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D:\SaaS Project\trading-alerts-saas-public\excel-calculation\excel-model\"/>
    </mc:Choice>
  </mc:AlternateContent>
  <xr:revisionPtr revIDLastSave="0" documentId="13_ncr:1_{012DCE5C-89E4-4E9E-81A7-11C385474B78}" xr6:coauthVersionLast="47" xr6:coauthVersionMax="47" xr10:uidLastSave="{00000000-0000-0000-0000-000000000000}"/>
  <bookViews>
    <workbookView xWindow="-96" yWindow="-96" windowWidth="23232" windowHeight="12552" tabRatio="620" firstSheet="4" activeTab="14" xr2:uid="{00000000-000D-0000-FFFF-FFFF00000000}"/>
  </bookViews>
  <sheets>
    <sheet name="Price" sheetId="6" r:id="rId1"/>
    <sheet name="Diagonals" sheetId="2" r:id="rId2"/>
    <sheet name="Trendlines" sheetId="3" r:id="rId3"/>
    <sheet name="Tema_Hrma_Smma" sheetId="8" r:id="rId4"/>
    <sheet name="ZScore" sheetId="11" r:id="rId5"/>
    <sheet name="HA" sheetId="9" r:id="rId6"/>
    <sheet name="KC" sheetId="4" r:id="rId7"/>
    <sheet name="SR_Levels" sheetId="7" r:id="rId8"/>
    <sheet name="ZigZag" sheetId="10" r:id="rId9"/>
    <sheet name="Dual_Tema" sheetId="1" r:id="rId10"/>
    <sheet name="Pinbar" sheetId="5" r:id="rId11"/>
    <sheet name="SSA" sheetId="18" r:id="rId12"/>
    <sheet name="Validation" sheetId="16" r:id="rId13"/>
    <sheet name="Prisma Schema" sheetId="12" r:id="rId14"/>
    <sheet name="Prisma Schema Extension" sheetId="17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I1" i="17" l="1"/>
  <c r="HJ1" i="17" s="1"/>
  <c r="HK1" i="17" s="1"/>
  <c r="HL1" i="17" s="1"/>
  <c r="HM1" i="17" s="1"/>
  <c r="HN1" i="17" s="1"/>
  <c r="HO1" i="17" s="1"/>
  <c r="HP1" i="17" s="1"/>
  <c r="HQ1" i="17" s="1"/>
  <c r="HR1" i="17" s="1"/>
  <c r="HS1" i="17" s="1"/>
  <c r="HT1" i="17" s="1"/>
  <c r="HU1" i="17" s="1"/>
  <c r="HV1" i="17" s="1"/>
  <c r="HR4" i="17"/>
  <c r="HR5" i="17"/>
  <c r="HR6" i="17"/>
  <c r="HR7" i="17"/>
  <c r="HR8" i="17"/>
  <c r="HR9" i="17"/>
  <c r="HR10" i="17"/>
  <c r="HR11" i="17"/>
  <c r="HR12" i="17"/>
  <c r="HR13" i="17"/>
  <c r="HR14" i="17"/>
  <c r="HR15" i="17"/>
  <c r="HR16" i="17"/>
  <c r="HR17" i="17"/>
  <c r="HR18" i="17"/>
  <c r="HR19" i="17"/>
  <c r="HR20" i="17"/>
  <c r="HR21" i="17"/>
  <c r="HR22" i="17"/>
  <c r="HR23" i="17"/>
  <c r="HR24" i="17"/>
  <c r="HR25" i="17"/>
  <c r="HR26" i="17"/>
  <c r="HR27" i="17"/>
  <c r="HR28" i="17"/>
  <c r="HR29" i="17"/>
  <c r="HR30" i="17"/>
  <c r="HR31" i="17"/>
  <c r="HR32" i="17"/>
  <c r="HR33" i="17"/>
  <c r="HR34" i="17"/>
  <c r="HR35" i="17"/>
  <c r="HR36" i="17"/>
  <c r="HR37" i="17"/>
  <c r="HR38" i="17"/>
  <c r="HR39" i="17"/>
  <c r="HR40" i="17"/>
  <c r="HR41" i="17"/>
  <c r="HR42" i="17"/>
  <c r="HR43" i="17"/>
  <c r="HR44" i="17"/>
  <c r="HR45" i="17"/>
  <c r="HR46" i="17"/>
  <c r="HR47" i="17"/>
  <c r="HR48" i="17"/>
  <c r="HR49" i="17"/>
  <c r="HR50" i="17"/>
  <c r="HR51" i="17"/>
  <c r="HR52" i="17"/>
  <c r="HR53" i="17"/>
  <c r="HR54" i="17"/>
  <c r="HR55" i="17"/>
  <c r="HR56" i="17"/>
  <c r="HR57" i="17"/>
  <c r="HR58" i="17"/>
  <c r="HR59" i="17"/>
  <c r="HR60" i="17"/>
  <c r="HR61" i="17"/>
  <c r="HR62" i="17"/>
  <c r="HR63" i="17"/>
  <c r="HR64" i="17"/>
  <c r="HR65" i="17"/>
  <c r="HR66" i="17"/>
  <c r="HR67" i="17"/>
  <c r="HR68" i="17"/>
  <c r="HR69" i="17"/>
  <c r="HR70" i="17"/>
  <c r="HR71" i="17"/>
  <c r="HR72" i="17"/>
  <c r="HR73" i="17"/>
  <c r="HR74" i="17"/>
  <c r="HR75" i="17"/>
  <c r="HR76" i="17"/>
  <c r="HR77" i="17"/>
  <c r="HR78" i="17"/>
  <c r="HR79" i="17"/>
  <c r="HR80" i="17"/>
  <c r="HR81" i="17"/>
  <c r="HR82" i="17"/>
  <c r="HR83" i="17"/>
  <c r="HR84" i="17"/>
  <c r="HR85" i="17"/>
  <c r="HR86" i="17"/>
  <c r="HR87" i="17"/>
  <c r="HR88" i="17"/>
  <c r="HR89" i="17"/>
  <c r="HR90" i="17"/>
  <c r="HR91" i="17"/>
  <c r="HR92" i="17"/>
  <c r="HR93" i="17"/>
  <c r="HR94" i="17"/>
  <c r="HR95" i="17"/>
  <c r="HR96" i="17"/>
  <c r="HR97" i="17"/>
  <c r="HR98" i="17"/>
  <c r="HR99" i="17"/>
  <c r="HR100" i="17"/>
  <c r="HR101" i="17"/>
  <c r="HR102" i="17"/>
  <c r="HR103" i="17"/>
  <c r="HR104" i="17"/>
  <c r="HR105" i="17"/>
  <c r="HR106" i="17"/>
  <c r="HR107" i="17"/>
  <c r="HR108" i="17"/>
  <c r="HR109" i="17"/>
  <c r="HR110" i="17"/>
  <c r="HR111" i="17"/>
  <c r="HR112" i="17"/>
  <c r="HR113" i="17"/>
  <c r="HR114" i="17"/>
  <c r="HR115" i="17"/>
  <c r="HR116" i="17"/>
  <c r="HR117" i="17"/>
  <c r="HR118" i="17"/>
  <c r="HR119" i="17"/>
  <c r="HR120" i="17"/>
  <c r="HR121" i="17"/>
  <c r="HR122" i="17"/>
  <c r="HR123" i="17"/>
  <c r="HR124" i="17"/>
  <c r="HR125" i="17"/>
  <c r="HR126" i="17"/>
  <c r="HR127" i="17"/>
  <c r="HR128" i="17"/>
  <c r="HR129" i="17"/>
  <c r="HR130" i="17"/>
  <c r="HR131" i="17"/>
  <c r="HR132" i="17"/>
  <c r="HR133" i="17"/>
  <c r="HR134" i="17"/>
  <c r="HR135" i="17"/>
  <c r="HR136" i="17"/>
  <c r="HR137" i="17"/>
  <c r="HR138" i="17"/>
  <c r="HR139" i="17"/>
  <c r="HR140" i="17"/>
  <c r="HR141" i="17"/>
  <c r="HR142" i="17"/>
  <c r="HR143" i="17"/>
  <c r="HR144" i="17"/>
  <c r="HR145" i="17"/>
  <c r="HR146" i="17"/>
  <c r="HR147" i="17"/>
  <c r="HR148" i="17"/>
  <c r="HR149" i="17"/>
  <c r="HR150" i="17"/>
  <c r="HR151" i="17"/>
  <c r="HR152" i="17"/>
  <c r="HR153" i="17"/>
  <c r="HR154" i="17"/>
  <c r="HR155" i="17"/>
  <c r="HR156" i="17"/>
  <c r="HR157" i="17"/>
  <c r="HR158" i="17"/>
  <c r="HR159" i="17"/>
  <c r="HR160" i="17"/>
  <c r="HR161" i="17"/>
  <c r="HR162" i="17"/>
  <c r="HR163" i="17"/>
  <c r="HR164" i="17"/>
  <c r="HR165" i="17"/>
  <c r="HR166" i="17"/>
  <c r="HR167" i="17"/>
  <c r="HR168" i="17"/>
  <c r="HR169" i="17"/>
  <c r="HR170" i="17"/>
  <c r="HR171" i="17"/>
  <c r="HR172" i="17"/>
  <c r="HR173" i="17"/>
  <c r="HR174" i="17"/>
  <c r="HR175" i="17"/>
  <c r="HR176" i="17"/>
  <c r="HR177" i="17"/>
  <c r="HR178" i="17"/>
  <c r="HR179" i="17"/>
  <c r="HR180" i="17"/>
  <c r="HR181" i="17"/>
  <c r="HR182" i="17"/>
  <c r="HR183" i="17"/>
  <c r="HR184" i="17"/>
  <c r="HR185" i="17"/>
  <c r="HR186" i="17"/>
  <c r="HR187" i="17"/>
  <c r="HR188" i="17"/>
  <c r="HR189" i="17"/>
  <c r="HR190" i="17"/>
  <c r="HR191" i="17"/>
  <c r="HR192" i="17"/>
  <c r="HR193" i="17"/>
  <c r="HR194" i="17"/>
  <c r="HR195" i="17"/>
  <c r="HR196" i="17"/>
  <c r="HR197" i="17"/>
  <c r="HR198" i="17"/>
  <c r="HR199" i="17"/>
  <c r="HR200" i="17"/>
  <c r="HR201" i="17"/>
  <c r="HR202" i="17"/>
  <c r="HR203" i="17"/>
  <c r="HR204" i="17"/>
  <c r="HR205" i="17"/>
  <c r="HR206" i="17"/>
  <c r="HR207" i="17"/>
  <c r="HR208" i="17"/>
  <c r="HR209" i="17"/>
  <c r="HR210" i="17"/>
  <c r="HR211" i="17"/>
  <c r="HR212" i="17"/>
  <c r="HR213" i="17"/>
  <c r="HR214" i="17"/>
  <c r="HR215" i="17"/>
  <c r="HR216" i="17"/>
  <c r="HR217" i="17"/>
  <c r="HR218" i="17"/>
  <c r="HR219" i="17"/>
  <c r="HR220" i="17"/>
  <c r="HR221" i="17"/>
  <c r="HR222" i="17"/>
  <c r="HR223" i="17"/>
  <c r="HR224" i="17"/>
  <c r="HR225" i="17"/>
  <c r="HR226" i="17"/>
  <c r="HR227" i="17"/>
  <c r="HR228" i="17"/>
  <c r="HR229" i="17"/>
  <c r="HR230" i="17"/>
  <c r="HR231" i="17"/>
  <c r="HR232" i="17"/>
  <c r="HR233" i="17"/>
  <c r="HR234" i="17"/>
  <c r="HR235" i="17"/>
  <c r="HR236" i="17"/>
  <c r="HR237" i="17"/>
  <c r="HR238" i="17"/>
  <c r="HR239" i="17"/>
  <c r="HR240" i="17"/>
  <c r="HR241" i="17"/>
  <c r="HR242" i="17"/>
  <c r="HR243" i="17"/>
  <c r="HR244" i="17"/>
  <c r="HR245" i="17"/>
  <c r="HR246" i="17"/>
  <c r="HR247" i="17"/>
  <c r="HR248" i="17"/>
  <c r="HR249" i="17"/>
  <c r="HR250" i="17"/>
  <c r="HR251" i="17"/>
  <c r="HR252" i="17"/>
  <c r="HR253" i="17"/>
  <c r="HR254" i="17"/>
  <c r="HR255" i="17"/>
  <c r="HR256" i="17"/>
  <c r="HR257" i="17"/>
  <c r="HR258" i="17"/>
  <c r="HR259" i="17"/>
  <c r="HR260" i="17"/>
  <c r="HR261" i="17"/>
  <c r="HR262" i="17"/>
  <c r="HR263" i="17"/>
  <c r="HR264" i="17"/>
  <c r="HR265" i="17"/>
  <c r="HR266" i="17"/>
  <c r="HR267" i="17"/>
  <c r="HR268" i="17"/>
  <c r="HR269" i="17"/>
  <c r="HR270" i="17"/>
  <c r="HR271" i="17"/>
  <c r="HR272" i="17"/>
  <c r="HR273" i="17"/>
  <c r="HR274" i="17"/>
  <c r="HR275" i="17"/>
  <c r="HR276" i="17"/>
  <c r="HR277" i="17"/>
  <c r="HR278" i="17"/>
  <c r="HR279" i="17"/>
  <c r="HR280" i="17"/>
  <c r="HR281" i="17"/>
  <c r="HR282" i="17"/>
  <c r="HR283" i="17"/>
  <c r="HR284" i="17"/>
  <c r="HR285" i="17"/>
  <c r="HR286" i="17"/>
  <c r="HR287" i="17"/>
  <c r="HR288" i="17"/>
  <c r="HR289" i="17"/>
  <c r="HR290" i="17"/>
  <c r="HR291" i="17"/>
  <c r="HR292" i="17"/>
  <c r="HR293" i="17"/>
  <c r="HR294" i="17"/>
  <c r="HR295" i="17"/>
  <c r="HR296" i="17"/>
  <c r="HR297" i="17"/>
  <c r="HR298" i="17"/>
  <c r="HR299" i="17"/>
  <c r="HR300" i="17"/>
  <c r="HR301" i="17"/>
  <c r="HR302" i="17"/>
  <c r="HR303" i="17"/>
  <c r="HR304" i="17"/>
  <c r="HR305" i="17"/>
  <c r="HR306" i="17"/>
  <c r="HR307" i="17"/>
  <c r="HR308" i="17"/>
  <c r="HR309" i="17"/>
  <c r="HR310" i="17"/>
  <c r="HR311" i="17"/>
  <c r="HR312" i="17"/>
  <c r="HR313" i="17"/>
  <c r="HR314" i="17"/>
  <c r="HR315" i="17"/>
  <c r="HR316" i="17"/>
  <c r="HR317" i="17"/>
  <c r="HR318" i="17"/>
  <c r="HR319" i="17"/>
  <c r="HR320" i="17"/>
  <c r="HR321" i="17"/>
  <c r="HR322" i="17"/>
  <c r="HR323" i="17"/>
  <c r="HR324" i="17"/>
  <c r="HR325" i="17"/>
  <c r="HR326" i="17"/>
  <c r="HR327" i="17"/>
  <c r="HR328" i="17"/>
  <c r="HR329" i="17"/>
  <c r="HR330" i="17"/>
  <c r="HR331" i="17"/>
  <c r="HR332" i="17"/>
  <c r="HR333" i="17"/>
  <c r="HR334" i="17"/>
  <c r="HR335" i="17"/>
  <c r="HR336" i="17"/>
  <c r="HR337" i="17"/>
  <c r="HR338" i="17"/>
  <c r="HR339" i="17"/>
  <c r="HR340" i="17"/>
  <c r="HR341" i="17"/>
  <c r="HR342" i="17"/>
  <c r="HR343" i="17"/>
  <c r="HR344" i="17"/>
  <c r="HR345" i="17"/>
  <c r="HR346" i="17"/>
  <c r="HR347" i="17"/>
  <c r="HR348" i="17"/>
  <c r="HR349" i="17"/>
  <c r="HR350" i="17"/>
  <c r="HR351" i="17"/>
  <c r="HR352" i="17"/>
  <c r="HR353" i="17"/>
  <c r="HR354" i="17"/>
  <c r="HR355" i="17"/>
  <c r="HR356" i="17"/>
  <c r="HR357" i="17"/>
  <c r="HR358" i="17"/>
  <c r="HR359" i="17"/>
  <c r="HR360" i="17"/>
  <c r="HR361" i="17"/>
  <c r="HR362" i="17"/>
  <c r="HR363" i="17"/>
  <c r="HR364" i="17"/>
  <c r="HR365" i="17"/>
  <c r="HR366" i="17"/>
  <c r="HR367" i="17"/>
  <c r="HR368" i="17"/>
  <c r="HR369" i="17"/>
  <c r="HR370" i="17"/>
  <c r="HR371" i="17"/>
  <c r="HR372" i="17"/>
  <c r="HR373" i="17"/>
  <c r="HR374" i="17"/>
  <c r="HR375" i="17"/>
  <c r="HR376" i="17"/>
  <c r="HR377" i="17"/>
  <c r="HR378" i="17"/>
  <c r="HR379" i="17"/>
  <c r="HR380" i="17"/>
  <c r="HR381" i="17"/>
  <c r="HR382" i="17"/>
  <c r="HR383" i="17"/>
  <c r="HR384" i="17"/>
  <c r="HR385" i="17"/>
  <c r="HR386" i="17"/>
  <c r="HR387" i="17"/>
  <c r="HR388" i="17"/>
  <c r="HR389" i="17"/>
  <c r="HR390" i="17"/>
  <c r="HR391" i="17"/>
  <c r="HR392" i="17"/>
  <c r="HR393" i="17"/>
  <c r="HR394" i="17"/>
  <c r="HR395" i="17"/>
  <c r="HR396" i="17"/>
  <c r="HR397" i="17"/>
  <c r="HR398" i="17"/>
  <c r="HR399" i="17"/>
  <c r="HR400" i="17"/>
  <c r="HR401" i="17"/>
  <c r="HR402" i="17"/>
  <c r="HR403" i="17"/>
  <c r="HR404" i="17"/>
  <c r="HR405" i="17"/>
  <c r="HR406" i="17"/>
  <c r="HR407" i="17"/>
  <c r="HR408" i="17"/>
  <c r="HR409" i="17"/>
  <c r="HR410" i="17"/>
  <c r="HR411" i="17"/>
  <c r="HR412" i="17"/>
  <c r="HR413" i="17"/>
  <c r="HR414" i="17"/>
  <c r="HR415" i="17"/>
  <c r="HR416" i="17"/>
  <c r="HR417" i="17"/>
  <c r="HR418" i="17"/>
  <c r="HR419" i="17"/>
  <c r="HR420" i="17"/>
  <c r="HR421" i="17"/>
  <c r="HR422" i="17"/>
  <c r="HR423" i="17"/>
  <c r="HR424" i="17"/>
  <c r="HR425" i="17"/>
  <c r="HR426" i="17"/>
  <c r="HR427" i="17"/>
  <c r="HR428" i="17"/>
  <c r="HR429" i="17"/>
  <c r="HR430" i="17"/>
  <c r="HR431" i="17"/>
  <c r="HR432" i="17"/>
  <c r="HR433" i="17"/>
  <c r="HR434" i="17"/>
  <c r="HR435" i="17"/>
  <c r="HR436" i="17"/>
  <c r="HR437" i="17"/>
  <c r="HR438" i="17"/>
  <c r="HR439" i="17"/>
  <c r="HR440" i="17"/>
  <c r="HR441" i="17"/>
  <c r="HR442" i="17"/>
  <c r="HR443" i="17"/>
  <c r="HR444" i="17"/>
  <c r="HR445" i="17"/>
  <c r="HR446" i="17"/>
  <c r="HR447" i="17"/>
  <c r="HR448" i="17"/>
  <c r="HR449" i="17"/>
  <c r="HR450" i="17"/>
  <c r="HR451" i="17"/>
  <c r="HR452" i="17"/>
  <c r="HR453" i="17"/>
  <c r="HR454" i="17"/>
  <c r="HR455" i="17"/>
  <c r="HR456" i="17"/>
  <c r="HR457" i="17"/>
  <c r="HR458" i="17"/>
  <c r="HR459" i="17"/>
  <c r="HR460" i="17"/>
  <c r="HR461" i="17"/>
  <c r="HR462" i="17"/>
  <c r="HR463" i="17"/>
  <c r="HR464" i="17"/>
  <c r="HR465" i="17"/>
  <c r="HR466" i="17"/>
  <c r="HR467" i="17"/>
  <c r="HR468" i="17"/>
  <c r="HR469" i="17"/>
  <c r="HR470" i="17"/>
  <c r="HR471" i="17"/>
  <c r="HR472" i="17"/>
  <c r="HR473" i="17"/>
  <c r="HR474" i="17"/>
  <c r="HR475" i="17"/>
  <c r="HR476" i="17"/>
  <c r="HR477" i="17"/>
  <c r="HR478" i="17"/>
  <c r="HR479" i="17"/>
  <c r="HR480" i="17"/>
  <c r="HR481" i="17"/>
  <c r="HR482" i="17"/>
  <c r="HR483" i="17"/>
  <c r="HR484" i="17"/>
  <c r="HR485" i="17"/>
  <c r="HR486" i="17"/>
  <c r="HR487" i="17"/>
  <c r="HR488" i="17"/>
  <c r="HR489" i="17"/>
  <c r="HR490" i="17"/>
  <c r="HR491" i="17"/>
  <c r="HR492" i="17"/>
  <c r="HR493" i="17"/>
  <c r="HR494" i="17"/>
  <c r="HR495" i="17"/>
  <c r="HR496" i="17"/>
  <c r="HR497" i="17"/>
  <c r="HR498" i="17"/>
  <c r="HR499" i="17"/>
  <c r="HR500" i="17"/>
  <c r="HR501" i="17"/>
  <c r="HR3" i="17"/>
  <c r="HS171" i="17"/>
  <c r="HS195" i="17"/>
  <c r="HS315" i="17"/>
  <c r="HS339" i="17"/>
  <c r="HS459" i="17"/>
  <c r="HS483" i="17"/>
  <c r="HQ7" i="17"/>
  <c r="HS7" i="17" s="1"/>
  <c r="HQ397" i="17"/>
  <c r="HS397" i="17" s="1"/>
  <c r="HQ409" i="17"/>
  <c r="HS409" i="17" s="1"/>
  <c r="HQ421" i="17"/>
  <c r="HS421" i="17" s="1"/>
  <c r="HQ433" i="17"/>
  <c r="HS433" i="17" s="1"/>
  <c r="HQ445" i="17"/>
  <c r="HS445" i="17" s="1"/>
  <c r="HQ457" i="17"/>
  <c r="HS457" i="17" s="1"/>
  <c r="HQ469" i="17"/>
  <c r="HS469" i="17" s="1"/>
  <c r="HQ481" i="17"/>
  <c r="HS481" i="17" s="1"/>
  <c r="HQ493" i="17"/>
  <c r="HS493" i="17" s="1"/>
  <c r="HQ13" i="17"/>
  <c r="HS13" i="17" s="1"/>
  <c r="HQ25" i="17"/>
  <c r="HS25" i="17" s="1"/>
  <c r="HQ37" i="17"/>
  <c r="HS37" i="17" s="1"/>
  <c r="HQ49" i="17"/>
  <c r="HS49" i="17" s="1"/>
  <c r="HQ61" i="17"/>
  <c r="HS61" i="17" s="1"/>
  <c r="HQ73" i="17"/>
  <c r="HS73" i="17" s="1"/>
  <c r="HQ85" i="17"/>
  <c r="HS85" i="17" s="1"/>
  <c r="HQ97" i="17"/>
  <c r="HS97" i="17" s="1"/>
  <c r="HQ109" i="17"/>
  <c r="HS109" i="17" s="1"/>
  <c r="HQ121" i="17"/>
  <c r="HS121" i="17" s="1"/>
  <c r="HQ133" i="17"/>
  <c r="HS133" i="17" s="1"/>
  <c r="HQ145" i="17"/>
  <c r="HS145" i="17" s="1"/>
  <c r="HQ157" i="17"/>
  <c r="HS157" i="17" s="1"/>
  <c r="HQ169" i="17"/>
  <c r="HS169" i="17" s="1"/>
  <c r="HQ181" i="17"/>
  <c r="HS181" i="17" s="1"/>
  <c r="HQ193" i="17"/>
  <c r="HS193" i="17" s="1"/>
  <c r="HQ205" i="17"/>
  <c r="HS205" i="17" s="1"/>
  <c r="HQ217" i="17"/>
  <c r="HS217" i="17" s="1"/>
  <c r="HQ229" i="17"/>
  <c r="HS229" i="17" s="1"/>
  <c r="HQ241" i="17"/>
  <c r="HS241" i="17" s="1"/>
  <c r="HQ253" i="17"/>
  <c r="HS253" i="17" s="1"/>
  <c r="HQ265" i="17"/>
  <c r="HS265" i="17" s="1"/>
  <c r="HQ277" i="17"/>
  <c r="HS277" i="17" s="1"/>
  <c r="HQ289" i="17"/>
  <c r="HS289" i="17" s="1"/>
  <c r="HQ301" i="17"/>
  <c r="HS301" i="17" s="1"/>
  <c r="HQ313" i="17"/>
  <c r="HS313" i="17" s="1"/>
  <c r="HQ325" i="17"/>
  <c r="HS325" i="17" s="1"/>
  <c r="HQ337" i="17"/>
  <c r="HS337" i="17" s="1"/>
  <c r="HQ349" i="17"/>
  <c r="HS349" i="17" s="1"/>
  <c r="HQ361" i="17"/>
  <c r="HS361" i="17" s="1"/>
  <c r="HQ373" i="17"/>
  <c r="HS373" i="17" s="1"/>
  <c r="HQ385" i="17"/>
  <c r="HS385" i="17" s="1"/>
  <c r="BK4" i="17"/>
  <c r="HQ4" i="17" s="1"/>
  <c r="HS4" i="17" s="1"/>
  <c r="BL4" i="17"/>
  <c r="BK5" i="17"/>
  <c r="HQ5" i="17" s="1"/>
  <c r="HS5" i="17" s="1"/>
  <c r="BL5" i="17"/>
  <c r="BK6" i="17"/>
  <c r="HQ6" i="17" s="1"/>
  <c r="HS6" i="17" s="1"/>
  <c r="BL6" i="17"/>
  <c r="BK7" i="17"/>
  <c r="BL7" i="17"/>
  <c r="BK8" i="17"/>
  <c r="HQ8" i="17" s="1"/>
  <c r="HS8" i="17" s="1"/>
  <c r="BL8" i="17"/>
  <c r="BK9" i="17"/>
  <c r="HQ9" i="17" s="1"/>
  <c r="HS9" i="17" s="1"/>
  <c r="BL9" i="17"/>
  <c r="BK10" i="17"/>
  <c r="HQ10" i="17" s="1"/>
  <c r="HS10" i="17" s="1"/>
  <c r="BL10" i="17"/>
  <c r="BK11" i="17"/>
  <c r="HQ11" i="17" s="1"/>
  <c r="HS11" i="17" s="1"/>
  <c r="BL11" i="17"/>
  <c r="BK12" i="17"/>
  <c r="HQ12" i="17" s="1"/>
  <c r="HS12" i="17" s="1"/>
  <c r="BL12" i="17"/>
  <c r="BK13" i="17"/>
  <c r="BL13" i="17"/>
  <c r="BK14" i="17"/>
  <c r="HQ14" i="17" s="1"/>
  <c r="HS14" i="17" s="1"/>
  <c r="BL14" i="17"/>
  <c r="BK15" i="17"/>
  <c r="HQ15" i="17" s="1"/>
  <c r="HS15" i="17" s="1"/>
  <c r="BL15" i="17"/>
  <c r="BK16" i="17"/>
  <c r="HQ16" i="17" s="1"/>
  <c r="HS16" i="17" s="1"/>
  <c r="BL16" i="17"/>
  <c r="BK17" i="17"/>
  <c r="HQ17" i="17" s="1"/>
  <c r="HS17" i="17" s="1"/>
  <c r="BL17" i="17"/>
  <c r="BK18" i="17"/>
  <c r="HQ18" i="17" s="1"/>
  <c r="HS18" i="17" s="1"/>
  <c r="BL18" i="17"/>
  <c r="BK19" i="17"/>
  <c r="HQ19" i="17" s="1"/>
  <c r="HS19" i="17" s="1"/>
  <c r="BL19" i="17"/>
  <c r="BK20" i="17"/>
  <c r="HQ20" i="17" s="1"/>
  <c r="HS20" i="17" s="1"/>
  <c r="BL20" i="17"/>
  <c r="BK21" i="17"/>
  <c r="HQ21" i="17" s="1"/>
  <c r="HS21" i="17" s="1"/>
  <c r="BL21" i="17"/>
  <c r="BK22" i="17"/>
  <c r="HQ22" i="17" s="1"/>
  <c r="HS22" i="17" s="1"/>
  <c r="BL22" i="17"/>
  <c r="BK23" i="17"/>
  <c r="HQ23" i="17" s="1"/>
  <c r="HS23" i="17" s="1"/>
  <c r="BL23" i="17"/>
  <c r="BK24" i="17"/>
  <c r="HQ24" i="17" s="1"/>
  <c r="HS24" i="17" s="1"/>
  <c r="BL24" i="17"/>
  <c r="BK25" i="17"/>
  <c r="BL25" i="17"/>
  <c r="BK26" i="17"/>
  <c r="HQ26" i="17" s="1"/>
  <c r="HS26" i="17" s="1"/>
  <c r="BL26" i="17"/>
  <c r="BK27" i="17"/>
  <c r="HQ27" i="17" s="1"/>
  <c r="HS27" i="17" s="1"/>
  <c r="BL27" i="17"/>
  <c r="BK28" i="17"/>
  <c r="HQ28" i="17" s="1"/>
  <c r="HS28" i="17" s="1"/>
  <c r="BL28" i="17"/>
  <c r="BK29" i="17"/>
  <c r="HQ29" i="17" s="1"/>
  <c r="HS29" i="17" s="1"/>
  <c r="BL29" i="17"/>
  <c r="BK30" i="17"/>
  <c r="HQ30" i="17" s="1"/>
  <c r="HS30" i="17" s="1"/>
  <c r="BL30" i="17"/>
  <c r="BK31" i="17"/>
  <c r="HQ31" i="17" s="1"/>
  <c r="HS31" i="17" s="1"/>
  <c r="BL31" i="17"/>
  <c r="BK32" i="17"/>
  <c r="HQ32" i="17" s="1"/>
  <c r="HS32" i="17" s="1"/>
  <c r="BL32" i="17"/>
  <c r="BK33" i="17"/>
  <c r="HQ33" i="17" s="1"/>
  <c r="HS33" i="17" s="1"/>
  <c r="BL33" i="17"/>
  <c r="BK34" i="17"/>
  <c r="HQ34" i="17" s="1"/>
  <c r="HS34" i="17" s="1"/>
  <c r="BL34" i="17"/>
  <c r="BK35" i="17"/>
  <c r="HQ35" i="17" s="1"/>
  <c r="HS35" i="17" s="1"/>
  <c r="BL35" i="17"/>
  <c r="BK36" i="17"/>
  <c r="HQ36" i="17" s="1"/>
  <c r="HS36" i="17" s="1"/>
  <c r="BL36" i="17"/>
  <c r="BK37" i="17"/>
  <c r="BL37" i="17"/>
  <c r="BK38" i="17"/>
  <c r="HQ38" i="17" s="1"/>
  <c r="HS38" i="17" s="1"/>
  <c r="BL38" i="17"/>
  <c r="BK39" i="17"/>
  <c r="HQ39" i="17" s="1"/>
  <c r="HS39" i="17" s="1"/>
  <c r="BL39" i="17"/>
  <c r="BK40" i="17"/>
  <c r="HQ40" i="17" s="1"/>
  <c r="HS40" i="17" s="1"/>
  <c r="BL40" i="17"/>
  <c r="BK41" i="17"/>
  <c r="HQ41" i="17" s="1"/>
  <c r="HS41" i="17" s="1"/>
  <c r="BL41" i="17"/>
  <c r="BK42" i="17"/>
  <c r="HQ42" i="17" s="1"/>
  <c r="HS42" i="17" s="1"/>
  <c r="BL42" i="17"/>
  <c r="BK43" i="17"/>
  <c r="HQ43" i="17" s="1"/>
  <c r="HS43" i="17" s="1"/>
  <c r="BL43" i="17"/>
  <c r="BK44" i="17"/>
  <c r="HQ44" i="17" s="1"/>
  <c r="HS44" i="17" s="1"/>
  <c r="BL44" i="17"/>
  <c r="BK45" i="17"/>
  <c r="HQ45" i="17" s="1"/>
  <c r="HS45" i="17" s="1"/>
  <c r="BL45" i="17"/>
  <c r="BK46" i="17"/>
  <c r="HQ46" i="17" s="1"/>
  <c r="HS46" i="17" s="1"/>
  <c r="BL46" i="17"/>
  <c r="BK47" i="17"/>
  <c r="HQ47" i="17" s="1"/>
  <c r="HS47" i="17" s="1"/>
  <c r="BL47" i="17"/>
  <c r="BK48" i="17"/>
  <c r="HQ48" i="17" s="1"/>
  <c r="HS48" i="17" s="1"/>
  <c r="BL48" i="17"/>
  <c r="BK49" i="17"/>
  <c r="BL49" i="17"/>
  <c r="BK50" i="17"/>
  <c r="HQ50" i="17" s="1"/>
  <c r="HS50" i="17" s="1"/>
  <c r="BL50" i="17"/>
  <c r="BK51" i="17"/>
  <c r="HQ51" i="17" s="1"/>
  <c r="HS51" i="17" s="1"/>
  <c r="BL51" i="17"/>
  <c r="BK52" i="17"/>
  <c r="HQ52" i="17" s="1"/>
  <c r="HS52" i="17" s="1"/>
  <c r="BL52" i="17"/>
  <c r="BK53" i="17"/>
  <c r="HQ53" i="17" s="1"/>
  <c r="HS53" i="17" s="1"/>
  <c r="BL53" i="17"/>
  <c r="BK54" i="17"/>
  <c r="HQ54" i="17" s="1"/>
  <c r="HS54" i="17" s="1"/>
  <c r="BL54" i="17"/>
  <c r="BK55" i="17"/>
  <c r="HQ55" i="17" s="1"/>
  <c r="HS55" i="17" s="1"/>
  <c r="BL55" i="17"/>
  <c r="BK56" i="17"/>
  <c r="HQ56" i="17" s="1"/>
  <c r="HS56" i="17" s="1"/>
  <c r="BL56" i="17"/>
  <c r="BK57" i="17"/>
  <c r="HQ57" i="17" s="1"/>
  <c r="HS57" i="17" s="1"/>
  <c r="BL57" i="17"/>
  <c r="BK58" i="17"/>
  <c r="HQ58" i="17" s="1"/>
  <c r="HS58" i="17" s="1"/>
  <c r="BL58" i="17"/>
  <c r="BK59" i="17"/>
  <c r="HQ59" i="17" s="1"/>
  <c r="HS59" i="17" s="1"/>
  <c r="BL59" i="17"/>
  <c r="BK60" i="17"/>
  <c r="HQ60" i="17" s="1"/>
  <c r="HS60" i="17" s="1"/>
  <c r="BL60" i="17"/>
  <c r="BK61" i="17"/>
  <c r="BL61" i="17"/>
  <c r="BK62" i="17"/>
  <c r="HQ62" i="17" s="1"/>
  <c r="HS62" i="17" s="1"/>
  <c r="BL62" i="17"/>
  <c r="BK63" i="17"/>
  <c r="HQ63" i="17" s="1"/>
  <c r="HS63" i="17" s="1"/>
  <c r="BL63" i="17"/>
  <c r="BK64" i="17"/>
  <c r="HQ64" i="17" s="1"/>
  <c r="HS64" i="17" s="1"/>
  <c r="BL64" i="17"/>
  <c r="BK65" i="17"/>
  <c r="HQ65" i="17" s="1"/>
  <c r="HS65" i="17" s="1"/>
  <c r="BL65" i="17"/>
  <c r="BK66" i="17"/>
  <c r="HQ66" i="17" s="1"/>
  <c r="HS66" i="17" s="1"/>
  <c r="BL66" i="17"/>
  <c r="BK67" i="17"/>
  <c r="HQ67" i="17" s="1"/>
  <c r="HS67" i="17" s="1"/>
  <c r="BL67" i="17"/>
  <c r="BK68" i="17"/>
  <c r="HQ68" i="17" s="1"/>
  <c r="HS68" i="17" s="1"/>
  <c r="BL68" i="17"/>
  <c r="BK69" i="17"/>
  <c r="HQ69" i="17" s="1"/>
  <c r="HS69" i="17" s="1"/>
  <c r="BL69" i="17"/>
  <c r="BK70" i="17"/>
  <c r="HQ70" i="17" s="1"/>
  <c r="HS70" i="17" s="1"/>
  <c r="BL70" i="17"/>
  <c r="BK71" i="17"/>
  <c r="HQ71" i="17" s="1"/>
  <c r="HS71" i="17" s="1"/>
  <c r="BL71" i="17"/>
  <c r="BK72" i="17"/>
  <c r="HQ72" i="17" s="1"/>
  <c r="HS72" i="17" s="1"/>
  <c r="BL72" i="17"/>
  <c r="BK73" i="17"/>
  <c r="BL73" i="17"/>
  <c r="BK74" i="17"/>
  <c r="HQ74" i="17" s="1"/>
  <c r="HS74" i="17" s="1"/>
  <c r="BL74" i="17"/>
  <c r="BK75" i="17"/>
  <c r="HQ75" i="17" s="1"/>
  <c r="HS75" i="17" s="1"/>
  <c r="BL75" i="17"/>
  <c r="BK76" i="17"/>
  <c r="HQ76" i="17" s="1"/>
  <c r="HS76" i="17" s="1"/>
  <c r="BL76" i="17"/>
  <c r="BK77" i="17"/>
  <c r="HQ77" i="17" s="1"/>
  <c r="HS77" i="17" s="1"/>
  <c r="BL77" i="17"/>
  <c r="BK78" i="17"/>
  <c r="HQ78" i="17" s="1"/>
  <c r="HS78" i="17" s="1"/>
  <c r="BL78" i="17"/>
  <c r="BK79" i="17"/>
  <c r="HQ79" i="17" s="1"/>
  <c r="HS79" i="17" s="1"/>
  <c r="BL79" i="17"/>
  <c r="BK80" i="17"/>
  <c r="HQ80" i="17" s="1"/>
  <c r="HS80" i="17" s="1"/>
  <c r="BL80" i="17"/>
  <c r="BK81" i="17"/>
  <c r="HQ81" i="17" s="1"/>
  <c r="HS81" i="17" s="1"/>
  <c r="BL81" i="17"/>
  <c r="BK82" i="17"/>
  <c r="HQ82" i="17" s="1"/>
  <c r="HS82" i="17" s="1"/>
  <c r="BL82" i="17"/>
  <c r="BK83" i="17"/>
  <c r="HQ83" i="17" s="1"/>
  <c r="HS83" i="17" s="1"/>
  <c r="BL83" i="17"/>
  <c r="BK84" i="17"/>
  <c r="HQ84" i="17" s="1"/>
  <c r="HS84" i="17" s="1"/>
  <c r="BL84" i="17"/>
  <c r="BK85" i="17"/>
  <c r="BL85" i="17"/>
  <c r="BK86" i="17"/>
  <c r="HQ86" i="17" s="1"/>
  <c r="HS86" i="17" s="1"/>
  <c r="BL86" i="17"/>
  <c r="BK87" i="17"/>
  <c r="HQ87" i="17" s="1"/>
  <c r="HS87" i="17" s="1"/>
  <c r="BL87" i="17"/>
  <c r="BK88" i="17"/>
  <c r="HQ88" i="17" s="1"/>
  <c r="HS88" i="17" s="1"/>
  <c r="BL88" i="17"/>
  <c r="BK89" i="17"/>
  <c r="HQ89" i="17" s="1"/>
  <c r="HS89" i="17" s="1"/>
  <c r="BL89" i="17"/>
  <c r="BK90" i="17"/>
  <c r="HQ90" i="17" s="1"/>
  <c r="HS90" i="17" s="1"/>
  <c r="BL90" i="17"/>
  <c r="BK91" i="17"/>
  <c r="HQ91" i="17" s="1"/>
  <c r="HS91" i="17" s="1"/>
  <c r="BL91" i="17"/>
  <c r="BK92" i="17"/>
  <c r="HQ92" i="17" s="1"/>
  <c r="HS92" i="17" s="1"/>
  <c r="BL92" i="17"/>
  <c r="BK93" i="17"/>
  <c r="HQ93" i="17" s="1"/>
  <c r="HS93" i="17" s="1"/>
  <c r="BL93" i="17"/>
  <c r="BK94" i="17"/>
  <c r="HQ94" i="17" s="1"/>
  <c r="HS94" i="17" s="1"/>
  <c r="BL94" i="17"/>
  <c r="BK95" i="17"/>
  <c r="HQ95" i="17" s="1"/>
  <c r="HS95" i="17" s="1"/>
  <c r="BL95" i="17"/>
  <c r="BK96" i="17"/>
  <c r="HQ96" i="17" s="1"/>
  <c r="HS96" i="17" s="1"/>
  <c r="BL96" i="17"/>
  <c r="BK97" i="17"/>
  <c r="BL97" i="17"/>
  <c r="BK98" i="17"/>
  <c r="HQ98" i="17" s="1"/>
  <c r="HS98" i="17" s="1"/>
  <c r="BL98" i="17"/>
  <c r="BK99" i="17"/>
  <c r="HQ99" i="17" s="1"/>
  <c r="HS99" i="17" s="1"/>
  <c r="BL99" i="17"/>
  <c r="BK100" i="17"/>
  <c r="HQ100" i="17" s="1"/>
  <c r="HS100" i="17" s="1"/>
  <c r="BL100" i="17"/>
  <c r="BK101" i="17"/>
  <c r="HQ101" i="17" s="1"/>
  <c r="HS101" i="17" s="1"/>
  <c r="BL101" i="17"/>
  <c r="BK102" i="17"/>
  <c r="HQ102" i="17" s="1"/>
  <c r="HS102" i="17" s="1"/>
  <c r="BL102" i="17"/>
  <c r="BK103" i="17"/>
  <c r="HQ103" i="17" s="1"/>
  <c r="HS103" i="17" s="1"/>
  <c r="BL103" i="17"/>
  <c r="BK104" i="17"/>
  <c r="HQ104" i="17" s="1"/>
  <c r="HS104" i="17" s="1"/>
  <c r="BL104" i="17"/>
  <c r="BK105" i="17"/>
  <c r="HQ105" i="17" s="1"/>
  <c r="HS105" i="17" s="1"/>
  <c r="BL105" i="17"/>
  <c r="BK106" i="17"/>
  <c r="HQ106" i="17" s="1"/>
  <c r="HS106" i="17" s="1"/>
  <c r="BL106" i="17"/>
  <c r="BK107" i="17"/>
  <c r="HQ107" i="17" s="1"/>
  <c r="HS107" i="17" s="1"/>
  <c r="BL107" i="17"/>
  <c r="BK108" i="17"/>
  <c r="HQ108" i="17" s="1"/>
  <c r="HS108" i="17" s="1"/>
  <c r="BL108" i="17"/>
  <c r="BK109" i="17"/>
  <c r="BL109" i="17"/>
  <c r="BK110" i="17"/>
  <c r="HQ110" i="17" s="1"/>
  <c r="HS110" i="17" s="1"/>
  <c r="BL110" i="17"/>
  <c r="BK111" i="17"/>
  <c r="HQ111" i="17" s="1"/>
  <c r="HS111" i="17" s="1"/>
  <c r="BL111" i="17"/>
  <c r="BK112" i="17"/>
  <c r="HQ112" i="17" s="1"/>
  <c r="HS112" i="17" s="1"/>
  <c r="BL112" i="17"/>
  <c r="BK113" i="17"/>
  <c r="HQ113" i="17" s="1"/>
  <c r="HS113" i="17" s="1"/>
  <c r="BL113" i="17"/>
  <c r="BK114" i="17"/>
  <c r="HQ114" i="17" s="1"/>
  <c r="HS114" i="17" s="1"/>
  <c r="BL114" i="17"/>
  <c r="BK115" i="17"/>
  <c r="HQ115" i="17" s="1"/>
  <c r="HS115" i="17" s="1"/>
  <c r="BL115" i="17"/>
  <c r="BK116" i="17"/>
  <c r="HQ116" i="17" s="1"/>
  <c r="HS116" i="17" s="1"/>
  <c r="BL116" i="17"/>
  <c r="BK117" i="17"/>
  <c r="HQ117" i="17" s="1"/>
  <c r="HS117" i="17" s="1"/>
  <c r="BL117" i="17"/>
  <c r="BK118" i="17"/>
  <c r="HQ118" i="17" s="1"/>
  <c r="HS118" i="17" s="1"/>
  <c r="BL118" i="17"/>
  <c r="BK119" i="17"/>
  <c r="HQ119" i="17" s="1"/>
  <c r="HS119" i="17" s="1"/>
  <c r="BL119" i="17"/>
  <c r="BK120" i="17"/>
  <c r="HQ120" i="17" s="1"/>
  <c r="HS120" i="17" s="1"/>
  <c r="BL120" i="17"/>
  <c r="BK121" i="17"/>
  <c r="BL121" i="17"/>
  <c r="BK122" i="17"/>
  <c r="HQ122" i="17" s="1"/>
  <c r="HS122" i="17" s="1"/>
  <c r="BL122" i="17"/>
  <c r="BK123" i="17"/>
  <c r="HQ123" i="17" s="1"/>
  <c r="HS123" i="17" s="1"/>
  <c r="BL123" i="17"/>
  <c r="BK124" i="17"/>
  <c r="HQ124" i="17" s="1"/>
  <c r="HS124" i="17" s="1"/>
  <c r="BL124" i="17"/>
  <c r="BK125" i="17"/>
  <c r="HQ125" i="17" s="1"/>
  <c r="HS125" i="17" s="1"/>
  <c r="BL125" i="17"/>
  <c r="BK126" i="17"/>
  <c r="HQ126" i="17" s="1"/>
  <c r="HS126" i="17" s="1"/>
  <c r="BL126" i="17"/>
  <c r="BK127" i="17"/>
  <c r="HQ127" i="17" s="1"/>
  <c r="HS127" i="17" s="1"/>
  <c r="BL127" i="17"/>
  <c r="BK128" i="17"/>
  <c r="HQ128" i="17" s="1"/>
  <c r="HS128" i="17" s="1"/>
  <c r="BL128" i="17"/>
  <c r="BK129" i="17"/>
  <c r="HQ129" i="17" s="1"/>
  <c r="HS129" i="17" s="1"/>
  <c r="BL129" i="17"/>
  <c r="BK130" i="17"/>
  <c r="HQ130" i="17" s="1"/>
  <c r="HS130" i="17" s="1"/>
  <c r="BL130" i="17"/>
  <c r="BK131" i="17"/>
  <c r="HQ131" i="17" s="1"/>
  <c r="HS131" i="17" s="1"/>
  <c r="BL131" i="17"/>
  <c r="BK132" i="17"/>
  <c r="HQ132" i="17" s="1"/>
  <c r="HS132" i="17" s="1"/>
  <c r="BL132" i="17"/>
  <c r="BK133" i="17"/>
  <c r="BL133" i="17"/>
  <c r="BK134" i="17"/>
  <c r="HQ134" i="17" s="1"/>
  <c r="HS134" i="17" s="1"/>
  <c r="BL134" i="17"/>
  <c r="BK135" i="17"/>
  <c r="HQ135" i="17" s="1"/>
  <c r="HS135" i="17" s="1"/>
  <c r="BL135" i="17"/>
  <c r="BK136" i="17"/>
  <c r="HQ136" i="17" s="1"/>
  <c r="HS136" i="17" s="1"/>
  <c r="BL136" i="17"/>
  <c r="BK137" i="17"/>
  <c r="HQ137" i="17" s="1"/>
  <c r="HS137" i="17" s="1"/>
  <c r="BL137" i="17"/>
  <c r="BK138" i="17"/>
  <c r="HQ138" i="17" s="1"/>
  <c r="HS138" i="17" s="1"/>
  <c r="BL138" i="17"/>
  <c r="BK139" i="17"/>
  <c r="HQ139" i="17" s="1"/>
  <c r="HS139" i="17" s="1"/>
  <c r="BL139" i="17"/>
  <c r="BK140" i="17"/>
  <c r="HQ140" i="17" s="1"/>
  <c r="HS140" i="17" s="1"/>
  <c r="BL140" i="17"/>
  <c r="BK141" i="17"/>
  <c r="HQ141" i="17" s="1"/>
  <c r="HS141" i="17" s="1"/>
  <c r="BL141" i="17"/>
  <c r="BK142" i="17"/>
  <c r="HQ142" i="17" s="1"/>
  <c r="HS142" i="17" s="1"/>
  <c r="BL142" i="17"/>
  <c r="BK143" i="17"/>
  <c r="HQ143" i="17" s="1"/>
  <c r="HS143" i="17" s="1"/>
  <c r="BL143" i="17"/>
  <c r="BK144" i="17"/>
  <c r="HQ144" i="17" s="1"/>
  <c r="HS144" i="17" s="1"/>
  <c r="BL144" i="17"/>
  <c r="BK145" i="17"/>
  <c r="BL145" i="17"/>
  <c r="BK146" i="17"/>
  <c r="HQ146" i="17" s="1"/>
  <c r="HS146" i="17" s="1"/>
  <c r="BL146" i="17"/>
  <c r="BK147" i="17"/>
  <c r="HQ147" i="17" s="1"/>
  <c r="HS147" i="17" s="1"/>
  <c r="BL147" i="17"/>
  <c r="BK148" i="17"/>
  <c r="HQ148" i="17" s="1"/>
  <c r="HS148" i="17" s="1"/>
  <c r="BL148" i="17"/>
  <c r="BK149" i="17"/>
  <c r="HQ149" i="17" s="1"/>
  <c r="HS149" i="17" s="1"/>
  <c r="BL149" i="17"/>
  <c r="BK150" i="17"/>
  <c r="HQ150" i="17" s="1"/>
  <c r="HS150" i="17" s="1"/>
  <c r="BL150" i="17"/>
  <c r="BK151" i="17"/>
  <c r="HQ151" i="17" s="1"/>
  <c r="HS151" i="17" s="1"/>
  <c r="BL151" i="17"/>
  <c r="BK152" i="17"/>
  <c r="HQ152" i="17" s="1"/>
  <c r="HS152" i="17" s="1"/>
  <c r="BL152" i="17"/>
  <c r="BK153" i="17"/>
  <c r="HQ153" i="17" s="1"/>
  <c r="HS153" i="17" s="1"/>
  <c r="BL153" i="17"/>
  <c r="BK154" i="17"/>
  <c r="HQ154" i="17" s="1"/>
  <c r="HS154" i="17" s="1"/>
  <c r="BL154" i="17"/>
  <c r="BK155" i="17"/>
  <c r="HQ155" i="17" s="1"/>
  <c r="HS155" i="17" s="1"/>
  <c r="BL155" i="17"/>
  <c r="BK156" i="17"/>
  <c r="HQ156" i="17" s="1"/>
  <c r="HS156" i="17" s="1"/>
  <c r="BL156" i="17"/>
  <c r="BK157" i="17"/>
  <c r="BL157" i="17"/>
  <c r="BK158" i="17"/>
  <c r="HQ158" i="17" s="1"/>
  <c r="HS158" i="17" s="1"/>
  <c r="BL158" i="17"/>
  <c r="BK159" i="17"/>
  <c r="HQ159" i="17" s="1"/>
  <c r="HS159" i="17" s="1"/>
  <c r="BL159" i="17"/>
  <c r="BK160" i="17"/>
  <c r="HQ160" i="17" s="1"/>
  <c r="HS160" i="17" s="1"/>
  <c r="BL160" i="17"/>
  <c r="BK161" i="17"/>
  <c r="HQ161" i="17" s="1"/>
  <c r="HS161" i="17" s="1"/>
  <c r="BL161" i="17"/>
  <c r="BK162" i="17"/>
  <c r="HQ162" i="17" s="1"/>
  <c r="HS162" i="17" s="1"/>
  <c r="BL162" i="17"/>
  <c r="BK163" i="17"/>
  <c r="HQ163" i="17" s="1"/>
  <c r="HS163" i="17" s="1"/>
  <c r="BL163" i="17"/>
  <c r="BK164" i="17"/>
  <c r="HQ164" i="17" s="1"/>
  <c r="HS164" i="17" s="1"/>
  <c r="BL164" i="17"/>
  <c r="BK165" i="17"/>
  <c r="HQ165" i="17" s="1"/>
  <c r="HS165" i="17" s="1"/>
  <c r="BL165" i="17"/>
  <c r="BK166" i="17"/>
  <c r="HQ166" i="17" s="1"/>
  <c r="HS166" i="17" s="1"/>
  <c r="BL166" i="17"/>
  <c r="BK167" i="17"/>
  <c r="HQ167" i="17" s="1"/>
  <c r="HS167" i="17" s="1"/>
  <c r="BL167" i="17"/>
  <c r="BK168" i="17"/>
  <c r="HQ168" i="17" s="1"/>
  <c r="HS168" i="17" s="1"/>
  <c r="BL168" i="17"/>
  <c r="BK169" i="17"/>
  <c r="BL169" i="17"/>
  <c r="BK170" i="17"/>
  <c r="HQ170" i="17" s="1"/>
  <c r="HS170" i="17" s="1"/>
  <c r="BL170" i="17"/>
  <c r="BK171" i="17"/>
  <c r="HQ171" i="17" s="1"/>
  <c r="BL171" i="17"/>
  <c r="BK172" i="17"/>
  <c r="HQ172" i="17" s="1"/>
  <c r="HS172" i="17" s="1"/>
  <c r="BL172" i="17"/>
  <c r="BK173" i="17"/>
  <c r="HQ173" i="17" s="1"/>
  <c r="HS173" i="17" s="1"/>
  <c r="BL173" i="17"/>
  <c r="BK174" i="17"/>
  <c r="HQ174" i="17" s="1"/>
  <c r="HS174" i="17" s="1"/>
  <c r="BL174" i="17"/>
  <c r="BK175" i="17"/>
  <c r="HQ175" i="17" s="1"/>
  <c r="HS175" i="17" s="1"/>
  <c r="BL175" i="17"/>
  <c r="BK176" i="17"/>
  <c r="HQ176" i="17" s="1"/>
  <c r="HS176" i="17" s="1"/>
  <c r="BL176" i="17"/>
  <c r="BK177" i="17"/>
  <c r="HQ177" i="17" s="1"/>
  <c r="HS177" i="17" s="1"/>
  <c r="BL177" i="17"/>
  <c r="BK178" i="17"/>
  <c r="HQ178" i="17" s="1"/>
  <c r="HS178" i="17" s="1"/>
  <c r="BL178" i="17"/>
  <c r="BK179" i="17"/>
  <c r="HQ179" i="17" s="1"/>
  <c r="HS179" i="17" s="1"/>
  <c r="BL179" i="17"/>
  <c r="BK180" i="17"/>
  <c r="HQ180" i="17" s="1"/>
  <c r="HS180" i="17" s="1"/>
  <c r="BL180" i="17"/>
  <c r="BK181" i="17"/>
  <c r="BL181" i="17"/>
  <c r="BK182" i="17"/>
  <c r="HQ182" i="17" s="1"/>
  <c r="HS182" i="17" s="1"/>
  <c r="BL182" i="17"/>
  <c r="BK183" i="17"/>
  <c r="HQ183" i="17" s="1"/>
  <c r="HS183" i="17" s="1"/>
  <c r="BL183" i="17"/>
  <c r="BK184" i="17"/>
  <c r="HQ184" i="17" s="1"/>
  <c r="HS184" i="17" s="1"/>
  <c r="BL184" i="17"/>
  <c r="BK185" i="17"/>
  <c r="HQ185" i="17" s="1"/>
  <c r="HS185" i="17" s="1"/>
  <c r="BL185" i="17"/>
  <c r="BK186" i="17"/>
  <c r="HQ186" i="17" s="1"/>
  <c r="HS186" i="17" s="1"/>
  <c r="BL186" i="17"/>
  <c r="BK187" i="17"/>
  <c r="HQ187" i="17" s="1"/>
  <c r="HS187" i="17" s="1"/>
  <c r="BL187" i="17"/>
  <c r="BK188" i="17"/>
  <c r="HQ188" i="17" s="1"/>
  <c r="HS188" i="17" s="1"/>
  <c r="BL188" i="17"/>
  <c r="BK189" i="17"/>
  <c r="HQ189" i="17" s="1"/>
  <c r="HS189" i="17" s="1"/>
  <c r="BL189" i="17"/>
  <c r="BK190" i="17"/>
  <c r="HQ190" i="17" s="1"/>
  <c r="HS190" i="17" s="1"/>
  <c r="BL190" i="17"/>
  <c r="BK191" i="17"/>
  <c r="HQ191" i="17" s="1"/>
  <c r="HS191" i="17" s="1"/>
  <c r="BL191" i="17"/>
  <c r="BK192" i="17"/>
  <c r="HQ192" i="17" s="1"/>
  <c r="HS192" i="17" s="1"/>
  <c r="BL192" i="17"/>
  <c r="BK193" i="17"/>
  <c r="BL193" i="17"/>
  <c r="BK194" i="17"/>
  <c r="HQ194" i="17" s="1"/>
  <c r="HS194" i="17" s="1"/>
  <c r="BL194" i="17"/>
  <c r="BK195" i="17"/>
  <c r="HQ195" i="17" s="1"/>
  <c r="BL195" i="17"/>
  <c r="BK196" i="17"/>
  <c r="HQ196" i="17" s="1"/>
  <c r="HS196" i="17" s="1"/>
  <c r="BL196" i="17"/>
  <c r="BK197" i="17"/>
  <c r="HQ197" i="17" s="1"/>
  <c r="HS197" i="17" s="1"/>
  <c r="BL197" i="17"/>
  <c r="BK198" i="17"/>
  <c r="HQ198" i="17" s="1"/>
  <c r="HS198" i="17" s="1"/>
  <c r="BL198" i="17"/>
  <c r="BK199" i="17"/>
  <c r="HQ199" i="17" s="1"/>
  <c r="HS199" i="17" s="1"/>
  <c r="BL199" i="17"/>
  <c r="BK200" i="17"/>
  <c r="HQ200" i="17" s="1"/>
  <c r="HS200" i="17" s="1"/>
  <c r="BL200" i="17"/>
  <c r="BK201" i="17"/>
  <c r="HQ201" i="17" s="1"/>
  <c r="HS201" i="17" s="1"/>
  <c r="BL201" i="17"/>
  <c r="BK202" i="17"/>
  <c r="HQ202" i="17" s="1"/>
  <c r="HS202" i="17" s="1"/>
  <c r="BL202" i="17"/>
  <c r="BK203" i="17"/>
  <c r="HQ203" i="17" s="1"/>
  <c r="HS203" i="17" s="1"/>
  <c r="BL203" i="17"/>
  <c r="BK204" i="17"/>
  <c r="HQ204" i="17" s="1"/>
  <c r="HS204" i="17" s="1"/>
  <c r="BL204" i="17"/>
  <c r="BK205" i="17"/>
  <c r="BL205" i="17"/>
  <c r="BK206" i="17"/>
  <c r="HQ206" i="17" s="1"/>
  <c r="HS206" i="17" s="1"/>
  <c r="BL206" i="17"/>
  <c r="BK207" i="17"/>
  <c r="HQ207" i="17" s="1"/>
  <c r="HS207" i="17" s="1"/>
  <c r="BL207" i="17"/>
  <c r="BK208" i="17"/>
  <c r="HQ208" i="17" s="1"/>
  <c r="HS208" i="17" s="1"/>
  <c r="BL208" i="17"/>
  <c r="BK209" i="17"/>
  <c r="HQ209" i="17" s="1"/>
  <c r="HS209" i="17" s="1"/>
  <c r="BL209" i="17"/>
  <c r="BK210" i="17"/>
  <c r="HQ210" i="17" s="1"/>
  <c r="HS210" i="17" s="1"/>
  <c r="BL210" i="17"/>
  <c r="BK211" i="17"/>
  <c r="HQ211" i="17" s="1"/>
  <c r="HS211" i="17" s="1"/>
  <c r="BL211" i="17"/>
  <c r="BK212" i="17"/>
  <c r="HQ212" i="17" s="1"/>
  <c r="HS212" i="17" s="1"/>
  <c r="BL212" i="17"/>
  <c r="BK213" i="17"/>
  <c r="HQ213" i="17" s="1"/>
  <c r="HS213" i="17" s="1"/>
  <c r="BL213" i="17"/>
  <c r="BK214" i="17"/>
  <c r="HQ214" i="17" s="1"/>
  <c r="HS214" i="17" s="1"/>
  <c r="BL214" i="17"/>
  <c r="BK215" i="17"/>
  <c r="HQ215" i="17" s="1"/>
  <c r="HS215" i="17" s="1"/>
  <c r="BL215" i="17"/>
  <c r="BK216" i="17"/>
  <c r="HQ216" i="17" s="1"/>
  <c r="HS216" i="17" s="1"/>
  <c r="BL216" i="17"/>
  <c r="BK217" i="17"/>
  <c r="BL217" i="17"/>
  <c r="BK218" i="17"/>
  <c r="HQ218" i="17" s="1"/>
  <c r="HS218" i="17" s="1"/>
  <c r="BL218" i="17"/>
  <c r="BK219" i="17"/>
  <c r="HQ219" i="17" s="1"/>
  <c r="HS219" i="17" s="1"/>
  <c r="BL219" i="17"/>
  <c r="BK220" i="17"/>
  <c r="HQ220" i="17" s="1"/>
  <c r="HS220" i="17" s="1"/>
  <c r="BL220" i="17"/>
  <c r="BK221" i="17"/>
  <c r="HQ221" i="17" s="1"/>
  <c r="HS221" i="17" s="1"/>
  <c r="BL221" i="17"/>
  <c r="BK222" i="17"/>
  <c r="HQ222" i="17" s="1"/>
  <c r="HS222" i="17" s="1"/>
  <c r="BL222" i="17"/>
  <c r="BK223" i="17"/>
  <c r="HQ223" i="17" s="1"/>
  <c r="HS223" i="17" s="1"/>
  <c r="BL223" i="17"/>
  <c r="BK224" i="17"/>
  <c r="HQ224" i="17" s="1"/>
  <c r="HS224" i="17" s="1"/>
  <c r="BL224" i="17"/>
  <c r="BK225" i="17"/>
  <c r="HQ225" i="17" s="1"/>
  <c r="HS225" i="17" s="1"/>
  <c r="BL225" i="17"/>
  <c r="BK226" i="17"/>
  <c r="HQ226" i="17" s="1"/>
  <c r="HS226" i="17" s="1"/>
  <c r="BL226" i="17"/>
  <c r="BK227" i="17"/>
  <c r="HQ227" i="17" s="1"/>
  <c r="HS227" i="17" s="1"/>
  <c r="BL227" i="17"/>
  <c r="BK228" i="17"/>
  <c r="HQ228" i="17" s="1"/>
  <c r="HS228" i="17" s="1"/>
  <c r="BL228" i="17"/>
  <c r="BK229" i="17"/>
  <c r="BL229" i="17"/>
  <c r="BK230" i="17"/>
  <c r="HQ230" i="17" s="1"/>
  <c r="HS230" i="17" s="1"/>
  <c r="BL230" i="17"/>
  <c r="BK231" i="17"/>
  <c r="HQ231" i="17" s="1"/>
  <c r="HS231" i="17" s="1"/>
  <c r="BL231" i="17"/>
  <c r="BK232" i="17"/>
  <c r="HQ232" i="17" s="1"/>
  <c r="HS232" i="17" s="1"/>
  <c r="BL232" i="17"/>
  <c r="BK233" i="17"/>
  <c r="HQ233" i="17" s="1"/>
  <c r="HS233" i="17" s="1"/>
  <c r="BL233" i="17"/>
  <c r="BK234" i="17"/>
  <c r="HQ234" i="17" s="1"/>
  <c r="HS234" i="17" s="1"/>
  <c r="BL234" i="17"/>
  <c r="BK235" i="17"/>
  <c r="HQ235" i="17" s="1"/>
  <c r="HS235" i="17" s="1"/>
  <c r="BL235" i="17"/>
  <c r="BK236" i="17"/>
  <c r="HQ236" i="17" s="1"/>
  <c r="HS236" i="17" s="1"/>
  <c r="BL236" i="17"/>
  <c r="BK237" i="17"/>
  <c r="HQ237" i="17" s="1"/>
  <c r="HS237" i="17" s="1"/>
  <c r="BL237" i="17"/>
  <c r="BK238" i="17"/>
  <c r="HQ238" i="17" s="1"/>
  <c r="HS238" i="17" s="1"/>
  <c r="BL238" i="17"/>
  <c r="BK239" i="17"/>
  <c r="HQ239" i="17" s="1"/>
  <c r="HS239" i="17" s="1"/>
  <c r="BL239" i="17"/>
  <c r="BK240" i="17"/>
  <c r="HQ240" i="17" s="1"/>
  <c r="HS240" i="17" s="1"/>
  <c r="BL240" i="17"/>
  <c r="BK241" i="17"/>
  <c r="BL241" i="17"/>
  <c r="BK242" i="17"/>
  <c r="HQ242" i="17" s="1"/>
  <c r="HS242" i="17" s="1"/>
  <c r="BL242" i="17"/>
  <c r="BK243" i="17"/>
  <c r="HQ243" i="17" s="1"/>
  <c r="HS243" i="17" s="1"/>
  <c r="BL243" i="17"/>
  <c r="BK244" i="17"/>
  <c r="HQ244" i="17" s="1"/>
  <c r="HS244" i="17" s="1"/>
  <c r="BL244" i="17"/>
  <c r="BK245" i="17"/>
  <c r="HQ245" i="17" s="1"/>
  <c r="HS245" i="17" s="1"/>
  <c r="BL245" i="17"/>
  <c r="BK246" i="17"/>
  <c r="HQ246" i="17" s="1"/>
  <c r="HS246" i="17" s="1"/>
  <c r="BL246" i="17"/>
  <c r="BK247" i="17"/>
  <c r="HQ247" i="17" s="1"/>
  <c r="HS247" i="17" s="1"/>
  <c r="BL247" i="17"/>
  <c r="BK248" i="17"/>
  <c r="HQ248" i="17" s="1"/>
  <c r="HS248" i="17" s="1"/>
  <c r="BL248" i="17"/>
  <c r="BK249" i="17"/>
  <c r="HQ249" i="17" s="1"/>
  <c r="HS249" i="17" s="1"/>
  <c r="BL249" i="17"/>
  <c r="BK250" i="17"/>
  <c r="HQ250" i="17" s="1"/>
  <c r="HS250" i="17" s="1"/>
  <c r="BL250" i="17"/>
  <c r="BK251" i="17"/>
  <c r="HQ251" i="17" s="1"/>
  <c r="HS251" i="17" s="1"/>
  <c r="BL251" i="17"/>
  <c r="BK252" i="17"/>
  <c r="HQ252" i="17" s="1"/>
  <c r="HS252" i="17" s="1"/>
  <c r="BL252" i="17"/>
  <c r="BK253" i="17"/>
  <c r="BL253" i="17"/>
  <c r="BK254" i="17"/>
  <c r="HQ254" i="17" s="1"/>
  <c r="HS254" i="17" s="1"/>
  <c r="BL254" i="17"/>
  <c r="BK255" i="17"/>
  <c r="HQ255" i="17" s="1"/>
  <c r="HS255" i="17" s="1"/>
  <c r="BL255" i="17"/>
  <c r="BK256" i="17"/>
  <c r="HQ256" i="17" s="1"/>
  <c r="HS256" i="17" s="1"/>
  <c r="BL256" i="17"/>
  <c r="BK257" i="17"/>
  <c r="HQ257" i="17" s="1"/>
  <c r="HS257" i="17" s="1"/>
  <c r="BL257" i="17"/>
  <c r="BK258" i="17"/>
  <c r="HQ258" i="17" s="1"/>
  <c r="HS258" i="17" s="1"/>
  <c r="BL258" i="17"/>
  <c r="BK259" i="17"/>
  <c r="HQ259" i="17" s="1"/>
  <c r="HS259" i="17" s="1"/>
  <c r="BL259" i="17"/>
  <c r="BK260" i="17"/>
  <c r="HQ260" i="17" s="1"/>
  <c r="HS260" i="17" s="1"/>
  <c r="BL260" i="17"/>
  <c r="BK261" i="17"/>
  <c r="HQ261" i="17" s="1"/>
  <c r="HS261" i="17" s="1"/>
  <c r="BL261" i="17"/>
  <c r="BK262" i="17"/>
  <c r="HQ262" i="17" s="1"/>
  <c r="HS262" i="17" s="1"/>
  <c r="BL262" i="17"/>
  <c r="BK263" i="17"/>
  <c r="HQ263" i="17" s="1"/>
  <c r="HS263" i="17" s="1"/>
  <c r="BL263" i="17"/>
  <c r="BK264" i="17"/>
  <c r="HQ264" i="17" s="1"/>
  <c r="HS264" i="17" s="1"/>
  <c r="BL264" i="17"/>
  <c r="BK265" i="17"/>
  <c r="BL265" i="17"/>
  <c r="BK266" i="17"/>
  <c r="HQ266" i="17" s="1"/>
  <c r="HS266" i="17" s="1"/>
  <c r="BL266" i="17"/>
  <c r="BK267" i="17"/>
  <c r="HQ267" i="17" s="1"/>
  <c r="HS267" i="17" s="1"/>
  <c r="BL267" i="17"/>
  <c r="BK268" i="17"/>
  <c r="HQ268" i="17" s="1"/>
  <c r="HS268" i="17" s="1"/>
  <c r="BL268" i="17"/>
  <c r="BK269" i="17"/>
  <c r="HQ269" i="17" s="1"/>
  <c r="HS269" i="17" s="1"/>
  <c r="BL269" i="17"/>
  <c r="BK270" i="17"/>
  <c r="HQ270" i="17" s="1"/>
  <c r="HS270" i="17" s="1"/>
  <c r="BL270" i="17"/>
  <c r="BK271" i="17"/>
  <c r="HQ271" i="17" s="1"/>
  <c r="HS271" i="17" s="1"/>
  <c r="BL271" i="17"/>
  <c r="BK272" i="17"/>
  <c r="HQ272" i="17" s="1"/>
  <c r="HS272" i="17" s="1"/>
  <c r="BL272" i="17"/>
  <c r="BK273" i="17"/>
  <c r="HQ273" i="17" s="1"/>
  <c r="HS273" i="17" s="1"/>
  <c r="BL273" i="17"/>
  <c r="BK274" i="17"/>
  <c r="HQ274" i="17" s="1"/>
  <c r="HS274" i="17" s="1"/>
  <c r="BL274" i="17"/>
  <c r="BK275" i="17"/>
  <c r="HQ275" i="17" s="1"/>
  <c r="HS275" i="17" s="1"/>
  <c r="BL275" i="17"/>
  <c r="BK276" i="17"/>
  <c r="HQ276" i="17" s="1"/>
  <c r="HS276" i="17" s="1"/>
  <c r="BL276" i="17"/>
  <c r="BK277" i="17"/>
  <c r="BL277" i="17"/>
  <c r="BK278" i="17"/>
  <c r="HQ278" i="17" s="1"/>
  <c r="HS278" i="17" s="1"/>
  <c r="BL278" i="17"/>
  <c r="BK279" i="17"/>
  <c r="HQ279" i="17" s="1"/>
  <c r="HS279" i="17" s="1"/>
  <c r="BL279" i="17"/>
  <c r="BK280" i="17"/>
  <c r="HQ280" i="17" s="1"/>
  <c r="HS280" i="17" s="1"/>
  <c r="BL280" i="17"/>
  <c r="BK281" i="17"/>
  <c r="HQ281" i="17" s="1"/>
  <c r="HS281" i="17" s="1"/>
  <c r="BL281" i="17"/>
  <c r="BK282" i="17"/>
  <c r="HQ282" i="17" s="1"/>
  <c r="HS282" i="17" s="1"/>
  <c r="BL282" i="17"/>
  <c r="BK283" i="17"/>
  <c r="HQ283" i="17" s="1"/>
  <c r="HS283" i="17" s="1"/>
  <c r="BL283" i="17"/>
  <c r="BK284" i="17"/>
  <c r="HQ284" i="17" s="1"/>
  <c r="HS284" i="17" s="1"/>
  <c r="BL284" i="17"/>
  <c r="BK285" i="17"/>
  <c r="HQ285" i="17" s="1"/>
  <c r="HS285" i="17" s="1"/>
  <c r="BL285" i="17"/>
  <c r="BK286" i="17"/>
  <c r="HQ286" i="17" s="1"/>
  <c r="HS286" i="17" s="1"/>
  <c r="BL286" i="17"/>
  <c r="BK287" i="17"/>
  <c r="HQ287" i="17" s="1"/>
  <c r="HS287" i="17" s="1"/>
  <c r="BL287" i="17"/>
  <c r="BK288" i="17"/>
  <c r="HQ288" i="17" s="1"/>
  <c r="HS288" i="17" s="1"/>
  <c r="BL288" i="17"/>
  <c r="BK289" i="17"/>
  <c r="BL289" i="17"/>
  <c r="BK290" i="17"/>
  <c r="HQ290" i="17" s="1"/>
  <c r="HS290" i="17" s="1"/>
  <c r="BL290" i="17"/>
  <c r="BK291" i="17"/>
  <c r="HQ291" i="17" s="1"/>
  <c r="HS291" i="17" s="1"/>
  <c r="BL291" i="17"/>
  <c r="BK292" i="17"/>
  <c r="HQ292" i="17" s="1"/>
  <c r="HS292" i="17" s="1"/>
  <c r="BL292" i="17"/>
  <c r="BK293" i="17"/>
  <c r="HQ293" i="17" s="1"/>
  <c r="HS293" i="17" s="1"/>
  <c r="BL293" i="17"/>
  <c r="BK294" i="17"/>
  <c r="HQ294" i="17" s="1"/>
  <c r="HS294" i="17" s="1"/>
  <c r="BL294" i="17"/>
  <c r="BK295" i="17"/>
  <c r="HQ295" i="17" s="1"/>
  <c r="HS295" i="17" s="1"/>
  <c r="BL295" i="17"/>
  <c r="BK296" i="17"/>
  <c r="HQ296" i="17" s="1"/>
  <c r="HS296" i="17" s="1"/>
  <c r="BL296" i="17"/>
  <c r="BK297" i="17"/>
  <c r="HQ297" i="17" s="1"/>
  <c r="HS297" i="17" s="1"/>
  <c r="BL297" i="17"/>
  <c r="BK298" i="17"/>
  <c r="HQ298" i="17" s="1"/>
  <c r="HS298" i="17" s="1"/>
  <c r="BL298" i="17"/>
  <c r="BK299" i="17"/>
  <c r="HQ299" i="17" s="1"/>
  <c r="HS299" i="17" s="1"/>
  <c r="BL299" i="17"/>
  <c r="BK300" i="17"/>
  <c r="HQ300" i="17" s="1"/>
  <c r="HS300" i="17" s="1"/>
  <c r="BL300" i="17"/>
  <c r="BK301" i="17"/>
  <c r="BL301" i="17"/>
  <c r="BK302" i="17"/>
  <c r="HQ302" i="17" s="1"/>
  <c r="HS302" i="17" s="1"/>
  <c r="BL302" i="17"/>
  <c r="BK303" i="17"/>
  <c r="HQ303" i="17" s="1"/>
  <c r="HS303" i="17" s="1"/>
  <c r="BL303" i="17"/>
  <c r="BK304" i="17"/>
  <c r="HQ304" i="17" s="1"/>
  <c r="HS304" i="17" s="1"/>
  <c r="BL304" i="17"/>
  <c r="BK305" i="17"/>
  <c r="HQ305" i="17" s="1"/>
  <c r="HS305" i="17" s="1"/>
  <c r="BL305" i="17"/>
  <c r="BK306" i="17"/>
  <c r="HQ306" i="17" s="1"/>
  <c r="HS306" i="17" s="1"/>
  <c r="BL306" i="17"/>
  <c r="BK307" i="17"/>
  <c r="HQ307" i="17" s="1"/>
  <c r="HS307" i="17" s="1"/>
  <c r="BL307" i="17"/>
  <c r="BK308" i="17"/>
  <c r="HQ308" i="17" s="1"/>
  <c r="HS308" i="17" s="1"/>
  <c r="BL308" i="17"/>
  <c r="BK309" i="17"/>
  <c r="HQ309" i="17" s="1"/>
  <c r="HS309" i="17" s="1"/>
  <c r="BL309" i="17"/>
  <c r="BK310" i="17"/>
  <c r="HQ310" i="17" s="1"/>
  <c r="HS310" i="17" s="1"/>
  <c r="BL310" i="17"/>
  <c r="BK311" i="17"/>
  <c r="HQ311" i="17" s="1"/>
  <c r="HS311" i="17" s="1"/>
  <c r="BL311" i="17"/>
  <c r="BK312" i="17"/>
  <c r="HQ312" i="17" s="1"/>
  <c r="HS312" i="17" s="1"/>
  <c r="BL312" i="17"/>
  <c r="BK313" i="17"/>
  <c r="BL313" i="17"/>
  <c r="BK314" i="17"/>
  <c r="HQ314" i="17" s="1"/>
  <c r="HS314" i="17" s="1"/>
  <c r="BL314" i="17"/>
  <c r="BK315" i="17"/>
  <c r="HQ315" i="17" s="1"/>
  <c r="BL315" i="17"/>
  <c r="BK316" i="17"/>
  <c r="HQ316" i="17" s="1"/>
  <c r="HS316" i="17" s="1"/>
  <c r="BL316" i="17"/>
  <c r="BK317" i="17"/>
  <c r="HQ317" i="17" s="1"/>
  <c r="HS317" i="17" s="1"/>
  <c r="BL317" i="17"/>
  <c r="BK318" i="17"/>
  <c r="HQ318" i="17" s="1"/>
  <c r="HS318" i="17" s="1"/>
  <c r="BL318" i="17"/>
  <c r="BK319" i="17"/>
  <c r="HQ319" i="17" s="1"/>
  <c r="HS319" i="17" s="1"/>
  <c r="BL319" i="17"/>
  <c r="BK320" i="17"/>
  <c r="HQ320" i="17" s="1"/>
  <c r="HS320" i="17" s="1"/>
  <c r="BL320" i="17"/>
  <c r="BK321" i="17"/>
  <c r="HQ321" i="17" s="1"/>
  <c r="HS321" i="17" s="1"/>
  <c r="BL321" i="17"/>
  <c r="BK322" i="17"/>
  <c r="HQ322" i="17" s="1"/>
  <c r="HS322" i="17" s="1"/>
  <c r="BL322" i="17"/>
  <c r="BK323" i="17"/>
  <c r="HQ323" i="17" s="1"/>
  <c r="HS323" i="17" s="1"/>
  <c r="BL323" i="17"/>
  <c r="BK324" i="17"/>
  <c r="HQ324" i="17" s="1"/>
  <c r="HS324" i="17" s="1"/>
  <c r="BL324" i="17"/>
  <c r="BK325" i="17"/>
  <c r="BL325" i="17"/>
  <c r="BK326" i="17"/>
  <c r="HQ326" i="17" s="1"/>
  <c r="HS326" i="17" s="1"/>
  <c r="BL326" i="17"/>
  <c r="BK327" i="17"/>
  <c r="HQ327" i="17" s="1"/>
  <c r="HS327" i="17" s="1"/>
  <c r="BL327" i="17"/>
  <c r="BK328" i="17"/>
  <c r="HQ328" i="17" s="1"/>
  <c r="HS328" i="17" s="1"/>
  <c r="BL328" i="17"/>
  <c r="BK329" i="17"/>
  <c r="HQ329" i="17" s="1"/>
  <c r="HS329" i="17" s="1"/>
  <c r="BL329" i="17"/>
  <c r="BK330" i="17"/>
  <c r="HQ330" i="17" s="1"/>
  <c r="HS330" i="17" s="1"/>
  <c r="BL330" i="17"/>
  <c r="BK331" i="17"/>
  <c r="HQ331" i="17" s="1"/>
  <c r="HS331" i="17" s="1"/>
  <c r="BL331" i="17"/>
  <c r="BK332" i="17"/>
  <c r="HQ332" i="17" s="1"/>
  <c r="HS332" i="17" s="1"/>
  <c r="BL332" i="17"/>
  <c r="BK333" i="17"/>
  <c r="HQ333" i="17" s="1"/>
  <c r="HS333" i="17" s="1"/>
  <c r="BL333" i="17"/>
  <c r="BK334" i="17"/>
  <c r="HQ334" i="17" s="1"/>
  <c r="HS334" i="17" s="1"/>
  <c r="BL334" i="17"/>
  <c r="BK335" i="17"/>
  <c r="HQ335" i="17" s="1"/>
  <c r="HS335" i="17" s="1"/>
  <c r="BL335" i="17"/>
  <c r="BK336" i="17"/>
  <c r="HQ336" i="17" s="1"/>
  <c r="HS336" i="17" s="1"/>
  <c r="BL336" i="17"/>
  <c r="BK337" i="17"/>
  <c r="BL337" i="17"/>
  <c r="BK338" i="17"/>
  <c r="HQ338" i="17" s="1"/>
  <c r="HS338" i="17" s="1"/>
  <c r="BL338" i="17"/>
  <c r="BK339" i="17"/>
  <c r="HQ339" i="17" s="1"/>
  <c r="BL339" i="17"/>
  <c r="BK340" i="17"/>
  <c r="HQ340" i="17" s="1"/>
  <c r="HS340" i="17" s="1"/>
  <c r="BL340" i="17"/>
  <c r="BK341" i="17"/>
  <c r="HQ341" i="17" s="1"/>
  <c r="HS341" i="17" s="1"/>
  <c r="BL341" i="17"/>
  <c r="BK342" i="17"/>
  <c r="HQ342" i="17" s="1"/>
  <c r="HS342" i="17" s="1"/>
  <c r="BL342" i="17"/>
  <c r="BK343" i="17"/>
  <c r="HQ343" i="17" s="1"/>
  <c r="HS343" i="17" s="1"/>
  <c r="BL343" i="17"/>
  <c r="BK344" i="17"/>
  <c r="HQ344" i="17" s="1"/>
  <c r="HS344" i="17" s="1"/>
  <c r="BL344" i="17"/>
  <c r="BK345" i="17"/>
  <c r="HQ345" i="17" s="1"/>
  <c r="HS345" i="17" s="1"/>
  <c r="BL345" i="17"/>
  <c r="BK346" i="17"/>
  <c r="HQ346" i="17" s="1"/>
  <c r="HS346" i="17" s="1"/>
  <c r="BL346" i="17"/>
  <c r="BK347" i="17"/>
  <c r="HQ347" i="17" s="1"/>
  <c r="HS347" i="17" s="1"/>
  <c r="BL347" i="17"/>
  <c r="BK348" i="17"/>
  <c r="HQ348" i="17" s="1"/>
  <c r="HS348" i="17" s="1"/>
  <c r="BL348" i="17"/>
  <c r="BK349" i="17"/>
  <c r="BL349" i="17"/>
  <c r="BK350" i="17"/>
  <c r="HQ350" i="17" s="1"/>
  <c r="HS350" i="17" s="1"/>
  <c r="BL350" i="17"/>
  <c r="BK351" i="17"/>
  <c r="HQ351" i="17" s="1"/>
  <c r="HS351" i="17" s="1"/>
  <c r="BL351" i="17"/>
  <c r="BK352" i="17"/>
  <c r="HQ352" i="17" s="1"/>
  <c r="HS352" i="17" s="1"/>
  <c r="BL352" i="17"/>
  <c r="BK353" i="17"/>
  <c r="HQ353" i="17" s="1"/>
  <c r="HS353" i="17" s="1"/>
  <c r="BL353" i="17"/>
  <c r="BK354" i="17"/>
  <c r="HQ354" i="17" s="1"/>
  <c r="HS354" i="17" s="1"/>
  <c r="BL354" i="17"/>
  <c r="BK355" i="17"/>
  <c r="HQ355" i="17" s="1"/>
  <c r="HS355" i="17" s="1"/>
  <c r="BL355" i="17"/>
  <c r="BK356" i="17"/>
  <c r="HQ356" i="17" s="1"/>
  <c r="HS356" i="17" s="1"/>
  <c r="BL356" i="17"/>
  <c r="BK357" i="17"/>
  <c r="HQ357" i="17" s="1"/>
  <c r="HS357" i="17" s="1"/>
  <c r="BL357" i="17"/>
  <c r="BK358" i="17"/>
  <c r="HQ358" i="17" s="1"/>
  <c r="HS358" i="17" s="1"/>
  <c r="BL358" i="17"/>
  <c r="BK359" i="17"/>
  <c r="HQ359" i="17" s="1"/>
  <c r="HS359" i="17" s="1"/>
  <c r="BL359" i="17"/>
  <c r="BK360" i="17"/>
  <c r="HQ360" i="17" s="1"/>
  <c r="HS360" i="17" s="1"/>
  <c r="BL360" i="17"/>
  <c r="BK361" i="17"/>
  <c r="BL361" i="17"/>
  <c r="BK362" i="17"/>
  <c r="HQ362" i="17" s="1"/>
  <c r="HS362" i="17" s="1"/>
  <c r="BL362" i="17"/>
  <c r="BK363" i="17"/>
  <c r="HQ363" i="17" s="1"/>
  <c r="HS363" i="17" s="1"/>
  <c r="BL363" i="17"/>
  <c r="BK364" i="17"/>
  <c r="HQ364" i="17" s="1"/>
  <c r="HS364" i="17" s="1"/>
  <c r="BL364" i="17"/>
  <c r="BK365" i="17"/>
  <c r="HQ365" i="17" s="1"/>
  <c r="HS365" i="17" s="1"/>
  <c r="BL365" i="17"/>
  <c r="BK366" i="17"/>
  <c r="HQ366" i="17" s="1"/>
  <c r="HS366" i="17" s="1"/>
  <c r="BL366" i="17"/>
  <c r="BK367" i="17"/>
  <c r="HQ367" i="17" s="1"/>
  <c r="HS367" i="17" s="1"/>
  <c r="BL367" i="17"/>
  <c r="BK368" i="17"/>
  <c r="HQ368" i="17" s="1"/>
  <c r="HS368" i="17" s="1"/>
  <c r="BL368" i="17"/>
  <c r="BK369" i="17"/>
  <c r="HQ369" i="17" s="1"/>
  <c r="HS369" i="17" s="1"/>
  <c r="BL369" i="17"/>
  <c r="BK370" i="17"/>
  <c r="HQ370" i="17" s="1"/>
  <c r="HS370" i="17" s="1"/>
  <c r="BL370" i="17"/>
  <c r="BK371" i="17"/>
  <c r="HQ371" i="17" s="1"/>
  <c r="HS371" i="17" s="1"/>
  <c r="BL371" i="17"/>
  <c r="BK372" i="17"/>
  <c r="HQ372" i="17" s="1"/>
  <c r="HS372" i="17" s="1"/>
  <c r="BL372" i="17"/>
  <c r="BK373" i="17"/>
  <c r="BL373" i="17"/>
  <c r="BK374" i="17"/>
  <c r="HQ374" i="17" s="1"/>
  <c r="HS374" i="17" s="1"/>
  <c r="BL374" i="17"/>
  <c r="BK375" i="17"/>
  <c r="HQ375" i="17" s="1"/>
  <c r="HS375" i="17" s="1"/>
  <c r="BL375" i="17"/>
  <c r="BK376" i="17"/>
  <c r="HQ376" i="17" s="1"/>
  <c r="HS376" i="17" s="1"/>
  <c r="BL376" i="17"/>
  <c r="BK377" i="17"/>
  <c r="HQ377" i="17" s="1"/>
  <c r="HS377" i="17" s="1"/>
  <c r="BL377" i="17"/>
  <c r="BK378" i="17"/>
  <c r="HQ378" i="17" s="1"/>
  <c r="HS378" i="17" s="1"/>
  <c r="BL378" i="17"/>
  <c r="BK379" i="17"/>
  <c r="HQ379" i="17" s="1"/>
  <c r="HS379" i="17" s="1"/>
  <c r="BL379" i="17"/>
  <c r="BK380" i="17"/>
  <c r="HQ380" i="17" s="1"/>
  <c r="HS380" i="17" s="1"/>
  <c r="BL380" i="17"/>
  <c r="BK381" i="17"/>
  <c r="HQ381" i="17" s="1"/>
  <c r="HS381" i="17" s="1"/>
  <c r="BL381" i="17"/>
  <c r="BK382" i="17"/>
  <c r="HQ382" i="17" s="1"/>
  <c r="HS382" i="17" s="1"/>
  <c r="BL382" i="17"/>
  <c r="BK383" i="17"/>
  <c r="HQ383" i="17" s="1"/>
  <c r="HS383" i="17" s="1"/>
  <c r="BL383" i="17"/>
  <c r="BK384" i="17"/>
  <c r="HQ384" i="17" s="1"/>
  <c r="HS384" i="17" s="1"/>
  <c r="BL384" i="17"/>
  <c r="BK385" i="17"/>
  <c r="BL385" i="17"/>
  <c r="BK386" i="17"/>
  <c r="HQ386" i="17" s="1"/>
  <c r="HS386" i="17" s="1"/>
  <c r="BL386" i="17"/>
  <c r="BK387" i="17"/>
  <c r="HQ387" i="17" s="1"/>
  <c r="HS387" i="17" s="1"/>
  <c r="BL387" i="17"/>
  <c r="BK388" i="17"/>
  <c r="HQ388" i="17" s="1"/>
  <c r="HS388" i="17" s="1"/>
  <c r="BL388" i="17"/>
  <c r="BK389" i="17"/>
  <c r="HQ389" i="17" s="1"/>
  <c r="HS389" i="17" s="1"/>
  <c r="BL389" i="17"/>
  <c r="BK390" i="17"/>
  <c r="HQ390" i="17" s="1"/>
  <c r="HS390" i="17" s="1"/>
  <c r="BL390" i="17"/>
  <c r="BK391" i="17"/>
  <c r="HQ391" i="17" s="1"/>
  <c r="HS391" i="17" s="1"/>
  <c r="BL391" i="17"/>
  <c r="BK392" i="17"/>
  <c r="HQ392" i="17" s="1"/>
  <c r="HS392" i="17" s="1"/>
  <c r="BL392" i="17"/>
  <c r="BK393" i="17"/>
  <c r="HQ393" i="17" s="1"/>
  <c r="HS393" i="17" s="1"/>
  <c r="BL393" i="17"/>
  <c r="BK394" i="17"/>
  <c r="HQ394" i="17" s="1"/>
  <c r="HS394" i="17" s="1"/>
  <c r="BL394" i="17"/>
  <c r="BK395" i="17"/>
  <c r="HQ395" i="17" s="1"/>
  <c r="HS395" i="17" s="1"/>
  <c r="BL395" i="17"/>
  <c r="BK396" i="17"/>
  <c r="HQ396" i="17" s="1"/>
  <c r="HS396" i="17" s="1"/>
  <c r="BL396" i="17"/>
  <c r="BK397" i="17"/>
  <c r="BL397" i="17"/>
  <c r="BK398" i="17"/>
  <c r="HQ398" i="17" s="1"/>
  <c r="HS398" i="17" s="1"/>
  <c r="BL398" i="17"/>
  <c r="BK399" i="17"/>
  <c r="HQ399" i="17" s="1"/>
  <c r="HS399" i="17" s="1"/>
  <c r="BL399" i="17"/>
  <c r="BK400" i="17"/>
  <c r="HQ400" i="17" s="1"/>
  <c r="HS400" i="17" s="1"/>
  <c r="BL400" i="17"/>
  <c r="BK401" i="17"/>
  <c r="HQ401" i="17" s="1"/>
  <c r="HS401" i="17" s="1"/>
  <c r="BL401" i="17"/>
  <c r="BK402" i="17"/>
  <c r="HQ402" i="17" s="1"/>
  <c r="HS402" i="17" s="1"/>
  <c r="BL402" i="17"/>
  <c r="BK403" i="17"/>
  <c r="HQ403" i="17" s="1"/>
  <c r="HS403" i="17" s="1"/>
  <c r="BL403" i="17"/>
  <c r="BK404" i="17"/>
  <c r="HQ404" i="17" s="1"/>
  <c r="HS404" i="17" s="1"/>
  <c r="BL404" i="17"/>
  <c r="BK405" i="17"/>
  <c r="HQ405" i="17" s="1"/>
  <c r="HS405" i="17" s="1"/>
  <c r="BL405" i="17"/>
  <c r="BK406" i="17"/>
  <c r="HQ406" i="17" s="1"/>
  <c r="HS406" i="17" s="1"/>
  <c r="BL406" i="17"/>
  <c r="BK407" i="17"/>
  <c r="HQ407" i="17" s="1"/>
  <c r="HS407" i="17" s="1"/>
  <c r="BL407" i="17"/>
  <c r="BK408" i="17"/>
  <c r="HQ408" i="17" s="1"/>
  <c r="HS408" i="17" s="1"/>
  <c r="BL408" i="17"/>
  <c r="BK409" i="17"/>
  <c r="BL409" i="17"/>
  <c r="BK410" i="17"/>
  <c r="HQ410" i="17" s="1"/>
  <c r="HS410" i="17" s="1"/>
  <c r="BL410" i="17"/>
  <c r="BK411" i="17"/>
  <c r="HQ411" i="17" s="1"/>
  <c r="HS411" i="17" s="1"/>
  <c r="BL411" i="17"/>
  <c r="BK412" i="17"/>
  <c r="HQ412" i="17" s="1"/>
  <c r="HS412" i="17" s="1"/>
  <c r="BL412" i="17"/>
  <c r="BK413" i="17"/>
  <c r="HQ413" i="17" s="1"/>
  <c r="HS413" i="17" s="1"/>
  <c r="BL413" i="17"/>
  <c r="BK414" i="17"/>
  <c r="HQ414" i="17" s="1"/>
  <c r="HS414" i="17" s="1"/>
  <c r="BL414" i="17"/>
  <c r="BK415" i="17"/>
  <c r="HQ415" i="17" s="1"/>
  <c r="HS415" i="17" s="1"/>
  <c r="BL415" i="17"/>
  <c r="BK416" i="17"/>
  <c r="HQ416" i="17" s="1"/>
  <c r="HS416" i="17" s="1"/>
  <c r="BL416" i="17"/>
  <c r="BK417" i="17"/>
  <c r="HQ417" i="17" s="1"/>
  <c r="HS417" i="17" s="1"/>
  <c r="BL417" i="17"/>
  <c r="BK418" i="17"/>
  <c r="HQ418" i="17" s="1"/>
  <c r="HS418" i="17" s="1"/>
  <c r="BL418" i="17"/>
  <c r="BK419" i="17"/>
  <c r="HQ419" i="17" s="1"/>
  <c r="HS419" i="17" s="1"/>
  <c r="BL419" i="17"/>
  <c r="BK420" i="17"/>
  <c r="HQ420" i="17" s="1"/>
  <c r="HS420" i="17" s="1"/>
  <c r="BL420" i="17"/>
  <c r="BK421" i="17"/>
  <c r="BL421" i="17"/>
  <c r="BK422" i="17"/>
  <c r="HQ422" i="17" s="1"/>
  <c r="HS422" i="17" s="1"/>
  <c r="BL422" i="17"/>
  <c r="BK423" i="17"/>
  <c r="HQ423" i="17" s="1"/>
  <c r="HS423" i="17" s="1"/>
  <c r="BL423" i="17"/>
  <c r="BK424" i="17"/>
  <c r="HQ424" i="17" s="1"/>
  <c r="HS424" i="17" s="1"/>
  <c r="BL424" i="17"/>
  <c r="BK425" i="17"/>
  <c r="HQ425" i="17" s="1"/>
  <c r="HS425" i="17" s="1"/>
  <c r="BL425" i="17"/>
  <c r="BK426" i="17"/>
  <c r="HQ426" i="17" s="1"/>
  <c r="HS426" i="17" s="1"/>
  <c r="BL426" i="17"/>
  <c r="BK427" i="17"/>
  <c r="HQ427" i="17" s="1"/>
  <c r="HS427" i="17" s="1"/>
  <c r="BL427" i="17"/>
  <c r="BK428" i="17"/>
  <c r="HQ428" i="17" s="1"/>
  <c r="HS428" i="17" s="1"/>
  <c r="BL428" i="17"/>
  <c r="BK429" i="17"/>
  <c r="HQ429" i="17" s="1"/>
  <c r="HS429" i="17" s="1"/>
  <c r="BL429" i="17"/>
  <c r="BK430" i="17"/>
  <c r="HQ430" i="17" s="1"/>
  <c r="HS430" i="17" s="1"/>
  <c r="BL430" i="17"/>
  <c r="BK431" i="17"/>
  <c r="HQ431" i="17" s="1"/>
  <c r="HS431" i="17" s="1"/>
  <c r="BL431" i="17"/>
  <c r="BK432" i="17"/>
  <c r="HQ432" i="17" s="1"/>
  <c r="HS432" i="17" s="1"/>
  <c r="BL432" i="17"/>
  <c r="BK433" i="17"/>
  <c r="BL433" i="17"/>
  <c r="BK434" i="17"/>
  <c r="HQ434" i="17" s="1"/>
  <c r="HS434" i="17" s="1"/>
  <c r="BL434" i="17"/>
  <c r="BK435" i="17"/>
  <c r="HQ435" i="17" s="1"/>
  <c r="HS435" i="17" s="1"/>
  <c r="BL435" i="17"/>
  <c r="BK436" i="17"/>
  <c r="HQ436" i="17" s="1"/>
  <c r="HS436" i="17" s="1"/>
  <c r="BL436" i="17"/>
  <c r="BK437" i="17"/>
  <c r="HQ437" i="17" s="1"/>
  <c r="HS437" i="17" s="1"/>
  <c r="BL437" i="17"/>
  <c r="BK438" i="17"/>
  <c r="HQ438" i="17" s="1"/>
  <c r="HS438" i="17" s="1"/>
  <c r="BL438" i="17"/>
  <c r="BK439" i="17"/>
  <c r="HQ439" i="17" s="1"/>
  <c r="HS439" i="17" s="1"/>
  <c r="BL439" i="17"/>
  <c r="BK440" i="17"/>
  <c r="HQ440" i="17" s="1"/>
  <c r="HS440" i="17" s="1"/>
  <c r="BL440" i="17"/>
  <c r="BK441" i="17"/>
  <c r="HQ441" i="17" s="1"/>
  <c r="HS441" i="17" s="1"/>
  <c r="BL441" i="17"/>
  <c r="BK442" i="17"/>
  <c r="HQ442" i="17" s="1"/>
  <c r="HS442" i="17" s="1"/>
  <c r="BL442" i="17"/>
  <c r="BK443" i="17"/>
  <c r="HQ443" i="17" s="1"/>
  <c r="HS443" i="17" s="1"/>
  <c r="BL443" i="17"/>
  <c r="BK444" i="17"/>
  <c r="HQ444" i="17" s="1"/>
  <c r="HS444" i="17" s="1"/>
  <c r="BL444" i="17"/>
  <c r="BK445" i="17"/>
  <c r="BL445" i="17"/>
  <c r="BK446" i="17"/>
  <c r="HQ446" i="17" s="1"/>
  <c r="HS446" i="17" s="1"/>
  <c r="BL446" i="17"/>
  <c r="BK447" i="17"/>
  <c r="HQ447" i="17" s="1"/>
  <c r="HS447" i="17" s="1"/>
  <c r="BL447" i="17"/>
  <c r="BK448" i="17"/>
  <c r="HQ448" i="17" s="1"/>
  <c r="HS448" i="17" s="1"/>
  <c r="BL448" i="17"/>
  <c r="BK449" i="17"/>
  <c r="HQ449" i="17" s="1"/>
  <c r="HS449" i="17" s="1"/>
  <c r="BL449" i="17"/>
  <c r="BK450" i="17"/>
  <c r="HQ450" i="17" s="1"/>
  <c r="HS450" i="17" s="1"/>
  <c r="BL450" i="17"/>
  <c r="BK451" i="17"/>
  <c r="HQ451" i="17" s="1"/>
  <c r="HS451" i="17" s="1"/>
  <c r="BL451" i="17"/>
  <c r="BK452" i="17"/>
  <c r="HQ452" i="17" s="1"/>
  <c r="HS452" i="17" s="1"/>
  <c r="BL452" i="17"/>
  <c r="BK453" i="17"/>
  <c r="HQ453" i="17" s="1"/>
  <c r="HS453" i="17" s="1"/>
  <c r="BL453" i="17"/>
  <c r="BK454" i="17"/>
  <c r="HQ454" i="17" s="1"/>
  <c r="HS454" i="17" s="1"/>
  <c r="BL454" i="17"/>
  <c r="BK455" i="17"/>
  <c r="HQ455" i="17" s="1"/>
  <c r="HS455" i="17" s="1"/>
  <c r="BL455" i="17"/>
  <c r="BK456" i="17"/>
  <c r="HQ456" i="17" s="1"/>
  <c r="HS456" i="17" s="1"/>
  <c r="BL456" i="17"/>
  <c r="BK457" i="17"/>
  <c r="BL457" i="17"/>
  <c r="BK458" i="17"/>
  <c r="HQ458" i="17" s="1"/>
  <c r="HS458" i="17" s="1"/>
  <c r="BL458" i="17"/>
  <c r="BK459" i="17"/>
  <c r="HQ459" i="17" s="1"/>
  <c r="BL459" i="17"/>
  <c r="BK460" i="17"/>
  <c r="HQ460" i="17" s="1"/>
  <c r="HS460" i="17" s="1"/>
  <c r="BL460" i="17"/>
  <c r="BK461" i="17"/>
  <c r="HQ461" i="17" s="1"/>
  <c r="HS461" i="17" s="1"/>
  <c r="BL461" i="17"/>
  <c r="BK462" i="17"/>
  <c r="HQ462" i="17" s="1"/>
  <c r="HS462" i="17" s="1"/>
  <c r="BL462" i="17"/>
  <c r="BK463" i="17"/>
  <c r="HQ463" i="17" s="1"/>
  <c r="HS463" i="17" s="1"/>
  <c r="BL463" i="17"/>
  <c r="BK464" i="17"/>
  <c r="HQ464" i="17" s="1"/>
  <c r="HS464" i="17" s="1"/>
  <c r="BL464" i="17"/>
  <c r="BK465" i="17"/>
  <c r="HQ465" i="17" s="1"/>
  <c r="HS465" i="17" s="1"/>
  <c r="BL465" i="17"/>
  <c r="BK466" i="17"/>
  <c r="HQ466" i="17" s="1"/>
  <c r="HS466" i="17" s="1"/>
  <c r="BL466" i="17"/>
  <c r="BK467" i="17"/>
  <c r="HQ467" i="17" s="1"/>
  <c r="HS467" i="17" s="1"/>
  <c r="BL467" i="17"/>
  <c r="BK468" i="17"/>
  <c r="HQ468" i="17" s="1"/>
  <c r="HS468" i="17" s="1"/>
  <c r="BL468" i="17"/>
  <c r="BK469" i="17"/>
  <c r="BL469" i="17"/>
  <c r="BK470" i="17"/>
  <c r="HQ470" i="17" s="1"/>
  <c r="HS470" i="17" s="1"/>
  <c r="BL470" i="17"/>
  <c r="BK471" i="17"/>
  <c r="HQ471" i="17" s="1"/>
  <c r="HS471" i="17" s="1"/>
  <c r="BL471" i="17"/>
  <c r="BK472" i="17"/>
  <c r="HQ472" i="17" s="1"/>
  <c r="HS472" i="17" s="1"/>
  <c r="BL472" i="17"/>
  <c r="BK473" i="17"/>
  <c r="HQ473" i="17" s="1"/>
  <c r="HS473" i="17" s="1"/>
  <c r="BL473" i="17"/>
  <c r="BK474" i="17"/>
  <c r="HQ474" i="17" s="1"/>
  <c r="HS474" i="17" s="1"/>
  <c r="BL474" i="17"/>
  <c r="BK475" i="17"/>
  <c r="HQ475" i="17" s="1"/>
  <c r="HS475" i="17" s="1"/>
  <c r="BL475" i="17"/>
  <c r="BK476" i="17"/>
  <c r="HQ476" i="17" s="1"/>
  <c r="HS476" i="17" s="1"/>
  <c r="BL476" i="17"/>
  <c r="BK477" i="17"/>
  <c r="HQ477" i="17" s="1"/>
  <c r="HS477" i="17" s="1"/>
  <c r="BL477" i="17"/>
  <c r="BK478" i="17"/>
  <c r="HQ478" i="17" s="1"/>
  <c r="HS478" i="17" s="1"/>
  <c r="BL478" i="17"/>
  <c r="BK479" i="17"/>
  <c r="HQ479" i="17" s="1"/>
  <c r="HS479" i="17" s="1"/>
  <c r="BL479" i="17"/>
  <c r="BK480" i="17"/>
  <c r="HQ480" i="17" s="1"/>
  <c r="HS480" i="17" s="1"/>
  <c r="BL480" i="17"/>
  <c r="BK481" i="17"/>
  <c r="BL481" i="17"/>
  <c r="BK482" i="17"/>
  <c r="HQ482" i="17" s="1"/>
  <c r="HS482" i="17" s="1"/>
  <c r="BL482" i="17"/>
  <c r="BK483" i="17"/>
  <c r="HQ483" i="17" s="1"/>
  <c r="BL483" i="17"/>
  <c r="BK484" i="17"/>
  <c r="HQ484" i="17" s="1"/>
  <c r="HS484" i="17" s="1"/>
  <c r="BL484" i="17"/>
  <c r="BK485" i="17"/>
  <c r="HQ485" i="17" s="1"/>
  <c r="HS485" i="17" s="1"/>
  <c r="BL485" i="17"/>
  <c r="BK486" i="17"/>
  <c r="HQ486" i="17" s="1"/>
  <c r="HS486" i="17" s="1"/>
  <c r="BL486" i="17"/>
  <c r="BK487" i="17"/>
  <c r="HQ487" i="17" s="1"/>
  <c r="HS487" i="17" s="1"/>
  <c r="BL487" i="17"/>
  <c r="BK488" i="17"/>
  <c r="HQ488" i="17" s="1"/>
  <c r="HS488" i="17" s="1"/>
  <c r="BL488" i="17"/>
  <c r="BK489" i="17"/>
  <c r="HQ489" i="17" s="1"/>
  <c r="HS489" i="17" s="1"/>
  <c r="BL489" i="17"/>
  <c r="BK490" i="17"/>
  <c r="HQ490" i="17" s="1"/>
  <c r="HS490" i="17" s="1"/>
  <c r="BL490" i="17"/>
  <c r="BK491" i="17"/>
  <c r="HQ491" i="17" s="1"/>
  <c r="HS491" i="17" s="1"/>
  <c r="BL491" i="17"/>
  <c r="BK492" i="17"/>
  <c r="HQ492" i="17" s="1"/>
  <c r="HS492" i="17" s="1"/>
  <c r="BL492" i="17"/>
  <c r="BK493" i="17"/>
  <c r="BL493" i="17"/>
  <c r="BK494" i="17"/>
  <c r="HQ494" i="17" s="1"/>
  <c r="HS494" i="17" s="1"/>
  <c r="BL494" i="17"/>
  <c r="BK495" i="17"/>
  <c r="HQ495" i="17" s="1"/>
  <c r="HS495" i="17" s="1"/>
  <c r="BL495" i="17"/>
  <c r="BK496" i="17"/>
  <c r="HQ496" i="17" s="1"/>
  <c r="HS496" i="17" s="1"/>
  <c r="BL496" i="17"/>
  <c r="BK497" i="17"/>
  <c r="HQ497" i="17" s="1"/>
  <c r="HS497" i="17" s="1"/>
  <c r="BL497" i="17"/>
  <c r="BK498" i="17"/>
  <c r="HQ498" i="17" s="1"/>
  <c r="HS498" i="17" s="1"/>
  <c r="BL498" i="17"/>
  <c r="BK499" i="17"/>
  <c r="HQ499" i="17" s="1"/>
  <c r="HS499" i="17" s="1"/>
  <c r="BL499" i="17"/>
  <c r="BK500" i="17"/>
  <c r="HQ500" i="17" s="1"/>
  <c r="HS500" i="17" s="1"/>
  <c r="BL500" i="17"/>
  <c r="BK501" i="17"/>
  <c r="HQ501" i="17" s="1"/>
  <c r="HS501" i="17" s="1"/>
  <c r="BL501" i="17"/>
  <c r="BL3" i="17"/>
  <c r="BK3" i="17"/>
  <c r="HQ3" i="17" s="1"/>
  <c r="HS3" i="17" s="1"/>
  <c r="BK7" i="12"/>
  <c r="BL7" i="12"/>
  <c r="BK8" i="12"/>
  <c r="BL8" i="12"/>
  <c r="BK9" i="12"/>
  <c r="BL9" i="12"/>
  <c r="BK10" i="12"/>
  <c r="BL10" i="12"/>
  <c r="BK11" i="12"/>
  <c r="BL11" i="12"/>
  <c r="BK12" i="12"/>
  <c r="BL12" i="12"/>
  <c r="BK13" i="12"/>
  <c r="BL13" i="12"/>
  <c r="BK14" i="12"/>
  <c r="BL14" i="12"/>
  <c r="BK15" i="12"/>
  <c r="BL15" i="12"/>
  <c r="BK16" i="12"/>
  <c r="BL16" i="12"/>
  <c r="BK17" i="12"/>
  <c r="BL17" i="12"/>
  <c r="BK18" i="12"/>
  <c r="BL18" i="12"/>
  <c r="BK19" i="12"/>
  <c r="BL19" i="12"/>
  <c r="BK20" i="12"/>
  <c r="BL20" i="12"/>
  <c r="BK21" i="12"/>
  <c r="BL21" i="12"/>
  <c r="BK22" i="12"/>
  <c r="BL22" i="12"/>
  <c r="BK23" i="12"/>
  <c r="BL23" i="12"/>
  <c r="BK24" i="12"/>
  <c r="BL24" i="12"/>
  <c r="BK25" i="12"/>
  <c r="BL25" i="12"/>
  <c r="BK26" i="12"/>
  <c r="BL26" i="12"/>
  <c r="BK27" i="12"/>
  <c r="BL27" i="12"/>
  <c r="BK28" i="12"/>
  <c r="BL28" i="12"/>
  <c r="BK29" i="12"/>
  <c r="BL29" i="12"/>
  <c r="BK30" i="12"/>
  <c r="BL30" i="12"/>
  <c r="BK31" i="12"/>
  <c r="BL31" i="12"/>
  <c r="BK32" i="12"/>
  <c r="BL32" i="12"/>
  <c r="BK33" i="12"/>
  <c r="BL33" i="12"/>
  <c r="BK34" i="12"/>
  <c r="BL34" i="12"/>
  <c r="BK35" i="12"/>
  <c r="BL35" i="12"/>
  <c r="BK36" i="12"/>
  <c r="BL36" i="12"/>
  <c r="BK37" i="12"/>
  <c r="BL37" i="12"/>
  <c r="BK38" i="12"/>
  <c r="BL38" i="12"/>
  <c r="BK39" i="12"/>
  <c r="BL39" i="12"/>
  <c r="BK40" i="12"/>
  <c r="BL40" i="12"/>
  <c r="BK41" i="12"/>
  <c r="BL41" i="12"/>
  <c r="BK42" i="12"/>
  <c r="BL42" i="12"/>
  <c r="BK43" i="12"/>
  <c r="BL43" i="12"/>
  <c r="BK44" i="12"/>
  <c r="BL44" i="12"/>
  <c r="BK45" i="12"/>
  <c r="BL45" i="12"/>
  <c r="BK46" i="12"/>
  <c r="BL46" i="12"/>
  <c r="BK47" i="12"/>
  <c r="BL47" i="12"/>
  <c r="BK48" i="12"/>
  <c r="BL48" i="12"/>
  <c r="BK49" i="12"/>
  <c r="BL49" i="12"/>
  <c r="BK50" i="12"/>
  <c r="BL50" i="12"/>
  <c r="BK51" i="12"/>
  <c r="BL51" i="12"/>
  <c r="BK52" i="12"/>
  <c r="BL52" i="12"/>
  <c r="BK53" i="12"/>
  <c r="BL53" i="12"/>
  <c r="BK54" i="12"/>
  <c r="BL54" i="12"/>
  <c r="BK55" i="12"/>
  <c r="BL55" i="12"/>
  <c r="BK56" i="12"/>
  <c r="BL56" i="12"/>
  <c r="BK57" i="12"/>
  <c r="BL57" i="12"/>
  <c r="BK58" i="12"/>
  <c r="BL58" i="12"/>
  <c r="BK59" i="12"/>
  <c r="BL59" i="12"/>
  <c r="BK60" i="12"/>
  <c r="BL60" i="12"/>
  <c r="BK61" i="12"/>
  <c r="BL61" i="12"/>
  <c r="BK62" i="12"/>
  <c r="BL62" i="12"/>
  <c r="BK63" i="12"/>
  <c r="BL63" i="12"/>
  <c r="BK64" i="12"/>
  <c r="BL64" i="12"/>
  <c r="BK65" i="12"/>
  <c r="BL65" i="12"/>
  <c r="BK66" i="12"/>
  <c r="BL66" i="12"/>
  <c r="BK67" i="12"/>
  <c r="BL67" i="12"/>
  <c r="BK68" i="12"/>
  <c r="BL68" i="12"/>
  <c r="BK69" i="12"/>
  <c r="BL69" i="12"/>
  <c r="BK70" i="12"/>
  <c r="BL70" i="12"/>
  <c r="BK71" i="12"/>
  <c r="BL71" i="12"/>
  <c r="BK72" i="12"/>
  <c r="BL72" i="12"/>
  <c r="BK73" i="12"/>
  <c r="BL73" i="12"/>
  <c r="BK74" i="12"/>
  <c r="BL74" i="12"/>
  <c r="BK75" i="12"/>
  <c r="BL75" i="12"/>
  <c r="BK76" i="12"/>
  <c r="BL76" i="12"/>
  <c r="BK77" i="12"/>
  <c r="BL77" i="12"/>
  <c r="BK78" i="12"/>
  <c r="BL78" i="12"/>
  <c r="BK79" i="12"/>
  <c r="BL79" i="12"/>
  <c r="BK80" i="12"/>
  <c r="BL80" i="12"/>
  <c r="BK81" i="12"/>
  <c r="BL81" i="12"/>
  <c r="BK82" i="12"/>
  <c r="BL82" i="12"/>
  <c r="BK83" i="12"/>
  <c r="BL83" i="12"/>
  <c r="BK84" i="12"/>
  <c r="BL84" i="12"/>
  <c r="BK85" i="12"/>
  <c r="BL85" i="12"/>
  <c r="BK86" i="12"/>
  <c r="BL86" i="12"/>
  <c r="BK87" i="12"/>
  <c r="BL87" i="12"/>
  <c r="BK88" i="12"/>
  <c r="BL88" i="12"/>
  <c r="BK89" i="12"/>
  <c r="BL89" i="12"/>
  <c r="BK90" i="12"/>
  <c r="BL90" i="12"/>
  <c r="BK91" i="12"/>
  <c r="BL91" i="12"/>
  <c r="BK92" i="12"/>
  <c r="BL92" i="12"/>
  <c r="BK93" i="12"/>
  <c r="BL93" i="12"/>
  <c r="BK94" i="12"/>
  <c r="BL94" i="12"/>
  <c r="BK95" i="12"/>
  <c r="BL95" i="12"/>
  <c r="BK96" i="12"/>
  <c r="BL96" i="12"/>
  <c r="BK97" i="12"/>
  <c r="BL97" i="12"/>
  <c r="BK98" i="12"/>
  <c r="BL98" i="12"/>
  <c r="BK99" i="12"/>
  <c r="BL99" i="12"/>
  <c r="BK100" i="12"/>
  <c r="BL100" i="12"/>
  <c r="BK101" i="12"/>
  <c r="BL101" i="12"/>
  <c r="BK102" i="12"/>
  <c r="BL102" i="12"/>
  <c r="BK103" i="12"/>
  <c r="BL103" i="12"/>
  <c r="BK104" i="12"/>
  <c r="BL104" i="12"/>
  <c r="BK105" i="12"/>
  <c r="BL105" i="12"/>
  <c r="BK106" i="12"/>
  <c r="BL106" i="12"/>
  <c r="BK107" i="12"/>
  <c r="BL107" i="12"/>
  <c r="BK108" i="12"/>
  <c r="BL108" i="12"/>
  <c r="BK109" i="12"/>
  <c r="BL109" i="12"/>
  <c r="BK110" i="12"/>
  <c r="BL110" i="12"/>
  <c r="BK111" i="12"/>
  <c r="BL111" i="12"/>
  <c r="BK112" i="12"/>
  <c r="BL112" i="12"/>
  <c r="BK113" i="12"/>
  <c r="BL113" i="12"/>
  <c r="BK114" i="12"/>
  <c r="BL114" i="12"/>
  <c r="BK115" i="12"/>
  <c r="BL115" i="12"/>
  <c r="BK116" i="12"/>
  <c r="BL116" i="12"/>
  <c r="BK117" i="12"/>
  <c r="BL117" i="12"/>
  <c r="BK118" i="12"/>
  <c r="BL118" i="12"/>
  <c r="BK119" i="12"/>
  <c r="BL119" i="12"/>
  <c r="BK120" i="12"/>
  <c r="BL120" i="12"/>
  <c r="BK121" i="12"/>
  <c r="BL121" i="12"/>
  <c r="BK122" i="12"/>
  <c r="BL122" i="12"/>
  <c r="BK123" i="12"/>
  <c r="BL123" i="12"/>
  <c r="BK124" i="12"/>
  <c r="BL124" i="12"/>
  <c r="BK125" i="12"/>
  <c r="BL125" i="12"/>
  <c r="BK126" i="12"/>
  <c r="BL126" i="12"/>
  <c r="BK127" i="12"/>
  <c r="BL127" i="12"/>
  <c r="BK128" i="12"/>
  <c r="BL128" i="12"/>
  <c r="BK129" i="12"/>
  <c r="BL129" i="12"/>
  <c r="BK130" i="12"/>
  <c r="BL130" i="12"/>
  <c r="BK131" i="12"/>
  <c r="BL131" i="12"/>
  <c r="BK132" i="12"/>
  <c r="BL132" i="12"/>
  <c r="BK133" i="12"/>
  <c r="BL133" i="12"/>
  <c r="BK134" i="12"/>
  <c r="BL134" i="12"/>
  <c r="BK135" i="12"/>
  <c r="BL135" i="12"/>
  <c r="BK136" i="12"/>
  <c r="BL136" i="12"/>
  <c r="BK137" i="12"/>
  <c r="BL137" i="12"/>
  <c r="BK138" i="12"/>
  <c r="BL138" i="12"/>
  <c r="BK139" i="12"/>
  <c r="BL139" i="12"/>
  <c r="BK140" i="12"/>
  <c r="BL140" i="12"/>
  <c r="BK141" i="12"/>
  <c r="BL141" i="12"/>
  <c r="BK142" i="12"/>
  <c r="BL142" i="12"/>
  <c r="BK143" i="12"/>
  <c r="BL143" i="12"/>
  <c r="BK144" i="12"/>
  <c r="BL144" i="12"/>
  <c r="BK145" i="12"/>
  <c r="BL145" i="12"/>
  <c r="BK146" i="12"/>
  <c r="BL146" i="12"/>
  <c r="BK147" i="12"/>
  <c r="BL147" i="12"/>
  <c r="BK148" i="12"/>
  <c r="BL148" i="12"/>
  <c r="BK149" i="12"/>
  <c r="BL149" i="12"/>
  <c r="BK150" i="12"/>
  <c r="BL150" i="12"/>
  <c r="BK151" i="12"/>
  <c r="BL151" i="12"/>
  <c r="BK152" i="12"/>
  <c r="BL152" i="12"/>
  <c r="BK153" i="12"/>
  <c r="BL153" i="12"/>
  <c r="BK154" i="12"/>
  <c r="BL154" i="12"/>
  <c r="BK155" i="12"/>
  <c r="BL155" i="12"/>
  <c r="BK156" i="12"/>
  <c r="BL156" i="12"/>
  <c r="BK157" i="12"/>
  <c r="BL157" i="12"/>
  <c r="BK158" i="12"/>
  <c r="BL158" i="12"/>
  <c r="BK159" i="12"/>
  <c r="BL159" i="12"/>
  <c r="BK160" i="12"/>
  <c r="BL160" i="12"/>
  <c r="BK161" i="12"/>
  <c r="BL161" i="12"/>
  <c r="BK162" i="12"/>
  <c r="BL162" i="12"/>
  <c r="BK163" i="12"/>
  <c r="BL163" i="12"/>
  <c r="BK164" i="12"/>
  <c r="BL164" i="12"/>
  <c r="BK165" i="12"/>
  <c r="BL165" i="12"/>
  <c r="BK166" i="12"/>
  <c r="BL166" i="12"/>
  <c r="BK167" i="12"/>
  <c r="BL167" i="12"/>
  <c r="BK168" i="12"/>
  <c r="BL168" i="12"/>
  <c r="BK169" i="12"/>
  <c r="BL169" i="12"/>
  <c r="BK170" i="12"/>
  <c r="BL170" i="12"/>
  <c r="BK171" i="12"/>
  <c r="BL171" i="12"/>
  <c r="BK172" i="12"/>
  <c r="BL172" i="12"/>
  <c r="BK173" i="12"/>
  <c r="BL173" i="12"/>
  <c r="BK174" i="12"/>
  <c r="BL174" i="12"/>
  <c r="BK175" i="12"/>
  <c r="BL175" i="12"/>
  <c r="BK176" i="12"/>
  <c r="BL176" i="12"/>
  <c r="BK177" i="12"/>
  <c r="BL177" i="12"/>
  <c r="BK178" i="12"/>
  <c r="BL178" i="12"/>
  <c r="BK179" i="12"/>
  <c r="BL179" i="12"/>
  <c r="BK180" i="12"/>
  <c r="BL180" i="12"/>
  <c r="BK181" i="12"/>
  <c r="BL181" i="12"/>
  <c r="BK182" i="12"/>
  <c r="BL182" i="12"/>
  <c r="BK183" i="12"/>
  <c r="BL183" i="12"/>
  <c r="BK184" i="12"/>
  <c r="BL184" i="12"/>
  <c r="BK185" i="12"/>
  <c r="BL185" i="12"/>
  <c r="BK186" i="12"/>
  <c r="BL186" i="12"/>
  <c r="BK187" i="12"/>
  <c r="BL187" i="12"/>
  <c r="BK188" i="12"/>
  <c r="BL188" i="12"/>
  <c r="BK189" i="12"/>
  <c r="BL189" i="12"/>
  <c r="BK190" i="12"/>
  <c r="BL190" i="12"/>
  <c r="BK191" i="12"/>
  <c r="BL191" i="12"/>
  <c r="BK192" i="12"/>
  <c r="BL192" i="12"/>
  <c r="BK193" i="12"/>
  <c r="BL193" i="12"/>
  <c r="BK194" i="12"/>
  <c r="BL194" i="12"/>
  <c r="BK195" i="12"/>
  <c r="BL195" i="12"/>
  <c r="BK196" i="12"/>
  <c r="BL196" i="12"/>
  <c r="BK197" i="12"/>
  <c r="BL197" i="12"/>
  <c r="BK198" i="12"/>
  <c r="BL198" i="12"/>
  <c r="BK199" i="12"/>
  <c r="BL199" i="12"/>
  <c r="BK200" i="12"/>
  <c r="BL200" i="12"/>
  <c r="BK201" i="12"/>
  <c r="BL201" i="12"/>
  <c r="BK202" i="12"/>
  <c r="BL202" i="12"/>
  <c r="BK203" i="12"/>
  <c r="BL203" i="12"/>
  <c r="BK204" i="12"/>
  <c r="BL204" i="12"/>
  <c r="BK205" i="12"/>
  <c r="BL205" i="12"/>
  <c r="BK206" i="12"/>
  <c r="BL206" i="12"/>
  <c r="BK207" i="12"/>
  <c r="BL207" i="12"/>
  <c r="BK208" i="12"/>
  <c r="BL208" i="12"/>
  <c r="BK209" i="12"/>
  <c r="BL209" i="12"/>
  <c r="BK210" i="12"/>
  <c r="BL210" i="12"/>
  <c r="BK211" i="12"/>
  <c r="BL211" i="12"/>
  <c r="BK212" i="12"/>
  <c r="BL212" i="12"/>
  <c r="BK213" i="12"/>
  <c r="BL213" i="12"/>
  <c r="BK214" i="12"/>
  <c r="BL214" i="12"/>
  <c r="BK215" i="12"/>
  <c r="BL215" i="12"/>
  <c r="BK216" i="12"/>
  <c r="BL216" i="12"/>
  <c r="BK217" i="12"/>
  <c r="BL217" i="12"/>
  <c r="BK218" i="12"/>
  <c r="BL218" i="12"/>
  <c r="BK219" i="12"/>
  <c r="BL219" i="12"/>
  <c r="BK220" i="12"/>
  <c r="BL220" i="12"/>
  <c r="BK221" i="12"/>
  <c r="BL221" i="12"/>
  <c r="BK222" i="12"/>
  <c r="BL222" i="12"/>
  <c r="BK223" i="12"/>
  <c r="BL223" i="12"/>
  <c r="BK224" i="12"/>
  <c r="BL224" i="12"/>
  <c r="BK225" i="12"/>
  <c r="BL225" i="12"/>
  <c r="BK226" i="12"/>
  <c r="BL226" i="12"/>
  <c r="BK227" i="12"/>
  <c r="BL227" i="12"/>
  <c r="BK228" i="12"/>
  <c r="BL228" i="12"/>
  <c r="BK229" i="12"/>
  <c r="BL229" i="12"/>
  <c r="BK230" i="12"/>
  <c r="BL230" i="12"/>
  <c r="BK231" i="12"/>
  <c r="BL231" i="12"/>
  <c r="BK232" i="12"/>
  <c r="BL232" i="12"/>
  <c r="BK233" i="12"/>
  <c r="BL233" i="12"/>
  <c r="BK234" i="12"/>
  <c r="BL234" i="12"/>
  <c r="BK235" i="12"/>
  <c r="BL235" i="12"/>
  <c r="BK236" i="12"/>
  <c r="BL236" i="12"/>
  <c r="BK237" i="12"/>
  <c r="BL237" i="12"/>
  <c r="BK238" i="12"/>
  <c r="BL238" i="12"/>
  <c r="BK239" i="12"/>
  <c r="BL239" i="12"/>
  <c r="BK240" i="12"/>
  <c r="BL240" i="12"/>
  <c r="BK241" i="12"/>
  <c r="BL241" i="12"/>
  <c r="BK242" i="12"/>
  <c r="BL242" i="12"/>
  <c r="BK243" i="12"/>
  <c r="BL243" i="12"/>
  <c r="BK244" i="12"/>
  <c r="BL244" i="12"/>
  <c r="BK245" i="12"/>
  <c r="BL245" i="12"/>
  <c r="BK246" i="12"/>
  <c r="BL246" i="12"/>
  <c r="BK247" i="12"/>
  <c r="BL247" i="12"/>
  <c r="BK248" i="12"/>
  <c r="BL248" i="12"/>
  <c r="BK249" i="12"/>
  <c r="BL249" i="12"/>
  <c r="BK250" i="12"/>
  <c r="BL250" i="12"/>
  <c r="BK251" i="12"/>
  <c r="BL251" i="12"/>
  <c r="BK252" i="12"/>
  <c r="BL252" i="12"/>
  <c r="BK253" i="12"/>
  <c r="BL253" i="12"/>
  <c r="BK254" i="12"/>
  <c r="BL254" i="12"/>
  <c r="BK255" i="12"/>
  <c r="BL255" i="12"/>
  <c r="BK256" i="12"/>
  <c r="BL256" i="12"/>
  <c r="BK257" i="12"/>
  <c r="BL257" i="12"/>
  <c r="BK258" i="12"/>
  <c r="BL258" i="12"/>
  <c r="BK259" i="12"/>
  <c r="BL259" i="12"/>
  <c r="BK260" i="12"/>
  <c r="BL260" i="12"/>
  <c r="BK261" i="12"/>
  <c r="BL261" i="12"/>
  <c r="BK262" i="12"/>
  <c r="BL262" i="12"/>
  <c r="BK263" i="12"/>
  <c r="BL263" i="12"/>
  <c r="BK264" i="12"/>
  <c r="BL264" i="12"/>
  <c r="BK265" i="12"/>
  <c r="BL265" i="12"/>
  <c r="BK266" i="12"/>
  <c r="BL266" i="12"/>
  <c r="BK267" i="12"/>
  <c r="BL267" i="12"/>
  <c r="BK268" i="12"/>
  <c r="BL268" i="12"/>
  <c r="BK269" i="12"/>
  <c r="BL269" i="12"/>
  <c r="BK270" i="12"/>
  <c r="BL270" i="12"/>
  <c r="BK271" i="12"/>
  <c r="BL271" i="12"/>
  <c r="BK272" i="12"/>
  <c r="BL272" i="12"/>
  <c r="BK273" i="12"/>
  <c r="BL273" i="12"/>
  <c r="BK274" i="12"/>
  <c r="BL274" i="12"/>
  <c r="BK275" i="12"/>
  <c r="BL275" i="12"/>
  <c r="BK276" i="12"/>
  <c r="BL276" i="12"/>
  <c r="BK277" i="12"/>
  <c r="BL277" i="12"/>
  <c r="BK278" i="12"/>
  <c r="BL278" i="12"/>
  <c r="BK279" i="12"/>
  <c r="BL279" i="12"/>
  <c r="BK280" i="12"/>
  <c r="BL280" i="12"/>
  <c r="BK281" i="12"/>
  <c r="BL281" i="12"/>
  <c r="BK282" i="12"/>
  <c r="BL282" i="12"/>
  <c r="BK283" i="12"/>
  <c r="BL283" i="12"/>
  <c r="BK284" i="12"/>
  <c r="BL284" i="12"/>
  <c r="BK285" i="12"/>
  <c r="BL285" i="12"/>
  <c r="BK286" i="12"/>
  <c r="BL286" i="12"/>
  <c r="BK287" i="12"/>
  <c r="BL287" i="12"/>
  <c r="BK288" i="12"/>
  <c r="BL288" i="12"/>
  <c r="BK289" i="12"/>
  <c r="BL289" i="12"/>
  <c r="BK290" i="12"/>
  <c r="BL290" i="12"/>
  <c r="BK291" i="12"/>
  <c r="BL291" i="12"/>
  <c r="BK292" i="12"/>
  <c r="BL292" i="12"/>
  <c r="BK293" i="12"/>
  <c r="BL293" i="12"/>
  <c r="BK294" i="12"/>
  <c r="BL294" i="12"/>
  <c r="BK295" i="12"/>
  <c r="BL295" i="12"/>
  <c r="BK296" i="12"/>
  <c r="BL296" i="12"/>
  <c r="BK297" i="12"/>
  <c r="BL297" i="12"/>
  <c r="BK298" i="12"/>
  <c r="BL298" i="12"/>
  <c r="BK299" i="12"/>
  <c r="BL299" i="12"/>
  <c r="BK300" i="12"/>
  <c r="BL300" i="12"/>
  <c r="BK301" i="12"/>
  <c r="BL301" i="12"/>
  <c r="BK302" i="12"/>
  <c r="BL302" i="12"/>
  <c r="BK303" i="12"/>
  <c r="BL303" i="12"/>
  <c r="BK304" i="12"/>
  <c r="BL304" i="12"/>
  <c r="BK305" i="12"/>
  <c r="BL305" i="12"/>
  <c r="BK306" i="12"/>
  <c r="BL306" i="12"/>
  <c r="BK307" i="12"/>
  <c r="BL307" i="12"/>
  <c r="BK308" i="12"/>
  <c r="BL308" i="12"/>
  <c r="BK309" i="12"/>
  <c r="BL309" i="12"/>
  <c r="BK310" i="12"/>
  <c r="BL310" i="12"/>
  <c r="BK311" i="12"/>
  <c r="BL311" i="12"/>
  <c r="BK312" i="12"/>
  <c r="BL312" i="12"/>
  <c r="BK313" i="12"/>
  <c r="BL313" i="12"/>
  <c r="BK314" i="12"/>
  <c r="BL314" i="12"/>
  <c r="BK315" i="12"/>
  <c r="BL315" i="12"/>
  <c r="BK316" i="12"/>
  <c r="BL316" i="12"/>
  <c r="BK317" i="12"/>
  <c r="BL317" i="12"/>
  <c r="BK318" i="12"/>
  <c r="BL318" i="12"/>
  <c r="BK319" i="12"/>
  <c r="BL319" i="12"/>
  <c r="BK320" i="12"/>
  <c r="BL320" i="12"/>
  <c r="BK321" i="12"/>
  <c r="BL321" i="12"/>
  <c r="BK322" i="12"/>
  <c r="BL322" i="12"/>
  <c r="BK323" i="12"/>
  <c r="BL323" i="12"/>
  <c r="BK324" i="12"/>
  <c r="BL324" i="12"/>
  <c r="BK325" i="12"/>
  <c r="BL325" i="12"/>
  <c r="BK326" i="12"/>
  <c r="BL326" i="12"/>
  <c r="BK327" i="12"/>
  <c r="BL327" i="12"/>
  <c r="BK328" i="12"/>
  <c r="BL328" i="12"/>
  <c r="BK329" i="12"/>
  <c r="BL329" i="12"/>
  <c r="BK330" i="12"/>
  <c r="BL330" i="12"/>
  <c r="BK331" i="12"/>
  <c r="BL331" i="12"/>
  <c r="BK332" i="12"/>
  <c r="BL332" i="12"/>
  <c r="BK333" i="12"/>
  <c r="BL333" i="12"/>
  <c r="BK334" i="12"/>
  <c r="BL334" i="12"/>
  <c r="BK335" i="12"/>
  <c r="BL335" i="12"/>
  <c r="BK336" i="12"/>
  <c r="BL336" i="12"/>
  <c r="BK337" i="12"/>
  <c r="BL337" i="12"/>
  <c r="BK338" i="12"/>
  <c r="BL338" i="12"/>
  <c r="BK339" i="12"/>
  <c r="BL339" i="12"/>
  <c r="BK340" i="12"/>
  <c r="BL340" i="12"/>
  <c r="BK341" i="12"/>
  <c r="BL341" i="12"/>
  <c r="BK342" i="12"/>
  <c r="BL342" i="12"/>
  <c r="BK343" i="12"/>
  <c r="BL343" i="12"/>
  <c r="BK344" i="12"/>
  <c r="BL344" i="12"/>
  <c r="BK345" i="12"/>
  <c r="BL345" i="12"/>
  <c r="BK346" i="12"/>
  <c r="BL346" i="12"/>
  <c r="BK347" i="12"/>
  <c r="BL347" i="12"/>
  <c r="BK348" i="12"/>
  <c r="BL348" i="12"/>
  <c r="BK349" i="12"/>
  <c r="BL349" i="12"/>
  <c r="BK350" i="12"/>
  <c r="BL350" i="12"/>
  <c r="BK351" i="12"/>
  <c r="BL351" i="12"/>
  <c r="BK352" i="12"/>
  <c r="BL352" i="12"/>
  <c r="BK353" i="12"/>
  <c r="BL353" i="12"/>
  <c r="BK354" i="12"/>
  <c r="BL354" i="12"/>
  <c r="BK355" i="12"/>
  <c r="BL355" i="12"/>
  <c r="BK356" i="12"/>
  <c r="BL356" i="12"/>
  <c r="BK357" i="12"/>
  <c r="BL357" i="12"/>
  <c r="BK358" i="12"/>
  <c r="BL358" i="12"/>
  <c r="BK359" i="12"/>
  <c r="BL359" i="12"/>
  <c r="BK360" i="12"/>
  <c r="BL360" i="12"/>
  <c r="BK361" i="12"/>
  <c r="BL361" i="12"/>
  <c r="BK362" i="12"/>
  <c r="BL362" i="12"/>
  <c r="BK363" i="12"/>
  <c r="BL363" i="12"/>
  <c r="BK364" i="12"/>
  <c r="BL364" i="12"/>
  <c r="BK365" i="12"/>
  <c r="BL365" i="12"/>
  <c r="BK366" i="12"/>
  <c r="BL366" i="12"/>
  <c r="BK367" i="12"/>
  <c r="BL367" i="12"/>
  <c r="BK368" i="12"/>
  <c r="BL368" i="12"/>
  <c r="BK369" i="12"/>
  <c r="BL369" i="12"/>
  <c r="BK370" i="12"/>
  <c r="BL370" i="12"/>
  <c r="BK371" i="12"/>
  <c r="BL371" i="12"/>
  <c r="BK372" i="12"/>
  <c r="BL372" i="12"/>
  <c r="BK373" i="12"/>
  <c r="BL373" i="12"/>
  <c r="BK374" i="12"/>
  <c r="BL374" i="12"/>
  <c r="BK375" i="12"/>
  <c r="BL375" i="12"/>
  <c r="BK376" i="12"/>
  <c r="BL376" i="12"/>
  <c r="BK377" i="12"/>
  <c r="BL377" i="12"/>
  <c r="BK378" i="12"/>
  <c r="BL378" i="12"/>
  <c r="BK379" i="12"/>
  <c r="BL379" i="12"/>
  <c r="BK380" i="12"/>
  <c r="BL380" i="12"/>
  <c r="BK381" i="12"/>
  <c r="BL381" i="12"/>
  <c r="BK382" i="12"/>
  <c r="BL382" i="12"/>
  <c r="BK383" i="12"/>
  <c r="BL383" i="12"/>
  <c r="BK384" i="12"/>
  <c r="BL384" i="12"/>
  <c r="BK385" i="12"/>
  <c r="BL385" i="12"/>
  <c r="BK386" i="12"/>
  <c r="BL386" i="12"/>
  <c r="BK387" i="12"/>
  <c r="BL387" i="12"/>
  <c r="BK388" i="12"/>
  <c r="BL388" i="12"/>
  <c r="BK389" i="12"/>
  <c r="BL389" i="12"/>
  <c r="BK390" i="12"/>
  <c r="BL390" i="12"/>
  <c r="BK391" i="12"/>
  <c r="BL391" i="12"/>
  <c r="BK392" i="12"/>
  <c r="BL392" i="12"/>
  <c r="BK393" i="12"/>
  <c r="BL393" i="12"/>
  <c r="BK394" i="12"/>
  <c r="BL394" i="12"/>
  <c r="BK395" i="12"/>
  <c r="BL395" i="12"/>
  <c r="BK396" i="12"/>
  <c r="BL396" i="12"/>
  <c r="BK397" i="12"/>
  <c r="BL397" i="12"/>
  <c r="BK398" i="12"/>
  <c r="BL398" i="12"/>
  <c r="BK399" i="12"/>
  <c r="BL399" i="12"/>
  <c r="BK400" i="12"/>
  <c r="BL400" i="12"/>
  <c r="BK401" i="12"/>
  <c r="BL401" i="12"/>
  <c r="BK402" i="12"/>
  <c r="BL402" i="12"/>
  <c r="BK403" i="12"/>
  <c r="BL403" i="12"/>
  <c r="BK404" i="12"/>
  <c r="BL404" i="12"/>
  <c r="BK405" i="12"/>
  <c r="BL405" i="12"/>
  <c r="BK406" i="12"/>
  <c r="BL406" i="12"/>
  <c r="BK407" i="12"/>
  <c r="BL407" i="12"/>
  <c r="BK408" i="12"/>
  <c r="BL408" i="12"/>
  <c r="BK409" i="12"/>
  <c r="BL409" i="12"/>
  <c r="BK410" i="12"/>
  <c r="BL410" i="12"/>
  <c r="BK411" i="12"/>
  <c r="BL411" i="12"/>
  <c r="BK412" i="12"/>
  <c r="BL412" i="12"/>
  <c r="BK413" i="12"/>
  <c r="BL413" i="12"/>
  <c r="BK414" i="12"/>
  <c r="BL414" i="12"/>
  <c r="BK415" i="12"/>
  <c r="BL415" i="12"/>
  <c r="BK416" i="12"/>
  <c r="BL416" i="12"/>
  <c r="BK417" i="12"/>
  <c r="BL417" i="12"/>
  <c r="BK418" i="12"/>
  <c r="BL418" i="12"/>
  <c r="BK419" i="12"/>
  <c r="BL419" i="12"/>
  <c r="BK420" i="12"/>
  <c r="BL420" i="12"/>
  <c r="BK421" i="12"/>
  <c r="BL421" i="12"/>
  <c r="BK422" i="12"/>
  <c r="BL422" i="12"/>
  <c r="BK423" i="12"/>
  <c r="BL423" i="12"/>
  <c r="BK424" i="12"/>
  <c r="BL424" i="12"/>
  <c r="BK425" i="12"/>
  <c r="BL425" i="12"/>
  <c r="BK426" i="12"/>
  <c r="BL426" i="12"/>
  <c r="BK427" i="12"/>
  <c r="BL427" i="12"/>
  <c r="BK428" i="12"/>
  <c r="BL428" i="12"/>
  <c r="BK429" i="12"/>
  <c r="BL429" i="12"/>
  <c r="BK430" i="12"/>
  <c r="BL430" i="12"/>
  <c r="BK431" i="12"/>
  <c r="BL431" i="12"/>
  <c r="BK432" i="12"/>
  <c r="BL432" i="12"/>
  <c r="BK433" i="12"/>
  <c r="BL433" i="12"/>
  <c r="BK434" i="12"/>
  <c r="BL434" i="12"/>
  <c r="BK435" i="12"/>
  <c r="BL435" i="12"/>
  <c r="BK436" i="12"/>
  <c r="BL436" i="12"/>
  <c r="BK437" i="12"/>
  <c r="BL437" i="12"/>
  <c r="BK438" i="12"/>
  <c r="BL438" i="12"/>
  <c r="BK439" i="12"/>
  <c r="BL439" i="12"/>
  <c r="BK440" i="12"/>
  <c r="BL440" i="12"/>
  <c r="BK441" i="12"/>
  <c r="BL441" i="12"/>
  <c r="BK442" i="12"/>
  <c r="BL442" i="12"/>
  <c r="BK443" i="12"/>
  <c r="BL443" i="12"/>
  <c r="BK444" i="12"/>
  <c r="BL444" i="12"/>
  <c r="BK445" i="12"/>
  <c r="BL445" i="12"/>
  <c r="BK446" i="12"/>
  <c r="BL446" i="12"/>
  <c r="BK447" i="12"/>
  <c r="BL447" i="12"/>
  <c r="BK448" i="12"/>
  <c r="BL448" i="12"/>
  <c r="BK449" i="12"/>
  <c r="BL449" i="12"/>
  <c r="BK450" i="12"/>
  <c r="BL450" i="12"/>
  <c r="BK451" i="12"/>
  <c r="BL451" i="12"/>
  <c r="BK452" i="12"/>
  <c r="BL452" i="12"/>
  <c r="BK453" i="12"/>
  <c r="BL453" i="12"/>
  <c r="BK454" i="12"/>
  <c r="BL454" i="12"/>
  <c r="BK455" i="12"/>
  <c r="BL455" i="12"/>
  <c r="BK456" i="12"/>
  <c r="BL456" i="12"/>
  <c r="BK457" i="12"/>
  <c r="BL457" i="12"/>
  <c r="BK458" i="12"/>
  <c r="BL458" i="12"/>
  <c r="BK459" i="12"/>
  <c r="BL459" i="12"/>
  <c r="BK460" i="12"/>
  <c r="BL460" i="12"/>
  <c r="BK461" i="12"/>
  <c r="BL461" i="12"/>
  <c r="BK462" i="12"/>
  <c r="BL462" i="12"/>
  <c r="BK463" i="12"/>
  <c r="BL463" i="12"/>
  <c r="BK464" i="12"/>
  <c r="BL464" i="12"/>
  <c r="BK465" i="12"/>
  <c r="BL465" i="12"/>
  <c r="BK466" i="12"/>
  <c r="BL466" i="12"/>
  <c r="BK467" i="12"/>
  <c r="BL467" i="12"/>
  <c r="BK468" i="12"/>
  <c r="BL468" i="12"/>
  <c r="BK469" i="12"/>
  <c r="BL469" i="12"/>
  <c r="BK470" i="12"/>
  <c r="BL470" i="12"/>
  <c r="BK471" i="12"/>
  <c r="BL471" i="12"/>
  <c r="BK472" i="12"/>
  <c r="BL472" i="12"/>
  <c r="BK473" i="12"/>
  <c r="BL473" i="12"/>
  <c r="BK474" i="12"/>
  <c r="BL474" i="12"/>
  <c r="BK475" i="12"/>
  <c r="BL475" i="12"/>
  <c r="BK476" i="12"/>
  <c r="BL476" i="12"/>
  <c r="BK477" i="12"/>
  <c r="BL477" i="12"/>
  <c r="BK478" i="12"/>
  <c r="BL478" i="12"/>
  <c r="BK479" i="12"/>
  <c r="BL479" i="12"/>
  <c r="BK480" i="12"/>
  <c r="BL480" i="12"/>
  <c r="BK481" i="12"/>
  <c r="BL481" i="12"/>
  <c r="BK482" i="12"/>
  <c r="BL482" i="12"/>
  <c r="BK483" i="12"/>
  <c r="BL483" i="12"/>
  <c r="BK484" i="12"/>
  <c r="BL484" i="12"/>
  <c r="BK485" i="12"/>
  <c r="BL485" i="12"/>
  <c r="BK486" i="12"/>
  <c r="BL486" i="12"/>
  <c r="BK487" i="12"/>
  <c r="BL487" i="12"/>
  <c r="BK488" i="12"/>
  <c r="BL488" i="12"/>
  <c r="BK489" i="12"/>
  <c r="BL489" i="12"/>
  <c r="BK490" i="12"/>
  <c r="BL490" i="12"/>
  <c r="BK491" i="12"/>
  <c r="BL491" i="12"/>
  <c r="BK492" i="12"/>
  <c r="BL492" i="12"/>
  <c r="BK493" i="12"/>
  <c r="BL493" i="12"/>
  <c r="BK494" i="12"/>
  <c r="BL494" i="12"/>
  <c r="BK495" i="12"/>
  <c r="BL495" i="12"/>
  <c r="BK496" i="12"/>
  <c r="BL496" i="12"/>
  <c r="BK497" i="12"/>
  <c r="BL497" i="12"/>
  <c r="BK498" i="12"/>
  <c r="BL498" i="12"/>
  <c r="BK499" i="12"/>
  <c r="BL499" i="12"/>
  <c r="BK500" i="12"/>
  <c r="BL500" i="12"/>
  <c r="BK501" i="12"/>
  <c r="BL501" i="12"/>
  <c r="BK502" i="12"/>
  <c r="BL502" i="12"/>
  <c r="BK503" i="12"/>
  <c r="BL503" i="12"/>
  <c r="BK504" i="12"/>
  <c r="BL504" i="12"/>
  <c r="BL6" i="12"/>
  <c r="BK6" i="12"/>
  <c r="BK4" i="12"/>
  <c r="BL4" i="12" s="1"/>
  <c r="BM4" i="12" s="1"/>
  <c r="J3" i="18"/>
  <c r="J4" i="18"/>
  <c r="J5" i="18"/>
  <c r="J6" i="18"/>
  <c r="J7" i="18"/>
  <c r="J8" i="18"/>
  <c r="J9" i="18"/>
  <c r="J10" i="18"/>
  <c r="J11" i="18"/>
  <c r="J12" i="18"/>
  <c r="J13" i="18"/>
  <c r="J14" i="18"/>
  <c r="J15" i="18"/>
  <c r="J16" i="18"/>
  <c r="J17" i="18"/>
  <c r="J18" i="18"/>
  <c r="J19" i="18"/>
  <c r="J20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J35" i="18"/>
  <c r="J36" i="18"/>
  <c r="J37" i="18"/>
  <c r="J38" i="18"/>
  <c r="J39" i="18"/>
  <c r="J40" i="18"/>
  <c r="J41" i="18"/>
  <c r="J42" i="18"/>
  <c r="J43" i="18"/>
  <c r="J44" i="18"/>
  <c r="J45" i="18"/>
  <c r="J46" i="18"/>
  <c r="J47" i="18"/>
  <c r="J48" i="18"/>
  <c r="J49" i="18"/>
  <c r="J50" i="18"/>
  <c r="J51" i="18"/>
  <c r="J52" i="18"/>
  <c r="J53" i="18"/>
  <c r="J54" i="18"/>
  <c r="J55" i="18"/>
  <c r="J56" i="18"/>
  <c r="J57" i="18"/>
  <c r="J58" i="18"/>
  <c r="J59" i="18"/>
  <c r="J60" i="18"/>
  <c r="J61" i="18"/>
  <c r="J62" i="18"/>
  <c r="J63" i="18"/>
  <c r="J64" i="18"/>
  <c r="J65" i="18"/>
  <c r="J66" i="18"/>
  <c r="J67" i="18"/>
  <c r="J68" i="18"/>
  <c r="J69" i="18"/>
  <c r="J70" i="18"/>
  <c r="J71" i="18"/>
  <c r="J72" i="18"/>
  <c r="J73" i="18"/>
  <c r="J74" i="18"/>
  <c r="J75" i="18"/>
  <c r="J76" i="18"/>
  <c r="J77" i="18"/>
  <c r="J78" i="18"/>
  <c r="J79" i="18"/>
  <c r="J80" i="18"/>
  <c r="J81" i="18"/>
  <c r="J82" i="18"/>
  <c r="J83" i="18"/>
  <c r="J84" i="18"/>
  <c r="J85" i="18"/>
  <c r="J86" i="18"/>
  <c r="J87" i="18"/>
  <c r="J88" i="18"/>
  <c r="J89" i="18"/>
  <c r="J90" i="18"/>
  <c r="J91" i="18"/>
  <c r="J92" i="18"/>
  <c r="J93" i="18"/>
  <c r="J94" i="18"/>
  <c r="J95" i="18"/>
  <c r="J96" i="18"/>
  <c r="J97" i="18"/>
  <c r="J98" i="18"/>
  <c r="J99" i="18"/>
  <c r="J100" i="18"/>
  <c r="J101" i="18"/>
  <c r="J102" i="18"/>
  <c r="J103" i="18"/>
  <c r="J104" i="18"/>
  <c r="J105" i="18"/>
  <c r="J106" i="18"/>
  <c r="J107" i="18"/>
  <c r="J108" i="18"/>
  <c r="J109" i="18"/>
  <c r="J110" i="18"/>
  <c r="J111" i="18"/>
  <c r="J112" i="18"/>
  <c r="J113" i="18"/>
  <c r="J114" i="18"/>
  <c r="J115" i="18"/>
  <c r="J116" i="18"/>
  <c r="J117" i="18"/>
  <c r="J118" i="18"/>
  <c r="J119" i="18"/>
  <c r="J120" i="18"/>
  <c r="J121" i="18"/>
  <c r="J122" i="18"/>
  <c r="J123" i="18"/>
  <c r="J124" i="18"/>
  <c r="J125" i="18"/>
  <c r="J126" i="18"/>
  <c r="J127" i="18"/>
  <c r="J128" i="18"/>
  <c r="J129" i="18"/>
  <c r="J130" i="18"/>
  <c r="J131" i="18"/>
  <c r="J132" i="18"/>
  <c r="J133" i="18"/>
  <c r="J134" i="18"/>
  <c r="J135" i="18"/>
  <c r="J136" i="18"/>
  <c r="J137" i="18"/>
  <c r="J138" i="18"/>
  <c r="J139" i="18"/>
  <c r="J140" i="18"/>
  <c r="J141" i="18"/>
  <c r="J142" i="18"/>
  <c r="J143" i="18"/>
  <c r="J144" i="18"/>
  <c r="J145" i="18"/>
  <c r="J146" i="18"/>
  <c r="J147" i="18"/>
  <c r="J148" i="18"/>
  <c r="J149" i="18"/>
  <c r="J150" i="18"/>
  <c r="J151" i="18"/>
  <c r="J152" i="18"/>
  <c r="J153" i="18"/>
  <c r="J154" i="18"/>
  <c r="J155" i="18"/>
  <c r="J156" i="18"/>
  <c r="J157" i="18"/>
  <c r="J158" i="18"/>
  <c r="J159" i="18"/>
  <c r="J160" i="18"/>
  <c r="J161" i="18"/>
  <c r="J162" i="18"/>
  <c r="J163" i="18"/>
  <c r="J164" i="18"/>
  <c r="J165" i="18"/>
  <c r="J166" i="18"/>
  <c r="J167" i="18"/>
  <c r="J168" i="18"/>
  <c r="J169" i="18"/>
  <c r="J170" i="18"/>
  <c r="J171" i="18"/>
  <c r="J172" i="18"/>
  <c r="J173" i="18"/>
  <c r="J174" i="18"/>
  <c r="J175" i="18"/>
  <c r="J176" i="18"/>
  <c r="J177" i="18"/>
  <c r="J178" i="18"/>
  <c r="J179" i="18"/>
  <c r="J180" i="18"/>
  <c r="J181" i="18"/>
  <c r="J182" i="18"/>
  <c r="J183" i="18"/>
  <c r="J184" i="18"/>
  <c r="J185" i="18"/>
  <c r="J186" i="18"/>
  <c r="J187" i="18"/>
  <c r="J188" i="18"/>
  <c r="J189" i="18"/>
  <c r="J190" i="18"/>
  <c r="J191" i="18"/>
  <c r="J192" i="18"/>
  <c r="J193" i="18"/>
  <c r="J194" i="18"/>
  <c r="J195" i="18"/>
  <c r="J196" i="18"/>
  <c r="J197" i="18"/>
  <c r="J198" i="18"/>
  <c r="J199" i="18"/>
  <c r="J200" i="18"/>
  <c r="J201" i="18"/>
  <c r="J202" i="18"/>
  <c r="J203" i="18"/>
  <c r="J204" i="18"/>
  <c r="J205" i="18"/>
  <c r="J206" i="18"/>
  <c r="J207" i="18"/>
  <c r="J208" i="18"/>
  <c r="J209" i="18"/>
  <c r="J210" i="18"/>
  <c r="J211" i="18"/>
  <c r="J212" i="18"/>
  <c r="J213" i="18"/>
  <c r="J214" i="18"/>
  <c r="J215" i="18"/>
  <c r="J216" i="18"/>
  <c r="J217" i="18"/>
  <c r="J218" i="18"/>
  <c r="J219" i="18"/>
  <c r="J220" i="18"/>
  <c r="J221" i="18"/>
  <c r="J222" i="18"/>
  <c r="J223" i="18"/>
  <c r="J224" i="18"/>
  <c r="J225" i="18"/>
  <c r="J226" i="18"/>
  <c r="J227" i="18"/>
  <c r="J228" i="18"/>
  <c r="J229" i="18"/>
  <c r="J230" i="18"/>
  <c r="J231" i="18"/>
  <c r="J232" i="18"/>
  <c r="J233" i="18"/>
  <c r="J234" i="18"/>
  <c r="J235" i="18"/>
  <c r="J236" i="18"/>
  <c r="J237" i="18"/>
  <c r="J238" i="18"/>
  <c r="J239" i="18"/>
  <c r="J240" i="18"/>
  <c r="J241" i="18"/>
  <c r="J242" i="18"/>
  <c r="J243" i="18"/>
  <c r="J244" i="18"/>
  <c r="J245" i="18"/>
  <c r="J246" i="18"/>
  <c r="J247" i="18"/>
  <c r="J248" i="18"/>
  <c r="J249" i="18"/>
  <c r="J250" i="18"/>
  <c r="J251" i="18"/>
  <c r="J252" i="18"/>
  <c r="J253" i="18"/>
  <c r="J254" i="18"/>
  <c r="J255" i="18"/>
  <c r="J256" i="18"/>
  <c r="J257" i="18"/>
  <c r="J258" i="18"/>
  <c r="J259" i="18"/>
  <c r="J260" i="18"/>
  <c r="J261" i="18"/>
  <c r="J262" i="18"/>
  <c r="J263" i="18"/>
  <c r="J264" i="18"/>
  <c r="J265" i="18"/>
  <c r="J266" i="18"/>
  <c r="J267" i="18"/>
  <c r="J268" i="18"/>
  <c r="J269" i="18"/>
  <c r="J270" i="18"/>
  <c r="J271" i="18"/>
  <c r="J272" i="18"/>
  <c r="J273" i="18"/>
  <c r="J274" i="18"/>
  <c r="J275" i="18"/>
  <c r="J276" i="18"/>
  <c r="J277" i="18"/>
  <c r="J278" i="18"/>
  <c r="J279" i="18"/>
  <c r="J280" i="18"/>
  <c r="J281" i="18"/>
  <c r="J282" i="18"/>
  <c r="J283" i="18"/>
  <c r="J284" i="18"/>
  <c r="J285" i="18"/>
  <c r="J286" i="18"/>
  <c r="J287" i="18"/>
  <c r="J288" i="18"/>
  <c r="J289" i="18"/>
  <c r="J290" i="18"/>
  <c r="J291" i="18"/>
  <c r="J292" i="18"/>
  <c r="J293" i="18"/>
  <c r="J294" i="18"/>
  <c r="J295" i="18"/>
  <c r="J296" i="18"/>
  <c r="J297" i="18"/>
  <c r="J298" i="18"/>
  <c r="J299" i="18"/>
  <c r="J300" i="18"/>
  <c r="J301" i="18"/>
  <c r="J302" i="18"/>
  <c r="J303" i="18"/>
  <c r="J304" i="18"/>
  <c r="J305" i="18"/>
  <c r="J306" i="18"/>
  <c r="J307" i="18"/>
  <c r="J308" i="18"/>
  <c r="J309" i="18"/>
  <c r="J310" i="18"/>
  <c r="J311" i="18"/>
  <c r="J312" i="18"/>
  <c r="J313" i="18"/>
  <c r="J314" i="18"/>
  <c r="J315" i="18"/>
  <c r="J316" i="18"/>
  <c r="J317" i="18"/>
  <c r="J318" i="18"/>
  <c r="J319" i="18"/>
  <c r="J320" i="18"/>
  <c r="J321" i="18"/>
  <c r="J322" i="18"/>
  <c r="J323" i="18"/>
  <c r="J324" i="18"/>
  <c r="J325" i="18"/>
  <c r="J326" i="18"/>
  <c r="J327" i="18"/>
  <c r="J328" i="18"/>
  <c r="J329" i="18"/>
  <c r="J330" i="18"/>
  <c r="J331" i="18"/>
  <c r="J332" i="18"/>
  <c r="J333" i="18"/>
  <c r="J334" i="18"/>
  <c r="J335" i="18"/>
  <c r="J336" i="18"/>
  <c r="J337" i="18"/>
  <c r="J338" i="18"/>
  <c r="J339" i="18"/>
  <c r="J340" i="18"/>
  <c r="J341" i="18"/>
  <c r="J342" i="18"/>
  <c r="J343" i="18"/>
  <c r="J344" i="18"/>
  <c r="J345" i="18"/>
  <c r="J346" i="18"/>
  <c r="J347" i="18"/>
  <c r="J348" i="18"/>
  <c r="J349" i="18"/>
  <c r="J350" i="18"/>
  <c r="J351" i="18"/>
  <c r="J352" i="18"/>
  <c r="J353" i="18"/>
  <c r="J354" i="18"/>
  <c r="J355" i="18"/>
  <c r="J356" i="18"/>
  <c r="J357" i="18"/>
  <c r="J358" i="18"/>
  <c r="J359" i="18"/>
  <c r="J360" i="18"/>
  <c r="J361" i="18"/>
  <c r="J362" i="18"/>
  <c r="J363" i="18"/>
  <c r="J364" i="18"/>
  <c r="J365" i="18"/>
  <c r="J366" i="18"/>
  <c r="J367" i="18"/>
  <c r="J368" i="18"/>
  <c r="J369" i="18"/>
  <c r="J370" i="18"/>
  <c r="J371" i="18"/>
  <c r="J372" i="18"/>
  <c r="J373" i="18"/>
  <c r="J374" i="18"/>
  <c r="J375" i="18"/>
  <c r="J376" i="18"/>
  <c r="J377" i="18"/>
  <c r="J378" i="18"/>
  <c r="J379" i="18"/>
  <c r="J380" i="18"/>
  <c r="J381" i="18"/>
  <c r="J382" i="18"/>
  <c r="J383" i="18"/>
  <c r="J384" i="18"/>
  <c r="J385" i="18"/>
  <c r="J386" i="18"/>
  <c r="J387" i="18"/>
  <c r="J388" i="18"/>
  <c r="J389" i="18"/>
  <c r="J390" i="18"/>
  <c r="J391" i="18"/>
  <c r="J392" i="18"/>
  <c r="J393" i="18"/>
  <c r="J394" i="18"/>
  <c r="J395" i="18"/>
  <c r="J396" i="18"/>
  <c r="J397" i="18"/>
  <c r="J398" i="18"/>
  <c r="J399" i="18"/>
  <c r="J400" i="18"/>
  <c r="J401" i="18"/>
  <c r="J402" i="18"/>
  <c r="J403" i="18"/>
  <c r="J404" i="18"/>
  <c r="J405" i="18"/>
  <c r="J406" i="18"/>
  <c r="J407" i="18"/>
  <c r="J408" i="18"/>
  <c r="J409" i="18"/>
  <c r="J410" i="18"/>
  <c r="J411" i="18"/>
  <c r="J412" i="18"/>
  <c r="J413" i="18"/>
  <c r="J414" i="18"/>
  <c r="J415" i="18"/>
  <c r="J416" i="18"/>
  <c r="J417" i="18"/>
  <c r="J418" i="18"/>
  <c r="J419" i="18"/>
  <c r="J420" i="18"/>
  <c r="J421" i="18"/>
  <c r="J422" i="18"/>
  <c r="J423" i="18"/>
  <c r="J424" i="18"/>
  <c r="J425" i="18"/>
  <c r="J426" i="18"/>
  <c r="J427" i="18"/>
  <c r="J428" i="18"/>
  <c r="J429" i="18"/>
  <c r="J430" i="18"/>
  <c r="J431" i="18"/>
  <c r="J432" i="18"/>
  <c r="J433" i="18"/>
  <c r="J434" i="18"/>
  <c r="J435" i="18"/>
  <c r="J436" i="18"/>
  <c r="J437" i="18"/>
  <c r="J438" i="18"/>
  <c r="J439" i="18"/>
  <c r="J440" i="18"/>
  <c r="J441" i="18"/>
  <c r="J442" i="18"/>
  <c r="J443" i="18"/>
  <c r="J444" i="18"/>
  <c r="J445" i="18"/>
  <c r="J446" i="18"/>
  <c r="J447" i="18"/>
  <c r="J448" i="18"/>
  <c r="J449" i="18"/>
  <c r="J450" i="18"/>
  <c r="J451" i="18"/>
  <c r="J452" i="18"/>
  <c r="J453" i="18"/>
  <c r="J454" i="18"/>
  <c r="J455" i="18"/>
  <c r="J456" i="18"/>
  <c r="J457" i="18"/>
  <c r="J458" i="18"/>
  <c r="J459" i="18"/>
  <c r="J460" i="18"/>
  <c r="J461" i="18"/>
  <c r="J462" i="18"/>
  <c r="J463" i="18"/>
  <c r="J464" i="18"/>
  <c r="J465" i="18"/>
  <c r="J466" i="18"/>
  <c r="J467" i="18"/>
  <c r="J468" i="18"/>
  <c r="J469" i="18"/>
  <c r="J470" i="18"/>
  <c r="J471" i="18"/>
  <c r="J472" i="18"/>
  <c r="J473" i="18"/>
  <c r="J474" i="18"/>
  <c r="J475" i="18"/>
  <c r="J476" i="18"/>
  <c r="J477" i="18"/>
  <c r="J478" i="18"/>
  <c r="J479" i="18"/>
  <c r="J480" i="18"/>
  <c r="J481" i="18"/>
  <c r="J482" i="18"/>
  <c r="J483" i="18"/>
  <c r="J484" i="18"/>
  <c r="J485" i="18"/>
  <c r="J486" i="18"/>
  <c r="J487" i="18"/>
  <c r="J488" i="18"/>
  <c r="J489" i="18"/>
  <c r="J490" i="18"/>
  <c r="J491" i="18"/>
  <c r="J492" i="18"/>
  <c r="J493" i="18"/>
  <c r="J494" i="18"/>
  <c r="J495" i="18"/>
  <c r="J496" i="18"/>
  <c r="J497" i="18"/>
  <c r="J498" i="18"/>
  <c r="J499" i="18"/>
  <c r="J500" i="18"/>
  <c r="I3" i="18"/>
  <c r="I4" i="18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38" i="18"/>
  <c r="I39" i="18"/>
  <c r="I40" i="18"/>
  <c r="I41" i="18"/>
  <c r="I42" i="18"/>
  <c r="I43" i="18"/>
  <c r="I44" i="18"/>
  <c r="I45" i="18"/>
  <c r="I46" i="18"/>
  <c r="I47" i="18"/>
  <c r="I48" i="18"/>
  <c r="I49" i="18"/>
  <c r="I50" i="18"/>
  <c r="I51" i="18"/>
  <c r="I52" i="18"/>
  <c r="I53" i="18"/>
  <c r="I54" i="18"/>
  <c r="I55" i="18"/>
  <c r="I56" i="18"/>
  <c r="I57" i="18"/>
  <c r="I58" i="18"/>
  <c r="I59" i="18"/>
  <c r="I60" i="18"/>
  <c r="I61" i="18"/>
  <c r="I62" i="18"/>
  <c r="I63" i="18"/>
  <c r="I64" i="18"/>
  <c r="I65" i="18"/>
  <c r="I66" i="18"/>
  <c r="I67" i="18"/>
  <c r="I68" i="18"/>
  <c r="I69" i="18"/>
  <c r="I70" i="18"/>
  <c r="I71" i="18"/>
  <c r="I72" i="18"/>
  <c r="I73" i="18"/>
  <c r="I74" i="18"/>
  <c r="I75" i="18"/>
  <c r="I76" i="18"/>
  <c r="I77" i="18"/>
  <c r="I78" i="18"/>
  <c r="I79" i="18"/>
  <c r="I80" i="18"/>
  <c r="I81" i="18"/>
  <c r="I82" i="18"/>
  <c r="I83" i="18"/>
  <c r="I84" i="18"/>
  <c r="I85" i="18"/>
  <c r="I86" i="18"/>
  <c r="I87" i="18"/>
  <c r="I88" i="18"/>
  <c r="I89" i="18"/>
  <c r="I90" i="18"/>
  <c r="I91" i="18"/>
  <c r="I92" i="18"/>
  <c r="I93" i="18"/>
  <c r="I94" i="18"/>
  <c r="I95" i="18"/>
  <c r="I96" i="18"/>
  <c r="I97" i="18"/>
  <c r="I98" i="18"/>
  <c r="I99" i="18"/>
  <c r="I100" i="18"/>
  <c r="I101" i="18"/>
  <c r="I102" i="18"/>
  <c r="I103" i="18"/>
  <c r="I104" i="18"/>
  <c r="I105" i="18"/>
  <c r="I106" i="18"/>
  <c r="I107" i="18"/>
  <c r="I108" i="18"/>
  <c r="I109" i="18"/>
  <c r="I110" i="18"/>
  <c r="I111" i="18"/>
  <c r="I112" i="18"/>
  <c r="I113" i="18"/>
  <c r="I114" i="18"/>
  <c r="I115" i="18"/>
  <c r="I116" i="18"/>
  <c r="I117" i="18"/>
  <c r="I118" i="18"/>
  <c r="I119" i="18"/>
  <c r="I120" i="18"/>
  <c r="I121" i="18"/>
  <c r="I122" i="18"/>
  <c r="I123" i="18"/>
  <c r="I124" i="18"/>
  <c r="I125" i="18"/>
  <c r="I126" i="18"/>
  <c r="I127" i="18"/>
  <c r="I128" i="18"/>
  <c r="I129" i="18"/>
  <c r="I130" i="18"/>
  <c r="I131" i="18"/>
  <c r="I132" i="18"/>
  <c r="I133" i="18"/>
  <c r="I134" i="18"/>
  <c r="I135" i="18"/>
  <c r="I136" i="18"/>
  <c r="I137" i="18"/>
  <c r="I138" i="18"/>
  <c r="I139" i="18"/>
  <c r="I140" i="18"/>
  <c r="I141" i="18"/>
  <c r="I142" i="18"/>
  <c r="I143" i="18"/>
  <c r="I144" i="18"/>
  <c r="I145" i="18"/>
  <c r="I146" i="18"/>
  <c r="I147" i="18"/>
  <c r="I148" i="18"/>
  <c r="I149" i="18"/>
  <c r="I150" i="18"/>
  <c r="I151" i="18"/>
  <c r="I152" i="18"/>
  <c r="I153" i="18"/>
  <c r="I154" i="18"/>
  <c r="I155" i="18"/>
  <c r="I156" i="18"/>
  <c r="I157" i="18"/>
  <c r="I158" i="18"/>
  <c r="I159" i="18"/>
  <c r="I160" i="18"/>
  <c r="I161" i="18"/>
  <c r="I162" i="18"/>
  <c r="I163" i="18"/>
  <c r="I164" i="18"/>
  <c r="I165" i="18"/>
  <c r="I166" i="18"/>
  <c r="I167" i="18"/>
  <c r="I168" i="18"/>
  <c r="I169" i="18"/>
  <c r="I170" i="18"/>
  <c r="I171" i="18"/>
  <c r="I172" i="18"/>
  <c r="I173" i="18"/>
  <c r="I174" i="18"/>
  <c r="I175" i="18"/>
  <c r="I176" i="18"/>
  <c r="I177" i="18"/>
  <c r="I178" i="18"/>
  <c r="I179" i="18"/>
  <c r="I180" i="18"/>
  <c r="I181" i="18"/>
  <c r="I182" i="18"/>
  <c r="I183" i="18"/>
  <c r="I184" i="18"/>
  <c r="I185" i="18"/>
  <c r="I186" i="18"/>
  <c r="I187" i="18"/>
  <c r="I188" i="18"/>
  <c r="I189" i="18"/>
  <c r="I190" i="18"/>
  <c r="I191" i="18"/>
  <c r="I192" i="18"/>
  <c r="I193" i="18"/>
  <c r="I194" i="18"/>
  <c r="I195" i="18"/>
  <c r="I196" i="18"/>
  <c r="I197" i="18"/>
  <c r="I198" i="18"/>
  <c r="I199" i="18"/>
  <c r="I200" i="18"/>
  <c r="I201" i="18"/>
  <c r="I202" i="18"/>
  <c r="I203" i="18"/>
  <c r="I204" i="18"/>
  <c r="I205" i="18"/>
  <c r="I206" i="18"/>
  <c r="I207" i="18"/>
  <c r="I208" i="18"/>
  <c r="I209" i="18"/>
  <c r="I210" i="18"/>
  <c r="I211" i="18"/>
  <c r="I212" i="18"/>
  <c r="I213" i="18"/>
  <c r="I214" i="18"/>
  <c r="I215" i="18"/>
  <c r="I216" i="18"/>
  <c r="I217" i="18"/>
  <c r="I218" i="18"/>
  <c r="I219" i="18"/>
  <c r="I220" i="18"/>
  <c r="I221" i="18"/>
  <c r="I222" i="18"/>
  <c r="I223" i="18"/>
  <c r="I224" i="18"/>
  <c r="I225" i="18"/>
  <c r="I226" i="18"/>
  <c r="I227" i="18"/>
  <c r="I228" i="18"/>
  <c r="I229" i="18"/>
  <c r="I230" i="18"/>
  <c r="I231" i="18"/>
  <c r="I232" i="18"/>
  <c r="I233" i="18"/>
  <c r="I234" i="18"/>
  <c r="I235" i="18"/>
  <c r="I236" i="18"/>
  <c r="I237" i="18"/>
  <c r="I238" i="18"/>
  <c r="I239" i="18"/>
  <c r="I240" i="18"/>
  <c r="I241" i="18"/>
  <c r="I242" i="18"/>
  <c r="I243" i="18"/>
  <c r="I244" i="18"/>
  <c r="I245" i="18"/>
  <c r="I246" i="18"/>
  <c r="I247" i="18"/>
  <c r="I248" i="18"/>
  <c r="I249" i="18"/>
  <c r="I250" i="18"/>
  <c r="I251" i="18"/>
  <c r="I252" i="18"/>
  <c r="I253" i="18"/>
  <c r="I254" i="18"/>
  <c r="I255" i="18"/>
  <c r="I256" i="18"/>
  <c r="I257" i="18"/>
  <c r="I258" i="18"/>
  <c r="I259" i="18"/>
  <c r="I260" i="18"/>
  <c r="I261" i="18"/>
  <c r="I262" i="18"/>
  <c r="I263" i="18"/>
  <c r="I264" i="18"/>
  <c r="I265" i="18"/>
  <c r="I266" i="18"/>
  <c r="I267" i="18"/>
  <c r="I268" i="18"/>
  <c r="I269" i="18"/>
  <c r="I270" i="18"/>
  <c r="I271" i="18"/>
  <c r="I272" i="18"/>
  <c r="I273" i="18"/>
  <c r="I274" i="18"/>
  <c r="I275" i="18"/>
  <c r="I276" i="18"/>
  <c r="I277" i="18"/>
  <c r="I278" i="18"/>
  <c r="I279" i="18"/>
  <c r="I280" i="18"/>
  <c r="I281" i="18"/>
  <c r="I282" i="18"/>
  <c r="I283" i="18"/>
  <c r="I284" i="18"/>
  <c r="I285" i="18"/>
  <c r="I286" i="18"/>
  <c r="I287" i="18"/>
  <c r="I288" i="18"/>
  <c r="I289" i="18"/>
  <c r="I290" i="18"/>
  <c r="I291" i="18"/>
  <c r="I292" i="18"/>
  <c r="I293" i="18"/>
  <c r="I294" i="18"/>
  <c r="I295" i="18"/>
  <c r="I296" i="18"/>
  <c r="I297" i="18"/>
  <c r="I298" i="18"/>
  <c r="I299" i="18"/>
  <c r="I300" i="18"/>
  <c r="I301" i="18"/>
  <c r="I302" i="18"/>
  <c r="I303" i="18"/>
  <c r="I304" i="18"/>
  <c r="I305" i="18"/>
  <c r="I306" i="18"/>
  <c r="I307" i="18"/>
  <c r="I308" i="18"/>
  <c r="I309" i="18"/>
  <c r="I310" i="18"/>
  <c r="I311" i="18"/>
  <c r="I312" i="18"/>
  <c r="I313" i="18"/>
  <c r="I314" i="18"/>
  <c r="I315" i="18"/>
  <c r="I316" i="18"/>
  <c r="I317" i="18"/>
  <c r="I318" i="18"/>
  <c r="I319" i="18"/>
  <c r="I320" i="18"/>
  <c r="I321" i="18"/>
  <c r="I322" i="18"/>
  <c r="I323" i="18"/>
  <c r="I324" i="18"/>
  <c r="I325" i="18"/>
  <c r="I326" i="18"/>
  <c r="I327" i="18"/>
  <c r="I328" i="18"/>
  <c r="I329" i="18"/>
  <c r="I330" i="18"/>
  <c r="I331" i="18"/>
  <c r="I332" i="18"/>
  <c r="I333" i="18"/>
  <c r="I334" i="18"/>
  <c r="I335" i="18"/>
  <c r="I336" i="18"/>
  <c r="I337" i="18"/>
  <c r="I338" i="18"/>
  <c r="I339" i="18"/>
  <c r="I340" i="18"/>
  <c r="I341" i="18"/>
  <c r="I342" i="18"/>
  <c r="I343" i="18"/>
  <c r="I344" i="18"/>
  <c r="I345" i="18"/>
  <c r="I346" i="18"/>
  <c r="I347" i="18"/>
  <c r="I348" i="18"/>
  <c r="I349" i="18"/>
  <c r="I350" i="18"/>
  <c r="I351" i="18"/>
  <c r="I352" i="18"/>
  <c r="I353" i="18"/>
  <c r="I354" i="18"/>
  <c r="I355" i="18"/>
  <c r="I356" i="18"/>
  <c r="I357" i="18"/>
  <c r="I358" i="18"/>
  <c r="I359" i="18"/>
  <c r="I360" i="18"/>
  <c r="I361" i="18"/>
  <c r="I362" i="18"/>
  <c r="I363" i="18"/>
  <c r="I364" i="18"/>
  <c r="I365" i="18"/>
  <c r="I366" i="18"/>
  <c r="I367" i="18"/>
  <c r="I368" i="18"/>
  <c r="I369" i="18"/>
  <c r="I370" i="18"/>
  <c r="I371" i="18"/>
  <c r="I372" i="18"/>
  <c r="I373" i="18"/>
  <c r="I374" i="18"/>
  <c r="I375" i="18"/>
  <c r="I376" i="18"/>
  <c r="I377" i="18"/>
  <c r="I378" i="18"/>
  <c r="I379" i="18"/>
  <c r="I380" i="18"/>
  <c r="I381" i="18"/>
  <c r="I382" i="18"/>
  <c r="I383" i="18"/>
  <c r="I384" i="18"/>
  <c r="I385" i="18"/>
  <c r="I386" i="18"/>
  <c r="I387" i="18"/>
  <c r="I388" i="18"/>
  <c r="I389" i="18"/>
  <c r="I390" i="18"/>
  <c r="I391" i="18"/>
  <c r="I392" i="18"/>
  <c r="I393" i="18"/>
  <c r="I394" i="18"/>
  <c r="I395" i="18"/>
  <c r="I396" i="18"/>
  <c r="I397" i="18"/>
  <c r="I398" i="18"/>
  <c r="I399" i="18"/>
  <c r="I400" i="18"/>
  <c r="I401" i="18"/>
  <c r="I402" i="18"/>
  <c r="I403" i="18"/>
  <c r="I404" i="18"/>
  <c r="I405" i="18"/>
  <c r="I406" i="18"/>
  <c r="I407" i="18"/>
  <c r="I408" i="18"/>
  <c r="I409" i="18"/>
  <c r="I410" i="18"/>
  <c r="I411" i="18"/>
  <c r="I412" i="18"/>
  <c r="I413" i="18"/>
  <c r="I414" i="18"/>
  <c r="I415" i="18"/>
  <c r="I416" i="18"/>
  <c r="I417" i="18"/>
  <c r="I418" i="18"/>
  <c r="I419" i="18"/>
  <c r="I420" i="18"/>
  <c r="I421" i="18"/>
  <c r="I422" i="18"/>
  <c r="I423" i="18"/>
  <c r="I424" i="18"/>
  <c r="I425" i="18"/>
  <c r="I426" i="18"/>
  <c r="I427" i="18"/>
  <c r="I428" i="18"/>
  <c r="I429" i="18"/>
  <c r="I430" i="18"/>
  <c r="I431" i="18"/>
  <c r="I432" i="18"/>
  <c r="I433" i="18"/>
  <c r="I434" i="18"/>
  <c r="I435" i="18"/>
  <c r="I436" i="18"/>
  <c r="I437" i="18"/>
  <c r="I438" i="18"/>
  <c r="I439" i="18"/>
  <c r="I440" i="18"/>
  <c r="I441" i="18"/>
  <c r="I442" i="18"/>
  <c r="I443" i="18"/>
  <c r="I444" i="18"/>
  <c r="I445" i="18"/>
  <c r="I446" i="18"/>
  <c r="I447" i="18"/>
  <c r="I448" i="18"/>
  <c r="I449" i="18"/>
  <c r="I450" i="18"/>
  <c r="I451" i="18"/>
  <c r="I452" i="18"/>
  <c r="I453" i="18"/>
  <c r="I454" i="18"/>
  <c r="I455" i="18"/>
  <c r="I456" i="18"/>
  <c r="I457" i="18"/>
  <c r="I458" i="18"/>
  <c r="I459" i="18"/>
  <c r="I460" i="18"/>
  <c r="I461" i="18"/>
  <c r="I462" i="18"/>
  <c r="I463" i="18"/>
  <c r="I464" i="18"/>
  <c r="I465" i="18"/>
  <c r="I466" i="18"/>
  <c r="I467" i="18"/>
  <c r="I468" i="18"/>
  <c r="I469" i="18"/>
  <c r="I470" i="18"/>
  <c r="I471" i="18"/>
  <c r="I472" i="18"/>
  <c r="I473" i="18"/>
  <c r="I474" i="18"/>
  <c r="I475" i="18"/>
  <c r="I476" i="18"/>
  <c r="I477" i="18"/>
  <c r="I478" i="18"/>
  <c r="I479" i="18"/>
  <c r="I480" i="18"/>
  <c r="I481" i="18"/>
  <c r="I482" i="18"/>
  <c r="I483" i="18"/>
  <c r="I484" i="18"/>
  <c r="I485" i="18"/>
  <c r="I486" i="18"/>
  <c r="I487" i="18"/>
  <c r="I488" i="18"/>
  <c r="I489" i="18"/>
  <c r="I490" i="18"/>
  <c r="I491" i="18"/>
  <c r="I492" i="18"/>
  <c r="I493" i="18"/>
  <c r="I494" i="18"/>
  <c r="I495" i="18"/>
  <c r="I496" i="18"/>
  <c r="I497" i="18"/>
  <c r="I498" i="18"/>
  <c r="I499" i="18"/>
  <c r="I500" i="18"/>
  <c r="I2" i="18"/>
  <c r="J2" i="18" s="1"/>
  <c r="H3" i="18"/>
  <c r="H4" i="18"/>
  <c r="H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2" i="18"/>
  <c r="H53" i="18"/>
  <c r="H54" i="18"/>
  <c r="H55" i="18"/>
  <c r="H56" i="18"/>
  <c r="H57" i="18"/>
  <c r="H58" i="18"/>
  <c r="H59" i="18"/>
  <c r="H60" i="18"/>
  <c r="H61" i="18"/>
  <c r="H62" i="18"/>
  <c r="H63" i="18"/>
  <c r="H64" i="18"/>
  <c r="H65" i="18"/>
  <c r="H66" i="18"/>
  <c r="H67" i="18"/>
  <c r="H68" i="18"/>
  <c r="H69" i="18"/>
  <c r="H70" i="18"/>
  <c r="H71" i="18"/>
  <c r="H72" i="18"/>
  <c r="H73" i="18"/>
  <c r="H74" i="18"/>
  <c r="H75" i="18"/>
  <c r="H76" i="18"/>
  <c r="H77" i="18"/>
  <c r="H78" i="18"/>
  <c r="H79" i="18"/>
  <c r="H80" i="18"/>
  <c r="H81" i="18"/>
  <c r="H82" i="18"/>
  <c r="H83" i="18"/>
  <c r="H84" i="18"/>
  <c r="H85" i="18"/>
  <c r="H86" i="18"/>
  <c r="H87" i="18"/>
  <c r="H88" i="18"/>
  <c r="H89" i="18"/>
  <c r="H90" i="18"/>
  <c r="H91" i="18"/>
  <c r="H92" i="18"/>
  <c r="H93" i="18"/>
  <c r="H94" i="18"/>
  <c r="H95" i="18"/>
  <c r="H96" i="18"/>
  <c r="H97" i="18"/>
  <c r="H98" i="18"/>
  <c r="H99" i="18"/>
  <c r="H100" i="18"/>
  <c r="H101" i="18"/>
  <c r="H102" i="18"/>
  <c r="H103" i="18"/>
  <c r="H104" i="18"/>
  <c r="H105" i="18"/>
  <c r="H106" i="18"/>
  <c r="H107" i="18"/>
  <c r="H108" i="18"/>
  <c r="H109" i="18"/>
  <c r="H110" i="18"/>
  <c r="H111" i="18"/>
  <c r="H112" i="18"/>
  <c r="H113" i="18"/>
  <c r="H114" i="18"/>
  <c r="H115" i="18"/>
  <c r="H116" i="18"/>
  <c r="H117" i="18"/>
  <c r="H118" i="18"/>
  <c r="H119" i="18"/>
  <c r="H120" i="18"/>
  <c r="H121" i="18"/>
  <c r="H122" i="18"/>
  <c r="H123" i="18"/>
  <c r="H124" i="18"/>
  <c r="H125" i="18"/>
  <c r="H126" i="18"/>
  <c r="H127" i="18"/>
  <c r="H128" i="18"/>
  <c r="H129" i="18"/>
  <c r="H130" i="18"/>
  <c r="H131" i="18"/>
  <c r="H132" i="18"/>
  <c r="H133" i="18"/>
  <c r="H134" i="18"/>
  <c r="H135" i="18"/>
  <c r="H136" i="18"/>
  <c r="H137" i="18"/>
  <c r="H138" i="18"/>
  <c r="H139" i="18"/>
  <c r="H140" i="18"/>
  <c r="H141" i="18"/>
  <c r="H142" i="18"/>
  <c r="H143" i="18"/>
  <c r="H144" i="18"/>
  <c r="H145" i="18"/>
  <c r="H146" i="18"/>
  <c r="H147" i="18"/>
  <c r="H148" i="18"/>
  <c r="H149" i="18"/>
  <c r="H150" i="18"/>
  <c r="H151" i="18"/>
  <c r="H152" i="18"/>
  <c r="H153" i="18"/>
  <c r="H154" i="18"/>
  <c r="H155" i="18"/>
  <c r="H156" i="18"/>
  <c r="H157" i="18"/>
  <c r="H158" i="18"/>
  <c r="H159" i="18"/>
  <c r="H160" i="18"/>
  <c r="H161" i="18"/>
  <c r="H162" i="18"/>
  <c r="H163" i="18"/>
  <c r="H164" i="18"/>
  <c r="H165" i="18"/>
  <c r="H166" i="18"/>
  <c r="H167" i="18"/>
  <c r="H168" i="18"/>
  <c r="H169" i="18"/>
  <c r="H170" i="18"/>
  <c r="H171" i="18"/>
  <c r="H172" i="18"/>
  <c r="H173" i="18"/>
  <c r="H174" i="18"/>
  <c r="H175" i="18"/>
  <c r="H176" i="18"/>
  <c r="H177" i="18"/>
  <c r="H178" i="18"/>
  <c r="H179" i="18"/>
  <c r="H180" i="18"/>
  <c r="H181" i="18"/>
  <c r="H182" i="18"/>
  <c r="H183" i="18"/>
  <c r="H184" i="18"/>
  <c r="H185" i="18"/>
  <c r="H186" i="18"/>
  <c r="H187" i="18"/>
  <c r="H188" i="18"/>
  <c r="H189" i="18"/>
  <c r="H190" i="18"/>
  <c r="H191" i="18"/>
  <c r="H192" i="18"/>
  <c r="H193" i="18"/>
  <c r="H194" i="18"/>
  <c r="H195" i="18"/>
  <c r="H196" i="18"/>
  <c r="H197" i="18"/>
  <c r="H198" i="18"/>
  <c r="H199" i="18"/>
  <c r="H200" i="18"/>
  <c r="H201" i="18"/>
  <c r="H202" i="18"/>
  <c r="H203" i="18"/>
  <c r="H204" i="18"/>
  <c r="H205" i="18"/>
  <c r="H206" i="18"/>
  <c r="H207" i="18"/>
  <c r="H208" i="18"/>
  <c r="H209" i="18"/>
  <c r="H210" i="18"/>
  <c r="H211" i="18"/>
  <c r="H212" i="18"/>
  <c r="H213" i="18"/>
  <c r="H214" i="18"/>
  <c r="H215" i="18"/>
  <c r="H216" i="18"/>
  <c r="H217" i="18"/>
  <c r="H218" i="18"/>
  <c r="H219" i="18"/>
  <c r="H220" i="18"/>
  <c r="H221" i="18"/>
  <c r="H222" i="18"/>
  <c r="H223" i="18"/>
  <c r="H224" i="18"/>
  <c r="H225" i="18"/>
  <c r="H226" i="18"/>
  <c r="H227" i="18"/>
  <c r="H228" i="18"/>
  <c r="H229" i="18"/>
  <c r="H230" i="18"/>
  <c r="H231" i="18"/>
  <c r="H232" i="18"/>
  <c r="H233" i="18"/>
  <c r="H234" i="18"/>
  <c r="H235" i="18"/>
  <c r="H236" i="18"/>
  <c r="H237" i="18"/>
  <c r="H238" i="18"/>
  <c r="H239" i="18"/>
  <c r="H240" i="18"/>
  <c r="H241" i="18"/>
  <c r="H242" i="18"/>
  <c r="H243" i="18"/>
  <c r="H244" i="18"/>
  <c r="H245" i="18"/>
  <c r="H246" i="18"/>
  <c r="H247" i="18"/>
  <c r="H248" i="18"/>
  <c r="H249" i="18"/>
  <c r="H250" i="18"/>
  <c r="H251" i="18"/>
  <c r="H252" i="18"/>
  <c r="H253" i="18"/>
  <c r="H254" i="18"/>
  <c r="H255" i="18"/>
  <c r="H256" i="18"/>
  <c r="H257" i="18"/>
  <c r="H258" i="18"/>
  <c r="H259" i="18"/>
  <c r="H260" i="18"/>
  <c r="H261" i="18"/>
  <c r="H262" i="18"/>
  <c r="H263" i="18"/>
  <c r="H264" i="18"/>
  <c r="H265" i="18"/>
  <c r="H266" i="18"/>
  <c r="H267" i="18"/>
  <c r="H268" i="18"/>
  <c r="H269" i="18"/>
  <c r="H270" i="18"/>
  <c r="H271" i="18"/>
  <c r="H272" i="18"/>
  <c r="H273" i="18"/>
  <c r="H274" i="18"/>
  <c r="H275" i="18"/>
  <c r="H276" i="18"/>
  <c r="H277" i="18"/>
  <c r="H278" i="18"/>
  <c r="H279" i="18"/>
  <c r="H280" i="18"/>
  <c r="H281" i="18"/>
  <c r="H282" i="18"/>
  <c r="H283" i="18"/>
  <c r="H284" i="18"/>
  <c r="H285" i="18"/>
  <c r="H286" i="18"/>
  <c r="H287" i="18"/>
  <c r="H288" i="18"/>
  <c r="H289" i="18"/>
  <c r="H290" i="18"/>
  <c r="H291" i="18"/>
  <c r="H292" i="18"/>
  <c r="H293" i="18"/>
  <c r="H294" i="18"/>
  <c r="H295" i="18"/>
  <c r="H296" i="18"/>
  <c r="H297" i="18"/>
  <c r="H298" i="18"/>
  <c r="H299" i="18"/>
  <c r="H300" i="18"/>
  <c r="H301" i="18"/>
  <c r="H302" i="18"/>
  <c r="H303" i="18"/>
  <c r="H304" i="18"/>
  <c r="H305" i="18"/>
  <c r="H306" i="18"/>
  <c r="H307" i="18"/>
  <c r="H308" i="18"/>
  <c r="H309" i="18"/>
  <c r="H310" i="18"/>
  <c r="H311" i="18"/>
  <c r="H312" i="18"/>
  <c r="H313" i="18"/>
  <c r="H314" i="18"/>
  <c r="H315" i="18"/>
  <c r="H316" i="18"/>
  <c r="H317" i="18"/>
  <c r="H318" i="18"/>
  <c r="H319" i="18"/>
  <c r="H320" i="18"/>
  <c r="H321" i="18"/>
  <c r="H322" i="18"/>
  <c r="H323" i="18"/>
  <c r="H324" i="18"/>
  <c r="H325" i="18"/>
  <c r="H326" i="18"/>
  <c r="H327" i="18"/>
  <c r="H328" i="18"/>
  <c r="H329" i="18"/>
  <c r="H330" i="18"/>
  <c r="H331" i="18"/>
  <c r="H332" i="18"/>
  <c r="H333" i="18"/>
  <c r="H334" i="18"/>
  <c r="H335" i="18"/>
  <c r="H336" i="18"/>
  <c r="H337" i="18"/>
  <c r="H338" i="18"/>
  <c r="H339" i="18"/>
  <c r="H340" i="18"/>
  <c r="H341" i="18"/>
  <c r="H342" i="18"/>
  <c r="H343" i="18"/>
  <c r="H344" i="18"/>
  <c r="H345" i="18"/>
  <c r="H346" i="18"/>
  <c r="H347" i="18"/>
  <c r="H348" i="18"/>
  <c r="H349" i="18"/>
  <c r="H350" i="18"/>
  <c r="H351" i="18"/>
  <c r="H352" i="18"/>
  <c r="H353" i="18"/>
  <c r="H354" i="18"/>
  <c r="H355" i="18"/>
  <c r="H356" i="18"/>
  <c r="H357" i="18"/>
  <c r="H358" i="18"/>
  <c r="H359" i="18"/>
  <c r="H360" i="18"/>
  <c r="H361" i="18"/>
  <c r="H362" i="18"/>
  <c r="H363" i="18"/>
  <c r="H364" i="18"/>
  <c r="H365" i="18"/>
  <c r="H366" i="18"/>
  <c r="H367" i="18"/>
  <c r="H368" i="18"/>
  <c r="H369" i="18"/>
  <c r="H370" i="18"/>
  <c r="H371" i="18"/>
  <c r="H372" i="18"/>
  <c r="H373" i="18"/>
  <c r="H374" i="18"/>
  <c r="H375" i="18"/>
  <c r="H376" i="18"/>
  <c r="H377" i="18"/>
  <c r="H378" i="18"/>
  <c r="H379" i="18"/>
  <c r="H380" i="18"/>
  <c r="H381" i="18"/>
  <c r="H382" i="18"/>
  <c r="H383" i="18"/>
  <c r="H384" i="18"/>
  <c r="H385" i="18"/>
  <c r="H386" i="18"/>
  <c r="H387" i="18"/>
  <c r="H388" i="18"/>
  <c r="H389" i="18"/>
  <c r="H390" i="18"/>
  <c r="H391" i="18"/>
  <c r="H392" i="18"/>
  <c r="H393" i="18"/>
  <c r="H394" i="18"/>
  <c r="H395" i="18"/>
  <c r="H396" i="18"/>
  <c r="H397" i="18"/>
  <c r="H398" i="18"/>
  <c r="H399" i="18"/>
  <c r="H400" i="18"/>
  <c r="H401" i="18"/>
  <c r="H402" i="18"/>
  <c r="H403" i="18"/>
  <c r="H404" i="18"/>
  <c r="H405" i="18"/>
  <c r="H406" i="18"/>
  <c r="H407" i="18"/>
  <c r="H408" i="18"/>
  <c r="H409" i="18"/>
  <c r="H410" i="18"/>
  <c r="H411" i="18"/>
  <c r="H412" i="18"/>
  <c r="H413" i="18"/>
  <c r="H414" i="18"/>
  <c r="H415" i="18"/>
  <c r="H416" i="18"/>
  <c r="H417" i="18"/>
  <c r="H418" i="18"/>
  <c r="H419" i="18"/>
  <c r="H420" i="18"/>
  <c r="H421" i="18"/>
  <c r="H422" i="18"/>
  <c r="H423" i="18"/>
  <c r="H424" i="18"/>
  <c r="H425" i="18"/>
  <c r="H426" i="18"/>
  <c r="H427" i="18"/>
  <c r="H428" i="18"/>
  <c r="H429" i="18"/>
  <c r="H430" i="18"/>
  <c r="H431" i="18"/>
  <c r="H432" i="18"/>
  <c r="H433" i="18"/>
  <c r="H434" i="18"/>
  <c r="H435" i="18"/>
  <c r="H436" i="18"/>
  <c r="H437" i="18"/>
  <c r="H438" i="18"/>
  <c r="H439" i="18"/>
  <c r="H440" i="18"/>
  <c r="H441" i="18"/>
  <c r="H442" i="18"/>
  <c r="H443" i="18"/>
  <c r="H444" i="18"/>
  <c r="H445" i="18"/>
  <c r="H446" i="18"/>
  <c r="H447" i="18"/>
  <c r="H448" i="18"/>
  <c r="H449" i="18"/>
  <c r="H450" i="18"/>
  <c r="H451" i="18"/>
  <c r="H452" i="18"/>
  <c r="H453" i="18"/>
  <c r="H454" i="18"/>
  <c r="H455" i="18"/>
  <c r="H456" i="18"/>
  <c r="H457" i="18"/>
  <c r="H458" i="18"/>
  <c r="H459" i="18"/>
  <c r="H460" i="18"/>
  <c r="H461" i="18"/>
  <c r="H462" i="18"/>
  <c r="H463" i="18"/>
  <c r="H464" i="18"/>
  <c r="H465" i="18"/>
  <c r="H466" i="18"/>
  <c r="H467" i="18"/>
  <c r="H468" i="18"/>
  <c r="H469" i="18"/>
  <c r="H470" i="18"/>
  <c r="H471" i="18"/>
  <c r="H472" i="18"/>
  <c r="H473" i="18"/>
  <c r="H474" i="18"/>
  <c r="H475" i="18"/>
  <c r="H476" i="18"/>
  <c r="H477" i="18"/>
  <c r="H478" i="18"/>
  <c r="H479" i="18"/>
  <c r="H480" i="18"/>
  <c r="H481" i="18"/>
  <c r="H482" i="18"/>
  <c r="H483" i="18"/>
  <c r="H484" i="18"/>
  <c r="H485" i="18"/>
  <c r="H486" i="18"/>
  <c r="H487" i="18"/>
  <c r="H488" i="18"/>
  <c r="H489" i="18"/>
  <c r="H490" i="18"/>
  <c r="H491" i="18"/>
  <c r="H492" i="18"/>
  <c r="H493" i="18"/>
  <c r="H494" i="18"/>
  <c r="H495" i="18"/>
  <c r="H496" i="18"/>
  <c r="H497" i="18"/>
  <c r="H498" i="18"/>
  <c r="H499" i="18"/>
  <c r="H500" i="18"/>
  <c r="H2" i="18"/>
  <c r="HT463" i="17" l="1"/>
  <c r="HU463" i="17" s="1"/>
  <c r="HV463" i="17" s="1"/>
  <c r="HT450" i="17"/>
  <c r="HU450" i="17" s="1"/>
  <c r="HV450" i="17" s="1"/>
  <c r="HT420" i="17"/>
  <c r="HU420" i="17" s="1"/>
  <c r="HV420" i="17" s="1"/>
  <c r="HT443" i="17"/>
  <c r="HU443" i="17" s="1"/>
  <c r="HV443" i="17" s="1"/>
  <c r="HT494" i="17"/>
  <c r="HU494" i="17" s="1"/>
  <c r="HV494" i="17" s="1"/>
  <c r="HT483" i="17"/>
  <c r="HU483" i="17" s="1"/>
  <c r="HV483" i="17" s="1"/>
  <c r="HT475" i="17"/>
  <c r="HU475" i="17" s="1"/>
  <c r="HV475" i="17" s="1"/>
  <c r="HT471" i="17"/>
  <c r="HU471" i="17" s="1"/>
  <c r="HV471" i="17" s="1"/>
  <c r="HT386" i="17"/>
  <c r="HU386" i="17" s="1"/>
  <c r="HV386" i="17" s="1"/>
  <c r="HT464" i="17"/>
  <c r="HU464" i="17" s="1"/>
  <c r="HV464" i="17" s="1"/>
  <c r="HT451" i="17"/>
  <c r="HU451" i="17" s="1"/>
  <c r="HV451" i="17" s="1"/>
  <c r="HT440" i="17"/>
  <c r="HU440" i="17" s="1"/>
  <c r="HV440" i="17" s="1"/>
  <c r="HT430" i="17"/>
  <c r="HU430" i="17" s="1"/>
  <c r="HV430" i="17" s="1"/>
  <c r="HT428" i="17"/>
  <c r="HU428" i="17" s="1"/>
  <c r="HV428" i="17" s="1"/>
  <c r="HT452" i="17"/>
  <c r="HU452" i="17" s="1"/>
  <c r="HV452" i="17" s="1"/>
  <c r="HT427" i="17"/>
  <c r="HU427" i="17" s="1"/>
  <c r="HV427" i="17" s="1"/>
  <c r="HT421" i="17"/>
  <c r="HU421" i="17" s="1"/>
  <c r="HV421" i="17" s="1"/>
  <c r="HT415" i="17"/>
  <c r="HU415" i="17" s="1"/>
  <c r="HV415" i="17" s="1"/>
  <c r="HT409" i="17"/>
  <c r="HU409" i="17" s="1"/>
  <c r="HV409" i="17" s="1"/>
  <c r="HT403" i="17"/>
  <c r="HU403" i="17" s="1"/>
  <c r="HV403" i="17" s="1"/>
  <c r="HT394" i="17"/>
  <c r="HU394" i="17" s="1"/>
  <c r="HV394" i="17" s="1"/>
  <c r="HT389" i="17"/>
  <c r="HU389" i="17" s="1"/>
  <c r="HV389" i="17" s="1"/>
  <c r="HT476" i="17"/>
  <c r="HU476" i="17" s="1"/>
  <c r="HV476" i="17" s="1"/>
  <c r="HT447" i="17"/>
  <c r="HU447" i="17" s="1"/>
  <c r="HV447" i="17" s="1"/>
  <c r="HT435" i="17"/>
  <c r="HU435" i="17" s="1"/>
  <c r="HV435" i="17" s="1"/>
  <c r="HT423" i="17"/>
  <c r="HU423" i="17" s="1"/>
  <c r="HV423" i="17" s="1"/>
  <c r="HT419" i="17"/>
  <c r="HU419" i="17" s="1"/>
  <c r="HV419" i="17" s="1"/>
  <c r="HT411" i="17"/>
  <c r="HU411" i="17" s="1"/>
  <c r="HV411" i="17" s="1"/>
  <c r="HT407" i="17"/>
  <c r="HU407" i="17" s="1"/>
  <c r="HV407" i="17" s="1"/>
  <c r="HT400" i="17"/>
  <c r="HU400" i="17" s="1"/>
  <c r="HV400" i="17" s="1"/>
  <c r="HT387" i="17"/>
  <c r="HU387" i="17" s="1"/>
  <c r="HV387" i="17" s="1"/>
  <c r="HT388" i="17"/>
  <c r="HU388" i="17" s="1"/>
  <c r="HV388" i="17" s="1"/>
  <c r="HT469" i="17"/>
  <c r="HU469" i="17" s="1"/>
  <c r="HV469" i="17" s="1"/>
  <c r="HT431" i="17"/>
  <c r="HU431" i="17" s="1"/>
  <c r="HV431" i="17" s="1"/>
  <c r="HT406" i="17"/>
  <c r="HU406" i="17" s="1"/>
  <c r="HV406" i="17" s="1"/>
  <c r="GM380" i="17"/>
  <c r="GQ380" i="17"/>
  <c r="GM381" i="17"/>
  <c r="GQ381" i="17"/>
  <c r="GM382" i="17"/>
  <c r="GQ382" i="17"/>
  <c r="GM383" i="17"/>
  <c r="GQ383" i="17"/>
  <c r="GM384" i="17"/>
  <c r="GQ384" i="17"/>
  <c r="GM385" i="17"/>
  <c r="GQ385" i="17"/>
  <c r="GM192" i="17"/>
  <c r="GQ192" i="17"/>
  <c r="GM193" i="17"/>
  <c r="GQ193" i="17"/>
  <c r="GM194" i="17"/>
  <c r="GQ194" i="17"/>
  <c r="GM195" i="17"/>
  <c r="GQ195" i="17"/>
  <c r="GM196" i="17"/>
  <c r="GQ196" i="17"/>
  <c r="GM197" i="17"/>
  <c r="GQ197" i="17"/>
  <c r="GM198" i="17"/>
  <c r="GQ198" i="17"/>
  <c r="GM199" i="17"/>
  <c r="GQ199" i="17"/>
  <c r="GM200" i="17"/>
  <c r="GQ200" i="17"/>
  <c r="GM201" i="17"/>
  <c r="GQ201" i="17"/>
  <c r="GM202" i="17"/>
  <c r="GQ202" i="17"/>
  <c r="GM203" i="17"/>
  <c r="GQ203" i="17"/>
  <c r="GM204" i="17"/>
  <c r="GQ204" i="17"/>
  <c r="GM205" i="17"/>
  <c r="GQ205" i="17"/>
  <c r="GM206" i="17"/>
  <c r="GQ206" i="17"/>
  <c r="GM207" i="17"/>
  <c r="GQ207" i="17"/>
  <c r="GM208" i="17"/>
  <c r="GQ208" i="17"/>
  <c r="GM209" i="17"/>
  <c r="GQ209" i="17"/>
  <c r="GM210" i="17"/>
  <c r="GQ210" i="17"/>
  <c r="GM211" i="17"/>
  <c r="GQ211" i="17"/>
  <c r="GM212" i="17"/>
  <c r="GQ212" i="17"/>
  <c r="GM213" i="17"/>
  <c r="GQ213" i="17"/>
  <c r="GM214" i="17"/>
  <c r="GQ214" i="17"/>
  <c r="GM215" i="17"/>
  <c r="GQ215" i="17"/>
  <c r="GM216" i="17"/>
  <c r="GQ216" i="17"/>
  <c r="GM217" i="17"/>
  <c r="GQ217" i="17"/>
  <c r="GM218" i="17"/>
  <c r="GQ218" i="17"/>
  <c r="GM219" i="17"/>
  <c r="GQ219" i="17"/>
  <c r="GM220" i="17"/>
  <c r="GQ220" i="17"/>
  <c r="GM221" i="17"/>
  <c r="GQ221" i="17"/>
  <c r="GM222" i="17"/>
  <c r="GQ222" i="17"/>
  <c r="GM223" i="17"/>
  <c r="GQ223" i="17"/>
  <c r="GM224" i="17"/>
  <c r="GQ224" i="17"/>
  <c r="GM225" i="17"/>
  <c r="GQ225" i="17"/>
  <c r="GM226" i="17"/>
  <c r="GQ226" i="17"/>
  <c r="GM227" i="17"/>
  <c r="GQ227" i="17"/>
  <c r="GM228" i="17"/>
  <c r="GQ228" i="17"/>
  <c r="GM229" i="17"/>
  <c r="GQ229" i="17"/>
  <c r="GM230" i="17"/>
  <c r="GQ230" i="17"/>
  <c r="GM231" i="17"/>
  <c r="GQ231" i="17"/>
  <c r="GM232" i="17"/>
  <c r="GQ232" i="17"/>
  <c r="GM233" i="17"/>
  <c r="GQ233" i="17"/>
  <c r="GM234" i="17"/>
  <c r="GQ234" i="17"/>
  <c r="GM235" i="17"/>
  <c r="GQ235" i="17"/>
  <c r="GM236" i="17"/>
  <c r="GQ236" i="17"/>
  <c r="GM237" i="17"/>
  <c r="GQ237" i="17"/>
  <c r="GM238" i="17"/>
  <c r="GQ238" i="17"/>
  <c r="GM239" i="17"/>
  <c r="GQ239" i="17"/>
  <c r="GM240" i="17"/>
  <c r="GQ240" i="17"/>
  <c r="GM241" i="17"/>
  <c r="GQ241" i="17"/>
  <c r="GM242" i="17"/>
  <c r="GQ242" i="17"/>
  <c r="GM243" i="17"/>
  <c r="GQ243" i="17"/>
  <c r="GM244" i="17"/>
  <c r="GQ244" i="17"/>
  <c r="GM245" i="17"/>
  <c r="GQ245" i="17"/>
  <c r="GM246" i="17"/>
  <c r="GQ246" i="17"/>
  <c r="GM247" i="17"/>
  <c r="GQ247" i="17"/>
  <c r="GM248" i="17"/>
  <c r="GQ248" i="17"/>
  <c r="GM249" i="17"/>
  <c r="GQ249" i="17"/>
  <c r="GM250" i="17"/>
  <c r="GQ250" i="17"/>
  <c r="GM251" i="17"/>
  <c r="GQ251" i="17"/>
  <c r="GM252" i="17"/>
  <c r="GQ252" i="17"/>
  <c r="GM253" i="17"/>
  <c r="GQ253" i="17"/>
  <c r="GM254" i="17"/>
  <c r="GQ254" i="17"/>
  <c r="GM255" i="17"/>
  <c r="GQ255" i="17"/>
  <c r="GM256" i="17"/>
  <c r="GQ256" i="17"/>
  <c r="GM257" i="17"/>
  <c r="GQ257" i="17"/>
  <c r="GM258" i="17"/>
  <c r="GQ258" i="17"/>
  <c r="GM259" i="17"/>
  <c r="GQ259" i="17"/>
  <c r="GM260" i="17"/>
  <c r="GQ260" i="17"/>
  <c r="GM261" i="17"/>
  <c r="GQ261" i="17"/>
  <c r="GM262" i="17"/>
  <c r="GQ262" i="17"/>
  <c r="GM263" i="17"/>
  <c r="GQ263" i="17"/>
  <c r="GM264" i="17"/>
  <c r="GQ264" i="17"/>
  <c r="GM265" i="17"/>
  <c r="GQ265" i="17"/>
  <c r="GM266" i="17"/>
  <c r="GQ266" i="17"/>
  <c r="GM267" i="17"/>
  <c r="GQ267" i="17"/>
  <c r="GM268" i="17"/>
  <c r="GQ268" i="17"/>
  <c r="GM269" i="17"/>
  <c r="GQ269" i="17"/>
  <c r="GM270" i="17"/>
  <c r="GQ270" i="17"/>
  <c r="GM271" i="17"/>
  <c r="GQ271" i="17"/>
  <c r="GM272" i="17"/>
  <c r="GQ272" i="17"/>
  <c r="GM273" i="17"/>
  <c r="GQ273" i="17"/>
  <c r="GM274" i="17"/>
  <c r="GQ274" i="17"/>
  <c r="GM275" i="17"/>
  <c r="GQ275" i="17"/>
  <c r="GM276" i="17"/>
  <c r="GQ276" i="17"/>
  <c r="GM277" i="17"/>
  <c r="GQ277" i="17"/>
  <c r="GM278" i="17"/>
  <c r="GQ278" i="17"/>
  <c r="GM279" i="17"/>
  <c r="GQ279" i="17"/>
  <c r="GM280" i="17"/>
  <c r="GQ280" i="17"/>
  <c r="GM281" i="17"/>
  <c r="GQ281" i="17"/>
  <c r="GM282" i="17"/>
  <c r="GQ282" i="17"/>
  <c r="GM283" i="17"/>
  <c r="GQ283" i="17"/>
  <c r="GM284" i="17"/>
  <c r="GQ284" i="17"/>
  <c r="GM285" i="17"/>
  <c r="GQ285" i="17"/>
  <c r="GM286" i="17"/>
  <c r="GQ286" i="17"/>
  <c r="GM287" i="17"/>
  <c r="GQ287" i="17"/>
  <c r="GM288" i="17"/>
  <c r="GQ288" i="17"/>
  <c r="GM289" i="17"/>
  <c r="GQ289" i="17"/>
  <c r="GM290" i="17"/>
  <c r="GQ290" i="17"/>
  <c r="GM291" i="17"/>
  <c r="GQ291" i="17"/>
  <c r="GM292" i="17"/>
  <c r="GQ292" i="17"/>
  <c r="GM293" i="17"/>
  <c r="GQ293" i="17"/>
  <c r="GM294" i="17"/>
  <c r="GQ294" i="17"/>
  <c r="GM295" i="17"/>
  <c r="GQ295" i="17"/>
  <c r="GM296" i="17"/>
  <c r="GQ296" i="17"/>
  <c r="GM297" i="17"/>
  <c r="GQ297" i="17"/>
  <c r="GM298" i="17"/>
  <c r="GQ298" i="17"/>
  <c r="GM299" i="17"/>
  <c r="GQ299" i="17"/>
  <c r="GM300" i="17"/>
  <c r="GQ300" i="17"/>
  <c r="GM301" i="17"/>
  <c r="GQ301" i="17"/>
  <c r="GM302" i="17"/>
  <c r="GQ302" i="17"/>
  <c r="GM303" i="17"/>
  <c r="GQ303" i="17"/>
  <c r="GM304" i="17"/>
  <c r="GQ304" i="17"/>
  <c r="GM305" i="17"/>
  <c r="GQ305" i="17"/>
  <c r="GM306" i="17"/>
  <c r="GQ306" i="17"/>
  <c r="GM307" i="17"/>
  <c r="GQ307" i="17"/>
  <c r="GM308" i="17"/>
  <c r="GQ308" i="17"/>
  <c r="GM309" i="17"/>
  <c r="GQ309" i="17"/>
  <c r="GM310" i="17"/>
  <c r="GQ310" i="17"/>
  <c r="GM311" i="17"/>
  <c r="GQ311" i="17"/>
  <c r="GM312" i="17"/>
  <c r="GQ312" i="17"/>
  <c r="GM313" i="17"/>
  <c r="GQ313" i="17"/>
  <c r="GM314" i="17"/>
  <c r="GQ314" i="17"/>
  <c r="GM315" i="17"/>
  <c r="GQ315" i="17"/>
  <c r="GM316" i="17"/>
  <c r="GQ316" i="17"/>
  <c r="GM317" i="17"/>
  <c r="GQ317" i="17"/>
  <c r="GM318" i="17"/>
  <c r="GQ318" i="17"/>
  <c r="GM319" i="17"/>
  <c r="GQ319" i="17"/>
  <c r="GM320" i="17"/>
  <c r="GQ320" i="17"/>
  <c r="GM321" i="17"/>
  <c r="GQ321" i="17"/>
  <c r="GM322" i="17"/>
  <c r="GQ322" i="17"/>
  <c r="GM323" i="17"/>
  <c r="GQ323" i="17"/>
  <c r="GM324" i="17"/>
  <c r="GQ324" i="17"/>
  <c r="GM325" i="17"/>
  <c r="GQ325" i="17"/>
  <c r="GM326" i="17"/>
  <c r="GQ326" i="17"/>
  <c r="GM327" i="17"/>
  <c r="GQ327" i="17"/>
  <c r="GM328" i="17"/>
  <c r="GQ328" i="17"/>
  <c r="GM329" i="17"/>
  <c r="GQ329" i="17"/>
  <c r="GM330" i="17"/>
  <c r="GQ330" i="17"/>
  <c r="GM331" i="17"/>
  <c r="GQ331" i="17"/>
  <c r="GM332" i="17"/>
  <c r="GQ332" i="17"/>
  <c r="GM333" i="17"/>
  <c r="GQ333" i="17"/>
  <c r="GM334" i="17"/>
  <c r="GQ334" i="17"/>
  <c r="GM335" i="17"/>
  <c r="GQ335" i="17"/>
  <c r="GM336" i="17"/>
  <c r="GQ336" i="17"/>
  <c r="GM337" i="17"/>
  <c r="GQ337" i="17"/>
  <c r="GM338" i="17"/>
  <c r="GQ338" i="17"/>
  <c r="GM339" i="17"/>
  <c r="GQ339" i="17"/>
  <c r="GM340" i="17"/>
  <c r="GQ340" i="17"/>
  <c r="GM341" i="17"/>
  <c r="GQ341" i="17"/>
  <c r="GM342" i="17"/>
  <c r="GQ342" i="17"/>
  <c r="GM343" i="17"/>
  <c r="GQ343" i="17"/>
  <c r="GM344" i="17"/>
  <c r="GQ344" i="17"/>
  <c r="GM345" i="17"/>
  <c r="GQ345" i="17"/>
  <c r="GM346" i="17"/>
  <c r="GQ346" i="17"/>
  <c r="GM347" i="17"/>
  <c r="GQ347" i="17"/>
  <c r="GM348" i="17"/>
  <c r="GQ348" i="17"/>
  <c r="GM349" i="17"/>
  <c r="GQ349" i="17"/>
  <c r="GM350" i="17"/>
  <c r="GQ350" i="17"/>
  <c r="GM351" i="17"/>
  <c r="GQ351" i="17"/>
  <c r="GM352" i="17"/>
  <c r="GQ352" i="17"/>
  <c r="GM353" i="17"/>
  <c r="GQ353" i="17"/>
  <c r="GM354" i="17"/>
  <c r="GQ354" i="17"/>
  <c r="GM355" i="17"/>
  <c r="GQ355" i="17"/>
  <c r="GM356" i="17"/>
  <c r="GQ356" i="17"/>
  <c r="GM357" i="17"/>
  <c r="GQ357" i="17"/>
  <c r="GM358" i="17"/>
  <c r="GQ358" i="17"/>
  <c r="GM359" i="17"/>
  <c r="GQ359" i="17"/>
  <c r="GM360" i="17"/>
  <c r="GQ360" i="17"/>
  <c r="GM361" i="17"/>
  <c r="GQ361" i="17"/>
  <c r="GM362" i="17"/>
  <c r="GQ362" i="17"/>
  <c r="GM363" i="17"/>
  <c r="GQ363" i="17"/>
  <c r="GM364" i="17"/>
  <c r="GQ364" i="17"/>
  <c r="GM365" i="17"/>
  <c r="GQ365" i="17"/>
  <c r="GM366" i="17"/>
  <c r="GQ366" i="17"/>
  <c r="GM367" i="17"/>
  <c r="GQ367" i="17"/>
  <c r="GM368" i="17"/>
  <c r="GQ368" i="17"/>
  <c r="GM369" i="17"/>
  <c r="GQ369" i="17"/>
  <c r="GM370" i="17"/>
  <c r="GQ370" i="17"/>
  <c r="GM371" i="17"/>
  <c r="GQ371" i="17"/>
  <c r="GM372" i="17"/>
  <c r="GQ372" i="17"/>
  <c r="GM373" i="17"/>
  <c r="GQ373" i="17"/>
  <c r="GM374" i="17"/>
  <c r="GQ374" i="17"/>
  <c r="GM375" i="17"/>
  <c r="GQ375" i="17"/>
  <c r="GM376" i="17"/>
  <c r="GQ376" i="17"/>
  <c r="GM377" i="17"/>
  <c r="GQ377" i="17"/>
  <c r="GM378" i="17"/>
  <c r="GQ378" i="17"/>
  <c r="GM379" i="17"/>
  <c r="GQ379" i="17"/>
  <c r="GL4" i="17"/>
  <c r="GM4" i="17"/>
  <c r="GP4" i="17"/>
  <c r="GQ4" i="17"/>
  <c r="GL5" i="17"/>
  <c r="GM5" i="17"/>
  <c r="GP5" i="17"/>
  <c r="GQ5" i="17"/>
  <c r="GL6" i="17"/>
  <c r="GM6" i="17"/>
  <c r="GP6" i="17"/>
  <c r="GQ6" i="17"/>
  <c r="GL7" i="17"/>
  <c r="GM7" i="17"/>
  <c r="GP7" i="17"/>
  <c r="GQ7" i="17"/>
  <c r="GL8" i="17"/>
  <c r="GM8" i="17"/>
  <c r="GP8" i="17"/>
  <c r="GQ8" i="17"/>
  <c r="GL9" i="17"/>
  <c r="GM9" i="17"/>
  <c r="GP9" i="17"/>
  <c r="GQ9" i="17"/>
  <c r="GL10" i="17"/>
  <c r="GM10" i="17"/>
  <c r="GP10" i="17"/>
  <c r="GQ10" i="17"/>
  <c r="GL11" i="17"/>
  <c r="GM11" i="17"/>
  <c r="GP11" i="17"/>
  <c r="GQ11" i="17"/>
  <c r="GL12" i="17"/>
  <c r="GM12" i="17"/>
  <c r="GP12" i="17"/>
  <c r="GQ12" i="17"/>
  <c r="GL13" i="17"/>
  <c r="GM13" i="17"/>
  <c r="GP13" i="17"/>
  <c r="GQ13" i="17"/>
  <c r="GM14" i="17"/>
  <c r="GQ14" i="17"/>
  <c r="GM15" i="17"/>
  <c r="GQ15" i="17"/>
  <c r="GM16" i="17"/>
  <c r="GQ16" i="17"/>
  <c r="GM17" i="17"/>
  <c r="GQ17" i="17"/>
  <c r="GM18" i="17"/>
  <c r="GQ18" i="17"/>
  <c r="GM19" i="17"/>
  <c r="GQ19" i="17"/>
  <c r="GM20" i="17"/>
  <c r="GQ20" i="17"/>
  <c r="GM21" i="17"/>
  <c r="GQ21" i="17"/>
  <c r="GM22" i="17"/>
  <c r="GQ22" i="17"/>
  <c r="GM23" i="17"/>
  <c r="GQ23" i="17"/>
  <c r="GM24" i="17"/>
  <c r="GQ24" i="17"/>
  <c r="GM25" i="17"/>
  <c r="GQ25" i="17"/>
  <c r="GM26" i="17"/>
  <c r="GQ26" i="17"/>
  <c r="GM27" i="17"/>
  <c r="GQ27" i="17"/>
  <c r="GM28" i="17"/>
  <c r="GQ28" i="17"/>
  <c r="GM29" i="17"/>
  <c r="GQ29" i="17"/>
  <c r="GM30" i="17"/>
  <c r="GQ30" i="17"/>
  <c r="GM31" i="17"/>
  <c r="GQ31" i="17"/>
  <c r="GM32" i="17"/>
  <c r="GQ32" i="17"/>
  <c r="GM33" i="17"/>
  <c r="GQ33" i="17"/>
  <c r="GM34" i="17"/>
  <c r="GQ34" i="17"/>
  <c r="GM35" i="17"/>
  <c r="GQ35" i="17"/>
  <c r="GM36" i="17"/>
  <c r="GQ36" i="17"/>
  <c r="GM37" i="17"/>
  <c r="GQ37" i="17"/>
  <c r="GM38" i="17"/>
  <c r="GQ38" i="17"/>
  <c r="GM39" i="17"/>
  <c r="GQ39" i="17"/>
  <c r="GM40" i="17"/>
  <c r="GQ40" i="17"/>
  <c r="GM41" i="17"/>
  <c r="GQ41" i="17"/>
  <c r="GM42" i="17"/>
  <c r="GQ42" i="17"/>
  <c r="GM43" i="17"/>
  <c r="GQ43" i="17"/>
  <c r="GM44" i="17"/>
  <c r="GQ44" i="17"/>
  <c r="GM45" i="17"/>
  <c r="GQ45" i="17"/>
  <c r="GM46" i="17"/>
  <c r="GQ46" i="17"/>
  <c r="GM47" i="17"/>
  <c r="GQ47" i="17"/>
  <c r="GM48" i="17"/>
  <c r="GQ48" i="17"/>
  <c r="GM49" i="17"/>
  <c r="GQ49" i="17"/>
  <c r="GM50" i="17"/>
  <c r="GQ50" i="17"/>
  <c r="GM51" i="17"/>
  <c r="GQ51" i="17"/>
  <c r="GM52" i="17"/>
  <c r="GQ52" i="17"/>
  <c r="GM53" i="17"/>
  <c r="GQ53" i="17"/>
  <c r="GM54" i="17"/>
  <c r="GQ54" i="17"/>
  <c r="GM55" i="17"/>
  <c r="GQ55" i="17"/>
  <c r="GM56" i="17"/>
  <c r="GQ56" i="17"/>
  <c r="GM57" i="17"/>
  <c r="GQ57" i="17"/>
  <c r="GM58" i="17"/>
  <c r="GQ58" i="17"/>
  <c r="GM59" i="17"/>
  <c r="GQ59" i="17"/>
  <c r="GM60" i="17"/>
  <c r="GQ60" i="17"/>
  <c r="GM61" i="17"/>
  <c r="GQ61" i="17"/>
  <c r="GM62" i="17"/>
  <c r="GQ62" i="17"/>
  <c r="GM63" i="17"/>
  <c r="GQ63" i="17"/>
  <c r="GM64" i="17"/>
  <c r="GQ64" i="17"/>
  <c r="GM65" i="17"/>
  <c r="GQ65" i="17"/>
  <c r="GM66" i="17"/>
  <c r="GQ66" i="17"/>
  <c r="GM67" i="17"/>
  <c r="GQ67" i="17"/>
  <c r="GM68" i="17"/>
  <c r="GQ68" i="17"/>
  <c r="GM69" i="17"/>
  <c r="GQ69" i="17"/>
  <c r="GM70" i="17"/>
  <c r="GQ70" i="17"/>
  <c r="GM71" i="17"/>
  <c r="GQ71" i="17"/>
  <c r="GM72" i="17"/>
  <c r="GQ72" i="17"/>
  <c r="GM73" i="17"/>
  <c r="GQ73" i="17"/>
  <c r="GM74" i="17"/>
  <c r="GQ74" i="17"/>
  <c r="GM75" i="17"/>
  <c r="GQ75" i="17"/>
  <c r="GM76" i="17"/>
  <c r="GQ76" i="17"/>
  <c r="GM77" i="17"/>
  <c r="GQ77" i="17"/>
  <c r="GM78" i="17"/>
  <c r="GQ78" i="17"/>
  <c r="GM79" i="17"/>
  <c r="GQ79" i="17"/>
  <c r="GM80" i="17"/>
  <c r="GQ80" i="17"/>
  <c r="GM81" i="17"/>
  <c r="GQ81" i="17"/>
  <c r="GM82" i="17"/>
  <c r="GQ82" i="17"/>
  <c r="GM83" i="17"/>
  <c r="GQ83" i="17"/>
  <c r="GM84" i="17"/>
  <c r="GQ84" i="17"/>
  <c r="GM85" i="17"/>
  <c r="GQ85" i="17"/>
  <c r="GM86" i="17"/>
  <c r="GQ86" i="17"/>
  <c r="GM87" i="17"/>
  <c r="GQ87" i="17"/>
  <c r="GM88" i="17"/>
  <c r="GQ88" i="17"/>
  <c r="GM89" i="17"/>
  <c r="GQ89" i="17"/>
  <c r="GM90" i="17"/>
  <c r="GQ90" i="17"/>
  <c r="GM91" i="17"/>
  <c r="GQ91" i="17"/>
  <c r="GM92" i="17"/>
  <c r="GQ92" i="17"/>
  <c r="GM93" i="17"/>
  <c r="GQ93" i="17"/>
  <c r="GM94" i="17"/>
  <c r="GQ94" i="17"/>
  <c r="GM95" i="17"/>
  <c r="GQ95" i="17"/>
  <c r="GM96" i="17"/>
  <c r="GQ96" i="17"/>
  <c r="GM97" i="17"/>
  <c r="GQ97" i="17"/>
  <c r="GM98" i="17"/>
  <c r="GQ98" i="17"/>
  <c r="GM99" i="17"/>
  <c r="GQ99" i="17"/>
  <c r="GM100" i="17"/>
  <c r="GQ100" i="17"/>
  <c r="GM101" i="17"/>
  <c r="GQ101" i="17"/>
  <c r="GM102" i="17"/>
  <c r="GQ102" i="17"/>
  <c r="GM103" i="17"/>
  <c r="GQ103" i="17"/>
  <c r="GM104" i="17"/>
  <c r="GQ104" i="17"/>
  <c r="GM105" i="17"/>
  <c r="GQ105" i="17"/>
  <c r="GM106" i="17"/>
  <c r="GQ106" i="17"/>
  <c r="GM107" i="17"/>
  <c r="GQ107" i="17"/>
  <c r="GM108" i="17"/>
  <c r="GQ108" i="17"/>
  <c r="GM109" i="17"/>
  <c r="GQ109" i="17"/>
  <c r="GM110" i="17"/>
  <c r="GQ110" i="17"/>
  <c r="GM111" i="17"/>
  <c r="GQ111" i="17"/>
  <c r="GM112" i="17"/>
  <c r="GQ112" i="17"/>
  <c r="GM113" i="17"/>
  <c r="GQ113" i="17"/>
  <c r="GM114" i="17"/>
  <c r="GQ114" i="17"/>
  <c r="GM115" i="17"/>
  <c r="GQ115" i="17"/>
  <c r="GM116" i="17"/>
  <c r="GQ116" i="17"/>
  <c r="GM117" i="17"/>
  <c r="GQ117" i="17"/>
  <c r="GM118" i="17"/>
  <c r="GQ118" i="17"/>
  <c r="GM119" i="17"/>
  <c r="GQ119" i="17"/>
  <c r="GM120" i="17"/>
  <c r="GQ120" i="17"/>
  <c r="GM121" i="17"/>
  <c r="GQ121" i="17"/>
  <c r="GM122" i="17"/>
  <c r="GQ122" i="17"/>
  <c r="GM123" i="17"/>
  <c r="GQ123" i="17"/>
  <c r="GM124" i="17"/>
  <c r="GQ124" i="17"/>
  <c r="GM125" i="17"/>
  <c r="GQ125" i="17"/>
  <c r="GM126" i="17"/>
  <c r="GQ126" i="17"/>
  <c r="GM127" i="17"/>
  <c r="GQ127" i="17"/>
  <c r="GM128" i="17"/>
  <c r="GQ128" i="17"/>
  <c r="GM129" i="17"/>
  <c r="GQ129" i="17"/>
  <c r="GM130" i="17"/>
  <c r="GQ130" i="17"/>
  <c r="GM131" i="17"/>
  <c r="GQ131" i="17"/>
  <c r="GM132" i="17"/>
  <c r="GQ132" i="17"/>
  <c r="GM133" i="17"/>
  <c r="GQ133" i="17"/>
  <c r="GM134" i="17"/>
  <c r="GQ134" i="17"/>
  <c r="GM135" i="17"/>
  <c r="GQ135" i="17"/>
  <c r="GM136" i="17"/>
  <c r="GQ136" i="17"/>
  <c r="GM137" i="17"/>
  <c r="GQ137" i="17"/>
  <c r="GM138" i="17"/>
  <c r="GQ138" i="17"/>
  <c r="GM139" i="17"/>
  <c r="GQ139" i="17"/>
  <c r="GM140" i="17"/>
  <c r="GQ140" i="17"/>
  <c r="GM141" i="17"/>
  <c r="GQ141" i="17"/>
  <c r="GM142" i="17"/>
  <c r="GQ142" i="17"/>
  <c r="GM143" i="17"/>
  <c r="GQ143" i="17"/>
  <c r="GM144" i="17"/>
  <c r="GQ144" i="17"/>
  <c r="GM145" i="17"/>
  <c r="GQ145" i="17"/>
  <c r="GM146" i="17"/>
  <c r="GQ146" i="17"/>
  <c r="GM147" i="17"/>
  <c r="GQ147" i="17"/>
  <c r="GM148" i="17"/>
  <c r="GQ148" i="17"/>
  <c r="GM149" i="17"/>
  <c r="GQ149" i="17"/>
  <c r="GM150" i="17"/>
  <c r="GQ150" i="17"/>
  <c r="GM151" i="17"/>
  <c r="GQ151" i="17"/>
  <c r="GM152" i="17"/>
  <c r="GQ152" i="17"/>
  <c r="GM153" i="17"/>
  <c r="GQ153" i="17"/>
  <c r="GM154" i="17"/>
  <c r="GQ154" i="17"/>
  <c r="GM155" i="17"/>
  <c r="GQ155" i="17"/>
  <c r="GM156" i="17"/>
  <c r="GQ156" i="17"/>
  <c r="GM157" i="17"/>
  <c r="GQ157" i="17"/>
  <c r="GM158" i="17"/>
  <c r="GQ158" i="17"/>
  <c r="GM159" i="17"/>
  <c r="GQ159" i="17"/>
  <c r="GM160" i="17"/>
  <c r="GQ160" i="17"/>
  <c r="GM161" i="17"/>
  <c r="GQ161" i="17"/>
  <c r="GM162" i="17"/>
  <c r="GQ162" i="17"/>
  <c r="GM163" i="17"/>
  <c r="GQ163" i="17"/>
  <c r="GM164" i="17"/>
  <c r="GQ164" i="17"/>
  <c r="GM165" i="17"/>
  <c r="GQ165" i="17"/>
  <c r="GM166" i="17"/>
  <c r="GQ166" i="17"/>
  <c r="GM167" i="17"/>
  <c r="GQ167" i="17"/>
  <c r="GM168" i="17"/>
  <c r="GQ168" i="17"/>
  <c r="GM169" i="17"/>
  <c r="GQ169" i="17"/>
  <c r="GM170" i="17"/>
  <c r="GQ170" i="17"/>
  <c r="GM171" i="17"/>
  <c r="GQ171" i="17"/>
  <c r="GM172" i="17"/>
  <c r="GQ172" i="17"/>
  <c r="GM173" i="17"/>
  <c r="GQ173" i="17"/>
  <c r="GM174" i="17"/>
  <c r="GQ174" i="17"/>
  <c r="GM175" i="17"/>
  <c r="GQ175" i="17"/>
  <c r="GM176" i="17"/>
  <c r="GQ176" i="17"/>
  <c r="GM177" i="17"/>
  <c r="GQ177" i="17"/>
  <c r="GM178" i="17"/>
  <c r="GQ178" i="17"/>
  <c r="GM179" i="17"/>
  <c r="GQ179" i="17"/>
  <c r="GM180" i="17"/>
  <c r="GQ180" i="17"/>
  <c r="GM181" i="17"/>
  <c r="GQ181" i="17"/>
  <c r="GM182" i="17"/>
  <c r="GQ182" i="17"/>
  <c r="GM183" i="17"/>
  <c r="GQ183" i="17"/>
  <c r="GM184" i="17"/>
  <c r="GQ184" i="17"/>
  <c r="GM185" i="17"/>
  <c r="GQ185" i="17"/>
  <c r="GM186" i="17"/>
  <c r="GQ186" i="17"/>
  <c r="GM187" i="17"/>
  <c r="GQ187" i="17"/>
  <c r="GM188" i="17"/>
  <c r="GQ188" i="17"/>
  <c r="GM189" i="17"/>
  <c r="GQ189" i="17"/>
  <c r="GM190" i="17"/>
  <c r="GQ190" i="17"/>
  <c r="GM191" i="17"/>
  <c r="GQ191" i="17"/>
  <c r="HT499" i="17" l="1"/>
  <c r="HU499" i="17" s="1"/>
  <c r="HV499" i="17" s="1"/>
  <c r="HT455" i="17"/>
  <c r="HU455" i="17" s="1"/>
  <c r="HV455" i="17" s="1"/>
  <c r="HT493" i="17"/>
  <c r="HU493" i="17" s="1"/>
  <c r="HV493" i="17" s="1"/>
  <c r="HT412" i="17"/>
  <c r="HU412" i="17" s="1"/>
  <c r="HV412" i="17" s="1"/>
  <c r="HT500" i="17"/>
  <c r="HU500" i="17" s="1"/>
  <c r="HV500" i="17" s="1"/>
  <c r="HT401" i="17"/>
  <c r="HU401" i="17" s="1"/>
  <c r="HV401" i="17" s="1"/>
  <c r="HT449" i="17"/>
  <c r="HU449" i="17" s="1"/>
  <c r="HV449" i="17" s="1"/>
  <c r="HT462" i="17"/>
  <c r="HU462" i="17" s="1"/>
  <c r="HV462" i="17" s="1"/>
  <c r="HT391" i="17"/>
  <c r="HU391" i="17" s="1"/>
  <c r="HV391" i="17" s="1"/>
  <c r="HT437" i="17"/>
  <c r="HU437" i="17" s="1"/>
  <c r="HV437" i="17" s="1"/>
  <c r="HT442" i="17"/>
  <c r="HU442" i="17" s="1"/>
  <c r="HV442" i="17" s="1"/>
  <c r="HT467" i="17"/>
  <c r="HU467" i="17" s="1"/>
  <c r="HV467" i="17" s="1"/>
  <c r="HT398" i="17"/>
  <c r="HU398" i="17" s="1"/>
  <c r="HV398" i="17" s="1"/>
  <c r="HT424" i="17"/>
  <c r="HU424" i="17" s="1"/>
  <c r="HV424" i="17" s="1"/>
  <c r="HT399" i="17"/>
  <c r="HU399" i="17" s="1"/>
  <c r="HV399" i="17" s="1"/>
  <c r="HT441" i="17"/>
  <c r="HU441" i="17" s="1"/>
  <c r="HV441" i="17" s="1"/>
  <c r="HT413" i="17"/>
  <c r="HU413" i="17" s="1"/>
  <c r="HV413" i="17" s="1"/>
  <c r="HT461" i="17"/>
  <c r="HU461" i="17" s="1"/>
  <c r="HV461" i="17" s="1"/>
  <c r="HT468" i="17"/>
  <c r="HU468" i="17" s="1"/>
  <c r="HV468" i="17" s="1"/>
  <c r="HT456" i="17"/>
  <c r="HU456" i="17" s="1"/>
  <c r="HV456" i="17" s="1"/>
  <c r="HT454" i="17"/>
  <c r="HU454" i="17" s="1"/>
  <c r="HV454" i="17" s="1"/>
  <c r="HT479" i="17"/>
  <c r="HU479" i="17" s="1"/>
  <c r="HV479" i="17" s="1"/>
  <c r="HT410" i="17"/>
  <c r="HU410" i="17" s="1"/>
  <c r="HV410" i="17" s="1"/>
  <c r="HT436" i="17"/>
  <c r="HU436" i="17" s="1"/>
  <c r="HV436" i="17" s="1"/>
  <c r="HT425" i="17"/>
  <c r="HU425" i="17" s="1"/>
  <c r="HV425" i="17" s="1"/>
  <c r="HT473" i="17"/>
  <c r="HU473" i="17" s="1"/>
  <c r="HV473" i="17" s="1"/>
  <c r="HT474" i="17"/>
  <c r="HU474" i="17" s="1"/>
  <c r="HV474" i="17" s="1"/>
  <c r="HT418" i="17"/>
  <c r="HU418" i="17" s="1"/>
  <c r="HV418" i="17" s="1"/>
  <c r="HT488" i="17"/>
  <c r="HU488" i="17" s="1"/>
  <c r="HV488" i="17" s="1"/>
  <c r="HT466" i="17"/>
  <c r="HU466" i="17" s="1"/>
  <c r="HV466" i="17" s="1"/>
  <c r="HT491" i="17"/>
  <c r="HU491" i="17" s="1"/>
  <c r="HV491" i="17" s="1"/>
  <c r="HT422" i="17"/>
  <c r="HU422" i="17" s="1"/>
  <c r="HV422" i="17" s="1"/>
  <c r="HT448" i="17"/>
  <c r="HU448" i="17" s="1"/>
  <c r="HV448" i="17" s="1"/>
  <c r="HT453" i="17"/>
  <c r="HU453" i="17" s="1"/>
  <c r="HV453" i="17" s="1"/>
  <c r="HT485" i="17"/>
  <c r="HU485" i="17" s="1"/>
  <c r="HV485" i="17" s="1"/>
  <c r="HT480" i="17"/>
  <c r="HU480" i="17" s="1"/>
  <c r="HV480" i="17" s="1"/>
  <c r="HT487" i="17"/>
  <c r="HU487" i="17" s="1"/>
  <c r="HV487" i="17" s="1"/>
  <c r="HT429" i="17"/>
  <c r="HU429" i="17" s="1"/>
  <c r="HV429" i="17" s="1"/>
  <c r="HT478" i="17"/>
  <c r="HU478" i="17" s="1"/>
  <c r="HV478" i="17" s="1"/>
  <c r="HT397" i="17"/>
  <c r="HU397" i="17" s="1"/>
  <c r="HV397" i="17" s="1"/>
  <c r="HT434" i="17"/>
  <c r="HU434" i="17" s="1"/>
  <c r="HV434" i="17" s="1"/>
  <c r="HT460" i="17"/>
  <c r="HU460" i="17" s="1"/>
  <c r="HV460" i="17" s="1"/>
  <c r="HT497" i="17"/>
  <c r="HU497" i="17" s="1"/>
  <c r="HV497" i="17" s="1"/>
  <c r="HT486" i="17"/>
  <c r="HU486" i="17" s="1"/>
  <c r="HV486" i="17" s="1"/>
  <c r="HT495" i="17"/>
  <c r="HU495" i="17" s="1"/>
  <c r="HV495" i="17" s="1"/>
  <c r="HT490" i="17"/>
  <c r="HU490" i="17" s="1"/>
  <c r="HV490" i="17" s="1"/>
  <c r="HT446" i="17"/>
  <c r="HU446" i="17" s="1"/>
  <c r="HV446" i="17" s="1"/>
  <c r="HT472" i="17"/>
  <c r="HU472" i="17" s="1"/>
  <c r="HV472" i="17" s="1"/>
  <c r="HT393" i="17"/>
  <c r="HU393" i="17" s="1"/>
  <c r="HV393" i="17" s="1"/>
  <c r="HT465" i="17"/>
  <c r="HU465" i="17" s="1"/>
  <c r="HV465" i="17" s="1"/>
  <c r="HT390" i="17"/>
  <c r="HU390" i="17" s="1"/>
  <c r="HV390" i="17" s="1"/>
  <c r="HT492" i="17"/>
  <c r="HU492" i="17" s="1"/>
  <c r="HV492" i="17" s="1"/>
  <c r="HT458" i="17"/>
  <c r="HU458" i="17" s="1"/>
  <c r="HV458" i="17" s="1"/>
  <c r="HT484" i="17"/>
  <c r="HU484" i="17" s="1"/>
  <c r="HV484" i="17" s="1"/>
  <c r="HT477" i="17"/>
  <c r="HU477" i="17" s="1"/>
  <c r="HV477" i="17" s="1"/>
  <c r="HT396" i="17"/>
  <c r="HU396" i="17" s="1"/>
  <c r="HV396" i="17" s="1"/>
  <c r="HT426" i="17"/>
  <c r="HU426" i="17" s="1"/>
  <c r="HV426" i="17" s="1"/>
  <c r="HT498" i="17"/>
  <c r="HU498" i="17" s="1"/>
  <c r="HV498" i="17" s="1"/>
  <c r="HT481" i="17"/>
  <c r="HU481" i="17" s="1"/>
  <c r="HV481" i="17" s="1"/>
  <c r="HT395" i="17"/>
  <c r="HU395" i="17" s="1"/>
  <c r="HV395" i="17" s="1"/>
  <c r="HT433" i="17"/>
  <c r="HU433" i="17" s="1"/>
  <c r="HV433" i="17" s="1"/>
  <c r="HT470" i="17"/>
  <c r="HU470" i="17" s="1"/>
  <c r="HV470" i="17" s="1"/>
  <c r="HT496" i="17"/>
  <c r="HU496" i="17" s="1"/>
  <c r="HV496" i="17" s="1"/>
  <c r="HT392" i="17"/>
  <c r="HU392" i="17" s="1"/>
  <c r="HV392" i="17" s="1"/>
  <c r="HT404" i="17"/>
  <c r="HU404" i="17" s="1"/>
  <c r="HV404" i="17" s="1"/>
  <c r="HT405" i="17"/>
  <c r="HU405" i="17" s="1"/>
  <c r="HV405" i="17" s="1"/>
  <c r="HT489" i="17"/>
  <c r="HU489" i="17" s="1"/>
  <c r="HV489" i="17" s="1"/>
  <c r="HT402" i="17"/>
  <c r="HU402" i="17" s="1"/>
  <c r="HV402" i="17" s="1"/>
  <c r="HT432" i="17"/>
  <c r="HU432" i="17" s="1"/>
  <c r="HV432" i="17" s="1"/>
  <c r="HT439" i="17"/>
  <c r="HU439" i="17" s="1"/>
  <c r="HV439" i="17" s="1"/>
  <c r="HT459" i="17"/>
  <c r="HU459" i="17" s="1"/>
  <c r="HV459" i="17" s="1"/>
  <c r="HT445" i="17"/>
  <c r="HU445" i="17" s="1"/>
  <c r="HV445" i="17" s="1"/>
  <c r="HT482" i="17"/>
  <c r="HU482" i="17" s="1"/>
  <c r="HV482" i="17" s="1"/>
  <c r="HT416" i="17"/>
  <c r="HU416" i="17" s="1"/>
  <c r="HV416" i="17" s="1"/>
  <c r="HT501" i="17"/>
  <c r="HU501" i="17" s="1"/>
  <c r="HV501" i="17" s="1"/>
  <c r="HT408" i="17"/>
  <c r="HU408" i="17" s="1"/>
  <c r="HV408" i="17" s="1"/>
  <c r="HT438" i="17"/>
  <c r="HU438" i="17" s="1"/>
  <c r="HV438" i="17" s="1"/>
  <c r="HT457" i="17"/>
  <c r="HU457" i="17" s="1"/>
  <c r="HV457" i="17" s="1"/>
  <c r="HT417" i="17"/>
  <c r="HU417" i="17" s="1"/>
  <c r="HV417" i="17" s="1"/>
  <c r="HT414" i="17"/>
  <c r="HU414" i="17" s="1"/>
  <c r="HV414" i="17" s="1"/>
  <c r="HT444" i="17"/>
  <c r="HU444" i="17" s="1"/>
  <c r="HV444" i="17" s="1"/>
  <c r="BJ501" i="17"/>
  <c r="BI501" i="17"/>
  <c r="HI501" i="17" s="1"/>
  <c r="BH501" i="17"/>
  <c r="HJ501" i="17" s="1"/>
  <c r="BG501" i="17"/>
  <c r="BF501" i="17"/>
  <c r="BE501" i="17"/>
  <c r="BD501" i="17"/>
  <c r="BC501" i="17"/>
  <c r="BB501" i="17"/>
  <c r="BA501" i="17"/>
  <c r="AZ501" i="17"/>
  <c r="AY501" i="17"/>
  <c r="AX501" i="17"/>
  <c r="AW501" i="17"/>
  <c r="AV501" i="17"/>
  <c r="AU501" i="17"/>
  <c r="AT501" i="17"/>
  <c r="AS501" i="17"/>
  <c r="AR501" i="17"/>
  <c r="AQ501" i="17"/>
  <c r="AP501" i="17"/>
  <c r="AO501" i="17"/>
  <c r="AN501" i="17"/>
  <c r="AM501" i="17"/>
  <c r="AL501" i="17"/>
  <c r="AK501" i="17"/>
  <c r="AJ501" i="17"/>
  <c r="AI501" i="17"/>
  <c r="AH501" i="17"/>
  <c r="AG501" i="17"/>
  <c r="AF501" i="17"/>
  <c r="AE501" i="17"/>
  <c r="AD501" i="17"/>
  <c r="AC501" i="17"/>
  <c r="AB501" i="17"/>
  <c r="AA501" i="17"/>
  <c r="Z501" i="17"/>
  <c r="Y501" i="17"/>
  <c r="X501" i="17"/>
  <c r="W501" i="17"/>
  <c r="V501" i="17"/>
  <c r="U501" i="17"/>
  <c r="T501" i="17"/>
  <c r="S501" i="17"/>
  <c r="R501" i="17"/>
  <c r="Q501" i="17"/>
  <c r="P501" i="17"/>
  <c r="O501" i="17"/>
  <c r="N501" i="17"/>
  <c r="M501" i="17"/>
  <c r="L501" i="17"/>
  <c r="K501" i="17"/>
  <c r="J501" i="17"/>
  <c r="I501" i="17"/>
  <c r="H501" i="17"/>
  <c r="G501" i="17"/>
  <c r="F501" i="17"/>
  <c r="E501" i="17"/>
  <c r="D501" i="17"/>
  <c r="C501" i="17"/>
  <c r="B501" i="17"/>
  <c r="A501" i="17"/>
  <c r="BJ500" i="17"/>
  <c r="BI500" i="17"/>
  <c r="HI500" i="17" s="1"/>
  <c r="BH500" i="17"/>
  <c r="HJ500" i="17" s="1"/>
  <c r="BG500" i="17"/>
  <c r="BF500" i="17"/>
  <c r="BE500" i="17"/>
  <c r="BD500" i="17"/>
  <c r="BC500" i="17"/>
  <c r="BB500" i="17"/>
  <c r="BA500" i="17"/>
  <c r="AZ500" i="17"/>
  <c r="AY500" i="17"/>
  <c r="AX500" i="17"/>
  <c r="AW500" i="17"/>
  <c r="AV500" i="17"/>
  <c r="AU500" i="17"/>
  <c r="AT500" i="17"/>
  <c r="AS500" i="17"/>
  <c r="AR500" i="17"/>
  <c r="AQ500" i="17"/>
  <c r="AP500" i="17"/>
  <c r="AO500" i="17"/>
  <c r="AN500" i="17"/>
  <c r="AM500" i="17"/>
  <c r="AL500" i="17"/>
  <c r="AK500" i="17"/>
  <c r="AJ500" i="17"/>
  <c r="AI500" i="17"/>
  <c r="AH500" i="17"/>
  <c r="AG500" i="17"/>
  <c r="AF500" i="17"/>
  <c r="AE500" i="17"/>
  <c r="AD500" i="17"/>
  <c r="AC500" i="17"/>
  <c r="AB500" i="17"/>
  <c r="AA500" i="17"/>
  <c r="Z500" i="17"/>
  <c r="Y500" i="17"/>
  <c r="X500" i="17"/>
  <c r="W500" i="17"/>
  <c r="V500" i="17"/>
  <c r="U500" i="17"/>
  <c r="T500" i="17"/>
  <c r="S500" i="17"/>
  <c r="R500" i="17"/>
  <c r="Q500" i="17"/>
  <c r="P500" i="17"/>
  <c r="O500" i="17"/>
  <c r="N500" i="17"/>
  <c r="M500" i="17"/>
  <c r="L500" i="17"/>
  <c r="K500" i="17"/>
  <c r="J500" i="17"/>
  <c r="I500" i="17"/>
  <c r="H500" i="17"/>
  <c r="G500" i="17"/>
  <c r="F500" i="17"/>
  <c r="E500" i="17"/>
  <c r="D500" i="17"/>
  <c r="C500" i="17"/>
  <c r="B500" i="17"/>
  <c r="A500" i="17"/>
  <c r="BJ499" i="17"/>
  <c r="BI499" i="17"/>
  <c r="HI499" i="17" s="1"/>
  <c r="BH499" i="17"/>
  <c r="HJ499" i="17" s="1"/>
  <c r="BG499" i="17"/>
  <c r="BF499" i="17"/>
  <c r="BE499" i="17"/>
  <c r="BD499" i="17"/>
  <c r="BC499" i="17"/>
  <c r="BB499" i="17"/>
  <c r="BA499" i="17"/>
  <c r="AZ499" i="17"/>
  <c r="AY499" i="17"/>
  <c r="AX499" i="17"/>
  <c r="AW499" i="17"/>
  <c r="AV499" i="17"/>
  <c r="AU499" i="17"/>
  <c r="AT499" i="17"/>
  <c r="AS499" i="17"/>
  <c r="AR499" i="17"/>
  <c r="AQ499" i="17"/>
  <c r="AP499" i="17"/>
  <c r="AO499" i="17"/>
  <c r="AN499" i="17"/>
  <c r="AM499" i="17"/>
  <c r="AL499" i="17"/>
  <c r="AK499" i="17"/>
  <c r="AJ499" i="17"/>
  <c r="AI499" i="17"/>
  <c r="AH499" i="17"/>
  <c r="AG499" i="17"/>
  <c r="AF499" i="17"/>
  <c r="AE499" i="17"/>
  <c r="AD499" i="17"/>
  <c r="AC499" i="17"/>
  <c r="AB499" i="17"/>
  <c r="AA499" i="17"/>
  <c r="Z499" i="17"/>
  <c r="Y499" i="17"/>
  <c r="X499" i="17"/>
  <c r="W499" i="17"/>
  <c r="V499" i="17"/>
  <c r="U499" i="17"/>
  <c r="T499" i="17"/>
  <c r="S499" i="17"/>
  <c r="R499" i="17"/>
  <c r="Q499" i="17"/>
  <c r="P499" i="17"/>
  <c r="O499" i="17"/>
  <c r="N499" i="17"/>
  <c r="M499" i="17"/>
  <c r="L499" i="17"/>
  <c r="K499" i="17"/>
  <c r="J499" i="17"/>
  <c r="I499" i="17"/>
  <c r="H499" i="17"/>
  <c r="G499" i="17"/>
  <c r="F499" i="17"/>
  <c r="E499" i="17"/>
  <c r="D499" i="17"/>
  <c r="C499" i="17"/>
  <c r="B499" i="17"/>
  <c r="A499" i="17"/>
  <c r="BJ498" i="17"/>
  <c r="BI498" i="17"/>
  <c r="HI498" i="17" s="1"/>
  <c r="BH498" i="17"/>
  <c r="HJ498" i="17" s="1"/>
  <c r="BG498" i="17"/>
  <c r="BF498" i="17"/>
  <c r="BE498" i="17"/>
  <c r="BD498" i="17"/>
  <c r="BC498" i="17"/>
  <c r="BB498" i="17"/>
  <c r="BA498" i="17"/>
  <c r="AZ498" i="17"/>
  <c r="AY498" i="17"/>
  <c r="AX498" i="17"/>
  <c r="AW498" i="17"/>
  <c r="AV498" i="17"/>
  <c r="AU498" i="17"/>
  <c r="AT498" i="17"/>
  <c r="AS498" i="17"/>
  <c r="AR498" i="17"/>
  <c r="AQ498" i="17"/>
  <c r="AP498" i="17"/>
  <c r="AO498" i="17"/>
  <c r="AN498" i="17"/>
  <c r="AM498" i="17"/>
  <c r="AL498" i="17"/>
  <c r="AK498" i="17"/>
  <c r="AJ498" i="17"/>
  <c r="AI498" i="17"/>
  <c r="AH498" i="17"/>
  <c r="AG498" i="17"/>
  <c r="AF498" i="17"/>
  <c r="AE498" i="17"/>
  <c r="AD498" i="17"/>
  <c r="AC498" i="17"/>
  <c r="AB498" i="17"/>
  <c r="AA498" i="17"/>
  <c r="Z498" i="17"/>
  <c r="Y498" i="17"/>
  <c r="X498" i="17"/>
  <c r="W498" i="17"/>
  <c r="V498" i="17"/>
  <c r="U498" i="17"/>
  <c r="T498" i="17"/>
  <c r="S498" i="17"/>
  <c r="R498" i="17"/>
  <c r="Q498" i="17"/>
  <c r="P498" i="17"/>
  <c r="O498" i="17"/>
  <c r="N498" i="17"/>
  <c r="M498" i="17"/>
  <c r="L498" i="17"/>
  <c r="K498" i="17"/>
  <c r="J498" i="17"/>
  <c r="I498" i="17"/>
  <c r="H498" i="17"/>
  <c r="G498" i="17"/>
  <c r="F498" i="17"/>
  <c r="E498" i="17"/>
  <c r="D498" i="17"/>
  <c r="C498" i="17"/>
  <c r="B498" i="17"/>
  <c r="A498" i="17"/>
  <c r="BJ497" i="17"/>
  <c r="BI497" i="17"/>
  <c r="HI497" i="17" s="1"/>
  <c r="BH497" i="17"/>
  <c r="HJ497" i="17" s="1"/>
  <c r="BG497" i="17"/>
  <c r="BF497" i="17"/>
  <c r="BE497" i="17"/>
  <c r="BD497" i="17"/>
  <c r="BC497" i="17"/>
  <c r="BB497" i="17"/>
  <c r="BA497" i="17"/>
  <c r="AZ497" i="17"/>
  <c r="AY497" i="17"/>
  <c r="AX497" i="17"/>
  <c r="AW497" i="17"/>
  <c r="AV497" i="17"/>
  <c r="AU497" i="17"/>
  <c r="AT497" i="17"/>
  <c r="AS497" i="17"/>
  <c r="AR497" i="17"/>
  <c r="AQ497" i="17"/>
  <c r="AP497" i="17"/>
  <c r="AO497" i="17"/>
  <c r="AN497" i="17"/>
  <c r="AM497" i="17"/>
  <c r="AL497" i="17"/>
  <c r="AK497" i="17"/>
  <c r="AJ497" i="17"/>
  <c r="AI497" i="17"/>
  <c r="AH497" i="17"/>
  <c r="AG497" i="17"/>
  <c r="AF497" i="17"/>
  <c r="AE497" i="17"/>
  <c r="AD497" i="17"/>
  <c r="AC497" i="17"/>
  <c r="AB497" i="17"/>
  <c r="AA497" i="17"/>
  <c r="Z497" i="17"/>
  <c r="Y497" i="17"/>
  <c r="X497" i="17"/>
  <c r="W497" i="17"/>
  <c r="V497" i="17"/>
  <c r="U497" i="17"/>
  <c r="T497" i="17"/>
  <c r="S497" i="17"/>
  <c r="R497" i="17"/>
  <c r="Q497" i="17"/>
  <c r="P497" i="17"/>
  <c r="O497" i="17"/>
  <c r="N497" i="17"/>
  <c r="M497" i="17"/>
  <c r="L497" i="17"/>
  <c r="K497" i="17"/>
  <c r="J497" i="17"/>
  <c r="I497" i="17"/>
  <c r="H497" i="17"/>
  <c r="G497" i="17"/>
  <c r="F497" i="17"/>
  <c r="E497" i="17"/>
  <c r="D497" i="17"/>
  <c r="C497" i="17"/>
  <c r="B497" i="17"/>
  <c r="A497" i="17"/>
  <c r="BJ496" i="17"/>
  <c r="BI496" i="17"/>
  <c r="HI496" i="17" s="1"/>
  <c r="BH496" i="17"/>
  <c r="HJ496" i="17" s="1"/>
  <c r="BG496" i="17"/>
  <c r="BF496" i="17"/>
  <c r="BE496" i="17"/>
  <c r="BD496" i="17"/>
  <c r="BC496" i="17"/>
  <c r="BB496" i="17"/>
  <c r="BA496" i="17"/>
  <c r="AZ496" i="17"/>
  <c r="AY496" i="17"/>
  <c r="AX496" i="17"/>
  <c r="AW496" i="17"/>
  <c r="AV496" i="17"/>
  <c r="AU496" i="17"/>
  <c r="AT496" i="17"/>
  <c r="AS496" i="17"/>
  <c r="AR496" i="17"/>
  <c r="AQ496" i="17"/>
  <c r="AP496" i="17"/>
  <c r="AO496" i="17"/>
  <c r="AN496" i="17"/>
  <c r="AM496" i="17"/>
  <c r="AL496" i="17"/>
  <c r="AK496" i="17"/>
  <c r="AJ496" i="17"/>
  <c r="AI496" i="17"/>
  <c r="AH496" i="17"/>
  <c r="AG496" i="17"/>
  <c r="AF496" i="17"/>
  <c r="AE496" i="17"/>
  <c r="AD496" i="17"/>
  <c r="AC496" i="17"/>
  <c r="AB496" i="17"/>
  <c r="AA496" i="17"/>
  <c r="Z496" i="17"/>
  <c r="Y496" i="17"/>
  <c r="X496" i="17"/>
  <c r="W496" i="17"/>
  <c r="V496" i="17"/>
  <c r="U496" i="17"/>
  <c r="T496" i="17"/>
  <c r="S496" i="17"/>
  <c r="R496" i="17"/>
  <c r="Q496" i="17"/>
  <c r="P496" i="17"/>
  <c r="O496" i="17"/>
  <c r="N496" i="17"/>
  <c r="M496" i="17"/>
  <c r="L496" i="17"/>
  <c r="K496" i="17"/>
  <c r="J496" i="17"/>
  <c r="I496" i="17"/>
  <c r="H496" i="17"/>
  <c r="G496" i="17"/>
  <c r="F496" i="17"/>
  <c r="E496" i="17"/>
  <c r="D496" i="17"/>
  <c r="C496" i="17"/>
  <c r="B496" i="17"/>
  <c r="A496" i="17"/>
  <c r="BJ495" i="17"/>
  <c r="BI495" i="17"/>
  <c r="HI495" i="17" s="1"/>
  <c r="BH495" i="17"/>
  <c r="HJ495" i="17" s="1"/>
  <c r="BG495" i="17"/>
  <c r="BF495" i="17"/>
  <c r="BE495" i="17"/>
  <c r="BD495" i="17"/>
  <c r="BC495" i="17"/>
  <c r="BB495" i="17"/>
  <c r="BA495" i="17"/>
  <c r="AZ495" i="17"/>
  <c r="AY495" i="17"/>
  <c r="AX495" i="17"/>
  <c r="AW495" i="17"/>
  <c r="AV495" i="17"/>
  <c r="AU495" i="17"/>
  <c r="AT495" i="17"/>
  <c r="AS495" i="17"/>
  <c r="AR495" i="17"/>
  <c r="AQ495" i="17"/>
  <c r="AP495" i="17"/>
  <c r="AO495" i="17"/>
  <c r="AN495" i="17"/>
  <c r="AM495" i="17"/>
  <c r="AL495" i="17"/>
  <c r="AK495" i="17"/>
  <c r="AJ495" i="17"/>
  <c r="AI495" i="17"/>
  <c r="AH495" i="17"/>
  <c r="AG495" i="17"/>
  <c r="AF495" i="17"/>
  <c r="AE495" i="17"/>
  <c r="AD495" i="17"/>
  <c r="AC495" i="17"/>
  <c r="AB495" i="17"/>
  <c r="AA495" i="17"/>
  <c r="Z495" i="17"/>
  <c r="Y495" i="17"/>
  <c r="X495" i="17"/>
  <c r="W495" i="17"/>
  <c r="V495" i="17"/>
  <c r="U495" i="17"/>
  <c r="T495" i="17"/>
  <c r="S495" i="17"/>
  <c r="R495" i="17"/>
  <c r="Q495" i="17"/>
  <c r="P495" i="17"/>
  <c r="O495" i="17"/>
  <c r="N495" i="17"/>
  <c r="M495" i="17"/>
  <c r="L495" i="17"/>
  <c r="K495" i="17"/>
  <c r="J495" i="17"/>
  <c r="I495" i="17"/>
  <c r="H495" i="17"/>
  <c r="G495" i="17"/>
  <c r="F495" i="17"/>
  <c r="E495" i="17"/>
  <c r="D495" i="17"/>
  <c r="C495" i="17"/>
  <c r="B495" i="17"/>
  <c r="A495" i="17"/>
  <c r="BJ494" i="17"/>
  <c r="BI494" i="17"/>
  <c r="HI494" i="17" s="1"/>
  <c r="BH494" i="17"/>
  <c r="HJ494" i="17" s="1"/>
  <c r="BG494" i="17"/>
  <c r="BF494" i="17"/>
  <c r="BE494" i="17"/>
  <c r="BD494" i="17"/>
  <c r="BC494" i="17"/>
  <c r="BB494" i="17"/>
  <c r="BA494" i="17"/>
  <c r="AZ494" i="17"/>
  <c r="AY494" i="17"/>
  <c r="AX494" i="17"/>
  <c r="AW494" i="17"/>
  <c r="AV494" i="17"/>
  <c r="AU494" i="17"/>
  <c r="AT494" i="17"/>
  <c r="AS494" i="17"/>
  <c r="AR494" i="17"/>
  <c r="AQ494" i="17"/>
  <c r="AP494" i="17"/>
  <c r="AO494" i="17"/>
  <c r="AN494" i="17"/>
  <c r="AM494" i="17"/>
  <c r="AL494" i="17"/>
  <c r="AK494" i="17"/>
  <c r="AJ494" i="17"/>
  <c r="AI494" i="17"/>
  <c r="AH494" i="17"/>
  <c r="AG494" i="17"/>
  <c r="AF494" i="17"/>
  <c r="AE494" i="17"/>
  <c r="AD494" i="17"/>
  <c r="AC494" i="17"/>
  <c r="AB494" i="17"/>
  <c r="AA494" i="17"/>
  <c r="Z494" i="17"/>
  <c r="Y494" i="17"/>
  <c r="X494" i="17"/>
  <c r="W494" i="17"/>
  <c r="V494" i="17"/>
  <c r="U494" i="17"/>
  <c r="T494" i="17"/>
  <c r="S494" i="17"/>
  <c r="R494" i="17"/>
  <c r="Q494" i="17"/>
  <c r="P494" i="17"/>
  <c r="O494" i="17"/>
  <c r="N494" i="17"/>
  <c r="M494" i="17"/>
  <c r="L494" i="17"/>
  <c r="K494" i="17"/>
  <c r="J494" i="17"/>
  <c r="I494" i="17"/>
  <c r="H494" i="17"/>
  <c r="G494" i="17"/>
  <c r="F494" i="17"/>
  <c r="E494" i="17"/>
  <c r="D494" i="17"/>
  <c r="C494" i="17"/>
  <c r="B494" i="17"/>
  <c r="A494" i="17"/>
  <c r="BJ493" i="17"/>
  <c r="BI493" i="17"/>
  <c r="HI493" i="17" s="1"/>
  <c r="BH493" i="17"/>
  <c r="HJ493" i="17" s="1"/>
  <c r="BG493" i="17"/>
  <c r="BF493" i="17"/>
  <c r="BE493" i="17"/>
  <c r="BD493" i="17"/>
  <c r="BC493" i="17"/>
  <c r="BB493" i="17"/>
  <c r="BA493" i="17"/>
  <c r="AZ493" i="17"/>
  <c r="AY493" i="17"/>
  <c r="AX493" i="17"/>
  <c r="AW493" i="17"/>
  <c r="AV493" i="17"/>
  <c r="AU493" i="17"/>
  <c r="AT493" i="17"/>
  <c r="AS493" i="17"/>
  <c r="AR493" i="17"/>
  <c r="AQ493" i="17"/>
  <c r="AP493" i="17"/>
  <c r="AO493" i="17"/>
  <c r="AN493" i="17"/>
  <c r="AM493" i="17"/>
  <c r="AL493" i="17"/>
  <c r="AK493" i="17"/>
  <c r="AJ493" i="17"/>
  <c r="AI493" i="17"/>
  <c r="AH493" i="17"/>
  <c r="AG493" i="17"/>
  <c r="AF493" i="17"/>
  <c r="AE493" i="17"/>
  <c r="AD493" i="17"/>
  <c r="AC493" i="17"/>
  <c r="AB493" i="17"/>
  <c r="AA493" i="17"/>
  <c r="Z493" i="17"/>
  <c r="Y493" i="17"/>
  <c r="X493" i="17"/>
  <c r="W493" i="17"/>
  <c r="V493" i="17"/>
  <c r="U493" i="17"/>
  <c r="T493" i="17"/>
  <c r="S493" i="17"/>
  <c r="R493" i="17"/>
  <c r="Q493" i="17"/>
  <c r="P493" i="17"/>
  <c r="O493" i="17"/>
  <c r="N493" i="17"/>
  <c r="M493" i="17"/>
  <c r="L493" i="17"/>
  <c r="K493" i="17"/>
  <c r="J493" i="17"/>
  <c r="I493" i="17"/>
  <c r="H493" i="17"/>
  <c r="G493" i="17"/>
  <c r="F493" i="17"/>
  <c r="E493" i="17"/>
  <c r="D493" i="17"/>
  <c r="C493" i="17"/>
  <c r="B493" i="17"/>
  <c r="A493" i="17"/>
  <c r="BJ492" i="17"/>
  <c r="BI492" i="17"/>
  <c r="HI492" i="17" s="1"/>
  <c r="BH492" i="17"/>
  <c r="HJ492" i="17" s="1"/>
  <c r="BG492" i="17"/>
  <c r="BF492" i="17"/>
  <c r="BE492" i="17"/>
  <c r="BD492" i="17"/>
  <c r="BC492" i="17"/>
  <c r="BB492" i="17"/>
  <c r="BA492" i="17"/>
  <c r="AZ492" i="17"/>
  <c r="AY492" i="17"/>
  <c r="AX492" i="17"/>
  <c r="AW492" i="17"/>
  <c r="AV492" i="17"/>
  <c r="AU492" i="17"/>
  <c r="AT492" i="17"/>
  <c r="AS492" i="17"/>
  <c r="AR492" i="17"/>
  <c r="AQ492" i="17"/>
  <c r="AP492" i="17"/>
  <c r="AO492" i="17"/>
  <c r="AN492" i="17"/>
  <c r="AM492" i="17"/>
  <c r="AL492" i="17"/>
  <c r="AK492" i="17"/>
  <c r="AJ492" i="17"/>
  <c r="AI492" i="17"/>
  <c r="AH492" i="17"/>
  <c r="AG492" i="17"/>
  <c r="AF492" i="17"/>
  <c r="AE492" i="17"/>
  <c r="AD492" i="17"/>
  <c r="AC492" i="17"/>
  <c r="AB492" i="17"/>
  <c r="AA492" i="17"/>
  <c r="Z492" i="17"/>
  <c r="Y492" i="17"/>
  <c r="X492" i="17"/>
  <c r="W492" i="17"/>
  <c r="V492" i="17"/>
  <c r="U492" i="17"/>
  <c r="T492" i="17"/>
  <c r="S492" i="17"/>
  <c r="R492" i="17"/>
  <c r="Q492" i="17"/>
  <c r="P492" i="17"/>
  <c r="O492" i="17"/>
  <c r="N492" i="17"/>
  <c r="M492" i="17"/>
  <c r="L492" i="17"/>
  <c r="K492" i="17"/>
  <c r="J492" i="17"/>
  <c r="I492" i="17"/>
  <c r="H492" i="17"/>
  <c r="G492" i="17"/>
  <c r="F492" i="17"/>
  <c r="E492" i="17"/>
  <c r="D492" i="17"/>
  <c r="C492" i="17"/>
  <c r="B492" i="17"/>
  <c r="A492" i="17"/>
  <c r="BJ491" i="17"/>
  <c r="BI491" i="17"/>
  <c r="HI491" i="17" s="1"/>
  <c r="BH491" i="17"/>
  <c r="HJ491" i="17" s="1"/>
  <c r="BG491" i="17"/>
  <c r="BF491" i="17"/>
  <c r="BE491" i="17"/>
  <c r="BD491" i="17"/>
  <c r="BC491" i="17"/>
  <c r="BB491" i="17"/>
  <c r="BA491" i="17"/>
  <c r="AZ491" i="17"/>
  <c r="AY491" i="17"/>
  <c r="AX491" i="17"/>
  <c r="AW491" i="17"/>
  <c r="AV491" i="17"/>
  <c r="AU491" i="17"/>
  <c r="AT491" i="17"/>
  <c r="AS491" i="17"/>
  <c r="AR491" i="17"/>
  <c r="AQ491" i="17"/>
  <c r="AP491" i="17"/>
  <c r="AO491" i="17"/>
  <c r="AN491" i="17"/>
  <c r="AM491" i="17"/>
  <c r="AL491" i="17"/>
  <c r="AK491" i="17"/>
  <c r="AJ491" i="17"/>
  <c r="AI491" i="17"/>
  <c r="AH491" i="17"/>
  <c r="AG491" i="17"/>
  <c r="AF491" i="17"/>
  <c r="AE491" i="17"/>
  <c r="AD491" i="17"/>
  <c r="AC491" i="17"/>
  <c r="AB491" i="17"/>
  <c r="AA491" i="17"/>
  <c r="Z491" i="17"/>
  <c r="Y491" i="17"/>
  <c r="X491" i="17"/>
  <c r="W491" i="17"/>
  <c r="V491" i="17"/>
  <c r="U491" i="17"/>
  <c r="T491" i="17"/>
  <c r="S491" i="17"/>
  <c r="R491" i="17"/>
  <c r="Q491" i="17"/>
  <c r="P491" i="17"/>
  <c r="O491" i="17"/>
  <c r="N491" i="17"/>
  <c r="M491" i="17"/>
  <c r="L491" i="17"/>
  <c r="K491" i="17"/>
  <c r="J491" i="17"/>
  <c r="I491" i="17"/>
  <c r="H491" i="17"/>
  <c r="G491" i="17"/>
  <c r="F491" i="17"/>
  <c r="E491" i="17"/>
  <c r="D491" i="17"/>
  <c r="C491" i="17"/>
  <c r="B491" i="17"/>
  <c r="A491" i="17"/>
  <c r="BJ490" i="17"/>
  <c r="BI490" i="17"/>
  <c r="HI490" i="17" s="1"/>
  <c r="BH490" i="17"/>
  <c r="HJ490" i="17" s="1"/>
  <c r="BG490" i="17"/>
  <c r="BF490" i="17"/>
  <c r="BE490" i="17"/>
  <c r="BD490" i="17"/>
  <c r="BC490" i="17"/>
  <c r="BB490" i="17"/>
  <c r="BA490" i="17"/>
  <c r="AZ490" i="17"/>
  <c r="AY490" i="17"/>
  <c r="AX490" i="17"/>
  <c r="AW490" i="17"/>
  <c r="AV490" i="17"/>
  <c r="AU490" i="17"/>
  <c r="AT490" i="17"/>
  <c r="AS490" i="17"/>
  <c r="AR490" i="17"/>
  <c r="AQ490" i="17"/>
  <c r="AP490" i="17"/>
  <c r="AO490" i="17"/>
  <c r="AN490" i="17"/>
  <c r="AM490" i="17"/>
  <c r="AL490" i="17"/>
  <c r="AK490" i="17"/>
  <c r="AJ490" i="17"/>
  <c r="AI490" i="17"/>
  <c r="AH490" i="17"/>
  <c r="AG490" i="17"/>
  <c r="AF490" i="17"/>
  <c r="AE490" i="17"/>
  <c r="AD490" i="17"/>
  <c r="AC490" i="17"/>
  <c r="AB490" i="17"/>
  <c r="AA490" i="17"/>
  <c r="Z490" i="17"/>
  <c r="Y490" i="17"/>
  <c r="X490" i="17"/>
  <c r="W490" i="17"/>
  <c r="V490" i="17"/>
  <c r="U490" i="17"/>
  <c r="T490" i="17"/>
  <c r="S490" i="17"/>
  <c r="R490" i="17"/>
  <c r="Q490" i="17"/>
  <c r="P490" i="17"/>
  <c r="O490" i="17"/>
  <c r="N490" i="17"/>
  <c r="M490" i="17"/>
  <c r="L490" i="17"/>
  <c r="K490" i="17"/>
  <c r="J490" i="17"/>
  <c r="I490" i="17"/>
  <c r="H490" i="17"/>
  <c r="G490" i="17"/>
  <c r="F490" i="17"/>
  <c r="E490" i="17"/>
  <c r="D490" i="17"/>
  <c r="C490" i="17"/>
  <c r="B490" i="17"/>
  <c r="A490" i="17"/>
  <c r="BJ489" i="17"/>
  <c r="BI489" i="17"/>
  <c r="HI489" i="17" s="1"/>
  <c r="BH489" i="17"/>
  <c r="HJ489" i="17" s="1"/>
  <c r="BG489" i="17"/>
  <c r="BF489" i="17"/>
  <c r="BE489" i="17"/>
  <c r="BD489" i="17"/>
  <c r="BC489" i="17"/>
  <c r="BB489" i="17"/>
  <c r="BA489" i="17"/>
  <c r="AZ489" i="17"/>
  <c r="AY489" i="17"/>
  <c r="AX489" i="17"/>
  <c r="AW489" i="17"/>
  <c r="AV489" i="17"/>
  <c r="AU489" i="17"/>
  <c r="AT489" i="17"/>
  <c r="AS489" i="17"/>
  <c r="AR489" i="17"/>
  <c r="AQ489" i="17"/>
  <c r="AP489" i="17"/>
  <c r="AO489" i="17"/>
  <c r="AN489" i="17"/>
  <c r="AM489" i="17"/>
  <c r="AL489" i="17"/>
  <c r="AK489" i="17"/>
  <c r="AJ489" i="17"/>
  <c r="AI489" i="17"/>
  <c r="AH489" i="17"/>
  <c r="AG489" i="17"/>
  <c r="AF489" i="17"/>
  <c r="AE489" i="17"/>
  <c r="AD489" i="17"/>
  <c r="AC489" i="17"/>
  <c r="AB489" i="17"/>
  <c r="AA489" i="17"/>
  <c r="Z489" i="17"/>
  <c r="Y489" i="17"/>
  <c r="X489" i="17"/>
  <c r="W489" i="17"/>
  <c r="V489" i="17"/>
  <c r="U489" i="17"/>
  <c r="T489" i="17"/>
  <c r="S489" i="17"/>
  <c r="R489" i="17"/>
  <c r="Q489" i="17"/>
  <c r="P489" i="17"/>
  <c r="O489" i="17"/>
  <c r="N489" i="17"/>
  <c r="M489" i="17"/>
  <c r="L489" i="17"/>
  <c r="K489" i="17"/>
  <c r="J489" i="17"/>
  <c r="I489" i="17"/>
  <c r="H489" i="17"/>
  <c r="G489" i="17"/>
  <c r="F489" i="17"/>
  <c r="E489" i="17"/>
  <c r="D489" i="17"/>
  <c r="C489" i="17"/>
  <c r="B489" i="17"/>
  <c r="A489" i="17"/>
  <c r="BJ488" i="17"/>
  <c r="BI488" i="17"/>
  <c r="HI488" i="17" s="1"/>
  <c r="BH488" i="17"/>
  <c r="HJ488" i="17" s="1"/>
  <c r="BG488" i="17"/>
  <c r="BF488" i="17"/>
  <c r="BE488" i="17"/>
  <c r="BD488" i="17"/>
  <c r="BC488" i="17"/>
  <c r="BB488" i="17"/>
  <c r="BA488" i="17"/>
  <c r="AZ488" i="17"/>
  <c r="AY488" i="17"/>
  <c r="AX488" i="17"/>
  <c r="AW488" i="17"/>
  <c r="AV488" i="17"/>
  <c r="AU488" i="17"/>
  <c r="AT488" i="17"/>
  <c r="AS488" i="17"/>
  <c r="AR488" i="17"/>
  <c r="AQ488" i="17"/>
  <c r="AP488" i="17"/>
  <c r="AO488" i="17"/>
  <c r="AN488" i="17"/>
  <c r="AM488" i="17"/>
  <c r="AL488" i="17"/>
  <c r="AK488" i="17"/>
  <c r="AJ488" i="17"/>
  <c r="AI488" i="17"/>
  <c r="AH488" i="17"/>
  <c r="AG488" i="17"/>
  <c r="AF488" i="17"/>
  <c r="AE488" i="17"/>
  <c r="AD488" i="17"/>
  <c r="AC488" i="17"/>
  <c r="AB488" i="17"/>
  <c r="AA488" i="17"/>
  <c r="Z488" i="17"/>
  <c r="Y488" i="17"/>
  <c r="X488" i="17"/>
  <c r="W488" i="17"/>
  <c r="V488" i="17"/>
  <c r="U488" i="17"/>
  <c r="T488" i="17"/>
  <c r="S488" i="17"/>
  <c r="R488" i="17"/>
  <c r="Q488" i="17"/>
  <c r="P488" i="17"/>
  <c r="O488" i="17"/>
  <c r="N488" i="17"/>
  <c r="M488" i="17"/>
  <c r="L488" i="17"/>
  <c r="K488" i="17"/>
  <c r="J488" i="17"/>
  <c r="I488" i="17"/>
  <c r="H488" i="17"/>
  <c r="G488" i="17"/>
  <c r="F488" i="17"/>
  <c r="E488" i="17"/>
  <c r="D488" i="17"/>
  <c r="C488" i="17"/>
  <c r="B488" i="17"/>
  <c r="A488" i="17"/>
  <c r="BJ487" i="17"/>
  <c r="BI487" i="17"/>
  <c r="HI487" i="17" s="1"/>
  <c r="BH487" i="17"/>
  <c r="HJ487" i="17" s="1"/>
  <c r="BG487" i="17"/>
  <c r="BF487" i="17"/>
  <c r="BE487" i="17"/>
  <c r="BD487" i="17"/>
  <c r="BC487" i="17"/>
  <c r="BB487" i="17"/>
  <c r="BA487" i="17"/>
  <c r="AZ487" i="17"/>
  <c r="AY487" i="17"/>
  <c r="AX487" i="17"/>
  <c r="AW487" i="17"/>
  <c r="AV487" i="17"/>
  <c r="AU487" i="17"/>
  <c r="AT487" i="17"/>
  <c r="AS487" i="17"/>
  <c r="AR487" i="17"/>
  <c r="AQ487" i="17"/>
  <c r="AP487" i="17"/>
  <c r="AO487" i="17"/>
  <c r="AN487" i="17"/>
  <c r="AM487" i="17"/>
  <c r="AL487" i="17"/>
  <c r="AK487" i="17"/>
  <c r="AJ487" i="17"/>
  <c r="AI487" i="17"/>
  <c r="AH487" i="17"/>
  <c r="AG487" i="17"/>
  <c r="AF487" i="17"/>
  <c r="AE487" i="17"/>
  <c r="AD487" i="17"/>
  <c r="AC487" i="17"/>
  <c r="AB487" i="17"/>
  <c r="AA487" i="17"/>
  <c r="Z487" i="17"/>
  <c r="Y487" i="17"/>
  <c r="X487" i="17"/>
  <c r="W487" i="17"/>
  <c r="V487" i="17"/>
  <c r="U487" i="17"/>
  <c r="T487" i="17"/>
  <c r="S487" i="17"/>
  <c r="R487" i="17"/>
  <c r="Q487" i="17"/>
  <c r="P487" i="17"/>
  <c r="O487" i="17"/>
  <c r="N487" i="17"/>
  <c r="M487" i="17"/>
  <c r="L487" i="17"/>
  <c r="K487" i="17"/>
  <c r="J487" i="17"/>
  <c r="I487" i="17"/>
  <c r="H487" i="17"/>
  <c r="G487" i="17"/>
  <c r="F487" i="17"/>
  <c r="E487" i="17"/>
  <c r="D487" i="17"/>
  <c r="C487" i="17"/>
  <c r="B487" i="17"/>
  <c r="A487" i="17"/>
  <c r="BJ486" i="17"/>
  <c r="BI486" i="17"/>
  <c r="HI486" i="17" s="1"/>
  <c r="BH486" i="17"/>
  <c r="HJ486" i="17" s="1"/>
  <c r="BG486" i="17"/>
  <c r="BF486" i="17"/>
  <c r="BE486" i="17"/>
  <c r="BD486" i="17"/>
  <c r="BC486" i="17"/>
  <c r="BB486" i="17"/>
  <c r="BA486" i="17"/>
  <c r="AZ486" i="17"/>
  <c r="AY486" i="17"/>
  <c r="AX486" i="17"/>
  <c r="AW486" i="17"/>
  <c r="AV486" i="17"/>
  <c r="AU486" i="17"/>
  <c r="AT486" i="17"/>
  <c r="AS486" i="17"/>
  <c r="AR486" i="17"/>
  <c r="AQ486" i="17"/>
  <c r="AP486" i="17"/>
  <c r="AO486" i="17"/>
  <c r="AN486" i="17"/>
  <c r="AM486" i="17"/>
  <c r="AL486" i="17"/>
  <c r="AK486" i="17"/>
  <c r="AJ486" i="17"/>
  <c r="AI486" i="17"/>
  <c r="AH486" i="17"/>
  <c r="AG486" i="17"/>
  <c r="AF486" i="17"/>
  <c r="AE486" i="17"/>
  <c r="AD486" i="17"/>
  <c r="AC486" i="17"/>
  <c r="AB486" i="17"/>
  <c r="AA486" i="17"/>
  <c r="Z486" i="17"/>
  <c r="Y486" i="17"/>
  <c r="X486" i="17"/>
  <c r="W486" i="17"/>
  <c r="V486" i="17"/>
  <c r="U486" i="17"/>
  <c r="T486" i="17"/>
  <c r="S486" i="17"/>
  <c r="R486" i="17"/>
  <c r="Q486" i="17"/>
  <c r="P486" i="17"/>
  <c r="O486" i="17"/>
  <c r="N486" i="17"/>
  <c r="M486" i="17"/>
  <c r="L486" i="17"/>
  <c r="K486" i="17"/>
  <c r="J486" i="17"/>
  <c r="I486" i="17"/>
  <c r="H486" i="17"/>
  <c r="G486" i="17"/>
  <c r="F486" i="17"/>
  <c r="E486" i="17"/>
  <c r="D486" i="17"/>
  <c r="C486" i="17"/>
  <c r="B486" i="17"/>
  <c r="A486" i="17"/>
  <c r="BJ485" i="17"/>
  <c r="BI485" i="17"/>
  <c r="HI485" i="17" s="1"/>
  <c r="BH485" i="17"/>
  <c r="HJ485" i="17" s="1"/>
  <c r="BG485" i="17"/>
  <c r="BF485" i="17"/>
  <c r="BE485" i="17"/>
  <c r="BD485" i="17"/>
  <c r="BC485" i="17"/>
  <c r="BB485" i="17"/>
  <c r="BA485" i="17"/>
  <c r="AZ485" i="17"/>
  <c r="AY485" i="17"/>
  <c r="AX485" i="17"/>
  <c r="AW485" i="17"/>
  <c r="AV485" i="17"/>
  <c r="AU485" i="17"/>
  <c r="AT485" i="17"/>
  <c r="AS485" i="17"/>
  <c r="AR485" i="17"/>
  <c r="AQ485" i="17"/>
  <c r="AP485" i="17"/>
  <c r="AO485" i="17"/>
  <c r="AN485" i="17"/>
  <c r="AM485" i="17"/>
  <c r="AL485" i="17"/>
  <c r="AK485" i="17"/>
  <c r="AJ485" i="17"/>
  <c r="AI485" i="17"/>
  <c r="AH485" i="17"/>
  <c r="AG485" i="17"/>
  <c r="AF485" i="17"/>
  <c r="AE485" i="17"/>
  <c r="AD485" i="17"/>
  <c r="AC485" i="17"/>
  <c r="AB485" i="17"/>
  <c r="AA485" i="17"/>
  <c r="Z485" i="17"/>
  <c r="Y485" i="17"/>
  <c r="X485" i="17"/>
  <c r="W485" i="17"/>
  <c r="V485" i="17"/>
  <c r="U485" i="17"/>
  <c r="T485" i="17"/>
  <c r="S485" i="17"/>
  <c r="R485" i="17"/>
  <c r="Q485" i="17"/>
  <c r="P485" i="17"/>
  <c r="O485" i="17"/>
  <c r="N485" i="17"/>
  <c r="M485" i="17"/>
  <c r="L485" i="17"/>
  <c r="K485" i="17"/>
  <c r="J485" i="17"/>
  <c r="I485" i="17"/>
  <c r="H485" i="17"/>
  <c r="G485" i="17"/>
  <c r="F485" i="17"/>
  <c r="E485" i="17"/>
  <c r="D485" i="17"/>
  <c r="C485" i="17"/>
  <c r="B485" i="17"/>
  <c r="A485" i="17"/>
  <c r="BJ484" i="17"/>
  <c r="BI484" i="17"/>
  <c r="HI484" i="17" s="1"/>
  <c r="BH484" i="17"/>
  <c r="HJ484" i="17" s="1"/>
  <c r="BG484" i="17"/>
  <c r="BF484" i="17"/>
  <c r="BE484" i="17"/>
  <c r="BD484" i="17"/>
  <c r="BC484" i="17"/>
  <c r="BB484" i="17"/>
  <c r="BA484" i="17"/>
  <c r="AZ484" i="17"/>
  <c r="AY484" i="17"/>
  <c r="AX484" i="17"/>
  <c r="AW484" i="17"/>
  <c r="AV484" i="17"/>
  <c r="AU484" i="17"/>
  <c r="AT484" i="17"/>
  <c r="AS484" i="17"/>
  <c r="AR484" i="17"/>
  <c r="AQ484" i="17"/>
  <c r="AP484" i="17"/>
  <c r="AO484" i="17"/>
  <c r="AN484" i="17"/>
  <c r="AM484" i="17"/>
  <c r="AL484" i="17"/>
  <c r="AK484" i="17"/>
  <c r="AJ484" i="17"/>
  <c r="AI484" i="17"/>
  <c r="AH484" i="17"/>
  <c r="AG484" i="17"/>
  <c r="AF484" i="17"/>
  <c r="AE484" i="17"/>
  <c r="AD484" i="17"/>
  <c r="AC484" i="17"/>
  <c r="AB484" i="17"/>
  <c r="AA484" i="17"/>
  <c r="Z484" i="17"/>
  <c r="Y484" i="17"/>
  <c r="X484" i="17"/>
  <c r="W484" i="17"/>
  <c r="V484" i="17"/>
  <c r="U484" i="17"/>
  <c r="T484" i="17"/>
  <c r="S484" i="17"/>
  <c r="R484" i="17"/>
  <c r="Q484" i="17"/>
  <c r="P484" i="17"/>
  <c r="O484" i="17"/>
  <c r="N484" i="17"/>
  <c r="M484" i="17"/>
  <c r="L484" i="17"/>
  <c r="K484" i="17"/>
  <c r="J484" i="17"/>
  <c r="I484" i="17"/>
  <c r="H484" i="17"/>
  <c r="G484" i="17"/>
  <c r="F484" i="17"/>
  <c r="E484" i="17"/>
  <c r="D484" i="17"/>
  <c r="C484" i="17"/>
  <c r="B484" i="17"/>
  <c r="A484" i="17"/>
  <c r="BJ483" i="17"/>
  <c r="BI483" i="17"/>
  <c r="HI483" i="17" s="1"/>
  <c r="BH483" i="17"/>
  <c r="HJ483" i="17" s="1"/>
  <c r="BG483" i="17"/>
  <c r="BF483" i="17"/>
  <c r="BE483" i="17"/>
  <c r="BD483" i="17"/>
  <c r="BC483" i="17"/>
  <c r="BB483" i="17"/>
  <c r="BA483" i="17"/>
  <c r="AZ483" i="17"/>
  <c r="AY483" i="17"/>
  <c r="AX483" i="17"/>
  <c r="AW483" i="17"/>
  <c r="AV483" i="17"/>
  <c r="AU483" i="17"/>
  <c r="AT483" i="17"/>
  <c r="AS483" i="17"/>
  <c r="AR483" i="17"/>
  <c r="AQ483" i="17"/>
  <c r="AP483" i="17"/>
  <c r="AO483" i="17"/>
  <c r="AN483" i="17"/>
  <c r="AM483" i="17"/>
  <c r="AL483" i="17"/>
  <c r="AK483" i="17"/>
  <c r="AJ483" i="17"/>
  <c r="AI483" i="17"/>
  <c r="AH483" i="17"/>
  <c r="AG483" i="17"/>
  <c r="AF483" i="17"/>
  <c r="AE483" i="17"/>
  <c r="AD483" i="17"/>
  <c r="AC483" i="17"/>
  <c r="AB483" i="17"/>
  <c r="AA483" i="17"/>
  <c r="Z483" i="17"/>
  <c r="Y483" i="17"/>
  <c r="GI483" i="17" s="1"/>
  <c r="X483" i="17"/>
  <c r="W483" i="17"/>
  <c r="V483" i="17"/>
  <c r="U483" i="17"/>
  <c r="T483" i="17"/>
  <c r="S483" i="17"/>
  <c r="R483" i="17"/>
  <c r="Q483" i="17"/>
  <c r="P483" i="17"/>
  <c r="O483" i="17"/>
  <c r="N483" i="17"/>
  <c r="M483" i="17"/>
  <c r="L483" i="17"/>
  <c r="K483" i="17"/>
  <c r="J483" i="17"/>
  <c r="I483" i="17"/>
  <c r="H483" i="17"/>
  <c r="G483" i="17"/>
  <c r="F483" i="17"/>
  <c r="E483" i="17"/>
  <c r="D483" i="17"/>
  <c r="C483" i="17"/>
  <c r="B483" i="17"/>
  <c r="A483" i="17"/>
  <c r="BJ482" i="17"/>
  <c r="BI482" i="17"/>
  <c r="HI482" i="17" s="1"/>
  <c r="BH482" i="17"/>
  <c r="HJ482" i="17" s="1"/>
  <c r="BG482" i="17"/>
  <c r="BF482" i="17"/>
  <c r="BE482" i="17"/>
  <c r="BD482" i="17"/>
  <c r="BC482" i="17"/>
  <c r="BB482" i="17"/>
  <c r="BA482" i="17"/>
  <c r="AZ482" i="17"/>
  <c r="AY482" i="17"/>
  <c r="AX482" i="17"/>
  <c r="AW482" i="17"/>
  <c r="AV482" i="17"/>
  <c r="AU482" i="17"/>
  <c r="AT482" i="17"/>
  <c r="AS482" i="17"/>
  <c r="AR482" i="17"/>
  <c r="AQ482" i="17"/>
  <c r="AP482" i="17"/>
  <c r="AO482" i="17"/>
  <c r="AN482" i="17"/>
  <c r="AM482" i="17"/>
  <c r="AL482" i="17"/>
  <c r="AK482" i="17"/>
  <c r="AJ482" i="17"/>
  <c r="AI482" i="17"/>
  <c r="AH482" i="17"/>
  <c r="AG482" i="17"/>
  <c r="AF482" i="17"/>
  <c r="AE482" i="17"/>
  <c r="AD482" i="17"/>
  <c r="AC482" i="17"/>
  <c r="AB482" i="17"/>
  <c r="AA482" i="17"/>
  <c r="Z482" i="17"/>
  <c r="Y482" i="17"/>
  <c r="X482" i="17"/>
  <c r="W482" i="17"/>
  <c r="V482" i="17"/>
  <c r="U482" i="17"/>
  <c r="T482" i="17"/>
  <c r="S482" i="17"/>
  <c r="R482" i="17"/>
  <c r="Q482" i="17"/>
  <c r="P482" i="17"/>
  <c r="O482" i="17"/>
  <c r="N482" i="17"/>
  <c r="M482" i="17"/>
  <c r="L482" i="17"/>
  <c r="K482" i="17"/>
  <c r="J482" i="17"/>
  <c r="I482" i="17"/>
  <c r="H482" i="17"/>
  <c r="G482" i="17"/>
  <c r="F482" i="17"/>
  <c r="E482" i="17"/>
  <c r="D482" i="17"/>
  <c r="C482" i="17"/>
  <c r="B482" i="17"/>
  <c r="A482" i="17"/>
  <c r="BJ481" i="17"/>
  <c r="BI481" i="17"/>
  <c r="HI481" i="17" s="1"/>
  <c r="BH481" i="17"/>
  <c r="HJ481" i="17" s="1"/>
  <c r="BG481" i="17"/>
  <c r="BF481" i="17"/>
  <c r="BE481" i="17"/>
  <c r="BD481" i="17"/>
  <c r="BC481" i="17"/>
  <c r="BB481" i="17"/>
  <c r="BA481" i="17"/>
  <c r="AZ481" i="17"/>
  <c r="AY481" i="17"/>
  <c r="AX481" i="17"/>
  <c r="AW481" i="17"/>
  <c r="AV481" i="17"/>
  <c r="AU481" i="17"/>
  <c r="AT481" i="17"/>
  <c r="AS481" i="17"/>
  <c r="AR481" i="17"/>
  <c r="AQ481" i="17"/>
  <c r="AP481" i="17"/>
  <c r="AO481" i="17"/>
  <c r="AN481" i="17"/>
  <c r="AM481" i="17"/>
  <c r="AL481" i="17"/>
  <c r="AK481" i="17"/>
  <c r="AJ481" i="17"/>
  <c r="AI481" i="17"/>
  <c r="AH481" i="17"/>
  <c r="AG481" i="17"/>
  <c r="AF481" i="17"/>
  <c r="AE481" i="17"/>
  <c r="AD481" i="17"/>
  <c r="AC481" i="17"/>
  <c r="AB481" i="17"/>
  <c r="AA481" i="17"/>
  <c r="Z481" i="17"/>
  <c r="Y481" i="17"/>
  <c r="X481" i="17"/>
  <c r="W481" i="17"/>
  <c r="V481" i="17"/>
  <c r="U481" i="17"/>
  <c r="T481" i="17"/>
  <c r="S481" i="17"/>
  <c r="R481" i="17"/>
  <c r="Q481" i="17"/>
  <c r="P481" i="17"/>
  <c r="O481" i="17"/>
  <c r="N481" i="17"/>
  <c r="M481" i="17"/>
  <c r="L481" i="17"/>
  <c r="K481" i="17"/>
  <c r="J481" i="17"/>
  <c r="I481" i="17"/>
  <c r="H481" i="17"/>
  <c r="G481" i="17"/>
  <c r="F481" i="17"/>
  <c r="E481" i="17"/>
  <c r="D481" i="17"/>
  <c r="C481" i="17"/>
  <c r="B481" i="17"/>
  <c r="A481" i="17"/>
  <c r="BJ480" i="17"/>
  <c r="BI480" i="17"/>
  <c r="HI480" i="17" s="1"/>
  <c r="BH480" i="17"/>
  <c r="HJ480" i="17" s="1"/>
  <c r="BG480" i="17"/>
  <c r="BF480" i="17"/>
  <c r="BE480" i="17"/>
  <c r="BD480" i="17"/>
  <c r="BC480" i="17"/>
  <c r="BB480" i="17"/>
  <c r="BA480" i="17"/>
  <c r="AZ480" i="17"/>
  <c r="AY480" i="17"/>
  <c r="AX480" i="17"/>
  <c r="AW480" i="17"/>
  <c r="AV480" i="17"/>
  <c r="AU480" i="17"/>
  <c r="AT480" i="17"/>
  <c r="AS480" i="17"/>
  <c r="AR480" i="17"/>
  <c r="AQ480" i="17"/>
  <c r="AP480" i="17"/>
  <c r="AO480" i="17"/>
  <c r="AN480" i="17"/>
  <c r="AM480" i="17"/>
  <c r="AL480" i="17"/>
  <c r="AK480" i="17"/>
  <c r="AJ480" i="17"/>
  <c r="AI480" i="17"/>
  <c r="AH480" i="17"/>
  <c r="AG480" i="17"/>
  <c r="AF480" i="17"/>
  <c r="AE480" i="17"/>
  <c r="AD480" i="17"/>
  <c r="AC480" i="17"/>
  <c r="AB480" i="17"/>
  <c r="AA480" i="17"/>
  <c r="Z480" i="17"/>
  <c r="Y480" i="17"/>
  <c r="X480" i="17"/>
  <c r="W480" i="17"/>
  <c r="V480" i="17"/>
  <c r="U480" i="17"/>
  <c r="T480" i="17"/>
  <c r="S480" i="17"/>
  <c r="R480" i="17"/>
  <c r="Q480" i="17"/>
  <c r="P480" i="17"/>
  <c r="O480" i="17"/>
  <c r="N480" i="17"/>
  <c r="M480" i="17"/>
  <c r="L480" i="17"/>
  <c r="K480" i="17"/>
  <c r="J480" i="17"/>
  <c r="I480" i="17"/>
  <c r="H480" i="17"/>
  <c r="G480" i="17"/>
  <c r="F480" i="17"/>
  <c r="E480" i="17"/>
  <c r="D480" i="17"/>
  <c r="C480" i="17"/>
  <c r="B480" i="17"/>
  <c r="A480" i="17"/>
  <c r="BJ479" i="17"/>
  <c r="BI479" i="17"/>
  <c r="HI479" i="17" s="1"/>
  <c r="BH479" i="17"/>
  <c r="HJ479" i="17" s="1"/>
  <c r="BG479" i="17"/>
  <c r="BF479" i="17"/>
  <c r="BE479" i="17"/>
  <c r="BD479" i="17"/>
  <c r="BC479" i="17"/>
  <c r="BB479" i="17"/>
  <c r="BA479" i="17"/>
  <c r="AZ479" i="17"/>
  <c r="AY479" i="17"/>
  <c r="AX479" i="17"/>
  <c r="AW479" i="17"/>
  <c r="AV479" i="17"/>
  <c r="AU479" i="17"/>
  <c r="AT479" i="17"/>
  <c r="AS479" i="17"/>
  <c r="AR479" i="17"/>
  <c r="AQ479" i="17"/>
  <c r="AP479" i="17"/>
  <c r="AO479" i="17"/>
  <c r="AN479" i="17"/>
  <c r="AM479" i="17"/>
  <c r="AL479" i="17"/>
  <c r="AK479" i="17"/>
  <c r="AJ479" i="17"/>
  <c r="AI479" i="17"/>
  <c r="AH479" i="17"/>
  <c r="AG479" i="17"/>
  <c r="AF479" i="17"/>
  <c r="AE479" i="17"/>
  <c r="AD479" i="17"/>
  <c r="AC479" i="17"/>
  <c r="AB479" i="17"/>
  <c r="AA479" i="17"/>
  <c r="Z479" i="17"/>
  <c r="Y479" i="17"/>
  <c r="X479" i="17"/>
  <c r="DC479" i="17" s="1"/>
  <c r="W479" i="17"/>
  <c r="V479" i="17"/>
  <c r="U479" i="17"/>
  <c r="T479" i="17"/>
  <c r="S479" i="17"/>
  <c r="R479" i="17"/>
  <c r="Q479" i="17"/>
  <c r="P479" i="17"/>
  <c r="O479" i="17"/>
  <c r="N479" i="17"/>
  <c r="M479" i="17"/>
  <c r="L479" i="17"/>
  <c r="K479" i="17"/>
  <c r="J479" i="17"/>
  <c r="I479" i="17"/>
  <c r="H479" i="17"/>
  <c r="G479" i="17"/>
  <c r="F479" i="17"/>
  <c r="E479" i="17"/>
  <c r="D479" i="17"/>
  <c r="C479" i="17"/>
  <c r="B479" i="17"/>
  <c r="A479" i="17"/>
  <c r="BJ478" i="17"/>
  <c r="BI478" i="17"/>
  <c r="HI478" i="17" s="1"/>
  <c r="BH478" i="17"/>
  <c r="HJ478" i="17" s="1"/>
  <c r="BG478" i="17"/>
  <c r="BF478" i="17"/>
  <c r="BE478" i="17"/>
  <c r="BD478" i="17"/>
  <c r="BC478" i="17"/>
  <c r="BB478" i="17"/>
  <c r="BA478" i="17"/>
  <c r="AZ478" i="17"/>
  <c r="AY478" i="17"/>
  <c r="AX478" i="17"/>
  <c r="AW478" i="17"/>
  <c r="AV478" i="17"/>
  <c r="AU478" i="17"/>
  <c r="AT478" i="17"/>
  <c r="AS478" i="17"/>
  <c r="AR478" i="17"/>
  <c r="AQ478" i="17"/>
  <c r="AP478" i="17"/>
  <c r="AO478" i="17"/>
  <c r="AN478" i="17"/>
  <c r="AM478" i="17"/>
  <c r="AL478" i="17"/>
  <c r="AK478" i="17"/>
  <c r="AJ478" i="17"/>
  <c r="AI478" i="17"/>
  <c r="AH478" i="17"/>
  <c r="AG478" i="17"/>
  <c r="AF478" i="17"/>
  <c r="AE478" i="17"/>
  <c r="AD478" i="17"/>
  <c r="AC478" i="17"/>
  <c r="AB478" i="17"/>
  <c r="AA478" i="17"/>
  <c r="Z478" i="17"/>
  <c r="Y478" i="17"/>
  <c r="X478" i="17"/>
  <c r="W478" i="17"/>
  <c r="V478" i="17"/>
  <c r="U478" i="17"/>
  <c r="T478" i="17"/>
  <c r="S478" i="17"/>
  <c r="R478" i="17"/>
  <c r="Q478" i="17"/>
  <c r="P478" i="17"/>
  <c r="O478" i="17"/>
  <c r="N478" i="17"/>
  <c r="M478" i="17"/>
  <c r="L478" i="17"/>
  <c r="K478" i="17"/>
  <c r="J478" i="17"/>
  <c r="I478" i="17"/>
  <c r="H478" i="17"/>
  <c r="G478" i="17"/>
  <c r="F478" i="17"/>
  <c r="E478" i="17"/>
  <c r="D478" i="17"/>
  <c r="C478" i="17"/>
  <c r="B478" i="17"/>
  <c r="A478" i="17"/>
  <c r="BJ477" i="17"/>
  <c r="BI477" i="17"/>
  <c r="HI477" i="17" s="1"/>
  <c r="BH477" i="17"/>
  <c r="HJ477" i="17" s="1"/>
  <c r="BG477" i="17"/>
  <c r="BF477" i="17"/>
  <c r="BE477" i="17"/>
  <c r="BD477" i="17"/>
  <c r="BC477" i="17"/>
  <c r="BB477" i="17"/>
  <c r="BA477" i="17"/>
  <c r="AZ477" i="17"/>
  <c r="AY477" i="17"/>
  <c r="AX477" i="17"/>
  <c r="AW477" i="17"/>
  <c r="AV477" i="17"/>
  <c r="AU477" i="17"/>
  <c r="AT477" i="17"/>
  <c r="AS477" i="17"/>
  <c r="AR477" i="17"/>
  <c r="AQ477" i="17"/>
  <c r="AP477" i="17"/>
  <c r="AO477" i="17"/>
  <c r="AN477" i="17"/>
  <c r="AM477" i="17"/>
  <c r="AL477" i="17"/>
  <c r="AK477" i="17"/>
  <c r="AJ477" i="17"/>
  <c r="AI477" i="17"/>
  <c r="AH477" i="17"/>
  <c r="AG477" i="17"/>
  <c r="AF477" i="17"/>
  <c r="AE477" i="17"/>
  <c r="AD477" i="17"/>
  <c r="AC477" i="17"/>
  <c r="AB477" i="17"/>
  <c r="AA477" i="17"/>
  <c r="Z477" i="17"/>
  <c r="Y477" i="17"/>
  <c r="X477" i="17"/>
  <c r="W477" i="17"/>
  <c r="V477" i="17"/>
  <c r="U477" i="17"/>
  <c r="T477" i="17"/>
  <c r="S477" i="17"/>
  <c r="R477" i="17"/>
  <c r="Q477" i="17"/>
  <c r="P477" i="17"/>
  <c r="O477" i="17"/>
  <c r="N477" i="17"/>
  <c r="M477" i="17"/>
  <c r="L477" i="17"/>
  <c r="K477" i="17"/>
  <c r="J477" i="17"/>
  <c r="I477" i="17"/>
  <c r="H477" i="17"/>
  <c r="G477" i="17"/>
  <c r="F477" i="17"/>
  <c r="E477" i="17"/>
  <c r="D477" i="17"/>
  <c r="C477" i="17"/>
  <c r="B477" i="17"/>
  <c r="A477" i="17"/>
  <c r="BJ476" i="17"/>
  <c r="BI476" i="17"/>
  <c r="HI476" i="17" s="1"/>
  <c r="BH476" i="17"/>
  <c r="HJ476" i="17" s="1"/>
  <c r="BG476" i="17"/>
  <c r="BF476" i="17"/>
  <c r="BE476" i="17"/>
  <c r="BD476" i="17"/>
  <c r="BC476" i="17"/>
  <c r="BB476" i="17"/>
  <c r="BA476" i="17"/>
  <c r="AZ476" i="17"/>
  <c r="AY476" i="17"/>
  <c r="AX476" i="17"/>
  <c r="AW476" i="17"/>
  <c r="AV476" i="17"/>
  <c r="AU476" i="17"/>
  <c r="AT476" i="17"/>
  <c r="AS476" i="17"/>
  <c r="AR476" i="17"/>
  <c r="AQ476" i="17"/>
  <c r="AP476" i="17"/>
  <c r="AO476" i="17"/>
  <c r="AN476" i="17"/>
  <c r="AM476" i="17"/>
  <c r="AL476" i="17"/>
  <c r="AK476" i="17"/>
  <c r="AJ476" i="17"/>
  <c r="AI476" i="17"/>
  <c r="AH476" i="17"/>
  <c r="AG476" i="17"/>
  <c r="AF476" i="17"/>
  <c r="AE476" i="17"/>
  <c r="AD476" i="17"/>
  <c r="AC476" i="17"/>
  <c r="AB476" i="17"/>
  <c r="AA476" i="17"/>
  <c r="Z476" i="17"/>
  <c r="Y476" i="17"/>
  <c r="X476" i="17"/>
  <c r="W476" i="17"/>
  <c r="V476" i="17"/>
  <c r="U476" i="17"/>
  <c r="T476" i="17"/>
  <c r="S476" i="17"/>
  <c r="R476" i="17"/>
  <c r="Q476" i="17"/>
  <c r="P476" i="17"/>
  <c r="O476" i="17"/>
  <c r="N476" i="17"/>
  <c r="M476" i="17"/>
  <c r="L476" i="17"/>
  <c r="K476" i="17"/>
  <c r="J476" i="17"/>
  <c r="I476" i="17"/>
  <c r="H476" i="17"/>
  <c r="G476" i="17"/>
  <c r="F476" i="17"/>
  <c r="E476" i="17"/>
  <c r="D476" i="17"/>
  <c r="C476" i="17"/>
  <c r="B476" i="17"/>
  <c r="A476" i="17"/>
  <c r="BJ475" i="17"/>
  <c r="BI475" i="17"/>
  <c r="HI475" i="17" s="1"/>
  <c r="BH475" i="17"/>
  <c r="HJ475" i="17" s="1"/>
  <c r="BG475" i="17"/>
  <c r="BF475" i="17"/>
  <c r="BE475" i="17"/>
  <c r="BD475" i="17"/>
  <c r="BC475" i="17"/>
  <c r="BB475" i="17"/>
  <c r="BA475" i="17"/>
  <c r="AZ475" i="17"/>
  <c r="AY475" i="17"/>
  <c r="AX475" i="17"/>
  <c r="AW475" i="17"/>
  <c r="AV475" i="17"/>
  <c r="AU475" i="17"/>
  <c r="AT475" i="17"/>
  <c r="AS475" i="17"/>
  <c r="AR475" i="17"/>
  <c r="AQ475" i="17"/>
  <c r="AP475" i="17"/>
  <c r="AO475" i="17"/>
  <c r="AN475" i="17"/>
  <c r="AM475" i="17"/>
  <c r="AL475" i="17"/>
  <c r="AK475" i="17"/>
  <c r="AJ475" i="17"/>
  <c r="AI475" i="17"/>
  <c r="AH475" i="17"/>
  <c r="AG475" i="17"/>
  <c r="AF475" i="17"/>
  <c r="AE475" i="17"/>
  <c r="AD475" i="17"/>
  <c r="AC475" i="17"/>
  <c r="AB475" i="17"/>
  <c r="AA475" i="17"/>
  <c r="Z475" i="17"/>
  <c r="Y475" i="17"/>
  <c r="X475" i="17"/>
  <c r="W475" i="17"/>
  <c r="V475" i="17"/>
  <c r="U475" i="17"/>
  <c r="T475" i="17"/>
  <c r="S475" i="17"/>
  <c r="R475" i="17"/>
  <c r="Q475" i="17"/>
  <c r="P475" i="17"/>
  <c r="O475" i="17"/>
  <c r="N475" i="17"/>
  <c r="M475" i="17"/>
  <c r="L475" i="17"/>
  <c r="K475" i="17"/>
  <c r="J475" i="17"/>
  <c r="I475" i="17"/>
  <c r="H475" i="17"/>
  <c r="G475" i="17"/>
  <c r="F475" i="17"/>
  <c r="E475" i="17"/>
  <c r="D475" i="17"/>
  <c r="C475" i="17"/>
  <c r="B475" i="17"/>
  <c r="A475" i="17"/>
  <c r="BJ474" i="17"/>
  <c r="BI474" i="17"/>
  <c r="HI474" i="17" s="1"/>
  <c r="BH474" i="17"/>
  <c r="HJ474" i="17" s="1"/>
  <c r="BG474" i="17"/>
  <c r="BF474" i="17"/>
  <c r="BE474" i="17"/>
  <c r="BD474" i="17"/>
  <c r="BC474" i="17"/>
  <c r="BB474" i="17"/>
  <c r="BA474" i="17"/>
  <c r="AZ474" i="17"/>
  <c r="AY474" i="17"/>
  <c r="AX474" i="17"/>
  <c r="AW474" i="17"/>
  <c r="AV474" i="17"/>
  <c r="AU474" i="17"/>
  <c r="AT474" i="17"/>
  <c r="AS474" i="17"/>
  <c r="AR474" i="17"/>
  <c r="AQ474" i="17"/>
  <c r="AP474" i="17"/>
  <c r="AO474" i="17"/>
  <c r="AN474" i="17"/>
  <c r="AM474" i="17"/>
  <c r="AL474" i="17"/>
  <c r="AK474" i="17"/>
  <c r="AJ474" i="17"/>
  <c r="AI474" i="17"/>
  <c r="AH474" i="17"/>
  <c r="AG474" i="17"/>
  <c r="AF474" i="17"/>
  <c r="AE474" i="17"/>
  <c r="AD474" i="17"/>
  <c r="AC474" i="17"/>
  <c r="AB474" i="17"/>
  <c r="AA474" i="17"/>
  <c r="Z474" i="17"/>
  <c r="Y474" i="17"/>
  <c r="X474" i="17"/>
  <c r="W474" i="17"/>
  <c r="V474" i="17"/>
  <c r="U474" i="17"/>
  <c r="T474" i="17"/>
  <c r="S474" i="17"/>
  <c r="R474" i="17"/>
  <c r="Q474" i="17"/>
  <c r="P474" i="17"/>
  <c r="O474" i="17"/>
  <c r="N474" i="17"/>
  <c r="M474" i="17"/>
  <c r="L474" i="17"/>
  <c r="K474" i="17"/>
  <c r="J474" i="17"/>
  <c r="I474" i="17"/>
  <c r="H474" i="17"/>
  <c r="G474" i="17"/>
  <c r="F474" i="17"/>
  <c r="E474" i="17"/>
  <c r="D474" i="17"/>
  <c r="C474" i="17"/>
  <c r="B474" i="17"/>
  <c r="A474" i="17"/>
  <c r="BJ473" i="17"/>
  <c r="BI473" i="17"/>
  <c r="HI473" i="17" s="1"/>
  <c r="BH473" i="17"/>
  <c r="HJ473" i="17" s="1"/>
  <c r="BG473" i="17"/>
  <c r="BF473" i="17"/>
  <c r="BE473" i="17"/>
  <c r="BD473" i="17"/>
  <c r="BC473" i="17"/>
  <c r="BB473" i="17"/>
  <c r="BA473" i="17"/>
  <c r="AZ473" i="17"/>
  <c r="AY473" i="17"/>
  <c r="AX473" i="17"/>
  <c r="AW473" i="17"/>
  <c r="AV473" i="17"/>
  <c r="AU473" i="17"/>
  <c r="AT473" i="17"/>
  <c r="AS473" i="17"/>
  <c r="AR473" i="17"/>
  <c r="AQ473" i="17"/>
  <c r="AP473" i="17"/>
  <c r="AO473" i="17"/>
  <c r="AN473" i="17"/>
  <c r="AM473" i="17"/>
  <c r="AL473" i="17"/>
  <c r="AK473" i="17"/>
  <c r="AJ473" i="17"/>
  <c r="AI473" i="17"/>
  <c r="AH473" i="17"/>
  <c r="AG473" i="17"/>
  <c r="AF473" i="17"/>
  <c r="AE473" i="17"/>
  <c r="AD473" i="17"/>
  <c r="AC473" i="17"/>
  <c r="AB473" i="17"/>
  <c r="AA473" i="17"/>
  <c r="Z473" i="17"/>
  <c r="Y473" i="17"/>
  <c r="X473" i="17"/>
  <c r="W473" i="17"/>
  <c r="V473" i="17"/>
  <c r="U473" i="17"/>
  <c r="T473" i="17"/>
  <c r="S473" i="17"/>
  <c r="R473" i="17"/>
  <c r="Q473" i="17"/>
  <c r="P473" i="17"/>
  <c r="O473" i="17"/>
  <c r="N473" i="17"/>
  <c r="M473" i="17"/>
  <c r="L473" i="17"/>
  <c r="K473" i="17"/>
  <c r="J473" i="17"/>
  <c r="I473" i="17"/>
  <c r="H473" i="17"/>
  <c r="G473" i="17"/>
  <c r="F473" i="17"/>
  <c r="E473" i="17"/>
  <c r="D473" i="17"/>
  <c r="C473" i="17"/>
  <c r="B473" i="17"/>
  <c r="A473" i="17"/>
  <c r="BJ472" i="17"/>
  <c r="BI472" i="17"/>
  <c r="HI472" i="17" s="1"/>
  <c r="BH472" i="17"/>
  <c r="HJ472" i="17" s="1"/>
  <c r="BG472" i="17"/>
  <c r="BF472" i="17"/>
  <c r="BE472" i="17"/>
  <c r="BD472" i="17"/>
  <c r="BC472" i="17"/>
  <c r="BB472" i="17"/>
  <c r="BA472" i="17"/>
  <c r="AZ472" i="17"/>
  <c r="AY472" i="17"/>
  <c r="AX472" i="17"/>
  <c r="AW472" i="17"/>
  <c r="AV472" i="17"/>
  <c r="AU472" i="17"/>
  <c r="AT472" i="17"/>
  <c r="AS472" i="17"/>
  <c r="AR472" i="17"/>
  <c r="AQ472" i="17"/>
  <c r="AP472" i="17"/>
  <c r="AO472" i="17"/>
  <c r="AN472" i="17"/>
  <c r="AM472" i="17"/>
  <c r="AL472" i="17"/>
  <c r="AK472" i="17"/>
  <c r="AJ472" i="17"/>
  <c r="AI472" i="17"/>
  <c r="AH472" i="17"/>
  <c r="AG472" i="17"/>
  <c r="AF472" i="17"/>
  <c r="AE472" i="17"/>
  <c r="AD472" i="17"/>
  <c r="AC472" i="17"/>
  <c r="AB472" i="17"/>
  <c r="AA472" i="17"/>
  <c r="Z472" i="17"/>
  <c r="Y472" i="17"/>
  <c r="X472" i="17"/>
  <c r="W472" i="17"/>
  <c r="V472" i="17"/>
  <c r="U472" i="17"/>
  <c r="T472" i="17"/>
  <c r="S472" i="17"/>
  <c r="R472" i="17"/>
  <c r="Q472" i="17"/>
  <c r="P472" i="17"/>
  <c r="O472" i="17"/>
  <c r="N472" i="17"/>
  <c r="M472" i="17"/>
  <c r="L472" i="17"/>
  <c r="K472" i="17"/>
  <c r="J472" i="17"/>
  <c r="I472" i="17"/>
  <c r="H472" i="17"/>
  <c r="G472" i="17"/>
  <c r="F472" i="17"/>
  <c r="E472" i="17"/>
  <c r="D472" i="17"/>
  <c r="C472" i="17"/>
  <c r="B472" i="17"/>
  <c r="A472" i="17"/>
  <c r="BJ471" i="17"/>
  <c r="BI471" i="17"/>
  <c r="HI471" i="17" s="1"/>
  <c r="BH471" i="17"/>
  <c r="HJ471" i="17" s="1"/>
  <c r="BG471" i="17"/>
  <c r="BF471" i="17"/>
  <c r="BE471" i="17"/>
  <c r="BD471" i="17"/>
  <c r="BC471" i="17"/>
  <c r="BB471" i="17"/>
  <c r="BA471" i="17"/>
  <c r="AZ471" i="17"/>
  <c r="AY471" i="17"/>
  <c r="AX471" i="17"/>
  <c r="AW471" i="17"/>
  <c r="AV471" i="17"/>
  <c r="AU471" i="17"/>
  <c r="AT471" i="17"/>
  <c r="AS471" i="17"/>
  <c r="AR471" i="17"/>
  <c r="AQ471" i="17"/>
  <c r="AP471" i="17"/>
  <c r="AO471" i="17"/>
  <c r="AN471" i="17"/>
  <c r="AM471" i="17"/>
  <c r="AL471" i="17"/>
  <c r="AK471" i="17"/>
  <c r="AJ471" i="17"/>
  <c r="AI471" i="17"/>
  <c r="AH471" i="17"/>
  <c r="AG471" i="17"/>
  <c r="AF471" i="17"/>
  <c r="AE471" i="17"/>
  <c r="AD471" i="17"/>
  <c r="AC471" i="17"/>
  <c r="AB471" i="17"/>
  <c r="AA471" i="17"/>
  <c r="Z471" i="17"/>
  <c r="Y471" i="17"/>
  <c r="X471" i="17"/>
  <c r="W471" i="17"/>
  <c r="V471" i="17"/>
  <c r="U471" i="17"/>
  <c r="T471" i="17"/>
  <c r="S471" i="17"/>
  <c r="R471" i="17"/>
  <c r="Q471" i="17"/>
  <c r="P471" i="17"/>
  <c r="O471" i="17"/>
  <c r="N471" i="17"/>
  <c r="M471" i="17"/>
  <c r="L471" i="17"/>
  <c r="K471" i="17"/>
  <c r="J471" i="17"/>
  <c r="I471" i="17"/>
  <c r="H471" i="17"/>
  <c r="G471" i="17"/>
  <c r="F471" i="17"/>
  <c r="E471" i="17"/>
  <c r="D471" i="17"/>
  <c r="C471" i="17"/>
  <c r="B471" i="17"/>
  <c r="A471" i="17"/>
  <c r="BJ470" i="17"/>
  <c r="BI470" i="17"/>
  <c r="HI470" i="17" s="1"/>
  <c r="BH470" i="17"/>
  <c r="HJ470" i="17" s="1"/>
  <c r="BG470" i="17"/>
  <c r="BF470" i="17"/>
  <c r="BE470" i="17"/>
  <c r="BD470" i="17"/>
  <c r="BC470" i="17"/>
  <c r="BB470" i="17"/>
  <c r="BA470" i="17"/>
  <c r="AZ470" i="17"/>
  <c r="AY470" i="17"/>
  <c r="AX470" i="17"/>
  <c r="AW470" i="17"/>
  <c r="AV470" i="17"/>
  <c r="AU470" i="17"/>
  <c r="AT470" i="17"/>
  <c r="AS470" i="17"/>
  <c r="AR470" i="17"/>
  <c r="AQ470" i="17"/>
  <c r="AP470" i="17"/>
  <c r="AO470" i="17"/>
  <c r="AN470" i="17"/>
  <c r="AM470" i="17"/>
  <c r="AL470" i="17"/>
  <c r="AK470" i="17"/>
  <c r="AJ470" i="17"/>
  <c r="AI470" i="17"/>
  <c r="AH470" i="17"/>
  <c r="AG470" i="17"/>
  <c r="AF470" i="17"/>
  <c r="AE470" i="17"/>
  <c r="AD470" i="17"/>
  <c r="AC470" i="17"/>
  <c r="AB470" i="17"/>
  <c r="AA470" i="17"/>
  <c r="Z470" i="17"/>
  <c r="Y470" i="17"/>
  <c r="X470" i="17"/>
  <c r="W470" i="17"/>
  <c r="V470" i="17"/>
  <c r="U470" i="17"/>
  <c r="T470" i="17"/>
  <c r="S470" i="17"/>
  <c r="R470" i="17"/>
  <c r="Q470" i="17"/>
  <c r="P470" i="17"/>
  <c r="O470" i="17"/>
  <c r="N470" i="17"/>
  <c r="M470" i="17"/>
  <c r="L470" i="17"/>
  <c r="K470" i="17"/>
  <c r="J470" i="17"/>
  <c r="I470" i="17"/>
  <c r="H470" i="17"/>
  <c r="G470" i="17"/>
  <c r="F470" i="17"/>
  <c r="HA470" i="17" s="1"/>
  <c r="E470" i="17"/>
  <c r="D470" i="17"/>
  <c r="C470" i="17"/>
  <c r="B470" i="17"/>
  <c r="A470" i="17"/>
  <c r="BJ469" i="17"/>
  <c r="BI469" i="17"/>
  <c r="HI469" i="17" s="1"/>
  <c r="BH469" i="17"/>
  <c r="HJ469" i="17" s="1"/>
  <c r="BG469" i="17"/>
  <c r="BF469" i="17"/>
  <c r="BE469" i="17"/>
  <c r="BD469" i="17"/>
  <c r="BC469" i="17"/>
  <c r="BB469" i="17"/>
  <c r="BA469" i="17"/>
  <c r="AZ469" i="17"/>
  <c r="AY469" i="17"/>
  <c r="AX469" i="17"/>
  <c r="AW469" i="17"/>
  <c r="AV469" i="17"/>
  <c r="AU469" i="17"/>
  <c r="AT469" i="17"/>
  <c r="AS469" i="17"/>
  <c r="AR469" i="17"/>
  <c r="AQ469" i="17"/>
  <c r="AP469" i="17"/>
  <c r="AO469" i="17"/>
  <c r="AN469" i="17"/>
  <c r="AM469" i="17"/>
  <c r="AL469" i="17"/>
  <c r="AK469" i="17"/>
  <c r="AJ469" i="17"/>
  <c r="AI469" i="17"/>
  <c r="AH469" i="17"/>
  <c r="AG469" i="17"/>
  <c r="AF469" i="17"/>
  <c r="AE469" i="17"/>
  <c r="AD469" i="17"/>
  <c r="AC469" i="17"/>
  <c r="AB469" i="17"/>
  <c r="AA469" i="17"/>
  <c r="Z469" i="17"/>
  <c r="Y469" i="17"/>
  <c r="X469" i="17"/>
  <c r="W469" i="17"/>
  <c r="V469" i="17"/>
  <c r="U469" i="17"/>
  <c r="T469" i="17"/>
  <c r="S469" i="17"/>
  <c r="R469" i="17"/>
  <c r="Q469" i="17"/>
  <c r="P469" i="17"/>
  <c r="O469" i="17"/>
  <c r="N469" i="17"/>
  <c r="M469" i="17"/>
  <c r="L469" i="17"/>
  <c r="K469" i="17"/>
  <c r="J469" i="17"/>
  <c r="I469" i="17"/>
  <c r="H469" i="17"/>
  <c r="G469" i="17"/>
  <c r="F469" i="17"/>
  <c r="E469" i="17"/>
  <c r="D469" i="17"/>
  <c r="C469" i="17"/>
  <c r="B469" i="17"/>
  <c r="A469" i="17"/>
  <c r="BJ468" i="17"/>
  <c r="BI468" i="17"/>
  <c r="HI468" i="17" s="1"/>
  <c r="BH468" i="17"/>
  <c r="HJ468" i="17" s="1"/>
  <c r="BG468" i="17"/>
  <c r="BF468" i="17"/>
  <c r="BE468" i="17"/>
  <c r="BD468" i="17"/>
  <c r="BC468" i="17"/>
  <c r="BB468" i="17"/>
  <c r="BA468" i="17"/>
  <c r="AZ468" i="17"/>
  <c r="AY468" i="17"/>
  <c r="AX468" i="17"/>
  <c r="AW468" i="17"/>
  <c r="AV468" i="17"/>
  <c r="AU468" i="17"/>
  <c r="AT468" i="17"/>
  <c r="AS468" i="17"/>
  <c r="AR468" i="17"/>
  <c r="AQ468" i="17"/>
  <c r="AP468" i="17"/>
  <c r="AO468" i="17"/>
  <c r="AN468" i="17"/>
  <c r="AM468" i="17"/>
  <c r="AL468" i="17"/>
  <c r="AK468" i="17"/>
  <c r="AJ468" i="17"/>
  <c r="AI468" i="17"/>
  <c r="AH468" i="17"/>
  <c r="AG468" i="17"/>
  <c r="AF468" i="17"/>
  <c r="AE468" i="17"/>
  <c r="AD468" i="17"/>
  <c r="AC468" i="17"/>
  <c r="AB468" i="17"/>
  <c r="AA468" i="17"/>
  <c r="Z468" i="17"/>
  <c r="Y468" i="17"/>
  <c r="X468" i="17"/>
  <c r="W468" i="17"/>
  <c r="V468" i="17"/>
  <c r="U468" i="17"/>
  <c r="T468" i="17"/>
  <c r="S468" i="17"/>
  <c r="R468" i="17"/>
  <c r="Q468" i="17"/>
  <c r="P468" i="17"/>
  <c r="O468" i="17"/>
  <c r="N468" i="17"/>
  <c r="M468" i="17"/>
  <c r="L468" i="17"/>
  <c r="K468" i="17"/>
  <c r="J468" i="17"/>
  <c r="I468" i="17"/>
  <c r="H468" i="17"/>
  <c r="G468" i="17"/>
  <c r="F468" i="17"/>
  <c r="E468" i="17"/>
  <c r="D468" i="17"/>
  <c r="C468" i="17"/>
  <c r="B468" i="17"/>
  <c r="A468" i="17"/>
  <c r="BJ467" i="17"/>
  <c r="BI467" i="17"/>
  <c r="HI467" i="17" s="1"/>
  <c r="BH467" i="17"/>
  <c r="HJ467" i="17" s="1"/>
  <c r="BG467" i="17"/>
  <c r="BF467" i="17"/>
  <c r="BE467" i="17"/>
  <c r="BD467" i="17"/>
  <c r="BC467" i="17"/>
  <c r="BB467" i="17"/>
  <c r="BA467" i="17"/>
  <c r="AZ467" i="17"/>
  <c r="AY467" i="17"/>
  <c r="AX467" i="17"/>
  <c r="AW467" i="17"/>
  <c r="AV467" i="17"/>
  <c r="AU467" i="17"/>
  <c r="AT467" i="17"/>
  <c r="AS467" i="17"/>
  <c r="AR467" i="17"/>
  <c r="AQ467" i="17"/>
  <c r="AP467" i="17"/>
  <c r="AO467" i="17"/>
  <c r="AN467" i="17"/>
  <c r="AM467" i="17"/>
  <c r="AL467" i="17"/>
  <c r="AK467" i="17"/>
  <c r="AJ467" i="17"/>
  <c r="AI467" i="17"/>
  <c r="AH467" i="17"/>
  <c r="AG467" i="17"/>
  <c r="AF467" i="17"/>
  <c r="AE467" i="17"/>
  <c r="AD467" i="17"/>
  <c r="AC467" i="17"/>
  <c r="AB467" i="17"/>
  <c r="AA467" i="17"/>
  <c r="Z467" i="17"/>
  <c r="Y467" i="17"/>
  <c r="X467" i="17"/>
  <c r="DC467" i="17" s="1"/>
  <c r="W467" i="17"/>
  <c r="V467" i="17"/>
  <c r="U467" i="17"/>
  <c r="T467" i="17"/>
  <c r="S467" i="17"/>
  <c r="R467" i="17"/>
  <c r="Q467" i="17"/>
  <c r="P467" i="17"/>
  <c r="O467" i="17"/>
  <c r="N467" i="17"/>
  <c r="M467" i="17"/>
  <c r="L467" i="17"/>
  <c r="K467" i="17"/>
  <c r="J467" i="17"/>
  <c r="I467" i="17"/>
  <c r="H467" i="17"/>
  <c r="G467" i="17"/>
  <c r="F467" i="17"/>
  <c r="E467" i="17"/>
  <c r="D467" i="17"/>
  <c r="C467" i="17"/>
  <c r="B467" i="17"/>
  <c r="A467" i="17"/>
  <c r="BJ466" i="17"/>
  <c r="BI466" i="17"/>
  <c r="HI466" i="17" s="1"/>
  <c r="BH466" i="17"/>
  <c r="HJ466" i="17" s="1"/>
  <c r="BG466" i="17"/>
  <c r="BF466" i="17"/>
  <c r="BE466" i="17"/>
  <c r="BD466" i="17"/>
  <c r="BC466" i="17"/>
  <c r="BB466" i="17"/>
  <c r="BA466" i="17"/>
  <c r="AZ466" i="17"/>
  <c r="AY466" i="17"/>
  <c r="AX466" i="17"/>
  <c r="AW466" i="17"/>
  <c r="AV466" i="17"/>
  <c r="AU466" i="17"/>
  <c r="AT466" i="17"/>
  <c r="AS466" i="17"/>
  <c r="AR466" i="17"/>
  <c r="AQ466" i="17"/>
  <c r="AP466" i="17"/>
  <c r="AO466" i="17"/>
  <c r="AN466" i="17"/>
  <c r="AM466" i="17"/>
  <c r="AL466" i="17"/>
  <c r="AK466" i="17"/>
  <c r="AJ466" i="17"/>
  <c r="AI466" i="17"/>
  <c r="AH466" i="17"/>
  <c r="AG466" i="17"/>
  <c r="AF466" i="17"/>
  <c r="AE466" i="17"/>
  <c r="AD466" i="17"/>
  <c r="AC466" i="17"/>
  <c r="AB466" i="17"/>
  <c r="AA466" i="17"/>
  <c r="Z466" i="17"/>
  <c r="Y466" i="17"/>
  <c r="X466" i="17"/>
  <c r="W466" i="17"/>
  <c r="V466" i="17"/>
  <c r="U466" i="17"/>
  <c r="T466" i="17"/>
  <c r="S466" i="17"/>
  <c r="R466" i="17"/>
  <c r="Q466" i="17"/>
  <c r="P466" i="17"/>
  <c r="O466" i="17"/>
  <c r="N466" i="17"/>
  <c r="M466" i="17"/>
  <c r="L466" i="17"/>
  <c r="K466" i="17"/>
  <c r="J466" i="17"/>
  <c r="I466" i="17"/>
  <c r="H466" i="17"/>
  <c r="G466" i="17"/>
  <c r="F466" i="17"/>
  <c r="E466" i="17"/>
  <c r="D466" i="17"/>
  <c r="C466" i="17"/>
  <c r="B466" i="17"/>
  <c r="A466" i="17"/>
  <c r="BJ465" i="17"/>
  <c r="BI465" i="17"/>
  <c r="HI465" i="17" s="1"/>
  <c r="BH465" i="17"/>
  <c r="HJ465" i="17" s="1"/>
  <c r="BG465" i="17"/>
  <c r="BF465" i="17"/>
  <c r="BE465" i="17"/>
  <c r="BD465" i="17"/>
  <c r="BC465" i="17"/>
  <c r="BB465" i="17"/>
  <c r="BA465" i="17"/>
  <c r="AZ465" i="17"/>
  <c r="AY465" i="17"/>
  <c r="AX465" i="17"/>
  <c r="AW465" i="17"/>
  <c r="AV465" i="17"/>
  <c r="AU465" i="17"/>
  <c r="AT465" i="17"/>
  <c r="AS465" i="17"/>
  <c r="AR465" i="17"/>
  <c r="AQ465" i="17"/>
  <c r="AP465" i="17"/>
  <c r="AO465" i="17"/>
  <c r="AN465" i="17"/>
  <c r="AM465" i="17"/>
  <c r="AL465" i="17"/>
  <c r="AK465" i="17"/>
  <c r="AJ465" i="17"/>
  <c r="AI465" i="17"/>
  <c r="AH465" i="17"/>
  <c r="AG465" i="17"/>
  <c r="AF465" i="17"/>
  <c r="AE465" i="17"/>
  <c r="AD465" i="17"/>
  <c r="AC465" i="17"/>
  <c r="AB465" i="17"/>
  <c r="AA465" i="17"/>
  <c r="Z465" i="17"/>
  <c r="Y465" i="17"/>
  <c r="GI465" i="17" s="1"/>
  <c r="X465" i="17"/>
  <c r="W465" i="17"/>
  <c r="V465" i="17"/>
  <c r="U465" i="17"/>
  <c r="T465" i="17"/>
  <c r="S465" i="17"/>
  <c r="R465" i="17"/>
  <c r="Q465" i="17"/>
  <c r="P465" i="17"/>
  <c r="O465" i="17"/>
  <c r="N465" i="17"/>
  <c r="M465" i="17"/>
  <c r="L465" i="17"/>
  <c r="K465" i="17"/>
  <c r="J465" i="17"/>
  <c r="I465" i="17"/>
  <c r="H465" i="17"/>
  <c r="G465" i="17"/>
  <c r="F465" i="17"/>
  <c r="E465" i="17"/>
  <c r="D465" i="17"/>
  <c r="C465" i="17"/>
  <c r="B465" i="17"/>
  <c r="A465" i="17"/>
  <c r="BJ464" i="17"/>
  <c r="BI464" i="17"/>
  <c r="HI464" i="17" s="1"/>
  <c r="BH464" i="17"/>
  <c r="HJ464" i="17" s="1"/>
  <c r="BG464" i="17"/>
  <c r="BF464" i="17"/>
  <c r="BE464" i="17"/>
  <c r="BD464" i="17"/>
  <c r="BC464" i="17"/>
  <c r="BB464" i="17"/>
  <c r="BA464" i="17"/>
  <c r="AZ464" i="17"/>
  <c r="AY464" i="17"/>
  <c r="AX464" i="17"/>
  <c r="AW464" i="17"/>
  <c r="AV464" i="17"/>
  <c r="AU464" i="17"/>
  <c r="AT464" i="17"/>
  <c r="AS464" i="17"/>
  <c r="AR464" i="17"/>
  <c r="AQ464" i="17"/>
  <c r="AP464" i="17"/>
  <c r="AO464" i="17"/>
  <c r="AN464" i="17"/>
  <c r="AM464" i="17"/>
  <c r="AL464" i="17"/>
  <c r="AK464" i="17"/>
  <c r="AJ464" i="17"/>
  <c r="AI464" i="17"/>
  <c r="AH464" i="17"/>
  <c r="AG464" i="17"/>
  <c r="AF464" i="17"/>
  <c r="AE464" i="17"/>
  <c r="AD464" i="17"/>
  <c r="AC464" i="17"/>
  <c r="AB464" i="17"/>
  <c r="AA464" i="17"/>
  <c r="Z464" i="17"/>
  <c r="Y464" i="17"/>
  <c r="X464" i="17"/>
  <c r="W464" i="17"/>
  <c r="V464" i="17"/>
  <c r="U464" i="17"/>
  <c r="T464" i="17"/>
  <c r="S464" i="17"/>
  <c r="R464" i="17"/>
  <c r="Q464" i="17"/>
  <c r="P464" i="17"/>
  <c r="O464" i="17"/>
  <c r="N464" i="17"/>
  <c r="M464" i="17"/>
  <c r="L464" i="17"/>
  <c r="K464" i="17"/>
  <c r="J464" i="17"/>
  <c r="I464" i="17"/>
  <c r="H464" i="17"/>
  <c r="G464" i="17"/>
  <c r="F464" i="17"/>
  <c r="HA464" i="17" s="1"/>
  <c r="E464" i="17"/>
  <c r="D464" i="17"/>
  <c r="C464" i="17"/>
  <c r="B464" i="17"/>
  <c r="A464" i="17"/>
  <c r="BJ463" i="17"/>
  <c r="BI463" i="17"/>
  <c r="HI463" i="17" s="1"/>
  <c r="BH463" i="17"/>
  <c r="HJ463" i="17" s="1"/>
  <c r="BG463" i="17"/>
  <c r="BF463" i="17"/>
  <c r="BE463" i="17"/>
  <c r="BD463" i="17"/>
  <c r="BC463" i="17"/>
  <c r="BB463" i="17"/>
  <c r="BA463" i="17"/>
  <c r="AZ463" i="17"/>
  <c r="AY463" i="17"/>
  <c r="AX463" i="17"/>
  <c r="AW463" i="17"/>
  <c r="AV463" i="17"/>
  <c r="AU463" i="17"/>
  <c r="AT463" i="17"/>
  <c r="AS463" i="17"/>
  <c r="AR463" i="17"/>
  <c r="AQ463" i="17"/>
  <c r="AP463" i="17"/>
  <c r="AO463" i="17"/>
  <c r="AN463" i="17"/>
  <c r="AM463" i="17"/>
  <c r="AL463" i="17"/>
  <c r="AK463" i="17"/>
  <c r="AJ463" i="17"/>
  <c r="AI463" i="17"/>
  <c r="AH463" i="17"/>
  <c r="AG463" i="17"/>
  <c r="AF463" i="17"/>
  <c r="AE463" i="17"/>
  <c r="AD463" i="17"/>
  <c r="AC463" i="17"/>
  <c r="AB463" i="17"/>
  <c r="AA463" i="17"/>
  <c r="Z463" i="17"/>
  <c r="Y463" i="17"/>
  <c r="X463" i="17"/>
  <c r="W463" i="17"/>
  <c r="V463" i="17"/>
  <c r="U463" i="17"/>
  <c r="T463" i="17"/>
  <c r="S463" i="17"/>
  <c r="R463" i="17"/>
  <c r="Q463" i="17"/>
  <c r="P463" i="17"/>
  <c r="O463" i="17"/>
  <c r="N463" i="17"/>
  <c r="M463" i="17"/>
  <c r="L463" i="17"/>
  <c r="K463" i="17"/>
  <c r="J463" i="17"/>
  <c r="I463" i="17"/>
  <c r="H463" i="17"/>
  <c r="G463" i="17"/>
  <c r="F463" i="17"/>
  <c r="E463" i="17"/>
  <c r="D463" i="17"/>
  <c r="C463" i="17"/>
  <c r="B463" i="17"/>
  <c r="A463" i="17"/>
  <c r="BJ462" i="17"/>
  <c r="BI462" i="17"/>
  <c r="HI462" i="17" s="1"/>
  <c r="BH462" i="17"/>
  <c r="HJ462" i="17" s="1"/>
  <c r="BG462" i="17"/>
  <c r="BF462" i="17"/>
  <c r="BE462" i="17"/>
  <c r="BD462" i="17"/>
  <c r="BC462" i="17"/>
  <c r="BB462" i="17"/>
  <c r="BA462" i="17"/>
  <c r="AZ462" i="17"/>
  <c r="AY462" i="17"/>
  <c r="AX462" i="17"/>
  <c r="AW462" i="17"/>
  <c r="AV462" i="17"/>
  <c r="AU462" i="17"/>
  <c r="AT462" i="17"/>
  <c r="AS462" i="17"/>
  <c r="AR462" i="17"/>
  <c r="AQ462" i="17"/>
  <c r="AP462" i="17"/>
  <c r="AO462" i="17"/>
  <c r="AN462" i="17"/>
  <c r="AM462" i="17"/>
  <c r="AL462" i="17"/>
  <c r="AK462" i="17"/>
  <c r="AJ462" i="17"/>
  <c r="AI462" i="17"/>
  <c r="AH462" i="17"/>
  <c r="AG462" i="17"/>
  <c r="AF462" i="17"/>
  <c r="AE462" i="17"/>
  <c r="AD462" i="17"/>
  <c r="AC462" i="17"/>
  <c r="AB462" i="17"/>
  <c r="AA462" i="17"/>
  <c r="Z462" i="17"/>
  <c r="Y462" i="17"/>
  <c r="X462" i="17"/>
  <c r="W462" i="17"/>
  <c r="V462" i="17"/>
  <c r="U462" i="17"/>
  <c r="T462" i="17"/>
  <c r="S462" i="17"/>
  <c r="R462" i="17"/>
  <c r="Q462" i="17"/>
  <c r="P462" i="17"/>
  <c r="O462" i="17"/>
  <c r="N462" i="17"/>
  <c r="M462" i="17"/>
  <c r="L462" i="17"/>
  <c r="K462" i="17"/>
  <c r="J462" i="17"/>
  <c r="I462" i="17"/>
  <c r="H462" i="17"/>
  <c r="G462" i="17"/>
  <c r="F462" i="17"/>
  <c r="E462" i="17"/>
  <c r="D462" i="17"/>
  <c r="C462" i="17"/>
  <c r="B462" i="17"/>
  <c r="A462" i="17"/>
  <c r="BJ461" i="17"/>
  <c r="BI461" i="17"/>
  <c r="HI461" i="17" s="1"/>
  <c r="BH461" i="17"/>
  <c r="HJ461" i="17" s="1"/>
  <c r="BG461" i="17"/>
  <c r="BF461" i="17"/>
  <c r="BE461" i="17"/>
  <c r="BD461" i="17"/>
  <c r="BC461" i="17"/>
  <c r="BB461" i="17"/>
  <c r="BA461" i="17"/>
  <c r="AZ461" i="17"/>
  <c r="AY461" i="17"/>
  <c r="AX461" i="17"/>
  <c r="AW461" i="17"/>
  <c r="AV461" i="17"/>
  <c r="AU461" i="17"/>
  <c r="AT461" i="17"/>
  <c r="AS461" i="17"/>
  <c r="AR461" i="17"/>
  <c r="AQ461" i="17"/>
  <c r="AP461" i="17"/>
  <c r="AO461" i="17"/>
  <c r="AN461" i="17"/>
  <c r="AM461" i="17"/>
  <c r="AL461" i="17"/>
  <c r="AK461" i="17"/>
  <c r="AJ461" i="17"/>
  <c r="AI461" i="17"/>
  <c r="AH461" i="17"/>
  <c r="AG461" i="17"/>
  <c r="AF461" i="17"/>
  <c r="AE461" i="17"/>
  <c r="AD461" i="17"/>
  <c r="AC461" i="17"/>
  <c r="AB461" i="17"/>
  <c r="AA461" i="17"/>
  <c r="Z461" i="17"/>
  <c r="Y461" i="17"/>
  <c r="X461" i="17"/>
  <c r="W461" i="17"/>
  <c r="V461" i="17"/>
  <c r="U461" i="17"/>
  <c r="T461" i="17"/>
  <c r="S461" i="17"/>
  <c r="R461" i="17"/>
  <c r="Q461" i="17"/>
  <c r="P461" i="17"/>
  <c r="O461" i="17"/>
  <c r="N461" i="17"/>
  <c r="M461" i="17"/>
  <c r="L461" i="17"/>
  <c r="K461" i="17"/>
  <c r="J461" i="17"/>
  <c r="I461" i="17"/>
  <c r="H461" i="17"/>
  <c r="G461" i="17"/>
  <c r="F461" i="17"/>
  <c r="E461" i="17"/>
  <c r="D461" i="17"/>
  <c r="C461" i="17"/>
  <c r="B461" i="17"/>
  <c r="A461" i="17"/>
  <c r="BJ460" i="17"/>
  <c r="BI460" i="17"/>
  <c r="HI460" i="17" s="1"/>
  <c r="BH460" i="17"/>
  <c r="HJ460" i="17" s="1"/>
  <c r="BG460" i="17"/>
  <c r="BF460" i="17"/>
  <c r="BE460" i="17"/>
  <c r="BD460" i="17"/>
  <c r="BC460" i="17"/>
  <c r="BB460" i="17"/>
  <c r="BA460" i="17"/>
  <c r="AZ460" i="17"/>
  <c r="AY460" i="17"/>
  <c r="AX460" i="17"/>
  <c r="AW460" i="17"/>
  <c r="AV460" i="17"/>
  <c r="AU460" i="17"/>
  <c r="AT460" i="17"/>
  <c r="AS460" i="17"/>
  <c r="AR460" i="17"/>
  <c r="AQ460" i="17"/>
  <c r="AP460" i="17"/>
  <c r="AO460" i="17"/>
  <c r="AN460" i="17"/>
  <c r="AM460" i="17"/>
  <c r="AL460" i="17"/>
  <c r="AK460" i="17"/>
  <c r="AJ460" i="17"/>
  <c r="AI460" i="17"/>
  <c r="AH460" i="17"/>
  <c r="AG460" i="17"/>
  <c r="AF460" i="17"/>
  <c r="AE460" i="17"/>
  <c r="AD460" i="17"/>
  <c r="AC460" i="17"/>
  <c r="AB460" i="17"/>
  <c r="AA460" i="17"/>
  <c r="Z460" i="17"/>
  <c r="Y460" i="17"/>
  <c r="X460" i="17"/>
  <c r="W460" i="17"/>
  <c r="V460" i="17"/>
  <c r="U460" i="17"/>
  <c r="T460" i="17"/>
  <c r="S460" i="17"/>
  <c r="R460" i="17"/>
  <c r="Q460" i="17"/>
  <c r="P460" i="17"/>
  <c r="O460" i="17"/>
  <c r="N460" i="17"/>
  <c r="M460" i="17"/>
  <c r="L460" i="17"/>
  <c r="K460" i="17"/>
  <c r="J460" i="17"/>
  <c r="I460" i="17"/>
  <c r="H460" i="17"/>
  <c r="G460" i="17"/>
  <c r="GZ460" i="17" s="1"/>
  <c r="F460" i="17"/>
  <c r="E460" i="17"/>
  <c r="D460" i="17"/>
  <c r="C460" i="17"/>
  <c r="B460" i="17"/>
  <c r="A460" i="17"/>
  <c r="BJ459" i="17"/>
  <c r="BI459" i="17"/>
  <c r="HI459" i="17" s="1"/>
  <c r="BH459" i="17"/>
  <c r="HJ459" i="17" s="1"/>
  <c r="BG459" i="17"/>
  <c r="BF459" i="17"/>
  <c r="BE459" i="17"/>
  <c r="BD459" i="17"/>
  <c r="BC459" i="17"/>
  <c r="BB459" i="17"/>
  <c r="BA459" i="17"/>
  <c r="AZ459" i="17"/>
  <c r="AY459" i="17"/>
  <c r="AX459" i="17"/>
  <c r="AW459" i="17"/>
  <c r="AV459" i="17"/>
  <c r="AU459" i="17"/>
  <c r="AT459" i="17"/>
  <c r="AS459" i="17"/>
  <c r="AR459" i="17"/>
  <c r="AQ459" i="17"/>
  <c r="AP459" i="17"/>
  <c r="AO459" i="17"/>
  <c r="AN459" i="17"/>
  <c r="AM459" i="17"/>
  <c r="AL459" i="17"/>
  <c r="AK459" i="17"/>
  <c r="AJ459" i="17"/>
  <c r="AI459" i="17"/>
  <c r="AH459" i="17"/>
  <c r="AG459" i="17"/>
  <c r="AF459" i="17"/>
  <c r="AE459" i="17"/>
  <c r="AD459" i="17"/>
  <c r="AC459" i="17"/>
  <c r="AB459" i="17"/>
  <c r="AA459" i="17"/>
  <c r="Z459" i="17"/>
  <c r="Y459" i="17"/>
  <c r="X459" i="17"/>
  <c r="W459" i="17"/>
  <c r="V459" i="17"/>
  <c r="U459" i="17"/>
  <c r="T459" i="17"/>
  <c r="S459" i="17"/>
  <c r="R459" i="17"/>
  <c r="Q459" i="17"/>
  <c r="P459" i="17"/>
  <c r="O459" i="17"/>
  <c r="N459" i="17"/>
  <c r="M459" i="17"/>
  <c r="L459" i="17"/>
  <c r="K459" i="17"/>
  <c r="J459" i="17"/>
  <c r="I459" i="17"/>
  <c r="H459" i="17"/>
  <c r="G459" i="17"/>
  <c r="F459" i="17"/>
  <c r="E459" i="17"/>
  <c r="D459" i="17"/>
  <c r="C459" i="17"/>
  <c r="B459" i="17"/>
  <c r="A459" i="17"/>
  <c r="BJ458" i="17"/>
  <c r="BI458" i="17"/>
  <c r="HI458" i="17" s="1"/>
  <c r="BH458" i="17"/>
  <c r="HJ458" i="17" s="1"/>
  <c r="BG458" i="17"/>
  <c r="BF458" i="17"/>
  <c r="BE458" i="17"/>
  <c r="BD458" i="17"/>
  <c r="BC458" i="17"/>
  <c r="BB458" i="17"/>
  <c r="BA458" i="17"/>
  <c r="AZ458" i="17"/>
  <c r="AY458" i="17"/>
  <c r="AX458" i="17"/>
  <c r="AW458" i="17"/>
  <c r="AV458" i="17"/>
  <c r="AU458" i="17"/>
  <c r="AT458" i="17"/>
  <c r="AS458" i="17"/>
  <c r="AR458" i="17"/>
  <c r="AQ458" i="17"/>
  <c r="AP458" i="17"/>
  <c r="AO458" i="17"/>
  <c r="AN458" i="17"/>
  <c r="AM458" i="17"/>
  <c r="AL458" i="17"/>
  <c r="AK458" i="17"/>
  <c r="AJ458" i="17"/>
  <c r="AI458" i="17"/>
  <c r="AH458" i="17"/>
  <c r="AG458" i="17"/>
  <c r="AF458" i="17"/>
  <c r="AE458" i="17"/>
  <c r="AD458" i="17"/>
  <c r="AC458" i="17"/>
  <c r="AB458" i="17"/>
  <c r="AA458" i="17"/>
  <c r="Z458" i="17"/>
  <c r="Y458" i="17"/>
  <c r="X458" i="17"/>
  <c r="W458" i="17"/>
  <c r="V458" i="17"/>
  <c r="U458" i="17"/>
  <c r="T458" i="17"/>
  <c r="S458" i="17"/>
  <c r="R458" i="17"/>
  <c r="Q458" i="17"/>
  <c r="P458" i="17"/>
  <c r="O458" i="17"/>
  <c r="N458" i="17"/>
  <c r="M458" i="17"/>
  <c r="L458" i="17"/>
  <c r="K458" i="17"/>
  <c r="J458" i="17"/>
  <c r="I458" i="17"/>
  <c r="H458" i="17"/>
  <c r="G458" i="17"/>
  <c r="F458" i="17"/>
  <c r="HA458" i="17" s="1"/>
  <c r="E458" i="17"/>
  <c r="D458" i="17"/>
  <c r="C458" i="17"/>
  <c r="B458" i="17"/>
  <c r="A458" i="17"/>
  <c r="BJ457" i="17"/>
  <c r="BI457" i="17"/>
  <c r="HI457" i="17" s="1"/>
  <c r="BH457" i="17"/>
  <c r="HJ457" i="17" s="1"/>
  <c r="BG457" i="17"/>
  <c r="BF457" i="17"/>
  <c r="BE457" i="17"/>
  <c r="BD457" i="17"/>
  <c r="BC457" i="17"/>
  <c r="BB457" i="17"/>
  <c r="BA457" i="17"/>
  <c r="AZ457" i="17"/>
  <c r="AY457" i="17"/>
  <c r="AX457" i="17"/>
  <c r="AW457" i="17"/>
  <c r="AV457" i="17"/>
  <c r="AU457" i="17"/>
  <c r="AT457" i="17"/>
  <c r="AS457" i="17"/>
  <c r="AR457" i="17"/>
  <c r="AQ457" i="17"/>
  <c r="AP457" i="17"/>
  <c r="AO457" i="17"/>
  <c r="AN457" i="17"/>
  <c r="AM457" i="17"/>
  <c r="AL457" i="17"/>
  <c r="AK457" i="17"/>
  <c r="AJ457" i="17"/>
  <c r="AI457" i="17"/>
  <c r="AH457" i="17"/>
  <c r="AG457" i="17"/>
  <c r="AF457" i="17"/>
  <c r="AE457" i="17"/>
  <c r="AD457" i="17"/>
  <c r="AC457" i="17"/>
  <c r="AB457" i="17"/>
  <c r="AA457" i="17"/>
  <c r="Z457" i="17"/>
  <c r="Y457" i="17"/>
  <c r="X457" i="17"/>
  <c r="W457" i="17"/>
  <c r="V457" i="17"/>
  <c r="U457" i="17"/>
  <c r="T457" i="17"/>
  <c r="S457" i="17"/>
  <c r="R457" i="17"/>
  <c r="Q457" i="17"/>
  <c r="P457" i="17"/>
  <c r="O457" i="17"/>
  <c r="N457" i="17"/>
  <c r="M457" i="17"/>
  <c r="L457" i="17"/>
  <c r="K457" i="17"/>
  <c r="J457" i="17"/>
  <c r="I457" i="17"/>
  <c r="H457" i="17"/>
  <c r="G457" i="17"/>
  <c r="F457" i="17"/>
  <c r="E457" i="17"/>
  <c r="D457" i="17"/>
  <c r="C457" i="17"/>
  <c r="B457" i="17"/>
  <c r="A457" i="17"/>
  <c r="BJ456" i="17"/>
  <c r="BI456" i="17"/>
  <c r="HI456" i="17" s="1"/>
  <c r="BH456" i="17"/>
  <c r="HJ456" i="17" s="1"/>
  <c r="BG456" i="17"/>
  <c r="BF456" i="17"/>
  <c r="BE456" i="17"/>
  <c r="BD456" i="17"/>
  <c r="BC456" i="17"/>
  <c r="BB456" i="17"/>
  <c r="BA456" i="17"/>
  <c r="AZ456" i="17"/>
  <c r="AY456" i="17"/>
  <c r="AX456" i="17"/>
  <c r="AW456" i="17"/>
  <c r="AV456" i="17"/>
  <c r="AU456" i="17"/>
  <c r="AT456" i="17"/>
  <c r="AS456" i="17"/>
  <c r="AR456" i="17"/>
  <c r="AQ456" i="17"/>
  <c r="AP456" i="17"/>
  <c r="AO456" i="17"/>
  <c r="AN456" i="17"/>
  <c r="AM456" i="17"/>
  <c r="AL456" i="17"/>
  <c r="AK456" i="17"/>
  <c r="AJ456" i="17"/>
  <c r="AI456" i="17"/>
  <c r="AH456" i="17"/>
  <c r="AG456" i="17"/>
  <c r="AF456" i="17"/>
  <c r="AE456" i="17"/>
  <c r="AD456" i="17"/>
  <c r="AC456" i="17"/>
  <c r="AB456" i="17"/>
  <c r="AA456" i="17"/>
  <c r="Z456" i="17"/>
  <c r="Y456" i="17"/>
  <c r="X456" i="17"/>
  <c r="W456" i="17"/>
  <c r="V456" i="17"/>
  <c r="U456" i="17"/>
  <c r="T456" i="17"/>
  <c r="S456" i="17"/>
  <c r="R456" i="17"/>
  <c r="Q456" i="17"/>
  <c r="P456" i="17"/>
  <c r="O456" i="17"/>
  <c r="N456" i="17"/>
  <c r="M456" i="17"/>
  <c r="L456" i="17"/>
  <c r="K456" i="17"/>
  <c r="J456" i="17"/>
  <c r="I456" i="17"/>
  <c r="H456" i="17"/>
  <c r="G456" i="17"/>
  <c r="F456" i="17"/>
  <c r="E456" i="17"/>
  <c r="D456" i="17"/>
  <c r="C456" i="17"/>
  <c r="B456" i="17"/>
  <c r="A456" i="17"/>
  <c r="BJ455" i="17"/>
  <c r="BI455" i="17"/>
  <c r="HI455" i="17" s="1"/>
  <c r="BH455" i="17"/>
  <c r="HJ455" i="17" s="1"/>
  <c r="BG455" i="17"/>
  <c r="BF455" i="17"/>
  <c r="BE455" i="17"/>
  <c r="BD455" i="17"/>
  <c r="BC455" i="17"/>
  <c r="BB455" i="17"/>
  <c r="BA455" i="17"/>
  <c r="AZ455" i="17"/>
  <c r="AY455" i="17"/>
  <c r="AX455" i="17"/>
  <c r="AW455" i="17"/>
  <c r="AV455" i="17"/>
  <c r="AU455" i="17"/>
  <c r="AT455" i="17"/>
  <c r="AS455" i="17"/>
  <c r="AR455" i="17"/>
  <c r="AQ455" i="17"/>
  <c r="AP455" i="17"/>
  <c r="AO455" i="17"/>
  <c r="AN455" i="17"/>
  <c r="AM455" i="17"/>
  <c r="AL455" i="17"/>
  <c r="AK455" i="17"/>
  <c r="AJ455" i="17"/>
  <c r="AI455" i="17"/>
  <c r="AH455" i="17"/>
  <c r="AG455" i="17"/>
  <c r="AF455" i="17"/>
  <c r="AE455" i="17"/>
  <c r="AD455" i="17"/>
  <c r="AC455" i="17"/>
  <c r="AB455" i="17"/>
  <c r="AA455" i="17"/>
  <c r="Z455" i="17"/>
  <c r="Y455" i="17"/>
  <c r="X455" i="17"/>
  <c r="W455" i="17"/>
  <c r="V455" i="17"/>
  <c r="U455" i="17"/>
  <c r="T455" i="17"/>
  <c r="S455" i="17"/>
  <c r="R455" i="17"/>
  <c r="Q455" i="17"/>
  <c r="P455" i="17"/>
  <c r="O455" i="17"/>
  <c r="N455" i="17"/>
  <c r="M455" i="17"/>
  <c r="L455" i="17"/>
  <c r="K455" i="17"/>
  <c r="J455" i="17"/>
  <c r="I455" i="17"/>
  <c r="H455" i="17"/>
  <c r="G455" i="17"/>
  <c r="F455" i="17"/>
  <c r="E455" i="17"/>
  <c r="D455" i="17"/>
  <c r="C455" i="17"/>
  <c r="B455" i="17"/>
  <c r="A455" i="17"/>
  <c r="BJ454" i="17"/>
  <c r="BI454" i="17"/>
  <c r="HI454" i="17" s="1"/>
  <c r="BH454" i="17"/>
  <c r="HJ454" i="17" s="1"/>
  <c r="BG454" i="17"/>
  <c r="BF454" i="17"/>
  <c r="BE454" i="17"/>
  <c r="BD454" i="17"/>
  <c r="BC454" i="17"/>
  <c r="BB454" i="17"/>
  <c r="BA454" i="17"/>
  <c r="AZ454" i="17"/>
  <c r="AY454" i="17"/>
  <c r="AX454" i="17"/>
  <c r="AW454" i="17"/>
  <c r="AV454" i="17"/>
  <c r="AU454" i="17"/>
  <c r="AT454" i="17"/>
  <c r="AS454" i="17"/>
  <c r="AR454" i="17"/>
  <c r="AQ454" i="17"/>
  <c r="AP454" i="17"/>
  <c r="AO454" i="17"/>
  <c r="AN454" i="17"/>
  <c r="AM454" i="17"/>
  <c r="AL454" i="17"/>
  <c r="AK454" i="17"/>
  <c r="AJ454" i="17"/>
  <c r="AI454" i="17"/>
  <c r="AH454" i="17"/>
  <c r="AG454" i="17"/>
  <c r="AF454" i="17"/>
  <c r="AE454" i="17"/>
  <c r="AD454" i="17"/>
  <c r="AC454" i="17"/>
  <c r="AB454" i="17"/>
  <c r="AA454" i="17"/>
  <c r="Z454" i="17"/>
  <c r="Y454" i="17"/>
  <c r="X454" i="17"/>
  <c r="W454" i="17"/>
  <c r="V454" i="17"/>
  <c r="U454" i="17"/>
  <c r="T454" i="17"/>
  <c r="S454" i="17"/>
  <c r="R454" i="17"/>
  <c r="Q454" i="17"/>
  <c r="P454" i="17"/>
  <c r="O454" i="17"/>
  <c r="N454" i="17"/>
  <c r="M454" i="17"/>
  <c r="L454" i="17"/>
  <c r="K454" i="17"/>
  <c r="J454" i="17"/>
  <c r="I454" i="17"/>
  <c r="H454" i="17"/>
  <c r="G454" i="17"/>
  <c r="GZ454" i="17" s="1"/>
  <c r="F454" i="17"/>
  <c r="E454" i="17"/>
  <c r="D454" i="17"/>
  <c r="C454" i="17"/>
  <c r="B454" i="17"/>
  <c r="A454" i="17"/>
  <c r="BJ453" i="17"/>
  <c r="BI453" i="17"/>
  <c r="HI453" i="17" s="1"/>
  <c r="BH453" i="17"/>
  <c r="HJ453" i="17" s="1"/>
  <c r="BG453" i="17"/>
  <c r="BF453" i="17"/>
  <c r="BE453" i="17"/>
  <c r="BD453" i="17"/>
  <c r="BC453" i="17"/>
  <c r="BB453" i="17"/>
  <c r="BA453" i="17"/>
  <c r="AZ453" i="17"/>
  <c r="AY453" i="17"/>
  <c r="AX453" i="17"/>
  <c r="AW453" i="17"/>
  <c r="AV453" i="17"/>
  <c r="AU453" i="17"/>
  <c r="AT453" i="17"/>
  <c r="AS453" i="17"/>
  <c r="AR453" i="17"/>
  <c r="AQ453" i="17"/>
  <c r="AP453" i="17"/>
  <c r="AO453" i="17"/>
  <c r="AN453" i="17"/>
  <c r="AM453" i="17"/>
  <c r="AL453" i="17"/>
  <c r="AK453" i="17"/>
  <c r="AJ453" i="17"/>
  <c r="AI453" i="17"/>
  <c r="AH453" i="17"/>
  <c r="AG453" i="17"/>
  <c r="AF453" i="17"/>
  <c r="AE453" i="17"/>
  <c r="AD453" i="17"/>
  <c r="AC453" i="17"/>
  <c r="AB453" i="17"/>
  <c r="AA453" i="17"/>
  <c r="Z453" i="17"/>
  <c r="Y453" i="17"/>
  <c r="X453" i="17"/>
  <c r="W453" i="17"/>
  <c r="V453" i="17"/>
  <c r="U453" i="17"/>
  <c r="T453" i="17"/>
  <c r="S453" i="17"/>
  <c r="R453" i="17"/>
  <c r="Q453" i="17"/>
  <c r="P453" i="17"/>
  <c r="O453" i="17"/>
  <c r="N453" i="17"/>
  <c r="M453" i="17"/>
  <c r="L453" i="17"/>
  <c r="K453" i="17"/>
  <c r="J453" i="17"/>
  <c r="I453" i="17"/>
  <c r="H453" i="17"/>
  <c r="G453" i="17"/>
  <c r="F453" i="17"/>
  <c r="E453" i="17"/>
  <c r="D453" i="17"/>
  <c r="C453" i="17"/>
  <c r="B453" i="17"/>
  <c r="A453" i="17"/>
  <c r="BJ452" i="17"/>
  <c r="BI452" i="17"/>
  <c r="HI452" i="17" s="1"/>
  <c r="BH452" i="17"/>
  <c r="HJ452" i="17" s="1"/>
  <c r="BG452" i="17"/>
  <c r="BF452" i="17"/>
  <c r="BE452" i="17"/>
  <c r="BD452" i="17"/>
  <c r="BC452" i="17"/>
  <c r="BB452" i="17"/>
  <c r="BA452" i="17"/>
  <c r="AZ452" i="17"/>
  <c r="AY452" i="17"/>
  <c r="AX452" i="17"/>
  <c r="AW452" i="17"/>
  <c r="AV452" i="17"/>
  <c r="AU452" i="17"/>
  <c r="AT452" i="17"/>
  <c r="AS452" i="17"/>
  <c r="AR452" i="17"/>
  <c r="AQ452" i="17"/>
  <c r="AP452" i="17"/>
  <c r="AO452" i="17"/>
  <c r="AN452" i="17"/>
  <c r="AM452" i="17"/>
  <c r="AL452" i="17"/>
  <c r="AK452" i="17"/>
  <c r="AJ452" i="17"/>
  <c r="AI452" i="17"/>
  <c r="AH452" i="17"/>
  <c r="AG452" i="17"/>
  <c r="AF452" i="17"/>
  <c r="AE452" i="17"/>
  <c r="AD452" i="17"/>
  <c r="AC452" i="17"/>
  <c r="AB452" i="17"/>
  <c r="AA452" i="17"/>
  <c r="Z452" i="17"/>
  <c r="Y452" i="17"/>
  <c r="X452" i="17"/>
  <c r="W452" i="17"/>
  <c r="V452" i="17"/>
  <c r="U452" i="17"/>
  <c r="T452" i="17"/>
  <c r="S452" i="17"/>
  <c r="R452" i="17"/>
  <c r="Q452" i="17"/>
  <c r="P452" i="17"/>
  <c r="O452" i="17"/>
  <c r="N452" i="17"/>
  <c r="M452" i="17"/>
  <c r="L452" i="17"/>
  <c r="K452" i="17"/>
  <c r="J452" i="17"/>
  <c r="I452" i="17"/>
  <c r="H452" i="17"/>
  <c r="G452" i="17"/>
  <c r="F452" i="17"/>
  <c r="HA452" i="17" s="1"/>
  <c r="E452" i="17"/>
  <c r="D452" i="17"/>
  <c r="C452" i="17"/>
  <c r="B452" i="17"/>
  <c r="A452" i="17"/>
  <c r="BJ451" i="17"/>
  <c r="BI451" i="17"/>
  <c r="HI451" i="17" s="1"/>
  <c r="BH451" i="17"/>
  <c r="HJ451" i="17" s="1"/>
  <c r="BG451" i="17"/>
  <c r="BF451" i="17"/>
  <c r="BE451" i="17"/>
  <c r="BD451" i="17"/>
  <c r="BC451" i="17"/>
  <c r="BB451" i="17"/>
  <c r="BA451" i="17"/>
  <c r="AZ451" i="17"/>
  <c r="AY451" i="17"/>
  <c r="AX451" i="17"/>
  <c r="AW451" i="17"/>
  <c r="AV451" i="17"/>
  <c r="AU451" i="17"/>
  <c r="AT451" i="17"/>
  <c r="AS451" i="17"/>
  <c r="AR451" i="17"/>
  <c r="AQ451" i="17"/>
  <c r="AP451" i="17"/>
  <c r="AO451" i="17"/>
  <c r="AN451" i="17"/>
  <c r="AM451" i="17"/>
  <c r="AL451" i="17"/>
  <c r="AK451" i="17"/>
  <c r="AJ451" i="17"/>
  <c r="AI451" i="17"/>
  <c r="AH451" i="17"/>
  <c r="AG451" i="17"/>
  <c r="AF451" i="17"/>
  <c r="AE451" i="17"/>
  <c r="AD451" i="17"/>
  <c r="AC451" i="17"/>
  <c r="AB451" i="17"/>
  <c r="AA451" i="17"/>
  <c r="Z451" i="17"/>
  <c r="Y451" i="17"/>
  <c r="X451" i="17"/>
  <c r="W451" i="17"/>
  <c r="V451" i="17"/>
  <c r="U451" i="17"/>
  <c r="T451" i="17"/>
  <c r="S451" i="17"/>
  <c r="R451" i="17"/>
  <c r="Q451" i="17"/>
  <c r="P451" i="17"/>
  <c r="O451" i="17"/>
  <c r="N451" i="17"/>
  <c r="M451" i="17"/>
  <c r="L451" i="17"/>
  <c r="K451" i="17"/>
  <c r="J451" i="17"/>
  <c r="I451" i="17"/>
  <c r="H451" i="17"/>
  <c r="G451" i="17"/>
  <c r="F451" i="17"/>
  <c r="E451" i="17"/>
  <c r="D451" i="17"/>
  <c r="C451" i="17"/>
  <c r="B451" i="17"/>
  <c r="A451" i="17"/>
  <c r="BJ450" i="17"/>
  <c r="BI450" i="17"/>
  <c r="HI450" i="17" s="1"/>
  <c r="BH450" i="17"/>
  <c r="HJ450" i="17" s="1"/>
  <c r="BG450" i="17"/>
  <c r="BF450" i="17"/>
  <c r="BE450" i="17"/>
  <c r="BD450" i="17"/>
  <c r="BC450" i="17"/>
  <c r="BB450" i="17"/>
  <c r="BA450" i="17"/>
  <c r="AZ450" i="17"/>
  <c r="AY450" i="17"/>
  <c r="AX450" i="17"/>
  <c r="AW450" i="17"/>
  <c r="AV450" i="17"/>
  <c r="AU450" i="17"/>
  <c r="AT450" i="17"/>
  <c r="AS450" i="17"/>
  <c r="AR450" i="17"/>
  <c r="AQ450" i="17"/>
  <c r="AP450" i="17"/>
  <c r="AO450" i="17"/>
  <c r="AN450" i="17"/>
  <c r="AM450" i="17"/>
  <c r="AL450" i="17"/>
  <c r="AK450" i="17"/>
  <c r="AJ450" i="17"/>
  <c r="AI450" i="17"/>
  <c r="AH450" i="17"/>
  <c r="AG450" i="17"/>
  <c r="AF450" i="17"/>
  <c r="AE450" i="17"/>
  <c r="AD450" i="17"/>
  <c r="AC450" i="17"/>
  <c r="AB450" i="17"/>
  <c r="AA450" i="17"/>
  <c r="Z450" i="17"/>
  <c r="Y450" i="17"/>
  <c r="X450" i="17"/>
  <c r="W450" i="17"/>
  <c r="V450" i="17"/>
  <c r="U450" i="17"/>
  <c r="T450" i="17"/>
  <c r="S450" i="17"/>
  <c r="R450" i="17"/>
  <c r="Q450" i="17"/>
  <c r="P450" i="17"/>
  <c r="O450" i="17"/>
  <c r="N450" i="17"/>
  <c r="M450" i="17"/>
  <c r="L450" i="17"/>
  <c r="K450" i="17"/>
  <c r="J450" i="17"/>
  <c r="I450" i="17"/>
  <c r="H450" i="17"/>
  <c r="G450" i="17"/>
  <c r="F450" i="17"/>
  <c r="E450" i="17"/>
  <c r="D450" i="17"/>
  <c r="C450" i="17"/>
  <c r="B450" i="17"/>
  <c r="A450" i="17"/>
  <c r="BJ449" i="17"/>
  <c r="BI449" i="17"/>
  <c r="HI449" i="17" s="1"/>
  <c r="BH449" i="17"/>
  <c r="HJ449" i="17" s="1"/>
  <c r="BG449" i="17"/>
  <c r="BF449" i="17"/>
  <c r="BE449" i="17"/>
  <c r="BD449" i="17"/>
  <c r="BC449" i="17"/>
  <c r="BB449" i="17"/>
  <c r="BA449" i="17"/>
  <c r="AZ449" i="17"/>
  <c r="AY449" i="17"/>
  <c r="AX449" i="17"/>
  <c r="AW449" i="17"/>
  <c r="AV449" i="17"/>
  <c r="AU449" i="17"/>
  <c r="AT449" i="17"/>
  <c r="AS449" i="17"/>
  <c r="AR449" i="17"/>
  <c r="AQ449" i="17"/>
  <c r="AP449" i="17"/>
  <c r="AO449" i="17"/>
  <c r="AN449" i="17"/>
  <c r="AM449" i="17"/>
  <c r="AL449" i="17"/>
  <c r="AK449" i="17"/>
  <c r="AJ449" i="17"/>
  <c r="AI449" i="17"/>
  <c r="AH449" i="17"/>
  <c r="AG449" i="17"/>
  <c r="AF449" i="17"/>
  <c r="AE449" i="17"/>
  <c r="AD449" i="17"/>
  <c r="AC449" i="17"/>
  <c r="AB449" i="17"/>
  <c r="AA449" i="17"/>
  <c r="Z449" i="17"/>
  <c r="Y449" i="17"/>
  <c r="X449" i="17"/>
  <c r="DC449" i="17" s="1"/>
  <c r="W449" i="17"/>
  <c r="V449" i="17"/>
  <c r="U449" i="17"/>
  <c r="T449" i="17"/>
  <c r="S449" i="17"/>
  <c r="R449" i="17"/>
  <c r="Q449" i="17"/>
  <c r="P449" i="17"/>
  <c r="O449" i="17"/>
  <c r="N449" i="17"/>
  <c r="M449" i="17"/>
  <c r="L449" i="17"/>
  <c r="K449" i="17"/>
  <c r="J449" i="17"/>
  <c r="I449" i="17"/>
  <c r="H449" i="17"/>
  <c r="G449" i="17"/>
  <c r="F449" i="17"/>
  <c r="E449" i="17"/>
  <c r="D449" i="17"/>
  <c r="C449" i="17"/>
  <c r="B449" i="17"/>
  <c r="A449" i="17"/>
  <c r="BJ448" i="17"/>
  <c r="BI448" i="17"/>
  <c r="HI448" i="17" s="1"/>
  <c r="BH448" i="17"/>
  <c r="HJ448" i="17" s="1"/>
  <c r="BG448" i="17"/>
  <c r="BF448" i="17"/>
  <c r="BE448" i="17"/>
  <c r="BD448" i="17"/>
  <c r="BC448" i="17"/>
  <c r="BB448" i="17"/>
  <c r="BA448" i="17"/>
  <c r="AZ448" i="17"/>
  <c r="AY448" i="17"/>
  <c r="AX448" i="17"/>
  <c r="AW448" i="17"/>
  <c r="AV448" i="17"/>
  <c r="AU448" i="17"/>
  <c r="AT448" i="17"/>
  <c r="AS448" i="17"/>
  <c r="AR448" i="17"/>
  <c r="AQ448" i="17"/>
  <c r="AP448" i="17"/>
  <c r="AO448" i="17"/>
  <c r="AN448" i="17"/>
  <c r="AM448" i="17"/>
  <c r="AL448" i="17"/>
  <c r="AK448" i="17"/>
  <c r="AJ448" i="17"/>
  <c r="AI448" i="17"/>
  <c r="AH448" i="17"/>
  <c r="AG448" i="17"/>
  <c r="AF448" i="17"/>
  <c r="AE448" i="17"/>
  <c r="AD448" i="17"/>
  <c r="AC448" i="17"/>
  <c r="AB448" i="17"/>
  <c r="AA448" i="17"/>
  <c r="Z448" i="17"/>
  <c r="Y448" i="17"/>
  <c r="X448" i="17"/>
  <c r="W448" i="17"/>
  <c r="V448" i="17"/>
  <c r="U448" i="17"/>
  <c r="T448" i="17"/>
  <c r="S448" i="17"/>
  <c r="R448" i="17"/>
  <c r="Q448" i="17"/>
  <c r="P448" i="17"/>
  <c r="O448" i="17"/>
  <c r="N448" i="17"/>
  <c r="M448" i="17"/>
  <c r="L448" i="17"/>
  <c r="K448" i="17"/>
  <c r="J448" i="17"/>
  <c r="I448" i="17"/>
  <c r="H448" i="17"/>
  <c r="G448" i="17"/>
  <c r="F448" i="17"/>
  <c r="E448" i="17"/>
  <c r="D448" i="17"/>
  <c r="C448" i="17"/>
  <c r="B448" i="17"/>
  <c r="A448" i="17"/>
  <c r="BJ447" i="17"/>
  <c r="BI447" i="17"/>
  <c r="HI447" i="17" s="1"/>
  <c r="BH447" i="17"/>
  <c r="HJ447" i="17" s="1"/>
  <c r="BG447" i="17"/>
  <c r="BF447" i="17"/>
  <c r="BE447" i="17"/>
  <c r="BD447" i="17"/>
  <c r="BC447" i="17"/>
  <c r="BB447" i="17"/>
  <c r="BA447" i="17"/>
  <c r="AZ447" i="17"/>
  <c r="AY447" i="17"/>
  <c r="AX447" i="17"/>
  <c r="AW447" i="17"/>
  <c r="AV447" i="17"/>
  <c r="AU447" i="17"/>
  <c r="AT447" i="17"/>
  <c r="AS447" i="17"/>
  <c r="AR447" i="17"/>
  <c r="AQ447" i="17"/>
  <c r="AP447" i="17"/>
  <c r="AO447" i="17"/>
  <c r="AN447" i="17"/>
  <c r="AM447" i="17"/>
  <c r="AL447" i="17"/>
  <c r="AK447" i="17"/>
  <c r="AJ447" i="17"/>
  <c r="AI447" i="17"/>
  <c r="AH447" i="17"/>
  <c r="AG447" i="17"/>
  <c r="AF447" i="17"/>
  <c r="AE447" i="17"/>
  <c r="AD447" i="17"/>
  <c r="AC447" i="17"/>
  <c r="AB447" i="17"/>
  <c r="AA447" i="17"/>
  <c r="Z447" i="17"/>
  <c r="Y447" i="17"/>
  <c r="X447" i="17"/>
  <c r="W447" i="17"/>
  <c r="V447" i="17"/>
  <c r="U447" i="17"/>
  <c r="T447" i="17"/>
  <c r="S447" i="17"/>
  <c r="R447" i="17"/>
  <c r="Q447" i="17"/>
  <c r="P447" i="17"/>
  <c r="O447" i="17"/>
  <c r="N447" i="17"/>
  <c r="M447" i="17"/>
  <c r="L447" i="17"/>
  <c r="K447" i="17"/>
  <c r="J447" i="17"/>
  <c r="I447" i="17"/>
  <c r="H447" i="17"/>
  <c r="G447" i="17"/>
  <c r="F447" i="17"/>
  <c r="E447" i="17"/>
  <c r="D447" i="17"/>
  <c r="C447" i="17"/>
  <c r="B447" i="17"/>
  <c r="A447" i="17"/>
  <c r="BJ446" i="17"/>
  <c r="BI446" i="17"/>
  <c r="HI446" i="17" s="1"/>
  <c r="BH446" i="17"/>
  <c r="HJ446" i="17" s="1"/>
  <c r="BG446" i="17"/>
  <c r="BF446" i="17"/>
  <c r="BE446" i="17"/>
  <c r="BD446" i="17"/>
  <c r="BC446" i="17"/>
  <c r="BB446" i="17"/>
  <c r="BA446" i="17"/>
  <c r="AZ446" i="17"/>
  <c r="AY446" i="17"/>
  <c r="AX446" i="17"/>
  <c r="AW446" i="17"/>
  <c r="AV446" i="17"/>
  <c r="AU446" i="17"/>
  <c r="AT446" i="17"/>
  <c r="AS446" i="17"/>
  <c r="AR446" i="17"/>
  <c r="AQ446" i="17"/>
  <c r="AP446" i="17"/>
  <c r="AO446" i="17"/>
  <c r="AN446" i="17"/>
  <c r="AM446" i="17"/>
  <c r="AL446" i="17"/>
  <c r="AK446" i="17"/>
  <c r="AJ446" i="17"/>
  <c r="AI446" i="17"/>
  <c r="AH446" i="17"/>
  <c r="AG446" i="17"/>
  <c r="AF446" i="17"/>
  <c r="AE446" i="17"/>
  <c r="AD446" i="17"/>
  <c r="AC446" i="17"/>
  <c r="AB446" i="17"/>
  <c r="AA446" i="17"/>
  <c r="Z446" i="17"/>
  <c r="Y446" i="17"/>
  <c r="X446" i="17"/>
  <c r="W446" i="17"/>
  <c r="V446" i="17"/>
  <c r="U446" i="17"/>
  <c r="T446" i="17"/>
  <c r="S446" i="17"/>
  <c r="R446" i="17"/>
  <c r="Q446" i="17"/>
  <c r="P446" i="17"/>
  <c r="O446" i="17"/>
  <c r="N446" i="17"/>
  <c r="M446" i="17"/>
  <c r="L446" i="17"/>
  <c r="K446" i="17"/>
  <c r="J446" i="17"/>
  <c r="I446" i="17"/>
  <c r="H446" i="17"/>
  <c r="G446" i="17"/>
  <c r="F446" i="17"/>
  <c r="HA446" i="17" s="1"/>
  <c r="E446" i="17"/>
  <c r="D446" i="17"/>
  <c r="C446" i="17"/>
  <c r="B446" i="17"/>
  <c r="A446" i="17"/>
  <c r="BJ445" i="17"/>
  <c r="BI445" i="17"/>
  <c r="HI445" i="17" s="1"/>
  <c r="BH445" i="17"/>
  <c r="HJ445" i="17" s="1"/>
  <c r="BG445" i="17"/>
  <c r="BF445" i="17"/>
  <c r="BE445" i="17"/>
  <c r="BD445" i="17"/>
  <c r="BC445" i="17"/>
  <c r="BB445" i="17"/>
  <c r="BA445" i="17"/>
  <c r="AZ445" i="17"/>
  <c r="AY445" i="17"/>
  <c r="AX445" i="17"/>
  <c r="AW445" i="17"/>
  <c r="AV445" i="17"/>
  <c r="AU445" i="17"/>
  <c r="AT445" i="17"/>
  <c r="AS445" i="17"/>
  <c r="AR445" i="17"/>
  <c r="AQ445" i="17"/>
  <c r="AP445" i="17"/>
  <c r="AO445" i="17"/>
  <c r="AN445" i="17"/>
  <c r="AM445" i="17"/>
  <c r="AL445" i="17"/>
  <c r="AK445" i="17"/>
  <c r="AJ445" i="17"/>
  <c r="AI445" i="17"/>
  <c r="AH445" i="17"/>
  <c r="AG445" i="17"/>
  <c r="AF445" i="17"/>
  <c r="AE445" i="17"/>
  <c r="AD445" i="17"/>
  <c r="AC445" i="17"/>
  <c r="AB445" i="17"/>
  <c r="AA445" i="17"/>
  <c r="Z445" i="17"/>
  <c r="Y445" i="17"/>
  <c r="X445" i="17"/>
  <c r="W445" i="17"/>
  <c r="V445" i="17"/>
  <c r="U445" i="17"/>
  <c r="T445" i="17"/>
  <c r="S445" i="17"/>
  <c r="R445" i="17"/>
  <c r="Q445" i="17"/>
  <c r="P445" i="17"/>
  <c r="O445" i="17"/>
  <c r="N445" i="17"/>
  <c r="M445" i="17"/>
  <c r="L445" i="17"/>
  <c r="K445" i="17"/>
  <c r="J445" i="17"/>
  <c r="I445" i="17"/>
  <c r="H445" i="17"/>
  <c r="G445" i="17"/>
  <c r="F445" i="17"/>
  <c r="E445" i="17"/>
  <c r="D445" i="17"/>
  <c r="C445" i="17"/>
  <c r="B445" i="17"/>
  <c r="A445" i="17"/>
  <c r="BJ444" i="17"/>
  <c r="BI444" i="17"/>
  <c r="HI444" i="17" s="1"/>
  <c r="BH444" i="17"/>
  <c r="HJ444" i="17" s="1"/>
  <c r="BG444" i="17"/>
  <c r="BF444" i="17"/>
  <c r="BE444" i="17"/>
  <c r="BD444" i="17"/>
  <c r="BC444" i="17"/>
  <c r="BB444" i="17"/>
  <c r="BA444" i="17"/>
  <c r="AZ444" i="17"/>
  <c r="AY444" i="17"/>
  <c r="AX444" i="17"/>
  <c r="AW444" i="17"/>
  <c r="AV444" i="17"/>
  <c r="AU444" i="17"/>
  <c r="AT444" i="17"/>
  <c r="AS444" i="17"/>
  <c r="AR444" i="17"/>
  <c r="AQ444" i="17"/>
  <c r="AP444" i="17"/>
  <c r="AO444" i="17"/>
  <c r="AN444" i="17"/>
  <c r="AM444" i="17"/>
  <c r="AL444" i="17"/>
  <c r="AK444" i="17"/>
  <c r="AJ444" i="17"/>
  <c r="AI444" i="17"/>
  <c r="AH444" i="17"/>
  <c r="AG444" i="17"/>
  <c r="AF444" i="17"/>
  <c r="AE444" i="17"/>
  <c r="AD444" i="17"/>
  <c r="AC444" i="17"/>
  <c r="AB444" i="17"/>
  <c r="AA444" i="17"/>
  <c r="Z444" i="17"/>
  <c r="Y444" i="17"/>
  <c r="X444" i="17"/>
  <c r="W444" i="17"/>
  <c r="V444" i="17"/>
  <c r="U444" i="17"/>
  <c r="T444" i="17"/>
  <c r="S444" i="17"/>
  <c r="R444" i="17"/>
  <c r="Q444" i="17"/>
  <c r="P444" i="17"/>
  <c r="O444" i="17"/>
  <c r="N444" i="17"/>
  <c r="M444" i="17"/>
  <c r="L444" i="17"/>
  <c r="K444" i="17"/>
  <c r="J444" i="17"/>
  <c r="I444" i="17"/>
  <c r="H444" i="17"/>
  <c r="G444" i="17"/>
  <c r="F444" i="17"/>
  <c r="E444" i="17"/>
  <c r="D444" i="17"/>
  <c r="C444" i="17"/>
  <c r="B444" i="17"/>
  <c r="A444" i="17"/>
  <c r="BJ443" i="17"/>
  <c r="BI443" i="17"/>
  <c r="HI443" i="17" s="1"/>
  <c r="BH443" i="17"/>
  <c r="HJ443" i="17" s="1"/>
  <c r="BG443" i="17"/>
  <c r="BF443" i="17"/>
  <c r="BE443" i="17"/>
  <c r="BD443" i="17"/>
  <c r="BC443" i="17"/>
  <c r="BB443" i="17"/>
  <c r="BA443" i="17"/>
  <c r="AZ443" i="17"/>
  <c r="AY443" i="17"/>
  <c r="AX443" i="17"/>
  <c r="AW443" i="17"/>
  <c r="AV443" i="17"/>
  <c r="AU443" i="17"/>
  <c r="AT443" i="17"/>
  <c r="AS443" i="17"/>
  <c r="AR443" i="17"/>
  <c r="AQ443" i="17"/>
  <c r="AP443" i="17"/>
  <c r="AO443" i="17"/>
  <c r="AN443" i="17"/>
  <c r="AM443" i="17"/>
  <c r="AL443" i="17"/>
  <c r="AK443" i="17"/>
  <c r="AJ443" i="17"/>
  <c r="AI443" i="17"/>
  <c r="AH443" i="17"/>
  <c r="AG443" i="17"/>
  <c r="AF443" i="17"/>
  <c r="AE443" i="17"/>
  <c r="AD443" i="17"/>
  <c r="AC443" i="17"/>
  <c r="AB443" i="17"/>
  <c r="AA443" i="17"/>
  <c r="Z443" i="17"/>
  <c r="Y443" i="17"/>
  <c r="X443" i="17"/>
  <c r="DC443" i="17" s="1"/>
  <c r="W443" i="17"/>
  <c r="V443" i="17"/>
  <c r="U443" i="17"/>
  <c r="T443" i="17"/>
  <c r="S443" i="17"/>
  <c r="R443" i="17"/>
  <c r="Q443" i="17"/>
  <c r="P443" i="17"/>
  <c r="O443" i="17"/>
  <c r="N443" i="17"/>
  <c r="M443" i="17"/>
  <c r="L443" i="17"/>
  <c r="K443" i="17"/>
  <c r="J443" i="17"/>
  <c r="I443" i="17"/>
  <c r="H443" i="17"/>
  <c r="G443" i="17"/>
  <c r="F443" i="17"/>
  <c r="E443" i="17"/>
  <c r="D443" i="17"/>
  <c r="C443" i="17"/>
  <c r="B443" i="17"/>
  <c r="A443" i="17"/>
  <c r="BJ442" i="17"/>
  <c r="BI442" i="17"/>
  <c r="HI442" i="17" s="1"/>
  <c r="BH442" i="17"/>
  <c r="HJ442" i="17" s="1"/>
  <c r="BG442" i="17"/>
  <c r="BF442" i="17"/>
  <c r="BE442" i="17"/>
  <c r="BD442" i="17"/>
  <c r="BC442" i="17"/>
  <c r="BB442" i="17"/>
  <c r="BA442" i="17"/>
  <c r="AZ442" i="17"/>
  <c r="AY442" i="17"/>
  <c r="AX442" i="17"/>
  <c r="AW442" i="17"/>
  <c r="AV442" i="17"/>
  <c r="AU442" i="17"/>
  <c r="AT442" i="17"/>
  <c r="AS442" i="17"/>
  <c r="AR442" i="17"/>
  <c r="AQ442" i="17"/>
  <c r="AP442" i="17"/>
  <c r="AO442" i="17"/>
  <c r="AN442" i="17"/>
  <c r="AM442" i="17"/>
  <c r="AL442" i="17"/>
  <c r="AK442" i="17"/>
  <c r="AJ442" i="17"/>
  <c r="AI442" i="17"/>
  <c r="AH442" i="17"/>
  <c r="AG442" i="17"/>
  <c r="AF442" i="17"/>
  <c r="AE442" i="17"/>
  <c r="AD442" i="17"/>
  <c r="AC442" i="17"/>
  <c r="AB442" i="17"/>
  <c r="AA442" i="17"/>
  <c r="Z442" i="17"/>
  <c r="Y442" i="17"/>
  <c r="X442" i="17"/>
  <c r="W442" i="17"/>
  <c r="V442" i="17"/>
  <c r="U442" i="17"/>
  <c r="T442" i="17"/>
  <c r="S442" i="17"/>
  <c r="R442" i="17"/>
  <c r="Q442" i="17"/>
  <c r="P442" i="17"/>
  <c r="O442" i="17"/>
  <c r="N442" i="17"/>
  <c r="M442" i="17"/>
  <c r="L442" i="17"/>
  <c r="K442" i="17"/>
  <c r="J442" i="17"/>
  <c r="I442" i="17"/>
  <c r="H442" i="17"/>
  <c r="G442" i="17"/>
  <c r="F442" i="17"/>
  <c r="E442" i="17"/>
  <c r="D442" i="17"/>
  <c r="C442" i="17"/>
  <c r="B442" i="17"/>
  <c r="A442" i="17"/>
  <c r="BJ441" i="17"/>
  <c r="BI441" i="17"/>
  <c r="HI441" i="17" s="1"/>
  <c r="BH441" i="17"/>
  <c r="HJ441" i="17" s="1"/>
  <c r="BG441" i="17"/>
  <c r="BF441" i="17"/>
  <c r="BE441" i="17"/>
  <c r="BD441" i="17"/>
  <c r="BC441" i="17"/>
  <c r="BB441" i="17"/>
  <c r="BA441" i="17"/>
  <c r="AZ441" i="17"/>
  <c r="AY441" i="17"/>
  <c r="AX441" i="17"/>
  <c r="AW441" i="17"/>
  <c r="AV441" i="17"/>
  <c r="AU441" i="17"/>
  <c r="AT441" i="17"/>
  <c r="AS441" i="17"/>
  <c r="AR441" i="17"/>
  <c r="AQ441" i="17"/>
  <c r="AP441" i="17"/>
  <c r="AO441" i="17"/>
  <c r="AN441" i="17"/>
  <c r="AM441" i="17"/>
  <c r="AL441" i="17"/>
  <c r="AK441" i="17"/>
  <c r="AJ441" i="17"/>
  <c r="AI441" i="17"/>
  <c r="AH441" i="17"/>
  <c r="AG441" i="17"/>
  <c r="AF441" i="17"/>
  <c r="AE441" i="17"/>
  <c r="AD441" i="17"/>
  <c r="AC441" i="17"/>
  <c r="AB441" i="17"/>
  <c r="AA441" i="17"/>
  <c r="Z441" i="17"/>
  <c r="Y441" i="17"/>
  <c r="X441" i="17"/>
  <c r="W441" i="17"/>
  <c r="V441" i="17"/>
  <c r="U441" i="17"/>
  <c r="T441" i="17"/>
  <c r="S441" i="17"/>
  <c r="R441" i="17"/>
  <c r="Q441" i="17"/>
  <c r="P441" i="17"/>
  <c r="O441" i="17"/>
  <c r="N441" i="17"/>
  <c r="M441" i="17"/>
  <c r="L441" i="17"/>
  <c r="K441" i="17"/>
  <c r="J441" i="17"/>
  <c r="I441" i="17"/>
  <c r="H441" i="17"/>
  <c r="G441" i="17"/>
  <c r="F441" i="17"/>
  <c r="E441" i="17"/>
  <c r="D441" i="17"/>
  <c r="C441" i="17"/>
  <c r="B441" i="17"/>
  <c r="A441" i="17"/>
  <c r="BJ440" i="17"/>
  <c r="BI440" i="17"/>
  <c r="HI440" i="17" s="1"/>
  <c r="BH440" i="17"/>
  <c r="HJ440" i="17" s="1"/>
  <c r="BG440" i="17"/>
  <c r="BF440" i="17"/>
  <c r="BE440" i="17"/>
  <c r="BD440" i="17"/>
  <c r="BC440" i="17"/>
  <c r="BB440" i="17"/>
  <c r="BA440" i="17"/>
  <c r="AZ440" i="17"/>
  <c r="AY440" i="17"/>
  <c r="AX440" i="17"/>
  <c r="AW440" i="17"/>
  <c r="AV440" i="17"/>
  <c r="AU440" i="17"/>
  <c r="AT440" i="17"/>
  <c r="AS440" i="17"/>
  <c r="AR440" i="17"/>
  <c r="AQ440" i="17"/>
  <c r="AP440" i="17"/>
  <c r="AO440" i="17"/>
  <c r="AN440" i="17"/>
  <c r="AM440" i="17"/>
  <c r="AL440" i="17"/>
  <c r="AK440" i="17"/>
  <c r="AJ440" i="17"/>
  <c r="AI440" i="17"/>
  <c r="AH440" i="17"/>
  <c r="AG440" i="17"/>
  <c r="AF440" i="17"/>
  <c r="AE440" i="17"/>
  <c r="AD440" i="17"/>
  <c r="AC440" i="17"/>
  <c r="AB440" i="17"/>
  <c r="AA440" i="17"/>
  <c r="Z440" i="17"/>
  <c r="Y440" i="17"/>
  <c r="X440" i="17"/>
  <c r="W440" i="17"/>
  <c r="V440" i="17"/>
  <c r="U440" i="17"/>
  <c r="T440" i="17"/>
  <c r="S440" i="17"/>
  <c r="R440" i="17"/>
  <c r="Q440" i="17"/>
  <c r="P440" i="17"/>
  <c r="O440" i="17"/>
  <c r="N440" i="17"/>
  <c r="M440" i="17"/>
  <c r="L440" i="17"/>
  <c r="K440" i="17"/>
  <c r="J440" i="17"/>
  <c r="I440" i="17"/>
  <c r="H440" i="17"/>
  <c r="G440" i="17"/>
  <c r="F440" i="17"/>
  <c r="HA440" i="17" s="1"/>
  <c r="E440" i="17"/>
  <c r="D440" i="17"/>
  <c r="C440" i="17"/>
  <c r="B440" i="17"/>
  <c r="A440" i="17"/>
  <c r="BJ439" i="17"/>
  <c r="BI439" i="17"/>
  <c r="HI439" i="17" s="1"/>
  <c r="BH439" i="17"/>
  <c r="HJ439" i="17" s="1"/>
  <c r="BG439" i="17"/>
  <c r="BF439" i="17"/>
  <c r="BE439" i="17"/>
  <c r="BD439" i="17"/>
  <c r="BC439" i="17"/>
  <c r="BB439" i="17"/>
  <c r="BA439" i="17"/>
  <c r="AZ439" i="17"/>
  <c r="AY439" i="17"/>
  <c r="AX439" i="17"/>
  <c r="AW439" i="17"/>
  <c r="AV439" i="17"/>
  <c r="AU439" i="17"/>
  <c r="AT439" i="17"/>
  <c r="AS439" i="17"/>
  <c r="AR439" i="17"/>
  <c r="AQ439" i="17"/>
  <c r="AP439" i="17"/>
  <c r="AO439" i="17"/>
  <c r="AN439" i="17"/>
  <c r="AM439" i="17"/>
  <c r="AL439" i="17"/>
  <c r="AK439" i="17"/>
  <c r="AJ439" i="17"/>
  <c r="AI439" i="17"/>
  <c r="AH439" i="17"/>
  <c r="AG439" i="17"/>
  <c r="AF439" i="17"/>
  <c r="AE439" i="17"/>
  <c r="AD439" i="17"/>
  <c r="AC439" i="17"/>
  <c r="AB439" i="17"/>
  <c r="AA439" i="17"/>
  <c r="Z439" i="17"/>
  <c r="Y439" i="17"/>
  <c r="X439" i="17"/>
  <c r="W439" i="17"/>
  <c r="V439" i="17"/>
  <c r="U439" i="17"/>
  <c r="T439" i="17"/>
  <c r="S439" i="17"/>
  <c r="R439" i="17"/>
  <c r="Q439" i="17"/>
  <c r="P439" i="17"/>
  <c r="O439" i="17"/>
  <c r="N439" i="17"/>
  <c r="M439" i="17"/>
  <c r="L439" i="17"/>
  <c r="K439" i="17"/>
  <c r="J439" i="17"/>
  <c r="I439" i="17"/>
  <c r="H439" i="17"/>
  <c r="G439" i="17"/>
  <c r="F439" i="17"/>
  <c r="E439" i="17"/>
  <c r="D439" i="17"/>
  <c r="C439" i="17"/>
  <c r="B439" i="17"/>
  <c r="A439" i="17"/>
  <c r="BJ438" i="17"/>
  <c r="BI438" i="17"/>
  <c r="HI438" i="17" s="1"/>
  <c r="BH438" i="17"/>
  <c r="HJ438" i="17" s="1"/>
  <c r="BG438" i="17"/>
  <c r="BF438" i="17"/>
  <c r="BE438" i="17"/>
  <c r="BD438" i="17"/>
  <c r="BC438" i="17"/>
  <c r="BB438" i="17"/>
  <c r="BA438" i="17"/>
  <c r="AZ438" i="17"/>
  <c r="AY438" i="17"/>
  <c r="AX438" i="17"/>
  <c r="AW438" i="17"/>
  <c r="AV438" i="17"/>
  <c r="AU438" i="17"/>
  <c r="AT438" i="17"/>
  <c r="AS438" i="17"/>
  <c r="AR438" i="17"/>
  <c r="AQ438" i="17"/>
  <c r="AP438" i="17"/>
  <c r="AO438" i="17"/>
  <c r="AN438" i="17"/>
  <c r="AM438" i="17"/>
  <c r="AL438" i="17"/>
  <c r="AK438" i="17"/>
  <c r="AJ438" i="17"/>
  <c r="AI438" i="17"/>
  <c r="AH438" i="17"/>
  <c r="AG438" i="17"/>
  <c r="AF438" i="17"/>
  <c r="AE438" i="17"/>
  <c r="AD438" i="17"/>
  <c r="AC438" i="17"/>
  <c r="AB438" i="17"/>
  <c r="AA438" i="17"/>
  <c r="Z438" i="17"/>
  <c r="Y438" i="17"/>
  <c r="X438" i="17"/>
  <c r="W438" i="17"/>
  <c r="V438" i="17"/>
  <c r="U438" i="17"/>
  <c r="T438" i="17"/>
  <c r="S438" i="17"/>
  <c r="R438" i="17"/>
  <c r="Q438" i="17"/>
  <c r="P438" i="17"/>
  <c r="O438" i="17"/>
  <c r="N438" i="17"/>
  <c r="M438" i="17"/>
  <c r="L438" i="17"/>
  <c r="K438" i="17"/>
  <c r="J438" i="17"/>
  <c r="I438" i="17"/>
  <c r="H438" i="17"/>
  <c r="G438" i="17"/>
  <c r="F438" i="17"/>
  <c r="E438" i="17"/>
  <c r="D438" i="17"/>
  <c r="C438" i="17"/>
  <c r="B438" i="17"/>
  <c r="A438" i="17"/>
  <c r="BJ437" i="17"/>
  <c r="BI437" i="17"/>
  <c r="HI437" i="17" s="1"/>
  <c r="BH437" i="17"/>
  <c r="HJ437" i="17" s="1"/>
  <c r="BG437" i="17"/>
  <c r="BF437" i="17"/>
  <c r="BE437" i="17"/>
  <c r="BD437" i="17"/>
  <c r="BC437" i="17"/>
  <c r="BB437" i="17"/>
  <c r="BA437" i="17"/>
  <c r="AZ437" i="17"/>
  <c r="AY437" i="17"/>
  <c r="AX437" i="17"/>
  <c r="AW437" i="17"/>
  <c r="AV437" i="17"/>
  <c r="AU437" i="17"/>
  <c r="AT437" i="17"/>
  <c r="AS437" i="17"/>
  <c r="AR437" i="17"/>
  <c r="AQ437" i="17"/>
  <c r="AP437" i="17"/>
  <c r="AO437" i="17"/>
  <c r="AN437" i="17"/>
  <c r="AM437" i="17"/>
  <c r="AL437" i="17"/>
  <c r="AK437" i="17"/>
  <c r="AJ437" i="17"/>
  <c r="AI437" i="17"/>
  <c r="AH437" i="17"/>
  <c r="AG437" i="17"/>
  <c r="AF437" i="17"/>
  <c r="AE437" i="17"/>
  <c r="AD437" i="17"/>
  <c r="AC437" i="17"/>
  <c r="AB437" i="17"/>
  <c r="AA437" i="17"/>
  <c r="Z437" i="17"/>
  <c r="Y437" i="17"/>
  <c r="GI437" i="17" s="1"/>
  <c r="X437" i="17"/>
  <c r="W437" i="17"/>
  <c r="V437" i="17"/>
  <c r="U437" i="17"/>
  <c r="T437" i="17"/>
  <c r="S437" i="17"/>
  <c r="R437" i="17"/>
  <c r="Q437" i="17"/>
  <c r="P437" i="17"/>
  <c r="O437" i="17"/>
  <c r="N437" i="17"/>
  <c r="M437" i="17"/>
  <c r="L437" i="17"/>
  <c r="K437" i="17"/>
  <c r="J437" i="17"/>
  <c r="I437" i="17"/>
  <c r="H437" i="17"/>
  <c r="G437" i="17"/>
  <c r="F437" i="17"/>
  <c r="E437" i="17"/>
  <c r="D437" i="17"/>
  <c r="C437" i="17"/>
  <c r="B437" i="17"/>
  <c r="A437" i="17"/>
  <c r="BJ436" i="17"/>
  <c r="BI436" i="17"/>
  <c r="HI436" i="17" s="1"/>
  <c r="BH436" i="17"/>
  <c r="HJ436" i="17" s="1"/>
  <c r="BG436" i="17"/>
  <c r="BF436" i="17"/>
  <c r="BE436" i="17"/>
  <c r="BD436" i="17"/>
  <c r="BC436" i="17"/>
  <c r="BB436" i="17"/>
  <c r="BA436" i="17"/>
  <c r="AZ436" i="17"/>
  <c r="AY436" i="17"/>
  <c r="AX436" i="17"/>
  <c r="AW436" i="17"/>
  <c r="AV436" i="17"/>
  <c r="AU436" i="17"/>
  <c r="AT436" i="17"/>
  <c r="AS436" i="17"/>
  <c r="AR436" i="17"/>
  <c r="AQ436" i="17"/>
  <c r="AP436" i="17"/>
  <c r="AO436" i="17"/>
  <c r="AN436" i="17"/>
  <c r="AM436" i="17"/>
  <c r="AL436" i="17"/>
  <c r="AK436" i="17"/>
  <c r="AJ436" i="17"/>
  <c r="AI436" i="17"/>
  <c r="AH436" i="17"/>
  <c r="AG436" i="17"/>
  <c r="AF436" i="17"/>
  <c r="AE436" i="17"/>
  <c r="AD436" i="17"/>
  <c r="AC436" i="17"/>
  <c r="AB436" i="17"/>
  <c r="AA436" i="17"/>
  <c r="Z436" i="17"/>
  <c r="Y436" i="17"/>
  <c r="X436" i="17"/>
  <c r="W436" i="17"/>
  <c r="V436" i="17"/>
  <c r="U436" i="17"/>
  <c r="T436" i="17"/>
  <c r="S436" i="17"/>
  <c r="R436" i="17"/>
  <c r="Q436" i="17"/>
  <c r="P436" i="17"/>
  <c r="O436" i="17"/>
  <c r="N436" i="17"/>
  <c r="M436" i="17"/>
  <c r="L436" i="17"/>
  <c r="K436" i="17"/>
  <c r="J436" i="17"/>
  <c r="I436" i="17"/>
  <c r="H436" i="17"/>
  <c r="G436" i="17"/>
  <c r="F436" i="17"/>
  <c r="E436" i="17"/>
  <c r="D436" i="17"/>
  <c r="C436" i="17"/>
  <c r="B436" i="17"/>
  <c r="A436" i="17"/>
  <c r="BJ435" i="17"/>
  <c r="BI435" i="17"/>
  <c r="HI435" i="17" s="1"/>
  <c r="BH435" i="17"/>
  <c r="HJ435" i="17" s="1"/>
  <c r="BG435" i="17"/>
  <c r="BF435" i="17"/>
  <c r="BE435" i="17"/>
  <c r="BD435" i="17"/>
  <c r="BC435" i="17"/>
  <c r="BB435" i="17"/>
  <c r="BA435" i="17"/>
  <c r="AZ435" i="17"/>
  <c r="AY435" i="17"/>
  <c r="AX435" i="17"/>
  <c r="AW435" i="17"/>
  <c r="AV435" i="17"/>
  <c r="AU435" i="17"/>
  <c r="AT435" i="17"/>
  <c r="AS435" i="17"/>
  <c r="AR435" i="17"/>
  <c r="AQ435" i="17"/>
  <c r="AP435" i="17"/>
  <c r="AO435" i="17"/>
  <c r="AN435" i="17"/>
  <c r="AM435" i="17"/>
  <c r="AL435" i="17"/>
  <c r="AK435" i="17"/>
  <c r="AJ435" i="17"/>
  <c r="AI435" i="17"/>
  <c r="AH435" i="17"/>
  <c r="AG435" i="17"/>
  <c r="AF435" i="17"/>
  <c r="AE435" i="17"/>
  <c r="AD435" i="17"/>
  <c r="AC435" i="17"/>
  <c r="AB435" i="17"/>
  <c r="AA435" i="17"/>
  <c r="Z435" i="17"/>
  <c r="Y435" i="17"/>
  <c r="X435" i="17"/>
  <c r="W435" i="17"/>
  <c r="V435" i="17"/>
  <c r="U435" i="17"/>
  <c r="T435" i="17"/>
  <c r="S435" i="17"/>
  <c r="R435" i="17"/>
  <c r="Q435" i="17"/>
  <c r="P435" i="17"/>
  <c r="O435" i="17"/>
  <c r="N435" i="17"/>
  <c r="M435" i="17"/>
  <c r="L435" i="17"/>
  <c r="K435" i="17"/>
  <c r="J435" i="17"/>
  <c r="I435" i="17"/>
  <c r="H435" i="17"/>
  <c r="G435" i="17"/>
  <c r="F435" i="17"/>
  <c r="E435" i="17"/>
  <c r="D435" i="17"/>
  <c r="C435" i="17"/>
  <c r="B435" i="17"/>
  <c r="A435" i="17"/>
  <c r="BJ434" i="17"/>
  <c r="BI434" i="17"/>
  <c r="HI434" i="17" s="1"/>
  <c r="BH434" i="17"/>
  <c r="HJ434" i="17" s="1"/>
  <c r="BG434" i="17"/>
  <c r="BF434" i="17"/>
  <c r="BE434" i="17"/>
  <c r="BD434" i="17"/>
  <c r="BC434" i="17"/>
  <c r="BB434" i="17"/>
  <c r="BA434" i="17"/>
  <c r="AZ434" i="17"/>
  <c r="AY434" i="17"/>
  <c r="AX434" i="17"/>
  <c r="AW434" i="17"/>
  <c r="AV434" i="17"/>
  <c r="AU434" i="17"/>
  <c r="AT434" i="17"/>
  <c r="AS434" i="17"/>
  <c r="AR434" i="17"/>
  <c r="AQ434" i="17"/>
  <c r="AP434" i="17"/>
  <c r="AO434" i="17"/>
  <c r="AN434" i="17"/>
  <c r="AM434" i="17"/>
  <c r="AL434" i="17"/>
  <c r="AK434" i="17"/>
  <c r="AJ434" i="17"/>
  <c r="AI434" i="17"/>
  <c r="AH434" i="17"/>
  <c r="AG434" i="17"/>
  <c r="AF434" i="17"/>
  <c r="AE434" i="17"/>
  <c r="AD434" i="17"/>
  <c r="AC434" i="17"/>
  <c r="AB434" i="17"/>
  <c r="AA434" i="17"/>
  <c r="Z434" i="17"/>
  <c r="Y434" i="17"/>
  <c r="X434" i="17"/>
  <c r="W434" i="17"/>
  <c r="V434" i="17"/>
  <c r="U434" i="17"/>
  <c r="T434" i="17"/>
  <c r="S434" i="17"/>
  <c r="R434" i="17"/>
  <c r="Q434" i="17"/>
  <c r="P434" i="17"/>
  <c r="O434" i="17"/>
  <c r="N434" i="17"/>
  <c r="M434" i="17"/>
  <c r="L434" i="17"/>
  <c r="K434" i="17"/>
  <c r="J434" i="17"/>
  <c r="I434" i="17"/>
  <c r="H434" i="17"/>
  <c r="G434" i="17"/>
  <c r="F434" i="17"/>
  <c r="HA434" i="17" s="1"/>
  <c r="E434" i="17"/>
  <c r="D434" i="17"/>
  <c r="C434" i="17"/>
  <c r="B434" i="17"/>
  <c r="A434" i="17"/>
  <c r="BJ433" i="17"/>
  <c r="BI433" i="17"/>
  <c r="HI433" i="17" s="1"/>
  <c r="BH433" i="17"/>
  <c r="HJ433" i="17" s="1"/>
  <c r="BG433" i="17"/>
  <c r="BF433" i="17"/>
  <c r="BE433" i="17"/>
  <c r="BD433" i="17"/>
  <c r="BC433" i="17"/>
  <c r="BB433" i="17"/>
  <c r="BA433" i="17"/>
  <c r="AZ433" i="17"/>
  <c r="AY433" i="17"/>
  <c r="AX433" i="17"/>
  <c r="AW433" i="17"/>
  <c r="AV433" i="17"/>
  <c r="AU433" i="17"/>
  <c r="AT433" i="17"/>
  <c r="AS433" i="17"/>
  <c r="AR433" i="17"/>
  <c r="AQ433" i="17"/>
  <c r="AP433" i="17"/>
  <c r="AO433" i="17"/>
  <c r="AN433" i="17"/>
  <c r="AM433" i="17"/>
  <c r="AL433" i="17"/>
  <c r="AK433" i="17"/>
  <c r="AJ433" i="17"/>
  <c r="AI433" i="17"/>
  <c r="AH433" i="17"/>
  <c r="AG433" i="17"/>
  <c r="AF433" i="17"/>
  <c r="AE433" i="17"/>
  <c r="AD433" i="17"/>
  <c r="AC433" i="17"/>
  <c r="AB433" i="17"/>
  <c r="AA433" i="17"/>
  <c r="Z433" i="17"/>
  <c r="Y433" i="17"/>
  <c r="X433" i="17"/>
  <c r="W433" i="17"/>
  <c r="V433" i="17"/>
  <c r="U433" i="17"/>
  <c r="T433" i="17"/>
  <c r="S433" i="17"/>
  <c r="R433" i="17"/>
  <c r="Q433" i="17"/>
  <c r="P433" i="17"/>
  <c r="O433" i="17"/>
  <c r="N433" i="17"/>
  <c r="M433" i="17"/>
  <c r="L433" i="17"/>
  <c r="K433" i="17"/>
  <c r="J433" i="17"/>
  <c r="I433" i="17"/>
  <c r="H433" i="17"/>
  <c r="G433" i="17"/>
  <c r="F433" i="17"/>
  <c r="E433" i="17"/>
  <c r="D433" i="17"/>
  <c r="C433" i="17"/>
  <c r="B433" i="17"/>
  <c r="A433" i="17"/>
  <c r="BJ432" i="17"/>
  <c r="BI432" i="17"/>
  <c r="HI432" i="17" s="1"/>
  <c r="BH432" i="17"/>
  <c r="HJ432" i="17" s="1"/>
  <c r="BG432" i="17"/>
  <c r="BF432" i="17"/>
  <c r="BE432" i="17"/>
  <c r="BD432" i="17"/>
  <c r="BC432" i="17"/>
  <c r="BB432" i="17"/>
  <c r="BA432" i="17"/>
  <c r="AZ432" i="17"/>
  <c r="AY432" i="17"/>
  <c r="AX432" i="17"/>
  <c r="AW432" i="17"/>
  <c r="AV432" i="17"/>
  <c r="AU432" i="17"/>
  <c r="AT432" i="17"/>
  <c r="AS432" i="17"/>
  <c r="AR432" i="17"/>
  <c r="AQ432" i="17"/>
  <c r="AP432" i="17"/>
  <c r="AO432" i="17"/>
  <c r="AN432" i="17"/>
  <c r="AM432" i="17"/>
  <c r="AL432" i="17"/>
  <c r="AK432" i="17"/>
  <c r="AJ432" i="17"/>
  <c r="AI432" i="17"/>
  <c r="AH432" i="17"/>
  <c r="AG432" i="17"/>
  <c r="AF432" i="17"/>
  <c r="AE432" i="17"/>
  <c r="AD432" i="17"/>
  <c r="AC432" i="17"/>
  <c r="AB432" i="17"/>
  <c r="AA432" i="17"/>
  <c r="Z432" i="17"/>
  <c r="Y432" i="17"/>
  <c r="X432" i="17"/>
  <c r="W432" i="17"/>
  <c r="V432" i="17"/>
  <c r="U432" i="17"/>
  <c r="T432" i="17"/>
  <c r="S432" i="17"/>
  <c r="R432" i="17"/>
  <c r="Q432" i="17"/>
  <c r="P432" i="17"/>
  <c r="O432" i="17"/>
  <c r="N432" i="17"/>
  <c r="M432" i="17"/>
  <c r="L432" i="17"/>
  <c r="K432" i="17"/>
  <c r="J432" i="17"/>
  <c r="I432" i="17"/>
  <c r="H432" i="17"/>
  <c r="G432" i="17"/>
  <c r="F432" i="17"/>
  <c r="E432" i="17"/>
  <c r="D432" i="17"/>
  <c r="C432" i="17"/>
  <c r="B432" i="17"/>
  <c r="A432" i="17"/>
  <c r="BJ431" i="17"/>
  <c r="BI431" i="17"/>
  <c r="HI431" i="17" s="1"/>
  <c r="BH431" i="17"/>
  <c r="HJ431" i="17" s="1"/>
  <c r="BG431" i="17"/>
  <c r="BF431" i="17"/>
  <c r="BE431" i="17"/>
  <c r="BD431" i="17"/>
  <c r="BC431" i="17"/>
  <c r="BB431" i="17"/>
  <c r="BA431" i="17"/>
  <c r="AZ431" i="17"/>
  <c r="AY431" i="17"/>
  <c r="AX431" i="17"/>
  <c r="AW431" i="17"/>
  <c r="AV431" i="17"/>
  <c r="AU431" i="17"/>
  <c r="AT431" i="17"/>
  <c r="AS431" i="17"/>
  <c r="AR431" i="17"/>
  <c r="AQ431" i="17"/>
  <c r="AP431" i="17"/>
  <c r="AO431" i="17"/>
  <c r="AN431" i="17"/>
  <c r="AM431" i="17"/>
  <c r="AL431" i="17"/>
  <c r="AK431" i="17"/>
  <c r="AJ431" i="17"/>
  <c r="AI431" i="17"/>
  <c r="AH431" i="17"/>
  <c r="AG431" i="17"/>
  <c r="AF431" i="17"/>
  <c r="AE431" i="17"/>
  <c r="AD431" i="17"/>
  <c r="AC431" i="17"/>
  <c r="AB431" i="17"/>
  <c r="AA431" i="17"/>
  <c r="Z431" i="17"/>
  <c r="Y431" i="17"/>
  <c r="X431" i="17"/>
  <c r="W431" i="17"/>
  <c r="V431" i="17"/>
  <c r="U431" i="17"/>
  <c r="T431" i="17"/>
  <c r="S431" i="17"/>
  <c r="R431" i="17"/>
  <c r="Q431" i="17"/>
  <c r="P431" i="17"/>
  <c r="O431" i="17"/>
  <c r="N431" i="17"/>
  <c r="M431" i="17"/>
  <c r="L431" i="17"/>
  <c r="K431" i="17"/>
  <c r="J431" i="17"/>
  <c r="I431" i="17"/>
  <c r="H431" i="17"/>
  <c r="G431" i="17"/>
  <c r="F431" i="17"/>
  <c r="E431" i="17"/>
  <c r="D431" i="17"/>
  <c r="C431" i="17"/>
  <c r="B431" i="17"/>
  <c r="A431" i="17"/>
  <c r="BJ430" i="17"/>
  <c r="BI430" i="17"/>
  <c r="HI430" i="17" s="1"/>
  <c r="BH430" i="17"/>
  <c r="HJ430" i="17" s="1"/>
  <c r="BG430" i="17"/>
  <c r="BF430" i="17"/>
  <c r="BE430" i="17"/>
  <c r="BD430" i="17"/>
  <c r="BC430" i="17"/>
  <c r="BB430" i="17"/>
  <c r="BA430" i="17"/>
  <c r="AZ430" i="17"/>
  <c r="AY430" i="17"/>
  <c r="AX430" i="17"/>
  <c r="AW430" i="17"/>
  <c r="AV430" i="17"/>
  <c r="AU430" i="17"/>
  <c r="AT430" i="17"/>
  <c r="AS430" i="17"/>
  <c r="AR430" i="17"/>
  <c r="AQ430" i="17"/>
  <c r="AP430" i="17"/>
  <c r="AO430" i="17"/>
  <c r="AN430" i="17"/>
  <c r="AM430" i="17"/>
  <c r="AL430" i="17"/>
  <c r="AK430" i="17"/>
  <c r="AJ430" i="17"/>
  <c r="AI430" i="17"/>
  <c r="AH430" i="17"/>
  <c r="AG430" i="17"/>
  <c r="AF430" i="17"/>
  <c r="AE430" i="17"/>
  <c r="AD430" i="17"/>
  <c r="AC430" i="17"/>
  <c r="AB430" i="17"/>
  <c r="AA430" i="17"/>
  <c r="Z430" i="17"/>
  <c r="Y430" i="17"/>
  <c r="X430" i="17"/>
  <c r="W430" i="17"/>
  <c r="V430" i="17"/>
  <c r="U430" i="17"/>
  <c r="T430" i="17"/>
  <c r="S430" i="17"/>
  <c r="R430" i="17"/>
  <c r="Q430" i="17"/>
  <c r="P430" i="17"/>
  <c r="O430" i="17"/>
  <c r="N430" i="17"/>
  <c r="M430" i="17"/>
  <c r="L430" i="17"/>
  <c r="K430" i="17"/>
  <c r="J430" i="17"/>
  <c r="I430" i="17"/>
  <c r="H430" i="17"/>
  <c r="G430" i="17"/>
  <c r="F430" i="17"/>
  <c r="E430" i="17"/>
  <c r="D430" i="17"/>
  <c r="C430" i="17"/>
  <c r="B430" i="17"/>
  <c r="A430" i="17"/>
  <c r="BJ429" i="17"/>
  <c r="BI429" i="17"/>
  <c r="HI429" i="17" s="1"/>
  <c r="BH429" i="17"/>
  <c r="HJ429" i="17" s="1"/>
  <c r="BG429" i="17"/>
  <c r="BF429" i="17"/>
  <c r="BE429" i="17"/>
  <c r="BD429" i="17"/>
  <c r="BC429" i="17"/>
  <c r="BB429" i="17"/>
  <c r="BA429" i="17"/>
  <c r="AZ429" i="17"/>
  <c r="AY429" i="17"/>
  <c r="AX429" i="17"/>
  <c r="AW429" i="17"/>
  <c r="AV429" i="17"/>
  <c r="AU429" i="17"/>
  <c r="AT429" i="17"/>
  <c r="AS429" i="17"/>
  <c r="AR429" i="17"/>
  <c r="AQ429" i="17"/>
  <c r="AP429" i="17"/>
  <c r="AO429" i="17"/>
  <c r="AN429" i="17"/>
  <c r="AM429" i="17"/>
  <c r="AL429" i="17"/>
  <c r="AK429" i="17"/>
  <c r="AJ429" i="17"/>
  <c r="AI429" i="17"/>
  <c r="AH429" i="17"/>
  <c r="AG429" i="17"/>
  <c r="AF429" i="17"/>
  <c r="AE429" i="17"/>
  <c r="AD429" i="17"/>
  <c r="AC429" i="17"/>
  <c r="AB429" i="17"/>
  <c r="AA429" i="17"/>
  <c r="Z429" i="17"/>
  <c r="Y429" i="17"/>
  <c r="X429" i="17"/>
  <c r="W429" i="17"/>
  <c r="V429" i="17"/>
  <c r="U429" i="17"/>
  <c r="T429" i="17"/>
  <c r="S429" i="17"/>
  <c r="R429" i="17"/>
  <c r="Q429" i="17"/>
  <c r="P429" i="17"/>
  <c r="O429" i="17"/>
  <c r="N429" i="17"/>
  <c r="M429" i="17"/>
  <c r="L429" i="17"/>
  <c r="K429" i="17"/>
  <c r="J429" i="17"/>
  <c r="I429" i="17"/>
  <c r="H429" i="17"/>
  <c r="G429" i="17"/>
  <c r="F429" i="17"/>
  <c r="E429" i="17"/>
  <c r="D429" i="17"/>
  <c r="C429" i="17"/>
  <c r="B429" i="17"/>
  <c r="A429" i="17"/>
  <c r="BJ428" i="17"/>
  <c r="BI428" i="17"/>
  <c r="HI428" i="17" s="1"/>
  <c r="BH428" i="17"/>
  <c r="HJ428" i="17" s="1"/>
  <c r="BG428" i="17"/>
  <c r="BF428" i="17"/>
  <c r="BE428" i="17"/>
  <c r="BD428" i="17"/>
  <c r="BC428" i="17"/>
  <c r="BB428" i="17"/>
  <c r="BA428" i="17"/>
  <c r="AZ428" i="17"/>
  <c r="AY428" i="17"/>
  <c r="AX428" i="17"/>
  <c r="AW428" i="17"/>
  <c r="AV428" i="17"/>
  <c r="AU428" i="17"/>
  <c r="AT428" i="17"/>
  <c r="AS428" i="17"/>
  <c r="AR428" i="17"/>
  <c r="AQ428" i="17"/>
  <c r="AP428" i="17"/>
  <c r="AO428" i="17"/>
  <c r="AN428" i="17"/>
  <c r="AM428" i="17"/>
  <c r="AL428" i="17"/>
  <c r="AK428" i="17"/>
  <c r="AJ428" i="17"/>
  <c r="AI428" i="17"/>
  <c r="AH428" i="17"/>
  <c r="AG428" i="17"/>
  <c r="AF428" i="17"/>
  <c r="AE428" i="17"/>
  <c r="AD428" i="17"/>
  <c r="AC428" i="17"/>
  <c r="AB428" i="17"/>
  <c r="AA428" i="17"/>
  <c r="Z428" i="17"/>
  <c r="Y428" i="17"/>
  <c r="X428" i="17"/>
  <c r="W428" i="17"/>
  <c r="V428" i="17"/>
  <c r="U428" i="17"/>
  <c r="T428" i="17"/>
  <c r="S428" i="17"/>
  <c r="R428" i="17"/>
  <c r="Q428" i="17"/>
  <c r="P428" i="17"/>
  <c r="O428" i="17"/>
  <c r="N428" i="17"/>
  <c r="M428" i="17"/>
  <c r="L428" i="17"/>
  <c r="K428" i="17"/>
  <c r="J428" i="17"/>
  <c r="I428" i="17"/>
  <c r="H428" i="17"/>
  <c r="G428" i="17"/>
  <c r="F428" i="17"/>
  <c r="HA428" i="17" s="1"/>
  <c r="E428" i="17"/>
  <c r="D428" i="17"/>
  <c r="C428" i="17"/>
  <c r="B428" i="17"/>
  <c r="A428" i="17"/>
  <c r="BJ427" i="17"/>
  <c r="BI427" i="17"/>
  <c r="HI427" i="17" s="1"/>
  <c r="BH427" i="17"/>
  <c r="HJ427" i="17" s="1"/>
  <c r="BG427" i="17"/>
  <c r="BF427" i="17"/>
  <c r="BE427" i="17"/>
  <c r="BD427" i="17"/>
  <c r="BC427" i="17"/>
  <c r="BB427" i="17"/>
  <c r="BA427" i="17"/>
  <c r="AZ427" i="17"/>
  <c r="AY427" i="17"/>
  <c r="AX427" i="17"/>
  <c r="AW427" i="17"/>
  <c r="AV427" i="17"/>
  <c r="AU427" i="17"/>
  <c r="AT427" i="17"/>
  <c r="AS427" i="17"/>
  <c r="AR427" i="17"/>
  <c r="AQ427" i="17"/>
  <c r="AP427" i="17"/>
  <c r="AO427" i="17"/>
  <c r="AN427" i="17"/>
  <c r="AM427" i="17"/>
  <c r="AL427" i="17"/>
  <c r="AK427" i="17"/>
  <c r="AJ427" i="17"/>
  <c r="AI427" i="17"/>
  <c r="AH427" i="17"/>
  <c r="AG427" i="17"/>
  <c r="AF427" i="17"/>
  <c r="AE427" i="17"/>
  <c r="AD427" i="17"/>
  <c r="AC427" i="17"/>
  <c r="AB427" i="17"/>
  <c r="AA427" i="17"/>
  <c r="Z427" i="17"/>
  <c r="Y427" i="17"/>
  <c r="X427" i="17"/>
  <c r="W427" i="17"/>
  <c r="V427" i="17"/>
  <c r="U427" i="17"/>
  <c r="T427" i="17"/>
  <c r="S427" i="17"/>
  <c r="R427" i="17"/>
  <c r="Q427" i="17"/>
  <c r="P427" i="17"/>
  <c r="O427" i="17"/>
  <c r="N427" i="17"/>
  <c r="M427" i="17"/>
  <c r="L427" i="17"/>
  <c r="K427" i="17"/>
  <c r="J427" i="17"/>
  <c r="I427" i="17"/>
  <c r="H427" i="17"/>
  <c r="G427" i="17"/>
  <c r="F427" i="17"/>
  <c r="E427" i="17"/>
  <c r="D427" i="17"/>
  <c r="C427" i="17"/>
  <c r="B427" i="17"/>
  <c r="A427" i="17"/>
  <c r="BJ426" i="17"/>
  <c r="BI426" i="17"/>
  <c r="HI426" i="17" s="1"/>
  <c r="BH426" i="17"/>
  <c r="HJ426" i="17" s="1"/>
  <c r="BG426" i="17"/>
  <c r="BF426" i="17"/>
  <c r="BE426" i="17"/>
  <c r="BD426" i="17"/>
  <c r="BC426" i="17"/>
  <c r="BB426" i="17"/>
  <c r="BA426" i="17"/>
  <c r="AZ426" i="17"/>
  <c r="AY426" i="17"/>
  <c r="AX426" i="17"/>
  <c r="AW426" i="17"/>
  <c r="AV426" i="17"/>
  <c r="AU426" i="17"/>
  <c r="AT426" i="17"/>
  <c r="AS426" i="17"/>
  <c r="AR426" i="17"/>
  <c r="AQ426" i="17"/>
  <c r="AP426" i="17"/>
  <c r="AO426" i="17"/>
  <c r="AN426" i="17"/>
  <c r="AM426" i="17"/>
  <c r="AL426" i="17"/>
  <c r="AK426" i="17"/>
  <c r="AJ426" i="17"/>
  <c r="AI426" i="17"/>
  <c r="AH426" i="17"/>
  <c r="AG426" i="17"/>
  <c r="AF426" i="17"/>
  <c r="AE426" i="17"/>
  <c r="AD426" i="17"/>
  <c r="AC426" i="17"/>
  <c r="AB426" i="17"/>
  <c r="AA426" i="17"/>
  <c r="Z426" i="17"/>
  <c r="Y426" i="17"/>
  <c r="X426" i="17"/>
  <c r="W426" i="17"/>
  <c r="V426" i="17"/>
  <c r="U426" i="17"/>
  <c r="T426" i="17"/>
  <c r="S426" i="17"/>
  <c r="R426" i="17"/>
  <c r="Q426" i="17"/>
  <c r="P426" i="17"/>
  <c r="O426" i="17"/>
  <c r="N426" i="17"/>
  <c r="M426" i="17"/>
  <c r="L426" i="17"/>
  <c r="K426" i="17"/>
  <c r="J426" i="17"/>
  <c r="I426" i="17"/>
  <c r="H426" i="17"/>
  <c r="G426" i="17"/>
  <c r="F426" i="17"/>
  <c r="E426" i="17"/>
  <c r="D426" i="17"/>
  <c r="C426" i="17"/>
  <c r="B426" i="17"/>
  <c r="A426" i="17"/>
  <c r="BJ425" i="17"/>
  <c r="BI425" i="17"/>
  <c r="HI425" i="17" s="1"/>
  <c r="BH425" i="17"/>
  <c r="HJ425" i="17" s="1"/>
  <c r="BG425" i="17"/>
  <c r="BF425" i="17"/>
  <c r="BE425" i="17"/>
  <c r="BD425" i="17"/>
  <c r="BC425" i="17"/>
  <c r="BB425" i="17"/>
  <c r="BA425" i="17"/>
  <c r="AZ425" i="17"/>
  <c r="AY425" i="17"/>
  <c r="AX425" i="17"/>
  <c r="AW425" i="17"/>
  <c r="AV425" i="17"/>
  <c r="AU425" i="17"/>
  <c r="AT425" i="17"/>
  <c r="AS425" i="17"/>
  <c r="AR425" i="17"/>
  <c r="AQ425" i="17"/>
  <c r="AP425" i="17"/>
  <c r="AO425" i="17"/>
  <c r="AN425" i="17"/>
  <c r="AM425" i="17"/>
  <c r="AL425" i="17"/>
  <c r="AK425" i="17"/>
  <c r="AJ425" i="17"/>
  <c r="AI425" i="17"/>
  <c r="AH425" i="17"/>
  <c r="AG425" i="17"/>
  <c r="AF425" i="17"/>
  <c r="AE425" i="17"/>
  <c r="AD425" i="17"/>
  <c r="AC425" i="17"/>
  <c r="AB425" i="17"/>
  <c r="AA425" i="17"/>
  <c r="Z425" i="17"/>
  <c r="Y425" i="17"/>
  <c r="X425" i="17"/>
  <c r="W425" i="17"/>
  <c r="V425" i="17"/>
  <c r="U425" i="17"/>
  <c r="T425" i="17"/>
  <c r="S425" i="17"/>
  <c r="R425" i="17"/>
  <c r="Q425" i="17"/>
  <c r="P425" i="17"/>
  <c r="O425" i="17"/>
  <c r="N425" i="17"/>
  <c r="M425" i="17"/>
  <c r="L425" i="17"/>
  <c r="K425" i="17"/>
  <c r="J425" i="17"/>
  <c r="I425" i="17"/>
  <c r="H425" i="17"/>
  <c r="G425" i="17"/>
  <c r="F425" i="17"/>
  <c r="E425" i="17"/>
  <c r="D425" i="17"/>
  <c r="C425" i="17"/>
  <c r="B425" i="17"/>
  <c r="A425" i="17"/>
  <c r="BJ424" i="17"/>
  <c r="BI424" i="17"/>
  <c r="HI424" i="17" s="1"/>
  <c r="BH424" i="17"/>
  <c r="HJ424" i="17" s="1"/>
  <c r="BG424" i="17"/>
  <c r="BF424" i="17"/>
  <c r="BE424" i="17"/>
  <c r="BD424" i="17"/>
  <c r="BC424" i="17"/>
  <c r="BB424" i="17"/>
  <c r="BA424" i="17"/>
  <c r="AZ424" i="17"/>
  <c r="AY424" i="17"/>
  <c r="AX424" i="17"/>
  <c r="AW424" i="17"/>
  <c r="AV424" i="17"/>
  <c r="AU424" i="17"/>
  <c r="AT424" i="17"/>
  <c r="AS424" i="17"/>
  <c r="AR424" i="17"/>
  <c r="AQ424" i="17"/>
  <c r="AP424" i="17"/>
  <c r="AO424" i="17"/>
  <c r="AN424" i="17"/>
  <c r="AM424" i="17"/>
  <c r="AL424" i="17"/>
  <c r="AK424" i="17"/>
  <c r="AJ424" i="17"/>
  <c r="AI424" i="17"/>
  <c r="AH424" i="17"/>
  <c r="AG424" i="17"/>
  <c r="AF424" i="17"/>
  <c r="AE424" i="17"/>
  <c r="AD424" i="17"/>
  <c r="AC424" i="17"/>
  <c r="AB424" i="17"/>
  <c r="AA424" i="17"/>
  <c r="Z424" i="17"/>
  <c r="Y424" i="17"/>
  <c r="X424" i="17"/>
  <c r="W424" i="17"/>
  <c r="DB424" i="17" s="1"/>
  <c r="V424" i="17"/>
  <c r="U424" i="17"/>
  <c r="T424" i="17"/>
  <c r="S424" i="17"/>
  <c r="R424" i="17"/>
  <c r="Q424" i="17"/>
  <c r="P424" i="17"/>
  <c r="O424" i="17"/>
  <c r="N424" i="17"/>
  <c r="M424" i="17"/>
  <c r="L424" i="17"/>
  <c r="K424" i="17"/>
  <c r="J424" i="17"/>
  <c r="I424" i="17"/>
  <c r="H424" i="17"/>
  <c r="G424" i="17"/>
  <c r="F424" i="17"/>
  <c r="E424" i="17"/>
  <c r="D424" i="17"/>
  <c r="C424" i="17"/>
  <c r="B424" i="17"/>
  <c r="A424" i="17"/>
  <c r="BJ423" i="17"/>
  <c r="BI423" i="17"/>
  <c r="HI423" i="17" s="1"/>
  <c r="BH423" i="17"/>
  <c r="HJ423" i="17" s="1"/>
  <c r="BG423" i="17"/>
  <c r="BF423" i="17"/>
  <c r="BE423" i="17"/>
  <c r="BD423" i="17"/>
  <c r="BC423" i="17"/>
  <c r="BB423" i="17"/>
  <c r="BA423" i="17"/>
  <c r="AZ423" i="17"/>
  <c r="AY423" i="17"/>
  <c r="AX423" i="17"/>
  <c r="AW423" i="17"/>
  <c r="AV423" i="17"/>
  <c r="AU423" i="17"/>
  <c r="AT423" i="17"/>
  <c r="AS423" i="17"/>
  <c r="AR423" i="17"/>
  <c r="AQ423" i="17"/>
  <c r="AP423" i="17"/>
  <c r="AO423" i="17"/>
  <c r="AN423" i="17"/>
  <c r="AM423" i="17"/>
  <c r="AL423" i="17"/>
  <c r="AK423" i="17"/>
  <c r="AJ423" i="17"/>
  <c r="AI423" i="17"/>
  <c r="AH423" i="17"/>
  <c r="AG423" i="17"/>
  <c r="AF423" i="17"/>
  <c r="AE423" i="17"/>
  <c r="AD423" i="17"/>
  <c r="AC423" i="17"/>
  <c r="AB423" i="17"/>
  <c r="AA423" i="17"/>
  <c r="Z423" i="17"/>
  <c r="Y423" i="17"/>
  <c r="X423" i="17"/>
  <c r="W423" i="17"/>
  <c r="V423" i="17"/>
  <c r="U423" i="17"/>
  <c r="T423" i="17"/>
  <c r="S423" i="17"/>
  <c r="R423" i="17"/>
  <c r="Q423" i="17"/>
  <c r="P423" i="17"/>
  <c r="O423" i="17"/>
  <c r="N423" i="17"/>
  <c r="M423" i="17"/>
  <c r="L423" i="17"/>
  <c r="K423" i="17"/>
  <c r="J423" i="17"/>
  <c r="I423" i="17"/>
  <c r="H423" i="17"/>
  <c r="G423" i="17"/>
  <c r="F423" i="17"/>
  <c r="E423" i="17"/>
  <c r="D423" i="17"/>
  <c r="C423" i="17"/>
  <c r="B423" i="17"/>
  <c r="A423" i="17"/>
  <c r="BJ422" i="17"/>
  <c r="BI422" i="17"/>
  <c r="HI422" i="17" s="1"/>
  <c r="BH422" i="17"/>
  <c r="HJ422" i="17" s="1"/>
  <c r="BG422" i="17"/>
  <c r="BF422" i="17"/>
  <c r="BE422" i="17"/>
  <c r="BD422" i="17"/>
  <c r="BC422" i="17"/>
  <c r="BB422" i="17"/>
  <c r="BA422" i="17"/>
  <c r="AZ422" i="17"/>
  <c r="AY422" i="17"/>
  <c r="AX422" i="17"/>
  <c r="AW422" i="17"/>
  <c r="AV422" i="17"/>
  <c r="AU422" i="17"/>
  <c r="AT422" i="17"/>
  <c r="AS422" i="17"/>
  <c r="AR422" i="17"/>
  <c r="AQ422" i="17"/>
  <c r="AP422" i="17"/>
  <c r="AO422" i="17"/>
  <c r="AN422" i="17"/>
  <c r="AM422" i="17"/>
  <c r="AL422" i="17"/>
  <c r="AK422" i="17"/>
  <c r="AJ422" i="17"/>
  <c r="AI422" i="17"/>
  <c r="AH422" i="17"/>
  <c r="AG422" i="17"/>
  <c r="AF422" i="17"/>
  <c r="AE422" i="17"/>
  <c r="AD422" i="17"/>
  <c r="AC422" i="17"/>
  <c r="AB422" i="17"/>
  <c r="AA422" i="17"/>
  <c r="Z422" i="17"/>
  <c r="Y422" i="17"/>
  <c r="X422" i="17"/>
  <c r="W422" i="17"/>
  <c r="V422" i="17"/>
  <c r="U422" i="17"/>
  <c r="T422" i="17"/>
  <c r="S422" i="17"/>
  <c r="R422" i="17"/>
  <c r="Q422" i="17"/>
  <c r="P422" i="17"/>
  <c r="O422" i="17"/>
  <c r="N422" i="17"/>
  <c r="M422" i="17"/>
  <c r="L422" i="17"/>
  <c r="K422" i="17"/>
  <c r="J422" i="17"/>
  <c r="I422" i="17"/>
  <c r="H422" i="17"/>
  <c r="G422" i="17"/>
  <c r="F422" i="17"/>
  <c r="HA422" i="17" s="1"/>
  <c r="E422" i="17"/>
  <c r="D422" i="17"/>
  <c r="C422" i="17"/>
  <c r="B422" i="17"/>
  <c r="A422" i="17"/>
  <c r="BJ421" i="17"/>
  <c r="BI421" i="17"/>
  <c r="HI421" i="17" s="1"/>
  <c r="BH421" i="17"/>
  <c r="HJ421" i="17" s="1"/>
  <c r="BG421" i="17"/>
  <c r="BF421" i="17"/>
  <c r="BE421" i="17"/>
  <c r="BD421" i="17"/>
  <c r="BC421" i="17"/>
  <c r="BB421" i="17"/>
  <c r="BA421" i="17"/>
  <c r="AZ421" i="17"/>
  <c r="AY421" i="17"/>
  <c r="AX421" i="17"/>
  <c r="AW421" i="17"/>
  <c r="AV421" i="17"/>
  <c r="AU421" i="17"/>
  <c r="AT421" i="17"/>
  <c r="AS421" i="17"/>
  <c r="AR421" i="17"/>
  <c r="AQ421" i="17"/>
  <c r="AP421" i="17"/>
  <c r="AO421" i="17"/>
  <c r="AN421" i="17"/>
  <c r="AM421" i="17"/>
  <c r="AL421" i="17"/>
  <c r="AK421" i="17"/>
  <c r="AJ421" i="17"/>
  <c r="AI421" i="17"/>
  <c r="AH421" i="17"/>
  <c r="AG421" i="17"/>
  <c r="AF421" i="17"/>
  <c r="AE421" i="17"/>
  <c r="AD421" i="17"/>
  <c r="AC421" i="17"/>
  <c r="AB421" i="17"/>
  <c r="AA421" i="17"/>
  <c r="Z421" i="17"/>
  <c r="Y421" i="17"/>
  <c r="X421" i="17"/>
  <c r="W421" i="17"/>
  <c r="V421" i="17"/>
  <c r="U421" i="17"/>
  <c r="T421" i="17"/>
  <c r="S421" i="17"/>
  <c r="R421" i="17"/>
  <c r="Q421" i="17"/>
  <c r="P421" i="17"/>
  <c r="O421" i="17"/>
  <c r="N421" i="17"/>
  <c r="M421" i="17"/>
  <c r="L421" i="17"/>
  <c r="K421" i="17"/>
  <c r="J421" i="17"/>
  <c r="I421" i="17"/>
  <c r="H421" i="17"/>
  <c r="G421" i="17"/>
  <c r="F421" i="17"/>
  <c r="E421" i="17"/>
  <c r="D421" i="17"/>
  <c r="C421" i="17"/>
  <c r="B421" i="17"/>
  <c r="A421" i="17"/>
  <c r="BJ420" i="17"/>
  <c r="BI420" i="17"/>
  <c r="HI420" i="17" s="1"/>
  <c r="BH420" i="17"/>
  <c r="HJ420" i="17" s="1"/>
  <c r="BG420" i="17"/>
  <c r="BF420" i="17"/>
  <c r="BE420" i="17"/>
  <c r="BD420" i="17"/>
  <c r="BC420" i="17"/>
  <c r="BB420" i="17"/>
  <c r="BA420" i="17"/>
  <c r="AZ420" i="17"/>
  <c r="AY420" i="17"/>
  <c r="AX420" i="17"/>
  <c r="AW420" i="17"/>
  <c r="AV420" i="17"/>
  <c r="AU420" i="17"/>
  <c r="AT420" i="17"/>
  <c r="AS420" i="17"/>
  <c r="AR420" i="17"/>
  <c r="AQ420" i="17"/>
  <c r="AP420" i="17"/>
  <c r="AO420" i="17"/>
  <c r="AN420" i="17"/>
  <c r="AM420" i="17"/>
  <c r="AL420" i="17"/>
  <c r="AK420" i="17"/>
  <c r="AJ420" i="17"/>
  <c r="AI420" i="17"/>
  <c r="AH420" i="17"/>
  <c r="AG420" i="17"/>
  <c r="AF420" i="17"/>
  <c r="AE420" i="17"/>
  <c r="AD420" i="17"/>
  <c r="AC420" i="17"/>
  <c r="AB420" i="17"/>
  <c r="AA420" i="17"/>
  <c r="Z420" i="17"/>
  <c r="Y420" i="17"/>
  <c r="X420" i="17"/>
  <c r="W420" i="17"/>
  <c r="V420" i="17"/>
  <c r="U420" i="17"/>
  <c r="T420" i="17"/>
  <c r="S420" i="17"/>
  <c r="R420" i="17"/>
  <c r="Q420" i="17"/>
  <c r="P420" i="17"/>
  <c r="O420" i="17"/>
  <c r="N420" i="17"/>
  <c r="M420" i="17"/>
  <c r="L420" i="17"/>
  <c r="K420" i="17"/>
  <c r="J420" i="17"/>
  <c r="I420" i="17"/>
  <c r="H420" i="17"/>
  <c r="G420" i="17"/>
  <c r="F420" i="17"/>
  <c r="E420" i="17"/>
  <c r="D420" i="17"/>
  <c r="C420" i="17"/>
  <c r="B420" i="17"/>
  <c r="A420" i="17"/>
  <c r="BJ419" i="17"/>
  <c r="BI419" i="17"/>
  <c r="HI419" i="17" s="1"/>
  <c r="BH419" i="17"/>
  <c r="HJ419" i="17" s="1"/>
  <c r="BG419" i="17"/>
  <c r="BF419" i="17"/>
  <c r="BE419" i="17"/>
  <c r="BD419" i="17"/>
  <c r="BC419" i="17"/>
  <c r="BB419" i="17"/>
  <c r="BA419" i="17"/>
  <c r="AZ419" i="17"/>
  <c r="AY419" i="17"/>
  <c r="AX419" i="17"/>
  <c r="AW419" i="17"/>
  <c r="AV419" i="17"/>
  <c r="AU419" i="17"/>
  <c r="AT419" i="17"/>
  <c r="AS419" i="17"/>
  <c r="AR419" i="17"/>
  <c r="AQ419" i="17"/>
  <c r="AP419" i="17"/>
  <c r="AO419" i="17"/>
  <c r="AN419" i="17"/>
  <c r="AM419" i="17"/>
  <c r="AL419" i="17"/>
  <c r="AK419" i="17"/>
  <c r="AJ419" i="17"/>
  <c r="AI419" i="17"/>
  <c r="AH419" i="17"/>
  <c r="AG419" i="17"/>
  <c r="AF419" i="17"/>
  <c r="AE419" i="17"/>
  <c r="AD419" i="17"/>
  <c r="AC419" i="17"/>
  <c r="AB419" i="17"/>
  <c r="AA419" i="17"/>
  <c r="Z419" i="17"/>
  <c r="Y419" i="17"/>
  <c r="X419" i="17"/>
  <c r="W419" i="17"/>
  <c r="V419" i="17"/>
  <c r="U419" i="17"/>
  <c r="T419" i="17"/>
  <c r="S419" i="17"/>
  <c r="R419" i="17"/>
  <c r="Q419" i="17"/>
  <c r="P419" i="17"/>
  <c r="O419" i="17"/>
  <c r="N419" i="17"/>
  <c r="M419" i="17"/>
  <c r="L419" i="17"/>
  <c r="K419" i="17"/>
  <c r="J419" i="17"/>
  <c r="I419" i="17"/>
  <c r="H419" i="17"/>
  <c r="G419" i="17"/>
  <c r="F419" i="17"/>
  <c r="E419" i="17"/>
  <c r="D419" i="17"/>
  <c r="C419" i="17"/>
  <c r="B419" i="17"/>
  <c r="A419" i="17"/>
  <c r="BJ418" i="17"/>
  <c r="BI418" i="17"/>
  <c r="HI418" i="17" s="1"/>
  <c r="BH418" i="17"/>
  <c r="HJ418" i="17" s="1"/>
  <c r="BG418" i="17"/>
  <c r="BF418" i="17"/>
  <c r="BE418" i="17"/>
  <c r="BD418" i="17"/>
  <c r="BC418" i="17"/>
  <c r="BB418" i="17"/>
  <c r="BA418" i="17"/>
  <c r="AZ418" i="17"/>
  <c r="AY418" i="17"/>
  <c r="AX418" i="17"/>
  <c r="AW418" i="17"/>
  <c r="AV418" i="17"/>
  <c r="AU418" i="17"/>
  <c r="AT418" i="17"/>
  <c r="AS418" i="17"/>
  <c r="AR418" i="17"/>
  <c r="AQ418" i="17"/>
  <c r="AP418" i="17"/>
  <c r="AO418" i="17"/>
  <c r="AN418" i="17"/>
  <c r="AM418" i="17"/>
  <c r="AL418" i="17"/>
  <c r="AK418" i="17"/>
  <c r="AJ418" i="17"/>
  <c r="AI418" i="17"/>
  <c r="AH418" i="17"/>
  <c r="AG418" i="17"/>
  <c r="AF418" i="17"/>
  <c r="AE418" i="17"/>
  <c r="AD418" i="17"/>
  <c r="AC418" i="17"/>
  <c r="AB418" i="17"/>
  <c r="AA418" i="17"/>
  <c r="Z418" i="17"/>
  <c r="Y418" i="17"/>
  <c r="X418" i="17"/>
  <c r="W418" i="17"/>
  <c r="DB418" i="17" s="1"/>
  <c r="V418" i="17"/>
  <c r="U418" i="17"/>
  <c r="T418" i="17"/>
  <c r="S418" i="17"/>
  <c r="R418" i="17"/>
  <c r="Q418" i="17"/>
  <c r="P418" i="17"/>
  <c r="O418" i="17"/>
  <c r="N418" i="17"/>
  <c r="M418" i="17"/>
  <c r="L418" i="17"/>
  <c r="K418" i="17"/>
  <c r="J418" i="17"/>
  <c r="I418" i="17"/>
  <c r="H418" i="17"/>
  <c r="G418" i="17"/>
  <c r="F418" i="17"/>
  <c r="E418" i="17"/>
  <c r="D418" i="17"/>
  <c r="C418" i="17"/>
  <c r="B418" i="17"/>
  <c r="A418" i="17"/>
  <c r="BJ417" i="17"/>
  <c r="BI417" i="17"/>
  <c r="HI417" i="17" s="1"/>
  <c r="BH417" i="17"/>
  <c r="HJ417" i="17" s="1"/>
  <c r="BG417" i="17"/>
  <c r="BF417" i="17"/>
  <c r="BE417" i="17"/>
  <c r="BD417" i="17"/>
  <c r="BC417" i="17"/>
  <c r="BB417" i="17"/>
  <c r="BA417" i="17"/>
  <c r="AZ417" i="17"/>
  <c r="AY417" i="17"/>
  <c r="AX417" i="17"/>
  <c r="AW417" i="17"/>
  <c r="AV417" i="17"/>
  <c r="AU417" i="17"/>
  <c r="AT417" i="17"/>
  <c r="AS417" i="17"/>
  <c r="AR417" i="17"/>
  <c r="AQ417" i="17"/>
  <c r="AP417" i="17"/>
  <c r="AO417" i="17"/>
  <c r="AN417" i="17"/>
  <c r="AM417" i="17"/>
  <c r="AL417" i="17"/>
  <c r="AK417" i="17"/>
  <c r="AJ417" i="17"/>
  <c r="AI417" i="17"/>
  <c r="AH417" i="17"/>
  <c r="AG417" i="17"/>
  <c r="AF417" i="17"/>
  <c r="AE417" i="17"/>
  <c r="AD417" i="17"/>
  <c r="AC417" i="17"/>
  <c r="AB417" i="17"/>
  <c r="AA417" i="17"/>
  <c r="Z417" i="17"/>
  <c r="GE417" i="17" s="1"/>
  <c r="Y417" i="17"/>
  <c r="X417" i="17"/>
  <c r="W417" i="17"/>
  <c r="V417" i="17"/>
  <c r="U417" i="17"/>
  <c r="T417" i="17"/>
  <c r="S417" i="17"/>
  <c r="R417" i="17"/>
  <c r="Q417" i="17"/>
  <c r="P417" i="17"/>
  <c r="O417" i="17"/>
  <c r="N417" i="17"/>
  <c r="M417" i="17"/>
  <c r="L417" i="17"/>
  <c r="K417" i="17"/>
  <c r="J417" i="17"/>
  <c r="I417" i="17"/>
  <c r="H417" i="17"/>
  <c r="G417" i="17"/>
  <c r="F417" i="17"/>
  <c r="E417" i="17"/>
  <c r="D417" i="17"/>
  <c r="C417" i="17"/>
  <c r="B417" i="17"/>
  <c r="A417" i="17"/>
  <c r="BJ416" i="17"/>
  <c r="BI416" i="17"/>
  <c r="HI416" i="17" s="1"/>
  <c r="BH416" i="17"/>
  <c r="BG416" i="17"/>
  <c r="BF416" i="17"/>
  <c r="BE416" i="17"/>
  <c r="BD416" i="17"/>
  <c r="BC416" i="17"/>
  <c r="BB416" i="17"/>
  <c r="BA416" i="17"/>
  <c r="AZ416" i="17"/>
  <c r="AY416" i="17"/>
  <c r="AX416" i="17"/>
  <c r="AW416" i="17"/>
  <c r="AV416" i="17"/>
  <c r="AU416" i="17"/>
  <c r="AT416" i="17"/>
  <c r="AS416" i="17"/>
  <c r="AR416" i="17"/>
  <c r="AQ416" i="17"/>
  <c r="AP416" i="17"/>
  <c r="AO416" i="17"/>
  <c r="AN416" i="17"/>
  <c r="AM416" i="17"/>
  <c r="AL416" i="17"/>
  <c r="AK416" i="17"/>
  <c r="AJ416" i="17"/>
  <c r="AI416" i="17"/>
  <c r="AH416" i="17"/>
  <c r="AG416" i="17"/>
  <c r="AF416" i="17"/>
  <c r="AE416" i="17"/>
  <c r="AD416" i="17"/>
  <c r="AC416" i="17"/>
  <c r="AB416" i="17"/>
  <c r="AA416" i="17"/>
  <c r="Z416" i="17"/>
  <c r="Y416" i="17"/>
  <c r="X416" i="17"/>
  <c r="W416" i="17"/>
  <c r="V416" i="17"/>
  <c r="U416" i="17"/>
  <c r="T416" i="17"/>
  <c r="S416" i="17"/>
  <c r="R416" i="17"/>
  <c r="Q416" i="17"/>
  <c r="P416" i="17"/>
  <c r="O416" i="17"/>
  <c r="N416" i="17"/>
  <c r="M416" i="17"/>
  <c r="L416" i="17"/>
  <c r="K416" i="17"/>
  <c r="J416" i="17"/>
  <c r="I416" i="17"/>
  <c r="H416" i="17"/>
  <c r="G416" i="17"/>
  <c r="F416" i="17"/>
  <c r="HA416" i="17" s="1"/>
  <c r="E416" i="17"/>
  <c r="D416" i="17"/>
  <c r="C416" i="17"/>
  <c r="B416" i="17"/>
  <c r="A416" i="17"/>
  <c r="BJ415" i="17"/>
  <c r="BI415" i="17"/>
  <c r="HI415" i="17" s="1"/>
  <c r="BH415" i="17"/>
  <c r="HJ415" i="17" s="1"/>
  <c r="BG415" i="17"/>
  <c r="BF415" i="17"/>
  <c r="BE415" i="17"/>
  <c r="BD415" i="17"/>
  <c r="BC415" i="17"/>
  <c r="BB415" i="17"/>
  <c r="BA415" i="17"/>
  <c r="AZ415" i="17"/>
  <c r="AY415" i="17"/>
  <c r="AX415" i="17"/>
  <c r="AW415" i="17"/>
  <c r="AV415" i="17"/>
  <c r="AU415" i="17"/>
  <c r="AT415" i="17"/>
  <c r="AS415" i="17"/>
  <c r="AR415" i="17"/>
  <c r="AQ415" i="17"/>
  <c r="AP415" i="17"/>
  <c r="AO415" i="17"/>
  <c r="AN415" i="17"/>
  <c r="AM415" i="17"/>
  <c r="AL415" i="17"/>
  <c r="AK415" i="17"/>
  <c r="AJ415" i="17"/>
  <c r="AI415" i="17"/>
  <c r="AH415" i="17"/>
  <c r="AG415" i="17"/>
  <c r="AF415" i="17"/>
  <c r="AE415" i="17"/>
  <c r="AD415" i="17"/>
  <c r="AC415" i="17"/>
  <c r="AB415" i="17"/>
  <c r="AA415" i="17"/>
  <c r="Z415" i="17"/>
  <c r="Y415" i="17"/>
  <c r="X415" i="17"/>
  <c r="W415" i="17"/>
  <c r="V415" i="17"/>
  <c r="U415" i="17"/>
  <c r="T415" i="17"/>
  <c r="S415" i="17"/>
  <c r="R415" i="17"/>
  <c r="Q415" i="17"/>
  <c r="P415" i="17"/>
  <c r="O415" i="17"/>
  <c r="N415" i="17"/>
  <c r="M415" i="17"/>
  <c r="L415" i="17"/>
  <c r="K415" i="17"/>
  <c r="J415" i="17"/>
  <c r="I415" i="17"/>
  <c r="H415" i="17"/>
  <c r="G415" i="17"/>
  <c r="F415" i="17"/>
  <c r="E415" i="17"/>
  <c r="D415" i="17"/>
  <c r="C415" i="17"/>
  <c r="B415" i="17"/>
  <c r="A415" i="17"/>
  <c r="BJ414" i="17"/>
  <c r="BI414" i="17"/>
  <c r="HI414" i="17" s="1"/>
  <c r="BH414" i="17"/>
  <c r="HJ414" i="17" s="1"/>
  <c r="BG414" i="17"/>
  <c r="BF414" i="17"/>
  <c r="BE414" i="17"/>
  <c r="BD414" i="17"/>
  <c r="BC414" i="17"/>
  <c r="BB414" i="17"/>
  <c r="BA414" i="17"/>
  <c r="AZ414" i="17"/>
  <c r="AY414" i="17"/>
  <c r="AX414" i="17"/>
  <c r="AW414" i="17"/>
  <c r="AV414" i="17"/>
  <c r="AU414" i="17"/>
  <c r="AT414" i="17"/>
  <c r="AS414" i="17"/>
  <c r="AR414" i="17"/>
  <c r="AQ414" i="17"/>
  <c r="AP414" i="17"/>
  <c r="AO414" i="17"/>
  <c r="AN414" i="17"/>
  <c r="AM414" i="17"/>
  <c r="AL414" i="17"/>
  <c r="AK414" i="17"/>
  <c r="AJ414" i="17"/>
  <c r="AI414" i="17"/>
  <c r="AH414" i="17"/>
  <c r="AG414" i="17"/>
  <c r="AF414" i="17"/>
  <c r="AE414" i="17"/>
  <c r="AD414" i="17"/>
  <c r="AC414" i="17"/>
  <c r="AB414" i="17"/>
  <c r="AA414" i="17"/>
  <c r="Z414" i="17"/>
  <c r="Y414" i="17"/>
  <c r="X414" i="17"/>
  <c r="W414" i="17"/>
  <c r="V414" i="17"/>
  <c r="U414" i="17"/>
  <c r="T414" i="17"/>
  <c r="S414" i="17"/>
  <c r="R414" i="17"/>
  <c r="Q414" i="17"/>
  <c r="P414" i="17"/>
  <c r="O414" i="17"/>
  <c r="N414" i="17"/>
  <c r="M414" i="17"/>
  <c r="L414" i="17"/>
  <c r="K414" i="17"/>
  <c r="J414" i="17"/>
  <c r="I414" i="17"/>
  <c r="H414" i="17"/>
  <c r="G414" i="17"/>
  <c r="F414" i="17"/>
  <c r="E414" i="17"/>
  <c r="D414" i="17"/>
  <c r="C414" i="17"/>
  <c r="B414" i="17"/>
  <c r="A414" i="17"/>
  <c r="BJ413" i="17"/>
  <c r="BI413" i="17"/>
  <c r="HI413" i="17" s="1"/>
  <c r="BH413" i="17"/>
  <c r="HJ413" i="17" s="1"/>
  <c r="BG413" i="17"/>
  <c r="BF413" i="17"/>
  <c r="BE413" i="17"/>
  <c r="BD413" i="17"/>
  <c r="BC413" i="17"/>
  <c r="BB413" i="17"/>
  <c r="BA413" i="17"/>
  <c r="AZ413" i="17"/>
  <c r="AY413" i="17"/>
  <c r="AX413" i="17"/>
  <c r="AW413" i="17"/>
  <c r="AV413" i="17"/>
  <c r="AU413" i="17"/>
  <c r="AT413" i="17"/>
  <c r="AS413" i="17"/>
  <c r="AR413" i="17"/>
  <c r="AQ413" i="17"/>
  <c r="AP413" i="17"/>
  <c r="AO413" i="17"/>
  <c r="AN413" i="17"/>
  <c r="AM413" i="17"/>
  <c r="AL413" i="17"/>
  <c r="AK413" i="17"/>
  <c r="AJ413" i="17"/>
  <c r="AI413" i="17"/>
  <c r="AH413" i="17"/>
  <c r="AG413" i="17"/>
  <c r="AF413" i="17"/>
  <c r="AE413" i="17"/>
  <c r="AD413" i="17"/>
  <c r="AC413" i="17"/>
  <c r="AB413" i="17"/>
  <c r="AA413" i="17"/>
  <c r="Z413" i="17"/>
  <c r="Y413" i="17"/>
  <c r="X413" i="17"/>
  <c r="W413" i="17"/>
  <c r="V413" i="17"/>
  <c r="U413" i="17"/>
  <c r="T413" i="17"/>
  <c r="S413" i="17"/>
  <c r="R413" i="17"/>
  <c r="Q413" i="17"/>
  <c r="P413" i="17"/>
  <c r="O413" i="17"/>
  <c r="N413" i="17"/>
  <c r="M413" i="17"/>
  <c r="L413" i="17"/>
  <c r="K413" i="17"/>
  <c r="J413" i="17"/>
  <c r="I413" i="17"/>
  <c r="H413" i="17"/>
  <c r="G413" i="17"/>
  <c r="F413" i="17"/>
  <c r="E413" i="17"/>
  <c r="D413" i="17"/>
  <c r="C413" i="17"/>
  <c r="B413" i="17"/>
  <c r="A413" i="17"/>
  <c r="BJ412" i="17"/>
  <c r="BI412" i="17"/>
  <c r="HI412" i="17" s="1"/>
  <c r="BH412" i="17"/>
  <c r="HJ412" i="17" s="1"/>
  <c r="BG412" i="17"/>
  <c r="BF412" i="17"/>
  <c r="BE412" i="17"/>
  <c r="BD412" i="17"/>
  <c r="BC412" i="17"/>
  <c r="BB412" i="17"/>
  <c r="BA412" i="17"/>
  <c r="AZ412" i="17"/>
  <c r="AY412" i="17"/>
  <c r="AX412" i="17"/>
  <c r="AW412" i="17"/>
  <c r="AV412" i="17"/>
  <c r="AU412" i="17"/>
  <c r="AT412" i="17"/>
  <c r="AS412" i="17"/>
  <c r="AR412" i="17"/>
  <c r="AQ412" i="17"/>
  <c r="AP412" i="17"/>
  <c r="AO412" i="17"/>
  <c r="AN412" i="17"/>
  <c r="AM412" i="17"/>
  <c r="AL412" i="17"/>
  <c r="AK412" i="17"/>
  <c r="AJ412" i="17"/>
  <c r="AI412" i="17"/>
  <c r="AH412" i="17"/>
  <c r="AG412" i="17"/>
  <c r="AF412" i="17"/>
  <c r="AE412" i="17"/>
  <c r="AD412" i="17"/>
  <c r="AC412" i="17"/>
  <c r="AB412" i="17"/>
  <c r="AA412" i="17"/>
  <c r="Z412" i="17"/>
  <c r="Y412" i="17"/>
  <c r="X412" i="17"/>
  <c r="W412" i="17"/>
  <c r="DB412" i="17" s="1"/>
  <c r="V412" i="17"/>
  <c r="U412" i="17"/>
  <c r="T412" i="17"/>
  <c r="S412" i="17"/>
  <c r="R412" i="17"/>
  <c r="Q412" i="17"/>
  <c r="P412" i="17"/>
  <c r="O412" i="17"/>
  <c r="N412" i="17"/>
  <c r="M412" i="17"/>
  <c r="L412" i="17"/>
  <c r="K412" i="17"/>
  <c r="J412" i="17"/>
  <c r="I412" i="17"/>
  <c r="H412" i="17"/>
  <c r="G412" i="17"/>
  <c r="F412" i="17"/>
  <c r="E412" i="17"/>
  <c r="D412" i="17"/>
  <c r="C412" i="17"/>
  <c r="B412" i="17"/>
  <c r="A412" i="17"/>
  <c r="BJ411" i="17"/>
  <c r="BI411" i="17"/>
  <c r="HI411" i="17" s="1"/>
  <c r="BH411" i="17"/>
  <c r="HJ411" i="17" s="1"/>
  <c r="BG411" i="17"/>
  <c r="BF411" i="17"/>
  <c r="BE411" i="17"/>
  <c r="BD411" i="17"/>
  <c r="BC411" i="17"/>
  <c r="BB411" i="17"/>
  <c r="BA411" i="17"/>
  <c r="AZ411" i="17"/>
  <c r="AY411" i="17"/>
  <c r="AX411" i="17"/>
  <c r="AW411" i="17"/>
  <c r="AV411" i="17"/>
  <c r="AU411" i="17"/>
  <c r="AT411" i="17"/>
  <c r="AS411" i="17"/>
  <c r="AR411" i="17"/>
  <c r="AQ411" i="17"/>
  <c r="AP411" i="17"/>
  <c r="AO411" i="17"/>
  <c r="AN411" i="17"/>
  <c r="AM411" i="17"/>
  <c r="AL411" i="17"/>
  <c r="AK411" i="17"/>
  <c r="AJ411" i="17"/>
  <c r="AI411" i="17"/>
  <c r="AH411" i="17"/>
  <c r="AG411" i="17"/>
  <c r="AF411" i="17"/>
  <c r="AE411" i="17"/>
  <c r="AD411" i="17"/>
  <c r="AC411" i="17"/>
  <c r="AB411" i="17"/>
  <c r="AA411" i="17"/>
  <c r="Z411" i="17"/>
  <c r="Y411" i="17"/>
  <c r="X411" i="17"/>
  <c r="W411" i="17"/>
  <c r="V411" i="17"/>
  <c r="U411" i="17"/>
  <c r="T411" i="17"/>
  <c r="S411" i="17"/>
  <c r="R411" i="17"/>
  <c r="Q411" i="17"/>
  <c r="P411" i="17"/>
  <c r="O411" i="17"/>
  <c r="N411" i="17"/>
  <c r="M411" i="17"/>
  <c r="L411" i="17"/>
  <c r="K411" i="17"/>
  <c r="J411" i="17"/>
  <c r="I411" i="17"/>
  <c r="H411" i="17"/>
  <c r="G411" i="17"/>
  <c r="F411" i="17"/>
  <c r="E411" i="17"/>
  <c r="D411" i="17"/>
  <c r="C411" i="17"/>
  <c r="B411" i="17"/>
  <c r="A411" i="17"/>
  <c r="BJ410" i="17"/>
  <c r="BI410" i="17"/>
  <c r="HI410" i="17" s="1"/>
  <c r="BH410" i="17"/>
  <c r="HJ410" i="17" s="1"/>
  <c r="BG410" i="17"/>
  <c r="BF410" i="17"/>
  <c r="BE410" i="17"/>
  <c r="BD410" i="17"/>
  <c r="BC410" i="17"/>
  <c r="BB410" i="17"/>
  <c r="BA410" i="17"/>
  <c r="AZ410" i="17"/>
  <c r="AY410" i="17"/>
  <c r="AX410" i="17"/>
  <c r="AW410" i="17"/>
  <c r="AV410" i="17"/>
  <c r="AU410" i="17"/>
  <c r="AT410" i="17"/>
  <c r="AS410" i="17"/>
  <c r="AR410" i="17"/>
  <c r="AQ410" i="17"/>
  <c r="AP410" i="17"/>
  <c r="AO410" i="17"/>
  <c r="AN410" i="17"/>
  <c r="AM410" i="17"/>
  <c r="AL410" i="17"/>
  <c r="AK410" i="17"/>
  <c r="AJ410" i="17"/>
  <c r="AI410" i="17"/>
  <c r="AH410" i="17"/>
  <c r="AG410" i="17"/>
  <c r="AF410" i="17"/>
  <c r="AE410" i="17"/>
  <c r="AD410" i="17"/>
  <c r="AC410" i="17"/>
  <c r="AB410" i="17"/>
  <c r="AA410" i="17"/>
  <c r="Z410" i="17"/>
  <c r="Y410" i="17"/>
  <c r="X410" i="17"/>
  <c r="W410" i="17"/>
  <c r="V410" i="17"/>
  <c r="U410" i="17"/>
  <c r="T410" i="17"/>
  <c r="S410" i="17"/>
  <c r="R410" i="17"/>
  <c r="Q410" i="17"/>
  <c r="P410" i="17"/>
  <c r="O410" i="17"/>
  <c r="N410" i="17"/>
  <c r="M410" i="17"/>
  <c r="L410" i="17"/>
  <c r="K410" i="17"/>
  <c r="J410" i="17"/>
  <c r="I410" i="17"/>
  <c r="H410" i="17"/>
  <c r="G410" i="17"/>
  <c r="F410" i="17"/>
  <c r="HA410" i="17" s="1"/>
  <c r="E410" i="17"/>
  <c r="D410" i="17"/>
  <c r="C410" i="17"/>
  <c r="B410" i="17"/>
  <c r="A410" i="17"/>
  <c r="BJ409" i="17"/>
  <c r="BI409" i="17"/>
  <c r="HI409" i="17" s="1"/>
  <c r="BH409" i="17"/>
  <c r="HJ409" i="17" s="1"/>
  <c r="BG409" i="17"/>
  <c r="BF409" i="17"/>
  <c r="BE409" i="17"/>
  <c r="BD409" i="17"/>
  <c r="BC409" i="17"/>
  <c r="BB409" i="17"/>
  <c r="BA409" i="17"/>
  <c r="AZ409" i="17"/>
  <c r="AY409" i="17"/>
  <c r="AX409" i="17"/>
  <c r="AW409" i="17"/>
  <c r="AV409" i="17"/>
  <c r="AU409" i="17"/>
  <c r="AT409" i="17"/>
  <c r="AS409" i="17"/>
  <c r="AR409" i="17"/>
  <c r="AQ409" i="17"/>
  <c r="AP409" i="17"/>
  <c r="AO409" i="17"/>
  <c r="AN409" i="17"/>
  <c r="AM409" i="17"/>
  <c r="AL409" i="17"/>
  <c r="AK409" i="17"/>
  <c r="AJ409" i="17"/>
  <c r="AI409" i="17"/>
  <c r="AH409" i="17"/>
  <c r="AG409" i="17"/>
  <c r="AF409" i="17"/>
  <c r="AE409" i="17"/>
  <c r="AD409" i="17"/>
  <c r="AC409" i="17"/>
  <c r="AB409" i="17"/>
  <c r="AA409" i="17"/>
  <c r="Z409" i="17"/>
  <c r="Y409" i="17"/>
  <c r="X409" i="17"/>
  <c r="W409" i="17"/>
  <c r="V409" i="17"/>
  <c r="U409" i="17"/>
  <c r="T409" i="17"/>
  <c r="S409" i="17"/>
  <c r="R409" i="17"/>
  <c r="Q409" i="17"/>
  <c r="P409" i="17"/>
  <c r="O409" i="17"/>
  <c r="N409" i="17"/>
  <c r="M409" i="17"/>
  <c r="L409" i="17"/>
  <c r="K409" i="17"/>
  <c r="J409" i="17"/>
  <c r="I409" i="17"/>
  <c r="H409" i="17"/>
  <c r="G409" i="17"/>
  <c r="F409" i="17"/>
  <c r="E409" i="17"/>
  <c r="D409" i="17"/>
  <c r="C409" i="17"/>
  <c r="B409" i="17"/>
  <c r="A409" i="17"/>
  <c r="BJ408" i="17"/>
  <c r="BI408" i="17"/>
  <c r="HI408" i="17" s="1"/>
  <c r="BH408" i="17"/>
  <c r="HJ408" i="17" s="1"/>
  <c r="BG408" i="17"/>
  <c r="BF408" i="17"/>
  <c r="BE408" i="17"/>
  <c r="BD408" i="17"/>
  <c r="BC408" i="17"/>
  <c r="BB408" i="17"/>
  <c r="BA408" i="17"/>
  <c r="AZ408" i="17"/>
  <c r="AY408" i="17"/>
  <c r="AX408" i="17"/>
  <c r="AW408" i="17"/>
  <c r="AV408" i="17"/>
  <c r="AU408" i="17"/>
  <c r="AT408" i="17"/>
  <c r="AS408" i="17"/>
  <c r="AR408" i="17"/>
  <c r="AQ408" i="17"/>
  <c r="AP408" i="17"/>
  <c r="AO408" i="17"/>
  <c r="AN408" i="17"/>
  <c r="AM408" i="17"/>
  <c r="AL408" i="17"/>
  <c r="AK408" i="17"/>
  <c r="AJ408" i="17"/>
  <c r="AI408" i="17"/>
  <c r="AH408" i="17"/>
  <c r="AG408" i="17"/>
  <c r="AF408" i="17"/>
  <c r="AE408" i="17"/>
  <c r="AD408" i="17"/>
  <c r="AC408" i="17"/>
  <c r="AB408" i="17"/>
  <c r="AA408" i="17"/>
  <c r="Z408" i="17"/>
  <c r="Y408" i="17"/>
  <c r="X408" i="17"/>
  <c r="W408" i="17"/>
  <c r="V408" i="17"/>
  <c r="U408" i="17"/>
  <c r="T408" i="17"/>
  <c r="S408" i="17"/>
  <c r="R408" i="17"/>
  <c r="Q408" i="17"/>
  <c r="P408" i="17"/>
  <c r="O408" i="17"/>
  <c r="N408" i="17"/>
  <c r="M408" i="17"/>
  <c r="L408" i="17"/>
  <c r="K408" i="17"/>
  <c r="J408" i="17"/>
  <c r="I408" i="17"/>
  <c r="H408" i="17"/>
  <c r="G408" i="17"/>
  <c r="F408" i="17"/>
  <c r="E408" i="17"/>
  <c r="D408" i="17"/>
  <c r="C408" i="17"/>
  <c r="B408" i="17"/>
  <c r="A408" i="17"/>
  <c r="BJ407" i="17"/>
  <c r="BI407" i="17"/>
  <c r="HI407" i="17" s="1"/>
  <c r="BH407" i="17"/>
  <c r="HJ407" i="17" s="1"/>
  <c r="BG407" i="17"/>
  <c r="BF407" i="17"/>
  <c r="BE407" i="17"/>
  <c r="BD407" i="17"/>
  <c r="BC407" i="17"/>
  <c r="BB407" i="17"/>
  <c r="BA407" i="17"/>
  <c r="AZ407" i="17"/>
  <c r="AY407" i="17"/>
  <c r="AX407" i="17"/>
  <c r="AW407" i="17"/>
  <c r="AV407" i="17"/>
  <c r="AU407" i="17"/>
  <c r="AT407" i="17"/>
  <c r="AS407" i="17"/>
  <c r="AR407" i="17"/>
  <c r="AQ407" i="17"/>
  <c r="AP407" i="17"/>
  <c r="AO407" i="17"/>
  <c r="AN407" i="17"/>
  <c r="AM407" i="17"/>
  <c r="AL407" i="17"/>
  <c r="AK407" i="17"/>
  <c r="AJ407" i="17"/>
  <c r="AI407" i="17"/>
  <c r="AH407" i="17"/>
  <c r="AG407" i="17"/>
  <c r="AF407" i="17"/>
  <c r="AE407" i="17"/>
  <c r="AD407" i="17"/>
  <c r="AC407" i="17"/>
  <c r="AB407" i="17"/>
  <c r="AA407" i="17"/>
  <c r="Z407" i="17"/>
  <c r="Y407" i="17"/>
  <c r="X407" i="17"/>
  <c r="W407" i="17"/>
  <c r="V407" i="17"/>
  <c r="U407" i="17"/>
  <c r="T407" i="17"/>
  <c r="S407" i="17"/>
  <c r="R407" i="17"/>
  <c r="Q407" i="17"/>
  <c r="P407" i="17"/>
  <c r="O407" i="17"/>
  <c r="N407" i="17"/>
  <c r="M407" i="17"/>
  <c r="L407" i="17"/>
  <c r="K407" i="17"/>
  <c r="J407" i="17"/>
  <c r="I407" i="17"/>
  <c r="H407" i="17"/>
  <c r="G407" i="17"/>
  <c r="F407" i="17"/>
  <c r="E407" i="17"/>
  <c r="D407" i="17"/>
  <c r="C407" i="17"/>
  <c r="B407" i="17"/>
  <c r="A407" i="17"/>
  <c r="BJ406" i="17"/>
  <c r="BI406" i="17"/>
  <c r="HI406" i="17" s="1"/>
  <c r="BH406" i="17"/>
  <c r="HJ406" i="17" s="1"/>
  <c r="BG406" i="17"/>
  <c r="BF406" i="17"/>
  <c r="BE406" i="17"/>
  <c r="BD406" i="17"/>
  <c r="BC406" i="17"/>
  <c r="BB406" i="17"/>
  <c r="BA406" i="17"/>
  <c r="AZ406" i="17"/>
  <c r="AY406" i="17"/>
  <c r="AX406" i="17"/>
  <c r="AW406" i="17"/>
  <c r="AV406" i="17"/>
  <c r="AU406" i="17"/>
  <c r="AT406" i="17"/>
  <c r="AS406" i="17"/>
  <c r="AR406" i="17"/>
  <c r="AQ406" i="17"/>
  <c r="AP406" i="17"/>
  <c r="AO406" i="17"/>
  <c r="AN406" i="17"/>
  <c r="AM406" i="17"/>
  <c r="AL406" i="17"/>
  <c r="AK406" i="17"/>
  <c r="AJ406" i="17"/>
  <c r="AI406" i="17"/>
  <c r="AH406" i="17"/>
  <c r="AG406" i="17"/>
  <c r="AF406" i="17"/>
  <c r="AE406" i="17"/>
  <c r="AD406" i="17"/>
  <c r="AC406" i="17"/>
  <c r="AB406" i="17"/>
  <c r="AA406" i="17"/>
  <c r="Z406" i="17"/>
  <c r="Y406" i="17"/>
  <c r="X406" i="17"/>
  <c r="W406" i="17"/>
  <c r="V406" i="17"/>
  <c r="U406" i="17"/>
  <c r="T406" i="17"/>
  <c r="S406" i="17"/>
  <c r="R406" i="17"/>
  <c r="Q406" i="17"/>
  <c r="P406" i="17"/>
  <c r="O406" i="17"/>
  <c r="N406" i="17"/>
  <c r="M406" i="17"/>
  <c r="L406" i="17"/>
  <c r="K406" i="17"/>
  <c r="J406" i="17"/>
  <c r="I406" i="17"/>
  <c r="H406" i="17"/>
  <c r="G406" i="17"/>
  <c r="F406" i="17"/>
  <c r="E406" i="17"/>
  <c r="D406" i="17"/>
  <c r="C406" i="17"/>
  <c r="B406" i="17"/>
  <c r="A406" i="17"/>
  <c r="BJ405" i="17"/>
  <c r="BI405" i="17"/>
  <c r="HI405" i="17" s="1"/>
  <c r="BH405" i="17"/>
  <c r="HJ405" i="17" s="1"/>
  <c r="BG405" i="17"/>
  <c r="BF405" i="17"/>
  <c r="BE405" i="17"/>
  <c r="BD405" i="17"/>
  <c r="BC405" i="17"/>
  <c r="BB405" i="17"/>
  <c r="BA405" i="17"/>
  <c r="AZ405" i="17"/>
  <c r="AY405" i="17"/>
  <c r="AX405" i="17"/>
  <c r="AW405" i="17"/>
  <c r="AV405" i="17"/>
  <c r="AU405" i="17"/>
  <c r="AT405" i="17"/>
  <c r="AS405" i="17"/>
  <c r="AR405" i="17"/>
  <c r="AQ405" i="17"/>
  <c r="AP405" i="17"/>
  <c r="AO405" i="17"/>
  <c r="AN405" i="17"/>
  <c r="AM405" i="17"/>
  <c r="AL405" i="17"/>
  <c r="AK405" i="17"/>
  <c r="AJ405" i="17"/>
  <c r="AI405" i="17"/>
  <c r="AH405" i="17"/>
  <c r="AG405" i="17"/>
  <c r="AF405" i="17"/>
  <c r="AE405" i="17"/>
  <c r="AD405" i="17"/>
  <c r="AC405" i="17"/>
  <c r="AB405" i="17"/>
  <c r="AA405" i="17"/>
  <c r="Z405" i="17"/>
  <c r="Y405" i="17"/>
  <c r="X405" i="17"/>
  <c r="W405" i="17"/>
  <c r="V405" i="17"/>
  <c r="U405" i="17"/>
  <c r="T405" i="17"/>
  <c r="S405" i="17"/>
  <c r="R405" i="17"/>
  <c r="Q405" i="17"/>
  <c r="P405" i="17"/>
  <c r="O405" i="17"/>
  <c r="N405" i="17"/>
  <c r="M405" i="17"/>
  <c r="L405" i="17"/>
  <c r="K405" i="17"/>
  <c r="J405" i="17"/>
  <c r="I405" i="17"/>
  <c r="H405" i="17"/>
  <c r="G405" i="17"/>
  <c r="F405" i="17"/>
  <c r="E405" i="17"/>
  <c r="D405" i="17"/>
  <c r="C405" i="17"/>
  <c r="B405" i="17"/>
  <c r="A405" i="17"/>
  <c r="BJ404" i="17"/>
  <c r="BI404" i="17"/>
  <c r="HI404" i="17" s="1"/>
  <c r="BH404" i="17"/>
  <c r="BG404" i="17"/>
  <c r="BF404" i="17"/>
  <c r="BE404" i="17"/>
  <c r="BD404" i="17"/>
  <c r="BC404" i="17"/>
  <c r="BB404" i="17"/>
  <c r="BA404" i="17"/>
  <c r="AZ404" i="17"/>
  <c r="AY404" i="17"/>
  <c r="AX404" i="17"/>
  <c r="AW404" i="17"/>
  <c r="AV404" i="17"/>
  <c r="AU404" i="17"/>
  <c r="AT404" i="17"/>
  <c r="AS404" i="17"/>
  <c r="AR404" i="17"/>
  <c r="AQ404" i="17"/>
  <c r="AP404" i="17"/>
  <c r="AO404" i="17"/>
  <c r="AN404" i="17"/>
  <c r="AM404" i="17"/>
  <c r="AL404" i="17"/>
  <c r="AK404" i="17"/>
  <c r="AJ404" i="17"/>
  <c r="AI404" i="17"/>
  <c r="AH404" i="17"/>
  <c r="AG404" i="17"/>
  <c r="AF404" i="17"/>
  <c r="AE404" i="17"/>
  <c r="AD404" i="17"/>
  <c r="AC404" i="17"/>
  <c r="AB404" i="17"/>
  <c r="AA404" i="17"/>
  <c r="Z404" i="17"/>
  <c r="Y404" i="17"/>
  <c r="X404" i="17"/>
  <c r="W404" i="17"/>
  <c r="V404" i="17"/>
  <c r="U404" i="17"/>
  <c r="T404" i="17"/>
  <c r="S404" i="17"/>
  <c r="R404" i="17"/>
  <c r="Q404" i="17"/>
  <c r="P404" i="17"/>
  <c r="O404" i="17"/>
  <c r="N404" i="17"/>
  <c r="M404" i="17"/>
  <c r="L404" i="17"/>
  <c r="K404" i="17"/>
  <c r="J404" i="17"/>
  <c r="I404" i="17"/>
  <c r="H404" i="17"/>
  <c r="G404" i="17"/>
  <c r="F404" i="17"/>
  <c r="HA404" i="17" s="1"/>
  <c r="E404" i="17"/>
  <c r="D404" i="17"/>
  <c r="C404" i="17"/>
  <c r="B404" i="17"/>
  <c r="A404" i="17"/>
  <c r="BJ403" i="17"/>
  <c r="BI403" i="17"/>
  <c r="HI403" i="17" s="1"/>
  <c r="BH403" i="17"/>
  <c r="HJ403" i="17" s="1"/>
  <c r="BG403" i="17"/>
  <c r="BF403" i="17"/>
  <c r="BE403" i="17"/>
  <c r="BD403" i="17"/>
  <c r="BC403" i="17"/>
  <c r="BB403" i="17"/>
  <c r="BA403" i="17"/>
  <c r="AZ403" i="17"/>
  <c r="AY403" i="17"/>
  <c r="AX403" i="17"/>
  <c r="AW403" i="17"/>
  <c r="AV403" i="17"/>
  <c r="AU403" i="17"/>
  <c r="AT403" i="17"/>
  <c r="AS403" i="17"/>
  <c r="AR403" i="17"/>
  <c r="AQ403" i="17"/>
  <c r="AP403" i="17"/>
  <c r="AO403" i="17"/>
  <c r="AN403" i="17"/>
  <c r="AM403" i="17"/>
  <c r="AL403" i="17"/>
  <c r="AK403" i="17"/>
  <c r="AJ403" i="17"/>
  <c r="AI403" i="17"/>
  <c r="AH403" i="17"/>
  <c r="AG403" i="17"/>
  <c r="AF403" i="17"/>
  <c r="AE403" i="17"/>
  <c r="AD403" i="17"/>
  <c r="AC403" i="17"/>
  <c r="AB403" i="17"/>
  <c r="AA403" i="17"/>
  <c r="Z403" i="17"/>
  <c r="Y403" i="17"/>
  <c r="X403" i="17"/>
  <c r="W403" i="17"/>
  <c r="V403" i="17"/>
  <c r="U403" i="17"/>
  <c r="T403" i="17"/>
  <c r="S403" i="17"/>
  <c r="R403" i="17"/>
  <c r="Q403" i="17"/>
  <c r="P403" i="17"/>
  <c r="O403" i="17"/>
  <c r="N403" i="17"/>
  <c r="M403" i="17"/>
  <c r="L403" i="17"/>
  <c r="K403" i="17"/>
  <c r="J403" i="17"/>
  <c r="I403" i="17"/>
  <c r="H403" i="17"/>
  <c r="G403" i="17"/>
  <c r="GZ403" i="17" s="1"/>
  <c r="F403" i="17"/>
  <c r="E403" i="17"/>
  <c r="D403" i="17"/>
  <c r="C403" i="17"/>
  <c r="B403" i="17"/>
  <c r="A403" i="17"/>
  <c r="BJ402" i="17"/>
  <c r="BI402" i="17"/>
  <c r="HI402" i="17" s="1"/>
  <c r="BH402" i="17"/>
  <c r="HJ402" i="17" s="1"/>
  <c r="BG402" i="17"/>
  <c r="BF402" i="17"/>
  <c r="BE402" i="17"/>
  <c r="BD402" i="17"/>
  <c r="BC402" i="17"/>
  <c r="BB402" i="17"/>
  <c r="BA402" i="17"/>
  <c r="AZ402" i="17"/>
  <c r="AY402" i="17"/>
  <c r="AX402" i="17"/>
  <c r="AW402" i="17"/>
  <c r="AV402" i="17"/>
  <c r="AU402" i="17"/>
  <c r="AT402" i="17"/>
  <c r="AS402" i="17"/>
  <c r="AR402" i="17"/>
  <c r="AQ402" i="17"/>
  <c r="AP402" i="17"/>
  <c r="AO402" i="17"/>
  <c r="AN402" i="17"/>
  <c r="AM402" i="17"/>
  <c r="AL402" i="17"/>
  <c r="AK402" i="17"/>
  <c r="AJ402" i="17"/>
  <c r="AI402" i="17"/>
  <c r="AH402" i="17"/>
  <c r="AG402" i="17"/>
  <c r="AF402" i="17"/>
  <c r="AE402" i="17"/>
  <c r="AD402" i="17"/>
  <c r="AC402" i="17"/>
  <c r="AB402" i="17"/>
  <c r="AA402" i="17"/>
  <c r="Z402" i="17"/>
  <c r="Y402" i="17"/>
  <c r="X402" i="17"/>
  <c r="W402" i="17"/>
  <c r="V402" i="17"/>
  <c r="U402" i="17"/>
  <c r="T402" i="17"/>
  <c r="S402" i="17"/>
  <c r="R402" i="17"/>
  <c r="Q402" i="17"/>
  <c r="P402" i="17"/>
  <c r="O402" i="17"/>
  <c r="N402" i="17"/>
  <c r="M402" i="17"/>
  <c r="L402" i="17"/>
  <c r="K402" i="17"/>
  <c r="J402" i="17"/>
  <c r="I402" i="17"/>
  <c r="H402" i="17"/>
  <c r="G402" i="17"/>
  <c r="F402" i="17"/>
  <c r="E402" i="17"/>
  <c r="D402" i="17"/>
  <c r="C402" i="17"/>
  <c r="B402" i="17"/>
  <c r="A402" i="17"/>
  <c r="BJ401" i="17"/>
  <c r="BI401" i="17"/>
  <c r="HI401" i="17" s="1"/>
  <c r="BH401" i="17"/>
  <c r="HJ401" i="17" s="1"/>
  <c r="BG401" i="17"/>
  <c r="BF401" i="17"/>
  <c r="BE401" i="17"/>
  <c r="BD401" i="17"/>
  <c r="BC401" i="17"/>
  <c r="BB401" i="17"/>
  <c r="BA401" i="17"/>
  <c r="AZ401" i="17"/>
  <c r="AY401" i="17"/>
  <c r="AX401" i="17"/>
  <c r="AW401" i="17"/>
  <c r="AV401" i="17"/>
  <c r="AU401" i="17"/>
  <c r="AT401" i="17"/>
  <c r="AS401" i="17"/>
  <c r="AR401" i="17"/>
  <c r="AQ401" i="17"/>
  <c r="AP401" i="17"/>
  <c r="AO401" i="17"/>
  <c r="AN401" i="17"/>
  <c r="AM401" i="17"/>
  <c r="AL401" i="17"/>
  <c r="AK401" i="17"/>
  <c r="AJ401" i="17"/>
  <c r="AI401" i="17"/>
  <c r="AH401" i="17"/>
  <c r="AG401" i="17"/>
  <c r="AF401" i="17"/>
  <c r="AE401" i="17"/>
  <c r="AD401" i="17"/>
  <c r="AC401" i="17"/>
  <c r="AB401" i="17"/>
  <c r="AA401" i="17"/>
  <c r="Z401" i="17"/>
  <c r="Y401" i="17"/>
  <c r="X401" i="17"/>
  <c r="W401" i="17"/>
  <c r="V401" i="17"/>
  <c r="U401" i="17"/>
  <c r="T401" i="17"/>
  <c r="S401" i="17"/>
  <c r="R401" i="17"/>
  <c r="Q401" i="17"/>
  <c r="P401" i="17"/>
  <c r="O401" i="17"/>
  <c r="N401" i="17"/>
  <c r="M401" i="17"/>
  <c r="L401" i="17"/>
  <c r="K401" i="17"/>
  <c r="J401" i="17"/>
  <c r="I401" i="17"/>
  <c r="H401" i="17"/>
  <c r="G401" i="17"/>
  <c r="F401" i="17"/>
  <c r="E401" i="17"/>
  <c r="D401" i="17"/>
  <c r="C401" i="17"/>
  <c r="B401" i="17"/>
  <c r="A401" i="17"/>
  <c r="BJ400" i="17"/>
  <c r="BI400" i="17"/>
  <c r="HI400" i="17" s="1"/>
  <c r="BH400" i="17"/>
  <c r="HJ400" i="17" s="1"/>
  <c r="BG400" i="17"/>
  <c r="BF400" i="17"/>
  <c r="BE400" i="17"/>
  <c r="BD400" i="17"/>
  <c r="BC400" i="17"/>
  <c r="BB400" i="17"/>
  <c r="BA400" i="17"/>
  <c r="AZ400" i="17"/>
  <c r="AY400" i="17"/>
  <c r="AX400" i="17"/>
  <c r="AW400" i="17"/>
  <c r="AV400" i="17"/>
  <c r="AU400" i="17"/>
  <c r="AT400" i="17"/>
  <c r="AS400" i="17"/>
  <c r="AR400" i="17"/>
  <c r="AQ400" i="17"/>
  <c r="AP400" i="17"/>
  <c r="AO400" i="17"/>
  <c r="AN400" i="17"/>
  <c r="AM400" i="17"/>
  <c r="AL400" i="17"/>
  <c r="AK400" i="17"/>
  <c r="AJ400" i="17"/>
  <c r="AI400" i="17"/>
  <c r="AH400" i="17"/>
  <c r="AG400" i="17"/>
  <c r="AF400" i="17"/>
  <c r="AE400" i="17"/>
  <c r="AD400" i="17"/>
  <c r="AC400" i="17"/>
  <c r="AB400" i="17"/>
  <c r="AA400" i="17"/>
  <c r="Z400" i="17"/>
  <c r="Y400" i="17"/>
  <c r="X400" i="17"/>
  <c r="W400" i="17"/>
  <c r="V400" i="17"/>
  <c r="U400" i="17"/>
  <c r="T400" i="17"/>
  <c r="S400" i="17"/>
  <c r="R400" i="17"/>
  <c r="Q400" i="17"/>
  <c r="P400" i="17"/>
  <c r="O400" i="17"/>
  <c r="N400" i="17"/>
  <c r="M400" i="17"/>
  <c r="L400" i="17"/>
  <c r="K400" i="17"/>
  <c r="J400" i="17"/>
  <c r="I400" i="17"/>
  <c r="H400" i="17"/>
  <c r="G400" i="17"/>
  <c r="F400" i="17"/>
  <c r="E400" i="17"/>
  <c r="D400" i="17"/>
  <c r="C400" i="17"/>
  <c r="B400" i="17"/>
  <c r="A400" i="17"/>
  <c r="BJ399" i="17"/>
  <c r="BI399" i="17"/>
  <c r="HI399" i="17" s="1"/>
  <c r="BH399" i="17"/>
  <c r="HJ399" i="17" s="1"/>
  <c r="BG399" i="17"/>
  <c r="BF399" i="17"/>
  <c r="BE399" i="17"/>
  <c r="BD399" i="17"/>
  <c r="BC399" i="17"/>
  <c r="BB399" i="17"/>
  <c r="BA399" i="17"/>
  <c r="AZ399" i="17"/>
  <c r="AY399" i="17"/>
  <c r="AX399" i="17"/>
  <c r="AW399" i="17"/>
  <c r="AV399" i="17"/>
  <c r="AU399" i="17"/>
  <c r="AT399" i="17"/>
  <c r="AS399" i="17"/>
  <c r="AR399" i="17"/>
  <c r="AQ399" i="17"/>
  <c r="AP399" i="17"/>
  <c r="AO399" i="17"/>
  <c r="AN399" i="17"/>
  <c r="AM399" i="17"/>
  <c r="AL399" i="17"/>
  <c r="AK399" i="17"/>
  <c r="AJ399" i="17"/>
  <c r="AI399" i="17"/>
  <c r="AH399" i="17"/>
  <c r="AG399" i="17"/>
  <c r="AF399" i="17"/>
  <c r="AE399" i="17"/>
  <c r="AD399" i="17"/>
  <c r="AC399" i="17"/>
  <c r="AB399" i="17"/>
  <c r="AA399" i="17"/>
  <c r="Z399" i="17"/>
  <c r="Y399" i="17"/>
  <c r="X399" i="17"/>
  <c r="W399" i="17"/>
  <c r="V399" i="17"/>
  <c r="U399" i="17"/>
  <c r="T399" i="17"/>
  <c r="S399" i="17"/>
  <c r="R399" i="17"/>
  <c r="Q399" i="17"/>
  <c r="P399" i="17"/>
  <c r="O399" i="17"/>
  <c r="N399" i="17"/>
  <c r="M399" i="17"/>
  <c r="L399" i="17"/>
  <c r="K399" i="17"/>
  <c r="J399" i="17"/>
  <c r="I399" i="17"/>
  <c r="H399" i="17"/>
  <c r="G399" i="17"/>
  <c r="F399" i="17"/>
  <c r="E399" i="17"/>
  <c r="D399" i="17"/>
  <c r="C399" i="17"/>
  <c r="B399" i="17"/>
  <c r="A399" i="17"/>
  <c r="BJ398" i="17"/>
  <c r="BI398" i="17"/>
  <c r="HI398" i="17" s="1"/>
  <c r="BH398" i="17"/>
  <c r="HJ398" i="17" s="1"/>
  <c r="BG398" i="17"/>
  <c r="BF398" i="17"/>
  <c r="BE398" i="17"/>
  <c r="BD398" i="17"/>
  <c r="BC398" i="17"/>
  <c r="BB398" i="17"/>
  <c r="BA398" i="17"/>
  <c r="AZ398" i="17"/>
  <c r="AY398" i="17"/>
  <c r="AX398" i="17"/>
  <c r="AW398" i="17"/>
  <c r="AV398" i="17"/>
  <c r="AU398" i="17"/>
  <c r="AT398" i="17"/>
  <c r="AS398" i="17"/>
  <c r="AR398" i="17"/>
  <c r="AQ398" i="17"/>
  <c r="AP398" i="17"/>
  <c r="AO398" i="17"/>
  <c r="AN398" i="17"/>
  <c r="AM398" i="17"/>
  <c r="AL398" i="17"/>
  <c r="AK398" i="17"/>
  <c r="AJ398" i="17"/>
  <c r="AI398" i="17"/>
  <c r="AH398" i="17"/>
  <c r="AG398" i="17"/>
  <c r="AF398" i="17"/>
  <c r="AE398" i="17"/>
  <c r="AD398" i="17"/>
  <c r="AC398" i="17"/>
  <c r="AB398" i="17"/>
  <c r="AA398" i="17"/>
  <c r="Z398" i="17"/>
  <c r="Y398" i="17"/>
  <c r="X398" i="17"/>
  <c r="W398" i="17"/>
  <c r="V398" i="17"/>
  <c r="U398" i="17"/>
  <c r="T398" i="17"/>
  <c r="S398" i="17"/>
  <c r="R398" i="17"/>
  <c r="Q398" i="17"/>
  <c r="P398" i="17"/>
  <c r="O398" i="17"/>
  <c r="N398" i="17"/>
  <c r="M398" i="17"/>
  <c r="L398" i="17"/>
  <c r="K398" i="17"/>
  <c r="J398" i="17"/>
  <c r="I398" i="17"/>
  <c r="H398" i="17"/>
  <c r="G398" i="17"/>
  <c r="F398" i="17"/>
  <c r="E398" i="17"/>
  <c r="D398" i="17"/>
  <c r="C398" i="17"/>
  <c r="B398" i="17"/>
  <c r="A398" i="17"/>
  <c r="BJ397" i="17"/>
  <c r="BI397" i="17"/>
  <c r="HI397" i="17" s="1"/>
  <c r="BH397" i="17"/>
  <c r="HJ397" i="17" s="1"/>
  <c r="BG397" i="17"/>
  <c r="BF397" i="17"/>
  <c r="BE397" i="17"/>
  <c r="BD397" i="17"/>
  <c r="BC397" i="17"/>
  <c r="BB397" i="17"/>
  <c r="BA397" i="17"/>
  <c r="AZ397" i="17"/>
  <c r="AY397" i="17"/>
  <c r="AX397" i="17"/>
  <c r="AW397" i="17"/>
  <c r="AV397" i="17"/>
  <c r="AU397" i="17"/>
  <c r="AT397" i="17"/>
  <c r="AS397" i="17"/>
  <c r="AR397" i="17"/>
  <c r="AQ397" i="17"/>
  <c r="AP397" i="17"/>
  <c r="AO397" i="17"/>
  <c r="AN397" i="17"/>
  <c r="AM397" i="17"/>
  <c r="AL397" i="17"/>
  <c r="AK397" i="17"/>
  <c r="AJ397" i="17"/>
  <c r="AI397" i="17"/>
  <c r="AH397" i="17"/>
  <c r="AG397" i="17"/>
  <c r="AF397" i="17"/>
  <c r="AE397" i="17"/>
  <c r="AD397" i="17"/>
  <c r="AC397" i="17"/>
  <c r="AB397" i="17"/>
  <c r="AA397" i="17"/>
  <c r="Z397" i="17"/>
  <c r="Y397" i="17"/>
  <c r="X397" i="17"/>
  <c r="W397" i="17"/>
  <c r="V397" i="17"/>
  <c r="U397" i="17"/>
  <c r="T397" i="17"/>
  <c r="S397" i="17"/>
  <c r="R397" i="17"/>
  <c r="Q397" i="17"/>
  <c r="P397" i="17"/>
  <c r="O397" i="17"/>
  <c r="N397" i="17"/>
  <c r="M397" i="17"/>
  <c r="L397" i="17"/>
  <c r="K397" i="17"/>
  <c r="J397" i="17"/>
  <c r="I397" i="17"/>
  <c r="H397" i="17"/>
  <c r="G397" i="17"/>
  <c r="GZ397" i="17" s="1"/>
  <c r="F397" i="17"/>
  <c r="E397" i="17"/>
  <c r="D397" i="17"/>
  <c r="C397" i="17"/>
  <c r="B397" i="17"/>
  <c r="A397" i="17"/>
  <c r="BJ396" i="17"/>
  <c r="BI396" i="17"/>
  <c r="HI396" i="17" s="1"/>
  <c r="BH396" i="17"/>
  <c r="HJ396" i="17" s="1"/>
  <c r="BG396" i="17"/>
  <c r="BF396" i="17"/>
  <c r="BE396" i="17"/>
  <c r="BD396" i="17"/>
  <c r="BC396" i="17"/>
  <c r="BB396" i="17"/>
  <c r="BA396" i="17"/>
  <c r="AZ396" i="17"/>
  <c r="AY396" i="17"/>
  <c r="AX396" i="17"/>
  <c r="AW396" i="17"/>
  <c r="AV396" i="17"/>
  <c r="AU396" i="17"/>
  <c r="AT396" i="17"/>
  <c r="AS396" i="17"/>
  <c r="AR396" i="17"/>
  <c r="AQ396" i="17"/>
  <c r="AP396" i="17"/>
  <c r="AO396" i="17"/>
  <c r="AN396" i="17"/>
  <c r="AM396" i="17"/>
  <c r="AL396" i="17"/>
  <c r="AK396" i="17"/>
  <c r="AJ396" i="17"/>
  <c r="AI396" i="17"/>
  <c r="AH396" i="17"/>
  <c r="AG396" i="17"/>
  <c r="AF396" i="17"/>
  <c r="AE396" i="17"/>
  <c r="AD396" i="17"/>
  <c r="AC396" i="17"/>
  <c r="AB396" i="17"/>
  <c r="AA396" i="17"/>
  <c r="Z396" i="17"/>
  <c r="Y396" i="17"/>
  <c r="X396" i="17"/>
  <c r="W396" i="17"/>
  <c r="V396" i="17"/>
  <c r="U396" i="17"/>
  <c r="T396" i="17"/>
  <c r="S396" i="17"/>
  <c r="R396" i="17"/>
  <c r="Q396" i="17"/>
  <c r="P396" i="17"/>
  <c r="O396" i="17"/>
  <c r="N396" i="17"/>
  <c r="M396" i="17"/>
  <c r="L396" i="17"/>
  <c r="K396" i="17"/>
  <c r="J396" i="17"/>
  <c r="I396" i="17"/>
  <c r="H396" i="17"/>
  <c r="G396" i="17"/>
  <c r="F396" i="17"/>
  <c r="E396" i="17"/>
  <c r="D396" i="17"/>
  <c r="C396" i="17"/>
  <c r="B396" i="17"/>
  <c r="A396" i="17"/>
  <c r="BJ395" i="17"/>
  <c r="BI395" i="17"/>
  <c r="HI395" i="17" s="1"/>
  <c r="BH395" i="17"/>
  <c r="HJ395" i="17" s="1"/>
  <c r="BG395" i="17"/>
  <c r="BF395" i="17"/>
  <c r="BE395" i="17"/>
  <c r="BD395" i="17"/>
  <c r="BC395" i="17"/>
  <c r="BB395" i="17"/>
  <c r="BA395" i="17"/>
  <c r="AZ395" i="17"/>
  <c r="AY395" i="17"/>
  <c r="AX395" i="17"/>
  <c r="AW395" i="17"/>
  <c r="AV395" i="17"/>
  <c r="AU395" i="17"/>
  <c r="AT395" i="17"/>
  <c r="AS395" i="17"/>
  <c r="AR395" i="17"/>
  <c r="AQ395" i="17"/>
  <c r="AP395" i="17"/>
  <c r="AO395" i="17"/>
  <c r="AN395" i="17"/>
  <c r="AM395" i="17"/>
  <c r="AL395" i="17"/>
  <c r="AK395" i="17"/>
  <c r="AJ395" i="17"/>
  <c r="AI395" i="17"/>
  <c r="AH395" i="17"/>
  <c r="AG395" i="17"/>
  <c r="AF395" i="17"/>
  <c r="AE395" i="17"/>
  <c r="AD395" i="17"/>
  <c r="AC395" i="17"/>
  <c r="AB395" i="17"/>
  <c r="AA395" i="17"/>
  <c r="Z395" i="17"/>
  <c r="Y395" i="17"/>
  <c r="X395" i="17"/>
  <c r="W395" i="17"/>
  <c r="V395" i="17"/>
  <c r="U395" i="17"/>
  <c r="T395" i="17"/>
  <c r="S395" i="17"/>
  <c r="R395" i="17"/>
  <c r="Q395" i="17"/>
  <c r="P395" i="17"/>
  <c r="O395" i="17"/>
  <c r="N395" i="17"/>
  <c r="M395" i="17"/>
  <c r="L395" i="17"/>
  <c r="K395" i="17"/>
  <c r="J395" i="17"/>
  <c r="I395" i="17"/>
  <c r="H395" i="17"/>
  <c r="G395" i="17"/>
  <c r="F395" i="17"/>
  <c r="E395" i="17"/>
  <c r="D395" i="17"/>
  <c r="C395" i="17"/>
  <c r="B395" i="17"/>
  <c r="A395" i="17"/>
  <c r="BJ394" i="17"/>
  <c r="BI394" i="17"/>
  <c r="HI394" i="17" s="1"/>
  <c r="BH394" i="17"/>
  <c r="HJ394" i="17" s="1"/>
  <c r="BG394" i="17"/>
  <c r="BF394" i="17"/>
  <c r="BE394" i="17"/>
  <c r="BD394" i="17"/>
  <c r="BC394" i="17"/>
  <c r="BB394" i="17"/>
  <c r="BA394" i="17"/>
  <c r="AZ394" i="17"/>
  <c r="AY394" i="17"/>
  <c r="AX394" i="17"/>
  <c r="AW394" i="17"/>
  <c r="AV394" i="17"/>
  <c r="AU394" i="17"/>
  <c r="AT394" i="17"/>
  <c r="AS394" i="17"/>
  <c r="AR394" i="17"/>
  <c r="AQ394" i="17"/>
  <c r="AP394" i="17"/>
  <c r="AO394" i="17"/>
  <c r="AN394" i="17"/>
  <c r="AM394" i="17"/>
  <c r="AL394" i="17"/>
  <c r="AK394" i="17"/>
  <c r="AJ394" i="17"/>
  <c r="AI394" i="17"/>
  <c r="AH394" i="17"/>
  <c r="AG394" i="17"/>
  <c r="AF394" i="17"/>
  <c r="AE394" i="17"/>
  <c r="AD394" i="17"/>
  <c r="AC394" i="17"/>
  <c r="AB394" i="17"/>
  <c r="AA394" i="17"/>
  <c r="Z394" i="17"/>
  <c r="Y394" i="17"/>
  <c r="X394" i="17"/>
  <c r="W394" i="17"/>
  <c r="V394" i="17"/>
  <c r="U394" i="17"/>
  <c r="T394" i="17"/>
  <c r="S394" i="17"/>
  <c r="R394" i="17"/>
  <c r="Q394" i="17"/>
  <c r="P394" i="17"/>
  <c r="O394" i="17"/>
  <c r="N394" i="17"/>
  <c r="M394" i="17"/>
  <c r="L394" i="17"/>
  <c r="K394" i="17"/>
  <c r="J394" i="17"/>
  <c r="I394" i="17"/>
  <c r="H394" i="17"/>
  <c r="G394" i="17"/>
  <c r="F394" i="17"/>
  <c r="E394" i="17"/>
  <c r="D394" i="17"/>
  <c r="C394" i="17"/>
  <c r="B394" i="17"/>
  <c r="A394" i="17"/>
  <c r="BJ393" i="17"/>
  <c r="BI393" i="17"/>
  <c r="HI393" i="17" s="1"/>
  <c r="BH393" i="17"/>
  <c r="HJ393" i="17" s="1"/>
  <c r="BG393" i="17"/>
  <c r="BF393" i="17"/>
  <c r="BE393" i="17"/>
  <c r="BD393" i="17"/>
  <c r="BC393" i="17"/>
  <c r="BB393" i="17"/>
  <c r="BA393" i="17"/>
  <c r="AZ393" i="17"/>
  <c r="AY393" i="17"/>
  <c r="AX393" i="17"/>
  <c r="AW393" i="17"/>
  <c r="AV393" i="17"/>
  <c r="AU393" i="17"/>
  <c r="AT393" i="17"/>
  <c r="AS393" i="17"/>
  <c r="AR393" i="17"/>
  <c r="AQ393" i="17"/>
  <c r="AP393" i="17"/>
  <c r="AO393" i="17"/>
  <c r="AN393" i="17"/>
  <c r="AM393" i="17"/>
  <c r="AL393" i="17"/>
  <c r="AK393" i="17"/>
  <c r="AJ393" i="17"/>
  <c r="AI393" i="17"/>
  <c r="AH393" i="17"/>
  <c r="AG393" i="17"/>
  <c r="AF393" i="17"/>
  <c r="AE393" i="17"/>
  <c r="AD393" i="17"/>
  <c r="AC393" i="17"/>
  <c r="AB393" i="17"/>
  <c r="AA393" i="17"/>
  <c r="Z393" i="17"/>
  <c r="Y393" i="17"/>
  <c r="X393" i="17"/>
  <c r="W393" i="17"/>
  <c r="V393" i="17"/>
  <c r="U393" i="17"/>
  <c r="T393" i="17"/>
  <c r="S393" i="17"/>
  <c r="R393" i="17"/>
  <c r="Q393" i="17"/>
  <c r="P393" i="17"/>
  <c r="O393" i="17"/>
  <c r="N393" i="17"/>
  <c r="M393" i="17"/>
  <c r="L393" i="17"/>
  <c r="K393" i="17"/>
  <c r="J393" i="17"/>
  <c r="I393" i="17"/>
  <c r="H393" i="17"/>
  <c r="G393" i="17"/>
  <c r="F393" i="17"/>
  <c r="E393" i="17"/>
  <c r="D393" i="17"/>
  <c r="C393" i="17"/>
  <c r="B393" i="17"/>
  <c r="A393" i="17"/>
  <c r="BJ392" i="17"/>
  <c r="BI392" i="17"/>
  <c r="HI392" i="17" s="1"/>
  <c r="BH392" i="17"/>
  <c r="HJ392" i="17" s="1"/>
  <c r="BG392" i="17"/>
  <c r="BF392" i="17"/>
  <c r="BE392" i="17"/>
  <c r="BD392" i="17"/>
  <c r="BC392" i="17"/>
  <c r="BB392" i="17"/>
  <c r="BA392" i="17"/>
  <c r="AZ392" i="17"/>
  <c r="AY392" i="17"/>
  <c r="AX392" i="17"/>
  <c r="AW392" i="17"/>
  <c r="AV392" i="17"/>
  <c r="AU392" i="17"/>
  <c r="AT392" i="17"/>
  <c r="AS392" i="17"/>
  <c r="AR392" i="17"/>
  <c r="AQ392" i="17"/>
  <c r="AP392" i="17"/>
  <c r="AO392" i="17"/>
  <c r="AN392" i="17"/>
  <c r="AM392" i="17"/>
  <c r="AL392" i="17"/>
  <c r="AK392" i="17"/>
  <c r="AJ392" i="17"/>
  <c r="AI392" i="17"/>
  <c r="AH392" i="17"/>
  <c r="AG392" i="17"/>
  <c r="AF392" i="17"/>
  <c r="AE392" i="17"/>
  <c r="AD392" i="17"/>
  <c r="AC392" i="17"/>
  <c r="AB392" i="17"/>
  <c r="AA392" i="17"/>
  <c r="Z392" i="17"/>
  <c r="Y392" i="17"/>
  <c r="X392" i="17"/>
  <c r="W392" i="17"/>
  <c r="V392" i="17"/>
  <c r="U392" i="17"/>
  <c r="T392" i="17"/>
  <c r="S392" i="17"/>
  <c r="R392" i="17"/>
  <c r="Q392" i="17"/>
  <c r="P392" i="17"/>
  <c r="O392" i="17"/>
  <c r="N392" i="17"/>
  <c r="M392" i="17"/>
  <c r="L392" i="17"/>
  <c r="K392" i="17"/>
  <c r="J392" i="17"/>
  <c r="I392" i="17"/>
  <c r="H392" i="17"/>
  <c r="G392" i="17"/>
  <c r="F392" i="17"/>
  <c r="E392" i="17"/>
  <c r="D392" i="17"/>
  <c r="C392" i="17"/>
  <c r="B392" i="17"/>
  <c r="A392" i="17"/>
  <c r="BJ391" i="17"/>
  <c r="BI391" i="17"/>
  <c r="HI391" i="17" s="1"/>
  <c r="BH391" i="17"/>
  <c r="HJ391" i="17" s="1"/>
  <c r="BG391" i="17"/>
  <c r="BF391" i="17"/>
  <c r="BE391" i="17"/>
  <c r="BD391" i="17"/>
  <c r="BC391" i="17"/>
  <c r="BB391" i="17"/>
  <c r="BA391" i="17"/>
  <c r="AZ391" i="17"/>
  <c r="AY391" i="17"/>
  <c r="AX391" i="17"/>
  <c r="AW391" i="17"/>
  <c r="AV391" i="17"/>
  <c r="AU391" i="17"/>
  <c r="AT391" i="17"/>
  <c r="AS391" i="17"/>
  <c r="AR391" i="17"/>
  <c r="AQ391" i="17"/>
  <c r="AP391" i="17"/>
  <c r="AO391" i="17"/>
  <c r="AN391" i="17"/>
  <c r="AM391" i="17"/>
  <c r="AL391" i="17"/>
  <c r="AK391" i="17"/>
  <c r="AJ391" i="17"/>
  <c r="AI391" i="17"/>
  <c r="AH391" i="17"/>
  <c r="AG391" i="17"/>
  <c r="AF391" i="17"/>
  <c r="AE391" i="17"/>
  <c r="AD391" i="17"/>
  <c r="AC391" i="17"/>
  <c r="AB391" i="17"/>
  <c r="AA391" i="17"/>
  <c r="Z391" i="17"/>
  <c r="Y391" i="17"/>
  <c r="X391" i="17"/>
  <c r="W391" i="17"/>
  <c r="V391" i="17"/>
  <c r="U391" i="17"/>
  <c r="T391" i="17"/>
  <c r="S391" i="17"/>
  <c r="R391" i="17"/>
  <c r="Q391" i="17"/>
  <c r="P391" i="17"/>
  <c r="O391" i="17"/>
  <c r="N391" i="17"/>
  <c r="M391" i="17"/>
  <c r="L391" i="17"/>
  <c r="K391" i="17"/>
  <c r="J391" i="17"/>
  <c r="I391" i="17"/>
  <c r="H391" i="17"/>
  <c r="G391" i="17"/>
  <c r="F391" i="17"/>
  <c r="E391" i="17"/>
  <c r="D391" i="17"/>
  <c r="C391" i="17"/>
  <c r="B391" i="17"/>
  <c r="A391" i="17"/>
  <c r="BJ390" i="17"/>
  <c r="BI390" i="17"/>
  <c r="HI390" i="17" s="1"/>
  <c r="BH390" i="17"/>
  <c r="HJ390" i="17" s="1"/>
  <c r="BG390" i="17"/>
  <c r="BF390" i="17"/>
  <c r="BE390" i="17"/>
  <c r="BD390" i="17"/>
  <c r="BC390" i="17"/>
  <c r="BB390" i="17"/>
  <c r="BA390" i="17"/>
  <c r="AZ390" i="17"/>
  <c r="AY390" i="17"/>
  <c r="AX390" i="17"/>
  <c r="AW390" i="17"/>
  <c r="AV390" i="17"/>
  <c r="AU390" i="17"/>
  <c r="AT390" i="17"/>
  <c r="AS390" i="17"/>
  <c r="AR390" i="17"/>
  <c r="AQ390" i="17"/>
  <c r="AP390" i="17"/>
  <c r="AO390" i="17"/>
  <c r="AN390" i="17"/>
  <c r="AM390" i="17"/>
  <c r="AL390" i="17"/>
  <c r="AK390" i="17"/>
  <c r="AJ390" i="17"/>
  <c r="AI390" i="17"/>
  <c r="AH390" i="17"/>
  <c r="AG390" i="17"/>
  <c r="AF390" i="17"/>
  <c r="AE390" i="17"/>
  <c r="AD390" i="17"/>
  <c r="AC390" i="17"/>
  <c r="AB390" i="17"/>
  <c r="AA390" i="17"/>
  <c r="Z390" i="17"/>
  <c r="Y390" i="17"/>
  <c r="X390" i="17"/>
  <c r="W390" i="17"/>
  <c r="V390" i="17"/>
  <c r="U390" i="17"/>
  <c r="T390" i="17"/>
  <c r="S390" i="17"/>
  <c r="R390" i="17"/>
  <c r="Q390" i="17"/>
  <c r="P390" i="17"/>
  <c r="O390" i="17"/>
  <c r="N390" i="17"/>
  <c r="M390" i="17"/>
  <c r="L390" i="17"/>
  <c r="K390" i="17"/>
  <c r="J390" i="17"/>
  <c r="I390" i="17"/>
  <c r="H390" i="17"/>
  <c r="G390" i="17"/>
  <c r="F390" i="17"/>
  <c r="E390" i="17"/>
  <c r="D390" i="17"/>
  <c r="C390" i="17"/>
  <c r="B390" i="17"/>
  <c r="A390" i="17"/>
  <c r="BJ389" i="17"/>
  <c r="BI389" i="17"/>
  <c r="HI389" i="17" s="1"/>
  <c r="BH389" i="17"/>
  <c r="HJ389" i="17" s="1"/>
  <c r="BG389" i="17"/>
  <c r="BF389" i="17"/>
  <c r="BE389" i="17"/>
  <c r="BD389" i="17"/>
  <c r="BC389" i="17"/>
  <c r="BB389" i="17"/>
  <c r="BA389" i="17"/>
  <c r="AZ389" i="17"/>
  <c r="AY389" i="17"/>
  <c r="AX389" i="17"/>
  <c r="AW389" i="17"/>
  <c r="AV389" i="17"/>
  <c r="AU389" i="17"/>
  <c r="AT389" i="17"/>
  <c r="AS389" i="17"/>
  <c r="AR389" i="17"/>
  <c r="AQ389" i="17"/>
  <c r="AP389" i="17"/>
  <c r="AO389" i="17"/>
  <c r="AN389" i="17"/>
  <c r="AM389" i="17"/>
  <c r="AL389" i="17"/>
  <c r="AK389" i="17"/>
  <c r="AJ389" i="17"/>
  <c r="AI389" i="17"/>
  <c r="AH389" i="17"/>
  <c r="AG389" i="17"/>
  <c r="AF389" i="17"/>
  <c r="AE389" i="17"/>
  <c r="AD389" i="17"/>
  <c r="AC389" i="17"/>
  <c r="AB389" i="17"/>
  <c r="AA389" i="17"/>
  <c r="Z389" i="17"/>
  <c r="Y389" i="17"/>
  <c r="X389" i="17"/>
  <c r="W389" i="17"/>
  <c r="V389" i="17"/>
  <c r="U389" i="17"/>
  <c r="T389" i="17"/>
  <c r="S389" i="17"/>
  <c r="R389" i="17"/>
  <c r="Q389" i="17"/>
  <c r="P389" i="17"/>
  <c r="O389" i="17"/>
  <c r="N389" i="17"/>
  <c r="M389" i="17"/>
  <c r="L389" i="17"/>
  <c r="K389" i="17"/>
  <c r="J389" i="17"/>
  <c r="I389" i="17"/>
  <c r="H389" i="17"/>
  <c r="G389" i="17"/>
  <c r="F389" i="17"/>
  <c r="E389" i="17"/>
  <c r="D389" i="17"/>
  <c r="C389" i="17"/>
  <c r="B389" i="17"/>
  <c r="A389" i="17"/>
  <c r="BJ388" i="17"/>
  <c r="BI388" i="17"/>
  <c r="HI388" i="17" s="1"/>
  <c r="BH388" i="17"/>
  <c r="HJ388" i="17" s="1"/>
  <c r="BG388" i="17"/>
  <c r="BF388" i="17"/>
  <c r="BE388" i="17"/>
  <c r="BD388" i="17"/>
  <c r="BC388" i="17"/>
  <c r="BB388" i="17"/>
  <c r="BA388" i="17"/>
  <c r="AZ388" i="17"/>
  <c r="AY388" i="17"/>
  <c r="AX388" i="17"/>
  <c r="AW388" i="17"/>
  <c r="AV388" i="17"/>
  <c r="AU388" i="17"/>
  <c r="AT388" i="17"/>
  <c r="AS388" i="17"/>
  <c r="AR388" i="17"/>
  <c r="AQ388" i="17"/>
  <c r="AP388" i="17"/>
  <c r="AO388" i="17"/>
  <c r="AN388" i="17"/>
  <c r="AM388" i="17"/>
  <c r="AL388" i="17"/>
  <c r="AK388" i="17"/>
  <c r="AJ388" i="17"/>
  <c r="AI388" i="17"/>
  <c r="AH388" i="17"/>
  <c r="AG388" i="17"/>
  <c r="AF388" i="17"/>
  <c r="AE388" i="17"/>
  <c r="AD388" i="17"/>
  <c r="AC388" i="17"/>
  <c r="AB388" i="17"/>
  <c r="AA388" i="17"/>
  <c r="Z388" i="17"/>
  <c r="Y388" i="17"/>
  <c r="X388" i="17"/>
  <c r="W388" i="17"/>
  <c r="V388" i="17"/>
  <c r="U388" i="17"/>
  <c r="T388" i="17"/>
  <c r="S388" i="17"/>
  <c r="R388" i="17"/>
  <c r="Q388" i="17"/>
  <c r="P388" i="17"/>
  <c r="O388" i="17"/>
  <c r="N388" i="17"/>
  <c r="M388" i="17"/>
  <c r="L388" i="17"/>
  <c r="K388" i="17"/>
  <c r="J388" i="17"/>
  <c r="I388" i="17"/>
  <c r="H388" i="17"/>
  <c r="G388" i="17"/>
  <c r="F388" i="17"/>
  <c r="E388" i="17"/>
  <c r="D388" i="17"/>
  <c r="C388" i="17"/>
  <c r="B388" i="17"/>
  <c r="A388" i="17"/>
  <c r="BJ387" i="17"/>
  <c r="BI387" i="17"/>
  <c r="HI387" i="17" s="1"/>
  <c r="BH387" i="17"/>
  <c r="HJ387" i="17" s="1"/>
  <c r="BG387" i="17"/>
  <c r="BF387" i="17"/>
  <c r="BE387" i="17"/>
  <c r="BD387" i="17"/>
  <c r="BC387" i="17"/>
  <c r="BB387" i="17"/>
  <c r="BA387" i="17"/>
  <c r="AZ387" i="17"/>
  <c r="AY387" i="17"/>
  <c r="AX387" i="17"/>
  <c r="AW387" i="17"/>
  <c r="AV387" i="17"/>
  <c r="AU387" i="17"/>
  <c r="AT387" i="17"/>
  <c r="AS387" i="17"/>
  <c r="AR387" i="17"/>
  <c r="AQ387" i="17"/>
  <c r="AP387" i="17"/>
  <c r="AO387" i="17"/>
  <c r="AN387" i="17"/>
  <c r="AM387" i="17"/>
  <c r="AL387" i="17"/>
  <c r="AK387" i="17"/>
  <c r="AJ387" i="17"/>
  <c r="AI387" i="17"/>
  <c r="AH387" i="17"/>
  <c r="AG387" i="17"/>
  <c r="AF387" i="17"/>
  <c r="AE387" i="17"/>
  <c r="AD387" i="17"/>
  <c r="AC387" i="17"/>
  <c r="AB387" i="17"/>
  <c r="AA387" i="17"/>
  <c r="Z387" i="17"/>
  <c r="Y387" i="17"/>
  <c r="X387" i="17"/>
  <c r="W387" i="17"/>
  <c r="V387" i="17"/>
  <c r="U387" i="17"/>
  <c r="T387" i="17"/>
  <c r="S387" i="17"/>
  <c r="R387" i="17"/>
  <c r="Q387" i="17"/>
  <c r="P387" i="17"/>
  <c r="O387" i="17"/>
  <c r="N387" i="17"/>
  <c r="M387" i="17"/>
  <c r="L387" i="17"/>
  <c r="K387" i="17"/>
  <c r="J387" i="17"/>
  <c r="I387" i="17"/>
  <c r="H387" i="17"/>
  <c r="G387" i="17"/>
  <c r="F387" i="17"/>
  <c r="E387" i="17"/>
  <c r="D387" i="17"/>
  <c r="C387" i="17"/>
  <c r="B387" i="17"/>
  <c r="A387" i="17"/>
  <c r="BJ386" i="17"/>
  <c r="BI386" i="17"/>
  <c r="HI386" i="17" s="1"/>
  <c r="BH386" i="17"/>
  <c r="HJ386" i="17" s="1"/>
  <c r="BG386" i="17"/>
  <c r="BF386" i="17"/>
  <c r="BE386" i="17"/>
  <c r="BD386" i="17"/>
  <c r="BC386" i="17"/>
  <c r="BB386" i="17"/>
  <c r="BA386" i="17"/>
  <c r="AZ386" i="17"/>
  <c r="AY386" i="17"/>
  <c r="AX386" i="17"/>
  <c r="AW386" i="17"/>
  <c r="AV386" i="17"/>
  <c r="AU386" i="17"/>
  <c r="AT386" i="17"/>
  <c r="AS386" i="17"/>
  <c r="AR386" i="17"/>
  <c r="AQ386" i="17"/>
  <c r="AP386" i="17"/>
  <c r="AO386" i="17"/>
  <c r="AN386" i="17"/>
  <c r="AM386" i="17"/>
  <c r="AL386" i="17"/>
  <c r="AK386" i="17"/>
  <c r="AJ386" i="17"/>
  <c r="AI386" i="17"/>
  <c r="AH386" i="17"/>
  <c r="AG386" i="17"/>
  <c r="AF386" i="17"/>
  <c r="AE386" i="17"/>
  <c r="AD386" i="17"/>
  <c r="AC386" i="17"/>
  <c r="AB386" i="17"/>
  <c r="AA386" i="17"/>
  <c r="Z386" i="17"/>
  <c r="Y386" i="17"/>
  <c r="X386" i="17"/>
  <c r="W386" i="17"/>
  <c r="V386" i="17"/>
  <c r="U386" i="17"/>
  <c r="T386" i="17"/>
  <c r="S386" i="17"/>
  <c r="R386" i="17"/>
  <c r="Q386" i="17"/>
  <c r="P386" i="17"/>
  <c r="O386" i="17"/>
  <c r="N386" i="17"/>
  <c r="M386" i="17"/>
  <c r="L386" i="17"/>
  <c r="K386" i="17"/>
  <c r="J386" i="17"/>
  <c r="I386" i="17"/>
  <c r="H386" i="17"/>
  <c r="G386" i="17"/>
  <c r="F386" i="17"/>
  <c r="E386" i="17"/>
  <c r="D386" i="17"/>
  <c r="C386" i="17"/>
  <c r="B386" i="17"/>
  <c r="A386" i="17"/>
  <c r="BJ385" i="17"/>
  <c r="BI385" i="17"/>
  <c r="HI385" i="17" s="1"/>
  <c r="BH385" i="17"/>
  <c r="HJ385" i="17" s="1"/>
  <c r="BG385" i="17"/>
  <c r="BF385" i="17"/>
  <c r="BE385" i="17"/>
  <c r="BD385" i="17"/>
  <c r="BC385" i="17"/>
  <c r="BB385" i="17"/>
  <c r="BA385" i="17"/>
  <c r="AZ385" i="17"/>
  <c r="AY385" i="17"/>
  <c r="AX385" i="17"/>
  <c r="AW385" i="17"/>
  <c r="AV385" i="17"/>
  <c r="AU385" i="17"/>
  <c r="AT385" i="17"/>
  <c r="AS385" i="17"/>
  <c r="AR385" i="17"/>
  <c r="AQ385" i="17"/>
  <c r="AP385" i="17"/>
  <c r="AO385" i="17"/>
  <c r="AN385" i="17"/>
  <c r="AM385" i="17"/>
  <c r="AL385" i="17"/>
  <c r="AK385" i="17"/>
  <c r="AJ385" i="17"/>
  <c r="AI385" i="17"/>
  <c r="AH385" i="17"/>
  <c r="AG385" i="17"/>
  <c r="AF385" i="17"/>
  <c r="AE385" i="17"/>
  <c r="AD385" i="17"/>
  <c r="AC385" i="17"/>
  <c r="AB385" i="17"/>
  <c r="AA385" i="17"/>
  <c r="Z385" i="17"/>
  <c r="Y385" i="17"/>
  <c r="X385" i="17"/>
  <c r="W385" i="17"/>
  <c r="V385" i="17"/>
  <c r="U385" i="17"/>
  <c r="T385" i="17"/>
  <c r="S385" i="17"/>
  <c r="R385" i="17"/>
  <c r="Q385" i="17"/>
  <c r="P385" i="17"/>
  <c r="O385" i="17"/>
  <c r="N385" i="17"/>
  <c r="M385" i="17"/>
  <c r="L385" i="17"/>
  <c r="K385" i="17"/>
  <c r="J385" i="17"/>
  <c r="I385" i="17"/>
  <c r="H385" i="17"/>
  <c r="G385" i="17"/>
  <c r="F385" i="17"/>
  <c r="E385" i="17"/>
  <c r="D385" i="17"/>
  <c r="C385" i="17"/>
  <c r="B385" i="17"/>
  <c r="A385" i="17"/>
  <c r="BJ384" i="17"/>
  <c r="BI384" i="17"/>
  <c r="HI384" i="17" s="1"/>
  <c r="BH384" i="17"/>
  <c r="HJ384" i="17" s="1"/>
  <c r="BG384" i="17"/>
  <c r="BF384" i="17"/>
  <c r="BE384" i="17"/>
  <c r="BD384" i="17"/>
  <c r="BC384" i="17"/>
  <c r="BB384" i="17"/>
  <c r="BA384" i="17"/>
  <c r="AZ384" i="17"/>
  <c r="AY384" i="17"/>
  <c r="AX384" i="17"/>
  <c r="AW384" i="17"/>
  <c r="AV384" i="17"/>
  <c r="AU384" i="17"/>
  <c r="AT384" i="17"/>
  <c r="AS384" i="17"/>
  <c r="AR384" i="17"/>
  <c r="AQ384" i="17"/>
  <c r="AP384" i="17"/>
  <c r="AO384" i="17"/>
  <c r="AN384" i="17"/>
  <c r="AM384" i="17"/>
  <c r="AL384" i="17"/>
  <c r="AK384" i="17"/>
  <c r="AJ384" i="17"/>
  <c r="AI384" i="17"/>
  <c r="AH384" i="17"/>
  <c r="AG384" i="17"/>
  <c r="AF384" i="17"/>
  <c r="AE384" i="17"/>
  <c r="AD384" i="17"/>
  <c r="AC384" i="17"/>
  <c r="AB384" i="17"/>
  <c r="AA384" i="17"/>
  <c r="Z384" i="17"/>
  <c r="Y384" i="17"/>
  <c r="X384" i="17"/>
  <c r="W384" i="17"/>
  <c r="V384" i="17"/>
  <c r="U384" i="17"/>
  <c r="T384" i="17"/>
  <c r="S384" i="17"/>
  <c r="R384" i="17"/>
  <c r="Q384" i="17"/>
  <c r="P384" i="17"/>
  <c r="O384" i="17"/>
  <c r="N384" i="17"/>
  <c r="M384" i="17"/>
  <c r="L384" i="17"/>
  <c r="K384" i="17"/>
  <c r="J384" i="17"/>
  <c r="I384" i="17"/>
  <c r="H384" i="17"/>
  <c r="G384" i="17"/>
  <c r="F384" i="17"/>
  <c r="E384" i="17"/>
  <c r="D384" i="17"/>
  <c r="C384" i="17"/>
  <c r="B384" i="17"/>
  <c r="A384" i="17"/>
  <c r="BJ383" i="17"/>
  <c r="BI383" i="17"/>
  <c r="HI383" i="17" s="1"/>
  <c r="BH383" i="17"/>
  <c r="HJ383" i="17" s="1"/>
  <c r="BG383" i="17"/>
  <c r="BF383" i="17"/>
  <c r="BE383" i="17"/>
  <c r="BD383" i="17"/>
  <c r="BC383" i="17"/>
  <c r="BB383" i="17"/>
  <c r="BA383" i="17"/>
  <c r="AZ383" i="17"/>
  <c r="AY383" i="17"/>
  <c r="AX383" i="17"/>
  <c r="AW383" i="17"/>
  <c r="AV383" i="17"/>
  <c r="AU383" i="17"/>
  <c r="AT383" i="17"/>
  <c r="AS383" i="17"/>
  <c r="AR383" i="17"/>
  <c r="AQ383" i="17"/>
  <c r="AP383" i="17"/>
  <c r="AO383" i="17"/>
  <c r="AN383" i="17"/>
  <c r="AM383" i="17"/>
  <c r="AL383" i="17"/>
  <c r="AK383" i="17"/>
  <c r="AJ383" i="17"/>
  <c r="AI383" i="17"/>
  <c r="AH383" i="17"/>
  <c r="AG383" i="17"/>
  <c r="AF383" i="17"/>
  <c r="AE383" i="17"/>
  <c r="AD383" i="17"/>
  <c r="AC383" i="17"/>
  <c r="AB383" i="17"/>
  <c r="AA383" i="17"/>
  <c r="Z383" i="17"/>
  <c r="Y383" i="17"/>
  <c r="X383" i="17"/>
  <c r="W383" i="17"/>
  <c r="V383" i="17"/>
  <c r="U383" i="17"/>
  <c r="T383" i="17"/>
  <c r="S383" i="17"/>
  <c r="R383" i="17"/>
  <c r="Q383" i="17"/>
  <c r="P383" i="17"/>
  <c r="O383" i="17"/>
  <c r="N383" i="17"/>
  <c r="M383" i="17"/>
  <c r="L383" i="17"/>
  <c r="K383" i="17"/>
  <c r="J383" i="17"/>
  <c r="I383" i="17"/>
  <c r="H383" i="17"/>
  <c r="G383" i="17"/>
  <c r="F383" i="17"/>
  <c r="E383" i="17"/>
  <c r="D383" i="17"/>
  <c r="C383" i="17"/>
  <c r="B383" i="17"/>
  <c r="A383" i="17"/>
  <c r="BJ382" i="17"/>
  <c r="BI382" i="17"/>
  <c r="HI382" i="17" s="1"/>
  <c r="BH382" i="17"/>
  <c r="HJ382" i="17" s="1"/>
  <c r="BG382" i="17"/>
  <c r="BF382" i="17"/>
  <c r="BE382" i="17"/>
  <c r="BD382" i="17"/>
  <c r="BC382" i="17"/>
  <c r="BB382" i="17"/>
  <c r="BA382" i="17"/>
  <c r="AZ382" i="17"/>
  <c r="AY382" i="17"/>
  <c r="AX382" i="17"/>
  <c r="AW382" i="17"/>
  <c r="AV382" i="17"/>
  <c r="AU382" i="17"/>
  <c r="AT382" i="17"/>
  <c r="AS382" i="17"/>
  <c r="AR382" i="17"/>
  <c r="AQ382" i="17"/>
  <c r="AP382" i="17"/>
  <c r="AO382" i="17"/>
  <c r="AN382" i="17"/>
  <c r="AM382" i="17"/>
  <c r="AL382" i="17"/>
  <c r="AK382" i="17"/>
  <c r="AJ382" i="17"/>
  <c r="AI382" i="17"/>
  <c r="AH382" i="17"/>
  <c r="AG382" i="17"/>
  <c r="AF382" i="17"/>
  <c r="AE382" i="17"/>
  <c r="AD382" i="17"/>
  <c r="AC382" i="17"/>
  <c r="AB382" i="17"/>
  <c r="AA382" i="17"/>
  <c r="Z382" i="17"/>
  <c r="Y382" i="17"/>
  <c r="X382" i="17"/>
  <c r="W382" i="17"/>
  <c r="DB382" i="17" s="1"/>
  <c r="V382" i="17"/>
  <c r="U382" i="17"/>
  <c r="T382" i="17"/>
  <c r="S382" i="17"/>
  <c r="R382" i="17"/>
  <c r="Q382" i="17"/>
  <c r="P382" i="17"/>
  <c r="O382" i="17"/>
  <c r="N382" i="17"/>
  <c r="M382" i="17"/>
  <c r="L382" i="17"/>
  <c r="K382" i="17"/>
  <c r="J382" i="17"/>
  <c r="I382" i="17"/>
  <c r="H382" i="17"/>
  <c r="G382" i="17"/>
  <c r="F382" i="17"/>
  <c r="E382" i="17"/>
  <c r="D382" i="17"/>
  <c r="C382" i="17"/>
  <c r="B382" i="17"/>
  <c r="A382" i="17"/>
  <c r="BJ381" i="17"/>
  <c r="BI381" i="17"/>
  <c r="HI381" i="17" s="1"/>
  <c r="BH381" i="17"/>
  <c r="HJ381" i="17" s="1"/>
  <c r="BG381" i="17"/>
  <c r="BF381" i="17"/>
  <c r="BE381" i="17"/>
  <c r="BD381" i="17"/>
  <c r="BC381" i="17"/>
  <c r="BB381" i="17"/>
  <c r="BA381" i="17"/>
  <c r="AZ381" i="17"/>
  <c r="AY381" i="17"/>
  <c r="AX381" i="17"/>
  <c r="AW381" i="17"/>
  <c r="AV381" i="17"/>
  <c r="AU381" i="17"/>
  <c r="AT381" i="17"/>
  <c r="AS381" i="17"/>
  <c r="AR381" i="17"/>
  <c r="AQ381" i="17"/>
  <c r="AP381" i="17"/>
  <c r="AO381" i="17"/>
  <c r="AN381" i="17"/>
  <c r="AM381" i="17"/>
  <c r="AL381" i="17"/>
  <c r="AK381" i="17"/>
  <c r="AJ381" i="17"/>
  <c r="AI381" i="17"/>
  <c r="AH381" i="17"/>
  <c r="AG381" i="17"/>
  <c r="AF381" i="17"/>
  <c r="AE381" i="17"/>
  <c r="AD381" i="17"/>
  <c r="AC381" i="17"/>
  <c r="AB381" i="17"/>
  <c r="AA381" i="17"/>
  <c r="Z381" i="17"/>
  <c r="GE381" i="17" s="1"/>
  <c r="Y381" i="17"/>
  <c r="X381" i="17"/>
  <c r="W381" i="17"/>
  <c r="V381" i="17"/>
  <c r="U381" i="17"/>
  <c r="T381" i="17"/>
  <c r="S381" i="17"/>
  <c r="R381" i="17"/>
  <c r="Q381" i="17"/>
  <c r="P381" i="17"/>
  <c r="O381" i="17"/>
  <c r="N381" i="17"/>
  <c r="M381" i="17"/>
  <c r="L381" i="17"/>
  <c r="K381" i="17"/>
  <c r="J381" i="17"/>
  <c r="I381" i="17"/>
  <c r="H381" i="17"/>
  <c r="G381" i="17"/>
  <c r="F381" i="17"/>
  <c r="E381" i="17"/>
  <c r="D381" i="17"/>
  <c r="C381" i="17"/>
  <c r="B381" i="17"/>
  <c r="A381" i="17"/>
  <c r="BJ380" i="17"/>
  <c r="BI380" i="17"/>
  <c r="HI380" i="17" s="1"/>
  <c r="BH380" i="17"/>
  <c r="BG380" i="17"/>
  <c r="BF380" i="17"/>
  <c r="BE380" i="17"/>
  <c r="BD380" i="17"/>
  <c r="BC380" i="17"/>
  <c r="BB380" i="17"/>
  <c r="BA380" i="17"/>
  <c r="AZ380" i="17"/>
  <c r="AY380" i="17"/>
  <c r="AX380" i="17"/>
  <c r="AW380" i="17"/>
  <c r="AV380" i="17"/>
  <c r="AU380" i="17"/>
  <c r="AT380" i="17"/>
  <c r="AS380" i="17"/>
  <c r="AR380" i="17"/>
  <c r="AQ380" i="17"/>
  <c r="AP380" i="17"/>
  <c r="AO380" i="17"/>
  <c r="AN380" i="17"/>
  <c r="AM380" i="17"/>
  <c r="AL380" i="17"/>
  <c r="AK380" i="17"/>
  <c r="AJ380" i="17"/>
  <c r="AI380" i="17"/>
  <c r="AH380" i="17"/>
  <c r="AG380" i="17"/>
  <c r="AF380" i="17"/>
  <c r="AE380" i="17"/>
  <c r="AD380" i="17"/>
  <c r="AC380" i="17"/>
  <c r="AB380" i="17"/>
  <c r="AA380" i="17"/>
  <c r="Z380" i="17"/>
  <c r="Y380" i="17"/>
  <c r="X380" i="17"/>
  <c r="W380" i="17"/>
  <c r="V380" i="17"/>
  <c r="U380" i="17"/>
  <c r="T380" i="17"/>
  <c r="S380" i="17"/>
  <c r="R380" i="17"/>
  <c r="Q380" i="17"/>
  <c r="P380" i="17"/>
  <c r="O380" i="17"/>
  <c r="N380" i="17"/>
  <c r="M380" i="17"/>
  <c r="L380" i="17"/>
  <c r="K380" i="17"/>
  <c r="J380" i="17"/>
  <c r="I380" i="17"/>
  <c r="H380" i="17"/>
  <c r="G380" i="17"/>
  <c r="F380" i="17"/>
  <c r="HA380" i="17" s="1"/>
  <c r="E380" i="17"/>
  <c r="D380" i="17"/>
  <c r="C380" i="17"/>
  <c r="B380" i="17"/>
  <c r="A380" i="17"/>
  <c r="BJ379" i="17"/>
  <c r="BI379" i="17"/>
  <c r="HI379" i="17" s="1"/>
  <c r="BH379" i="17"/>
  <c r="HJ379" i="17" s="1"/>
  <c r="BG379" i="17"/>
  <c r="BF379" i="17"/>
  <c r="BE379" i="17"/>
  <c r="BD379" i="17"/>
  <c r="BC379" i="17"/>
  <c r="BB379" i="17"/>
  <c r="BA379" i="17"/>
  <c r="AZ379" i="17"/>
  <c r="AY379" i="17"/>
  <c r="AX379" i="17"/>
  <c r="AW379" i="17"/>
  <c r="AV379" i="17"/>
  <c r="AU379" i="17"/>
  <c r="AT379" i="17"/>
  <c r="AS379" i="17"/>
  <c r="AR379" i="17"/>
  <c r="AQ379" i="17"/>
  <c r="AP379" i="17"/>
  <c r="AO379" i="17"/>
  <c r="AN379" i="17"/>
  <c r="AM379" i="17"/>
  <c r="AL379" i="17"/>
  <c r="AK379" i="17"/>
  <c r="AJ379" i="17"/>
  <c r="AI379" i="17"/>
  <c r="AH379" i="17"/>
  <c r="AG379" i="17"/>
  <c r="AF379" i="17"/>
  <c r="AE379" i="17"/>
  <c r="AD379" i="17"/>
  <c r="AC379" i="17"/>
  <c r="AB379" i="17"/>
  <c r="AA379" i="17"/>
  <c r="Z379" i="17"/>
  <c r="Y379" i="17"/>
  <c r="X379" i="17"/>
  <c r="W379" i="17"/>
  <c r="V379" i="17"/>
  <c r="U379" i="17"/>
  <c r="T379" i="17"/>
  <c r="S379" i="17"/>
  <c r="R379" i="17"/>
  <c r="Q379" i="17"/>
  <c r="P379" i="17"/>
  <c r="O379" i="17"/>
  <c r="N379" i="17"/>
  <c r="M379" i="17"/>
  <c r="L379" i="17"/>
  <c r="K379" i="17"/>
  <c r="J379" i="17"/>
  <c r="I379" i="17"/>
  <c r="H379" i="17"/>
  <c r="G379" i="17"/>
  <c r="F379" i="17"/>
  <c r="E379" i="17"/>
  <c r="D379" i="17"/>
  <c r="C379" i="17"/>
  <c r="B379" i="17"/>
  <c r="A379" i="17"/>
  <c r="BJ378" i="17"/>
  <c r="BI378" i="17"/>
  <c r="HI378" i="17" s="1"/>
  <c r="BH378" i="17"/>
  <c r="HJ378" i="17" s="1"/>
  <c r="BG378" i="17"/>
  <c r="BF378" i="17"/>
  <c r="BE378" i="17"/>
  <c r="BD378" i="17"/>
  <c r="BC378" i="17"/>
  <c r="BB378" i="17"/>
  <c r="BA378" i="17"/>
  <c r="AZ378" i="17"/>
  <c r="AY378" i="17"/>
  <c r="AX378" i="17"/>
  <c r="AW378" i="17"/>
  <c r="AV378" i="17"/>
  <c r="AU378" i="17"/>
  <c r="AT378" i="17"/>
  <c r="AS378" i="17"/>
  <c r="AR378" i="17"/>
  <c r="AQ378" i="17"/>
  <c r="AP378" i="17"/>
  <c r="AO378" i="17"/>
  <c r="AN378" i="17"/>
  <c r="AM378" i="17"/>
  <c r="AL378" i="17"/>
  <c r="AK378" i="17"/>
  <c r="AJ378" i="17"/>
  <c r="AI378" i="17"/>
  <c r="AH378" i="17"/>
  <c r="AG378" i="17"/>
  <c r="AF378" i="17"/>
  <c r="AE378" i="17"/>
  <c r="AD378" i="17"/>
  <c r="AC378" i="17"/>
  <c r="AB378" i="17"/>
  <c r="AA378" i="17"/>
  <c r="Z378" i="17"/>
  <c r="Y378" i="17"/>
  <c r="X378" i="17"/>
  <c r="W378" i="17"/>
  <c r="V378" i="17"/>
  <c r="U378" i="17"/>
  <c r="T378" i="17"/>
  <c r="S378" i="17"/>
  <c r="R378" i="17"/>
  <c r="Q378" i="17"/>
  <c r="P378" i="17"/>
  <c r="O378" i="17"/>
  <c r="N378" i="17"/>
  <c r="M378" i="17"/>
  <c r="L378" i="17"/>
  <c r="K378" i="17"/>
  <c r="J378" i="17"/>
  <c r="I378" i="17"/>
  <c r="H378" i="17"/>
  <c r="G378" i="17"/>
  <c r="F378" i="17"/>
  <c r="E378" i="17"/>
  <c r="D378" i="17"/>
  <c r="C378" i="17"/>
  <c r="B378" i="17"/>
  <c r="A378" i="17"/>
  <c r="BJ377" i="17"/>
  <c r="BI377" i="17"/>
  <c r="HI377" i="17" s="1"/>
  <c r="BH377" i="17"/>
  <c r="HJ377" i="17" s="1"/>
  <c r="BG377" i="17"/>
  <c r="BF377" i="17"/>
  <c r="BE377" i="17"/>
  <c r="BD377" i="17"/>
  <c r="BC377" i="17"/>
  <c r="BB377" i="17"/>
  <c r="BA377" i="17"/>
  <c r="AZ377" i="17"/>
  <c r="AY377" i="17"/>
  <c r="AX377" i="17"/>
  <c r="AW377" i="17"/>
  <c r="AV377" i="17"/>
  <c r="AU377" i="17"/>
  <c r="AT377" i="17"/>
  <c r="AS377" i="17"/>
  <c r="AR377" i="17"/>
  <c r="AQ377" i="17"/>
  <c r="AP377" i="17"/>
  <c r="AO377" i="17"/>
  <c r="AN377" i="17"/>
  <c r="AM377" i="17"/>
  <c r="AL377" i="17"/>
  <c r="AK377" i="17"/>
  <c r="AJ377" i="17"/>
  <c r="AI377" i="17"/>
  <c r="AH377" i="17"/>
  <c r="AG377" i="17"/>
  <c r="AF377" i="17"/>
  <c r="AE377" i="17"/>
  <c r="AD377" i="17"/>
  <c r="AC377" i="17"/>
  <c r="AB377" i="17"/>
  <c r="AA377" i="17"/>
  <c r="Z377" i="17"/>
  <c r="Y377" i="17"/>
  <c r="X377" i="17"/>
  <c r="W377" i="17"/>
  <c r="V377" i="17"/>
  <c r="U377" i="17"/>
  <c r="T377" i="17"/>
  <c r="S377" i="17"/>
  <c r="R377" i="17"/>
  <c r="Q377" i="17"/>
  <c r="P377" i="17"/>
  <c r="O377" i="17"/>
  <c r="N377" i="17"/>
  <c r="M377" i="17"/>
  <c r="L377" i="17"/>
  <c r="K377" i="17"/>
  <c r="J377" i="17"/>
  <c r="I377" i="17"/>
  <c r="H377" i="17"/>
  <c r="G377" i="17"/>
  <c r="F377" i="17"/>
  <c r="E377" i="17"/>
  <c r="D377" i="17"/>
  <c r="C377" i="17"/>
  <c r="B377" i="17"/>
  <c r="A377" i="17"/>
  <c r="BJ376" i="17"/>
  <c r="BI376" i="17"/>
  <c r="HI376" i="17" s="1"/>
  <c r="BH376" i="17"/>
  <c r="HJ376" i="17" s="1"/>
  <c r="BG376" i="17"/>
  <c r="BF376" i="17"/>
  <c r="BE376" i="17"/>
  <c r="BD376" i="17"/>
  <c r="BC376" i="17"/>
  <c r="BB376" i="17"/>
  <c r="BA376" i="17"/>
  <c r="AZ376" i="17"/>
  <c r="AY376" i="17"/>
  <c r="AX376" i="17"/>
  <c r="AW376" i="17"/>
  <c r="AV376" i="17"/>
  <c r="AU376" i="17"/>
  <c r="AT376" i="17"/>
  <c r="AS376" i="17"/>
  <c r="AR376" i="17"/>
  <c r="AQ376" i="17"/>
  <c r="AP376" i="17"/>
  <c r="AO376" i="17"/>
  <c r="AN376" i="17"/>
  <c r="AM376" i="17"/>
  <c r="AL376" i="17"/>
  <c r="AK376" i="17"/>
  <c r="AJ376" i="17"/>
  <c r="AI376" i="17"/>
  <c r="AH376" i="17"/>
  <c r="AG376" i="17"/>
  <c r="AF376" i="17"/>
  <c r="AE376" i="17"/>
  <c r="AD376" i="17"/>
  <c r="AC376" i="17"/>
  <c r="AB376" i="17"/>
  <c r="AA376" i="17"/>
  <c r="Z376" i="17"/>
  <c r="Y376" i="17"/>
  <c r="X376" i="17"/>
  <c r="W376" i="17"/>
  <c r="DB376" i="17" s="1"/>
  <c r="V376" i="17"/>
  <c r="U376" i="17"/>
  <c r="T376" i="17"/>
  <c r="S376" i="17"/>
  <c r="R376" i="17"/>
  <c r="Q376" i="17"/>
  <c r="P376" i="17"/>
  <c r="O376" i="17"/>
  <c r="N376" i="17"/>
  <c r="M376" i="17"/>
  <c r="L376" i="17"/>
  <c r="K376" i="17"/>
  <c r="J376" i="17"/>
  <c r="I376" i="17"/>
  <c r="H376" i="17"/>
  <c r="G376" i="17"/>
  <c r="F376" i="17"/>
  <c r="E376" i="17"/>
  <c r="D376" i="17"/>
  <c r="C376" i="17"/>
  <c r="B376" i="17"/>
  <c r="A376" i="17"/>
  <c r="BJ375" i="17"/>
  <c r="BI375" i="17"/>
  <c r="HI375" i="17" s="1"/>
  <c r="BH375" i="17"/>
  <c r="HJ375" i="17" s="1"/>
  <c r="BG375" i="17"/>
  <c r="BF375" i="17"/>
  <c r="BE375" i="17"/>
  <c r="BD375" i="17"/>
  <c r="BC375" i="17"/>
  <c r="BB375" i="17"/>
  <c r="BA375" i="17"/>
  <c r="AZ375" i="17"/>
  <c r="AY375" i="17"/>
  <c r="AX375" i="17"/>
  <c r="AW375" i="17"/>
  <c r="AV375" i="17"/>
  <c r="AU375" i="17"/>
  <c r="AT375" i="17"/>
  <c r="AS375" i="17"/>
  <c r="AR375" i="17"/>
  <c r="AQ375" i="17"/>
  <c r="AP375" i="17"/>
  <c r="AO375" i="17"/>
  <c r="AN375" i="17"/>
  <c r="AM375" i="17"/>
  <c r="AL375" i="17"/>
  <c r="AK375" i="17"/>
  <c r="AJ375" i="17"/>
  <c r="AI375" i="17"/>
  <c r="AH375" i="17"/>
  <c r="AG375" i="17"/>
  <c r="AF375" i="17"/>
  <c r="AE375" i="17"/>
  <c r="AD375" i="17"/>
  <c r="AC375" i="17"/>
  <c r="AB375" i="17"/>
  <c r="AA375" i="17"/>
  <c r="Z375" i="17"/>
  <c r="GE375" i="17" s="1"/>
  <c r="Y375" i="17"/>
  <c r="X375" i="17"/>
  <c r="W375" i="17"/>
  <c r="V375" i="17"/>
  <c r="U375" i="17"/>
  <c r="T375" i="17"/>
  <c r="S375" i="17"/>
  <c r="R375" i="17"/>
  <c r="Q375" i="17"/>
  <c r="P375" i="17"/>
  <c r="O375" i="17"/>
  <c r="N375" i="17"/>
  <c r="M375" i="17"/>
  <c r="L375" i="17"/>
  <c r="K375" i="17"/>
  <c r="J375" i="17"/>
  <c r="I375" i="17"/>
  <c r="H375" i="17"/>
  <c r="G375" i="17"/>
  <c r="F375" i="17"/>
  <c r="E375" i="17"/>
  <c r="D375" i="17"/>
  <c r="C375" i="17"/>
  <c r="B375" i="17"/>
  <c r="A375" i="17"/>
  <c r="BJ374" i="17"/>
  <c r="BI374" i="17"/>
  <c r="HI374" i="17" s="1"/>
  <c r="BH374" i="17"/>
  <c r="BG374" i="17"/>
  <c r="BF374" i="17"/>
  <c r="BE374" i="17"/>
  <c r="BD374" i="17"/>
  <c r="BC374" i="17"/>
  <c r="BB374" i="17"/>
  <c r="BA374" i="17"/>
  <c r="AZ374" i="17"/>
  <c r="AY374" i="17"/>
  <c r="AX374" i="17"/>
  <c r="AW374" i="17"/>
  <c r="AV374" i="17"/>
  <c r="AU374" i="17"/>
  <c r="AT374" i="17"/>
  <c r="AS374" i="17"/>
  <c r="AR374" i="17"/>
  <c r="AQ374" i="17"/>
  <c r="AP374" i="17"/>
  <c r="AO374" i="17"/>
  <c r="AN374" i="17"/>
  <c r="AM374" i="17"/>
  <c r="AL374" i="17"/>
  <c r="AK374" i="17"/>
  <c r="AJ374" i="17"/>
  <c r="AI374" i="17"/>
  <c r="AH374" i="17"/>
  <c r="AG374" i="17"/>
  <c r="AF374" i="17"/>
  <c r="AE374" i="17"/>
  <c r="AD374" i="17"/>
  <c r="AC374" i="17"/>
  <c r="AB374" i="17"/>
  <c r="AA374" i="17"/>
  <c r="Z374" i="17"/>
  <c r="Y374" i="17"/>
  <c r="X374" i="17"/>
  <c r="W374" i="17"/>
  <c r="V374" i="17"/>
  <c r="U374" i="17"/>
  <c r="T374" i="17"/>
  <c r="S374" i="17"/>
  <c r="R374" i="17"/>
  <c r="Q374" i="17"/>
  <c r="P374" i="17"/>
  <c r="O374" i="17"/>
  <c r="N374" i="17"/>
  <c r="M374" i="17"/>
  <c r="L374" i="17"/>
  <c r="K374" i="17"/>
  <c r="J374" i="17"/>
  <c r="I374" i="17"/>
  <c r="H374" i="17"/>
  <c r="G374" i="17"/>
  <c r="F374" i="17"/>
  <c r="HA374" i="17" s="1"/>
  <c r="E374" i="17"/>
  <c r="D374" i="17"/>
  <c r="C374" i="17"/>
  <c r="B374" i="17"/>
  <c r="A374" i="17"/>
  <c r="BJ373" i="17"/>
  <c r="BI373" i="17"/>
  <c r="HI373" i="17" s="1"/>
  <c r="BH373" i="17"/>
  <c r="HJ373" i="17" s="1"/>
  <c r="BG373" i="17"/>
  <c r="BF373" i="17"/>
  <c r="BE373" i="17"/>
  <c r="BD373" i="17"/>
  <c r="BC373" i="17"/>
  <c r="BB373" i="17"/>
  <c r="BA373" i="17"/>
  <c r="AZ373" i="17"/>
  <c r="AY373" i="17"/>
  <c r="AX373" i="17"/>
  <c r="AW373" i="17"/>
  <c r="AV373" i="17"/>
  <c r="AU373" i="17"/>
  <c r="AT373" i="17"/>
  <c r="AS373" i="17"/>
  <c r="AR373" i="17"/>
  <c r="AQ373" i="17"/>
  <c r="AP373" i="17"/>
  <c r="AO373" i="17"/>
  <c r="AN373" i="17"/>
  <c r="AM373" i="17"/>
  <c r="AL373" i="17"/>
  <c r="AK373" i="17"/>
  <c r="AJ373" i="17"/>
  <c r="AI373" i="17"/>
  <c r="AH373" i="17"/>
  <c r="AG373" i="17"/>
  <c r="AF373" i="17"/>
  <c r="AE373" i="17"/>
  <c r="AD373" i="17"/>
  <c r="AC373" i="17"/>
  <c r="AB373" i="17"/>
  <c r="AA373" i="17"/>
  <c r="Z373" i="17"/>
  <c r="Y373" i="17"/>
  <c r="X373" i="17"/>
  <c r="W373" i="17"/>
  <c r="V373" i="17"/>
  <c r="U373" i="17"/>
  <c r="T373" i="17"/>
  <c r="S373" i="17"/>
  <c r="R373" i="17"/>
  <c r="Q373" i="17"/>
  <c r="P373" i="17"/>
  <c r="O373" i="17"/>
  <c r="N373" i="17"/>
  <c r="M373" i="17"/>
  <c r="L373" i="17"/>
  <c r="K373" i="17"/>
  <c r="J373" i="17"/>
  <c r="I373" i="17"/>
  <c r="H373" i="17"/>
  <c r="G373" i="17"/>
  <c r="F373" i="17"/>
  <c r="E373" i="17"/>
  <c r="D373" i="17"/>
  <c r="C373" i="17"/>
  <c r="B373" i="17"/>
  <c r="A373" i="17"/>
  <c r="BJ372" i="17"/>
  <c r="BI372" i="17"/>
  <c r="HI372" i="17" s="1"/>
  <c r="BH372" i="17"/>
  <c r="HJ372" i="17" s="1"/>
  <c r="BG372" i="17"/>
  <c r="BF372" i="17"/>
  <c r="BE372" i="17"/>
  <c r="BD372" i="17"/>
  <c r="BC372" i="17"/>
  <c r="BB372" i="17"/>
  <c r="BA372" i="17"/>
  <c r="AZ372" i="17"/>
  <c r="AY372" i="17"/>
  <c r="AX372" i="17"/>
  <c r="AW372" i="17"/>
  <c r="AV372" i="17"/>
  <c r="AU372" i="17"/>
  <c r="AT372" i="17"/>
  <c r="AS372" i="17"/>
  <c r="AR372" i="17"/>
  <c r="AQ372" i="17"/>
  <c r="AP372" i="17"/>
  <c r="AO372" i="17"/>
  <c r="AN372" i="17"/>
  <c r="AM372" i="17"/>
  <c r="AL372" i="17"/>
  <c r="AK372" i="17"/>
  <c r="AJ372" i="17"/>
  <c r="AI372" i="17"/>
  <c r="AH372" i="17"/>
  <c r="AG372" i="17"/>
  <c r="AF372" i="17"/>
  <c r="AE372" i="17"/>
  <c r="AD372" i="17"/>
  <c r="AC372" i="17"/>
  <c r="AB372" i="17"/>
  <c r="AA372" i="17"/>
  <c r="Z372" i="17"/>
  <c r="Y372" i="17"/>
  <c r="X372" i="17"/>
  <c r="W372" i="17"/>
  <c r="V372" i="17"/>
  <c r="U372" i="17"/>
  <c r="T372" i="17"/>
  <c r="S372" i="17"/>
  <c r="R372" i="17"/>
  <c r="Q372" i="17"/>
  <c r="P372" i="17"/>
  <c r="O372" i="17"/>
  <c r="N372" i="17"/>
  <c r="M372" i="17"/>
  <c r="L372" i="17"/>
  <c r="K372" i="17"/>
  <c r="J372" i="17"/>
  <c r="I372" i="17"/>
  <c r="H372" i="17"/>
  <c r="G372" i="17"/>
  <c r="F372" i="17"/>
  <c r="E372" i="17"/>
  <c r="D372" i="17"/>
  <c r="C372" i="17"/>
  <c r="B372" i="17"/>
  <c r="A372" i="17"/>
  <c r="BJ371" i="17"/>
  <c r="BI371" i="17"/>
  <c r="HI371" i="17" s="1"/>
  <c r="BH371" i="17"/>
  <c r="HJ371" i="17" s="1"/>
  <c r="BG371" i="17"/>
  <c r="BF371" i="17"/>
  <c r="BE371" i="17"/>
  <c r="BD371" i="17"/>
  <c r="BC371" i="17"/>
  <c r="BB371" i="17"/>
  <c r="BA371" i="17"/>
  <c r="AZ371" i="17"/>
  <c r="AY371" i="17"/>
  <c r="AX371" i="17"/>
  <c r="AW371" i="17"/>
  <c r="AV371" i="17"/>
  <c r="AU371" i="17"/>
  <c r="AT371" i="17"/>
  <c r="AS371" i="17"/>
  <c r="AR371" i="17"/>
  <c r="AQ371" i="17"/>
  <c r="AP371" i="17"/>
  <c r="AO371" i="17"/>
  <c r="AN371" i="17"/>
  <c r="AM371" i="17"/>
  <c r="AL371" i="17"/>
  <c r="AK371" i="17"/>
  <c r="AJ371" i="17"/>
  <c r="AI371" i="17"/>
  <c r="AH371" i="17"/>
  <c r="AG371" i="17"/>
  <c r="AF371" i="17"/>
  <c r="AE371" i="17"/>
  <c r="AD371" i="17"/>
  <c r="AC371" i="17"/>
  <c r="AB371" i="17"/>
  <c r="AA371" i="17"/>
  <c r="Z371" i="17"/>
  <c r="Y371" i="17"/>
  <c r="X371" i="17"/>
  <c r="W371" i="17"/>
  <c r="V371" i="17"/>
  <c r="U371" i="17"/>
  <c r="T371" i="17"/>
  <c r="S371" i="17"/>
  <c r="R371" i="17"/>
  <c r="Q371" i="17"/>
  <c r="P371" i="17"/>
  <c r="O371" i="17"/>
  <c r="N371" i="17"/>
  <c r="M371" i="17"/>
  <c r="L371" i="17"/>
  <c r="K371" i="17"/>
  <c r="J371" i="17"/>
  <c r="I371" i="17"/>
  <c r="H371" i="17"/>
  <c r="G371" i="17"/>
  <c r="F371" i="17"/>
  <c r="E371" i="17"/>
  <c r="D371" i="17"/>
  <c r="C371" i="17"/>
  <c r="B371" i="17"/>
  <c r="A371" i="17"/>
  <c r="BJ370" i="17"/>
  <c r="BI370" i="17"/>
  <c r="HI370" i="17" s="1"/>
  <c r="BH370" i="17"/>
  <c r="HJ370" i="17" s="1"/>
  <c r="BG370" i="17"/>
  <c r="BF370" i="17"/>
  <c r="BE370" i="17"/>
  <c r="BD370" i="17"/>
  <c r="BC370" i="17"/>
  <c r="BB370" i="17"/>
  <c r="BA370" i="17"/>
  <c r="AZ370" i="17"/>
  <c r="AY370" i="17"/>
  <c r="AX370" i="17"/>
  <c r="AW370" i="17"/>
  <c r="AV370" i="17"/>
  <c r="AU370" i="17"/>
  <c r="AT370" i="17"/>
  <c r="AS370" i="17"/>
  <c r="AR370" i="17"/>
  <c r="AQ370" i="17"/>
  <c r="AP370" i="17"/>
  <c r="AO370" i="17"/>
  <c r="AN370" i="17"/>
  <c r="AM370" i="17"/>
  <c r="AL370" i="17"/>
  <c r="AK370" i="17"/>
  <c r="AJ370" i="17"/>
  <c r="AI370" i="17"/>
  <c r="AH370" i="17"/>
  <c r="AG370" i="17"/>
  <c r="AF370" i="17"/>
  <c r="AE370" i="17"/>
  <c r="AD370" i="17"/>
  <c r="AC370" i="17"/>
  <c r="AB370" i="17"/>
  <c r="AA370" i="17"/>
  <c r="Z370" i="17"/>
  <c r="Y370" i="17"/>
  <c r="X370" i="17"/>
  <c r="W370" i="17"/>
  <c r="DB370" i="17" s="1"/>
  <c r="V370" i="17"/>
  <c r="U370" i="17"/>
  <c r="T370" i="17"/>
  <c r="S370" i="17"/>
  <c r="R370" i="17"/>
  <c r="Q370" i="17"/>
  <c r="P370" i="17"/>
  <c r="O370" i="17"/>
  <c r="N370" i="17"/>
  <c r="M370" i="17"/>
  <c r="L370" i="17"/>
  <c r="K370" i="17"/>
  <c r="J370" i="17"/>
  <c r="I370" i="17"/>
  <c r="H370" i="17"/>
  <c r="G370" i="17"/>
  <c r="F370" i="17"/>
  <c r="E370" i="17"/>
  <c r="D370" i="17"/>
  <c r="C370" i="17"/>
  <c r="B370" i="17"/>
  <c r="A370" i="17"/>
  <c r="BJ369" i="17"/>
  <c r="BI369" i="17"/>
  <c r="HI369" i="17" s="1"/>
  <c r="BH369" i="17"/>
  <c r="HJ369" i="17" s="1"/>
  <c r="BG369" i="17"/>
  <c r="BF369" i="17"/>
  <c r="BE369" i="17"/>
  <c r="BD369" i="17"/>
  <c r="BC369" i="17"/>
  <c r="BB369" i="17"/>
  <c r="BA369" i="17"/>
  <c r="AZ369" i="17"/>
  <c r="AY369" i="17"/>
  <c r="AX369" i="17"/>
  <c r="AW369" i="17"/>
  <c r="AV369" i="17"/>
  <c r="AU369" i="17"/>
  <c r="AT369" i="17"/>
  <c r="AS369" i="17"/>
  <c r="AR369" i="17"/>
  <c r="AQ369" i="17"/>
  <c r="AP369" i="17"/>
  <c r="AO369" i="17"/>
  <c r="AN369" i="17"/>
  <c r="AM369" i="17"/>
  <c r="AL369" i="17"/>
  <c r="AK369" i="17"/>
  <c r="AJ369" i="17"/>
  <c r="AI369" i="17"/>
  <c r="AH369" i="17"/>
  <c r="AG369" i="17"/>
  <c r="AF369" i="17"/>
  <c r="AE369" i="17"/>
  <c r="AD369" i="17"/>
  <c r="AC369" i="17"/>
  <c r="AB369" i="17"/>
  <c r="AA369" i="17"/>
  <c r="Z369" i="17"/>
  <c r="GE369" i="17" s="1"/>
  <c r="Y369" i="17"/>
  <c r="X369" i="17"/>
  <c r="W369" i="17"/>
  <c r="V369" i="17"/>
  <c r="U369" i="17"/>
  <c r="T369" i="17"/>
  <c r="S369" i="17"/>
  <c r="R369" i="17"/>
  <c r="Q369" i="17"/>
  <c r="P369" i="17"/>
  <c r="O369" i="17"/>
  <c r="N369" i="17"/>
  <c r="M369" i="17"/>
  <c r="L369" i="17"/>
  <c r="K369" i="17"/>
  <c r="J369" i="17"/>
  <c r="I369" i="17"/>
  <c r="H369" i="17"/>
  <c r="G369" i="17"/>
  <c r="F369" i="17"/>
  <c r="E369" i="17"/>
  <c r="D369" i="17"/>
  <c r="C369" i="17"/>
  <c r="B369" i="17"/>
  <c r="A369" i="17"/>
  <c r="BJ368" i="17"/>
  <c r="BI368" i="17"/>
  <c r="HI368" i="17" s="1"/>
  <c r="BH368" i="17"/>
  <c r="HJ368" i="17" s="1"/>
  <c r="BG368" i="17"/>
  <c r="BF368" i="17"/>
  <c r="BE368" i="17"/>
  <c r="BD368" i="17"/>
  <c r="BC368" i="17"/>
  <c r="BB368" i="17"/>
  <c r="BA368" i="17"/>
  <c r="AZ368" i="17"/>
  <c r="AY368" i="17"/>
  <c r="AX368" i="17"/>
  <c r="AW368" i="17"/>
  <c r="AV368" i="17"/>
  <c r="AU368" i="17"/>
  <c r="AT368" i="17"/>
  <c r="AS368" i="17"/>
  <c r="AR368" i="17"/>
  <c r="AQ368" i="17"/>
  <c r="AP368" i="17"/>
  <c r="AO368" i="17"/>
  <c r="AN368" i="17"/>
  <c r="AM368" i="17"/>
  <c r="AL368" i="17"/>
  <c r="AK368" i="17"/>
  <c r="AJ368" i="17"/>
  <c r="AI368" i="17"/>
  <c r="AH368" i="17"/>
  <c r="AG368" i="17"/>
  <c r="AF368" i="17"/>
  <c r="AE368" i="17"/>
  <c r="AD368" i="17"/>
  <c r="AC368" i="17"/>
  <c r="AB368" i="17"/>
  <c r="AA368" i="17"/>
  <c r="Z368" i="17"/>
  <c r="Y368" i="17"/>
  <c r="X368" i="17"/>
  <c r="W368" i="17"/>
  <c r="V368" i="17"/>
  <c r="U368" i="17"/>
  <c r="T368" i="17"/>
  <c r="S368" i="17"/>
  <c r="R368" i="17"/>
  <c r="Q368" i="17"/>
  <c r="P368" i="17"/>
  <c r="O368" i="17"/>
  <c r="N368" i="17"/>
  <c r="M368" i="17"/>
  <c r="L368" i="17"/>
  <c r="K368" i="17"/>
  <c r="J368" i="17"/>
  <c r="I368" i="17"/>
  <c r="H368" i="17"/>
  <c r="G368" i="17"/>
  <c r="F368" i="17"/>
  <c r="E368" i="17"/>
  <c r="D368" i="17"/>
  <c r="C368" i="17"/>
  <c r="B368" i="17"/>
  <c r="A368" i="17"/>
  <c r="BJ367" i="17"/>
  <c r="BI367" i="17"/>
  <c r="HI367" i="17" s="1"/>
  <c r="BH367" i="17"/>
  <c r="HJ367" i="17" s="1"/>
  <c r="BG367" i="17"/>
  <c r="BF367" i="17"/>
  <c r="BE367" i="17"/>
  <c r="BD367" i="17"/>
  <c r="BC367" i="17"/>
  <c r="BB367" i="17"/>
  <c r="BA367" i="17"/>
  <c r="AZ367" i="17"/>
  <c r="AY367" i="17"/>
  <c r="AX367" i="17"/>
  <c r="AW367" i="17"/>
  <c r="AV367" i="17"/>
  <c r="AU367" i="17"/>
  <c r="AT367" i="17"/>
  <c r="AS367" i="17"/>
  <c r="AR367" i="17"/>
  <c r="AQ367" i="17"/>
  <c r="AP367" i="17"/>
  <c r="AO367" i="17"/>
  <c r="AN367" i="17"/>
  <c r="AM367" i="17"/>
  <c r="AL367" i="17"/>
  <c r="AK367" i="17"/>
  <c r="AJ367" i="17"/>
  <c r="AI367" i="17"/>
  <c r="AH367" i="17"/>
  <c r="AG367" i="17"/>
  <c r="AF367" i="17"/>
  <c r="AE367" i="17"/>
  <c r="AD367" i="17"/>
  <c r="AC367" i="17"/>
  <c r="AB367" i="17"/>
  <c r="AA367" i="17"/>
  <c r="Z367" i="17"/>
  <c r="Y367" i="17"/>
  <c r="X367" i="17"/>
  <c r="W367" i="17"/>
  <c r="V367" i="17"/>
  <c r="U367" i="17"/>
  <c r="T367" i="17"/>
  <c r="S367" i="17"/>
  <c r="R367" i="17"/>
  <c r="Q367" i="17"/>
  <c r="P367" i="17"/>
  <c r="O367" i="17"/>
  <c r="N367" i="17"/>
  <c r="M367" i="17"/>
  <c r="L367" i="17"/>
  <c r="K367" i="17"/>
  <c r="J367" i="17"/>
  <c r="I367" i="17"/>
  <c r="H367" i="17"/>
  <c r="G367" i="17"/>
  <c r="F367" i="17"/>
  <c r="E367" i="17"/>
  <c r="D367" i="17"/>
  <c r="C367" i="17"/>
  <c r="B367" i="17"/>
  <c r="A367" i="17"/>
  <c r="BJ366" i="17"/>
  <c r="BI366" i="17"/>
  <c r="HI366" i="17" s="1"/>
  <c r="BH366" i="17"/>
  <c r="HJ366" i="17" s="1"/>
  <c r="BG366" i="17"/>
  <c r="BF366" i="17"/>
  <c r="BE366" i="17"/>
  <c r="BD366" i="17"/>
  <c r="BC366" i="17"/>
  <c r="BB366" i="17"/>
  <c r="BA366" i="17"/>
  <c r="AZ366" i="17"/>
  <c r="AY366" i="17"/>
  <c r="AX366" i="17"/>
  <c r="AW366" i="17"/>
  <c r="AV366" i="17"/>
  <c r="AU366" i="17"/>
  <c r="AT366" i="17"/>
  <c r="AS366" i="17"/>
  <c r="AR366" i="17"/>
  <c r="AQ366" i="17"/>
  <c r="AP366" i="17"/>
  <c r="AO366" i="17"/>
  <c r="AN366" i="17"/>
  <c r="AM366" i="17"/>
  <c r="AL366" i="17"/>
  <c r="AK366" i="17"/>
  <c r="AJ366" i="17"/>
  <c r="AI366" i="17"/>
  <c r="AH366" i="17"/>
  <c r="AG366" i="17"/>
  <c r="AF366" i="17"/>
  <c r="AE366" i="17"/>
  <c r="AD366" i="17"/>
  <c r="AC366" i="17"/>
  <c r="AB366" i="17"/>
  <c r="AA366" i="17"/>
  <c r="Z366" i="17"/>
  <c r="Y366" i="17"/>
  <c r="X366" i="17"/>
  <c r="W366" i="17"/>
  <c r="V366" i="17"/>
  <c r="U366" i="17"/>
  <c r="T366" i="17"/>
  <c r="S366" i="17"/>
  <c r="R366" i="17"/>
  <c r="Q366" i="17"/>
  <c r="P366" i="17"/>
  <c r="O366" i="17"/>
  <c r="N366" i="17"/>
  <c r="M366" i="17"/>
  <c r="L366" i="17"/>
  <c r="K366" i="17"/>
  <c r="J366" i="17"/>
  <c r="I366" i="17"/>
  <c r="H366" i="17"/>
  <c r="G366" i="17"/>
  <c r="F366" i="17"/>
  <c r="E366" i="17"/>
  <c r="D366" i="17"/>
  <c r="C366" i="17"/>
  <c r="B366" i="17"/>
  <c r="A366" i="17"/>
  <c r="BJ365" i="17"/>
  <c r="BI365" i="17"/>
  <c r="HI365" i="17" s="1"/>
  <c r="BH365" i="17"/>
  <c r="HJ365" i="17" s="1"/>
  <c r="BG365" i="17"/>
  <c r="BF365" i="17"/>
  <c r="BE365" i="17"/>
  <c r="BD365" i="17"/>
  <c r="BC365" i="17"/>
  <c r="BB365" i="17"/>
  <c r="BA365" i="17"/>
  <c r="AZ365" i="17"/>
  <c r="AY365" i="17"/>
  <c r="AX365" i="17"/>
  <c r="AW365" i="17"/>
  <c r="AV365" i="17"/>
  <c r="AU365" i="17"/>
  <c r="AT365" i="17"/>
  <c r="AS365" i="17"/>
  <c r="AR365" i="17"/>
  <c r="AQ365" i="17"/>
  <c r="AP365" i="17"/>
  <c r="AO365" i="17"/>
  <c r="AN365" i="17"/>
  <c r="AM365" i="17"/>
  <c r="AL365" i="17"/>
  <c r="AK365" i="17"/>
  <c r="AJ365" i="17"/>
  <c r="AI365" i="17"/>
  <c r="AH365" i="17"/>
  <c r="AG365" i="17"/>
  <c r="AF365" i="17"/>
  <c r="AE365" i="17"/>
  <c r="AD365" i="17"/>
  <c r="AC365" i="17"/>
  <c r="AB365" i="17"/>
  <c r="AA365" i="17"/>
  <c r="Z365" i="17"/>
  <c r="Y365" i="17"/>
  <c r="X365" i="17"/>
  <c r="W365" i="17"/>
  <c r="V365" i="17"/>
  <c r="U365" i="17"/>
  <c r="T365" i="17"/>
  <c r="S365" i="17"/>
  <c r="R365" i="17"/>
  <c r="Q365" i="17"/>
  <c r="P365" i="17"/>
  <c r="O365" i="17"/>
  <c r="N365" i="17"/>
  <c r="M365" i="17"/>
  <c r="L365" i="17"/>
  <c r="K365" i="17"/>
  <c r="J365" i="17"/>
  <c r="I365" i="17"/>
  <c r="H365" i="17"/>
  <c r="G365" i="17"/>
  <c r="F365" i="17"/>
  <c r="E365" i="17"/>
  <c r="D365" i="17"/>
  <c r="C365" i="17"/>
  <c r="B365" i="17"/>
  <c r="A365" i="17"/>
  <c r="BJ364" i="17"/>
  <c r="BI364" i="17"/>
  <c r="HI364" i="17" s="1"/>
  <c r="BH364" i="17"/>
  <c r="HJ364" i="17" s="1"/>
  <c r="BG364" i="17"/>
  <c r="BF364" i="17"/>
  <c r="BE364" i="17"/>
  <c r="BD364" i="17"/>
  <c r="BC364" i="17"/>
  <c r="BB364" i="17"/>
  <c r="BA364" i="17"/>
  <c r="AZ364" i="17"/>
  <c r="AY364" i="17"/>
  <c r="AX364" i="17"/>
  <c r="AW364" i="17"/>
  <c r="AV364" i="17"/>
  <c r="AU364" i="17"/>
  <c r="AT364" i="17"/>
  <c r="AS364" i="17"/>
  <c r="AR364" i="17"/>
  <c r="AQ364" i="17"/>
  <c r="AP364" i="17"/>
  <c r="AO364" i="17"/>
  <c r="AN364" i="17"/>
  <c r="AM364" i="17"/>
  <c r="AL364" i="17"/>
  <c r="AK364" i="17"/>
  <c r="AJ364" i="17"/>
  <c r="AI364" i="17"/>
  <c r="AH364" i="17"/>
  <c r="AG364" i="17"/>
  <c r="AF364" i="17"/>
  <c r="AE364" i="17"/>
  <c r="AD364" i="17"/>
  <c r="AC364" i="17"/>
  <c r="AB364" i="17"/>
  <c r="AA364" i="17"/>
  <c r="Z364" i="17"/>
  <c r="Y364" i="17"/>
  <c r="X364" i="17"/>
  <c r="W364" i="17"/>
  <c r="V364" i="17"/>
  <c r="U364" i="17"/>
  <c r="T364" i="17"/>
  <c r="S364" i="17"/>
  <c r="R364" i="17"/>
  <c r="Q364" i="17"/>
  <c r="P364" i="17"/>
  <c r="O364" i="17"/>
  <c r="N364" i="17"/>
  <c r="M364" i="17"/>
  <c r="L364" i="17"/>
  <c r="K364" i="17"/>
  <c r="J364" i="17"/>
  <c r="I364" i="17"/>
  <c r="H364" i="17"/>
  <c r="G364" i="17"/>
  <c r="F364" i="17"/>
  <c r="E364" i="17"/>
  <c r="D364" i="17"/>
  <c r="C364" i="17"/>
  <c r="B364" i="17"/>
  <c r="A364" i="17"/>
  <c r="BJ363" i="17"/>
  <c r="BI363" i="17"/>
  <c r="HI363" i="17" s="1"/>
  <c r="BH363" i="17"/>
  <c r="HJ363" i="17" s="1"/>
  <c r="BG363" i="17"/>
  <c r="BF363" i="17"/>
  <c r="BE363" i="17"/>
  <c r="BD363" i="17"/>
  <c r="BC363" i="17"/>
  <c r="BB363" i="17"/>
  <c r="BA363" i="17"/>
  <c r="AZ363" i="17"/>
  <c r="AY363" i="17"/>
  <c r="AX363" i="17"/>
  <c r="AW363" i="17"/>
  <c r="AV363" i="17"/>
  <c r="AU363" i="17"/>
  <c r="AT363" i="17"/>
  <c r="AS363" i="17"/>
  <c r="AR363" i="17"/>
  <c r="AQ363" i="17"/>
  <c r="AP363" i="17"/>
  <c r="AO363" i="17"/>
  <c r="AN363" i="17"/>
  <c r="AM363" i="17"/>
  <c r="AL363" i="17"/>
  <c r="AK363" i="17"/>
  <c r="AJ363" i="17"/>
  <c r="AI363" i="17"/>
  <c r="AH363" i="17"/>
  <c r="AG363" i="17"/>
  <c r="AF363" i="17"/>
  <c r="AE363" i="17"/>
  <c r="AD363" i="17"/>
  <c r="AC363" i="17"/>
  <c r="AB363" i="17"/>
  <c r="AA363" i="17"/>
  <c r="Z363" i="17"/>
  <c r="Y363" i="17"/>
  <c r="X363" i="17"/>
  <c r="W363" i="17"/>
  <c r="V363" i="17"/>
  <c r="U363" i="17"/>
  <c r="T363" i="17"/>
  <c r="S363" i="17"/>
  <c r="R363" i="17"/>
  <c r="Q363" i="17"/>
  <c r="P363" i="17"/>
  <c r="O363" i="17"/>
  <c r="N363" i="17"/>
  <c r="M363" i="17"/>
  <c r="L363" i="17"/>
  <c r="K363" i="17"/>
  <c r="J363" i="17"/>
  <c r="I363" i="17"/>
  <c r="H363" i="17"/>
  <c r="G363" i="17"/>
  <c r="F363" i="17"/>
  <c r="E363" i="17"/>
  <c r="D363" i="17"/>
  <c r="C363" i="17"/>
  <c r="B363" i="17"/>
  <c r="A363" i="17"/>
  <c r="BJ362" i="17"/>
  <c r="BI362" i="17"/>
  <c r="HI362" i="17" s="1"/>
  <c r="BH362" i="17"/>
  <c r="HJ362" i="17" s="1"/>
  <c r="BG362" i="17"/>
  <c r="BF362" i="17"/>
  <c r="BE362" i="17"/>
  <c r="BD362" i="17"/>
  <c r="BC362" i="17"/>
  <c r="BB362" i="17"/>
  <c r="BA362" i="17"/>
  <c r="AZ362" i="17"/>
  <c r="AY362" i="17"/>
  <c r="AX362" i="17"/>
  <c r="AW362" i="17"/>
  <c r="AV362" i="17"/>
  <c r="AU362" i="17"/>
  <c r="AT362" i="17"/>
  <c r="AS362" i="17"/>
  <c r="AR362" i="17"/>
  <c r="AQ362" i="17"/>
  <c r="AP362" i="17"/>
  <c r="AO362" i="17"/>
  <c r="AN362" i="17"/>
  <c r="AM362" i="17"/>
  <c r="AL362" i="17"/>
  <c r="AK362" i="17"/>
  <c r="AJ362" i="17"/>
  <c r="AI362" i="17"/>
  <c r="AH362" i="17"/>
  <c r="AG362" i="17"/>
  <c r="AF362" i="17"/>
  <c r="AE362" i="17"/>
  <c r="AD362" i="17"/>
  <c r="AC362" i="17"/>
  <c r="AB362" i="17"/>
  <c r="AA362" i="17"/>
  <c r="Z362" i="17"/>
  <c r="Y362" i="17"/>
  <c r="X362" i="17"/>
  <c r="W362" i="17"/>
  <c r="V362" i="17"/>
  <c r="U362" i="17"/>
  <c r="T362" i="17"/>
  <c r="S362" i="17"/>
  <c r="R362" i="17"/>
  <c r="Q362" i="17"/>
  <c r="P362" i="17"/>
  <c r="O362" i="17"/>
  <c r="N362" i="17"/>
  <c r="M362" i="17"/>
  <c r="L362" i="17"/>
  <c r="K362" i="17"/>
  <c r="J362" i="17"/>
  <c r="I362" i="17"/>
  <c r="H362" i="17"/>
  <c r="G362" i="17"/>
  <c r="F362" i="17"/>
  <c r="E362" i="17"/>
  <c r="D362" i="17"/>
  <c r="C362" i="17"/>
  <c r="B362" i="17"/>
  <c r="A362" i="17"/>
  <c r="BJ361" i="17"/>
  <c r="BI361" i="17"/>
  <c r="HI361" i="17" s="1"/>
  <c r="BH361" i="17"/>
  <c r="HJ361" i="17" s="1"/>
  <c r="BG361" i="17"/>
  <c r="BF361" i="17"/>
  <c r="BE361" i="17"/>
  <c r="BD361" i="17"/>
  <c r="BC361" i="17"/>
  <c r="BB361" i="17"/>
  <c r="BA361" i="17"/>
  <c r="AZ361" i="17"/>
  <c r="AY361" i="17"/>
  <c r="AX361" i="17"/>
  <c r="AW361" i="17"/>
  <c r="AV361" i="17"/>
  <c r="AU361" i="17"/>
  <c r="AT361" i="17"/>
  <c r="AS361" i="17"/>
  <c r="AR361" i="17"/>
  <c r="AQ361" i="17"/>
  <c r="AP361" i="17"/>
  <c r="AO361" i="17"/>
  <c r="AN361" i="17"/>
  <c r="AM361" i="17"/>
  <c r="AL361" i="17"/>
  <c r="AK361" i="17"/>
  <c r="AJ361" i="17"/>
  <c r="AI361" i="17"/>
  <c r="AH361" i="17"/>
  <c r="AG361" i="17"/>
  <c r="AF361" i="17"/>
  <c r="AE361" i="17"/>
  <c r="AD361" i="17"/>
  <c r="AC361" i="17"/>
  <c r="AB361" i="17"/>
  <c r="AA361" i="17"/>
  <c r="Z361" i="17"/>
  <c r="Y361" i="17"/>
  <c r="X361" i="17"/>
  <c r="W361" i="17"/>
  <c r="V361" i="17"/>
  <c r="U361" i="17"/>
  <c r="T361" i="17"/>
  <c r="S361" i="17"/>
  <c r="R361" i="17"/>
  <c r="Q361" i="17"/>
  <c r="P361" i="17"/>
  <c r="O361" i="17"/>
  <c r="N361" i="17"/>
  <c r="M361" i="17"/>
  <c r="L361" i="17"/>
  <c r="K361" i="17"/>
  <c r="J361" i="17"/>
  <c r="I361" i="17"/>
  <c r="H361" i="17"/>
  <c r="G361" i="17"/>
  <c r="F361" i="17"/>
  <c r="E361" i="17"/>
  <c r="D361" i="17"/>
  <c r="C361" i="17"/>
  <c r="B361" i="17"/>
  <c r="A361" i="17"/>
  <c r="BJ360" i="17"/>
  <c r="BI360" i="17"/>
  <c r="HI360" i="17" s="1"/>
  <c r="BH360" i="17"/>
  <c r="HJ360" i="17" s="1"/>
  <c r="BG360" i="17"/>
  <c r="BF360" i="17"/>
  <c r="BE360" i="17"/>
  <c r="BD360" i="17"/>
  <c r="BC360" i="17"/>
  <c r="BB360" i="17"/>
  <c r="BA360" i="17"/>
  <c r="AZ360" i="17"/>
  <c r="AY360" i="17"/>
  <c r="AX360" i="17"/>
  <c r="AW360" i="17"/>
  <c r="AV360" i="17"/>
  <c r="AU360" i="17"/>
  <c r="AT360" i="17"/>
  <c r="AS360" i="17"/>
  <c r="AR360" i="17"/>
  <c r="AQ360" i="17"/>
  <c r="AP360" i="17"/>
  <c r="AO360" i="17"/>
  <c r="AN360" i="17"/>
  <c r="AM360" i="17"/>
  <c r="AL360" i="17"/>
  <c r="AK360" i="17"/>
  <c r="AJ360" i="17"/>
  <c r="AI360" i="17"/>
  <c r="AH360" i="17"/>
  <c r="AG360" i="17"/>
  <c r="AF360" i="17"/>
  <c r="AE360" i="17"/>
  <c r="AD360" i="17"/>
  <c r="AC360" i="17"/>
  <c r="AB360" i="17"/>
  <c r="AA360" i="17"/>
  <c r="Z360" i="17"/>
  <c r="Y360" i="17"/>
  <c r="X360" i="17"/>
  <c r="W360" i="17"/>
  <c r="V360" i="17"/>
  <c r="U360" i="17"/>
  <c r="T360" i="17"/>
  <c r="S360" i="17"/>
  <c r="R360" i="17"/>
  <c r="Q360" i="17"/>
  <c r="P360" i="17"/>
  <c r="O360" i="17"/>
  <c r="N360" i="17"/>
  <c r="M360" i="17"/>
  <c r="L360" i="17"/>
  <c r="K360" i="17"/>
  <c r="J360" i="17"/>
  <c r="I360" i="17"/>
  <c r="H360" i="17"/>
  <c r="G360" i="17"/>
  <c r="F360" i="17"/>
  <c r="E360" i="17"/>
  <c r="D360" i="17"/>
  <c r="C360" i="17"/>
  <c r="B360" i="17"/>
  <c r="A360" i="17"/>
  <c r="BJ359" i="17"/>
  <c r="BI359" i="17"/>
  <c r="HI359" i="17" s="1"/>
  <c r="BH359" i="17"/>
  <c r="HJ359" i="17" s="1"/>
  <c r="BG359" i="17"/>
  <c r="BF359" i="17"/>
  <c r="BE359" i="17"/>
  <c r="BD359" i="17"/>
  <c r="BC359" i="17"/>
  <c r="BB359" i="17"/>
  <c r="BA359" i="17"/>
  <c r="AZ359" i="17"/>
  <c r="AY359" i="17"/>
  <c r="AX359" i="17"/>
  <c r="AW359" i="17"/>
  <c r="AV359" i="17"/>
  <c r="AU359" i="17"/>
  <c r="AT359" i="17"/>
  <c r="AS359" i="17"/>
  <c r="AR359" i="17"/>
  <c r="AQ359" i="17"/>
  <c r="AP359" i="17"/>
  <c r="AO359" i="17"/>
  <c r="AN359" i="17"/>
  <c r="AM359" i="17"/>
  <c r="AL359" i="17"/>
  <c r="AK359" i="17"/>
  <c r="AJ359" i="17"/>
  <c r="AI359" i="17"/>
  <c r="AH359" i="17"/>
  <c r="AG359" i="17"/>
  <c r="AF359" i="17"/>
  <c r="AE359" i="17"/>
  <c r="AD359" i="17"/>
  <c r="AC359" i="17"/>
  <c r="AB359" i="17"/>
  <c r="AA359" i="17"/>
  <c r="Z359" i="17"/>
  <c r="Y359" i="17"/>
  <c r="X359" i="17"/>
  <c r="W359" i="17"/>
  <c r="V359" i="17"/>
  <c r="U359" i="17"/>
  <c r="T359" i="17"/>
  <c r="S359" i="17"/>
  <c r="R359" i="17"/>
  <c r="Q359" i="17"/>
  <c r="P359" i="17"/>
  <c r="O359" i="17"/>
  <c r="N359" i="17"/>
  <c r="M359" i="17"/>
  <c r="L359" i="17"/>
  <c r="K359" i="17"/>
  <c r="J359" i="17"/>
  <c r="I359" i="17"/>
  <c r="H359" i="17"/>
  <c r="G359" i="17"/>
  <c r="F359" i="17"/>
  <c r="E359" i="17"/>
  <c r="D359" i="17"/>
  <c r="C359" i="17"/>
  <c r="B359" i="17"/>
  <c r="A359" i="17"/>
  <c r="BJ358" i="17"/>
  <c r="BI358" i="17"/>
  <c r="HI358" i="17" s="1"/>
  <c r="BH358" i="17"/>
  <c r="HJ358" i="17" s="1"/>
  <c r="BG358" i="17"/>
  <c r="BF358" i="17"/>
  <c r="BE358" i="17"/>
  <c r="BD358" i="17"/>
  <c r="BC358" i="17"/>
  <c r="BB358" i="17"/>
  <c r="BA358" i="17"/>
  <c r="AZ358" i="17"/>
  <c r="AY358" i="17"/>
  <c r="AX358" i="17"/>
  <c r="AW358" i="17"/>
  <c r="AV358" i="17"/>
  <c r="AU358" i="17"/>
  <c r="AT358" i="17"/>
  <c r="AS358" i="17"/>
  <c r="AR358" i="17"/>
  <c r="AQ358" i="17"/>
  <c r="AP358" i="17"/>
  <c r="AO358" i="17"/>
  <c r="AN358" i="17"/>
  <c r="AM358" i="17"/>
  <c r="AL358" i="17"/>
  <c r="AK358" i="17"/>
  <c r="AJ358" i="17"/>
  <c r="AI358" i="17"/>
  <c r="AH358" i="17"/>
  <c r="AG358" i="17"/>
  <c r="AF358" i="17"/>
  <c r="AE358" i="17"/>
  <c r="AD358" i="17"/>
  <c r="AC358" i="17"/>
  <c r="AB358" i="17"/>
  <c r="AA358" i="17"/>
  <c r="Z358" i="17"/>
  <c r="Y358" i="17"/>
  <c r="X358" i="17"/>
  <c r="W358" i="17"/>
  <c r="V358" i="17"/>
  <c r="U358" i="17"/>
  <c r="T358" i="17"/>
  <c r="S358" i="17"/>
  <c r="R358" i="17"/>
  <c r="Q358" i="17"/>
  <c r="P358" i="17"/>
  <c r="O358" i="17"/>
  <c r="N358" i="17"/>
  <c r="M358" i="17"/>
  <c r="L358" i="17"/>
  <c r="K358" i="17"/>
  <c r="J358" i="17"/>
  <c r="I358" i="17"/>
  <c r="H358" i="17"/>
  <c r="G358" i="17"/>
  <c r="F358" i="17"/>
  <c r="E358" i="17"/>
  <c r="D358" i="17"/>
  <c r="C358" i="17"/>
  <c r="B358" i="17"/>
  <c r="A358" i="17"/>
  <c r="BJ357" i="17"/>
  <c r="BI357" i="17"/>
  <c r="HI357" i="17" s="1"/>
  <c r="BH357" i="17"/>
  <c r="HJ357" i="17" s="1"/>
  <c r="BG357" i="17"/>
  <c r="BF357" i="17"/>
  <c r="BE357" i="17"/>
  <c r="BD357" i="17"/>
  <c r="BC357" i="17"/>
  <c r="BB357" i="17"/>
  <c r="BA357" i="17"/>
  <c r="AZ357" i="17"/>
  <c r="AY357" i="17"/>
  <c r="AX357" i="17"/>
  <c r="AW357" i="17"/>
  <c r="AV357" i="17"/>
  <c r="AU357" i="17"/>
  <c r="AT357" i="17"/>
  <c r="AS357" i="17"/>
  <c r="AR357" i="17"/>
  <c r="AQ357" i="17"/>
  <c r="AP357" i="17"/>
  <c r="AO357" i="17"/>
  <c r="AN357" i="17"/>
  <c r="AM357" i="17"/>
  <c r="AL357" i="17"/>
  <c r="AK357" i="17"/>
  <c r="AJ357" i="17"/>
  <c r="AI357" i="17"/>
  <c r="AH357" i="17"/>
  <c r="AG357" i="17"/>
  <c r="AF357" i="17"/>
  <c r="AE357" i="17"/>
  <c r="AD357" i="17"/>
  <c r="AC357" i="17"/>
  <c r="AB357" i="17"/>
  <c r="AA357" i="17"/>
  <c r="Z357" i="17"/>
  <c r="GE357" i="17" s="1"/>
  <c r="Y357" i="17"/>
  <c r="X357" i="17"/>
  <c r="W357" i="17"/>
  <c r="V357" i="17"/>
  <c r="U357" i="17"/>
  <c r="T357" i="17"/>
  <c r="S357" i="17"/>
  <c r="R357" i="17"/>
  <c r="Q357" i="17"/>
  <c r="P357" i="17"/>
  <c r="O357" i="17"/>
  <c r="N357" i="17"/>
  <c r="M357" i="17"/>
  <c r="L357" i="17"/>
  <c r="K357" i="17"/>
  <c r="J357" i="17"/>
  <c r="I357" i="17"/>
  <c r="H357" i="17"/>
  <c r="G357" i="17"/>
  <c r="F357" i="17"/>
  <c r="E357" i="17"/>
  <c r="D357" i="17"/>
  <c r="C357" i="17"/>
  <c r="B357" i="17"/>
  <c r="A357" i="17"/>
  <c r="BJ356" i="17"/>
  <c r="BI356" i="17"/>
  <c r="HI356" i="17" s="1"/>
  <c r="BH356" i="17"/>
  <c r="HJ356" i="17" s="1"/>
  <c r="BG356" i="17"/>
  <c r="BF356" i="17"/>
  <c r="BE356" i="17"/>
  <c r="BD356" i="17"/>
  <c r="BC356" i="17"/>
  <c r="BB356" i="17"/>
  <c r="BA356" i="17"/>
  <c r="AZ356" i="17"/>
  <c r="AY356" i="17"/>
  <c r="AX356" i="17"/>
  <c r="AW356" i="17"/>
  <c r="AV356" i="17"/>
  <c r="AU356" i="17"/>
  <c r="AT356" i="17"/>
  <c r="AS356" i="17"/>
  <c r="AR356" i="17"/>
  <c r="AQ356" i="17"/>
  <c r="AP356" i="17"/>
  <c r="AO356" i="17"/>
  <c r="AN356" i="17"/>
  <c r="AM356" i="17"/>
  <c r="AL356" i="17"/>
  <c r="AK356" i="17"/>
  <c r="AJ356" i="17"/>
  <c r="AI356" i="17"/>
  <c r="AH356" i="17"/>
  <c r="AG356" i="17"/>
  <c r="AF356" i="17"/>
  <c r="AE356" i="17"/>
  <c r="AD356" i="17"/>
  <c r="AC356" i="17"/>
  <c r="AB356" i="17"/>
  <c r="AA356" i="17"/>
  <c r="Z356" i="17"/>
  <c r="Y356" i="17"/>
  <c r="X356" i="17"/>
  <c r="W356" i="17"/>
  <c r="V356" i="17"/>
  <c r="U356" i="17"/>
  <c r="T356" i="17"/>
  <c r="S356" i="17"/>
  <c r="R356" i="17"/>
  <c r="Q356" i="17"/>
  <c r="P356" i="17"/>
  <c r="O356" i="17"/>
  <c r="N356" i="17"/>
  <c r="M356" i="17"/>
  <c r="L356" i="17"/>
  <c r="K356" i="17"/>
  <c r="J356" i="17"/>
  <c r="I356" i="17"/>
  <c r="H356" i="17"/>
  <c r="G356" i="17"/>
  <c r="F356" i="17"/>
  <c r="E356" i="17"/>
  <c r="D356" i="17"/>
  <c r="C356" i="17"/>
  <c r="B356" i="17"/>
  <c r="A356" i="17"/>
  <c r="BJ355" i="17"/>
  <c r="BI355" i="17"/>
  <c r="HI355" i="17" s="1"/>
  <c r="BH355" i="17"/>
  <c r="HJ355" i="17" s="1"/>
  <c r="BG355" i="17"/>
  <c r="BF355" i="17"/>
  <c r="BE355" i="17"/>
  <c r="BD355" i="17"/>
  <c r="BC355" i="17"/>
  <c r="BB355" i="17"/>
  <c r="BA355" i="17"/>
  <c r="AZ355" i="17"/>
  <c r="AY355" i="17"/>
  <c r="AX355" i="17"/>
  <c r="AW355" i="17"/>
  <c r="AV355" i="17"/>
  <c r="AU355" i="17"/>
  <c r="AT355" i="17"/>
  <c r="AS355" i="17"/>
  <c r="AR355" i="17"/>
  <c r="AQ355" i="17"/>
  <c r="AP355" i="17"/>
  <c r="AO355" i="17"/>
  <c r="AN355" i="17"/>
  <c r="AM355" i="17"/>
  <c r="AL355" i="17"/>
  <c r="AK355" i="17"/>
  <c r="AJ355" i="17"/>
  <c r="AI355" i="17"/>
  <c r="AH355" i="17"/>
  <c r="AG355" i="17"/>
  <c r="AF355" i="17"/>
  <c r="AE355" i="17"/>
  <c r="AD355" i="17"/>
  <c r="AC355" i="17"/>
  <c r="AB355" i="17"/>
  <c r="AA355" i="17"/>
  <c r="Z355" i="17"/>
  <c r="Y355" i="17"/>
  <c r="X355" i="17"/>
  <c r="W355" i="17"/>
  <c r="V355" i="17"/>
  <c r="U355" i="17"/>
  <c r="T355" i="17"/>
  <c r="S355" i="17"/>
  <c r="R355" i="17"/>
  <c r="Q355" i="17"/>
  <c r="P355" i="17"/>
  <c r="O355" i="17"/>
  <c r="N355" i="17"/>
  <c r="M355" i="17"/>
  <c r="L355" i="17"/>
  <c r="K355" i="17"/>
  <c r="J355" i="17"/>
  <c r="I355" i="17"/>
  <c r="H355" i="17"/>
  <c r="G355" i="17"/>
  <c r="F355" i="17"/>
  <c r="E355" i="17"/>
  <c r="D355" i="17"/>
  <c r="C355" i="17"/>
  <c r="B355" i="17"/>
  <c r="A355" i="17"/>
  <c r="BJ354" i="17"/>
  <c r="BI354" i="17"/>
  <c r="HI354" i="17" s="1"/>
  <c r="BH354" i="17"/>
  <c r="HJ354" i="17" s="1"/>
  <c r="BG354" i="17"/>
  <c r="BF354" i="17"/>
  <c r="BE354" i="17"/>
  <c r="BD354" i="17"/>
  <c r="BC354" i="17"/>
  <c r="BB354" i="17"/>
  <c r="BA354" i="17"/>
  <c r="AZ354" i="17"/>
  <c r="AY354" i="17"/>
  <c r="AX354" i="17"/>
  <c r="AW354" i="17"/>
  <c r="AV354" i="17"/>
  <c r="AU354" i="17"/>
  <c r="AT354" i="17"/>
  <c r="AS354" i="17"/>
  <c r="AR354" i="17"/>
  <c r="AQ354" i="17"/>
  <c r="AP354" i="17"/>
  <c r="AO354" i="17"/>
  <c r="AN354" i="17"/>
  <c r="AM354" i="17"/>
  <c r="AL354" i="17"/>
  <c r="AK354" i="17"/>
  <c r="AJ354" i="17"/>
  <c r="AI354" i="17"/>
  <c r="AH354" i="17"/>
  <c r="AG354" i="17"/>
  <c r="AF354" i="17"/>
  <c r="AE354" i="17"/>
  <c r="AD354" i="17"/>
  <c r="AC354" i="17"/>
  <c r="AB354" i="17"/>
  <c r="AA354" i="17"/>
  <c r="Z354" i="17"/>
  <c r="Y354" i="17"/>
  <c r="X354" i="17"/>
  <c r="W354" i="17"/>
  <c r="V354" i="17"/>
  <c r="U354" i="17"/>
  <c r="T354" i="17"/>
  <c r="S354" i="17"/>
  <c r="R354" i="17"/>
  <c r="Q354" i="17"/>
  <c r="P354" i="17"/>
  <c r="O354" i="17"/>
  <c r="N354" i="17"/>
  <c r="M354" i="17"/>
  <c r="L354" i="17"/>
  <c r="K354" i="17"/>
  <c r="J354" i="17"/>
  <c r="I354" i="17"/>
  <c r="H354" i="17"/>
  <c r="G354" i="17"/>
  <c r="F354" i="17"/>
  <c r="E354" i="17"/>
  <c r="D354" i="17"/>
  <c r="C354" i="17"/>
  <c r="B354" i="17"/>
  <c r="A354" i="17"/>
  <c r="BJ353" i="17"/>
  <c r="BI353" i="17"/>
  <c r="HI353" i="17" s="1"/>
  <c r="BH353" i="17"/>
  <c r="HJ353" i="17" s="1"/>
  <c r="BG353" i="17"/>
  <c r="BF353" i="17"/>
  <c r="BE353" i="17"/>
  <c r="BD353" i="17"/>
  <c r="BC353" i="17"/>
  <c r="BB353" i="17"/>
  <c r="BA353" i="17"/>
  <c r="AZ353" i="17"/>
  <c r="AY353" i="17"/>
  <c r="AX353" i="17"/>
  <c r="AW353" i="17"/>
  <c r="AV353" i="17"/>
  <c r="AU353" i="17"/>
  <c r="AT353" i="17"/>
  <c r="AS353" i="17"/>
  <c r="AR353" i="17"/>
  <c r="AQ353" i="17"/>
  <c r="AP353" i="17"/>
  <c r="AO353" i="17"/>
  <c r="AN353" i="17"/>
  <c r="AM353" i="17"/>
  <c r="AL353" i="17"/>
  <c r="AK353" i="17"/>
  <c r="AJ353" i="17"/>
  <c r="AI353" i="17"/>
  <c r="AH353" i="17"/>
  <c r="AG353" i="17"/>
  <c r="AF353" i="17"/>
  <c r="AE353" i="17"/>
  <c r="AD353" i="17"/>
  <c r="AC353" i="17"/>
  <c r="AB353" i="17"/>
  <c r="AA353" i="17"/>
  <c r="Z353" i="17"/>
  <c r="Y353" i="17"/>
  <c r="X353" i="17"/>
  <c r="W353" i="17"/>
  <c r="V353" i="17"/>
  <c r="U353" i="17"/>
  <c r="T353" i="17"/>
  <c r="S353" i="17"/>
  <c r="R353" i="17"/>
  <c r="Q353" i="17"/>
  <c r="P353" i="17"/>
  <c r="O353" i="17"/>
  <c r="N353" i="17"/>
  <c r="M353" i="17"/>
  <c r="L353" i="17"/>
  <c r="K353" i="17"/>
  <c r="J353" i="17"/>
  <c r="I353" i="17"/>
  <c r="H353" i="17"/>
  <c r="G353" i="17"/>
  <c r="F353" i="17"/>
  <c r="E353" i="17"/>
  <c r="D353" i="17"/>
  <c r="C353" i="17"/>
  <c r="B353" i="17"/>
  <c r="A353" i="17"/>
  <c r="BJ352" i="17"/>
  <c r="BI352" i="17"/>
  <c r="HI352" i="17" s="1"/>
  <c r="BH352" i="17"/>
  <c r="HJ352" i="17" s="1"/>
  <c r="BG352" i="17"/>
  <c r="BF352" i="17"/>
  <c r="BE352" i="17"/>
  <c r="BD352" i="17"/>
  <c r="BC352" i="17"/>
  <c r="BB352" i="17"/>
  <c r="BA352" i="17"/>
  <c r="AZ352" i="17"/>
  <c r="AY352" i="17"/>
  <c r="AX352" i="17"/>
  <c r="AW352" i="17"/>
  <c r="AV352" i="17"/>
  <c r="AU352" i="17"/>
  <c r="AT352" i="17"/>
  <c r="AS352" i="17"/>
  <c r="AR352" i="17"/>
  <c r="AQ352" i="17"/>
  <c r="AP352" i="17"/>
  <c r="AO352" i="17"/>
  <c r="AN352" i="17"/>
  <c r="AM352" i="17"/>
  <c r="AL352" i="17"/>
  <c r="AK352" i="17"/>
  <c r="AJ352" i="17"/>
  <c r="AI352" i="17"/>
  <c r="AH352" i="17"/>
  <c r="AG352" i="17"/>
  <c r="AF352" i="17"/>
  <c r="AE352" i="17"/>
  <c r="AD352" i="17"/>
  <c r="AC352" i="17"/>
  <c r="AB352" i="17"/>
  <c r="AA352" i="17"/>
  <c r="Z352" i="17"/>
  <c r="Y352" i="17"/>
  <c r="X352" i="17"/>
  <c r="W352" i="17"/>
  <c r="V352" i="17"/>
  <c r="U352" i="17"/>
  <c r="T352" i="17"/>
  <c r="S352" i="17"/>
  <c r="R352" i="17"/>
  <c r="Q352" i="17"/>
  <c r="P352" i="17"/>
  <c r="O352" i="17"/>
  <c r="N352" i="17"/>
  <c r="M352" i="17"/>
  <c r="L352" i="17"/>
  <c r="K352" i="17"/>
  <c r="J352" i="17"/>
  <c r="I352" i="17"/>
  <c r="H352" i="17"/>
  <c r="G352" i="17"/>
  <c r="F352" i="17"/>
  <c r="E352" i="17"/>
  <c r="D352" i="17"/>
  <c r="C352" i="17"/>
  <c r="B352" i="17"/>
  <c r="A352" i="17"/>
  <c r="BJ351" i="17"/>
  <c r="BI351" i="17"/>
  <c r="HI351" i="17" s="1"/>
  <c r="BH351" i="17"/>
  <c r="HJ351" i="17" s="1"/>
  <c r="BG351" i="17"/>
  <c r="BF351" i="17"/>
  <c r="BE351" i="17"/>
  <c r="BD351" i="17"/>
  <c r="BC351" i="17"/>
  <c r="BB351" i="17"/>
  <c r="BA351" i="17"/>
  <c r="AZ351" i="17"/>
  <c r="AY351" i="17"/>
  <c r="AX351" i="17"/>
  <c r="AW351" i="17"/>
  <c r="AV351" i="17"/>
  <c r="AU351" i="17"/>
  <c r="AT351" i="17"/>
  <c r="AS351" i="17"/>
  <c r="AR351" i="17"/>
  <c r="AQ351" i="17"/>
  <c r="AP351" i="17"/>
  <c r="AO351" i="17"/>
  <c r="AN351" i="17"/>
  <c r="AM351" i="17"/>
  <c r="AL351" i="17"/>
  <c r="AK351" i="17"/>
  <c r="AJ351" i="17"/>
  <c r="AI351" i="17"/>
  <c r="AH351" i="17"/>
  <c r="AG351" i="17"/>
  <c r="AF351" i="17"/>
  <c r="AE351" i="17"/>
  <c r="AD351" i="17"/>
  <c r="AC351" i="17"/>
  <c r="AB351" i="17"/>
  <c r="AA351" i="17"/>
  <c r="Z351" i="17"/>
  <c r="GE351" i="17" s="1"/>
  <c r="Y351" i="17"/>
  <c r="X351" i="17"/>
  <c r="W351" i="17"/>
  <c r="V351" i="17"/>
  <c r="U351" i="17"/>
  <c r="T351" i="17"/>
  <c r="S351" i="17"/>
  <c r="R351" i="17"/>
  <c r="Q351" i="17"/>
  <c r="P351" i="17"/>
  <c r="O351" i="17"/>
  <c r="N351" i="17"/>
  <c r="M351" i="17"/>
  <c r="L351" i="17"/>
  <c r="K351" i="17"/>
  <c r="J351" i="17"/>
  <c r="I351" i="17"/>
  <c r="H351" i="17"/>
  <c r="G351" i="17"/>
  <c r="F351" i="17"/>
  <c r="E351" i="17"/>
  <c r="D351" i="17"/>
  <c r="C351" i="17"/>
  <c r="B351" i="17"/>
  <c r="A351" i="17"/>
  <c r="BJ350" i="17"/>
  <c r="BI350" i="17"/>
  <c r="HI350" i="17" s="1"/>
  <c r="BH350" i="17"/>
  <c r="HJ350" i="17" s="1"/>
  <c r="BG350" i="17"/>
  <c r="BF350" i="17"/>
  <c r="BE350" i="17"/>
  <c r="BD350" i="17"/>
  <c r="BC350" i="17"/>
  <c r="BB350" i="17"/>
  <c r="BA350" i="17"/>
  <c r="AZ350" i="17"/>
  <c r="AY350" i="17"/>
  <c r="AX350" i="17"/>
  <c r="AW350" i="17"/>
  <c r="AV350" i="17"/>
  <c r="AU350" i="17"/>
  <c r="AT350" i="17"/>
  <c r="AS350" i="17"/>
  <c r="AR350" i="17"/>
  <c r="AQ350" i="17"/>
  <c r="AP350" i="17"/>
  <c r="AO350" i="17"/>
  <c r="AN350" i="17"/>
  <c r="AM350" i="17"/>
  <c r="AL350" i="17"/>
  <c r="AK350" i="17"/>
  <c r="AJ350" i="17"/>
  <c r="AI350" i="17"/>
  <c r="AH350" i="17"/>
  <c r="AG350" i="17"/>
  <c r="AF350" i="17"/>
  <c r="AE350" i="17"/>
  <c r="AD350" i="17"/>
  <c r="AC350" i="17"/>
  <c r="AB350" i="17"/>
  <c r="AA350" i="17"/>
  <c r="Z350" i="17"/>
  <c r="Y350" i="17"/>
  <c r="X350" i="17"/>
  <c r="W350" i="17"/>
  <c r="V350" i="17"/>
  <c r="U350" i="17"/>
  <c r="T350" i="17"/>
  <c r="S350" i="17"/>
  <c r="R350" i="17"/>
  <c r="Q350" i="17"/>
  <c r="P350" i="17"/>
  <c r="O350" i="17"/>
  <c r="N350" i="17"/>
  <c r="M350" i="17"/>
  <c r="L350" i="17"/>
  <c r="K350" i="17"/>
  <c r="J350" i="17"/>
  <c r="I350" i="17"/>
  <c r="H350" i="17"/>
  <c r="G350" i="17"/>
  <c r="F350" i="17"/>
  <c r="HA350" i="17" s="1"/>
  <c r="E350" i="17"/>
  <c r="D350" i="17"/>
  <c r="C350" i="17"/>
  <c r="B350" i="17"/>
  <c r="A350" i="17"/>
  <c r="BJ349" i="17"/>
  <c r="BI349" i="17"/>
  <c r="HI349" i="17" s="1"/>
  <c r="BH349" i="17"/>
  <c r="HJ349" i="17" s="1"/>
  <c r="BG349" i="17"/>
  <c r="BF349" i="17"/>
  <c r="BE349" i="17"/>
  <c r="BD349" i="17"/>
  <c r="BC349" i="17"/>
  <c r="BB349" i="17"/>
  <c r="BA349" i="17"/>
  <c r="AZ349" i="17"/>
  <c r="AY349" i="17"/>
  <c r="AX349" i="17"/>
  <c r="AW349" i="17"/>
  <c r="AV349" i="17"/>
  <c r="AU349" i="17"/>
  <c r="AT349" i="17"/>
  <c r="AS349" i="17"/>
  <c r="AR349" i="17"/>
  <c r="AQ349" i="17"/>
  <c r="AP349" i="17"/>
  <c r="AO349" i="17"/>
  <c r="AN349" i="17"/>
  <c r="AM349" i="17"/>
  <c r="AL349" i="17"/>
  <c r="AK349" i="17"/>
  <c r="AJ349" i="17"/>
  <c r="AI349" i="17"/>
  <c r="AH349" i="17"/>
  <c r="AG349" i="17"/>
  <c r="AF349" i="17"/>
  <c r="AE349" i="17"/>
  <c r="AD349" i="17"/>
  <c r="AC349" i="17"/>
  <c r="AB349" i="17"/>
  <c r="AA349" i="17"/>
  <c r="Z349" i="17"/>
  <c r="Y349" i="17"/>
  <c r="X349" i="17"/>
  <c r="W349" i="17"/>
  <c r="V349" i="17"/>
  <c r="U349" i="17"/>
  <c r="T349" i="17"/>
  <c r="S349" i="17"/>
  <c r="R349" i="17"/>
  <c r="Q349" i="17"/>
  <c r="P349" i="17"/>
  <c r="O349" i="17"/>
  <c r="N349" i="17"/>
  <c r="M349" i="17"/>
  <c r="L349" i="17"/>
  <c r="K349" i="17"/>
  <c r="J349" i="17"/>
  <c r="I349" i="17"/>
  <c r="H349" i="17"/>
  <c r="G349" i="17"/>
  <c r="F349" i="17"/>
  <c r="E349" i="17"/>
  <c r="D349" i="17"/>
  <c r="C349" i="17"/>
  <c r="B349" i="17"/>
  <c r="A349" i="17"/>
  <c r="BJ348" i="17"/>
  <c r="BI348" i="17"/>
  <c r="HI348" i="17" s="1"/>
  <c r="BH348" i="17"/>
  <c r="HJ348" i="17" s="1"/>
  <c r="BG348" i="17"/>
  <c r="BF348" i="17"/>
  <c r="BE348" i="17"/>
  <c r="BD348" i="17"/>
  <c r="BC348" i="17"/>
  <c r="BB348" i="17"/>
  <c r="BA348" i="17"/>
  <c r="AZ348" i="17"/>
  <c r="AY348" i="17"/>
  <c r="AX348" i="17"/>
  <c r="AW348" i="17"/>
  <c r="AV348" i="17"/>
  <c r="AU348" i="17"/>
  <c r="AT348" i="17"/>
  <c r="AS348" i="17"/>
  <c r="AR348" i="17"/>
  <c r="AQ348" i="17"/>
  <c r="AP348" i="17"/>
  <c r="AO348" i="17"/>
  <c r="AN348" i="17"/>
  <c r="AM348" i="17"/>
  <c r="AL348" i="17"/>
  <c r="AK348" i="17"/>
  <c r="AJ348" i="17"/>
  <c r="AI348" i="17"/>
  <c r="AH348" i="17"/>
  <c r="AG348" i="17"/>
  <c r="AF348" i="17"/>
  <c r="AE348" i="17"/>
  <c r="AD348" i="17"/>
  <c r="AC348" i="17"/>
  <c r="AB348" i="17"/>
  <c r="AA348" i="17"/>
  <c r="Z348" i="17"/>
  <c r="Y348" i="17"/>
  <c r="X348" i="17"/>
  <c r="W348" i="17"/>
  <c r="V348" i="17"/>
  <c r="U348" i="17"/>
  <c r="T348" i="17"/>
  <c r="S348" i="17"/>
  <c r="R348" i="17"/>
  <c r="Q348" i="17"/>
  <c r="P348" i="17"/>
  <c r="O348" i="17"/>
  <c r="N348" i="17"/>
  <c r="M348" i="17"/>
  <c r="L348" i="17"/>
  <c r="K348" i="17"/>
  <c r="J348" i="17"/>
  <c r="I348" i="17"/>
  <c r="H348" i="17"/>
  <c r="G348" i="17"/>
  <c r="F348" i="17"/>
  <c r="E348" i="17"/>
  <c r="D348" i="17"/>
  <c r="C348" i="17"/>
  <c r="B348" i="17"/>
  <c r="A348" i="17"/>
  <c r="BJ347" i="17"/>
  <c r="BI347" i="17"/>
  <c r="HI347" i="17" s="1"/>
  <c r="BH347" i="17"/>
  <c r="HJ347" i="17" s="1"/>
  <c r="BG347" i="17"/>
  <c r="BF347" i="17"/>
  <c r="BE347" i="17"/>
  <c r="BD347" i="17"/>
  <c r="BC347" i="17"/>
  <c r="BB347" i="17"/>
  <c r="BA347" i="17"/>
  <c r="AZ347" i="17"/>
  <c r="AY347" i="17"/>
  <c r="AX347" i="17"/>
  <c r="AW347" i="17"/>
  <c r="AV347" i="17"/>
  <c r="AU347" i="17"/>
  <c r="AT347" i="17"/>
  <c r="AS347" i="17"/>
  <c r="AR347" i="17"/>
  <c r="AQ347" i="17"/>
  <c r="AP347" i="17"/>
  <c r="AO347" i="17"/>
  <c r="AN347" i="17"/>
  <c r="AM347" i="17"/>
  <c r="AL347" i="17"/>
  <c r="AK347" i="17"/>
  <c r="AJ347" i="17"/>
  <c r="AI347" i="17"/>
  <c r="AH347" i="17"/>
  <c r="AG347" i="17"/>
  <c r="AF347" i="17"/>
  <c r="AE347" i="17"/>
  <c r="AD347" i="17"/>
  <c r="AC347" i="17"/>
  <c r="AB347" i="17"/>
  <c r="AA347" i="17"/>
  <c r="Z347" i="17"/>
  <c r="Y347" i="17"/>
  <c r="X347" i="17"/>
  <c r="W347" i="17"/>
  <c r="V347" i="17"/>
  <c r="U347" i="17"/>
  <c r="T347" i="17"/>
  <c r="S347" i="17"/>
  <c r="R347" i="17"/>
  <c r="Q347" i="17"/>
  <c r="P347" i="17"/>
  <c r="O347" i="17"/>
  <c r="N347" i="17"/>
  <c r="M347" i="17"/>
  <c r="L347" i="17"/>
  <c r="K347" i="17"/>
  <c r="J347" i="17"/>
  <c r="I347" i="17"/>
  <c r="H347" i="17"/>
  <c r="G347" i="17"/>
  <c r="F347" i="17"/>
  <c r="E347" i="17"/>
  <c r="D347" i="17"/>
  <c r="C347" i="17"/>
  <c r="B347" i="17"/>
  <c r="A347" i="17"/>
  <c r="BJ346" i="17"/>
  <c r="BI346" i="17"/>
  <c r="HI346" i="17" s="1"/>
  <c r="BH346" i="17"/>
  <c r="HJ346" i="17" s="1"/>
  <c r="BG346" i="17"/>
  <c r="BF346" i="17"/>
  <c r="BE346" i="17"/>
  <c r="BD346" i="17"/>
  <c r="BC346" i="17"/>
  <c r="BB346" i="17"/>
  <c r="BA346" i="17"/>
  <c r="AZ346" i="17"/>
  <c r="AY346" i="17"/>
  <c r="AX346" i="17"/>
  <c r="AW346" i="17"/>
  <c r="AV346" i="17"/>
  <c r="AU346" i="17"/>
  <c r="AT346" i="17"/>
  <c r="AS346" i="17"/>
  <c r="AR346" i="17"/>
  <c r="AQ346" i="17"/>
  <c r="AP346" i="17"/>
  <c r="AO346" i="17"/>
  <c r="AN346" i="17"/>
  <c r="AM346" i="17"/>
  <c r="AL346" i="17"/>
  <c r="AK346" i="17"/>
  <c r="AJ346" i="17"/>
  <c r="AI346" i="17"/>
  <c r="AH346" i="17"/>
  <c r="AG346" i="17"/>
  <c r="AF346" i="17"/>
  <c r="AE346" i="17"/>
  <c r="AD346" i="17"/>
  <c r="AC346" i="17"/>
  <c r="AB346" i="17"/>
  <c r="AA346" i="17"/>
  <c r="Z346" i="17"/>
  <c r="Y346" i="17"/>
  <c r="X346" i="17"/>
  <c r="W346" i="17"/>
  <c r="V346" i="17"/>
  <c r="U346" i="17"/>
  <c r="T346" i="17"/>
  <c r="S346" i="17"/>
  <c r="R346" i="17"/>
  <c r="Q346" i="17"/>
  <c r="P346" i="17"/>
  <c r="O346" i="17"/>
  <c r="N346" i="17"/>
  <c r="M346" i="17"/>
  <c r="L346" i="17"/>
  <c r="K346" i="17"/>
  <c r="J346" i="17"/>
  <c r="I346" i="17"/>
  <c r="H346" i="17"/>
  <c r="G346" i="17"/>
  <c r="F346" i="17"/>
  <c r="E346" i="17"/>
  <c r="D346" i="17"/>
  <c r="C346" i="17"/>
  <c r="B346" i="17"/>
  <c r="A346" i="17"/>
  <c r="BJ345" i="17"/>
  <c r="BI345" i="17"/>
  <c r="HI345" i="17" s="1"/>
  <c r="BH345" i="17"/>
  <c r="HJ345" i="17" s="1"/>
  <c r="BG345" i="17"/>
  <c r="BF345" i="17"/>
  <c r="BE345" i="17"/>
  <c r="BD345" i="17"/>
  <c r="BC345" i="17"/>
  <c r="BB345" i="17"/>
  <c r="BA345" i="17"/>
  <c r="AZ345" i="17"/>
  <c r="AY345" i="17"/>
  <c r="AX345" i="17"/>
  <c r="AW345" i="17"/>
  <c r="AV345" i="17"/>
  <c r="AU345" i="17"/>
  <c r="AT345" i="17"/>
  <c r="AS345" i="17"/>
  <c r="AR345" i="17"/>
  <c r="AQ345" i="17"/>
  <c r="AP345" i="17"/>
  <c r="AO345" i="17"/>
  <c r="AN345" i="17"/>
  <c r="AM345" i="17"/>
  <c r="AL345" i="17"/>
  <c r="AK345" i="17"/>
  <c r="AJ345" i="17"/>
  <c r="AI345" i="17"/>
  <c r="AH345" i="17"/>
  <c r="AG345" i="17"/>
  <c r="AF345" i="17"/>
  <c r="AE345" i="17"/>
  <c r="AD345" i="17"/>
  <c r="AC345" i="17"/>
  <c r="AB345" i="17"/>
  <c r="AA345" i="17"/>
  <c r="Z345" i="17"/>
  <c r="GE345" i="17" s="1"/>
  <c r="Y345" i="17"/>
  <c r="X345" i="17"/>
  <c r="W345" i="17"/>
  <c r="V345" i="17"/>
  <c r="U345" i="17"/>
  <c r="T345" i="17"/>
  <c r="S345" i="17"/>
  <c r="R345" i="17"/>
  <c r="Q345" i="17"/>
  <c r="P345" i="17"/>
  <c r="O345" i="17"/>
  <c r="N345" i="17"/>
  <c r="M345" i="17"/>
  <c r="L345" i="17"/>
  <c r="K345" i="17"/>
  <c r="J345" i="17"/>
  <c r="I345" i="17"/>
  <c r="H345" i="17"/>
  <c r="G345" i="17"/>
  <c r="F345" i="17"/>
  <c r="E345" i="17"/>
  <c r="D345" i="17"/>
  <c r="C345" i="17"/>
  <c r="B345" i="17"/>
  <c r="A345" i="17"/>
  <c r="BJ344" i="17"/>
  <c r="BI344" i="17"/>
  <c r="HI344" i="17" s="1"/>
  <c r="BH344" i="17"/>
  <c r="HJ344" i="17" s="1"/>
  <c r="BG344" i="17"/>
  <c r="BF344" i="17"/>
  <c r="BE344" i="17"/>
  <c r="BD344" i="17"/>
  <c r="BC344" i="17"/>
  <c r="BB344" i="17"/>
  <c r="BA344" i="17"/>
  <c r="AZ344" i="17"/>
  <c r="AY344" i="17"/>
  <c r="AX344" i="17"/>
  <c r="AW344" i="17"/>
  <c r="AV344" i="17"/>
  <c r="AU344" i="17"/>
  <c r="AT344" i="17"/>
  <c r="AS344" i="17"/>
  <c r="AR344" i="17"/>
  <c r="AQ344" i="17"/>
  <c r="AP344" i="17"/>
  <c r="AO344" i="17"/>
  <c r="AN344" i="17"/>
  <c r="AM344" i="17"/>
  <c r="AL344" i="17"/>
  <c r="AK344" i="17"/>
  <c r="AJ344" i="17"/>
  <c r="AI344" i="17"/>
  <c r="AH344" i="17"/>
  <c r="AG344" i="17"/>
  <c r="AF344" i="17"/>
  <c r="AE344" i="17"/>
  <c r="AD344" i="17"/>
  <c r="AC344" i="17"/>
  <c r="AB344" i="17"/>
  <c r="AA344" i="17"/>
  <c r="Z344" i="17"/>
  <c r="Y344" i="17"/>
  <c r="X344" i="17"/>
  <c r="W344" i="17"/>
  <c r="V344" i="17"/>
  <c r="U344" i="17"/>
  <c r="T344" i="17"/>
  <c r="S344" i="17"/>
  <c r="R344" i="17"/>
  <c r="Q344" i="17"/>
  <c r="P344" i="17"/>
  <c r="O344" i="17"/>
  <c r="N344" i="17"/>
  <c r="M344" i="17"/>
  <c r="L344" i="17"/>
  <c r="K344" i="17"/>
  <c r="J344" i="17"/>
  <c r="I344" i="17"/>
  <c r="H344" i="17"/>
  <c r="G344" i="17"/>
  <c r="F344" i="17"/>
  <c r="HA344" i="17" s="1"/>
  <c r="E344" i="17"/>
  <c r="D344" i="17"/>
  <c r="C344" i="17"/>
  <c r="B344" i="17"/>
  <c r="A344" i="17"/>
  <c r="BJ343" i="17"/>
  <c r="BI343" i="17"/>
  <c r="HI343" i="17" s="1"/>
  <c r="BH343" i="17"/>
  <c r="HJ343" i="17" s="1"/>
  <c r="BG343" i="17"/>
  <c r="BF343" i="17"/>
  <c r="BE343" i="17"/>
  <c r="BD343" i="17"/>
  <c r="BC343" i="17"/>
  <c r="BB343" i="17"/>
  <c r="BA343" i="17"/>
  <c r="AZ343" i="17"/>
  <c r="AY343" i="17"/>
  <c r="AX343" i="17"/>
  <c r="AW343" i="17"/>
  <c r="AV343" i="17"/>
  <c r="AU343" i="17"/>
  <c r="AT343" i="17"/>
  <c r="AS343" i="17"/>
  <c r="AR343" i="17"/>
  <c r="AQ343" i="17"/>
  <c r="AP343" i="17"/>
  <c r="AO343" i="17"/>
  <c r="AN343" i="17"/>
  <c r="AM343" i="17"/>
  <c r="AL343" i="17"/>
  <c r="AK343" i="17"/>
  <c r="AJ343" i="17"/>
  <c r="AI343" i="17"/>
  <c r="AH343" i="17"/>
  <c r="AG343" i="17"/>
  <c r="AF343" i="17"/>
  <c r="AE343" i="17"/>
  <c r="AD343" i="17"/>
  <c r="AC343" i="17"/>
  <c r="AB343" i="17"/>
  <c r="AA343" i="17"/>
  <c r="Z343" i="17"/>
  <c r="Y343" i="17"/>
  <c r="X343" i="17"/>
  <c r="W343" i="17"/>
  <c r="V343" i="17"/>
  <c r="U343" i="17"/>
  <c r="T343" i="17"/>
  <c r="S343" i="17"/>
  <c r="R343" i="17"/>
  <c r="Q343" i="17"/>
  <c r="P343" i="17"/>
  <c r="O343" i="17"/>
  <c r="N343" i="17"/>
  <c r="M343" i="17"/>
  <c r="L343" i="17"/>
  <c r="K343" i="17"/>
  <c r="J343" i="17"/>
  <c r="I343" i="17"/>
  <c r="H343" i="17"/>
  <c r="G343" i="17"/>
  <c r="F343" i="17"/>
  <c r="E343" i="17"/>
  <c r="D343" i="17"/>
  <c r="C343" i="17"/>
  <c r="B343" i="17"/>
  <c r="A343" i="17"/>
  <c r="BJ342" i="17"/>
  <c r="BI342" i="17"/>
  <c r="HI342" i="17" s="1"/>
  <c r="BH342" i="17"/>
  <c r="HJ342" i="17" s="1"/>
  <c r="BG342" i="17"/>
  <c r="BF342" i="17"/>
  <c r="BE342" i="17"/>
  <c r="BD342" i="17"/>
  <c r="BC342" i="17"/>
  <c r="BB342" i="17"/>
  <c r="BA342" i="17"/>
  <c r="AZ342" i="17"/>
  <c r="AY342" i="17"/>
  <c r="AX342" i="17"/>
  <c r="AW342" i="17"/>
  <c r="AV342" i="17"/>
  <c r="AU342" i="17"/>
  <c r="AT342" i="17"/>
  <c r="AS342" i="17"/>
  <c r="AR342" i="17"/>
  <c r="AQ342" i="17"/>
  <c r="AP342" i="17"/>
  <c r="AO342" i="17"/>
  <c r="AN342" i="17"/>
  <c r="AM342" i="17"/>
  <c r="AL342" i="17"/>
  <c r="AK342" i="17"/>
  <c r="AJ342" i="17"/>
  <c r="AI342" i="17"/>
  <c r="AH342" i="17"/>
  <c r="AG342" i="17"/>
  <c r="AF342" i="17"/>
  <c r="AE342" i="17"/>
  <c r="AD342" i="17"/>
  <c r="AC342" i="17"/>
  <c r="AB342" i="17"/>
  <c r="AA342" i="17"/>
  <c r="Z342" i="17"/>
  <c r="Y342" i="17"/>
  <c r="X342" i="17"/>
  <c r="W342" i="17"/>
  <c r="V342" i="17"/>
  <c r="U342" i="17"/>
  <c r="T342" i="17"/>
  <c r="S342" i="17"/>
  <c r="R342" i="17"/>
  <c r="Q342" i="17"/>
  <c r="P342" i="17"/>
  <c r="O342" i="17"/>
  <c r="N342" i="17"/>
  <c r="M342" i="17"/>
  <c r="L342" i="17"/>
  <c r="K342" i="17"/>
  <c r="J342" i="17"/>
  <c r="I342" i="17"/>
  <c r="H342" i="17"/>
  <c r="G342" i="17"/>
  <c r="F342" i="17"/>
  <c r="E342" i="17"/>
  <c r="D342" i="17"/>
  <c r="C342" i="17"/>
  <c r="B342" i="17"/>
  <c r="A342" i="17"/>
  <c r="BJ341" i="17"/>
  <c r="BI341" i="17"/>
  <c r="HI341" i="17" s="1"/>
  <c r="BH341" i="17"/>
  <c r="HJ341" i="17" s="1"/>
  <c r="BG341" i="17"/>
  <c r="BF341" i="17"/>
  <c r="BE341" i="17"/>
  <c r="BD341" i="17"/>
  <c r="BC341" i="17"/>
  <c r="BB341" i="17"/>
  <c r="BA341" i="17"/>
  <c r="AZ341" i="17"/>
  <c r="AY341" i="17"/>
  <c r="AX341" i="17"/>
  <c r="AW341" i="17"/>
  <c r="AV341" i="17"/>
  <c r="AU341" i="17"/>
  <c r="AT341" i="17"/>
  <c r="AS341" i="17"/>
  <c r="AR341" i="17"/>
  <c r="AQ341" i="17"/>
  <c r="AP341" i="17"/>
  <c r="AO341" i="17"/>
  <c r="AN341" i="17"/>
  <c r="AM341" i="17"/>
  <c r="AL341" i="17"/>
  <c r="AK341" i="17"/>
  <c r="AJ341" i="17"/>
  <c r="AI341" i="17"/>
  <c r="AH341" i="17"/>
  <c r="AG341" i="17"/>
  <c r="AF341" i="17"/>
  <c r="AE341" i="17"/>
  <c r="AD341" i="17"/>
  <c r="AC341" i="17"/>
  <c r="AB341" i="17"/>
  <c r="AA341" i="17"/>
  <c r="Z341" i="17"/>
  <c r="Y341" i="17"/>
  <c r="X341" i="17"/>
  <c r="W341" i="17"/>
  <c r="V341" i="17"/>
  <c r="U341" i="17"/>
  <c r="T341" i="17"/>
  <c r="S341" i="17"/>
  <c r="R341" i="17"/>
  <c r="Q341" i="17"/>
  <c r="P341" i="17"/>
  <c r="O341" i="17"/>
  <c r="N341" i="17"/>
  <c r="M341" i="17"/>
  <c r="L341" i="17"/>
  <c r="K341" i="17"/>
  <c r="J341" i="17"/>
  <c r="I341" i="17"/>
  <c r="H341" i="17"/>
  <c r="G341" i="17"/>
  <c r="F341" i="17"/>
  <c r="E341" i="17"/>
  <c r="D341" i="17"/>
  <c r="C341" i="17"/>
  <c r="B341" i="17"/>
  <c r="A341" i="17"/>
  <c r="BJ340" i="17"/>
  <c r="BI340" i="17"/>
  <c r="HI340" i="17" s="1"/>
  <c r="BH340" i="17"/>
  <c r="HJ340" i="17" s="1"/>
  <c r="BG340" i="17"/>
  <c r="BF340" i="17"/>
  <c r="BE340" i="17"/>
  <c r="BD340" i="17"/>
  <c r="BC340" i="17"/>
  <c r="BB340" i="17"/>
  <c r="BA340" i="17"/>
  <c r="AZ340" i="17"/>
  <c r="AY340" i="17"/>
  <c r="AX340" i="17"/>
  <c r="AW340" i="17"/>
  <c r="AV340" i="17"/>
  <c r="AU340" i="17"/>
  <c r="AT340" i="17"/>
  <c r="AS340" i="17"/>
  <c r="AR340" i="17"/>
  <c r="AQ340" i="17"/>
  <c r="AP340" i="17"/>
  <c r="AO340" i="17"/>
  <c r="AN340" i="17"/>
  <c r="AM340" i="17"/>
  <c r="AL340" i="17"/>
  <c r="AK340" i="17"/>
  <c r="AJ340" i="17"/>
  <c r="AI340" i="17"/>
  <c r="AH340" i="17"/>
  <c r="AG340" i="17"/>
  <c r="AF340" i="17"/>
  <c r="AE340" i="17"/>
  <c r="AD340" i="17"/>
  <c r="AC340" i="17"/>
  <c r="AB340" i="17"/>
  <c r="AA340" i="17"/>
  <c r="Z340" i="17"/>
  <c r="Y340" i="17"/>
  <c r="X340" i="17"/>
  <c r="W340" i="17"/>
  <c r="V340" i="17"/>
  <c r="U340" i="17"/>
  <c r="T340" i="17"/>
  <c r="S340" i="17"/>
  <c r="R340" i="17"/>
  <c r="Q340" i="17"/>
  <c r="P340" i="17"/>
  <c r="O340" i="17"/>
  <c r="N340" i="17"/>
  <c r="M340" i="17"/>
  <c r="L340" i="17"/>
  <c r="K340" i="17"/>
  <c r="J340" i="17"/>
  <c r="I340" i="17"/>
  <c r="H340" i="17"/>
  <c r="G340" i="17"/>
  <c r="F340" i="17"/>
  <c r="E340" i="17"/>
  <c r="D340" i="17"/>
  <c r="C340" i="17"/>
  <c r="B340" i="17"/>
  <c r="A340" i="17"/>
  <c r="BJ339" i="17"/>
  <c r="BI339" i="17"/>
  <c r="HI339" i="17" s="1"/>
  <c r="BH339" i="17"/>
  <c r="HJ339" i="17" s="1"/>
  <c r="BG339" i="17"/>
  <c r="BF339" i="17"/>
  <c r="BE339" i="17"/>
  <c r="BD339" i="17"/>
  <c r="BC339" i="17"/>
  <c r="BB339" i="17"/>
  <c r="BA339" i="17"/>
  <c r="AZ339" i="17"/>
  <c r="AY339" i="17"/>
  <c r="AX339" i="17"/>
  <c r="AW339" i="17"/>
  <c r="AV339" i="17"/>
  <c r="AU339" i="17"/>
  <c r="AT339" i="17"/>
  <c r="AS339" i="17"/>
  <c r="AR339" i="17"/>
  <c r="AQ339" i="17"/>
  <c r="AP339" i="17"/>
  <c r="AO339" i="17"/>
  <c r="AN339" i="17"/>
  <c r="AM339" i="17"/>
  <c r="AL339" i="17"/>
  <c r="AK339" i="17"/>
  <c r="AJ339" i="17"/>
  <c r="AI339" i="17"/>
  <c r="AH339" i="17"/>
  <c r="AG339" i="17"/>
  <c r="AF339" i="17"/>
  <c r="AE339" i="17"/>
  <c r="AD339" i="17"/>
  <c r="AC339" i="17"/>
  <c r="AB339" i="17"/>
  <c r="AA339" i="17"/>
  <c r="Z339" i="17"/>
  <c r="Y339" i="17"/>
  <c r="X339" i="17"/>
  <c r="W339" i="17"/>
  <c r="V339" i="17"/>
  <c r="U339" i="17"/>
  <c r="T339" i="17"/>
  <c r="S339" i="17"/>
  <c r="R339" i="17"/>
  <c r="Q339" i="17"/>
  <c r="P339" i="17"/>
  <c r="O339" i="17"/>
  <c r="N339" i="17"/>
  <c r="M339" i="17"/>
  <c r="L339" i="17"/>
  <c r="K339" i="17"/>
  <c r="J339" i="17"/>
  <c r="I339" i="17"/>
  <c r="H339" i="17"/>
  <c r="G339" i="17"/>
  <c r="F339" i="17"/>
  <c r="E339" i="17"/>
  <c r="D339" i="17"/>
  <c r="C339" i="17"/>
  <c r="B339" i="17"/>
  <c r="A339" i="17"/>
  <c r="BJ338" i="17"/>
  <c r="BI338" i="17"/>
  <c r="HI338" i="17" s="1"/>
  <c r="BH338" i="17"/>
  <c r="BG338" i="17"/>
  <c r="BF338" i="17"/>
  <c r="BE338" i="17"/>
  <c r="BD338" i="17"/>
  <c r="BC338" i="17"/>
  <c r="BB338" i="17"/>
  <c r="BA338" i="17"/>
  <c r="AZ338" i="17"/>
  <c r="AY338" i="17"/>
  <c r="AX338" i="17"/>
  <c r="AW338" i="17"/>
  <c r="AV338" i="17"/>
  <c r="AU338" i="17"/>
  <c r="AT338" i="17"/>
  <c r="AS338" i="17"/>
  <c r="AR338" i="17"/>
  <c r="AQ338" i="17"/>
  <c r="AP338" i="17"/>
  <c r="AO338" i="17"/>
  <c r="AN338" i="17"/>
  <c r="AM338" i="17"/>
  <c r="AL338" i="17"/>
  <c r="AK338" i="17"/>
  <c r="AJ338" i="17"/>
  <c r="AI338" i="17"/>
  <c r="AH338" i="17"/>
  <c r="AG338" i="17"/>
  <c r="AF338" i="17"/>
  <c r="AE338" i="17"/>
  <c r="AD338" i="17"/>
  <c r="AC338" i="17"/>
  <c r="AB338" i="17"/>
  <c r="AA338" i="17"/>
  <c r="Z338" i="17"/>
  <c r="Y338" i="17"/>
  <c r="X338" i="17"/>
  <c r="W338" i="17"/>
  <c r="V338" i="17"/>
  <c r="U338" i="17"/>
  <c r="T338" i="17"/>
  <c r="S338" i="17"/>
  <c r="R338" i="17"/>
  <c r="Q338" i="17"/>
  <c r="P338" i="17"/>
  <c r="O338" i="17"/>
  <c r="N338" i="17"/>
  <c r="M338" i="17"/>
  <c r="L338" i="17"/>
  <c r="K338" i="17"/>
  <c r="J338" i="17"/>
  <c r="I338" i="17"/>
  <c r="H338" i="17"/>
  <c r="G338" i="17"/>
  <c r="F338" i="17"/>
  <c r="HA338" i="17" s="1"/>
  <c r="E338" i="17"/>
  <c r="D338" i="17"/>
  <c r="C338" i="17"/>
  <c r="B338" i="17"/>
  <c r="A338" i="17"/>
  <c r="BJ337" i="17"/>
  <c r="BI337" i="17"/>
  <c r="HI337" i="17" s="1"/>
  <c r="BH337" i="17"/>
  <c r="HJ337" i="17" s="1"/>
  <c r="BG337" i="17"/>
  <c r="BF337" i="17"/>
  <c r="BE337" i="17"/>
  <c r="BD337" i="17"/>
  <c r="BC337" i="17"/>
  <c r="BB337" i="17"/>
  <c r="BA337" i="17"/>
  <c r="AZ337" i="17"/>
  <c r="AY337" i="17"/>
  <c r="AX337" i="17"/>
  <c r="AW337" i="17"/>
  <c r="AV337" i="17"/>
  <c r="AU337" i="17"/>
  <c r="AT337" i="17"/>
  <c r="AS337" i="17"/>
  <c r="AR337" i="17"/>
  <c r="AQ337" i="17"/>
  <c r="AP337" i="17"/>
  <c r="AO337" i="17"/>
  <c r="AN337" i="17"/>
  <c r="AM337" i="17"/>
  <c r="AL337" i="17"/>
  <c r="AK337" i="17"/>
  <c r="AJ337" i="17"/>
  <c r="AI337" i="17"/>
  <c r="AH337" i="17"/>
  <c r="AG337" i="17"/>
  <c r="AF337" i="17"/>
  <c r="AE337" i="17"/>
  <c r="AD337" i="17"/>
  <c r="AC337" i="17"/>
  <c r="AB337" i="17"/>
  <c r="AA337" i="17"/>
  <c r="Z337" i="17"/>
  <c r="Y337" i="17"/>
  <c r="X337" i="17"/>
  <c r="W337" i="17"/>
  <c r="V337" i="17"/>
  <c r="U337" i="17"/>
  <c r="T337" i="17"/>
  <c r="S337" i="17"/>
  <c r="R337" i="17"/>
  <c r="Q337" i="17"/>
  <c r="P337" i="17"/>
  <c r="O337" i="17"/>
  <c r="N337" i="17"/>
  <c r="M337" i="17"/>
  <c r="L337" i="17"/>
  <c r="K337" i="17"/>
  <c r="J337" i="17"/>
  <c r="I337" i="17"/>
  <c r="H337" i="17"/>
  <c r="G337" i="17"/>
  <c r="F337" i="17"/>
  <c r="E337" i="17"/>
  <c r="D337" i="17"/>
  <c r="C337" i="17"/>
  <c r="B337" i="17"/>
  <c r="A337" i="17"/>
  <c r="BJ336" i="17"/>
  <c r="BI336" i="17"/>
  <c r="HI336" i="17" s="1"/>
  <c r="BH336" i="17"/>
  <c r="HJ336" i="17" s="1"/>
  <c r="BG336" i="17"/>
  <c r="BF336" i="17"/>
  <c r="BE336" i="17"/>
  <c r="BD336" i="17"/>
  <c r="BC336" i="17"/>
  <c r="BB336" i="17"/>
  <c r="BA336" i="17"/>
  <c r="AZ336" i="17"/>
  <c r="AY336" i="17"/>
  <c r="AX336" i="17"/>
  <c r="AW336" i="17"/>
  <c r="AV336" i="17"/>
  <c r="AU336" i="17"/>
  <c r="AT336" i="17"/>
  <c r="AS336" i="17"/>
  <c r="AR336" i="17"/>
  <c r="AQ336" i="17"/>
  <c r="AP336" i="17"/>
  <c r="AO336" i="17"/>
  <c r="AN336" i="17"/>
  <c r="AM336" i="17"/>
  <c r="AL336" i="17"/>
  <c r="AK336" i="17"/>
  <c r="AJ336" i="17"/>
  <c r="AI336" i="17"/>
  <c r="AH336" i="17"/>
  <c r="AG336" i="17"/>
  <c r="AF336" i="17"/>
  <c r="AE336" i="17"/>
  <c r="AD336" i="17"/>
  <c r="AC336" i="17"/>
  <c r="AB336" i="17"/>
  <c r="AA336" i="17"/>
  <c r="Z336" i="17"/>
  <c r="Y336" i="17"/>
  <c r="X336" i="17"/>
  <c r="W336" i="17"/>
  <c r="V336" i="17"/>
  <c r="U336" i="17"/>
  <c r="T336" i="17"/>
  <c r="S336" i="17"/>
  <c r="R336" i="17"/>
  <c r="Q336" i="17"/>
  <c r="P336" i="17"/>
  <c r="O336" i="17"/>
  <c r="N336" i="17"/>
  <c r="M336" i="17"/>
  <c r="L336" i="17"/>
  <c r="K336" i="17"/>
  <c r="J336" i="17"/>
  <c r="I336" i="17"/>
  <c r="H336" i="17"/>
  <c r="G336" i="17"/>
  <c r="F336" i="17"/>
  <c r="E336" i="17"/>
  <c r="D336" i="17"/>
  <c r="C336" i="17"/>
  <c r="B336" i="17"/>
  <c r="A336" i="17"/>
  <c r="BJ335" i="17"/>
  <c r="BI335" i="17"/>
  <c r="HI335" i="17" s="1"/>
  <c r="BH335" i="17"/>
  <c r="HJ335" i="17" s="1"/>
  <c r="BG335" i="17"/>
  <c r="BF335" i="17"/>
  <c r="BE335" i="17"/>
  <c r="BD335" i="17"/>
  <c r="BC335" i="17"/>
  <c r="BB335" i="17"/>
  <c r="BA335" i="17"/>
  <c r="AZ335" i="17"/>
  <c r="AY335" i="17"/>
  <c r="AX335" i="17"/>
  <c r="AW335" i="17"/>
  <c r="AV335" i="17"/>
  <c r="AU335" i="17"/>
  <c r="AT335" i="17"/>
  <c r="AS335" i="17"/>
  <c r="AR335" i="17"/>
  <c r="AQ335" i="17"/>
  <c r="AP335" i="17"/>
  <c r="AO335" i="17"/>
  <c r="AN335" i="17"/>
  <c r="AM335" i="17"/>
  <c r="AL335" i="17"/>
  <c r="AK335" i="17"/>
  <c r="AJ335" i="17"/>
  <c r="AI335" i="17"/>
  <c r="AH335" i="17"/>
  <c r="AG335" i="17"/>
  <c r="AF335" i="17"/>
  <c r="AE335" i="17"/>
  <c r="AD335" i="17"/>
  <c r="AC335" i="17"/>
  <c r="AB335" i="17"/>
  <c r="AA335" i="17"/>
  <c r="Z335" i="17"/>
  <c r="Y335" i="17"/>
  <c r="X335" i="17"/>
  <c r="W335" i="17"/>
  <c r="V335" i="17"/>
  <c r="U335" i="17"/>
  <c r="T335" i="17"/>
  <c r="S335" i="17"/>
  <c r="R335" i="17"/>
  <c r="Q335" i="17"/>
  <c r="P335" i="17"/>
  <c r="O335" i="17"/>
  <c r="N335" i="17"/>
  <c r="M335" i="17"/>
  <c r="L335" i="17"/>
  <c r="K335" i="17"/>
  <c r="J335" i="17"/>
  <c r="I335" i="17"/>
  <c r="H335" i="17"/>
  <c r="G335" i="17"/>
  <c r="F335" i="17"/>
  <c r="E335" i="17"/>
  <c r="D335" i="17"/>
  <c r="C335" i="17"/>
  <c r="B335" i="17"/>
  <c r="A335" i="17"/>
  <c r="BJ334" i="17"/>
  <c r="BI334" i="17"/>
  <c r="HI334" i="17" s="1"/>
  <c r="BH334" i="17"/>
  <c r="HJ334" i="17" s="1"/>
  <c r="BG334" i="17"/>
  <c r="BF334" i="17"/>
  <c r="BE334" i="17"/>
  <c r="BD334" i="17"/>
  <c r="BC334" i="17"/>
  <c r="BB334" i="17"/>
  <c r="BA334" i="17"/>
  <c r="AZ334" i="17"/>
  <c r="AY334" i="17"/>
  <c r="AX334" i="17"/>
  <c r="AW334" i="17"/>
  <c r="AV334" i="17"/>
  <c r="AU334" i="17"/>
  <c r="AT334" i="17"/>
  <c r="AS334" i="17"/>
  <c r="AR334" i="17"/>
  <c r="AQ334" i="17"/>
  <c r="AP334" i="17"/>
  <c r="AO334" i="17"/>
  <c r="AN334" i="17"/>
  <c r="AM334" i="17"/>
  <c r="AL334" i="17"/>
  <c r="AK334" i="17"/>
  <c r="AJ334" i="17"/>
  <c r="AI334" i="17"/>
  <c r="AH334" i="17"/>
  <c r="AG334" i="17"/>
  <c r="AF334" i="17"/>
  <c r="AE334" i="17"/>
  <c r="AD334" i="17"/>
  <c r="AC334" i="17"/>
  <c r="AB334" i="17"/>
  <c r="AA334" i="17"/>
  <c r="Z334" i="17"/>
  <c r="Y334" i="17"/>
  <c r="X334" i="17"/>
  <c r="W334" i="17"/>
  <c r="V334" i="17"/>
  <c r="U334" i="17"/>
  <c r="T334" i="17"/>
  <c r="S334" i="17"/>
  <c r="R334" i="17"/>
  <c r="Q334" i="17"/>
  <c r="P334" i="17"/>
  <c r="O334" i="17"/>
  <c r="N334" i="17"/>
  <c r="M334" i="17"/>
  <c r="L334" i="17"/>
  <c r="K334" i="17"/>
  <c r="J334" i="17"/>
  <c r="I334" i="17"/>
  <c r="H334" i="17"/>
  <c r="G334" i="17"/>
  <c r="F334" i="17"/>
  <c r="E334" i="17"/>
  <c r="D334" i="17"/>
  <c r="C334" i="17"/>
  <c r="B334" i="17"/>
  <c r="A334" i="17"/>
  <c r="BJ333" i="17"/>
  <c r="BI333" i="17"/>
  <c r="HI333" i="17" s="1"/>
  <c r="BH333" i="17"/>
  <c r="HJ333" i="17" s="1"/>
  <c r="BG333" i="17"/>
  <c r="BF333" i="17"/>
  <c r="BE333" i="17"/>
  <c r="BD333" i="17"/>
  <c r="BC333" i="17"/>
  <c r="BB333" i="17"/>
  <c r="BA333" i="17"/>
  <c r="AZ333" i="17"/>
  <c r="AY333" i="17"/>
  <c r="AX333" i="17"/>
  <c r="AW333" i="17"/>
  <c r="AV333" i="17"/>
  <c r="AU333" i="17"/>
  <c r="AT333" i="17"/>
  <c r="AS333" i="17"/>
  <c r="AR333" i="17"/>
  <c r="AQ333" i="17"/>
  <c r="AP333" i="17"/>
  <c r="AO333" i="17"/>
  <c r="AN333" i="17"/>
  <c r="AM333" i="17"/>
  <c r="AL333" i="17"/>
  <c r="AK333" i="17"/>
  <c r="AJ333" i="17"/>
  <c r="AI333" i="17"/>
  <c r="AH333" i="17"/>
  <c r="AG333" i="17"/>
  <c r="AF333" i="17"/>
  <c r="AE333" i="17"/>
  <c r="AD333" i="17"/>
  <c r="AC333" i="17"/>
  <c r="AB333" i="17"/>
  <c r="AA333" i="17"/>
  <c r="Z333" i="17"/>
  <c r="Y333" i="17"/>
  <c r="X333" i="17"/>
  <c r="W333" i="17"/>
  <c r="V333" i="17"/>
  <c r="U333" i="17"/>
  <c r="T333" i="17"/>
  <c r="S333" i="17"/>
  <c r="R333" i="17"/>
  <c r="Q333" i="17"/>
  <c r="P333" i="17"/>
  <c r="O333" i="17"/>
  <c r="N333" i="17"/>
  <c r="M333" i="17"/>
  <c r="L333" i="17"/>
  <c r="K333" i="17"/>
  <c r="J333" i="17"/>
  <c r="I333" i="17"/>
  <c r="H333" i="17"/>
  <c r="G333" i="17"/>
  <c r="F333" i="17"/>
  <c r="E333" i="17"/>
  <c r="D333" i="17"/>
  <c r="C333" i="17"/>
  <c r="B333" i="17"/>
  <c r="A333" i="17"/>
  <c r="BJ332" i="17"/>
  <c r="BI332" i="17"/>
  <c r="HI332" i="17" s="1"/>
  <c r="BH332" i="17"/>
  <c r="HJ332" i="17" s="1"/>
  <c r="BG332" i="17"/>
  <c r="BF332" i="17"/>
  <c r="BE332" i="17"/>
  <c r="BD332" i="17"/>
  <c r="BC332" i="17"/>
  <c r="BB332" i="17"/>
  <c r="BA332" i="17"/>
  <c r="AZ332" i="17"/>
  <c r="AY332" i="17"/>
  <c r="AX332" i="17"/>
  <c r="AW332" i="17"/>
  <c r="AV332" i="17"/>
  <c r="AU332" i="17"/>
  <c r="AT332" i="17"/>
  <c r="AS332" i="17"/>
  <c r="AR332" i="17"/>
  <c r="AQ332" i="17"/>
  <c r="AP332" i="17"/>
  <c r="AO332" i="17"/>
  <c r="AN332" i="17"/>
  <c r="AM332" i="17"/>
  <c r="AL332" i="17"/>
  <c r="AK332" i="17"/>
  <c r="AJ332" i="17"/>
  <c r="AI332" i="17"/>
  <c r="AH332" i="17"/>
  <c r="AG332" i="17"/>
  <c r="AF332" i="17"/>
  <c r="AE332" i="17"/>
  <c r="AD332" i="17"/>
  <c r="AC332" i="17"/>
  <c r="AB332" i="17"/>
  <c r="AA332" i="17"/>
  <c r="Z332" i="17"/>
  <c r="Y332" i="17"/>
  <c r="X332" i="17"/>
  <c r="W332" i="17"/>
  <c r="V332" i="17"/>
  <c r="U332" i="17"/>
  <c r="T332" i="17"/>
  <c r="S332" i="17"/>
  <c r="R332" i="17"/>
  <c r="Q332" i="17"/>
  <c r="P332" i="17"/>
  <c r="O332" i="17"/>
  <c r="N332" i="17"/>
  <c r="M332" i="17"/>
  <c r="L332" i="17"/>
  <c r="K332" i="17"/>
  <c r="J332" i="17"/>
  <c r="I332" i="17"/>
  <c r="H332" i="17"/>
  <c r="G332" i="17"/>
  <c r="F332" i="17"/>
  <c r="HA332" i="17" s="1"/>
  <c r="E332" i="17"/>
  <c r="D332" i="17"/>
  <c r="C332" i="17"/>
  <c r="B332" i="17"/>
  <c r="A332" i="17"/>
  <c r="BJ331" i="17"/>
  <c r="BI331" i="17"/>
  <c r="HI331" i="17" s="1"/>
  <c r="BH331" i="17"/>
  <c r="HJ331" i="17" s="1"/>
  <c r="BG331" i="17"/>
  <c r="BF331" i="17"/>
  <c r="BE331" i="17"/>
  <c r="BD331" i="17"/>
  <c r="BC331" i="17"/>
  <c r="BB331" i="17"/>
  <c r="BA331" i="17"/>
  <c r="AZ331" i="17"/>
  <c r="AY331" i="17"/>
  <c r="AX331" i="17"/>
  <c r="AW331" i="17"/>
  <c r="AV331" i="17"/>
  <c r="AU331" i="17"/>
  <c r="AT331" i="17"/>
  <c r="AS331" i="17"/>
  <c r="AR331" i="17"/>
  <c r="AQ331" i="17"/>
  <c r="AP331" i="17"/>
  <c r="AO331" i="17"/>
  <c r="AN331" i="17"/>
  <c r="AM331" i="17"/>
  <c r="AL331" i="17"/>
  <c r="AK331" i="17"/>
  <c r="AJ331" i="17"/>
  <c r="AI331" i="17"/>
  <c r="AH331" i="17"/>
  <c r="AG331" i="17"/>
  <c r="AF331" i="17"/>
  <c r="AE331" i="17"/>
  <c r="AD331" i="17"/>
  <c r="AC331" i="17"/>
  <c r="AB331" i="17"/>
  <c r="AA331" i="17"/>
  <c r="Z331" i="17"/>
  <c r="Y331" i="17"/>
  <c r="X331" i="17"/>
  <c r="W331" i="17"/>
  <c r="V331" i="17"/>
  <c r="U331" i="17"/>
  <c r="T331" i="17"/>
  <c r="S331" i="17"/>
  <c r="R331" i="17"/>
  <c r="Q331" i="17"/>
  <c r="P331" i="17"/>
  <c r="O331" i="17"/>
  <c r="N331" i="17"/>
  <c r="M331" i="17"/>
  <c r="L331" i="17"/>
  <c r="K331" i="17"/>
  <c r="J331" i="17"/>
  <c r="I331" i="17"/>
  <c r="H331" i="17"/>
  <c r="G331" i="17"/>
  <c r="GZ331" i="17" s="1"/>
  <c r="F331" i="17"/>
  <c r="E331" i="17"/>
  <c r="D331" i="17"/>
  <c r="C331" i="17"/>
  <c r="B331" i="17"/>
  <c r="A331" i="17"/>
  <c r="BJ330" i="17"/>
  <c r="BI330" i="17"/>
  <c r="HI330" i="17" s="1"/>
  <c r="BH330" i="17"/>
  <c r="HJ330" i="17" s="1"/>
  <c r="BG330" i="17"/>
  <c r="BF330" i="17"/>
  <c r="BE330" i="17"/>
  <c r="BD330" i="17"/>
  <c r="BC330" i="17"/>
  <c r="BB330" i="17"/>
  <c r="BA330" i="17"/>
  <c r="AZ330" i="17"/>
  <c r="AY330" i="17"/>
  <c r="AX330" i="17"/>
  <c r="AW330" i="17"/>
  <c r="AV330" i="17"/>
  <c r="AU330" i="17"/>
  <c r="AT330" i="17"/>
  <c r="AS330" i="17"/>
  <c r="AR330" i="17"/>
  <c r="AQ330" i="17"/>
  <c r="AP330" i="17"/>
  <c r="AO330" i="17"/>
  <c r="AN330" i="17"/>
  <c r="AM330" i="17"/>
  <c r="AL330" i="17"/>
  <c r="AK330" i="17"/>
  <c r="AJ330" i="17"/>
  <c r="AI330" i="17"/>
  <c r="AH330" i="17"/>
  <c r="AG330" i="17"/>
  <c r="AF330" i="17"/>
  <c r="AE330" i="17"/>
  <c r="AD330" i="17"/>
  <c r="AC330" i="17"/>
  <c r="AB330" i="17"/>
  <c r="AA330" i="17"/>
  <c r="Z330" i="17"/>
  <c r="Y330" i="17"/>
  <c r="X330" i="17"/>
  <c r="W330" i="17"/>
  <c r="V330" i="17"/>
  <c r="U330" i="17"/>
  <c r="T330" i="17"/>
  <c r="S330" i="17"/>
  <c r="R330" i="17"/>
  <c r="Q330" i="17"/>
  <c r="P330" i="17"/>
  <c r="O330" i="17"/>
  <c r="N330" i="17"/>
  <c r="M330" i="17"/>
  <c r="L330" i="17"/>
  <c r="K330" i="17"/>
  <c r="J330" i="17"/>
  <c r="I330" i="17"/>
  <c r="H330" i="17"/>
  <c r="G330" i="17"/>
  <c r="F330" i="17"/>
  <c r="E330" i="17"/>
  <c r="D330" i="17"/>
  <c r="C330" i="17"/>
  <c r="B330" i="17"/>
  <c r="A330" i="17"/>
  <c r="BJ329" i="17"/>
  <c r="BI329" i="17"/>
  <c r="HI329" i="17" s="1"/>
  <c r="BH329" i="17"/>
  <c r="HJ329" i="17" s="1"/>
  <c r="BG329" i="17"/>
  <c r="BF329" i="17"/>
  <c r="BE329" i="17"/>
  <c r="BD329" i="17"/>
  <c r="BC329" i="17"/>
  <c r="BB329" i="17"/>
  <c r="BA329" i="17"/>
  <c r="AZ329" i="17"/>
  <c r="AY329" i="17"/>
  <c r="AX329" i="17"/>
  <c r="AW329" i="17"/>
  <c r="AV329" i="17"/>
  <c r="AU329" i="17"/>
  <c r="AT329" i="17"/>
  <c r="AS329" i="17"/>
  <c r="AR329" i="17"/>
  <c r="AQ329" i="17"/>
  <c r="AP329" i="17"/>
  <c r="AO329" i="17"/>
  <c r="AN329" i="17"/>
  <c r="AM329" i="17"/>
  <c r="AL329" i="17"/>
  <c r="AK329" i="17"/>
  <c r="AJ329" i="17"/>
  <c r="AI329" i="17"/>
  <c r="AH329" i="17"/>
  <c r="AG329" i="17"/>
  <c r="AF329" i="17"/>
  <c r="AE329" i="17"/>
  <c r="AD329" i="17"/>
  <c r="AC329" i="17"/>
  <c r="AB329" i="17"/>
  <c r="AA329" i="17"/>
  <c r="Z329" i="17"/>
  <c r="Y329" i="17"/>
  <c r="X329" i="17"/>
  <c r="W329" i="17"/>
  <c r="V329" i="17"/>
  <c r="U329" i="17"/>
  <c r="T329" i="17"/>
  <c r="S329" i="17"/>
  <c r="R329" i="17"/>
  <c r="Q329" i="17"/>
  <c r="P329" i="17"/>
  <c r="O329" i="17"/>
  <c r="N329" i="17"/>
  <c r="M329" i="17"/>
  <c r="L329" i="17"/>
  <c r="K329" i="17"/>
  <c r="J329" i="17"/>
  <c r="I329" i="17"/>
  <c r="H329" i="17"/>
  <c r="G329" i="17"/>
  <c r="F329" i="17"/>
  <c r="E329" i="17"/>
  <c r="D329" i="17"/>
  <c r="C329" i="17"/>
  <c r="B329" i="17"/>
  <c r="A329" i="17"/>
  <c r="BJ328" i="17"/>
  <c r="BI328" i="17"/>
  <c r="HI328" i="17" s="1"/>
  <c r="BH328" i="17"/>
  <c r="HJ328" i="17" s="1"/>
  <c r="BG328" i="17"/>
  <c r="BF328" i="17"/>
  <c r="BE328" i="17"/>
  <c r="BD328" i="17"/>
  <c r="BC328" i="17"/>
  <c r="BB328" i="17"/>
  <c r="BA328" i="17"/>
  <c r="AZ328" i="17"/>
  <c r="AY328" i="17"/>
  <c r="AX328" i="17"/>
  <c r="AW328" i="17"/>
  <c r="AV328" i="17"/>
  <c r="AU328" i="17"/>
  <c r="AT328" i="17"/>
  <c r="AS328" i="17"/>
  <c r="AR328" i="17"/>
  <c r="AQ328" i="17"/>
  <c r="AP328" i="17"/>
  <c r="AO328" i="17"/>
  <c r="AN328" i="17"/>
  <c r="AM328" i="17"/>
  <c r="AL328" i="17"/>
  <c r="AK328" i="17"/>
  <c r="AJ328" i="17"/>
  <c r="AI328" i="17"/>
  <c r="AH328" i="17"/>
  <c r="AG328" i="17"/>
  <c r="AF328" i="17"/>
  <c r="AE328" i="17"/>
  <c r="AD328" i="17"/>
  <c r="AC328" i="17"/>
  <c r="AB328" i="17"/>
  <c r="AA328" i="17"/>
  <c r="Z328" i="17"/>
  <c r="Y328" i="17"/>
  <c r="X328" i="17"/>
  <c r="W328" i="17"/>
  <c r="V328" i="17"/>
  <c r="U328" i="17"/>
  <c r="T328" i="17"/>
  <c r="S328" i="17"/>
  <c r="R328" i="17"/>
  <c r="Q328" i="17"/>
  <c r="P328" i="17"/>
  <c r="O328" i="17"/>
  <c r="N328" i="17"/>
  <c r="M328" i="17"/>
  <c r="L328" i="17"/>
  <c r="K328" i="17"/>
  <c r="J328" i="17"/>
  <c r="I328" i="17"/>
  <c r="H328" i="17"/>
  <c r="G328" i="17"/>
  <c r="F328" i="17"/>
  <c r="E328" i="17"/>
  <c r="D328" i="17"/>
  <c r="C328" i="17"/>
  <c r="B328" i="17"/>
  <c r="A328" i="17"/>
  <c r="BJ327" i="17"/>
  <c r="BI327" i="17"/>
  <c r="HI327" i="17" s="1"/>
  <c r="BH327" i="17"/>
  <c r="HJ327" i="17" s="1"/>
  <c r="BG327" i="17"/>
  <c r="BF327" i="17"/>
  <c r="BE327" i="17"/>
  <c r="BD327" i="17"/>
  <c r="BC327" i="17"/>
  <c r="BB327" i="17"/>
  <c r="BA327" i="17"/>
  <c r="AZ327" i="17"/>
  <c r="AY327" i="17"/>
  <c r="AX327" i="17"/>
  <c r="AW327" i="17"/>
  <c r="AV327" i="17"/>
  <c r="AU327" i="17"/>
  <c r="AT327" i="17"/>
  <c r="AS327" i="17"/>
  <c r="AR327" i="17"/>
  <c r="AQ327" i="17"/>
  <c r="AP327" i="17"/>
  <c r="AO327" i="17"/>
  <c r="AN327" i="17"/>
  <c r="AM327" i="17"/>
  <c r="AL327" i="17"/>
  <c r="AK327" i="17"/>
  <c r="AJ327" i="17"/>
  <c r="AI327" i="17"/>
  <c r="AH327" i="17"/>
  <c r="AG327" i="17"/>
  <c r="AF327" i="17"/>
  <c r="AE327" i="17"/>
  <c r="AD327" i="17"/>
  <c r="AC327" i="17"/>
  <c r="AB327" i="17"/>
  <c r="AA327" i="17"/>
  <c r="Z327" i="17"/>
  <c r="GE327" i="17" s="1"/>
  <c r="Y327" i="17"/>
  <c r="X327" i="17"/>
  <c r="W327" i="17"/>
  <c r="V327" i="17"/>
  <c r="U327" i="17"/>
  <c r="T327" i="17"/>
  <c r="S327" i="17"/>
  <c r="R327" i="17"/>
  <c r="Q327" i="17"/>
  <c r="P327" i="17"/>
  <c r="O327" i="17"/>
  <c r="N327" i="17"/>
  <c r="M327" i="17"/>
  <c r="L327" i="17"/>
  <c r="K327" i="17"/>
  <c r="J327" i="17"/>
  <c r="I327" i="17"/>
  <c r="H327" i="17"/>
  <c r="G327" i="17"/>
  <c r="F327" i="17"/>
  <c r="E327" i="17"/>
  <c r="D327" i="17"/>
  <c r="C327" i="17"/>
  <c r="B327" i="17"/>
  <c r="A327" i="17"/>
  <c r="BJ326" i="17"/>
  <c r="BI326" i="17"/>
  <c r="HI326" i="17" s="1"/>
  <c r="BH326" i="17"/>
  <c r="HJ326" i="17" s="1"/>
  <c r="BG326" i="17"/>
  <c r="BF326" i="17"/>
  <c r="BE326" i="17"/>
  <c r="BD326" i="17"/>
  <c r="BC326" i="17"/>
  <c r="BB326" i="17"/>
  <c r="BA326" i="17"/>
  <c r="AZ326" i="17"/>
  <c r="AY326" i="17"/>
  <c r="AX326" i="17"/>
  <c r="AW326" i="17"/>
  <c r="AV326" i="17"/>
  <c r="AU326" i="17"/>
  <c r="AT326" i="17"/>
  <c r="AS326" i="17"/>
  <c r="AR326" i="17"/>
  <c r="AQ326" i="17"/>
  <c r="AP326" i="17"/>
  <c r="AO326" i="17"/>
  <c r="AN326" i="17"/>
  <c r="AM326" i="17"/>
  <c r="AL326" i="17"/>
  <c r="AK326" i="17"/>
  <c r="AJ326" i="17"/>
  <c r="AI326" i="17"/>
  <c r="AH326" i="17"/>
  <c r="AG326" i="17"/>
  <c r="AF326" i="17"/>
  <c r="AE326" i="17"/>
  <c r="AD326" i="17"/>
  <c r="AC326" i="17"/>
  <c r="AB326" i="17"/>
  <c r="AA326" i="17"/>
  <c r="Z326" i="17"/>
  <c r="Y326" i="17"/>
  <c r="X326" i="17"/>
  <c r="W326" i="17"/>
  <c r="V326" i="17"/>
  <c r="U326" i="17"/>
  <c r="T326" i="17"/>
  <c r="S326" i="17"/>
  <c r="R326" i="17"/>
  <c r="Q326" i="17"/>
  <c r="P326" i="17"/>
  <c r="O326" i="17"/>
  <c r="N326" i="17"/>
  <c r="M326" i="17"/>
  <c r="L326" i="17"/>
  <c r="K326" i="17"/>
  <c r="J326" i="17"/>
  <c r="I326" i="17"/>
  <c r="H326" i="17"/>
  <c r="G326" i="17"/>
  <c r="F326" i="17"/>
  <c r="HA326" i="17" s="1"/>
  <c r="E326" i="17"/>
  <c r="D326" i="17"/>
  <c r="C326" i="17"/>
  <c r="B326" i="17"/>
  <c r="A326" i="17"/>
  <c r="BJ325" i="17"/>
  <c r="BI325" i="17"/>
  <c r="HI325" i="17" s="1"/>
  <c r="BH325" i="17"/>
  <c r="HJ325" i="17" s="1"/>
  <c r="BG325" i="17"/>
  <c r="BF325" i="17"/>
  <c r="BE325" i="17"/>
  <c r="BD325" i="17"/>
  <c r="BC325" i="17"/>
  <c r="BB325" i="17"/>
  <c r="BA325" i="17"/>
  <c r="AZ325" i="17"/>
  <c r="AY325" i="17"/>
  <c r="AX325" i="17"/>
  <c r="AW325" i="17"/>
  <c r="AV325" i="17"/>
  <c r="AU325" i="17"/>
  <c r="AT325" i="17"/>
  <c r="AS325" i="17"/>
  <c r="AR325" i="17"/>
  <c r="AQ325" i="17"/>
  <c r="AP325" i="17"/>
  <c r="AO325" i="17"/>
  <c r="AN325" i="17"/>
  <c r="AM325" i="17"/>
  <c r="AL325" i="17"/>
  <c r="AK325" i="17"/>
  <c r="AJ325" i="17"/>
  <c r="AI325" i="17"/>
  <c r="AH325" i="17"/>
  <c r="AG325" i="17"/>
  <c r="AF325" i="17"/>
  <c r="AE325" i="17"/>
  <c r="AD325" i="17"/>
  <c r="AC325" i="17"/>
  <c r="AB325" i="17"/>
  <c r="AA325" i="17"/>
  <c r="Z325" i="17"/>
  <c r="Y325" i="17"/>
  <c r="X325" i="17"/>
  <c r="W325" i="17"/>
  <c r="V325" i="17"/>
  <c r="U325" i="17"/>
  <c r="T325" i="17"/>
  <c r="S325" i="17"/>
  <c r="R325" i="17"/>
  <c r="Q325" i="17"/>
  <c r="P325" i="17"/>
  <c r="O325" i="17"/>
  <c r="N325" i="17"/>
  <c r="M325" i="17"/>
  <c r="L325" i="17"/>
  <c r="K325" i="17"/>
  <c r="J325" i="17"/>
  <c r="I325" i="17"/>
  <c r="H325" i="17"/>
  <c r="G325" i="17"/>
  <c r="GZ325" i="17" s="1"/>
  <c r="F325" i="17"/>
  <c r="E325" i="17"/>
  <c r="D325" i="17"/>
  <c r="C325" i="17"/>
  <c r="B325" i="17"/>
  <c r="A325" i="17"/>
  <c r="BJ324" i="17"/>
  <c r="BI324" i="17"/>
  <c r="HI324" i="17" s="1"/>
  <c r="BH324" i="17"/>
  <c r="HJ324" i="17" s="1"/>
  <c r="BG324" i="17"/>
  <c r="BF324" i="17"/>
  <c r="BE324" i="17"/>
  <c r="BD324" i="17"/>
  <c r="BC324" i="17"/>
  <c r="BB324" i="17"/>
  <c r="BA324" i="17"/>
  <c r="AZ324" i="17"/>
  <c r="AY324" i="17"/>
  <c r="AX324" i="17"/>
  <c r="AW324" i="17"/>
  <c r="AV324" i="17"/>
  <c r="AU324" i="17"/>
  <c r="AT324" i="17"/>
  <c r="AS324" i="17"/>
  <c r="AR324" i="17"/>
  <c r="AQ324" i="17"/>
  <c r="AP324" i="17"/>
  <c r="AO324" i="17"/>
  <c r="AN324" i="17"/>
  <c r="AM324" i="17"/>
  <c r="AL324" i="17"/>
  <c r="AK324" i="17"/>
  <c r="AJ324" i="17"/>
  <c r="AI324" i="17"/>
  <c r="AH324" i="17"/>
  <c r="AG324" i="17"/>
  <c r="AF324" i="17"/>
  <c r="AE324" i="17"/>
  <c r="AD324" i="17"/>
  <c r="AC324" i="17"/>
  <c r="AB324" i="17"/>
  <c r="AA324" i="17"/>
  <c r="Z324" i="17"/>
  <c r="Y324" i="17"/>
  <c r="X324" i="17"/>
  <c r="W324" i="17"/>
  <c r="V324" i="17"/>
  <c r="U324" i="17"/>
  <c r="T324" i="17"/>
  <c r="S324" i="17"/>
  <c r="R324" i="17"/>
  <c r="Q324" i="17"/>
  <c r="P324" i="17"/>
  <c r="O324" i="17"/>
  <c r="N324" i="17"/>
  <c r="M324" i="17"/>
  <c r="L324" i="17"/>
  <c r="K324" i="17"/>
  <c r="J324" i="17"/>
  <c r="I324" i="17"/>
  <c r="H324" i="17"/>
  <c r="G324" i="17"/>
  <c r="F324" i="17"/>
  <c r="E324" i="17"/>
  <c r="D324" i="17"/>
  <c r="C324" i="17"/>
  <c r="B324" i="17"/>
  <c r="A324" i="17"/>
  <c r="BJ323" i="17"/>
  <c r="BI323" i="17"/>
  <c r="HI323" i="17" s="1"/>
  <c r="BH323" i="17"/>
  <c r="HJ323" i="17" s="1"/>
  <c r="BG323" i="17"/>
  <c r="BF323" i="17"/>
  <c r="BE323" i="17"/>
  <c r="BD323" i="17"/>
  <c r="BC323" i="17"/>
  <c r="BB323" i="17"/>
  <c r="BA323" i="17"/>
  <c r="AZ323" i="17"/>
  <c r="AY323" i="17"/>
  <c r="AX323" i="17"/>
  <c r="AW323" i="17"/>
  <c r="AV323" i="17"/>
  <c r="AU323" i="17"/>
  <c r="AT323" i="17"/>
  <c r="AS323" i="17"/>
  <c r="AR323" i="17"/>
  <c r="AQ323" i="17"/>
  <c r="AP323" i="17"/>
  <c r="AO323" i="17"/>
  <c r="AN323" i="17"/>
  <c r="AM323" i="17"/>
  <c r="AL323" i="17"/>
  <c r="AK323" i="17"/>
  <c r="AJ323" i="17"/>
  <c r="AI323" i="17"/>
  <c r="AH323" i="17"/>
  <c r="AG323" i="17"/>
  <c r="AF323" i="17"/>
  <c r="AE323" i="17"/>
  <c r="AD323" i="17"/>
  <c r="AC323" i="17"/>
  <c r="AB323" i="17"/>
  <c r="AA323" i="17"/>
  <c r="Z323" i="17"/>
  <c r="Y323" i="17"/>
  <c r="X323" i="17"/>
  <c r="W323" i="17"/>
  <c r="V323" i="17"/>
  <c r="U323" i="17"/>
  <c r="T323" i="17"/>
  <c r="S323" i="17"/>
  <c r="R323" i="17"/>
  <c r="Q323" i="17"/>
  <c r="P323" i="17"/>
  <c r="O323" i="17"/>
  <c r="N323" i="17"/>
  <c r="M323" i="17"/>
  <c r="L323" i="17"/>
  <c r="K323" i="17"/>
  <c r="J323" i="17"/>
  <c r="I323" i="17"/>
  <c r="H323" i="17"/>
  <c r="G323" i="17"/>
  <c r="F323" i="17"/>
  <c r="E323" i="17"/>
  <c r="D323" i="17"/>
  <c r="C323" i="17"/>
  <c r="B323" i="17"/>
  <c r="A323" i="17"/>
  <c r="BJ322" i="17"/>
  <c r="BI322" i="17"/>
  <c r="HI322" i="17" s="1"/>
  <c r="BH322" i="17"/>
  <c r="HJ322" i="17" s="1"/>
  <c r="BG322" i="17"/>
  <c r="BF322" i="17"/>
  <c r="BE322" i="17"/>
  <c r="BD322" i="17"/>
  <c r="BC322" i="17"/>
  <c r="BB322" i="17"/>
  <c r="BA322" i="17"/>
  <c r="AZ322" i="17"/>
  <c r="AY322" i="17"/>
  <c r="AX322" i="17"/>
  <c r="AW322" i="17"/>
  <c r="AV322" i="17"/>
  <c r="AU322" i="17"/>
  <c r="AT322" i="17"/>
  <c r="AS322" i="17"/>
  <c r="AR322" i="17"/>
  <c r="AQ322" i="17"/>
  <c r="AP322" i="17"/>
  <c r="AO322" i="17"/>
  <c r="AN322" i="17"/>
  <c r="AM322" i="17"/>
  <c r="AL322" i="17"/>
  <c r="AK322" i="17"/>
  <c r="AJ322" i="17"/>
  <c r="AI322" i="17"/>
  <c r="AH322" i="17"/>
  <c r="AG322" i="17"/>
  <c r="AF322" i="17"/>
  <c r="AE322" i="17"/>
  <c r="AD322" i="17"/>
  <c r="AC322" i="17"/>
  <c r="AB322" i="17"/>
  <c r="AA322" i="17"/>
  <c r="Z322" i="17"/>
  <c r="Y322" i="17"/>
  <c r="X322" i="17"/>
  <c r="W322" i="17"/>
  <c r="V322" i="17"/>
  <c r="U322" i="17"/>
  <c r="T322" i="17"/>
  <c r="S322" i="17"/>
  <c r="R322" i="17"/>
  <c r="Q322" i="17"/>
  <c r="P322" i="17"/>
  <c r="O322" i="17"/>
  <c r="N322" i="17"/>
  <c r="M322" i="17"/>
  <c r="L322" i="17"/>
  <c r="K322" i="17"/>
  <c r="J322" i="17"/>
  <c r="I322" i="17"/>
  <c r="H322" i="17"/>
  <c r="G322" i="17"/>
  <c r="F322" i="17"/>
  <c r="E322" i="17"/>
  <c r="D322" i="17"/>
  <c r="C322" i="17"/>
  <c r="B322" i="17"/>
  <c r="A322" i="17"/>
  <c r="BJ321" i="17"/>
  <c r="BI321" i="17"/>
  <c r="HI321" i="17" s="1"/>
  <c r="BH321" i="17"/>
  <c r="HJ321" i="17" s="1"/>
  <c r="BG321" i="17"/>
  <c r="BF321" i="17"/>
  <c r="BE321" i="17"/>
  <c r="BD321" i="17"/>
  <c r="BC321" i="17"/>
  <c r="BB321" i="17"/>
  <c r="BA321" i="17"/>
  <c r="AZ321" i="17"/>
  <c r="AY321" i="17"/>
  <c r="AX321" i="17"/>
  <c r="AW321" i="17"/>
  <c r="AV321" i="17"/>
  <c r="AU321" i="17"/>
  <c r="AT321" i="17"/>
  <c r="AS321" i="17"/>
  <c r="AR321" i="17"/>
  <c r="AQ321" i="17"/>
  <c r="AP321" i="17"/>
  <c r="AO321" i="17"/>
  <c r="AN321" i="17"/>
  <c r="AM321" i="17"/>
  <c r="AL321" i="17"/>
  <c r="AK321" i="17"/>
  <c r="AJ321" i="17"/>
  <c r="AI321" i="17"/>
  <c r="AH321" i="17"/>
  <c r="AG321" i="17"/>
  <c r="AF321" i="17"/>
  <c r="AE321" i="17"/>
  <c r="AD321" i="17"/>
  <c r="AC321" i="17"/>
  <c r="AB321" i="17"/>
  <c r="AA321" i="17"/>
  <c r="Z321" i="17"/>
  <c r="GE321" i="17" s="1"/>
  <c r="Y321" i="17"/>
  <c r="X321" i="17"/>
  <c r="W321" i="17"/>
  <c r="V321" i="17"/>
  <c r="U321" i="17"/>
  <c r="T321" i="17"/>
  <c r="S321" i="17"/>
  <c r="R321" i="17"/>
  <c r="Q321" i="17"/>
  <c r="P321" i="17"/>
  <c r="O321" i="17"/>
  <c r="N321" i="17"/>
  <c r="M321" i="17"/>
  <c r="L321" i="17"/>
  <c r="K321" i="17"/>
  <c r="J321" i="17"/>
  <c r="I321" i="17"/>
  <c r="H321" i="17"/>
  <c r="G321" i="17"/>
  <c r="F321" i="17"/>
  <c r="E321" i="17"/>
  <c r="D321" i="17"/>
  <c r="C321" i="17"/>
  <c r="B321" i="17"/>
  <c r="A321" i="17"/>
  <c r="BJ320" i="17"/>
  <c r="BI320" i="17"/>
  <c r="HI320" i="17" s="1"/>
  <c r="BH320" i="17"/>
  <c r="HJ320" i="17" s="1"/>
  <c r="BG320" i="17"/>
  <c r="BF320" i="17"/>
  <c r="BE320" i="17"/>
  <c r="BD320" i="17"/>
  <c r="BC320" i="17"/>
  <c r="BB320" i="17"/>
  <c r="BA320" i="17"/>
  <c r="AZ320" i="17"/>
  <c r="AY320" i="17"/>
  <c r="AX320" i="17"/>
  <c r="AW320" i="17"/>
  <c r="AV320" i="17"/>
  <c r="AU320" i="17"/>
  <c r="AT320" i="17"/>
  <c r="AS320" i="17"/>
  <c r="AR320" i="17"/>
  <c r="AQ320" i="17"/>
  <c r="AP320" i="17"/>
  <c r="AO320" i="17"/>
  <c r="AN320" i="17"/>
  <c r="AM320" i="17"/>
  <c r="AL320" i="17"/>
  <c r="AK320" i="17"/>
  <c r="AJ320" i="17"/>
  <c r="AI320" i="17"/>
  <c r="AH320" i="17"/>
  <c r="AG320" i="17"/>
  <c r="AF320" i="17"/>
  <c r="AE320" i="17"/>
  <c r="AD320" i="17"/>
  <c r="AC320" i="17"/>
  <c r="AB320" i="17"/>
  <c r="AA320" i="17"/>
  <c r="Z320" i="17"/>
  <c r="Y320" i="17"/>
  <c r="X320" i="17"/>
  <c r="W320" i="17"/>
  <c r="V320" i="17"/>
  <c r="U320" i="17"/>
  <c r="T320" i="17"/>
  <c r="S320" i="17"/>
  <c r="R320" i="17"/>
  <c r="Q320" i="17"/>
  <c r="P320" i="17"/>
  <c r="O320" i="17"/>
  <c r="N320" i="17"/>
  <c r="M320" i="17"/>
  <c r="L320" i="17"/>
  <c r="K320" i="17"/>
  <c r="J320" i="17"/>
  <c r="I320" i="17"/>
  <c r="H320" i="17"/>
  <c r="G320" i="17"/>
  <c r="F320" i="17"/>
  <c r="HA320" i="17" s="1"/>
  <c r="E320" i="17"/>
  <c r="D320" i="17"/>
  <c r="C320" i="17"/>
  <c r="B320" i="17"/>
  <c r="A320" i="17"/>
  <c r="BJ319" i="17"/>
  <c r="BI319" i="17"/>
  <c r="HI319" i="17" s="1"/>
  <c r="BH319" i="17"/>
  <c r="HJ319" i="17" s="1"/>
  <c r="BG319" i="17"/>
  <c r="BF319" i="17"/>
  <c r="BE319" i="17"/>
  <c r="BD319" i="17"/>
  <c r="BC319" i="17"/>
  <c r="BB319" i="17"/>
  <c r="BA319" i="17"/>
  <c r="AZ319" i="17"/>
  <c r="AY319" i="17"/>
  <c r="AX319" i="17"/>
  <c r="AW319" i="17"/>
  <c r="AV319" i="17"/>
  <c r="AU319" i="17"/>
  <c r="AT319" i="17"/>
  <c r="AS319" i="17"/>
  <c r="AR319" i="17"/>
  <c r="AQ319" i="17"/>
  <c r="AP319" i="17"/>
  <c r="AO319" i="17"/>
  <c r="AN319" i="17"/>
  <c r="AM319" i="17"/>
  <c r="AL319" i="17"/>
  <c r="AK319" i="17"/>
  <c r="AJ319" i="17"/>
  <c r="AI319" i="17"/>
  <c r="AH319" i="17"/>
  <c r="AG319" i="17"/>
  <c r="AF319" i="17"/>
  <c r="AE319" i="17"/>
  <c r="AD319" i="17"/>
  <c r="AC319" i="17"/>
  <c r="AB319" i="17"/>
  <c r="AA319" i="17"/>
  <c r="Z319" i="17"/>
  <c r="Y319" i="17"/>
  <c r="X319" i="17"/>
  <c r="W319" i="17"/>
  <c r="V319" i="17"/>
  <c r="U319" i="17"/>
  <c r="T319" i="17"/>
  <c r="S319" i="17"/>
  <c r="R319" i="17"/>
  <c r="Q319" i="17"/>
  <c r="P319" i="17"/>
  <c r="O319" i="17"/>
  <c r="N319" i="17"/>
  <c r="M319" i="17"/>
  <c r="L319" i="17"/>
  <c r="K319" i="17"/>
  <c r="J319" i="17"/>
  <c r="I319" i="17"/>
  <c r="H319" i="17"/>
  <c r="G319" i="17"/>
  <c r="GZ319" i="17" s="1"/>
  <c r="F319" i="17"/>
  <c r="E319" i="17"/>
  <c r="D319" i="17"/>
  <c r="C319" i="17"/>
  <c r="B319" i="17"/>
  <c r="A319" i="17"/>
  <c r="BJ318" i="17"/>
  <c r="BI318" i="17"/>
  <c r="HI318" i="17" s="1"/>
  <c r="BH318" i="17"/>
  <c r="HJ318" i="17" s="1"/>
  <c r="BG318" i="17"/>
  <c r="BF318" i="17"/>
  <c r="BE318" i="17"/>
  <c r="BD318" i="17"/>
  <c r="BC318" i="17"/>
  <c r="BB318" i="17"/>
  <c r="BA318" i="17"/>
  <c r="AZ318" i="17"/>
  <c r="AY318" i="17"/>
  <c r="AX318" i="17"/>
  <c r="AW318" i="17"/>
  <c r="AV318" i="17"/>
  <c r="AU318" i="17"/>
  <c r="AT318" i="17"/>
  <c r="AS318" i="17"/>
  <c r="AR318" i="17"/>
  <c r="AQ318" i="17"/>
  <c r="AP318" i="17"/>
  <c r="AO318" i="17"/>
  <c r="AN318" i="17"/>
  <c r="AM318" i="17"/>
  <c r="AL318" i="17"/>
  <c r="AK318" i="17"/>
  <c r="AJ318" i="17"/>
  <c r="AI318" i="17"/>
  <c r="AH318" i="17"/>
  <c r="AG318" i="17"/>
  <c r="AF318" i="17"/>
  <c r="AE318" i="17"/>
  <c r="AD318" i="17"/>
  <c r="AC318" i="17"/>
  <c r="AB318" i="17"/>
  <c r="AA318" i="17"/>
  <c r="Z318" i="17"/>
  <c r="Y318" i="17"/>
  <c r="X318" i="17"/>
  <c r="W318" i="17"/>
  <c r="V318" i="17"/>
  <c r="U318" i="17"/>
  <c r="T318" i="17"/>
  <c r="S318" i="17"/>
  <c r="R318" i="17"/>
  <c r="Q318" i="17"/>
  <c r="P318" i="17"/>
  <c r="O318" i="17"/>
  <c r="N318" i="17"/>
  <c r="M318" i="17"/>
  <c r="L318" i="17"/>
  <c r="K318" i="17"/>
  <c r="J318" i="17"/>
  <c r="I318" i="17"/>
  <c r="H318" i="17"/>
  <c r="G318" i="17"/>
  <c r="F318" i="17"/>
  <c r="E318" i="17"/>
  <c r="D318" i="17"/>
  <c r="C318" i="17"/>
  <c r="B318" i="17"/>
  <c r="A318" i="17"/>
  <c r="BJ317" i="17"/>
  <c r="BI317" i="17"/>
  <c r="HI317" i="17" s="1"/>
  <c r="BH317" i="17"/>
  <c r="HJ317" i="17" s="1"/>
  <c r="BG317" i="17"/>
  <c r="BF317" i="17"/>
  <c r="BE317" i="17"/>
  <c r="BD317" i="17"/>
  <c r="BC317" i="17"/>
  <c r="BB317" i="17"/>
  <c r="BA317" i="17"/>
  <c r="AZ317" i="17"/>
  <c r="AY317" i="17"/>
  <c r="AX317" i="17"/>
  <c r="AW317" i="17"/>
  <c r="AV317" i="17"/>
  <c r="AU317" i="17"/>
  <c r="AT317" i="17"/>
  <c r="AS317" i="17"/>
  <c r="AR317" i="17"/>
  <c r="AQ317" i="17"/>
  <c r="AP317" i="17"/>
  <c r="AO317" i="17"/>
  <c r="AN317" i="17"/>
  <c r="AM317" i="17"/>
  <c r="AL317" i="17"/>
  <c r="AK317" i="17"/>
  <c r="AJ317" i="17"/>
  <c r="AI317" i="17"/>
  <c r="AH317" i="17"/>
  <c r="AG317" i="17"/>
  <c r="AF317" i="17"/>
  <c r="AE317" i="17"/>
  <c r="AD317" i="17"/>
  <c r="AC317" i="17"/>
  <c r="AB317" i="17"/>
  <c r="AA317" i="17"/>
  <c r="Z317" i="17"/>
  <c r="Y317" i="17"/>
  <c r="X317" i="17"/>
  <c r="W317" i="17"/>
  <c r="V317" i="17"/>
  <c r="U317" i="17"/>
  <c r="T317" i="17"/>
  <c r="S317" i="17"/>
  <c r="R317" i="17"/>
  <c r="Q317" i="17"/>
  <c r="P317" i="17"/>
  <c r="O317" i="17"/>
  <c r="N317" i="17"/>
  <c r="M317" i="17"/>
  <c r="L317" i="17"/>
  <c r="K317" i="17"/>
  <c r="J317" i="17"/>
  <c r="I317" i="17"/>
  <c r="H317" i="17"/>
  <c r="G317" i="17"/>
  <c r="F317" i="17"/>
  <c r="E317" i="17"/>
  <c r="D317" i="17"/>
  <c r="C317" i="17"/>
  <c r="B317" i="17"/>
  <c r="A317" i="17"/>
  <c r="BJ316" i="17"/>
  <c r="BI316" i="17"/>
  <c r="HI316" i="17" s="1"/>
  <c r="BH316" i="17"/>
  <c r="HJ316" i="17" s="1"/>
  <c r="BG316" i="17"/>
  <c r="BF316" i="17"/>
  <c r="BE316" i="17"/>
  <c r="BD316" i="17"/>
  <c r="BC316" i="17"/>
  <c r="BB316" i="17"/>
  <c r="BA316" i="17"/>
  <c r="AZ316" i="17"/>
  <c r="AY316" i="17"/>
  <c r="AX316" i="17"/>
  <c r="AW316" i="17"/>
  <c r="AV316" i="17"/>
  <c r="AU316" i="17"/>
  <c r="AT316" i="17"/>
  <c r="AS316" i="17"/>
  <c r="AR316" i="17"/>
  <c r="AQ316" i="17"/>
  <c r="AP316" i="17"/>
  <c r="AO316" i="17"/>
  <c r="AN316" i="17"/>
  <c r="AM316" i="17"/>
  <c r="AL316" i="17"/>
  <c r="AK316" i="17"/>
  <c r="AJ316" i="17"/>
  <c r="AI316" i="17"/>
  <c r="AH316" i="17"/>
  <c r="AG316" i="17"/>
  <c r="AF316" i="17"/>
  <c r="AE316" i="17"/>
  <c r="AD316" i="17"/>
  <c r="AC316" i="17"/>
  <c r="AB316" i="17"/>
  <c r="AA316" i="17"/>
  <c r="Z316" i="17"/>
  <c r="Y316" i="17"/>
  <c r="X316" i="17"/>
  <c r="W316" i="17"/>
  <c r="DB316" i="17" s="1"/>
  <c r="V316" i="17"/>
  <c r="U316" i="17"/>
  <c r="T316" i="17"/>
  <c r="S316" i="17"/>
  <c r="R316" i="17"/>
  <c r="Q316" i="17"/>
  <c r="P316" i="17"/>
  <c r="O316" i="17"/>
  <c r="N316" i="17"/>
  <c r="M316" i="17"/>
  <c r="L316" i="17"/>
  <c r="K316" i="17"/>
  <c r="J316" i="17"/>
  <c r="I316" i="17"/>
  <c r="H316" i="17"/>
  <c r="G316" i="17"/>
  <c r="F316" i="17"/>
  <c r="E316" i="17"/>
  <c r="D316" i="17"/>
  <c r="C316" i="17"/>
  <c r="B316" i="17"/>
  <c r="A316" i="17"/>
  <c r="BJ315" i="17"/>
  <c r="BI315" i="17"/>
  <c r="HI315" i="17" s="1"/>
  <c r="BH315" i="17"/>
  <c r="HJ315" i="17" s="1"/>
  <c r="BG315" i="17"/>
  <c r="BF315" i="17"/>
  <c r="BE315" i="17"/>
  <c r="BD315" i="17"/>
  <c r="BC315" i="17"/>
  <c r="BB315" i="17"/>
  <c r="BA315" i="17"/>
  <c r="AZ315" i="17"/>
  <c r="AY315" i="17"/>
  <c r="AX315" i="17"/>
  <c r="AW315" i="17"/>
  <c r="AV315" i="17"/>
  <c r="AU315" i="17"/>
  <c r="AT315" i="17"/>
  <c r="AS315" i="17"/>
  <c r="AR315" i="17"/>
  <c r="AQ315" i="17"/>
  <c r="AP315" i="17"/>
  <c r="AO315" i="17"/>
  <c r="AN315" i="17"/>
  <c r="AM315" i="17"/>
  <c r="AL315" i="17"/>
  <c r="AK315" i="17"/>
  <c r="AJ315" i="17"/>
  <c r="AI315" i="17"/>
  <c r="AH315" i="17"/>
  <c r="AG315" i="17"/>
  <c r="AF315" i="17"/>
  <c r="AE315" i="17"/>
  <c r="AD315" i="17"/>
  <c r="AC315" i="17"/>
  <c r="AB315" i="17"/>
  <c r="AA315" i="17"/>
  <c r="Z315" i="17"/>
  <c r="Y315" i="17"/>
  <c r="X315" i="17"/>
  <c r="W315" i="17"/>
  <c r="V315" i="17"/>
  <c r="U315" i="17"/>
  <c r="T315" i="17"/>
  <c r="S315" i="17"/>
  <c r="R315" i="17"/>
  <c r="Q315" i="17"/>
  <c r="P315" i="17"/>
  <c r="O315" i="17"/>
  <c r="N315" i="17"/>
  <c r="M315" i="17"/>
  <c r="L315" i="17"/>
  <c r="K315" i="17"/>
  <c r="J315" i="17"/>
  <c r="I315" i="17"/>
  <c r="H315" i="17"/>
  <c r="G315" i="17"/>
  <c r="F315" i="17"/>
  <c r="E315" i="17"/>
  <c r="D315" i="17"/>
  <c r="C315" i="17"/>
  <c r="B315" i="17"/>
  <c r="A315" i="17"/>
  <c r="BJ314" i="17"/>
  <c r="BI314" i="17"/>
  <c r="HI314" i="17" s="1"/>
  <c r="BH314" i="17"/>
  <c r="HJ314" i="17" s="1"/>
  <c r="BG314" i="17"/>
  <c r="BF314" i="17"/>
  <c r="BE314" i="17"/>
  <c r="BD314" i="17"/>
  <c r="BC314" i="17"/>
  <c r="BB314" i="17"/>
  <c r="BA314" i="17"/>
  <c r="AZ314" i="17"/>
  <c r="AY314" i="17"/>
  <c r="AX314" i="17"/>
  <c r="AW314" i="17"/>
  <c r="AV314" i="17"/>
  <c r="AU314" i="17"/>
  <c r="AT314" i="17"/>
  <c r="AS314" i="17"/>
  <c r="AR314" i="17"/>
  <c r="AQ314" i="17"/>
  <c r="AP314" i="17"/>
  <c r="AO314" i="17"/>
  <c r="AN314" i="17"/>
  <c r="AM314" i="17"/>
  <c r="AL314" i="17"/>
  <c r="AK314" i="17"/>
  <c r="AJ314" i="17"/>
  <c r="AI314" i="17"/>
  <c r="AH314" i="17"/>
  <c r="AG314" i="17"/>
  <c r="AF314" i="17"/>
  <c r="AE314" i="17"/>
  <c r="AD314" i="17"/>
  <c r="AC314" i="17"/>
  <c r="AB314" i="17"/>
  <c r="AA314" i="17"/>
  <c r="Z314" i="17"/>
  <c r="Y314" i="17"/>
  <c r="X314" i="17"/>
  <c r="W314" i="17"/>
  <c r="V314" i="17"/>
  <c r="U314" i="17"/>
  <c r="T314" i="17"/>
  <c r="S314" i="17"/>
  <c r="R314" i="17"/>
  <c r="Q314" i="17"/>
  <c r="P314" i="17"/>
  <c r="O314" i="17"/>
  <c r="N314" i="17"/>
  <c r="M314" i="17"/>
  <c r="L314" i="17"/>
  <c r="K314" i="17"/>
  <c r="J314" i="17"/>
  <c r="I314" i="17"/>
  <c r="H314" i="17"/>
  <c r="G314" i="17"/>
  <c r="F314" i="17"/>
  <c r="E314" i="17"/>
  <c r="D314" i="17"/>
  <c r="C314" i="17"/>
  <c r="B314" i="17"/>
  <c r="A314" i="17"/>
  <c r="BJ313" i="17"/>
  <c r="BI313" i="17"/>
  <c r="HI313" i="17" s="1"/>
  <c r="BH313" i="17"/>
  <c r="HJ313" i="17" s="1"/>
  <c r="BG313" i="17"/>
  <c r="BF313" i="17"/>
  <c r="BE313" i="17"/>
  <c r="BD313" i="17"/>
  <c r="BC313" i="17"/>
  <c r="BB313" i="17"/>
  <c r="BA313" i="17"/>
  <c r="AZ313" i="17"/>
  <c r="AY313" i="17"/>
  <c r="AX313" i="17"/>
  <c r="AW313" i="17"/>
  <c r="AV313" i="17"/>
  <c r="AU313" i="17"/>
  <c r="AT313" i="17"/>
  <c r="AS313" i="17"/>
  <c r="AR313" i="17"/>
  <c r="AQ313" i="17"/>
  <c r="AP313" i="17"/>
  <c r="AO313" i="17"/>
  <c r="AN313" i="17"/>
  <c r="AM313" i="17"/>
  <c r="AL313" i="17"/>
  <c r="AK313" i="17"/>
  <c r="AJ313" i="17"/>
  <c r="AI313" i="17"/>
  <c r="AH313" i="17"/>
  <c r="AG313" i="17"/>
  <c r="AF313" i="17"/>
  <c r="AE313" i="17"/>
  <c r="AD313" i="17"/>
  <c r="AC313" i="17"/>
  <c r="AB313" i="17"/>
  <c r="AA313" i="17"/>
  <c r="Z313" i="17"/>
  <c r="Y313" i="17"/>
  <c r="X313" i="17"/>
  <c r="W313" i="17"/>
  <c r="V313" i="17"/>
  <c r="U313" i="17"/>
  <c r="T313" i="17"/>
  <c r="S313" i="17"/>
  <c r="R313" i="17"/>
  <c r="Q313" i="17"/>
  <c r="P313" i="17"/>
  <c r="O313" i="17"/>
  <c r="N313" i="17"/>
  <c r="M313" i="17"/>
  <c r="L313" i="17"/>
  <c r="K313" i="17"/>
  <c r="J313" i="17"/>
  <c r="I313" i="17"/>
  <c r="H313" i="17"/>
  <c r="G313" i="17"/>
  <c r="F313" i="17"/>
  <c r="E313" i="17"/>
  <c r="D313" i="17"/>
  <c r="C313" i="17"/>
  <c r="B313" i="17"/>
  <c r="A313" i="17"/>
  <c r="BJ312" i="17"/>
  <c r="BI312" i="17"/>
  <c r="HI312" i="17" s="1"/>
  <c r="BH312" i="17"/>
  <c r="HJ312" i="17" s="1"/>
  <c r="BG312" i="17"/>
  <c r="BF312" i="17"/>
  <c r="BE312" i="17"/>
  <c r="BD312" i="17"/>
  <c r="BC312" i="17"/>
  <c r="BB312" i="17"/>
  <c r="BA312" i="17"/>
  <c r="AZ312" i="17"/>
  <c r="AY312" i="17"/>
  <c r="AX312" i="17"/>
  <c r="AW312" i="17"/>
  <c r="AV312" i="17"/>
  <c r="AU312" i="17"/>
  <c r="AT312" i="17"/>
  <c r="AS312" i="17"/>
  <c r="AR312" i="17"/>
  <c r="AQ312" i="17"/>
  <c r="AP312" i="17"/>
  <c r="AO312" i="17"/>
  <c r="AN312" i="17"/>
  <c r="AM312" i="17"/>
  <c r="AL312" i="17"/>
  <c r="AK312" i="17"/>
  <c r="AJ312" i="17"/>
  <c r="AI312" i="17"/>
  <c r="AH312" i="17"/>
  <c r="AG312" i="17"/>
  <c r="AF312" i="17"/>
  <c r="AE312" i="17"/>
  <c r="AD312" i="17"/>
  <c r="AC312" i="17"/>
  <c r="AB312" i="17"/>
  <c r="AA312" i="17"/>
  <c r="Z312" i="17"/>
  <c r="Y312" i="17"/>
  <c r="X312" i="17"/>
  <c r="W312" i="17"/>
  <c r="V312" i="17"/>
  <c r="U312" i="17"/>
  <c r="T312" i="17"/>
  <c r="S312" i="17"/>
  <c r="R312" i="17"/>
  <c r="Q312" i="17"/>
  <c r="P312" i="17"/>
  <c r="O312" i="17"/>
  <c r="N312" i="17"/>
  <c r="M312" i="17"/>
  <c r="L312" i="17"/>
  <c r="K312" i="17"/>
  <c r="J312" i="17"/>
  <c r="I312" i="17"/>
  <c r="H312" i="17"/>
  <c r="G312" i="17"/>
  <c r="F312" i="17"/>
  <c r="E312" i="17"/>
  <c r="D312" i="17"/>
  <c r="C312" i="17"/>
  <c r="B312" i="17"/>
  <c r="A312" i="17"/>
  <c r="BJ311" i="17"/>
  <c r="BI311" i="17"/>
  <c r="HI311" i="17" s="1"/>
  <c r="BH311" i="17"/>
  <c r="HJ311" i="17" s="1"/>
  <c r="BG311" i="17"/>
  <c r="BF311" i="17"/>
  <c r="BE311" i="17"/>
  <c r="BD311" i="17"/>
  <c r="BC311" i="17"/>
  <c r="BB311" i="17"/>
  <c r="BA311" i="17"/>
  <c r="AZ311" i="17"/>
  <c r="AY311" i="17"/>
  <c r="AX311" i="17"/>
  <c r="AW311" i="17"/>
  <c r="AV311" i="17"/>
  <c r="AU311" i="17"/>
  <c r="AT311" i="17"/>
  <c r="AS311" i="17"/>
  <c r="AR311" i="17"/>
  <c r="AQ311" i="17"/>
  <c r="AP311" i="17"/>
  <c r="AO311" i="17"/>
  <c r="AN311" i="17"/>
  <c r="AM311" i="17"/>
  <c r="AL311" i="17"/>
  <c r="AK311" i="17"/>
  <c r="AJ311" i="17"/>
  <c r="AI311" i="17"/>
  <c r="AH311" i="17"/>
  <c r="AG311" i="17"/>
  <c r="AF311" i="17"/>
  <c r="AE311" i="17"/>
  <c r="AD311" i="17"/>
  <c r="AC311" i="17"/>
  <c r="AB311" i="17"/>
  <c r="AA311" i="17"/>
  <c r="Z311" i="17"/>
  <c r="Y311" i="17"/>
  <c r="X311" i="17"/>
  <c r="W311" i="17"/>
  <c r="V311" i="17"/>
  <c r="U311" i="17"/>
  <c r="T311" i="17"/>
  <c r="S311" i="17"/>
  <c r="R311" i="17"/>
  <c r="Q311" i="17"/>
  <c r="P311" i="17"/>
  <c r="O311" i="17"/>
  <c r="N311" i="17"/>
  <c r="M311" i="17"/>
  <c r="L311" i="17"/>
  <c r="K311" i="17"/>
  <c r="J311" i="17"/>
  <c r="I311" i="17"/>
  <c r="H311" i="17"/>
  <c r="G311" i="17"/>
  <c r="F311" i="17"/>
  <c r="E311" i="17"/>
  <c r="D311" i="17"/>
  <c r="C311" i="17"/>
  <c r="B311" i="17"/>
  <c r="A311" i="17"/>
  <c r="BJ310" i="17"/>
  <c r="BI310" i="17"/>
  <c r="HI310" i="17" s="1"/>
  <c r="BH310" i="17"/>
  <c r="HJ310" i="17" s="1"/>
  <c r="BG310" i="17"/>
  <c r="BF310" i="17"/>
  <c r="BE310" i="17"/>
  <c r="BD310" i="17"/>
  <c r="BC310" i="17"/>
  <c r="BB310" i="17"/>
  <c r="BA310" i="17"/>
  <c r="AZ310" i="17"/>
  <c r="AY310" i="17"/>
  <c r="AX310" i="17"/>
  <c r="AW310" i="17"/>
  <c r="AV310" i="17"/>
  <c r="AU310" i="17"/>
  <c r="AT310" i="17"/>
  <c r="AS310" i="17"/>
  <c r="AR310" i="17"/>
  <c r="AQ310" i="17"/>
  <c r="AP310" i="17"/>
  <c r="AO310" i="17"/>
  <c r="AN310" i="17"/>
  <c r="AM310" i="17"/>
  <c r="AL310" i="17"/>
  <c r="AK310" i="17"/>
  <c r="AJ310" i="17"/>
  <c r="AI310" i="17"/>
  <c r="AH310" i="17"/>
  <c r="AG310" i="17"/>
  <c r="AF310" i="17"/>
  <c r="AE310" i="17"/>
  <c r="AD310" i="17"/>
  <c r="AC310" i="17"/>
  <c r="AB310" i="17"/>
  <c r="AA310" i="17"/>
  <c r="Z310" i="17"/>
  <c r="Y310" i="17"/>
  <c r="X310" i="17"/>
  <c r="W310" i="17"/>
  <c r="V310" i="17"/>
  <c r="U310" i="17"/>
  <c r="T310" i="17"/>
  <c r="S310" i="17"/>
  <c r="R310" i="17"/>
  <c r="Q310" i="17"/>
  <c r="P310" i="17"/>
  <c r="O310" i="17"/>
  <c r="N310" i="17"/>
  <c r="M310" i="17"/>
  <c r="L310" i="17"/>
  <c r="K310" i="17"/>
  <c r="J310" i="17"/>
  <c r="I310" i="17"/>
  <c r="H310" i="17"/>
  <c r="G310" i="17"/>
  <c r="F310" i="17"/>
  <c r="E310" i="17"/>
  <c r="D310" i="17"/>
  <c r="C310" i="17"/>
  <c r="B310" i="17"/>
  <c r="A310" i="17"/>
  <c r="BJ309" i="17"/>
  <c r="BI309" i="17"/>
  <c r="HI309" i="17" s="1"/>
  <c r="BH309" i="17"/>
  <c r="HJ309" i="17" s="1"/>
  <c r="BG309" i="17"/>
  <c r="BF309" i="17"/>
  <c r="BE309" i="17"/>
  <c r="BD309" i="17"/>
  <c r="BC309" i="17"/>
  <c r="BB309" i="17"/>
  <c r="BA309" i="17"/>
  <c r="AZ309" i="17"/>
  <c r="AY309" i="17"/>
  <c r="AX309" i="17"/>
  <c r="AW309" i="17"/>
  <c r="AV309" i="17"/>
  <c r="AU309" i="17"/>
  <c r="AT309" i="17"/>
  <c r="AS309" i="17"/>
  <c r="AR309" i="17"/>
  <c r="AQ309" i="17"/>
  <c r="AP309" i="17"/>
  <c r="AO309" i="17"/>
  <c r="AN309" i="17"/>
  <c r="AM309" i="17"/>
  <c r="AL309" i="17"/>
  <c r="AK309" i="17"/>
  <c r="AJ309" i="17"/>
  <c r="AI309" i="17"/>
  <c r="AH309" i="17"/>
  <c r="AG309" i="17"/>
  <c r="AF309" i="17"/>
  <c r="AE309" i="17"/>
  <c r="AD309" i="17"/>
  <c r="AC309" i="17"/>
  <c r="AB309" i="17"/>
  <c r="AA309" i="17"/>
  <c r="Z309" i="17"/>
  <c r="Y309" i="17"/>
  <c r="X309" i="17"/>
  <c r="W309" i="17"/>
  <c r="V309" i="17"/>
  <c r="U309" i="17"/>
  <c r="T309" i="17"/>
  <c r="S309" i="17"/>
  <c r="R309" i="17"/>
  <c r="Q309" i="17"/>
  <c r="P309" i="17"/>
  <c r="O309" i="17"/>
  <c r="N309" i="17"/>
  <c r="M309" i="17"/>
  <c r="L309" i="17"/>
  <c r="K309" i="17"/>
  <c r="J309" i="17"/>
  <c r="I309" i="17"/>
  <c r="H309" i="17"/>
  <c r="G309" i="17"/>
  <c r="F309" i="17"/>
  <c r="E309" i="17"/>
  <c r="D309" i="17"/>
  <c r="C309" i="17"/>
  <c r="B309" i="17"/>
  <c r="A309" i="17"/>
  <c r="BJ308" i="17"/>
  <c r="BI308" i="17"/>
  <c r="HI308" i="17" s="1"/>
  <c r="BH308" i="17"/>
  <c r="HJ308" i="17" s="1"/>
  <c r="BG308" i="17"/>
  <c r="BF308" i="17"/>
  <c r="BE308" i="17"/>
  <c r="BD308" i="17"/>
  <c r="BC308" i="17"/>
  <c r="BB308" i="17"/>
  <c r="BA308" i="17"/>
  <c r="AZ308" i="17"/>
  <c r="AY308" i="17"/>
  <c r="AX308" i="17"/>
  <c r="AW308" i="17"/>
  <c r="AV308" i="17"/>
  <c r="AU308" i="17"/>
  <c r="AT308" i="17"/>
  <c r="AS308" i="17"/>
  <c r="AR308" i="17"/>
  <c r="AQ308" i="17"/>
  <c r="AP308" i="17"/>
  <c r="AO308" i="17"/>
  <c r="AN308" i="17"/>
  <c r="AM308" i="17"/>
  <c r="AL308" i="17"/>
  <c r="AK308" i="17"/>
  <c r="AJ308" i="17"/>
  <c r="AI308" i="17"/>
  <c r="AH308" i="17"/>
  <c r="AG308" i="17"/>
  <c r="AF308" i="17"/>
  <c r="AE308" i="17"/>
  <c r="AD308" i="17"/>
  <c r="AC308" i="17"/>
  <c r="AB308" i="17"/>
  <c r="AA308" i="17"/>
  <c r="Z308" i="17"/>
  <c r="Y308" i="17"/>
  <c r="X308" i="17"/>
  <c r="W308" i="17"/>
  <c r="V308" i="17"/>
  <c r="U308" i="17"/>
  <c r="T308" i="17"/>
  <c r="S308" i="17"/>
  <c r="R308" i="17"/>
  <c r="Q308" i="17"/>
  <c r="P308" i="17"/>
  <c r="O308" i="17"/>
  <c r="N308" i="17"/>
  <c r="M308" i="17"/>
  <c r="L308" i="17"/>
  <c r="K308" i="17"/>
  <c r="J308" i="17"/>
  <c r="I308" i="17"/>
  <c r="H308" i="17"/>
  <c r="G308" i="17"/>
  <c r="F308" i="17"/>
  <c r="E308" i="17"/>
  <c r="D308" i="17"/>
  <c r="C308" i="17"/>
  <c r="B308" i="17"/>
  <c r="A308" i="17"/>
  <c r="BJ307" i="17"/>
  <c r="BI307" i="17"/>
  <c r="HI307" i="17" s="1"/>
  <c r="BH307" i="17"/>
  <c r="HJ307" i="17" s="1"/>
  <c r="BG307" i="17"/>
  <c r="BF307" i="17"/>
  <c r="BE307" i="17"/>
  <c r="BD307" i="17"/>
  <c r="BC307" i="17"/>
  <c r="BB307" i="17"/>
  <c r="BA307" i="17"/>
  <c r="AZ307" i="17"/>
  <c r="AY307" i="17"/>
  <c r="AX307" i="17"/>
  <c r="AW307" i="17"/>
  <c r="AV307" i="17"/>
  <c r="AU307" i="17"/>
  <c r="AT307" i="17"/>
  <c r="AS307" i="17"/>
  <c r="AR307" i="17"/>
  <c r="AQ307" i="17"/>
  <c r="AP307" i="17"/>
  <c r="AO307" i="17"/>
  <c r="AN307" i="17"/>
  <c r="AM307" i="17"/>
  <c r="AL307" i="17"/>
  <c r="AK307" i="17"/>
  <c r="AJ307" i="17"/>
  <c r="AI307" i="17"/>
  <c r="AH307" i="17"/>
  <c r="AG307" i="17"/>
  <c r="AF307" i="17"/>
  <c r="AE307" i="17"/>
  <c r="AD307" i="17"/>
  <c r="AC307" i="17"/>
  <c r="AB307" i="17"/>
  <c r="AA307" i="17"/>
  <c r="Z307" i="17"/>
  <c r="Y307" i="17"/>
  <c r="X307" i="17"/>
  <c r="W307" i="17"/>
  <c r="V307" i="17"/>
  <c r="U307" i="17"/>
  <c r="T307" i="17"/>
  <c r="S307" i="17"/>
  <c r="R307" i="17"/>
  <c r="Q307" i="17"/>
  <c r="P307" i="17"/>
  <c r="O307" i="17"/>
  <c r="N307" i="17"/>
  <c r="M307" i="17"/>
  <c r="L307" i="17"/>
  <c r="K307" i="17"/>
  <c r="J307" i="17"/>
  <c r="I307" i="17"/>
  <c r="H307" i="17"/>
  <c r="G307" i="17"/>
  <c r="F307" i="17"/>
  <c r="E307" i="17"/>
  <c r="D307" i="17"/>
  <c r="C307" i="17"/>
  <c r="B307" i="17"/>
  <c r="A307" i="17"/>
  <c r="BJ306" i="17"/>
  <c r="BI306" i="17"/>
  <c r="HI306" i="17" s="1"/>
  <c r="BH306" i="17"/>
  <c r="HJ306" i="17" s="1"/>
  <c r="BG306" i="17"/>
  <c r="BF306" i="17"/>
  <c r="BE306" i="17"/>
  <c r="BD306" i="17"/>
  <c r="BC306" i="17"/>
  <c r="BB306" i="17"/>
  <c r="BA306" i="17"/>
  <c r="AZ306" i="17"/>
  <c r="AY306" i="17"/>
  <c r="AX306" i="17"/>
  <c r="AW306" i="17"/>
  <c r="AV306" i="17"/>
  <c r="AU306" i="17"/>
  <c r="AT306" i="17"/>
  <c r="AS306" i="17"/>
  <c r="AR306" i="17"/>
  <c r="AQ306" i="17"/>
  <c r="AP306" i="17"/>
  <c r="AO306" i="17"/>
  <c r="AN306" i="17"/>
  <c r="AM306" i="17"/>
  <c r="AL306" i="17"/>
  <c r="AK306" i="17"/>
  <c r="AJ306" i="17"/>
  <c r="AI306" i="17"/>
  <c r="AH306" i="17"/>
  <c r="AG306" i="17"/>
  <c r="AF306" i="17"/>
  <c r="AE306" i="17"/>
  <c r="AD306" i="17"/>
  <c r="AC306" i="17"/>
  <c r="AB306" i="17"/>
  <c r="AA306" i="17"/>
  <c r="Z306" i="17"/>
  <c r="Y306" i="17"/>
  <c r="X306" i="17"/>
  <c r="W306" i="17"/>
  <c r="V306" i="17"/>
  <c r="U306" i="17"/>
  <c r="T306" i="17"/>
  <c r="S306" i="17"/>
  <c r="R306" i="17"/>
  <c r="Q306" i="17"/>
  <c r="P306" i="17"/>
  <c r="O306" i="17"/>
  <c r="N306" i="17"/>
  <c r="M306" i="17"/>
  <c r="L306" i="17"/>
  <c r="K306" i="17"/>
  <c r="J306" i="17"/>
  <c r="I306" i="17"/>
  <c r="H306" i="17"/>
  <c r="G306" i="17"/>
  <c r="F306" i="17"/>
  <c r="E306" i="17"/>
  <c r="D306" i="17"/>
  <c r="C306" i="17"/>
  <c r="B306" i="17"/>
  <c r="A306" i="17"/>
  <c r="BJ305" i="17"/>
  <c r="BI305" i="17"/>
  <c r="HI305" i="17" s="1"/>
  <c r="BH305" i="17"/>
  <c r="HJ305" i="17" s="1"/>
  <c r="BG305" i="17"/>
  <c r="BF305" i="17"/>
  <c r="BE305" i="17"/>
  <c r="BD305" i="17"/>
  <c r="BC305" i="17"/>
  <c r="BB305" i="17"/>
  <c r="BA305" i="17"/>
  <c r="AZ305" i="17"/>
  <c r="AY305" i="17"/>
  <c r="AX305" i="17"/>
  <c r="AW305" i="17"/>
  <c r="AV305" i="17"/>
  <c r="AU305" i="17"/>
  <c r="AT305" i="17"/>
  <c r="AS305" i="17"/>
  <c r="AR305" i="17"/>
  <c r="AQ305" i="17"/>
  <c r="AP305" i="17"/>
  <c r="AO305" i="17"/>
  <c r="AN305" i="17"/>
  <c r="AM305" i="17"/>
  <c r="AL305" i="17"/>
  <c r="AK305" i="17"/>
  <c r="AJ305" i="17"/>
  <c r="AI305" i="17"/>
  <c r="AH305" i="17"/>
  <c r="AG305" i="17"/>
  <c r="AF305" i="17"/>
  <c r="AE305" i="17"/>
  <c r="AD305" i="17"/>
  <c r="AC305" i="17"/>
  <c r="AB305" i="17"/>
  <c r="AA305" i="17"/>
  <c r="Z305" i="17"/>
  <c r="Y305" i="17"/>
  <c r="X305" i="17"/>
  <c r="W305" i="17"/>
  <c r="V305" i="17"/>
  <c r="U305" i="17"/>
  <c r="T305" i="17"/>
  <c r="S305" i="17"/>
  <c r="R305" i="17"/>
  <c r="Q305" i="17"/>
  <c r="P305" i="17"/>
  <c r="O305" i="17"/>
  <c r="N305" i="17"/>
  <c r="M305" i="17"/>
  <c r="L305" i="17"/>
  <c r="K305" i="17"/>
  <c r="J305" i="17"/>
  <c r="I305" i="17"/>
  <c r="H305" i="17"/>
  <c r="G305" i="17"/>
  <c r="F305" i="17"/>
  <c r="E305" i="17"/>
  <c r="D305" i="17"/>
  <c r="C305" i="17"/>
  <c r="B305" i="17"/>
  <c r="A305" i="17"/>
  <c r="BJ304" i="17"/>
  <c r="BI304" i="17"/>
  <c r="HI304" i="17" s="1"/>
  <c r="BH304" i="17"/>
  <c r="HJ304" i="17" s="1"/>
  <c r="BG304" i="17"/>
  <c r="BF304" i="17"/>
  <c r="BE304" i="17"/>
  <c r="BD304" i="17"/>
  <c r="BC304" i="17"/>
  <c r="BB304" i="17"/>
  <c r="BA304" i="17"/>
  <c r="AZ304" i="17"/>
  <c r="AY304" i="17"/>
  <c r="AX304" i="17"/>
  <c r="AW304" i="17"/>
  <c r="AV304" i="17"/>
  <c r="AU304" i="17"/>
  <c r="AT304" i="17"/>
  <c r="AS304" i="17"/>
  <c r="AR304" i="17"/>
  <c r="AQ304" i="17"/>
  <c r="AP304" i="17"/>
  <c r="AO304" i="17"/>
  <c r="AN304" i="17"/>
  <c r="AM304" i="17"/>
  <c r="AL304" i="17"/>
  <c r="AK304" i="17"/>
  <c r="AJ304" i="17"/>
  <c r="AI304" i="17"/>
  <c r="AH304" i="17"/>
  <c r="AG304" i="17"/>
  <c r="AF304" i="17"/>
  <c r="AE304" i="17"/>
  <c r="AD304" i="17"/>
  <c r="AC304" i="17"/>
  <c r="AB304" i="17"/>
  <c r="AA304" i="17"/>
  <c r="Z304" i="17"/>
  <c r="Y304" i="17"/>
  <c r="X304" i="17"/>
  <c r="W304" i="17"/>
  <c r="V304" i="17"/>
  <c r="U304" i="17"/>
  <c r="T304" i="17"/>
  <c r="S304" i="17"/>
  <c r="R304" i="17"/>
  <c r="Q304" i="17"/>
  <c r="P304" i="17"/>
  <c r="O304" i="17"/>
  <c r="N304" i="17"/>
  <c r="M304" i="17"/>
  <c r="L304" i="17"/>
  <c r="K304" i="17"/>
  <c r="J304" i="17"/>
  <c r="I304" i="17"/>
  <c r="H304" i="17"/>
  <c r="G304" i="17"/>
  <c r="F304" i="17"/>
  <c r="E304" i="17"/>
  <c r="D304" i="17"/>
  <c r="C304" i="17"/>
  <c r="B304" i="17"/>
  <c r="A304" i="17"/>
  <c r="BJ303" i="17"/>
  <c r="BI303" i="17"/>
  <c r="HI303" i="17" s="1"/>
  <c r="BH303" i="17"/>
  <c r="HJ303" i="17" s="1"/>
  <c r="BG303" i="17"/>
  <c r="BF303" i="17"/>
  <c r="BE303" i="17"/>
  <c r="BD303" i="17"/>
  <c r="BC303" i="17"/>
  <c r="BB303" i="17"/>
  <c r="BA303" i="17"/>
  <c r="AZ303" i="17"/>
  <c r="AY303" i="17"/>
  <c r="AX303" i="17"/>
  <c r="AW303" i="17"/>
  <c r="AV303" i="17"/>
  <c r="AU303" i="17"/>
  <c r="AT303" i="17"/>
  <c r="AS303" i="17"/>
  <c r="AR303" i="17"/>
  <c r="AQ303" i="17"/>
  <c r="AP303" i="17"/>
  <c r="AO303" i="17"/>
  <c r="AN303" i="17"/>
  <c r="AM303" i="17"/>
  <c r="AL303" i="17"/>
  <c r="AK303" i="17"/>
  <c r="AJ303" i="17"/>
  <c r="AI303" i="17"/>
  <c r="AH303" i="17"/>
  <c r="AG303" i="17"/>
  <c r="AF303" i="17"/>
  <c r="AE303" i="17"/>
  <c r="AD303" i="17"/>
  <c r="AC303" i="17"/>
  <c r="AB303" i="17"/>
  <c r="AA303" i="17"/>
  <c r="Z303" i="17"/>
  <c r="Y303" i="17"/>
  <c r="X303" i="17"/>
  <c r="W303" i="17"/>
  <c r="V303" i="17"/>
  <c r="U303" i="17"/>
  <c r="T303" i="17"/>
  <c r="S303" i="17"/>
  <c r="R303" i="17"/>
  <c r="Q303" i="17"/>
  <c r="P303" i="17"/>
  <c r="O303" i="17"/>
  <c r="N303" i="17"/>
  <c r="M303" i="17"/>
  <c r="L303" i="17"/>
  <c r="K303" i="17"/>
  <c r="J303" i="17"/>
  <c r="I303" i="17"/>
  <c r="H303" i="17"/>
  <c r="G303" i="17"/>
  <c r="F303" i="17"/>
  <c r="E303" i="17"/>
  <c r="D303" i="17"/>
  <c r="C303" i="17"/>
  <c r="B303" i="17"/>
  <c r="A303" i="17"/>
  <c r="BJ302" i="17"/>
  <c r="BI302" i="17"/>
  <c r="HI302" i="17" s="1"/>
  <c r="BH302" i="17"/>
  <c r="BG302" i="17"/>
  <c r="BF302" i="17"/>
  <c r="BE302" i="17"/>
  <c r="BD302" i="17"/>
  <c r="BC302" i="17"/>
  <c r="BB302" i="17"/>
  <c r="BA302" i="17"/>
  <c r="AZ302" i="17"/>
  <c r="AY302" i="17"/>
  <c r="AX302" i="17"/>
  <c r="AW302" i="17"/>
  <c r="AV302" i="17"/>
  <c r="AU302" i="17"/>
  <c r="AT302" i="17"/>
  <c r="AS302" i="17"/>
  <c r="AR302" i="17"/>
  <c r="AQ302" i="17"/>
  <c r="AP302" i="17"/>
  <c r="AO302" i="17"/>
  <c r="AN302" i="17"/>
  <c r="AM302" i="17"/>
  <c r="AL302" i="17"/>
  <c r="AK302" i="17"/>
  <c r="AJ302" i="17"/>
  <c r="AI302" i="17"/>
  <c r="AH302" i="17"/>
  <c r="AG302" i="17"/>
  <c r="AF302" i="17"/>
  <c r="AE302" i="17"/>
  <c r="AD302" i="17"/>
  <c r="AC302" i="17"/>
  <c r="AB302" i="17"/>
  <c r="AA302" i="17"/>
  <c r="Z302" i="17"/>
  <c r="Y302" i="17"/>
  <c r="X302" i="17"/>
  <c r="W302" i="17"/>
  <c r="V302" i="17"/>
  <c r="U302" i="17"/>
  <c r="T302" i="17"/>
  <c r="S302" i="17"/>
  <c r="R302" i="17"/>
  <c r="Q302" i="17"/>
  <c r="P302" i="17"/>
  <c r="O302" i="17"/>
  <c r="N302" i="17"/>
  <c r="M302" i="17"/>
  <c r="L302" i="17"/>
  <c r="K302" i="17"/>
  <c r="J302" i="17"/>
  <c r="I302" i="17"/>
  <c r="H302" i="17"/>
  <c r="G302" i="17"/>
  <c r="F302" i="17"/>
  <c r="HA302" i="17" s="1"/>
  <c r="E302" i="17"/>
  <c r="D302" i="17"/>
  <c r="C302" i="17"/>
  <c r="B302" i="17"/>
  <c r="A302" i="17"/>
  <c r="BJ301" i="17"/>
  <c r="BI301" i="17"/>
  <c r="HI301" i="17" s="1"/>
  <c r="BH301" i="17"/>
  <c r="HJ301" i="17" s="1"/>
  <c r="BG301" i="17"/>
  <c r="BF301" i="17"/>
  <c r="BE301" i="17"/>
  <c r="BD301" i="17"/>
  <c r="BC301" i="17"/>
  <c r="BB301" i="17"/>
  <c r="BA301" i="17"/>
  <c r="AZ301" i="17"/>
  <c r="AY301" i="17"/>
  <c r="AX301" i="17"/>
  <c r="AW301" i="17"/>
  <c r="AV301" i="17"/>
  <c r="AU301" i="17"/>
  <c r="AT301" i="17"/>
  <c r="AS301" i="17"/>
  <c r="AR301" i="17"/>
  <c r="AQ301" i="17"/>
  <c r="AP301" i="17"/>
  <c r="AO301" i="17"/>
  <c r="AN301" i="17"/>
  <c r="AM301" i="17"/>
  <c r="AL301" i="17"/>
  <c r="AK301" i="17"/>
  <c r="AJ301" i="17"/>
  <c r="AI301" i="17"/>
  <c r="AH301" i="17"/>
  <c r="AG301" i="17"/>
  <c r="AF301" i="17"/>
  <c r="AE301" i="17"/>
  <c r="AD301" i="17"/>
  <c r="AC301" i="17"/>
  <c r="AB301" i="17"/>
  <c r="AA301" i="17"/>
  <c r="Z301" i="17"/>
  <c r="Y301" i="17"/>
  <c r="X301" i="17"/>
  <c r="W301" i="17"/>
  <c r="V301" i="17"/>
  <c r="U301" i="17"/>
  <c r="T301" i="17"/>
  <c r="S301" i="17"/>
  <c r="R301" i="17"/>
  <c r="Q301" i="17"/>
  <c r="P301" i="17"/>
  <c r="O301" i="17"/>
  <c r="N301" i="17"/>
  <c r="M301" i="17"/>
  <c r="L301" i="17"/>
  <c r="K301" i="17"/>
  <c r="J301" i="17"/>
  <c r="I301" i="17"/>
  <c r="H301" i="17"/>
  <c r="G301" i="17"/>
  <c r="F301" i="17"/>
  <c r="E301" i="17"/>
  <c r="D301" i="17"/>
  <c r="C301" i="17"/>
  <c r="B301" i="17"/>
  <c r="A301" i="17"/>
  <c r="BJ300" i="17"/>
  <c r="BI300" i="17"/>
  <c r="HI300" i="17" s="1"/>
  <c r="BH300" i="17"/>
  <c r="HJ300" i="17" s="1"/>
  <c r="BG300" i="17"/>
  <c r="BF300" i="17"/>
  <c r="BE300" i="17"/>
  <c r="BD300" i="17"/>
  <c r="BC300" i="17"/>
  <c r="BB300" i="17"/>
  <c r="BA300" i="17"/>
  <c r="AZ300" i="17"/>
  <c r="AY300" i="17"/>
  <c r="AX300" i="17"/>
  <c r="AW300" i="17"/>
  <c r="AV300" i="17"/>
  <c r="AU300" i="17"/>
  <c r="AT300" i="17"/>
  <c r="AS300" i="17"/>
  <c r="AR300" i="17"/>
  <c r="AQ300" i="17"/>
  <c r="AP300" i="17"/>
  <c r="AO300" i="17"/>
  <c r="AN300" i="17"/>
  <c r="AM300" i="17"/>
  <c r="AL300" i="17"/>
  <c r="AK300" i="17"/>
  <c r="AJ300" i="17"/>
  <c r="AI300" i="17"/>
  <c r="AH300" i="17"/>
  <c r="AG300" i="17"/>
  <c r="AF300" i="17"/>
  <c r="AE300" i="17"/>
  <c r="AD300" i="17"/>
  <c r="AC300" i="17"/>
  <c r="AB300" i="17"/>
  <c r="AA300" i="17"/>
  <c r="Z300" i="17"/>
  <c r="Y300" i="17"/>
  <c r="X300" i="17"/>
  <c r="W300" i="17"/>
  <c r="V300" i="17"/>
  <c r="U300" i="17"/>
  <c r="T300" i="17"/>
  <c r="S300" i="17"/>
  <c r="R300" i="17"/>
  <c r="Q300" i="17"/>
  <c r="P300" i="17"/>
  <c r="O300" i="17"/>
  <c r="N300" i="17"/>
  <c r="M300" i="17"/>
  <c r="L300" i="17"/>
  <c r="K300" i="17"/>
  <c r="J300" i="17"/>
  <c r="I300" i="17"/>
  <c r="H300" i="17"/>
  <c r="G300" i="17"/>
  <c r="F300" i="17"/>
  <c r="E300" i="17"/>
  <c r="D300" i="17"/>
  <c r="C300" i="17"/>
  <c r="B300" i="17"/>
  <c r="A300" i="17"/>
  <c r="BJ299" i="17"/>
  <c r="BI299" i="17"/>
  <c r="HI299" i="17" s="1"/>
  <c r="BH299" i="17"/>
  <c r="HJ299" i="17" s="1"/>
  <c r="BG299" i="17"/>
  <c r="BF299" i="17"/>
  <c r="BE299" i="17"/>
  <c r="BD299" i="17"/>
  <c r="BC299" i="17"/>
  <c r="BB299" i="17"/>
  <c r="BA299" i="17"/>
  <c r="AZ299" i="17"/>
  <c r="AY299" i="17"/>
  <c r="AX299" i="17"/>
  <c r="AW299" i="17"/>
  <c r="AV299" i="17"/>
  <c r="AU299" i="17"/>
  <c r="AT299" i="17"/>
  <c r="AS299" i="17"/>
  <c r="AR299" i="17"/>
  <c r="AQ299" i="17"/>
  <c r="AP299" i="17"/>
  <c r="AO299" i="17"/>
  <c r="AN299" i="17"/>
  <c r="AM299" i="17"/>
  <c r="AL299" i="17"/>
  <c r="AK299" i="17"/>
  <c r="AJ299" i="17"/>
  <c r="AI299" i="17"/>
  <c r="AH299" i="17"/>
  <c r="AG299" i="17"/>
  <c r="AF299" i="17"/>
  <c r="AE299" i="17"/>
  <c r="AD299" i="17"/>
  <c r="AC299" i="17"/>
  <c r="AB299" i="17"/>
  <c r="AA299" i="17"/>
  <c r="Z299" i="17"/>
  <c r="Y299" i="17"/>
  <c r="X299" i="17"/>
  <c r="W299" i="17"/>
  <c r="V299" i="17"/>
  <c r="U299" i="17"/>
  <c r="T299" i="17"/>
  <c r="S299" i="17"/>
  <c r="R299" i="17"/>
  <c r="Q299" i="17"/>
  <c r="P299" i="17"/>
  <c r="O299" i="17"/>
  <c r="N299" i="17"/>
  <c r="M299" i="17"/>
  <c r="L299" i="17"/>
  <c r="K299" i="17"/>
  <c r="J299" i="17"/>
  <c r="I299" i="17"/>
  <c r="H299" i="17"/>
  <c r="G299" i="17"/>
  <c r="F299" i="17"/>
  <c r="E299" i="17"/>
  <c r="D299" i="17"/>
  <c r="C299" i="17"/>
  <c r="B299" i="17"/>
  <c r="A299" i="17"/>
  <c r="BJ298" i="17"/>
  <c r="BI298" i="17"/>
  <c r="HI298" i="17" s="1"/>
  <c r="BH298" i="17"/>
  <c r="HJ298" i="17" s="1"/>
  <c r="BG298" i="17"/>
  <c r="BF298" i="17"/>
  <c r="BE298" i="17"/>
  <c r="BD298" i="17"/>
  <c r="BC298" i="17"/>
  <c r="BB298" i="17"/>
  <c r="BA298" i="17"/>
  <c r="AZ298" i="17"/>
  <c r="AY298" i="17"/>
  <c r="AX298" i="17"/>
  <c r="AW298" i="17"/>
  <c r="AV298" i="17"/>
  <c r="AU298" i="17"/>
  <c r="AT298" i="17"/>
  <c r="AS298" i="17"/>
  <c r="AR298" i="17"/>
  <c r="AQ298" i="17"/>
  <c r="AP298" i="17"/>
  <c r="AO298" i="17"/>
  <c r="AN298" i="17"/>
  <c r="AM298" i="17"/>
  <c r="AL298" i="17"/>
  <c r="AK298" i="17"/>
  <c r="AJ298" i="17"/>
  <c r="AI298" i="17"/>
  <c r="AH298" i="17"/>
  <c r="AG298" i="17"/>
  <c r="AF298" i="17"/>
  <c r="AE298" i="17"/>
  <c r="AD298" i="17"/>
  <c r="AC298" i="17"/>
  <c r="AB298" i="17"/>
  <c r="AA298" i="17"/>
  <c r="Z298" i="17"/>
  <c r="Y298" i="17"/>
  <c r="X298" i="17"/>
  <c r="W298" i="17"/>
  <c r="V298" i="17"/>
  <c r="U298" i="17"/>
  <c r="T298" i="17"/>
  <c r="S298" i="17"/>
  <c r="R298" i="17"/>
  <c r="Q298" i="17"/>
  <c r="P298" i="17"/>
  <c r="O298" i="17"/>
  <c r="N298" i="17"/>
  <c r="M298" i="17"/>
  <c r="L298" i="17"/>
  <c r="K298" i="17"/>
  <c r="J298" i="17"/>
  <c r="I298" i="17"/>
  <c r="H298" i="17"/>
  <c r="G298" i="17"/>
  <c r="F298" i="17"/>
  <c r="E298" i="17"/>
  <c r="D298" i="17"/>
  <c r="C298" i="17"/>
  <c r="B298" i="17"/>
  <c r="A298" i="17"/>
  <c r="BJ297" i="17"/>
  <c r="BI297" i="17"/>
  <c r="HI297" i="17" s="1"/>
  <c r="BH297" i="17"/>
  <c r="HJ297" i="17" s="1"/>
  <c r="BG297" i="17"/>
  <c r="BF297" i="17"/>
  <c r="BE297" i="17"/>
  <c r="BD297" i="17"/>
  <c r="BC297" i="17"/>
  <c r="BB297" i="17"/>
  <c r="BA297" i="17"/>
  <c r="AZ297" i="17"/>
  <c r="AY297" i="17"/>
  <c r="AX297" i="17"/>
  <c r="AW297" i="17"/>
  <c r="AV297" i="17"/>
  <c r="AU297" i="17"/>
  <c r="AT297" i="17"/>
  <c r="AS297" i="17"/>
  <c r="AR297" i="17"/>
  <c r="AQ297" i="17"/>
  <c r="AP297" i="17"/>
  <c r="AO297" i="17"/>
  <c r="AN297" i="17"/>
  <c r="AM297" i="17"/>
  <c r="AL297" i="17"/>
  <c r="AK297" i="17"/>
  <c r="AJ297" i="17"/>
  <c r="AI297" i="17"/>
  <c r="AH297" i="17"/>
  <c r="AG297" i="17"/>
  <c r="AF297" i="17"/>
  <c r="AE297" i="17"/>
  <c r="AD297" i="17"/>
  <c r="AC297" i="17"/>
  <c r="AB297" i="17"/>
  <c r="AA297" i="17"/>
  <c r="Z297" i="17"/>
  <c r="GE297" i="17" s="1"/>
  <c r="Y297" i="17"/>
  <c r="X297" i="17"/>
  <c r="W297" i="17"/>
  <c r="V297" i="17"/>
  <c r="U297" i="17"/>
  <c r="T297" i="17"/>
  <c r="S297" i="17"/>
  <c r="R297" i="17"/>
  <c r="Q297" i="17"/>
  <c r="P297" i="17"/>
  <c r="O297" i="17"/>
  <c r="N297" i="17"/>
  <c r="M297" i="17"/>
  <c r="L297" i="17"/>
  <c r="K297" i="17"/>
  <c r="J297" i="17"/>
  <c r="I297" i="17"/>
  <c r="H297" i="17"/>
  <c r="G297" i="17"/>
  <c r="F297" i="17"/>
  <c r="E297" i="17"/>
  <c r="D297" i="17"/>
  <c r="C297" i="17"/>
  <c r="B297" i="17"/>
  <c r="A297" i="17"/>
  <c r="BJ296" i="17"/>
  <c r="BI296" i="17"/>
  <c r="HI296" i="17" s="1"/>
  <c r="BH296" i="17"/>
  <c r="BG296" i="17"/>
  <c r="BF296" i="17"/>
  <c r="BE296" i="17"/>
  <c r="BD296" i="17"/>
  <c r="BC296" i="17"/>
  <c r="BB296" i="17"/>
  <c r="BA296" i="17"/>
  <c r="AZ296" i="17"/>
  <c r="AY296" i="17"/>
  <c r="AX296" i="17"/>
  <c r="AW296" i="17"/>
  <c r="AV296" i="17"/>
  <c r="AU296" i="17"/>
  <c r="AT296" i="17"/>
  <c r="AS296" i="17"/>
  <c r="AR296" i="17"/>
  <c r="AQ296" i="17"/>
  <c r="AP296" i="17"/>
  <c r="AO296" i="17"/>
  <c r="AN296" i="17"/>
  <c r="AM296" i="17"/>
  <c r="AL296" i="17"/>
  <c r="AK296" i="17"/>
  <c r="AJ296" i="17"/>
  <c r="AI296" i="17"/>
  <c r="AH296" i="17"/>
  <c r="AG296" i="17"/>
  <c r="AF296" i="17"/>
  <c r="AE296" i="17"/>
  <c r="AD296" i="17"/>
  <c r="AC296" i="17"/>
  <c r="AB296" i="17"/>
  <c r="AA296" i="17"/>
  <c r="Z296" i="17"/>
  <c r="Y296" i="17"/>
  <c r="X296" i="17"/>
  <c r="W296" i="17"/>
  <c r="V296" i="17"/>
  <c r="U296" i="17"/>
  <c r="T296" i="17"/>
  <c r="S296" i="17"/>
  <c r="R296" i="17"/>
  <c r="Q296" i="17"/>
  <c r="P296" i="17"/>
  <c r="O296" i="17"/>
  <c r="N296" i="17"/>
  <c r="M296" i="17"/>
  <c r="L296" i="17"/>
  <c r="K296" i="17"/>
  <c r="J296" i="17"/>
  <c r="I296" i="17"/>
  <c r="H296" i="17"/>
  <c r="G296" i="17"/>
  <c r="F296" i="17"/>
  <c r="HA296" i="17" s="1"/>
  <c r="E296" i="17"/>
  <c r="D296" i="17"/>
  <c r="C296" i="17"/>
  <c r="B296" i="17"/>
  <c r="A296" i="17"/>
  <c r="BJ295" i="17"/>
  <c r="BI295" i="17"/>
  <c r="HI295" i="17" s="1"/>
  <c r="BH295" i="17"/>
  <c r="HJ295" i="17" s="1"/>
  <c r="BG295" i="17"/>
  <c r="BF295" i="17"/>
  <c r="BE295" i="17"/>
  <c r="BD295" i="17"/>
  <c r="BC295" i="17"/>
  <c r="BB295" i="17"/>
  <c r="BA295" i="17"/>
  <c r="AZ295" i="17"/>
  <c r="AY295" i="17"/>
  <c r="AX295" i="17"/>
  <c r="AW295" i="17"/>
  <c r="AV295" i="17"/>
  <c r="AU295" i="17"/>
  <c r="AT295" i="17"/>
  <c r="AS295" i="17"/>
  <c r="AR295" i="17"/>
  <c r="AQ295" i="17"/>
  <c r="AP295" i="17"/>
  <c r="AO295" i="17"/>
  <c r="AN295" i="17"/>
  <c r="AM295" i="17"/>
  <c r="AL295" i="17"/>
  <c r="AK295" i="17"/>
  <c r="AJ295" i="17"/>
  <c r="AI295" i="17"/>
  <c r="AH295" i="17"/>
  <c r="AG295" i="17"/>
  <c r="AF295" i="17"/>
  <c r="AE295" i="17"/>
  <c r="AD295" i="17"/>
  <c r="AC295" i="17"/>
  <c r="AB295" i="17"/>
  <c r="AA295" i="17"/>
  <c r="Z295" i="17"/>
  <c r="Y295" i="17"/>
  <c r="X295" i="17"/>
  <c r="W295" i="17"/>
  <c r="V295" i="17"/>
  <c r="U295" i="17"/>
  <c r="T295" i="17"/>
  <c r="S295" i="17"/>
  <c r="R295" i="17"/>
  <c r="Q295" i="17"/>
  <c r="P295" i="17"/>
  <c r="O295" i="17"/>
  <c r="N295" i="17"/>
  <c r="M295" i="17"/>
  <c r="L295" i="17"/>
  <c r="K295" i="17"/>
  <c r="J295" i="17"/>
  <c r="I295" i="17"/>
  <c r="H295" i="17"/>
  <c r="G295" i="17"/>
  <c r="F295" i="17"/>
  <c r="E295" i="17"/>
  <c r="D295" i="17"/>
  <c r="C295" i="17"/>
  <c r="B295" i="17"/>
  <c r="A295" i="17"/>
  <c r="BJ294" i="17"/>
  <c r="BI294" i="17"/>
  <c r="HI294" i="17" s="1"/>
  <c r="BH294" i="17"/>
  <c r="HJ294" i="17" s="1"/>
  <c r="BG294" i="17"/>
  <c r="BF294" i="17"/>
  <c r="BE294" i="17"/>
  <c r="BD294" i="17"/>
  <c r="BC294" i="17"/>
  <c r="BB294" i="17"/>
  <c r="BA294" i="17"/>
  <c r="AZ294" i="17"/>
  <c r="AY294" i="17"/>
  <c r="AX294" i="17"/>
  <c r="AW294" i="17"/>
  <c r="AV294" i="17"/>
  <c r="AU294" i="17"/>
  <c r="AT294" i="17"/>
  <c r="AS294" i="17"/>
  <c r="AR294" i="17"/>
  <c r="AQ294" i="17"/>
  <c r="AP294" i="17"/>
  <c r="AO294" i="17"/>
  <c r="AN294" i="17"/>
  <c r="AM294" i="17"/>
  <c r="AL294" i="17"/>
  <c r="AK294" i="17"/>
  <c r="AJ294" i="17"/>
  <c r="AI294" i="17"/>
  <c r="AH294" i="17"/>
  <c r="AG294" i="17"/>
  <c r="AF294" i="17"/>
  <c r="AE294" i="17"/>
  <c r="AD294" i="17"/>
  <c r="AC294" i="17"/>
  <c r="AB294" i="17"/>
  <c r="AA294" i="17"/>
  <c r="Z294" i="17"/>
  <c r="Y294" i="17"/>
  <c r="X294" i="17"/>
  <c r="W294" i="17"/>
  <c r="V294" i="17"/>
  <c r="U294" i="17"/>
  <c r="T294" i="17"/>
  <c r="S294" i="17"/>
  <c r="R294" i="17"/>
  <c r="Q294" i="17"/>
  <c r="P294" i="17"/>
  <c r="O294" i="17"/>
  <c r="N294" i="17"/>
  <c r="M294" i="17"/>
  <c r="L294" i="17"/>
  <c r="K294" i="17"/>
  <c r="J294" i="17"/>
  <c r="I294" i="17"/>
  <c r="H294" i="17"/>
  <c r="G294" i="17"/>
  <c r="F294" i="17"/>
  <c r="E294" i="17"/>
  <c r="D294" i="17"/>
  <c r="C294" i="17"/>
  <c r="B294" i="17"/>
  <c r="A294" i="17"/>
  <c r="BJ293" i="17"/>
  <c r="BI293" i="17"/>
  <c r="HI293" i="17" s="1"/>
  <c r="BH293" i="17"/>
  <c r="HJ293" i="17" s="1"/>
  <c r="BG293" i="17"/>
  <c r="BF293" i="17"/>
  <c r="BE293" i="17"/>
  <c r="BD293" i="17"/>
  <c r="BC293" i="17"/>
  <c r="BB293" i="17"/>
  <c r="BA293" i="17"/>
  <c r="AZ293" i="17"/>
  <c r="AY293" i="17"/>
  <c r="AX293" i="17"/>
  <c r="AW293" i="17"/>
  <c r="AV293" i="17"/>
  <c r="AU293" i="17"/>
  <c r="AT293" i="17"/>
  <c r="AS293" i="17"/>
  <c r="AR293" i="17"/>
  <c r="AQ293" i="17"/>
  <c r="AP293" i="17"/>
  <c r="AO293" i="17"/>
  <c r="AN293" i="17"/>
  <c r="AM293" i="17"/>
  <c r="AL293" i="17"/>
  <c r="AK293" i="17"/>
  <c r="AJ293" i="17"/>
  <c r="AI293" i="17"/>
  <c r="AH293" i="17"/>
  <c r="AG293" i="17"/>
  <c r="AF293" i="17"/>
  <c r="AE293" i="17"/>
  <c r="AD293" i="17"/>
  <c r="AC293" i="17"/>
  <c r="AB293" i="17"/>
  <c r="AA293" i="17"/>
  <c r="Z293" i="17"/>
  <c r="Y293" i="17"/>
  <c r="X293" i="17"/>
  <c r="W293" i="17"/>
  <c r="V293" i="17"/>
  <c r="U293" i="17"/>
  <c r="T293" i="17"/>
  <c r="S293" i="17"/>
  <c r="R293" i="17"/>
  <c r="Q293" i="17"/>
  <c r="P293" i="17"/>
  <c r="O293" i="17"/>
  <c r="N293" i="17"/>
  <c r="M293" i="17"/>
  <c r="L293" i="17"/>
  <c r="K293" i="17"/>
  <c r="J293" i="17"/>
  <c r="I293" i="17"/>
  <c r="H293" i="17"/>
  <c r="G293" i="17"/>
  <c r="F293" i="17"/>
  <c r="E293" i="17"/>
  <c r="D293" i="17"/>
  <c r="C293" i="17"/>
  <c r="B293" i="17"/>
  <c r="A293" i="17"/>
  <c r="BJ292" i="17"/>
  <c r="BI292" i="17"/>
  <c r="HI292" i="17" s="1"/>
  <c r="BH292" i="17"/>
  <c r="HJ292" i="17" s="1"/>
  <c r="BG292" i="17"/>
  <c r="BF292" i="17"/>
  <c r="BE292" i="17"/>
  <c r="BD292" i="17"/>
  <c r="BC292" i="17"/>
  <c r="BB292" i="17"/>
  <c r="BA292" i="17"/>
  <c r="AZ292" i="17"/>
  <c r="AY292" i="17"/>
  <c r="AX292" i="17"/>
  <c r="AW292" i="17"/>
  <c r="AV292" i="17"/>
  <c r="AU292" i="17"/>
  <c r="AT292" i="17"/>
  <c r="AS292" i="17"/>
  <c r="AR292" i="17"/>
  <c r="AQ292" i="17"/>
  <c r="AP292" i="17"/>
  <c r="AO292" i="17"/>
  <c r="AN292" i="17"/>
  <c r="AM292" i="17"/>
  <c r="AL292" i="17"/>
  <c r="AK292" i="17"/>
  <c r="AJ292" i="17"/>
  <c r="AI292" i="17"/>
  <c r="AH292" i="17"/>
  <c r="AG292" i="17"/>
  <c r="AF292" i="17"/>
  <c r="AE292" i="17"/>
  <c r="AD292" i="17"/>
  <c r="AC292" i="17"/>
  <c r="AB292" i="17"/>
  <c r="AA292" i="17"/>
  <c r="Z292" i="17"/>
  <c r="Y292" i="17"/>
  <c r="X292" i="17"/>
  <c r="W292" i="17"/>
  <c r="V292" i="17"/>
  <c r="U292" i="17"/>
  <c r="T292" i="17"/>
  <c r="S292" i="17"/>
  <c r="R292" i="17"/>
  <c r="Q292" i="17"/>
  <c r="P292" i="17"/>
  <c r="O292" i="17"/>
  <c r="N292" i="17"/>
  <c r="M292" i="17"/>
  <c r="L292" i="17"/>
  <c r="K292" i="17"/>
  <c r="J292" i="17"/>
  <c r="I292" i="17"/>
  <c r="H292" i="17"/>
  <c r="G292" i="17"/>
  <c r="F292" i="17"/>
  <c r="E292" i="17"/>
  <c r="D292" i="17"/>
  <c r="C292" i="17"/>
  <c r="B292" i="17"/>
  <c r="A292" i="17"/>
  <c r="BJ291" i="17"/>
  <c r="BI291" i="17"/>
  <c r="HI291" i="17" s="1"/>
  <c r="BH291" i="17"/>
  <c r="HJ291" i="17" s="1"/>
  <c r="BG291" i="17"/>
  <c r="BF291" i="17"/>
  <c r="BE291" i="17"/>
  <c r="BD291" i="17"/>
  <c r="BC291" i="17"/>
  <c r="BB291" i="17"/>
  <c r="BA291" i="17"/>
  <c r="AZ291" i="17"/>
  <c r="AY291" i="17"/>
  <c r="AX291" i="17"/>
  <c r="AW291" i="17"/>
  <c r="AV291" i="17"/>
  <c r="AU291" i="17"/>
  <c r="AT291" i="17"/>
  <c r="AS291" i="17"/>
  <c r="AR291" i="17"/>
  <c r="AQ291" i="17"/>
  <c r="AP291" i="17"/>
  <c r="AO291" i="17"/>
  <c r="AN291" i="17"/>
  <c r="AM291" i="17"/>
  <c r="AL291" i="17"/>
  <c r="AK291" i="17"/>
  <c r="AJ291" i="17"/>
  <c r="AI291" i="17"/>
  <c r="AH291" i="17"/>
  <c r="AG291" i="17"/>
  <c r="AF291" i="17"/>
  <c r="AE291" i="17"/>
  <c r="AD291" i="17"/>
  <c r="AC291" i="17"/>
  <c r="AB291" i="17"/>
  <c r="AA291" i="17"/>
  <c r="Z291" i="17"/>
  <c r="GE291" i="17" s="1"/>
  <c r="Y291" i="17"/>
  <c r="X291" i="17"/>
  <c r="W291" i="17"/>
  <c r="V291" i="17"/>
  <c r="U291" i="17"/>
  <c r="T291" i="17"/>
  <c r="S291" i="17"/>
  <c r="R291" i="17"/>
  <c r="Q291" i="17"/>
  <c r="P291" i="17"/>
  <c r="O291" i="17"/>
  <c r="N291" i="17"/>
  <c r="M291" i="17"/>
  <c r="L291" i="17"/>
  <c r="K291" i="17"/>
  <c r="J291" i="17"/>
  <c r="I291" i="17"/>
  <c r="H291" i="17"/>
  <c r="G291" i="17"/>
  <c r="F291" i="17"/>
  <c r="E291" i="17"/>
  <c r="D291" i="17"/>
  <c r="C291" i="17"/>
  <c r="B291" i="17"/>
  <c r="A291" i="17"/>
  <c r="BJ290" i="17"/>
  <c r="BI290" i="17"/>
  <c r="HI290" i="17" s="1"/>
  <c r="BH290" i="17"/>
  <c r="HJ290" i="17" s="1"/>
  <c r="BG290" i="17"/>
  <c r="BF290" i="17"/>
  <c r="BE290" i="17"/>
  <c r="BD290" i="17"/>
  <c r="BC290" i="17"/>
  <c r="BB290" i="17"/>
  <c r="BA290" i="17"/>
  <c r="AZ290" i="17"/>
  <c r="AY290" i="17"/>
  <c r="AX290" i="17"/>
  <c r="AW290" i="17"/>
  <c r="AV290" i="17"/>
  <c r="AU290" i="17"/>
  <c r="AT290" i="17"/>
  <c r="AS290" i="17"/>
  <c r="AR290" i="17"/>
  <c r="AQ290" i="17"/>
  <c r="AP290" i="17"/>
  <c r="AO290" i="17"/>
  <c r="AN290" i="17"/>
  <c r="AM290" i="17"/>
  <c r="AL290" i="17"/>
  <c r="AK290" i="17"/>
  <c r="AJ290" i="17"/>
  <c r="AI290" i="17"/>
  <c r="AH290" i="17"/>
  <c r="AG290" i="17"/>
  <c r="AF290" i="17"/>
  <c r="AE290" i="17"/>
  <c r="AD290" i="17"/>
  <c r="AC290" i="17"/>
  <c r="AB290" i="17"/>
  <c r="AA290" i="17"/>
  <c r="Z290" i="17"/>
  <c r="Y290" i="17"/>
  <c r="X290" i="17"/>
  <c r="W290" i="17"/>
  <c r="V290" i="17"/>
  <c r="U290" i="17"/>
  <c r="T290" i="17"/>
  <c r="S290" i="17"/>
  <c r="R290" i="17"/>
  <c r="Q290" i="17"/>
  <c r="P290" i="17"/>
  <c r="O290" i="17"/>
  <c r="N290" i="17"/>
  <c r="M290" i="17"/>
  <c r="L290" i="17"/>
  <c r="K290" i="17"/>
  <c r="J290" i="17"/>
  <c r="I290" i="17"/>
  <c r="H290" i="17"/>
  <c r="G290" i="17"/>
  <c r="F290" i="17"/>
  <c r="HA290" i="17" s="1"/>
  <c r="E290" i="17"/>
  <c r="D290" i="17"/>
  <c r="C290" i="17"/>
  <c r="B290" i="17"/>
  <c r="A290" i="17"/>
  <c r="BJ289" i="17"/>
  <c r="BI289" i="17"/>
  <c r="HI289" i="17" s="1"/>
  <c r="BH289" i="17"/>
  <c r="HJ289" i="17" s="1"/>
  <c r="BG289" i="17"/>
  <c r="BF289" i="17"/>
  <c r="BE289" i="17"/>
  <c r="BD289" i="17"/>
  <c r="BC289" i="17"/>
  <c r="BB289" i="17"/>
  <c r="BA289" i="17"/>
  <c r="AZ289" i="17"/>
  <c r="AY289" i="17"/>
  <c r="AX289" i="17"/>
  <c r="AW289" i="17"/>
  <c r="AV289" i="17"/>
  <c r="AU289" i="17"/>
  <c r="AT289" i="17"/>
  <c r="AS289" i="17"/>
  <c r="AR289" i="17"/>
  <c r="AQ289" i="17"/>
  <c r="AP289" i="17"/>
  <c r="AO289" i="17"/>
  <c r="AN289" i="17"/>
  <c r="AM289" i="17"/>
  <c r="AL289" i="17"/>
  <c r="AK289" i="17"/>
  <c r="AJ289" i="17"/>
  <c r="AI289" i="17"/>
  <c r="AH289" i="17"/>
  <c r="AG289" i="17"/>
  <c r="AF289" i="17"/>
  <c r="AE289" i="17"/>
  <c r="AD289" i="17"/>
  <c r="AC289" i="17"/>
  <c r="AB289" i="17"/>
  <c r="AA289" i="17"/>
  <c r="Z289" i="17"/>
  <c r="Y289" i="17"/>
  <c r="X289" i="17"/>
  <c r="W289" i="17"/>
  <c r="V289" i="17"/>
  <c r="U289" i="17"/>
  <c r="T289" i="17"/>
  <c r="S289" i="17"/>
  <c r="R289" i="17"/>
  <c r="Q289" i="17"/>
  <c r="P289" i="17"/>
  <c r="O289" i="17"/>
  <c r="N289" i="17"/>
  <c r="M289" i="17"/>
  <c r="L289" i="17"/>
  <c r="K289" i="17"/>
  <c r="J289" i="17"/>
  <c r="I289" i="17"/>
  <c r="H289" i="17"/>
  <c r="G289" i="17"/>
  <c r="F289" i="17"/>
  <c r="E289" i="17"/>
  <c r="D289" i="17"/>
  <c r="C289" i="17"/>
  <c r="B289" i="17"/>
  <c r="A289" i="17"/>
  <c r="BJ288" i="17"/>
  <c r="BI288" i="17"/>
  <c r="HI288" i="17" s="1"/>
  <c r="BH288" i="17"/>
  <c r="HJ288" i="17" s="1"/>
  <c r="BG288" i="17"/>
  <c r="BF288" i="17"/>
  <c r="BE288" i="17"/>
  <c r="BD288" i="17"/>
  <c r="BC288" i="17"/>
  <c r="BB288" i="17"/>
  <c r="BA288" i="17"/>
  <c r="AZ288" i="17"/>
  <c r="AY288" i="17"/>
  <c r="AX288" i="17"/>
  <c r="AW288" i="17"/>
  <c r="AV288" i="17"/>
  <c r="AU288" i="17"/>
  <c r="AT288" i="17"/>
  <c r="AS288" i="17"/>
  <c r="AR288" i="17"/>
  <c r="AQ288" i="17"/>
  <c r="AP288" i="17"/>
  <c r="AO288" i="17"/>
  <c r="AN288" i="17"/>
  <c r="AM288" i="17"/>
  <c r="AL288" i="17"/>
  <c r="AK288" i="17"/>
  <c r="AJ288" i="17"/>
  <c r="AI288" i="17"/>
  <c r="AH288" i="17"/>
  <c r="AG288" i="17"/>
  <c r="AF288" i="17"/>
  <c r="AE288" i="17"/>
  <c r="AD288" i="17"/>
  <c r="AC288" i="17"/>
  <c r="AB288" i="17"/>
  <c r="AA288" i="17"/>
  <c r="Z288" i="17"/>
  <c r="Y288" i="17"/>
  <c r="X288" i="17"/>
  <c r="W288" i="17"/>
  <c r="V288" i="17"/>
  <c r="U288" i="17"/>
  <c r="T288" i="17"/>
  <c r="S288" i="17"/>
  <c r="R288" i="17"/>
  <c r="Q288" i="17"/>
  <c r="P288" i="17"/>
  <c r="O288" i="17"/>
  <c r="N288" i="17"/>
  <c r="M288" i="17"/>
  <c r="L288" i="17"/>
  <c r="K288" i="17"/>
  <c r="J288" i="17"/>
  <c r="I288" i="17"/>
  <c r="H288" i="17"/>
  <c r="G288" i="17"/>
  <c r="F288" i="17"/>
  <c r="E288" i="17"/>
  <c r="D288" i="17"/>
  <c r="C288" i="17"/>
  <c r="B288" i="17"/>
  <c r="A288" i="17"/>
  <c r="BJ287" i="17"/>
  <c r="BI287" i="17"/>
  <c r="HI287" i="17" s="1"/>
  <c r="BH287" i="17"/>
  <c r="HJ287" i="17" s="1"/>
  <c r="BG287" i="17"/>
  <c r="BF287" i="17"/>
  <c r="BE287" i="17"/>
  <c r="BD287" i="17"/>
  <c r="BC287" i="17"/>
  <c r="BB287" i="17"/>
  <c r="BA287" i="17"/>
  <c r="AZ287" i="17"/>
  <c r="AY287" i="17"/>
  <c r="AX287" i="17"/>
  <c r="AW287" i="17"/>
  <c r="AV287" i="17"/>
  <c r="AU287" i="17"/>
  <c r="AT287" i="17"/>
  <c r="AS287" i="17"/>
  <c r="AR287" i="17"/>
  <c r="AQ287" i="17"/>
  <c r="AP287" i="17"/>
  <c r="AO287" i="17"/>
  <c r="AN287" i="17"/>
  <c r="AM287" i="17"/>
  <c r="AL287" i="17"/>
  <c r="AK287" i="17"/>
  <c r="AJ287" i="17"/>
  <c r="AI287" i="17"/>
  <c r="AH287" i="17"/>
  <c r="AG287" i="17"/>
  <c r="AF287" i="17"/>
  <c r="AE287" i="17"/>
  <c r="AD287" i="17"/>
  <c r="AC287" i="17"/>
  <c r="AB287" i="17"/>
  <c r="AA287" i="17"/>
  <c r="Z287" i="17"/>
  <c r="Y287" i="17"/>
  <c r="X287" i="17"/>
  <c r="W287" i="17"/>
  <c r="V287" i="17"/>
  <c r="U287" i="17"/>
  <c r="T287" i="17"/>
  <c r="S287" i="17"/>
  <c r="R287" i="17"/>
  <c r="Q287" i="17"/>
  <c r="P287" i="17"/>
  <c r="O287" i="17"/>
  <c r="N287" i="17"/>
  <c r="M287" i="17"/>
  <c r="L287" i="17"/>
  <c r="K287" i="17"/>
  <c r="J287" i="17"/>
  <c r="I287" i="17"/>
  <c r="H287" i="17"/>
  <c r="G287" i="17"/>
  <c r="F287" i="17"/>
  <c r="E287" i="17"/>
  <c r="D287" i="17"/>
  <c r="C287" i="17"/>
  <c r="B287" i="17"/>
  <c r="A287" i="17"/>
  <c r="BJ286" i="17"/>
  <c r="BI286" i="17"/>
  <c r="HI286" i="17" s="1"/>
  <c r="BH286" i="17"/>
  <c r="HJ286" i="17" s="1"/>
  <c r="BG286" i="17"/>
  <c r="BF286" i="17"/>
  <c r="BE286" i="17"/>
  <c r="BD286" i="17"/>
  <c r="BC286" i="17"/>
  <c r="BB286" i="17"/>
  <c r="BA286" i="17"/>
  <c r="AZ286" i="17"/>
  <c r="AY286" i="17"/>
  <c r="AX286" i="17"/>
  <c r="AW286" i="17"/>
  <c r="AV286" i="17"/>
  <c r="AU286" i="17"/>
  <c r="AT286" i="17"/>
  <c r="AS286" i="17"/>
  <c r="AR286" i="17"/>
  <c r="AQ286" i="17"/>
  <c r="AP286" i="17"/>
  <c r="AO286" i="17"/>
  <c r="AN286" i="17"/>
  <c r="AM286" i="17"/>
  <c r="AL286" i="17"/>
  <c r="AK286" i="17"/>
  <c r="AJ286" i="17"/>
  <c r="AI286" i="17"/>
  <c r="AH286" i="17"/>
  <c r="AG286" i="17"/>
  <c r="AF286" i="17"/>
  <c r="AE286" i="17"/>
  <c r="AD286" i="17"/>
  <c r="AC286" i="17"/>
  <c r="AB286" i="17"/>
  <c r="AA286" i="17"/>
  <c r="Z286" i="17"/>
  <c r="Y286" i="17"/>
  <c r="X286" i="17"/>
  <c r="W286" i="17"/>
  <c r="V286" i="17"/>
  <c r="U286" i="17"/>
  <c r="T286" i="17"/>
  <c r="S286" i="17"/>
  <c r="R286" i="17"/>
  <c r="Q286" i="17"/>
  <c r="P286" i="17"/>
  <c r="O286" i="17"/>
  <c r="N286" i="17"/>
  <c r="M286" i="17"/>
  <c r="L286" i="17"/>
  <c r="K286" i="17"/>
  <c r="J286" i="17"/>
  <c r="I286" i="17"/>
  <c r="H286" i="17"/>
  <c r="G286" i="17"/>
  <c r="F286" i="17"/>
  <c r="E286" i="17"/>
  <c r="D286" i="17"/>
  <c r="C286" i="17"/>
  <c r="B286" i="17"/>
  <c r="A286" i="17"/>
  <c r="BJ285" i="17"/>
  <c r="BI285" i="17"/>
  <c r="HI285" i="17" s="1"/>
  <c r="BH285" i="17"/>
  <c r="HJ285" i="17" s="1"/>
  <c r="BG285" i="17"/>
  <c r="BF285" i="17"/>
  <c r="BE285" i="17"/>
  <c r="BD285" i="17"/>
  <c r="BC285" i="17"/>
  <c r="BB285" i="17"/>
  <c r="BA285" i="17"/>
  <c r="AZ285" i="17"/>
  <c r="AY285" i="17"/>
  <c r="AX285" i="17"/>
  <c r="AW285" i="17"/>
  <c r="AV285" i="17"/>
  <c r="AU285" i="17"/>
  <c r="AT285" i="17"/>
  <c r="AS285" i="17"/>
  <c r="AR285" i="17"/>
  <c r="AQ285" i="17"/>
  <c r="AP285" i="17"/>
  <c r="AO285" i="17"/>
  <c r="AN285" i="17"/>
  <c r="AM285" i="17"/>
  <c r="AL285" i="17"/>
  <c r="AK285" i="17"/>
  <c r="AJ285" i="17"/>
  <c r="AI285" i="17"/>
  <c r="AH285" i="17"/>
  <c r="AG285" i="17"/>
  <c r="AF285" i="17"/>
  <c r="AE285" i="17"/>
  <c r="AD285" i="17"/>
  <c r="AC285" i="17"/>
  <c r="AB285" i="17"/>
  <c r="AA285" i="17"/>
  <c r="Z285" i="17"/>
  <c r="GE285" i="17" s="1"/>
  <c r="Y285" i="17"/>
  <c r="X285" i="17"/>
  <c r="W285" i="17"/>
  <c r="V285" i="17"/>
  <c r="U285" i="17"/>
  <c r="T285" i="17"/>
  <c r="S285" i="17"/>
  <c r="R285" i="17"/>
  <c r="Q285" i="17"/>
  <c r="P285" i="17"/>
  <c r="O285" i="17"/>
  <c r="N285" i="17"/>
  <c r="M285" i="17"/>
  <c r="L285" i="17"/>
  <c r="K285" i="17"/>
  <c r="J285" i="17"/>
  <c r="I285" i="17"/>
  <c r="H285" i="17"/>
  <c r="G285" i="17"/>
  <c r="F285" i="17"/>
  <c r="E285" i="17"/>
  <c r="D285" i="17"/>
  <c r="C285" i="17"/>
  <c r="B285" i="17"/>
  <c r="A285" i="17"/>
  <c r="BJ284" i="17"/>
  <c r="BI284" i="17"/>
  <c r="HI284" i="17" s="1"/>
  <c r="BH284" i="17"/>
  <c r="BG284" i="17"/>
  <c r="BF284" i="17"/>
  <c r="BE284" i="17"/>
  <c r="BD284" i="17"/>
  <c r="BC284" i="17"/>
  <c r="BB284" i="17"/>
  <c r="BA284" i="17"/>
  <c r="AZ284" i="17"/>
  <c r="AY284" i="17"/>
  <c r="AX284" i="17"/>
  <c r="AW284" i="17"/>
  <c r="AV284" i="17"/>
  <c r="AU284" i="17"/>
  <c r="AT284" i="17"/>
  <c r="AS284" i="17"/>
  <c r="AR284" i="17"/>
  <c r="AQ284" i="17"/>
  <c r="AP284" i="17"/>
  <c r="AO284" i="17"/>
  <c r="AN284" i="17"/>
  <c r="AM284" i="17"/>
  <c r="AL284" i="17"/>
  <c r="AK284" i="17"/>
  <c r="AJ284" i="17"/>
  <c r="AI284" i="17"/>
  <c r="AH284" i="17"/>
  <c r="AG284" i="17"/>
  <c r="AF284" i="17"/>
  <c r="AE284" i="17"/>
  <c r="AD284" i="17"/>
  <c r="AC284" i="17"/>
  <c r="AB284" i="17"/>
  <c r="AA284" i="17"/>
  <c r="Z284" i="17"/>
  <c r="Y284" i="17"/>
  <c r="X284" i="17"/>
  <c r="W284" i="17"/>
  <c r="V284" i="17"/>
  <c r="U284" i="17"/>
  <c r="T284" i="17"/>
  <c r="S284" i="17"/>
  <c r="R284" i="17"/>
  <c r="Q284" i="17"/>
  <c r="P284" i="17"/>
  <c r="O284" i="17"/>
  <c r="N284" i="17"/>
  <c r="M284" i="17"/>
  <c r="L284" i="17"/>
  <c r="K284" i="17"/>
  <c r="J284" i="17"/>
  <c r="I284" i="17"/>
  <c r="H284" i="17"/>
  <c r="G284" i="17"/>
  <c r="F284" i="17"/>
  <c r="HA284" i="17" s="1"/>
  <c r="E284" i="17"/>
  <c r="D284" i="17"/>
  <c r="C284" i="17"/>
  <c r="B284" i="17"/>
  <c r="A284" i="17"/>
  <c r="BJ283" i="17"/>
  <c r="BI283" i="17"/>
  <c r="HI283" i="17" s="1"/>
  <c r="BH283" i="17"/>
  <c r="HJ283" i="17" s="1"/>
  <c r="BG283" i="17"/>
  <c r="BF283" i="17"/>
  <c r="BE283" i="17"/>
  <c r="BD283" i="17"/>
  <c r="BC283" i="17"/>
  <c r="BB283" i="17"/>
  <c r="BA283" i="17"/>
  <c r="AZ283" i="17"/>
  <c r="AY283" i="17"/>
  <c r="AX283" i="17"/>
  <c r="AW283" i="17"/>
  <c r="AV283" i="17"/>
  <c r="AU283" i="17"/>
  <c r="AT283" i="17"/>
  <c r="AS283" i="17"/>
  <c r="AR283" i="17"/>
  <c r="AQ283" i="17"/>
  <c r="AP283" i="17"/>
  <c r="AO283" i="17"/>
  <c r="AN283" i="17"/>
  <c r="AM283" i="17"/>
  <c r="AL283" i="17"/>
  <c r="AK283" i="17"/>
  <c r="AJ283" i="17"/>
  <c r="AI283" i="17"/>
  <c r="AH283" i="17"/>
  <c r="AG283" i="17"/>
  <c r="AF283" i="17"/>
  <c r="AE283" i="17"/>
  <c r="AD283" i="17"/>
  <c r="AC283" i="17"/>
  <c r="AB283" i="17"/>
  <c r="AA283" i="17"/>
  <c r="Z283" i="17"/>
  <c r="Y283" i="17"/>
  <c r="X283" i="17"/>
  <c r="W283" i="17"/>
  <c r="V283" i="17"/>
  <c r="U283" i="17"/>
  <c r="T283" i="17"/>
  <c r="S283" i="17"/>
  <c r="R283" i="17"/>
  <c r="Q283" i="17"/>
  <c r="P283" i="17"/>
  <c r="O283" i="17"/>
  <c r="N283" i="17"/>
  <c r="M283" i="17"/>
  <c r="L283" i="17"/>
  <c r="K283" i="17"/>
  <c r="J283" i="17"/>
  <c r="I283" i="17"/>
  <c r="H283" i="17"/>
  <c r="G283" i="17"/>
  <c r="F283" i="17"/>
  <c r="E283" i="17"/>
  <c r="D283" i="17"/>
  <c r="C283" i="17"/>
  <c r="B283" i="17"/>
  <c r="A283" i="17"/>
  <c r="BJ282" i="17"/>
  <c r="BI282" i="17"/>
  <c r="HI282" i="17" s="1"/>
  <c r="BH282" i="17"/>
  <c r="HJ282" i="17" s="1"/>
  <c r="BG282" i="17"/>
  <c r="BF282" i="17"/>
  <c r="BE282" i="17"/>
  <c r="BD282" i="17"/>
  <c r="BC282" i="17"/>
  <c r="BB282" i="17"/>
  <c r="BA282" i="17"/>
  <c r="AZ282" i="17"/>
  <c r="AY282" i="17"/>
  <c r="AX282" i="17"/>
  <c r="AW282" i="17"/>
  <c r="AV282" i="17"/>
  <c r="AU282" i="17"/>
  <c r="AT282" i="17"/>
  <c r="AS282" i="17"/>
  <c r="AR282" i="17"/>
  <c r="AQ282" i="17"/>
  <c r="AP282" i="17"/>
  <c r="AO282" i="17"/>
  <c r="AN282" i="17"/>
  <c r="AM282" i="17"/>
  <c r="AL282" i="17"/>
  <c r="AK282" i="17"/>
  <c r="AJ282" i="17"/>
  <c r="AI282" i="17"/>
  <c r="AH282" i="17"/>
  <c r="AG282" i="17"/>
  <c r="AF282" i="17"/>
  <c r="AE282" i="17"/>
  <c r="AD282" i="17"/>
  <c r="AC282" i="17"/>
  <c r="AB282" i="17"/>
  <c r="AA282" i="17"/>
  <c r="Z282" i="17"/>
  <c r="Y282" i="17"/>
  <c r="X282" i="17"/>
  <c r="W282" i="17"/>
  <c r="V282" i="17"/>
  <c r="U282" i="17"/>
  <c r="T282" i="17"/>
  <c r="S282" i="17"/>
  <c r="R282" i="17"/>
  <c r="Q282" i="17"/>
  <c r="P282" i="17"/>
  <c r="O282" i="17"/>
  <c r="N282" i="17"/>
  <c r="M282" i="17"/>
  <c r="L282" i="17"/>
  <c r="K282" i="17"/>
  <c r="J282" i="17"/>
  <c r="I282" i="17"/>
  <c r="H282" i="17"/>
  <c r="G282" i="17"/>
  <c r="F282" i="17"/>
  <c r="E282" i="17"/>
  <c r="D282" i="17"/>
  <c r="C282" i="17"/>
  <c r="B282" i="17"/>
  <c r="A282" i="17"/>
  <c r="BJ281" i="17"/>
  <c r="BI281" i="17"/>
  <c r="HI281" i="17" s="1"/>
  <c r="BH281" i="17"/>
  <c r="HJ281" i="17" s="1"/>
  <c r="BG281" i="17"/>
  <c r="BF281" i="17"/>
  <c r="BE281" i="17"/>
  <c r="BD281" i="17"/>
  <c r="BC281" i="17"/>
  <c r="BB281" i="17"/>
  <c r="BA281" i="17"/>
  <c r="AZ281" i="17"/>
  <c r="AY281" i="17"/>
  <c r="AX281" i="17"/>
  <c r="AW281" i="17"/>
  <c r="AV281" i="17"/>
  <c r="AU281" i="17"/>
  <c r="AT281" i="17"/>
  <c r="AS281" i="17"/>
  <c r="AR281" i="17"/>
  <c r="AQ281" i="17"/>
  <c r="AP281" i="17"/>
  <c r="AO281" i="17"/>
  <c r="AN281" i="17"/>
  <c r="AM281" i="17"/>
  <c r="AL281" i="17"/>
  <c r="AK281" i="17"/>
  <c r="AJ281" i="17"/>
  <c r="AI281" i="17"/>
  <c r="AH281" i="17"/>
  <c r="AG281" i="17"/>
  <c r="AF281" i="17"/>
  <c r="AE281" i="17"/>
  <c r="AD281" i="17"/>
  <c r="AC281" i="17"/>
  <c r="AB281" i="17"/>
  <c r="AA281" i="17"/>
  <c r="Z281" i="17"/>
  <c r="Y281" i="17"/>
  <c r="X281" i="17"/>
  <c r="W281" i="17"/>
  <c r="V281" i="17"/>
  <c r="U281" i="17"/>
  <c r="T281" i="17"/>
  <c r="S281" i="17"/>
  <c r="R281" i="17"/>
  <c r="Q281" i="17"/>
  <c r="P281" i="17"/>
  <c r="O281" i="17"/>
  <c r="N281" i="17"/>
  <c r="M281" i="17"/>
  <c r="L281" i="17"/>
  <c r="K281" i="17"/>
  <c r="J281" i="17"/>
  <c r="I281" i="17"/>
  <c r="H281" i="17"/>
  <c r="G281" i="17"/>
  <c r="F281" i="17"/>
  <c r="E281" i="17"/>
  <c r="D281" i="17"/>
  <c r="C281" i="17"/>
  <c r="B281" i="17"/>
  <c r="A281" i="17"/>
  <c r="BJ280" i="17"/>
  <c r="BI280" i="17"/>
  <c r="HI280" i="17" s="1"/>
  <c r="BH280" i="17"/>
  <c r="HJ280" i="17" s="1"/>
  <c r="BG280" i="17"/>
  <c r="BF280" i="17"/>
  <c r="BE280" i="17"/>
  <c r="BD280" i="17"/>
  <c r="BC280" i="17"/>
  <c r="BB280" i="17"/>
  <c r="BA280" i="17"/>
  <c r="AZ280" i="17"/>
  <c r="AY280" i="17"/>
  <c r="AX280" i="17"/>
  <c r="AW280" i="17"/>
  <c r="AV280" i="17"/>
  <c r="AU280" i="17"/>
  <c r="AT280" i="17"/>
  <c r="AS280" i="17"/>
  <c r="AR280" i="17"/>
  <c r="AQ280" i="17"/>
  <c r="AP280" i="17"/>
  <c r="AO280" i="17"/>
  <c r="AN280" i="17"/>
  <c r="AM280" i="17"/>
  <c r="AL280" i="17"/>
  <c r="AK280" i="17"/>
  <c r="AJ280" i="17"/>
  <c r="AI280" i="17"/>
  <c r="AH280" i="17"/>
  <c r="AG280" i="17"/>
  <c r="AF280" i="17"/>
  <c r="AE280" i="17"/>
  <c r="AD280" i="17"/>
  <c r="AC280" i="17"/>
  <c r="AB280" i="17"/>
  <c r="AA280" i="17"/>
  <c r="Z280" i="17"/>
  <c r="Y280" i="17"/>
  <c r="X280" i="17"/>
  <c r="W280" i="17"/>
  <c r="V280" i="17"/>
  <c r="U280" i="17"/>
  <c r="T280" i="17"/>
  <c r="S280" i="17"/>
  <c r="R280" i="17"/>
  <c r="Q280" i="17"/>
  <c r="P280" i="17"/>
  <c r="O280" i="17"/>
  <c r="N280" i="17"/>
  <c r="M280" i="17"/>
  <c r="L280" i="17"/>
  <c r="K280" i="17"/>
  <c r="J280" i="17"/>
  <c r="I280" i="17"/>
  <c r="H280" i="17"/>
  <c r="G280" i="17"/>
  <c r="F280" i="17"/>
  <c r="E280" i="17"/>
  <c r="D280" i="17"/>
  <c r="C280" i="17"/>
  <c r="B280" i="17"/>
  <c r="A280" i="17"/>
  <c r="BJ279" i="17"/>
  <c r="BI279" i="17"/>
  <c r="HI279" i="17" s="1"/>
  <c r="BH279" i="17"/>
  <c r="HJ279" i="17" s="1"/>
  <c r="BG279" i="17"/>
  <c r="BF279" i="17"/>
  <c r="BE279" i="17"/>
  <c r="BD279" i="17"/>
  <c r="BC279" i="17"/>
  <c r="BB279" i="17"/>
  <c r="BA279" i="17"/>
  <c r="AZ279" i="17"/>
  <c r="AY279" i="17"/>
  <c r="AX279" i="17"/>
  <c r="AW279" i="17"/>
  <c r="AV279" i="17"/>
  <c r="AU279" i="17"/>
  <c r="AT279" i="17"/>
  <c r="AS279" i="17"/>
  <c r="AR279" i="17"/>
  <c r="AQ279" i="17"/>
  <c r="AP279" i="17"/>
  <c r="AO279" i="17"/>
  <c r="AN279" i="17"/>
  <c r="AM279" i="17"/>
  <c r="AL279" i="17"/>
  <c r="AK279" i="17"/>
  <c r="AJ279" i="17"/>
  <c r="AI279" i="17"/>
  <c r="AH279" i="17"/>
  <c r="AG279" i="17"/>
  <c r="AF279" i="17"/>
  <c r="AE279" i="17"/>
  <c r="AD279" i="17"/>
  <c r="AC279" i="17"/>
  <c r="AB279" i="17"/>
  <c r="AA279" i="17"/>
  <c r="Z279" i="17"/>
  <c r="Y279" i="17"/>
  <c r="X279" i="17"/>
  <c r="W279" i="17"/>
  <c r="V279" i="17"/>
  <c r="U279" i="17"/>
  <c r="T279" i="17"/>
  <c r="S279" i="17"/>
  <c r="R279" i="17"/>
  <c r="Q279" i="17"/>
  <c r="P279" i="17"/>
  <c r="O279" i="17"/>
  <c r="N279" i="17"/>
  <c r="M279" i="17"/>
  <c r="L279" i="17"/>
  <c r="K279" i="17"/>
  <c r="J279" i="17"/>
  <c r="I279" i="17"/>
  <c r="H279" i="17"/>
  <c r="G279" i="17"/>
  <c r="F279" i="17"/>
  <c r="E279" i="17"/>
  <c r="D279" i="17"/>
  <c r="C279" i="17"/>
  <c r="B279" i="17"/>
  <c r="A279" i="17"/>
  <c r="BJ278" i="17"/>
  <c r="BI278" i="17"/>
  <c r="HI278" i="17" s="1"/>
  <c r="BH278" i="17"/>
  <c r="HJ278" i="17" s="1"/>
  <c r="BG278" i="17"/>
  <c r="BF278" i="17"/>
  <c r="BE278" i="17"/>
  <c r="BD278" i="17"/>
  <c r="BC278" i="17"/>
  <c r="BB278" i="17"/>
  <c r="BA278" i="17"/>
  <c r="AZ278" i="17"/>
  <c r="AY278" i="17"/>
  <c r="AX278" i="17"/>
  <c r="AW278" i="17"/>
  <c r="AV278" i="17"/>
  <c r="AU278" i="17"/>
  <c r="AT278" i="17"/>
  <c r="AS278" i="17"/>
  <c r="AR278" i="17"/>
  <c r="AQ278" i="17"/>
  <c r="AP278" i="17"/>
  <c r="AO278" i="17"/>
  <c r="AN278" i="17"/>
  <c r="AM278" i="17"/>
  <c r="AL278" i="17"/>
  <c r="AK278" i="17"/>
  <c r="AJ278" i="17"/>
  <c r="AI278" i="17"/>
  <c r="AH278" i="17"/>
  <c r="AG278" i="17"/>
  <c r="AF278" i="17"/>
  <c r="AE278" i="17"/>
  <c r="AD278" i="17"/>
  <c r="AC278" i="17"/>
  <c r="AB278" i="17"/>
  <c r="AA278" i="17"/>
  <c r="Z278" i="17"/>
  <c r="Y278" i="17"/>
  <c r="X278" i="17"/>
  <c r="W278" i="17"/>
  <c r="V278" i="17"/>
  <c r="U278" i="17"/>
  <c r="T278" i="17"/>
  <c r="S278" i="17"/>
  <c r="R278" i="17"/>
  <c r="Q278" i="17"/>
  <c r="P278" i="17"/>
  <c r="O278" i="17"/>
  <c r="N278" i="17"/>
  <c r="M278" i="17"/>
  <c r="L278" i="17"/>
  <c r="K278" i="17"/>
  <c r="J278" i="17"/>
  <c r="I278" i="17"/>
  <c r="H278" i="17"/>
  <c r="G278" i="17"/>
  <c r="F278" i="17"/>
  <c r="HA278" i="17" s="1"/>
  <c r="E278" i="17"/>
  <c r="D278" i="17"/>
  <c r="C278" i="17"/>
  <c r="B278" i="17"/>
  <c r="A278" i="17"/>
  <c r="BJ277" i="17"/>
  <c r="BI277" i="17"/>
  <c r="HI277" i="17" s="1"/>
  <c r="BH277" i="17"/>
  <c r="HJ277" i="17" s="1"/>
  <c r="BG277" i="17"/>
  <c r="BF277" i="17"/>
  <c r="BE277" i="17"/>
  <c r="BD277" i="17"/>
  <c r="BC277" i="17"/>
  <c r="BB277" i="17"/>
  <c r="BA277" i="17"/>
  <c r="AZ277" i="17"/>
  <c r="AY277" i="17"/>
  <c r="AX277" i="17"/>
  <c r="AW277" i="17"/>
  <c r="AV277" i="17"/>
  <c r="AU277" i="17"/>
  <c r="AT277" i="17"/>
  <c r="AS277" i="17"/>
  <c r="AR277" i="17"/>
  <c r="AQ277" i="17"/>
  <c r="AP277" i="17"/>
  <c r="AO277" i="17"/>
  <c r="AN277" i="17"/>
  <c r="AM277" i="17"/>
  <c r="AL277" i="17"/>
  <c r="AK277" i="17"/>
  <c r="AJ277" i="17"/>
  <c r="AI277" i="17"/>
  <c r="AH277" i="17"/>
  <c r="AG277" i="17"/>
  <c r="AF277" i="17"/>
  <c r="AE277" i="17"/>
  <c r="AD277" i="17"/>
  <c r="AC277" i="17"/>
  <c r="AB277" i="17"/>
  <c r="AA277" i="17"/>
  <c r="Z277" i="17"/>
  <c r="Y277" i="17"/>
  <c r="X277" i="17"/>
  <c r="W277" i="17"/>
  <c r="V277" i="17"/>
  <c r="U277" i="17"/>
  <c r="T277" i="17"/>
  <c r="S277" i="17"/>
  <c r="R277" i="17"/>
  <c r="Q277" i="17"/>
  <c r="P277" i="17"/>
  <c r="O277" i="17"/>
  <c r="N277" i="17"/>
  <c r="M277" i="17"/>
  <c r="L277" i="17"/>
  <c r="K277" i="17"/>
  <c r="J277" i="17"/>
  <c r="I277" i="17"/>
  <c r="H277" i="17"/>
  <c r="G277" i="17"/>
  <c r="F277" i="17"/>
  <c r="E277" i="17"/>
  <c r="D277" i="17"/>
  <c r="C277" i="17"/>
  <c r="B277" i="17"/>
  <c r="A277" i="17"/>
  <c r="BJ276" i="17"/>
  <c r="BI276" i="17"/>
  <c r="HI276" i="17" s="1"/>
  <c r="BH276" i="17"/>
  <c r="HJ276" i="17" s="1"/>
  <c r="BG276" i="17"/>
  <c r="BF276" i="17"/>
  <c r="BE276" i="17"/>
  <c r="BD276" i="17"/>
  <c r="BC276" i="17"/>
  <c r="BB276" i="17"/>
  <c r="BA276" i="17"/>
  <c r="AZ276" i="17"/>
  <c r="AY276" i="17"/>
  <c r="AX276" i="17"/>
  <c r="AW276" i="17"/>
  <c r="AV276" i="17"/>
  <c r="AU276" i="17"/>
  <c r="AT276" i="17"/>
  <c r="AS276" i="17"/>
  <c r="AR276" i="17"/>
  <c r="AQ276" i="17"/>
  <c r="AP276" i="17"/>
  <c r="AO276" i="17"/>
  <c r="AN276" i="17"/>
  <c r="AM276" i="17"/>
  <c r="AL276" i="17"/>
  <c r="AK276" i="17"/>
  <c r="AJ276" i="17"/>
  <c r="AI276" i="17"/>
  <c r="AH276" i="17"/>
  <c r="AG276" i="17"/>
  <c r="AF276" i="17"/>
  <c r="AE276" i="17"/>
  <c r="AD276" i="17"/>
  <c r="AC276" i="17"/>
  <c r="AB276" i="17"/>
  <c r="AA276" i="17"/>
  <c r="Z276" i="17"/>
  <c r="Y276" i="17"/>
  <c r="X276" i="17"/>
  <c r="W276" i="17"/>
  <c r="V276" i="17"/>
  <c r="U276" i="17"/>
  <c r="T276" i="17"/>
  <c r="S276" i="17"/>
  <c r="R276" i="17"/>
  <c r="Q276" i="17"/>
  <c r="P276" i="17"/>
  <c r="O276" i="17"/>
  <c r="N276" i="17"/>
  <c r="M276" i="17"/>
  <c r="L276" i="17"/>
  <c r="K276" i="17"/>
  <c r="J276" i="17"/>
  <c r="I276" i="17"/>
  <c r="H276" i="17"/>
  <c r="G276" i="17"/>
  <c r="F276" i="17"/>
  <c r="E276" i="17"/>
  <c r="D276" i="17"/>
  <c r="C276" i="17"/>
  <c r="B276" i="17"/>
  <c r="A276" i="17"/>
  <c r="BJ275" i="17"/>
  <c r="BI275" i="17"/>
  <c r="HI275" i="17" s="1"/>
  <c r="BH275" i="17"/>
  <c r="HJ275" i="17" s="1"/>
  <c r="BG275" i="17"/>
  <c r="BF275" i="17"/>
  <c r="BE275" i="17"/>
  <c r="BD275" i="17"/>
  <c r="BC275" i="17"/>
  <c r="BB275" i="17"/>
  <c r="BA275" i="17"/>
  <c r="AZ275" i="17"/>
  <c r="AY275" i="17"/>
  <c r="AX275" i="17"/>
  <c r="AW275" i="17"/>
  <c r="AV275" i="17"/>
  <c r="AU275" i="17"/>
  <c r="AT275" i="17"/>
  <c r="AS275" i="17"/>
  <c r="AR275" i="17"/>
  <c r="AQ275" i="17"/>
  <c r="AP275" i="17"/>
  <c r="AO275" i="17"/>
  <c r="AN275" i="17"/>
  <c r="AM275" i="17"/>
  <c r="AL275" i="17"/>
  <c r="AK275" i="17"/>
  <c r="AJ275" i="17"/>
  <c r="AI275" i="17"/>
  <c r="AH275" i="17"/>
  <c r="AG275" i="17"/>
  <c r="AF275" i="17"/>
  <c r="AE275" i="17"/>
  <c r="AD275" i="17"/>
  <c r="AC275" i="17"/>
  <c r="AB275" i="17"/>
  <c r="AA275" i="17"/>
  <c r="Z275" i="17"/>
  <c r="Y275" i="17"/>
  <c r="X275" i="17"/>
  <c r="W275" i="17"/>
  <c r="V275" i="17"/>
  <c r="U275" i="17"/>
  <c r="T275" i="17"/>
  <c r="S275" i="17"/>
  <c r="R275" i="17"/>
  <c r="Q275" i="17"/>
  <c r="P275" i="17"/>
  <c r="O275" i="17"/>
  <c r="N275" i="17"/>
  <c r="M275" i="17"/>
  <c r="L275" i="17"/>
  <c r="K275" i="17"/>
  <c r="J275" i="17"/>
  <c r="I275" i="17"/>
  <c r="H275" i="17"/>
  <c r="G275" i="17"/>
  <c r="F275" i="17"/>
  <c r="E275" i="17"/>
  <c r="D275" i="17"/>
  <c r="C275" i="17"/>
  <c r="B275" i="17"/>
  <c r="A275" i="17"/>
  <c r="BJ274" i="17"/>
  <c r="BI274" i="17"/>
  <c r="HI274" i="17" s="1"/>
  <c r="BH274" i="17"/>
  <c r="HJ274" i="17" s="1"/>
  <c r="BG274" i="17"/>
  <c r="BF274" i="17"/>
  <c r="BE274" i="17"/>
  <c r="BD274" i="17"/>
  <c r="BC274" i="17"/>
  <c r="BB274" i="17"/>
  <c r="BA274" i="17"/>
  <c r="AZ274" i="17"/>
  <c r="AY274" i="17"/>
  <c r="AX274" i="17"/>
  <c r="AW274" i="17"/>
  <c r="AV274" i="17"/>
  <c r="AU274" i="17"/>
  <c r="AT274" i="17"/>
  <c r="AS274" i="17"/>
  <c r="AR274" i="17"/>
  <c r="AQ274" i="17"/>
  <c r="AP274" i="17"/>
  <c r="AO274" i="17"/>
  <c r="AN274" i="17"/>
  <c r="AM274" i="17"/>
  <c r="AL274" i="17"/>
  <c r="AK274" i="17"/>
  <c r="AJ274" i="17"/>
  <c r="AI274" i="17"/>
  <c r="AH274" i="17"/>
  <c r="AG274" i="17"/>
  <c r="AF274" i="17"/>
  <c r="AE274" i="17"/>
  <c r="AD274" i="17"/>
  <c r="AC274" i="17"/>
  <c r="AB274" i="17"/>
  <c r="AA274" i="17"/>
  <c r="Z274" i="17"/>
  <c r="Y274" i="17"/>
  <c r="X274" i="17"/>
  <c r="W274" i="17"/>
  <c r="V274" i="17"/>
  <c r="U274" i="17"/>
  <c r="T274" i="17"/>
  <c r="S274" i="17"/>
  <c r="R274" i="17"/>
  <c r="Q274" i="17"/>
  <c r="P274" i="17"/>
  <c r="O274" i="17"/>
  <c r="N274" i="17"/>
  <c r="M274" i="17"/>
  <c r="L274" i="17"/>
  <c r="K274" i="17"/>
  <c r="J274" i="17"/>
  <c r="I274" i="17"/>
  <c r="H274" i="17"/>
  <c r="G274" i="17"/>
  <c r="F274" i="17"/>
  <c r="E274" i="17"/>
  <c r="D274" i="17"/>
  <c r="C274" i="17"/>
  <c r="B274" i="17"/>
  <c r="A274" i="17"/>
  <c r="BJ273" i="17"/>
  <c r="BI273" i="17"/>
  <c r="HI273" i="17" s="1"/>
  <c r="BH273" i="17"/>
  <c r="HJ273" i="17" s="1"/>
  <c r="BG273" i="17"/>
  <c r="BF273" i="17"/>
  <c r="BE273" i="17"/>
  <c r="BD273" i="17"/>
  <c r="BC273" i="17"/>
  <c r="BB273" i="17"/>
  <c r="BA273" i="17"/>
  <c r="AZ273" i="17"/>
  <c r="AY273" i="17"/>
  <c r="AX273" i="17"/>
  <c r="AW273" i="17"/>
  <c r="AV273" i="17"/>
  <c r="AU273" i="17"/>
  <c r="AT273" i="17"/>
  <c r="AS273" i="17"/>
  <c r="AR273" i="17"/>
  <c r="AQ273" i="17"/>
  <c r="AP273" i="17"/>
  <c r="AO273" i="17"/>
  <c r="AN273" i="17"/>
  <c r="AM273" i="17"/>
  <c r="AL273" i="17"/>
  <c r="AK273" i="17"/>
  <c r="AJ273" i="17"/>
  <c r="AI273" i="17"/>
  <c r="AH273" i="17"/>
  <c r="AG273" i="17"/>
  <c r="AF273" i="17"/>
  <c r="AE273" i="17"/>
  <c r="AD273" i="17"/>
  <c r="AC273" i="17"/>
  <c r="AB273" i="17"/>
  <c r="AA273" i="17"/>
  <c r="Z273" i="17"/>
  <c r="Y273" i="17"/>
  <c r="X273" i="17"/>
  <c r="W273" i="17"/>
  <c r="V273" i="17"/>
  <c r="U273" i="17"/>
  <c r="T273" i="17"/>
  <c r="S273" i="17"/>
  <c r="R273" i="17"/>
  <c r="Q273" i="17"/>
  <c r="P273" i="17"/>
  <c r="O273" i="17"/>
  <c r="N273" i="17"/>
  <c r="M273" i="17"/>
  <c r="L273" i="17"/>
  <c r="K273" i="17"/>
  <c r="J273" i="17"/>
  <c r="I273" i="17"/>
  <c r="H273" i="17"/>
  <c r="G273" i="17"/>
  <c r="F273" i="17"/>
  <c r="E273" i="17"/>
  <c r="D273" i="17"/>
  <c r="C273" i="17"/>
  <c r="B273" i="17"/>
  <c r="A273" i="17"/>
  <c r="BJ272" i="17"/>
  <c r="BI272" i="17"/>
  <c r="HI272" i="17" s="1"/>
  <c r="BH272" i="17"/>
  <c r="HJ272" i="17" s="1"/>
  <c r="BG272" i="17"/>
  <c r="BF272" i="17"/>
  <c r="BE272" i="17"/>
  <c r="BD272" i="17"/>
  <c r="BC272" i="17"/>
  <c r="BB272" i="17"/>
  <c r="BA272" i="17"/>
  <c r="AZ272" i="17"/>
  <c r="AY272" i="17"/>
  <c r="AX272" i="17"/>
  <c r="AW272" i="17"/>
  <c r="AV272" i="17"/>
  <c r="AU272" i="17"/>
  <c r="AT272" i="17"/>
  <c r="AS272" i="17"/>
  <c r="AR272" i="17"/>
  <c r="AQ272" i="17"/>
  <c r="AP272" i="17"/>
  <c r="AO272" i="17"/>
  <c r="AN272" i="17"/>
  <c r="AM272" i="17"/>
  <c r="AL272" i="17"/>
  <c r="AK272" i="17"/>
  <c r="AJ272" i="17"/>
  <c r="AI272" i="17"/>
  <c r="AH272" i="17"/>
  <c r="AG272" i="17"/>
  <c r="AF272" i="17"/>
  <c r="AE272" i="17"/>
  <c r="AD272" i="17"/>
  <c r="AC272" i="17"/>
  <c r="AB272" i="17"/>
  <c r="AA272" i="17"/>
  <c r="Z272" i="17"/>
  <c r="Y272" i="17"/>
  <c r="X272" i="17"/>
  <c r="W272" i="17"/>
  <c r="V272" i="17"/>
  <c r="U272" i="17"/>
  <c r="T272" i="17"/>
  <c r="S272" i="17"/>
  <c r="R272" i="17"/>
  <c r="Q272" i="17"/>
  <c r="P272" i="17"/>
  <c r="O272" i="17"/>
  <c r="N272" i="17"/>
  <c r="M272" i="17"/>
  <c r="L272" i="17"/>
  <c r="K272" i="17"/>
  <c r="J272" i="17"/>
  <c r="I272" i="17"/>
  <c r="H272" i="17"/>
  <c r="G272" i="17"/>
  <c r="F272" i="17"/>
  <c r="HA272" i="17" s="1"/>
  <c r="E272" i="17"/>
  <c r="D272" i="17"/>
  <c r="C272" i="17"/>
  <c r="B272" i="17"/>
  <c r="A272" i="17"/>
  <c r="BJ271" i="17"/>
  <c r="BI271" i="17"/>
  <c r="HI271" i="17" s="1"/>
  <c r="BH271" i="17"/>
  <c r="HJ271" i="17" s="1"/>
  <c r="BG271" i="17"/>
  <c r="BF271" i="17"/>
  <c r="BE271" i="17"/>
  <c r="BD271" i="17"/>
  <c r="BC271" i="17"/>
  <c r="BB271" i="17"/>
  <c r="BA271" i="17"/>
  <c r="AZ271" i="17"/>
  <c r="AY271" i="17"/>
  <c r="AX271" i="17"/>
  <c r="AW271" i="17"/>
  <c r="AV271" i="17"/>
  <c r="AU271" i="17"/>
  <c r="AT271" i="17"/>
  <c r="AS271" i="17"/>
  <c r="AR271" i="17"/>
  <c r="AQ271" i="17"/>
  <c r="AP271" i="17"/>
  <c r="AO271" i="17"/>
  <c r="AN271" i="17"/>
  <c r="AM271" i="17"/>
  <c r="AL271" i="17"/>
  <c r="AK271" i="17"/>
  <c r="AJ271" i="17"/>
  <c r="AI271" i="17"/>
  <c r="AH271" i="17"/>
  <c r="AG271" i="17"/>
  <c r="AF271" i="17"/>
  <c r="AE271" i="17"/>
  <c r="AD271" i="17"/>
  <c r="AC271" i="17"/>
  <c r="AB271" i="17"/>
  <c r="AA271" i="17"/>
  <c r="Z271" i="17"/>
  <c r="Y271" i="17"/>
  <c r="X271" i="17"/>
  <c r="W271" i="17"/>
  <c r="V271" i="17"/>
  <c r="U271" i="17"/>
  <c r="T271" i="17"/>
  <c r="S271" i="17"/>
  <c r="R271" i="17"/>
  <c r="Q271" i="17"/>
  <c r="P271" i="17"/>
  <c r="O271" i="17"/>
  <c r="N271" i="17"/>
  <c r="M271" i="17"/>
  <c r="L271" i="17"/>
  <c r="K271" i="17"/>
  <c r="J271" i="17"/>
  <c r="I271" i="17"/>
  <c r="H271" i="17"/>
  <c r="G271" i="17"/>
  <c r="F271" i="17"/>
  <c r="E271" i="17"/>
  <c r="D271" i="17"/>
  <c r="C271" i="17"/>
  <c r="B271" i="17"/>
  <c r="A271" i="17"/>
  <c r="BJ270" i="17"/>
  <c r="BI270" i="17"/>
  <c r="HI270" i="17" s="1"/>
  <c r="BH270" i="17"/>
  <c r="HJ270" i="17" s="1"/>
  <c r="BG270" i="17"/>
  <c r="BF270" i="17"/>
  <c r="BE270" i="17"/>
  <c r="BD270" i="17"/>
  <c r="BC270" i="17"/>
  <c r="BB270" i="17"/>
  <c r="BA270" i="17"/>
  <c r="AZ270" i="17"/>
  <c r="AY270" i="17"/>
  <c r="AX270" i="17"/>
  <c r="AW270" i="17"/>
  <c r="AV270" i="17"/>
  <c r="AU270" i="17"/>
  <c r="AT270" i="17"/>
  <c r="AS270" i="17"/>
  <c r="AR270" i="17"/>
  <c r="AQ270" i="17"/>
  <c r="AP270" i="17"/>
  <c r="AO270" i="17"/>
  <c r="AN270" i="17"/>
  <c r="AM270" i="17"/>
  <c r="AL270" i="17"/>
  <c r="AK270" i="17"/>
  <c r="AJ270" i="17"/>
  <c r="AI270" i="17"/>
  <c r="AH270" i="17"/>
  <c r="AG270" i="17"/>
  <c r="AF270" i="17"/>
  <c r="AE270" i="17"/>
  <c r="AD270" i="17"/>
  <c r="AC270" i="17"/>
  <c r="AB270" i="17"/>
  <c r="AA270" i="17"/>
  <c r="Z270" i="17"/>
  <c r="Y270" i="17"/>
  <c r="X270" i="17"/>
  <c r="W270" i="17"/>
  <c r="V270" i="17"/>
  <c r="U270" i="17"/>
  <c r="T270" i="17"/>
  <c r="S270" i="17"/>
  <c r="R270" i="17"/>
  <c r="Q270" i="17"/>
  <c r="P270" i="17"/>
  <c r="O270" i="17"/>
  <c r="N270" i="17"/>
  <c r="M270" i="17"/>
  <c r="L270" i="17"/>
  <c r="K270" i="17"/>
  <c r="J270" i="17"/>
  <c r="I270" i="17"/>
  <c r="H270" i="17"/>
  <c r="G270" i="17"/>
  <c r="F270" i="17"/>
  <c r="E270" i="17"/>
  <c r="D270" i="17"/>
  <c r="C270" i="17"/>
  <c r="B270" i="17"/>
  <c r="A270" i="17"/>
  <c r="BJ269" i="17"/>
  <c r="BI269" i="17"/>
  <c r="HI269" i="17" s="1"/>
  <c r="BH269" i="17"/>
  <c r="HJ269" i="17" s="1"/>
  <c r="BG269" i="17"/>
  <c r="BF269" i="17"/>
  <c r="BE269" i="17"/>
  <c r="BD269" i="17"/>
  <c r="BC269" i="17"/>
  <c r="BB269" i="17"/>
  <c r="BA269" i="17"/>
  <c r="AZ269" i="17"/>
  <c r="AY269" i="17"/>
  <c r="AX269" i="17"/>
  <c r="AW269" i="17"/>
  <c r="AV269" i="17"/>
  <c r="AU269" i="17"/>
  <c r="AT269" i="17"/>
  <c r="AS269" i="17"/>
  <c r="AR269" i="17"/>
  <c r="AQ269" i="17"/>
  <c r="AP269" i="17"/>
  <c r="AO269" i="17"/>
  <c r="AN269" i="17"/>
  <c r="AM269" i="17"/>
  <c r="AL269" i="17"/>
  <c r="AK269" i="17"/>
  <c r="AJ269" i="17"/>
  <c r="AI269" i="17"/>
  <c r="AH269" i="17"/>
  <c r="AG269" i="17"/>
  <c r="AF269" i="17"/>
  <c r="AE269" i="17"/>
  <c r="AD269" i="17"/>
  <c r="AC269" i="17"/>
  <c r="AB269" i="17"/>
  <c r="AA269" i="17"/>
  <c r="Z269" i="17"/>
  <c r="Y269" i="17"/>
  <c r="X269" i="17"/>
  <c r="W269" i="17"/>
  <c r="V269" i="17"/>
  <c r="U269" i="17"/>
  <c r="T269" i="17"/>
  <c r="S269" i="17"/>
  <c r="R269" i="17"/>
  <c r="Q269" i="17"/>
  <c r="P269" i="17"/>
  <c r="O269" i="17"/>
  <c r="N269" i="17"/>
  <c r="M269" i="17"/>
  <c r="L269" i="17"/>
  <c r="K269" i="17"/>
  <c r="J269" i="17"/>
  <c r="I269" i="17"/>
  <c r="H269" i="17"/>
  <c r="G269" i="17"/>
  <c r="F269" i="17"/>
  <c r="E269" i="17"/>
  <c r="D269" i="17"/>
  <c r="C269" i="17"/>
  <c r="B269" i="17"/>
  <c r="A269" i="17"/>
  <c r="BJ268" i="17"/>
  <c r="BI268" i="17"/>
  <c r="HI268" i="17" s="1"/>
  <c r="BH268" i="17"/>
  <c r="HJ268" i="17" s="1"/>
  <c r="BG268" i="17"/>
  <c r="BF268" i="17"/>
  <c r="BE268" i="17"/>
  <c r="BD268" i="17"/>
  <c r="BC268" i="17"/>
  <c r="BB268" i="17"/>
  <c r="BA268" i="17"/>
  <c r="AZ268" i="17"/>
  <c r="AY268" i="17"/>
  <c r="AX268" i="17"/>
  <c r="AW268" i="17"/>
  <c r="AV268" i="17"/>
  <c r="AU268" i="17"/>
  <c r="AT268" i="17"/>
  <c r="AS268" i="17"/>
  <c r="AR268" i="17"/>
  <c r="AQ268" i="17"/>
  <c r="AP268" i="17"/>
  <c r="AO268" i="17"/>
  <c r="AN268" i="17"/>
  <c r="AM268" i="17"/>
  <c r="AL268" i="17"/>
  <c r="AK268" i="17"/>
  <c r="AJ268" i="17"/>
  <c r="AI268" i="17"/>
  <c r="AH268" i="17"/>
  <c r="AG268" i="17"/>
  <c r="AF268" i="17"/>
  <c r="AE268" i="17"/>
  <c r="AD268" i="17"/>
  <c r="AC268" i="17"/>
  <c r="AB268" i="17"/>
  <c r="AA268" i="17"/>
  <c r="Z268" i="17"/>
  <c r="Y268" i="17"/>
  <c r="X268" i="17"/>
  <c r="W268" i="17"/>
  <c r="V268" i="17"/>
  <c r="U268" i="17"/>
  <c r="T268" i="17"/>
  <c r="S268" i="17"/>
  <c r="R268" i="17"/>
  <c r="Q268" i="17"/>
  <c r="P268" i="17"/>
  <c r="O268" i="17"/>
  <c r="N268" i="17"/>
  <c r="M268" i="17"/>
  <c r="L268" i="17"/>
  <c r="K268" i="17"/>
  <c r="J268" i="17"/>
  <c r="I268" i="17"/>
  <c r="H268" i="17"/>
  <c r="G268" i="17"/>
  <c r="F268" i="17"/>
  <c r="E268" i="17"/>
  <c r="D268" i="17"/>
  <c r="C268" i="17"/>
  <c r="B268" i="17"/>
  <c r="A268" i="17"/>
  <c r="BJ267" i="17"/>
  <c r="BI267" i="17"/>
  <c r="HI267" i="17" s="1"/>
  <c r="BH267" i="17"/>
  <c r="HJ267" i="17" s="1"/>
  <c r="BG267" i="17"/>
  <c r="BF267" i="17"/>
  <c r="BE267" i="17"/>
  <c r="BD267" i="17"/>
  <c r="BC267" i="17"/>
  <c r="BB267" i="17"/>
  <c r="BA267" i="17"/>
  <c r="AZ267" i="17"/>
  <c r="AY267" i="17"/>
  <c r="AX267" i="17"/>
  <c r="AW267" i="17"/>
  <c r="AV267" i="17"/>
  <c r="AU267" i="17"/>
  <c r="AT267" i="17"/>
  <c r="AS267" i="17"/>
  <c r="AR267" i="17"/>
  <c r="AQ267" i="17"/>
  <c r="AP267" i="17"/>
  <c r="AO267" i="17"/>
  <c r="AN267" i="17"/>
  <c r="AM267" i="17"/>
  <c r="AL267" i="17"/>
  <c r="AK267" i="17"/>
  <c r="AJ267" i="17"/>
  <c r="AI267" i="17"/>
  <c r="AH267" i="17"/>
  <c r="AG267" i="17"/>
  <c r="AF267" i="17"/>
  <c r="AE267" i="17"/>
  <c r="AD267" i="17"/>
  <c r="AC267" i="17"/>
  <c r="AB267" i="17"/>
  <c r="AA267" i="17"/>
  <c r="Z267" i="17"/>
  <c r="Y267" i="17"/>
  <c r="X267" i="17"/>
  <c r="W267" i="17"/>
  <c r="V267" i="17"/>
  <c r="U267" i="17"/>
  <c r="T267" i="17"/>
  <c r="S267" i="17"/>
  <c r="R267" i="17"/>
  <c r="Q267" i="17"/>
  <c r="P267" i="17"/>
  <c r="O267" i="17"/>
  <c r="N267" i="17"/>
  <c r="M267" i="17"/>
  <c r="L267" i="17"/>
  <c r="K267" i="17"/>
  <c r="J267" i="17"/>
  <c r="I267" i="17"/>
  <c r="H267" i="17"/>
  <c r="G267" i="17"/>
  <c r="F267" i="17"/>
  <c r="E267" i="17"/>
  <c r="D267" i="17"/>
  <c r="C267" i="17"/>
  <c r="B267" i="17"/>
  <c r="A267" i="17"/>
  <c r="BJ266" i="17"/>
  <c r="BI266" i="17"/>
  <c r="HI266" i="17" s="1"/>
  <c r="BH266" i="17"/>
  <c r="BG266" i="17"/>
  <c r="BF266" i="17"/>
  <c r="BE266" i="17"/>
  <c r="BD266" i="17"/>
  <c r="BC266" i="17"/>
  <c r="BB266" i="17"/>
  <c r="BA266" i="17"/>
  <c r="AZ266" i="17"/>
  <c r="AY266" i="17"/>
  <c r="AX266" i="17"/>
  <c r="AW266" i="17"/>
  <c r="AV266" i="17"/>
  <c r="AU266" i="17"/>
  <c r="AT266" i="17"/>
  <c r="AS266" i="17"/>
  <c r="AR266" i="17"/>
  <c r="AQ266" i="17"/>
  <c r="AP266" i="17"/>
  <c r="AO266" i="17"/>
  <c r="AN266" i="17"/>
  <c r="AM266" i="17"/>
  <c r="AL266" i="17"/>
  <c r="AK266" i="17"/>
  <c r="AJ266" i="17"/>
  <c r="AI266" i="17"/>
  <c r="AH266" i="17"/>
  <c r="AG266" i="17"/>
  <c r="AF266" i="17"/>
  <c r="AE266" i="17"/>
  <c r="AD266" i="17"/>
  <c r="AC266" i="17"/>
  <c r="AB266" i="17"/>
  <c r="AA266" i="17"/>
  <c r="Z266" i="17"/>
  <c r="Y266" i="17"/>
  <c r="X266" i="17"/>
  <c r="W266" i="17"/>
  <c r="V266" i="17"/>
  <c r="U266" i="17"/>
  <c r="T266" i="17"/>
  <c r="S266" i="17"/>
  <c r="R266" i="17"/>
  <c r="Q266" i="17"/>
  <c r="P266" i="17"/>
  <c r="O266" i="17"/>
  <c r="N266" i="17"/>
  <c r="M266" i="17"/>
  <c r="L266" i="17"/>
  <c r="K266" i="17"/>
  <c r="J266" i="17"/>
  <c r="I266" i="17"/>
  <c r="H266" i="17"/>
  <c r="G266" i="17"/>
  <c r="F266" i="17"/>
  <c r="HA266" i="17" s="1"/>
  <c r="E266" i="17"/>
  <c r="D266" i="17"/>
  <c r="C266" i="17"/>
  <c r="B266" i="17"/>
  <c r="A266" i="17"/>
  <c r="BJ265" i="17"/>
  <c r="BI265" i="17"/>
  <c r="HI265" i="17" s="1"/>
  <c r="BH265" i="17"/>
  <c r="HJ265" i="17" s="1"/>
  <c r="BG265" i="17"/>
  <c r="BF265" i="17"/>
  <c r="BE265" i="17"/>
  <c r="BD265" i="17"/>
  <c r="BC265" i="17"/>
  <c r="BB265" i="17"/>
  <c r="BA265" i="17"/>
  <c r="AZ265" i="17"/>
  <c r="AY265" i="17"/>
  <c r="AX265" i="17"/>
  <c r="AW265" i="17"/>
  <c r="AV265" i="17"/>
  <c r="AU265" i="17"/>
  <c r="AT265" i="17"/>
  <c r="AS265" i="17"/>
  <c r="AR265" i="17"/>
  <c r="AQ265" i="17"/>
  <c r="AP265" i="17"/>
  <c r="AO265" i="17"/>
  <c r="AN265" i="17"/>
  <c r="AM265" i="17"/>
  <c r="AL265" i="17"/>
  <c r="AK265" i="17"/>
  <c r="AJ265" i="17"/>
  <c r="AI265" i="17"/>
  <c r="AH265" i="17"/>
  <c r="AG265" i="17"/>
  <c r="AF265" i="17"/>
  <c r="AE265" i="17"/>
  <c r="AD265" i="17"/>
  <c r="AC265" i="17"/>
  <c r="AB265" i="17"/>
  <c r="AA265" i="17"/>
  <c r="Z265" i="17"/>
  <c r="Y265" i="17"/>
  <c r="X265" i="17"/>
  <c r="W265" i="17"/>
  <c r="V265" i="17"/>
  <c r="U265" i="17"/>
  <c r="T265" i="17"/>
  <c r="S265" i="17"/>
  <c r="R265" i="17"/>
  <c r="Q265" i="17"/>
  <c r="P265" i="17"/>
  <c r="O265" i="17"/>
  <c r="N265" i="17"/>
  <c r="M265" i="17"/>
  <c r="L265" i="17"/>
  <c r="K265" i="17"/>
  <c r="J265" i="17"/>
  <c r="I265" i="17"/>
  <c r="H265" i="17"/>
  <c r="G265" i="17"/>
  <c r="F265" i="17"/>
  <c r="E265" i="17"/>
  <c r="D265" i="17"/>
  <c r="C265" i="17"/>
  <c r="B265" i="17"/>
  <c r="A265" i="17"/>
  <c r="BJ264" i="17"/>
  <c r="BI264" i="17"/>
  <c r="HI264" i="17" s="1"/>
  <c r="BH264" i="17"/>
  <c r="HJ264" i="17" s="1"/>
  <c r="BG264" i="17"/>
  <c r="BF264" i="17"/>
  <c r="BE264" i="17"/>
  <c r="BD264" i="17"/>
  <c r="BC264" i="17"/>
  <c r="BB264" i="17"/>
  <c r="BA264" i="17"/>
  <c r="AZ264" i="17"/>
  <c r="AY264" i="17"/>
  <c r="AX264" i="17"/>
  <c r="AW264" i="17"/>
  <c r="AV264" i="17"/>
  <c r="AU264" i="17"/>
  <c r="AT264" i="17"/>
  <c r="AS264" i="17"/>
  <c r="AR264" i="17"/>
  <c r="AQ264" i="17"/>
  <c r="AP264" i="17"/>
  <c r="AO264" i="17"/>
  <c r="AN264" i="17"/>
  <c r="AM264" i="17"/>
  <c r="AL264" i="17"/>
  <c r="AK264" i="17"/>
  <c r="AJ264" i="17"/>
  <c r="AI264" i="17"/>
  <c r="AH264" i="17"/>
  <c r="AG264" i="17"/>
  <c r="AF264" i="17"/>
  <c r="AE264" i="17"/>
  <c r="AD264" i="17"/>
  <c r="AC264" i="17"/>
  <c r="AB264" i="17"/>
  <c r="AA264" i="17"/>
  <c r="Z264" i="17"/>
  <c r="Y264" i="17"/>
  <c r="X264" i="17"/>
  <c r="W264" i="17"/>
  <c r="V264" i="17"/>
  <c r="U264" i="17"/>
  <c r="T264" i="17"/>
  <c r="S264" i="17"/>
  <c r="R264" i="17"/>
  <c r="Q264" i="17"/>
  <c r="P264" i="17"/>
  <c r="O264" i="17"/>
  <c r="N264" i="17"/>
  <c r="M264" i="17"/>
  <c r="L264" i="17"/>
  <c r="K264" i="17"/>
  <c r="J264" i="17"/>
  <c r="I264" i="17"/>
  <c r="H264" i="17"/>
  <c r="G264" i="17"/>
  <c r="F264" i="17"/>
  <c r="E264" i="17"/>
  <c r="D264" i="17"/>
  <c r="C264" i="17"/>
  <c r="B264" i="17"/>
  <c r="A264" i="17"/>
  <c r="BJ263" i="17"/>
  <c r="BI263" i="17"/>
  <c r="HI263" i="17" s="1"/>
  <c r="BH263" i="17"/>
  <c r="HJ263" i="17" s="1"/>
  <c r="BG263" i="17"/>
  <c r="BF263" i="17"/>
  <c r="BE263" i="17"/>
  <c r="BD263" i="17"/>
  <c r="BC263" i="17"/>
  <c r="BB263" i="17"/>
  <c r="BA263" i="17"/>
  <c r="AZ263" i="17"/>
  <c r="AY263" i="17"/>
  <c r="AX263" i="17"/>
  <c r="AW263" i="17"/>
  <c r="AV263" i="17"/>
  <c r="AU263" i="17"/>
  <c r="AT263" i="17"/>
  <c r="AS263" i="17"/>
  <c r="AR263" i="17"/>
  <c r="AQ263" i="17"/>
  <c r="AP263" i="17"/>
  <c r="AO263" i="17"/>
  <c r="AN263" i="17"/>
  <c r="AM263" i="17"/>
  <c r="AL263" i="17"/>
  <c r="AK263" i="17"/>
  <c r="AJ263" i="17"/>
  <c r="AI263" i="17"/>
  <c r="AH263" i="17"/>
  <c r="AG263" i="17"/>
  <c r="AF263" i="17"/>
  <c r="AE263" i="17"/>
  <c r="AD263" i="17"/>
  <c r="AC263" i="17"/>
  <c r="AB263" i="17"/>
  <c r="AA263" i="17"/>
  <c r="Z263" i="17"/>
  <c r="Y263" i="17"/>
  <c r="X263" i="17"/>
  <c r="W263" i="17"/>
  <c r="V263" i="17"/>
  <c r="U263" i="17"/>
  <c r="T263" i="17"/>
  <c r="S263" i="17"/>
  <c r="R263" i="17"/>
  <c r="Q263" i="17"/>
  <c r="P263" i="17"/>
  <c r="O263" i="17"/>
  <c r="N263" i="17"/>
  <c r="M263" i="17"/>
  <c r="L263" i="17"/>
  <c r="K263" i="17"/>
  <c r="J263" i="17"/>
  <c r="I263" i="17"/>
  <c r="H263" i="17"/>
  <c r="G263" i="17"/>
  <c r="F263" i="17"/>
  <c r="E263" i="17"/>
  <c r="D263" i="17"/>
  <c r="C263" i="17"/>
  <c r="B263" i="17"/>
  <c r="A263" i="17"/>
  <c r="BJ262" i="17"/>
  <c r="BI262" i="17"/>
  <c r="HI262" i="17" s="1"/>
  <c r="BH262" i="17"/>
  <c r="HJ262" i="17" s="1"/>
  <c r="BG262" i="17"/>
  <c r="BF262" i="17"/>
  <c r="BE262" i="17"/>
  <c r="BD262" i="17"/>
  <c r="BC262" i="17"/>
  <c r="BB262" i="17"/>
  <c r="BA262" i="17"/>
  <c r="AZ262" i="17"/>
  <c r="AY262" i="17"/>
  <c r="AX262" i="17"/>
  <c r="AW262" i="17"/>
  <c r="AV262" i="17"/>
  <c r="AU262" i="17"/>
  <c r="AT262" i="17"/>
  <c r="AS262" i="17"/>
  <c r="AR262" i="17"/>
  <c r="AQ262" i="17"/>
  <c r="AP262" i="17"/>
  <c r="AO262" i="17"/>
  <c r="AN262" i="17"/>
  <c r="AM262" i="17"/>
  <c r="AL262" i="17"/>
  <c r="AK262" i="17"/>
  <c r="AJ262" i="17"/>
  <c r="AI262" i="17"/>
  <c r="AH262" i="17"/>
  <c r="AG262" i="17"/>
  <c r="AF262" i="17"/>
  <c r="AE262" i="17"/>
  <c r="AD262" i="17"/>
  <c r="AC262" i="17"/>
  <c r="AB262" i="17"/>
  <c r="AA262" i="17"/>
  <c r="Z262" i="17"/>
  <c r="Y262" i="17"/>
  <c r="X262" i="17"/>
  <c r="W262" i="17"/>
  <c r="V262" i="17"/>
  <c r="U262" i="17"/>
  <c r="T262" i="17"/>
  <c r="S262" i="17"/>
  <c r="R262" i="17"/>
  <c r="Q262" i="17"/>
  <c r="P262" i="17"/>
  <c r="O262" i="17"/>
  <c r="N262" i="17"/>
  <c r="M262" i="17"/>
  <c r="L262" i="17"/>
  <c r="K262" i="17"/>
  <c r="J262" i="17"/>
  <c r="I262" i="17"/>
  <c r="H262" i="17"/>
  <c r="G262" i="17"/>
  <c r="F262" i="17"/>
  <c r="E262" i="17"/>
  <c r="D262" i="17"/>
  <c r="C262" i="17"/>
  <c r="B262" i="17"/>
  <c r="A262" i="17"/>
  <c r="BJ261" i="17"/>
  <c r="BI261" i="17"/>
  <c r="HI261" i="17" s="1"/>
  <c r="BH261" i="17"/>
  <c r="HJ261" i="17" s="1"/>
  <c r="BG261" i="17"/>
  <c r="BF261" i="17"/>
  <c r="BE261" i="17"/>
  <c r="BD261" i="17"/>
  <c r="BC261" i="17"/>
  <c r="BB261" i="17"/>
  <c r="BA261" i="17"/>
  <c r="AZ261" i="17"/>
  <c r="AY261" i="17"/>
  <c r="AX261" i="17"/>
  <c r="AW261" i="17"/>
  <c r="AV261" i="17"/>
  <c r="AU261" i="17"/>
  <c r="AT261" i="17"/>
  <c r="AS261" i="17"/>
  <c r="AR261" i="17"/>
  <c r="AQ261" i="17"/>
  <c r="AP261" i="17"/>
  <c r="AO261" i="17"/>
  <c r="AN261" i="17"/>
  <c r="AM261" i="17"/>
  <c r="AL261" i="17"/>
  <c r="AK261" i="17"/>
  <c r="AJ261" i="17"/>
  <c r="AI261" i="17"/>
  <c r="AH261" i="17"/>
  <c r="AG261" i="17"/>
  <c r="AF261" i="17"/>
  <c r="AE261" i="17"/>
  <c r="AD261" i="17"/>
  <c r="AC261" i="17"/>
  <c r="AB261" i="17"/>
  <c r="AA261" i="17"/>
  <c r="Z261" i="17"/>
  <c r="GE261" i="17" s="1"/>
  <c r="Y261" i="17"/>
  <c r="X261" i="17"/>
  <c r="W261" i="17"/>
  <c r="V261" i="17"/>
  <c r="U261" i="17"/>
  <c r="T261" i="17"/>
  <c r="S261" i="17"/>
  <c r="R261" i="17"/>
  <c r="Q261" i="17"/>
  <c r="P261" i="17"/>
  <c r="O261" i="17"/>
  <c r="N261" i="17"/>
  <c r="M261" i="17"/>
  <c r="L261" i="17"/>
  <c r="K261" i="17"/>
  <c r="J261" i="17"/>
  <c r="I261" i="17"/>
  <c r="H261" i="17"/>
  <c r="G261" i="17"/>
  <c r="F261" i="17"/>
  <c r="E261" i="17"/>
  <c r="D261" i="17"/>
  <c r="C261" i="17"/>
  <c r="B261" i="17"/>
  <c r="A261" i="17"/>
  <c r="BJ260" i="17"/>
  <c r="BI260" i="17"/>
  <c r="HI260" i="17" s="1"/>
  <c r="BH260" i="17"/>
  <c r="HJ260" i="17" s="1"/>
  <c r="BG260" i="17"/>
  <c r="BF260" i="17"/>
  <c r="BE260" i="17"/>
  <c r="BD260" i="17"/>
  <c r="BC260" i="17"/>
  <c r="BB260" i="17"/>
  <c r="BA260" i="17"/>
  <c r="AZ260" i="17"/>
  <c r="AY260" i="17"/>
  <c r="AX260" i="17"/>
  <c r="AW260" i="17"/>
  <c r="AV260" i="17"/>
  <c r="AU260" i="17"/>
  <c r="AT260" i="17"/>
  <c r="AS260" i="17"/>
  <c r="AR260" i="17"/>
  <c r="AQ260" i="17"/>
  <c r="AP260" i="17"/>
  <c r="AO260" i="17"/>
  <c r="AN260" i="17"/>
  <c r="AM260" i="17"/>
  <c r="AL260" i="17"/>
  <c r="AK260" i="17"/>
  <c r="AJ260" i="17"/>
  <c r="AI260" i="17"/>
  <c r="AH260" i="17"/>
  <c r="AG260" i="17"/>
  <c r="AF260" i="17"/>
  <c r="AE260" i="17"/>
  <c r="AD260" i="17"/>
  <c r="AC260" i="17"/>
  <c r="AB260" i="17"/>
  <c r="AA260" i="17"/>
  <c r="Z260" i="17"/>
  <c r="Y260" i="17"/>
  <c r="X260" i="17"/>
  <c r="W260" i="17"/>
  <c r="V260" i="17"/>
  <c r="U260" i="17"/>
  <c r="T260" i="17"/>
  <c r="S260" i="17"/>
  <c r="R260" i="17"/>
  <c r="Q260" i="17"/>
  <c r="P260" i="17"/>
  <c r="O260" i="17"/>
  <c r="N260" i="17"/>
  <c r="M260" i="17"/>
  <c r="L260" i="17"/>
  <c r="K260" i="17"/>
  <c r="J260" i="17"/>
  <c r="I260" i="17"/>
  <c r="H260" i="17"/>
  <c r="G260" i="17"/>
  <c r="F260" i="17"/>
  <c r="HA260" i="17" s="1"/>
  <c r="E260" i="17"/>
  <c r="D260" i="17"/>
  <c r="C260" i="17"/>
  <c r="B260" i="17"/>
  <c r="A260" i="17"/>
  <c r="BJ259" i="17"/>
  <c r="BI259" i="17"/>
  <c r="HI259" i="17" s="1"/>
  <c r="BH259" i="17"/>
  <c r="HJ259" i="17" s="1"/>
  <c r="BG259" i="17"/>
  <c r="BF259" i="17"/>
  <c r="BE259" i="17"/>
  <c r="BD259" i="17"/>
  <c r="BC259" i="17"/>
  <c r="BB259" i="17"/>
  <c r="BA259" i="17"/>
  <c r="AZ259" i="17"/>
  <c r="AY259" i="17"/>
  <c r="AX259" i="17"/>
  <c r="AW259" i="17"/>
  <c r="AV259" i="17"/>
  <c r="AU259" i="17"/>
  <c r="AT259" i="17"/>
  <c r="AS259" i="17"/>
  <c r="AR259" i="17"/>
  <c r="AQ259" i="17"/>
  <c r="AP259" i="17"/>
  <c r="AO259" i="17"/>
  <c r="AN259" i="17"/>
  <c r="AM259" i="17"/>
  <c r="AL259" i="17"/>
  <c r="AK259" i="17"/>
  <c r="AJ259" i="17"/>
  <c r="AI259" i="17"/>
  <c r="AH259" i="17"/>
  <c r="AG259" i="17"/>
  <c r="AF259" i="17"/>
  <c r="AE259" i="17"/>
  <c r="AD259" i="17"/>
  <c r="AC259" i="17"/>
  <c r="AB259" i="17"/>
  <c r="AA259" i="17"/>
  <c r="Z259" i="17"/>
  <c r="Y259" i="17"/>
  <c r="X259" i="17"/>
  <c r="W259" i="17"/>
  <c r="V259" i="17"/>
  <c r="U259" i="17"/>
  <c r="T259" i="17"/>
  <c r="S259" i="17"/>
  <c r="R259" i="17"/>
  <c r="Q259" i="17"/>
  <c r="P259" i="17"/>
  <c r="O259" i="17"/>
  <c r="N259" i="17"/>
  <c r="M259" i="17"/>
  <c r="L259" i="17"/>
  <c r="K259" i="17"/>
  <c r="J259" i="17"/>
  <c r="I259" i="17"/>
  <c r="H259" i="17"/>
  <c r="G259" i="17"/>
  <c r="GZ259" i="17" s="1"/>
  <c r="F259" i="17"/>
  <c r="E259" i="17"/>
  <c r="D259" i="17"/>
  <c r="C259" i="17"/>
  <c r="B259" i="17"/>
  <c r="A259" i="17"/>
  <c r="BJ258" i="17"/>
  <c r="BI258" i="17"/>
  <c r="HI258" i="17" s="1"/>
  <c r="BH258" i="17"/>
  <c r="HJ258" i="17" s="1"/>
  <c r="BG258" i="17"/>
  <c r="BF258" i="17"/>
  <c r="BE258" i="17"/>
  <c r="BD258" i="17"/>
  <c r="BC258" i="17"/>
  <c r="BB258" i="17"/>
  <c r="BA258" i="17"/>
  <c r="AZ258" i="17"/>
  <c r="AY258" i="17"/>
  <c r="AX258" i="17"/>
  <c r="AW258" i="17"/>
  <c r="AV258" i="17"/>
  <c r="AU258" i="17"/>
  <c r="AT258" i="17"/>
  <c r="AS258" i="17"/>
  <c r="AR258" i="17"/>
  <c r="AQ258" i="17"/>
  <c r="AP258" i="17"/>
  <c r="AO258" i="17"/>
  <c r="AN258" i="17"/>
  <c r="AM258" i="17"/>
  <c r="AL258" i="17"/>
  <c r="AK258" i="17"/>
  <c r="AJ258" i="17"/>
  <c r="AI258" i="17"/>
  <c r="AH258" i="17"/>
  <c r="AG258" i="17"/>
  <c r="AF258" i="17"/>
  <c r="AE258" i="17"/>
  <c r="AD258" i="17"/>
  <c r="AC258" i="17"/>
  <c r="AB258" i="17"/>
  <c r="AA258" i="17"/>
  <c r="Z258" i="17"/>
  <c r="Y258" i="17"/>
  <c r="X258" i="17"/>
  <c r="W258" i="17"/>
  <c r="V258" i="17"/>
  <c r="U258" i="17"/>
  <c r="T258" i="17"/>
  <c r="S258" i="17"/>
  <c r="R258" i="17"/>
  <c r="Q258" i="17"/>
  <c r="P258" i="17"/>
  <c r="O258" i="17"/>
  <c r="N258" i="17"/>
  <c r="M258" i="17"/>
  <c r="L258" i="17"/>
  <c r="K258" i="17"/>
  <c r="J258" i="17"/>
  <c r="I258" i="17"/>
  <c r="H258" i="17"/>
  <c r="G258" i="17"/>
  <c r="F258" i="17"/>
  <c r="E258" i="17"/>
  <c r="D258" i="17"/>
  <c r="C258" i="17"/>
  <c r="B258" i="17"/>
  <c r="A258" i="17"/>
  <c r="BJ257" i="17"/>
  <c r="BI257" i="17"/>
  <c r="HI257" i="17" s="1"/>
  <c r="BH257" i="17"/>
  <c r="HJ257" i="17" s="1"/>
  <c r="BG257" i="17"/>
  <c r="BF257" i="17"/>
  <c r="BE257" i="17"/>
  <c r="BD257" i="17"/>
  <c r="BC257" i="17"/>
  <c r="BB257" i="17"/>
  <c r="BA257" i="17"/>
  <c r="AZ257" i="17"/>
  <c r="AY257" i="17"/>
  <c r="AX257" i="17"/>
  <c r="AW257" i="17"/>
  <c r="AV257" i="17"/>
  <c r="AU257" i="17"/>
  <c r="AT257" i="17"/>
  <c r="AS257" i="17"/>
  <c r="AR257" i="17"/>
  <c r="AQ257" i="17"/>
  <c r="AP257" i="17"/>
  <c r="AO257" i="17"/>
  <c r="AN257" i="17"/>
  <c r="AM257" i="17"/>
  <c r="AL257" i="17"/>
  <c r="AK257" i="17"/>
  <c r="AJ257" i="17"/>
  <c r="AI257" i="17"/>
  <c r="AH257" i="17"/>
  <c r="AG257" i="17"/>
  <c r="AF257" i="17"/>
  <c r="AE257" i="17"/>
  <c r="AD257" i="17"/>
  <c r="AC257" i="17"/>
  <c r="AB257" i="17"/>
  <c r="AA257" i="17"/>
  <c r="Z257" i="17"/>
  <c r="Y257" i="17"/>
  <c r="X257" i="17"/>
  <c r="W257" i="17"/>
  <c r="V257" i="17"/>
  <c r="U257" i="17"/>
  <c r="T257" i="17"/>
  <c r="S257" i="17"/>
  <c r="R257" i="17"/>
  <c r="Q257" i="17"/>
  <c r="P257" i="17"/>
  <c r="O257" i="17"/>
  <c r="N257" i="17"/>
  <c r="M257" i="17"/>
  <c r="L257" i="17"/>
  <c r="K257" i="17"/>
  <c r="J257" i="17"/>
  <c r="I257" i="17"/>
  <c r="H257" i="17"/>
  <c r="G257" i="17"/>
  <c r="F257" i="17"/>
  <c r="E257" i="17"/>
  <c r="D257" i="17"/>
  <c r="C257" i="17"/>
  <c r="B257" i="17"/>
  <c r="A257" i="17"/>
  <c r="BJ256" i="17"/>
  <c r="BI256" i="17"/>
  <c r="HI256" i="17" s="1"/>
  <c r="BH256" i="17"/>
  <c r="HJ256" i="17" s="1"/>
  <c r="BG256" i="17"/>
  <c r="BF256" i="17"/>
  <c r="BE256" i="17"/>
  <c r="BD256" i="17"/>
  <c r="BC256" i="17"/>
  <c r="BB256" i="17"/>
  <c r="BA256" i="17"/>
  <c r="AZ256" i="17"/>
  <c r="AY256" i="17"/>
  <c r="AX256" i="17"/>
  <c r="AW256" i="17"/>
  <c r="AV256" i="17"/>
  <c r="AU256" i="17"/>
  <c r="AT256" i="17"/>
  <c r="AS256" i="17"/>
  <c r="AR256" i="17"/>
  <c r="AQ256" i="17"/>
  <c r="AP256" i="17"/>
  <c r="AO256" i="17"/>
  <c r="AN256" i="17"/>
  <c r="AM256" i="17"/>
  <c r="AL256" i="17"/>
  <c r="AK256" i="17"/>
  <c r="AJ256" i="17"/>
  <c r="AI256" i="17"/>
  <c r="AH256" i="17"/>
  <c r="AG256" i="17"/>
  <c r="AF256" i="17"/>
  <c r="AE256" i="17"/>
  <c r="AD256" i="17"/>
  <c r="AC256" i="17"/>
  <c r="AB256" i="17"/>
  <c r="AA256" i="17"/>
  <c r="Z256" i="17"/>
  <c r="Y256" i="17"/>
  <c r="X256" i="17"/>
  <c r="W256" i="17"/>
  <c r="V256" i="17"/>
  <c r="U256" i="17"/>
  <c r="T256" i="17"/>
  <c r="S256" i="17"/>
  <c r="R256" i="17"/>
  <c r="Q256" i="17"/>
  <c r="P256" i="17"/>
  <c r="O256" i="17"/>
  <c r="N256" i="17"/>
  <c r="M256" i="17"/>
  <c r="L256" i="17"/>
  <c r="K256" i="17"/>
  <c r="J256" i="17"/>
  <c r="I256" i="17"/>
  <c r="H256" i="17"/>
  <c r="G256" i="17"/>
  <c r="F256" i="17"/>
  <c r="E256" i="17"/>
  <c r="D256" i="17"/>
  <c r="C256" i="17"/>
  <c r="B256" i="17"/>
  <c r="A256" i="17"/>
  <c r="BJ255" i="17"/>
  <c r="BI255" i="17"/>
  <c r="HI255" i="17" s="1"/>
  <c r="BH255" i="17"/>
  <c r="HJ255" i="17" s="1"/>
  <c r="BG255" i="17"/>
  <c r="BF255" i="17"/>
  <c r="BE255" i="17"/>
  <c r="BD255" i="17"/>
  <c r="BC255" i="17"/>
  <c r="BB255" i="17"/>
  <c r="BA255" i="17"/>
  <c r="AZ255" i="17"/>
  <c r="AY255" i="17"/>
  <c r="AX255" i="17"/>
  <c r="AW255" i="17"/>
  <c r="AV255" i="17"/>
  <c r="AU255" i="17"/>
  <c r="AT255" i="17"/>
  <c r="AS255" i="17"/>
  <c r="AR255" i="17"/>
  <c r="AQ255" i="17"/>
  <c r="AP255" i="17"/>
  <c r="AO255" i="17"/>
  <c r="AN255" i="17"/>
  <c r="AM255" i="17"/>
  <c r="AL255" i="17"/>
  <c r="AK255" i="17"/>
  <c r="AJ255" i="17"/>
  <c r="AI255" i="17"/>
  <c r="AH255" i="17"/>
  <c r="AG255" i="17"/>
  <c r="AF255" i="17"/>
  <c r="AE255" i="17"/>
  <c r="AD255" i="17"/>
  <c r="AC255" i="17"/>
  <c r="AB255" i="17"/>
  <c r="AA255" i="17"/>
  <c r="Z255" i="17"/>
  <c r="GE255" i="17" s="1"/>
  <c r="Y255" i="17"/>
  <c r="X255" i="17"/>
  <c r="W255" i="17"/>
  <c r="V255" i="17"/>
  <c r="U255" i="17"/>
  <c r="T255" i="17"/>
  <c r="S255" i="17"/>
  <c r="R255" i="17"/>
  <c r="Q255" i="17"/>
  <c r="P255" i="17"/>
  <c r="O255" i="17"/>
  <c r="N255" i="17"/>
  <c r="M255" i="17"/>
  <c r="L255" i="17"/>
  <c r="K255" i="17"/>
  <c r="J255" i="17"/>
  <c r="I255" i="17"/>
  <c r="H255" i="17"/>
  <c r="G255" i="17"/>
  <c r="F255" i="17"/>
  <c r="E255" i="17"/>
  <c r="D255" i="17"/>
  <c r="C255" i="17"/>
  <c r="B255" i="17"/>
  <c r="A255" i="17"/>
  <c r="BJ254" i="17"/>
  <c r="BI254" i="17"/>
  <c r="HI254" i="17" s="1"/>
  <c r="BH254" i="17"/>
  <c r="HJ254" i="17" s="1"/>
  <c r="BG254" i="17"/>
  <c r="BF254" i="17"/>
  <c r="BE254" i="17"/>
  <c r="BD254" i="17"/>
  <c r="BC254" i="17"/>
  <c r="BB254" i="17"/>
  <c r="BA254" i="17"/>
  <c r="AZ254" i="17"/>
  <c r="AY254" i="17"/>
  <c r="AX254" i="17"/>
  <c r="AW254" i="17"/>
  <c r="AV254" i="17"/>
  <c r="AU254" i="17"/>
  <c r="AT254" i="17"/>
  <c r="AS254" i="17"/>
  <c r="AR254" i="17"/>
  <c r="AQ254" i="17"/>
  <c r="AP254" i="17"/>
  <c r="AO254" i="17"/>
  <c r="AN254" i="17"/>
  <c r="AM254" i="17"/>
  <c r="AL254" i="17"/>
  <c r="AK254" i="17"/>
  <c r="AJ254" i="17"/>
  <c r="AI254" i="17"/>
  <c r="AH254" i="17"/>
  <c r="AG254" i="17"/>
  <c r="AF254" i="17"/>
  <c r="AE254" i="17"/>
  <c r="AD254" i="17"/>
  <c r="AC254" i="17"/>
  <c r="AB254" i="17"/>
  <c r="AA254" i="17"/>
  <c r="Z254" i="17"/>
  <c r="Y254" i="17"/>
  <c r="X254" i="17"/>
  <c r="W254" i="17"/>
  <c r="V254" i="17"/>
  <c r="U254" i="17"/>
  <c r="T254" i="17"/>
  <c r="S254" i="17"/>
  <c r="R254" i="17"/>
  <c r="Q254" i="17"/>
  <c r="P254" i="17"/>
  <c r="O254" i="17"/>
  <c r="N254" i="17"/>
  <c r="M254" i="17"/>
  <c r="L254" i="17"/>
  <c r="K254" i="17"/>
  <c r="J254" i="17"/>
  <c r="I254" i="17"/>
  <c r="H254" i="17"/>
  <c r="G254" i="17"/>
  <c r="F254" i="17"/>
  <c r="HA254" i="17" s="1"/>
  <c r="E254" i="17"/>
  <c r="D254" i="17"/>
  <c r="C254" i="17"/>
  <c r="B254" i="17"/>
  <c r="A254" i="17"/>
  <c r="BJ253" i="17"/>
  <c r="BI253" i="17"/>
  <c r="HI253" i="17" s="1"/>
  <c r="BH253" i="17"/>
  <c r="HJ253" i="17" s="1"/>
  <c r="BG253" i="17"/>
  <c r="BF253" i="17"/>
  <c r="BE253" i="17"/>
  <c r="BD253" i="17"/>
  <c r="BC253" i="17"/>
  <c r="BB253" i="17"/>
  <c r="BA253" i="17"/>
  <c r="AZ253" i="17"/>
  <c r="AY253" i="17"/>
  <c r="AX253" i="17"/>
  <c r="AW253" i="17"/>
  <c r="AV253" i="17"/>
  <c r="AU253" i="17"/>
  <c r="AT253" i="17"/>
  <c r="AS253" i="17"/>
  <c r="AR253" i="17"/>
  <c r="AQ253" i="17"/>
  <c r="AP253" i="17"/>
  <c r="AO253" i="17"/>
  <c r="AN253" i="17"/>
  <c r="AM253" i="17"/>
  <c r="AL253" i="17"/>
  <c r="AK253" i="17"/>
  <c r="AJ253" i="17"/>
  <c r="AI253" i="17"/>
  <c r="AH253" i="17"/>
  <c r="AG253" i="17"/>
  <c r="AF253" i="17"/>
  <c r="AE253" i="17"/>
  <c r="AD253" i="17"/>
  <c r="AC253" i="17"/>
  <c r="AB253" i="17"/>
  <c r="AA253" i="17"/>
  <c r="Z253" i="17"/>
  <c r="Y253" i="17"/>
  <c r="X253" i="17"/>
  <c r="W253" i="17"/>
  <c r="V253" i="17"/>
  <c r="U253" i="17"/>
  <c r="T253" i="17"/>
  <c r="S253" i="17"/>
  <c r="R253" i="17"/>
  <c r="Q253" i="17"/>
  <c r="P253" i="17"/>
  <c r="O253" i="17"/>
  <c r="N253" i="17"/>
  <c r="M253" i="17"/>
  <c r="L253" i="17"/>
  <c r="K253" i="17"/>
  <c r="J253" i="17"/>
  <c r="I253" i="17"/>
  <c r="H253" i="17"/>
  <c r="G253" i="17"/>
  <c r="GZ253" i="17" s="1"/>
  <c r="F253" i="17"/>
  <c r="E253" i="17"/>
  <c r="D253" i="17"/>
  <c r="C253" i="17"/>
  <c r="B253" i="17"/>
  <c r="A253" i="17"/>
  <c r="BJ252" i="17"/>
  <c r="BI252" i="17"/>
  <c r="HI252" i="17" s="1"/>
  <c r="BH252" i="17"/>
  <c r="HJ252" i="17" s="1"/>
  <c r="BG252" i="17"/>
  <c r="BF252" i="17"/>
  <c r="BE252" i="17"/>
  <c r="BD252" i="17"/>
  <c r="BC252" i="17"/>
  <c r="BB252" i="17"/>
  <c r="BA252" i="17"/>
  <c r="AZ252" i="17"/>
  <c r="AY252" i="17"/>
  <c r="AX252" i="17"/>
  <c r="AW252" i="17"/>
  <c r="AV252" i="17"/>
  <c r="AU252" i="17"/>
  <c r="AT252" i="17"/>
  <c r="AS252" i="17"/>
  <c r="AR252" i="17"/>
  <c r="AQ252" i="17"/>
  <c r="AP252" i="17"/>
  <c r="AO252" i="17"/>
  <c r="AN252" i="17"/>
  <c r="AM252" i="17"/>
  <c r="AL252" i="17"/>
  <c r="AK252" i="17"/>
  <c r="AJ252" i="17"/>
  <c r="AI252" i="17"/>
  <c r="AH252" i="17"/>
  <c r="AG252" i="17"/>
  <c r="AF252" i="17"/>
  <c r="AE252" i="17"/>
  <c r="AD252" i="17"/>
  <c r="AC252" i="17"/>
  <c r="AB252" i="17"/>
  <c r="AA252" i="17"/>
  <c r="Z252" i="17"/>
  <c r="Y252" i="17"/>
  <c r="X252" i="17"/>
  <c r="W252" i="17"/>
  <c r="V252" i="17"/>
  <c r="U252" i="17"/>
  <c r="T252" i="17"/>
  <c r="S252" i="17"/>
  <c r="R252" i="17"/>
  <c r="Q252" i="17"/>
  <c r="P252" i="17"/>
  <c r="O252" i="17"/>
  <c r="N252" i="17"/>
  <c r="M252" i="17"/>
  <c r="L252" i="17"/>
  <c r="K252" i="17"/>
  <c r="J252" i="17"/>
  <c r="I252" i="17"/>
  <c r="H252" i="17"/>
  <c r="G252" i="17"/>
  <c r="F252" i="17"/>
  <c r="E252" i="17"/>
  <c r="D252" i="17"/>
  <c r="C252" i="17"/>
  <c r="B252" i="17"/>
  <c r="A252" i="17"/>
  <c r="BJ251" i="17"/>
  <c r="BI251" i="17"/>
  <c r="HI251" i="17" s="1"/>
  <c r="BH251" i="17"/>
  <c r="HJ251" i="17" s="1"/>
  <c r="BG251" i="17"/>
  <c r="BF251" i="17"/>
  <c r="BE251" i="17"/>
  <c r="BD251" i="17"/>
  <c r="BC251" i="17"/>
  <c r="BB251" i="17"/>
  <c r="BA251" i="17"/>
  <c r="AZ251" i="17"/>
  <c r="AY251" i="17"/>
  <c r="AX251" i="17"/>
  <c r="AW251" i="17"/>
  <c r="AV251" i="17"/>
  <c r="AU251" i="17"/>
  <c r="AT251" i="17"/>
  <c r="AS251" i="17"/>
  <c r="AR251" i="17"/>
  <c r="AQ251" i="17"/>
  <c r="AP251" i="17"/>
  <c r="AO251" i="17"/>
  <c r="AN251" i="17"/>
  <c r="AM251" i="17"/>
  <c r="AL251" i="17"/>
  <c r="AK251" i="17"/>
  <c r="AJ251" i="17"/>
  <c r="AI251" i="17"/>
  <c r="AH251" i="17"/>
  <c r="AG251" i="17"/>
  <c r="AF251" i="17"/>
  <c r="AE251" i="17"/>
  <c r="AD251" i="17"/>
  <c r="AC251" i="17"/>
  <c r="AB251" i="17"/>
  <c r="AA251" i="17"/>
  <c r="Z251" i="17"/>
  <c r="Y251" i="17"/>
  <c r="X251" i="17"/>
  <c r="W251" i="17"/>
  <c r="V251" i="17"/>
  <c r="U251" i="17"/>
  <c r="T251" i="17"/>
  <c r="S251" i="17"/>
  <c r="R251" i="17"/>
  <c r="Q251" i="17"/>
  <c r="P251" i="17"/>
  <c r="O251" i="17"/>
  <c r="N251" i="17"/>
  <c r="M251" i="17"/>
  <c r="L251" i="17"/>
  <c r="K251" i="17"/>
  <c r="J251" i="17"/>
  <c r="I251" i="17"/>
  <c r="H251" i="17"/>
  <c r="G251" i="17"/>
  <c r="F251" i="17"/>
  <c r="E251" i="17"/>
  <c r="D251" i="17"/>
  <c r="C251" i="17"/>
  <c r="B251" i="17"/>
  <c r="A251" i="17"/>
  <c r="BJ250" i="17"/>
  <c r="BI250" i="17"/>
  <c r="HI250" i="17" s="1"/>
  <c r="BH250" i="17"/>
  <c r="HJ250" i="17" s="1"/>
  <c r="BG250" i="17"/>
  <c r="BF250" i="17"/>
  <c r="BE250" i="17"/>
  <c r="BD250" i="17"/>
  <c r="BC250" i="17"/>
  <c r="BB250" i="17"/>
  <c r="BA250" i="17"/>
  <c r="AZ250" i="17"/>
  <c r="AY250" i="17"/>
  <c r="AX250" i="17"/>
  <c r="AW250" i="17"/>
  <c r="AV250" i="17"/>
  <c r="AU250" i="17"/>
  <c r="AT250" i="17"/>
  <c r="AS250" i="17"/>
  <c r="AR250" i="17"/>
  <c r="AQ250" i="17"/>
  <c r="AP250" i="17"/>
  <c r="AO250" i="17"/>
  <c r="AN250" i="17"/>
  <c r="AM250" i="17"/>
  <c r="AL250" i="17"/>
  <c r="AK250" i="17"/>
  <c r="AJ250" i="17"/>
  <c r="AI250" i="17"/>
  <c r="AH250" i="17"/>
  <c r="AG250" i="17"/>
  <c r="AF250" i="17"/>
  <c r="AE250" i="17"/>
  <c r="AD250" i="17"/>
  <c r="AC250" i="17"/>
  <c r="AB250" i="17"/>
  <c r="AA250" i="17"/>
  <c r="Z250" i="17"/>
  <c r="Y250" i="17"/>
  <c r="X250" i="17"/>
  <c r="W250" i="17"/>
  <c r="DB250" i="17" s="1"/>
  <c r="V250" i="17"/>
  <c r="U250" i="17"/>
  <c r="T250" i="17"/>
  <c r="S250" i="17"/>
  <c r="R250" i="17"/>
  <c r="Q250" i="17"/>
  <c r="P250" i="17"/>
  <c r="O250" i="17"/>
  <c r="N250" i="17"/>
  <c r="M250" i="17"/>
  <c r="L250" i="17"/>
  <c r="K250" i="17"/>
  <c r="J250" i="17"/>
  <c r="I250" i="17"/>
  <c r="H250" i="17"/>
  <c r="G250" i="17"/>
  <c r="F250" i="17"/>
  <c r="E250" i="17"/>
  <c r="D250" i="17"/>
  <c r="C250" i="17"/>
  <c r="B250" i="17"/>
  <c r="A250" i="17"/>
  <c r="BJ249" i="17"/>
  <c r="BI249" i="17"/>
  <c r="HI249" i="17" s="1"/>
  <c r="BH249" i="17"/>
  <c r="HJ249" i="17" s="1"/>
  <c r="BG249" i="17"/>
  <c r="BF249" i="17"/>
  <c r="BE249" i="17"/>
  <c r="BD249" i="17"/>
  <c r="BC249" i="17"/>
  <c r="BB249" i="17"/>
  <c r="BA249" i="17"/>
  <c r="AZ249" i="17"/>
  <c r="AY249" i="17"/>
  <c r="AX249" i="17"/>
  <c r="AW249" i="17"/>
  <c r="AV249" i="17"/>
  <c r="AU249" i="17"/>
  <c r="AT249" i="17"/>
  <c r="AS249" i="17"/>
  <c r="AR249" i="17"/>
  <c r="AQ249" i="17"/>
  <c r="AP249" i="17"/>
  <c r="AO249" i="17"/>
  <c r="AN249" i="17"/>
  <c r="AM249" i="17"/>
  <c r="AL249" i="17"/>
  <c r="AK249" i="17"/>
  <c r="AJ249" i="17"/>
  <c r="AI249" i="17"/>
  <c r="AH249" i="17"/>
  <c r="AG249" i="17"/>
  <c r="AF249" i="17"/>
  <c r="AE249" i="17"/>
  <c r="AD249" i="17"/>
  <c r="AC249" i="17"/>
  <c r="AB249" i="17"/>
  <c r="AA249" i="17"/>
  <c r="Z249" i="17"/>
  <c r="GE249" i="17" s="1"/>
  <c r="Y249" i="17"/>
  <c r="X249" i="17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A249" i="17"/>
  <c r="BJ248" i="17"/>
  <c r="BI248" i="17"/>
  <c r="HI248" i="17" s="1"/>
  <c r="BH248" i="17"/>
  <c r="HJ248" i="17" s="1"/>
  <c r="BG248" i="17"/>
  <c r="BF248" i="17"/>
  <c r="BE248" i="17"/>
  <c r="BD248" i="17"/>
  <c r="BC248" i="17"/>
  <c r="BB248" i="17"/>
  <c r="BA248" i="17"/>
  <c r="AZ248" i="17"/>
  <c r="AY248" i="17"/>
  <c r="AX248" i="17"/>
  <c r="AW248" i="17"/>
  <c r="AV248" i="17"/>
  <c r="AU248" i="17"/>
  <c r="AT248" i="17"/>
  <c r="AS248" i="17"/>
  <c r="AR248" i="17"/>
  <c r="AQ248" i="17"/>
  <c r="AP248" i="17"/>
  <c r="AO248" i="17"/>
  <c r="AN248" i="17"/>
  <c r="AM248" i="17"/>
  <c r="AL248" i="17"/>
  <c r="AK248" i="17"/>
  <c r="AJ248" i="17"/>
  <c r="AI248" i="17"/>
  <c r="AH248" i="17"/>
  <c r="AG248" i="17"/>
  <c r="AF248" i="17"/>
  <c r="AE248" i="17"/>
  <c r="AD248" i="17"/>
  <c r="AC248" i="17"/>
  <c r="AB248" i="17"/>
  <c r="AA248" i="17"/>
  <c r="Z248" i="17"/>
  <c r="Y248" i="17"/>
  <c r="X248" i="17"/>
  <c r="W248" i="17"/>
  <c r="V248" i="17"/>
  <c r="U248" i="17"/>
  <c r="T248" i="17"/>
  <c r="S248" i="17"/>
  <c r="R248" i="17"/>
  <c r="Q248" i="17"/>
  <c r="P248" i="17"/>
  <c r="O248" i="17"/>
  <c r="N248" i="17"/>
  <c r="M248" i="17"/>
  <c r="L248" i="17"/>
  <c r="K248" i="17"/>
  <c r="J248" i="17"/>
  <c r="I248" i="17"/>
  <c r="H248" i="17"/>
  <c r="G248" i="17"/>
  <c r="F248" i="17"/>
  <c r="HA248" i="17" s="1"/>
  <c r="E248" i="17"/>
  <c r="D248" i="17"/>
  <c r="C248" i="17"/>
  <c r="B248" i="17"/>
  <c r="A248" i="17"/>
  <c r="BJ247" i="17"/>
  <c r="BI247" i="17"/>
  <c r="HI247" i="17" s="1"/>
  <c r="BH247" i="17"/>
  <c r="HJ247" i="17" s="1"/>
  <c r="BG247" i="17"/>
  <c r="BF247" i="17"/>
  <c r="BE247" i="17"/>
  <c r="BD247" i="17"/>
  <c r="BC247" i="17"/>
  <c r="BB247" i="17"/>
  <c r="BA247" i="17"/>
  <c r="AZ247" i="17"/>
  <c r="AY247" i="17"/>
  <c r="AX247" i="17"/>
  <c r="AW247" i="17"/>
  <c r="AV247" i="17"/>
  <c r="AU247" i="17"/>
  <c r="AT247" i="17"/>
  <c r="AS247" i="17"/>
  <c r="AR247" i="17"/>
  <c r="AQ247" i="17"/>
  <c r="AP247" i="17"/>
  <c r="AO247" i="17"/>
  <c r="AN247" i="17"/>
  <c r="AM247" i="17"/>
  <c r="AL247" i="17"/>
  <c r="AK247" i="17"/>
  <c r="AJ247" i="17"/>
  <c r="AI247" i="17"/>
  <c r="AH247" i="17"/>
  <c r="AG247" i="17"/>
  <c r="AF247" i="17"/>
  <c r="AE247" i="17"/>
  <c r="AD247" i="17"/>
  <c r="AC247" i="17"/>
  <c r="AB247" i="17"/>
  <c r="AA247" i="17"/>
  <c r="Z247" i="17"/>
  <c r="Y247" i="17"/>
  <c r="X247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A247" i="17"/>
  <c r="BJ246" i="17"/>
  <c r="BI246" i="17"/>
  <c r="HI246" i="17" s="1"/>
  <c r="BH246" i="17"/>
  <c r="HJ246" i="17" s="1"/>
  <c r="BG246" i="17"/>
  <c r="BF246" i="17"/>
  <c r="BE246" i="17"/>
  <c r="BD246" i="17"/>
  <c r="BC246" i="17"/>
  <c r="BB246" i="17"/>
  <c r="BA246" i="17"/>
  <c r="AZ246" i="17"/>
  <c r="AY246" i="17"/>
  <c r="AX246" i="17"/>
  <c r="AW246" i="17"/>
  <c r="AV246" i="17"/>
  <c r="AU246" i="17"/>
  <c r="AT246" i="17"/>
  <c r="AS246" i="17"/>
  <c r="AR246" i="17"/>
  <c r="AQ246" i="17"/>
  <c r="AP246" i="17"/>
  <c r="AO246" i="17"/>
  <c r="AN246" i="17"/>
  <c r="AM246" i="17"/>
  <c r="AL246" i="17"/>
  <c r="AK246" i="17"/>
  <c r="AJ246" i="17"/>
  <c r="AI246" i="17"/>
  <c r="AH246" i="17"/>
  <c r="AG246" i="17"/>
  <c r="AF246" i="17"/>
  <c r="AE246" i="17"/>
  <c r="AD246" i="17"/>
  <c r="AC246" i="17"/>
  <c r="AB246" i="17"/>
  <c r="AA246" i="17"/>
  <c r="Z246" i="17"/>
  <c r="Y246" i="17"/>
  <c r="X246" i="17"/>
  <c r="W246" i="17"/>
  <c r="V246" i="17"/>
  <c r="U246" i="17"/>
  <c r="T246" i="17"/>
  <c r="S246" i="17"/>
  <c r="R246" i="17"/>
  <c r="Q246" i="17"/>
  <c r="P246" i="17"/>
  <c r="O246" i="17"/>
  <c r="N246" i="17"/>
  <c r="M246" i="17"/>
  <c r="L246" i="17"/>
  <c r="K246" i="17"/>
  <c r="J246" i="17"/>
  <c r="I246" i="17"/>
  <c r="H246" i="17"/>
  <c r="G246" i="17"/>
  <c r="F246" i="17"/>
  <c r="E246" i="17"/>
  <c r="D246" i="17"/>
  <c r="C246" i="17"/>
  <c r="B246" i="17"/>
  <c r="A246" i="17"/>
  <c r="BJ245" i="17"/>
  <c r="BI245" i="17"/>
  <c r="HI245" i="17" s="1"/>
  <c r="BH245" i="17"/>
  <c r="HJ245" i="17" s="1"/>
  <c r="BG245" i="17"/>
  <c r="BF245" i="17"/>
  <c r="BE245" i="17"/>
  <c r="BD245" i="17"/>
  <c r="BC245" i="17"/>
  <c r="BB245" i="17"/>
  <c r="BA245" i="17"/>
  <c r="AZ245" i="17"/>
  <c r="AY245" i="17"/>
  <c r="AX245" i="17"/>
  <c r="AW245" i="17"/>
  <c r="AV245" i="17"/>
  <c r="AU245" i="17"/>
  <c r="AT245" i="17"/>
  <c r="AS245" i="17"/>
  <c r="AR245" i="17"/>
  <c r="AQ245" i="17"/>
  <c r="AP245" i="17"/>
  <c r="AO245" i="17"/>
  <c r="AN245" i="17"/>
  <c r="AM245" i="17"/>
  <c r="AL245" i="17"/>
  <c r="AK245" i="17"/>
  <c r="AJ245" i="17"/>
  <c r="AI245" i="17"/>
  <c r="AH245" i="17"/>
  <c r="AG245" i="17"/>
  <c r="AF245" i="17"/>
  <c r="AE245" i="17"/>
  <c r="AD245" i="17"/>
  <c r="AC245" i="17"/>
  <c r="AB245" i="17"/>
  <c r="AA245" i="17"/>
  <c r="Z245" i="17"/>
  <c r="Y245" i="17"/>
  <c r="X245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A245" i="17"/>
  <c r="BJ244" i="17"/>
  <c r="BI244" i="17"/>
  <c r="HI244" i="17" s="1"/>
  <c r="BH244" i="17"/>
  <c r="HJ244" i="17" s="1"/>
  <c r="BG244" i="17"/>
  <c r="BF244" i="17"/>
  <c r="BE244" i="17"/>
  <c r="BD244" i="17"/>
  <c r="BC244" i="17"/>
  <c r="BB244" i="17"/>
  <c r="BA244" i="17"/>
  <c r="AZ244" i="17"/>
  <c r="AY244" i="17"/>
  <c r="AX244" i="17"/>
  <c r="AW244" i="17"/>
  <c r="AV244" i="17"/>
  <c r="AU244" i="17"/>
  <c r="AT244" i="17"/>
  <c r="AS244" i="17"/>
  <c r="AR244" i="17"/>
  <c r="AQ244" i="17"/>
  <c r="AP244" i="17"/>
  <c r="AO244" i="17"/>
  <c r="AN244" i="17"/>
  <c r="AM244" i="17"/>
  <c r="AL244" i="17"/>
  <c r="AK244" i="17"/>
  <c r="AJ244" i="17"/>
  <c r="AI244" i="17"/>
  <c r="AH244" i="17"/>
  <c r="AG244" i="17"/>
  <c r="AF244" i="17"/>
  <c r="AE244" i="17"/>
  <c r="AD244" i="17"/>
  <c r="AC244" i="17"/>
  <c r="AB244" i="17"/>
  <c r="AA244" i="17"/>
  <c r="Z244" i="17"/>
  <c r="Y244" i="17"/>
  <c r="X244" i="17"/>
  <c r="W244" i="17"/>
  <c r="DB244" i="17" s="1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A244" i="17"/>
  <c r="BJ243" i="17"/>
  <c r="BI243" i="17"/>
  <c r="HI243" i="17" s="1"/>
  <c r="BH243" i="17"/>
  <c r="HJ243" i="17" s="1"/>
  <c r="BG243" i="17"/>
  <c r="BF243" i="17"/>
  <c r="BE243" i="17"/>
  <c r="BD243" i="17"/>
  <c r="BC243" i="17"/>
  <c r="BB243" i="17"/>
  <c r="BA243" i="17"/>
  <c r="AZ243" i="17"/>
  <c r="AY243" i="17"/>
  <c r="AX243" i="17"/>
  <c r="AW243" i="17"/>
  <c r="AV243" i="17"/>
  <c r="AU243" i="17"/>
  <c r="AT243" i="17"/>
  <c r="AS243" i="17"/>
  <c r="AR243" i="17"/>
  <c r="AQ243" i="17"/>
  <c r="AP243" i="17"/>
  <c r="AO243" i="17"/>
  <c r="AN243" i="17"/>
  <c r="AM243" i="17"/>
  <c r="AL243" i="17"/>
  <c r="AK243" i="17"/>
  <c r="AJ243" i="17"/>
  <c r="AI243" i="17"/>
  <c r="AH243" i="17"/>
  <c r="AG243" i="17"/>
  <c r="AF243" i="17"/>
  <c r="AE243" i="17"/>
  <c r="AD243" i="17"/>
  <c r="AC243" i="17"/>
  <c r="AB243" i="17"/>
  <c r="AA243" i="17"/>
  <c r="Z243" i="17"/>
  <c r="Y243" i="17"/>
  <c r="X243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A243" i="17"/>
  <c r="BJ242" i="17"/>
  <c r="BI242" i="17"/>
  <c r="HI242" i="17" s="1"/>
  <c r="BH242" i="17"/>
  <c r="BG242" i="17"/>
  <c r="BF242" i="17"/>
  <c r="BE242" i="17"/>
  <c r="BD242" i="17"/>
  <c r="BC242" i="17"/>
  <c r="BB242" i="17"/>
  <c r="BA242" i="17"/>
  <c r="AZ242" i="17"/>
  <c r="AY242" i="17"/>
  <c r="AX242" i="17"/>
  <c r="AW242" i="17"/>
  <c r="AV242" i="17"/>
  <c r="AU242" i="17"/>
  <c r="AT242" i="17"/>
  <c r="AS242" i="17"/>
  <c r="AR242" i="17"/>
  <c r="AQ242" i="17"/>
  <c r="AP242" i="17"/>
  <c r="AO242" i="17"/>
  <c r="AN242" i="17"/>
  <c r="AM242" i="17"/>
  <c r="AL242" i="17"/>
  <c r="AK242" i="17"/>
  <c r="AJ242" i="17"/>
  <c r="AI242" i="17"/>
  <c r="AH242" i="17"/>
  <c r="AG242" i="17"/>
  <c r="AF242" i="17"/>
  <c r="AE242" i="17"/>
  <c r="AD242" i="17"/>
  <c r="AC242" i="17"/>
  <c r="AB242" i="17"/>
  <c r="AA242" i="17"/>
  <c r="Z242" i="17"/>
  <c r="Y242" i="17"/>
  <c r="X242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HA242" i="17" s="1"/>
  <c r="E242" i="17"/>
  <c r="D242" i="17"/>
  <c r="C242" i="17"/>
  <c r="B242" i="17"/>
  <c r="A242" i="17"/>
  <c r="BJ241" i="17"/>
  <c r="BI241" i="17"/>
  <c r="HI241" i="17" s="1"/>
  <c r="BH241" i="17"/>
  <c r="HJ241" i="17" s="1"/>
  <c r="BG241" i="17"/>
  <c r="BF241" i="17"/>
  <c r="BE241" i="17"/>
  <c r="BD241" i="17"/>
  <c r="BC241" i="17"/>
  <c r="BB241" i="17"/>
  <c r="BA241" i="17"/>
  <c r="AZ241" i="17"/>
  <c r="AY241" i="17"/>
  <c r="AX241" i="17"/>
  <c r="AW241" i="17"/>
  <c r="AV241" i="17"/>
  <c r="AU241" i="17"/>
  <c r="AT241" i="17"/>
  <c r="AS241" i="17"/>
  <c r="AR241" i="17"/>
  <c r="AQ241" i="17"/>
  <c r="AP241" i="17"/>
  <c r="AO241" i="17"/>
  <c r="AN241" i="17"/>
  <c r="AM241" i="17"/>
  <c r="AL241" i="17"/>
  <c r="AK241" i="17"/>
  <c r="AJ241" i="17"/>
  <c r="AI241" i="17"/>
  <c r="AH241" i="17"/>
  <c r="AG241" i="17"/>
  <c r="AF241" i="17"/>
  <c r="AE241" i="17"/>
  <c r="AD241" i="17"/>
  <c r="AC241" i="17"/>
  <c r="AB241" i="17"/>
  <c r="AA241" i="17"/>
  <c r="Z241" i="17"/>
  <c r="Y241" i="17"/>
  <c r="X241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A241" i="17"/>
  <c r="BJ240" i="17"/>
  <c r="BI240" i="17"/>
  <c r="HI240" i="17" s="1"/>
  <c r="BH240" i="17"/>
  <c r="HJ240" i="17" s="1"/>
  <c r="BG240" i="17"/>
  <c r="BF240" i="17"/>
  <c r="BE240" i="17"/>
  <c r="BD240" i="17"/>
  <c r="BC240" i="17"/>
  <c r="BB240" i="17"/>
  <c r="BA240" i="17"/>
  <c r="AZ240" i="17"/>
  <c r="AY240" i="17"/>
  <c r="AX240" i="17"/>
  <c r="AW240" i="17"/>
  <c r="AV240" i="17"/>
  <c r="AU240" i="17"/>
  <c r="AT240" i="17"/>
  <c r="AS240" i="17"/>
  <c r="AR240" i="17"/>
  <c r="AQ240" i="17"/>
  <c r="AP240" i="17"/>
  <c r="AO240" i="17"/>
  <c r="AN240" i="17"/>
  <c r="AM240" i="17"/>
  <c r="AL240" i="17"/>
  <c r="AK240" i="17"/>
  <c r="AJ240" i="17"/>
  <c r="AI240" i="17"/>
  <c r="AH240" i="17"/>
  <c r="AG240" i="17"/>
  <c r="AF240" i="17"/>
  <c r="AE240" i="17"/>
  <c r="AD240" i="17"/>
  <c r="AC240" i="17"/>
  <c r="AB240" i="17"/>
  <c r="AA240" i="17"/>
  <c r="Z240" i="17"/>
  <c r="Y240" i="17"/>
  <c r="X240" i="17"/>
  <c r="W240" i="17"/>
  <c r="V240" i="17"/>
  <c r="U240" i="17"/>
  <c r="T240" i="17"/>
  <c r="S240" i="17"/>
  <c r="R240" i="17"/>
  <c r="Q240" i="17"/>
  <c r="P240" i="17"/>
  <c r="O240" i="17"/>
  <c r="N240" i="17"/>
  <c r="M240" i="17"/>
  <c r="L240" i="17"/>
  <c r="K240" i="17"/>
  <c r="J240" i="17"/>
  <c r="I240" i="17"/>
  <c r="H240" i="17"/>
  <c r="G240" i="17"/>
  <c r="F240" i="17"/>
  <c r="E240" i="17"/>
  <c r="D240" i="17"/>
  <c r="C240" i="17"/>
  <c r="B240" i="17"/>
  <c r="A240" i="17"/>
  <c r="BJ239" i="17"/>
  <c r="BI239" i="17"/>
  <c r="HI239" i="17" s="1"/>
  <c r="BH239" i="17"/>
  <c r="HJ239" i="17" s="1"/>
  <c r="BG239" i="17"/>
  <c r="BF239" i="17"/>
  <c r="BE239" i="17"/>
  <c r="BD239" i="17"/>
  <c r="BC239" i="17"/>
  <c r="BB239" i="17"/>
  <c r="BA239" i="17"/>
  <c r="AZ239" i="17"/>
  <c r="AY239" i="17"/>
  <c r="AX239" i="17"/>
  <c r="AW239" i="17"/>
  <c r="AV239" i="17"/>
  <c r="AU239" i="17"/>
  <c r="AT239" i="17"/>
  <c r="AS239" i="17"/>
  <c r="AR239" i="17"/>
  <c r="AQ239" i="17"/>
  <c r="AP239" i="17"/>
  <c r="AO239" i="17"/>
  <c r="AN239" i="17"/>
  <c r="AM239" i="17"/>
  <c r="AL239" i="17"/>
  <c r="AK239" i="17"/>
  <c r="AJ239" i="17"/>
  <c r="AI239" i="17"/>
  <c r="AH239" i="17"/>
  <c r="AG239" i="17"/>
  <c r="AF239" i="17"/>
  <c r="AE239" i="17"/>
  <c r="AD239" i="17"/>
  <c r="AC239" i="17"/>
  <c r="AB239" i="17"/>
  <c r="AA239" i="17"/>
  <c r="Z239" i="17"/>
  <c r="Y239" i="17"/>
  <c r="X239" i="17"/>
  <c r="W239" i="17"/>
  <c r="V239" i="17"/>
  <c r="U239" i="17"/>
  <c r="T239" i="17"/>
  <c r="S239" i="17"/>
  <c r="R239" i="17"/>
  <c r="Q239" i="17"/>
  <c r="P239" i="17"/>
  <c r="O239" i="17"/>
  <c r="N239" i="17"/>
  <c r="M239" i="17"/>
  <c r="L239" i="17"/>
  <c r="K239" i="17"/>
  <c r="J239" i="17"/>
  <c r="I239" i="17"/>
  <c r="H239" i="17"/>
  <c r="G239" i="17"/>
  <c r="F239" i="17"/>
  <c r="E239" i="17"/>
  <c r="D239" i="17"/>
  <c r="C239" i="17"/>
  <c r="B239" i="17"/>
  <c r="A239" i="17"/>
  <c r="BJ238" i="17"/>
  <c r="BI238" i="17"/>
  <c r="HI238" i="17" s="1"/>
  <c r="BH238" i="17"/>
  <c r="HJ238" i="17" s="1"/>
  <c r="BG238" i="17"/>
  <c r="BF238" i="17"/>
  <c r="BE238" i="17"/>
  <c r="BD238" i="17"/>
  <c r="BC238" i="17"/>
  <c r="BB238" i="17"/>
  <c r="BA238" i="17"/>
  <c r="AZ238" i="17"/>
  <c r="AY238" i="17"/>
  <c r="AX238" i="17"/>
  <c r="AW238" i="17"/>
  <c r="AV238" i="17"/>
  <c r="AU238" i="17"/>
  <c r="AT238" i="17"/>
  <c r="AS238" i="17"/>
  <c r="AR238" i="17"/>
  <c r="AQ238" i="17"/>
  <c r="AP238" i="17"/>
  <c r="AO238" i="17"/>
  <c r="AN238" i="17"/>
  <c r="AM238" i="17"/>
  <c r="AL238" i="17"/>
  <c r="AK238" i="17"/>
  <c r="AJ238" i="17"/>
  <c r="AI238" i="17"/>
  <c r="AH238" i="17"/>
  <c r="AG238" i="17"/>
  <c r="AF238" i="17"/>
  <c r="AE238" i="17"/>
  <c r="AD238" i="17"/>
  <c r="AC238" i="17"/>
  <c r="AB238" i="17"/>
  <c r="AA238" i="17"/>
  <c r="Z238" i="17"/>
  <c r="Y238" i="17"/>
  <c r="X238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A238" i="17"/>
  <c r="BJ237" i="17"/>
  <c r="BI237" i="17"/>
  <c r="HI237" i="17" s="1"/>
  <c r="BH237" i="17"/>
  <c r="HJ237" i="17" s="1"/>
  <c r="BG237" i="17"/>
  <c r="BF237" i="17"/>
  <c r="BE237" i="17"/>
  <c r="BD237" i="17"/>
  <c r="BC237" i="17"/>
  <c r="BB237" i="17"/>
  <c r="BA237" i="17"/>
  <c r="AZ237" i="17"/>
  <c r="AY237" i="17"/>
  <c r="AX237" i="17"/>
  <c r="AW237" i="17"/>
  <c r="AV237" i="17"/>
  <c r="AU237" i="17"/>
  <c r="AT237" i="17"/>
  <c r="AS237" i="17"/>
  <c r="AR237" i="17"/>
  <c r="AQ237" i="17"/>
  <c r="AP237" i="17"/>
  <c r="AO237" i="17"/>
  <c r="AN237" i="17"/>
  <c r="AM237" i="17"/>
  <c r="AL237" i="17"/>
  <c r="AK237" i="17"/>
  <c r="AJ237" i="17"/>
  <c r="AI237" i="17"/>
  <c r="AH237" i="17"/>
  <c r="AG237" i="17"/>
  <c r="AF237" i="17"/>
  <c r="AE237" i="17"/>
  <c r="AD237" i="17"/>
  <c r="AC237" i="17"/>
  <c r="AB237" i="17"/>
  <c r="AA237" i="17"/>
  <c r="Z237" i="17"/>
  <c r="GE237" i="17" s="1"/>
  <c r="Y237" i="17"/>
  <c r="X237" i="17"/>
  <c r="W237" i="17"/>
  <c r="V237" i="17"/>
  <c r="U237" i="17"/>
  <c r="T237" i="17"/>
  <c r="S237" i="17"/>
  <c r="R237" i="17"/>
  <c r="Q237" i="17"/>
  <c r="P237" i="17"/>
  <c r="O237" i="17"/>
  <c r="N237" i="17"/>
  <c r="M237" i="17"/>
  <c r="L237" i="17"/>
  <c r="K237" i="17"/>
  <c r="J237" i="17"/>
  <c r="I237" i="17"/>
  <c r="H237" i="17"/>
  <c r="G237" i="17"/>
  <c r="F237" i="17"/>
  <c r="E237" i="17"/>
  <c r="D237" i="17"/>
  <c r="C237" i="17"/>
  <c r="B237" i="17"/>
  <c r="A237" i="17"/>
  <c r="BJ236" i="17"/>
  <c r="BI236" i="17"/>
  <c r="HI236" i="17" s="1"/>
  <c r="BH236" i="17"/>
  <c r="BG236" i="17"/>
  <c r="BF236" i="17"/>
  <c r="BE236" i="17"/>
  <c r="BD236" i="17"/>
  <c r="BC236" i="17"/>
  <c r="BB236" i="17"/>
  <c r="BA236" i="17"/>
  <c r="AZ236" i="17"/>
  <c r="AY236" i="17"/>
  <c r="AX236" i="17"/>
  <c r="AW236" i="17"/>
  <c r="AV236" i="17"/>
  <c r="AU236" i="17"/>
  <c r="AT236" i="17"/>
  <c r="AS236" i="17"/>
  <c r="AR236" i="17"/>
  <c r="AQ236" i="17"/>
  <c r="AP236" i="17"/>
  <c r="AO236" i="17"/>
  <c r="AN236" i="17"/>
  <c r="AM236" i="17"/>
  <c r="AL236" i="17"/>
  <c r="AK236" i="17"/>
  <c r="AJ236" i="17"/>
  <c r="AI236" i="17"/>
  <c r="AH236" i="17"/>
  <c r="AG236" i="17"/>
  <c r="AF236" i="17"/>
  <c r="AE236" i="17"/>
  <c r="AD236" i="17"/>
  <c r="AC236" i="17"/>
  <c r="AB236" i="17"/>
  <c r="AA236" i="17"/>
  <c r="Z236" i="17"/>
  <c r="Y236" i="17"/>
  <c r="X236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HA236" i="17" s="1"/>
  <c r="E236" i="17"/>
  <c r="D236" i="17"/>
  <c r="C236" i="17"/>
  <c r="B236" i="17"/>
  <c r="A236" i="17"/>
  <c r="BJ235" i="17"/>
  <c r="BI235" i="17"/>
  <c r="HI235" i="17" s="1"/>
  <c r="BH235" i="17"/>
  <c r="HJ235" i="17" s="1"/>
  <c r="BG235" i="17"/>
  <c r="BF235" i="17"/>
  <c r="BE235" i="17"/>
  <c r="BD235" i="17"/>
  <c r="BC235" i="17"/>
  <c r="BB235" i="17"/>
  <c r="BA235" i="17"/>
  <c r="AZ235" i="17"/>
  <c r="AY235" i="17"/>
  <c r="AX235" i="17"/>
  <c r="AW235" i="17"/>
  <c r="AV235" i="17"/>
  <c r="AU235" i="17"/>
  <c r="AT235" i="17"/>
  <c r="AS235" i="17"/>
  <c r="AR235" i="17"/>
  <c r="AQ235" i="17"/>
  <c r="AP235" i="17"/>
  <c r="AO235" i="17"/>
  <c r="AN235" i="17"/>
  <c r="AM235" i="17"/>
  <c r="AL235" i="17"/>
  <c r="AK235" i="17"/>
  <c r="AJ235" i="17"/>
  <c r="AI235" i="17"/>
  <c r="AH235" i="17"/>
  <c r="AG235" i="17"/>
  <c r="AF235" i="17"/>
  <c r="AE235" i="17"/>
  <c r="AD235" i="17"/>
  <c r="AC235" i="17"/>
  <c r="AB235" i="17"/>
  <c r="AA235" i="17"/>
  <c r="Z235" i="17"/>
  <c r="Y235" i="17"/>
  <c r="X235" i="17"/>
  <c r="W235" i="17"/>
  <c r="V235" i="17"/>
  <c r="U235" i="17"/>
  <c r="T235" i="17"/>
  <c r="S235" i="17"/>
  <c r="R235" i="17"/>
  <c r="Q235" i="17"/>
  <c r="P235" i="17"/>
  <c r="O235" i="17"/>
  <c r="N235" i="17"/>
  <c r="M235" i="17"/>
  <c r="L235" i="17"/>
  <c r="K235" i="17"/>
  <c r="J235" i="17"/>
  <c r="I235" i="17"/>
  <c r="H235" i="17"/>
  <c r="G235" i="17"/>
  <c r="GZ235" i="17" s="1"/>
  <c r="F235" i="17"/>
  <c r="E235" i="17"/>
  <c r="D235" i="17"/>
  <c r="C235" i="17"/>
  <c r="B235" i="17"/>
  <c r="A235" i="17"/>
  <c r="BJ234" i="17"/>
  <c r="BI234" i="17"/>
  <c r="HI234" i="17" s="1"/>
  <c r="BH234" i="17"/>
  <c r="HJ234" i="17" s="1"/>
  <c r="BG234" i="17"/>
  <c r="BF234" i="17"/>
  <c r="BE234" i="17"/>
  <c r="BD234" i="17"/>
  <c r="BC234" i="17"/>
  <c r="BB234" i="17"/>
  <c r="BA234" i="17"/>
  <c r="AZ234" i="17"/>
  <c r="AY234" i="17"/>
  <c r="AX234" i="17"/>
  <c r="AW234" i="17"/>
  <c r="AV234" i="17"/>
  <c r="AU234" i="17"/>
  <c r="AT234" i="17"/>
  <c r="AS234" i="17"/>
  <c r="AR234" i="17"/>
  <c r="AQ234" i="17"/>
  <c r="AP234" i="17"/>
  <c r="AO234" i="17"/>
  <c r="AN234" i="17"/>
  <c r="AM234" i="17"/>
  <c r="AL234" i="17"/>
  <c r="AK234" i="17"/>
  <c r="AJ234" i="17"/>
  <c r="AI234" i="17"/>
  <c r="AH234" i="17"/>
  <c r="AG234" i="17"/>
  <c r="AF234" i="17"/>
  <c r="AE234" i="17"/>
  <c r="AD234" i="17"/>
  <c r="AC234" i="17"/>
  <c r="AB234" i="17"/>
  <c r="AA234" i="17"/>
  <c r="Z234" i="17"/>
  <c r="Y234" i="17"/>
  <c r="X234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A234" i="17"/>
  <c r="BJ233" i="17"/>
  <c r="BI233" i="17"/>
  <c r="HI233" i="17" s="1"/>
  <c r="BH233" i="17"/>
  <c r="HJ233" i="17" s="1"/>
  <c r="BG233" i="17"/>
  <c r="BF233" i="17"/>
  <c r="BE233" i="17"/>
  <c r="BD233" i="17"/>
  <c r="BC233" i="17"/>
  <c r="BB233" i="17"/>
  <c r="BA233" i="17"/>
  <c r="AZ233" i="17"/>
  <c r="AY233" i="17"/>
  <c r="AX233" i="17"/>
  <c r="AW233" i="17"/>
  <c r="AV233" i="17"/>
  <c r="AU233" i="17"/>
  <c r="AT233" i="17"/>
  <c r="AS233" i="17"/>
  <c r="AR233" i="17"/>
  <c r="AQ233" i="17"/>
  <c r="AP233" i="17"/>
  <c r="AO233" i="17"/>
  <c r="AN233" i="17"/>
  <c r="AM233" i="17"/>
  <c r="AL233" i="17"/>
  <c r="AK233" i="17"/>
  <c r="AJ233" i="17"/>
  <c r="AI233" i="17"/>
  <c r="AH233" i="17"/>
  <c r="AG233" i="17"/>
  <c r="AF233" i="17"/>
  <c r="AE233" i="17"/>
  <c r="AD233" i="17"/>
  <c r="AC233" i="17"/>
  <c r="AB233" i="17"/>
  <c r="AA233" i="17"/>
  <c r="Z233" i="17"/>
  <c r="Y233" i="17"/>
  <c r="X233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A233" i="17"/>
  <c r="BJ232" i="17"/>
  <c r="BI232" i="17"/>
  <c r="HI232" i="17" s="1"/>
  <c r="BH232" i="17"/>
  <c r="HJ232" i="17" s="1"/>
  <c r="BG232" i="17"/>
  <c r="BF232" i="17"/>
  <c r="BE232" i="17"/>
  <c r="BD232" i="17"/>
  <c r="BC232" i="17"/>
  <c r="BB232" i="17"/>
  <c r="BA232" i="17"/>
  <c r="AZ232" i="17"/>
  <c r="AY232" i="17"/>
  <c r="AX232" i="17"/>
  <c r="AW232" i="17"/>
  <c r="AV232" i="17"/>
  <c r="AU232" i="17"/>
  <c r="AT232" i="17"/>
  <c r="AS232" i="17"/>
  <c r="AR232" i="17"/>
  <c r="AQ232" i="17"/>
  <c r="AP232" i="17"/>
  <c r="AO232" i="17"/>
  <c r="AN232" i="17"/>
  <c r="AM232" i="17"/>
  <c r="AL232" i="17"/>
  <c r="AK232" i="17"/>
  <c r="AJ232" i="17"/>
  <c r="AI232" i="17"/>
  <c r="AH232" i="17"/>
  <c r="AG232" i="17"/>
  <c r="AF232" i="17"/>
  <c r="AE232" i="17"/>
  <c r="AD232" i="17"/>
  <c r="AC232" i="17"/>
  <c r="AB232" i="17"/>
  <c r="AA232" i="17"/>
  <c r="Z232" i="17"/>
  <c r="Y232" i="17"/>
  <c r="X232" i="17"/>
  <c r="W232" i="17"/>
  <c r="DB232" i="17" s="1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A232" i="17"/>
  <c r="BJ231" i="17"/>
  <c r="BI231" i="17"/>
  <c r="HI231" i="17" s="1"/>
  <c r="BH231" i="17"/>
  <c r="HJ231" i="17" s="1"/>
  <c r="BG231" i="17"/>
  <c r="BF231" i="17"/>
  <c r="BE231" i="17"/>
  <c r="BD231" i="17"/>
  <c r="BC231" i="17"/>
  <c r="BB231" i="17"/>
  <c r="BA231" i="17"/>
  <c r="AZ231" i="17"/>
  <c r="AY231" i="17"/>
  <c r="AX231" i="17"/>
  <c r="AW231" i="17"/>
  <c r="AV231" i="17"/>
  <c r="AU231" i="17"/>
  <c r="AT231" i="17"/>
  <c r="AS231" i="17"/>
  <c r="AR231" i="17"/>
  <c r="AQ231" i="17"/>
  <c r="AP231" i="17"/>
  <c r="AO231" i="17"/>
  <c r="AN231" i="17"/>
  <c r="AM231" i="17"/>
  <c r="AL231" i="17"/>
  <c r="AK231" i="17"/>
  <c r="AJ231" i="17"/>
  <c r="AI231" i="17"/>
  <c r="AH231" i="17"/>
  <c r="AG231" i="17"/>
  <c r="AF231" i="17"/>
  <c r="AE231" i="17"/>
  <c r="AD231" i="17"/>
  <c r="AC231" i="17"/>
  <c r="AB231" i="17"/>
  <c r="AA231" i="17"/>
  <c r="Z231" i="17"/>
  <c r="GE231" i="17" s="1"/>
  <c r="Y231" i="17"/>
  <c r="X231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A231" i="17"/>
  <c r="BJ230" i="17"/>
  <c r="BI230" i="17"/>
  <c r="HI230" i="17" s="1"/>
  <c r="BH230" i="17"/>
  <c r="BG230" i="17"/>
  <c r="BF230" i="17"/>
  <c r="BE230" i="17"/>
  <c r="BD230" i="17"/>
  <c r="BC230" i="17"/>
  <c r="BB230" i="17"/>
  <c r="BA230" i="17"/>
  <c r="AZ230" i="17"/>
  <c r="AY230" i="17"/>
  <c r="AX230" i="17"/>
  <c r="AW230" i="17"/>
  <c r="AV230" i="17"/>
  <c r="AU230" i="17"/>
  <c r="AT230" i="17"/>
  <c r="AS230" i="17"/>
  <c r="AR230" i="17"/>
  <c r="AQ230" i="17"/>
  <c r="AP230" i="17"/>
  <c r="AO230" i="17"/>
  <c r="AN230" i="17"/>
  <c r="AM230" i="17"/>
  <c r="AL230" i="17"/>
  <c r="AK230" i="17"/>
  <c r="AJ230" i="17"/>
  <c r="AI230" i="17"/>
  <c r="AH230" i="17"/>
  <c r="AG230" i="17"/>
  <c r="AF230" i="17"/>
  <c r="AE230" i="17"/>
  <c r="AD230" i="17"/>
  <c r="AC230" i="17"/>
  <c r="AB230" i="17"/>
  <c r="AA230" i="17"/>
  <c r="Z230" i="17"/>
  <c r="Y230" i="17"/>
  <c r="X230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HA230" i="17" s="1"/>
  <c r="E230" i="17"/>
  <c r="D230" i="17"/>
  <c r="C230" i="17"/>
  <c r="B230" i="17"/>
  <c r="A230" i="17"/>
  <c r="BJ229" i="17"/>
  <c r="BI229" i="17"/>
  <c r="HI229" i="17" s="1"/>
  <c r="BH229" i="17"/>
  <c r="HJ229" i="17" s="1"/>
  <c r="BG229" i="17"/>
  <c r="BF229" i="17"/>
  <c r="BE229" i="17"/>
  <c r="BD229" i="17"/>
  <c r="BC229" i="17"/>
  <c r="BB229" i="17"/>
  <c r="BA229" i="17"/>
  <c r="AZ229" i="17"/>
  <c r="AY229" i="17"/>
  <c r="AX229" i="17"/>
  <c r="AW229" i="17"/>
  <c r="AV229" i="17"/>
  <c r="AU229" i="17"/>
  <c r="AT229" i="17"/>
  <c r="AS229" i="17"/>
  <c r="AR229" i="17"/>
  <c r="AQ229" i="17"/>
  <c r="AP229" i="17"/>
  <c r="AO229" i="17"/>
  <c r="AN229" i="17"/>
  <c r="AM229" i="17"/>
  <c r="AL229" i="17"/>
  <c r="AK229" i="17"/>
  <c r="AJ229" i="17"/>
  <c r="AI229" i="17"/>
  <c r="AH229" i="17"/>
  <c r="AG229" i="17"/>
  <c r="AF229" i="17"/>
  <c r="AE229" i="17"/>
  <c r="AD229" i="17"/>
  <c r="AC229" i="17"/>
  <c r="AB229" i="17"/>
  <c r="AA229" i="17"/>
  <c r="Z229" i="17"/>
  <c r="Y229" i="17"/>
  <c r="X229" i="17"/>
  <c r="W229" i="17"/>
  <c r="V229" i="17"/>
  <c r="U229" i="17"/>
  <c r="T229" i="17"/>
  <c r="S229" i="17"/>
  <c r="R229" i="17"/>
  <c r="Q229" i="17"/>
  <c r="P229" i="17"/>
  <c r="O229" i="17"/>
  <c r="N229" i="17"/>
  <c r="M229" i="17"/>
  <c r="L229" i="17"/>
  <c r="K229" i="17"/>
  <c r="J229" i="17"/>
  <c r="I229" i="17"/>
  <c r="H229" i="17"/>
  <c r="G229" i="17"/>
  <c r="GZ229" i="17" s="1"/>
  <c r="F229" i="17"/>
  <c r="E229" i="17"/>
  <c r="D229" i="17"/>
  <c r="C229" i="17"/>
  <c r="B229" i="17"/>
  <c r="A229" i="17"/>
  <c r="BJ228" i="17"/>
  <c r="BI228" i="17"/>
  <c r="HI228" i="17" s="1"/>
  <c r="BH228" i="17"/>
  <c r="HJ228" i="17" s="1"/>
  <c r="BG228" i="17"/>
  <c r="BF228" i="17"/>
  <c r="BE228" i="17"/>
  <c r="BD228" i="17"/>
  <c r="BC228" i="17"/>
  <c r="BB228" i="17"/>
  <c r="BA228" i="17"/>
  <c r="AZ228" i="17"/>
  <c r="AY228" i="17"/>
  <c r="AX228" i="17"/>
  <c r="AW228" i="17"/>
  <c r="AV228" i="17"/>
  <c r="AU228" i="17"/>
  <c r="AT228" i="17"/>
  <c r="AS228" i="17"/>
  <c r="AR228" i="17"/>
  <c r="AQ228" i="17"/>
  <c r="AP228" i="17"/>
  <c r="AO228" i="17"/>
  <c r="AN228" i="17"/>
  <c r="AM228" i="17"/>
  <c r="AL228" i="17"/>
  <c r="AK228" i="17"/>
  <c r="AJ228" i="17"/>
  <c r="AI228" i="17"/>
  <c r="AH228" i="17"/>
  <c r="AG228" i="17"/>
  <c r="AF228" i="17"/>
  <c r="AE228" i="17"/>
  <c r="AD228" i="17"/>
  <c r="AC228" i="17"/>
  <c r="AB228" i="17"/>
  <c r="AA228" i="17"/>
  <c r="Z228" i="17"/>
  <c r="Y228" i="17"/>
  <c r="X228" i="17"/>
  <c r="W228" i="17"/>
  <c r="V228" i="17"/>
  <c r="U228" i="17"/>
  <c r="T228" i="17"/>
  <c r="S228" i="17"/>
  <c r="R228" i="17"/>
  <c r="Q228" i="17"/>
  <c r="P228" i="17"/>
  <c r="O228" i="17"/>
  <c r="N228" i="17"/>
  <c r="M228" i="17"/>
  <c r="L228" i="17"/>
  <c r="K228" i="17"/>
  <c r="J228" i="17"/>
  <c r="I228" i="17"/>
  <c r="H228" i="17"/>
  <c r="G228" i="17"/>
  <c r="F228" i="17"/>
  <c r="E228" i="17"/>
  <c r="D228" i="17"/>
  <c r="C228" i="17"/>
  <c r="B228" i="17"/>
  <c r="A228" i="17"/>
  <c r="BJ227" i="17"/>
  <c r="BI227" i="17"/>
  <c r="HI227" i="17" s="1"/>
  <c r="BH227" i="17"/>
  <c r="HJ227" i="17" s="1"/>
  <c r="BG227" i="17"/>
  <c r="BF227" i="17"/>
  <c r="BE227" i="17"/>
  <c r="BD227" i="17"/>
  <c r="BC227" i="17"/>
  <c r="BB227" i="17"/>
  <c r="BA227" i="17"/>
  <c r="AZ227" i="17"/>
  <c r="AY227" i="17"/>
  <c r="AX227" i="17"/>
  <c r="AW227" i="17"/>
  <c r="AV227" i="17"/>
  <c r="AU227" i="17"/>
  <c r="AT227" i="17"/>
  <c r="AS227" i="17"/>
  <c r="AR227" i="17"/>
  <c r="AQ227" i="17"/>
  <c r="AP227" i="17"/>
  <c r="AO227" i="17"/>
  <c r="AN227" i="17"/>
  <c r="AM227" i="17"/>
  <c r="AL227" i="17"/>
  <c r="AK227" i="17"/>
  <c r="AJ227" i="17"/>
  <c r="AI227" i="17"/>
  <c r="AH227" i="17"/>
  <c r="AG227" i="17"/>
  <c r="AF227" i="17"/>
  <c r="AE227" i="17"/>
  <c r="AD227" i="17"/>
  <c r="AC227" i="17"/>
  <c r="AB227" i="17"/>
  <c r="AA227" i="17"/>
  <c r="Z227" i="17"/>
  <c r="Y227" i="17"/>
  <c r="X227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A227" i="17"/>
  <c r="BJ226" i="17"/>
  <c r="BI226" i="17"/>
  <c r="HI226" i="17" s="1"/>
  <c r="BH226" i="17"/>
  <c r="HJ226" i="17" s="1"/>
  <c r="BG226" i="17"/>
  <c r="BF226" i="17"/>
  <c r="BE226" i="17"/>
  <c r="BD226" i="17"/>
  <c r="BC226" i="17"/>
  <c r="BB226" i="17"/>
  <c r="BA226" i="17"/>
  <c r="AZ226" i="17"/>
  <c r="AY226" i="17"/>
  <c r="AX226" i="17"/>
  <c r="AW226" i="17"/>
  <c r="AV226" i="17"/>
  <c r="AU226" i="17"/>
  <c r="AT226" i="17"/>
  <c r="AS226" i="17"/>
  <c r="AR226" i="17"/>
  <c r="AQ226" i="17"/>
  <c r="AP226" i="17"/>
  <c r="AO226" i="17"/>
  <c r="AN226" i="17"/>
  <c r="AM226" i="17"/>
  <c r="AL226" i="17"/>
  <c r="AK226" i="17"/>
  <c r="AJ226" i="17"/>
  <c r="AI226" i="17"/>
  <c r="AH226" i="17"/>
  <c r="AG226" i="17"/>
  <c r="AF226" i="17"/>
  <c r="AE226" i="17"/>
  <c r="AD226" i="17"/>
  <c r="AC226" i="17"/>
  <c r="AB226" i="17"/>
  <c r="AA226" i="17"/>
  <c r="Z226" i="17"/>
  <c r="Y226" i="17"/>
  <c r="X226" i="17"/>
  <c r="W226" i="17"/>
  <c r="DB226" i="17" s="1"/>
  <c r="V226" i="17"/>
  <c r="U226" i="17"/>
  <c r="T226" i="17"/>
  <c r="S226" i="17"/>
  <c r="R226" i="17"/>
  <c r="Q226" i="17"/>
  <c r="P226" i="17"/>
  <c r="O226" i="17"/>
  <c r="N226" i="17"/>
  <c r="M226" i="17"/>
  <c r="L226" i="17"/>
  <c r="K226" i="17"/>
  <c r="J226" i="17"/>
  <c r="I226" i="17"/>
  <c r="H226" i="17"/>
  <c r="G226" i="17"/>
  <c r="F226" i="17"/>
  <c r="E226" i="17"/>
  <c r="D226" i="17"/>
  <c r="C226" i="17"/>
  <c r="B226" i="17"/>
  <c r="A226" i="17"/>
  <c r="BJ225" i="17"/>
  <c r="BI225" i="17"/>
  <c r="HI225" i="17" s="1"/>
  <c r="BH225" i="17"/>
  <c r="HJ225" i="17" s="1"/>
  <c r="BG225" i="17"/>
  <c r="BF225" i="17"/>
  <c r="BE225" i="17"/>
  <c r="BD225" i="17"/>
  <c r="BC225" i="17"/>
  <c r="BB225" i="17"/>
  <c r="BA225" i="17"/>
  <c r="AZ225" i="17"/>
  <c r="AY225" i="17"/>
  <c r="AX225" i="17"/>
  <c r="AW225" i="17"/>
  <c r="AV225" i="17"/>
  <c r="AU225" i="17"/>
  <c r="AT225" i="17"/>
  <c r="AS225" i="17"/>
  <c r="AR225" i="17"/>
  <c r="AQ225" i="17"/>
  <c r="AP225" i="17"/>
  <c r="AO225" i="17"/>
  <c r="AN225" i="17"/>
  <c r="AM225" i="17"/>
  <c r="AL225" i="17"/>
  <c r="AK225" i="17"/>
  <c r="AJ225" i="17"/>
  <c r="AI225" i="17"/>
  <c r="AH225" i="17"/>
  <c r="AG225" i="17"/>
  <c r="AF225" i="17"/>
  <c r="AE225" i="17"/>
  <c r="AD225" i="17"/>
  <c r="AC225" i="17"/>
  <c r="AB225" i="17"/>
  <c r="AA225" i="17"/>
  <c r="Z225" i="17"/>
  <c r="Y225" i="17"/>
  <c r="X225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A225" i="17"/>
  <c r="BJ224" i="17"/>
  <c r="BI224" i="17"/>
  <c r="HI224" i="17" s="1"/>
  <c r="BH224" i="17"/>
  <c r="BG224" i="17"/>
  <c r="BF224" i="17"/>
  <c r="BE224" i="17"/>
  <c r="BD224" i="17"/>
  <c r="BC224" i="17"/>
  <c r="BB224" i="17"/>
  <c r="BA224" i="17"/>
  <c r="AZ224" i="17"/>
  <c r="AY224" i="17"/>
  <c r="AX224" i="17"/>
  <c r="AW224" i="17"/>
  <c r="AV224" i="17"/>
  <c r="AU224" i="17"/>
  <c r="AT224" i="17"/>
  <c r="AS224" i="17"/>
  <c r="AR224" i="17"/>
  <c r="AQ224" i="17"/>
  <c r="AP224" i="17"/>
  <c r="AO224" i="17"/>
  <c r="AN224" i="17"/>
  <c r="AM224" i="17"/>
  <c r="AL224" i="17"/>
  <c r="AK224" i="17"/>
  <c r="AJ224" i="17"/>
  <c r="AI224" i="17"/>
  <c r="AH224" i="17"/>
  <c r="AG224" i="17"/>
  <c r="AF224" i="17"/>
  <c r="AE224" i="17"/>
  <c r="AD224" i="17"/>
  <c r="AC224" i="17"/>
  <c r="AB224" i="17"/>
  <c r="AA224" i="17"/>
  <c r="Z224" i="17"/>
  <c r="Y224" i="17"/>
  <c r="X224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A224" i="17"/>
  <c r="BJ223" i="17"/>
  <c r="BI223" i="17"/>
  <c r="HI223" i="17" s="1"/>
  <c r="BH223" i="17"/>
  <c r="HJ223" i="17" s="1"/>
  <c r="BG223" i="17"/>
  <c r="BF223" i="17"/>
  <c r="BE223" i="17"/>
  <c r="BD223" i="17"/>
  <c r="BC223" i="17"/>
  <c r="BB223" i="17"/>
  <c r="BA223" i="17"/>
  <c r="AZ223" i="17"/>
  <c r="AY223" i="17"/>
  <c r="AX223" i="17"/>
  <c r="AW223" i="17"/>
  <c r="AV223" i="17"/>
  <c r="AU223" i="17"/>
  <c r="AT223" i="17"/>
  <c r="AS223" i="17"/>
  <c r="AR223" i="17"/>
  <c r="AQ223" i="17"/>
  <c r="AP223" i="17"/>
  <c r="AO223" i="17"/>
  <c r="AN223" i="17"/>
  <c r="AM223" i="17"/>
  <c r="AL223" i="17"/>
  <c r="AK223" i="17"/>
  <c r="AJ223" i="17"/>
  <c r="AI223" i="17"/>
  <c r="AH223" i="17"/>
  <c r="AG223" i="17"/>
  <c r="AF223" i="17"/>
  <c r="AE223" i="17"/>
  <c r="AD223" i="17"/>
  <c r="AC223" i="17"/>
  <c r="AB223" i="17"/>
  <c r="AA223" i="17"/>
  <c r="Z223" i="17"/>
  <c r="Y223" i="17"/>
  <c r="X223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A223" i="17"/>
  <c r="BJ222" i="17"/>
  <c r="BI222" i="17"/>
  <c r="HI222" i="17" s="1"/>
  <c r="BH222" i="17"/>
  <c r="HJ222" i="17" s="1"/>
  <c r="BG222" i="17"/>
  <c r="BF222" i="17"/>
  <c r="BE222" i="17"/>
  <c r="BD222" i="17"/>
  <c r="BC222" i="17"/>
  <c r="BB222" i="17"/>
  <c r="BA222" i="17"/>
  <c r="AZ222" i="17"/>
  <c r="AY222" i="17"/>
  <c r="AX222" i="17"/>
  <c r="AW222" i="17"/>
  <c r="AV222" i="17"/>
  <c r="AU222" i="17"/>
  <c r="AT222" i="17"/>
  <c r="AS222" i="17"/>
  <c r="AR222" i="17"/>
  <c r="AQ222" i="17"/>
  <c r="AP222" i="17"/>
  <c r="AO222" i="17"/>
  <c r="AN222" i="17"/>
  <c r="AM222" i="17"/>
  <c r="AL222" i="17"/>
  <c r="AK222" i="17"/>
  <c r="AJ222" i="17"/>
  <c r="AI222" i="17"/>
  <c r="AH222" i="17"/>
  <c r="AG222" i="17"/>
  <c r="AF222" i="17"/>
  <c r="AE222" i="17"/>
  <c r="AD222" i="17"/>
  <c r="AC222" i="17"/>
  <c r="AB222" i="17"/>
  <c r="AA222" i="17"/>
  <c r="Z222" i="17"/>
  <c r="Y222" i="17"/>
  <c r="X222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A222" i="17"/>
  <c r="BJ221" i="17"/>
  <c r="BI221" i="17"/>
  <c r="HI221" i="17" s="1"/>
  <c r="BH221" i="17"/>
  <c r="HJ221" i="17" s="1"/>
  <c r="BG221" i="17"/>
  <c r="BF221" i="17"/>
  <c r="BE221" i="17"/>
  <c r="BD221" i="17"/>
  <c r="BC221" i="17"/>
  <c r="BB221" i="17"/>
  <c r="BA221" i="17"/>
  <c r="AZ221" i="17"/>
  <c r="AY221" i="17"/>
  <c r="AX221" i="17"/>
  <c r="AW221" i="17"/>
  <c r="AV221" i="17"/>
  <c r="AU221" i="17"/>
  <c r="AT221" i="17"/>
  <c r="AS221" i="17"/>
  <c r="AR221" i="17"/>
  <c r="AQ221" i="17"/>
  <c r="AP221" i="17"/>
  <c r="AO221" i="17"/>
  <c r="AN221" i="17"/>
  <c r="AM221" i="17"/>
  <c r="AL221" i="17"/>
  <c r="AK221" i="17"/>
  <c r="AJ221" i="17"/>
  <c r="AI221" i="17"/>
  <c r="AH221" i="17"/>
  <c r="AG221" i="17"/>
  <c r="AF221" i="17"/>
  <c r="AE221" i="17"/>
  <c r="AD221" i="17"/>
  <c r="AC221" i="17"/>
  <c r="AB221" i="17"/>
  <c r="AA221" i="17"/>
  <c r="Z221" i="17"/>
  <c r="Y221" i="17"/>
  <c r="X221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A221" i="17"/>
  <c r="BJ220" i="17"/>
  <c r="BI220" i="17"/>
  <c r="HI220" i="17" s="1"/>
  <c r="BH220" i="17"/>
  <c r="HJ220" i="17" s="1"/>
  <c r="BG220" i="17"/>
  <c r="BF220" i="17"/>
  <c r="BE220" i="17"/>
  <c r="BD220" i="17"/>
  <c r="BC220" i="17"/>
  <c r="BB220" i="17"/>
  <c r="BA220" i="17"/>
  <c r="AZ220" i="17"/>
  <c r="AY220" i="17"/>
  <c r="AX220" i="17"/>
  <c r="AW220" i="17"/>
  <c r="AV220" i="17"/>
  <c r="AU220" i="17"/>
  <c r="AT220" i="17"/>
  <c r="AS220" i="17"/>
  <c r="AR220" i="17"/>
  <c r="AQ220" i="17"/>
  <c r="AP220" i="17"/>
  <c r="AO220" i="17"/>
  <c r="AN220" i="17"/>
  <c r="AM220" i="17"/>
  <c r="AL220" i="17"/>
  <c r="AK220" i="17"/>
  <c r="AJ220" i="17"/>
  <c r="AI220" i="17"/>
  <c r="AH220" i="17"/>
  <c r="AG220" i="17"/>
  <c r="AF220" i="17"/>
  <c r="AE220" i="17"/>
  <c r="AD220" i="17"/>
  <c r="AC220" i="17"/>
  <c r="AB220" i="17"/>
  <c r="AA220" i="17"/>
  <c r="Z220" i="17"/>
  <c r="Y220" i="17"/>
  <c r="X220" i="17"/>
  <c r="W220" i="17"/>
  <c r="DB220" i="17" s="1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A220" i="17"/>
  <c r="BJ219" i="17"/>
  <c r="BI219" i="17"/>
  <c r="HI219" i="17" s="1"/>
  <c r="BH219" i="17"/>
  <c r="HJ219" i="17" s="1"/>
  <c r="BG219" i="17"/>
  <c r="BF219" i="17"/>
  <c r="BE219" i="17"/>
  <c r="BD219" i="17"/>
  <c r="BC219" i="17"/>
  <c r="BB219" i="17"/>
  <c r="BA219" i="17"/>
  <c r="AZ219" i="17"/>
  <c r="AY219" i="17"/>
  <c r="AX219" i="17"/>
  <c r="AW219" i="17"/>
  <c r="AV219" i="17"/>
  <c r="AU219" i="17"/>
  <c r="AT219" i="17"/>
  <c r="AS219" i="17"/>
  <c r="AR219" i="17"/>
  <c r="AQ219" i="17"/>
  <c r="AP219" i="17"/>
  <c r="AO219" i="17"/>
  <c r="AN219" i="17"/>
  <c r="AM219" i="17"/>
  <c r="AL219" i="17"/>
  <c r="AK219" i="17"/>
  <c r="AJ219" i="17"/>
  <c r="AI219" i="17"/>
  <c r="AH219" i="17"/>
  <c r="AG219" i="17"/>
  <c r="AF219" i="17"/>
  <c r="AE219" i="17"/>
  <c r="AD219" i="17"/>
  <c r="AC219" i="17"/>
  <c r="AB219" i="17"/>
  <c r="AA219" i="17"/>
  <c r="Z219" i="17"/>
  <c r="Y219" i="17"/>
  <c r="X219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A219" i="17"/>
  <c r="BJ218" i="17"/>
  <c r="BI218" i="17"/>
  <c r="HI218" i="17" s="1"/>
  <c r="BH218" i="17"/>
  <c r="BG218" i="17"/>
  <c r="BF218" i="17"/>
  <c r="BE218" i="17"/>
  <c r="BD218" i="17"/>
  <c r="BC218" i="17"/>
  <c r="BB218" i="17"/>
  <c r="BA218" i="17"/>
  <c r="AZ218" i="17"/>
  <c r="AY218" i="17"/>
  <c r="AX218" i="17"/>
  <c r="AW218" i="17"/>
  <c r="AV218" i="17"/>
  <c r="AU218" i="17"/>
  <c r="AT218" i="17"/>
  <c r="AS218" i="17"/>
  <c r="AR218" i="17"/>
  <c r="AQ218" i="17"/>
  <c r="AP218" i="17"/>
  <c r="AO218" i="17"/>
  <c r="AN218" i="17"/>
  <c r="AM218" i="17"/>
  <c r="AL218" i="17"/>
  <c r="AK218" i="17"/>
  <c r="AJ218" i="17"/>
  <c r="AI218" i="17"/>
  <c r="AH218" i="17"/>
  <c r="AG218" i="17"/>
  <c r="AF218" i="17"/>
  <c r="AE218" i="17"/>
  <c r="AD218" i="17"/>
  <c r="AC218" i="17"/>
  <c r="AB218" i="17"/>
  <c r="AA218" i="17"/>
  <c r="Z218" i="17"/>
  <c r="Y218" i="17"/>
  <c r="X218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HA218" i="17" s="1"/>
  <c r="E218" i="17"/>
  <c r="D218" i="17"/>
  <c r="C218" i="17"/>
  <c r="B218" i="17"/>
  <c r="A218" i="17"/>
  <c r="BJ217" i="17"/>
  <c r="BI217" i="17"/>
  <c r="HI217" i="17" s="1"/>
  <c r="BH217" i="17"/>
  <c r="HJ217" i="17" s="1"/>
  <c r="BG217" i="17"/>
  <c r="BF217" i="17"/>
  <c r="BE217" i="17"/>
  <c r="BD217" i="17"/>
  <c r="BC217" i="17"/>
  <c r="BB217" i="17"/>
  <c r="BA217" i="17"/>
  <c r="AZ217" i="17"/>
  <c r="AY217" i="17"/>
  <c r="AX217" i="17"/>
  <c r="AW217" i="17"/>
  <c r="AV217" i="17"/>
  <c r="AU217" i="17"/>
  <c r="AT217" i="17"/>
  <c r="AS217" i="17"/>
  <c r="AR217" i="17"/>
  <c r="AQ217" i="17"/>
  <c r="AP217" i="17"/>
  <c r="AO217" i="17"/>
  <c r="AN217" i="17"/>
  <c r="AM217" i="17"/>
  <c r="AL217" i="17"/>
  <c r="AK217" i="17"/>
  <c r="AJ217" i="17"/>
  <c r="AI217" i="17"/>
  <c r="AH217" i="17"/>
  <c r="AG217" i="17"/>
  <c r="AF217" i="17"/>
  <c r="AE217" i="17"/>
  <c r="AD217" i="17"/>
  <c r="AC217" i="17"/>
  <c r="AB217" i="17"/>
  <c r="AA217" i="17"/>
  <c r="Z217" i="17"/>
  <c r="Y217" i="17"/>
  <c r="X217" i="17"/>
  <c r="W217" i="17"/>
  <c r="V217" i="17"/>
  <c r="U217" i="17"/>
  <c r="T217" i="17"/>
  <c r="S217" i="17"/>
  <c r="R217" i="17"/>
  <c r="Q217" i="17"/>
  <c r="P217" i="17"/>
  <c r="O217" i="17"/>
  <c r="N217" i="17"/>
  <c r="M217" i="17"/>
  <c r="L217" i="17"/>
  <c r="K217" i="17"/>
  <c r="J217" i="17"/>
  <c r="I217" i="17"/>
  <c r="H217" i="17"/>
  <c r="G217" i="17"/>
  <c r="F217" i="17"/>
  <c r="E217" i="17"/>
  <c r="D217" i="17"/>
  <c r="C217" i="17"/>
  <c r="B217" i="17"/>
  <c r="A217" i="17"/>
  <c r="BJ216" i="17"/>
  <c r="BI216" i="17"/>
  <c r="HI216" i="17" s="1"/>
  <c r="BH216" i="17"/>
  <c r="HJ216" i="17" s="1"/>
  <c r="BG216" i="17"/>
  <c r="BF216" i="17"/>
  <c r="BE216" i="17"/>
  <c r="BD216" i="17"/>
  <c r="BC216" i="17"/>
  <c r="BB216" i="17"/>
  <c r="BA216" i="17"/>
  <c r="AZ216" i="17"/>
  <c r="AY216" i="17"/>
  <c r="AX216" i="17"/>
  <c r="AW216" i="17"/>
  <c r="AV216" i="17"/>
  <c r="AU216" i="17"/>
  <c r="AT216" i="17"/>
  <c r="AS216" i="17"/>
  <c r="AR216" i="17"/>
  <c r="AQ216" i="17"/>
  <c r="AP216" i="17"/>
  <c r="AO216" i="17"/>
  <c r="AN216" i="17"/>
  <c r="AM216" i="17"/>
  <c r="AL216" i="17"/>
  <c r="AK216" i="17"/>
  <c r="AJ216" i="17"/>
  <c r="AI216" i="17"/>
  <c r="AH216" i="17"/>
  <c r="AG216" i="17"/>
  <c r="AF216" i="17"/>
  <c r="AE216" i="17"/>
  <c r="AD216" i="17"/>
  <c r="AC216" i="17"/>
  <c r="AB216" i="17"/>
  <c r="AA216" i="17"/>
  <c r="Z216" i="17"/>
  <c r="Y216" i="17"/>
  <c r="X216" i="17"/>
  <c r="W216" i="17"/>
  <c r="V216" i="17"/>
  <c r="U216" i="17"/>
  <c r="T216" i="17"/>
  <c r="S216" i="17"/>
  <c r="R216" i="17"/>
  <c r="Q216" i="17"/>
  <c r="P216" i="17"/>
  <c r="O216" i="17"/>
  <c r="N216" i="17"/>
  <c r="M216" i="17"/>
  <c r="L216" i="17"/>
  <c r="K216" i="17"/>
  <c r="J216" i="17"/>
  <c r="I216" i="17"/>
  <c r="H216" i="17"/>
  <c r="G216" i="17"/>
  <c r="F216" i="17"/>
  <c r="E216" i="17"/>
  <c r="D216" i="17"/>
  <c r="C216" i="17"/>
  <c r="B216" i="17"/>
  <c r="A216" i="17"/>
  <c r="BJ215" i="17"/>
  <c r="BI215" i="17"/>
  <c r="HI215" i="17" s="1"/>
  <c r="BH215" i="17"/>
  <c r="HJ215" i="17" s="1"/>
  <c r="BG215" i="17"/>
  <c r="BF215" i="17"/>
  <c r="BE215" i="17"/>
  <c r="BD215" i="17"/>
  <c r="BC215" i="17"/>
  <c r="BB215" i="17"/>
  <c r="BA215" i="17"/>
  <c r="AZ215" i="17"/>
  <c r="AY215" i="17"/>
  <c r="AX215" i="17"/>
  <c r="AW215" i="17"/>
  <c r="AV215" i="17"/>
  <c r="AU215" i="17"/>
  <c r="AT215" i="17"/>
  <c r="AS215" i="17"/>
  <c r="AR215" i="17"/>
  <c r="AQ215" i="17"/>
  <c r="AP215" i="17"/>
  <c r="AO215" i="17"/>
  <c r="AN215" i="17"/>
  <c r="AM215" i="17"/>
  <c r="AL215" i="17"/>
  <c r="AK215" i="17"/>
  <c r="AJ215" i="17"/>
  <c r="AI215" i="17"/>
  <c r="AH215" i="17"/>
  <c r="AG215" i="17"/>
  <c r="AF215" i="17"/>
  <c r="AE215" i="17"/>
  <c r="AD215" i="17"/>
  <c r="AC215" i="17"/>
  <c r="AB215" i="17"/>
  <c r="AA215" i="17"/>
  <c r="Z215" i="17"/>
  <c r="Y215" i="17"/>
  <c r="X215" i="17"/>
  <c r="W215" i="17"/>
  <c r="V215" i="17"/>
  <c r="U215" i="17"/>
  <c r="T215" i="17"/>
  <c r="S215" i="17"/>
  <c r="R215" i="17"/>
  <c r="Q215" i="17"/>
  <c r="P215" i="17"/>
  <c r="O215" i="17"/>
  <c r="N215" i="17"/>
  <c r="M215" i="17"/>
  <c r="L215" i="17"/>
  <c r="K215" i="17"/>
  <c r="J215" i="17"/>
  <c r="I215" i="17"/>
  <c r="H215" i="17"/>
  <c r="G215" i="17"/>
  <c r="F215" i="17"/>
  <c r="E215" i="17"/>
  <c r="D215" i="17"/>
  <c r="C215" i="17"/>
  <c r="B215" i="17"/>
  <c r="A215" i="17"/>
  <c r="BJ214" i="17"/>
  <c r="BI214" i="17"/>
  <c r="HI214" i="17" s="1"/>
  <c r="BH214" i="17"/>
  <c r="HJ214" i="17" s="1"/>
  <c r="BG214" i="17"/>
  <c r="BF214" i="17"/>
  <c r="BE214" i="17"/>
  <c r="BD214" i="17"/>
  <c r="BC214" i="17"/>
  <c r="BB214" i="17"/>
  <c r="BA214" i="17"/>
  <c r="AZ214" i="17"/>
  <c r="AY214" i="17"/>
  <c r="AX214" i="17"/>
  <c r="AW214" i="17"/>
  <c r="AV214" i="17"/>
  <c r="AU214" i="17"/>
  <c r="AT214" i="17"/>
  <c r="AS214" i="17"/>
  <c r="AR214" i="17"/>
  <c r="AQ214" i="17"/>
  <c r="AP214" i="17"/>
  <c r="AO214" i="17"/>
  <c r="AN214" i="17"/>
  <c r="AM214" i="17"/>
  <c r="AL214" i="17"/>
  <c r="AK214" i="17"/>
  <c r="AJ214" i="17"/>
  <c r="AI214" i="17"/>
  <c r="AH214" i="17"/>
  <c r="AG214" i="17"/>
  <c r="AF214" i="17"/>
  <c r="AE214" i="17"/>
  <c r="AD214" i="17"/>
  <c r="AC214" i="17"/>
  <c r="AB214" i="17"/>
  <c r="AA214" i="17"/>
  <c r="Z214" i="17"/>
  <c r="Y214" i="17"/>
  <c r="X214" i="17"/>
  <c r="W214" i="17"/>
  <c r="DB214" i="17" s="1"/>
  <c r="V214" i="17"/>
  <c r="U214" i="17"/>
  <c r="T214" i="17"/>
  <c r="S214" i="17"/>
  <c r="R214" i="17"/>
  <c r="Q214" i="17"/>
  <c r="P214" i="17"/>
  <c r="O214" i="17"/>
  <c r="N214" i="17"/>
  <c r="M214" i="17"/>
  <c r="L214" i="17"/>
  <c r="K214" i="17"/>
  <c r="J214" i="17"/>
  <c r="I214" i="17"/>
  <c r="H214" i="17"/>
  <c r="G214" i="17"/>
  <c r="F214" i="17"/>
  <c r="E214" i="17"/>
  <c r="D214" i="17"/>
  <c r="C214" i="17"/>
  <c r="B214" i="17"/>
  <c r="A214" i="17"/>
  <c r="BJ213" i="17"/>
  <c r="BI213" i="17"/>
  <c r="HI213" i="17" s="1"/>
  <c r="BH213" i="17"/>
  <c r="HJ213" i="17" s="1"/>
  <c r="BG213" i="17"/>
  <c r="BF213" i="17"/>
  <c r="BE213" i="17"/>
  <c r="BD213" i="17"/>
  <c r="BC213" i="17"/>
  <c r="BB213" i="17"/>
  <c r="BA213" i="17"/>
  <c r="AZ213" i="17"/>
  <c r="AY213" i="17"/>
  <c r="AX213" i="17"/>
  <c r="AW213" i="17"/>
  <c r="AV213" i="17"/>
  <c r="AU213" i="17"/>
  <c r="AT213" i="17"/>
  <c r="AS213" i="17"/>
  <c r="AR213" i="17"/>
  <c r="AQ213" i="17"/>
  <c r="AP213" i="17"/>
  <c r="AO213" i="17"/>
  <c r="AN213" i="17"/>
  <c r="AM213" i="17"/>
  <c r="AL213" i="17"/>
  <c r="AK213" i="17"/>
  <c r="AJ213" i="17"/>
  <c r="AI213" i="17"/>
  <c r="AH213" i="17"/>
  <c r="AG213" i="17"/>
  <c r="AF213" i="17"/>
  <c r="AE213" i="17"/>
  <c r="AD213" i="17"/>
  <c r="AC213" i="17"/>
  <c r="AB213" i="17"/>
  <c r="AA213" i="17"/>
  <c r="Z213" i="17"/>
  <c r="Y213" i="17"/>
  <c r="X213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A213" i="17"/>
  <c r="BJ212" i="17"/>
  <c r="BI212" i="17"/>
  <c r="HI212" i="17" s="1"/>
  <c r="BH212" i="17"/>
  <c r="HJ212" i="17" s="1"/>
  <c r="BG212" i="17"/>
  <c r="BF212" i="17"/>
  <c r="BE212" i="17"/>
  <c r="BD212" i="17"/>
  <c r="BC212" i="17"/>
  <c r="BB212" i="17"/>
  <c r="BA212" i="17"/>
  <c r="AZ212" i="17"/>
  <c r="AY212" i="17"/>
  <c r="AX212" i="17"/>
  <c r="AW212" i="17"/>
  <c r="AV212" i="17"/>
  <c r="AU212" i="17"/>
  <c r="AT212" i="17"/>
  <c r="AS212" i="17"/>
  <c r="AR212" i="17"/>
  <c r="AQ212" i="17"/>
  <c r="AP212" i="17"/>
  <c r="AO212" i="17"/>
  <c r="AN212" i="17"/>
  <c r="AM212" i="17"/>
  <c r="AL212" i="17"/>
  <c r="AK212" i="17"/>
  <c r="AJ212" i="17"/>
  <c r="AI212" i="17"/>
  <c r="AH212" i="17"/>
  <c r="AG212" i="17"/>
  <c r="AF212" i="17"/>
  <c r="AE212" i="17"/>
  <c r="AD212" i="17"/>
  <c r="AC212" i="17"/>
  <c r="AB212" i="17"/>
  <c r="AA212" i="17"/>
  <c r="Z212" i="17"/>
  <c r="Y212" i="17"/>
  <c r="X212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HA212" i="17" s="1"/>
  <c r="E212" i="17"/>
  <c r="D212" i="17"/>
  <c r="C212" i="17"/>
  <c r="B212" i="17"/>
  <c r="A212" i="17"/>
  <c r="BJ211" i="17"/>
  <c r="BI211" i="17"/>
  <c r="HI211" i="17" s="1"/>
  <c r="BH211" i="17"/>
  <c r="HJ211" i="17" s="1"/>
  <c r="BG211" i="17"/>
  <c r="BF211" i="17"/>
  <c r="BE211" i="17"/>
  <c r="BD211" i="17"/>
  <c r="BC211" i="17"/>
  <c r="BB211" i="17"/>
  <c r="BA211" i="17"/>
  <c r="AZ211" i="17"/>
  <c r="AY211" i="17"/>
  <c r="AX211" i="17"/>
  <c r="AW211" i="17"/>
  <c r="AV211" i="17"/>
  <c r="AU211" i="17"/>
  <c r="AT211" i="17"/>
  <c r="AS211" i="17"/>
  <c r="AR211" i="17"/>
  <c r="AQ211" i="17"/>
  <c r="AP211" i="17"/>
  <c r="AO211" i="17"/>
  <c r="AN211" i="17"/>
  <c r="AM211" i="17"/>
  <c r="AL211" i="17"/>
  <c r="AK211" i="17"/>
  <c r="AJ211" i="17"/>
  <c r="AI211" i="17"/>
  <c r="AH211" i="17"/>
  <c r="AG211" i="17"/>
  <c r="AF211" i="17"/>
  <c r="AE211" i="17"/>
  <c r="AD211" i="17"/>
  <c r="AC211" i="17"/>
  <c r="AB211" i="17"/>
  <c r="AA211" i="17"/>
  <c r="Z211" i="17"/>
  <c r="Y211" i="17"/>
  <c r="X211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A211" i="17"/>
  <c r="BJ210" i="17"/>
  <c r="BI210" i="17"/>
  <c r="HI210" i="17" s="1"/>
  <c r="BH210" i="17"/>
  <c r="HJ210" i="17" s="1"/>
  <c r="BG210" i="17"/>
  <c r="BF210" i="17"/>
  <c r="BE210" i="17"/>
  <c r="BD210" i="17"/>
  <c r="BC210" i="17"/>
  <c r="BB210" i="17"/>
  <c r="BA210" i="17"/>
  <c r="AZ210" i="17"/>
  <c r="AY210" i="17"/>
  <c r="AX210" i="17"/>
  <c r="AW210" i="17"/>
  <c r="AV210" i="17"/>
  <c r="AU210" i="17"/>
  <c r="AT210" i="17"/>
  <c r="AS210" i="17"/>
  <c r="AR210" i="17"/>
  <c r="AQ210" i="17"/>
  <c r="AP210" i="17"/>
  <c r="AO210" i="17"/>
  <c r="AN210" i="17"/>
  <c r="AM210" i="17"/>
  <c r="AL210" i="17"/>
  <c r="AK210" i="17"/>
  <c r="AJ210" i="17"/>
  <c r="AI210" i="17"/>
  <c r="AH210" i="17"/>
  <c r="AG210" i="17"/>
  <c r="AF210" i="17"/>
  <c r="AE210" i="17"/>
  <c r="AD210" i="17"/>
  <c r="AC210" i="17"/>
  <c r="AB210" i="17"/>
  <c r="AA210" i="17"/>
  <c r="Z210" i="17"/>
  <c r="Y210" i="17"/>
  <c r="X210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A210" i="17"/>
  <c r="BJ209" i="17"/>
  <c r="BI209" i="17"/>
  <c r="HI209" i="17" s="1"/>
  <c r="BH209" i="17"/>
  <c r="HJ209" i="17" s="1"/>
  <c r="BG209" i="17"/>
  <c r="BF209" i="17"/>
  <c r="BE209" i="17"/>
  <c r="BD209" i="17"/>
  <c r="BC209" i="17"/>
  <c r="BB209" i="17"/>
  <c r="BA209" i="17"/>
  <c r="AZ209" i="17"/>
  <c r="AY209" i="17"/>
  <c r="AX209" i="17"/>
  <c r="AW209" i="17"/>
  <c r="AV209" i="17"/>
  <c r="AU209" i="17"/>
  <c r="AT209" i="17"/>
  <c r="AS209" i="17"/>
  <c r="AR209" i="17"/>
  <c r="AQ209" i="17"/>
  <c r="AP209" i="17"/>
  <c r="AO209" i="17"/>
  <c r="AN209" i="17"/>
  <c r="AM209" i="17"/>
  <c r="AL209" i="17"/>
  <c r="AK209" i="17"/>
  <c r="AJ209" i="17"/>
  <c r="AI209" i="17"/>
  <c r="AH209" i="17"/>
  <c r="AG209" i="17"/>
  <c r="AF209" i="17"/>
  <c r="AE209" i="17"/>
  <c r="AD209" i="17"/>
  <c r="AC209" i="17"/>
  <c r="AB209" i="17"/>
  <c r="AA209" i="17"/>
  <c r="Z209" i="17"/>
  <c r="Y209" i="17"/>
  <c r="X209" i="17"/>
  <c r="W209" i="17"/>
  <c r="V209" i="17"/>
  <c r="U209" i="17"/>
  <c r="T209" i="17"/>
  <c r="S209" i="17"/>
  <c r="R209" i="17"/>
  <c r="Q209" i="17"/>
  <c r="P209" i="17"/>
  <c r="O209" i="17"/>
  <c r="N209" i="17"/>
  <c r="M209" i="17"/>
  <c r="L209" i="17"/>
  <c r="K209" i="17"/>
  <c r="J209" i="17"/>
  <c r="I209" i="17"/>
  <c r="H209" i="17"/>
  <c r="G209" i="17"/>
  <c r="F209" i="17"/>
  <c r="E209" i="17"/>
  <c r="D209" i="17"/>
  <c r="C209" i="17"/>
  <c r="B209" i="17"/>
  <c r="A209" i="17"/>
  <c r="BJ208" i="17"/>
  <c r="BI208" i="17"/>
  <c r="HI208" i="17" s="1"/>
  <c r="BH208" i="17"/>
  <c r="HJ208" i="17" s="1"/>
  <c r="BG208" i="17"/>
  <c r="BF208" i="17"/>
  <c r="BE208" i="17"/>
  <c r="BD208" i="17"/>
  <c r="BC208" i="17"/>
  <c r="BB208" i="17"/>
  <c r="BA208" i="17"/>
  <c r="AZ208" i="17"/>
  <c r="AY208" i="17"/>
  <c r="AX208" i="17"/>
  <c r="AW208" i="17"/>
  <c r="AV208" i="17"/>
  <c r="AU208" i="17"/>
  <c r="AT208" i="17"/>
  <c r="AS208" i="17"/>
  <c r="AR208" i="17"/>
  <c r="AQ208" i="17"/>
  <c r="AP208" i="17"/>
  <c r="AO208" i="17"/>
  <c r="AN208" i="17"/>
  <c r="AM208" i="17"/>
  <c r="AL208" i="17"/>
  <c r="AK208" i="17"/>
  <c r="AJ208" i="17"/>
  <c r="AI208" i="17"/>
  <c r="AH208" i="17"/>
  <c r="AG208" i="17"/>
  <c r="AF208" i="17"/>
  <c r="AE208" i="17"/>
  <c r="AD208" i="17"/>
  <c r="AC208" i="17"/>
  <c r="AB208" i="17"/>
  <c r="AA208" i="17"/>
  <c r="Z208" i="17"/>
  <c r="Y208" i="17"/>
  <c r="X208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A208" i="17"/>
  <c r="BJ207" i="17"/>
  <c r="BI207" i="17"/>
  <c r="HI207" i="17" s="1"/>
  <c r="BH207" i="17"/>
  <c r="HJ207" i="17" s="1"/>
  <c r="BG207" i="17"/>
  <c r="BF207" i="17"/>
  <c r="BE207" i="17"/>
  <c r="BD207" i="17"/>
  <c r="BC207" i="17"/>
  <c r="BB207" i="17"/>
  <c r="BA207" i="17"/>
  <c r="AZ207" i="17"/>
  <c r="AY207" i="17"/>
  <c r="AX207" i="17"/>
  <c r="AW207" i="17"/>
  <c r="AV207" i="17"/>
  <c r="AU207" i="17"/>
  <c r="AT207" i="17"/>
  <c r="AS207" i="17"/>
  <c r="AR207" i="17"/>
  <c r="AQ207" i="17"/>
  <c r="AP207" i="17"/>
  <c r="AO207" i="17"/>
  <c r="AN207" i="17"/>
  <c r="AM207" i="17"/>
  <c r="AL207" i="17"/>
  <c r="AK207" i="17"/>
  <c r="AJ207" i="17"/>
  <c r="AI207" i="17"/>
  <c r="AH207" i="17"/>
  <c r="AG207" i="17"/>
  <c r="AF207" i="17"/>
  <c r="AE207" i="17"/>
  <c r="AD207" i="17"/>
  <c r="AC207" i="17"/>
  <c r="AB207" i="17"/>
  <c r="AA207" i="17"/>
  <c r="Z207" i="17"/>
  <c r="GE207" i="17" s="1"/>
  <c r="Y207" i="17"/>
  <c r="X207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A207" i="17"/>
  <c r="BJ206" i="17"/>
  <c r="BI206" i="17"/>
  <c r="HI206" i="17" s="1"/>
  <c r="BH206" i="17"/>
  <c r="BG206" i="17"/>
  <c r="BF206" i="17"/>
  <c r="BE206" i="17"/>
  <c r="BD206" i="17"/>
  <c r="BC206" i="17"/>
  <c r="BB206" i="17"/>
  <c r="BA206" i="17"/>
  <c r="AZ206" i="17"/>
  <c r="AY206" i="17"/>
  <c r="AX206" i="17"/>
  <c r="AW206" i="17"/>
  <c r="AV206" i="17"/>
  <c r="AU206" i="17"/>
  <c r="AT206" i="17"/>
  <c r="AS206" i="17"/>
  <c r="AR206" i="17"/>
  <c r="AQ206" i="17"/>
  <c r="AP206" i="17"/>
  <c r="AO206" i="17"/>
  <c r="AN206" i="17"/>
  <c r="AM206" i="17"/>
  <c r="AL206" i="17"/>
  <c r="AK206" i="17"/>
  <c r="AJ206" i="17"/>
  <c r="AI206" i="17"/>
  <c r="AH206" i="17"/>
  <c r="AG206" i="17"/>
  <c r="AF206" i="17"/>
  <c r="AE206" i="17"/>
  <c r="AD206" i="17"/>
  <c r="AC206" i="17"/>
  <c r="AB206" i="17"/>
  <c r="AA206" i="17"/>
  <c r="Z206" i="17"/>
  <c r="Y206" i="17"/>
  <c r="X206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GZ206" i="17" s="1"/>
  <c r="F206" i="17"/>
  <c r="HA206" i="17" s="1"/>
  <c r="E206" i="17"/>
  <c r="D206" i="17"/>
  <c r="C206" i="17"/>
  <c r="B206" i="17"/>
  <c r="A206" i="17"/>
  <c r="BJ205" i="17"/>
  <c r="BI205" i="17"/>
  <c r="HI205" i="17" s="1"/>
  <c r="BH205" i="17"/>
  <c r="HJ205" i="17" s="1"/>
  <c r="BG205" i="17"/>
  <c r="BF205" i="17"/>
  <c r="BE205" i="17"/>
  <c r="BD205" i="17"/>
  <c r="BC205" i="17"/>
  <c r="BB205" i="17"/>
  <c r="BA205" i="17"/>
  <c r="AZ205" i="17"/>
  <c r="AY205" i="17"/>
  <c r="AX205" i="17"/>
  <c r="AW205" i="17"/>
  <c r="AV205" i="17"/>
  <c r="AU205" i="17"/>
  <c r="AT205" i="17"/>
  <c r="AS205" i="17"/>
  <c r="AR205" i="17"/>
  <c r="AQ205" i="17"/>
  <c r="AP205" i="17"/>
  <c r="AO205" i="17"/>
  <c r="AN205" i="17"/>
  <c r="AM205" i="17"/>
  <c r="AL205" i="17"/>
  <c r="AK205" i="17"/>
  <c r="AJ205" i="17"/>
  <c r="AI205" i="17"/>
  <c r="AH205" i="17"/>
  <c r="AG205" i="17"/>
  <c r="AF205" i="17"/>
  <c r="AE205" i="17"/>
  <c r="AD205" i="17"/>
  <c r="AC205" i="17"/>
  <c r="AB205" i="17"/>
  <c r="AA205" i="17"/>
  <c r="Z205" i="17"/>
  <c r="Y205" i="17"/>
  <c r="X205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A205" i="17"/>
  <c r="BJ204" i="17"/>
  <c r="BI204" i="17"/>
  <c r="HI204" i="17" s="1"/>
  <c r="BH204" i="17"/>
  <c r="HJ204" i="17" s="1"/>
  <c r="BG204" i="17"/>
  <c r="BF204" i="17"/>
  <c r="BE204" i="17"/>
  <c r="BD204" i="17"/>
  <c r="BC204" i="17"/>
  <c r="BB204" i="17"/>
  <c r="BA204" i="17"/>
  <c r="AZ204" i="17"/>
  <c r="AY204" i="17"/>
  <c r="AX204" i="17"/>
  <c r="AW204" i="17"/>
  <c r="AV204" i="17"/>
  <c r="AU204" i="17"/>
  <c r="AT204" i="17"/>
  <c r="AS204" i="17"/>
  <c r="AR204" i="17"/>
  <c r="AQ204" i="17"/>
  <c r="AP204" i="17"/>
  <c r="AO204" i="17"/>
  <c r="AN204" i="17"/>
  <c r="AM204" i="17"/>
  <c r="AL204" i="17"/>
  <c r="AK204" i="17"/>
  <c r="AJ204" i="17"/>
  <c r="AI204" i="17"/>
  <c r="AH204" i="17"/>
  <c r="AG204" i="17"/>
  <c r="AF204" i="17"/>
  <c r="AE204" i="17"/>
  <c r="AD204" i="17"/>
  <c r="AC204" i="17"/>
  <c r="AB204" i="17"/>
  <c r="AA204" i="17"/>
  <c r="Z204" i="17"/>
  <c r="Y204" i="17"/>
  <c r="X204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A204" i="17"/>
  <c r="BJ203" i="17"/>
  <c r="BI203" i="17"/>
  <c r="HI203" i="17" s="1"/>
  <c r="BH203" i="17"/>
  <c r="HJ203" i="17" s="1"/>
  <c r="BG203" i="17"/>
  <c r="BF203" i="17"/>
  <c r="BE203" i="17"/>
  <c r="BD203" i="17"/>
  <c r="BC203" i="17"/>
  <c r="BB203" i="17"/>
  <c r="BA203" i="17"/>
  <c r="AZ203" i="17"/>
  <c r="AY203" i="17"/>
  <c r="AX203" i="17"/>
  <c r="AW203" i="17"/>
  <c r="AV203" i="17"/>
  <c r="AU203" i="17"/>
  <c r="AT203" i="17"/>
  <c r="AS203" i="17"/>
  <c r="AR203" i="17"/>
  <c r="AQ203" i="17"/>
  <c r="AP203" i="17"/>
  <c r="AO203" i="17"/>
  <c r="AN203" i="17"/>
  <c r="AM203" i="17"/>
  <c r="AL203" i="17"/>
  <c r="AK203" i="17"/>
  <c r="AJ203" i="17"/>
  <c r="AI203" i="17"/>
  <c r="AH203" i="17"/>
  <c r="AG203" i="17"/>
  <c r="AF203" i="17"/>
  <c r="AE203" i="17"/>
  <c r="AD203" i="17"/>
  <c r="AC203" i="17"/>
  <c r="AB203" i="17"/>
  <c r="AA203" i="17"/>
  <c r="Z203" i="17"/>
  <c r="Y203" i="17"/>
  <c r="X203" i="17"/>
  <c r="W203" i="17"/>
  <c r="V203" i="17"/>
  <c r="U203" i="17"/>
  <c r="T203" i="17"/>
  <c r="S203" i="17"/>
  <c r="R203" i="17"/>
  <c r="Q203" i="17"/>
  <c r="P203" i="17"/>
  <c r="O203" i="17"/>
  <c r="N203" i="17"/>
  <c r="M203" i="17"/>
  <c r="L203" i="17"/>
  <c r="K203" i="17"/>
  <c r="J203" i="17"/>
  <c r="I203" i="17"/>
  <c r="H203" i="17"/>
  <c r="G203" i="17"/>
  <c r="F203" i="17"/>
  <c r="E203" i="17"/>
  <c r="D203" i="17"/>
  <c r="C203" i="17"/>
  <c r="B203" i="17"/>
  <c r="A203" i="17"/>
  <c r="BJ202" i="17"/>
  <c r="BI202" i="17"/>
  <c r="HI202" i="17" s="1"/>
  <c r="BH202" i="17"/>
  <c r="HJ202" i="17" s="1"/>
  <c r="BG202" i="17"/>
  <c r="BF202" i="17"/>
  <c r="BE202" i="17"/>
  <c r="BD202" i="17"/>
  <c r="BC202" i="17"/>
  <c r="BB202" i="17"/>
  <c r="BA202" i="17"/>
  <c r="AZ202" i="17"/>
  <c r="AY202" i="17"/>
  <c r="AX202" i="17"/>
  <c r="AW202" i="17"/>
  <c r="AV202" i="17"/>
  <c r="AU202" i="17"/>
  <c r="AT202" i="17"/>
  <c r="AS202" i="17"/>
  <c r="AR202" i="17"/>
  <c r="AQ202" i="17"/>
  <c r="AP202" i="17"/>
  <c r="AO202" i="17"/>
  <c r="AN202" i="17"/>
  <c r="AM202" i="17"/>
  <c r="AL202" i="17"/>
  <c r="AK202" i="17"/>
  <c r="AJ202" i="17"/>
  <c r="AI202" i="17"/>
  <c r="AH202" i="17"/>
  <c r="AG202" i="17"/>
  <c r="AF202" i="17"/>
  <c r="AE202" i="17"/>
  <c r="AD202" i="17"/>
  <c r="AC202" i="17"/>
  <c r="AB202" i="17"/>
  <c r="AA202" i="17"/>
  <c r="Z202" i="17"/>
  <c r="Y202" i="17"/>
  <c r="X202" i="17"/>
  <c r="W202" i="17"/>
  <c r="DB202" i="17" s="1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A202" i="17"/>
  <c r="BJ201" i="17"/>
  <c r="BI201" i="17"/>
  <c r="HI201" i="17" s="1"/>
  <c r="BH201" i="17"/>
  <c r="HJ201" i="17" s="1"/>
  <c r="BG201" i="17"/>
  <c r="BF201" i="17"/>
  <c r="BE201" i="17"/>
  <c r="BD201" i="17"/>
  <c r="BC201" i="17"/>
  <c r="BB201" i="17"/>
  <c r="BA201" i="17"/>
  <c r="AZ201" i="17"/>
  <c r="AY201" i="17"/>
  <c r="AX201" i="17"/>
  <c r="AW201" i="17"/>
  <c r="AV201" i="17"/>
  <c r="AU201" i="17"/>
  <c r="AT201" i="17"/>
  <c r="AS201" i="17"/>
  <c r="AR201" i="17"/>
  <c r="AQ201" i="17"/>
  <c r="AP201" i="17"/>
  <c r="AO201" i="17"/>
  <c r="AN201" i="17"/>
  <c r="AM201" i="17"/>
  <c r="AL201" i="17"/>
  <c r="AK201" i="17"/>
  <c r="AJ201" i="17"/>
  <c r="AI201" i="17"/>
  <c r="AH201" i="17"/>
  <c r="AG201" i="17"/>
  <c r="AF201" i="17"/>
  <c r="AE201" i="17"/>
  <c r="AD201" i="17"/>
  <c r="AC201" i="17"/>
  <c r="AB201" i="17"/>
  <c r="AA201" i="17"/>
  <c r="Z201" i="17"/>
  <c r="GE201" i="17" s="1"/>
  <c r="Y201" i="17"/>
  <c r="X201" i="17"/>
  <c r="W201" i="17"/>
  <c r="V201" i="17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A201" i="17"/>
  <c r="BJ200" i="17"/>
  <c r="BI200" i="17"/>
  <c r="HI200" i="17" s="1"/>
  <c r="BH200" i="17"/>
  <c r="BG200" i="17"/>
  <c r="BF200" i="17"/>
  <c r="BE200" i="17"/>
  <c r="BD200" i="17"/>
  <c r="BC200" i="17"/>
  <c r="BB200" i="17"/>
  <c r="BA200" i="17"/>
  <c r="AZ200" i="17"/>
  <c r="AY200" i="17"/>
  <c r="AX200" i="17"/>
  <c r="AW200" i="17"/>
  <c r="AV200" i="17"/>
  <c r="AU200" i="17"/>
  <c r="AT200" i="17"/>
  <c r="AS200" i="17"/>
  <c r="AR200" i="17"/>
  <c r="AQ200" i="17"/>
  <c r="AP200" i="17"/>
  <c r="AO200" i="17"/>
  <c r="AN200" i="17"/>
  <c r="AM200" i="17"/>
  <c r="AL200" i="17"/>
  <c r="AK200" i="17"/>
  <c r="AJ200" i="17"/>
  <c r="AI200" i="17"/>
  <c r="AH200" i="17"/>
  <c r="AG200" i="17"/>
  <c r="AF200" i="17"/>
  <c r="AE200" i="17"/>
  <c r="AD200" i="17"/>
  <c r="AC200" i="17"/>
  <c r="AB200" i="17"/>
  <c r="AA200" i="17"/>
  <c r="Z200" i="17"/>
  <c r="Y200" i="17"/>
  <c r="X200" i="17"/>
  <c r="W200" i="17"/>
  <c r="V200" i="17"/>
  <c r="U200" i="17"/>
  <c r="T200" i="17"/>
  <c r="S200" i="17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GZ200" i="17" s="1"/>
  <c r="F200" i="17"/>
  <c r="HA200" i="17" s="1"/>
  <c r="E200" i="17"/>
  <c r="D200" i="17"/>
  <c r="C200" i="17"/>
  <c r="B200" i="17"/>
  <c r="A200" i="17"/>
  <c r="BJ199" i="17"/>
  <c r="BI199" i="17"/>
  <c r="HI199" i="17" s="1"/>
  <c r="BH199" i="17"/>
  <c r="HJ199" i="17" s="1"/>
  <c r="BG199" i="17"/>
  <c r="BF199" i="17"/>
  <c r="BE199" i="17"/>
  <c r="BD199" i="17"/>
  <c r="BC199" i="17"/>
  <c r="BB199" i="17"/>
  <c r="BA199" i="17"/>
  <c r="AZ199" i="17"/>
  <c r="AY199" i="17"/>
  <c r="AX199" i="17"/>
  <c r="AW199" i="17"/>
  <c r="AV199" i="17"/>
  <c r="AU199" i="17"/>
  <c r="AT199" i="17"/>
  <c r="AS199" i="17"/>
  <c r="AR199" i="17"/>
  <c r="AQ199" i="17"/>
  <c r="AP199" i="17"/>
  <c r="AO199" i="17"/>
  <c r="AN199" i="17"/>
  <c r="AM199" i="17"/>
  <c r="AL199" i="17"/>
  <c r="AK199" i="17"/>
  <c r="AJ199" i="17"/>
  <c r="AI199" i="17"/>
  <c r="AH199" i="17"/>
  <c r="AG199" i="17"/>
  <c r="AF199" i="17"/>
  <c r="AE199" i="17"/>
  <c r="AD199" i="17"/>
  <c r="AC199" i="17"/>
  <c r="AB199" i="17"/>
  <c r="AA199" i="17"/>
  <c r="Z199" i="17"/>
  <c r="Y199" i="17"/>
  <c r="X199" i="17"/>
  <c r="W199" i="17"/>
  <c r="V199" i="17"/>
  <c r="U199" i="17"/>
  <c r="T199" i="17"/>
  <c r="S199" i="17"/>
  <c r="R199" i="17"/>
  <c r="Q199" i="17"/>
  <c r="P199" i="17"/>
  <c r="O199" i="17"/>
  <c r="N199" i="17"/>
  <c r="M199" i="17"/>
  <c r="L199" i="17"/>
  <c r="K199" i="17"/>
  <c r="J199" i="17"/>
  <c r="I199" i="17"/>
  <c r="H199" i="17"/>
  <c r="G199" i="17"/>
  <c r="F199" i="17"/>
  <c r="E199" i="17"/>
  <c r="D199" i="17"/>
  <c r="C199" i="17"/>
  <c r="B199" i="17"/>
  <c r="A199" i="17"/>
  <c r="BJ198" i="17"/>
  <c r="BI198" i="17"/>
  <c r="HI198" i="17" s="1"/>
  <c r="BH198" i="17"/>
  <c r="HJ198" i="17" s="1"/>
  <c r="BG198" i="17"/>
  <c r="BF198" i="17"/>
  <c r="BE198" i="17"/>
  <c r="BD198" i="17"/>
  <c r="BC198" i="17"/>
  <c r="BB198" i="17"/>
  <c r="BA198" i="17"/>
  <c r="AZ198" i="17"/>
  <c r="AY198" i="17"/>
  <c r="AX198" i="17"/>
  <c r="AW198" i="17"/>
  <c r="AV198" i="17"/>
  <c r="AU198" i="17"/>
  <c r="AT198" i="17"/>
  <c r="AS198" i="17"/>
  <c r="AR198" i="17"/>
  <c r="AQ198" i="17"/>
  <c r="AP198" i="17"/>
  <c r="AO198" i="17"/>
  <c r="AN198" i="17"/>
  <c r="AM198" i="17"/>
  <c r="AL198" i="17"/>
  <c r="AK198" i="17"/>
  <c r="AJ198" i="17"/>
  <c r="AI198" i="17"/>
  <c r="AH198" i="17"/>
  <c r="AG198" i="17"/>
  <c r="AF198" i="17"/>
  <c r="AE198" i="17"/>
  <c r="AD198" i="17"/>
  <c r="AC198" i="17"/>
  <c r="AB198" i="17"/>
  <c r="AA198" i="17"/>
  <c r="Z198" i="17"/>
  <c r="Y198" i="17"/>
  <c r="X198" i="17"/>
  <c r="W198" i="17"/>
  <c r="V198" i="17"/>
  <c r="U198" i="17"/>
  <c r="T198" i="17"/>
  <c r="S198" i="17"/>
  <c r="R198" i="17"/>
  <c r="Q198" i="17"/>
  <c r="P198" i="17"/>
  <c r="O198" i="17"/>
  <c r="N198" i="17"/>
  <c r="M198" i="17"/>
  <c r="L198" i="17"/>
  <c r="K198" i="17"/>
  <c r="J198" i="17"/>
  <c r="I198" i="17"/>
  <c r="H198" i="17"/>
  <c r="G198" i="17"/>
  <c r="F198" i="17"/>
  <c r="E198" i="17"/>
  <c r="D198" i="17"/>
  <c r="C198" i="17"/>
  <c r="B198" i="17"/>
  <c r="A198" i="17"/>
  <c r="BJ197" i="17"/>
  <c r="BI197" i="17"/>
  <c r="HI197" i="17" s="1"/>
  <c r="BH197" i="17"/>
  <c r="HJ197" i="17" s="1"/>
  <c r="BG197" i="17"/>
  <c r="BF197" i="17"/>
  <c r="BE197" i="17"/>
  <c r="BD197" i="17"/>
  <c r="BC197" i="17"/>
  <c r="BB197" i="17"/>
  <c r="BA197" i="17"/>
  <c r="AZ197" i="17"/>
  <c r="AY197" i="17"/>
  <c r="AX197" i="17"/>
  <c r="AW197" i="17"/>
  <c r="AV197" i="17"/>
  <c r="AU197" i="17"/>
  <c r="AT197" i="17"/>
  <c r="AS197" i="17"/>
  <c r="AR197" i="17"/>
  <c r="AQ197" i="17"/>
  <c r="AP197" i="17"/>
  <c r="AO197" i="17"/>
  <c r="AN197" i="17"/>
  <c r="AM197" i="17"/>
  <c r="AL197" i="17"/>
  <c r="AK197" i="17"/>
  <c r="AJ197" i="17"/>
  <c r="AI197" i="17"/>
  <c r="AH197" i="17"/>
  <c r="AG197" i="17"/>
  <c r="AF197" i="17"/>
  <c r="AE197" i="17"/>
  <c r="AD197" i="17"/>
  <c r="AC197" i="17"/>
  <c r="AB197" i="17"/>
  <c r="AA197" i="17"/>
  <c r="Z197" i="17"/>
  <c r="Y197" i="17"/>
  <c r="X197" i="17"/>
  <c r="W197" i="17"/>
  <c r="V197" i="17"/>
  <c r="U197" i="17"/>
  <c r="T197" i="17"/>
  <c r="S197" i="17"/>
  <c r="R197" i="17"/>
  <c r="Q197" i="17"/>
  <c r="P197" i="17"/>
  <c r="O197" i="17"/>
  <c r="N197" i="17"/>
  <c r="M197" i="17"/>
  <c r="L197" i="17"/>
  <c r="K197" i="17"/>
  <c r="J197" i="17"/>
  <c r="I197" i="17"/>
  <c r="H197" i="17"/>
  <c r="G197" i="17"/>
  <c r="F197" i="17"/>
  <c r="E197" i="17"/>
  <c r="D197" i="17"/>
  <c r="C197" i="17"/>
  <c r="B197" i="17"/>
  <c r="A197" i="17"/>
  <c r="BJ196" i="17"/>
  <c r="BI196" i="17"/>
  <c r="HI196" i="17" s="1"/>
  <c r="BH196" i="17"/>
  <c r="HJ196" i="17" s="1"/>
  <c r="BG196" i="17"/>
  <c r="BF196" i="17"/>
  <c r="BE196" i="17"/>
  <c r="BD196" i="17"/>
  <c r="BC196" i="17"/>
  <c r="BB196" i="17"/>
  <c r="BA196" i="17"/>
  <c r="AZ196" i="17"/>
  <c r="AY196" i="17"/>
  <c r="AX196" i="17"/>
  <c r="AW196" i="17"/>
  <c r="AV196" i="17"/>
  <c r="AU196" i="17"/>
  <c r="AT196" i="17"/>
  <c r="AS196" i="17"/>
  <c r="AR196" i="17"/>
  <c r="AQ196" i="17"/>
  <c r="AP196" i="17"/>
  <c r="AO196" i="17"/>
  <c r="AN196" i="17"/>
  <c r="AM196" i="17"/>
  <c r="AL196" i="17"/>
  <c r="AK196" i="17"/>
  <c r="AJ196" i="17"/>
  <c r="AI196" i="17"/>
  <c r="AH196" i="17"/>
  <c r="AG196" i="17"/>
  <c r="AF196" i="17"/>
  <c r="AE196" i="17"/>
  <c r="AD196" i="17"/>
  <c r="AC196" i="17"/>
  <c r="AB196" i="17"/>
  <c r="AA196" i="17"/>
  <c r="Z196" i="17"/>
  <c r="Y196" i="17"/>
  <c r="X196" i="17"/>
  <c r="W196" i="17"/>
  <c r="DB196" i="17" s="1"/>
  <c r="V196" i="17"/>
  <c r="U196" i="17"/>
  <c r="T196" i="17"/>
  <c r="S196" i="17"/>
  <c r="R196" i="17"/>
  <c r="Q196" i="17"/>
  <c r="P196" i="17"/>
  <c r="O196" i="17"/>
  <c r="N196" i="17"/>
  <c r="M196" i="17"/>
  <c r="L196" i="17"/>
  <c r="K196" i="17"/>
  <c r="J196" i="17"/>
  <c r="I196" i="17"/>
  <c r="H196" i="17"/>
  <c r="G196" i="17"/>
  <c r="F196" i="17"/>
  <c r="E196" i="17"/>
  <c r="D196" i="17"/>
  <c r="C196" i="17"/>
  <c r="B196" i="17"/>
  <c r="A196" i="17"/>
  <c r="BJ195" i="17"/>
  <c r="BI195" i="17"/>
  <c r="HI195" i="17" s="1"/>
  <c r="BH195" i="17"/>
  <c r="HJ195" i="17" s="1"/>
  <c r="BG195" i="17"/>
  <c r="BF195" i="17"/>
  <c r="BE195" i="17"/>
  <c r="BD195" i="17"/>
  <c r="BC195" i="17"/>
  <c r="BB195" i="17"/>
  <c r="BA195" i="17"/>
  <c r="AZ195" i="17"/>
  <c r="AY195" i="17"/>
  <c r="AX195" i="17"/>
  <c r="AW195" i="17"/>
  <c r="AV195" i="17"/>
  <c r="AU195" i="17"/>
  <c r="AT195" i="17"/>
  <c r="AS195" i="17"/>
  <c r="AR195" i="17"/>
  <c r="AQ195" i="17"/>
  <c r="AP195" i="17"/>
  <c r="AO195" i="17"/>
  <c r="AN195" i="17"/>
  <c r="AM195" i="17"/>
  <c r="AL195" i="17"/>
  <c r="AK195" i="17"/>
  <c r="AJ195" i="17"/>
  <c r="AI195" i="17"/>
  <c r="AH195" i="17"/>
  <c r="AG195" i="17"/>
  <c r="AF195" i="17"/>
  <c r="AE195" i="17"/>
  <c r="AD195" i="17"/>
  <c r="AC195" i="17"/>
  <c r="AB195" i="17"/>
  <c r="AA195" i="17"/>
  <c r="Z195" i="17"/>
  <c r="Y195" i="17"/>
  <c r="X195" i="17"/>
  <c r="W195" i="17"/>
  <c r="V195" i="17"/>
  <c r="U195" i="17"/>
  <c r="T195" i="17"/>
  <c r="S195" i="17"/>
  <c r="R195" i="17"/>
  <c r="Q195" i="17"/>
  <c r="P195" i="17"/>
  <c r="O195" i="17"/>
  <c r="N195" i="17"/>
  <c r="M195" i="17"/>
  <c r="L195" i="17"/>
  <c r="K195" i="17"/>
  <c r="J195" i="17"/>
  <c r="I195" i="17"/>
  <c r="H195" i="17"/>
  <c r="G195" i="17"/>
  <c r="F195" i="17"/>
  <c r="E195" i="17"/>
  <c r="D195" i="17"/>
  <c r="C195" i="17"/>
  <c r="B195" i="17"/>
  <c r="A195" i="17"/>
  <c r="BJ194" i="17"/>
  <c r="BI194" i="17"/>
  <c r="HI194" i="17" s="1"/>
  <c r="BH194" i="17"/>
  <c r="BG194" i="17"/>
  <c r="BF194" i="17"/>
  <c r="BE194" i="17"/>
  <c r="BD194" i="17"/>
  <c r="BC194" i="17"/>
  <c r="BB194" i="17"/>
  <c r="BA194" i="17"/>
  <c r="AZ194" i="17"/>
  <c r="AY194" i="17"/>
  <c r="AX194" i="17"/>
  <c r="AW194" i="17"/>
  <c r="AV194" i="17"/>
  <c r="AU194" i="17"/>
  <c r="AT194" i="17"/>
  <c r="AS194" i="17"/>
  <c r="AR194" i="17"/>
  <c r="AQ194" i="17"/>
  <c r="AP194" i="17"/>
  <c r="AO194" i="17"/>
  <c r="AN194" i="17"/>
  <c r="AM194" i="17"/>
  <c r="AL194" i="17"/>
  <c r="AK194" i="17"/>
  <c r="AJ194" i="17"/>
  <c r="AI194" i="17"/>
  <c r="AH194" i="17"/>
  <c r="AG194" i="17"/>
  <c r="AF194" i="17"/>
  <c r="AE194" i="17"/>
  <c r="AD194" i="17"/>
  <c r="AC194" i="17"/>
  <c r="AB194" i="17"/>
  <c r="AA194" i="17"/>
  <c r="Z194" i="17"/>
  <c r="Y194" i="17"/>
  <c r="X194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GZ194" i="17" s="1"/>
  <c r="F194" i="17"/>
  <c r="HA194" i="17" s="1"/>
  <c r="E194" i="17"/>
  <c r="D194" i="17"/>
  <c r="C194" i="17"/>
  <c r="B194" i="17"/>
  <c r="A194" i="17"/>
  <c r="BJ193" i="17"/>
  <c r="BI193" i="17"/>
  <c r="HI193" i="17" s="1"/>
  <c r="BH193" i="17"/>
  <c r="HJ193" i="17" s="1"/>
  <c r="BG193" i="17"/>
  <c r="BF193" i="17"/>
  <c r="BE193" i="17"/>
  <c r="BD193" i="17"/>
  <c r="BC193" i="17"/>
  <c r="BB193" i="17"/>
  <c r="BA193" i="17"/>
  <c r="AZ193" i="17"/>
  <c r="AY193" i="17"/>
  <c r="AX193" i="17"/>
  <c r="AW193" i="17"/>
  <c r="AV193" i="17"/>
  <c r="AU193" i="17"/>
  <c r="AT193" i="17"/>
  <c r="AS193" i="17"/>
  <c r="AR193" i="17"/>
  <c r="AQ193" i="17"/>
  <c r="AP193" i="17"/>
  <c r="AO193" i="17"/>
  <c r="AN193" i="17"/>
  <c r="AM193" i="17"/>
  <c r="AL193" i="17"/>
  <c r="AK193" i="17"/>
  <c r="AJ193" i="17"/>
  <c r="AI193" i="17"/>
  <c r="AH193" i="17"/>
  <c r="AG193" i="17"/>
  <c r="AF193" i="17"/>
  <c r="AE193" i="17"/>
  <c r="AD193" i="17"/>
  <c r="AC193" i="17"/>
  <c r="AB193" i="17"/>
  <c r="AA193" i="17"/>
  <c r="Z193" i="17"/>
  <c r="Y193" i="17"/>
  <c r="X193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A193" i="17"/>
  <c r="BJ192" i="17"/>
  <c r="BI192" i="17"/>
  <c r="HI192" i="17" s="1"/>
  <c r="BH192" i="17"/>
  <c r="HJ192" i="17" s="1"/>
  <c r="BG192" i="17"/>
  <c r="BF192" i="17"/>
  <c r="BE192" i="17"/>
  <c r="BD192" i="17"/>
  <c r="BC192" i="17"/>
  <c r="BB192" i="17"/>
  <c r="BA192" i="17"/>
  <c r="AZ192" i="17"/>
  <c r="AY192" i="17"/>
  <c r="AX192" i="17"/>
  <c r="AW192" i="17"/>
  <c r="AV192" i="17"/>
  <c r="AU192" i="17"/>
  <c r="AT192" i="17"/>
  <c r="AS192" i="17"/>
  <c r="AR192" i="17"/>
  <c r="AQ192" i="17"/>
  <c r="AP192" i="17"/>
  <c r="AO192" i="17"/>
  <c r="AN192" i="17"/>
  <c r="AM192" i="17"/>
  <c r="AL192" i="17"/>
  <c r="AK192" i="17"/>
  <c r="AJ192" i="17"/>
  <c r="AI192" i="17"/>
  <c r="AH192" i="17"/>
  <c r="AG192" i="17"/>
  <c r="AF192" i="17"/>
  <c r="AE192" i="17"/>
  <c r="AD192" i="17"/>
  <c r="AC192" i="17"/>
  <c r="AB192" i="17"/>
  <c r="AA192" i="17"/>
  <c r="Z192" i="17"/>
  <c r="Y192" i="17"/>
  <c r="X192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A192" i="17"/>
  <c r="BJ191" i="17"/>
  <c r="BI191" i="17"/>
  <c r="HI191" i="17" s="1"/>
  <c r="BH191" i="17"/>
  <c r="HJ191" i="17" s="1"/>
  <c r="BG191" i="17"/>
  <c r="BF191" i="17"/>
  <c r="BE191" i="17"/>
  <c r="BD191" i="17"/>
  <c r="BC191" i="17"/>
  <c r="BB191" i="17"/>
  <c r="BA191" i="17"/>
  <c r="AZ191" i="17"/>
  <c r="AY191" i="17"/>
  <c r="AX191" i="17"/>
  <c r="AW191" i="17"/>
  <c r="AV191" i="17"/>
  <c r="AU191" i="17"/>
  <c r="AT191" i="17"/>
  <c r="AS191" i="17"/>
  <c r="AR191" i="17"/>
  <c r="AQ191" i="17"/>
  <c r="AP191" i="17"/>
  <c r="AO191" i="17"/>
  <c r="AN191" i="17"/>
  <c r="AM191" i="17"/>
  <c r="AL191" i="17"/>
  <c r="AK191" i="17"/>
  <c r="AJ191" i="17"/>
  <c r="AI191" i="17"/>
  <c r="AH191" i="17"/>
  <c r="AG191" i="17"/>
  <c r="AF191" i="17"/>
  <c r="AE191" i="17"/>
  <c r="AD191" i="17"/>
  <c r="AC191" i="17"/>
  <c r="AB191" i="17"/>
  <c r="AA191" i="17"/>
  <c r="Z191" i="17"/>
  <c r="Y191" i="17"/>
  <c r="X191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A191" i="17"/>
  <c r="BJ190" i="17"/>
  <c r="BI190" i="17"/>
  <c r="HI190" i="17" s="1"/>
  <c r="BH190" i="17"/>
  <c r="HJ190" i="17" s="1"/>
  <c r="BG190" i="17"/>
  <c r="BF190" i="17"/>
  <c r="BE190" i="17"/>
  <c r="BD190" i="17"/>
  <c r="BC190" i="17"/>
  <c r="BB190" i="17"/>
  <c r="BA190" i="17"/>
  <c r="AZ190" i="17"/>
  <c r="AY190" i="17"/>
  <c r="AX190" i="17"/>
  <c r="AW190" i="17"/>
  <c r="AV190" i="17"/>
  <c r="AU190" i="17"/>
  <c r="AT190" i="17"/>
  <c r="AS190" i="17"/>
  <c r="AR190" i="17"/>
  <c r="AQ190" i="17"/>
  <c r="AP190" i="17"/>
  <c r="AO190" i="17"/>
  <c r="AN190" i="17"/>
  <c r="AM190" i="17"/>
  <c r="AL190" i="17"/>
  <c r="AK190" i="17"/>
  <c r="AJ190" i="17"/>
  <c r="AI190" i="17"/>
  <c r="AH190" i="17"/>
  <c r="AG190" i="17"/>
  <c r="AF190" i="17"/>
  <c r="AE190" i="17"/>
  <c r="AD190" i="17"/>
  <c r="AC190" i="17"/>
  <c r="AB190" i="17"/>
  <c r="AA190" i="17"/>
  <c r="Z190" i="17"/>
  <c r="Y190" i="17"/>
  <c r="X190" i="17"/>
  <c r="W190" i="17"/>
  <c r="V190" i="17"/>
  <c r="U190" i="17"/>
  <c r="T190" i="17"/>
  <c r="S190" i="17"/>
  <c r="R190" i="17"/>
  <c r="Q190" i="17"/>
  <c r="P190" i="17"/>
  <c r="O190" i="17"/>
  <c r="N190" i="17"/>
  <c r="M190" i="17"/>
  <c r="L190" i="17"/>
  <c r="K190" i="17"/>
  <c r="J190" i="17"/>
  <c r="I190" i="17"/>
  <c r="H190" i="17"/>
  <c r="G190" i="17"/>
  <c r="F190" i="17"/>
  <c r="E190" i="17"/>
  <c r="D190" i="17"/>
  <c r="C190" i="17"/>
  <c r="B190" i="17"/>
  <c r="A190" i="17"/>
  <c r="BJ189" i="17"/>
  <c r="BI189" i="17"/>
  <c r="HI189" i="17" s="1"/>
  <c r="BH189" i="17"/>
  <c r="HJ189" i="17" s="1"/>
  <c r="BG189" i="17"/>
  <c r="BF189" i="17"/>
  <c r="BE189" i="17"/>
  <c r="BD189" i="17"/>
  <c r="BC189" i="17"/>
  <c r="BB189" i="17"/>
  <c r="BA189" i="17"/>
  <c r="AZ189" i="17"/>
  <c r="AY189" i="17"/>
  <c r="AX189" i="17"/>
  <c r="AW189" i="17"/>
  <c r="AV189" i="17"/>
  <c r="AU189" i="17"/>
  <c r="AT189" i="17"/>
  <c r="AS189" i="17"/>
  <c r="AR189" i="17"/>
  <c r="AQ189" i="17"/>
  <c r="AP189" i="17"/>
  <c r="AO189" i="17"/>
  <c r="AN189" i="17"/>
  <c r="AM189" i="17"/>
  <c r="AL189" i="17"/>
  <c r="AK189" i="17"/>
  <c r="AJ189" i="17"/>
  <c r="AI189" i="17"/>
  <c r="AH189" i="17"/>
  <c r="AG189" i="17"/>
  <c r="AF189" i="17"/>
  <c r="AE189" i="17"/>
  <c r="AD189" i="17"/>
  <c r="AC189" i="17"/>
  <c r="AB189" i="17"/>
  <c r="AA189" i="17"/>
  <c r="Z189" i="17"/>
  <c r="GE189" i="17" s="1"/>
  <c r="Y189" i="17"/>
  <c r="X189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A189" i="17"/>
  <c r="BJ188" i="17"/>
  <c r="BI188" i="17"/>
  <c r="HI188" i="17" s="1"/>
  <c r="BH188" i="17"/>
  <c r="BG188" i="17"/>
  <c r="BF188" i="17"/>
  <c r="BE188" i="17"/>
  <c r="BD188" i="17"/>
  <c r="BC188" i="17"/>
  <c r="BB188" i="17"/>
  <c r="BA188" i="17"/>
  <c r="AZ188" i="17"/>
  <c r="AY188" i="17"/>
  <c r="AX188" i="17"/>
  <c r="AW188" i="17"/>
  <c r="AV188" i="17"/>
  <c r="AU188" i="17"/>
  <c r="AT188" i="17"/>
  <c r="AS188" i="17"/>
  <c r="AR188" i="17"/>
  <c r="AQ188" i="17"/>
  <c r="AP188" i="17"/>
  <c r="AO188" i="17"/>
  <c r="AN188" i="17"/>
  <c r="AM188" i="17"/>
  <c r="AL188" i="17"/>
  <c r="AK188" i="17"/>
  <c r="AJ188" i="17"/>
  <c r="AI188" i="17"/>
  <c r="AH188" i="17"/>
  <c r="AG188" i="17"/>
  <c r="AF188" i="17"/>
  <c r="AE188" i="17"/>
  <c r="AD188" i="17"/>
  <c r="AC188" i="17"/>
  <c r="AB188" i="17"/>
  <c r="AA188" i="17"/>
  <c r="Z188" i="17"/>
  <c r="Y188" i="17"/>
  <c r="X188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GZ188" i="17" s="1"/>
  <c r="F188" i="17"/>
  <c r="HA188" i="17" s="1"/>
  <c r="E188" i="17"/>
  <c r="D188" i="17"/>
  <c r="C188" i="17"/>
  <c r="B188" i="17"/>
  <c r="A188" i="17"/>
  <c r="BJ187" i="17"/>
  <c r="BI187" i="17"/>
  <c r="HI187" i="17" s="1"/>
  <c r="BH187" i="17"/>
  <c r="HJ187" i="17" s="1"/>
  <c r="BG187" i="17"/>
  <c r="BF187" i="17"/>
  <c r="BE187" i="17"/>
  <c r="BD187" i="17"/>
  <c r="BC187" i="17"/>
  <c r="BB187" i="17"/>
  <c r="BA187" i="17"/>
  <c r="AZ187" i="17"/>
  <c r="AY187" i="17"/>
  <c r="AX187" i="17"/>
  <c r="AW187" i="17"/>
  <c r="AV187" i="17"/>
  <c r="AU187" i="17"/>
  <c r="AT187" i="17"/>
  <c r="AS187" i="17"/>
  <c r="AR187" i="17"/>
  <c r="AQ187" i="17"/>
  <c r="AP187" i="17"/>
  <c r="AO187" i="17"/>
  <c r="AN187" i="17"/>
  <c r="AM187" i="17"/>
  <c r="AL187" i="17"/>
  <c r="AK187" i="17"/>
  <c r="AJ187" i="17"/>
  <c r="AI187" i="17"/>
  <c r="AH187" i="17"/>
  <c r="AG187" i="17"/>
  <c r="AF187" i="17"/>
  <c r="AE187" i="17"/>
  <c r="AD187" i="17"/>
  <c r="AC187" i="17"/>
  <c r="AB187" i="17"/>
  <c r="AA187" i="17"/>
  <c r="Z187" i="17"/>
  <c r="Y187" i="17"/>
  <c r="X187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A187" i="17"/>
  <c r="BJ186" i="17"/>
  <c r="BI186" i="17"/>
  <c r="HI186" i="17" s="1"/>
  <c r="BH186" i="17"/>
  <c r="HJ186" i="17" s="1"/>
  <c r="BG186" i="17"/>
  <c r="BF186" i="17"/>
  <c r="BE186" i="17"/>
  <c r="BD186" i="17"/>
  <c r="BC186" i="17"/>
  <c r="BB186" i="17"/>
  <c r="BA186" i="17"/>
  <c r="AZ186" i="17"/>
  <c r="AY186" i="17"/>
  <c r="AX186" i="17"/>
  <c r="AW186" i="17"/>
  <c r="AV186" i="17"/>
  <c r="AU186" i="17"/>
  <c r="AT186" i="17"/>
  <c r="AS186" i="17"/>
  <c r="AR186" i="17"/>
  <c r="AQ186" i="17"/>
  <c r="AP186" i="17"/>
  <c r="AO186" i="17"/>
  <c r="AN186" i="17"/>
  <c r="AM186" i="17"/>
  <c r="AL186" i="17"/>
  <c r="AK186" i="17"/>
  <c r="AJ186" i="17"/>
  <c r="AI186" i="17"/>
  <c r="AH186" i="17"/>
  <c r="AG186" i="17"/>
  <c r="AF186" i="17"/>
  <c r="AE186" i="17"/>
  <c r="AD186" i="17"/>
  <c r="AC186" i="17"/>
  <c r="AB186" i="17"/>
  <c r="AA186" i="17"/>
  <c r="Z186" i="17"/>
  <c r="Y186" i="17"/>
  <c r="X186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A186" i="17"/>
  <c r="BJ185" i="17"/>
  <c r="BI185" i="17"/>
  <c r="HI185" i="17" s="1"/>
  <c r="BH185" i="17"/>
  <c r="HJ185" i="17" s="1"/>
  <c r="BG185" i="17"/>
  <c r="BF185" i="17"/>
  <c r="BE185" i="17"/>
  <c r="BD185" i="17"/>
  <c r="BC185" i="17"/>
  <c r="BB185" i="17"/>
  <c r="BA185" i="17"/>
  <c r="AZ185" i="17"/>
  <c r="AY185" i="17"/>
  <c r="AX185" i="17"/>
  <c r="AW185" i="17"/>
  <c r="AV185" i="17"/>
  <c r="AU185" i="17"/>
  <c r="AT185" i="17"/>
  <c r="AS185" i="17"/>
  <c r="AR185" i="17"/>
  <c r="AQ185" i="17"/>
  <c r="AP185" i="17"/>
  <c r="AO185" i="17"/>
  <c r="AN185" i="17"/>
  <c r="AM185" i="17"/>
  <c r="AL185" i="17"/>
  <c r="AK185" i="17"/>
  <c r="AJ185" i="17"/>
  <c r="AI185" i="17"/>
  <c r="AH185" i="17"/>
  <c r="AG185" i="17"/>
  <c r="AF185" i="17"/>
  <c r="AE185" i="17"/>
  <c r="AD185" i="17"/>
  <c r="AC185" i="17"/>
  <c r="AB185" i="17"/>
  <c r="AA185" i="17"/>
  <c r="Z185" i="17"/>
  <c r="Y185" i="17"/>
  <c r="X185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A185" i="17"/>
  <c r="BJ184" i="17"/>
  <c r="BI184" i="17"/>
  <c r="HI184" i="17" s="1"/>
  <c r="BH184" i="17"/>
  <c r="HJ184" i="17" s="1"/>
  <c r="BG184" i="17"/>
  <c r="BF184" i="17"/>
  <c r="BE184" i="17"/>
  <c r="BD184" i="17"/>
  <c r="BC184" i="17"/>
  <c r="BB184" i="17"/>
  <c r="BA184" i="17"/>
  <c r="AZ184" i="17"/>
  <c r="AY184" i="17"/>
  <c r="AX184" i="17"/>
  <c r="AW184" i="17"/>
  <c r="AV184" i="17"/>
  <c r="AU184" i="17"/>
  <c r="AT184" i="17"/>
  <c r="AS184" i="17"/>
  <c r="AR184" i="17"/>
  <c r="AQ184" i="17"/>
  <c r="AP184" i="17"/>
  <c r="AO184" i="17"/>
  <c r="AN184" i="17"/>
  <c r="AM184" i="17"/>
  <c r="AL184" i="17"/>
  <c r="AK184" i="17"/>
  <c r="AJ184" i="17"/>
  <c r="AI184" i="17"/>
  <c r="AH184" i="17"/>
  <c r="AG184" i="17"/>
  <c r="AF184" i="17"/>
  <c r="AE184" i="17"/>
  <c r="AD184" i="17"/>
  <c r="AC184" i="17"/>
  <c r="AB184" i="17"/>
  <c r="AA184" i="17"/>
  <c r="Z184" i="17"/>
  <c r="Y184" i="17"/>
  <c r="X184" i="17"/>
  <c r="W184" i="17"/>
  <c r="DB184" i="17" s="1"/>
  <c r="V184" i="17"/>
  <c r="U184" i="17"/>
  <c r="T184" i="17"/>
  <c r="S184" i="17"/>
  <c r="R184" i="17"/>
  <c r="Q184" i="17"/>
  <c r="P184" i="17"/>
  <c r="O184" i="17"/>
  <c r="N184" i="17"/>
  <c r="M184" i="17"/>
  <c r="L184" i="17"/>
  <c r="K184" i="17"/>
  <c r="J184" i="17"/>
  <c r="I184" i="17"/>
  <c r="H184" i="17"/>
  <c r="G184" i="17"/>
  <c r="F184" i="17"/>
  <c r="E184" i="17"/>
  <c r="D184" i="17"/>
  <c r="C184" i="17"/>
  <c r="B184" i="17"/>
  <c r="A184" i="17"/>
  <c r="BJ183" i="17"/>
  <c r="BI183" i="17"/>
  <c r="HI183" i="17" s="1"/>
  <c r="BH183" i="17"/>
  <c r="HJ183" i="17" s="1"/>
  <c r="BG183" i="17"/>
  <c r="BF183" i="17"/>
  <c r="BE183" i="17"/>
  <c r="BD183" i="17"/>
  <c r="BC183" i="17"/>
  <c r="BB183" i="17"/>
  <c r="BA183" i="17"/>
  <c r="AZ183" i="17"/>
  <c r="AY183" i="17"/>
  <c r="AX183" i="17"/>
  <c r="AW183" i="17"/>
  <c r="AV183" i="17"/>
  <c r="AU183" i="17"/>
  <c r="AT183" i="17"/>
  <c r="AS183" i="17"/>
  <c r="AR183" i="17"/>
  <c r="AQ183" i="17"/>
  <c r="AP183" i="17"/>
  <c r="AO183" i="17"/>
  <c r="AN183" i="17"/>
  <c r="AM183" i="17"/>
  <c r="AL183" i="17"/>
  <c r="AK183" i="17"/>
  <c r="AJ183" i="17"/>
  <c r="AI183" i="17"/>
  <c r="AH183" i="17"/>
  <c r="AG183" i="17"/>
  <c r="AF183" i="17"/>
  <c r="AE183" i="17"/>
  <c r="AD183" i="17"/>
  <c r="AC183" i="17"/>
  <c r="AB183" i="17"/>
  <c r="AA183" i="17"/>
  <c r="Z183" i="17"/>
  <c r="Y183" i="17"/>
  <c r="X183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A183" i="17"/>
  <c r="BJ182" i="17"/>
  <c r="BI182" i="17"/>
  <c r="HI182" i="17" s="1"/>
  <c r="BH182" i="17"/>
  <c r="BG182" i="17"/>
  <c r="BF182" i="17"/>
  <c r="BE182" i="17"/>
  <c r="BD182" i="17"/>
  <c r="BC182" i="17"/>
  <c r="BB182" i="17"/>
  <c r="BA182" i="17"/>
  <c r="AZ182" i="17"/>
  <c r="AY182" i="17"/>
  <c r="AX182" i="17"/>
  <c r="AW182" i="17"/>
  <c r="AV182" i="17"/>
  <c r="AU182" i="17"/>
  <c r="AT182" i="17"/>
  <c r="AS182" i="17"/>
  <c r="AR182" i="17"/>
  <c r="AQ182" i="17"/>
  <c r="AP182" i="17"/>
  <c r="AO182" i="17"/>
  <c r="AN182" i="17"/>
  <c r="AM182" i="17"/>
  <c r="AL182" i="17"/>
  <c r="AK182" i="17"/>
  <c r="AJ182" i="17"/>
  <c r="AI182" i="17"/>
  <c r="AH182" i="17"/>
  <c r="AG182" i="17"/>
  <c r="AF182" i="17"/>
  <c r="AE182" i="17"/>
  <c r="AD182" i="17"/>
  <c r="AC182" i="17"/>
  <c r="AB182" i="17"/>
  <c r="AA182" i="17"/>
  <c r="Z182" i="17"/>
  <c r="Y182" i="17"/>
  <c r="X182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GZ182" i="17" s="1"/>
  <c r="F182" i="17"/>
  <c r="HA182" i="17" s="1"/>
  <c r="E182" i="17"/>
  <c r="D182" i="17"/>
  <c r="C182" i="17"/>
  <c r="B182" i="17"/>
  <c r="A182" i="17"/>
  <c r="BJ181" i="17"/>
  <c r="BI181" i="17"/>
  <c r="HI181" i="17" s="1"/>
  <c r="BH181" i="17"/>
  <c r="HJ181" i="17" s="1"/>
  <c r="BG181" i="17"/>
  <c r="BF181" i="17"/>
  <c r="BE181" i="17"/>
  <c r="BD181" i="17"/>
  <c r="BC181" i="17"/>
  <c r="BB181" i="17"/>
  <c r="BA181" i="17"/>
  <c r="AZ181" i="17"/>
  <c r="AY181" i="17"/>
  <c r="AX181" i="17"/>
  <c r="AW181" i="17"/>
  <c r="AV181" i="17"/>
  <c r="AU181" i="17"/>
  <c r="AT181" i="17"/>
  <c r="AS181" i="17"/>
  <c r="AR181" i="17"/>
  <c r="AQ181" i="17"/>
  <c r="AP181" i="17"/>
  <c r="AO181" i="17"/>
  <c r="AN181" i="17"/>
  <c r="AM181" i="17"/>
  <c r="AL181" i="17"/>
  <c r="AK181" i="17"/>
  <c r="AJ181" i="17"/>
  <c r="AI181" i="17"/>
  <c r="AH181" i="17"/>
  <c r="AG181" i="17"/>
  <c r="AF181" i="17"/>
  <c r="AE181" i="17"/>
  <c r="AD181" i="17"/>
  <c r="AC181" i="17"/>
  <c r="AB181" i="17"/>
  <c r="AA181" i="17"/>
  <c r="Z181" i="17"/>
  <c r="Y181" i="17"/>
  <c r="X181" i="17"/>
  <c r="W181" i="17"/>
  <c r="V181" i="17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GZ181" i="17" s="1"/>
  <c r="F181" i="17"/>
  <c r="E181" i="17"/>
  <c r="D181" i="17"/>
  <c r="C181" i="17"/>
  <c r="B181" i="17"/>
  <c r="A181" i="17"/>
  <c r="BJ180" i="17"/>
  <c r="BI180" i="17"/>
  <c r="HI180" i="17" s="1"/>
  <c r="BH180" i="17"/>
  <c r="HJ180" i="17" s="1"/>
  <c r="BG180" i="17"/>
  <c r="BF180" i="17"/>
  <c r="BE180" i="17"/>
  <c r="BD180" i="17"/>
  <c r="BC180" i="17"/>
  <c r="BB180" i="17"/>
  <c r="BA180" i="17"/>
  <c r="AZ180" i="17"/>
  <c r="AY180" i="17"/>
  <c r="AX180" i="17"/>
  <c r="AW180" i="17"/>
  <c r="AV180" i="17"/>
  <c r="AU180" i="17"/>
  <c r="AT180" i="17"/>
  <c r="AS180" i="17"/>
  <c r="AR180" i="17"/>
  <c r="AQ180" i="17"/>
  <c r="AP180" i="17"/>
  <c r="AO180" i="17"/>
  <c r="AN180" i="17"/>
  <c r="AM180" i="17"/>
  <c r="AL180" i="17"/>
  <c r="AK180" i="17"/>
  <c r="AJ180" i="17"/>
  <c r="AI180" i="17"/>
  <c r="AH180" i="17"/>
  <c r="AG180" i="17"/>
  <c r="AF180" i="17"/>
  <c r="AE180" i="17"/>
  <c r="AD180" i="17"/>
  <c r="AC180" i="17"/>
  <c r="AB180" i="17"/>
  <c r="AA180" i="17"/>
  <c r="Z180" i="17"/>
  <c r="Y180" i="17"/>
  <c r="X180" i="17"/>
  <c r="W180" i="17"/>
  <c r="V180" i="17"/>
  <c r="U180" i="17"/>
  <c r="T180" i="17"/>
  <c r="S180" i="17"/>
  <c r="R180" i="17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E180" i="17"/>
  <c r="D180" i="17"/>
  <c r="C180" i="17"/>
  <c r="B180" i="17"/>
  <c r="A180" i="17"/>
  <c r="BJ179" i="17"/>
  <c r="BI179" i="17"/>
  <c r="HI179" i="17" s="1"/>
  <c r="BH179" i="17"/>
  <c r="HJ179" i="17" s="1"/>
  <c r="BG179" i="17"/>
  <c r="BF179" i="17"/>
  <c r="BE179" i="17"/>
  <c r="BD179" i="17"/>
  <c r="BC179" i="17"/>
  <c r="BB179" i="17"/>
  <c r="BA179" i="17"/>
  <c r="AZ179" i="17"/>
  <c r="AY179" i="17"/>
  <c r="AX179" i="17"/>
  <c r="AW179" i="17"/>
  <c r="AV179" i="17"/>
  <c r="AU179" i="17"/>
  <c r="AT179" i="17"/>
  <c r="AS179" i="17"/>
  <c r="AR179" i="17"/>
  <c r="AQ179" i="17"/>
  <c r="AP179" i="17"/>
  <c r="AO179" i="17"/>
  <c r="AN179" i="17"/>
  <c r="AM179" i="17"/>
  <c r="AL179" i="17"/>
  <c r="AK179" i="17"/>
  <c r="AJ179" i="17"/>
  <c r="AI179" i="17"/>
  <c r="AH179" i="17"/>
  <c r="AG179" i="17"/>
  <c r="AF179" i="17"/>
  <c r="AE179" i="17"/>
  <c r="AD179" i="17"/>
  <c r="AC179" i="17"/>
  <c r="AB179" i="17"/>
  <c r="AA179" i="17"/>
  <c r="Z179" i="17"/>
  <c r="Y179" i="17"/>
  <c r="X179" i="17"/>
  <c r="W179" i="17"/>
  <c r="V179" i="17"/>
  <c r="U179" i="17"/>
  <c r="T179" i="17"/>
  <c r="S179" i="17"/>
  <c r="R179" i="17"/>
  <c r="Q179" i="17"/>
  <c r="P179" i="17"/>
  <c r="O179" i="17"/>
  <c r="N179" i="17"/>
  <c r="M179" i="17"/>
  <c r="L179" i="17"/>
  <c r="K179" i="17"/>
  <c r="J179" i="17"/>
  <c r="I179" i="17"/>
  <c r="H179" i="17"/>
  <c r="G179" i="17"/>
  <c r="F179" i="17"/>
  <c r="E179" i="17"/>
  <c r="D179" i="17"/>
  <c r="C179" i="17"/>
  <c r="B179" i="17"/>
  <c r="A179" i="17"/>
  <c r="BJ178" i="17"/>
  <c r="BI178" i="17"/>
  <c r="HI178" i="17" s="1"/>
  <c r="BH178" i="17"/>
  <c r="HJ178" i="17" s="1"/>
  <c r="BG178" i="17"/>
  <c r="BF178" i="17"/>
  <c r="BE178" i="17"/>
  <c r="BD178" i="17"/>
  <c r="BC178" i="17"/>
  <c r="BB178" i="17"/>
  <c r="BA178" i="17"/>
  <c r="AZ178" i="17"/>
  <c r="AY178" i="17"/>
  <c r="AX178" i="17"/>
  <c r="AW178" i="17"/>
  <c r="AV178" i="17"/>
  <c r="AU178" i="17"/>
  <c r="AT178" i="17"/>
  <c r="AS178" i="17"/>
  <c r="AR178" i="17"/>
  <c r="AQ178" i="17"/>
  <c r="AP178" i="17"/>
  <c r="AO178" i="17"/>
  <c r="AN178" i="17"/>
  <c r="AM178" i="17"/>
  <c r="AL178" i="17"/>
  <c r="AK178" i="17"/>
  <c r="AJ178" i="17"/>
  <c r="AI178" i="17"/>
  <c r="AH178" i="17"/>
  <c r="AG178" i="17"/>
  <c r="AF178" i="17"/>
  <c r="AE178" i="17"/>
  <c r="AD178" i="17"/>
  <c r="AC178" i="17"/>
  <c r="AB178" i="17"/>
  <c r="AA178" i="17"/>
  <c r="Z178" i="17"/>
  <c r="Y178" i="17"/>
  <c r="X178" i="17"/>
  <c r="W178" i="17"/>
  <c r="V178" i="17"/>
  <c r="U178" i="17"/>
  <c r="T178" i="17"/>
  <c r="S178" i="17"/>
  <c r="R178" i="17"/>
  <c r="Q178" i="17"/>
  <c r="P178" i="17"/>
  <c r="O178" i="17"/>
  <c r="N178" i="17"/>
  <c r="M178" i="17"/>
  <c r="L178" i="17"/>
  <c r="K178" i="17"/>
  <c r="J178" i="17"/>
  <c r="I178" i="17"/>
  <c r="H178" i="17"/>
  <c r="G178" i="17"/>
  <c r="F178" i="17"/>
  <c r="E178" i="17"/>
  <c r="D178" i="17"/>
  <c r="C178" i="17"/>
  <c r="B178" i="17"/>
  <c r="A178" i="17"/>
  <c r="BJ177" i="17"/>
  <c r="BI177" i="17"/>
  <c r="HI177" i="17" s="1"/>
  <c r="BH177" i="17"/>
  <c r="HJ177" i="17" s="1"/>
  <c r="BG177" i="17"/>
  <c r="BF177" i="17"/>
  <c r="BE177" i="17"/>
  <c r="BD177" i="17"/>
  <c r="BC177" i="17"/>
  <c r="BB177" i="17"/>
  <c r="BA177" i="17"/>
  <c r="AZ177" i="17"/>
  <c r="AY177" i="17"/>
  <c r="AX177" i="17"/>
  <c r="AW177" i="17"/>
  <c r="AV177" i="17"/>
  <c r="AU177" i="17"/>
  <c r="AT177" i="17"/>
  <c r="AS177" i="17"/>
  <c r="AR177" i="17"/>
  <c r="AQ177" i="17"/>
  <c r="AP177" i="17"/>
  <c r="AO177" i="17"/>
  <c r="AN177" i="17"/>
  <c r="AM177" i="17"/>
  <c r="AL177" i="17"/>
  <c r="AK177" i="17"/>
  <c r="AJ177" i="17"/>
  <c r="AI177" i="17"/>
  <c r="AH177" i="17"/>
  <c r="AG177" i="17"/>
  <c r="AF177" i="17"/>
  <c r="AE177" i="17"/>
  <c r="AD177" i="17"/>
  <c r="AC177" i="17"/>
  <c r="AB177" i="17"/>
  <c r="AA177" i="17"/>
  <c r="Z177" i="17"/>
  <c r="GE177" i="17" s="1"/>
  <c r="Y177" i="17"/>
  <c r="X177" i="17"/>
  <c r="W177" i="17"/>
  <c r="V177" i="17"/>
  <c r="U177" i="17"/>
  <c r="T177" i="17"/>
  <c r="S177" i="17"/>
  <c r="R177" i="17"/>
  <c r="Q177" i="17"/>
  <c r="P177" i="17"/>
  <c r="O177" i="17"/>
  <c r="N177" i="17"/>
  <c r="M177" i="17"/>
  <c r="L177" i="17"/>
  <c r="K177" i="17"/>
  <c r="J177" i="17"/>
  <c r="I177" i="17"/>
  <c r="H177" i="17"/>
  <c r="G177" i="17"/>
  <c r="F177" i="17"/>
  <c r="E177" i="17"/>
  <c r="D177" i="17"/>
  <c r="C177" i="17"/>
  <c r="B177" i="17"/>
  <c r="A177" i="17"/>
  <c r="BJ176" i="17"/>
  <c r="BI176" i="17"/>
  <c r="HI176" i="17" s="1"/>
  <c r="BH176" i="17"/>
  <c r="HJ176" i="17" s="1"/>
  <c r="BG176" i="17"/>
  <c r="BF176" i="17"/>
  <c r="BE176" i="17"/>
  <c r="BD176" i="17"/>
  <c r="BC176" i="17"/>
  <c r="BB176" i="17"/>
  <c r="BA176" i="17"/>
  <c r="AZ176" i="17"/>
  <c r="AY176" i="17"/>
  <c r="AX176" i="17"/>
  <c r="AW176" i="17"/>
  <c r="AV176" i="17"/>
  <c r="AU176" i="17"/>
  <c r="AT176" i="17"/>
  <c r="AS176" i="17"/>
  <c r="AR176" i="17"/>
  <c r="AQ176" i="17"/>
  <c r="AP176" i="17"/>
  <c r="AO176" i="17"/>
  <c r="AN176" i="17"/>
  <c r="AM176" i="17"/>
  <c r="AL176" i="17"/>
  <c r="AK176" i="17"/>
  <c r="AJ176" i="17"/>
  <c r="AI176" i="17"/>
  <c r="AH176" i="17"/>
  <c r="AG176" i="17"/>
  <c r="AF176" i="17"/>
  <c r="AE176" i="17"/>
  <c r="AD176" i="17"/>
  <c r="AC176" i="17"/>
  <c r="AB176" i="17"/>
  <c r="AA176" i="17"/>
  <c r="Z176" i="17"/>
  <c r="Y176" i="17"/>
  <c r="X176" i="17"/>
  <c r="W176" i="17"/>
  <c r="V176" i="17"/>
  <c r="U176" i="17"/>
  <c r="T176" i="17"/>
  <c r="S176" i="17"/>
  <c r="R176" i="17"/>
  <c r="Q176" i="17"/>
  <c r="P176" i="17"/>
  <c r="O176" i="17"/>
  <c r="N176" i="17"/>
  <c r="M176" i="17"/>
  <c r="L176" i="17"/>
  <c r="K176" i="17"/>
  <c r="J176" i="17"/>
  <c r="I176" i="17"/>
  <c r="H176" i="17"/>
  <c r="G176" i="17"/>
  <c r="GZ176" i="17" s="1"/>
  <c r="F176" i="17"/>
  <c r="HA176" i="17" s="1"/>
  <c r="E176" i="17"/>
  <c r="D176" i="17"/>
  <c r="C176" i="17"/>
  <c r="B176" i="17"/>
  <c r="A176" i="17"/>
  <c r="BJ175" i="17"/>
  <c r="BI175" i="17"/>
  <c r="HI175" i="17" s="1"/>
  <c r="BH175" i="17"/>
  <c r="HJ175" i="17" s="1"/>
  <c r="BG175" i="17"/>
  <c r="BF175" i="17"/>
  <c r="BE175" i="17"/>
  <c r="BD175" i="17"/>
  <c r="BC175" i="17"/>
  <c r="BB175" i="17"/>
  <c r="BA175" i="17"/>
  <c r="AZ175" i="17"/>
  <c r="AY175" i="17"/>
  <c r="AX175" i="17"/>
  <c r="AW175" i="17"/>
  <c r="AV175" i="17"/>
  <c r="AU175" i="17"/>
  <c r="AT175" i="17"/>
  <c r="AS175" i="17"/>
  <c r="AR175" i="17"/>
  <c r="AQ175" i="17"/>
  <c r="AP175" i="17"/>
  <c r="AO175" i="17"/>
  <c r="AN175" i="17"/>
  <c r="AM175" i="17"/>
  <c r="AL175" i="17"/>
  <c r="AK175" i="17"/>
  <c r="AJ175" i="17"/>
  <c r="AI175" i="17"/>
  <c r="AH175" i="17"/>
  <c r="AG175" i="17"/>
  <c r="AF175" i="17"/>
  <c r="AE175" i="17"/>
  <c r="AD175" i="17"/>
  <c r="AC175" i="17"/>
  <c r="AB175" i="17"/>
  <c r="AA175" i="17"/>
  <c r="Z175" i="17"/>
  <c r="Y175" i="17"/>
  <c r="X175" i="17"/>
  <c r="W175" i="17"/>
  <c r="V175" i="17"/>
  <c r="U175" i="17"/>
  <c r="T175" i="17"/>
  <c r="S175" i="17"/>
  <c r="R175" i="17"/>
  <c r="Q175" i="17"/>
  <c r="P175" i="17"/>
  <c r="O175" i="17"/>
  <c r="N175" i="17"/>
  <c r="M175" i="17"/>
  <c r="L175" i="17"/>
  <c r="K175" i="17"/>
  <c r="J175" i="17"/>
  <c r="I175" i="17"/>
  <c r="H175" i="17"/>
  <c r="G175" i="17"/>
  <c r="GZ175" i="17" s="1"/>
  <c r="F175" i="17"/>
  <c r="E175" i="17"/>
  <c r="D175" i="17"/>
  <c r="C175" i="17"/>
  <c r="B175" i="17"/>
  <c r="A175" i="17"/>
  <c r="BJ174" i="17"/>
  <c r="BI174" i="17"/>
  <c r="HI174" i="17" s="1"/>
  <c r="BH174" i="17"/>
  <c r="HJ174" i="17" s="1"/>
  <c r="BG174" i="17"/>
  <c r="BF174" i="17"/>
  <c r="BE174" i="17"/>
  <c r="BD174" i="17"/>
  <c r="BC174" i="17"/>
  <c r="BB174" i="17"/>
  <c r="BA174" i="17"/>
  <c r="AZ174" i="17"/>
  <c r="AY174" i="17"/>
  <c r="AX174" i="17"/>
  <c r="AW174" i="17"/>
  <c r="AV174" i="17"/>
  <c r="AU174" i="17"/>
  <c r="AT174" i="17"/>
  <c r="AS174" i="17"/>
  <c r="AR174" i="17"/>
  <c r="AQ174" i="17"/>
  <c r="AP174" i="17"/>
  <c r="AO174" i="17"/>
  <c r="AN174" i="17"/>
  <c r="AM174" i="17"/>
  <c r="AL174" i="17"/>
  <c r="AK174" i="17"/>
  <c r="AJ174" i="17"/>
  <c r="AI174" i="17"/>
  <c r="AH174" i="17"/>
  <c r="AG174" i="17"/>
  <c r="AF174" i="17"/>
  <c r="AE174" i="17"/>
  <c r="AD174" i="17"/>
  <c r="AC174" i="17"/>
  <c r="AB174" i="17"/>
  <c r="AA174" i="17"/>
  <c r="Z174" i="17"/>
  <c r="Y174" i="17"/>
  <c r="X174" i="17"/>
  <c r="W174" i="17"/>
  <c r="V174" i="17"/>
  <c r="U174" i="17"/>
  <c r="T174" i="17"/>
  <c r="S174" i="17"/>
  <c r="R174" i="17"/>
  <c r="Q174" i="17"/>
  <c r="P174" i="17"/>
  <c r="O174" i="17"/>
  <c r="N174" i="17"/>
  <c r="M174" i="17"/>
  <c r="L174" i="17"/>
  <c r="K174" i="17"/>
  <c r="J174" i="17"/>
  <c r="I174" i="17"/>
  <c r="H174" i="17"/>
  <c r="G174" i="17"/>
  <c r="F174" i="17"/>
  <c r="E174" i="17"/>
  <c r="D174" i="17"/>
  <c r="C174" i="17"/>
  <c r="B174" i="17"/>
  <c r="A174" i="17"/>
  <c r="BJ173" i="17"/>
  <c r="BI173" i="17"/>
  <c r="HI173" i="17" s="1"/>
  <c r="BH173" i="17"/>
  <c r="HJ173" i="17" s="1"/>
  <c r="BG173" i="17"/>
  <c r="BF173" i="17"/>
  <c r="BE173" i="17"/>
  <c r="BD173" i="17"/>
  <c r="BC173" i="17"/>
  <c r="BB173" i="17"/>
  <c r="BA173" i="17"/>
  <c r="AZ173" i="17"/>
  <c r="AY173" i="17"/>
  <c r="AX173" i="17"/>
  <c r="AW173" i="17"/>
  <c r="AV173" i="17"/>
  <c r="AU173" i="17"/>
  <c r="AT173" i="17"/>
  <c r="AS173" i="17"/>
  <c r="AR173" i="17"/>
  <c r="AQ173" i="17"/>
  <c r="AP173" i="17"/>
  <c r="AO173" i="17"/>
  <c r="AN173" i="17"/>
  <c r="AM173" i="17"/>
  <c r="AL173" i="17"/>
  <c r="AK173" i="17"/>
  <c r="AJ173" i="17"/>
  <c r="AI173" i="17"/>
  <c r="AH173" i="17"/>
  <c r="AG173" i="17"/>
  <c r="AF173" i="17"/>
  <c r="AE173" i="17"/>
  <c r="AD173" i="17"/>
  <c r="AC173" i="17"/>
  <c r="AB173" i="17"/>
  <c r="AA173" i="17"/>
  <c r="Z173" i="17"/>
  <c r="Y173" i="17"/>
  <c r="X173" i="17"/>
  <c r="W173" i="17"/>
  <c r="V173" i="17"/>
  <c r="U173" i="17"/>
  <c r="T173" i="17"/>
  <c r="S173" i="17"/>
  <c r="R173" i="17"/>
  <c r="Q173" i="17"/>
  <c r="P173" i="17"/>
  <c r="O173" i="17"/>
  <c r="N173" i="17"/>
  <c r="M173" i="17"/>
  <c r="L173" i="17"/>
  <c r="K173" i="17"/>
  <c r="J173" i="17"/>
  <c r="I173" i="17"/>
  <c r="H173" i="17"/>
  <c r="G173" i="17"/>
  <c r="F173" i="17"/>
  <c r="E173" i="17"/>
  <c r="D173" i="17"/>
  <c r="C173" i="17"/>
  <c r="B173" i="17"/>
  <c r="A173" i="17"/>
  <c r="BJ172" i="17"/>
  <c r="BI172" i="17"/>
  <c r="HI172" i="17" s="1"/>
  <c r="BH172" i="17"/>
  <c r="HJ172" i="17" s="1"/>
  <c r="BG172" i="17"/>
  <c r="BF172" i="17"/>
  <c r="BE172" i="17"/>
  <c r="BD172" i="17"/>
  <c r="BC172" i="17"/>
  <c r="BB172" i="17"/>
  <c r="BA172" i="17"/>
  <c r="AZ172" i="17"/>
  <c r="AY172" i="17"/>
  <c r="AX172" i="17"/>
  <c r="AW172" i="17"/>
  <c r="AV172" i="17"/>
  <c r="AU172" i="17"/>
  <c r="AT172" i="17"/>
  <c r="AS172" i="17"/>
  <c r="AR172" i="17"/>
  <c r="AQ172" i="17"/>
  <c r="AP172" i="17"/>
  <c r="AO172" i="17"/>
  <c r="AN172" i="17"/>
  <c r="AM172" i="17"/>
  <c r="AL172" i="17"/>
  <c r="AK172" i="17"/>
  <c r="AJ172" i="17"/>
  <c r="AI172" i="17"/>
  <c r="AH172" i="17"/>
  <c r="AG172" i="17"/>
  <c r="AF172" i="17"/>
  <c r="AE172" i="17"/>
  <c r="AD172" i="17"/>
  <c r="AC172" i="17"/>
  <c r="AB172" i="17"/>
  <c r="AA172" i="17"/>
  <c r="Z172" i="17"/>
  <c r="Y172" i="17"/>
  <c r="X172" i="17"/>
  <c r="W172" i="17"/>
  <c r="DB172" i="17" s="1"/>
  <c r="V172" i="17"/>
  <c r="U172" i="17"/>
  <c r="T172" i="17"/>
  <c r="S172" i="17"/>
  <c r="R172" i="17"/>
  <c r="Q172" i="17"/>
  <c r="P172" i="17"/>
  <c r="O172" i="17"/>
  <c r="N172" i="17"/>
  <c r="M172" i="17"/>
  <c r="L172" i="17"/>
  <c r="K172" i="17"/>
  <c r="J172" i="17"/>
  <c r="I172" i="17"/>
  <c r="H172" i="17"/>
  <c r="G172" i="17"/>
  <c r="F172" i="17"/>
  <c r="E172" i="17"/>
  <c r="D172" i="17"/>
  <c r="C172" i="17"/>
  <c r="B172" i="17"/>
  <c r="A172" i="17"/>
  <c r="BJ171" i="17"/>
  <c r="BI171" i="17"/>
  <c r="HI171" i="17" s="1"/>
  <c r="BH171" i="17"/>
  <c r="HJ171" i="17" s="1"/>
  <c r="BG171" i="17"/>
  <c r="BF171" i="17"/>
  <c r="BE171" i="17"/>
  <c r="BD171" i="17"/>
  <c r="BC171" i="17"/>
  <c r="BB171" i="17"/>
  <c r="BA171" i="17"/>
  <c r="AZ171" i="17"/>
  <c r="AY171" i="17"/>
  <c r="AX171" i="17"/>
  <c r="AW171" i="17"/>
  <c r="AV171" i="17"/>
  <c r="AU171" i="17"/>
  <c r="AT171" i="17"/>
  <c r="AS171" i="17"/>
  <c r="AR171" i="17"/>
  <c r="AQ171" i="17"/>
  <c r="AP171" i="17"/>
  <c r="AO171" i="17"/>
  <c r="AN171" i="17"/>
  <c r="AM171" i="17"/>
  <c r="AL171" i="17"/>
  <c r="AK171" i="17"/>
  <c r="AJ171" i="17"/>
  <c r="AI171" i="17"/>
  <c r="AH171" i="17"/>
  <c r="AG171" i="17"/>
  <c r="AF171" i="17"/>
  <c r="AE171" i="17"/>
  <c r="AD171" i="17"/>
  <c r="AC171" i="17"/>
  <c r="AB171" i="17"/>
  <c r="AA171" i="17"/>
  <c r="Z171" i="17"/>
  <c r="GE171" i="17" s="1"/>
  <c r="Y171" i="17"/>
  <c r="X171" i="17"/>
  <c r="W171" i="17"/>
  <c r="V171" i="17"/>
  <c r="U171" i="17"/>
  <c r="T171" i="17"/>
  <c r="S171" i="17"/>
  <c r="R171" i="17"/>
  <c r="Q171" i="17"/>
  <c r="P171" i="17"/>
  <c r="O171" i="17"/>
  <c r="N171" i="17"/>
  <c r="M171" i="17"/>
  <c r="L171" i="17"/>
  <c r="K171" i="17"/>
  <c r="J171" i="17"/>
  <c r="I171" i="17"/>
  <c r="H171" i="17"/>
  <c r="G171" i="17"/>
  <c r="F171" i="17"/>
  <c r="E171" i="17"/>
  <c r="D171" i="17"/>
  <c r="C171" i="17"/>
  <c r="B171" i="17"/>
  <c r="A171" i="17"/>
  <c r="BJ170" i="17"/>
  <c r="BI170" i="17"/>
  <c r="HI170" i="17" s="1"/>
  <c r="BH170" i="17"/>
  <c r="BG170" i="17"/>
  <c r="BF170" i="17"/>
  <c r="BE170" i="17"/>
  <c r="BD170" i="17"/>
  <c r="BC170" i="17"/>
  <c r="BB170" i="17"/>
  <c r="BA170" i="17"/>
  <c r="AZ170" i="17"/>
  <c r="AY170" i="17"/>
  <c r="AX170" i="17"/>
  <c r="AW170" i="17"/>
  <c r="AV170" i="17"/>
  <c r="AU170" i="17"/>
  <c r="AT170" i="17"/>
  <c r="AS170" i="17"/>
  <c r="AR170" i="17"/>
  <c r="AQ170" i="17"/>
  <c r="AP170" i="17"/>
  <c r="AO170" i="17"/>
  <c r="AN170" i="17"/>
  <c r="AM170" i="17"/>
  <c r="AL170" i="17"/>
  <c r="AK170" i="17"/>
  <c r="AJ170" i="17"/>
  <c r="AI170" i="17"/>
  <c r="AH170" i="17"/>
  <c r="AG170" i="17"/>
  <c r="AF170" i="17"/>
  <c r="AE170" i="17"/>
  <c r="AD170" i="17"/>
  <c r="AC170" i="17"/>
  <c r="AB170" i="17"/>
  <c r="AA170" i="17"/>
  <c r="Z170" i="17"/>
  <c r="Y170" i="17"/>
  <c r="X170" i="17"/>
  <c r="W170" i="17"/>
  <c r="V170" i="17"/>
  <c r="U170" i="17"/>
  <c r="T170" i="17"/>
  <c r="S170" i="17"/>
  <c r="R170" i="17"/>
  <c r="Q170" i="17"/>
  <c r="P170" i="17"/>
  <c r="O170" i="17"/>
  <c r="N170" i="17"/>
  <c r="M170" i="17"/>
  <c r="L170" i="17"/>
  <c r="K170" i="17"/>
  <c r="J170" i="17"/>
  <c r="I170" i="17"/>
  <c r="H170" i="17"/>
  <c r="G170" i="17"/>
  <c r="GZ170" i="17" s="1"/>
  <c r="F170" i="17"/>
  <c r="HA170" i="17" s="1"/>
  <c r="E170" i="17"/>
  <c r="D170" i="17"/>
  <c r="C170" i="17"/>
  <c r="B170" i="17"/>
  <c r="A170" i="17"/>
  <c r="BJ169" i="17"/>
  <c r="BI169" i="17"/>
  <c r="HI169" i="17" s="1"/>
  <c r="BH169" i="17"/>
  <c r="HJ169" i="17" s="1"/>
  <c r="BG169" i="17"/>
  <c r="BF169" i="17"/>
  <c r="BE169" i="17"/>
  <c r="BD169" i="17"/>
  <c r="BC169" i="17"/>
  <c r="BB169" i="17"/>
  <c r="BA169" i="17"/>
  <c r="AZ169" i="17"/>
  <c r="AY169" i="17"/>
  <c r="AX169" i="17"/>
  <c r="AW169" i="17"/>
  <c r="AV169" i="17"/>
  <c r="AU169" i="17"/>
  <c r="AT169" i="17"/>
  <c r="AS169" i="17"/>
  <c r="AR169" i="17"/>
  <c r="AQ169" i="17"/>
  <c r="AP169" i="17"/>
  <c r="AO169" i="17"/>
  <c r="AN169" i="17"/>
  <c r="AM169" i="17"/>
  <c r="AL169" i="17"/>
  <c r="AK169" i="17"/>
  <c r="AJ169" i="17"/>
  <c r="AI169" i="17"/>
  <c r="AH169" i="17"/>
  <c r="AG169" i="17"/>
  <c r="AF169" i="17"/>
  <c r="AE169" i="17"/>
  <c r="AD169" i="17"/>
  <c r="AC169" i="17"/>
  <c r="AB169" i="17"/>
  <c r="AA169" i="17"/>
  <c r="Z169" i="17"/>
  <c r="Y169" i="17"/>
  <c r="X169" i="17"/>
  <c r="W169" i="17"/>
  <c r="V169" i="17"/>
  <c r="U169" i="17"/>
  <c r="T169" i="17"/>
  <c r="S169" i="17"/>
  <c r="R169" i="17"/>
  <c r="Q169" i="17"/>
  <c r="P169" i="17"/>
  <c r="O169" i="17"/>
  <c r="N169" i="17"/>
  <c r="M169" i="17"/>
  <c r="L169" i="17"/>
  <c r="K169" i="17"/>
  <c r="J169" i="17"/>
  <c r="I169" i="17"/>
  <c r="H169" i="17"/>
  <c r="G169" i="17"/>
  <c r="GZ169" i="17" s="1"/>
  <c r="F169" i="17"/>
  <c r="E169" i="17"/>
  <c r="D169" i="17"/>
  <c r="C169" i="17"/>
  <c r="B169" i="17"/>
  <c r="A169" i="17"/>
  <c r="BJ168" i="17"/>
  <c r="BI168" i="17"/>
  <c r="HI168" i="17" s="1"/>
  <c r="BH168" i="17"/>
  <c r="HJ168" i="17" s="1"/>
  <c r="BG168" i="17"/>
  <c r="BF168" i="17"/>
  <c r="BE168" i="17"/>
  <c r="BD168" i="17"/>
  <c r="BC168" i="17"/>
  <c r="BB168" i="17"/>
  <c r="BA168" i="17"/>
  <c r="AZ168" i="17"/>
  <c r="AY168" i="17"/>
  <c r="AX168" i="17"/>
  <c r="AW168" i="17"/>
  <c r="AV168" i="17"/>
  <c r="AU168" i="17"/>
  <c r="AT168" i="17"/>
  <c r="AS168" i="17"/>
  <c r="AR168" i="17"/>
  <c r="AQ168" i="17"/>
  <c r="AP168" i="17"/>
  <c r="AO168" i="17"/>
  <c r="AN168" i="17"/>
  <c r="AM168" i="17"/>
  <c r="AL168" i="17"/>
  <c r="AK168" i="17"/>
  <c r="AJ168" i="17"/>
  <c r="AI168" i="17"/>
  <c r="AH168" i="17"/>
  <c r="AG168" i="17"/>
  <c r="AF168" i="17"/>
  <c r="AE168" i="17"/>
  <c r="AD168" i="17"/>
  <c r="AC168" i="17"/>
  <c r="AB168" i="17"/>
  <c r="AA168" i="17"/>
  <c r="Z168" i="17"/>
  <c r="Y168" i="17"/>
  <c r="X168" i="17"/>
  <c r="W168" i="17"/>
  <c r="V168" i="17"/>
  <c r="U168" i="17"/>
  <c r="T168" i="17"/>
  <c r="S168" i="17"/>
  <c r="R168" i="17"/>
  <c r="Q168" i="17"/>
  <c r="P168" i="17"/>
  <c r="O168" i="17"/>
  <c r="N168" i="17"/>
  <c r="M168" i="17"/>
  <c r="L168" i="17"/>
  <c r="K168" i="17"/>
  <c r="J168" i="17"/>
  <c r="I168" i="17"/>
  <c r="H168" i="17"/>
  <c r="G168" i="17"/>
  <c r="F168" i="17"/>
  <c r="E168" i="17"/>
  <c r="D168" i="17"/>
  <c r="C168" i="17"/>
  <c r="B168" i="17"/>
  <c r="A168" i="17"/>
  <c r="BJ167" i="17"/>
  <c r="BI167" i="17"/>
  <c r="HI167" i="17" s="1"/>
  <c r="BH167" i="17"/>
  <c r="HJ167" i="17" s="1"/>
  <c r="BG167" i="17"/>
  <c r="BF167" i="17"/>
  <c r="BE167" i="17"/>
  <c r="BD167" i="17"/>
  <c r="BC167" i="17"/>
  <c r="BB167" i="17"/>
  <c r="BA167" i="17"/>
  <c r="AZ167" i="17"/>
  <c r="AY167" i="17"/>
  <c r="AX167" i="17"/>
  <c r="AW167" i="17"/>
  <c r="AV167" i="17"/>
  <c r="AU167" i="17"/>
  <c r="AT167" i="17"/>
  <c r="AS167" i="17"/>
  <c r="AR167" i="17"/>
  <c r="AQ167" i="17"/>
  <c r="AP167" i="17"/>
  <c r="AO167" i="17"/>
  <c r="AN167" i="17"/>
  <c r="AM167" i="17"/>
  <c r="AL167" i="17"/>
  <c r="AK167" i="17"/>
  <c r="AJ167" i="17"/>
  <c r="AI167" i="17"/>
  <c r="AH167" i="17"/>
  <c r="AG167" i="17"/>
  <c r="AF167" i="17"/>
  <c r="AE167" i="17"/>
  <c r="AD167" i="17"/>
  <c r="AC167" i="17"/>
  <c r="AB167" i="17"/>
  <c r="AA167" i="17"/>
  <c r="Z167" i="17"/>
  <c r="Y167" i="17"/>
  <c r="X167" i="17"/>
  <c r="W167" i="17"/>
  <c r="V167" i="17"/>
  <c r="U167" i="17"/>
  <c r="T167" i="17"/>
  <c r="S167" i="17"/>
  <c r="R167" i="17"/>
  <c r="Q167" i="17"/>
  <c r="P167" i="17"/>
  <c r="O167" i="17"/>
  <c r="N167" i="17"/>
  <c r="M167" i="17"/>
  <c r="L167" i="17"/>
  <c r="K167" i="17"/>
  <c r="J167" i="17"/>
  <c r="I167" i="17"/>
  <c r="H167" i="17"/>
  <c r="G167" i="17"/>
  <c r="F167" i="17"/>
  <c r="E167" i="17"/>
  <c r="D167" i="17"/>
  <c r="C167" i="17"/>
  <c r="B167" i="17"/>
  <c r="A167" i="17"/>
  <c r="BJ166" i="17"/>
  <c r="BI166" i="17"/>
  <c r="HI166" i="17" s="1"/>
  <c r="BH166" i="17"/>
  <c r="HJ166" i="17" s="1"/>
  <c r="BG166" i="17"/>
  <c r="BF166" i="17"/>
  <c r="BE166" i="17"/>
  <c r="BD166" i="17"/>
  <c r="BC166" i="17"/>
  <c r="BB166" i="17"/>
  <c r="BA166" i="17"/>
  <c r="AZ166" i="17"/>
  <c r="AY166" i="17"/>
  <c r="AX166" i="17"/>
  <c r="AW166" i="17"/>
  <c r="AV166" i="17"/>
  <c r="AU166" i="17"/>
  <c r="AT166" i="17"/>
  <c r="AS166" i="17"/>
  <c r="AR166" i="17"/>
  <c r="AQ166" i="17"/>
  <c r="AP166" i="17"/>
  <c r="AO166" i="17"/>
  <c r="AN166" i="17"/>
  <c r="AM166" i="17"/>
  <c r="AL166" i="17"/>
  <c r="AK166" i="17"/>
  <c r="AJ166" i="17"/>
  <c r="AI166" i="17"/>
  <c r="AH166" i="17"/>
  <c r="AG166" i="17"/>
  <c r="AF166" i="17"/>
  <c r="AE166" i="17"/>
  <c r="AD166" i="17"/>
  <c r="AC166" i="17"/>
  <c r="AB166" i="17"/>
  <c r="AA166" i="17"/>
  <c r="Z166" i="17"/>
  <c r="Y166" i="17"/>
  <c r="X166" i="17"/>
  <c r="W166" i="17"/>
  <c r="DB166" i="17" s="1"/>
  <c r="V166" i="17"/>
  <c r="U166" i="17"/>
  <c r="T166" i="17"/>
  <c r="S166" i="17"/>
  <c r="R166" i="17"/>
  <c r="Q166" i="17"/>
  <c r="P166" i="17"/>
  <c r="O166" i="17"/>
  <c r="N166" i="17"/>
  <c r="M166" i="17"/>
  <c r="L166" i="17"/>
  <c r="K166" i="17"/>
  <c r="J166" i="17"/>
  <c r="I166" i="17"/>
  <c r="H166" i="17"/>
  <c r="G166" i="17"/>
  <c r="F166" i="17"/>
  <c r="E166" i="17"/>
  <c r="D166" i="17"/>
  <c r="C166" i="17"/>
  <c r="B166" i="17"/>
  <c r="A166" i="17"/>
  <c r="BJ165" i="17"/>
  <c r="BI165" i="17"/>
  <c r="HI165" i="17" s="1"/>
  <c r="BH165" i="17"/>
  <c r="HJ165" i="17" s="1"/>
  <c r="BG165" i="17"/>
  <c r="BF165" i="17"/>
  <c r="BE165" i="17"/>
  <c r="BD165" i="17"/>
  <c r="BC165" i="17"/>
  <c r="BB165" i="17"/>
  <c r="BA165" i="17"/>
  <c r="AZ165" i="17"/>
  <c r="AY165" i="17"/>
  <c r="AX165" i="17"/>
  <c r="AW165" i="17"/>
  <c r="AV165" i="17"/>
  <c r="AU165" i="17"/>
  <c r="AT165" i="17"/>
  <c r="AS165" i="17"/>
  <c r="AR165" i="17"/>
  <c r="AQ165" i="17"/>
  <c r="AP165" i="17"/>
  <c r="AO165" i="17"/>
  <c r="AN165" i="17"/>
  <c r="AM165" i="17"/>
  <c r="AL165" i="17"/>
  <c r="AK165" i="17"/>
  <c r="AJ165" i="17"/>
  <c r="AI165" i="17"/>
  <c r="AH165" i="17"/>
  <c r="AG165" i="17"/>
  <c r="AF165" i="17"/>
  <c r="AE165" i="17"/>
  <c r="AD165" i="17"/>
  <c r="AC165" i="17"/>
  <c r="AB165" i="17"/>
  <c r="AA165" i="17"/>
  <c r="Z165" i="17"/>
  <c r="GE165" i="17" s="1"/>
  <c r="Y165" i="17"/>
  <c r="X165" i="17"/>
  <c r="W165" i="17"/>
  <c r="V165" i="17"/>
  <c r="U165" i="17"/>
  <c r="T165" i="17"/>
  <c r="S165" i="17"/>
  <c r="R165" i="17"/>
  <c r="Q165" i="17"/>
  <c r="P165" i="17"/>
  <c r="O165" i="17"/>
  <c r="N165" i="17"/>
  <c r="M165" i="17"/>
  <c r="L165" i="17"/>
  <c r="K165" i="17"/>
  <c r="J165" i="17"/>
  <c r="I165" i="17"/>
  <c r="H165" i="17"/>
  <c r="G165" i="17"/>
  <c r="F165" i="17"/>
  <c r="E165" i="17"/>
  <c r="D165" i="17"/>
  <c r="C165" i="17"/>
  <c r="B165" i="17"/>
  <c r="A165" i="17"/>
  <c r="BJ164" i="17"/>
  <c r="BI164" i="17"/>
  <c r="HI164" i="17" s="1"/>
  <c r="BH164" i="17"/>
  <c r="BG164" i="17"/>
  <c r="BF164" i="17"/>
  <c r="BE164" i="17"/>
  <c r="BD164" i="17"/>
  <c r="BC164" i="17"/>
  <c r="BB164" i="17"/>
  <c r="BA164" i="17"/>
  <c r="AZ164" i="17"/>
  <c r="AY164" i="17"/>
  <c r="AX164" i="17"/>
  <c r="AW164" i="17"/>
  <c r="AV164" i="17"/>
  <c r="AU164" i="17"/>
  <c r="AT164" i="17"/>
  <c r="AS164" i="17"/>
  <c r="AR164" i="17"/>
  <c r="AQ164" i="17"/>
  <c r="AP164" i="17"/>
  <c r="AO164" i="17"/>
  <c r="AN164" i="17"/>
  <c r="AM164" i="17"/>
  <c r="AL164" i="17"/>
  <c r="AK164" i="17"/>
  <c r="AJ164" i="17"/>
  <c r="AI164" i="17"/>
  <c r="AH164" i="17"/>
  <c r="AG164" i="17"/>
  <c r="AF164" i="17"/>
  <c r="AE164" i="17"/>
  <c r="AD164" i="17"/>
  <c r="AC164" i="17"/>
  <c r="AB164" i="17"/>
  <c r="AA164" i="17"/>
  <c r="Z164" i="17"/>
  <c r="Y164" i="17"/>
  <c r="X164" i="17"/>
  <c r="W164" i="17"/>
  <c r="V164" i="17"/>
  <c r="U164" i="17"/>
  <c r="T164" i="17"/>
  <c r="S164" i="17"/>
  <c r="R164" i="17"/>
  <c r="Q164" i="17"/>
  <c r="P164" i="17"/>
  <c r="O164" i="17"/>
  <c r="N164" i="17"/>
  <c r="M164" i="17"/>
  <c r="L164" i="17"/>
  <c r="K164" i="17"/>
  <c r="J164" i="17"/>
  <c r="I164" i="17"/>
  <c r="H164" i="17"/>
  <c r="G164" i="17"/>
  <c r="GZ164" i="17" s="1"/>
  <c r="F164" i="17"/>
  <c r="HA164" i="17" s="1"/>
  <c r="E164" i="17"/>
  <c r="D164" i="17"/>
  <c r="C164" i="17"/>
  <c r="B164" i="17"/>
  <c r="A164" i="17"/>
  <c r="BJ163" i="17"/>
  <c r="BI163" i="17"/>
  <c r="HI163" i="17" s="1"/>
  <c r="BH163" i="17"/>
  <c r="HJ163" i="17" s="1"/>
  <c r="BG163" i="17"/>
  <c r="BF163" i="17"/>
  <c r="BE163" i="17"/>
  <c r="BD163" i="17"/>
  <c r="BC163" i="17"/>
  <c r="BB163" i="17"/>
  <c r="BA163" i="17"/>
  <c r="AZ163" i="17"/>
  <c r="AY163" i="17"/>
  <c r="AX163" i="17"/>
  <c r="AW163" i="17"/>
  <c r="AV163" i="17"/>
  <c r="AU163" i="17"/>
  <c r="AT163" i="17"/>
  <c r="AS163" i="17"/>
  <c r="AR163" i="17"/>
  <c r="AQ163" i="17"/>
  <c r="AP163" i="17"/>
  <c r="AO163" i="17"/>
  <c r="AN163" i="17"/>
  <c r="AM163" i="17"/>
  <c r="AL163" i="17"/>
  <c r="AK163" i="17"/>
  <c r="AJ163" i="17"/>
  <c r="AI163" i="17"/>
  <c r="AH163" i="17"/>
  <c r="AG163" i="17"/>
  <c r="AF163" i="17"/>
  <c r="AE163" i="17"/>
  <c r="AD163" i="17"/>
  <c r="AC163" i="17"/>
  <c r="AB163" i="17"/>
  <c r="AA163" i="17"/>
  <c r="Z163" i="17"/>
  <c r="Y163" i="17"/>
  <c r="X163" i="17"/>
  <c r="W163" i="17"/>
  <c r="V163" i="17"/>
  <c r="U163" i="17"/>
  <c r="T163" i="17"/>
  <c r="S163" i="17"/>
  <c r="R163" i="17"/>
  <c r="Q163" i="17"/>
  <c r="P163" i="17"/>
  <c r="O163" i="17"/>
  <c r="N163" i="17"/>
  <c r="M163" i="17"/>
  <c r="L163" i="17"/>
  <c r="K163" i="17"/>
  <c r="J163" i="17"/>
  <c r="I163" i="17"/>
  <c r="H163" i="17"/>
  <c r="G163" i="17"/>
  <c r="GZ163" i="17" s="1"/>
  <c r="F163" i="17"/>
  <c r="E163" i="17"/>
  <c r="D163" i="17"/>
  <c r="C163" i="17"/>
  <c r="B163" i="17"/>
  <c r="A163" i="17"/>
  <c r="BJ162" i="17"/>
  <c r="BI162" i="17"/>
  <c r="HI162" i="17" s="1"/>
  <c r="BH162" i="17"/>
  <c r="HJ162" i="17" s="1"/>
  <c r="BG162" i="17"/>
  <c r="BF162" i="17"/>
  <c r="BE162" i="17"/>
  <c r="BD162" i="17"/>
  <c r="BC162" i="17"/>
  <c r="BB162" i="17"/>
  <c r="BA162" i="17"/>
  <c r="AZ162" i="17"/>
  <c r="AY162" i="17"/>
  <c r="AX162" i="17"/>
  <c r="AW162" i="17"/>
  <c r="AV162" i="17"/>
  <c r="AU162" i="17"/>
  <c r="AT162" i="17"/>
  <c r="AS162" i="17"/>
  <c r="AR162" i="17"/>
  <c r="AQ162" i="17"/>
  <c r="AP162" i="17"/>
  <c r="AO162" i="17"/>
  <c r="AN162" i="17"/>
  <c r="AM162" i="17"/>
  <c r="AL162" i="17"/>
  <c r="AK162" i="17"/>
  <c r="AJ162" i="17"/>
  <c r="AI162" i="17"/>
  <c r="AH162" i="17"/>
  <c r="AG162" i="17"/>
  <c r="AF162" i="17"/>
  <c r="AE162" i="17"/>
  <c r="AD162" i="17"/>
  <c r="AC162" i="17"/>
  <c r="AB162" i="17"/>
  <c r="AA162" i="17"/>
  <c r="Z162" i="17"/>
  <c r="Y162" i="17"/>
  <c r="X162" i="17"/>
  <c r="W162" i="17"/>
  <c r="V162" i="17"/>
  <c r="U162" i="17"/>
  <c r="T162" i="17"/>
  <c r="S162" i="17"/>
  <c r="R162" i="17"/>
  <c r="Q162" i="17"/>
  <c r="P162" i="17"/>
  <c r="O162" i="17"/>
  <c r="N162" i="17"/>
  <c r="M162" i="17"/>
  <c r="L162" i="17"/>
  <c r="K162" i="17"/>
  <c r="J162" i="17"/>
  <c r="I162" i="17"/>
  <c r="H162" i="17"/>
  <c r="G162" i="17"/>
  <c r="F162" i="17"/>
  <c r="E162" i="17"/>
  <c r="D162" i="17"/>
  <c r="C162" i="17"/>
  <c r="B162" i="17"/>
  <c r="A162" i="17"/>
  <c r="BJ161" i="17"/>
  <c r="BI161" i="17"/>
  <c r="HI161" i="17" s="1"/>
  <c r="BH161" i="17"/>
  <c r="HJ161" i="17" s="1"/>
  <c r="BG161" i="17"/>
  <c r="BF161" i="17"/>
  <c r="BE161" i="17"/>
  <c r="BD161" i="17"/>
  <c r="BC161" i="17"/>
  <c r="BB161" i="17"/>
  <c r="BA161" i="17"/>
  <c r="AZ161" i="17"/>
  <c r="AY161" i="17"/>
  <c r="AX161" i="17"/>
  <c r="AW161" i="17"/>
  <c r="AV161" i="17"/>
  <c r="AU161" i="17"/>
  <c r="AT161" i="17"/>
  <c r="AS161" i="17"/>
  <c r="AR161" i="17"/>
  <c r="AQ161" i="17"/>
  <c r="AP161" i="17"/>
  <c r="AO161" i="17"/>
  <c r="AN161" i="17"/>
  <c r="AM161" i="17"/>
  <c r="AL161" i="17"/>
  <c r="AK161" i="17"/>
  <c r="AJ161" i="17"/>
  <c r="AI161" i="17"/>
  <c r="AH161" i="17"/>
  <c r="AG161" i="17"/>
  <c r="AF161" i="17"/>
  <c r="AE161" i="17"/>
  <c r="AD161" i="17"/>
  <c r="AC161" i="17"/>
  <c r="AB161" i="17"/>
  <c r="AA161" i="17"/>
  <c r="Z161" i="17"/>
  <c r="Y161" i="17"/>
  <c r="X161" i="17"/>
  <c r="W161" i="17"/>
  <c r="V161" i="17"/>
  <c r="U161" i="17"/>
  <c r="T161" i="17"/>
  <c r="S161" i="17"/>
  <c r="R161" i="17"/>
  <c r="Q161" i="17"/>
  <c r="P161" i="17"/>
  <c r="O161" i="17"/>
  <c r="N161" i="17"/>
  <c r="M161" i="17"/>
  <c r="L161" i="17"/>
  <c r="K161" i="17"/>
  <c r="J161" i="17"/>
  <c r="I161" i="17"/>
  <c r="H161" i="17"/>
  <c r="G161" i="17"/>
  <c r="F161" i="17"/>
  <c r="E161" i="17"/>
  <c r="D161" i="17"/>
  <c r="C161" i="17"/>
  <c r="B161" i="17"/>
  <c r="A161" i="17"/>
  <c r="BJ160" i="17"/>
  <c r="BI160" i="17"/>
  <c r="HI160" i="17" s="1"/>
  <c r="BH160" i="17"/>
  <c r="HJ160" i="17" s="1"/>
  <c r="BG160" i="17"/>
  <c r="BF160" i="17"/>
  <c r="BE160" i="17"/>
  <c r="BD160" i="17"/>
  <c r="BC160" i="17"/>
  <c r="BB160" i="17"/>
  <c r="BA160" i="17"/>
  <c r="AZ160" i="17"/>
  <c r="AY160" i="17"/>
  <c r="AX160" i="17"/>
  <c r="AW160" i="17"/>
  <c r="AV160" i="17"/>
  <c r="AU160" i="17"/>
  <c r="AT160" i="17"/>
  <c r="AS160" i="17"/>
  <c r="AR160" i="17"/>
  <c r="AQ160" i="17"/>
  <c r="AP160" i="17"/>
  <c r="AO160" i="17"/>
  <c r="AN160" i="17"/>
  <c r="AM160" i="17"/>
  <c r="AL160" i="17"/>
  <c r="AK160" i="17"/>
  <c r="AJ160" i="17"/>
  <c r="AI160" i="17"/>
  <c r="AH160" i="17"/>
  <c r="AG160" i="17"/>
  <c r="AF160" i="17"/>
  <c r="AE160" i="17"/>
  <c r="AD160" i="17"/>
  <c r="AC160" i="17"/>
  <c r="AB160" i="17"/>
  <c r="AA160" i="17"/>
  <c r="Z160" i="17"/>
  <c r="Y160" i="17"/>
  <c r="X160" i="17"/>
  <c r="W160" i="17"/>
  <c r="DB160" i="17" s="1"/>
  <c r="V160" i="17"/>
  <c r="U160" i="17"/>
  <c r="T160" i="17"/>
  <c r="S160" i="17"/>
  <c r="R160" i="17"/>
  <c r="Q160" i="17"/>
  <c r="P160" i="17"/>
  <c r="O160" i="17"/>
  <c r="N160" i="17"/>
  <c r="M160" i="17"/>
  <c r="L160" i="17"/>
  <c r="K160" i="17"/>
  <c r="J160" i="17"/>
  <c r="I160" i="17"/>
  <c r="H160" i="17"/>
  <c r="G160" i="17"/>
  <c r="F160" i="17"/>
  <c r="E160" i="17"/>
  <c r="D160" i="17"/>
  <c r="C160" i="17"/>
  <c r="B160" i="17"/>
  <c r="A160" i="17"/>
  <c r="BJ159" i="17"/>
  <c r="BI159" i="17"/>
  <c r="HI159" i="17" s="1"/>
  <c r="BH159" i="17"/>
  <c r="HJ159" i="17" s="1"/>
  <c r="BG159" i="17"/>
  <c r="BF159" i="17"/>
  <c r="BE159" i="17"/>
  <c r="BD159" i="17"/>
  <c r="BC159" i="17"/>
  <c r="BB159" i="17"/>
  <c r="BA159" i="17"/>
  <c r="AZ159" i="17"/>
  <c r="AY159" i="17"/>
  <c r="AX159" i="17"/>
  <c r="AW159" i="17"/>
  <c r="AV159" i="17"/>
  <c r="AU159" i="17"/>
  <c r="AT159" i="17"/>
  <c r="AS159" i="17"/>
  <c r="AR159" i="17"/>
  <c r="AQ159" i="17"/>
  <c r="AP159" i="17"/>
  <c r="AO159" i="17"/>
  <c r="AN159" i="17"/>
  <c r="AM159" i="17"/>
  <c r="AL159" i="17"/>
  <c r="AK159" i="17"/>
  <c r="AJ159" i="17"/>
  <c r="AI159" i="17"/>
  <c r="AH159" i="17"/>
  <c r="AG159" i="17"/>
  <c r="AF159" i="17"/>
  <c r="AE159" i="17"/>
  <c r="AD159" i="17"/>
  <c r="AC159" i="17"/>
  <c r="AB159" i="17"/>
  <c r="AA159" i="17"/>
  <c r="Z159" i="17"/>
  <c r="GE159" i="17" s="1"/>
  <c r="Y159" i="17"/>
  <c r="X159" i="17"/>
  <c r="W159" i="17"/>
  <c r="V159" i="17"/>
  <c r="U159" i="17"/>
  <c r="T159" i="17"/>
  <c r="S159" i="17"/>
  <c r="R159" i="17"/>
  <c r="Q159" i="17"/>
  <c r="P159" i="17"/>
  <c r="O159" i="17"/>
  <c r="N159" i="17"/>
  <c r="M159" i="17"/>
  <c r="L159" i="17"/>
  <c r="K159" i="17"/>
  <c r="J159" i="17"/>
  <c r="I159" i="17"/>
  <c r="H159" i="17"/>
  <c r="G159" i="17"/>
  <c r="F159" i="17"/>
  <c r="E159" i="17"/>
  <c r="D159" i="17"/>
  <c r="C159" i="17"/>
  <c r="B159" i="17"/>
  <c r="A159" i="17"/>
  <c r="BJ158" i="17"/>
  <c r="BI158" i="17"/>
  <c r="HI158" i="17" s="1"/>
  <c r="BH158" i="17"/>
  <c r="HJ158" i="17" s="1"/>
  <c r="BG158" i="17"/>
  <c r="BF158" i="17"/>
  <c r="BE158" i="17"/>
  <c r="BD158" i="17"/>
  <c r="BC158" i="17"/>
  <c r="BB158" i="17"/>
  <c r="BA158" i="17"/>
  <c r="AZ158" i="17"/>
  <c r="AY158" i="17"/>
  <c r="AX158" i="17"/>
  <c r="AW158" i="17"/>
  <c r="AV158" i="17"/>
  <c r="AU158" i="17"/>
  <c r="AT158" i="17"/>
  <c r="AS158" i="17"/>
  <c r="AR158" i="17"/>
  <c r="AQ158" i="17"/>
  <c r="AP158" i="17"/>
  <c r="AO158" i="17"/>
  <c r="AN158" i="17"/>
  <c r="AM158" i="17"/>
  <c r="AL158" i="17"/>
  <c r="AK158" i="17"/>
  <c r="AJ158" i="17"/>
  <c r="AI158" i="17"/>
  <c r="AH158" i="17"/>
  <c r="AG158" i="17"/>
  <c r="AF158" i="17"/>
  <c r="AE158" i="17"/>
  <c r="AD158" i="17"/>
  <c r="AC158" i="17"/>
  <c r="AB158" i="17"/>
  <c r="AA158" i="17"/>
  <c r="Z158" i="17"/>
  <c r="Y158" i="17"/>
  <c r="X158" i="17"/>
  <c r="W158" i="17"/>
  <c r="V158" i="17"/>
  <c r="U158" i="17"/>
  <c r="T158" i="17"/>
  <c r="S158" i="17"/>
  <c r="R158" i="17"/>
  <c r="Q158" i="17"/>
  <c r="P158" i="17"/>
  <c r="O158" i="17"/>
  <c r="N158" i="17"/>
  <c r="M158" i="17"/>
  <c r="L158" i="17"/>
  <c r="K158" i="17"/>
  <c r="J158" i="17"/>
  <c r="I158" i="17"/>
  <c r="H158" i="17"/>
  <c r="G158" i="17"/>
  <c r="GZ158" i="17" s="1"/>
  <c r="F158" i="17"/>
  <c r="HA158" i="17" s="1"/>
  <c r="E158" i="17"/>
  <c r="D158" i="17"/>
  <c r="C158" i="17"/>
  <c r="B158" i="17"/>
  <c r="A158" i="17"/>
  <c r="BJ157" i="17"/>
  <c r="BI157" i="17"/>
  <c r="HI157" i="17" s="1"/>
  <c r="BH157" i="17"/>
  <c r="HJ157" i="17" s="1"/>
  <c r="BG157" i="17"/>
  <c r="BF157" i="17"/>
  <c r="BE157" i="17"/>
  <c r="BD157" i="17"/>
  <c r="BC157" i="17"/>
  <c r="BB157" i="17"/>
  <c r="BA157" i="17"/>
  <c r="AZ157" i="17"/>
  <c r="AY157" i="17"/>
  <c r="AX157" i="17"/>
  <c r="AW157" i="17"/>
  <c r="AV157" i="17"/>
  <c r="AU157" i="17"/>
  <c r="AT157" i="17"/>
  <c r="AS157" i="17"/>
  <c r="AR157" i="17"/>
  <c r="AQ157" i="17"/>
  <c r="AP157" i="17"/>
  <c r="AO157" i="17"/>
  <c r="AN157" i="17"/>
  <c r="AM157" i="17"/>
  <c r="AL157" i="17"/>
  <c r="AK157" i="17"/>
  <c r="AJ157" i="17"/>
  <c r="AI157" i="17"/>
  <c r="AH157" i="17"/>
  <c r="AG157" i="17"/>
  <c r="AF157" i="17"/>
  <c r="AE157" i="17"/>
  <c r="AD157" i="17"/>
  <c r="AC157" i="17"/>
  <c r="AB157" i="17"/>
  <c r="AA157" i="17"/>
  <c r="Z157" i="17"/>
  <c r="Y157" i="17"/>
  <c r="X157" i="17"/>
  <c r="W157" i="17"/>
  <c r="V157" i="17"/>
  <c r="U157" i="17"/>
  <c r="T157" i="17"/>
  <c r="S157" i="17"/>
  <c r="R157" i="17"/>
  <c r="Q157" i="17"/>
  <c r="P157" i="17"/>
  <c r="O157" i="17"/>
  <c r="N157" i="17"/>
  <c r="M157" i="17"/>
  <c r="L157" i="17"/>
  <c r="K157" i="17"/>
  <c r="J157" i="17"/>
  <c r="I157" i="17"/>
  <c r="H157" i="17"/>
  <c r="G157" i="17"/>
  <c r="GZ157" i="17" s="1"/>
  <c r="F157" i="17"/>
  <c r="E157" i="17"/>
  <c r="D157" i="17"/>
  <c r="C157" i="17"/>
  <c r="B157" i="17"/>
  <c r="A157" i="17"/>
  <c r="BJ156" i="17"/>
  <c r="BI156" i="17"/>
  <c r="HI156" i="17" s="1"/>
  <c r="BH156" i="17"/>
  <c r="HJ156" i="17" s="1"/>
  <c r="BG156" i="17"/>
  <c r="BF156" i="17"/>
  <c r="BE156" i="17"/>
  <c r="BD156" i="17"/>
  <c r="BC156" i="17"/>
  <c r="BB156" i="17"/>
  <c r="BA156" i="17"/>
  <c r="AZ156" i="17"/>
  <c r="AY156" i="17"/>
  <c r="AX156" i="17"/>
  <c r="AW156" i="17"/>
  <c r="AV156" i="17"/>
  <c r="AU156" i="17"/>
  <c r="AT156" i="17"/>
  <c r="AS156" i="17"/>
  <c r="AR156" i="17"/>
  <c r="AQ156" i="17"/>
  <c r="AP156" i="17"/>
  <c r="AO156" i="17"/>
  <c r="AN156" i="17"/>
  <c r="AM156" i="17"/>
  <c r="AL156" i="17"/>
  <c r="AK156" i="17"/>
  <c r="AJ156" i="17"/>
  <c r="AI156" i="17"/>
  <c r="AH156" i="17"/>
  <c r="AG156" i="17"/>
  <c r="AF156" i="17"/>
  <c r="AE156" i="17"/>
  <c r="AD156" i="17"/>
  <c r="AC156" i="17"/>
  <c r="AB156" i="17"/>
  <c r="AA156" i="17"/>
  <c r="Z156" i="17"/>
  <c r="Y156" i="17"/>
  <c r="X156" i="17"/>
  <c r="W156" i="17"/>
  <c r="V156" i="17"/>
  <c r="U156" i="17"/>
  <c r="T156" i="17"/>
  <c r="S156" i="17"/>
  <c r="R156" i="17"/>
  <c r="Q156" i="17"/>
  <c r="P156" i="17"/>
  <c r="O156" i="17"/>
  <c r="N156" i="17"/>
  <c r="M156" i="17"/>
  <c r="L156" i="17"/>
  <c r="K156" i="17"/>
  <c r="J156" i="17"/>
  <c r="I156" i="17"/>
  <c r="H156" i="17"/>
  <c r="G156" i="17"/>
  <c r="F156" i="17"/>
  <c r="E156" i="17"/>
  <c r="D156" i="17"/>
  <c r="C156" i="17"/>
  <c r="B156" i="17"/>
  <c r="A156" i="17"/>
  <c r="BJ155" i="17"/>
  <c r="BI155" i="17"/>
  <c r="HI155" i="17" s="1"/>
  <c r="BH155" i="17"/>
  <c r="HJ155" i="17" s="1"/>
  <c r="BG155" i="17"/>
  <c r="BF155" i="17"/>
  <c r="BE155" i="17"/>
  <c r="BD155" i="17"/>
  <c r="BC155" i="17"/>
  <c r="BB155" i="17"/>
  <c r="BA155" i="17"/>
  <c r="AZ155" i="17"/>
  <c r="AY155" i="17"/>
  <c r="AX155" i="17"/>
  <c r="AW155" i="17"/>
  <c r="AV155" i="17"/>
  <c r="AU155" i="17"/>
  <c r="AT155" i="17"/>
  <c r="AS155" i="17"/>
  <c r="AR155" i="17"/>
  <c r="AQ155" i="17"/>
  <c r="AP155" i="17"/>
  <c r="AO155" i="17"/>
  <c r="AN155" i="17"/>
  <c r="AM155" i="17"/>
  <c r="AL155" i="17"/>
  <c r="AK155" i="17"/>
  <c r="AJ155" i="17"/>
  <c r="AI155" i="17"/>
  <c r="AH155" i="17"/>
  <c r="AG155" i="17"/>
  <c r="AF155" i="17"/>
  <c r="AE155" i="17"/>
  <c r="AD155" i="17"/>
  <c r="AC155" i="17"/>
  <c r="AB155" i="17"/>
  <c r="AA155" i="17"/>
  <c r="Z155" i="17"/>
  <c r="Y155" i="17"/>
  <c r="X155" i="17"/>
  <c r="W155" i="17"/>
  <c r="V155" i="17"/>
  <c r="U155" i="17"/>
  <c r="T155" i="17"/>
  <c r="S155" i="17"/>
  <c r="R155" i="17"/>
  <c r="Q155" i="17"/>
  <c r="P155" i="17"/>
  <c r="O155" i="17"/>
  <c r="N155" i="17"/>
  <c r="M155" i="17"/>
  <c r="L155" i="17"/>
  <c r="K155" i="17"/>
  <c r="J155" i="17"/>
  <c r="I155" i="17"/>
  <c r="H155" i="17"/>
  <c r="G155" i="17"/>
  <c r="F155" i="17"/>
  <c r="E155" i="17"/>
  <c r="D155" i="17"/>
  <c r="C155" i="17"/>
  <c r="B155" i="17"/>
  <c r="A155" i="17"/>
  <c r="BJ154" i="17"/>
  <c r="BI154" i="17"/>
  <c r="HI154" i="17" s="1"/>
  <c r="BH154" i="17"/>
  <c r="HJ154" i="17" s="1"/>
  <c r="BG154" i="17"/>
  <c r="BF154" i="17"/>
  <c r="BE154" i="17"/>
  <c r="BD154" i="17"/>
  <c r="BC154" i="17"/>
  <c r="BB154" i="17"/>
  <c r="BA154" i="17"/>
  <c r="AZ154" i="17"/>
  <c r="AY154" i="17"/>
  <c r="AX154" i="17"/>
  <c r="AW154" i="17"/>
  <c r="AV154" i="17"/>
  <c r="AU154" i="17"/>
  <c r="AT154" i="17"/>
  <c r="AS154" i="17"/>
  <c r="AR154" i="17"/>
  <c r="AQ154" i="17"/>
  <c r="AP154" i="17"/>
  <c r="AO154" i="17"/>
  <c r="AN154" i="17"/>
  <c r="AM154" i="17"/>
  <c r="AL154" i="17"/>
  <c r="AK154" i="17"/>
  <c r="AJ154" i="17"/>
  <c r="AI154" i="17"/>
  <c r="AH154" i="17"/>
  <c r="AG154" i="17"/>
  <c r="AF154" i="17"/>
  <c r="AE154" i="17"/>
  <c r="AD154" i="17"/>
  <c r="AC154" i="17"/>
  <c r="AB154" i="17"/>
  <c r="AA154" i="17"/>
  <c r="Z154" i="17"/>
  <c r="Y154" i="17"/>
  <c r="X154" i="17"/>
  <c r="W154" i="17"/>
  <c r="V154" i="17"/>
  <c r="U154" i="17"/>
  <c r="T154" i="17"/>
  <c r="S154" i="17"/>
  <c r="R154" i="17"/>
  <c r="Q154" i="17"/>
  <c r="P154" i="17"/>
  <c r="O154" i="17"/>
  <c r="N154" i="17"/>
  <c r="M154" i="17"/>
  <c r="L154" i="17"/>
  <c r="K154" i="17"/>
  <c r="J154" i="17"/>
  <c r="I154" i="17"/>
  <c r="H154" i="17"/>
  <c r="G154" i="17"/>
  <c r="F154" i="17"/>
  <c r="E154" i="17"/>
  <c r="D154" i="17"/>
  <c r="C154" i="17"/>
  <c r="B154" i="17"/>
  <c r="A154" i="17"/>
  <c r="BJ153" i="17"/>
  <c r="BI153" i="17"/>
  <c r="HI153" i="17" s="1"/>
  <c r="BH153" i="17"/>
  <c r="HJ153" i="17" s="1"/>
  <c r="BG153" i="17"/>
  <c r="BF153" i="17"/>
  <c r="BE153" i="17"/>
  <c r="BD153" i="17"/>
  <c r="BC153" i="17"/>
  <c r="BB153" i="17"/>
  <c r="BA153" i="17"/>
  <c r="AZ153" i="17"/>
  <c r="AY153" i="17"/>
  <c r="AX153" i="17"/>
  <c r="AW153" i="17"/>
  <c r="AV153" i="17"/>
  <c r="AU153" i="17"/>
  <c r="AT153" i="17"/>
  <c r="AS153" i="17"/>
  <c r="AR153" i="17"/>
  <c r="AQ153" i="17"/>
  <c r="AP153" i="17"/>
  <c r="AO153" i="17"/>
  <c r="AN153" i="17"/>
  <c r="AM153" i="17"/>
  <c r="AL153" i="17"/>
  <c r="AK153" i="17"/>
  <c r="AJ153" i="17"/>
  <c r="AI153" i="17"/>
  <c r="AH153" i="17"/>
  <c r="AG153" i="17"/>
  <c r="AF153" i="17"/>
  <c r="AE153" i="17"/>
  <c r="AD153" i="17"/>
  <c r="AC153" i="17"/>
  <c r="AB153" i="17"/>
  <c r="AA153" i="17"/>
  <c r="Z153" i="17"/>
  <c r="Y153" i="17"/>
  <c r="X153" i="17"/>
  <c r="W153" i="17"/>
  <c r="V153" i="17"/>
  <c r="U153" i="17"/>
  <c r="T153" i="17"/>
  <c r="S153" i="17"/>
  <c r="R153" i="17"/>
  <c r="Q153" i="17"/>
  <c r="P153" i="17"/>
  <c r="O153" i="17"/>
  <c r="N153" i="17"/>
  <c r="M153" i="17"/>
  <c r="L153" i="17"/>
  <c r="K153" i="17"/>
  <c r="J153" i="17"/>
  <c r="I153" i="17"/>
  <c r="H153" i="17"/>
  <c r="G153" i="17"/>
  <c r="F153" i="17"/>
  <c r="E153" i="17"/>
  <c r="D153" i="17"/>
  <c r="C153" i="17"/>
  <c r="B153" i="17"/>
  <c r="A153" i="17"/>
  <c r="BJ152" i="17"/>
  <c r="BI152" i="17"/>
  <c r="HI152" i="17" s="1"/>
  <c r="BH152" i="17"/>
  <c r="HJ152" i="17" s="1"/>
  <c r="BG152" i="17"/>
  <c r="BF152" i="17"/>
  <c r="BE152" i="17"/>
  <c r="BD152" i="17"/>
  <c r="BC152" i="17"/>
  <c r="BB152" i="17"/>
  <c r="BA152" i="17"/>
  <c r="AZ152" i="17"/>
  <c r="AY152" i="17"/>
  <c r="AX152" i="17"/>
  <c r="AW152" i="17"/>
  <c r="AV152" i="17"/>
  <c r="AU152" i="17"/>
  <c r="AT152" i="17"/>
  <c r="AS152" i="17"/>
  <c r="AR152" i="17"/>
  <c r="AQ152" i="17"/>
  <c r="AP152" i="17"/>
  <c r="AO152" i="17"/>
  <c r="AN152" i="17"/>
  <c r="AM152" i="17"/>
  <c r="AL152" i="17"/>
  <c r="AK152" i="17"/>
  <c r="AJ152" i="17"/>
  <c r="AI152" i="17"/>
  <c r="AH152" i="17"/>
  <c r="AG152" i="17"/>
  <c r="AF152" i="17"/>
  <c r="AE152" i="17"/>
  <c r="AD152" i="17"/>
  <c r="AC152" i="17"/>
  <c r="AB152" i="17"/>
  <c r="AA152" i="17"/>
  <c r="Z152" i="17"/>
  <c r="Y152" i="17"/>
  <c r="X152" i="17"/>
  <c r="W152" i="17"/>
  <c r="V152" i="17"/>
  <c r="U152" i="17"/>
  <c r="T152" i="17"/>
  <c r="S152" i="17"/>
  <c r="R152" i="17"/>
  <c r="Q152" i="17"/>
  <c r="P152" i="17"/>
  <c r="O152" i="17"/>
  <c r="N152" i="17"/>
  <c r="M152" i="17"/>
  <c r="L152" i="17"/>
  <c r="K152" i="17"/>
  <c r="J152" i="17"/>
  <c r="I152" i="17"/>
  <c r="H152" i="17"/>
  <c r="G152" i="17"/>
  <c r="GZ152" i="17" s="1"/>
  <c r="F152" i="17"/>
  <c r="HA152" i="17" s="1"/>
  <c r="E152" i="17"/>
  <c r="D152" i="17"/>
  <c r="C152" i="17"/>
  <c r="B152" i="17"/>
  <c r="A152" i="17"/>
  <c r="BJ151" i="17"/>
  <c r="BI151" i="17"/>
  <c r="HI151" i="17" s="1"/>
  <c r="BH151" i="17"/>
  <c r="HJ151" i="17" s="1"/>
  <c r="BG151" i="17"/>
  <c r="BF151" i="17"/>
  <c r="BE151" i="17"/>
  <c r="BD151" i="17"/>
  <c r="BC151" i="17"/>
  <c r="BB151" i="17"/>
  <c r="BA151" i="17"/>
  <c r="AZ151" i="17"/>
  <c r="AY151" i="17"/>
  <c r="AX151" i="17"/>
  <c r="AW151" i="17"/>
  <c r="AV151" i="17"/>
  <c r="AU151" i="17"/>
  <c r="AT151" i="17"/>
  <c r="AS151" i="17"/>
  <c r="AR151" i="17"/>
  <c r="AQ151" i="17"/>
  <c r="AP151" i="17"/>
  <c r="AO151" i="17"/>
  <c r="AN151" i="17"/>
  <c r="AM151" i="17"/>
  <c r="AL151" i="17"/>
  <c r="AK151" i="17"/>
  <c r="AJ151" i="17"/>
  <c r="AI151" i="17"/>
  <c r="AH151" i="17"/>
  <c r="AG151" i="17"/>
  <c r="AF151" i="17"/>
  <c r="AE151" i="17"/>
  <c r="AD151" i="17"/>
  <c r="AC151" i="17"/>
  <c r="AB151" i="17"/>
  <c r="AA151" i="17"/>
  <c r="Z151" i="17"/>
  <c r="Y151" i="17"/>
  <c r="X151" i="17"/>
  <c r="W151" i="17"/>
  <c r="V151" i="17"/>
  <c r="U151" i="17"/>
  <c r="T151" i="17"/>
  <c r="S151" i="17"/>
  <c r="R151" i="17"/>
  <c r="Q151" i="17"/>
  <c r="P151" i="17"/>
  <c r="O151" i="17"/>
  <c r="N151" i="17"/>
  <c r="M151" i="17"/>
  <c r="L151" i="17"/>
  <c r="K151" i="17"/>
  <c r="J151" i="17"/>
  <c r="I151" i="17"/>
  <c r="H151" i="17"/>
  <c r="G151" i="17"/>
  <c r="GZ151" i="17" s="1"/>
  <c r="F151" i="17"/>
  <c r="E151" i="17"/>
  <c r="D151" i="17"/>
  <c r="C151" i="17"/>
  <c r="B151" i="17"/>
  <c r="A151" i="17"/>
  <c r="BJ150" i="17"/>
  <c r="BI150" i="17"/>
  <c r="HI150" i="17" s="1"/>
  <c r="BH150" i="17"/>
  <c r="HJ150" i="17" s="1"/>
  <c r="BG150" i="17"/>
  <c r="BF150" i="17"/>
  <c r="BE150" i="17"/>
  <c r="BD150" i="17"/>
  <c r="BC150" i="17"/>
  <c r="BB150" i="17"/>
  <c r="BA150" i="17"/>
  <c r="AZ150" i="17"/>
  <c r="AY150" i="17"/>
  <c r="AX150" i="17"/>
  <c r="AW150" i="17"/>
  <c r="AV150" i="17"/>
  <c r="AU150" i="17"/>
  <c r="AT150" i="17"/>
  <c r="AS150" i="17"/>
  <c r="AR150" i="17"/>
  <c r="AQ150" i="17"/>
  <c r="AP150" i="17"/>
  <c r="AO150" i="17"/>
  <c r="AN150" i="17"/>
  <c r="AM150" i="17"/>
  <c r="AL150" i="17"/>
  <c r="AK150" i="17"/>
  <c r="AJ150" i="17"/>
  <c r="AI150" i="17"/>
  <c r="AH150" i="17"/>
  <c r="AG150" i="17"/>
  <c r="AF150" i="17"/>
  <c r="AE150" i="17"/>
  <c r="AD150" i="17"/>
  <c r="AC150" i="17"/>
  <c r="AB150" i="17"/>
  <c r="AA150" i="17"/>
  <c r="Z150" i="17"/>
  <c r="Y150" i="17"/>
  <c r="X150" i="17"/>
  <c r="W150" i="17"/>
  <c r="V150" i="17"/>
  <c r="U150" i="17"/>
  <c r="T150" i="17"/>
  <c r="S150" i="17"/>
  <c r="R150" i="17"/>
  <c r="Q150" i="17"/>
  <c r="P150" i="17"/>
  <c r="O150" i="17"/>
  <c r="N150" i="17"/>
  <c r="M150" i="17"/>
  <c r="L150" i="17"/>
  <c r="K150" i="17"/>
  <c r="J150" i="17"/>
  <c r="I150" i="17"/>
  <c r="H150" i="17"/>
  <c r="G150" i="17"/>
  <c r="F150" i="17"/>
  <c r="E150" i="17"/>
  <c r="D150" i="17"/>
  <c r="C150" i="17"/>
  <c r="B150" i="17"/>
  <c r="A150" i="17"/>
  <c r="BJ149" i="17"/>
  <c r="BI149" i="17"/>
  <c r="HI149" i="17" s="1"/>
  <c r="BH149" i="17"/>
  <c r="HJ149" i="17" s="1"/>
  <c r="BG149" i="17"/>
  <c r="BF149" i="17"/>
  <c r="BE149" i="17"/>
  <c r="BD149" i="17"/>
  <c r="BC149" i="17"/>
  <c r="BB149" i="17"/>
  <c r="BA149" i="17"/>
  <c r="AZ149" i="17"/>
  <c r="AY149" i="17"/>
  <c r="AX149" i="17"/>
  <c r="AW149" i="17"/>
  <c r="AV149" i="17"/>
  <c r="AU149" i="17"/>
  <c r="AT149" i="17"/>
  <c r="AS149" i="17"/>
  <c r="AR149" i="17"/>
  <c r="AQ149" i="17"/>
  <c r="AP149" i="17"/>
  <c r="AO149" i="17"/>
  <c r="AN149" i="17"/>
  <c r="AM149" i="17"/>
  <c r="AL149" i="17"/>
  <c r="AK149" i="17"/>
  <c r="AJ149" i="17"/>
  <c r="AI149" i="17"/>
  <c r="AH149" i="17"/>
  <c r="AG149" i="17"/>
  <c r="AF149" i="17"/>
  <c r="AE149" i="17"/>
  <c r="AD149" i="17"/>
  <c r="AC149" i="17"/>
  <c r="AB149" i="17"/>
  <c r="AA149" i="17"/>
  <c r="Z149" i="17"/>
  <c r="Y149" i="17"/>
  <c r="X149" i="17"/>
  <c r="W149" i="17"/>
  <c r="V149" i="17"/>
  <c r="U149" i="17"/>
  <c r="T149" i="17"/>
  <c r="S149" i="17"/>
  <c r="R149" i="17"/>
  <c r="Q149" i="17"/>
  <c r="P149" i="17"/>
  <c r="O149" i="17"/>
  <c r="N149" i="17"/>
  <c r="M149" i="17"/>
  <c r="L149" i="17"/>
  <c r="K149" i="17"/>
  <c r="J149" i="17"/>
  <c r="I149" i="17"/>
  <c r="H149" i="17"/>
  <c r="G149" i="17"/>
  <c r="F149" i="17"/>
  <c r="E149" i="17"/>
  <c r="D149" i="17"/>
  <c r="C149" i="17"/>
  <c r="B149" i="17"/>
  <c r="A149" i="17"/>
  <c r="BJ148" i="17"/>
  <c r="BI148" i="17"/>
  <c r="HI148" i="17" s="1"/>
  <c r="BH148" i="17"/>
  <c r="HJ148" i="17" s="1"/>
  <c r="BG148" i="17"/>
  <c r="BF148" i="17"/>
  <c r="BE148" i="17"/>
  <c r="BD148" i="17"/>
  <c r="BC148" i="17"/>
  <c r="BB148" i="17"/>
  <c r="BA148" i="17"/>
  <c r="AZ148" i="17"/>
  <c r="AY148" i="17"/>
  <c r="AX148" i="17"/>
  <c r="AW148" i="17"/>
  <c r="AV148" i="17"/>
  <c r="AU148" i="17"/>
  <c r="AT148" i="17"/>
  <c r="AS148" i="17"/>
  <c r="AR148" i="17"/>
  <c r="AQ148" i="17"/>
  <c r="AP148" i="17"/>
  <c r="AO148" i="17"/>
  <c r="AN148" i="17"/>
  <c r="AM148" i="17"/>
  <c r="AL148" i="17"/>
  <c r="AK148" i="17"/>
  <c r="AJ148" i="17"/>
  <c r="AI148" i="17"/>
  <c r="AH148" i="17"/>
  <c r="AG148" i="17"/>
  <c r="AF148" i="17"/>
  <c r="AE148" i="17"/>
  <c r="AD148" i="17"/>
  <c r="AC148" i="17"/>
  <c r="AB148" i="17"/>
  <c r="AA148" i="17"/>
  <c r="Z148" i="17"/>
  <c r="Y148" i="17"/>
  <c r="X148" i="17"/>
  <c r="W148" i="17"/>
  <c r="DB148" i="17" s="1"/>
  <c r="V148" i="17"/>
  <c r="U148" i="17"/>
  <c r="T148" i="17"/>
  <c r="S148" i="17"/>
  <c r="R148" i="17"/>
  <c r="Q148" i="17"/>
  <c r="P148" i="17"/>
  <c r="O148" i="17"/>
  <c r="N148" i="17"/>
  <c r="M148" i="17"/>
  <c r="L148" i="17"/>
  <c r="K148" i="17"/>
  <c r="J148" i="17"/>
  <c r="I148" i="17"/>
  <c r="H148" i="17"/>
  <c r="G148" i="17"/>
  <c r="F148" i="17"/>
  <c r="E148" i="17"/>
  <c r="D148" i="17"/>
  <c r="C148" i="17"/>
  <c r="B148" i="17"/>
  <c r="A148" i="17"/>
  <c r="BJ147" i="17"/>
  <c r="BI147" i="17"/>
  <c r="HI147" i="17" s="1"/>
  <c r="BH147" i="17"/>
  <c r="HJ147" i="17" s="1"/>
  <c r="BG147" i="17"/>
  <c r="BF147" i="17"/>
  <c r="BE147" i="17"/>
  <c r="BD147" i="17"/>
  <c r="BC147" i="17"/>
  <c r="BB147" i="17"/>
  <c r="BA147" i="17"/>
  <c r="AZ147" i="17"/>
  <c r="AY147" i="17"/>
  <c r="AX147" i="17"/>
  <c r="AW147" i="17"/>
  <c r="AV147" i="17"/>
  <c r="AU147" i="17"/>
  <c r="AT147" i="17"/>
  <c r="AS147" i="17"/>
  <c r="AR147" i="17"/>
  <c r="AQ147" i="17"/>
  <c r="AP147" i="17"/>
  <c r="AO147" i="17"/>
  <c r="AN147" i="17"/>
  <c r="AM147" i="17"/>
  <c r="AL147" i="17"/>
  <c r="AK147" i="17"/>
  <c r="AJ147" i="17"/>
  <c r="AI147" i="17"/>
  <c r="AH147" i="17"/>
  <c r="AG147" i="17"/>
  <c r="AF147" i="17"/>
  <c r="AE147" i="17"/>
  <c r="AD147" i="17"/>
  <c r="AC147" i="17"/>
  <c r="AB147" i="17"/>
  <c r="AA147" i="17"/>
  <c r="Z147" i="17"/>
  <c r="GE147" i="17" s="1"/>
  <c r="Y147" i="17"/>
  <c r="X147" i="17"/>
  <c r="W147" i="17"/>
  <c r="V147" i="17"/>
  <c r="U147" i="17"/>
  <c r="T147" i="17"/>
  <c r="S147" i="17"/>
  <c r="R147" i="17"/>
  <c r="Q147" i="17"/>
  <c r="P147" i="17"/>
  <c r="O147" i="17"/>
  <c r="N147" i="17"/>
  <c r="M147" i="17"/>
  <c r="L147" i="17"/>
  <c r="K147" i="17"/>
  <c r="J147" i="17"/>
  <c r="I147" i="17"/>
  <c r="H147" i="17"/>
  <c r="G147" i="17"/>
  <c r="F147" i="17"/>
  <c r="E147" i="17"/>
  <c r="D147" i="17"/>
  <c r="C147" i="17"/>
  <c r="B147" i="17"/>
  <c r="A147" i="17"/>
  <c r="BJ146" i="17"/>
  <c r="BI146" i="17"/>
  <c r="HI146" i="17" s="1"/>
  <c r="BH146" i="17"/>
  <c r="HJ146" i="17" s="1"/>
  <c r="BG146" i="17"/>
  <c r="BF146" i="17"/>
  <c r="BE146" i="17"/>
  <c r="BD146" i="17"/>
  <c r="BC146" i="17"/>
  <c r="BB146" i="17"/>
  <c r="BA146" i="17"/>
  <c r="AZ146" i="17"/>
  <c r="AY146" i="17"/>
  <c r="AX146" i="17"/>
  <c r="AW146" i="17"/>
  <c r="AV146" i="17"/>
  <c r="AU146" i="17"/>
  <c r="AT146" i="17"/>
  <c r="AS146" i="17"/>
  <c r="AR146" i="17"/>
  <c r="AQ146" i="17"/>
  <c r="AP146" i="17"/>
  <c r="AO146" i="17"/>
  <c r="AN146" i="17"/>
  <c r="AM146" i="17"/>
  <c r="AL146" i="17"/>
  <c r="AK146" i="17"/>
  <c r="AJ146" i="17"/>
  <c r="AI146" i="17"/>
  <c r="AH146" i="17"/>
  <c r="AG146" i="17"/>
  <c r="AF146" i="17"/>
  <c r="AE146" i="17"/>
  <c r="AD146" i="17"/>
  <c r="AC146" i="17"/>
  <c r="AB146" i="17"/>
  <c r="AA146" i="17"/>
  <c r="Z146" i="17"/>
  <c r="Y146" i="17"/>
  <c r="X146" i="17"/>
  <c r="W146" i="17"/>
  <c r="V146" i="17"/>
  <c r="U146" i="17"/>
  <c r="T146" i="17"/>
  <c r="S146" i="17"/>
  <c r="R146" i="17"/>
  <c r="Q146" i="17"/>
  <c r="P146" i="17"/>
  <c r="O146" i="17"/>
  <c r="N146" i="17"/>
  <c r="M146" i="17"/>
  <c r="L146" i="17"/>
  <c r="K146" i="17"/>
  <c r="J146" i="17"/>
  <c r="I146" i="17"/>
  <c r="H146" i="17"/>
  <c r="G146" i="17"/>
  <c r="GZ146" i="17" s="1"/>
  <c r="F146" i="17"/>
  <c r="HA146" i="17" s="1"/>
  <c r="E146" i="17"/>
  <c r="D146" i="17"/>
  <c r="C146" i="17"/>
  <c r="B146" i="17"/>
  <c r="A146" i="17"/>
  <c r="BJ145" i="17"/>
  <c r="BI145" i="17"/>
  <c r="HI145" i="17" s="1"/>
  <c r="BH145" i="17"/>
  <c r="HJ145" i="17" s="1"/>
  <c r="BG145" i="17"/>
  <c r="BF145" i="17"/>
  <c r="BE145" i="17"/>
  <c r="BD145" i="17"/>
  <c r="BC145" i="17"/>
  <c r="BB145" i="17"/>
  <c r="BA145" i="17"/>
  <c r="AZ145" i="17"/>
  <c r="AY145" i="17"/>
  <c r="AX145" i="17"/>
  <c r="AW145" i="17"/>
  <c r="AV145" i="17"/>
  <c r="AU145" i="17"/>
  <c r="AT145" i="17"/>
  <c r="AS145" i="17"/>
  <c r="AR145" i="17"/>
  <c r="AQ145" i="17"/>
  <c r="AP145" i="17"/>
  <c r="AO145" i="17"/>
  <c r="AN145" i="17"/>
  <c r="AM145" i="17"/>
  <c r="AL145" i="17"/>
  <c r="AK145" i="17"/>
  <c r="AJ145" i="17"/>
  <c r="AI145" i="17"/>
  <c r="AH145" i="17"/>
  <c r="AG145" i="17"/>
  <c r="AF145" i="17"/>
  <c r="AE145" i="17"/>
  <c r="AD145" i="17"/>
  <c r="AC145" i="17"/>
  <c r="AB145" i="17"/>
  <c r="AA145" i="17"/>
  <c r="Z145" i="17"/>
  <c r="Y145" i="17"/>
  <c r="X145" i="17"/>
  <c r="W145" i="17"/>
  <c r="V145" i="17"/>
  <c r="U145" i="17"/>
  <c r="T145" i="17"/>
  <c r="S145" i="17"/>
  <c r="R145" i="17"/>
  <c r="Q145" i="17"/>
  <c r="P145" i="17"/>
  <c r="O145" i="17"/>
  <c r="N145" i="17"/>
  <c r="M145" i="17"/>
  <c r="L145" i="17"/>
  <c r="K145" i="17"/>
  <c r="J145" i="17"/>
  <c r="I145" i="17"/>
  <c r="H145" i="17"/>
  <c r="G145" i="17"/>
  <c r="GZ145" i="17" s="1"/>
  <c r="F145" i="17"/>
  <c r="E145" i="17"/>
  <c r="D145" i="17"/>
  <c r="C145" i="17"/>
  <c r="B145" i="17"/>
  <c r="A145" i="17"/>
  <c r="BJ144" i="17"/>
  <c r="BI144" i="17"/>
  <c r="HI144" i="17" s="1"/>
  <c r="BH144" i="17"/>
  <c r="HJ144" i="17" s="1"/>
  <c r="BG144" i="17"/>
  <c r="BF144" i="17"/>
  <c r="BE144" i="17"/>
  <c r="BD144" i="17"/>
  <c r="BC144" i="17"/>
  <c r="BB144" i="17"/>
  <c r="BA144" i="17"/>
  <c r="AZ144" i="17"/>
  <c r="AY144" i="17"/>
  <c r="AX144" i="17"/>
  <c r="AW144" i="17"/>
  <c r="AV144" i="17"/>
  <c r="AU144" i="17"/>
  <c r="AT144" i="17"/>
  <c r="AS144" i="17"/>
  <c r="AR144" i="17"/>
  <c r="AQ144" i="17"/>
  <c r="AP144" i="17"/>
  <c r="AO144" i="17"/>
  <c r="AN144" i="17"/>
  <c r="AM144" i="17"/>
  <c r="AL144" i="17"/>
  <c r="AK144" i="17"/>
  <c r="AJ144" i="17"/>
  <c r="AI144" i="17"/>
  <c r="AH144" i="17"/>
  <c r="AG144" i="17"/>
  <c r="AF144" i="17"/>
  <c r="AE144" i="17"/>
  <c r="AD144" i="17"/>
  <c r="AC144" i="17"/>
  <c r="AB144" i="17"/>
  <c r="AA144" i="17"/>
  <c r="Z144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A144" i="17"/>
  <c r="BJ143" i="17"/>
  <c r="BI143" i="17"/>
  <c r="HI143" i="17" s="1"/>
  <c r="BH143" i="17"/>
  <c r="HJ143" i="17" s="1"/>
  <c r="BG143" i="17"/>
  <c r="BF143" i="17"/>
  <c r="BE143" i="17"/>
  <c r="BD143" i="17"/>
  <c r="BC143" i="17"/>
  <c r="BB143" i="17"/>
  <c r="BA143" i="17"/>
  <c r="AZ143" i="17"/>
  <c r="AY143" i="17"/>
  <c r="AX143" i="17"/>
  <c r="AW143" i="17"/>
  <c r="AV143" i="17"/>
  <c r="AU143" i="17"/>
  <c r="AT143" i="17"/>
  <c r="AS143" i="17"/>
  <c r="AR143" i="17"/>
  <c r="AQ143" i="17"/>
  <c r="AP143" i="17"/>
  <c r="AO143" i="17"/>
  <c r="AN143" i="17"/>
  <c r="AM143" i="17"/>
  <c r="AL143" i="17"/>
  <c r="AK143" i="17"/>
  <c r="AJ143" i="17"/>
  <c r="AI143" i="17"/>
  <c r="AH143" i="17"/>
  <c r="AG143" i="17"/>
  <c r="AF143" i="17"/>
  <c r="AE143" i="17"/>
  <c r="AD143" i="17"/>
  <c r="AC143" i="17"/>
  <c r="AB143" i="17"/>
  <c r="AA143" i="17"/>
  <c r="Z143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A143" i="17"/>
  <c r="BJ142" i="17"/>
  <c r="BI142" i="17"/>
  <c r="HI142" i="17" s="1"/>
  <c r="BH142" i="17"/>
  <c r="HJ142" i="17" s="1"/>
  <c r="BG142" i="17"/>
  <c r="BF142" i="17"/>
  <c r="BE142" i="17"/>
  <c r="BD142" i="17"/>
  <c r="BC142" i="17"/>
  <c r="BB142" i="17"/>
  <c r="BA142" i="17"/>
  <c r="AZ142" i="17"/>
  <c r="AY142" i="17"/>
  <c r="AX142" i="17"/>
  <c r="AW142" i="17"/>
  <c r="AV142" i="17"/>
  <c r="AU142" i="17"/>
  <c r="AT142" i="17"/>
  <c r="AS142" i="17"/>
  <c r="AR142" i="17"/>
  <c r="AQ142" i="17"/>
  <c r="AP142" i="17"/>
  <c r="AO142" i="17"/>
  <c r="AN142" i="17"/>
  <c r="AM142" i="17"/>
  <c r="AL142" i="17"/>
  <c r="AK142" i="17"/>
  <c r="AJ142" i="17"/>
  <c r="AI142" i="17"/>
  <c r="AH142" i="17"/>
  <c r="AG142" i="17"/>
  <c r="AF142" i="17"/>
  <c r="AE142" i="17"/>
  <c r="AD142" i="17"/>
  <c r="AC142" i="17"/>
  <c r="AB142" i="17"/>
  <c r="AA142" i="17"/>
  <c r="Z142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A142" i="17"/>
  <c r="BJ141" i="17"/>
  <c r="BI141" i="17"/>
  <c r="HI141" i="17" s="1"/>
  <c r="BH141" i="17"/>
  <c r="HJ141" i="17" s="1"/>
  <c r="BG141" i="17"/>
  <c r="BF141" i="17"/>
  <c r="BE141" i="17"/>
  <c r="BD141" i="17"/>
  <c r="BC141" i="17"/>
  <c r="BB141" i="17"/>
  <c r="BA141" i="17"/>
  <c r="AZ141" i="17"/>
  <c r="AY141" i="17"/>
  <c r="AX141" i="17"/>
  <c r="AW141" i="17"/>
  <c r="AV141" i="17"/>
  <c r="AU141" i="17"/>
  <c r="AT141" i="17"/>
  <c r="AS141" i="17"/>
  <c r="AR141" i="17"/>
  <c r="AQ141" i="17"/>
  <c r="AP141" i="17"/>
  <c r="AO141" i="17"/>
  <c r="AN141" i="17"/>
  <c r="AM141" i="17"/>
  <c r="AL141" i="17"/>
  <c r="AK141" i="17"/>
  <c r="AJ141" i="17"/>
  <c r="AI141" i="17"/>
  <c r="AH141" i="17"/>
  <c r="AG141" i="17"/>
  <c r="AF141" i="17"/>
  <c r="AE141" i="17"/>
  <c r="AD141" i="17"/>
  <c r="AC141" i="17"/>
  <c r="AB141" i="17"/>
  <c r="AA141" i="17"/>
  <c r="Z141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A141" i="17"/>
  <c r="BJ140" i="17"/>
  <c r="BI140" i="17"/>
  <c r="HI140" i="17" s="1"/>
  <c r="BH140" i="17"/>
  <c r="HJ140" i="17" s="1"/>
  <c r="BG140" i="17"/>
  <c r="BF140" i="17"/>
  <c r="BE140" i="17"/>
  <c r="BD140" i="17"/>
  <c r="BC140" i="17"/>
  <c r="BB140" i="17"/>
  <c r="BA140" i="17"/>
  <c r="AZ140" i="17"/>
  <c r="AY140" i="17"/>
  <c r="AX140" i="17"/>
  <c r="AW140" i="17"/>
  <c r="AV140" i="17"/>
  <c r="AU140" i="17"/>
  <c r="AT140" i="17"/>
  <c r="AS140" i="17"/>
  <c r="AR140" i="17"/>
  <c r="AQ140" i="17"/>
  <c r="AP140" i="17"/>
  <c r="AO140" i="17"/>
  <c r="AN140" i="17"/>
  <c r="AM140" i="17"/>
  <c r="AL140" i="17"/>
  <c r="AK140" i="17"/>
  <c r="AJ140" i="17"/>
  <c r="AI140" i="17"/>
  <c r="AH140" i="17"/>
  <c r="AG140" i="17"/>
  <c r="AF140" i="17"/>
  <c r="AE140" i="17"/>
  <c r="AD140" i="17"/>
  <c r="AC140" i="17"/>
  <c r="AB140" i="17"/>
  <c r="AA140" i="17"/>
  <c r="Z140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GZ140" i="17" s="1"/>
  <c r="F140" i="17"/>
  <c r="HA140" i="17" s="1"/>
  <c r="E140" i="17"/>
  <c r="D140" i="17"/>
  <c r="C140" i="17"/>
  <c r="B140" i="17"/>
  <c r="A140" i="17"/>
  <c r="BJ139" i="17"/>
  <c r="BI139" i="17"/>
  <c r="HI139" i="17" s="1"/>
  <c r="BH139" i="17"/>
  <c r="HJ139" i="17" s="1"/>
  <c r="BG139" i="17"/>
  <c r="BF139" i="17"/>
  <c r="BE139" i="17"/>
  <c r="BD139" i="17"/>
  <c r="BC139" i="17"/>
  <c r="BB139" i="17"/>
  <c r="BA139" i="17"/>
  <c r="AZ139" i="17"/>
  <c r="AY139" i="17"/>
  <c r="AX139" i="17"/>
  <c r="AW139" i="17"/>
  <c r="AV139" i="17"/>
  <c r="AU139" i="17"/>
  <c r="AT139" i="17"/>
  <c r="AS139" i="17"/>
  <c r="AR139" i="17"/>
  <c r="AQ139" i="17"/>
  <c r="AP139" i="17"/>
  <c r="AO139" i="17"/>
  <c r="AN139" i="17"/>
  <c r="AM139" i="17"/>
  <c r="AL139" i="17"/>
  <c r="AK139" i="17"/>
  <c r="AJ139" i="17"/>
  <c r="AI139" i="17"/>
  <c r="AH139" i="17"/>
  <c r="AG139" i="17"/>
  <c r="AF139" i="17"/>
  <c r="AE139" i="17"/>
  <c r="AD139" i="17"/>
  <c r="AC139" i="17"/>
  <c r="AB139" i="17"/>
  <c r="AA139" i="17"/>
  <c r="Z139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GZ139" i="17" s="1"/>
  <c r="F139" i="17"/>
  <c r="E139" i="17"/>
  <c r="D139" i="17"/>
  <c r="C139" i="17"/>
  <c r="B139" i="17"/>
  <c r="A139" i="17"/>
  <c r="BJ138" i="17"/>
  <c r="BI138" i="17"/>
  <c r="HI138" i="17" s="1"/>
  <c r="BH138" i="17"/>
  <c r="HJ138" i="17" s="1"/>
  <c r="BG138" i="17"/>
  <c r="BF138" i="17"/>
  <c r="BE138" i="17"/>
  <c r="BD138" i="17"/>
  <c r="BC138" i="17"/>
  <c r="BB138" i="17"/>
  <c r="BA138" i="17"/>
  <c r="AZ138" i="17"/>
  <c r="AY138" i="17"/>
  <c r="AX138" i="17"/>
  <c r="AW138" i="17"/>
  <c r="AV138" i="17"/>
  <c r="AU138" i="17"/>
  <c r="AT138" i="17"/>
  <c r="AS138" i="17"/>
  <c r="AR138" i="17"/>
  <c r="AQ138" i="17"/>
  <c r="AP138" i="17"/>
  <c r="AO138" i="17"/>
  <c r="AN138" i="17"/>
  <c r="AM138" i="17"/>
  <c r="AL138" i="17"/>
  <c r="AK138" i="17"/>
  <c r="AJ138" i="17"/>
  <c r="AI138" i="17"/>
  <c r="AH138" i="17"/>
  <c r="AG138" i="17"/>
  <c r="AF138" i="17"/>
  <c r="AE138" i="17"/>
  <c r="AD138" i="17"/>
  <c r="AC138" i="17"/>
  <c r="AB138" i="17"/>
  <c r="AA138" i="17"/>
  <c r="Z138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A138" i="17"/>
  <c r="BJ137" i="17"/>
  <c r="BI137" i="17"/>
  <c r="HI137" i="17" s="1"/>
  <c r="BH137" i="17"/>
  <c r="HJ137" i="17" s="1"/>
  <c r="BG137" i="17"/>
  <c r="BF137" i="17"/>
  <c r="BE137" i="17"/>
  <c r="BD137" i="17"/>
  <c r="BC137" i="17"/>
  <c r="BB137" i="17"/>
  <c r="BA137" i="17"/>
  <c r="AZ137" i="17"/>
  <c r="AY137" i="17"/>
  <c r="AX137" i="17"/>
  <c r="AW137" i="17"/>
  <c r="AV137" i="17"/>
  <c r="AU137" i="17"/>
  <c r="AT137" i="17"/>
  <c r="AS137" i="17"/>
  <c r="AR137" i="17"/>
  <c r="AQ137" i="17"/>
  <c r="AP137" i="17"/>
  <c r="AO137" i="17"/>
  <c r="AN137" i="17"/>
  <c r="AM137" i="17"/>
  <c r="AL137" i="17"/>
  <c r="AK137" i="17"/>
  <c r="AJ137" i="17"/>
  <c r="AI137" i="17"/>
  <c r="AH137" i="17"/>
  <c r="AG137" i="17"/>
  <c r="AF137" i="17"/>
  <c r="AE137" i="17"/>
  <c r="AD137" i="17"/>
  <c r="AC137" i="17"/>
  <c r="AB137" i="17"/>
  <c r="AA137" i="17"/>
  <c r="Z137" i="17"/>
  <c r="Y137" i="17"/>
  <c r="GI137" i="17" s="1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A137" i="17"/>
  <c r="BJ136" i="17"/>
  <c r="BI136" i="17"/>
  <c r="HI136" i="17" s="1"/>
  <c r="BH136" i="17"/>
  <c r="HJ136" i="17" s="1"/>
  <c r="BG136" i="17"/>
  <c r="BF136" i="17"/>
  <c r="BE136" i="17"/>
  <c r="BD136" i="17"/>
  <c r="BC136" i="17"/>
  <c r="BB136" i="17"/>
  <c r="BA136" i="17"/>
  <c r="AZ136" i="17"/>
  <c r="AY136" i="17"/>
  <c r="AX136" i="17"/>
  <c r="AW136" i="17"/>
  <c r="AV136" i="17"/>
  <c r="AU136" i="17"/>
  <c r="AT136" i="17"/>
  <c r="AS136" i="17"/>
  <c r="AR136" i="17"/>
  <c r="AQ136" i="17"/>
  <c r="AP136" i="17"/>
  <c r="AO136" i="17"/>
  <c r="AN136" i="17"/>
  <c r="AM136" i="17"/>
  <c r="AL136" i="17"/>
  <c r="AK136" i="17"/>
  <c r="AJ136" i="17"/>
  <c r="AI136" i="17"/>
  <c r="AH136" i="17"/>
  <c r="AG136" i="17"/>
  <c r="AF136" i="17"/>
  <c r="AE136" i="17"/>
  <c r="AD136" i="17"/>
  <c r="AC136" i="17"/>
  <c r="AB136" i="17"/>
  <c r="AA136" i="17"/>
  <c r="Z136" i="17"/>
  <c r="Y136" i="17"/>
  <c r="X136" i="17"/>
  <c r="W136" i="17"/>
  <c r="V136" i="17"/>
  <c r="U136" i="17"/>
  <c r="T136" i="17"/>
  <c r="S136" i="17"/>
  <c r="R136" i="17"/>
  <c r="Q136" i="17"/>
  <c r="P136" i="17"/>
  <c r="O136" i="17"/>
  <c r="N136" i="17"/>
  <c r="M136" i="17"/>
  <c r="L136" i="17"/>
  <c r="K136" i="17"/>
  <c r="J136" i="17"/>
  <c r="I136" i="17"/>
  <c r="H136" i="17"/>
  <c r="G136" i="17"/>
  <c r="F136" i="17"/>
  <c r="E136" i="17"/>
  <c r="D136" i="17"/>
  <c r="C136" i="17"/>
  <c r="B136" i="17"/>
  <c r="A136" i="17"/>
  <c r="BJ135" i="17"/>
  <c r="BI135" i="17"/>
  <c r="HI135" i="17" s="1"/>
  <c r="BH135" i="17"/>
  <c r="HJ135" i="17" s="1"/>
  <c r="BG135" i="17"/>
  <c r="BF135" i="17"/>
  <c r="BE135" i="17"/>
  <c r="BD135" i="17"/>
  <c r="BC135" i="17"/>
  <c r="BB135" i="17"/>
  <c r="BA135" i="17"/>
  <c r="AZ135" i="17"/>
  <c r="AY135" i="17"/>
  <c r="AX135" i="17"/>
  <c r="AW135" i="17"/>
  <c r="AV135" i="17"/>
  <c r="AU135" i="17"/>
  <c r="AT135" i="17"/>
  <c r="AS135" i="17"/>
  <c r="AR135" i="17"/>
  <c r="AQ135" i="17"/>
  <c r="AP135" i="17"/>
  <c r="AO135" i="17"/>
  <c r="AN135" i="17"/>
  <c r="AM135" i="17"/>
  <c r="AL135" i="17"/>
  <c r="AK135" i="17"/>
  <c r="AJ135" i="17"/>
  <c r="AI135" i="17"/>
  <c r="AH135" i="17"/>
  <c r="AG135" i="17"/>
  <c r="AF135" i="17"/>
  <c r="AE135" i="17"/>
  <c r="AD135" i="17"/>
  <c r="AC135" i="17"/>
  <c r="AB135" i="17"/>
  <c r="AA135" i="17"/>
  <c r="Z135" i="17"/>
  <c r="Y135" i="17"/>
  <c r="X135" i="17"/>
  <c r="W135" i="17"/>
  <c r="V135" i="17"/>
  <c r="U135" i="17"/>
  <c r="T135" i="17"/>
  <c r="S135" i="17"/>
  <c r="R135" i="17"/>
  <c r="Q135" i="17"/>
  <c r="P135" i="17"/>
  <c r="O135" i="17"/>
  <c r="N135" i="17"/>
  <c r="M135" i="17"/>
  <c r="L135" i="17"/>
  <c r="K135" i="17"/>
  <c r="J135" i="17"/>
  <c r="I135" i="17"/>
  <c r="H135" i="17"/>
  <c r="G135" i="17"/>
  <c r="F135" i="17"/>
  <c r="E135" i="17"/>
  <c r="D135" i="17"/>
  <c r="C135" i="17"/>
  <c r="B135" i="17"/>
  <c r="A135" i="17"/>
  <c r="BJ134" i="17"/>
  <c r="BI134" i="17"/>
  <c r="HI134" i="17" s="1"/>
  <c r="BH134" i="17"/>
  <c r="HJ134" i="17" s="1"/>
  <c r="BG134" i="17"/>
  <c r="BF134" i="17"/>
  <c r="BE134" i="17"/>
  <c r="BD134" i="17"/>
  <c r="BC134" i="17"/>
  <c r="BB134" i="17"/>
  <c r="BA134" i="17"/>
  <c r="AZ134" i="17"/>
  <c r="AY134" i="17"/>
  <c r="AX134" i="17"/>
  <c r="AW134" i="17"/>
  <c r="AV134" i="17"/>
  <c r="AU134" i="17"/>
  <c r="AT134" i="17"/>
  <c r="AS134" i="17"/>
  <c r="AR134" i="17"/>
  <c r="AQ134" i="17"/>
  <c r="AP134" i="17"/>
  <c r="AO134" i="17"/>
  <c r="AN134" i="17"/>
  <c r="AM134" i="17"/>
  <c r="AL134" i="17"/>
  <c r="AK134" i="17"/>
  <c r="AJ134" i="17"/>
  <c r="AI134" i="17"/>
  <c r="AH134" i="17"/>
  <c r="AG134" i="17"/>
  <c r="AF134" i="17"/>
  <c r="AE134" i="17"/>
  <c r="AD134" i="17"/>
  <c r="AC134" i="17"/>
  <c r="AB134" i="17"/>
  <c r="AA134" i="17"/>
  <c r="Z134" i="17"/>
  <c r="Y134" i="17"/>
  <c r="X134" i="17"/>
  <c r="W134" i="17"/>
  <c r="V134" i="17"/>
  <c r="U134" i="17"/>
  <c r="T134" i="17"/>
  <c r="S134" i="17"/>
  <c r="R134" i="17"/>
  <c r="Q134" i="17"/>
  <c r="P134" i="17"/>
  <c r="O134" i="17"/>
  <c r="N134" i="17"/>
  <c r="M134" i="17"/>
  <c r="L134" i="17"/>
  <c r="K134" i="17"/>
  <c r="J134" i="17"/>
  <c r="I134" i="17"/>
  <c r="H134" i="17"/>
  <c r="G134" i="17"/>
  <c r="GZ134" i="17" s="1"/>
  <c r="F134" i="17"/>
  <c r="HA134" i="17" s="1"/>
  <c r="E134" i="17"/>
  <c r="D134" i="17"/>
  <c r="C134" i="17"/>
  <c r="B134" i="17"/>
  <c r="A134" i="17"/>
  <c r="BJ133" i="17"/>
  <c r="BI133" i="17"/>
  <c r="HI133" i="17" s="1"/>
  <c r="BH133" i="17"/>
  <c r="HJ133" i="17" s="1"/>
  <c r="BG133" i="17"/>
  <c r="BF133" i="17"/>
  <c r="BE133" i="17"/>
  <c r="BD133" i="17"/>
  <c r="BC133" i="17"/>
  <c r="BB133" i="17"/>
  <c r="BA133" i="17"/>
  <c r="AZ133" i="17"/>
  <c r="AY133" i="17"/>
  <c r="AX133" i="17"/>
  <c r="AW133" i="17"/>
  <c r="AV133" i="17"/>
  <c r="AU133" i="17"/>
  <c r="AT133" i="17"/>
  <c r="AS133" i="17"/>
  <c r="AR133" i="17"/>
  <c r="AQ133" i="17"/>
  <c r="AP133" i="17"/>
  <c r="AO133" i="17"/>
  <c r="AN133" i="17"/>
  <c r="AM133" i="17"/>
  <c r="AL133" i="17"/>
  <c r="AK133" i="17"/>
  <c r="AJ133" i="17"/>
  <c r="AI133" i="17"/>
  <c r="AH133" i="17"/>
  <c r="AG133" i="17"/>
  <c r="AF133" i="17"/>
  <c r="AE133" i="17"/>
  <c r="AD133" i="17"/>
  <c r="AC133" i="17"/>
  <c r="AB133" i="17"/>
  <c r="AA133" i="17"/>
  <c r="Z133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A133" i="17"/>
  <c r="BJ132" i="17"/>
  <c r="BI132" i="17"/>
  <c r="HI132" i="17" s="1"/>
  <c r="BH132" i="17"/>
  <c r="HJ132" i="17" s="1"/>
  <c r="BG132" i="17"/>
  <c r="BF132" i="17"/>
  <c r="BE132" i="17"/>
  <c r="BD132" i="17"/>
  <c r="BC132" i="17"/>
  <c r="BB132" i="17"/>
  <c r="BA132" i="17"/>
  <c r="AZ132" i="17"/>
  <c r="AY132" i="17"/>
  <c r="AX132" i="17"/>
  <c r="AW132" i="17"/>
  <c r="AV132" i="17"/>
  <c r="AU132" i="17"/>
  <c r="AT132" i="17"/>
  <c r="AS132" i="17"/>
  <c r="AR132" i="17"/>
  <c r="AQ132" i="17"/>
  <c r="AP132" i="17"/>
  <c r="AO132" i="17"/>
  <c r="AN132" i="17"/>
  <c r="AM132" i="17"/>
  <c r="AL132" i="17"/>
  <c r="AK132" i="17"/>
  <c r="AJ132" i="17"/>
  <c r="AI132" i="17"/>
  <c r="AH132" i="17"/>
  <c r="AG132" i="17"/>
  <c r="AF132" i="17"/>
  <c r="AE132" i="17"/>
  <c r="AD132" i="17"/>
  <c r="AC132" i="17"/>
  <c r="AB132" i="17"/>
  <c r="AA132" i="17"/>
  <c r="Z132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A132" i="17"/>
  <c r="BJ131" i="17"/>
  <c r="BI131" i="17"/>
  <c r="HI131" i="17" s="1"/>
  <c r="BH131" i="17"/>
  <c r="HJ131" i="17" s="1"/>
  <c r="BG131" i="17"/>
  <c r="BF131" i="17"/>
  <c r="BE131" i="17"/>
  <c r="BD131" i="17"/>
  <c r="BC131" i="17"/>
  <c r="BB131" i="17"/>
  <c r="BA131" i="17"/>
  <c r="AZ131" i="17"/>
  <c r="AY131" i="17"/>
  <c r="AX131" i="17"/>
  <c r="AW131" i="17"/>
  <c r="AV131" i="17"/>
  <c r="AU131" i="17"/>
  <c r="AT131" i="17"/>
  <c r="AS131" i="17"/>
  <c r="AR131" i="17"/>
  <c r="AQ131" i="17"/>
  <c r="AP131" i="17"/>
  <c r="AO131" i="17"/>
  <c r="AN131" i="17"/>
  <c r="AM131" i="17"/>
  <c r="AL131" i="17"/>
  <c r="AK131" i="17"/>
  <c r="AJ131" i="17"/>
  <c r="AI131" i="17"/>
  <c r="AH131" i="17"/>
  <c r="AG131" i="17"/>
  <c r="AF131" i="17"/>
  <c r="AE131" i="17"/>
  <c r="AD131" i="17"/>
  <c r="AC131" i="17"/>
  <c r="AB131" i="17"/>
  <c r="AA131" i="17"/>
  <c r="Z131" i="17"/>
  <c r="Y131" i="17"/>
  <c r="GI131" i="17" s="1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A131" i="17"/>
  <c r="BJ130" i="17"/>
  <c r="BI130" i="17"/>
  <c r="HI130" i="17" s="1"/>
  <c r="BH130" i="17"/>
  <c r="HJ130" i="17" s="1"/>
  <c r="BG130" i="17"/>
  <c r="BF130" i="17"/>
  <c r="BE130" i="17"/>
  <c r="BD130" i="17"/>
  <c r="BC130" i="17"/>
  <c r="BB130" i="17"/>
  <c r="BA130" i="17"/>
  <c r="AZ130" i="17"/>
  <c r="AY130" i="17"/>
  <c r="AX130" i="17"/>
  <c r="AW130" i="17"/>
  <c r="AV130" i="17"/>
  <c r="AU130" i="17"/>
  <c r="AT130" i="17"/>
  <c r="AS130" i="17"/>
  <c r="AR130" i="17"/>
  <c r="AQ130" i="17"/>
  <c r="AP130" i="17"/>
  <c r="AO130" i="17"/>
  <c r="AN130" i="17"/>
  <c r="AM130" i="17"/>
  <c r="AL130" i="17"/>
  <c r="AK130" i="17"/>
  <c r="AJ130" i="17"/>
  <c r="AI130" i="17"/>
  <c r="AH130" i="17"/>
  <c r="AG130" i="17"/>
  <c r="AF130" i="17"/>
  <c r="AE130" i="17"/>
  <c r="AD130" i="17"/>
  <c r="AC130" i="17"/>
  <c r="AB130" i="17"/>
  <c r="AA130" i="17"/>
  <c r="Z130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A130" i="17"/>
  <c r="BJ129" i="17"/>
  <c r="BI129" i="17"/>
  <c r="HI129" i="17" s="1"/>
  <c r="BH129" i="17"/>
  <c r="HJ129" i="17" s="1"/>
  <c r="BG129" i="17"/>
  <c r="BF129" i="17"/>
  <c r="BE129" i="17"/>
  <c r="BD129" i="17"/>
  <c r="BC129" i="17"/>
  <c r="BB129" i="17"/>
  <c r="BA129" i="17"/>
  <c r="AZ129" i="17"/>
  <c r="AY129" i="17"/>
  <c r="AX129" i="17"/>
  <c r="AW129" i="17"/>
  <c r="AV129" i="17"/>
  <c r="AU129" i="17"/>
  <c r="AT129" i="17"/>
  <c r="AS129" i="17"/>
  <c r="AR129" i="17"/>
  <c r="AQ129" i="17"/>
  <c r="AP129" i="17"/>
  <c r="AO129" i="17"/>
  <c r="AN129" i="17"/>
  <c r="AM129" i="17"/>
  <c r="AL129" i="17"/>
  <c r="AK129" i="17"/>
  <c r="AJ129" i="17"/>
  <c r="AI129" i="17"/>
  <c r="AH129" i="17"/>
  <c r="AG129" i="17"/>
  <c r="AF129" i="17"/>
  <c r="AE129" i="17"/>
  <c r="AD129" i="17"/>
  <c r="AC129" i="17"/>
  <c r="AB129" i="17"/>
  <c r="AA129" i="17"/>
  <c r="Z129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A129" i="17"/>
  <c r="BJ128" i="17"/>
  <c r="BI128" i="17"/>
  <c r="HI128" i="17" s="1"/>
  <c r="BH128" i="17"/>
  <c r="HJ128" i="17" s="1"/>
  <c r="BG128" i="17"/>
  <c r="BF128" i="17"/>
  <c r="BE128" i="17"/>
  <c r="BD128" i="17"/>
  <c r="BC128" i="17"/>
  <c r="BB128" i="17"/>
  <c r="BA128" i="17"/>
  <c r="AZ128" i="17"/>
  <c r="AY128" i="17"/>
  <c r="AX128" i="17"/>
  <c r="AW128" i="17"/>
  <c r="AV128" i="17"/>
  <c r="AU128" i="17"/>
  <c r="AT128" i="17"/>
  <c r="AS128" i="17"/>
  <c r="AR128" i="17"/>
  <c r="AQ128" i="17"/>
  <c r="AP128" i="17"/>
  <c r="AO128" i="17"/>
  <c r="AN128" i="17"/>
  <c r="AM128" i="17"/>
  <c r="AL128" i="17"/>
  <c r="AK128" i="17"/>
  <c r="AJ128" i="17"/>
  <c r="AI128" i="17"/>
  <c r="AH128" i="17"/>
  <c r="AG128" i="17"/>
  <c r="AF128" i="17"/>
  <c r="AE128" i="17"/>
  <c r="AD128" i="17"/>
  <c r="AC128" i="17"/>
  <c r="AB128" i="17"/>
  <c r="AA128" i="17"/>
  <c r="Z128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GZ128" i="17" s="1"/>
  <c r="F128" i="17"/>
  <c r="HA128" i="17" s="1"/>
  <c r="E128" i="17"/>
  <c r="D128" i="17"/>
  <c r="C128" i="17"/>
  <c r="B128" i="17"/>
  <c r="A128" i="17"/>
  <c r="BJ127" i="17"/>
  <c r="BI127" i="17"/>
  <c r="HI127" i="17" s="1"/>
  <c r="BH127" i="17"/>
  <c r="HJ127" i="17" s="1"/>
  <c r="BG127" i="17"/>
  <c r="BF127" i="17"/>
  <c r="BE127" i="17"/>
  <c r="BD127" i="17"/>
  <c r="BC127" i="17"/>
  <c r="BB127" i="17"/>
  <c r="BA127" i="17"/>
  <c r="AZ127" i="17"/>
  <c r="AY127" i="17"/>
  <c r="AX127" i="17"/>
  <c r="AW127" i="17"/>
  <c r="AV127" i="17"/>
  <c r="AU127" i="17"/>
  <c r="AT127" i="17"/>
  <c r="AS127" i="17"/>
  <c r="AR127" i="17"/>
  <c r="AQ127" i="17"/>
  <c r="AP127" i="17"/>
  <c r="AO127" i="17"/>
  <c r="AN127" i="17"/>
  <c r="AM127" i="17"/>
  <c r="AL127" i="17"/>
  <c r="AK127" i="17"/>
  <c r="AJ127" i="17"/>
  <c r="AI127" i="17"/>
  <c r="AH127" i="17"/>
  <c r="AG127" i="17"/>
  <c r="AF127" i="17"/>
  <c r="AE127" i="17"/>
  <c r="AD127" i="17"/>
  <c r="AC127" i="17"/>
  <c r="AB127" i="17"/>
  <c r="AA127" i="17"/>
  <c r="Z127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GZ127" i="17" s="1"/>
  <c r="F127" i="17"/>
  <c r="E127" i="17"/>
  <c r="D127" i="17"/>
  <c r="C127" i="17"/>
  <c r="B127" i="17"/>
  <c r="A127" i="17"/>
  <c r="BJ126" i="17"/>
  <c r="BI126" i="17"/>
  <c r="HI126" i="17" s="1"/>
  <c r="BH126" i="17"/>
  <c r="HJ126" i="17" s="1"/>
  <c r="BG126" i="17"/>
  <c r="BF126" i="17"/>
  <c r="BE126" i="17"/>
  <c r="BD126" i="17"/>
  <c r="BC126" i="17"/>
  <c r="BB126" i="17"/>
  <c r="BA126" i="17"/>
  <c r="AZ126" i="17"/>
  <c r="AY126" i="17"/>
  <c r="AX126" i="17"/>
  <c r="AW126" i="17"/>
  <c r="AV126" i="17"/>
  <c r="AU126" i="17"/>
  <c r="AT126" i="17"/>
  <c r="AS126" i="17"/>
  <c r="AR126" i="17"/>
  <c r="AQ126" i="17"/>
  <c r="AP126" i="17"/>
  <c r="AO126" i="17"/>
  <c r="AN126" i="17"/>
  <c r="AM126" i="17"/>
  <c r="AL126" i="17"/>
  <c r="AK126" i="17"/>
  <c r="AJ126" i="17"/>
  <c r="AI126" i="17"/>
  <c r="AH126" i="17"/>
  <c r="AG126" i="17"/>
  <c r="AF126" i="17"/>
  <c r="AE126" i="17"/>
  <c r="AD126" i="17"/>
  <c r="AC126" i="17"/>
  <c r="AB126" i="17"/>
  <c r="AA126" i="17"/>
  <c r="Z126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A126" i="17"/>
  <c r="BJ125" i="17"/>
  <c r="BI125" i="17"/>
  <c r="HI125" i="17" s="1"/>
  <c r="BH125" i="17"/>
  <c r="HJ125" i="17" s="1"/>
  <c r="BG125" i="17"/>
  <c r="BF125" i="17"/>
  <c r="BE125" i="17"/>
  <c r="BD125" i="17"/>
  <c r="BC125" i="17"/>
  <c r="BB125" i="17"/>
  <c r="BA125" i="17"/>
  <c r="AZ125" i="17"/>
  <c r="AY125" i="17"/>
  <c r="AX125" i="17"/>
  <c r="AW125" i="17"/>
  <c r="AV125" i="17"/>
  <c r="AU125" i="17"/>
  <c r="AT125" i="17"/>
  <c r="AS125" i="17"/>
  <c r="AR125" i="17"/>
  <c r="AQ125" i="17"/>
  <c r="AP125" i="17"/>
  <c r="AO125" i="17"/>
  <c r="AN125" i="17"/>
  <c r="AM125" i="17"/>
  <c r="AL125" i="17"/>
  <c r="AK125" i="17"/>
  <c r="AJ125" i="17"/>
  <c r="AI125" i="17"/>
  <c r="AH125" i="17"/>
  <c r="AG125" i="17"/>
  <c r="AF125" i="17"/>
  <c r="AE125" i="17"/>
  <c r="AD125" i="17"/>
  <c r="AC125" i="17"/>
  <c r="AB125" i="17"/>
  <c r="AA125" i="17"/>
  <c r="Z125" i="17"/>
  <c r="Y125" i="17"/>
  <c r="X125" i="17"/>
  <c r="W125" i="17"/>
  <c r="V125" i="17"/>
  <c r="U125" i="17"/>
  <c r="T125" i="17"/>
  <c r="S125" i="17"/>
  <c r="R125" i="17"/>
  <c r="Q125" i="17"/>
  <c r="P125" i="17"/>
  <c r="O125" i="17"/>
  <c r="N125" i="17"/>
  <c r="M125" i="17"/>
  <c r="L125" i="17"/>
  <c r="K125" i="17"/>
  <c r="J125" i="17"/>
  <c r="I125" i="17"/>
  <c r="H125" i="17"/>
  <c r="G125" i="17"/>
  <c r="F125" i="17"/>
  <c r="E125" i="17"/>
  <c r="D125" i="17"/>
  <c r="C125" i="17"/>
  <c r="B125" i="17"/>
  <c r="A125" i="17"/>
  <c r="BJ124" i="17"/>
  <c r="BI124" i="17"/>
  <c r="HI124" i="17" s="1"/>
  <c r="BH124" i="17"/>
  <c r="HJ124" i="17" s="1"/>
  <c r="BG124" i="17"/>
  <c r="BF124" i="17"/>
  <c r="BE124" i="17"/>
  <c r="BD124" i="17"/>
  <c r="BC124" i="17"/>
  <c r="BB124" i="17"/>
  <c r="BA124" i="17"/>
  <c r="AZ124" i="17"/>
  <c r="AY124" i="17"/>
  <c r="AX124" i="17"/>
  <c r="AW124" i="17"/>
  <c r="AV124" i="17"/>
  <c r="AU124" i="17"/>
  <c r="AT124" i="17"/>
  <c r="AS124" i="17"/>
  <c r="AR124" i="17"/>
  <c r="AQ124" i="17"/>
  <c r="AP124" i="17"/>
  <c r="AO124" i="17"/>
  <c r="AN124" i="17"/>
  <c r="AM124" i="17"/>
  <c r="AL124" i="17"/>
  <c r="AK124" i="17"/>
  <c r="AJ124" i="17"/>
  <c r="AI124" i="17"/>
  <c r="AH124" i="17"/>
  <c r="AG124" i="17"/>
  <c r="AF124" i="17"/>
  <c r="AE124" i="17"/>
  <c r="AD124" i="17"/>
  <c r="AC124" i="17"/>
  <c r="AB124" i="17"/>
  <c r="AA124" i="17"/>
  <c r="Z124" i="17"/>
  <c r="Y124" i="17"/>
  <c r="X124" i="17"/>
  <c r="W124" i="17"/>
  <c r="DB124" i="17" s="1"/>
  <c r="V124" i="17"/>
  <c r="U124" i="17"/>
  <c r="T124" i="17"/>
  <c r="S124" i="17"/>
  <c r="R124" i="17"/>
  <c r="Q124" i="17"/>
  <c r="P124" i="17"/>
  <c r="O124" i="17"/>
  <c r="N124" i="17"/>
  <c r="M124" i="17"/>
  <c r="L124" i="17"/>
  <c r="K124" i="17"/>
  <c r="J124" i="17"/>
  <c r="I124" i="17"/>
  <c r="H124" i="17"/>
  <c r="G124" i="17"/>
  <c r="F124" i="17"/>
  <c r="E124" i="17"/>
  <c r="D124" i="17"/>
  <c r="C124" i="17"/>
  <c r="B124" i="17"/>
  <c r="A124" i="17"/>
  <c r="BJ123" i="17"/>
  <c r="BI123" i="17"/>
  <c r="HI123" i="17" s="1"/>
  <c r="BH123" i="17"/>
  <c r="HJ123" i="17" s="1"/>
  <c r="BG123" i="17"/>
  <c r="BF123" i="17"/>
  <c r="BE123" i="17"/>
  <c r="BD123" i="17"/>
  <c r="BC123" i="17"/>
  <c r="BB123" i="17"/>
  <c r="BA123" i="17"/>
  <c r="AZ123" i="17"/>
  <c r="AY123" i="17"/>
  <c r="AX123" i="17"/>
  <c r="AW123" i="17"/>
  <c r="AV123" i="17"/>
  <c r="AU123" i="17"/>
  <c r="AT123" i="17"/>
  <c r="AS123" i="17"/>
  <c r="AR123" i="17"/>
  <c r="AQ123" i="17"/>
  <c r="AP123" i="17"/>
  <c r="AO123" i="17"/>
  <c r="AN123" i="17"/>
  <c r="AM123" i="17"/>
  <c r="AL123" i="17"/>
  <c r="AK123" i="17"/>
  <c r="AJ123" i="17"/>
  <c r="AI123" i="17"/>
  <c r="AH123" i="17"/>
  <c r="AG123" i="17"/>
  <c r="AF123" i="17"/>
  <c r="AE123" i="17"/>
  <c r="AD123" i="17"/>
  <c r="AC123" i="17"/>
  <c r="AB123" i="17"/>
  <c r="AA123" i="17"/>
  <c r="Z123" i="17"/>
  <c r="Y123" i="17"/>
  <c r="X123" i="17"/>
  <c r="W123" i="17"/>
  <c r="V123" i="17"/>
  <c r="U123" i="17"/>
  <c r="T123" i="17"/>
  <c r="S123" i="17"/>
  <c r="R123" i="17"/>
  <c r="Q123" i="17"/>
  <c r="P123" i="17"/>
  <c r="O123" i="17"/>
  <c r="N123" i="17"/>
  <c r="M123" i="17"/>
  <c r="L123" i="17"/>
  <c r="K123" i="17"/>
  <c r="J123" i="17"/>
  <c r="I123" i="17"/>
  <c r="H123" i="17"/>
  <c r="G123" i="17"/>
  <c r="F123" i="17"/>
  <c r="E123" i="17"/>
  <c r="D123" i="17"/>
  <c r="C123" i="17"/>
  <c r="B123" i="17"/>
  <c r="A123" i="17"/>
  <c r="BJ122" i="17"/>
  <c r="BI122" i="17"/>
  <c r="HI122" i="17" s="1"/>
  <c r="BH122" i="17"/>
  <c r="HJ122" i="17" s="1"/>
  <c r="BG122" i="17"/>
  <c r="BF122" i="17"/>
  <c r="BE122" i="17"/>
  <c r="BD122" i="17"/>
  <c r="BC122" i="17"/>
  <c r="BB122" i="17"/>
  <c r="BA122" i="17"/>
  <c r="AZ122" i="17"/>
  <c r="AY122" i="17"/>
  <c r="AX122" i="17"/>
  <c r="AW122" i="17"/>
  <c r="AV122" i="17"/>
  <c r="AU122" i="17"/>
  <c r="AT122" i="17"/>
  <c r="AS122" i="17"/>
  <c r="AR122" i="17"/>
  <c r="AQ122" i="17"/>
  <c r="AP122" i="17"/>
  <c r="AO122" i="17"/>
  <c r="AN122" i="17"/>
  <c r="AM122" i="17"/>
  <c r="AL122" i="17"/>
  <c r="AK122" i="17"/>
  <c r="AJ122" i="17"/>
  <c r="AI122" i="17"/>
  <c r="AH122" i="17"/>
  <c r="AG122" i="17"/>
  <c r="AF122" i="17"/>
  <c r="AE122" i="17"/>
  <c r="AD122" i="17"/>
  <c r="AC122" i="17"/>
  <c r="AB122" i="17"/>
  <c r="AA122" i="17"/>
  <c r="Z122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GZ122" i="17" s="1"/>
  <c r="F122" i="17"/>
  <c r="HA122" i="17" s="1"/>
  <c r="E122" i="17"/>
  <c r="D122" i="17"/>
  <c r="C122" i="17"/>
  <c r="B122" i="17"/>
  <c r="A122" i="17"/>
  <c r="BJ121" i="17"/>
  <c r="BI121" i="17"/>
  <c r="HI121" i="17" s="1"/>
  <c r="BH121" i="17"/>
  <c r="HJ121" i="17" s="1"/>
  <c r="BG121" i="17"/>
  <c r="BF121" i="17"/>
  <c r="BE121" i="17"/>
  <c r="BD121" i="17"/>
  <c r="BC121" i="17"/>
  <c r="BB121" i="17"/>
  <c r="BA121" i="17"/>
  <c r="AZ121" i="17"/>
  <c r="AY121" i="17"/>
  <c r="AX121" i="17"/>
  <c r="AW121" i="17"/>
  <c r="AV121" i="17"/>
  <c r="AU121" i="17"/>
  <c r="AT121" i="17"/>
  <c r="AS121" i="17"/>
  <c r="AR121" i="17"/>
  <c r="AQ121" i="17"/>
  <c r="AP121" i="17"/>
  <c r="AO121" i="17"/>
  <c r="AN121" i="17"/>
  <c r="AM121" i="17"/>
  <c r="AL121" i="17"/>
  <c r="AK121" i="17"/>
  <c r="AJ121" i="17"/>
  <c r="AI121" i="17"/>
  <c r="AH121" i="17"/>
  <c r="AG121" i="17"/>
  <c r="AF121" i="17"/>
  <c r="AE121" i="17"/>
  <c r="AD121" i="17"/>
  <c r="AC121" i="17"/>
  <c r="AB121" i="17"/>
  <c r="AA121" i="17"/>
  <c r="Z121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GZ121" i="17" s="1"/>
  <c r="F121" i="17"/>
  <c r="E121" i="17"/>
  <c r="D121" i="17"/>
  <c r="C121" i="17"/>
  <c r="B121" i="17"/>
  <c r="A121" i="17"/>
  <c r="BJ120" i="17"/>
  <c r="BI120" i="17"/>
  <c r="HI120" i="17" s="1"/>
  <c r="BH120" i="17"/>
  <c r="HJ120" i="17" s="1"/>
  <c r="BG120" i="17"/>
  <c r="BF120" i="17"/>
  <c r="BE120" i="17"/>
  <c r="BD120" i="17"/>
  <c r="BC120" i="17"/>
  <c r="BB120" i="17"/>
  <c r="BA120" i="17"/>
  <c r="AZ120" i="17"/>
  <c r="AY120" i="17"/>
  <c r="AX120" i="17"/>
  <c r="AW120" i="17"/>
  <c r="AV120" i="17"/>
  <c r="AU120" i="17"/>
  <c r="AT120" i="17"/>
  <c r="AS120" i="17"/>
  <c r="AR120" i="17"/>
  <c r="AQ120" i="17"/>
  <c r="AP120" i="17"/>
  <c r="AO120" i="17"/>
  <c r="AN120" i="17"/>
  <c r="AM120" i="17"/>
  <c r="AL120" i="17"/>
  <c r="AK120" i="17"/>
  <c r="AJ120" i="17"/>
  <c r="AI120" i="17"/>
  <c r="AH120" i="17"/>
  <c r="AG120" i="17"/>
  <c r="AF120" i="17"/>
  <c r="AE120" i="17"/>
  <c r="AD120" i="17"/>
  <c r="AC120" i="17"/>
  <c r="AB120" i="17"/>
  <c r="AA120" i="17"/>
  <c r="Z120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A120" i="17"/>
  <c r="BJ119" i="17"/>
  <c r="BI119" i="17"/>
  <c r="HI119" i="17" s="1"/>
  <c r="BH119" i="17"/>
  <c r="HJ119" i="17" s="1"/>
  <c r="BG119" i="17"/>
  <c r="BF119" i="17"/>
  <c r="BE119" i="17"/>
  <c r="BD119" i="17"/>
  <c r="BC119" i="17"/>
  <c r="BB119" i="17"/>
  <c r="BA119" i="17"/>
  <c r="AZ119" i="17"/>
  <c r="AY119" i="17"/>
  <c r="AX119" i="17"/>
  <c r="AW119" i="17"/>
  <c r="AV119" i="17"/>
  <c r="AU119" i="17"/>
  <c r="AT119" i="17"/>
  <c r="AS119" i="17"/>
  <c r="AR119" i="17"/>
  <c r="AQ119" i="17"/>
  <c r="AP119" i="17"/>
  <c r="AO119" i="17"/>
  <c r="AN119" i="17"/>
  <c r="AM119" i="17"/>
  <c r="AL119" i="17"/>
  <c r="AK119" i="17"/>
  <c r="AJ119" i="17"/>
  <c r="AI119" i="17"/>
  <c r="AH119" i="17"/>
  <c r="AG119" i="17"/>
  <c r="AF119" i="17"/>
  <c r="AE119" i="17"/>
  <c r="AD119" i="17"/>
  <c r="AC119" i="17"/>
  <c r="AB119" i="17"/>
  <c r="AA119" i="17"/>
  <c r="Z119" i="17"/>
  <c r="Y119" i="17"/>
  <c r="GI119" i="17" s="1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A119" i="17"/>
  <c r="BJ118" i="17"/>
  <c r="BI118" i="17"/>
  <c r="HI118" i="17" s="1"/>
  <c r="BH118" i="17"/>
  <c r="HJ118" i="17" s="1"/>
  <c r="BG118" i="17"/>
  <c r="BF118" i="17"/>
  <c r="BE118" i="17"/>
  <c r="BD118" i="17"/>
  <c r="BC118" i="17"/>
  <c r="BB118" i="17"/>
  <c r="BA118" i="17"/>
  <c r="AZ118" i="17"/>
  <c r="AY118" i="17"/>
  <c r="AX118" i="17"/>
  <c r="AW118" i="17"/>
  <c r="AV118" i="17"/>
  <c r="AU118" i="17"/>
  <c r="AT118" i="17"/>
  <c r="AS118" i="17"/>
  <c r="AR118" i="17"/>
  <c r="AQ118" i="17"/>
  <c r="AP118" i="17"/>
  <c r="AO118" i="17"/>
  <c r="AN118" i="17"/>
  <c r="AM118" i="17"/>
  <c r="AL118" i="17"/>
  <c r="AK118" i="17"/>
  <c r="AJ118" i="17"/>
  <c r="AI118" i="17"/>
  <c r="AH118" i="17"/>
  <c r="AG118" i="17"/>
  <c r="AF118" i="17"/>
  <c r="AE118" i="17"/>
  <c r="AD118" i="17"/>
  <c r="AC118" i="17"/>
  <c r="AB118" i="17"/>
  <c r="AA118" i="17"/>
  <c r="Z118" i="17"/>
  <c r="Y118" i="17"/>
  <c r="X118" i="17"/>
  <c r="W118" i="17"/>
  <c r="DB118" i="17" s="1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A118" i="17"/>
  <c r="BJ117" i="17"/>
  <c r="BI117" i="17"/>
  <c r="HI117" i="17" s="1"/>
  <c r="BH117" i="17"/>
  <c r="HJ117" i="17" s="1"/>
  <c r="BG117" i="17"/>
  <c r="BF117" i="17"/>
  <c r="BE117" i="17"/>
  <c r="BD117" i="17"/>
  <c r="BC117" i="17"/>
  <c r="BB117" i="17"/>
  <c r="BA117" i="17"/>
  <c r="AZ117" i="17"/>
  <c r="AY117" i="17"/>
  <c r="AX117" i="17"/>
  <c r="AW117" i="17"/>
  <c r="AV117" i="17"/>
  <c r="AU117" i="17"/>
  <c r="AT117" i="17"/>
  <c r="AS117" i="17"/>
  <c r="AR117" i="17"/>
  <c r="AQ117" i="17"/>
  <c r="AP117" i="17"/>
  <c r="AO117" i="17"/>
  <c r="AN117" i="17"/>
  <c r="AM117" i="17"/>
  <c r="AL117" i="17"/>
  <c r="AK117" i="17"/>
  <c r="AJ117" i="17"/>
  <c r="AI117" i="17"/>
  <c r="AH117" i="17"/>
  <c r="AG117" i="17"/>
  <c r="AF117" i="17"/>
  <c r="AE117" i="17"/>
  <c r="AD117" i="17"/>
  <c r="AC117" i="17"/>
  <c r="AB117" i="17"/>
  <c r="AA117" i="17"/>
  <c r="Z117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A117" i="17"/>
  <c r="BJ116" i="17"/>
  <c r="BI116" i="17"/>
  <c r="HI116" i="17" s="1"/>
  <c r="BH116" i="17"/>
  <c r="HJ116" i="17" s="1"/>
  <c r="BG116" i="17"/>
  <c r="BF116" i="17"/>
  <c r="BE116" i="17"/>
  <c r="BD116" i="17"/>
  <c r="BC116" i="17"/>
  <c r="BB116" i="17"/>
  <c r="BA116" i="17"/>
  <c r="AZ116" i="17"/>
  <c r="AY116" i="17"/>
  <c r="AX116" i="17"/>
  <c r="AW116" i="17"/>
  <c r="AV116" i="17"/>
  <c r="AU116" i="17"/>
  <c r="AT116" i="17"/>
  <c r="AS116" i="17"/>
  <c r="AR116" i="17"/>
  <c r="AQ116" i="17"/>
  <c r="AP116" i="17"/>
  <c r="AO116" i="17"/>
  <c r="AN116" i="17"/>
  <c r="AM116" i="17"/>
  <c r="AL116" i="17"/>
  <c r="AK116" i="17"/>
  <c r="AJ116" i="17"/>
  <c r="AI116" i="17"/>
  <c r="AH116" i="17"/>
  <c r="AG116" i="17"/>
  <c r="AF116" i="17"/>
  <c r="AE116" i="17"/>
  <c r="AD116" i="17"/>
  <c r="AC116" i="17"/>
  <c r="AB116" i="17"/>
  <c r="AA116" i="17"/>
  <c r="Z116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GZ116" i="17" s="1"/>
  <c r="F116" i="17"/>
  <c r="HA116" i="17" s="1"/>
  <c r="E116" i="17"/>
  <c r="D116" i="17"/>
  <c r="C116" i="17"/>
  <c r="B116" i="17"/>
  <c r="A116" i="17"/>
  <c r="BJ115" i="17"/>
  <c r="BI115" i="17"/>
  <c r="HI115" i="17" s="1"/>
  <c r="BH115" i="17"/>
  <c r="HJ115" i="17" s="1"/>
  <c r="BG115" i="17"/>
  <c r="BF115" i="17"/>
  <c r="BE115" i="17"/>
  <c r="BD115" i="17"/>
  <c r="BC115" i="17"/>
  <c r="BB115" i="17"/>
  <c r="BA115" i="17"/>
  <c r="AZ115" i="17"/>
  <c r="AY115" i="17"/>
  <c r="AX115" i="17"/>
  <c r="AW115" i="17"/>
  <c r="AV115" i="17"/>
  <c r="AU115" i="17"/>
  <c r="AT115" i="17"/>
  <c r="AS115" i="17"/>
  <c r="AR115" i="17"/>
  <c r="AQ115" i="17"/>
  <c r="AP115" i="17"/>
  <c r="AO115" i="17"/>
  <c r="AN115" i="17"/>
  <c r="AM115" i="17"/>
  <c r="AL115" i="17"/>
  <c r="AK115" i="17"/>
  <c r="AJ115" i="17"/>
  <c r="AI115" i="17"/>
  <c r="AH115" i="17"/>
  <c r="AG115" i="17"/>
  <c r="AF115" i="17"/>
  <c r="AE115" i="17"/>
  <c r="AD115" i="17"/>
  <c r="AC115" i="17"/>
  <c r="AB115" i="17"/>
  <c r="AA115" i="17"/>
  <c r="Z115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GZ115" i="17" s="1"/>
  <c r="F115" i="17"/>
  <c r="E115" i="17"/>
  <c r="D115" i="17"/>
  <c r="C115" i="17"/>
  <c r="B115" i="17"/>
  <c r="A115" i="17"/>
  <c r="BJ114" i="17"/>
  <c r="BI114" i="17"/>
  <c r="HI114" i="17" s="1"/>
  <c r="BH114" i="17"/>
  <c r="HJ114" i="17" s="1"/>
  <c r="BG114" i="17"/>
  <c r="BF114" i="17"/>
  <c r="BE114" i="17"/>
  <c r="BD114" i="17"/>
  <c r="BC114" i="17"/>
  <c r="BB114" i="17"/>
  <c r="BA114" i="17"/>
  <c r="AZ114" i="17"/>
  <c r="AY114" i="17"/>
  <c r="AX114" i="17"/>
  <c r="AW114" i="17"/>
  <c r="AV114" i="17"/>
  <c r="AU114" i="17"/>
  <c r="AT114" i="17"/>
  <c r="AS114" i="17"/>
  <c r="AR114" i="17"/>
  <c r="AQ114" i="17"/>
  <c r="AP114" i="17"/>
  <c r="AO114" i="17"/>
  <c r="AN114" i="17"/>
  <c r="AM114" i="17"/>
  <c r="AL114" i="17"/>
  <c r="AK114" i="17"/>
  <c r="AJ114" i="17"/>
  <c r="AI114" i="17"/>
  <c r="AH114" i="17"/>
  <c r="AG114" i="17"/>
  <c r="AF114" i="17"/>
  <c r="AE114" i="17"/>
  <c r="AD114" i="17"/>
  <c r="AC114" i="17"/>
  <c r="AB114" i="17"/>
  <c r="AA114" i="17"/>
  <c r="Z114" i="17"/>
  <c r="Y114" i="17"/>
  <c r="X114" i="17"/>
  <c r="W114" i="17"/>
  <c r="V114" i="17"/>
  <c r="U114" i="17"/>
  <c r="T114" i="17"/>
  <c r="S114" i="17"/>
  <c r="R114" i="17"/>
  <c r="Q114" i="17"/>
  <c r="P114" i="17"/>
  <c r="O114" i="17"/>
  <c r="N114" i="17"/>
  <c r="M114" i="17"/>
  <c r="L114" i="17"/>
  <c r="K114" i="17"/>
  <c r="J114" i="17"/>
  <c r="I114" i="17"/>
  <c r="H114" i="17"/>
  <c r="G114" i="17"/>
  <c r="F114" i="17"/>
  <c r="E114" i="17"/>
  <c r="D114" i="17"/>
  <c r="C114" i="17"/>
  <c r="B114" i="17"/>
  <c r="A114" i="17"/>
  <c r="BJ113" i="17"/>
  <c r="BI113" i="17"/>
  <c r="HI113" i="17" s="1"/>
  <c r="BH113" i="17"/>
  <c r="HJ113" i="17" s="1"/>
  <c r="BG113" i="17"/>
  <c r="BF113" i="17"/>
  <c r="BE113" i="17"/>
  <c r="BD113" i="17"/>
  <c r="BC113" i="17"/>
  <c r="BB113" i="17"/>
  <c r="BA113" i="17"/>
  <c r="AZ113" i="17"/>
  <c r="AY113" i="17"/>
  <c r="AX113" i="17"/>
  <c r="AW113" i="17"/>
  <c r="AV113" i="17"/>
  <c r="AU113" i="17"/>
  <c r="AT113" i="17"/>
  <c r="AS113" i="17"/>
  <c r="AR113" i="17"/>
  <c r="AQ113" i="17"/>
  <c r="AP113" i="17"/>
  <c r="AO113" i="17"/>
  <c r="AN113" i="17"/>
  <c r="AM113" i="17"/>
  <c r="AL113" i="17"/>
  <c r="AK113" i="17"/>
  <c r="AJ113" i="17"/>
  <c r="AI113" i="17"/>
  <c r="AH113" i="17"/>
  <c r="AG113" i="17"/>
  <c r="AF113" i="17"/>
  <c r="AE113" i="17"/>
  <c r="AD113" i="17"/>
  <c r="AC113" i="17"/>
  <c r="AB113" i="17"/>
  <c r="AA113" i="17"/>
  <c r="Z113" i="17"/>
  <c r="Y113" i="17"/>
  <c r="GI113" i="17" s="1"/>
  <c r="X113" i="17"/>
  <c r="W113" i="17"/>
  <c r="V113" i="17"/>
  <c r="U113" i="17"/>
  <c r="T113" i="17"/>
  <c r="S113" i="17"/>
  <c r="R113" i="17"/>
  <c r="Q113" i="17"/>
  <c r="P113" i="17"/>
  <c r="O113" i="17"/>
  <c r="N113" i="17"/>
  <c r="M113" i="17"/>
  <c r="L113" i="17"/>
  <c r="K113" i="17"/>
  <c r="J113" i="17"/>
  <c r="I113" i="17"/>
  <c r="H113" i="17"/>
  <c r="G113" i="17"/>
  <c r="F113" i="17"/>
  <c r="E113" i="17"/>
  <c r="D113" i="17"/>
  <c r="C113" i="17"/>
  <c r="B113" i="17"/>
  <c r="A113" i="17"/>
  <c r="BJ112" i="17"/>
  <c r="BI112" i="17"/>
  <c r="HI112" i="17" s="1"/>
  <c r="BH112" i="17"/>
  <c r="HJ112" i="17" s="1"/>
  <c r="BG112" i="17"/>
  <c r="BF112" i="17"/>
  <c r="BE112" i="17"/>
  <c r="BD112" i="17"/>
  <c r="BC112" i="17"/>
  <c r="BB112" i="17"/>
  <c r="BA112" i="17"/>
  <c r="AZ112" i="17"/>
  <c r="AY112" i="17"/>
  <c r="AX112" i="17"/>
  <c r="AW112" i="17"/>
  <c r="AV112" i="17"/>
  <c r="AU112" i="17"/>
  <c r="AT112" i="17"/>
  <c r="AS112" i="17"/>
  <c r="AR112" i="17"/>
  <c r="AQ112" i="17"/>
  <c r="AP112" i="17"/>
  <c r="AO112" i="17"/>
  <c r="AN112" i="17"/>
  <c r="AM112" i="17"/>
  <c r="AL112" i="17"/>
  <c r="AK112" i="17"/>
  <c r="AJ112" i="17"/>
  <c r="AI112" i="17"/>
  <c r="AH112" i="17"/>
  <c r="AG112" i="17"/>
  <c r="AF112" i="17"/>
  <c r="AE112" i="17"/>
  <c r="AD112" i="17"/>
  <c r="AC112" i="17"/>
  <c r="AB112" i="17"/>
  <c r="AA112" i="17"/>
  <c r="Z112" i="17"/>
  <c r="Y112" i="17"/>
  <c r="X112" i="17"/>
  <c r="W112" i="17"/>
  <c r="V112" i="17"/>
  <c r="U112" i="17"/>
  <c r="T112" i="17"/>
  <c r="S112" i="17"/>
  <c r="R112" i="17"/>
  <c r="Q112" i="17"/>
  <c r="P112" i="17"/>
  <c r="O112" i="17"/>
  <c r="N112" i="17"/>
  <c r="M112" i="17"/>
  <c r="L112" i="17"/>
  <c r="K112" i="17"/>
  <c r="J112" i="17"/>
  <c r="I112" i="17"/>
  <c r="H112" i="17"/>
  <c r="G112" i="17"/>
  <c r="F112" i="17"/>
  <c r="E112" i="17"/>
  <c r="D112" i="17"/>
  <c r="C112" i="17"/>
  <c r="B112" i="17"/>
  <c r="A112" i="17"/>
  <c r="BJ111" i="17"/>
  <c r="BI111" i="17"/>
  <c r="HI111" i="17" s="1"/>
  <c r="BH111" i="17"/>
  <c r="HJ111" i="17" s="1"/>
  <c r="BG111" i="17"/>
  <c r="BF111" i="17"/>
  <c r="BE111" i="17"/>
  <c r="BD111" i="17"/>
  <c r="BC111" i="17"/>
  <c r="BB111" i="17"/>
  <c r="BA111" i="17"/>
  <c r="AZ111" i="17"/>
  <c r="AY111" i="17"/>
  <c r="AX111" i="17"/>
  <c r="AW111" i="17"/>
  <c r="AV111" i="17"/>
  <c r="AU111" i="17"/>
  <c r="AT111" i="17"/>
  <c r="AS111" i="17"/>
  <c r="AR111" i="17"/>
  <c r="AQ111" i="17"/>
  <c r="AP111" i="17"/>
  <c r="AO111" i="17"/>
  <c r="AN111" i="17"/>
  <c r="AM111" i="17"/>
  <c r="AL111" i="17"/>
  <c r="AK111" i="17"/>
  <c r="AJ111" i="17"/>
  <c r="AI111" i="17"/>
  <c r="AH111" i="17"/>
  <c r="AG111" i="17"/>
  <c r="AF111" i="17"/>
  <c r="AE111" i="17"/>
  <c r="AD111" i="17"/>
  <c r="AC111" i="17"/>
  <c r="AB111" i="17"/>
  <c r="AA111" i="17"/>
  <c r="Z111" i="17"/>
  <c r="GE111" i="17" s="1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A111" i="17"/>
  <c r="BJ110" i="17"/>
  <c r="BI110" i="17"/>
  <c r="HI110" i="17" s="1"/>
  <c r="BH110" i="17"/>
  <c r="HJ110" i="17" s="1"/>
  <c r="BG110" i="17"/>
  <c r="BF110" i="17"/>
  <c r="BE110" i="17"/>
  <c r="BD110" i="17"/>
  <c r="BC110" i="17"/>
  <c r="BB110" i="17"/>
  <c r="BA110" i="17"/>
  <c r="AZ110" i="17"/>
  <c r="AY110" i="17"/>
  <c r="AX110" i="17"/>
  <c r="AW110" i="17"/>
  <c r="AV110" i="17"/>
  <c r="AU110" i="17"/>
  <c r="AT110" i="17"/>
  <c r="AS110" i="17"/>
  <c r="AR110" i="17"/>
  <c r="AQ110" i="17"/>
  <c r="AP110" i="17"/>
  <c r="AO110" i="17"/>
  <c r="AN110" i="17"/>
  <c r="AM110" i="17"/>
  <c r="AL110" i="17"/>
  <c r="AK110" i="17"/>
  <c r="AJ110" i="17"/>
  <c r="AI110" i="17"/>
  <c r="AH110" i="17"/>
  <c r="AG110" i="17"/>
  <c r="AF110" i="17"/>
  <c r="AE110" i="17"/>
  <c r="AD110" i="17"/>
  <c r="AC110" i="17"/>
  <c r="AB110" i="17"/>
  <c r="AA110" i="17"/>
  <c r="Z110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GZ110" i="17" s="1"/>
  <c r="F110" i="17"/>
  <c r="HA110" i="17" s="1"/>
  <c r="E110" i="17"/>
  <c r="D110" i="17"/>
  <c r="C110" i="17"/>
  <c r="B110" i="17"/>
  <c r="A110" i="17"/>
  <c r="BJ109" i="17"/>
  <c r="BI109" i="17"/>
  <c r="HI109" i="17" s="1"/>
  <c r="BH109" i="17"/>
  <c r="HJ109" i="17" s="1"/>
  <c r="BG109" i="17"/>
  <c r="BF109" i="17"/>
  <c r="BE109" i="17"/>
  <c r="BD109" i="17"/>
  <c r="BC109" i="17"/>
  <c r="BB109" i="17"/>
  <c r="BA109" i="17"/>
  <c r="AZ109" i="17"/>
  <c r="AY109" i="17"/>
  <c r="AX109" i="17"/>
  <c r="AW109" i="17"/>
  <c r="AV109" i="17"/>
  <c r="AU109" i="17"/>
  <c r="AT109" i="17"/>
  <c r="AS109" i="17"/>
  <c r="AR109" i="17"/>
  <c r="AQ109" i="17"/>
  <c r="AP109" i="17"/>
  <c r="AO109" i="17"/>
  <c r="AN109" i="17"/>
  <c r="AM109" i="17"/>
  <c r="AL109" i="17"/>
  <c r="AK109" i="17"/>
  <c r="AJ109" i="17"/>
  <c r="AI109" i="17"/>
  <c r="AH109" i="17"/>
  <c r="AG109" i="17"/>
  <c r="AF109" i="17"/>
  <c r="AE109" i="17"/>
  <c r="AD109" i="17"/>
  <c r="AC109" i="17"/>
  <c r="AB109" i="17"/>
  <c r="AA109" i="17"/>
  <c r="Z109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GZ109" i="17" s="1"/>
  <c r="F109" i="17"/>
  <c r="E109" i="17"/>
  <c r="D109" i="17"/>
  <c r="C109" i="17"/>
  <c r="B109" i="17"/>
  <c r="A109" i="17"/>
  <c r="BJ108" i="17"/>
  <c r="BI108" i="17"/>
  <c r="HI108" i="17" s="1"/>
  <c r="BH108" i="17"/>
  <c r="HJ108" i="17" s="1"/>
  <c r="BG108" i="17"/>
  <c r="BF108" i="17"/>
  <c r="BE108" i="17"/>
  <c r="BD108" i="17"/>
  <c r="BC108" i="17"/>
  <c r="BB108" i="17"/>
  <c r="BA108" i="17"/>
  <c r="AZ108" i="17"/>
  <c r="AY108" i="17"/>
  <c r="AX108" i="17"/>
  <c r="AW108" i="17"/>
  <c r="AV108" i="17"/>
  <c r="AU108" i="17"/>
  <c r="AT108" i="17"/>
  <c r="AS108" i="17"/>
  <c r="AR108" i="17"/>
  <c r="AQ108" i="17"/>
  <c r="AP108" i="17"/>
  <c r="AO108" i="17"/>
  <c r="AN108" i="17"/>
  <c r="AM108" i="17"/>
  <c r="AL108" i="17"/>
  <c r="AK108" i="17"/>
  <c r="AJ108" i="17"/>
  <c r="AI108" i="17"/>
  <c r="AH108" i="17"/>
  <c r="AG108" i="17"/>
  <c r="AF108" i="17"/>
  <c r="AE108" i="17"/>
  <c r="AD108" i="17"/>
  <c r="AC108" i="17"/>
  <c r="AB108" i="17"/>
  <c r="AA108" i="17"/>
  <c r="Z108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A108" i="17"/>
  <c r="BJ107" i="17"/>
  <c r="BI107" i="17"/>
  <c r="HI107" i="17" s="1"/>
  <c r="BH107" i="17"/>
  <c r="HJ107" i="17" s="1"/>
  <c r="BG107" i="17"/>
  <c r="BF107" i="17"/>
  <c r="BE107" i="17"/>
  <c r="BD107" i="17"/>
  <c r="BC107" i="17"/>
  <c r="BB107" i="17"/>
  <c r="BA107" i="17"/>
  <c r="AZ107" i="17"/>
  <c r="AY107" i="17"/>
  <c r="AX107" i="17"/>
  <c r="AW107" i="17"/>
  <c r="AV107" i="17"/>
  <c r="AU107" i="17"/>
  <c r="AT107" i="17"/>
  <c r="AS107" i="17"/>
  <c r="AR107" i="17"/>
  <c r="AQ107" i="17"/>
  <c r="AP107" i="17"/>
  <c r="AO107" i="17"/>
  <c r="AN107" i="17"/>
  <c r="AM107" i="17"/>
  <c r="AL107" i="17"/>
  <c r="AK107" i="17"/>
  <c r="AJ107" i="17"/>
  <c r="AI107" i="17"/>
  <c r="AH107" i="17"/>
  <c r="AG107" i="17"/>
  <c r="AF107" i="17"/>
  <c r="AE107" i="17"/>
  <c r="AD107" i="17"/>
  <c r="AC107" i="17"/>
  <c r="AB107" i="17"/>
  <c r="AA107" i="17"/>
  <c r="Z107" i="17"/>
  <c r="Y107" i="17"/>
  <c r="GI107" i="17" s="1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A107" i="17"/>
  <c r="BJ106" i="17"/>
  <c r="BI106" i="17"/>
  <c r="HI106" i="17" s="1"/>
  <c r="BH106" i="17"/>
  <c r="HJ106" i="17" s="1"/>
  <c r="BG106" i="17"/>
  <c r="BF106" i="17"/>
  <c r="BE106" i="17"/>
  <c r="BD106" i="17"/>
  <c r="BC106" i="17"/>
  <c r="BB106" i="17"/>
  <c r="BA106" i="17"/>
  <c r="AZ106" i="17"/>
  <c r="AY106" i="17"/>
  <c r="AX106" i="17"/>
  <c r="AW106" i="17"/>
  <c r="AV106" i="17"/>
  <c r="AU106" i="17"/>
  <c r="AT106" i="17"/>
  <c r="AS106" i="17"/>
  <c r="AR106" i="17"/>
  <c r="AQ106" i="17"/>
  <c r="AP106" i="17"/>
  <c r="AO106" i="17"/>
  <c r="AN106" i="17"/>
  <c r="AM106" i="17"/>
  <c r="AL106" i="17"/>
  <c r="AK106" i="17"/>
  <c r="AJ106" i="17"/>
  <c r="AI106" i="17"/>
  <c r="AH106" i="17"/>
  <c r="AG106" i="17"/>
  <c r="AF106" i="17"/>
  <c r="AE106" i="17"/>
  <c r="AD106" i="17"/>
  <c r="AC106" i="17"/>
  <c r="AB106" i="17"/>
  <c r="AA106" i="17"/>
  <c r="Z106" i="17"/>
  <c r="Y106" i="17"/>
  <c r="X106" i="17"/>
  <c r="W106" i="17"/>
  <c r="DB106" i="17" s="1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A106" i="17"/>
  <c r="BJ105" i="17"/>
  <c r="BI105" i="17"/>
  <c r="HI105" i="17" s="1"/>
  <c r="BH105" i="17"/>
  <c r="HJ105" i="17" s="1"/>
  <c r="BG105" i="17"/>
  <c r="BF105" i="17"/>
  <c r="BE105" i="17"/>
  <c r="BD105" i="17"/>
  <c r="BC105" i="17"/>
  <c r="BB105" i="17"/>
  <c r="BA105" i="17"/>
  <c r="AZ105" i="17"/>
  <c r="AY105" i="17"/>
  <c r="AX105" i="17"/>
  <c r="AW105" i="17"/>
  <c r="AV105" i="17"/>
  <c r="AU105" i="17"/>
  <c r="AT105" i="17"/>
  <c r="AS105" i="17"/>
  <c r="AR105" i="17"/>
  <c r="AQ105" i="17"/>
  <c r="AP105" i="17"/>
  <c r="AO105" i="17"/>
  <c r="AN105" i="17"/>
  <c r="AM105" i="17"/>
  <c r="AL105" i="17"/>
  <c r="AK105" i="17"/>
  <c r="AJ105" i="17"/>
  <c r="AI105" i="17"/>
  <c r="AH105" i="17"/>
  <c r="AG105" i="17"/>
  <c r="AF105" i="17"/>
  <c r="AE105" i="17"/>
  <c r="AD105" i="17"/>
  <c r="AC105" i="17"/>
  <c r="AB105" i="17"/>
  <c r="AA105" i="17"/>
  <c r="Z105" i="17"/>
  <c r="GE105" i="17" s="1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A105" i="17"/>
  <c r="BJ104" i="17"/>
  <c r="BI104" i="17"/>
  <c r="HI104" i="17" s="1"/>
  <c r="BH104" i="17"/>
  <c r="BG104" i="17"/>
  <c r="BF104" i="17"/>
  <c r="BE104" i="17"/>
  <c r="BD104" i="17"/>
  <c r="BC104" i="17"/>
  <c r="BB104" i="17"/>
  <c r="BA104" i="17"/>
  <c r="AZ104" i="17"/>
  <c r="AY104" i="17"/>
  <c r="AX104" i="17"/>
  <c r="AW104" i="17"/>
  <c r="AV104" i="17"/>
  <c r="AU104" i="17"/>
  <c r="AT104" i="17"/>
  <c r="AS104" i="17"/>
  <c r="AR104" i="17"/>
  <c r="AQ104" i="17"/>
  <c r="AP104" i="17"/>
  <c r="AO104" i="17"/>
  <c r="AN104" i="17"/>
  <c r="AM104" i="17"/>
  <c r="AL104" i="17"/>
  <c r="AK104" i="17"/>
  <c r="AJ104" i="17"/>
  <c r="AI104" i="17"/>
  <c r="AH104" i="17"/>
  <c r="AG104" i="17"/>
  <c r="AF104" i="17"/>
  <c r="AE104" i="17"/>
  <c r="AD104" i="17"/>
  <c r="AC104" i="17"/>
  <c r="AB104" i="17"/>
  <c r="AA104" i="17"/>
  <c r="Z104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GZ104" i="17" s="1"/>
  <c r="F104" i="17"/>
  <c r="HA104" i="17" s="1"/>
  <c r="E104" i="17"/>
  <c r="D104" i="17"/>
  <c r="C104" i="17"/>
  <c r="B104" i="17"/>
  <c r="A104" i="17"/>
  <c r="BJ103" i="17"/>
  <c r="BI103" i="17"/>
  <c r="HI103" i="17" s="1"/>
  <c r="BH103" i="17"/>
  <c r="HJ103" i="17" s="1"/>
  <c r="BG103" i="17"/>
  <c r="BF103" i="17"/>
  <c r="BE103" i="17"/>
  <c r="BD103" i="17"/>
  <c r="BC103" i="17"/>
  <c r="BB103" i="17"/>
  <c r="BA103" i="17"/>
  <c r="AZ103" i="17"/>
  <c r="AY103" i="17"/>
  <c r="AX103" i="17"/>
  <c r="AW103" i="17"/>
  <c r="AV103" i="17"/>
  <c r="AU103" i="17"/>
  <c r="AT103" i="17"/>
  <c r="AS103" i="17"/>
  <c r="AR103" i="17"/>
  <c r="AQ103" i="17"/>
  <c r="AP103" i="17"/>
  <c r="AO103" i="17"/>
  <c r="AN103" i="17"/>
  <c r="AM103" i="17"/>
  <c r="AL103" i="17"/>
  <c r="AK103" i="17"/>
  <c r="AJ103" i="17"/>
  <c r="AI103" i="17"/>
  <c r="AH103" i="17"/>
  <c r="AG103" i="17"/>
  <c r="AF103" i="17"/>
  <c r="AE103" i="17"/>
  <c r="AD103" i="17"/>
  <c r="AC103" i="17"/>
  <c r="AB103" i="17"/>
  <c r="AA103" i="17"/>
  <c r="Z103" i="17"/>
  <c r="Y103" i="17"/>
  <c r="X103" i="17"/>
  <c r="W103" i="17"/>
  <c r="V103" i="17"/>
  <c r="U103" i="17"/>
  <c r="T103" i="17"/>
  <c r="S103" i="17"/>
  <c r="R103" i="17"/>
  <c r="Q103" i="17"/>
  <c r="P103" i="17"/>
  <c r="O103" i="17"/>
  <c r="N103" i="17"/>
  <c r="M103" i="17"/>
  <c r="L103" i="17"/>
  <c r="K103" i="17"/>
  <c r="J103" i="17"/>
  <c r="I103" i="17"/>
  <c r="H103" i="17"/>
  <c r="G103" i="17"/>
  <c r="GZ103" i="17" s="1"/>
  <c r="F103" i="17"/>
  <c r="E103" i="17"/>
  <c r="D103" i="17"/>
  <c r="C103" i="17"/>
  <c r="B103" i="17"/>
  <c r="A103" i="17"/>
  <c r="BJ102" i="17"/>
  <c r="BI102" i="17"/>
  <c r="HI102" i="17" s="1"/>
  <c r="BH102" i="17"/>
  <c r="HJ102" i="17" s="1"/>
  <c r="BG102" i="17"/>
  <c r="BF102" i="17"/>
  <c r="BE102" i="17"/>
  <c r="BD102" i="17"/>
  <c r="BC102" i="17"/>
  <c r="BB102" i="17"/>
  <c r="BA102" i="17"/>
  <c r="AZ102" i="17"/>
  <c r="AY102" i="17"/>
  <c r="AX102" i="17"/>
  <c r="AW102" i="17"/>
  <c r="AV102" i="17"/>
  <c r="AU102" i="17"/>
  <c r="AT102" i="17"/>
  <c r="AS102" i="17"/>
  <c r="AR102" i="17"/>
  <c r="AQ102" i="17"/>
  <c r="AP102" i="17"/>
  <c r="AO102" i="17"/>
  <c r="AN102" i="17"/>
  <c r="AM102" i="17"/>
  <c r="AL102" i="17"/>
  <c r="AK102" i="17"/>
  <c r="AJ102" i="17"/>
  <c r="AI102" i="17"/>
  <c r="AH102" i="17"/>
  <c r="AG102" i="17"/>
  <c r="AF102" i="17"/>
  <c r="AE102" i="17"/>
  <c r="AD102" i="17"/>
  <c r="AC102" i="17"/>
  <c r="AB102" i="17"/>
  <c r="AA102" i="17"/>
  <c r="Z102" i="17"/>
  <c r="Y102" i="17"/>
  <c r="X102" i="17"/>
  <c r="W102" i="17"/>
  <c r="V102" i="17"/>
  <c r="U102" i="17"/>
  <c r="T102" i="17"/>
  <c r="S102" i="17"/>
  <c r="R102" i="17"/>
  <c r="Q102" i="17"/>
  <c r="P102" i="17"/>
  <c r="O102" i="17"/>
  <c r="N102" i="17"/>
  <c r="M102" i="17"/>
  <c r="L102" i="17"/>
  <c r="K102" i="17"/>
  <c r="J102" i="17"/>
  <c r="I102" i="17"/>
  <c r="H102" i="17"/>
  <c r="G102" i="17"/>
  <c r="F102" i="17"/>
  <c r="E102" i="17"/>
  <c r="D102" i="17"/>
  <c r="C102" i="17"/>
  <c r="B102" i="17"/>
  <c r="A102" i="17"/>
  <c r="BJ101" i="17"/>
  <c r="BI101" i="17"/>
  <c r="HI101" i="17" s="1"/>
  <c r="BH101" i="17"/>
  <c r="HJ101" i="17" s="1"/>
  <c r="BG101" i="17"/>
  <c r="BF101" i="17"/>
  <c r="BE101" i="17"/>
  <c r="BD101" i="17"/>
  <c r="BC101" i="17"/>
  <c r="BB101" i="17"/>
  <c r="BA101" i="17"/>
  <c r="AZ101" i="17"/>
  <c r="AY101" i="17"/>
  <c r="AX101" i="17"/>
  <c r="AW101" i="17"/>
  <c r="AV101" i="17"/>
  <c r="AU101" i="17"/>
  <c r="AT101" i="17"/>
  <c r="AS101" i="17"/>
  <c r="AR101" i="17"/>
  <c r="AQ101" i="17"/>
  <c r="AP101" i="17"/>
  <c r="AO101" i="17"/>
  <c r="AN101" i="17"/>
  <c r="AM101" i="17"/>
  <c r="AL101" i="17"/>
  <c r="AK101" i="17"/>
  <c r="AJ101" i="17"/>
  <c r="AI101" i="17"/>
  <c r="AH101" i="17"/>
  <c r="AG101" i="17"/>
  <c r="AF101" i="17"/>
  <c r="AE101" i="17"/>
  <c r="AD101" i="17"/>
  <c r="AC101" i="17"/>
  <c r="AB101" i="17"/>
  <c r="AA101" i="17"/>
  <c r="Z101" i="17"/>
  <c r="Y101" i="17"/>
  <c r="X101" i="17"/>
  <c r="W101" i="17"/>
  <c r="V101" i="17"/>
  <c r="U101" i="17"/>
  <c r="T101" i="17"/>
  <c r="S101" i="17"/>
  <c r="R101" i="17"/>
  <c r="Q101" i="17"/>
  <c r="P101" i="17"/>
  <c r="O101" i="17"/>
  <c r="N101" i="17"/>
  <c r="M101" i="17"/>
  <c r="L101" i="17"/>
  <c r="K101" i="17"/>
  <c r="J101" i="17"/>
  <c r="I101" i="17"/>
  <c r="H101" i="17"/>
  <c r="G101" i="17"/>
  <c r="F101" i="17"/>
  <c r="E101" i="17"/>
  <c r="D101" i="17"/>
  <c r="C101" i="17"/>
  <c r="B101" i="17"/>
  <c r="A101" i="17"/>
  <c r="BJ100" i="17"/>
  <c r="BI100" i="17"/>
  <c r="HI100" i="17" s="1"/>
  <c r="BH100" i="17"/>
  <c r="HJ100" i="17" s="1"/>
  <c r="BG100" i="17"/>
  <c r="BF100" i="17"/>
  <c r="BE100" i="17"/>
  <c r="BD100" i="17"/>
  <c r="BC100" i="17"/>
  <c r="BB100" i="17"/>
  <c r="BA100" i="17"/>
  <c r="AZ100" i="17"/>
  <c r="AY100" i="17"/>
  <c r="AX100" i="17"/>
  <c r="AW100" i="17"/>
  <c r="AV100" i="17"/>
  <c r="AU100" i="17"/>
  <c r="AT100" i="17"/>
  <c r="AS100" i="17"/>
  <c r="AR100" i="17"/>
  <c r="AQ100" i="17"/>
  <c r="AP100" i="17"/>
  <c r="AO100" i="17"/>
  <c r="AN100" i="17"/>
  <c r="AM100" i="17"/>
  <c r="AL100" i="17"/>
  <c r="AK100" i="17"/>
  <c r="AJ100" i="17"/>
  <c r="AI100" i="17"/>
  <c r="AH100" i="17"/>
  <c r="AG100" i="17"/>
  <c r="AF100" i="17"/>
  <c r="AE100" i="17"/>
  <c r="AD100" i="17"/>
  <c r="AC100" i="17"/>
  <c r="AB100" i="17"/>
  <c r="AA100" i="17"/>
  <c r="Z100" i="17"/>
  <c r="Y100" i="17"/>
  <c r="X100" i="17"/>
  <c r="W100" i="17"/>
  <c r="DB100" i="17" s="1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A100" i="17"/>
  <c r="BJ99" i="17"/>
  <c r="BI99" i="17"/>
  <c r="HI99" i="17" s="1"/>
  <c r="BH99" i="17"/>
  <c r="HJ99" i="17" s="1"/>
  <c r="BG99" i="17"/>
  <c r="BF99" i="17"/>
  <c r="BE99" i="17"/>
  <c r="BD99" i="17"/>
  <c r="BC99" i="17"/>
  <c r="BB99" i="17"/>
  <c r="BA99" i="17"/>
  <c r="AZ99" i="17"/>
  <c r="AY99" i="17"/>
  <c r="AX99" i="17"/>
  <c r="AW99" i="17"/>
  <c r="AV99" i="17"/>
  <c r="AU99" i="17"/>
  <c r="AT99" i="17"/>
  <c r="AS99" i="17"/>
  <c r="AR99" i="17"/>
  <c r="AQ99" i="17"/>
  <c r="AP99" i="17"/>
  <c r="AO99" i="17"/>
  <c r="AN99" i="17"/>
  <c r="AM99" i="17"/>
  <c r="AL99" i="17"/>
  <c r="AK99" i="17"/>
  <c r="AJ99" i="17"/>
  <c r="AI99" i="17"/>
  <c r="AH99" i="17"/>
  <c r="AG99" i="17"/>
  <c r="AF99" i="17"/>
  <c r="AE99" i="17"/>
  <c r="AD99" i="17"/>
  <c r="AC99" i="17"/>
  <c r="AB99" i="17"/>
  <c r="AA99" i="17"/>
  <c r="Z99" i="17"/>
  <c r="GE99" i="17" s="1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A99" i="17"/>
  <c r="BJ98" i="17"/>
  <c r="BI98" i="17"/>
  <c r="HI98" i="17" s="1"/>
  <c r="BH98" i="17"/>
  <c r="HJ98" i="17" s="1"/>
  <c r="BG98" i="17"/>
  <c r="BF98" i="17"/>
  <c r="BE98" i="17"/>
  <c r="BD98" i="17"/>
  <c r="BC98" i="17"/>
  <c r="BB98" i="17"/>
  <c r="BA98" i="17"/>
  <c r="AZ98" i="17"/>
  <c r="AY98" i="17"/>
  <c r="AX98" i="17"/>
  <c r="AW98" i="17"/>
  <c r="AV98" i="17"/>
  <c r="AU98" i="17"/>
  <c r="AT98" i="17"/>
  <c r="AS98" i="17"/>
  <c r="AR98" i="17"/>
  <c r="AQ98" i="17"/>
  <c r="AP98" i="17"/>
  <c r="AO98" i="17"/>
  <c r="AN98" i="17"/>
  <c r="AM98" i="17"/>
  <c r="AL98" i="17"/>
  <c r="AK98" i="17"/>
  <c r="AJ98" i="17"/>
  <c r="AI98" i="17"/>
  <c r="AH98" i="17"/>
  <c r="AG98" i="17"/>
  <c r="AF98" i="17"/>
  <c r="AE98" i="17"/>
  <c r="AD98" i="17"/>
  <c r="AC98" i="17"/>
  <c r="AB98" i="17"/>
  <c r="AA98" i="17"/>
  <c r="Z98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GZ98" i="17" s="1"/>
  <c r="F98" i="17"/>
  <c r="HA98" i="17" s="1"/>
  <c r="E98" i="17"/>
  <c r="D98" i="17"/>
  <c r="C98" i="17"/>
  <c r="B98" i="17"/>
  <c r="A98" i="17"/>
  <c r="BJ97" i="17"/>
  <c r="BI97" i="17"/>
  <c r="HI97" i="17" s="1"/>
  <c r="BH97" i="17"/>
  <c r="HJ97" i="17" s="1"/>
  <c r="BG97" i="17"/>
  <c r="BF97" i="17"/>
  <c r="BE97" i="17"/>
  <c r="BD97" i="17"/>
  <c r="BC97" i="17"/>
  <c r="BB97" i="17"/>
  <c r="BA97" i="17"/>
  <c r="AZ97" i="17"/>
  <c r="AY97" i="17"/>
  <c r="AX97" i="17"/>
  <c r="AW97" i="17"/>
  <c r="AV97" i="17"/>
  <c r="AU97" i="17"/>
  <c r="AT97" i="17"/>
  <c r="AS97" i="17"/>
  <c r="AR97" i="17"/>
  <c r="AQ97" i="17"/>
  <c r="AP97" i="17"/>
  <c r="AO97" i="17"/>
  <c r="AN97" i="17"/>
  <c r="AM97" i="17"/>
  <c r="AL97" i="17"/>
  <c r="AK97" i="17"/>
  <c r="AJ97" i="17"/>
  <c r="AI97" i="17"/>
  <c r="AH97" i="17"/>
  <c r="AG97" i="17"/>
  <c r="AF97" i="17"/>
  <c r="AE97" i="17"/>
  <c r="AD97" i="17"/>
  <c r="AC97" i="17"/>
  <c r="AB97" i="17"/>
  <c r="AA97" i="17"/>
  <c r="Z97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GZ97" i="17" s="1"/>
  <c r="F97" i="17"/>
  <c r="E97" i="17"/>
  <c r="D97" i="17"/>
  <c r="C97" i="17"/>
  <c r="B97" i="17"/>
  <c r="A97" i="17"/>
  <c r="BJ96" i="17"/>
  <c r="BI96" i="17"/>
  <c r="HI96" i="17" s="1"/>
  <c r="BH96" i="17"/>
  <c r="HJ96" i="17" s="1"/>
  <c r="BG96" i="17"/>
  <c r="BF96" i="17"/>
  <c r="BE96" i="17"/>
  <c r="BD96" i="17"/>
  <c r="BC96" i="17"/>
  <c r="BB96" i="17"/>
  <c r="BA96" i="17"/>
  <c r="AZ96" i="17"/>
  <c r="AY96" i="17"/>
  <c r="AX96" i="17"/>
  <c r="AW96" i="17"/>
  <c r="AV96" i="17"/>
  <c r="AU96" i="17"/>
  <c r="AT96" i="17"/>
  <c r="AS96" i="17"/>
  <c r="AR96" i="17"/>
  <c r="AQ96" i="17"/>
  <c r="AP96" i="17"/>
  <c r="AO96" i="17"/>
  <c r="AN96" i="17"/>
  <c r="AM96" i="17"/>
  <c r="AL96" i="17"/>
  <c r="AK96" i="17"/>
  <c r="AJ96" i="17"/>
  <c r="AI96" i="17"/>
  <c r="AH96" i="17"/>
  <c r="AG96" i="17"/>
  <c r="AF96" i="17"/>
  <c r="AE96" i="17"/>
  <c r="AD96" i="17"/>
  <c r="AC96" i="17"/>
  <c r="AB96" i="17"/>
  <c r="AA96" i="17"/>
  <c r="Z96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A96" i="17"/>
  <c r="BJ95" i="17"/>
  <c r="BI95" i="17"/>
  <c r="HI95" i="17" s="1"/>
  <c r="BH95" i="17"/>
  <c r="HJ95" i="17" s="1"/>
  <c r="BG95" i="17"/>
  <c r="BF95" i="17"/>
  <c r="BE95" i="17"/>
  <c r="BD95" i="17"/>
  <c r="BC95" i="17"/>
  <c r="BB95" i="17"/>
  <c r="BA95" i="17"/>
  <c r="AZ95" i="17"/>
  <c r="AY95" i="17"/>
  <c r="AX95" i="17"/>
  <c r="AW95" i="17"/>
  <c r="AV95" i="17"/>
  <c r="AU95" i="17"/>
  <c r="AT95" i="17"/>
  <c r="AS95" i="17"/>
  <c r="AR95" i="17"/>
  <c r="AQ95" i="17"/>
  <c r="AP95" i="17"/>
  <c r="AO95" i="17"/>
  <c r="AN95" i="17"/>
  <c r="AM95" i="17"/>
  <c r="AL95" i="17"/>
  <c r="AK95" i="17"/>
  <c r="AJ95" i="17"/>
  <c r="AI95" i="17"/>
  <c r="AH95" i="17"/>
  <c r="AG95" i="17"/>
  <c r="AF95" i="17"/>
  <c r="AE95" i="17"/>
  <c r="AD95" i="17"/>
  <c r="AC95" i="17"/>
  <c r="AB95" i="17"/>
  <c r="AA95" i="17"/>
  <c r="Z95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A95" i="17"/>
  <c r="BJ94" i="17"/>
  <c r="BI94" i="17"/>
  <c r="HI94" i="17" s="1"/>
  <c r="BH94" i="17"/>
  <c r="HJ94" i="17" s="1"/>
  <c r="BG94" i="17"/>
  <c r="BF94" i="17"/>
  <c r="BE94" i="17"/>
  <c r="BD94" i="17"/>
  <c r="BC94" i="17"/>
  <c r="BB94" i="17"/>
  <c r="BA94" i="17"/>
  <c r="AZ94" i="17"/>
  <c r="AY94" i="17"/>
  <c r="AX94" i="17"/>
  <c r="AW94" i="17"/>
  <c r="AV94" i="17"/>
  <c r="AU94" i="17"/>
  <c r="AT94" i="17"/>
  <c r="AS94" i="17"/>
  <c r="AR94" i="17"/>
  <c r="AQ94" i="17"/>
  <c r="AP94" i="17"/>
  <c r="AO94" i="17"/>
  <c r="AN94" i="17"/>
  <c r="AM94" i="17"/>
  <c r="AL94" i="17"/>
  <c r="AK94" i="17"/>
  <c r="AJ94" i="17"/>
  <c r="AI94" i="17"/>
  <c r="AH94" i="17"/>
  <c r="AG94" i="17"/>
  <c r="AF94" i="17"/>
  <c r="AE94" i="17"/>
  <c r="AD94" i="17"/>
  <c r="AC94" i="17"/>
  <c r="AB94" i="17"/>
  <c r="AA94" i="17"/>
  <c r="Z94" i="17"/>
  <c r="Y94" i="17"/>
  <c r="X94" i="17"/>
  <c r="W94" i="17"/>
  <c r="DB94" i="17" s="1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A94" i="17"/>
  <c r="BJ93" i="17"/>
  <c r="BI93" i="17"/>
  <c r="HI93" i="17" s="1"/>
  <c r="BH93" i="17"/>
  <c r="HJ93" i="17" s="1"/>
  <c r="BG93" i="17"/>
  <c r="BF93" i="17"/>
  <c r="BE93" i="17"/>
  <c r="BD93" i="17"/>
  <c r="BC93" i="17"/>
  <c r="BB93" i="17"/>
  <c r="BA93" i="17"/>
  <c r="AZ93" i="17"/>
  <c r="AY93" i="17"/>
  <c r="AX93" i="17"/>
  <c r="AW93" i="17"/>
  <c r="AV93" i="17"/>
  <c r="AU93" i="17"/>
  <c r="AT93" i="17"/>
  <c r="AS93" i="17"/>
  <c r="AR93" i="17"/>
  <c r="AQ93" i="17"/>
  <c r="AP93" i="17"/>
  <c r="AO93" i="17"/>
  <c r="AN93" i="17"/>
  <c r="AM93" i="17"/>
  <c r="AL93" i="17"/>
  <c r="AK93" i="17"/>
  <c r="AJ93" i="17"/>
  <c r="AI93" i="17"/>
  <c r="AH93" i="17"/>
  <c r="AG93" i="17"/>
  <c r="AF93" i="17"/>
  <c r="AE93" i="17"/>
  <c r="AD93" i="17"/>
  <c r="AC93" i="17"/>
  <c r="AB93" i="17"/>
  <c r="AA93" i="17"/>
  <c r="Z93" i="17"/>
  <c r="GE93" i="17" s="1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A93" i="17"/>
  <c r="BJ92" i="17"/>
  <c r="BI92" i="17"/>
  <c r="HI92" i="17" s="1"/>
  <c r="BH92" i="17"/>
  <c r="HJ92" i="17" s="1"/>
  <c r="BG92" i="17"/>
  <c r="BF92" i="17"/>
  <c r="BE92" i="17"/>
  <c r="BD92" i="17"/>
  <c r="BC92" i="17"/>
  <c r="BB92" i="17"/>
  <c r="BA92" i="17"/>
  <c r="AZ92" i="17"/>
  <c r="AY92" i="17"/>
  <c r="AX92" i="17"/>
  <c r="AW92" i="17"/>
  <c r="AV92" i="17"/>
  <c r="AU92" i="17"/>
  <c r="AT92" i="17"/>
  <c r="AS92" i="17"/>
  <c r="AR92" i="17"/>
  <c r="AQ92" i="17"/>
  <c r="AP92" i="17"/>
  <c r="AO92" i="17"/>
  <c r="AN92" i="17"/>
  <c r="AM92" i="17"/>
  <c r="AL92" i="17"/>
  <c r="AK92" i="17"/>
  <c r="AJ92" i="17"/>
  <c r="AI92" i="17"/>
  <c r="AH92" i="17"/>
  <c r="AG92" i="17"/>
  <c r="AF92" i="17"/>
  <c r="AE92" i="17"/>
  <c r="AD92" i="17"/>
  <c r="AC92" i="17"/>
  <c r="AB92" i="17"/>
  <c r="AA92" i="17"/>
  <c r="Z92" i="17"/>
  <c r="Y92" i="17"/>
  <c r="X92" i="17"/>
  <c r="W92" i="17"/>
  <c r="V92" i="17"/>
  <c r="U92" i="17"/>
  <c r="T92" i="17"/>
  <c r="S92" i="17"/>
  <c r="R92" i="17"/>
  <c r="Q92" i="17"/>
  <c r="P92" i="17"/>
  <c r="O92" i="17"/>
  <c r="N92" i="17"/>
  <c r="M92" i="17"/>
  <c r="L92" i="17"/>
  <c r="K92" i="17"/>
  <c r="J92" i="17"/>
  <c r="I92" i="17"/>
  <c r="H92" i="17"/>
  <c r="G92" i="17"/>
  <c r="GZ92" i="17" s="1"/>
  <c r="F92" i="17"/>
  <c r="HA92" i="17" s="1"/>
  <c r="E92" i="17"/>
  <c r="D92" i="17"/>
  <c r="C92" i="17"/>
  <c r="B92" i="17"/>
  <c r="A92" i="17"/>
  <c r="BJ91" i="17"/>
  <c r="BI91" i="17"/>
  <c r="HI91" i="17" s="1"/>
  <c r="BH91" i="17"/>
  <c r="HJ91" i="17" s="1"/>
  <c r="BG91" i="17"/>
  <c r="BF91" i="17"/>
  <c r="BE91" i="17"/>
  <c r="BD91" i="17"/>
  <c r="BC91" i="17"/>
  <c r="BB91" i="17"/>
  <c r="BA91" i="17"/>
  <c r="AZ91" i="17"/>
  <c r="AY91" i="17"/>
  <c r="AX91" i="17"/>
  <c r="AW91" i="17"/>
  <c r="AV91" i="17"/>
  <c r="AU91" i="17"/>
  <c r="AT91" i="17"/>
  <c r="AS91" i="17"/>
  <c r="AR91" i="17"/>
  <c r="AQ91" i="17"/>
  <c r="AP91" i="17"/>
  <c r="AO91" i="17"/>
  <c r="AN91" i="17"/>
  <c r="AM91" i="17"/>
  <c r="AL91" i="17"/>
  <c r="AK91" i="17"/>
  <c r="AJ91" i="17"/>
  <c r="AI91" i="17"/>
  <c r="AH91" i="17"/>
  <c r="AG91" i="17"/>
  <c r="AF91" i="17"/>
  <c r="AE91" i="17"/>
  <c r="AD91" i="17"/>
  <c r="AC91" i="17"/>
  <c r="AB91" i="17"/>
  <c r="AA91" i="17"/>
  <c r="Z91" i="17"/>
  <c r="Y91" i="17"/>
  <c r="X91" i="17"/>
  <c r="W91" i="17"/>
  <c r="V91" i="17"/>
  <c r="U91" i="17"/>
  <c r="T91" i="17"/>
  <c r="S91" i="17"/>
  <c r="R91" i="17"/>
  <c r="Q91" i="17"/>
  <c r="P91" i="17"/>
  <c r="O91" i="17"/>
  <c r="N91" i="17"/>
  <c r="M91" i="17"/>
  <c r="L91" i="17"/>
  <c r="K91" i="17"/>
  <c r="J91" i="17"/>
  <c r="I91" i="17"/>
  <c r="H91" i="17"/>
  <c r="G91" i="17"/>
  <c r="GZ91" i="17" s="1"/>
  <c r="F91" i="17"/>
  <c r="E91" i="17"/>
  <c r="D91" i="17"/>
  <c r="C91" i="17"/>
  <c r="B91" i="17"/>
  <c r="A91" i="17"/>
  <c r="BJ90" i="17"/>
  <c r="BI90" i="17"/>
  <c r="HI90" i="17" s="1"/>
  <c r="BH90" i="17"/>
  <c r="HJ90" i="17" s="1"/>
  <c r="BG90" i="17"/>
  <c r="BF90" i="17"/>
  <c r="BE90" i="17"/>
  <c r="BD90" i="17"/>
  <c r="BC90" i="17"/>
  <c r="BB90" i="17"/>
  <c r="BA90" i="17"/>
  <c r="AZ90" i="17"/>
  <c r="AY90" i="17"/>
  <c r="AX90" i="17"/>
  <c r="AW90" i="17"/>
  <c r="AV90" i="17"/>
  <c r="AU90" i="17"/>
  <c r="AT90" i="17"/>
  <c r="AS90" i="17"/>
  <c r="AR90" i="17"/>
  <c r="AQ90" i="17"/>
  <c r="AP90" i="17"/>
  <c r="AO90" i="17"/>
  <c r="AN90" i="17"/>
  <c r="AM90" i="17"/>
  <c r="AL90" i="17"/>
  <c r="AK90" i="17"/>
  <c r="AJ90" i="17"/>
  <c r="AI90" i="17"/>
  <c r="AH90" i="17"/>
  <c r="AG90" i="17"/>
  <c r="AF90" i="17"/>
  <c r="AE90" i="17"/>
  <c r="AD90" i="17"/>
  <c r="AC90" i="17"/>
  <c r="AB90" i="17"/>
  <c r="AA90" i="17"/>
  <c r="Z90" i="17"/>
  <c r="Y90" i="17"/>
  <c r="X90" i="17"/>
  <c r="W90" i="17"/>
  <c r="V90" i="17"/>
  <c r="U90" i="17"/>
  <c r="T90" i="17"/>
  <c r="S90" i="17"/>
  <c r="R90" i="17"/>
  <c r="Q90" i="17"/>
  <c r="P90" i="17"/>
  <c r="O90" i="17"/>
  <c r="N90" i="17"/>
  <c r="M90" i="17"/>
  <c r="L90" i="17"/>
  <c r="K90" i="17"/>
  <c r="J90" i="17"/>
  <c r="I90" i="17"/>
  <c r="H90" i="17"/>
  <c r="G90" i="17"/>
  <c r="F90" i="17"/>
  <c r="E90" i="17"/>
  <c r="D90" i="17"/>
  <c r="C90" i="17"/>
  <c r="B90" i="17"/>
  <c r="A90" i="17"/>
  <c r="BJ89" i="17"/>
  <c r="BI89" i="17"/>
  <c r="HI89" i="17" s="1"/>
  <c r="BH89" i="17"/>
  <c r="HJ89" i="17" s="1"/>
  <c r="BG89" i="17"/>
  <c r="BF89" i="17"/>
  <c r="BE89" i="17"/>
  <c r="BD89" i="17"/>
  <c r="BC89" i="17"/>
  <c r="BB89" i="17"/>
  <c r="BA89" i="17"/>
  <c r="AZ89" i="17"/>
  <c r="AY89" i="17"/>
  <c r="AX89" i="17"/>
  <c r="AW89" i="17"/>
  <c r="AV89" i="17"/>
  <c r="AU89" i="17"/>
  <c r="AT89" i="17"/>
  <c r="AS89" i="17"/>
  <c r="AR89" i="17"/>
  <c r="AQ89" i="17"/>
  <c r="AP89" i="17"/>
  <c r="AO89" i="17"/>
  <c r="AN89" i="17"/>
  <c r="AM89" i="17"/>
  <c r="AL89" i="17"/>
  <c r="AK89" i="17"/>
  <c r="AJ89" i="17"/>
  <c r="AI89" i="17"/>
  <c r="AH89" i="17"/>
  <c r="AG89" i="17"/>
  <c r="AF89" i="17"/>
  <c r="AE89" i="17"/>
  <c r="AD89" i="17"/>
  <c r="AC89" i="17"/>
  <c r="AB89" i="17"/>
  <c r="AA89" i="17"/>
  <c r="Z89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A89" i="17"/>
  <c r="BJ88" i="17"/>
  <c r="BI88" i="17"/>
  <c r="HI88" i="17" s="1"/>
  <c r="BH88" i="17"/>
  <c r="HJ88" i="17" s="1"/>
  <c r="BG88" i="17"/>
  <c r="BF88" i="17"/>
  <c r="BE88" i="17"/>
  <c r="BD88" i="17"/>
  <c r="BC88" i="17"/>
  <c r="BB88" i="17"/>
  <c r="BA88" i="17"/>
  <c r="AZ88" i="17"/>
  <c r="AY88" i="17"/>
  <c r="AX88" i="17"/>
  <c r="AW88" i="17"/>
  <c r="AV88" i="17"/>
  <c r="AU88" i="17"/>
  <c r="AT88" i="17"/>
  <c r="AS88" i="17"/>
  <c r="AR88" i="17"/>
  <c r="AQ88" i="17"/>
  <c r="AP88" i="17"/>
  <c r="AO88" i="17"/>
  <c r="AN88" i="17"/>
  <c r="AM88" i="17"/>
  <c r="AL88" i="17"/>
  <c r="AK88" i="17"/>
  <c r="AJ88" i="17"/>
  <c r="AI88" i="17"/>
  <c r="AH88" i="17"/>
  <c r="AG88" i="17"/>
  <c r="AF88" i="17"/>
  <c r="AE88" i="17"/>
  <c r="AD88" i="17"/>
  <c r="AC88" i="17"/>
  <c r="AB88" i="17"/>
  <c r="AA88" i="17"/>
  <c r="Z88" i="17"/>
  <c r="Y88" i="17"/>
  <c r="X88" i="17"/>
  <c r="W88" i="17"/>
  <c r="DB88" i="17" s="1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A88" i="17"/>
  <c r="BJ87" i="17"/>
  <c r="BI87" i="17"/>
  <c r="HI87" i="17" s="1"/>
  <c r="BH87" i="17"/>
  <c r="HJ87" i="17" s="1"/>
  <c r="BG87" i="17"/>
  <c r="BF87" i="17"/>
  <c r="BE87" i="17"/>
  <c r="BD87" i="17"/>
  <c r="BC87" i="17"/>
  <c r="BB87" i="17"/>
  <c r="BA87" i="17"/>
  <c r="AZ87" i="17"/>
  <c r="AY87" i="17"/>
  <c r="AX87" i="17"/>
  <c r="AW87" i="17"/>
  <c r="AV87" i="17"/>
  <c r="AU87" i="17"/>
  <c r="AT87" i="17"/>
  <c r="AS87" i="17"/>
  <c r="AR87" i="17"/>
  <c r="AQ87" i="17"/>
  <c r="AP87" i="17"/>
  <c r="AO87" i="17"/>
  <c r="AN87" i="17"/>
  <c r="AM87" i="17"/>
  <c r="AL87" i="17"/>
  <c r="AK87" i="17"/>
  <c r="AJ87" i="17"/>
  <c r="AI87" i="17"/>
  <c r="AH87" i="17"/>
  <c r="AG87" i="17"/>
  <c r="AF87" i="17"/>
  <c r="AE87" i="17"/>
  <c r="AD87" i="17"/>
  <c r="AC87" i="17"/>
  <c r="AB87" i="17"/>
  <c r="AA87" i="17"/>
  <c r="Z87" i="17"/>
  <c r="GE87" i="17" s="1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A87" i="17"/>
  <c r="BJ86" i="17"/>
  <c r="BI86" i="17"/>
  <c r="HI86" i="17" s="1"/>
  <c r="BH86" i="17"/>
  <c r="HJ86" i="17" s="1"/>
  <c r="BG86" i="17"/>
  <c r="BF86" i="17"/>
  <c r="BE86" i="17"/>
  <c r="BD86" i="17"/>
  <c r="BC86" i="17"/>
  <c r="BB86" i="17"/>
  <c r="BA86" i="17"/>
  <c r="AZ86" i="17"/>
  <c r="AY86" i="17"/>
  <c r="AX86" i="17"/>
  <c r="AW86" i="17"/>
  <c r="AV86" i="17"/>
  <c r="AU86" i="17"/>
  <c r="AT86" i="17"/>
  <c r="AS86" i="17"/>
  <c r="AR86" i="17"/>
  <c r="AQ86" i="17"/>
  <c r="AP86" i="17"/>
  <c r="AO86" i="17"/>
  <c r="AN86" i="17"/>
  <c r="AM86" i="17"/>
  <c r="AL86" i="17"/>
  <c r="AK86" i="17"/>
  <c r="AJ86" i="17"/>
  <c r="AI86" i="17"/>
  <c r="AH86" i="17"/>
  <c r="AG86" i="17"/>
  <c r="AF86" i="17"/>
  <c r="AE86" i="17"/>
  <c r="AD86" i="17"/>
  <c r="AC86" i="17"/>
  <c r="AB86" i="17"/>
  <c r="AA86" i="17"/>
  <c r="Z86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GZ86" i="17" s="1"/>
  <c r="F86" i="17"/>
  <c r="HA86" i="17" s="1"/>
  <c r="E86" i="17"/>
  <c r="D86" i="17"/>
  <c r="C86" i="17"/>
  <c r="B86" i="17"/>
  <c r="A86" i="17"/>
  <c r="BJ85" i="17"/>
  <c r="BI85" i="17"/>
  <c r="HI85" i="17" s="1"/>
  <c r="BH85" i="17"/>
  <c r="HJ85" i="17" s="1"/>
  <c r="BG85" i="17"/>
  <c r="BF85" i="17"/>
  <c r="BE85" i="17"/>
  <c r="BD85" i="17"/>
  <c r="BC85" i="17"/>
  <c r="BB85" i="17"/>
  <c r="BA85" i="17"/>
  <c r="AZ85" i="17"/>
  <c r="AY85" i="17"/>
  <c r="AX85" i="17"/>
  <c r="AW85" i="17"/>
  <c r="AV85" i="17"/>
  <c r="AU85" i="17"/>
  <c r="AT85" i="17"/>
  <c r="AS85" i="17"/>
  <c r="AR85" i="17"/>
  <c r="AQ85" i="17"/>
  <c r="AP85" i="17"/>
  <c r="AO85" i="17"/>
  <c r="AN85" i="17"/>
  <c r="AM85" i="17"/>
  <c r="AL85" i="17"/>
  <c r="AK85" i="17"/>
  <c r="AJ85" i="17"/>
  <c r="AI85" i="17"/>
  <c r="AH85" i="17"/>
  <c r="AG85" i="17"/>
  <c r="AF85" i="17"/>
  <c r="AE85" i="17"/>
  <c r="AD85" i="17"/>
  <c r="AC85" i="17"/>
  <c r="AB85" i="17"/>
  <c r="AA85" i="17"/>
  <c r="Z85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GZ85" i="17" s="1"/>
  <c r="F85" i="17"/>
  <c r="E85" i="17"/>
  <c r="D85" i="17"/>
  <c r="C85" i="17"/>
  <c r="B85" i="17"/>
  <c r="A85" i="17"/>
  <c r="BJ84" i="17"/>
  <c r="BI84" i="17"/>
  <c r="HI84" i="17" s="1"/>
  <c r="BH84" i="17"/>
  <c r="HJ84" i="17" s="1"/>
  <c r="BG84" i="17"/>
  <c r="BF84" i="17"/>
  <c r="BE84" i="17"/>
  <c r="BD84" i="17"/>
  <c r="BC84" i="17"/>
  <c r="BB84" i="17"/>
  <c r="BA84" i="17"/>
  <c r="AZ84" i="17"/>
  <c r="AY84" i="17"/>
  <c r="AX84" i="17"/>
  <c r="AW84" i="17"/>
  <c r="AV84" i="17"/>
  <c r="AU84" i="17"/>
  <c r="AT84" i="17"/>
  <c r="AS84" i="17"/>
  <c r="AR84" i="17"/>
  <c r="AQ84" i="17"/>
  <c r="AP84" i="17"/>
  <c r="AO84" i="17"/>
  <c r="AN84" i="17"/>
  <c r="AM84" i="17"/>
  <c r="AL84" i="17"/>
  <c r="AK84" i="17"/>
  <c r="AJ84" i="17"/>
  <c r="AI84" i="17"/>
  <c r="AH84" i="17"/>
  <c r="AG84" i="17"/>
  <c r="AF84" i="17"/>
  <c r="AE84" i="17"/>
  <c r="AD84" i="17"/>
  <c r="AC84" i="17"/>
  <c r="AB84" i="17"/>
  <c r="AA84" i="17"/>
  <c r="Z84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A84" i="17"/>
  <c r="BJ83" i="17"/>
  <c r="BI83" i="17"/>
  <c r="HI83" i="17" s="1"/>
  <c r="BH83" i="17"/>
  <c r="HJ83" i="17" s="1"/>
  <c r="BG83" i="17"/>
  <c r="BF83" i="17"/>
  <c r="BE83" i="17"/>
  <c r="BD83" i="17"/>
  <c r="BC83" i="17"/>
  <c r="BB83" i="17"/>
  <c r="BA83" i="17"/>
  <c r="AZ83" i="17"/>
  <c r="AY83" i="17"/>
  <c r="AX83" i="17"/>
  <c r="AW83" i="17"/>
  <c r="AV83" i="17"/>
  <c r="AU83" i="17"/>
  <c r="AT83" i="17"/>
  <c r="AS83" i="17"/>
  <c r="AR83" i="17"/>
  <c r="AQ83" i="17"/>
  <c r="AP83" i="17"/>
  <c r="AO83" i="17"/>
  <c r="AN83" i="17"/>
  <c r="AM83" i="17"/>
  <c r="AL83" i="17"/>
  <c r="AK83" i="17"/>
  <c r="AJ83" i="17"/>
  <c r="AI83" i="17"/>
  <c r="AH83" i="17"/>
  <c r="AG83" i="17"/>
  <c r="AF83" i="17"/>
  <c r="AE83" i="17"/>
  <c r="AD83" i="17"/>
  <c r="AC83" i="17"/>
  <c r="AB83" i="17"/>
  <c r="AA83" i="17"/>
  <c r="Z83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A83" i="17"/>
  <c r="BJ82" i="17"/>
  <c r="BI82" i="17"/>
  <c r="HI82" i="17" s="1"/>
  <c r="BH82" i="17"/>
  <c r="HJ82" i="17" s="1"/>
  <c r="BG82" i="17"/>
  <c r="BF82" i="17"/>
  <c r="BE82" i="17"/>
  <c r="BD82" i="17"/>
  <c r="BC82" i="17"/>
  <c r="BB82" i="17"/>
  <c r="BA82" i="17"/>
  <c r="AZ82" i="17"/>
  <c r="AY82" i="17"/>
  <c r="AX82" i="17"/>
  <c r="AW82" i="17"/>
  <c r="AV82" i="17"/>
  <c r="AU82" i="17"/>
  <c r="AT82" i="17"/>
  <c r="AS82" i="17"/>
  <c r="AR82" i="17"/>
  <c r="AQ82" i="17"/>
  <c r="AP82" i="17"/>
  <c r="AO82" i="17"/>
  <c r="AN82" i="17"/>
  <c r="AM82" i="17"/>
  <c r="AL82" i="17"/>
  <c r="AK82" i="17"/>
  <c r="AJ82" i="17"/>
  <c r="AI82" i="17"/>
  <c r="AH82" i="17"/>
  <c r="AG82" i="17"/>
  <c r="AF82" i="17"/>
  <c r="AE82" i="17"/>
  <c r="AD82" i="17"/>
  <c r="AC82" i="17"/>
  <c r="AB82" i="17"/>
  <c r="AA82" i="17"/>
  <c r="Z82" i="17"/>
  <c r="Y82" i="17"/>
  <c r="X82" i="17"/>
  <c r="W82" i="17"/>
  <c r="DB82" i="17" s="1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A82" i="17"/>
  <c r="BJ81" i="17"/>
  <c r="BI81" i="17"/>
  <c r="HI81" i="17" s="1"/>
  <c r="BH81" i="17"/>
  <c r="HJ81" i="17" s="1"/>
  <c r="BG81" i="17"/>
  <c r="BF81" i="17"/>
  <c r="BE81" i="17"/>
  <c r="BD81" i="17"/>
  <c r="BC81" i="17"/>
  <c r="BB81" i="17"/>
  <c r="BA81" i="17"/>
  <c r="AZ81" i="17"/>
  <c r="AY81" i="17"/>
  <c r="AX81" i="17"/>
  <c r="AW81" i="17"/>
  <c r="AV81" i="17"/>
  <c r="AU81" i="17"/>
  <c r="AT81" i="17"/>
  <c r="AS81" i="17"/>
  <c r="AR81" i="17"/>
  <c r="AQ81" i="17"/>
  <c r="AP81" i="17"/>
  <c r="AO81" i="17"/>
  <c r="AN81" i="17"/>
  <c r="AM81" i="17"/>
  <c r="AL81" i="17"/>
  <c r="AK81" i="17"/>
  <c r="AJ81" i="17"/>
  <c r="AI81" i="17"/>
  <c r="AH81" i="17"/>
  <c r="AG81" i="17"/>
  <c r="AF81" i="17"/>
  <c r="AE81" i="17"/>
  <c r="AD81" i="17"/>
  <c r="AC81" i="17"/>
  <c r="AB81" i="17"/>
  <c r="AA81" i="17"/>
  <c r="Z81" i="17"/>
  <c r="GE81" i="17" s="1"/>
  <c r="Y81" i="17"/>
  <c r="X81" i="17"/>
  <c r="W81" i="17"/>
  <c r="V81" i="17"/>
  <c r="U81" i="17"/>
  <c r="T81" i="17"/>
  <c r="S81" i="17"/>
  <c r="R81" i="17"/>
  <c r="Q81" i="17"/>
  <c r="P81" i="17"/>
  <c r="O81" i="17"/>
  <c r="N81" i="17"/>
  <c r="M81" i="17"/>
  <c r="L81" i="17"/>
  <c r="K81" i="17"/>
  <c r="J81" i="17"/>
  <c r="I81" i="17"/>
  <c r="H81" i="17"/>
  <c r="G81" i="17"/>
  <c r="F81" i="17"/>
  <c r="E81" i="17"/>
  <c r="D81" i="17"/>
  <c r="C81" i="17"/>
  <c r="B81" i="17"/>
  <c r="A81" i="17"/>
  <c r="BJ80" i="17"/>
  <c r="BI80" i="17"/>
  <c r="HI80" i="17" s="1"/>
  <c r="BH80" i="17"/>
  <c r="HJ80" i="17" s="1"/>
  <c r="BG80" i="17"/>
  <c r="BF80" i="17"/>
  <c r="BE80" i="17"/>
  <c r="BD80" i="17"/>
  <c r="BC80" i="17"/>
  <c r="BB80" i="17"/>
  <c r="BA80" i="17"/>
  <c r="AZ80" i="17"/>
  <c r="AY80" i="17"/>
  <c r="AX80" i="17"/>
  <c r="AW80" i="17"/>
  <c r="AV80" i="17"/>
  <c r="AU80" i="17"/>
  <c r="AT80" i="17"/>
  <c r="AS80" i="17"/>
  <c r="AR80" i="17"/>
  <c r="AQ80" i="17"/>
  <c r="AP80" i="17"/>
  <c r="AO80" i="17"/>
  <c r="AN80" i="17"/>
  <c r="AM80" i="17"/>
  <c r="AL80" i="17"/>
  <c r="AK80" i="17"/>
  <c r="AJ80" i="17"/>
  <c r="AI80" i="17"/>
  <c r="AH80" i="17"/>
  <c r="AG80" i="17"/>
  <c r="AF80" i="17"/>
  <c r="AE80" i="17"/>
  <c r="AD80" i="17"/>
  <c r="AC80" i="17"/>
  <c r="AB80" i="17"/>
  <c r="AA80" i="17"/>
  <c r="Z80" i="17"/>
  <c r="Y80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HA80" i="17" s="1"/>
  <c r="E80" i="17"/>
  <c r="D80" i="17"/>
  <c r="C80" i="17"/>
  <c r="B80" i="17"/>
  <c r="A80" i="17"/>
  <c r="BJ79" i="17"/>
  <c r="BI79" i="17"/>
  <c r="HI79" i="17" s="1"/>
  <c r="BH79" i="17"/>
  <c r="HJ79" i="17" s="1"/>
  <c r="BG79" i="17"/>
  <c r="BF79" i="17"/>
  <c r="BE79" i="17"/>
  <c r="BD79" i="17"/>
  <c r="BC79" i="17"/>
  <c r="BB79" i="17"/>
  <c r="BA79" i="17"/>
  <c r="AZ79" i="17"/>
  <c r="AY79" i="17"/>
  <c r="AX79" i="17"/>
  <c r="AW79" i="17"/>
  <c r="AV79" i="17"/>
  <c r="AU79" i="17"/>
  <c r="AT79" i="17"/>
  <c r="AS79" i="17"/>
  <c r="AR79" i="17"/>
  <c r="AQ79" i="17"/>
  <c r="AP79" i="17"/>
  <c r="AO79" i="17"/>
  <c r="AN79" i="17"/>
  <c r="AM79" i="17"/>
  <c r="AL79" i="17"/>
  <c r="AK79" i="17"/>
  <c r="AJ79" i="17"/>
  <c r="AI79" i="17"/>
  <c r="AH79" i="17"/>
  <c r="AG79" i="17"/>
  <c r="AF79" i="17"/>
  <c r="AE79" i="17"/>
  <c r="AD79" i="17"/>
  <c r="AC79" i="17"/>
  <c r="AB79" i="17"/>
  <c r="AA79" i="17"/>
  <c r="Z79" i="17"/>
  <c r="Y79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GZ79" i="17" s="1"/>
  <c r="F79" i="17"/>
  <c r="E79" i="17"/>
  <c r="D79" i="17"/>
  <c r="C79" i="17"/>
  <c r="B79" i="17"/>
  <c r="A79" i="17"/>
  <c r="BJ78" i="17"/>
  <c r="BI78" i="17"/>
  <c r="HI78" i="17" s="1"/>
  <c r="BH78" i="17"/>
  <c r="HJ78" i="17" s="1"/>
  <c r="BG78" i="17"/>
  <c r="BF78" i="17"/>
  <c r="BE78" i="17"/>
  <c r="BD78" i="17"/>
  <c r="BC78" i="17"/>
  <c r="BB78" i="17"/>
  <c r="BA78" i="17"/>
  <c r="AZ78" i="17"/>
  <c r="AY78" i="17"/>
  <c r="AX78" i="17"/>
  <c r="AW78" i="17"/>
  <c r="AV78" i="17"/>
  <c r="AU78" i="17"/>
  <c r="AT78" i="17"/>
  <c r="AS78" i="17"/>
  <c r="AR78" i="17"/>
  <c r="AQ78" i="17"/>
  <c r="AP78" i="17"/>
  <c r="AO78" i="17"/>
  <c r="AN78" i="17"/>
  <c r="AM78" i="17"/>
  <c r="AL78" i="17"/>
  <c r="AK78" i="17"/>
  <c r="AJ78" i="17"/>
  <c r="AI78" i="17"/>
  <c r="AH78" i="17"/>
  <c r="AG78" i="17"/>
  <c r="AF78" i="17"/>
  <c r="AE78" i="17"/>
  <c r="AD78" i="17"/>
  <c r="AC78" i="17"/>
  <c r="AB78" i="17"/>
  <c r="AA78" i="17"/>
  <c r="Z78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A78" i="17"/>
  <c r="BJ77" i="17"/>
  <c r="BI77" i="17"/>
  <c r="HI77" i="17" s="1"/>
  <c r="BH77" i="17"/>
  <c r="HJ77" i="17" s="1"/>
  <c r="BG77" i="17"/>
  <c r="BF77" i="17"/>
  <c r="BE77" i="17"/>
  <c r="BD77" i="17"/>
  <c r="BC77" i="17"/>
  <c r="BB77" i="17"/>
  <c r="BA77" i="17"/>
  <c r="AZ77" i="17"/>
  <c r="AY77" i="17"/>
  <c r="AX77" i="17"/>
  <c r="AW77" i="17"/>
  <c r="AV77" i="17"/>
  <c r="AU77" i="17"/>
  <c r="AT77" i="17"/>
  <c r="AS77" i="17"/>
  <c r="AR77" i="17"/>
  <c r="AQ77" i="17"/>
  <c r="AP77" i="17"/>
  <c r="AO77" i="17"/>
  <c r="AN77" i="17"/>
  <c r="AM77" i="17"/>
  <c r="AL77" i="17"/>
  <c r="AK77" i="17"/>
  <c r="AJ77" i="17"/>
  <c r="AI77" i="17"/>
  <c r="AH77" i="17"/>
  <c r="AG77" i="17"/>
  <c r="AF77" i="17"/>
  <c r="AE77" i="17"/>
  <c r="AD77" i="17"/>
  <c r="AC77" i="17"/>
  <c r="AB77" i="17"/>
  <c r="AA77" i="17"/>
  <c r="Z77" i="17"/>
  <c r="Y77" i="17"/>
  <c r="GI77" i="17" s="1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A77" i="17"/>
  <c r="BJ76" i="17"/>
  <c r="BI76" i="17"/>
  <c r="HI76" i="17" s="1"/>
  <c r="BH76" i="17"/>
  <c r="HJ76" i="17" s="1"/>
  <c r="BG76" i="17"/>
  <c r="BF76" i="17"/>
  <c r="BE76" i="17"/>
  <c r="BD76" i="17"/>
  <c r="BC76" i="17"/>
  <c r="BB76" i="17"/>
  <c r="BA76" i="17"/>
  <c r="AZ76" i="17"/>
  <c r="AY76" i="17"/>
  <c r="AX76" i="17"/>
  <c r="AW76" i="17"/>
  <c r="AV76" i="17"/>
  <c r="AU76" i="17"/>
  <c r="AT76" i="17"/>
  <c r="AS76" i="17"/>
  <c r="AR76" i="17"/>
  <c r="AQ76" i="17"/>
  <c r="AP76" i="17"/>
  <c r="AO76" i="17"/>
  <c r="AN76" i="17"/>
  <c r="AM76" i="17"/>
  <c r="AL76" i="17"/>
  <c r="AK76" i="17"/>
  <c r="AJ76" i="17"/>
  <c r="AI76" i="17"/>
  <c r="AH76" i="17"/>
  <c r="AG76" i="17"/>
  <c r="AF76" i="17"/>
  <c r="AE76" i="17"/>
  <c r="AD76" i="17"/>
  <c r="AC76" i="17"/>
  <c r="AB76" i="17"/>
  <c r="AA76" i="17"/>
  <c r="Z76" i="17"/>
  <c r="Y76" i="17"/>
  <c r="X76" i="17"/>
  <c r="W76" i="17"/>
  <c r="DB76" i="17" s="1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A76" i="17"/>
  <c r="BJ75" i="17"/>
  <c r="BI75" i="17"/>
  <c r="HI75" i="17" s="1"/>
  <c r="BH75" i="17"/>
  <c r="HJ75" i="17" s="1"/>
  <c r="BG75" i="17"/>
  <c r="BF75" i="17"/>
  <c r="BE75" i="17"/>
  <c r="BD75" i="17"/>
  <c r="BC75" i="17"/>
  <c r="BB75" i="17"/>
  <c r="BA75" i="17"/>
  <c r="AZ75" i="17"/>
  <c r="AY75" i="17"/>
  <c r="AX75" i="17"/>
  <c r="AW75" i="17"/>
  <c r="AV75" i="17"/>
  <c r="AU75" i="17"/>
  <c r="AT75" i="17"/>
  <c r="AS75" i="17"/>
  <c r="AR75" i="17"/>
  <c r="AQ75" i="17"/>
  <c r="AP75" i="17"/>
  <c r="AO75" i="17"/>
  <c r="AN75" i="17"/>
  <c r="AM75" i="17"/>
  <c r="AL75" i="17"/>
  <c r="AK75" i="17"/>
  <c r="AJ75" i="17"/>
  <c r="AI75" i="17"/>
  <c r="AH75" i="17"/>
  <c r="AG75" i="17"/>
  <c r="AF75" i="17"/>
  <c r="AE75" i="17"/>
  <c r="AD75" i="17"/>
  <c r="AC75" i="17"/>
  <c r="AB75" i="17"/>
  <c r="AA75" i="17"/>
  <c r="Z75" i="17"/>
  <c r="GE75" i="17" s="1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A75" i="17"/>
  <c r="BJ74" i="17"/>
  <c r="BI74" i="17"/>
  <c r="HI74" i="17" s="1"/>
  <c r="BH74" i="17"/>
  <c r="HJ74" i="17" s="1"/>
  <c r="BG74" i="17"/>
  <c r="BF74" i="17"/>
  <c r="BE74" i="17"/>
  <c r="BD74" i="17"/>
  <c r="BC74" i="17"/>
  <c r="BB74" i="17"/>
  <c r="BA74" i="17"/>
  <c r="AZ74" i="17"/>
  <c r="AY74" i="17"/>
  <c r="AX74" i="17"/>
  <c r="AW74" i="17"/>
  <c r="AV74" i="17"/>
  <c r="AU74" i="17"/>
  <c r="AT74" i="17"/>
  <c r="AS74" i="17"/>
  <c r="AR74" i="17"/>
  <c r="AQ74" i="17"/>
  <c r="AP74" i="17"/>
  <c r="AO74" i="17"/>
  <c r="AN74" i="17"/>
  <c r="AM74" i="17"/>
  <c r="AL74" i="17"/>
  <c r="AK74" i="17"/>
  <c r="AJ74" i="17"/>
  <c r="AI74" i="17"/>
  <c r="AH74" i="17"/>
  <c r="AG74" i="17"/>
  <c r="AF74" i="17"/>
  <c r="AE74" i="17"/>
  <c r="AD74" i="17"/>
  <c r="AC74" i="17"/>
  <c r="AB74" i="17"/>
  <c r="AA74" i="17"/>
  <c r="Z74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HA74" i="17" s="1"/>
  <c r="E74" i="17"/>
  <c r="D74" i="17"/>
  <c r="C74" i="17"/>
  <c r="B74" i="17"/>
  <c r="A74" i="17"/>
  <c r="BJ73" i="17"/>
  <c r="BI73" i="17"/>
  <c r="HI73" i="17" s="1"/>
  <c r="BH73" i="17"/>
  <c r="HJ73" i="17" s="1"/>
  <c r="BG73" i="17"/>
  <c r="BF73" i="17"/>
  <c r="BE73" i="17"/>
  <c r="BD73" i="17"/>
  <c r="BC73" i="17"/>
  <c r="BB73" i="17"/>
  <c r="BA73" i="17"/>
  <c r="AZ73" i="17"/>
  <c r="AY73" i="17"/>
  <c r="AX73" i="17"/>
  <c r="AW73" i="17"/>
  <c r="AV73" i="17"/>
  <c r="AU73" i="17"/>
  <c r="AT73" i="17"/>
  <c r="AS73" i="17"/>
  <c r="AR73" i="17"/>
  <c r="AQ73" i="17"/>
  <c r="AP73" i="17"/>
  <c r="AO73" i="17"/>
  <c r="AN73" i="17"/>
  <c r="AM73" i="17"/>
  <c r="AL73" i="17"/>
  <c r="AK73" i="17"/>
  <c r="AJ73" i="17"/>
  <c r="AI73" i="17"/>
  <c r="AH73" i="17"/>
  <c r="AG73" i="17"/>
  <c r="AF73" i="17"/>
  <c r="AE73" i="17"/>
  <c r="AD73" i="17"/>
  <c r="AC73" i="17"/>
  <c r="AB73" i="17"/>
  <c r="AA73" i="17"/>
  <c r="Z73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GZ73" i="17" s="1"/>
  <c r="F73" i="17"/>
  <c r="E73" i="17"/>
  <c r="D73" i="17"/>
  <c r="C73" i="17"/>
  <c r="B73" i="17"/>
  <c r="A73" i="17"/>
  <c r="BJ72" i="17"/>
  <c r="BI72" i="17"/>
  <c r="HI72" i="17" s="1"/>
  <c r="BH72" i="17"/>
  <c r="HJ72" i="17" s="1"/>
  <c r="BG72" i="17"/>
  <c r="BF72" i="17"/>
  <c r="BE72" i="17"/>
  <c r="BD72" i="17"/>
  <c r="BC72" i="17"/>
  <c r="BB72" i="17"/>
  <c r="BA72" i="17"/>
  <c r="AZ72" i="17"/>
  <c r="AY72" i="17"/>
  <c r="AX72" i="17"/>
  <c r="AW72" i="17"/>
  <c r="AV72" i="17"/>
  <c r="AU72" i="17"/>
  <c r="AT72" i="17"/>
  <c r="AS72" i="17"/>
  <c r="AR72" i="17"/>
  <c r="AQ72" i="17"/>
  <c r="AP72" i="17"/>
  <c r="AO72" i="17"/>
  <c r="AN72" i="17"/>
  <c r="AM72" i="17"/>
  <c r="AL72" i="17"/>
  <c r="AK72" i="17"/>
  <c r="AJ72" i="17"/>
  <c r="AI72" i="17"/>
  <c r="AH72" i="17"/>
  <c r="AG72" i="17"/>
  <c r="AF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A72" i="17"/>
  <c r="BJ71" i="17"/>
  <c r="BI71" i="17"/>
  <c r="HI71" i="17" s="1"/>
  <c r="BH71" i="17"/>
  <c r="HJ71" i="17" s="1"/>
  <c r="BG71" i="17"/>
  <c r="BF71" i="17"/>
  <c r="BE71" i="17"/>
  <c r="BD71" i="17"/>
  <c r="BC71" i="17"/>
  <c r="BB71" i="17"/>
  <c r="BA71" i="17"/>
  <c r="AZ71" i="17"/>
  <c r="AY71" i="17"/>
  <c r="AX71" i="17"/>
  <c r="AW71" i="17"/>
  <c r="AV71" i="17"/>
  <c r="AU71" i="17"/>
  <c r="AT71" i="17"/>
  <c r="AS71" i="17"/>
  <c r="AR71" i="17"/>
  <c r="AQ71" i="17"/>
  <c r="AP71" i="17"/>
  <c r="AO71" i="17"/>
  <c r="AN71" i="17"/>
  <c r="AM71" i="17"/>
  <c r="AL71" i="17"/>
  <c r="AK71" i="17"/>
  <c r="AJ71" i="17"/>
  <c r="AI71" i="17"/>
  <c r="AH71" i="17"/>
  <c r="AG71" i="17"/>
  <c r="AF71" i="17"/>
  <c r="AE71" i="17"/>
  <c r="AD71" i="17"/>
  <c r="AC71" i="17"/>
  <c r="AB71" i="17"/>
  <c r="AA71" i="17"/>
  <c r="Z71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A71" i="17"/>
  <c r="BJ70" i="17"/>
  <c r="BI70" i="17"/>
  <c r="HI70" i="17" s="1"/>
  <c r="BH70" i="17"/>
  <c r="HJ70" i="17" s="1"/>
  <c r="BG70" i="17"/>
  <c r="BF70" i="17"/>
  <c r="BE70" i="17"/>
  <c r="BD70" i="17"/>
  <c r="BC70" i="17"/>
  <c r="BB70" i="17"/>
  <c r="BA70" i="17"/>
  <c r="AZ70" i="17"/>
  <c r="AY70" i="17"/>
  <c r="AX70" i="17"/>
  <c r="AW70" i="17"/>
  <c r="AV70" i="17"/>
  <c r="AU70" i="17"/>
  <c r="AT70" i="17"/>
  <c r="AS70" i="17"/>
  <c r="AR70" i="17"/>
  <c r="AQ70" i="17"/>
  <c r="AP70" i="17"/>
  <c r="AO70" i="17"/>
  <c r="AN70" i="17"/>
  <c r="AM70" i="17"/>
  <c r="AL70" i="17"/>
  <c r="AK70" i="17"/>
  <c r="AJ70" i="17"/>
  <c r="AI70" i="17"/>
  <c r="AH70" i="17"/>
  <c r="AG70" i="17"/>
  <c r="AF70" i="17"/>
  <c r="AE70" i="17"/>
  <c r="AD70" i="17"/>
  <c r="AC70" i="17"/>
  <c r="AB70" i="17"/>
  <c r="AA70" i="17"/>
  <c r="Z70" i="17"/>
  <c r="Y70" i="17"/>
  <c r="X70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B70" i="17"/>
  <c r="A70" i="17"/>
  <c r="BJ69" i="17"/>
  <c r="BI69" i="17"/>
  <c r="HI69" i="17" s="1"/>
  <c r="BH69" i="17"/>
  <c r="HJ69" i="17" s="1"/>
  <c r="BG69" i="17"/>
  <c r="BF69" i="17"/>
  <c r="BE69" i="17"/>
  <c r="BD69" i="17"/>
  <c r="BC69" i="17"/>
  <c r="BB69" i="17"/>
  <c r="BA69" i="17"/>
  <c r="AZ69" i="17"/>
  <c r="AY69" i="17"/>
  <c r="AX69" i="17"/>
  <c r="AW69" i="17"/>
  <c r="AV69" i="17"/>
  <c r="AU69" i="17"/>
  <c r="AT69" i="17"/>
  <c r="AS69" i="17"/>
  <c r="AR69" i="17"/>
  <c r="AQ69" i="17"/>
  <c r="AP69" i="17"/>
  <c r="AO69" i="17"/>
  <c r="AN69" i="17"/>
  <c r="AM69" i="17"/>
  <c r="AL69" i="17"/>
  <c r="AK69" i="17"/>
  <c r="AJ69" i="17"/>
  <c r="AI69" i="17"/>
  <c r="AH69" i="17"/>
  <c r="AG69" i="17"/>
  <c r="AF69" i="17"/>
  <c r="AE69" i="17"/>
  <c r="AD69" i="17"/>
  <c r="AC69" i="17"/>
  <c r="AB69" i="17"/>
  <c r="AA69" i="17"/>
  <c r="Z69" i="17"/>
  <c r="GE69" i="17" s="1"/>
  <c r="Y69" i="17"/>
  <c r="X69" i="17"/>
  <c r="W69" i="17"/>
  <c r="V69" i="17"/>
  <c r="U69" i="17"/>
  <c r="T69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B69" i="17"/>
  <c r="A69" i="17"/>
  <c r="BJ68" i="17"/>
  <c r="BI68" i="17"/>
  <c r="HI68" i="17" s="1"/>
  <c r="BH68" i="17"/>
  <c r="HJ68" i="17" s="1"/>
  <c r="BG68" i="17"/>
  <c r="BF68" i="17"/>
  <c r="BE68" i="17"/>
  <c r="BD68" i="17"/>
  <c r="BC68" i="17"/>
  <c r="BB68" i="17"/>
  <c r="BA68" i="17"/>
  <c r="AZ68" i="17"/>
  <c r="AY68" i="17"/>
  <c r="AX68" i="17"/>
  <c r="AW68" i="17"/>
  <c r="AV68" i="17"/>
  <c r="AU68" i="17"/>
  <c r="AT68" i="17"/>
  <c r="AS68" i="17"/>
  <c r="AR68" i="17"/>
  <c r="AQ68" i="17"/>
  <c r="AP68" i="17"/>
  <c r="AO68" i="17"/>
  <c r="AN68" i="17"/>
  <c r="AM68" i="17"/>
  <c r="AL68" i="17"/>
  <c r="AK68" i="17"/>
  <c r="AJ68" i="17"/>
  <c r="AI68" i="17"/>
  <c r="AH68" i="17"/>
  <c r="AG68" i="17"/>
  <c r="AF68" i="17"/>
  <c r="AE68" i="17"/>
  <c r="AD68" i="17"/>
  <c r="AC68" i="17"/>
  <c r="AB68" i="17"/>
  <c r="AA68" i="17"/>
  <c r="Z68" i="17"/>
  <c r="Y68" i="17"/>
  <c r="X68" i="17"/>
  <c r="W68" i="17"/>
  <c r="V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HA68" i="17" s="1"/>
  <c r="E68" i="17"/>
  <c r="D68" i="17"/>
  <c r="C68" i="17"/>
  <c r="B68" i="17"/>
  <c r="A68" i="17"/>
  <c r="BJ67" i="17"/>
  <c r="BI67" i="17"/>
  <c r="HI67" i="17" s="1"/>
  <c r="BH67" i="17"/>
  <c r="HJ67" i="17" s="1"/>
  <c r="BG67" i="17"/>
  <c r="BF67" i="17"/>
  <c r="BE67" i="17"/>
  <c r="BD67" i="17"/>
  <c r="BC67" i="17"/>
  <c r="BB67" i="17"/>
  <c r="BA67" i="17"/>
  <c r="AZ67" i="17"/>
  <c r="AY67" i="17"/>
  <c r="AX67" i="17"/>
  <c r="AW67" i="17"/>
  <c r="AV67" i="17"/>
  <c r="AU67" i="17"/>
  <c r="AT67" i="17"/>
  <c r="AS67" i="17"/>
  <c r="AR67" i="17"/>
  <c r="AQ67" i="17"/>
  <c r="AP67" i="17"/>
  <c r="AO67" i="17"/>
  <c r="AN67" i="17"/>
  <c r="AM67" i="17"/>
  <c r="AL67" i="17"/>
  <c r="AK67" i="17"/>
  <c r="AJ67" i="17"/>
  <c r="AI67" i="17"/>
  <c r="AH67" i="17"/>
  <c r="AG67" i="17"/>
  <c r="AF67" i="17"/>
  <c r="AE67" i="17"/>
  <c r="AD67" i="17"/>
  <c r="AC67" i="17"/>
  <c r="AB67" i="17"/>
  <c r="AA67" i="17"/>
  <c r="Z67" i="17"/>
  <c r="Y67" i="17"/>
  <c r="X67" i="17"/>
  <c r="W67" i="17"/>
  <c r="V67" i="17"/>
  <c r="U67" i="17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GZ67" i="17" s="1"/>
  <c r="F67" i="17"/>
  <c r="E67" i="17"/>
  <c r="D67" i="17"/>
  <c r="C67" i="17"/>
  <c r="B67" i="17"/>
  <c r="A67" i="17"/>
  <c r="BJ66" i="17"/>
  <c r="BI66" i="17"/>
  <c r="HI66" i="17" s="1"/>
  <c r="BH66" i="17"/>
  <c r="HJ66" i="17" s="1"/>
  <c r="BG66" i="17"/>
  <c r="BF66" i="17"/>
  <c r="BE66" i="17"/>
  <c r="BD66" i="17"/>
  <c r="BC66" i="17"/>
  <c r="BB66" i="17"/>
  <c r="BA66" i="17"/>
  <c r="AZ66" i="17"/>
  <c r="AY66" i="17"/>
  <c r="AX66" i="17"/>
  <c r="AW66" i="17"/>
  <c r="AV66" i="17"/>
  <c r="AU66" i="17"/>
  <c r="AT66" i="17"/>
  <c r="AS66" i="17"/>
  <c r="AR66" i="17"/>
  <c r="AQ66" i="17"/>
  <c r="AP66" i="17"/>
  <c r="AO66" i="17"/>
  <c r="AN66" i="17"/>
  <c r="AM66" i="17"/>
  <c r="AL66" i="17"/>
  <c r="AK66" i="17"/>
  <c r="AJ66" i="17"/>
  <c r="AI66" i="17"/>
  <c r="AH66" i="17"/>
  <c r="AG66" i="17"/>
  <c r="AF66" i="17"/>
  <c r="AE66" i="17"/>
  <c r="AD66" i="17"/>
  <c r="AC66" i="17"/>
  <c r="AB66" i="17"/>
  <c r="AA66" i="17"/>
  <c r="Z66" i="17"/>
  <c r="Y66" i="17"/>
  <c r="X66" i="17"/>
  <c r="W66" i="17"/>
  <c r="V66" i="17"/>
  <c r="U66" i="17"/>
  <c r="T66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B66" i="17"/>
  <c r="A66" i="17"/>
  <c r="BJ65" i="17"/>
  <c r="BI65" i="17"/>
  <c r="HI65" i="17" s="1"/>
  <c r="BH65" i="17"/>
  <c r="HJ65" i="17" s="1"/>
  <c r="BG65" i="17"/>
  <c r="BF65" i="17"/>
  <c r="BE65" i="17"/>
  <c r="BD65" i="17"/>
  <c r="BC65" i="17"/>
  <c r="BB65" i="17"/>
  <c r="BA65" i="17"/>
  <c r="AZ65" i="17"/>
  <c r="AY65" i="17"/>
  <c r="AX65" i="17"/>
  <c r="AW65" i="17"/>
  <c r="AV65" i="17"/>
  <c r="AU65" i="17"/>
  <c r="AT65" i="17"/>
  <c r="AS65" i="17"/>
  <c r="AR65" i="17"/>
  <c r="AQ65" i="17"/>
  <c r="AP65" i="17"/>
  <c r="AO65" i="17"/>
  <c r="AN65" i="17"/>
  <c r="AM65" i="17"/>
  <c r="AL65" i="17"/>
  <c r="AK65" i="17"/>
  <c r="AJ65" i="17"/>
  <c r="AI65" i="17"/>
  <c r="AH65" i="17"/>
  <c r="AG65" i="17"/>
  <c r="AF65" i="17"/>
  <c r="AE65" i="17"/>
  <c r="AD65" i="17"/>
  <c r="AC65" i="17"/>
  <c r="AB65" i="17"/>
  <c r="AA65" i="17"/>
  <c r="Z65" i="17"/>
  <c r="Y65" i="17"/>
  <c r="X65" i="17"/>
  <c r="W65" i="17"/>
  <c r="V65" i="17"/>
  <c r="U65" i="17"/>
  <c r="T65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B65" i="17"/>
  <c r="A65" i="17"/>
  <c r="BJ64" i="17"/>
  <c r="BI64" i="17"/>
  <c r="HI64" i="17" s="1"/>
  <c r="BH64" i="17"/>
  <c r="HJ64" i="17" s="1"/>
  <c r="BG64" i="17"/>
  <c r="BF64" i="17"/>
  <c r="BE64" i="17"/>
  <c r="BD64" i="17"/>
  <c r="BC64" i="17"/>
  <c r="BB64" i="17"/>
  <c r="BA64" i="17"/>
  <c r="AZ64" i="17"/>
  <c r="AY64" i="17"/>
  <c r="AX64" i="17"/>
  <c r="AW64" i="17"/>
  <c r="AV64" i="17"/>
  <c r="AU64" i="17"/>
  <c r="AT64" i="17"/>
  <c r="AS64" i="17"/>
  <c r="AR64" i="17"/>
  <c r="AQ64" i="17"/>
  <c r="AP64" i="17"/>
  <c r="AO64" i="17"/>
  <c r="AN64" i="17"/>
  <c r="AM64" i="17"/>
  <c r="AL64" i="17"/>
  <c r="AK64" i="17"/>
  <c r="AJ64" i="17"/>
  <c r="AI64" i="17"/>
  <c r="AH64" i="17"/>
  <c r="AG64" i="17"/>
  <c r="AF64" i="17"/>
  <c r="AE64" i="17"/>
  <c r="AD64" i="17"/>
  <c r="AC64" i="17"/>
  <c r="AB64" i="17"/>
  <c r="AA64" i="17"/>
  <c r="Z64" i="17"/>
  <c r="Y64" i="17"/>
  <c r="X64" i="17"/>
  <c r="W64" i="17"/>
  <c r="V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B64" i="17"/>
  <c r="A64" i="17"/>
  <c r="BJ63" i="17"/>
  <c r="BI63" i="17"/>
  <c r="HI63" i="17" s="1"/>
  <c r="BH63" i="17"/>
  <c r="HJ63" i="17" s="1"/>
  <c r="BG63" i="17"/>
  <c r="BF63" i="17"/>
  <c r="BE63" i="17"/>
  <c r="BD63" i="17"/>
  <c r="BC63" i="17"/>
  <c r="BB63" i="17"/>
  <c r="BA63" i="17"/>
  <c r="AZ63" i="17"/>
  <c r="AY63" i="17"/>
  <c r="AX63" i="17"/>
  <c r="AW63" i="17"/>
  <c r="AV63" i="17"/>
  <c r="AU63" i="17"/>
  <c r="AT63" i="17"/>
  <c r="AS63" i="17"/>
  <c r="AR63" i="17"/>
  <c r="AQ63" i="17"/>
  <c r="AP63" i="17"/>
  <c r="AO63" i="17"/>
  <c r="AN63" i="17"/>
  <c r="AM63" i="17"/>
  <c r="AL63" i="17"/>
  <c r="AK63" i="17"/>
  <c r="AJ63" i="17"/>
  <c r="AI63" i="17"/>
  <c r="AH63" i="17"/>
  <c r="AG63" i="17"/>
  <c r="AF63" i="17"/>
  <c r="AE63" i="17"/>
  <c r="AD63" i="17"/>
  <c r="AC63" i="17"/>
  <c r="AB63" i="17"/>
  <c r="AA63" i="17"/>
  <c r="Z63" i="17"/>
  <c r="Y63" i="17"/>
  <c r="X63" i="17"/>
  <c r="W63" i="17"/>
  <c r="V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B63" i="17"/>
  <c r="A63" i="17"/>
  <c r="BJ62" i="17"/>
  <c r="BI62" i="17"/>
  <c r="HI62" i="17" s="1"/>
  <c r="BH62" i="17"/>
  <c r="HJ62" i="17" s="1"/>
  <c r="BG62" i="17"/>
  <c r="BF62" i="17"/>
  <c r="BE62" i="17"/>
  <c r="BD62" i="17"/>
  <c r="BC62" i="17"/>
  <c r="BB62" i="17"/>
  <c r="BA62" i="17"/>
  <c r="AZ62" i="17"/>
  <c r="AY62" i="17"/>
  <c r="AX62" i="17"/>
  <c r="AW62" i="17"/>
  <c r="AV62" i="17"/>
  <c r="AU62" i="17"/>
  <c r="AT62" i="17"/>
  <c r="AS62" i="17"/>
  <c r="AR62" i="17"/>
  <c r="AQ62" i="17"/>
  <c r="AP62" i="17"/>
  <c r="AO62" i="17"/>
  <c r="AN62" i="17"/>
  <c r="AM62" i="17"/>
  <c r="AL62" i="17"/>
  <c r="AK62" i="17"/>
  <c r="AJ62" i="17"/>
  <c r="AI62" i="17"/>
  <c r="AH62" i="17"/>
  <c r="AG62" i="17"/>
  <c r="AF62" i="17"/>
  <c r="AE62" i="17"/>
  <c r="AD62" i="17"/>
  <c r="AC62" i="17"/>
  <c r="AB62" i="17"/>
  <c r="AA62" i="17"/>
  <c r="Z62" i="17"/>
  <c r="Y62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HA62" i="17" s="1"/>
  <c r="E62" i="17"/>
  <c r="D62" i="17"/>
  <c r="C62" i="17"/>
  <c r="B62" i="17"/>
  <c r="A62" i="17"/>
  <c r="BJ61" i="17"/>
  <c r="BI61" i="17"/>
  <c r="HI61" i="17" s="1"/>
  <c r="BH61" i="17"/>
  <c r="HJ61" i="17" s="1"/>
  <c r="BG61" i="17"/>
  <c r="BF61" i="17"/>
  <c r="BE61" i="17"/>
  <c r="BD61" i="17"/>
  <c r="BC61" i="17"/>
  <c r="BB61" i="17"/>
  <c r="BA61" i="17"/>
  <c r="AZ61" i="17"/>
  <c r="AY61" i="17"/>
  <c r="AX61" i="17"/>
  <c r="AW61" i="17"/>
  <c r="AV61" i="17"/>
  <c r="AU61" i="17"/>
  <c r="AT61" i="17"/>
  <c r="AS61" i="17"/>
  <c r="AR61" i="17"/>
  <c r="AQ61" i="17"/>
  <c r="AP61" i="17"/>
  <c r="AO61" i="17"/>
  <c r="AN61" i="17"/>
  <c r="AM61" i="17"/>
  <c r="AL61" i="17"/>
  <c r="AK61" i="17"/>
  <c r="AJ61" i="17"/>
  <c r="AI61" i="17"/>
  <c r="AH61" i="17"/>
  <c r="AG61" i="17"/>
  <c r="AF61" i="17"/>
  <c r="AE61" i="17"/>
  <c r="AD61" i="17"/>
  <c r="AC61" i="17"/>
  <c r="AB61" i="17"/>
  <c r="AA61" i="17"/>
  <c r="Z61" i="17"/>
  <c r="Y61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GZ61" i="17" s="1"/>
  <c r="F61" i="17"/>
  <c r="E61" i="17"/>
  <c r="D61" i="17"/>
  <c r="C61" i="17"/>
  <c r="B61" i="17"/>
  <c r="A61" i="17"/>
  <c r="BJ60" i="17"/>
  <c r="BI60" i="17"/>
  <c r="HI60" i="17" s="1"/>
  <c r="BH60" i="17"/>
  <c r="HJ60" i="17" s="1"/>
  <c r="BG60" i="17"/>
  <c r="BF60" i="17"/>
  <c r="BE60" i="17"/>
  <c r="BD60" i="17"/>
  <c r="BC60" i="17"/>
  <c r="BB60" i="17"/>
  <c r="BA60" i="17"/>
  <c r="AZ60" i="17"/>
  <c r="AY60" i="17"/>
  <c r="AX60" i="17"/>
  <c r="AW60" i="17"/>
  <c r="AV60" i="17"/>
  <c r="AU60" i="17"/>
  <c r="AT60" i="17"/>
  <c r="AS60" i="17"/>
  <c r="AR60" i="17"/>
  <c r="AQ60" i="17"/>
  <c r="AP60" i="17"/>
  <c r="AO60" i="17"/>
  <c r="AN60" i="17"/>
  <c r="AM60" i="17"/>
  <c r="AL60" i="17"/>
  <c r="AK60" i="17"/>
  <c r="AJ60" i="17"/>
  <c r="AI60" i="17"/>
  <c r="AH60" i="17"/>
  <c r="AG60" i="17"/>
  <c r="AF60" i="17"/>
  <c r="AE60" i="17"/>
  <c r="AD60" i="17"/>
  <c r="AC60" i="17"/>
  <c r="AB60" i="17"/>
  <c r="AA60" i="17"/>
  <c r="Z60" i="17"/>
  <c r="Y60" i="17"/>
  <c r="X60" i="17"/>
  <c r="W60" i="17"/>
  <c r="V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  <c r="A60" i="17"/>
  <c r="BJ59" i="17"/>
  <c r="BI59" i="17"/>
  <c r="HI59" i="17" s="1"/>
  <c r="BH59" i="17"/>
  <c r="HJ59" i="17" s="1"/>
  <c r="BG59" i="17"/>
  <c r="BF59" i="17"/>
  <c r="BE59" i="17"/>
  <c r="BD59" i="17"/>
  <c r="BC59" i="17"/>
  <c r="BB59" i="17"/>
  <c r="BA59" i="17"/>
  <c r="AZ59" i="17"/>
  <c r="AY59" i="17"/>
  <c r="AX59" i="17"/>
  <c r="AW59" i="17"/>
  <c r="AV59" i="17"/>
  <c r="AU59" i="17"/>
  <c r="AT59" i="17"/>
  <c r="AS59" i="17"/>
  <c r="AR59" i="17"/>
  <c r="AQ59" i="17"/>
  <c r="AP59" i="17"/>
  <c r="AO59" i="17"/>
  <c r="AN59" i="17"/>
  <c r="AM59" i="17"/>
  <c r="AL59" i="17"/>
  <c r="AK59" i="17"/>
  <c r="AJ59" i="17"/>
  <c r="AI59" i="17"/>
  <c r="AH59" i="17"/>
  <c r="AG59" i="17"/>
  <c r="AF59" i="17"/>
  <c r="AE59" i="17"/>
  <c r="AD59" i="17"/>
  <c r="AC59" i="17"/>
  <c r="AB59" i="17"/>
  <c r="AA59" i="17"/>
  <c r="Z59" i="17"/>
  <c r="Y59" i="17"/>
  <c r="GI59" i="17" s="1"/>
  <c r="X59" i="17"/>
  <c r="W59" i="17"/>
  <c r="V59" i="17"/>
  <c r="U59" i="17"/>
  <c r="T59" i="17"/>
  <c r="S59" i="17"/>
  <c r="R59" i="17"/>
  <c r="Q59" i="17"/>
  <c r="P59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B59" i="17"/>
  <c r="A59" i="17"/>
  <c r="BJ58" i="17"/>
  <c r="BI58" i="17"/>
  <c r="HI58" i="17" s="1"/>
  <c r="BH58" i="17"/>
  <c r="HJ58" i="17" s="1"/>
  <c r="BG58" i="17"/>
  <c r="BF58" i="17"/>
  <c r="BE58" i="17"/>
  <c r="BD58" i="17"/>
  <c r="BC58" i="17"/>
  <c r="BB58" i="17"/>
  <c r="BA58" i="17"/>
  <c r="AZ58" i="17"/>
  <c r="AY58" i="17"/>
  <c r="AX58" i="17"/>
  <c r="AW58" i="17"/>
  <c r="AV58" i="17"/>
  <c r="AU58" i="17"/>
  <c r="AT58" i="17"/>
  <c r="AS58" i="17"/>
  <c r="AR58" i="17"/>
  <c r="AQ58" i="17"/>
  <c r="AP58" i="17"/>
  <c r="AO58" i="17"/>
  <c r="AN58" i="17"/>
  <c r="AM58" i="17"/>
  <c r="AL58" i="17"/>
  <c r="AK58" i="17"/>
  <c r="AJ58" i="17"/>
  <c r="AI58" i="17"/>
  <c r="AH58" i="17"/>
  <c r="AG58" i="17"/>
  <c r="AF58" i="17"/>
  <c r="AE58" i="17"/>
  <c r="AD58" i="17"/>
  <c r="AC58" i="17"/>
  <c r="AB58" i="17"/>
  <c r="AA58" i="17"/>
  <c r="Z58" i="17"/>
  <c r="Y58" i="17"/>
  <c r="X58" i="17"/>
  <c r="W58" i="17"/>
  <c r="V58" i="17"/>
  <c r="U58" i="17"/>
  <c r="T58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B58" i="17"/>
  <c r="A58" i="17"/>
  <c r="BJ57" i="17"/>
  <c r="BI57" i="17"/>
  <c r="HI57" i="17" s="1"/>
  <c r="BH57" i="17"/>
  <c r="HJ57" i="17" s="1"/>
  <c r="BG57" i="17"/>
  <c r="BF57" i="17"/>
  <c r="BE57" i="17"/>
  <c r="BD57" i="17"/>
  <c r="BC57" i="17"/>
  <c r="BB57" i="17"/>
  <c r="BA57" i="17"/>
  <c r="AZ57" i="17"/>
  <c r="AY57" i="17"/>
  <c r="AX57" i="17"/>
  <c r="AW57" i="17"/>
  <c r="AV57" i="17"/>
  <c r="AU57" i="17"/>
  <c r="AT57" i="17"/>
  <c r="AS57" i="17"/>
  <c r="AR57" i="17"/>
  <c r="AQ57" i="17"/>
  <c r="AP57" i="17"/>
  <c r="AO57" i="17"/>
  <c r="AN57" i="17"/>
  <c r="AM57" i="17"/>
  <c r="AL57" i="17"/>
  <c r="AK57" i="17"/>
  <c r="AJ57" i="17"/>
  <c r="AI57" i="17"/>
  <c r="AH57" i="17"/>
  <c r="AG57" i="17"/>
  <c r="AF57" i="17"/>
  <c r="AE57" i="17"/>
  <c r="AD57" i="17"/>
  <c r="AC57" i="17"/>
  <c r="AB57" i="17"/>
  <c r="AA57" i="17"/>
  <c r="Z57" i="17"/>
  <c r="Y57" i="17"/>
  <c r="X57" i="17"/>
  <c r="W57" i="17"/>
  <c r="V57" i="17"/>
  <c r="U57" i="17"/>
  <c r="T57" i="17"/>
  <c r="S57" i="17"/>
  <c r="R57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B57" i="17"/>
  <c r="A57" i="17"/>
  <c r="BJ56" i="17"/>
  <c r="BI56" i="17"/>
  <c r="HI56" i="17" s="1"/>
  <c r="BH56" i="17"/>
  <c r="HJ56" i="17" s="1"/>
  <c r="BG56" i="17"/>
  <c r="BF56" i="17"/>
  <c r="BE56" i="17"/>
  <c r="BD56" i="17"/>
  <c r="BC56" i="17"/>
  <c r="BB56" i="17"/>
  <c r="BA56" i="17"/>
  <c r="AZ56" i="17"/>
  <c r="AY56" i="17"/>
  <c r="AX56" i="17"/>
  <c r="AW56" i="17"/>
  <c r="AV56" i="17"/>
  <c r="AU56" i="17"/>
  <c r="AT56" i="17"/>
  <c r="AS56" i="17"/>
  <c r="AR56" i="17"/>
  <c r="AQ56" i="17"/>
  <c r="AP56" i="17"/>
  <c r="AO56" i="17"/>
  <c r="AN56" i="17"/>
  <c r="AM56" i="17"/>
  <c r="AL56" i="17"/>
  <c r="AK56" i="17"/>
  <c r="AJ56" i="17"/>
  <c r="AI56" i="17"/>
  <c r="AH56" i="17"/>
  <c r="AG56" i="17"/>
  <c r="AF56" i="17"/>
  <c r="AE56" i="17"/>
  <c r="AD56" i="17"/>
  <c r="AC56" i="17"/>
  <c r="AB56" i="17"/>
  <c r="AA56" i="17"/>
  <c r="Z56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HA56" i="17" s="1"/>
  <c r="E56" i="17"/>
  <c r="D56" i="17"/>
  <c r="C56" i="17"/>
  <c r="B56" i="17"/>
  <c r="A56" i="17"/>
  <c r="BJ55" i="17"/>
  <c r="BI55" i="17"/>
  <c r="HI55" i="17" s="1"/>
  <c r="BH55" i="17"/>
  <c r="HJ55" i="17" s="1"/>
  <c r="BG55" i="17"/>
  <c r="BF55" i="17"/>
  <c r="BE55" i="17"/>
  <c r="BD55" i="17"/>
  <c r="BC55" i="17"/>
  <c r="BB55" i="17"/>
  <c r="BA55" i="17"/>
  <c r="AZ55" i="17"/>
  <c r="AY55" i="17"/>
  <c r="AX55" i="17"/>
  <c r="AW55" i="17"/>
  <c r="AV55" i="17"/>
  <c r="AU55" i="17"/>
  <c r="AT55" i="17"/>
  <c r="AS55" i="17"/>
  <c r="AR55" i="17"/>
  <c r="AQ55" i="17"/>
  <c r="AP55" i="17"/>
  <c r="AO55" i="17"/>
  <c r="AN55" i="17"/>
  <c r="AM55" i="17"/>
  <c r="AL55" i="17"/>
  <c r="AK55" i="17"/>
  <c r="AJ55" i="17"/>
  <c r="AI55" i="17"/>
  <c r="AH55" i="17"/>
  <c r="AG55" i="17"/>
  <c r="AF55" i="17"/>
  <c r="AE55" i="17"/>
  <c r="AD55" i="17"/>
  <c r="AC55" i="17"/>
  <c r="AB55" i="17"/>
  <c r="AA55" i="17"/>
  <c r="Z55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GZ55" i="17" s="1"/>
  <c r="F55" i="17"/>
  <c r="E55" i="17"/>
  <c r="D55" i="17"/>
  <c r="C55" i="17"/>
  <c r="B55" i="17"/>
  <c r="A55" i="17"/>
  <c r="BJ54" i="17"/>
  <c r="BI54" i="17"/>
  <c r="HI54" i="17" s="1"/>
  <c r="BH54" i="17"/>
  <c r="HJ54" i="17" s="1"/>
  <c r="BG54" i="17"/>
  <c r="BF54" i="17"/>
  <c r="BE54" i="17"/>
  <c r="BD54" i="17"/>
  <c r="BC54" i="17"/>
  <c r="BB54" i="17"/>
  <c r="BA54" i="17"/>
  <c r="AZ54" i="17"/>
  <c r="AY54" i="17"/>
  <c r="AX54" i="17"/>
  <c r="AW54" i="17"/>
  <c r="AV54" i="17"/>
  <c r="AU54" i="17"/>
  <c r="AT54" i="17"/>
  <c r="AS54" i="17"/>
  <c r="AR54" i="17"/>
  <c r="AQ54" i="17"/>
  <c r="AP54" i="17"/>
  <c r="AO54" i="17"/>
  <c r="AN54" i="17"/>
  <c r="AM54" i="17"/>
  <c r="AL54" i="17"/>
  <c r="AK54" i="17"/>
  <c r="AJ54" i="17"/>
  <c r="AI54" i="17"/>
  <c r="AH54" i="17"/>
  <c r="AG54" i="17"/>
  <c r="AF54" i="17"/>
  <c r="AE54" i="17"/>
  <c r="AD54" i="17"/>
  <c r="AC54" i="17"/>
  <c r="AB54" i="17"/>
  <c r="AA54" i="17"/>
  <c r="Z54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A54" i="17"/>
  <c r="BJ53" i="17"/>
  <c r="BI53" i="17"/>
  <c r="HI53" i="17" s="1"/>
  <c r="BH53" i="17"/>
  <c r="HJ53" i="17" s="1"/>
  <c r="BG53" i="17"/>
  <c r="BF53" i="17"/>
  <c r="BE53" i="17"/>
  <c r="BD53" i="17"/>
  <c r="BC53" i="17"/>
  <c r="BB53" i="17"/>
  <c r="BA53" i="17"/>
  <c r="AZ53" i="17"/>
  <c r="AY53" i="17"/>
  <c r="AX53" i="17"/>
  <c r="AW53" i="17"/>
  <c r="AV53" i="17"/>
  <c r="AU53" i="17"/>
  <c r="AT53" i="17"/>
  <c r="AS53" i="17"/>
  <c r="AR53" i="17"/>
  <c r="AQ53" i="17"/>
  <c r="AP53" i="17"/>
  <c r="AO53" i="17"/>
  <c r="AN53" i="17"/>
  <c r="AM53" i="17"/>
  <c r="AL53" i="17"/>
  <c r="AK53" i="17"/>
  <c r="AJ53" i="17"/>
  <c r="AI53" i="17"/>
  <c r="AH53" i="17"/>
  <c r="AG53" i="17"/>
  <c r="AF53" i="17"/>
  <c r="AE53" i="17"/>
  <c r="AD53" i="17"/>
  <c r="AC53" i="17"/>
  <c r="AB53" i="17"/>
  <c r="AA53" i="17"/>
  <c r="Z53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A53" i="17"/>
  <c r="BJ52" i="17"/>
  <c r="BI52" i="17"/>
  <c r="HI52" i="17" s="1"/>
  <c r="BH52" i="17"/>
  <c r="HJ52" i="17" s="1"/>
  <c r="BG52" i="17"/>
  <c r="BF52" i="17"/>
  <c r="BE52" i="17"/>
  <c r="BD52" i="17"/>
  <c r="BC52" i="17"/>
  <c r="BB52" i="17"/>
  <c r="BA52" i="17"/>
  <c r="AZ52" i="17"/>
  <c r="AY52" i="17"/>
  <c r="AX52" i="17"/>
  <c r="AW52" i="17"/>
  <c r="AV52" i="17"/>
  <c r="AU52" i="17"/>
  <c r="AT52" i="17"/>
  <c r="AS52" i="17"/>
  <c r="AR52" i="17"/>
  <c r="AQ52" i="17"/>
  <c r="AP52" i="17"/>
  <c r="AO52" i="17"/>
  <c r="AN52" i="17"/>
  <c r="AM52" i="17"/>
  <c r="AL52" i="17"/>
  <c r="AK52" i="17"/>
  <c r="AJ52" i="17"/>
  <c r="AI52" i="17"/>
  <c r="AH52" i="17"/>
  <c r="AG52" i="17"/>
  <c r="AF52" i="17"/>
  <c r="AE52" i="17"/>
  <c r="AD52" i="17"/>
  <c r="AC52" i="17"/>
  <c r="AB52" i="17"/>
  <c r="AA52" i="17"/>
  <c r="Z52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A52" i="17"/>
  <c r="BJ51" i="17"/>
  <c r="BI51" i="17"/>
  <c r="HI51" i="17" s="1"/>
  <c r="BH51" i="17"/>
  <c r="HJ51" i="17" s="1"/>
  <c r="BG51" i="17"/>
  <c r="BF51" i="17"/>
  <c r="BE51" i="17"/>
  <c r="BD51" i="17"/>
  <c r="BC51" i="17"/>
  <c r="BB51" i="17"/>
  <c r="BA51" i="17"/>
  <c r="AZ51" i="17"/>
  <c r="AY51" i="17"/>
  <c r="AX51" i="17"/>
  <c r="AW51" i="17"/>
  <c r="AV51" i="17"/>
  <c r="AU51" i="17"/>
  <c r="AT51" i="17"/>
  <c r="AS51" i="17"/>
  <c r="AR51" i="17"/>
  <c r="AQ51" i="17"/>
  <c r="AP51" i="17"/>
  <c r="AO51" i="17"/>
  <c r="AN51" i="17"/>
  <c r="AM51" i="17"/>
  <c r="AL51" i="17"/>
  <c r="AK51" i="17"/>
  <c r="AJ51" i="17"/>
  <c r="AI51" i="17"/>
  <c r="AH51" i="17"/>
  <c r="AG51" i="17"/>
  <c r="AF51" i="17"/>
  <c r="AE51" i="17"/>
  <c r="AD51" i="17"/>
  <c r="AC51" i="17"/>
  <c r="AB51" i="17"/>
  <c r="AA51" i="17"/>
  <c r="Z51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A51" i="17"/>
  <c r="BJ50" i="17"/>
  <c r="BI50" i="17"/>
  <c r="HI50" i="17" s="1"/>
  <c r="BH50" i="17"/>
  <c r="HJ50" i="17" s="1"/>
  <c r="BG50" i="17"/>
  <c r="BF50" i="17"/>
  <c r="BE50" i="17"/>
  <c r="BD50" i="17"/>
  <c r="BC50" i="17"/>
  <c r="BB50" i="17"/>
  <c r="BA50" i="17"/>
  <c r="AZ50" i="17"/>
  <c r="AY50" i="17"/>
  <c r="AX50" i="17"/>
  <c r="AW50" i="17"/>
  <c r="AV50" i="17"/>
  <c r="AU50" i="17"/>
  <c r="AT50" i="17"/>
  <c r="AS50" i="17"/>
  <c r="AR50" i="17"/>
  <c r="AQ50" i="17"/>
  <c r="AP50" i="17"/>
  <c r="AO50" i="17"/>
  <c r="AN50" i="17"/>
  <c r="AM50" i="17"/>
  <c r="AL50" i="17"/>
  <c r="AK50" i="17"/>
  <c r="AJ50" i="17"/>
  <c r="AI50" i="17"/>
  <c r="AH50" i="17"/>
  <c r="AG50" i="17"/>
  <c r="AF50" i="17"/>
  <c r="AE50" i="17"/>
  <c r="AD50" i="17"/>
  <c r="AC50" i="17"/>
  <c r="AB50" i="17"/>
  <c r="AA50" i="17"/>
  <c r="Z50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A50" i="17"/>
  <c r="BJ49" i="17"/>
  <c r="BI49" i="17"/>
  <c r="HI49" i="17" s="1"/>
  <c r="BH49" i="17"/>
  <c r="HJ49" i="17" s="1"/>
  <c r="BG49" i="17"/>
  <c r="BF49" i="17"/>
  <c r="BE49" i="17"/>
  <c r="BD49" i="17"/>
  <c r="BC49" i="17"/>
  <c r="BB49" i="17"/>
  <c r="BA49" i="17"/>
  <c r="AZ49" i="17"/>
  <c r="AY49" i="17"/>
  <c r="AX49" i="17"/>
  <c r="AW49" i="17"/>
  <c r="AV49" i="17"/>
  <c r="AU49" i="17"/>
  <c r="AT49" i="17"/>
  <c r="AS49" i="17"/>
  <c r="AR49" i="17"/>
  <c r="AQ49" i="17"/>
  <c r="AP49" i="17"/>
  <c r="AO49" i="17"/>
  <c r="AN49" i="17"/>
  <c r="AM49" i="17"/>
  <c r="AL49" i="17"/>
  <c r="AK49" i="17"/>
  <c r="AJ49" i="17"/>
  <c r="AI49" i="17"/>
  <c r="AH49" i="17"/>
  <c r="AG49" i="17"/>
  <c r="AF49" i="17"/>
  <c r="AE49" i="17"/>
  <c r="AD49" i="17"/>
  <c r="AC49" i="17"/>
  <c r="AB49" i="17"/>
  <c r="AA49" i="17"/>
  <c r="Z49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GZ49" i="17" s="1"/>
  <c r="F49" i="17"/>
  <c r="E49" i="17"/>
  <c r="D49" i="17"/>
  <c r="C49" i="17"/>
  <c r="B49" i="17"/>
  <c r="A49" i="17"/>
  <c r="BJ48" i="17"/>
  <c r="BI48" i="17"/>
  <c r="HI48" i="17" s="1"/>
  <c r="BH48" i="17"/>
  <c r="HJ48" i="17" s="1"/>
  <c r="BG48" i="17"/>
  <c r="BF48" i="17"/>
  <c r="BE48" i="17"/>
  <c r="BD48" i="17"/>
  <c r="BC48" i="17"/>
  <c r="BB48" i="17"/>
  <c r="BA48" i="17"/>
  <c r="AZ48" i="17"/>
  <c r="AY48" i="17"/>
  <c r="AX48" i="17"/>
  <c r="AW48" i="17"/>
  <c r="AV48" i="17"/>
  <c r="AU48" i="17"/>
  <c r="AT48" i="17"/>
  <c r="AS48" i="17"/>
  <c r="AR48" i="17"/>
  <c r="AQ48" i="17"/>
  <c r="AP48" i="17"/>
  <c r="AO48" i="17"/>
  <c r="AN48" i="17"/>
  <c r="AM48" i="17"/>
  <c r="AL48" i="17"/>
  <c r="AK48" i="17"/>
  <c r="AJ48" i="17"/>
  <c r="AI48" i="17"/>
  <c r="AH48" i="17"/>
  <c r="AG48" i="17"/>
  <c r="AF48" i="17"/>
  <c r="AE48" i="17"/>
  <c r="AD48" i="17"/>
  <c r="AC48" i="17"/>
  <c r="AB48" i="17"/>
  <c r="AA48" i="17"/>
  <c r="Z48" i="17"/>
  <c r="Y48" i="17"/>
  <c r="X48" i="17"/>
  <c r="W48" i="17"/>
  <c r="V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B48" i="17"/>
  <c r="A48" i="17"/>
  <c r="BJ47" i="17"/>
  <c r="BI47" i="17"/>
  <c r="HI47" i="17" s="1"/>
  <c r="BH47" i="17"/>
  <c r="HJ47" i="17" s="1"/>
  <c r="BG47" i="17"/>
  <c r="BF47" i="17"/>
  <c r="BE47" i="17"/>
  <c r="BD47" i="17"/>
  <c r="BC47" i="17"/>
  <c r="BB47" i="17"/>
  <c r="BA47" i="17"/>
  <c r="AZ47" i="17"/>
  <c r="AY47" i="17"/>
  <c r="AX47" i="17"/>
  <c r="AW47" i="17"/>
  <c r="AV47" i="17"/>
  <c r="AU47" i="17"/>
  <c r="AT47" i="17"/>
  <c r="AS47" i="17"/>
  <c r="AR47" i="17"/>
  <c r="AQ47" i="17"/>
  <c r="AP47" i="17"/>
  <c r="AO47" i="17"/>
  <c r="AN47" i="17"/>
  <c r="AM47" i="17"/>
  <c r="AL47" i="17"/>
  <c r="AK47" i="17"/>
  <c r="AJ47" i="17"/>
  <c r="AI47" i="17"/>
  <c r="AH47" i="17"/>
  <c r="AG47" i="17"/>
  <c r="AF47" i="17"/>
  <c r="AE47" i="17"/>
  <c r="AD47" i="17"/>
  <c r="AC47" i="17"/>
  <c r="AB47" i="17"/>
  <c r="AA47" i="17"/>
  <c r="Z47" i="17"/>
  <c r="Y47" i="17"/>
  <c r="X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B47" i="17"/>
  <c r="A47" i="17"/>
  <c r="BJ46" i="17"/>
  <c r="BI46" i="17"/>
  <c r="HI46" i="17" s="1"/>
  <c r="BH46" i="17"/>
  <c r="HJ46" i="17" s="1"/>
  <c r="BG46" i="17"/>
  <c r="BF46" i="17"/>
  <c r="BE46" i="17"/>
  <c r="BD46" i="17"/>
  <c r="BC46" i="17"/>
  <c r="BB46" i="17"/>
  <c r="BA46" i="17"/>
  <c r="AZ46" i="17"/>
  <c r="AY46" i="17"/>
  <c r="AX46" i="17"/>
  <c r="AW46" i="17"/>
  <c r="AV46" i="17"/>
  <c r="AU46" i="17"/>
  <c r="AT46" i="17"/>
  <c r="AS46" i="17"/>
  <c r="AR46" i="17"/>
  <c r="AQ46" i="17"/>
  <c r="AP46" i="17"/>
  <c r="AO46" i="17"/>
  <c r="AN46" i="17"/>
  <c r="AM46" i="17"/>
  <c r="AL46" i="17"/>
  <c r="AK46" i="17"/>
  <c r="AJ46" i="17"/>
  <c r="AI46" i="17"/>
  <c r="AH46" i="17"/>
  <c r="AG46" i="17"/>
  <c r="AF46" i="17"/>
  <c r="AE46" i="17"/>
  <c r="AD46" i="17"/>
  <c r="AC46" i="17"/>
  <c r="AB46" i="17"/>
  <c r="AA46" i="17"/>
  <c r="Z46" i="17"/>
  <c r="Y46" i="17"/>
  <c r="X46" i="17"/>
  <c r="W46" i="17"/>
  <c r="V46" i="17"/>
  <c r="U46" i="17"/>
  <c r="T46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B46" i="17"/>
  <c r="A46" i="17"/>
  <c r="BJ45" i="17"/>
  <c r="BI45" i="17"/>
  <c r="HI45" i="17" s="1"/>
  <c r="BH45" i="17"/>
  <c r="HJ45" i="17" s="1"/>
  <c r="BG45" i="17"/>
  <c r="BF45" i="17"/>
  <c r="BE45" i="17"/>
  <c r="BD45" i="17"/>
  <c r="BC45" i="17"/>
  <c r="BB45" i="17"/>
  <c r="BA45" i="17"/>
  <c r="AZ45" i="17"/>
  <c r="AY45" i="17"/>
  <c r="AX45" i="17"/>
  <c r="AW45" i="17"/>
  <c r="AV45" i="17"/>
  <c r="AU45" i="17"/>
  <c r="AT45" i="17"/>
  <c r="AS45" i="17"/>
  <c r="AR45" i="17"/>
  <c r="AQ45" i="17"/>
  <c r="AP45" i="17"/>
  <c r="AO45" i="17"/>
  <c r="AN45" i="17"/>
  <c r="AM45" i="17"/>
  <c r="AL45" i="17"/>
  <c r="AK45" i="17"/>
  <c r="AJ45" i="17"/>
  <c r="AI45" i="17"/>
  <c r="AH45" i="17"/>
  <c r="AG45" i="17"/>
  <c r="AF45" i="17"/>
  <c r="AE45" i="17"/>
  <c r="AD45" i="17"/>
  <c r="AC45" i="17"/>
  <c r="AB45" i="17"/>
  <c r="AA45" i="17"/>
  <c r="Z45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A45" i="17"/>
  <c r="BJ44" i="17"/>
  <c r="BI44" i="17"/>
  <c r="HI44" i="17" s="1"/>
  <c r="BH44" i="17"/>
  <c r="HJ44" i="17" s="1"/>
  <c r="BG44" i="17"/>
  <c r="BF44" i="17"/>
  <c r="BE44" i="17"/>
  <c r="BD44" i="17"/>
  <c r="BC44" i="17"/>
  <c r="BB44" i="17"/>
  <c r="BA44" i="17"/>
  <c r="AZ44" i="17"/>
  <c r="AY44" i="17"/>
  <c r="AX44" i="17"/>
  <c r="AW44" i="17"/>
  <c r="AV44" i="17"/>
  <c r="AU44" i="17"/>
  <c r="AT44" i="17"/>
  <c r="AS44" i="17"/>
  <c r="AR44" i="17"/>
  <c r="AQ44" i="17"/>
  <c r="AP44" i="17"/>
  <c r="AO44" i="17"/>
  <c r="AN44" i="17"/>
  <c r="AM44" i="17"/>
  <c r="AL44" i="17"/>
  <c r="AK44" i="17"/>
  <c r="AJ44" i="17"/>
  <c r="AI44" i="17"/>
  <c r="AH44" i="17"/>
  <c r="AG44" i="17"/>
  <c r="AF44" i="17"/>
  <c r="AE44" i="17"/>
  <c r="AD44" i="17"/>
  <c r="AC44" i="17"/>
  <c r="AB44" i="17"/>
  <c r="AA44" i="17"/>
  <c r="Z44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A44" i="17"/>
  <c r="BJ43" i="17"/>
  <c r="BI43" i="17"/>
  <c r="HI43" i="17" s="1"/>
  <c r="BH43" i="17"/>
  <c r="HJ43" i="17" s="1"/>
  <c r="BG43" i="17"/>
  <c r="BF43" i="17"/>
  <c r="BE43" i="17"/>
  <c r="BD43" i="17"/>
  <c r="BC43" i="17"/>
  <c r="BB43" i="17"/>
  <c r="BA43" i="17"/>
  <c r="AZ43" i="17"/>
  <c r="AY43" i="17"/>
  <c r="AX43" i="17"/>
  <c r="AW43" i="17"/>
  <c r="AV43" i="17"/>
  <c r="AU43" i="17"/>
  <c r="AT43" i="17"/>
  <c r="AS43" i="17"/>
  <c r="AR43" i="17"/>
  <c r="AQ43" i="17"/>
  <c r="AP43" i="17"/>
  <c r="AO43" i="17"/>
  <c r="AN43" i="17"/>
  <c r="AM43" i="17"/>
  <c r="AL43" i="17"/>
  <c r="AK43" i="17"/>
  <c r="AJ43" i="17"/>
  <c r="AI43" i="17"/>
  <c r="AH43" i="17"/>
  <c r="AG43" i="17"/>
  <c r="AF43" i="17"/>
  <c r="AE43" i="17"/>
  <c r="AD43" i="17"/>
  <c r="AC43" i="17"/>
  <c r="AB43" i="17"/>
  <c r="AA43" i="17"/>
  <c r="Z43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GZ43" i="17" s="1"/>
  <c r="F43" i="17"/>
  <c r="E43" i="17"/>
  <c r="D43" i="17"/>
  <c r="C43" i="17"/>
  <c r="B43" i="17"/>
  <c r="A43" i="17"/>
  <c r="BJ42" i="17"/>
  <c r="BI42" i="17"/>
  <c r="HI42" i="17" s="1"/>
  <c r="BH42" i="17"/>
  <c r="HJ42" i="17" s="1"/>
  <c r="BG42" i="17"/>
  <c r="BF42" i="17"/>
  <c r="BE42" i="17"/>
  <c r="BD42" i="17"/>
  <c r="BC42" i="17"/>
  <c r="BB42" i="17"/>
  <c r="BA42" i="17"/>
  <c r="AZ42" i="17"/>
  <c r="AY42" i="17"/>
  <c r="AX42" i="17"/>
  <c r="AW42" i="17"/>
  <c r="AV42" i="17"/>
  <c r="AU42" i="17"/>
  <c r="AT42" i="17"/>
  <c r="AS42" i="17"/>
  <c r="AR42" i="17"/>
  <c r="AQ42" i="17"/>
  <c r="AP42" i="17"/>
  <c r="AO42" i="17"/>
  <c r="AN42" i="17"/>
  <c r="AM42" i="17"/>
  <c r="AL42" i="17"/>
  <c r="AK42" i="17"/>
  <c r="AJ42" i="17"/>
  <c r="AI42" i="17"/>
  <c r="AH42" i="17"/>
  <c r="AG42" i="17"/>
  <c r="AF42" i="17"/>
  <c r="AE42" i="17"/>
  <c r="AD42" i="17"/>
  <c r="AC42" i="17"/>
  <c r="AB42" i="17"/>
  <c r="AA42" i="17"/>
  <c r="Z42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A42" i="17"/>
  <c r="BJ41" i="17"/>
  <c r="BI41" i="17"/>
  <c r="HI41" i="17" s="1"/>
  <c r="BH41" i="17"/>
  <c r="HJ41" i="17" s="1"/>
  <c r="BG41" i="17"/>
  <c r="BF41" i="17"/>
  <c r="BE41" i="17"/>
  <c r="BD41" i="17"/>
  <c r="BC41" i="17"/>
  <c r="BB41" i="17"/>
  <c r="BA41" i="17"/>
  <c r="AZ41" i="17"/>
  <c r="AY41" i="17"/>
  <c r="AX41" i="17"/>
  <c r="AW41" i="17"/>
  <c r="AV41" i="17"/>
  <c r="AU41" i="17"/>
  <c r="AT41" i="17"/>
  <c r="AS41" i="17"/>
  <c r="AR41" i="17"/>
  <c r="AQ41" i="17"/>
  <c r="AP41" i="17"/>
  <c r="AO41" i="17"/>
  <c r="AN41" i="17"/>
  <c r="AM41" i="17"/>
  <c r="AL41" i="17"/>
  <c r="AK41" i="17"/>
  <c r="AJ41" i="17"/>
  <c r="AI41" i="17"/>
  <c r="AH41" i="17"/>
  <c r="AG41" i="17"/>
  <c r="AF41" i="17"/>
  <c r="AE41" i="17"/>
  <c r="AD41" i="17"/>
  <c r="AC41" i="17"/>
  <c r="AB41" i="17"/>
  <c r="AA41" i="17"/>
  <c r="Z41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A41" i="17"/>
  <c r="BJ40" i="17"/>
  <c r="BI40" i="17"/>
  <c r="HI40" i="17" s="1"/>
  <c r="BH40" i="17"/>
  <c r="HJ40" i="17" s="1"/>
  <c r="BG40" i="17"/>
  <c r="BF40" i="17"/>
  <c r="BE40" i="17"/>
  <c r="BD40" i="17"/>
  <c r="BC40" i="17"/>
  <c r="BB40" i="17"/>
  <c r="BA40" i="17"/>
  <c r="AZ40" i="17"/>
  <c r="AY40" i="17"/>
  <c r="AX40" i="17"/>
  <c r="AW40" i="17"/>
  <c r="AV40" i="17"/>
  <c r="AU40" i="17"/>
  <c r="AT40" i="17"/>
  <c r="AS40" i="17"/>
  <c r="AR40" i="17"/>
  <c r="AQ40" i="17"/>
  <c r="AP40" i="17"/>
  <c r="AO40" i="17"/>
  <c r="AN40" i="17"/>
  <c r="AM40" i="17"/>
  <c r="AL40" i="17"/>
  <c r="AK40" i="17"/>
  <c r="AJ40" i="17"/>
  <c r="AI40" i="17"/>
  <c r="AH40" i="17"/>
  <c r="AG40" i="17"/>
  <c r="AF40" i="17"/>
  <c r="AE40" i="17"/>
  <c r="AD40" i="17"/>
  <c r="AC40" i="17"/>
  <c r="AB40" i="17"/>
  <c r="AA40" i="17"/>
  <c r="Z40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A40" i="17"/>
  <c r="BJ39" i="17"/>
  <c r="BI39" i="17"/>
  <c r="HI39" i="17" s="1"/>
  <c r="BH39" i="17"/>
  <c r="HJ39" i="17" s="1"/>
  <c r="BG39" i="17"/>
  <c r="BF39" i="17"/>
  <c r="BE39" i="17"/>
  <c r="BD39" i="17"/>
  <c r="BC39" i="17"/>
  <c r="BB39" i="17"/>
  <c r="BA39" i="17"/>
  <c r="AZ39" i="17"/>
  <c r="AY39" i="17"/>
  <c r="AX39" i="17"/>
  <c r="AW39" i="17"/>
  <c r="AV39" i="17"/>
  <c r="AU39" i="17"/>
  <c r="AT39" i="17"/>
  <c r="AS39" i="17"/>
  <c r="AR39" i="17"/>
  <c r="AQ39" i="17"/>
  <c r="AP39" i="17"/>
  <c r="AO39" i="17"/>
  <c r="AN39" i="17"/>
  <c r="AM39" i="17"/>
  <c r="AL39" i="17"/>
  <c r="AK39" i="17"/>
  <c r="AJ39" i="17"/>
  <c r="AI39" i="17"/>
  <c r="AH39" i="17"/>
  <c r="AG39" i="17"/>
  <c r="AF39" i="17"/>
  <c r="AE39" i="17"/>
  <c r="AD39" i="17"/>
  <c r="AC39" i="17"/>
  <c r="AB39" i="17"/>
  <c r="AA39" i="17"/>
  <c r="Z39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A39" i="17"/>
  <c r="BJ38" i="17"/>
  <c r="BI38" i="17"/>
  <c r="HI38" i="17" s="1"/>
  <c r="BH38" i="17"/>
  <c r="HJ38" i="17" s="1"/>
  <c r="BG38" i="17"/>
  <c r="BF38" i="17"/>
  <c r="BE38" i="17"/>
  <c r="BD38" i="17"/>
  <c r="BC38" i="17"/>
  <c r="BB38" i="17"/>
  <c r="BA38" i="17"/>
  <c r="AZ38" i="17"/>
  <c r="AY38" i="17"/>
  <c r="AX38" i="17"/>
  <c r="AW38" i="17"/>
  <c r="AV38" i="17"/>
  <c r="AU38" i="17"/>
  <c r="AT38" i="17"/>
  <c r="AS38" i="17"/>
  <c r="AR38" i="17"/>
  <c r="AQ38" i="17"/>
  <c r="AP38" i="17"/>
  <c r="AO38" i="17"/>
  <c r="AN38" i="17"/>
  <c r="AM38" i="17"/>
  <c r="AL38" i="17"/>
  <c r="AK38" i="17"/>
  <c r="AJ38" i="17"/>
  <c r="AI38" i="17"/>
  <c r="AH38" i="17"/>
  <c r="AG38" i="17"/>
  <c r="AF38" i="17"/>
  <c r="AE38" i="17"/>
  <c r="AD38" i="17"/>
  <c r="AC38" i="17"/>
  <c r="AB38" i="17"/>
  <c r="AA38" i="17"/>
  <c r="Z38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HA38" i="17" s="1"/>
  <c r="E38" i="17"/>
  <c r="D38" i="17"/>
  <c r="C38" i="17"/>
  <c r="B38" i="17"/>
  <c r="A38" i="17"/>
  <c r="BJ37" i="17"/>
  <c r="BI37" i="17"/>
  <c r="HI37" i="17" s="1"/>
  <c r="BH37" i="17"/>
  <c r="HJ37" i="17" s="1"/>
  <c r="BG37" i="17"/>
  <c r="BF37" i="17"/>
  <c r="BE37" i="17"/>
  <c r="BD37" i="17"/>
  <c r="BC37" i="17"/>
  <c r="BB37" i="17"/>
  <c r="BA37" i="17"/>
  <c r="AZ37" i="17"/>
  <c r="AY37" i="17"/>
  <c r="AX37" i="17"/>
  <c r="AW37" i="17"/>
  <c r="AV37" i="17"/>
  <c r="AU37" i="17"/>
  <c r="AT37" i="17"/>
  <c r="AS37" i="17"/>
  <c r="AR37" i="17"/>
  <c r="AQ37" i="17"/>
  <c r="AP37" i="17"/>
  <c r="AO37" i="17"/>
  <c r="AN37" i="17"/>
  <c r="AM37" i="17"/>
  <c r="AL37" i="17"/>
  <c r="AK37" i="17"/>
  <c r="AJ37" i="17"/>
  <c r="AI37" i="17"/>
  <c r="AH37" i="17"/>
  <c r="AG37" i="17"/>
  <c r="AF37" i="17"/>
  <c r="AE37" i="17"/>
  <c r="AD37" i="17"/>
  <c r="AC37" i="17"/>
  <c r="AB37" i="17"/>
  <c r="AA37" i="17"/>
  <c r="Z37" i="17"/>
  <c r="Y37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GZ37" i="17" s="1"/>
  <c r="F37" i="17"/>
  <c r="E37" i="17"/>
  <c r="D37" i="17"/>
  <c r="C37" i="17"/>
  <c r="B37" i="17"/>
  <c r="A37" i="17"/>
  <c r="BJ36" i="17"/>
  <c r="BI36" i="17"/>
  <c r="HI36" i="17" s="1"/>
  <c r="BH36" i="17"/>
  <c r="HJ36" i="17" s="1"/>
  <c r="BG36" i="17"/>
  <c r="BF36" i="17"/>
  <c r="BE36" i="17"/>
  <c r="BD36" i="17"/>
  <c r="BC36" i="17"/>
  <c r="BB36" i="17"/>
  <c r="BA36" i="17"/>
  <c r="AZ36" i="17"/>
  <c r="AY36" i="17"/>
  <c r="AX36" i="17"/>
  <c r="AW36" i="17"/>
  <c r="AV36" i="17"/>
  <c r="AU36" i="17"/>
  <c r="AT36" i="17"/>
  <c r="AS36" i="17"/>
  <c r="AR36" i="17"/>
  <c r="AQ36" i="17"/>
  <c r="AP36" i="17"/>
  <c r="AO36" i="17"/>
  <c r="AN36" i="17"/>
  <c r="AM36" i="17"/>
  <c r="AL36" i="17"/>
  <c r="AK36" i="17"/>
  <c r="AJ36" i="17"/>
  <c r="AI36" i="17"/>
  <c r="AH36" i="17"/>
  <c r="AG36" i="17"/>
  <c r="AF36" i="17"/>
  <c r="AE36" i="17"/>
  <c r="AD36" i="17"/>
  <c r="AC36" i="17"/>
  <c r="AB36" i="17"/>
  <c r="AA36" i="17"/>
  <c r="Z36" i="17"/>
  <c r="Y36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36" i="17"/>
  <c r="BJ35" i="17"/>
  <c r="BI35" i="17"/>
  <c r="HI35" i="17" s="1"/>
  <c r="BH35" i="17"/>
  <c r="HJ35" i="17" s="1"/>
  <c r="BG35" i="17"/>
  <c r="BF35" i="17"/>
  <c r="BE35" i="17"/>
  <c r="BD35" i="17"/>
  <c r="BC35" i="17"/>
  <c r="BB35" i="17"/>
  <c r="BA35" i="17"/>
  <c r="AZ35" i="17"/>
  <c r="AY35" i="17"/>
  <c r="AX35" i="17"/>
  <c r="AW35" i="17"/>
  <c r="AV35" i="17"/>
  <c r="AU35" i="17"/>
  <c r="AT35" i="17"/>
  <c r="AS35" i="17"/>
  <c r="AR35" i="17"/>
  <c r="AQ35" i="17"/>
  <c r="AP35" i="17"/>
  <c r="AO35" i="17"/>
  <c r="AN35" i="17"/>
  <c r="AM35" i="17"/>
  <c r="AL35" i="17"/>
  <c r="AK35" i="17"/>
  <c r="AJ35" i="17"/>
  <c r="AI35" i="17"/>
  <c r="AH35" i="17"/>
  <c r="AG35" i="17"/>
  <c r="AF35" i="17"/>
  <c r="AE35" i="17"/>
  <c r="AD35" i="17"/>
  <c r="AC35" i="17"/>
  <c r="AB35" i="17"/>
  <c r="AA35" i="17"/>
  <c r="Z35" i="17"/>
  <c r="Y35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A35" i="17"/>
  <c r="BJ34" i="17"/>
  <c r="BI34" i="17"/>
  <c r="HI34" i="17" s="1"/>
  <c r="BH34" i="17"/>
  <c r="HJ34" i="17" s="1"/>
  <c r="BG34" i="17"/>
  <c r="BF34" i="17"/>
  <c r="BE34" i="17"/>
  <c r="BD34" i="17"/>
  <c r="BC34" i="17"/>
  <c r="BB34" i="17"/>
  <c r="BA34" i="17"/>
  <c r="AZ34" i="17"/>
  <c r="AY34" i="17"/>
  <c r="AX34" i="17"/>
  <c r="AW34" i="17"/>
  <c r="AV34" i="17"/>
  <c r="AU34" i="17"/>
  <c r="AT34" i="17"/>
  <c r="AS34" i="17"/>
  <c r="AR34" i="17"/>
  <c r="AQ34" i="17"/>
  <c r="AP34" i="17"/>
  <c r="AO34" i="17"/>
  <c r="AN34" i="17"/>
  <c r="AM34" i="17"/>
  <c r="AL34" i="17"/>
  <c r="AK34" i="17"/>
  <c r="AJ34" i="17"/>
  <c r="AI34" i="17"/>
  <c r="AH34" i="17"/>
  <c r="AG34" i="17"/>
  <c r="AF34" i="17"/>
  <c r="AE34" i="17"/>
  <c r="AD34" i="17"/>
  <c r="AC34" i="17"/>
  <c r="AB34" i="17"/>
  <c r="AA34" i="17"/>
  <c r="Z34" i="17"/>
  <c r="Y34" i="17"/>
  <c r="GI34" i="17" s="1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A34" i="17"/>
  <c r="BJ33" i="17"/>
  <c r="BI33" i="17"/>
  <c r="HI33" i="17" s="1"/>
  <c r="BH33" i="17"/>
  <c r="HJ33" i="17" s="1"/>
  <c r="BG33" i="17"/>
  <c r="BF33" i="17"/>
  <c r="BE33" i="17"/>
  <c r="BD33" i="17"/>
  <c r="BC33" i="17"/>
  <c r="BB33" i="17"/>
  <c r="BA33" i="17"/>
  <c r="AZ33" i="17"/>
  <c r="AY33" i="17"/>
  <c r="AX33" i="17"/>
  <c r="AW33" i="17"/>
  <c r="AV33" i="17"/>
  <c r="AU33" i="17"/>
  <c r="AT33" i="17"/>
  <c r="AS33" i="17"/>
  <c r="AR33" i="17"/>
  <c r="AQ33" i="17"/>
  <c r="AP33" i="17"/>
  <c r="AO33" i="17"/>
  <c r="AN33" i="17"/>
  <c r="AM33" i="17"/>
  <c r="AL33" i="17"/>
  <c r="AK33" i="17"/>
  <c r="AJ33" i="17"/>
  <c r="AI33" i="17"/>
  <c r="AH33" i="17"/>
  <c r="AG33" i="17"/>
  <c r="AF33" i="17"/>
  <c r="AE33" i="17"/>
  <c r="AD33" i="17"/>
  <c r="AC33" i="17"/>
  <c r="AB33" i="17"/>
  <c r="AA33" i="17"/>
  <c r="Z33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A33" i="17"/>
  <c r="BJ32" i="17"/>
  <c r="BI32" i="17"/>
  <c r="HI32" i="17" s="1"/>
  <c r="BH32" i="17"/>
  <c r="HJ32" i="17" s="1"/>
  <c r="BG32" i="17"/>
  <c r="BF32" i="17"/>
  <c r="BE32" i="17"/>
  <c r="BD32" i="17"/>
  <c r="BC32" i="17"/>
  <c r="BB32" i="17"/>
  <c r="BA32" i="17"/>
  <c r="AZ32" i="17"/>
  <c r="AY32" i="17"/>
  <c r="AX32" i="17"/>
  <c r="AW32" i="17"/>
  <c r="AV32" i="17"/>
  <c r="AU32" i="17"/>
  <c r="AT32" i="17"/>
  <c r="AS32" i="17"/>
  <c r="AR32" i="17"/>
  <c r="AQ32" i="17"/>
  <c r="AP32" i="17"/>
  <c r="AO32" i="17"/>
  <c r="AN32" i="17"/>
  <c r="AM32" i="17"/>
  <c r="AL32" i="17"/>
  <c r="AK32" i="17"/>
  <c r="AJ32" i="17"/>
  <c r="AI32" i="17"/>
  <c r="AH32" i="17"/>
  <c r="AG32" i="17"/>
  <c r="AF32" i="17"/>
  <c r="AE32" i="17"/>
  <c r="AD32" i="17"/>
  <c r="AC32" i="17"/>
  <c r="AB32" i="17"/>
  <c r="AA32" i="17"/>
  <c r="Z32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HA32" i="17" s="1"/>
  <c r="E32" i="17"/>
  <c r="D32" i="17"/>
  <c r="C32" i="17"/>
  <c r="B32" i="17"/>
  <c r="A32" i="17"/>
  <c r="BJ31" i="17"/>
  <c r="BI31" i="17"/>
  <c r="HI31" i="17" s="1"/>
  <c r="BH31" i="17"/>
  <c r="HJ31" i="17" s="1"/>
  <c r="BG31" i="17"/>
  <c r="BF31" i="17"/>
  <c r="BE31" i="17"/>
  <c r="BD31" i="17"/>
  <c r="BC31" i="17"/>
  <c r="BB31" i="17"/>
  <c r="BA31" i="17"/>
  <c r="AZ31" i="17"/>
  <c r="AY31" i="17"/>
  <c r="AX31" i="17"/>
  <c r="AW31" i="17"/>
  <c r="AV31" i="17"/>
  <c r="AU31" i="17"/>
  <c r="AT31" i="17"/>
  <c r="AS31" i="17"/>
  <c r="AR31" i="17"/>
  <c r="AQ31" i="17"/>
  <c r="AP31" i="17"/>
  <c r="AO31" i="17"/>
  <c r="AN31" i="17"/>
  <c r="AM31" i="17"/>
  <c r="AL31" i="17"/>
  <c r="AK31" i="17"/>
  <c r="AJ31" i="17"/>
  <c r="AI31" i="17"/>
  <c r="AH31" i="17"/>
  <c r="AG31" i="17"/>
  <c r="AF31" i="17"/>
  <c r="AE31" i="17"/>
  <c r="AD31" i="17"/>
  <c r="AC31" i="17"/>
  <c r="AB31" i="17"/>
  <c r="AA31" i="17"/>
  <c r="Z31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GZ31" i="17" s="1"/>
  <c r="F31" i="17"/>
  <c r="E31" i="17"/>
  <c r="D31" i="17"/>
  <c r="C31" i="17"/>
  <c r="B31" i="17"/>
  <c r="A31" i="17"/>
  <c r="BJ30" i="17"/>
  <c r="BI30" i="17"/>
  <c r="HI30" i="17" s="1"/>
  <c r="BH30" i="17"/>
  <c r="HJ30" i="17" s="1"/>
  <c r="BG30" i="17"/>
  <c r="BF30" i="17"/>
  <c r="BE30" i="17"/>
  <c r="BD30" i="17"/>
  <c r="BC30" i="17"/>
  <c r="BB30" i="17"/>
  <c r="BA30" i="17"/>
  <c r="AZ30" i="17"/>
  <c r="AY30" i="17"/>
  <c r="AX30" i="17"/>
  <c r="AW30" i="17"/>
  <c r="AV30" i="17"/>
  <c r="AU30" i="17"/>
  <c r="AT30" i="17"/>
  <c r="AS30" i="17"/>
  <c r="AR30" i="17"/>
  <c r="AQ30" i="17"/>
  <c r="AP30" i="17"/>
  <c r="AO30" i="17"/>
  <c r="AN30" i="17"/>
  <c r="AM30" i="17"/>
  <c r="AL30" i="17"/>
  <c r="AK30" i="17"/>
  <c r="AJ30" i="17"/>
  <c r="AI30" i="17"/>
  <c r="AH30" i="17"/>
  <c r="AG30" i="17"/>
  <c r="AF30" i="17"/>
  <c r="AE30" i="17"/>
  <c r="AD30" i="17"/>
  <c r="AC30" i="17"/>
  <c r="AB30" i="17"/>
  <c r="AA30" i="17"/>
  <c r="Z30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A30" i="17"/>
  <c r="BJ29" i="17"/>
  <c r="BI29" i="17"/>
  <c r="HI29" i="17" s="1"/>
  <c r="BH29" i="17"/>
  <c r="HJ29" i="17" s="1"/>
  <c r="BG29" i="17"/>
  <c r="BF29" i="17"/>
  <c r="BE29" i="17"/>
  <c r="BD29" i="17"/>
  <c r="BC29" i="17"/>
  <c r="BB29" i="17"/>
  <c r="BA29" i="17"/>
  <c r="AZ29" i="17"/>
  <c r="AY29" i="17"/>
  <c r="AX29" i="17"/>
  <c r="AW29" i="17"/>
  <c r="AV29" i="17"/>
  <c r="AU29" i="17"/>
  <c r="AT29" i="17"/>
  <c r="AS29" i="17"/>
  <c r="AR29" i="17"/>
  <c r="AQ29" i="17"/>
  <c r="AP29" i="17"/>
  <c r="AO29" i="17"/>
  <c r="AN29" i="17"/>
  <c r="AM29" i="17"/>
  <c r="AL29" i="17"/>
  <c r="AK29" i="17"/>
  <c r="AJ29" i="17"/>
  <c r="AI29" i="17"/>
  <c r="AH29" i="17"/>
  <c r="AG29" i="17"/>
  <c r="AF29" i="17"/>
  <c r="AE29" i="17"/>
  <c r="AD29" i="17"/>
  <c r="AC29" i="17"/>
  <c r="AB29" i="17"/>
  <c r="AA29" i="17"/>
  <c r="Z29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A29" i="17"/>
  <c r="BJ28" i="17"/>
  <c r="BI28" i="17"/>
  <c r="HI28" i="17" s="1"/>
  <c r="BH28" i="17"/>
  <c r="HJ28" i="17" s="1"/>
  <c r="BG28" i="17"/>
  <c r="BF28" i="17"/>
  <c r="BE28" i="17"/>
  <c r="BD28" i="17"/>
  <c r="BC28" i="17"/>
  <c r="BB28" i="17"/>
  <c r="BA28" i="17"/>
  <c r="AZ28" i="17"/>
  <c r="AY28" i="17"/>
  <c r="AX28" i="17"/>
  <c r="AW28" i="17"/>
  <c r="AV28" i="17"/>
  <c r="AU28" i="17"/>
  <c r="AT28" i="17"/>
  <c r="AS28" i="17"/>
  <c r="AR28" i="17"/>
  <c r="AQ28" i="17"/>
  <c r="AP28" i="17"/>
  <c r="AO28" i="17"/>
  <c r="AN28" i="17"/>
  <c r="AM28" i="17"/>
  <c r="AL28" i="17"/>
  <c r="AK28" i="17"/>
  <c r="AJ28" i="17"/>
  <c r="AI28" i="17"/>
  <c r="AH28" i="17"/>
  <c r="AG28" i="17"/>
  <c r="AF28" i="17"/>
  <c r="AE28" i="17"/>
  <c r="AD28" i="17"/>
  <c r="AC28" i="17"/>
  <c r="AB28" i="17"/>
  <c r="AA28" i="17"/>
  <c r="Z28" i="17"/>
  <c r="Y28" i="17"/>
  <c r="GI28" i="17" s="1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A28" i="17"/>
  <c r="BJ27" i="17"/>
  <c r="BI27" i="17"/>
  <c r="HI27" i="17" s="1"/>
  <c r="BH27" i="17"/>
  <c r="HJ27" i="17" s="1"/>
  <c r="BG27" i="17"/>
  <c r="BF27" i="17"/>
  <c r="BE27" i="17"/>
  <c r="BD27" i="17"/>
  <c r="BC27" i="17"/>
  <c r="BB27" i="17"/>
  <c r="BA27" i="17"/>
  <c r="AZ27" i="17"/>
  <c r="AY27" i="17"/>
  <c r="AX27" i="17"/>
  <c r="AW27" i="17"/>
  <c r="AV27" i="17"/>
  <c r="AU27" i="17"/>
  <c r="AT27" i="17"/>
  <c r="AS27" i="17"/>
  <c r="AR27" i="17"/>
  <c r="AQ27" i="17"/>
  <c r="AP27" i="17"/>
  <c r="AO27" i="17"/>
  <c r="AN27" i="17"/>
  <c r="AM27" i="17"/>
  <c r="AL27" i="17"/>
  <c r="AK27" i="17"/>
  <c r="AJ27" i="17"/>
  <c r="AI27" i="17"/>
  <c r="AH27" i="17"/>
  <c r="AG27" i="17"/>
  <c r="AF27" i="17"/>
  <c r="AE27" i="17"/>
  <c r="AD27" i="17"/>
  <c r="AC27" i="17"/>
  <c r="AB27" i="17"/>
  <c r="AA27" i="17"/>
  <c r="Z27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27" i="17"/>
  <c r="BJ26" i="17"/>
  <c r="BI26" i="17"/>
  <c r="HI26" i="17" s="1"/>
  <c r="BH26" i="17"/>
  <c r="HJ26" i="17" s="1"/>
  <c r="BG26" i="17"/>
  <c r="BF26" i="17"/>
  <c r="BE26" i="17"/>
  <c r="BD26" i="17"/>
  <c r="BC26" i="17"/>
  <c r="BB26" i="17"/>
  <c r="BA26" i="17"/>
  <c r="AZ26" i="17"/>
  <c r="AY26" i="17"/>
  <c r="AX26" i="17"/>
  <c r="AW26" i="17"/>
  <c r="AV26" i="17"/>
  <c r="AU26" i="17"/>
  <c r="AT26" i="17"/>
  <c r="AS26" i="17"/>
  <c r="AR26" i="17"/>
  <c r="AQ26" i="17"/>
  <c r="AP26" i="17"/>
  <c r="AO26" i="17"/>
  <c r="AN26" i="17"/>
  <c r="AM26" i="17"/>
  <c r="AL26" i="17"/>
  <c r="AK26" i="17"/>
  <c r="AJ26" i="17"/>
  <c r="AI26" i="17"/>
  <c r="AH26" i="17"/>
  <c r="AG26" i="17"/>
  <c r="AF26" i="17"/>
  <c r="AE26" i="17"/>
  <c r="AD26" i="17"/>
  <c r="AC26" i="17"/>
  <c r="AB26" i="17"/>
  <c r="AA26" i="17"/>
  <c r="Z26" i="17"/>
  <c r="Y26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HA26" i="17" s="1"/>
  <c r="E26" i="17"/>
  <c r="D26" i="17"/>
  <c r="C26" i="17"/>
  <c r="B26" i="17"/>
  <c r="A26" i="17"/>
  <c r="BJ25" i="17"/>
  <c r="BI25" i="17"/>
  <c r="HI25" i="17" s="1"/>
  <c r="BH25" i="17"/>
  <c r="HJ25" i="17" s="1"/>
  <c r="BG25" i="17"/>
  <c r="BF25" i="17"/>
  <c r="BE25" i="17"/>
  <c r="BD25" i="17"/>
  <c r="BC25" i="17"/>
  <c r="BB25" i="17"/>
  <c r="BA25" i="17"/>
  <c r="AZ25" i="17"/>
  <c r="AY25" i="17"/>
  <c r="AX25" i="17"/>
  <c r="AW25" i="17"/>
  <c r="AV25" i="17"/>
  <c r="AU25" i="17"/>
  <c r="AT25" i="17"/>
  <c r="AS25" i="17"/>
  <c r="AR25" i="17"/>
  <c r="AQ25" i="17"/>
  <c r="AP25" i="17"/>
  <c r="AO25" i="17"/>
  <c r="AN25" i="17"/>
  <c r="AM25" i="17"/>
  <c r="AL25" i="17"/>
  <c r="AK25" i="17"/>
  <c r="AJ25" i="17"/>
  <c r="AI25" i="17"/>
  <c r="AH25" i="17"/>
  <c r="AG25" i="17"/>
  <c r="AF25" i="17"/>
  <c r="AE25" i="17"/>
  <c r="AD25" i="17"/>
  <c r="AC25" i="17"/>
  <c r="AB25" i="17"/>
  <c r="AA25" i="17"/>
  <c r="Z25" i="17"/>
  <c r="Y25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GZ25" i="17" s="1"/>
  <c r="F25" i="17"/>
  <c r="E25" i="17"/>
  <c r="D25" i="17"/>
  <c r="C25" i="17"/>
  <c r="B25" i="17"/>
  <c r="A25" i="17"/>
  <c r="BJ24" i="17"/>
  <c r="BI24" i="17"/>
  <c r="HI24" i="17" s="1"/>
  <c r="BH24" i="17"/>
  <c r="HJ24" i="17" s="1"/>
  <c r="BG24" i="17"/>
  <c r="BF24" i="17"/>
  <c r="BE24" i="17"/>
  <c r="BD24" i="17"/>
  <c r="BC24" i="17"/>
  <c r="BB24" i="17"/>
  <c r="BA24" i="17"/>
  <c r="AZ24" i="17"/>
  <c r="AY24" i="17"/>
  <c r="AX24" i="17"/>
  <c r="AW24" i="17"/>
  <c r="AV24" i="17"/>
  <c r="AU24" i="17"/>
  <c r="AT24" i="17"/>
  <c r="AS24" i="17"/>
  <c r="AR24" i="17"/>
  <c r="AQ24" i="17"/>
  <c r="AP24" i="17"/>
  <c r="AO24" i="17"/>
  <c r="AN24" i="17"/>
  <c r="AM24" i="17"/>
  <c r="AL24" i="17"/>
  <c r="AK24" i="17"/>
  <c r="AJ24" i="17"/>
  <c r="AI24" i="17"/>
  <c r="AH24" i="17"/>
  <c r="AG24" i="17"/>
  <c r="AF24" i="17"/>
  <c r="AE24" i="17"/>
  <c r="AD24" i="17"/>
  <c r="AC24" i="17"/>
  <c r="AB24" i="17"/>
  <c r="AA24" i="17"/>
  <c r="Z24" i="17"/>
  <c r="Y24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BJ23" i="17"/>
  <c r="BI23" i="17"/>
  <c r="HI23" i="17" s="1"/>
  <c r="BH23" i="17"/>
  <c r="HJ23" i="17" s="1"/>
  <c r="BG23" i="17"/>
  <c r="BF23" i="17"/>
  <c r="BE23" i="17"/>
  <c r="BD23" i="17"/>
  <c r="BC23" i="17"/>
  <c r="BB23" i="17"/>
  <c r="BA23" i="17"/>
  <c r="AZ23" i="17"/>
  <c r="AY23" i="17"/>
  <c r="AX23" i="17"/>
  <c r="AW23" i="17"/>
  <c r="AV23" i="17"/>
  <c r="AU23" i="17"/>
  <c r="AT23" i="17"/>
  <c r="AS23" i="17"/>
  <c r="AR23" i="17"/>
  <c r="AQ23" i="17"/>
  <c r="AP23" i="17"/>
  <c r="AO23" i="17"/>
  <c r="AN23" i="17"/>
  <c r="AM23" i="17"/>
  <c r="AL23" i="17"/>
  <c r="AK23" i="17"/>
  <c r="AJ23" i="17"/>
  <c r="AI23" i="17"/>
  <c r="AH23" i="17"/>
  <c r="AG23" i="17"/>
  <c r="AF23" i="17"/>
  <c r="AE23" i="17"/>
  <c r="AD23" i="17"/>
  <c r="AC23" i="17"/>
  <c r="AB23" i="17"/>
  <c r="AA23" i="17"/>
  <c r="Z23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BJ22" i="17"/>
  <c r="BI22" i="17"/>
  <c r="HI22" i="17" s="1"/>
  <c r="BH22" i="17"/>
  <c r="HJ22" i="17" s="1"/>
  <c r="BG22" i="17"/>
  <c r="BF22" i="17"/>
  <c r="BE22" i="17"/>
  <c r="BD22" i="17"/>
  <c r="BC22" i="17"/>
  <c r="BB22" i="17"/>
  <c r="BA22" i="17"/>
  <c r="AZ22" i="17"/>
  <c r="AY22" i="17"/>
  <c r="AX22" i="17"/>
  <c r="AW22" i="17"/>
  <c r="AV22" i="17"/>
  <c r="AU22" i="17"/>
  <c r="AT22" i="17"/>
  <c r="AS22" i="17"/>
  <c r="AR22" i="17"/>
  <c r="AQ22" i="17"/>
  <c r="AP22" i="17"/>
  <c r="AO22" i="17"/>
  <c r="AN22" i="17"/>
  <c r="AM22" i="17"/>
  <c r="AL22" i="17"/>
  <c r="AK22" i="17"/>
  <c r="AJ22" i="17"/>
  <c r="AI22" i="17"/>
  <c r="AH22" i="17"/>
  <c r="AG22" i="17"/>
  <c r="AF22" i="17"/>
  <c r="AE22" i="17"/>
  <c r="AD22" i="17"/>
  <c r="AC22" i="17"/>
  <c r="AB22" i="17"/>
  <c r="AA22" i="17"/>
  <c r="Z22" i="17"/>
  <c r="Y22" i="17"/>
  <c r="GI22" i="17" s="1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BJ21" i="17"/>
  <c r="BI21" i="17"/>
  <c r="HI21" i="17" s="1"/>
  <c r="BH21" i="17"/>
  <c r="HJ21" i="17" s="1"/>
  <c r="BG21" i="17"/>
  <c r="BF21" i="17"/>
  <c r="BE21" i="17"/>
  <c r="BD21" i="17"/>
  <c r="BC21" i="17"/>
  <c r="BB21" i="17"/>
  <c r="BA21" i="17"/>
  <c r="AZ21" i="17"/>
  <c r="AY21" i="17"/>
  <c r="AX21" i="17"/>
  <c r="AW21" i="17"/>
  <c r="AV21" i="17"/>
  <c r="AU21" i="17"/>
  <c r="AT21" i="17"/>
  <c r="AS21" i="17"/>
  <c r="AR21" i="17"/>
  <c r="AQ21" i="17"/>
  <c r="AP21" i="17"/>
  <c r="AO21" i="17"/>
  <c r="AN21" i="17"/>
  <c r="AM21" i="17"/>
  <c r="AL21" i="17"/>
  <c r="AK21" i="17"/>
  <c r="AJ21" i="17"/>
  <c r="AI21" i="17"/>
  <c r="AH21" i="17"/>
  <c r="AG21" i="17"/>
  <c r="AF21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BJ20" i="17"/>
  <c r="BI20" i="17"/>
  <c r="HI20" i="17" s="1"/>
  <c r="BH20" i="17"/>
  <c r="HJ20" i="17" s="1"/>
  <c r="BG20" i="17"/>
  <c r="BF20" i="17"/>
  <c r="BE20" i="17"/>
  <c r="BD20" i="17"/>
  <c r="BC20" i="17"/>
  <c r="BB20" i="17"/>
  <c r="BA20" i="17"/>
  <c r="AZ20" i="17"/>
  <c r="AY20" i="17"/>
  <c r="AX20" i="17"/>
  <c r="AW20" i="17"/>
  <c r="AV20" i="17"/>
  <c r="AU20" i="17"/>
  <c r="AT20" i="17"/>
  <c r="AS20" i="17"/>
  <c r="AR20" i="17"/>
  <c r="AQ20" i="17"/>
  <c r="AP20" i="17"/>
  <c r="AO20" i="17"/>
  <c r="AN20" i="17"/>
  <c r="AM20" i="17"/>
  <c r="AL20" i="17"/>
  <c r="AK20" i="17"/>
  <c r="AJ20" i="17"/>
  <c r="AI20" i="17"/>
  <c r="AH20" i="17"/>
  <c r="AG20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HA20" i="17" s="1"/>
  <c r="E20" i="17"/>
  <c r="D20" i="17"/>
  <c r="C20" i="17"/>
  <c r="B20" i="17"/>
  <c r="A20" i="17"/>
  <c r="BJ19" i="17"/>
  <c r="BI19" i="17"/>
  <c r="HI19" i="17" s="1"/>
  <c r="BH19" i="17"/>
  <c r="HJ19" i="17" s="1"/>
  <c r="BG19" i="17"/>
  <c r="BF19" i="17"/>
  <c r="BE19" i="17"/>
  <c r="BD19" i="17"/>
  <c r="BC19" i="17"/>
  <c r="BB19" i="17"/>
  <c r="BA19" i="17"/>
  <c r="AZ19" i="17"/>
  <c r="AY19" i="17"/>
  <c r="AX19" i="17"/>
  <c r="AW19" i="17"/>
  <c r="AV19" i="17"/>
  <c r="AU19" i="17"/>
  <c r="AT19" i="17"/>
  <c r="AS19" i="17"/>
  <c r="AR19" i="17"/>
  <c r="AQ19" i="17"/>
  <c r="AP19" i="17"/>
  <c r="AO19" i="17"/>
  <c r="AN19" i="17"/>
  <c r="AM19" i="17"/>
  <c r="AL19" i="17"/>
  <c r="AK19" i="17"/>
  <c r="AJ19" i="17"/>
  <c r="AI19" i="17"/>
  <c r="AH19" i="17"/>
  <c r="AG19" i="17"/>
  <c r="AF19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GZ19" i="17" s="1"/>
  <c r="F19" i="17"/>
  <c r="E19" i="17"/>
  <c r="D19" i="17"/>
  <c r="C19" i="17"/>
  <c r="B19" i="17"/>
  <c r="A19" i="17"/>
  <c r="BJ18" i="17"/>
  <c r="BI18" i="17"/>
  <c r="HI18" i="17" s="1"/>
  <c r="BH18" i="17"/>
  <c r="HJ18" i="17" s="1"/>
  <c r="BG18" i="17"/>
  <c r="BF18" i="17"/>
  <c r="BE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AP18" i="17"/>
  <c r="AO18" i="17"/>
  <c r="AN18" i="17"/>
  <c r="AM18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BJ17" i="17"/>
  <c r="BI17" i="17"/>
  <c r="HI17" i="17" s="1"/>
  <c r="BH17" i="17"/>
  <c r="HJ17" i="17" s="1"/>
  <c r="BG17" i="17"/>
  <c r="BF17" i="17"/>
  <c r="BE17" i="17"/>
  <c r="BD17" i="17"/>
  <c r="BC17" i="17"/>
  <c r="BB17" i="17"/>
  <c r="BA17" i="17"/>
  <c r="AZ17" i="17"/>
  <c r="AY17" i="17"/>
  <c r="AX17" i="17"/>
  <c r="AW17" i="17"/>
  <c r="AV17" i="17"/>
  <c r="AU17" i="17"/>
  <c r="AT17" i="17"/>
  <c r="AS17" i="17"/>
  <c r="AR17" i="17"/>
  <c r="AQ17" i="17"/>
  <c r="AP17" i="17"/>
  <c r="AO17" i="17"/>
  <c r="AN17" i="17"/>
  <c r="AM17" i="17"/>
  <c r="AL17" i="17"/>
  <c r="AK17" i="17"/>
  <c r="AJ17" i="17"/>
  <c r="AI17" i="17"/>
  <c r="AH17" i="17"/>
  <c r="AG17" i="17"/>
  <c r="AF17" i="17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BJ16" i="17"/>
  <c r="BI16" i="17"/>
  <c r="HI16" i="17" s="1"/>
  <c r="BH16" i="17"/>
  <c r="HJ16" i="17" s="1"/>
  <c r="BG16" i="17"/>
  <c r="BF16" i="17"/>
  <c r="BE16" i="17"/>
  <c r="BD16" i="17"/>
  <c r="BC16" i="17"/>
  <c r="BB16" i="17"/>
  <c r="BA16" i="17"/>
  <c r="AZ16" i="17"/>
  <c r="AY16" i="17"/>
  <c r="AX16" i="17"/>
  <c r="AW16" i="17"/>
  <c r="AV16" i="17"/>
  <c r="AU16" i="17"/>
  <c r="AT16" i="17"/>
  <c r="AS16" i="17"/>
  <c r="AR16" i="17"/>
  <c r="AQ16" i="17"/>
  <c r="AP16" i="17"/>
  <c r="AO16" i="17"/>
  <c r="AN16" i="17"/>
  <c r="AM16" i="17"/>
  <c r="AL16" i="17"/>
  <c r="AK16" i="17"/>
  <c r="AJ16" i="17"/>
  <c r="AI16" i="17"/>
  <c r="AH16" i="17"/>
  <c r="AG16" i="17"/>
  <c r="AF16" i="17"/>
  <c r="AE16" i="17"/>
  <c r="AD16" i="17"/>
  <c r="AC16" i="17"/>
  <c r="AB16" i="17"/>
  <c r="AA16" i="17"/>
  <c r="Z16" i="17"/>
  <c r="Y16" i="17"/>
  <c r="GI16" i="17" s="1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BJ15" i="17"/>
  <c r="BI15" i="17"/>
  <c r="HI15" i="17" s="1"/>
  <c r="BH15" i="17"/>
  <c r="HJ15" i="17" s="1"/>
  <c r="BG15" i="17"/>
  <c r="BF15" i="17"/>
  <c r="BE15" i="17"/>
  <c r="BD15" i="17"/>
  <c r="BC15" i="17"/>
  <c r="BB15" i="17"/>
  <c r="BA15" i="17"/>
  <c r="AZ15" i="17"/>
  <c r="AY15" i="17"/>
  <c r="AX15" i="17"/>
  <c r="AW15" i="17"/>
  <c r="AV15" i="17"/>
  <c r="AU15" i="17"/>
  <c r="AT15" i="17"/>
  <c r="AS15" i="17"/>
  <c r="AR15" i="17"/>
  <c r="AQ15" i="17"/>
  <c r="AP15" i="17"/>
  <c r="AO15" i="17"/>
  <c r="AN15" i="17"/>
  <c r="AM15" i="17"/>
  <c r="AL15" i="17"/>
  <c r="AK15" i="17"/>
  <c r="AJ15" i="17"/>
  <c r="AI15" i="17"/>
  <c r="AH15" i="17"/>
  <c r="AG15" i="17"/>
  <c r="AF15" i="17"/>
  <c r="AE15" i="17"/>
  <c r="AD15" i="17"/>
  <c r="AC15" i="17"/>
  <c r="AB15" i="17"/>
  <c r="AA15" i="17"/>
  <c r="Z15" i="17"/>
  <c r="Y15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BJ14" i="17"/>
  <c r="BI14" i="17"/>
  <c r="HI14" i="17" s="1"/>
  <c r="BH14" i="17"/>
  <c r="HJ14" i="17" s="1"/>
  <c r="BG14" i="17"/>
  <c r="BF14" i="17"/>
  <c r="BE14" i="17"/>
  <c r="BD14" i="17"/>
  <c r="BC14" i="17"/>
  <c r="BB14" i="17"/>
  <c r="BA14" i="17"/>
  <c r="AZ14" i="17"/>
  <c r="AY14" i="17"/>
  <c r="AX14" i="17"/>
  <c r="AW14" i="17"/>
  <c r="AV14" i="17"/>
  <c r="AU14" i="17"/>
  <c r="AT14" i="17"/>
  <c r="AS14" i="17"/>
  <c r="AR14" i="17"/>
  <c r="AQ14" i="17"/>
  <c r="AP14" i="17"/>
  <c r="AO14" i="17"/>
  <c r="AN14" i="17"/>
  <c r="AM14" i="17"/>
  <c r="AL14" i="17"/>
  <c r="AK14" i="17"/>
  <c r="AJ14" i="17"/>
  <c r="AI14" i="17"/>
  <c r="AH14" i="17"/>
  <c r="AG14" i="17"/>
  <c r="AF14" i="17"/>
  <c r="AE14" i="17"/>
  <c r="AD14" i="17"/>
  <c r="AC14" i="17"/>
  <c r="AB14" i="17"/>
  <c r="AA14" i="17"/>
  <c r="Z14" i="17"/>
  <c r="Y14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HA14" i="17" s="1"/>
  <c r="E14" i="17"/>
  <c r="D14" i="17"/>
  <c r="C14" i="17"/>
  <c r="B14" i="17"/>
  <c r="A14" i="17"/>
  <c r="BJ13" i="17"/>
  <c r="BI13" i="17"/>
  <c r="HI13" i="17" s="1"/>
  <c r="BH13" i="17"/>
  <c r="HJ13" i="17" s="1"/>
  <c r="BG13" i="17"/>
  <c r="BF13" i="17"/>
  <c r="BE13" i="17"/>
  <c r="BD13" i="17"/>
  <c r="BC13" i="17"/>
  <c r="BB13" i="17"/>
  <c r="BA13" i="17"/>
  <c r="AZ13" i="17"/>
  <c r="AY13" i="17"/>
  <c r="AX13" i="17"/>
  <c r="AW13" i="17"/>
  <c r="AV13" i="17"/>
  <c r="AU13" i="17"/>
  <c r="AT13" i="17"/>
  <c r="AS13" i="17"/>
  <c r="AR13" i="17"/>
  <c r="AQ13" i="17"/>
  <c r="AP13" i="17"/>
  <c r="AO13" i="17"/>
  <c r="AN13" i="17"/>
  <c r="AM13" i="17"/>
  <c r="AL13" i="17"/>
  <c r="AK13" i="17"/>
  <c r="AJ13" i="17"/>
  <c r="AI13" i="17"/>
  <c r="AH13" i="17"/>
  <c r="AG13" i="17"/>
  <c r="AF13" i="17"/>
  <c r="AE13" i="17"/>
  <c r="AD13" i="17"/>
  <c r="AC13" i="17"/>
  <c r="AB13" i="17"/>
  <c r="AA13" i="17"/>
  <c r="Z13" i="17"/>
  <c r="Y13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GZ13" i="17" s="1"/>
  <c r="F13" i="17"/>
  <c r="E13" i="17"/>
  <c r="D13" i="17"/>
  <c r="C13" i="17"/>
  <c r="B13" i="17"/>
  <c r="A13" i="17"/>
  <c r="BJ12" i="17"/>
  <c r="BI12" i="17"/>
  <c r="HI12" i="17" s="1"/>
  <c r="BH12" i="17"/>
  <c r="HJ12" i="17" s="1"/>
  <c r="BG12" i="17"/>
  <c r="BF12" i="17"/>
  <c r="BE12" i="17"/>
  <c r="BD12" i="17"/>
  <c r="BC12" i="17"/>
  <c r="BB12" i="17"/>
  <c r="BA12" i="17"/>
  <c r="AZ12" i="17"/>
  <c r="AY12" i="17"/>
  <c r="AX12" i="17"/>
  <c r="AW12" i="17"/>
  <c r="AV12" i="17"/>
  <c r="AU12" i="17"/>
  <c r="AT12" i="17"/>
  <c r="AS12" i="17"/>
  <c r="AR12" i="17"/>
  <c r="AQ12" i="17"/>
  <c r="AP12" i="17"/>
  <c r="AO12" i="17"/>
  <c r="AN12" i="17"/>
  <c r="AM12" i="17"/>
  <c r="AL12" i="17"/>
  <c r="AK12" i="17"/>
  <c r="AJ12" i="17"/>
  <c r="AI12" i="17"/>
  <c r="AH12" i="17"/>
  <c r="AG12" i="17"/>
  <c r="AF12" i="17"/>
  <c r="AE12" i="17"/>
  <c r="AD12" i="17"/>
  <c r="AC12" i="17"/>
  <c r="AB12" i="17"/>
  <c r="AA12" i="17"/>
  <c r="Z12" i="17"/>
  <c r="Y12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BJ11" i="17"/>
  <c r="BI11" i="17"/>
  <c r="HI11" i="17" s="1"/>
  <c r="BH11" i="17"/>
  <c r="HJ11" i="17" s="1"/>
  <c r="BG11" i="17"/>
  <c r="BF11" i="17"/>
  <c r="BE11" i="17"/>
  <c r="BD11" i="17"/>
  <c r="BC11" i="17"/>
  <c r="BB11" i="17"/>
  <c r="BA11" i="17"/>
  <c r="AZ11" i="17"/>
  <c r="AY11" i="17"/>
  <c r="AX11" i="17"/>
  <c r="AW11" i="17"/>
  <c r="AV11" i="17"/>
  <c r="AU11" i="17"/>
  <c r="AT11" i="17"/>
  <c r="AS11" i="17"/>
  <c r="AR11" i="17"/>
  <c r="AQ11" i="17"/>
  <c r="AP11" i="17"/>
  <c r="AO11" i="17"/>
  <c r="AN11" i="17"/>
  <c r="AM11" i="17"/>
  <c r="AL11" i="17"/>
  <c r="AK11" i="17"/>
  <c r="AJ11" i="17"/>
  <c r="AI11" i="17"/>
  <c r="AH11" i="17"/>
  <c r="AG11" i="17"/>
  <c r="AF11" i="17"/>
  <c r="AE11" i="17"/>
  <c r="AD11" i="17"/>
  <c r="AC11" i="17"/>
  <c r="AB11" i="17"/>
  <c r="AA11" i="17"/>
  <c r="Z11" i="17"/>
  <c r="Y11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BJ10" i="17"/>
  <c r="BI10" i="17"/>
  <c r="HI10" i="17" s="1"/>
  <c r="BH10" i="17"/>
  <c r="HJ10" i="17" s="1"/>
  <c r="BG10" i="17"/>
  <c r="BF10" i="17"/>
  <c r="BE10" i="17"/>
  <c r="BD10" i="17"/>
  <c r="BC10" i="17"/>
  <c r="BB10" i="17"/>
  <c r="BA10" i="17"/>
  <c r="AZ10" i="17"/>
  <c r="AY10" i="17"/>
  <c r="AX10" i="17"/>
  <c r="AW10" i="17"/>
  <c r="AV10" i="17"/>
  <c r="AU10" i="17"/>
  <c r="AT10" i="17"/>
  <c r="AS10" i="17"/>
  <c r="AR10" i="17"/>
  <c r="AQ10" i="17"/>
  <c r="AP10" i="17"/>
  <c r="AO10" i="17"/>
  <c r="AN10" i="17"/>
  <c r="AM10" i="17"/>
  <c r="AL10" i="17"/>
  <c r="AK10" i="17"/>
  <c r="AJ10" i="17"/>
  <c r="AI10" i="17"/>
  <c r="AH10" i="17"/>
  <c r="AG10" i="17"/>
  <c r="AF10" i="17"/>
  <c r="AE10" i="17"/>
  <c r="AD10" i="17"/>
  <c r="AC10" i="17"/>
  <c r="AB10" i="17"/>
  <c r="AA10" i="17"/>
  <c r="Z10" i="17"/>
  <c r="Y10" i="17"/>
  <c r="GI10" i="17" s="1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BJ9" i="17"/>
  <c r="BI9" i="17"/>
  <c r="HI9" i="17" s="1"/>
  <c r="BH9" i="17"/>
  <c r="HJ9" i="17" s="1"/>
  <c r="BG9" i="17"/>
  <c r="BF9" i="17"/>
  <c r="BE9" i="17"/>
  <c r="BD9" i="17"/>
  <c r="BC9" i="17"/>
  <c r="BB9" i="17"/>
  <c r="BA9" i="17"/>
  <c r="AZ9" i="17"/>
  <c r="AY9" i="17"/>
  <c r="AX9" i="17"/>
  <c r="AW9" i="17"/>
  <c r="AV9" i="17"/>
  <c r="AU9" i="17"/>
  <c r="AT9" i="17"/>
  <c r="AS9" i="17"/>
  <c r="AR9" i="17"/>
  <c r="AQ9" i="17"/>
  <c r="AP9" i="17"/>
  <c r="AO9" i="17"/>
  <c r="AN9" i="17"/>
  <c r="AM9" i="17"/>
  <c r="AL9" i="17"/>
  <c r="AK9" i="17"/>
  <c r="AJ9" i="17"/>
  <c r="AI9" i="17"/>
  <c r="AH9" i="17"/>
  <c r="AG9" i="17"/>
  <c r="AF9" i="17"/>
  <c r="AE9" i="17"/>
  <c r="AD9" i="17"/>
  <c r="AC9" i="17"/>
  <c r="AB9" i="17"/>
  <c r="AA9" i="17"/>
  <c r="Z9" i="17"/>
  <c r="Y9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A9" i="17"/>
  <c r="BJ8" i="17"/>
  <c r="BI8" i="17"/>
  <c r="HI8" i="17" s="1"/>
  <c r="BH8" i="17"/>
  <c r="HJ8" i="17" s="1"/>
  <c r="BG8" i="17"/>
  <c r="BF8" i="17"/>
  <c r="BE8" i="17"/>
  <c r="BD8" i="17"/>
  <c r="BC8" i="17"/>
  <c r="BB8" i="17"/>
  <c r="BA8" i="17"/>
  <c r="AZ8" i="17"/>
  <c r="AY8" i="17"/>
  <c r="AX8" i="17"/>
  <c r="AW8" i="17"/>
  <c r="AV8" i="17"/>
  <c r="AU8" i="17"/>
  <c r="AT8" i="17"/>
  <c r="AS8" i="17"/>
  <c r="AR8" i="17"/>
  <c r="AQ8" i="17"/>
  <c r="AP8" i="17"/>
  <c r="AO8" i="17"/>
  <c r="AN8" i="17"/>
  <c r="AM8" i="17"/>
  <c r="AL8" i="17"/>
  <c r="AK8" i="17"/>
  <c r="AJ8" i="17"/>
  <c r="AI8" i="17"/>
  <c r="AH8" i="17"/>
  <c r="AG8" i="17"/>
  <c r="AF8" i="17"/>
  <c r="AE8" i="17"/>
  <c r="AD8" i="17"/>
  <c r="AC8" i="17"/>
  <c r="AB8" i="17"/>
  <c r="AA8" i="17"/>
  <c r="Z8" i="17"/>
  <c r="Y8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HA8" i="17" s="1"/>
  <c r="E8" i="17"/>
  <c r="D8" i="17"/>
  <c r="C8" i="17"/>
  <c r="B8" i="17"/>
  <c r="A8" i="17"/>
  <c r="BJ7" i="17"/>
  <c r="BI7" i="17"/>
  <c r="HI7" i="17" s="1"/>
  <c r="BH7" i="17"/>
  <c r="HJ7" i="17" s="1"/>
  <c r="BG7" i="17"/>
  <c r="BF7" i="17"/>
  <c r="BE7" i="17"/>
  <c r="BD7" i="17"/>
  <c r="BC7" i="17"/>
  <c r="BB7" i="17"/>
  <c r="BA7" i="17"/>
  <c r="AZ7" i="17"/>
  <c r="AY7" i="17"/>
  <c r="AX7" i="17"/>
  <c r="AW7" i="17"/>
  <c r="AV7" i="17"/>
  <c r="AU7" i="17"/>
  <c r="AT7" i="17"/>
  <c r="AS7" i="17"/>
  <c r="AR7" i="17"/>
  <c r="AQ7" i="17"/>
  <c r="AP7" i="17"/>
  <c r="AO7" i="17"/>
  <c r="AN7" i="17"/>
  <c r="AM7" i="17"/>
  <c r="AL7" i="17"/>
  <c r="AK7" i="17"/>
  <c r="AJ7" i="17"/>
  <c r="AI7" i="17"/>
  <c r="AH7" i="17"/>
  <c r="AG7" i="17"/>
  <c r="AF7" i="17"/>
  <c r="AE7" i="17"/>
  <c r="AD7" i="17"/>
  <c r="AC7" i="17"/>
  <c r="AB7" i="17"/>
  <c r="AA7" i="17"/>
  <c r="Z7" i="17"/>
  <c r="Y7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GZ7" i="17" s="1"/>
  <c r="F7" i="17"/>
  <c r="E7" i="17"/>
  <c r="D7" i="17"/>
  <c r="C7" i="17"/>
  <c r="B7" i="17"/>
  <c r="A7" i="17"/>
  <c r="BJ6" i="17"/>
  <c r="BI6" i="17"/>
  <c r="HI6" i="17" s="1"/>
  <c r="BH6" i="17"/>
  <c r="HJ6" i="17" s="1"/>
  <c r="BG6" i="17"/>
  <c r="BF6" i="17"/>
  <c r="BE6" i="17"/>
  <c r="BD6" i="17"/>
  <c r="BC6" i="17"/>
  <c r="BB6" i="17"/>
  <c r="BA6" i="17"/>
  <c r="AZ6" i="17"/>
  <c r="AY6" i="17"/>
  <c r="AX6" i="17"/>
  <c r="AW6" i="17"/>
  <c r="AV6" i="17"/>
  <c r="AU6" i="17"/>
  <c r="AT6" i="17"/>
  <c r="AS6" i="17"/>
  <c r="AR6" i="17"/>
  <c r="AQ6" i="17"/>
  <c r="AP6" i="17"/>
  <c r="AO6" i="17"/>
  <c r="AN6" i="17"/>
  <c r="AM6" i="17"/>
  <c r="AL6" i="17"/>
  <c r="AK6" i="17"/>
  <c r="AJ6" i="17"/>
  <c r="AI6" i="17"/>
  <c r="AH6" i="17"/>
  <c r="AG6" i="17"/>
  <c r="AF6" i="17"/>
  <c r="AE6" i="17"/>
  <c r="AD6" i="17"/>
  <c r="AC6" i="17"/>
  <c r="AB6" i="17"/>
  <c r="AA6" i="17"/>
  <c r="Z6" i="17"/>
  <c r="Y6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BN6" i="17" s="1"/>
  <c r="C6" i="17"/>
  <c r="B6" i="17"/>
  <c r="A6" i="17"/>
  <c r="BJ5" i="17"/>
  <c r="BI5" i="17"/>
  <c r="HI5" i="17" s="1"/>
  <c r="BH5" i="17"/>
  <c r="HJ5" i="17" s="1"/>
  <c r="BG5" i="17"/>
  <c r="BF5" i="17"/>
  <c r="BE5" i="17"/>
  <c r="BD5" i="17"/>
  <c r="BC5" i="17"/>
  <c r="BB5" i="17"/>
  <c r="BA5" i="17"/>
  <c r="AZ5" i="17"/>
  <c r="AY5" i="17"/>
  <c r="AX5" i="17"/>
  <c r="AW5" i="17"/>
  <c r="AV5" i="17"/>
  <c r="AU5" i="17"/>
  <c r="AT5" i="17"/>
  <c r="AS5" i="17"/>
  <c r="AR5" i="17"/>
  <c r="AQ5" i="17"/>
  <c r="AP5" i="17"/>
  <c r="AO5" i="17"/>
  <c r="AN5" i="17"/>
  <c r="AM5" i="17"/>
  <c r="AL5" i="17"/>
  <c r="AK5" i="17"/>
  <c r="AJ5" i="17"/>
  <c r="AI5" i="17"/>
  <c r="AH5" i="17"/>
  <c r="AG5" i="17"/>
  <c r="AF5" i="17"/>
  <c r="AE5" i="17"/>
  <c r="AD5" i="17"/>
  <c r="AC5" i="17"/>
  <c r="AB5" i="17"/>
  <c r="AA5" i="17"/>
  <c r="Z5" i="17"/>
  <c r="Y5" i="17"/>
  <c r="GI5" i="17" s="1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A5" i="17"/>
  <c r="BJ4" i="17"/>
  <c r="BI4" i="17"/>
  <c r="HI4" i="17" s="1"/>
  <c r="BH4" i="17"/>
  <c r="HJ4" i="17" s="1"/>
  <c r="BG4" i="17"/>
  <c r="BF4" i="17"/>
  <c r="BE4" i="17"/>
  <c r="BD4" i="17"/>
  <c r="BC4" i="17"/>
  <c r="BB4" i="17"/>
  <c r="BA4" i="17"/>
  <c r="AZ4" i="17"/>
  <c r="AY4" i="17"/>
  <c r="AX4" i="17"/>
  <c r="AW4" i="17"/>
  <c r="AV4" i="17"/>
  <c r="AU4" i="17"/>
  <c r="AT4" i="17"/>
  <c r="AS4" i="17"/>
  <c r="AR4" i="17"/>
  <c r="AQ4" i="17"/>
  <c r="AP4" i="17"/>
  <c r="AO4" i="17"/>
  <c r="AN4" i="17"/>
  <c r="AM4" i="17"/>
  <c r="AL4" i="17"/>
  <c r="AK4" i="17"/>
  <c r="AJ4" i="17"/>
  <c r="AI4" i="17"/>
  <c r="AH4" i="17"/>
  <c r="AG4" i="17"/>
  <c r="AF4" i="17"/>
  <c r="AE4" i="17"/>
  <c r="AD4" i="17"/>
  <c r="AC4" i="17"/>
  <c r="AB4" i="17"/>
  <c r="AA4" i="17"/>
  <c r="Z4" i="17"/>
  <c r="Y4" i="17"/>
  <c r="GI4" i="17" s="1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A4" i="17"/>
  <c r="BJ3" i="17"/>
  <c r="BI3" i="17"/>
  <c r="HI3" i="17" s="1"/>
  <c r="BH3" i="17"/>
  <c r="HJ3" i="17" s="1"/>
  <c r="BG3" i="17"/>
  <c r="BF3" i="17"/>
  <c r="BE3" i="17"/>
  <c r="BD3" i="17"/>
  <c r="BC3" i="17"/>
  <c r="BB3" i="17"/>
  <c r="BA3" i="17"/>
  <c r="AZ3" i="17"/>
  <c r="AY3" i="17"/>
  <c r="AX3" i="17"/>
  <c r="AW3" i="17"/>
  <c r="AV3" i="17"/>
  <c r="AU3" i="17"/>
  <c r="AT3" i="17"/>
  <c r="AS3" i="17"/>
  <c r="AR3" i="17"/>
  <c r="AQ3" i="17"/>
  <c r="AP3" i="17"/>
  <c r="AO3" i="17"/>
  <c r="AN3" i="17"/>
  <c r="AM3" i="17"/>
  <c r="AL3" i="17"/>
  <c r="AK3" i="17"/>
  <c r="AJ3" i="17"/>
  <c r="AI3" i="17"/>
  <c r="AH3" i="17"/>
  <c r="AG3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C3" i="17"/>
  <c r="B3" i="17"/>
  <c r="A3" i="17"/>
  <c r="H2" i="17"/>
  <c r="G2" i="17"/>
  <c r="F2" i="17"/>
  <c r="E2" i="17"/>
  <c r="D2" i="17"/>
  <c r="C2" i="17"/>
  <c r="B2" i="17"/>
  <c r="A2" i="17"/>
  <c r="B1" i="17"/>
  <c r="C1" i="17" s="1"/>
  <c r="D1" i="17" s="1"/>
  <c r="E1" i="17" s="1"/>
  <c r="F1" i="17" s="1"/>
  <c r="G1" i="17" s="1"/>
  <c r="H1" i="17" s="1"/>
  <c r="I1" i="17" s="1"/>
  <c r="J1" i="17" s="1"/>
  <c r="K1" i="17" s="1"/>
  <c r="L1" i="17" s="1"/>
  <c r="M1" i="17" s="1"/>
  <c r="N1" i="17" s="1"/>
  <c r="O1" i="17" s="1"/>
  <c r="P1" i="17" s="1"/>
  <c r="Q1" i="17" s="1"/>
  <c r="R1" i="17" s="1"/>
  <c r="S1" i="17" s="1"/>
  <c r="T1" i="17" s="1"/>
  <c r="U1" i="17" s="1"/>
  <c r="V1" i="17" s="1"/>
  <c r="W1" i="17" s="1"/>
  <c r="X1" i="17" s="1"/>
  <c r="Y1" i="17" s="1"/>
  <c r="Z1" i="17" s="1"/>
  <c r="AA1" i="17" s="1"/>
  <c r="AB1" i="17" s="1"/>
  <c r="AC1" i="17" s="1"/>
  <c r="AD1" i="17" s="1"/>
  <c r="AE1" i="17" s="1"/>
  <c r="AF1" i="17" s="1"/>
  <c r="AG1" i="17" s="1"/>
  <c r="AH1" i="17" s="1"/>
  <c r="AI1" i="17" s="1"/>
  <c r="AJ1" i="17" s="1"/>
  <c r="AK1" i="17" s="1"/>
  <c r="AL1" i="17" s="1"/>
  <c r="AM1" i="17" s="1"/>
  <c r="AN1" i="17" s="1"/>
  <c r="AO1" i="17" s="1"/>
  <c r="AP1" i="17" s="1"/>
  <c r="AQ1" i="17" s="1"/>
  <c r="AR1" i="17" s="1"/>
  <c r="AS1" i="17" s="1"/>
  <c r="AT1" i="17" s="1"/>
  <c r="AU1" i="17" s="1"/>
  <c r="AV1" i="17" s="1"/>
  <c r="AW1" i="17" s="1"/>
  <c r="AX1" i="17" s="1"/>
  <c r="AY1" i="17" s="1"/>
  <c r="AZ1" i="17" s="1"/>
  <c r="BA1" i="17" s="1"/>
  <c r="BB1" i="17" s="1"/>
  <c r="BC1" i="17" s="1"/>
  <c r="BD1" i="17" s="1"/>
  <c r="BE1" i="17" s="1"/>
  <c r="BF1" i="17" s="1"/>
  <c r="BG1" i="17" s="1"/>
  <c r="BH1" i="17" s="1"/>
  <c r="BI1" i="17" s="1"/>
  <c r="BJ1" i="17" s="1"/>
  <c r="BK1" i="17" s="1"/>
  <c r="BL1" i="17" s="1"/>
  <c r="BM1" i="17" s="1"/>
  <c r="BN1" i="17" s="1"/>
  <c r="BO1" i="17" s="1"/>
  <c r="BP1" i="17" s="1"/>
  <c r="BQ1" i="17" s="1"/>
  <c r="BR1" i="17" s="1"/>
  <c r="BS1" i="17" s="1"/>
  <c r="BT1" i="17" s="1"/>
  <c r="BU1" i="17" s="1"/>
  <c r="BV1" i="17" s="1"/>
  <c r="BW1" i="17" s="1"/>
  <c r="BX1" i="17" s="1"/>
  <c r="BY1" i="17" s="1"/>
  <c r="BZ1" i="17" s="1"/>
  <c r="CA1" i="17" s="1"/>
  <c r="CB1" i="17" s="1"/>
  <c r="CC1" i="17" s="1"/>
  <c r="CD1" i="17" s="1"/>
  <c r="CE1" i="17" s="1"/>
  <c r="CF1" i="17" s="1"/>
  <c r="CG1" i="17" s="1"/>
  <c r="CH1" i="17" s="1"/>
  <c r="CI1" i="17" s="1"/>
  <c r="CJ1" i="17" s="1"/>
  <c r="CK1" i="17" s="1"/>
  <c r="CL1" i="17" s="1"/>
  <c r="CM1" i="17" s="1"/>
  <c r="CN1" i="17" s="1"/>
  <c r="CO1" i="17" s="1"/>
  <c r="CP1" i="17" s="1"/>
  <c r="CQ1" i="17" s="1"/>
  <c r="CR1" i="17" s="1"/>
  <c r="CS1" i="17" s="1"/>
  <c r="CT1" i="17" s="1"/>
  <c r="CU1" i="17" s="1"/>
  <c r="CV1" i="17" s="1"/>
  <c r="CW1" i="17" s="1"/>
  <c r="CX1" i="17" s="1"/>
  <c r="CY1" i="17" s="1"/>
  <c r="CZ1" i="17" s="1"/>
  <c r="DA1" i="17" s="1"/>
  <c r="DB1" i="17" s="1"/>
  <c r="DC1" i="17" s="1"/>
  <c r="DD1" i="17" s="1"/>
  <c r="DE1" i="17" s="1"/>
  <c r="DF1" i="17" s="1"/>
  <c r="DG1" i="17" s="1"/>
  <c r="DH1" i="17" s="1"/>
  <c r="DI1" i="17" s="1"/>
  <c r="DJ1" i="17" s="1"/>
  <c r="DK1" i="17" s="1"/>
  <c r="DL1" i="17" s="1"/>
  <c r="DM1" i="17" s="1"/>
  <c r="DN1" i="17" s="1"/>
  <c r="DO1" i="17" s="1"/>
  <c r="DP1" i="17" s="1"/>
  <c r="DQ1" i="17" s="1"/>
  <c r="DR1" i="17" s="1"/>
  <c r="DS1" i="17" s="1"/>
  <c r="DT1" i="17" s="1"/>
  <c r="DU1" i="17" s="1"/>
  <c r="DV1" i="17" s="1"/>
  <c r="DW1" i="17" s="1"/>
  <c r="DX1" i="17" s="1"/>
  <c r="DY1" i="17" s="1"/>
  <c r="DZ1" i="17" s="1"/>
  <c r="EA1" i="17" s="1"/>
  <c r="EB1" i="17" s="1"/>
  <c r="EC1" i="17" s="1"/>
  <c r="ED1" i="17" s="1"/>
  <c r="EE1" i="17" s="1"/>
  <c r="EF1" i="17" s="1"/>
  <c r="EG1" i="17" s="1"/>
  <c r="EH1" i="17" s="1"/>
  <c r="EI1" i="17" s="1"/>
  <c r="EJ1" i="17" s="1"/>
  <c r="EK1" i="17" s="1"/>
  <c r="EL1" i="17" s="1"/>
  <c r="EM1" i="17" s="1"/>
  <c r="EN1" i="17" s="1"/>
  <c r="EO1" i="17" s="1"/>
  <c r="EP1" i="17" s="1"/>
  <c r="EQ1" i="17" s="1"/>
  <c r="ER1" i="17" s="1"/>
  <c r="ES1" i="17" s="1"/>
  <c r="ET1" i="17" s="1"/>
  <c r="EU1" i="17" s="1"/>
  <c r="EV1" i="17" s="1"/>
  <c r="EW1" i="17" s="1"/>
  <c r="EX1" i="17" s="1"/>
  <c r="EY1" i="17" s="1"/>
  <c r="EZ1" i="17" s="1"/>
  <c r="FA1" i="17" s="1"/>
  <c r="FB1" i="17" s="1"/>
  <c r="FC1" i="17" s="1"/>
  <c r="FD1" i="17" s="1"/>
  <c r="FE1" i="17" s="1"/>
  <c r="FF1" i="17" s="1"/>
  <c r="FG1" i="17" s="1"/>
  <c r="FH1" i="17" s="1"/>
  <c r="FI1" i="17" s="1"/>
  <c r="FJ1" i="17" s="1"/>
  <c r="FK1" i="17" s="1"/>
  <c r="FL1" i="17" s="1"/>
  <c r="FM1" i="17" s="1"/>
  <c r="FN1" i="17" s="1"/>
  <c r="FO1" i="17" s="1"/>
  <c r="FP1" i="17" s="1"/>
  <c r="FQ1" i="17" s="1"/>
  <c r="FR1" i="17" s="1"/>
  <c r="FS1" i="17" s="1"/>
  <c r="FT1" i="17" s="1"/>
  <c r="FU1" i="17" s="1"/>
  <c r="FV1" i="17" s="1"/>
  <c r="FW1" i="17" s="1"/>
  <c r="FX1" i="17" s="1"/>
  <c r="FY1" i="17" s="1"/>
  <c r="FZ1" i="17" s="1"/>
  <c r="GA1" i="17" s="1"/>
  <c r="GB1" i="17" s="1"/>
  <c r="GC1" i="17" s="1"/>
  <c r="GD1" i="17" s="1"/>
  <c r="GE1" i="17" s="1"/>
  <c r="GF1" i="17" s="1"/>
  <c r="GG1" i="17" s="1"/>
  <c r="GH1" i="17" s="1"/>
  <c r="GI1" i="17" s="1"/>
  <c r="GJ1" i="17" s="1"/>
  <c r="GK1" i="17" s="1"/>
  <c r="GL1" i="17" s="1"/>
  <c r="GM1" i="17" s="1"/>
  <c r="GN1" i="17" s="1"/>
  <c r="GO1" i="17" s="1"/>
  <c r="GP1" i="17" s="1"/>
  <c r="GQ1" i="17" s="1"/>
  <c r="GR1" i="17" s="1"/>
  <c r="GS1" i="17" s="1"/>
  <c r="GT1" i="17" s="1"/>
  <c r="GU1" i="17" s="1"/>
  <c r="GV1" i="17" s="1"/>
  <c r="GW1" i="17" s="1"/>
  <c r="GX1" i="17" s="1"/>
  <c r="GY1" i="17" s="1"/>
  <c r="GZ1" i="17" s="1"/>
  <c r="HA1" i="17" s="1"/>
  <c r="HB1" i="17" s="1"/>
  <c r="HC1" i="17" s="1"/>
  <c r="HD1" i="17" s="1"/>
  <c r="HE1" i="17" s="1"/>
  <c r="HF1" i="17" s="1"/>
  <c r="HG1" i="17" s="1"/>
  <c r="HH1" i="17" s="1"/>
  <c r="B4" i="12"/>
  <c r="C4" i="12" s="1"/>
  <c r="D4" i="12" s="1"/>
  <c r="E4" i="12" s="1"/>
  <c r="F4" i="12" s="1"/>
  <c r="G4" i="12" s="1"/>
  <c r="H4" i="12" s="1"/>
  <c r="I4" i="12" s="1"/>
  <c r="J4" i="12" s="1"/>
  <c r="K4" i="12" s="1"/>
  <c r="L4" i="12" s="1"/>
  <c r="M4" i="12" s="1"/>
  <c r="N4" i="12" s="1"/>
  <c r="O4" i="12" s="1"/>
  <c r="P4" i="12" s="1"/>
  <c r="Q4" i="12" s="1"/>
  <c r="R4" i="12" s="1"/>
  <c r="S4" i="12" s="1"/>
  <c r="T4" i="12" s="1"/>
  <c r="U4" i="12" s="1"/>
  <c r="V4" i="12" s="1"/>
  <c r="W4" i="12" s="1"/>
  <c r="X4" i="12" s="1"/>
  <c r="Y4" i="12" s="1"/>
  <c r="Z4" i="12" s="1"/>
  <c r="AA4" i="12" s="1"/>
  <c r="AB4" i="12" s="1"/>
  <c r="AC4" i="12" s="1"/>
  <c r="AD4" i="12" s="1"/>
  <c r="AE4" i="12" s="1"/>
  <c r="AF4" i="12" s="1"/>
  <c r="AG4" i="12" s="1"/>
  <c r="AH4" i="12" s="1"/>
  <c r="AI4" i="12" s="1"/>
  <c r="AJ4" i="12" s="1"/>
  <c r="AK4" i="12" s="1"/>
  <c r="AL4" i="12" s="1"/>
  <c r="AM4" i="12" s="1"/>
  <c r="AN4" i="12" s="1"/>
  <c r="AO4" i="12" s="1"/>
  <c r="AP4" i="12" s="1"/>
  <c r="AQ4" i="12" s="1"/>
  <c r="AR4" i="12" s="1"/>
  <c r="AS4" i="12" s="1"/>
  <c r="AT4" i="12" s="1"/>
  <c r="AU4" i="12" s="1"/>
  <c r="AV4" i="12" s="1"/>
  <c r="AW4" i="12" s="1"/>
  <c r="AX4" i="12" s="1"/>
  <c r="AY4" i="12" s="1"/>
  <c r="AZ4" i="12" s="1"/>
  <c r="BA4" i="12" s="1"/>
  <c r="BB4" i="12" s="1"/>
  <c r="BC4" i="12" s="1"/>
  <c r="BD4" i="12" s="1"/>
  <c r="BE4" i="12" s="1"/>
  <c r="BF4" i="12" s="1"/>
  <c r="BG4" i="12" s="1"/>
  <c r="BH4" i="12" s="1"/>
  <c r="BI4" i="12" s="1"/>
  <c r="BJ4" i="12" s="1"/>
  <c r="K2" i="16"/>
  <c r="A15" i="12"/>
  <c r="A16" i="12"/>
  <c r="A27" i="12"/>
  <c r="A28" i="12"/>
  <c r="A39" i="12"/>
  <c r="A40" i="12"/>
  <c r="A51" i="12"/>
  <c r="A52" i="12"/>
  <c r="A63" i="12"/>
  <c r="A64" i="12"/>
  <c r="A75" i="12"/>
  <c r="A76" i="12"/>
  <c r="A87" i="12"/>
  <c r="A88" i="12"/>
  <c r="A99" i="12"/>
  <c r="A100" i="12"/>
  <c r="A111" i="12"/>
  <c r="A112" i="12"/>
  <c r="A123" i="12"/>
  <c r="A124" i="12"/>
  <c r="A135" i="12"/>
  <c r="A136" i="12"/>
  <c r="A147" i="12"/>
  <c r="A148" i="12"/>
  <c r="A159" i="12"/>
  <c r="A160" i="12"/>
  <c r="A171" i="12"/>
  <c r="A172" i="12"/>
  <c r="A183" i="12"/>
  <c r="A184" i="12"/>
  <c r="A195" i="12"/>
  <c r="A196" i="12"/>
  <c r="A207" i="12"/>
  <c r="A208" i="12"/>
  <c r="A219" i="12"/>
  <c r="A220" i="12"/>
  <c r="A231" i="12"/>
  <c r="A232" i="12"/>
  <c r="A243" i="12"/>
  <c r="A244" i="12"/>
  <c r="A255" i="12"/>
  <c r="A256" i="12"/>
  <c r="A267" i="12"/>
  <c r="A268" i="12"/>
  <c r="A279" i="12"/>
  <c r="A280" i="12"/>
  <c r="A291" i="12"/>
  <c r="A292" i="12"/>
  <c r="A303" i="12"/>
  <c r="A304" i="12"/>
  <c r="A315" i="12"/>
  <c r="A316" i="12"/>
  <c r="A327" i="12"/>
  <c r="A328" i="12"/>
  <c r="A339" i="12"/>
  <c r="A340" i="12"/>
  <c r="A351" i="12"/>
  <c r="A352" i="12"/>
  <c r="A363" i="12"/>
  <c r="A364" i="12"/>
  <c r="A375" i="12"/>
  <c r="A376" i="12"/>
  <c r="A387" i="12"/>
  <c r="A388" i="12"/>
  <c r="A399" i="12"/>
  <c r="A400" i="12"/>
  <c r="A411" i="12"/>
  <c r="A412" i="12"/>
  <c r="A423" i="12"/>
  <c r="A424" i="12"/>
  <c r="A435" i="12"/>
  <c r="A436" i="12"/>
  <c r="A447" i="12"/>
  <c r="A448" i="12"/>
  <c r="A459" i="12"/>
  <c r="A460" i="12"/>
  <c r="A471" i="12"/>
  <c r="A472" i="12"/>
  <c r="A483" i="12"/>
  <c r="A484" i="12"/>
  <c r="A495" i="12"/>
  <c r="A496" i="12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91" i="16"/>
  <c r="B92" i="16"/>
  <c r="B93" i="16"/>
  <c r="B94" i="16"/>
  <c r="B95" i="16"/>
  <c r="B96" i="16"/>
  <c r="B97" i="16"/>
  <c r="B98" i="16"/>
  <c r="B99" i="16"/>
  <c r="B100" i="16"/>
  <c r="B101" i="16"/>
  <c r="B102" i="16"/>
  <c r="B103" i="16"/>
  <c r="B104" i="16"/>
  <c r="B105" i="16"/>
  <c r="B106" i="16"/>
  <c r="B107" i="16"/>
  <c r="B108" i="16"/>
  <c r="B109" i="16"/>
  <c r="B110" i="16"/>
  <c r="B111" i="16"/>
  <c r="B112" i="16"/>
  <c r="B113" i="16"/>
  <c r="B114" i="16"/>
  <c r="B115" i="16"/>
  <c r="B116" i="16"/>
  <c r="B117" i="16"/>
  <c r="B118" i="16"/>
  <c r="B119" i="16"/>
  <c r="B120" i="16"/>
  <c r="B121" i="16"/>
  <c r="B122" i="16"/>
  <c r="B123" i="16"/>
  <c r="B124" i="16"/>
  <c r="B125" i="16"/>
  <c r="B126" i="16"/>
  <c r="B127" i="16"/>
  <c r="B128" i="16"/>
  <c r="B129" i="16"/>
  <c r="B130" i="16"/>
  <c r="B131" i="16"/>
  <c r="B132" i="16"/>
  <c r="B133" i="16"/>
  <c r="B134" i="16"/>
  <c r="B135" i="16"/>
  <c r="B136" i="16"/>
  <c r="B137" i="16"/>
  <c r="B138" i="16"/>
  <c r="B139" i="16"/>
  <c r="B140" i="16"/>
  <c r="B141" i="16"/>
  <c r="B142" i="16"/>
  <c r="B143" i="16"/>
  <c r="B144" i="16"/>
  <c r="B145" i="16"/>
  <c r="B146" i="16"/>
  <c r="B147" i="16"/>
  <c r="B148" i="16"/>
  <c r="B149" i="16"/>
  <c r="B150" i="16"/>
  <c r="B151" i="16"/>
  <c r="B152" i="16"/>
  <c r="B153" i="16"/>
  <c r="B154" i="16"/>
  <c r="B155" i="16"/>
  <c r="B156" i="16"/>
  <c r="B157" i="16"/>
  <c r="B158" i="16"/>
  <c r="B159" i="16"/>
  <c r="B160" i="16"/>
  <c r="B161" i="16"/>
  <c r="B162" i="16"/>
  <c r="B163" i="16"/>
  <c r="B164" i="16"/>
  <c r="B165" i="16"/>
  <c r="B166" i="16"/>
  <c r="B167" i="16"/>
  <c r="B168" i="16"/>
  <c r="B169" i="16"/>
  <c r="B170" i="16"/>
  <c r="B171" i="16"/>
  <c r="B172" i="16"/>
  <c r="B173" i="16"/>
  <c r="B174" i="16"/>
  <c r="B175" i="16"/>
  <c r="B176" i="16"/>
  <c r="B177" i="16"/>
  <c r="B178" i="16"/>
  <c r="B179" i="16"/>
  <c r="B180" i="16"/>
  <c r="B181" i="16"/>
  <c r="B182" i="16"/>
  <c r="B183" i="16"/>
  <c r="B184" i="16"/>
  <c r="B185" i="16"/>
  <c r="B186" i="16"/>
  <c r="B187" i="16"/>
  <c r="B188" i="16"/>
  <c r="B189" i="16"/>
  <c r="B190" i="16"/>
  <c r="B191" i="16"/>
  <c r="B192" i="16"/>
  <c r="B193" i="16"/>
  <c r="B194" i="16"/>
  <c r="B195" i="16"/>
  <c r="B196" i="16"/>
  <c r="B197" i="16"/>
  <c r="B198" i="16"/>
  <c r="B199" i="16"/>
  <c r="B200" i="16"/>
  <c r="B201" i="16"/>
  <c r="B202" i="16"/>
  <c r="B203" i="16"/>
  <c r="B204" i="16"/>
  <c r="B205" i="16"/>
  <c r="B206" i="16"/>
  <c r="B207" i="16"/>
  <c r="B208" i="16"/>
  <c r="B209" i="16"/>
  <c r="B210" i="16"/>
  <c r="B211" i="16"/>
  <c r="B212" i="16"/>
  <c r="B213" i="16"/>
  <c r="B214" i="16"/>
  <c r="B215" i="16"/>
  <c r="B216" i="16"/>
  <c r="B217" i="16"/>
  <c r="B218" i="16"/>
  <c r="B219" i="16"/>
  <c r="B220" i="16"/>
  <c r="B221" i="16"/>
  <c r="B222" i="16"/>
  <c r="B223" i="16"/>
  <c r="B224" i="16"/>
  <c r="B225" i="16"/>
  <c r="B226" i="16"/>
  <c r="B227" i="16"/>
  <c r="B228" i="16"/>
  <c r="B229" i="16"/>
  <c r="B230" i="16"/>
  <c r="B231" i="16"/>
  <c r="B232" i="16"/>
  <c r="B233" i="16"/>
  <c r="B234" i="16"/>
  <c r="B235" i="16"/>
  <c r="B236" i="16"/>
  <c r="B237" i="16"/>
  <c r="B238" i="16"/>
  <c r="B239" i="16"/>
  <c r="B240" i="16"/>
  <c r="B241" i="16"/>
  <c r="B242" i="16"/>
  <c r="B243" i="16"/>
  <c r="B244" i="16"/>
  <c r="B245" i="16"/>
  <c r="B246" i="16"/>
  <c r="B247" i="16"/>
  <c r="B248" i="16"/>
  <c r="B249" i="16"/>
  <c r="B250" i="16"/>
  <c r="B251" i="16"/>
  <c r="B252" i="16"/>
  <c r="B253" i="16"/>
  <c r="B254" i="16"/>
  <c r="B255" i="16"/>
  <c r="B256" i="16"/>
  <c r="B257" i="16"/>
  <c r="B258" i="16"/>
  <c r="B259" i="16"/>
  <c r="B260" i="16"/>
  <c r="B261" i="16"/>
  <c r="B262" i="16"/>
  <c r="B263" i="16"/>
  <c r="B264" i="16"/>
  <c r="B265" i="16"/>
  <c r="B266" i="16"/>
  <c r="B267" i="16"/>
  <c r="B268" i="16"/>
  <c r="B269" i="16"/>
  <c r="B270" i="16"/>
  <c r="B271" i="16"/>
  <c r="B272" i="16"/>
  <c r="B273" i="16"/>
  <c r="B274" i="16"/>
  <c r="B275" i="16"/>
  <c r="B276" i="16"/>
  <c r="B277" i="16"/>
  <c r="B278" i="16"/>
  <c r="B279" i="16"/>
  <c r="B280" i="16"/>
  <c r="B281" i="16"/>
  <c r="B282" i="16"/>
  <c r="B283" i="16"/>
  <c r="B284" i="16"/>
  <c r="B285" i="16"/>
  <c r="B286" i="16"/>
  <c r="B287" i="16"/>
  <c r="B288" i="16"/>
  <c r="B289" i="16"/>
  <c r="B290" i="16"/>
  <c r="B291" i="16"/>
  <c r="B292" i="16"/>
  <c r="B293" i="16"/>
  <c r="B294" i="16"/>
  <c r="B295" i="16"/>
  <c r="B296" i="16"/>
  <c r="B297" i="16"/>
  <c r="B298" i="16"/>
  <c r="B299" i="16"/>
  <c r="B300" i="16"/>
  <c r="B301" i="16"/>
  <c r="B302" i="16"/>
  <c r="B303" i="16"/>
  <c r="B304" i="16"/>
  <c r="B305" i="16"/>
  <c r="B306" i="16"/>
  <c r="B307" i="16"/>
  <c r="B308" i="16"/>
  <c r="B309" i="16"/>
  <c r="B310" i="16"/>
  <c r="B311" i="16"/>
  <c r="B312" i="16"/>
  <c r="B313" i="16"/>
  <c r="B314" i="16"/>
  <c r="B315" i="16"/>
  <c r="B316" i="16"/>
  <c r="B317" i="16"/>
  <c r="B318" i="16"/>
  <c r="B319" i="16"/>
  <c r="B320" i="16"/>
  <c r="B321" i="16"/>
  <c r="B322" i="16"/>
  <c r="B323" i="16"/>
  <c r="B324" i="16"/>
  <c r="B325" i="16"/>
  <c r="B326" i="16"/>
  <c r="B327" i="16"/>
  <c r="B328" i="16"/>
  <c r="B329" i="16"/>
  <c r="B330" i="16"/>
  <c r="B331" i="16"/>
  <c r="B332" i="16"/>
  <c r="B333" i="16"/>
  <c r="B334" i="16"/>
  <c r="B335" i="16"/>
  <c r="B336" i="16"/>
  <c r="B337" i="16"/>
  <c r="B338" i="16"/>
  <c r="B339" i="16"/>
  <c r="B340" i="16"/>
  <c r="B341" i="16"/>
  <c r="B342" i="16"/>
  <c r="B343" i="16"/>
  <c r="B344" i="16"/>
  <c r="B345" i="16"/>
  <c r="B346" i="16"/>
  <c r="B347" i="16"/>
  <c r="B348" i="16"/>
  <c r="B349" i="16"/>
  <c r="B350" i="16"/>
  <c r="B351" i="16"/>
  <c r="B352" i="16"/>
  <c r="B353" i="16"/>
  <c r="B354" i="16"/>
  <c r="B355" i="16"/>
  <c r="B356" i="16"/>
  <c r="B357" i="16"/>
  <c r="B358" i="16"/>
  <c r="B359" i="16"/>
  <c r="B360" i="16"/>
  <c r="B361" i="16"/>
  <c r="B362" i="16"/>
  <c r="B363" i="16"/>
  <c r="B364" i="16"/>
  <c r="B365" i="16"/>
  <c r="B366" i="16"/>
  <c r="B367" i="16"/>
  <c r="B368" i="16"/>
  <c r="B369" i="16"/>
  <c r="B370" i="16"/>
  <c r="B371" i="16"/>
  <c r="B372" i="16"/>
  <c r="B373" i="16"/>
  <c r="B374" i="16"/>
  <c r="B375" i="16"/>
  <c r="B376" i="16"/>
  <c r="B377" i="16"/>
  <c r="B378" i="16"/>
  <c r="B379" i="16"/>
  <c r="B380" i="16"/>
  <c r="B381" i="16"/>
  <c r="B382" i="16"/>
  <c r="B383" i="16"/>
  <c r="B384" i="16"/>
  <c r="B385" i="16"/>
  <c r="B386" i="16"/>
  <c r="B387" i="16"/>
  <c r="B388" i="16"/>
  <c r="B389" i="16"/>
  <c r="B390" i="16"/>
  <c r="B391" i="16"/>
  <c r="B392" i="16"/>
  <c r="B393" i="16"/>
  <c r="B394" i="16"/>
  <c r="B395" i="16"/>
  <c r="B396" i="16"/>
  <c r="B397" i="16"/>
  <c r="B398" i="16"/>
  <c r="B399" i="16"/>
  <c r="B400" i="16"/>
  <c r="B401" i="16"/>
  <c r="B402" i="16"/>
  <c r="B403" i="16"/>
  <c r="B404" i="16"/>
  <c r="B405" i="16"/>
  <c r="B406" i="16"/>
  <c r="B407" i="16"/>
  <c r="B408" i="16"/>
  <c r="B409" i="16"/>
  <c r="B410" i="16"/>
  <c r="B411" i="16"/>
  <c r="B412" i="16"/>
  <c r="B413" i="16"/>
  <c r="B414" i="16"/>
  <c r="B415" i="16"/>
  <c r="B416" i="16"/>
  <c r="B417" i="16"/>
  <c r="B418" i="16"/>
  <c r="B419" i="16"/>
  <c r="B420" i="16"/>
  <c r="B421" i="16"/>
  <c r="B422" i="16"/>
  <c r="B423" i="16"/>
  <c r="B424" i="16"/>
  <c r="B425" i="16"/>
  <c r="B426" i="16"/>
  <c r="B427" i="16"/>
  <c r="B428" i="16"/>
  <c r="B429" i="16"/>
  <c r="B430" i="16"/>
  <c r="B431" i="16"/>
  <c r="B432" i="16"/>
  <c r="B433" i="16"/>
  <c r="B434" i="16"/>
  <c r="B435" i="16"/>
  <c r="B436" i="16"/>
  <c r="B437" i="16"/>
  <c r="B438" i="16"/>
  <c r="B439" i="16"/>
  <c r="B440" i="16"/>
  <c r="B441" i="16"/>
  <c r="B442" i="16"/>
  <c r="B443" i="16"/>
  <c r="B444" i="16"/>
  <c r="B445" i="16"/>
  <c r="B446" i="16"/>
  <c r="B447" i="16"/>
  <c r="B448" i="16"/>
  <c r="B449" i="16"/>
  <c r="B450" i="16"/>
  <c r="B451" i="16"/>
  <c r="B452" i="16"/>
  <c r="B453" i="16"/>
  <c r="B454" i="16"/>
  <c r="B455" i="16"/>
  <c r="B456" i="16"/>
  <c r="B457" i="16"/>
  <c r="B458" i="16"/>
  <c r="B459" i="16"/>
  <c r="B460" i="16"/>
  <c r="B461" i="16"/>
  <c r="B462" i="16"/>
  <c r="B463" i="16"/>
  <c r="B464" i="16"/>
  <c r="B465" i="16"/>
  <c r="B466" i="16"/>
  <c r="B467" i="16"/>
  <c r="B468" i="16"/>
  <c r="B469" i="16"/>
  <c r="B470" i="16"/>
  <c r="B471" i="16"/>
  <c r="B472" i="16"/>
  <c r="B473" i="16"/>
  <c r="B474" i="16"/>
  <c r="B475" i="16"/>
  <c r="B476" i="16"/>
  <c r="B477" i="16"/>
  <c r="B478" i="16"/>
  <c r="B479" i="16"/>
  <c r="B480" i="16"/>
  <c r="B481" i="16"/>
  <c r="B482" i="16"/>
  <c r="B483" i="16"/>
  <c r="B484" i="16"/>
  <c r="B485" i="16"/>
  <c r="B486" i="16"/>
  <c r="B487" i="16"/>
  <c r="B488" i="16"/>
  <c r="B489" i="16"/>
  <c r="B490" i="16"/>
  <c r="B491" i="16"/>
  <c r="B492" i="16"/>
  <c r="B493" i="16"/>
  <c r="B494" i="16"/>
  <c r="B495" i="16"/>
  <c r="B496" i="16"/>
  <c r="B497" i="16"/>
  <c r="B498" i="16"/>
  <c r="B499" i="16"/>
  <c r="B500" i="16"/>
  <c r="B2" i="16"/>
  <c r="A3" i="16"/>
  <c r="A7" i="12" s="1"/>
  <c r="A4" i="16"/>
  <c r="A8" i="12" s="1"/>
  <c r="A5" i="16"/>
  <c r="A9" i="12" s="1"/>
  <c r="A6" i="16"/>
  <c r="A10" i="12" s="1"/>
  <c r="A7" i="16"/>
  <c r="A11" i="12" s="1"/>
  <c r="A8" i="16"/>
  <c r="A12" i="12" s="1"/>
  <c r="A9" i="16"/>
  <c r="A13" i="12" s="1"/>
  <c r="A10" i="16"/>
  <c r="A14" i="12" s="1"/>
  <c r="A11" i="16"/>
  <c r="A12" i="16"/>
  <c r="A13" i="16"/>
  <c r="A17" i="12" s="1"/>
  <c r="A14" i="16"/>
  <c r="A18" i="12" s="1"/>
  <c r="A15" i="16"/>
  <c r="A19" i="12" s="1"/>
  <c r="A16" i="16"/>
  <c r="A20" i="12" s="1"/>
  <c r="A17" i="16"/>
  <c r="A21" i="12" s="1"/>
  <c r="A18" i="16"/>
  <c r="A22" i="12" s="1"/>
  <c r="A19" i="16"/>
  <c r="A23" i="12" s="1"/>
  <c r="A20" i="16"/>
  <c r="A24" i="12" s="1"/>
  <c r="A21" i="16"/>
  <c r="A25" i="12" s="1"/>
  <c r="A22" i="16"/>
  <c r="A26" i="12" s="1"/>
  <c r="A23" i="16"/>
  <c r="A24" i="16"/>
  <c r="A25" i="16"/>
  <c r="A29" i="12" s="1"/>
  <c r="A26" i="16"/>
  <c r="A30" i="12" s="1"/>
  <c r="A27" i="16"/>
  <c r="A31" i="12" s="1"/>
  <c r="A28" i="16"/>
  <c r="A32" i="12" s="1"/>
  <c r="A29" i="16"/>
  <c r="A33" i="12" s="1"/>
  <c r="A30" i="16"/>
  <c r="A34" i="12" s="1"/>
  <c r="A31" i="16"/>
  <c r="A35" i="12" s="1"/>
  <c r="A32" i="16"/>
  <c r="A36" i="12" s="1"/>
  <c r="A33" i="16"/>
  <c r="A37" i="12" s="1"/>
  <c r="A34" i="16"/>
  <c r="A38" i="12" s="1"/>
  <c r="A35" i="16"/>
  <c r="A36" i="16"/>
  <c r="A37" i="16"/>
  <c r="A41" i="12" s="1"/>
  <c r="A38" i="16"/>
  <c r="A42" i="12" s="1"/>
  <c r="A39" i="16"/>
  <c r="A43" i="12" s="1"/>
  <c r="A40" i="16"/>
  <c r="A44" i="12" s="1"/>
  <c r="A41" i="16"/>
  <c r="A45" i="12" s="1"/>
  <c r="A42" i="16"/>
  <c r="A46" i="12" s="1"/>
  <c r="A43" i="16"/>
  <c r="A47" i="12" s="1"/>
  <c r="A44" i="16"/>
  <c r="A48" i="12" s="1"/>
  <c r="A45" i="16"/>
  <c r="A49" i="12" s="1"/>
  <c r="A46" i="16"/>
  <c r="A50" i="12" s="1"/>
  <c r="A47" i="16"/>
  <c r="A48" i="16"/>
  <c r="A49" i="16"/>
  <c r="A53" i="12" s="1"/>
  <c r="A50" i="16"/>
  <c r="A54" i="12" s="1"/>
  <c r="A51" i="16"/>
  <c r="A55" i="12" s="1"/>
  <c r="A52" i="16"/>
  <c r="A56" i="12" s="1"/>
  <c r="A53" i="16"/>
  <c r="A57" i="12" s="1"/>
  <c r="A54" i="16"/>
  <c r="A58" i="12" s="1"/>
  <c r="A55" i="16"/>
  <c r="A59" i="12" s="1"/>
  <c r="A56" i="16"/>
  <c r="A60" i="12" s="1"/>
  <c r="A57" i="16"/>
  <c r="A61" i="12" s="1"/>
  <c r="A58" i="16"/>
  <c r="A62" i="12" s="1"/>
  <c r="A59" i="16"/>
  <c r="A60" i="16"/>
  <c r="A61" i="16"/>
  <c r="A65" i="12" s="1"/>
  <c r="A62" i="16"/>
  <c r="A66" i="12" s="1"/>
  <c r="A63" i="16"/>
  <c r="A67" i="12" s="1"/>
  <c r="A64" i="16"/>
  <c r="A68" i="12" s="1"/>
  <c r="A65" i="16"/>
  <c r="A69" i="12" s="1"/>
  <c r="A66" i="16"/>
  <c r="A70" i="12" s="1"/>
  <c r="A67" i="16"/>
  <c r="A71" i="12" s="1"/>
  <c r="A68" i="16"/>
  <c r="A72" i="12" s="1"/>
  <c r="A69" i="16"/>
  <c r="A73" i="12" s="1"/>
  <c r="A70" i="16"/>
  <c r="A74" i="12" s="1"/>
  <c r="A71" i="16"/>
  <c r="A72" i="16"/>
  <c r="A73" i="16"/>
  <c r="A77" i="12" s="1"/>
  <c r="A74" i="16"/>
  <c r="A78" i="12" s="1"/>
  <c r="A75" i="16"/>
  <c r="A79" i="12" s="1"/>
  <c r="A76" i="16"/>
  <c r="A80" i="12" s="1"/>
  <c r="A77" i="16"/>
  <c r="A81" i="12" s="1"/>
  <c r="A78" i="16"/>
  <c r="A82" i="12" s="1"/>
  <c r="A79" i="16"/>
  <c r="A83" i="12" s="1"/>
  <c r="A80" i="16"/>
  <c r="A84" i="12" s="1"/>
  <c r="A81" i="16"/>
  <c r="A85" i="12" s="1"/>
  <c r="A82" i="16"/>
  <c r="A86" i="12" s="1"/>
  <c r="A83" i="16"/>
  <c r="A84" i="16"/>
  <c r="A85" i="16"/>
  <c r="A89" i="12" s="1"/>
  <c r="A86" i="16"/>
  <c r="A90" i="12" s="1"/>
  <c r="A87" i="16"/>
  <c r="A91" i="12" s="1"/>
  <c r="A88" i="16"/>
  <c r="A92" i="12" s="1"/>
  <c r="A89" i="16"/>
  <c r="A93" i="12" s="1"/>
  <c r="A90" i="16"/>
  <c r="A94" i="12" s="1"/>
  <c r="A91" i="16"/>
  <c r="A95" i="12" s="1"/>
  <c r="A92" i="16"/>
  <c r="A96" i="12" s="1"/>
  <c r="A93" i="16"/>
  <c r="A97" i="12" s="1"/>
  <c r="A94" i="16"/>
  <c r="A98" i="12" s="1"/>
  <c r="A95" i="16"/>
  <c r="A96" i="16"/>
  <c r="A97" i="16"/>
  <c r="A101" i="12" s="1"/>
  <c r="A98" i="16"/>
  <c r="A102" i="12" s="1"/>
  <c r="A99" i="16"/>
  <c r="A103" i="12" s="1"/>
  <c r="A100" i="16"/>
  <c r="A104" i="12" s="1"/>
  <c r="A101" i="16"/>
  <c r="A105" i="12" s="1"/>
  <c r="A102" i="16"/>
  <c r="A106" i="12" s="1"/>
  <c r="A103" i="16"/>
  <c r="A107" i="12" s="1"/>
  <c r="A104" i="16"/>
  <c r="A108" i="12" s="1"/>
  <c r="A105" i="16"/>
  <c r="A109" i="12" s="1"/>
  <c r="A106" i="16"/>
  <c r="A110" i="12" s="1"/>
  <c r="A107" i="16"/>
  <c r="A108" i="16"/>
  <c r="A109" i="16"/>
  <c r="A113" i="12" s="1"/>
  <c r="A110" i="16"/>
  <c r="A114" i="12" s="1"/>
  <c r="A111" i="16"/>
  <c r="A115" i="12" s="1"/>
  <c r="A112" i="16"/>
  <c r="A116" i="12" s="1"/>
  <c r="A113" i="16"/>
  <c r="A117" i="12" s="1"/>
  <c r="A114" i="16"/>
  <c r="A118" i="12" s="1"/>
  <c r="A115" i="16"/>
  <c r="A119" i="12" s="1"/>
  <c r="A116" i="16"/>
  <c r="A120" i="12" s="1"/>
  <c r="A117" i="16"/>
  <c r="A121" i="12" s="1"/>
  <c r="A118" i="16"/>
  <c r="A122" i="12" s="1"/>
  <c r="A119" i="16"/>
  <c r="A120" i="16"/>
  <c r="A121" i="16"/>
  <c r="A125" i="12" s="1"/>
  <c r="A122" i="16"/>
  <c r="A126" i="12" s="1"/>
  <c r="A123" i="16"/>
  <c r="A127" i="12" s="1"/>
  <c r="A124" i="16"/>
  <c r="A128" i="12" s="1"/>
  <c r="A125" i="16"/>
  <c r="A129" i="12" s="1"/>
  <c r="A126" i="16"/>
  <c r="A130" i="12" s="1"/>
  <c r="A127" i="16"/>
  <c r="A131" i="12" s="1"/>
  <c r="A128" i="16"/>
  <c r="A132" i="12" s="1"/>
  <c r="A129" i="16"/>
  <c r="A133" i="12" s="1"/>
  <c r="A130" i="16"/>
  <c r="A134" i="12" s="1"/>
  <c r="A131" i="16"/>
  <c r="A132" i="16"/>
  <c r="A133" i="16"/>
  <c r="A137" i="12" s="1"/>
  <c r="A134" i="16"/>
  <c r="A138" i="12" s="1"/>
  <c r="A135" i="16"/>
  <c r="A139" i="12" s="1"/>
  <c r="A136" i="16"/>
  <c r="A140" i="12" s="1"/>
  <c r="A137" i="16"/>
  <c r="A141" i="12" s="1"/>
  <c r="A138" i="16"/>
  <c r="A142" i="12" s="1"/>
  <c r="A139" i="16"/>
  <c r="A143" i="12" s="1"/>
  <c r="A140" i="16"/>
  <c r="A144" i="12" s="1"/>
  <c r="A141" i="16"/>
  <c r="A145" i="12" s="1"/>
  <c r="A142" i="16"/>
  <c r="A146" i="12" s="1"/>
  <c r="A143" i="16"/>
  <c r="A144" i="16"/>
  <c r="A145" i="16"/>
  <c r="A149" i="12" s="1"/>
  <c r="A146" i="16"/>
  <c r="A150" i="12" s="1"/>
  <c r="A147" i="16"/>
  <c r="A151" i="12" s="1"/>
  <c r="A148" i="16"/>
  <c r="A152" i="12" s="1"/>
  <c r="A149" i="16"/>
  <c r="A153" i="12" s="1"/>
  <c r="A150" i="16"/>
  <c r="A154" i="12" s="1"/>
  <c r="A151" i="16"/>
  <c r="A155" i="12" s="1"/>
  <c r="A152" i="16"/>
  <c r="A156" i="12" s="1"/>
  <c r="A153" i="16"/>
  <c r="A157" i="12" s="1"/>
  <c r="A154" i="16"/>
  <c r="A158" i="12" s="1"/>
  <c r="A155" i="16"/>
  <c r="A156" i="16"/>
  <c r="A157" i="16"/>
  <c r="A161" i="12" s="1"/>
  <c r="A158" i="16"/>
  <c r="A162" i="12" s="1"/>
  <c r="A159" i="16"/>
  <c r="A163" i="12" s="1"/>
  <c r="A160" i="16"/>
  <c r="A164" i="12" s="1"/>
  <c r="A161" i="16"/>
  <c r="A165" i="12" s="1"/>
  <c r="A162" i="16"/>
  <c r="A166" i="12" s="1"/>
  <c r="A163" i="16"/>
  <c r="A167" i="12" s="1"/>
  <c r="A164" i="16"/>
  <c r="A168" i="12" s="1"/>
  <c r="A165" i="16"/>
  <c r="A169" i="12" s="1"/>
  <c r="A166" i="16"/>
  <c r="A170" i="12" s="1"/>
  <c r="A167" i="16"/>
  <c r="A168" i="16"/>
  <c r="A169" i="16"/>
  <c r="A173" i="12" s="1"/>
  <c r="A170" i="16"/>
  <c r="A174" i="12" s="1"/>
  <c r="A171" i="16"/>
  <c r="A175" i="12" s="1"/>
  <c r="A172" i="16"/>
  <c r="A176" i="12" s="1"/>
  <c r="A173" i="16"/>
  <c r="A177" i="12" s="1"/>
  <c r="A174" i="16"/>
  <c r="A178" i="12" s="1"/>
  <c r="A175" i="16"/>
  <c r="A179" i="12" s="1"/>
  <c r="A176" i="16"/>
  <c r="A180" i="12" s="1"/>
  <c r="A177" i="16"/>
  <c r="A181" i="12" s="1"/>
  <c r="A178" i="16"/>
  <c r="A182" i="12" s="1"/>
  <c r="A179" i="16"/>
  <c r="A180" i="16"/>
  <c r="A181" i="16"/>
  <c r="A185" i="12" s="1"/>
  <c r="A182" i="16"/>
  <c r="A186" i="12" s="1"/>
  <c r="A183" i="16"/>
  <c r="A187" i="12" s="1"/>
  <c r="A184" i="16"/>
  <c r="A188" i="12" s="1"/>
  <c r="A185" i="16"/>
  <c r="A189" i="12" s="1"/>
  <c r="A186" i="16"/>
  <c r="A190" i="12" s="1"/>
  <c r="A187" i="16"/>
  <c r="A191" i="12" s="1"/>
  <c r="A188" i="16"/>
  <c r="A192" i="12" s="1"/>
  <c r="A189" i="16"/>
  <c r="A193" i="12" s="1"/>
  <c r="A190" i="16"/>
  <c r="A194" i="12" s="1"/>
  <c r="A191" i="16"/>
  <c r="A192" i="16"/>
  <c r="A193" i="16"/>
  <c r="A197" i="12" s="1"/>
  <c r="A194" i="16"/>
  <c r="A198" i="12" s="1"/>
  <c r="A195" i="16"/>
  <c r="A199" i="12" s="1"/>
  <c r="A196" i="16"/>
  <c r="A200" i="12" s="1"/>
  <c r="A197" i="16"/>
  <c r="A201" i="12" s="1"/>
  <c r="A198" i="16"/>
  <c r="A202" i="12" s="1"/>
  <c r="A199" i="16"/>
  <c r="A203" i="12" s="1"/>
  <c r="A200" i="16"/>
  <c r="A204" i="12" s="1"/>
  <c r="A201" i="16"/>
  <c r="A205" i="12" s="1"/>
  <c r="A202" i="16"/>
  <c r="A206" i="12" s="1"/>
  <c r="A203" i="16"/>
  <c r="A204" i="16"/>
  <c r="A205" i="16"/>
  <c r="A209" i="12" s="1"/>
  <c r="A206" i="16"/>
  <c r="A210" i="12" s="1"/>
  <c r="A207" i="16"/>
  <c r="A211" i="12" s="1"/>
  <c r="A208" i="16"/>
  <c r="A212" i="12" s="1"/>
  <c r="A209" i="16"/>
  <c r="A213" i="12" s="1"/>
  <c r="A210" i="16"/>
  <c r="A214" i="12" s="1"/>
  <c r="A211" i="16"/>
  <c r="A215" i="12" s="1"/>
  <c r="A212" i="16"/>
  <c r="A216" i="12" s="1"/>
  <c r="A213" i="16"/>
  <c r="A217" i="12" s="1"/>
  <c r="A214" i="16"/>
  <c r="A218" i="12" s="1"/>
  <c r="A215" i="16"/>
  <c r="A216" i="16"/>
  <c r="A217" i="16"/>
  <c r="A221" i="12" s="1"/>
  <c r="A218" i="16"/>
  <c r="A222" i="12" s="1"/>
  <c r="A219" i="16"/>
  <c r="A223" i="12" s="1"/>
  <c r="A220" i="16"/>
  <c r="A224" i="12" s="1"/>
  <c r="A221" i="16"/>
  <c r="A225" i="12" s="1"/>
  <c r="A222" i="16"/>
  <c r="A226" i="12" s="1"/>
  <c r="A223" i="16"/>
  <c r="A227" i="12" s="1"/>
  <c r="A224" i="16"/>
  <c r="A228" i="12" s="1"/>
  <c r="A225" i="16"/>
  <c r="A229" i="12" s="1"/>
  <c r="A226" i="16"/>
  <c r="A230" i="12" s="1"/>
  <c r="A227" i="16"/>
  <c r="A228" i="16"/>
  <c r="A229" i="16"/>
  <c r="A233" i="12" s="1"/>
  <c r="A230" i="16"/>
  <c r="A234" i="12" s="1"/>
  <c r="A231" i="16"/>
  <c r="A235" i="12" s="1"/>
  <c r="A232" i="16"/>
  <c r="A236" i="12" s="1"/>
  <c r="A233" i="16"/>
  <c r="A237" i="12" s="1"/>
  <c r="A234" i="16"/>
  <c r="A238" i="12" s="1"/>
  <c r="A235" i="16"/>
  <c r="A239" i="12" s="1"/>
  <c r="A236" i="16"/>
  <c r="A240" i="12" s="1"/>
  <c r="A237" i="16"/>
  <c r="A241" i="12" s="1"/>
  <c r="A238" i="16"/>
  <c r="A242" i="12" s="1"/>
  <c r="A239" i="16"/>
  <c r="A240" i="16"/>
  <c r="A241" i="16"/>
  <c r="A245" i="12" s="1"/>
  <c r="A242" i="16"/>
  <c r="A246" i="12" s="1"/>
  <c r="A243" i="16"/>
  <c r="A247" i="12" s="1"/>
  <c r="A244" i="16"/>
  <c r="A248" i="12" s="1"/>
  <c r="A245" i="16"/>
  <c r="A249" i="12" s="1"/>
  <c r="A246" i="16"/>
  <c r="A250" i="12" s="1"/>
  <c r="A247" i="16"/>
  <c r="A251" i="12" s="1"/>
  <c r="A248" i="16"/>
  <c r="A252" i="12" s="1"/>
  <c r="A249" i="16"/>
  <c r="A253" i="12" s="1"/>
  <c r="A250" i="16"/>
  <c r="A254" i="12" s="1"/>
  <c r="A251" i="16"/>
  <c r="A252" i="16"/>
  <c r="A253" i="16"/>
  <c r="A257" i="12" s="1"/>
  <c r="A254" i="16"/>
  <c r="A258" i="12" s="1"/>
  <c r="A255" i="16"/>
  <c r="A259" i="12" s="1"/>
  <c r="A256" i="16"/>
  <c r="A260" i="12" s="1"/>
  <c r="A257" i="16"/>
  <c r="A261" i="12" s="1"/>
  <c r="A258" i="16"/>
  <c r="A262" i="12" s="1"/>
  <c r="A259" i="16"/>
  <c r="A263" i="12" s="1"/>
  <c r="A260" i="16"/>
  <c r="A264" i="12" s="1"/>
  <c r="A261" i="16"/>
  <c r="A265" i="12" s="1"/>
  <c r="A262" i="16"/>
  <c r="A266" i="12" s="1"/>
  <c r="A263" i="16"/>
  <c r="A264" i="16"/>
  <c r="A265" i="16"/>
  <c r="A269" i="12" s="1"/>
  <c r="A266" i="16"/>
  <c r="A270" i="12" s="1"/>
  <c r="A267" i="16"/>
  <c r="A271" i="12" s="1"/>
  <c r="A268" i="16"/>
  <c r="A272" i="12" s="1"/>
  <c r="A269" i="16"/>
  <c r="A273" i="12" s="1"/>
  <c r="A270" i="16"/>
  <c r="A274" i="12" s="1"/>
  <c r="A271" i="16"/>
  <c r="A275" i="12" s="1"/>
  <c r="A272" i="16"/>
  <c r="A276" i="12" s="1"/>
  <c r="A273" i="16"/>
  <c r="A277" i="12" s="1"/>
  <c r="A274" i="16"/>
  <c r="A278" i="12" s="1"/>
  <c r="A275" i="16"/>
  <c r="A276" i="16"/>
  <c r="A277" i="16"/>
  <c r="A281" i="12" s="1"/>
  <c r="A278" i="16"/>
  <c r="A282" i="12" s="1"/>
  <c r="A279" i="16"/>
  <c r="A283" i="12" s="1"/>
  <c r="A280" i="16"/>
  <c r="A284" i="12" s="1"/>
  <c r="A281" i="16"/>
  <c r="A285" i="12" s="1"/>
  <c r="A282" i="16"/>
  <c r="A286" i="12" s="1"/>
  <c r="A283" i="16"/>
  <c r="A287" i="12" s="1"/>
  <c r="A284" i="16"/>
  <c r="A288" i="12" s="1"/>
  <c r="A285" i="16"/>
  <c r="A289" i="12" s="1"/>
  <c r="A286" i="16"/>
  <c r="A290" i="12" s="1"/>
  <c r="A287" i="16"/>
  <c r="A288" i="16"/>
  <c r="A289" i="16"/>
  <c r="A293" i="12" s="1"/>
  <c r="A290" i="16"/>
  <c r="A294" i="12" s="1"/>
  <c r="A291" i="16"/>
  <c r="A295" i="12" s="1"/>
  <c r="A292" i="16"/>
  <c r="A296" i="12" s="1"/>
  <c r="A293" i="16"/>
  <c r="A297" i="12" s="1"/>
  <c r="A294" i="16"/>
  <c r="A298" i="12" s="1"/>
  <c r="A295" i="16"/>
  <c r="A299" i="12" s="1"/>
  <c r="A296" i="16"/>
  <c r="A300" i="12" s="1"/>
  <c r="A297" i="16"/>
  <c r="A301" i="12" s="1"/>
  <c r="A298" i="16"/>
  <c r="A302" i="12" s="1"/>
  <c r="A299" i="16"/>
  <c r="A300" i="16"/>
  <c r="A301" i="16"/>
  <c r="A305" i="12" s="1"/>
  <c r="A302" i="16"/>
  <c r="A306" i="12" s="1"/>
  <c r="A303" i="16"/>
  <c r="A307" i="12" s="1"/>
  <c r="A304" i="16"/>
  <c r="A308" i="12" s="1"/>
  <c r="A305" i="16"/>
  <c r="A309" i="12" s="1"/>
  <c r="A306" i="16"/>
  <c r="A310" i="12" s="1"/>
  <c r="A307" i="16"/>
  <c r="A311" i="12" s="1"/>
  <c r="A308" i="16"/>
  <c r="A312" i="12" s="1"/>
  <c r="A309" i="16"/>
  <c r="A313" i="12" s="1"/>
  <c r="A310" i="16"/>
  <c r="A314" i="12" s="1"/>
  <c r="A311" i="16"/>
  <c r="A312" i="16"/>
  <c r="A313" i="16"/>
  <c r="A317" i="12" s="1"/>
  <c r="A314" i="16"/>
  <c r="A318" i="12" s="1"/>
  <c r="A315" i="16"/>
  <c r="A319" i="12" s="1"/>
  <c r="A316" i="16"/>
  <c r="A320" i="12" s="1"/>
  <c r="A317" i="16"/>
  <c r="A321" i="12" s="1"/>
  <c r="A318" i="16"/>
  <c r="A322" i="12" s="1"/>
  <c r="A319" i="16"/>
  <c r="A323" i="12" s="1"/>
  <c r="A320" i="16"/>
  <c r="A324" i="12" s="1"/>
  <c r="A321" i="16"/>
  <c r="A325" i="12" s="1"/>
  <c r="A322" i="16"/>
  <c r="A326" i="12" s="1"/>
  <c r="A323" i="16"/>
  <c r="A324" i="16"/>
  <c r="A325" i="16"/>
  <c r="A329" i="12" s="1"/>
  <c r="A326" i="16"/>
  <c r="A330" i="12" s="1"/>
  <c r="A327" i="16"/>
  <c r="A331" i="12" s="1"/>
  <c r="A328" i="16"/>
  <c r="A332" i="12" s="1"/>
  <c r="A329" i="16"/>
  <c r="A333" i="12" s="1"/>
  <c r="A330" i="16"/>
  <c r="A334" i="12" s="1"/>
  <c r="A331" i="16"/>
  <c r="A335" i="12" s="1"/>
  <c r="A332" i="16"/>
  <c r="A336" i="12" s="1"/>
  <c r="A333" i="16"/>
  <c r="A337" i="12" s="1"/>
  <c r="A334" i="16"/>
  <c r="A338" i="12" s="1"/>
  <c r="A335" i="16"/>
  <c r="A336" i="16"/>
  <c r="A337" i="16"/>
  <c r="A341" i="12" s="1"/>
  <c r="A338" i="16"/>
  <c r="A342" i="12" s="1"/>
  <c r="A339" i="16"/>
  <c r="A343" i="12" s="1"/>
  <c r="A340" i="16"/>
  <c r="A344" i="12" s="1"/>
  <c r="A341" i="16"/>
  <c r="A345" i="12" s="1"/>
  <c r="A342" i="16"/>
  <c r="A346" i="12" s="1"/>
  <c r="A343" i="16"/>
  <c r="A347" i="12" s="1"/>
  <c r="A344" i="16"/>
  <c r="A348" i="12" s="1"/>
  <c r="A345" i="16"/>
  <c r="A349" i="12" s="1"/>
  <c r="A346" i="16"/>
  <c r="A350" i="12" s="1"/>
  <c r="A347" i="16"/>
  <c r="A348" i="16"/>
  <c r="A349" i="16"/>
  <c r="A353" i="12" s="1"/>
  <c r="A350" i="16"/>
  <c r="A354" i="12" s="1"/>
  <c r="A351" i="16"/>
  <c r="A355" i="12" s="1"/>
  <c r="A352" i="16"/>
  <c r="A356" i="12" s="1"/>
  <c r="A353" i="16"/>
  <c r="A357" i="12" s="1"/>
  <c r="A354" i="16"/>
  <c r="A358" i="12" s="1"/>
  <c r="A355" i="16"/>
  <c r="A359" i="12" s="1"/>
  <c r="A356" i="16"/>
  <c r="A360" i="12" s="1"/>
  <c r="A357" i="16"/>
  <c r="A361" i="12" s="1"/>
  <c r="A358" i="16"/>
  <c r="A362" i="12" s="1"/>
  <c r="A359" i="16"/>
  <c r="A360" i="16"/>
  <c r="A361" i="16"/>
  <c r="A365" i="12" s="1"/>
  <c r="A362" i="16"/>
  <c r="A366" i="12" s="1"/>
  <c r="A363" i="16"/>
  <c r="A367" i="12" s="1"/>
  <c r="A364" i="16"/>
  <c r="A368" i="12" s="1"/>
  <c r="A365" i="16"/>
  <c r="A369" i="12" s="1"/>
  <c r="A366" i="16"/>
  <c r="A370" i="12" s="1"/>
  <c r="A367" i="16"/>
  <c r="A371" i="12" s="1"/>
  <c r="A368" i="16"/>
  <c r="A372" i="12" s="1"/>
  <c r="A369" i="16"/>
  <c r="A373" i="12" s="1"/>
  <c r="A370" i="16"/>
  <c r="A374" i="12" s="1"/>
  <c r="A371" i="16"/>
  <c r="A372" i="16"/>
  <c r="A373" i="16"/>
  <c r="A377" i="12" s="1"/>
  <c r="A374" i="16"/>
  <c r="A378" i="12" s="1"/>
  <c r="A375" i="16"/>
  <c r="A379" i="12" s="1"/>
  <c r="A376" i="16"/>
  <c r="A380" i="12" s="1"/>
  <c r="A377" i="16"/>
  <c r="A381" i="12" s="1"/>
  <c r="A378" i="16"/>
  <c r="A382" i="12" s="1"/>
  <c r="A379" i="16"/>
  <c r="A383" i="12" s="1"/>
  <c r="A380" i="16"/>
  <c r="A384" i="12" s="1"/>
  <c r="A381" i="16"/>
  <c r="A385" i="12" s="1"/>
  <c r="A382" i="16"/>
  <c r="A386" i="12" s="1"/>
  <c r="A383" i="16"/>
  <c r="A384" i="16"/>
  <c r="A385" i="16"/>
  <c r="A389" i="12" s="1"/>
  <c r="A386" i="16"/>
  <c r="A390" i="12" s="1"/>
  <c r="A387" i="16"/>
  <c r="A391" i="12" s="1"/>
  <c r="A388" i="16"/>
  <c r="A392" i="12" s="1"/>
  <c r="A389" i="16"/>
  <c r="A393" i="12" s="1"/>
  <c r="A390" i="16"/>
  <c r="A394" i="12" s="1"/>
  <c r="A391" i="16"/>
  <c r="A395" i="12" s="1"/>
  <c r="A392" i="16"/>
  <c r="A396" i="12" s="1"/>
  <c r="A393" i="16"/>
  <c r="A397" i="12" s="1"/>
  <c r="A394" i="16"/>
  <c r="A398" i="12" s="1"/>
  <c r="A395" i="16"/>
  <c r="A396" i="16"/>
  <c r="A397" i="16"/>
  <c r="A401" i="12" s="1"/>
  <c r="A398" i="16"/>
  <c r="A402" i="12" s="1"/>
  <c r="A399" i="16"/>
  <c r="A403" i="12" s="1"/>
  <c r="A400" i="16"/>
  <c r="A404" i="12" s="1"/>
  <c r="A401" i="16"/>
  <c r="A405" i="12" s="1"/>
  <c r="A402" i="16"/>
  <c r="A406" i="12" s="1"/>
  <c r="A403" i="16"/>
  <c r="A407" i="12" s="1"/>
  <c r="A404" i="16"/>
  <c r="A408" i="12" s="1"/>
  <c r="A405" i="16"/>
  <c r="A409" i="12" s="1"/>
  <c r="A406" i="16"/>
  <c r="A410" i="12" s="1"/>
  <c r="A407" i="16"/>
  <c r="A408" i="16"/>
  <c r="A409" i="16"/>
  <c r="A413" i="12" s="1"/>
  <c r="A410" i="16"/>
  <c r="A414" i="12" s="1"/>
  <c r="A411" i="16"/>
  <c r="A415" i="12" s="1"/>
  <c r="A412" i="16"/>
  <c r="A416" i="12" s="1"/>
  <c r="A413" i="16"/>
  <c r="A417" i="12" s="1"/>
  <c r="A414" i="16"/>
  <c r="A418" i="12" s="1"/>
  <c r="A415" i="16"/>
  <c r="A419" i="12" s="1"/>
  <c r="A416" i="16"/>
  <c r="A420" i="12" s="1"/>
  <c r="A417" i="16"/>
  <c r="A421" i="12" s="1"/>
  <c r="A418" i="16"/>
  <c r="A422" i="12" s="1"/>
  <c r="A419" i="16"/>
  <c r="A420" i="16"/>
  <c r="A421" i="16"/>
  <c r="A425" i="12" s="1"/>
  <c r="A422" i="16"/>
  <c r="A426" i="12" s="1"/>
  <c r="A423" i="16"/>
  <c r="A427" i="12" s="1"/>
  <c r="A424" i="16"/>
  <c r="A428" i="12" s="1"/>
  <c r="A425" i="16"/>
  <c r="A429" i="12" s="1"/>
  <c r="A426" i="16"/>
  <c r="A430" i="12" s="1"/>
  <c r="A427" i="16"/>
  <c r="A431" i="12" s="1"/>
  <c r="A428" i="16"/>
  <c r="A432" i="12" s="1"/>
  <c r="A429" i="16"/>
  <c r="A433" i="12" s="1"/>
  <c r="A430" i="16"/>
  <c r="A434" i="12" s="1"/>
  <c r="A431" i="16"/>
  <c r="A432" i="16"/>
  <c r="A433" i="16"/>
  <c r="A437" i="12" s="1"/>
  <c r="A434" i="16"/>
  <c r="A438" i="12" s="1"/>
  <c r="A435" i="16"/>
  <c r="A439" i="12" s="1"/>
  <c r="A436" i="16"/>
  <c r="A440" i="12" s="1"/>
  <c r="A437" i="16"/>
  <c r="A441" i="12" s="1"/>
  <c r="A438" i="16"/>
  <c r="A442" i="12" s="1"/>
  <c r="A439" i="16"/>
  <c r="A443" i="12" s="1"/>
  <c r="A440" i="16"/>
  <c r="A444" i="12" s="1"/>
  <c r="A441" i="16"/>
  <c r="A445" i="12" s="1"/>
  <c r="A442" i="16"/>
  <c r="A446" i="12" s="1"/>
  <c r="A443" i="16"/>
  <c r="A444" i="16"/>
  <c r="A445" i="16"/>
  <c r="A449" i="12" s="1"/>
  <c r="A446" i="16"/>
  <c r="A450" i="12" s="1"/>
  <c r="A447" i="16"/>
  <c r="A451" i="12" s="1"/>
  <c r="A448" i="16"/>
  <c r="A452" i="12" s="1"/>
  <c r="A449" i="16"/>
  <c r="A453" i="12" s="1"/>
  <c r="A450" i="16"/>
  <c r="A454" i="12" s="1"/>
  <c r="A451" i="16"/>
  <c r="A455" i="12" s="1"/>
  <c r="A452" i="16"/>
  <c r="A456" i="12" s="1"/>
  <c r="A453" i="16"/>
  <c r="A457" i="12" s="1"/>
  <c r="A454" i="16"/>
  <c r="A458" i="12" s="1"/>
  <c r="A455" i="16"/>
  <c r="A456" i="16"/>
  <c r="A457" i="16"/>
  <c r="A461" i="12" s="1"/>
  <c r="A458" i="16"/>
  <c r="A462" i="12" s="1"/>
  <c r="A459" i="16"/>
  <c r="A463" i="12" s="1"/>
  <c r="A460" i="16"/>
  <c r="A464" i="12" s="1"/>
  <c r="A461" i="16"/>
  <c r="A465" i="12" s="1"/>
  <c r="A462" i="16"/>
  <c r="A466" i="12" s="1"/>
  <c r="A463" i="16"/>
  <c r="A467" i="12" s="1"/>
  <c r="A464" i="16"/>
  <c r="A468" i="12" s="1"/>
  <c r="A465" i="16"/>
  <c r="A469" i="12" s="1"/>
  <c r="A466" i="16"/>
  <c r="A470" i="12" s="1"/>
  <c r="A467" i="16"/>
  <c r="A468" i="16"/>
  <c r="A469" i="16"/>
  <c r="A473" i="12" s="1"/>
  <c r="A470" i="16"/>
  <c r="A474" i="12" s="1"/>
  <c r="A471" i="16"/>
  <c r="A475" i="12" s="1"/>
  <c r="A472" i="16"/>
  <c r="A476" i="12" s="1"/>
  <c r="A473" i="16"/>
  <c r="A477" i="12" s="1"/>
  <c r="A474" i="16"/>
  <c r="A478" i="12" s="1"/>
  <c r="A475" i="16"/>
  <c r="A479" i="12" s="1"/>
  <c r="A476" i="16"/>
  <c r="A480" i="12" s="1"/>
  <c r="A477" i="16"/>
  <c r="A481" i="12" s="1"/>
  <c r="A478" i="16"/>
  <c r="A482" i="12" s="1"/>
  <c r="A479" i="16"/>
  <c r="A480" i="16"/>
  <c r="A481" i="16"/>
  <c r="A485" i="12" s="1"/>
  <c r="A482" i="16"/>
  <c r="A486" i="12" s="1"/>
  <c r="A483" i="16"/>
  <c r="A487" i="12" s="1"/>
  <c r="A484" i="16"/>
  <c r="A488" i="12" s="1"/>
  <c r="A485" i="16"/>
  <c r="A489" i="12" s="1"/>
  <c r="A486" i="16"/>
  <c r="A490" i="12" s="1"/>
  <c r="A487" i="16"/>
  <c r="A491" i="12" s="1"/>
  <c r="A488" i="16"/>
  <c r="A492" i="12" s="1"/>
  <c r="A489" i="16"/>
  <c r="A493" i="12" s="1"/>
  <c r="A490" i="16"/>
  <c r="A494" i="12" s="1"/>
  <c r="A491" i="16"/>
  <c r="A492" i="16"/>
  <c r="A493" i="16"/>
  <c r="A497" i="12" s="1"/>
  <c r="A494" i="16"/>
  <c r="A498" i="12" s="1"/>
  <c r="A495" i="16"/>
  <c r="A499" i="12" s="1"/>
  <c r="A496" i="16"/>
  <c r="A500" i="12" s="1"/>
  <c r="A497" i="16"/>
  <c r="A501" i="12" s="1"/>
  <c r="A498" i="16"/>
  <c r="A502" i="12" s="1"/>
  <c r="A499" i="16"/>
  <c r="A503" i="12" s="1"/>
  <c r="A500" i="16"/>
  <c r="A504" i="12" s="1"/>
  <c r="A2" i="16"/>
  <c r="A6" i="12" s="1"/>
  <c r="A1" i="16"/>
  <c r="A5" i="12" s="1"/>
  <c r="I501" i="5"/>
  <c r="I500" i="5"/>
  <c r="I499" i="5"/>
  <c r="I498" i="5"/>
  <c r="I497" i="5"/>
  <c r="I496" i="5"/>
  <c r="I495" i="5"/>
  <c r="I494" i="5"/>
  <c r="I493" i="5"/>
  <c r="I492" i="5"/>
  <c r="I491" i="5"/>
  <c r="I490" i="5"/>
  <c r="I489" i="5"/>
  <c r="I488" i="5"/>
  <c r="I487" i="5"/>
  <c r="I486" i="5"/>
  <c r="I485" i="5"/>
  <c r="I484" i="5"/>
  <c r="I483" i="5"/>
  <c r="I482" i="5"/>
  <c r="I481" i="5"/>
  <c r="I480" i="5"/>
  <c r="I479" i="5"/>
  <c r="I478" i="5"/>
  <c r="I477" i="5"/>
  <c r="I476" i="5"/>
  <c r="I475" i="5"/>
  <c r="I474" i="5"/>
  <c r="I473" i="5"/>
  <c r="I472" i="5"/>
  <c r="I471" i="5"/>
  <c r="I470" i="5"/>
  <c r="I469" i="5"/>
  <c r="I468" i="5"/>
  <c r="I467" i="5"/>
  <c r="I466" i="5"/>
  <c r="I465" i="5"/>
  <c r="I464" i="5"/>
  <c r="I463" i="5"/>
  <c r="I462" i="5"/>
  <c r="I461" i="5"/>
  <c r="I460" i="5"/>
  <c r="I459" i="5"/>
  <c r="I458" i="5"/>
  <c r="I457" i="5"/>
  <c r="I456" i="5"/>
  <c r="I455" i="5"/>
  <c r="I454" i="5"/>
  <c r="I453" i="5"/>
  <c r="I452" i="5"/>
  <c r="I451" i="5"/>
  <c r="I450" i="5"/>
  <c r="I449" i="5"/>
  <c r="I448" i="5"/>
  <c r="I447" i="5"/>
  <c r="I446" i="5"/>
  <c r="I445" i="5"/>
  <c r="I444" i="5"/>
  <c r="I443" i="5"/>
  <c r="I442" i="5"/>
  <c r="I441" i="5"/>
  <c r="I440" i="5"/>
  <c r="I439" i="5"/>
  <c r="I438" i="5"/>
  <c r="I437" i="5"/>
  <c r="I436" i="5"/>
  <c r="I435" i="5"/>
  <c r="I434" i="5"/>
  <c r="I433" i="5"/>
  <c r="I432" i="5"/>
  <c r="I431" i="5"/>
  <c r="I430" i="5"/>
  <c r="I429" i="5"/>
  <c r="I428" i="5"/>
  <c r="I427" i="5"/>
  <c r="I426" i="5"/>
  <c r="I425" i="5"/>
  <c r="I424" i="5"/>
  <c r="I423" i="5"/>
  <c r="I422" i="5"/>
  <c r="I421" i="5"/>
  <c r="I420" i="5"/>
  <c r="I419" i="5"/>
  <c r="I418" i="5"/>
  <c r="I417" i="5"/>
  <c r="I416" i="5"/>
  <c r="I415" i="5"/>
  <c r="I414" i="5"/>
  <c r="I413" i="5"/>
  <c r="I412" i="5"/>
  <c r="I411" i="5"/>
  <c r="I410" i="5"/>
  <c r="I409" i="5"/>
  <c r="I408" i="5"/>
  <c r="I407" i="5"/>
  <c r="I406" i="5"/>
  <c r="I405" i="5"/>
  <c r="I404" i="5"/>
  <c r="I403" i="5"/>
  <c r="I402" i="5"/>
  <c r="I401" i="5"/>
  <c r="I400" i="5"/>
  <c r="I399" i="5"/>
  <c r="I398" i="5"/>
  <c r="I397" i="5"/>
  <c r="I396" i="5"/>
  <c r="I395" i="5"/>
  <c r="I394" i="5"/>
  <c r="I393" i="5"/>
  <c r="I392" i="5"/>
  <c r="I391" i="5"/>
  <c r="I390" i="5"/>
  <c r="I389" i="5"/>
  <c r="I388" i="5"/>
  <c r="I387" i="5"/>
  <c r="I386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I372" i="5"/>
  <c r="I371" i="5"/>
  <c r="I370" i="5"/>
  <c r="I369" i="5"/>
  <c r="I368" i="5"/>
  <c r="I367" i="5"/>
  <c r="I366" i="5"/>
  <c r="I365" i="5"/>
  <c r="I364" i="5"/>
  <c r="I363" i="5"/>
  <c r="I362" i="5"/>
  <c r="I361" i="5"/>
  <c r="I360" i="5"/>
  <c r="I359" i="5"/>
  <c r="I358" i="5"/>
  <c r="I357" i="5"/>
  <c r="I356" i="5"/>
  <c r="I355" i="5"/>
  <c r="I354" i="5"/>
  <c r="I353" i="5"/>
  <c r="I352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32" i="5"/>
  <c r="I331" i="5"/>
  <c r="I330" i="5"/>
  <c r="I329" i="5"/>
  <c r="I328" i="5"/>
  <c r="I327" i="5"/>
  <c r="I326" i="5"/>
  <c r="I325" i="5"/>
  <c r="I324" i="5"/>
  <c r="I323" i="5"/>
  <c r="I322" i="5"/>
  <c r="I321" i="5"/>
  <c r="I320" i="5"/>
  <c r="I319" i="5"/>
  <c r="I318" i="5"/>
  <c r="I317" i="5"/>
  <c r="I316" i="5"/>
  <c r="I315" i="5"/>
  <c r="I314" i="5"/>
  <c r="I313" i="5"/>
  <c r="I312" i="5"/>
  <c r="I311" i="5"/>
  <c r="I310" i="5"/>
  <c r="I309" i="5"/>
  <c r="I308" i="5"/>
  <c r="I307" i="5"/>
  <c r="I306" i="5"/>
  <c r="I305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K501" i="10"/>
  <c r="K500" i="10"/>
  <c r="K499" i="10"/>
  <c r="K498" i="10"/>
  <c r="K497" i="10"/>
  <c r="K496" i="10"/>
  <c r="K495" i="10"/>
  <c r="K494" i="10"/>
  <c r="K493" i="10"/>
  <c r="K492" i="10"/>
  <c r="K491" i="10"/>
  <c r="K490" i="10"/>
  <c r="K489" i="10"/>
  <c r="K488" i="10"/>
  <c r="K487" i="10"/>
  <c r="K486" i="10"/>
  <c r="K485" i="10"/>
  <c r="K484" i="10"/>
  <c r="K483" i="10"/>
  <c r="K482" i="10"/>
  <c r="K481" i="10"/>
  <c r="K480" i="10"/>
  <c r="K479" i="10"/>
  <c r="K478" i="10"/>
  <c r="K477" i="10"/>
  <c r="K476" i="10"/>
  <c r="K475" i="10"/>
  <c r="K474" i="10"/>
  <c r="K473" i="10"/>
  <c r="K472" i="10"/>
  <c r="K471" i="10"/>
  <c r="K470" i="10"/>
  <c r="K469" i="10"/>
  <c r="K468" i="10"/>
  <c r="K467" i="10"/>
  <c r="K466" i="10"/>
  <c r="K465" i="10"/>
  <c r="K464" i="10"/>
  <c r="K463" i="10"/>
  <c r="K462" i="10"/>
  <c r="K461" i="10"/>
  <c r="K460" i="10"/>
  <c r="K459" i="10"/>
  <c r="K458" i="10"/>
  <c r="K457" i="10"/>
  <c r="K456" i="10"/>
  <c r="K455" i="10"/>
  <c r="K454" i="10"/>
  <c r="K453" i="10"/>
  <c r="K452" i="10"/>
  <c r="K451" i="10"/>
  <c r="K450" i="10"/>
  <c r="K449" i="10"/>
  <c r="K448" i="10"/>
  <c r="K447" i="10"/>
  <c r="K446" i="10"/>
  <c r="K445" i="10"/>
  <c r="K444" i="10"/>
  <c r="K443" i="10"/>
  <c r="K442" i="10"/>
  <c r="K441" i="10"/>
  <c r="K440" i="10"/>
  <c r="K439" i="10"/>
  <c r="K438" i="10"/>
  <c r="K437" i="10"/>
  <c r="K436" i="10"/>
  <c r="K435" i="10"/>
  <c r="K434" i="10"/>
  <c r="K433" i="10"/>
  <c r="K432" i="10"/>
  <c r="K431" i="10"/>
  <c r="K430" i="10"/>
  <c r="K429" i="10"/>
  <c r="K428" i="10"/>
  <c r="K427" i="10"/>
  <c r="K426" i="10"/>
  <c r="K425" i="10"/>
  <c r="K424" i="10"/>
  <c r="K423" i="10"/>
  <c r="K422" i="10"/>
  <c r="K421" i="10"/>
  <c r="K420" i="10"/>
  <c r="K419" i="10"/>
  <c r="K418" i="10"/>
  <c r="K417" i="10"/>
  <c r="K416" i="10"/>
  <c r="K415" i="10"/>
  <c r="K414" i="10"/>
  <c r="K413" i="10"/>
  <c r="K412" i="10"/>
  <c r="K411" i="10"/>
  <c r="K410" i="10"/>
  <c r="K409" i="10"/>
  <c r="K408" i="10"/>
  <c r="K407" i="10"/>
  <c r="K406" i="10"/>
  <c r="K405" i="10"/>
  <c r="K404" i="10"/>
  <c r="K403" i="10"/>
  <c r="K402" i="10"/>
  <c r="K401" i="10"/>
  <c r="K400" i="10"/>
  <c r="K399" i="10"/>
  <c r="K398" i="10"/>
  <c r="K397" i="10"/>
  <c r="K396" i="10"/>
  <c r="K395" i="10"/>
  <c r="K394" i="10"/>
  <c r="K393" i="10"/>
  <c r="K392" i="10"/>
  <c r="K391" i="10"/>
  <c r="K390" i="10"/>
  <c r="K389" i="10"/>
  <c r="K388" i="10"/>
  <c r="K387" i="10"/>
  <c r="K386" i="10"/>
  <c r="K385" i="10"/>
  <c r="K384" i="10"/>
  <c r="K383" i="10"/>
  <c r="K382" i="10"/>
  <c r="K381" i="10"/>
  <c r="K380" i="10"/>
  <c r="K379" i="10"/>
  <c r="K378" i="10"/>
  <c r="K377" i="10"/>
  <c r="K376" i="10"/>
  <c r="K375" i="10"/>
  <c r="K374" i="10"/>
  <c r="K373" i="10"/>
  <c r="K372" i="10"/>
  <c r="K371" i="10"/>
  <c r="K370" i="10"/>
  <c r="K369" i="10"/>
  <c r="K368" i="10"/>
  <c r="K367" i="10"/>
  <c r="K366" i="10"/>
  <c r="K365" i="10"/>
  <c r="K364" i="10"/>
  <c r="K363" i="10"/>
  <c r="K362" i="10"/>
  <c r="K361" i="10"/>
  <c r="K360" i="10"/>
  <c r="K359" i="10"/>
  <c r="K358" i="10"/>
  <c r="K357" i="10"/>
  <c r="K356" i="10"/>
  <c r="K355" i="10"/>
  <c r="K354" i="10"/>
  <c r="K353" i="10"/>
  <c r="K352" i="10"/>
  <c r="K351" i="10"/>
  <c r="K350" i="10"/>
  <c r="K349" i="10"/>
  <c r="K348" i="10"/>
  <c r="K347" i="10"/>
  <c r="K346" i="10"/>
  <c r="K345" i="10"/>
  <c r="K344" i="10"/>
  <c r="K343" i="10"/>
  <c r="K342" i="10"/>
  <c r="K341" i="10"/>
  <c r="K340" i="10"/>
  <c r="K339" i="10"/>
  <c r="K338" i="10"/>
  <c r="K337" i="10"/>
  <c r="K336" i="10"/>
  <c r="K335" i="10"/>
  <c r="K334" i="10"/>
  <c r="K333" i="10"/>
  <c r="K332" i="10"/>
  <c r="K331" i="10"/>
  <c r="K330" i="10"/>
  <c r="K329" i="10"/>
  <c r="K328" i="10"/>
  <c r="K327" i="10"/>
  <c r="K326" i="10"/>
  <c r="K325" i="10"/>
  <c r="K324" i="10"/>
  <c r="K323" i="10"/>
  <c r="K322" i="10"/>
  <c r="K321" i="10"/>
  <c r="K320" i="10"/>
  <c r="K319" i="10"/>
  <c r="K318" i="10"/>
  <c r="K317" i="10"/>
  <c r="K316" i="10"/>
  <c r="K315" i="10"/>
  <c r="K314" i="10"/>
  <c r="K313" i="10"/>
  <c r="K312" i="10"/>
  <c r="K311" i="10"/>
  <c r="K310" i="10"/>
  <c r="K309" i="10"/>
  <c r="K308" i="10"/>
  <c r="K307" i="10"/>
  <c r="K306" i="10"/>
  <c r="K305" i="10"/>
  <c r="K304" i="10"/>
  <c r="K303" i="10"/>
  <c r="K302" i="10"/>
  <c r="K301" i="10"/>
  <c r="K300" i="10"/>
  <c r="K299" i="10"/>
  <c r="K298" i="10"/>
  <c r="K297" i="10"/>
  <c r="K296" i="10"/>
  <c r="K295" i="10"/>
  <c r="K294" i="10"/>
  <c r="K293" i="10"/>
  <c r="K292" i="10"/>
  <c r="K291" i="10"/>
  <c r="K290" i="10"/>
  <c r="K289" i="10"/>
  <c r="K288" i="10"/>
  <c r="K287" i="10"/>
  <c r="K286" i="10"/>
  <c r="K285" i="10"/>
  <c r="K284" i="10"/>
  <c r="K283" i="10"/>
  <c r="K282" i="10"/>
  <c r="K281" i="10"/>
  <c r="K280" i="10"/>
  <c r="K279" i="10"/>
  <c r="K278" i="10"/>
  <c r="K277" i="10"/>
  <c r="K276" i="10"/>
  <c r="K275" i="10"/>
  <c r="K274" i="10"/>
  <c r="K273" i="10"/>
  <c r="K272" i="10"/>
  <c r="K271" i="10"/>
  <c r="K270" i="10"/>
  <c r="K269" i="10"/>
  <c r="K268" i="10"/>
  <c r="K267" i="10"/>
  <c r="K266" i="10"/>
  <c r="K265" i="10"/>
  <c r="K264" i="10"/>
  <c r="K263" i="10"/>
  <c r="K262" i="10"/>
  <c r="K261" i="10"/>
  <c r="K260" i="10"/>
  <c r="K259" i="10"/>
  <c r="K258" i="10"/>
  <c r="K257" i="10"/>
  <c r="K256" i="10"/>
  <c r="K255" i="10"/>
  <c r="K254" i="10"/>
  <c r="K253" i="10"/>
  <c r="K252" i="10"/>
  <c r="K251" i="10"/>
  <c r="K250" i="10"/>
  <c r="K249" i="10"/>
  <c r="K248" i="10"/>
  <c r="K247" i="10"/>
  <c r="K246" i="10"/>
  <c r="K245" i="10"/>
  <c r="K244" i="10"/>
  <c r="K243" i="10"/>
  <c r="K242" i="10"/>
  <c r="K241" i="10"/>
  <c r="K240" i="10"/>
  <c r="K239" i="10"/>
  <c r="K238" i="10"/>
  <c r="K237" i="10"/>
  <c r="K236" i="10"/>
  <c r="K235" i="10"/>
  <c r="K234" i="10"/>
  <c r="K233" i="10"/>
  <c r="K232" i="10"/>
  <c r="K231" i="10"/>
  <c r="K230" i="10"/>
  <c r="K229" i="10"/>
  <c r="K228" i="10"/>
  <c r="K227" i="10"/>
  <c r="K226" i="10"/>
  <c r="K225" i="10"/>
  <c r="K224" i="10"/>
  <c r="K223" i="10"/>
  <c r="K222" i="10"/>
  <c r="K221" i="10"/>
  <c r="K220" i="10"/>
  <c r="K219" i="10"/>
  <c r="K218" i="10"/>
  <c r="K217" i="10"/>
  <c r="K216" i="10"/>
  <c r="K215" i="10"/>
  <c r="K214" i="10"/>
  <c r="K213" i="10"/>
  <c r="K212" i="10"/>
  <c r="K211" i="10"/>
  <c r="K210" i="10"/>
  <c r="K209" i="10"/>
  <c r="K208" i="10"/>
  <c r="K207" i="10"/>
  <c r="K206" i="10"/>
  <c r="K205" i="10"/>
  <c r="K204" i="10"/>
  <c r="K203" i="10"/>
  <c r="K202" i="10"/>
  <c r="K201" i="10"/>
  <c r="K200" i="10"/>
  <c r="K199" i="10"/>
  <c r="K198" i="10"/>
  <c r="K197" i="10"/>
  <c r="K196" i="10"/>
  <c r="K195" i="10"/>
  <c r="K194" i="10"/>
  <c r="K193" i="10"/>
  <c r="K192" i="10"/>
  <c r="K191" i="10"/>
  <c r="K190" i="10"/>
  <c r="K189" i="10"/>
  <c r="K188" i="10"/>
  <c r="K187" i="10"/>
  <c r="K186" i="10"/>
  <c r="K185" i="10"/>
  <c r="K184" i="10"/>
  <c r="K183" i="10"/>
  <c r="K182" i="10"/>
  <c r="K181" i="10"/>
  <c r="K180" i="10"/>
  <c r="K179" i="10"/>
  <c r="K178" i="10"/>
  <c r="K177" i="10"/>
  <c r="K176" i="10"/>
  <c r="K175" i="10"/>
  <c r="K174" i="10"/>
  <c r="K173" i="10"/>
  <c r="K172" i="10"/>
  <c r="K171" i="10"/>
  <c r="K170" i="10"/>
  <c r="K169" i="10"/>
  <c r="K168" i="10"/>
  <c r="K167" i="10"/>
  <c r="K166" i="10"/>
  <c r="K165" i="10"/>
  <c r="K164" i="10"/>
  <c r="K163" i="10"/>
  <c r="K162" i="10"/>
  <c r="K161" i="10"/>
  <c r="K160" i="10"/>
  <c r="K159" i="10"/>
  <c r="K158" i="10"/>
  <c r="K157" i="10"/>
  <c r="K156" i="10"/>
  <c r="K155" i="10"/>
  <c r="K154" i="10"/>
  <c r="K153" i="10"/>
  <c r="K152" i="10"/>
  <c r="K151" i="10"/>
  <c r="K150" i="10"/>
  <c r="K149" i="10"/>
  <c r="K148" i="10"/>
  <c r="K147" i="10"/>
  <c r="K146" i="10"/>
  <c r="K145" i="10"/>
  <c r="K144" i="10"/>
  <c r="K143" i="10"/>
  <c r="K142" i="10"/>
  <c r="K141" i="10"/>
  <c r="K140" i="10"/>
  <c r="K139" i="10"/>
  <c r="K138" i="10"/>
  <c r="K137" i="10"/>
  <c r="K136" i="10"/>
  <c r="K135" i="10"/>
  <c r="K134" i="10"/>
  <c r="K133" i="10"/>
  <c r="K132" i="10"/>
  <c r="K131" i="10"/>
  <c r="K130" i="10"/>
  <c r="K129" i="10"/>
  <c r="K128" i="10"/>
  <c r="K127" i="10"/>
  <c r="K126" i="10"/>
  <c r="K125" i="10"/>
  <c r="K124" i="10"/>
  <c r="K123" i="10"/>
  <c r="K122" i="10"/>
  <c r="K121" i="10"/>
  <c r="K120" i="10"/>
  <c r="K119" i="10"/>
  <c r="K118" i="10"/>
  <c r="K117" i="10"/>
  <c r="K116" i="10"/>
  <c r="K115" i="10"/>
  <c r="K114" i="10"/>
  <c r="K113" i="10"/>
  <c r="K112" i="10"/>
  <c r="K111" i="10"/>
  <c r="K110" i="10"/>
  <c r="K109" i="10"/>
  <c r="K108" i="10"/>
  <c r="K107" i="10"/>
  <c r="K106" i="10"/>
  <c r="K105" i="10"/>
  <c r="K104" i="10"/>
  <c r="K103" i="10"/>
  <c r="K102" i="10"/>
  <c r="K101" i="10"/>
  <c r="K100" i="10"/>
  <c r="K99" i="10"/>
  <c r="K98" i="10"/>
  <c r="K97" i="10"/>
  <c r="K96" i="10"/>
  <c r="K95" i="10"/>
  <c r="K94" i="10"/>
  <c r="K93" i="10"/>
  <c r="K92" i="10"/>
  <c r="K91" i="10"/>
  <c r="K90" i="10"/>
  <c r="K89" i="10"/>
  <c r="K88" i="10"/>
  <c r="K87" i="10"/>
  <c r="K86" i="10"/>
  <c r="K85" i="10"/>
  <c r="K84" i="10"/>
  <c r="K83" i="10"/>
  <c r="K82" i="10"/>
  <c r="K81" i="10"/>
  <c r="K80" i="10"/>
  <c r="K79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K4" i="10"/>
  <c r="K3" i="10"/>
  <c r="K2" i="10"/>
  <c r="P501" i="7"/>
  <c r="P500" i="7"/>
  <c r="P499" i="7"/>
  <c r="P498" i="7"/>
  <c r="P497" i="7"/>
  <c r="P496" i="7"/>
  <c r="P495" i="7"/>
  <c r="P494" i="7"/>
  <c r="P493" i="7"/>
  <c r="P492" i="7"/>
  <c r="P491" i="7"/>
  <c r="P490" i="7"/>
  <c r="P489" i="7"/>
  <c r="P488" i="7"/>
  <c r="P487" i="7"/>
  <c r="P486" i="7"/>
  <c r="P485" i="7"/>
  <c r="P484" i="7"/>
  <c r="P483" i="7"/>
  <c r="P482" i="7"/>
  <c r="P481" i="7"/>
  <c r="P480" i="7"/>
  <c r="P479" i="7"/>
  <c r="P478" i="7"/>
  <c r="P477" i="7"/>
  <c r="P476" i="7"/>
  <c r="P475" i="7"/>
  <c r="P474" i="7"/>
  <c r="P473" i="7"/>
  <c r="P472" i="7"/>
  <c r="P471" i="7"/>
  <c r="P470" i="7"/>
  <c r="P469" i="7"/>
  <c r="P468" i="7"/>
  <c r="P467" i="7"/>
  <c r="P466" i="7"/>
  <c r="P465" i="7"/>
  <c r="P464" i="7"/>
  <c r="P463" i="7"/>
  <c r="P462" i="7"/>
  <c r="P461" i="7"/>
  <c r="P460" i="7"/>
  <c r="P459" i="7"/>
  <c r="P458" i="7"/>
  <c r="P457" i="7"/>
  <c r="P456" i="7"/>
  <c r="P455" i="7"/>
  <c r="P454" i="7"/>
  <c r="P453" i="7"/>
  <c r="P452" i="7"/>
  <c r="P451" i="7"/>
  <c r="P450" i="7"/>
  <c r="P449" i="7"/>
  <c r="P448" i="7"/>
  <c r="P447" i="7"/>
  <c r="P446" i="7"/>
  <c r="P445" i="7"/>
  <c r="P444" i="7"/>
  <c r="P443" i="7"/>
  <c r="P442" i="7"/>
  <c r="P441" i="7"/>
  <c r="P440" i="7"/>
  <c r="P439" i="7"/>
  <c r="P438" i="7"/>
  <c r="P437" i="7"/>
  <c r="P436" i="7"/>
  <c r="P435" i="7"/>
  <c r="P434" i="7"/>
  <c r="P433" i="7"/>
  <c r="P432" i="7"/>
  <c r="P431" i="7"/>
  <c r="P430" i="7"/>
  <c r="P429" i="7"/>
  <c r="P428" i="7"/>
  <c r="P427" i="7"/>
  <c r="P426" i="7"/>
  <c r="P425" i="7"/>
  <c r="P424" i="7"/>
  <c r="P423" i="7"/>
  <c r="P422" i="7"/>
  <c r="P421" i="7"/>
  <c r="P420" i="7"/>
  <c r="P419" i="7"/>
  <c r="P418" i="7"/>
  <c r="P417" i="7"/>
  <c r="P416" i="7"/>
  <c r="P415" i="7"/>
  <c r="P414" i="7"/>
  <c r="P413" i="7"/>
  <c r="P412" i="7"/>
  <c r="P411" i="7"/>
  <c r="P410" i="7"/>
  <c r="P409" i="7"/>
  <c r="P408" i="7"/>
  <c r="P407" i="7"/>
  <c r="P406" i="7"/>
  <c r="P405" i="7"/>
  <c r="P404" i="7"/>
  <c r="P403" i="7"/>
  <c r="P402" i="7"/>
  <c r="P401" i="7"/>
  <c r="P400" i="7"/>
  <c r="P399" i="7"/>
  <c r="P398" i="7"/>
  <c r="P397" i="7"/>
  <c r="P396" i="7"/>
  <c r="P395" i="7"/>
  <c r="P394" i="7"/>
  <c r="P393" i="7"/>
  <c r="P392" i="7"/>
  <c r="P391" i="7"/>
  <c r="P390" i="7"/>
  <c r="P389" i="7"/>
  <c r="P388" i="7"/>
  <c r="P387" i="7"/>
  <c r="P386" i="7"/>
  <c r="P385" i="7"/>
  <c r="P384" i="7"/>
  <c r="P383" i="7"/>
  <c r="P382" i="7"/>
  <c r="P381" i="7"/>
  <c r="P380" i="7"/>
  <c r="P379" i="7"/>
  <c r="P378" i="7"/>
  <c r="P377" i="7"/>
  <c r="P376" i="7"/>
  <c r="P375" i="7"/>
  <c r="P374" i="7"/>
  <c r="P373" i="7"/>
  <c r="P372" i="7"/>
  <c r="P371" i="7"/>
  <c r="P370" i="7"/>
  <c r="P369" i="7"/>
  <c r="P368" i="7"/>
  <c r="P367" i="7"/>
  <c r="P366" i="7"/>
  <c r="P365" i="7"/>
  <c r="P364" i="7"/>
  <c r="P363" i="7"/>
  <c r="P362" i="7"/>
  <c r="P361" i="7"/>
  <c r="P360" i="7"/>
  <c r="P359" i="7"/>
  <c r="P358" i="7"/>
  <c r="P357" i="7"/>
  <c r="P356" i="7"/>
  <c r="P355" i="7"/>
  <c r="P354" i="7"/>
  <c r="P353" i="7"/>
  <c r="P352" i="7"/>
  <c r="P351" i="7"/>
  <c r="P350" i="7"/>
  <c r="P349" i="7"/>
  <c r="P348" i="7"/>
  <c r="P347" i="7"/>
  <c r="P346" i="7"/>
  <c r="P345" i="7"/>
  <c r="P344" i="7"/>
  <c r="P343" i="7"/>
  <c r="P342" i="7"/>
  <c r="P341" i="7"/>
  <c r="P340" i="7"/>
  <c r="P339" i="7"/>
  <c r="P338" i="7"/>
  <c r="P337" i="7"/>
  <c r="P336" i="7"/>
  <c r="P335" i="7"/>
  <c r="P334" i="7"/>
  <c r="P333" i="7"/>
  <c r="P332" i="7"/>
  <c r="P331" i="7"/>
  <c r="P330" i="7"/>
  <c r="P329" i="7"/>
  <c r="P328" i="7"/>
  <c r="P327" i="7"/>
  <c r="P326" i="7"/>
  <c r="P325" i="7"/>
  <c r="P324" i="7"/>
  <c r="P323" i="7"/>
  <c r="P322" i="7"/>
  <c r="P321" i="7"/>
  <c r="P320" i="7"/>
  <c r="P319" i="7"/>
  <c r="P318" i="7"/>
  <c r="P317" i="7"/>
  <c r="P316" i="7"/>
  <c r="P315" i="7"/>
  <c r="P314" i="7"/>
  <c r="P313" i="7"/>
  <c r="P312" i="7"/>
  <c r="P311" i="7"/>
  <c r="P310" i="7"/>
  <c r="P309" i="7"/>
  <c r="P308" i="7"/>
  <c r="P307" i="7"/>
  <c r="P306" i="7"/>
  <c r="P305" i="7"/>
  <c r="P304" i="7"/>
  <c r="P303" i="7"/>
  <c r="P302" i="7"/>
  <c r="P301" i="7"/>
  <c r="P300" i="7"/>
  <c r="P299" i="7"/>
  <c r="P298" i="7"/>
  <c r="P297" i="7"/>
  <c r="P296" i="7"/>
  <c r="P295" i="7"/>
  <c r="P294" i="7"/>
  <c r="P293" i="7"/>
  <c r="P292" i="7"/>
  <c r="P291" i="7"/>
  <c r="P290" i="7"/>
  <c r="P289" i="7"/>
  <c r="P288" i="7"/>
  <c r="P287" i="7"/>
  <c r="P286" i="7"/>
  <c r="P285" i="7"/>
  <c r="P284" i="7"/>
  <c r="P283" i="7"/>
  <c r="P282" i="7"/>
  <c r="P281" i="7"/>
  <c r="P280" i="7"/>
  <c r="P279" i="7"/>
  <c r="P278" i="7"/>
  <c r="P277" i="7"/>
  <c r="P276" i="7"/>
  <c r="P275" i="7"/>
  <c r="P274" i="7"/>
  <c r="P273" i="7"/>
  <c r="P272" i="7"/>
  <c r="P271" i="7"/>
  <c r="P270" i="7"/>
  <c r="P269" i="7"/>
  <c r="P268" i="7"/>
  <c r="P267" i="7"/>
  <c r="P266" i="7"/>
  <c r="P265" i="7"/>
  <c r="P264" i="7"/>
  <c r="P263" i="7"/>
  <c r="P262" i="7"/>
  <c r="P261" i="7"/>
  <c r="P260" i="7"/>
  <c r="P259" i="7"/>
  <c r="P258" i="7"/>
  <c r="P257" i="7"/>
  <c r="P256" i="7"/>
  <c r="P255" i="7"/>
  <c r="P254" i="7"/>
  <c r="P253" i="7"/>
  <c r="P252" i="7"/>
  <c r="P251" i="7"/>
  <c r="P250" i="7"/>
  <c r="P249" i="7"/>
  <c r="P248" i="7"/>
  <c r="P247" i="7"/>
  <c r="P246" i="7"/>
  <c r="P245" i="7"/>
  <c r="P244" i="7"/>
  <c r="P243" i="7"/>
  <c r="P242" i="7"/>
  <c r="P241" i="7"/>
  <c r="P240" i="7"/>
  <c r="P239" i="7"/>
  <c r="P238" i="7"/>
  <c r="P237" i="7"/>
  <c r="P236" i="7"/>
  <c r="P235" i="7"/>
  <c r="P234" i="7"/>
  <c r="P233" i="7"/>
  <c r="P232" i="7"/>
  <c r="P231" i="7"/>
  <c r="P230" i="7"/>
  <c r="P229" i="7"/>
  <c r="P228" i="7"/>
  <c r="P227" i="7"/>
  <c r="P226" i="7"/>
  <c r="P225" i="7"/>
  <c r="P224" i="7"/>
  <c r="P223" i="7"/>
  <c r="P222" i="7"/>
  <c r="P221" i="7"/>
  <c r="P220" i="7"/>
  <c r="P219" i="7"/>
  <c r="P218" i="7"/>
  <c r="P217" i="7"/>
  <c r="P216" i="7"/>
  <c r="P215" i="7"/>
  <c r="P214" i="7"/>
  <c r="P213" i="7"/>
  <c r="P212" i="7"/>
  <c r="P211" i="7"/>
  <c r="P210" i="7"/>
  <c r="P209" i="7"/>
  <c r="P208" i="7"/>
  <c r="P207" i="7"/>
  <c r="P206" i="7"/>
  <c r="P205" i="7"/>
  <c r="P204" i="7"/>
  <c r="P203" i="7"/>
  <c r="P202" i="7"/>
  <c r="P201" i="7"/>
  <c r="P200" i="7"/>
  <c r="P199" i="7"/>
  <c r="P198" i="7"/>
  <c r="P197" i="7"/>
  <c r="P196" i="7"/>
  <c r="P195" i="7"/>
  <c r="P194" i="7"/>
  <c r="P193" i="7"/>
  <c r="P192" i="7"/>
  <c r="P191" i="7"/>
  <c r="P190" i="7"/>
  <c r="P189" i="7"/>
  <c r="P188" i="7"/>
  <c r="P187" i="7"/>
  <c r="P186" i="7"/>
  <c r="P185" i="7"/>
  <c r="P184" i="7"/>
  <c r="P183" i="7"/>
  <c r="P182" i="7"/>
  <c r="P181" i="7"/>
  <c r="P180" i="7"/>
  <c r="P179" i="7"/>
  <c r="P178" i="7"/>
  <c r="P177" i="7"/>
  <c r="P176" i="7"/>
  <c r="P175" i="7"/>
  <c r="P174" i="7"/>
  <c r="P173" i="7"/>
  <c r="P172" i="7"/>
  <c r="P171" i="7"/>
  <c r="P170" i="7"/>
  <c r="P169" i="7"/>
  <c r="P168" i="7"/>
  <c r="P167" i="7"/>
  <c r="P166" i="7"/>
  <c r="P165" i="7"/>
  <c r="P164" i="7"/>
  <c r="P163" i="7"/>
  <c r="P162" i="7"/>
  <c r="P161" i="7"/>
  <c r="P160" i="7"/>
  <c r="P159" i="7"/>
  <c r="P158" i="7"/>
  <c r="P157" i="7"/>
  <c r="P156" i="7"/>
  <c r="P155" i="7"/>
  <c r="P154" i="7"/>
  <c r="P153" i="7"/>
  <c r="P152" i="7"/>
  <c r="P151" i="7"/>
  <c r="P150" i="7"/>
  <c r="P149" i="7"/>
  <c r="P148" i="7"/>
  <c r="P147" i="7"/>
  <c r="P146" i="7"/>
  <c r="P145" i="7"/>
  <c r="P144" i="7"/>
  <c r="P143" i="7"/>
  <c r="P142" i="7"/>
  <c r="P141" i="7"/>
  <c r="P140" i="7"/>
  <c r="P139" i="7"/>
  <c r="P138" i="7"/>
  <c r="P137" i="7"/>
  <c r="P136" i="7"/>
  <c r="P135" i="7"/>
  <c r="P134" i="7"/>
  <c r="P133" i="7"/>
  <c r="P132" i="7"/>
  <c r="P131" i="7"/>
  <c r="P130" i="7"/>
  <c r="P129" i="7"/>
  <c r="P128" i="7"/>
  <c r="P127" i="7"/>
  <c r="P126" i="7"/>
  <c r="P125" i="7"/>
  <c r="P124" i="7"/>
  <c r="P123" i="7"/>
  <c r="P122" i="7"/>
  <c r="P121" i="7"/>
  <c r="P120" i="7"/>
  <c r="P119" i="7"/>
  <c r="P118" i="7"/>
  <c r="P117" i="7"/>
  <c r="P116" i="7"/>
  <c r="P115" i="7"/>
  <c r="P114" i="7"/>
  <c r="P113" i="7"/>
  <c r="P112" i="7"/>
  <c r="P111" i="7"/>
  <c r="P110" i="7"/>
  <c r="P109" i="7"/>
  <c r="P108" i="7"/>
  <c r="P107" i="7"/>
  <c r="P106" i="7"/>
  <c r="P105" i="7"/>
  <c r="P104" i="7"/>
  <c r="P103" i="7"/>
  <c r="P102" i="7"/>
  <c r="P101" i="7"/>
  <c r="P100" i="7"/>
  <c r="P99" i="7"/>
  <c r="P98" i="7"/>
  <c r="P97" i="7"/>
  <c r="P96" i="7"/>
  <c r="P95" i="7"/>
  <c r="P94" i="7"/>
  <c r="P93" i="7"/>
  <c r="P92" i="7"/>
  <c r="P91" i="7"/>
  <c r="P90" i="7"/>
  <c r="P89" i="7"/>
  <c r="P88" i="7"/>
  <c r="P87" i="7"/>
  <c r="P86" i="7"/>
  <c r="P85" i="7"/>
  <c r="P84" i="7"/>
  <c r="P83" i="7"/>
  <c r="P82" i="7"/>
  <c r="P81" i="7"/>
  <c r="P80" i="7"/>
  <c r="P79" i="7"/>
  <c r="P78" i="7"/>
  <c r="P77" i="7"/>
  <c r="P76" i="7"/>
  <c r="P75" i="7"/>
  <c r="P74" i="7"/>
  <c r="P73" i="7"/>
  <c r="P72" i="7"/>
  <c r="P71" i="7"/>
  <c r="P70" i="7"/>
  <c r="P69" i="7"/>
  <c r="P68" i="7"/>
  <c r="P67" i="7"/>
  <c r="P66" i="7"/>
  <c r="P65" i="7"/>
  <c r="P64" i="7"/>
  <c r="P63" i="7"/>
  <c r="P62" i="7"/>
  <c r="P61" i="7"/>
  <c r="P60" i="7"/>
  <c r="P59" i="7"/>
  <c r="P58" i="7"/>
  <c r="P57" i="7"/>
  <c r="P56" i="7"/>
  <c r="P55" i="7"/>
  <c r="P54" i="7"/>
  <c r="P53" i="7"/>
  <c r="P52" i="7"/>
  <c r="P51" i="7"/>
  <c r="P50" i="7"/>
  <c r="P49" i="7"/>
  <c r="P48" i="7"/>
  <c r="P47" i="7"/>
  <c r="P46" i="7"/>
  <c r="P45" i="7"/>
  <c r="P44" i="7"/>
  <c r="P43" i="7"/>
  <c r="P42" i="7"/>
  <c r="P41" i="7"/>
  <c r="P40" i="7"/>
  <c r="P39" i="7"/>
  <c r="P38" i="7"/>
  <c r="P37" i="7"/>
  <c r="P36" i="7"/>
  <c r="P35" i="7"/>
  <c r="P34" i="7"/>
  <c r="P33" i="7"/>
  <c r="P32" i="7"/>
  <c r="P31" i="7"/>
  <c r="P30" i="7"/>
  <c r="P29" i="7"/>
  <c r="P28" i="7"/>
  <c r="P27" i="7"/>
  <c r="P26" i="7"/>
  <c r="P25" i="7"/>
  <c r="P24" i="7"/>
  <c r="P23" i="7"/>
  <c r="P22" i="7"/>
  <c r="P21" i="7"/>
  <c r="P20" i="7"/>
  <c r="P19" i="7"/>
  <c r="P18" i="7"/>
  <c r="P17" i="7"/>
  <c r="P16" i="7"/>
  <c r="P15" i="7"/>
  <c r="P14" i="7"/>
  <c r="P13" i="7"/>
  <c r="P12" i="7"/>
  <c r="P11" i="7"/>
  <c r="P10" i="7"/>
  <c r="P9" i="7"/>
  <c r="P8" i="7"/>
  <c r="P7" i="7"/>
  <c r="P6" i="7"/>
  <c r="P5" i="7"/>
  <c r="P4" i="7"/>
  <c r="P3" i="7"/>
  <c r="P2" i="7"/>
  <c r="R501" i="4"/>
  <c r="R500" i="4"/>
  <c r="R499" i="4"/>
  <c r="R498" i="4"/>
  <c r="R497" i="4"/>
  <c r="R496" i="4"/>
  <c r="R495" i="4"/>
  <c r="R494" i="4"/>
  <c r="R493" i="4"/>
  <c r="R492" i="4"/>
  <c r="R491" i="4"/>
  <c r="R490" i="4"/>
  <c r="R489" i="4"/>
  <c r="R488" i="4"/>
  <c r="R487" i="4"/>
  <c r="R486" i="4"/>
  <c r="R485" i="4"/>
  <c r="R484" i="4"/>
  <c r="R483" i="4"/>
  <c r="R482" i="4"/>
  <c r="R481" i="4"/>
  <c r="R480" i="4"/>
  <c r="R479" i="4"/>
  <c r="R478" i="4"/>
  <c r="R477" i="4"/>
  <c r="R476" i="4"/>
  <c r="R475" i="4"/>
  <c r="R474" i="4"/>
  <c r="R473" i="4"/>
  <c r="R472" i="4"/>
  <c r="R471" i="4"/>
  <c r="R470" i="4"/>
  <c r="R469" i="4"/>
  <c r="R468" i="4"/>
  <c r="R467" i="4"/>
  <c r="R466" i="4"/>
  <c r="R465" i="4"/>
  <c r="R464" i="4"/>
  <c r="R463" i="4"/>
  <c r="R462" i="4"/>
  <c r="R461" i="4"/>
  <c r="R460" i="4"/>
  <c r="R459" i="4"/>
  <c r="R458" i="4"/>
  <c r="R457" i="4"/>
  <c r="R456" i="4"/>
  <c r="R455" i="4"/>
  <c r="R454" i="4"/>
  <c r="R453" i="4"/>
  <c r="R452" i="4"/>
  <c r="R451" i="4"/>
  <c r="R450" i="4"/>
  <c r="R449" i="4"/>
  <c r="R448" i="4"/>
  <c r="R447" i="4"/>
  <c r="R446" i="4"/>
  <c r="R445" i="4"/>
  <c r="R444" i="4"/>
  <c r="R443" i="4"/>
  <c r="R442" i="4"/>
  <c r="R441" i="4"/>
  <c r="R440" i="4"/>
  <c r="R439" i="4"/>
  <c r="R438" i="4"/>
  <c r="R437" i="4"/>
  <c r="R436" i="4"/>
  <c r="R435" i="4"/>
  <c r="R434" i="4"/>
  <c r="R433" i="4"/>
  <c r="R432" i="4"/>
  <c r="R431" i="4"/>
  <c r="R430" i="4"/>
  <c r="R429" i="4"/>
  <c r="R428" i="4"/>
  <c r="R427" i="4"/>
  <c r="R426" i="4"/>
  <c r="R425" i="4"/>
  <c r="R424" i="4"/>
  <c r="R423" i="4"/>
  <c r="R422" i="4"/>
  <c r="R421" i="4"/>
  <c r="R420" i="4"/>
  <c r="R419" i="4"/>
  <c r="R418" i="4"/>
  <c r="R417" i="4"/>
  <c r="R416" i="4"/>
  <c r="R415" i="4"/>
  <c r="R414" i="4"/>
  <c r="R413" i="4"/>
  <c r="R412" i="4"/>
  <c r="R411" i="4"/>
  <c r="R410" i="4"/>
  <c r="R409" i="4"/>
  <c r="R408" i="4"/>
  <c r="R407" i="4"/>
  <c r="R406" i="4"/>
  <c r="R405" i="4"/>
  <c r="R404" i="4"/>
  <c r="R403" i="4"/>
  <c r="R402" i="4"/>
  <c r="R401" i="4"/>
  <c r="R400" i="4"/>
  <c r="R399" i="4"/>
  <c r="R398" i="4"/>
  <c r="R397" i="4"/>
  <c r="R396" i="4"/>
  <c r="R395" i="4"/>
  <c r="R394" i="4"/>
  <c r="R393" i="4"/>
  <c r="R392" i="4"/>
  <c r="R391" i="4"/>
  <c r="R390" i="4"/>
  <c r="R389" i="4"/>
  <c r="R388" i="4"/>
  <c r="R387" i="4"/>
  <c r="R386" i="4"/>
  <c r="R385" i="4"/>
  <c r="R384" i="4"/>
  <c r="R383" i="4"/>
  <c r="R382" i="4"/>
  <c r="R381" i="4"/>
  <c r="R380" i="4"/>
  <c r="R379" i="4"/>
  <c r="R378" i="4"/>
  <c r="R377" i="4"/>
  <c r="R376" i="4"/>
  <c r="R375" i="4"/>
  <c r="R374" i="4"/>
  <c r="R373" i="4"/>
  <c r="R372" i="4"/>
  <c r="R371" i="4"/>
  <c r="R370" i="4"/>
  <c r="R369" i="4"/>
  <c r="R368" i="4"/>
  <c r="R367" i="4"/>
  <c r="R366" i="4"/>
  <c r="R365" i="4"/>
  <c r="R364" i="4"/>
  <c r="R363" i="4"/>
  <c r="R362" i="4"/>
  <c r="R361" i="4"/>
  <c r="R360" i="4"/>
  <c r="R359" i="4"/>
  <c r="R358" i="4"/>
  <c r="R357" i="4"/>
  <c r="R356" i="4"/>
  <c r="R355" i="4"/>
  <c r="R354" i="4"/>
  <c r="R353" i="4"/>
  <c r="R352" i="4"/>
  <c r="R351" i="4"/>
  <c r="R350" i="4"/>
  <c r="R349" i="4"/>
  <c r="R348" i="4"/>
  <c r="R347" i="4"/>
  <c r="R346" i="4"/>
  <c r="R345" i="4"/>
  <c r="R344" i="4"/>
  <c r="R343" i="4"/>
  <c r="R342" i="4"/>
  <c r="R341" i="4"/>
  <c r="R340" i="4"/>
  <c r="R339" i="4"/>
  <c r="R338" i="4"/>
  <c r="R337" i="4"/>
  <c r="R336" i="4"/>
  <c r="R335" i="4"/>
  <c r="R334" i="4"/>
  <c r="R333" i="4"/>
  <c r="R332" i="4"/>
  <c r="R331" i="4"/>
  <c r="R330" i="4"/>
  <c r="R329" i="4"/>
  <c r="R328" i="4"/>
  <c r="R327" i="4"/>
  <c r="R326" i="4"/>
  <c r="R325" i="4"/>
  <c r="R324" i="4"/>
  <c r="R323" i="4"/>
  <c r="R322" i="4"/>
  <c r="R321" i="4"/>
  <c r="R320" i="4"/>
  <c r="R319" i="4"/>
  <c r="R318" i="4"/>
  <c r="R317" i="4"/>
  <c r="R316" i="4"/>
  <c r="R315" i="4"/>
  <c r="R314" i="4"/>
  <c r="R313" i="4"/>
  <c r="R312" i="4"/>
  <c r="R311" i="4"/>
  <c r="R310" i="4"/>
  <c r="R309" i="4"/>
  <c r="R308" i="4"/>
  <c r="R307" i="4"/>
  <c r="R306" i="4"/>
  <c r="R305" i="4"/>
  <c r="R304" i="4"/>
  <c r="R303" i="4"/>
  <c r="R302" i="4"/>
  <c r="R301" i="4"/>
  <c r="R300" i="4"/>
  <c r="R299" i="4"/>
  <c r="R298" i="4"/>
  <c r="R297" i="4"/>
  <c r="R296" i="4"/>
  <c r="R295" i="4"/>
  <c r="R294" i="4"/>
  <c r="R293" i="4"/>
  <c r="R292" i="4"/>
  <c r="R291" i="4"/>
  <c r="R290" i="4"/>
  <c r="R289" i="4"/>
  <c r="R288" i="4"/>
  <c r="R287" i="4"/>
  <c r="R286" i="4"/>
  <c r="R285" i="4"/>
  <c r="R284" i="4"/>
  <c r="R283" i="4"/>
  <c r="R282" i="4"/>
  <c r="R281" i="4"/>
  <c r="R280" i="4"/>
  <c r="R279" i="4"/>
  <c r="R278" i="4"/>
  <c r="R277" i="4"/>
  <c r="R276" i="4"/>
  <c r="R275" i="4"/>
  <c r="R274" i="4"/>
  <c r="R273" i="4"/>
  <c r="R272" i="4"/>
  <c r="R271" i="4"/>
  <c r="R270" i="4"/>
  <c r="R269" i="4"/>
  <c r="R268" i="4"/>
  <c r="R267" i="4"/>
  <c r="R266" i="4"/>
  <c r="R265" i="4"/>
  <c r="R264" i="4"/>
  <c r="R263" i="4"/>
  <c r="R262" i="4"/>
  <c r="R261" i="4"/>
  <c r="R260" i="4"/>
  <c r="R259" i="4"/>
  <c r="R258" i="4"/>
  <c r="R257" i="4"/>
  <c r="R256" i="4"/>
  <c r="R255" i="4"/>
  <c r="R254" i="4"/>
  <c r="R253" i="4"/>
  <c r="R252" i="4"/>
  <c r="R251" i="4"/>
  <c r="R250" i="4"/>
  <c r="R249" i="4"/>
  <c r="R248" i="4"/>
  <c r="R247" i="4"/>
  <c r="R246" i="4"/>
  <c r="R245" i="4"/>
  <c r="R244" i="4"/>
  <c r="R243" i="4"/>
  <c r="R242" i="4"/>
  <c r="R241" i="4"/>
  <c r="R240" i="4"/>
  <c r="R239" i="4"/>
  <c r="R238" i="4"/>
  <c r="R237" i="4"/>
  <c r="R236" i="4"/>
  <c r="R235" i="4"/>
  <c r="R234" i="4"/>
  <c r="R233" i="4"/>
  <c r="R232" i="4"/>
  <c r="R231" i="4"/>
  <c r="R230" i="4"/>
  <c r="R229" i="4"/>
  <c r="R228" i="4"/>
  <c r="R227" i="4"/>
  <c r="R226" i="4"/>
  <c r="R225" i="4"/>
  <c r="R224" i="4"/>
  <c r="R223" i="4"/>
  <c r="R222" i="4"/>
  <c r="R221" i="4"/>
  <c r="R220" i="4"/>
  <c r="R219" i="4"/>
  <c r="R218" i="4"/>
  <c r="R217" i="4"/>
  <c r="R216" i="4"/>
  <c r="R215" i="4"/>
  <c r="R214" i="4"/>
  <c r="R213" i="4"/>
  <c r="R212" i="4"/>
  <c r="R211" i="4"/>
  <c r="R210" i="4"/>
  <c r="R209" i="4"/>
  <c r="R208" i="4"/>
  <c r="R207" i="4"/>
  <c r="R206" i="4"/>
  <c r="R205" i="4"/>
  <c r="R204" i="4"/>
  <c r="R203" i="4"/>
  <c r="R202" i="4"/>
  <c r="R201" i="4"/>
  <c r="R200" i="4"/>
  <c r="R199" i="4"/>
  <c r="R198" i="4"/>
  <c r="R197" i="4"/>
  <c r="R196" i="4"/>
  <c r="R195" i="4"/>
  <c r="R194" i="4"/>
  <c r="R193" i="4"/>
  <c r="R192" i="4"/>
  <c r="R191" i="4"/>
  <c r="R190" i="4"/>
  <c r="R189" i="4"/>
  <c r="R188" i="4"/>
  <c r="R187" i="4"/>
  <c r="R186" i="4"/>
  <c r="R185" i="4"/>
  <c r="R184" i="4"/>
  <c r="R183" i="4"/>
  <c r="R182" i="4"/>
  <c r="R181" i="4"/>
  <c r="R180" i="4"/>
  <c r="R179" i="4"/>
  <c r="R178" i="4"/>
  <c r="R177" i="4"/>
  <c r="R176" i="4"/>
  <c r="R175" i="4"/>
  <c r="R174" i="4"/>
  <c r="R173" i="4"/>
  <c r="R172" i="4"/>
  <c r="R171" i="4"/>
  <c r="R170" i="4"/>
  <c r="R169" i="4"/>
  <c r="R168" i="4"/>
  <c r="R167" i="4"/>
  <c r="R166" i="4"/>
  <c r="R165" i="4"/>
  <c r="R164" i="4"/>
  <c r="R163" i="4"/>
  <c r="R162" i="4"/>
  <c r="R161" i="4"/>
  <c r="R160" i="4"/>
  <c r="R159" i="4"/>
  <c r="R158" i="4"/>
  <c r="R157" i="4"/>
  <c r="R156" i="4"/>
  <c r="R155" i="4"/>
  <c r="R154" i="4"/>
  <c r="R153" i="4"/>
  <c r="R152" i="4"/>
  <c r="R151" i="4"/>
  <c r="R150" i="4"/>
  <c r="R149" i="4"/>
  <c r="R148" i="4"/>
  <c r="R147" i="4"/>
  <c r="R146" i="4"/>
  <c r="R145" i="4"/>
  <c r="R144" i="4"/>
  <c r="R143" i="4"/>
  <c r="R142" i="4"/>
  <c r="R141" i="4"/>
  <c r="R140" i="4"/>
  <c r="R139" i="4"/>
  <c r="R138" i="4"/>
  <c r="R137" i="4"/>
  <c r="R136" i="4"/>
  <c r="R135" i="4"/>
  <c r="R134" i="4"/>
  <c r="R133" i="4"/>
  <c r="R132" i="4"/>
  <c r="R131" i="4"/>
  <c r="R130" i="4"/>
  <c r="R129" i="4"/>
  <c r="R128" i="4"/>
  <c r="R127" i="4"/>
  <c r="R126" i="4"/>
  <c r="R125" i="4"/>
  <c r="R124" i="4"/>
  <c r="R123" i="4"/>
  <c r="R122" i="4"/>
  <c r="R121" i="4"/>
  <c r="R120" i="4"/>
  <c r="R119" i="4"/>
  <c r="R118" i="4"/>
  <c r="R117" i="4"/>
  <c r="R116" i="4"/>
  <c r="R115" i="4"/>
  <c r="R114" i="4"/>
  <c r="R113" i="4"/>
  <c r="R112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7" i="4"/>
  <c r="R6" i="4"/>
  <c r="R5" i="4"/>
  <c r="R4" i="4"/>
  <c r="R3" i="4"/>
  <c r="R2" i="4"/>
  <c r="P501" i="9"/>
  <c r="P500" i="9"/>
  <c r="P499" i="9"/>
  <c r="P498" i="9"/>
  <c r="P497" i="9"/>
  <c r="P496" i="9"/>
  <c r="P495" i="9"/>
  <c r="P494" i="9"/>
  <c r="P493" i="9"/>
  <c r="P492" i="9"/>
  <c r="P491" i="9"/>
  <c r="P490" i="9"/>
  <c r="P489" i="9"/>
  <c r="P488" i="9"/>
  <c r="P487" i="9"/>
  <c r="P486" i="9"/>
  <c r="P485" i="9"/>
  <c r="P484" i="9"/>
  <c r="P483" i="9"/>
  <c r="P482" i="9"/>
  <c r="P481" i="9"/>
  <c r="P480" i="9"/>
  <c r="P479" i="9"/>
  <c r="P478" i="9"/>
  <c r="P477" i="9"/>
  <c r="P476" i="9"/>
  <c r="P475" i="9"/>
  <c r="P474" i="9"/>
  <c r="P473" i="9"/>
  <c r="P472" i="9"/>
  <c r="P471" i="9"/>
  <c r="P470" i="9"/>
  <c r="P469" i="9"/>
  <c r="P468" i="9"/>
  <c r="P467" i="9"/>
  <c r="P466" i="9"/>
  <c r="P465" i="9"/>
  <c r="P464" i="9"/>
  <c r="P463" i="9"/>
  <c r="P462" i="9"/>
  <c r="P461" i="9"/>
  <c r="P460" i="9"/>
  <c r="P459" i="9"/>
  <c r="P458" i="9"/>
  <c r="P457" i="9"/>
  <c r="P456" i="9"/>
  <c r="P455" i="9"/>
  <c r="P454" i="9"/>
  <c r="P453" i="9"/>
  <c r="P452" i="9"/>
  <c r="P451" i="9"/>
  <c r="P450" i="9"/>
  <c r="P449" i="9"/>
  <c r="P448" i="9"/>
  <c r="P447" i="9"/>
  <c r="P446" i="9"/>
  <c r="P445" i="9"/>
  <c r="P444" i="9"/>
  <c r="P443" i="9"/>
  <c r="P442" i="9"/>
  <c r="P441" i="9"/>
  <c r="P440" i="9"/>
  <c r="P439" i="9"/>
  <c r="P438" i="9"/>
  <c r="P437" i="9"/>
  <c r="P436" i="9"/>
  <c r="P435" i="9"/>
  <c r="P434" i="9"/>
  <c r="P433" i="9"/>
  <c r="P432" i="9"/>
  <c r="P431" i="9"/>
  <c r="P430" i="9"/>
  <c r="P429" i="9"/>
  <c r="P428" i="9"/>
  <c r="P427" i="9"/>
  <c r="P426" i="9"/>
  <c r="P425" i="9"/>
  <c r="P424" i="9"/>
  <c r="P423" i="9"/>
  <c r="P422" i="9"/>
  <c r="P421" i="9"/>
  <c r="P420" i="9"/>
  <c r="P419" i="9"/>
  <c r="P418" i="9"/>
  <c r="P417" i="9"/>
  <c r="P416" i="9"/>
  <c r="P415" i="9"/>
  <c r="P414" i="9"/>
  <c r="P413" i="9"/>
  <c r="P412" i="9"/>
  <c r="P411" i="9"/>
  <c r="P410" i="9"/>
  <c r="P409" i="9"/>
  <c r="P408" i="9"/>
  <c r="P407" i="9"/>
  <c r="P406" i="9"/>
  <c r="P405" i="9"/>
  <c r="P404" i="9"/>
  <c r="P403" i="9"/>
  <c r="P402" i="9"/>
  <c r="P401" i="9"/>
  <c r="P400" i="9"/>
  <c r="P399" i="9"/>
  <c r="P398" i="9"/>
  <c r="P397" i="9"/>
  <c r="P396" i="9"/>
  <c r="P395" i="9"/>
  <c r="P394" i="9"/>
  <c r="P393" i="9"/>
  <c r="P392" i="9"/>
  <c r="P391" i="9"/>
  <c r="P390" i="9"/>
  <c r="P389" i="9"/>
  <c r="P388" i="9"/>
  <c r="P387" i="9"/>
  <c r="P386" i="9"/>
  <c r="P385" i="9"/>
  <c r="P384" i="9"/>
  <c r="P383" i="9"/>
  <c r="P382" i="9"/>
  <c r="P381" i="9"/>
  <c r="P380" i="9"/>
  <c r="P379" i="9"/>
  <c r="P378" i="9"/>
  <c r="P377" i="9"/>
  <c r="P376" i="9"/>
  <c r="P375" i="9"/>
  <c r="P374" i="9"/>
  <c r="P373" i="9"/>
  <c r="P372" i="9"/>
  <c r="P371" i="9"/>
  <c r="P370" i="9"/>
  <c r="P369" i="9"/>
  <c r="P368" i="9"/>
  <c r="P367" i="9"/>
  <c r="P366" i="9"/>
  <c r="P365" i="9"/>
  <c r="P364" i="9"/>
  <c r="P363" i="9"/>
  <c r="P362" i="9"/>
  <c r="P361" i="9"/>
  <c r="P360" i="9"/>
  <c r="P359" i="9"/>
  <c r="P358" i="9"/>
  <c r="P357" i="9"/>
  <c r="P356" i="9"/>
  <c r="P355" i="9"/>
  <c r="P354" i="9"/>
  <c r="P353" i="9"/>
  <c r="P352" i="9"/>
  <c r="P351" i="9"/>
  <c r="P350" i="9"/>
  <c r="P349" i="9"/>
  <c r="P348" i="9"/>
  <c r="P347" i="9"/>
  <c r="P346" i="9"/>
  <c r="P345" i="9"/>
  <c r="P344" i="9"/>
  <c r="P343" i="9"/>
  <c r="P342" i="9"/>
  <c r="P341" i="9"/>
  <c r="P340" i="9"/>
  <c r="P339" i="9"/>
  <c r="P338" i="9"/>
  <c r="P337" i="9"/>
  <c r="P336" i="9"/>
  <c r="P335" i="9"/>
  <c r="P334" i="9"/>
  <c r="P333" i="9"/>
  <c r="P332" i="9"/>
  <c r="P331" i="9"/>
  <c r="P330" i="9"/>
  <c r="P329" i="9"/>
  <c r="P328" i="9"/>
  <c r="P327" i="9"/>
  <c r="P326" i="9"/>
  <c r="P325" i="9"/>
  <c r="P324" i="9"/>
  <c r="P323" i="9"/>
  <c r="P322" i="9"/>
  <c r="P321" i="9"/>
  <c r="P320" i="9"/>
  <c r="P319" i="9"/>
  <c r="P318" i="9"/>
  <c r="P317" i="9"/>
  <c r="P316" i="9"/>
  <c r="P315" i="9"/>
  <c r="P314" i="9"/>
  <c r="P313" i="9"/>
  <c r="P312" i="9"/>
  <c r="P311" i="9"/>
  <c r="P310" i="9"/>
  <c r="P309" i="9"/>
  <c r="P308" i="9"/>
  <c r="P307" i="9"/>
  <c r="P306" i="9"/>
  <c r="P305" i="9"/>
  <c r="P304" i="9"/>
  <c r="P303" i="9"/>
  <c r="P302" i="9"/>
  <c r="P301" i="9"/>
  <c r="P300" i="9"/>
  <c r="P299" i="9"/>
  <c r="P298" i="9"/>
  <c r="P297" i="9"/>
  <c r="P296" i="9"/>
  <c r="P295" i="9"/>
  <c r="P294" i="9"/>
  <c r="P293" i="9"/>
  <c r="P292" i="9"/>
  <c r="P291" i="9"/>
  <c r="P290" i="9"/>
  <c r="P289" i="9"/>
  <c r="P288" i="9"/>
  <c r="P287" i="9"/>
  <c r="P286" i="9"/>
  <c r="P285" i="9"/>
  <c r="P284" i="9"/>
  <c r="P283" i="9"/>
  <c r="P282" i="9"/>
  <c r="P281" i="9"/>
  <c r="P280" i="9"/>
  <c r="P279" i="9"/>
  <c r="P278" i="9"/>
  <c r="P277" i="9"/>
  <c r="P276" i="9"/>
  <c r="P275" i="9"/>
  <c r="P274" i="9"/>
  <c r="P273" i="9"/>
  <c r="P272" i="9"/>
  <c r="P271" i="9"/>
  <c r="P270" i="9"/>
  <c r="P269" i="9"/>
  <c r="P268" i="9"/>
  <c r="P267" i="9"/>
  <c r="P266" i="9"/>
  <c r="P265" i="9"/>
  <c r="P264" i="9"/>
  <c r="P263" i="9"/>
  <c r="P262" i="9"/>
  <c r="P261" i="9"/>
  <c r="P260" i="9"/>
  <c r="P259" i="9"/>
  <c r="P258" i="9"/>
  <c r="P257" i="9"/>
  <c r="P256" i="9"/>
  <c r="P255" i="9"/>
  <c r="P254" i="9"/>
  <c r="P253" i="9"/>
  <c r="P252" i="9"/>
  <c r="P251" i="9"/>
  <c r="P250" i="9"/>
  <c r="P249" i="9"/>
  <c r="P248" i="9"/>
  <c r="P247" i="9"/>
  <c r="P246" i="9"/>
  <c r="P245" i="9"/>
  <c r="P244" i="9"/>
  <c r="P243" i="9"/>
  <c r="P242" i="9"/>
  <c r="P241" i="9"/>
  <c r="P240" i="9"/>
  <c r="P239" i="9"/>
  <c r="P238" i="9"/>
  <c r="P237" i="9"/>
  <c r="P236" i="9"/>
  <c r="P235" i="9"/>
  <c r="P234" i="9"/>
  <c r="P233" i="9"/>
  <c r="P232" i="9"/>
  <c r="P231" i="9"/>
  <c r="P230" i="9"/>
  <c r="P229" i="9"/>
  <c r="P228" i="9"/>
  <c r="P227" i="9"/>
  <c r="P226" i="9"/>
  <c r="P225" i="9"/>
  <c r="P224" i="9"/>
  <c r="P223" i="9"/>
  <c r="P222" i="9"/>
  <c r="P221" i="9"/>
  <c r="P220" i="9"/>
  <c r="P219" i="9"/>
  <c r="P218" i="9"/>
  <c r="P217" i="9"/>
  <c r="P216" i="9"/>
  <c r="P215" i="9"/>
  <c r="P214" i="9"/>
  <c r="P213" i="9"/>
  <c r="P212" i="9"/>
  <c r="P211" i="9"/>
  <c r="P210" i="9"/>
  <c r="P209" i="9"/>
  <c r="P208" i="9"/>
  <c r="P207" i="9"/>
  <c r="P206" i="9"/>
  <c r="P205" i="9"/>
  <c r="P204" i="9"/>
  <c r="P203" i="9"/>
  <c r="P202" i="9"/>
  <c r="P201" i="9"/>
  <c r="P200" i="9"/>
  <c r="P199" i="9"/>
  <c r="P198" i="9"/>
  <c r="P197" i="9"/>
  <c r="P196" i="9"/>
  <c r="P195" i="9"/>
  <c r="P194" i="9"/>
  <c r="P193" i="9"/>
  <c r="P192" i="9"/>
  <c r="P191" i="9"/>
  <c r="P190" i="9"/>
  <c r="P189" i="9"/>
  <c r="P188" i="9"/>
  <c r="P187" i="9"/>
  <c r="P186" i="9"/>
  <c r="P185" i="9"/>
  <c r="P184" i="9"/>
  <c r="P183" i="9"/>
  <c r="P182" i="9"/>
  <c r="P181" i="9"/>
  <c r="P180" i="9"/>
  <c r="P179" i="9"/>
  <c r="P178" i="9"/>
  <c r="P177" i="9"/>
  <c r="P176" i="9"/>
  <c r="P175" i="9"/>
  <c r="P174" i="9"/>
  <c r="P173" i="9"/>
  <c r="P172" i="9"/>
  <c r="P171" i="9"/>
  <c r="P170" i="9"/>
  <c r="P169" i="9"/>
  <c r="P168" i="9"/>
  <c r="P167" i="9"/>
  <c r="P166" i="9"/>
  <c r="P165" i="9"/>
  <c r="P164" i="9"/>
  <c r="P163" i="9"/>
  <c r="P162" i="9"/>
  <c r="P161" i="9"/>
  <c r="P160" i="9"/>
  <c r="P159" i="9"/>
  <c r="P158" i="9"/>
  <c r="P157" i="9"/>
  <c r="P156" i="9"/>
  <c r="P155" i="9"/>
  <c r="P154" i="9"/>
  <c r="P153" i="9"/>
  <c r="P152" i="9"/>
  <c r="P151" i="9"/>
  <c r="P150" i="9"/>
  <c r="P149" i="9"/>
  <c r="P148" i="9"/>
  <c r="P147" i="9"/>
  <c r="P146" i="9"/>
  <c r="P145" i="9"/>
  <c r="P144" i="9"/>
  <c r="P143" i="9"/>
  <c r="P142" i="9"/>
  <c r="P141" i="9"/>
  <c r="P140" i="9"/>
  <c r="P139" i="9"/>
  <c r="P138" i="9"/>
  <c r="P137" i="9"/>
  <c r="P136" i="9"/>
  <c r="P135" i="9"/>
  <c r="P134" i="9"/>
  <c r="P133" i="9"/>
  <c r="P132" i="9"/>
  <c r="P131" i="9"/>
  <c r="P130" i="9"/>
  <c r="P129" i="9"/>
  <c r="P128" i="9"/>
  <c r="P127" i="9"/>
  <c r="P126" i="9"/>
  <c r="P125" i="9"/>
  <c r="P124" i="9"/>
  <c r="P123" i="9"/>
  <c r="P122" i="9"/>
  <c r="P121" i="9"/>
  <c r="P120" i="9"/>
  <c r="P119" i="9"/>
  <c r="P118" i="9"/>
  <c r="P117" i="9"/>
  <c r="P116" i="9"/>
  <c r="P115" i="9"/>
  <c r="P114" i="9"/>
  <c r="P113" i="9"/>
  <c r="P112" i="9"/>
  <c r="P111" i="9"/>
  <c r="P110" i="9"/>
  <c r="P109" i="9"/>
  <c r="P108" i="9"/>
  <c r="P107" i="9"/>
  <c r="P106" i="9"/>
  <c r="P105" i="9"/>
  <c r="P104" i="9"/>
  <c r="P103" i="9"/>
  <c r="P102" i="9"/>
  <c r="P101" i="9"/>
  <c r="P100" i="9"/>
  <c r="P99" i="9"/>
  <c r="P98" i="9"/>
  <c r="P97" i="9"/>
  <c r="P96" i="9"/>
  <c r="P95" i="9"/>
  <c r="P94" i="9"/>
  <c r="P93" i="9"/>
  <c r="P92" i="9"/>
  <c r="P91" i="9"/>
  <c r="P90" i="9"/>
  <c r="P89" i="9"/>
  <c r="P88" i="9"/>
  <c r="P87" i="9"/>
  <c r="P86" i="9"/>
  <c r="P85" i="9"/>
  <c r="P84" i="9"/>
  <c r="P83" i="9"/>
  <c r="P82" i="9"/>
  <c r="P81" i="9"/>
  <c r="P80" i="9"/>
  <c r="P79" i="9"/>
  <c r="P78" i="9"/>
  <c r="P77" i="9"/>
  <c r="P76" i="9"/>
  <c r="P75" i="9"/>
  <c r="P74" i="9"/>
  <c r="P73" i="9"/>
  <c r="P72" i="9"/>
  <c r="P71" i="9"/>
  <c r="P70" i="9"/>
  <c r="P69" i="9"/>
  <c r="P68" i="9"/>
  <c r="P67" i="9"/>
  <c r="P66" i="9"/>
  <c r="P65" i="9"/>
  <c r="P64" i="9"/>
  <c r="P63" i="9"/>
  <c r="P62" i="9"/>
  <c r="P61" i="9"/>
  <c r="P60" i="9"/>
  <c r="P59" i="9"/>
  <c r="P58" i="9"/>
  <c r="P57" i="9"/>
  <c r="P56" i="9"/>
  <c r="P55" i="9"/>
  <c r="P54" i="9"/>
  <c r="P53" i="9"/>
  <c r="P52" i="9"/>
  <c r="P51" i="9"/>
  <c r="P50" i="9"/>
  <c r="P49" i="9"/>
  <c r="P48" i="9"/>
  <c r="P47" i="9"/>
  <c r="P46" i="9"/>
  <c r="P45" i="9"/>
  <c r="P44" i="9"/>
  <c r="P43" i="9"/>
  <c r="P42" i="9"/>
  <c r="P41" i="9"/>
  <c r="P40" i="9"/>
  <c r="P39" i="9"/>
  <c r="P38" i="9"/>
  <c r="P37" i="9"/>
  <c r="P36" i="9"/>
  <c r="P35" i="9"/>
  <c r="P34" i="9"/>
  <c r="P33" i="9"/>
  <c r="P32" i="9"/>
  <c r="P31" i="9"/>
  <c r="P30" i="9"/>
  <c r="P29" i="9"/>
  <c r="P28" i="9"/>
  <c r="P27" i="9"/>
  <c r="P26" i="9"/>
  <c r="P25" i="9"/>
  <c r="P24" i="9"/>
  <c r="P23" i="9"/>
  <c r="P22" i="9"/>
  <c r="P21" i="9"/>
  <c r="P20" i="9"/>
  <c r="P19" i="9"/>
  <c r="P18" i="9"/>
  <c r="P17" i="9"/>
  <c r="P16" i="9"/>
  <c r="P15" i="9"/>
  <c r="P14" i="9"/>
  <c r="P13" i="9"/>
  <c r="P12" i="9"/>
  <c r="P11" i="9"/>
  <c r="P10" i="9"/>
  <c r="P9" i="9"/>
  <c r="P8" i="9"/>
  <c r="P7" i="9"/>
  <c r="P6" i="9"/>
  <c r="P5" i="9"/>
  <c r="P4" i="9"/>
  <c r="P3" i="9"/>
  <c r="P2" i="9"/>
  <c r="O501" i="11"/>
  <c r="O500" i="11"/>
  <c r="O499" i="11"/>
  <c r="O498" i="11"/>
  <c r="O497" i="11"/>
  <c r="O496" i="11"/>
  <c r="O495" i="11"/>
  <c r="O494" i="11"/>
  <c r="O493" i="11"/>
  <c r="O492" i="11"/>
  <c r="O491" i="11"/>
  <c r="O490" i="11"/>
  <c r="O489" i="11"/>
  <c r="O488" i="11"/>
  <c r="O487" i="11"/>
  <c r="O486" i="11"/>
  <c r="O485" i="11"/>
  <c r="O484" i="11"/>
  <c r="O483" i="11"/>
  <c r="O482" i="11"/>
  <c r="O481" i="11"/>
  <c r="O480" i="11"/>
  <c r="O479" i="11"/>
  <c r="O478" i="11"/>
  <c r="O477" i="11"/>
  <c r="O476" i="11"/>
  <c r="O475" i="11"/>
  <c r="O474" i="11"/>
  <c r="O473" i="11"/>
  <c r="O472" i="11"/>
  <c r="O471" i="11"/>
  <c r="O470" i="11"/>
  <c r="O469" i="11"/>
  <c r="O468" i="11"/>
  <c r="O467" i="11"/>
  <c r="O466" i="11"/>
  <c r="O465" i="11"/>
  <c r="O464" i="11"/>
  <c r="O463" i="11"/>
  <c r="O462" i="11"/>
  <c r="O461" i="11"/>
  <c r="O460" i="11"/>
  <c r="O459" i="11"/>
  <c r="O458" i="11"/>
  <c r="O457" i="11"/>
  <c r="O456" i="11"/>
  <c r="O455" i="11"/>
  <c r="O454" i="11"/>
  <c r="O453" i="11"/>
  <c r="O452" i="11"/>
  <c r="O451" i="11"/>
  <c r="O450" i="11"/>
  <c r="O449" i="11"/>
  <c r="O448" i="11"/>
  <c r="O447" i="11"/>
  <c r="O446" i="11"/>
  <c r="O445" i="11"/>
  <c r="O444" i="11"/>
  <c r="O443" i="11"/>
  <c r="O442" i="11"/>
  <c r="O441" i="11"/>
  <c r="O440" i="11"/>
  <c r="O439" i="11"/>
  <c r="O438" i="11"/>
  <c r="O437" i="11"/>
  <c r="O436" i="11"/>
  <c r="O435" i="11"/>
  <c r="O434" i="11"/>
  <c r="O433" i="11"/>
  <c r="O432" i="11"/>
  <c r="O431" i="11"/>
  <c r="O430" i="11"/>
  <c r="O429" i="11"/>
  <c r="O428" i="11"/>
  <c r="O427" i="11"/>
  <c r="O426" i="11"/>
  <c r="O425" i="11"/>
  <c r="O424" i="11"/>
  <c r="O423" i="11"/>
  <c r="O422" i="11"/>
  <c r="O421" i="11"/>
  <c r="O420" i="11"/>
  <c r="O419" i="11"/>
  <c r="O418" i="11"/>
  <c r="O417" i="11"/>
  <c r="O416" i="11"/>
  <c r="O415" i="11"/>
  <c r="O414" i="11"/>
  <c r="O413" i="11"/>
  <c r="O412" i="11"/>
  <c r="O411" i="11"/>
  <c r="O410" i="11"/>
  <c r="O409" i="11"/>
  <c r="O408" i="11"/>
  <c r="O407" i="11"/>
  <c r="O406" i="11"/>
  <c r="O405" i="11"/>
  <c r="O404" i="11"/>
  <c r="O403" i="11"/>
  <c r="O402" i="11"/>
  <c r="O401" i="11"/>
  <c r="O400" i="11"/>
  <c r="O399" i="11"/>
  <c r="O398" i="11"/>
  <c r="O397" i="11"/>
  <c r="O396" i="11"/>
  <c r="O395" i="11"/>
  <c r="O394" i="11"/>
  <c r="O393" i="11"/>
  <c r="O392" i="11"/>
  <c r="O391" i="11"/>
  <c r="O390" i="11"/>
  <c r="O389" i="11"/>
  <c r="O388" i="11"/>
  <c r="O387" i="11"/>
  <c r="O386" i="11"/>
  <c r="O385" i="11"/>
  <c r="O384" i="11"/>
  <c r="O383" i="11"/>
  <c r="O382" i="11"/>
  <c r="O381" i="11"/>
  <c r="O380" i="11"/>
  <c r="O379" i="11"/>
  <c r="O378" i="11"/>
  <c r="O377" i="11"/>
  <c r="O376" i="11"/>
  <c r="O375" i="11"/>
  <c r="O374" i="11"/>
  <c r="O373" i="11"/>
  <c r="O372" i="11"/>
  <c r="O371" i="11"/>
  <c r="O370" i="11"/>
  <c r="O369" i="11"/>
  <c r="O368" i="11"/>
  <c r="O367" i="11"/>
  <c r="O366" i="11"/>
  <c r="O365" i="11"/>
  <c r="O364" i="11"/>
  <c r="O363" i="11"/>
  <c r="O362" i="11"/>
  <c r="O361" i="11"/>
  <c r="O360" i="11"/>
  <c r="O359" i="11"/>
  <c r="O358" i="11"/>
  <c r="O357" i="11"/>
  <c r="O356" i="11"/>
  <c r="O355" i="11"/>
  <c r="O354" i="11"/>
  <c r="O353" i="11"/>
  <c r="O352" i="11"/>
  <c r="O351" i="11"/>
  <c r="O350" i="11"/>
  <c r="O349" i="11"/>
  <c r="O348" i="11"/>
  <c r="O347" i="11"/>
  <c r="O346" i="11"/>
  <c r="O345" i="11"/>
  <c r="O344" i="11"/>
  <c r="O343" i="11"/>
  <c r="O342" i="11"/>
  <c r="O341" i="11"/>
  <c r="O340" i="11"/>
  <c r="O339" i="11"/>
  <c r="O338" i="11"/>
  <c r="O337" i="11"/>
  <c r="O336" i="11"/>
  <c r="O335" i="11"/>
  <c r="O334" i="11"/>
  <c r="O333" i="11"/>
  <c r="O332" i="11"/>
  <c r="O331" i="11"/>
  <c r="O330" i="11"/>
  <c r="O329" i="11"/>
  <c r="O328" i="11"/>
  <c r="O327" i="11"/>
  <c r="O326" i="11"/>
  <c r="O325" i="11"/>
  <c r="O324" i="11"/>
  <c r="O323" i="11"/>
  <c r="O322" i="11"/>
  <c r="O321" i="11"/>
  <c r="O320" i="11"/>
  <c r="O319" i="11"/>
  <c r="O318" i="11"/>
  <c r="O317" i="11"/>
  <c r="O316" i="11"/>
  <c r="O315" i="11"/>
  <c r="O314" i="11"/>
  <c r="O313" i="11"/>
  <c r="O312" i="11"/>
  <c r="O311" i="11"/>
  <c r="O310" i="11"/>
  <c r="O309" i="11"/>
  <c r="O308" i="11"/>
  <c r="O307" i="11"/>
  <c r="O306" i="11"/>
  <c r="O305" i="11"/>
  <c r="O304" i="11"/>
  <c r="O303" i="11"/>
  <c r="O302" i="11"/>
  <c r="O301" i="11"/>
  <c r="O300" i="11"/>
  <c r="O299" i="11"/>
  <c r="O298" i="11"/>
  <c r="O297" i="11"/>
  <c r="O296" i="11"/>
  <c r="O295" i="11"/>
  <c r="O294" i="11"/>
  <c r="O293" i="11"/>
  <c r="O292" i="11"/>
  <c r="O291" i="11"/>
  <c r="O290" i="11"/>
  <c r="O289" i="11"/>
  <c r="O288" i="11"/>
  <c r="O287" i="11"/>
  <c r="O286" i="11"/>
  <c r="O285" i="11"/>
  <c r="O284" i="11"/>
  <c r="O283" i="11"/>
  <c r="O282" i="11"/>
  <c r="O281" i="11"/>
  <c r="O280" i="11"/>
  <c r="O279" i="11"/>
  <c r="O278" i="11"/>
  <c r="O277" i="11"/>
  <c r="O276" i="11"/>
  <c r="O275" i="11"/>
  <c r="O274" i="11"/>
  <c r="O273" i="11"/>
  <c r="O272" i="11"/>
  <c r="O271" i="11"/>
  <c r="O270" i="11"/>
  <c r="O269" i="11"/>
  <c r="O268" i="11"/>
  <c r="O267" i="11"/>
  <c r="O266" i="11"/>
  <c r="O265" i="11"/>
  <c r="O264" i="11"/>
  <c r="O263" i="11"/>
  <c r="O262" i="11"/>
  <c r="O261" i="11"/>
  <c r="O260" i="11"/>
  <c r="O259" i="11"/>
  <c r="O258" i="11"/>
  <c r="O257" i="11"/>
  <c r="O256" i="11"/>
  <c r="O255" i="11"/>
  <c r="O254" i="11"/>
  <c r="O253" i="11"/>
  <c r="O252" i="11"/>
  <c r="O251" i="11"/>
  <c r="O250" i="11"/>
  <c r="O249" i="11"/>
  <c r="O248" i="11"/>
  <c r="O247" i="11"/>
  <c r="O246" i="11"/>
  <c r="O245" i="11"/>
  <c r="O244" i="11"/>
  <c r="O243" i="11"/>
  <c r="O242" i="11"/>
  <c r="O241" i="11"/>
  <c r="O240" i="11"/>
  <c r="O239" i="11"/>
  <c r="O238" i="11"/>
  <c r="O237" i="11"/>
  <c r="O236" i="11"/>
  <c r="O235" i="11"/>
  <c r="O234" i="11"/>
  <c r="O233" i="11"/>
  <c r="O232" i="11"/>
  <c r="O231" i="11"/>
  <c r="O230" i="11"/>
  <c r="O229" i="11"/>
  <c r="O228" i="11"/>
  <c r="O227" i="11"/>
  <c r="O226" i="11"/>
  <c r="O225" i="11"/>
  <c r="O224" i="11"/>
  <c r="O223" i="11"/>
  <c r="O222" i="11"/>
  <c r="O221" i="11"/>
  <c r="O220" i="11"/>
  <c r="O219" i="11"/>
  <c r="O218" i="11"/>
  <c r="O217" i="11"/>
  <c r="O216" i="11"/>
  <c r="O215" i="11"/>
  <c r="O214" i="11"/>
  <c r="O213" i="11"/>
  <c r="O212" i="11"/>
  <c r="O211" i="11"/>
  <c r="O210" i="11"/>
  <c r="O209" i="11"/>
  <c r="O208" i="11"/>
  <c r="O207" i="11"/>
  <c r="O206" i="11"/>
  <c r="O205" i="11"/>
  <c r="O204" i="11"/>
  <c r="O203" i="11"/>
  <c r="O202" i="11"/>
  <c r="O201" i="11"/>
  <c r="O200" i="11"/>
  <c r="O199" i="11"/>
  <c r="O198" i="11"/>
  <c r="O197" i="11"/>
  <c r="O196" i="11"/>
  <c r="O195" i="11"/>
  <c r="O194" i="11"/>
  <c r="O193" i="11"/>
  <c r="O192" i="11"/>
  <c r="O191" i="11"/>
  <c r="O190" i="11"/>
  <c r="O189" i="11"/>
  <c r="O188" i="11"/>
  <c r="O187" i="11"/>
  <c r="O186" i="11"/>
  <c r="O185" i="11"/>
  <c r="O184" i="11"/>
  <c r="O183" i="11"/>
  <c r="O182" i="11"/>
  <c r="O181" i="11"/>
  <c r="O180" i="11"/>
  <c r="O179" i="11"/>
  <c r="O178" i="11"/>
  <c r="O177" i="11"/>
  <c r="O176" i="11"/>
  <c r="O175" i="11"/>
  <c r="O174" i="11"/>
  <c r="O173" i="11"/>
  <c r="O172" i="11"/>
  <c r="O171" i="11"/>
  <c r="O170" i="11"/>
  <c r="O169" i="11"/>
  <c r="O168" i="11"/>
  <c r="O167" i="11"/>
  <c r="O166" i="11"/>
  <c r="O165" i="11"/>
  <c r="O164" i="11"/>
  <c r="O163" i="11"/>
  <c r="O162" i="11"/>
  <c r="O161" i="11"/>
  <c r="O160" i="11"/>
  <c r="O159" i="11"/>
  <c r="O158" i="11"/>
  <c r="O157" i="11"/>
  <c r="O156" i="11"/>
  <c r="O155" i="11"/>
  <c r="O154" i="11"/>
  <c r="O153" i="11"/>
  <c r="O152" i="11"/>
  <c r="O151" i="11"/>
  <c r="O150" i="11"/>
  <c r="O149" i="11"/>
  <c r="O148" i="11"/>
  <c r="O147" i="11"/>
  <c r="O146" i="11"/>
  <c r="O145" i="11"/>
  <c r="O144" i="11"/>
  <c r="O143" i="11"/>
  <c r="O142" i="11"/>
  <c r="O141" i="11"/>
  <c r="O140" i="11"/>
  <c r="O139" i="11"/>
  <c r="O138" i="11"/>
  <c r="O137" i="11"/>
  <c r="O136" i="11"/>
  <c r="O135" i="11"/>
  <c r="O134" i="11"/>
  <c r="O133" i="11"/>
  <c r="O132" i="11"/>
  <c r="O131" i="11"/>
  <c r="O130" i="11"/>
  <c r="O129" i="11"/>
  <c r="O128" i="11"/>
  <c r="O127" i="11"/>
  <c r="O126" i="11"/>
  <c r="O125" i="11"/>
  <c r="O124" i="11"/>
  <c r="O123" i="11"/>
  <c r="O122" i="11"/>
  <c r="O121" i="11"/>
  <c r="O120" i="11"/>
  <c r="O119" i="11"/>
  <c r="O118" i="11"/>
  <c r="O117" i="11"/>
  <c r="O116" i="11"/>
  <c r="O115" i="11"/>
  <c r="O114" i="11"/>
  <c r="O113" i="11"/>
  <c r="O112" i="11"/>
  <c r="O111" i="11"/>
  <c r="O110" i="11"/>
  <c r="O109" i="11"/>
  <c r="O108" i="11"/>
  <c r="O107" i="11"/>
  <c r="O106" i="11"/>
  <c r="O105" i="11"/>
  <c r="O104" i="11"/>
  <c r="O103" i="11"/>
  <c r="O102" i="11"/>
  <c r="O101" i="11"/>
  <c r="O100" i="11"/>
  <c r="O99" i="11"/>
  <c r="O98" i="11"/>
  <c r="O97" i="11"/>
  <c r="O96" i="11"/>
  <c r="O95" i="11"/>
  <c r="O94" i="11"/>
  <c r="O93" i="11"/>
  <c r="O92" i="11"/>
  <c r="O91" i="11"/>
  <c r="O90" i="11"/>
  <c r="O89" i="11"/>
  <c r="O88" i="11"/>
  <c r="O87" i="11"/>
  <c r="O86" i="11"/>
  <c r="O85" i="11"/>
  <c r="O84" i="11"/>
  <c r="O83" i="11"/>
  <c r="O82" i="11"/>
  <c r="O81" i="11"/>
  <c r="O80" i="11"/>
  <c r="O79" i="11"/>
  <c r="O78" i="11"/>
  <c r="O77" i="11"/>
  <c r="O76" i="11"/>
  <c r="O75" i="11"/>
  <c r="O74" i="11"/>
  <c r="O73" i="11"/>
  <c r="O72" i="11"/>
  <c r="O71" i="11"/>
  <c r="O70" i="11"/>
  <c r="O69" i="11"/>
  <c r="O68" i="11"/>
  <c r="O67" i="11"/>
  <c r="O66" i="11"/>
  <c r="O65" i="11"/>
  <c r="O64" i="11"/>
  <c r="O63" i="11"/>
  <c r="O62" i="11"/>
  <c r="O61" i="11"/>
  <c r="O60" i="11"/>
  <c r="O59" i="11"/>
  <c r="O58" i="11"/>
  <c r="O57" i="11"/>
  <c r="O56" i="11"/>
  <c r="O55" i="11"/>
  <c r="O54" i="11"/>
  <c r="O53" i="11"/>
  <c r="O52" i="11"/>
  <c r="O51" i="11"/>
  <c r="O50" i="11"/>
  <c r="O49" i="11"/>
  <c r="O48" i="11"/>
  <c r="O47" i="11"/>
  <c r="O46" i="11"/>
  <c r="O45" i="11"/>
  <c r="O44" i="11"/>
  <c r="O43" i="11"/>
  <c r="O42" i="11"/>
  <c r="O41" i="11"/>
  <c r="O40" i="11"/>
  <c r="O39" i="11"/>
  <c r="O38" i="11"/>
  <c r="O37" i="11"/>
  <c r="O36" i="11"/>
  <c r="O35" i="11"/>
  <c r="O34" i="11"/>
  <c r="O33" i="11"/>
  <c r="O32" i="11"/>
  <c r="O31" i="11"/>
  <c r="O30" i="11"/>
  <c r="O29" i="11"/>
  <c r="O28" i="11"/>
  <c r="O27" i="11"/>
  <c r="O26" i="11"/>
  <c r="O25" i="11"/>
  <c r="O24" i="11"/>
  <c r="O23" i="11"/>
  <c r="O22" i="11"/>
  <c r="O21" i="11"/>
  <c r="O20" i="11"/>
  <c r="O19" i="11"/>
  <c r="O18" i="11"/>
  <c r="O17" i="11"/>
  <c r="O16" i="11"/>
  <c r="O15" i="11"/>
  <c r="O14" i="11"/>
  <c r="O13" i="11"/>
  <c r="O12" i="11"/>
  <c r="O11" i="11"/>
  <c r="O10" i="11"/>
  <c r="O9" i="11"/>
  <c r="O8" i="11"/>
  <c r="O7" i="11"/>
  <c r="O6" i="11"/>
  <c r="O5" i="11"/>
  <c r="O4" i="11"/>
  <c r="O3" i="11"/>
  <c r="O2" i="11"/>
  <c r="K501" i="8"/>
  <c r="K500" i="8"/>
  <c r="K499" i="8"/>
  <c r="K498" i="8"/>
  <c r="K497" i="8"/>
  <c r="K496" i="8"/>
  <c r="K495" i="8"/>
  <c r="K494" i="8"/>
  <c r="K493" i="8"/>
  <c r="K492" i="8"/>
  <c r="K491" i="8"/>
  <c r="K490" i="8"/>
  <c r="K489" i="8"/>
  <c r="K488" i="8"/>
  <c r="K487" i="8"/>
  <c r="K486" i="8"/>
  <c r="K485" i="8"/>
  <c r="K484" i="8"/>
  <c r="K483" i="8"/>
  <c r="K482" i="8"/>
  <c r="K481" i="8"/>
  <c r="K480" i="8"/>
  <c r="K479" i="8"/>
  <c r="K478" i="8"/>
  <c r="K477" i="8"/>
  <c r="K476" i="8"/>
  <c r="K475" i="8"/>
  <c r="K474" i="8"/>
  <c r="K473" i="8"/>
  <c r="K472" i="8"/>
  <c r="K471" i="8"/>
  <c r="K470" i="8"/>
  <c r="K469" i="8"/>
  <c r="K468" i="8"/>
  <c r="K467" i="8"/>
  <c r="K466" i="8"/>
  <c r="K465" i="8"/>
  <c r="K464" i="8"/>
  <c r="K463" i="8"/>
  <c r="K462" i="8"/>
  <c r="K461" i="8"/>
  <c r="K460" i="8"/>
  <c r="K459" i="8"/>
  <c r="K458" i="8"/>
  <c r="K457" i="8"/>
  <c r="K456" i="8"/>
  <c r="K455" i="8"/>
  <c r="K454" i="8"/>
  <c r="K453" i="8"/>
  <c r="K452" i="8"/>
  <c r="K451" i="8"/>
  <c r="K450" i="8"/>
  <c r="K449" i="8"/>
  <c r="K448" i="8"/>
  <c r="K447" i="8"/>
  <c r="K446" i="8"/>
  <c r="K445" i="8"/>
  <c r="K444" i="8"/>
  <c r="K443" i="8"/>
  <c r="K442" i="8"/>
  <c r="K441" i="8"/>
  <c r="K440" i="8"/>
  <c r="K439" i="8"/>
  <c r="K438" i="8"/>
  <c r="K437" i="8"/>
  <c r="K436" i="8"/>
  <c r="K435" i="8"/>
  <c r="K434" i="8"/>
  <c r="K433" i="8"/>
  <c r="K432" i="8"/>
  <c r="K431" i="8"/>
  <c r="K430" i="8"/>
  <c r="K429" i="8"/>
  <c r="K428" i="8"/>
  <c r="K427" i="8"/>
  <c r="K426" i="8"/>
  <c r="K425" i="8"/>
  <c r="K424" i="8"/>
  <c r="K423" i="8"/>
  <c r="K422" i="8"/>
  <c r="K421" i="8"/>
  <c r="K420" i="8"/>
  <c r="K419" i="8"/>
  <c r="K418" i="8"/>
  <c r="K417" i="8"/>
  <c r="K416" i="8"/>
  <c r="K415" i="8"/>
  <c r="K414" i="8"/>
  <c r="K413" i="8"/>
  <c r="K412" i="8"/>
  <c r="K411" i="8"/>
  <c r="K410" i="8"/>
  <c r="K409" i="8"/>
  <c r="K408" i="8"/>
  <c r="K407" i="8"/>
  <c r="K406" i="8"/>
  <c r="K405" i="8"/>
  <c r="K404" i="8"/>
  <c r="K403" i="8"/>
  <c r="K402" i="8"/>
  <c r="K401" i="8"/>
  <c r="K400" i="8"/>
  <c r="K399" i="8"/>
  <c r="K398" i="8"/>
  <c r="K397" i="8"/>
  <c r="K396" i="8"/>
  <c r="K395" i="8"/>
  <c r="K394" i="8"/>
  <c r="K393" i="8"/>
  <c r="K392" i="8"/>
  <c r="K391" i="8"/>
  <c r="K390" i="8"/>
  <c r="K389" i="8"/>
  <c r="K388" i="8"/>
  <c r="K387" i="8"/>
  <c r="K386" i="8"/>
  <c r="K385" i="8"/>
  <c r="K384" i="8"/>
  <c r="K383" i="8"/>
  <c r="K382" i="8"/>
  <c r="K381" i="8"/>
  <c r="K380" i="8"/>
  <c r="K379" i="8"/>
  <c r="K378" i="8"/>
  <c r="K377" i="8"/>
  <c r="K376" i="8"/>
  <c r="K375" i="8"/>
  <c r="K374" i="8"/>
  <c r="K373" i="8"/>
  <c r="K372" i="8"/>
  <c r="K371" i="8"/>
  <c r="K370" i="8"/>
  <c r="K369" i="8"/>
  <c r="K368" i="8"/>
  <c r="K367" i="8"/>
  <c r="K366" i="8"/>
  <c r="K365" i="8"/>
  <c r="K364" i="8"/>
  <c r="K363" i="8"/>
  <c r="K362" i="8"/>
  <c r="K361" i="8"/>
  <c r="K360" i="8"/>
  <c r="K359" i="8"/>
  <c r="K358" i="8"/>
  <c r="K357" i="8"/>
  <c r="K356" i="8"/>
  <c r="K355" i="8"/>
  <c r="K354" i="8"/>
  <c r="K353" i="8"/>
  <c r="K352" i="8"/>
  <c r="K351" i="8"/>
  <c r="K350" i="8"/>
  <c r="K349" i="8"/>
  <c r="K348" i="8"/>
  <c r="K347" i="8"/>
  <c r="K346" i="8"/>
  <c r="K345" i="8"/>
  <c r="K344" i="8"/>
  <c r="K343" i="8"/>
  <c r="K342" i="8"/>
  <c r="K341" i="8"/>
  <c r="K340" i="8"/>
  <c r="K339" i="8"/>
  <c r="K338" i="8"/>
  <c r="K337" i="8"/>
  <c r="K336" i="8"/>
  <c r="K335" i="8"/>
  <c r="K334" i="8"/>
  <c r="K333" i="8"/>
  <c r="K332" i="8"/>
  <c r="K331" i="8"/>
  <c r="K330" i="8"/>
  <c r="K329" i="8"/>
  <c r="K328" i="8"/>
  <c r="K327" i="8"/>
  <c r="K326" i="8"/>
  <c r="K325" i="8"/>
  <c r="K324" i="8"/>
  <c r="K323" i="8"/>
  <c r="K322" i="8"/>
  <c r="K321" i="8"/>
  <c r="K320" i="8"/>
  <c r="K319" i="8"/>
  <c r="K318" i="8"/>
  <c r="K317" i="8"/>
  <c r="K316" i="8"/>
  <c r="K315" i="8"/>
  <c r="K314" i="8"/>
  <c r="K313" i="8"/>
  <c r="K312" i="8"/>
  <c r="K311" i="8"/>
  <c r="K310" i="8"/>
  <c r="K309" i="8"/>
  <c r="K308" i="8"/>
  <c r="K307" i="8"/>
  <c r="K306" i="8"/>
  <c r="K305" i="8"/>
  <c r="K304" i="8"/>
  <c r="K303" i="8"/>
  <c r="K302" i="8"/>
  <c r="K301" i="8"/>
  <c r="K300" i="8"/>
  <c r="K299" i="8"/>
  <c r="K298" i="8"/>
  <c r="K297" i="8"/>
  <c r="K296" i="8"/>
  <c r="K295" i="8"/>
  <c r="K294" i="8"/>
  <c r="K293" i="8"/>
  <c r="K292" i="8"/>
  <c r="K291" i="8"/>
  <c r="K290" i="8"/>
  <c r="K289" i="8"/>
  <c r="K288" i="8"/>
  <c r="K287" i="8"/>
  <c r="K286" i="8"/>
  <c r="K285" i="8"/>
  <c r="K284" i="8"/>
  <c r="K283" i="8"/>
  <c r="K282" i="8"/>
  <c r="K281" i="8"/>
  <c r="K280" i="8"/>
  <c r="K279" i="8"/>
  <c r="K278" i="8"/>
  <c r="K277" i="8"/>
  <c r="K276" i="8"/>
  <c r="K275" i="8"/>
  <c r="K274" i="8"/>
  <c r="K273" i="8"/>
  <c r="K272" i="8"/>
  <c r="K271" i="8"/>
  <c r="K270" i="8"/>
  <c r="K269" i="8"/>
  <c r="K268" i="8"/>
  <c r="K267" i="8"/>
  <c r="K266" i="8"/>
  <c r="K265" i="8"/>
  <c r="K264" i="8"/>
  <c r="K263" i="8"/>
  <c r="K262" i="8"/>
  <c r="K261" i="8"/>
  <c r="K260" i="8"/>
  <c r="K259" i="8"/>
  <c r="K258" i="8"/>
  <c r="K257" i="8"/>
  <c r="K256" i="8"/>
  <c r="K255" i="8"/>
  <c r="K254" i="8"/>
  <c r="K253" i="8"/>
  <c r="K252" i="8"/>
  <c r="K251" i="8"/>
  <c r="K250" i="8"/>
  <c r="K249" i="8"/>
  <c r="K248" i="8"/>
  <c r="K247" i="8"/>
  <c r="K246" i="8"/>
  <c r="K245" i="8"/>
  <c r="K244" i="8"/>
  <c r="K243" i="8"/>
  <c r="K242" i="8"/>
  <c r="K241" i="8"/>
  <c r="K240" i="8"/>
  <c r="K239" i="8"/>
  <c r="K238" i="8"/>
  <c r="K237" i="8"/>
  <c r="K236" i="8"/>
  <c r="K235" i="8"/>
  <c r="K234" i="8"/>
  <c r="K233" i="8"/>
  <c r="K232" i="8"/>
  <c r="K231" i="8"/>
  <c r="K230" i="8"/>
  <c r="K229" i="8"/>
  <c r="K228" i="8"/>
  <c r="K227" i="8"/>
  <c r="K226" i="8"/>
  <c r="K225" i="8"/>
  <c r="K224" i="8"/>
  <c r="K223" i="8"/>
  <c r="K222" i="8"/>
  <c r="K221" i="8"/>
  <c r="K220" i="8"/>
  <c r="K219" i="8"/>
  <c r="K218" i="8"/>
  <c r="K217" i="8"/>
  <c r="K216" i="8"/>
  <c r="K215" i="8"/>
  <c r="K214" i="8"/>
  <c r="K213" i="8"/>
  <c r="K212" i="8"/>
  <c r="K211" i="8"/>
  <c r="K210" i="8"/>
  <c r="K209" i="8"/>
  <c r="K208" i="8"/>
  <c r="K207" i="8"/>
  <c r="K206" i="8"/>
  <c r="K205" i="8"/>
  <c r="K204" i="8"/>
  <c r="K203" i="8"/>
  <c r="K202" i="8"/>
  <c r="K201" i="8"/>
  <c r="K200" i="8"/>
  <c r="K199" i="8"/>
  <c r="K198" i="8"/>
  <c r="K197" i="8"/>
  <c r="K196" i="8"/>
  <c r="K195" i="8"/>
  <c r="K194" i="8"/>
  <c r="K193" i="8"/>
  <c r="K192" i="8"/>
  <c r="K191" i="8"/>
  <c r="K190" i="8"/>
  <c r="K189" i="8"/>
  <c r="K188" i="8"/>
  <c r="K187" i="8"/>
  <c r="K186" i="8"/>
  <c r="K185" i="8"/>
  <c r="K184" i="8"/>
  <c r="K183" i="8"/>
  <c r="K182" i="8"/>
  <c r="K181" i="8"/>
  <c r="K180" i="8"/>
  <c r="K179" i="8"/>
  <c r="K178" i="8"/>
  <c r="K177" i="8"/>
  <c r="K176" i="8"/>
  <c r="K175" i="8"/>
  <c r="K174" i="8"/>
  <c r="K173" i="8"/>
  <c r="K172" i="8"/>
  <c r="K171" i="8"/>
  <c r="K170" i="8"/>
  <c r="K169" i="8"/>
  <c r="K168" i="8"/>
  <c r="K167" i="8"/>
  <c r="K166" i="8"/>
  <c r="K165" i="8"/>
  <c r="K164" i="8"/>
  <c r="K163" i="8"/>
  <c r="K162" i="8"/>
  <c r="K161" i="8"/>
  <c r="K160" i="8"/>
  <c r="K159" i="8"/>
  <c r="K158" i="8"/>
  <c r="K157" i="8"/>
  <c r="K156" i="8"/>
  <c r="K155" i="8"/>
  <c r="K154" i="8"/>
  <c r="K153" i="8"/>
  <c r="K152" i="8"/>
  <c r="K151" i="8"/>
  <c r="K150" i="8"/>
  <c r="K149" i="8"/>
  <c r="K148" i="8"/>
  <c r="K147" i="8"/>
  <c r="K146" i="8"/>
  <c r="K145" i="8"/>
  <c r="K144" i="8"/>
  <c r="K143" i="8"/>
  <c r="K142" i="8"/>
  <c r="K141" i="8"/>
  <c r="K140" i="8"/>
  <c r="K139" i="8"/>
  <c r="K138" i="8"/>
  <c r="K137" i="8"/>
  <c r="K136" i="8"/>
  <c r="K135" i="8"/>
  <c r="K134" i="8"/>
  <c r="K133" i="8"/>
  <c r="K132" i="8"/>
  <c r="K131" i="8"/>
  <c r="K130" i="8"/>
  <c r="K129" i="8"/>
  <c r="K128" i="8"/>
  <c r="K127" i="8"/>
  <c r="K126" i="8"/>
  <c r="K125" i="8"/>
  <c r="K124" i="8"/>
  <c r="K123" i="8"/>
  <c r="K122" i="8"/>
  <c r="K121" i="8"/>
  <c r="K120" i="8"/>
  <c r="K119" i="8"/>
  <c r="K118" i="8"/>
  <c r="K117" i="8"/>
  <c r="K116" i="8"/>
  <c r="K115" i="8"/>
  <c r="K114" i="8"/>
  <c r="K113" i="8"/>
  <c r="K112" i="8"/>
  <c r="K111" i="8"/>
  <c r="K110" i="8"/>
  <c r="K109" i="8"/>
  <c r="K108" i="8"/>
  <c r="K107" i="8"/>
  <c r="K106" i="8"/>
  <c r="K105" i="8"/>
  <c r="K104" i="8"/>
  <c r="K103" i="8"/>
  <c r="K102" i="8"/>
  <c r="K101" i="8"/>
  <c r="K100" i="8"/>
  <c r="K99" i="8"/>
  <c r="K98" i="8"/>
  <c r="K97" i="8"/>
  <c r="K96" i="8"/>
  <c r="K95" i="8"/>
  <c r="K94" i="8"/>
  <c r="K93" i="8"/>
  <c r="K92" i="8"/>
  <c r="K91" i="8"/>
  <c r="K90" i="8"/>
  <c r="K89" i="8"/>
  <c r="K88" i="8"/>
  <c r="K87" i="8"/>
  <c r="K86" i="8"/>
  <c r="K85" i="8"/>
  <c r="K84" i="8"/>
  <c r="K83" i="8"/>
  <c r="K82" i="8"/>
  <c r="K81" i="8"/>
  <c r="K80" i="8"/>
  <c r="K79" i="8"/>
  <c r="K78" i="8"/>
  <c r="K77" i="8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K4" i="8"/>
  <c r="K3" i="8"/>
  <c r="K2" i="8"/>
  <c r="Q501" i="3"/>
  <c r="Q500" i="3"/>
  <c r="Q499" i="3"/>
  <c r="Q498" i="3"/>
  <c r="Q497" i="3"/>
  <c r="Q496" i="3"/>
  <c r="Q495" i="3"/>
  <c r="Q494" i="3"/>
  <c r="Q493" i="3"/>
  <c r="Q492" i="3"/>
  <c r="Q491" i="3"/>
  <c r="Q490" i="3"/>
  <c r="Q489" i="3"/>
  <c r="Q488" i="3"/>
  <c r="Q487" i="3"/>
  <c r="Q486" i="3"/>
  <c r="Q485" i="3"/>
  <c r="Q484" i="3"/>
  <c r="Q483" i="3"/>
  <c r="Q482" i="3"/>
  <c r="Q481" i="3"/>
  <c r="Q480" i="3"/>
  <c r="Q479" i="3"/>
  <c r="Q478" i="3"/>
  <c r="Q477" i="3"/>
  <c r="Q476" i="3"/>
  <c r="Q475" i="3"/>
  <c r="Q474" i="3"/>
  <c r="Q473" i="3"/>
  <c r="Q472" i="3"/>
  <c r="Q471" i="3"/>
  <c r="Q470" i="3"/>
  <c r="Q469" i="3"/>
  <c r="Q468" i="3"/>
  <c r="Q467" i="3"/>
  <c r="Q466" i="3"/>
  <c r="Q465" i="3"/>
  <c r="Q464" i="3"/>
  <c r="Q463" i="3"/>
  <c r="Q462" i="3"/>
  <c r="Q461" i="3"/>
  <c r="Q460" i="3"/>
  <c r="Q459" i="3"/>
  <c r="Q458" i="3"/>
  <c r="Q457" i="3"/>
  <c r="Q456" i="3"/>
  <c r="Q455" i="3"/>
  <c r="Q454" i="3"/>
  <c r="Q453" i="3"/>
  <c r="Q452" i="3"/>
  <c r="Q451" i="3"/>
  <c r="Q450" i="3"/>
  <c r="Q449" i="3"/>
  <c r="Q448" i="3"/>
  <c r="Q447" i="3"/>
  <c r="Q446" i="3"/>
  <c r="Q445" i="3"/>
  <c r="Q444" i="3"/>
  <c r="Q443" i="3"/>
  <c r="Q442" i="3"/>
  <c r="Q441" i="3"/>
  <c r="Q440" i="3"/>
  <c r="Q439" i="3"/>
  <c r="Q438" i="3"/>
  <c r="Q437" i="3"/>
  <c r="Q436" i="3"/>
  <c r="Q435" i="3"/>
  <c r="Q434" i="3"/>
  <c r="Q433" i="3"/>
  <c r="Q432" i="3"/>
  <c r="Q431" i="3"/>
  <c r="Q430" i="3"/>
  <c r="Q429" i="3"/>
  <c r="Q428" i="3"/>
  <c r="Q427" i="3"/>
  <c r="Q426" i="3"/>
  <c r="Q425" i="3"/>
  <c r="Q424" i="3"/>
  <c r="Q423" i="3"/>
  <c r="Q422" i="3"/>
  <c r="Q421" i="3"/>
  <c r="Q420" i="3"/>
  <c r="Q419" i="3"/>
  <c r="Q418" i="3"/>
  <c r="Q417" i="3"/>
  <c r="Q416" i="3"/>
  <c r="Q415" i="3"/>
  <c r="Q414" i="3"/>
  <c r="Q413" i="3"/>
  <c r="Q412" i="3"/>
  <c r="Q411" i="3"/>
  <c r="Q410" i="3"/>
  <c r="Q409" i="3"/>
  <c r="Q408" i="3"/>
  <c r="Q407" i="3"/>
  <c r="Q406" i="3"/>
  <c r="Q405" i="3"/>
  <c r="Q404" i="3"/>
  <c r="Q403" i="3"/>
  <c r="Q402" i="3"/>
  <c r="Q401" i="3"/>
  <c r="Q400" i="3"/>
  <c r="Q399" i="3"/>
  <c r="Q398" i="3"/>
  <c r="Q397" i="3"/>
  <c r="Q396" i="3"/>
  <c r="Q395" i="3"/>
  <c r="Q394" i="3"/>
  <c r="Q393" i="3"/>
  <c r="Q392" i="3"/>
  <c r="Q391" i="3"/>
  <c r="Q390" i="3"/>
  <c r="Q389" i="3"/>
  <c r="Q388" i="3"/>
  <c r="Q387" i="3"/>
  <c r="Q386" i="3"/>
  <c r="Q385" i="3"/>
  <c r="Q384" i="3"/>
  <c r="Q383" i="3"/>
  <c r="Q382" i="3"/>
  <c r="Q381" i="3"/>
  <c r="Q380" i="3"/>
  <c r="Q379" i="3"/>
  <c r="Q378" i="3"/>
  <c r="Q377" i="3"/>
  <c r="Q376" i="3"/>
  <c r="Q375" i="3"/>
  <c r="Q374" i="3"/>
  <c r="Q373" i="3"/>
  <c r="Q372" i="3"/>
  <c r="Q371" i="3"/>
  <c r="Q370" i="3"/>
  <c r="Q369" i="3"/>
  <c r="Q368" i="3"/>
  <c r="Q367" i="3"/>
  <c r="Q366" i="3"/>
  <c r="Q365" i="3"/>
  <c r="Q364" i="3"/>
  <c r="Q363" i="3"/>
  <c r="Q362" i="3"/>
  <c r="Q361" i="3"/>
  <c r="Q360" i="3"/>
  <c r="Q359" i="3"/>
  <c r="Q358" i="3"/>
  <c r="Q357" i="3"/>
  <c r="Q356" i="3"/>
  <c r="Q355" i="3"/>
  <c r="Q354" i="3"/>
  <c r="Q353" i="3"/>
  <c r="Q352" i="3"/>
  <c r="Q351" i="3"/>
  <c r="Q350" i="3"/>
  <c r="Q349" i="3"/>
  <c r="Q348" i="3"/>
  <c r="Q347" i="3"/>
  <c r="Q346" i="3"/>
  <c r="Q345" i="3"/>
  <c r="Q344" i="3"/>
  <c r="Q343" i="3"/>
  <c r="Q342" i="3"/>
  <c r="Q341" i="3"/>
  <c r="Q340" i="3"/>
  <c r="Q339" i="3"/>
  <c r="Q338" i="3"/>
  <c r="Q337" i="3"/>
  <c r="Q336" i="3"/>
  <c r="Q335" i="3"/>
  <c r="Q334" i="3"/>
  <c r="Q333" i="3"/>
  <c r="Q332" i="3"/>
  <c r="Q331" i="3"/>
  <c r="Q330" i="3"/>
  <c r="Q329" i="3"/>
  <c r="Q328" i="3"/>
  <c r="Q327" i="3"/>
  <c r="Q326" i="3"/>
  <c r="Q325" i="3"/>
  <c r="Q324" i="3"/>
  <c r="Q323" i="3"/>
  <c r="Q322" i="3"/>
  <c r="Q321" i="3"/>
  <c r="Q320" i="3"/>
  <c r="Q319" i="3"/>
  <c r="Q318" i="3"/>
  <c r="Q317" i="3"/>
  <c r="Q316" i="3"/>
  <c r="Q315" i="3"/>
  <c r="Q314" i="3"/>
  <c r="Q313" i="3"/>
  <c r="Q312" i="3"/>
  <c r="Q311" i="3"/>
  <c r="Q310" i="3"/>
  <c r="Q309" i="3"/>
  <c r="Q308" i="3"/>
  <c r="Q307" i="3"/>
  <c r="Q306" i="3"/>
  <c r="Q305" i="3"/>
  <c r="Q304" i="3"/>
  <c r="Q303" i="3"/>
  <c r="Q302" i="3"/>
  <c r="Q301" i="3"/>
  <c r="Q300" i="3"/>
  <c r="Q299" i="3"/>
  <c r="Q298" i="3"/>
  <c r="Q297" i="3"/>
  <c r="Q296" i="3"/>
  <c r="Q295" i="3"/>
  <c r="Q294" i="3"/>
  <c r="Q293" i="3"/>
  <c r="Q292" i="3"/>
  <c r="Q291" i="3"/>
  <c r="Q290" i="3"/>
  <c r="Q289" i="3"/>
  <c r="Q288" i="3"/>
  <c r="Q287" i="3"/>
  <c r="Q286" i="3"/>
  <c r="Q285" i="3"/>
  <c r="Q284" i="3"/>
  <c r="Q283" i="3"/>
  <c r="Q282" i="3"/>
  <c r="Q281" i="3"/>
  <c r="Q280" i="3"/>
  <c r="Q279" i="3"/>
  <c r="Q278" i="3"/>
  <c r="Q277" i="3"/>
  <c r="Q276" i="3"/>
  <c r="Q275" i="3"/>
  <c r="Q274" i="3"/>
  <c r="Q273" i="3"/>
  <c r="Q272" i="3"/>
  <c r="Q271" i="3"/>
  <c r="Q270" i="3"/>
  <c r="Q269" i="3"/>
  <c r="Q268" i="3"/>
  <c r="Q267" i="3"/>
  <c r="Q266" i="3"/>
  <c r="Q265" i="3"/>
  <c r="Q264" i="3"/>
  <c r="Q263" i="3"/>
  <c r="Q262" i="3"/>
  <c r="Q261" i="3"/>
  <c r="Q260" i="3"/>
  <c r="Q259" i="3"/>
  <c r="Q258" i="3"/>
  <c r="Q257" i="3"/>
  <c r="Q256" i="3"/>
  <c r="Q255" i="3"/>
  <c r="Q254" i="3"/>
  <c r="Q253" i="3"/>
  <c r="Q252" i="3"/>
  <c r="Q251" i="3"/>
  <c r="Q250" i="3"/>
  <c r="Q249" i="3"/>
  <c r="Q248" i="3"/>
  <c r="Q247" i="3"/>
  <c r="Q246" i="3"/>
  <c r="Q245" i="3"/>
  <c r="Q244" i="3"/>
  <c r="Q243" i="3"/>
  <c r="Q242" i="3"/>
  <c r="Q241" i="3"/>
  <c r="Q240" i="3"/>
  <c r="Q239" i="3"/>
  <c r="Q238" i="3"/>
  <c r="Q237" i="3"/>
  <c r="Q236" i="3"/>
  <c r="Q235" i="3"/>
  <c r="Q234" i="3"/>
  <c r="Q233" i="3"/>
  <c r="Q232" i="3"/>
  <c r="Q231" i="3"/>
  <c r="Q230" i="3"/>
  <c r="Q229" i="3"/>
  <c r="Q228" i="3"/>
  <c r="Q227" i="3"/>
  <c r="Q226" i="3"/>
  <c r="Q225" i="3"/>
  <c r="Q224" i="3"/>
  <c r="Q223" i="3"/>
  <c r="Q222" i="3"/>
  <c r="Q221" i="3"/>
  <c r="Q220" i="3"/>
  <c r="Q219" i="3"/>
  <c r="Q218" i="3"/>
  <c r="Q217" i="3"/>
  <c r="Q216" i="3"/>
  <c r="Q215" i="3"/>
  <c r="Q214" i="3"/>
  <c r="Q213" i="3"/>
  <c r="Q212" i="3"/>
  <c r="Q211" i="3"/>
  <c r="Q210" i="3"/>
  <c r="Q209" i="3"/>
  <c r="Q208" i="3"/>
  <c r="Q207" i="3"/>
  <c r="Q206" i="3"/>
  <c r="Q205" i="3"/>
  <c r="Q204" i="3"/>
  <c r="Q203" i="3"/>
  <c r="Q202" i="3"/>
  <c r="Q201" i="3"/>
  <c r="Q200" i="3"/>
  <c r="Q199" i="3"/>
  <c r="Q198" i="3"/>
  <c r="Q197" i="3"/>
  <c r="Q196" i="3"/>
  <c r="Q195" i="3"/>
  <c r="Q194" i="3"/>
  <c r="Q193" i="3"/>
  <c r="Q192" i="3"/>
  <c r="Q191" i="3"/>
  <c r="Q190" i="3"/>
  <c r="Q189" i="3"/>
  <c r="Q188" i="3"/>
  <c r="Q187" i="3"/>
  <c r="Q186" i="3"/>
  <c r="Q185" i="3"/>
  <c r="Q184" i="3"/>
  <c r="Q183" i="3"/>
  <c r="Q182" i="3"/>
  <c r="Q181" i="3"/>
  <c r="Q180" i="3"/>
  <c r="Q179" i="3"/>
  <c r="Q178" i="3"/>
  <c r="Q177" i="3"/>
  <c r="Q176" i="3"/>
  <c r="Q175" i="3"/>
  <c r="Q174" i="3"/>
  <c r="Q173" i="3"/>
  <c r="Q172" i="3"/>
  <c r="Q171" i="3"/>
  <c r="Q170" i="3"/>
  <c r="Q169" i="3"/>
  <c r="Q168" i="3"/>
  <c r="Q167" i="3"/>
  <c r="Q166" i="3"/>
  <c r="Q165" i="3"/>
  <c r="Q164" i="3"/>
  <c r="Q163" i="3"/>
  <c r="Q162" i="3"/>
  <c r="Q161" i="3"/>
  <c r="Q160" i="3"/>
  <c r="Q159" i="3"/>
  <c r="Q158" i="3"/>
  <c r="Q157" i="3"/>
  <c r="Q156" i="3"/>
  <c r="Q155" i="3"/>
  <c r="Q154" i="3"/>
  <c r="Q153" i="3"/>
  <c r="Q152" i="3"/>
  <c r="Q151" i="3"/>
  <c r="Q150" i="3"/>
  <c r="Q149" i="3"/>
  <c r="Q148" i="3"/>
  <c r="Q147" i="3"/>
  <c r="Q146" i="3"/>
  <c r="Q145" i="3"/>
  <c r="Q144" i="3"/>
  <c r="Q143" i="3"/>
  <c r="Q142" i="3"/>
  <c r="Q141" i="3"/>
  <c r="Q140" i="3"/>
  <c r="Q139" i="3"/>
  <c r="Q138" i="3"/>
  <c r="Q137" i="3"/>
  <c r="Q136" i="3"/>
  <c r="Q135" i="3"/>
  <c r="Q134" i="3"/>
  <c r="Q133" i="3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117" i="3"/>
  <c r="Q116" i="3"/>
  <c r="Q115" i="3"/>
  <c r="Q114" i="3"/>
  <c r="Q113" i="3"/>
  <c r="Q112" i="3"/>
  <c r="Q111" i="3"/>
  <c r="Q110" i="3"/>
  <c r="Q109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  <c r="Q501" i="2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Q483" i="2"/>
  <c r="Q482" i="2"/>
  <c r="Q481" i="2"/>
  <c r="Q480" i="2"/>
  <c r="Q479" i="2"/>
  <c r="Q478" i="2"/>
  <c r="Q477" i="2"/>
  <c r="Q476" i="2"/>
  <c r="Q475" i="2"/>
  <c r="Q474" i="2"/>
  <c r="Q473" i="2"/>
  <c r="Q472" i="2"/>
  <c r="Q471" i="2"/>
  <c r="Q470" i="2"/>
  <c r="Q469" i="2"/>
  <c r="Q468" i="2"/>
  <c r="Q467" i="2"/>
  <c r="Q466" i="2"/>
  <c r="Q465" i="2"/>
  <c r="Q464" i="2"/>
  <c r="Q463" i="2"/>
  <c r="Q462" i="2"/>
  <c r="Q461" i="2"/>
  <c r="Q460" i="2"/>
  <c r="Q459" i="2"/>
  <c r="Q458" i="2"/>
  <c r="Q457" i="2"/>
  <c r="Q456" i="2"/>
  <c r="Q455" i="2"/>
  <c r="Q454" i="2"/>
  <c r="Q453" i="2"/>
  <c r="Q452" i="2"/>
  <c r="Q451" i="2"/>
  <c r="Q450" i="2"/>
  <c r="Q449" i="2"/>
  <c r="Q448" i="2"/>
  <c r="Q447" i="2"/>
  <c r="Q446" i="2"/>
  <c r="Q445" i="2"/>
  <c r="Q444" i="2"/>
  <c r="Q443" i="2"/>
  <c r="Q442" i="2"/>
  <c r="Q441" i="2"/>
  <c r="Q440" i="2"/>
  <c r="Q439" i="2"/>
  <c r="Q438" i="2"/>
  <c r="Q437" i="2"/>
  <c r="Q436" i="2"/>
  <c r="Q435" i="2"/>
  <c r="Q434" i="2"/>
  <c r="Q433" i="2"/>
  <c r="Q432" i="2"/>
  <c r="Q431" i="2"/>
  <c r="Q430" i="2"/>
  <c r="Q429" i="2"/>
  <c r="Q428" i="2"/>
  <c r="Q427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10" i="2"/>
  <c r="Q409" i="2"/>
  <c r="Q408" i="2"/>
  <c r="Q407" i="2"/>
  <c r="Q406" i="2"/>
  <c r="Q405" i="2"/>
  <c r="Q404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10" i="2"/>
  <c r="Q309" i="2"/>
  <c r="Q308" i="2"/>
  <c r="Q307" i="2"/>
  <c r="Q306" i="2"/>
  <c r="Q305" i="2"/>
  <c r="Q304" i="2"/>
  <c r="Q303" i="2"/>
  <c r="Q302" i="2"/>
  <c r="Q301" i="2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Q2" i="2"/>
  <c r="L501" i="6"/>
  <c r="L14" i="6"/>
  <c r="L3" i="6"/>
  <c r="L4" i="6"/>
  <c r="L5" i="6"/>
  <c r="L6" i="6"/>
  <c r="L7" i="6"/>
  <c r="L8" i="6"/>
  <c r="L9" i="6"/>
  <c r="L10" i="6"/>
  <c r="L11" i="6"/>
  <c r="L12" i="6"/>
  <c r="L13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2" i="6"/>
  <c r="C2" i="16"/>
  <c r="E2" i="16"/>
  <c r="G2" i="16"/>
  <c r="C3" i="16"/>
  <c r="E3" i="16"/>
  <c r="G3" i="16"/>
  <c r="C4" i="16"/>
  <c r="E4" i="16"/>
  <c r="G4" i="16"/>
  <c r="C5" i="16"/>
  <c r="E5" i="16"/>
  <c r="G5" i="16"/>
  <c r="C6" i="16"/>
  <c r="E6" i="16"/>
  <c r="G6" i="16"/>
  <c r="C7" i="16"/>
  <c r="E7" i="16"/>
  <c r="G7" i="16"/>
  <c r="C8" i="16"/>
  <c r="E8" i="16"/>
  <c r="G8" i="16"/>
  <c r="C9" i="16"/>
  <c r="E9" i="16"/>
  <c r="G9" i="16"/>
  <c r="C10" i="16"/>
  <c r="E10" i="16"/>
  <c r="G10" i="16"/>
  <c r="C11" i="16"/>
  <c r="E11" i="16"/>
  <c r="G11" i="16"/>
  <c r="C12" i="16"/>
  <c r="E12" i="16"/>
  <c r="G12" i="16"/>
  <c r="C13" i="16"/>
  <c r="E13" i="16"/>
  <c r="G13" i="16"/>
  <c r="C14" i="16"/>
  <c r="E14" i="16"/>
  <c r="G14" i="16"/>
  <c r="C15" i="16"/>
  <c r="E15" i="16"/>
  <c r="G15" i="16"/>
  <c r="C16" i="16"/>
  <c r="E16" i="16"/>
  <c r="G16" i="16"/>
  <c r="C17" i="16"/>
  <c r="E17" i="16"/>
  <c r="G17" i="16"/>
  <c r="C18" i="16"/>
  <c r="E18" i="16"/>
  <c r="G18" i="16"/>
  <c r="C19" i="16"/>
  <c r="E19" i="16"/>
  <c r="G19" i="16"/>
  <c r="C20" i="16"/>
  <c r="E20" i="16"/>
  <c r="G20" i="16"/>
  <c r="C21" i="16"/>
  <c r="E21" i="16"/>
  <c r="G21" i="16"/>
  <c r="C22" i="16"/>
  <c r="E22" i="16"/>
  <c r="G22" i="16"/>
  <c r="C23" i="16"/>
  <c r="E23" i="16"/>
  <c r="G23" i="16"/>
  <c r="C24" i="16"/>
  <c r="E24" i="16"/>
  <c r="G24" i="16"/>
  <c r="C25" i="16"/>
  <c r="E25" i="16"/>
  <c r="G25" i="16"/>
  <c r="C26" i="16"/>
  <c r="E26" i="16"/>
  <c r="G26" i="16"/>
  <c r="C27" i="16"/>
  <c r="E27" i="16"/>
  <c r="G27" i="16"/>
  <c r="C28" i="16"/>
  <c r="E28" i="16"/>
  <c r="G28" i="16"/>
  <c r="C29" i="16"/>
  <c r="E29" i="16"/>
  <c r="G29" i="16"/>
  <c r="C30" i="16"/>
  <c r="E30" i="16"/>
  <c r="G30" i="16"/>
  <c r="C31" i="16"/>
  <c r="E31" i="16"/>
  <c r="G31" i="16"/>
  <c r="C32" i="16"/>
  <c r="E32" i="16"/>
  <c r="G32" i="16"/>
  <c r="C33" i="16"/>
  <c r="E33" i="16"/>
  <c r="G33" i="16"/>
  <c r="C34" i="16"/>
  <c r="E34" i="16"/>
  <c r="G34" i="16"/>
  <c r="C35" i="16"/>
  <c r="E35" i="16"/>
  <c r="G35" i="16"/>
  <c r="C36" i="16"/>
  <c r="E36" i="16"/>
  <c r="G36" i="16"/>
  <c r="C37" i="16"/>
  <c r="E37" i="16"/>
  <c r="G37" i="16"/>
  <c r="C38" i="16"/>
  <c r="E38" i="16"/>
  <c r="G38" i="16"/>
  <c r="C39" i="16"/>
  <c r="E39" i="16"/>
  <c r="G39" i="16"/>
  <c r="C40" i="16"/>
  <c r="E40" i="16"/>
  <c r="G40" i="16"/>
  <c r="C41" i="16"/>
  <c r="E41" i="16"/>
  <c r="G41" i="16"/>
  <c r="C42" i="16"/>
  <c r="E42" i="16"/>
  <c r="G42" i="16"/>
  <c r="C43" i="16"/>
  <c r="E43" i="16"/>
  <c r="G43" i="16"/>
  <c r="C44" i="16"/>
  <c r="E44" i="16"/>
  <c r="G44" i="16"/>
  <c r="C45" i="16"/>
  <c r="E45" i="16"/>
  <c r="G45" i="16"/>
  <c r="C46" i="16"/>
  <c r="E46" i="16"/>
  <c r="G46" i="16"/>
  <c r="C47" i="16"/>
  <c r="E47" i="16"/>
  <c r="G47" i="16"/>
  <c r="C48" i="16"/>
  <c r="E48" i="16"/>
  <c r="G48" i="16"/>
  <c r="C49" i="16"/>
  <c r="E49" i="16"/>
  <c r="G49" i="16"/>
  <c r="C50" i="16"/>
  <c r="E50" i="16"/>
  <c r="G50" i="16"/>
  <c r="C51" i="16"/>
  <c r="E51" i="16"/>
  <c r="G51" i="16"/>
  <c r="C52" i="16"/>
  <c r="E52" i="16"/>
  <c r="G52" i="16"/>
  <c r="C53" i="16"/>
  <c r="E53" i="16"/>
  <c r="G53" i="16"/>
  <c r="C54" i="16"/>
  <c r="E54" i="16"/>
  <c r="G54" i="16"/>
  <c r="C55" i="16"/>
  <c r="E55" i="16"/>
  <c r="G55" i="16"/>
  <c r="C56" i="16"/>
  <c r="E56" i="16"/>
  <c r="G56" i="16"/>
  <c r="C57" i="16"/>
  <c r="E57" i="16"/>
  <c r="G57" i="16"/>
  <c r="C58" i="16"/>
  <c r="E58" i="16"/>
  <c r="G58" i="16"/>
  <c r="C59" i="16"/>
  <c r="E59" i="16"/>
  <c r="G59" i="16"/>
  <c r="C60" i="16"/>
  <c r="E60" i="16"/>
  <c r="G60" i="16"/>
  <c r="C61" i="16"/>
  <c r="E61" i="16"/>
  <c r="G61" i="16"/>
  <c r="C62" i="16"/>
  <c r="E62" i="16"/>
  <c r="G62" i="16"/>
  <c r="C63" i="16"/>
  <c r="E63" i="16"/>
  <c r="G63" i="16"/>
  <c r="C64" i="16"/>
  <c r="E64" i="16"/>
  <c r="G64" i="16"/>
  <c r="C65" i="16"/>
  <c r="E65" i="16"/>
  <c r="G65" i="16"/>
  <c r="C66" i="16"/>
  <c r="E66" i="16"/>
  <c r="G66" i="16"/>
  <c r="C67" i="16"/>
  <c r="E67" i="16"/>
  <c r="G67" i="16"/>
  <c r="C68" i="16"/>
  <c r="E68" i="16"/>
  <c r="G68" i="16"/>
  <c r="C69" i="16"/>
  <c r="E69" i="16"/>
  <c r="G69" i="16"/>
  <c r="C70" i="16"/>
  <c r="E70" i="16"/>
  <c r="G70" i="16"/>
  <c r="C71" i="16"/>
  <c r="E71" i="16"/>
  <c r="G71" i="16"/>
  <c r="C72" i="16"/>
  <c r="E72" i="16"/>
  <c r="G72" i="16"/>
  <c r="C73" i="16"/>
  <c r="E73" i="16"/>
  <c r="G73" i="16"/>
  <c r="C74" i="16"/>
  <c r="E74" i="16"/>
  <c r="G74" i="16"/>
  <c r="C75" i="16"/>
  <c r="E75" i="16"/>
  <c r="G75" i="16"/>
  <c r="C76" i="16"/>
  <c r="E76" i="16"/>
  <c r="G76" i="16"/>
  <c r="C77" i="16"/>
  <c r="E77" i="16"/>
  <c r="G77" i="16"/>
  <c r="C78" i="16"/>
  <c r="E78" i="16"/>
  <c r="G78" i="16"/>
  <c r="C79" i="16"/>
  <c r="E79" i="16"/>
  <c r="G79" i="16"/>
  <c r="C80" i="16"/>
  <c r="E80" i="16"/>
  <c r="G80" i="16"/>
  <c r="C81" i="16"/>
  <c r="E81" i="16"/>
  <c r="G81" i="16"/>
  <c r="C82" i="16"/>
  <c r="E82" i="16"/>
  <c r="G82" i="16"/>
  <c r="C83" i="16"/>
  <c r="E83" i="16"/>
  <c r="G83" i="16"/>
  <c r="C84" i="16"/>
  <c r="E84" i="16"/>
  <c r="G84" i="16"/>
  <c r="C85" i="16"/>
  <c r="E85" i="16"/>
  <c r="G85" i="16"/>
  <c r="C86" i="16"/>
  <c r="E86" i="16"/>
  <c r="G86" i="16"/>
  <c r="C87" i="16"/>
  <c r="E87" i="16"/>
  <c r="G87" i="16"/>
  <c r="C88" i="16"/>
  <c r="E88" i="16"/>
  <c r="G88" i="16"/>
  <c r="C89" i="16"/>
  <c r="E89" i="16"/>
  <c r="G89" i="16"/>
  <c r="C90" i="16"/>
  <c r="E90" i="16"/>
  <c r="G90" i="16"/>
  <c r="C91" i="16"/>
  <c r="E91" i="16"/>
  <c r="G91" i="16"/>
  <c r="C92" i="16"/>
  <c r="E92" i="16"/>
  <c r="G92" i="16"/>
  <c r="C93" i="16"/>
  <c r="E93" i="16"/>
  <c r="G93" i="16"/>
  <c r="C94" i="16"/>
  <c r="E94" i="16"/>
  <c r="G94" i="16"/>
  <c r="C95" i="16"/>
  <c r="E95" i="16"/>
  <c r="G95" i="16"/>
  <c r="C96" i="16"/>
  <c r="E96" i="16"/>
  <c r="G96" i="16"/>
  <c r="C97" i="16"/>
  <c r="E97" i="16"/>
  <c r="G97" i="16"/>
  <c r="C98" i="16"/>
  <c r="E98" i="16"/>
  <c r="G98" i="16"/>
  <c r="C99" i="16"/>
  <c r="E99" i="16"/>
  <c r="G99" i="16"/>
  <c r="C100" i="16"/>
  <c r="E100" i="16"/>
  <c r="G100" i="16"/>
  <c r="C101" i="16"/>
  <c r="E101" i="16"/>
  <c r="G101" i="16"/>
  <c r="C102" i="16"/>
  <c r="E102" i="16"/>
  <c r="G102" i="16"/>
  <c r="C103" i="16"/>
  <c r="E103" i="16"/>
  <c r="G103" i="16"/>
  <c r="C104" i="16"/>
  <c r="E104" i="16"/>
  <c r="G104" i="16"/>
  <c r="C105" i="16"/>
  <c r="E105" i="16"/>
  <c r="G105" i="16"/>
  <c r="C106" i="16"/>
  <c r="E106" i="16"/>
  <c r="G106" i="16"/>
  <c r="C107" i="16"/>
  <c r="E107" i="16"/>
  <c r="G107" i="16"/>
  <c r="C108" i="16"/>
  <c r="E108" i="16"/>
  <c r="G108" i="16"/>
  <c r="C109" i="16"/>
  <c r="E109" i="16"/>
  <c r="G109" i="16"/>
  <c r="C110" i="16"/>
  <c r="E110" i="16"/>
  <c r="G110" i="16"/>
  <c r="C111" i="16"/>
  <c r="E111" i="16"/>
  <c r="G111" i="16"/>
  <c r="C112" i="16"/>
  <c r="E112" i="16"/>
  <c r="G112" i="16"/>
  <c r="C113" i="16"/>
  <c r="E113" i="16"/>
  <c r="G113" i="16"/>
  <c r="C114" i="16"/>
  <c r="E114" i="16"/>
  <c r="G114" i="16"/>
  <c r="C115" i="16"/>
  <c r="E115" i="16"/>
  <c r="G115" i="16"/>
  <c r="C116" i="16"/>
  <c r="E116" i="16"/>
  <c r="G116" i="16"/>
  <c r="C117" i="16"/>
  <c r="E117" i="16"/>
  <c r="G117" i="16"/>
  <c r="C118" i="16"/>
  <c r="E118" i="16"/>
  <c r="G118" i="16"/>
  <c r="C119" i="16"/>
  <c r="E119" i="16"/>
  <c r="G119" i="16"/>
  <c r="C120" i="16"/>
  <c r="E120" i="16"/>
  <c r="G120" i="16"/>
  <c r="C121" i="16"/>
  <c r="E121" i="16"/>
  <c r="G121" i="16"/>
  <c r="C122" i="16"/>
  <c r="E122" i="16"/>
  <c r="G122" i="16"/>
  <c r="C123" i="16"/>
  <c r="E123" i="16"/>
  <c r="G123" i="16"/>
  <c r="C124" i="16"/>
  <c r="E124" i="16"/>
  <c r="G124" i="16"/>
  <c r="C125" i="16"/>
  <c r="E125" i="16"/>
  <c r="G125" i="16"/>
  <c r="C126" i="16"/>
  <c r="E126" i="16"/>
  <c r="G126" i="16"/>
  <c r="C127" i="16"/>
  <c r="E127" i="16"/>
  <c r="G127" i="16"/>
  <c r="C128" i="16"/>
  <c r="E128" i="16"/>
  <c r="G128" i="16"/>
  <c r="C129" i="16"/>
  <c r="E129" i="16"/>
  <c r="G129" i="16"/>
  <c r="C130" i="16"/>
  <c r="E130" i="16"/>
  <c r="G130" i="16"/>
  <c r="C131" i="16"/>
  <c r="E131" i="16"/>
  <c r="G131" i="16"/>
  <c r="C132" i="16"/>
  <c r="E132" i="16"/>
  <c r="G132" i="16"/>
  <c r="C133" i="16"/>
  <c r="E133" i="16"/>
  <c r="G133" i="16"/>
  <c r="C134" i="16"/>
  <c r="E134" i="16"/>
  <c r="G134" i="16"/>
  <c r="C135" i="16"/>
  <c r="E135" i="16"/>
  <c r="G135" i="16"/>
  <c r="C136" i="16"/>
  <c r="E136" i="16"/>
  <c r="G136" i="16"/>
  <c r="C137" i="16"/>
  <c r="E137" i="16"/>
  <c r="G137" i="16"/>
  <c r="C138" i="16"/>
  <c r="E138" i="16"/>
  <c r="G138" i="16"/>
  <c r="C139" i="16"/>
  <c r="E139" i="16"/>
  <c r="G139" i="16"/>
  <c r="C140" i="16"/>
  <c r="E140" i="16"/>
  <c r="G140" i="16"/>
  <c r="C141" i="16"/>
  <c r="E141" i="16"/>
  <c r="G141" i="16"/>
  <c r="C142" i="16"/>
  <c r="E142" i="16"/>
  <c r="G142" i="16"/>
  <c r="C143" i="16"/>
  <c r="E143" i="16"/>
  <c r="G143" i="16"/>
  <c r="C144" i="16"/>
  <c r="E144" i="16"/>
  <c r="G144" i="16"/>
  <c r="C145" i="16"/>
  <c r="E145" i="16"/>
  <c r="G145" i="16"/>
  <c r="C146" i="16"/>
  <c r="E146" i="16"/>
  <c r="G146" i="16"/>
  <c r="C147" i="16"/>
  <c r="E147" i="16"/>
  <c r="G147" i="16"/>
  <c r="C148" i="16"/>
  <c r="E148" i="16"/>
  <c r="G148" i="16"/>
  <c r="C149" i="16"/>
  <c r="E149" i="16"/>
  <c r="G149" i="16"/>
  <c r="C150" i="16"/>
  <c r="E150" i="16"/>
  <c r="G150" i="16"/>
  <c r="C151" i="16"/>
  <c r="E151" i="16"/>
  <c r="G151" i="16"/>
  <c r="C152" i="16"/>
  <c r="E152" i="16"/>
  <c r="G152" i="16"/>
  <c r="C153" i="16"/>
  <c r="E153" i="16"/>
  <c r="G153" i="16"/>
  <c r="C154" i="16"/>
  <c r="E154" i="16"/>
  <c r="G154" i="16"/>
  <c r="C155" i="16"/>
  <c r="E155" i="16"/>
  <c r="G155" i="16"/>
  <c r="C156" i="16"/>
  <c r="E156" i="16"/>
  <c r="G156" i="16"/>
  <c r="C157" i="16"/>
  <c r="E157" i="16"/>
  <c r="G157" i="16"/>
  <c r="C158" i="16"/>
  <c r="E158" i="16"/>
  <c r="G158" i="16"/>
  <c r="C159" i="16"/>
  <c r="E159" i="16"/>
  <c r="G159" i="16"/>
  <c r="C160" i="16"/>
  <c r="E160" i="16"/>
  <c r="G160" i="16"/>
  <c r="C161" i="16"/>
  <c r="E161" i="16"/>
  <c r="G161" i="16"/>
  <c r="C162" i="16"/>
  <c r="E162" i="16"/>
  <c r="G162" i="16"/>
  <c r="C163" i="16"/>
  <c r="E163" i="16"/>
  <c r="G163" i="16"/>
  <c r="C164" i="16"/>
  <c r="E164" i="16"/>
  <c r="G164" i="16"/>
  <c r="C165" i="16"/>
  <c r="E165" i="16"/>
  <c r="G165" i="16"/>
  <c r="C166" i="16"/>
  <c r="E166" i="16"/>
  <c r="G166" i="16"/>
  <c r="C167" i="16"/>
  <c r="E167" i="16"/>
  <c r="G167" i="16"/>
  <c r="C168" i="16"/>
  <c r="E168" i="16"/>
  <c r="G168" i="16"/>
  <c r="C169" i="16"/>
  <c r="E169" i="16"/>
  <c r="G169" i="16"/>
  <c r="C170" i="16"/>
  <c r="E170" i="16"/>
  <c r="G170" i="16"/>
  <c r="C171" i="16"/>
  <c r="E171" i="16"/>
  <c r="G171" i="16"/>
  <c r="C172" i="16"/>
  <c r="E172" i="16"/>
  <c r="G172" i="16"/>
  <c r="C173" i="16"/>
  <c r="E173" i="16"/>
  <c r="G173" i="16"/>
  <c r="C174" i="16"/>
  <c r="E174" i="16"/>
  <c r="G174" i="16"/>
  <c r="C175" i="16"/>
  <c r="E175" i="16"/>
  <c r="G175" i="16"/>
  <c r="C176" i="16"/>
  <c r="E176" i="16"/>
  <c r="G176" i="16"/>
  <c r="C177" i="16"/>
  <c r="E177" i="16"/>
  <c r="G177" i="16"/>
  <c r="C178" i="16"/>
  <c r="E178" i="16"/>
  <c r="G178" i="16"/>
  <c r="C179" i="16"/>
  <c r="E179" i="16"/>
  <c r="G179" i="16"/>
  <c r="C180" i="16"/>
  <c r="E180" i="16"/>
  <c r="G180" i="16"/>
  <c r="C181" i="16"/>
  <c r="E181" i="16"/>
  <c r="G181" i="16"/>
  <c r="C182" i="16"/>
  <c r="E182" i="16"/>
  <c r="G182" i="16"/>
  <c r="C183" i="16"/>
  <c r="E183" i="16"/>
  <c r="G183" i="16"/>
  <c r="C184" i="16"/>
  <c r="E184" i="16"/>
  <c r="G184" i="16"/>
  <c r="C185" i="16"/>
  <c r="E185" i="16"/>
  <c r="G185" i="16"/>
  <c r="C186" i="16"/>
  <c r="E186" i="16"/>
  <c r="G186" i="16"/>
  <c r="C187" i="16"/>
  <c r="E187" i="16"/>
  <c r="G187" i="16"/>
  <c r="C188" i="16"/>
  <c r="E188" i="16"/>
  <c r="G188" i="16"/>
  <c r="C189" i="16"/>
  <c r="E189" i="16"/>
  <c r="G189" i="16"/>
  <c r="C190" i="16"/>
  <c r="E190" i="16"/>
  <c r="G190" i="16"/>
  <c r="C191" i="16"/>
  <c r="E191" i="16"/>
  <c r="G191" i="16"/>
  <c r="C192" i="16"/>
  <c r="E192" i="16"/>
  <c r="G192" i="16"/>
  <c r="C193" i="16"/>
  <c r="E193" i="16"/>
  <c r="G193" i="16"/>
  <c r="C194" i="16"/>
  <c r="E194" i="16"/>
  <c r="G194" i="16"/>
  <c r="C195" i="16"/>
  <c r="E195" i="16"/>
  <c r="G195" i="16"/>
  <c r="C196" i="16"/>
  <c r="E196" i="16"/>
  <c r="G196" i="16"/>
  <c r="C197" i="16"/>
  <c r="E197" i="16"/>
  <c r="G197" i="16"/>
  <c r="C198" i="16"/>
  <c r="E198" i="16"/>
  <c r="G198" i="16"/>
  <c r="C199" i="16"/>
  <c r="E199" i="16"/>
  <c r="G199" i="16"/>
  <c r="C200" i="16"/>
  <c r="E200" i="16"/>
  <c r="G200" i="16"/>
  <c r="C201" i="16"/>
  <c r="E201" i="16"/>
  <c r="G201" i="16"/>
  <c r="C202" i="16"/>
  <c r="E202" i="16"/>
  <c r="G202" i="16"/>
  <c r="C203" i="16"/>
  <c r="E203" i="16"/>
  <c r="G203" i="16"/>
  <c r="C204" i="16"/>
  <c r="E204" i="16"/>
  <c r="G204" i="16"/>
  <c r="C205" i="16"/>
  <c r="E205" i="16"/>
  <c r="G205" i="16"/>
  <c r="C206" i="16"/>
  <c r="E206" i="16"/>
  <c r="G206" i="16"/>
  <c r="C207" i="16"/>
  <c r="E207" i="16"/>
  <c r="G207" i="16"/>
  <c r="C208" i="16"/>
  <c r="E208" i="16"/>
  <c r="G208" i="16"/>
  <c r="C209" i="16"/>
  <c r="E209" i="16"/>
  <c r="G209" i="16"/>
  <c r="C210" i="16"/>
  <c r="E210" i="16"/>
  <c r="G210" i="16"/>
  <c r="C211" i="16"/>
  <c r="E211" i="16"/>
  <c r="G211" i="16"/>
  <c r="C212" i="16"/>
  <c r="E212" i="16"/>
  <c r="G212" i="16"/>
  <c r="C213" i="16"/>
  <c r="E213" i="16"/>
  <c r="G213" i="16"/>
  <c r="C214" i="16"/>
  <c r="E214" i="16"/>
  <c r="G214" i="16"/>
  <c r="C215" i="16"/>
  <c r="E215" i="16"/>
  <c r="G215" i="16"/>
  <c r="C216" i="16"/>
  <c r="E216" i="16"/>
  <c r="G216" i="16"/>
  <c r="C217" i="16"/>
  <c r="E217" i="16"/>
  <c r="G217" i="16"/>
  <c r="C218" i="16"/>
  <c r="E218" i="16"/>
  <c r="G218" i="16"/>
  <c r="C219" i="16"/>
  <c r="E219" i="16"/>
  <c r="G219" i="16"/>
  <c r="C220" i="16"/>
  <c r="E220" i="16"/>
  <c r="G220" i="16"/>
  <c r="C221" i="16"/>
  <c r="E221" i="16"/>
  <c r="G221" i="16"/>
  <c r="C222" i="16"/>
  <c r="E222" i="16"/>
  <c r="G222" i="16"/>
  <c r="C223" i="16"/>
  <c r="E223" i="16"/>
  <c r="G223" i="16"/>
  <c r="C224" i="16"/>
  <c r="E224" i="16"/>
  <c r="G224" i="16"/>
  <c r="C225" i="16"/>
  <c r="E225" i="16"/>
  <c r="G225" i="16"/>
  <c r="C226" i="16"/>
  <c r="E226" i="16"/>
  <c r="G226" i="16"/>
  <c r="C227" i="16"/>
  <c r="E227" i="16"/>
  <c r="G227" i="16"/>
  <c r="C228" i="16"/>
  <c r="E228" i="16"/>
  <c r="G228" i="16"/>
  <c r="C229" i="16"/>
  <c r="E229" i="16"/>
  <c r="G229" i="16"/>
  <c r="C230" i="16"/>
  <c r="E230" i="16"/>
  <c r="G230" i="16"/>
  <c r="C231" i="16"/>
  <c r="E231" i="16"/>
  <c r="G231" i="16"/>
  <c r="C232" i="16"/>
  <c r="E232" i="16"/>
  <c r="G232" i="16"/>
  <c r="C233" i="16"/>
  <c r="E233" i="16"/>
  <c r="G233" i="16"/>
  <c r="C234" i="16"/>
  <c r="E234" i="16"/>
  <c r="G234" i="16"/>
  <c r="C235" i="16"/>
  <c r="E235" i="16"/>
  <c r="G235" i="16"/>
  <c r="C236" i="16"/>
  <c r="E236" i="16"/>
  <c r="G236" i="16"/>
  <c r="C237" i="16"/>
  <c r="E237" i="16"/>
  <c r="G237" i="16"/>
  <c r="C238" i="16"/>
  <c r="E238" i="16"/>
  <c r="G238" i="16"/>
  <c r="C239" i="16"/>
  <c r="E239" i="16"/>
  <c r="G239" i="16"/>
  <c r="C240" i="16"/>
  <c r="E240" i="16"/>
  <c r="G240" i="16"/>
  <c r="C241" i="16"/>
  <c r="E241" i="16"/>
  <c r="G241" i="16"/>
  <c r="C242" i="16"/>
  <c r="E242" i="16"/>
  <c r="G242" i="16"/>
  <c r="C243" i="16"/>
  <c r="E243" i="16"/>
  <c r="G243" i="16"/>
  <c r="C244" i="16"/>
  <c r="E244" i="16"/>
  <c r="G244" i="16"/>
  <c r="C245" i="16"/>
  <c r="E245" i="16"/>
  <c r="G245" i="16"/>
  <c r="C246" i="16"/>
  <c r="E246" i="16"/>
  <c r="G246" i="16"/>
  <c r="C247" i="16"/>
  <c r="E247" i="16"/>
  <c r="G247" i="16"/>
  <c r="C248" i="16"/>
  <c r="E248" i="16"/>
  <c r="G248" i="16"/>
  <c r="C249" i="16"/>
  <c r="E249" i="16"/>
  <c r="G249" i="16"/>
  <c r="C250" i="16"/>
  <c r="E250" i="16"/>
  <c r="G250" i="16"/>
  <c r="C251" i="16"/>
  <c r="E251" i="16"/>
  <c r="G251" i="16"/>
  <c r="C252" i="16"/>
  <c r="E252" i="16"/>
  <c r="G252" i="16"/>
  <c r="C253" i="16"/>
  <c r="E253" i="16"/>
  <c r="G253" i="16"/>
  <c r="C254" i="16"/>
  <c r="E254" i="16"/>
  <c r="G254" i="16"/>
  <c r="C255" i="16"/>
  <c r="E255" i="16"/>
  <c r="G255" i="16"/>
  <c r="C256" i="16"/>
  <c r="E256" i="16"/>
  <c r="G256" i="16"/>
  <c r="C257" i="16"/>
  <c r="E257" i="16"/>
  <c r="G257" i="16"/>
  <c r="C258" i="16"/>
  <c r="E258" i="16"/>
  <c r="G258" i="16"/>
  <c r="C259" i="16"/>
  <c r="E259" i="16"/>
  <c r="G259" i="16"/>
  <c r="C260" i="16"/>
  <c r="E260" i="16"/>
  <c r="G260" i="16"/>
  <c r="C261" i="16"/>
  <c r="E261" i="16"/>
  <c r="G261" i="16"/>
  <c r="C262" i="16"/>
  <c r="E262" i="16"/>
  <c r="G262" i="16"/>
  <c r="C263" i="16"/>
  <c r="E263" i="16"/>
  <c r="G263" i="16"/>
  <c r="C264" i="16"/>
  <c r="E264" i="16"/>
  <c r="G264" i="16"/>
  <c r="C265" i="16"/>
  <c r="E265" i="16"/>
  <c r="G265" i="16"/>
  <c r="C266" i="16"/>
  <c r="E266" i="16"/>
  <c r="G266" i="16"/>
  <c r="C267" i="16"/>
  <c r="E267" i="16"/>
  <c r="G267" i="16"/>
  <c r="C268" i="16"/>
  <c r="E268" i="16"/>
  <c r="G268" i="16"/>
  <c r="C269" i="16"/>
  <c r="E269" i="16"/>
  <c r="G269" i="16"/>
  <c r="C270" i="16"/>
  <c r="E270" i="16"/>
  <c r="G270" i="16"/>
  <c r="C271" i="16"/>
  <c r="E271" i="16"/>
  <c r="G271" i="16"/>
  <c r="C272" i="16"/>
  <c r="E272" i="16"/>
  <c r="G272" i="16"/>
  <c r="C273" i="16"/>
  <c r="E273" i="16"/>
  <c r="G273" i="16"/>
  <c r="C274" i="16"/>
  <c r="E274" i="16"/>
  <c r="G274" i="16"/>
  <c r="C275" i="16"/>
  <c r="E275" i="16"/>
  <c r="G275" i="16"/>
  <c r="C276" i="16"/>
  <c r="E276" i="16"/>
  <c r="G276" i="16"/>
  <c r="C277" i="16"/>
  <c r="E277" i="16"/>
  <c r="G277" i="16"/>
  <c r="C278" i="16"/>
  <c r="E278" i="16"/>
  <c r="G278" i="16"/>
  <c r="C279" i="16"/>
  <c r="E279" i="16"/>
  <c r="G279" i="16"/>
  <c r="C280" i="16"/>
  <c r="E280" i="16"/>
  <c r="G280" i="16"/>
  <c r="C281" i="16"/>
  <c r="E281" i="16"/>
  <c r="G281" i="16"/>
  <c r="C282" i="16"/>
  <c r="E282" i="16"/>
  <c r="G282" i="16"/>
  <c r="C283" i="16"/>
  <c r="E283" i="16"/>
  <c r="G283" i="16"/>
  <c r="C284" i="16"/>
  <c r="E284" i="16"/>
  <c r="G284" i="16"/>
  <c r="C285" i="16"/>
  <c r="E285" i="16"/>
  <c r="G285" i="16"/>
  <c r="C286" i="16"/>
  <c r="E286" i="16"/>
  <c r="G286" i="16"/>
  <c r="C287" i="16"/>
  <c r="E287" i="16"/>
  <c r="G287" i="16"/>
  <c r="C288" i="16"/>
  <c r="E288" i="16"/>
  <c r="G288" i="16"/>
  <c r="C289" i="16"/>
  <c r="E289" i="16"/>
  <c r="G289" i="16"/>
  <c r="C290" i="16"/>
  <c r="E290" i="16"/>
  <c r="G290" i="16"/>
  <c r="C291" i="16"/>
  <c r="E291" i="16"/>
  <c r="G291" i="16"/>
  <c r="C292" i="16"/>
  <c r="E292" i="16"/>
  <c r="G292" i="16"/>
  <c r="C293" i="16"/>
  <c r="E293" i="16"/>
  <c r="G293" i="16"/>
  <c r="C294" i="16"/>
  <c r="E294" i="16"/>
  <c r="G294" i="16"/>
  <c r="C295" i="16"/>
  <c r="E295" i="16"/>
  <c r="G295" i="16"/>
  <c r="C296" i="16"/>
  <c r="E296" i="16"/>
  <c r="G296" i="16"/>
  <c r="C297" i="16"/>
  <c r="E297" i="16"/>
  <c r="G297" i="16"/>
  <c r="C298" i="16"/>
  <c r="E298" i="16"/>
  <c r="G298" i="16"/>
  <c r="C299" i="16"/>
  <c r="E299" i="16"/>
  <c r="G299" i="16"/>
  <c r="C300" i="16"/>
  <c r="E300" i="16"/>
  <c r="G300" i="16"/>
  <c r="C301" i="16"/>
  <c r="E301" i="16"/>
  <c r="G301" i="16"/>
  <c r="C302" i="16"/>
  <c r="E302" i="16"/>
  <c r="G302" i="16"/>
  <c r="C303" i="16"/>
  <c r="E303" i="16"/>
  <c r="G303" i="16"/>
  <c r="C304" i="16"/>
  <c r="E304" i="16"/>
  <c r="G304" i="16"/>
  <c r="C305" i="16"/>
  <c r="E305" i="16"/>
  <c r="G305" i="16"/>
  <c r="C306" i="16"/>
  <c r="E306" i="16"/>
  <c r="G306" i="16"/>
  <c r="C307" i="16"/>
  <c r="E307" i="16"/>
  <c r="G307" i="16"/>
  <c r="C308" i="16"/>
  <c r="E308" i="16"/>
  <c r="G308" i="16"/>
  <c r="C309" i="16"/>
  <c r="E309" i="16"/>
  <c r="G309" i="16"/>
  <c r="C310" i="16"/>
  <c r="E310" i="16"/>
  <c r="G310" i="16"/>
  <c r="C311" i="16"/>
  <c r="E311" i="16"/>
  <c r="G311" i="16"/>
  <c r="C312" i="16"/>
  <c r="E312" i="16"/>
  <c r="G312" i="16"/>
  <c r="C313" i="16"/>
  <c r="E313" i="16"/>
  <c r="G313" i="16"/>
  <c r="C314" i="16"/>
  <c r="E314" i="16"/>
  <c r="G314" i="16"/>
  <c r="C315" i="16"/>
  <c r="E315" i="16"/>
  <c r="G315" i="16"/>
  <c r="C316" i="16"/>
  <c r="E316" i="16"/>
  <c r="G316" i="16"/>
  <c r="C317" i="16"/>
  <c r="E317" i="16"/>
  <c r="G317" i="16"/>
  <c r="C318" i="16"/>
  <c r="E318" i="16"/>
  <c r="G318" i="16"/>
  <c r="C319" i="16"/>
  <c r="E319" i="16"/>
  <c r="G319" i="16"/>
  <c r="C320" i="16"/>
  <c r="E320" i="16"/>
  <c r="G320" i="16"/>
  <c r="C321" i="16"/>
  <c r="E321" i="16"/>
  <c r="G321" i="16"/>
  <c r="C322" i="16"/>
  <c r="E322" i="16"/>
  <c r="G322" i="16"/>
  <c r="C323" i="16"/>
  <c r="E323" i="16"/>
  <c r="G323" i="16"/>
  <c r="C324" i="16"/>
  <c r="E324" i="16"/>
  <c r="G324" i="16"/>
  <c r="C325" i="16"/>
  <c r="E325" i="16"/>
  <c r="G325" i="16"/>
  <c r="C326" i="16"/>
  <c r="E326" i="16"/>
  <c r="G326" i="16"/>
  <c r="C327" i="16"/>
  <c r="E327" i="16"/>
  <c r="G327" i="16"/>
  <c r="C328" i="16"/>
  <c r="E328" i="16"/>
  <c r="G328" i="16"/>
  <c r="C329" i="16"/>
  <c r="E329" i="16"/>
  <c r="G329" i="16"/>
  <c r="C330" i="16"/>
  <c r="E330" i="16"/>
  <c r="G330" i="16"/>
  <c r="C331" i="16"/>
  <c r="E331" i="16"/>
  <c r="G331" i="16"/>
  <c r="C332" i="16"/>
  <c r="E332" i="16"/>
  <c r="G332" i="16"/>
  <c r="C333" i="16"/>
  <c r="E333" i="16"/>
  <c r="G333" i="16"/>
  <c r="C334" i="16"/>
  <c r="E334" i="16"/>
  <c r="G334" i="16"/>
  <c r="C335" i="16"/>
  <c r="E335" i="16"/>
  <c r="G335" i="16"/>
  <c r="C336" i="16"/>
  <c r="E336" i="16"/>
  <c r="G336" i="16"/>
  <c r="C337" i="16"/>
  <c r="E337" i="16"/>
  <c r="G337" i="16"/>
  <c r="C338" i="16"/>
  <c r="E338" i="16"/>
  <c r="G338" i="16"/>
  <c r="C339" i="16"/>
  <c r="E339" i="16"/>
  <c r="G339" i="16"/>
  <c r="C340" i="16"/>
  <c r="E340" i="16"/>
  <c r="G340" i="16"/>
  <c r="C341" i="16"/>
  <c r="E341" i="16"/>
  <c r="G341" i="16"/>
  <c r="C342" i="16"/>
  <c r="E342" i="16"/>
  <c r="G342" i="16"/>
  <c r="C343" i="16"/>
  <c r="E343" i="16"/>
  <c r="G343" i="16"/>
  <c r="C344" i="16"/>
  <c r="E344" i="16"/>
  <c r="G344" i="16"/>
  <c r="C345" i="16"/>
  <c r="E345" i="16"/>
  <c r="G345" i="16"/>
  <c r="C346" i="16"/>
  <c r="E346" i="16"/>
  <c r="G346" i="16"/>
  <c r="C347" i="16"/>
  <c r="E347" i="16"/>
  <c r="G347" i="16"/>
  <c r="C348" i="16"/>
  <c r="E348" i="16"/>
  <c r="G348" i="16"/>
  <c r="C349" i="16"/>
  <c r="E349" i="16"/>
  <c r="G349" i="16"/>
  <c r="C350" i="16"/>
  <c r="E350" i="16"/>
  <c r="G350" i="16"/>
  <c r="C351" i="16"/>
  <c r="E351" i="16"/>
  <c r="G351" i="16"/>
  <c r="C352" i="16"/>
  <c r="E352" i="16"/>
  <c r="G352" i="16"/>
  <c r="C353" i="16"/>
  <c r="E353" i="16"/>
  <c r="G353" i="16"/>
  <c r="C354" i="16"/>
  <c r="E354" i="16"/>
  <c r="G354" i="16"/>
  <c r="C355" i="16"/>
  <c r="E355" i="16"/>
  <c r="G355" i="16"/>
  <c r="C356" i="16"/>
  <c r="E356" i="16"/>
  <c r="G356" i="16"/>
  <c r="C357" i="16"/>
  <c r="E357" i="16"/>
  <c r="G357" i="16"/>
  <c r="C358" i="16"/>
  <c r="E358" i="16"/>
  <c r="G358" i="16"/>
  <c r="C359" i="16"/>
  <c r="E359" i="16"/>
  <c r="G359" i="16"/>
  <c r="C360" i="16"/>
  <c r="E360" i="16"/>
  <c r="G360" i="16"/>
  <c r="C361" i="16"/>
  <c r="E361" i="16"/>
  <c r="G361" i="16"/>
  <c r="C362" i="16"/>
  <c r="E362" i="16"/>
  <c r="G362" i="16"/>
  <c r="C363" i="16"/>
  <c r="E363" i="16"/>
  <c r="G363" i="16"/>
  <c r="C364" i="16"/>
  <c r="E364" i="16"/>
  <c r="G364" i="16"/>
  <c r="C365" i="16"/>
  <c r="E365" i="16"/>
  <c r="G365" i="16"/>
  <c r="C366" i="16"/>
  <c r="E366" i="16"/>
  <c r="G366" i="16"/>
  <c r="C367" i="16"/>
  <c r="E367" i="16"/>
  <c r="G367" i="16"/>
  <c r="C368" i="16"/>
  <c r="E368" i="16"/>
  <c r="G368" i="16"/>
  <c r="C369" i="16"/>
  <c r="E369" i="16"/>
  <c r="G369" i="16"/>
  <c r="C370" i="16"/>
  <c r="E370" i="16"/>
  <c r="G370" i="16"/>
  <c r="C371" i="16"/>
  <c r="E371" i="16"/>
  <c r="G371" i="16"/>
  <c r="C372" i="16"/>
  <c r="E372" i="16"/>
  <c r="G372" i="16"/>
  <c r="C373" i="16"/>
  <c r="E373" i="16"/>
  <c r="G373" i="16"/>
  <c r="C374" i="16"/>
  <c r="E374" i="16"/>
  <c r="G374" i="16"/>
  <c r="C375" i="16"/>
  <c r="E375" i="16"/>
  <c r="G375" i="16"/>
  <c r="C376" i="16"/>
  <c r="E376" i="16"/>
  <c r="G376" i="16"/>
  <c r="C377" i="16"/>
  <c r="E377" i="16"/>
  <c r="G377" i="16"/>
  <c r="C378" i="16"/>
  <c r="E378" i="16"/>
  <c r="G378" i="16"/>
  <c r="C379" i="16"/>
  <c r="E379" i="16"/>
  <c r="G379" i="16"/>
  <c r="C380" i="16"/>
  <c r="E380" i="16"/>
  <c r="G380" i="16"/>
  <c r="C381" i="16"/>
  <c r="E381" i="16"/>
  <c r="G381" i="16"/>
  <c r="C382" i="16"/>
  <c r="E382" i="16"/>
  <c r="G382" i="16"/>
  <c r="C383" i="16"/>
  <c r="E383" i="16"/>
  <c r="G383" i="16"/>
  <c r="C384" i="16"/>
  <c r="E384" i="16"/>
  <c r="G384" i="16"/>
  <c r="C385" i="16"/>
  <c r="E385" i="16"/>
  <c r="G385" i="16"/>
  <c r="C386" i="16"/>
  <c r="E386" i="16"/>
  <c r="G386" i="16"/>
  <c r="C387" i="16"/>
  <c r="E387" i="16"/>
  <c r="G387" i="16"/>
  <c r="C388" i="16"/>
  <c r="E388" i="16"/>
  <c r="G388" i="16"/>
  <c r="C389" i="16"/>
  <c r="E389" i="16"/>
  <c r="G389" i="16"/>
  <c r="C390" i="16"/>
  <c r="E390" i="16"/>
  <c r="G390" i="16"/>
  <c r="C391" i="16"/>
  <c r="E391" i="16"/>
  <c r="G391" i="16"/>
  <c r="C392" i="16"/>
  <c r="E392" i="16"/>
  <c r="G392" i="16"/>
  <c r="C393" i="16"/>
  <c r="E393" i="16"/>
  <c r="G393" i="16"/>
  <c r="C394" i="16"/>
  <c r="E394" i="16"/>
  <c r="G394" i="16"/>
  <c r="C395" i="16"/>
  <c r="E395" i="16"/>
  <c r="G395" i="16"/>
  <c r="C396" i="16"/>
  <c r="E396" i="16"/>
  <c r="G396" i="16"/>
  <c r="C397" i="16"/>
  <c r="E397" i="16"/>
  <c r="G397" i="16"/>
  <c r="C398" i="16"/>
  <c r="E398" i="16"/>
  <c r="G398" i="16"/>
  <c r="C399" i="16"/>
  <c r="E399" i="16"/>
  <c r="G399" i="16"/>
  <c r="C400" i="16"/>
  <c r="E400" i="16"/>
  <c r="G400" i="16"/>
  <c r="C401" i="16"/>
  <c r="E401" i="16"/>
  <c r="G401" i="16"/>
  <c r="C402" i="16"/>
  <c r="E402" i="16"/>
  <c r="G402" i="16"/>
  <c r="C403" i="16"/>
  <c r="E403" i="16"/>
  <c r="G403" i="16"/>
  <c r="C404" i="16"/>
  <c r="E404" i="16"/>
  <c r="G404" i="16"/>
  <c r="C405" i="16"/>
  <c r="E405" i="16"/>
  <c r="G405" i="16"/>
  <c r="C406" i="16"/>
  <c r="E406" i="16"/>
  <c r="G406" i="16"/>
  <c r="C407" i="16"/>
  <c r="E407" i="16"/>
  <c r="G407" i="16"/>
  <c r="C408" i="16"/>
  <c r="E408" i="16"/>
  <c r="G408" i="16"/>
  <c r="C409" i="16"/>
  <c r="E409" i="16"/>
  <c r="G409" i="16"/>
  <c r="C410" i="16"/>
  <c r="E410" i="16"/>
  <c r="G410" i="16"/>
  <c r="C411" i="16"/>
  <c r="E411" i="16"/>
  <c r="G411" i="16"/>
  <c r="C412" i="16"/>
  <c r="E412" i="16"/>
  <c r="G412" i="16"/>
  <c r="C413" i="16"/>
  <c r="E413" i="16"/>
  <c r="G413" i="16"/>
  <c r="C414" i="16"/>
  <c r="E414" i="16"/>
  <c r="G414" i="16"/>
  <c r="C415" i="16"/>
  <c r="E415" i="16"/>
  <c r="G415" i="16"/>
  <c r="C416" i="16"/>
  <c r="E416" i="16"/>
  <c r="G416" i="16"/>
  <c r="C417" i="16"/>
  <c r="E417" i="16"/>
  <c r="G417" i="16"/>
  <c r="C418" i="16"/>
  <c r="E418" i="16"/>
  <c r="G418" i="16"/>
  <c r="C419" i="16"/>
  <c r="E419" i="16"/>
  <c r="G419" i="16"/>
  <c r="C420" i="16"/>
  <c r="E420" i="16"/>
  <c r="G420" i="16"/>
  <c r="C421" i="16"/>
  <c r="E421" i="16"/>
  <c r="G421" i="16"/>
  <c r="C422" i="16"/>
  <c r="E422" i="16"/>
  <c r="G422" i="16"/>
  <c r="C423" i="16"/>
  <c r="E423" i="16"/>
  <c r="G423" i="16"/>
  <c r="C424" i="16"/>
  <c r="E424" i="16"/>
  <c r="G424" i="16"/>
  <c r="C425" i="16"/>
  <c r="E425" i="16"/>
  <c r="G425" i="16"/>
  <c r="C426" i="16"/>
  <c r="E426" i="16"/>
  <c r="G426" i="16"/>
  <c r="C427" i="16"/>
  <c r="E427" i="16"/>
  <c r="G427" i="16"/>
  <c r="C428" i="16"/>
  <c r="E428" i="16"/>
  <c r="G428" i="16"/>
  <c r="C429" i="16"/>
  <c r="E429" i="16"/>
  <c r="G429" i="16"/>
  <c r="C430" i="16"/>
  <c r="E430" i="16"/>
  <c r="G430" i="16"/>
  <c r="C431" i="16"/>
  <c r="E431" i="16"/>
  <c r="G431" i="16"/>
  <c r="C432" i="16"/>
  <c r="E432" i="16"/>
  <c r="G432" i="16"/>
  <c r="C433" i="16"/>
  <c r="E433" i="16"/>
  <c r="G433" i="16"/>
  <c r="C434" i="16"/>
  <c r="E434" i="16"/>
  <c r="G434" i="16"/>
  <c r="C435" i="16"/>
  <c r="E435" i="16"/>
  <c r="G435" i="16"/>
  <c r="C436" i="16"/>
  <c r="E436" i="16"/>
  <c r="G436" i="16"/>
  <c r="C437" i="16"/>
  <c r="E437" i="16"/>
  <c r="G437" i="16"/>
  <c r="C438" i="16"/>
  <c r="E438" i="16"/>
  <c r="G438" i="16"/>
  <c r="C439" i="16"/>
  <c r="E439" i="16"/>
  <c r="G439" i="16"/>
  <c r="C440" i="16"/>
  <c r="E440" i="16"/>
  <c r="G440" i="16"/>
  <c r="C441" i="16"/>
  <c r="E441" i="16"/>
  <c r="G441" i="16"/>
  <c r="C442" i="16"/>
  <c r="E442" i="16"/>
  <c r="G442" i="16"/>
  <c r="C443" i="16"/>
  <c r="E443" i="16"/>
  <c r="G443" i="16"/>
  <c r="C444" i="16"/>
  <c r="E444" i="16"/>
  <c r="G444" i="16"/>
  <c r="C445" i="16"/>
  <c r="E445" i="16"/>
  <c r="G445" i="16"/>
  <c r="C446" i="16"/>
  <c r="E446" i="16"/>
  <c r="G446" i="16"/>
  <c r="C447" i="16"/>
  <c r="E447" i="16"/>
  <c r="G447" i="16"/>
  <c r="C448" i="16"/>
  <c r="E448" i="16"/>
  <c r="G448" i="16"/>
  <c r="C449" i="16"/>
  <c r="E449" i="16"/>
  <c r="G449" i="16"/>
  <c r="C450" i="16"/>
  <c r="E450" i="16"/>
  <c r="G450" i="16"/>
  <c r="C451" i="16"/>
  <c r="E451" i="16"/>
  <c r="G451" i="16"/>
  <c r="C452" i="16"/>
  <c r="E452" i="16"/>
  <c r="G452" i="16"/>
  <c r="C453" i="16"/>
  <c r="E453" i="16"/>
  <c r="G453" i="16"/>
  <c r="C454" i="16"/>
  <c r="E454" i="16"/>
  <c r="G454" i="16"/>
  <c r="C455" i="16"/>
  <c r="E455" i="16"/>
  <c r="G455" i="16"/>
  <c r="C456" i="16"/>
  <c r="E456" i="16"/>
  <c r="G456" i="16"/>
  <c r="C457" i="16"/>
  <c r="E457" i="16"/>
  <c r="G457" i="16"/>
  <c r="C458" i="16"/>
  <c r="E458" i="16"/>
  <c r="G458" i="16"/>
  <c r="C459" i="16"/>
  <c r="E459" i="16"/>
  <c r="G459" i="16"/>
  <c r="C460" i="16"/>
  <c r="E460" i="16"/>
  <c r="G460" i="16"/>
  <c r="C461" i="16"/>
  <c r="E461" i="16"/>
  <c r="G461" i="16"/>
  <c r="C462" i="16"/>
  <c r="E462" i="16"/>
  <c r="G462" i="16"/>
  <c r="C463" i="16"/>
  <c r="E463" i="16"/>
  <c r="G463" i="16"/>
  <c r="C464" i="16"/>
  <c r="E464" i="16"/>
  <c r="G464" i="16"/>
  <c r="C465" i="16"/>
  <c r="E465" i="16"/>
  <c r="G465" i="16"/>
  <c r="C466" i="16"/>
  <c r="E466" i="16"/>
  <c r="G466" i="16"/>
  <c r="C467" i="16"/>
  <c r="E467" i="16"/>
  <c r="G467" i="16"/>
  <c r="C468" i="16"/>
  <c r="E468" i="16"/>
  <c r="G468" i="16"/>
  <c r="C469" i="16"/>
  <c r="E469" i="16"/>
  <c r="G469" i="16"/>
  <c r="C470" i="16"/>
  <c r="E470" i="16"/>
  <c r="G470" i="16"/>
  <c r="C471" i="16"/>
  <c r="E471" i="16"/>
  <c r="G471" i="16"/>
  <c r="C472" i="16"/>
  <c r="E472" i="16"/>
  <c r="G472" i="16"/>
  <c r="C473" i="16"/>
  <c r="E473" i="16"/>
  <c r="G473" i="16"/>
  <c r="C474" i="16"/>
  <c r="E474" i="16"/>
  <c r="G474" i="16"/>
  <c r="C475" i="16"/>
  <c r="E475" i="16"/>
  <c r="G475" i="16"/>
  <c r="C476" i="16"/>
  <c r="E476" i="16"/>
  <c r="G476" i="16"/>
  <c r="C477" i="16"/>
  <c r="E477" i="16"/>
  <c r="G477" i="16"/>
  <c r="C478" i="16"/>
  <c r="E478" i="16"/>
  <c r="G478" i="16"/>
  <c r="C479" i="16"/>
  <c r="E479" i="16"/>
  <c r="G479" i="16"/>
  <c r="C480" i="16"/>
  <c r="E480" i="16"/>
  <c r="G480" i="16"/>
  <c r="C481" i="16"/>
  <c r="E481" i="16"/>
  <c r="G481" i="16"/>
  <c r="C482" i="16"/>
  <c r="E482" i="16"/>
  <c r="G482" i="16"/>
  <c r="C483" i="16"/>
  <c r="E483" i="16"/>
  <c r="G483" i="16"/>
  <c r="C484" i="16"/>
  <c r="E484" i="16"/>
  <c r="G484" i="16"/>
  <c r="C485" i="16"/>
  <c r="E485" i="16"/>
  <c r="G485" i="16"/>
  <c r="C486" i="16"/>
  <c r="E486" i="16"/>
  <c r="G486" i="16"/>
  <c r="C487" i="16"/>
  <c r="E487" i="16"/>
  <c r="G487" i="16"/>
  <c r="C488" i="16"/>
  <c r="E488" i="16"/>
  <c r="G488" i="16"/>
  <c r="C489" i="16"/>
  <c r="E489" i="16"/>
  <c r="G489" i="16"/>
  <c r="C490" i="16"/>
  <c r="E490" i="16"/>
  <c r="G490" i="16"/>
  <c r="C491" i="16"/>
  <c r="E491" i="16"/>
  <c r="G491" i="16"/>
  <c r="C492" i="16"/>
  <c r="E492" i="16"/>
  <c r="G492" i="16"/>
  <c r="C493" i="16"/>
  <c r="E493" i="16"/>
  <c r="G493" i="16"/>
  <c r="C494" i="16"/>
  <c r="E494" i="16"/>
  <c r="G494" i="16"/>
  <c r="C495" i="16"/>
  <c r="E495" i="16"/>
  <c r="G495" i="16"/>
  <c r="C496" i="16"/>
  <c r="E496" i="16"/>
  <c r="G496" i="16"/>
  <c r="C497" i="16"/>
  <c r="E497" i="16"/>
  <c r="G497" i="16"/>
  <c r="C498" i="16"/>
  <c r="E498" i="16"/>
  <c r="G498" i="16"/>
  <c r="C499" i="16"/>
  <c r="E499" i="16"/>
  <c r="G499" i="16"/>
  <c r="C500" i="16"/>
  <c r="E500" i="16"/>
  <c r="G500" i="16"/>
  <c r="E1" i="16"/>
  <c r="G1" i="16"/>
  <c r="C1" i="16"/>
  <c r="D2" i="16"/>
  <c r="F2" i="16"/>
  <c r="D3" i="16"/>
  <c r="F3" i="16"/>
  <c r="D4" i="16"/>
  <c r="F4" i="16"/>
  <c r="D5" i="16"/>
  <c r="F5" i="16"/>
  <c r="D6" i="16"/>
  <c r="F6" i="16"/>
  <c r="D7" i="16"/>
  <c r="F7" i="16"/>
  <c r="D8" i="16"/>
  <c r="F8" i="16"/>
  <c r="D9" i="16"/>
  <c r="F9" i="16"/>
  <c r="D10" i="16"/>
  <c r="F10" i="16"/>
  <c r="D11" i="16"/>
  <c r="F11" i="16"/>
  <c r="D12" i="16"/>
  <c r="F12" i="16"/>
  <c r="D13" i="16"/>
  <c r="F13" i="16"/>
  <c r="D14" i="16"/>
  <c r="F14" i="16"/>
  <c r="D15" i="16"/>
  <c r="F15" i="16"/>
  <c r="D16" i="16"/>
  <c r="F16" i="16"/>
  <c r="D17" i="16"/>
  <c r="F17" i="16"/>
  <c r="D18" i="16"/>
  <c r="F18" i="16"/>
  <c r="D19" i="16"/>
  <c r="F19" i="16"/>
  <c r="D20" i="16"/>
  <c r="F20" i="16"/>
  <c r="D21" i="16"/>
  <c r="F21" i="16"/>
  <c r="D22" i="16"/>
  <c r="F22" i="16"/>
  <c r="D23" i="16"/>
  <c r="F23" i="16"/>
  <c r="D24" i="16"/>
  <c r="F24" i="16"/>
  <c r="D25" i="16"/>
  <c r="F25" i="16"/>
  <c r="D26" i="16"/>
  <c r="F26" i="16"/>
  <c r="D27" i="16"/>
  <c r="F27" i="16"/>
  <c r="D28" i="16"/>
  <c r="F28" i="16"/>
  <c r="D29" i="16"/>
  <c r="F29" i="16"/>
  <c r="D30" i="16"/>
  <c r="F30" i="16"/>
  <c r="D31" i="16"/>
  <c r="F31" i="16"/>
  <c r="D32" i="16"/>
  <c r="F32" i="16"/>
  <c r="D33" i="16"/>
  <c r="F33" i="16"/>
  <c r="D34" i="16"/>
  <c r="F34" i="16"/>
  <c r="D35" i="16"/>
  <c r="F35" i="16"/>
  <c r="D36" i="16"/>
  <c r="F36" i="16"/>
  <c r="D37" i="16"/>
  <c r="F37" i="16"/>
  <c r="D38" i="16"/>
  <c r="F38" i="16"/>
  <c r="D39" i="16"/>
  <c r="F39" i="16"/>
  <c r="D40" i="16"/>
  <c r="F40" i="16"/>
  <c r="D41" i="16"/>
  <c r="F41" i="16"/>
  <c r="D42" i="16"/>
  <c r="F42" i="16"/>
  <c r="D43" i="16"/>
  <c r="F43" i="16"/>
  <c r="D44" i="16"/>
  <c r="F44" i="16"/>
  <c r="D45" i="16"/>
  <c r="F45" i="16"/>
  <c r="D46" i="16"/>
  <c r="F46" i="16"/>
  <c r="D47" i="16"/>
  <c r="F47" i="16"/>
  <c r="D48" i="16"/>
  <c r="F48" i="16"/>
  <c r="D49" i="16"/>
  <c r="F49" i="16"/>
  <c r="D50" i="16"/>
  <c r="F50" i="16"/>
  <c r="D51" i="16"/>
  <c r="F51" i="16"/>
  <c r="D52" i="16"/>
  <c r="F52" i="16"/>
  <c r="D53" i="16"/>
  <c r="F53" i="16"/>
  <c r="D54" i="16"/>
  <c r="F54" i="16"/>
  <c r="D55" i="16"/>
  <c r="F55" i="16"/>
  <c r="D56" i="16"/>
  <c r="F56" i="16"/>
  <c r="D57" i="16"/>
  <c r="F57" i="16"/>
  <c r="D58" i="16"/>
  <c r="F58" i="16"/>
  <c r="D59" i="16"/>
  <c r="F59" i="16"/>
  <c r="D60" i="16"/>
  <c r="F60" i="16"/>
  <c r="D61" i="16"/>
  <c r="F61" i="16"/>
  <c r="D62" i="16"/>
  <c r="F62" i="16"/>
  <c r="D63" i="16"/>
  <c r="F63" i="16"/>
  <c r="D64" i="16"/>
  <c r="F64" i="16"/>
  <c r="D65" i="16"/>
  <c r="F65" i="16"/>
  <c r="D66" i="16"/>
  <c r="F66" i="16"/>
  <c r="D67" i="16"/>
  <c r="F67" i="16"/>
  <c r="D68" i="16"/>
  <c r="F68" i="16"/>
  <c r="D69" i="16"/>
  <c r="F69" i="16"/>
  <c r="D70" i="16"/>
  <c r="F70" i="16"/>
  <c r="D71" i="16"/>
  <c r="F71" i="16"/>
  <c r="D72" i="16"/>
  <c r="F72" i="16"/>
  <c r="D73" i="16"/>
  <c r="F73" i="16"/>
  <c r="D74" i="16"/>
  <c r="F74" i="16"/>
  <c r="D75" i="16"/>
  <c r="F75" i="16"/>
  <c r="D76" i="16"/>
  <c r="F76" i="16"/>
  <c r="D77" i="16"/>
  <c r="F77" i="16"/>
  <c r="D78" i="16"/>
  <c r="F78" i="16"/>
  <c r="D79" i="16"/>
  <c r="F79" i="16"/>
  <c r="D80" i="16"/>
  <c r="F80" i="16"/>
  <c r="D81" i="16"/>
  <c r="F81" i="16"/>
  <c r="D82" i="16"/>
  <c r="F82" i="16"/>
  <c r="D83" i="16"/>
  <c r="F83" i="16"/>
  <c r="D84" i="16"/>
  <c r="F84" i="16"/>
  <c r="D85" i="16"/>
  <c r="F85" i="16"/>
  <c r="D86" i="16"/>
  <c r="F86" i="16"/>
  <c r="D87" i="16"/>
  <c r="F87" i="16"/>
  <c r="D88" i="16"/>
  <c r="F88" i="16"/>
  <c r="D89" i="16"/>
  <c r="F89" i="16"/>
  <c r="D90" i="16"/>
  <c r="F90" i="16"/>
  <c r="D91" i="16"/>
  <c r="F91" i="16"/>
  <c r="D92" i="16"/>
  <c r="F92" i="16"/>
  <c r="D93" i="16"/>
  <c r="F93" i="16"/>
  <c r="D94" i="16"/>
  <c r="F94" i="16"/>
  <c r="D95" i="16"/>
  <c r="F95" i="16"/>
  <c r="D96" i="16"/>
  <c r="F96" i="16"/>
  <c r="D97" i="16"/>
  <c r="F97" i="16"/>
  <c r="D98" i="16"/>
  <c r="F98" i="16"/>
  <c r="D99" i="16"/>
  <c r="F99" i="16"/>
  <c r="D100" i="16"/>
  <c r="F100" i="16"/>
  <c r="D101" i="16"/>
  <c r="F101" i="16"/>
  <c r="D102" i="16"/>
  <c r="F102" i="16"/>
  <c r="D103" i="16"/>
  <c r="F103" i="16"/>
  <c r="D104" i="16"/>
  <c r="F104" i="16"/>
  <c r="D105" i="16"/>
  <c r="F105" i="16"/>
  <c r="D106" i="16"/>
  <c r="F106" i="16"/>
  <c r="D107" i="16"/>
  <c r="F107" i="16"/>
  <c r="D108" i="16"/>
  <c r="F108" i="16"/>
  <c r="D109" i="16"/>
  <c r="F109" i="16"/>
  <c r="D110" i="16"/>
  <c r="F110" i="16"/>
  <c r="D111" i="16"/>
  <c r="F111" i="16"/>
  <c r="D112" i="16"/>
  <c r="F112" i="16"/>
  <c r="D113" i="16"/>
  <c r="F113" i="16"/>
  <c r="D114" i="16"/>
  <c r="F114" i="16"/>
  <c r="D115" i="16"/>
  <c r="F115" i="16"/>
  <c r="D116" i="16"/>
  <c r="F116" i="16"/>
  <c r="D117" i="16"/>
  <c r="F117" i="16"/>
  <c r="D118" i="16"/>
  <c r="F118" i="16"/>
  <c r="D119" i="16"/>
  <c r="F119" i="16"/>
  <c r="D120" i="16"/>
  <c r="F120" i="16"/>
  <c r="D121" i="16"/>
  <c r="F121" i="16"/>
  <c r="D122" i="16"/>
  <c r="F122" i="16"/>
  <c r="D123" i="16"/>
  <c r="F123" i="16"/>
  <c r="D124" i="16"/>
  <c r="F124" i="16"/>
  <c r="D125" i="16"/>
  <c r="F125" i="16"/>
  <c r="D126" i="16"/>
  <c r="F126" i="16"/>
  <c r="D127" i="16"/>
  <c r="F127" i="16"/>
  <c r="D128" i="16"/>
  <c r="F128" i="16"/>
  <c r="D129" i="16"/>
  <c r="F129" i="16"/>
  <c r="D130" i="16"/>
  <c r="F130" i="16"/>
  <c r="D131" i="16"/>
  <c r="F131" i="16"/>
  <c r="D132" i="16"/>
  <c r="F132" i="16"/>
  <c r="D133" i="16"/>
  <c r="F133" i="16"/>
  <c r="D134" i="16"/>
  <c r="F134" i="16"/>
  <c r="D135" i="16"/>
  <c r="F135" i="16"/>
  <c r="D136" i="16"/>
  <c r="F136" i="16"/>
  <c r="D137" i="16"/>
  <c r="F137" i="16"/>
  <c r="D138" i="16"/>
  <c r="F138" i="16"/>
  <c r="D139" i="16"/>
  <c r="F139" i="16"/>
  <c r="D140" i="16"/>
  <c r="F140" i="16"/>
  <c r="D141" i="16"/>
  <c r="F141" i="16"/>
  <c r="D142" i="16"/>
  <c r="F142" i="16"/>
  <c r="D143" i="16"/>
  <c r="F143" i="16"/>
  <c r="D144" i="16"/>
  <c r="F144" i="16"/>
  <c r="D145" i="16"/>
  <c r="F145" i="16"/>
  <c r="D146" i="16"/>
  <c r="F146" i="16"/>
  <c r="D147" i="16"/>
  <c r="F147" i="16"/>
  <c r="D148" i="16"/>
  <c r="F148" i="16"/>
  <c r="D149" i="16"/>
  <c r="F149" i="16"/>
  <c r="D150" i="16"/>
  <c r="F150" i="16"/>
  <c r="D151" i="16"/>
  <c r="F151" i="16"/>
  <c r="D152" i="16"/>
  <c r="F152" i="16"/>
  <c r="D153" i="16"/>
  <c r="F153" i="16"/>
  <c r="D154" i="16"/>
  <c r="F154" i="16"/>
  <c r="D155" i="16"/>
  <c r="F155" i="16"/>
  <c r="D156" i="16"/>
  <c r="F156" i="16"/>
  <c r="D157" i="16"/>
  <c r="F157" i="16"/>
  <c r="D158" i="16"/>
  <c r="F158" i="16"/>
  <c r="D159" i="16"/>
  <c r="F159" i="16"/>
  <c r="D160" i="16"/>
  <c r="F160" i="16"/>
  <c r="D161" i="16"/>
  <c r="F161" i="16"/>
  <c r="D162" i="16"/>
  <c r="F162" i="16"/>
  <c r="D163" i="16"/>
  <c r="F163" i="16"/>
  <c r="D164" i="16"/>
  <c r="F164" i="16"/>
  <c r="D165" i="16"/>
  <c r="F165" i="16"/>
  <c r="D166" i="16"/>
  <c r="F166" i="16"/>
  <c r="D167" i="16"/>
  <c r="F167" i="16"/>
  <c r="D168" i="16"/>
  <c r="F168" i="16"/>
  <c r="D169" i="16"/>
  <c r="F169" i="16"/>
  <c r="D170" i="16"/>
  <c r="F170" i="16"/>
  <c r="D171" i="16"/>
  <c r="F171" i="16"/>
  <c r="D172" i="16"/>
  <c r="F172" i="16"/>
  <c r="D173" i="16"/>
  <c r="F173" i="16"/>
  <c r="D174" i="16"/>
  <c r="F174" i="16"/>
  <c r="D175" i="16"/>
  <c r="F175" i="16"/>
  <c r="D176" i="16"/>
  <c r="F176" i="16"/>
  <c r="D177" i="16"/>
  <c r="F177" i="16"/>
  <c r="D178" i="16"/>
  <c r="F178" i="16"/>
  <c r="D179" i="16"/>
  <c r="F179" i="16"/>
  <c r="D180" i="16"/>
  <c r="F180" i="16"/>
  <c r="D181" i="16"/>
  <c r="F181" i="16"/>
  <c r="D182" i="16"/>
  <c r="F182" i="16"/>
  <c r="D183" i="16"/>
  <c r="F183" i="16"/>
  <c r="D184" i="16"/>
  <c r="F184" i="16"/>
  <c r="D185" i="16"/>
  <c r="F185" i="16"/>
  <c r="D186" i="16"/>
  <c r="F186" i="16"/>
  <c r="D187" i="16"/>
  <c r="F187" i="16"/>
  <c r="D188" i="16"/>
  <c r="F188" i="16"/>
  <c r="D189" i="16"/>
  <c r="F189" i="16"/>
  <c r="D190" i="16"/>
  <c r="F190" i="16"/>
  <c r="D191" i="16"/>
  <c r="F191" i="16"/>
  <c r="D192" i="16"/>
  <c r="F192" i="16"/>
  <c r="D193" i="16"/>
  <c r="F193" i="16"/>
  <c r="D194" i="16"/>
  <c r="F194" i="16"/>
  <c r="D195" i="16"/>
  <c r="F195" i="16"/>
  <c r="D196" i="16"/>
  <c r="F196" i="16"/>
  <c r="D197" i="16"/>
  <c r="F197" i="16"/>
  <c r="D198" i="16"/>
  <c r="F198" i="16"/>
  <c r="D199" i="16"/>
  <c r="F199" i="16"/>
  <c r="D200" i="16"/>
  <c r="F200" i="16"/>
  <c r="D201" i="16"/>
  <c r="F201" i="16"/>
  <c r="D202" i="16"/>
  <c r="F202" i="16"/>
  <c r="D203" i="16"/>
  <c r="F203" i="16"/>
  <c r="D204" i="16"/>
  <c r="F204" i="16"/>
  <c r="D205" i="16"/>
  <c r="F205" i="16"/>
  <c r="D206" i="16"/>
  <c r="F206" i="16"/>
  <c r="D207" i="16"/>
  <c r="F207" i="16"/>
  <c r="D208" i="16"/>
  <c r="F208" i="16"/>
  <c r="D209" i="16"/>
  <c r="F209" i="16"/>
  <c r="D210" i="16"/>
  <c r="F210" i="16"/>
  <c r="D211" i="16"/>
  <c r="F211" i="16"/>
  <c r="D212" i="16"/>
  <c r="F212" i="16"/>
  <c r="D213" i="16"/>
  <c r="F213" i="16"/>
  <c r="D214" i="16"/>
  <c r="F214" i="16"/>
  <c r="D215" i="16"/>
  <c r="F215" i="16"/>
  <c r="D216" i="16"/>
  <c r="F216" i="16"/>
  <c r="D217" i="16"/>
  <c r="F217" i="16"/>
  <c r="D218" i="16"/>
  <c r="F218" i="16"/>
  <c r="D219" i="16"/>
  <c r="F219" i="16"/>
  <c r="D220" i="16"/>
  <c r="F220" i="16"/>
  <c r="D221" i="16"/>
  <c r="F221" i="16"/>
  <c r="D222" i="16"/>
  <c r="F222" i="16"/>
  <c r="D223" i="16"/>
  <c r="F223" i="16"/>
  <c r="D224" i="16"/>
  <c r="F224" i="16"/>
  <c r="D225" i="16"/>
  <c r="F225" i="16"/>
  <c r="D226" i="16"/>
  <c r="F226" i="16"/>
  <c r="D227" i="16"/>
  <c r="F227" i="16"/>
  <c r="D228" i="16"/>
  <c r="F228" i="16"/>
  <c r="D229" i="16"/>
  <c r="F229" i="16"/>
  <c r="D230" i="16"/>
  <c r="F230" i="16"/>
  <c r="D231" i="16"/>
  <c r="F231" i="16"/>
  <c r="D232" i="16"/>
  <c r="F232" i="16"/>
  <c r="D233" i="16"/>
  <c r="F233" i="16"/>
  <c r="D234" i="16"/>
  <c r="F234" i="16"/>
  <c r="D235" i="16"/>
  <c r="F235" i="16"/>
  <c r="D236" i="16"/>
  <c r="F236" i="16"/>
  <c r="D237" i="16"/>
  <c r="F237" i="16"/>
  <c r="D238" i="16"/>
  <c r="F238" i="16"/>
  <c r="D239" i="16"/>
  <c r="F239" i="16"/>
  <c r="D240" i="16"/>
  <c r="F240" i="16"/>
  <c r="D241" i="16"/>
  <c r="F241" i="16"/>
  <c r="D242" i="16"/>
  <c r="F242" i="16"/>
  <c r="D243" i="16"/>
  <c r="F243" i="16"/>
  <c r="D244" i="16"/>
  <c r="F244" i="16"/>
  <c r="D245" i="16"/>
  <c r="F245" i="16"/>
  <c r="D246" i="16"/>
  <c r="F246" i="16"/>
  <c r="D247" i="16"/>
  <c r="F247" i="16"/>
  <c r="D248" i="16"/>
  <c r="F248" i="16"/>
  <c r="D249" i="16"/>
  <c r="F249" i="16"/>
  <c r="D250" i="16"/>
  <c r="F250" i="16"/>
  <c r="D251" i="16"/>
  <c r="F251" i="16"/>
  <c r="D252" i="16"/>
  <c r="F252" i="16"/>
  <c r="D253" i="16"/>
  <c r="F253" i="16"/>
  <c r="D254" i="16"/>
  <c r="F254" i="16"/>
  <c r="D255" i="16"/>
  <c r="F255" i="16"/>
  <c r="D256" i="16"/>
  <c r="F256" i="16"/>
  <c r="D257" i="16"/>
  <c r="F257" i="16"/>
  <c r="D258" i="16"/>
  <c r="F258" i="16"/>
  <c r="D259" i="16"/>
  <c r="F259" i="16"/>
  <c r="D260" i="16"/>
  <c r="F260" i="16"/>
  <c r="D261" i="16"/>
  <c r="F261" i="16"/>
  <c r="D262" i="16"/>
  <c r="F262" i="16"/>
  <c r="D263" i="16"/>
  <c r="F263" i="16"/>
  <c r="D264" i="16"/>
  <c r="F264" i="16"/>
  <c r="D265" i="16"/>
  <c r="F265" i="16"/>
  <c r="D266" i="16"/>
  <c r="F266" i="16"/>
  <c r="D267" i="16"/>
  <c r="F267" i="16"/>
  <c r="D268" i="16"/>
  <c r="F268" i="16"/>
  <c r="D269" i="16"/>
  <c r="F269" i="16"/>
  <c r="D270" i="16"/>
  <c r="F270" i="16"/>
  <c r="D271" i="16"/>
  <c r="F271" i="16"/>
  <c r="D272" i="16"/>
  <c r="F272" i="16"/>
  <c r="D273" i="16"/>
  <c r="F273" i="16"/>
  <c r="D274" i="16"/>
  <c r="F274" i="16"/>
  <c r="D275" i="16"/>
  <c r="F275" i="16"/>
  <c r="D276" i="16"/>
  <c r="F276" i="16"/>
  <c r="D277" i="16"/>
  <c r="F277" i="16"/>
  <c r="D278" i="16"/>
  <c r="F278" i="16"/>
  <c r="D279" i="16"/>
  <c r="F279" i="16"/>
  <c r="D280" i="16"/>
  <c r="F280" i="16"/>
  <c r="D281" i="16"/>
  <c r="F281" i="16"/>
  <c r="D282" i="16"/>
  <c r="F282" i="16"/>
  <c r="D283" i="16"/>
  <c r="F283" i="16"/>
  <c r="D284" i="16"/>
  <c r="F284" i="16"/>
  <c r="D285" i="16"/>
  <c r="F285" i="16"/>
  <c r="D286" i="16"/>
  <c r="F286" i="16"/>
  <c r="D287" i="16"/>
  <c r="F287" i="16"/>
  <c r="D288" i="16"/>
  <c r="F288" i="16"/>
  <c r="D289" i="16"/>
  <c r="F289" i="16"/>
  <c r="D290" i="16"/>
  <c r="F290" i="16"/>
  <c r="D291" i="16"/>
  <c r="F291" i="16"/>
  <c r="D292" i="16"/>
  <c r="F292" i="16"/>
  <c r="D293" i="16"/>
  <c r="F293" i="16"/>
  <c r="D294" i="16"/>
  <c r="F294" i="16"/>
  <c r="D295" i="16"/>
  <c r="F295" i="16"/>
  <c r="D296" i="16"/>
  <c r="F296" i="16"/>
  <c r="D297" i="16"/>
  <c r="F297" i="16"/>
  <c r="D298" i="16"/>
  <c r="F298" i="16"/>
  <c r="D299" i="16"/>
  <c r="F299" i="16"/>
  <c r="D300" i="16"/>
  <c r="F300" i="16"/>
  <c r="D301" i="16"/>
  <c r="F301" i="16"/>
  <c r="D302" i="16"/>
  <c r="F302" i="16"/>
  <c r="D303" i="16"/>
  <c r="F303" i="16"/>
  <c r="D304" i="16"/>
  <c r="F304" i="16"/>
  <c r="D305" i="16"/>
  <c r="F305" i="16"/>
  <c r="D306" i="16"/>
  <c r="F306" i="16"/>
  <c r="D307" i="16"/>
  <c r="F307" i="16"/>
  <c r="D308" i="16"/>
  <c r="F308" i="16"/>
  <c r="D309" i="16"/>
  <c r="F309" i="16"/>
  <c r="D310" i="16"/>
  <c r="F310" i="16"/>
  <c r="D311" i="16"/>
  <c r="F311" i="16"/>
  <c r="D312" i="16"/>
  <c r="F312" i="16"/>
  <c r="D313" i="16"/>
  <c r="F313" i="16"/>
  <c r="D314" i="16"/>
  <c r="F314" i="16"/>
  <c r="D315" i="16"/>
  <c r="F315" i="16"/>
  <c r="D316" i="16"/>
  <c r="F316" i="16"/>
  <c r="D317" i="16"/>
  <c r="F317" i="16"/>
  <c r="D318" i="16"/>
  <c r="F318" i="16"/>
  <c r="D319" i="16"/>
  <c r="F319" i="16"/>
  <c r="D320" i="16"/>
  <c r="F320" i="16"/>
  <c r="D321" i="16"/>
  <c r="F321" i="16"/>
  <c r="D322" i="16"/>
  <c r="F322" i="16"/>
  <c r="D323" i="16"/>
  <c r="F323" i="16"/>
  <c r="D324" i="16"/>
  <c r="F324" i="16"/>
  <c r="D325" i="16"/>
  <c r="F325" i="16"/>
  <c r="D326" i="16"/>
  <c r="F326" i="16"/>
  <c r="D327" i="16"/>
  <c r="F327" i="16"/>
  <c r="D328" i="16"/>
  <c r="F328" i="16"/>
  <c r="D329" i="16"/>
  <c r="F329" i="16"/>
  <c r="D330" i="16"/>
  <c r="F330" i="16"/>
  <c r="D331" i="16"/>
  <c r="F331" i="16"/>
  <c r="D332" i="16"/>
  <c r="F332" i="16"/>
  <c r="D333" i="16"/>
  <c r="F333" i="16"/>
  <c r="D334" i="16"/>
  <c r="F334" i="16"/>
  <c r="D335" i="16"/>
  <c r="F335" i="16"/>
  <c r="D336" i="16"/>
  <c r="F336" i="16"/>
  <c r="D337" i="16"/>
  <c r="F337" i="16"/>
  <c r="D338" i="16"/>
  <c r="F338" i="16"/>
  <c r="D339" i="16"/>
  <c r="F339" i="16"/>
  <c r="D340" i="16"/>
  <c r="F340" i="16"/>
  <c r="D341" i="16"/>
  <c r="F341" i="16"/>
  <c r="D342" i="16"/>
  <c r="F342" i="16"/>
  <c r="D343" i="16"/>
  <c r="F343" i="16"/>
  <c r="D344" i="16"/>
  <c r="F344" i="16"/>
  <c r="D345" i="16"/>
  <c r="F345" i="16"/>
  <c r="D346" i="16"/>
  <c r="F346" i="16"/>
  <c r="D347" i="16"/>
  <c r="F347" i="16"/>
  <c r="D348" i="16"/>
  <c r="F348" i="16"/>
  <c r="D349" i="16"/>
  <c r="F349" i="16"/>
  <c r="D350" i="16"/>
  <c r="F350" i="16"/>
  <c r="D351" i="16"/>
  <c r="F351" i="16"/>
  <c r="D352" i="16"/>
  <c r="F352" i="16"/>
  <c r="D353" i="16"/>
  <c r="F353" i="16"/>
  <c r="D354" i="16"/>
  <c r="F354" i="16"/>
  <c r="D355" i="16"/>
  <c r="F355" i="16"/>
  <c r="D356" i="16"/>
  <c r="F356" i="16"/>
  <c r="D357" i="16"/>
  <c r="F357" i="16"/>
  <c r="D358" i="16"/>
  <c r="F358" i="16"/>
  <c r="D359" i="16"/>
  <c r="F359" i="16"/>
  <c r="D360" i="16"/>
  <c r="F360" i="16"/>
  <c r="D361" i="16"/>
  <c r="F361" i="16"/>
  <c r="D362" i="16"/>
  <c r="F362" i="16"/>
  <c r="D363" i="16"/>
  <c r="F363" i="16"/>
  <c r="D364" i="16"/>
  <c r="F364" i="16"/>
  <c r="D365" i="16"/>
  <c r="F365" i="16"/>
  <c r="D366" i="16"/>
  <c r="F366" i="16"/>
  <c r="D367" i="16"/>
  <c r="F367" i="16"/>
  <c r="D368" i="16"/>
  <c r="F368" i="16"/>
  <c r="D369" i="16"/>
  <c r="F369" i="16"/>
  <c r="D370" i="16"/>
  <c r="F370" i="16"/>
  <c r="D371" i="16"/>
  <c r="F371" i="16"/>
  <c r="D372" i="16"/>
  <c r="F372" i="16"/>
  <c r="D373" i="16"/>
  <c r="F373" i="16"/>
  <c r="D374" i="16"/>
  <c r="F374" i="16"/>
  <c r="D375" i="16"/>
  <c r="F375" i="16"/>
  <c r="D376" i="16"/>
  <c r="F376" i="16"/>
  <c r="D377" i="16"/>
  <c r="F377" i="16"/>
  <c r="D378" i="16"/>
  <c r="F378" i="16"/>
  <c r="D379" i="16"/>
  <c r="F379" i="16"/>
  <c r="D380" i="16"/>
  <c r="F380" i="16"/>
  <c r="D381" i="16"/>
  <c r="F381" i="16"/>
  <c r="D382" i="16"/>
  <c r="F382" i="16"/>
  <c r="D383" i="16"/>
  <c r="F383" i="16"/>
  <c r="D384" i="16"/>
  <c r="F384" i="16"/>
  <c r="D385" i="16"/>
  <c r="F385" i="16"/>
  <c r="D386" i="16"/>
  <c r="F386" i="16"/>
  <c r="D387" i="16"/>
  <c r="F387" i="16"/>
  <c r="D388" i="16"/>
  <c r="F388" i="16"/>
  <c r="D389" i="16"/>
  <c r="F389" i="16"/>
  <c r="D390" i="16"/>
  <c r="F390" i="16"/>
  <c r="D391" i="16"/>
  <c r="F391" i="16"/>
  <c r="D392" i="16"/>
  <c r="F392" i="16"/>
  <c r="D393" i="16"/>
  <c r="F393" i="16"/>
  <c r="D394" i="16"/>
  <c r="F394" i="16"/>
  <c r="D395" i="16"/>
  <c r="F395" i="16"/>
  <c r="D396" i="16"/>
  <c r="F396" i="16"/>
  <c r="D397" i="16"/>
  <c r="F397" i="16"/>
  <c r="D398" i="16"/>
  <c r="F398" i="16"/>
  <c r="D399" i="16"/>
  <c r="F399" i="16"/>
  <c r="D400" i="16"/>
  <c r="F400" i="16"/>
  <c r="D401" i="16"/>
  <c r="F401" i="16"/>
  <c r="D402" i="16"/>
  <c r="F402" i="16"/>
  <c r="D403" i="16"/>
  <c r="F403" i="16"/>
  <c r="D404" i="16"/>
  <c r="F404" i="16"/>
  <c r="D405" i="16"/>
  <c r="F405" i="16"/>
  <c r="D406" i="16"/>
  <c r="F406" i="16"/>
  <c r="D407" i="16"/>
  <c r="F407" i="16"/>
  <c r="D408" i="16"/>
  <c r="F408" i="16"/>
  <c r="D409" i="16"/>
  <c r="F409" i="16"/>
  <c r="D410" i="16"/>
  <c r="F410" i="16"/>
  <c r="D411" i="16"/>
  <c r="F411" i="16"/>
  <c r="D412" i="16"/>
  <c r="F412" i="16"/>
  <c r="D413" i="16"/>
  <c r="F413" i="16"/>
  <c r="D414" i="16"/>
  <c r="F414" i="16"/>
  <c r="D415" i="16"/>
  <c r="F415" i="16"/>
  <c r="D416" i="16"/>
  <c r="F416" i="16"/>
  <c r="D417" i="16"/>
  <c r="F417" i="16"/>
  <c r="D418" i="16"/>
  <c r="F418" i="16"/>
  <c r="D419" i="16"/>
  <c r="F419" i="16"/>
  <c r="D420" i="16"/>
  <c r="F420" i="16"/>
  <c r="D421" i="16"/>
  <c r="F421" i="16"/>
  <c r="D422" i="16"/>
  <c r="F422" i="16"/>
  <c r="D423" i="16"/>
  <c r="F423" i="16"/>
  <c r="D424" i="16"/>
  <c r="F424" i="16"/>
  <c r="D425" i="16"/>
  <c r="F425" i="16"/>
  <c r="D426" i="16"/>
  <c r="F426" i="16"/>
  <c r="D427" i="16"/>
  <c r="F427" i="16"/>
  <c r="D428" i="16"/>
  <c r="F428" i="16"/>
  <c r="D429" i="16"/>
  <c r="F429" i="16"/>
  <c r="D430" i="16"/>
  <c r="F430" i="16"/>
  <c r="D431" i="16"/>
  <c r="F431" i="16"/>
  <c r="D432" i="16"/>
  <c r="F432" i="16"/>
  <c r="D433" i="16"/>
  <c r="F433" i="16"/>
  <c r="D434" i="16"/>
  <c r="F434" i="16"/>
  <c r="D435" i="16"/>
  <c r="F435" i="16"/>
  <c r="D436" i="16"/>
  <c r="F436" i="16"/>
  <c r="D437" i="16"/>
  <c r="F437" i="16"/>
  <c r="D438" i="16"/>
  <c r="F438" i="16"/>
  <c r="D439" i="16"/>
  <c r="F439" i="16"/>
  <c r="D440" i="16"/>
  <c r="F440" i="16"/>
  <c r="D441" i="16"/>
  <c r="F441" i="16"/>
  <c r="D442" i="16"/>
  <c r="F442" i="16"/>
  <c r="D443" i="16"/>
  <c r="F443" i="16"/>
  <c r="D444" i="16"/>
  <c r="F444" i="16"/>
  <c r="D445" i="16"/>
  <c r="F445" i="16"/>
  <c r="D446" i="16"/>
  <c r="F446" i="16"/>
  <c r="D447" i="16"/>
  <c r="F447" i="16"/>
  <c r="D448" i="16"/>
  <c r="F448" i="16"/>
  <c r="D449" i="16"/>
  <c r="F449" i="16"/>
  <c r="D450" i="16"/>
  <c r="F450" i="16"/>
  <c r="D451" i="16"/>
  <c r="F451" i="16"/>
  <c r="D452" i="16"/>
  <c r="F452" i="16"/>
  <c r="D453" i="16"/>
  <c r="F453" i="16"/>
  <c r="D454" i="16"/>
  <c r="F454" i="16"/>
  <c r="D455" i="16"/>
  <c r="F455" i="16"/>
  <c r="D456" i="16"/>
  <c r="F456" i="16"/>
  <c r="D457" i="16"/>
  <c r="F457" i="16"/>
  <c r="D458" i="16"/>
  <c r="F458" i="16"/>
  <c r="D459" i="16"/>
  <c r="F459" i="16"/>
  <c r="D460" i="16"/>
  <c r="F460" i="16"/>
  <c r="D461" i="16"/>
  <c r="F461" i="16"/>
  <c r="D462" i="16"/>
  <c r="F462" i="16"/>
  <c r="D463" i="16"/>
  <c r="F463" i="16"/>
  <c r="D464" i="16"/>
  <c r="F464" i="16"/>
  <c r="D465" i="16"/>
  <c r="F465" i="16"/>
  <c r="D466" i="16"/>
  <c r="F466" i="16"/>
  <c r="D467" i="16"/>
  <c r="F467" i="16"/>
  <c r="D468" i="16"/>
  <c r="F468" i="16"/>
  <c r="D469" i="16"/>
  <c r="F469" i="16"/>
  <c r="D470" i="16"/>
  <c r="F470" i="16"/>
  <c r="D471" i="16"/>
  <c r="F471" i="16"/>
  <c r="D472" i="16"/>
  <c r="F472" i="16"/>
  <c r="D473" i="16"/>
  <c r="F473" i="16"/>
  <c r="D474" i="16"/>
  <c r="F474" i="16"/>
  <c r="D475" i="16"/>
  <c r="F475" i="16"/>
  <c r="D476" i="16"/>
  <c r="F476" i="16"/>
  <c r="D477" i="16"/>
  <c r="F477" i="16"/>
  <c r="D478" i="16"/>
  <c r="F478" i="16"/>
  <c r="D479" i="16"/>
  <c r="F479" i="16"/>
  <c r="D480" i="16"/>
  <c r="F480" i="16"/>
  <c r="D481" i="16"/>
  <c r="F481" i="16"/>
  <c r="D482" i="16"/>
  <c r="F482" i="16"/>
  <c r="D483" i="16"/>
  <c r="F483" i="16"/>
  <c r="D484" i="16"/>
  <c r="F484" i="16"/>
  <c r="D485" i="16"/>
  <c r="F485" i="16"/>
  <c r="D486" i="16"/>
  <c r="F486" i="16"/>
  <c r="D487" i="16"/>
  <c r="F487" i="16"/>
  <c r="D488" i="16"/>
  <c r="F488" i="16"/>
  <c r="D489" i="16"/>
  <c r="F489" i="16"/>
  <c r="D490" i="16"/>
  <c r="F490" i="16"/>
  <c r="D491" i="16"/>
  <c r="F491" i="16"/>
  <c r="D492" i="16"/>
  <c r="F492" i="16"/>
  <c r="D493" i="16"/>
  <c r="F493" i="16"/>
  <c r="D494" i="16"/>
  <c r="F494" i="16"/>
  <c r="D495" i="16"/>
  <c r="F495" i="16"/>
  <c r="D496" i="16"/>
  <c r="F496" i="16"/>
  <c r="D497" i="16"/>
  <c r="F497" i="16"/>
  <c r="D498" i="16"/>
  <c r="F498" i="16"/>
  <c r="D499" i="16"/>
  <c r="F499" i="16"/>
  <c r="D500" i="16"/>
  <c r="F500" i="16"/>
  <c r="DB274" i="17" l="1"/>
  <c r="DB286" i="17"/>
  <c r="DB292" i="17"/>
  <c r="DB298" i="17"/>
  <c r="DB304" i="17"/>
  <c r="DB310" i="17"/>
  <c r="GI40" i="17"/>
  <c r="GI46" i="17"/>
  <c r="GI52" i="17"/>
  <c r="GI58" i="17"/>
  <c r="GI64" i="17"/>
  <c r="GI70" i="17"/>
  <c r="GI76" i="17"/>
  <c r="GI82" i="17"/>
  <c r="GI100" i="17"/>
  <c r="GI106" i="17"/>
  <c r="GI112" i="17"/>
  <c r="GI118" i="17"/>
  <c r="GI124" i="17"/>
  <c r="GI130" i="17"/>
  <c r="GI136" i="17"/>
  <c r="GI142" i="17"/>
  <c r="GI148" i="17"/>
  <c r="GI154" i="17"/>
  <c r="GI160" i="17"/>
  <c r="GI166" i="17"/>
  <c r="GI172" i="17"/>
  <c r="GI178" i="17"/>
  <c r="GI184" i="17"/>
  <c r="GI190" i="17"/>
  <c r="GI196" i="17"/>
  <c r="GI202" i="17"/>
  <c r="GI226" i="17"/>
  <c r="GI232" i="17"/>
  <c r="GI238" i="17"/>
  <c r="GZ265" i="17"/>
  <c r="GZ271" i="17"/>
  <c r="GZ277" i="17"/>
  <c r="GZ283" i="17"/>
  <c r="GI286" i="17"/>
  <c r="GZ289" i="17"/>
  <c r="GI304" i="17"/>
  <c r="GZ307" i="17"/>
  <c r="GI310" i="17"/>
  <c r="GZ313" i="17"/>
  <c r="GI400" i="17"/>
  <c r="DC293" i="17"/>
  <c r="DC299" i="17"/>
  <c r="DC323" i="17"/>
  <c r="DC335" i="17"/>
  <c r="DB5" i="17"/>
  <c r="DB11" i="17"/>
  <c r="DB17" i="17"/>
  <c r="DB23" i="17"/>
  <c r="DB29" i="17"/>
  <c r="DB35" i="17"/>
  <c r="DB41" i="17"/>
  <c r="DB47" i="17"/>
  <c r="DB53" i="17"/>
  <c r="DB59" i="17"/>
  <c r="DB65" i="17"/>
  <c r="DB71" i="17"/>
  <c r="DB77" i="17"/>
  <c r="GE4" i="17"/>
  <c r="DC5" i="17"/>
  <c r="GE10" i="17"/>
  <c r="DC11" i="17"/>
  <c r="GE16" i="17"/>
  <c r="DC17" i="17"/>
  <c r="GE22" i="17"/>
  <c r="DC23" i="17"/>
  <c r="GE28" i="17"/>
  <c r="DC29" i="17"/>
  <c r="GE34" i="17"/>
  <c r="DC35" i="17"/>
  <c r="GE40" i="17"/>
  <c r="DC41" i="17"/>
  <c r="GE46" i="17"/>
  <c r="DC47" i="17"/>
  <c r="GE52" i="17"/>
  <c r="DC53" i="17"/>
  <c r="GE58" i="17"/>
  <c r="DC59" i="17"/>
  <c r="GE64" i="17"/>
  <c r="DC65" i="17"/>
  <c r="GE70" i="17"/>
  <c r="DC71" i="17"/>
  <c r="GE76" i="17"/>
  <c r="DC77" i="17"/>
  <c r="GE82" i="17"/>
  <c r="HK387" i="17"/>
  <c r="HM387" i="17" s="1"/>
  <c r="HO387" i="17" s="1"/>
  <c r="HK393" i="17"/>
  <c r="HM393" i="17" s="1"/>
  <c r="HO393" i="17" s="1"/>
  <c r="HK399" i="17"/>
  <c r="HM399" i="17" s="1"/>
  <c r="HO399" i="17" s="1"/>
  <c r="HK405" i="17"/>
  <c r="HM405" i="17" s="1"/>
  <c r="HO405" i="17" s="1"/>
  <c r="HK411" i="17"/>
  <c r="HM411" i="17" s="1"/>
  <c r="HO411" i="17" s="1"/>
  <c r="HK417" i="17"/>
  <c r="HM417" i="17" s="1"/>
  <c r="HO417" i="17" s="1"/>
  <c r="HK423" i="17"/>
  <c r="HM423" i="17" s="1"/>
  <c r="HO423" i="17" s="1"/>
  <c r="HK429" i="17"/>
  <c r="HM429" i="17" s="1"/>
  <c r="HO429" i="17" s="1"/>
  <c r="HK435" i="17"/>
  <c r="HM435" i="17" s="1"/>
  <c r="HO435" i="17" s="1"/>
  <c r="HK441" i="17"/>
  <c r="HM441" i="17" s="1"/>
  <c r="HO441" i="17" s="1"/>
  <c r="HK447" i="17"/>
  <c r="HM447" i="17" s="1"/>
  <c r="HO447" i="17" s="1"/>
  <c r="HK453" i="17"/>
  <c r="HM453" i="17" s="1"/>
  <c r="HO453" i="17" s="1"/>
  <c r="HK459" i="17"/>
  <c r="HM459" i="17" s="1"/>
  <c r="HO459" i="17" s="1"/>
  <c r="HK465" i="17"/>
  <c r="HM465" i="17" s="1"/>
  <c r="HO465" i="17" s="1"/>
  <c r="HK471" i="17"/>
  <c r="HM471" i="17" s="1"/>
  <c r="HO471" i="17" s="1"/>
  <c r="HK477" i="17"/>
  <c r="HM477" i="17" s="1"/>
  <c r="HO477" i="17" s="1"/>
  <c r="HK483" i="17"/>
  <c r="HM483" i="17" s="1"/>
  <c r="HO483" i="17" s="1"/>
  <c r="HK489" i="17"/>
  <c r="HM489" i="17" s="1"/>
  <c r="HO489" i="17" s="1"/>
  <c r="HK495" i="17"/>
  <c r="HM495" i="17" s="1"/>
  <c r="HO495" i="17" s="1"/>
  <c r="HK501" i="17"/>
  <c r="HM501" i="17" s="1"/>
  <c r="HO501" i="17" s="1"/>
  <c r="DB83" i="17"/>
  <c r="GI88" i="17"/>
  <c r="DB89" i="17"/>
  <c r="GI94" i="17"/>
  <c r="DB95" i="17"/>
  <c r="DB101" i="17"/>
  <c r="DB107" i="17"/>
  <c r="DB113" i="17"/>
  <c r="DD113" i="17" s="1"/>
  <c r="DB119" i="17"/>
  <c r="DB125" i="17"/>
  <c r="DB131" i="17"/>
  <c r="DB137" i="17"/>
  <c r="DB143" i="17"/>
  <c r="DB149" i="17"/>
  <c r="DB155" i="17"/>
  <c r="DB161" i="17"/>
  <c r="DB167" i="17"/>
  <c r="DB173" i="17"/>
  <c r="DB179" i="17"/>
  <c r="DB185" i="17"/>
  <c r="DD185" i="17" s="1"/>
  <c r="DB191" i="17"/>
  <c r="DB197" i="17"/>
  <c r="DB203" i="17"/>
  <c r="DB209" i="17"/>
  <c r="DB227" i="17"/>
  <c r="DB233" i="17"/>
  <c r="DB239" i="17"/>
  <c r="DB245" i="17"/>
  <c r="DB251" i="17"/>
  <c r="DB257" i="17"/>
  <c r="DB263" i="17"/>
  <c r="DB269" i="17"/>
  <c r="DB275" i="17"/>
  <c r="DB281" i="17"/>
  <c r="DB287" i="17"/>
  <c r="DB293" i="17"/>
  <c r="DB299" i="17"/>
  <c r="GI322" i="17"/>
  <c r="DB323" i="17"/>
  <c r="DB329" i="17"/>
  <c r="DB335" i="17"/>
  <c r="DB341" i="17"/>
  <c r="DB347" i="17"/>
  <c r="DB353" i="17"/>
  <c r="GZ355" i="17"/>
  <c r="DB359" i="17"/>
  <c r="GZ361" i="17"/>
  <c r="DB365" i="17"/>
  <c r="GZ367" i="17"/>
  <c r="DB371" i="17"/>
  <c r="GZ373" i="17"/>
  <c r="GZ379" i="17"/>
  <c r="GZ385" i="17"/>
  <c r="HK388" i="17"/>
  <c r="HM388" i="17" s="1"/>
  <c r="HO388" i="17" s="1"/>
  <c r="GZ391" i="17"/>
  <c r="HK394" i="17"/>
  <c r="HM394" i="17" s="1"/>
  <c r="HO394" i="17" s="1"/>
  <c r="HK400" i="17"/>
  <c r="HM400" i="17" s="1"/>
  <c r="HO400" i="17" s="1"/>
  <c r="HK406" i="17"/>
  <c r="HM406" i="17" s="1"/>
  <c r="HO406" i="17" s="1"/>
  <c r="DB407" i="17"/>
  <c r="HK412" i="17"/>
  <c r="HM412" i="17" s="1"/>
  <c r="HO412" i="17" s="1"/>
  <c r="DB413" i="17"/>
  <c r="HK418" i="17"/>
  <c r="HM418" i="17" s="1"/>
  <c r="HO418" i="17" s="1"/>
  <c r="DB419" i="17"/>
  <c r="HK424" i="17"/>
  <c r="HM424" i="17" s="1"/>
  <c r="HO424" i="17" s="1"/>
  <c r="DB425" i="17"/>
  <c r="HK430" i="17"/>
  <c r="HM430" i="17" s="1"/>
  <c r="HO430" i="17" s="1"/>
  <c r="DB431" i="17"/>
  <c r="HK436" i="17"/>
  <c r="HM436" i="17" s="1"/>
  <c r="HO436" i="17" s="1"/>
  <c r="DB437" i="17"/>
  <c r="HK442" i="17"/>
  <c r="HM442" i="17" s="1"/>
  <c r="HO442" i="17" s="1"/>
  <c r="DB443" i="17"/>
  <c r="HK448" i="17"/>
  <c r="HM448" i="17" s="1"/>
  <c r="HO448" i="17" s="1"/>
  <c r="DB449" i="17"/>
  <c r="HK454" i="17"/>
  <c r="HM454" i="17" s="1"/>
  <c r="HO454" i="17" s="1"/>
  <c r="DB455" i="17"/>
  <c r="HK460" i="17"/>
  <c r="HM460" i="17" s="1"/>
  <c r="HO460" i="17" s="1"/>
  <c r="DB461" i="17"/>
  <c r="HK466" i="17"/>
  <c r="HM466" i="17" s="1"/>
  <c r="HO466" i="17" s="1"/>
  <c r="HK472" i="17"/>
  <c r="HM472" i="17" s="1"/>
  <c r="HO472" i="17" s="1"/>
  <c r="HK478" i="17"/>
  <c r="HM478" i="17" s="1"/>
  <c r="HO478" i="17" s="1"/>
  <c r="HK484" i="17"/>
  <c r="HM484" i="17" s="1"/>
  <c r="HO484" i="17" s="1"/>
  <c r="DB485" i="17"/>
  <c r="HK490" i="17"/>
  <c r="HM490" i="17" s="1"/>
  <c r="HO490" i="17" s="1"/>
  <c r="HK496" i="17"/>
  <c r="HM496" i="17" s="1"/>
  <c r="HO496" i="17" s="1"/>
  <c r="DB497" i="17"/>
  <c r="DC83" i="17"/>
  <c r="GE88" i="17"/>
  <c r="DC89" i="17"/>
  <c r="GE94" i="17"/>
  <c r="DC95" i="17"/>
  <c r="GE100" i="17"/>
  <c r="GE106" i="17"/>
  <c r="GE112" i="17"/>
  <c r="DC113" i="17"/>
  <c r="GE118" i="17"/>
  <c r="DC119" i="17"/>
  <c r="GE124" i="17"/>
  <c r="DC125" i="17"/>
  <c r="GE130" i="17"/>
  <c r="DC131" i="17"/>
  <c r="GE136" i="17"/>
  <c r="DC137" i="17"/>
  <c r="GE142" i="17"/>
  <c r="DC143" i="17"/>
  <c r="DD143" i="17" s="1"/>
  <c r="GE148" i="17"/>
  <c r="DC149" i="17"/>
  <c r="GE154" i="17"/>
  <c r="DC155" i="17"/>
  <c r="GE160" i="17"/>
  <c r="DC161" i="17"/>
  <c r="GE166" i="17"/>
  <c r="DC167" i="17"/>
  <c r="GE172" i="17"/>
  <c r="DC173" i="17"/>
  <c r="GE178" i="17"/>
  <c r="DC179" i="17"/>
  <c r="DE179" i="17" s="1"/>
  <c r="GE184" i="17"/>
  <c r="DC185" i="17"/>
  <c r="DC191" i="17"/>
  <c r="GE196" i="17"/>
  <c r="DC197" i="17"/>
  <c r="GE202" i="17"/>
  <c r="DC203" i="17"/>
  <c r="GE208" i="17"/>
  <c r="GE214" i="17"/>
  <c r="DC215" i="17"/>
  <c r="GE220" i="17"/>
  <c r="GE226" i="17"/>
  <c r="DC227" i="17"/>
  <c r="GE232" i="17"/>
  <c r="GE238" i="17"/>
  <c r="GE244" i="17"/>
  <c r="GE250" i="17"/>
  <c r="GE256" i="17"/>
  <c r="GE262" i="17"/>
  <c r="GE268" i="17"/>
  <c r="GE274" i="17"/>
  <c r="GE280" i="17"/>
  <c r="GE286" i="17"/>
  <c r="GE292" i="17"/>
  <c r="GE298" i="17"/>
  <c r="GE322" i="17"/>
  <c r="GE328" i="17"/>
  <c r="GE334" i="17"/>
  <c r="GE340" i="17"/>
  <c r="GE346" i="17"/>
  <c r="GE352" i="17"/>
  <c r="GE358" i="17"/>
  <c r="GE364" i="17"/>
  <c r="GE370" i="17"/>
  <c r="GE376" i="17"/>
  <c r="HK389" i="17"/>
  <c r="HM389" i="17" s="1"/>
  <c r="HO389" i="17" s="1"/>
  <c r="HK395" i="17"/>
  <c r="HM395" i="17" s="1"/>
  <c r="HO395" i="17" s="1"/>
  <c r="HK401" i="17"/>
  <c r="HM401" i="17" s="1"/>
  <c r="HO401" i="17" s="1"/>
  <c r="HK407" i="17"/>
  <c r="HM407" i="17" s="1"/>
  <c r="HO407" i="17" s="1"/>
  <c r="HK413" i="17"/>
  <c r="HM413" i="17" s="1"/>
  <c r="HO413" i="17" s="1"/>
  <c r="HK419" i="17"/>
  <c r="HM419" i="17" s="1"/>
  <c r="HO419" i="17" s="1"/>
  <c r="HK425" i="17"/>
  <c r="HM425" i="17" s="1"/>
  <c r="HO425" i="17" s="1"/>
  <c r="HK431" i="17"/>
  <c r="HM431" i="17" s="1"/>
  <c r="HO431" i="17" s="1"/>
  <c r="HK437" i="17"/>
  <c r="HM437" i="17" s="1"/>
  <c r="HO437" i="17" s="1"/>
  <c r="HK443" i="17"/>
  <c r="HM443" i="17" s="1"/>
  <c r="HO443" i="17" s="1"/>
  <c r="HK449" i="17"/>
  <c r="HM449" i="17" s="1"/>
  <c r="HO449" i="17" s="1"/>
  <c r="HK455" i="17"/>
  <c r="HM455" i="17" s="1"/>
  <c r="HO455" i="17" s="1"/>
  <c r="HK461" i="17"/>
  <c r="HM461" i="17" s="1"/>
  <c r="HO461" i="17" s="1"/>
  <c r="HK467" i="17"/>
  <c r="HM467" i="17" s="1"/>
  <c r="HO467" i="17" s="1"/>
  <c r="HK473" i="17"/>
  <c r="HM473" i="17" s="1"/>
  <c r="HO473" i="17" s="1"/>
  <c r="HK479" i="17"/>
  <c r="HM479" i="17" s="1"/>
  <c r="HO479" i="17" s="1"/>
  <c r="HK485" i="17"/>
  <c r="HM485" i="17" s="1"/>
  <c r="HO485" i="17" s="1"/>
  <c r="HK491" i="17"/>
  <c r="HM491" i="17" s="1"/>
  <c r="HO491" i="17" s="1"/>
  <c r="HK497" i="17"/>
  <c r="HM497" i="17" s="1"/>
  <c r="HO497" i="17" s="1"/>
  <c r="HA201" i="17"/>
  <c r="HA207" i="17"/>
  <c r="HA237" i="17"/>
  <c r="HK390" i="17"/>
  <c r="HM390" i="17" s="1"/>
  <c r="HO390" i="17" s="1"/>
  <c r="HK396" i="17"/>
  <c r="HM396" i="17" s="1"/>
  <c r="HO396" i="17" s="1"/>
  <c r="HK402" i="17"/>
  <c r="HM402" i="17" s="1"/>
  <c r="HO402" i="17" s="1"/>
  <c r="HK408" i="17"/>
  <c r="HM408" i="17" s="1"/>
  <c r="HO408" i="17" s="1"/>
  <c r="HK414" i="17"/>
  <c r="HM414" i="17" s="1"/>
  <c r="HO414" i="17" s="1"/>
  <c r="HK420" i="17"/>
  <c r="HM420" i="17" s="1"/>
  <c r="HO420" i="17" s="1"/>
  <c r="HK426" i="17"/>
  <c r="HM426" i="17" s="1"/>
  <c r="HO426" i="17" s="1"/>
  <c r="HK432" i="17"/>
  <c r="HM432" i="17" s="1"/>
  <c r="HO432" i="17" s="1"/>
  <c r="HK438" i="17"/>
  <c r="HM438" i="17" s="1"/>
  <c r="HO438" i="17" s="1"/>
  <c r="HK444" i="17"/>
  <c r="HM444" i="17" s="1"/>
  <c r="HO444" i="17" s="1"/>
  <c r="HK450" i="17"/>
  <c r="HM450" i="17" s="1"/>
  <c r="HO450" i="17" s="1"/>
  <c r="HK456" i="17"/>
  <c r="HM456" i="17" s="1"/>
  <c r="HO456" i="17" s="1"/>
  <c r="HK462" i="17"/>
  <c r="HM462" i="17" s="1"/>
  <c r="HO462" i="17" s="1"/>
  <c r="HK468" i="17"/>
  <c r="HM468" i="17" s="1"/>
  <c r="HO468" i="17" s="1"/>
  <c r="HK474" i="17"/>
  <c r="HM474" i="17" s="1"/>
  <c r="HO474" i="17" s="1"/>
  <c r="HK480" i="17"/>
  <c r="HM480" i="17" s="1"/>
  <c r="HO480" i="17" s="1"/>
  <c r="HK486" i="17"/>
  <c r="HM486" i="17" s="1"/>
  <c r="HO486" i="17" s="1"/>
  <c r="HK492" i="17"/>
  <c r="HM492" i="17" s="1"/>
  <c r="HO492" i="17" s="1"/>
  <c r="HK498" i="17"/>
  <c r="HM498" i="17" s="1"/>
  <c r="HO498" i="17" s="1"/>
  <c r="HK391" i="17"/>
  <c r="HM391" i="17" s="1"/>
  <c r="HO391" i="17" s="1"/>
  <c r="HK397" i="17"/>
  <c r="HM397" i="17" s="1"/>
  <c r="HO397" i="17" s="1"/>
  <c r="HK403" i="17"/>
  <c r="HM403" i="17" s="1"/>
  <c r="HO403" i="17" s="1"/>
  <c r="HK409" i="17"/>
  <c r="HM409" i="17" s="1"/>
  <c r="HO409" i="17" s="1"/>
  <c r="HK415" i="17"/>
  <c r="HM415" i="17" s="1"/>
  <c r="HO415" i="17" s="1"/>
  <c r="HK421" i="17"/>
  <c r="HM421" i="17" s="1"/>
  <c r="HO421" i="17" s="1"/>
  <c r="HK427" i="17"/>
  <c r="HM427" i="17" s="1"/>
  <c r="HO427" i="17" s="1"/>
  <c r="HK433" i="17"/>
  <c r="HM433" i="17" s="1"/>
  <c r="HO433" i="17" s="1"/>
  <c r="HK439" i="17"/>
  <c r="HM439" i="17" s="1"/>
  <c r="HO439" i="17" s="1"/>
  <c r="HK445" i="17"/>
  <c r="HM445" i="17" s="1"/>
  <c r="HO445" i="17" s="1"/>
  <c r="HK451" i="17"/>
  <c r="HM451" i="17" s="1"/>
  <c r="HO451" i="17" s="1"/>
  <c r="HK457" i="17"/>
  <c r="HM457" i="17" s="1"/>
  <c r="HO457" i="17" s="1"/>
  <c r="HK463" i="17"/>
  <c r="HM463" i="17" s="1"/>
  <c r="HO463" i="17" s="1"/>
  <c r="HK469" i="17"/>
  <c r="HM469" i="17" s="1"/>
  <c r="HO469" i="17" s="1"/>
  <c r="HK475" i="17"/>
  <c r="HM475" i="17" s="1"/>
  <c r="HO475" i="17" s="1"/>
  <c r="HK481" i="17"/>
  <c r="HM481" i="17" s="1"/>
  <c r="HO481" i="17" s="1"/>
  <c r="HK487" i="17"/>
  <c r="HM487" i="17" s="1"/>
  <c r="HO487" i="17" s="1"/>
  <c r="HK493" i="17"/>
  <c r="HM493" i="17" s="1"/>
  <c r="HO493" i="17" s="1"/>
  <c r="HK499" i="17"/>
  <c r="HM499" i="17" s="1"/>
  <c r="HO499" i="17" s="1"/>
  <c r="HB104" i="17"/>
  <c r="HJ104" i="17"/>
  <c r="HB164" i="17"/>
  <c r="HJ164" i="17"/>
  <c r="HB170" i="17"/>
  <c r="HJ170" i="17"/>
  <c r="HB182" i="17"/>
  <c r="HJ182" i="17"/>
  <c r="HB188" i="17"/>
  <c r="HJ188" i="17"/>
  <c r="HB194" i="17"/>
  <c r="HJ194" i="17"/>
  <c r="HB200" i="17"/>
  <c r="HJ200" i="17"/>
  <c r="HB206" i="17"/>
  <c r="HJ206" i="17"/>
  <c r="HB218" i="17"/>
  <c r="HJ218" i="17"/>
  <c r="HB224" i="17"/>
  <c r="HJ224" i="17"/>
  <c r="HB230" i="17"/>
  <c r="HJ230" i="17"/>
  <c r="HB236" i="17"/>
  <c r="HJ236" i="17"/>
  <c r="HB242" i="17"/>
  <c r="HJ242" i="17"/>
  <c r="HB266" i="17"/>
  <c r="HJ266" i="17"/>
  <c r="HB284" i="17"/>
  <c r="HJ284" i="17"/>
  <c r="HB296" i="17"/>
  <c r="HJ296" i="17"/>
  <c r="HB302" i="17"/>
  <c r="HJ302" i="17"/>
  <c r="HB338" i="17"/>
  <c r="HJ338" i="17"/>
  <c r="HB374" i="17"/>
  <c r="HJ374" i="17"/>
  <c r="HB380" i="17"/>
  <c r="HJ380" i="17"/>
  <c r="HB404" i="17"/>
  <c r="HJ404" i="17"/>
  <c r="HB416" i="17"/>
  <c r="HJ416" i="17"/>
  <c r="HK386" i="17"/>
  <c r="HM386" i="17" s="1"/>
  <c r="HO386" i="17" s="1"/>
  <c r="HK392" i="17"/>
  <c r="HM392" i="17" s="1"/>
  <c r="HO392" i="17" s="1"/>
  <c r="HK398" i="17"/>
  <c r="HM398" i="17" s="1"/>
  <c r="HO398" i="17" s="1"/>
  <c r="HK404" i="17"/>
  <c r="HM404" i="17" s="1"/>
  <c r="HO404" i="17" s="1"/>
  <c r="HK410" i="17"/>
  <c r="HM410" i="17" s="1"/>
  <c r="HO410" i="17" s="1"/>
  <c r="HK416" i="17"/>
  <c r="HM416" i="17" s="1"/>
  <c r="HO416" i="17" s="1"/>
  <c r="HK422" i="17"/>
  <c r="HM422" i="17" s="1"/>
  <c r="HO422" i="17" s="1"/>
  <c r="HK428" i="17"/>
  <c r="HM428" i="17" s="1"/>
  <c r="HO428" i="17" s="1"/>
  <c r="HK434" i="17"/>
  <c r="HM434" i="17" s="1"/>
  <c r="HO434" i="17" s="1"/>
  <c r="HK440" i="17"/>
  <c r="HM440" i="17" s="1"/>
  <c r="HO440" i="17" s="1"/>
  <c r="HK446" i="17"/>
  <c r="HM446" i="17" s="1"/>
  <c r="HO446" i="17" s="1"/>
  <c r="HK452" i="17"/>
  <c r="HM452" i="17" s="1"/>
  <c r="HO452" i="17" s="1"/>
  <c r="HK458" i="17"/>
  <c r="HM458" i="17" s="1"/>
  <c r="HO458" i="17" s="1"/>
  <c r="HK464" i="17"/>
  <c r="HM464" i="17" s="1"/>
  <c r="HO464" i="17" s="1"/>
  <c r="HK470" i="17"/>
  <c r="HM470" i="17" s="1"/>
  <c r="HO470" i="17" s="1"/>
  <c r="HK476" i="17"/>
  <c r="HM476" i="17" s="1"/>
  <c r="HO476" i="17" s="1"/>
  <c r="HK482" i="17"/>
  <c r="HM482" i="17" s="1"/>
  <c r="HO482" i="17" s="1"/>
  <c r="HK488" i="17"/>
  <c r="HM488" i="17" s="1"/>
  <c r="HO488" i="17" s="1"/>
  <c r="HK494" i="17"/>
  <c r="HM494" i="17" s="1"/>
  <c r="HO494" i="17" s="1"/>
  <c r="HK500" i="17"/>
  <c r="HM500" i="17" s="1"/>
  <c r="HO500" i="17" s="1"/>
  <c r="GZ374" i="17"/>
  <c r="GZ380" i="17"/>
  <c r="GZ416" i="17"/>
  <c r="GZ422" i="17"/>
  <c r="GZ428" i="17"/>
  <c r="DC483" i="17"/>
  <c r="DB70" i="17"/>
  <c r="DB142" i="17"/>
  <c r="GE141" i="17"/>
  <c r="GE279" i="17"/>
  <c r="GE339" i="17"/>
  <c r="DC461" i="17"/>
  <c r="GI65" i="17"/>
  <c r="HB410" i="17"/>
  <c r="GI459" i="17"/>
  <c r="GE225" i="17"/>
  <c r="GE411" i="17"/>
  <c r="DC101" i="17"/>
  <c r="DD101" i="17" s="1"/>
  <c r="DC107" i="17"/>
  <c r="DC287" i="17"/>
  <c r="DC473" i="17"/>
  <c r="GI96" i="17"/>
  <c r="GI471" i="17"/>
  <c r="GI477" i="17"/>
  <c r="HB158" i="17"/>
  <c r="DB112" i="17"/>
  <c r="DB208" i="17"/>
  <c r="BO9" i="17"/>
  <c r="BS9" i="17" s="1"/>
  <c r="BO15" i="17"/>
  <c r="BS15" i="17" s="1"/>
  <c r="BQ21" i="17"/>
  <c r="BU21" i="17" s="1"/>
  <c r="BO21" i="17"/>
  <c r="BS21" i="17" s="1"/>
  <c r="BQ27" i="17"/>
  <c r="BU27" i="17" s="1"/>
  <c r="BR27" i="17"/>
  <c r="BV27" i="17" s="1"/>
  <c r="BO27" i="17"/>
  <c r="BS27" i="17" s="1"/>
  <c r="BQ33" i="17"/>
  <c r="BU33" i="17" s="1"/>
  <c r="BR33" i="17"/>
  <c r="BV33" i="17" s="1"/>
  <c r="BO33" i="17"/>
  <c r="BS33" i="17" s="1"/>
  <c r="BR39" i="17"/>
  <c r="BV39" i="17" s="1"/>
  <c r="BQ39" i="17"/>
  <c r="BU39" i="17" s="1"/>
  <c r="BO39" i="17"/>
  <c r="BS39" i="17" s="1"/>
  <c r="BR45" i="17"/>
  <c r="BV45" i="17" s="1"/>
  <c r="BQ45" i="17"/>
  <c r="BU45" i="17" s="1"/>
  <c r="BO45" i="17"/>
  <c r="BS45" i="17" s="1"/>
  <c r="BR51" i="17"/>
  <c r="BV51" i="17" s="1"/>
  <c r="BQ51" i="17"/>
  <c r="BU51" i="17" s="1"/>
  <c r="BO51" i="17"/>
  <c r="BS51" i="17" s="1"/>
  <c r="BR57" i="17"/>
  <c r="BV57" i="17" s="1"/>
  <c r="BQ57" i="17"/>
  <c r="BU57" i="17" s="1"/>
  <c r="BO57" i="17"/>
  <c r="BS57" i="17" s="1"/>
  <c r="BR63" i="17"/>
  <c r="BV63" i="17" s="1"/>
  <c r="BQ63" i="17"/>
  <c r="BU63" i="17" s="1"/>
  <c r="BO63" i="17"/>
  <c r="BS63" i="17" s="1"/>
  <c r="BR69" i="17"/>
  <c r="BV69" i="17" s="1"/>
  <c r="BQ69" i="17"/>
  <c r="BU69" i="17" s="1"/>
  <c r="BO69" i="17"/>
  <c r="BS69" i="17" s="1"/>
  <c r="BR75" i="17"/>
  <c r="BV75" i="17" s="1"/>
  <c r="BQ75" i="17"/>
  <c r="BU75" i="17" s="1"/>
  <c r="BO75" i="17"/>
  <c r="BS75" i="17" s="1"/>
  <c r="BR81" i="17"/>
  <c r="BV81" i="17" s="1"/>
  <c r="BQ81" i="17"/>
  <c r="BU81" i="17" s="1"/>
  <c r="BO81" i="17"/>
  <c r="BS81" i="17" s="1"/>
  <c r="BR87" i="17"/>
  <c r="BV87" i="17" s="1"/>
  <c r="BQ87" i="17"/>
  <c r="BU87" i="17" s="1"/>
  <c r="BO87" i="17"/>
  <c r="BS87" i="17" s="1"/>
  <c r="BR93" i="17"/>
  <c r="BV93" i="17" s="1"/>
  <c r="BQ93" i="17"/>
  <c r="BU93" i="17" s="1"/>
  <c r="BO93" i="17"/>
  <c r="BS93" i="17" s="1"/>
  <c r="BR99" i="17"/>
  <c r="BV99" i="17" s="1"/>
  <c r="BQ99" i="17"/>
  <c r="BU99" i="17" s="1"/>
  <c r="BO99" i="17"/>
  <c r="BS99" i="17" s="1"/>
  <c r="BR105" i="17"/>
  <c r="BV105" i="17" s="1"/>
  <c r="BQ105" i="17"/>
  <c r="BU105" i="17" s="1"/>
  <c r="BO105" i="17"/>
  <c r="BS105" i="17" s="1"/>
  <c r="BR111" i="17"/>
  <c r="BV111" i="17" s="1"/>
  <c r="BQ111" i="17"/>
  <c r="BU111" i="17" s="1"/>
  <c r="BO111" i="17"/>
  <c r="BS111" i="17" s="1"/>
  <c r="BR117" i="17"/>
  <c r="BV117" i="17" s="1"/>
  <c r="BQ117" i="17"/>
  <c r="BU117" i="17" s="1"/>
  <c r="BO117" i="17"/>
  <c r="BS117" i="17" s="1"/>
  <c r="BR123" i="17"/>
  <c r="BV123" i="17" s="1"/>
  <c r="BQ123" i="17"/>
  <c r="BU123" i="17" s="1"/>
  <c r="BO123" i="17"/>
  <c r="BS123" i="17" s="1"/>
  <c r="BR129" i="17"/>
  <c r="BV129" i="17" s="1"/>
  <c r="BO129" i="17"/>
  <c r="BS129" i="17" s="1"/>
  <c r="BQ129" i="17"/>
  <c r="BU129" i="17" s="1"/>
  <c r="BR135" i="17"/>
  <c r="BV135" i="17" s="1"/>
  <c r="BQ135" i="17"/>
  <c r="BU135" i="17" s="1"/>
  <c r="BO135" i="17"/>
  <c r="BS135" i="17" s="1"/>
  <c r="BR141" i="17"/>
  <c r="BV141" i="17" s="1"/>
  <c r="BQ141" i="17"/>
  <c r="BU141" i="17" s="1"/>
  <c r="BO141" i="17"/>
  <c r="BS141" i="17" s="1"/>
  <c r="BR147" i="17"/>
  <c r="BV147" i="17" s="1"/>
  <c r="BQ147" i="17"/>
  <c r="BU147" i="17" s="1"/>
  <c r="BO147" i="17"/>
  <c r="BS147" i="17" s="1"/>
  <c r="BR153" i="17"/>
  <c r="BV153" i="17" s="1"/>
  <c r="BO153" i="17"/>
  <c r="BS153" i="17" s="1"/>
  <c r="BQ153" i="17"/>
  <c r="BU153" i="17" s="1"/>
  <c r="BR159" i="17"/>
  <c r="BV159" i="17" s="1"/>
  <c r="BQ159" i="17"/>
  <c r="BU159" i="17" s="1"/>
  <c r="BO159" i="17"/>
  <c r="BS159" i="17" s="1"/>
  <c r="BR165" i="17"/>
  <c r="BV165" i="17" s="1"/>
  <c r="BQ165" i="17"/>
  <c r="BU165" i="17" s="1"/>
  <c r="BO165" i="17"/>
  <c r="BS165" i="17" s="1"/>
  <c r="BR171" i="17"/>
  <c r="BV171" i="17" s="1"/>
  <c r="BQ171" i="17"/>
  <c r="BU171" i="17" s="1"/>
  <c r="BO171" i="17"/>
  <c r="BS171" i="17" s="1"/>
  <c r="BR177" i="17"/>
  <c r="BV177" i="17" s="1"/>
  <c r="BO177" i="17"/>
  <c r="BS177" i="17" s="1"/>
  <c r="BQ177" i="17"/>
  <c r="BU177" i="17" s="1"/>
  <c r="BR183" i="17"/>
  <c r="BV183" i="17" s="1"/>
  <c r="BQ183" i="17"/>
  <c r="BU183" i="17" s="1"/>
  <c r="BO183" i="17"/>
  <c r="BS183" i="17" s="1"/>
  <c r="BR189" i="17"/>
  <c r="BV189" i="17" s="1"/>
  <c r="BQ189" i="17"/>
  <c r="BU189" i="17" s="1"/>
  <c r="BO189" i="17"/>
  <c r="BS189" i="17" s="1"/>
  <c r="BR195" i="17"/>
  <c r="BV195" i="17" s="1"/>
  <c r="BQ195" i="17"/>
  <c r="BU195" i="17" s="1"/>
  <c r="BO195" i="17"/>
  <c r="BS195" i="17" s="1"/>
  <c r="BR201" i="17"/>
  <c r="BV201" i="17" s="1"/>
  <c r="BQ201" i="17"/>
  <c r="BU201" i="17" s="1"/>
  <c r="BO201" i="17"/>
  <c r="BS201" i="17" s="1"/>
  <c r="BR207" i="17"/>
  <c r="BV207" i="17" s="1"/>
  <c r="BO207" i="17"/>
  <c r="BS207" i="17" s="1"/>
  <c r="BQ207" i="17"/>
  <c r="BU207" i="17" s="1"/>
  <c r="BR213" i="17"/>
  <c r="BV213" i="17" s="1"/>
  <c r="BQ213" i="17"/>
  <c r="BU213" i="17" s="1"/>
  <c r="BO213" i="17"/>
  <c r="BS213" i="17" s="1"/>
  <c r="BR219" i="17"/>
  <c r="BV219" i="17" s="1"/>
  <c r="BQ219" i="17"/>
  <c r="BU219" i="17" s="1"/>
  <c r="BO219" i="17"/>
  <c r="BS219" i="17" s="1"/>
  <c r="BR225" i="17"/>
  <c r="BV225" i="17" s="1"/>
  <c r="BQ225" i="17"/>
  <c r="BU225" i="17" s="1"/>
  <c r="BO225" i="17"/>
  <c r="BS225" i="17" s="1"/>
  <c r="BR231" i="17"/>
  <c r="BV231" i="17" s="1"/>
  <c r="BQ231" i="17"/>
  <c r="BU231" i="17" s="1"/>
  <c r="BO231" i="17"/>
  <c r="BS231" i="17" s="1"/>
  <c r="BR237" i="17"/>
  <c r="BV237" i="17" s="1"/>
  <c r="BQ237" i="17"/>
  <c r="BU237" i="17" s="1"/>
  <c r="BO237" i="17"/>
  <c r="BS237" i="17" s="1"/>
  <c r="BR243" i="17"/>
  <c r="BV243" i="17" s="1"/>
  <c r="BQ243" i="17"/>
  <c r="BU243" i="17" s="1"/>
  <c r="BO243" i="17"/>
  <c r="BS243" i="17" s="1"/>
  <c r="BR249" i="17"/>
  <c r="BV249" i="17" s="1"/>
  <c r="BQ249" i="17"/>
  <c r="BU249" i="17" s="1"/>
  <c r="BO249" i="17"/>
  <c r="BS249" i="17" s="1"/>
  <c r="BR255" i="17"/>
  <c r="BV255" i="17" s="1"/>
  <c r="BQ255" i="17"/>
  <c r="BU255" i="17" s="1"/>
  <c r="BO255" i="17"/>
  <c r="BS255" i="17" s="1"/>
  <c r="BR261" i="17"/>
  <c r="BV261" i="17" s="1"/>
  <c r="BQ261" i="17"/>
  <c r="BU261" i="17" s="1"/>
  <c r="BO261" i="17"/>
  <c r="BS261" i="17" s="1"/>
  <c r="BR267" i="17"/>
  <c r="BV267" i="17" s="1"/>
  <c r="BQ267" i="17"/>
  <c r="BU267" i="17" s="1"/>
  <c r="BO267" i="17"/>
  <c r="BS267" i="17" s="1"/>
  <c r="BR273" i="17"/>
  <c r="BV273" i="17" s="1"/>
  <c r="BQ273" i="17"/>
  <c r="BU273" i="17" s="1"/>
  <c r="BO273" i="17"/>
  <c r="BS273" i="17" s="1"/>
  <c r="BR279" i="17"/>
  <c r="BV279" i="17" s="1"/>
  <c r="BQ279" i="17"/>
  <c r="BU279" i="17" s="1"/>
  <c r="BO279" i="17"/>
  <c r="BS279" i="17" s="1"/>
  <c r="BR285" i="17"/>
  <c r="BV285" i="17" s="1"/>
  <c r="BQ285" i="17"/>
  <c r="BU285" i="17" s="1"/>
  <c r="BO285" i="17"/>
  <c r="BS285" i="17" s="1"/>
  <c r="BR291" i="17"/>
  <c r="BV291" i="17" s="1"/>
  <c r="BQ291" i="17"/>
  <c r="BU291" i="17" s="1"/>
  <c r="BO291" i="17"/>
  <c r="BS291" i="17" s="1"/>
  <c r="BR297" i="17"/>
  <c r="BV297" i="17" s="1"/>
  <c r="BQ297" i="17"/>
  <c r="BU297" i="17" s="1"/>
  <c r="BO297" i="17"/>
  <c r="BS297" i="17" s="1"/>
  <c r="BR303" i="17"/>
  <c r="BV303" i="17" s="1"/>
  <c r="BO303" i="17"/>
  <c r="BS303" i="17" s="1"/>
  <c r="BQ303" i="17"/>
  <c r="BU303" i="17" s="1"/>
  <c r="BR309" i="17"/>
  <c r="BV309" i="17" s="1"/>
  <c r="BQ309" i="17"/>
  <c r="BU309" i="17" s="1"/>
  <c r="BO309" i="17"/>
  <c r="BS309" i="17" s="1"/>
  <c r="BR315" i="17"/>
  <c r="BV315" i="17" s="1"/>
  <c r="BQ315" i="17"/>
  <c r="BU315" i="17" s="1"/>
  <c r="BO315" i="17"/>
  <c r="BS315" i="17" s="1"/>
  <c r="BR321" i="17"/>
  <c r="BV321" i="17" s="1"/>
  <c r="BQ321" i="17"/>
  <c r="BU321" i="17" s="1"/>
  <c r="BO321" i="17"/>
  <c r="BS321" i="17" s="1"/>
  <c r="BR327" i="17"/>
  <c r="BV327" i="17" s="1"/>
  <c r="BQ327" i="17"/>
  <c r="BU327" i="17" s="1"/>
  <c r="BO327" i="17"/>
  <c r="BS327" i="17" s="1"/>
  <c r="BR333" i="17"/>
  <c r="BV333" i="17" s="1"/>
  <c r="BQ333" i="17"/>
  <c r="BU333" i="17" s="1"/>
  <c r="BO333" i="17"/>
  <c r="BS333" i="17" s="1"/>
  <c r="BR339" i="17"/>
  <c r="BV339" i="17" s="1"/>
  <c r="BO339" i="17"/>
  <c r="BS339" i="17" s="1"/>
  <c r="BQ339" i="17"/>
  <c r="BU339" i="17" s="1"/>
  <c r="BR345" i="17"/>
  <c r="BV345" i="17" s="1"/>
  <c r="BQ345" i="17"/>
  <c r="BU345" i="17" s="1"/>
  <c r="BO345" i="17"/>
  <c r="BS345" i="17" s="1"/>
  <c r="BR351" i="17"/>
  <c r="BV351" i="17" s="1"/>
  <c r="BQ351" i="17"/>
  <c r="BU351" i="17" s="1"/>
  <c r="BO351" i="17"/>
  <c r="BS351" i="17" s="1"/>
  <c r="BR357" i="17"/>
  <c r="BV357" i="17" s="1"/>
  <c r="BQ357" i="17"/>
  <c r="BU357" i="17" s="1"/>
  <c r="BO357" i="17"/>
  <c r="BS357" i="17" s="1"/>
  <c r="BR363" i="17"/>
  <c r="BV363" i="17" s="1"/>
  <c r="BQ363" i="17"/>
  <c r="BU363" i="17" s="1"/>
  <c r="BO363" i="17"/>
  <c r="BS363" i="17" s="1"/>
  <c r="BR369" i="17"/>
  <c r="BV369" i="17" s="1"/>
  <c r="BQ369" i="17"/>
  <c r="BU369" i="17" s="1"/>
  <c r="BO369" i="17"/>
  <c r="BS369" i="17" s="1"/>
  <c r="BR375" i="17"/>
  <c r="BV375" i="17" s="1"/>
  <c r="BQ375" i="17"/>
  <c r="BU375" i="17" s="1"/>
  <c r="BO375" i="17"/>
  <c r="BS375" i="17" s="1"/>
  <c r="BR381" i="17"/>
  <c r="BV381" i="17" s="1"/>
  <c r="BQ381" i="17"/>
  <c r="BU381" i="17" s="1"/>
  <c r="BO381" i="17"/>
  <c r="BS381" i="17" s="1"/>
  <c r="BR387" i="17"/>
  <c r="BV387" i="17" s="1"/>
  <c r="BQ387" i="17"/>
  <c r="BU387" i="17" s="1"/>
  <c r="BO387" i="17"/>
  <c r="BS387" i="17" s="1"/>
  <c r="BR393" i="17"/>
  <c r="BV393" i="17" s="1"/>
  <c r="BQ393" i="17"/>
  <c r="BU393" i="17" s="1"/>
  <c r="BO393" i="17"/>
  <c r="BS393" i="17" s="1"/>
  <c r="BR399" i="17"/>
  <c r="BV399" i="17" s="1"/>
  <c r="BQ399" i="17"/>
  <c r="BU399" i="17" s="1"/>
  <c r="BO399" i="17"/>
  <c r="BS399" i="17" s="1"/>
  <c r="BR405" i="17"/>
  <c r="BV405" i="17" s="1"/>
  <c r="BQ405" i="17"/>
  <c r="BU405" i="17" s="1"/>
  <c r="BO405" i="17"/>
  <c r="BS405" i="17" s="1"/>
  <c r="BR411" i="17"/>
  <c r="BV411" i="17" s="1"/>
  <c r="BQ411" i="17"/>
  <c r="BU411" i="17" s="1"/>
  <c r="BO411" i="17"/>
  <c r="BS411" i="17" s="1"/>
  <c r="BR417" i="17"/>
  <c r="BV417" i="17" s="1"/>
  <c r="BO417" i="17"/>
  <c r="BS417" i="17" s="1"/>
  <c r="BQ417" i="17"/>
  <c r="BU417" i="17" s="1"/>
  <c r="BR423" i="17"/>
  <c r="BV423" i="17" s="1"/>
  <c r="BQ423" i="17"/>
  <c r="BU423" i="17" s="1"/>
  <c r="BO423" i="17"/>
  <c r="BS423" i="17" s="1"/>
  <c r="BR429" i="17"/>
  <c r="BV429" i="17" s="1"/>
  <c r="BQ429" i="17"/>
  <c r="BU429" i="17" s="1"/>
  <c r="BO429" i="17"/>
  <c r="BS429" i="17" s="1"/>
  <c r="BR435" i="17"/>
  <c r="BV435" i="17" s="1"/>
  <c r="BO435" i="17"/>
  <c r="BS435" i="17" s="1"/>
  <c r="BQ435" i="17"/>
  <c r="BU435" i="17" s="1"/>
  <c r="BR441" i="17"/>
  <c r="BV441" i="17" s="1"/>
  <c r="BQ441" i="17"/>
  <c r="BU441" i="17" s="1"/>
  <c r="BO441" i="17"/>
  <c r="BS441" i="17" s="1"/>
  <c r="BR447" i="17"/>
  <c r="BV447" i="17" s="1"/>
  <c r="BQ447" i="17"/>
  <c r="BU447" i="17" s="1"/>
  <c r="BO447" i="17"/>
  <c r="BS447" i="17" s="1"/>
  <c r="BR453" i="17"/>
  <c r="BV453" i="17" s="1"/>
  <c r="BQ453" i="17"/>
  <c r="BU453" i="17" s="1"/>
  <c r="BO453" i="17"/>
  <c r="BS453" i="17" s="1"/>
  <c r="BR459" i="17"/>
  <c r="BV459" i="17" s="1"/>
  <c r="BQ459" i="17"/>
  <c r="BU459" i="17" s="1"/>
  <c r="BO459" i="17"/>
  <c r="BS459" i="17" s="1"/>
  <c r="BQ465" i="17"/>
  <c r="BU465" i="17" s="1"/>
  <c r="BO465" i="17"/>
  <c r="BS465" i="17" s="1"/>
  <c r="BR465" i="17"/>
  <c r="BV465" i="17" s="1"/>
  <c r="BR471" i="17"/>
  <c r="BV471" i="17" s="1"/>
  <c r="BQ471" i="17"/>
  <c r="BU471" i="17" s="1"/>
  <c r="BO471" i="17"/>
  <c r="BS471" i="17" s="1"/>
  <c r="BQ477" i="17"/>
  <c r="BU477" i="17" s="1"/>
  <c r="BR477" i="17"/>
  <c r="BV477" i="17" s="1"/>
  <c r="BO477" i="17"/>
  <c r="BS477" i="17" s="1"/>
  <c r="BR483" i="17"/>
  <c r="BV483" i="17" s="1"/>
  <c r="BQ483" i="17"/>
  <c r="BU483" i="17" s="1"/>
  <c r="BO483" i="17"/>
  <c r="BS483" i="17" s="1"/>
  <c r="BR489" i="17"/>
  <c r="BV489" i="17" s="1"/>
  <c r="BQ489" i="17"/>
  <c r="BU489" i="17" s="1"/>
  <c r="BO489" i="17"/>
  <c r="BS489" i="17" s="1"/>
  <c r="BR495" i="17"/>
  <c r="BV495" i="17" s="1"/>
  <c r="BO495" i="17"/>
  <c r="BS495" i="17" s="1"/>
  <c r="BQ495" i="17"/>
  <c r="BU495" i="17" s="1"/>
  <c r="BQ501" i="17"/>
  <c r="BU501" i="17" s="1"/>
  <c r="BR501" i="17"/>
  <c r="BV501" i="17" s="1"/>
  <c r="BO501" i="17"/>
  <c r="BS501" i="17" s="1"/>
  <c r="BR124" i="17"/>
  <c r="BV124" i="17" s="1"/>
  <c r="BQ124" i="17"/>
  <c r="BU124" i="17" s="1"/>
  <c r="BO124" i="17"/>
  <c r="BS124" i="17" s="1"/>
  <c r="BQ130" i="17"/>
  <c r="BU130" i="17" s="1"/>
  <c r="BR130" i="17"/>
  <c r="BV130" i="17" s="1"/>
  <c r="BO130" i="17"/>
  <c r="BS130" i="17" s="1"/>
  <c r="BR136" i="17"/>
  <c r="BV136" i="17" s="1"/>
  <c r="BQ136" i="17"/>
  <c r="BU136" i="17" s="1"/>
  <c r="BO136" i="17"/>
  <c r="BS136" i="17" s="1"/>
  <c r="BR142" i="17"/>
  <c r="BV142" i="17" s="1"/>
  <c r="BQ142" i="17"/>
  <c r="BU142" i="17" s="1"/>
  <c r="BO142" i="17"/>
  <c r="BS142" i="17" s="1"/>
  <c r="BR148" i="17"/>
  <c r="BV148" i="17" s="1"/>
  <c r="BQ148" i="17"/>
  <c r="BU148" i="17" s="1"/>
  <c r="BO148" i="17"/>
  <c r="BS148" i="17" s="1"/>
  <c r="BQ154" i="17"/>
  <c r="BU154" i="17" s="1"/>
  <c r="BR154" i="17"/>
  <c r="BV154" i="17" s="1"/>
  <c r="BO154" i="17"/>
  <c r="BS154" i="17" s="1"/>
  <c r="BR160" i="17"/>
  <c r="BV160" i="17" s="1"/>
  <c r="BQ160" i="17"/>
  <c r="BU160" i="17" s="1"/>
  <c r="BO160" i="17"/>
  <c r="BS160" i="17" s="1"/>
  <c r="BQ166" i="17"/>
  <c r="BU166" i="17" s="1"/>
  <c r="BO166" i="17"/>
  <c r="BS166" i="17" s="1"/>
  <c r="BR166" i="17"/>
  <c r="BV166" i="17" s="1"/>
  <c r="BR172" i="17"/>
  <c r="BV172" i="17" s="1"/>
  <c r="BQ172" i="17"/>
  <c r="BU172" i="17" s="1"/>
  <c r="BO172" i="17"/>
  <c r="BS172" i="17" s="1"/>
  <c r="BQ178" i="17"/>
  <c r="BU178" i="17" s="1"/>
  <c r="BR178" i="17"/>
  <c r="BV178" i="17" s="1"/>
  <c r="BO178" i="17"/>
  <c r="BS178" i="17" s="1"/>
  <c r="BR184" i="17"/>
  <c r="BV184" i="17" s="1"/>
  <c r="BO184" i="17"/>
  <c r="BS184" i="17" s="1"/>
  <c r="BQ184" i="17"/>
  <c r="BU184" i="17" s="1"/>
  <c r="BQ190" i="17"/>
  <c r="BU190" i="17" s="1"/>
  <c r="BR190" i="17"/>
  <c r="BV190" i="17" s="1"/>
  <c r="BO190" i="17"/>
  <c r="BS190" i="17" s="1"/>
  <c r="BQ196" i="17"/>
  <c r="BU196" i="17" s="1"/>
  <c r="BO196" i="17"/>
  <c r="BS196" i="17" s="1"/>
  <c r="BR196" i="17"/>
  <c r="BV196" i="17" s="1"/>
  <c r="BQ202" i="17"/>
  <c r="BU202" i="17" s="1"/>
  <c r="BR202" i="17"/>
  <c r="BV202" i="17" s="1"/>
  <c r="BO202" i="17"/>
  <c r="BS202" i="17" s="1"/>
  <c r="BR208" i="17"/>
  <c r="BV208" i="17" s="1"/>
  <c r="BO208" i="17"/>
  <c r="BS208" i="17" s="1"/>
  <c r="BQ208" i="17"/>
  <c r="BU208" i="17" s="1"/>
  <c r="BQ214" i="17"/>
  <c r="BU214" i="17" s="1"/>
  <c r="BR214" i="17"/>
  <c r="BV214" i="17" s="1"/>
  <c r="BO214" i="17"/>
  <c r="BS214" i="17" s="1"/>
  <c r="BR220" i="17"/>
  <c r="BV220" i="17" s="1"/>
  <c r="BO220" i="17"/>
  <c r="BS220" i="17" s="1"/>
  <c r="BQ220" i="17"/>
  <c r="BU220" i="17" s="1"/>
  <c r="BQ226" i="17"/>
  <c r="BU226" i="17" s="1"/>
  <c r="BR226" i="17"/>
  <c r="BV226" i="17" s="1"/>
  <c r="BO226" i="17"/>
  <c r="BS226" i="17" s="1"/>
  <c r="BR232" i="17"/>
  <c r="BV232" i="17" s="1"/>
  <c r="BO232" i="17"/>
  <c r="BS232" i="17" s="1"/>
  <c r="BQ232" i="17"/>
  <c r="BU232" i="17" s="1"/>
  <c r="BQ238" i="17"/>
  <c r="BU238" i="17" s="1"/>
  <c r="BR238" i="17"/>
  <c r="BV238" i="17" s="1"/>
  <c r="BO238" i="17"/>
  <c r="BS238" i="17" s="1"/>
  <c r="BR244" i="17"/>
  <c r="BV244" i="17" s="1"/>
  <c r="BO244" i="17"/>
  <c r="BS244" i="17" s="1"/>
  <c r="BQ244" i="17"/>
  <c r="BU244" i="17" s="1"/>
  <c r="BQ250" i="17"/>
  <c r="BU250" i="17" s="1"/>
  <c r="BR250" i="17"/>
  <c r="BV250" i="17" s="1"/>
  <c r="BO250" i="17"/>
  <c r="BS250" i="17" s="1"/>
  <c r="BR256" i="17"/>
  <c r="BV256" i="17" s="1"/>
  <c r="BQ256" i="17"/>
  <c r="BU256" i="17" s="1"/>
  <c r="BO256" i="17"/>
  <c r="BS256" i="17" s="1"/>
  <c r="BQ262" i="17"/>
  <c r="BU262" i="17" s="1"/>
  <c r="BR262" i="17"/>
  <c r="BV262" i="17" s="1"/>
  <c r="BO262" i="17"/>
  <c r="BS262" i="17" s="1"/>
  <c r="BR268" i="17"/>
  <c r="BV268" i="17" s="1"/>
  <c r="BO268" i="17"/>
  <c r="BS268" i="17" s="1"/>
  <c r="BQ268" i="17"/>
  <c r="BU268" i="17" s="1"/>
  <c r="BQ274" i="17"/>
  <c r="BU274" i="17" s="1"/>
  <c r="BR274" i="17"/>
  <c r="BV274" i="17" s="1"/>
  <c r="BO274" i="17"/>
  <c r="BS274" i="17" s="1"/>
  <c r="BR280" i="17"/>
  <c r="BV280" i="17" s="1"/>
  <c r="BO280" i="17"/>
  <c r="BS280" i="17" s="1"/>
  <c r="BQ280" i="17"/>
  <c r="BU280" i="17" s="1"/>
  <c r="BQ286" i="17"/>
  <c r="BU286" i="17" s="1"/>
  <c r="BR286" i="17"/>
  <c r="BV286" i="17" s="1"/>
  <c r="BO286" i="17"/>
  <c r="BS286" i="17" s="1"/>
  <c r="BR292" i="17"/>
  <c r="BV292" i="17" s="1"/>
  <c r="BQ292" i="17"/>
  <c r="BU292" i="17" s="1"/>
  <c r="BO292" i="17"/>
  <c r="BS292" i="17" s="1"/>
  <c r="BQ298" i="17"/>
  <c r="BU298" i="17" s="1"/>
  <c r="BR298" i="17"/>
  <c r="BV298" i="17" s="1"/>
  <c r="BO298" i="17"/>
  <c r="BS298" i="17" s="1"/>
  <c r="BR304" i="17"/>
  <c r="BV304" i="17" s="1"/>
  <c r="BO304" i="17"/>
  <c r="BS304" i="17" s="1"/>
  <c r="BQ304" i="17"/>
  <c r="BU304" i="17" s="1"/>
  <c r="BQ310" i="17"/>
  <c r="BU310" i="17" s="1"/>
  <c r="BR310" i="17"/>
  <c r="BV310" i="17" s="1"/>
  <c r="BO310" i="17"/>
  <c r="BS310" i="17" s="1"/>
  <c r="BR316" i="17"/>
  <c r="BV316" i="17" s="1"/>
  <c r="BO316" i="17"/>
  <c r="BS316" i="17" s="1"/>
  <c r="BQ316" i="17"/>
  <c r="BU316" i="17" s="1"/>
  <c r="BQ322" i="17"/>
  <c r="BU322" i="17" s="1"/>
  <c r="BR322" i="17"/>
  <c r="BV322" i="17" s="1"/>
  <c r="BO322" i="17"/>
  <c r="BS322" i="17" s="1"/>
  <c r="BR328" i="17"/>
  <c r="BV328" i="17" s="1"/>
  <c r="BQ328" i="17"/>
  <c r="BU328" i="17" s="1"/>
  <c r="BO328" i="17"/>
  <c r="BS328" i="17" s="1"/>
  <c r="BQ334" i="17"/>
  <c r="BU334" i="17" s="1"/>
  <c r="BR334" i="17"/>
  <c r="BV334" i="17" s="1"/>
  <c r="BO334" i="17"/>
  <c r="BS334" i="17" s="1"/>
  <c r="BR340" i="17"/>
  <c r="BV340" i="17" s="1"/>
  <c r="BO340" i="17"/>
  <c r="BS340" i="17" s="1"/>
  <c r="BQ340" i="17"/>
  <c r="BU340" i="17" s="1"/>
  <c r="BQ346" i="17"/>
  <c r="BU346" i="17" s="1"/>
  <c r="BR346" i="17"/>
  <c r="BV346" i="17" s="1"/>
  <c r="BO346" i="17"/>
  <c r="BS346" i="17" s="1"/>
  <c r="BR352" i="17"/>
  <c r="BV352" i="17" s="1"/>
  <c r="BO352" i="17"/>
  <c r="BS352" i="17" s="1"/>
  <c r="BQ352" i="17"/>
  <c r="BU352" i="17" s="1"/>
  <c r="BQ358" i="17"/>
  <c r="BU358" i="17" s="1"/>
  <c r="BR358" i="17"/>
  <c r="BV358" i="17" s="1"/>
  <c r="BO358" i="17"/>
  <c r="BS358" i="17" s="1"/>
  <c r="BR364" i="17"/>
  <c r="BV364" i="17" s="1"/>
  <c r="BQ364" i="17"/>
  <c r="BU364" i="17" s="1"/>
  <c r="BO364" i="17"/>
  <c r="BS364" i="17" s="1"/>
  <c r="BQ370" i="17"/>
  <c r="BU370" i="17" s="1"/>
  <c r="BR370" i="17"/>
  <c r="BV370" i="17" s="1"/>
  <c r="BO370" i="17"/>
  <c r="BS370" i="17" s="1"/>
  <c r="BR376" i="17"/>
  <c r="BV376" i="17" s="1"/>
  <c r="BQ376" i="17"/>
  <c r="BU376" i="17" s="1"/>
  <c r="BO376" i="17"/>
  <c r="BS376" i="17" s="1"/>
  <c r="BQ382" i="17"/>
  <c r="BU382" i="17" s="1"/>
  <c r="BR382" i="17"/>
  <c r="BV382" i="17" s="1"/>
  <c r="BO382" i="17"/>
  <c r="BS382" i="17" s="1"/>
  <c r="BR388" i="17"/>
  <c r="BV388" i="17" s="1"/>
  <c r="BO388" i="17"/>
  <c r="BS388" i="17" s="1"/>
  <c r="BQ388" i="17"/>
  <c r="BU388" i="17" s="1"/>
  <c r="BQ394" i="17"/>
  <c r="BU394" i="17" s="1"/>
  <c r="BR394" i="17"/>
  <c r="BV394" i="17" s="1"/>
  <c r="BO394" i="17"/>
  <c r="BS394" i="17" s="1"/>
  <c r="BR400" i="17"/>
  <c r="BV400" i="17" s="1"/>
  <c r="BO400" i="17"/>
  <c r="BS400" i="17" s="1"/>
  <c r="BQ400" i="17"/>
  <c r="BU400" i="17" s="1"/>
  <c r="BQ406" i="17"/>
  <c r="BU406" i="17" s="1"/>
  <c r="BR406" i="17"/>
  <c r="BV406" i="17" s="1"/>
  <c r="BO406" i="17"/>
  <c r="BS406" i="17" s="1"/>
  <c r="BR412" i="17"/>
  <c r="BV412" i="17" s="1"/>
  <c r="BQ412" i="17"/>
  <c r="BU412" i="17" s="1"/>
  <c r="BO412" i="17"/>
  <c r="BS412" i="17" s="1"/>
  <c r="BQ418" i="17"/>
  <c r="BU418" i="17" s="1"/>
  <c r="BR418" i="17"/>
  <c r="BV418" i="17" s="1"/>
  <c r="BO418" i="17"/>
  <c r="BS418" i="17" s="1"/>
  <c r="BR424" i="17"/>
  <c r="BV424" i="17" s="1"/>
  <c r="BQ424" i="17"/>
  <c r="BU424" i="17" s="1"/>
  <c r="BO424" i="17"/>
  <c r="BS424" i="17" s="1"/>
  <c r="BQ430" i="17"/>
  <c r="BU430" i="17" s="1"/>
  <c r="BR430" i="17"/>
  <c r="BV430" i="17" s="1"/>
  <c r="BO430" i="17"/>
  <c r="BS430" i="17" s="1"/>
  <c r="BR436" i="17"/>
  <c r="BV436" i="17" s="1"/>
  <c r="BO436" i="17"/>
  <c r="BS436" i="17" s="1"/>
  <c r="BQ436" i="17"/>
  <c r="BU436" i="17" s="1"/>
  <c r="BQ442" i="17"/>
  <c r="BU442" i="17" s="1"/>
  <c r="BR442" i="17"/>
  <c r="BV442" i="17" s="1"/>
  <c r="BO442" i="17"/>
  <c r="BS442" i="17" s="1"/>
  <c r="BR448" i="17"/>
  <c r="BV448" i="17" s="1"/>
  <c r="BO448" i="17"/>
  <c r="BS448" i="17" s="1"/>
  <c r="BQ448" i="17"/>
  <c r="BU448" i="17" s="1"/>
  <c r="BQ454" i="17"/>
  <c r="BU454" i="17" s="1"/>
  <c r="BR454" i="17"/>
  <c r="BV454" i="17" s="1"/>
  <c r="BO454" i="17"/>
  <c r="BS454" i="17" s="1"/>
  <c r="BR460" i="17"/>
  <c r="BV460" i="17" s="1"/>
  <c r="BQ460" i="17"/>
  <c r="BU460" i="17" s="1"/>
  <c r="BO460" i="17"/>
  <c r="BS460" i="17" s="1"/>
  <c r="BQ466" i="17"/>
  <c r="BU466" i="17" s="1"/>
  <c r="BR466" i="17"/>
  <c r="BV466" i="17" s="1"/>
  <c r="BO466" i="17"/>
  <c r="BS466" i="17" s="1"/>
  <c r="BR472" i="17"/>
  <c r="BV472" i="17" s="1"/>
  <c r="BQ472" i="17"/>
  <c r="BU472" i="17" s="1"/>
  <c r="BO472" i="17"/>
  <c r="BS472" i="17" s="1"/>
  <c r="BQ478" i="17"/>
  <c r="BU478" i="17" s="1"/>
  <c r="BR478" i="17"/>
  <c r="BV478" i="17" s="1"/>
  <c r="BO478" i="17"/>
  <c r="BS478" i="17" s="1"/>
  <c r="BR484" i="17"/>
  <c r="BV484" i="17" s="1"/>
  <c r="BO484" i="17"/>
  <c r="BS484" i="17" s="1"/>
  <c r="BQ484" i="17"/>
  <c r="BU484" i="17" s="1"/>
  <c r="BQ490" i="17"/>
  <c r="BU490" i="17" s="1"/>
  <c r="BR490" i="17"/>
  <c r="BV490" i="17" s="1"/>
  <c r="BO490" i="17"/>
  <c r="BS490" i="17" s="1"/>
  <c r="BR496" i="17"/>
  <c r="BV496" i="17" s="1"/>
  <c r="BO496" i="17"/>
  <c r="BS496" i="17" s="1"/>
  <c r="BQ496" i="17"/>
  <c r="BU496" i="17" s="1"/>
  <c r="BO16" i="17"/>
  <c r="BS16" i="17" s="1"/>
  <c r="BR100" i="17"/>
  <c r="BV100" i="17" s="1"/>
  <c r="BO100" i="17"/>
  <c r="BS100" i="17" s="1"/>
  <c r="BQ100" i="17"/>
  <c r="BU100" i="17" s="1"/>
  <c r="BO11" i="17"/>
  <c r="BS11" i="17" s="1"/>
  <c r="BO17" i="17"/>
  <c r="BS17" i="17" s="1"/>
  <c r="BQ23" i="17"/>
  <c r="BU23" i="17" s="1"/>
  <c r="BO23" i="17"/>
  <c r="BS23" i="17" s="1"/>
  <c r="BR29" i="17"/>
  <c r="BV29" i="17" s="1"/>
  <c r="BQ29" i="17"/>
  <c r="BU29" i="17" s="1"/>
  <c r="BO29" i="17"/>
  <c r="BS29" i="17" s="1"/>
  <c r="BR35" i="17"/>
  <c r="BV35" i="17" s="1"/>
  <c r="BQ35" i="17"/>
  <c r="BU35" i="17" s="1"/>
  <c r="BO35" i="17"/>
  <c r="BS35" i="17" s="1"/>
  <c r="BR41" i="17"/>
  <c r="BV41" i="17" s="1"/>
  <c r="BO41" i="17"/>
  <c r="BS41" i="17" s="1"/>
  <c r="BQ41" i="17"/>
  <c r="BU41" i="17" s="1"/>
  <c r="BR47" i="17"/>
  <c r="BV47" i="17" s="1"/>
  <c r="BQ47" i="17"/>
  <c r="BU47" i="17" s="1"/>
  <c r="BO47" i="17"/>
  <c r="BS47" i="17" s="1"/>
  <c r="BR53" i="17"/>
  <c r="BV53" i="17" s="1"/>
  <c r="BO53" i="17"/>
  <c r="BS53" i="17" s="1"/>
  <c r="BQ53" i="17"/>
  <c r="BU53" i="17" s="1"/>
  <c r="BQ59" i="17"/>
  <c r="BU59" i="17" s="1"/>
  <c r="BR59" i="17"/>
  <c r="BV59" i="17" s="1"/>
  <c r="BO59" i="17"/>
  <c r="BS59" i="17" s="1"/>
  <c r="BR65" i="17"/>
  <c r="BV65" i="17" s="1"/>
  <c r="BQ65" i="17"/>
  <c r="BU65" i="17" s="1"/>
  <c r="BO65" i="17"/>
  <c r="BS65" i="17" s="1"/>
  <c r="BQ71" i="17"/>
  <c r="BU71" i="17" s="1"/>
  <c r="BR71" i="17"/>
  <c r="BV71" i="17" s="1"/>
  <c r="BO71" i="17"/>
  <c r="BS71" i="17" s="1"/>
  <c r="BR77" i="17"/>
  <c r="BV77" i="17" s="1"/>
  <c r="BQ77" i="17"/>
  <c r="BU77" i="17" s="1"/>
  <c r="BO77" i="17"/>
  <c r="BS77" i="17" s="1"/>
  <c r="BQ83" i="17"/>
  <c r="BU83" i="17" s="1"/>
  <c r="BO83" i="17"/>
  <c r="BS83" i="17" s="1"/>
  <c r="BR83" i="17"/>
  <c r="BV83" i="17" s="1"/>
  <c r="BR89" i="17"/>
  <c r="BV89" i="17" s="1"/>
  <c r="BQ89" i="17"/>
  <c r="BU89" i="17" s="1"/>
  <c r="BO89" i="17"/>
  <c r="BS89" i="17" s="1"/>
  <c r="BQ95" i="17"/>
  <c r="BU95" i="17" s="1"/>
  <c r="BR95" i="17"/>
  <c r="BV95" i="17" s="1"/>
  <c r="BO95" i="17"/>
  <c r="BS95" i="17" s="1"/>
  <c r="BR101" i="17"/>
  <c r="BV101" i="17" s="1"/>
  <c r="BO101" i="17"/>
  <c r="BS101" i="17" s="1"/>
  <c r="BQ101" i="17"/>
  <c r="BU101" i="17" s="1"/>
  <c r="BQ107" i="17"/>
  <c r="BU107" i="17" s="1"/>
  <c r="BR107" i="17"/>
  <c r="BV107" i="17" s="1"/>
  <c r="BO107" i="17"/>
  <c r="BS107" i="17" s="1"/>
  <c r="BR113" i="17"/>
  <c r="BV113" i="17" s="1"/>
  <c r="BO113" i="17"/>
  <c r="BS113" i="17" s="1"/>
  <c r="BQ113" i="17"/>
  <c r="BU113" i="17" s="1"/>
  <c r="BQ119" i="17"/>
  <c r="BU119" i="17" s="1"/>
  <c r="BR119" i="17"/>
  <c r="BV119" i="17" s="1"/>
  <c r="BO119" i="17"/>
  <c r="BS119" i="17" s="1"/>
  <c r="BR125" i="17"/>
  <c r="BV125" i="17" s="1"/>
  <c r="BO125" i="17"/>
  <c r="BS125" i="17" s="1"/>
  <c r="BQ125" i="17"/>
  <c r="BU125" i="17" s="1"/>
  <c r="BQ131" i="17"/>
  <c r="BU131" i="17" s="1"/>
  <c r="BR131" i="17"/>
  <c r="BV131" i="17" s="1"/>
  <c r="BO131" i="17"/>
  <c r="BS131" i="17" s="1"/>
  <c r="BR137" i="17"/>
  <c r="BV137" i="17" s="1"/>
  <c r="BO137" i="17"/>
  <c r="BS137" i="17" s="1"/>
  <c r="BQ137" i="17"/>
  <c r="BU137" i="17" s="1"/>
  <c r="BR143" i="17"/>
  <c r="BV143" i="17" s="1"/>
  <c r="BQ143" i="17"/>
  <c r="BU143" i="17" s="1"/>
  <c r="BO143" i="17"/>
  <c r="BS143" i="17" s="1"/>
  <c r="BR149" i="17"/>
  <c r="BV149" i="17" s="1"/>
  <c r="BQ149" i="17"/>
  <c r="BU149" i="17" s="1"/>
  <c r="BO149" i="17"/>
  <c r="BS149" i="17" s="1"/>
  <c r="BQ155" i="17"/>
  <c r="BU155" i="17" s="1"/>
  <c r="BR155" i="17"/>
  <c r="BV155" i="17" s="1"/>
  <c r="BO155" i="17"/>
  <c r="BS155" i="17" s="1"/>
  <c r="BR161" i="17"/>
  <c r="BV161" i="17" s="1"/>
  <c r="BQ161" i="17"/>
  <c r="BU161" i="17" s="1"/>
  <c r="BO161" i="17"/>
  <c r="BS161" i="17" s="1"/>
  <c r="BQ167" i="17"/>
  <c r="BU167" i="17" s="1"/>
  <c r="BR167" i="17"/>
  <c r="BV167" i="17" s="1"/>
  <c r="BO167" i="17"/>
  <c r="BS167" i="17" s="1"/>
  <c r="BR173" i="17"/>
  <c r="BV173" i="17" s="1"/>
  <c r="BQ173" i="17"/>
  <c r="BU173" i="17" s="1"/>
  <c r="BO173" i="17"/>
  <c r="BS173" i="17" s="1"/>
  <c r="BQ179" i="17"/>
  <c r="BU179" i="17" s="1"/>
  <c r="BR179" i="17"/>
  <c r="BV179" i="17" s="1"/>
  <c r="BO179" i="17"/>
  <c r="BS179" i="17" s="1"/>
  <c r="BR185" i="17"/>
  <c r="BV185" i="17" s="1"/>
  <c r="BO185" i="17"/>
  <c r="BS185" i="17" s="1"/>
  <c r="BQ185" i="17"/>
  <c r="BU185" i="17" s="1"/>
  <c r="BQ191" i="17"/>
  <c r="BU191" i="17" s="1"/>
  <c r="BR191" i="17"/>
  <c r="BV191" i="17" s="1"/>
  <c r="BO191" i="17"/>
  <c r="BS191" i="17" s="1"/>
  <c r="BR197" i="17"/>
  <c r="BV197" i="17" s="1"/>
  <c r="BQ197" i="17"/>
  <c r="BU197" i="17" s="1"/>
  <c r="BO197" i="17"/>
  <c r="BS197" i="17" s="1"/>
  <c r="BQ203" i="17"/>
  <c r="BU203" i="17" s="1"/>
  <c r="BR203" i="17"/>
  <c r="BV203" i="17" s="1"/>
  <c r="BO203" i="17"/>
  <c r="BS203" i="17" s="1"/>
  <c r="BR209" i="17"/>
  <c r="BV209" i="17" s="1"/>
  <c r="BO209" i="17"/>
  <c r="BS209" i="17" s="1"/>
  <c r="BQ209" i="17"/>
  <c r="BU209" i="17" s="1"/>
  <c r="BR215" i="17"/>
  <c r="BV215" i="17" s="1"/>
  <c r="BQ215" i="17"/>
  <c r="BU215" i="17" s="1"/>
  <c r="BO215" i="17"/>
  <c r="BS215" i="17" s="1"/>
  <c r="BR221" i="17"/>
  <c r="BV221" i="17" s="1"/>
  <c r="BO221" i="17"/>
  <c r="BS221" i="17" s="1"/>
  <c r="BQ221" i="17"/>
  <c r="BU221" i="17" s="1"/>
  <c r="BR227" i="17"/>
  <c r="BV227" i="17" s="1"/>
  <c r="BQ227" i="17"/>
  <c r="BU227" i="17" s="1"/>
  <c r="BO227" i="17"/>
  <c r="BS227" i="17" s="1"/>
  <c r="BR233" i="17"/>
  <c r="BV233" i="17" s="1"/>
  <c r="BQ233" i="17"/>
  <c r="BU233" i="17" s="1"/>
  <c r="BO233" i="17"/>
  <c r="BS233" i="17" s="1"/>
  <c r="BR239" i="17"/>
  <c r="BV239" i="17" s="1"/>
  <c r="BQ239" i="17"/>
  <c r="BU239" i="17" s="1"/>
  <c r="BO239" i="17"/>
  <c r="BS239" i="17" s="1"/>
  <c r="BR245" i="17"/>
  <c r="BV245" i="17" s="1"/>
  <c r="BO245" i="17"/>
  <c r="BS245" i="17" s="1"/>
  <c r="BQ245" i="17"/>
  <c r="BU245" i="17" s="1"/>
  <c r="BR251" i="17"/>
  <c r="BV251" i="17" s="1"/>
  <c r="BQ251" i="17"/>
  <c r="BU251" i="17" s="1"/>
  <c r="BO251" i="17"/>
  <c r="BS251" i="17" s="1"/>
  <c r="BR257" i="17"/>
  <c r="BV257" i="17" s="1"/>
  <c r="BQ257" i="17"/>
  <c r="BU257" i="17" s="1"/>
  <c r="BO257" i="17"/>
  <c r="BS257" i="17" s="1"/>
  <c r="BR263" i="17"/>
  <c r="BV263" i="17" s="1"/>
  <c r="BQ263" i="17"/>
  <c r="BU263" i="17" s="1"/>
  <c r="BO263" i="17"/>
  <c r="BS263" i="17" s="1"/>
  <c r="BR269" i="17"/>
  <c r="BV269" i="17" s="1"/>
  <c r="BO269" i="17"/>
  <c r="BS269" i="17" s="1"/>
  <c r="BQ269" i="17"/>
  <c r="BU269" i="17" s="1"/>
  <c r="BR275" i="17"/>
  <c r="BV275" i="17" s="1"/>
  <c r="BQ275" i="17"/>
  <c r="BU275" i="17" s="1"/>
  <c r="BO275" i="17"/>
  <c r="BS275" i="17" s="1"/>
  <c r="BR281" i="17"/>
  <c r="BV281" i="17" s="1"/>
  <c r="BO281" i="17"/>
  <c r="BS281" i="17" s="1"/>
  <c r="BQ281" i="17"/>
  <c r="BU281" i="17" s="1"/>
  <c r="BR287" i="17"/>
  <c r="BV287" i="17" s="1"/>
  <c r="BQ287" i="17"/>
  <c r="BU287" i="17" s="1"/>
  <c r="BO287" i="17"/>
  <c r="BS287" i="17" s="1"/>
  <c r="BR293" i="17"/>
  <c r="BV293" i="17" s="1"/>
  <c r="BQ293" i="17"/>
  <c r="BU293" i="17" s="1"/>
  <c r="BO293" i="17"/>
  <c r="BS293" i="17" s="1"/>
  <c r="BR299" i="17"/>
  <c r="BV299" i="17" s="1"/>
  <c r="BQ299" i="17"/>
  <c r="BU299" i="17" s="1"/>
  <c r="BO299" i="17"/>
  <c r="BS299" i="17" s="1"/>
  <c r="BR305" i="17"/>
  <c r="BV305" i="17" s="1"/>
  <c r="BO305" i="17"/>
  <c r="BS305" i="17" s="1"/>
  <c r="BQ305" i="17"/>
  <c r="BU305" i="17" s="1"/>
  <c r="BR311" i="17"/>
  <c r="BV311" i="17" s="1"/>
  <c r="BQ311" i="17"/>
  <c r="BU311" i="17" s="1"/>
  <c r="BO311" i="17"/>
  <c r="BS311" i="17" s="1"/>
  <c r="BR317" i="17"/>
  <c r="BV317" i="17" s="1"/>
  <c r="BO317" i="17"/>
  <c r="BS317" i="17" s="1"/>
  <c r="BQ317" i="17"/>
  <c r="BU317" i="17" s="1"/>
  <c r="BR323" i="17"/>
  <c r="BV323" i="17" s="1"/>
  <c r="BQ323" i="17"/>
  <c r="BU323" i="17" s="1"/>
  <c r="BO323" i="17"/>
  <c r="BS323" i="17" s="1"/>
  <c r="BR329" i="17"/>
  <c r="BV329" i="17" s="1"/>
  <c r="BQ329" i="17"/>
  <c r="BU329" i="17" s="1"/>
  <c r="BO329" i="17"/>
  <c r="BS329" i="17" s="1"/>
  <c r="BR335" i="17"/>
  <c r="BV335" i="17" s="1"/>
  <c r="BQ335" i="17"/>
  <c r="BU335" i="17" s="1"/>
  <c r="BO335" i="17"/>
  <c r="BS335" i="17" s="1"/>
  <c r="BR341" i="17"/>
  <c r="BV341" i="17" s="1"/>
  <c r="BO341" i="17"/>
  <c r="BS341" i="17" s="1"/>
  <c r="BQ341" i="17"/>
  <c r="BU341" i="17" s="1"/>
  <c r="BR347" i="17"/>
  <c r="BV347" i="17" s="1"/>
  <c r="BQ347" i="17"/>
  <c r="BU347" i="17" s="1"/>
  <c r="BO347" i="17"/>
  <c r="BS347" i="17" s="1"/>
  <c r="BR353" i="17"/>
  <c r="BV353" i="17" s="1"/>
  <c r="BO353" i="17"/>
  <c r="BS353" i="17" s="1"/>
  <c r="BQ353" i="17"/>
  <c r="BU353" i="17" s="1"/>
  <c r="BR359" i="17"/>
  <c r="BV359" i="17" s="1"/>
  <c r="BQ359" i="17"/>
  <c r="BU359" i="17" s="1"/>
  <c r="BO359" i="17"/>
  <c r="BS359" i="17" s="1"/>
  <c r="BR365" i="17"/>
  <c r="BV365" i="17" s="1"/>
  <c r="BO365" i="17"/>
  <c r="BS365" i="17" s="1"/>
  <c r="BQ365" i="17"/>
  <c r="BU365" i="17" s="1"/>
  <c r="BR371" i="17"/>
  <c r="BV371" i="17" s="1"/>
  <c r="BQ371" i="17"/>
  <c r="BU371" i="17" s="1"/>
  <c r="BO371" i="17"/>
  <c r="BS371" i="17" s="1"/>
  <c r="BR377" i="17"/>
  <c r="BV377" i="17" s="1"/>
  <c r="BQ377" i="17"/>
  <c r="BU377" i="17" s="1"/>
  <c r="BO377" i="17"/>
  <c r="BS377" i="17" s="1"/>
  <c r="BR383" i="17"/>
  <c r="BV383" i="17" s="1"/>
  <c r="BQ383" i="17"/>
  <c r="BU383" i="17" s="1"/>
  <c r="BO383" i="17"/>
  <c r="BS383" i="17" s="1"/>
  <c r="BR389" i="17"/>
  <c r="BV389" i="17" s="1"/>
  <c r="BO389" i="17"/>
  <c r="BS389" i="17" s="1"/>
  <c r="BQ389" i="17"/>
  <c r="BU389" i="17" s="1"/>
  <c r="BR395" i="17"/>
  <c r="BV395" i="17" s="1"/>
  <c r="BQ395" i="17"/>
  <c r="BU395" i="17" s="1"/>
  <c r="BO395" i="17"/>
  <c r="BS395" i="17" s="1"/>
  <c r="BR401" i="17"/>
  <c r="BV401" i="17" s="1"/>
  <c r="BO401" i="17"/>
  <c r="BS401" i="17" s="1"/>
  <c r="BQ401" i="17"/>
  <c r="BU401" i="17" s="1"/>
  <c r="BR407" i="17"/>
  <c r="BV407" i="17" s="1"/>
  <c r="BQ407" i="17"/>
  <c r="BU407" i="17" s="1"/>
  <c r="BO407" i="17"/>
  <c r="BS407" i="17" s="1"/>
  <c r="BR413" i="17"/>
  <c r="BV413" i="17" s="1"/>
  <c r="BQ413" i="17"/>
  <c r="BU413" i="17" s="1"/>
  <c r="BO413" i="17"/>
  <c r="BS413" i="17" s="1"/>
  <c r="BR419" i="17"/>
  <c r="BV419" i="17" s="1"/>
  <c r="BQ419" i="17"/>
  <c r="BU419" i="17" s="1"/>
  <c r="BO419" i="17"/>
  <c r="BS419" i="17" s="1"/>
  <c r="BR425" i="17"/>
  <c r="BV425" i="17" s="1"/>
  <c r="BQ425" i="17"/>
  <c r="BU425" i="17" s="1"/>
  <c r="BO425" i="17"/>
  <c r="BS425" i="17" s="1"/>
  <c r="BR431" i="17"/>
  <c r="BV431" i="17" s="1"/>
  <c r="BQ431" i="17"/>
  <c r="BU431" i="17" s="1"/>
  <c r="BO431" i="17"/>
  <c r="BS431" i="17" s="1"/>
  <c r="BR437" i="17"/>
  <c r="BV437" i="17" s="1"/>
  <c r="BO437" i="17"/>
  <c r="BS437" i="17" s="1"/>
  <c r="BQ437" i="17"/>
  <c r="BU437" i="17" s="1"/>
  <c r="BR443" i="17"/>
  <c r="BV443" i="17" s="1"/>
  <c r="BQ443" i="17"/>
  <c r="BU443" i="17" s="1"/>
  <c r="BO443" i="17"/>
  <c r="BS443" i="17" s="1"/>
  <c r="BR449" i="17"/>
  <c r="BV449" i="17" s="1"/>
  <c r="BO449" i="17"/>
  <c r="BS449" i="17" s="1"/>
  <c r="BQ449" i="17"/>
  <c r="BU449" i="17" s="1"/>
  <c r="BR455" i="17"/>
  <c r="BV455" i="17" s="1"/>
  <c r="BQ455" i="17"/>
  <c r="BU455" i="17" s="1"/>
  <c r="BO455" i="17"/>
  <c r="BS455" i="17" s="1"/>
  <c r="BR461" i="17"/>
  <c r="BV461" i="17" s="1"/>
  <c r="BQ461" i="17"/>
  <c r="BU461" i="17" s="1"/>
  <c r="BO461" i="17"/>
  <c r="BS461" i="17" s="1"/>
  <c r="BR467" i="17"/>
  <c r="BV467" i="17" s="1"/>
  <c r="BQ467" i="17"/>
  <c r="BU467" i="17" s="1"/>
  <c r="BO467" i="17"/>
  <c r="BS467" i="17" s="1"/>
  <c r="BR473" i="17"/>
  <c r="BV473" i="17" s="1"/>
  <c r="BQ473" i="17"/>
  <c r="BU473" i="17" s="1"/>
  <c r="BO473" i="17"/>
  <c r="BS473" i="17" s="1"/>
  <c r="BR479" i="17"/>
  <c r="BV479" i="17" s="1"/>
  <c r="BQ479" i="17"/>
  <c r="BU479" i="17" s="1"/>
  <c r="BO479" i="17"/>
  <c r="BS479" i="17" s="1"/>
  <c r="BR485" i="17"/>
  <c r="BV485" i="17" s="1"/>
  <c r="BQ485" i="17"/>
  <c r="BU485" i="17" s="1"/>
  <c r="BO485" i="17"/>
  <c r="BS485" i="17" s="1"/>
  <c r="BR491" i="17"/>
  <c r="BV491" i="17" s="1"/>
  <c r="BQ491" i="17"/>
  <c r="BU491" i="17" s="1"/>
  <c r="BO491" i="17"/>
  <c r="BS491" i="17" s="1"/>
  <c r="BR497" i="17"/>
  <c r="BV497" i="17" s="1"/>
  <c r="BO497" i="17"/>
  <c r="BS497" i="17" s="1"/>
  <c r="BQ497" i="17"/>
  <c r="BU497" i="17" s="1"/>
  <c r="BQ70" i="17"/>
  <c r="BU70" i="17" s="1"/>
  <c r="BR70" i="17"/>
  <c r="BV70" i="17" s="1"/>
  <c r="BO70" i="17"/>
  <c r="BS70" i="17" s="1"/>
  <c r="BQ82" i="17"/>
  <c r="BU82" i="17" s="1"/>
  <c r="BR82" i="17"/>
  <c r="BV82" i="17" s="1"/>
  <c r="BO82" i="17"/>
  <c r="BS82" i="17" s="1"/>
  <c r="BQ118" i="17"/>
  <c r="BU118" i="17" s="1"/>
  <c r="BR118" i="17"/>
  <c r="BV118" i="17" s="1"/>
  <c r="BO118" i="17"/>
  <c r="BS118" i="17" s="1"/>
  <c r="BQ58" i="17"/>
  <c r="BU58" i="17" s="1"/>
  <c r="BR58" i="17"/>
  <c r="BV58" i="17" s="1"/>
  <c r="BO58" i="17"/>
  <c r="BS58" i="17" s="1"/>
  <c r="BR112" i="17"/>
  <c r="BV112" i="17" s="1"/>
  <c r="BO112" i="17"/>
  <c r="BS112" i="17" s="1"/>
  <c r="BQ112" i="17"/>
  <c r="BU112" i="17" s="1"/>
  <c r="BO12" i="17"/>
  <c r="BS12" i="17" s="1"/>
  <c r="BO18" i="17"/>
  <c r="BS18" i="17" s="1"/>
  <c r="BO24" i="17"/>
  <c r="BS24" i="17" s="1"/>
  <c r="BQ24" i="17"/>
  <c r="BU24" i="17" s="1"/>
  <c r="BR30" i="17"/>
  <c r="BV30" i="17" s="1"/>
  <c r="BQ30" i="17"/>
  <c r="BU30" i="17" s="1"/>
  <c r="BO30" i="17"/>
  <c r="BS30" i="17" s="1"/>
  <c r="BO36" i="17"/>
  <c r="BS36" i="17" s="1"/>
  <c r="BQ36" i="17"/>
  <c r="BU36" i="17" s="1"/>
  <c r="BR36" i="17"/>
  <c r="BV36" i="17" s="1"/>
  <c r="BR42" i="17"/>
  <c r="BV42" i="17" s="1"/>
  <c r="BQ42" i="17"/>
  <c r="BU42" i="17" s="1"/>
  <c r="BO42" i="17"/>
  <c r="BS42" i="17" s="1"/>
  <c r="BO48" i="17"/>
  <c r="BS48" i="17" s="1"/>
  <c r="BQ48" i="17"/>
  <c r="BU48" i="17" s="1"/>
  <c r="BR48" i="17"/>
  <c r="BV48" i="17" s="1"/>
  <c r="BR54" i="17"/>
  <c r="BV54" i="17" s="1"/>
  <c r="BQ54" i="17"/>
  <c r="BU54" i="17" s="1"/>
  <c r="BO54" i="17"/>
  <c r="BS54" i="17" s="1"/>
  <c r="BO60" i="17"/>
  <c r="BS60" i="17" s="1"/>
  <c r="BQ60" i="17"/>
  <c r="BU60" i="17" s="1"/>
  <c r="BR60" i="17"/>
  <c r="BV60" i="17" s="1"/>
  <c r="BQ66" i="17"/>
  <c r="BU66" i="17" s="1"/>
  <c r="BR66" i="17"/>
  <c r="BV66" i="17" s="1"/>
  <c r="BO66" i="17"/>
  <c r="BS66" i="17" s="1"/>
  <c r="BR72" i="17"/>
  <c r="BV72" i="17" s="1"/>
  <c r="BO72" i="17"/>
  <c r="BS72" i="17" s="1"/>
  <c r="BQ72" i="17"/>
  <c r="BU72" i="17" s="1"/>
  <c r="BR78" i="17"/>
  <c r="BV78" i="17" s="1"/>
  <c r="BQ78" i="17"/>
  <c r="BU78" i="17" s="1"/>
  <c r="BO78" i="17"/>
  <c r="BS78" i="17" s="1"/>
  <c r="BO84" i="17"/>
  <c r="BS84" i="17" s="1"/>
  <c r="BQ84" i="17"/>
  <c r="BU84" i="17" s="1"/>
  <c r="BR84" i="17"/>
  <c r="BV84" i="17" s="1"/>
  <c r="BQ90" i="17"/>
  <c r="BU90" i="17" s="1"/>
  <c r="BR90" i="17"/>
  <c r="BV90" i="17" s="1"/>
  <c r="BO90" i="17"/>
  <c r="BS90" i="17" s="1"/>
  <c r="BO96" i="17"/>
  <c r="BS96" i="17" s="1"/>
  <c r="BQ96" i="17"/>
  <c r="BU96" i="17" s="1"/>
  <c r="BR96" i="17"/>
  <c r="BV96" i="17" s="1"/>
  <c r="BR102" i="17"/>
  <c r="BV102" i="17" s="1"/>
  <c r="BO102" i="17"/>
  <c r="BS102" i="17" s="1"/>
  <c r="BQ102" i="17"/>
  <c r="BU102" i="17" s="1"/>
  <c r="BR108" i="17"/>
  <c r="BV108" i="17" s="1"/>
  <c r="BO108" i="17"/>
  <c r="BS108" i="17" s="1"/>
  <c r="BQ108" i="17"/>
  <c r="BU108" i="17" s="1"/>
  <c r="BR114" i="17"/>
  <c r="BV114" i="17" s="1"/>
  <c r="BO114" i="17"/>
  <c r="BS114" i="17" s="1"/>
  <c r="BQ114" i="17"/>
  <c r="BU114" i="17" s="1"/>
  <c r="BO120" i="17"/>
  <c r="BS120" i="17" s="1"/>
  <c r="BQ120" i="17"/>
  <c r="BU120" i="17" s="1"/>
  <c r="BR120" i="17"/>
  <c r="BV120" i="17" s="1"/>
  <c r="BR126" i="17"/>
  <c r="BV126" i="17" s="1"/>
  <c r="BQ126" i="17"/>
  <c r="BU126" i="17" s="1"/>
  <c r="BO126" i="17"/>
  <c r="BS126" i="17" s="1"/>
  <c r="BQ132" i="17"/>
  <c r="BU132" i="17" s="1"/>
  <c r="BR132" i="17"/>
  <c r="BV132" i="17" s="1"/>
  <c r="BO132" i="17"/>
  <c r="BS132" i="17" s="1"/>
  <c r="BR138" i="17"/>
  <c r="BV138" i="17" s="1"/>
  <c r="BO138" i="17"/>
  <c r="BS138" i="17" s="1"/>
  <c r="BQ138" i="17"/>
  <c r="BU138" i="17" s="1"/>
  <c r="BR144" i="17"/>
  <c r="BV144" i="17" s="1"/>
  <c r="BQ144" i="17"/>
  <c r="BU144" i="17" s="1"/>
  <c r="BO144" i="17"/>
  <c r="BS144" i="17" s="1"/>
  <c r="BR150" i="17"/>
  <c r="BV150" i="17" s="1"/>
  <c r="BQ150" i="17"/>
  <c r="BU150" i="17" s="1"/>
  <c r="BO150" i="17"/>
  <c r="BS150" i="17" s="1"/>
  <c r="BQ156" i="17"/>
  <c r="BU156" i="17" s="1"/>
  <c r="BR156" i="17"/>
  <c r="BV156" i="17" s="1"/>
  <c r="BO156" i="17"/>
  <c r="BS156" i="17" s="1"/>
  <c r="BR162" i="17"/>
  <c r="BV162" i="17" s="1"/>
  <c r="BO162" i="17"/>
  <c r="BS162" i="17" s="1"/>
  <c r="BQ162" i="17"/>
  <c r="BU162" i="17" s="1"/>
  <c r="BQ168" i="17"/>
  <c r="BU168" i="17" s="1"/>
  <c r="BR168" i="17"/>
  <c r="BV168" i="17" s="1"/>
  <c r="BO168" i="17"/>
  <c r="BS168" i="17" s="1"/>
  <c r="BR174" i="17"/>
  <c r="BV174" i="17" s="1"/>
  <c r="BQ174" i="17"/>
  <c r="BU174" i="17" s="1"/>
  <c r="BO174" i="17"/>
  <c r="BS174" i="17" s="1"/>
  <c r="BQ180" i="17"/>
  <c r="BU180" i="17" s="1"/>
  <c r="BO180" i="17"/>
  <c r="BS180" i="17" s="1"/>
  <c r="BR180" i="17"/>
  <c r="BV180" i="17" s="1"/>
  <c r="BR186" i="17"/>
  <c r="BV186" i="17" s="1"/>
  <c r="BO186" i="17"/>
  <c r="BS186" i="17" s="1"/>
  <c r="BQ186" i="17"/>
  <c r="BU186" i="17" s="1"/>
  <c r="BQ192" i="17"/>
  <c r="BU192" i="17" s="1"/>
  <c r="BR192" i="17"/>
  <c r="BV192" i="17" s="1"/>
  <c r="BO192" i="17"/>
  <c r="BS192" i="17" s="1"/>
  <c r="BR198" i="17"/>
  <c r="BV198" i="17" s="1"/>
  <c r="BQ198" i="17"/>
  <c r="BU198" i="17" s="1"/>
  <c r="BO198" i="17"/>
  <c r="BS198" i="17" s="1"/>
  <c r="BQ204" i="17"/>
  <c r="BU204" i="17" s="1"/>
  <c r="BR204" i="17"/>
  <c r="BV204" i="17" s="1"/>
  <c r="BO204" i="17"/>
  <c r="BS204" i="17" s="1"/>
  <c r="BO210" i="17"/>
  <c r="BS210" i="17" s="1"/>
  <c r="BR210" i="17"/>
  <c r="BV210" i="17" s="1"/>
  <c r="BQ210" i="17"/>
  <c r="BU210" i="17" s="1"/>
  <c r="BR216" i="17"/>
  <c r="BV216" i="17" s="1"/>
  <c r="BQ216" i="17"/>
  <c r="BU216" i="17" s="1"/>
  <c r="BO216" i="17"/>
  <c r="BS216" i="17" s="1"/>
  <c r="BR222" i="17"/>
  <c r="BV222" i="17" s="1"/>
  <c r="BO222" i="17"/>
  <c r="BS222" i="17" s="1"/>
  <c r="BQ222" i="17"/>
  <c r="BU222" i="17" s="1"/>
  <c r="BR228" i="17"/>
  <c r="BV228" i="17" s="1"/>
  <c r="BQ228" i="17"/>
  <c r="BU228" i="17" s="1"/>
  <c r="BO228" i="17"/>
  <c r="BS228" i="17" s="1"/>
  <c r="BQ234" i="17"/>
  <c r="BU234" i="17" s="1"/>
  <c r="BR234" i="17"/>
  <c r="BV234" i="17" s="1"/>
  <c r="BO234" i="17"/>
  <c r="BS234" i="17" s="1"/>
  <c r="BR240" i="17"/>
  <c r="BV240" i="17" s="1"/>
  <c r="BQ240" i="17"/>
  <c r="BU240" i="17" s="1"/>
  <c r="BO240" i="17"/>
  <c r="BS240" i="17" s="1"/>
  <c r="BR246" i="17"/>
  <c r="BV246" i="17" s="1"/>
  <c r="BO246" i="17"/>
  <c r="BS246" i="17" s="1"/>
  <c r="BQ246" i="17"/>
  <c r="BU246" i="17" s="1"/>
  <c r="BR252" i="17"/>
  <c r="BV252" i="17" s="1"/>
  <c r="BQ252" i="17"/>
  <c r="BU252" i="17" s="1"/>
  <c r="BO252" i="17"/>
  <c r="BS252" i="17" s="1"/>
  <c r="BR258" i="17"/>
  <c r="BV258" i="17" s="1"/>
  <c r="BQ258" i="17"/>
  <c r="BU258" i="17" s="1"/>
  <c r="BO258" i="17"/>
  <c r="BS258" i="17" s="1"/>
  <c r="BR264" i="17"/>
  <c r="BV264" i="17" s="1"/>
  <c r="BO264" i="17"/>
  <c r="BS264" i="17" s="1"/>
  <c r="BQ264" i="17"/>
  <c r="BU264" i="17" s="1"/>
  <c r="BQ270" i="17"/>
  <c r="BU270" i="17" s="1"/>
  <c r="BR270" i="17"/>
  <c r="BV270" i="17" s="1"/>
  <c r="BO270" i="17"/>
  <c r="BS270" i="17" s="1"/>
  <c r="BR276" i="17"/>
  <c r="BV276" i="17" s="1"/>
  <c r="BQ276" i="17"/>
  <c r="BU276" i="17" s="1"/>
  <c r="BO276" i="17"/>
  <c r="BS276" i="17" s="1"/>
  <c r="BR282" i="17"/>
  <c r="BV282" i="17" s="1"/>
  <c r="BO282" i="17"/>
  <c r="BS282" i="17" s="1"/>
  <c r="BQ282" i="17"/>
  <c r="BU282" i="17" s="1"/>
  <c r="BR288" i="17"/>
  <c r="BV288" i="17" s="1"/>
  <c r="BQ288" i="17"/>
  <c r="BU288" i="17" s="1"/>
  <c r="BO288" i="17"/>
  <c r="BS288" i="17" s="1"/>
  <c r="BQ294" i="17"/>
  <c r="BU294" i="17" s="1"/>
  <c r="BO294" i="17"/>
  <c r="BS294" i="17" s="1"/>
  <c r="BR294" i="17"/>
  <c r="BV294" i="17" s="1"/>
  <c r="BR300" i="17"/>
  <c r="BV300" i="17" s="1"/>
  <c r="BO300" i="17"/>
  <c r="BS300" i="17" s="1"/>
  <c r="BQ300" i="17"/>
  <c r="BU300" i="17" s="1"/>
  <c r="BQ306" i="17"/>
  <c r="BU306" i="17" s="1"/>
  <c r="BR306" i="17"/>
  <c r="BV306" i="17" s="1"/>
  <c r="BO306" i="17"/>
  <c r="BS306" i="17" s="1"/>
  <c r="BR312" i="17"/>
  <c r="BV312" i="17" s="1"/>
  <c r="BQ312" i="17"/>
  <c r="BU312" i="17" s="1"/>
  <c r="BO312" i="17"/>
  <c r="BS312" i="17" s="1"/>
  <c r="BO318" i="17"/>
  <c r="BS318" i="17" s="1"/>
  <c r="BQ318" i="17"/>
  <c r="BU318" i="17" s="1"/>
  <c r="BR318" i="17"/>
  <c r="BV318" i="17" s="1"/>
  <c r="BR324" i="17"/>
  <c r="BV324" i="17" s="1"/>
  <c r="BQ324" i="17"/>
  <c r="BU324" i="17" s="1"/>
  <c r="BO324" i="17"/>
  <c r="BS324" i="17" s="1"/>
  <c r="BQ330" i="17"/>
  <c r="BU330" i="17" s="1"/>
  <c r="BO330" i="17"/>
  <c r="BS330" i="17" s="1"/>
  <c r="BR330" i="17"/>
  <c r="BV330" i="17" s="1"/>
  <c r="BR336" i="17"/>
  <c r="BV336" i="17" s="1"/>
  <c r="BO336" i="17"/>
  <c r="BS336" i="17" s="1"/>
  <c r="BQ336" i="17"/>
  <c r="BU336" i="17" s="1"/>
  <c r="BQ342" i="17"/>
  <c r="BU342" i="17" s="1"/>
  <c r="BO342" i="17"/>
  <c r="BS342" i="17" s="1"/>
  <c r="BR342" i="17"/>
  <c r="BV342" i="17" s="1"/>
  <c r="BR348" i="17"/>
  <c r="BV348" i="17" s="1"/>
  <c r="BQ348" i="17"/>
  <c r="BU348" i="17" s="1"/>
  <c r="BO348" i="17"/>
  <c r="BS348" i="17" s="1"/>
  <c r="BO354" i="17"/>
  <c r="BS354" i="17" s="1"/>
  <c r="BR354" i="17"/>
  <c r="BV354" i="17" s="1"/>
  <c r="BQ354" i="17"/>
  <c r="BU354" i="17" s="1"/>
  <c r="BR360" i="17"/>
  <c r="BV360" i="17" s="1"/>
  <c r="BQ360" i="17"/>
  <c r="BU360" i="17" s="1"/>
  <c r="BO360" i="17"/>
  <c r="BS360" i="17" s="1"/>
  <c r="BR366" i="17"/>
  <c r="BV366" i="17" s="1"/>
  <c r="BQ366" i="17"/>
  <c r="BU366" i="17" s="1"/>
  <c r="BO366" i="17"/>
  <c r="BS366" i="17" s="1"/>
  <c r="BR372" i="17"/>
  <c r="BV372" i="17" s="1"/>
  <c r="BO372" i="17"/>
  <c r="BS372" i="17" s="1"/>
  <c r="BQ372" i="17"/>
  <c r="BU372" i="17" s="1"/>
  <c r="BR378" i="17"/>
  <c r="BV378" i="17" s="1"/>
  <c r="BQ378" i="17"/>
  <c r="BU378" i="17" s="1"/>
  <c r="BO378" i="17"/>
  <c r="BS378" i="17" s="1"/>
  <c r="BR384" i="17"/>
  <c r="BV384" i="17" s="1"/>
  <c r="BQ384" i="17"/>
  <c r="BU384" i="17" s="1"/>
  <c r="BO384" i="17"/>
  <c r="BS384" i="17" s="1"/>
  <c r="BR390" i="17"/>
  <c r="BV390" i="17" s="1"/>
  <c r="BO390" i="17"/>
  <c r="BS390" i="17" s="1"/>
  <c r="BQ390" i="17"/>
  <c r="BU390" i="17" s="1"/>
  <c r="BR396" i="17"/>
  <c r="BV396" i="17" s="1"/>
  <c r="BQ396" i="17"/>
  <c r="BU396" i="17" s="1"/>
  <c r="BO396" i="17"/>
  <c r="BS396" i="17" s="1"/>
  <c r="BR402" i="17"/>
  <c r="BV402" i="17" s="1"/>
  <c r="BO402" i="17"/>
  <c r="BS402" i="17" s="1"/>
  <c r="BQ402" i="17"/>
  <c r="BU402" i="17" s="1"/>
  <c r="BR408" i="17"/>
  <c r="BV408" i="17" s="1"/>
  <c r="BQ408" i="17"/>
  <c r="BU408" i="17" s="1"/>
  <c r="BO408" i="17"/>
  <c r="BS408" i="17" s="1"/>
  <c r="BR414" i="17"/>
  <c r="BV414" i="17" s="1"/>
  <c r="BQ414" i="17"/>
  <c r="BU414" i="17" s="1"/>
  <c r="BO414" i="17"/>
  <c r="BS414" i="17" s="1"/>
  <c r="BR420" i="17"/>
  <c r="BV420" i="17" s="1"/>
  <c r="BO420" i="17"/>
  <c r="BS420" i="17" s="1"/>
  <c r="BQ420" i="17"/>
  <c r="BU420" i="17" s="1"/>
  <c r="BQ426" i="17"/>
  <c r="BU426" i="17" s="1"/>
  <c r="BR426" i="17"/>
  <c r="BV426" i="17" s="1"/>
  <c r="BO426" i="17"/>
  <c r="BS426" i="17" s="1"/>
  <c r="BR432" i="17"/>
  <c r="BV432" i="17" s="1"/>
  <c r="BQ432" i="17"/>
  <c r="BU432" i="17" s="1"/>
  <c r="BO432" i="17"/>
  <c r="BS432" i="17" s="1"/>
  <c r="BO438" i="17"/>
  <c r="BS438" i="17" s="1"/>
  <c r="BR438" i="17"/>
  <c r="BV438" i="17" s="1"/>
  <c r="BQ438" i="17"/>
  <c r="BU438" i="17" s="1"/>
  <c r="BR444" i="17"/>
  <c r="BV444" i="17" s="1"/>
  <c r="BQ444" i="17"/>
  <c r="BU444" i="17" s="1"/>
  <c r="BO444" i="17"/>
  <c r="BS444" i="17" s="1"/>
  <c r="BR450" i="17"/>
  <c r="BV450" i="17" s="1"/>
  <c r="BO450" i="17"/>
  <c r="BS450" i="17" s="1"/>
  <c r="BQ450" i="17"/>
  <c r="BU450" i="17" s="1"/>
  <c r="BR456" i="17"/>
  <c r="BV456" i="17" s="1"/>
  <c r="BQ456" i="17"/>
  <c r="BU456" i="17" s="1"/>
  <c r="BO456" i="17"/>
  <c r="BS456" i="17" s="1"/>
  <c r="BQ462" i="17"/>
  <c r="BU462" i="17" s="1"/>
  <c r="BO462" i="17"/>
  <c r="BS462" i="17" s="1"/>
  <c r="BR462" i="17"/>
  <c r="BV462" i="17" s="1"/>
  <c r="BR468" i="17"/>
  <c r="BV468" i="17" s="1"/>
  <c r="BO468" i="17"/>
  <c r="BS468" i="17" s="1"/>
  <c r="BQ468" i="17"/>
  <c r="BU468" i="17" s="1"/>
  <c r="BQ474" i="17"/>
  <c r="BU474" i="17" s="1"/>
  <c r="BO474" i="17"/>
  <c r="BS474" i="17" s="1"/>
  <c r="BR474" i="17"/>
  <c r="BV474" i="17" s="1"/>
  <c r="BR480" i="17"/>
  <c r="BV480" i="17" s="1"/>
  <c r="BQ480" i="17"/>
  <c r="BU480" i="17" s="1"/>
  <c r="BO480" i="17"/>
  <c r="BS480" i="17" s="1"/>
  <c r="BR486" i="17"/>
  <c r="BV486" i="17" s="1"/>
  <c r="BQ486" i="17"/>
  <c r="BU486" i="17" s="1"/>
  <c r="BO486" i="17"/>
  <c r="BS486" i="17" s="1"/>
  <c r="BR492" i="17"/>
  <c r="BV492" i="17" s="1"/>
  <c r="BQ492" i="17"/>
  <c r="BU492" i="17" s="1"/>
  <c r="BO492" i="17"/>
  <c r="BS492" i="17" s="1"/>
  <c r="BR498" i="17"/>
  <c r="BV498" i="17" s="1"/>
  <c r="BO498" i="17"/>
  <c r="BS498" i="17" s="1"/>
  <c r="BQ498" i="17"/>
  <c r="BU498" i="17" s="1"/>
  <c r="BR40" i="17"/>
  <c r="BV40" i="17" s="1"/>
  <c r="BQ40" i="17"/>
  <c r="BU40" i="17" s="1"/>
  <c r="BO40" i="17"/>
  <c r="BS40" i="17" s="1"/>
  <c r="BR46" i="17"/>
  <c r="BV46" i="17" s="1"/>
  <c r="BQ46" i="17"/>
  <c r="BU46" i="17" s="1"/>
  <c r="BO46" i="17"/>
  <c r="BS46" i="17" s="1"/>
  <c r="BR64" i="17"/>
  <c r="BV64" i="17" s="1"/>
  <c r="BQ64" i="17"/>
  <c r="BU64" i="17" s="1"/>
  <c r="BO64" i="17"/>
  <c r="BS64" i="17" s="1"/>
  <c r="BR34" i="17"/>
  <c r="BV34" i="17" s="1"/>
  <c r="BQ34" i="17"/>
  <c r="BU34" i="17" s="1"/>
  <c r="BO34" i="17"/>
  <c r="BS34" i="17" s="1"/>
  <c r="BR76" i="17"/>
  <c r="BV76" i="17" s="1"/>
  <c r="BQ76" i="17"/>
  <c r="BU76" i="17" s="1"/>
  <c r="BO76" i="17"/>
  <c r="BS76" i="17" s="1"/>
  <c r="BO13" i="17"/>
  <c r="BS13" i="17" s="1"/>
  <c r="BO19" i="17"/>
  <c r="BS19" i="17" s="1"/>
  <c r="BO25" i="17"/>
  <c r="BS25" i="17" s="1"/>
  <c r="BQ25" i="17"/>
  <c r="BU25" i="17" s="1"/>
  <c r="BR31" i="17"/>
  <c r="BV31" i="17" s="1"/>
  <c r="BQ31" i="17"/>
  <c r="BU31" i="17" s="1"/>
  <c r="BO31" i="17"/>
  <c r="BS31" i="17" s="1"/>
  <c r="BO37" i="17"/>
  <c r="BS37" i="17" s="1"/>
  <c r="BQ37" i="17"/>
  <c r="BU37" i="17" s="1"/>
  <c r="BR37" i="17"/>
  <c r="BV37" i="17" s="1"/>
  <c r="BR43" i="17"/>
  <c r="BV43" i="17" s="1"/>
  <c r="BQ43" i="17"/>
  <c r="BU43" i="17" s="1"/>
  <c r="BO43" i="17"/>
  <c r="BS43" i="17" s="1"/>
  <c r="BR49" i="17"/>
  <c r="BV49" i="17" s="1"/>
  <c r="BO49" i="17"/>
  <c r="BS49" i="17" s="1"/>
  <c r="BQ49" i="17"/>
  <c r="BU49" i="17" s="1"/>
  <c r="BR55" i="17"/>
  <c r="BV55" i="17" s="1"/>
  <c r="BQ55" i="17"/>
  <c r="BU55" i="17" s="1"/>
  <c r="BO55" i="17"/>
  <c r="BS55" i="17" s="1"/>
  <c r="BO61" i="17"/>
  <c r="BS61" i="17" s="1"/>
  <c r="BQ61" i="17"/>
  <c r="BU61" i="17" s="1"/>
  <c r="BR61" i="17"/>
  <c r="BV61" i="17" s="1"/>
  <c r="BR67" i="17"/>
  <c r="BV67" i="17" s="1"/>
  <c r="BQ67" i="17"/>
  <c r="BU67" i="17" s="1"/>
  <c r="BO67" i="17"/>
  <c r="BS67" i="17" s="1"/>
  <c r="BR73" i="17"/>
  <c r="BV73" i="17" s="1"/>
  <c r="BO73" i="17"/>
  <c r="BS73" i="17" s="1"/>
  <c r="BQ73" i="17"/>
  <c r="BU73" i="17" s="1"/>
  <c r="BR79" i="17"/>
  <c r="BV79" i="17" s="1"/>
  <c r="BQ79" i="17"/>
  <c r="BU79" i="17" s="1"/>
  <c r="BO79" i="17"/>
  <c r="BS79" i="17" s="1"/>
  <c r="BO85" i="17"/>
  <c r="BS85" i="17" s="1"/>
  <c r="BQ85" i="17"/>
  <c r="BU85" i="17" s="1"/>
  <c r="BR85" i="17"/>
  <c r="BV85" i="17" s="1"/>
  <c r="BR91" i="17"/>
  <c r="BV91" i="17" s="1"/>
  <c r="BQ91" i="17"/>
  <c r="BU91" i="17" s="1"/>
  <c r="BO91" i="17"/>
  <c r="BS91" i="17" s="1"/>
  <c r="BO97" i="17"/>
  <c r="BS97" i="17" s="1"/>
  <c r="BQ97" i="17"/>
  <c r="BU97" i="17" s="1"/>
  <c r="BR97" i="17"/>
  <c r="BV97" i="17" s="1"/>
  <c r="BR103" i="17"/>
  <c r="BV103" i="17" s="1"/>
  <c r="BQ103" i="17"/>
  <c r="BU103" i="17" s="1"/>
  <c r="BO103" i="17"/>
  <c r="BS103" i="17" s="1"/>
  <c r="BR109" i="17"/>
  <c r="BV109" i="17" s="1"/>
  <c r="BO109" i="17"/>
  <c r="BS109" i="17" s="1"/>
  <c r="BQ109" i="17"/>
  <c r="BU109" i="17" s="1"/>
  <c r="BR115" i="17"/>
  <c r="BV115" i="17" s="1"/>
  <c r="BQ115" i="17"/>
  <c r="BU115" i="17" s="1"/>
  <c r="BO115" i="17"/>
  <c r="BS115" i="17" s="1"/>
  <c r="BO121" i="17"/>
  <c r="BS121" i="17" s="1"/>
  <c r="BQ121" i="17"/>
  <c r="BU121" i="17" s="1"/>
  <c r="BR121" i="17"/>
  <c r="BV121" i="17" s="1"/>
  <c r="BR127" i="17"/>
  <c r="BV127" i="17" s="1"/>
  <c r="BQ127" i="17"/>
  <c r="BU127" i="17" s="1"/>
  <c r="BO127" i="17"/>
  <c r="BS127" i="17" s="1"/>
  <c r="BO133" i="17"/>
  <c r="BS133" i="17" s="1"/>
  <c r="BQ133" i="17"/>
  <c r="BU133" i="17" s="1"/>
  <c r="BR133" i="17"/>
  <c r="BV133" i="17" s="1"/>
  <c r="BR139" i="17"/>
  <c r="BV139" i="17" s="1"/>
  <c r="BO139" i="17"/>
  <c r="BS139" i="17" s="1"/>
  <c r="BQ139" i="17"/>
  <c r="BU139" i="17" s="1"/>
  <c r="BO145" i="17"/>
  <c r="BS145" i="17" s="1"/>
  <c r="BR145" i="17"/>
  <c r="BV145" i="17" s="1"/>
  <c r="BQ145" i="17"/>
  <c r="BU145" i="17" s="1"/>
  <c r="BR151" i="17"/>
  <c r="BV151" i="17" s="1"/>
  <c r="BO151" i="17"/>
  <c r="BS151" i="17" s="1"/>
  <c r="BQ151" i="17"/>
  <c r="BU151" i="17" s="1"/>
  <c r="BR157" i="17"/>
  <c r="BV157" i="17" s="1"/>
  <c r="BO157" i="17"/>
  <c r="BS157" i="17" s="1"/>
  <c r="BQ157" i="17"/>
  <c r="BU157" i="17" s="1"/>
  <c r="BR163" i="17"/>
  <c r="BV163" i="17" s="1"/>
  <c r="BQ163" i="17"/>
  <c r="BU163" i="17" s="1"/>
  <c r="BO163" i="17"/>
  <c r="BS163" i="17" s="1"/>
  <c r="BO169" i="17"/>
  <c r="BS169" i="17" s="1"/>
  <c r="BQ169" i="17"/>
  <c r="BU169" i="17" s="1"/>
  <c r="BR169" i="17"/>
  <c r="BV169" i="17" s="1"/>
  <c r="BR175" i="17"/>
  <c r="BV175" i="17" s="1"/>
  <c r="BQ175" i="17"/>
  <c r="BU175" i="17" s="1"/>
  <c r="BO175" i="17"/>
  <c r="BS175" i="17" s="1"/>
  <c r="BO181" i="17"/>
  <c r="BS181" i="17" s="1"/>
  <c r="BQ181" i="17"/>
  <c r="BU181" i="17" s="1"/>
  <c r="BR181" i="17"/>
  <c r="BV181" i="17" s="1"/>
  <c r="BR187" i="17"/>
  <c r="BV187" i="17" s="1"/>
  <c r="BQ187" i="17"/>
  <c r="BU187" i="17" s="1"/>
  <c r="BO187" i="17"/>
  <c r="BS187" i="17" s="1"/>
  <c r="BO193" i="17"/>
  <c r="BS193" i="17" s="1"/>
  <c r="BQ193" i="17"/>
  <c r="BU193" i="17" s="1"/>
  <c r="BR193" i="17"/>
  <c r="BV193" i="17" s="1"/>
  <c r="BR199" i="17"/>
  <c r="BV199" i="17" s="1"/>
  <c r="BQ199" i="17"/>
  <c r="BU199" i="17" s="1"/>
  <c r="BO199" i="17"/>
  <c r="BS199" i="17" s="1"/>
  <c r="BO205" i="17"/>
  <c r="BS205" i="17" s="1"/>
  <c r="BQ205" i="17"/>
  <c r="BU205" i="17" s="1"/>
  <c r="BR205" i="17"/>
  <c r="BV205" i="17" s="1"/>
  <c r="BR211" i="17"/>
  <c r="BV211" i="17" s="1"/>
  <c r="BQ211" i="17"/>
  <c r="BU211" i="17" s="1"/>
  <c r="BO211" i="17"/>
  <c r="BS211" i="17" s="1"/>
  <c r="BO217" i="17"/>
  <c r="BS217" i="17" s="1"/>
  <c r="BR217" i="17"/>
  <c r="BV217" i="17" s="1"/>
  <c r="BQ217" i="17"/>
  <c r="BU217" i="17" s="1"/>
  <c r="BR223" i="17"/>
  <c r="BV223" i="17" s="1"/>
  <c r="BQ223" i="17"/>
  <c r="BU223" i="17" s="1"/>
  <c r="BO223" i="17"/>
  <c r="BS223" i="17" s="1"/>
  <c r="BR229" i="17"/>
  <c r="BV229" i="17" s="1"/>
  <c r="BQ229" i="17"/>
  <c r="BU229" i="17" s="1"/>
  <c r="BO229" i="17"/>
  <c r="BS229" i="17" s="1"/>
  <c r="BR235" i="17"/>
  <c r="BV235" i="17" s="1"/>
  <c r="BQ235" i="17"/>
  <c r="BU235" i="17" s="1"/>
  <c r="BO235" i="17"/>
  <c r="BS235" i="17" s="1"/>
  <c r="BR241" i="17"/>
  <c r="BV241" i="17" s="1"/>
  <c r="BQ241" i="17"/>
  <c r="BU241" i="17" s="1"/>
  <c r="BO241" i="17"/>
  <c r="BS241" i="17" s="1"/>
  <c r="BR247" i="17"/>
  <c r="BV247" i="17" s="1"/>
  <c r="BO247" i="17"/>
  <c r="BS247" i="17" s="1"/>
  <c r="BQ247" i="17"/>
  <c r="BU247" i="17" s="1"/>
  <c r="BR253" i="17"/>
  <c r="BV253" i="17" s="1"/>
  <c r="BQ253" i="17"/>
  <c r="BU253" i="17" s="1"/>
  <c r="BO253" i="17"/>
  <c r="BS253" i="17" s="1"/>
  <c r="BR259" i="17"/>
  <c r="BV259" i="17" s="1"/>
  <c r="BQ259" i="17"/>
  <c r="BU259" i="17" s="1"/>
  <c r="BO259" i="17"/>
  <c r="BS259" i="17" s="1"/>
  <c r="BR265" i="17"/>
  <c r="BV265" i="17" s="1"/>
  <c r="BQ265" i="17"/>
  <c r="BU265" i="17" s="1"/>
  <c r="BO265" i="17"/>
  <c r="BS265" i="17" s="1"/>
  <c r="BR271" i="17"/>
  <c r="BV271" i="17" s="1"/>
  <c r="BQ271" i="17"/>
  <c r="BU271" i="17" s="1"/>
  <c r="BO271" i="17"/>
  <c r="BS271" i="17" s="1"/>
  <c r="BR277" i="17"/>
  <c r="BV277" i="17" s="1"/>
  <c r="BQ277" i="17"/>
  <c r="BU277" i="17" s="1"/>
  <c r="BO277" i="17"/>
  <c r="BS277" i="17" s="1"/>
  <c r="BR283" i="17"/>
  <c r="BV283" i="17" s="1"/>
  <c r="BO283" i="17"/>
  <c r="BS283" i="17" s="1"/>
  <c r="BQ283" i="17"/>
  <c r="BU283" i="17" s="1"/>
  <c r="BR289" i="17"/>
  <c r="BV289" i="17" s="1"/>
  <c r="BQ289" i="17"/>
  <c r="BU289" i="17" s="1"/>
  <c r="BO289" i="17"/>
  <c r="BS289" i="17" s="1"/>
  <c r="BR295" i="17"/>
  <c r="BV295" i="17" s="1"/>
  <c r="BQ295" i="17"/>
  <c r="BU295" i="17" s="1"/>
  <c r="BO295" i="17"/>
  <c r="BS295" i="17" s="1"/>
  <c r="BR301" i="17"/>
  <c r="BV301" i="17" s="1"/>
  <c r="BQ301" i="17"/>
  <c r="BU301" i="17" s="1"/>
  <c r="BO301" i="17"/>
  <c r="BS301" i="17" s="1"/>
  <c r="BR307" i="17"/>
  <c r="BV307" i="17" s="1"/>
  <c r="BQ307" i="17"/>
  <c r="BU307" i="17" s="1"/>
  <c r="BO307" i="17"/>
  <c r="BS307" i="17" s="1"/>
  <c r="BR313" i="17"/>
  <c r="BV313" i="17" s="1"/>
  <c r="BQ313" i="17"/>
  <c r="BU313" i="17" s="1"/>
  <c r="BO313" i="17"/>
  <c r="BS313" i="17" s="1"/>
  <c r="BR319" i="17"/>
  <c r="BV319" i="17" s="1"/>
  <c r="BO319" i="17"/>
  <c r="BS319" i="17" s="1"/>
  <c r="BQ319" i="17"/>
  <c r="BU319" i="17" s="1"/>
  <c r="BR325" i="17"/>
  <c r="BV325" i="17" s="1"/>
  <c r="BQ325" i="17"/>
  <c r="BU325" i="17" s="1"/>
  <c r="BO325" i="17"/>
  <c r="BS325" i="17" s="1"/>
  <c r="BR331" i="17"/>
  <c r="BV331" i="17" s="1"/>
  <c r="BQ331" i="17"/>
  <c r="BU331" i="17" s="1"/>
  <c r="BO331" i="17"/>
  <c r="BS331" i="17" s="1"/>
  <c r="BR337" i="17"/>
  <c r="BV337" i="17" s="1"/>
  <c r="BQ337" i="17"/>
  <c r="BU337" i="17" s="1"/>
  <c r="BO337" i="17"/>
  <c r="BS337" i="17" s="1"/>
  <c r="BR343" i="17"/>
  <c r="BV343" i="17" s="1"/>
  <c r="BQ343" i="17"/>
  <c r="BU343" i="17" s="1"/>
  <c r="BO343" i="17"/>
  <c r="BS343" i="17" s="1"/>
  <c r="BR349" i="17"/>
  <c r="BV349" i="17" s="1"/>
  <c r="BQ349" i="17"/>
  <c r="BU349" i="17" s="1"/>
  <c r="BO349" i="17"/>
  <c r="BS349" i="17" s="1"/>
  <c r="BR355" i="17"/>
  <c r="BV355" i="17" s="1"/>
  <c r="BO355" i="17"/>
  <c r="BS355" i="17" s="1"/>
  <c r="BQ355" i="17"/>
  <c r="BU355" i="17" s="1"/>
  <c r="BR361" i="17"/>
  <c r="BV361" i="17" s="1"/>
  <c r="BQ361" i="17"/>
  <c r="BU361" i="17" s="1"/>
  <c r="BO361" i="17"/>
  <c r="BS361" i="17" s="1"/>
  <c r="BR367" i="17"/>
  <c r="BV367" i="17" s="1"/>
  <c r="BQ367" i="17"/>
  <c r="BU367" i="17" s="1"/>
  <c r="BO367" i="17"/>
  <c r="BS367" i="17" s="1"/>
  <c r="BR373" i="17"/>
  <c r="BV373" i="17" s="1"/>
  <c r="BQ373" i="17"/>
  <c r="BU373" i="17" s="1"/>
  <c r="BO373" i="17"/>
  <c r="BS373" i="17" s="1"/>
  <c r="BR379" i="17"/>
  <c r="BV379" i="17" s="1"/>
  <c r="BQ379" i="17"/>
  <c r="BU379" i="17" s="1"/>
  <c r="BO379" i="17"/>
  <c r="BS379" i="17" s="1"/>
  <c r="BR385" i="17"/>
  <c r="BV385" i="17" s="1"/>
  <c r="BQ385" i="17"/>
  <c r="BU385" i="17" s="1"/>
  <c r="BO385" i="17"/>
  <c r="BS385" i="17" s="1"/>
  <c r="BR391" i="17"/>
  <c r="BV391" i="17" s="1"/>
  <c r="BQ391" i="17"/>
  <c r="BU391" i="17" s="1"/>
  <c r="BO391" i="17"/>
  <c r="BS391" i="17" s="1"/>
  <c r="BR397" i="17"/>
  <c r="BV397" i="17" s="1"/>
  <c r="BQ397" i="17"/>
  <c r="BU397" i="17" s="1"/>
  <c r="BO397" i="17"/>
  <c r="BS397" i="17" s="1"/>
  <c r="BR403" i="17"/>
  <c r="BV403" i="17" s="1"/>
  <c r="BO403" i="17"/>
  <c r="BS403" i="17" s="1"/>
  <c r="BQ403" i="17"/>
  <c r="BU403" i="17" s="1"/>
  <c r="BR409" i="17"/>
  <c r="BV409" i="17" s="1"/>
  <c r="BQ409" i="17"/>
  <c r="BU409" i="17" s="1"/>
  <c r="BO409" i="17"/>
  <c r="BS409" i="17" s="1"/>
  <c r="BR415" i="17"/>
  <c r="BV415" i="17" s="1"/>
  <c r="BO415" i="17"/>
  <c r="BS415" i="17" s="1"/>
  <c r="BQ415" i="17"/>
  <c r="BU415" i="17" s="1"/>
  <c r="BR421" i="17"/>
  <c r="BV421" i="17" s="1"/>
  <c r="BQ421" i="17"/>
  <c r="BU421" i="17" s="1"/>
  <c r="BO421" i="17"/>
  <c r="BS421" i="17" s="1"/>
  <c r="BR427" i="17"/>
  <c r="BV427" i="17" s="1"/>
  <c r="BQ427" i="17"/>
  <c r="BU427" i="17" s="1"/>
  <c r="BO427" i="17"/>
  <c r="BS427" i="17" s="1"/>
  <c r="BR433" i="17"/>
  <c r="BV433" i="17" s="1"/>
  <c r="BQ433" i="17"/>
  <c r="BU433" i="17" s="1"/>
  <c r="BO433" i="17"/>
  <c r="BS433" i="17" s="1"/>
  <c r="BR439" i="17"/>
  <c r="BV439" i="17" s="1"/>
  <c r="BQ439" i="17"/>
  <c r="BU439" i="17" s="1"/>
  <c r="BO439" i="17"/>
  <c r="BS439" i="17" s="1"/>
  <c r="BR445" i="17"/>
  <c r="BV445" i="17" s="1"/>
  <c r="BQ445" i="17"/>
  <c r="BU445" i="17" s="1"/>
  <c r="BO445" i="17"/>
  <c r="BS445" i="17" s="1"/>
  <c r="BR451" i="17"/>
  <c r="BV451" i="17" s="1"/>
  <c r="BO451" i="17"/>
  <c r="BS451" i="17" s="1"/>
  <c r="BQ451" i="17"/>
  <c r="BU451" i="17" s="1"/>
  <c r="BR457" i="17"/>
  <c r="BV457" i="17" s="1"/>
  <c r="BQ457" i="17"/>
  <c r="BU457" i="17" s="1"/>
  <c r="BO457" i="17"/>
  <c r="BS457" i="17" s="1"/>
  <c r="BR463" i="17"/>
  <c r="BV463" i="17" s="1"/>
  <c r="BO463" i="17"/>
  <c r="BS463" i="17" s="1"/>
  <c r="BQ463" i="17"/>
  <c r="BU463" i="17" s="1"/>
  <c r="BR469" i="17"/>
  <c r="BV469" i="17" s="1"/>
  <c r="BO469" i="17"/>
  <c r="BS469" i="17" s="1"/>
  <c r="BQ469" i="17"/>
  <c r="BU469" i="17" s="1"/>
  <c r="BR475" i="17"/>
  <c r="BV475" i="17" s="1"/>
  <c r="BQ475" i="17"/>
  <c r="BU475" i="17" s="1"/>
  <c r="BO475" i="17"/>
  <c r="BS475" i="17" s="1"/>
  <c r="BR481" i="17"/>
  <c r="BV481" i="17" s="1"/>
  <c r="BO481" i="17"/>
  <c r="BS481" i="17" s="1"/>
  <c r="BQ481" i="17"/>
  <c r="BU481" i="17" s="1"/>
  <c r="BR487" i="17"/>
  <c r="BV487" i="17" s="1"/>
  <c r="BQ487" i="17"/>
  <c r="BU487" i="17" s="1"/>
  <c r="BO487" i="17"/>
  <c r="BS487" i="17" s="1"/>
  <c r="BR493" i="17"/>
  <c r="BV493" i="17" s="1"/>
  <c r="BO493" i="17"/>
  <c r="BS493" i="17" s="1"/>
  <c r="BQ493" i="17"/>
  <c r="BU493" i="17" s="1"/>
  <c r="BR499" i="17"/>
  <c r="BV499" i="17" s="1"/>
  <c r="BQ499" i="17"/>
  <c r="BU499" i="17" s="1"/>
  <c r="BO499" i="17"/>
  <c r="BS499" i="17" s="1"/>
  <c r="BR28" i="17"/>
  <c r="BV28" i="17" s="1"/>
  <c r="BQ28" i="17"/>
  <c r="BU28" i="17" s="1"/>
  <c r="BO28" i="17"/>
  <c r="BS28" i="17" s="1"/>
  <c r="BR88" i="17"/>
  <c r="BV88" i="17" s="1"/>
  <c r="BQ88" i="17"/>
  <c r="BU88" i="17" s="1"/>
  <c r="BO88" i="17"/>
  <c r="BS88" i="17" s="1"/>
  <c r="DB466" i="17"/>
  <c r="BO10" i="17"/>
  <c r="BS10" i="17" s="1"/>
  <c r="BQ22" i="17"/>
  <c r="BU22" i="17" s="1"/>
  <c r="BO22" i="17"/>
  <c r="BS22" i="17" s="1"/>
  <c r="BR52" i="17"/>
  <c r="BV52" i="17" s="1"/>
  <c r="BQ52" i="17"/>
  <c r="BU52" i="17" s="1"/>
  <c r="BO52" i="17"/>
  <c r="BS52" i="17" s="1"/>
  <c r="BQ94" i="17"/>
  <c r="BU94" i="17" s="1"/>
  <c r="BR94" i="17"/>
  <c r="BV94" i="17" s="1"/>
  <c r="BO94" i="17"/>
  <c r="BS94" i="17" s="1"/>
  <c r="BQ106" i="17"/>
  <c r="BU106" i="17" s="1"/>
  <c r="BR106" i="17"/>
  <c r="BV106" i="17" s="1"/>
  <c r="BO106" i="17"/>
  <c r="BS106" i="17" s="1"/>
  <c r="BO14" i="17"/>
  <c r="BS14" i="17" s="1"/>
  <c r="BO20" i="17"/>
  <c r="BS20" i="17" s="1"/>
  <c r="BQ26" i="17"/>
  <c r="BU26" i="17" s="1"/>
  <c r="BO26" i="17"/>
  <c r="BS26" i="17" s="1"/>
  <c r="BR32" i="17"/>
  <c r="BV32" i="17" s="1"/>
  <c r="BO32" i="17"/>
  <c r="BS32" i="17" s="1"/>
  <c r="BQ32" i="17"/>
  <c r="BU32" i="17" s="1"/>
  <c r="BR38" i="17"/>
  <c r="BV38" i="17" s="1"/>
  <c r="BQ38" i="17"/>
  <c r="BU38" i="17" s="1"/>
  <c r="BO38" i="17"/>
  <c r="BS38" i="17" s="1"/>
  <c r="BR44" i="17"/>
  <c r="BV44" i="17" s="1"/>
  <c r="BO44" i="17"/>
  <c r="BS44" i="17" s="1"/>
  <c r="BQ44" i="17"/>
  <c r="BU44" i="17" s="1"/>
  <c r="BR50" i="17"/>
  <c r="BV50" i="17" s="1"/>
  <c r="BQ50" i="17"/>
  <c r="BU50" i="17" s="1"/>
  <c r="BO50" i="17"/>
  <c r="BS50" i="17" s="1"/>
  <c r="BR56" i="17"/>
  <c r="BV56" i="17" s="1"/>
  <c r="BO56" i="17"/>
  <c r="BS56" i="17" s="1"/>
  <c r="BQ56" i="17"/>
  <c r="BU56" i="17" s="1"/>
  <c r="BR62" i="17"/>
  <c r="BV62" i="17" s="1"/>
  <c r="BQ62" i="17"/>
  <c r="BU62" i="17" s="1"/>
  <c r="BO62" i="17"/>
  <c r="BS62" i="17" s="1"/>
  <c r="BR68" i="17"/>
  <c r="BV68" i="17" s="1"/>
  <c r="BO68" i="17"/>
  <c r="BS68" i="17" s="1"/>
  <c r="BQ68" i="17"/>
  <c r="BU68" i="17" s="1"/>
  <c r="BR74" i="17"/>
  <c r="BV74" i="17" s="1"/>
  <c r="BQ74" i="17"/>
  <c r="BU74" i="17" s="1"/>
  <c r="BO74" i="17"/>
  <c r="BS74" i="17" s="1"/>
  <c r="BR80" i="17"/>
  <c r="BV80" i="17" s="1"/>
  <c r="BO80" i="17"/>
  <c r="BS80" i="17" s="1"/>
  <c r="BQ80" i="17"/>
  <c r="BU80" i="17" s="1"/>
  <c r="BR86" i="17"/>
  <c r="BV86" i="17" s="1"/>
  <c r="BQ86" i="17"/>
  <c r="BU86" i="17" s="1"/>
  <c r="BO86" i="17"/>
  <c r="BS86" i="17" s="1"/>
  <c r="BR92" i="17"/>
  <c r="BV92" i="17" s="1"/>
  <c r="BQ92" i="17"/>
  <c r="BU92" i="17" s="1"/>
  <c r="BO92" i="17"/>
  <c r="BS92" i="17" s="1"/>
  <c r="BR98" i="17"/>
  <c r="BV98" i="17" s="1"/>
  <c r="BQ98" i="17"/>
  <c r="BU98" i="17" s="1"/>
  <c r="BO98" i="17"/>
  <c r="BS98" i="17" s="1"/>
  <c r="BR104" i="17"/>
  <c r="BV104" i="17" s="1"/>
  <c r="BQ104" i="17"/>
  <c r="BU104" i="17" s="1"/>
  <c r="BO104" i="17"/>
  <c r="BS104" i="17" s="1"/>
  <c r="BR110" i="17"/>
  <c r="BV110" i="17" s="1"/>
  <c r="BQ110" i="17"/>
  <c r="BU110" i="17" s="1"/>
  <c r="BO110" i="17"/>
  <c r="BS110" i="17" s="1"/>
  <c r="BR116" i="17"/>
  <c r="BV116" i="17" s="1"/>
  <c r="BQ116" i="17"/>
  <c r="BU116" i="17" s="1"/>
  <c r="BO116" i="17"/>
  <c r="BS116" i="17" s="1"/>
  <c r="GE117" i="17"/>
  <c r="BR122" i="17"/>
  <c r="BV122" i="17" s="1"/>
  <c r="BQ122" i="17"/>
  <c r="BU122" i="17" s="1"/>
  <c r="BO122" i="17"/>
  <c r="BS122" i="17" s="1"/>
  <c r="BR128" i="17"/>
  <c r="BV128" i="17" s="1"/>
  <c r="BO128" i="17"/>
  <c r="BS128" i="17" s="1"/>
  <c r="BQ128" i="17"/>
  <c r="BU128" i="17" s="1"/>
  <c r="BR134" i="17"/>
  <c r="BV134" i="17" s="1"/>
  <c r="BQ134" i="17"/>
  <c r="BU134" i="17" s="1"/>
  <c r="BO134" i="17"/>
  <c r="BS134" i="17" s="1"/>
  <c r="BR140" i="17"/>
  <c r="BV140" i="17" s="1"/>
  <c r="BO140" i="17"/>
  <c r="BS140" i="17" s="1"/>
  <c r="BQ140" i="17"/>
  <c r="BU140" i="17" s="1"/>
  <c r="BR146" i="17"/>
  <c r="BV146" i="17" s="1"/>
  <c r="BQ146" i="17"/>
  <c r="BU146" i="17" s="1"/>
  <c r="BO146" i="17"/>
  <c r="BS146" i="17" s="1"/>
  <c r="BQ152" i="17"/>
  <c r="BU152" i="17" s="1"/>
  <c r="BR152" i="17"/>
  <c r="BV152" i="17" s="1"/>
  <c r="BO152" i="17"/>
  <c r="BS152" i="17" s="1"/>
  <c r="BR158" i="17"/>
  <c r="BV158" i="17" s="1"/>
  <c r="BQ158" i="17"/>
  <c r="BU158" i="17" s="1"/>
  <c r="BO158" i="17"/>
  <c r="BS158" i="17" s="1"/>
  <c r="BR164" i="17"/>
  <c r="BV164" i="17" s="1"/>
  <c r="BO164" i="17"/>
  <c r="BS164" i="17" s="1"/>
  <c r="BQ164" i="17"/>
  <c r="BU164" i="17" s="1"/>
  <c r="BR170" i="17"/>
  <c r="BV170" i="17" s="1"/>
  <c r="BQ170" i="17"/>
  <c r="BU170" i="17" s="1"/>
  <c r="BO170" i="17"/>
  <c r="BS170" i="17" s="1"/>
  <c r="BR176" i="17"/>
  <c r="BV176" i="17" s="1"/>
  <c r="BQ176" i="17"/>
  <c r="BU176" i="17" s="1"/>
  <c r="BO176" i="17"/>
  <c r="BS176" i="17" s="1"/>
  <c r="BR182" i="17"/>
  <c r="BV182" i="17" s="1"/>
  <c r="BQ182" i="17"/>
  <c r="BU182" i="17" s="1"/>
  <c r="BO182" i="17"/>
  <c r="BS182" i="17" s="1"/>
  <c r="BR188" i="17"/>
  <c r="BV188" i="17" s="1"/>
  <c r="BO188" i="17"/>
  <c r="BS188" i="17" s="1"/>
  <c r="BQ188" i="17"/>
  <c r="BU188" i="17" s="1"/>
  <c r="BR194" i="17"/>
  <c r="BV194" i="17" s="1"/>
  <c r="BQ194" i="17"/>
  <c r="BU194" i="17" s="1"/>
  <c r="BO194" i="17"/>
  <c r="BS194" i="17" s="1"/>
  <c r="BR200" i="17"/>
  <c r="BV200" i="17" s="1"/>
  <c r="BQ200" i="17"/>
  <c r="BU200" i="17" s="1"/>
  <c r="BO200" i="17"/>
  <c r="BS200" i="17" s="1"/>
  <c r="BR206" i="17"/>
  <c r="BV206" i="17" s="1"/>
  <c r="BQ206" i="17"/>
  <c r="BU206" i="17" s="1"/>
  <c r="BO206" i="17"/>
  <c r="BS206" i="17" s="1"/>
  <c r="BR212" i="17"/>
  <c r="BV212" i="17" s="1"/>
  <c r="BQ212" i="17"/>
  <c r="BU212" i="17" s="1"/>
  <c r="BO212" i="17"/>
  <c r="BS212" i="17" s="1"/>
  <c r="BR218" i="17"/>
  <c r="BV218" i="17" s="1"/>
  <c r="BQ218" i="17"/>
  <c r="BU218" i="17" s="1"/>
  <c r="BO218" i="17"/>
  <c r="BS218" i="17" s="1"/>
  <c r="BR224" i="17"/>
  <c r="BV224" i="17" s="1"/>
  <c r="BO224" i="17"/>
  <c r="BS224" i="17" s="1"/>
  <c r="BQ224" i="17"/>
  <c r="BU224" i="17" s="1"/>
  <c r="BR230" i="17"/>
  <c r="BV230" i="17" s="1"/>
  <c r="BQ230" i="17"/>
  <c r="BU230" i="17" s="1"/>
  <c r="BO230" i="17"/>
  <c r="BS230" i="17" s="1"/>
  <c r="BR236" i="17"/>
  <c r="BV236" i="17" s="1"/>
  <c r="BQ236" i="17"/>
  <c r="BU236" i="17" s="1"/>
  <c r="BO236" i="17"/>
  <c r="BS236" i="17" s="1"/>
  <c r="BR242" i="17"/>
  <c r="BV242" i="17" s="1"/>
  <c r="BQ242" i="17"/>
  <c r="BU242" i="17" s="1"/>
  <c r="BO242" i="17"/>
  <c r="BS242" i="17" s="1"/>
  <c r="BR248" i="17"/>
  <c r="BV248" i="17" s="1"/>
  <c r="BQ248" i="17"/>
  <c r="BU248" i="17" s="1"/>
  <c r="BO248" i="17"/>
  <c r="BS248" i="17" s="1"/>
  <c r="BR254" i="17"/>
  <c r="BV254" i="17" s="1"/>
  <c r="BQ254" i="17"/>
  <c r="BU254" i="17" s="1"/>
  <c r="BO254" i="17"/>
  <c r="BS254" i="17" s="1"/>
  <c r="BR260" i="17"/>
  <c r="BV260" i="17" s="1"/>
  <c r="BQ260" i="17"/>
  <c r="BU260" i="17" s="1"/>
  <c r="BO260" i="17"/>
  <c r="BS260" i="17" s="1"/>
  <c r="BR266" i="17"/>
  <c r="BV266" i="17" s="1"/>
  <c r="BQ266" i="17"/>
  <c r="BU266" i="17" s="1"/>
  <c r="BO266" i="17"/>
  <c r="BS266" i="17" s="1"/>
  <c r="BR272" i="17"/>
  <c r="BV272" i="17" s="1"/>
  <c r="BQ272" i="17"/>
  <c r="BU272" i="17" s="1"/>
  <c r="BO272" i="17"/>
  <c r="BS272" i="17" s="1"/>
  <c r="GE273" i="17"/>
  <c r="BR278" i="17"/>
  <c r="BV278" i="17" s="1"/>
  <c r="BQ278" i="17"/>
  <c r="BU278" i="17" s="1"/>
  <c r="BO278" i="17"/>
  <c r="BS278" i="17" s="1"/>
  <c r="BR284" i="17"/>
  <c r="BV284" i="17" s="1"/>
  <c r="BQ284" i="17"/>
  <c r="BU284" i="17" s="1"/>
  <c r="BO284" i="17"/>
  <c r="BS284" i="17" s="1"/>
  <c r="BR290" i="17"/>
  <c r="BV290" i="17" s="1"/>
  <c r="BQ290" i="17"/>
  <c r="BU290" i="17" s="1"/>
  <c r="BO290" i="17"/>
  <c r="BS290" i="17" s="1"/>
  <c r="BR296" i="17"/>
  <c r="BV296" i="17" s="1"/>
  <c r="BQ296" i="17"/>
  <c r="BU296" i="17" s="1"/>
  <c r="BO296" i="17"/>
  <c r="BS296" i="17" s="1"/>
  <c r="BR302" i="17"/>
  <c r="BV302" i="17" s="1"/>
  <c r="BQ302" i="17"/>
  <c r="BU302" i="17" s="1"/>
  <c r="BO302" i="17"/>
  <c r="BS302" i="17" s="1"/>
  <c r="BR308" i="17"/>
  <c r="BV308" i="17" s="1"/>
  <c r="BQ308" i="17"/>
  <c r="BU308" i="17" s="1"/>
  <c r="BO308" i="17"/>
  <c r="BS308" i="17" s="1"/>
  <c r="BR314" i="17"/>
  <c r="BV314" i="17" s="1"/>
  <c r="BQ314" i="17"/>
  <c r="BU314" i="17" s="1"/>
  <c r="BO314" i="17"/>
  <c r="BS314" i="17" s="1"/>
  <c r="BR320" i="17"/>
  <c r="BV320" i="17" s="1"/>
  <c r="BQ320" i="17"/>
  <c r="BU320" i="17" s="1"/>
  <c r="BO320" i="17"/>
  <c r="BS320" i="17" s="1"/>
  <c r="BR326" i="17"/>
  <c r="BV326" i="17" s="1"/>
  <c r="BQ326" i="17"/>
  <c r="BU326" i="17" s="1"/>
  <c r="BO326" i="17"/>
  <c r="BS326" i="17" s="1"/>
  <c r="BR332" i="17"/>
  <c r="BV332" i="17" s="1"/>
  <c r="BQ332" i="17"/>
  <c r="BU332" i="17" s="1"/>
  <c r="BO332" i="17"/>
  <c r="BS332" i="17" s="1"/>
  <c r="BR338" i="17"/>
  <c r="BV338" i="17" s="1"/>
  <c r="BQ338" i="17"/>
  <c r="BU338" i="17" s="1"/>
  <c r="BO338" i="17"/>
  <c r="BS338" i="17" s="1"/>
  <c r="BR344" i="17"/>
  <c r="BV344" i="17" s="1"/>
  <c r="BQ344" i="17"/>
  <c r="BU344" i="17" s="1"/>
  <c r="BO344" i="17"/>
  <c r="BS344" i="17" s="1"/>
  <c r="BR350" i="17"/>
  <c r="BV350" i="17" s="1"/>
  <c r="BQ350" i="17"/>
  <c r="BU350" i="17" s="1"/>
  <c r="BO350" i="17"/>
  <c r="BS350" i="17" s="1"/>
  <c r="BR356" i="17"/>
  <c r="BV356" i="17" s="1"/>
  <c r="BQ356" i="17"/>
  <c r="BU356" i="17" s="1"/>
  <c r="BO356" i="17"/>
  <c r="BS356" i="17" s="1"/>
  <c r="BR362" i="17"/>
  <c r="BV362" i="17" s="1"/>
  <c r="BQ362" i="17"/>
  <c r="BU362" i="17" s="1"/>
  <c r="BO362" i="17"/>
  <c r="BS362" i="17" s="1"/>
  <c r="BR368" i="17"/>
  <c r="BV368" i="17" s="1"/>
  <c r="BQ368" i="17"/>
  <c r="BU368" i="17" s="1"/>
  <c r="BO368" i="17"/>
  <c r="BS368" i="17" s="1"/>
  <c r="BR374" i="17"/>
  <c r="BV374" i="17" s="1"/>
  <c r="BQ374" i="17"/>
  <c r="BU374" i="17" s="1"/>
  <c r="BO374" i="17"/>
  <c r="BS374" i="17" s="1"/>
  <c r="BR380" i="17"/>
  <c r="BV380" i="17" s="1"/>
  <c r="BQ380" i="17"/>
  <c r="BU380" i="17" s="1"/>
  <c r="BO380" i="17"/>
  <c r="BS380" i="17" s="1"/>
  <c r="BR386" i="17"/>
  <c r="BV386" i="17" s="1"/>
  <c r="BQ386" i="17"/>
  <c r="BU386" i="17" s="1"/>
  <c r="BO386" i="17"/>
  <c r="BS386" i="17" s="1"/>
  <c r="BR392" i="17"/>
  <c r="BV392" i="17" s="1"/>
  <c r="BQ392" i="17"/>
  <c r="BU392" i="17" s="1"/>
  <c r="BO392" i="17"/>
  <c r="BS392" i="17" s="1"/>
  <c r="BR398" i="17"/>
  <c r="BV398" i="17" s="1"/>
  <c r="BQ398" i="17"/>
  <c r="BU398" i="17" s="1"/>
  <c r="BO398" i="17"/>
  <c r="BS398" i="17" s="1"/>
  <c r="BR404" i="17"/>
  <c r="BV404" i="17" s="1"/>
  <c r="BQ404" i="17"/>
  <c r="BU404" i="17" s="1"/>
  <c r="BO404" i="17"/>
  <c r="BS404" i="17" s="1"/>
  <c r="BR410" i="17"/>
  <c r="BV410" i="17" s="1"/>
  <c r="BQ410" i="17"/>
  <c r="BU410" i="17" s="1"/>
  <c r="BO410" i="17"/>
  <c r="BS410" i="17" s="1"/>
  <c r="BR416" i="17"/>
  <c r="BV416" i="17" s="1"/>
  <c r="BQ416" i="17"/>
  <c r="BU416" i="17" s="1"/>
  <c r="BO416" i="17"/>
  <c r="BS416" i="17" s="1"/>
  <c r="BR422" i="17"/>
  <c r="BV422" i="17" s="1"/>
  <c r="BQ422" i="17"/>
  <c r="BU422" i="17" s="1"/>
  <c r="BO422" i="17"/>
  <c r="BS422" i="17" s="1"/>
  <c r="BR428" i="17"/>
  <c r="BV428" i="17" s="1"/>
  <c r="BQ428" i="17"/>
  <c r="BU428" i="17" s="1"/>
  <c r="BO428" i="17"/>
  <c r="BS428" i="17" s="1"/>
  <c r="BR434" i="17"/>
  <c r="BV434" i="17" s="1"/>
  <c r="BQ434" i="17"/>
  <c r="BU434" i="17" s="1"/>
  <c r="BO434" i="17"/>
  <c r="BS434" i="17" s="1"/>
  <c r="BR440" i="17"/>
  <c r="BV440" i="17" s="1"/>
  <c r="BQ440" i="17"/>
  <c r="BU440" i="17" s="1"/>
  <c r="BO440" i="17"/>
  <c r="BS440" i="17" s="1"/>
  <c r="BR446" i="17"/>
  <c r="BV446" i="17" s="1"/>
  <c r="BQ446" i="17"/>
  <c r="BU446" i="17" s="1"/>
  <c r="BO446" i="17"/>
  <c r="BS446" i="17" s="1"/>
  <c r="BR452" i="17"/>
  <c r="BV452" i="17" s="1"/>
  <c r="BQ452" i="17"/>
  <c r="BU452" i="17" s="1"/>
  <c r="BO452" i="17"/>
  <c r="BS452" i="17" s="1"/>
  <c r="BR458" i="17"/>
  <c r="BV458" i="17" s="1"/>
  <c r="BQ458" i="17"/>
  <c r="BU458" i="17" s="1"/>
  <c r="BO458" i="17"/>
  <c r="BS458" i="17" s="1"/>
  <c r="BR464" i="17"/>
  <c r="BV464" i="17" s="1"/>
  <c r="BQ464" i="17"/>
  <c r="BU464" i="17" s="1"/>
  <c r="BO464" i="17"/>
  <c r="BS464" i="17" s="1"/>
  <c r="BR470" i="17"/>
  <c r="BV470" i="17" s="1"/>
  <c r="BQ470" i="17"/>
  <c r="BU470" i="17" s="1"/>
  <c r="BO470" i="17"/>
  <c r="BS470" i="17" s="1"/>
  <c r="BR476" i="17"/>
  <c r="BV476" i="17" s="1"/>
  <c r="BQ476" i="17"/>
  <c r="BU476" i="17" s="1"/>
  <c r="BO476" i="17"/>
  <c r="BS476" i="17" s="1"/>
  <c r="BR482" i="17"/>
  <c r="BV482" i="17" s="1"/>
  <c r="BQ482" i="17"/>
  <c r="BU482" i="17" s="1"/>
  <c r="BO482" i="17"/>
  <c r="BS482" i="17" s="1"/>
  <c r="BR488" i="17"/>
  <c r="BV488" i="17" s="1"/>
  <c r="BQ488" i="17"/>
  <c r="BU488" i="17" s="1"/>
  <c r="BO488" i="17"/>
  <c r="BS488" i="17" s="1"/>
  <c r="BR494" i="17"/>
  <c r="BV494" i="17" s="1"/>
  <c r="BQ494" i="17"/>
  <c r="BU494" i="17" s="1"/>
  <c r="BO494" i="17"/>
  <c r="BS494" i="17" s="1"/>
  <c r="BR500" i="17"/>
  <c r="BV500" i="17" s="1"/>
  <c r="BQ500" i="17"/>
  <c r="BU500" i="17" s="1"/>
  <c r="BO500" i="17"/>
  <c r="BS500" i="17" s="1"/>
  <c r="GZ409" i="17"/>
  <c r="GZ415" i="17"/>
  <c r="GZ421" i="17"/>
  <c r="HB176" i="17"/>
  <c r="BN7" i="17"/>
  <c r="DB178" i="17"/>
  <c r="DB268" i="17"/>
  <c r="DC497" i="17"/>
  <c r="DE497" i="17" s="1"/>
  <c r="DC98" i="17"/>
  <c r="HB248" i="17"/>
  <c r="HB254" i="17"/>
  <c r="DC99" i="17"/>
  <c r="DB190" i="17"/>
  <c r="DB256" i="17"/>
  <c r="GE190" i="17"/>
  <c r="DC221" i="17"/>
  <c r="DC233" i="17"/>
  <c r="DC239" i="17"/>
  <c r="DC245" i="17"/>
  <c r="DC251" i="17"/>
  <c r="DE251" i="17" s="1"/>
  <c r="DC257" i="17"/>
  <c r="DC263" i="17"/>
  <c r="DC275" i="17"/>
  <c r="DC281" i="17"/>
  <c r="DC305" i="17"/>
  <c r="DC311" i="17"/>
  <c r="GE382" i="17"/>
  <c r="GE406" i="17"/>
  <c r="GE412" i="17"/>
  <c r="GE418" i="17"/>
  <c r="GE424" i="17"/>
  <c r="GE430" i="17"/>
  <c r="GE436" i="17"/>
  <c r="GE442" i="17"/>
  <c r="GE448" i="17"/>
  <c r="GE454" i="17"/>
  <c r="GE460" i="17"/>
  <c r="GE466" i="17"/>
  <c r="GE472" i="17"/>
  <c r="GE478" i="17"/>
  <c r="BN4" i="17"/>
  <c r="BN10" i="17"/>
  <c r="HA189" i="17"/>
  <c r="HA195" i="17"/>
  <c r="GE440" i="17"/>
  <c r="GE446" i="17"/>
  <c r="GE452" i="17"/>
  <c r="DB130" i="17"/>
  <c r="DB262" i="17"/>
  <c r="GE195" i="17"/>
  <c r="HA439" i="17"/>
  <c r="HA445" i="17"/>
  <c r="HA451" i="17"/>
  <c r="HA457" i="17"/>
  <c r="GZ349" i="17"/>
  <c r="GI358" i="17"/>
  <c r="GI364" i="17"/>
  <c r="GI448" i="17"/>
  <c r="BN64" i="17"/>
  <c r="BP64" i="17"/>
  <c r="BT64" i="17" s="1"/>
  <c r="BN76" i="17"/>
  <c r="BP76" i="17"/>
  <c r="BT76" i="17" s="1"/>
  <c r="BP15" i="17"/>
  <c r="BT15" i="17" s="1"/>
  <c r="BP21" i="17"/>
  <c r="BT21" i="17" s="1"/>
  <c r="BP27" i="17"/>
  <c r="BT27" i="17" s="1"/>
  <c r="BP33" i="17"/>
  <c r="BT33" i="17" s="1"/>
  <c r="BP39" i="17"/>
  <c r="BT39" i="17" s="1"/>
  <c r="BP45" i="17"/>
  <c r="BT45" i="17" s="1"/>
  <c r="BP51" i="17"/>
  <c r="BT51" i="17" s="1"/>
  <c r="BP57" i="17"/>
  <c r="BT57" i="17" s="1"/>
  <c r="BP63" i="17"/>
  <c r="BT63" i="17" s="1"/>
  <c r="BP69" i="17"/>
  <c r="BT69" i="17" s="1"/>
  <c r="BP75" i="17"/>
  <c r="BT75" i="17" s="1"/>
  <c r="BP81" i="17"/>
  <c r="BT81" i="17" s="1"/>
  <c r="BP87" i="17"/>
  <c r="BT87" i="17" s="1"/>
  <c r="BP93" i="17"/>
  <c r="BT93" i="17" s="1"/>
  <c r="BP99" i="17"/>
  <c r="BT99" i="17" s="1"/>
  <c r="BP105" i="17"/>
  <c r="BT105" i="17" s="1"/>
  <c r="BP111" i="17"/>
  <c r="BT111" i="17" s="1"/>
  <c r="BP117" i="17"/>
  <c r="BT117" i="17" s="1"/>
  <c r="BP123" i="17"/>
  <c r="BT123" i="17" s="1"/>
  <c r="BP129" i="17"/>
  <c r="BT129" i="17" s="1"/>
  <c r="BP135" i="17"/>
  <c r="BT135" i="17" s="1"/>
  <c r="BP141" i="17"/>
  <c r="BT141" i="17" s="1"/>
  <c r="BP147" i="17"/>
  <c r="BT147" i="17" s="1"/>
  <c r="BP153" i="17"/>
  <c r="BT153" i="17" s="1"/>
  <c r="BP159" i="17"/>
  <c r="BT159" i="17" s="1"/>
  <c r="BP165" i="17"/>
  <c r="BT165" i="17" s="1"/>
  <c r="BP171" i="17"/>
  <c r="BT171" i="17" s="1"/>
  <c r="BP177" i="17"/>
  <c r="BT177" i="17" s="1"/>
  <c r="BP183" i="17"/>
  <c r="BT183" i="17" s="1"/>
  <c r="BP189" i="17"/>
  <c r="BT189" i="17" s="1"/>
  <c r="BP195" i="17"/>
  <c r="BT195" i="17" s="1"/>
  <c r="BP201" i="17"/>
  <c r="BT201" i="17" s="1"/>
  <c r="BP207" i="17"/>
  <c r="BT207" i="17" s="1"/>
  <c r="BP213" i="17"/>
  <c r="BT213" i="17" s="1"/>
  <c r="BP219" i="17"/>
  <c r="BT219" i="17" s="1"/>
  <c r="BP225" i="17"/>
  <c r="BT225" i="17" s="1"/>
  <c r="BP231" i="17"/>
  <c r="BT231" i="17" s="1"/>
  <c r="BP237" i="17"/>
  <c r="BT237" i="17" s="1"/>
  <c r="BP243" i="17"/>
  <c r="BT243" i="17" s="1"/>
  <c r="BP249" i="17"/>
  <c r="BT249" i="17" s="1"/>
  <c r="BP255" i="17"/>
  <c r="BT255" i="17" s="1"/>
  <c r="BP261" i="17"/>
  <c r="BT261" i="17" s="1"/>
  <c r="BP267" i="17"/>
  <c r="BT267" i="17" s="1"/>
  <c r="BP273" i="17"/>
  <c r="BT273" i="17" s="1"/>
  <c r="BP279" i="17"/>
  <c r="BT279" i="17" s="1"/>
  <c r="BP285" i="17"/>
  <c r="BT285" i="17" s="1"/>
  <c r="BP291" i="17"/>
  <c r="BT291" i="17" s="1"/>
  <c r="BP297" i="17"/>
  <c r="BT297" i="17" s="1"/>
  <c r="BP303" i="17"/>
  <c r="BT303" i="17" s="1"/>
  <c r="BP309" i="17"/>
  <c r="BT309" i="17" s="1"/>
  <c r="BP315" i="17"/>
  <c r="BT315" i="17" s="1"/>
  <c r="BP321" i="17"/>
  <c r="BT321" i="17" s="1"/>
  <c r="BP327" i="17"/>
  <c r="BT327" i="17" s="1"/>
  <c r="BP333" i="17"/>
  <c r="BT333" i="17" s="1"/>
  <c r="BP339" i="17"/>
  <c r="BT339" i="17" s="1"/>
  <c r="BP345" i="17"/>
  <c r="BT345" i="17" s="1"/>
  <c r="BP351" i="17"/>
  <c r="BT351" i="17" s="1"/>
  <c r="BP357" i="17"/>
  <c r="BT357" i="17" s="1"/>
  <c r="BP363" i="17"/>
  <c r="BT363" i="17" s="1"/>
  <c r="BP369" i="17"/>
  <c r="BT369" i="17" s="1"/>
  <c r="BP375" i="17"/>
  <c r="BT375" i="17" s="1"/>
  <c r="BP381" i="17"/>
  <c r="BT381" i="17" s="1"/>
  <c r="BP387" i="17"/>
  <c r="BT387" i="17" s="1"/>
  <c r="BP393" i="17"/>
  <c r="BT393" i="17" s="1"/>
  <c r="BP399" i="17"/>
  <c r="BT399" i="17" s="1"/>
  <c r="BP405" i="17"/>
  <c r="BT405" i="17" s="1"/>
  <c r="BP411" i="17"/>
  <c r="BT411" i="17" s="1"/>
  <c r="BP417" i="17"/>
  <c r="BT417" i="17" s="1"/>
  <c r="BP423" i="17"/>
  <c r="BT423" i="17" s="1"/>
  <c r="BP429" i="17"/>
  <c r="BT429" i="17" s="1"/>
  <c r="BP435" i="17"/>
  <c r="BT435" i="17" s="1"/>
  <c r="BP441" i="17"/>
  <c r="BT441" i="17" s="1"/>
  <c r="BP447" i="17"/>
  <c r="BT447" i="17" s="1"/>
  <c r="BP453" i="17"/>
  <c r="BT453" i="17" s="1"/>
  <c r="DC455" i="17"/>
  <c r="BP459" i="17"/>
  <c r="BT459" i="17" s="1"/>
  <c r="BP465" i="17"/>
  <c r="BT465" i="17" s="1"/>
  <c r="BP471" i="17"/>
  <c r="BT471" i="17" s="1"/>
  <c r="BP477" i="17"/>
  <c r="BT477" i="17" s="1"/>
  <c r="BP483" i="17"/>
  <c r="BT483" i="17" s="1"/>
  <c r="BP489" i="17"/>
  <c r="BT489" i="17" s="1"/>
  <c r="BP495" i="17"/>
  <c r="BT495" i="17" s="1"/>
  <c r="BP501" i="17"/>
  <c r="BT501" i="17" s="1"/>
  <c r="GZ464" i="17"/>
  <c r="GZ470" i="17"/>
  <c r="BN58" i="17"/>
  <c r="BP58" i="17"/>
  <c r="BT58" i="17" s="1"/>
  <c r="BP94" i="17"/>
  <c r="BT94" i="17" s="1"/>
  <c r="BN106" i="17"/>
  <c r="BP106" i="17"/>
  <c r="BT106" i="17" s="1"/>
  <c r="BN112" i="17"/>
  <c r="BP112" i="17"/>
  <c r="BT112" i="17" s="1"/>
  <c r="BN118" i="17"/>
  <c r="BP118" i="17"/>
  <c r="BT118" i="17" s="1"/>
  <c r="BN124" i="17"/>
  <c r="BP124" i="17"/>
  <c r="BT124" i="17" s="1"/>
  <c r="BN130" i="17"/>
  <c r="BP130" i="17"/>
  <c r="BT130" i="17" s="1"/>
  <c r="BP136" i="17"/>
  <c r="BT136" i="17" s="1"/>
  <c r="BN142" i="17"/>
  <c r="BP142" i="17"/>
  <c r="BT142" i="17" s="1"/>
  <c r="BN148" i="17"/>
  <c r="BP148" i="17"/>
  <c r="BT148" i="17" s="1"/>
  <c r="BN154" i="17"/>
  <c r="BP154" i="17"/>
  <c r="BT154" i="17" s="1"/>
  <c r="BN160" i="17"/>
  <c r="BP160" i="17"/>
  <c r="BT160" i="17" s="1"/>
  <c r="BN166" i="17"/>
  <c r="BP166" i="17"/>
  <c r="BT166" i="17" s="1"/>
  <c r="BN172" i="17"/>
  <c r="BP172" i="17"/>
  <c r="BT172" i="17" s="1"/>
  <c r="BN178" i="17"/>
  <c r="BP178" i="17"/>
  <c r="BT178" i="17" s="1"/>
  <c r="BP184" i="17"/>
  <c r="BT184" i="17" s="1"/>
  <c r="BN190" i="17"/>
  <c r="BP190" i="17"/>
  <c r="BT190" i="17" s="1"/>
  <c r="BN196" i="17"/>
  <c r="BP196" i="17"/>
  <c r="BT196" i="17" s="1"/>
  <c r="BN202" i="17"/>
  <c r="BP202" i="17"/>
  <c r="BT202" i="17" s="1"/>
  <c r="BP208" i="17"/>
  <c r="BT208" i="17" s="1"/>
  <c r="BP214" i="17"/>
  <c r="BT214" i="17" s="1"/>
  <c r="BN220" i="17"/>
  <c r="BP220" i="17"/>
  <c r="BT220" i="17" s="1"/>
  <c r="BP226" i="17"/>
  <c r="BT226" i="17" s="1"/>
  <c r="BN232" i="17"/>
  <c r="BP232" i="17"/>
  <c r="BT232" i="17" s="1"/>
  <c r="BP238" i="17"/>
  <c r="BT238" i="17" s="1"/>
  <c r="BP244" i="17"/>
  <c r="BT244" i="17" s="1"/>
  <c r="BN250" i="17"/>
  <c r="BP250" i="17"/>
  <c r="BT250" i="17" s="1"/>
  <c r="BN256" i="17"/>
  <c r="BP256" i="17"/>
  <c r="BT256" i="17" s="1"/>
  <c r="BN262" i="17"/>
  <c r="BP262" i="17"/>
  <c r="BT262" i="17" s="1"/>
  <c r="BN268" i="17"/>
  <c r="BP268" i="17"/>
  <c r="BT268" i="17" s="1"/>
  <c r="BP274" i="17"/>
  <c r="BT274" i="17" s="1"/>
  <c r="BP280" i="17"/>
  <c r="BT280" i="17" s="1"/>
  <c r="BN286" i="17"/>
  <c r="BP286" i="17"/>
  <c r="BT286" i="17" s="1"/>
  <c r="BN292" i="17"/>
  <c r="BP292" i="17"/>
  <c r="BT292" i="17" s="1"/>
  <c r="BN298" i="17"/>
  <c r="BP298" i="17"/>
  <c r="BT298" i="17" s="1"/>
  <c r="BN304" i="17"/>
  <c r="BP304" i="17"/>
  <c r="BT304" i="17" s="1"/>
  <c r="BN310" i="17"/>
  <c r="BP310" i="17"/>
  <c r="BT310" i="17" s="1"/>
  <c r="BN316" i="17"/>
  <c r="BP316" i="17"/>
  <c r="BT316" i="17" s="1"/>
  <c r="BN322" i="17"/>
  <c r="BP322" i="17"/>
  <c r="BT322" i="17" s="1"/>
  <c r="BN328" i="17"/>
  <c r="BP328" i="17"/>
  <c r="BT328" i="17" s="1"/>
  <c r="BN334" i="17"/>
  <c r="BP334" i="17"/>
  <c r="BT334" i="17" s="1"/>
  <c r="BN340" i="17"/>
  <c r="BP340" i="17"/>
  <c r="BT340" i="17" s="1"/>
  <c r="BN346" i="17"/>
  <c r="BP346" i="17"/>
  <c r="BT346" i="17" s="1"/>
  <c r="BN352" i="17"/>
  <c r="BP352" i="17"/>
  <c r="BT352" i="17" s="1"/>
  <c r="BN358" i="17"/>
  <c r="BP358" i="17"/>
  <c r="BT358" i="17" s="1"/>
  <c r="BN364" i="17"/>
  <c r="BP364" i="17"/>
  <c r="BT364" i="17" s="1"/>
  <c r="BN370" i="17"/>
  <c r="BP370" i="17"/>
  <c r="BT370" i="17" s="1"/>
  <c r="BN376" i="17"/>
  <c r="BP376" i="17"/>
  <c r="BT376" i="17" s="1"/>
  <c r="BN382" i="17"/>
  <c r="BP382" i="17"/>
  <c r="BT382" i="17" s="1"/>
  <c r="BN388" i="17"/>
  <c r="BP388" i="17"/>
  <c r="BT388" i="17" s="1"/>
  <c r="BN394" i="17"/>
  <c r="BP394" i="17"/>
  <c r="BT394" i="17" s="1"/>
  <c r="BN400" i="17"/>
  <c r="BP400" i="17"/>
  <c r="BT400" i="17" s="1"/>
  <c r="BN406" i="17"/>
  <c r="BP406" i="17"/>
  <c r="BT406" i="17" s="1"/>
  <c r="BN412" i="17"/>
  <c r="BP412" i="17"/>
  <c r="BT412" i="17" s="1"/>
  <c r="BN418" i="17"/>
  <c r="BP418" i="17"/>
  <c r="BT418" i="17" s="1"/>
  <c r="BN424" i="17"/>
  <c r="BP424" i="17"/>
  <c r="BT424" i="17" s="1"/>
  <c r="BN430" i="17"/>
  <c r="BP430" i="17"/>
  <c r="BT430" i="17" s="1"/>
  <c r="BN436" i="17"/>
  <c r="BP436" i="17"/>
  <c r="BT436" i="17" s="1"/>
  <c r="BN442" i="17"/>
  <c r="BP442" i="17"/>
  <c r="BT442" i="17" s="1"/>
  <c r="BN448" i="17"/>
  <c r="BP448" i="17"/>
  <c r="BT448" i="17" s="1"/>
  <c r="BN454" i="17"/>
  <c r="BP454" i="17"/>
  <c r="BT454" i="17" s="1"/>
  <c r="BP460" i="17"/>
  <c r="BT460" i="17" s="1"/>
  <c r="BN466" i="17"/>
  <c r="BP466" i="17"/>
  <c r="BT466" i="17" s="1"/>
  <c r="BN472" i="17"/>
  <c r="BP472" i="17"/>
  <c r="BT472" i="17" s="1"/>
  <c r="BN478" i="17"/>
  <c r="BP478" i="17"/>
  <c r="BT478" i="17" s="1"/>
  <c r="BN484" i="17"/>
  <c r="BP484" i="17"/>
  <c r="BT484" i="17" s="1"/>
  <c r="BN490" i="17"/>
  <c r="BP490" i="17"/>
  <c r="BT490" i="17" s="1"/>
  <c r="BN496" i="17"/>
  <c r="BP496" i="17"/>
  <c r="BT496" i="17" s="1"/>
  <c r="BN34" i="17"/>
  <c r="BP34" i="17"/>
  <c r="BT34" i="17" s="1"/>
  <c r="BN40" i="17"/>
  <c r="BP40" i="17"/>
  <c r="BT40" i="17" s="1"/>
  <c r="BN70" i="17"/>
  <c r="BP70" i="17"/>
  <c r="BT70" i="17" s="1"/>
  <c r="BN88" i="17"/>
  <c r="BP88" i="17"/>
  <c r="BT88" i="17" s="1"/>
  <c r="BN17" i="17"/>
  <c r="BP17" i="17"/>
  <c r="BT17" i="17" s="1"/>
  <c r="BN23" i="17"/>
  <c r="BP23" i="17"/>
  <c r="BT23" i="17" s="1"/>
  <c r="BN29" i="17"/>
  <c r="BP29" i="17"/>
  <c r="BT29" i="17" s="1"/>
  <c r="BN35" i="17"/>
  <c r="BP35" i="17"/>
  <c r="BT35" i="17" s="1"/>
  <c r="BN41" i="17"/>
  <c r="BP41" i="17"/>
  <c r="BT41" i="17" s="1"/>
  <c r="BN47" i="17"/>
  <c r="BP47" i="17"/>
  <c r="BT47" i="17" s="1"/>
  <c r="BN53" i="17"/>
  <c r="BP53" i="17"/>
  <c r="BT53" i="17" s="1"/>
  <c r="BN59" i="17"/>
  <c r="BP59" i="17"/>
  <c r="BT59" i="17" s="1"/>
  <c r="BN65" i="17"/>
  <c r="BP65" i="17"/>
  <c r="BT65" i="17" s="1"/>
  <c r="BN71" i="17"/>
  <c r="BP71" i="17"/>
  <c r="BT71" i="17" s="1"/>
  <c r="BN77" i="17"/>
  <c r="BP77" i="17"/>
  <c r="BT77" i="17" s="1"/>
  <c r="BN83" i="17"/>
  <c r="BP83" i="17"/>
  <c r="BT83" i="17" s="1"/>
  <c r="BN89" i="17"/>
  <c r="BP89" i="17"/>
  <c r="BT89" i="17" s="1"/>
  <c r="BN95" i="17"/>
  <c r="BP95" i="17"/>
  <c r="BT95" i="17" s="1"/>
  <c r="BN101" i="17"/>
  <c r="BP101" i="17"/>
  <c r="BT101" i="17" s="1"/>
  <c r="BN107" i="17"/>
  <c r="BP107" i="17"/>
  <c r="BT107" i="17" s="1"/>
  <c r="BN113" i="17"/>
  <c r="BP113" i="17"/>
  <c r="BT113" i="17" s="1"/>
  <c r="BN119" i="17"/>
  <c r="BP119" i="17"/>
  <c r="BT119" i="17" s="1"/>
  <c r="BN125" i="17"/>
  <c r="BP125" i="17"/>
  <c r="BT125" i="17" s="1"/>
  <c r="BN131" i="17"/>
  <c r="BP131" i="17"/>
  <c r="BT131" i="17" s="1"/>
  <c r="BN137" i="17"/>
  <c r="BP137" i="17"/>
  <c r="BT137" i="17" s="1"/>
  <c r="BN143" i="17"/>
  <c r="BP143" i="17"/>
  <c r="BT143" i="17" s="1"/>
  <c r="BN149" i="17"/>
  <c r="BP149" i="17"/>
  <c r="BT149" i="17" s="1"/>
  <c r="BN155" i="17"/>
  <c r="BP155" i="17"/>
  <c r="BT155" i="17" s="1"/>
  <c r="BN161" i="17"/>
  <c r="BP161" i="17"/>
  <c r="BT161" i="17" s="1"/>
  <c r="BN167" i="17"/>
  <c r="BP167" i="17"/>
  <c r="BT167" i="17" s="1"/>
  <c r="BN173" i="17"/>
  <c r="BP173" i="17"/>
  <c r="BT173" i="17" s="1"/>
  <c r="BP179" i="17"/>
  <c r="BT179" i="17" s="1"/>
  <c r="BN185" i="17"/>
  <c r="BP185" i="17"/>
  <c r="BT185" i="17" s="1"/>
  <c r="BN191" i="17"/>
  <c r="BP191" i="17"/>
  <c r="BT191" i="17" s="1"/>
  <c r="BN197" i="17"/>
  <c r="BP197" i="17"/>
  <c r="BT197" i="17" s="1"/>
  <c r="BN203" i="17"/>
  <c r="BP203" i="17"/>
  <c r="BT203" i="17" s="1"/>
  <c r="BN209" i="17"/>
  <c r="BP209" i="17"/>
  <c r="BT209" i="17" s="1"/>
  <c r="BN215" i="17"/>
  <c r="BP215" i="17"/>
  <c r="BT215" i="17" s="1"/>
  <c r="BN221" i="17"/>
  <c r="BP221" i="17"/>
  <c r="BT221" i="17" s="1"/>
  <c r="BN227" i="17"/>
  <c r="BP227" i="17"/>
  <c r="BT227" i="17" s="1"/>
  <c r="BP233" i="17"/>
  <c r="BT233" i="17" s="1"/>
  <c r="BP239" i="17"/>
  <c r="BT239" i="17" s="1"/>
  <c r="BP245" i="17"/>
  <c r="BT245" i="17" s="1"/>
  <c r="BP251" i="17"/>
  <c r="BT251" i="17" s="1"/>
  <c r="BP257" i="17"/>
  <c r="BT257" i="17" s="1"/>
  <c r="BN263" i="17"/>
  <c r="BP263" i="17"/>
  <c r="BT263" i="17" s="1"/>
  <c r="BP269" i="17"/>
  <c r="BT269" i="17" s="1"/>
  <c r="BP275" i="17"/>
  <c r="BT275" i="17" s="1"/>
  <c r="BN281" i="17"/>
  <c r="BP281" i="17"/>
  <c r="BT281" i="17" s="1"/>
  <c r="BP287" i="17"/>
  <c r="BT287" i="17" s="1"/>
  <c r="BP293" i="17"/>
  <c r="BT293" i="17" s="1"/>
  <c r="BN299" i="17"/>
  <c r="BP299" i="17"/>
  <c r="BT299" i="17" s="1"/>
  <c r="BN305" i="17"/>
  <c r="BP305" i="17"/>
  <c r="BT305" i="17" s="1"/>
  <c r="BN311" i="17"/>
  <c r="BP311" i="17"/>
  <c r="BT311" i="17" s="1"/>
  <c r="BN317" i="17"/>
  <c r="BP317" i="17"/>
  <c r="BT317" i="17" s="1"/>
  <c r="BN323" i="17"/>
  <c r="BP323" i="17"/>
  <c r="BT323" i="17" s="1"/>
  <c r="BN329" i="17"/>
  <c r="BP329" i="17"/>
  <c r="BT329" i="17" s="1"/>
  <c r="BN335" i="17"/>
  <c r="BP335" i="17"/>
  <c r="BT335" i="17" s="1"/>
  <c r="BN341" i="17"/>
  <c r="BP341" i="17"/>
  <c r="BT341" i="17" s="1"/>
  <c r="BN347" i="17"/>
  <c r="BP347" i="17"/>
  <c r="BT347" i="17" s="1"/>
  <c r="BP353" i="17"/>
  <c r="BT353" i="17" s="1"/>
  <c r="BP359" i="17"/>
  <c r="BT359" i="17" s="1"/>
  <c r="BP365" i="17"/>
  <c r="BT365" i="17" s="1"/>
  <c r="BP371" i="17"/>
  <c r="BT371" i="17" s="1"/>
  <c r="BP377" i="17"/>
  <c r="BT377" i="17" s="1"/>
  <c r="BP383" i="17"/>
  <c r="BT383" i="17" s="1"/>
  <c r="BP389" i="17"/>
  <c r="BT389" i="17" s="1"/>
  <c r="BP395" i="17"/>
  <c r="BT395" i="17" s="1"/>
  <c r="BP401" i="17"/>
  <c r="BT401" i="17" s="1"/>
  <c r="BP407" i="17"/>
  <c r="BT407" i="17" s="1"/>
  <c r="BP413" i="17"/>
  <c r="BT413" i="17" s="1"/>
  <c r="BP419" i="17"/>
  <c r="BT419" i="17" s="1"/>
  <c r="BP425" i="17"/>
  <c r="BT425" i="17" s="1"/>
  <c r="BP431" i="17"/>
  <c r="BT431" i="17" s="1"/>
  <c r="BP437" i="17"/>
  <c r="BT437" i="17" s="1"/>
  <c r="BP443" i="17"/>
  <c r="BT443" i="17" s="1"/>
  <c r="BN449" i="17"/>
  <c r="BP449" i="17"/>
  <c r="BT449" i="17" s="1"/>
  <c r="BN455" i="17"/>
  <c r="BP455" i="17"/>
  <c r="BT455" i="17" s="1"/>
  <c r="BN461" i="17"/>
  <c r="BP461" i="17"/>
  <c r="BT461" i="17" s="1"/>
  <c r="BP467" i="17"/>
  <c r="BT467" i="17" s="1"/>
  <c r="BN473" i="17"/>
  <c r="BP473" i="17"/>
  <c r="BT473" i="17" s="1"/>
  <c r="BP479" i="17"/>
  <c r="BT479" i="17" s="1"/>
  <c r="BP485" i="17"/>
  <c r="BT485" i="17" s="1"/>
  <c r="BP491" i="17"/>
  <c r="BT491" i="17" s="1"/>
  <c r="BP497" i="17"/>
  <c r="BT497" i="17" s="1"/>
  <c r="BN12" i="17"/>
  <c r="BN18" i="17"/>
  <c r="BP18" i="17"/>
  <c r="BT18" i="17" s="1"/>
  <c r="BN24" i="17"/>
  <c r="BP24" i="17"/>
  <c r="BT24" i="17" s="1"/>
  <c r="BN30" i="17"/>
  <c r="BP30" i="17"/>
  <c r="BT30" i="17" s="1"/>
  <c r="BN36" i="17"/>
  <c r="BP36" i="17"/>
  <c r="BT36" i="17" s="1"/>
  <c r="BN42" i="17"/>
  <c r="BP42" i="17"/>
  <c r="BT42" i="17" s="1"/>
  <c r="BN48" i="17"/>
  <c r="BP48" i="17"/>
  <c r="BT48" i="17" s="1"/>
  <c r="BN54" i="17"/>
  <c r="BP54" i="17"/>
  <c r="BT54" i="17" s="1"/>
  <c r="BN60" i="17"/>
  <c r="BP60" i="17"/>
  <c r="BT60" i="17" s="1"/>
  <c r="BN66" i="17"/>
  <c r="BP66" i="17"/>
  <c r="BT66" i="17" s="1"/>
  <c r="BN72" i="17"/>
  <c r="BP72" i="17"/>
  <c r="BT72" i="17" s="1"/>
  <c r="BN78" i="17"/>
  <c r="BP78" i="17"/>
  <c r="BT78" i="17" s="1"/>
  <c r="BN84" i="17"/>
  <c r="BP84" i="17"/>
  <c r="BT84" i="17" s="1"/>
  <c r="BN90" i="17"/>
  <c r="BP90" i="17"/>
  <c r="BT90" i="17" s="1"/>
  <c r="BN96" i="17"/>
  <c r="BP96" i="17"/>
  <c r="BT96" i="17" s="1"/>
  <c r="BN102" i="17"/>
  <c r="BP102" i="17"/>
  <c r="BT102" i="17" s="1"/>
  <c r="BN108" i="17"/>
  <c r="BP108" i="17"/>
  <c r="BT108" i="17" s="1"/>
  <c r="BN114" i="17"/>
  <c r="BP114" i="17"/>
  <c r="BT114" i="17" s="1"/>
  <c r="BN120" i="17"/>
  <c r="BP120" i="17"/>
  <c r="BT120" i="17" s="1"/>
  <c r="BN126" i="17"/>
  <c r="BP126" i="17"/>
  <c r="BT126" i="17" s="1"/>
  <c r="BN132" i="17"/>
  <c r="BP132" i="17"/>
  <c r="BT132" i="17" s="1"/>
  <c r="BN138" i="17"/>
  <c r="BP138" i="17"/>
  <c r="BT138" i="17" s="1"/>
  <c r="BN144" i="17"/>
  <c r="BP144" i="17"/>
  <c r="BT144" i="17" s="1"/>
  <c r="BN150" i="17"/>
  <c r="BP150" i="17"/>
  <c r="BT150" i="17" s="1"/>
  <c r="BN156" i="17"/>
  <c r="BP156" i="17"/>
  <c r="BT156" i="17" s="1"/>
  <c r="BN162" i="17"/>
  <c r="BP162" i="17"/>
  <c r="BT162" i="17" s="1"/>
  <c r="BN168" i="17"/>
  <c r="BP168" i="17"/>
  <c r="BT168" i="17" s="1"/>
  <c r="BN174" i="17"/>
  <c r="BP174" i="17"/>
  <c r="BT174" i="17" s="1"/>
  <c r="BN180" i="17"/>
  <c r="BP180" i="17"/>
  <c r="BT180" i="17" s="1"/>
  <c r="BN186" i="17"/>
  <c r="BP186" i="17"/>
  <c r="BT186" i="17" s="1"/>
  <c r="BN192" i="17"/>
  <c r="BP192" i="17"/>
  <c r="BT192" i="17" s="1"/>
  <c r="BN198" i="17"/>
  <c r="BP198" i="17"/>
  <c r="BT198" i="17" s="1"/>
  <c r="BN204" i="17"/>
  <c r="BP204" i="17"/>
  <c r="BT204" i="17" s="1"/>
  <c r="BN210" i="17"/>
  <c r="BP210" i="17"/>
  <c r="BT210" i="17" s="1"/>
  <c r="BN216" i="17"/>
  <c r="BP216" i="17"/>
  <c r="BT216" i="17" s="1"/>
  <c r="BN222" i="17"/>
  <c r="BP222" i="17"/>
  <c r="BT222" i="17" s="1"/>
  <c r="BN228" i="17"/>
  <c r="BP228" i="17"/>
  <c r="BT228" i="17" s="1"/>
  <c r="BN234" i="17"/>
  <c r="BP234" i="17"/>
  <c r="BT234" i="17" s="1"/>
  <c r="BN240" i="17"/>
  <c r="BP240" i="17"/>
  <c r="BT240" i="17" s="1"/>
  <c r="BN246" i="17"/>
  <c r="BP246" i="17"/>
  <c r="BT246" i="17" s="1"/>
  <c r="BN252" i="17"/>
  <c r="BP252" i="17"/>
  <c r="BT252" i="17" s="1"/>
  <c r="BN258" i="17"/>
  <c r="BP258" i="17"/>
  <c r="BT258" i="17" s="1"/>
  <c r="BN264" i="17"/>
  <c r="BP264" i="17"/>
  <c r="BT264" i="17" s="1"/>
  <c r="BN270" i="17"/>
  <c r="BP270" i="17"/>
  <c r="BT270" i="17" s="1"/>
  <c r="BN276" i="17"/>
  <c r="BP276" i="17"/>
  <c r="BT276" i="17" s="1"/>
  <c r="BN282" i="17"/>
  <c r="BP282" i="17"/>
  <c r="BT282" i="17" s="1"/>
  <c r="BN288" i="17"/>
  <c r="BP288" i="17"/>
  <c r="BT288" i="17" s="1"/>
  <c r="BN294" i="17"/>
  <c r="BP294" i="17"/>
  <c r="BT294" i="17" s="1"/>
  <c r="BN300" i="17"/>
  <c r="BP300" i="17"/>
  <c r="BT300" i="17" s="1"/>
  <c r="BN306" i="17"/>
  <c r="BP306" i="17"/>
  <c r="BT306" i="17" s="1"/>
  <c r="BN312" i="17"/>
  <c r="BP312" i="17"/>
  <c r="BT312" i="17" s="1"/>
  <c r="BN318" i="17"/>
  <c r="BP318" i="17"/>
  <c r="BT318" i="17" s="1"/>
  <c r="BN324" i="17"/>
  <c r="BP324" i="17"/>
  <c r="BT324" i="17" s="1"/>
  <c r="BN330" i="17"/>
  <c r="BP330" i="17"/>
  <c r="BT330" i="17" s="1"/>
  <c r="BN336" i="17"/>
  <c r="BP336" i="17"/>
  <c r="BT336" i="17" s="1"/>
  <c r="BN342" i="17"/>
  <c r="BP342" i="17"/>
  <c r="BT342" i="17" s="1"/>
  <c r="BN348" i="17"/>
  <c r="BP348" i="17"/>
  <c r="BT348" i="17" s="1"/>
  <c r="BN354" i="17"/>
  <c r="BP354" i="17"/>
  <c r="BT354" i="17" s="1"/>
  <c r="BN360" i="17"/>
  <c r="BP360" i="17"/>
  <c r="BT360" i="17" s="1"/>
  <c r="BN366" i="17"/>
  <c r="BP366" i="17"/>
  <c r="BT366" i="17" s="1"/>
  <c r="BN372" i="17"/>
  <c r="BP372" i="17"/>
  <c r="BT372" i="17" s="1"/>
  <c r="BN378" i="17"/>
  <c r="BP378" i="17"/>
  <c r="BT378" i="17" s="1"/>
  <c r="BN384" i="17"/>
  <c r="BP384" i="17"/>
  <c r="BT384" i="17" s="1"/>
  <c r="BN390" i="17"/>
  <c r="BP390" i="17"/>
  <c r="BT390" i="17" s="1"/>
  <c r="BN396" i="17"/>
  <c r="BP396" i="17"/>
  <c r="BT396" i="17" s="1"/>
  <c r="BN402" i="17"/>
  <c r="BP402" i="17"/>
  <c r="BT402" i="17" s="1"/>
  <c r="BN408" i="17"/>
  <c r="BP408" i="17"/>
  <c r="BT408" i="17" s="1"/>
  <c r="BN414" i="17"/>
  <c r="BP414" i="17"/>
  <c r="BT414" i="17" s="1"/>
  <c r="BN420" i="17"/>
  <c r="BP420" i="17"/>
  <c r="BT420" i="17" s="1"/>
  <c r="BN426" i="17"/>
  <c r="BP426" i="17"/>
  <c r="BT426" i="17" s="1"/>
  <c r="BN432" i="17"/>
  <c r="BP432" i="17"/>
  <c r="BT432" i="17" s="1"/>
  <c r="BN438" i="17"/>
  <c r="BP438" i="17"/>
  <c r="BT438" i="17" s="1"/>
  <c r="BN444" i="17"/>
  <c r="BP444" i="17"/>
  <c r="BT444" i="17" s="1"/>
  <c r="BP450" i="17"/>
  <c r="BT450" i="17" s="1"/>
  <c r="BN456" i="17"/>
  <c r="BP456" i="17"/>
  <c r="BT456" i="17" s="1"/>
  <c r="BN462" i="17"/>
  <c r="BP462" i="17"/>
  <c r="BT462" i="17" s="1"/>
  <c r="BN468" i="17"/>
  <c r="BP468" i="17"/>
  <c r="BT468" i="17" s="1"/>
  <c r="BN474" i="17"/>
  <c r="BP474" i="17"/>
  <c r="BT474" i="17" s="1"/>
  <c r="BN480" i="17"/>
  <c r="BP480" i="17"/>
  <c r="BT480" i="17" s="1"/>
  <c r="BN486" i="17"/>
  <c r="BP486" i="17"/>
  <c r="BT486" i="17" s="1"/>
  <c r="BN492" i="17"/>
  <c r="BP492" i="17"/>
  <c r="BT492" i="17" s="1"/>
  <c r="BN498" i="17"/>
  <c r="BP498" i="17"/>
  <c r="BT498" i="17" s="1"/>
  <c r="BN16" i="17"/>
  <c r="BP16" i="17"/>
  <c r="BT16" i="17" s="1"/>
  <c r="BN28" i="17"/>
  <c r="BP28" i="17"/>
  <c r="BT28" i="17" s="1"/>
  <c r="BN13" i="17"/>
  <c r="BN19" i="17"/>
  <c r="BP19" i="17"/>
  <c r="BT19" i="17" s="1"/>
  <c r="BN25" i="17"/>
  <c r="BP25" i="17"/>
  <c r="BT25" i="17" s="1"/>
  <c r="BN31" i="17"/>
  <c r="BP31" i="17"/>
  <c r="BT31" i="17" s="1"/>
  <c r="BN37" i="17"/>
  <c r="BP37" i="17"/>
  <c r="BT37" i="17" s="1"/>
  <c r="BN43" i="17"/>
  <c r="BP43" i="17"/>
  <c r="BT43" i="17" s="1"/>
  <c r="BN49" i="17"/>
  <c r="BP49" i="17"/>
  <c r="BT49" i="17" s="1"/>
  <c r="BN55" i="17"/>
  <c r="BP55" i="17"/>
  <c r="BT55" i="17" s="1"/>
  <c r="BN61" i="17"/>
  <c r="BP61" i="17"/>
  <c r="BT61" i="17" s="1"/>
  <c r="BN67" i="17"/>
  <c r="BP67" i="17"/>
  <c r="BT67" i="17" s="1"/>
  <c r="BN73" i="17"/>
  <c r="BP73" i="17"/>
  <c r="BT73" i="17" s="1"/>
  <c r="BN79" i="17"/>
  <c r="BP79" i="17"/>
  <c r="BT79" i="17" s="1"/>
  <c r="BN85" i="17"/>
  <c r="BP85" i="17"/>
  <c r="BT85" i="17" s="1"/>
  <c r="BN91" i="17"/>
  <c r="BP91" i="17"/>
  <c r="BT91" i="17" s="1"/>
  <c r="BN97" i="17"/>
  <c r="BP97" i="17"/>
  <c r="BT97" i="17" s="1"/>
  <c r="BN103" i="17"/>
  <c r="BP103" i="17"/>
  <c r="BT103" i="17" s="1"/>
  <c r="BN109" i="17"/>
  <c r="BP109" i="17"/>
  <c r="BT109" i="17" s="1"/>
  <c r="BN115" i="17"/>
  <c r="BP115" i="17"/>
  <c r="BT115" i="17" s="1"/>
  <c r="BN121" i="17"/>
  <c r="BP121" i="17"/>
  <c r="BT121" i="17" s="1"/>
  <c r="BN127" i="17"/>
  <c r="BP127" i="17"/>
  <c r="BT127" i="17" s="1"/>
  <c r="BN133" i="17"/>
  <c r="BP133" i="17"/>
  <c r="BT133" i="17" s="1"/>
  <c r="BN139" i="17"/>
  <c r="BP139" i="17"/>
  <c r="BT139" i="17" s="1"/>
  <c r="BP145" i="17"/>
  <c r="BT145" i="17" s="1"/>
  <c r="BP151" i="17"/>
  <c r="BT151" i="17" s="1"/>
  <c r="BP157" i="17"/>
  <c r="BT157" i="17" s="1"/>
  <c r="BP163" i="17"/>
  <c r="BT163" i="17" s="1"/>
  <c r="BP169" i="17"/>
  <c r="BT169" i="17" s="1"/>
  <c r="BN175" i="17"/>
  <c r="BP175" i="17"/>
  <c r="BT175" i="17" s="1"/>
  <c r="BN181" i="17"/>
  <c r="BP181" i="17"/>
  <c r="BT181" i="17" s="1"/>
  <c r="BN187" i="17"/>
  <c r="BP187" i="17"/>
  <c r="BT187" i="17" s="1"/>
  <c r="BN193" i="17"/>
  <c r="BP193" i="17"/>
  <c r="BT193" i="17" s="1"/>
  <c r="BN199" i="17"/>
  <c r="BP199" i="17"/>
  <c r="BT199" i="17" s="1"/>
  <c r="BN205" i="17"/>
  <c r="BP205" i="17"/>
  <c r="BT205" i="17" s="1"/>
  <c r="BN211" i="17"/>
  <c r="BP211" i="17"/>
  <c r="BT211" i="17" s="1"/>
  <c r="BN217" i="17"/>
  <c r="BP217" i="17"/>
  <c r="BT217" i="17" s="1"/>
  <c r="BN223" i="17"/>
  <c r="BP223" i="17"/>
  <c r="BT223" i="17" s="1"/>
  <c r="BN229" i="17"/>
  <c r="BP229" i="17"/>
  <c r="BT229" i="17" s="1"/>
  <c r="BN235" i="17"/>
  <c r="BP235" i="17"/>
  <c r="BT235" i="17" s="1"/>
  <c r="BN241" i="17"/>
  <c r="BP241" i="17"/>
  <c r="BT241" i="17" s="1"/>
  <c r="BN247" i="17"/>
  <c r="BP247" i="17"/>
  <c r="BT247" i="17" s="1"/>
  <c r="BN253" i="17"/>
  <c r="BP253" i="17"/>
  <c r="BT253" i="17" s="1"/>
  <c r="BN259" i="17"/>
  <c r="BP259" i="17"/>
  <c r="BT259" i="17" s="1"/>
  <c r="BN265" i="17"/>
  <c r="BP265" i="17"/>
  <c r="BT265" i="17" s="1"/>
  <c r="BP271" i="17"/>
  <c r="BT271" i="17" s="1"/>
  <c r="BN277" i="17"/>
  <c r="BP277" i="17"/>
  <c r="BT277" i="17" s="1"/>
  <c r="BP283" i="17"/>
  <c r="BT283" i="17" s="1"/>
  <c r="BN289" i="17"/>
  <c r="BP289" i="17"/>
  <c r="BT289" i="17" s="1"/>
  <c r="BP295" i="17"/>
  <c r="BT295" i="17" s="1"/>
  <c r="BN301" i="17"/>
  <c r="BP301" i="17"/>
  <c r="BT301" i="17" s="1"/>
  <c r="BN307" i="17"/>
  <c r="BP307" i="17"/>
  <c r="BT307" i="17" s="1"/>
  <c r="BN313" i="17"/>
  <c r="BP313" i="17"/>
  <c r="BT313" i="17" s="1"/>
  <c r="BN319" i="17"/>
  <c r="BP319" i="17"/>
  <c r="BT319" i="17" s="1"/>
  <c r="BP325" i="17"/>
  <c r="BT325" i="17" s="1"/>
  <c r="BP331" i="17"/>
  <c r="BT331" i="17" s="1"/>
  <c r="BP337" i="17"/>
  <c r="BT337" i="17" s="1"/>
  <c r="BN343" i="17"/>
  <c r="BP343" i="17"/>
  <c r="BT343" i="17" s="1"/>
  <c r="BN349" i="17"/>
  <c r="BP349" i="17"/>
  <c r="BT349" i="17" s="1"/>
  <c r="BN355" i="17"/>
  <c r="BP355" i="17"/>
  <c r="BT355" i="17" s="1"/>
  <c r="BN361" i="17"/>
  <c r="BP361" i="17"/>
  <c r="BT361" i="17" s="1"/>
  <c r="BN367" i="17"/>
  <c r="BP367" i="17"/>
  <c r="BT367" i="17" s="1"/>
  <c r="BN373" i="17"/>
  <c r="BP373" i="17"/>
  <c r="BT373" i="17" s="1"/>
  <c r="BN379" i="17"/>
  <c r="BP379" i="17"/>
  <c r="BT379" i="17" s="1"/>
  <c r="BN385" i="17"/>
  <c r="BP385" i="17"/>
  <c r="BT385" i="17" s="1"/>
  <c r="BN391" i="17"/>
  <c r="BP391" i="17"/>
  <c r="BT391" i="17" s="1"/>
  <c r="BN397" i="17"/>
  <c r="BP397" i="17"/>
  <c r="BT397" i="17" s="1"/>
  <c r="BP403" i="17"/>
  <c r="BT403" i="17" s="1"/>
  <c r="BN409" i="17"/>
  <c r="BP409" i="17"/>
  <c r="BT409" i="17" s="1"/>
  <c r="BN415" i="17"/>
  <c r="BP415" i="17"/>
  <c r="BT415" i="17" s="1"/>
  <c r="BN421" i="17"/>
  <c r="BP421" i="17"/>
  <c r="BT421" i="17" s="1"/>
  <c r="BN427" i="17"/>
  <c r="BP427" i="17"/>
  <c r="BT427" i="17" s="1"/>
  <c r="BN433" i="17"/>
  <c r="BP433" i="17"/>
  <c r="BT433" i="17" s="1"/>
  <c r="BN439" i="17"/>
  <c r="BP439" i="17"/>
  <c r="BT439" i="17" s="1"/>
  <c r="BN445" i="17"/>
  <c r="BP445" i="17"/>
  <c r="BT445" i="17" s="1"/>
  <c r="BN451" i="17"/>
  <c r="BP451" i="17"/>
  <c r="BT451" i="17" s="1"/>
  <c r="BN457" i="17"/>
  <c r="BP457" i="17"/>
  <c r="BT457" i="17" s="1"/>
  <c r="BP463" i="17"/>
  <c r="BT463" i="17" s="1"/>
  <c r="BN469" i="17"/>
  <c r="BP469" i="17"/>
  <c r="BT469" i="17" s="1"/>
  <c r="BN475" i="17"/>
  <c r="BP475" i="17"/>
  <c r="BT475" i="17" s="1"/>
  <c r="BN481" i="17"/>
  <c r="BP481" i="17"/>
  <c r="BT481" i="17" s="1"/>
  <c r="BN487" i="17"/>
  <c r="BP487" i="17"/>
  <c r="BT487" i="17" s="1"/>
  <c r="BN493" i="17"/>
  <c r="BP493" i="17"/>
  <c r="BT493" i="17" s="1"/>
  <c r="BN499" i="17"/>
  <c r="BP499" i="17"/>
  <c r="BT499" i="17" s="1"/>
  <c r="BN22" i="17"/>
  <c r="BP22" i="17"/>
  <c r="BT22" i="17" s="1"/>
  <c r="BN46" i="17"/>
  <c r="BP46" i="17"/>
  <c r="BT46" i="17" s="1"/>
  <c r="BN52" i="17"/>
  <c r="BP52" i="17"/>
  <c r="BT52" i="17" s="1"/>
  <c r="BN82" i="17"/>
  <c r="BP82" i="17"/>
  <c r="BT82" i="17" s="1"/>
  <c r="BN100" i="17"/>
  <c r="BP100" i="17"/>
  <c r="BT100" i="17" s="1"/>
  <c r="GI453" i="17"/>
  <c r="BP20" i="17"/>
  <c r="BT20" i="17" s="1"/>
  <c r="BP26" i="17"/>
  <c r="BT26" i="17" s="1"/>
  <c r="BP32" i="17"/>
  <c r="BT32" i="17" s="1"/>
  <c r="BP38" i="17"/>
  <c r="BT38" i="17" s="1"/>
  <c r="BP44" i="17"/>
  <c r="BT44" i="17" s="1"/>
  <c r="BP50" i="17"/>
  <c r="BT50" i="17" s="1"/>
  <c r="BP56" i="17"/>
  <c r="BT56" i="17" s="1"/>
  <c r="BP62" i="17"/>
  <c r="BT62" i="17" s="1"/>
  <c r="BP68" i="17"/>
  <c r="BT68" i="17" s="1"/>
  <c r="BP74" i="17"/>
  <c r="BT74" i="17" s="1"/>
  <c r="BP80" i="17"/>
  <c r="BT80" i="17" s="1"/>
  <c r="BP86" i="17"/>
  <c r="BT86" i="17" s="1"/>
  <c r="BP92" i="17"/>
  <c r="BT92" i="17" s="1"/>
  <c r="BP98" i="17"/>
  <c r="BT98" i="17" s="1"/>
  <c r="BP104" i="17"/>
  <c r="BT104" i="17" s="1"/>
  <c r="BP110" i="17"/>
  <c r="BT110" i="17" s="1"/>
  <c r="BP116" i="17"/>
  <c r="BT116" i="17" s="1"/>
  <c r="BP122" i="17"/>
  <c r="BT122" i="17" s="1"/>
  <c r="BP128" i="17"/>
  <c r="BT128" i="17" s="1"/>
  <c r="BP134" i="17"/>
  <c r="BT134" i="17" s="1"/>
  <c r="BP140" i="17"/>
  <c r="BT140" i="17" s="1"/>
  <c r="BP146" i="17"/>
  <c r="BT146" i="17" s="1"/>
  <c r="BP152" i="17"/>
  <c r="BT152" i="17" s="1"/>
  <c r="BP158" i="17"/>
  <c r="BT158" i="17" s="1"/>
  <c r="BP164" i="17"/>
  <c r="BT164" i="17" s="1"/>
  <c r="BP170" i="17"/>
  <c r="BT170" i="17" s="1"/>
  <c r="BP176" i="17"/>
  <c r="BT176" i="17" s="1"/>
  <c r="BP182" i="17"/>
  <c r="BT182" i="17" s="1"/>
  <c r="BP188" i="17"/>
  <c r="BT188" i="17" s="1"/>
  <c r="BP194" i="17"/>
  <c r="BT194" i="17" s="1"/>
  <c r="BP200" i="17"/>
  <c r="BT200" i="17" s="1"/>
  <c r="BP206" i="17"/>
  <c r="BT206" i="17" s="1"/>
  <c r="BP212" i="17"/>
  <c r="BT212" i="17" s="1"/>
  <c r="BP218" i="17"/>
  <c r="BT218" i="17" s="1"/>
  <c r="BP224" i="17"/>
  <c r="BT224" i="17" s="1"/>
  <c r="BP230" i="17"/>
  <c r="BT230" i="17" s="1"/>
  <c r="BP236" i="17"/>
  <c r="BT236" i="17" s="1"/>
  <c r="BP242" i="17"/>
  <c r="BT242" i="17" s="1"/>
  <c r="BP248" i="17"/>
  <c r="BT248" i="17" s="1"/>
  <c r="BP254" i="17"/>
  <c r="BT254" i="17" s="1"/>
  <c r="BP260" i="17"/>
  <c r="BT260" i="17" s="1"/>
  <c r="BP266" i="17"/>
  <c r="BT266" i="17" s="1"/>
  <c r="GE267" i="17"/>
  <c r="BP272" i="17"/>
  <c r="BT272" i="17" s="1"/>
  <c r="BP278" i="17"/>
  <c r="BT278" i="17" s="1"/>
  <c r="BP284" i="17"/>
  <c r="BT284" i="17" s="1"/>
  <c r="BP290" i="17"/>
  <c r="BT290" i="17" s="1"/>
  <c r="BP296" i="17"/>
  <c r="BT296" i="17" s="1"/>
  <c r="BP302" i="17"/>
  <c r="BT302" i="17" s="1"/>
  <c r="BP308" i="17"/>
  <c r="BT308" i="17" s="1"/>
  <c r="BP314" i="17"/>
  <c r="BT314" i="17" s="1"/>
  <c r="BP320" i="17"/>
  <c r="BT320" i="17" s="1"/>
  <c r="BP326" i="17"/>
  <c r="BT326" i="17" s="1"/>
  <c r="BP332" i="17"/>
  <c r="BT332" i="17" s="1"/>
  <c r="GE333" i="17"/>
  <c r="BP338" i="17"/>
  <c r="BT338" i="17" s="1"/>
  <c r="BP344" i="17"/>
  <c r="BT344" i="17" s="1"/>
  <c r="BP350" i="17"/>
  <c r="BT350" i="17" s="1"/>
  <c r="BP356" i="17"/>
  <c r="BT356" i="17" s="1"/>
  <c r="BP362" i="17"/>
  <c r="BT362" i="17" s="1"/>
  <c r="BP368" i="17"/>
  <c r="BT368" i="17" s="1"/>
  <c r="BP374" i="17"/>
  <c r="BT374" i="17" s="1"/>
  <c r="BP380" i="17"/>
  <c r="BT380" i="17" s="1"/>
  <c r="BP386" i="17"/>
  <c r="BT386" i="17" s="1"/>
  <c r="BP392" i="17"/>
  <c r="BT392" i="17" s="1"/>
  <c r="BP398" i="17"/>
  <c r="BT398" i="17" s="1"/>
  <c r="BP404" i="17"/>
  <c r="BT404" i="17" s="1"/>
  <c r="BP410" i="17"/>
  <c r="BT410" i="17" s="1"/>
  <c r="BP416" i="17"/>
  <c r="BT416" i="17" s="1"/>
  <c r="BP422" i="17"/>
  <c r="BT422" i="17" s="1"/>
  <c r="BP428" i="17"/>
  <c r="BT428" i="17" s="1"/>
  <c r="BP434" i="17"/>
  <c r="BT434" i="17" s="1"/>
  <c r="BP440" i="17"/>
  <c r="BT440" i="17" s="1"/>
  <c r="BP446" i="17"/>
  <c r="BT446" i="17" s="1"/>
  <c r="BP452" i="17"/>
  <c r="BT452" i="17" s="1"/>
  <c r="BP458" i="17"/>
  <c r="BT458" i="17" s="1"/>
  <c r="BP464" i="17"/>
  <c r="BT464" i="17" s="1"/>
  <c r="BP470" i="17"/>
  <c r="BT470" i="17" s="1"/>
  <c r="BP476" i="17"/>
  <c r="BT476" i="17" s="1"/>
  <c r="BP482" i="17"/>
  <c r="BT482" i="17" s="1"/>
  <c r="BP488" i="17"/>
  <c r="BT488" i="17" s="1"/>
  <c r="BP494" i="17"/>
  <c r="BT494" i="17" s="1"/>
  <c r="BP500" i="17"/>
  <c r="BT500" i="17" s="1"/>
  <c r="BN3" i="17"/>
  <c r="BN9" i="17"/>
  <c r="BN15" i="17"/>
  <c r="BN21" i="17"/>
  <c r="BN27" i="17"/>
  <c r="BN33" i="17"/>
  <c r="BN39" i="17"/>
  <c r="BN45" i="17"/>
  <c r="BN51" i="17"/>
  <c r="BN57" i="17"/>
  <c r="BN63" i="17"/>
  <c r="BN69" i="17"/>
  <c r="BN75" i="17"/>
  <c r="BN81" i="17"/>
  <c r="BN87" i="17"/>
  <c r="BN93" i="17"/>
  <c r="BN99" i="17"/>
  <c r="BN105" i="17"/>
  <c r="BN111" i="17"/>
  <c r="BN117" i="17"/>
  <c r="BN123" i="17"/>
  <c r="BN129" i="17"/>
  <c r="BN135" i="17"/>
  <c r="BN141" i="17"/>
  <c r="BN5" i="17"/>
  <c r="BN11" i="17"/>
  <c r="BN8" i="17"/>
  <c r="BN14" i="17"/>
  <c r="BN20" i="17"/>
  <c r="BN26" i="17"/>
  <c r="BN147" i="17"/>
  <c r="BN153" i="17"/>
  <c r="BN159" i="17"/>
  <c r="BN165" i="17"/>
  <c r="BN171" i="17"/>
  <c r="BN177" i="17"/>
  <c r="BN183" i="17"/>
  <c r="BN189" i="17"/>
  <c r="BN195" i="17"/>
  <c r="BN201" i="17"/>
  <c r="BN207" i="17"/>
  <c r="BN213" i="17"/>
  <c r="BN219" i="17"/>
  <c r="BN225" i="17"/>
  <c r="BN231" i="17"/>
  <c r="BN237" i="17"/>
  <c r="BN243" i="17"/>
  <c r="BN249" i="17"/>
  <c r="BN255" i="17"/>
  <c r="BN261" i="17"/>
  <c r="BN267" i="17"/>
  <c r="BN273" i="17"/>
  <c r="BN279" i="17"/>
  <c r="BN285" i="17"/>
  <c r="BN291" i="17"/>
  <c r="BN297" i="17"/>
  <c r="BN303" i="17"/>
  <c r="BN309" i="17"/>
  <c r="BN315" i="17"/>
  <c r="BN321" i="17"/>
  <c r="BN327" i="17"/>
  <c r="BN333" i="17"/>
  <c r="BN339" i="17"/>
  <c r="DC341" i="17"/>
  <c r="BN345" i="17"/>
  <c r="DC347" i="17"/>
  <c r="BN351" i="17"/>
  <c r="BN357" i="17"/>
  <c r="BN363" i="17"/>
  <c r="BN369" i="17"/>
  <c r="BN375" i="17"/>
  <c r="BN381" i="17"/>
  <c r="BN387" i="17"/>
  <c r="BN393" i="17"/>
  <c r="BN399" i="17"/>
  <c r="BN405" i="17"/>
  <c r="BN411" i="17"/>
  <c r="BN417" i="17"/>
  <c r="BN423" i="17"/>
  <c r="BN429" i="17"/>
  <c r="BN435" i="17"/>
  <c r="BN441" i="17"/>
  <c r="BN447" i="17"/>
  <c r="BN453" i="17"/>
  <c r="BN459" i="17"/>
  <c r="BN465" i="17"/>
  <c r="BN471" i="17"/>
  <c r="BN477" i="17"/>
  <c r="BN483" i="17"/>
  <c r="BN489" i="17"/>
  <c r="BN495" i="17"/>
  <c r="BN501" i="17"/>
  <c r="BN94" i="17"/>
  <c r="BN136" i="17"/>
  <c r="BN184" i="17"/>
  <c r="BN208" i="17"/>
  <c r="BN214" i="17"/>
  <c r="BN226" i="17"/>
  <c r="BN238" i="17"/>
  <c r="BN244" i="17"/>
  <c r="BN274" i="17"/>
  <c r="BN280" i="17"/>
  <c r="BN460" i="17"/>
  <c r="BN179" i="17"/>
  <c r="BN233" i="17"/>
  <c r="BN239" i="17"/>
  <c r="BN245" i="17"/>
  <c r="BN251" i="17"/>
  <c r="BN257" i="17"/>
  <c r="BN269" i="17"/>
  <c r="BN275" i="17"/>
  <c r="BN287" i="17"/>
  <c r="BN293" i="17"/>
  <c r="BN353" i="17"/>
  <c r="BN359" i="17"/>
  <c r="BN365" i="17"/>
  <c r="BN371" i="17"/>
  <c r="BN377" i="17"/>
  <c r="BN383" i="17"/>
  <c r="BN389" i="17"/>
  <c r="BN395" i="17"/>
  <c r="BN401" i="17"/>
  <c r="BN407" i="17"/>
  <c r="BN413" i="17"/>
  <c r="BN419" i="17"/>
  <c r="BN425" i="17"/>
  <c r="BN431" i="17"/>
  <c r="BN437" i="17"/>
  <c r="BN443" i="17"/>
  <c r="BN467" i="17"/>
  <c r="BN479" i="17"/>
  <c r="BN485" i="17"/>
  <c r="BN491" i="17"/>
  <c r="BN497" i="17"/>
  <c r="DC92" i="17"/>
  <c r="BN450" i="17"/>
  <c r="DC87" i="17"/>
  <c r="DC93" i="17"/>
  <c r="BN145" i="17"/>
  <c r="BN151" i="17"/>
  <c r="BN157" i="17"/>
  <c r="BN163" i="17"/>
  <c r="BN169" i="17"/>
  <c r="BN271" i="17"/>
  <c r="BN283" i="17"/>
  <c r="BN295" i="17"/>
  <c r="BN325" i="17"/>
  <c r="BN331" i="17"/>
  <c r="BN337" i="17"/>
  <c r="BN403" i="17"/>
  <c r="GE410" i="17"/>
  <c r="GE416" i="17"/>
  <c r="GE422" i="17"/>
  <c r="GE428" i="17"/>
  <c r="GE434" i="17"/>
  <c r="BN463" i="17"/>
  <c r="DB406" i="17"/>
  <c r="BN32" i="17"/>
  <c r="BN38" i="17"/>
  <c r="BN44" i="17"/>
  <c r="BN50" i="17"/>
  <c r="BN56" i="17"/>
  <c r="BN62" i="17"/>
  <c r="BN68" i="17"/>
  <c r="BN74" i="17"/>
  <c r="BN80" i="17"/>
  <c r="BN86" i="17"/>
  <c r="BN92" i="17"/>
  <c r="BN98" i="17"/>
  <c r="BN104" i="17"/>
  <c r="BN110" i="17"/>
  <c r="BN116" i="17"/>
  <c r="BN122" i="17"/>
  <c r="BN128" i="17"/>
  <c r="BN134" i="17"/>
  <c r="BN140" i="17"/>
  <c r="BN146" i="17"/>
  <c r="BN152" i="17"/>
  <c r="BN158" i="17"/>
  <c r="BN164" i="17"/>
  <c r="BN170" i="17"/>
  <c r="BN176" i="17"/>
  <c r="BN182" i="17"/>
  <c r="BN188" i="17"/>
  <c r="BN194" i="17"/>
  <c r="BN200" i="17"/>
  <c r="BN206" i="17"/>
  <c r="BN212" i="17"/>
  <c r="BN218" i="17"/>
  <c r="BN224" i="17"/>
  <c r="BN230" i="17"/>
  <c r="BN236" i="17"/>
  <c r="BN242" i="17"/>
  <c r="GE243" i="17"/>
  <c r="BN248" i="17"/>
  <c r="BN254" i="17"/>
  <c r="BN260" i="17"/>
  <c r="BN266" i="17"/>
  <c r="BN272" i="17"/>
  <c r="BN278" i="17"/>
  <c r="BN284" i="17"/>
  <c r="BN290" i="17"/>
  <c r="BN296" i="17"/>
  <c r="BN302" i="17"/>
  <c r="BN308" i="17"/>
  <c r="BN314" i="17"/>
  <c r="BN320" i="17"/>
  <c r="BN326" i="17"/>
  <c r="BN332" i="17"/>
  <c r="BN338" i="17"/>
  <c r="BN344" i="17"/>
  <c r="BN350" i="17"/>
  <c r="BN356" i="17"/>
  <c r="BN362" i="17"/>
  <c r="BN368" i="17"/>
  <c r="BN374" i="17"/>
  <c r="BN380" i="17"/>
  <c r="BN386" i="17"/>
  <c r="BN392" i="17"/>
  <c r="BN398" i="17"/>
  <c r="BN404" i="17"/>
  <c r="GE405" i="17"/>
  <c r="HA409" i="17"/>
  <c r="BN410" i="17"/>
  <c r="HA415" i="17"/>
  <c r="BN416" i="17"/>
  <c r="BN422" i="17"/>
  <c r="HA427" i="17"/>
  <c r="BN428" i="17"/>
  <c r="HA433" i="17"/>
  <c r="BN434" i="17"/>
  <c r="BN440" i="17"/>
  <c r="BN446" i="17"/>
  <c r="BN452" i="17"/>
  <c r="BN458" i="17"/>
  <c r="BN464" i="17"/>
  <c r="BN470" i="17"/>
  <c r="BN476" i="17"/>
  <c r="BN482" i="17"/>
  <c r="BN488" i="17"/>
  <c r="BN494" i="17"/>
  <c r="BN500" i="17"/>
  <c r="GZ187" i="17"/>
  <c r="GZ193" i="17"/>
  <c r="GZ199" i="17"/>
  <c r="GZ205" i="17"/>
  <c r="GI208" i="17"/>
  <c r="GZ211" i="17"/>
  <c r="GI214" i="17"/>
  <c r="DB215" i="17"/>
  <c r="DE215" i="17" s="1"/>
  <c r="GZ217" i="17"/>
  <c r="GI220" i="17"/>
  <c r="DB221" i="17"/>
  <c r="GZ223" i="17"/>
  <c r="GZ241" i="17"/>
  <c r="GZ247" i="17"/>
  <c r="GI256" i="17"/>
  <c r="GZ295" i="17"/>
  <c r="GI298" i="17"/>
  <c r="GZ301" i="17"/>
  <c r="DB305" i="17"/>
  <c r="DB311" i="17"/>
  <c r="DE311" i="17" s="1"/>
  <c r="DB317" i="17"/>
  <c r="GI334" i="17"/>
  <c r="GZ337" i="17"/>
  <c r="GI340" i="17"/>
  <c r="GZ343" i="17"/>
  <c r="GI346" i="17"/>
  <c r="DB377" i="17"/>
  <c r="DB383" i="17"/>
  <c r="DB389" i="17"/>
  <c r="DB395" i="17"/>
  <c r="DB401" i="17"/>
  <c r="GI442" i="17"/>
  <c r="DB467" i="17"/>
  <c r="DE467" i="17" s="1"/>
  <c r="DB473" i="17"/>
  <c r="DB479" i="17"/>
  <c r="DB491" i="17"/>
  <c r="HA224" i="17"/>
  <c r="GE304" i="17"/>
  <c r="HA308" i="17"/>
  <c r="GE310" i="17"/>
  <c r="HA314" i="17"/>
  <c r="GE316" i="17"/>
  <c r="DC317" i="17"/>
  <c r="DC353" i="17"/>
  <c r="HA356" i="17"/>
  <c r="HA362" i="17"/>
  <c r="HA368" i="17"/>
  <c r="HA386" i="17"/>
  <c r="GE388" i="17"/>
  <c r="HA392" i="17"/>
  <c r="GE394" i="17"/>
  <c r="HA398" i="17"/>
  <c r="GE400" i="17"/>
  <c r="GE484" i="17"/>
  <c r="GZ218" i="17"/>
  <c r="GZ224" i="17"/>
  <c r="GZ230" i="17"/>
  <c r="GZ236" i="17"/>
  <c r="GZ242" i="17"/>
  <c r="GZ248" i="17"/>
  <c r="GZ386" i="17"/>
  <c r="GZ392" i="17"/>
  <c r="GZ398" i="17"/>
  <c r="GZ404" i="17"/>
  <c r="GZ410" i="17"/>
  <c r="GI461" i="17"/>
  <c r="GZ476" i="17"/>
  <c r="HA213" i="17"/>
  <c r="HA219" i="17"/>
  <c r="BY4" i="17"/>
  <c r="GZ466" i="17"/>
  <c r="GZ472" i="17"/>
  <c r="GZ478" i="17"/>
  <c r="HB308" i="17"/>
  <c r="HB314" i="17"/>
  <c r="HB344" i="17"/>
  <c r="HB350" i="17"/>
  <c r="HB356" i="17"/>
  <c r="HB362" i="17"/>
  <c r="HB368" i="17"/>
  <c r="HB386" i="17"/>
  <c r="HB398" i="17"/>
  <c r="DB238" i="17"/>
  <c r="DB340" i="17"/>
  <c r="DB346" i="17"/>
  <c r="DB352" i="17"/>
  <c r="DB358" i="17"/>
  <c r="DB364" i="17"/>
  <c r="DB388" i="17"/>
  <c r="DB394" i="17"/>
  <c r="DB400" i="17"/>
  <c r="GE123" i="17"/>
  <c r="GE183" i="17"/>
  <c r="GE213" i="17"/>
  <c r="GE219" i="17"/>
  <c r="GE303" i="17"/>
  <c r="GE309" i="17"/>
  <c r="GE315" i="17"/>
  <c r="GE363" i="17"/>
  <c r="GE387" i="17"/>
  <c r="GE393" i="17"/>
  <c r="GE399" i="17"/>
  <c r="GI485" i="17"/>
  <c r="GE488" i="17"/>
  <c r="GZ254" i="17"/>
  <c r="GZ28" i="17"/>
  <c r="GZ34" i="17"/>
  <c r="GZ40" i="17"/>
  <c r="GZ46" i="17"/>
  <c r="GZ52" i="17"/>
  <c r="GZ58" i="17"/>
  <c r="GZ64" i="17"/>
  <c r="GZ70" i="17"/>
  <c r="GZ82" i="17"/>
  <c r="GZ88" i="17"/>
  <c r="GZ94" i="17"/>
  <c r="GZ100" i="17"/>
  <c r="GZ106" i="17"/>
  <c r="GZ112" i="17"/>
  <c r="GZ118" i="17"/>
  <c r="GZ124" i="17"/>
  <c r="GZ142" i="17"/>
  <c r="GZ148" i="17"/>
  <c r="GZ154" i="17"/>
  <c r="GZ202" i="17"/>
  <c r="GI33" i="17"/>
  <c r="GI39" i="17"/>
  <c r="GI51" i="17"/>
  <c r="GI57" i="17"/>
  <c r="GI63" i="17"/>
  <c r="GI69" i="17"/>
  <c r="GI93" i="17"/>
  <c r="GI99" i="17"/>
  <c r="GI105" i="17"/>
  <c r="GI111" i="17"/>
  <c r="GI117" i="17"/>
  <c r="GI123" i="17"/>
  <c r="GI147" i="17"/>
  <c r="GI153" i="17"/>
  <c r="DC359" i="17"/>
  <c r="DE359" i="17" s="1"/>
  <c r="DC365" i="17"/>
  <c r="DE365" i="17" s="1"/>
  <c r="DC371" i="17"/>
  <c r="DE371" i="17" s="1"/>
  <c r="DC377" i="17"/>
  <c r="DC383" i="17"/>
  <c r="DC389" i="17"/>
  <c r="DD389" i="17" s="1"/>
  <c r="DC395" i="17"/>
  <c r="DC401" i="17"/>
  <c r="DC407" i="17"/>
  <c r="DC413" i="17"/>
  <c r="DC419" i="17"/>
  <c r="DE419" i="17" s="1"/>
  <c r="DC425" i="17"/>
  <c r="DD425" i="17" s="1"/>
  <c r="DC431" i="17"/>
  <c r="DE431" i="17" s="1"/>
  <c r="DC437" i="17"/>
  <c r="DD437" i="17" s="1"/>
  <c r="HA225" i="17"/>
  <c r="HA231" i="17"/>
  <c r="GI133" i="17"/>
  <c r="GI139" i="17"/>
  <c r="GI157" i="17"/>
  <c r="GI163" i="17"/>
  <c r="GI169" i="17"/>
  <c r="GI175" i="17"/>
  <c r="GI181" i="17"/>
  <c r="GI217" i="17"/>
  <c r="GZ220" i="17"/>
  <c r="GI223" i="17"/>
  <c r="GZ226" i="17"/>
  <c r="GI229" i="17"/>
  <c r="GZ232" i="17"/>
  <c r="GI235" i="17"/>
  <c r="GZ238" i="17"/>
  <c r="GZ244" i="17"/>
  <c r="GI247" i="17"/>
  <c r="GZ250" i="17"/>
  <c r="GZ256" i="17"/>
  <c r="GZ262" i="17"/>
  <c r="GZ268" i="17"/>
  <c r="GZ286" i="17"/>
  <c r="GZ292" i="17"/>
  <c r="GZ298" i="17"/>
  <c r="GZ304" i="17"/>
  <c r="GZ310" i="17"/>
  <c r="GZ316" i="17"/>
  <c r="GZ340" i="17"/>
  <c r="GZ346" i="17"/>
  <c r="GZ370" i="17"/>
  <c r="GZ376" i="17"/>
  <c r="GI379" i="17"/>
  <c r="GZ382" i="17"/>
  <c r="GI385" i="17"/>
  <c r="GZ388" i="17"/>
  <c r="GI391" i="17"/>
  <c r="GI397" i="17"/>
  <c r="GZ406" i="17"/>
  <c r="GI469" i="17"/>
  <c r="DC111" i="17"/>
  <c r="DC117" i="17"/>
  <c r="DC123" i="17"/>
  <c r="DC129" i="17"/>
  <c r="DC135" i="17"/>
  <c r="DC141" i="17"/>
  <c r="DC147" i="17"/>
  <c r="DC159" i="17"/>
  <c r="DC165" i="17"/>
  <c r="DC171" i="17"/>
  <c r="DC177" i="17"/>
  <c r="DC183" i="17"/>
  <c r="DC195" i="17"/>
  <c r="DC201" i="17"/>
  <c r="DC207" i="17"/>
  <c r="DC213" i="17"/>
  <c r="DC219" i="17"/>
  <c r="DC225" i="17"/>
  <c r="DC231" i="17"/>
  <c r="DC237" i="17"/>
  <c r="DC243" i="17"/>
  <c r="DC249" i="17"/>
  <c r="DC255" i="17"/>
  <c r="DC369" i="17"/>
  <c r="DC375" i="17"/>
  <c r="DC381" i="17"/>
  <c r="DC387" i="17"/>
  <c r="DC393" i="17"/>
  <c r="DC399" i="17"/>
  <c r="GI219" i="17"/>
  <c r="GI225" i="17"/>
  <c r="GI231" i="17"/>
  <c r="GI237" i="17"/>
  <c r="GI243" i="17"/>
  <c r="GI249" i="17"/>
  <c r="GI255" i="17"/>
  <c r="GI261" i="17"/>
  <c r="GI267" i="17"/>
  <c r="GI291" i="17"/>
  <c r="GI297" i="17"/>
  <c r="GI339" i="17"/>
  <c r="GI345" i="17"/>
  <c r="GI369" i="17"/>
  <c r="GI375" i="17"/>
  <c r="GI381" i="17"/>
  <c r="GI405" i="17"/>
  <c r="HB260" i="17"/>
  <c r="HA243" i="17"/>
  <c r="HA249" i="17"/>
  <c r="HA255" i="17"/>
  <c r="HA261" i="17"/>
  <c r="HA267" i="17"/>
  <c r="GZ130" i="17"/>
  <c r="GZ136" i="17"/>
  <c r="GE458" i="17"/>
  <c r="DC471" i="17"/>
  <c r="GE476" i="17"/>
  <c r="DC477" i="17"/>
  <c r="GE482" i="17"/>
  <c r="GI129" i="17"/>
  <c r="GI135" i="17"/>
  <c r="HA463" i="17"/>
  <c r="HA469" i="17"/>
  <c r="HA475" i="17"/>
  <c r="HA481" i="17"/>
  <c r="CH416" i="17"/>
  <c r="CH422" i="17"/>
  <c r="CL432" i="17"/>
  <c r="CL468" i="17"/>
  <c r="DC329" i="17"/>
  <c r="DD329" i="17" s="1"/>
  <c r="GZ8" i="17"/>
  <c r="GZ32" i="17"/>
  <c r="GZ38" i="17"/>
  <c r="GZ44" i="17"/>
  <c r="GZ50" i="17"/>
  <c r="GZ56" i="17"/>
  <c r="GZ62" i="17"/>
  <c r="GZ68" i="17"/>
  <c r="GZ74" i="17"/>
  <c r="GZ80" i="17"/>
  <c r="CL420" i="17"/>
  <c r="CH428" i="17"/>
  <c r="CH458" i="17"/>
  <c r="CJ487" i="17"/>
  <c r="CL426" i="17"/>
  <c r="CH470" i="17"/>
  <c r="CJ475" i="17"/>
  <c r="CL486" i="17"/>
  <c r="CH488" i="17"/>
  <c r="CL408" i="17"/>
  <c r="CJ457" i="17"/>
  <c r="CL462" i="17"/>
  <c r="CH476" i="17"/>
  <c r="GI31" i="17"/>
  <c r="GI37" i="17"/>
  <c r="GI43" i="17"/>
  <c r="GI49" i="17"/>
  <c r="GI55" i="17"/>
  <c r="GI151" i="17"/>
  <c r="GZ322" i="17"/>
  <c r="GZ328" i="17"/>
  <c r="GZ334" i="17"/>
  <c r="CH440" i="17"/>
  <c r="CJ469" i="17"/>
  <c r="CL492" i="17"/>
  <c r="HB320" i="17"/>
  <c r="HB326" i="17"/>
  <c r="HB332" i="17"/>
  <c r="CL414" i="17"/>
  <c r="CJ433" i="17"/>
  <c r="CL444" i="17"/>
  <c r="CL456" i="17"/>
  <c r="CJ463" i="17"/>
  <c r="CH482" i="17"/>
  <c r="CL498" i="17"/>
  <c r="CL438" i="17"/>
  <c r="CJ445" i="17"/>
  <c r="CH452" i="17"/>
  <c r="CJ481" i="17"/>
  <c r="CH494" i="17"/>
  <c r="CH500" i="17"/>
  <c r="DC9" i="17"/>
  <c r="DC15" i="17"/>
  <c r="DC21" i="17"/>
  <c r="DC27" i="17"/>
  <c r="DC33" i="17"/>
  <c r="DC39" i="17"/>
  <c r="DC45" i="17"/>
  <c r="DC51" i="17"/>
  <c r="DC57" i="17"/>
  <c r="DC63" i="17"/>
  <c r="DC69" i="17"/>
  <c r="DC75" i="17"/>
  <c r="DC81" i="17"/>
  <c r="CH410" i="17"/>
  <c r="CJ421" i="17"/>
  <c r="CJ427" i="17"/>
  <c r="CH434" i="17"/>
  <c r="CJ439" i="17"/>
  <c r="CL450" i="17"/>
  <c r="CJ451" i="17"/>
  <c r="CH464" i="17"/>
  <c r="CJ499" i="17"/>
  <c r="DB322" i="17"/>
  <c r="DB328" i="17"/>
  <c r="DB334" i="17"/>
  <c r="CJ409" i="17"/>
  <c r="CJ415" i="17"/>
  <c r="CH446" i="17"/>
  <c r="CL474" i="17"/>
  <c r="CL480" i="17"/>
  <c r="CJ493" i="17"/>
  <c r="CM408" i="17"/>
  <c r="CK409" i="17"/>
  <c r="CI410" i="17"/>
  <c r="CM414" i="17"/>
  <c r="CK415" i="17"/>
  <c r="CI416" i="17"/>
  <c r="CM420" i="17"/>
  <c r="CK421" i="17"/>
  <c r="CI422" i="17"/>
  <c r="CM426" i="17"/>
  <c r="CK427" i="17"/>
  <c r="CI428" i="17"/>
  <c r="CM432" i="17"/>
  <c r="CK433" i="17"/>
  <c r="CI434" i="17"/>
  <c r="CM438" i="17"/>
  <c r="CK439" i="17"/>
  <c r="CI440" i="17"/>
  <c r="CM444" i="17"/>
  <c r="CK445" i="17"/>
  <c r="CI446" i="17"/>
  <c r="CM450" i="17"/>
  <c r="CK451" i="17"/>
  <c r="CI452" i="17"/>
  <c r="CM456" i="17"/>
  <c r="CK457" i="17"/>
  <c r="CI458" i="17"/>
  <c r="CM462" i="17"/>
  <c r="CK463" i="17"/>
  <c r="CI464" i="17"/>
  <c r="CM468" i="17"/>
  <c r="CK469" i="17"/>
  <c r="CI470" i="17"/>
  <c r="CM474" i="17"/>
  <c r="CK475" i="17"/>
  <c r="CI476" i="17"/>
  <c r="CM480" i="17"/>
  <c r="CK481" i="17"/>
  <c r="CI482" i="17"/>
  <c r="CM486" i="17"/>
  <c r="CK487" i="17"/>
  <c r="CI488" i="17"/>
  <c r="CM492" i="17"/>
  <c r="CK493" i="17"/>
  <c r="CI494" i="17"/>
  <c r="CM498" i="17"/>
  <c r="CK499" i="17"/>
  <c r="CI500" i="17"/>
  <c r="CL409" i="17"/>
  <c r="CJ410" i="17"/>
  <c r="CH411" i="17"/>
  <c r="CL415" i="17"/>
  <c r="CJ416" i="17"/>
  <c r="CH417" i="17"/>
  <c r="CL421" i="17"/>
  <c r="CJ422" i="17"/>
  <c r="CH423" i="17"/>
  <c r="CL427" i="17"/>
  <c r="CJ428" i="17"/>
  <c r="CH429" i="17"/>
  <c r="CL433" i="17"/>
  <c r="CJ434" i="17"/>
  <c r="CH435" i="17"/>
  <c r="CL439" i="17"/>
  <c r="CJ440" i="17"/>
  <c r="CH441" i="17"/>
  <c r="CL445" i="17"/>
  <c r="CJ446" i="17"/>
  <c r="CH447" i="17"/>
  <c r="CL451" i="17"/>
  <c r="CJ452" i="17"/>
  <c r="CH453" i="17"/>
  <c r="CL457" i="17"/>
  <c r="CJ458" i="17"/>
  <c r="CH459" i="17"/>
  <c r="CL463" i="17"/>
  <c r="CJ464" i="17"/>
  <c r="CH465" i="17"/>
  <c r="CL469" i="17"/>
  <c r="CJ470" i="17"/>
  <c r="CH471" i="17"/>
  <c r="CL475" i="17"/>
  <c r="CJ476" i="17"/>
  <c r="CH477" i="17"/>
  <c r="CL481" i="17"/>
  <c r="GZ482" i="17"/>
  <c r="CJ482" i="17"/>
  <c r="CH483" i="17"/>
  <c r="CL487" i="17"/>
  <c r="GZ488" i="17"/>
  <c r="CJ488" i="17"/>
  <c r="CH489" i="17"/>
  <c r="CL493" i="17"/>
  <c r="GZ494" i="17"/>
  <c r="CJ494" i="17"/>
  <c r="CH495" i="17"/>
  <c r="CL499" i="17"/>
  <c r="GZ500" i="17"/>
  <c r="CJ500" i="17"/>
  <c r="CH501" i="17"/>
  <c r="CM409" i="17"/>
  <c r="CK410" i="17"/>
  <c r="CI411" i="17"/>
  <c r="CM415" i="17"/>
  <c r="CK416" i="17"/>
  <c r="CI417" i="17"/>
  <c r="CM421" i="17"/>
  <c r="CK422" i="17"/>
  <c r="CI423" i="17"/>
  <c r="CM427" i="17"/>
  <c r="CK428" i="17"/>
  <c r="CI429" i="17"/>
  <c r="CM433" i="17"/>
  <c r="CK434" i="17"/>
  <c r="CI435" i="17"/>
  <c r="CM439" i="17"/>
  <c r="CK440" i="17"/>
  <c r="CI441" i="17"/>
  <c r="CM445" i="17"/>
  <c r="CK446" i="17"/>
  <c r="CI447" i="17"/>
  <c r="CM451" i="17"/>
  <c r="CK452" i="17"/>
  <c r="CI453" i="17"/>
  <c r="CM457" i="17"/>
  <c r="CK458" i="17"/>
  <c r="CI459" i="17"/>
  <c r="CM463" i="17"/>
  <c r="CK464" i="17"/>
  <c r="CI465" i="17"/>
  <c r="CM469" i="17"/>
  <c r="CK470" i="17"/>
  <c r="CI471" i="17"/>
  <c r="CM475" i="17"/>
  <c r="CK476" i="17"/>
  <c r="CI477" i="17"/>
  <c r="CM481" i="17"/>
  <c r="CK482" i="17"/>
  <c r="CI483" i="17"/>
  <c r="CM487" i="17"/>
  <c r="CK488" i="17"/>
  <c r="CI489" i="17"/>
  <c r="CM493" i="17"/>
  <c r="CK494" i="17"/>
  <c r="CI495" i="17"/>
  <c r="CM499" i="17"/>
  <c r="CK500" i="17"/>
  <c r="CI501" i="17"/>
  <c r="CH406" i="17"/>
  <c r="CL410" i="17"/>
  <c r="CJ411" i="17"/>
  <c r="CH412" i="17"/>
  <c r="CL416" i="17"/>
  <c r="CJ417" i="17"/>
  <c r="CH418" i="17"/>
  <c r="CL422" i="17"/>
  <c r="CJ423" i="17"/>
  <c r="CH424" i="17"/>
  <c r="CL428" i="17"/>
  <c r="CJ429" i="17"/>
  <c r="CH430" i="17"/>
  <c r="CL434" i="17"/>
  <c r="CJ435" i="17"/>
  <c r="CH436" i="17"/>
  <c r="CL440" i="17"/>
  <c r="CJ441" i="17"/>
  <c r="CH442" i="17"/>
  <c r="CL446" i="17"/>
  <c r="CJ447" i="17"/>
  <c r="CH448" i="17"/>
  <c r="CL452" i="17"/>
  <c r="CJ453" i="17"/>
  <c r="CH454" i="17"/>
  <c r="CL458" i="17"/>
  <c r="CJ459" i="17"/>
  <c r="CH460" i="17"/>
  <c r="CL464" i="17"/>
  <c r="CJ465" i="17"/>
  <c r="CH466" i="17"/>
  <c r="CL470" i="17"/>
  <c r="CJ471" i="17"/>
  <c r="CH472" i="17"/>
  <c r="CL476" i="17"/>
  <c r="CJ477" i="17"/>
  <c r="CH478" i="17"/>
  <c r="CL482" i="17"/>
  <c r="CJ483" i="17"/>
  <c r="CH484" i="17"/>
  <c r="CL488" i="17"/>
  <c r="CJ489" i="17"/>
  <c r="CH490" i="17"/>
  <c r="CL494" i="17"/>
  <c r="CJ495" i="17"/>
  <c r="CH496" i="17"/>
  <c r="CL500" i="17"/>
  <c r="GZ501" i="17"/>
  <c r="CJ501" i="17"/>
  <c r="CI406" i="17"/>
  <c r="CM410" i="17"/>
  <c r="CK411" i="17"/>
  <c r="CI412" i="17"/>
  <c r="CM416" i="17"/>
  <c r="CK417" i="17"/>
  <c r="CI418" i="17"/>
  <c r="CM422" i="17"/>
  <c r="CK423" i="17"/>
  <c r="CI424" i="17"/>
  <c r="CM428" i="17"/>
  <c r="CK429" i="17"/>
  <c r="CI430" i="17"/>
  <c r="CM434" i="17"/>
  <c r="CK435" i="17"/>
  <c r="CI436" i="17"/>
  <c r="CM440" i="17"/>
  <c r="CK441" i="17"/>
  <c r="CI442" i="17"/>
  <c r="CM446" i="17"/>
  <c r="CK447" i="17"/>
  <c r="CI448" i="17"/>
  <c r="CM452" i="17"/>
  <c r="CK453" i="17"/>
  <c r="CI454" i="17"/>
  <c r="CM458" i="17"/>
  <c r="CK459" i="17"/>
  <c r="CI460" i="17"/>
  <c r="CM464" i="17"/>
  <c r="CK465" i="17"/>
  <c r="CI466" i="17"/>
  <c r="CM470" i="17"/>
  <c r="CK471" i="17"/>
  <c r="CI472" i="17"/>
  <c r="CM476" i="17"/>
  <c r="CK477" i="17"/>
  <c r="CI478" i="17"/>
  <c r="CM482" i="17"/>
  <c r="CK483" i="17"/>
  <c r="CI484" i="17"/>
  <c r="CM488" i="17"/>
  <c r="CK489" i="17"/>
  <c r="CI490" i="17"/>
  <c r="CM494" i="17"/>
  <c r="CK495" i="17"/>
  <c r="CI496" i="17"/>
  <c r="CM500" i="17"/>
  <c r="CK501" i="17"/>
  <c r="GI373" i="17"/>
  <c r="CJ406" i="17"/>
  <c r="CH407" i="17"/>
  <c r="CL411" i="17"/>
  <c r="CJ412" i="17"/>
  <c r="CH413" i="17"/>
  <c r="CL417" i="17"/>
  <c r="CJ418" i="17"/>
  <c r="CH419" i="17"/>
  <c r="CL423" i="17"/>
  <c r="CJ424" i="17"/>
  <c r="CH425" i="17"/>
  <c r="CL429" i="17"/>
  <c r="CJ430" i="17"/>
  <c r="CH431" i="17"/>
  <c r="CL435" i="17"/>
  <c r="CJ436" i="17"/>
  <c r="CH437" i="17"/>
  <c r="CL441" i="17"/>
  <c r="CJ442" i="17"/>
  <c r="CH443" i="17"/>
  <c r="CL447" i="17"/>
  <c r="CJ448" i="17"/>
  <c r="CH449" i="17"/>
  <c r="CL453" i="17"/>
  <c r="CJ454" i="17"/>
  <c r="CH455" i="17"/>
  <c r="CL459" i="17"/>
  <c r="CJ460" i="17"/>
  <c r="CH461" i="17"/>
  <c r="CL465" i="17"/>
  <c r="CJ466" i="17"/>
  <c r="CH467" i="17"/>
  <c r="CL471" i="17"/>
  <c r="CJ472" i="17"/>
  <c r="CH473" i="17"/>
  <c r="CL477" i="17"/>
  <c r="CJ478" i="17"/>
  <c r="CH479" i="17"/>
  <c r="GI481" i="17"/>
  <c r="CL483" i="17"/>
  <c r="CJ484" i="17"/>
  <c r="CH485" i="17"/>
  <c r="CL489" i="17"/>
  <c r="CJ490" i="17"/>
  <c r="CH491" i="17"/>
  <c r="CL495" i="17"/>
  <c r="CJ496" i="17"/>
  <c r="CH497" i="17"/>
  <c r="CL501" i="17"/>
  <c r="CK406" i="17"/>
  <c r="CI407" i="17"/>
  <c r="CM411" i="17"/>
  <c r="CK412" i="17"/>
  <c r="CI413" i="17"/>
  <c r="CM417" i="17"/>
  <c r="CK418" i="17"/>
  <c r="CI419" i="17"/>
  <c r="CM423" i="17"/>
  <c r="CK424" i="17"/>
  <c r="CI425" i="17"/>
  <c r="CM429" i="17"/>
  <c r="CK430" i="17"/>
  <c r="CI431" i="17"/>
  <c r="CM435" i="17"/>
  <c r="CK436" i="17"/>
  <c r="CI437" i="17"/>
  <c r="CM441" i="17"/>
  <c r="CK442" i="17"/>
  <c r="CI443" i="17"/>
  <c r="CM447" i="17"/>
  <c r="CK448" i="17"/>
  <c r="CI449" i="17"/>
  <c r="CM453" i="17"/>
  <c r="CK454" i="17"/>
  <c r="CI455" i="17"/>
  <c r="CM459" i="17"/>
  <c r="CK460" i="17"/>
  <c r="CI461" i="17"/>
  <c r="CM465" i="17"/>
  <c r="CK466" i="17"/>
  <c r="CI467" i="17"/>
  <c r="CM471" i="17"/>
  <c r="CK472" i="17"/>
  <c r="CI473" i="17"/>
  <c r="CM477" i="17"/>
  <c r="CK478" i="17"/>
  <c r="CI479" i="17"/>
  <c r="CM483" i="17"/>
  <c r="CK484" i="17"/>
  <c r="CI485" i="17"/>
  <c r="CM489" i="17"/>
  <c r="CK490" i="17"/>
  <c r="CI491" i="17"/>
  <c r="CM495" i="17"/>
  <c r="CK496" i="17"/>
  <c r="CI497" i="17"/>
  <c r="CM501" i="17"/>
  <c r="CL406" i="17"/>
  <c r="CJ407" i="17"/>
  <c r="CH408" i="17"/>
  <c r="CL412" i="17"/>
  <c r="CJ413" i="17"/>
  <c r="CH414" i="17"/>
  <c r="CL418" i="17"/>
  <c r="CJ419" i="17"/>
  <c r="CH420" i="17"/>
  <c r="CL424" i="17"/>
  <c r="CJ425" i="17"/>
  <c r="CH426" i="17"/>
  <c r="CL430" i="17"/>
  <c r="CJ431" i="17"/>
  <c r="CH432" i="17"/>
  <c r="CL436" i="17"/>
  <c r="CJ437" i="17"/>
  <c r="CH438" i="17"/>
  <c r="CL442" i="17"/>
  <c r="CJ443" i="17"/>
  <c r="CH444" i="17"/>
  <c r="CL448" i="17"/>
  <c r="CJ449" i="17"/>
  <c r="CH450" i="17"/>
  <c r="CL454" i="17"/>
  <c r="CJ455" i="17"/>
  <c r="CH456" i="17"/>
  <c r="CL460" i="17"/>
  <c r="CJ461" i="17"/>
  <c r="CH462" i="17"/>
  <c r="CL466" i="17"/>
  <c r="CJ467" i="17"/>
  <c r="CH468" i="17"/>
  <c r="CL472" i="17"/>
  <c r="CJ473" i="17"/>
  <c r="CH474" i="17"/>
  <c r="CL478" i="17"/>
  <c r="CJ479" i="17"/>
  <c r="CH480" i="17"/>
  <c r="CL484" i="17"/>
  <c r="CJ485" i="17"/>
  <c r="CH486" i="17"/>
  <c r="CL490" i="17"/>
  <c r="CJ491" i="17"/>
  <c r="CH492" i="17"/>
  <c r="CL496" i="17"/>
  <c r="CJ497" i="17"/>
  <c r="CH498" i="17"/>
  <c r="CM406" i="17"/>
  <c r="CK407" i="17"/>
  <c r="CI408" i="17"/>
  <c r="CM412" i="17"/>
  <c r="CK413" i="17"/>
  <c r="CI414" i="17"/>
  <c r="CM418" i="17"/>
  <c r="CK419" i="17"/>
  <c r="CI420" i="17"/>
  <c r="CM424" i="17"/>
  <c r="CK425" i="17"/>
  <c r="CI426" i="17"/>
  <c r="CM430" i="17"/>
  <c r="CK431" i="17"/>
  <c r="CI432" i="17"/>
  <c r="CM436" i="17"/>
  <c r="CK437" i="17"/>
  <c r="CI438" i="17"/>
  <c r="CM442" i="17"/>
  <c r="CK443" i="17"/>
  <c r="CI444" i="17"/>
  <c r="CM448" i="17"/>
  <c r="CK449" i="17"/>
  <c r="CI450" i="17"/>
  <c r="CM454" i="17"/>
  <c r="CK455" i="17"/>
  <c r="CI456" i="17"/>
  <c r="CM460" i="17"/>
  <c r="CK461" i="17"/>
  <c r="CI462" i="17"/>
  <c r="GE464" i="17"/>
  <c r="CM466" i="17"/>
  <c r="CK467" i="17"/>
  <c r="CI468" i="17"/>
  <c r="GE470" i="17"/>
  <c r="CM472" i="17"/>
  <c r="CK473" i="17"/>
  <c r="CI474" i="17"/>
  <c r="CM478" i="17"/>
  <c r="CK479" i="17"/>
  <c r="CI480" i="17"/>
  <c r="CM484" i="17"/>
  <c r="CK485" i="17"/>
  <c r="CI486" i="17"/>
  <c r="CM490" i="17"/>
  <c r="CK491" i="17"/>
  <c r="CI492" i="17"/>
  <c r="CM496" i="17"/>
  <c r="CK497" i="17"/>
  <c r="CI498" i="17"/>
  <c r="CL407" i="17"/>
  <c r="CJ408" i="17"/>
  <c r="CH409" i="17"/>
  <c r="CL413" i="17"/>
  <c r="CJ414" i="17"/>
  <c r="CH415" i="17"/>
  <c r="CL419" i="17"/>
  <c r="CJ420" i="17"/>
  <c r="CH421" i="17"/>
  <c r="CL425" i="17"/>
  <c r="CJ426" i="17"/>
  <c r="CH427" i="17"/>
  <c r="CL431" i="17"/>
  <c r="CJ432" i="17"/>
  <c r="CH433" i="17"/>
  <c r="CL437" i="17"/>
  <c r="CJ438" i="17"/>
  <c r="CH439" i="17"/>
  <c r="CL443" i="17"/>
  <c r="CJ444" i="17"/>
  <c r="CH445" i="17"/>
  <c r="CL449" i="17"/>
  <c r="CJ450" i="17"/>
  <c r="CH451" i="17"/>
  <c r="CL455" i="17"/>
  <c r="CJ456" i="17"/>
  <c r="CH457" i="17"/>
  <c r="CL461" i="17"/>
  <c r="CJ462" i="17"/>
  <c r="CH463" i="17"/>
  <c r="CL467" i="17"/>
  <c r="CJ468" i="17"/>
  <c r="CH469" i="17"/>
  <c r="CL473" i="17"/>
  <c r="CJ474" i="17"/>
  <c r="CH475" i="17"/>
  <c r="CL479" i="17"/>
  <c r="CJ480" i="17"/>
  <c r="CH481" i="17"/>
  <c r="CL485" i="17"/>
  <c r="CJ486" i="17"/>
  <c r="CH487" i="17"/>
  <c r="CL491" i="17"/>
  <c r="CJ492" i="17"/>
  <c r="CH493" i="17"/>
  <c r="CL497" i="17"/>
  <c r="CJ498" i="17"/>
  <c r="CH499" i="17"/>
  <c r="CM407" i="17"/>
  <c r="CK408" i="17"/>
  <c r="CI409" i="17"/>
  <c r="CM413" i="17"/>
  <c r="CK414" i="17"/>
  <c r="CI415" i="17"/>
  <c r="CM419" i="17"/>
  <c r="CK420" i="17"/>
  <c r="CI421" i="17"/>
  <c r="CM425" i="17"/>
  <c r="CK426" i="17"/>
  <c r="CI427" i="17"/>
  <c r="CM431" i="17"/>
  <c r="CK432" i="17"/>
  <c r="CI433" i="17"/>
  <c r="CM437" i="17"/>
  <c r="CK438" i="17"/>
  <c r="CI439" i="17"/>
  <c r="CM443" i="17"/>
  <c r="CK444" i="17"/>
  <c r="CI445" i="17"/>
  <c r="CM449" i="17"/>
  <c r="CK450" i="17"/>
  <c r="CI451" i="17"/>
  <c r="CM455" i="17"/>
  <c r="CK456" i="17"/>
  <c r="CI457" i="17"/>
  <c r="CM461" i="17"/>
  <c r="CK462" i="17"/>
  <c r="CI463" i="17"/>
  <c r="CM467" i="17"/>
  <c r="CK468" i="17"/>
  <c r="CI469" i="17"/>
  <c r="CM473" i="17"/>
  <c r="CK474" i="17"/>
  <c r="CI475" i="17"/>
  <c r="CM479" i="17"/>
  <c r="CK480" i="17"/>
  <c r="CI481" i="17"/>
  <c r="CM485" i="17"/>
  <c r="CK486" i="17"/>
  <c r="CI487" i="17"/>
  <c r="CM491" i="17"/>
  <c r="CK492" i="17"/>
  <c r="CI493" i="17"/>
  <c r="CM497" i="17"/>
  <c r="CK498" i="17"/>
  <c r="CI499" i="17"/>
  <c r="DC269" i="17"/>
  <c r="DD269" i="17" s="1"/>
  <c r="GZ274" i="17"/>
  <c r="HB272" i="17"/>
  <c r="GI273" i="17"/>
  <c r="GI241" i="17"/>
  <c r="GZ418" i="17"/>
  <c r="GZ424" i="17"/>
  <c r="DC416" i="17"/>
  <c r="GI417" i="17"/>
  <c r="GI423" i="17"/>
  <c r="GI90" i="17"/>
  <c r="GI102" i="17"/>
  <c r="GI187" i="17"/>
  <c r="GZ352" i="17"/>
  <c r="GZ358" i="17"/>
  <c r="GZ364" i="17"/>
  <c r="GI463" i="17"/>
  <c r="DC465" i="17"/>
  <c r="GI357" i="17"/>
  <c r="GI363" i="17"/>
  <c r="HA476" i="17"/>
  <c r="HA482" i="17"/>
  <c r="HA488" i="17"/>
  <c r="GE490" i="17"/>
  <c r="HA494" i="17"/>
  <c r="HA500" i="17"/>
  <c r="GI487" i="17"/>
  <c r="GI493" i="17"/>
  <c r="HB470" i="17"/>
  <c r="HB476" i="17"/>
  <c r="DC489" i="17"/>
  <c r="DC495" i="17"/>
  <c r="DB472" i="17"/>
  <c r="DB478" i="17"/>
  <c r="DB484" i="17"/>
  <c r="DB490" i="17"/>
  <c r="GE471" i="17"/>
  <c r="GE477" i="17"/>
  <c r="GI84" i="17"/>
  <c r="GI156" i="17"/>
  <c r="GZ76" i="17"/>
  <c r="GZ160" i="17"/>
  <c r="GZ166" i="17"/>
  <c r="GZ172" i="17"/>
  <c r="GZ178" i="17"/>
  <c r="GZ184" i="17"/>
  <c r="GZ190" i="17"/>
  <c r="GZ196" i="17"/>
  <c r="GZ496" i="17"/>
  <c r="DC62" i="17"/>
  <c r="DC68" i="17"/>
  <c r="DC74" i="17"/>
  <c r="DC80" i="17"/>
  <c r="DC86" i="17"/>
  <c r="GI81" i="17"/>
  <c r="GI87" i="17"/>
  <c r="GI159" i="17"/>
  <c r="GI165" i="17"/>
  <c r="GI171" i="17"/>
  <c r="GI177" i="17"/>
  <c r="GI183" i="17"/>
  <c r="GI189" i="17"/>
  <c r="GI201" i="17"/>
  <c r="GI495" i="17"/>
  <c r="GI501" i="17"/>
  <c r="DC485" i="17"/>
  <c r="DD485" i="17" s="1"/>
  <c r="DC491" i="17"/>
  <c r="GZ484" i="17"/>
  <c r="GZ490" i="17"/>
  <c r="GI489" i="17"/>
  <c r="HB487" i="17"/>
  <c r="HB499" i="17"/>
  <c r="GI403" i="17"/>
  <c r="GI409" i="17"/>
  <c r="GI421" i="17"/>
  <c r="GZ430" i="17"/>
  <c r="GZ436" i="17"/>
  <c r="GZ442" i="17"/>
  <c r="GZ448" i="17"/>
  <c r="DC405" i="17"/>
  <c r="DC411" i="17"/>
  <c r="DC417" i="17"/>
  <c r="DC423" i="17"/>
  <c r="DC429" i="17"/>
  <c r="DC435" i="17"/>
  <c r="GE494" i="17"/>
  <c r="GI429" i="17"/>
  <c r="DB430" i="17"/>
  <c r="GI435" i="17"/>
  <c r="DB436" i="17"/>
  <c r="GI441" i="17"/>
  <c r="DB442" i="17"/>
  <c r="GI447" i="17"/>
  <c r="DB448" i="17"/>
  <c r="DB454" i="17"/>
  <c r="DB460" i="17"/>
  <c r="HA487" i="17"/>
  <c r="HA493" i="17"/>
  <c r="GI53" i="17"/>
  <c r="GZ260" i="17"/>
  <c r="GZ266" i="17"/>
  <c r="GZ272" i="17"/>
  <c r="GZ278" i="17"/>
  <c r="GZ284" i="17"/>
  <c r="GZ290" i="17"/>
  <c r="GZ296" i="17"/>
  <c r="GZ302" i="17"/>
  <c r="GZ308" i="17"/>
  <c r="GZ314" i="17"/>
  <c r="GZ320" i="17"/>
  <c r="GZ326" i="17"/>
  <c r="GZ332" i="17"/>
  <c r="GZ338" i="17"/>
  <c r="GZ344" i="17"/>
  <c r="GZ350" i="17"/>
  <c r="GZ356" i="17"/>
  <c r="GZ362" i="17"/>
  <c r="GZ368" i="17"/>
  <c r="GZ434" i="17"/>
  <c r="GZ440" i="17"/>
  <c r="GZ446" i="17"/>
  <c r="GZ452" i="17"/>
  <c r="GZ458" i="17"/>
  <c r="HB6" i="17"/>
  <c r="HB12" i="17"/>
  <c r="HB18" i="17"/>
  <c r="HB30" i="17"/>
  <c r="HB36" i="17"/>
  <c r="HB42" i="17"/>
  <c r="HB48" i="17"/>
  <c r="HB54" i="17"/>
  <c r="HB60" i="17"/>
  <c r="HB66" i="17"/>
  <c r="HB72" i="17"/>
  <c r="HB78" i="17"/>
  <c r="HB84" i="17"/>
  <c r="HB90" i="17"/>
  <c r="HB96" i="17"/>
  <c r="HB102" i="17"/>
  <c r="HB108" i="17"/>
  <c r="HB114" i="17"/>
  <c r="HB120" i="17"/>
  <c r="HB126" i="17"/>
  <c r="HB132" i="17"/>
  <c r="HB138" i="17"/>
  <c r="HB180" i="17"/>
  <c r="HB186" i="17"/>
  <c r="HB192" i="17"/>
  <c r="HB198" i="17"/>
  <c r="HB204" i="17"/>
  <c r="HB210" i="17"/>
  <c r="HB216" i="17"/>
  <c r="HB222" i="17"/>
  <c r="HB228" i="17"/>
  <c r="HB234" i="17"/>
  <c r="HB240" i="17"/>
  <c r="HB246" i="17"/>
  <c r="HB252" i="17"/>
  <c r="HB258" i="17"/>
  <c r="HB264" i="17"/>
  <c r="HB270" i="17"/>
  <c r="HB276" i="17"/>
  <c r="HB282" i="17"/>
  <c r="HB288" i="17"/>
  <c r="HB294" i="17"/>
  <c r="HB300" i="17"/>
  <c r="HB306" i="17"/>
  <c r="HB312" i="17"/>
  <c r="HB480" i="17"/>
  <c r="GI145" i="17"/>
  <c r="GI259" i="17"/>
  <c r="GI265" i="17"/>
  <c r="GI271" i="17"/>
  <c r="GI307" i="17"/>
  <c r="GI313" i="17"/>
  <c r="GI319" i="17"/>
  <c r="GI325" i="17"/>
  <c r="GI331" i="17"/>
  <c r="GI337" i="17"/>
  <c r="GI343" i="17"/>
  <c r="GI349" i="17"/>
  <c r="GI355" i="17"/>
  <c r="GI361" i="17"/>
  <c r="GI367" i="17"/>
  <c r="GI451" i="17"/>
  <c r="GI457" i="17"/>
  <c r="DC261" i="17"/>
  <c r="DC267" i="17"/>
  <c r="DC273" i="17"/>
  <c r="DC279" i="17"/>
  <c r="DC285" i="17"/>
  <c r="DC291" i="17"/>
  <c r="DC297" i="17"/>
  <c r="DC303" i="17"/>
  <c r="DC309" i="17"/>
  <c r="DC315" i="17"/>
  <c r="DC321" i="17"/>
  <c r="DC327" i="17"/>
  <c r="DC333" i="17"/>
  <c r="DC339" i="17"/>
  <c r="DC345" i="17"/>
  <c r="DC351" i="17"/>
  <c r="DC357" i="17"/>
  <c r="DC363" i="17"/>
  <c r="DC441" i="17"/>
  <c r="DC447" i="17"/>
  <c r="DC453" i="17"/>
  <c r="DC459" i="17"/>
  <c r="HB318" i="17"/>
  <c r="HB324" i="17"/>
  <c r="HB330" i="17"/>
  <c r="HB336" i="17"/>
  <c r="HB342" i="17"/>
  <c r="HB348" i="17"/>
  <c r="HB354" i="17"/>
  <c r="HB360" i="17"/>
  <c r="HB366" i="17"/>
  <c r="HB372" i="17"/>
  <c r="HB456" i="17"/>
  <c r="HB462" i="17"/>
  <c r="HB468" i="17"/>
  <c r="HB474" i="17"/>
  <c r="GI475" i="17"/>
  <c r="GZ280" i="17"/>
  <c r="HB278" i="17"/>
  <c r="GI279" i="17"/>
  <c r="DB280" i="17"/>
  <c r="GI285" i="17"/>
  <c r="GZ212" i="17"/>
  <c r="GI193" i="17"/>
  <c r="GI199" i="17"/>
  <c r="GI205" i="17"/>
  <c r="HB482" i="17"/>
  <c r="HB488" i="17"/>
  <c r="HB494" i="17"/>
  <c r="HB500" i="17"/>
  <c r="GE483" i="17"/>
  <c r="GE489" i="17"/>
  <c r="GE495" i="17"/>
  <c r="HA51" i="17"/>
  <c r="HA57" i="17"/>
  <c r="HA63" i="17"/>
  <c r="HA69" i="17"/>
  <c r="HA75" i="17"/>
  <c r="HA87" i="17"/>
  <c r="HA93" i="17"/>
  <c r="HA99" i="17"/>
  <c r="HA105" i="17"/>
  <c r="HA111" i="17"/>
  <c r="HA123" i="17"/>
  <c r="HA129" i="17"/>
  <c r="HA135" i="17"/>
  <c r="HA141" i="17"/>
  <c r="HB144" i="17"/>
  <c r="HA147" i="17"/>
  <c r="HB150" i="17"/>
  <c r="HA153" i="17"/>
  <c r="HB156" i="17"/>
  <c r="HA159" i="17"/>
  <c r="HB162" i="17"/>
  <c r="HA165" i="17"/>
  <c r="HB168" i="17"/>
  <c r="HB174" i="17"/>
  <c r="HA177" i="17"/>
  <c r="HA183" i="17"/>
  <c r="HA273" i="17"/>
  <c r="HA279" i="17"/>
  <c r="HA285" i="17"/>
  <c r="HA291" i="17"/>
  <c r="HA297" i="17"/>
  <c r="HA303" i="17"/>
  <c r="HA309" i="17"/>
  <c r="HA315" i="17"/>
  <c r="HA321" i="17"/>
  <c r="HA327" i="17"/>
  <c r="HA333" i="17"/>
  <c r="HA339" i="17"/>
  <c r="HA345" i="17"/>
  <c r="HA351" i="17"/>
  <c r="HA357" i="17"/>
  <c r="HA363" i="17"/>
  <c r="HA369" i="17"/>
  <c r="HA375" i="17"/>
  <c r="HA381" i="17"/>
  <c r="HA387" i="17"/>
  <c r="HA393" i="17"/>
  <c r="HA399" i="17"/>
  <c r="HA411" i="17"/>
  <c r="HA417" i="17"/>
  <c r="HA429" i="17"/>
  <c r="HA435" i="17"/>
  <c r="HA441" i="17"/>
  <c r="HA447" i="17"/>
  <c r="HA453" i="17"/>
  <c r="HA465" i="17"/>
  <c r="HA471" i="17"/>
  <c r="GI6" i="17"/>
  <c r="GI108" i="17"/>
  <c r="GI198" i="17"/>
  <c r="GI402" i="17"/>
  <c r="GI61" i="17"/>
  <c r="GI253" i="17"/>
  <c r="GZ394" i="17"/>
  <c r="GZ400" i="17"/>
  <c r="DC8" i="17"/>
  <c r="DC26" i="17"/>
  <c r="DC110" i="17"/>
  <c r="DC116" i="17"/>
  <c r="DC122" i="17"/>
  <c r="DC128" i="17"/>
  <c r="HB422" i="17"/>
  <c r="HB428" i="17"/>
  <c r="HB434" i="17"/>
  <c r="HB440" i="17"/>
  <c r="HB446" i="17"/>
  <c r="HB452" i="17"/>
  <c r="HB458" i="17"/>
  <c r="HB464" i="17"/>
  <c r="DB10" i="17"/>
  <c r="DB16" i="17"/>
  <c r="DB22" i="17"/>
  <c r="DB28" i="17"/>
  <c r="DB34" i="17"/>
  <c r="DB40" i="17"/>
  <c r="DB52" i="17"/>
  <c r="DB58" i="17"/>
  <c r="DB64" i="17"/>
  <c r="GI195" i="17"/>
  <c r="GE9" i="17"/>
  <c r="GE15" i="17"/>
  <c r="GE21" i="17"/>
  <c r="GE27" i="17"/>
  <c r="GE33" i="17"/>
  <c r="GE39" i="17"/>
  <c r="GE57" i="17"/>
  <c r="GE63" i="17"/>
  <c r="GE129" i="17"/>
  <c r="GE423" i="17"/>
  <c r="GE429" i="17"/>
  <c r="GE435" i="17"/>
  <c r="GE441" i="17"/>
  <c r="GE447" i="17"/>
  <c r="GE453" i="17"/>
  <c r="GE459" i="17"/>
  <c r="GE465" i="17"/>
  <c r="GZ133" i="17"/>
  <c r="DC209" i="17"/>
  <c r="DD209" i="17" s="1"/>
  <c r="DB8" i="17"/>
  <c r="DB14" i="17"/>
  <c r="DB20" i="17"/>
  <c r="DB26" i="17"/>
  <c r="DB32" i="17"/>
  <c r="DB56" i="17"/>
  <c r="DB62" i="17"/>
  <c r="GI67" i="17"/>
  <c r="DB68" i="17"/>
  <c r="DB74" i="17"/>
  <c r="GI85" i="17"/>
  <c r="DB86" i="17"/>
  <c r="GI91" i="17"/>
  <c r="DB92" i="17"/>
  <c r="DB110" i="17"/>
  <c r="GI115" i="17"/>
  <c r="DB116" i="17"/>
  <c r="GI121" i="17"/>
  <c r="DB122" i="17"/>
  <c r="DB128" i="17"/>
  <c r="DB134" i="17"/>
  <c r="DB140" i="17"/>
  <c r="DB146" i="17"/>
  <c r="DB158" i="17"/>
  <c r="DB164" i="17"/>
  <c r="DB170" i="17"/>
  <c r="DB176" i="17"/>
  <c r="DB182" i="17"/>
  <c r="DB188" i="17"/>
  <c r="DB200" i="17"/>
  <c r="DB206" i="17"/>
  <c r="GZ208" i="17"/>
  <c r="GI211" i="17"/>
  <c r="DB212" i="17"/>
  <c r="GZ214" i="17"/>
  <c r="DB218" i="17"/>
  <c r="DB224" i="17"/>
  <c r="DB230" i="17"/>
  <c r="DB236" i="17"/>
  <c r="DB242" i="17"/>
  <c r="GE13" i="17"/>
  <c r="GE19" i="17"/>
  <c r="GE25" i="17"/>
  <c r="GE55" i="17"/>
  <c r="GE61" i="17"/>
  <c r="GE67" i="17"/>
  <c r="GE73" i="17"/>
  <c r="GE79" i="17"/>
  <c r="GE85" i="17"/>
  <c r="GE91" i="17"/>
  <c r="GE109" i="17"/>
  <c r="GE115" i="17"/>
  <c r="GE121" i="17"/>
  <c r="GE127" i="17"/>
  <c r="GE133" i="17"/>
  <c r="GE139" i="17"/>
  <c r="GE145" i="17"/>
  <c r="GE157" i="17"/>
  <c r="GE163" i="17"/>
  <c r="GE169" i="17"/>
  <c r="GE175" i="17"/>
  <c r="GE181" i="17"/>
  <c r="GE187" i="17"/>
  <c r="GE199" i="17"/>
  <c r="GE205" i="17"/>
  <c r="GE211" i="17"/>
  <c r="GE217" i="17"/>
  <c r="GE223" i="17"/>
  <c r="GE229" i="17"/>
  <c r="GE235" i="17"/>
  <c r="GE241" i="17"/>
  <c r="HA12" i="17"/>
  <c r="HA18" i="17"/>
  <c r="HA24" i="17"/>
  <c r="HA30" i="17"/>
  <c r="HA36" i="17"/>
  <c r="HA42" i="17"/>
  <c r="HA48" i="17"/>
  <c r="HA54" i="17"/>
  <c r="HA60" i="17"/>
  <c r="HA66" i="17"/>
  <c r="HA72" i="17"/>
  <c r="HA78" i="17"/>
  <c r="HA84" i="17"/>
  <c r="HA90" i="17"/>
  <c r="HA114" i="17"/>
  <c r="HA120" i="17"/>
  <c r="HA126" i="17"/>
  <c r="HA132" i="17"/>
  <c r="HA138" i="17"/>
  <c r="HA144" i="17"/>
  <c r="HA162" i="17"/>
  <c r="HA168" i="17"/>
  <c r="HA174" i="17"/>
  <c r="HA180" i="17"/>
  <c r="HA186" i="17"/>
  <c r="HA204" i="17"/>
  <c r="HA210" i="17"/>
  <c r="HA216" i="17"/>
  <c r="HA222" i="17"/>
  <c r="HA228" i="17"/>
  <c r="HA234" i="17"/>
  <c r="HA240" i="17"/>
  <c r="GI207" i="17"/>
  <c r="GI213" i="17"/>
  <c r="GI244" i="17"/>
  <c r="GI250" i="17"/>
  <c r="GI262" i="17"/>
  <c r="GI268" i="17"/>
  <c r="GI274" i="17"/>
  <c r="GI280" i="17"/>
  <c r="GI292" i="17"/>
  <c r="GI316" i="17"/>
  <c r="GI328" i="17"/>
  <c r="GI352" i="17"/>
  <c r="GI370" i="17"/>
  <c r="GI376" i="17"/>
  <c r="GI382" i="17"/>
  <c r="GI388" i="17"/>
  <c r="GI394" i="17"/>
  <c r="GI406" i="17"/>
  <c r="GI412" i="17"/>
  <c r="GI418" i="17"/>
  <c r="GI424" i="17"/>
  <c r="GZ427" i="17"/>
  <c r="GI430" i="17"/>
  <c r="GZ433" i="17"/>
  <c r="GI436" i="17"/>
  <c r="GZ439" i="17"/>
  <c r="GZ445" i="17"/>
  <c r="GZ451" i="17"/>
  <c r="GI454" i="17"/>
  <c r="GZ457" i="17"/>
  <c r="GI460" i="17"/>
  <c r="GZ463" i="17"/>
  <c r="GI466" i="17"/>
  <c r="GZ469" i="17"/>
  <c r="GI472" i="17"/>
  <c r="GZ475" i="17"/>
  <c r="GI478" i="17"/>
  <c r="GZ481" i="17"/>
  <c r="GI484" i="17"/>
  <c r="GZ487" i="17"/>
  <c r="GI490" i="17"/>
  <c r="GZ493" i="17"/>
  <c r="GI496" i="17"/>
  <c r="GZ499" i="17"/>
  <c r="DB248" i="17"/>
  <c r="DB254" i="17"/>
  <c r="DB260" i="17"/>
  <c r="DB266" i="17"/>
  <c r="DB272" i="17"/>
  <c r="DB278" i="17"/>
  <c r="DB284" i="17"/>
  <c r="DB290" i="17"/>
  <c r="DB296" i="17"/>
  <c r="DB302" i="17"/>
  <c r="DB308" i="17"/>
  <c r="DB314" i="17"/>
  <c r="DB320" i="17"/>
  <c r="DB326" i="17"/>
  <c r="DB338" i="17"/>
  <c r="DB344" i="17"/>
  <c r="DB350" i="17"/>
  <c r="DB356" i="17"/>
  <c r="DB362" i="17"/>
  <c r="DB368" i="17"/>
  <c r="DB386" i="17"/>
  <c r="DB392" i="17"/>
  <c r="DB458" i="17"/>
  <c r="DB464" i="17"/>
  <c r="DB470" i="17"/>
  <c r="DB476" i="17"/>
  <c r="DB482" i="17"/>
  <c r="GE247" i="17"/>
  <c r="GE253" i="17"/>
  <c r="GE259" i="17"/>
  <c r="GE265" i="17"/>
  <c r="GE271" i="17"/>
  <c r="GE277" i="17"/>
  <c r="GE283" i="17"/>
  <c r="GE289" i="17"/>
  <c r="GE295" i="17"/>
  <c r="GE301" i="17"/>
  <c r="GE307" i="17"/>
  <c r="DC428" i="17"/>
  <c r="DC434" i="17"/>
  <c r="DC440" i="17"/>
  <c r="DC446" i="17"/>
  <c r="GE457" i="17"/>
  <c r="GE463" i="17"/>
  <c r="GE469" i="17"/>
  <c r="GE475" i="17"/>
  <c r="GE481" i="17"/>
  <c r="HA246" i="17"/>
  <c r="HA252" i="17"/>
  <c r="HA258" i="17"/>
  <c r="HA264" i="17"/>
  <c r="HA270" i="17"/>
  <c r="HA276" i="17"/>
  <c r="HA282" i="17"/>
  <c r="HA288" i="17"/>
  <c r="HA294" i="17"/>
  <c r="HA300" i="17"/>
  <c r="HA306" i="17"/>
  <c r="HA312" i="17"/>
  <c r="HA456" i="17"/>
  <c r="HA462" i="17"/>
  <c r="HA468" i="17"/>
  <c r="HA474" i="17"/>
  <c r="HA480" i="17"/>
  <c r="HA486" i="17"/>
  <c r="GE7" i="17"/>
  <c r="DC3" i="17"/>
  <c r="HA6" i="17"/>
  <c r="DB4" i="17"/>
  <c r="GE3" i="17"/>
  <c r="HA7" i="17"/>
  <c r="GI71" i="17"/>
  <c r="GI149" i="17"/>
  <c r="GI155" i="17"/>
  <c r="GI167" i="17"/>
  <c r="GI173" i="17"/>
  <c r="GI191" i="17"/>
  <c r="GI203" i="17"/>
  <c r="GI221" i="17"/>
  <c r="GI233" i="17"/>
  <c r="GI245" i="17"/>
  <c r="GI251" i="17"/>
  <c r="GI257" i="17"/>
  <c r="GI275" i="17"/>
  <c r="GI281" i="17"/>
  <c r="GI287" i="17"/>
  <c r="GI293" i="17"/>
  <c r="GI299" i="17"/>
  <c r="GI311" i="17"/>
  <c r="GI317" i="17"/>
  <c r="GI323" i="17"/>
  <c r="GI329" i="17"/>
  <c r="GI335" i="17"/>
  <c r="GI347" i="17"/>
  <c r="GI353" i="17"/>
  <c r="GI365" i="17"/>
  <c r="GI371" i="17"/>
  <c r="GI377" i="17"/>
  <c r="GI383" i="17"/>
  <c r="GI419" i="17"/>
  <c r="GI443" i="17"/>
  <c r="GI449" i="17"/>
  <c r="HB378" i="17"/>
  <c r="HB384" i="17"/>
  <c r="HB390" i="17"/>
  <c r="HB396" i="17"/>
  <c r="HB402" i="17"/>
  <c r="HB408" i="17"/>
  <c r="HB414" i="17"/>
  <c r="HB420" i="17"/>
  <c r="HB426" i="17"/>
  <c r="HB432" i="17"/>
  <c r="HB444" i="17"/>
  <c r="HB450" i="17"/>
  <c r="HB103" i="17"/>
  <c r="DB398" i="17"/>
  <c r="DB404" i="17"/>
  <c r="GI415" i="17"/>
  <c r="DB416" i="17"/>
  <c r="DB422" i="17"/>
  <c r="GI427" i="17"/>
  <c r="DB428" i="17"/>
  <c r="GI433" i="17"/>
  <c r="GI439" i="17"/>
  <c r="DB446" i="17"/>
  <c r="DB452" i="17"/>
  <c r="GE313" i="17"/>
  <c r="GE319" i="17"/>
  <c r="GE325" i="17"/>
  <c r="GE331" i="17"/>
  <c r="GE337" i="17"/>
  <c r="GE343" i="17"/>
  <c r="GE349" i="17"/>
  <c r="GE355" i="17"/>
  <c r="GE361" i="17"/>
  <c r="GE367" i="17"/>
  <c r="GE379" i="17"/>
  <c r="GE385" i="17"/>
  <c r="GE391" i="17"/>
  <c r="GE403" i="17"/>
  <c r="GE409" i="17"/>
  <c r="GE415" i="17"/>
  <c r="GE421" i="17"/>
  <c r="GE427" i="17"/>
  <c r="GE433" i="17"/>
  <c r="GE439" i="17"/>
  <c r="GE445" i="17"/>
  <c r="GE451" i="17"/>
  <c r="DB57" i="17"/>
  <c r="DB63" i="17"/>
  <c r="DB69" i="17"/>
  <c r="DB75" i="17"/>
  <c r="DB81" i="17"/>
  <c r="DB87" i="17"/>
  <c r="DB93" i="17"/>
  <c r="DE93" i="17" s="1"/>
  <c r="DB99" i="17"/>
  <c r="DD99" i="17" s="1"/>
  <c r="DB111" i="17"/>
  <c r="DB117" i="17"/>
  <c r="DE117" i="17" s="1"/>
  <c r="DB123" i="17"/>
  <c r="DD123" i="17" s="1"/>
  <c r="DB129" i="17"/>
  <c r="DB135" i="17"/>
  <c r="GE8" i="17"/>
  <c r="GE14" i="17"/>
  <c r="GE20" i="17"/>
  <c r="GE26" i="17"/>
  <c r="GE32" i="17"/>
  <c r="GE38" i="17"/>
  <c r="GE44" i="17"/>
  <c r="GE50" i="17"/>
  <c r="GE56" i="17"/>
  <c r="GE62" i="17"/>
  <c r="GE68" i="17"/>
  <c r="GE74" i="17"/>
  <c r="GE80" i="17"/>
  <c r="GE86" i="17"/>
  <c r="GE92" i="17"/>
  <c r="GE98" i="17"/>
  <c r="GE110" i="17"/>
  <c r="GE116" i="17"/>
  <c r="GE122" i="17"/>
  <c r="GE128" i="17"/>
  <c r="GE134" i="17"/>
  <c r="GE140" i="17"/>
  <c r="GE146" i="17"/>
  <c r="GE158" i="17"/>
  <c r="GE164" i="17"/>
  <c r="GE170" i="17"/>
  <c r="GE176" i="17"/>
  <c r="GE182" i="17"/>
  <c r="GE188" i="17"/>
  <c r="GE194" i="17"/>
  <c r="GE200" i="17"/>
  <c r="GE206" i="17"/>
  <c r="GE212" i="17"/>
  <c r="GE218" i="17"/>
  <c r="GE224" i="17"/>
  <c r="GE230" i="17"/>
  <c r="GE236" i="17"/>
  <c r="GE242" i="17"/>
  <c r="GE248" i="17"/>
  <c r="GE254" i="17"/>
  <c r="GE260" i="17"/>
  <c r="GE266" i="17"/>
  <c r="GE272" i="17"/>
  <c r="GE278" i="17"/>
  <c r="GE284" i="17"/>
  <c r="GE290" i="17"/>
  <c r="GE296" i="17"/>
  <c r="GE302" i="17"/>
  <c r="GE308" i="17"/>
  <c r="GE314" i="17"/>
  <c r="HA318" i="17"/>
  <c r="GE320" i="17"/>
  <c r="HA324" i="17"/>
  <c r="GE326" i="17"/>
  <c r="HA330" i="17"/>
  <c r="GE332" i="17"/>
  <c r="HA336" i="17"/>
  <c r="GE338" i="17"/>
  <c r="HA342" i="17"/>
  <c r="GE344" i="17"/>
  <c r="HA348" i="17"/>
  <c r="GE350" i="17"/>
  <c r="HA354" i="17"/>
  <c r="GE356" i="17"/>
  <c r="HA360" i="17"/>
  <c r="GE362" i="17"/>
  <c r="HA366" i="17"/>
  <c r="GE368" i="17"/>
  <c r="HA372" i="17"/>
  <c r="GE374" i="17"/>
  <c r="HA378" i="17"/>
  <c r="GE380" i="17"/>
  <c r="HA384" i="17"/>
  <c r="GE386" i="17"/>
  <c r="HA390" i="17"/>
  <c r="GE392" i="17"/>
  <c r="HA396" i="17"/>
  <c r="GE398" i="17"/>
  <c r="GE404" i="17"/>
  <c r="HA408" i="17"/>
  <c r="HA414" i="17"/>
  <c r="HA426" i="17"/>
  <c r="HA432" i="17"/>
  <c r="HA444" i="17"/>
  <c r="HA450" i="17"/>
  <c r="GI141" i="17"/>
  <c r="GI303" i="17"/>
  <c r="GI309" i="17"/>
  <c r="GI315" i="17"/>
  <c r="GI321" i="17"/>
  <c r="GI327" i="17"/>
  <c r="GI333" i="17"/>
  <c r="GI351" i="17"/>
  <c r="GI387" i="17"/>
  <c r="GI393" i="17"/>
  <c r="GI399" i="17"/>
  <c r="HA13" i="17"/>
  <c r="HA19" i="17"/>
  <c r="HA25" i="17"/>
  <c r="HA55" i="17"/>
  <c r="HA61" i="17"/>
  <c r="HA67" i="17"/>
  <c r="HA73" i="17"/>
  <c r="HA79" i="17"/>
  <c r="HA85" i="17"/>
  <c r="HA91" i="17"/>
  <c r="HA97" i="17"/>
  <c r="HA115" i="17"/>
  <c r="HA121" i="17"/>
  <c r="HA127" i="17"/>
  <c r="HA133" i="17"/>
  <c r="HA139" i="17"/>
  <c r="HA145" i="17"/>
  <c r="HA157" i="17"/>
  <c r="HA163" i="17"/>
  <c r="HA169" i="17"/>
  <c r="HA175" i="17"/>
  <c r="HA181" i="17"/>
  <c r="HA187" i="17"/>
  <c r="HA193" i="17"/>
  <c r="HA199" i="17"/>
  <c r="HA205" i="17"/>
  <c r="HA211" i="17"/>
  <c r="HA217" i="17"/>
  <c r="HA223" i="17"/>
  <c r="HA229" i="17"/>
  <c r="HA235" i="17"/>
  <c r="HA241" i="17"/>
  <c r="HA247" i="17"/>
  <c r="HA253" i="17"/>
  <c r="HA259" i="17"/>
  <c r="HA265" i="17"/>
  <c r="HA271" i="17"/>
  <c r="HA277" i="17"/>
  <c r="HA283" i="17"/>
  <c r="HA289" i="17"/>
  <c r="HA295" i="17"/>
  <c r="HA301" i="17"/>
  <c r="HA307" i="17"/>
  <c r="HA313" i="17"/>
  <c r="HA319" i="17"/>
  <c r="HA325" i="17"/>
  <c r="HA331" i="17"/>
  <c r="HA337" i="17"/>
  <c r="HA343" i="17"/>
  <c r="HA349" i="17"/>
  <c r="HA355" i="17"/>
  <c r="HA361" i="17"/>
  <c r="HA367" i="17"/>
  <c r="HA373" i="17"/>
  <c r="HA379" i="17"/>
  <c r="HA385" i="17"/>
  <c r="HA391" i="17"/>
  <c r="HA397" i="17"/>
  <c r="HA403" i="17"/>
  <c r="HB5" i="17"/>
  <c r="HB11" i="17"/>
  <c r="HB17" i="17"/>
  <c r="HB23" i="17"/>
  <c r="HB29" i="17"/>
  <c r="HB59" i="17"/>
  <c r="HB65" i="17"/>
  <c r="HB77" i="17"/>
  <c r="HB83" i="17"/>
  <c r="HB89" i="17"/>
  <c r="HB95" i="17"/>
  <c r="HB113" i="17"/>
  <c r="HB119" i="17"/>
  <c r="HB125" i="17"/>
  <c r="HB131" i="17"/>
  <c r="HB137" i="17"/>
  <c r="HB143" i="17"/>
  <c r="HB149" i="17"/>
  <c r="HB155" i="17"/>
  <c r="HB161" i="17"/>
  <c r="HB167" i="17"/>
  <c r="HB173" i="17"/>
  <c r="HB179" i="17"/>
  <c r="HB185" i="17"/>
  <c r="HB197" i="17"/>
  <c r="HB203" i="17"/>
  <c r="HB209" i="17"/>
  <c r="HB215" i="17"/>
  <c r="HB221" i="17"/>
  <c r="HB227" i="17"/>
  <c r="HB233" i="17"/>
  <c r="HB239" i="17"/>
  <c r="HB245" i="17"/>
  <c r="HB251" i="17"/>
  <c r="HB257" i="17"/>
  <c r="HB263" i="17"/>
  <c r="HB269" i="17"/>
  <c r="HB275" i="17"/>
  <c r="HB281" i="17"/>
  <c r="HB287" i="17"/>
  <c r="HB293" i="17"/>
  <c r="HB299" i="17"/>
  <c r="HB305" i="17"/>
  <c r="HB311" i="17"/>
  <c r="HB317" i="17"/>
  <c r="HB323" i="17"/>
  <c r="HB329" i="17"/>
  <c r="HB335" i="17"/>
  <c r="HB341" i="17"/>
  <c r="HB353" i="17"/>
  <c r="HB359" i="17"/>
  <c r="HB365" i="17"/>
  <c r="HB371" i="17"/>
  <c r="HB377" i="17"/>
  <c r="HB383" i="17"/>
  <c r="HB389" i="17"/>
  <c r="HB395" i="17"/>
  <c r="HB401" i="17"/>
  <c r="HB413" i="17"/>
  <c r="HB419" i="17"/>
  <c r="HB425" i="17"/>
  <c r="HB431" i="17"/>
  <c r="HB437" i="17"/>
  <c r="HB443" i="17"/>
  <c r="HB449" i="17"/>
  <c r="HB455" i="17"/>
  <c r="HB461" i="17"/>
  <c r="HB467" i="17"/>
  <c r="HB473" i="17"/>
  <c r="HB479" i="17"/>
  <c r="HB485" i="17"/>
  <c r="HB491" i="17"/>
  <c r="GZ45" i="17"/>
  <c r="GZ51" i="17"/>
  <c r="GZ57" i="17"/>
  <c r="GZ63" i="17"/>
  <c r="GZ69" i="17"/>
  <c r="GZ75" i="17"/>
  <c r="GZ81" i="17"/>
  <c r="GZ111" i="17"/>
  <c r="GZ117" i="17"/>
  <c r="GZ123" i="17"/>
  <c r="GZ129" i="17"/>
  <c r="GZ135" i="17"/>
  <c r="GZ141" i="17"/>
  <c r="GZ147" i="17"/>
  <c r="GZ153" i="17"/>
  <c r="GZ159" i="17"/>
  <c r="GZ165" i="17"/>
  <c r="GZ171" i="17"/>
  <c r="GZ177" i="17"/>
  <c r="GZ183" i="17"/>
  <c r="GZ189" i="17"/>
  <c r="GZ195" i="17"/>
  <c r="GZ201" i="17"/>
  <c r="GZ207" i="17"/>
  <c r="GZ213" i="17"/>
  <c r="GZ219" i="17"/>
  <c r="GZ225" i="17"/>
  <c r="GZ231" i="17"/>
  <c r="GZ237" i="17"/>
  <c r="GZ243" i="17"/>
  <c r="GZ249" i="17"/>
  <c r="GZ273" i="17"/>
  <c r="GZ285" i="17"/>
  <c r="GZ297" i="17"/>
  <c r="GZ303" i="17"/>
  <c r="GZ309" i="17"/>
  <c r="GZ315" i="17"/>
  <c r="GZ321" i="17"/>
  <c r="GZ327" i="17"/>
  <c r="GZ333" i="17"/>
  <c r="GZ375" i="17"/>
  <c r="GZ381" i="17"/>
  <c r="GZ387" i="17"/>
  <c r="GZ393" i="17"/>
  <c r="GZ399" i="17"/>
  <c r="GZ405" i="17"/>
  <c r="GZ411" i="17"/>
  <c r="GZ417" i="17"/>
  <c r="GZ423" i="17"/>
  <c r="GZ429" i="17"/>
  <c r="GZ435" i="17"/>
  <c r="GZ441" i="17"/>
  <c r="GZ447" i="17"/>
  <c r="GZ453" i="17"/>
  <c r="GZ459" i="17"/>
  <c r="GZ465" i="17"/>
  <c r="GZ471" i="17"/>
  <c r="GZ477" i="17"/>
  <c r="GZ483" i="17"/>
  <c r="GZ489" i="17"/>
  <c r="GZ495" i="17"/>
  <c r="DC397" i="17"/>
  <c r="DC409" i="17"/>
  <c r="DC415" i="17"/>
  <c r="DC421" i="17"/>
  <c r="DC427" i="17"/>
  <c r="DC433" i="17"/>
  <c r="DC439" i="17"/>
  <c r="DC445" i="17"/>
  <c r="DC451" i="17"/>
  <c r="DC457" i="17"/>
  <c r="DC463" i="17"/>
  <c r="DC469" i="17"/>
  <c r="DC475" i="17"/>
  <c r="DC481" i="17"/>
  <c r="DC487" i="17"/>
  <c r="GI73" i="17"/>
  <c r="GI277" i="17"/>
  <c r="GI283" i="17"/>
  <c r="GI289" i="17"/>
  <c r="GI295" i="17"/>
  <c r="GI301" i="17"/>
  <c r="DB380" i="17"/>
  <c r="DB410" i="17"/>
  <c r="DB434" i="17"/>
  <c r="GE397" i="17"/>
  <c r="GI56" i="17"/>
  <c r="GI62" i="17"/>
  <c r="GI74" i="17"/>
  <c r="GI80" i="17"/>
  <c r="GI116" i="17"/>
  <c r="GR119" i="17" s="1"/>
  <c r="GI134" i="17"/>
  <c r="GI146" i="17"/>
  <c r="GI188" i="17"/>
  <c r="GI410" i="17"/>
  <c r="GI416" i="17"/>
  <c r="GI476" i="17"/>
  <c r="GZ396" i="17"/>
  <c r="GZ402" i="17"/>
  <c r="GZ408" i="17"/>
  <c r="GZ414" i="17"/>
  <c r="GZ420" i="17"/>
  <c r="GZ426" i="17"/>
  <c r="GZ432" i="17"/>
  <c r="GZ438" i="17"/>
  <c r="GZ444" i="17"/>
  <c r="GZ450" i="17"/>
  <c r="GZ456" i="17"/>
  <c r="GZ462" i="17"/>
  <c r="GZ468" i="17"/>
  <c r="GZ474" i="17"/>
  <c r="GZ480" i="17"/>
  <c r="GZ486" i="17"/>
  <c r="GZ492" i="17"/>
  <c r="DC52" i="17"/>
  <c r="DC58" i="17"/>
  <c r="DC64" i="17"/>
  <c r="DC70" i="17"/>
  <c r="DE70" i="17" s="1"/>
  <c r="DC76" i="17"/>
  <c r="DE76" i="17" s="1"/>
  <c r="GE12" i="17"/>
  <c r="GE18" i="17"/>
  <c r="GE24" i="17"/>
  <c r="GE30" i="17"/>
  <c r="GE36" i="17"/>
  <c r="GE42" i="17"/>
  <c r="GE48" i="17"/>
  <c r="GE54" i="17"/>
  <c r="DC55" i="17"/>
  <c r="GE60" i="17"/>
  <c r="DC61" i="17"/>
  <c r="GE66" i="17"/>
  <c r="DC67" i="17"/>
  <c r="GE72" i="17"/>
  <c r="DC73" i="17"/>
  <c r="GE78" i="17"/>
  <c r="DC79" i="17"/>
  <c r="GE84" i="17"/>
  <c r="DC109" i="17"/>
  <c r="GE114" i="17"/>
  <c r="DC115" i="17"/>
  <c r="GE120" i="17"/>
  <c r="DC121" i="17"/>
  <c r="GE126" i="17"/>
  <c r="DC127" i="17"/>
  <c r="GE132" i="17"/>
  <c r="DC133" i="17"/>
  <c r="GE138" i="17"/>
  <c r="DC139" i="17"/>
  <c r="GE144" i="17"/>
  <c r="DC145" i="17"/>
  <c r="GE150" i="17"/>
  <c r="DC151" i="17"/>
  <c r="GE156" i="17"/>
  <c r="GI79" i="17"/>
  <c r="GI127" i="17"/>
  <c r="DB152" i="17"/>
  <c r="HA11" i="17"/>
  <c r="HA17" i="17"/>
  <c r="HA29" i="17"/>
  <c r="HA35" i="17"/>
  <c r="HA53" i="17"/>
  <c r="HA59" i="17"/>
  <c r="HA65" i="17"/>
  <c r="HA71" i="17"/>
  <c r="HA77" i="17"/>
  <c r="HA83" i="17"/>
  <c r="HA119" i="17"/>
  <c r="HA125" i="17"/>
  <c r="HA131" i="17"/>
  <c r="HA137" i="17"/>
  <c r="HA143" i="17"/>
  <c r="HA149" i="17"/>
  <c r="GE151" i="17"/>
  <c r="HA155" i="17"/>
  <c r="DB147" i="17"/>
  <c r="DB153" i="17"/>
  <c r="HA150" i="17"/>
  <c r="GE152" i="17"/>
  <c r="DC153" i="17"/>
  <c r="HA156" i="17"/>
  <c r="GZ6" i="17"/>
  <c r="GZ12" i="17"/>
  <c r="GZ18" i="17"/>
  <c r="GZ24" i="17"/>
  <c r="GZ30" i="17"/>
  <c r="GZ36" i="17"/>
  <c r="GZ42" i="17"/>
  <c r="GZ54" i="17"/>
  <c r="GZ60" i="17"/>
  <c r="GZ66" i="17"/>
  <c r="GZ72" i="17"/>
  <c r="GZ78" i="17"/>
  <c r="GZ84" i="17"/>
  <c r="GZ114" i="17"/>
  <c r="GZ120" i="17"/>
  <c r="GZ126" i="17"/>
  <c r="GZ132" i="17"/>
  <c r="GZ138" i="17"/>
  <c r="GZ144" i="17"/>
  <c r="GZ150" i="17"/>
  <c r="DB154" i="17"/>
  <c r="GZ156" i="17"/>
  <c r="HA151" i="17"/>
  <c r="GE153" i="17"/>
  <c r="HB438" i="17"/>
  <c r="GZ255" i="17"/>
  <c r="GZ261" i="17"/>
  <c r="GZ267" i="17"/>
  <c r="GZ279" i="17"/>
  <c r="GZ291" i="17"/>
  <c r="GI492" i="17"/>
  <c r="GI498" i="17"/>
  <c r="DC157" i="17"/>
  <c r="GE162" i="17"/>
  <c r="DC163" i="17"/>
  <c r="GE168" i="17"/>
  <c r="DC169" i="17"/>
  <c r="GE174" i="17"/>
  <c r="DC175" i="17"/>
  <c r="GE180" i="17"/>
  <c r="DC181" i="17"/>
  <c r="GE186" i="17"/>
  <c r="DC187" i="17"/>
  <c r="GE192" i="17"/>
  <c r="DC193" i="17"/>
  <c r="GE198" i="17"/>
  <c r="DC199" i="17"/>
  <c r="GE204" i="17"/>
  <c r="DC205" i="17"/>
  <c r="GE210" i="17"/>
  <c r="DC211" i="17"/>
  <c r="GE216" i="17"/>
  <c r="DC217" i="17"/>
  <c r="GE222" i="17"/>
  <c r="DC223" i="17"/>
  <c r="GE228" i="17"/>
  <c r="DC229" i="17"/>
  <c r="GE234" i="17"/>
  <c r="DC235" i="17"/>
  <c r="GE240" i="17"/>
  <c r="DC241" i="17"/>
  <c r="GE246" i="17"/>
  <c r="DC247" i="17"/>
  <c r="GE252" i="17"/>
  <c r="DC253" i="17"/>
  <c r="GE258" i="17"/>
  <c r="DC259" i="17"/>
  <c r="GE264" i="17"/>
  <c r="DC265" i="17"/>
  <c r="GE270" i="17"/>
  <c r="DC271" i="17"/>
  <c r="GE276" i="17"/>
  <c r="DC277" i="17"/>
  <c r="GE282" i="17"/>
  <c r="DC283" i="17"/>
  <c r="GE288" i="17"/>
  <c r="DC289" i="17"/>
  <c r="GE294" i="17"/>
  <c r="DC295" i="17"/>
  <c r="GE300" i="17"/>
  <c r="DC301" i="17"/>
  <c r="GE306" i="17"/>
  <c r="DC307" i="17"/>
  <c r="GE312" i="17"/>
  <c r="DC313" i="17"/>
  <c r="GE318" i="17"/>
  <c r="DC319" i="17"/>
  <c r="GE324" i="17"/>
  <c r="DC325" i="17"/>
  <c r="GE330" i="17"/>
  <c r="DC331" i="17"/>
  <c r="GE336" i="17"/>
  <c r="DC337" i="17"/>
  <c r="DC343" i="17"/>
  <c r="DC349" i="17"/>
  <c r="DC355" i="17"/>
  <c r="DC361" i="17"/>
  <c r="DC367" i="17"/>
  <c r="DC373" i="17"/>
  <c r="DC379" i="17"/>
  <c r="DC385" i="17"/>
  <c r="DC391" i="17"/>
  <c r="GE396" i="17"/>
  <c r="GE408" i="17"/>
  <c r="GE414" i="17"/>
  <c r="GE420" i="17"/>
  <c r="GE426" i="17"/>
  <c r="GE432" i="17"/>
  <c r="GE438" i="17"/>
  <c r="GE444" i="17"/>
  <c r="GE450" i="17"/>
  <c r="GE456" i="17"/>
  <c r="GE462" i="17"/>
  <c r="GE468" i="17"/>
  <c r="GE474" i="17"/>
  <c r="GE480" i="17"/>
  <c r="GE486" i="17"/>
  <c r="DB194" i="17"/>
  <c r="DB332" i="17"/>
  <c r="DB374" i="17"/>
  <c r="DB440" i="17"/>
  <c r="HA161" i="17"/>
  <c r="HA173" i="17"/>
  <c r="HA179" i="17"/>
  <c r="HA191" i="17"/>
  <c r="GE193" i="17"/>
  <c r="HA197" i="17"/>
  <c r="HA203" i="17"/>
  <c r="HA209" i="17"/>
  <c r="HA215" i="17"/>
  <c r="HA221" i="17"/>
  <c r="HA227" i="17"/>
  <c r="HA233" i="17"/>
  <c r="HA239" i="17"/>
  <c r="HA245" i="17"/>
  <c r="HA251" i="17"/>
  <c r="HA257" i="17"/>
  <c r="HA263" i="17"/>
  <c r="HA269" i="17"/>
  <c r="HA275" i="17"/>
  <c r="HA281" i="17"/>
  <c r="HA287" i="17"/>
  <c r="HA293" i="17"/>
  <c r="HA299" i="17"/>
  <c r="HA305" i="17"/>
  <c r="HA311" i="17"/>
  <c r="HA317" i="17"/>
  <c r="HA323" i="17"/>
  <c r="HA329" i="17"/>
  <c r="HA335" i="17"/>
  <c r="GE373" i="17"/>
  <c r="HA395" i="17"/>
  <c r="HA401" i="17"/>
  <c r="HA407" i="17"/>
  <c r="HA413" i="17"/>
  <c r="HA419" i="17"/>
  <c r="HA425" i="17"/>
  <c r="HA431" i="17"/>
  <c r="HA437" i="17"/>
  <c r="HA443" i="17"/>
  <c r="HA449" i="17"/>
  <c r="HA455" i="17"/>
  <c r="HA461" i="17"/>
  <c r="HA467" i="17"/>
  <c r="HA473" i="17"/>
  <c r="HA479" i="17"/>
  <c r="HA485" i="17"/>
  <c r="GI266" i="17"/>
  <c r="GI296" i="17"/>
  <c r="GI302" i="17"/>
  <c r="GI320" i="17"/>
  <c r="GI332" i="17"/>
  <c r="HA192" i="17"/>
  <c r="GZ162" i="17"/>
  <c r="GZ168" i="17"/>
  <c r="GZ174" i="17"/>
  <c r="GZ180" i="17"/>
  <c r="GZ186" i="17"/>
  <c r="GZ192" i="17"/>
  <c r="GZ198" i="17"/>
  <c r="GZ204" i="17"/>
  <c r="GZ210" i="17"/>
  <c r="GZ216" i="17"/>
  <c r="GZ222" i="17"/>
  <c r="GZ228" i="17"/>
  <c r="GZ234" i="17"/>
  <c r="GZ240" i="17"/>
  <c r="GZ246" i="17"/>
  <c r="GZ252" i="17"/>
  <c r="GZ258" i="17"/>
  <c r="GZ264" i="17"/>
  <c r="GZ270" i="17"/>
  <c r="GZ276" i="17"/>
  <c r="GZ282" i="17"/>
  <c r="GZ288" i="17"/>
  <c r="GZ294" i="17"/>
  <c r="GZ300" i="17"/>
  <c r="GZ306" i="17"/>
  <c r="GZ312" i="17"/>
  <c r="GZ318" i="17"/>
  <c r="GZ324" i="17"/>
  <c r="GZ330" i="17"/>
  <c r="GZ336" i="17"/>
  <c r="GZ342" i="17"/>
  <c r="GZ348" i="17"/>
  <c r="GZ354" i="17"/>
  <c r="GZ360" i="17"/>
  <c r="GZ366" i="17"/>
  <c r="GZ372" i="17"/>
  <c r="GZ378" i="17"/>
  <c r="GZ384" i="17"/>
  <c r="GZ390" i="17"/>
  <c r="GZ498" i="17"/>
  <c r="HA499" i="17"/>
  <c r="HF403" i="17"/>
  <c r="HG403" i="17" s="1"/>
  <c r="HH403" i="17" s="1"/>
  <c r="HF421" i="17"/>
  <c r="HG421" i="17" s="1"/>
  <c r="HH421" i="17" s="1"/>
  <c r="HF487" i="17"/>
  <c r="HG487" i="17" s="1"/>
  <c r="HH487" i="17" s="1"/>
  <c r="GI11" i="17"/>
  <c r="GZ14" i="17"/>
  <c r="GZ20" i="17"/>
  <c r="GI23" i="17"/>
  <c r="GZ26" i="17"/>
  <c r="GI29" i="17"/>
  <c r="GI35" i="17"/>
  <c r="GI41" i="17"/>
  <c r="GI47" i="17"/>
  <c r="HF409" i="17"/>
  <c r="HG409" i="17" s="1"/>
  <c r="HH409" i="17" s="1"/>
  <c r="HF433" i="17"/>
  <c r="HG433" i="17" s="1"/>
  <c r="HH433" i="17" s="1"/>
  <c r="HA15" i="17"/>
  <c r="HA21" i="17"/>
  <c r="HA33" i="17"/>
  <c r="HA39" i="17"/>
  <c r="GZ9" i="17"/>
  <c r="GZ15" i="17"/>
  <c r="GZ21" i="17"/>
  <c r="GZ27" i="17"/>
  <c r="GZ33" i="17"/>
  <c r="GI36" i="17"/>
  <c r="GZ39" i="17"/>
  <c r="GE6" i="17"/>
  <c r="DC7" i="17"/>
  <c r="DC13" i="17"/>
  <c r="HB13" i="17"/>
  <c r="DC19" i="17"/>
  <c r="HB19" i="17"/>
  <c r="DC25" i="17"/>
  <c r="DC31" i="17"/>
  <c r="DC43" i="17"/>
  <c r="DC49" i="17"/>
  <c r="HF427" i="17"/>
  <c r="HG427" i="17" s="1"/>
  <c r="HH427" i="17" s="1"/>
  <c r="HF439" i="17"/>
  <c r="HG439" i="17" s="1"/>
  <c r="HH439" i="17" s="1"/>
  <c r="HF451" i="17"/>
  <c r="HG451" i="17" s="1"/>
  <c r="HH451" i="17" s="1"/>
  <c r="GZ4" i="17"/>
  <c r="GZ10" i="17"/>
  <c r="GI13" i="17"/>
  <c r="GZ16" i="17"/>
  <c r="GI19" i="17"/>
  <c r="GZ22" i="17"/>
  <c r="DB38" i="17"/>
  <c r="DB44" i="17"/>
  <c r="DB50" i="17"/>
  <c r="HF475" i="17"/>
  <c r="HG475" i="17" s="1"/>
  <c r="HH475" i="17" s="1"/>
  <c r="HA5" i="17"/>
  <c r="GE31" i="17"/>
  <c r="DC32" i="17"/>
  <c r="GE37" i="17"/>
  <c r="GE43" i="17"/>
  <c r="HA47" i="17"/>
  <c r="GE49" i="17"/>
  <c r="HF397" i="17"/>
  <c r="HG397" i="17" s="1"/>
  <c r="HH397" i="17" s="1"/>
  <c r="HF445" i="17"/>
  <c r="HG445" i="17" s="1"/>
  <c r="HH445" i="17" s="1"/>
  <c r="HF493" i="17"/>
  <c r="HG493" i="17" s="1"/>
  <c r="HH493" i="17" s="1"/>
  <c r="DB3" i="17"/>
  <c r="GZ5" i="17"/>
  <c r="GI8" i="17"/>
  <c r="DB9" i="17"/>
  <c r="GZ11" i="17"/>
  <c r="GI14" i="17"/>
  <c r="DB15" i="17"/>
  <c r="DD15" i="17" s="1"/>
  <c r="GZ17" i="17"/>
  <c r="GI20" i="17"/>
  <c r="DB21" i="17"/>
  <c r="GZ23" i="17"/>
  <c r="DB27" i="17"/>
  <c r="GZ29" i="17"/>
  <c r="GI32" i="17"/>
  <c r="DB33" i="17"/>
  <c r="GZ35" i="17"/>
  <c r="DB39" i="17"/>
  <c r="GZ41" i="17"/>
  <c r="GI44" i="17"/>
  <c r="DB45" i="17"/>
  <c r="GZ47" i="17"/>
  <c r="GI50" i="17"/>
  <c r="DB51" i="17"/>
  <c r="HF391" i="17"/>
  <c r="HG391" i="17" s="1"/>
  <c r="HH391" i="17" s="1"/>
  <c r="HF481" i="17"/>
  <c r="HG481" i="17" s="1"/>
  <c r="HH481" i="17" s="1"/>
  <c r="HF415" i="17"/>
  <c r="HG415" i="17" s="1"/>
  <c r="HH415" i="17" s="1"/>
  <c r="HF499" i="17"/>
  <c r="HG499" i="17" s="1"/>
  <c r="HH499" i="17" s="1"/>
  <c r="GI3" i="17"/>
  <c r="GI9" i="17"/>
  <c r="GI21" i="17"/>
  <c r="GI27" i="17"/>
  <c r="GZ48" i="17"/>
  <c r="HF457" i="17"/>
  <c r="HG457" i="17" s="1"/>
  <c r="HH457" i="17" s="1"/>
  <c r="HF463" i="17"/>
  <c r="HG463" i="17" s="1"/>
  <c r="HH463" i="17" s="1"/>
  <c r="HF469" i="17"/>
  <c r="HG469" i="17" s="1"/>
  <c r="HH469" i="17" s="1"/>
  <c r="DC4" i="17"/>
  <c r="DC10" i="17"/>
  <c r="DC16" i="17"/>
  <c r="DC22" i="17"/>
  <c r="DC28" i="17"/>
  <c r="HA31" i="17"/>
  <c r="DC34" i="17"/>
  <c r="HA37" i="17"/>
  <c r="DC40" i="17"/>
  <c r="HA43" i="17"/>
  <c r="DC46" i="17"/>
  <c r="HA49" i="17"/>
  <c r="GE51" i="17"/>
  <c r="GI227" i="17"/>
  <c r="GI491" i="17"/>
  <c r="GI497" i="17"/>
  <c r="HF386" i="17"/>
  <c r="HG386" i="17" s="1"/>
  <c r="HH386" i="17" s="1"/>
  <c r="HF392" i="17"/>
  <c r="HG392" i="17" s="1"/>
  <c r="HH392" i="17" s="1"/>
  <c r="HF398" i="17"/>
  <c r="HG398" i="17" s="1"/>
  <c r="HH398" i="17" s="1"/>
  <c r="HF404" i="17"/>
  <c r="HG404" i="17" s="1"/>
  <c r="HH404" i="17" s="1"/>
  <c r="HF410" i="17"/>
  <c r="HG410" i="17" s="1"/>
  <c r="HH410" i="17" s="1"/>
  <c r="HF416" i="17"/>
  <c r="HG416" i="17" s="1"/>
  <c r="HH416" i="17" s="1"/>
  <c r="HF422" i="17"/>
  <c r="HG422" i="17" s="1"/>
  <c r="HH422" i="17" s="1"/>
  <c r="HF428" i="17"/>
  <c r="HG428" i="17" s="1"/>
  <c r="HH428" i="17" s="1"/>
  <c r="HF434" i="17"/>
  <c r="HG434" i="17" s="1"/>
  <c r="HH434" i="17" s="1"/>
  <c r="HF440" i="17"/>
  <c r="HG440" i="17" s="1"/>
  <c r="HH440" i="17" s="1"/>
  <c r="HF446" i="17"/>
  <c r="HG446" i="17" s="1"/>
  <c r="HH446" i="17" s="1"/>
  <c r="HF452" i="17"/>
  <c r="HG452" i="17" s="1"/>
  <c r="HH452" i="17" s="1"/>
  <c r="HF458" i="17"/>
  <c r="HG458" i="17" s="1"/>
  <c r="HH458" i="17" s="1"/>
  <c r="HF464" i="17"/>
  <c r="HG464" i="17" s="1"/>
  <c r="HH464" i="17" s="1"/>
  <c r="HF470" i="17"/>
  <c r="HG470" i="17" s="1"/>
  <c r="HH470" i="17" s="1"/>
  <c r="HF476" i="17"/>
  <c r="HG476" i="17" s="1"/>
  <c r="HH476" i="17" s="1"/>
  <c r="HF482" i="17"/>
  <c r="HG482" i="17" s="1"/>
  <c r="HH482" i="17" s="1"/>
  <c r="HF488" i="17"/>
  <c r="HG488" i="17" s="1"/>
  <c r="HH488" i="17" s="1"/>
  <c r="HF494" i="17"/>
  <c r="HG494" i="17" s="1"/>
  <c r="HH494" i="17" s="1"/>
  <c r="HF500" i="17"/>
  <c r="HG500" i="17" s="1"/>
  <c r="HH500" i="17" s="1"/>
  <c r="GZ87" i="17"/>
  <c r="GZ93" i="17"/>
  <c r="GZ99" i="17"/>
  <c r="GZ105" i="17"/>
  <c r="GI114" i="17"/>
  <c r="GI216" i="17"/>
  <c r="GI228" i="17"/>
  <c r="GI246" i="17"/>
  <c r="GI330" i="17"/>
  <c r="GI336" i="17"/>
  <c r="GZ339" i="17"/>
  <c r="GZ345" i="17"/>
  <c r="GZ351" i="17"/>
  <c r="GI354" i="17"/>
  <c r="GZ357" i="17"/>
  <c r="GZ363" i="17"/>
  <c r="GZ369" i="17"/>
  <c r="GI414" i="17"/>
  <c r="GI444" i="17"/>
  <c r="GI480" i="17"/>
  <c r="GI486" i="17"/>
  <c r="GE342" i="17"/>
  <c r="GE348" i="17"/>
  <c r="GE354" i="17"/>
  <c r="GE360" i="17"/>
  <c r="GE366" i="17"/>
  <c r="GE372" i="17"/>
  <c r="GE378" i="17"/>
  <c r="GE384" i="17"/>
  <c r="HF387" i="17"/>
  <c r="HG387" i="17" s="1"/>
  <c r="HH387" i="17" s="1"/>
  <c r="GE390" i="17"/>
  <c r="HF393" i="17"/>
  <c r="HG393" i="17" s="1"/>
  <c r="HH393" i="17" s="1"/>
  <c r="HF399" i="17"/>
  <c r="HG399" i="17" s="1"/>
  <c r="HH399" i="17" s="1"/>
  <c r="GE402" i="17"/>
  <c r="HF405" i="17"/>
  <c r="HG405" i="17" s="1"/>
  <c r="HH405" i="17" s="1"/>
  <c r="HF411" i="17"/>
  <c r="HG411" i="17" s="1"/>
  <c r="HH411" i="17" s="1"/>
  <c r="HF417" i="17"/>
  <c r="HG417" i="17" s="1"/>
  <c r="HH417" i="17" s="1"/>
  <c r="HF423" i="17"/>
  <c r="HG423" i="17" s="1"/>
  <c r="HH423" i="17" s="1"/>
  <c r="HF429" i="17"/>
  <c r="HG429" i="17" s="1"/>
  <c r="HH429" i="17" s="1"/>
  <c r="HF435" i="17"/>
  <c r="HG435" i="17" s="1"/>
  <c r="HH435" i="17" s="1"/>
  <c r="HF441" i="17"/>
  <c r="HG441" i="17" s="1"/>
  <c r="HH441" i="17" s="1"/>
  <c r="HF447" i="17"/>
  <c r="HG447" i="17" s="1"/>
  <c r="HH447" i="17" s="1"/>
  <c r="HF453" i="17"/>
  <c r="HG453" i="17" s="1"/>
  <c r="HH453" i="17" s="1"/>
  <c r="HF459" i="17"/>
  <c r="HG459" i="17" s="1"/>
  <c r="HH459" i="17" s="1"/>
  <c r="HF465" i="17"/>
  <c r="HG465" i="17" s="1"/>
  <c r="HH465" i="17" s="1"/>
  <c r="HF471" i="17"/>
  <c r="HG471" i="17" s="1"/>
  <c r="HH471" i="17" s="1"/>
  <c r="HF477" i="17"/>
  <c r="HG477" i="17" s="1"/>
  <c r="HH477" i="17" s="1"/>
  <c r="HF483" i="17"/>
  <c r="HG483" i="17" s="1"/>
  <c r="HH483" i="17" s="1"/>
  <c r="HF489" i="17"/>
  <c r="HG489" i="17" s="1"/>
  <c r="HH489" i="17" s="1"/>
  <c r="HF495" i="17"/>
  <c r="HG495" i="17" s="1"/>
  <c r="HH495" i="17" s="1"/>
  <c r="HF501" i="17"/>
  <c r="HG501" i="17" s="1"/>
  <c r="HH501" i="17" s="1"/>
  <c r="DB80" i="17"/>
  <c r="DD80" i="17" s="1"/>
  <c r="GZ412" i="17"/>
  <c r="HA341" i="17"/>
  <c r="HA347" i="17"/>
  <c r="HA353" i="17"/>
  <c r="HA359" i="17"/>
  <c r="HA365" i="17"/>
  <c r="HA371" i="17"/>
  <c r="HA377" i="17"/>
  <c r="HA383" i="17"/>
  <c r="HF388" i="17"/>
  <c r="HG388" i="17" s="1"/>
  <c r="HH388" i="17" s="1"/>
  <c r="HA389" i="17"/>
  <c r="HF394" i="17"/>
  <c r="HG394" i="17" s="1"/>
  <c r="HH394" i="17" s="1"/>
  <c r="HF400" i="17"/>
  <c r="HG400" i="17" s="1"/>
  <c r="HH400" i="17" s="1"/>
  <c r="HF406" i="17"/>
  <c r="HG406" i="17" s="1"/>
  <c r="HH406" i="17" s="1"/>
  <c r="HF412" i="17"/>
  <c r="HG412" i="17" s="1"/>
  <c r="HH412" i="17" s="1"/>
  <c r="HF418" i="17"/>
  <c r="HG418" i="17" s="1"/>
  <c r="HH418" i="17" s="1"/>
  <c r="HF424" i="17"/>
  <c r="HG424" i="17" s="1"/>
  <c r="HH424" i="17" s="1"/>
  <c r="HF430" i="17"/>
  <c r="HG430" i="17" s="1"/>
  <c r="HH430" i="17" s="1"/>
  <c r="HF436" i="17"/>
  <c r="HG436" i="17" s="1"/>
  <c r="HH436" i="17" s="1"/>
  <c r="HF442" i="17"/>
  <c r="HG442" i="17" s="1"/>
  <c r="HH442" i="17" s="1"/>
  <c r="HF448" i="17"/>
  <c r="HG448" i="17" s="1"/>
  <c r="HH448" i="17" s="1"/>
  <c r="HF454" i="17"/>
  <c r="HG454" i="17" s="1"/>
  <c r="HH454" i="17" s="1"/>
  <c r="HF460" i="17"/>
  <c r="HG460" i="17" s="1"/>
  <c r="HH460" i="17" s="1"/>
  <c r="HF466" i="17"/>
  <c r="HG466" i="17" s="1"/>
  <c r="HH466" i="17" s="1"/>
  <c r="HF472" i="17"/>
  <c r="HG472" i="17" s="1"/>
  <c r="HH472" i="17" s="1"/>
  <c r="HF478" i="17"/>
  <c r="HG478" i="17" s="1"/>
  <c r="HH478" i="17" s="1"/>
  <c r="HF484" i="17"/>
  <c r="HG484" i="17" s="1"/>
  <c r="HH484" i="17" s="1"/>
  <c r="HF490" i="17"/>
  <c r="HG490" i="17" s="1"/>
  <c r="HH490" i="17" s="1"/>
  <c r="HF496" i="17"/>
  <c r="HG496" i="17" s="1"/>
  <c r="HH496" i="17" s="1"/>
  <c r="GZ53" i="17"/>
  <c r="GZ59" i="17"/>
  <c r="GZ65" i="17"/>
  <c r="GZ71" i="17"/>
  <c r="GZ77" i="17"/>
  <c r="GZ83" i="17"/>
  <c r="GI92" i="17"/>
  <c r="GI98" i="17"/>
  <c r="GI104" i="17"/>
  <c r="GI110" i="17"/>
  <c r="GR113" i="17" s="1"/>
  <c r="GZ113" i="17"/>
  <c r="GZ119" i="17"/>
  <c r="GZ125" i="17"/>
  <c r="GZ131" i="17"/>
  <c r="GZ137" i="17"/>
  <c r="GI140" i="17"/>
  <c r="DB141" i="17"/>
  <c r="GZ143" i="17"/>
  <c r="GZ149" i="17"/>
  <c r="GI152" i="17"/>
  <c r="GZ155" i="17"/>
  <c r="GZ161" i="17"/>
  <c r="GZ167" i="17"/>
  <c r="GZ173" i="17"/>
  <c r="GZ179" i="17"/>
  <c r="GZ185" i="17"/>
  <c r="GZ191" i="17"/>
  <c r="GZ197" i="17"/>
  <c r="GZ203" i="17"/>
  <c r="GZ209" i="17"/>
  <c r="GI212" i="17"/>
  <c r="GZ215" i="17"/>
  <c r="GZ221" i="17"/>
  <c r="GZ227" i="17"/>
  <c r="GZ233" i="17"/>
  <c r="GZ239" i="17"/>
  <c r="GI242" i="17"/>
  <c r="GZ245" i="17"/>
  <c r="GZ251" i="17"/>
  <c r="GZ257" i="17"/>
  <c r="GZ263" i="17"/>
  <c r="GZ269" i="17"/>
  <c r="GZ275" i="17"/>
  <c r="GZ281" i="17"/>
  <c r="GZ287" i="17"/>
  <c r="GZ293" i="17"/>
  <c r="GZ299" i="17"/>
  <c r="GZ305" i="17"/>
  <c r="GZ311" i="17"/>
  <c r="GZ317" i="17"/>
  <c r="GZ323" i="17"/>
  <c r="GZ329" i="17"/>
  <c r="GZ335" i="17"/>
  <c r="GZ341" i="17"/>
  <c r="GZ347" i="17"/>
  <c r="GZ353" i="17"/>
  <c r="GI356" i="17"/>
  <c r="GZ359" i="17"/>
  <c r="GZ365" i="17"/>
  <c r="GI368" i="17"/>
  <c r="GZ371" i="17"/>
  <c r="GZ377" i="17"/>
  <c r="GZ383" i="17"/>
  <c r="GZ389" i="17"/>
  <c r="GZ395" i="17"/>
  <c r="GZ401" i="17"/>
  <c r="GI404" i="17"/>
  <c r="GZ407" i="17"/>
  <c r="GZ413" i="17"/>
  <c r="GZ419" i="17"/>
  <c r="GZ425" i="17"/>
  <c r="GZ431" i="17"/>
  <c r="GI434" i="17"/>
  <c r="GZ437" i="17"/>
  <c r="GZ443" i="17"/>
  <c r="GZ449" i="17"/>
  <c r="GZ455" i="17"/>
  <c r="GZ461" i="17"/>
  <c r="GI464" i="17"/>
  <c r="GZ467" i="17"/>
  <c r="GI470" i="17"/>
  <c r="GZ473" i="17"/>
  <c r="GZ479" i="17"/>
  <c r="GI482" i="17"/>
  <c r="GZ485" i="17"/>
  <c r="HF389" i="17"/>
  <c r="HG389" i="17" s="1"/>
  <c r="HH389" i="17" s="1"/>
  <c r="HF395" i="17"/>
  <c r="HG395" i="17" s="1"/>
  <c r="HH395" i="17" s="1"/>
  <c r="HF401" i="17"/>
  <c r="HG401" i="17" s="1"/>
  <c r="HH401" i="17" s="1"/>
  <c r="HF407" i="17"/>
  <c r="HG407" i="17" s="1"/>
  <c r="HH407" i="17" s="1"/>
  <c r="HF413" i="17"/>
  <c r="HG413" i="17" s="1"/>
  <c r="HH413" i="17" s="1"/>
  <c r="HF419" i="17"/>
  <c r="HG419" i="17" s="1"/>
  <c r="HH419" i="17" s="1"/>
  <c r="HF425" i="17"/>
  <c r="HG425" i="17" s="1"/>
  <c r="HH425" i="17" s="1"/>
  <c r="HF431" i="17"/>
  <c r="HG431" i="17" s="1"/>
  <c r="HH431" i="17" s="1"/>
  <c r="HF437" i="17"/>
  <c r="HG437" i="17" s="1"/>
  <c r="HH437" i="17" s="1"/>
  <c r="HF443" i="17"/>
  <c r="HG443" i="17" s="1"/>
  <c r="HH443" i="17" s="1"/>
  <c r="HF449" i="17"/>
  <c r="HG449" i="17" s="1"/>
  <c r="HH449" i="17" s="1"/>
  <c r="HF455" i="17"/>
  <c r="HG455" i="17" s="1"/>
  <c r="HH455" i="17" s="1"/>
  <c r="HF461" i="17"/>
  <c r="HG461" i="17" s="1"/>
  <c r="HH461" i="17" s="1"/>
  <c r="HF467" i="17"/>
  <c r="HG467" i="17" s="1"/>
  <c r="HH467" i="17" s="1"/>
  <c r="HF473" i="17"/>
  <c r="HG473" i="17" s="1"/>
  <c r="HH473" i="17" s="1"/>
  <c r="HF479" i="17"/>
  <c r="HG479" i="17" s="1"/>
  <c r="HH479" i="17" s="1"/>
  <c r="HF485" i="17"/>
  <c r="HG485" i="17" s="1"/>
  <c r="HH485" i="17" s="1"/>
  <c r="HF491" i="17"/>
  <c r="HG491" i="17" s="1"/>
  <c r="HH491" i="17" s="1"/>
  <c r="HF497" i="17"/>
  <c r="HG497" i="17" s="1"/>
  <c r="HH497" i="17" s="1"/>
  <c r="GE500" i="17"/>
  <c r="DC501" i="17"/>
  <c r="GI411" i="17"/>
  <c r="HF390" i="17"/>
  <c r="HG390" i="17" s="1"/>
  <c r="HH390" i="17" s="1"/>
  <c r="HF396" i="17"/>
  <c r="HG396" i="17" s="1"/>
  <c r="HH396" i="17" s="1"/>
  <c r="HF402" i="17"/>
  <c r="HG402" i="17" s="1"/>
  <c r="HH402" i="17" s="1"/>
  <c r="HF408" i="17"/>
  <c r="HG408" i="17" s="1"/>
  <c r="HH408" i="17" s="1"/>
  <c r="HF414" i="17"/>
  <c r="HG414" i="17" s="1"/>
  <c r="HH414" i="17" s="1"/>
  <c r="HF420" i="17"/>
  <c r="HG420" i="17" s="1"/>
  <c r="HH420" i="17" s="1"/>
  <c r="HA421" i="17"/>
  <c r="HF426" i="17"/>
  <c r="HG426" i="17" s="1"/>
  <c r="HH426" i="17" s="1"/>
  <c r="HF432" i="17"/>
  <c r="HG432" i="17" s="1"/>
  <c r="HH432" i="17" s="1"/>
  <c r="HF438" i="17"/>
  <c r="HG438" i="17" s="1"/>
  <c r="HH438" i="17" s="1"/>
  <c r="HF444" i="17"/>
  <c r="HG444" i="17" s="1"/>
  <c r="HH444" i="17" s="1"/>
  <c r="HF450" i="17"/>
  <c r="HG450" i="17" s="1"/>
  <c r="HH450" i="17" s="1"/>
  <c r="HF456" i="17"/>
  <c r="HG456" i="17" s="1"/>
  <c r="HH456" i="17" s="1"/>
  <c r="HF462" i="17"/>
  <c r="HG462" i="17" s="1"/>
  <c r="HH462" i="17" s="1"/>
  <c r="HF468" i="17"/>
  <c r="HG468" i="17" s="1"/>
  <c r="HH468" i="17" s="1"/>
  <c r="HF474" i="17"/>
  <c r="HG474" i="17" s="1"/>
  <c r="HH474" i="17" s="1"/>
  <c r="HF480" i="17"/>
  <c r="HG480" i="17" s="1"/>
  <c r="HH480" i="17" s="1"/>
  <c r="HF486" i="17"/>
  <c r="HG486" i="17" s="1"/>
  <c r="HH486" i="17" s="1"/>
  <c r="HF492" i="17"/>
  <c r="HG492" i="17" s="1"/>
  <c r="HH492" i="17" s="1"/>
  <c r="HF498" i="17"/>
  <c r="HG498" i="17" s="1"/>
  <c r="HH498" i="17" s="1"/>
  <c r="GD95" i="17"/>
  <c r="GD167" i="17"/>
  <c r="GD263" i="17"/>
  <c r="GD419" i="17"/>
  <c r="GD467" i="17"/>
  <c r="GD497" i="17"/>
  <c r="GK9" i="17"/>
  <c r="GJ9" i="17"/>
  <c r="GJ15" i="17"/>
  <c r="GK15" i="17"/>
  <c r="GK21" i="17"/>
  <c r="GJ21" i="17"/>
  <c r="GJ27" i="17"/>
  <c r="GK27" i="17"/>
  <c r="GK33" i="17"/>
  <c r="GJ33" i="17"/>
  <c r="HB35" i="17"/>
  <c r="GK39" i="17"/>
  <c r="GJ39" i="17"/>
  <c r="HB41" i="17"/>
  <c r="HA44" i="17"/>
  <c r="GK45" i="17"/>
  <c r="GJ45" i="17"/>
  <c r="HB47" i="17"/>
  <c r="HA50" i="17"/>
  <c r="GJ51" i="17"/>
  <c r="GK51" i="17"/>
  <c r="HB53" i="17"/>
  <c r="GK57" i="17"/>
  <c r="GJ57" i="17"/>
  <c r="GJ63" i="17"/>
  <c r="GK63" i="17"/>
  <c r="GK69" i="17"/>
  <c r="GJ69" i="17"/>
  <c r="HB71" i="17"/>
  <c r="GK75" i="17"/>
  <c r="GJ75" i="17"/>
  <c r="GK81" i="17"/>
  <c r="GJ81" i="17"/>
  <c r="GJ87" i="17"/>
  <c r="GK87" i="17"/>
  <c r="GK93" i="17"/>
  <c r="GJ93" i="17"/>
  <c r="GJ99" i="17"/>
  <c r="GK99" i="17"/>
  <c r="HB101" i="17"/>
  <c r="GK105" i="17"/>
  <c r="GJ105" i="17"/>
  <c r="HB107" i="17"/>
  <c r="GD35" i="17"/>
  <c r="GD77" i="17"/>
  <c r="GD191" i="17"/>
  <c r="GD209" i="17"/>
  <c r="GD281" i="17"/>
  <c r="GD299" i="17"/>
  <c r="GD317" i="17"/>
  <c r="GD323" i="17"/>
  <c r="GD347" i="17"/>
  <c r="GD365" i="17"/>
  <c r="GD425" i="17"/>
  <c r="GD491" i="17"/>
  <c r="GI17" i="17"/>
  <c r="GD18" i="17"/>
  <c r="GD24" i="17"/>
  <c r="GD30" i="17"/>
  <c r="GD36" i="17"/>
  <c r="GD42" i="17"/>
  <c r="GD48" i="17"/>
  <c r="GD54" i="17"/>
  <c r="GD60" i="17"/>
  <c r="GD66" i="17"/>
  <c r="GD72" i="17"/>
  <c r="GD78" i="17"/>
  <c r="GI83" i="17"/>
  <c r="GD84" i="17"/>
  <c r="GI89" i="17"/>
  <c r="GD90" i="17"/>
  <c r="GI95" i="17"/>
  <c r="GD96" i="17"/>
  <c r="GI101" i="17"/>
  <c r="GD102" i="17"/>
  <c r="GD108" i="17"/>
  <c r="GD173" i="17"/>
  <c r="GD359" i="17"/>
  <c r="GD401" i="17"/>
  <c r="GD461" i="17"/>
  <c r="GK4" i="17"/>
  <c r="GJ4" i="17"/>
  <c r="GE5" i="17"/>
  <c r="BX9" i="17"/>
  <c r="HA9" i="17"/>
  <c r="GK10" i="17"/>
  <c r="GJ10" i="17"/>
  <c r="GE11" i="17"/>
  <c r="GJ16" i="17"/>
  <c r="GK16" i="17"/>
  <c r="GE17" i="17"/>
  <c r="GK22" i="17"/>
  <c r="GJ22" i="17"/>
  <c r="GE23" i="17"/>
  <c r="HB24" i="17"/>
  <c r="BX27" i="17"/>
  <c r="HA27" i="17"/>
  <c r="GJ28" i="17"/>
  <c r="GK28" i="17"/>
  <c r="GE29" i="17"/>
  <c r="GK34" i="17"/>
  <c r="GJ34" i="17"/>
  <c r="GE35" i="17"/>
  <c r="GK40" i="17"/>
  <c r="GJ40" i="17"/>
  <c r="GE41" i="17"/>
  <c r="BX45" i="17"/>
  <c r="HA45" i="17"/>
  <c r="GK46" i="17"/>
  <c r="GJ46" i="17"/>
  <c r="GE47" i="17"/>
  <c r="GJ52" i="17"/>
  <c r="GK52" i="17"/>
  <c r="GE53" i="17"/>
  <c r="GK58" i="17"/>
  <c r="GJ58" i="17"/>
  <c r="GE59" i="17"/>
  <c r="GJ64" i="17"/>
  <c r="GK64" i="17"/>
  <c r="GE65" i="17"/>
  <c r="GK70" i="17"/>
  <c r="GJ70" i="17"/>
  <c r="GE71" i="17"/>
  <c r="GK76" i="17"/>
  <c r="GJ76" i="17"/>
  <c r="GE77" i="17"/>
  <c r="BX81" i="17"/>
  <c r="HA81" i="17"/>
  <c r="GK82" i="17"/>
  <c r="GJ82" i="17"/>
  <c r="GE83" i="17"/>
  <c r="GJ88" i="17"/>
  <c r="GK88" i="17"/>
  <c r="GE89" i="17"/>
  <c r="GK94" i="17"/>
  <c r="GJ94" i="17"/>
  <c r="GE95" i="17"/>
  <c r="GK100" i="17"/>
  <c r="GJ100" i="17"/>
  <c r="GE101" i="17"/>
  <c r="GK106" i="17"/>
  <c r="GJ106" i="17"/>
  <c r="GE107" i="17"/>
  <c r="GD59" i="17"/>
  <c r="GD89" i="17"/>
  <c r="GD179" i="17"/>
  <c r="GD407" i="17"/>
  <c r="GD413" i="17"/>
  <c r="GD443" i="17"/>
  <c r="GI12" i="17"/>
  <c r="GI18" i="17"/>
  <c r="GD19" i="17"/>
  <c r="GI24" i="17"/>
  <c r="GD25" i="17"/>
  <c r="GI30" i="17"/>
  <c r="GD31" i="17"/>
  <c r="GD37" i="17"/>
  <c r="GI42" i="17"/>
  <c r="GD43" i="17"/>
  <c r="GI48" i="17"/>
  <c r="GD49" i="17"/>
  <c r="GI54" i="17"/>
  <c r="GD55" i="17"/>
  <c r="GI60" i="17"/>
  <c r="GD61" i="17"/>
  <c r="GI66" i="17"/>
  <c r="GD67" i="17"/>
  <c r="GI72" i="17"/>
  <c r="GD73" i="17"/>
  <c r="GI78" i="17"/>
  <c r="GD79" i="17"/>
  <c r="GD85" i="17"/>
  <c r="GD91" i="17"/>
  <c r="GD97" i="17"/>
  <c r="GD103" i="17"/>
  <c r="GD245" i="17"/>
  <c r="GD329" i="17"/>
  <c r="GD389" i="17"/>
  <c r="HA4" i="17"/>
  <c r="GK5" i="17"/>
  <c r="GJ5" i="17"/>
  <c r="HB7" i="17"/>
  <c r="HA10" i="17"/>
  <c r="GJ11" i="17"/>
  <c r="GK11" i="17"/>
  <c r="HA16" i="17"/>
  <c r="GJ17" i="17"/>
  <c r="GK17" i="17"/>
  <c r="HA22" i="17"/>
  <c r="GK23" i="17"/>
  <c r="GJ23" i="17"/>
  <c r="HB25" i="17"/>
  <c r="HA28" i="17"/>
  <c r="GJ29" i="17"/>
  <c r="GK29" i="17"/>
  <c r="HB31" i="17"/>
  <c r="HA34" i="17"/>
  <c r="GK35" i="17"/>
  <c r="GJ35" i="17"/>
  <c r="HB37" i="17"/>
  <c r="HA40" i="17"/>
  <c r="GK41" i="17"/>
  <c r="GJ41" i="17"/>
  <c r="HB43" i="17"/>
  <c r="HA46" i="17"/>
  <c r="GJ47" i="17"/>
  <c r="GK47" i="17"/>
  <c r="HB49" i="17"/>
  <c r="HA52" i="17"/>
  <c r="GJ53" i="17"/>
  <c r="GK53" i="17"/>
  <c r="HB55" i="17"/>
  <c r="HA58" i="17"/>
  <c r="GK59" i="17"/>
  <c r="GJ59" i="17"/>
  <c r="HB61" i="17"/>
  <c r="HA64" i="17"/>
  <c r="GJ65" i="17"/>
  <c r="GK65" i="17"/>
  <c r="HB67" i="17"/>
  <c r="HA70" i="17"/>
  <c r="GK71" i="17"/>
  <c r="GJ71" i="17"/>
  <c r="HB73" i="17"/>
  <c r="HA76" i="17"/>
  <c r="GK77" i="17"/>
  <c r="GJ77" i="17"/>
  <c r="HB79" i="17"/>
  <c r="HA82" i="17"/>
  <c r="GJ83" i="17"/>
  <c r="GK83" i="17"/>
  <c r="DC85" i="17"/>
  <c r="HB85" i="17"/>
  <c r="HA88" i="17"/>
  <c r="GJ89" i="17"/>
  <c r="GK89" i="17"/>
  <c r="GE90" i="17"/>
  <c r="DC91" i="17"/>
  <c r="HB91" i="17"/>
  <c r="HA94" i="17"/>
  <c r="GK95" i="17"/>
  <c r="GJ95" i="17"/>
  <c r="GE96" i="17"/>
  <c r="DC97" i="17"/>
  <c r="HB97" i="17"/>
  <c r="HA100" i="17"/>
  <c r="GJ101" i="17"/>
  <c r="GK101" i="17"/>
  <c r="GE102" i="17"/>
  <c r="DC103" i="17"/>
  <c r="HA106" i="17"/>
  <c r="GK107" i="17"/>
  <c r="GJ107" i="17"/>
  <c r="GE108" i="17"/>
  <c r="GD23" i="17"/>
  <c r="GD29" i="17"/>
  <c r="GD41" i="17"/>
  <c r="GD71" i="17"/>
  <c r="GD185" i="17"/>
  <c r="GD269" i="17"/>
  <c r="GD305" i="17"/>
  <c r="GD395" i="17"/>
  <c r="GD449" i="17"/>
  <c r="GD479" i="17"/>
  <c r="GI7" i="17"/>
  <c r="GD14" i="17"/>
  <c r="GD20" i="17"/>
  <c r="GI25" i="17"/>
  <c r="GD26" i="17"/>
  <c r="GD32" i="17"/>
  <c r="GD38" i="17"/>
  <c r="GD44" i="17"/>
  <c r="GD50" i="17"/>
  <c r="GD56" i="17"/>
  <c r="GD62" i="17"/>
  <c r="GD68" i="17"/>
  <c r="GD74" i="17"/>
  <c r="GD80" i="17"/>
  <c r="GD86" i="17"/>
  <c r="GD92" i="17"/>
  <c r="GI97" i="17"/>
  <c r="DB98" i="17"/>
  <c r="GD98" i="17"/>
  <c r="GI103" i="17"/>
  <c r="DB104" i="17"/>
  <c r="GD104" i="17"/>
  <c r="GI109" i="17"/>
  <c r="GD47" i="17"/>
  <c r="GD83" i="17"/>
  <c r="GD131" i="17"/>
  <c r="GD197" i="17"/>
  <c r="GD203" i="17"/>
  <c r="GD215" i="17"/>
  <c r="GD221" i="17"/>
  <c r="GD431" i="17"/>
  <c r="GK6" i="17"/>
  <c r="GJ6" i="17"/>
  <c r="HB8" i="17"/>
  <c r="GK12" i="17"/>
  <c r="GJ12" i="17"/>
  <c r="DC14" i="17"/>
  <c r="HB14" i="17"/>
  <c r="GK18" i="17"/>
  <c r="GJ18" i="17"/>
  <c r="DC20" i="17"/>
  <c r="HB20" i="17"/>
  <c r="BX23" i="17"/>
  <c r="HA23" i="17"/>
  <c r="GK24" i="17"/>
  <c r="GJ24" i="17"/>
  <c r="HB26" i="17"/>
  <c r="GK30" i="17"/>
  <c r="GJ30" i="17"/>
  <c r="HB32" i="17"/>
  <c r="GK36" i="17"/>
  <c r="GJ36" i="17"/>
  <c r="HB38" i="17"/>
  <c r="BX41" i="17"/>
  <c r="HA41" i="17"/>
  <c r="GK42" i="17"/>
  <c r="GJ42" i="17"/>
  <c r="HB44" i="17"/>
  <c r="GK48" i="17"/>
  <c r="GJ48" i="17"/>
  <c r="HB50" i="17"/>
  <c r="GK54" i="17"/>
  <c r="GJ54" i="17"/>
  <c r="HB56" i="17"/>
  <c r="GK60" i="17"/>
  <c r="GJ60" i="17"/>
  <c r="HB62" i="17"/>
  <c r="GK66" i="17"/>
  <c r="GJ66" i="17"/>
  <c r="HB68" i="17"/>
  <c r="GK72" i="17"/>
  <c r="GJ72" i="17"/>
  <c r="HB74" i="17"/>
  <c r="GK78" i="17"/>
  <c r="GJ78" i="17"/>
  <c r="HB80" i="17"/>
  <c r="GJ84" i="17"/>
  <c r="GK84" i="17"/>
  <c r="HB86" i="17"/>
  <c r="HA89" i="17"/>
  <c r="GK90" i="17"/>
  <c r="GJ90" i="17"/>
  <c r="HB92" i="17"/>
  <c r="HA95" i="17"/>
  <c r="GK96" i="17"/>
  <c r="GJ96" i="17"/>
  <c r="GE97" i="17"/>
  <c r="HB98" i="17"/>
  <c r="HA101" i="17"/>
  <c r="GK102" i="17"/>
  <c r="GJ102" i="17"/>
  <c r="GE103" i="17"/>
  <c r="DC104" i="17"/>
  <c r="HA107" i="17"/>
  <c r="GK108" i="17"/>
  <c r="GJ108" i="17"/>
  <c r="GD341" i="17"/>
  <c r="GD353" i="17"/>
  <c r="GD377" i="17"/>
  <c r="GD383" i="17"/>
  <c r="GD455" i="17"/>
  <c r="GD15" i="17"/>
  <c r="GD21" i="17"/>
  <c r="GI26" i="17"/>
  <c r="GD27" i="17"/>
  <c r="GD33" i="17"/>
  <c r="GI38" i="17"/>
  <c r="GD39" i="17"/>
  <c r="GD45" i="17"/>
  <c r="GD51" i="17"/>
  <c r="GD57" i="17"/>
  <c r="GD63" i="17"/>
  <c r="GI68" i="17"/>
  <c r="GD69" i="17"/>
  <c r="GD75" i="17"/>
  <c r="GD81" i="17"/>
  <c r="GI86" i="17"/>
  <c r="GD87" i="17"/>
  <c r="GZ89" i="17"/>
  <c r="GD93" i="17"/>
  <c r="GZ95" i="17"/>
  <c r="GD99" i="17"/>
  <c r="GZ101" i="17"/>
  <c r="DB105" i="17"/>
  <c r="GD105" i="17"/>
  <c r="GZ107" i="17"/>
  <c r="GD17" i="17"/>
  <c r="GD53" i="17"/>
  <c r="GD65" i="17"/>
  <c r="GD107" i="17"/>
  <c r="GD125" i="17"/>
  <c r="GD137" i="17"/>
  <c r="GD161" i="17"/>
  <c r="GD227" i="17"/>
  <c r="GD275" i="17"/>
  <c r="GD335" i="17"/>
  <c r="GD485" i="17"/>
  <c r="GK7" i="17"/>
  <c r="GJ7" i="17"/>
  <c r="HB9" i="17"/>
  <c r="GJ13" i="17"/>
  <c r="GK13" i="17"/>
  <c r="HB15" i="17"/>
  <c r="GJ19" i="17"/>
  <c r="GK19" i="17"/>
  <c r="HB21" i="17"/>
  <c r="GK25" i="17"/>
  <c r="GJ25" i="17"/>
  <c r="HB27" i="17"/>
  <c r="GJ31" i="17"/>
  <c r="GK31" i="17"/>
  <c r="HB33" i="17"/>
  <c r="GK37" i="17"/>
  <c r="GJ37" i="17"/>
  <c r="HB39" i="17"/>
  <c r="GK43" i="17"/>
  <c r="GJ43" i="17"/>
  <c r="HB45" i="17"/>
  <c r="GJ49" i="17"/>
  <c r="GK49" i="17"/>
  <c r="HB51" i="17"/>
  <c r="GJ55" i="17"/>
  <c r="GK55" i="17"/>
  <c r="HB57" i="17"/>
  <c r="GK61" i="17"/>
  <c r="GJ61" i="17"/>
  <c r="HB63" i="17"/>
  <c r="GJ67" i="17"/>
  <c r="GK67" i="17"/>
  <c r="HB69" i="17"/>
  <c r="GK73" i="17"/>
  <c r="GJ73" i="17"/>
  <c r="HB75" i="17"/>
  <c r="GK79" i="17"/>
  <c r="GJ79" i="17"/>
  <c r="HB81" i="17"/>
  <c r="GJ85" i="17"/>
  <c r="GK85" i="17"/>
  <c r="HB87" i="17"/>
  <c r="GJ91" i="17"/>
  <c r="GK91" i="17"/>
  <c r="HB93" i="17"/>
  <c r="HA96" i="17"/>
  <c r="GK97" i="17"/>
  <c r="GJ97" i="17"/>
  <c r="HB99" i="17"/>
  <c r="HA102" i="17"/>
  <c r="GJ103" i="17"/>
  <c r="GK103" i="17"/>
  <c r="GE104" i="17"/>
  <c r="DC105" i="17"/>
  <c r="HB105" i="17"/>
  <c r="HA108" i="17"/>
  <c r="GK109" i="17"/>
  <c r="GJ109" i="17"/>
  <c r="GD101" i="17"/>
  <c r="GD113" i="17"/>
  <c r="GD143" i="17"/>
  <c r="GD149" i="17"/>
  <c r="GD155" i="17"/>
  <c r="GD287" i="17"/>
  <c r="GD293" i="17"/>
  <c r="GD311" i="17"/>
  <c r="GI15" i="17"/>
  <c r="GD16" i="17"/>
  <c r="GD22" i="17"/>
  <c r="GD28" i="17"/>
  <c r="GD34" i="17"/>
  <c r="GD40" i="17"/>
  <c r="GI45" i="17"/>
  <c r="DB46" i="17"/>
  <c r="GD46" i="17"/>
  <c r="GD52" i="17"/>
  <c r="GD58" i="17"/>
  <c r="GD64" i="17"/>
  <c r="GD70" i="17"/>
  <c r="GI75" i="17"/>
  <c r="GD76" i="17"/>
  <c r="GD82" i="17"/>
  <c r="GD88" i="17"/>
  <c r="GZ90" i="17"/>
  <c r="GD94" i="17"/>
  <c r="GZ96" i="17"/>
  <c r="GD100" i="17"/>
  <c r="GZ102" i="17"/>
  <c r="GD106" i="17"/>
  <c r="GZ108" i="17"/>
  <c r="GD119" i="17"/>
  <c r="GD233" i="17"/>
  <c r="GD239" i="17"/>
  <c r="GD251" i="17"/>
  <c r="GD257" i="17"/>
  <c r="GD371" i="17"/>
  <c r="GD437" i="17"/>
  <c r="GD473" i="17"/>
  <c r="HB4" i="17"/>
  <c r="GK8" i="17"/>
  <c r="GJ8" i="17"/>
  <c r="HB10" i="17"/>
  <c r="GJ14" i="17"/>
  <c r="GK14" i="17"/>
  <c r="HB16" i="17"/>
  <c r="GK20" i="17"/>
  <c r="GJ20" i="17"/>
  <c r="HB22" i="17"/>
  <c r="GK26" i="17"/>
  <c r="GJ26" i="17"/>
  <c r="HB28" i="17"/>
  <c r="GK32" i="17"/>
  <c r="GJ32" i="17"/>
  <c r="HB34" i="17"/>
  <c r="GK38" i="17"/>
  <c r="GJ38" i="17"/>
  <c r="HB40" i="17"/>
  <c r="GK44" i="17"/>
  <c r="GJ44" i="17"/>
  <c r="GE45" i="17"/>
  <c r="HB46" i="17"/>
  <c r="GJ50" i="17"/>
  <c r="GK50" i="17"/>
  <c r="HB52" i="17"/>
  <c r="GK56" i="17"/>
  <c r="GJ56" i="17"/>
  <c r="HB58" i="17"/>
  <c r="GK62" i="17"/>
  <c r="GJ62" i="17"/>
  <c r="HB64" i="17"/>
  <c r="GK68" i="17"/>
  <c r="GJ68" i="17"/>
  <c r="HB70" i="17"/>
  <c r="GK74" i="17"/>
  <c r="GJ74" i="17"/>
  <c r="HB76" i="17"/>
  <c r="GK80" i="17"/>
  <c r="GJ80" i="17"/>
  <c r="HB82" i="17"/>
  <c r="GJ86" i="17"/>
  <c r="GK86" i="17"/>
  <c r="HB88" i="17"/>
  <c r="GK92" i="17"/>
  <c r="GJ92" i="17"/>
  <c r="HB94" i="17"/>
  <c r="GK98" i="17"/>
  <c r="GJ98" i="17"/>
  <c r="HB100" i="17"/>
  <c r="HA103" i="17"/>
  <c r="GK104" i="17"/>
  <c r="GJ104" i="17"/>
  <c r="HB106" i="17"/>
  <c r="HA109" i="17"/>
  <c r="GK111" i="17"/>
  <c r="GJ111" i="17"/>
  <c r="GK117" i="17"/>
  <c r="GJ117" i="17"/>
  <c r="GJ123" i="17"/>
  <c r="GK123" i="17"/>
  <c r="GK129" i="17"/>
  <c r="GJ129" i="17"/>
  <c r="GJ135" i="17"/>
  <c r="GK135" i="17"/>
  <c r="GK141" i="17"/>
  <c r="GJ141" i="17"/>
  <c r="GK147" i="17"/>
  <c r="GJ147" i="17"/>
  <c r="GK153" i="17"/>
  <c r="GJ153" i="17"/>
  <c r="GJ159" i="17"/>
  <c r="GK159" i="17"/>
  <c r="GK165" i="17"/>
  <c r="GJ165" i="17"/>
  <c r="GK171" i="17"/>
  <c r="GJ171" i="17"/>
  <c r="GK177" i="17"/>
  <c r="GJ177" i="17"/>
  <c r="GJ183" i="17"/>
  <c r="GK183" i="17"/>
  <c r="GK189" i="17"/>
  <c r="GJ189" i="17"/>
  <c r="HB191" i="17"/>
  <c r="GK195" i="17"/>
  <c r="GJ195" i="17"/>
  <c r="GK201" i="17"/>
  <c r="GJ201" i="17"/>
  <c r="GJ207" i="17"/>
  <c r="GK207" i="17"/>
  <c r="GK213" i="17"/>
  <c r="GJ213" i="17"/>
  <c r="GJ219" i="17"/>
  <c r="GK219" i="17"/>
  <c r="GK225" i="17"/>
  <c r="GJ225" i="17"/>
  <c r="GJ231" i="17"/>
  <c r="GK231" i="17"/>
  <c r="GK237" i="17"/>
  <c r="GJ237" i="17"/>
  <c r="GJ243" i="17"/>
  <c r="GK243" i="17"/>
  <c r="GK249" i="17"/>
  <c r="GJ249" i="17"/>
  <c r="GJ255" i="17"/>
  <c r="GK255" i="17"/>
  <c r="GK261" i="17"/>
  <c r="GJ261" i="17"/>
  <c r="GJ267" i="17"/>
  <c r="GK267" i="17"/>
  <c r="GK273" i="17"/>
  <c r="GJ273" i="17"/>
  <c r="GJ279" i="17"/>
  <c r="GK279" i="17"/>
  <c r="GK285" i="17"/>
  <c r="GJ285" i="17"/>
  <c r="GJ291" i="17"/>
  <c r="GK291" i="17"/>
  <c r="GK297" i="17"/>
  <c r="GJ297" i="17"/>
  <c r="GJ303" i="17"/>
  <c r="GK303" i="17"/>
  <c r="GK309" i="17"/>
  <c r="GJ309" i="17"/>
  <c r="GJ315" i="17"/>
  <c r="GK315" i="17"/>
  <c r="GK321" i="17"/>
  <c r="GJ321" i="17"/>
  <c r="GJ327" i="17"/>
  <c r="GK327" i="17"/>
  <c r="GK333" i="17"/>
  <c r="GJ333" i="17"/>
  <c r="GJ339" i="17"/>
  <c r="GK339" i="17"/>
  <c r="GK345" i="17"/>
  <c r="GJ345" i="17"/>
  <c r="HB347" i="17"/>
  <c r="GJ351" i="17"/>
  <c r="GK351" i="17"/>
  <c r="GK357" i="17"/>
  <c r="GJ357" i="17"/>
  <c r="GJ363" i="17"/>
  <c r="GK363" i="17"/>
  <c r="GK369" i="17"/>
  <c r="GJ369" i="17"/>
  <c r="GJ375" i="17"/>
  <c r="GK375" i="17"/>
  <c r="GK381" i="17"/>
  <c r="GJ381" i="17"/>
  <c r="GJ387" i="17"/>
  <c r="GK387" i="17"/>
  <c r="GK393" i="17"/>
  <c r="GJ393" i="17"/>
  <c r="GJ399" i="17"/>
  <c r="GK399" i="17"/>
  <c r="GK405" i="17"/>
  <c r="GJ405" i="17"/>
  <c r="HB407" i="17"/>
  <c r="GJ411" i="17"/>
  <c r="GK411" i="17"/>
  <c r="GK417" i="17"/>
  <c r="GJ417" i="17"/>
  <c r="GJ423" i="17"/>
  <c r="GK423" i="17"/>
  <c r="GK429" i="17"/>
  <c r="GJ429" i="17"/>
  <c r="GJ435" i="17"/>
  <c r="GK435" i="17"/>
  <c r="GK441" i="17"/>
  <c r="GJ441" i="17"/>
  <c r="GJ447" i="17"/>
  <c r="GK447" i="17"/>
  <c r="GK453" i="17"/>
  <c r="GJ453" i="17"/>
  <c r="GJ459" i="17"/>
  <c r="GK459" i="17"/>
  <c r="GK465" i="17"/>
  <c r="GJ465" i="17"/>
  <c r="GJ471" i="17"/>
  <c r="GK471" i="17"/>
  <c r="GK477" i="17"/>
  <c r="GJ477" i="17"/>
  <c r="GJ483" i="17"/>
  <c r="GK483" i="17"/>
  <c r="GK489" i="17"/>
  <c r="GJ489" i="17"/>
  <c r="GJ495" i="17"/>
  <c r="GK495" i="17"/>
  <c r="GE496" i="17"/>
  <c r="HB497" i="17"/>
  <c r="GK501" i="17"/>
  <c r="GJ501" i="17"/>
  <c r="GD114" i="17"/>
  <c r="GD120" i="17"/>
  <c r="GI125" i="17"/>
  <c r="GD126" i="17"/>
  <c r="GD132" i="17"/>
  <c r="GD138" i="17"/>
  <c r="GI143" i="17"/>
  <c r="GD144" i="17"/>
  <c r="GD150" i="17"/>
  <c r="GD156" i="17"/>
  <c r="GI161" i="17"/>
  <c r="GD162" i="17"/>
  <c r="GD168" i="17"/>
  <c r="GD174" i="17"/>
  <c r="GI179" i="17"/>
  <c r="GD180" i="17"/>
  <c r="GI185" i="17"/>
  <c r="GD186" i="17"/>
  <c r="GD192" i="17"/>
  <c r="GI197" i="17"/>
  <c r="GD198" i="17"/>
  <c r="GD204" i="17"/>
  <c r="GI209" i="17"/>
  <c r="GD210" i="17"/>
  <c r="GI215" i="17"/>
  <c r="GD216" i="17"/>
  <c r="GD222" i="17"/>
  <c r="GD228" i="17"/>
  <c r="GD234" i="17"/>
  <c r="GI239" i="17"/>
  <c r="GD240" i="17"/>
  <c r="GD246" i="17"/>
  <c r="GD252" i="17"/>
  <c r="GD258" i="17"/>
  <c r="GI263" i="17"/>
  <c r="GD264" i="17"/>
  <c r="GI269" i="17"/>
  <c r="GD270" i="17"/>
  <c r="GD276" i="17"/>
  <c r="GD282" i="17"/>
  <c r="GD288" i="17"/>
  <c r="GD294" i="17"/>
  <c r="GD300" i="17"/>
  <c r="GI305" i="17"/>
  <c r="GD306" i="17"/>
  <c r="GD312" i="17"/>
  <c r="GD318" i="17"/>
  <c r="GD324" i="17"/>
  <c r="GD330" i="17"/>
  <c r="GD336" i="17"/>
  <c r="GI341" i="17"/>
  <c r="GD342" i="17"/>
  <c r="GD348" i="17"/>
  <c r="GD354" i="17"/>
  <c r="GI359" i="17"/>
  <c r="GD360" i="17"/>
  <c r="GD366" i="17"/>
  <c r="GD372" i="17"/>
  <c r="GD378" i="17"/>
  <c r="GD384" i="17"/>
  <c r="GI389" i="17"/>
  <c r="GD390" i="17"/>
  <c r="GI395" i="17"/>
  <c r="GD396" i="17"/>
  <c r="GI401" i="17"/>
  <c r="GD402" i="17"/>
  <c r="GI407" i="17"/>
  <c r="GD408" i="17"/>
  <c r="GI413" i="17"/>
  <c r="GD414" i="17"/>
  <c r="GD420" i="17"/>
  <c r="GI425" i="17"/>
  <c r="GD426" i="17"/>
  <c r="GI431" i="17"/>
  <c r="GD432" i="17"/>
  <c r="GD438" i="17"/>
  <c r="GD444" i="17"/>
  <c r="GD450" i="17"/>
  <c r="GI455" i="17"/>
  <c r="GD456" i="17"/>
  <c r="GD462" i="17"/>
  <c r="GI467" i="17"/>
  <c r="GD468" i="17"/>
  <c r="GI473" i="17"/>
  <c r="GD474" i="17"/>
  <c r="GI479" i="17"/>
  <c r="GD480" i="17"/>
  <c r="GD486" i="17"/>
  <c r="GD492" i="17"/>
  <c r="GD498" i="17"/>
  <c r="GK112" i="17"/>
  <c r="GJ112" i="17"/>
  <c r="GE113" i="17"/>
  <c r="BX117" i="17"/>
  <c r="HA117" i="17"/>
  <c r="GK118" i="17"/>
  <c r="GJ118" i="17"/>
  <c r="GE119" i="17"/>
  <c r="GJ124" i="17"/>
  <c r="GK124" i="17"/>
  <c r="GE125" i="17"/>
  <c r="GK130" i="17"/>
  <c r="GJ130" i="17"/>
  <c r="GE131" i="17"/>
  <c r="GK136" i="17"/>
  <c r="GJ136" i="17"/>
  <c r="GE137" i="17"/>
  <c r="GK142" i="17"/>
  <c r="GJ142" i="17"/>
  <c r="GE143" i="17"/>
  <c r="GK148" i="17"/>
  <c r="GJ148" i="17"/>
  <c r="GE149" i="17"/>
  <c r="GK154" i="17"/>
  <c r="GJ154" i="17"/>
  <c r="GE155" i="17"/>
  <c r="GJ160" i="17"/>
  <c r="GK160" i="17"/>
  <c r="GE161" i="17"/>
  <c r="GK166" i="17"/>
  <c r="GJ166" i="17"/>
  <c r="GE167" i="17"/>
  <c r="BX171" i="17"/>
  <c r="HA171" i="17"/>
  <c r="GK172" i="17"/>
  <c r="GJ172" i="17"/>
  <c r="GE173" i="17"/>
  <c r="GK178" i="17"/>
  <c r="GJ178" i="17"/>
  <c r="GE179" i="17"/>
  <c r="GJ184" i="17"/>
  <c r="GK184" i="17"/>
  <c r="GE185" i="17"/>
  <c r="GK190" i="17"/>
  <c r="GJ190" i="17"/>
  <c r="GE191" i="17"/>
  <c r="GJ196" i="17"/>
  <c r="GK196" i="17"/>
  <c r="GE197" i="17"/>
  <c r="GK202" i="17"/>
  <c r="GJ202" i="17"/>
  <c r="GE203" i="17"/>
  <c r="GJ208" i="17"/>
  <c r="GK208" i="17"/>
  <c r="GE209" i="17"/>
  <c r="GK214" i="17"/>
  <c r="GJ214" i="17"/>
  <c r="GE215" i="17"/>
  <c r="GJ220" i="17"/>
  <c r="GK220" i="17"/>
  <c r="GE221" i="17"/>
  <c r="GK226" i="17"/>
  <c r="GJ226" i="17"/>
  <c r="GE227" i="17"/>
  <c r="GK232" i="17"/>
  <c r="GJ232" i="17"/>
  <c r="GE233" i="17"/>
  <c r="GK238" i="17"/>
  <c r="GJ238" i="17"/>
  <c r="GE239" i="17"/>
  <c r="GK244" i="17"/>
  <c r="GJ244" i="17"/>
  <c r="GE245" i="17"/>
  <c r="GK250" i="17"/>
  <c r="GJ250" i="17"/>
  <c r="GE251" i="17"/>
  <c r="GK256" i="17"/>
  <c r="GJ256" i="17"/>
  <c r="GE257" i="17"/>
  <c r="GK262" i="17"/>
  <c r="GJ262" i="17"/>
  <c r="GE263" i="17"/>
  <c r="GK268" i="17"/>
  <c r="GJ268" i="17"/>
  <c r="GE269" i="17"/>
  <c r="GK274" i="17"/>
  <c r="GJ274" i="17"/>
  <c r="GE275" i="17"/>
  <c r="GK280" i="17"/>
  <c r="GJ280" i="17"/>
  <c r="GE281" i="17"/>
  <c r="GK286" i="17"/>
  <c r="GJ286" i="17"/>
  <c r="GE287" i="17"/>
  <c r="GK292" i="17"/>
  <c r="GJ292" i="17"/>
  <c r="GE293" i="17"/>
  <c r="GK298" i="17"/>
  <c r="GJ298" i="17"/>
  <c r="GE299" i="17"/>
  <c r="GK304" i="17"/>
  <c r="GJ304" i="17"/>
  <c r="GE305" i="17"/>
  <c r="GK310" i="17"/>
  <c r="GJ310" i="17"/>
  <c r="GE311" i="17"/>
  <c r="GK316" i="17"/>
  <c r="GJ316" i="17"/>
  <c r="GE317" i="17"/>
  <c r="GK322" i="17"/>
  <c r="GJ322" i="17"/>
  <c r="GE323" i="17"/>
  <c r="GJ328" i="17"/>
  <c r="GK328" i="17"/>
  <c r="GE329" i="17"/>
  <c r="GK334" i="17"/>
  <c r="GJ334" i="17"/>
  <c r="GE335" i="17"/>
  <c r="GJ340" i="17"/>
  <c r="GK340" i="17"/>
  <c r="GE341" i="17"/>
  <c r="GK346" i="17"/>
  <c r="GJ346" i="17"/>
  <c r="GE347" i="17"/>
  <c r="GJ352" i="17"/>
  <c r="GK352" i="17"/>
  <c r="GE353" i="17"/>
  <c r="GK358" i="17"/>
  <c r="GJ358" i="17"/>
  <c r="GE359" i="17"/>
  <c r="GJ364" i="17"/>
  <c r="GK364" i="17"/>
  <c r="GE365" i="17"/>
  <c r="GK370" i="17"/>
  <c r="GJ370" i="17"/>
  <c r="GE371" i="17"/>
  <c r="GJ376" i="17"/>
  <c r="GK376" i="17"/>
  <c r="GE377" i="17"/>
  <c r="GK382" i="17"/>
  <c r="GJ382" i="17"/>
  <c r="GE383" i="17"/>
  <c r="GJ388" i="17"/>
  <c r="GK388" i="17"/>
  <c r="GE389" i="17"/>
  <c r="GK394" i="17"/>
  <c r="GJ394" i="17"/>
  <c r="GE395" i="17"/>
  <c r="GJ400" i="17"/>
  <c r="GK400" i="17"/>
  <c r="GE401" i="17"/>
  <c r="BX405" i="17"/>
  <c r="HA405" i="17"/>
  <c r="GK406" i="17"/>
  <c r="GJ406" i="17"/>
  <c r="GE407" i="17"/>
  <c r="GJ412" i="17"/>
  <c r="GK412" i="17"/>
  <c r="GE413" i="17"/>
  <c r="GK418" i="17"/>
  <c r="GJ418" i="17"/>
  <c r="GE419" i="17"/>
  <c r="BX423" i="17"/>
  <c r="HA423" i="17"/>
  <c r="GJ424" i="17"/>
  <c r="GK424" i="17"/>
  <c r="GE425" i="17"/>
  <c r="GK430" i="17"/>
  <c r="GJ430" i="17"/>
  <c r="GE431" i="17"/>
  <c r="GJ436" i="17"/>
  <c r="GK436" i="17"/>
  <c r="GE437" i="17"/>
  <c r="GK442" i="17"/>
  <c r="GJ442" i="17"/>
  <c r="GE443" i="17"/>
  <c r="GJ448" i="17"/>
  <c r="GK448" i="17"/>
  <c r="GE449" i="17"/>
  <c r="GK454" i="17"/>
  <c r="GJ454" i="17"/>
  <c r="GE455" i="17"/>
  <c r="BX459" i="17"/>
  <c r="HA459" i="17"/>
  <c r="GJ460" i="17"/>
  <c r="GK460" i="17"/>
  <c r="GE461" i="17"/>
  <c r="GK466" i="17"/>
  <c r="GJ466" i="17"/>
  <c r="GE467" i="17"/>
  <c r="GJ472" i="17"/>
  <c r="GK472" i="17"/>
  <c r="GE473" i="17"/>
  <c r="BX477" i="17"/>
  <c r="HA477" i="17"/>
  <c r="GK478" i="17"/>
  <c r="GJ478" i="17"/>
  <c r="GE479" i="17"/>
  <c r="HA483" i="17"/>
  <c r="GJ484" i="17"/>
  <c r="GK484" i="17"/>
  <c r="GE485" i="17"/>
  <c r="HB486" i="17"/>
  <c r="HA489" i="17"/>
  <c r="GK490" i="17"/>
  <c r="GJ490" i="17"/>
  <c r="GE491" i="17"/>
  <c r="HB492" i="17"/>
  <c r="HA495" i="17"/>
  <c r="GJ496" i="17"/>
  <c r="GK496" i="17"/>
  <c r="GE497" i="17"/>
  <c r="HB498" i="17"/>
  <c r="HA501" i="17"/>
  <c r="GD109" i="17"/>
  <c r="GD115" i="17"/>
  <c r="GI120" i="17"/>
  <c r="GD121" i="17"/>
  <c r="GI126" i="17"/>
  <c r="GD127" i="17"/>
  <c r="GI132" i="17"/>
  <c r="GD133" i="17"/>
  <c r="GI138" i="17"/>
  <c r="GD139" i="17"/>
  <c r="GI144" i="17"/>
  <c r="GD145" i="17"/>
  <c r="GI150" i="17"/>
  <c r="GD151" i="17"/>
  <c r="GD157" i="17"/>
  <c r="GI162" i="17"/>
  <c r="GD163" i="17"/>
  <c r="GI168" i="17"/>
  <c r="GD169" i="17"/>
  <c r="GI174" i="17"/>
  <c r="GD175" i="17"/>
  <c r="GI180" i="17"/>
  <c r="GD181" i="17"/>
  <c r="GI186" i="17"/>
  <c r="GD187" i="17"/>
  <c r="GI192" i="17"/>
  <c r="GD193" i="17"/>
  <c r="GD199" i="17"/>
  <c r="GI204" i="17"/>
  <c r="GD205" i="17"/>
  <c r="GI210" i="17"/>
  <c r="GD211" i="17"/>
  <c r="GD217" i="17"/>
  <c r="GI222" i="17"/>
  <c r="GD223" i="17"/>
  <c r="GD229" i="17"/>
  <c r="GI234" i="17"/>
  <c r="GD235" i="17"/>
  <c r="GI240" i="17"/>
  <c r="GD241" i="17"/>
  <c r="GD247" i="17"/>
  <c r="GI252" i="17"/>
  <c r="GD253" i="17"/>
  <c r="GI258" i="17"/>
  <c r="GD259" i="17"/>
  <c r="GI264" i="17"/>
  <c r="GD265" i="17"/>
  <c r="GI270" i="17"/>
  <c r="GD271" i="17"/>
  <c r="GI276" i="17"/>
  <c r="GD277" i="17"/>
  <c r="GI282" i="17"/>
  <c r="GD283" i="17"/>
  <c r="GI288" i="17"/>
  <c r="GD289" i="17"/>
  <c r="GI294" i="17"/>
  <c r="GD295" i="17"/>
  <c r="GI300" i="17"/>
  <c r="GD301" i="17"/>
  <c r="GI306" i="17"/>
  <c r="GD307" i="17"/>
  <c r="GI312" i="17"/>
  <c r="GD313" i="17"/>
  <c r="GI318" i="17"/>
  <c r="GD319" i="17"/>
  <c r="GI324" i="17"/>
  <c r="GD325" i="17"/>
  <c r="GD331" i="17"/>
  <c r="GD337" i="17"/>
  <c r="GI342" i="17"/>
  <c r="GD343" i="17"/>
  <c r="GI348" i="17"/>
  <c r="GD349" i="17"/>
  <c r="GD355" i="17"/>
  <c r="GI360" i="17"/>
  <c r="GD361" i="17"/>
  <c r="GI366" i="17"/>
  <c r="GD367" i="17"/>
  <c r="GI372" i="17"/>
  <c r="GD373" i="17"/>
  <c r="GI378" i="17"/>
  <c r="GD379" i="17"/>
  <c r="GI384" i="17"/>
  <c r="GD385" i="17"/>
  <c r="GI390" i="17"/>
  <c r="GD391" i="17"/>
  <c r="GI396" i="17"/>
  <c r="GD397" i="17"/>
  <c r="GD403" i="17"/>
  <c r="GI408" i="17"/>
  <c r="GD409" i="17"/>
  <c r="GD415" i="17"/>
  <c r="GI420" i="17"/>
  <c r="GD421" i="17"/>
  <c r="GI426" i="17"/>
  <c r="GD427" i="17"/>
  <c r="GI432" i="17"/>
  <c r="GD433" i="17"/>
  <c r="GI438" i="17"/>
  <c r="GD439" i="17"/>
  <c r="GD445" i="17"/>
  <c r="GI450" i="17"/>
  <c r="GD451" i="17"/>
  <c r="GI456" i="17"/>
  <c r="GD457" i="17"/>
  <c r="GI462" i="17"/>
  <c r="GD463" i="17"/>
  <c r="GI468" i="17"/>
  <c r="GD469" i="17"/>
  <c r="GI474" i="17"/>
  <c r="GD475" i="17"/>
  <c r="GD481" i="17"/>
  <c r="GD487" i="17"/>
  <c r="GD493" i="17"/>
  <c r="GD499" i="17"/>
  <c r="HB109" i="17"/>
  <c r="HA112" i="17"/>
  <c r="GK113" i="17"/>
  <c r="GJ113" i="17"/>
  <c r="HB115" i="17"/>
  <c r="HA118" i="17"/>
  <c r="GJ119" i="17"/>
  <c r="GK119" i="17"/>
  <c r="HB121" i="17"/>
  <c r="HA124" i="17"/>
  <c r="GJ125" i="17"/>
  <c r="GK125" i="17"/>
  <c r="HB127" i="17"/>
  <c r="HA130" i="17"/>
  <c r="GK131" i="17"/>
  <c r="GJ131" i="17"/>
  <c r="HB133" i="17"/>
  <c r="HA136" i="17"/>
  <c r="GJ137" i="17"/>
  <c r="GK137" i="17"/>
  <c r="HB139" i="17"/>
  <c r="HA142" i="17"/>
  <c r="GK143" i="17"/>
  <c r="GJ143" i="17"/>
  <c r="HB145" i="17"/>
  <c r="HA148" i="17"/>
  <c r="GK149" i="17"/>
  <c r="GJ149" i="17"/>
  <c r="HB151" i="17"/>
  <c r="HA154" i="17"/>
  <c r="GK155" i="17"/>
  <c r="GJ155" i="17"/>
  <c r="HB157" i="17"/>
  <c r="HA160" i="17"/>
  <c r="GJ161" i="17"/>
  <c r="GK161" i="17"/>
  <c r="HB163" i="17"/>
  <c r="HA166" i="17"/>
  <c r="GK167" i="17"/>
  <c r="GJ167" i="17"/>
  <c r="HB169" i="17"/>
  <c r="HA172" i="17"/>
  <c r="GK173" i="17"/>
  <c r="GJ173" i="17"/>
  <c r="HB175" i="17"/>
  <c r="HA178" i="17"/>
  <c r="GJ179" i="17"/>
  <c r="GK179" i="17"/>
  <c r="HB181" i="17"/>
  <c r="HA184" i="17"/>
  <c r="GJ185" i="17"/>
  <c r="GK185" i="17"/>
  <c r="HB187" i="17"/>
  <c r="HA190" i="17"/>
  <c r="GK191" i="17"/>
  <c r="GJ191" i="17"/>
  <c r="HB193" i="17"/>
  <c r="HA196" i="17"/>
  <c r="GK197" i="17"/>
  <c r="GJ197" i="17"/>
  <c r="HB199" i="17"/>
  <c r="HA202" i="17"/>
  <c r="GJ203" i="17"/>
  <c r="GK203" i="17"/>
  <c r="HB205" i="17"/>
  <c r="HA208" i="17"/>
  <c r="GJ209" i="17"/>
  <c r="GK209" i="17"/>
  <c r="HB211" i="17"/>
  <c r="HA214" i="17"/>
  <c r="GK215" i="17"/>
  <c r="GJ215" i="17"/>
  <c r="HB217" i="17"/>
  <c r="HA220" i="17"/>
  <c r="GJ221" i="17"/>
  <c r="GK221" i="17"/>
  <c r="HB223" i="17"/>
  <c r="HA226" i="17"/>
  <c r="GJ227" i="17"/>
  <c r="GK227" i="17"/>
  <c r="HB229" i="17"/>
  <c r="HA232" i="17"/>
  <c r="GK233" i="17"/>
  <c r="GJ233" i="17"/>
  <c r="HB235" i="17"/>
  <c r="HA238" i="17"/>
  <c r="GK239" i="17"/>
  <c r="GJ239" i="17"/>
  <c r="HB241" i="17"/>
  <c r="HA244" i="17"/>
  <c r="GK245" i="17"/>
  <c r="GJ245" i="17"/>
  <c r="HB247" i="17"/>
  <c r="HA250" i="17"/>
  <c r="GJ251" i="17"/>
  <c r="GK251" i="17"/>
  <c r="HB253" i="17"/>
  <c r="HA256" i="17"/>
  <c r="GK257" i="17"/>
  <c r="GJ257" i="17"/>
  <c r="HB259" i="17"/>
  <c r="HA262" i="17"/>
  <c r="GK263" i="17"/>
  <c r="GJ263" i="17"/>
  <c r="HB265" i="17"/>
  <c r="HA268" i="17"/>
  <c r="GK269" i="17"/>
  <c r="GJ269" i="17"/>
  <c r="HB271" i="17"/>
  <c r="HA274" i="17"/>
  <c r="GK275" i="17"/>
  <c r="GJ275" i="17"/>
  <c r="HB277" i="17"/>
  <c r="HA280" i="17"/>
  <c r="GK281" i="17"/>
  <c r="GJ281" i="17"/>
  <c r="HB283" i="17"/>
  <c r="HA286" i="17"/>
  <c r="GK287" i="17"/>
  <c r="GJ287" i="17"/>
  <c r="HB289" i="17"/>
  <c r="HA292" i="17"/>
  <c r="GK293" i="17"/>
  <c r="GJ293" i="17"/>
  <c r="HB295" i="17"/>
  <c r="HA298" i="17"/>
  <c r="GK299" i="17"/>
  <c r="GJ299" i="17"/>
  <c r="HB301" i="17"/>
  <c r="HA304" i="17"/>
  <c r="GK305" i="17"/>
  <c r="GJ305" i="17"/>
  <c r="HB307" i="17"/>
  <c r="HA310" i="17"/>
  <c r="GJ311" i="17"/>
  <c r="GK311" i="17"/>
  <c r="HB313" i="17"/>
  <c r="HA316" i="17"/>
  <c r="GK317" i="17"/>
  <c r="GJ317" i="17"/>
  <c r="HB319" i="17"/>
  <c r="HA322" i="17"/>
  <c r="GJ323" i="17"/>
  <c r="GK323" i="17"/>
  <c r="HB325" i="17"/>
  <c r="HA328" i="17"/>
  <c r="GK329" i="17"/>
  <c r="GJ329" i="17"/>
  <c r="HB331" i="17"/>
  <c r="HA334" i="17"/>
  <c r="GK335" i="17"/>
  <c r="GJ335" i="17"/>
  <c r="HB337" i="17"/>
  <c r="HA340" i="17"/>
  <c r="GK341" i="17"/>
  <c r="GJ341" i="17"/>
  <c r="HB343" i="17"/>
  <c r="HA346" i="17"/>
  <c r="GK347" i="17"/>
  <c r="GJ347" i="17"/>
  <c r="HB349" i="17"/>
  <c r="HA352" i="17"/>
  <c r="GK353" i="17"/>
  <c r="GJ353" i="17"/>
  <c r="HB355" i="17"/>
  <c r="HA358" i="17"/>
  <c r="GK359" i="17"/>
  <c r="GJ359" i="17"/>
  <c r="HB361" i="17"/>
  <c r="HA364" i="17"/>
  <c r="GK365" i="17"/>
  <c r="GJ365" i="17"/>
  <c r="HB367" i="17"/>
  <c r="HA370" i="17"/>
  <c r="GK371" i="17"/>
  <c r="GJ371" i="17"/>
  <c r="HB373" i="17"/>
  <c r="HA376" i="17"/>
  <c r="GK377" i="17"/>
  <c r="GJ377" i="17"/>
  <c r="HB379" i="17"/>
  <c r="HA382" i="17"/>
  <c r="GK383" i="17"/>
  <c r="GJ383" i="17"/>
  <c r="HB385" i="17"/>
  <c r="HA388" i="17"/>
  <c r="GK389" i="17"/>
  <c r="GJ389" i="17"/>
  <c r="HB391" i="17"/>
  <c r="BX394" i="17"/>
  <c r="HA394" i="17"/>
  <c r="GK395" i="17"/>
  <c r="GJ395" i="17"/>
  <c r="HB397" i="17"/>
  <c r="HA400" i="17"/>
  <c r="GK401" i="17"/>
  <c r="GJ401" i="17"/>
  <c r="HB403" i="17"/>
  <c r="HA406" i="17"/>
  <c r="GK407" i="17"/>
  <c r="GJ407" i="17"/>
  <c r="HB409" i="17"/>
  <c r="BX412" i="17"/>
  <c r="HA412" i="17"/>
  <c r="GK413" i="17"/>
  <c r="GJ413" i="17"/>
  <c r="HB415" i="17"/>
  <c r="HA418" i="17"/>
  <c r="GK419" i="17"/>
  <c r="GJ419" i="17"/>
  <c r="HB421" i="17"/>
  <c r="HA424" i="17"/>
  <c r="GK425" i="17"/>
  <c r="GJ425" i="17"/>
  <c r="HB427" i="17"/>
  <c r="HA430" i="17"/>
  <c r="GJ431" i="17"/>
  <c r="GK431" i="17"/>
  <c r="HB433" i="17"/>
  <c r="HA436" i="17"/>
  <c r="GK437" i="17"/>
  <c r="GJ437" i="17"/>
  <c r="HB439" i="17"/>
  <c r="HA442" i="17"/>
  <c r="GK443" i="17"/>
  <c r="GJ443" i="17"/>
  <c r="HB445" i="17"/>
  <c r="HA448" i="17"/>
  <c r="GK449" i="17"/>
  <c r="GJ449" i="17"/>
  <c r="HB451" i="17"/>
  <c r="HA454" i="17"/>
  <c r="GK455" i="17"/>
  <c r="GJ455" i="17"/>
  <c r="HB457" i="17"/>
  <c r="HA460" i="17"/>
  <c r="GK461" i="17"/>
  <c r="GJ461" i="17"/>
  <c r="HB463" i="17"/>
  <c r="HA466" i="17"/>
  <c r="GJ467" i="17"/>
  <c r="GK467" i="17"/>
  <c r="HB469" i="17"/>
  <c r="HA472" i="17"/>
  <c r="GK473" i="17"/>
  <c r="GJ473" i="17"/>
  <c r="HB475" i="17"/>
  <c r="HA478" i="17"/>
  <c r="GK479" i="17"/>
  <c r="GJ479" i="17"/>
  <c r="HB481" i="17"/>
  <c r="HA484" i="17"/>
  <c r="GK485" i="17"/>
  <c r="GJ485" i="17"/>
  <c r="HA490" i="17"/>
  <c r="GK491" i="17"/>
  <c r="GJ491" i="17"/>
  <c r="GE492" i="17"/>
  <c r="HB493" i="17"/>
  <c r="HA496" i="17"/>
  <c r="GK497" i="17"/>
  <c r="GJ497" i="17"/>
  <c r="GE498" i="17"/>
  <c r="GD110" i="17"/>
  <c r="GD116" i="17"/>
  <c r="GD122" i="17"/>
  <c r="GD128" i="17"/>
  <c r="GD134" i="17"/>
  <c r="GD140" i="17"/>
  <c r="GD146" i="17"/>
  <c r="GD152" i="17"/>
  <c r="GD158" i="17"/>
  <c r="GD164" i="17"/>
  <c r="GD170" i="17"/>
  <c r="GD176" i="17"/>
  <c r="GD182" i="17"/>
  <c r="GD188" i="17"/>
  <c r="GD194" i="17"/>
  <c r="GD200" i="17"/>
  <c r="GD206" i="17"/>
  <c r="GD212" i="17"/>
  <c r="GD218" i="17"/>
  <c r="GD224" i="17"/>
  <c r="GD230" i="17"/>
  <c r="GD236" i="17"/>
  <c r="GD242" i="17"/>
  <c r="GD248" i="17"/>
  <c r="GD254" i="17"/>
  <c r="GD260" i="17"/>
  <c r="GD266" i="17"/>
  <c r="GD272" i="17"/>
  <c r="GD278" i="17"/>
  <c r="GD284" i="17"/>
  <c r="GD290" i="17"/>
  <c r="GD296" i="17"/>
  <c r="GD302" i="17"/>
  <c r="GD308" i="17"/>
  <c r="GD314" i="17"/>
  <c r="GD320" i="17"/>
  <c r="GD326" i="17"/>
  <c r="GD332" i="17"/>
  <c r="GD338" i="17"/>
  <c r="GD344" i="17"/>
  <c r="GD350" i="17"/>
  <c r="GD356" i="17"/>
  <c r="GD362" i="17"/>
  <c r="GD368" i="17"/>
  <c r="GD374" i="17"/>
  <c r="GD380" i="17"/>
  <c r="GD386" i="17"/>
  <c r="GD392" i="17"/>
  <c r="GD398" i="17"/>
  <c r="GD404" i="17"/>
  <c r="GD410" i="17"/>
  <c r="GD416" i="17"/>
  <c r="GD422" i="17"/>
  <c r="GD428" i="17"/>
  <c r="GD434" i="17"/>
  <c r="GD440" i="17"/>
  <c r="GI445" i="17"/>
  <c r="GD446" i="17"/>
  <c r="GD452" i="17"/>
  <c r="GD458" i="17"/>
  <c r="GD464" i="17"/>
  <c r="GD470" i="17"/>
  <c r="GD476" i="17"/>
  <c r="GD482" i="17"/>
  <c r="GD488" i="17"/>
  <c r="GD494" i="17"/>
  <c r="GI499" i="17"/>
  <c r="GD500" i="17"/>
  <c r="HB110" i="17"/>
  <c r="BX113" i="17"/>
  <c r="HA113" i="17"/>
  <c r="GK114" i="17"/>
  <c r="GJ114" i="17"/>
  <c r="HB116" i="17"/>
  <c r="GK120" i="17"/>
  <c r="GJ120" i="17"/>
  <c r="HB122" i="17"/>
  <c r="GK126" i="17"/>
  <c r="GJ126" i="17"/>
  <c r="HB128" i="17"/>
  <c r="GK132" i="17"/>
  <c r="GJ132" i="17"/>
  <c r="HB134" i="17"/>
  <c r="GK138" i="17"/>
  <c r="GJ138" i="17"/>
  <c r="HB140" i="17"/>
  <c r="GK144" i="17"/>
  <c r="GJ144" i="17"/>
  <c r="HB146" i="17"/>
  <c r="GK150" i="17"/>
  <c r="GJ150" i="17"/>
  <c r="HB152" i="17"/>
  <c r="GK156" i="17"/>
  <c r="GJ156" i="17"/>
  <c r="GK162" i="17"/>
  <c r="GJ162" i="17"/>
  <c r="BX167" i="17"/>
  <c r="HA167" i="17"/>
  <c r="GK168" i="17"/>
  <c r="GJ168" i="17"/>
  <c r="GK174" i="17"/>
  <c r="GJ174" i="17"/>
  <c r="GK180" i="17"/>
  <c r="GJ180" i="17"/>
  <c r="BX185" i="17"/>
  <c r="HA185" i="17"/>
  <c r="GK186" i="17"/>
  <c r="GJ186" i="17"/>
  <c r="GK192" i="17"/>
  <c r="GJ192" i="17"/>
  <c r="GK198" i="17"/>
  <c r="GJ198" i="17"/>
  <c r="GJ204" i="17"/>
  <c r="GK204" i="17"/>
  <c r="GK210" i="17"/>
  <c r="GJ210" i="17"/>
  <c r="HB212" i="17"/>
  <c r="GJ216" i="17"/>
  <c r="GK216" i="17"/>
  <c r="GK222" i="17"/>
  <c r="GJ222" i="17"/>
  <c r="GJ228" i="17"/>
  <c r="GK228" i="17"/>
  <c r="GK234" i="17"/>
  <c r="GJ234" i="17"/>
  <c r="GJ240" i="17"/>
  <c r="GK240" i="17"/>
  <c r="GK246" i="17"/>
  <c r="GJ246" i="17"/>
  <c r="GJ252" i="17"/>
  <c r="GK252" i="17"/>
  <c r="GK258" i="17"/>
  <c r="GJ258" i="17"/>
  <c r="GJ264" i="17"/>
  <c r="GK264" i="17"/>
  <c r="GK270" i="17"/>
  <c r="GJ270" i="17"/>
  <c r="GJ276" i="17"/>
  <c r="GK276" i="17"/>
  <c r="GK282" i="17"/>
  <c r="GJ282" i="17"/>
  <c r="GJ288" i="17"/>
  <c r="GK288" i="17"/>
  <c r="HB290" i="17"/>
  <c r="GK294" i="17"/>
  <c r="GJ294" i="17"/>
  <c r="GJ300" i="17"/>
  <c r="GK300" i="17"/>
  <c r="GK306" i="17"/>
  <c r="GJ306" i="17"/>
  <c r="GJ312" i="17"/>
  <c r="GK312" i="17"/>
  <c r="GK318" i="17"/>
  <c r="GJ318" i="17"/>
  <c r="GJ324" i="17"/>
  <c r="GK324" i="17"/>
  <c r="GK330" i="17"/>
  <c r="GJ330" i="17"/>
  <c r="GJ336" i="17"/>
  <c r="GK336" i="17"/>
  <c r="GK342" i="17"/>
  <c r="GJ342" i="17"/>
  <c r="GJ348" i="17"/>
  <c r="GK348" i="17"/>
  <c r="GK354" i="17"/>
  <c r="GJ354" i="17"/>
  <c r="GJ360" i="17"/>
  <c r="GK360" i="17"/>
  <c r="GK366" i="17"/>
  <c r="GJ366" i="17"/>
  <c r="GJ372" i="17"/>
  <c r="GK372" i="17"/>
  <c r="GK378" i="17"/>
  <c r="GJ378" i="17"/>
  <c r="GJ384" i="17"/>
  <c r="GK384" i="17"/>
  <c r="GK390" i="17"/>
  <c r="GJ390" i="17"/>
  <c r="HB392" i="17"/>
  <c r="GJ396" i="17"/>
  <c r="GK396" i="17"/>
  <c r="GK402" i="17"/>
  <c r="GJ402" i="17"/>
  <c r="GJ408" i="17"/>
  <c r="GK408" i="17"/>
  <c r="GK414" i="17"/>
  <c r="GJ414" i="17"/>
  <c r="GJ420" i="17"/>
  <c r="GK420" i="17"/>
  <c r="GK426" i="17"/>
  <c r="GJ426" i="17"/>
  <c r="GJ432" i="17"/>
  <c r="GK432" i="17"/>
  <c r="GK438" i="17"/>
  <c r="GJ438" i="17"/>
  <c r="GJ444" i="17"/>
  <c r="GK444" i="17"/>
  <c r="GK450" i="17"/>
  <c r="GJ450" i="17"/>
  <c r="GJ456" i="17"/>
  <c r="GK456" i="17"/>
  <c r="GK462" i="17"/>
  <c r="GJ462" i="17"/>
  <c r="GJ468" i="17"/>
  <c r="GK468" i="17"/>
  <c r="GK474" i="17"/>
  <c r="GJ474" i="17"/>
  <c r="GJ480" i="17"/>
  <c r="GK480" i="17"/>
  <c r="GK486" i="17"/>
  <c r="GJ486" i="17"/>
  <c r="GE487" i="17"/>
  <c r="HA491" i="17"/>
  <c r="GJ492" i="17"/>
  <c r="GK492" i="17"/>
  <c r="GE493" i="17"/>
  <c r="HA497" i="17"/>
  <c r="GK498" i="17"/>
  <c r="GJ498" i="17"/>
  <c r="GE499" i="17"/>
  <c r="GD111" i="17"/>
  <c r="GD117" i="17"/>
  <c r="GI122" i="17"/>
  <c r="GD123" i="17"/>
  <c r="GI128" i="17"/>
  <c r="GD129" i="17"/>
  <c r="GD135" i="17"/>
  <c r="GD141" i="17"/>
  <c r="GD147" i="17"/>
  <c r="GD153" i="17"/>
  <c r="GI158" i="17"/>
  <c r="GD159" i="17"/>
  <c r="GI164" i="17"/>
  <c r="GD165" i="17"/>
  <c r="GI170" i="17"/>
  <c r="GD171" i="17"/>
  <c r="GI176" i="17"/>
  <c r="GD177" i="17"/>
  <c r="GI182" i="17"/>
  <c r="GD183" i="17"/>
  <c r="GD189" i="17"/>
  <c r="GI194" i="17"/>
  <c r="GD195" i="17"/>
  <c r="GI200" i="17"/>
  <c r="GD201" i="17"/>
  <c r="GI206" i="17"/>
  <c r="GD207" i="17"/>
  <c r="GD213" i="17"/>
  <c r="GI218" i="17"/>
  <c r="GD219" i="17"/>
  <c r="GI224" i="17"/>
  <c r="GD225" i="17"/>
  <c r="GI230" i="17"/>
  <c r="GD231" i="17"/>
  <c r="GI236" i="17"/>
  <c r="GD237" i="17"/>
  <c r="GD243" i="17"/>
  <c r="GI248" i="17"/>
  <c r="GD249" i="17"/>
  <c r="GI254" i="17"/>
  <c r="GD255" i="17"/>
  <c r="GI260" i="17"/>
  <c r="GD261" i="17"/>
  <c r="GD267" i="17"/>
  <c r="GI272" i="17"/>
  <c r="GD273" i="17"/>
  <c r="GI278" i="17"/>
  <c r="GD279" i="17"/>
  <c r="GI284" i="17"/>
  <c r="GD285" i="17"/>
  <c r="GI290" i="17"/>
  <c r="GD291" i="17"/>
  <c r="GD297" i="17"/>
  <c r="GD303" i="17"/>
  <c r="GI308" i="17"/>
  <c r="GD309" i="17"/>
  <c r="GI314" i="17"/>
  <c r="GD315" i="17"/>
  <c r="GD321" i="17"/>
  <c r="GI326" i="17"/>
  <c r="GD327" i="17"/>
  <c r="GD333" i="17"/>
  <c r="GI338" i="17"/>
  <c r="GD339" i="17"/>
  <c r="GI344" i="17"/>
  <c r="GD345" i="17"/>
  <c r="GI350" i="17"/>
  <c r="GD351" i="17"/>
  <c r="GD357" i="17"/>
  <c r="GI362" i="17"/>
  <c r="GD363" i="17"/>
  <c r="GD369" i="17"/>
  <c r="GI374" i="17"/>
  <c r="GD375" i="17"/>
  <c r="GI380" i="17"/>
  <c r="GD381" i="17"/>
  <c r="GI386" i="17"/>
  <c r="GD387" i="17"/>
  <c r="GI392" i="17"/>
  <c r="GD393" i="17"/>
  <c r="GI398" i="17"/>
  <c r="GD399" i="17"/>
  <c r="GD405" i="17"/>
  <c r="GD411" i="17"/>
  <c r="GD417" i="17"/>
  <c r="GI422" i="17"/>
  <c r="GD423" i="17"/>
  <c r="GI428" i="17"/>
  <c r="GD429" i="17"/>
  <c r="GD435" i="17"/>
  <c r="GI440" i="17"/>
  <c r="GD441" i="17"/>
  <c r="GI446" i="17"/>
  <c r="GD447" i="17"/>
  <c r="GI452" i="17"/>
  <c r="GD453" i="17"/>
  <c r="GI458" i="17"/>
  <c r="GD459" i="17"/>
  <c r="GD465" i="17"/>
  <c r="GD471" i="17"/>
  <c r="GD477" i="17"/>
  <c r="GD483" i="17"/>
  <c r="GI488" i="17"/>
  <c r="GD489" i="17"/>
  <c r="GZ491" i="17"/>
  <c r="GI494" i="17"/>
  <c r="GD495" i="17"/>
  <c r="GZ497" i="17"/>
  <c r="GI500" i="17"/>
  <c r="GD501" i="17"/>
  <c r="HB111" i="17"/>
  <c r="GK115" i="17"/>
  <c r="GJ115" i="17"/>
  <c r="HB117" i="17"/>
  <c r="GJ121" i="17"/>
  <c r="GK121" i="17"/>
  <c r="HB123" i="17"/>
  <c r="GJ127" i="17"/>
  <c r="GK127" i="17"/>
  <c r="HB129" i="17"/>
  <c r="GK133" i="17"/>
  <c r="GJ133" i="17"/>
  <c r="HB135" i="17"/>
  <c r="GK139" i="17"/>
  <c r="GJ139" i="17"/>
  <c r="HB141" i="17"/>
  <c r="GK145" i="17"/>
  <c r="GJ145" i="17"/>
  <c r="HB147" i="17"/>
  <c r="GK151" i="17"/>
  <c r="GJ151" i="17"/>
  <c r="HB153" i="17"/>
  <c r="GJ157" i="17"/>
  <c r="GK157" i="17"/>
  <c r="HB159" i="17"/>
  <c r="GK163" i="17"/>
  <c r="GJ163" i="17"/>
  <c r="HB165" i="17"/>
  <c r="GK169" i="17"/>
  <c r="GJ169" i="17"/>
  <c r="HB171" i="17"/>
  <c r="GK175" i="17"/>
  <c r="GJ175" i="17"/>
  <c r="HB177" i="17"/>
  <c r="GJ181" i="17"/>
  <c r="GK181" i="17"/>
  <c r="HB183" i="17"/>
  <c r="GK187" i="17"/>
  <c r="GJ187" i="17"/>
  <c r="DC189" i="17"/>
  <c r="HB189" i="17"/>
  <c r="GK193" i="17"/>
  <c r="GJ193" i="17"/>
  <c r="HB195" i="17"/>
  <c r="BX198" i="17"/>
  <c r="HA198" i="17"/>
  <c r="GK199" i="17"/>
  <c r="GJ199" i="17"/>
  <c r="HB201" i="17"/>
  <c r="GJ205" i="17"/>
  <c r="GK205" i="17"/>
  <c r="HB207" i="17"/>
  <c r="GK211" i="17"/>
  <c r="GJ211" i="17"/>
  <c r="HB213" i="17"/>
  <c r="GK217" i="17"/>
  <c r="GJ217" i="17"/>
  <c r="HB219" i="17"/>
  <c r="GK223" i="17"/>
  <c r="GJ223" i="17"/>
  <c r="HB225" i="17"/>
  <c r="GK229" i="17"/>
  <c r="GJ229" i="17"/>
  <c r="HB231" i="17"/>
  <c r="GK235" i="17"/>
  <c r="GJ235" i="17"/>
  <c r="HB237" i="17"/>
  <c r="GK241" i="17"/>
  <c r="GJ241" i="17"/>
  <c r="HB243" i="17"/>
  <c r="GK247" i="17"/>
  <c r="GJ247" i="17"/>
  <c r="HB249" i="17"/>
  <c r="GJ253" i="17"/>
  <c r="GK253" i="17"/>
  <c r="HB255" i="17"/>
  <c r="GK259" i="17"/>
  <c r="GJ259" i="17"/>
  <c r="HB261" i="17"/>
  <c r="GK265" i="17"/>
  <c r="GJ265" i="17"/>
  <c r="HB267" i="17"/>
  <c r="GK271" i="17"/>
  <c r="GJ271" i="17"/>
  <c r="HB273" i="17"/>
  <c r="GJ277" i="17"/>
  <c r="GK277" i="17"/>
  <c r="HB279" i="17"/>
  <c r="GK283" i="17"/>
  <c r="GJ283" i="17"/>
  <c r="HB285" i="17"/>
  <c r="GK289" i="17"/>
  <c r="GJ289" i="17"/>
  <c r="HB291" i="17"/>
  <c r="GK295" i="17"/>
  <c r="GJ295" i="17"/>
  <c r="HB297" i="17"/>
  <c r="GK301" i="17"/>
  <c r="GJ301" i="17"/>
  <c r="HB303" i="17"/>
  <c r="GK307" i="17"/>
  <c r="GJ307" i="17"/>
  <c r="HB309" i="17"/>
  <c r="GK313" i="17"/>
  <c r="GJ313" i="17"/>
  <c r="HB315" i="17"/>
  <c r="GK319" i="17"/>
  <c r="GJ319" i="17"/>
  <c r="HB321" i="17"/>
  <c r="GJ325" i="17"/>
  <c r="GK325" i="17"/>
  <c r="HB327" i="17"/>
  <c r="GK331" i="17"/>
  <c r="GJ331" i="17"/>
  <c r="HB333" i="17"/>
  <c r="GK337" i="17"/>
  <c r="GJ337" i="17"/>
  <c r="HB339" i="17"/>
  <c r="GK343" i="17"/>
  <c r="GJ343" i="17"/>
  <c r="HB345" i="17"/>
  <c r="GJ349" i="17"/>
  <c r="GK349" i="17"/>
  <c r="HB351" i="17"/>
  <c r="GK355" i="17"/>
  <c r="GJ355" i="17"/>
  <c r="HB357" i="17"/>
  <c r="GJ361" i="17"/>
  <c r="GK361" i="17"/>
  <c r="HB363" i="17"/>
  <c r="GK367" i="17"/>
  <c r="GJ367" i="17"/>
  <c r="HB369" i="17"/>
  <c r="GK373" i="17"/>
  <c r="GJ373" i="17"/>
  <c r="HB375" i="17"/>
  <c r="GK379" i="17"/>
  <c r="GJ379" i="17"/>
  <c r="HB381" i="17"/>
  <c r="GJ385" i="17"/>
  <c r="GK385" i="17"/>
  <c r="HB387" i="17"/>
  <c r="GK391" i="17"/>
  <c r="GJ391" i="17"/>
  <c r="HB393" i="17"/>
  <c r="GK397" i="17"/>
  <c r="GJ397" i="17"/>
  <c r="HB399" i="17"/>
  <c r="BX402" i="17"/>
  <c r="HA402" i="17"/>
  <c r="GK403" i="17"/>
  <c r="GJ403" i="17"/>
  <c r="HB405" i="17"/>
  <c r="GK409" i="17"/>
  <c r="GJ409" i="17"/>
  <c r="HB411" i="17"/>
  <c r="GK415" i="17"/>
  <c r="GJ415" i="17"/>
  <c r="HB417" i="17"/>
  <c r="BX420" i="17"/>
  <c r="HA420" i="17"/>
  <c r="GJ421" i="17"/>
  <c r="GK421" i="17"/>
  <c r="HB423" i="17"/>
  <c r="GK427" i="17"/>
  <c r="GJ427" i="17"/>
  <c r="HB429" i="17"/>
  <c r="GK433" i="17"/>
  <c r="GJ433" i="17"/>
  <c r="HB435" i="17"/>
  <c r="BX438" i="17"/>
  <c r="HA438" i="17"/>
  <c r="GK439" i="17"/>
  <c r="GJ439" i="17"/>
  <c r="HB441" i="17"/>
  <c r="GK445" i="17"/>
  <c r="GJ445" i="17"/>
  <c r="HB447" i="17"/>
  <c r="GK451" i="17"/>
  <c r="GJ451" i="17"/>
  <c r="HB453" i="17"/>
  <c r="GK457" i="17"/>
  <c r="GJ457" i="17"/>
  <c r="HB459" i="17"/>
  <c r="GK463" i="17"/>
  <c r="GJ463" i="17"/>
  <c r="HB465" i="17"/>
  <c r="GJ469" i="17"/>
  <c r="GK469" i="17"/>
  <c r="HB471" i="17"/>
  <c r="GK475" i="17"/>
  <c r="GJ475" i="17"/>
  <c r="HB477" i="17"/>
  <c r="GK481" i="17"/>
  <c r="GJ481" i="17"/>
  <c r="HB483" i="17"/>
  <c r="GK487" i="17"/>
  <c r="GJ487" i="17"/>
  <c r="HB489" i="17"/>
  <c r="HA492" i="17"/>
  <c r="GK493" i="17"/>
  <c r="GJ493" i="17"/>
  <c r="HB495" i="17"/>
  <c r="HA498" i="17"/>
  <c r="GK499" i="17"/>
  <c r="GJ499" i="17"/>
  <c r="HB501" i="17"/>
  <c r="GD112" i="17"/>
  <c r="GD118" i="17"/>
  <c r="GD124" i="17"/>
  <c r="GD130" i="17"/>
  <c r="DB136" i="17"/>
  <c r="GD136" i="17"/>
  <c r="GD142" i="17"/>
  <c r="GD148" i="17"/>
  <c r="GD154" i="17"/>
  <c r="GD160" i="17"/>
  <c r="GD166" i="17"/>
  <c r="GD172" i="17"/>
  <c r="GD178" i="17"/>
  <c r="GD184" i="17"/>
  <c r="GD190" i="17"/>
  <c r="GD196" i="17"/>
  <c r="GD202" i="17"/>
  <c r="GD208" i="17"/>
  <c r="GD214" i="17"/>
  <c r="GD220" i="17"/>
  <c r="GD226" i="17"/>
  <c r="GD232" i="17"/>
  <c r="GD238" i="17"/>
  <c r="GD244" i="17"/>
  <c r="GD250" i="17"/>
  <c r="GD256" i="17"/>
  <c r="GD262" i="17"/>
  <c r="GD268" i="17"/>
  <c r="GD274" i="17"/>
  <c r="GD280" i="17"/>
  <c r="GD286" i="17"/>
  <c r="GD292" i="17"/>
  <c r="GD298" i="17"/>
  <c r="GD304" i="17"/>
  <c r="GD310" i="17"/>
  <c r="GD316" i="17"/>
  <c r="GD322" i="17"/>
  <c r="GD328" i="17"/>
  <c r="GD334" i="17"/>
  <c r="GD340" i="17"/>
  <c r="GD346" i="17"/>
  <c r="GD352" i="17"/>
  <c r="GD358" i="17"/>
  <c r="GD364" i="17"/>
  <c r="GD370" i="17"/>
  <c r="GD376" i="17"/>
  <c r="GD382" i="17"/>
  <c r="GD388" i="17"/>
  <c r="GD394" i="17"/>
  <c r="GD400" i="17"/>
  <c r="GD406" i="17"/>
  <c r="GD412" i="17"/>
  <c r="GD418" i="17"/>
  <c r="GD424" i="17"/>
  <c r="GD430" i="17"/>
  <c r="GD436" i="17"/>
  <c r="GD442" i="17"/>
  <c r="GD448" i="17"/>
  <c r="GD454" i="17"/>
  <c r="GD460" i="17"/>
  <c r="GD466" i="17"/>
  <c r="GD472" i="17"/>
  <c r="GD478" i="17"/>
  <c r="GD484" i="17"/>
  <c r="GD490" i="17"/>
  <c r="GD496" i="17"/>
  <c r="GK110" i="17"/>
  <c r="GJ110" i="17"/>
  <c r="HB112" i="17"/>
  <c r="GK116" i="17"/>
  <c r="GJ116" i="17"/>
  <c r="HB118" i="17"/>
  <c r="GJ122" i="17"/>
  <c r="GK122" i="17"/>
  <c r="HB124" i="17"/>
  <c r="GK128" i="17"/>
  <c r="GJ128" i="17"/>
  <c r="HB130" i="17"/>
  <c r="GK134" i="17"/>
  <c r="GJ134" i="17"/>
  <c r="GE135" i="17"/>
  <c r="HB136" i="17"/>
  <c r="GK140" i="17"/>
  <c r="GJ140" i="17"/>
  <c r="HB142" i="17"/>
  <c r="GK146" i="17"/>
  <c r="GJ146" i="17"/>
  <c r="HB148" i="17"/>
  <c r="GK152" i="17"/>
  <c r="GJ152" i="17"/>
  <c r="HB154" i="17"/>
  <c r="GJ158" i="17"/>
  <c r="GK158" i="17"/>
  <c r="HB160" i="17"/>
  <c r="GK164" i="17"/>
  <c r="GJ164" i="17"/>
  <c r="HB166" i="17"/>
  <c r="GK170" i="17"/>
  <c r="GJ170" i="17"/>
  <c r="HB172" i="17"/>
  <c r="GK176" i="17"/>
  <c r="GJ176" i="17"/>
  <c r="HB178" i="17"/>
  <c r="GJ182" i="17"/>
  <c r="GK182" i="17"/>
  <c r="HB184" i="17"/>
  <c r="GK188" i="17"/>
  <c r="GJ188" i="17"/>
  <c r="HB190" i="17"/>
  <c r="GK194" i="17"/>
  <c r="GJ194" i="17"/>
  <c r="HB196" i="17"/>
  <c r="GK200" i="17"/>
  <c r="GJ200" i="17"/>
  <c r="HB202" i="17"/>
  <c r="GJ206" i="17"/>
  <c r="GK206" i="17"/>
  <c r="HB208" i="17"/>
  <c r="GK212" i="17"/>
  <c r="GJ212" i="17"/>
  <c r="HB214" i="17"/>
  <c r="GJ218" i="17"/>
  <c r="GK218" i="17"/>
  <c r="HB220" i="17"/>
  <c r="GK224" i="17"/>
  <c r="GJ224" i="17"/>
  <c r="HB226" i="17"/>
  <c r="GK230" i="17"/>
  <c r="GJ230" i="17"/>
  <c r="HB232" i="17"/>
  <c r="GK236" i="17"/>
  <c r="GJ236" i="17"/>
  <c r="HB238" i="17"/>
  <c r="GJ242" i="17"/>
  <c r="GK242" i="17"/>
  <c r="HB244" i="17"/>
  <c r="GK248" i="17"/>
  <c r="GJ248" i="17"/>
  <c r="HB250" i="17"/>
  <c r="GK254" i="17"/>
  <c r="GJ254" i="17"/>
  <c r="HB256" i="17"/>
  <c r="GK260" i="17"/>
  <c r="GJ260" i="17"/>
  <c r="HB262" i="17"/>
  <c r="GK266" i="17"/>
  <c r="GJ266" i="17"/>
  <c r="HB268" i="17"/>
  <c r="GK272" i="17"/>
  <c r="GJ272" i="17"/>
  <c r="HB274" i="17"/>
  <c r="GK278" i="17"/>
  <c r="GJ278" i="17"/>
  <c r="HB280" i="17"/>
  <c r="GK284" i="17"/>
  <c r="GJ284" i="17"/>
  <c r="HB286" i="17"/>
  <c r="GK290" i="17"/>
  <c r="GJ290" i="17"/>
  <c r="HB292" i="17"/>
  <c r="GK296" i="17"/>
  <c r="GJ296" i="17"/>
  <c r="HB298" i="17"/>
  <c r="GK302" i="17"/>
  <c r="GJ302" i="17"/>
  <c r="HB304" i="17"/>
  <c r="GK308" i="17"/>
  <c r="GJ308" i="17"/>
  <c r="HB310" i="17"/>
  <c r="GK314" i="17"/>
  <c r="GJ314" i="17"/>
  <c r="HB316" i="17"/>
  <c r="GK320" i="17"/>
  <c r="GJ320" i="17"/>
  <c r="HB322" i="17"/>
  <c r="GK326" i="17"/>
  <c r="GJ326" i="17"/>
  <c r="HB328" i="17"/>
  <c r="GK332" i="17"/>
  <c r="GJ332" i="17"/>
  <c r="HB334" i="17"/>
  <c r="GK338" i="17"/>
  <c r="GJ338" i="17"/>
  <c r="HB340" i="17"/>
  <c r="GK344" i="17"/>
  <c r="GJ344" i="17"/>
  <c r="HB346" i="17"/>
  <c r="GK350" i="17"/>
  <c r="GJ350" i="17"/>
  <c r="HB352" i="17"/>
  <c r="GK356" i="17"/>
  <c r="GJ356" i="17"/>
  <c r="HB358" i="17"/>
  <c r="GK362" i="17"/>
  <c r="GJ362" i="17"/>
  <c r="HB364" i="17"/>
  <c r="GK368" i="17"/>
  <c r="GJ368" i="17"/>
  <c r="HB370" i="17"/>
  <c r="GK374" i="17"/>
  <c r="GJ374" i="17"/>
  <c r="HB376" i="17"/>
  <c r="GK380" i="17"/>
  <c r="GJ380" i="17"/>
  <c r="HB382" i="17"/>
  <c r="GK386" i="17"/>
  <c r="GJ386" i="17"/>
  <c r="HB388" i="17"/>
  <c r="GK392" i="17"/>
  <c r="GJ392" i="17"/>
  <c r="HB394" i="17"/>
  <c r="GK398" i="17"/>
  <c r="GJ398" i="17"/>
  <c r="HB400" i="17"/>
  <c r="GK404" i="17"/>
  <c r="GJ404" i="17"/>
  <c r="HB406" i="17"/>
  <c r="GK410" i="17"/>
  <c r="GJ410" i="17"/>
  <c r="HB412" i="17"/>
  <c r="GK416" i="17"/>
  <c r="GJ416" i="17"/>
  <c r="HB418" i="17"/>
  <c r="GK422" i="17"/>
  <c r="GJ422" i="17"/>
  <c r="HB424" i="17"/>
  <c r="GK428" i="17"/>
  <c r="GJ428" i="17"/>
  <c r="HB430" i="17"/>
  <c r="GK434" i="17"/>
  <c r="GJ434" i="17"/>
  <c r="HB436" i="17"/>
  <c r="GK440" i="17"/>
  <c r="GJ440" i="17"/>
  <c r="HB442" i="17"/>
  <c r="GK446" i="17"/>
  <c r="GJ446" i="17"/>
  <c r="HB448" i="17"/>
  <c r="GK452" i="17"/>
  <c r="GJ452" i="17"/>
  <c r="HB454" i="17"/>
  <c r="GK458" i="17"/>
  <c r="GJ458" i="17"/>
  <c r="HB460" i="17"/>
  <c r="GK464" i="17"/>
  <c r="GJ464" i="17"/>
  <c r="HB466" i="17"/>
  <c r="GK470" i="17"/>
  <c r="GJ470" i="17"/>
  <c r="HB472" i="17"/>
  <c r="GK476" i="17"/>
  <c r="GJ476" i="17"/>
  <c r="HB478" i="17"/>
  <c r="GJ482" i="17"/>
  <c r="GK482" i="17"/>
  <c r="HB484" i="17"/>
  <c r="GK488" i="17"/>
  <c r="GJ488" i="17"/>
  <c r="HB490" i="17"/>
  <c r="GJ494" i="17"/>
  <c r="GK494" i="17"/>
  <c r="HB496" i="17"/>
  <c r="GK500" i="17"/>
  <c r="GJ500" i="17"/>
  <c r="GE501" i="17"/>
  <c r="EL13" i="17"/>
  <c r="EM13" i="17"/>
  <c r="EQ24" i="17"/>
  <c r="EP24" i="17"/>
  <c r="EI38" i="17"/>
  <c r="EH38" i="17"/>
  <c r="EI44" i="17"/>
  <c r="EH44" i="17"/>
  <c r="EI56" i="17"/>
  <c r="EH56" i="17"/>
  <c r="EI74" i="17"/>
  <c r="EH74" i="17"/>
  <c r="EQ96" i="17"/>
  <c r="EP96" i="17"/>
  <c r="EM103" i="17"/>
  <c r="EL103" i="17"/>
  <c r="EQ108" i="17"/>
  <c r="EP108" i="17"/>
  <c r="EQ162" i="17"/>
  <c r="EP162" i="17"/>
  <c r="EL169" i="17"/>
  <c r="EM169" i="17"/>
  <c r="EQ180" i="17"/>
  <c r="EP180" i="17"/>
  <c r="EL181" i="17"/>
  <c r="EM181" i="17"/>
  <c r="EQ186" i="17"/>
  <c r="EP186" i="17"/>
  <c r="EM187" i="17"/>
  <c r="EL187" i="17"/>
  <c r="EI188" i="17"/>
  <c r="EH188" i="17"/>
  <c r="EP192" i="17"/>
  <c r="EQ192" i="17"/>
  <c r="EL193" i="17"/>
  <c r="EM193" i="17"/>
  <c r="EI194" i="17"/>
  <c r="EH194" i="17"/>
  <c r="EQ198" i="17"/>
  <c r="EP198" i="17"/>
  <c r="EM199" i="17"/>
  <c r="EL199" i="17"/>
  <c r="EI200" i="17"/>
  <c r="EH200" i="17"/>
  <c r="EP204" i="17"/>
  <c r="EQ204" i="17"/>
  <c r="EM205" i="17"/>
  <c r="EL205" i="17"/>
  <c r="EQ210" i="17"/>
  <c r="EP210" i="17"/>
  <c r="EM211" i="17"/>
  <c r="EL211" i="17"/>
  <c r="EI212" i="17"/>
  <c r="EH212" i="17"/>
  <c r="EP216" i="17"/>
  <c r="EQ216" i="17"/>
  <c r="EL217" i="17"/>
  <c r="EM217" i="17"/>
  <c r="EI218" i="17"/>
  <c r="EH218" i="17"/>
  <c r="EQ222" i="17"/>
  <c r="EP222" i="17"/>
  <c r="EM223" i="17"/>
  <c r="EL223" i="17"/>
  <c r="EI224" i="17"/>
  <c r="EH224" i="17"/>
  <c r="EP228" i="17"/>
  <c r="EQ228" i="17"/>
  <c r="EL229" i="17"/>
  <c r="EM229" i="17"/>
  <c r="EI230" i="17"/>
  <c r="EH230" i="17"/>
  <c r="EQ234" i="17"/>
  <c r="EP234" i="17"/>
  <c r="EM235" i="17"/>
  <c r="EL235" i="17"/>
  <c r="EI236" i="17"/>
  <c r="EH236" i="17"/>
  <c r="EP240" i="17"/>
  <c r="EQ240" i="17"/>
  <c r="EL241" i="17"/>
  <c r="EM241" i="17"/>
  <c r="EI242" i="17"/>
  <c r="EH242" i="17"/>
  <c r="EQ246" i="17"/>
  <c r="EP246" i="17"/>
  <c r="EM247" i="17"/>
  <c r="EL247" i="17"/>
  <c r="EI248" i="17"/>
  <c r="EH248" i="17"/>
  <c r="EP252" i="17"/>
  <c r="EQ252" i="17"/>
  <c r="EL253" i="17"/>
  <c r="EM253" i="17"/>
  <c r="EI254" i="17"/>
  <c r="EH254" i="17"/>
  <c r="EQ258" i="17"/>
  <c r="EP258" i="17"/>
  <c r="EM259" i="17"/>
  <c r="EL259" i="17"/>
  <c r="EI260" i="17"/>
  <c r="EH260" i="17"/>
  <c r="EP264" i="17"/>
  <c r="EQ264" i="17"/>
  <c r="EL265" i="17"/>
  <c r="EM265" i="17"/>
  <c r="EI266" i="17"/>
  <c r="EH266" i="17"/>
  <c r="EQ270" i="17"/>
  <c r="EP270" i="17"/>
  <c r="EM271" i="17"/>
  <c r="EL271" i="17"/>
  <c r="EI272" i="17"/>
  <c r="EH272" i="17"/>
  <c r="EP276" i="17"/>
  <c r="EQ276" i="17"/>
  <c r="EM277" i="17"/>
  <c r="EL277" i="17"/>
  <c r="EI278" i="17"/>
  <c r="EH278" i="17"/>
  <c r="EQ282" i="17"/>
  <c r="EP282" i="17"/>
  <c r="EM283" i="17"/>
  <c r="EL283" i="17"/>
  <c r="EH284" i="17"/>
  <c r="EI284" i="17"/>
  <c r="EP288" i="17"/>
  <c r="EQ288" i="17"/>
  <c r="EL289" i="17"/>
  <c r="EM289" i="17"/>
  <c r="EI290" i="17"/>
  <c r="EH290" i="17"/>
  <c r="EQ294" i="17"/>
  <c r="EP294" i="17"/>
  <c r="EM295" i="17"/>
  <c r="EL295" i="17"/>
  <c r="EI296" i="17"/>
  <c r="EH296" i="17"/>
  <c r="EP300" i="17"/>
  <c r="EQ300" i="17"/>
  <c r="EL301" i="17"/>
  <c r="EM301" i="17"/>
  <c r="EI302" i="17"/>
  <c r="EH302" i="17"/>
  <c r="EQ306" i="17"/>
  <c r="EP306" i="17"/>
  <c r="EM307" i="17"/>
  <c r="EL307" i="17"/>
  <c r="EI308" i="17"/>
  <c r="EH308" i="17"/>
  <c r="EP312" i="17"/>
  <c r="EQ312" i="17"/>
  <c r="EL313" i="17"/>
  <c r="EM313" i="17"/>
  <c r="EI314" i="17"/>
  <c r="EH314" i="17"/>
  <c r="EQ318" i="17"/>
  <c r="EP318" i="17"/>
  <c r="EM319" i="17"/>
  <c r="EL319" i="17"/>
  <c r="EI320" i="17"/>
  <c r="EH320" i="17"/>
  <c r="EQ324" i="17"/>
  <c r="EP324" i="17"/>
  <c r="EL325" i="17"/>
  <c r="EM325" i="17"/>
  <c r="EI326" i="17"/>
  <c r="EH326" i="17"/>
  <c r="EQ330" i="17"/>
  <c r="EP330" i="17"/>
  <c r="EM331" i="17"/>
  <c r="EL331" i="17"/>
  <c r="EI332" i="17"/>
  <c r="EH332" i="17"/>
  <c r="EQ336" i="17"/>
  <c r="EP336" i="17"/>
  <c r="EL337" i="17"/>
  <c r="EM337" i="17"/>
  <c r="EI338" i="17"/>
  <c r="EH338" i="17"/>
  <c r="EQ342" i="17"/>
  <c r="EP342" i="17"/>
  <c r="EM343" i="17"/>
  <c r="EL343" i="17"/>
  <c r="EI344" i="17"/>
  <c r="EH344" i="17"/>
  <c r="EQ348" i="17"/>
  <c r="EP348" i="17"/>
  <c r="EM349" i="17"/>
  <c r="EL349" i="17"/>
  <c r="EI350" i="17"/>
  <c r="EH350" i="17"/>
  <c r="EQ354" i="17"/>
  <c r="EP354" i="17"/>
  <c r="EM355" i="17"/>
  <c r="EL355" i="17"/>
  <c r="EI356" i="17"/>
  <c r="EH356" i="17"/>
  <c r="EQ360" i="17"/>
  <c r="EP360" i="17"/>
  <c r="EL361" i="17"/>
  <c r="EM361" i="17"/>
  <c r="EI362" i="17"/>
  <c r="EH362" i="17"/>
  <c r="EQ366" i="17"/>
  <c r="EP366" i="17"/>
  <c r="EM367" i="17"/>
  <c r="EL367" i="17"/>
  <c r="EI368" i="17"/>
  <c r="EH368" i="17"/>
  <c r="EQ372" i="17"/>
  <c r="EP372" i="17"/>
  <c r="EL373" i="17"/>
  <c r="EM373" i="17"/>
  <c r="EH374" i="17"/>
  <c r="EI374" i="17"/>
  <c r="EQ378" i="17"/>
  <c r="EP378" i="17"/>
  <c r="EM379" i="17"/>
  <c r="EL379" i="17"/>
  <c r="EI380" i="17"/>
  <c r="EH380" i="17"/>
  <c r="EQ384" i="17"/>
  <c r="EP384" i="17"/>
  <c r="EL385" i="17"/>
  <c r="EM385" i="17"/>
  <c r="EH386" i="17"/>
  <c r="EI386" i="17"/>
  <c r="EQ390" i="17"/>
  <c r="EP390" i="17"/>
  <c r="EM391" i="17"/>
  <c r="EL391" i="17"/>
  <c r="EI392" i="17"/>
  <c r="EH392" i="17"/>
  <c r="EQ396" i="17"/>
  <c r="EP396" i="17"/>
  <c r="EM397" i="17"/>
  <c r="EL397" i="17"/>
  <c r="EH398" i="17"/>
  <c r="EI398" i="17"/>
  <c r="EQ402" i="17"/>
  <c r="EP402" i="17"/>
  <c r="EM403" i="17"/>
  <c r="EL403" i="17"/>
  <c r="EI404" i="17"/>
  <c r="EH404" i="17"/>
  <c r="EQ408" i="17"/>
  <c r="EP408" i="17"/>
  <c r="EL409" i="17"/>
  <c r="EM409" i="17"/>
  <c r="EH410" i="17"/>
  <c r="EI410" i="17"/>
  <c r="EQ414" i="17"/>
  <c r="EP414" i="17"/>
  <c r="EM415" i="17"/>
  <c r="EL415" i="17"/>
  <c r="EI416" i="17"/>
  <c r="EH416" i="17"/>
  <c r="EQ420" i="17"/>
  <c r="EP420" i="17"/>
  <c r="EL421" i="17"/>
  <c r="EM421" i="17"/>
  <c r="EH422" i="17"/>
  <c r="EI422" i="17"/>
  <c r="EQ426" i="17"/>
  <c r="EP426" i="17"/>
  <c r="EM427" i="17"/>
  <c r="EL427" i="17"/>
  <c r="EI428" i="17"/>
  <c r="EH428" i="17"/>
  <c r="EQ432" i="17"/>
  <c r="EP432" i="17"/>
  <c r="EL433" i="17"/>
  <c r="EM433" i="17"/>
  <c r="EH434" i="17"/>
  <c r="EI434" i="17"/>
  <c r="EQ438" i="17"/>
  <c r="EP438" i="17"/>
  <c r="EM439" i="17"/>
  <c r="EL439" i="17"/>
  <c r="EI440" i="17"/>
  <c r="EH440" i="17"/>
  <c r="EQ444" i="17"/>
  <c r="EP444" i="17"/>
  <c r="EM445" i="17"/>
  <c r="EL445" i="17"/>
  <c r="EH446" i="17"/>
  <c r="EI446" i="17"/>
  <c r="EQ450" i="17"/>
  <c r="EP450" i="17"/>
  <c r="EM451" i="17"/>
  <c r="EL451" i="17"/>
  <c r="EI452" i="17"/>
  <c r="EH452" i="17"/>
  <c r="EQ456" i="17"/>
  <c r="EP456" i="17"/>
  <c r="EL457" i="17"/>
  <c r="EM457" i="17"/>
  <c r="EH458" i="17"/>
  <c r="EI458" i="17"/>
  <c r="EQ462" i="17"/>
  <c r="EP462" i="17"/>
  <c r="EM463" i="17"/>
  <c r="EL463" i="17"/>
  <c r="EI464" i="17"/>
  <c r="EH464" i="17"/>
  <c r="EQ468" i="17"/>
  <c r="EP468" i="17"/>
  <c r="EL469" i="17"/>
  <c r="EM469" i="17"/>
  <c r="EH470" i="17"/>
  <c r="EI470" i="17"/>
  <c r="EQ474" i="17"/>
  <c r="EP474" i="17"/>
  <c r="EM475" i="17"/>
  <c r="EL475" i="17"/>
  <c r="EI476" i="17"/>
  <c r="EH476" i="17"/>
  <c r="EQ480" i="17"/>
  <c r="EP480" i="17"/>
  <c r="EL481" i="17"/>
  <c r="EM481" i="17"/>
  <c r="EH482" i="17"/>
  <c r="EI482" i="17"/>
  <c r="EQ486" i="17"/>
  <c r="EP486" i="17"/>
  <c r="EM487" i="17"/>
  <c r="EL487" i="17"/>
  <c r="EI488" i="17"/>
  <c r="EH488" i="17"/>
  <c r="DN492" i="17"/>
  <c r="EQ492" i="17"/>
  <c r="EP492" i="17"/>
  <c r="DL493" i="17"/>
  <c r="EL493" i="17"/>
  <c r="EM493" i="17"/>
  <c r="DJ494" i="17"/>
  <c r="EH494" i="17"/>
  <c r="EI494" i="17"/>
  <c r="DN498" i="17"/>
  <c r="EQ498" i="17"/>
  <c r="EP498" i="17"/>
  <c r="DL499" i="17"/>
  <c r="EM499" i="17"/>
  <c r="EL499" i="17"/>
  <c r="DJ500" i="17"/>
  <c r="EI500" i="17"/>
  <c r="EH500" i="17"/>
  <c r="ES6" i="17"/>
  <c r="ER6" i="17"/>
  <c r="EO7" i="17"/>
  <c r="EN7" i="17"/>
  <c r="EK8" i="17"/>
  <c r="EJ8" i="17"/>
  <c r="ES12" i="17"/>
  <c r="ER12" i="17"/>
  <c r="EN13" i="17"/>
  <c r="EO13" i="17"/>
  <c r="EJ14" i="17"/>
  <c r="EK14" i="17"/>
  <c r="ES18" i="17"/>
  <c r="ER18" i="17"/>
  <c r="EO19" i="17"/>
  <c r="EN19" i="17"/>
  <c r="EK20" i="17"/>
  <c r="EJ20" i="17"/>
  <c r="ES24" i="17"/>
  <c r="ER24" i="17"/>
  <c r="EN25" i="17"/>
  <c r="EO25" i="17"/>
  <c r="EK26" i="17"/>
  <c r="EJ26" i="17"/>
  <c r="ES30" i="17"/>
  <c r="ER30" i="17"/>
  <c r="EO31" i="17"/>
  <c r="EN31" i="17"/>
  <c r="EK32" i="17"/>
  <c r="EJ32" i="17"/>
  <c r="ES36" i="17"/>
  <c r="ER36" i="17"/>
  <c r="EN37" i="17"/>
  <c r="EO37" i="17"/>
  <c r="EK38" i="17"/>
  <c r="EJ38" i="17"/>
  <c r="ES42" i="17"/>
  <c r="ER42" i="17"/>
  <c r="EO43" i="17"/>
  <c r="EN43" i="17"/>
  <c r="EK44" i="17"/>
  <c r="EJ44" i="17"/>
  <c r="ES48" i="17"/>
  <c r="ER48" i="17"/>
  <c r="EN49" i="17"/>
  <c r="EO49" i="17"/>
  <c r="EK50" i="17"/>
  <c r="EJ50" i="17"/>
  <c r="ES54" i="17"/>
  <c r="ER54" i="17"/>
  <c r="EO55" i="17"/>
  <c r="EN55" i="17"/>
  <c r="EK56" i="17"/>
  <c r="EJ56" i="17"/>
  <c r="ES60" i="17"/>
  <c r="ER60" i="17"/>
  <c r="EN61" i="17"/>
  <c r="EO61" i="17"/>
  <c r="EK62" i="17"/>
  <c r="EJ62" i="17"/>
  <c r="ES66" i="17"/>
  <c r="ER66" i="17"/>
  <c r="EO67" i="17"/>
  <c r="EN67" i="17"/>
  <c r="EK68" i="17"/>
  <c r="EJ68" i="17"/>
  <c r="ES72" i="17"/>
  <c r="ER72" i="17"/>
  <c r="EN73" i="17"/>
  <c r="EO73" i="17"/>
  <c r="EJ74" i="17"/>
  <c r="EK74" i="17"/>
  <c r="ES78" i="17"/>
  <c r="ER78" i="17"/>
  <c r="EO79" i="17"/>
  <c r="EN79" i="17"/>
  <c r="EK80" i="17"/>
  <c r="EJ80" i="17"/>
  <c r="ES84" i="17"/>
  <c r="ER84" i="17"/>
  <c r="EN85" i="17"/>
  <c r="EO85" i="17"/>
  <c r="EJ86" i="17"/>
  <c r="EK86" i="17"/>
  <c r="ES90" i="17"/>
  <c r="ER90" i="17"/>
  <c r="EO91" i="17"/>
  <c r="EN91" i="17"/>
  <c r="EK92" i="17"/>
  <c r="EJ92" i="17"/>
  <c r="ES96" i="17"/>
  <c r="ER96" i="17"/>
  <c r="EN97" i="17"/>
  <c r="EO97" i="17"/>
  <c r="EK98" i="17"/>
  <c r="EJ98" i="17"/>
  <c r="ES102" i="17"/>
  <c r="ER102" i="17"/>
  <c r="EO103" i="17"/>
  <c r="EN103" i="17"/>
  <c r="EK104" i="17"/>
  <c r="EJ104" i="17"/>
  <c r="ES108" i="17"/>
  <c r="ER108" i="17"/>
  <c r="EN109" i="17"/>
  <c r="EO109" i="17"/>
  <c r="EK110" i="17"/>
  <c r="EJ110" i="17"/>
  <c r="ES114" i="17"/>
  <c r="ER114" i="17"/>
  <c r="EO115" i="17"/>
  <c r="EN115" i="17"/>
  <c r="EK116" i="17"/>
  <c r="EJ116" i="17"/>
  <c r="ES120" i="17"/>
  <c r="ER120" i="17"/>
  <c r="EN121" i="17"/>
  <c r="EO121" i="17"/>
  <c r="EK122" i="17"/>
  <c r="EJ122" i="17"/>
  <c r="ES126" i="17"/>
  <c r="ER126" i="17"/>
  <c r="EO127" i="17"/>
  <c r="EN127" i="17"/>
  <c r="EK128" i="17"/>
  <c r="EJ128" i="17"/>
  <c r="ES132" i="17"/>
  <c r="ER132" i="17"/>
  <c r="EN133" i="17"/>
  <c r="EO133" i="17"/>
  <c r="EK134" i="17"/>
  <c r="EJ134" i="17"/>
  <c r="ES138" i="17"/>
  <c r="ER138" i="17"/>
  <c r="EO139" i="17"/>
  <c r="EN139" i="17"/>
  <c r="EK140" i="17"/>
  <c r="EJ140" i="17"/>
  <c r="ES144" i="17"/>
  <c r="ER144" i="17"/>
  <c r="EN145" i="17"/>
  <c r="EO145" i="17"/>
  <c r="EJ146" i="17"/>
  <c r="EK146" i="17"/>
  <c r="ES150" i="17"/>
  <c r="ER150" i="17"/>
  <c r="EO151" i="17"/>
  <c r="EN151" i="17"/>
  <c r="EK152" i="17"/>
  <c r="EJ152" i="17"/>
  <c r="ES156" i="17"/>
  <c r="ER156" i="17"/>
  <c r="EN157" i="17"/>
  <c r="EO157" i="17"/>
  <c r="EJ158" i="17"/>
  <c r="EK158" i="17"/>
  <c r="ER162" i="17"/>
  <c r="ES162" i="17"/>
  <c r="EO163" i="17"/>
  <c r="EN163" i="17"/>
  <c r="EK164" i="17"/>
  <c r="EJ164" i="17"/>
  <c r="ES168" i="17"/>
  <c r="ER168" i="17"/>
  <c r="EN169" i="17"/>
  <c r="EO169" i="17"/>
  <c r="EK170" i="17"/>
  <c r="EJ170" i="17"/>
  <c r="ES174" i="17"/>
  <c r="ER174" i="17"/>
  <c r="EO175" i="17"/>
  <c r="EN175" i="17"/>
  <c r="EK176" i="17"/>
  <c r="EJ176" i="17"/>
  <c r="ES180" i="17"/>
  <c r="ER180" i="17"/>
  <c r="EN181" i="17"/>
  <c r="EO181" i="17"/>
  <c r="EK182" i="17"/>
  <c r="EJ182" i="17"/>
  <c r="ES186" i="17"/>
  <c r="ER186" i="17"/>
  <c r="EO187" i="17"/>
  <c r="EN187" i="17"/>
  <c r="EK188" i="17"/>
  <c r="EJ188" i="17"/>
  <c r="ES192" i="17"/>
  <c r="ER192" i="17"/>
  <c r="EO193" i="17"/>
  <c r="EN193" i="17"/>
  <c r="EK194" i="17"/>
  <c r="EJ194" i="17"/>
  <c r="ES198" i="17"/>
  <c r="ER198" i="17"/>
  <c r="EO199" i="17"/>
  <c r="EN199" i="17"/>
  <c r="EK200" i="17"/>
  <c r="EJ200" i="17"/>
  <c r="ES204" i="17"/>
  <c r="ER204" i="17"/>
  <c r="EO205" i="17"/>
  <c r="EN205" i="17"/>
  <c r="EK206" i="17"/>
  <c r="EJ206" i="17"/>
  <c r="ES210" i="17"/>
  <c r="ER210" i="17"/>
  <c r="EO211" i="17"/>
  <c r="EN211" i="17"/>
  <c r="EK212" i="17"/>
  <c r="EJ212" i="17"/>
  <c r="ES216" i="17"/>
  <c r="ER216" i="17"/>
  <c r="EO217" i="17"/>
  <c r="EN217" i="17"/>
  <c r="EJ218" i="17"/>
  <c r="EK218" i="17"/>
  <c r="ES222" i="17"/>
  <c r="ER222" i="17"/>
  <c r="EO223" i="17"/>
  <c r="EN223" i="17"/>
  <c r="EK224" i="17"/>
  <c r="EJ224" i="17"/>
  <c r="ES228" i="17"/>
  <c r="ER228" i="17"/>
  <c r="EO229" i="17"/>
  <c r="EN229" i="17"/>
  <c r="EJ230" i="17"/>
  <c r="EK230" i="17"/>
  <c r="ES234" i="17"/>
  <c r="ER234" i="17"/>
  <c r="EO235" i="17"/>
  <c r="EN235" i="17"/>
  <c r="EK236" i="17"/>
  <c r="EJ236" i="17"/>
  <c r="ES240" i="17"/>
  <c r="ER240" i="17"/>
  <c r="EO241" i="17"/>
  <c r="EN241" i="17"/>
  <c r="EK242" i="17"/>
  <c r="EJ242" i="17"/>
  <c r="ES246" i="17"/>
  <c r="ER246" i="17"/>
  <c r="EO247" i="17"/>
  <c r="EN247" i="17"/>
  <c r="EK248" i="17"/>
  <c r="EJ248" i="17"/>
  <c r="ES252" i="17"/>
  <c r="ER252" i="17"/>
  <c r="EO253" i="17"/>
  <c r="EN253" i="17"/>
  <c r="EK254" i="17"/>
  <c r="EJ254" i="17"/>
  <c r="ES258" i="17"/>
  <c r="ER258" i="17"/>
  <c r="EO259" i="17"/>
  <c r="EN259" i="17"/>
  <c r="EK260" i="17"/>
  <c r="EJ260" i="17"/>
  <c r="ES264" i="17"/>
  <c r="ER264" i="17"/>
  <c r="EO265" i="17"/>
  <c r="EN265" i="17"/>
  <c r="EK266" i="17"/>
  <c r="EJ266" i="17"/>
  <c r="ER270" i="17"/>
  <c r="ES270" i="17"/>
  <c r="EO271" i="17"/>
  <c r="EN271" i="17"/>
  <c r="EK272" i="17"/>
  <c r="EJ272" i="17"/>
  <c r="ES276" i="17"/>
  <c r="ER276" i="17"/>
  <c r="EO277" i="17"/>
  <c r="EN277" i="17"/>
  <c r="EK278" i="17"/>
  <c r="EJ278" i="17"/>
  <c r="ES282" i="17"/>
  <c r="ER282" i="17"/>
  <c r="EO283" i="17"/>
  <c r="EN283" i="17"/>
  <c r="EK284" i="17"/>
  <c r="EJ284" i="17"/>
  <c r="ES288" i="17"/>
  <c r="ER288" i="17"/>
  <c r="EO289" i="17"/>
  <c r="EN289" i="17"/>
  <c r="EJ290" i="17"/>
  <c r="EK290" i="17"/>
  <c r="ES294" i="17"/>
  <c r="ER294" i="17"/>
  <c r="EO295" i="17"/>
  <c r="EN295" i="17"/>
  <c r="EK296" i="17"/>
  <c r="EJ296" i="17"/>
  <c r="ES300" i="17"/>
  <c r="ER300" i="17"/>
  <c r="EO301" i="17"/>
  <c r="EN301" i="17"/>
  <c r="EJ302" i="17"/>
  <c r="EK302" i="17"/>
  <c r="ES306" i="17"/>
  <c r="ER306" i="17"/>
  <c r="EO307" i="17"/>
  <c r="EN307" i="17"/>
  <c r="EK308" i="17"/>
  <c r="EJ308" i="17"/>
  <c r="ES312" i="17"/>
  <c r="ER312" i="17"/>
  <c r="EO313" i="17"/>
  <c r="EN313" i="17"/>
  <c r="EK314" i="17"/>
  <c r="EJ314" i="17"/>
  <c r="ES318" i="17"/>
  <c r="ER318" i="17"/>
  <c r="EO319" i="17"/>
  <c r="EN319" i="17"/>
  <c r="EK320" i="17"/>
  <c r="EJ320" i="17"/>
  <c r="ES324" i="17"/>
  <c r="ER324" i="17"/>
  <c r="EO325" i="17"/>
  <c r="EN325" i="17"/>
  <c r="EJ326" i="17"/>
  <c r="EK326" i="17"/>
  <c r="ES330" i="17"/>
  <c r="ER330" i="17"/>
  <c r="EO331" i="17"/>
  <c r="EN331" i="17"/>
  <c r="EK332" i="17"/>
  <c r="EJ332" i="17"/>
  <c r="ES336" i="17"/>
  <c r="ER336" i="17"/>
  <c r="EO337" i="17"/>
  <c r="EN337" i="17"/>
  <c r="EK338" i="17"/>
  <c r="EJ338" i="17"/>
  <c r="ES342" i="17"/>
  <c r="ER342" i="17"/>
  <c r="EO343" i="17"/>
  <c r="EN343" i="17"/>
  <c r="EK344" i="17"/>
  <c r="EJ344" i="17"/>
  <c r="ES348" i="17"/>
  <c r="ER348" i="17"/>
  <c r="EO349" i="17"/>
  <c r="EN349" i="17"/>
  <c r="EJ350" i="17"/>
  <c r="EK350" i="17"/>
  <c r="ES354" i="17"/>
  <c r="ER354" i="17"/>
  <c r="EO355" i="17"/>
  <c r="EN355" i="17"/>
  <c r="EK356" i="17"/>
  <c r="EJ356" i="17"/>
  <c r="ES360" i="17"/>
  <c r="ER360" i="17"/>
  <c r="EO361" i="17"/>
  <c r="EN361" i="17"/>
  <c r="EK362" i="17"/>
  <c r="EJ362" i="17"/>
  <c r="ES366" i="17"/>
  <c r="ER366" i="17"/>
  <c r="EO367" i="17"/>
  <c r="EN367" i="17"/>
  <c r="EK368" i="17"/>
  <c r="EJ368" i="17"/>
  <c r="ES372" i="17"/>
  <c r="ER372" i="17"/>
  <c r="EO373" i="17"/>
  <c r="EN373" i="17"/>
  <c r="EJ374" i="17"/>
  <c r="EK374" i="17"/>
  <c r="ES378" i="17"/>
  <c r="ER378" i="17"/>
  <c r="EO379" i="17"/>
  <c r="EN379" i="17"/>
  <c r="EK380" i="17"/>
  <c r="EJ380" i="17"/>
  <c r="ES384" i="17"/>
  <c r="ER384" i="17"/>
  <c r="EO385" i="17"/>
  <c r="EN385" i="17"/>
  <c r="EK386" i="17"/>
  <c r="EJ386" i="17"/>
  <c r="ES390" i="17"/>
  <c r="ER390" i="17"/>
  <c r="EO391" i="17"/>
  <c r="EN391" i="17"/>
  <c r="EK392" i="17"/>
  <c r="EJ392" i="17"/>
  <c r="ER396" i="17"/>
  <c r="ES396" i="17"/>
  <c r="EO397" i="17"/>
  <c r="EN397" i="17"/>
  <c r="EJ398" i="17"/>
  <c r="EK398" i="17"/>
  <c r="ES402" i="17"/>
  <c r="ER402" i="17"/>
  <c r="EO403" i="17"/>
  <c r="EN403" i="17"/>
  <c r="EK404" i="17"/>
  <c r="EJ404" i="17"/>
  <c r="ER408" i="17"/>
  <c r="ES408" i="17"/>
  <c r="EO409" i="17"/>
  <c r="EN409" i="17"/>
  <c r="EK410" i="17"/>
  <c r="EJ410" i="17"/>
  <c r="ES414" i="17"/>
  <c r="ER414" i="17"/>
  <c r="EO415" i="17"/>
  <c r="EN415" i="17"/>
  <c r="EK416" i="17"/>
  <c r="EJ416" i="17"/>
  <c r="ER420" i="17"/>
  <c r="ES420" i="17"/>
  <c r="EO421" i="17"/>
  <c r="EN421" i="17"/>
  <c r="EJ422" i="17"/>
  <c r="EK422" i="17"/>
  <c r="ES426" i="17"/>
  <c r="ER426" i="17"/>
  <c r="EO427" i="17"/>
  <c r="EN427" i="17"/>
  <c r="EK428" i="17"/>
  <c r="EJ428" i="17"/>
  <c r="ER432" i="17"/>
  <c r="ES432" i="17"/>
  <c r="EO433" i="17"/>
  <c r="EN433" i="17"/>
  <c r="EK434" i="17"/>
  <c r="EJ434" i="17"/>
  <c r="ES438" i="17"/>
  <c r="ER438" i="17"/>
  <c r="EO439" i="17"/>
  <c r="EN439" i="17"/>
  <c r="EK440" i="17"/>
  <c r="EJ440" i="17"/>
  <c r="ER444" i="17"/>
  <c r="ES444" i="17"/>
  <c r="EO445" i="17"/>
  <c r="EN445" i="17"/>
  <c r="EJ446" i="17"/>
  <c r="EK446" i="17"/>
  <c r="ES450" i="17"/>
  <c r="ER450" i="17"/>
  <c r="EO451" i="17"/>
  <c r="EN451" i="17"/>
  <c r="EK452" i="17"/>
  <c r="EJ452" i="17"/>
  <c r="ER456" i="17"/>
  <c r="ES456" i="17"/>
  <c r="EO457" i="17"/>
  <c r="EN457" i="17"/>
  <c r="EK458" i="17"/>
  <c r="EJ458" i="17"/>
  <c r="ES462" i="17"/>
  <c r="ER462" i="17"/>
  <c r="EO463" i="17"/>
  <c r="EN463" i="17"/>
  <c r="EK464" i="17"/>
  <c r="EJ464" i="17"/>
  <c r="ER468" i="17"/>
  <c r="ES468" i="17"/>
  <c r="EO469" i="17"/>
  <c r="EN469" i="17"/>
  <c r="EK470" i="17"/>
  <c r="EJ470" i="17"/>
  <c r="ES474" i="17"/>
  <c r="ER474" i="17"/>
  <c r="EO475" i="17"/>
  <c r="EN475" i="17"/>
  <c r="EJ476" i="17"/>
  <c r="EK476" i="17"/>
  <c r="ER480" i="17"/>
  <c r="ES480" i="17"/>
  <c r="EO481" i="17"/>
  <c r="EN481" i="17"/>
  <c r="EK482" i="17"/>
  <c r="EJ482" i="17"/>
  <c r="ES486" i="17"/>
  <c r="ER486" i="17"/>
  <c r="EO487" i="17"/>
  <c r="EN487" i="17"/>
  <c r="EJ488" i="17"/>
  <c r="EK488" i="17"/>
  <c r="DO492" i="17"/>
  <c r="ER492" i="17"/>
  <c r="ES492" i="17"/>
  <c r="EO493" i="17"/>
  <c r="EN493" i="17"/>
  <c r="DK494" i="17"/>
  <c r="EK494" i="17"/>
  <c r="EJ494" i="17"/>
  <c r="DO498" i="17"/>
  <c r="ES498" i="17"/>
  <c r="ER498" i="17"/>
  <c r="EO499" i="17"/>
  <c r="EN499" i="17"/>
  <c r="DK500" i="17"/>
  <c r="EJ500" i="17"/>
  <c r="EK500" i="17"/>
  <c r="EI20" i="17"/>
  <c r="EH20" i="17"/>
  <c r="EM43" i="17"/>
  <c r="EL43" i="17"/>
  <c r="EI50" i="17"/>
  <c r="EH50" i="17"/>
  <c r="EI80" i="17"/>
  <c r="EH80" i="17"/>
  <c r="EL85" i="17"/>
  <c r="EM85" i="17"/>
  <c r="EP132" i="17"/>
  <c r="EQ132" i="17"/>
  <c r="EI134" i="17"/>
  <c r="EH134" i="17"/>
  <c r="EQ7" i="17"/>
  <c r="EP7" i="17"/>
  <c r="EI9" i="17"/>
  <c r="EH9" i="17"/>
  <c r="EM20" i="17"/>
  <c r="EL20" i="17"/>
  <c r="EI21" i="17"/>
  <c r="EH21" i="17"/>
  <c r="EM32" i="17"/>
  <c r="EL32" i="17"/>
  <c r="EP37" i="17"/>
  <c r="EQ37" i="17"/>
  <c r="EI39" i="17"/>
  <c r="EH39" i="17"/>
  <c r="EQ43" i="17"/>
  <c r="EP43" i="17"/>
  <c r="EM68" i="17"/>
  <c r="EL68" i="17"/>
  <c r="EI81" i="17"/>
  <c r="EH81" i="17"/>
  <c r="EL98" i="17"/>
  <c r="EM98" i="17"/>
  <c r="EM116" i="17"/>
  <c r="EL116" i="17"/>
  <c r="EI135" i="17"/>
  <c r="EH135" i="17"/>
  <c r="EI153" i="17"/>
  <c r="EH153" i="17"/>
  <c r="EI165" i="17"/>
  <c r="EH165" i="17"/>
  <c r="EM194" i="17"/>
  <c r="EL194" i="17"/>
  <c r="EQ235" i="17"/>
  <c r="EP235" i="17"/>
  <c r="EQ259" i="17"/>
  <c r="EP259" i="17"/>
  <c r="EQ265" i="17"/>
  <c r="EP265" i="17"/>
  <c r="EI267" i="17"/>
  <c r="EH267" i="17"/>
  <c r="EQ271" i="17"/>
  <c r="EP271" i="17"/>
  <c r="EM278" i="17"/>
  <c r="EL278" i="17"/>
  <c r="EQ295" i="17"/>
  <c r="EP295" i="17"/>
  <c r="EP313" i="17"/>
  <c r="EQ313" i="17"/>
  <c r="EQ319" i="17"/>
  <c r="EP319" i="17"/>
  <c r="EQ331" i="17"/>
  <c r="EP331" i="17"/>
  <c r="EQ343" i="17"/>
  <c r="EP343" i="17"/>
  <c r="EL362" i="17"/>
  <c r="EM362" i="17"/>
  <c r="EP397" i="17"/>
  <c r="EQ397" i="17"/>
  <c r="EH399" i="17"/>
  <c r="EI399" i="17"/>
  <c r="EM404" i="17"/>
  <c r="EL404" i="17"/>
  <c r="EQ415" i="17"/>
  <c r="EP415" i="17"/>
  <c r="EH483" i="17"/>
  <c r="EI483" i="17"/>
  <c r="EK3" i="17"/>
  <c r="EJ3" i="17"/>
  <c r="ES7" i="17"/>
  <c r="ER7" i="17"/>
  <c r="EO8" i="17"/>
  <c r="EN8" i="17"/>
  <c r="EK9" i="17"/>
  <c r="EJ9" i="17"/>
  <c r="ES13" i="17"/>
  <c r="ER13" i="17"/>
  <c r="EN14" i="17"/>
  <c r="EO14" i="17"/>
  <c r="EK15" i="17"/>
  <c r="EJ15" i="17"/>
  <c r="ES19" i="17"/>
  <c r="ER19" i="17"/>
  <c r="EO20" i="17"/>
  <c r="EN20" i="17"/>
  <c r="EK21" i="17"/>
  <c r="EJ21" i="17"/>
  <c r="ES25" i="17"/>
  <c r="ER25" i="17"/>
  <c r="EN26" i="17"/>
  <c r="EO26" i="17"/>
  <c r="EK27" i="17"/>
  <c r="EJ27" i="17"/>
  <c r="ES31" i="17"/>
  <c r="ER31" i="17"/>
  <c r="EO32" i="17"/>
  <c r="EN32" i="17"/>
  <c r="EK33" i="17"/>
  <c r="EJ33" i="17"/>
  <c r="ES37" i="17"/>
  <c r="ER37" i="17"/>
  <c r="EN38" i="17"/>
  <c r="EO38" i="17"/>
  <c r="EK39" i="17"/>
  <c r="EJ39" i="17"/>
  <c r="ES43" i="17"/>
  <c r="ER43" i="17"/>
  <c r="EO44" i="17"/>
  <c r="EN44" i="17"/>
  <c r="EK45" i="17"/>
  <c r="EJ45" i="17"/>
  <c r="ES49" i="17"/>
  <c r="ER49" i="17"/>
  <c r="EN50" i="17"/>
  <c r="EO50" i="17"/>
  <c r="EK51" i="17"/>
  <c r="EJ51" i="17"/>
  <c r="ES55" i="17"/>
  <c r="ER55" i="17"/>
  <c r="EO56" i="17"/>
  <c r="EN56" i="17"/>
  <c r="EK57" i="17"/>
  <c r="EJ57" i="17"/>
  <c r="ES61" i="17"/>
  <c r="ER61" i="17"/>
  <c r="EN62" i="17"/>
  <c r="EO62" i="17"/>
  <c r="EK63" i="17"/>
  <c r="EJ63" i="17"/>
  <c r="ES67" i="17"/>
  <c r="ER67" i="17"/>
  <c r="EO68" i="17"/>
  <c r="EN68" i="17"/>
  <c r="EK69" i="17"/>
  <c r="EJ69" i="17"/>
  <c r="ES73" i="17"/>
  <c r="ER73" i="17"/>
  <c r="EN74" i="17"/>
  <c r="EO74" i="17"/>
  <c r="EK75" i="17"/>
  <c r="EJ75" i="17"/>
  <c r="ES79" i="17"/>
  <c r="ER79" i="17"/>
  <c r="EO80" i="17"/>
  <c r="EN80" i="17"/>
  <c r="EK81" i="17"/>
  <c r="EJ81" i="17"/>
  <c r="ES85" i="17"/>
  <c r="ER85" i="17"/>
  <c r="EN86" i="17"/>
  <c r="EO86" i="17"/>
  <c r="EK87" i="17"/>
  <c r="EJ87" i="17"/>
  <c r="ES91" i="17"/>
  <c r="ER91" i="17"/>
  <c r="EO92" i="17"/>
  <c r="EN92" i="17"/>
  <c r="EK93" i="17"/>
  <c r="EJ93" i="17"/>
  <c r="ES97" i="17"/>
  <c r="ER97" i="17"/>
  <c r="EN98" i="17"/>
  <c r="EO98" i="17"/>
  <c r="EK99" i="17"/>
  <c r="EJ99" i="17"/>
  <c r="ES103" i="17"/>
  <c r="ER103" i="17"/>
  <c r="EO104" i="17"/>
  <c r="EN104" i="17"/>
  <c r="EK105" i="17"/>
  <c r="EJ105" i="17"/>
  <c r="ES109" i="17"/>
  <c r="ER109" i="17"/>
  <c r="EN110" i="17"/>
  <c r="EO110" i="17"/>
  <c r="EK111" i="17"/>
  <c r="EJ111" i="17"/>
  <c r="ES115" i="17"/>
  <c r="ER115" i="17"/>
  <c r="EO116" i="17"/>
  <c r="EN116" i="17"/>
  <c r="EK117" i="17"/>
  <c r="EJ117" i="17"/>
  <c r="ES121" i="17"/>
  <c r="ER121" i="17"/>
  <c r="EN122" i="17"/>
  <c r="EO122" i="17"/>
  <c r="EK123" i="17"/>
  <c r="EJ123" i="17"/>
  <c r="ES127" i="17"/>
  <c r="ER127" i="17"/>
  <c r="EO128" i="17"/>
  <c r="EN128" i="17"/>
  <c r="EK129" i="17"/>
  <c r="EJ129" i="17"/>
  <c r="ES133" i="17"/>
  <c r="ER133" i="17"/>
  <c r="EN134" i="17"/>
  <c r="EO134" i="17"/>
  <c r="EK135" i="17"/>
  <c r="EJ135" i="17"/>
  <c r="ES139" i="17"/>
  <c r="ER139" i="17"/>
  <c r="EO140" i="17"/>
  <c r="EN140" i="17"/>
  <c r="EK141" i="17"/>
  <c r="EJ141" i="17"/>
  <c r="ES145" i="17"/>
  <c r="ER145" i="17"/>
  <c r="EN146" i="17"/>
  <c r="EO146" i="17"/>
  <c r="EK147" i="17"/>
  <c r="EJ147" i="17"/>
  <c r="ES151" i="17"/>
  <c r="ER151" i="17"/>
  <c r="EO152" i="17"/>
  <c r="EN152" i="17"/>
  <c r="EK153" i="17"/>
  <c r="EJ153" i="17"/>
  <c r="ES157" i="17"/>
  <c r="ER157" i="17"/>
  <c r="EN158" i="17"/>
  <c r="EO158" i="17"/>
  <c r="EK159" i="17"/>
  <c r="EJ159" i="17"/>
  <c r="ES163" i="17"/>
  <c r="ER163" i="17"/>
  <c r="EO164" i="17"/>
  <c r="EN164" i="17"/>
  <c r="EK165" i="17"/>
  <c r="EJ165" i="17"/>
  <c r="ES169" i="17"/>
  <c r="ER169" i="17"/>
  <c r="EN170" i="17"/>
  <c r="EO170" i="17"/>
  <c r="EK171" i="17"/>
  <c r="EJ171" i="17"/>
  <c r="ES175" i="17"/>
  <c r="ER175" i="17"/>
  <c r="EO176" i="17"/>
  <c r="EN176" i="17"/>
  <c r="EK177" i="17"/>
  <c r="EJ177" i="17"/>
  <c r="ES181" i="17"/>
  <c r="ER181" i="17"/>
  <c r="EO182" i="17"/>
  <c r="EN182" i="17"/>
  <c r="EK183" i="17"/>
  <c r="EJ183" i="17"/>
  <c r="ES187" i="17"/>
  <c r="ER187" i="17"/>
  <c r="EO188" i="17"/>
  <c r="EN188" i="17"/>
  <c r="EK189" i="17"/>
  <c r="EJ189" i="17"/>
  <c r="ES193" i="17"/>
  <c r="ER193" i="17"/>
  <c r="EO194" i="17"/>
  <c r="EN194" i="17"/>
  <c r="EK195" i="17"/>
  <c r="EJ195" i="17"/>
  <c r="ES199" i="17"/>
  <c r="ER199" i="17"/>
  <c r="EO200" i="17"/>
  <c r="EN200" i="17"/>
  <c r="EK201" i="17"/>
  <c r="EJ201" i="17"/>
  <c r="ES205" i="17"/>
  <c r="ER205" i="17"/>
  <c r="EO206" i="17"/>
  <c r="EN206" i="17"/>
  <c r="EK207" i="17"/>
  <c r="EJ207" i="17"/>
  <c r="ES211" i="17"/>
  <c r="ER211" i="17"/>
  <c r="EO212" i="17"/>
  <c r="EN212" i="17"/>
  <c r="EK213" i="17"/>
  <c r="EJ213" i="17"/>
  <c r="ES217" i="17"/>
  <c r="ER217" i="17"/>
  <c r="EO218" i="17"/>
  <c r="EN218" i="17"/>
  <c r="EK219" i="17"/>
  <c r="EJ219" i="17"/>
  <c r="ES223" i="17"/>
  <c r="ER223" i="17"/>
  <c r="EO224" i="17"/>
  <c r="EN224" i="17"/>
  <c r="EK225" i="17"/>
  <c r="EJ225" i="17"/>
  <c r="ES229" i="17"/>
  <c r="ER229" i="17"/>
  <c r="EO230" i="17"/>
  <c r="EN230" i="17"/>
  <c r="EK231" i="17"/>
  <c r="EJ231" i="17"/>
  <c r="ES235" i="17"/>
  <c r="ER235" i="17"/>
  <c r="EO236" i="17"/>
  <c r="EN236" i="17"/>
  <c r="EK237" i="17"/>
  <c r="EJ237" i="17"/>
  <c r="ES241" i="17"/>
  <c r="ER241" i="17"/>
  <c r="EO242" i="17"/>
  <c r="EN242" i="17"/>
  <c r="EK243" i="17"/>
  <c r="EJ243" i="17"/>
  <c r="ES247" i="17"/>
  <c r="ER247" i="17"/>
  <c r="EO248" i="17"/>
  <c r="EN248" i="17"/>
  <c r="EK249" i="17"/>
  <c r="EJ249" i="17"/>
  <c r="ES253" i="17"/>
  <c r="ER253" i="17"/>
  <c r="EO254" i="17"/>
  <c r="EN254" i="17"/>
  <c r="EK255" i="17"/>
  <c r="EJ255" i="17"/>
  <c r="ES259" i="17"/>
  <c r="ER259" i="17"/>
  <c r="EO260" i="17"/>
  <c r="EN260" i="17"/>
  <c r="EK261" i="17"/>
  <c r="EJ261" i="17"/>
  <c r="ES265" i="17"/>
  <c r="ER265" i="17"/>
  <c r="EO266" i="17"/>
  <c r="EN266" i="17"/>
  <c r="EK267" i="17"/>
  <c r="EJ267" i="17"/>
  <c r="ES271" i="17"/>
  <c r="ER271" i="17"/>
  <c r="EO272" i="17"/>
  <c r="EN272" i="17"/>
  <c r="EK273" i="17"/>
  <c r="EJ273" i="17"/>
  <c r="ES277" i="17"/>
  <c r="ER277" i="17"/>
  <c r="EO278" i="17"/>
  <c r="EN278" i="17"/>
  <c r="EK279" i="17"/>
  <c r="EJ279" i="17"/>
  <c r="ES283" i="17"/>
  <c r="ER283" i="17"/>
  <c r="EO284" i="17"/>
  <c r="EN284" i="17"/>
  <c r="EK285" i="17"/>
  <c r="EJ285" i="17"/>
  <c r="ES289" i="17"/>
  <c r="ER289" i="17"/>
  <c r="EO290" i="17"/>
  <c r="EN290" i="17"/>
  <c r="EK291" i="17"/>
  <c r="EJ291" i="17"/>
  <c r="ES295" i="17"/>
  <c r="ER295" i="17"/>
  <c r="EO296" i="17"/>
  <c r="EN296" i="17"/>
  <c r="EK297" i="17"/>
  <c r="EJ297" i="17"/>
  <c r="ES301" i="17"/>
  <c r="ER301" i="17"/>
  <c r="EO302" i="17"/>
  <c r="EN302" i="17"/>
  <c r="EK303" i="17"/>
  <c r="EJ303" i="17"/>
  <c r="ES307" i="17"/>
  <c r="ER307" i="17"/>
  <c r="EO308" i="17"/>
  <c r="EN308" i="17"/>
  <c r="EK309" i="17"/>
  <c r="EJ309" i="17"/>
  <c r="ES313" i="17"/>
  <c r="ER313" i="17"/>
  <c r="EO314" i="17"/>
  <c r="EN314" i="17"/>
  <c r="EK315" i="17"/>
  <c r="EJ315" i="17"/>
  <c r="ES319" i="17"/>
  <c r="ER319" i="17"/>
  <c r="EO320" i="17"/>
  <c r="EN320" i="17"/>
  <c r="EJ321" i="17"/>
  <c r="EK321" i="17"/>
  <c r="ES325" i="17"/>
  <c r="ER325" i="17"/>
  <c r="EO326" i="17"/>
  <c r="EN326" i="17"/>
  <c r="EK327" i="17"/>
  <c r="EJ327" i="17"/>
  <c r="ES331" i="17"/>
  <c r="ER331" i="17"/>
  <c r="EO332" i="17"/>
  <c r="EN332" i="17"/>
  <c r="EJ333" i="17"/>
  <c r="EK333" i="17"/>
  <c r="ES337" i="17"/>
  <c r="ER337" i="17"/>
  <c r="EO338" i="17"/>
  <c r="EN338" i="17"/>
  <c r="EK339" i="17"/>
  <c r="EJ339" i="17"/>
  <c r="ES343" i="17"/>
  <c r="ER343" i="17"/>
  <c r="EO344" i="17"/>
  <c r="EN344" i="17"/>
  <c r="EJ345" i="17"/>
  <c r="EK345" i="17"/>
  <c r="ES349" i="17"/>
  <c r="ER349" i="17"/>
  <c r="EO350" i="17"/>
  <c r="EN350" i="17"/>
  <c r="EK351" i="17"/>
  <c r="EJ351" i="17"/>
  <c r="ES355" i="17"/>
  <c r="ER355" i="17"/>
  <c r="EO356" i="17"/>
  <c r="EN356" i="17"/>
  <c r="EJ357" i="17"/>
  <c r="EK357" i="17"/>
  <c r="ES361" i="17"/>
  <c r="ER361" i="17"/>
  <c r="EO362" i="17"/>
  <c r="EN362" i="17"/>
  <c r="EK363" i="17"/>
  <c r="EJ363" i="17"/>
  <c r="ES367" i="17"/>
  <c r="ER367" i="17"/>
  <c r="EO368" i="17"/>
  <c r="EN368" i="17"/>
  <c r="EJ369" i="17"/>
  <c r="EK369" i="17"/>
  <c r="ES373" i="17"/>
  <c r="ER373" i="17"/>
  <c r="EO374" i="17"/>
  <c r="EN374" i="17"/>
  <c r="EK375" i="17"/>
  <c r="EJ375" i="17"/>
  <c r="ES379" i="17"/>
  <c r="ER379" i="17"/>
  <c r="EO380" i="17"/>
  <c r="EN380" i="17"/>
  <c r="EJ381" i="17"/>
  <c r="EK381" i="17"/>
  <c r="ES385" i="17"/>
  <c r="ER385" i="17"/>
  <c r="EO386" i="17"/>
  <c r="EN386" i="17"/>
  <c r="EK387" i="17"/>
  <c r="EJ387" i="17"/>
  <c r="ES391" i="17"/>
  <c r="ER391" i="17"/>
  <c r="EO392" i="17"/>
  <c r="EN392" i="17"/>
  <c r="EJ393" i="17"/>
  <c r="EK393" i="17"/>
  <c r="ER397" i="17"/>
  <c r="ES397" i="17"/>
  <c r="EO398" i="17"/>
  <c r="EN398" i="17"/>
  <c r="EK399" i="17"/>
  <c r="EJ399" i="17"/>
  <c r="ES403" i="17"/>
  <c r="ER403" i="17"/>
  <c r="EO404" i="17"/>
  <c r="EN404" i="17"/>
  <c r="EJ405" i="17"/>
  <c r="EK405" i="17"/>
  <c r="ER409" i="17"/>
  <c r="ES409" i="17"/>
  <c r="EN410" i="17"/>
  <c r="EO410" i="17"/>
  <c r="EK411" i="17"/>
  <c r="EJ411" i="17"/>
  <c r="ES415" i="17"/>
  <c r="ER415" i="17"/>
  <c r="EO416" i="17"/>
  <c r="EN416" i="17"/>
  <c r="EJ417" i="17"/>
  <c r="EK417" i="17"/>
  <c r="ER421" i="17"/>
  <c r="ES421" i="17"/>
  <c r="EN422" i="17"/>
  <c r="EO422" i="17"/>
  <c r="EJ423" i="17"/>
  <c r="EK423" i="17"/>
  <c r="ES427" i="17"/>
  <c r="ER427" i="17"/>
  <c r="EO428" i="17"/>
  <c r="EN428" i="17"/>
  <c r="EK429" i="17"/>
  <c r="EJ429" i="17"/>
  <c r="ER433" i="17"/>
  <c r="ES433" i="17"/>
  <c r="EO434" i="17"/>
  <c r="EN434" i="17"/>
  <c r="EK435" i="17"/>
  <c r="EJ435" i="17"/>
  <c r="ES439" i="17"/>
  <c r="ER439" i="17"/>
  <c r="EO440" i="17"/>
  <c r="EN440" i="17"/>
  <c r="EJ441" i="17"/>
  <c r="EK441" i="17"/>
  <c r="ER445" i="17"/>
  <c r="ES445" i="17"/>
  <c r="EN446" i="17"/>
  <c r="EO446" i="17"/>
  <c r="EK447" i="17"/>
  <c r="EJ447" i="17"/>
  <c r="ES451" i="17"/>
  <c r="ER451" i="17"/>
  <c r="EO452" i="17"/>
  <c r="EN452" i="17"/>
  <c r="EJ453" i="17"/>
  <c r="EK453" i="17"/>
  <c r="ER457" i="17"/>
  <c r="ES457" i="17"/>
  <c r="EO458" i="17"/>
  <c r="EN458" i="17"/>
  <c r="EK459" i="17"/>
  <c r="EJ459" i="17"/>
  <c r="ES463" i="17"/>
  <c r="ER463" i="17"/>
  <c r="EO464" i="17"/>
  <c r="EN464" i="17"/>
  <c r="EJ465" i="17"/>
  <c r="EK465" i="17"/>
  <c r="ER469" i="17"/>
  <c r="ES469" i="17"/>
  <c r="EO470" i="17"/>
  <c r="EN470" i="17"/>
  <c r="EK471" i="17"/>
  <c r="EJ471" i="17"/>
  <c r="ES475" i="17"/>
  <c r="ER475" i="17"/>
  <c r="EO476" i="17"/>
  <c r="EN476" i="17"/>
  <c r="EJ477" i="17"/>
  <c r="EK477" i="17"/>
  <c r="ER481" i="17"/>
  <c r="ES481" i="17"/>
  <c r="EN482" i="17"/>
  <c r="EO482" i="17"/>
  <c r="EK483" i="17"/>
  <c r="EJ483" i="17"/>
  <c r="ES487" i="17"/>
  <c r="ER487" i="17"/>
  <c r="EO488" i="17"/>
  <c r="EN488" i="17"/>
  <c r="EJ489" i="17"/>
  <c r="EK489" i="17"/>
  <c r="ER493" i="17"/>
  <c r="ES493" i="17"/>
  <c r="DM494" i="17"/>
  <c r="EO494" i="17"/>
  <c r="EN494" i="17"/>
  <c r="EK495" i="17"/>
  <c r="EJ495" i="17"/>
  <c r="ES499" i="17"/>
  <c r="ER499" i="17"/>
  <c r="DM500" i="17"/>
  <c r="EO500" i="17"/>
  <c r="EN500" i="17"/>
  <c r="EJ501" i="17"/>
  <c r="EK501" i="17"/>
  <c r="EI26" i="17"/>
  <c r="EH26" i="17"/>
  <c r="EP36" i="17"/>
  <c r="EQ36" i="17"/>
  <c r="EL37" i="17"/>
  <c r="EM37" i="17"/>
  <c r="EL73" i="17"/>
  <c r="EM73" i="17"/>
  <c r="EQ90" i="17"/>
  <c r="EP90" i="17"/>
  <c r="EL97" i="17"/>
  <c r="EM97" i="17"/>
  <c r="EQ102" i="17"/>
  <c r="EP102" i="17"/>
  <c r="EI110" i="17"/>
  <c r="EH110" i="17"/>
  <c r="EQ168" i="17"/>
  <c r="EP168" i="17"/>
  <c r="EI170" i="17"/>
  <c r="EH170" i="17"/>
  <c r="EI176" i="17"/>
  <c r="EH176" i="17"/>
  <c r="EI182" i="17"/>
  <c r="EH182" i="17"/>
  <c r="EI206" i="17"/>
  <c r="EH206" i="17"/>
  <c r="EI3" i="17"/>
  <c r="EH3" i="17"/>
  <c r="EQ79" i="17"/>
  <c r="EP79" i="17"/>
  <c r="EQ127" i="17"/>
  <c r="EP127" i="17"/>
  <c r="EM152" i="17"/>
  <c r="EL152" i="17"/>
  <c r="EL158" i="17"/>
  <c r="EM158" i="17"/>
  <c r="EM164" i="17"/>
  <c r="EL164" i="17"/>
  <c r="EM236" i="17"/>
  <c r="EL236" i="17"/>
  <c r="EQ247" i="17"/>
  <c r="EP247" i="17"/>
  <c r="EL254" i="17"/>
  <c r="EM254" i="17"/>
  <c r="EM272" i="17"/>
  <c r="EL272" i="17"/>
  <c r="EI279" i="17"/>
  <c r="EH279" i="17"/>
  <c r="EQ289" i="17"/>
  <c r="EP289" i="17"/>
  <c r="EI291" i="17"/>
  <c r="EH291" i="17"/>
  <c r="EP301" i="17"/>
  <c r="EQ301" i="17"/>
  <c r="EM308" i="17"/>
  <c r="EL308" i="17"/>
  <c r="EI327" i="17"/>
  <c r="EH327" i="17"/>
  <c r="EI345" i="17"/>
  <c r="EH345" i="17"/>
  <c r="EM380" i="17"/>
  <c r="EL380" i="17"/>
  <c r="EP385" i="17"/>
  <c r="EQ385" i="17"/>
  <c r="EM392" i="17"/>
  <c r="EL392" i="17"/>
  <c r="EH411" i="17"/>
  <c r="EI411" i="17"/>
  <c r="EM416" i="17"/>
  <c r="EL416" i="17"/>
  <c r="EP433" i="17"/>
  <c r="EQ433" i="17"/>
  <c r="EQ451" i="17"/>
  <c r="EP451" i="17"/>
  <c r="EL482" i="17"/>
  <c r="EM482" i="17"/>
  <c r="EL3" i="17"/>
  <c r="EM3" i="17"/>
  <c r="EI4" i="17"/>
  <c r="EH4" i="17"/>
  <c r="EQ8" i="17"/>
  <c r="EP8" i="17"/>
  <c r="EM9" i="17"/>
  <c r="EL9" i="17"/>
  <c r="EI10" i="17"/>
  <c r="EH10" i="17"/>
  <c r="EQ14" i="17"/>
  <c r="EP14" i="17"/>
  <c r="EM15" i="17"/>
  <c r="EL15" i="17"/>
  <c r="EI16" i="17"/>
  <c r="EH16" i="17"/>
  <c r="EQ20" i="17"/>
  <c r="EP20" i="17"/>
  <c r="EM21" i="17"/>
  <c r="EL21" i="17"/>
  <c r="EI22" i="17"/>
  <c r="EH22" i="17"/>
  <c r="EQ26" i="17"/>
  <c r="EP26" i="17"/>
  <c r="EM27" i="17"/>
  <c r="EL27" i="17"/>
  <c r="EI28" i="17"/>
  <c r="EH28" i="17"/>
  <c r="EQ32" i="17"/>
  <c r="EP32" i="17"/>
  <c r="EM33" i="17"/>
  <c r="EL33" i="17"/>
  <c r="EI34" i="17"/>
  <c r="EH34" i="17"/>
  <c r="EP38" i="17"/>
  <c r="EQ38" i="17"/>
  <c r="EM39" i="17"/>
  <c r="EL39" i="17"/>
  <c r="EI40" i="17"/>
  <c r="EH40" i="17"/>
  <c r="EQ44" i="17"/>
  <c r="EP44" i="17"/>
  <c r="EM45" i="17"/>
  <c r="EL45" i="17"/>
  <c r="EI46" i="17"/>
  <c r="EH46" i="17"/>
  <c r="EQ50" i="17"/>
  <c r="EP50" i="17"/>
  <c r="EM51" i="17"/>
  <c r="EL51" i="17"/>
  <c r="EI52" i="17"/>
  <c r="EH52" i="17"/>
  <c r="EQ56" i="17"/>
  <c r="EP56" i="17"/>
  <c r="EM57" i="17"/>
  <c r="EL57" i="17"/>
  <c r="EI58" i="17"/>
  <c r="EH58" i="17"/>
  <c r="EQ62" i="17"/>
  <c r="EP62" i="17"/>
  <c r="EM63" i="17"/>
  <c r="EL63" i="17"/>
  <c r="EI64" i="17"/>
  <c r="EH64" i="17"/>
  <c r="EQ68" i="17"/>
  <c r="EP68" i="17"/>
  <c r="EM69" i="17"/>
  <c r="EL69" i="17"/>
  <c r="EI70" i="17"/>
  <c r="EH70" i="17"/>
  <c r="EP74" i="17"/>
  <c r="EQ74" i="17"/>
  <c r="EM75" i="17"/>
  <c r="EL75" i="17"/>
  <c r="EI76" i="17"/>
  <c r="EH76" i="17"/>
  <c r="EP80" i="17"/>
  <c r="EQ80" i="17"/>
  <c r="EM81" i="17"/>
  <c r="EL81" i="17"/>
  <c r="EI82" i="17"/>
  <c r="EH82" i="17"/>
  <c r="EP86" i="17"/>
  <c r="EQ86" i="17"/>
  <c r="EM87" i="17"/>
  <c r="EL87" i="17"/>
  <c r="EI88" i="17"/>
  <c r="EH88" i="17"/>
  <c r="EP92" i="17"/>
  <c r="EQ92" i="17"/>
  <c r="EM93" i="17"/>
  <c r="EL93" i="17"/>
  <c r="EI94" i="17"/>
  <c r="EH94" i="17"/>
  <c r="EQ98" i="17"/>
  <c r="EP98" i="17"/>
  <c r="EM99" i="17"/>
  <c r="EL99" i="17"/>
  <c r="EI100" i="17"/>
  <c r="EH100" i="17"/>
  <c r="EP104" i="17"/>
  <c r="EQ104" i="17"/>
  <c r="EM105" i="17"/>
  <c r="EL105" i="17"/>
  <c r="EI106" i="17"/>
  <c r="EH106" i="17"/>
  <c r="EQ110" i="17"/>
  <c r="EP110" i="17"/>
  <c r="EM111" i="17"/>
  <c r="EL111" i="17"/>
  <c r="EI112" i="17"/>
  <c r="EH112" i="17"/>
  <c r="EP116" i="17"/>
  <c r="EQ116" i="17"/>
  <c r="EM117" i="17"/>
  <c r="EL117" i="17"/>
  <c r="EI118" i="17"/>
  <c r="EH118" i="17"/>
  <c r="EQ122" i="17"/>
  <c r="EP122" i="17"/>
  <c r="EM123" i="17"/>
  <c r="EL123" i="17"/>
  <c r="EI124" i="17"/>
  <c r="EH124" i="17"/>
  <c r="EP128" i="17"/>
  <c r="EQ128" i="17"/>
  <c r="EM129" i="17"/>
  <c r="EL129" i="17"/>
  <c r="EI130" i="17"/>
  <c r="EH130" i="17"/>
  <c r="EP134" i="17"/>
  <c r="EQ134" i="17"/>
  <c r="EM135" i="17"/>
  <c r="EL135" i="17"/>
  <c r="EI136" i="17"/>
  <c r="EH136" i="17"/>
  <c r="EP140" i="17"/>
  <c r="EQ140" i="17"/>
  <c r="EM141" i="17"/>
  <c r="EL141" i="17"/>
  <c r="EI142" i="17"/>
  <c r="EH142" i="17"/>
  <c r="EP146" i="17"/>
  <c r="EQ146" i="17"/>
  <c r="EM147" i="17"/>
  <c r="EL147" i="17"/>
  <c r="EI148" i="17"/>
  <c r="EH148" i="17"/>
  <c r="EQ152" i="17"/>
  <c r="EP152" i="17"/>
  <c r="EM153" i="17"/>
  <c r="EL153" i="17"/>
  <c r="EI154" i="17"/>
  <c r="EH154" i="17"/>
  <c r="EQ158" i="17"/>
  <c r="EP158" i="17"/>
  <c r="EM159" i="17"/>
  <c r="EL159" i="17"/>
  <c r="EI160" i="17"/>
  <c r="EH160" i="17"/>
  <c r="EP164" i="17"/>
  <c r="EQ164" i="17"/>
  <c r="EM165" i="17"/>
  <c r="EL165" i="17"/>
  <c r="EI166" i="17"/>
  <c r="EH166" i="17"/>
  <c r="EQ170" i="17"/>
  <c r="EP170" i="17"/>
  <c r="EM171" i="17"/>
  <c r="EL171" i="17"/>
  <c r="EI172" i="17"/>
  <c r="EH172" i="17"/>
  <c r="EP176" i="17"/>
  <c r="EQ176" i="17"/>
  <c r="EM177" i="17"/>
  <c r="EL177" i="17"/>
  <c r="EI178" i="17"/>
  <c r="EH178" i="17"/>
  <c r="EQ182" i="17"/>
  <c r="EP182" i="17"/>
  <c r="EM183" i="17"/>
  <c r="EL183" i="17"/>
  <c r="EI184" i="17"/>
  <c r="EH184" i="17"/>
  <c r="EP188" i="17"/>
  <c r="EQ188" i="17"/>
  <c r="EM189" i="17"/>
  <c r="EL189" i="17"/>
  <c r="EI190" i="17"/>
  <c r="EH190" i="17"/>
  <c r="EQ194" i="17"/>
  <c r="EP194" i="17"/>
  <c r="EM195" i="17"/>
  <c r="EL195" i="17"/>
  <c r="EI196" i="17"/>
  <c r="EH196" i="17"/>
  <c r="EP200" i="17"/>
  <c r="EQ200" i="17"/>
  <c r="EM201" i="17"/>
  <c r="EL201" i="17"/>
  <c r="EI202" i="17"/>
  <c r="EH202" i="17"/>
  <c r="EQ206" i="17"/>
  <c r="EP206" i="17"/>
  <c r="EM207" i="17"/>
  <c r="EL207" i="17"/>
  <c r="EI208" i="17"/>
  <c r="EH208" i="17"/>
  <c r="EP212" i="17"/>
  <c r="EQ212" i="17"/>
  <c r="EM213" i="17"/>
  <c r="EL213" i="17"/>
  <c r="EI214" i="17"/>
  <c r="EH214" i="17"/>
  <c r="EQ218" i="17"/>
  <c r="EP218" i="17"/>
  <c r="EM219" i="17"/>
  <c r="EL219" i="17"/>
  <c r="EI220" i="17"/>
  <c r="EH220" i="17"/>
  <c r="EP224" i="17"/>
  <c r="EQ224" i="17"/>
  <c r="EM225" i="17"/>
  <c r="EL225" i="17"/>
  <c r="EI226" i="17"/>
  <c r="EH226" i="17"/>
  <c r="EQ230" i="17"/>
  <c r="EP230" i="17"/>
  <c r="EM231" i="17"/>
  <c r="EL231" i="17"/>
  <c r="EI232" i="17"/>
  <c r="EH232" i="17"/>
  <c r="EP236" i="17"/>
  <c r="EQ236" i="17"/>
  <c r="EM237" i="17"/>
  <c r="EL237" i="17"/>
  <c r="EI238" i="17"/>
  <c r="EH238" i="17"/>
  <c r="EQ242" i="17"/>
  <c r="EP242" i="17"/>
  <c r="EM243" i="17"/>
  <c r="EL243" i="17"/>
  <c r="EI244" i="17"/>
  <c r="EH244" i="17"/>
  <c r="EP248" i="17"/>
  <c r="EQ248" i="17"/>
  <c r="EM249" i="17"/>
  <c r="EL249" i="17"/>
  <c r="EH250" i="17"/>
  <c r="EI250" i="17"/>
  <c r="EQ254" i="17"/>
  <c r="EP254" i="17"/>
  <c r="EM255" i="17"/>
  <c r="EL255" i="17"/>
  <c r="EI256" i="17"/>
  <c r="EH256" i="17"/>
  <c r="EP260" i="17"/>
  <c r="EQ260" i="17"/>
  <c r="EM261" i="17"/>
  <c r="EL261" i="17"/>
  <c r="EI262" i="17"/>
  <c r="EH262" i="17"/>
  <c r="EQ266" i="17"/>
  <c r="EP266" i="17"/>
  <c r="EM267" i="17"/>
  <c r="EL267" i="17"/>
  <c r="EI268" i="17"/>
  <c r="EH268" i="17"/>
  <c r="EP272" i="17"/>
  <c r="EQ272" i="17"/>
  <c r="EM273" i="17"/>
  <c r="EL273" i="17"/>
  <c r="EI274" i="17"/>
  <c r="EH274" i="17"/>
  <c r="EQ278" i="17"/>
  <c r="EP278" i="17"/>
  <c r="EM279" i="17"/>
  <c r="EL279" i="17"/>
  <c r="EI280" i="17"/>
  <c r="EH280" i="17"/>
  <c r="EP284" i="17"/>
  <c r="EQ284" i="17"/>
  <c r="EM285" i="17"/>
  <c r="EL285" i="17"/>
  <c r="EI286" i="17"/>
  <c r="EH286" i="17"/>
  <c r="EQ290" i="17"/>
  <c r="EP290" i="17"/>
  <c r="EM291" i="17"/>
  <c r="EL291" i="17"/>
  <c r="EI292" i="17"/>
  <c r="EH292" i="17"/>
  <c r="EQ296" i="17"/>
  <c r="EP296" i="17"/>
  <c r="EM297" i="17"/>
  <c r="EL297" i="17"/>
  <c r="EI298" i="17"/>
  <c r="EH298" i="17"/>
  <c r="EQ302" i="17"/>
  <c r="EP302" i="17"/>
  <c r="EM303" i="17"/>
  <c r="EL303" i="17"/>
  <c r="EI304" i="17"/>
  <c r="EH304" i="17"/>
  <c r="EQ308" i="17"/>
  <c r="EP308" i="17"/>
  <c r="EM309" i="17"/>
  <c r="EL309" i="17"/>
  <c r="EH310" i="17"/>
  <c r="EI310" i="17"/>
  <c r="EQ314" i="17"/>
  <c r="EP314" i="17"/>
  <c r="EM315" i="17"/>
  <c r="EL315" i="17"/>
  <c r="EI316" i="17"/>
  <c r="EH316" i="17"/>
  <c r="EQ320" i="17"/>
  <c r="EP320" i="17"/>
  <c r="EM321" i="17"/>
  <c r="EL321" i="17"/>
  <c r="EI322" i="17"/>
  <c r="EH322" i="17"/>
  <c r="EQ326" i="17"/>
  <c r="EP326" i="17"/>
  <c r="EM327" i="17"/>
  <c r="EL327" i="17"/>
  <c r="EI328" i="17"/>
  <c r="EH328" i="17"/>
  <c r="EQ332" i="17"/>
  <c r="EP332" i="17"/>
  <c r="EM333" i="17"/>
  <c r="EL333" i="17"/>
  <c r="EH334" i="17"/>
  <c r="EI334" i="17"/>
  <c r="EQ338" i="17"/>
  <c r="EP338" i="17"/>
  <c r="EM339" i="17"/>
  <c r="EL339" i="17"/>
  <c r="EI340" i="17"/>
  <c r="EH340" i="17"/>
  <c r="EQ344" i="17"/>
  <c r="EP344" i="17"/>
  <c r="EM345" i="17"/>
  <c r="EL345" i="17"/>
  <c r="EI346" i="17"/>
  <c r="EH346" i="17"/>
  <c r="EQ350" i="17"/>
  <c r="EP350" i="17"/>
  <c r="EM351" i="17"/>
  <c r="EL351" i="17"/>
  <c r="EI352" i="17"/>
  <c r="EH352" i="17"/>
  <c r="EQ356" i="17"/>
  <c r="EP356" i="17"/>
  <c r="EM357" i="17"/>
  <c r="EL357" i="17"/>
  <c r="EH358" i="17"/>
  <c r="EI358" i="17"/>
  <c r="EQ362" i="17"/>
  <c r="EP362" i="17"/>
  <c r="EM363" i="17"/>
  <c r="EL363" i="17"/>
  <c r="EI364" i="17"/>
  <c r="EH364" i="17"/>
  <c r="EQ368" i="17"/>
  <c r="EP368" i="17"/>
  <c r="EM369" i="17"/>
  <c r="EL369" i="17"/>
  <c r="EI370" i="17"/>
  <c r="EH370" i="17"/>
  <c r="EQ374" i="17"/>
  <c r="EP374" i="17"/>
  <c r="EM375" i="17"/>
  <c r="EL375" i="17"/>
  <c r="EI376" i="17"/>
  <c r="EH376" i="17"/>
  <c r="EQ380" i="17"/>
  <c r="EP380" i="17"/>
  <c r="EM381" i="17"/>
  <c r="EL381" i="17"/>
  <c r="EI382" i="17"/>
  <c r="EH382" i="17"/>
  <c r="EQ386" i="17"/>
  <c r="EP386" i="17"/>
  <c r="EM387" i="17"/>
  <c r="EL387" i="17"/>
  <c r="EH388" i="17"/>
  <c r="EI388" i="17"/>
  <c r="EQ392" i="17"/>
  <c r="EP392" i="17"/>
  <c r="EM393" i="17"/>
  <c r="EL393" i="17"/>
  <c r="EI394" i="17"/>
  <c r="EH394" i="17"/>
  <c r="EQ398" i="17"/>
  <c r="EP398" i="17"/>
  <c r="EM399" i="17"/>
  <c r="EL399" i="17"/>
  <c r="EH400" i="17"/>
  <c r="EI400" i="17"/>
  <c r="EQ404" i="17"/>
  <c r="EP404" i="17"/>
  <c r="EM405" i="17"/>
  <c r="EL405" i="17"/>
  <c r="EH406" i="17"/>
  <c r="EI406" i="17"/>
  <c r="EQ410" i="17"/>
  <c r="EP410" i="17"/>
  <c r="EM411" i="17"/>
  <c r="EL411" i="17"/>
  <c r="EH412" i="17"/>
  <c r="EI412" i="17"/>
  <c r="EQ416" i="17"/>
  <c r="EP416" i="17"/>
  <c r="EM417" i="17"/>
  <c r="EL417" i="17"/>
  <c r="EH418" i="17"/>
  <c r="EI418" i="17"/>
  <c r="EQ422" i="17"/>
  <c r="EP422" i="17"/>
  <c r="EM423" i="17"/>
  <c r="EL423" i="17"/>
  <c r="EI424" i="17"/>
  <c r="EH424" i="17"/>
  <c r="EQ428" i="17"/>
  <c r="EP428" i="17"/>
  <c r="EM429" i="17"/>
  <c r="EL429" i="17"/>
  <c r="EI430" i="17"/>
  <c r="EH430" i="17"/>
  <c r="EQ434" i="17"/>
  <c r="EP434" i="17"/>
  <c r="EM435" i="17"/>
  <c r="EL435" i="17"/>
  <c r="EH436" i="17"/>
  <c r="EI436" i="17"/>
  <c r="EQ440" i="17"/>
  <c r="EP440" i="17"/>
  <c r="EM441" i="17"/>
  <c r="EL441" i="17"/>
  <c r="EI442" i="17"/>
  <c r="EH442" i="17"/>
  <c r="EQ446" i="17"/>
  <c r="EP446" i="17"/>
  <c r="EM447" i="17"/>
  <c r="EL447" i="17"/>
  <c r="EH448" i="17"/>
  <c r="EI448" i="17"/>
  <c r="EQ452" i="17"/>
  <c r="EP452" i="17"/>
  <c r="EM453" i="17"/>
  <c r="EL453" i="17"/>
  <c r="EI454" i="17"/>
  <c r="EH454" i="17"/>
  <c r="EQ458" i="17"/>
  <c r="EP458" i="17"/>
  <c r="EM459" i="17"/>
  <c r="EL459" i="17"/>
  <c r="EI460" i="17"/>
  <c r="EH460" i="17"/>
  <c r="EQ464" i="17"/>
  <c r="EP464" i="17"/>
  <c r="EM465" i="17"/>
  <c r="EL465" i="17"/>
  <c r="EH466" i="17"/>
  <c r="EI466" i="17"/>
  <c r="EQ470" i="17"/>
  <c r="EP470" i="17"/>
  <c r="EM471" i="17"/>
  <c r="EL471" i="17"/>
  <c r="EH472" i="17"/>
  <c r="EI472" i="17"/>
  <c r="EQ476" i="17"/>
  <c r="EP476" i="17"/>
  <c r="EM477" i="17"/>
  <c r="EL477" i="17"/>
  <c r="EI478" i="17"/>
  <c r="EH478" i="17"/>
  <c r="EQ482" i="17"/>
  <c r="EP482" i="17"/>
  <c r="EM483" i="17"/>
  <c r="EL483" i="17"/>
  <c r="EH484" i="17"/>
  <c r="EI484" i="17"/>
  <c r="EQ488" i="17"/>
  <c r="EP488" i="17"/>
  <c r="EM489" i="17"/>
  <c r="EL489" i="17"/>
  <c r="DJ490" i="17"/>
  <c r="EI490" i="17"/>
  <c r="EH490" i="17"/>
  <c r="DN494" i="17"/>
  <c r="EQ494" i="17"/>
  <c r="EP494" i="17"/>
  <c r="EM495" i="17"/>
  <c r="EL495" i="17"/>
  <c r="DJ496" i="17"/>
  <c r="EI496" i="17"/>
  <c r="EH496" i="17"/>
  <c r="DN500" i="17"/>
  <c r="EQ500" i="17"/>
  <c r="EP500" i="17"/>
  <c r="EL501" i="17"/>
  <c r="EM501" i="17"/>
  <c r="EQ48" i="17"/>
  <c r="EP48" i="17"/>
  <c r="EQ60" i="17"/>
  <c r="EP60" i="17"/>
  <c r="EQ66" i="17"/>
  <c r="EP66" i="17"/>
  <c r="EQ138" i="17"/>
  <c r="EP138" i="17"/>
  <c r="EQ156" i="17"/>
  <c r="EP156" i="17"/>
  <c r="EI15" i="17"/>
  <c r="EH15" i="17"/>
  <c r="EQ19" i="17"/>
  <c r="EP19" i="17"/>
  <c r="EM44" i="17"/>
  <c r="EL44" i="17"/>
  <c r="EM62" i="17"/>
  <c r="EL62" i="17"/>
  <c r="EM74" i="17"/>
  <c r="EL74" i="17"/>
  <c r="EI75" i="17"/>
  <c r="EH75" i="17"/>
  <c r="EL86" i="17"/>
  <c r="EM86" i="17"/>
  <c r="EL110" i="17"/>
  <c r="EM110" i="17"/>
  <c r="EM140" i="17"/>
  <c r="EL140" i="17"/>
  <c r="EQ175" i="17"/>
  <c r="EP175" i="17"/>
  <c r="EI177" i="17"/>
  <c r="EH177" i="17"/>
  <c r="EQ181" i="17"/>
  <c r="EP181" i="17"/>
  <c r="EM188" i="17"/>
  <c r="EL188" i="17"/>
  <c r="EI195" i="17"/>
  <c r="EH195" i="17"/>
  <c r="EM224" i="17"/>
  <c r="EL224" i="17"/>
  <c r="EL230" i="17"/>
  <c r="EM230" i="17"/>
  <c r="EI243" i="17"/>
  <c r="EH243" i="17"/>
  <c r="EM320" i="17"/>
  <c r="EL320" i="17"/>
  <c r="EI333" i="17"/>
  <c r="EH333" i="17"/>
  <c r="EH339" i="17"/>
  <c r="EI339" i="17"/>
  <c r="EM350" i="17"/>
  <c r="EL350" i="17"/>
  <c r="EL374" i="17"/>
  <c r="EM374" i="17"/>
  <c r="EH375" i="17"/>
  <c r="EI375" i="17"/>
  <c r="EI381" i="17"/>
  <c r="EH381" i="17"/>
  <c r="EI393" i="17"/>
  <c r="EH393" i="17"/>
  <c r="EL434" i="17"/>
  <c r="EM434" i="17"/>
  <c r="EQ439" i="17"/>
  <c r="EP439" i="17"/>
  <c r="EI441" i="17"/>
  <c r="EH441" i="17"/>
  <c r="EM446" i="17"/>
  <c r="EL446" i="17"/>
  <c r="EI453" i="17"/>
  <c r="EH453" i="17"/>
  <c r="EM476" i="17"/>
  <c r="EL476" i="17"/>
  <c r="EQ487" i="17"/>
  <c r="EP487" i="17"/>
  <c r="EI501" i="17"/>
  <c r="EH501" i="17"/>
  <c r="EO3" i="17"/>
  <c r="EN3" i="17"/>
  <c r="EJ4" i="17"/>
  <c r="EK4" i="17"/>
  <c r="ES8" i="17"/>
  <c r="ER8" i="17"/>
  <c r="EO9" i="17"/>
  <c r="EN9" i="17"/>
  <c r="EK10" i="17"/>
  <c r="EJ10" i="17"/>
  <c r="ES14" i="17"/>
  <c r="ER14" i="17"/>
  <c r="EO15" i="17"/>
  <c r="EN15" i="17"/>
  <c r="EK16" i="17"/>
  <c r="EJ16" i="17"/>
  <c r="ES20" i="17"/>
  <c r="ER20" i="17"/>
  <c r="EO21" i="17"/>
  <c r="EN21" i="17"/>
  <c r="EK22" i="17"/>
  <c r="EJ22" i="17"/>
  <c r="ES26" i="17"/>
  <c r="ER26" i="17"/>
  <c r="EO27" i="17"/>
  <c r="EN27" i="17"/>
  <c r="EK28" i="17"/>
  <c r="EJ28" i="17"/>
  <c r="ES32" i="17"/>
  <c r="ER32" i="17"/>
  <c r="EO33" i="17"/>
  <c r="EN33" i="17"/>
  <c r="EK34" i="17"/>
  <c r="EJ34" i="17"/>
  <c r="DC37" i="17"/>
  <c r="ES38" i="17"/>
  <c r="ER38" i="17"/>
  <c r="EO39" i="17"/>
  <c r="EN39" i="17"/>
  <c r="EK40" i="17"/>
  <c r="EJ40" i="17"/>
  <c r="ES44" i="17"/>
  <c r="ER44" i="17"/>
  <c r="EO45" i="17"/>
  <c r="EN45" i="17"/>
  <c r="EK46" i="17"/>
  <c r="EJ46" i="17"/>
  <c r="ES50" i="17"/>
  <c r="ER50" i="17"/>
  <c r="EO51" i="17"/>
  <c r="EN51" i="17"/>
  <c r="EK52" i="17"/>
  <c r="EJ52" i="17"/>
  <c r="ES56" i="17"/>
  <c r="ER56" i="17"/>
  <c r="EO57" i="17"/>
  <c r="EN57" i="17"/>
  <c r="EK58" i="17"/>
  <c r="EJ58" i="17"/>
  <c r="ES62" i="17"/>
  <c r="ER62" i="17"/>
  <c r="EO63" i="17"/>
  <c r="EN63" i="17"/>
  <c r="EK64" i="17"/>
  <c r="EJ64" i="17"/>
  <c r="ES68" i="17"/>
  <c r="ER68" i="17"/>
  <c r="EO69" i="17"/>
  <c r="EN69" i="17"/>
  <c r="EK70" i="17"/>
  <c r="EJ70" i="17"/>
  <c r="ES74" i="17"/>
  <c r="ER74" i="17"/>
  <c r="EO75" i="17"/>
  <c r="EN75" i="17"/>
  <c r="EJ76" i="17"/>
  <c r="EK76" i="17"/>
  <c r="ES80" i="17"/>
  <c r="ER80" i="17"/>
  <c r="EO81" i="17"/>
  <c r="EN81" i="17"/>
  <c r="EK82" i="17"/>
  <c r="EJ82" i="17"/>
  <c r="ES86" i="17"/>
  <c r="ER86" i="17"/>
  <c r="EO87" i="17"/>
  <c r="EN87" i="17"/>
  <c r="EK88" i="17"/>
  <c r="EJ88" i="17"/>
  <c r="ES92" i="17"/>
  <c r="ER92" i="17"/>
  <c r="EO93" i="17"/>
  <c r="EN93" i="17"/>
  <c r="EK94" i="17"/>
  <c r="EJ94" i="17"/>
  <c r="ES98" i="17"/>
  <c r="ER98" i="17"/>
  <c r="EO99" i="17"/>
  <c r="EN99" i="17"/>
  <c r="EK100" i="17"/>
  <c r="EJ100" i="17"/>
  <c r="ES104" i="17"/>
  <c r="ER104" i="17"/>
  <c r="EO105" i="17"/>
  <c r="EN105" i="17"/>
  <c r="EK106" i="17"/>
  <c r="EJ106" i="17"/>
  <c r="ES110" i="17"/>
  <c r="ER110" i="17"/>
  <c r="EO111" i="17"/>
  <c r="EN111" i="17"/>
  <c r="EK112" i="17"/>
  <c r="EJ112" i="17"/>
  <c r="ES116" i="17"/>
  <c r="ER116" i="17"/>
  <c r="EO117" i="17"/>
  <c r="EN117" i="17"/>
  <c r="EK118" i="17"/>
  <c r="EJ118" i="17"/>
  <c r="ES122" i="17"/>
  <c r="ER122" i="17"/>
  <c r="EO123" i="17"/>
  <c r="EN123" i="17"/>
  <c r="EK124" i="17"/>
  <c r="EJ124" i="17"/>
  <c r="ES128" i="17"/>
  <c r="ER128" i="17"/>
  <c r="EO129" i="17"/>
  <c r="EN129" i="17"/>
  <c r="EK130" i="17"/>
  <c r="EJ130" i="17"/>
  <c r="ES134" i="17"/>
  <c r="ER134" i="17"/>
  <c r="EO135" i="17"/>
  <c r="EN135" i="17"/>
  <c r="EK136" i="17"/>
  <c r="EJ136" i="17"/>
  <c r="ES140" i="17"/>
  <c r="ER140" i="17"/>
  <c r="EO141" i="17"/>
  <c r="EN141" i="17"/>
  <c r="EK142" i="17"/>
  <c r="EJ142" i="17"/>
  <c r="ES146" i="17"/>
  <c r="ER146" i="17"/>
  <c r="EO147" i="17"/>
  <c r="EN147" i="17"/>
  <c r="EJ148" i="17"/>
  <c r="EK148" i="17"/>
  <c r="ES152" i="17"/>
  <c r="ER152" i="17"/>
  <c r="EO153" i="17"/>
  <c r="EN153" i="17"/>
  <c r="EK154" i="17"/>
  <c r="EJ154" i="17"/>
  <c r="ES158" i="17"/>
  <c r="ER158" i="17"/>
  <c r="EO159" i="17"/>
  <c r="EN159" i="17"/>
  <c r="EK160" i="17"/>
  <c r="EJ160" i="17"/>
  <c r="ES164" i="17"/>
  <c r="ER164" i="17"/>
  <c r="EO165" i="17"/>
  <c r="EN165" i="17"/>
  <c r="EK166" i="17"/>
  <c r="EJ166" i="17"/>
  <c r="ES170" i="17"/>
  <c r="ER170" i="17"/>
  <c r="EO171" i="17"/>
  <c r="EN171" i="17"/>
  <c r="EK172" i="17"/>
  <c r="EJ172" i="17"/>
  <c r="ES176" i="17"/>
  <c r="ER176" i="17"/>
  <c r="EO177" i="17"/>
  <c r="EN177" i="17"/>
  <c r="EK178" i="17"/>
  <c r="EJ178" i="17"/>
  <c r="ES182" i="17"/>
  <c r="ER182" i="17"/>
  <c r="EO183" i="17"/>
  <c r="EN183" i="17"/>
  <c r="EK184" i="17"/>
  <c r="EJ184" i="17"/>
  <c r="ES188" i="17"/>
  <c r="ER188" i="17"/>
  <c r="EO189" i="17"/>
  <c r="EN189" i="17"/>
  <c r="EK190" i="17"/>
  <c r="EJ190" i="17"/>
  <c r="ES194" i="17"/>
  <c r="ER194" i="17"/>
  <c r="EO195" i="17"/>
  <c r="EN195" i="17"/>
  <c r="EK196" i="17"/>
  <c r="EJ196" i="17"/>
  <c r="ES200" i="17"/>
  <c r="ER200" i="17"/>
  <c r="EO201" i="17"/>
  <c r="EN201" i="17"/>
  <c r="EK202" i="17"/>
  <c r="EJ202" i="17"/>
  <c r="ES206" i="17"/>
  <c r="ER206" i="17"/>
  <c r="EO207" i="17"/>
  <c r="EN207" i="17"/>
  <c r="EK208" i="17"/>
  <c r="EJ208" i="17"/>
  <c r="ES212" i="17"/>
  <c r="ER212" i="17"/>
  <c r="EO213" i="17"/>
  <c r="EN213" i="17"/>
  <c r="EK214" i="17"/>
  <c r="EJ214" i="17"/>
  <c r="ES218" i="17"/>
  <c r="ER218" i="17"/>
  <c r="EO219" i="17"/>
  <c r="EN219" i="17"/>
  <c r="EJ220" i="17"/>
  <c r="EK220" i="17"/>
  <c r="ES224" i="17"/>
  <c r="ER224" i="17"/>
  <c r="EO225" i="17"/>
  <c r="EN225" i="17"/>
  <c r="EK226" i="17"/>
  <c r="EJ226" i="17"/>
  <c r="ES230" i="17"/>
  <c r="ER230" i="17"/>
  <c r="EO231" i="17"/>
  <c r="EN231" i="17"/>
  <c r="EK232" i="17"/>
  <c r="EJ232" i="17"/>
  <c r="ES236" i="17"/>
  <c r="ER236" i="17"/>
  <c r="EO237" i="17"/>
  <c r="EN237" i="17"/>
  <c r="EK238" i="17"/>
  <c r="EJ238" i="17"/>
  <c r="ES242" i="17"/>
  <c r="ER242" i="17"/>
  <c r="EO243" i="17"/>
  <c r="EN243" i="17"/>
  <c r="EK244" i="17"/>
  <c r="EJ244" i="17"/>
  <c r="ES248" i="17"/>
  <c r="ER248" i="17"/>
  <c r="EO249" i="17"/>
  <c r="EN249" i="17"/>
  <c r="EK250" i="17"/>
  <c r="EJ250" i="17"/>
  <c r="ES254" i="17"/>
  <c r="ER254" i="17"/>
  <c r="EO255" i="17"/>
  <c r="EN255" i="17"/>
  <c r="EK256" i="17"/>
  <c r="EJ256" i="17"/>
  <c r="ES260" i="17"/>
  <c r="ER260" i="17"/>
  <c r="EO261" i="17"/>
  <c r="EN261" i="17"/>
  <c r="EK262" i="17"/>
  <c r="EJ262" i="17"/>
  <c r="ES266" i="17"/>
  <c r="ER266" i="17"/>
  <c r="EO267" i="17"/>
  <c r="EN267" i="17"/>
  <c r="EK268" i="17"/>
  <c r="EJ268" i="17"/>
  <c r="ES272" i="17"/>
  <c r="ER272" i="17"/>
  <c r="EO273" i="17"/>
  <c r="EN273" i="17"/>
  <c r="EK274" i="17"/>
  <c r="EJ274" i="17"/>
  <c r="ES278" i="17"/>
  <c r="ER278" i="17"/>
  <c r="EO279" i="17"/>
  <c r="EN279" i="17"/>
  <c r="EK280" i="17"/>
  <c r="EJ280" i="17"/>
  <c r="ES284" i="17"/>
  <c r="ER284" i="17"/>
  <c r="EO285" i="17"/>
  <c r="EN285" i="17"/>
  <c r="EK286" i="17"/>
  <c r="EJ286" i="17"/>
  <c r="ES290" i="17"/>
  <c r="ER290" i="17"/>
  <c r="EO291" i="17"/>
  <c r="EN291" i="17"/>
  <c r="EJ292" i="17"/>
  <c r="EK292" i="17"/>
  <c r="ES296" i="17"/>
  <c r="ER296" i="17"/>
  <c r="EO297" i="17"/>
  <c r="EN297" i="17"/>
  <c r="EK298" i="17"/>
  <c r="EJ298" i="17"/>
  <c r="ES302" i="17"/>
  <c r="ER302" i="17"/>
  <c r="EO303" i="17"/>
  <c r="EN303" i="17"/>
  <c r="EK304" i="17"/>
  <c r="EJ304" i="17"/>
  <c r="ES308" i="17"/>
  <c r="ER308" i="17"/>
  <c r="EO309" i="17"/>
  <c r="EN309" i="17"/>
  <c r="EK310" i="17"/>
  <c r="EJ310" i="17"/>
  <c r="ES314" i="17"/>
  <c r="ER314" i="17"/>
  <c r="EO315" i="17"/>
  <c r="EN315" i="17"/>
  <c r="EK316" i="17"/>
  <c r="EJ316" i="17"/>
  <c r="ES320" i="17"/>
  <c r="ER320" i="17"/>
  <c r="EO321" i="17"/>
  <c r="EN321" i="17"/>
  <c r="EK322" i="17"/>
  <c r="EJ322" i="17"/>
  <c r="ES326" i="17"/>
  <c r="ER326" i="17"/>
  <c r="EO327" i="17"/>
  <c r="EN327" i="17"/>
  <c r="EK328" i="17"/>
  <c r="EJ328" i="17"/>
  <c r="ES332" i="17"/>
  <c r="ER332" i="17"/>
  <c r="EO333" i="17"/>
  <c r="EN333" i="17"/>
  <c r="EK334" i="17"/>
  <c r="EJ334" i="17"/>
  <c r="ES338" i="17"/>
  <c r="ER338" i="17"/>
  <c r="EO339" i="17"/>
  <c r="EN339" i="17"/>
  <c r="EK340" i="17"/>
  <c r="EJ340" i="17"/>
  <c r="ES344" i="17"/>
  <c r="ER344" i="17"/>
  <c r="EO345" i="17"/>
  <c r="EN345" i="17"/>
  <c r="EK346" i="17"/>
  <c r="EJ346" i="17"/>
  <c r="ES350" i="17"/>
  <c r="ER350" i="17"/>
  <c r="EO351" i="17"/>
  <c r="EN351" i="17"/>
  <c r="EK352" i="17"/>
  <c r="EJ352" i="17"/>
  <c r="ES356" i="17"/>
  <c r="ER356" i="17"/>
  <c r="EO357" i="17"/>
  <c r="EN357" i="17"/>
  <c r="EK358" i="17"/>
  <c r="EJ358" i="17"/>
  <c r="ES362" i="17"/>
  <c r="ER362" i="17"/>
  <c r="EO363" i="17"/>
  <c r="EN363" i="17"/>
  <c r="EK364" i="17"/>
  <c r="EJ364" i="17"/>
  <c r="ES368" i="17"/>
  <c r="ER368" i="17"/>
  <c r="EO369" i="17"/>
  <c r="EN369" i="17"/>
  <c r="EK370" i="17"/>
  <c r="EJ370" i="17"/>
  <c r="ES374" i="17"/>
  <c r="ER374" i="17"/>
  <c r="EO375" i="17"/>
  <c r="EN375" i="17"/>
  <c r="EK376" i="17"/>
  <c r="EJ376" i="17"/>
  <c r="ES380" i="17"/>
  <c r="ER380" i="17"/>
  <c r="EO381" i="17"/>
  <c r="EN381" i="17"/>
  <c r="EK382" i="17"/>
  <c r="EJ382" i="17"/>
  <c r="ES386" i="17"/>
  <c r="ER386" i="17"/>
  <c r="EO387" i="17"/>
  <c r="EN387" i="17"/>
  <c r="EK388" i="17"/>
  <c r="EJ388" i="17"/>
  <c r="ES392" i="17"/>
  <c r="ER392" i="17"/>
  <c r="EO393" i="17"/>
  <c r="EN393" i="17"/>
  <c r="EK394" i="17"/>
  <c r="EJ394" i="17"/>
  <c r="ER398" i="17"/>
  <c r="ES398" i="17"/>
  <c r="EO399" i="17"/>
  <c r="EN399" i="17"/>
  <c r="EK400" i="17"/>
  <c r="EJ400" i="17"/>
  <c r="DC403" i="17"/>
  <c r="ES404" i="17"/>
  <c r="ER404" i="17"/>
  <c r="EO405" i="17"/>
  <c r="EN405" i="17"/>
  <c r="EK406" i="17"/>
  <c r="EJ406" i="17"/>
  <c r="ER410" i="17"/>
  <c r="ES410" i="17"/>
  <c r="EO411" i="17"/>
  <c r="EN411" i="17"/>
  <c r="EK412" i="17"/>
  <c r="EJ412" i="17"/>
  <c r="ES416" i="17"/>
  <c r="ER416" i="17"/>
  <c r="EO417" i="17"/>
  <c r="EN417" i="17"/>
  <c r="EK418" i="17"/>
  <c r="EJ418" i="17"/>
  <c r="ER422" i="17"/>
  <c r="ES422" i="17"/>
  <c r="EN423" i="17"/>
  <c r="EO423" i="17"/>
  <c r="EJ424" i="17"/>
  <c r="EK424" i="17"/>
  <c r="ES428" i="17"/>
  <c r="ER428" i="17"/>
  <c r="EO429" i="17"/>
  <c r="EN429" i="17"/>
  <c r="EK430" i="17"/>
  <c r="EJ430" i="17"/>
  <c r="ER434" i="17"/>
  <c r="ES434" i="17"/>
  <c r="EO435" i="17"/>
  <c r="EN435" i="17"/>
  <c r="EK436" i="17"/>
  <c r="EJ436" i="17"/>
  <c r="ES440" i="17"/>
  <c r="ER440" i="17"/>
  <c r="EN441" i="17"/>
  <c r="EO441" i="17"/>
  <c r="EK442" i="17"/>
  <c r="EJ442" i="17"/>
  <c r="ER446" i="17"/>
  <c r="ES446" i="17"/>
  <c r="EN447" i="17"/>
  <c r="EO447" i="17"/>
  <c r="EK448" i="17"/>
  <c r="EJ448" i="17"/>
  <c r="ES452" i="17"/>
  <c r="ER452" i="17"/>
  <c r="EN453" i="17"/>
  <c r="EO453" i="17"/>
  <c r="EK454" i="17"/>
  <c r="EJ454" i="17"/>
  <c r="ER458" i="17"/>
  <c r="ES458" i="17"/>
  <c r="EO459" i="17"/>
  <c r="EN459" i="17"/>
  <c r="EK460" i="17"/>
  <c r="EJ460" i="17"/>
  <c r="ES464" i="17"/>
  <c r="ER464" i="17"/>
  <c r="EN465" i="17"/>
  <c r="EO465" i="17"/>
  <c r="EK466" i="17"/>
  <c r="EJ466" i="17"/>
  <c r="ER470" i="17"/>
  <c r="ES470" i="17"/>
  <c r="EO471" i="17"/>
  <c r="EN471" i="17"/>
  <c r="EK472" i="17"/>
  <c r="EJ472" i="17"/>
  <c r="ES476" i="17"/>
  <c r="ER476" i="17"/>
  <c r="EN477" i="17"/>
  <c r="EO477" i="17"/>
  <c r="EJ478" i="17"/>
  <c r="EK478" i="17"/>
  <c r="ER482" i="17"/>
  <c r="ES482" i="17"/>
  <c r="EN483" i="17"/>
  <c r="EO483" i="17"/>
  <c r="EK484" i="17"/>
  <c r="EJ484" i="17"/>
  <c r="ES488" i="17"/>
  <c r="ER488" i="17"/>
  <c r="EO489" i="17"/>
  <c r="EN489" i="17"/>
  <c r="DK490" i="17"/>
  <c r="EJ490" i="17"/>
  <c r="EK490" i="17"/>
  <c r="DC493" i="17"/>
  <c r="DO494" i="17"/>
  <c r="ER494" i="17"/>
  <c r="ES494" i="17"/>
  <c r="EO495" i="17"/>
  <c r="EN495" i="17"/>
  <c r="DK496" i="17"/>
  <c r="EK496" i="17"/>
  <c r="EJ496" i="17"/>
  <c r="DC499" i="17"/>
  <c r="DO500" i="17"/>
  <c r="ES500" i="17"/>
  <c r="ER500" i="17"/>
  <c r="EN501" i="17"/>
  <c r="EO501" i="17"/>
  <c r="EM7" i="17"/>
  <c r="EL7" i="17"/>
  <c r="EM19" i="17"/>
  <c r="EL19" i="17"/>
  <c r="EI32" i="17"/>
  <c r="EH32" i="17"/>
  <c r="EL61" i="17"/>
  <c r="EM61" i="17"/>
  <c r="EQ114" i="17"/>
  <c r="EP114" i="17"/>
  <c r="EI122" i="17"/>
  <c r="EH122" i="17"/>
  <c r="EI140" i="17"/>
  <c r="EH140" i="17"/>
  <c r="EQ174" i="17"/>
  <c r="EP174" i="17"/>
  <c r="EQ31" i="17"/>
  <c r="EP31" i="17"/>
  <c r="EI33" i="17"/>
  <c r="EH33" i="17"/>
  <c r="EL38" i="17"/>
  <c r="EM38" i="17"/>
  <c r="EM50" i="17"/>
  <c r="EL50" i="17"/>
  <c r="EI93" i="17"/>
  <c r="EH93" i="17"/>
  <c r="EI129" i="17"/>
  <c r="EH129" i="17"/>
  <c r="EQ145" i="17"/>
  <c r="EP145" i="17"/>
  <c r="EL146" i="17"/>
  <c r="EM146" i="17"/>
  <c r="EQ187" i="17"/>
  <c r="EP187" i="17"/>
  <c r="EL218" i="17"/>
  <c r="EM218" i="17"/>
  <c r="EL290" i="17"/>
  <c r="EM290" i="17"/>
  <c r="EL302" i="17"/>
  <c r="EM302" i="17"/>
  <c r="EM344" i="17"/>
  <c r="EL344" i="17"/>
  <c r="EQ355" i="17"/>
  <c r="EP355" i="17"/>
  <c r="EI363" i="17"/>
  <c r="EH363" i="17"/>
  <c r="EQ427" i="17"/>
  <c r="EP427" i="17"/>
  <c r="EH435" i="17"/>
  <c r="EI435" i="17"/>
  <c r="EH459" i="17"/>
  <c r="EI459" i="17"/>
  <c r="EQ463" i="17"/>
  <c r="EP463" i="17"/>
  <c r="EP3" i="17"/>
  <c r="EQ3" i="17"/>
  <c r="EM4" i="17"/>
  <c r="EL4" i="17"/>
  <c r="EI5" i="17"/>
  <c r="EH5" i="17"/>
  <c r="EQ9" i="17"/>
  <c r="EP9" i="17"/>
  <c r="EL10" i="17"/>
  <c r="EM10" i="17"/>
  <c r="EH11" i="17"/>
  <c r="EI11" i="17"/>
  <c r="EQ15" i="17"/>
  <c r="EP15" i="17"/>
  <c r="EM16" i="17"/>
  <c r="EL16" i="17"/>
  <c r="EI17" i="17"/>
  <c r="EH17" i="17"/>
  <c r="EP21" i="17"/>
  <c r="EQ21" i="17"/>
  <c r="EL22" i="17"/>
  <c r="EM22" i="17"/>
  <c r="EH23" i="17"/>
  <c r="EI23" i="17"/>
  <c r="EQ27" i="17"/>
  <c r="EP27" i="17"/>
  <c r="EM28" i="17"/>
  <c r="EL28" i="17"/>
  <c r="EI29" i="17"/>
  <c r="EH29" i="17"/>
  <c r="EP33" i="17"/>
  <c r="EQ33" i="17"/>
  <c r="EL34" i="17"/>
  <c r="EM34" i="17"/>
  <c r="EH35" i="17"/>
  <c r="EI35" i="17"/>
  <c r="EP39" i="17"/>
  <c r="EQ39" i="17"/>
  <c r="EM40" i="17"/>
  <c r="EL40" i="17"/>
  <c r="EI41" i="17"/>
  <c r="EH41" i="17"/>
  <c r="EQ45" i="17"/>
  <c r="EP45" i="17"/>
  <c r="EL46" i="17"/>
  <c r="EM46" i="17"/>
  <c r="EH47" i="17"/>
  <c r="EI47" i="17"/>
  <c r="EQ51" i="17"/>
  <c r="EP51" i="17"/>
  <c r="EM52" i="17"/>
  <c r="EL52" i="17"/>
  <c r="EI53" i="17"/>
  <c r="EH53" i="17"/>
  <c r="EP57" i="17"/>
  <c r="EQ57" i="17"/>
  <c r="EL58" i="17"/>
  <c r="EM58" i="17"/>
  <c r="EH59" i="17"/>
  <c r="EI59" i="17"/>
  <c r="EQ63" i="17"/>
  <c r="EP63" i="17"/>
  <c r="EM64" i="17"/>
  <c r="EL64" i="17"/>
  <c r="EI65" i="17"/>
  <c r="EH65" i="17"/>
  <c r="EP69" i="17"/>
  <c r="EQ69" i="17"/>
  <c r="EL70" i="17"/>
  <c r="EM70" i="17"/>
  <c r="EH71" i="17"/>
  <c r="EI71" i="17"/>
  <c r="EP75" i="17"/>
  <c r="EQ75" i="17"/>
  <c r="EM76" i="17"/>
  <c r="EL76" i="17"/>
  <c r="EI77" i="17"/>
  <c r="EH77" i="17"/>
  <c r="EP81" i="17"/>
  <c r="EQ81" i="17"/>
  <c r="EL82" i="17"/>
  <c r="EM82" i="17"/>
  <c r="EH83" i="17"/>
  <c r="EI83" i="17"/>
  <c r="EP87" i="17"/>
  <c r="EQ87" i="17"/>
  <c r="EM88" i="17"/>
  <c r="EL88" i="17"/>
  <c r="EI89" i="17"/>
  <c r="EH89" i="17"/>
  <c r="EP93" i="17"/>
  <c r="EQ93" i="17"/>
  <c r="EL94" i="17"/>
  <c r="EM94" i="17"/>
  <c r="EH95" i="17"/>
  <c r="EI95" i="17"/>
  <c r="EQ99" i="17"/>
  <c r="EP99" i="17"/>
  <c r="EM100" i="17"/>
  <c r="EL100" i="17"/>
  <c r="EI101" i="17"/>
  <c r="EH101" i="17"/>
  <c r="EP105" i="17"/>
  <c r="EQ105" i="17"/>
  <c r="EM106" i="17"/>
  <c r="EL106" i="17"/>
  <c r="EH107" i="17"/>
  <c r="EI107" i="17"/>
  <c r="EQ111" i="17"/>
  <c r="EP111" i="17"/>
  <c r="EM112" i="17"/>
  <c r="EL112" i="17"/>
  <c r="EI113" i="17"/>
  <c r="EH113" i="17"/>
  <c r="EP117" i="17"/>
  <c r="EQ117" i="17"/>
  <c r="EM118" i="17"/>
  <c r="EL118" i="17"/>
  <c r="EH119" i="17"/>
  <c r="EI119" i="17"/>
  <c r="EQ123" i="17"/>
  <c r="EP123" i="17"/>
  <c r="EM124" i="17"/>
  <c r="EL124" i="17"/>
  <c r="EI125" i="17"/>
  <c r="EH125" i="17"/>
  <c r="EP129" i="17"/>
  <c r="EQ129" i="17"/>
  <c r="EM130" i="17"/>
  <c r="EL130" i="17"/>
  <c r="EH131" i="17"/>
  <c r="EI131" i="17"/>
  <c r="EP135" i="17"/>
  <c r="EQ135" i="17"/>
  <c r="EM136" i="17"/>
  <c r="EL136" i="17"/>
  <c r="EI137" i="17"/>
  <c r="EH137" i="17"/>
  <c r="EP141" i="17"/>
  <c r="EQ141" i="17"/>
  <c r="EM142" i="17"/>
  <c r="EL142" i="17"/>
  <c r="EH143" i="17"/>
  <c r="EI143" i="17"/>
  <c r="EP147" i="17"/>
  <c r="EQ147" i="17"/>
  <c r="EM148" i="17"/>
  <c r="EL148" i="17"/>
  <c r="EI149" i="17"/>
  <c r="EH149" i="17"/>
  <c r="EQ153" i="17"/>
  <c r="EP153" i="17"/>
  <c r="EM154" i="17"/>
  <c r="EL154" i="17"/>
  <c r="EH155" i="17"/>
  <c r="EI155" i="17"/>
  <c r="EQ159" i="17"/>
  <c r="EP159" i="17"/>
  <c r="EM160" i="17"/>
  <c r="EL160" i="17"/>
  <c r="EI161" i="17"/>
  <c r="EH161" i="17"/>
  <c r="EP165" i="17"/>
  <c r="EQ165" i="17"/>
  <c r="EM166" i="17"/>
  <c r="EL166" i="17"/>
  <c r="EH167" i="17"/>
  <c r="EI167" i="17"/>
  <c r="EQ171" i="17"/>
  <c r="EP171" i="17"/>
  <c r="EM172" i="17"/>
  <c r="EL172" i="17"/>
  <c r="EI173" i="17"/>
  <c r="EH173" i="17"/>
  <c r="EP177" i="17"/>
  <c r="EQ177" i="17"/>
  <c r="EM178" i="17"/>
  <c r="EL178" i="17"/>
  <c r="EH179" i="17"/>
  <c r="EI179" i="17"/>
  <c r="EQ183" i="17"/>
  <c r="EP183" i="17"/>
  <c r="EM184" i="17"/>
  <c r="EL184" i="17"/>
  <c r="EI185" i="17"/>
  <c r="EH185" i="17"/>
  <c r="EP189" i="17"/>
  <c r="EQ189" i="17"/>
  <c r="EM190" i="17"/>
  <c r="EL190" i="17"/>
  <c r="EH191" i="17"/>
  <c r="EI191" i="17"/>
  <c r="EQ195" i="17"/>
  <c r="EP195" i="17"/>
  <c r="EM196" i="17"/>
  <c r="EL196" i="17"/>
  <c r="EI197" i="17"/>
  <c r="EH197" i="17"/>
  <c r="EP201" i="17"/>
  <c r="EQ201" i="17"/>
  <c r="EM202" i="17"/>
  <c r="EL202" i="17"/>
  <c r="EH203" i="17"/>
  <c r="EI203" i="17"/>
  <c r="EQ207" i="17"/>
  <c r="EP207" i="17"/>
  <c r="EM208" i="17"/>
  <c r="EL208" i="17"/>
  <c r="EI209" i="17"/>
  <c r="EH209" i="17"/>
  <c r="EP213" i="17"/>
  <c r="EQ213" i="17"/>
  <c r="EM214" i="17"/>
  <c r="EL214" i="17"/>
  <c r="EH215" i="17"/>
  <c r="EI215" i="17"/>
  <c r="EQ219" i="17"/>
  <c r="EP219" i="17"/>
  <c r="EM220" i="17"/>
  <c r="EL220" i="17"/>
  <c r="EI221" i="17"/>
  <c r="EH221" i="17"/>
  <c r="EP225" i="17"/>
  <c r="EQ225" i="17"/>
  <c r="EM226" i="17"/>
  <c r="EL226" i="17"/>
  <c r="EH227" i="17"/>
  <c r="EI227" i="17"/>
  <c r="EQ231" i="17"/>
  <c r="EP231" i="17"/>
  <c r="EM232" i="17"/>
  <c r="EL232" i="17"/>
  <c r="EI233" i="17"/>
  <c r="EH233" i="17"/>
  <c r="EP237" i="17"/>
  <c r="EQ237" i="17"/>
  <c r="EM238" i="17"/>
  <c r="EL238" i="17"/>
  <c r="EH239" i="17"/>
  <c r="EI239" i="17"/>
  <c r="EQ243" i="17"/>
  <c r="EP243" i="17"/>
  <c r="EM244" i="17"/>
  <c r="EL244" i="17"/>
  <c r="EI245" i="17"/>
  <c r="EH245" i="17"/>
  <c r="EP249" i="17"/>
  <c r="EQ249" i="17"/>
  <c r="EM250" i="17"/>
  <c r="EL250" i="17"/>
  <c r="EH251" i="17"/>
  <c r="EI251" i="17"/>
  <c r="EQ255" i="17"/>
  <c r="EP255" i="17"/>
  <c r="EM256" i="17"/>
  <c r="EL256" i="17"/>
  <c r="EI257" i="17"/>
  <c r="EH257" i="17"/>
  <c r="EP261" i="17"/>
  <c r="EQ261" i="17"/>
  <c r="EM262" i="17"/>
  <c r="EL262" i="17"/>
  <c r="EH263" i="17"/>
  <c r="EI263" i="17"/>
  <c r="EQ267" i="17"/>
  <c r="EP267" i="17"/>
  <c r="EM268" i="17"/>
  <c r="EL268" i="17"/>
  <c r="EI269" i="17"/>
  <c r="EH269" i="17"/>
  <c r="EP273" i="17"/>
  <c r="EQ273" i="17"/>
  <c r="EM274" i="17"/>
  <c r="EL274" i="17"/>
  <c r="EH275" i="17"/>
  <c r="EI275" i="17"/>
  <c r="EQ279" i="17"/>
  <c r="EP279" i="17"/>
  <c r="EM280" i="17"/>
  <c r="EL280" i="17"/>
  <c r="EI281" i="17"/>
  <c r="EH281" i="17"/>
  <c r="EP285" i="17"/>
  <c r="EQ285" i="17"/>
  <c r="EM286" i="17"/>
  <c r="EL286" i="17"/>
  <c r="EH287" i="17"/>
  <c r="EI287" i="17"/>
  <c r="EQ291" i="17"/>
  <c r="EP291" i="17"/>
  <c r="EM292" i="17"/>
  <c r="EL292" i="17"/>
  <c r="EI293" i="17"/>
  <c r="EH293" i="17"/>
  <c r="EP297" i="17"/>
  <c r="EQ297" i="17"/>
  <c r="EM298" i="17"/>
  <c r="EL298" i="17"/>
  <c r="EH299" i="17"/>
  <c r="EI299" i="17"/>
  <c r="EQ303" i="17"/>
  <c r="EP303" i="17"/>
  <c r="EM304" i="17"/>
  <c r="EL304" i="17"/>
  <c r="EI305" i="17"/>
  <c r="EH305" i="17"/>
  <c r="EP309" i="17"/>
  <c r="EQ309" i="17"/>
  <c r="EM310" i="17"/>
  <c r="EL310" i="17"/>
  <c r="EH311" i="17"/>
  <c r="EI311" i="17"/>
  <c r="EQ315" i="17"/>
  <c r="EP315" i="17"/>
  <c r="EM316" i="17"/>
  <c r="EL316" i="17"/>
  <c r="EI317" i="17"/>
  <c r="EH317" i="17"/>
  <c r="EP321" i="17"/>
  <c r="EQ321" i="17"/>
  <c r="EM322" i="17"/>
  <c r="EL322" i="17"/>
  <c r="EH323" i="17"/>
  <c r="EI323" i="17"/>
  <c r="EQ327" i="17"/>
  <c r="EP327" i="17"/>
  <c r="EM328" i="17"/>
  <c r="EL328" i="17"/>
  <c r="EI329" i="17"/>
  <c r="EH329" i="17"/>
  <c r="EQ333" i="17"/>
  <c r="EP333" i="17"/>
  <c r="EM334" i="17"/>
  <c r="EL334" i="17"/>
  <c r="EH335" i="17"/>
  <c r="EI335" i="17"/>
  <c r="EQ339" i="17"/>
  <c r="EP339" i="17"/>
  <c r="EM340" i="17"/>
  <c r="EL340" i="17"/>
  <c r="EI341" i="17"/>
  <c r="EH341" i="17"/>
  <c r="EQ345" i="17"/>
  <c r="EP345" i="17"/>
  <c r="EM346" i="17"/>
  <c r="EL346" i="17"/>
  <c r="EH347" i="17"/>
  <c r="EI347" i="17"/>
  <c r="EQ351" i="17"/>
  <c r="EP351" i="17"/>
  <c r="EM352" i="17"/>
  <c r="EL352" i="17"/>
  <c r="EI353" i="17"/>
  <c r="EH353" i="17"/>
  <c r="EQ357" i="17"/>
  <c r="EP357" i="17"/>
  <c r="EM358" i="17"/>
  <c r="EL358" i="17"/>
  <c r="EH359" i="17"/>
  <c r="EI359" i="17"/>
  <c r="EQ363" i="17"/>
  <c r="EP363" i="17"/>
  <c r="EM364" i="17"/>
  <c r="EL364" i="17"/>
  <c r="EI365" i="17"/>
  <c r="EH365" i="17"/>
  <c r="EQ369" i="17"/>
  <c r="EP369" i="17"/>
  <c r="EM370" i="17"/>
  <c r="EL370" i="17"/>
  <c r="EH371" i="17"/>
  <c r="EI371" i="17"/>
  <c r="EQ375" i="17"/>
  <c r="EP375" i="17"/>
  <c r="EM376" i="17"/>
  <c r="EL376" i="17"/>
  <c r="EI377" i="17"/>
  <c r="EH377" i="17"/>
  <c r="EQ381" i="17"/>
  <c r="EP381" i="17"/>
  <c r="EM382" i="17"/>
  <c r="EL382" i="17"/>
  <c r="EH383" i="17"/>
  <c r="EI383" i="17"/>
  <c r="EQ387" i="17"/>
  <c r="EP387" i="17"/>
  <c r="EM388" i="17"/>
  <c r="EL388" i="17"/>
  <c r="EI389" i="17"/>
  <c r="EH389" i="17"/>
  <c r="EQ393" i="17"/>
  <c r="EP393" i="17"/>
  <c r="EM394" i="17"/>
  <c r="EL394" i="17"/>
  <c r="EH395" i="17"/>
  <c r="EI395" i="17"/>
  <c r="EQ399" i="17"/>
  <c r="EP399" i="17"/>
  <c r="EM400" i="17"/>
  <c r="EL400" i="17"/>
  <c r="EI401" i="17"/>
  <c r="EH401" i="17"/>
  <c r="EQ405" i="17"/>
  <c r="EP405" i="17"/>
  <c r="EM406" i="17"/>
  <c r="EL406" i="17"/>
  <c r="EH407" i="17"/>
  <c r="EI407" i="17"/>
  <c r="EQ411" i="17"/>
  <c r="EP411" i="17"/>
  <c r="EM412" i="17"/>
  <c r="EL412" i="17"/>
  <c r="EI413" i="17"/>
  <c r="EH413" i="17"/>
  <c r="EQ417" i="17"/>
  <c r="EP417" i="17"/>
  <c r="EM418" i="17"/>
  <c r="EL418" i="17"/>
  <c r="EH419" i="17"/>
  <c r="EI419" i="17"/>
  <c r="EQ423" i="17"/>
  <c r="EP423" i="17"/>
  <c r="EM424" i="17"/>
  <c r="EL424" i="17"/>
  <c r="EI425" i="17"/>
  <c r="EH425" i="17"/>
  <c r="EQ429" i="17"/>
  <c r="EP429" i="17"/>
  <c r="EM430" i="17"/>
  <c r="EL430" i="17"/>
  <c r="EH431" i="17"/>
  <c r="EI431" i="17"/>
  <c r="EQ435" i="17"/>
  <c r="EP435" i="17"/>
  <c r="EM436" i="17"/>
  <c r="EL436" i="17"/>
  <c r="EI437" i="17"/>
  <c r="EH437" i="17"/>
  <c r="EQ441" i="17"/>
  <c r="EP441" i="17"/>
  <c r="EM442" i="17"/>
  <c r="EL442" i="17"/>
  <c r="EH443" i="17"/>
  <c r="EI443" i="17"/>
  <c r="EQ447" i="17"/>
  <c r="EP447" i="17"/>
  <c r="EM448" i="17"/>
  <c r="EL448" i="17"/>
  <c r="EI449" i="17"/>
  <c r="EH449" i="17"/>
  <c r="EQ453" i="17"/>
  <c r="EP453" i="17"/>
  <c r="EM454" i="17"/>
  <c r="EL454" i="17"/>
  <c r="EH455" i="17"/>
  <c r="EI455" i="17"/>
  <c r="EQ459" i="17"/>
  <c r="EP459" i="17"/>
  <c r="EM460" i="17"/>
  <c r="EL460" i="17"/>
  <c r="EI461" i="17"/>
  <c r="EH461" i="17"/>
  <c r="EQ465" i="17"/>
  <c r="EP465" i="17"/>
  <c r="EM466" i="17"/>
  <c r="EL466" i="17"/>
  <c r="EH467" i="17"/>
  <c r="EI467" i="17"/>
  <c r="EQ471" i="17"/>
  <c r="EP471" i="17"/>
  <c r="EM472" i="17"/>
  <c r="EL472" i="17"/>
  <c r="EI473" i="17"/>
  <c r="EH473" i="17"/>
  <c r="EQ477" i="17"/>
  <c r="EP477" i="17"/>
  <c r="EM478" i="17"/>
  <c r="EL478" i="17"/>
  <c r="EH479" i="17"/>
  <c r="EI479" i="17"/>
  <c r="EQ483" i="17"/>
  <c r="EP483" i="17"/>
  <c r="EM484" i="17"/>
  <c r="EL484" i="17"/>
  <c r="EI485" i="17"/>
  <c r="EH485" i="17"/>
  <c r="DB488" i="17"/>
  <c r="EQ489" i="17"/>
  <c r="EP489" i="17"/>
  <c r="DL490" i="17"/>
  <c r="EM490" i="17"/>
  <c r="EL490" i="17"/>
  <c r="EH491" i="17"/>
  <c r="EI491" i="17"/>
  <c r="EQ495" i="17"/>
  <c r="EP495" i="17"/>
  <c r="EM496" i="17"/>
  <c r="EL496" i="17"/>
  <c r="EI497" i="17"/>
  <c r="EH497" i="17"/>
  <c r="EQ501" i="17"/>
  <c r="EP501" i="17"/>
  <c r="EI8" i="17"/>
  <c r="EH8" i="17"/>
  <c r="EQ12" i="17"/>
  <c r="EP12" i="17"/>
  <c r="EI14" i="17"/>
  <c r="EH14" i="17"/>
  <c r="EQ18" i="17"/>
  <c r="EP18" i="17"/>
  <c r="EL109" i="17"/>
  <c r="EM109" i="17"/>
  <c r="EM115" i="17"/>
  <c r="EL115" i="17"/>
  <c r="EL121" i="17"/>
  <c r="EM121" i="17"/>
  <c r="EM127" i="17"/>
  <c r="EL127" i="17"/>
  <c r="EI128" i="17"/>
  <c r="EH128" i="17"/>
  <c r="EP150" i="17"/>
  <c r="EQ150" i="17"/>
  <c r="EM151" i="17"/>
  <c r="EL151" i="17"/>
  <c r="EI69" i="17"/>
  <c r="EH69" i="17"/>
  <c r="EP73" i="17"/>
  <c r="EQ73" i="17"/>
  <c r="EI117" i="17"/>
  <c r="EH117" i="17"/>
  <c r="EQ121" i="17"/>
  <c r="EP121" i="17"/>
  <c r="EI123" i="17"/>
  <c r="EH123" i="17"/>
  <c r="EM128" i="17"/>
  <c r="EL128" i="17"/>
  <c r="EI171" i="17"/>
  <c r="EH171" i="17"/>
  <c r="EM176" i="17"/>
  <c r="EL176" i="17"/>
  <c r="EL182" i="17"/>
  <c r="EM182" i="17"/>
  <c r="EI201" i="17"/>
  <c r="EH201" i="17"/>
  <c r="EP205" i="17"/>
  <c r="EQ205" i="17"/>
  <c r="EI213" i="17"/>
  <c r="EH213" i="17"/>
  <c r="EI219" i="17"/>
  <c r="EH219" i="17"/>
  <c r="EI249" i="17"/>
  <c r="EH249" i="17"/>
  <c r="EP253" i="17"/>
  <c r="EQ253" i="17"/>
  <c r="EI273" i="17"/>
  <c r="EH273" i="17"/>
  <c r="EM284" i="17"/>
  <c r="EL284" i="17"/>
  <c r="EI315" i="17"/>
  <c r="EH315" i="17"/>
  <c r="EI321" i="17"/>
  <c r="EH321" i="17"/>
  <c r="EM338" i="17"/>
  <c r="EL338" i="17"/>
  <c r="EI405" i="17"/>
  <c r="EH405" i="17"/>
  <c r="EP409" i="17"/>
  <c r="EQ409" i="17"/>
  <c r="EH423" i="17"/>
  <c r="EI423" i="17"/>
  <c r="EM440" i="17"/>
  <c r="EL440" i="17"/>
  <c r="EI465" i="17"/>
  <c r="EH465" i="17"/>
  <c r="EH495" i="17"/>
  <c r="EI495" i="17"/>
  <c r="DN499" i="17"/>
  <c r="EQ499" i="17"/>
  <c r="EP499" i="17"/>
  <c r="ES3" i="17"/>
  <c r="ER3" i="17"/>
  <c r="EN4" i="17"/>
  <c r="EO4" i="17"/>
  <c r="EK5" i="17"/>
  <c r="EJ5" i="17"/>
  <c r="ER9" i="17"/>
  <c r="ES9" i="17"/>
  <c r="EO10" i="17"/>
  <c r="EN10" i="17"/>
  <c r="EK11" i="17"/>
  <c r="EJ11" i="17"/>
  <c r="ES15" i="17"/>
  <c r="ER15" i="17"/>
  <c r="EN16" i="17"/>
  <c r="EO16" i="17"/>
  <c r="EK17" i="17"/>
  <c r="EJ17" i="17"/>
  <c r="ER21" i="17"/>
  <c r="ES21" i="17"/>
  <c r="EO22" i="17"/>
  <c r="EN22" i="17"/>
  <c r="EK23" i="17"/>
  <c r="EJ23" i="17"/>
  <c r="ES27" i="17"/>
  <c r="ER27" i="17"/>
  <c r="EN28" i="17"/>
  <c r="EO28" i="17"/>
  <c r="EK29" i="17"/>
  <c r="EJ29" i="17"/>
  <c r="ES33" i="17"/>
  <c r="ER33" i="17"/>
  <c r="EO34" i="17"/>
  <c r="EN34" i="17"/>
  <c r="EK35" i="17"/>
  <c r="EJ35" i="17"/>
  <c r="ES39" i="17"/>
  <c r="ER39" i="17"/>
  <c r="EN40" i="17"/>
  <c r="EO40" i="17"/>
  <c r="EK41" i="17"/>
  <c r="EJ41" i="17"/>
  <c r="ER45" i="17"/>
  <c r="ES45" i="17"/>
  <c r="EO46" i="17"/>
  <c r="EN46" i="17"/>
  <c r="EK47" i="17"/>
  <c r="EJ47" i="17"/>
  <c r="ES51" i="17"/>
  <c r="ER51" i="17"/>
  <c r="EN52" i="17"/>
  <c r="EO52" i="17"/>
  <c r="EK53" i="17"/>
  <c r="EJ53" i="17"/>
  <c r="ER57" i="17"/>
  <c r="ES57" i="17"/>
  <c r="EO58" i="17"/>
  <c r="EN58" i="17"/>
  <c r="EK59" i="17"/>
  <c r="EJ59" i="17"/>
  <c r="ES63" i="17"/>
  <c r="ER63" i="17"/>
  <c r="EN64" i="17"/>
  <c r="EO64" i="17"/>
  <c r="EK65" i="17"/>
  <c r="EJ65" i="17"/>
  <c r="ES69" i="17"/>
  <c r="ER69" i="17"/>
  <c r="EO70" i="17"/>
  <c r="EN70" i="17"/>
  <c r="EK71" i="17"/>
  <c r="EJ71" i="17"/>
  <c r="ES75" i="17"/>
  <c r="ER75" i="17"/>
  <c r="EN76" i="17"/>
  <c r="EO76" i="17"/>
  <c r="EK77" i="17"/>
  <c r="EJ77" i="17"/>
  <c r="ER81" i="17"/>
  <c r="ES81" i="17"/>
  <c r="EO82" i="17"/>
  <c r="EN82" i="17"/>
  <c r="EK83" i="17"/>
  <c r="EJ83" i="17"/>
  <c r="ES87" i="17"/>
  <c r="ER87" i="17"/>
  <c r="EN88" i="17"/>
  <c r="EO88" i="17"/>
  <c r="EK89" i="17"/>
  <c r="EJ89" i="17"/>
  <c r="ER93" i="17"/>
  <c r="ES93" i="17"/>
  <c r="EO94" i="17"/>
  <c r="EN94" i="17"/>
  <c r="EK95" i="17"/>
  <c r="EJ95" i="17"/>
  <c r="ES99" i="17"/>
  <c r="ER99" i="17"/>
  <c r="EN100" i="17"/>
  <c r="EO100" i="17"/>
  <c r="EK101" i="17"/>
  <c r="EJ101" i="17"/>
  <c r="ES105" i="17"/>
  <c r="ER105" i="17"/>
  <c r="EO106" i="17"/>
  <c r="EN106" i="17"/>
  <c r="EK107" i="17"/>
  <c r="EJ107" i="17"/>
  <c r="ES111" i="17"/>
  <c r="ER111" i="17"/>
  <c r="EN112" i="17"/>
  <c r="EO112" i="17"/>
  <c r="EK113" i="17"/>
  <c r="EJ113" i="17"/>
  <c r="ER117" i="17"/>
  <c r="ES117" i="17"/>
  <c r="EO118" i="17"/>
  <c r="EN118" i="17"/>
  <c r="EK119" i="17"/>
  <c r="EJ119" i="17"/>
  <c r="ES123" i="17"/>
  <c r="ER123" i="17"/>
  <c r="EN124" i="17"/>
  <c r="EO124" i="17"/>
  <c r="EK125" i="17"/>
  <c r="EJ125" i="17"/>
  <c r="ER129" i="17"/>
  <c r="ES129" i="17"/>
  <c r="EO130" i="17"/>
  <c r="EN130" i="17"/>
  <c r="EK131" i="17"/>
  <c r="EJ131" i="17"/>
  <c r="ES135" i="17"/>
  <c r="ER135" i="17"/>
  <c r="EN136" i="17"/>
  <c r="EO136" i="17"/>
  <c r="EK137" i="17"/>
  <c r="EJ137" i="17"/>
  <c r="ES141" i="17"/>
  <c r="ER141" i="17"/>
  <c r="EO142" i="17"/>
  <c r="EN142" i="17"/>
  <c r="EK143" i="17"/>
  <c r="EJ143" i="17"/>
  <c r="ES147" i="17"/>
  <c r="ER147" i="17"/>
  <c r="EN148" i="17"/>
  <c r="EO148" i="17"/>
  <c r="EK149" i="17"/>
  <c r="EJ149" i="17"/>
  <c r="ER153" i="17"/>
  <c r="ES153" i="17"/>
  <c r="EO154" i="17"/>
  <c r="EN154" i="17"/>
  <c r="EK155" i="17"/>
  <c r="EJ155" i="17"/>
  <c r="ES159" i="17"/>
  <c r="ER159" i="17"/>
  <c r="EN160" i="17"/>
  <c r="EO160" i="17"/>
  <c r="EK161" i="17"/>
  <c r="EJ161" i="17"/>
  <c r="ER165" i="17"/>
  <c r="ES165" i="17"/>
  <c r="EO166" i="17"/>
  <c r="EN166" i="17"/>
  <c r="EK167" i="17"/>
  <c r="EJ167" i="17"/>
  <c r="ES171" i="17"/>
  <c r="ER171" i="17"/>
  <c r="EN172" i="17"/>
  <c r="EO172" i="17"/>
  <c r="EK173" i="17"/>
  <c r="EJ173" i="17"/>
  <c r="ES177" i="17"/>
  <c r="ER177" i="17"/>
  <c r="EO178" i="17"/>
  <c r="EN178" i="17"/>
  <c r="EK179" i="17"/>
  <c r="EJ179" i="17"/>
  <c r="ES183" i="17"/>
  <c r="ER183" i="17"/>
  <c r="EO184" i="17"/>
  <c r="EN184" i="17"/>
  <c r="EK185" i="17"/>
  <c r="EJ185" i="17"/>
  <c r="ER189" i="17"/>
  <c r="ES189" i="17"/>
  <c r="EO190" i="17"/>
  <c r="EN190" i="17"/>
  <c r="EK191" i="17"/>
  <c r="EJ191" i="17"/>
  <c r="ES195" i="17"/>
  <c r="ER195" i="17"/>
  <c r="EO196" i="17"/>
  <c r="EN196" i="17"/>
  <c r="EK197" i="17"/>
  <c r="EJ197" i="17"/>
  <c r="ER201" i="17"/>
  <c r="ES201" i="17"/>
  <c r="EO202" i="17"/>
  <c r="EN202" i="17"/>
  <c r="EK203" i="17"/>
  <c r="EJ203" i="17"/>
  <c r="ES207" i="17"/>
  <c r="ER207" i="17"/>
  <c r="EO208" i="17"/>
  <c r="EN208" i="17"/>
  <c r="EK209" i="17"/>
  <c r="EJ209" i="17"/>
  <c r="ES213" i="17"/>
  <c r="ER213" i="17"/>
  <c r="EO214" i="17"/>
  <c r="EN214" i="17"/>
  <c r="EK215" i="17"/>
  <c r="EJ215" i="17"/>
  <c r="ES219" i="17"/>
  <c r="ER219" i="17"/>
  <c r="EO220" i="17"/>
  <c r="EN220" i="17"/>
  <c r="EK221" i="17"/>
  <c r="EJ221" i="17"/>
  <c r="ER225" i="17"/>
  <c r="ES225" i="17"/>
  <c r="EO226" i="17"/>
  <c r="EN226" i="17"/>
  <c r="EK227" i="17"/>
  <c r="EJ227" i="17"/>
  <c r="ES231" i="17"/>
  <c r="ER231" i="17"/>
  <c r="EO232" i="17"/>
  <c r="EN232" i="17"/>
  <c r="EK233" i="17"/>
  <c r="EJ233" i="17"/>
  <c r="ES237" i="17"/>
  <c r="ER237" i="17"/>
  <c r="EO238" i="17"/>
  <c r="EN238" i="17"/>
  <c r="EK239" i="17"/>
  <c r="EJ239" i="17"/>
  <c r="ES243" i="17"/>
  <c r="ER243" i="17"/>
  <c r="EO244" i="17"/>
  <c r="EN244" i="17"/>
  <c r="EK245" i="17"/>
  <c r="EJ245" i="17"/>
  <c r="ES249" i="17"/>
  <c r="ER249" i="17"/>
  <c r="EO250" i="17"/>
  <c r="EN250" i="17"/>
  <c r="EK251" i="17"/>
  <c r="EJ251" i="17"/>
  <c r="ES255" i="17"/>
  <c r="ER255" i="17"/>
  <c r="EO256" i="17"/>
  <c r="EN256" i="17"/>
  <c r="EK257" i="17"/>
  <c r="EJ257" i="17"/>
  <c r="ES261" i="17"/>
  <c r="ER261" i="17"/>
  <c r="EO262" i="17"/>
  <c r="EN262" i="17"/>
  <c r="EK263" i="17"/>
  <c r="EJ263" i="17"/>
  <c r="ES267" i="17"/>
  <c r="ER267" i="17"/>
  <c r="EO268" i="17"/>
  <c r="EN268" i="17"/>
  <c r="EK269" i="17"/>
  <c r="EJ269" i="17"/>
  <c r="ES273" i="17"/>
  <c r="ER273" i="17"/>
  <c r="EO274" i="17"/>
  <c r="EN274" i="17"/>
  <c r="EK275" i="17"/>
  <c r="EJ275" i="17"/>
  <c r="ES279" i="17"/>
  <c r="ER279" i="17"/>
  <c r="EO280" i="17"/>
  <c r="EN280" i="17"/>
  <c r="EK281" i="17"/>
  <c r="EJ281" i="17"/>
  <c r="ES285" i="17"/>
  <c r="ER285" i="17"/>
  <c r="EO286" i="17"/>
  <c r="EN286" i="17"/>
  <c r="EK287" i="17"/>
  <c r="EJ287" i="17"/>
  <c r="ES291" i="17"/>
  <c r="ER291" i="17"/>
  <c r="EO292" i="17"/>
  <c r="EN292" i="17"/>
  <c r="EK293" i="17"/>
  <c r="EJ293" i="17"/>
  <c r="ER297" i="17"/>
  <c r="ES297" i="17"/>
  <c r="EO298" i="17"/>
  <c r="EN298" i="17"/>
  <c r="EK299" i="17"/>
  <c r="EJ299" i="17"/>
  <c r="ES303" i="17"/>
  <c r="ER303" i="17"/>
  <c r="EO304" i="17"/>
  <c r="EN304" i="17"/>
  <c r="EK305" i="17"/>
  <c r="EJ305" i="17"/>
  <c r="ES309" i="17"/>
  <c r="ER309" i="17"/>
  <c r="EO310" i="17"/>
  <c r="EN310" i="17"/>
  <c r="EK311" i="17"/>
  <c r="EJ311" i="17"/>
  <c r="ES315" i="17"/>
  <c r="ER315" i="17"/>
  <c r="EO316" i="17"/>
  <c r="EN316" i="17"/>
  <c r="EK317" i="17"/>
  <c r="EJ317" i="17"/>
  <c r="ES321" i="17"/>
  <c r="ER321" i="17"/>
  <c r="EO322" i="17"/>
  <c r="EN322" i="17"/>
  <c r="EK323" i="17"/>
  <c r="EJ323" i="17"/>
  <c r="ES327" i="17"/>
  <c r="ER327" i="17"/>
  <c r="EO328" i="17"/>
  <c r="EN328" i="17"/>
  <c r="EK329" i="17"/>
  <c r="EJ329" i="17"/>
  <c r="ER333" i="17"/>
  <c r="ES333" i="17"/>
  <c r="EO334" i="17"/>
  <c r="EN334" i="17"/>
  <c r="EK335" i="17"/>
  <c r="EJ335" i="17"/>
  <c r="ES339" i="17"/>
  <c r="ER339" i="17"/>
  <c r="EO340" i="17"/>
  <c r="EN340" i="17"/>
  <c r="EK341" i="17"/>
  <c r="EJ341" i="17"/>
  <c r="ES345" i="17"/>
  <c r="ER345" i="17"/>
  <c r="EO346" i="17"/>
  <c r="EN346" i="17"/>
  <c r="EK347" i="17"/>
  <c r="EJ347" i="17"/>
  <c r="ES351" i="17"/>
  <c r="ER351" i="17"/>
  <c r="EO352" i="17"/>
  <c r="EN352" i="17"/>
  <c r="EK353" i="17"/>
  <c r="EJ353" i="17"/>
  <c r="ES357" i="17"/>
  <c r="ER357" i="17"/>
  <c r="EO358" i="17"/>
  <c r="EN358" i="17"/>
  <c r="EK359" i="17"/>
  <c r="EJ359" i="17"/>
  <c r="ES363" i="17"/>
  <c r="ER363" i="17"/>
  <c r="EO364" i="17"/>
  <c r="EN364" i="17"/>
  <c r="EK365" i="17"/>
  <c r="EJ365" i="17"/>
  <c r="ES369" i="17"/>
  <c r="ER369" i="17"/>
  <c r="EO370" i="17"/>
  <c r="EN370" i="17"/>
  <c r="EK371" i="17"/>
  <c r="EJ371" i="17"/>
  <c r="ES375" i="17"/>
  <c r="ER375" i="17"/>
  <c r="EO376" i="17"/>
  <c r="EN376" i="17"/>
  <c r="EK377" i="17"/>
  <c r="EJ377" i="17"/>
  <c r="ES381" i="17"/>
  <c r="ER381" i="17"/>
  <c r="EO382" i="17"/>
  <c r="EN382" i="17"/>
  <c r="EK383" i="17"/>
  <c r="EJ383" i="17"/>
  <c r="ES387" i="17"/>
  <c r="ER387" i="17"/>
  <c r="EO388" i="17"/>
  <c r="EN388" i="17"/>
  <c r="EK389" i="17"/>
  <c r="EJ389" i="17"/>
  <c r="ES393" i="17"/>
  <c r="ER393" i="17"/>
  <c r="EO394" i="17"/>
  <c r="EN394" i="17"/>
  <c r="EK395" i="17"/>
  <c r="EJ395" i="17"/>
  <c r="ER399" i="17"/>
  <c r="ES399" i="17"/>
  <c r="EO400" i="17"/>
  <c r="EN400" i="17"/>
  <c r="EK401" i="17"/>
  <c r="EJ401" i="17"/>
  <c r="ES405" i="17"/>
  <c r="ER405" i="17"/>
  <c r="EO406" i="17"/>
  <c r="EN406" i="17"/>
  <c r="EK407" i="17"/>
  <c r="EJ407" i="17"/>
  <c r="ER411" i="17"/>
  <c r="ES411" i="17"/>
  <c r="EO412" i="17"/>
  <c r="EN412" i="17"/>
  <c r="EK413" i="17"/>
  <c r="EJ413" i="17"/>
  <c r="ES417" i="17"/>
  <c r="ER417" i="17"/>
  <c r="EO418" i="17"/>
  <c r="EN418" i="17"/>
  <c r="EK419" i="17"/>
  <c r="EJ419" i="17"/>
  <c r="ER423" i="17"/>
  <c r="ES423" i="17"/>
  <c r="EO424" i="17"/>
  <c r="EN424" i="17"/>
  <c r="EK425" i="17"/>
  <c r="EJ425" i="17"/>
  <c r="ES429" i="17"/>
  <c r="ER429" i="17"/>
  <c r="EO430" i="17"/>
  <c r="EN430" i="17"/>
  <c r="EK431" i="17"/>
  <c r="EJ431" i="17"/>
  <c r="ER435" i="17"/>
  <c r="ES435" i="17"/>
  <c r="EO436" i="17"/>
  <c r="EN436" i="17"/>
  <c r="EK437" i="17"/>
  <c r="EJ437" i="17"/>
  <c r="ES441" i="17"/>
  <c r="ER441" i="17"/>
  <c r="EO442" i="17"/>
  <c r="EN442" i="17"/>
  <c r="EK443" i="17"/>
  <c r="EJ443" i="17"/>
  <c r="ER447" i="17"/>
  <c r="ES447" i="17"/>
  <c r="EO448" i="17"/>
  <c r="EN448" i="17"/>
  <c r="EK449" i="17"/>
  <c r="EJ449" i="17"/>
  <c r="ES453" i="17"/>
  <c r="ER453" i="17"/>
  <c r="EO454" i="17"/>
  <c r="EN454" i="17"/>
  <c r="EK455" i="17"/>
  <c r="EJ455" i="17"/>
  <c r="ER459" i="17"/>
  <c r="ES459" i="17"/>
  <c r="EO460" i="17"/>
  <c r="EN460" i="17"/>
  <c r="EK461" i="17"/>
  <c r="EJ461" i="17"/>
  <c r="ES465" i="17"/>
  <c r="ER465" i="17"/>
  <c r="EO466" i="17"/>
  <c r="EN466" i="17"/>
  <c r="EK467" i="17"/>
  <c r="EJ467" i="17"/>
  <c r="ER471" i="17"/>
  <c r="ES471" i="17"/>
  <c r="EO472" i="17"/>
  <c r="EN472" i="17"/>
  <c r="EK473" i="17"/>
  <c r="EJ473" i="17"/>
  <c r="ES477" i="17"/>
  <c r="ER477" i="17"/>
  <c r="EO478" i="17"/>
  <c r="EN478" i="17"/>
  <c r="EJ479" i="17"/>
  <c r="EK479" i="17"/>
  <c r="ER483" i="17"/>
  <c r="ES483" i="17"/>
  <c r="EN484" i="17"/>
  <c r="EO484" i="17"/>
  <c r="EK485" i="17"/>
  <c r="EJ485" i="17"/>
  <c r="ES489" i="17"/>
  <c r="ER489" i="17"/>
  <c r="EO490" i="17"/>
  <c r="EN490" i="17"/>
  <c r="EJ491" i="17"/>
  <c r="EK491" i="17"/>
  <c r="ER495" i="17"/>
  <c r="ES495" i="17"/>
  <c r="EO496" i="17"/>
  <c r="EN496" i="17"/>
  <c r="EK497" i="17"/>
  <c r="EJ497" i="17"/>
  <c r="ES501" i="17"/>
  <c r="ER501" i="17"/>
  <c r="EM31" i="17"/>
  <c r="EL31" i="17"/>
  <c r="EQ54" i="17"/>
  <c r="EP54" i="17"/>
  <c r="EI68" i="17"/>
  <c r="EH68" i="17"/>
  <c r="EM79" i="17"/>
  <c r="EL79" i="17"/>
  <c r="EI104" i="17"/>
  <c r="EH104" i="17"/>
  <c r="EI116" i="17"/>
  <c r="EH116" i="17"/>
  <c r="EM8" i="17"/>
  <c r="EL8" i="17"/>
  <c r="EQ13" i="17"/>
  <c r="EP13" i="17"/>
  <c r="EL26" i="17"/>
  <c r="EM26" i="17"/>
  <c r="EQ55" i="17"/>
  <c r="EP55" i="17"/>
  <c r="EM80" i="17"/>
  <c r="EL80" i="17"/>
  <c r="EM92" i="17"/>
  <c r="EL92" i="17"/>
  <c r="EM104" i="17"/>
  <c r="EL104" i="17"/>
  <c r="EM134" i="17"/>
  <c r="EL134" i="17"/>
  <c r="EL170" i="17"/>
  <c r="EM170" i="17"/>
  <c r="EI189" i="17"/>
  <c r="EH189" i="17"/>
  <c r="EI207" i="17"/>
  <c r="EH207" i="17"/>
  <c r="EQ223" i="17"/>
  <c r="EP223" i="17"/>
  <c r="EQ241" i="17"/>
  <c r="EP241" i="17"/>
  <c r="EL242" i="17"/>
  <c r="EM242" i="17"/>
  <c r="EI255" i="17"/>
  <c r="EH255" i="17"/>
  <c r="EI285" i="17"/>
  <c r="EH285" i="17"/>
  <c r="EM296" i="17"/>
  <c r="EL296" i="17"/>
  <c r="EI297" i="17"/>
  <c r="EH297" i="17"/>
  <c r="EI303" i="17"/>
  <c r="EH303" i="17"/>
  <c r="EI309" i="17"/>
  <c r="EH309" i="17"/>
  <c r="EL326" i="17"/>
  <c r="EM326" i="17"/>
  <c r="EP349" i="17"/>
  <c r="EQ349" i="17"/>
  <c r="EH351" i="17"/>
  <c r="EI351" i="17"/>
  <c r="EI357" i="17"/>
  <c r="EH357" i="17"/>
  <c r="EP361" i="17"/>
  <c r="EQ361" i="17"/>
  <c r="EQ367" i="17"/>
  <c r="EP367" i="17"/>
  <c r="EM368" i="17"/>
  <c r="EL368" i="17"/>
  <c r="EQ373" i="17"/>
  <c r="EP373" i="17"/>
  <c r="EQ379" i="17"/>
  <c r="EP379" i="17"/>
  <c r="EQ391" i="17"/>
  <c r="EP391" i="17"/>
  <c r="EQ403" i="17"/>
  <c r="EP403" i="17"/>
  <c r="EP421" i="17"/>
  <c r="EQ421" i="17"/>
  <c r="EM428" i="17"/>
  <c r="EL428" i="17"/>
  <c r="EH447" i="17"/>
  <c r="EI447" i="17"/>
  <c r="EL470" i="17"/>
  <c r="EM470" i="17"/>
  <c r="EH471" i="17"/>
  <c r="EI471" i="17"/>
  <c r="EM488" i="17"/>
  <c r="EL488" i="17"/>
  <c r="DN493" i="17"/>
  <c r="EP493" i="17"/>
  <c r="EQ493" i="17"/>
  <c r="EQ4" i="17"/>
  <c r="EP4" i="17"/>
  <c r="EM5" i="17"/>
  <c r="EL5" i="17"/>
  <c r="EI6" i="17"/>
  <c r="EH6" i="17"/>
  <c r="EQ10" i="17"/>
  <c r="EP10" i="17"/>
  <c r="EM11" i="17"/>
  <c r="EL11" i="17"/>
  <c r="EI12" i="17"/>
  <c r="EH12" i="17"/>
  <c r="EQ16" i="17"/>
  <c r="EP16" i="17"/>
  <c r="EM17" i="17"/>
  <c r="EL17" i="17"/>
  <c r="EI18" i="17"/>
  <c r="EH18" i="17"/>
  <c r="EP22" i="17"/>
  <c r="EQ22" i="17"/>
  <c r="EM23" i="17"/>
  <c r="EL23" i="17"/>
  <c r="EH24" i="17"/>
  <c r="EI24" i="17"/>
  <c r="EQ28" i="17"/>
  <c r="EP28" i="17"/>
  <c r="EM29" i="17"/>
  <c r="EL29" i="17"/>
  <c r="EI30" i="17"/>
  <c r="EH30" i="17"/>
  <c r="EP34" i="17"/>
  <c r="EQ34" i="17"/>
  <c r="EM35" i="17"/>
  <c r="EL35" i="17"/>
  <c r="EH36" i="17"/>
  <c r="EI36" i="17"/>
  <c r="EQ40" i="17"/>
  <c r="EP40" i="17"/>
  <c r="EM41" i="17"/>
  <c r="EL41" i="17"/>
  <c r="EI42" i="17"/>
  <c r="EH42" i="17"/>
  <c r="EQ46" i="17"/>
  <c r="EP46" i="17"/>
  <c r="EM47" i="17"/>
  <c r="EL47" i="17"/>
  <c r="EH48" i="17"/>
  <c r="EI48" i="17"/>
  <c r="EQ52" i="17"/>
  <c r="EP52" i="17"/>
  <c r="EM53" i="17"/>
  <c r="EL53" i="17"/>
  <c r="EI54" i="17"/>
  <c r="EH54" i="17"/>
  <c r="EP58" i="17"/>
  <c r="EQ58" i="17"/>
  <c r="EM59" i="17"/>
  <c r="EL59" i="17"/>
  <c r="EH60" i="17"/>
  <c r="EI60" i="17"/>
  <c r="EQ64" i="17"/>
  <c r="EP64" i="17"/>
  <c r="EM65" i="17"/>
  <c r="EL65" i="17"/>
  <c r="EI66" i="17"/>
  <c r="EH66" i="17"/>
  <c r="EP70" i="17"/>
  <c r="EQ70" i="17"/>
  <c r="EM71" i="17"/>
  <c r="EL71" i="17"/>
  <c r="EH72" i="17"/>
  <c r="EI72" i="17"/>
  <c r="EQ76" i="17"/>
  <c r="EP76" i="17"/>
  <c r="EM77" i="17"/>
  <c r="EL77" i="17"/>
  <c r="EI78" i="17"/>
  <c r="EH78" i="17"/>
  <c r="EP82" i="17"/>
  <c r="EQ82" i="17"/>
  <c r="EM83" i="17"/>
  <c r="EL83" i="17"/>
  <c r="EI84" i="17"/>
  <c r="EH84" i="17"/>
  <c r="EP88" i="17"/>
  <c r="EQ88" i="17"/>
  <c r="EM89" i="17"/>
  <c r="EL89" i="17"/>
  <c r="EI90" i="17"/>
  <c r="EH90" i="17"/>
  <c r="EQ94" i="17"/>
  <c r="EP94" i="17"/>
  <c r="EM95" i="17"/>
  <c r="EL95" i="17"/>
  <c r="EH96" i="17"/>
  <c r="EI96" i="17"/>
  <c r="EQ100" i="17"/>
  <c r="EP100" i="17"/>
  <c r="EM101" i="17"/>
  <c r="EL101" i="17"/>
  <c r="EI102" i="17"/>
  <c r="EH102" i="17"/>
  <c r="EP106" i="17"/>
  <c r="EQ106" i="17"/>
  <c r="EM107" i="17"/>
  <c r="EL107" i="17"/>
  <c r="EH108" i="17"/>
  <c r="EI108" i="17"/>
  <c r="EQ112" i="17"/>
  <c r="EP112" i="17"/>
  <c r="EM113" i="17"/>
  <c r="EL113" i="17"/>
  <c r="EI114" i="17"/>
  <c r="EH114" i="17"/>
  <c r="EP118" i="17"/>
  <c r="EQ118" i="17"/>
  <c r="EM119" i="17"/>
  <c r="EL119" i="17"/>
  <c r="EH120" i="17"/>
  <c r="EI120" i="17"/>
  <c r="EQ124" i="17"/>
  <c r="EP124" i="17"/>
  <c r="EM125" i="17"/>
  <c r="EL125" i="17"/>
  <c r="EI126" i="17"/>
  <c r="EH126" i="17"/>
  <c r="EP130" i="17"/>
  <c r="EQ130" i="17"/>
  <c r="EM131" i="17"/>
  <c r="EL131" i="17"/>
  <c r="EH132" i="17"/>
  <c r="EI132" i="17"/>
  <c r="EQ136" i="17"/>
  <c r="EP136" i="17"/>
  <c r="EM137" i="17"/>
  <c r="EL137" i="17"/>
  <c r="EI138" i="17"/>
  <c r="EH138" i="17"/>
  <c r="EP142" i="17"/>
  <c r="EQ142" i="17"/>
  <c r="EM143" i="17"/>
  <c r="EL143" i="17"/>
  <c r="EH144" i="17"/>
  <c r="EI144" i="17"/>
  <c r="EP148" i="17"/>
  <c r="EQ148" i="17"/>
  <c r="EM149" i="17"/>
  <c r="EL149" i="17"/>
  <c r="EI150" i="17"/>
  <c r="EH150" i="17"/>
  <c r="EQ154" i="17"/>
  <c r="EP154" i="17"/>
  <c r="EM155" i="17"/>
  <c r="EL155" i="17"/>
  <c r="EI156" i="17"/>
  <c r="EH156" i="17"/>
  <c r="EQ160" i="17"/>
  <c r="EP160" i="17"/>
  <c r="EM161" i="17"/>
  <c r="EL161" i="17"/>
  <c r="EI162" i="17"/>
  <c r="EH162" i="17"/>
  <c r="EQ166" i="17"/>
  <c r="EP166" i="17"/>
  <c r="EM167" i="17"/>
  <c r="EL167" i="17"/>
  <c r="EH168" i="17"/>
  <c r="EI168" i="17"/>
  <c r="EQ172" i="17"/>
  <c r="EP172" i="17"/>
  <c r="EM173" i="17"/>
  <c r="EL173" i="17"/>
  <c r="EI174" i="17"/>
  <c r="EH174" i="17"/>
  <c r="EP178" i="17"/>
  <c r="EQ178" i="17"/>
  <c r="EM179" i="17"/>
  <c r="EL179" i="17"/>
  <c r="EH180" i="17"/>
  <c r="EI180" i="17"/>
  <c r="EQ184" i="17"/>
  <c r="EP184" i="17"/>
  <c r="EM185" i="17"/>
  <c r="EL185" i="17"/>
  <c r="EI186" i="17"/>
  <c r="EH186" i="17"/>
  <c r="EP190" i="17"/>
  <c r="EQ190" i="17"/>
  <c r="EM191" i="17"/>
  <c r="EL191" i="17"/>
  <c r="EH192" i="17"/>
  <c r="EI192" i="17"/>
  <c r="EQ196" i="17"/>
  <c r="EP196" i="17"/>
  <c r="EM197" i="17"/>
  <c r="EL197" i="17"/>
  <c r="EI198" i="17"/>
  <c r="EH198" i="17"/>
  <c r="EP202" i="17"/>
  <c r="EQ202" i="17"/>
  <c r="EM203" i="17"/>
  <c r="EL203" i="17"/>
  <c r="EH204" i="17"/>
  <c r="EI204" i="17"/>
  <c r="EQ208" i="17"/>
  <c r="EP208" i="17"/>
  <c r="EM209" i="17"/>
  <c r="EL209" i="17"/>
  <c r="EI210" i="17"/>
  <c r="EH210" i="17"/>
  <c r="EP214" i="17"/>
  <c r="EQ214" i="17"/>
  <c r="EM215" i="17"/>
  <c r="EL215" i="17"/>
  <c r="EH216" i="17"/>
  <c r="EI216" i="17"/>
  <c r="EQ220" i="17"/>
  <c r="EP220" i="17"/>
  <c r="EM221" i="17"/>
  <c r="EL221" i="17"/>
  <c r="EI222" i="17"/>
  <c r="EH222" i="17"/>
  <c r="EP226" i="17"/>
  <c r="EQ226" i="17"/>
  <c r="EM227" i="17"/>
  <c r="EL227" i="17"/>
  <c r="EH228" i="17"/>
  <c r="EI228" i="17"/>
  <c r="EQ232" i="17"/>
  <c r="EP232" i="17"/>
  <c r="EM233" i="17"/>
  <c r="EL233" i="17"/>
  <c r="EI234" i="17"/>
  <c r="EH234" i="17"/>
  <c r="EP238" i="17"/>
  <c r="EQ238" i="17"/>
  <c r="EM239" i="17"/>
  <c r="EL239" i="17"/>
  <c r="EH240" i="17"/>
  <c r="EI240" i="17"/>
  <c r="EQ244" i="17"/>
  <c r="EP244" i="17"/>
  <c r="EM245" i="17"/>
  <c r="EL245" i="17"/>
  <c r="EI246" i="17"/>
  <c r="EH246" i="17"/>
  <c r="EP250" i="17"/>
  <c r="EQ250" i="17"/>
  <c r="EM251" i="17"/>
  <c r="EL251" i="17"/>
  <c r="EH252" i="17"/>
  <c r="EI252" i="17"/>
  <c r="EQ256" i="17"/>
  <c r="EP256" i="17"/>
  <c r="EM257" i="17"/>
  <c r="EL257" i="17"/>
  <c r="EI258" i="17"/>
  <c r="EH258" i="17"/>
  <c r="EP262" i="17"/>
  <c r="EQ262" i="17"/>
  <c r="EM263" i="17"/>
  <c r="EL263" i="17"/>
  <c r="EH264" i="17"/>
  <c r="EI264" i="17"/>
  <c r="EQ268" i="17"/>
  <c r="EP268" i="17"/>
  <c r="EM269" i="17"/>
  <c r="EL269" i="17"/>
  <c r="EI270" i="17"/>
  <c r="EH270" i="17"/>
  <c r="EP274" i="17"/>
  <c r="EQ274" i="17"/>
  <c r="EM275" i="17"/>
  <c r="EL275" i="17"/>
  <c r="EH276" i="17"/>
  <c r="EI276" i="17"/>
  <c r="EQ280" i="17"/>
  <c r="EP280" i="17"/>
  <c r="EM281" i="17"/>
  <c r="EL281" i="17"/>
  <c r="EI282" i="17"/>
  <c r="EH282" i="17"/>
  <c r="EP286" i="17"/>
  <c r="EQ286" i="17"/>
  <c r="EM287" i="17"/>
  <c r="EL287" i="17"/>
  <c r="EH288" i="17"/>
  <c r="EI288" i="17"/>
  <c r="EQ292" i="17"/>
  <c r="EP292" i="17"/>
  <c r="EM293" i="17"/>
  <c r="EL293" i="17"/>
  <c r="EI294" i="17"/>
  <c r="EH294" i="17"/>
  <c r="EP298" i="17"/>
  <c r="EQ298" i="17"/>
  <c r="EM299" i="17"/>
  <c r="EL299" i="17"/>
  <c r="EH300" i="17"/>
  <c r="EI300" i="17"/>
  <c r="EQ304" i="17"/>
  <c r="EP304" i="17"/>
  <c r="EM305" i="17"/>
  <c r="EL305" i="17"/>
  <c r="EI306" i="17"/>
  <c r="EH306" i="17"/>
  <c r="EP310" i="17"/>
  <c r="EQ310" i="17"/>
  <c r="EM311" i="17"/>
  <c r="EL311" i="17"/>
  <c r="EI312" i="17"/>
  <c r="EH312" i="17"/>
  <c r="EQ316" i="17"/>
  <c r="EP316" i="17"/>
  <c r="EM317" i="17"/>
  <c r="EL317" i="17"/>
  <c r="EI318" i="17"/>
  <c r="EH318" i="17"/>
  <c r="EQ322" i="17"/>
  <c r="EP322" i="17"/>
  <c r="EM323" i="17"/>
  <c r="EL323" i="17"/>
  <c r="EH324" i="17"/>
  <c r="EI324" i="17"/>
  <c r="EQ328" i="17"/>
  <c r="EP328" i="17"/>
  <c r="EM329" i="17"/>
  <c r="EL329" i="17"/>
  <c r="EI330" i="17"/>
  <c r="EH330" i="17"/>
  <c r="EQ334" i="17"/>
  <c r="EP334" i="17"/>
  <c r="EM335" i="17"/>
  <c r="EL335" i="17"/>
  <c r="EH336" i="17"/>
  <c r="EI336" i="17"/>
  <c r="EQ340" i="17"/>
  <c r="EP340" i="17"/>
  <c r="EM341" i="17"/>
  <c r="EL341" i="17"/>
  <c r="EI342" i="17"/>
  <c r="EH342" i="17"/>
  <c r="EQ346" i="17"/>
  <c r="EP346" i="17"/>
  <c r="EM347" i="17"/>
  <c r="EL347" i="17"/>
  <c r="EH348" i="17"/>
  <c r="EI348" i="17"/>
  <c r="EQ352" i="17"/>
  <c r="EP352" i="17"/>
  <c r="EM353" i="17"/>
  <c r="EL353" i="17"/>
  <c r="EI354" i="17"/>
  <c r="EH354" i="17"/>
  <c r="EQ358" i="17"/>
  <c r="EP358" i="17"/>
  <c r="EM359" i="17"/>
  <c r="EL359" i="17"/>
  <c r="EI360" i="17"/>
  <c r="EH360" i="17"/>
  <c r="EQ364" i="17"/>
  <c r="EP364" i="17"/>
  <c r="EM365" i="17"/>
  <c r="EL365" i="17"/>
  <c r="EI366" i="17"/>
  <c r="EH366" i="17"/>
  <c r="EQ370" i="17"/>
  <c r="EP370" i="17"/>
  <c r="EM371" i="17"/>
  <c r="EL371" i="17"/>
  <c r="EH372" i="17"/>
  <c r="EI372" i="17"/>
  <c r="EQ376" i="17"/>
  <c r="EP376" i="17"/>
  <c r="EM377" i="17"/>
  <c r="EL377" i="17"/>
  <c r="EI378" i="17"/>
  <c r="EH378" i="17"/>
  <c r="EQ382" i="17"/>
  <c r="EP382" i="17"/>
  <c r="EL383" i="17"/>
  <c r="EM383" i="17"/>
  <c r="EH384" i="17"/>
  <c r="EI384" i="17"/>
  <c r="EQ388" i="17"/>
  <c r="EP388" i="17"/>
  <c r="EM389" i="17"/>
  <c r="EL389" i="17"/>
  <c r="EI390" i="17"/>
  <c r="EH390" i="17"/>
  <c r="EQ394" i="17"/>
  <c r="EP394" i="17"/>
  <c r="EM395" i="17"/>
  <c r="EL395" i="17"/>
  <c r="EH396" i="17"/>
  <c r="EI396" i="17"/>
  <c r="EQ400" i="17"/>
  <c r="EP400" i="17"/>
  <c r="EM401" i="17"/>
  <c r="EL401" i="17"/>
  <c r="EI402" i="17"/>
  <c r="EH402" i="17"/>
  <c r="EQ406" i="17"/>
  <c r="EP406" i="17"/>
  <c r="EL407" i="17"/>
  <c r="EM407" i="17"/>
  <c r="EH408" i="17"/>
  <c r="EI408" i="17"/>
  <c r="EQ412" i="17"/>
  <c r="EP412" i="17"/>
  <c r="EM413" i="17"/>
  <c r="EL413" i="17"/>
  <c r="EI414" i="17"/>
  <c r="EH414" i="17"/>
  <c r="EQ418" i="17"/>
  <c r="EP418" i="17"/>
  <c r="EL419" i="17"/>
  <c r="EM419" i="17"/>
  <c r="EH420" i="17"/>
  <c r="EI420" i="17"/>
  <c r="EQ424" i="17"/>
  <c r="EP424" i="17"/>
  <c r="EM425" i="17"/>
  <c r="EL425" i="17"/>
  <c r="EI426" i="17"/>
  <c r="EH426" i="17"/>
  <c r="EQ430" i="17"/>
  <c r="EP430" i="17"/>
  <c r="EL431" i="17"/>
  <c r="EM431" i="17"/>
  <c r="EH432" i="17"/>
  <c r="EI432" i="17"/>
  <c r="EQ436" i="17"/>
  <c r="EP436" i="17"/>
  <c r="EL437" i="17"/>
  <c r="EM437" i="17"/>
  <c r="EI438" i="17"/>
  <c r="EH438" i="17"/>
  <c r="EQ442" i="17"/>
  <c r="EP442" i="17"/>
  <c r="EL443" i="17"/>
  <c r="EM443" i="17"/>
  <c r="EH444" i="17"/>
  <c r="EI444" i="17"/>
  <c r="EQ448" i="17"/>
  <c r="EP448" i="17"/>
  <c r="EM449" i="17"/>
  <c r="EL449" i="17"/>
  <c r="EI450" i="17"/>
  <c r="EH450" i="17"/>
  <c r="EQ454" i="17"/>
  <c r="EP454" i="17"/>
  <c r="EL455" i="17"/>
  <c r="EM455" i="17"/>
  <c r="EH456" i="17"/>
  <c r="EI456" i="17"/>
  <c r="EQ460" i="17"/>
  <c r="EP460" i="17"/>
  <c r="EL461" i="17"/>
  <c r="EM461" i="17"/>
  <c r="EI462" i="17"/>
  <c r="EH462" i="17"/>
  <c r="EQ466" i="17"/>
  <c r="EP466" i="17"/>
  <c r="EL467" i="17"/>
  <c r="EM467" i="17"/>
  <c r="EH468" i="17"/>
  <c r="EI468" i="17"/>
  <c r="EQ472" i="17"/>
  <c r="EP472" i="17"/>
  <c r="EM473" i="17"/>
  <c r="EL473" i="17"/>
  <c r="EI474" i="17"/>
  <c r="EH474" i="17"/>
  <c r="EQ478" i="17"/>
  <c r="EP478" i="17"/>
  <c r="EL479" i="17"/>
  <c r="EM479" i="17"/>
  <c r="EH480" i="17"/>
  <c r="EI480" i="17"/>
  <c r="EQ484" i="17"/>
  <c r="EP484" i="17"/>
  <c r="EM485" i="17"/>
  <c r="EL485" i="17"/>
  <c r="EI486" i="17"/>
  <c r="EH486" i="17"/>
  <c r="EQ490" i="17"/>
  <c r="EP490" i="17"/>
  <c r="EL491" i="17"/>
  <c r="EM491" i="17"/>
  <c r="EH492" i="17"/>
  <c r="EI492" i="17"/>
  <c r="EQ496" i="17"/>
  <c r="EP496" i="17"/>
  <c r="EL497" i="17"/>
  <c r="EM497" i="17"/>
  <c r="DJ498" i="17"/>
  <c r="EI498" i="17"/>
  <c r="EH498" i="17"/>
  <c r="EM91" i="17"/>
  <c r="EL91" i="17"/>
  <c r="EI92" i="17"/>
  <c r="EH92" i="17"/>
  <c r="EM139" i="17"/>
  <c r="EL139" i="17"/>
  <c r="EP144" i="17"/>
  <c r="EQ144" i="17"/>
  <c r="EI146" i="17"/>
  <c r="EH146" i="17"/>
  <c r="EL157" i="17"/>
  <c r="EM157" i="17"/>
  <c r="EL14" i="17"/>
  <c r="EM14" i="17"/>
  <c r="EI27" i="17"/>
  <c r="EH27" i="17"/>
  <c r="EQ61" i="17"/>
  <c r="EP61" i="17"/>
  <c r="EP85" i="17"/>
  <c r="EQ85" i="17"/>
  <c r="EQ97" i="17"/>
  <c r="EP97" i="17"/>
  <c r="EI99" i="17"/>
  <c r="EH99" i="17"/>
  <c r="EQ103" i="17"/>
  <c r="EP103" i="17"/>
  <c r="EI105" i="17"/>
  <c r="EH105" i="17"/>
  <c r="EQ109" i="17"/>
  <c r="EP109" i="17"/>
  <c r="EI141" i="17"/>
  <c r="EH141" i="17"/>
  <c r="EQ163" i="17"/>
  <c r="EP163" i="17"/>
  <c r="EQ169" i="17"/>
  <c r="EP169" i="17"/>
  <c r="EI183" i="17"/>
  <c r="EH183" i="17"/>
  <c r="EP193" i="17"/>
  <c r="EQ193" i="17"/>
  <c r="EQ199" i="17"/>
  <c r="EP199" i="17"/>
  <c r="EM200" i="17"/>
  <c r="EL200" i="17"/>
  <c r="EM206" i="17"/>
  <c r="EL206" i="17"/>
  <c r="EQ211" i="17"/>
  <c r="EP211" i="17"/>
  <c r="EM212" i="17"/>
  <c r="EL212" i="17"/>
  <c r="EP337" i="17"/>
  <c r="EQ337" i="17"/>
  <c r="DL500" i="17"/>
  <c r="EM500" i="17"/>
  <c r="EL500" i="17"/>
  <c r="ES4" i="17"/>
  <c r="ER4" i="17"/>
  <c r="EN5" i="17"/>
  <c r="EO5" i="17"/>
  <c r="EK6" i="17"/>
  <c r="EJ6" i="17"/>
  <c r="ES10" i="17"/>
  <c r="ER10" i="17"/>
  <c r="EO11" i="17"/>
  <c r="EN11" i="17"/>
  <c r="EK12" i="17"/>
  <c r="EJ12" i="17"/>
  <c r="ES16" i="17"/>
  <c r="ER16" i="17"/>
  <c r="EN17" i="17"/>
  <c r="EO17" i="17"/>
  <c r="EK18" i="17"/>
  <c r="EJ18" i="17"/>
  <c r="ES22" i="17"/>
  <c r="ER22" i="17"/>
  <c r="EO23" i="17"/>
  <c r="EN23" i="17"/>
  <c r="EK24" i="17"/>
  <c r="EJ24" i="17"/>
  <c r="ES28" i="17"/>
  <c r="ER28" i="17"/>
  <c r="EN29" i="17"/>
  <c r="EO29" i="17"/>
  <c r="EK30" i="17"/>
  <c r="EJ30" i="17"/>
  <c r="ES34" i="17"/>
  <c r="ER34" i="17"/>
  <c r="EO35" i="17"/>
  <c r="EN35" i="17"/>
  <c r="EK36" i="17"/>
  <c r="EJ36" i="17"/>
  <c r="ES40" i="17"/>
  <c r="ER40" i="17"/>
  <c r="EN41" i="17"/>
  <c r="EO41" i="17"/>
  <c r="EK42" i="17"/>
  <c r="EJ42" i="17"/>
  <c r="ES46" i="17"/>
  <c r="ER46" i="17"/>
  <c r="EO47" i="17"/>
  <c r="EN47" i="17"/>
  <c r="EK48" i="17"/>
  <c r="EJ48" i="17"/>
  <c r="ES52" i="17"/>
  <c r="ER52" i="17"/>
  <c r="EN53" i="17"/>
  <c r="EO53" i="17"/>
  <c r="EK54" i="17"/>
  <c r="EJ54" i="17"/>
  <c r="ES58" i="17"/>
  <c r="ER58" i="17"/>
  <c r="EO59" i="17"/>
  <c r="EN59" i="17"/>
  <c r="EK60" i="17"/>
  <c r="EJ60" i="17"/>
  <c r="ES64" i="17"/>
  <c r="ER64" i="17"/>
  <c r="EN65" i="17"/>
  <c r="EO65" i="17"/>
  <c r="EK66" i="17"/>
  <c r="EJ66" i="17"/>
  <c r="ES70" i="17"/>
  <c r="ER70" i="17"/>
  <c r="EO71" i="17"/>
  <c r="EN71" i="17"/>
  <c r="EK72" i="17"/>
  <c r="EJ72" i="17"/>
  <c r="ES76" i="17"/>
  <c r="ER76" i="17"/>
  <c r="EN77" i="17"/>
  <c r="EO77" i="17"/>
  <c r="EK78" i="17"/>
  <c r="EJ78" i="17"/>
  <c r="ES82" i="17"/>
  <c r="ER82" i="17"/>
  <c r="EO83" i="17"/>
  <c r="EN83" i="17"/>
  <c r="EK84" i="17"/>
  <c r="EJ84" i="17"/>
  <c r="ES88" i="17"/>
  <c r="ER88" i="17"/>
  <c r="EN89" i="17"/>
  <c r="EO89" i="17"/>
  <c r="EK90" i="17"/>
  <c r="EJ90" i="17"/>
  <c r="ES94" i="17"/>
  <c r="ER94" i="17"/>
  <c r="EO95" i="17"/>
  <c r="EN95" i="17"/>
  <c r="EK96" i="17"/>
  <c r="EJ96" i="17"/>
  <c r="ES100" i="17"/>
  <c r="ER100" i="17"/>
  <c r="EN101" i="17"/>
  <c r="EO101" i="17"/>
  <c r="EK102" i="17"/>
  <c r="EJ102" i="17"/>
  <c r="ES106" i="17"/>
  <c r="ER106" i="17"/>
  <c r="EO107" i="17"/>
  <c r="EN107" i="17"/>
  <c r="EK108" i="17"/>
  <c r="EJ108" i="17"/>
  <c r="ES112" i="17"/>
  <c r="ER112" i="17"/>
  <c r="EN113" i="17"/>
  <c r="EO113" i="17"/>
  <c r="EK114" i="17"/>
  <c r="EJ114" i="17"/>
  <c r="ES118" i="17"/>
  <c r="ER118" i="17"/>
  <c r="EO119" i="17"/>
  <c r="EN119" i="17"/>
  <c r="EK120" i="17"/>
  <c r="EJ120" i="17"/>
  <c r="ES124" i="17"/>
  <c r="ER124" i="17"/>
  <c r="EN125" i="17"/>
  <c r="EO125" i="17"/>
  <c r="EK126" i="17"/>
  <c r="EJ126" i="17"/>
  <c r="ES130" i="17"/>
  <c r="ER130" i="17"/>
  <c r="EO131" i="17"/>
  <c r="EN131" i="17"/>
  <c r="EK132" i="17"/>
  <c r="EJ132" i="17"/>
  <c r="ES136" i="17"/>
  <c r="ER136" i="17"/>
  <c r="EN137" i="17"/>
  <c r="EO137" i="17"/>
  <c r="EK138" i="17"/>
  <c r="EJ138" i="17"/>
  <c r="ES142" i="17"/>
  <c r="ER142" i="17"/>
  <c r="EO143" i="17"/>
  <c r="EN143" i="17"/>
  <c r="EK144" i="17"/>
  <c r="EJ144" i="17"/>
  <c r="ES148" i="17"/>
  <c r="ER148" i="17"/>
  <c r="EN149" i="17"/>
  <c r="EO149" i="17"/>
  <c r="EK150" i="17"/>
  <c r="EJ150" i="17"/>
  <c r="ES154" i="17"/>
  <c r="ER154" i="17"/>
  <c r="EO155" i="17"/>
  <c r="EN155" i="17"/>
  <c r="EK156" i="17"/>
  <c r="EJ156" i="17"/>
  <c r="ES160" i="17"/>
  <c r="ER160" i="17"/>
  <c r="EN161" i="17"/>
  <c r="EO161" i="17"/>
  <c r="EK162" i="17"/>
  <c r="EJ162" i="17"/>
  <c r="ES166" i="17"/>
  <c r="ER166" i="17"/>
  <c r="EO167" i="17"/>
  <c r="EN167" i="17"/>
  <c r="EK168" i="17"/>
  <c r="EJ168" i="17"/>
  <c r="ES172" i="17"/>
  <c r="ER172" i="17"/>
  <c r="EN173" i="17"/>
  <c r="EO173" i="17"/>
  <c r="EK174" i="17"/>
  <c r="EJ174" i="17"/>
  <c r="ES178" i="17"/>
  <c r="ER178" i="17"/>
  <c r="EO179" i="17"/>
  <c r="EN179" i="17"/>
  <c r="EK180" i="17"/>
  <c r="EJ180" i="17"/>
  <c r="ES184" i="17"/>
  <c r="ER184" i="17"/>
  <c r="EO185" i="17"/>
  <c r="EN185" i="17"/>
  <c r="EK186" i="17"/>
  <c r="EJ186" i="17"/>
  <c r="ES190" i="17"/>
  <c r="ER190" i="17"/>
  <c r="EO191" i="17"/>
  <c r="EN191" i="17"/>
  <c r="EK192" i="17"/>
  <c r="EJ192" i="17"/>
  <c r="ES196" i="17"/>
  <c r="ER196" i="17"/>
  <c r="EO197" i="17"/>
  <c r="EN197" i="17"/>
  <c r="EK198" i="17"/>
  <c r="EJ198" i="17"/>
  <c r="ES202" i="17"/>
  <c r="ER202" i="17"/>
  <c r="EO203" i="17"/>
  <c r="EN203" i="17"/>
  <c r="EK204" i="17"/>
  <c r="EJ204" i="17"/>
  <c r="ES208" i="17"/>
  <c r="ER208" i="17"/>
  <c r="EN209" i="17"/>
  <c r="EO209" i="17"/>
  <c r="EK210" i="17"/>
  <c r="EJ210" i="17"/>
  <c r="ES214" i="17"/>
  <c r="ER214" i="17"/>
  <c r="EO215" i="17"/>
  <c r="EN215" i="17"/>
  <c r="EK216" i="17"/>
  <c r="EJ216" i="17"/>
  <c r="ES220" i="17"/>
  <c r="ER220" i="17"/>
  <c r="EN221" i="17"/>
  <c r="EO221" i="17"/>
  <c r="EK222" i="17"/>
  <c r="EJ222" i="17"/>
  <c r="ES226" i="17"/>
  <c r="ER226" i="17"/>
  <c r="EO227" i="17"/>
  <c r="EN227" i="17"/>
  <c r="EK228" i="17"/>
  <c r="EJ228" i="17"/>
  <c r="ES232" i="17"/>
  <c r="ER232" i="17"/>
  <c r="EO233" i="17"/>
  <c r="EN233" i="17"/>
  <c r="EK234" i="17"/>
  <c r="EJ234" i="17"/>
  <c r="ES238" i="17"/>
  <c r="ER238" i="17"/>
  <c r="EO239" i="17"/>
  <c r="EN239" i="17"/>
  <c r="EK240" i="17"/>
  <c r="EJ240" i="17"/>
  <c r="ES244" i="17"/>
  <c r="ER244" i="17"/>
  <c r="EO245" i="17"/>
  <c r="EN245" i="17"/>
  <c r="EK246" i="17"/>
  <c r="EJ246" i="17"/>
  <c r="ES250" i="17"/>
  <c r="ER250" i="17"/>
  <c r="EO251" i="17"/>
  <c r="EN251" i="17"/>
  <c r="EK252" i="17"/>
  <c r="EJ252" i="17"/>
  <c r="ES256" i="17"/>
  <c r="ER256" i="17"/>
  <c r="EO257" i="17"/>
  <c r="EN257" i="17"/>
  <c r="EK258" i="17"/>
  <c r="EJ258" i="17"/>
  <c r="ES262" i="17"/>
  <c r="ER262" i="17"/>
  <c r="EO263" i="17"/>
  <c r="EN263" i="17"/>
  <c r="EK264" i="17"/>
  <c r="EJ264" i="17"/>
  <c r="ES268" i="17"/>
  <c r="ER268" i="17"/>
  <c r="EO269" i="17"/>
  <c r="EN269" i="17"/>
  <c r="EK270" i="17"/>
  <c r="EJ270" i="17"/>
  <c r="ES274" i="17"/>
  <c r="ER274" i="17"/>
  <c r="EO275" i="17"/>
  <c r="EN275" i="17"/>
  <c r="EK276" i="17"/>
  <c r="EJ276" i="17"/>
  <c r="ES280" i="17"/>
  <c r="ER280" i="17"/>
  <c r="EN281" i="17"/>
  <c r="EO281" i="17"/>
  <c r="EK282" i="17"/>
  <c r="EJ282" i="17"/>
  <c r="ES286" i="17"/>
  <c r="ER286" i="17"/>
  <c r="EO287" i="17"/>
  <c r="EN287" i="17"/>
  <c r="EK288" i="17"/>
  <c r="EJ288" i="17"/>
  <c r="ES292" i="17"/>
  <c r="ER292" i="17"/>
  <c r="EN293" i="17"/>
  <c r="EO293" i="17"/>
  <c r="EK294" i="17"/>
  <c r="EJ294" i="17"/>
  <c r="ES298" i="17"/>
  <c r="ER298" i="17"/>
  <c r="EO299" i="17"/>
  <c r="EN299" i="17"/>
  <c r="EK300" i="17"/>
  <c r="EJ300" i="17"/>
  <c r="ES304" i="17"/>
  <c r="ER304" i="17"/>
  <c r="EO305" i="17"/>
  <c r="EN305" i="17"/>
  <c r="EK306" i="17"/>
  <c r="EJ306" i="17"/>
  <c r="ES310" i="17"/>
  <c r="ER310" i="17"/>
  <c r="EO311" i="17"/>
  <c r="EN311" i="17"/>
  <c r="EK312" i="17"/>
  <c r="EJ312" i="17"/>
  <c r="ES316" i="17"/>
  <c r="ER316" i="17"/>
  <c r="EO317" i="17"/>
  <c r="EN317" i="17"/>
  <c r="EK318" i="17"/>
  <c r="EJ318" i="17"/>
  <c r="ES322" i="17"/>
  <c r="ER322" i="17"/>
  <c r="EO323" i="17"/>
  <c r="EN323" i="17"/>
  <c r="EJ324" i="17"/>
  <c r="EK324" i="17"/>
  <c r="ES328" i="17"/>
  <c r="ER328" i="17"/>
  <c r="EO329" i="17"/>
  <c r="EN329" i="17"/>
  <c r="EK330" i="17"/>
  <c r="EJ330" i="17"/>
  <c r="ES334" i="17"/>
  <c r="ER334" i="17"/>
  <c r="EO335" i="17"/>
  <c r="EN335" i="17"/>
  <c r="EK336" i="17"/>
  <c r="EJ336" i="17"/>
  <c r="ES340" i="17"/>
  <c r="ER340" i="17"/>
  <c r="EO341" i="17"/>
  <c r="EN341" i="17"/>
  <c r="EK342" i="17"/>
  <c r="EJ342" i="17"/>
  <c r="ES346" i="17"/>
  <c r="ER346" i="17"/>
  <c r="EO347" i="17"/>
  <c r="EN347" i="17"/>
  <c r="EJ348" i="17"/>
  <c r="EK348" i="17"/>
  <c r="ES352" i="17"/>
  <c r="ER352" i="17"/>
  <c r="EN353" i="17"/>
  <c r="EO353" i="17"/>
  <c r="EK354" i="17"/>
  <c r="EJ354" i="17"/>
  <c r="ES358" i="17"/>
  <c r="ER358" i="17"/>
  <c r="EO359" i="17"/>
  <c r="EN359" i="17"/>
  <c r="EK360" i="17"/>
  <c r="EJ360" i="17"/>
  <c r="ES364" i="17"/>
  <c r="ER364" i="17"/>
  <c r="EN365" i="17"/>
  <c r="EO365" i="17"/>
  <c r="EK366" i="17"/>
  <c r="EJ366" i="17"/>
  <c r="ES370" i="17"/>
  <c r="ER370" i="17"/>
  <c r="EO371" i="17"/>
  <c r="EN371" i="17"/>
  <c r="EJ372" i="17"/>
  <c r="EK372" i="17"/>
  <c r="ES376" i="17"/>
  <c r="ER376" i="17"/>
  <c r="EO377" i="17"/>
  <c r="EN377" i="17"/>
  <c r="EK378" i="17"/>
  <c r="EJ378" i="17"/>
  <c r="ES382" i="17"/>
  <c r="ER382" i="17"/>
  <c r="EO383" i="17"/>
  <c r="EN383" i="17"/>
  <c r="EK384" i="17"/>
  <c r="EJ384" i="17"/>
  <c r="ES388" i="17"/>
  <c r="ER388" i="17"/>
  <c r="EO389" i="17"/>
  <c r="EN389" i="17"/>
  <c r="EK390" i="17"/>
  <c r="EJ390" i="17"/>
  <c r="ES394" i="17"/>
  <c r="ER394" i="17"/>
  <c r="EO395" i="17"/>
  <c r="EN395" i="17"/>
  <c r="EJ396" i="17"/>
  <c r="EK396" i="17"/>
  <c r="ES400" i="17"/>
  <c r="ER400" i="17"/>
  <c r="EO401" i="17"/>
  <c r="EN401" i="17"/>
  <c r="EK402" i="17"/>
  <c r="EJ402" i="17"/>
  <c r="ES406" i="17"/>
  <c r="ER406" i="17"/>
  <c r="EO407" i="17"/>
  <c r="EN407" i="17"/>
  <c r="EK408" i="17"/>
  <c r="EJ408" i="17"/>
  <c r="ES412" i="17"/>
  <c r="ER412" i="17"/>
  <c r="EO413" i="17"/>
  <c r="EN413" i="17"/>
  <c r="EK414" i="17"/>
  <c r="EJ414" i="17"/>
  <c r="ES418" i="17"/>
  <c r="ER418" i="17"/>
  <c r="EO419" i="17"/>
  <c r="EN419" i="17"/>
  <c r="EJ420" i="17"/>
  <c r="EK420" i="17"/>
  <c r="ES424" i="17"/>
  <c r="ER424" i="17"/>
  <c r="EO425" i="17"/>
  <c r="EN425" i="17"/>
  <c r="EK426" i="17"/>
  <c r="EJ426" i="17"/>
  <c r="ES430" i="17"/>
  <c r="ER430" i="17"/>
  <c r="EO431" i="17"/>
  <c r="EN431" i="17"/>
  <c r="EK432" i="17"/>
  <c r="EJ432" i="17"/>
  <c r="ES436" i="17"/>
  <c r="ER436" i="17"/>
  <c r="EO437" i="17"/>
  <c r="EN437" i="17"/>
  <c r="EK438" i="17"/>
  <c r="EJ438" i="17"/>
  <c r="ES442" i="17"/>
  <c r="ER442" i="17"/>
  <c r="EO443" i="17"/>
  <c r="EN443" i="17"/>
  <c r="EJ444" i="17"/>
  <c r="EK444" i="17"/>
  <c r="ES448" i="17"/>
  <c r="ER448" i="17"/>
  <c r="EO449" i="17"/>
  <c r="EN449" i="17"/>
  <c r="EK450" i="17"/>
  <c r="EJ450" i="17"/>
  <c r="ES454" i="17"/>
  <c r="ER454" i="17"/>
  <c r="EO455" i="17"/>
  <c r="EN455" i="17"/>
  <c r="EK456" i="17"/>
  <c r="EJ456" i="17"/>
  <c r="ES460" i="17"/>
  <c r="ER460" i="17"/>
  <c r="EO461" i="17"/>
  <c r="EN461" i="17"/>
  <c r="EK462" i="17"/>
  <c r="EJ462" i="17"/>
  <c r="ES466" i="17"/>
  <c r="ER466" i="17"/>
  <c r="EO467" i="17"/>
  <c r="EN467" i="17"/>
  <c r="EJ468" i="17"/>
  <c r="EK468" i="17"/>
  <c r="ES472" i="17"/>
  <c r="ER472" i="17"/>
  <c r="EO473" i="17"/>
  <c r="EN473" i="17"/>
  <c r="EK474" i="17"/>
  <c r="EJ474" i="17"/>
  <c r="ES478" i="17"/>
  <c r="ER478" i="17"/>
  <c r="EO479" i="17"/>
  <c r="EN479" i="17"/>
  <c r="EJ480" i="17"/>
  <c r="EK480" i="17"/>
  <c r="ES484" i="17"/>
  <c r="ER484" i="17"/>
  <c r="EN485" i="17"/>
  <c r="EO485" i="17"/>
  <c r="EK486" i="17"/>
  <c r="EJ486" i="17"/>
  <c r="ES490" i="17"/>
  <c r="ER490" i="17"/>
  <c r="EO491" i="17"/>
  <c r="EN491" i="17"/>
  <c r="EJ492" i="17"/>
  <c r="EK492" i="17"/>
  <c r="ES496" i="17"/>
  <c r="ER496" i="17"/>
  <c r="EO497" i="17"/>
  <c r="EN497" i="17"/>
  <c r="EK498" i="17"/>
  <c r="EJ498" i="17"/>
  <c r="EQ6" i="17"/>
  <c r="EP6" i="17"/>
  <c r="EL49" i="17"/>
  <c r="EM49" i="17"/>
  <c r="EI62" i="17"/>
  <c r="EH62" i="17"/>
  <c r="EM67" i="17"/>
  <c r="EL67" i="17"/>
  <c r="EQ78" i="17"/>
  <c r="EP78" i="17"/>
  <c r="EP84" i="17"/>
  <c r="EQ84" i="17"/>
  <c r="EI86" i="17"/>
  <c r="EH86" i="17"/>
  <c r="EP120" i="17"/>
  <c r="EQ120" i="17"/>
  <c r="EM133" i="17"/>
  <c r="EL133" i="17"/>
  <c r="EI152" i="17"/>
  <c r="EH152" i="17"/>
  <c r="EI158" i="17"/>
  <c r="EH158" i="17"/>
  <c r="EI164" i="17"/>
  <c r="EH164" i="17"/>
  <c r="EM175" i="17"/>
  <c r="EL175" i="17"/>
  <c r="EQ25" i="17"/>
  <c r="EP25" i="17"/>
  <c r="EQ49" i="17"/>
  <c r="EP49" i="17"/>
  <c r="EI51" i="17"/>
  <c r="EH51" i="17"/>
  <c r="EM56" i="17"/>
  <c r="EL56" i="17"/>
  <c r="EI63" i="17"/>
  <c r="EH63" i="17"/>
  <c r="EQ67" i="17"/>
  <c r="EP67" i="17"/>
  <c r="EI111" i="17"/>
  <c r="EH111" i="17"/>
  <c r="EQ115" i="17"/>
  <c r="EP115" i="17"/>
  <c r="EM122" i="17"/>
  <c r="EL122" i="17"/>
  <c r="EQ139" i="17"/>
  <c r="EP139" i="17"/>
  <c r="EI147" i="17"/>
  <c r="EH147" i="17"/>
  <c r="EQ151" i="17"/>
  <c r="EP151" i="17"/>
  <c r="EQ157" i="17"/>
  <c r="EP157" i="17"/>
  <c r="EI159" i="17"/>
  <c r="EH159" i="17"/>
  <c r="EP217" i="17"/>
  <c r="EQ217" i="17"/>
  <c r="EI225" i="17"/>
  <c r="EH225" i="17"/>
  <c r="EQ229" i="17"/>
  <c r="EP229" i="17"/>
  <c r="EI231" i="17"/>
  <c r="EH231" i="17"/>
  <c r="EM248" i="17"/>
  <c r="EL248" i="17"/>
  <c r="EM260" i="17"/>
  <c r="EL260" i="17"/>
  <c r="EQ283" i="17"/>
  <c r="EP283" i="17"/>
  <c r="EQ307" i="17"/>
  <c r="EP307" i="17"/>
  <c r="EP325" i="17"/>
  <c r="EQ325" i="17"/>
  <c r="EM332" i="17"/>
  <c r="EL332" i="17"/>
  <c r="EI369" i="17"/>
  <c r="EH369" i="17"/>
  <c r="EL410" i="17"/>
  <c r="EM410" i="17"/>
  <c r="EM452" i="17"/>
  <c r="EL452" i="17"/>
  <c r="EP457" i="17"/>
  <c r="EQ457" i="17"/>
  <c r="EP469" i="17"/>
  <c r="EQ469" i="17"/>
  <c r="EQ475" i="17"/>
  <c r="EP475" i="17"/>
  <c r="EI477" i="17"/>
  <c r="EH477" i="17"/>
  <c r="EP481" i="17"/>
  <c r="EQ481" i="17"/>
  <c r="EI489" i="17"/>
  <c r="EH489" i="17"/>
  <c r="DL494" i="17"/>
  <c r="EL494" i="17"/>
  <c r="EM494" i="17"/>
  <c r="EQ5" i="17"/>
  <c r="EP5" i="17"/>
  <c r="EM6" i="17"/>
  <c r="EL6" i="17"/>
  <c r="EI7" i="17"/>
  <c r="EH7" i="17"/>
  <c r="EQ11" i="17"/>
  <c r="EP11" i="17"/>
  <c r="EL12" i="17"/>
  <c r="EM12" i="17"/>
  <c r="EI13" i="17"/>
  <c r="EH13" i="17"/>
  <c r="EQ17" i="17"/>
  <c r="EP17" i="17"/>
  <c r="EM18" i="17"/>
  <c r="EL18" i="17"/>
  <c r="EI19" i="17"/>
  <c r="EH19" i="17"/>
  <c r="EP23" i="17"/>
  <c r="EQ23" i="17"/>
  <c r="EM24" i="17"/>
  <c r="EL24" i="17"/>
  <c r="EI25" i="17"/>
  <c r="EH25" i="17"/>
  <c r="EQ29" i="17"/>
  <c r="EP29" i="17"/>
  <c r="EM30" i="17"/>
  <c r="EL30" i="17"/>
  <c r="EI31" i="17"/>
  <c r="EH31" i="17"/>
  <c r="EP35" i="17"/>
  <c r="EQ35" i="17"/>
  <c r="EM36" i="17"/>
  <c r="EL36" i="17"/>
  <c r="EI37" i="17"/>
  <c r="EH37" i="17"/>
  <c r="EQ41" i="17"/>
  <c r="EP41" i="17"/>
  <c r="EM42" i="17"/>
  <c r="EL42" i="17"/>
  <c r="EI43" i="17"/>
  <c r="EH43" i="17"/>
  <c r="EQ47" i="17"/>
  <c r="EP47" i="17"/>
  <c r="EM48" i="17"/>
  <c r="EL48" i="17"/>
  <c r="EI49" i="17"/>
  <c r="EH49" i="17"/>
  <c r="EQ53" i="17"/>
  <c r="EP53" i="17"/>
  <c r="EM54" i="17"/>
  <c r="EL54" i="17"/>
  <c r="EI55" i="17"/>
  <c r="EH55" i="17"/>
  <c r="EP59" i="17"/>
  <c r="EQ59" i="17"/>
  <c r="EM60" i="17"/>
  <c r="EL60" i="17"/>
  <c r="EI61" i="17"/>
  <c r="EH61" i="17"/>
  <c r="EQ65" i="17"/>
  <c r="EP65" i="17"/>
  <c r="EM66" i="17"/>
  <c r="EL66" i="17"/>
  <c r="EI67" i="17"/>
  <c r="EH67" i="17"/>
  <c r="EP71" i="17"/>
  <c r="EQ71" i="17"/>
  <c r="EM72" i="17"/>
  <c r="EL72" i="17"/>
  <c r="EI73" i="17"/>
  <c r="EH73" i="17"/>
  <c r="EQ77" i="17"/>
  <c r="EP77" i="17"/>
  <c r="EM78" i="17"/>
  <c r="EL78" i="17"/>
  <c r="EI79" i="17"/>
  <c r="EH79" i="17"/>
  <c r="EP83" i="17"/>
  <c r="EQ83" i="17"/>
  <c r="EM84" i="17"/>
  <c r="EL84" i="17"/>
  <c r="EI85" i="17"/>
  <c r="EH85" i="17"/>
  <c r="EQ89" i="17"/>
  <c r="EP89" i="17"/>
  <c r="EM90" i="17"/>
  <c r="EL90" i="17"/>
  <c r="EI91" i="17"/>
  <c r="EH91" i="17"/>
  <c r="EQ95" i="17"/>
  <c r="EP95" i="17"/>
  <c r="EM96" i="17"/>
  <c r="EL96" i="17"/>
  <c r="EI97" i="17"/>
  <c r="EH97" i="17"/>
  <c r="EQ101" i="17"/>
  <c r="EP101" i="17"/>
  <c r="EM102" i="17"/>
  <c r="EL102" i="17"/>
  <c r="EI103" i="17"/>
  <c r="EH103" i="17"/>
  <c r="EP107" i="17"/>
  <c r="EQ107" i="17"/>
  <c r="EM108" i="17"/>
  <c r="EL108" i="17"/>
  <c r="EI109" i="17"/>
  <c r="EH109" i="17"/>
  <c r="EQ113" i="17"/>
  <c r="EP113" i="17"/>
  <c r="EM114" i="17"/>
  <c r="EL114" i="17"/>
  <c r="EI115" i="17"/>
  <c r="EH115" i="17"/>
  <c r="EP119" i="17"/>
  <c r="EQ119" i="17"/>
  <c r="EM120" i="17"/>
  <c r="EL120" i="17"/>
  <c r="EI121" i="17"/>
  <c r="EH121" i="17"/>
  <c r="EQ125" i="17"/>
  <c r="EP125" i="17"/>
  <c r="EM126" i="17"/>
  <c r="EL126" i="17"/>
  <c r="EI127" i="17"/>
  <c r="EH127" i="17"/>
  <c r="EP131" i="17"/>
  <c r="EQ131" i="17"/>
  <c r="EM132" i="17"/>
  <c r="EL132" i="17"/>
  <c r="EI133" i="17"/>
  <c r="EH133" i="17"/>
  <c r="EQ137" i="17"/>
  <c r="EP137" i="17"/>
  <c r="EM138" i="17"/>
  <c r="EL138" i="17"/>
  <c r="EI139" i="17"/>
  <c r="EH139" i="17"/>
  <c r="EP143" i="17"/>
  <c r="EQ143" i="17"/>
  <c r="EM144" i="17"/>
  <c r="EL144" i="17"/>
  <c r="EI145" i="17"/>
  <c r="EH145" i="17"/>
  <c r="EQ149" i="17"/>
  <c r="EP149" i="17"/>
  <c r="EM150" i="17"/>
  <c r="EL150" i="17"/>
  <c r="EI151" i="17"/>
  <c r="EH151" i="17"/>
  <c r="EQ155" i="17"/>
  <c r="EP155" i="17"/>
  <c r="EM156" i="17"/>
  <c r="EL156" i="17"/>
  <c r="EI157" i="17"/>
  <c r="EH157" i="17"/>
  <c r="EQ161" i="17"/>
  <c r="EP161" i="17"/>
  <c r="EM162" i="17"/>
  <c r="EL162" i="17"/>
  <c r="EI163" i="17"/>
  <c r="EH163" i="17"/>
  <c r="EQ167" i="17"/>
  <c r="EP167" i="17"/>
  <c r="EM168" i="17"/>
  <c r="EL168" i="17"/>
  <c r="EI169" i="17"/>
  <c r="EH169" i="17"/>
  <c r="EQ173" i="17"/>
  <c r="EP173" i="17"/>
  <c r="EM174" i="17"/>
  <c r="EL174" i="17"/>
  <c r="EI175" i="17"/>
  <c r="EH175" i="17"/>
  <c r="EP179" i="17"/>
  <c r="EQ179" i="17"/>
  <c r="EM180" i="17"/>
  <c r="EL180" i="17"/>
  <c r="EI181" i="17"/>
  <c r="EH181" i="17"/>
  <c r="EQ185" i="17"/>
  <c r="EP185" i="17"/>
  <c r="EM186" i="17"/>
  <c r="EL186" i="17"/>
  <c r="EI187" i="17"/>
  <c r="EH187" i="17"/>
  <c r="EP191" i="17"/>
  <c r="EQ191" i="17"/>
  <c r="EM192" i="17"/>
  <c r="EL192" i="17"/>
  <c r="EI193" i="17"/>
  <c r="EH193" i="17"/>
  <c r="EQ197" i="17"/>
  <c r="EP197" i="17"/>
  <c r="EM198" i="17"/>
  <c r="EL198" i="17"/>
  <c r="EI199" i="17"/>
  <c r="EH199" i="17"/>
  <c r="EP203" i="17"/>
  <c r="EQ203" i="17"/>
  <c r="EM204" i="17"/>
  <c r="EL204" i="17"/>
  <c r="EI205" i="17"/>
  <c r="EH205" i="17"/>
  <c r="EQ209" i="17"/>
  <c r="EP209" i="17"/>
  <c r="EM210" i="17"/>
  <c r="EL210" i="17"/>
  <c r="EI211" i="17"/>
  <c r="EH211" i="17"/>
  <c r="EP215" i="17"/>
  <c r="EQ215" i="17"/>
  <c r="EM216" i="17"/>
  <c r="EL216" i="17"/>
  <c r="EI217" i="17"/>
  <c r="EH217" i="17"/>
  <c r="EQ221" i="17"/>
  <c r="EP221" i="17"/>
  <c r="EM222" i="17"/>
  <c r="EL222" i="17"/>
  <c r="EI223" i="17"/>
  <c r="EH223" i="17"/>
  <c r="EP227" i="17"/>
  <c r="EQ227" i="17"/>
  <c r="EM228" i="17"/>
  <c r="EL228" i="17"/>
  <c r="EI229" i="17"/>
  <c r="EH229" i="17"/>
  <c r="EQ233" i="17"/>
  <c r="EP233" i="17"/>
  <c r="EM234" i="17"/>
  <c r="EL234" i="17"/>
  <c r="EI235" i="17"/>
  <c r="EH235" i="17"/>
  <c r="EP239" i="17"/>
  <c r="EQ239" i="17"/>
  <c r="EM240" i="17"/>
  <c r="EL240" i="17"/>
  <c r="EI241" i="17"/>
  <c r="EH241" i="17"/>
  <c r="EQ245" i="17"/>
  <c r="EP245" i="17"/>
  <c r="EM246" i="17"/>
  <c r="EL246" i="17"/>
  <c r="EI247" i="17"/>
  <c r="EH247" i="17"/>
  <c r="EP251" i="17"/>
  <c r="EQ251" i="17"/>
  <c r="EM252" i="17"/>
  <c r="EL252" i="17"/>
  <c r="EI253" i="17"/>
  <c r="EH253" i="17"/>
  <c r="EQ257" i="17"/>
  <c r="EP257" i="17"/>
  <c r="EM258" i="17"/>
  <c r="EL258" i="17"/>
  <c r="EI259" i="17"/>
  <c r="EH259" i="17"/>
  <c r="EP263" i="17"/>
  <c r="EQ263" i="17"/>
  <c r="EM264" i="17"/>
  <c r="EL264" i="17"/>
  <c r="EI265" i="17"/>
  <c r="EH265" i="17"/>
  <c r="EQ269" i="17"/>
  <c r="EP269" i="17"/>
  <c r="EM270" i="17"/>
  <c r="EL270" i="17"/>
  <c r="EI271" i="17"/>
  <c r="EH271" i="17"/>
  <c r="EP275" i="17"/>
  <c r="EQ275" i="17"/>
  <c r="EM276" i="17"/>
  <c r="EL276" i="17"/>
  <c r="EI277" i="17"/>
  <c r="EH277" i="17"/>
  <c r="EQ281" i="17"/>
  <c r="EP281" i="17"/>
  <c r="EM282" i="17"/>
  <c r="EL282" i="17"/>
  <c r="EI283" i="17"/>
  <c r="EH283" i="17"/>
  <c r="EP287" i="17"/>
  <c r="EQ287" i="17"/>
  <c r="EM288" i="17"/>
  <c r="EL288" i="17"/>
  <c r="EI289" i="17"/>
  <c r="EH289" i="17"/>
  <c r="EQ293" i="17"/>
  <c r="EP293" i="17"/>
  <c r="EM294" i="17"/>
  <c r="EL294" i="17"/>
  <c r="EI295" i="17"/>
  <c r="EH295" i="17"/>
  <c r="EP299" i="17"/>
  <c r="EQ299" i="17"/>
  <c r="EM300" i="17"/>
  <c r="EL300" i="17"/>
  <c r="EI301" i="17"/>
  <c r="EH301" i="17"/>
  <c r="EQ305" i="17"/>
  <c r="EP305" i="17"/>
  <c r="EM306" i="17"/>
  <c r="EL306" i="17"/>
  <c r="EI307" i="17"/>
  <c r="EH307" i="17"/>
  <c r="EP311" i="17"/>
  <c r="EQ311" i="17"/>
  <c r="EM312" i="17"/>
  <c r="EL312" i="17"/>
  <c r="EI313" i="17"/>
  <c r="EH313" i="17"/>
  <c r="EQ317" i="17"/>
  <c r="EP317" i="17"/>
  <c r="EM318" i="17"/>
  <c r="EL318" i="17"/>
  <c r="EI319" i="17"/>
  <c r="EH319" i="17"/>
  <c r="EQ323" i="17"/>
  <c r="EP323" i="17"/>
  <c r="EM324" i="17"/>
  <c r="EL324" i="17"/>
  <c r="EI325" i="17"/>
  <c r="EH325" i="17"/>
  <c r="EQ329" i="17"/>
  <c r="EP329" i="17"/>
  <c r="EM330" i="17"/>
  <c r="EL330" i="17"/>
  <c r="EI331" i="17"/>
  <c r="EH331" i="17"/>
  <c r="EQ335" i="17"/>
  <c r="EP335" i="17"/>
  <c r="EM336" i="17"/>
  <c r="EL336" i="17"/>
  <c r="EI337" i="17"/>
  <c r="EH337" i="17"/>
  <c r="EQ341" i="17"/>
  <c r="EP341" i="17"/>
  <c r="EM342" i="17"/>
  <c r="EL342" i="17"/>
  <c r="EI343" i="17"/>
  <c r="EH343" i="17"/>
  <c r="EQ347" i="17"/>
  <c r="EP347" i="17"/>
  <c r="EM348" i="17"/>
  <c r="EL348" i="17"/>
  <c r="EI349" i="17"/>
  <c r="EH349" i="17"/>
  <c r="EQ353" i="17"/>
  <c r="EP353" i="17"/>
  <c r="EM354" i="17"/>
  <c r="EL354" i="17"/>
  <c r="EI355" i="17"/>
  <c r="EH355" i="17"/>
  <c r="EQ359" i="17"/>
  <c r="EP359" i="17"/>
  <c r="EM360" i="17"/>
  <c r="EL360" i="17"/>
  <c r="EI361" i="17"/>
  <c r="EH361" i="17"/>
  <c r="EQ365" i="17"/>
  <c r="EP365" i="17"/>
  <c r="EM366" i="17"/>
  <c r="EL366" i="17"/>
  <c r="EI367" i="17"/>
  <c r="EH367" i="17"/>
  <c r="EQ371" i="17"/>
  <c r="EP371" i="17"/>
  <c r="EM372" i="17"/>
  <c r="EL372" i="17"/>
  <c r="EH373" i="17"/>
  <c r="EI373" i="17"/>
  <c r="EQ377" i="17"/>
  <c r="EP377" i="17"/>
  <c r="EM378" i="17"/>
  <c r="EL378" i="17"/>
  <c r="EI379" i="17"/>
  <c r="EH379" i="17"/>
  <c r="EQ383" i="17"/>
  <c r="EP383" i="17"/>
  <c r="EM384" i="17"/>
  <c r="EL384" i="17"/>
  <c r="EH385" i="17"/>
  <c r="EI385" i="17"/>
  <c r="EQ389" i="17"/>
  <c r="EP389" i="17"/>
  <c r="EM390" i="17"/>
  <c r="EL390" i="17"/>
  <c r="EI391" i="17"/>
  <c r="EH391" i="17"/>
  <c r="EQ395" i="17"/>
  <c r="EP395" i="17"/>
  <c r="EM396" i="17"/>
  <c r="EL396" i="17"/>
  <c r="EH397" i="17"/>
  <c r="EI397" i="17"/>
  <c r="EQ401" i="17"/>
  <c r="EP401" i="17"/>
  <c r="EM402" i="17"/>
  <c r="EL402" i="17"/>
  <c r="EI403" i="17"/>
  <c r="EH403" i="17"/>
  <c r="EQ407" i="17"/>
  <c r="EP407" i="17"/>
  <c r="EL408" i="17"/>
  <c r="EM408" i="17"/>
  <c r="EH409" i="17"/>
  <c r="EI409" i="17"/>
  <c r="EQ413" i="17"/>
  <c r="EP413" i="17"/>
  <c r="EM414" i="17"/>
  <c r="EL414" i="17"/>
  <c r="EI415" i="17"/>
  <c r="EH415" i="17"/>
  <c r="EQ419" i="17"/>
  <c r="EP419" i="17"/>
  <c r="EL420" i="17"/>
  <c r="EM420" i="17"/>
  <c r="EH421" i="17"/>
  <c r="EI421" i="17"/>
  <c r="EQ425" i="17"/>
  <c r="EP425" i="17"/>
  <c r="EM426" i="17"/>
  <c r="EL426" i="17"/>
  <c r="EI427" i="17"/>
  <c r="EH427" i="17"/>
  <c r="EQ431" i="17"/>
  <c r="EP431" i="17"/>
  <c r="EL432" i="17"/>
  <c r="EM432" i="17"/>
  <c r="EH433" i="17"/>
  <c r="EI433" i="17"/>
  <c r="EQ437" i="17"/>
  <c r="EP437" i="17"/>
  <c r="EM438" i="17"/>
  <c r="EL438" i="17"/>
  <c r="EI439" i="17"/>
  <c r="EH439" i="17"/>
  <c r="EQ443" i="17"/>
  <c r="EP443" i="17"/>
  <c r="EM444" i="17"/>
  <c r="EL444" i="17"/>
  <c r="EH445" i="17"/>
  <c r="EI445" i="17"/>
  <c r="EQ449" i="17"/>
  <c r="EP449" i="17"/>
  <c r="EM450" i="17"/>
  <c r="EL450" i="17"/>
  <c r="EI451" i="17"/>
  <c r="EH451" i="17"/>
  <c r="EQ455" i="17"/>
  <c r="EP455" i="17"/>
  <c r="EL456" i="17"/>
  <c r="EM456" i="17"/>
  <c r="EH457" i="17"/>
  <c r="EI457" i="17"/>
  <c r="EQ461" i="17"/>
  <c r="EP461" i="17"/>
  <c r="EM462" i="17"/>
  <c r="EL462" i="17"/>
  <c r="EI463" i="17"/>
  <c r="EH463" i="17"/>
  <c r="EQ467" i="17"/>
  <c r="EP467" i="17"/>
  <c r="EL468" i="17"/>
  <c r="EM468" i="17"/>
  <c r="EH469" i="17"/>
  <c r="EI469" i="17"/>
  <c r="EQ473" i="17"/>
  <c r="EP473" i="17"/>
  <c r="EM474" i="17"/>
  <c r="EL474" i="17"/>
  <c r="EI475" i="17"/>
  <c r="EH475" i="17"/>
  <c r="EQ479" i="17"/>
  <c r="EP479" i="17"/>
  <c r="EL480" i="17"/>
  <c r="EM480" i="17"/>
  <c r="EH481" i="17"/>
  <c r="EI481" i="17"/>
  <c r="EQ485" i="17"/>
  <c r="EP485" i="17"/>
  <c r="EM486" i="17"/>
  <c r="EL486" i="17"/>
  <c r="EI487" i="17"/>
  <c r="EH487" i="17"/>
  <c r="EQ491" i="17"/>
  <c r="EP491" i="17"/>
  <c r="EL492" i="17"/>
  <c r="EM492" i="17"/>
  <c r="EH493" i="17"/>
  <c r="EI493" i="17"/>
  <c r="DB496" i="17"/>
  <c r="EQ497" i="17"/>
  <c r="EP497" i="17"/>
  <c r="EM498" i="17"/>
  <c r="EL498" i="17"/>
  <c r="EI499" i="17"/>
  <c r="EH499" i="17"/>
  <c r="EL25" i="17"/>
  <c r="EM25" i="17"/>
  <c r="EQ30" i="17"/>
  <c r="EP30" i="17"/>
  <c r="EQ42" i="17"/>
  <c r="EP42" i="17"/>
  <c r="EM55" i="17"/>
  <c r="EL55" i="17"/>
  <c r="EP72" i="17"/>
  <c r="EQ72" i="17"/>
  <c r="EI98" i="17"/>
  <c r="EH98" i="17"/>
  <c r="EQ126" i="17"/>
  <c r="EP126" i="17"/>
  <c r="EL145" i="17"/>
  <c r="EM145" i="17"/>
  <c r="EM163" i="17"/>
  <c r="EL163" i="17"/>
  <c r="EI45" i="17"/>
  <c r="EH45" i="17"/>
  <c r="EI57" i="17"/>
  <c r="EH57" i="17"/>
  <c r="EI87" i="17"/>
  <c r="EH87" i="17"/>
  <c r="EQ91" i="17"/>
  <c r="EP91" i="17"/>
  <c r="EQ133" i="17"/>
  <c r="EP133" i="17"/>
  <c r="EI237" i="17"/>
  <c r="EH237" i="17"/>
  <c r="EI261" i="17"/>
  <c r="EH261" i="17"/>
  <c r="EM266" i="17"/>
  <c r="EL266" i="17"/>
  <c r="EP277" i="17"/>
  <c r="EQ277" i="17"/>
  <c r="EL314" i="17"/>
  <c r="EM314" i="17"/>
  <c r="EM356" i="17"/>
  <c r="EL356" i="17"/>
  <c r="EL386" i="17"/>
  <c r="EM386" i="17"/>
  <c r="EH387" i="17"/>
  <c r="EI387" i="17"/>
  <c r="EM398" i="17"/>
  <c r="EL398" i="17"/>
  <c r="EI417" i="17"/>
  <c r="EH417" i="17"/>
  <c r="EM422" i="17"/>
  <c r="EL422" i="17"/>
  <c r="EI429" i="17"/>
  <c r="EH429" i="17"/>
  <c r="EP445" i="17"/>
  <c r="EQ445" i="17"/>
  <c r="EL458" i="17"/>
  <c r="EM458" i="17"/>
  <c r="EL464" i="17"/>
  <c r="EM464" i="17"/>
  <c r="ES5" i="17"/>
  <c r="ER5" i="17"/>
  <c r="EO6" i="17"/>
  <c r="EN6" i="17"/>
  <c r="EK7" i="17"/>
  <c r="EJ7" i="17"/>
  <c r="ES11" i="17"/>
  <c r="ER11" i="17"/>
  <c r="EO12" i="17"/>
  <c r="EN12" i="17"/>
  <c r="EK13" i="17"/>
  <c r="EJ13" i="17"/>
  <c r="ES17" i="17"/>
  <c r="ER17" i="17"/>
  <c r="EO18" i="17"/>
  <c r="EN18" i="17"/>
  <c r="EK19" i="17"/>
  <c r="EJ19" i="17"/>
  <c r="ES23" i="17"/>
  <c r="ER23" i="17"/>
  <c r="EO24" i="17"/>
  <c r="EN24" i="17"/>
  <c r="EK25" i="17"/>
  <c r="EJ25" i="17"/>
  <c r="ES29" i="17"/>
  <c r="ER29" i="17"/>
  <c r="EO30" i="17"/>
  <c r="EN30" i="17"/>
  <c r="EK31" i="17"/>
  <c r="EJ31" i="17"/>
  <c r="ES35" i="17"/>
  <c r="ER35" i="17"/>
  <c r="EO36" i="17"/>
  <c r="EN36" i="17"/>
  <c r="EK37" i="17"/>
  <c r="EJ37" i="17"/>
  <c r="ES41" i="17"/>
  <c r="ER41" i="17"/>
  <c r="EN42" i="17"/>
  <c r="EO42" i="17"/>
  <c r="EK43" i="17"/>
  <c r="EJ43" i="17"/>
  <c r="ES47" i="17"/>
  <c r="ER47" i="17"/>
  <c r="EO48" i="17"/>
  <c r="EN48" i="17"/>
  <c r="EK49" i="17"/>
  <c r="EJ49" i="17"/>
  <c r="ES53" i="17"/>
  <c r="ER53" i="17"/>
  <c r="EN54" i="17"/>
  <c r="EO54" i="17"/>
  <c r="EK55" i="17"/>
  <c r="EJ55" i="17"/>
  <c r="ES59" i="17"/>
  <c r="ER59" i="17"/>
  <c r="EO60" i="17"/>
  <c r="EN60" i="17"/>
  <c r="EK61" i="17"/>
  <c r="EJ61" i="17"/>
  <c r="ES65" i="17"/>
  <c r="ER65" i="17"/>
  <c r="EN66" i="17"/>
  <c r="EO66" i="17"/>
  <c r="EK67" i="17"/>
  <c r="EJ67" i="17"/>
  <c r="ES71" i="17"/>
  <c r="ER71" i="17"/>
  <c r="EO72" i="17"/>
  <c r="EN72" i="17"/>
  <c r="EK73" i="17"/>
  <c r="EJ73" i="17"/>
  <c r="ES77" i="17"/>
  <c r="ER77" i="17"/>
  <c r="EO78" i="17"/>
  <c r="EN78" i="17"/>
  <c r="EK79" i="17"/>
  <c r="EJ79" i="17"/>
  <c r="ES83" i="17"/>
  <c r="ER83" i="17"/>
  <c r="EO84" i="17"/>
  <c r="EN84" i="17"/>
  <c r="EK85" i="17"/>
  <c r="EJ85" i="17"/>
  <c r="ES89" i="17"/>
  <c r="ER89" i="17"/>
  <c r="EO90" i="17"/>
  <c r="EN90" i="17"/>
  <c r="EK91" i="17"/>
  <c r="EJ91" i="17"/>
  <c r="ES95" i="17"/>
  <c r="ER95" i="17"/>
  <c r="EO96" i="17"/>
  <c r="EN96" i="17"/>
  <c r="EK97" i="17"/>
  <c r="EJ97" i="17"/>
  <c r="ES101" i="17"/>
  <c r="ER101" i="17"/>
  <c r="EO102" i="17"/>
  <c r="EN102" i="17"/>
  <c r="EK103" i="17"/>
  <c r="EJ103" i="17"/>
  <c r="ES107" i="17"/>
  <c r="ER107" i="17"/>
  <c r="EO108" i="17"/>
  <c r="EN108" i="17"/>
  <c r="EK109" i="17"/>
  <c r="EJ109" i="17"/>
  <c r="ES113" i="17"/>
  <c r="ER113" i="17"/>
  <c r="EO114" i="17"/>
  <c r="EN114" i="17"/>
  <c r="EK115" i="17"/>
  <c r="EJ115" i="17"/>
  <c r="ES119" i="17"/>
  <c r="ER119" i="17"/>
  <c r="EO120" i="17"/>
  <c r="EN120" i="17"/>
  <c r="EK121" i="17"/>
  <c r="EJ121" i="17"/>
  <c r="ES125" i="17"/>
  <c r="ER125" i="17"/>
  <c r="EN126" i="17"/>
  <c r="EO126" i="17"/>
  <c r="EK127" i="17"/>
  <c r="EJ127" i="17"/>
  <c r="ES131" i="17"/>
  <c r="ER131" i="17"/>
  <c r="EO132" i="17"/>
  <c r="EN132" i="17"/>
  <c r="EK133" i="17"/>
  <c r="EJ133" i="17"/>
  <c r="ES137" i="17"/>
  <c r="ER137" i="17"/>
  <c r="EN138" i="17"/>
  <c r="EO138" i="17"/>
  <c r="EK139" i="17"/>
  <c r="EJ139" i="17"/>
  <c r="ES143" i="17"/>
  <c r="ER143" i="17"/>
  <c r="EO144" i="17"/>
  <c r="EN144" i="17"/>
  <c r="EK145" i="17"/>
  <c r="EJ145" i="17"/>
  <c r="ES149" i="17"/>
  <c r="ER149" i="17"/>
  <c r="EO150" i="17"/>
  <c r="EN150" i="17"/>
  <c r="EK151" i="17"/>
  <c r="EJ151" i="17"/>
  <c r="ES155" i="17"/>
  <c r="ER155" i="17"/>
  <c r="EO156" i="17"/>
  <c r="EN156" i="17"/>
  <c r="EK157" i="17"/>
  <c r="EJ157" i="17"/>
  <c r="ES161" i="17"/>
  <c r="ER161" i="17"/>
  <c r="EO162" i="17"/>
  <c r="EN162" i="17"/>
  <c r="EK163" i="17"/>
  <c r="EJ163" i="17"/>
  <c r="ES167" i="17"/>
  <c r="ER167" i="17"/>
  <c r="EO168" i="17"/>
  <c r="EN168" i="17"/>
  <c r="EK169" i="17"/>
  <c r="EJ169" i="17"/>
  <c r="ES173" i="17"/>
  <c r="ER173" i="17"/>
  <c r="EO174" i="17"/>
  <c r="EN174" i="17"/>
  <c r="EK175" i="17"/>
  <c r="EJ175" i="17"/>
  <c r="ES179" i="17"/>
  <c r="ER179" i="17"/>
  <c r="EO180" i="17"/>
  <c r="EN180" i="17"/>
  <c r="EK181" i="17"/>
  <c r="EJ181" i="17"/>
  <c r="ES185" i="17"/>
  <c r="ER185" i="17"/>
  <c r="EO186" i="17"/>
  <c r="EN186" i="17"/>
  <c r="EK187" i="17"/>
  <c r="EJ187" i="17"/>
  <c r="ES191" i="17"/>
  <c r="ER191" i="17"/>
  <c r="EO192" i="17"/>
  <c r="EN192" i="17"/>
  <c r="EK193" i="17"/>
  <c r="EJ193" i="17"/>
  <c r="ES197" i="17"/>
  <c r="ER197" i="17"/>
  <c r="EO198" i="17"/>
  <c r="EN198" i="17"/>
  <c r="EK199" i="17"/>
  <c r="EJ199" i="17"/>
  <c r="ES203" i="17"/>
  <c r="ER203" i="17"/>
  <c r="EO204" i="17"/>
  <c r="EN204" i="17"/>
  <c r="EK205" i="17"/>
  <c r="EJ205" i="17"/>
  <c r="ES209" i="17"/>
  <c r="ER209" i="17"/>
  <c r="EN210" i="17"/>
  <c r="EO210" i="17"/>
  <c r="EK211" i="17"/>
  <c r="EJ211" i="17"/>
  <c r="ES215" i="17"/>
  <c r="ER215" i="17"/>
  <c r="EO216" i="17"/>
  <c r="EN216" i="17"/>
  <c r="EK217" i="17"/>
  <c r="EJ217" i="17"/>
  <c r="ES221" i="17"/>
  <c r="ER221" i="17"/>
  <c r="EO222" i="17"/>
  <c r="EN222" i="17"/>
  <c r="EK223" i="17"/>
  <c r="EJ223" i="17"/>
  <c r="ES227" i="17"/>
  <c r="ER227" i="17"/>
  <c r="EO228" i="17"/>
  <c r="EN228" i="17"/>
  <c r="EK229" i="17"/>
  <c r="EJ229" i="17"/>
  <c r="ES233" i="17"/>
  <c r="ER233" i="17"/>
  <c r="EO234" i="17"/>
  <c r="EN234" i="17"/>
  <c r="EK235" i="17"/>
  <c r="EJ235" i="17"/>
  <c r="ES239" i="17"/>
  <c r="ER239" i="17"/>
  <c r="EO240" i="17"/>
  <c r="EN240" i="17"/>
  <c r="EK241" i="17"/>
  <c r="EJ241" i="17"/>
  <c r="ES245" i="17"/>
  <c r="ER245" i="17"/>
  <c r="EO246" i="17"/>
  <c r="EN246" i="17"/>
  <c r="EK247" i="17"/>
  <c r="EJ247" i="17"/>
  <c r="ES251" i="17"/>
  <c r="ER251" i="17"/>
  <c r="EO252" i="17"/>
  <c r="EN252" i="17"/>
  <c r="EK253" i="17"/>
  <c r="EJ253" i="17"/>
  <c r="ES257" i="17"/>
  <c r="ER257" i="17"/>
  <c r="EO258" i="17"/>
  <c r="EN258" i="17"/>
  <c r="EK259" i="17"/>
  <c r="EJ259" i="17"/>
  <c r="ES263" i="17"/>
  <c r="ER263" i="17"/>
  <c r="EO264" i="17"/>
  <c r="EN264" i="17"/>
  <c r="EK265" i="17"/>
  <c r="EJ265" i="17"/>
  <c r="ES269" i="17"/>
  <c r="ER269" i="17"/>
  <c r="EO270" i="17"/>
  <c r="EN270" i="17"/>
  <c r="EK271" i="17"/>
  <c r="EJ271" i="17"/>
  <c r="ES275" i="17"/>
  <c r="ER275" i="17"/>
  <c r="EO276" i="17"/>
  <c r="EN276" i="17"/>
  <c r="EK277" i="17"/>
  <c r="EJ277" i="17"/>
  <c r="ES281" i="17"/>
  <c r="ER281" i="17"/>
  <c r="EN282" i="17"/>
  <c r="EO282" i="17"/>
  <c r="EK283" i="17"/>
  <c r="EJ283" i="17"/>
  <c r="ES287" i="17"/>
  <c r="ER287" i="17"/>
  <c r="EO288" i="17"/>
  <c r="EN288" i="17"/>
  <c r="EK289" i="17"/>
  <c r="EJ289" i="17"/>
  <c r="ES293" i="17"/>
  <c r="ER293" i="17"/>
  <c r="EO294" i="17"/>
  <c r="EN294" i="17"/>
  <c r="EK295" i="17"/>
  <c r="EJ295" i="17"/>
  <c r="ES299" i="17"/>
  <c r="ER299" i="17"/>
  <c r="EO300" i="17"/>
  <c r="EN300" i="17"/>
  <c r="EK301" i="17"/>
  <c r="EJ301" i="17"/>
  <c r="ES305" i="17"/>
  <c r="ER305" i="17"/>
  <c r="EO306" i="17"/>
  <c r="EN306" i="17"/>
  <c r="EK307" i="17"/>
  <c r="EJ307" i="17"/>
  <c r="ES311" i="17"/>
  <c r="ER311" i="17"/>
  <c r="EO312" i="17"/>
  <c r="EN312" i="17"/>
  <c r="EK313" i="17"/>
  <c r="EJ313" i="17"/>
  <c r="ES317" i="17"/>
  <c r="ER317" i="17"/>
  <c r="EO318" i="17"/>
  <c r="EN318" i="17"/>
  <c r="EJ319" i="17"/>
  <c r="EK319" i="17"/>
  <c r="ES323" i="17"/>
  <c r="ER323" i="17"/>
  <c r="EO324" i="17"/>
  <c r="EN324" i="17"/>
  <c r="EJ325" i="17"/>
  <c r="EK325" i="17"/>
  <c r="ES329" i="17"/>
  <c r="ER329" i="17"/>
  <c r="EO330" i="17"/>
  <c r="EN330" i="17"/>
  <c r="EJ331" i="17"/>
  <c r="EK331" i="17"/>
  <c r="ES335" i="17"/>
  <c r="ER335" i="17"/>
  <c r="EO336" i="17"/>
  <c r="EN336" i="17"/>
  <c r="EK337" i="17"/>
  <c r="EJ337" i="17"/>
  <c r="ES341" i="17"/>
  <c r="ER341" i="17"/>
  <c r="EO342" i="17"/>
  <c r="EN342" i="17"/>
  <c r="EJ343" i="17"/>
  <c r="EK343" i="17"/>
  <c r="ES347" i="17"/>
  <c r="ER347" i="17"/>
  <c r="EO348" i="17"/>
  <c r="EN348" i="17"/>
  <c r="EJ349" i="17"/>
  <c r="EK349" i="17"/>
  <c r="ES353" i="17"/>
  <c r="ER353" i="17"/>
  <c r="EN354" i="17"/>
  <c r="EO354" i="17"/>
  <c r="EJ355" i="17"/>
  <c r="EK355" i="17"/>
  <c r="ES359" i="17"/>
  <c r="ER359" i="17"/>
  <c r="EO360" i="17"/>
  <c r="EN360" i="17"/>
  <c r="EK361" i="17"/>
  <c r="EJ361" i="17"/>
  <c r="ES365" i="17"/>
  <c r="ER365" i="17"/>
  <c r="EO366" i="17"/>
  <c r="EN366" i="17"/>
  <c r="EJ367" i="17"/>
  <c r="EK367" i="17"/>
  <c r="ES371" i="17"/>
  <c r="ER371" i="17"/>
  <c r="EO372" i="17"/>
  <c r="EN372" i="17"/>
  <c r="EJ373" i="17"/>
  <c r="EK373" i="17"/>
  <c r="ES377" i="17"/>
  <c r="ER377" i="17"/>
  <c r="EO378" i="17"/>
  <c r="EN378" i="17"/>
  <c r="EJ379" i="17"/>
  <c r="EK379" i="17"/>
  <c r="ES383" i="17"/>
  <c r="ER383" i="17"/>
  <c r="EO384" i="17"/>
  <c r="EN384" i="17"/>
  <c r="EK385" i="17"/>
  <c r="EJ385" i="17"/>
  <c r="ES389" i="17"/>
  <c r="ER389" i="17"/>
  <c r="EO390" i="17"/>
  <c r="EN390" i="17"/>
  <c r="EJ391" i="17"/>
  <c r="EK391" i="17"/>
  <c r="ES395" i="17"/>
  <c r="ER395" i="17"/>
  <c r="EO396" i="17"/>
  <c r="EN396" i="17"/>
  <c r="EJ397" i="17"/>
  <c r="EK397" i="17"/>
  <c r="ES401" i="17"/>
  <c r="ER401" i="17"/>
  <c r="EO402" i="17"/>
  <c r="EN402" i="17"/>
  <c r="EJ403" i="17"/>
  <c r="EK403" i="17"/>
  <c r="ER407" i="17"/>
  <c r="ES407" i="17"/>
  <c r="EO408" i="17"/>
  <c r="EN408" i="17"/>
  <c r="EK409" i="17"/>
  <c r="EJ409" i="17"/>
  <c r="ES413" i="17"/>
  <c r="ER413" i="17"/>
  <c r="EO414" i="17"/>
  <c r="EN414" i="17"/>
  <c r="EJ415" i="17"/>
  <c r="EK415" i="17"/>
  <c r="ER419" i="17"/>
  <c r="ES419" i="17"/>
  <c r="EO420" i="17"/>
  <c r="EN420" i="17"/>
  <c r="EJ421" i="17"/>
  <c r="EK421" i="17"/>
  <c r="ES425" i="17"/>
  <c r="ER425" i="17"/>
  <c r="EO426" i="17"/>
  <c r="EN426" i="17"/>
  <c r="EK427" i="17"/>
  <c r="EJ427" i="17"/>
  <c r="ER431" i="17"/>
  <c r="ES431" i="17"/>
  <c r="EO432" i="17"/>
  <c r="EN432" i="17"/>
  <c r="EK433" i="17"/>
  <c r="EJ433" i="17"/>
  <c r="ES437" i="17"/>
  <c r="ER437" i="17"/>
  <c r="EO438" i="17"/>
  <c r="EN438" i="17"/>
  <c r="EJ439" i="17"/>
  <c r="EK439" i="17"/>
  <c r="ER443" i="17"/>
  <c r="ES443" i="17"/>
  <c r="EN444" i="17"/>
  <c r="EO444" i="17"/>
  <c r="EJ445" i="17"/>
  <c r="EK445" i="17"/>
  <c r="ES449" i="17"/>
  <c r="ER449" i="17"/>
  <c r="EO450" i="17"/>
  <c r="EN450" i="17"/>
  <c r="EJ451" i="17"/>
  <c r="EK451" i="17"/>
  <c r="ER455" i="17"/>
  <c r="ES455" i="17"/>
  <c r="EN456" i="17"/>
  <c r="EO456" i="17"/>
  <c r="EK457" i="17"/>
  <c r="EJ457" i="17"/>
  <c r="ES461" i="17"/>
  <c r="ER461" i="17"/>
  <c r="EO462" i="17"/>
  <c r="EN462" i="17"/>
  <c r="EJ463" i="17"/>
  <c r="EK463" i="17"/>
  <c r="ER467" i="17"/>
  <c r="ES467" i="17"/>
  <c r="EN468" i="17"/>
  <c r="EO468" i="17"/>
  <c r="EK469" i="17"/>
  <c r="EJ469" i="17"/>
  <c r="ES473" i="17"/>
  <c r="ER473" i="17"/>
  <c r="EO474" i="17"/>
  <c r="EN474" i="17"/>
  <c r="EJ475" i="17"/>
  <c r="EK475" i="17"/>
  <c r="ER479" i="17"/>
  <c r="ES479" i="17"/>
  <c r="EN480" i="17"/>
  <c r="EO480" i="17"/>
  <c r="EK481" i="17"/>
  <c r="EJ481" i="17"/>
  <c r="ES485" i="17"/>
  <c r="ER485" i="17"/>
  <c r="EN486" i="17"/>
  <c r="EO486" i="17"/>
  <c r="EJ487" i="17"/>
  <c r="EK487" i="17"/>
  <c r="ER491" i="17"/>
  <c r="ES491" i="17"/>
  <c r="EO492" i="17"/>
  <c r="EN492" i="17"/>
  <c r="EK493" i="17"/>
  <c r="EJ493" i="17"/>
  <c r="ES497" i="17"/>
  <c r="ER497" i="17"/>
  <c r="EO498" i="17"/>
  <c r="EN498" i="17"/>
  <c r="EJ499" i="17"/>
  <c r="EK499" i="17"/>
  <c r="BX380" i="17"/>
  <c r="BX416" i="17"/>
  <c r="BX488" i="17"/>
  <c r="DM493" i="17"/>
  <c r="DM499" i="17"/>
  <c r="BX135" i="17"/>
  <c r="DO493" i="17"/>
  <c r="DO499" i="17"/>
  <c r="BX430" i="17"/>
  <c r="BX448" i="17"/>
  <c r="DC38" i="17"/>
  <c r="DC44" i="17"/>
  <c r="DC50" i="17"/>
  <c r="DC56" i="17"/>
  <c r="DC134" i="17"/>
  <c r="DC140" i="17"/>
  <c r="DE140" i="17" s="1"/>
  <c r="DC146" i="17"/>
  <c r="DC152" i="17"/>
  <c r="DC158" i="17"/>
  <c r="DC164" i="17"/>
  <c r="DC170" i="17"/>
  <c r="DC176" i="17"/>
  <c r="DC182" i="17"/>
  <c r="DC188" i="17"/>
  <c r="DC194" i="17"/>
  <c r="DC200" i="17"/>
  <c r="DC206" i="17"/>
  <c r="DC212" i="17"/>
  <c r="DE212" i="17" s="1"/>
  <c r="DC218" i="17"/>
  <c r="DC224" i="17"/>
  <c r="DC230" i="17"/>
  <c r="DC236" i="17"/>
  <c r="DC242" i="17"/>
  <c r="DC248" i="17"/>
  <c r="DC254" i="17"/>
  <c r="DC260" i="17"/>
  <c r="DC266" i="17"/>
  <c r="DC272" i="17"/>
  <c r="DC278" i="17"/>
  <c r="DC284" i="17"/>
  <c r="DC290" i="17"/>
  <c r="DC296" i="17"/>
  <c r="DC302" i="17"/>
  <c r="DC308" i="17"/>
  <c r="DC314" i="17"/>
  <c r="DC320" i="17"/>
  <c r="DC326" i="17"/>
  <c r="DC332" i="17"/>
  <c r="DC338" i="17"/>
  <c r="DC344" i="17"/>
  <c r="DC350" i="17"/>
  <c r="DC356" i="17"/>
  <c r="DC362" i="17"/>
  <c r="DC368" i="17"/>
  <c r="DC374" i="17"/>
  <c r="DC380" i="17"/>
  <c r="DC386" i="17"/>
  <c r="DC392" i="17"/>
  <c r="DC398" i="17"/>
  <c r="DC404" i="17"/>
  <c r="DC410" i="17"/>
  <c r="DC422" i="17"/>
  <c r="DC452" i="17"/>
  <c r="DC458" i="17"/>
  <c r="DC464" i="17"/>
  <c r="DC470" i="17"/>
  <c r="DB159" i="17"/>
  <c r="DB165" i="17"/>
  <c r="DE165" i="17" s="1"/>
  <c r="DB171" i="17"/>
  <c r="DB177" i="17"/>
  <c r="DB183" i="17"/>
  <c r="DB189" i="17"/>
  <c r="DB195" i="17"/>
  <c r="DD195" i="17" s="1"/>
  <c r="DB201" i="17"/>
  <c r="DE201" i="17" s="1"/>
  <c r="DB207" i="17"/>
  <c r="DD207" i="17" s="1"/>
  <c r="DB213" i="17"/>
  <c r="DB219" i="17"/>
  <c r="DB225" i="17"/>
  <c r="DB231" i="17"/>
  <c r="DB237" i="17"/>
  <c r="DB243" i="17"/>
  <c r="DD243" i="17" s="1"/>
  <c r="DB249" i="17"/>
  <c r="DB255" i="17"/>
  <c r="DB261" i="17"/>
  <c r="DB267" i="17"/>
  <c r="DB273" i="17"/>
  <c r="DE273" i="17" s="1"/>
  <c r="DB279" i="17"/>
  <c r="DB285" i="17"/>
  <c r="DB291" i="17"/>
  <c r="DB297" i="17"/>
  <c r="DB303" i="17"/>
  <c r="DB309" i="17"/>
  <c r="DB315" i="17"/>
  <c r="DB321" i="17"/>
  <c r="DB327" i="17"/>
  <c r="DB333" i="17"/>
  <c r="DB339" i="17"/>
  <c r="DB345" i="17"/>
  <c r="DE345" i="17" s="1"/>
  <c r="DB351" i="17"/>
  <c r="DB357" i="17"/>
  <c r="DB363" i="17"/>
  <c r="DB369" i="17"/>
  <c r="DB375" i="17"/>
  <c r="DE375" i="17" s="1"/>
  <c r="DB381" i="17"/>
  <c r="DE381" i="17" s="1"/>
  <c r="DB387" i="17"/>
  <c r="DE387" i="17" s="1"/>
  <c r="DB393" i="17"/>
  <c r="DB399" i="17"/>
  <c r="DB405" i="17"/>
  <c r="DB411" i="17"/>
  <c r="DD411" i="17" s="1"/>
  <c r="DB417" i="17"/>
  <c r="DB423" i="17"/>
  <c r="DB429" i="17"/>
  <c r="DB435" i="17"/>
  <c r="DB441" i="17"/>
  <c r="DB447" i="17"/>
  <c r="DB453" i="17"/>
  <c r="DB459" i="17"/>
  <c r="DB465" i="17"/>
  <c r="DB471" i="17"/>
  <c r="DB477" i="17"/>
  <c r="DC82" i="17"/>
  <c r="DD82" i="17" s="1"/>
  <c r="DC88" i="17"/>
  <c r="DD88" i="17" s="1"/>
  <c r="DC94" i="17"/>
  <c r="DE94" i="17" s="1"/>
  <c r="DC100" i="17"/>
  <c r="DD100" i="17" s="1"/>
  <c r="DC106" i="17"/>
  <c r="DE106" i="17" s="1"/>
  <c r="DC112" i="17"/>
  <c r="DD112" i="17" s="1"/>
  <c r="DC118" i="17"/>
  <c r="DE118" i="17" s="1"/>
  <c r="DC124" i="17"/>
  <c r="DD124" i="17" s="1"/>
  <c r="DC130" i="17"/>
  <c r="DE130" i="17" s="1"/>
  <c r="DC136" i="17"/>
  <c r="DC142" i="17"/>
  <c r="DE142" i="17" s="1"/>
  <c r="DC148" i="17"/>
  <c r="DD148" i="17" s="1"/>
  <c r="DC154" i="17"/>
  <c r="DC160" i="17"/>
  <c r="DE160" i="17" s="1"/>
  <c r="DC166" i="17"/>
  <c r="DD166" i="17" s="1"/>
  <c r="DC172" i="17"/>
  <c r="DD172" i="17" s="1"/>
  <c r="DC178" i="17"/>
  <c r="DE178" i="17" s="1"/>
  <c r="DC184" i="17"/>
  <c r="DD184" i="17" s="1"/>
  <c r="DC190" i="17"/>
  <c r="DD190" i="17" s="1"/>
  <c r="DC196" i="17"/>
  <c r="DD196" i="17" s="1"/>
  <c r="DC202" i="17"/>
  <c r="DE202" i="17" s="1"/>
  <c r="DC208" i="17"/>
  <c r="DE208" i="17" s="1"/>
  <c r="DC214" i="17"/>
  <c r="DE214" i="17" s="1"/>
  <c r="DC220" i="17"/>
  <c r="DD220" i="17" s="1"/>
  <c r="DC226" i="17"/>
  <c r="DE226" i="17" s="1"/>
  <c r="DC232" i="17"/>
  <c r="DD232" i="17" s="1"/>
  <c r="DC238" i="17"/>
  <c r="DD238" i="17" s="1"/>
  <c r="DC244" i="17"/>
  <c r="DD244" i="17" s="1"/>
  <c r="DC250" i="17"/>
  <c r="DD250" i="17" s="1"/>
  <c r="DC256" i="17"/>
  <c r="DC262" i="17"/>
  <c r="DE262" i="17" s="1"/>
  <c r="DC268" i="17"/>
  <c r="DD268" i="17" s="1"/>
  <c r="DC274" i="17"/>
  <c r="DD274" i="17" s="1"/>
  <c r="DC280" i="17"/>
  <c r="DC286" i="17"/>
  <c r="DE286" i="17" s="1"/>
  <c r="DC292" i="17"/>
  <c r="DD292" i="17" s="1"/>
  <c r="DC298" i="17"/>
  <c r="DE298" i="17" s="1"/>
  <c r="DC304" i="17"/>
  <c r="DD304" i="17" s="1"/>
  <c r="DC310" i="17"/>
  <c r="DD310" i="17" s="1"/>
  <c r="DC316" i="17"/>
  <c r="DE316" i="17" s="1"/>
  <c r="DC322" i="17"/>
  <c r="DC328" i="17"/>
  <c r="DD328" i="17" s="1"/>
  <c r="DC334" i="17"/>
  <c r="DC340" i="17"/>
  <c r="DC346" i="17"/>
  <c r="DC352" i="17"/>
  <c r="DC358" i="17"/>
  <c r="DE358" i="17" s="1"/>
  <c r="DC364" i="17"/>
  <c r="DD364" i="17" s="1"/>
  <c r="DC370" i="17"/>
  <c r="DE370" i="17" s="1"/>
  <c r="DC376" i="17"/>
  <c r="DD376" i="17" s="1"/>
  <c r="DC382" i="17"/>
  <c r="DD382" i="17" s="1"/>
  <c r="DC388" i="17"/>
  <c r="DD388" i="17" s="1"/>
  <c r="DC394" i="17"/>
  <c r="DE394" i="17" s="1"/>
  <c r="DC400" i="17"/>
  <c r="DC406" i="17"/>
  <c r="DE406" i="17" s="1"/>
  <c r="DC412" i="17"/>
  <c r="DD412" i="17" s="1"/>
  <c r="DC418" i="17"/>
  <c r="DE418" i="17" s="1"/>
  <c r="DC424" i="17"/>
  <c r="DE424" i="17" s="1"/>
  <c r="DC430" i="17"/>
  <c r="DC436" i="17"/>
  <c r="DC442" i="17"/>
  <c r="DC448" i="17"/>
  <c r="DC454" i="17"/>
  <c r="DC460" i="17"/>
  <c r="DC466" i="17"/>
  <c r="DC472" i="17"/>
  <c r="DD472" i="17" s="1"/>
  <c r="DC478" i="17"/>
  <c r="DC484" i="17"/>
  <c r="DC490" i="17"/>
  <c r="DC496" i="17"/>
  <c r="DN6" i="17"/>
  <c r="DJ14" i="17"/>
  <c r="DJ20" i="17"/>
  <c r="DD29" i="17"/>
  <c r="DE29" i="17"/>
  <c r="DN30" i="17"/>
  <c r="DF34" i="17"/>
  <c r="DH34" i="17" s="1"/>
  <c r="DG34" i="17"/>
  <c r="DI34" i="17" s="1"/>
  <c r="DL43" i="17"/>
  <c r="DF46" i="17"/>
  <c r="DH46" i="17" s="1"/>
  <c r="DG46" i="17"/>
  <c r="DI46" i="17" s="1"/>
  <c r="DF52" i="17"/>
  <c r="DH52" i="17" s="1"/>
  <c r="DG52" i="17"/>
  <c r="DI52" i="17" s="1"/>
  <c r="DD65" i="17"/>
  <c r="DE65" i="17"/>
  <c r="DN66" i="17"/>
  <c r="DF70" i="17"/>
  <c r="DH70" i="17" s="1"/>
  <c r="DG70" i="17"/>
  <c r="DI70" i="17" s="1"/>
  <c r="DG94" i="17"/>
  <c r="DI94" i="17" s="1"/>
  <c r="DF94" i="17"/>
  <c r="DH94" i="17" s="1"/>
  <c r="DJ98" i="17"/>
  <c r="DF100" i="17"/>
  <c r="DH100" i="17" s="1"/>
  <c r="DG100" i="17"/>
  <c r="DI100" i="17" s="1"/>
  <c r="DJ104" i="17"/>
  <c r="DF136" i="17"/>
  <c r="DH136" i="17" s="1"/>
  <c r="DG136" i="17"/>
  <c r="DI136" i="17" s="1"/>
  <c r="DF148" i="17"/>
  <c r="DH148" i="17" s="1"/>
  <c r="DG148" i="17"/>
  <c r="DI148" i="17" s="1"/>
  <c r="DJ158" i="17"/>
  <c r="DL169" i="17"/>
  <c r="DL199" i="17"/>
  <c r="DE203" i="17"/>
  <c r="DD203" i="17"/>
  <c r="DN204" i="17"/>
  <c r="DL211" i="17"/>
  <c r="DL217" i="17"/>
  <c r="DJ254" i="17"/>
  <c r="DF256" i="17"/>
  <c r="DH256" i="17" s="1"/>
  <c r="DG256" i="17"/>
  <c r="DI256" i="17" s="1"/>
  <c r="DF262" i="17"/>
  <c r="DH262" i="17" s="1"/>
  <c r="DG262" i="17"/>
  <c r="DI262" i="17" s="1"/>
  <c r="DJ272" i="17"/>
  <c r="DJ278" i="17"/>
  <c r="DL289" i="17"/>
  <c r="DF292" i="17"/>
  <c r="DH292" i="17" s="1"/>
  <c r="DG292" i="17"/>
  <c r="DI292" i="17" s="1"/>
  <c r="DN312" i="17"/>
  <c r="DJ314" i="17"/>
  <c r="DE347" i="17"/>
  <c r="DD347" i="17"/>
  <c r="DJ350" i="17"/>
  <c r="DG370" i="17"/>
  <c r="DI370" i="17" s="1"/>
  <c r="DF370" i="17"/>
  <c r="DH370" i="17" s="1"/>
  <c r="DJ398" i="17"/>
  <c r="DJ404" i="17"/>
  <c r="DN408" i="17"/>
  <c r="DF412" i="17"/>
  <c r="DH412" i="17" s="1"/>
  <c r="DG412" i="17"/>
  <c r="DI412" i="17" s="1"/>
  <c r="DN414" i="17"/>
  <c r="DF448" i="17"/>
  <c r="DH448" i="17" s="1"/>
  <c r="DG448" i="17"/>
  <c r="DI448" i="17" s="1"/>
  <c r="DG454" i="17"/>
  <c r="DI454" i="17" s="1"/>
  <c r="DF454" i="17"/>
  <c r="DH454" i="17" s="1"/>
  <c r="DL457" i="17"/>
  <c r="DE479" i="17"/>
  <c r="DD479" i="17"/>
  <c r="DM7" i="17"/>
  <c r="DK8" i="17"/>
  <c r="DK20" i="17"/>
  <c r="EA27" i="17"/>
  <c r="DZ27" i="17"/>
  <c r="DY27" i="17"/>
  <c r="DX27" i="17"/>
  <c r="DW27" i="17"/>
  <c r="DV27" i="17"/>
  <c r="CZ27" i="17"/>
  <c r="DA27" i="17"/>
  <c r="DO36" i="17"/>
  <c r="EA39" i="17"/>
  <c r="DZ39" i="17"/>
  <c r="DX39" i="17"/>
  <c r="DY39" i="17"/>
  <c r="DW39" i="17"/>
  <c r="DV39" i="17"/>
  <c r="CZ39" i="17"/>
  <c r="DA39" i="17"/>
  <c r="EA51" i="17"/>
  <c r="DZ51" i="17"/>
  <c r="DY51" i="17"/>
  <c r="DX51" i="17"/>
  <c r="DW51" i="17"/>
  <c r="DV51" i="17"/>
  <c r="CZ51" i="17"/>
  <c r="DA51" i="17"/>
  <c r="DM55" i="17"/>
  <c r="DX99" i="17"/>
  <c r="DW99" i="17"/>
  <c r="DV99" i="17"/>
  <c r="EA99" i="17"/>
  <c r="DY99" i="17"/>
  <c r="DZ99" i="17"/>
  <c r="CZ99" i="17"/>
  <c r="DA99" i="17"/>
  <c r="DY105" i="17"/>
  <c r="DW105" i="17"/>
  <c r="DV105" i="17"/>
  <c r="DZ105" i="17"/>
  <c r="DX105" i="17"/>
  <c r="EA105" i="17"/>
  <c r="CZ105" i="17"/>
  <c r="DA105" i="17"/>
  <c r="DK110" i="17"/>
  <c r="DM115" i="17"/>
  <c r="DY117" i="17"/>
  <c r="DW117" i="17"/>
  <c r="DV117" i="17"/>
  <c r="EA117" i="17"/>
  <c r="DZ117" i="17"/>
  <c r="DX117" i="17"/>
  <c r="CZ117" i="17"/>
  <c r="DA117" i="17"/>
  <c r="DO120" i="17"/>
  <c r="DM121" i="17"/>
  <c r="DK122" i="17"/>
  <c r="DM145" i="17"/>
  <c r="DK146" i="17"/>
  <c r="EA165" i="17"/>
  <c r="DX165" i="17"/>
  <c r="DZ165" i="17"/>
  <c r="DY165" i="17"/>
  <c r="DW165" i="17"/>
  <c r="DV165" i="17"/>
  <c r="CZ165" i="17"/>
  <c r="DA165" i="17"/>
  <c r="DO180" i="17"/>
  <c r="DM181" i="17"/>
  <c r="DM187" i="17"/>
  <c r="DM193" i="17"/>
  <c r="DK194" i="17"/>
  <c r="DW195" i="17"/>
  <c r="DV195" i="17"/>
  <c r="DY195" i="17"/>
  <c r="DX195" i="17"/>
  <c r="EA195" i="17"/>
  <c r="DZ195" i="17"/>
  <c r="CZ195" i="17"/>
  <c r="DA195" i="17"/>
  <c r="DM211" i="17"/>
  <c r="DK212" i="17"/>
  <c r="DW219" i="17"/>
  <c r="DV219" i="17"/>
  <c r="EA219" i="17"/>
  <c r="DZ219" i="17"/>
  <c r="DY219" i="17"/>
  <c r="DX219" i="17"/>
  <c r="CZ219" i="17"/>
  <c r="DA219" i="17"/>
  <c r="DK254" i="17"/>
  <c r="DZ261" i="17"/>
  <c r="DY261" i="17"/>
  <c r="EA261" i="17"/>
  <c r="DX261" i="17"/>
  <c r="DW261" i="17"/>
  <c r="DV261" i="17"/>
  <c r="CZ261" i="17"/>
  <c r="DA261" i="17"/>
  <c r="DK266" i="17"/>
  <c r="DO300" i="17"/>
  <c r="DM301" i="17"/>
  <c r="DM313" i="17"/>
  <c r="DO330" i="17"/>
  <c r="DV333" i="17"/>
  <c r="EA333" i="17"/>
  <c r="DZ333" i="17"/>
  <c r="DY333" i="17"/>
  <c r="DX333" i="17"/>
  <c r="DW333" i="17"/>
  <c r="CZ333" i="17"/>
  <c r="DA333" i="17"/>
  <c r="DO342" i="17"/>
  <c r="DK344" i="17"/>
  <c r="DO348" i="17"/>
  <c r="DY351" i="17"/>
  <c r="EA351" i="17"/>
  <c r="DZ351" i="17"/>
  <c r="DX351" i="17"/>
  <c r="DW351" i="17"/>
  <c r="DV351" i="17"/>
  <c r="CZ351" i="17"/>
  <c r="DA351" i="17"/>
  <c r="DM361" i="17"/>
  <c r="DK374" i="17"/>
  <c r="DM385" i="17"/>
  <c r="DM409" i="17"/>
  <c r="DK416" i="17"/>
  <c r="DM421" i="17"/>
  <c r="DO444" i="17"/>
  <c r="DM445" i="17"/>
  <c r="DM463" i="17"/>
  <c r="DM481" i="17"/>
  <c r="EA489" i="17"/>
  <c r="DZ489" i="17"/>
  <c r="DY489" i="17"/>
  <c r="DX489" i="17"/>
  <c r="DW489" i="17"/>
  <c r="DV489" i="17"/>
  <c r="CZ489" i="17"/>
  <c r="DA489" i="17"/>
  <c r="DB6" i="17"/>
  <c r="DJ9" i="17"/>
  <c r="DJ15" i="17"/>
  <c r="DJ33" i="17"/>
  <c r="DB54" i="17"/>
  <c r="DL56" i="17"/>
  <c r="DB60" i="17"/>
  <c r="DL62" i="17"/>
  <c r="DB66" i="17"/>
  <c r="DN73" i="17"/>
  <c r="DN91" i="17"/>
  <c r="DJ93" i="17"/>
  <c r="DN97" i="17"/>
  <c r="DJ99" i="17"/>
  <c r="DB114" i="17"/>
  <c r="DL146" i="17"/>
  <c r="DJ147" i="17"/>
  <c r="DN151" i="17"/>
  <c r="DB156" i="17"/>
  <c r="DN157" i="17"/>
  <c r="DL158" i="17"/>
  <c r="DF161" i="17"/>
  <c r="DH161" i="17" s="1"/>
  <c r="DG161" i="17"/>
  <c r="DI161" i="17" s="1"/>
  <c r="DL170" i="17"/>
  <c r="DL176" i="17"/>
  <c r="DL182" i="17"/>
  <c r="DF185" i="17"/>
  <c r="DH185" i="17" s="1"/>
  <c r="DG185" i="17"/>
  <c r="DI185" i="17" s="1"/>
  <c r="DB192" i="17"/>
  <c r="DN211" i="17"/>
  <c r="DF227" i="17"/>
  <c r="DH227" i="17" s="1"/>
  <c r="DG227" i="17"/>
  <c r="DI227" i="17" s="1"/>
  <c r="DN229" i="17"/>
  <c r="DB234" i="17"/>
  <c r="DJ237" i="17"/>
  <c r="DN241" i="17"/>
  <c r="DB252" i="17"/>
  <c r="DF257" i="17"/>
  <c r="DH257" i="17" s="1"/>
  <c r="DG257" i="17"/>
  <c r="DI257" i="17" s="1"/>
  <c r="DN259" i="17"/>
  <c r="DL272" i="17"/>
  <c r="DB282" i="17"/>
  <c r="DN289" i="17"/>
  <c r="DB300" i="17"/>
  <c r="DL308" i="17"/>
  <c r="DJ321" i="17"/>
  <c r="DJ339" i="17"/>
  <c r="DL344" i="17"/>
  <c r="DL350" i="17"/>
  <c r="DN355" i="17"/>
  <c r="DJ369" i="17"/>
  <c r="DN385" i="17"/>
  <c r="DJ387" i="17"/>
  <c r="DN403" i="17"/>
  <c r="DB426" i="17"/>
  <c r="DN439" i="17"/>
  <c r="DJ459" i="17"/>
  <c r="DJ489" i="17"/>
  <c r="DJ495" i="17"/>
  <c r="BX3" i="17"/>
  <c r="CA3" i="17" s="1"/>
  <c r="DK3" i="17"/>
  <c r="DY4" i="17"/>
  <c r="EA4" i="17"/>
  <c r="DZ4" i="17"/>
  <c r="DX4" i="17"/>
  <c r="DW4" i="17"/>
  <c r="DV4" i="17"/>
  <c r="DA4" i="17"/>
  <c r="CZ4" i="17"/>
  <c r="DC6" i="17"/>
  <c r="DO7" i="17"/>
  <c r="DM8" i="17"/>
  <c r="DK9" i="17"/>
  <c r="EA10" i="17"/>
  <c r="DZ10" i="17"/>
  <c r="DX10" i="17"/>
  <c r="DY10" i="17"/>
  <c r="DW10" i="17"/>
  <c r="DV10" i="17"/>
  <c r="CZ10" i="17"/>
  <c r="DA10" i="17"/>
  <c r="DC12" i="17"/>
  <c r="DO13" i="17"/>
  <c r="DM14" i="17"/>
  <c r="DK15" i="17"/>
  <c r="DZ16" i="17"/>
  <c r="EA16" i="17"/>
  <c r="DY16" i="17"/>
  <c r="DX16" i="17"/>
  <c r="DW16" i="17"/>
  <c r="DV16" i="17"/>
  <c r="DA16" i="17"/>
  <c r="CZ16" i="17"/>
  <c r="DC18" i="17"/>
  <c r="DO19" i="17"/>
  <c r="DM20" i="17"/>
  <c r="DK21" i="17"/>
  <c r="EA22" i="17"/>
  <c r="DZ22" i="17"/>
  <c r="DY22" i="17"/>
  <c r="DX22" i="17"/>
  <c r="DW22" i="17"/>
  <c r="DV22" i="17"/>
  <c r="CZ22" i="17"/>
  <c r="DA22" i="17"/>
  <c r="DC24" i="17"/>
  <c r="DO25" i="17"/>
  <c r="DM26" i="17"/>
  <c r="DK27" i="17"/>
  <c r="DZ28" i="17"/>
  <c r="EA28" i="17"/>
  <c r="DY28" i="17"/>
  <c r="DX28" i="17"/>
  <c r="DW28" i="17"/>
  <c r="DV28" i="17"/>
  <c r="DA28" i="17"/>
  <c r="CZ28" i="17"/>
  <c r="DC30" i="17"/>
  <c r="DO31" i="17"/>
  <c r="DM32" i="17"/>
  <c r="DK33" i="17"/>
  <c r="EA34" i="17"/>
  <c r="DZ34" i="17"/>
  <c r="DX34" i="17"/>
  <c r="DY34" i="17"/>
  <c r="DW34" i="17"/>
  <c r="DV34" i="17"/>
  <c r="CZ34" i="17"/>
  <c r="DA34" i="17"/>
  <c r="DC36" i="17"/>
  <c r="DO37" i="17"/>
  <c r="DM38" i="17"/>
  <c r="DK39" i="17"/>
  <c r="DZ40" i="17"/>
  <c r="DW40" i="17"/>
  <c r="EA40" i="17"/>
  <c r="DY40" i="17"/>
  <c r="DX40" i="17"/>
  <c r="DV40" i="17"/>
  <c r="DA40" i="17"/>
  <c r="CZ40" i="17"/>
  <c r="DC42" i="17"/>
  <c r="DO43" i="17"/>
  <c r="DM44" i="17"/>
  <c r="DK45" i="17"/>
  <c r="EA46" i="17"/>
  <c r="DZ46" i="17"/>
  <c r="DY46" i="17"/>
  <c r="DX46" i="17"/>
  <c r="DW46" i="17"/>
  <c r="DV46" i="17"/>
  <c r="CZ46" i="17"/>
  <c r="DA46" i="17"/>
  <c r="DC48" i="17"/>
  <c r="DO49" i="17"/>
  <c r="DM50" i="17"/>
  <c r="DK51" i="17"/>
  <c r="DV52" i="17"/>
  <c r="EA52" i="17"/>
  <c r="DX52" i="17"/>
  <c r="DZ52" i="17"/>
  <c r="DY52" i="17"/>
  <c r="DW52" i="17"/>
  <c r="DA52" i="17"/>
  <c r="CZ52" i="17"/>
  <c r="DC54" i="17"/>
  <c r="DO55" i="17"/>
  <c r="DM56" i="17"/>
  <c r="DK57" i="17"/>
  <c r="EA58" i="17"/>
  <c r="DZ58" i="17"/>
  <c r="DY58" i="17"/>
  <c r="DX58" i="17"/>
  <c r="DW58" i="17"/>
  <c r="DV58" i="17"/>
  <c r="CZ58" i="17"/>
  <c r="DA58" i="17"/>
  <c r="DC60" i="17"/>
  <c r="DO61" i="17"/>
  <c r="DM62" i="17"/>
  <c r="DK63" i="17"/>
  <c r="EA64" i="17"/>
  <c r="DW64" i="17"/>
  <c r="DV64" i="17"/>
  <c r="DY64" i="17"/>
  <c r="DZ64" i="17"/>
  <c r="DX64" i="17"/>
  <c r="DA64" i="17"/>
  <c r="CZ64" i="17"/>
  <c r="DC66" i="17"/>
  <c r="DO67" i="17"/>
  <c r="DM68" i="17"/>
  <c r="DK69" i="17"/>
  <c r="DV70" i="17"/>
  <c r="DX70" i="17"/>
  <c r="DW70" i="17"/>
  <c r="DZ70" i="17"/>
  <c r="EA70" i="17"/>
  <c r="DY70" i="17"/>
  <c r="CZ70" i="17"/>
  <c r="DA70" i="17"/>
  <c r="DC72" i="17"/>
  <c r="DO73" i="17"/>
  <c r="DM74" i="17"/>
  <c r="DK75" i="17"/>
  <c r="EA76" i="17"/>
  <c r="DW76" i="17"/>
  <c r="DZ76" i="17"/>
  <c r="DY76" i="17"/>
  <c r="DX76" i="17"/>
  <c r="DV76" i="17"/>
  <c r="DA76" i="17"/>
  <c r="CZ76" i="17"/>
  <c r="DC78" i="17"/>
  <c r="DO79" i="17"/>
  <c r="DM80" i="17"/>
  <c r="DK81" i="17"/>
  <c r="DW82" i="17"/>
  <c r="DV82" i="17"/>
  <c r="EA82" i="17"/>
  <c r="DZ82" i="17"/>
  <c r="DX82" i="17"/>
  <c r="DY82" i="17"/>
  <c r="CZ82" i="17"/>
  <c r="DA82" i="17"/>
  <c r="DC84" i="17"/>
  <c r="DO85" i="17"/>
  <c r="DM86" i="17"/>
  <c r="DK87" i="17"/>
  <c r="DY88" i="17"/>
  <c r="DV88" i="17"/>
  <c r="EA88" i="17"/>
  <c r="DZ88" i="17"/>
  <c r="DX88" i="17"/>
  <c r="DW88" i="17"/>
  <c r="DA88" i="17"/>
  <c r="CZ88" i="17"/>
  <c r="DC90" i="17"/>
  <c r="DO91" i="17"/>
  <c r="DM92" i="17"/>
  <c r="DK93" i="17"/>
  <c r="DX94" i="17"/>
  <c r="DW94" i="17"/>
  <c r="DV94" i="17"/>
  <c r="EA94" i="17"/>
  <c r="DZ94" i="17"/>
  <c r="DY94" i="17"/>
  <c r="CZ94" i="17"/>
  <c r="DA94" i="17"/>
  <c r="DC96" i="17"/>
  <c r="DO97" i="17"/>
  <c r="DM98" i="17"/>
  <c r="BX99" i="17"/>
  <c r="DK99" i="17"/>
  <c r="DY100" i="17"/>
  <c r="DW100" i="17"/>
  <c r="DV100" i="17"/>
  <c r="DX100" i="17"/>
  <c r="EA100" i="17"/>
  <c r="DZ100" i="17"/>
  <c r="DA100" i="17"/>
  <c r="CZ100" i="17"/>
  <c r="DC102" i="17"/>
  <c r="DO103" i="17"/>
  <c r="DM104" i="17"/>
  <c r="DK105" i="17"/>
  <c r="DX106" i="17"/>
  <c r="DW106" i="17"/>
  <c r="DV106" i="17"/>
  <c r="EA106" i="17"/>
  <c r="DY106" i="17"/>
  <c r="DZ106" i="17"/>
  <c r="CZ106" i="17"/>
  <c r="DA106" i="17"/>
  <c r="DC108" i="17"/>
  <c r="DO109" i="17"/>
  <c r="DM110" i="17"/>
  <c r="DK111" i="17"/>
  <c r="DY112" i="17"/>
  <c r="DW112" i="17"/>
  <c r="DV112" i="17"/>
  <c r="DZ112" i="17"/>
  <c r="DX112" i="17"/>
  <c r="EA112" i="17"/>
  <c r="DA112" i="17"/>
  <c r="CZ112" i="17"/>
  <c r="DC114" i="17"/>
  <c r="DO115" i="17"/>
  <c r="DM116" i="17"/>
  <c r="DK117" i="17"/>
  <c r="DX118" i="17"/>
  <c r="DW118" i="17"/>
  <c r="DV118" i="17"/>
  <c r="EA118" i="17"/>
  <c r="DZ118" i="17"/>
  <c r="DY118" i="17"/>
  <c r="CZ118" i="17"/>
  <c r="DA118" i="17"/>
  <c r="DC120" i="17"/>
  <c r="DO121" i="17"/>
  <c r="DM122" i="17"/>
  <c r="DK123" i="17"/>
  <c r="EA124" i="17"/>
  <c r="DY124" i="17"/>
  <c r="DW124" i="17"/>
  <c r="DV124" i="17"/>
  <c r="DZ124" i="17"/>
  <c r="DX124" i="17"/>
  <c r="DA124" i="17"/>
  <c r="CZ124" i="17"/>
  <c r="DC126" i="17"/>
  <c r="DO127" i="17"/>
  <c r="DM128" i="17"/>
  <c r="DK129" i="17"/>
  <c r="DX130" i="17"/>
  <c r="DW130" i="17"/>
  <c r="DV130" i="17"/>
  <c r="EA130" i="17"/>
  <c r="DZ130" i="17"/>
  <c r="DY130" i="17"/>
  <c r="CZ130" i="17"/>
  <c r="DA130" i="17"/>
  <c r="DC132" i="17"/>
  <c r="DO133" i="17"/>
  <c r="DM134" i="17"/>
  <c r="DK135" i="17"/>
  <c r="EA136" i="17"/>
  <c r="DZ136" i="17"/>
  <c r="DY136" i="17"/>
  <c r="DW136" i="17"/>
  <c r="DV136" i="17"/>
  <c r="DX136" i="17"/>
  <c r="DA136" i="17"/>
  <c r="CZ136" i="17"/>
  <c r="DC138" i="17"/>
  <c r="DO139" i="17"/>
  <c r="DM140" i="17"/>
  <c r="DK141" i="17"/>
  <c r="DY142" i="17"/>
  <c r="DX142" i="17"/>
  <c r="DW142" i="17"/>
  <c r="DV142" i="17"/>
  <c r="EA142" i="17"/>
  <c r="DZ142" i="17"/>
  <c r="CZ142" i="17"/>
  <c r="DA142" i="17"/>
  <c r="DC144" i="17"/>
  <c r="DO145" i="17"/>
  <c r="DM146" i="17"/>
  <c r="DK147" i="17"/>
  <c r="EA148" i="17"/>
  <c r="DZ148" i="17"/>
  <c r="DY148" i="17"/>
  <c r="DW148" i="17"/>
  <c r="DV148" i="17"/>
  <c r="DX148" i="17"/>
  <c r="DA148" i="17"/>
  <c r="CZ148" i="17"/>
  <c r="DC150" i="17"/>
  <c r="DO151" i="17"/>
  <c r="DM152" i="17"/>
  <c r="DK153" i="17"/>
  <c r="DY154" i="17"/>
  <c r="DX154" i="17"/>
  <c r="DW154" i="17"/>
  <c r="DV154" i="17"/>
  <c r="EA154" i="17"/>
  <c r="DZ154" i="17"/>
  <c r="CZ154" i="17"/>
  <c r="DA154" i="17"/>
  <c r="DC156" i="17"/>
  <c r="DO157" i="17"/>
  <c r="DM158" i="17"/>
  <c r="DK159" i="17"/>
  <c r="EA160" i="17"/>
  <c r="DZ160" i="17"/>
  <c r="DY160" i="17"/>
  <c r="DW160" i="17"/>
  <c r="DV160" i="17"/>
  <c r="DX160" i="17"/>
  <c r="DA160" i="17"/>
  <c r="CZ160" i="17"/>
  <c r="DC162" i="17"/>
  <c r="DO163" i="17"/>
  <c r="DM164" i="17"/>
  <c r="DK165" i="17"/>
  <c r="DW166" i="17"/>
  <c r="DX166" i="17"/>
  <c r="DV166" i="17"/>
  <c r="EA166" i="17"/>
  <c r="DZ166" i="17"/>
  <c r="DY166" i="17"/>
  <c r="CZ166" i="17"/>
  <c r="DA166" i="17"/>
  <c r="DC168" i="17"/>
  <c r="DO169" i="17"/>
  <c r="DM170" i="17"/>
  <c r="DK171" i="17"/>
  <c r="EA172" i="17"/>
  <c r="DX172" i="17"/>
  <c r="DW172" i="17"/>
  <c r="DV172" i="17"/>
  <c r="DZ172" i="17"/>
  <c r="DY172" i="17"/>
  <c r="DA172" i="17"/>
  <c r="CZ172" i="17"/>
  <c r="DC174" i="17"/>
  <c r="DO175" i="17"/>
  <c r="DM176" i="17"/>
  <c r="DK177" i="17"/>
  <c r="DW178" i="17"/>
  <c r="DV178" i="17"/>
  <c r="DY178" i="17"/>
  <c r="DX178" i="17"/>
  <c r="EA178" i="17"/>
  <c r="DZ178" i="17"/>
  <c r="CZ178" i="17"/>
  <c r="DA178" i="17"/>
  <c r="DC180" i="17"/>
  <c r="DO181" i="17"/>
  <c r="DM182" i="17"/>
  <c r="DK183" i="17"/>
  <c r="EA184" i="17"/>
  <c r="DX184" i="17"/>
  <c r="DW184" i="17"/>
  <c r="DV184" i="17"/>
  <c r="DZ184" i="17"/>
  <c r="DY184" i="17"/>
  <c r="DA184" i="17"/>
  <c r="CZ184" i="17"/>
  <c r="DC186" i="17"/>
  <c r="DO187" i="17"/>
  <c r="DM188" i="17"/>
  <c r="DK189" i="17"/>
  <c r="DW190" i="17"/>
  <c r="DV190" i="17"/>
  <c r="DY190" i="17"/>
  <c r="DX190" i="17"/>
  <c r="EA190" i="17"/>
  <c r="DZ190" i="17"/>
  <c r="CZ190" i="17"/>
  <c r="DA190" i="17"/>
  <c r="DC192" i="17"/>
  <c r="DO193" i="17"/>
  <c r="DM194" i="17"/>
  <c r="DK195" i="17"/>
  <c r="EA196" i="17"/>
  <c r="DZ196" i="17"/>
  <c r="DY196" i="17"/>
  <c r="DX196" i="17"/>
  <c r="DW196" i="17"/>
  <c r="DV196" i="17"/>
  <c r="DA196" i="17"/>
  <c r="CZ196" i="17"/>
  <c r="DC198" i="17"/>
  <c r="DO199" i="17"/>
  <c r="DM200" i="17"/>
  <c r="DK201" i="17"/>
  <c r="DW202" i="17"/>
  <c r="DV202" i="17"/>
  <c r="EA202" i="17"/>
  <c r="DY202" i="17"/>
  <c r="DX202" i="17"/>
  <c r="DZ202" i="17"/>
  <c r="CZ202" i="17"/>
  <c r="DA202" i="17"/>
  <c r="DC204" i="17"/>
  <c r="DO205" i="17"/>
  <c r="DM206" i="17"/>
  <c r="DK207" i="17"/>
  <c r="EA208" i="17"/>
  <c r="DZ208" i="17"/>
  <c r="DY208" i="17"/>
  <c r="DX208" i="17"/>
  <c r="DW208" i="17"/>
  <c r="DV208" i="17"/>
  <c r="DA208" i="17"/>
  <c r="CZ208" i="17"/>
  <c r="DC210" i="17"/>
  <c r="DO211" i="17"/>
  <c r="DM212" i="17"/>
  <c r="DK213" i="17"/>
  <c r="DW214" i="17"/>
  <c r="DV214" i="17"/>
  <c r="EA214" i="17"/>
  <c r="DZ214" i="17"/>
  <c r="DY214" i="17"/>
  <c r="DX214" i="17"/>
  <c r="CZ214" i="17"/>
  <c r="DA214" i="17"/>
  <c r="DC216" i="17"/>
  <c r="DO217" i="17"/>
  <c r="DM218" i="17"/>
  <c r="DK219" i="17"/>
  <c r="EA220" i="17"/>
  <c r="DZ220" i="17"/>
  <c r="DY220" i="17"/>
  <c r="DX220" i="17"/>
  <c r="DW220" i="17"/>
  <c r="DV220" i="17"/>
  <c r="DA220" i="17"/>
  <c r="CZ220" i="17"/>
  <c r="DC222" i="17"/>
  <c r="DO223" i="17"/>
  <c r="DM224" i="17"/>
  <c r="DK225" i="17"/>
  <c r="DW226" i="17"/>
  <c r="DV226" i="17"/>
  <c r="DY226" i="17"/>
  <c r="DX226" i="17"/>
  <c r="EA226" i="17"/>
  <c r="DZ226" i="17"/>
  <c r="CZ226" i="17"/>
  <c r="DA226" i="17"/>
  <c r="DC228" i="17"/>
  <c r="DO229" i="17"/>
  <c r="DM230" i="17"/>
  <c r="DK231" i="17"/>
  <c r="EA232" i="17"/>
  <c r="DZ232" i="17"/>
  <c r="DY232" i="17"/>
  <c r="DX232" i="17"/>
  <c r="DW232" i="17"/>
  <c r="DV232" i="17"/>
  <c r="DA232" i="17"/>
  <c r="CZ232" i="17"/>
  <c r="DC234" i="17"/>
  <c r="DO235" i="17"/>
  <c r="DM236" i="17"/>
  <c r="DK237" i="17"/>
  <c r="DW238" i="17"/>
  <c r="DV238" i="17"/>
  <c r="EA238" i="17"/>
  <c r="DY238" i="17"/>
  <c r="DX238" i="17"/>
  <c r="DZ238" i="17"/>
  <c r="CZ238" i="17"/>
  <c r="DA238" i="17"/>
  <c r="DC240" i="17"/>
  <c r="DO241" i="17"/>
  <c r="DM242" i="17"/>
  <c r="DK243" i="17"/>
  <c r="EA244" i="17"/>
  <c r="DZ244" i="17"/>
  <c r="DY244" i="17"/>
  <c r="DX244" i="17"/>
  <c r="DW244" i="17"/>
  <c r="DV244" i="17"/>
  <c r="DA244" i="17"/>
  <c r="CZ244" i="17"/>
  <c r="DC246" i="17"/>
  <c r="DO247" i="17"/>
  <c r="DM248" i="17"/>
  <c r="DK249" i="17"/>
  <c r="DV250" i="17"/>
  <c r="EA250" i="17"/>
  <c r="DZ250" i="17"/>
  <c r="DY250" i="17"/>
  <c r="DX250" i="17"/>
  <c r="DW250" i="17"/>
  <c r="CZ250" i="17"/>
  <c r="DA250" i="17"/>
  <c r="DC252" i="17"/>
  <c r="DO253" i="17"/>
  <c r="DM254" i="17"/>
  <c r="DK255" i="17"/>
  <c r="DY256" i="17"/>
  <c r="DX256" i="17"/>
  <c r="EA256" i="17"/>
  <c r="DZ256" i="17"/>
  <c r="DW256" i="17"/>
  <c r="DV256" i="17"/>
  <c r="DA256" i="17"/>
  <c r="CZ256" i="17"/>
  <c r="DC258" i="17"/>
  <c r="DO259" i="17"/>
  <c r="DM260" i="17"/>
  <c r="DK261" i="17"/>
  <c r="DV262" i="17"/>
  <c r="EA262" i="17"/>
  <c r="DZ262" i="17"/>
  <c r="DY262" i="17"/>
  <c r="DX262" i="17"/>
  <c r="DW262" i="17"/>
  <c r="CZ262" i="17"/>
  <c r="DA262" i="17"/>
  <c r="DC264" i="17"/>
  <c r="DO265" i="17"/>
  <c r="DM266" i="17"/>
  <c r="DK267" i="17"/>
  <c r="EA268" i="17"/>
  <c r="DW268" i="17"/>
  <c r="DV268" i="17"/>
  <c r="DX268" i="17"/>
  <c r="DZ268" i="17"/>
  <c r="DY268" i="17"/>
  <c r="DA268" i="17"/>
  <c r="CZ268" i="17"/>
  <c r="DC270" i="17"/>
  <c r="DO271" i="17"/>
  <c r="DM272" i="17"/>
  <c r="DK273" i="17"/>
  <c r="DV274" i="17"/>
  <c r="EA274" i="17"/>
  <c r="DZ274" i="17"/>
  <c r="DY274" i="17"/>
  <c r="DX274" i="17"/>
  <c r="DW274" i="17"/>
  <c r="CZ274" i="17"/>
  <c r="DA274" i="17"/>
  <c r="DC276" i="17"/>
  <c r="DO277" i="17"/>
  <c r="DM278" i="17"/>
  <c r="DK279" i="17"/>
  <c r="EA280" i="17"/>
  <c r="DZ280" i="17"/>
  <c r="DY280" i="17"/>
  <c r="DW280" i="17"/>
  <c r="DV280" i="17"/>
  <c r="DX280" i="17"/>
  <c r="DA280" i="17"/>
  <c r="CZ280" i="17"/>
  <c r="DC282" i="17"/>
  <c r="DO283" i="17"/>
  <c r="DM284" i="17"/>
  <c r="DK285" i="17"/>
  <c r="EA286" i="17"/>
  <c r="DX286" i="17"/>
  <c r="DZ286" i="17"/>
  <c r="DY286" i="17"/>
  <c r="DW286" i="17"/>
  <c r="DV286" i="17"/>
  <c r="CZ286" i="17"/>
  <c r="DA286" i="17"/>
  <c r="DC288" i="17"/>
  <c r="DO289" i="17"/>
  <c r="DM290" i="17"/>
  <c r="DK291" i="17"/>
  <c r="EA292" i="17"/>
  <c r="DZ292" i="17"/>
  <c r="DY292" i="17"/>
  <c r="DX292" i="17"/>
  <c r="DW292" i="17"/>
  <c r="DV292" i="17"/>
  <c r="DA292" i="17"/>
  <c r="CZ292" i="17"/>
  <c r="DC294" i="17"/>
  <c r="DO295" i="17"/>
  <c r="DM296" i="17"/>
  <c r="DK297" i="17"/>
  <c r="DW298" i="17"/>
  <c r="DV298" i="17"/>
  <c r="EA298" i="17"/>
  <c r="DZ298" i="17"/>
  <c r="DY298" i="17"/>
  <c r="DX298" i="17"/>
  <c r="CZ298" i="17"/>
  <c r="DA298" i="17"/>
  <c r="DC300" i="17"/>
  <c r="DO301" i="17"/>
  <c r="DM302" i="17"/>
  <c r="DK303" i="17"/>
  <c r="EA304" i="17"/>
  <c r="DZ304" i="17"/>
  <c r="DX304" i="17"/>
  <c r="DW304" i="17"/>
  <c r="DY304" i="17"/>
  <c r="DV304" i="17"/>
  <c r="DA304" i="17"/>
  <c r="CZ304" i="17"/>
  <c r="DC306" i="17"/>
  <c r="DO307" i="17"/>
  <c r="DM308" i="17"/>
  <c r="DK309" i="17"/>
  <c r="EA310" i="17"/>
  <c r="DZ310" i="17"/>
  <c r="DY310" i="17"/>
  <c r="DX310" i="17"/>
  <c r="DW310" i="17"/>
  <c r="DV310" i="17"/>
  <c r="CZ310" i="17"/>
  <c r="DA310" i="17"/>
  <c r="DC312" i="17"/>
  <c r="DO313" i="17"/>
  <c r="DM314" i="17"/>
  <c r="DK315" i="17"/>
  <c r="DW316" i="17"/>
  <c r="DV316" i="17"/>
  <c r="EA316" i="17"/>
  <c r="DZ316" i="17"/>
  <c r="DY316" i="17"/>
  <c r="DX316" i="17"/>
  <c r="DA316" i="17"/>
  <c r="CZ316" i="17"/>
  <c r="DC318" i="17"/>
  <c r="DO319" i="17"/>
  <c r="DM320" i="17"/>
  <c r="DK321" i="17"/>
  <c r="EA322" i="17"/>
  <c r="DZ322" i="17"/>
  <c r="DY322" i="17"/>
  <c r="DX322" i="17"/>
  <c r="DW322" i="17"/>
  <c r="DV322" i="17"/>
  <c r="CZ322" i="17"/>
  <c r="DA322" i="17"/>
  <c r="DC324" i="17"/>
  <c r="DO325" i="17"/>
  <c r="DM326" i="17"/>
  <c r="DK327" i="17"/>
  <c r="EA328" i="17"/>
  <c r="DZ328" i="17"/>
  <c r="DY328" i="17"/>
  <c r="DX328" i="17"/>
  <c r="DW328" i="17"/>
  <c r="DV328" i="17"/>
  <c r="DA328" i="17"/>
  <c r="CZ328" i="17"/>
  <c r="DC330" i="17"/>
  <c r="DO331" i="17"/>
  <c r="DM332" i="17"/>
  <c r="DK333" i="17"/>
  <c r="EA334" i="17"/>
  <c r="DZ334" i="17"/>
  <c r="DY334" i="17"/>
  <c r="DX334" i="17"/>
  <c r="DW334" i="17"/>
  <c r="DV334" i="17"/>
  <c r="CZ334" i="17"/>
  <c r="DA334" i="17"/>
  <c r="DC336" i="17"/>
  <c r="DO337" i="17"/>
  <c r="DM338" i="17"/>
  <c r="DK339" i="17"/>
  <c r="DZ340" i="17"/>
  <c r="DY340" i="17"/>
  <c r="DX340" i="17"/>
  <c r="DW340" i="17"/>
  <c r="DV340" i="17"/>
  <c r="EA340" i="17"/>
  <c r="DA340" i="17"/>
  <c r="CZ340" i="17"/>
  <c r="DC342" i="17"/>
  <c r="DO343" i="17"/>
  <c r="DM344" i="17"/>
  <c r="DK345" i="17"/>
  <c r="DZ346" i="17"/>
  <c r="DY346" i="17"/>
  <c r="DX346" i="17"/>
  <c r="DW346" i="17"/>
  <c r="DV346" i="17"/>
  <c r="EA346" i="17"/>
  <c r="CZ346" i="17"/>
  <c r="DA346" i="17"/>
  <c r="DC348" i="17"/>
  <c r="DO349" i="17"/>
  <c r="DM350" i="17"/>
  <c r="DK351" i="17"/>
  <c r="EA352" i="17"/>
  <c r="DZ352" i="17"/>
  <c r="DY352" i="17"/>
  <c r="DX352" i="17"/>
  <c r="DW352" i="17"/>
  <c r="DV352" i="17"/>
  <c r="DA352" i="17"/>
  <c r="CZ352" i="17"/>
  <c r="DC354" i="17"/>
  <c r="DO355" i="17"/>
  <c r="DM356" i="17"/>
  <c r="DK357" i="17"/>
  <c r="EA358" i="17"/>
  <c r="DZ358" i="17"/>
  <c r="DY358" i="17"/>
  <c r="DX358" i="17"/>
  <c r="DW358" i="17"/>
  <c r="DV358" i="17"/>
  <c r="CZ358" i="17"/>
  <c r="DA358" i="17"/>
  <c r="DC360" i="17"/>
  <c r="DO361" i="17"/>
  <c r="DM362" i="17"/>
  <c r="DK363" i="17"/>
  <c r="DX364" i="17"/>
  <c r="DV364" i="17"/>
  <c r="EA364" i="17"/>
  <c r="DZ364" i="17"/>
  <c r="DY364" i="17"/>
  <c r="DW364" i="17"/>
  <c r="DA364" i="17"/>
  <c r="CZ364" i="17"/>
  <c r="DC366" i="17"/>
  <c r="DO367" i="17"/>
  <c r="DM368" i="17"/>
  <c r="DK369" i="17"/>
  <c r="DX370" i="17"/>
  <c r="EA370" i="17"/>
  <c r="DZ370" i="17"/>
  <c r="DY370" i="17"/>
  <c r="DW370" i="17"/>
  <c r="DV370" i="17"/>
  <c r="CZ370" i="17"/>
  <c r="DA370" i="17"/>
  <c r="DC372" i="17"/>
  <c r="DO373" i="17"/>
  <c r="DM374" i="17"/>
  <c r="DK375" i="17"/>
  <c r="EA376" i="17"/>
  <c r="DZ376" i="17"/>
  <c r="DX376" i="17"/>
  <c r="DY376" i="17"/>
  <c r="DW376" i="17"/>
  <c r="DV376" i="17"/>
  <c r="DA376" i="17"/>
  <c r="CZ376" i="17"/>
  <c r="DC378" i="17"/>
  <c r="DO379" i="17"/>
  <c r="DM380" i="17"/>
  <c r="DK381" i="17"/>
  <c r="EA382" i="17"/>
  <c r="DZ382" i="17"/>
  <c r="DY382" i="17"/>
  <c r="DX382" i="17"/>
  <c r="DW382" i="17"/>
  <c r="DV382" i="17"/>
  <c r="CZ382" i="17"/>
  <c r="DA382" i="17"/>
  <c r="DC384" i="17"/>
  <c r="DO385" i="17"/>
  <c r="DM386" i="17"/>
  <c r="DK387" i="17"/>
  <c r="EA388" i="17"/>
  <c r="DZ388" i="17"/>
  <c r="DY388" i="17"/>
  <c r="DX388" i="17"/>
  <c r="DW388" i="17"/>
  <c r="DV388" i="17"/>
  <c r="DA388" i="17"/>
  <c r="CZ388" i="17"/>
  <c r="DC390" i="17"/>
  <c r="DO391" i="17"/>
  <c r="DM392" i="17"/>
  <c r="DK393" i="17"/>
  <c r="EA394" i="17"/>
  <c r="DZ394" i="17"/>
  <c r="DY394" i="17"/>
  <c r="DX394" i="17"/>
  <c r="DW394" i="17"/>
  <c r="DV394" i="17"/>
  <c r="CZ394" i="17"/>
  <c r="DA394" i="17"/>
  <c r="DC396" i="17"/>
  <c r="DO397" i="17"/>
  <c r="DM398" i="17"/>
  <c r="DK399" i="17"/>
  <c r="EA400" i="17"/>
  <c r="DZ400" i="17"/>
  <c r="DY400" i="17"/>
  <c r="DX400" i="17"/>
  <c r="DW400" i="17"/>
  <c r="DV400" i="17"/>
  <c r="DA400" i="17"/>
  <c r="CZ400" i="17"/>
  <c r="DC402" i="17"/>
  <c r="DO403" i="17"/>
  <c r="DM404" i="17"/>
  <c r="DK405" i="17"/>
  <c r="EA406" i="17"/>
  <c r="DZ406" i="17"/>
  <c r="DY406" i="17"/>
  <c r="DX406" i="17"/>
  <c r="DW406" i="17"/>
  <c r="DV406" i="17"/>
  <c r="CZ406" i="17"/>
  <c r="DA406" i="17"/>
  <c r="DC408" i="17"/>
  <c r="DO409" i="17"/>
  <c r="DM410" i="17"/>
  <c r="DK411" i="17"/>
  <c r="EA412" i="17"/>
  <c r="DZ412" i="17"/>
  <c r="DY412" i="17"/>
  <c r="DX412" i="17"/>
  <c r="DW412" i="17"/>
  <c r="DV412" i="17"/>
  <c r="DA412" i="17"/>
  <c r="CZ412" i="17"/>
  <c r="DC414" i="17"/>
  <c r="DO415" i="17"/>
  <c r="DM416" i="17"/>
  <c r="DK417" i="17"/>
  <c r="EA418" i="17"/>
  <c r="DZ418" i="17"/>
  <c r="DY418" i="17"/>
  <c r="DX418" i="17"/>
  <c r="DW418" i="17"/>
  <c r="DV418" i="17"/>
  <c r="CZ418" i="17"/>
  <c r="DA418" i="17"/>
  <c r="DC420" i="17"/>
  <c r="DO421" i="17"/>
  <c r="DM422" i="17"/>
  <c r="DK423" i="17"/>
  <c r="EA424" i="17"/>
  <c r="DZ424" i="17"/>
  <c r="DY424" i="17"/>
  <c r="DX424" i="17"/>
  <c r="DW424" i="17"/>
  <c r="DV424" i="17"/>
  <c r="DA424" i="17"/>
  <c r="CZ424" i="17"/>
  <c r="DC426" i="17"/>
  <c r="DO427" i="17"/>
  <c r="DM428" i="17"/>
  <c r="DK429" i="17"/>
  <c r="EA430" i="17"/>
  <c r="DZ430" i="17"/>
  <c r="DY430" i="17"/>
  <c r="DX430" i="17"/>
  <c r="DW430" i="17"/>
  <c r="DV430" i="17"/>
  <c r="CZ430" i="17"/>
  <c r="DA430" i="17"/>
  <c r="DC432" i="17"/>
  <c r="DO433" i="17"/>
  <c r="DM434" i="17"/>
  <c r="DK435" i="17"/>
  <c r="EA436" i="17"/>
  <c r="DZ436" i="17"/>
  <c r="DY436" i="17"/>
  <c r="DX436" i="17"/>
  <c r="DW436" i="17"/>
  <c r="DV436" i="17"/>
  <c r="DA436" i="17"/>
  <c r="CZ436" i="17"/>
  <c r="DC438" i="17"/>
  <c r="DO439" i="17"/>
  <c r="DM440" i="17"/>
  <c r="BX441" i="17"/>
  <c r="DK441" i="17"/>
  <c r="EA442" i="17"/>
  <c r="DZ442" i="17"/>
  <c r="DY442" i="17"/>
  <c r="DX442" i="17"/>
  <c r="DW442" i="17"/>
  <c r="DV442" i="17"/>
  <c r="CZ442" i="17"/>
  <c r="DA442" i="17"/>
  <c r="DC444" i="17"/>
  <c r="DO445" i="17"/>
  <c r="DM446" i="17"/>
  <c r="DK447" i="17"/>
  <c r="EA448" i="17"/>
  <c r="DZ448" i="17"/>
  <c r="DY448" i="17"/>
  <c r="DX448" i="17"/>
  <c r="DW448" i="17"/>
  <c r="DV448" i="17"/>
  <c r="DA448" i="17"/>
  <c r="CZ448" i="17"/>
  <c r="DC450" i="17"/>
  <c r="DO451" i="17"/>
  <c r="DM452" i="17"/>
  <c r="DK453" i="17"/>
  <c r="EA454" i="17"/>
  <c r="DZ454" i="17"/>
  <c r="DY454" i="17"/>
  <c r="DX454" i="17"/>
  <c r="DW454" i="17"/>
  <c r="DV454" i="17"/>
  <c r="CZ454" i="17"/>
  <c r="DA454" i="17"/>
  <c r="DC456" i="17"/>
  <c r="DO457" i="17"/>
  <c r="DM458" i="17"/>
  <c r="DK459" i="17"/>
  <c r="EA460" i="17"/>
  <c r="DZ460" i="17"/>
  <c r="DY460" i="17"/>
  <c r="DX460" i="17"/>
  <c r="DW460" i="17"/>
  <c r="DV460" i="17"/>
  <c r="DA460" i="17"/>
  <c r="CZ460" i="17"/>
  <c r="DC462" i="17"/>
  <c r="DO463" i="17"/>
  <c r="DM464" i="17"/>
  <c r="DK465" i="17"/>
  <c r="EA466" i="17"/>
  <c r="DZ466" i="17"/>
  <c r="DY466" i="17"/>
  <c r="DX466" i="17"/>
  <c r="DW466" i="17"/>
  <c r="DV466" i="17"/>
  <c r="CZ466" i="17"/>
  <c r="DA466" i="17"/>
  <c r="DC468" i="17"/>
  <c r="DO469" i="17"/>
  <c r="DM470" i="17"/>
  <c r="DK471" i="17"/>
  <c r="EA472" i="17"/>
  <c r="DZ472" i="17"/>
  <c r="DY472" i="17"/>
  <c r="DX472" i="17"/>
  <c r="DW472" i="17"/>
  <c r="DV472" i="17"/>
  <c r="DA472" i="17"/>
  <c r="CZ472" i="17"/>
  <c r="DC474" i="17"/>
  <c r="DO475" i="17"/>
  <c r="DM476" i="17"/>
  <c r="DK477" i="17"/>
  <c r="EA478" i="17"/>
  <c r="DZ478" i="17"/>
  <c r="DY478" i="17"/>
  <c r="DX478" i="17"/>
  <c r="DW478" i="17"/>
  <c r="DV478" i="17"/>
  <c r="CZ478" i="17"/>
  <c r="DA478" i="17"/>
  <c r="DC480" i="17"/>
  <c r="DO481" i="17"/>
  <c r="DM482" i="17"/>
  <c r="DK483" i="17"/>
  <c r="EA484" i="17"/>
  <c r="DZ484" i="17"/>
  <c r="DY484" i="17"/>
  <c r="DX484" i="17"/>
  <c r="DW484" i="17"/>
  <c r="DV484" i="17"/>
  <c r="DA484" i="17"/>
  <c r="CZ484" i="17"/>
  <c r="DC486" i="17"/>
  <c r="DO487" i="17"/>
  <c r="DM488" i="17"/>
  <c r="DK489" i="17"/>
  <c r="EA490" i="17"/>
  <c r="DZ490" i="17"/>
  <c r="DY490" i="17"/>
  <c r="DX490" i="17"/>
  <c r="DW490" i="17"/>
  <c r="DV490" i="17"/>
  <c r="CZ490" i="17"/>
  <c r="DA490" i="17"/>
  <c r="DC492" i="17"/>
  <c r="BX495" i="17"/>
  <c r="DK495" i="17"/>
  <c r="EA496" i="17"/>
  <c r="DZ496" i="17"/>
  <c r="DY496" i="17"/>
  <c r="DX496" i="17"/>
  <c r="DW496" i="17"/>
  <c r="DV496" i="17"/>
  <c r="DA496" i="17"/>
  <c r="CZ496" i="17"/>
  <c r="DC498" i="17"/>
  <c r="DK501" i="17"/>
  <c r="DN84" i="17"/>
  <c r="DD89" i="17"/>
  <c r="DE89" i="17"/>
  <c r="DL121" i="17"/>
  <c r="DE131" i="17"/>
  <c r="DD131" i="17"/>
  <c r="DL139" i="17"/>
  <c r="DD161" i="17"/>
  <c r="DE161" i="17"/>
  <c r="DL181" i="17"/>
  <c r="DD233" i="17"/>
  <c r="DE233" i="17"/>
  <c r="DJ236" i="17"/>
  <c r="DJ248" i="17"/>
  <c r="DF250" i="17"/>
  <c r="DH250" i="17" s="1"/>
  <c r="DG250" i="17"/>
  <c r="DI250" i="17" s="1"/>
  <c r="DL295" i="17"/>
  <c r="DF322" i="17"/>
  <c r="DH322" i="17" s="1"/>
  <c r="DG322" i="17"/>
  <c r="DI322" i="17" s="1"/>
  <c r="DL325" i="17"/>
  <c r="DF328" i="17"/>
  <c r="DH328" i="17" s="1"/>
  <c r="DG328" i="17"/>
  <c r="DI328" i="17" s="1"/>
  <c r="DL349" i="17"/>
  <c r="DN354" i="17"/>
  <c r="DN360" i="17"/>
  <c r="DJ386" i="17"/>
  <c r="DJ392" i="17"/>
  <c r="DF394" i="17"/>
  <c r="DH394" i="17" s="1"/>
  <c r="DG394" i="17"/>
  <c r="DI394" i="17" s="1"/>
  <c r="DL397" i="17"/>
  <c r="DN402" i="17"/>
  <c r="DG418" i="17"/>
  <c r="DI418" i="17" s="1"/>
  <c r="DF418" i="17"/>
  <c r="DH418" i="17" s="1"/>
  <c r="DN420" i="17"/>
  <c r="DL421" i="17"/>
  <c r="DJ422" i="17"/>
  <c r="DN432" i="17"/>
  <c r="DD461" i="17"/>
  <c r="DE461" i="17"/>
  <c r="DF466" i="17"/>
  <c r="DH466" i="17" s="1"/>
  <c r="DG466" i="17"/>
  <c r="DI466" i="17" s="1"/>
  <c r="DJ470" i="17"/>
  <c r="DN474" i="17"/>
  <c r="DJ476" i="17"/>
  <c r="DN480" i="17"/>
  <c r="DM13" i="17"/>
  <c r="EA15" i="17"/>
  <c r="DZ15" i="17"/>
  <c r="DX15" i="17"/>
  <c r="DY15" i="17"/>
  <c r="DW15" i="17"/>
  <c r="DV15" i="17"/>
  <c r="CZ15" i="17"/>
  <c r="DA15" i="17"/>
  <c r="DO24" i="17"/>
  <c r="DK26" i="17"/>
  <c r="DO48" i="17"/>
  <c r="DV57" i="17"/>
  <c r="EA57" i="17"/>
  <c r="DZ57" i="17"/>
  <c r="DX57" i="17"/>
  <c r="DY57" i="17"/>
  <c r="DW57" i="17"/>
  <c r="CZ57" i="17"/>
  <c r="DA57" i="17"/>
  <c r="DK62" i="17"/>
  <c r="DK92" i="17"/>
  <c r="DK104" i="17"/>
  <c r="DX111" i="17"/>
  <c r="DW111" i="17"/>
  <c r="DV111" i="17"/>
  <c r="EA111" i="17"/>
  <c r="DZ111" i="17"/>
  <c r="DY111" i="17"/>
  <c r="CZ111" i="17"/>
  <c r="DA111" i="17"/>
  <c r="DY159" i="17"/>
  <c r="DX159" i="17"/>
  <c r="DW159" i="17"/>
  <c r="DV159" i="17"/>
  <c r="EA159" i="17"/>
  <c r="DZ159" i="17"/>
  <c r="CZ159" i="17"/>
  <c r="DA159" i="17"/>
  <c r="DM175" i="17"/>
  <c r="DO222" i="17"/>
  <c r="DM235" i="17"/>
  <c r="DM271" i="17"/>
  <c r="DZ273" i="17"/>
  <c r="DY273" i="17"/>
  <c r="DV273" i="17"/>
  <c r="DX273" i="17"/>
  <c r="DW273" i="17"/>
  <c r="EA273" i="17"/>
  <c r="CZ273" i="17"/>
  <c r="DA273" i="17"/>
  <c r="EA303" i="17"/>
  <c r="DZ303" i="17"/>
  <c r="DY303" i="17"/>
  <c r="DX303" i="17"/>
  <c r="DW303" i="17"/>
  <c r="DV303" i="17"/>
  <c r="CZ303" i="17"/>
  <c r="DA303" i="17"/>
  <c r="DY363" i="17"/>
  <c r="EA363" i="17"/>
  <c r="DZ363" i="17"/>
  <c r="DX363" i="17"/>
  <c r="DW363" i="17"/>
  <c r="DV363" i="17"/>
  <c r="CZ363" i="17"/>
  <c r="DA363" i="17"/>
  <c r="DY369" i="17"/>
  <c r="EA369" i="17"/>
  <c r="DZ369" i="17"/>
  <c r="DX369" i="17"/>
  <c r="DV369" i="17"/>
  <c r="DW369" i="17"/>
  <c r="CZ369" i="17"/>
  <c r="DA369" i="17"/>
  <c r="DO372" i="17"/>
  <c r="DO378" i="17"/>
  <c r="DK380" i="17"/>
  <c r="DK434" i="17"/>
  <c r="DK488" i="17"/>
  <c r="DF11" i="17"/>
  <c r="DH11" i="17" s="1"/>
  <c r="DG11" i="17"/>
  <c r="DI11" i="17" s="1"/>
  <c r="DJ21" i="17"/>
  <c r="DJ45" i="17"/>
  <c r="DB72" i="17"/>
  <c r="DF83" i="17"/>
  <c r="DH83" i="17" s="1"/>
  <c r="DG83" i="17"/>
  <c r="DI83" i="17" s="1"/>
  <c r="DL98" i="17"/>
  <c r="DB102" i="17"/>
  <c r="DF119" i="17"/>
  <c r="DH119" i="17" s="1"/>
  <c r="DG119" i="17"/>
  <c r="DI119" i="17" s="1"/>
  <c r="DF143" i="17"/>
  <c r="DH143" i="17" s="1"/>
  <c r="DG143" i="17"/>
  <c r="DI143" i="17" s="1"/>
  <c r="DN145" i="17"/>
  <c r="DN175" i="17"/>
  <c r="DJ189" i="17"/>
  <c r="DF191" i="17"/>
  <c r="DH191" i="17" s="1"/>
  <c r="DG191" i="17"/>
  <c r="DI191" i="17" s="1"/>
  <c r="DF209" i="17"/>
  <c r="DH209" i="17" s="1"/>
  <c r="DG209" i="17"/>
  <c r="DI209" i="17" s="1"/>
  <c r="DJ213" i="17"/>
  <c r="DJ231" i="17"/>
  <c r="DF233" i="17"/>
  <c r="DH233" i="17" s="1"/>
  <c r="DG233" i="17"/>
  <c r="DI233" i="17" s="1"/>
  <c r="DL260" i="17"/>
  <c r="DF269" i="17"/>
  <c r="DH269" i="17" s="1"/>
  <c r="DG269" i="17"/>
  <c r="DI269" i="17" s="1"/>
  <c r="DN271" i="17"/>
  <c r="DL320" i="17"/>
  <c r="DN325" i="17"/>
  <c r="DL362" i="17"/>
  <c r="DB378" i="17"/>
  <c r="DF389" i="17"/>
  <c r="DH389" i="17" s="1"/>
  <c r="DG389" i="17"/>
  <c r="DI389" i="17" s="1"/>
  <c r="DN427" i="17"/>
  <c r="DB432" i="17"/>
  <c r="DF449" i="17"/>
  <c r="DH449" i="17" s="1"/>
  <c r="DG449" i="17"/>
  <c r="DI449" i="17" s="1"/>
  <c r="DL452" i="17"/>
  <c r="DF455" i="17"/>
  <c r="DH455" i="17" s="1"/>
  <c r="DG455" i="17"/>
  <c r="DI455" i="17" s="1"/>
  <c r="DB462" i="17"/>
  <c r="DJ483" i="17"/>
  <c r="DL488" i="17"/>
  <c r="DL3" i="17"/>
  <c r="DJ4" i="17"/>
  <c r="DF6" i="17"/>
  <c r="DH6" i="17" s="1"/>
  <c r="DG6" i="17"/>
  <c r="DI6" i="17" s="1"/>
  <c r="DB7" i="17"/>
  <c r="DN8" i="17"/>
  <c r="DL9" i="17"/>
  <c r="DJ10" i="17"/>
  <c r="DG12" i="17"/>
  <c r="DI12" i="17" s="1"/>
  <c r="DF12" i="17"/>
  <c r="DH12" i="17" s="1"/>
  <c r="DB13" i="17"/>
  <c r="DN14" i="17"/>
  <c r="DL15" i="17"/>
  <c r="DJ16" i="17"/>
  <c r="DF18" i="17"/>
  <c r="DH18" i="17" s="1"/>
  <c r="DG18" i="17"/>
  <c r="DI18" i="17" s="1"/>
  <c r="DB19" i="17"/>
  <c r="DN20" i="17"/>
  <c r="DL21" i="17"/>
  <c r="DJ22" i="17"/>
  <c r="DF24" i="17"/>
  <c r="DH24" i="17" s="1"/>
  <c r="DG24" i="17"/>
  <c r="DI24" i="17" s="1"/>
  <c r="DB25" i="17"/>
  <c r="DN26" i="17"/>
  <c r="DL27" i="17"/>
  <c r="DJ28" i="17"/>
  <c r="DF30" i="17"/>
  <c r="DH30" i="17" s="1"/>
  <c r="DG30" i="17"/>
  <c r="DI30" i="17" s="1"/>
  <c r="DB31" i="17"/>
  <c r="DN32" i="17"/>
  <c r="DL33" i="17"/>
  <c r="DJ34" i="17"/>
  <c r="DF36" i="17"/>
  <c r="DH36" i="17" s="1"/>
  <c r="DG36" i="17"/>
  <c r="DI36" i="17" s="1"/>
  <c r="DB37" i="17"/>
  <c r="DN38" i="17"/>
  <c r="DL39" i="17"/>
  <c r="DJ40" i="17"/>
  <c r="DF42" i="17"/>
  <c r="DH42" i="17" s="1"/>
  <c r="DG42" i="17"/>
  <c r="DI42" i="17" s="1"/>
  <c r="DB43" i="17"/>
  <c r="DN44" i="17"/>
  <c r="DL45" i="17"/>
  <c r="DJ46" i="17"/>
  <c r="DG48" i="17"/>
  <c r="DI48" i="17" s="1"/>
  <c r="DF48" i="17"/>
  <c r="DH48" i="17" s="1"/>
  <c r="DB49" i="17"/>
  <c r="DN50" i="17"/>
  <c r="DL51" i="17"/>
  <c r="DJ52" i="17"/>
  <c r="DF54" i="17"/>
  <c r="DH54" i="17" s="1"/>
  <c r="DG54" i="17"/>
  <c r="DI54" i="17" s="1"/>
  <c r="DB55" i="17"/>
  <c r="DN56" i="17"/>
  <c r="DL57" i="17"/>
  <c r="DJ58" i="17"/>
  <c r="DF60" i="17"/>
  <c r="DH60" i="17" s="1"/>
  <c r="DG60" i="17"/>
  <c r="DI60" i="17" s="1"/>
  <c r="DB61" i="17"/>
  <c r="DN62" i="17"/>
  <c r="DL63" i="17"/>
  <c r="DJ64" i="17"/>
  <c r="DF66" i="17"/>
  <c r="DH66" i="17" s="1"/>
  <c r="DG66" i="17"/>
  <c r="DI66" i="17" s="1"/>
  <c r="DB67" i="17"/>
  <c r="DN68" i="17"/>
  <c r="DL69" i="17"/>
  <c r="DJ70" i="17"/>
  <c r="DF72" i="17"/>
  <c r="DH72" i="17" s="1"/>
  <c r="DG72" i="17"/>
  <c r="DI72" i="17" s="1"/>
  <c r="DB73" i="17"/>
  <c r="DN74" i="17"/>
  <c r="DL75" i="17"/>
  <c r="DJ76" i="17"/>
  <c r="DF78" i="17"/>
  <c r="DH78" i="17" s="1"/>
  <c r="DG78" i="17"/>
  <c r="DI78" i="17" s="1"/>
  <c r="DB79" i="17"/>
  <c r="DN80" i="17"/>
  <c r="DL81" i="17"/>
  <c r="DJ82" i="17"/>
  <c r="DF84" i="17"/>
  <c r="DH84" i="17" s="1"/>
  <c r="DG84" i="17"/>
  <c r="DI84" i="17" s="1"/>
  <c r="DB85" i="17"/>
  <c r="DN86" i="17"/>
  <c r="DL87" i="17"/>
  <c r="DJ88" i="17"/>
  <c r="DG90" i="17"/>
  <c r="DI90" i="17" s="1"/>
  <c r="DF90" i="17"/>
  <c r="DH90" i="17" s="1"/>
  <c r="DB91" i="17"/>
  <c r="DN92" i="17"/>
  <c r="DL93" i="17"/>
  <c r="DJ94" i="17"/>
  <c r="DF96" i="17"/>
  <c r="DH96" i="17" s="1"/>
  <c r="DG96" i="17"/>
  <c r="DI96" i="17" s="1"/>
  <c r="DB97" i="17"/>
  <c r="DN98" i="17"/>
  <c r="DL99" i="17"/>
  <c r="DJ100" i="17"/>
  <c r="DF102" i="17"/>
  <c r="DH102" i="17" s="1"/>
  <c r="DG102" i="17"/>
  <c r="DI102" i="17" s="1"/>
  <c r="DB103" i="17"/>
  <c r="DN104" i="17"/>
  <c r="DL105" i="17"/>
  <c r="DJ106" i="17"/>
  <c r="DF108" i="17"/>
  <c r="DH108" i="17" s="1"/>
  <c r="DG108" i="17"/>
  <c r="DI108" i="17" s="1"/>
  <c r="DB109" i="17"/>
  <c r="DN110" i="17"/>
  <c r="DL111" i="17"/>
  <c r="DJ112" i="17"/>
  <c r="DF114" i="17"/>
  <c r="DH114" i="17" s="1"/>
  <c r="DG114" i="17"/>
  <c r="DI114" i="17" s="1"/>
  <c r="DB115" i="17"/>
  <c r="DN116" i="17"/>
  <c r="DL117" i="17"/>
  <c r="DJ118" i="17"/>
  <c r="DF120" i="17"/>
  <c r="DH120" i="17" s="1"/>
  <c r="DG120" i="17"/>
  <c r="DI120" i="17" s="1"/>
  <c r="DB121" i="17"/>
  <c r="DN122" i="17"/>
  <c r="DL123" i="17"/>
  <c r="DJ124" i="17"/>
  <c r="DF126" i="17"/>
  <c r="DH126" i="17" s="1"/>
  <c r="DG126" i="17"/>
  <c r="DI126" i="17" s="1"/>
  <c r="DB127" i="17"/>
  <c r="DN128" i="17"/>
  <c r="DL129" i="17"/>
  <c r="DJ130" i="17"/>
  <c r="DF132" i="17"/>
  <c r="DH132" i="17" s="1"/>
  <c r="DG132" i="17"/>
  <c r="DI132" i="17" s="1"/>
  <c r="DB133" i="17"/>
  <c r="DN134" i="17"/>
  <c r="DL135" i="17"/>
  <c r="DJ136" i="17"/>
  <c r="DF138" i="17"/>
  <c r="DH138" i="17" s="1"/>
  <c r="DG138" i="17"/>
  <c r="DI138" i="17" s="1"/>
  <c r="DB139" i="17"/>
  <c r="DN140" i="17"/>
  <c r="DL141" i="17"/>
  <c r="DJ142" i="17"/>
  <c r="DG144" i="17"/>
  <c r="DI144" i="17" s="1"/>
  <c r="DF144" i="17"/>
  <c r="DH144" i="17" s="1"/>
  <c r="DB145" i="17"/>
  <c r="DN146" i="17"/>
  <c r="DL147" i="17"/>
  <c r="DJ148" i="17"/>
  <c r="DF150" i="17"/>
  <c r="DH150" i="17" s="1"/>
  <c r="DG150" i="17"/>
  <c r="DI150" i="17" s="1"/>
  <c r="DB151" i="17"/>
  <c r="DN152" i="17"/>
  <c r="DL153" i="17"/>
  <c r="DJ154" i="17"/>
  <c r="DF156" i="17"/>
  <c r="DH156" i="17" s="1"/>
  <c r="DG156" i="17"/>
  <c r="DI156" i="17" s="1"/>
  <c r="DB157" i="17"/>
  <c r="DN158" i="17"/>
  <c r="DL159" i="17"/>
  <c r="DJ160" i="17"/>
  <c r="DF162" i="17"/>
  <c r="DH162" i="17" s="1"/>
  <c r="DG162" i="17"/>
  <c r="DI162" i="17" s="1"/>
  <c r="DB163" i="17"/>
  <c r="DN164" i="17"/>
  <c r="DL165" i="17"/>
  <c r="DJ166" i="17"/>
  <c r="DF168" i="17"/>
  <c r="DH168" i="17" s="1"/>
  <c r="DG168" i="17"/>
  <c r="DI168" i="17" s="1"/>
  <c r="DB169" i="17"/>
  <c r="DN170" i="17"/>
  <c r="DL171" i="17"/>
  <c r="DJ172" i="17"/>
  <c r="DF174" i="17"/>
  <c r="DH174" i="17" s="1"/>
  <c r="DG174" i="17"/>
  <c r="DI174" i="17" s="1"/>
  <c r="DB175" i="17"/>
  <c r="DN176" i="17"/>
  <c r="DL177" i="17"/>
  <c r="DJ178" i="17"/>
  <c r="DF180" i="17"/>
  <c r="DH180" i="17" s="1"/>
  <c r="DG180" i="17"/>
  <c r="DI180" i="17" s="1"/>
  <c r="DB181" i="17"/>
  <c r="DN182" i="17"/>
  <c r="DL183" i="17"/>
  <c r="DJ184" i="17"/>
  <c r="DF186" i="17"/>
  <c r="DH186" i="17" s="1"/>
  <c r="DG186" i="17"/>
  <c r="DI186" i="17" s="1"/>
  <c r="DB187" i="17"/>
  <c r="DN188" i="17"/>
  <c r="DL189" i="17"/>
  <c r="DJ190" i="17"/>
  <c r="DF192" i="17"/>
  <c r="DH192" i="17" s="1"/>
  <c r="DG192" i="17"/>
  <c r="DI192" i="17" s="1"/>
  <c r="DB193" i="17"/>
  <c r="DN194" i="17"/>
  <c r="DL195" i="17"/>
  <c r="DJ196" i="17"/>
  <c r="DF198" i="17"/>
  <c r="DH198" i="17" s="1"/>
  <c r="DG198" i="17"/>
  <c r="DI198" i="17" s="1"/>
  <c r="DB199" i="17"/>
  <c r="DN200" i="17"/>
  <c r="DL201" i="17"/>
  <c r="DJ202" i="17"/>
  <c r="DF204" i="17"/>
  <c r="DH204" i="17" s="1"/>
  <c r="DG204" i="17"/>
  <c r="DI204" i="17" s="1"/>
  <c r="DB205" i="17"/>
  <c r="DN206" i="17"/>
  <c r="DL207" i="17"/>
  <c r="DJ208" i="17"/>
  <c r="DF210" i="17"/>
  <c r="DH210" i="17" s="1"/>
  <c r="DG210" i="17"/>
  <c r="DI210" i="17" s="1"/>
  <c r="DB211" i="17"/>
  <c r="DN212" i="17"/>
  <c r="DL213" i="17"/>
  <c r="DJ214" i="17"/>
  <c r="DF216" i="17"/>
  <c r="DH216" i="17" s="1"/>
  <c r="DG216" i="17"/>
  <c r="DI216" i="17" s="1"/>
  <c r="DB217" i="17"/>
  <c r="DN218" i="17"/>
  <c r="DL219" i="17"/>
  <c r="DJ220" i="17"/>
  <c r="DF222" i="17"/>
  <c r="DH222" i="17" s="1"/>
  <c r="DG222" i="17"/>
  <c r="DI222" i="17" s="1"/>
  <c r="DB223" i="17"/>
  <c r="DN224" i="17"/>
  <c r="DL225" i="17"/>
  <c r="DJ226" i="17"/>
  <c r="DF228" i="17"/>
  <c r="DH228" i="17" s="1"/>
  <c r="DG228" i="17"/>
  <c r="DI228" i="17" s="1"/>
  <c r="DB229" i="17"/>
  <c r="DN230" i="17"/>
  <c r="DL231" i="17"/>
  <c r="DJ232" i="17"/>
  <c r="DF234" i="17"/>
  <c r="DH234" i="17" s="1"/>
  <c r="DG234" i="17"/>
  <c r="DI234" i="17" s="1"/>
  <c r="DB235" i="17"/>
  <c r="DN236" i="17"/>
  <c r="DL237" i="17"/>
  <c r="DJ238" i="17"/>
  <c r="DF240" i="17"/>
  <c r="DH240" i="17" s="1"/>
  <c r="DG240" i="17"/>
  <c r="DI240" i="17" s="1"/>
  <c r="DB241" i="17"/>
  <c r="DN242" i="17"/>
  <c r="DL243" i="17"/>
  <c r="DJ244" i="17"/>
  <c r="DF246" i="17"/>
  <c r="DH246" i="17" s="1"/>
  <c r="DG246" i="17"/>
  <c r="DI246" i="17" s="1"/>
  <c r="DB247" i="17"/>
  <c r="DN248" i="17"/>
  <c r="DL249" i="17"/>
  <c r="DJ250" i="17"/>
  <c r="DF252" i="17"/>
  <c r="DH252" i="17" s="1"/>
  <c r="DG252" i="17"/>
  <c r="DI252" i="17" s="1"/>
  <c r="DB253" i="17"/>
  <c r="DN254" i="17"/>
  <c r="DL255" i="17"/>
  <c r="DJ256" i="17"/>
  <c r="DF258" i="17"/>
  <c r="DH258" i="17" s="1"/>
  <c r="DG258" i="17"/>
  <c r="DI258" i="17" s="1"/>
  <c r="DB259" i="17"/>
  <c r="DN260" i="17"/>
  <c r="DL261" i="17"/>
  <c r="DJ262" i="17"/>
  <c r="DF264" i="17"/>
  <c r="DH264" i="17" s="1"/>
  <c r="DG264" i="17"/>
  <c r="DI264" i="17" s="1"/>
  <c r="DB265" i="17"/>
  <c r="DN266" i="17"/>
  <c r="DL267" i="17"/>
  <c r="DJ268" i="17"/>
  <c r="DF270" i="17"/>
  <c r="DH270" i="17" s="1"/>
  <c r="DG270" i="17"/>
  <c r="DI270" i="17" s="1"/>
  <c r="DB271" i="17"/>
  <c r="DN272" i="17"/>
  <c r="DL273" i="17"/>
  <c r="DJ274" i="17"/>
  <c r="DF276" i="17"/>
  <c r="DH276" i="17" s="1"/>
  <c r="DG276" i="17"/>
  <c r="DI276" i="17" s="1"/>
  <c r="DB277" i="17"/>
  <c r="DN278" i="17"/>
  <c r="DL279" i="17"/>
  <c r="DJ280" i="17"/>
  <c r="DF282" i="17"/>
  <c r="DH282" i="17" s="1"/>
  <c r="DG282" i="17"/>
  <c r="DI282" i="17" s="1"/>
  <c r="DB283" i="17"/>
  <c r="DN284" i="17"/>
  <c r="DL285" i="17"/>
  <c r="DJ286" i="17"/>
  <c r="DF288" i="17"/>
  <c r="DH288" i="17" s="1"/>
  <c r="DG288" i="17"/>
  <c r="DI288" i="17" s="1"/>
  <c r="DB289" i="17"/>
  <c r="DN290" i="17"/>
  <c r="DL291" i="17"/>
  <c r="DJ292" i="17"/>
  <c r="DF294" i="17"/>
  <c r="DH294" i="17" s="1"/>
  <c r="DG294" i="17"/>
  <c r="DI294" i="17" s="1"/>
  <c r="DB295" i="17"/>
  <c r="DN296" i="17"/>
  <c r="DL297" i="17"/>
  <c r="DJ298" i="17"/>
  <c r="DF300" i="17"/>
  <c r="DH300" i="17" s="1"/>
  <c r="DG300" i="17"/>
  <c r="DI300" i="17" s="1"/>
  <c r="DB301" i="17"/>
  <c r="DN302" i="17"/>
  <c r="DL303" i="17"/>
  <c r="DJ304" i="17"/>
  <c r="DF306" i="17"/>
  <c r="DH306" i="17" s="1"/>
  <c r="DG306" i="17"/>
  <c r="DI306" i="17" s="1"/>
  <c r="DB307" i="17"/>
  <c r="DN308" i="17"/>
  <c r="DL309" i="17"/>
  <c r="DJ310" i="17"/>
  <c r="DG312" i="17"/>
  <c r="DI312" i="17" s="1"/>
  <c r="DF312" i="17"/>
  <c r="DH312" i="17" s="1"/>
  <c r="DB313" i="17"/>
  <c r="DN314" i="17"/>
  <c r="DL315" i="17"/>
  <c r="DJ316" i="17"/>
  <c r="DF318" i="17"/>
  <c r="DH318" i="17" s="1"/>
  <c r="DG318" i="17"/>
  <c r="DI318" i="17" s="1"/>
  <c r="DB319" i="17"/>
  <c r="DN320" i="17"/>
  <c r="DL321" i="17"/>
  <c r="DJ322" i="17"/>
  <c r="DF324" i="17"/>
  <c r="DH324" i="17" s="1"/>
  <c r="DG324" i="17"/>
  <c r="DI324" i="17" s="1"/>
  <c r="DB325" i="17"/>
  <c r="DN326" i="17"/>
  <c r="DL327" i="17"/>
  <c r="DJ328" i="17"/>
  <c r="DG330" i="17"/>
  <c r="DI330" i="17" s="1"/>
  <c r="DF330" i="17"/>
  <c r="DH330" i="17" s="1"/>
  <c r="DB331" i="17"/>
  <c r="DN332" i="17"/>
  <c r="DL333" i="17"/>
  <c r="DJ334" i="17"/>
  <c r="DF336" i="17"/>
  <c r="DH336" i="17" s="1"/>
  <c r="DG336" i="17"/>
  <c r="DI336" i="17" s="1"/>
  <c r="DB337" i="17"/>
  <c r="DN338" i="17"/>
  <c r="DL339" i="17"/>
  <c r="DJ340" i="17"/>
  <c r="DF342" i="17"/>
  <c r="DH342" i="17" s="1"/>
  <c r="DG342" i="17"/>
  <c r="DI342" i="17" s="1"/>
  <c r="DB343" i="17"/>
  <c r="DN344" i="17"/>
  <c r="DL345" i="17"/>
  <c r="DJ346" i="17"/>
  <c r="DG348" i="17"/>
  <c r="DI348" i="17" s="1"/>
  <c r="DF348" i="17"/>
  <c r="DH348" i="17" s="1"/>
  <c r="DB349" i="17"/>
  <c r="DN350" i="17"/>
  <c r="DL351" i="17"/>
  <c r="DJ352" i="17"/>
  <c r="DF354" i="17"/>
  <c r="DH354" i="17" s="1"/>
  <c r="DG354" i="17"/>
  <c r="DI354" i="17" s="1"/>
  <c r="DB355" i="17"/>
  <c r="DN356" i="17"/>
  <c r="DL357" i="17"/>
  <c r="DJ358" i="17"/>
  <c r="DF360" i="17"/>
  <c r="DH360" i="17" s="1"/>
  <c r="DG360" i="17"/>
  <c r="DI360" i="17" s="1"/>
  <c r="DB361" i="17"/>
  <c r="DN362" i="17"/>
  <c r="DL363" i="17"/>
  <c r="DJ364" i="17"/>
  <c r="DF366" i="17"/>
  <c r="DH366" i="17" s="1"/>
  <c r="DG366" i="17"/>
  <c r="DI366" i="17" s="1"/>
  <c r="DB367" i="17"/>
  <c r="DN368" i="17"/>
  <c r="DL369" i="17"/>
  <c r="DJ370" i="17"/>
  <c r="DF372" i="17"/>
  <c r="DH372" i="17" s="1"/>
  <c r="DG372" i="17"/>
  <c r="DI372" i="17" s="1"/>
  <c r="DB373" i="17"/>
  <c r="DN374" i="17"/>
  <c r="DL375" i="17"/>
  <c r="DJ376" i="17"/>
  <c r="DF378" i="17"/>
  <c r="DH378" i="17" s="1"/>
  <c r="DG378" i="17"/>
  <c r="DI378" i="17" s="1"/>
  <c r="DB379" i="17"/>
  <c r="DN380" i="17"/>
  <c r="DL381" i="17"/>
  <c r="DJ382" i="17"/>
  <c r="DF384" i="17"/>
  <c r="DH384" i="17" s="1"/>
  <c r="DG384" i="17"/>
  <c r="DI384" i="17" s="1"/>
  <c r="DB385" i="17"/>
  <c r="DN386" i="17"/>
  <c r="DL387" i="17"/>
  <c r="DJ388" i="17"/>
  <c r="DF390" i="17"/>
  <c r="DH390" i="17" s="1"/>
  <c r="DG390" i="17"/>
  <c r="DI390" i="17" s="1"/>
  <c r="DB391" i="17"/>
  <c r="DN392" i="17"/>
  <c r="DL393" i="17"/>
  <c r="DJ394" i="17"/>
  <c r="DF396" i="17"/>
  <c r="DH396" i="17" s="1"/>
  <c r="DG396" i="17"/>
  <c r="DI396" i="17" s="1"/>
  <c r="DB397" i="17"/>
  <c r="DN398" i="17"/>
  <c r="DL399" i="17"/>
  <c r="DJ400" i="17"/>
  <c r="DF402" i="17"/>
  <c r="DH402" i="17" s="1"/>
  <c r="DG402" i="17"/>
  <c r="DI402" i="17" s="1"/>
  <c r="DB403" i="17"/>
  <c r="DN404" i="17"/>
  <c r="DL405" i="17"/>
  <c r="DJ406" i="17"/>
  <c r="DF408" i="17"/>
  <c r="DH408" i="17" s="1"/>
  <c r="DG408" i="17"/>
  <c r="DI408" i="17" s="1"/>
  <c r="DB409" i="17"/>
  <c r="DN410" i="17"/>
  <c r="DL411" i="17"/>
  <c r="DJ412" i="17"/>
  <c r="DF414" i="17"/>
  <c r="DH414" i="17" s="1"/>
  <c r="DG414" i="17"/>
  <c r="DI414" i="17" s="1"/>
  <c r="DB415" i="17"/>
  <c r="DN416" i="17"/>
  <c r="DL417" i="17"/>
  <c r="DJ418" i="17"/>
  <c r="DF420" i="17"/>
  <c r="DH420" i="17" s="1"/>
  <c r="DG420" i="17"/>
  <c r="DI420" i="17" s="1"/>
  <c r="DB421" i="17"/>
  <c r="DN422" i="17"/>
  <c r="DL423" i="17"/>
  <c r="DJ424" i="17"/>
  <c r="DF426" i="17"/>
  <c r="DH426" i="17" s="1"/>
  <c r="DG426" i="17"/>
  <c r="DI426" i="17" s="1"/>
  <c r="DB427" i="17"/>
  <c r="DN428" i="17"/>
  <c r="DL429" i="17"/>
  <c r="DJ430" i="17"/>
  <c r="DF432" i="17"/>
  <c r="DH432" i="17" s="1"/>
  <c r="DG432" i="17"/>
  <c r="DI432" i="17" s="1"/>
  <c r="DB433" i="17"/>
  <c r="DN434" i="17"/>
  <c r="DL435" i="17"/>
  <c r="DJ436" i="17"/>
  <c r="DF438" i="17"/>
  <c r="DH438" i="17" s="1"/>
  <c r="DG438" i="17"/>
  <c r="DI438" i="17" s="1"/>
  <c r="DB439" i="17"/>
  <c r="DN440" i="17"/>
  <c r="DL441" i="17"/>
  <c r="DJ442" i="17"/>
  <c r="DF444" i="17"/>
  <c r="DH444" i="17" s="1"/>
  <c r="DG444" i="17"/>
  <c r="DI444" i="17" s="1"/>
  <c r="DB445" i="17"/>
  <c r="DN446" i="17"/>
  <c r="DL447" i="17"/>
  <c r="DJ448" i="17"/>
  <c r="DF450" i="17"/>
  <c r="DH450" i="17" s="1"/>
  <c r="DG450" i="17"/>
  <c r="DI450" i="17" s="1"/>
  <c r="DB451" i="17"/>
  <c r="DN452" i="17"/>
  <c r="DL453" i="17"/>
  <c r="DJ454" i="17"/>
  <c r="DF456" i="17"/>
  <c r="DH456" i="17" s="1"/>
  <c r="DG456" i="17"/>
  <c r="DI456" i="17" s="1"/>
  <c r="DB457" i="17"/>
  <c r="DN458" i="17"/>
  <c r="DL459" i="17"/>
  <c r="DJ460" i="17"/>
  <c r="DF462" i="17"/>
  <c r="DH462" i="17" s="1"/>
  <c r="DG462" i="17"/>
  <c r="DI462" i="17" s="1"/>
  <c r="DB463" i="17"/>
  <c r="DN464" i="17"/>
  <c r="DL465" i="17"/>
  <c r="DJ466" i="17"/>
  <c r="DF468" i="17"/>
  <c r="DH468" i="17" s="1"/>
  <c r="DG468" i="17"/>
  <c r="DI468" i="17" s="1"/>
  <c r="DB469" i="17"/>
  <c r="DN470" i="17"/>
  <c r="DL471" i="17"/>
  <c r="DJ472" i="17"/>
  <c r="DF474" i="17"/>
  <c r="DH474" i="17" s="1"/>
  <c r="DG474" i="17"/>
  <c r="DI474" i="17" s="1"/>
  <c r="DB475" i="17"/>
  <c r="DN476" i="17"/>
  <c r="DL477" i="17"/>
  <c r="DJ478" i="17"/>
  <c r="DF480" i="17"/>
  <c r="DH480" i="17" s="1"/>
  <c r="DG480" i="17"/>
  <c r="DI480" i="17" s="1"/>
  <c r="DB481" i="17"/>
  <c r="DN482" i="17"/>
  <c r="DL483" i="17"/>
  <c r="DJ484" i="17"/>
  <c r="DF486" i="17"/>
  <c r="DH486" i="17" s="1"/>
  <c r="DG486" i="17"/>
  <c r="DI486" i="17" s="1"/>
  <c r="DB487" i="17"/>
  <c r="DN488" i="17"/>
  <c r="DL489" i="17"/>
  <c r="DF492" i="17"/>
  <c r="DH492" i="17" s="1"/>
  <c r="DG492" i="17"/>
  <c r="DI492" i="17" s="1"/>
  <c r="DB493" i="17"/>
  <c r="DL495" i="17"/>
  <c r="DF498" i="17"/>
  <c r="DH498" i="17" s="1"/>
  <c r="DG498" i="17"/>
  <c r="DI498" i="17" s="1"/>
  <c r="DB499" i="17"/>
  <c r="DL501" i="17"/>
  <c r="DL7" i="17"/>
  <c r="DN12" i="17"/>
  <c r="DF82" i="17"/>
  <c r="DH82" i="17" s="1"/>
  <c r="DG82" i="17"/>
  <c r="DI82" i="17" s="1"/>
  <c r="DJ86" i="17"/>
  <c r="DE119" i="17"/>
  <c r="DD119" i="17"/>
  <c r="DF190" i="17"/>
  <c r="DH190" i="17" s="1"/>
  <c r="DG190" i="17"/>
  <c r="DI190" i="17" s="1"/>
  <c r="DN222" i="17"/>
  <c r="DJ230" i="17"/>
  <c r="DN252" i="17"/>
  <c r="DL259" i="17"/>
  <c r="DF280" i="17"/>
  <c r="DH280" i="17" s="1"/>
  <c r="DG280" i="17"/>
  <c r="DI280" i="17" s="1"/>
  <c r="DE335" i="17"/>
  <c r="DD335" i="17"/>
  <c r="DL343" i="17"/>
  <c r="DF358" i="17"/>
  <c r="DH358" i="17" s="1"/>
  <c r="DG358" i="17"/>
  <c r="DI358" i="17" s="1"/>
  <c r="DJ380" i="17"/>
  <c r="DG382" i="17"/>
  <c r="DI382" i="17" s="1"/>
  <c r="DF382" i="17"/>
  <c r="DH382" i="17" s="1"/>
  <c r="DN384" i="17"/>
  <c r="DN390" i="17"/>
  <c r="DL433" i="17"/>
  <c r="DN444" i="17"/>
  <c r="DZ9" i="17"/>
  <c r="EA9" i="17"/>
  <c r="DY9" i="17"/>
  <c r="DX9" i="17"/>
  <c r="DV9" i="17"/>
  <c r="DW9" i="17"/>
  <c r="CZ9" i="17"/>
  <c r="DA9" i="17"/>
  <c r="DM31" i="17"/>
  <c r="DO42" i="17"/>
  <c r="DK74" i="17"/>
  <c r="DO90" i="17"/>
  <c r="DK98" i="17"/>
  <c r="DM109" i="17"/>
  <c r="DM139" i="17"/>
  <c r="DO198" i="17"/>
  <c r="DO204" i="17"/>
  <c r="DK206" i="17"/>
  <c r="DO210" i="17"/>
  <c r="DM229" i="17"/>
  <c r="DO252" i="17"/>
  <c r="EA321" i="17"/>
  <c r="DZ321" i="17"/>
  <c r="DY321" i="17"/>
  <c r="DX321" i="17"/>
  <c r="DW321" i="17"/>
  <c r="DV321" i="17"/>
  <c r="CZ321" i="17"/>
  <c r="DA321" i="17"/>
  <c r="DY399" i="17"/>
  <c r="DX399" i="17"/>
  <c r="DV399" i="17"/>
  <c r="EA399" i="17"/>
  <c r="DZ399" i="17"/>
  <c r="DW399" i="17"/>
  <c r="CZ399" i="17"/>
  <c r="DA399" i="17"/>
  <c r="DN13" i="17"/>
  <c r="DB18" i="17"/>
  <c r="DF23" i="17"/>
  <c r="DH23" i="17" s="1"/>
  <c r="DG23" i="17"/>
  <c r="DI23" i="17" s="1"/>
  <c r="DJ39" i="17"/>
  <c r="DL50" i="17"/>
  <c r="DF89" i="17"/>
  <c r="DH89" i="17" s="1"/>
  <c r="DG89" i="17"/>
  <c r="DI89" i="17" s="1"/>
  <c r="DL92" i="17"/>
  <c r="DG95" i="17"/>
  <c r="DI95" i="17" s="1"/>
  <c r="DF95" i="17"/>
  <c r="DH95" i="17" s="1"/>
  <c r="DL110" i="17"/>
  <c r="DF131" i="17"/>
  <c r="DH131" i="17" s="1"/>
  <c r="DG131" i="17"/>
  <c r="DI131" i="17" s="1"/>
  <c r="DL134" i="17"/>
  <c r="DF155" i="17"/>
  <c r="DH155" i="17" s="1"/>
  <c r="DG155" i="17"/>
  <c r="DI155" i="17" s="1"/>
  <c r="DF215" i="17"/>
  <c r="DH215" i="17" s="1"/>
  <c r="DG215" i="17"/>
  <c r="DI215" i="17" s="1"/>
  <c r="DL236" i="17"/>
  <c r="DF275" i="17"/>
  <c r="DH275" i="17" s="1"/>
  <c r="DG275" i="17"/>
  <c r="DI275" i="17" s="1"/>
  <c r="DJ345" i="17"/>
  <c r="DJ357" i="17"/>
  <c r="DL374" i="17"/>
  <c r="DJ399" i="17"/>
  <c r="DB408" i="17"/>
  <c r="DL416" i="17"/>
  <c r="DJ429" i="17"/>
  <c r="DF431" i="17"/>
  <c r="DH431" i="17" s="1"/>
  <c r="DG431" i="17"/>
  <c r="DI431" i="17" s="1"/>
  <c r="DL464" i="17"/>
  <c r="DF485" i="17"/>
  <c r="DH485" i="17" s="1"/>
  <c r="DG485" i="17"/>
  <c r="DI485" i="17" s="1"/>
  <c r="DF491" i="17"/>
  <c r="DH491" i="17" s="1"/>
  <c r="DG491" i="17"/>
  <c r="DI491" i="17" s="1"/>
  <c r="DM3" i="17"/>
  <c r="DK4" i="17"/>
  <c r="DX5" i="17"/>
  <c r="DW5" i="17"/>
  <c r="DV5" i="17"/>
  <c r="EA5" i="17"/>
  <c r="DZ5" i="17"/>
  <c r="DY5" i="17"/>
  <c r="DA5" i="17"/>
  <c r="CZ5" i="17"/>
  <c r="DO8" i="17"/>
  <c r="DM9" i="17"/>
  <c r="DK10" i="17"/>
  <c r="EA11" i="17"/>
  <c r="DX11" i="17"/>
  <c r="DZ11" i="17"/>
  <c r="DY11" i="17"/>
  <c r="DW11" i="17"/>
  <c r="DV11" i="17"/>
  <c r="CZ11" i="17"/>
  <c r="DA11" i="17"/>
  <c r="DO14" i="17"/>
  <c r="DM15" i="17"/>
  <c r="DK16" i="17"/>
  <c r="DY17" i="17"/>
  <c r="DX17" i="17"/>
  <c r="DW17" i="17"/>
  <c r="DV17" i="17"/>
  <c r="EA17" i="17"/>
  <c r="DZ17" i="17"/>
  <c r="DA17" i="17"/>
  <c r="CZ17" i="17"/>
  <c r="DO20" i="17"/>
  <c r="DM21" i="17"/>
  <c r="DK22" i="17"/>
  <c r="DX23" i="17"/>
  <c r="EA23" i="17"/>
  <c r="DZ23" i="17"/>
  <c r="DY23" i="17"/>
  <c r="DW23" i="17"/>
  <c r="DV23" i="17"/>
  <c r="CZ23" i="17"/>
  <c r="DA23" i="17"/>
  <c r="DO26" i="17"/>
  <c r="DM27" i="17"/>
  <c r="DK28" i="17"/>
  <c r="DY29" i="17"/>
  <c r="DX29" i="17"/>
  <c r="DW29" i="17"/>
  <c r="DV29" i="17"/>
  <c r="DZ29" i="17"/>
  <c r="EA29" i="17"/>
  <c r="DA29" i="17"/>
  <c r="CZ29" i="17"/>
  <c r="DO32" i="17"/>
  <c r="DM33" i="17"/>
  <c r="DK34" i="17"/>
  <c r="EA35" i="17"/>
  <c r="DZ35" i="17"/>
  <c r="DX35" i="17"/>
  <c r="DY35" i="17"/>
  <c r="DW35" i="17"/>
  <c r="DV35" i="17"/>
  <c r="CZ35" i="17"/>
  <c r="DA35" i="17"/>
  <c r="DO38" i="17"/>
  <c r="DM39" i="17"/>
  <c r="DK40" i="17"/>
  <c r="DY41" i="17"/>
  <c r="DX41" i="17"/>
  <c r="DW41" i="17"/>
  <c r="DV41" i="17"/>
  <c r="DZ41" i="17"/>
  <c r="EA41" i="17"/>
  <c r="DA41" i="17"/>
  <c r="CZ41" i="17"/>
  <c r="DO44" i="17"/>
  <c r="DM45" i="17"/>
  <c r="DK46" i="17"/>
  <c r="EA47" i="17"/>
  <c r="DZ47" i="17"/>
  <c r="DX47" i="17"/>
  <c r="DY47" i="17"/>
  <c r="DW47" i="17"/>
  <c r="DV47" i="17"/>
  <c r="CZ47" i="17"/>
  <c r="DA47" i="17"/>
  <c r="DO50" i="17"/>
  <c r="DM51" i="17"/>
  <c r="DK52" i="17"/>
  <c r="DZ53" i="17"/>
  <c r="DY53" i="17"/>
  <c r="DX53" i="17"/>
  <c r="DW53" i="17"/>
  <c r="DV53" i="17"/>
  <c r="EA53" i="17"/>
  <c r="DA53" i="17"/>
  <c r="CZ53" i="17"/>
  <c r="DO56" i="17"/>
  <c r="DM57" i="17"/>
  <c r="DK58" i="17"/>
  <c r="DY59" i="17"/>
  <c r="EA59" i="17"/>
  <c r="DZ59" i="17"/>
  <c r="DX59" i="17"/>
  <c r="DW59" i="17"/>
  <c r="DV59" i="17"/>
  <c r="CZ59" i="17"/>
  <c r="DA59" i="17"/>
  <c r="DO62" i="17"/>
  <c r="DM63" i="17"/>
  <c r="DK64" i="17"/>
  <c r="EA65" i="17"/>
  <c r="DZ65" i="17"/>
  <c r="DY65" i="17"/>
  <c r="DX65" i="17"/>
  <c r="DW65" i="17"/>
  <c r="DV65" i="17"/>
  <c r="DA65" i="17"/>
  <c r="CZ65" i="17"/>
  <c r="DO68" i="17"/>
  <c r="DM69" i="17"/>
  <c r="DK70" i="17"/>
  <c r="DZ71" i="17"/>
  <c r="DY71" i="17"/>
  <c r="DV71" i="17"/>
  <c r="EA71" i="17"/>
  <c r="DX71" i="17"/>
  <c r="DW71" i="17"/>
  <c r="CZ71" i="17"/>
  <c r="DA71" i="17"/>
  <c r="DO74" i="17"/>
  <c r="DM75" i="17"/>
  <c r="DK76" i="17"/>
  <c r="EA77" i="17"/>
  <c r="DV77" i="17"/>
  <c r="DZ77" i="17"/>
  <c r="DX77" i="17"/>
  <c r="DY77" i="17"/>
  <c r="DW77" i="17"/>
  <c r="DA77" i="17"/>
  <c r="CZ77" i="17"/>
  <c r="DO80" i="17"/>
  <c r="DM81" i="17"/>
  <c r="DK82" i="17"/>
  <c r="EA83" i="17"/>
  <c r="DZ83" i="17"/>
  <c r="DV83" i="17"/>
  <c r="DY83" i="17"/>
  <c r="DX83" i="17"/>
  <c r="DW83" i="17"/>
  <c r="CZ83" i="17"/>
  <c r="DA83" i="17"/>
  <c r="DO86" i="17"/>
  <c r="DM87" i="17"/>
  <c r="DK88" i="17"/>
  <c r="DV89" i="17"/>
  <c r="DZ89" i="17"/>
  <c r="DX89" i="17"/>
  <c r="DW89" i="17"/>
  <c r="EA89" i="17"/>
  <c r="DY89" i="17"/>
  <c r="DA89" i="17"/>
  <c r="CZ89" i="17"/>
  <c r="DO92" i="17"/>
  <c r="DM93" i="17"/>
  <c r="DK94" i="17"/>
  <c r="EA95" i="17"/>
  <c r="DZ95" i="17"/>
  <c r="DW95" i="17"/>
  <c r="DX95" i="17"/>
  <c r="DV95" i="17"/>
  <c r="DY95" i="17"/>
  <c r="CZ95" i="17"/>
  <c r="DA95" i="17"/>
  <c r="DO98" i="17"/>
  <c r="DM99" i="17"/>
  <c r="DK100" i="17"/>
  <c r="DV101" i="17"/>
  <c r="EA101" i="17"/>
  <c r="DZ101" i="17"/>
  <c r="DY101" i="17"/>
  <c r="DX101" i="17"/>
  <c r="DW101" i="17"/>
  <c r="DA101" i="17"/>
  <c r="CZ101" i="17"/>
  <c r="DO104" i="17"/>
  <c r="DM105" i="17"/>
  <c r="DK106" i="17"/>
  <c r="EA107" i="17"/>
  <c r="DZ107" i="17"/>
  <c r="DW107" i="17"/>
  <c r="DV107" i="17"/>
  <c r="DY107" i="17"/>
  <c r="DX107" i="17"/>
  <c r="CZ107" i="17"/>
  <c r="DA107" i="17"/>
  <c r="DO110" i="17"/>
  <c r="DM111" i="17"/>
  <c r="DK112" i="17"/>
  <c r="DV113" i="17"/>
  <c r="EA113" i="17"/>
  <c r="DZ113" i="17"/>
  <c r="DY113" i="17"/>
  <c r="DX113" i="17"/>
  <c r="DW113" i="17"/>
  <c r="DA113" i="17"/>
  <c r="CZ113" i="17"/>
  <c r="DO116" i="17"/>
  <c r="DM117" i="17"/>
  <c r="DK118" i="17"/>
  <c r="EA119" i="17"/>
  <c r="DZ119" i="17"/>
  <c r="DW119" i="17"/>
  <c r="DX119" i="17"/>
  <c r="DV119" i="17"/>
  <c r="DY119" i="17"/>
  <c r="CZ119" i="17"/>
  <c r="DA119" i="17"/>
  <c r="DO122" i="17"/>
  <c r="DM123" i="17"/>
  <c r="DK124" i="17"/>
  <c r="DV125" i="17"/>
  <c r="EA125" i="17"/>
  <c r="DZ125" i="17"/>
  <c r="DW125" i="17"/>
  <c r="DY125" i="17"/>
  <c r="DX125" i="17"/>
  <c r="DA125" i="17"/>
  <c r="CZ125" i="17"/>
  <c r="DO128" i="17"/>
  <c r="DM129" i="17"/>
  <c r="DK130" i="17"/>
  <c r="EA131" i="17"/>
  <c r="DZ131" i="17"/>
  <c r="DY131" i="17"/>
  <c r="DW131" i="17"/>
  <c r="DX131" i="17"/>
  <c r="DV131" i="17"/>
  <c r="CZ131" i="17"/>
  <c r="DA131" i="17"/>
  <c r="DO134" i="17"/>
  <c r="DM135" i="17"/>
  <c r="DK136" i="17"/>
  <c r="DW137" i="17"/>
  <c r="DV137" i="17"/>
  <c r="EA137" i="17"/>
  <c r="DZ137" i="17"/>
  <c r="DY137" i="17"/>
  <c r="DX137" i="17"/>
  <c r="DA137" i="17"/>
  <c r="CZ137" i="17"/>
  <c r="DO140" i="17"/>
  <c r="DM141" i="17"/>
  <c r="DK142" i="17"/>
  <c r="EA143" i="17"/>
  <c r="DZ143" i="17"/>
  <c r="DY143" i="17"/>
  <c r="DX143" i="17"/>
  <c r="DW143" i="17"/>
  <c r="DV143" i="17"/>
  <c r="CZ143" i="17"/>
  <c r="DA143" i="17"/>
  <c r="DO146" i="17"/>
  <c r="DM147" i="17"/>
  <c r="DK148" i="17"/>
  <c r="DW149" i="17"/>
  <c r="DV149" i="17"/>
  <c r="EA149" i="17"/>
  <c r="DZ149" i="17"/>
  <c r="DY149" i="17"/>
  <c r="DX149" i="17"/>
  <c r="DA149" i="17"/>
  <c r="CZ149" i="17"/>
  <c r="DO152" i="17"/>
  <c r="DM153" i="17"/>
  <c r="DK154" i="17"/>
  <c r="EA155" i="17"/>
  <c r="DZ155" i="17"/>
  <c r="DY155" i="17"/>
  <c r="DX155" i="17"/>
  <c r="DW155" i="17"/>
  <c r="DV155" i="17"/>
  <c r="CZ155" i="17"/>
  <c r="DA155" i="17"/>
  <c r="DO158" i="17"/>
  <c r="DM159" i="17"/>
  <c r="DK160" i="17"/>
  <c r="DY161" i="17"/>
  <c r="DX161" i="17"/>
  <c r="DW161" i="17"/>
  <c r="DV161" i="17"/>
  <c r="EA161" i="17"/>
  <c r="DZ161" i="17"/>
  <c r="DA161" i="17"/>
  <c r="CZ161" i="17"/>
  <c r="DO164" i="17"/>
  <c r="DM165" i="17"/>
  <c r="DK166" i="17"/>
  <c r="EA167" i="17"/>
  <c r="DY167" i="17"/>
  <c r="DV167" i="17"/>
  <c r="DZ167" i="17"/>
  <c r="DX167" i="17"/>
  <c r="DW167" i="17"/>
  <c r="CZ167" i="17"/>
  <c r="DA167" i="17"/>
  <c r="DO170" i="17"/>
  <c r="DM171" i="17"/>
  <c r="DK172" i="17"/>
  <c r="EA173" i="17"/>
  <c r="DZ173" i="17"/>
  <c r="DY173" i="17"/>
  <c r="DX173" i="17"/>
  <c r="DW173" i="17"/>
  <c r="DV173" i="17"/>
  <c r="DA173" i="17"/>
  <c r="CZ173" i="17"/>
  <c r="DO176" i="17"/>
  <c r="DM177" i="17"/>
  <c r="DK178" i="17"/>
  <c r="EA179" i="17"/>
  <c r="DZ179" i="17"/>
  <c r="DY179" i="17"/>
  <c r="DV179" i="17"/>
  <c r="DX179" i="17"/>
  <c r="DW179" i="17"/>
  <c r="CZ179" i="17"/>
  <c r="DA179" i="17"/>
  <c r="DO182" i="17"/>
  <c r="DM183" i="17"/>
  <c r="DK184" i="17"/>
  <c r="EA185" i="17"/>
  <c r="DZ185" i="17"/>
  <c r="DW185" i="17"/>
  <c r="DV185" i="17"/>
  <c r="DY185" i="17"/>
  <c r="DX185" i="17"/>
  <c r="DA185" i="17"/>
  <c r="CZ185" i="17"/>
  <c r="DO188" i="17"/>
  <c r="DM189" i="17"/>
  <c r="DK190" i="17"/>
  <c r="EA191" i="17"/>
  <c r="DZ191" i="17"/>
  <c r="DY191" i="17"/>
  <c r="DX191" i="17"/>
  <c r="DW191" i="17"/>
  <c r="DV191" i="17"/>
  <c r="CZ191" i="17"/>
  <c r="DA191" i="17"/>
  <c r="DO194" i="17"/>
  <c r="DM195" i="17"/>
  <c r="DK196" i="17"/>
  <c r="EA197" i="17"/>
  <c r="DZ197" i="17"/>
  <c r="DY197" i="17"/>
  <c r="DW197" i="17"/>
  <c r="DV197" i="17"/>
  <c r="DX197" i="17"/>
  <c r="DA197" i="17"/>
  <c r="CZ197" i="17"/>
  <c r="DO200" i="17"/>
  <c r="DM201" i="17"/>
  <c r="DK202" i="17"/>
  <c r="EA203" i="17"/>
  <c r="DZ203" i="17"/>
  <c r="DY203" i="17"/>
  <c r="DX203" i="17"/>
  <c r="DW203" i="17"/>
  <c r="DV203" i="17"/>
  <c r="CZ203" i="17"/>
  <c r="DA203" i="17"/>
  <c r="DO206" i="17"/>
  <c r="DM207" i="17"/>
  <c r="DK208" i="17"/>
  <c r="EA209" i="17"/>
  <c r="DZ209" i="17"/>
  <c r="DY209" i="17"/>
  <c r="DX209" i="17"/>
  <c r="DW209" i="17"/>
  <c r="DV209" i="17"/>
  <c r="DA209" i="17"/>
  <c r="CZ209" i="17"/>
  <c r="DO212" i="17"/>
  <c r="DM213" i="17"/>
  <c r="DK214" i="17"/>
  <c r="EA215" i="17"/>
  <c r="DZ215" i="17"/>
  <c r="DY215" i="17"/>
  <c r="DX215" i="17"/>
  <c r="DW215" i="17"/>
  <c r="DV215" i="17"/>
  <c r="CZ215" i="17"/>
  <c r="DA215" i="17"/>
  <c r="DO218" i="17"/>
  <c r="DM219" i="17"/>
  <c r="DK220" i="17"/>
  <c r="EA221" i="17"/>
  <c r="DZ221" i="17"/>
  <c r="DW221" i="17"/>
  <c r="DV221" i="17"/>
  <c r="DY221" i="17"/>
  <c r="DX221" i="17"/>
  <c r="DA221" i="17"/>
  <c r="CZ221" i="17"/>
  <c r="DO224" i="17"/>
  <c r="DM225" i="17"/>
  <c r="DK226" i="17"/>
  <c r="EA227" i="17"/>
  <c r="DZ227" i="17"/>
  <c r="DY227" i="17"/>
  <c r="DX227" i="17"/>
  <c r="DW227" i="17"/>
  <c r="DV227" i="17"/>
  <c r="CZ227" i="17"/>
  <c r="DA227" i="17"/>
  <c r="DO230" i="17"/>
  <c r="DM231" i="17"/>
  <c r="DK232" i="17"/>
  <c r="EA233" i="17"/>
  <c r="DZ233" i="17"/>
  <c r="DY233" i="17"/>
  <c r="DW233" i="17"/>
  <c r="DV233" i="17"/>
  <c r="DX233" i="17"/>
  <c r="DA233" i="17"/>
  <c r="CZ233" i="17"/>
  <c r="DO236" i="17"/>
  <c r="DM237" i="17"/>
  <c r="DK238" i="17"/>
  <c r="EA239" i="17"/>
  <c r="DZ239" i="17"/>
  <c r="DY239" i="17"/>
  <c r="DX239" i="17"/>
  <c r="DW239" i="17"/>
  <c r="DV239" i="17"/>
  <c r="CZ239" i="17"/>
  <c r="DA239" i="17"/>
  <c r="DO242" i="17"/>
  <c r="DM243" i="17"/>
  <c r="DK244" i="17"/>
  <c r="EA245" i="17"/>
  <c r="DZ245" i="17"/>
  <c r="DY245" i="17"/>
  <c r="DX245" i="17"/>
  <c r="DW245" i="17"/>
  <c r="DV245" i="17"/>
  <c r="DA245" i="17"/>
  <c r="CZ245" i="17"/>
  <c r="DO248" i="17"/>
  <c r="DM249" i="17"/>
  <c r="DK250" i="17"/>
  <c r="EA251" i="17"/>
  <c r="DZ251" i="17"/>
  <c r="DY251" i="17"/>
  <c r="DX251" i="17"/>
  <c r="DW251" i="17"/>
  <c r="DV251" i="17"/>
  <c r="CZ251" i="17"/>
  <c r="DA251" i="17"/>
  <c r="DO254" i="17"/>
  <c r="DM255" i="17"/>
  <c r="DK256" i="17"/>
  <c r="DZ257" i="17"/>
  <c r="DY257" i="17"/>
  <c r="DX257" i="17"/>
  <c r="DW257" i="17"/>
  <c r="DV257" i="17"/>
  <c r="EA257" i="17"/>
  <c r="DA257" i="17"/>
  <c r="CZ257" i="17"/>
  <c r="DO260" i="17"/>
  <c r="DM261" i="17"/>
  <c r="DK262" i="17"/>
  <c r="DX263" i="17"/>
  <c r="DW263" i="17"/>
  <c r="EA263" i="17"/>
  <c r="DZ263" i="17"/>
  <c r="DY263" i="17"/>
  <c r="DV263" i="17"/>
  <c r="CZ263" i="17"/>
  <c r="DA263" i="17"/>
  <c r="DO266" i="17"/>
  <c r="DM267" i="17"/>
  <c r="DK268" i="17"/>
  <c r="EA269" i="17"/>
  <c r="DZ269" i="17"/>
  <c r="DY269" i="17"/>
  <c r="DX269" i="17"/>
  <c r="DW269" i="17"/>
  <c r="DV269" i="17"/>
  <c r="DA269" i="17"/>
  <c r="CZ269" i="17"/>
  <c r="DO272" i="17"/>
  <c r="DM273" i="17"/>
  <c r="DK274" i="17"/>
  <c r="EA275" i="17"/>
  <c r="DX275" i="17"/>
  <c r="DW275" i="17"/>
  <c r="DZ275" i="17"/>
  <c r="DY275" i="17"/>
  <c r="DV275" i="17"/>
  <c r="CZ275" i="17"/>
  <c r="DA275" i="17"/>
  <c r="DO278" i="17"/>
  <c r="DM279" i="17"/>
  <c r="DK280" i="17"/>
  <c r="DY281" i="17"/>
  <c r="EA281" i="17"/>
  <c r="DZ281" i="17"/>
  <c r="DX281" i="17"/>
  <c r="DW281" i="17"/>
  <c r="DV281" i="17"/>
  <c r="DA281" i="17"/>
  <c r="CZ281" i="17"/>
  <c r="DO284" i="17"/>
  <c r="DM285" i="17"/>
  <c r="DK286" i="17"/>
  <c r="DZ287" i="17"/>
  <c r="DY287" i="17"/>
  <c r="DX287" i="17"/>
  <c r="DV287" i="17"/>
  <c r="EA287" i="17"/>
  <c r="DW287" i="17"/>
  <c r="CZ287" i="17"/>
  <c r="DA287" i="17"/>
  <c r="DO290" i="17"/>
  <c r="DM291" i="17"/>
  <c r="DK292" i="17"/>
  <c r="DZ293" i="17"/>
  <c r="DY293" i="17"/>
  <c r="EA293" i="17"/>
  <c r="DX293" i="17"/>
  <c r="DW293" i="17"/>
  <c r="DV293" i="17"/>
  <c r="DA293" i="17"/>
  <c r="CZ293" i="17"/>
  <c r="DO296" i="17"/>
  <c r="DM297" i="17"/>
  <c r="DK298" i="17"/>
  <c r="EA299" i="17"/>
  <c r="DZ299" i="17"/>
  <c r="DY299" i="17"/>
  <c r="DX299" i="17"/>
  <c r="DV299" i="17"/>
  <c r="DW299" i="17"/>
  <c r="CZ299" i="17"/>
  <c r="DA299" i="17"/>
  <c r="DO302" i="17"/>
  <c r="DM303" i="17"/>
  <c r="DK304" i="17"/>
  <c r="DY305" i="17"/>
  <c r="DX305" i="17"/>
  <c r="DW305" i="17"/>
  <c r="DV305" i="17"/>
  <c r="DZ305" i="17"/>
  <c r="EA305" i="17"/>
  <c r="DA305" i="17"/>
  <c r="CZ305" i="17"/>
  <c r="DO308" i="17"/>
  <c r="DM309" i="17"/>
  <c r="DK310" i="17"/>
  <c r="EA311" i="17"/>
  <c r="DZ311" i="17"/>
  <c r="DY311" i="17"/>
  <c r="DX311" i="17"/>
  <c r="DW311" i="17"/>
  <c r="DV311" i="17"/>
  <c r="CZ311" i="17"/>
  <c r="DA311" i="17"/>
  <c r="DO314" i="17"/>
  <c r="DM315" i="17"/>
  <c r="DK316" i="17"/>
  <c r="EA317" i="17"/>
  <c r="DZ317" i="17"/>
  <c r="DY317" i="17"/>
  <c r="DX317" i="17"/>
  <c r="DW317" i="17"/>
  <c r="DV317" i="17"/>
  <c r="DA317" i="17"/>
  <c r="CZ317" i="17"/>
  <c r="DO320" i="17"/>
  <c r="DM321" i="17"/>
  <c r="DK322" i="17"/>
  <c r="DY323" i="17"/>
  <c r="DX323" i="17"/>
  <c r="DW323" i="17"/>
  <c r="DV323" i="17"/>
  <c r="EA323" i="17"/>
  <c r="DZ323" i="17"/>
  <c r="CZ323" i="17"/>
  <c r="DA323" i="17"/>
  <c r="DO326" i="17"/>
  <c r="DM327" i="17"/>
  <c r="DK328" i="17"/>
  <c r="DW329" i="17"/>
  <c r="DV329" i="17"/>
  <c r="EA329" i="17"/>
  <c r="DZ329" i="17"/>
  <c r="DY329" i="17"/>
  <c r="DX329" i="17"/>
  <c r="DA329" i="17"/>
  <c r="CZ329" i="17"/>
  <c r="DO332" i="17"/>
  <c r="DM333" i="17"/>
  <c r="DK334" i="17"/>
  <c r="EA335" i="17"/>
  <c r="DZ335" i="17"/>
  <c r="DY335" i="17"/>
  <c r="DX335" i="17"/>
  <c r="DV335" i="17"/>
  <c r="DW335" i="17"/>
  <c r="CZ335" i="17"/>
  <c r="DA335" i="17"/>
  <c r="DO338" i="17"/>
  <c r="DM339" i="17"/>
  <c r="DK340" i="17"/>
  <c r="EA341" i="17"/>
  <c r="DZ341" i="17"/>
  <c r="DY341" i="17"/>
  <c r="DX341" i="17"/>
  <c r="DW341" i="17"/>
  <c r="DV341" i="17"/>
  <c r="DA341" i="17"/>
  <c r="CZ341" i="17"/>
  <c r="DO344" i="17"/>
  <c r="DM345" i="17"/>
  <c r="DK346" i="17"/>
  <c r="EA347" i="17"/>
  <c r="DZ347" i="17"/>
  <c r="DY347" i="17"/>
  <c r="DX347" i="17"/>
  <c r="DW347" i="17"/>
  <c r="DV347" i="17"/>
  <c r="CZ347" i="17"/>
  <c r="DA347" i="17"/>
  <c r="DO350" i="17"/>
  <c r="DM351" i="17"/>
  <c r="DK352" i="17"/>
  <c r="DY353" i="17"/>
  <c r="DV353" i="17"/>
  <c r="EA353" i="17"/>
  <c r="DZ353" i="17"/>
  <c r="DX353" i="17"/>
  <c r="DW353" i="17"/>
  <c r="DA353" i="17"/>
  <c r="CZ353" i="17"/>
  <c r="DO356" i="17"/>
  <c r="DM357" i="17"/>
  <c r="DK358" i="17"/>
  <c r="DY359" i="17"/>
  <c r="DZ359" i="17"/>
  <c r="DX359" i="17"/>
  <c r="DW359" i="17"/>
  <c r="DV359" i="17"/>
  <c r="EA359" i="17"/>
  <c r="CZ359" i="17"/>
  <c r="DA359" i="17"/>
  <c r="DO362" i="17"/>
  <c r="DM363" i="17"/>
  <c r="DK364" i="17"/>
  <c r="DY365" i="17"/>
  <c r="EA365" i="17"/>
  <c r="DZ365" i="17"/>
  <c r="DX365" i="17"/>
  <c r="DW365" i="17"/>
  <c r="DV365" i="17"/>
  <c r="DA365" i="17"/>
  <c r="CZ365" i="17"/>
  <c r="DO368" i="17"/>
  <c r="DM369" i="17"/>
  <c r="DK370" i="17"/>
  <c r="DY371" i="17"/>
  <c r="DW371" i="17"/>
  <c r="DV371" i="17"/>
  <c r="EA371" i="17"/>
  <c r="DZ371" i="17"/>
  <c r="DX371" i="17"/>
  <c r="CZ371" i="17"/>
  <c r="DA371" i="17"/>
  <c r="DO374" i="17"/>
  <c r="DM375" i="17"/>
  <c r="DK376" i="17"/>
  <c r="DY377" i="17"/>
  <c r="DX377" i="17"/>
  <c r="DV377" i="17"/>
  <c r="EA377" i="17"/>
  <c r="DZ377" i="17"/>
  <c r="DW377" i="17"/>
  <c r="DA377" i="17"/>
  <c r="CZ377" i="17"/>
  <c r="DO380" i="17"/>
  <c r="DM381" i="17"/>
  <c r="DK382" i="17"/>
  <c r="DY383" i="17"/>
  <c r="DX383" i="17"/>
  <c r="DV383" i="17"/>
  <c r="DW383" i="17"/>
  <c r="EA383" i="17"/>
  <c r="DZ383" i="17"/>
  <c r="CZ383" i="17"/>
  <c r="DA383" i="17"/>
  <c r="DO386" i="17"/>
  <c r="DM387" i="17"/>
  <c r="DK388" i="17"/>
  <c r="DY389" i="17"/>
  <c r="DX389" i="17"/>
  <c r="DV389" i="17"/>
  <c r="EA389" i="17"/>
  <c r="DZ389" i="17"/>
  <c r="DW389" i="17"/>
  <c r="DA389" i="17"/>
  <c r="CZ389" i="17"/>
  <c r="DO392" i="17"/>
  <c r="DM393" i="17"/>
  <c r="DK394" i="17"/>
  <c r="DY395" i="17"/>
  <c r="DX395" i="17"/>
  <c r="DV395" i="17"/>
  <c r="EA395" i="17"/>
  <c r="DZ395" i="17"/>
  <c r="DW395" i="17"/>
  <c r="CZ395" i="17"/>
  <c r="DA395" i="17"/>
  <c r="DO398" i="17"/>
  <c r="DM399" i="17"/>
  <c r="DK400" i="17"/>
  <c r="DY401" i="17"/>
  <c r="DX401" i="17"/>
  <c r="DV401" i="17"/>
  <c r="EA401" i="17"/>
  <c r="DZ401" i="17"/>
  <c r="DW401" i="17"/>
  <c r="DA401" i="17"/>
  <c r="CZ401" i="17"/>
  <c r="DO404" i="17"/>
  <c r="DM405" i="17"/>
  <c r="DK406" i="17"/>
  <c r="DY407" i="17"/>
  <c r="DX407" i="17"/>
  <c r="DV407" i="17"/>
  <c r="DW407" i="17"/>
  <c r="EA407" i="17"/>
  <c r="DZ407" i="17"/>
  <c r="CZ407" i="17"/>
  <c r="DA407" i="17"/>
  <c r="DO410" i="17"/>
  <c r="DM411" i="17"/>
  <c r="DK412" i="17"/>
  <c r="DY413" i="17"/>
  <c r="DX413" i="17"/>
  <c r="DV413" i="17"/>
  <c r="EA413" i="17"/>
  <c r="DZ413" i="17"/>
  <c r="DW413" i="17"/>
  <c r="DA413" i="17"/>
  <c r="CZ413" i="17"/>
  <c r="DO416" i="17"/>
  <c r="DM417" i="17"/>
  <c r="DK418" i="17"/>
  <c r="DX419" i="17"/>
  <c r="DW419" i="17"/>
  <c r="DV419" i="17"/>
  <c r="EA419" i="17"/>
  <c r="DZ419" i="17"/>
  <c r="DY419" i="17"/>
  <c r="CZ419" i="17"/>
  <c r="DA419" i="17"/>
  <c r="DO422" i="17"/>
  <c r="DM423" i="17"/>
  <c r="DK424" i="17"/>
  <c r="DX425" i="17"/>
  <c r="DW425" i="17"/>
  <c r="DV425" i="17"/>
  <c r="EA425" i="17"/>
  <c r="DZ425" i="17"/>
  <c r="DY425" i="17"/>
  <c r="DA425" i="17"/>
  <c r="CZ425" i="17"/>
  <c r="DO428" i="17"/>
  <c r="DM429" i="17"/>
  <c r="DK430" i="17"/>
  <c r="DX431" i="17"/>
  <c r="DW431" i="17"/>
  <c r="DV431" i="17"/>
  <c r="EA431" i="17"/>
  <c r="DZ431" i="17"/>
  <c r="DY431" i="17"/>
  <c r="CZ431" i="17"/>
  <c r="DA431" i="17"/>
  <c r="DO434" i="17"/>
  <c r="DM435" i="17"/>
  <c r="DK436" i="17"/>
  <c r="DX437" i="17"/>
  <c r="DW437" i="17"/>
  <c r="DV437" i="17"/>
  <c r="EA437" i="17"/>
  <c r="DZ437" i="17"/>
  <c r="DY437" i="17"/>
  <c r="DA437" i="17"/>
  <c r="CZ437" i="17"/>
  <c r="DO440" i="17"/>
  <c r="DM441" i="17"/>
  <c r="DK442" i="17"/>
  <c r="DX443" i="17"/>
  <c r="DW443" i="17"/>
  <c r="DV443" i="17"/>
  <c r="EA443" i="17"/>
  <c r="DZ443" i="17"/>
  <c r="DY443" i="17"/>
  <c r="CZ443" i="17"/>
  <c r="DA443" i="17"/>
  <c r="DO446" i="17"/>
  <c r="DM447" i="17"/>
  <c r="DK448" i="17"/>
  <c r="DX449" i="17"/>
  <c r="DW449" i="17"/>
  <c r="DV449" i="17"/>
  <c r="EA449" i="17"/>
  <c r="DZ449" i="17"/>
  <c r="DY449" i="17"/>
  <c r="DA449" i="17"/>
  <c r="CZ449" i="17"/>
  <c r="DO452" i="17"/>
  <c r="DM453" i="17"/>
  <c r="DK454" i="17"/>
  <c r="DX455" i="17"/>
  <c r="DW455" i="17"/>
  <c r="DV455" i="17"/>
  <c r="EA455" i="17"/>
  <c r="DZ455" i="17"/>
  <c r="DY455" i="17"/>
  <c r="CZ455" i="17"/>
  <c r="DA455" i="17"/>
  <c r="DO458" i="17"/>
  <c r="DM459" i="17"/>
  <c r="DK460" i="17"/>
  <c r="DX461" i="17"/>
  <c r="DW461" i="17"/>
  <c r="DV461" i="17"/>
  <c r="EA461" i="17"/>
  <c r="DZ461" i="17"/>
  <c r="DY461" i="17"/>
  <c r="DA461" i="17"/>
  <c r="CZ461" i="17"/>
  <c r="DO464" i="17"/>
  <c r="DM465" i="17"/>
  <c r="DK466" i="17"/>
  <c r="DX467" i="17"/>
  <c r="DW467" i="17"/>
  <c r="DV467" i="17"/>
  <c r="EA467" i="17"/>
  <c r="DZ467" i="17"/>
  <c r="DY467" i="17"/>
  <c r="CZ467" i="17"/>
  <c r="DA467" i="17"/>
  <c r="DO470" i="17"/>
  <c r="DM471" i="17"/>
  <c r="DK472" i="17"/>
  <c r="DX473" i="17"/>
  <c r="DW473" i="17"/>
  <c r="DV473" i="17"/>
  <c r="EA473" i="17"/>
  <c r="DZ473" i="17"/>
  <c r="DY473" i="17"/>
  <c r="DA473" i="17"/>
  <c r="CZ473" i="17"/>
  <c r="DO476" i="17"/>
  <c r="DM477" i="17"/>
  <c r="DK478" i="17"/>
  <c r="DX479" i="17"/>
  <c r="DW479" i="17"/>
  <c r="DV479" i="17"/>
  <c r="EA479" i="17"/>
  <c r="DY479" i="17"/>
  <c r="DZ479" i="17"/>
  <c r="CZ479" i="17"/>
  <c r="DA479" i="17"/>
  <c r="DO482" i="17"/>
  <c r="DM483" i="17"/>
  <c r="DK484" i="17"/>
  <c r="DX485" i="17"/>
  <c r="DW485" i="17"/>
  <c r="DV485" i="17"/>
  <c r="EA485" i="17"/>
  <c r="DZ485" i="17"/>
  <c r="DY485" i="17"/>
  <c r="DA485" i="17"/>
  <c r="CZ485" i="17"/>
  <c r="DO488" i="17"/>
  <c r="DM489" i="17"/>
  <c r="DX491" i="17"/>
  <c r="DW491" i="17"/>
  <c r="DV491" i="17"/>
  <c r="EA491" i="17"/>
  <c r="DZ491" i="17"/>
  <c r="DY491" i="17"/>
  <c r="CZ491" i="17"/>
  <c r="DA491" i="17"/>
  <c r="DM495" i="17"/>
  <c r="DX497" i="17"/>
  <c r="DW497" i="17"/>
  <c r="DV497" i="17"/>
  <c r="EA497" i="17"/>
  <c r="DZ497" i="17"/>
  <c r="DY497" i="17"/>
  <c r="DA497" i="17"/>
  <c r="CZ497" i="17"/>
  <c r="DM501" i="17"/>
  <c r="DF16" i="17"/>
  <c r="DH16" i="17" s="1"/>
  <c r="DG16" i="17"/>
  <c r="DI16" i="17" s="1"/>
  <c r="DE47" i="17"/>
  <c r="DD47" i="17"/>
  <c r="DL103" i="17"/>
  <c r="DD125" i="17"/>
  <c r="DE125" i="17"/>
  <c r="DJ128" i="17"/>
  <c r="DE155" i="17"/>
  <c r="DD155" i="17"/>
  <c r="DN162" i="17"/>
  <c r="DJ164" i="17"/>
  <c r="DN198" i="17"/>
  <c r="DN234" i="17"/>
  <c r="DN270" i="17"/>
  <c r="DF298" i="17"/>
  <c r="DH298" i="17" s="1"/>
  <c r="DG298" i="17"/>
  <c r="DI298" i="17" s="1"/>
  <c r="DF310" i="17"/>
  <c r="DH310" i="17" s="1"/>
  <c r="DG310" i="17"/>
  <c r="DI310" i="17" s="1"/>
  <c r="DL313" i="17"/>
  <c r="DN318" i="17"/>
  <c r="DJ356" i="17"/>
  <c r="DN372" i="17"/>
  <c r="DG400" i="17"/>
  <c r="DI400" i="17" s="1"/>
  <c r="DF400" i="17"/>
  <c r="DH400" i="17" s="1"/>
  <c r="DE407" i="17"/>
  <c r="DD407" i="17"/>
  <c r="DD413" i="17"/>
  <c r="DE413" i="17"/>
  <c r="DL415" i="17"/>
  <c r="DG436" i="17"/>
  <c r="DI436" i="17" s="1"/>
  <c r="DF436" i="17"/>
  <c r="DH436" i="17" s="1"/>
  <c r="DJ440" i="17"/>
  <c r="DJ458" i="17"/>
  <c r="DW3" i="17"/>
  <c r="DX3" i="17"/>
  <c r="EA3" i="17"/>
  <c r="DY3" i="17"/>
  <c r="DZ3" i="17"/>
  <c r="DV3" i="17"/>
  <c r="CZ3" i="17"/>
  <c r="DA3" i="17"/>
  <c r="DX123" i="17"/>
  <c r="DW123" i="17"/>
  <c r="DV123" i="17"/>
  <c r="DY123" i="17"/>
  <c r="EA123" i="17"/>
  <c r="DZ123" i="17"/>
  <c r="CZ123" i="17"/>
  <c r="DA123" i="17"/>
  <c r="EA141" i="17"/>
  <c r="DZ141" i="17"/>
  <c r="DY141" i="17"/>
  <c r="DW141" i="17"/>
  <c r="DV141" i="17"/>
  <c r="DX141" i="17"/>
  <c r="CZ141" i="17"/>
  <c r="DA141" i="17"/>
  <c r="DM151" i="17"/>
  <c r="DO156" i="17"/>
  <c r="DK164" i="17"/>
  <c r="EA189" i="17"/>
  <c r="DZ189" i="17"/>
  <c r="DY189" i="17"/>
  <c r="DX189" i="17"/>
  <c r="DW189" i="17"/>
  <c r="DV189" i="17"/>
  <c r="CZ189" i="17"/>
  <c r="DA189" i="17"/>
  <c r="EA201" i="17"/>
  <c r="DZ201" i="17"/>
  <c r="DY201" i="17"/>
  <c r="DX201" i="17"/>
  <c r="DW201" i="17"/>
  <c r="DV201" i="17"/>
  <c r="CZ201" i="17"/>
  <c r="DA201" i="17"/>
  <c r="DO216" i="17"/>
  <c r="DO258" i="17"/>
  <c r="DM265" i="17"/>
  <c r="DK272" i="17"/>
  <c r="DW291" i="17"/>
  <c r="DV291" i="17"/>
  <c r="EA291" i="17"/>
  <c r="DZ291" i="17"/>
  <c r="DY291" i="17"/>
  <c r="DX291" i="17"/>
  <c r="CZ291" i="17"/>
  <c r="DA291" i="17"/>
  <c r="DW309" i="17"/>
  <c r="DV309" i="17"/>
  <c r="EA309" i="17"/>
  <c r="DZ309" i="17"/>
  <c r="DY309" i="17"/>
  <c r="DX309" i="17"/>
  <c r="CZ309" i="17"/>
  <c r="DA309" i="17"/>
  <c r="DO318" i="17"/>
  <c r="DX327" i="17"/>
  <c r="DW327" i="17"/>
  <c r="DV327" i="17"/>
  <c r="EA327" i="17"/>
  <c r="DZ327" i="17"/>
  <c r="DY327" i="17"/>
  <c r="CZ327" i="17"/>
  <c r="DA327" i="17"/>
  <c r="DO336" i="17"/>
  <c r="EA345" i="17"/>
  <c r="DZ345" i="17"/>
  <c r="DY345" i="17"/>
  <c r="DX345" i="17"/>
  <c r="DW345" i="17"/>
  <c r="DV345" i="17"/>
  <c r="CZ345" i="17"/>
  <c r="DA345" i="17"/>
  <c r="DK368" i="17"/>
  <c r="DM379" i="17"/>
  <c r="DY381" i="17"/>
  <c r="DX381" i="17"/>
  <c r="DV381" i="17"/>
  <c r="EA381" i="17"/>
  <c r="DZ381" i="17"/>
  <c r="DW381" i="17"/>
  <c r="CZ381" i="17"/>
  <c r="DA381" i="17"/>
  <c r="DY387" i="17"/>
  <c r="DX387" i="17"/>
  <c r="DV387" i="17"/>
  <c r="EA387" i="17"/>
  <c r="DZ387" i="17"/>
  <c r="DW387" i="17"/>
  <c r="CZ387" i="17"/>
  <c r="DA387" i="17"/>
  <c r="DM391" i="17"/>
  <c r="DO396" i="17"/>
  <c r="DM415" i="17"/>
  <c r="EA417" i="17"/>
  <c r="DZ417" i="17"/>
  <c r="DY417" i="17"/>
  <c r="DX417" i="17"/>
  <c r="DW417" i="17"/>
  <c r="DV417" i="17"/>
  <c r="CZ417" i="17"/>
  <c r="DA417" i="17"/>
  <c r="DO426" i="17"/>
  <c r="EA435" i="17"/>
  <c r="DZ435" i="17"/>
  <c r="DY435" i="17"/>
  <c r="DX435" i="17"/>
  <c r="DW435" i="17"/>
  <c r="DV435" i="17"/>
  <c r="CZ435" i="17"/>
  <c r="DA435" i="17"/>
  <c r="DM457" i="17"/>
  <c r="DK476" i="17"/>
  <c r="DN43" i="17"/>
  <c r="DJ69" i="17"/>
  <c r="DB84" i="17"/>
  <c r="DB96" i="17"/>
  <c r="DN109" i="17"/>
  <c r="DF113" i="17"/>
  <c r="DH113" i="17" s="1"/>
  <c r="DG113" i="17"/>
  <c r="DI113" i="17" s="1"/>
  <c r="DL128" i="17"/>
  <c r="DJ171" i="17"/>
  <c r="DJ219" i="17"/>
  <c r="DL248" i="17"/>
  <c r="DJ297" i="17"/>
  <c r="DL338" i="17"/>
  <c r="DB342" i="17"/>
  <c r="DB348" i="17"/>
  <c r="DJ363" i="17"/>
  <c r="DL380" i="17"/>
  <c r="DB384" i="17"/>
  <c r="DF395" i="17"/>
  <c r="DH395" i="17" s="1"/>
  <c r="DG395" i="17"/>
  <c r="DI395" i="17" s="1"/>
  <c r="DN415" i="17"/>
  <c r="DJ423" i="17"/>
  <c r="DL428" i="17"/>
  <c r="DF437" i="17"/>
  <c r="DH437" i="17" s="1"/>
  <c r="DG437" i="17"/>
  <c r="DI437" i="17" s="1"/>
  <c r="DJ447" i="17"/>
  <c r="DJ453" i="17"/>
  <c r="DN3" i="17"/>
  <c r="DL4" i="17"/>
  <c r="DJ5" i="17"/>
  <c r="DF7" i="17"/>
  <c r="DH7" i="17" s="1"/>
  <c r="DG7" i="17"/>
  <c r="DI7" i="17" s="1"/>
  <c r="DN9" i="17"/>
  <c r="DL10" i="17"/>
  <c r="DJ11" i="17"/>
  <c r="DF13" i="17"/>
  <c r="DH13" i="17" s="1"/>
  <c r="DG13" i="17"/>
  <c r="DI13" i="17" s="1"/>
  <c r="DN15" i="17"/>
  <c r="DL16" i="17"/>
  <c r="DJ17" i="17"/>
  <c r="DF19" i="17"/>
  <c r="DH19" i="17" s="1"/>
  <c r="DG19" i="17"/>
  <c r="DI19" i="17" s="1"/>
  <c r="DN21" i="17"/>
  <c r="DL22" i="17"/>
  <c r="DJ23" i="17"/>
  <c r="DF25" i="17"/>
  <c r="DH25" i="17" s="1"/>
  <c r="DG25" i="17"/>
  <c r="DI25" i="17" s="1"/>
  <c r="DN27" i="17"/>
  <c r="DL28" i="17"/>
  <c r="DJ29" i="17"/>
  <c r="DF31" i="17"/>
  <c r="DH31" i="17" s="1"/>
  <c r="DG31" i="17"/>
  <c r="DI31" i="17" s="1"/>
  <c r="DN33" i="17"/>
  <c r="DL34" i="17"/>
  <c r="DJ35" i="17"/>
  <c r="DF37" i="17"/>
  <c r="DH37" i="17" s="1"/>
  <c r="DG37" i="17"/>
  <c r="DI37" i="17" s="1"/>
  <c r="DN39" i="17"/>
  <c r="DL40" i="17"/>
  <c r="DJ41" i="17"/>
  <c r="DF43" i="17"/>
  <c r="DH43" i="17" s="1"/>
  <c r="DG43" i="17"/>
  <c r="DI43" i="17" s="1"/>
  <c r="DN45" i="17"/>
  <c r="DL46" i="17"/>
  <c r="DJ47" i="17"/>
  <c r="DF49" i="17"/>
  <c r="DH49" i="17" s="1"/>
  <c r="DG49" i="17"/>
  <c r="DI49" i="17" s="1"/>
  <c r="DN51" i="17"/>
  <c r="DL52" i="17"/>
  <c r="DJ53" i="17"/>
  <c r="DF55" i="17"/>
  <c r="DH55" i="17" s="1"/>
  <c r="DG55" i="17"/>
  <c r="DI55" i="17" s="1"/>
  <c r="DN57" i="17"/>
  <c r="DL58" i="17"/>
  <c r="DJ59" i="17"/>
  <c r="DF61" i="17"/>
  <c r="DH61" i="17" s="1"/>
  <c r="DG61" i="17"/>
  <c r="DI61" i="17" s="1"/>
  <c r="DN63" i="17"/>
  <c r="DL64" i="17"/>
  <c r="DJ65" i="17"/>
  <c r="DF67" i="17"/>
  <c r="DH67" i="17" s="1"/>
  <c r="DG67" i="17"/>
  <c r="DI67" i="17" s="1"/>
  <c r="DN69" i="17"/>
  <c r="DL70" i="17"/>
  <c r="DJ71" i="17"/>
  <c r="DF73" i="17"/>
  <c r="DH73" i="17" s="1"/>
  <c r="DG73" i="17"/>
  <c r="DI73" i="17" s="1"/>
  <c r="DN75" i="17"/>
  <c r="DL76" i="17"/>
  <c r="DJ77" i="17"/>
  <c r="DF79" i="17"/>
  <c r="DH79" i="17" s="1"/>
  <c r="DG79" i="17"/>
  <c r="DI79" i="17" s="1"/>
  <c r="DN81" i="17"/>
  <c r="DL82" i="17"/>
  <c r="DJ83" i="17"/>
  <c r="DF85" i="17"/>
  <c r="DH85" i="17" s="1"/>
  <c r="DG85" i="17"/>
  <c r="DI85" i="17" s="1"/>
  <c r="DN87" i="17"/>
  <c r="DL88" i="17"/>
  <c r="DJ89" i="17"/>
  <c r="DF91" i="17"/>
  <c r="DH91" i="17" s="1"/>
  <c r="DG91" i="17"/>
  <c r="DI91" i="17" s="1"/>
  <c r="DN93" i="17"/>
  <c r="DL94" i="17"/>
  <c r="DJ95" i="17"/>
  <c r="DF97" i="17"/>
  <c r="DH97" i="17" s="1"/>
  <c r="DG97" i="17"/>
  <c r="DI97" i="17" s="1"/>
  <c r="DN99" i="17"/>
  <c r="DL100" i="17"/>
  <c r="DJ101" i="17"/>
  <c r="DF103" i="17"/>
  <c r="DH103" i="17" s="1"/>
  <c r="DG103" i="17"/>
  <c r="DI103" i="17" s="1"/>
  <c r="DN105" i="17"/>
  <c r="DL106" i="17"/>
  <c r="DJ107" i="17"/>
  <c r="DF109" i="17"/>
  <c r="DH109" i="17" s="1"/>
  <c r="DG109" i="17"/>
  <c r="DI109" i="17" s="1"/>
  <c r="DN111" i="17"/>
  <c r="DL112" i="17"/>
  <c r="DJ113" i="17"/>
  <c r="DF115" i="17"/>
  <c r="DH115" i="17" s="1"/>
  <c r="DG115" i="17"/>
  <c r="DI115" i="17" s="1"/>
  <c r="DN117" i="17"/>
  <c r="DL118" i="17"/>
  <c r="DJ119" i="17"/>
  <c r="DF121" i="17"/>
  <c r="DH121" i="17" s="1"/>
  <c r="DG121" i="17"/>
  <c r="DI121" i="17" s="1"/>
  <c r="DD122" i="17"/>
  <c r="DN123" i="17"/>
  <c r="DL124" i="17"/>
  <c r="DJ125" i="17"/>
  <c r="DF127" i="17"/>
  <c r="DH127" i="17" s="1"/>
  <c r="DG127" i="17"/>
  <c r="DI127" i="17" s="1"/>
  <c r="DN129" i="17"/>
  <c r="DL130" i="17"/>
  <c r="DJ131" i="17"/>
  <c r="DG133" i="17"/>
  <c r="DI133" i="17" s="1"/>
  <c r="DF133" i="17"/>
  <c r="DH133" i="17" s="1"/>
  <c r="DN135" i="17"/>
  <c r="DL136" i="17"/>
  <c r="DJ137" i="17"/>
  <c r="DF139" i="17"/>
  <c r="DH139" i="17" s="1"/>
  <c r="DG139" i="17"/>
  <c r="DI139" i="17" s="1"/>
  <c r="DN141" i="17"/>
  <c r="DL142" i="17"/>
  <c r="DJ143" i="17"/>
  <c r="DF145" i="17"/>
  <c r="DH145" i="17" s="1"/>
  <c r="DG145" i="17"/>
  <c r="DI145" i="17" s="1"/>
  <c r="DN147" i="17"/>
  <c r="DL148" i="17"/>
  <c r="DJ149" i="17"/>
  <c r="DF151" i="17"/>
  <c r="DH151" i="17" s="1"/>
  <c r="DG151" i="17"/>
  <c r="DI151" i="17" s="1"/>
  <c r="DN153" i="17"/>
  <c r="DL154" i="17"/>
  <c r="DJ155" i="17"/>
  <c r="DF157" i="17"/>
  <c r="DH157" i="17" s="1"/>
  <c r="DG157" i="17"/>
  <c r="DI157" i="17" s="1"/>
  <c r="DN159" i="17"/>
  <c r="DL160" i="17"/>
  <c r="DJ161" i="17"/>
  <c r="DF163" i="17"/>
  <c r="DH163" i="17" s="1"/>
  <c r="DG163" i="17"/>
  <c r="DI163" i="17" s="1"/>
  <c r="DN165" i="17"/>
  <c r="DL166" i="17"/>
  <c r="DJ167" i="17"/>
  <c r="DF169" i="17"/>
  <c r="DH169" i="17" s="1"/>
  <c r="DG169" i="17"/>
  <c r="DI169" i="17" s="1"/>
  <c r="DN171" i="17"/>
  <c r="DL172" i="17"/>
  <c r="DJ173" i="17"/>
  <c r="DF175" i="17"/>
  <c r="DH175" i="17" s="1"/>
  <c r="DG175" i="17"/>
  <c r="DI175" i="17" s="1"/>
  <c r="DN177" i="17"/>
  <c r="DL178" i="17"/>
  <c r="DJ179" i="17"/>
  <c r="DF181" i="17"/>
  <c r="DH181" i="17" s="1"/>
  <c r="DG181" i="17"/>
  <c r="DI181" i="17" s="1"/>
  <c r="DN183" i="17"/>
  <c r="DL184" i="17"/>
  <c r="DJ185" i="17"/>
  <c r="DF187" i="17"/>
  <c r="DH187" i="17" s="1"/>
  <c r="DG187" i="17"/>
  <c r="DI187" i="17" s="1"/>
  <c r="DN189" i="17"/>
  <c r="DL190" i="17"/>
  <c r="DJ191" i="17"/>
  <c r="DF193" i="17"/>
  <c r="DH193" i="17" s="1"/>
  <c r="DG193" i="17"/>
  <c r="DI193" i="17" s="1"/>
  <c r="DN195" i="17"/>
  <c r="DL196" i="17"/>
  <c r="DJ197" i="17"/>
  <c r="DF199" i="17"/>
  <c r="DH199" i="17" s="1"/>
  <c r="DG199" i="17"/>
  <c r="DI199" i="17" s="1"/>
  <c r="DN201" i="17"/>
  <c r="DL202" i="17"/>
  <c r="DJ203" i="17"/>
  <c r="DF205" i="17"/>
  <c r="DH205" i="17" s="1"/>
  <c r="DG205" i="17"/>
  <c r="DI205" i="17" s="1"/>
  <c r="DN207" i="17"/>
  <c r="DL208" i="17"/>
  <c r="DJ209" i="17"/>
  <c r="DF211" i="17"/>
  <c r="DH211" i="17" s="1"/>
  <c r="DG211" i="17"/>
  <c r="DI211" i="17" s="1"/>
  <c r="DN213" i="17"/>
  <c r="DL214" i="17"/>
  <c r="DJ215" i="17"/>
  <c r="DF217" i="17"/>
  <c r="DH217" i="17" s="1"/>
  <c r="DG217" i="17"/>
  <c r="DI217" i="17" s="1"/>
  <c r="DN219" i="17"/>
  <c r="DL220" i="17"/>
  <c r="DJ221" i="17"/>
  <c r="DF223" i="17"/>
  <c r="DH223" i="17" s="1"/>
  <c r="DG223" i="17"/>
  <c r="DI223" i="17" s="1"/>
  <c r="DN225" i="17"/>
  <c r="DL226" i="17"/>
  <c r="DJ227" i="17"/>
  <c r="DF229" i="17"/>
  <c r="DH229" i="17" s="1"/>
  <c r="DG229" i="17"/>
  <c r="DI229" i="17" s="1"/>
  <c r="DN231" i="17"/>
  <c r="DL232" i="17"/>
  <c r="DJ233" i="17"/>
  <c r="DF235" i="17"/>
  <c r="DH235" i="17" s="1"/>
  <c r="DG235" i="17"/>
  <c r="DI235" i="17" s="1"/>
  <c r="DN237" i="17"/>
  <c r="DL238" i="17"/>
  <c r="DJ239" i="17"/>
  <c r="DF241" i="17"/>
  <c r="DH241" i="17" s="1"/>
  <c r="DG241" i="17"/>
  <c r="DI241" i="17" s="1"/>
  <c r="DN243" i="17"/>
  <c r="DL244" i="17"/>
  <c r="DJ245" i="17"/>
  <c r="DF247" i="17"/>
  <c r="DH247" i="17" s="1"/>
  <c r="DG247" i="17"/>
  <c r="DI247" i="17" s="1"/>
  <c r="DN249" i="17"/>
  <c r="DL250" i="17"/>
  <c r="DJ251" i="17"/>
  <c r="DF253" i="17"/>
  <c r="DH253" i="17" s="1"/>
  <c r="DG253" i="17"/>
  <c r="DI253" i="17" s="1"/>
  <c r="DN255" i="17"/>
  <c r="DL256" i="17"/>
  <c r="DJ257" i="17"/>
  <c r="DF259" i="17"/>
  <c r="DH259" i="17" s="1"/>
  <c r="DG259" i="17"/>
  <c r="DI259" i="17" s="1"/>
  <c r="DN261" i="17"/>
  <c r="DL262" i="17"/>
  <c r="DJ263" i="17"/>
  <c r="DF265" i="17"/>
  <c r="DH265" i="17" s="1"/>
  <c r="DG265" i="17"/>
  <c r="DI265" i="17" s="1"/>
  <c r="DN267" i="17"/>
  <c r="DL268" i="17"/>
  <c r="DJ269" i="17"/>
  <c r="DF271" i="17"/>
  <c r="DH271" i="17" s="1"/>
  <c r="DG271" i="17"/>
  <c r="DI271" i="17" s="1"/>
  <c r="DN273" i="17"/>
  <c r="DL274" i="17"/>
  <c r="DJ275" i="17"/>
  <c r="DF277" i="17"/>
  <c r="DH277" i="17" s="1"/>
  <c r="DG277" i="17"/>
  <c r="DI277" i="17" s="1"/>
  <c r="DN279" i="17"/>
  <c r="DL280" i="17"/>
  <c r="DJ281" i="17"/>
  <c r="DF283" i="17"/>
  <c r="DH283" i="17" s="1"/>
  <c r="DG283" i="17"/>
  <c r="DI283" i="17" s="1"/>
  <c r="DN285" i="17"/>
  <c r="DL286" i="17"/>
  <c r="DJ287" i="17"/>
  <c r="DF289" i="17"/>
  <c r="DH289" i="17" s="1"/>
  <c r="DG289" i="17"/>
  <c r="DI289" i="17" s="1"/>
  <c r="DN291" i="17"/>
  <c r="DL292" i="17"/>
  <c r="DJ293" i="17"/>
  <c r="DF295" i="17"/>
  <c r="DH295" i="17" s="1"/>
  <c r="DG295" i="17"/>
  <c r="DI295" i="17" s="1"/>
  <c r="DN297" i="17"/>
  <c r="DL298" i="17"/>
  <c r="DJ299" i="17"/>
  <c r="DG301" i="17"/>
  <c r="DI301" i="17" s="1"/>
  <c r="DF301" i="17"/>
  <c r="DH301" i="17" s="1"/>
  <c r="DN303" i="17"/>
  <c r="DL304" i="17"/>
  <c r="DJ305" i="17"/>
  <c r="DF307" i="17"/>
  <c r="DH307" i="17" s="1"/>
  <c r="DG307" i="17"/>
  <c r="DI307" i="17" s="1"/>
  <c r="DN309" i="17"/>
  <c r="DL310" i="17"/>
  <c r="DJ311" i="17"/>
  <c r="DF313" i="17"/>
  <c r="DH313" i="17" s="1"/>
  <c r="DG313" i="17"/>
  <c r="DI313" i="17" s="1"/>
  <c r="DN315" i="17"/>
  <c r="DL316" i="17"/>
  <c r="DJ317" i="17"/>
  <c r="DG319" i="17"/>
  <c r="DI319" i="17" s="1"/>
  <c r="DF319" i="17"/>
  <c r="DH319" i="17" s="1"/>
  <c r="DN321" i="17"/>
  <c r="DL322" i="17"/>
  <c r="DJ323" i="17"/>
  <c r="DF325" i="17"/>
  <c r="DH325" i="17" s="1"/>
  <c r="DG325" i="17"/>
  <c r="DI325" i="17" s="1"/>
  <c r="DN327" i="17"/>
  <c r="DL328" i="17"/>
  <c r="DJ329" i="17"/>
  <c r="DF331" i="17"/>
  <c r="DH331" i="17" s="1"/>
  <c r="DG331" i="17"/>
  <c r="DI331" i="17" s="1"/>
  <c r="DN333" i="17"/>
  <c r="DL334" i="17"/>
  <c r="DJ335" i="17"/>
  <c r="DG337" i="17"/>
  <c r="DI337" i="17" s="1"/>
  <c r="DF337" i="17"/>
  <c r="DH337" i="17" s="1"/>
  <c r="DN339" i="17"/>
  <c r="DL340" i="17"/>
  <c r="DJ341" i="17"/>
  <c r="DF343" i="17"/>
  <c r="DH343" i="17" s="1"/>
  <c r="DG343" i="17"/>
  <c r="DI343" i="17" s="1"/>
  <c r="DN345" i="17"/>
  <c r="DL346" i="17"/>
  <c r="DJ347" i="17"/>
  <c r="DF349" i="17"/>
  <c r="DH349" i="17" s="1"/>
  <c r="DG349" i="17"/>
  <c r="DI349" i="17" s="1"/>
  <c r="DN351" i="17"/>
  <c r="DL352" i="17"/>
  <c r="DJ353" i="17"/>
  <c r="DF355" i="17"/>
  <c r="DH355" i="17" s="1"/>
  <c r="DG355" i="17"/>
  <c r="DI355" i="17" s="1"/>
  <c r="DN357" i="17"/>
  <c r="DL358" i="17"/>
  <c r="DJ359" i="17"/>
  <c r="DF361" i="17"/>
  <c r="DH361" i="17" s="1"/>
  <c r="DG361" i="17"/>
  <c r="DI361" i="17" s="1"/>
  <c r="DN363" i="17"/>
  <c r="DL364" i="17"/>
  <c r="DJ365" i="17"/>
  <c r="DF367" i="17"/>
  <c r="DH367" i="17" s="1"/>
  <c r="DG367" i="17"/>
  <c r="DI367" i="17" s="1"/>
  <c r="DN369" i="17"/>
  <c r="DL370" i="17"/>
  <c r="DJ371" i="17"/>
  <c r="DG373" i="17"/>
  <c r="DI373" i="17" s="1"/>
  <c r="DF373" i="17"/>
  <c r="DH373" i="17" s="1"/>
  <c r="DN375" i="17"/>
  <c r="DL376" i="17"/>
  <c r="DJ377" i="17"/>
  <c r="DF379" i="17"/>
  <c r="DH379" i="17" s="1"/>
  <c r="DG379" i="17"/>
  <c r="DI379" i="17" s="1"/>
  <c r="DN381" i="17"/>
  <c r="DL382" i="17"/>
  <c r="DJ383" i="17"/>
  <c r="DF385" i="17"/>
  <c r="DH385" i="17" s="1"/>
  <c r="DG385" i="17"/>
  <c r="DI385" i="17" s="1"/>
  <c r="DN387" i="17"/>
  <c r="DL388" i="17"/>
  <c r="DJ389" i="17"/>
  <c r="DG391" i="17"/>
  <c r="DI391" i="17" s="1"/>
  <c r="DF391" i="17"/>
  <c r="DH391" i="17" s="1"/>
  <c r="DN393" i="17"/>
  <c r="DL394" i="17"/>
  <c r="DJ395" i="17"/>
  <c r="DF397" i="17"/>
  <c r="DH397" i="17" s="1"/>
  <c r="DG397" i="17"/>
  <c r="DI397" i="17" s="1"/>
  <c r="DN399" i="17"/>
  <c r="DL400" i="17"/>
  <c r="DJ401" i="17"/>
  <c r="DF403" i="17"/>
  <c r="DH403" i="17" s="1"/>
  <c r="DG403" i="17"/>
  <c r="DI403" i="17" s="1"/>
  <c r="DN405" i="17"/>
  <c r="DL406" i="17"/>
  <c r="DJ407" i="17"/>
  <c r="DG409" i="17"/>
  <c r="DI409" i="17" s="1"/>
  <c r="DF409" i="17"/>
  <c r="DH409" i="17" s="1"/>
  <c r="DN411" i="17"/>
  <c r="DL412" i="17"/>
  <c r="DJ413" i="17"/>
  <c r="DF415" i="17"/>
  <c r="DH415" i="17" s="1"/>
  <c r="DG415" i="17"/>
  <c r="DI415" i="17" s="1"/>
  <c r="DN417" i="17"/>
  <c r="DL418" i="17"/>
  <c r="DJ419" i="17"/>
  <c r="DF421" i="17"/>
  <c r="DH421" i="17" s="1"/>
  <c r="DG421" i="17"/>
  <c r="DI421" i="17" s="1"/>
  <c r="DN423" i="17"/>
  <c r="DL424" i="17"/>
  <c r="DJ425" i="17"/>
  <c r="DG427" i="17"/>
  <c r="DI427" i="17" s="1"/>
  <c r="DF427" i="17"/>
  <c r="DH427" i="17" s="1"/>
  <c r="DN429" i="17"/>
  <c r="DL430" i="17"/>
  <c r="DJ431" i="17"/>
  <c r="DF433" i="17"/>
  <c r="DH433" i="17" s="1"/>
  <c r="DG433" i="17"/>
  <c r="DI433" i="17" s="1"/>
  <c r="DN435" i="17"/>
  <c r="DL436" i="17"/>
  <c r="DJ437" i="17"/>
  <c r="DF439" i="17"/>
  <c r="DH439" i="17" s="1"/>
  <c r="DG439" i="17"/>
  <c r="DI439" i="17" s="1"/>
  <c r="DN441" i="17"/>
  <c r="DL442" i="17"/>
  <c r="DJ443" i="17"/>
  <c r="DG445" i="17"/>
  <c r="DI445" i="17" s="1"/>
  <c r="DF445" i="17"/>
  <c r="DH445" i="17" s="1"/>
  <c r="DN447" i="17"/>
  <c r="DL448" i="17"/>
  <c r="DJ449" i="17"/>
  <c r="DF451" i="17"/>
  <c r="DH451" i="17" s="1"/>
  <c r="DG451" i="17"/>
  <c r="DI451" i="17" s="1"/>
  <c r="DN453" i="17"/>
  <c r="DL454" i="17"/>
  <c r="DJ455" i="17"/>
  <c r="DF457" i="17"/>
  <c r="DH457" i="17" s="1"/>
  <c r="DG457" i="17"/>
  <c r="DI457" i="17" s="1"/>
  <c r="DN459" i="17"/>
  <c r="DL460" i="17"/>
  <c r="DJ461" i="17"/>
  <c r="DG463" i="17"/>
  <c r="DI463" i="17" s="1"/>
  <c r="DF463" i="17"/>
  <c r="DH463" i="17" s="1"/>
  <c r="DN465" i="17"/>
  <c r="DL466" i="17"/>
  <c r="DJ467" i="17"/>
  <c r="DF469" i="17"/>
  <c r="DH469" i="17" s="1"/>
  <c r="DG469" i="17"/>
  <c r="DI469" i="17" s="1"/>
  <c r="DN471" i="17"/>
  <c r="DL472" i="17"/>
  <c r="DJ473" i="17"/>
  <c r="DF475" i="17"/>
  <c r="DH475" i="17" s="1"/>
  <c r="DG475" i="17"/>
  <c r="DI475" i="17" s="1"/>
  <c r="DN477" i="17"/>
  <c r="DL478" i="17"/>
  <c r="DJ479" i="17"/>
  <c r="DG481" i="17"/>
  <c r="DI481" i="17" s="1"/>
  <c r="DF481" i="17"/>
  <c r="DH481" i="17" s="1"/>
  <c r="DN483" i="17"/>
  <c r="DL484" i="17"/>
  <c r="DJ485" i="17"/>
  <c r="DF487" i="17"/>
  <c r="DH487" i="17" s="1"/>
  <c r="DG487" i="17"/>
  <c r="DI487" i="17" s="1"/>
  <c r="DN489" i="17"/>
  <c r="DJ491" i="17"/>
  <c r="DF493" i="17"/>
  <c r="DH493" i="17" s="1"/>
  <c r="DG493" i="17"/>
  <c r="DI493" i="17" s="1"/>
  <c r="DB494" i="17"/>
  <c r="DN495" i="17"/>
  <c r="DL496" i="17"/>
  <c r="DJ497" i="17"/>
  <c r="DF499" i="17"/>
  <c r="DH499" i="17" s="1"/>
  <c r="DG499" i="17"/>
  <c r="DI499" i="17" s="1"/>
  <c r="DB500" i="17"/>
  <c r="DN501" i="17"/>
  <c r="DF4" i="17"/>
  <c r="DH4" i="17" s="1"/>
  <c r="DG4" i="17"/>
  <c r="DI4" i="17" s="1"/>
  <c r="DL19" i="17"/>
  <c r="DE23" i="17"/>
  <c r="DD23" i="17"/>
  <c r="DJ32" i="17"/>
  <c r="DJ38" i="17"/>
  <c r="DD41" i="17"/>
  <c r="DE41" i="17"/>
  <c r="DJ50" i="17"/>
  <c r="DN54" i="17"/>
  <c r="DG58" i="17"/>
  <c r="DI58" i="17" s="1"/>
  <c r="DF58" i="17"/>
  <c r="DH58" i="17" s="1"/>
  <c r="DL61" i="17"/>
  <c r="DD77" i="17"/>
  <c r="DE77" i="17"/>
  <c r="DJ92" i="17"/>
  <c r="DE107" i="17"/>
  <c r="DD107" i="17"/>
  <c r="DN108" i="17"/>
  <c r="DL115" i="17"/>
  <c r="DN126" i="17"/>
  <c r="DF130" i="17"/>
  <c r="DH130" i="17" s="1"/>
  <c r="DG130" i="17"/>
  <c r="DI130" i="17" s="1"/>
  <c r="DL133" i="17"/>
  <c r="DN150" i="17"/>
  <c r="DJ170" i="17"/>
  <c r="DL175" i="17"/>
  <c r="DJ182" i="17"/>
  <c r="DN186" i="17"/>
  <c r="DF202" i="17"/>
  <c r="DH202" i="17" s="1"/>
  <c r="DG202" i="17"/>
  <c r="DI202" i="17" s="1"/>
  <c r="DJ212" i="17"/>
  <c r="DL223" i="17"/>
  <c r="DF226" i="17"/>
  <c r="DH226" i="17" s="1"/>
  <c r="DG226" i="17"/>
  <c r="DI226" i="17" s="1"/>
  <c r="DJ266" i="17"/>
  <c r="DE275" i="17"/>
  <c r="DD275" i="17"/>
  <c r="DN276" i="17"/>
  <c r="DN282" i="17"/>
  <c r="DF286" i="17"/>
  <c r="DH286" i="17" s="1"/>
  <c r="DG286" i="17"/>
  <c r="DI286" i="17" s="1"/>
  <c r="DJ290" i="17"/>
  <c r="DN330" i="17"/>
  <c r="DL331" i="17"/>
  <c r="DF334" i="17"/>
  <c r="DH334" i="17" s="1"/>
  <c r="DG334" i="17"/>
  <c r="DI334" i="17" s="1"/>
  <c r="DN336" i="17"/>
  <c r="DL337" i="17"/>
  <c r="DJ338" i="17"/>
  <c r="DL355" i="17"/>
  <c r="DL361" i="17"/>
  <c r="DD365" i="17"/>
  <c r="DL367" i="17"/>
  <c r="DJ368" i="17"/>
  <c r="DN396" i="17"/>
  <c r="DL403" i="17"/>
  <c r="DJ416" i="17"/>
  <c r="DJ428" i="17"/>
  <c r="DJ434" i="17"/>
  <c r="DE455" i="17"/>
  <c r="DD455" i="17"/>
  <c r="DD467" i="17"/>
  <c r="DL469" i="17"/>
  <c r="DG472" i="17"/>
  <c r="DI472" i="17" s="1"/>
  <c r="DF472" i="17"/>
  <c r="DH472" i="17" s="1"/>
  <c r="DL475" i="17"/>
  <c r="DN486" i="17"/>
  <c r="DF490" i="17"/>
  <c r="DH490" i="17" s="1"/>
  <c r="DG490" i="17"/>
  <c r="DI490" i="17" s="1"/>
  <c r="DK200" i="17"/>
  <c r="DO228" i="17"/>
  <c r="DK230" i="17"/>
  <c r="DO240" i="17"/>
  <c r="DK242" i="17"/>
  <c r="DM247" i="17"/>
  <c r="EA249" i="17"/>
  <c r="DZ249" i="17"/>
  <c r="DY249" i="17"/>
  <c r="DX249" i="17"/>
  <c r="DW249" i="17"/>
  <c r="DV249" i="17"/>
  <c r="CZ249" i="17"/>
  <c r="DA249" i="17"/>
  <c r="DM253" i="17"/>
  <c r="DZ255" i="17"/>
  <c r="DY255" i="17"/>
  <c r="DX255" i="17"/>
  <c r="DW255" i="17"/>
  <c r="DV255" i="17"/>
  <c r="EA255" i="17"/>
  <c r="CZ255" i="17"/>
  <c r="DA255" i="17"/>
  <c r="DK260" i="17"/>
  <c r="DW267" i="17"/>
  <c r="EA267" i="17"/>
  <c r="DZ267" i="17"/>
  <c r="DY267" i="17"/>
  <c r="DX267" i="17"/>
  <c r="DV267" i="17"/>
  <c r="CZ267" i="17"/>
  <c r="DA267" i="17"/>
  <c r="DO276" i="17"/>
  <c r="DM277" i="17"/>
  <c r="DK278" i="17"/>
  <c r="DO288" i="17"/>
  <c r="DK290" i="17"/>
  <c r="DO294" i="17"/>
  <c r="DK308" i="17"/>
  <c r="EA315" i="17"/>
  <c r="DZ315" i="17"/>
  <c r="DY315" i="17"/>
  <c r="DX315" i="17"/>
  <c r="DW315" i="17"/>
  <c r="DV315" i="17"/>
  <c r="CZ315" i="17"/>
  <c r="DA315" i="17"/>
  <c r="DO354" i="17"/>
  <c r="DY357" i="17"/>
  <c r="DX357" i="17"/>
  <c r="DW357" i="17"/>
  <c r="DV357" i="17"/>
  <c r="EA357" i="17"/>
  <c r="DZ357" i="17"/>
  <c r="CZ357" i="17"/>
  <c r="DA357" i="17"/>
  <c r="DO360" i="17"/>
  <c r="DK362" i="17"/>
  <c r="DM373" i="17"/>
  <c r="DK398" i="17"/>
  <c r="DM403" i="17"/>
  <c r="DK404" i="17"/>
  <c r="DY405" i="17"/>
  <c r="DX405" i="17"/>
  <c r="DV405" i="17"/>
  <c r="EA405" i="17"/>
  <c r="DZ405" i="17"/>
  <c r="DW405" i="17"/>
  <c r="CZ405" i="17"/>
  <c r="DA405" i="17"/>
  <c r="DK410" i="17"/>
  <c r="DY411" i="17"/>
  <c r="DX411" i="17"/>
  <c r="DV411" i="17"/>
  <c r="EA411" i="17"/>
  <c r="DZ411" i="17"/>
  <c r="DW411" i="17"/>
  <c r="CZ411" i="17"/>
  <c r="DA411" i="17"/>
  <c r="DO420" i="17"/>
  <c r="EA429" i="17"/>
  <c r="DZ429" i="17"/>
  <c r="DY429" i="17"/>
  <c r="DX429" i="17"/>
  <c r="DW429" i="17"/>
  <c r="DV429" i="17"/>
  <c r="CZ429" i="17"/>
  <c r="DA429" i="17"/>
  <c r="DO432" i="17"/>
  <c r="DO438" i="17"/>
  <c r="DM451" i="17"/>
  <c r="EA459" i="17"/>
  <c r="DZ459" i="17"/>
  <c r="DY459" i="17"/>
  <c r="DX459" i="17"/>
  <c r="DW459" i="17"/>
  <c r="DV459" i="17"/>
  <c r="CZ459" i="17"/>
  <c r="DA459" i="17"/>
  <c r="DK464" i="17"/>
  <c r="EA477" i="17"/>
  <c r="DZ477" i="17"/>
  <c r="DY477" i="17"/>
  <c r="DX477" i="17"/>
  <c r="DW477" i="17"/>
  <c r="DV477" i="17"/>
  <c r="CZ477" i="17"/>
  <c r="DA477" i="17"/>
  <c r="EA483" i="17"/>
  <c r="DZ483" i="17"/>
  <c r="DY483" i="17"/>
  <c r="DX483" i="17"/>
  <c r="DW483" i="17"/>
  <c r="DV483" i="17"/>
  <c r="CZ483" i="17"/>
  <c r="DA483" i="17"/>
  <c r="DB12" i="17"/>
  <c r="DL26" i="17"/>
  <c r="DF35" i="17"/>
  <c r="DH35" i="17" s="1"/>
  <c r="DG35" i="17"/>
  <c r="DI35" i="17" s="1"/>
  <c r="DL44" i="17"/>
  <c r="DF65" i="17"/>
  <c r="DH65" i="17" s="1"/>
  <c r="DG65" i="17"/>
  <c r="DI65" i="17" s="1"/>
  <c r="DJ75" i="17"/>
  <c r="DB78" i="17"/>
  <c r="DN115" i="17"/>
  <c r="DL122" i="17"/>
  <c r="DN127" i="17"/>
  <c r="DB138" i="17"/>
  <c r="DL140" i="17"/>
  <c r="DB144" i="17"/>
  <c r="DB150" i="17"/>
  <c r="DF173" i="17"/>
  <c r="DH173" i="17" s="1"/>
  <c r="DG173" i="17"/>
  <c r="DI173" i="17" s="1"/>
  <c r="DJ177" i="17"/>
  <c r="DF179" i="17"/>
  <c r="DH179" i="17" s="1"/>
  <c r="DG179" i="17"/>
  <c r="DI179" i="17" s="1"/>
  <c r="DN181" i="17"/>
  <c r="DJ183" i="17"/>
  <c r="DB186" i="17"/>
  <c r="DB198" i="17"/>
  <c r="DB210" i="17"/>
  <c r="DF239" i="17"/>
  <c r="DH239" i="17" s="1"/>
  <c r="DG239" i="17"/>
  <c r="DI239" i="17" s="1"/>
  <c r="DL242" i="17"/>
  <c r="DL254" i="17"/>
  <c r="DB264" i="17"/>
  <c r="DL266" i="17"/>
  <c r="DJ267" i="17"/>
  <c r="DN277" i="17"/>
  <c r="DJ279" i="17"/>
  <c r="DL284" i="17"/>
  <c r="DJ291" i="17"/>
  <c r="DF311" i="17"/>
  <c r="DH311" i="17" s="1"/>
  <c r="DG311" i="17"/>
  <c r="DI311" i="17" s="1"/>
  <c r="DB318" i="17"/>
  <c r="DB324" i="17"/>
  <c r="DL326" i="17"/>
  <c r="DJ327" i="17"/>
  <c r="DL332" i="17"/>
  <c r="DB354" i="17"/>
  <c r="DL356" i="17"/>
  <c r="DG359" i="17"/>
  <c r="DI359" i="17" s="1"/>
  <c r="DF359" i="17"/>
  <c r="DH359" i="17" s="1"/>
  <c r="DN361" i="17"/>
  <c r="DN373" i="17"/>
  <c r="DN379" i="17"/>
  <c r="DJ381" i="17"/>
  <c r="DL404" i="17"/>
  <c r="DN409" i="17"/>
  <c r="DL410" i="17"/>
  <c r="DN421" i="17"/>
  <c r="DF425" i="17"/>
  <c r="DH425" i="17" s="1"/>
  <c r="DG425" i="17"/>
  <c r="DI425" i="17" s="1"/>
  <c r="DL434" i="17"/>
  <c r="DN457" i="17"/>
  <c r="DB468" i="17"/>
  <c r="DL470" i="17"/>
  <c r="DN475" i="17"/>
  <c r="DJ477" i="17"/>
  <c r="DB480" i="17"/>
  <c r="DO3" i="17"/>
  <c r="DM4" i="17"/>
  <c r="DK5" i="17"/>
  <c r="EA6" i="17"/>
  <c r="DZ6" i="17"/>
  <c r="DW6" i="17"/>
  <c r="DY6" i="17"/>
  <c r="DX6" i="17"/>
  <c r="DV6" i="17"/>
  <c r="DA6" i="17"/>
  <c r="CZ6" i="17"/>
  <c r="DO9" i="17"/>
  <c r="DM10" i="17"/>
  <c r="DK11" i="17"/>
  <c r="DX12" i="17"/>
  <c r="DW12" i="17"/>
  <c r="DV12" i="17"/>
  <c r="EA12" i="17"/>
  <c r="DZ12" i="17"/>
  <c r="DY12" i="17"/>
  <c r="CZ12" i="17"/>
  <c r="DA12" i="17"/>
  <c r="DO15" i="17"/>
  <c r="DM16" i="17"/>
  <c r="DK17" i="17"/>
  <c r="DW18" i="17"/>
  <c r="EA18" i="17"/>
  <c r="DZ18" i="17"/>
  <c r="DY18" i="17"/>
  <c r="DX18" i="17"/>
  <c r="DV18" i="17"/>
  <c r="DA18" i="17"/>
  <c r="CZ18" i="17"/>
  <c r="DO21" i="17"/>
  <c r="DM22" i="17"/>
  <c r="DK23" i="17"/>
  <c r="DX24" i="17"/>
  <c r="DW24" i="17"/>
  <c r="DV24" i="17"/>
  <c r="EA24" i="17"/>
  <c r="DY24" i="17"/>
  <c r="DZ24" i="17"/>
  <c r="CZ24" i="17"/>
  <c r="DA24" i="17"/>
  <c r="DO27" i="17"/>
  <c r="DM28" i="17"/>
  <c r="DK29" i="17"/>
  <c r="EA30" i="17"/>
  <c r="DZ30" i="17"/>
  <c r="DY30" i="17"/>
  <c r="DX30" i="17"/>
  <c r="DW30" i="17"/>
  <c r="DV30" i="17"/>
  <c r="DA30" i="17"/>
  <c r="CZ30" i="17"/>
  <c r="DO33" i="17"/>
  <c r="DM34" i="17"/>
  <c r="DK35" i="17"/>
  <c r="DX36" i="17"/>
  <c r="DW36" i="17"/>
  <c r="DV36" i="17"/>
  <c r="EA36" i="17"/>
  <c r="DZ36" i="17"/>
  <c r="DY36" i="17"/>
  <c r="CZ36" i="17"/>
  <c r="DA36" i="17"/>
  <c r="DO39" i="17"/>
  <c r="DM40" i="17"/>
  <c r="DK41" i="17"/>
  <c r="EA42" i="17"/>
  <c r="DZ42" i="17"/>
  <c r="DY42" i="17"/>
  <c r="DW42" i="17"/>
  <c r="DX42" i="17"/>
  <c r="DV42" i="17"/>
  <c r="DA42" i="17"/>
  <c r="CZ42" i="17"/>
  <c r="DO45" i="17"/>
  <c r="DM46" i="17"/>
  <c r="DK47" i="17"/>
  <c r="DY48" i="17"/>
  <c r="DX48" i="17"/>
  <c r="DW48" i="17"/>
  <c r="DV48" i="17"/>
  <c r="EA48" i="17"/>
  <c r="DZ48" i="17"/>
  <c r="CZ48" i="17"/>
  <c r="DA48" i="17"/>
  <c r="DO51" i="17"/>
  <c r="DM52" i="17"/>
  <c r="DK53" i="17"/>
  <c r="DX54" i="17"/>
  <c r="EA54" i="17"/>
  <c r="DZ54" i="17"/>
  <c r="DY54" i="17"/>
  <c r="DW54" i="17"/>
  <c r="DV54" i="17"/>
  <c r="DA54" i="17"/>
  <c r="CZ54" i="17"/>
  <c r="DO57" i="17"/>
  <c r="DM58" i="17"/>
  <c r="DK59" i="17"/>
  <c r="DZ60" i="17"/>
  <c r="DY60" i="17"/>
  <c r="DX60" i="17"/>
  <c r="DW60" i="17"/>
  <c r="DV60" i="17"/>
  <c r="EA60" i="17"/>
  <c r="CZ60" i="17"/>
  <c r="DA60" i="17"/>
  <c r="DO63" i="17"/>
  <c r="DM64" i="17"/>
  <c r="DK65" i="17"/>
  <c r="DY66" i="17"/>
  <c r="DV66" i="17"/>
  <c r="EA66" i="17"/>
  <c r="DX66" i="17"/>
  <c r="DZ66" i="17"/>
  <c r="DW66" i="17"/>
  <c r="DA66" i="17"/>
  <c r="CZ66" i="17"/>
  <c r="DO69" i="17"/>
  <c r="DM70" i="17"/>
  <c r="DK71" i="17"/>
  <c r="DZ72" i="17"/>
  <c r="DX72" i="17"/>
  <c r="DW72" i="17"/>
  <c r="DV72" i="17"/>
  <c r="EA72" i="17"/>
  <c r="DY72" i="17"/>
  <c r="CZ72" i="17"/>
  <c r="DA72" i="17"/>
  <c r="DO75" i="17"/>
  <c r="DM76" i="17"/>
  <c r="DK77" i="17"/>
  <c r="DY78" i="17"/>
  <c r="DX78" i="17"/>
  <c r="EA78" i="17"/>
  <c r="DZ78" i="17"/>
  <c r="DW78" i="17"/>
  <c r="DV78" i="17"/>
  <c r="DA78" i="17"/>
  <c r="CZ78" i="17"/>
  <c r="DO81" i="17"/>
  <c r="DM82" i="17"/>
  <c r="DK83" i="17"/>
  <c r="DW84" i="17"/>
  <c r="DV84" i="17"/>
  <c r="EA84" i="17"/>
  <c r="DY84" i="17"/>
  <c r="DZ84" i="17"/>
  <c r="DX84" i="17"/>
  <c r="CZ84" i="17"/>
  <c r="DA84" i="17"/>
  <c r="DO87" i="17"/>
  <c r="DM88" i="17"/>
  <c r="DK89" i="17"/>
  <c r="EA90" i="17"/>
  <c r="DZ90" i="17"/>
  <c r="DY90" i="17"/>
  <c r="DV90" i="17"/>
  <c r="DX90" i="17"/>
  <c r="DW90" i="17"/>
  <c r="DA90" i="17"/>
  <c r="CZ90" i="17"/>
  <c r="DO93" i="17"/>
  <c r="DM94" i="17"/>
  <c r="DK95" i="17"/>
  <c r="DZ96" i="17"/>
  <c r="DY96" i="17"/>
  <c r="EA96" i="17"/>
  <c r="DX96" i="17"/>
  <c r="DV96" i="17"/>
  <c r="DW96" i="17"/>
  <c r="CZ96" i="17"/>
  <c r="DA96" i="17"/>
  <c r="DO99" i="17"/>
  <c r="DM100" i="17"/>
  <c r="DK101" i="17"/>
  <c r="EA102" i="17"/>
  <c r="DZ102" i="17"/>
  <c r="DY102" i="17"/>
  <c r="DV102" i="17"/>
  <c r="DW102" i="17"/>
  <c r="DX102" i="17"/>
  <c r="DA102" i="17"/>
  <c r="CZ102" i="17"/>
  <c r="DO105" i="17"/>
  <c r="DM106" i="17"/>
  <c r="DK107" i="17"/>
  <c r="DZ108" i="17"/>
  <c r="DY108" i="17"/>
  <c r="EA108" i="17"/>
  <c r="DX108" i="17"/>
  <c r="DW108" i="17"/>
  <c r="DV108" i="17"/>
  <c r="CZ108" i="17"/>
  <c r="DA108" i="17"/>
  <c r="DO111" i="17"/>
  <c r="DM112" i="17"/>
  <c r="DK113" i="17"/>
  <c r="EA114" i="17"/>
  <c r="DZ114" i="17"/>
  <c r="DY114" i="17"/>
  <c r="DV114" i="17"/>
  <c r="DX114" i="17"/>
  <c r="DW114" i="17"/>
  <c r="DA114" i="17"/>
  <c r="CZ114" i="17"/>
  <c r="DO117" i="17"/>
  <c r="DM118" i="17"/>
  <c r="DK119" i="17"/>
  <c r="DZ120" i="17"/>
  <c r="DY120" i="17"/>
  <c r="EA120" i="17"/>
  <c r="DX120" i="17"/>
  <c r="DW120" i="17"/>
  <c r="DV120" i="17"/>
  <c r="CZ120" i="17"/>
  <c r="DA120" i="17"/>
  <c r="DO123" i="17"/>
  <c r="DM124" i="17"/>
  <c r="DK125" i="17"/>
  <c r="EA126" i="17"/>
  <c r="DZ126" i="17"/>
  <c r="DY126" i="17"/>
  <c r="DX126" i="17"/>
  <c r="DV126" i="17"/>
  <c r="DW126" i="17"/>
  <c r="DA126" i="17"/>
  <c r="CZ126" i="17"/>
  <c r="DO129" i="17"/>
  <c r="DM130" i="17"/>
  <c r="DK131" i="17"/>
  <c r="DZ132" i="17"/>
  <c r="DY132" i="17"/>
  <c r="EA132" i="17"/>
  <c r="DW132" i="17"/>
  <c r="DX132" i="17"/>
  <c r="DV132" i="17"/>
  <c r="CZ132" i="17"/>
  <c r="DA132" i="17"/>
  <c r="DO135" i="17"/>
  <c r="DM136" i="17"/>
  <c r="DK137" i="17"/>
  <c r="EA138" i="17"/>
  <c r="DZ138" i="17"/>
  <c r="DY138" i="17"/>
  <c r="DX138" i="17"/>
  <c r="DW138" i="17"/>
  <c r="DV138" i="17"/>
  <c r="DA138" i="17"/>
  <c r="CZ138" i="17"/>
  <c r="DO141" i="17"/>
  <c r="DM142" i="17"/>
  <c r="DK143" i="17"/>
  <c r="DV144" i="17"/>
  <c r="DZ144" i="17"/>
  <c r="DY144" i="17"/>
  <c r="DX144" i="17"/>
  <c r="EA144" i="17"/>
  <c r="DW144" i="17"/>
  <c r="CZ144" i="17"/>
  <c r="DA144" i="17"/>
  <c r="DO147" i="17"/>
  <c r="DM148" i="17"/>
  <c r="DK149" i="17"/>
  <c r="EA150" i="17"/>
  <c r="DZ150" i="17"/>
  <c r="DY150" i="17"/>
  <c r="DX150" i="17"/>
  <c r="DW150" i="17"/>
  <c r="DV150" i="17"/>
  <c r="DA150" i="17"/>
  <c r="CZ150" i="17"/>
  <c r="DO153" i="17"/>
  <c r="DM154" i="17"/>
  <c r="DK155" i="17"/>
  <c r="DV156" i="17"/>
  <c r="DZ156" i="17"/>
  <c r="DY156" i="17"/>
  <c r="EA156" i="17"/>
  <c r="DX156" i="17"/>
  <c r="DW156" i="17"/>
  <c r="CZ156" i="17"/>
  <c r="DA156" i="17"/>
  <c r="DO159" i="17"/>
  <c r="DM160" i="17"/>
  <c r="DK161" i="17"/>
  <c r="DZ162" i="17"/>
  <c r="DX162" i="17"/>
  <c r="EA162" i="17"/>
  <c r="DW162" i="17"/>
  <c r="DV162" i="17"/>
  <c r="DY162" i="17"/>
  <c r="DA162" i="17"/>
  <c r="CZ162" i="17"/>
  <c r="DO165" i="17"/>
  <c r="DM166" i="17"/>
  <c r="DK167" i="17"/>
  <c r="EA168" i="17"/>
  <c r="DY168" i="17"/>
  <c r="DZ168" i="17"/>
  <c r="DX168" i="17"/>
  <c r="DW168" i="17"/>
  <c r="DV168" i="17"/>
  <c r="CZ168" i="17"/>
  <c r="DA168" i="17"/>
  <c r="DO171" i="17"/>
  <c r="DM172" i="17"/>
  <c r="DK173" i="17"/>
  <c r="DZ174" i="17"/>
  <c r="DY174" i="17"/>
  <c r="DX174" i="17"/>
  <c r="EA174" i="17"/>
  <c r="DW174" i="17"/>
  <c r="DV174" i="17"/>
  <c r="DA174" i="17"/>
  <c r="CZ174" i="17"/>
  <c r="DO177" i="17"/>
  <c r="DM178" i="17"/>
  <c r="DK179" i="17"/>
  <c r="EA180" i="17"/>
  <c r="DZ180" i="17"/>
  <c r="DY180" i="17"/>
  <c r="DX180" i="17"/>
  <c r="DW180" i="17"/>
  <c r="DV180" i="17"/>
  <c r="CZ180" i="17"/>
  <c r="DA180" i="17"/>
  <c r="DO183" i="17"/>
  <c r="DM184" i="17"/>
  <c r="DK185" i="17"/>
  <c r="DZ186" i="17"/>
  <c r="DY186" i="17"/>
  <c r="DX186" i="17"/>
  <c r="DW186" i="17"/>
  <c r="DV186" i="17"/>
  <c r="EA186" i="17"/>
  <c r="DA186" i="17"/>
  <c r="CZ186" i="17"/>
  <c r="DO189" i="17"/>
  <c r="DM190" i="17"/>
  <c r="DK191" i="17"/>
  <c r="EA192" i="17"/>
  <c r="DZ192" i="17"/>
  <c r="DY192" i="17"/>
  <c r="DX192" i="17"/>
  <c r="DV192" i="17"/>
  <c r="DW192" i="17"/>
  <c r="CZ192" i="17"/>
  <c r="DA192" i="17"/>
  <c r="DO195" i="17"/>
  <c r="DM196" i="17"/>
  <c r="DK197" i="17"/>
  <c r="DZ198" i="17"/>
  <c r="DY198" i="17"/>
  <c r="DX198" i="17"/>
  <c r="DW198" i="17"/>
  <c r="DV198" i="17"/>
  <c r="EA198" i="17"/>
  <c r="DA198" i="17"/>
  <c r="CZ198" i="17"/>
  <c r="DO201" i="17"/>
  <c r="DM202" i="17"/>
  <c r="DK203" i="17"/>
  <c r="EA204" i="17"/>
  <c r="DZ204" i="17"/>
  <c r="DY204" i="17"/>
  <c r="DX204" i="17"/>
  <c r="DW204" i="17"/>
  <c r="DV204" i="17"/>
  <c r="CZ204" i="17"/>
  <c r="DA204" i="17"/>
  <c r="DO207" i="17"/>
  <c r="DM208" i="17"/>
  <c r="DK209" i="17"/>
  <c r="DZ210" i="17"/>
  <c r="DY210" i="17"/>
  <c r="DX210" i="17"/>
  <c r="DW210" i="17"/>
  <c r="DV210" i="17"/>
  <c r="EA210" i="17"/>
  <c r="DA210" i="17"/>
  <c r="CZ210" i="17"/>
  <c r="DO213" i="17"/>
  <c r="DM214" i="17"/>
  <c r="DK215" i="17"/>
  <c r="EA216" i="17"/>
  <c r="DZ216" i="17"/>
  <c r="DY216" i="17"/>
  <c r="DV216" i="17"/>
  <c r="DX216" i="17"/>
  <c r="DW216" i="17"/>
  <c r="CZ216" i="17"/>
  <c r="DA216" i="17"/>
  <c r="DO219" i="17"/>
  <c r="DM220" i="17"/>
  <c r="DK221" i="17"/>
  <c r="DZ222" i="17"/>
  <c r="DY222" i="17"/>
  <c r="DX222" i="17"/>
  <c r="DW222" i="17"/>
  <c r="DV222" i="17"/>
  <c r="EA222" i="17"/>
  <c r="DA222" i="17"/>
  <c r="CZ222" i="17"/>
  <c r="DO225" i="17"/>
  <c r="DM226" i="17"/>
  <c r="DK227" i="17"/>
  <c r="EA228" i="17"/>
  <c r="DZ228" i="17"/>
  <c r="DY228" i="17"/>
  <c r="DX228" i="17"/>
  <c r="DV228" i="17"/>
  <c r="DW228" i="17"/>
  <c r="CZ228" i="17"/>
  <c r="DA228" i="17"/>
  <c r="DO231" i="17"/>
  <c r="DM232" i="17"/>
  <c r="DK233" i="17"/>
  <c r="DZ234" i="17"/>
  <c r="DY234" i="17"/>
  <c r="DX234" i="17"/>
  <c r="DW234" i="17"/>
  <c r="DV234" i="17"/>
  <c r="EA234" i="17"/>
  <c r="DA234" i="17"/>
  <c r="CZ234" i="17"/>
  <c r="DO237" i="17"/>
  <c r="DM238" i="17"/>
  <c r="DK239" i="17"/>
  <c r="EA240" i="17"/>
  <c r="DZ240" i="17"/>
  <c r="DY240" i="17"/>
  <c r="DX240" i="17"/>
  <c r="DW240" i="17"/>
  <c r="DV240" i="17"/>
  <c r="CZ240" i="17"/>
  <c r="DA240" i="17"/>
  <c r="DO243" i="17"/>
  <c r="DM244" i="17"/>
  <c r="DK245" i="17"/>
  <c r="DZ246" i="17"/>
  <c r="DY246" i="17"/>
  <c r="DX246" i="17"/>
  <c r="DW246" i="17"/>
  <c r="DV246" i="17"/>
  <c r="EA246" i="17"/>
  <c r="DA246" i="17"/>
  <c r="CZ246" i="17"/>
  <c r="DO249" i="17"/>
  <c r="DM250" i="17"/>
  <c r="DK251" i="17"/>
  <c r="DV252" i="17"/>
  <c r="EA252" i="17"/>
  <c r="DX252" i="17"/>
  <c r="DW252" i="17"/>
  <c r="DZ252" i="17"/>
  <c r="DY252" i="17"/>
  <c r="CZ252" i="17"/>
  <c r="DA252" i="17"/>
  <c r="DO255" i="17"/>
  <c r="DM256" i="17"/>
  <c r="DK257" i="17"/>
  <c r="DW258" i="17"/>
  <c r="DV258" i="17"/>
  <c r="EA258" i="17"/>
  <c r="DZ258" i="17"/>
  <c r="DY258" i="17"/>
  <c r="DX258" i="17"/>
  <c r="DA258" i="17"/>
  <c r="CZ258" i="17"/>
  <c r="DO261" i="17"/>
  <c r="DM262" i="17"/>
  <c r="DK263" i="17"/>
  <c r="DV264" i="17"/>
  <c r="EA264" i="17"/>
  <c r="DX264" i="17"/>
  <c r="DW264" i="17"/>
  <c r="DZ264" i="17"/>
  <c r="DY264" i="17"/>
  <c r="CZ264" i="17"/>
  <c r="DA264" i="17"/>
  <c r="DO267" i="17"/>
  <c r="DM268" i="17"/>
  <c r="DK269" i="17"/>
  <c r="DZ270" i="17"/>
  <c r="DV270" i="17"/>
  <c r="EA270" i="17"/>
  <c r="DY270" i="17"/>
  <c r="DX270" i="17"/>
  <c r="DW270" i="17"/>
  <c r="DA270" i="17"/>
  <c r="CZ270" i="17"/>
  <c r="DO273" i="17"/>
  <c r="DM274" i="17"/>
  <c r="DK275" i="17"/>
  <c r="EA276" i="17"/>
  <c r="DX276" i="17"/>
  <c r="DZ276" i="17"/>
  <c r="DY276" i="17"/>
  <c r="DW276" i="17"/>
  <c r="DV276" i="17"/>
  <c r="CZ276" i="17"/>
  <c r="DA276" i="17"/>
  <c r="DO279" i="17"/>
  <c r="DM280" i="17"/>
  <c r="DK281" i="17"/>
  <c r="DZ282" i="17"/>
  <c r="DY282" i="17"/>
  <c r="DX282" i="17"/>
  <c r="DV282" i="17"/>
  <c r="DW282" i="17"/>
  <c r="EA282" i="17"/>
  <c r="DA282" i="17"/>
  <c r="CZ282" i="17"/>
  <c r="DO285" i="17"/>
  <c r="DM286" i="17"/>
  <c r="DK287" i="17"/>
  <c r="EA288" i="17"/>
  <c r="DZ288" i="17"/>
  <c r="DW288" i="17"/>
  <c r="DY288" i="17"/>
  <c r="DX288" i="17"/>
  <c r="DV288" i="17"/>
  <c r="CZ288" i="17"/>
  <c r="DA288" i="17"/>
  <c r="DO291" i="17"/>
  <c r="DM292" i="17"/>
  <c r="DK293" i="17"/>
  <c r="EA294" i="17"/>
  <c r="DZ294" i="17"/>
  <c r="DY294" i="17"/>
  <c r="DX294" i="17"/>
  <c r="DW294" i="17"/>
  <c r="DV294" i="17"/>
  <c r="DA294" i="17"/>
  <c r="CZ294" i="17"/>
  <c r="DO297" i="17"/>
  <c r="DM298" i="17"/>
  <c r="DK299" i="17"/>
  <c r="DW300" i="17"/>
  <c r="DV300" i="17"/>
  <c r="EA300" i="17"/>
  <c r="DZ300" i="17"/>
  <c r="DY300" i="17"/>
  <c r="DX300" i="17"/>
  <c r="CZ300" i="17"/>
  <c r="DA300" i="17"/>
  <c r="DO303" i="17"/>
  <c r="DM304" i="17"/>
  <c r="DK305" i="17"/>
  <c r="EA306" i="17"/>
  <c r="DZ306" i="17"/>
  <c r="DY306" i="17"/>
  <c r="DX306" i="17"/>
  <c r="DW306" i="17"/>
  <c r="DV306" i="17"/>
  <c r="DA306" i="17"/>
  <c r="CZ306" i="17"/>
  <c r="DO309" i="17"/>
  <c r="DM310" i="17"/>
  <c r="DK311" i="17"/>
  <c r="EA312" i="17"/>
  <c r="DZ312" i="17"/>
  <c r="DY312" i="17"/>
  <c r="DX312" i="17"/>
  <c r="DW312" i="17"/>
  <c r="DV312" i="17"/>
  <c r="CZ312" i="17"/>
  <c r="DA312" i="17"/>
  <c r="DO315" i="17"/>
  <c r="DM316" i="17"/>
  <c r="DK317" i="17"/>
  <c r="DW318" i="17"/>
  <c r="DV318" i="17"/>
  <c r="EA318" i="17"/>
  <c r="DZ318" i="17"/>
  <c r="DY318" i="17"/>
  <c r="DX318" i="17"/>
  <c r="DA318" i="17"/>
  <c r="CZ318" i="17"/>
  <c r="DO321" i="17"/>
  <c r="DM322" i="17"/>
  <c r="DK323" i="17"/>
  <c r="EA324" i="17"/>
  <c r="DZ324" i="17"/>
  <c r="DY324" i="17"/>
  <c r="DX324" i="17"/>
  <c r="DW324" i="17"/>
  <c r="DV324" i="17"/>
  <c r="CZ324" i="17"/>
  <c r="DA324" i="17"/>
  <c r="DO327" i="17"/>
  <c r="DM328" i="17"/>
  <c r="DK329" i="17"/>
  <c r="EA330" i="17"/>
  <c r="DZ330" i="17"/>
  <c r="DY330" i="17"/>
  <c r="DX330" i="17"/>
  <c r="DW330" i="17"/>
  <c r="DV330" i="17"/>
  <c r="DA330" i="17"/>
  <c r="CZ330" i="17"/>
  <c r="DO333" i="17"/>
  <c r="DM334" i="17"/>
  <c r="DK335" i="17"/>
  <c r="EA336" i="17"/>
  <c r="DZ336" i="17"/>
  <c r="DY336" i="17"/>
  <c r="DX336" i="17"/>
  <c r="DW336" i="17"/>
  <c r="DV336" i="17"/>
  <c r="CZ336" i="17"/>
  <c r="DA336" i="17"/>
  <c r="DO339" i="17"/>
  <c r="DM340" i="17"/>
  <c r="DK341" i="17"/>
  <c r="DZ342" i="17"/>
  <c r="DY342" i="17"/>
  <c r="DX342" i="17"/>
  <c r="DW342" i="17"/>
  <c r="DV342" i="17"/>
  <c r="EA342" i="17"/>
  <c r="DA342" i="17"/>
  <c r="CZ342" i="17"/>
  <c r="DO345" i="17"/>
  <c r="DM346" i="17"/>
  <c r="DK347" i="17"/>
  <c r="DZ348" i="17"/>
  <c r="DY348" i="17"/>
  <c r="DX348" i="17"/>
  <c r="DW348" i="17"/>
  <c r="DV348" i="17"/>
  <c r="EA348" i="17"/>
  <c r="CZ348" i="17"/>
  <c r="DA348" i="17"/>
  <c r="DO351" i="17"/>
  <c r="DM352" i="17"/>
  <c r="DK353" i="17"/>
  <c r="EA354" i="17"/>
  <c r="DZ354" i="17"/>
  <c r="DY354" i="17"/>
  <c r="DX354" i="17"/>
  <c r="DW354" i="17"/>
  <c r="DV354" i="17"/>
  <c r="DA354" i="17"/>
  <c r="CZ354" i="17"/>
  <c r="DO357" i="17"/>
  <c r="DM358" i="17"/>
  <c r="DK359" i="17"/>
  <c r="EA360" i="17"/>
  <c r="DZ360" i="17"/>
  <c r="DY360" i="17"/>
  <c r="DX360" i="17"/>
  <c r="DW360" i="17"/>
  <c r="DV360" i="17"/>
  <c r="CZ360" i="17"/>
  <c r="DA360" i="17"/>
  <c r="DO363" i="17"/>
  <c r="DM364" i="17"/>
  <c r="DK365" i="17"/>
  <c r="DX366" i="17"/>
  <c r="DY366" i="17"/>
  <c r="DW366" i="17"/>
  <c r="DV366" i="17"/>
  <c r="EA366" i="17"/>
  <c r="DZ366" i="17"/>
  <c r="DA366" i="17"/>
  <c r="CZ366" i="17"/>
  <c r="DO369" i="17"/>
  <c r="DM370" i="17"/>
  <c r="DK371" i="17"/>
  <c r="EA372" i="17"/>
  <c r="DX372" i="17"/>
  <c r="DZ372" i="17"/>
  <c r="DY372" i="17"/>
  <c r="DW372" i="17"/>
  <c r="DV372" i="17"/>
  <c r="CZ372" i="17"/>
  <c r="DA372" i="17"/>
  <c r="DO375" i="17"/>
  <c r="DM376" i="17"/>
  <c r="DK377" i="17"/>
  <c r="EA378" i="17"/>
  <c r="DZ378" i="17"/>
  <c r="DX378" i="17"/>
  <c r="DW378" i="17"/>
  <c r="DV378" i="17"/>
  <c r="DY378" i="17"/>
  <c r="DA378" i="17"/>
  <c r="CZ378" i="17"/>
  <c r="DO381" i="17"/>
  <c r="DM382" i="17"/>
  <c r="DK383" i="17"/>
  <c r="EA384" i="17"/>
  <c r="DZ384" i="17"/>
  <c r="DY384" i="17"/>
  <c r="DX384" i="17"/>
  <c r="DW384" i="17"/>
  <c r="DV384" i="17"/>
  <c r="CZ384" i="17"/>
  <c r="DA384" i="17"/>
  <c r="DO387" i="17"/>
  <c r="DM388" i="17"/>
  <c r="DK389" i="17"/>
  <c r="EA390" i="17"/>
  <c r="DZ390" i="17"/>
  <c r="DY390" i="17"/>
  <c r="DX390" i="17"/>
  <c r="DW390" i="17"/>
  <c r="DV390" i="17"/>
  <c r="DA390" i="17"/>
  <c r="CZ390" i="17"/>
  <c r="DO393" i="17"/>
  <c r="DM394" i="17"/>
  <c r="DK395" i="17"/>
  <c r="EA396" i="17"/>
  <c r="DZ396" i="17"/>
  <c r="DY396" i="17"/>
  <c r="DX396" i="17"/>
  <c r="DW396" i="17"/>
  <c r="DV396" i="17"/>
  <c r="CZ396" i="17"/>
  <c r="DA396" i="17"/>
  <c r="DO399" i="17"/>
  <c r="DM400" i="17"/>
  <c r="DK401" i="17"/>
  <c r="EA402" i="17"/>
  <c r="DZ402" i="17"/>
  <c r="DY402" i="17"/>
  <c r="DX402" i="17"/>
  <c r="DV402" i="17"/>
  <c r="DW402" i="17"/>
  <c r="DA402" i="17"/>
  <c r="CZ402" i="17"/>
  <c r="DO405" i="17"/>
  <c r="DM406" i="17"/>
  <c r="DK407" i="17"/>
  <c r="EA408" i="17"/>
  <c r="DZ408" i="17"/>
  <c r="DY408" i="17"/>
  <c r="DX408" i="17"/>
  <c r="DW408" i="17"/>
  <c r="DV408" i="17"/>
  <c r="CZ408" i="17"/>
  <c r="DA408" i="17"/>
  <c r="DO411" i="17"/>
  <c r="DM412" i="17"/>
  <c r="DK413" i="17"/>
  <c r="EA414" i="17"/>
  <c r="DZ414" i="17"/>
  <c r="DY414" i="17"/>
  <c r="DX414" i="17"/>
  <c r="DW414" i="17"/>
  <c r="DV414" i="17"/>
  <c r="DA414" i="17"/>
  <c r="CZ414" i="17"/>
  <c r="DO417" i="17"/>
  <c r="DM418" i="17"/>
  <c r="DK419" i="17"/>
  <c r="EA420" i="17"/>
  <c r="DZ420" i="17"/>
  <c r="DY420" i="17"/>
  <c r="DX420" i="17"/>
  <c r="DW420" i="17"/>
  <c r="DV420" i="17"/>
  <c r="CZ420" i="17"/>
  <c r="DA420" i="17"/>
  <c r="DO423" i="17"/>
  <c r="DM424" i="17"/>
  <c r="DK425" i="17"/>
  <c r="EA426" i="17"/>
  <c r="DZ426" i="17"/>
  <c r="DY426" i="17"/>
  <c r="DX426" i="17"/>
  <c r="DW426" i="17"/>
  <c r="DV426" i="17"/>
  <c r="DA426" i="17"/>
  <c r="CZ426" i="17"/>
  <c r="DO429" i="17"/>
  <c r="DM430" i="17"/>
  <c r="DK431" i="17"/>
  <c r="EA432" i="17"/>
  <c r="DZ432" i="17"/>
  <c r="DY432" i="17"/>
  <c r="DX432" i="17"/>
  <c r="DW432" i="17"/>
  <c r="DV432" i="17"/>
  <c r="CZ432" i="17"/>
  <c r="DA432" i="17"/>
  <c r="DO435" i="17"/>
  <c r="DM436" i="17"/>
  <c r="DK437" i="17"/>
  <c r="EA438" i="17"/>
  <c r="DZ438" i="17"/>
  <c r="DY438" i="17"/>
  <c r="DX438" i="17"/>
  <c r="DW438" i="17"/>
  <c r="DV438" i="17"/>
  <c r="DA438" i="17"/>
  <c r="CZ438" i="17"/>
  <c r="DO441" i="17"/>
  <c r="DM442" i="17"/>
  <c r="DK443" i="17"/>
  <c r="EA444" i="17"/>
  <c r="DZ444" i="17"/>
  <c r="DY444" i="17"/>
  <c r="DX444" i="17"/>
  <c r="DW444" i="17"/>
  <c r="DV444" i="17"/>
  <c r="CZ444" i="17"/>
  <c r="DA444" i="17"/>
  <c r="DO447" i="17"/>
  <c r="DM448" i="17"/>
  <c r="DK449" i="17"/>
  <c r="EA450" i="17"/>
  <c r="DZ450" i="17"/>
  <c r="DY450" i="17"/>
  <c r="DX450" i="17"/>
  <c r="DW450" i="17"/>
  <c r="DV450" i="17"/>
  <c r="DA450" i="17"/>
  <c r="CZ450" i="17"/>
  <c r="DO453" i="17"/>
  <c r="DM454" i="17"/>
  <c r="DK455" i="17"/>
  <c r="EA456" i="17"/>
  <c r="DZ456" i="17"/>
  <c r="DY456" i="17"/>
  <c r="DX456" i="17"/>
  <c r="DW456" i="17"/>
  <c r="DV456" i="17"/>
  <c r="CZ456" i="17"/>
  <c r="DA456" i="17"/>
  <c r="DO459" i="17"/>
  <c r="DM460" i="17"/>
  <c r="DK461" i="17"/>
  <c r="EA462" i="17"/>
  <c r="DZ462" i="17"/>
  <c r="DY462" i="17"/>
  <c r="DX462" i="17"/>
  <c r="DW462" i="17"/>
  <c r="DV462" i="17"/>
  <c r="DA462" i="17"/>
  <c r="CZ462" i="17"/>
  <c r="DO465" i="17"/>
  <c r="DM466" i="17"/>
  <c r="DK467" i="17"/>
  <c r="EA468" i="17"/>
  <c r="DZ468" i="17"/>
  <c r="DY468" i="17"/>
  <c r="DX468" i="17"/>
  <c r="DW468" i="17"/>
  <c r="DV468" i="17"/>
  <c r="CZ468" i="17"/>
  <c r="DA468" i="17"/>
  <c r="DO471" i="17"/>
  <c r="DM472" i="17"/>
  <c r="DK473" i="17"/>
  <c r="EA474" i="17"/>
  <c r="DZ474" i="17"/>
  <c r="DY474" i="17"/>
  <c r="DX474" i="17"/>
  <c r="DW474" i="17"/>
  <c r="DV474" i="17"/>
  <c r="DA474" i="17"/>
  <c r="CZ474" i="17"/>
  <c r="DC476" i="17"/>
  <c r="DO477" i="17"/>
  <c r="DM478" i="17"/>
  <c r="DK479" i="17"/>
  <c r="EA480" i="17"/>
  <c r="DZ480" i="17"/>
  <c r="DY480" i="17"/>
  <c r="DX480" i="17"/>
  <c r="DW480" i="17"/>
  <c r="DV480" i="17"/>
  <c r="CZ480" i="17"/>
  <c r="DA480" i="17"/>
  <c r="DC482" i="17"/>
  <c r="DO483" i="17"/>
  <c r="DM484" i="17"/>
  <c r="DK485" i="17"/>
  <c r="EA486" i="17"/>
  <c r="DZ486" i="17"/>
  <c r="DY486" i="17"/>
  <c r="DX486" i="17"/>
  <c r="DW486" i="17"/>
  <c r="DV486" i="17"/>
  <c r="DA486" i="17"/>
  <c r="CZ486" i="17"/>
  <c r="DC488" i="17"/>
  <c r="DO489" i="17"/>
  <c r="DM490" i="17"/>
  <c r="DK491" i="17"/>
  <c r="EA492" i="17"/>
  <c r="DZ492" i="17"/>
  <c r="DY492" i="17"/>
  <c r="DX492" i="17"/>
  <c r="DW492" i="17"/>
  <c r="DV492" i="17"/>
  <c r="CZ492" i="17"/>
  <c r="DA492" i="17"/>
  <c r="DC494" i="17"/>
  <c r="DO495" i="17"/>
  <c r="DM496" i="17"/>
  <c r="DK497" i="17"/>
  <c r="EA498" i="17"/>
  <c r="DZ498" i="17"/>
  <c r="DY498" i="17"/>
  <c r="DX498" i="17"/>
  <c r="DW498" i="17"/>
  <c r="DV498" i="17"/>
  <c r="DA498" i="17"/>
  <c r="CZ498" i="17"/>
  <c r="DC500" i="17"/>
  <c r="DO501" i="17"/>
  <c r="DF10" i="17"/>
  <c r="DH10" i="17" s="1"/>
  <c r="DG10" i="17"/>
  <c r="DI10" i="17" s="1"/>
  <c r="DL13" i="17"/>
  <c r="DD17" i="17"/>
  <c r="DE17" i="17"/>
  <c r="DN24" i="17"/>
  <c r="DN36" i="17"/>
  <c r="DJ56" i="17"/>
  <c r="DN60" i="17"/>
  <c r="DF64" i="17"/>
  <c r="DH64" i="17" s="1"/>
  <c r="DG64" i="17"/>
  <c r="DI64" i="17" s="1"/>
  <c r="DN78" i="17"/>
  <c r="DL85" i="17"/>
  <c r="DL91" i="17"/>
  <c r="DN96" i="17"/>
  <c r="DL97" i="17"/>
  <c r="DN120" i="17"/>
  <c r="DL127" i="17"/>
  <c r="DN132" i="17"/>
  <c r="DJ134" i="17"/>
  <c r="DJ140" i="17"/>
  <c r="DN144" i="17"/>
  <c r="DL163" i="17"/>
  <c r="DF166" i="17"/>
  <c r="DH166" i="17" s="1"/>
  <c r="DG166" i="17"/>
  <c r="DI166" i="17" s="1"/>
  <c r="DN168" i="17"/>
  <c r="DJ194" i="17"/>
  <c r="DJ218" i="17"/>
  <c r="DL235" i="17"/>
  <c r="DD245" i="17"/>
  <c r="DE245" i="17"/>
  <c r="DL247" i="17"/>
  <c r="DN258" i="17"/>
  <c r="DE263" i="17"/>
  <c r="DD263" i="17"/>
  <c r="DL271" i="17"/>
  <c r="DN288" i="17"/>
  <c r="DE299" i="17"/>
  <c r="DD299" i="17"/>
  <c r="DL301" i="17"/>
  <c r="DF304" i="17"/>
  <c r="DH304" i="17" s="1"/>
  <c r="DG304" i="17"/>
  <c r="DI304" i="17" s="1"/>
  <c r="DE323" i="17"/>
  <c r="DD323" i="17"/>
  <c r="DJ344" i="17"/>
  <c r="DF346" i="17"/>
  <c r="DH346" i="17" s="1"/>
  <c r="DG346" i="17"/>
  <c r="DI346" i="17" s="1"/>
  <c r="DN348" i="17"/>
  <c r="DJ362" i="17"/>
  <c r="DL373" i="17"/>
  <c r="DJ374" i="17"/>
  <c r="DN378" i="17"/>
  <c r="DL379" i="17"/>
  <c r="DL385" i="17"/>
  <c r="DF388" i="17"/>
  <c r="DH388" i="17" s="1"/>
  <c r="DG388" i="17"/>
  <c r="DI388" i="17" s="1"/>
  <c r="DL391" i="17"/>
  <c r="DL409" i="17"/>
  <c r="DF424" i="17"/>
  <c r="DH424" i="17" s="1"/>
  <c r="DG424" i="17"/>
  <c r="DI424" i="17" s="1"/>
  <c r="DN426" i="17"/>
  <c r="DF430" i="17"/>
  <c r="DH430" i="17" s="1"/>
  <c r="DG430" i="17"/>
  <c r="DI430" i="17" s="1"/>
  <c r="DN438" i="17"/>
  <c r="DL439" i="17"/>
  <c r="DF442" i="17"/>
  <c r="DH442" i="17" s="1"/>
  <c r="DG442" i="17"/>
  <c r="DI442" i="17" s="1"/>
  <c r="DJ446" i="17"/>
  <c r="DD449" i="17"/>
  <c r="DE449" i="17"/>
  <c r="DN450" i="17"/>
  <c r="DL451" i="17"/>
  <c r="DJ452" i="17"/>
  <c r="DF460" i="17"/>
  <c r="DH460" i="17" s="1"/>
  <c r="DG460" i="17"/>
  <c r="DI460" i="17" s="1"/>
  <c r="DN462" i="17"/>
  <c r="DN468" i="17"/>
  <c r="DF478" i="17"/>
  <c r="DH478" i="17" s="1"/>
  <c r="DG478" i="17"/>
  <c r="DI478" i="17" s="1"/>
  <c r="DL481" i="17"/>
  <c r="DJ482" i="17"/>
  <c r="DJ488" i="17"/>
  <c r="DF496" i="17"/>
  <c r="DH496" i="17" s="1"/>
  <c r="DG496" i="17"/>
  <c r="DI496" i="17" s="1"/>
  <c r="DK14" i="17"/>
  <c r="DO30" i="17"/>
  <c r="DK32" i="17"/>
  <c r="DM37" i="17"/>
  <c r="DM43" i="17"/>
  <c r="DK50" i="17"/>
  <c r="DO54" i="17"/>
  <c r="DK56" i="17"/>
  <c r="DM61" i="17"/>
  <c r="EA63" i="17"/>
  <c r="DZ63" i="17"/>
  <c r="DY63" i="17"/>
  <c r="DV63" i="17"/>
  <c r="DX63" i="17"/>
  <c r="DW63" i="17"/>
  <c r="CZ63" i="17"/>
  <c r="DA63" i="17"/>
  <c r="DK68" i="17"/>
  <c r="DX81" i="17"/>
  <c r="DZ81" i="17"/>
  <c r="DY81" i="17"/>
  <c r="DW81" i="17"/>
  <c r="DV81" i="17"/>
  <c r="EA81" i="17"/>
  <c r="CZ81" i="17"/>
  <c r="DA81" i="17"/>
  <c r="DO84" i="17"/>
  <c r="DX87" i="17"/>
  <c r="DW87" i="17"/>
  <c r="EA87" i="17"/>
  <c r="DZ87" i="17"/>
  <c r="DY87" i="17"/>
  <c r="DV87" i="17"/>
  <c r="CZ87" i="17"/>
  <c r="DA87" i="17"/>
  <c r="DM91" i="17"/>
  <c r="DY93" i="17"/>
  <c r="DV93" i="17"/>
  <c r="DX93" i="17"/>
  <c r="EA93" i="17"/>
  <c r="DZ93" i="17"/>
  <c r="DW93" i="17"/>
  <c r="CZ93" i="17"/>
  <c r="DA93" i="17"/>
  <c r="DO96" i="17"/>
  <c r="DO108" i="17"/>
  <c r="EA129" i="17"/>
  <c r="DY129" i="17"/>
  <c r="DW129" i="17"/>
  <c r="DV129" i="17"/>
  <c r="DZ129" i="17"/>
  <c r="DX129" i="17"/>
  <c r="CZ129" i="17"/>
  <c r="DA129" i="17"/>
  <c r="DO132" i="17"/>
  <c r="DY135" i="17"/>
  <c r="DX135" i="17"/>
  <c r="DW135" i="17"/>
  <c r="DV135" i="17"/>
  <c r="EA135" i="17"/>
  <c r="DZ135" i="17"/>
  <c r="CZ135" i="17"/>
  <c r="DA135" i="17"/>
  <c r="DK140" i="17"/>
  <c r="DY147" i="17"/>
  <c r="DX147" i="17"/>
  <c r="DW147" i="17"/>
  <c r="DV147" i="17"/>
  <c r="EA147" i="17"/>
  <c r="DZ147" i="17"/>
  <c r="CZ147" i="17"/>
  <c r="DA147" i="17"/>
  <c r="DK158" i="17"/>
  <c r="DO162" i="17"/>
  <c r="DM163" i="17"/>
  <c r="DK176" i="17"/>
  <c r="EA177" i="17"/>
  <c r="DX177" i="17"/>
  <c r="DW177" i="17"/>
  <c r="DV177" i="17"/>
  <c r="DZ177" i="17"/>
  <c r="DY177" i="17"/>
  <c r="CZ177" i="17"/>
  <c r="DA177" i="17"/>
  <c r="DW183" i="17"/>
  <c r="DV183" i="17"/>
  <c r="EA183" i="17"/>
  <c r="DZ183" i="17"/>
  <c r="DY183" i="17"/>
  <c r="DX183" i="17"/>
  <c r="CZ183" i="17"/>
  <c r="DA183" i="17"/>
  <c r="DO186" i="17"/>
  <c r="DK188" i="17"/>
  <c r="EA213" i="17"/>
  <c r="DZ213" i="17"/>
  <c r="DY213" i="17"/>
  <c r="DX213" i="17"/>
  <c r="DW213" i="17"/>
  <c r="DV213" i="17"/>
  <c r="CZ213" i="17"/>
  <c r="DA213" i="17"/>
  <c r="DM217" i="17"/>
  <c r="DO234" i="17"/>
  <c r="DM241" i="17"/>
  <c r="DK248" i="17"/>
  <c r="DM259" i="17"/>
  <c r="DO282" i="17"/>
  <c r="DM283" i="17"/>
  <c r="DM289" i="17"/>
  <c r="DO306" i="17"/>
  <c r="DM307" i="17"/>
  <c r="DM319" i="17"/>
  <c r="DM355" i="17"/>
  <c r="DK392" i="17"/>
  <c r="DM397" i="17"/>
  <c r="DM439" i="17"/>
  <c r="EA441" i="17"/>
  <c r="DZ441" i="17"/>
  <c r="DY441" i="17"/>
  <c r="DX441" i="17"/>
  <c r="DW441" i="17"/>
  <c r="DV441" i="17"/>
  <c r="CZ441" i="17"/>
  <c r="DA441" i="17"/>
  <c r="DK446" i="17"/>
  <c r="EA447" i="17"/>
  <c r="DZ447" i="17"/>
  <c r="DY447" i="17"/>
  <c r="DX447" i="17"/>
  <c r="DW447" i="17"/>
  <c r="DV447" i="17"/>
  <c r="CZ447" i="17"/>
  <c r="DA447" i="17"/>
  <c r="EA453" i="17"/>
  <c r="DZ453" i="17"/>
  <c r="DY453" i="17"/>
  <c r="DX453" i="17"/>
  <c r="DW453" i="17"/>
  <c r="DV453" i="17"/>
  <c r="CZ453" i="17"/>
  <c r="DA453" i="17"/>
  <c r="DK458" i="17"/>
  <c r="DO468" i="17"/>
  <c r="DM469" i="17"/>
  <c r="DO474" i="17"/>
  <c r="DO480" i="17"/>
  <c r="DM487" i="17"/>
  <c r="DL8" i="17"/>
  <c r="DL14" i="17"/>
  <c r="DL20" i="17"/>
  <c r="DN25" i="17"/>
  <c r="DB36" i="17"/>
  <c r="DB42" i="17"/>
  <c r="DL68" i="17"/>
  <c r="DL74" i="17"/>
  <c r="DF77" i="17"/>
  <c r="DH77" i="17" s="1"/>
  <c r="DG77" i="17"/>
  <c r="DI77" i="17" s="1"/>
  <c r="DN79" i="17"/>
  <c r="DL80" i="17"/>
  <c r="DJ81" i="17"/>
  <c r="DL86" i="17"/>
  <c r="DL104" i="17"/>
  <c r="DJ117" i="17"/>
  <c r="DN121" i="17"/>
  <c r="DF125" i="17"/>
  <c r="DH125" i="17" s="1"/>
  <c r="DG125" i="17"/>
  <c r="DI125" i="17" s="1"/>
  <c r="DJ129" i="17"/>
  <c r="DJ135" i="17"/>
  <c r="DJ153" i="17"/>
  <c r="DB162" i="17"/>
  <c r="DL164" i="17"/>
  <c r="DB228" i="17"/>
  <c r="DB240" i="17"/>
  <c r="DJ243" i="17"/>
  <c r="DB246" i="17"/>
  <c r="DJ261" i="17"/>
  <c r="DF263" i="17"/>
  <c r="DH263" i="17" s="1"/>
  <c r="DG263" i="17"/>
  <c r="DI263" i="17" s="1"/>
  <c r="DJ273" i="17"/>
  <c r="DB288" i="17"/>
  <c r="DF293" i="17"/>
  <c r="DH293" i="17" s="1"/>
  <c r="DG293" i="17"/>
  <c r="DI293" i="17" s="1"/>
  <c r="DJ309" i="17"/>
  <c r="DL314" i="17"/>
  <c r="DJ315" i="17"/>
  <c r="DF317" i="17"/>
  <c r="DH317" i="17" s="1"/>
  <c r="DG317" i="17"/>
  <c r="DI317" i="17" s="1"/>
  <c r="DG329" i="17"/>
  <c r="DI329" i="17" s="1"/>
  <c r="DF329" i="17"/>
  <c r="DH329" i="17" s="1"/>
  <c r="DN331" i="17"/>
  <c r="DF347" i="17"/>
  <c r="DH347" i="17" s="1"/>
  <c r="DG347" i="17"/>
  <c r="DI347" i="17" s="1"/>
  <c r="DF371" i="17"/>
  <c r="DH371" i="17" s="1"/>
  <c r="DG371" i="17"/>
  <c r="DI371" i="17" s="1"/>
  <c r="DB390" i="17"/>
  <c r="DL392" i="17"/>
  <c r="DB396" i="17"/>
  <c r="DL398" i="17"/>
  <c r="DF401" i="17"/>
  <c r="DH401" i="17" s="1"/>
  <c r="DG401" i="17"/>
  <c r="DI401" i="17" s="1"/>
  <c r="DB414" i="17"/>
  <c r="DF419" i="17"/>
  <c r="DH419" i="17" s="1"/>
  <c r="DG419" i="17"/>
  <c r="DI419" i="17" s="1"/>
  <c r="DJ435" i="17"/>
  <c r="DL440" i="17"/>
  <c r="DF443" i="17"/>
  <c r="DH443" i="17" s="1"/>
  <c r="DG443" i="17"/>
  <c r="DI443" i="17" s="1"/>
  <c r="DL446" i="17"/>
  <c r="DF467" i="17"/>
  <c r="DH467" i="17" s="1"/>
  <c r="DG467" i="17"/>
  <c r="DI467" i="17" s="1"/>
  <c r="DL476" i="17"/>
  <c r="DN481" i="17"/>
  <c r="DB492" i="17"/>
  <c r="DN4" i="17"/>
  <c r="DL5" i="17"/>
  <c r="DJ6" i="17"/>
  <c r="DF8" i="17"/>
  <c r="DH8" i="17" s="1"/>
  <c r="DG8" i="17"/>
  <c r="DI8" i="17" s="1"/>
  <c r="DN10" i="17"/>
  <c r="DL11" i="17"/>
  <c r="DJ12" i="17"/>
  <c r="DF14" i="17"/>
  <c r="DH14" i="17" s="1"/>
  <c r="DG14" i="17"/>
  <c r="DI14" i="17" s="1"/>
  <c r="DN16" i="17"/>
  <c r="DL17" i="17"/>
  <c r="DJ18" i="17"/>
  <c r="DF20" i="17"/>
  <c r="DH20" i="17" s="1"/>
  <c r="DG20" i="17"/>
  <c r="DI20" i="17" s="1"/>
  <c r="DN22" i="17"/>
  <c r="DL23" i="17"/>
  <c r="DJ24" i="17"/>
  <c r="DF26" i="17"/>
  <c r="DH26" i="17" s="1"/>
  <c r="DG26" i="17"/>
  <c r="DI26" i="17" s="1"/>
  <c r="DN28" i="17"/>
  <c r="DL29" i="17"/>
  <c r="DJ30" i="17"/>
  <c r="DF32" i="17"/>
  <c r="DH32" i="17" s="1"/>
  <c r="DG32" i="17"/>
  <c r="DI32" i="17" s="1"/>
  <c r="DN34" i="17"/>
  <c r="DL35" i="17"/>
  <c r="DJ36" i="17"/>
  <c r="DF38" i="17"/>
  <c r="DH38" i="17" s="1"/>
  <c r="DG38" i="17"/>
  <c r="DI38" i="17" s="1"/>
  <c r="DN40" i="17"/>
  <c r="DL41" i="17"/>
  <c r="DJ42" i="17"/>
  <c r="DF44" i="17"/>
  <c r="DH44" i="17" s="1"/>
  <c r="DG44" i="17"/>
  <c r="DI44" i="17" s="1"/>
  <c r="DN46" i="17"/>
  <c r="DL47" i="17"/>
  <c r="DJ48" i="17"/>
  <c r="DF50" i="17"/>
  <c r="DH50" i="17" s="1"/>
  <c r="DG50" i="17"/>
  <c r="DI50" i="17" s="1"/>
  <c r="DN52" i="17"/>
  <c r="DL53" i="17"/>
  <c r="DJ54" i="17"/>
  <c r="DF56" i="17"/>
  <c r="DH56" i="17" s="1"/>
  <c r="DG56" i="17"/>
  <c r="DI56" i="17" s="1"/>
  <c r="DN58" i="17"/>
  <c r="DL59" i="17"/>
  <c r="DJ60" i="17"/>
  <c r="DF62" i="17"/>
  <c r="DH62" i="17" s="1"/>
  <c r="DG62" i="17"/>
  <c r="DI62" i="17" s="1"/>
  <c r="DN64" i="17"/>
  <c r="DL65" i="17"/>
  <c r="DJ66" i="17"/>
  <c r="DF68" i="17"/>
  <c r="DH68" i="17" s="1"/>
  <c r="DG68" i="17"/>
  <c r="DI68" i="17" s="1"/>
  <c r="DN70" i="17"/>
  <c r="DL71" i="17"/>
  <c r="DJ72" i="17"/>
  <c r="DF74" i="17"/>
  <c r="DH74" i="17" s="1"/>
  <c r="DG74" i="17"/>
  <c r="DI74" i="17" s="1"/>
  <c r="DN76" i="17"/>
  <c r="DL77" i="17"/>
  <c r="DJ78" i="17"/>
  <c r="DF80" i="17"/>
  <c r="DH80" i="17" s="1"/>
  <c r="DG80" i="17"/>
  <c r="DI80" i="17" s="1"/>
  <c r="DN82" i="17"/>
  <c r="DL83" i="17"/>
  <c r="DJ84" i="17"/>
  <c r="DF86" i="17"/>
  <c r="DH86" i="17" s="1"/>
  <c r="DG86" i="17"/>
  <c r="DI86" i="17" s="1"/>
  <c r="DN88" i="17"/>
  <c r="DL89" i="17"/>
  <c r="DJ90" i="17"/>
  <c r="DF92" i="17"/>
  <c r="DH92" i="17" s="1"/>
  <c r="DG92" i="17"/>
  <c r="DI92" i="17" s="1"/>
  <c r="DN94" i="17"/>
  <c r="DL95" i="17"/>
  <c r="DJ96" i="17"/>
  <c r="DF98" i="17"/>
  <c r="DH98" i="17" s="1"/>
  <c r="DG98" i="17"/>
  <c r="DI98" i="17" s="1"/>
  <c r="DN100" i="17"/>
  <c r="DL101" i="17"/>
  <c r="DJ102" i="17"/>
  <c r="DF104" i="17"/>
  <c r="DH104" i="17" s="1"/>
  <c r="DG104" i="17"/>
  <c r="DI104" i="17" s="1"/>
  <c r="DN106" i="17"/>
  <c r="DL107" i="17"/>
  <c r="DJ108" i="17"/>
  <c r="DF110" i="17"/>
  <c r="DH110" i="17" s="1"/>
  <c r="DG110" i="17"/>
  <c r="DI110" i="17" s="1"/>
  <c r="DN112" i="17"/>
  <c r="DL113" i="17"/>
  <c r="DJ114" i="17"/>
  <c r="DF116" i="17"/>
  <c r="DH116" i="17" s="1"/>
  <c r="DG116" i="17"/>
  <c r="DI116" i="17" s="1"/>
  <c r="DN118" i="17"/>
  <c r="DL119" i="17"/>
  <c r="DJ120" i="17"/>
  <c r="DF122" i="17"/>
  <c r="DH122" i="17" s="1"/>
  <c r="DG122" i="17"/>
  <c r="DI122" i="17" s="1"/>
  <c r="DN124" i="17"/>
  <c r="DL125" i="17"/>
  <c r="DJ126" i="17"/>
  <c r="DF128" i="17"/>
  <c r="DH128" i="17" s="1"/>
  <c r="DG128" i="17"/>
  <c r="DI128" i="17" s="1"/>
  <c r="DN130" i="17"/>
  <c r="DL131" i="17"/>
  <c r="DJ132" i="17"/>
  <c r="DF134" i="17"/>
  <c r="DH134" i="17" s="1"/>
  <c r="DG134" i="17"/>
  <c r="DI134" i="17" s="1"/>
  <c r="DN136" i="17"/>
  <c r="DL137" i="17"/>
  <c r="DJ138" i="17"/>
  <c r="DF140" i="17"/>
  <c r="DH140" i="17" s="1"/>
  <c r="DG140" i="17"/>
  <c r="DI140" i="17" s="1"/>
  <c r="DN142" i="17"/>
  <c r="DL143" i="17"/>
  <c r="DJ144" i="17"/>
  <c r="DF146" i="17"/>
  <c r="DH146" i="17" s="1"/>
  <c r="DG146" i="17"/>
  <c r="DI146" i="17" s="1"/>
  <c r="DN148" i="17"/>
  <c r="DL149" i="17"/>
  <c r="DJ150" i="17"/>
  <c r="DF152" i="17"/>
  <c r="DH152" i="17" s="1"/>
  <c r="DG152" i="17"/>
  <c r="DI152" i="17" s="1"/>
  <c r="DN154" i="17"/>
  <c r="DL155" i="17"/>
  <c r="DJ156" i="17"/>
  <c r="DF158" i="17"/>
  <c r="DH158" i="17" s="1"/>
  <c r="DG158" i="17"/>
  <c r="DI158" i="17" s="1"/>
  <c r="DN160" i="17"/>
  <c r="DL161" i="17"/>
  <c r="DJ162" i="17"/>
  <c r="DF164" i="17"/>
  <c r="DH164" i="17" s="1"/>
  <c r="DG164" i="17"/>
  <c r="DI164" i="17" s="1"/>
  <c r="DN166" i="17"/>
  <c r="DL167" i="17"/>
  <c r="DJ168" i="17"/>
  <c r="DF170" i="17"/>
  <c r="DH170" i="17" s="1"/>
  <c r="DG170" i="17"/>
  <c r="DI170" i="17" s="1"/>
  <c r="DN172" i="17"/>
  <c r="DL173" i="17"/>
  <c r="DJ174" i="17"/>
  <c r="DF176" i="17"/>
  <c r="DH176" i="17" s="1"/>
  <c r="DG176" i="17"/>
  <c r="DI176" i="17" s="1"/>
  <c r="DN178" i="17"/>
  <c r="DL179" i="17"/>
  <c r="DJ180" i="17"/>
  <c r="DF182" i="17"/>
  <c r="DH182" i="17" s="1"/>
  <c r="DG182" i="17"/>
  <c r="DI182" i="17" s="1"/>
  <c r="DN184" i="17"/>
  <c r="DL185" i="17"/>
  <c r="DJ186" i="17"/>
  <c r="DF188" i="17"/>
  <c r="DH188" i="17" s="1"/>
  <c r="DG188" i="17"/>
  <c r="DI188" i="17" s="1"/>
  <c r="DN190" i="17"/>
  <c r="DL191" i="17"/>
  <c r="DJ192" i="17"/>
  <c r="DF194" i="17"/>
  <c r="DH194" i="17" s="1"/>
  <c r="DG194" i="17"/>
  <c r="DI194" i="17" s="1"/>
  <c r="DN196" i="17"/>
  <c r="DL197" i="17"/>
  <c r="DJ198" i="17"/>
  <c r="DF200" i="17"/>
  <c r="DH200" i="17" s="1"/>
  <c r="DG200" i="17"/>
  <c r="DI200" i="17" s="1"/>
  <c r="DN202" i="17"/>
  <c r="DL203" i="17"/>
  <c r="DJ204" i="17"/>
  <c r="DF206" i="17"/>
  <c r="DH206" i="17" s="1"/>
  <c r="DG206" i="17"/>
  <c r="DI206" i="17" s="1"/>
  <c r="DN208" i="17"/>
  <c r="DL209" i="17"/>
  <c r="DJ210" i="17"/>
  <c r="DF212" i="17"/>
  <c r="DH212" i="17" s="1"/>
  <c r="DG212" i="17"/>
  <c r="DI212" i="17" s="1"/>
  <c r="DN214" i="17"/>
  <c r="DL215" i="17"/>
  <c r="DJ216" i="17"/>
  <c r="DF218" i="17"/>
  <c r="DH218" i="17" s="1"/>
  <c r="DG218" i="17"/>
  <c r="DI218" i="17" s="1"/>
  <c r="DN220" i="17"/>
  <c r="DL221" i="17"/>
  <c r="DJ222" i="17"/>
  <c r="DF224" i="17"/>
  <c r="DH224" i="17" s="1"/>
  <c r="DG224" i="17"/>
  <c r="DI224" i="17" s="1"/>
  <c r="DN226" i="17"/>
  <c r="DL227" i="17"/>
  <c r="DJ228" i="17"/>
  <c r="DF230" i="17"/>
  <c r="DH230" i="17" s="1"/>
  <c r="DG230" i="17"/>
  <c r="DI230" i="17" s="1"/>
  <c r="DN232" i="17"/>
  <c r="DL233" i="17"/>
  <c r="DJ234" i="17"/>
  <c r="DF236" i="17"/>
  <c r="DH236" i="17" s="1"/>
  <c r="DG236" i="17"/>
  <c r="DI236" i="17" s="1"/>
  <c r="DN238" i="17"/>
  <c r="DL239" i="17"/>
  <c r="DJ240" i="17"/>
  <c r="DF242" i="17"/>
  <c r="DH242" i="17" s="1"/>
  <c r="DG242" i="17"/>
  <c r="DI242" i="17" s="1"/>
  <c r="DN244" i="17"/>
  <c r="DL245" i="17"/>
  <c r="DJ246" i="17"/>
  <c r="DF248" i="17"/>
  <c r="DH248" i="17" s="1"/>
  <c r="DG248" i="17"/>
  <c r="DI248" i="17" s="1"/>
  <c r="DN250" i="17"/>
  <c r="DL251" i="17"/>
  <c r="DJ252" i="17"/>
  <c r="DF254" i="17"/>
  <c r="DH254" i="17" s="1"/>
  <c r="DG254" i="17"/>
  <c r="DI254" i="17" s="1"/>
  <c r="DN256" i="17"/>
  <c r="DL257" i="17"/>
  <c r="DJ258" i="17"/>
  <c r="DF260" i="17"/>
  <c r="DH260" i="17" s="1"/>
  <c r="DG260" i="17"/>
  <c r="DI260" i="17" s="1"/>
  <c r="DN262" i="17"/>
  <c r="DL263" i="17"/>
  <c r="DJ264" i="17"/>
  <c r="DF266" i="17"/>
  <c r="DH266" i="17" s="1"/>
  <c r="DG266" i="17"/>
  <c r="DI266" i="17" s="1"/>
  <c r="DN268" i="17"/>
  <c r="DL269" i="17"/>
  <c r="DJ270" i="17"/>
  <c r="DF272" i="17"/>
  <c r="DH272" i="17" s="1"/>
  <c r="DG272" i="17"/>
  <c r="DI272" i="17" s="1"/>
  <c r="DN274" i="17"/>
  <c r="DL275" i="17"/>
  <c r="DJ276" i="17"/>
  <c r="DF278" i="17"/>
  <c r="DH278" i="17" s="1"/>
  <c r="DG278" i="17"/>
  <c r="DI278" i="17" s="1"/>
  <c r="DN280" i="17"/>
  <c r="DL281" i="17"/>
  <c r="DJ282" i="17"/>
  <c r="DF284" i="17"/>
  <c r="DH284" i="17" s="1"/>
  <c r="DG284" i="17"/>
  <c r="DI284" i="17" s="1"/>
  <c r="DN286" i="17"/>
  <c r="DL287" i="17"/>
  <c r="DJ288" i="17"/>
  <c r="DF290" i="17"/>
  <c r="DH290" i="17" s="1"/>
  <c r="DG290" i="17"/>
  <c r="DI290" i="17" s="1"/>
  <c r="DN292" i="17"/>
  <c r="DL293" i="17"/>
  <c r="DJ294" i="17"/>
  <c r="DG296" i="17"/>
  <c r="DI296" i="17" s="1"/>
  <c r="DF296" i="17"/>
  <c r="DH296" i="17" s="1"/>
  <c r="DN298" i="17"/>
  <c r="DL299" i="17"/>
  <c r="DJ300" i="17"/>
  <c r="DF302" i="17"/>
  <c r="DH302" i="17" s="1"/>
  <c r="DG302" i="17"/>
  <c r="DI302" i="17" s="1"/>
  <c r="DN304" i="17"/>
  <c r="DL305" i="17"/>
  <c r="DJ306" i="17"/>
  <c r="DG308" i="17"/>
  <c r="DI308" i="17" s="1"/>
  <c r="DF308" i="17"/>
  <c r="DH308" i="17" s="1"/>
  <c r="DN310" i="17"/>
  <c r="DL311" i="17"/>
  <c r="DJ312" i="17"/>
  <c r="DF314" i="17"/>
  <c r="DH314" i="17" s="1"/>
  <c r="DG314" i="17"/>
  <c r="DI314" i="17" s="1"/>
  <c r="DN316" i="17"/>
  <c r="DL317" i="17"/>
  <c r="DJ318" i="17"/>
  <c r="DF320" i="17"/>
  <c r="DH320" i="17" s="1"/>
  <c r="DG320" i="17"/>
  <c r="DI320" i="17" s="1"/>
  <c r="DN322" i="17"/>
  <c r="DL323" i="17"/>
  <c r="DJ324" i="17"/>
  <c r="DG326" i="17"/>
  <c r="DI326" i="17" s="1"/>
  <c r="DF326" i="17"/>
  <c r="DH326" i="17" s="1"/>
  <c r="DN328" i="17"/>
  <c r="DL329" i="17"/>
  <c r="DJ330" i="17"/>
  <c r="DF332" i="17"/>
  <c r="DH332" i="17" s="1"/>
  <c r="DG332" i="17"/>
  <c r="DI332" i="17" s="1"/>
  <c r="DN334" i="17"/>
  <c r="DL335" i="17"/>
  <c r="DJ336" i="17"/>
  <c r="DF338" i="17"/>
  <c r="DH338" i="17" s="1"/>
  <c r="DG338" i="17"/>
  <c r="DI338" i="17" s="1"/>
  <c r="DN340" i="17"/>
  <c r="DL341" i="17"/>
  <c r="DJ342" i="17"/>
  <c r="DG344" i="17"/>
  <c r="DI344" i="17" s="1"/>
  <c r="DF344" i="17"/>
  <c r="DH344" i="17" s="1"/>
  <c r="DN346" i="17"/>
  <c r="DL347" i="17"/>
  <c r="DJ348" i="17"/>
  <c r="DF350" i="17"/>
  <c r="DH350" i="17" s="1"/>
  <c r="DG350" i="17"/>
  <c r="DI350" i="17" s="1"/>
  <c r="DN352" i="17"/>
  <c r="DL353" i="17"/>
  <c r="DJ354" i="17"/>
  <c r="DF356" i="17"/>
  <c r="DH356" i="17" s="1"/>
  <c r="DG356" i="17"/>
  <c r="DI356" i="17" s="1"/>
  <c r="DN358" i="17"/>
  <c r="DL359" i="17"/>
  <c r="DJ360" i="17"/>
  <c r="DF362" i="17"/>
  <c r="DH362" i="17" s="1"/>
  <c r="DG362" i="17"/>
  <c r="DI362" i="17" s="1"/>
  <c r="DN364" i="17"/>
  <c r="DL365" i="17"/>
  <c r="DJ366" i="17"/>
  <c r="DF368" i="17"/>
  <c r="DH368" i="17" s="1"/>
  <c r="DG368" i="17"/>
  <c r="DI368" i="17" s="1"/>
  <c r="DN370" i="17"/>
  <c r="DL371" i="17"/>
  <c r="DJ372" i="17"/>
  <c r="DF374" i="17"/>
  <c r="DH374" i="17" s="1"/>
  <c r="DG374" i="17"/>
  <c r="DI374" i="17" s="1"/>
  <c r="DN376" i="17"/>
  <c r="DL377" i="17"/>
  <c r="DJ378" i="17"/>
  <c r="DF380" i="17"/>
  <c r="DH380" i="17" s="1"/>
  <c r="DG380" i="17"/>
  <c r="DI380" i="17" s="1"/>
  <c r="DN382" i="17"/>
  <c r="DL383" i="17"/>
  <c r="DJ384" i="17"/>
  <c r="DF386" i="17"/>
  <c r="DH386" i="17" s="1"/>
  <c r="DG386" i="17"/>
  <c r="DI386" i="17" s="1"/>
  <c r="DN388" i="17"/>
  <c r="DL389" i="17"/>
  <c r="DJ390" i="17"/>
  <c r="DF392" i="17"/>
  <c r="DH392" i="17" s="1"/>
  <c r="DG392" i="17"/>
  <c r="DI392" i="17" s="1"/>
  <c r="DN394" i="17"/>
  <c r="DL395" i="17"/>
  <c r="DJ396" i="17"/>
  <c r="DF398" i="17"/>
  <c r="DH398" i="17" s="1"/>
  <c r="DG398" i="17"/>
  <c r="DI398" i="17" s="1"/>
  <c r="DN400" i="17"/>
  <c r="DL401" i="17"/>
  <c r="DJ402" i="17"/>
  <c r="DF404" i="17"/>
  <c r="DH404" i="17" s="1"/>
  <c r="DG404" i="17"/>
  <c r="DI404" i="17" s="1"/>
  <c r="DN406" i="17"/>
  <c r="DL407" i="17"/>
  <c r="DJ408" i="17"/>
  <c r="DF410" i="17"/>
  <c r="DH410" i="17" s="1"/>
  <c r="DG410" i="17"/>
  <c r="DI410" i="17" s="1"/>
  <c r="DN412" i="17"/>
  <c r="DL413" i="17"/>
  <c r="DJ414" i="17"/>
  <c r="DF416" i="17"/>
  <c r="DH416" i="17" s="1"/>
  <c r="DG416" i="17"/>
  <c r="DI416" i="17" s="1"/>
  <c r="DN418" i="17"/>
  <c r="DL419" i="17"/>
  <c r="DJ420" i="17"/>
  <c r="DF422" i="17"/>
  <c r="DH422" i="17" s="1"/>
  <c r="DG422" i="17"/>
  <c r="DI422" i="17" s="1"/>
  <c r="DN424" i="17"/>
  <c r="DL425" i="17"/>
  <c r="DJ426" i="17"/>
  <c r="DF428" i="17"/>
  <c r="DH428" i="17" s="1"/>
  <c r="DG428" i="17"/>
  <c r="DI428" i="17" s="1"/>
  <c r="DN430" i="17"/>
  <c r="DL431" i="17"/>
  <c r="DJ432" i="17"/>
  <c r="DF434" i="17"/>
  <c r="DH434" i="17" s="1"/>
  <c r="DG434" i="17"/>
  <c r="DI434" i="17" s="1"/>
  <c r="DN436" i="17"/>
  <c r="DL437" i="17"/>
  <c r="DJ438" i="17"/>
  <c r="DF440" i="17"/>
  <c r="DH440" i="17" s="1"/>
  <c r="DG440" i="17"/>
  <c r="DI440" i="17" s="1"/>
  <c r="DN442" i="17"/>
  <c r="DL443" i="17"/>
  <c r="DJ444" i="17"/>
  <c r="DF446" i="17"/>
  <c r="DH446" i="17" s="1"/>
  <c r="DG446" i="17"/>
  <c r="DI446" i="17" s="1"/>
  <c r="DN448" i="17"/>
  <c r="DL449" i="17"/>
  <c r="DJ450" i="17"/>
  <c r="DF452" i="17"/>
  <c r="DH452" i="17" s="1"/>
  <c r="DG452" i="17"/>
  <c r="DI452" i="17" s="1"/>
  <c r="DN454" i="17"/>
  <c r="DL455" i="17"/>
  <c r="DJ456" i="17"/>
  <c r="DF458" i="17"/>
  <c r="DH458" i="17" s="1"/>
  <c r="DG458" i="17"/>
  <c r="DI458" i="17" s="1"/>
  <c r="DN460" i="17"/>
  <c r="DL461" i="17"/>
  <c r="DJ462" i="17"/>
  <c r="DF464" i="17"/>
  <c r="DH464" i="17" s="1"/>
  <c r="DG464" i="17"/>
  <c r="DI464" i="17" s="1"/>
  <c r="DN466" i="17"/>
  <c r="DL467" i="17"/>
  <c r="DJ468" i="17"/>
  <c r="DF470" i="17"/>
  <c r="DH470" i="17" s="1"/>
  <c r="DG470" i="17"/>
  <c r="DI470" i="17" s="1"/>
  <c r="DN472" i="17"/>
  <c r="DL473" i="17"/>
  <c r="DJ474" i="17"/>
  <c r="DF476" i="17"/>
  <c r="DH476" i="17" s="1"/>
  <c r="DG476" i="17"/>
  <c r="DI476" i="17" s="1"/>
  <c r="DN478" i="17"/>
  <c r="DL479" i="17"/>
  <c r="DJ480" i="17"/>
  <c r="DF482" i="17"/>
  <c r="DH482" i="17" s="1"/>
  <c r="DG482" i="17"/>
  <c r="DI482" i="17" s="1"/>
  <c r="DB483" i="17"/>
  <c r="DN484" i="17"/>
  <c r="DL485" i="17"/>
  <c r="DJ486" i="17"/>
  <c r="DF488" i="17"/>
  <c r="DH488" i="17" s="1"/>
  <c r="DG488" i="17"/>
  <c r="DI488" i="17" s="1"/>
  <c r="DB489" i="17"/>
  <c r="DN490" i="17"/>
  <c r="DL491" i="17"/>
  <c r="DJ492" i="17"/>
  <c r="DF494" i="17"/>
  <c r="DH494" i="17" s="1"/>
  <c r="DG494" i="17"/>
  <c r="DI494" i="17" s="1"/>
  <c r="DB495" i="17"/>
  <c r="DN496" i="17"/>
  <c r="DL497" i="17"/>
  <c r="DF500" i="17"/>
  <c r="DH500" i="17" s="1"/>
  <c r="DG500" i="17"/>
  <c r="DI500" i="17" s="1"/>
  <c r="DB501" i="17"/>
  <c r="DJ8" i="17"/>
  <c r="DE11" i="17"/>
  <c r="DD11" i="17"/>
  <c r="DL31" i="17"/>
  <c r="DE35" i="17"/>
  <c r="DD35" i="17"/>
  <c r="DL37" i="17"/>
  <c r="DN42" i="17"/>
  <c r="DL67" i="17"/>
  <c r="DE71" i="17"/>
  <c r="DD71" i="17"/>
  <c r="DN72" i="17"/>
  <c r="DL73" i="17"/>
  <c r="DJ74" i="17"/>
  <c r="DG106" i="17"/>
  <c r="DI106" i="17" s="1"/>
  <c r="DF106" i="17"/>
  <c r="DH106" i="17" s="1"/>
  <c r="DL109" i="17"/>
  <c r="DJ116" i="17"/>
  <c r="DJ122" i="17"/>
  <c r="DD137" i="17"/>
  <c r="DE137" i="17"/>
  <c r="DE143" i="17"/>
  <c r="DD149" i="17"/>
  <c r="DE149" i="17"/>
  <c r="DF172" i="17"/>
  <c r="DH172" i="17" s="1"/>
  <c r="DG172" i="17"/>
  <c r="DI172" i="17" s="1"/>
  <c r="DN180" i="17"/>
  <c r="DF184" i="17"/>
  <c r="DH184" i="17" s="1"/>
  <c r="DG184" i="17"/>
  <c r="DI184" i="17" s="1"/>
  <c r="DE191" i="17"/>
  <c r="DD191" i="17"/>
  <c r="DD197" i="17"/>
  <c r="DE197" i="17"/>
  <c r="DF214" i="17"/>
  <c r="DH214" i="17" s="1"/>
  <c r="DG214" i="17"/>
  <c r="DI214" i="17" s="1"/>
  <c r="DJ224" i="17"/>
  <c r="DE227" i="17"/>
  <c r="DD227" i="17"/>
  <c r="DL229" i="17"/>
  <c r="DF232" i="17"/>
  <c r="DH232" i="17" s="1"/>
  <c r="DG232" i="17"/>
  <c r="DI232" i="17" s="1"/>
  <c r="DJ242" i="17"/>
  <c r="DF244" i="17"/>
  <c r="DH244" i="17" s="1"/>
  <c r="DG244" i="17"/>
  <c r="DI244" i="17" s="1"/>
  <c r="DN264" i="17"/>
  <c r="DL265" i="17"/>
  <c r="DF274" i="17"/>
  <c r="DH274" i="17" s="1"/>
  <c r="DG274" i="17"/>
  <c r="DI274" i="17" s="1"/>
  <c r="DN300" i="17"/>
  <c r="DJ308" i="17"/>
  <c r="DF316" i="17"/>
  <c r="DH316" i="17" s="1"/>
  <c r="DG316" i="17"/>
  <c r="DI316" i="17" s="1"/>
  <c r="DL319" i="17"/>
  <c r="DJ320" i="17"/>
  <c r="DJ326" i="17"/>
  <c r="DD341" i="17"/>
  <c r="DO6" i="17"/>
  <c r="DO12" i="17"/>
  <c r="DO18" i="17"/>
  <c r="DM19" i="17"/>
  <c r="DZ33" i="17"/>
  <c r="EA33" i="17"/>
  <c r="DY33" i="17"/>
  <c r="DX33" i="17"/>
  <c r="DW33" i="17"/>
  <c r="DV33" i="17"/>
  <c r="CZ33" i="17"/>
  <c r="DA33" i="17"/>
  <c r="DZ45" i="17"/>
  <c r="DW45" i="17"/>
  <c r="EA45" i="17"/>
  <c r="DY45" i="17"/>
  <c r="DX45" i="17"/>
  <c r="DV45" i="17"/>
  <c r="CZ45" i="17"/>
  <c r="DA45" i="17"/>
  <c r="DO60" i="17"/>
  <c r="EA69" i="17"/>
  <c r="DZ69" i="17"/>
  <c r="DY69" i="17"/>
  <c r="DX69" i="17"/>
  <c r="DW69" i="17"/>
  <c r="DV69" i="17"/>
  <c r="CZ69" i="17"/>
  <c r="DA69" i="17"/>
  <c r="DV75" i="17"/>
  <c r="DZ75" i="17"/>
  <c r="EA75" i="17"/>
  <c r="DY75" i="17"/>
  <c r="DW75" i="17"/>
  <c r="DX75" i="17"/>
  <c r="CZ75" i="17"/>
  <c r="DA75" i="17"/>
  <c r="DO78" i="17"/>
  <c r="DK86" i="17"/>
  <c r="DK116" i="17"/>
  <c r="DO126" i="17"/>
  <c r="DM127" i="17"/>
  <c r="DK128" i="17"/>
  <c r="DM133" i="17"/>
  <c r="DO138" i="17"/>
  <c r="DO150" i="17"/>
  <c r="DK152" i="17"/>
  <c r="DO168" i="17"/>
  <c r="DM169" i="17"/>
  <c r="DO192" i="17"/>
  <c r="DM205" i="17"/>
  <c r="DM223" i="17"/>
  <c r="DW231" i="17"/>
  <c r="DV231" i="17"/>
  <c r="DY231" i="17"/>
  <c r="DX231" i="17"/>
  <c r="EA231" i="17"/>
  <c r="DZ231" i="17"/>
  <c r="CZ231" i="17"/>
  <c r="DA231" i="17"/>
  <c r="EA237" i="17"/>
  <c r="DZ237" i="17"/>
  <c r="DY237" i="17"/>
  <c r="DX237" i="17"/>
  <c r="DW237" i="17"/>
  <c r="DV237" i="17"/>
  <c r="CZ237" i="17"/>
  <c r="DA237" i="17"/>
  <c r="DW243" i="17"/>
  <c r="DV243" i="17"/>
  <c r="EA243" i="17"/>
  <c r="DY243" i="17"/>
  <c r="DX243" i="17"/>
  <c r="DZ243" i="17"/>
  <c r="CZ243" i="17"/>
  <c r="DA243" i="17"/>
  <c r="DO246" i="17"/>
  <c r="DO270" i="17"/>
  <c r="DO324" i="17"/>
  <c r="DM325" i="17"/>
  <c r="DK332" i="17"/>
  <c r="DM337" i="17"/>
  <c r="DK356" i="17"/>
  <c r="DO366" i="17"/>
  <c r="DY375" i="17"/>
  <c r="DX375" i="17"/>
  <c r="DV375" i="17"/>
  <c r="EA375" i="17"/>
  <c r="DZ375" i="17"/>
  <c r="DW375" i="17"/>
  <c r="CZ375" i="17"/>
  <c r="DA375" i="17"/>
  <c r="DO384" i="17"/>
  <c r="DO390" i="17"/>
  <c r="DO408" i="17"/>
  <c r="DO414" i="17"/>
  <c r="EA423" i="17"/>
  <c r="DZ423" i="17"/>
  <c r="DY423" i="17"/>
  <c r="DX423" i="17"/>
  <c r="DW423" i="17"/>
  <c r="DV423" i="17"/>
  <c r="CZ423" i="17"/>
  <c r="DA423" i="17"/>
  <c r="DM427" i="17"/>
  <c r="DM433" i="17"/>
  <c r="EA465" i="17"/>
  <c r="DZ465" i="17"/>
  <c r="DY465" i="17"/>
  <c r="DX465" i="17"/>
  <c r="DW465" i="17"/>
  <c r="DV465" i="17"/>
  <c r="CZ465" i="17"/>
  <c r="DA465" i="17"/>
  <c r="DM475" i="17"/>
  <c r="DO486" i="17"/>
  <c r="EA501" i="17"/>
  <c r="DZ501" i="17"/>
  <c r="DY501" i="17"/>
  <c r="DX501" i="17"/>
  <c r="DW501" i="17"/>
  <c r="DV501" i="17"/>
  <c r="CZ501" i="17"/>
  <c r="DA501" i="17"/>
  <c r="DB30" i="17"/>
  <c r="DB48" i="17"/>
  <c r="DJ51" i="17"/>
  <c r="DN85" i="17"/>
  <c r="DB90" i="17"/>
  <c r="DN103" i="17"/>
  <c r="DJ111" i="17"/>
  <c r="DJ123" i="17"/>
  <c r="DB126" i="17"/>
  <c r="DG149" i="17"/>
  <c r="DI149" i="17" s="1"/>
  <c r="DF149" i="17"/>
  <c r="DH149" i="17" s="1"/>
  <c r="DL152" i="17"/>
  <c r="DJ159" i="17"/>
  <c r="DB168" i="17"/>
  <c r="DN193" i="17"/>
  <c r="DL194" i="17"/>
  <c r="DN199" i="17"/>
  <c r="DJ201" i="17"/>
  <c r="DF203" i="17"/>
  <c r="DH203" i="17" s="1"/>
  <c r="DG203" i="17"/>
  <c r="DI203" i="17" s="1"/>
  <c r="DN205" i="17"/>
  <c r="DB216" i="17"/>
  <c r="DN217" i="17"/>
  <c r="DL218" i="17"/>
  <c r="DF221" i="17"/>
  <c r="DH221" i="17" s="1"/>
  <c r="DG221" i="17"/>
  <c r="DI221" i="17" s="1"/>
  <c r="DJ225" i="17"/>
  <c r="DN235" i="17"/>
  <c r="DB276" i="17"/>
  <c r="DN283" i="17"/>
  <c r="DF287" i="17"/>
  <c r="DH287" i="17" s="1"/>
  <c r="DG287" i="17"/>
  <c r="DI287" i="17" s="1"/>
  <c r="DN301" i="17"/>
  <c r="DJ303" i="17"/>
  <c r="DF305" i="17"/>
  <c r="DH305" i="17" s="1"/>
  <c r="DG305" i="17"/>
  <c r="DI305" i="17" s="1"/>
  <c r="DB312" i="17"/>
  <c r="DB330" i="17"/>
  <c r="DB336" i="17"/>
  <c r="DF341" i="17"/>
  <c r="DH341" i="17" s="1"/>
  <c r="DG341" i="17"/>
  <c r="DI341" i="17" s="1"/>
  <c r="DB360" i="17"/>
  <c r="DB366" i="17"/>
  <c r="DL386" i="17"/>
  <c r="DF413" i="17"/>
  <c r="DH413" i="17" s="1"/>
  <c r="DG413" i="17"/>
  <c r="DI413" i="17" s="1"/>
  <c r="DN433" i="17"/>
  <c r="DN445" i="17"/>
  <c r="DJ471" i="17"/>
  <c r="DB474" i="17"/>
  <c r="DB486" i="17"/>
  <c r="DO4" i="17"/>
  <c r="DM5" i="17"/>
  <c r="DK6" i="17"/>
  <c r="DX7" i="17"/>
  <c r="DW7" i="17"/>
  <c r="DV7" i="17"/>
  <c r="EA7" i="17"/>
  <c r="DZ7" i="17"/>
  <c r="DY7" i="17"/>
  <c r="DA7" i="17"/>
  <c r="CZ7" i="17"/>
  <c r="DO10" i="17"/>
  <c r="DM11" i="17"/>
  <c r="DK12" i="17"/>
  <c r="DW13" i="17"/>
  <c r="EA13" i="17"/>
  <c r="DZ13" i="17"/>
  <c r="DY13" i="17"/>
  <c r="DX13" i="17"/>
  <c r="DV13" i="17"/>
  <c r="CZ13" i="17"/>
  <c r="DA13" i="17"/>
  <c r="DO16" i="17"/>
  <c r="DM17" i="17"/>
  <c r="DK18" i="17"/>
  <c r="DX19" i="17"/>
  <c r="DW19" i="17"/>
  <c r="DV19" i="17"/>
  <c r="EA19" i="17"/>
  <c r="DY19" i="17"/>
  <c r="DZ19" i="17"/>
  <c r="DA19" i="17"/>
  <c r="CZ19" i="17"/>
  <c r="DO22" i="17"/>
  <c r="DM23" i="17"/>
  <c r="DK24" i="17"/>
  <c r="DW25" i="17"/>
  <c r="EA25" i="17"/>
  <c r="DZ25" i="17"/>
  <c r="DY25" i="17"/>
  <c r="DX25" i="17"/>
  <c r="DV25" i="17"/>
  <c r="CZ25" i="17"/>
  <c r="DA25" i="17"/>
  <c r="DO28" i="17"/>
  <c r="DM29" i="17"/>
  <c r="DK30" i="17"/>
  <c r="DX31" i="17"/>
  <c r="DW31" i="17"/>
  <c r="DV31" i="17"/>
  <c r="EA31" i="17"/>
  <c r="DY31" i="17"/>
  <c r="DZ31" i="17"/>
  <c r="DA31" i="17"/>
  <c r="CZ31" i="17"/>
  <c r="DO34" i="17"/>
  <c r="DM35" i="17"/>
  <c r="DK36" i="17"/>
  <c r="EA37" i="17"/>
  <c r="DZ37" i="17"/>
  <c r="DY37" i="17"/>
  <c r="DX37" i="17"/>
  <c r="DW37" i="17"/>
  <c r="DV37" i="17"/>
  <c r="CZ37" i="17"/>
  <c r="DA37" i="17"/>
  <c r="DO40" i="17"/>
  <c r="DM41" i="17"/>
  <c r="DK42" i="17"/>
  <c r="DX43" i="17"/>
  <c r="DW43" i="17"/>
  <c r="DV43" i="17"/>
  <c r="DZ43" i="17"/>
  <c r="EA43" i="17"/>
  <c r="DY43" i="17"/>
  <c r="DA43" i="17"/>
  <c r="CZ43" i="17"/>
  <c r="DO46" i="17"/>
  <c r="DM47" i="17"/>
  <c r="DK48" i="17"/>
  <c r="EA49" i="17"/>
  <c r="DZ49" i="17"/>
  <c r="DY49" i="17"/>
  <c r="DX49" i="17"/>
  <c r="DW49" i="17"/>
  <c r="DV49" i="17"/>
  <c r="CZ49" i="17"/>
  <c r="DA49" i="17"/>
  <c r="DO52" i="17"/>
  <c r="DM53" i="17"/>
  <c r="DK54" i="17"/>
  <c r="DY55" i="17"/>
  <c r="DX55" i="17"/>
  <c r="DW55" i="17"/>
  <c r="EA55" i="17"/>
  <c r="DV55" i="17"/>
  <c r="DZ55" i="17"/>
  <c r="DA55" i="17"/>
  <c r="CZ55" i="17"/>
  <c r="DO58" i="17"/>
  <c r="DM59" i="17"/>
  <c r="DK60" i="17"/>
  <c r="EA61" i="17"/>
  <c r="DY61" i="17"/>
  <c r="DZ61" i="17"/>
  <c r="DX61" i="17"/>
  <c r="DV61" i="17"/>
  <c r="DW61" i="17"/>
  <c r="CZ61" i="17"/>
  <c r="DA61" i="17"/>
  <c r="DO64" i="17"/>
  <c r="DM65" i="17"/>
  <c r="DK66" i="17"/>
  <c r="EA67" i="17"/>
  <c r="DZ67" i="17"/>
  <c r="DY67" i="17"/>
  <c r="DX67" i="17"/>
  <c r="DV67" i="17"/>
  <c r="DW67" i="17"/>
  <c r="DA67" i="17"/>
  <c r="CZ67" i="17"/>
  <c r="DO70" i="17"/>
  <c r="DM71" i="17"/>
  <c r="DK72" i="17"/>
  <c r="DY73" i="17"/>
  <c r="DX73" i="17"/>
  <c r="DZ73" i="17"/>
  <c r="EA73" i="17"/>
  <c r="DW73" i="17"/>
  <c r="DV73" i="17"/>
  <c r="CZ73" i="17"/>
  <c r="DA73" i="17"/>
  <c r="DO76" i="17"/>
  <c r="DM77" i="17"/>
  <c r="DK78" i="17"/>
  <c r="DZ79" i="17"/>
  <c r="DX79" i="17"/>
  <c r="DW79" i="17"/>
  <c r="DV79" i="17"/>
  <c r="EA79" i="17"/>
  <c r="DY79" i="17"/>
  <c r="DA79" i="17"/>
  <c r="CZ79" i="17"/>
  <c r="DO82" i="17"/>
  <c r="DM83" i="17"/>
  <c r="DK84" i="17"/>
  <c r="EA85" i="17"/>
  <c r="DZ85" i="17"/>
  <c r="DV85" i="17"/>
  <c r="DY85" i="17"/>
  <c r="DW85" i="17"/>
  <c r="DX85" i="17"/>
  <c r="CZ85" i="17"/>
  <c r="DA85" i="17"/>
  <c r="DO88" i="17"/>
  <c r="DM89" i="17"/>
  <c r="DK90" i="17"/>
  <c r="DY91" i="17"/>
  <c r="EA91" i="17"/>
  <c r="DZ91" i="17"/>
  <c r="DX91" i="17"/>
  <c r="DW91" i="17"/>
  <c r="DV91" i="17"/>
  <c r="DA91" i="17"/>
  <c r="CZ91" i="17"/>
  <c r="DO94" i="17"/>
  <c r="DM95" i="17"/>
  <c r="DK96" i="17"/>
  <c r="EA97" i="17"/>
  <c r="DZ97" i="17"/>
  <c r="DY97" i="17"/>
  <c r="DV97" i="17"/>
  <c r="DX97" i="17"/>
  <c r="DW97" i="17"/>
  <c r="CZ97" i="17"/>
  <c r="DA97" i="17"/>
  <c r="DO100" i="17"/>
  <c r="DM101" i="17"/>
  <c r="DK102" i="17"/>
  <c r="DZ103" i="17"/>
  <c r="DY103" i="17"/>
  <c r="EA103" i="17"/>
  <c r="DX103" i="17"/>
  <c r="DV103" i="17"/>
  <c r="DW103" i="17"/>
  <c r="DA103" i="17"/>
  <c r="CZ103" i="17"/>
  <c r="DO106" i="17"/>
  <c r="DM107" i="17"/>
  <c r="DK108" i="17"/>
  <c r="EA109" i="17"/>
  <c r="DZ109" i="17"/>
  <c r="DY109" i="17"/>
  <c r="DV109" i="17"/>
  <c r="DW109" i="17"/>
  <c r="DX109" i="17"/>
  <c r="CZ109" i="17"/>
  <c r="DA109" i="17"/>
  <c r="DO112" i="17"/>
  <c r="DM113" i="17"/>
  <c r="DK114" i="17"/>
  <c r="DZ115" i="17"/>
  <c r="DY115" i="17"/>
  <c r="EA115" i="17"/>
  <c r="DX115" i="17"/>
  <c r="DW115" i="17"/>
  <c r="DV115" i="17"/>
  <c r="DA115" i="17"/>
  <c r="CZ115" i="17"/>
  <c r="DO118" i="17"/>
  <c r="DM119" i="17"/>
  <c r="DK120" i="17"/>
  <c r="EA121" i="17"/>
  <c r="DZ121" i="17"/>
  <c r="DY121" i="17"/>
  <c r="DX121" i="17"/>
  <c r="DV121" i="17"/>
  <c r="DW121" i="17"/>
  <c r="CZ121" i="17"/>
  <c r="DA121" i="17"/>
  <c r="DO124" i="17"/>
  <c r="DM125" i="17"/>
  <c r="DK126" i="17"/>
  <c r="DZ127" i="17"/>
  <c r="DY127" i="17"/>
  <c r="DX127" i="17"/>
  <c r="DW127" i="17"/>
  <c r="DV127" i="17"/>
  <c r="EA127" i="17"/>
  <c r="DA127" i="17"/>
  <c r="CZ127" i="17"/>
  <c r="DO130" i="17"/>
  <c r="DM131" i="17"/>
  <c r="DK132" i="17"/>
  <c r="EA133" i="17"/>
  <c r="DZ133" i="17"/>
  <c r="DY133" i="17"/>
  <c r="DX133" i="17"/>
  <c r="DV133" i="17"/>
  <c r="DW133" i="17"/>
  <c r="CZ133" i="17"/>
  <c r="DA133" i="17"/>
  <c r="DO136" i="17"/>
  <c r="DM137" i="17"/>
  <c r="DK138" i="17"/>
  <c r="DV139" i="17"/>
  <c r="DZ139" i="17"/>
  <c r="DY139" i="17"/>
  <c r="DX139" i="17"/>
  <c r="EA139" i="17"/>
  <c r="DW139" i="17"/>
  <c r="DA139" i="17"/>
  <c r="CZ139" i="17"/>
  <c r="DO142" i="17"/>
  <c r="DM143" i="17"/>
  <c r="DK144" i="17"/>
  <c r="EA145" i="17"/>
  <c r="DZ145" i="17"/>
  <c r="DY145" i="17"/>
  <c r="DX145" i="17"/>
  <c r="DW145" i="17"/>
  <c r="DV145" i="17"/>
  <c r="CZ145" i="17"/>
  <c r="DA145" i="17"/>
  <c r="DO148" i="17"/>
  <c r="DM149" i="17"/>
  <c r="DK150" i="17"/>
  <c r="DV151" i="17"/>
  <c r="DZ151" i="17"/>
  <c r="DY151" i="17"/>
  <c r="EA151" i="17"/>
  <c r="DX151" i="17"/>
  <c r="DW151" i="17"/>
  <c r="DA151" i="17"/>
  <c r="CZ151" i="17"/>
  <c r="DO154" i="17"/>
  <c r="DM155" i="17"/>
  <c r="DK156" i="17"/>
  <c r="EA157" i="17"/>
  <c r="DZ157" i="17"/>
  <c r="DY157" i="17"/>
  <c r="DX157" i="17"/>
  <c r="DW157" i="17"/>
  <c r="DV157" i="17"/>
  <c r="CZ157" i="17"/>
  <c r="DA157" i="17"/>
  <c r="DO160" i="17"/>
  <c r="DM161" i="17"/>
  <c r="DK162" i="17"/>
  <c r="EA163" i="17"/>
  <c r="DZ163" i="17"/>
  <c r="DY163" i="17"/>
  <c r="DX163" i="17"/>
  <c r="DW163" i="17"/>
  <c r="DV163" i="17"/>
  <c r="DA163" i="17"/>
  <c r="CZ163" i="17"/>
  <c r="DO166" i="17"/>
  <c r="DM167" i="17"/>
  <c r="DK168" i="17"/>
  <c r="DZ169" i="17"/>
  <c r="DX169" i="17"/>
  <c r="EA169" i="17"/>
  <c r="DY169" i="17"/>
  <c r="DW169" i="17"/>
  <c r="DV169" i="17"/>
  <c r="CZ169" i="17"/>
  <c r="DA169" i="17"/>
  <c r="DO172" i="17"/>
  <c r="DM173" i="17"/>
  <c r="DK174" i="17"/>
  <c r="EA175" i="17"/>
  <c r="DZ175" i="17"/>
  <c r="DY175" i="17"/>
  <c r="DV175" i="17"/>
  <c r="DX175" i="17"/>
  <c r="DW175" i="17"/>
  <c r="DA175" i="17"/>
  <c r="CZ175" i="17"/>
  <c r="DO178" i="17"/>
  <c r="DM179" i="17"/>
  <c r="DK180" i="17"/>
  <c r="DZ181" i="17"/>
  <c r="DY181" i="17"/>
  <c r="DX181" i="17"/>
  <c r="EA181" i="17"/>
  <c r="DW181" i="17"/>
  <c r="DV181" i="17"/>
  <c r="CZ181" i="17"/>
  <c r="DA181" i="17"/>
  <c r="DO184" i="17"/>
  <c r="DM185" i="17"/>
  <c r="DK186" i="17"/>
  <c r="EA187" i="17"/>
  <c r="DZ187" i="17"/>
  <c r="DY187" i="17"/>
  <c r="DX187" i="17"/>
  <c r="DV187" i="17"/>
  <c r="DW187" i="17"/>
  <c r="DA187" i="17"/>
  <c r="CZ187" i="17"/>
  <c r="DO190" i="17"/>
  <c r="DM191" i="17"/>
  <c r="DK192" i="17"/>
  <c r="DZ193" i="17"/>
  <c r="DY193" i="17"/>
  <c r="DX193" i="17"/>
  <c r="DW193" i="17"/>
  <c r="DV193" i="17"/>
  <c r="EA193" i="17"/>
  <c r="CZ193" i="17"/>
  <c r="DA193" i="17"/>
  <c r="DO196" i="17"/>
  <c r="DM197" i="17"/>
  <c r="DK198" i="17"/>
  <c r="EA199" i="17"/>
  <c r="DZ199" i="17"/>
  <c r="DY199" i="17"/>
  <c r="DX199" i="17"/>
  <c r="DW199" i="17"/>
  <c r="DV199" i="17"/>
  <c r="DA199" i="17"/>
  <c r="CZ199" i="17"/>
  <c r="DO202" i="17"/>
  <c r="DM203" i="17"/>
  <c r="DK204" i="17"/>
  <c r="DZ205" i="17"/>
  <c r="DY205" i="17"/>
  <c r="DX205" i="17"/>
  <c r="DW205" i="17"/>
  <c r="DV205" i="17"/>
  <c r="EA205" i="17"/>
  <c r="CZ205" i="17"/>
  <c r="DA205" i="17"/>
  <c r="DO208" i="17"/>
  <c r="DM209" i="17"/>
  <c r="DK210" i="17"/>
  <c r="EA211" i="17"/>
  <c r="DZ211" i="17"/>
  <c r="DY211" i="17"/>
  <c r="DV211" i="17"/>
  <c r="DX211" i="17"/>
  <c r="DW211" i="17"/>
  <c r="DA211" i="17"/>
  <c r="CZ211" i="17"/>
  <c r="DO214" i="17"/>
  <c r="DM215" i="17"/>
  <c r="DK216" i="17"/>
  <c r="DZ217" i="17"/>
  <c r="DY217" i="17"/>
  <c r="DX217" i="17"/>
  <c r="DW217" i="17"/>
  <c r="DV217" i="17"/>
  <c r="EA217" i="17"/>
  <c r="CZ217" i="17"/>
  <c r="DA217" i="17"/>
  <c r="DO220" i="17"/>
  <c r="DM221" i="17"/>
  <c r="DK222" i="17"/>
  <c r="EA223" i="17"/>
  <c r="DZ223" i="17"/>
  <c r="DY223" i="17"/>
  <c r="DX223" i="17"/>
  <c r="DV223" i="17"/>
  <c r="DW223" i="17"/>
  <c r="DA223" i="17"/>
  <c r="CZ223" i="17"/>
  <c r="DO226" i="17"/>
  <c r="DM227" i="17"/>
  <c r="DK228" i="17"/>
  <c r="DZ229" i="17"/>
  <c r="DY229" i="17"/>
  <c r="DX229" i="17"/>
  <c r="DW229" i="17"/>
  <c r="DV229" i="17"/>
  <c r="EA229" i="17"/>
  <c r="CZ229" i="17"/>
  <c r="DA229" i="17"/>
  <c r="DO232" i="17"/>
  <c r="DM233" i="17"/>
  <c r="DK234" i="17"/>
  <c r="EA235" i="17"/>
  <c r="DZ235" i="17"/>
  <c r="DY235" i="17"/>
  <c r="DX235" i="17"/>
  <c r="DW235" i="17"/>
  <c r="DV235" i="17"/>
  <c r="DA235" i="17"/>
  <c r="CZ235" i="17"/>
  <c r="DO238" i="17"/>
  <c r="DM239" i="17"/>
  <c r="DK240" i="17"/>
  <c r="DZ241" i="17"/>
  <c r="DY241" i="17"/>
  <c r="DX241" i="17"/>
  <c r="DW241" i="17"/>
  <c r="DV241" i="17"/>
  <c r="EA241" i="17"/>
  <c r="CZ241" i="17"/>
  <c r="DA241" i="17"/>
  <c r="DO244" i="17"/>
  <c r="DM245" i="17"/>
  <c r="DK246" i="17"/>
  <c r="EA247" i="17"/>
  <c r="DZ247" i="17"/>
  <c r="DY247" i="17"/>
  <c r="DV247" i="17"/>
  <c r="DX247" i="17"/>
  <c r="DW247" i="17"/>
  <c r="DA247" i="17"/>
  <c r="CZ247" i="17"/>
  <c r="DO250" i="17"/>
  <c r="DM251" i="17"/>
  <c r="DK252" i="17"/>
  <c r="DZ253" i="17"/>
  <c r="DY253" i="17"/>
  <c r="DX253" i="17"/>
  <c r="DW253" i="17"/>
  <c r="DV253" i="17"/>
  <c r="EA253" i="17"/>
  <c r="CZ253" i="17"/>
  <c r="DA253" i="17"/>
  <c r="DO256" i="17"/>
  <c r="DM257" i="17"/>
  <c r="DK258" i="17"/>
  <c r="EA259" i="17"/>
  <c r="DZ259" i="17"/>
  <c r="DX259" i="17"/>
  <c r="DW259" i="17"/>
  <c r="DV259" i="17"/>
  <c r="DY259" i="17"/>
  <c r="DA259" i="17"/>
  <c r="CZ259" i="17"/>
  <c r="DO262" i="17"/>
  <c r="DM263" i="17"/>
  <c r="DK264" i="17"/>
  <c r="DY265" i="17"/>
  <c r="EA265" i="17"/>
  <c r="DZ265" i="17"/>
  <c r="DX265" i="17"/>
  <c r="DW265" i="17"/>
  <c r="DV265" i="17"/>
  <c r="CZ265" i="17"/>
  <c r="DA265" i="17"/>
  <c r="DO268" i="17"/>
  <c r="DM269" i="17"/>
  <c r="DK270" i="17"/>
  <c r="DZ271" i="17"/>
  <c r="DY271" i="17"/>
  <c r="EA271" i="17"/>
  <c r="DX271" i="17"/>
  <c r="DW271" i="17"/>
  <c r="DV271" i="17"/>
  <c r="DA271" i="17"/>
  <c r="CZ271" i="17"/>
  <c r="DO274" i="17"/>
  <c r="DM275" i="17"/>
  <c r="DK276" i="17"/>
  <c r="DX277" i="17"/>
  <c r="DW277" i="17"/>
  <c r="EA277" i="17"/>
  <c r="DZ277" i="17"/>
  <c r="DY277" i="17"/>
  <c r="DV277" i="17"/>
  <c r="CZ277" i="17"/>
  <c r="DA277" i="17"/>
  <c r="DO280" i="17"/>
  <c r="DM281" i="17"/>
  <c r="DK282" i="17"/>
  <c r="DZ283" i="17"/>
  <c r="DY283" i="17"/>
  <c r="DV283" i="17"/>
  <c r="EA283" i="17"/>
  <c r="DX283" i="17"/>
  <c r="DW283" i="17"/>
  <c r="DA283" i="17"/>
  <c r="CZ283" i="17"/>
  <c r="DO286" i="17"/>
  <c r="DM287" i="17"/>
  <c r="DK288" i="17"/>
  <c r="DW289" i="17"/>
  <c r="DV289" i="17"/>
  <c r="EA289" i="17"/>
  <c r="DX289" i="17"/>
  <c r="DZ289" i="17"/>
  <c r="DY289" i="17"/>
  <c r="CZ289" i="17"/>
  <c r="DA289" i="17"/>
  <c r="DO292" i="17"/>
  <c r="DM293" i="17"/>
  <c r="DK294" i="17"/>
  <c r="EA295" i="17"/>
  <c r="DZ295" i="17"/>
  <c r="DX295" i="17"/>
  <c r="DW295" i="17"/>
  <c r="DY295" i="17"/>
  <c r="DV295" i="17"/>
  <c r="DA295" i="17"/>
  <c r="CZ295" i="17"/>
  <c r="DO298" i="17"/>
  <c r="DM299" i="17"/>
  <c r="DK300" i="17"/>
  <c r="EA301" i="17"/>
  <c r="DZ301" i="17"/>
  <c r="DY301" i="17"/>
  <c r="DX301" i="17"/>
  <c r="DW301" i="17"/>
  <c r="DV301" i="17"/>
  <c r="CZ301" i="17"/>
  <c r="DA301" i="17"/>
  <c r="DO304" i="17"/>
  <c r="DM305" i="17"/>
  <c r="DK306" i="17"/>
  <c r="DW307" i="17"/>
  <c r="DV307" i="17"/>
  <c r="EA307" i="17"/>
  <c r="DZ307" i="17"/>
  <c r="DY307" i="17"/>
  <c r="DX307" i="17"/>
  <c r="DA307" i="17"/>
  <c r="CZ307" i="17"/>
  <c r="DO310" i="17"/>
  <c r="DM311" i="17"/>
  <c r="DK312" i="17"/>
  <c r="EA313" i="17"/>
  <c r="DZ313" i="17"/>
  <c r="DY313" i="17"/>
  <c r="DX313" i="17"/>
  <c r="DW313" i="17"/>
  <c r="DV313" i="17"/>
  <c r="CZ313" i="17"/>
  <c r="DA313" i="17"/>
  <c r="DO316" i="17"/>
  <c r="DM317" i="17"/>
  <c r="DK318" i="17"/>
  <c r="EA319" i="17"/>
  <c r="DZ319" i="17"/>
  <c r="DY319" i="17"/>
  <c r="DX319" i="17"/>
  <c r="DW319" i="17"/>
  <c r="DV319" i="17"/>
  <c r="DA319" i="17"/>
  <c r="CZ319" i="17"/>
  <c r="DO322" i="17"/>
  <c r="DM323" i="17"/>
  <c r="DK324" i="17"/>
  <c r="DX325" i="17"/>
  <c r="DW325" i="17"/>
  <c r="DV325" i="17"/>
  <c r="EA325" i="17"/>
  <c r="DZ325" i="17"/>
  <c r="DY325" i="17"/>
  <c r="CZ325" i="17"/>
  <c r="DA325" i="17"/>
  <c r="DO328" i="17"/>
  <c r="DM329" i="17"/>
  <c r="DK330" i="17"/>
  <c r="DV331" i="17"/>
  <c r="EA331" i="17"/>
  <c r="DZ331" i="17"/>
  <c r="DY331" i="17"/>
  <c r="DX331" i="17"/>
  <c r="DW331" i="17"/>
  <c r="DA331" i="17"/>
  <c r="CZ331" i="17"/>
  <c r="DO334" i="17"/>
  <c r="DM335" i="17"/>
  <c r="DK336" i="17"/>
  <c r="EA337" i="17"/>
  <c r="DZ337" i="17"/>
  <c r="DY337" i="17"/>
  <c r="DX337" i="17"/>
  <c r="DW337" i="17"/>
  <c r="DV337" i="17"/>
  <c r="CZ337" i="17"/>
  <c r="DA337" i="17"/>
  <c r="DO340" i="17"/>
  <c r="DM341" i="17"/>
  <c r="DK342" i="17"/>
  <c r="EA343" i="17"/>
  <c r="DZ343" i="17"/>
  <c r="DY343" i="17"/>
  <c r="DX343" i="17"/>
  <c r="DW343" i="17"/>
  <c r="DV343" i="17"/>
  <c r="DA343" i="17"/>
  <c r="CZ343" i="17"/>
  <c r="DO346" i="17"/>
  <c r="DM347" i="17"/>
  <c r="DK348" i="17"/>
  <c r="DY349" i="17"/>
  <c r="EA349" i="17"/>
  <c r="DZ349" i="17"/>
  <c r="DX349" i="17"/>
  <c r="DW349" i="17"/>
  <c r="DV349" i="17"/>
  <c r="CZ349" i="17"/>
  <c r="DA349" i="17"/>
  <c r="DO352" i="17"/>
  <c r="DM353" i="17"/>
  <c r="DK354" i="17"/>
  <c r="DY355" i="17"/>
  <c r="DW355" i="17"/>
  <c r="DV355" i="17"/>
  <c r="EA355" i="17"/>
  <c r="DZ355" i="17"/>
  <c r="DX355" i="17"/>
  <c r="DA355" i="17"/>
  <c r="CZ355" i="17"/>
  <c r="DO358" i="17"/>
  <c r="DM359" i="17"/>
  <c r="DK360" i="17"/>
  <c r="DY361" i="17"/>
  <c r="EA361" i="17"/>
  <c r="DZ361" i="17"/>
  <c r="DX361" i="17"/>
  <c r="DW361" i="17"/>
  <c r="DV361" i="17"/>
  <c r="CZ361" i="17"/>
  <c r="DA361" i="17"/>
  <c r="DO364" i="17"/>
  <c r="DM365" i="17"/>
  <c r="DK366" i="17"/>
  <c r="DY367" i="17"/>
  <c r="EA367" i="17"/>
  <c r="DZ367" i="17"/>
  <c r="DX367" i="17"/>
  <c r="DW367" i="17"/>
  <c r="DV367" i="17"/>
  <c r="DA367" i="17"/>
  <c r="CZ367" i="17"/>
  <c r="DO370" i="17"/>
  <c r="DM371" i="17"/>
  <c r="DK372" i="17"/>
  <c r="DY373" i="17"/>
  <c r="DX373" i="17"/>
  <c r="DV373" i="17"/>
  <c r="EA373" i="17"/>
  <c r="DZ373" i="17"/>
  <c r="DW373" i="17"/>
  <c r="CZ373" i="17"/>
  <c r="DA373" i="17"/>
  <c r="DO376" i="17"/>
  <c r="DM377" i="17"/>
  <c r="DK378" i="17"/>
  <c r="DY379" i="17"/>
  <c r="DX379" i="17"/>
  <c r="DV379" i="17"/>
  <c r="EA379" i="17"/>
  <c r="DZ379" i="17"/>
  <c r="DW379" i="17"/>
  <c r="DA379" i="17"/>
  <c r="CZ379" i="17"/>
  <c r="DO382" i="17"/>
  <c r="DM383" i="17"/>
  <c r="DK384" i="17"/>
  <c r="DY385" i="17"/>
  <c r="DX385" i="17"/>
  <c r="DV385" i="17"/>
  <c r="EA385" i="17"/>
  <c r="DZ385" i="17"/>
  <c r="DW385" i="17"/>
  <c r="CZ385" i="17"/>
  <c r="DA385" i="17"/>
  <c r="DO388" i="17"/>
  <c r="DM389" i="17"/>
  <c r="DK390" i="17"/>
  <c r="DY391" i="17"/>
  <c r="DX391" i="17"/>
  <c r="DV391" i="17"/>
  <c r="EA391" i="17"/>
  <c r="DZ391" i="17"/>
  <c r="DW391" i="17"/>
  <c r="DA391" i="17"/>
  <c r="CZ391" i="17"/>
  <c r="DO394" i="17"/>
  <c r="DM395" i="17"/>
  <c r="DK396" i="17"/>
  <c r="DY397" i="17"/>
  <c r="DX397" i="17"/>
  <c r="DV397" i="17"/>
  <c r="DZ397" i="17"/>
  <c r="DW397" i="17"/>
  <c r="EA397" i="17"/>
  <c r="CZ397" i="17"/>
  <c r="DA397" i="17"/>
  <c r="DO400" i="17"/>
  <c r="DM401" i="17"/>
  <c r="DK402" i="17"/>
  <c r="DY403" i="17"/>
  <c r="DX403" i="17"/>
  <c r="DV403" i="17"/>
  <c r="EA403" i="17"/>
  <c r="DZ403" i="17"/>
  <c r="DW403" i="17"/>
  <c r="DA403" i="17"/>
  <c r="CZ403" i="17"/>
  <c r="DO406" i="17"/>
  <c r="DM407" i="17"/>
  <c r="DK408" i="17"/>
  <c r="DY409" i="17"/>
  <c r="DX409" i="17"/>
  <c r="DV409" i="17"/>
  <c r="EA409" i="17"/>
  <c r="DZ409" i="17"/>
  <c r="DW409" i="17"/>
  <c r="CZ409" i="17"/>
  <c r="DA409" i="17"/>
  <c r="DO412" i="17"/>
  <c r="DM413" i="17"/>
  <c r="DK414" i="17"/>
  <c r="EA415" i="17"/>
  <c r="DY415" i="17"/>
  <c r="DX415" i="17"/>
  <c r="DW415" i="17"/>
  <c r="DV415" i="17"/>
  <c r="DZ415" i="17"/>
  <c r="DA415" i="17"/>
  <c r="CZ415" i="17"/>
  <c r="DO418" i="17"/>
  <c r="DM419" i="17"/>
  <c r="DK420" i="17"/>
  <c r="EA421" i="17"/>
  <c r="DZ421" i="17"/>
  <c r="DY421" i="17"/>
  <c r="DX421" i="17"/>
  <c r="DW421" i="17"/>
  <c r="DV421" i="17"/>
  <c r="CZ421" i="17"/>
  <c r="DA421" i="17"/>
  <c r="DO424" i="17"/>
  <c r="DM425" i="17"/>
  <c r="DK426" i="17"/>
  <c r="EA427" i="17"/>
  <c r="DZ427" i="17"/>
  <c r="DY427" i="17"/>
  <c r="DX427" i="17"/>
  <c r="DW427" i="17"/>
  <c r="DV427" i="17"/>
  <c r="DA427" i="17"/>
  <c r="CZ427" i="17"/>
  <c r="DO430" i="17"/>
  <c r="DM431" i="17"/>
  <c r="DK432" i="17"/>
  <c r="EA433" i="17"/>
  <c r="DZ433" i="17"/>
  <c r="DY433" i="17"/>
  <c r="DX433" i="17"/>
  <c r="DW433" i="17"/>
  <c r="DV433" i="17"/>
  <c r="CZ433" i="17"/>
  <c r="DA433" i="17"/>
  <c r="DO436" i="17"/>
  <c r="DM437" i="17"/>
  <c r="DK438" i="17"/>
  <c r="EA439" i="17"/>
  <c r="DZ439" i="17"/>
  <c r="DY439" i="17"/>
  <c r="DX439" i="17"/>
  <c r="DW439" i="17"/>
  <c r="DV439" i="17"/>
  <c r="DA439" i="17"/>
  <c r="CZ439" i="17"/>
  <c r="DO442" i="17"/>
  <c r="DM443" i="17"/>
  <c r="DK444" i="17"/>
  <c r="EA445" i="17"/>
  <c r="DZ445" i="17"/>
  <c r="DY445" i="17"/>
  <c r="DX445" i="17"/>
  <c r="DW445" i="17"/>
  <c r="DV445" i="17"/>
  <c r="CZ445" i="17"/>
  <c r="DA445" i="17"/>
  <c r="DO448" i="17"/>
  <c r="DM449" i="17"/>
  <c r="DK450" i="17"/>
  <c r="EA451" i="17"/>
  <c r="DZ451" i="17"/>
  <c r="DY451" i="17"/>
  <c r="DX451" i="17"/>
  <c r="DW451" i="17"/>
  <c r="DV451" i="17"/>
  <c r="DA451" i="17"/>
  <c r="CZ451" i="17"/>
  <c r="DO454" i="17"/>
  <c r="DM455" i="17"/>
  <c r="DK456" i="17"/>
  <c r="EA457" i="17"/>
  <c r="DZ457" i="17"/>
  <c r="DY457" i="17"/>
  <c r="DX457" i="17"/>
  <c r="DW457" i="17"/>
  <c r="DV457" i="17"/>
  <c r="CZ457" i="17"/>
  <c r="DA457" i="17"/>
  <c r="DO460" i="17"/>
  <c r="DM461" i="17"/>
  <c r="DK462" i="17"/>
  <c r="EA463" i="17"/>
  <c r="DZ463" i="17"/>
  <c r="DY463" i="17"/>
  <c r="DX463" i="17"/>
  <c r="DW463" i="17"/>
  <c r="DV463" i="17"/>
  <c r="DA463" i="17"/>
  <c r="CZ463" i="17"/>
  <c r="DO466" i="17"/>
  <c r="DM467" i="17"/>
  <c r="DK468" i="17"/>
  <c r="EA469" i="17"/>
  <c r="DZ469" i="17"/>
  <c r="DY469" i="17"/>
  <c r="DX469" i="17"/>
  <c r="DW469" i="17"/>
  <c r="DV469" i="17"/>
  <c r="CZ469" i="17"/>
  <c r="DA469" i="17"/>
  <c r="DO472" i="17"/>
  <c r="DM473" i="17"/>
  <c r="DK474" i="17"/>
  <c r="EA475" i="17"/>
  <c r="DZ475" i="17"/>
  <c r="DY475" i="17"/>
  <c r="DX475" i="17"/>
  <c r="DW475" i="17"/>
  <c r="DV475" i="17"/>
  <c r="DA475" i="17"/>
  <c r="CZ475" i="17"/>
  <c r="DO478" i="17"/>
  <c r="DM479" i="17"/>
  <c r="DK480" i="17"/>
  <c r="EA481" i="17"/>
  <c r="DZ481" i="17"/>
  <c r="DY481" i="17"/>
  <c r="DX481" i="17"/>
  <c r="DW481" i="17"/>
  <c r="DV481" i="17"/>
  <c r="CZ481" i="17"/>
  <c r="DA481" i="17"/>
  <c r="DO484" i="17"/>
  <c r="DM485" i="17"/>
  <c r="DK486" i="17"/>
  <c r="EA487" i="17"/>
  <c r="DZ487" i="17"/>
  <c r="DY487" i="17"/>
  <c r="DX487" i="17"/>
  <c r="DW487" i="17"/>
  <c r="DV487" i="17"/>
  <c r="DA487" i="17"/>
  <c r="CZ487" i="17"/>
  <c r="DO490" i="17"/>
  <c r="DM491" i="17"/>
  <c r="DK492" i="17"/>
  <c r="EA493" i="17"/>
  <c r="DZ493" i="17"/>
  <c r="DY493" i="17"/>
  <c r="DX493" i="17"/>
  <c r="DW493" i="17"/>
  <c r="DV493" i="17"/>
  <c r="CZ493" i="17"/>
  <c r="DA493" i="17"/>
  <c r="DO496" i="17"/>
  <c r="DM497" i="17"/>
  <c r="DK498" i="17"/>
  <c r="EA499" i="17"/>
  <c r="DZ499" i="17"/>
  <c r="DY499" i="17"/>
  <c r="DX499" i="17"/>
  <c r="DW499" i="17"/>
  <c r="DV499" i="17"/>
  <c r="DA499" i="17"/>
  <c r="CZ499" i="17"/>
  <c r="DN18" i="17"/>
  <c r="DF28" i="17"/>
  <c r="DH28" i="17" s="1"/>
  <c r="DG28" i="17"/>
  <c r="DI28" i="17" s="1"/>
  <c r="DJ44" i="17"/>
  <c r="DL49" i="17"/>
  <c r="DD53" i="17"/>
  <c r="DE53" i="17"/>
  <c r="DL55" i="17"/>
  <c r="DJ68" i="17"/>
  <c r="DL79" i="17"/>
  <c r="DF88" i="17"/>
  <c r="DH88" i="17" s="1"/>
  <c r="DG88" i="17"/>
  <c r="DI88" i="17" s="1"/>
  <c r="DE95" i="17"/>
  <c r="DD95" i="17"/>
  <c r="DF142" i="17"/>
  <c r="DH142" i="17" s="1"/>
  <c r="DG142" i="17"/>
  <c r="DI142" i="17" s="1"/>
  <c r="DJ146" i="17"/>
  <c r="DL151" i="17"/>
  <c r="DJ152" i="17"/>
  <c r="DN156" i="17"/>
  <c r="DL157" i="17"/>
  <c r="DG160" i="17"/>
  <c r="DI160" i="17" s="1"/>
  <c r="DF160" i="17"/>
  <c r="DH160" i="17" s="1"/>
  <c r="DD173" i="17"/>
  <c r="DE173" i="17"/>
  <c r="DJ176" i="17"/>
  <c r="DF178" i="17"/>
  <c r="DH178" i="17" s="1"/>
  <c r="DG178" i="17"/>
  <c r="DI178" i="17" s="1"/>
  <c r="DL187" i="17"/>
  <c r="DJ206" i="17"/>
  <c r="DF208" i="17"/>
  <c r="DH208" i="17" s="1"/>
  <c r="DG208" i="17"/>
  <c r="DI208" i="17" s="1"/>
  <c r="DF238" i="17"/>
  <c r="DH238" i="17" s="1"/>
  <c r="DG238" i="17"/>
  <c r="DI238" i="17" s="1"/>
  <c r="DD257" i="17"/>
  <c r="DJ260" i="17"/>
  <c r="DL277" i="17"/>
  <c r="DD281" i="17"/>
  <c r="DE281" i="17"/>
  <c r="DE287" i="17"/>
  <c r="DD287" i="17"/>
  <c r="DD293" i="17"/>
  <c r="DE293" i="17"/>
  <c r="DN294" i="17"/>
  <c r="DJ296" i="17"/>
  <c r="DJ302" i="17"/>
  <c r="DL307" i="17"/>
  <c r="DN324" i="17"/>
  <c r="DJ332" i="17"/>
  <c r="DF340" i="17"/>
  <c r="DH340" i="17" s="1"/>
  <c r="DG340" i="17"/>
  <c r="DI340" i="17" s="1"/>
  <c r="DN342" i="17"/>
  <c r="DF352" i="17"/>
  <c r="DH352" i="17" s="1"/>
  <c r="DG352" i="17"/>
  <c r="DI352" i="17" s="1"/>
  <c r="DD377" i="17"/>
  <c r="DE377" i="17"/>
  <c r="DM25" i="17"/>
  <c r="DK38" i="17"/>
  <c r="DK44" i="17"/>
  <c r="DM49" i="17"/>
  <c r="DO66" i="17"/>
  <c r="DM67" i="17"/>
  <c r="DO72" i="17"/>
  <c r="DM73" i="17"/>
  <c r="DK80" i="17"/>
  <c r="DM85" i="17"/>
  <c r="DM97" i="17"/>
  <c r="DM103" i="17"/>
  <c r="DO114" i="17"/>
  <c r="DK134" i="17"/>
  <c r="DO144" i="17"/>
  <c r="EA153" i="17"/>
  <c r="DZ153" i="17"/>
  <c r="DY153" i="17"/>
  <c r="DW153" i="17"/>
  <c r="DV153" i="17"/>
  <c r="DX153" i="17"/>
  <c r="CZ153" i="17"/>
  <c r="DA153" i="17"/>
  <c r="DM157" i="17"/>
  <c r="DK170" i="17"/>
  <c r="DW171" i="17"/>
  <c r="DY171" i="17"/>
  <c r="DX171" i="17"/>
  <c r="DV171" i="17"/>
  <c r="EA171" i="17"/>
  <c r="DZ171" i="17"/>
  <c r="CZ171" i="17"/>
  <c r="DA171" i="17"/>
  <c r="DO174" i="17"/>
  <c r="DK182" i="17"/>
  <c r="DM199" i="17"/>
  <c r="DW207" i="17"/>
  <c r="DV207" i="17"/>
  <c r="EA207" i="17"/>
  <c r="DY207" i="17"/>
  <c r="DX207" i="17"/>
  <c r="DZ207" i="17"/>
  <c r="CZ207" i="17"/>
  <c r="DA207" i="17"/>
  <c r="DK218" i="17"/>
  <c r="DK224" i="17"/>
  <c r="EA225" i="17"/>
  <c r="DZ225" i="17"/>
  <c r="DY225" i="17"/>
  <c r="DX225" i="17"/>
  <c r="DW225" i="17"/>
  <c r="DV225" i="17"/>
  <c r="CZ225" i="17"/>
  <c r="DA225" i="17"/>
  <c r="DK236" i="17"/>
  <c r="DO264" i="17"/>
  <c r="DW279" i="17"/>
  <c r="DV279" i="17"/>
  <c r="EA279" i="17"/>
  <c r="DZ279" i="17"/>
  <c r="DY279" i="17"/>
  <c r="DX279" i="17"/>
  <c r="CZ279" i="17"/>
  <c r="DA279" i="17"/>
  <c r="DK284" i="17"/>
  <c r="DM295" i="17"/>
  <c r="DK296" i="17"/>
  <c r="DK302" i="17"/>
  <c r="EA339" i="17"/>
  <c r="DZ339" i="17"/>
  <c r="DY339" i="17"/>
  <c r="DX339" i="17"/>
  <c r="DW339" i="17"/>
  <c r="DV339" i="17"/>
  <c r="CZ339" i="17"/>
  <c r="DA339" i="17"/>
  <c r="DM349" i="17"/>
  <c r="DM367" i="17"/>
  <c r="DK386" i="17"/>
  <c r="DK422" i="17"/>
  <c r="DO450" i="17"/>
  <c r="DO462" i="17"/>
  <c r="EA471" i="17"/>
  <c r="DZ471" i="17"/>
  <c r="DY471" i="17"/>
  <c r="DX471" i="17"/>
  <c r="DW471" i="17"/>
  <c r="DV471" i="17"/>
  <c r="CZ471" i="17"/>
  <c r="DA471" i="17"/>
  <c r="DJ3" i="17"/>
  <c r="DF5" i="17"/>
  <c r="DH5" i="17" s="1"/>
  <c r="DG5" i="17"/>
  <c r="DI5" i="17" s="1"/>
  <c r="DN7" i="17"/>
  <c r="DG17" i="17"/>
  <c r="DI17" i="17" s="1"/>
  <c r="DF17" i="17"/>
  <c r="DH17" i="17" s="1"/>
  <c r="DB24" i="17"/>
  <c r="DF29" i="17"/>
  <c r="DH29" i="17" s="1"/>
  <c r="DG29" i="17"/>
  <c r="DI29" i="17" s="1"/>
  <c r="DN31" i="17"/>
  <c r="DN37" i="17"/>
  <c r="DL38" i="17"/>
  <c r="DF41" i="17"/>
  <c r="DH41" i="17" s="1"/>
  <c r="DG41" i="17"/>
  <c r="DI41" i="17" s="1"/>
  <c r="DF47" i="17"/>
  <c r="DH47" i="17" s="1"/>
  <c r="DG47" i="17"/>
  <c r="DI47" i="17" s="1"/>
  <c r="DF59" i="17"/>
  <c r="DH59" i="17" s="1"/>
  <c r="DG59" i="17"/>
  <c r="DI59" i="17" s="1"/>
  <c r="DN61" i="17"/>
  <c r="DF101" i="17"/>
  <c r="DH101" i="17" s="1"/>
  <c r="DG101" i="17"/>
  <c r="DI101" i="17" s="1"/>
  <c r="DB108" i="17"/>
  <c r="DB120" i="17"/>
  <c r="DB132" i="17"/>
  <c r="DF137" i="17"/>
  <c r="DH137" i="17" s="1"/>
  <c r="DG137" i="17"/>
  <c r="DI137" i="17" s="1"/>
  <c r="DN139" i="17"/>
  <c r="DJ141" i="17"/>
  <c r="DN163" i="17"/>
  <c r="DJ165" i="17"/>
  <c r="DF167" i="17"/>
  <c r="DH167" i="17" s="1"/>
  <c r="DG167" i="17"/>
  <c r="DI167" i="17" s="1"/>
  <c r="DB174" i="17"/>
  <c r="DB180" i="17"/>
  <c r="DN187" i="17"/>
  <c r="DL188" i="17"/>
  <c r="DJ195" i="17"/>
  <c r="DF197" i="17"/>
  <c r="DH197" i="17" s="1"/>
  <c r="DG197" i="17"/>
  <c r="DI197" i="17" s="1"/>
  <c r="DL200" i="17"/>
  <c r="DJ207" i="17"/>
  <c r="DB222" i="17"/>
  <c r="DN223" i="17"/>
  <c r="DL224" i="17"/>
  <c r="DN247" i="17"/>
  <c r="DJ249" i="17"/>
  <c r="DF251" i="17"/>
  <c r="DH251" i="17" s="1"/>
  <c r="DG251" i="17"/>
  <c r="DI251" i="17" s="1"/>
  <c r="DJ255" i="17"/>
  <c r="DB258" i="17"/>
  <c r="DB270" i="17"/>
  <c r="DL290" i="17"/>
  <c r="DN313" i="17"/>
  <c r="DJ333" i="17"/>
  <c r="DF335" i="17"/>
  <c r="DH335" i="17" s="1"/>
  <c r="DG335" i="17"/>
  <c r="DI335" i="17" s="1"/>
  <c r="DJ351" i="17"/>
  <c r="DF365" i="17"/>
  <c r="DH365" i="17" s="1"/>
  <c r="DG365" i="17"/>
  <c r="DI365" i="17" s="1"/>
  <c r="DB372" i="17"/>
  <c r="DJ375" i="17"/>
  <c r="DG377" i="17"/>
  <c r="DI377" i="17" s="1"/>
  <c r="DF377" i="17"/>
  <c r="DH377" i="17" s="1"/>
  <c r="DF383" i="17"/>
  <c r="DH383" i="17" s="1"/>
  <c r="DG383" i="17"/>
  <c r="DI383" i="17" s="1"/>
  <c r="DN397" i="17"/>
  <c r="DJ411" i="17"/>
  <c r="DJ417" i="17"/>
  <c r="DL422" i="17"/>
  <c r="DB438" i="17"/>
  <c r="DB444" i="17"/>
  <c r="DB450" i="17"/>
  <c r="DN451" i="17"/>
  <c r="DB456" i="17"/>
  <c r="DF479" i="17"/>
  <c r="DH479" i="17" s="1"/>
  <c r="DG479" i="17"/>
  <c r="DI479" i="17" s="1"/>
  <c r="DN487" i="17"/>
  <c r="DB498" i="17"/>
  <c r="DG3" i="17"/>
  <c r="DI3" i="17" s="1"/>
  <c r="DF3" i="17"/>
  <c r="DH3" i="17" s="1"/>
  <c r="DN5" i="17"/>
  <c r="DL6" i="17"/>
  <c r="DJ7" i="17"/>
  <c r="DF9" i="17"/>
  <c r="DH9" i="17" s="1"/>
  <c r="DG9" i="17"/>
  <c r="DI9" i="17" s="1"/>
  <c r="DN11" i="17"/>
  <c r="DL12" i="17"/>
  <c r="DJ13" i="17"/>
  <c r="DF15" i="17"/>
  <c r="DH15" i="17" s="1"/>
  <c r="DG15" i="17"/>
  <c r="DI15" i="17" s="1"/>
  <c r="DN17" i="17"/>
  <c r="DL18" i="17"/>
  <c r="DJ19" i="17"/>
  <c r="DF21" i="17"/>
  <c r="DH21" i="17" s="1"/>
  <c r="DG21" i="17"/>
  <c r="DI21" i="17" s="1"/>
  <c r="DN23" i="17"/>
  <c r="DL24" i="17"/>
  <c r="DJ25" i="17"/>
  <c r="DF27" i="17"/>
  <c r="DH27" i="17" s="1"/>
  <c r="DG27" i="17"/>
  <c r="DI27" i="17" s="1"/>
  <c r="DN29" i="17"/>
  <c r="DL30" i="17"/>
  <c r="DJ31" i="17"/>
  <c r="DF33" i="17"/>
  <c r="DH33" i="17" s="1"/>
  <c r="DG33" i="17"/>
  <c r="DI33" i="17" s="1"/>
  <c r="DN35" i="17"/>
  <c r="DL36" i="17"/>
  <c r="DJ37" i="17"/>
  <c r="DF39" i="17"/>
  <c r="DH39" i="17" s="1"/>
  <c r="DG39" i="17"/>
  <c r="DI39" i="17" s="1"/>
  <c r="DN41" i="17"/>
  <c r="DL42" i="17"/>
  <c r="DJ43" i="17"/>
  <c r="DF45" i="17"/>
  <c r="DH45" i="17" s="1"/>
  <c r="DG45" i="17"/>
  <c r="DI45" i="17" s="1"/>
  <c r="DN47" i="17"/>
  <c r="DL48" i="17"/>
  <c r="DJ49" i="17"/>
  <c r="DF51" i="17"/>
  <c r="DH51" i="17" s="1"/>
  <c r="DG51" i="17"/>
  <c r="DI51" i="17" s="1"/>
  <c r="DN53" i="17"/>
  <c r="DL54" i="17"/>
  <c r="DJ55" i="17"/>
  <c r="DF57" i="17"/>
  <c r="DH57" i="17" s="1"/>
  <c r="DG57" i="17"/>
  <c r="DI57" i="17" s="1"/>
  <c r="DN59" i="17"/>
  <c r="DL60" i="17"/>
  <c r="DJ61" i="17"/>
  <c r="DF63" i="17"/>
  <c r="DH63" i="17" s="1"/>
  <c r="DG63" i="17"/>
  <c r="DI63" i="17" s="1"/>
  <c r="DN65" i="17"/>
  <c r="DL66" i="17"/>
  <c r="DJ67" i="17"/>
  <c r="DF69" i="17"/>
  <c r="DH69" i="17" s="1"/>
  <c r="DG69" i="17"/>
  <c r="DI69" i="17" s="1"/>
  <c r="DN71" i="17"/>
  <c r="DL72" i="17"/>
  <c r="DJ73" i="17"/>
  <c r="DF75" i="17"/>
  <c r="DH75" i="17" s="1"/>
  <c r="DG75" i="17"/>
  <c r="DI75" i="17" s="1"/>
  <c r="DN77" i="17"/>
  <c r="DL78" i="17"/>
  <c r="DJ79" i="17"/>
  <c r="DF81" i="17"/>
  <c r="DH81" i="17" s="1"/>
  <c r="DG81" i="17"/>
  <c r="DI81" i="17" s="1"/>
  <c r="DN83" i="17"/>
  <c r="DL84" i="17"/>
  <c r="DJ85" i="17"/>
  <c r="DF87" i="17"/>
  <c r="DH87" i="17" s="1"/>
  <c r="DG87" i="17"/>
  <c r="DI87" i="17" s="1"/>
  <c r="DN89" i="17"/>
  <c r="DL90" i="17"/>
  <c r="DJ91" i="17"/>
  <c r="DF93" i="17"/>
  <c r="DH93" i="17" s="1"/>
  <c r="DG93" i="17"/>
  <c r="DI93" i="17" s="1"/>
  <c r="DN95" i="17"/>
  <c r="DL96" i="17"/>
  <c r="DJ97" i="17"/>
  <c r="DF99" i="17"/>
  <c r="DH99" i="17" s="1"/>
  <c r="DG99" i="17"/>
  <c r="DI99" i="17" s="1"/>
  <c r="DN101" i="17"/>
  <c r="DL102" i="17"/>
  <c r="DJ103" i="17"/>
  <c r="DF105" i="17"/>
  <c r="DH105" i="17" s="1"/>
  <c r="DG105" i="17"/>
  <c r="DI105" i="17" s="1"/>
  <c r="DN107" i="17"/>
  <c r="DL108" i="17"/>
  <c r="DJ109" i="17"/>
  <c r="DF111" i="17"/>
  <c r="DH111" i="17" s="1"/>
  <c r="DG111" i="17"/>
  <c r="DI111" i="17" s="1"/>
  <c r="DN113" i="17"/>
  <c r="DL114" i="17"/>
  <c r="DJ115" i="17"/>
  <c r="DF117" i="17"/>
  <c r="DH117" i="17" s="1"/>
  <c r="DG117" i="17"/>
  <c r="DI117" i="17" s="1"/>
  <c r="DN119" i="17"/>
  <c r="DL120" i="17"/>
  <c r="DJ121" i="17"/>
  <c r="DF123" i="17"/>
  <c r="DH123" i="17" s="1"/>
  <c r="DG123" i="17"/>
  <c r="DI123" i="17" s="1"/>
  <c r="DN125" i="17"/>
  <c r="DL126" i="17"/>
  <c r="DJ127" i="17"/>
  <c r="DF129" i="17"/>
  <c r="DH129" i="17" s="1"/>
  <c r="DG129" i="17"/>
  <c r="DI129" i="17" s="1"/>
  <c r="DN131" i="17"/>
  <c r="DL132" i="17"/>
  <c r="DJ133" i="17"/>
  <c r="DF135" i="17"/>
  <c r="DH135" i="17" s="1"/>
  <c r="DG135" i="17"/>
  <c r="DI135" i="17" s="1"/>
  <c r="DN137" i="17"/>
  <c r="DL138" i="17"/>
  <c r="DJ139" i="17"/>
  <c r="DF141" i="17"/>
  <c r="DH141" i="17" s="1"/>
  <c r="DG141" i="17"/>
  <c r="DI141" i="17" s="1"/>
  <c r="DN143" i="17"/>
  <c r="DL144" i="17"/>
  <c r="DJ145" i="17"/>
  <c r="DF147" i="17"/>
  <c r="DH147" i="17" s="1"/>
  <c r="DG147" i="17"/>
  <c r="DI147" i="17" s="1"/>
  <c r="DN149" i="17"/>
  <c r="DL150" i="17"/>
  <c r="DJ151" i="17"/>
  <c r="DF153" i="17"/>
  <c r="DH153" i="17" s="1"/>
  <c r="DG153" i="17"/>
  <c r="DI153" i="17" s="1"/>
  <c r="DN155" i="17"/>
  <c r="BZ156" i="17"/>
  <c r="DL156" i="17"/>
  <c r="DJ157" i="17"/>
  <c r="DF159" i="17"/>
  <c r="DH159" i="17" s="1"/>
  <c r="DG159" i="17"/>
  <c r="DI159" i="17" s="1"/>
  <c r="DN161" i="17"/>
  <c r="DL162" i="17"/>
  <c r="DJ163" i="17"/>
  <c r="DF165" i="17"/>
  <c r="DH165" i="17" s="1"/>
  <c r="DG165" i="17"/>
  <c r="DI165" i="17" s="1"/>
  <c r="DN167" i="17"/>
  <c r="DL168" i="17"/>
  <c r="DJ169" i="17"/>
  <c r="DG171" i="17"/>
  <c r="DI171" i="17" s="1"/>
  <c r="DF171" i="17"/>
  <c r="DH171" i="17" s="1"/>
  <c r="DN173" i="17"/>
  <c r="DL174" i="17"/>
  <c r="DJ175" i="17"/>
  <c r="DF177" i="17"/>
  <c r="DH177" i="17" s="1"/>
  <c r="DG177" i="17"/>
  <c r="DI177" i="17" s="1"/>
  <c r="DN179" i="17"/>
  <c r="DL180" i="17"/>
  <c r="DJ181" i="17"/>
  <c r="DF183" i="17"/>
  <c r="DH183" i="17" s="1"/>
  <c r="DG183" i="17"/>
  <c r="DI183" i="17" s="1"/>
  <c r="DN185" i="17"/>
  <c r="DL186" i="17"/>
  <c r="DJ187" i="17"/>
  <c r="DF189" i="17"/>
  <c r="DH189" i="17" s="1"/>
  <c r="DG189" i="17"/>
  <c r="DI189" i="17" s="1"/>
  <c r="DN191" i="17"/>
  <c r="DL192" i="17"/>
  <c r="DJ193" i="17"/>
  <c r="DF195" i="17"/>
  <c r="DH195" i="17" s="1"/>
  <c r="DG195" i="17"/>
  <c r="DI195" i="17" s="1"/>
  <c r="DN197" i="17"/>
  <c r="DL198" i="17"/>
  <c r="DJ199" i="17"/>
  <c r="DF201" i="17"/>
  <c r="DH201" i="17" s="1"/>
  <c r="DG201" i="17"/>
  <c r="DI201" i="17" s="1"/>
  <c r="DN203" i="17"/>
  <c r="DL204" i="17"/>
  <c r="DJ205" i="17"/>
  <c r="DF207" i="17"/>
  <c r="DH207" i="17" s="1"/>
  <c r="DG207" i="17"/>
  <c r="DI207" i="17" s="1"/>
  <c r="DN209" i="17"/>
  <c r="DL210" i="17"/>
  <c r="DJ211" i="17"/>
  <c r="DF213" i="17"/>
  <c r="DH213" i="17" s="1"/>
  <c r="DG213" i="17"/>
  <c r="DI213" i="17" s="1"/>
  <c r="DN215" i="17"/>
  <c r="DL216" i="17"/>
  <c r="DJ217" i="17"/>
  <c r="DF219" i="17"/>
  <c r="DH219" i="17" s="1"/>
  <c r="DG219" i="17"/>
  <c r="DI219" i="17" s="1"/>
  <c r="DN221" i="17"/>
  <c r="DL222" i="17"/>
  <c r="DJ223" i="17"/>
  <c r="DF225" i="17"/>
  <c r="DH225" i="17" s="1"/>
  <c r="DG225" i="17"/>
  <c r="DI225" i="17" s="1"/>
  <c r="DN227" i="17"/>
  <c r="DL228" i="17"/>
  <c r="DJ229" i="17"/>
  <c r="DF231" i="17"/>
  <c r="DH231" i="17" s="1"/>
  <c r="DG231" i="17"/>
  <c r="DI231" i="17" s="1"/>
  <c r="DN233" i="17"/>
  <c r="DL234" i="17"/>
  <c r="DJ235" i="17"/>
  <c r="DF237" i="17"/>
  <c r="DH237" i="17" s="1"/>
  <c r="DG237" i="17"/>
  <c r="DI237" i="17" s="1"/>
  <c r="DN239" i="17"/>
  <c r="DL240" i="17"/>
  <c r="DJ241" i="17"/>
  <c r="DF243" i="17"/>
  <c r="DH243" i="17" s="1"/>
  <c r="DG243" i="17"/>
  <c r="DI243" i="17" s="1"/>
  <c r="DN245" i="17"/>
  <c r="DL246" i="17"/>
  <c r="DJ247" i="17"/>
  <c r="DF249" i="17"/>
  <c r="DH249" i="17" s="1"/>
  <c r="DG249" i="17"/>
  <c r="DI249" i="17" s="1"/>
  <c r="DN251" i="17"/>
  <c r="DL252" i="17"/>
  <c r="DJ253" i="17"/>
  <c r="DF255" i="17"/>
  <c r="DH255" i="17" s="1"/>
  <c r="DG255" i="17"/>
  <c r="DI255" i="17" s="1"/>
  <c r="DN257" i="17"/>
  <c r="DL258" i="17"/>
  <c r="DJ259" i="17"/>
  <c r="DF261" i="17"/>
  <c r="DH261" i="17" s="1"/>
  <c r="DG261" i="17"/>
  <c r="DI261" i="17" s="1"/>
  <c r="DN263" i="17"/>
  <c r="DL264" i="17"/>
  <c r="DJ265" i="17"/>
  <c r="DF267" i="17"/>
  <c r="DH267" i="17" s="1"/>
  <c r="DG267" i="17"/>
  <c r="DI267" i="17" s="1"/>
  <c r="DN269" i="17"/>
  <c r="DL270" i="17"/>
  <c r="DJ271" i="17"/>
  <c r="DF273" i="17"/>
  <c r="DH273" i="17" s="1"/>
  <c r="DG273" i="17"/>
  <c r="DI273" i="17" s="1"/>
  <c r="DN275" i="17"/>
  <c r="DL276" i="17"/>
  <c r="DJ277" i="17"/>
  <c r="DF279" i="17"/>
  <c r="DH279" i="17" s="1"/>
  <c r="DG279" i="17"/>
  <c r="DI279" i="17" s="1"/>
  <c r="DN281" i="17"/>
  <c r="DL282" i="17"/>
  <c r="DJ283" i="17"/>
  <c r="DF285" i="17"/>
  <c r="DH285" i="17" s="1"/>
  <c r="DG285" i="17"/>
  <c r="DI285" i="17" s="1"/>
  <c r="DN287" i="17"/>
  <c r="DL288" i="17"/>
  <c r="DJ289" i="17"/>
  <c r="DF291" i="17"/>
  <c r="DH291" i="17" s="1"/>
  <c r="DG291" i="17"/>
  <c r="DI291" i="17" s="1"/>
  <c r="DN293" i="17"/>
  <c r="DL294" i="17"/>
  <c r="DJ295" i="17"/>
  <c r="DF297" i="17"/>
  <c r="DH297" i="17" s="1"/>
  <c r="DG297" i="17"/>
  <c r="DI297" i="17" s="1"/>
  <c r="DN299" i="17"/>
  <c r="DL300" i="17"/>
  <c r="DJ301" i="17"/>
  <c r="DF303" i="17"/>
  <c r="DH303" i="17" s="1"/>
  <c r="DG303" i="17"/>
  <c r="DI303" i="17" s="1"/>
  <c r="DN305" i="17"/>
  <c r="DL306" i="17"/>
  <c r="DJ307" i="17"/>
  <c r="DF309" i="17"/>
  <c r="DH309" i="17" s="1"/>
  <c r="DG309" i="17"/>
  <c r="DI309" i="17" s="1"/>
  <c r="DN311" i="17"/>
  <c r="DL312" i="17"/>
  <c r="DJ313" i="17"/>
  <c r="DG315" i="17"/>
  <c r="DI315" i="17" s="1"/>
  <c r="DF315" i="17"/>
  <c r="DH315" i="17" s="1"/>
  <c r="DN317" i="17"/>
  <c r="DL318" i="17"/>
  <c r="DJ319" i="17"/>
  <c r="DF321" i="17"/>
  <c r="DH321" i="17" s="1"/>
  <c r="DG321" i="17"/>
  <c r="DI321" i="17" s="1"/>
  <c r="DN323" i="17"/>
  <c r="DL324" i="17"/>
  <c r="DJ325" i="17"/>
  <c r="DF327" i="17"/>
  <c r="DH327" i="17" s="1"/>
  <c r="DG327" i="17"/>
  <c r="DI327" i="17" s="1"/>
  <c r="DN329" i="17"/>
  <c r="DL330" i="17"/>
  <c r="DJ331" i="17"/>
  <c r="DF333" i="17"/>
  <c r="DH333" i="17" s="1"/>
  <c r="DG333" i="17"/>
  <c r="DI333" i="17" s="1"/>
  <c r="DN335" i="17"/>
  <c r="DL336" i="17"/>
  <c r="DJ337" i="17"/>
  <c r="DF339" i="17"/>
  <c r="DH339" i="17" s="1"/>
  <c r="DG339" i="17"/>
  <c r="DI339" i="17" s="1"/>
  <c r="DN341" i="17"/>
  <c r="DL342" i="17"/>
  <c r="DJ343" i="17"/>
  <c r="DF345" i="17"/>
  <c r="DH345" i="17" s="1"/>
  <c r="DG345" i="17"/>
  <c r="DI345" i="17" s="1"/>
  <c r="DN347" i="17"/>
  <c r="DL348" i="17"/>
  <c r="DJ349" i="17"/>
  <c r="DF351" i="17"/>
  <c r="DH351" i="17" s="1"/>
  <c r="DG351" i="17"/>
  <c r="DI351" i="17" s="1"/>
  <c r="DN353" i="17"/>
  <c r="DL354" i="17"/>
  <c r="DJ355" i="17"/>
  <c r="DF357" i="17"/>
  <c r="DH357" i="17" s="1"/>
  <c r="DG357" i="17"/>
  <c r="DI357" i="17" s="1"/>
  <c r="DN359" i="17"/>
  <c r="DL360" i="17"/>
  <c r="DJ361" i="17"/>
  <c r="DG363" i="17"/>
  <c r="DI363" i="17" s="1"/>
  <c r="DF363" i="17"/>
  <c r="DH363" i="17" s="1"/>
  <c r="DN365" i="17"/>
  <c r="DL366" i="17"/>
  <c r="DJ367" i="17"/>
  <c r="DF369" i="17"/>
  <c r="DH369" i="17" s="1"/>
  <c r="DG369" i="17"/>
  <c r="DI369" i="17" s="1"/>
  <c r="DN371" i="17"/>
  <c r="DL372" i="17"/>
  <c r="DJ373" i="17"/>
  <c r="DF375" i="17"/>
  <c r="DH375" i="17" s="1"/>
  <c r="DG375" i="17"/>
  <c r="DI375" i="17" s="1"/>
  <c r="DN377" i="17"/>
  <c r="DL378" i="17"/>
  <c r="DJ379" i="17"/>
  <c r="DF381" i="17"/>
  <c r="DH381" i="17" s="1"/>
  <c r="DG381" i="17"/>
  <c r="DI381" i="17" s="1"/>
  <c r="DN383" i="17"/>
  <c r="DL384" i="17"/>
  <c r="DJ385" i="17"/>
  <c r="DF387" i="17"/>
  <c r="DH387" i="17" s="1"/>
  <c r="DG387" i="17"/>
  <c r="DI387" i="17" s="1"/>
  <c r="DN389" i="17"/>
  <c r="DL390" i="17"/>
  <c r="DJ391" i="17"/>
  <c r="DF393" i="17"/>
  <c r="DH393" i="17" s="1"/>
  <c r="DG393" i="17"/>
  <c r="DI393" i="17" s="1"/>
  <c r="DN395" i="17"/>
  <c r="DL396" i="17"/>
  <c r="DJ397" i="17"/>
  <c r="DF399" i="17"/>
  <c r="DH399" i="17" s="1"/>
  <c r="DG399" i="17"/>
  <c r="DI399" i="17" s="1"/>
  <c r="DN401" i="17"/>
  <c r="DL402" i="17"/>
  <c r="DJ403" i="17"/>
  <c r="DF405" i="17"/>
  <c r="DH405" i="17" s="1"/>
  <c r="DG405" i="17"/>
  <c r="DI405" i="17" s="1"/>
  <c r="DN407" i="17"/>
  <c r="DL408" i="17"/>
  <c r="DJ409" i="17"/>
  <c r="DF411" i="17"/>
  <c r="DH411" i="17" s="1"/>
  <c r="DG411" i="17"/>
  <c r="DI411" i="17" s="1"/>
  <c r="DN413" i="17"/>
  <c r="DL414" i="17"/>
  <c r="DJ415" i="17"/>
  <c r="DF417" i="17"/>
  <c r="DH417" i="17" s="1"/>
  <c r="DG417" i="17"/>
  <c r="DI417" i="17" s="1"/>
  <c r="DN419" i="17"/>
  <c r="DL420" i="17"/>
  <c r="DJ421" i="17"/>
  <c r="DF423" i="17"/>
  <c r="DH423" i="17" s="1"/>
  <c r="DG423" i="17"/>
  <c r="DI423" i="17" s="1"/>
  <c r="DN425" i="17"/>
  <c r="DL426" i="17"/>
  <c r="DJ427" i="17"/>
  <c r="DF429" i="17"/>
  <c r="DH429" i="17" s="1"/>
  <c r="DG429" i="17"/>
  <c r="DI429" i="17" s="1"/>
  <c r="DN431" i="17"/>
  <c r="DL432" i="17"/>
  <c r="DJ433" i="17"/>
  <c r="DF435" i="17"/>
  <c r="DH435" i="17" s="1"/>
  <c r="DG435" i="17"/>
  <c r="DI435" i="17" s="1"/>
  <c r="DN437" i="17"/>
  <c r="DL438" i="17"/>
  <c r="DJ439" i="17"/>
  <c r="DF441" i="17"/>
  <c r="DH441" i="17" s="1"/>
  <c r="DG441" i="17"/>
  <c r="DI441" i="17" s="1"/>
  <c r="DN443" i="17"/>
  <c r="DL444" i="17"/>
  <c r="DJ445" i="17"/>
  <c r="DF447" i="17"/>
  <c r="DH447" i="17" s="1"/>
  <c r="DG447" i="17"/>
  <c r="DI447" i="17" s="1"/>
  <c r="DN449" i="17"/>
  <c r="DL450" i="17"/>
  <c r="DJ451" i="17"/>
  <c r="DF453" i="17"/>
  <c r="DH453" i="17" s="1"/>
  <c r="DG453" i="17"/>
  <c r="DI453" i="17" s="1"/>
  <c r="DN455" i="17"/>
  <c r="DL456" i="17"/>
  <c r="DJ457" i="17"/>
  <c r="DF459" i="17"/>
  <c r="DH459" i="17" s="1"/>
  <c r="DG459" i="17"/>
  <c r="DI459" i="17" s="1"/>
  <c r="DN461" i="17"/>
  <c r="DL462" i="17"/>
  <c r="DJ463" i="17"/>
  <c r="DF465" i="17"/>
  <c r="DH465" i="17" s="1"/>
  <c r="DG465" i="17"/>
  <c r="DI465" i="17" s="1"/>
  <c r="DN467" i="17"/>
  <c r="DL468" i="17"/>
  <c r="DJ469" i="17"/>
  <c r="DF471" i="17"/>
  <c r="DH471" i="17" s="1"/>
  <c r="DG471" i="17"/>
  <c r="DI471" i="17" s="1"/>
  <c r="DN473" i="17"/>
  <c r="DL474" i="17"/>
  <c r="DJ475" i="17"/>
  <c r="DF477" i="17"/>
  <c r="DH477" i="17" s="1"/>
  <c r="DG477" i="17"/>
  <c r="DI477" i="17" s="1"/>
  <c r="DN479" i="17"/>
  <c r="DL480" i="17"/>
  <c r="DJ481" i="17"/>
  <c r="DF483" i="17"/>
  <c r="DH483" i="17" s="1"/>
  <c r="DG483" i="17"/>
  <c r="DI483" i="17" s="1"/>
  <c r="DN485" i="17"/>
  <c r="DL486" i="17"/>
  <c r="DJ487" i="17"/>
  <c r="DF489" i="17"/>
  <c r="DH489" i="17" s="1"/>
  <c r="DG489" i="17"/>
  <c r="DI489" i="17" s="1"/>
  <c r="DN491" i="17"/>
  <c r="DL492" i="17"/>
  <c r="DJ493" i="17"/>
  <c r="DF495" i="17"/>
  <c r="DH495" i="17" s="1"/>
  <c r="DG495" i="17"/>
  <c r="DI495" i="17" s="1"/>
  <c r="DN497" i="17"/>
  <c r="DL498" i="17"/>
  <c r="DJ499" i="17"/>
  <c r="DF501" i="17"/>
  <c r="DH501" i="17" s="1"/>
  <c r="DG501" i="17"/>
  <c r="DI501" i="17" s="1"/>
  <c r="DD5" i="17"/>
  <c r="DE5" i="17"/>
  <c r="DG22" i="17"/>
  <c r="DI22" i="17" s="1"/>
  <c r="DF22" i="17"/>
  <c r="DH22" i="17" s="1"/>
  <c r="DL25" i="17"/>
  <c r="DJ26" i="17"/>
  <c r="DF40" i="17"/>
  <c r="DH40" i="17" s="1"/>
  <c r="DG40" i="17"/>
  <c r="DI40" i="17" s="1"/>
  <c r="DN48" i="17"/>
  <c r="DE59" i="17"/>
  <c r="DD59" i="17"/>
  <c r="DJ62" i="17"/>
  <c r="DF76" i="17"/>
  <c r="DH76" i="17" s="1"/>
  <c r="DG76" i="17"/>
  <c r="DI76" i="17" s="1"/>
  <c r="DJ80" i="17"/>
  <c r="DE83" i="17"/>
  <c r="DD83" i="17"/>
  <c r="DN90" i="17"/>
  <c r="DN102" i="17"/>
  <c r="DJ110" i="17"/>
  <c r="DF112" i="17"/>
  <c r="DH112" i="17" s="1"/>
  <c r="DG112" i="17"/>
  <c r="DI112" i="17" s="1"/>
  <c r="DN114" i="17"/>
  <c r="DF118" i="17"/>
  <c r="DH118" i="17" s="1"/>
  <c r="DG118" i="17"/>
  <c r="DI118" i="17" s="1"/>
  <c r="DF124" i="17"/>
  <c r="DH124" i="17" s="1"/>
  <c r="DG124" i="17"/>
  <c r="DI124" i="17" s="1"/>
  <c r="DN138" i="17"/>
  <c r="DL145" i="17"/>
  <c r="DF154" i="17"/>
  <c r="DH154" i="17" s="1"/>
  <c r="DG154" i="17"/>
  <c r="DI154" i="17" s="1"/>
  <c r="DE167" i="17"/>
  <c r="DD167" i="17"/>
  <c r="DN174" i="17"/>
  <c r="DJ188" i="17"/>
  <c r="DN192" i="17"/>
  <c r="DL193" i="17"/>
  <c r="DF196" i="17"/>
  <c r="DH196" i="17" s="1"/>
  <c r="DG196" i="17"/>
  <c r="DI196" i="17" s="1"/>
  <c r="DJ200" i="17"/>
  <c r="DL205" i="17"/>
  <c r="DN210" i="17"/>
  <c r="DN216" i="17"/>
  <c r="DF220" i="17"/>
  <c r="DH220" i="17" s="1"/>
  <c r="DG220" i="17"/>
  <c r="DI220" i="17" s="1"/>
  <c r="DN228" i="17"/>
  <c r="DE239" i="17"/>
  <c r="DD239" i="17"/>
  <c r="DN240" i="17"/>
  <c r="DL241" i="17"/>
  <c r="DN246" i="17"/>
  <c r="DL253" i="17"/>
  <c r="DF268" i="17"/>
  <c r="DH268" i="17" s="1"/>
  <c r="DG268" i="17"/>
  <c r="DI268" i="17" s="1"/>
  <c r="DL283" i="17"/>
  <c r="DJ284" i="17"/>
  <c r="DN306" i="17"/>
  <c r="DF364" i="17"/>
  <c r="DH364" i="17" s="1"/>
  <c r="DG364" i="17"/>
  <c r="DI364" i="17" s="1"/>
  <c r="DN366" i="17"/>
  <c r="DF376" i="17"/>
  <c r="DH376" i="17" s="1"/>
  <c r="DG376" i="17"/>
  <c r="DI376" i="17" s="1"/>
  <c r="DF406" i="17"/>
  <c r="DH406" i="17" s="1"/>
  <c r="DG406" i="17"/>
  <c r="DI406" i="17" s="1"/>
  <c r="DJ410" i="17"/>
  <c r="DL427" i="17"/>
  <c r="DE443" i="17"/>
  <c r="DD443" i="17"/>
  <c r="DL445" i="17"/>
  <c r="DN456" i="17"/>
  <c r="DL463" i="17"/>
  <c r="DJ464" i="17"/>
  <c r="DF484" i="17"/>
  <c r="DH484" i="17" s="1"/>
  <c r="DG484" i="17"/>
  <c r="DI484" i="17" s="1"/>
  <c r="DL487" i="17"/>
  <c r="DZ21" i="17"/>
  <c r="EA21" i="17"/>
  <c r="DY21" i="17"/>
  <c r="DX21" i="17"/>
  <c r="DW21" i="17"/>
  <c r="DV21" i="17"/>
  <c r="CZ21" i="17"/>
  <c r="DA21" i="17"/>
  <c r="DM79" i="17"/>
  <c r="DO102" i="17"/>
  <c r="EA285" i="17"/>
  <c r="DZ285" i="17"/>
  <c r="DX285" i="17"/>
  <c r="DW285" i="17"/>
  <c r="DY285" i="17"/>
  <c r="DV285" i="17"/>
  <c r="CZ285" i="17"/>
  <c r="DA285" i="17"/>
  <c r="EA297" i="17"/>
  <c r="DZ297" i="17"/>
  <c r="DX297" i="17"/>
  <c r="DW297" i="17"/>
  <c r="DY297" i="17"/>
  <c r="DV297" i="17"/>
  <c r="CZ297" i="17"/>
  <c r="DA297" i="17"/>
  <c r="DO312" i="17"/>
  <c r="DK314" i="17"/>
  <c r="DK320" i="17"/>
  <c r="DK326" i="17"/>
  <c r="DM331" i="17"/>
  <c r="DK338" i="17"/>
  <c r="DM343" i="17"/>
  <c r="DK350" i="17"/>
  <c r="DY393" i="17"/>
  <c r="DX393" i="17"/>
  <c r="DV393" i="17"/>
  <c r="EA393" i="17"/>
  <c r="DZ393" i="17"/>
  <c r="DW393" i="17"/>
  <c r="CZ393" i="17"/>
  <c r="DA393" i="17"/>
  <c r="DO402" i="17"/>
  <c r="DK428" i="17"/>
  <c r="DK440" i="17"/>
  <c r="DK452" i="17"/>
  <c r="DO456" i="17"/>
  <c r="DK470" i="17"/>
  <c r="DK482" i="17"/>
  <c r="EA495" i="17"/>
  <c r="DZ495" i="17"/>
  <c r="DY495" i="17"/>
  <c r="DX495" i="17"/>
  <c r="DW495" i="17"/>
  <c r="DV495" i="17"/>
  <c r="CZ495" i="17"/>
  <c r="DA495" i="17"/>
  <c r="DN19" i="17"/>
  <c r="DJ27" i="17"/>
  <c r="DL32" i="17"/>
  <c r="DN49" i="17"/>
  <c r="DG53" i="17"/>
  <c r="DI53" i="17" s="1"/>
  <c r="DF53" i="17"/>
  <c r="DH53" i="17" s="1"/>
  <c r="DN55" i="17"/>
  <c r="DJ57" i="17"/>
  <c r="DJ63" i="17"/>
  <c r="DN67" i="17"/>
  <c r="DF71" i="17"/>
  <c r="DH71" i="17" s="1"/>
  <c r="DG71" i="17"/>
  <c r="DI71" i="17" s="1"/>
  <c r="DJ87" i="17"/>
  <c r="DJ105" i="17"/>
  <c r="DF107" i="17"/>
  <c r="DH107" i="17" s="1"/>
  <c r="DG107" i="17"/>
  <c r="DI107" i="17" s="1"/>
  <c r="DL116" i="17"/>
  <c r="DN133" i="17"/>
  <c r="DN169" i="17"/>
  <c r="DB204" i="17"/>
  <c r="DL206" i="17"/>
  <c r="DL212" i="17"/>
  <c r="DL230" i="17"/>
  <c r="DF245" i="17"/>
  <c r="DH245" i="17" s="1"/>
  <c r="DG245" i="17"/>
  <c r="DI245" i="17" s="1"/>
  <c r="DN253" i="17"/>
  <c r="DN265" i="17"/>
  <c r="DL278" i="17"/>
  <c r="DF281" i="17"/>
  <c r="DH281" i="17" s="1"/>
  <c r="DG281" i="17"/>
  <c r="DI281" i="17" s="1"/>
  <c r="DJ285" i="17"/>
  <c r="DB294" i="17"/>
  <c r="DN295" i="17"/>
  <c r="DL296" i="17"/>
  <c r="DF299" i="17"/>
  <c r="DH299" i="17" s="1"/>
  <c r="DG299" i="17"/>
  <c r="DI299" i="17" s="1"/>
  <c r="DL302" i="17"/>
  <c r="DB306" i="17"/>
  <c r="DN307" i="17"/>
  <c r="DN319" i="17"/>
  <c r="DF323" i="17"/>
  <c r="DH323" i="17" s="1"/>
  <c r="DG323" i="17"/>
  <c r="DI323" i="17" s="1"/>
  <c r="DN337" i="17"/>
  <c r="DN343" i="17"/>
  <c r="DN349" i="17"/>
  <c r="DF353" i="17"/>
  <c r="DH353" i="17" s="1"/>
  <c r="DG353" i="17"/>
  <c r="DI353" i="17" s="1"/>
  <c r="DN367" i="17"/>
  <c r="DL368" i="17"/>
  <c r="DN391" i="17"/>
  <c r="DJ393" i="17"/>
  <c r="DB402" i="17"/>
  <c r="DJ405" i="17"/>
  <c r="DF407" i="17"/>
  <c r="DH407" i="17" s="1"/>
  <c r="DG407" i="17"/>
  <c r="DI407" i="17" s="1"/>
  <c r="DB420" i="17"/>
  <c r="DJ441" i="17"/>
  <c r="DL458" i="17"/>
  <c r="DF461" i="17"/>
  <c r="DH461" i="17" s="1"/>
  <c r="DG461" i="17"/>
  <c r="DI461" i="17" s="1"/>
  <c r="DN463" i="17"/>
  <c r="DJ465" i="17"/>
  <c r="DN469" i="17"/>
  <c r="DF473" i="17"/>
  <c r="DH473" i="17" s="1"/>
  <c r="DG473" i="17"/>
  <c r="DI473" i="17" s="1"/>
  <c r="DL482" i="17"/>
  <c r="DF497" i="17"/>
  <c r="DH497" i="17" s="1"/>
  <c r="DG497" i="17"/>
  <c r="DI497" i="17" s="1"/>
  <c r="DJ501" i="17"/>
  <c r="DO5" i="17"/>
  <c r="DM6" i="17"/>
  <c r="DK7" i="17"/>
  <c r="EA8" i="17"/>
  <c r="DZ8" i="17"/>
  <c r="DY8" i="17"/>
  <c r="DX8" i="17"/>
  <c r="DW8" i="17"/>
  <c r="DV8" i="17"/>
  <c r="DA8" i="17"/>
  <c r="CZ8" i="17"/>
  <c r="DO11" i="17"/>
  <c r="DM12" i="17"/>
  <c r="DK13" i="17"/>
  <c r="DV14" i="17"/>
  <c r="EA14" i="17"/>
  <c r="DZ14" i="17"/>
  <c r="DY14" i="17"/>
  <c r="DX14" i="17"/>
  <c r="DW14" i="17"/>
  <c r="CZ14" i="17"/>
  <c r="DA14" i="17"/>
  <c r="DO17" i="17"/>
  <c r="DM18" i="17"/>
  <c r="DK19" i="17"/>
  <c r="EA20" i="17"/>
  <c r="DY20" i="17"/>
  <c r="DZ20" i="17"/>
  <c r="DX20" i="17"/>
  <c r="DW20" i="17"/>
  <c r="DV20" i="17"/>
  <c r="DA20" i="17"/>
  <c r="CZ20" i="17"/>
  <c r="DO23" i="17"/>
  <c r="DM24" i="17"/>
  <c r="DK25" i="17"/>
  <c r="DV26" i="17"/>
  <c r="EA26" i="17"/>
  <c r="DZ26" i="17"/>
  <c r="DY26" i="17"/>
  <c r="DX26" i="17"/>
  <c r="DW26" i="17"/>
  <c r="CZ26" i="17"/>
  <c r="DA26" i="17"/>
  <c r="DO29" i="17"/>
  <c r="DM30" i="17"/>
  <c r="DK31" i="17"/>
  <c r="EA32" i="17"/>
  <c r="DZ32" i="17"/>
  <c r="DY32" i="17"/>
  <c r="DX32" i="17"/>
  <c r="DW32" i="17"/>
  <c r="DV32" i="17"/>
  <c r="DA32" i="17"/>
  <c r="CZ32" i="17"/>
  <c r="DO35" i="17"/>
  <c r="DM36" i="17"/>
  <c r="DK37" i="17"/>
  <c r="DV38" i="17"/>
  <c r="EA38" i="17"/>
  <c r="DX38" i="17"/>
  <c r="DZ38" i="17"/>
  <c r="DY38" i="17"/>
  <c r="DW38" i="17"/>
  <c r="CZ38" i="17"/>
  <c r="DA38" i="17"/>
  <c r="DO41" i="17"/>
  <c r="DM42" i="17"/>
  <c r="DK43" i="17"/>
  <c r="EA44" i="17"/>
  <c r="DZ44" i="17"/>
  <c r="DY44" i="17"/>
  <c r="DX44" i="17"/>
  <c r="DW44" i="17"/>
  <c r="DV44" i="17"/>
  <c r="DA44" i="17"/>
  <c r="CZ44" i="17"/>
  <c r="DO47" i="17"/>
  <c r="DM48" i="17"/>
  <c r="DK49" i="17"/>
  <c r="DW50" i="17"/>
  <c r="DY50" i="17"/>
  <c r="DV50" i="17"/>
  <c r="EA50" i="17"/>
  <c r="DZ50" i="17"/>
  <c r="DX50" i="17"/>
  <c r="CZ50" i="17"/>
  <c r="DA50" i="17"/>
  <c r="DO53" i="17"/>
  <c r="DM54" i="17"/>
  <c r="DK55" i="17"/>
  <c r="EA56" i="17"/>
  <c r="DZ56" i="17"/>
  <c r="DY56" i="17"/>
  <c r="DX56" i="17"/>
  <c r="DV56" i="17"/>
  <c r="DW56" i="17"/>
  <c r="DA56" i="17"/>
  <c r="CZ56" i="17"/>
  <c r="DO59" i="17"/>
  <c r="DM60" i="17"/>
  <c r="DK61" i="17"/>
  <c r="DX62" i="17"/>
  <c r="DZ62" i="17"/>
  <c r="DW62" i="17"/>
  <c r="DV62" i="17"/>
  <c r="EA62" i="17"/>
  <c r="DY62" i="17"/>
  <c r="CZ62" i="17"/>
  <c r="DA62" i="17"/>
  <c r="DO65" i="17"/>
  <c r="DM66" i="17"/>
  <c r="DK67" i="17"/>
  <c r="DW68" i="17"/>
  <c r="DV68" i="17"/>
  <c r="EA68" i="17"/>
  <c r="DY68" i="17"/>
  <c r="DZ68" i="17"/>
  <c r="DX68" i="17"/>
  <c r="DA68" i="17"/>
  <c r="CZ68" i="17"/>
  <c r="DO71" i="17"/>
  <c r="DM72" i="17"/>
  <c r="DK73" i="17"/>
  <c r="DX74" i="17"/>
  <c r="DZ74" i="17"/>
  <c r="DY74" i="17"/>
  <c r="DW74" i="17"/>
  <c r="DV74" i="17"/>
  <c r="EA74" i="17"/>
  <c r="CZ74" i="17"/>
  <c r="DA74" i="17"/>
  <c r="DO77" i="17"/>
  <c r="DM78" i="17"/>
  <c r="DK79" i="17"/>
  <c r="DW80" i="17"/>
  <c r="DV80" i="17"/>
  <c r="DX80" i="17"/>
  <c r="EA80" i="17"/>
  <c r="DZ80" i="17"/>
  <c r="DY80" i="17"/>
  <c r="DA80" i="17"/>
  <c r="CZ80" i="17"/>
  <c r="DO83" i="17"/>
  <c r="DM84" i="17"/>
  <c r="DK85" i="17"/>
  <c r="DZ86" i="17"/>
  <c r="DW86" i="17"/>
  <c r="DY86" i="17"/>
  <c r="DX86" i="17"/>
  <c r="DV86" i="17"/>
  <c r="EA86" i="17"/>
  <c r="CZ86" i="17"/>
  <c r="DA86" i="17"/>
  <c r="DO89" i="17"/>
  <c r="DM90" i="17"/>
  <c r="DK91" i="17"/>
  <c r="DY92" i="17"/>
  <c r="DX92" i="17"/>
  <c r="DW92" i="17"/>
  <c r="DV92" i="17"/>
  <c r="EA92" i="17"/>
  <c r="DZ92" i="17"/>
  <c r="DA92" i="17"/>
  <c r="CZ92" i="17"/>
  <c r="DO95" i="17"/>
  <c r="DM96" i="17"/>
  <c r="DK97" i="17"/>
  <c r="DZ98" i="17"/>
  <c r="DX98" i="17"/>
  <c r="DW98" i="17"/>
  <c r="EA98" i="17"/>
  <c r="DY98" i="17"/>
  <c r="DV98" i="17"/>
  <c r="CZ98" i="17"/>
  <c r="DA98" i="17"/>
  <c r="DO101" i="17"/>
  <c r="DM102" i="17"/>
  <c r="DK103" i="17"/>
  <c r="DY104" i="17"/>
  <c r="DX104" i="17"/>
  <c r="DW104" i="17"/>
  <c r="EA104" i="17"/>
  <c r="DZ104" i="17"/>
  <c r="DV104" i="17"/>
  <c r="DA104" i="17"/>
  <c r="CZ104" i="17"/>
  <c r="DO107" i="17"/>
  <c r="DM108" i="17"/>
  <c r="DK109" i="17"/>
  <c r="DZ110" i="17"/>
  <c r="DX110" i="17"/>
  <c r="DW110" i="17"/>
  <c r="DY110" i="17"/>
  <c r="EA110" i="17"/>
  <c r="DV110" i="17"/>
  <c r="CZ110" i="17"/>
  <c r="DA110" i="17"/>
  <c r="DO113" i="17"/>
  <c r="DM114" i="17"/>
  <c r="DK115" i="17"/>
  <c r="DY116" i="17"/>
  <c r="DX116" i="17"/>
  <c r="DW116" i="17"/>
  <c r="EA116" i="17"/>
  <c r="DZ116" i="17"/>
  <c r="DV116" i="17"/>
  <c r="DA116" i="17"/>
  <c r="CZ116" i="17"/>
  <c r="DO119" i="17"/>
  <c r="DM120" i="17"/>
  <c r="DK121" i="17"/>
  <c r="DZ122" i="17"/>
  <c r="DX122" i="17"/>
  <c r="DW122" i="17"/>
  <c r="EA122" i="17"/>
  <c r="DY122" i="17"/>
  <c r="DV122" i="17"/>
  <c r="CZ122" i="17"/>
  <c r="DA122" i="17"/>
  <c r="DO125" i="17"/>
  <c r="DM126" i="17"/>
  <c r="DK127" i="17"/>
  <c r="DY128" i="17"/>
  <c r="DX128" i="17"/>
  <c r="DW128" i="17"/>
  <c r="DV128" i="17"/>
  <c r="EA128" i="17"/>
  <c r="DZ128" i="17"/>
  <c r="DA128" i="17"/>
  <c r="CZ128" i="17"/>
  <c r="DO131" i="17"/>
  <c r="DM132" i="17"/>
  <c r="DK133" i="17"/>
  <c r="DZ134" i="17"/>
  <c r="DX134" i="17"/>
  <c r="DW134" i="17"/>
  <c r="EA134" i="17"/>
  <c r="DY134" i="17"/>
  <c r="DV134" i="17"/>
  <c r="CZ134" i="17"/>
  <c r="DA134" i="17"/>
  <c r="DO137" i="17"/>
  <c r="DM138" i="17"/>
  <c r="DK139" i="17"/>
  <c r="DZ140" i="17"/>
  <c r="DY140" i="17"/>
  <c r="DX140" i="17"/>
  <c r="DW140" i="17"/>
  <c r="DV140" i="17"/>
  <c r="EA140" i="17"/>
  <c r="DA140" i="17"/>
  <c r="CZ140" i="17"/>
  <c r="DO143" i="17"/>
  <c r="DM144" i="17"/>
  <c r="DK145" i="17"/>
  <c r="EA146" i="17"/>
  <c r="DZ146" i="17"/>
  <c r="DX146" i="17"/>
  <c r="DW146" i="17"/>
  <c r="DV146" i="17"/>
  <c r="DY146" i="17"/>
  <c r="CZ146" i="17"/>
  <c r="DA146" i="17"/>
  <c r="DO149" i="17"/>
  <c r="DM150" i="17"/>
  <c r="DK151" i="17"/>
  <c r="DZ152" i="17"/>
  <c r="DY152" i="17"/>
  <c r="DX152" i="17"/>
  <c r="DW152" i="17"/>
  <c r="DV152" i="17"/>
  <c r="EA152" i="17"/>
  <c r="DA152" i="17"/>
  <c r="CZ152" i="17"/>
  <c r="DO155" i="17"/>
  <c r="DM156" i="17"/>
  <c r="DK157" i="17"/>
  <c r="EA158" i="17"/>
  <c r="DZ158" i="17"/>
  <c r="DX158" i="17"/>
  <c r="DW158" i="17"/>
  <c r="DV158" i="17"/>
  <c r="DY158" i="17"/>
  <c r="CZ158" i="17"/>
  <c r="DA158" i="17"/>
  <c r="DO161" i="17"/>
  <c r="DM162" i="17"/>
  <c r="DK163" i="17"/>
  <c r="DX164" i="17"/>
  <c r="DV164" i="17"/>
  <c r="DZ164" i="17"/>
  <c r="DY164" i="17"/>
  <c r="EA164" i="17"/>
  <c r="DW164" i="17"/>
  <c r="DA164" i="17"/>
  <c r="CZ164" i="17"/>
  <c r="DO167" i="17"/>
  <c r="DM168" i="17"/>
  <c r="DK169" i="17"/>
  <c r="DY170" i="17"/>
  <c r="DX170" i="17"/>
  <c r="DW170" i="17"/>
  <c r="EA170" i="17"/>
  <c r="DZ170" i="17"/>
  <c r="DV170" i="17"/>
  <c r="CZ170" i="17"/>
  <c r="DA170" i="17"/>
  <c r="DO173" i="17"/>
  <c r="DM174" i="17"/>
  <c r="DK175" i="17"/>
  <c r="DX176" i="17"/>
  <c r="DW176" i="17"/>
  <c r="DV176" i="17"/>
  <c r="EA176" i="17"/>
  <c r="DZ176" i="17"/>
  <c r="DY176" i="17"/>
  <c r="DA176" i="17"/>
  <c r="CZ176" i="17"/>
  <c r="DO179" i="17"/>
  <c r="DM180" i="17"/>
  <c r="DK181" i="17"/>
  <c r="DY182" i="17"/>
  <c r="DX182" i="17"/>
  <c r="DW182" i="17"/>
  <c r="EA182" i="17"/>
  <c r="DZ182" i="17"/>
  <c r="DV182" i="17"/>
  <c r="CZ182" i="17"/>
  <c r="DA182" i="17"/>
  <c r="DO185" i="17"/>
  <c r="DM186" i="17"/>
  <c r="DK187" i="17"/>
  <c r="DX188" i="17"/>
  <c r="DW188" i="17"/>
  <c r="DV188" i="17"/>
  <c r="EA188" i="17"/>
  <c r="DZ188" i="17"/>
  <c r="DY188" i="17"/>
  <c r="DA188" i="17"/>
  <c r="CZ188" i="17"/>
  <c r="DO191" i="17"/>
  <c r="DM192" i="17"/>
  <c r="DK193" i="17"/>
  <c r="EA194" i="17"/>
  <c r="DZ194" i="17"/>
  <c r="DY194" i="17"/>
  <c r="DX194" i="17"/>
  <c r="DW194" i="17"/>
  <c r="DV194" i="17"/>
  <c r="CZ194" i="17"/>
  <c r="DA194" i="17"/>
  <c r="DO197" i="17"/>
  <c r="DM198" i="17"/>
  <c r="DK199" i="17"/>
  <c r="DX200" i="17"/>
  <c r="DW200" i="17"/>
  <c r="DV200" i="17"/>
  <c r="DZ200" i="17"/>
  <c r="DY200" i="17"/>
  <c r="EA200" i="17"/>
  <c r="DA200" i="17"/>
  <c r="CZ200" i="17"/>
  <c r="DO203" i="17"/>
  <c r="DM204" i="17"/>
  <c r="DK205" i="17"/>
  <c r="EA206" i="17"/>
  <c r="DZ206" i="17"/>
  <c r="DY206" i="17"/>
  <c r="DX206" i="17"/>
  <c r="DW206" i="17"/>
  <c r="DV206" i="17"/>
  <c r="CZ206" i="17"/>
  <c r="DA206" i="17"/>
  <c r="DO209" i="17"/>
  <c r="DM210" i="17"/>
  <c r="DK211" i="17"/>
  <c r="DX212" i="17"/>
  <c r="DW212" i="17"/>
  <c r="DV212" i="17"/>
  <c r="DZ212" i="17"/>
  <c r="DY212" i="17"/>
  <c r="EA212" i="17"/>
  <c r="DA212" i="17"/>
  <c r="CZ212" i="17"/>
  <c r="DO215" i="17"/>
  <c r="DM216" i="17"/>
  <c r="DK217" i="17"/>
  <c r="EA218" i="17"/>
  <c r="DZ218" i="17"/>
  <c r="DY218" i="17"/>
  <c r="DX218" i="17"/>
  <c r="DW218" i="17"/>
  <c r="DV218" i="17"/>
  <c r="CZ218" i="17"/>
  <c r="DA218" i="17"/>
  <c r="DO221" i="17"/>
  <c r="DM222" i="17"/>
  <c r="DK223" i="17"/>
  <c r="DX224" i="17"/>
  <c r="DW224" i="17"/>
  <c r="DV224" i="17"/>
  <c r="EA224" i="17"/>
  <c r="DZ224" i="17"/>
  <c r="DY224" i="17"/>
  <c r="DA224" i="17"/>
  <c r="CZ224" i="17"/>
  <c r="DO227" i="17"/>
  <c r="DM228" i="17"/>
  <c r="DK229" i="17"/>
  <c r="EA230" i="17"/>
  <c r="DZ230" i="17"/>
  <c r="DY230" i="17"/>
  <c r="DX230" i="17"/>
  <c r="DW230" i="17"/>
  <c r="DV230" i="17"/>
  <c r="CZ230" i="17"/>
  <c r="DA230" i="17"/>
  <c r="DO233" i="17"/>
  <c r="DM234" i="17"/>
  <c r="DK235" i="17"/>
  <c r="DX236" i="17"/>
  <c r="DW236" i="17"/>
  <c r="DV236" i="17"/>
  <c r="DZ236" i="17"/>
  <c r="DY236" i="17"/>
  <c r="EA236" i="17"/>
  <c r="DA236" i="17"/>
  <c r="CZ236" i="17"/>
  <c r="DO239" i="17"/>
  <c r="DM240" i="17"/>
  <c r="DK241" i="17"/>
  <c r="EA242" i="17"/>
  <c r="DZ242" i="17"/>
  <c r="DY242" i="17"/>
  <c r="DX242" i="17"/>
  <c r="DW242" i="17"/>
  <c r="DV242" i="17"/>
  <c r="CZ242" i="17"/>
  <c r="DA242" i="17"/>
  <c r="DO245" i="17"/>
  <c r="DM246" i="17"/>
  <c r="DK247" i="17"/>
  <c r="DY248" i="17"/>
  <c r="DX248" i="17"/>
  <c r="DW248" i="17"/>
  <c r="DV248" i="17"/>
  <c r="EA248" i="17"/>
  <c r="DZ248" i="17"/>
  <c r="DA248" i="17"/>
  <c r="CZ248" i="17"/>
  <c r="DO251" i="17"/>
  <c r="DM252" i="17"/>
  <c r="DK253" i="17"/>
  <c r="EA254" i="17"/>
  <c r="DZ254" i="17"/>
  <c r="DY254" i="17"/>
  <c r="DX254" i="17"/>
  <c r="DV254" i="17"/>
  <c r="DW254" i="17"/>
  <c r="CZ254" i="17"/>
  <c r="DA254" i="17"/>
  <c r="DO257" i="17"/>
  <c r="DM258" i="17"/>
  <c r="DK259" i="17"/>
  <c r="EA260" i="17"/>
  <c r="DZ260" i="17"/>
  <c r="DY260" i="17"/>
  <c r="DX260" i="17"/>
  <c r="DV260" i="17"/>
  <c r="DW260" i="17"/>
  <c r="DA260" i="17"/>
  <c r="CZ260" i="17"/>
  <c r="DO263" i="17"/>
  <c r="DM264" i="17"/>
  <c r="BX265" i="17"/>
  <c r="DK265" i="17"/>
  <c r="EA266" i="17"/>
  <c r="DZ266" i="17"/>
  <c r="DW266" i="17"/>
  <c r="DV266" i="17"/>
  <c r="DY266" i="17"/>
  <c r="DX266" i="17"/>
  <c r="CZ266" i="17"/>
  <c r="DA266" i="17"/>
  <c r="DO269" i="17"/>
  <c r="DM270" i="17"/>
  <c r="DK271" i="17"/>
  <c r="DX272" i="17"/>
  <c r="EA272" i="17"/>
  <c r="DZ272" i="17"/>
  <c r="DY272" i="17"/>
  <c r="DW272" i="17"/>
  <c r="DV272" i="17"/>
  <c r="DA272" i="17"/>
  <c r="CZ272" i="17"/>
  <c r="DO275" i="17"/>
  <c r="DM276" i="17"/>
  <c r="DK277" i="17"/>
  <c r="DZ278" i="17"/>
  <c r="DY278" i="17"/>
  <c r="DV278" i="17"/>
  <c r="EA278" i="17"/>
  <c r="DX278" i="17"/>
  <c r="DW278" i="17"/>
  <c r="CZ278" i="17"/>
  <c r="DA278" i="17"/>
  <c r="DO281" i="17"/>
  <c r="DM282" i="17"/>
  <c r="DK283" i="17"/>
  <c r="DX284" i="17"/>
  <c r="DW284" i="17"/>
  <c r="DV284" i="17"/>
  <c r="EA284" i="17"/>
  <c r="DZ284" i="17"/>
  <c r="DY284" i="17"/>
  <c r="DA284" i="17"/>
  <c r="CZ284" i="17"/>
  <c r="DO287" i="17"/>
  <c r="DM288" i="17"/>
  <c r="BX289" i="17"/>
  <c r="DK289" i="17"/>
  <c r="EA290" i="17"/>
  <c r="DZ290" i="17"/>
  <c r="DY290" i="17"/>
  <c r="DX290" i="17"/>
  <c r="DW290" i="17"/>
  <c r="DV290" i="17"/>
  <c r="CZ290" i="17"/>
  <c r="DA290" i="17"/>
  <c r="DO293" i="17"/>
  <c r="DM294" i="17"/>
  <c r="DK295" i="17"/>
  <c r="DY296" i="17"/>
  <c r="DX296" i="17"/>
  <c r="DW296" i="17"/>
  <c r="DV296" i="17"/>
  <c r="EA296" i="17"/>
  <c r="DZ296" i="17"/>
  <c r="DA296" i="17"/>
  <c r="CZ296" i="17"/>
  <c r="DO299" i="17"/>
  <c r="DM300" i="17"/>
  <c r="DK301" i="17"/>
  <c r="DZ302" i="17"/>
  <c r="DY302" i="17"/>
  <c r="EA302" i="17"/>
  <c r="DX302" i="17"/>
  <c r="DW302" i="17"/>
  <c r="DV302" i="17"/>
  <c r="CZ302" i="17"/>
  <c r="DA302" i="17"/>
  <c r="DO305" i="17"/>
  <c r="DM306" i="17"/>
  <c r="DK307" i="17"/>
  <c r="EA308" i="17"/>
  <c r="DZ308" i="17"/>
  <c r="DY308" i="17"/>
  <c r="DX308" i="17"/>
  <c r="DW308" i="17"/>
  <c r="DV308" i="17"/>
  <c r="DA308" i="17"/>
  <c r="CZ308" i="17"/>
  <c r="DO311" i="17"/>
  <c r="DM312" i="17"/>
  <c r="BX313" i="17"/>
  <c r="DK313" i="17"/>
  <c r="DY314" i="17"/>
  <c r="DX314" i="17"/>
  <c r="DW314" i="17"/>
  <c r="DV314" i="17"/>
  <c r="EA314" i="17"/>
  <c r="DZ314" i="17"/>
  <c r="CZ314" i="17"/>
  <c r="DA314" i="17"/>
  <c r="DO317" i="17"/>
  <c r="DM318" i="17"/>
  <c r="DK319" i="17"/>
  <c r="EA320" i="17"/>
  <c r="DZ320" i="17"/>
  <c r="DY320" i="17"/>
  <c r="DX320" i="17"/>
  <c r="DW320" i="17"/>
  <c r="DV320" i="17"/>
  <c r="DA320" i="17"/>
  <c r="CZ320" i="17"/>
  <c r="DO323" i="17"/>
  <c r="DM324" i="17"/>
  <c r="DK325" i="17"/>
  <c r="EA326" i="17"/>
  <c r="DZ326" i="17"/>
  <c r="DY326" i="17"/>
  <c r="DX326" i="17"/>
  <c r="DW326" i="17"/>
  <c r="DV326" i="17"/>
  <c r="CZ326" i="17"/>
  <c r="DA326" i="17"/>
  <c r="DO329" i="17"/>
  <c r="DM330" i="17"/>
  <c r="DK331" i="17"/>
  <c r="EA332" i="17"/>
  <c r="DZ332" i="17"/>
  <c r="DY332" i="17"/>
  <c r="DX332" i="17"/>
  <c r="DW332" i="17"/>
  <c r="DV332" i="17"/>
  <c r="DA332" i="17"/>
  <c r="CZ332" i="17"/>
  <c r="DO335" i="17"/>
  <c r="DM336" i="17"/>
  <c r="DK337" i="17"/>
  <c r="DZ338" i="17"/>
  <c r="DY338" i="17"/>
  <c r="DX338" i="17"/>
  <c r="DW338" i="17"/>
  <c r="DV338" i="17"/>
  <c r="EA338" i="17"/>
  <c r="CZ338" i="17"/>
  <c r="DA338" i="17"/>
  <c r="DO341" i="17"/>
  <c r="DM342" i="17"/>
  <c r="DK343" i="17"/>
  <c r="DZ344" i="17"/>
  <c r="DY344" i="17"/>
  <c r="DX344" i="17"/>
  <c r="DW344" i="17"/>
  <c r="DV344" i="17"/>
  <c r="EA344" i="17"/>
  <c r="DA344" i="17"/>
  <c r="CZ344" i="17"/>
  <c r="DO347" i="17"/>
  <c r="DM348" i="17"/>
  <c r="DK349" i="17"/>
  <c r="EA350" i="17"/>
  <c r="DZ350" i="17"/>
  <c r="DY350" i="17"/>
  <c r="DX350" i="17"/>
  <c r="DW350" i="17"/>
  <c r="DV350" i="17"/>
  <c r="CZ350" i="17"/>
  <c r="DA350" i="17"/>
  <c r="DO353" i="17"/>
  <c r="DM354" i="17"/>
  <c r="DK355" i="17"/>
  <c r="EA356" i="17"/>
  <c r="DZ356" i="17"/>
  <c r="DY356" i="17"/>
  <c r="DX356" i="17"/>
  <c r="DW356" i="17"/>
  <c r="DV356" i="17"/>
  <c r="DA356" i="17"/>
  <c r="CZ356" i="17"/>
  <c r="DO359" i="17"/>
  <c r="DM360" i="17"/>
  <c r="DK361" i="17"/>
  <c r="EA362" i="17"/>
  <c r="DZ362" i="17"/>
  <c r="DY362" i="17"/>
  <c r="DX362" i="17"/>
  <c r="DW362" i="17"/>
  <c r="DV362" i="17"/>
  <c r="CZ362" i="17"/>
  <c r="DA362" i="17"/>
  <c r="DO365" i="17"/>
  <c r="DM366" i="17"/>
  <c r="DK367" i="17"/>
  <c r="DX368" i="17"/>
  <c r="EA368" i="17"/>
  <c r="DZ368" i="17"/>
  <c r="DY368" i="17"/>
  <c r="DW368" i="17"/>
  <c r="DV368" i="17"/>
  <c r="DA368" i="17"/>
  <c r="CZ368" i="17"/>
  <c r="DO371" i="17"/>
  <c r="DM372" i="17"/>
  <c r="DK373" i="17"/>
  <c r="EA374" i="17"/>
  <c r="DZ374" i="17"/>
  <c r="DX374" i="17"/>
  <c r="DW374" i="17"/>
  <c r="DV374" i="17"/>
  <c r="DY374" i="17"/>
  <c r="CZ374" i="17"/>
  <c r="DA374" i="17"/>
  <c r="DO377" i="17"/>
  <c r="DM378" i="17"/>
  <c r="DK379" i="17"/>
  <c r="EA380" i="17"/>
  <c r="DZ380" i="17"/>
  <c r="DY380" i="17"/>
  <c r="DX380" i="17"/>
  <c r="DW380" i="17"/>
  <c r="DV380" i="17"/>
  <c r="DA380" i="17"/>
  <c r="CZ380" i="17"/>
  <c r="DO383" i="17"/>
  <c r="DM384" i="17"/>
  <c r="DK385" i="17"/>
  <c r="EA386" i="17"/>
  <c r="DZ386" i="17"/>
  <c r="DY386" i="17"/>
  <c r="DX386" i="17"/>
  <c r="DW386" i="17"/>
  <c r="DV386" i="17"/>
  <c r="CZ386" i="17"/>
  <c r="DA386" i="17"/>
  <c r="DO389" i="17"/>
  <c r="DM390" i="17"/>
  <c r="DK391" i="17"/>
  <c r="EA392" i="17"/>
  <c r="DZ392" i="17"/>
  <c r="DY392" i="17"/>
  <c r="DX392" i="17"/>
  <c r="DW392" i="17"/>
  <c r="DV392" i="17"/>
  <c r="DA392" i="17"/>
  <c r="CZ392" i="17"/>
  <c r="DO395" i="17"/>
  <c r="DM396" i="17"/>
  <c r="DK397" i="17"/>
  <c r="EA398" i="17"/>
  <c r="DZ398" i="17"/>
  <c r="DY398" i="17"/>
  <c r="DX398" i="17"/>
  <c r="DW398" i="17"/>
  <c r="DV398" i="17"/>
  <c r="CZ398" i="17"/>
  <c r="DA398" i="17"/>
  <c r="DO401" i="17"/>
  <c r="DM402" i="17"/>
  <c r="DK403" i="17"/>
  <c r="EA404" i="17"/>
  <c r="DZ404" i="17"/>
  <c r="DY404" i="17"/>
  <c r="DX404" i="17"/>
  <c r="DW404" i="17"/>
  <c r="DV404" i="17"/>
  <c r="DA404" i="17"/>
  <c r="CZ404" i="17"/>
  <c r="DO407" i="17"/>
  <c r="DM408" i="17"/>
  <c r="DK409" i="17"/>
  <c r="EA410" i="17"/>
  <c r="DZ410" i="17"/>
  <c r="DY410" i="17"/>
  <c r="DX410" i="17"/>
  <c r="DW410" i="17"/>
  <c r="DV410" i="17"/>
  <c r="CZ410" i="17"/>
  <c r="DA410" i="17"/>
  <c r="DO413" i="17"/>
  <c r="DM414" i="17"/>
  <c r="DK415" i="17"/>
  <c r="EA416" i="17"/>
  <c r="DZ416" i="17"/>
  <c r="DY416" i="17"/>
  <c r="DV416" i="17"/>
  <c r="DX416" i="17"/>
  <c r="DW416" i="17"/>
  <c r="DA416" i="17"/>
  <c r="CZ416" i="17"/>
  <c r="DO419" i="17"/>
  <c r="DM420" i="17"/>
  <c r="DK421" i="17"/>
  <c r="EA422" i="17"/>
  <c r="DZ422" i="17"/>
  <c r="DY422" i="17"/>
  <c r="DX422" i="17"/>
  <c r="DV422" i="17"/>
  <c r="DW422" i="17"/>
  <c r="CZ422" i="17"/>
  <c r="DA422" i="17"/>
  <c r="DO425" i="17"/>
  <c r="DM426" i="17"/>
  <c r="DK427" i="17"/>
  <c r="EA428" i="17"/>
  <c r="DZ428" i="17"/>
  <c r="DY428" i="17"/>
  <c r="DX428" i="17"/>
  <c r="DV428" i="17"/>
  <c r="DW428" i="17"/>
  <c r="DA428" i="17"/>
  <c r="CZ428" i="17"/>
  <c r="DO431" i="17"/>
  <c r="DM432" i="17"/>
  <c r="DK433" i="17"/>
  <c r="EA434" i="17"/>
  <c r="DZ434" i="17"/>
  <c r="DY434" i="17"/>
  <c r="DX434" i="17"/>
  <c r="DV434" i="17"/>
  <c r="DW434" i="17"/>
  <c r="CZ434" i="17"/>
  <c r="DA434" i="17"/>
  <c r="DO437" i="17"/>
  <c r="DM438" i="17"/>
  <c r="DK439" i="17"/>
  <c r="EA440" i="17"/>
  <c r="DZ440" i="17"/>
  <c r="DY440" i="17"/>
  <c r="DX440" i="17"/>
  <c r="DV440" i="17"/>
  <c r="DW440" i="17"/>
  <c r="DA440" i="17"/>
  <c r="CZ440" i="17"/>
  <c r="DO443" i="17"/>
  <c r="DM444" i="17"/>
  <c r="DK445" i="17"/>
  <c r="EA446" i="17"/>
  <c r="DZ446" i="17"/>
  <c r="DY446" i="17"/>
  <c r="DX446" i="17"/>
  <c r="DV446" i="17"/>
  <c r="DW446" i="17"/>
  <c r="CZ446" i="17"/>
  <c r="DA446" i="17"/>
  <c r="DO449" i="17"/>
  <c r="DM450" i="17"/>
  <c r="DK451" i="17"/>
  <c r="EA452" i="17"/>
  <c r="DZ452" i="17"/>
  <c r="DY452" i="17"/>
  <c r="DX452" i="17"/>
  <c r="DV452" i="17"/>
  <c r="DW452" i="17"/>
  <c r="DA452" i="17"/>
  <c r="CZ452" i="17"/>
  <c r="DO455" i="17"/>
  <c r="DM456" i="17"/>
  <c r="DK457" i="17"/>
  <c r="EA458" i="17"/>
  <c r="DZ458" i="17"/>
  <c r="DY458" i="17"/>
  <c r="DX458" i="17"/>
  <c r="DV458" i="17"/>
  <c r="DW458" i="17"/>
  <c r="CZ458" i="17"/>
  <c r="DA458" i="17"/>
  <c r="DO461" i="17"/>
  <c r="DM462" i="17"/>
  <c r="BX463" i="17"/>
  <c r="DK463" i="17"/>
  <c r="EA464" i="17"/>
  <c r="DZ464" i="17"/>
  <c r="DY464" i="17"/>
  <c r="DX464" i="17"/>
  <c r="DV464" i="17"/>
  <c r="DW464" i="17"/>
  <c r="DA464" i="17"/>
  <c r="CZ464" i="17"/>
  <c r="DO467" i="17"/>
  <c r="DM468" i="17"/>
  <c r="DK469" i="17"/>
  <c r="EA470" i="17"/>
  <c r="DZ470" i="17"/>
  <c r="DY470" i="17"/>
  <c r="DX470" i="17"/>
  <c r="DV470" i="17"/>
  <c r="DW470" i="17"/>
  <c r="CZ470" i="17"/>
  <c r="DA470" i="17"/>
  <c r="DO473" i="17"/>
  <c r="DM474" i="17"/>
  <c r="DK475" i="17"/>
  <c r="EA476" i="17"/>
  <c r="DZ476" i="17"/>
  <c r="DY476" i="17"/>
  <c r="DX476" i="17"/>
  <c r="DV476" i="17"/>
  <c r="DW476" i="17"/>
  <c r="DA476" i="17"/>
  <c r="CZ476" i="17"/>
  <c r="DO479" i="17"/>
  <c r="DM480" i="17"/>
  <c r="BX481" i="17"/>
  <c r="DK481" i="17"/>
  <c r="EA482" i="17"/>
  <c r="DZ482" i="17"/>
  <c r="DY482" i="17"/>
  <c r="DX482" i="17"/>
  <c r="DV482" i="17"/>
  <c r="DW482" i="17"/>
  <c r="CZ482" i="17"/>
  <c r="DA482" i="17"/>
  <c r="DO485" i="17"/>
  <c r="DM486" i="17"/>
  <c r="DK487" i="17"/>
  <c r="EA488" i="17"/>
  <c r="DZ488" i="17"/>
  <c r="DY488" i="17"/>
  <c r="DX488" i="17"/>
  <c r="DV488" i="17"/>
  <c r="DW488" i="17"/>
  <c r="DA488" i="17"/>
  <c r="CZ488" i="17"/>
  <c r="DO491" i="17"/>
  <c r="DM492" i="17"/>
  <c r="DK493" i="17"/>
  <c r="EA494" i="17"/>
  <c r="DZ494" i="17"/>
  <c r="DY494" i="17"/>
  <c r="DX494" i="17"/>
  <c r="DV494" i="17"/>
  <c r="DW494" i="17"/>
  <c r="CZ494" i="17"/>
  <c r="DA494" i="17"/>
  <c r="DO497" i="17"/>
  <c r="DM498" i="17"/>
  <c r="DK499" i="17"/>
  <c r="EA500" i="17"/>
  <c r="DZ500" i="17"/>
  <c r="DY500" i="17"/>
  <c r="DX500" i="17"/>
  <c r="DV500" i="17"/>
  <c r="DW500" i="17"/>
  <c r="DA500" i="17"/>
  <c r="CZ500" i="17"/>
  <c r="BZ423" i="17"/>
  <c r="BY70" i="17"/>
  <c r="BX220" i="17"/>
  <c r="BX466" i="17"/>
  <c r="BX484" i="17"/>
  <c r="BZ466" i="17"/>
  <c r="BX95" i="17"/>
  <c r="BY409" i="17"/>
  <c r="BY427" i="17"/>
  <c r="BY445" i="17"/>
  <c r="BZ175" i="17"/>
  <c r="BZ181" i="17"/>
  <c r="BZ187" i="17"/>
  <c r="BZ193" i="17"/>
  <c r="BZ199" i="17"/>
  <c r="BZ205" i="17"/>
  <c r="BZ211" i="17"/>
  <c r="BZ217" i="17"/>
  <c r="BZ223" i="17"/>
  <c r="BZ229" i="17"/>
  <c r="BZ241" i="17"/>
  <c r="BZ253" i="17"/>
  <c r="BZ259" i="17"/>
  <c r="BY398" i="17"/>
  <c r="BY434" i="17"/>
  <c r="BY452" i="17"/>
  <c r="BY470" i="17"/>
  <c r="BZ302" i="17"/>
  <c r="BY113" i="17"/>
  <c r="BZ393" i="17"/>
  <c r="BZ405" i="17"/>
  <c r="BZ441" i="17"/>
  <c r="BZ459" i="17"/>
  <c r="BZ477" i="17"/>
  <c r="BZ495" i="17"/>
  <c r="BY16" i="17"/>
  <c r="BY34" i="17"/>
  <c r="BY52" i="17"/>
  <c r="BY88" i="17"/>
  <c r="BY106" i="17"/>
  <c r="BY124" i="17"/>
  <c r="BY142" i="17"/>
  <c r="BY160" i="17"/>
  <c r="BY178" i="17"/>
  <c r="BZ4" i="17"/>
  <c r="BZ10" i="17"/>
  <c r="BZ16" i="17"/>
  <c r="BZ22" i="17"/>
  <c r="BZ28" i="17"/>
  <c r="BZ34" i="17"/>
  <c r="BZ40" i="17"/>
  <c r="BZ46" i="17"/>
  <c r="BZ52" i="17"/>
  <c r="BZ58" i="17"/>
  <c r="BZ64" i="17"/>
  <c r="BZ70" i="17"/>
  <c r="BZ76" i="17"/>
  <c r="BZ82" i="17"/>
  <c r="BZ88" i="17"/>
  <c r="BZ94" i="17"/>
  <c r="BZ100" i="17"/>
  <c r="BZ106" i="17"/>
  <c r="BZ112" i="17"/>
  <c r="BZ118" i="17"/>
  <c r="BZ124" i="17"/>
  <c r="BZ130" i="17"/>
  <c r="BZ136" i="17"/>
  <c r="BZ142" i="17"/>
  <c r="BZ148" i="17"/>
  <c r="BZ154" i="17"/>
  <c r="BZ160" i="17"/>
  <c r="BZ166" i="17"/>
  <c r="BZ172" i="17"/>
  <c r="BZ178" i="17"/>
  <c r="BZ184" i="17"/>
  <c r="BZ190" i="17"/>
  <c r="BZ196" i="17"/>
  <c r="BZ202" i="17"/>
  <c r="BZ208" i="17"/>
  <c r="BZ214" i="17"/>
  <c r="BZ220" i="17"/>
  <c r="BZ226" i="17"/>
  <c r="BZ232" i="17"/>
  <c r="BZ238" i="17"/>
  <c r="BZ244" i="17"/>
  <c r="BZ250" i="17"/>
  <c r="BZ256" i="17"/>
  <c r="BZ262" i="17"/>
  <c r="BZ268" i="17"/>
  <c r="BZ274" i="17"/>
  <c r="BZ280" i="17"/>
  <c r="BZ286" i="17"/>
  <c r="BZ292" i="17"/>
  <c r="BZ298" i="17"/>
  <c r="BZ304" i="17"/>
  <c r="BZ310" i="17"/>
  <c r="BZ316" i="17"/>
  <c r="BZ322" i="17"/>
  <c r="BZ328" i="17"/>
  <c r="BZ334" i="17"/>
  <c r="BZ340" i="17"/>
  <c r="BZ346" i="17"/>
  <c r="BZ352" i="17"/>
  <c r="BZ358" i="17"/>
  <c r="BZ364" i="17"/>
  <c r="BZ370" i="17"/>
  <c r="BZ376" i="17"/>
  <c r="BZ382" i="17"/>
  <c r="BZ388" i="17"/>
  <c r="BZ394" i="17"/>
  <c r="BZ412" i="17"/>
  <c r="BZ430" i="17"/>
  <c r="BZ448" i="17"/>
  <c r="BZ484" i="17"/>
  <c r="BX59" i="17"/>
  <c r="BX131" i="17"/>
  <c r="BX445" i="17"/>
  <c r="BZ5" i="17"/>
  <c r="BZ209" i="17"/>
  <c r="BZ215" i="17"/>
  <c r="BZ221" i="17"/>
  <c r="BZ227" i="17"/>
  <c r="BZ233" i="17"/>
  <c r="BZ239" i="17"/>
  <c r="BZ245" i="17"/>
  <c r="BZ251" i="17"/>
  <c r="BZ257" i="17"/>
  <c r="BZ263" i="17"/>
  <c r="BZ269" i="17"/>
  <c r="BZ275" i="17"/>
  <c r="BZ281" i="17"/>
  <c r="BZ287" i="17"/>
  <c r="BZ293" i="17"/>
  <c r="BZ299" i="17"/>
  <c r="BZ305" i="17"/>
  <c r="BZ311" i="17"/>
  <c r="BZ317" i="17"/>
  <c r="BZ323" i="17"/>
  <c r="BZ329" i="17"/>
  <c r="BZ335" i="17"/>
  <c r="BZ341" i="17"/>
  <c r="BZ347" i="17"/>
  <c r="BZ353" i="17"/>
  <c r="BZ359" i="17"/>
  <c r="BZ365" i="17"/>
  <c r="BZ371" i="17"/>
  <c r="BZ377" i="17"/>
  <c r="BZ383" i="17"/>
  <c r="BZ389" i="17"/>
  <c r="BZ395" i="17"/>
  <c r="BZ401" i="17"/>
  <c r="BZ407" i="17"/>
  <c r="BZ413" i="17"/>
  <c r="BZ419" i="17"/>
  <c r="BZ425" i="17"/>
  <c r="BZ431" i="17"/>
  <c r="BZ437" i="17"/>
  <c r="BZ443" i="17"/>
  <c r="BZ449" i="17"/>
  <c r="BZ455" i="17"/>
  <c r="BZ461" i="17"/>
  <c r="BZ467" i="17"/>
  <c r="BZ473" i="17"/>
  <c r="BZ479" i="17"/>
  <c r="BZ485" i="17"/>
  <c r="BZ491" i="17"/>
  <c r="BZ497" i="17"/>
  <c r="BY488" i="17"/>
  <c r="BZ12" i="17"/>
  <c r="BZ30" i="17"/>
  <c r="BZ48" i="17"/>
  <c r="BZ66" i="17"/>
  <c r="BZ78" i="17"/>
  <c r="BZ84" i="17"/>
  <c r="BZ90" i="17"/>
  <c r="BZ96" i="17"/>
  <c r="BZ102" i="17"/>
  <c r="BZ108" i="17"/>
  <c r="BZ114" i="17"/>
  <c r="BZ120" i="17"/>
  <c r="BZ138" i="17"/>
  <c r="BZ174" i="17"/>
  <c r="BZ216" i="17"/>
  <c r="BZ222" i="17"/>
  <c r="BZ330" i="17"/>
  <c r="BZ336" i="17"/>
  <c r="BZ342" i="17"/>
  <c r="BZ348" i="17"/>
  <c r="BZ354" i="17"/>
  <c r="BZ360" i="17"/>
  <c r="BZ366" i="17"/>
  <c r="BZ372" i="17"/>
  <c r="BZ378" i="17"/>
  <c r="BZ384" i="17"/>
  <c r="BZ390" i="17"/>
  <c r="BY5" i="17"/>
  <c r="BX5" i="17"/>
  <c r="BY11" i="17"/>
  <c r="BX11" i="17"/>
  <c r="BY17" i="17"/>
  <c r="BX17" i="17"/>
  <c r="BX29" i="17"/>
  <c r="BY29" i="17"/>
  <c r="BY35" i="17"/>
  <c r="BX35" i="17"/>
  <c r="BX47" i="17"/>
  <c r="BY47" i="17"/>
  <c r="BY53" i="17"/>
  <c r="BX53" i="17"/>
  <c r="BX65" i="17"/>
  <c r="BY65" i="17"/>
  <c r="BY71" i="17"/>
  <c r="BX71" i="17"/>
  <c r="BX77" i="17"/>
  <c r="BX83" i="17"/>
  <c r="BY83" i="17"/>
  <c r="BY89" i="17"/>
  <c r="BX89" i="17"/>
  <c r="BX101" i="17"/>
  <c r="BY101" i="17"/>
  <c r="BY107" i="17"/>
  <c r="BX107" i="17"/>
  <c r="BX119" i="17"/>
  <c r="BY119" i="17"/>
  <c r="BY125" i="17"/>
  <c r="BX125" i="17"/>
  <c r="BX137" i="17"/>
  <c r="BY137" i="17"/>
  <c r="BY143" i="17"/>
  <c r="BX143" i="17"/>
  <c r="BX149" i="17"/>
  <c r="BX155" i="17"/>
  <c r="BY155" i="17"/>
  <c r="BY161" i="17"/>
  <c r="BX161" i="17"/>
  <c r="BX173" i="17"/>
  <c r="BY173" i="17"/>
  <c r="BY179" i="17"/>
  <c r="BX179" i="17"/>
  <c r="BY191" i="17"/>
  <c r="BX191" i="17"/>
  <c r="BY197" i="17"/>
  <c r="BX197" i="17"/>
  <c r="BY203" i="17"/>
  <c r="BX203" i="17"/>
  <c r="BY209" i="17"/>
  <c r="BX209" i="17"/>
  <c r="BY215" i="17"/>
  <c r="BX215" i="17"/>
  <c r="BY221" i="17"/>
  <c r="BX221" i="17"/>
  <c r="BY227" i="17"/>
  <c r="BX227" i="17"/>
  <c r="BY233" i="17"/>
  <c r="BX233" i="17"/>
  <c r="BY239" i="17"/>
  <c r="BX239" i="17"/>
  <c r="BY245" i="17"/>
  <c r="BX245" i="17"/>
  <c r="BY251" i="17"/>
  <c r="BX251" i="17"/>
  <c r="BY257" i="17"/>
  <c r="BX257" i="17"/>
  <c r="BY263" i="17"/>
  <c r="BX263" i="17"/>
  <c r="BY269" i="17"/>
  <c r="BX269" i="17"/>
  <c r="BY275" i="17"/>
  <c r="BX275" i="17"/>
  <c r="BY281" i="17"/>
  <c r="BX281" i="17"/>
  <c r="BY287" i="17"/>
  <c r="BX287" i="17"/>
  <c r="BY293" i="17"/>
  <c r="BX293" i="17"/>
  <c r="BY299" i="17"/>
  <c r="BX299" i="17"/>
  <c r="BY305" i="17"/>
  <c r="BX305" i="17"/>
  <c r="BY311" i="17"/>
  <c r="BX311" i="17"/>
  <c r="BY317" i="17"/>
  <c r="BX317" i="17"/>
  <c r="BY323" i="17"/>
  <c r="BX323" i="17"/>
  <c r="BY329" i="17"/>
  <c r="BX329" i="17"/>
  <c r="BY335" i="17"/>
  <c r="BX335" i="17"/>
  <c r="BY341" i="17"/>
  <c r="BX341" i="17"/>
  <c r="BY347" i="17"/>
  <c r="BX347" i="17"/>
  <c r="BY353" i="17"/>
  <c r="BX353" i="17"/>
  <c r="BY359" i="17"/>
  <c r="BX359" i="17"/>
  <c r="BY365" i="17"/>
  <c r="BX365" i="17"/>
  <c r="BY371" i="17"/>
  <c r="BX371" i="17"/>
  <c r="BY377" i="17"/>
  <c r="BX377" i="17"/>
  <c r="BY383" i="17"/>
  <c r="BX383" i="17"/>
  <c r="BY389" i="17"/>
  <c r="BX389" i="17"/>
  <c r="BZ11" i="17"/>
  <c r="BZ17" i="17"/>
  <c r="BZ23" i="17"/>
  <c r="BZ29" i="17"/>
  <c r="BZ35" i="17"/>
  <c r="BZ41" i="17"/>
  <c r="BZ47" i="17"/>
  <c r="BZ53" i="17"/>
  <c r="BZ59" i="17"/>
  <c r="BZ65" i="17"/>
  <c r="BZ71" i="17"/>
  <c r="BZ77" i="17"/>
  <c r="BZ83" i="17"/>
  <c r="BZ89" i="17"/>
  <c r="BZ95" i="17"/>
  <c r="BZ101" i="17"/>
  <c r="BZ107" i="17"/>
  <c r="BZ113" i="17"/>
  <c r="BZ119" i="17"/>
  <c r="BZ125" i="17"/>
  <c r="BZ131" i="17"/>
  <c r="BZ137" i="17"/>
  <c r="BZ143" i="17"/>
  <c r="BZ149" i="17"/>
  <c r="BZ155" i="17"/>
  <c r="BZ161" i="17"/>
  <c r="BZ167" i="17"/>
  <c r="BZ173" i="17"/>
  <c r="BZ179" i="17"/>
  <c r="BZ185" i="17"/>
  <c r="BZ191" i="17"/>
  <c r="BZ197" i="17"/>
  <c r="BZ203" i="17"/>
  <c r="BY77" i="17"/>
  <c r="BY6" i="17"/>
  <c r="BX6" i="17"/>
  <c r="BY12" i="17"/>
  <c r="BX12" i="17"/>
  <c r="BY18" i="17"/>
  <c r="BX18" i="17"/>
  <c r="BY24" i="17"/>
  <c r="BX24" i="17"/>
  <c r="BY30" i="17"/>
  <c r="BX30" i="17"/>
  <c r="BY36" i="17"/>
  <c r="BX36" i="17"/>
  <c r="BY42" i="17"/>
  <c r="BX42" i="17"/>
  <c r="BY48" i="17"/>
  <c r="BX48" i="17"/>
  <c r="BY54" i="17"/>
  <c r="BX54" i="17"/>
  <c r="BY60" i="17"/>
  <c r="BX60" i="17"/>
  <c r="BY66" i="17"/>
  <c r="BX66" i="17"/>
  <c r="BY72" i="17"/>
  <c r="BX72" i="17"/>
  <c r="BY78" i="17"/>
  <c r="BX78" i="17"/>
  <c r="BY84" i="17"/>
  <c r="BX84" i="17"/>
  <c r="BY90" i="17"/>
  <c r="BX90" i="17"/>
  <c r="BY96" i="17"/>
  <c r="BX96" i="17"/>
  <c r="BY102" i="17"/>
  <c r="BX102" i="17"/>
  <c r="BY108" i="17"/>
  <c r="BX108" i="17"/>
  <c r="BY114" i="17"/>
  <c r="BX114" i="17"/>
  <c r="BY120" i="17"/>
  <c r="BX120" i="17"/>
  <c r="BY126" i="17"/>
  <c r="BX126" i="17"/>
  <c r="BY132" i="17"/>
  <c r="BX132" i="17"/>
  <c r="BY138" i="17"/>
  <c r="BX138" i="17"/>
  <c r="BY144" i="17"/>
  <c r="BX144" i="17"/>
  <c r="BY150" i="17"/>
  <c r="BX150" i="17"/>
  <c r="BY156" i="17"/>
  <c r="BX156" i="17"/>
  <c r="BY162" i="17"/>
  <c r="BX162" i="17"/>
  <c r="BY168" i="17"/>
  <c r="BX168" i="17"/>
  <c r="BY174" i="17"/>
  <c r="BX174" i="17"/>
  <c r="BY180" i="17"/>
  <c r="BX180" i="17"/>
  <c r="BY186" i="17"/>
  <c r="BX186" i="17"/>
  <c r="BY192" i="17"/>
  <c r="BX192" i="17"/>
  <c r="BY204" i="17"/>
  <c r="BX204" i="17"/>
  <c r="BY210" i="17"/>
  <c r="BX210" i="17"/>
  <c r="BY216" i="17"/>
  <c r="BX216" i="17"/>
  <c r="BY222" i="17"/>
  <c r="BX222" i="17"/>
  <c r="BY228" i="17"/>
  <c r="BX228" i="17"/>
  <c r="BX234" i="17"/>
  <c r="BY234" i="17"/>
  <c r="BY240" i="17"/>
  <c r="BX240" i="17"/>
  <c r="BY246" i="17"/>
  <c r="BX246" i="17"/>
  <c r="BY252" i="17"/>
  <c r="BX252" i="17"/>
  <c r="BY258" i="17"/>
  <c r="BX258" i="17"/>
  <c r="BY264" i="17"/>
  <c r="BX264" i="17"/>
  <c r="BY270" i="17"/>
  <c r="BX270" i="17"/>
  <c r="BY276" i="17"/>
  <c r="BX276" i="17"/>
  <c r="BY282" i="17"/>
  <c r="BX282" i="17"/>
  <c r="BY288" i="17"/>
  <c r="BX288" i="17"/>
  <c r="BY294" i="17"/>
  <c r="BX294" i="17"/>
  <c r="BY300" i="17"/>
  <c r="BX300" i="17"/>
  <c r="BY306" i="17"/>
  <c r="BX306" i="17"/>
  <c r="BY312" i="17"/>
  <c r="BX312" i="17"/>
  <c r="BY318" i="17"/>
  <c r="BX318" i="17"/>
  <c r="BY324" i="17"/>
  <c r="BX324" i="17"/>
  <c r="BY330" i="17"/>
  <c r="BX330" i="17"/>
  <c r="BY336" i="17"/>
  <c r="BX336" i="17"/>
  <c r="BY342" i="17"/>
  <c r="BX342" i="17"/>
  <c r="BY348" i="17"/>
  <c r="BX348" i="17"/>
  <c r="BY354" i="17"/>
  <c r="BX354" i="17"/>
  <c r="BY360" i="17"/>
  <c r="BX360" i="17"/>
  <c r="BY366" i="17"/>
  <c r="BX366" i="17"/>
  <c r="BY372" i="17"/>
  <c r="BX372" i="17"/>
  <c r="BY378" i="17"/>
  <c r="BX378" i="17"/>
  <c r="BY384" i="17"/>
  <c r="BX384" i="17"/>
  <c r="BY390" i="17"/>
  <c r="BX390" i="17"/>
  <c r="BY167" i="17"/>
  <c r="BZ6" i="17"/>
  <c r="BZ18" i="17"/>
  <c r="BZ24" i="17"/>
  <c r="BZ36" i="17"/>
  <c r="BZ42" i="17"/>
  <c r="BZ54" i="17"/>
  <c r="BZ60" i="17"/>
  <c r="BZ72" i="17"/>
  <c r="BZ126" i="17"/>
  <c r="BZ132" i="17"/>
  <c r="BZ144" i="17"/>
  <c r="BZ150" i="17"/>
  <c r="BZ162" i="17"/>
  <c r="BZ168" i="17"/>
  <c r="BZ180" i="17"/>
  <c r="BZ186" i="17"/>
  <c r="BZ192" i="17"/>
  <c r="BZ198" i="17"/>
  <c r="BZ204" i="17"/>
  <c r="BZ210" i="17"/>
  <c r="BZ228" i="17"/>
  <c r="BZ234" i="17"/>
  <c r="BZ240" i="17"/>
  <c r="BZ246" i="17"/>
  <c r="BZ252" i="17"/>
  <c r="BZ258" i="17"/>
  <c r="BZ264" i="17"/>
  <c r="BZ270" i="17"/>
  <c r="BZ276" i="17"/>
  <c r="BZ282" i="17"/>
  <c r="BZ288" i="17"/>
  <c r="BZ294" i="17"/>
  <c r="BZ300" i="17"/>
  <c r="BZ306" i="17"/>
  <c r="BZ312" i="17"/>
  <c r="BZ318" i="17"/>
  <c r="BZ324" i="17"/>
  <c r="BY41" i="17"/>
  <c r="BY7" i="17"/>
  <c r="BX7" i="17"/>
  <c r="BY13" i="17"/>
  <c r="BX13" i="17"/>
  <c r="BY19" i="17"/>
  <c r="BX19" i="17"/>
  <c r="BY25" i="17"/>
  <c r="BX25" i="17"/>
  <c r="BY31" i="17"/>
  <c r="BX31" i="17"/>
  <c r="BY37" i="17"/>
  <c r="BX37" i="17"/>
  <c r="BY43" i="17"/>
  <c r="BX43" i="17"/>
  <c r="BY49" i="17"/>
  <c r="BX49" i="17"/>
  <c r="BY55" i="17"/>
  <c r="BX55" i="17"/>
  <c r="BY61" i="17"/>
  <c r="BX61" i="17"/>
  <c r="BY67" i="17"/>
  <c r="BX67" i="17"/>
  <c r="BY73" i="17"/>
  <c r="BX73" i="17"/>
  <c r="BY79" i="17"/>
  <c r="BX79" i="17"/>
  <c r="BY85" i="17"/>
  <c r="BX85" i="17"/>
  <c r="BY91" i="17"/>
  <c r="BX91" i="17"/>
  <c r="BY97" i="17"/>
  <c r="BX97" i="17"/>
  <c r="BY103" i="17"/>
  <c r="BX103" i="17"/>
  <c r="BY109" i="17"/>
  <c r="BX109" i="17"/>
  <c r="BY115" i="17"/>
  <c r="BX115" i="17"/>
  <c r="BY121" i="17"/>
  <c r="BX121" i="17"/>
  <c r="BY127" i="17"/>
  <c r="BX127" i="17"/>
  <c r="BY133" i="17"/>
  <c r="BX133" i="17"/>
  <c r="BY139" i="17"/>
  <c r="BX139" i="17"/>
  <c r="BY145" i="17"/>
  <c r="BX145" i="17"/>
  <c r="BY151" i="17"/>
  <c r="BX151" i="17"/>
  <c r="BY157" i="17"/>
  <c r="BX157" i="17"/>
  <c r="BY163" i="17"/>
  <c r="BX163" i="17"/>
  <c r="BY169" i="17"/>
  <c r="BX169" i="17"/>
  <c r="BY175" i="17"/>
  <c r="BX175" i="17"/>
  <c r="BY181" i="17"/>
  <c r="BX181" i="17"/>
  <c r="BX187" i="17"/>
  <c r="BY187" i="17"/>
  <c r="BY193" i="17"/>
  <c r="BX193" i="17"/>
  <c r="BY199" i="17"/>
  <c r="BX199" i="17"/>
  <c r="BX205" i="17"/>
  <c r="BY205" i="17"/>
  <c r="BY211" i="17"/>
  <c r="BX211" i="17"/>
  <c r="BY217" i="17"/>
  <c r="BX217" i="17"/>
  <c r="BX223" i="17"/>
  <c r="BY223" i="17"/>
  <c r="BY229" i="17"/>
  <c r="BX229" i="17"/>
  <c r="BY235" i="17"/>
  <c r="BX235" i="17"/>
  <c r="BX241" i="17"/>
  <c r="BY241" i="17"/>
  <c r="BY247" i="17"/>
  <c r="BX247" i="17"/>
  <c r="BY253" i="17"/>
  <c r="BX253" i="17"/>
  <c r="BY259" i="17"/>
  <c r="BX259" i="17"/>
  <c r="BY265" i="17"/>
  <c r="BY271" i="17"/>
  <c r="BX271" i="17"/>
  <c r="BY277" i="17"/>
  <c r="BX277" i="17"/>
  <c r="BY283" i="17"/>
  <c r="BX283" i="17"/>
  <c r="BY289" i="17"/>
  <c r="BY295" i="17"/>
  <c r="BX295" i="17"/>
  <c r="BY301" i="17"/>
  <c r="BX301" i="17"/>
  <c r="BY307" i="17"/>
  <c r="BX307" i="17"/>
  <c r="BY313" i="17"/>
  <c r="BY319" i="17"/>
  <c r="BX319" i="17"/>
  <c r="BY325" i="17"/>
  <c r="BX325" i="17"/>
  <c r="BY331" i="17"/>
  <c r="BX331" i="17"/>
  <c r="BY337" i="17"/>
  <c r="BX337" i="17"/>
  <c r="BY343" i="17"/>
  <c r="BX343" i="17"/>
  <c r="BY349" i="17"/>
  <c r="BX349" i="17"/>
  <c r="BY355" i="17"/>
  <c r="BX355" i="17"/>
  <c r="BY361" i="17"/>
  <c r="BX361" i="17"/>
  <c r="BY367" i="17"/>
  <c r="BX367" i="17"/>
  <c r="BY373" i="17"/>
  <c r="BX373" i="17"/>
  <c r="BY379" i="17"/>
  <c r="BX379" i="17"/>
  <c r="BY385" i="17"/>
  <c r="BX385" i="17"/>
  <c r="BY131" i="17"/>
  <c r="BY380" i="17"/>
  <c r="BZ7" i="17"/>
  <c r="BZ13" i="17"/>
  <c r="BZ19" i="17"/>
  <c r="BZ25" i="17"/>
  <c r="BZ31" i="17"/>
  <c r="BZ37" i="17"/>
  <c r="BZ43" i="17"/>
  <c r="BZ49" i="17"/>
  <c r="BZ55" i="17"/>
  <c r="BZ61" i="17"/>
  <c r="BZ67" i="17"/>
  <c r="BZ73" i="17"/>
  <c r="BZ79" i="17"/>
  <c r="BZ85" i="17"/>
  <c r="BZ91" i="17"/>
  <c r="BZ97" i="17"/>
  <c r="BZ103" i="17"/>
  <c r="BZ109" i="17"/>
  <c r="BZ115" i="17"/>
  <c r="BZ121" i="17"/>
  <c r="BZ127" i="17"/>
  <c r="BZ133" i="17"/>
  <c r="BZ139" i="17"/>
  <c r="BZ145" i="17"/>
  <c r="BZ151" i="17"/>
  <c r="BZ157" i="17"/>
  <c r="BZ163" i="17"/>
  <c r="BZ169" i="17"/>
  <c r="BZ235" i="17"/>
  <c r="BZ247" i="17"/>
  <c r="BZ265" i="17"/>
  <c r="BZ271" i="17"/>
  <c r="BZ277" i="17"/>
  <c r="BZ283" i="17"/>
  <c r="BZ289" i="17"/>
  <c r="BZ295" i="17"/>
  <c r="BZ301" i="17"/>
  <c r="BZ307" i="17"/>
  <c r="BZ313" i="17"/>
  <c r="BZ319" i="17"/>
  <c r="BZ325" i="17"/>
  <c r="BZ331" i="17"/>
  <c r="BZ337" i="17"/>
  <c r="BZ343" i="17"/>
  <c r="BZ349" i="17"/>
  <c r="BZ355" i="17"/>
  <c r="BZ361" i="17"/>
  <c r="BZ367" i="17"/>
  <c r="BZ373" i="17"/>
  <c r="BZ379" i="17"/>
  <c r="BZ385" i="17"/>
  <c r="BY8" i="17"/>
  <c r="BX8" i="17"/>
  <c r="BY14" i="17"/>
  <c r="BX14" i="17"/>
  <c r="BY20" i="17"/>
  <c r="BX20" i="17"/>
  <c r="BY26" i="17"/>
  <c r="BX26" i="17"/>
  <c r="BY32" i="17"/>
  <c r="BX32" i="17"/>
  <c r="BY38" i="17"/>
  <c r="BX38" i="17"/>
  <c r="BY44" i="17"/>
  <c r="BX44" i="17"/>
  <c r="BY50" i="17"/>
  <c r="BX50" i="17"/>
  <c r="BY56" i="17"/>
  <c r="BX56" i="17"/>
  <c r="BY62" i="17"/>
  <c r="BX62" i="17"/>
  <c r="BY68" i="17"/>
  <c r="BX68" i="17"/>
  <c r="BY74" i="17"/>
  <c r="BX74" i="17"/>
  <c r="BY80" i="17"/>
  <c r="BX80" i="17"/>
  <c r="BY86" i="17"/>
  <c r="BX86" i="17"/>
  <c r="BY92" i="17"/>
  <c r="BX92" i="17"/>
  <c r="BY98" i="17"/>
  <c r="BX98" i="17"/>
  <c r="BY104" i="17"/>
  <c r="BX104" i="17"/>
  <c r="BY110" i="17"/>
  <c r="BX110" i="17"/>
  <c r="BY116" i="17"/>
  <c r="BX116" i="17"/>
  <c r="BY122" i="17"/>
  <c r="BX122" i="17"/>
  <c r="BY128" i="17"/>
  <c r="BX128" i="17"/>
  <c r="BY134" i="17"/>
  <c r="BX134" i="17"/>
  <c r="BY140" i="17"/>
  <c r="BX140" i="17"/>
  <c r="BY146" i="17"/>
  <c r="BX146" i="17"/>
  <c r="BY152" i="17"/>
  <c r="BX152" i="17"/>
  <c r="BY158" i="17"/>
  <c r="BX158" i="17"/>
  <c r="BY164" i="17"/>
  <c r="BX164" i="17"/>
  <c r="BY170" i="17"/>
  <c r="BX170" i="17"/>
  <c r="BY176" i="17"/>
  <c r="BX176" i="17"/>
  <c r="BY182" i="17"/>
  <c r="BX182" i="17"/>
  <c r="BY188" i="17"/>
  <c r="BX188" i="17"/>
  <c r="BX194" i="17"/>
  <c r="BY194" i="17"/>
  <c r="BY200" i="17"/>
  <c r="BX200" i="17"/>
  <c r="BY206" i="17"/>
  <c r="BX206" i="17"/>
  <c r="BX212" i="17"/>
  <c r="BY212" i="17"/>
  <c r="BY218" i="17"/>
  <c r="BX218" i="17"/>
  <c r="BY224" i="17"/>
  <c r="BX224" i="17"/>
  <c r="BX230" i="17"/>
  <c r="BY230" i="17"/>
  <c r="BY236" i="17"/>
  <c r="BX236" i="17"/>
  <c r="BY242" i="17"/>
  <c r="BX242" i="17"/>
  <c r="BY248" i="17"/>
  <c r="BX248" i="17"/>
  <c r="BY254" i="17"/>
  <c r="BX254" i="17"/>
  <c r="BY260" i="17"/>
  <c r="BX260" i="17"/>
  <c r="BY266" i="17"/>
  <c r="BX266" i="17"/>
  <c r="BY272" i="17"/>
  <c r="BX272" i="17"/>
  <c r="BY278" i="17"/>
  <c r="BX278" i="17"/>
  <c r="BY284" i="17"/>
  <c r="BX284" i="17"/>
  <c r="BY290" i="17"/>
  <c r="BX290" i="17"/>
  <c r="BY296" i="17"/>
  <c r="BX296" i="17"/>
  <c r="BY302" i="17"/>
  <c r="BX302" i="17"/>
  <c r="BY308" i="17"/>
  <c r="BX308" i="17"/>
  <c r="BY314" i="17"/>
  <c r="BX314" i="17"/>
  <c r="BY320" i="17"/>
  <c r="BX320" i="17"/>
  <c r="BY326" i="17"/>
  <c r="BX326" i="17"/>
  <c r="BY332" i="17"/>
  <c r="BX332" i="17"/>
  <c r="BY338" i="17"/>
  <c r="BX338" i="17"/>
  <c r="BY344" i="17"/>
  <c r="BX344" i="17"/>
  <c r="BY350" i="17"/>
  <c r="BX350" i="17"/>
  <c r="BY356" i="17"/>
  <c r="BX356" i="17"/>
  <c r="BY362" i="17"/>
  <c r="BX362" i="17"/>
  <c r="BY368" i="17"/>
  <c r="BX368" i="17"/>
  <c r="BY374" i="17"/>
  <c r="BX374" i="17"/>
  <c r="BY386" i="17"/>
  <c r="BX386" i="17"/>
  <c r="BY95" i="17"/>
  <c r="BZ8" i="17"/>
  <c r="BZ14" i="17"/>
  <c r="BZ20" i="17"/>
  <c r="BZ26" i="17"/>
  <c r="BZ32" i="17"/>
  <c r="BZ38" i="17"/>
  <c r="BZ44" i="17"/>
  <c r="BZ50" i="17"/>
  <c r="BZ56" i="17"/>
  <c r="BZ62" i="17"/>
  <c r="BZ68" i="17"/>
  <c r="BZ74" i="17"/>
  <c r="BZ80" i="17"/>
  <c r="BZ86" i="17"/>
  <c r="BZ92" i="17"/>
  <c r="BZ98" i="17"/>
  <c r="BZ104" i="17"/>
  <c r="BZ110" i="17"/>
  <c r="BZ116" i="17"/>
  <c r="BZ122" i="17"/>
  <c r="BZ128" i="17"/>
  <c r="BZ134" i="17"/>
  <c r="BZ140" i="17"/>
  <c r="BZ146" i="17"/>
  <c r="BZ152" i="17"/>
  <c r="BZ158" i="17"/>
  <c r="BZ164" i="17"/>
  <c r="BZ170" i="17"/>
  <c r="BZ176" i="17"/>
  <c r="BZ182" i="17"/>
  <c r="BZ188" i="17"/>
  <c r="BZ194" i="17"/>
  <c r="BZ200" i="17"/>
  <c r="BZ206" i="17"/>
  <c r="BZ212" i="17"/>
  <c r="BZ218" i="17"/>
  <c r="BZ224" i="17"/>
  <c r="BZ230" i="17"/>
  <c r="BZ236" i="17"/>
  <c r="BZ242" i="17"/>
  <c r="BZ248" i="17"/>
  <c r="BZ254" i="17"/>
  <c r="BZ260" i="17"/>
  <c r="BZ266" i="17"/>
  <c r="BZ272" i="17"/>
  <c r="BZ278" i="17"/>
  <c r="BZ284" i="17"/>
  <c r="BZ290" i="17"/>
  <c r="BZ296" i="17"/>
  <c r="BZ308" i="17"/>
  <c r="BZ314" i="17"/>
  <c r="BZ320" i="17"/>
  <c r="BZ326" i="17"/>
  <c r="BZ332" i="17"/>
  <c r="BZ338" i="17"/>
  <c r="BZ344" i="17"/>
  <c r="BZ350" i="17"/>
  <c r="BZ356" i="17"/>
  <c r="BZ362" i="17"/>
  <c r="BZ368" i="17"/>
  <c r="BZ374" i="17"/>
  <c r="BZ380" i="17"/>
  <c r="BZ386" i="17"/>
  <c r="BY185" i="17"/>
  <c r="BY9" i="17"/>
  <c r="BY15" i="17"/>
  <c r="BX15" i="17"/>
  <c r="BY21" i="17"/>
  <c r="BX21" i="17"/>
  <c r="BY27" i="17"/>
  <c r="BY33" i="17"/>
  <c r="BX33" i="17"/>
  <c r="BY39" i="17"/>
  <c r="BX39" i="17"/>
  <c r="BY45" i="17"/>
  <c r="BY51" i="17"/>
  <c r="BX51" i="17"/>
  <c r="BY57" i="17"/>
  <c r="BX57" i="17"/>
  <c r="BY63" i="17"/>
  <c r="BY69" i="17"/>
  <c r="BX69" i="17"/>
  <c r="BY75" i="17"/>
  <c r="BX75" i="17"/>
  <c r="BY81" i="17"/>
  <c r="BY87" i="17"/>
  <c r="BX87" i="17"/>
  <c r="BY93" i="17"/>
  <c r="BX93" i="17"/>
  <c r="BY99" i="17"/>
  <c r="BY105" i="17"/>
  <c r="BX105" i="17"/>
  <c r="BY111" i="17"/>
  <c r="BX111" i="17"/>
  <c r="BY117" i="17"/>
  <c r="BY123" i="17"/>
  <c r="BX123" i="17"/>
  <c r="BY129" i="17"/>
  <c r="BX129" i="17"/>
  <c r="BY135" i="17"/>
  <c r="BY141" i="17"/>
  <c r="BX141" i="17"/>
  <c r="BY147" i="17"/>
  <c r="BX147" i="17"/>
  <c r="BY153" i="17"/>
  <c r="BY159" i="17"/>
  <c r="BX159" i="17"/>
  <c r="BY165" i="17"/>
  <c r="BX165" i="17"/>
  <c r="BY171" i="17"/>
  <c r="BY177" i="17"/>
  <c r="BX177" i="17"/>
  <c r="BY183" i="17"/>
  <c r="BX183" i="17"/>
  <c r="BY189" i="17"/>
  <c r="BX189" i="17"/>
  <c r="BY195" i="17"/>
  <c r="BX195" i="17"/>
  <c r="BY201" i="17"/>
  <c r="BX201" i="17"/>
  <c r="BY207" i="17"/>
  <c r="BX207" i="17"/>
  <c r="BY213" i="17"/>
  <c r="BX213" i="17"/>
  <c r="BY219" i="17"/>
  <c r="BX219" i="17"/>
  <c r="BY225" i="17"/>
  <c r="BX225" i="17"/>
  <c r="BY231" i="17"/>
  <c r="BX231" i="17"/>
  <c r="BY237" i="17"/>
  <c r="BX237" i="17"/>
  <c r="BY243" i="17"/>
  <c r="BX243" i="17"/>
  <c r="BY249" i="17"/>
  <c r="BX249" i="17"/>
  <c r="BY255" i="17"/>
  <c r="BX255" i="17"/>
  <c r="BY261" i="17"/>
  <c r="BX261" i="17"/>
  <c r="BY267" i="17"/>
  <c r="BX267" i="17"/>
  <c r="BY273" i="17"/>
  <c r="BX273" i="17"/>
  <c r="BY279" i="17"/>
  <c r="BX279" i="17"/>
  <c r="BY285" i="17"/>
  <c r="BX285" i="17"/>
  <c r="BY291" i="17"/>
  <c r="BX291" i="17"/>
  <c r="BY297" i="17"/>
  <c r="BX297" i="17"/>
  <c r="BY303" i="17"/>
  <c r="BX303" i="17"/>
  <c r="BY309" i="17"/>
  <c r="BX309" i="17"/>
  <c r="BY315" i="17"/>
  <c r="BX315" i="17"/>
  <c r="BY321" i="17"/>
  <c r="BX321" i="17"/>
  <c r="BY327" i="17"/>
  <c r="BX327" i="17"/>
  <c r="BY333" i="17"/>
  <c r="BX333" i="17"/>
  <c r="BY339" i="17"/>
  <c r="BX339" i="17"/>
  <c r="BY345" i="17"/>
  <c r="BX345" i="17"/>
  <c r="BX351" i="17"/>
  <c r="BY351" i="17"/>
  <c r="BY357" i="17"/>
  <c r="BX357" i="17"/>
  <c r="BY363" i="17"/>
  <c r="BX363" i="17"/>
  <c r="BX369" i="17"/>
  <c r="BY369" i="17"/>
  <c r="BY375" i="17"/>
  <c r="BX375" i="17"/>
  <c r="BY381" i="17"/>
  <c r="BX381" i="17"/>
  <c r="BX387" i="17"/>
  <c r="BY387" i="17"/>
  <c r="BY59" i="17"/>
  <c r="BY198" i="17"/>
  <c r="BZ9" i="17"/>
  <c r="BZ15" i="17"/>
  <c r="BZ21" i="17"/>
  <c r="BZ27" i="17"/>
  <c r="BZ33" i="17"/>
  <c r="BZ39" i="17"/>
  <c r="BZ45" i="17"/>
  <c r="BZ51" i="17"/>
  <c r="BZ57" i="17"/>
  <c r="BZ63" i="17"/>
  <c r="BZ69" i="17"/>
  <c r="BZ75" i="17"/>
  <c r="BZ81" i="17"/>
  <c r="BZ87" i="17"/>
  <c r="BZ93" i="17"/>
  <c r="BZ99" i="17"/>
  <c r="BZ105" i="17"/>
  <c r="BZ111" i="17"/>
  <c r="BZ117" i="17"/>
  <c r="BZ123" i="17"/>
  <c r="BZ129" i="17"/>
  <c r="BZ135" i="17"/>
  <c r="BZ141" i="17"/>
  <c r="BZ147" i="17"/>
  <c r="BZ153" i="17"/>
  <c r="BZ159" i="17"/>
  <c r="BZ165" i="17"/>
  <c r="BZ171" i="17"/>
  <c r="BZ177" i="17"/>
  <c r="BZ183" i="17"/>
  <c r="BZ189" i="17"/>
  <c r="BZ195" i="17"/>
  <c r="BZ201" i="17"/>
  <c r="BZ207" i="17"/>
  <c r="BZ213" i="17"/>
  <c r="BZ219" i="17"/>
  <c r="BZ225" i="17"/>
  <c r="BZ231" i="17"/>
  <c r="BZ237" i="17"/>
  <c r="BZ243" i="17"/>
  <c r="BZ249" i="17"/>
  <c r="BZ255" i="17"/>
  <c r="BZ261" i="17"/>
  <c r="BZ267" i="17"/>
  <c r="BZ273" i="17"/>
  <c r="BZ279" i="17"/>
  <c r="BZ285" i="17"/>
  <c r="BZ291" i="17"/>
  <c r="BZ297" i="17"/>
  <c r="BZ303" i="17"/>
  <c r="BZ309" i="17"/>
  <c r="BZ315" i="17"/>
  <c r="BZ321" i="17"/>
  <c r="BZ327" i="17"/>
  <c r="BZ333" i="17"/>
  <c r="BZ339" i="17"/>
  <c r="BZ345" i="17"/>
  <c r="BZ351" i="17"/>
  <c r="BZ357" i="17"/>
  <c r="BZ363" i="17"/>
  <c r="BZ369" i="17"/>
  <c r="BZ375" i="17"/>
  <c r="BZ381" i="17"/>
  <c r="BZ387" i="17"/>
  <c r="BX63" i="17"/>
  <c r="BY149" i="17"/>
  <c r="BX4" i="17"/>
  <c r="BY10" i="17"/>
  <c r="BX10" i="17"/>
  <c r="BX16" i="17"/>
  <c r="BX22" i="17"/>
  <c r="BY22" i="17"/>
  <c r="BY28" i="17"/>
  <c r="BX28" i="17"/>
  <c r="BX34" i="17"/>
  <c r="BX40" i="17"/>
  <c r="BY40" i="17"/>
  <c r="BY46" i="17"/>
  <c r="BX46" i="17"/>
  <c r="BX52" i="17"/>
  <c r="BX58" i="17"/>
  <c r="BY58" i="17"/>
  <c r="BY64" i="17"/>
  <c r="BX64" i="17"/>
  <c r="BX70" i="17"/>
  <c r="BX76" i="17"/>
  <c r="BY76" i="17"/>
  <c r="BY82" i="17"/>
  <c r="BX82" i="17"/>
  <c r="BX88" i="17"/>
  <c r="BX94" i="17"/>
  <c r="BY94" i="17"/>
  <c r="BY100" i="17"/>
  <c r="BX100" i="17"/>
  <c r="BX106" i="17"/>
  <c r="BX112" i="17"/>
  <c r="BY112" i="17"/>
  <c r="BY118" i="17"/>
  <c r="BX118" i="17"/>
  <c r="BX124" i="17"/>
  <c r="BX130" i="17"/>
  <c r="BY130" i="17"/>
  <c r="BY136" i="17"/>
  <c r="BX136" i="17"/>
  <c r="BX142" i="17"/>
  <c r="BX148" i="17"/>
  <c r="BY148" i="17"/>
  <c r="BY154" i="17"/>
  <c r="BX154" i="17"/>
  <c r="BX160" i="17"/>
  <c r="BX166" i="17"/>
  <c r="BY166" i="17"/>
  <c r="BY172" i="17"/>
  <c r="BX172" i="17"/>
  <c r="BX178" i="17"/>
  <c r="BX184" i="17"/>
  <c r="BY184" i="17"/>
  <c r="BY190" i="17"/>
  <c r="BX190" i="17"/>
  <c r="BY196" i="17"/>
  <c r="BX196" i="17"/>
  <c r="BY202" i="17"/>
  <c r="BX202" i="17"/>
  <c r="BY208" i="17"/>
  <c r="BX208" i="17"/>
  <c r="BY214" i="17"/>
  <c r="BX214" i="17"/>
  <c r="BY220" i="17"/>
  <c r="BY226" i="17"/>
  <c r="BX226" i="17"/>
  <c r="BY232" i="17"/>
  <c r="BX232" i="17"/>
  <c r="BY238" i="17"/>
  <c r="BX238" i="17"/>
  <c r="BY244" i="17"/>
  <c r="BX244" i="17"/>
  <c r="BY250" i="17"/>
  <c r="BX250" i="17"/>
  <c r="BY256" i="17"/>
  <c r="BX256" i="17"/>
  <c r="BY262" i="17"/>
  <c r="BX262" i="17"/>
  <c r="BY268" i="17"/>
  <c r="BX268" i="17"/>
  <c r="BY274" i="17"/>
  <c r="BX274" i="17"/>
  <c r="BY280" i="17"/>
  <c r="BX280" i="17"/>
  <c r="BY286" i="17"/>
  <c r="BX286" i="17"/>
  <c r="BY292" i="17"/>
  <c r="BX292" i="17"/>
  <c r="BY298" i="17"/>
  <c r="BX298" i="17"/>
  <c r="BY304" i="17"/>
  <c r="BX304" i="17"/>
  <c r="BY310" i="17"/>
  <c r="BX310" i="17"/>
  <c r="BY316" i="17"/>
  <c r="BX316" i="17"/>
  <c r="BY322" i="17"/>
  <c r="BX322" i="17"/>
  <c r="BY328" i="17"/>
  <c r="BX328" i="17"/>
  <c r="BY334" i="17"/>
  <c r="BX334" i="17"/>
  <c r="BY340" i="17"/>
  <c r="BX340" i="17"/>
  <c r="BY346" i="17"/>
  <c r="BX346" i="17"/>
  <c r="BY352" i="17"/>
  <c r="BX352" i="17"/>
  <c r="BX358" i="17"/>
  <c r="BY358" i="17"/>
  <c r="BY364" i="17"/>
  <c r="BX364" i="17"/>
  <c r="BY370" i="17"/>
  <c r="BX370" i="17"/>
  <c r="BX376" i="17"/>
  <c r="BY376" i="17"/>
  <c r="BY382" i="17"/>
  <c r="BX382" i="17"/>
  <c r="BY388" i="17"/>
  <c r="BX388" i="17"/>
  <c r="BY23" i="17"/>
  <c r="BX153" i="17"/>
  <c r="BZ399" i="17"/>
  <c r="BZ411" i="17"/>
  <c r="BZ417" i="17"/>
  <c r="BZ429" i="17"/>
  <c r="BZ435" i="17"/>
  <c r="BZ447" i="17"/>
  <c r="BZ453" i="17"/>
  <c r="BZ465" i="17"/>
  <c r="BZ471" i="17"/>
  <c r="BZ483" i="17"/>
  <c r="BZ489" i="17"/>
  <c r="BZ501" i="17"/>
  <c r="BY416" i="17"/>
  <c r="BY400" i="17"/>
  <c r="BX400" i="17"/>
  <c r="BY406" i="17"/>
  <c r="BX406" i="17"/>
  <c r="BY418" i="17"/>
  <c r="BX418" i="17"/>
  <c r="BY424" i="17"/>
  <c r="BX424" i="17"/>
  <c r="BY436" i="17"/>
  <c r="BX436" i="17"/>
  <c r="BY442" i="17"/>
  <c r="BX442" i="17"/>
  <c r="BY454" i="17"/>
  <c r="BX454" i="17"/>
  <c r="BY460" i="17"/>
  <c r="BX460" i="17"/>
  <c r="BY472" i="17"/>
  <c r="BX472" i="17"/>
  <c r="BY478" i="17"/>
  <c r="BX478" i="17"/>
  <c r="BY490" i="17"/>
  <c r="BX490" i="17"/>
  <c r="BY496" i="17"/>
  <c r="BX496" i="17"/>
  <c r="BX398" i="17"/>
  <c r="BY441" i="17"/>
  <c r="BY484" i="17"/>
  <c r="BZ400" i="17"/>
  <c r="BZ406" i="17"/>
  <c r="BZ418" i="17"/>
  <c r="BZ424" i="17"/>
  <c r="BZ436" i="17"/>
  <c r="BZ442" i="17"/>
  <c r="BZ454" i="17"/>
  <c r="BZ460" i="17"/>
  <c r="BZ472" i="17"/>
  <c r="BZ478" i="17"/>
  <c r="BZ490" i="17"/>
  <c r="BZ496" i="17"/>
  <c r="BY395" i="17"/>
  <c r="BX395" i="17"/>
  <c r="BY401" i="17"/>
  <c r="BX401" i="17"/>
  <c r="BY407" i="17"/>
  <c r="BX407" i="17"/>
  <c r="BY413" i="17"/>
  <c r="BX413" i="17"/>
  <c r="BY419" i="17"/>
  <c r="BX419" i="17"/>
  <c r="BY425" i="17"/>
  <c r="BX425" i="17"/>
  <c r="BY431" i="17"/>
  <c r="BX431" i="17"/>
  <c r="BY437" i="17"/>
  <c r="BX437" i="17"/>
  <c r="BY443" i="17"/>
  <c r="BX443" i="17"/>
  <c r="BY449" i="17"/>
  <c r="BX449" i="17"/>
  <c r="BY455" i="17"/>
  <c r="BX455" i="17"/>
  <c r="BY461" i="17"/>
  <c r="BX461" i="17"/>
  <c r="BY467" i="17"/>
  <c r="BX467" i="17"/>
  <c r="BY473" i="17"/>
  <c r="BX473" i="17"/>
  <c r="BY479" i="17"/>
  <c r="BX479" i="17"/>
  <c r="BY485" i="17"/>
  <c r="BX485" i="17"/>
  <c r="BY491" i="17"/>
  <c r="BX491" i="17"/>
  <c r="BY497" i="17"/>
  <c r="BX497" i="17"/>
  <c r="BY423" i="17"/>
  <c r="BY466" i="17"/>
  <c r="BY396" i="17"/>
  <c r="BX396" i="17"/>
  <c r="BY402" i="17"/>
  <c r="BY408" i="17"/>
  <c r="BX408" i="17"/>
  <c r="BY414" i="17"/>
  <c r="BX414" i="17"/>
  <c r="BY420" i="17"/>
  <c r="BY426" i="17"/>
  <c r="BX426" i="17"/>
  <c r="BY432" i="17"/>
  <c r="BX432" i="17"/>
  <c r="BY438" i="17"/>
  <c r="BY444" i="17"/>
  <c r="BX444" i="17"/>
  <c r="BY450" i="17"/>
  <c r="BX450" i="17"/>
  <c r="BY456" i="17"/>
  <c r="BY462" i="17"/>
  <c r="BX462" i="17"/>
  <c r="BY468" i="17"/>
  <c r="BX468" i="17"/>
  <c r="BY474" i="17"/>
  <c r="BY480" i="17"/>
  <c r="BX480" i="17"/>
  <c r="BY486" i="17"/>
  <c r="BX486" i="17"/>
  <c r="BY492" i="17"/>
  <c r="BY498" i="17"/>
  <c r="BX498" i="17"/>
  <c r="BY405" i="17"/>
  <c r="BY448" i="17"/>
  <c r="BX470" i="17"/>
  <c r="BZ396" i="17"/>
  <c r="BZ402" i="17"/>
  <c r="BZ408" i="17"/>
  <c r="BZ414" i="17"/>
  <c r="BZ420" i="17"/>
  <c r="BZ426" i="17"/>
  <c r="BZ432" i="17"/>
  <c r="BZ438" i="17"/>
  <c r="BZ444" i="17"/>
  <c r="BZ450" i="17"/>
  <c r="BZ456" i="17"/>
  <c r="BZ462" i="17"/>
  <c r="BZ468" i="17"/>
  <c r="BZ474" i="17"/>
  <c r="BZ480" i="17"/>
  <c r="BZ486" i="17"/>
  <c r="BZ492" i="17"/>
  <c r="BZ498" i="17"/>
  <c r="BX427" i="17"/>
  <c r="BX492" i="17"/>
  <c r="BY391" i="17"/>
  <c r="BY397" i="17"/>
  <c r="BX397" i="17"/>
  <c r="BY403" i="17"/>
  <c r="BX403" i="17"/>
  <c r="BY415" i="17"/>
  <c r="BX415" i="17"/>
  <c r="BY421" i="17"/>
  <c r="BX421" i="17"/>
  <c r="BY433" i="17"/>
  <c r="BX433" i="17"/>
  <c r="BY439" i="17"/>
  <c r="BX439" i="17"/>
  <c r="BY451" i="17"/>
  <c r="BX451" i="17"/>
  <c r="BY457" i="17"/>
  <c r="BX457" i="17"/>
  <c r="BY463" i="17"/>
  <c r="BY469" i="17"/>
  <c r="BX469" i="17"/>
  <c r="BY475" i="17"/>
  <c r="BX475" i="17"/>
  <c r="BY481" i="17"/>
  <c r="BY487" i="17"/>
  <c r="BX487" i="17"/>
  <c r="BY493" i="17"/>
  <c r="BX493" i="17"/>
  <c r="BY499" i="17"/>
  <c r="BY430" i="17"/>
  <c r="BX452" i="17"/>
  <c r="BY495" i="17"/>
  <c r="BZ391" i="17"/>
  <c r="BZ397" i="17"/>
  <c r="BZ403" i="17"/>
  <c r="BZ409" i="17"/>
  <c r="BZ415" i="17"/>
  <c r="BZ421" i="17"/>
  <c r="BZ427" i="17"/>
  <c r="BZ433" i="17"/>
  <c r="BZ439" i="17"/>
  <c r="BZ445" i="17"/>
  <c r="BZ451" i="17"/>
  <c r="BZ457" i="17"/>
  <c r="BZ463" i="17"/>
  <c r="BZ469" i="17"/>
  <c r="BZ475" i="17"/>
  <c r="BZ481" i="17"/>
  <c r="BZ487" i="17"/>
  <c r="BZ493" i="17"/>
  <c r="BZ499" i="17"/>
  <c r="BX409" i="17"/>
  <c r="BX474" i="17"/>
  <c r="BY392" i="17"/>
  <c r="BX392" i="17"/>
  <c r="BY404" i="17"/>
  <c r="BX404" i="17"/>
  <c r="BY410" i="17"/>
  <c r="BX410" i="17"/>
  <c r="BY422" i="17"/>
  <c r="BX422" i="17"/>
  <c r="BY428" i="17"/>
  <c r="BX428" i="17"/>
  <c r="BY440" i="17"/>
  <c r="BX440" i="17"/>
  <c r="BY446" i="17"/>
  <c r="BX446" i="17"/>
  <c r="BY458" i="17"/>
  <c r="BX458" i="17"/>
  <c r="BY464" i="17"/>
  <c r="BX464" i="17"/>
  <c r="BY476" i="17"/>
  <c r="BX476" i="17"/>
  <c r="BY482" i="17"/>
  <c r="BX482" i="17"/>
  <c r="BY494" i="17"/>
  <c r="BX494" i="17"/>
  <c r="BY500" i="17"/>
  <c r="BX500" i="17"/>
  <c r="BY412" i="17"/>
  <c r="BX434" i="17"/>
  <c r="BY477" i="17"/>
  <c r="BZ392" i="17"/>
  <c r="BZ398" i="17"/>
  <c r="BZ404" i="17"/>
  <c r="BZ410" i="17"/>
  <c r="BZ416" i="17"/>
  <c r="BZ422" i="17"/>
  <c r="BZ428" i="17"/>
  <c r="BZ434" i="17"/>
  <c r="BZ440" i="17"/>
  <c r="BZ446" i="17"/>
  <c r="BZ452" i="17"/>
  <c r="BZ458" i="17"/>
  <c r="BZ464" i="17"/>
  <c r="BZ470" i="17"/>
  <c r="BZ476" i="17"/>
  <c r="BZ482" i="17"/>
  <c r="BZ488" i="17"/>
  <c r="BZ494" i="17"/>
  <c r="BZ500" i="17"/>
  <c r="BX391" i="17"/>
  <c r="BX456" i="17"/>
  <c r="BX499" i="17"/>
  <c r="BY393" i="17"/>
  <c r="BX393" i="17"/>
  <c r="BY399" i="17"/>
  <c r="BX399" i="17"/>
  <c r="BY411" i="17"/>
  <c r="BX411" i="17"/>
  <c r="BY417" i="17"/>
  <c r="BX417" i="17"/>
  <c r="BY429" i="17"/>
  <c r="BX429" i="17"/>
  <c r="BY435" i="17"/>
  <c r="BX435" i="17"/>
  <c r="BY447" i="17"/>
  <c r="BX447" i="17"/>
  <c r="BY453" i="17"/>
  <c r="BX453" i="17"/>
  <c r="BY465" i="17"/>
  <c r="BX465" i="17"/>
  <c r="BY471" i="17"/>
  <c r="BX471" i="17"/>
  <c r="BY483" i="17"/>
  <c r="BX483" i="17"/>
  <c r="BY489" i="17"/>
  <c r="BX489" i="17"/>
  <c r="BY501" i="17"/>
  <c r="BX501" i="17"/>
  <c r="BY394" i="17"/>
  <c r="BY459" i="17"/>
  <c r="BJ7" i="12"/>
  <c r="BJ8" i="12"/>
  <c r="BJ9" i="12"/>
  <c r="BJ10" i="12"/>
  <c r="BJ11" i="12"/>
  <c r="BJ12" i="12"/>
  <c r="BJ13" i="12"/>
  <c r="BJ14" i="12"/>
  <c r="BJ15" i="12"/>
  <c r="BJ16" i="12"/>
  <c r="BJ17" i="12"/>
  <c r="BJ18" i="12"/>
  <c r="BJ19" i="12"/>
  <c r="BJ20" i="12"/>
  <c r="BJ21" i="12"/>
  <c r="BJ22" i="12"/>
  <c r="BJ23" i="12"/>
  <c r="BJ24" i="12"/>
  <c r="BJ25" i="12"/>
  <c r="BJ26" i="12"/>
  <c r="BJ27" i="12"/>
  <c r="BJ28" i="12"/>
  <c r="BJ29" i="12"/>
  <c r="BJ30" i="12"/>
  <c r="BJ31" i="12"/>
  <c r="BJ32" i="12"/>
  <c r="BJ33" i="12"/>
  <c r="BJ34" i="12"/>
  <c r="BJ35" i="12"/>
  <c r="BJ36" i="12"/>
  <c r="BJ37" i="12"/>
  <c r="BJ38" i="12"/>
  <c r="BJ39" i="12"/>
  <c r="BJ40" i="12"/>
  <c r="BJ41" i="12"/>
  <c r="BJ42" i="12"/>
  <c r="BJ43" i="12"/>
  <c r="BJ44" i="12"/>
  <c r="BJ45" i="12"/>
  <c r="BJ46" i="12"/>
  <c r="BJ47" i="12"/>
  <c r="BJ48" i="12"/>
  <c r="BJ49" i="12"/>
  <c r="BJ50" i="12"/>
  <c r="BJ51" i="12"/>
  <c r="BJ52" i="12"/>
  <c r="BJ53" i="12"/>
  <c r="BJ54" i="12"/>
  <c r="BJ55" i="12"/>
  <c r="BJ56" i="12"/>
  <c r="BJ57" i="12"/>
  <c r="BJ58" i="12"/>
  <c r="BJ59" i="12"/>
  <c r="BJ60" i="12"/>
  <c r="BJ61" i="12"/>
  <c r="BJ62" i="12"/>
  <c r="BJ63" i="12"/>
  <c r="BJ64" i="12"/>
  <c r="BJ65" i="12"/>
  <c r="BJ66" i="12"/>
  <c r="BJ67" i="12"/>
  <c r="BJ68" i="12"/>
  <c r="BJ69" i="12"/>
  <c r="BJ70" i="12"/>
  <c r="BJ71" i="12"/>
  <c r="BJ72" i="12"/>
  <c r="BJ73" i="12"/>
  <c r="BJ74" i="12"/>
  <c r="BJ75" i="12"/>
  <c r="BJ76" i="12"/>
  <c r="BJ77" i="12"/>
  <c r="BJ78" i="12"/>
  <c r="BJ79" i="12"/>
  <c r="BJ80" i="12"/>
  <c r="BJ81" i="12"/>
  <c r="BJ82" i="12"/>
  <c r="BJ83" i="12"/>
  <c r="BJ84" i="12"/>
  <c r="BJ85" i="12"/>
  <c r="BJ86" i="12"/>
  <c r="BJ87" i="12"/>
  <c r="BJ88" i="12"/>
  <c r="BJ89" i="12"/>
  <c r="BJ90" i="12"/>
  <c r="BJ91" i="12"/>
  <c r="BJ92" i="12"/>
  <c r="BJ93" i="12"/>
  <c r="BJ94" i="12"/>
  <c r="BJ95" i="12"/>
  <c r="BJ96" i="12"/>
  <c r="BJ97" i="12"/>
  <c r="BJ98" i="12"/>
  <c r="BJ99" i="12"/>
  <c r="BJ100" i="12"/>
  <c r="BJ101" i="12"/>
  <c r="BJ102" i="12"/>
  <c r="BJ103" i="12"/>
  <c r="BJ104" i="12"/>
  <c r="BJ105" i="12"/>
  <c r="BJ106" i="12"/>
  <c r="BJ107" i="12"/>
  <c r="BJ108" i="12"/>
  <c r="BJ109" i="12"/>
  <c r="BJ110" i="12"/>
  <c r="BJ111" i="12"/>
  <c r="BJ112" i="12"/>
  <c r="BJ113" i="12"/>
  <c r="BJ114" i="12"/>
  <c r="BJ115" i="12"/>
  <c r="BJ116" i="12"/>
  <c r="BJ117" i="12"/>
  <c r="BJ118" i="12"/>
  <c r="BJ119" i="12"/>
  <c r="BJ120" i="12"/>
  <c r="BJ121" i="12"/>
  <c r="BJ122" i="12"/>
  <c r="BJ123" i="12"/>
  <c r="BJ124" i="12"/>
  <c r="BJ125" i="12"/>
  <c r="BJ126" i="12"/>
  <c r="BJ127" i="12"/>
  <c r="BJ128" i="12"/>
  <c r="BJ129" i="12"/>
  <c r="BJ130" i="12"/>
  <c r="BJ131" i="12"/>
  <c r="BJ132" i="12"/>
  <c r="BJ133" i="12"/>
  <c r="BJ134" i="12"/>
  <c r="BJ135" i="12"/>
  <c r="BJ136" i="12"/>
  <c r="BJ137" i="12"/>
  <c r="BJ138" i="12"/>
  <c r="BJ139" i="12"/>
  <c r="BJ140" i="12"/>
  <c r="BJ141" i="12"/>
  <c r="BJ142" i="12"/>
  <c r="BJ143" i="12"/>
  <c r="BJ144" i="12"/>
  <c r="BJ145" i="12"/>
  <c r="BJ146" i="12"/>
  <c r="BJ147" i="12"/>
  <c r="BJ148" i="12"/>
  <c r="BJ149" i="12"/>
  <c r="BJ150" i="12"/>
  <c r="BJ151" i="12"/>
  <c r="BJ152" i="12"/>
  <c r="BJ153" i="12"/>
  <c r="BJ154" i="12"/>
  <c r="BJ155" i="12"/>
  <c r="BJ156" i="12"/>
  <c r="BJ157" i="12"/>
  <c r="BJ158" i="12"/>
  <c r="BJ159" i="12"/>
  <c r="BJ160" i="12"/>
  <c r="BJ161" i="12"/>
  <c r="BJ162" i="12"/>
  <c r="BJ163" i="12"/>
  <c r="BJ164" i="12"/>
  <c r="BJ165" i="12"/>
  <c r="BJ166" i="12"/>
  <c r="BJ167" i="12"/>
  <c r="BJ168" i="12"/>
  <c r="BJ169" i="12"/>
  <c r="BJ170" i="12"/>
  <c r="BJ171" i="12"/>
  <c r="BJ172" i="12"/>
  <c r="BJ173" i="12"/>
  <c r="BJ174" i="12"/>
  <c r="BJ175" i="12"/>
  <c r="BJ176" i="12"/>
  <c r="BJ177" i="12"/>
  <c r="BJ178" i="12"/>
  <c r="BJ179" i="12"/>
  <c r="BJ180" i="12"/>
  <c r="BJ181" i="12"/>
  <c r="BJ182" i="12"/>
  <c r="BJ183" i="12"/>
  <c r="BJ184" i="12"/>
  <c r="BJ185" i="12"/>
  <c r="BJ186" i="12"/>
  <c r="BJ187" i="12"/>
  <c r="BJ188" i="12"/>
  <c r="BJ189" i="12"/>
  <c r="BJ190" i="12"/>
  <c r="BJ191" i="12"/>
  <c r="BJ192" i="12"/>
  <c r="BJ193" i="12"/>
  <c r="BJ194" i="12"/>
  <c r="BJ195" i="12"/>
  <c r="BJ196" i="12"/>
  <c r="BJ197" i="12"/>
  <c r="BJ198" i="12"/>
  <c r="BJ199" i="12"/>
  <c r="BJ200" i="12"/>
  <c r="BJ201" i="12"/>
  <c r="BJ202" i="12"/>
  <c r="BJ203" i="12"/>
  <c r="BJ204" i="12"/>
  <c r="BJ205" i="12"/>
  <c r="BJ206" i="12"/>
  <c r="BJ207" i="12"/>
  <c r="BJ208" i="12"/>
  <c r="BJ209" i="12"/>
  <c r="BJ210" i="12"/>
  <c r="BJ211" i="12"/>
  <c r="BJ212" i="12"/>
  <c r="BJ213" i="12"/>
  <c r="BJ214" i="12"/>
  <c r="BJ215" i="12"/>
  <c r="BJ216" i="12"/>
  <c r="BJ217" i="12"/>
  <c r="BJ218" i="12"/>
  <c r="BJ219" i="12"/>
  <c r="BJ220" i="12"/>
  <c r="BJ221" i="12"/>
  <c r="BJ222" i="12"/>
  <c r="BJ223" i="12"/>
  <c r="BJ224" i="12"/>
  <c r="BJ225" i="12"/>
  <c r="BJ226" i="12"/>
  <c r="BJ227" i="12"/>
  <c r="BJ228" i="12"/>
  <c r="BJ229" i="12"/>
  <c r="BJ230" i="12"/>
  <c r="BJ231" i="12"/>
  <c r="BJ232" i="12"/>
  <c r="BJ233" i="12"/>
  <c r="BJ234" i="12"/>
  <c r="BJ235" i="12"/>
  <c r="BJ236" i="12"/>
  <c r="BJ237" i="12"/>
  <c r="BJ238" i="12"/>
  <c r="BJ239" i="12"/>
  <c r="BJ240" i="12"/>
  <c r="BJ241" i="12"/>
  <c r="BJ242" i="12"/>
  <c r="BJ243" i="12"/>
  <c r="BJ244" i="12"/>
  <c r="BJ245" i="12"/>
  <c r="BJ246" i="12"/>
  <c r="BJ247" i="12"/>
  <c r="BJ248" i="12"/>
  <c r="BJ249" i="12"/>
  <c r="BJ250" i="12"/>
  <c r="BJ251" i="12"/>
  <c r="BJ252" i="12"/>
  <c r="BJ253" i="12"/>
  <c r="BJ254" i="12"/>
  <c r="BJ255" i="12"/>
  <c r="BJ256" i="12"/>
  <c r="BJ257" i="12"/>
  <c r="BJ258" i="12"/>
  <c r="BJ259" i="12"/>
  <c r="BJ260" i="12"/>
  <c r="BJ261" i="12"/>
  <c r="BJ262" i="12"/>
  <c r="BJ263" i="12"/>
  <c r="BJ264" i="12"/>
  <c r="BJ265" i="12"/>
  <c r="BJ266" i="12"/>
  <c r="BJ267" i="12"/>
  <c r="BJ268" i="12"/>
  <c r="BJ269" i="12"/>
  <c r="BJ270" i="12"/>
  <c r="BJ271" i="12"/>
  <c r="BJ272" i="12"/>
  <c r="BJ273" i="12"/>
  <c r="BJ274" i="12"/>
  <c r="BJ275" i="12"/>
  <c r="BJ276" i="12"/>
  <c r="BJ277" i="12"/>
  <c r="BJ278" i="12"/>
  <c r="BJ279" i="12"/>
  <c r="BJ280" i="12"/>
  <c r="BJ281" i="12"/>
  <c r="BJ282" i="12"/>
  <c r="BJ283" i="12"/>
  <c r="BJ284" i="12"/>
  <c r="BJ285" i="12"/>
  <c r="BJ286" i="12"/>
  <c r="BJ287" i="12"/>
  <c r="BJ288" i="12"/>
  <c r="BJ289" i="12"/>
  <c r="BJ290" i="12"/>
  <c r="BJ291" i="12"/>
  <c r="BJ292" i="12"/>
  <c r="BJ293" i="12"/>
  <c r="BJ294" i="12"/>
  <c r="BJ295" i="12"/>
  <c r="BJ296" i="12"/>
  <c r="BJ297" i="12"/>
  <c r="BJ298" i="12"/>
  <c r="BJ299" i="12"/>
  <c r="BJ300" i="12"/>
  <c r="BJ301" i="12"/>
  <c r="BJ302" i="12"/>
  <c r="BJ303" i="12"/>
  <c r="BJ304" i="12"/>
  <c r="BJ305" i="12"/>
  <c r="BJ306" i="12"/>
  <c r="BJ307" i="12"/>
  <c r="BJ308" i="12"/>
  <c r="BJ309" i="12"/>
  <c r="BJ310" i="12"/>
  <c r="BJ311" i="12"/>
  <c r="BJ312" i="12"/>
  <c r="BJ313" i="12"/>
  <c r="BJ314" i="12"/>
  <c r="BJ315" i="12"/>
  <c r="BJ316" i="12"/>
  <c r="BJ317" i="12"/>
  <c r="BJ318" i="12"/>
  <c r="BJ319" i="12"/>
  <c r="BJ320" i="12"/>
  <c r="BJ321" i="12"/>
  <c r="BJ322" i="12"/>
  <c r="BJ323" i="12"/>
  <c r="BJ324" i="12"/>
  <c r="BJ325" i="12"/>
  <c r="BJ326" i="12"/>
  <c r="BJ327" i="12"/>
  <c r="BJ328" i="12"/>
  <c r="BJ329" i="12"/>
  <c r="BJ330" i="12"/>
  <c r="BJ331" i="12"/>
  <c r="BJ332" i="12"/>
  <c r="BJ333" i="12"/>
  <c r="BJ334" i="12"/>
  <c r="BJ335" i="12"/>
  <c r="BJ336" i="12"/>
  <c r="BJ337" i="12"/>
  <c r="BJ338" i="12"/>
  <c r="BJ339" i="12"/>
  <c r="BJ340" i="12"/>
  <c r="BJ341" i="12"/>
  <c r="BJ342" i="12"/>
  <c r="BJ343" i="12"/>
  <c r="BJ344" i="12"/>
  <c r="BJ345" i="12"/>
  <c r="BJ346" i="12"/>
  <c r="BJ347" i="12"/>
  <c r="BJ348" i="12"/>
  <c r="BJ349" i="12"/>
  <c r="BJ350" i="12"/>
  <c r="BJ351" i="12"/>
  <c r="BJ352" i="12"/>
  <c r="BJ353" i="12"/>
  <c r="BJ354" i="12"/>
  <c r="BJ355" i="12"/>
  <c r="BJ356" i="12"/>
  <c r="BJ357" i="12"/>
  <c r="BJ358" i="12"/>
  <c r="BJ359" i="12"/>
  <c r="BJ360" i="12"/>
  <c r="BJ361" i="12"/>
  <c r="BJ362" i="12"/>
  <c r="BJ363" i="12"/>
  <c r="BJ364" i="12"/>
  <c r="BJ365" i="12"/>
  <c r="BJ366" i="12"/>
  <c r="BJ367" i="12"/>
  <c r="BJ368" i="12"/>
  <c r="BJ369" i="12"/>
  <c r="BJ370" i="12"/>
  <c r="BJ371" i="12"/>
  <c r="BJ372" i="12"/>
  <c r="BJ373" i="12"/>
  <c r="BJ374" i="12"/>
  <c r="BJ375" i="12"/>
  <c r="BJ376" i="12"/>
  <c r="BJ377" i="12"/>
  <c r="BJ378" i="12"/>
  <c r="BJ379" i="12"/>
  <c r="BJ380" i="12"/>
  <c r="BJ381" i="12"/>
  <c r="BJ382" i="12"/>
  <c r="BJ383" i="12"/>
  <c r="BJ384" i="12"/>
  <c r="BJ385" i="12"/>
  <c r="BJ386" i="12"/>
  <c r="BJ387" i="12"/>
  <c r="BJ388" i="12"/>
  <c r="BJ389" i="12"/>
  <c r="BJ390" i="12"/>
  <c r="BJ391" i="12"/>
  <c r="BJ392" i="12"/>
  <c r="BJ393" i="12"/>
  <c r="BJ394" i="12"/>
  <c r="BJ395" i="12"/>
  <c r="BJ396" i="12"/>
  <c r="BJ397" i="12"/>
  <c r="BJ398" i="12"/>
  <c r="BJ399" i="12"/>
  <c r="BJ400" i="12"/>
  <c r="BJ401" i="12"/>
  <c r="BJ402" i="12"/>
  <c r="BJ403" i="12"/>
  <c r="BJ404" i="12"/>
  <c r="BJ405" i="12"/>
  <c r="BJ406" i="12"/>
  <c r="BJ407" i="12"/>
  <c r="BJ408" i="12"/>
  <c r="BJ409" i="12"/>
  <c r="BJ410" i="12"/>
  <c r="BJ411" i="12"/>
  <c r="BJ412" i="12"/>
  <c r="BJ413" i="12"/>
  <c r="BJ414" i="12"/>
  <c r="BJ415" i="12"/>
  <c r="BJ416" i="12"/>
  <c r="BJ417" i="12"/>
  <c r="BJ418" i="12"/>
  <c r="BJ419" i="12"/>
  <c r="BJ420" i="12"/>
  <c r="BJ421" i="12"/>
  <c r="BJ422" i="12"/>
  <c r="BJ423" i="12"/>
  <c r="BJ424" i="12"/>
  <c r="BJ425" i="12"/>
  <c r="BJ426" i="12"/>
  <c r="BJ427" i="12"/>
  <c r="BJ428" i="12"/>
  <c r="BJ429" i="12"/>
  <c r="BJ430" i="12"/>
  <c r="BJ431" i="12"/>
  <c r="BJ432" i="12"/>
  <c r="BJ433" i="12"/>
  <c r="BJ434" i="12"/>
  <c r="BJ435" i="12"/>
  <c r="BJ436" i="12"/>
  <c r="BJ437" i="12"/>
  <c r="BJ438" i="12"/>
  <c r="BJ439" i="12"/>
  <c r="BJ440" i="12"/>
  <c r="BJ441" i="12"/>
  <c r="BJ442" i="12"/>
  <c r="BJ443" i="12"/>
  <c r="BJ444" i="12"/>
  <c r="BJ445" i="12"/>
  <c r="BJ446" i="12"/>
  <c r="BJ447" i="12"/>
  <c r="BJ448" i="12"/>
  <c r="BJ449" i="12"/>
  <c r="BJ450" i="12"/>
  <c r="BJ451" i="12"/>
  <c r="BJ452" i="12"/>
  <c r="BJ453" i="12"/>
  <c r="BJ454" i="12"/>
  <c r="BJ455" i="12"/>
  <c r="BJ456" i="12"/>
  <c r="BJ457" i="12"/>
  <c r="BJ458" i="12"/>
  <c r="BJ459" i="12"/>
  <c r="BJ460" i="12"/>
  <c r="BJ461" i="12"/>
  <c r="BJ462" i="12"/>
  <c r="BJ463" i="12"/>
  <c r="BJ464" i="12"/>
  <c r="BJ465" i="12"/>
  <c r="BJ466" i="12"/>
  <c r="BJ467" i="12"/>
  <c r="BJ468" i="12"/>
  <c r="BJ469" i="12"/>
  <c r="BJ470" i="12"/>
  <c r="BJ471" i="12"/>
  <c r="BJ472" i="12"/>
  <c r="BJ473" i="12"/>
  <c r="BJ474" i="12"/>
  <c r="BJ475" i="12"/>
  <c r="BJ476" i="12"/>
  <c r="BJ477" i="12"/>
  <c r="BJ478" i="12"/>
  <c r="BJ479" i="12"/>
  <c r="BJ480" i="12"/>
  <c r="BJ481" i="12"/>
  <c r="BJ482" i="12"/>
  <c r="BJ483" i="12"/>
  <c r="BJ484" i="12"/>
  <c r="BJ485" i="12"/>
  <c r="BJ486" i="12"/>
  <c r="BJ487" i="12"/>
  <c r="BJ488" i="12"/>
  <c r="BJ489" i="12"/>
  <c r="BJ490" i="12"/>
  <c r="BJ491" i="12"/>
  <c r="BJ492" i="12"/>
  <c r="BJ493" i="12"/>
  <c r="BJ494" i="12"/>
  <c r="BJ495" i="12"/>
  <c r="BJ496" i="12"/>
  <c r="BJ497" i="12"/>
  <c r="BJ498" i="12"/>
  <c r="BJ499" i="12"/>
  <c r="BJ500" i="12"/>
  <c r="BJ501" i="12"/>
  <c r="BJ502" i="12"/>
  <c r="BJ503" i="12"/>
  <c r="BJ504" i="12"/>
  <c r="BJ6" i="12"/>
  <c r="BI7" i="12"/>
  <c r="BI8" i="12"/>
  <c r="BI9" i="12"/>
  <c r="BI10" i="12"/>
  <c r="BI11" i="12"/>
  <c r="BI12" i="12"/>
  <c r="BI13" i="12"/>
  <c r="BI14" i="12"/>
  <c r="BI15" i="12"/>
  <c r="BI16" i="12"/>
  <c r="BI17" i="12"/>
  <c r="BI18" i="12"/>
  <c r="BI19" i="12"/>
  <c r="BI20" i="12"/>
  <c r="BI21" i="12"/>
  <c r="BI22" i="12"/>
  <c r="BI23" i="12"/>
  <c r="BI24" i="12"/>
  <c r="BI25" i="12"/>
  <c r="BI26" i="12"/>
  <c r="BI27" i="12"/>
  <c r="BI28" i="12"/>
  <c r="BI29" i="12"/>
  <c r="BI30" i="12"/>
  <c r="BI31" i="12"/>
  <c r="BI32" i="12"/>
  <c r="BI33" i="12"/>
  <c r="BI34" i="12"/>
  <c r="BI35" i="12"/>
  <c r="BI36" i="12"/>
  <c r="BI37" i="12"/>
  <c r="BI38" i="12"/>
  <c r="BI39" i="12"/>
  <c r="BI40" i="12"/>
  <c r="BI41" i="12"/>
  <c r="BI42" i="12"/>
  <c r="BI43" i="12"/>
  <c r="BI44" i="12"/>
  <c r="BI45" i="12"/>
  <c r="BI46" i="12"/>
  <c r="BI47" i="12"/>
  <c r="BI48" i="12"/>
  <c r="BI49" i="12"/>
  <c r="BI50" i="12"/>
  <c r="BI51" i="12"/>
  <c r="BI52" i="12"/>
  <c r="BI53" i="12"/>
  <c r="BI54" i="12"/>
  <c r="BI55" i="12"/>
  <c r="BI56" i="12"/>
  <c r="BI57" i="12"/>
  <c r="BI58" i="12"/>
  <c r="BI59" i="12"/>
  <c r="BI60" i="12"/>
  <c r="BI61" i="12"/>
  <c r="BI62" i="12"/>
  <c r="BI63" i="12"/>
  <c r="BI64" i="12"/>
  <c r="BI65" i="12"/>
  <c r="BI66" i="12"/>
  <c r="BI67" i="12"/>
  <c r="BI68" i="12"/>
  <c r="BI69" i="12"/>
  <c r="BI70" i="12"/>
  <c r="BI71" i="12"/>
  <c r="BI72" i="12"/>
  <c r="BI73" i="12"/>
  <c r="BI74" i="12"/>
  <c r="BI75" i="12"/>
  <c r="BI76" i="12"/>
  <c r="BI77" i="12"/>
  <c r="BI78" i="12"/>
  <c r="BI79" i="12"/>
  <c r="BI80" i="12"/>
  <c r="BI81" i="12"/>
  <c r="BI82" i="12"/>
  <c r="BI83" i="12"/>
  <c r="BI84" i="12"/>
  <c r="BI85" i="12"/>
  <c r="BI86" i="12"/>
  <c r="BI87" i="12"/>
  <c r="BI88" i="12"/>
  <c r="BI89" i="12"/>
  <c r="BI90" i="12"/>
  <c r="BI91" i="12"/>
  <c r="BI92" i="12"/>
  <c r="BI93" i="12"/>
  <c r="BI94" i="12"/>
  <c r="BI95" i="12"/>
  <c r="BI96" i="12"/>
  <c r="BI97" i="12"/>
  <c r="BI98" i="12"/>
  <c r="BI99" i="12"/>
  <c r="BI100" i="12"/>
  <c r="BI101" i="12"/>
  <c r="BI102" i="12"/>
  <c r="BI103" i="12"/>
  <c r="BI104" i="12"/>
  <c r="BI105" i="12"/>
  <c r="BI106" i="12"/>
  <c r="BI107" i="12"/>
  <c r="BI108" i="12"/>
  <c r="BI109" i="12"/>
  <c r="BI110" i="12"/>
  <c r="BI111" i="12"/>
  <c r="BI112" i="12"/>
  <c r="BI113" i="12"/>
  <c r="BI114" i="12"/>
  <c r="BI115" i="12"/>
  <c r="BI116" i="12"/>
  <c r="BI117" i="12"/>
  <c r="BI118" i="12"/>
  <c r="BI119" i="12"/>
  <c r="BI120" i="12"/>
  <c r="BI121" i="12"/>
  <c r="BI122" i="12"/>
  <c r="BI123" i="12"/>
  <c r="BI124" i="12"/>
  <c r="BI125" i="12"/>
  <c r="BI126" i="12"/>
  <c r="BI127" i="12"/>
  <c r="BI128" i="12"/>
  <c r="BI129" i="12"/>
  <c r="BI130" i="12"/>
  <c r="BI131" i="12"/>
  <c r="BI132" i="12"/>
  <c r="BI133" i="12"/>
  <c r="BI134" i="12"/>
  <c r="BI135" i="12"/>
  <c r="BI136" i="12"/>
  <c r="BI137" i="12"/>
  <c r="BI138" i="12"/>
  <c r="BI139" i="12"/>
  <c r="BI140" i="12"/>
  <c r="BI141" i="12"/>
  <c r="BI142" i="12"/>
  <c r="BI143" i="12"/>
  <c r="BI144" i="12"/>
  <c r="BI145" i="12"/>
  <c r="BI146" i="12"/>
  <c r="BI147" i="12"/>
  <c r="BI148" i="12"/>
  <c r="BI149" i="12"/>
  <c r="BI150" i="12"/>
  <c r="BI151" i="12"/>
  <c r="BI152" i="12"/>
  <c r="BI153" i="12"/>
  <c r="BI154" i="12"/>
  <c r="BI155" i="12"/>
  <c r="BI156" i="12"/>
  <c r="BI157" i="12"/>
  <c r="BI158" i="12"/>
  <c r="BI159" i="12"/>
  <c r="BI160" i="12"/>
  <c r="BI161" i="12"/>
  <c r="BI162" i="12"/>
  <c r="BI163" i="12"/>
  <c r="BI164" i="12"/>
  <c r="BI165" i="12"/>
  <c r="BI166" i="12"/>
  <c r="BI167" i="12"/>
  <c r="BI168" i="12"/>
  <c r="BI169" i="12"/>
  <c r="BI170" i="12"/>
  <c r="BI171" i="12"/>
  <c r="BI172" i="12"/>
  <c r="BI173" i="12"/>
  <c r="BI174" i="12"/>
  <c r="BI175" i="12"/>
  <c r="BI176" i="12"/>
  <c r="BI177" i="12"/>
  <c r="BI178" i="12"/>
  <c r="BI179" i="12"/>
  <c r="BI180" i="12"/>
  <c r="BI181" i="12"/>
  <c r="BI182" i="12"/>
  <c r="BI183" i="12"/>
  <c r="BI184" i="12"/>
  <c r="BI185" i="12"/>
  <c r="BI186" i="12"/>
  <c r="BI187" i="12"/>
  <c r="BI188" i="12"/>
  <c r="BI189" i="12"/>
  <c r="BI190" i="12"/>
  <c r="BI191" i="12"/>
  <c r="BI192" i="12"/>
  <c r="BI193" i="12"/>
  <c r="BI194" i="12"/>
  <c r="BI195" i="12"/>
  <c r="BI196" i="12"/>
  <c r="BI197" i="12"/>
  <c r="BI198" i="12"/>
  <c r="BI199" i="12"/>
  <c r="BI200" i="12"/>
  <c r="BI201" i="12"/>
  <c r="BI202" i="12"/>
  <c r="BI203" i="12"/>
  <c r="BI204" i="12"/>
  <c r="BI205" i="12"/>
  <c r="BI206" i="12"/>
  <c r="BI207" i="12"/>
  <c r="BI208" i="12"/>
  <c r="BI209" i="12"/>
  <c r="BI210" i="12"/>
  <c r="BI211" i="12"/>
  <c r="BI212" i="12"/>
  <c r="BI213" i="12"/>
  <c r="BI214" i="12"/>
  <c r="BI215" i="12"/>
  <c r="BI216" i="12"/>
  <c r="BI217" i="12"/>
  <c r="BI218" i="12"/>
  <c r="BI219" i="12"/>
  <c r="BI220" i="12"/>
  <c r="BI221" i="12"/>
  <c r="BI222" i="12"/>
  <c r="BI223" i="12"/>
  <c r="BI224" i="12"/>
  <c r="BI225" i="12"/>
  <c r="BI226" i="12"/>
  <c r="BI227" i="12"/>
  <c r="BI228" i="12"/>
  <c r="BI229" i="12"/>
  <c r="BI230" i="12"/>
  <c r="BI231" i="12"/>
  <c r="BI232" i="12"/>
  <c r="BI233" i="12"/>
  <c r="BI234" i="12"/>
  <c r="BI235" i="12"/>
  <c r="BI236" i="12"/>
  <c r="BI237" i="12"/>
  <c r="BI238" i="12"/>
  <c r="BI239" i="12"/>
  <c r="BI240" i="12"/>
  <c r="BI241" i="12"/>
  <c r="BI242" i="12"/>
  <c r="BI243" i="12"/>
  <c r="BI244" i="12"/>
  <c r="BI245" i="12"/>
  <c r="BI246" i="12"/>
  <c r="BI247" i="12"/>
  <c r="BI248" i="12"/>
  <c r="BI249" i="12"/>
  <c r="BI250" i="12"/>
  <c r="BI251" i="12"/>
  <c r="BI252" i="12"/>
  <c r="BI253" i="12"/>
  <c r="BI254" i="12"/>
  <c r="BI255" i="12"/>
  <c r="BI256" i="12"/>
  <c r="BI257" i="12"/>
  <c r="BI258" i="12"/>
  <c r="BI259" i="12"/>
  <c r="BI260" i="12"/>
  <c r="BI261" i="12"/>
  <c r="BI262" i="12"/>
  <c r="BI263" i="12"/>
  <c r="BI264" i="12"/>
  <c r="BI265" i="12"/>
  <c r="BI266" i="12"/>
  <c r="BI267" i="12"/>
  <c r="BI268" i="12"/>
  <c r="BI269" i="12"/>
  <c r="BI270" i="12"/>
  <c r="BI271" i="12"/>
  <c r="BI272" i="12"/>
  <c r="BI273" i="12"/>
  <c r="BI274" i="12"/>
  <c r="BI275" i="12"/>
  <c r="BI276" i="12"/>
  <c r="BI277" i="12"/>
  <c r="BI278" i="12"/>
  <c r="BI279" i="12"/>
  <c r="BI280" i="12"/>
  <c r="BI281" i="12"/>
  <c r="BI282" i="12"/>
  <c r="BI283" i="12"/>
  <c r="BI284" i="12"/>
  <c r="BI285" i="12"/>
  <c r="BI286" i="12"/>
  <c r="BI287" i="12"/>
  <c r="BI288" i="12"/>
  <c r="BI289" i="12"/>
  <c r="BI290" i="12"/>
  <c r="BI291" i="12"/>
  <c r="BI292" i="12"/>
  <c r="BI293" i="12"/>
  <c r="BI294" i="12"/>
  <c r="BI295" i="12"/>
  <c r="BI296" i="12"/>
  <c r="BI297" i="12"/>
  <c r="BI298" i="12"/>
  <c r="BI299" i="12"/>
  <c r="BI300" i="12"/>
  <c r="BI301" i="12"/>
  <c r="BI302" i="12"/>
  <c r="BI303" i="12"/>
  <c r="BI304" i="12"/>
  <c r="BI305" i="12"/>
  <c r="BI306" i="12"/>
  <c r="BI307" i="12"/>
  <c r="BI308" i="12"/>
  <c r="BI309" i="12"/>
  <c r="BI310" i="12"/>
  <c r="BI311" i="12"/>
  <c r="BI312" i="12"/>
  <c r="BI313" i="12"/>
  <c r="BI314" i="12"/>
  <c r="BI315" i="12"/>
  <c r="BI316" i="12"/>
  <c r="BI317" i="12"/>
  <c r="BI318" i="12"/>
  <c r="BI319" i="12"/>
  <c r="BI320" i="12"/>
  <c r="BI321" i="12"/>
  <c r="BI322" i="12"/>
  <c r="BI323" i="12"/>
  <c r="BI324" i="12"/>
  <c r="BI325" i="12"/>
  <c r="BI326" i="12"/>
  <c r="BI327" i="12"/>
  <c r="BI328" i="12"/>
  <c r="BI329" i="12"/>
  <c r="BI330" i="12"/>
  <c r="BI331" i="12"/>
  <c r="BI332" i="12"/>
  <c r="BI333" i="12"/>
  <c r="BI334" i="12"/>
  <c r="BI335" i="12"/>
  <c r="BI336" i="12"/>
  <c r="BI337" i="12"/>
  <c r="BI338" i="12"/>
  <c r="BI339" i="12"/>
  <c r="BI340" i="12"/>
  <c r="BI341" i="12"/>
  <c r="BI342" i="12"/>
  <c r="BI343" i="12"/>
  <c r="BI344" i="12"/>
  <c r="BI345" i="12"/>
  <c r="BI346" i="12"/>
  <c r="BI347" i="12"/>
  <c r="BI348" i="12"/>
  <c r="BI349" i="12"/>
  <c r="BI350" i="12"/>
  <c r="BI351" i="12"/>
  <c r="BI352" i="12"/>
  <c r="BI353" i="12"/>
  <c r="BI354" i="12"/>
  <c r="BI355" i="12"/>
  <c r="BI356" i="12"/>
  <c r="BI357" i="12"/>
  <c r="BI358" i="12"/>
  <c r="BI359" i="12"/>
  <c r="BI360" i="12"/>
  <c r="BI361" i="12"/>
  <c r="BI362" i="12"/>
  <c r="BI363" i="12"/>
  <c r="BI364" i="12"/>
  <c r="BI365" i="12"/>
  <c r="BI366" i="12"/>
  <c r="BI367" i="12"/>
  <c r="BI368" i="12"/>
  <c r="BI369" i="12"/>
  <c r="BI370" i="12"/>
  <c r="BI371" i="12"/>
  <c r="BI372" i="12"/>
  <c r="BI373" i="12"/>
  <c r="BI374" i="12"/>
  <c r="BI375" i="12"/>
  <c r="BI376" i="12"/>
  <c r="BI377" i="12"/>
  <c r="BI378" i="12"/>
  <c r="BI379" i="12"/>
  <c r="BI380" i="12"/>
  <c r="BI381" i="12"/>
  <c r="BI382" i="12"/>
  <c r="BI383" i="12"/>
  <c r="BI384" i="12"/>
  <c r="BI385" i="12"/>
  <c r="BI386" i="12"/>
  <c r="BI387" i="12"/>
  <c r="BI388" i="12"/>
  <c r="BI389" i="12"/>
  <c r="BI390" i="12"/>
  <c r="BI391" i="12"/>
  <c r="BI392" i="12"/>
  <c r="BI393" i="12"/>
  <c r="BI394" i="12"/>
  <c r="BI395" i="12"/>
  <c r="BI396" i="12"/>
  <c r="BI397" i="12"/>
  <c r="BI398" i="12"/>
  <c r="BI399" i="12"/>
  <c r="BI400" i="12"/>
  <c r="BI401" i="12"/>
  <c r="BI402" i="12"/>
  <c r="BI403" i="12"/>
  <c r="BI404" i="12"/>
  <c r="BI405" i="12"/>
  <c r="BI406" i="12"/>
  <c r="BI407" i="12"/>
  <c r="BI408" i="12"/>
  <c r="BI409" i="12"/>
  <c r="BI410" i="12"/>
  <c r="BI411" i="12"/>
  <c r="BI412" i="12"/>
  <c r="BI413" i="12"/>
  <c r="BI414" i="12"/>
  <c r="BI415" i="12"/>
  <c r="BI416" i="12"/>
  <c r="BI417" i="12"/>
  <c r="BI418" i="12"/>
  <c r="BI419" i="12"/>
  <c r="BI420" i="12"/>
  <c r="BI421" i="12"/>
  <c r="BI422" i="12"/>
  <c r="BI423" i="12"/>
  <c r="BI424" i="12"/>
  <c r="BI425" i="12"/>
  <c r="BI426" i="12"/>
  <c r="BI427" i="12"/>
  <c r="BI428" i="12"/>
  <c r="BI429" i="12"/>
  <c r="BI430" i="12"/>
  <c r="BI431" i="12"/>
  <c r="BI432" i="12"/>
  <c r="BI433" i="12"/>
  <c r="BI434" i="12"/>
  <c r="BI435" i="12"/>
  <c r="BI436" i="12"/>
  <c r="BI437" i="12"/>
  <c r="BI438" i="12"/>
  <c r="BI439" i="12"/>
  <c r="BI440" i="12"/>
  <c r="BI441" i="12"/>
  <c r="BI442" i="12"/>
  <c r="BI443" i="12"/>
  <c r="BI444" i="12"/>
  <c r="BI445" i="12"/>
  <c r="BI446" i="12"/>
  <c r="BI447" i="12"/>
  <c r="BI448" i="12"/>
  <c r="BI449" i="12"/>
  <c r="BI450" i="12"/>
  <c r="BI451" i="12"/>
  <c r="BI452" i="12"/>
  <c r="BI453" i="12"/>
  <c r="BI454" i="12"/>
  <c r="BI455" i="12"/>
  <c r="BI456" i="12"/>
  <c r="BI457" i="12"/>
  <c r="BI458" i="12"/>
  <c r="BI459" i="12"/>
  <c r="BI460" i="12"/>
  <c r="BI461" i="12"/>
  <c r="BI462" i="12"/>
  <c r="BI463" i="12"/>
  <c r="BI464" i="12"/>
  <c r="BI465" i="12"/>
  <c r="BI466" i="12"/>
  <c r="BI467" i="12"/>
  <c r="BI468" i="12"/>
  <c r="BI469" i="12"/>
  <c r="BI470" i="12"/>
  <c r="BI471" i="12"/>
  <c r="BI472" i="12"/>
  <c r="BI473" i="12"/>
  <c r="BI474" i="12"/>
  <c r="BI475" i="12"/>
  <c r="BI476" i="12"/>
  <c r="BI477" i="12"/>
  <c r="BI478" i="12"/>
  <c r="BI479" i="12"/>
  <c r="BI480" i="12"/>
  <c r="BI481" i="12"/>
  <c r="BI482" i="12"/>
  <c r="BI483" i="12"/>
  <c r="BI484" i="12"/>
  <c r="BI485" i="12"/>
  <c r="BI486" i="12"/>
  <c r="BI487" i="12"/>
  <c r="BI488" i="12"/>
  <c r="BI489" i="12"/>
  <c r="BI490" i="12"/>
  <c r="BI491" i="12"/>
  <c r="BI492" i="12"/>
  <c r="BI493" i="12"/>
  <c r="BI494" i="12"/>
  <c r="BI495" i="12"/>
  <c r="BI496" i="12"/>
  <c r="BI497" i="12"/>
  <c r="BI498" i="12"/>
  <c r="BI499" i="12"/>
  <c r="BI500" i="12"/>
  <c r="BI501" i="12"/>
  <c r="BI502" i="12"/>
  <c r="BI503" i="12"/>
  <c r="BI504" i="12"/>
  <c r="BI6" i="12"/>
  <c r="BH7" i="12"/>
  <c r="BH8" i="12"/>
  <c r="BH9" i="12"/>
  <c r="BH10" i="12"/>
  <c r="BH11" i="12"/>
  <c r="BH12" i="12"/>
  <c r="BH13" i="12"/>
  <c r="BH14" i="12"/>
  <c r="BH15" i="12"/>
  <c r="BH16" i="12"/>
  <c r="BH17" i="12"/>
  <c r="BH18" i="12"/>
  <c r="BH19" i="12"/>
  <c r="BH20" i="12"/>
  <c r="BH21" i="12"/>
  <c r="BH22" i="12"/>
  <c r="BH23" i="12"/>
  <c r="BH24" i="12"/>
  <c r="BH25" i="12"/>
  <c r="BH26" i="12"/>
  <c r="BH27" i="12"/>
  <c r="BH28" i="12"/>
  <c r="BH29" i="12"/>
  <c r="BH30" i="12"/>
  <c r="BH31" i="12"/>
  <c r="BH32" i="12"/>
  <c r="BH33" i="12"/>
  <c r="BH34" i="12"/>
  <c r="BH35" i="12"/>
  <c r="BH36" i="12"/>
  <c r="BH37" i="12"/>
  <c r="BH38" i="12"/>
  <c r="BH39" i="12"/>
  <c r="BH40" i="12"/>
  <c r="BH41" i="12"/>
  <c r="BH42" i="12"/>
  <c r="BH43" i="12"/>
  <c r="BH44" i="12"/>
  <c r="BH45" i="12"/>
  <c r="BH46" i="12"/>
  <c r="BH47" i="12"/>
  <c r="BH48" i="12"/>
  <c r="BH49" i="12"/>
  <c r="BH50" i="12"/>
  <c r="BH51" i="12"/>
  <c r="BH52" i="12"/>
  <c r="BH53" i="12"/>
  <c r="BH54" i="12"/>
  <c r="BH55" i="12"/>
  <c r="BH56" i="12"/>
  <c r="BH57" i="12"/>
  <c r="BH58" i="12"/>
  <c r="BH59" i="12"/>
  <c r="BH60" i="12"/>
  <c r="BH61" i="12"/>
  <c r="BH62" i="12"/>
  <c r="BH63" i="12"/>
  <c r="BH64" i="12"/>
  <c r="BH65" i="12"/>
  <c r="BH66" i="12"/>
  <c r="BH67" i="12"/>
  <c r="BH68" i="12"/>
  <c r="BH69" i="12"/>
  <c r="BH70" i="12"/>
  <c r="BH71" i="12"/>
  <c r="BH72" i="12"/>
  <c r="BH73" i="12"/>
  <c r="BH74" i="12"/>
  <c r="BH75" i="12"/>
  <c r="BH76" i="12"/>
  <c r="BH77" i="12"/>
  <c r="BH78" i="12"/>
  <c r="BH79" i="12"/>
  <c r="BH80" i="12"/>
  <c r="BH81" i="12"/>
  <c r="BH82" i="12"/>
  <c r="BH83" i="12"/>
  <c r="BH84" i="12"/>
  <c r="BH85" i="12"/>
  <c r="BH86" i="12"/>
  <c r="BH87" i="12"/>
  <c r="BH88" i="12"/>
  <c r="BH89" i="12"/>
  <c r="BH90" i="12"/>
  <c r="BH91" i="12"/>
  <c r="BH92" i="12"/>
  <c r="BH93" i="12"/>
  <c r="BH94" i="12"/>
  <c r="BH95" i="12"/>
  <c r="BH96" i="12"/>
  <c r="BH97" i="12"/>
  <c r="BH98" i="12"/>
  <c r="BH99" i="12"/>
  <c r="BH100" i="12"/>
  <c r="BH101" i="12"/>
  <c r="BH102" i="12"/>
  <c r="BH103" i="12"/>
  <c r="BH104" i="12"/>
  <c r="BH105" i="12"/>
  <c r="BH106" i="12"/>
  <c r="BH107" i="12"/>
  <c r="BH108" i="12"/>
  <c r="BH109" i="12"/>
  <c r="BH110" i="12"/>
  <c r="BH111" i="12"/>
  <c r="BH112" i="12"/>
  <c r="BH113" i="12"/>
  <c r="BH114" i="12"/>
  <c r="BH115" i="12"/>
  <c r="BH116" i="12"/>
  <c r="BH117" i="12"/>
  <c r="BH118" i="12"/>
  <c r="BH119" i="12"/>
  <c r="BH120" i="12"/>
  <c r="BH121" i="12"/>
  <c r="BH122" i="12"/>
  <c r="BH123" i="12"/>
  <c r="BH124" i="12"/>
  <c r="BH125" i="12"/>
  <c r="BH126" i="12"/>
  <c r="BH127" i="12"/>
  <c r="BH128" i="12"/>
  <c r="BH129" i="12"/>
  <c r="BH130" i="12"/>
  <c r="BH131" i="12"/>
  <c r="BH132" i="12"/>
  <c r="BH133" i="12"/>
  <c r="BH134" i="12"/>
  <c r="BH135" i="12"/>
  <c r="BH136" i="12"/>
  <c r="BH137" i="12"/>
  <c r="BH138" i="12"/>
  <c r="BH139" i="12"/>
  <c r="BH140" i="12"/>
  <c r="BH141" i="12"/>
  <c r="BH142" i="12"/>
  <c r="BH143" i="12"/>
  <c r="BH144" i="12"/>
  <c r="BH145" i="12"/>
  <c r="BH146" i="12"/>
  <c r="BH147" i="12"/>
  <c r="BH148" i="12"/>
  <c r="BH149" i="12"/>
  <c r="BH150" i="12"/>
  <c r="BH151" i="12"/>
  <c r="BH152" i="12"/>
  <c r="BH153" i="12"/>
  <c r="BH154" i="12"/>
  <c r="BH155" i="12"/>
  <c r="BH156" i="12"/>
  <c r="BH157" i="12"/>
  <c r="BH158" i="12"/>
  <c r="BH159" i="12"/>
  <c r="BH160" i="12"/>
  <c r="BH161" i="12"/>
  <c r="BH162" i="12"/>
  <c r="BH163" i="12"/>
  <c r="BH164" i="12"/>
  <c r="BH165" i="12"/>
  <c r="BH166" i="12"/>
  <c r="BH167" i="12"/>
  <c r="BH168" i="12"/>
  <c r="BH169" i="12"/>
  <c r="BH170" i="12"/>
  <c r="BH171" i="12"/>
  <c r="BH172" i="12"/>
  <c r="BH173" i="12"/>
  <c r="BH174" i="12"/>
  <c r="BH175" i="12"/>
  <c r="BH176" i="12"/>
  <c r="BH177" i="12"/>
  <c r="BH178" i="12"/>
  <c r="BH179" i="12"/>
  <c r="BH180" i="12"/>
  <c r="BH181" i="12"/>
  <c r="BH182" i="12"/>
  <c r="BH183" i="12"/>
  <c r="BH184" i="12"/>
  <c r="BH185" i="12"/>
  <c r="BH186" i="12"/>
  <c r="BH187" i="12"/>
  <c r="BH188" i="12"/>
  <c r="BH189" i="12"/>
  <c r="BH190" i="12"/>
  <c r="BH191" i="12"/>
  <c r="BH192" i="12"/>
  <c r="BH193" i="12"/>
  <c r="BH194" i="12"/>
  <c r="BH195" i="12"/>
  <c r="BH196" i="12"/>
  <c r="BH197" i="12"/>
  <c r="BH198" i="12"/>
  <c r="BH199" i="12"/>
  <c r="BH200" i="12"/>
  <c r="BH201" i="12"/>
  <c r="BH202" i="12"/>
  <c r="BH203" i="12"/>
  <c r="BH204" i="12"/>
  <c r="BH205" i="12"/>
  <c r="BH206" i="12"/>
  <c r="BH207" i="12"/>
  <c r="BH208" i="12"/>
  <c r="BH209" i="12"/>
  <c r="BH210" i="12"/>
  <c r="BH211" i="12"/>
  <c r="BH212" i="12"/>
  <c r="BH213" i="12"/>
  <c r="BH214" i="12"/>
  <c r="BH215" i="12"/>
  <c r="BH216" i="12"/>
  <c r="BH217" i="12"/>
  <c r="BH218" i="12"/>
  <c r="BH219" i="12"/>
  <c r="BH220" i="12"/>
  <c r="BH221" i="12"/>
  <c r="BH222" i="12"/>
  <c r="BH223" i="12"/>
  <c r="BH224" i="12"/>
  <c r="BH225" i="12"/>
  <c r="BH226" i="12"/>
  <c r="BH227" i="12"/>
  <c r="BH228" i="12"/>
  <c r="BH229" i="12"/>
  <c r="BH230" i="12"/>
  <c r="BH231" i="12"/>
  <c r="BH232" i="12"/>
  <c r="BH233" i="12"/>
  <c r="BH234" i="12"/>
  <c r="BH235" i="12"/>
  <c r="BH236" i="12"/>
  <c r="BH237" i="12"/>
  <c r="BH238" i="12"/>
  <c r="BH239" i="12"/>
  <c r="BH240" i="12"/>
  <c r="BH241" i="12"/>
  <c r="BH242" i="12"/>
  <c r="BH243" i="12"/>
  <c r="BH244" i="12"/>
  <c r="BH245" i="12"/>
  <c r="BH246" i="12"/>
  <c r="BH247" i="12"/>
  <c r="BH248" i="12"/>
  <c r="BH249" i="12"/>
  <c r="BH250" i="12"/>
  <c r="BH251" i="12"/>
  <c r="BH252" i="12"/>
  <c r="BH253" i="12"/>
  <c r="BH254" i="12"/>
  <c r="BH255" i="12"/>
  <c r="BH256" i="12"/>
  <c r="BH257" i="12"/>
  <c r="BH258" i="12"/>
  <c r="BH259" i="12"/>
  <c r="BH260" i="12"/>
  <c r="BH261" i="12"/>
  <c r="BH262" i="12"/>
  <c r="BH263" i="12"/>
  <c r="BH264" i="12"/>
  <c r="BH265" i="12"/>
  <c r="BH266" i="12"/>
  <c r="BH267" i="12"/>
  <c r="BH268" i="12"/>
  <c r="BH269" i="12"/>
  <c r="BH270" i="12"/>
  <c r="BH271" i="12"/>
  <c r="BH272" i="12"/>
  <c r="BH273" i="12"/>
  <c r="BH274" i="12"/>
  <c r="BH275" i="12"/>
  <c r="BH276" i="12"/>
  <c r="BH277" i="12"/>
  <c r="BH278" i="12"/>
  <c r="BH279" i="12"/>
  <c r="BH280" i="12"/>
  <c r="BH281" i="12"/>
  <c r="BH282" i="12"/>
  <c r="BH283" i="12"/>
  <c r="BH284" i="12"/>
  <c r="BH285" i="12"/>
  <c r="BH286" i="12"/>
  <c r="BH287" i="12"/>
  <c r="BH288" i="12"/>
  <c r="BH289" i="12"/>
  <c r="BH290" i="12"/>
  <c r="BH291" i="12"/>
  <c r="BH292" i="12"/>
  <c r="BH293" i="12"/>
  <c r="BH294" i="12"/>
  <c r="BH295" i="12"/>
  <c r="BH296" i="12"/>
  <c r="BH297" i="12"/>
  <c r="BH298" i="12"/>
  <c r="BH299" i="12"/>
  <c r="BH300" i="12"/>
  <c r="BH301" i="12"/>
  <c r="BH302" i="12"/>
  <c r="BH303" i="12"/>
  <c r="BH304" i="12"/>
  <c r="BH305" i="12"/>
  <c r="BH306" i="12"/>
  <c r="BH307" i="12"/>
  <c r="BH308" i="12"/>
  <c r="BH309" i="12"/>
  <c r="BH310" i="12"/>
  <c r="BH311" i="12"/>
  <c r="BH312" i="12"/>
  <c r="BH313" i="12"/>
  <c r="BH314" i="12"/>
  <c r="BH315" i="12"/>
  <c r="BH316" i="12"/>
  <c r="BH317" i="12"/>
  <c r="BH318" i="12"/>
  <c r="BH319" i="12"/>
  <c r="BH320" i="12"/>
  <c r="BH321" i="12"/>
  <c r="BH322" i="12"/>
  <c r="BH323" i="12"/>
  <c r="BH324" i="12"/>
  <c r="BH325" i="12"/>
  <c r="BH326" i="12"/>
  <c r="BH327" i="12"/>
  <c r="BH328" i="12"/>
  <c r="BH329" i="12"/>
  <c r="BH330" i="12"/>
  <c r="BH331" i="12"/>
  <c r="BH332" i="12"/>
  <c r="BH333" i="12"/>
  <c r="BH334" i="12"/>
  <c r="BH335" i="12"/>
  <c r="BH336" i="12"/>
  <c r="BH337" i="12"/>
  <c r="BH338" i="12"/>
  <c r="BH339" i="12"/>
  <c r="BH340" i="12"/>
  <c r="BH341" i="12"/>
  <c r="BH342" i="12"/>
  <c r="BH343" i="12"/>
  <c r="BH344" i="12"/>
  <c r="BH345" i="12"/>
  <c r="BH346" i="12"/>
  <c r="BH347" i="12"/>
  <c r="BH348" i="12"/>
  <c r="BH349" i="12"/>
  <c r="BH350" i="12"/>
  <c r="BH351" i="12"/>
  <c r="BH352" i="12"/>
  <c r="BH353" i="12"/>
  <c r="BH354" i="12"/>
  <c r="BH355" i="12"/>
  <c r="BH356" i="12"/>
  <c r="BH357" i="12"/>
  <c r="BH358" i="12"/>
  <c r="BH359" i="12"/>
  <c r="BH360" i="12"/>
  <c r="BH361" i="12"/>
  <c r="BH362" i="12"/>
  <c r="BH363" i="12"/>
  <c r="BH364" i="12"/>
  <c r="BH365" i="12"/>
  <c r="BH366" i="12"/>
  <c r="BH367" i="12"/>
  <c r="BH368" i="12"/>
  <c r="BH369" i="12"/>
  <c r="BH370" i="12"/>
  <c r="BH371" i="12"/>
  <c r="BH372" i="12"/>
  <c r="BH373" i="12"/>
  <c r="BH374" i="12"/>
  <c r="BH375" i="12"/>
  <c r="BH376" i="12"/>
  <c r="BH377" i="12"/>
  <c r="BH378" i="12"/>
  <c r="BH379" i="12"/>
  <c r="BH380" i="12"/>
  <c r="BH381" i="12"/>
  <c r="BH382" i="12"/>
  <c r="BH383" i="12"/>
  <c r="BH384" i="12"/>
  <c r="BH385" i="12"/>
  <c r="BH386" i="12"/>
  <c r="BH387" i="12"/>
  <c r="BH388" i="12"/>
  <c r="BH389" i="12"/>
  <c r="BH390" i="12"/>
  <c r="BH391" i="12"/>
  <c r="BH392" i="12"/>
  <c r="BH393" i="12"/>
  <c r="BH394" i="12"/>
  <c r="BH395" i="12"/>
  <c r="BH396" i="12"/>
  <c r="BH397" i="12"/>
  <c r="BH398" i="12"/>
  <c r="BH399" i="12"/>
  <c r="BH400" i="12"/>
  <c r="BH401" i="12"/>
  <c r="BH402" i="12"/>
  <c r="BH403" i="12"/>
  <c r="BH404" i="12"/>
  <c r="BH405" i="12"/>
  <c r="BH406" i="12"/>
  <c r="BH407" i="12"/>
  <c r="BH408" i="12"/>
  <c r="BH409" i="12"/>
  <c r="BH410" i="12"/>
  <c r="BH411" i="12"/>
  <c r="BH412" i="12"/>
  <c r="BH413" i="12"/>
  <c r="BH414" i="12"/>
  <c r="BH415" i="12"/>
  <c r="BH416" i="12"/>
  <c r="BH417" i="12"/>
  <c r="BH418" i="12"/>
  <c r="BH419" i="12"/>
  <c r="BH420" i="12"/>
  <c r="BH421" i="12"/>
  <c r="BH422" i="12"/>
  <c r="BH423" i="12"/>
  <c r="BH424" i="12"/>
  <c r="BH425" i="12"/>
  <c r="BH426" i="12"/>
  <c r="BH427" i="12"/>
  <c r="BH428" i="12"/>
  <c r="BH429" i="12"/>
  <c r="BH430" i="12"/>
  <c r="BH431" i="12"/>
  <c r="BH432" i="12"/>
  <c r="BH433" i="12"/>
  <c r="BH434" i="12"/>
  <c r="BH435" i="12"/>
  <c r="BH436" i="12"/>
  <c r="BH437" i="12"/>
  <c r="BH438" i="12"/>
  <c r="BH439" i="12"/>
  <c r="BH440" i="12"/>
  <c r="BH441" i="12"/>
  <c r="BH442" i="12"/>
  <c r="BH443" i="12"/>
  <c r="BH444" i="12"/>
  <c r="BH445" i="12"/>
  <c r="BH446" i="12"/>
  <c r="BH447" i="12"/>
  <c r="BH448" i="12"/>
  <c r="BH449" i="12"/>
  <c r="BH450" i="12"/>
  <c r="BH451" i="12"/>
  <c r="BH452" i="12"/>
  <c r="BH453" i="12"/>
  <c r="BH454" i="12"/>
  <c r="BH455" i="12"/>
  <c r="BH456" i="12"/>
  <c r="BH457" i="12"/>
  <c r="BH458" i="12"/>
  <c r="BH459" i="12"/>
  <c r="BH460" i="12"/>
  <c r="BH461" i="12"/>
  <c r="BH462" i="12"/>
  <c r="BH463" i="12"/>
  <c r="BH464" i="12"/>
  <c r="BH465" i="12"/>
  <c r="BH466" i="12"/>
  <c r="BH467" i="12"/>
  <c r="BH468" i="12"/>
  <c r="BH469" i="12"/>
  <c r="BH470" i="12"/>
  <c r="BH471" i="12"/>
  <c r="BH472" i="12"/>
  <c r="BH473" i="12"/>
  <c r="BH474" i="12"/>
  <c r="BH475" i="12"/>
  <c r="BH476" i="12"/>
  <c r="BH477" i="12"/>
  <c r="BH478" i="12"/>
  <c r="BH479" i="12"/>
  <c r="BH480" i="12"/>
  <c r="BH481" i="12"/>
  <c r="BH482" i="12"/>
  <c r="BH483" i="12"/>
  <c r="BH484" i="12"/>
  <c r="BH485" i="12"/>
  <c r="BH486" i="12"/>
  <c r="BH487" i="12"/>
  <c r="BH488" i="12"/>
  <c r="BH489" i="12"/>
  <c r="BH490" i="12"/>
  <c r="BH491" i="12"/>
  <c r="BH492" i="12"/>
  <c r="BH493" i="12"/>
  <c r="BH494" i="12"/>
  <c r="BH495" i="12"/>
  <c r="BH496" i="12"/>
  <c r="BH497" i="12"/>
  <c r="BH498" i="12"/>
  <c r="BH499" i="12"/>
  <c r="BH500" i="12"/>
  <c r="BH501" i="12"/>
  <c r="BH502" i="12"/>
  <c r="BH503" i="12"/>
  <c r="BH504" i="12"/>
  <c r="BH6" i="12"/>
  <c r="BG7" i="12"/>
  <c r="BG8" i="12"/>
  <c r="BG9" i="12"/>
  <c r="BG10" i="12"/>
  <c r="BG11" i="12"/>
  <c r="BG12" i="12"/>
  <c r="BG13" i="12"/>
  <c r="BG14" i="12"/>
  <c r="BG15" i="12"/>
  <c r="BG16" i="12"/>
  <c r="BG17" i="12"/>
  <c r="BG18" i="12"/>
  <c r="BG19" i="12"/>
  <c r="BG20" i="12"/>
  <c r="BG21" i="12"/>
  <c r="BG22" i="12"/>
  <c r="BG23" i="12"/>
  <c r="BG24" i="12"/>
  <c r="BG25" i="12"/>
  <c r="BG26" i="12"/>
  <c r="BG27" i="12"/>
  <c r="BG28" i="12"/>
  <c r="BG29" i="12"/>
  <c r="BG30" i="12"/>
  <c r="BG31" i="12"/>
  <c r="BG32" i="12"/>
  <c r="BG33" i="12"/>
  <c r="BG34" i="12"/>
  <c r="BG35" i="12"/>
  <c r="BG36" i="12"/>
  <c r="BG37" i="12"/>
  <c r="BG38" i="12"/>
  <c r="BG39" i="12"/>
  <c r="BG40" i="12"/>
  <c r="BG41" i="12"/>
  <c r="BG42" i="12"/>
  <c r="BG43" i="12"/>
  <c r="BG44" i="12"/>
  <c r="BG45" i="12"/>
  <c r="BG46" i="12"/>
  <c r="BG47" i="12"/>
  <c r="BG48" i="12"/>
  <c r="BG49" i="12"/>
  <c r="BG50" i="12"/>
  <c r="BG51" i="12"/>
  <c r="BG52" i="12"/>
  <c r="BG53" i="12"/>
  <c r="BG54" i="12"/>
  <c r="BG55" i="12"/>
  <c r="BG56" i="12"/>
  <c r="BG57" i="12"/>
  <c r="BG58" i="12"/>
  <c r="BG59" i="12"/>
  <c r="BG60" i="12"/>
  <c r="BG61" i="12"/>
  <c r="BG62" i="12"/>
  <c r="BG63" i="12"/>
  <c r="BG64" i="12"/>
  <c r="BG65" i="12"/>
  <c r="BG66" i="12"/>
  <c r="BG67" i="12"/>
  <c r="BG68" i="12"/>
  <c r="BG69" i="12"/>
  <c r="BG70" i="12"/>
  <c r="BG71" i="12"/>
  <c r="BG72" i="12"/>
  <c r="BG73" i="12"/>
  <c r="BG74" i="12"/>
  <c r="BG75" i="12"/>
  <c r="BG76" i="12"/>
  <c r="BG77" i="12"/>
  <c r="BG78" i="12"/>
  <c r="BG79" i="12"/>
  <c r="BG80" i="12"/>
  <c r="BG81" i="12"/>
  <c r="BG82" i="12"/>
  <c r="BG83" i="12"/>
  <c r="BG84" i="12"/>
  <c r="BG85" i="12"/>
  <c r="BG86" i="12"/>
  <c r="BG87" i="12"/>
  <c r="BG88" i="12"/>
  <c r="BG89" i="12"/>
  <c r="BG90" i="12"/>
  <c r="BG91" i="12"/>
  <c r="BG92" i="12"/>
  <c r="BG93" i="12"/>
  <c r="BG94" i="12"/>
  <c r="BG95" i="12"/>
  <c r="BG96" i="12"/>
  <c r="BG97" i="12"/>
  <c r="BG98" i="12"/>
  <c r="BG99" i="12"/>
  <c r="BG100" i="12"/>
  <c r="BG101" i="12"/>
  <c r="BG102" i="12"/>
  <c r="BG103" i="12"/>
  <c r="BG104" i="12"/>
  <c r="BG105" i="12"/>
  <c r="BG106" i="12"/>
  <c r="BG107" i="12"/>
  <c r="BG108" i="12"/>
  <c r="BG109" i="12"/>
  <c r="BG110" i="12"/>
  <c r="BG111" i="12"/>
  <c r="BG112" i="12"/>
  <c r="BG113" i="12"/>
  <c r="BG114" i="12"/>
  <c r="BG115" i="12"/>
  <c r="BG116" i="12"/>
  <c r="BG117" i="12"/>
  <c r="BG118" i="12"/>
  <c r="BG119" i="12"/>
  <c r="BG120" i="12"/>
  <c r="BG121" i="12"/>
  <c r="BG122" i="12"/>
  <c r="BG123" i="12"/>
  <c r="BG124" i="12"/>
  <c r="BG125" i="12"/>
  <c r="BG126" i="12"/>
  <c r="BG127" i="12"/>
  <c r="BG128" i="12"/>
  <c r="BG129" i="12"/>
  <c r="BG130" i="12"/>
  <c r="BG131" i="12"/>
  <c r="BG132" i="12"/>
  <c r="BG133" i="12"/>
  <c r="BG134" i="12"/>
  <c r="BG135" i="12"/>
  <c r="BG136" i="12"/>
  <c r="BG137" i="12"/>
  <c r="BG138" i="12"/>
  <c r="BG139" i="12"/>
  <c r="BG140" i="12"/>
  <c r="BG141" i="12"/>
  <c r="BG142" i="12"/>
  <c r="BG143" i="12"/>
  <c r="BG144" i="12"/>
  <c r="BG145" i="12"/>
  <c r="BG146" i="12"/>
  <c r="BG147" i="12"/>
  <c r="BG148" i="12"/>
  <c r="BG149" i="12"/>
  <c r="BG150" i="12"/>
  <c r="BG151" i="12"/>
  <c r="BG152" i="12"/>
  <c r="BG153" i="12"/>
  <c r="BG154" i="12"/>
  <c r="BG155" i="12"/>
  <c r="BG156" i="12"/>
  <c r="BG157" i="12"/>
  <c r="BG158" i="12"/>
  <c r="BG159" i="12"/>
  <c r="BG160" i="12"/>
  <c r="BG161" i="12"/>
  <c r="BG162" i="12"/>
  <c r="BG163" i="12"/>
  <c r="BG164" i="12"/>
  <c r="BG165" i="12"/>
  <c r="BG166" i="12"/>
  <c r="BG167" i="12"/>
  <c r="BG168" i="12"/>
  <c r="BG169" i="12"/>
  <c r="BG170" i="12"/>
  <c r="BG171" i="12"/>
  <c r="BG172" i="12"/>
  <c r="BG173" i="12"/>
  <c r="BG174" i="12"/>
  <c r="BG175" i="12"/>
  <c r="BG176" i="12"/>
  <c r="BG177" i="12"/>
  <c r="BG178" i="12"/>
  <c r="BG179" i="12"/>
  <c r="BG180" i="12"/>
  <c r="BG181" i="12"/>
  <c r="BG182" i="12"/>
  <c r="BG183" i="12"/>
  <c r="BG184" i="12"/>
  <c r="BG185" i="12"/>
  <c r="BG186" i="12"/>
  <c r="BG187" i="12"/>
  <c r="BG188" i="12"/>
  <c r="BG189" i="12"/>
  <c r="BG190" i="12"/>
  <c r="BG191" i="12"/>
  <c r="BG192" i="12"/>
  <c r="BG193" i="12"/>
  <c r="BG194" i="12"/>
  <c r="BG195" i="12"/>
  <c r="BG196" i="12"/>
  <c r="BG197" i="12"/>
  <c r="BG198" i="12"/>
  <c r="BG199" i="12"/>
  <c r="BG200" i="12"/>
  <c r="BG201" i="12"/>
  <c r="BG202" i="12"/>
  <c r="BG203" i="12"/>
  <c r="BG204" i="12"/>
  <c r="BG205" i="12"/>
  <c r="BG206" i="12"/>
  <c r="BG207" i="12"/>
  <c r="BG208" i="12"/>
  <c r="BG209" i="12"/>
  <c r="BG210" i="12"/>
  <c r="BG211" i="12"/>
  <c r="BG212" i="12"/>
  <c r="BG213" i="12"/>
  <c r="BG214" i="12"/>
  <c r="BG215" i="12"/>
  <c r="BG216" i="12"/>
  <c r="BG217" i="12"/>
  <c r="BG218" i="12"/>
  <c r="BG219" i="12"/>
  <c r="BG220" i="12"/>
  <c r="BG221" i="12"/>
  <c r="BG222" i="12"/>
  <c r="BG223" i="12"/>
  <c r="BG224" i="12"/>
  <c r="BG225" i="12"/>
  <c r="BG226" i="12"/>
  <c r="BG227" i="12"/>
  <c r="BG228" i="12"/>
  <c r="BG229" i="12"/>
  <c r="BG230" i="12"/>
  <c r="BG231" i="12"/>
  <c r="BG232" i="12"/>
  <c r="BG233" i="12"/>
  <c r="BG234" i="12"/>
  <c r="BG235" i="12"/>
  <c r="BG236" i="12"/>
  <c r="BG237" i="12"/>
  <c r="BG238" i="12"/>
  <c r="BG239" i="12"/>
  <c r="BG240" i="12"/>
  <c r="BG241" i="12"/>
  <c r="BG242" i="12"/>
  <c r="BG243" i="12"/>
  <c r="BG244" i="12"/>
  <c r="BG245" i="12"/>
  <c r="BG246" i="12"/>
  <c r="BG247" i="12"/>
  <c r="BG248" i="12"/>
  <c r="BG249" i="12"/>
  <c r="BG250" i="12"/>
  <c r="BG251" i="12"/>
  <c r="BG252" i="12"/>
  <c r="BG253" i="12"/>
  <c r="BG254" i="12"/>
  <c r="BG255" i="12"/>
  <c r="BG256" i="12"/>
  <c r="BG257" i="12"/>
  <c r="BG258" i="12"/>
  <c r="BG259" i="12"/>
  <c r="BG260" i="12"/>
  <c r="BG261" i="12"/>
  <c r="BG262" i="12"/>
  <c r="BG263" i="12"/>
  <c r="BG264" i="12"/>
  <c r="BG265" i="12"/>
  <c r="BG266" i="12"/>
  <c r="BG267" i="12"/>
  <c r="BG268" i="12"/>
  <c r="BG269" i="12"/>
  <c r="BG270" i="12"/>
  <c r="BG271" i="12"/>
  <c r="BG272" i="12"/>
  <c r="BG273" i="12"/>
  <c r="BG274" i="12"/>
  <c r="BG275" i="12"/>
  <c r="BG276" i="12"/>
  <c r="BG277" i="12"/>
  <c r="BG278" i="12"/>
  <c r="BG279" i="12"/>
  <c r="BG280" i="12"/>
  <c r="BG281" i="12"/>
  <c r="BG282" i="12"/>
  <c r="BG283" i="12"/>
  <c r="BG284" i="12"/>
  <c r="BG285" i="12"/>
  <c r="BG286" i="12"/>
  <c r="BG287" i="12"/>
  <c r="BG288" i="12"/>
  <c r="BG289" i="12"/>
  <c r="BG290" i="12"/>
  <c r="BG291" i="12"/>
  <c r="BG292" i="12"/>
  <c r="BG293" i="12"/>
  <c r="BG294" i="12"/>
  <c r="BG295" i="12"/>
  <c r="BG296" i="12"/>
  <c r="BG297" i="12"/>
  <c r="BG298" i="12"/>
  <c r="BG299" i="12"/>
  <c r="BG300" i="12"/>
  <c r="BG301" i="12"/>
  <c r="BG302" i="12"/>
  <c r="BG303" i="12"/>
  <c r="BG304" i="12"/>
  <c r="BG305" i="12"/>
  <c r="BG306" i="12"/>
  <c r="BG307" i="12"/>
  <c r="BG308" i="12"/>
  <c r="BG309" i="12"/>
  <c r="BG310" i="12"/>
  <c r="BG311" i="12"/>
  <c r="BG312" i="12"/>
  <c r="BG313" i="12"/>
  <c r="BG314" i="12"/>
  <c r="BG315" i="12"/>
  <c r="BG316" i="12"/>
  <c r="BG317" i="12"/>
  <c r="BG318" i="12"/>
  <c r="BG319" i="12"/>
  <c r="BG320" i="12"/>
  <c r="BG321" i="12"/>
  <c r="BG322" i="12"/>
  <c r="BG323" i="12"/>
  <c r="BG324" i="12"/>
  <c r="BG325" i="12"/>
  <c r="BG326" i="12"/>
  <c r="BG327" i="12"/>
  <c r="BG328" i="12"/>
  <c r="BG329" i="12"/>
  <c r="BG330" i="12"/>
  <c r="BG331" i="12"/>
  <c r="BG332" i="12"/>
  <c r="BG333" i="12"/>
  <c r="BG334" i="12"/>
  <c r="BG335" i="12"/>
  <c r="BG336" i="12"/>
  <c r="BG337" i="12"/>
  <c r="BG338" i="12"/>
  <c r="BG339" i="12"/>
  <c r="BG340" i="12"/>
  <c r="BG341" i="12"/>
  <c r="BG342" i="12"/>
  <c r="BG343" i="12"/>
  <c r="BG344" i="12"/>
  <c r="BG345" i="12"/>
  <c r="BG346" i="12"/>
  <c r="BG347" i="12"/>
  <c r="BG348" i="12"/>
  <c r="BG349" i="12"/>
  <c r="BG350" i="12"/>
  <c r="BG351" i="12"/>
  <c r="BG352" i="12"/>
  <c r="BG353" i="12"/>
  <c r="BG354" i="12"/>
  <c r="BG355" i="12"/>
  <c r="BG356" i="12"/>
  <c r="BG357" i="12"/>
  <c r="BG358" i="12"/>
  <c r="BG359" i="12"/>
  <c r="BG360" i="12"/>
  <c r="BG361" i="12"/>
  <c r="BG362" i="12"/>
  <c r="BG363" i="12"/>
  <c r="BG364" i="12"/>
  <c r="BG365" i="12"/>
  <c r="BG366" i="12"/>
  <c r="BG367" i="12"/>
  <c r="BG368" i="12"/>
  <c r="BG369" i="12"/>
  <c r="BG370" i="12"/>
  <c r="BG371" i="12"/>
  <c r="BG372" i="12"/>
  <c r="BG373" i="12"/>
  <c r="BG374" i="12"/>
  <c r="BG375" i="12"/>
  <c r="BG376" i="12"/>
  <c r="BG377" i="12"/>
  <c r="BG378" i="12"/>
  <c r="BG379" i="12"/>
  <c r="BG380" i="12"/>
  <c r="BG381" i="12"/>
  <c r="BG382" i="12"/>
  <c r="BG383" i="12"/>
  <c r="BG384" i="12"/>
  <c r="BG385" i="12"/>
  <c r="BG386" i="12"/>
  <c r="BG387" i="12"/>
  <c r="BG388" i="12"/>
  <c r="BG389" i="12"/>
  <c r="BG390" i="12"/>
  <c r="BG391" i="12"/>
  <c r="BG392" i="12"/>
  <c r="BG393" i="12"/>
  <c r="BG394" i="12"/>
  <c r="BG395" i="12"/>
  <c r="BG396" i="12"/>
  <c r="BG397" i="12"/>
  <c r="BG398" i="12"/>
  <c r="BG399" i="12"/>
  <c r="BG400" i="12"/>
  <c r="BG401" i="12"/>
  <c r="BG402" i="12"/>
  <c r="BG403" i="12"/>
  <c r="BG404" i="12"/>
  <c r="BG405" i="12"/>
  <c r="BG406" i="12"/>
  <c r="BG407" i="12"/>
  <c r="BG408" i="12"/>
  <c r="BG409" i="12"/>
  <c r="BG410" i="12"/>
  <c r="BG411" i="12"/>
  <c r="BG412" i="12"/>
  <c r="BG413" i="12"/>
  <c r="BG414" i="12"/>
  <c r="BG415" i="12"/>
  <c r="BG416" i="12"/>
  <c r="BG417" i="12"/>
  <c r="BG418" i="12"/>
  <c r="BG419" i="12"/>
  <c r="BG420" i="12"/>
  <c r="BG421" i="12"/>
  <c r="BG422" i="12"/>
  <c r="BG423" i="12"/>
  <c r="BG424" i="12"/>
  <c r="BG425" i="12"/>
  <c r="BG426" i="12"/>
  <c r="BG427" i="12"/>
  <c r="BG428" i="12"/>
  <c r="BG429" i="12"/>
  <c r="BG430" i="12"/>
  <c r="BG431" i="12"/>
  <c r="BG432" i="12"/>
  <c r="BG433" i="12"/>
  <c r="BG434" i="12"/>
  <c r="BG435" i="12"/>
  <c r="BG436" i="12"/>
  <c r="BG437" i="12"/>
  <c r="BG438" i="12"/>
  <c r="BG439" i="12"/>
  <c r="BG440" i="12"/>
  <c r="BG441" i="12"/>
  <c r="BG442" i="12"/>
  <c r="BG443" i="12"/>
  <c r="BG444" i="12"/>
  <c r="BG445" i="12"/>
  <c r="BG446" i="12"/>
  <c r="BG447" i="12"/>
  <c r="BG448" i="12"/>
  <c r="BG449" i="12"/>
  <c r="BG450" i="12"/>
  <c r="BG451" i="12"/>
  <c r="BG452" i="12"/>
  <c r="BG453" i="12"/>
  <c r="BG454" i="12"/>
  <c r="BG455" i="12"/>
  <c r="BG456" i="12"/>
  <c r="BG457" i="12"/>
  <c r="BG458" i="12"/>
  <c r="BG459" i="12"/>
  <c r="BG460" i="12"/>
  <c r="BG461" i="12"/>
  <c r="BG462" i="12"/>
  <c r="BG463" i="12"/>
  <c r="BG464" i="12"/>
  <c r="BG465" i="12"/>
  <c r="BG466" i="12"/>
  <c r="BG467" i="12"/>
  <c r="BG468" i="12"/>
  <c r="BG469" i="12"/>
  <c r="BG470" i="12"/>
  <c r="BG471" i="12"/>
  <c r="BG472" i="12"/>
  <c r="BG473" i="12"/>
  <c r="BG474" i="12"/>
  <c r="BG475" i="12"/>
  <c r="BG476" i="12"/>
  <c r="BG477" i="12"/>
  <c r="BG478" i="12"/>
  <c r="BG479" i="12"/>
  <c r="BG480" i="12"/>
  <c r="BG481" i="12"/>
  <c r="BG482" i="12"/>
  <c r="BG483" i="12"/>
  <c r="BG484" i="12"/>
  <c r="BG485" i="12"/>
  <c r="BG486" i="12"/>
  <c r="BG487" i="12"/>
  <c r="BG488" i="12"/>
  <c r="BG489" i="12"/>
  <c r="BG490" i="12"/>
  <c r="BG491" i="12"/>
  <c r="BG492" i="12"/>
  <c r="BG493" i="12"/>
  <c r="BG494" i="12"/>
  <c r="BG495" i="12"/>
  <c r="BG496" i="12"/>
  <c r="BG497" i="12"/>
  <c r="BG498" i="12"/>
  <c r="BG499" i="12"/>
  <c r="BG500" i="12"/>
  <c r="BG501" i="12"/>
  <c r="BG502" i="12"/>
  <c r="BG503" i="12"/>
  <c r="BG504" i="12"/>
  <c r="BG6" i="12"/>
  <c r="BF7" i="12"/>
  <c r="BF8" i="12"/>
  <c r="BF9" i="12"/>
  <c r="BF10" i="12"/>
  <c r="BF11" i="12"/>
  <c r="BF12" i="12"/>
  <c r="BF13" i="12"/>
  <c r="BF14" i="12"/>
  <c r="BF15" i="12"/>
  <c r="BF16" i="12"/>
  <c r="BF17" i="12"/>
  <c r="BF18" i="12"/>
  <c r="BF19" i="12"/>
  <c r="BF20" i="12"/>
  <c r="BF21" i="12"/>
  <c r="BF22" i="12"/>
  <c r="BF23" i="12"/>
  <c r="BF24" i="12"/>
  <c r="BF25" i="12"/>
  <c r="BF26" i="12"/>
  <c r="BF27" i="12"/>
  <c r="BF28" i="12"/>
  <c r="BF29" i="12"/>
  <c r="BF30" i="12"/>
  <c r="BF31" i="12"/>
  <c r="BF32" i="12"/>
  <c r="BF33" i="12"/>
  <c r="BF34" i="12"/>
  <c r="BF35" i="12"/>
  <c r="BF36" i="12"/>
  <c r="BF37" i="12"/>
  <c r="BF38" i="12"/>
  <c r="BF39" i="12"/>
  <c r="BF40" i="12"/>
  <c r="BF41" i="12"/>
  <c r="BF42" i="12"/>
  <c r="BF43" i="12"/>
  <c r="BF44" i="12"/>
  <c r="BF45" i="12"/>
  <c r="BF46" i="12"/>
  <c r="BF47" i="12"/>
  <c r="BF48" i="12"/>
  <c r="BF49" i="12"/>
  <c r="BF50" i="12"/>
  <c r="BF51" i="12"/>
  <c r="BF52" i="12"/>
  <c r="BF53" i="12"/>
  <c r="BF54" i="12"/>
  <c r="BF55" i="12"/>
  <c r="BF56" i="12"/>
  <c r="BF57" i="12"/>
  <c r="BF58" i="12"/>
  <c r="BF59" i="12"/>
  <c r="BF60" i="12"/>
  <c r="BF61" i="12"/>
  <c r="BF62" i="12"/>
  <c r="BF63" i="12"/>
  <c r="BF64" i="12"/>
  <c r="BF65" i="12"/>
  <c r="BF66" i="12"/>
  <c r="BF67" i="12"/>
  <c r="BF68" i="12"/>
  <c r="BF69" i="12"/>
  <c r="BF70" i="12"/>
  <c r="BF71" i="12"/>
  <c r="BF72" i="12"/>
  <c r="BF73" i="12"/>
  <c r="BF74" i="12"/>
  <c r="BF75" i="12"/>
  <c r="BF76" i="12"/>
  <c r="BF77" i="12"/>
  <c r="BF78" i="12"/>
  <c r="BF79" i="12"/>
  <c r="BF80" i="12"/>
  <c r="BF81" i="12"/>
  <c r="BF82" i="12"/>
  <c r="BF83" i="12"/>
  <c r="BF84" i="12"/>
  <c r="BF85" i="12"/>
  <c r="BF86" i="12"/>
  <c r="BF87" i="12"/>
  <c r="BF88" i="12"/>
  <c r="BF89" i="12"/>
  <c r="BF90" i="12"/>
  <c r="BF91" i="12"/>
  <c r="BF92" i="12"/>
  <c r="BF93" i="12"/>
  <c r="BF94" i="12"/>
  <c r="BF95" i="12"/>
  <c r="BF96" i="12"/>
  <c r="BF97" i="12"/>
  <c r="BF98" i="12"/>
  <c r="BF99" i="12"/>
  <c r="BF100" i="12"/>
  <c r="BF101" i="12"/>
  <c r="BF102" i="12"/>
  <c r="BF103" i="12"/>
  <c r="BF104" i="12"/>
  <c r="BF105" i="12"/>
  <c r="BF106" i="12"/>
  <c r="BF107" i="12"/>
  <c r="BF108" i="12"/>
  <c r="BF109" i="12"/>
  <c r="BF110" i="12"/>
  <c r="BF111" i="12"/>
  <c r="BF112" i="12"/>
  <c r="BF113" i="12"/>
  <c r="BF114" i="12"/>
  <c r="BF115" i="12"/>
  <c r="BF116" i="12"/>
  <c r="BF117" i="12"/>
  <c r="BF118" i="12"/>
  <c r="BF119" i="12"/>
  <c r="BF120" i="12"/>
  <c r="BF121" i="12"/>
  <c r="BF122" i="12"/>
  <c r="BF123" i="12"/>
  <c r="BF124" i="12"/>
  <c r="BF125" i="12"/>
  <c r="BF126" i="12"/>
  <c r="BF127" i="12"/>
  <c r="BF128" i="12"/>
  <c r="BF129" i="12"/>
  <c r="BF130" i="12"/>
  <c r="BF131" i="12"/>
  <c r="BF132" i="12"/>
  <c r="BF133" i="12"/>
  <c r="BF134" i="12"/>
  <c r="BF135" i="12"/>
  <c r="BF136" i="12"/>
  <c r="BF137" i="12"/>
  <c r="BF138" i="12"/>
  <c r="BF139" i="12"/>
  <c r="BF140" i="12"/>
  <c r="BF141" i="12"/>
  <c r="BF142" i="12"/>
  <c r="BF143" i="12"/>
  <c r="BF144" i="12"/>
  <c r="BF145" i="12"/>
  <c r="BF146" i="12"/>
  <c r="BF147" i="12"/>
  <c r="BF148" i="12"/>
  <c r="BF149" i="12"/>
  <c r="BF150" i="12"/>
  <c r="BF151" i="12"/>
  <c r="BF152" i="12"/>
  <c r="BF153" i="12"/>
  <c r="BF154" i="12"/>
  <c r="BF155" i="12"/>
  <c r="BF156" i="12"/>
  <c r="BF157" i="12"/>
  <c r="BF158" i="12"/>
  <c r="BF159" i="12"/>
  <c r="BF160" i="12"/>
  <c r="BF161" i="12"/>
  <c r="BF162" i="12"/>
  <c r="BF163" i="12"/>
  <c r="BF164" i="12"/>
  <c r="BF165" i="12"/>
  <c r="BF166" i="12"/>
  <c r="BF167" i="12"/>
  <c r="BF168" i="12"/>
  <c r="BF169" i="12"/>
  <c r="BF170" i="12"/>
  <c r="BF171" i="12"/>
  <c r="BF172" i="12"/>
  <c r="BF173" i="12"/>
  <c r="BF174" i="12"/>
  <c r="BF175" i="12"/>
  <c r="BF176" i="12"/>
  <c r="BF177" i="12"/>
  <c r="BF178" i="12"/>
  <c r="BF179" i="12"/>
  <c r="BF180" i="12"/>
  <c r="BF181" i="12"/>
  <c r="BF182" i="12"/>
  <c r="BF183" i="12"/>
  <c r="BF184" i="12"/>
  <c r="BF185" i="12"/>
  <c r="BF186" i="12"/>
  <c r="BF187" i="12"/>
  <c r="BF188" i="12"/>
  <c r="BF189" i="12"/>
  <c r="BF190" i="12"/>
  <c r="BF191" i="12"/>
  <c r="BF192" i="12"/>
  <c r="BF193" i="12"/>
  <c r="BF194" i="12"/>
  <c r="BF195" i="12"/>
  <c r="BF196" i="12"/>
  <c r="BF197" i="12"/>
  <c r="BF198" i="12"/>
  <c r="BF199" i="12"/>
  <c r="BF200" i="12"/>
  <c r="BF201" i="12"/>
  <c r="BF202" i="12"/>
  <c r="BF203" i="12"/>
  <c r="BF204" i="12"/>
  <c r="BF205" i="12"/>
  <c r="BF206" i="12"/>
  <c r="BF207" i="12"/>
  <c r="BF208" i="12"/>
  <c r="BF209" i="12"/>
  <c r="BF210" i="12"/>
  <c r="BF211" i="12"/>
  <c r="BF212" i="12"/>
  <c r="BF213" i="12"/>
  <c r="BF214" i="12"/>
  <c r="BF215" i="12"/>
  <c r="BF216" i="12"/>
  <c r="BF217" i="12"/>
  <c r="BF218" i="12"/>
  <c r="BF219" i="12"/>
  <c r="BF220" i="12"/>
  <c r="BF221" i="12"/>
  <c r="BF222" i="12"/>
  <c r="BF223" i="12"/>
  <c r="BF224" i="12"/>
  <c r="BF225" i="12"/>
  <c r="BF226" i="12"/>
  <c r="BF227" i="12"/>
  <c r="BF228" i="12"/>
  <c r="BF229" i="12"/>
  <c r="BF230" i="12"/>
  <c r="BF231" i="12"/>
  <c r="BF232" i="12"/>
  <c r="BF233" i="12"/>
  <c r="BF234" i="12"/>
  <c r="BF235" i="12"/>
  <c r="BF236" i="12"/>
  <c r="BF237" i="12"/>
  <c r="BF238" i="12"/>
  <c r="BF239" i="12"/>
  <c r="BF240" i="12"/>
  <c r="BF241" i="12"/>
  <c r="BF242" i="12"/>
  <c r="BF243" i="12"/>
  <c r="BF244" i="12"/>
  <c r="BF245" i="12"/>
  <c r="BF246" i="12"/>
  <c r="BF247" i="12"/>
  <c r="BF248" i="12"/>
  <c r="BF249" i="12"/>
  <c r="BF250" i="12"/>
  <c r="BF251" i="12"/>
  <c r="BF252" i="12"/>
  <c r="BF253" i="12"/>
  <c r="BF254" i="12"/>
  <c r="BF255" i="12"/>
  <c r="BF256" i="12"/>
  <c r="BF257" i="12"/>
  <c r="BF258" i="12"/>
  <c r="BF259" i="12"/>
  <c r="BF260" i="12"/>
  <c r="BF261" i="12"/>
  <c r="BF262" i="12"/>
  <c r="BF263" i="12"/>
  <c r="BF264" i="12"/>
  <c r="BF265" i="12"/>
  <c r="BF266" i="12"/>
  <c r="BF267" i="12"/>
  <c r="BF268" i="12"/>
  <c r="BF269" i="12"/>
  <c r="BF270" i="12"/>
  <c r="BF271" i="12"/>
  <c r="BF272" i="12"/>
  <c r="BF273" i="12"/>
  <c r="BF274" i="12"/>
  <c r="BF275" i="12"/>
  <c r="BF276" i="12"/>
  <c r="BF277" i="12"/>
  <c r="BF278" i="12"/>
  <c r="BF279" i="12"/>
  <c r="BF280" i="12"/>
  <c r="BF281" i="12"/>
  <c r="BF282" i="12"/>
  <c r="BF283" i="12"/>
  <c r="BF284" i="12"/>
  <c r="BF285" i="12"/>
  <c r="BF286" i="12"/>
  <c r="BF287" i="12"/>
  <c r="BF288" i="12"/>
  <c r="BF289" i="12"/>
  <c r="BF290" i="12"/>
  <c r="BF291" i="12"/>
  <c r="BF292" i="12"/>
  <c r="BF293" i="12"/>
  <c r="BF294" i="12"/>
  <c r="BF295" i="12"/>
  <c r="BF296" i="12"/>
  <c r="BF297" i="12"/>
  <c r="BF298" i="12"/>
  <c r="BF299" i="12"/>
  <c r="BF300" i="12"/>
  <c r="BF301" i="12"/>
  <c r="BF302" i="12"/>
  <c r="BF303" i="12"/>
  <c r="BF304" i="12"/>
  <c r="BF305" i="12"/>
  <c r="BF306" i="12"/>
  <c r="BF307" i="12"/>
  <c r="BF308" i="12"/>
  <c r="BF309" i="12"/>
  <c r="BF310" i="12"/>
  <c r="BF311" i="12"/>
  <c r="BF312" i="12"/>
  <c r="BF313" i="12"/>
  <c r="BF314" i="12"/>
  <c r="BF315" i="12"/>
  <c r="BF316" i="12"/>
  <c r="BF317" i="12"/>
  <c r="BF318" i="12"/>
  <c r="BF319" i="12"/>
  <c r="BF320" i="12"/>
  <c r="BF321" i="12"/>
  <c r="BF322" i="12"/>
  <c r="BF323" i="12"/>
  <c r="BF324" i="12"/>
  <c r="BF325" i="12"/>
  <c r="BF326" i="12"/>
  <c r="BF327" i="12"/>
  <c r="BF328" i="12"/>
  <c r="BF329" i="12"/>
  <c r="BF330" i="12"/>
  <c r="BF331" i="12"/>
  <c r="BF332" i="12"/>
  <c r="BF333" i="12"/>
  <c r="BF334" i="12"/>
  <c r="BF335" i="12"/>
  <c r="BF336" i="12"/>
  <c r="BF337" i="12"/>
  <c r="BF338" i="12"/>
  <c r="BF339" i="12"/>
  <c r="BF340" i="12"/>
  <c r="BF341" i="12"/>
  <c r="BF342" i="12"/>
  <c r="BF343" i="12"/>
  <c r="BF344" i="12"/>
  <c r="BF345" i="12"/>
  <c r="BF346" i="12"/>
  <c r="BF347" i="12"/>
  <c r="BF348" i="12"/>
  <c r="BF349" i="12"/>
  <c r="BF350" i="12"/>
  <c r="BF351" i="12"/>
  <c r="BF352" i="12"/>
  <c r="BF353" i="12"/>
  <c r="BF354" i="12"/>
  <c r="BF355" i="12"/>
  <c r="BF356" i="12"/>
  <c r="BF357" i="12"/>
  <c r="BF358" i="12"/>
  <c r="BF359" i="12"/>
  <c r="BF360" i="12"/>
  <c r="BF361" i="12"/>
  <c r="BF362" i="12"/>
  <c r="BF363" i="12"/>
  <c r="BF364" i="12"/>
  <c r="BF365" i="12"/>
  <c r="BF366" i="12"/>
  <c r="BF367" i="12"/>
  <c r="BF368" i="12"/>
  <c r="BF369" i="12"/>
  <c r="BF370" i="12"/>
  <c r="BF371" i="12"/>
  <c r="BF372" i="12"/>
  <c r="BF373" i="12"/>
  <c r="BF374" i="12"/>
  <c r="BF375" i="12"/>
  <c r="BF376" i="12"/>
  <c r="BF377" i="12"/>
  <c r="BF378" i="12"/>
  <c r="BF379" i="12"/>
  <c r="BF380" i="12"/>
  <c r="BF381" i="12"/>
  <c r="BF382" i="12"/>
  <c r="BF383" i="12"/>
  <c r="BF384" i="12"/>
  <c r="BF385" i="12"/>
  <c r="BF386" i="12"/>
  <c r="BF387" i="12"/>
  <c r="BF388" i="12"/>
  <c r="BF389" i="12"/>
  <c r="BF390" i="12"/>
  <c r="BF391" i="12"/>
  <c r="BF392" i="12"/>
  <c r="BF393" i="12"/>
  <c r="BF394" i="12"/>
  <c r="BF395" i="12"/>
  <c r="BF396" i="12"/>
  <c r="BF397" i="12"/>
  <c r="BF398" i="12"/>
  <c r="BF399" i="12"/>
  <c r="BF400" i="12"/>
  <c r="BF401" i="12"/>
  <c r="BF402" i="12"/>
  <c r="BF403" i="12"/>
  <c r="BF404" i="12"/>
  <c r="BF405" i="12"/>
  <c r="BF406" i="12"/>
  <c r="BF407" i="12"/>
  <c r="BF408" i="12"/>
  <c r="BF409" i="12"/>
  <c r="BF410" i="12"/>
  <c r="BF411" i="12"/>
  <c r="BF412" i="12"/>
  <c r="BF413" i="12"/>
  <c r="BF414" i="12"/>
  <c r="BF415" i="12"/>
  <c r="BF416" i="12"/>
  <c r="BF417" i="12"/>
  <c r="BF418" i="12"/>
  <c r="BF419" i="12"/>
  <c r="BF420" i="12"/>
  <c r="BF421" i="12"/>
  <c r="BF422" i="12"/>
  <c r="BF423" i="12"/>
  <c r="BF424" i="12"/>
  <c r="BF425" i="12"/>
  <c r="BF426" i="12"/>
  <c r="BF427" i="12"/>
  <c r="BF428" i="12"/>
  <c r="BF429" i="12"/>
  <c r="BF430" i="12"/>
  <c r="BF431" i="12"/>
  <c r="BF432" i="12"/>
  <c r="BF433" i="12"/>
  <c r="BF434" i="12"/>
  <c r="BF435" i="12"/>
  <c r="BF436" i="12"/>
  <c r="BF437" i="12"/>
  <c r="BF438" i="12"/>
  <c r="BF439" i="12"/>
  <c r="BF440" i="12"/>
  <c r="BF441" i="12"/>
  <c r="BF442" i="12"/>
  <c r="BF443" i="12"/>
  <c r="BF444" i="12"/>
  <c r="BF445" i="12"/>
  <c r="BF446" i="12"/>
  <c r="BF447" i="12"/>
  <c r="BF448" i="12"/>
  <c r="BF449" i="12"/>
  <c r="BF450" i="12"/>
  <c r="BF451" i="12"/>
  <c r="BF452" i="12"/>
  <c r="BF453" i="12"/>
  <c r="BF454" i="12"/>
  <c r="BF455" i="12"/>
  <c r="BF456" i="12"/>
  <c r="BF457" i="12"/>
  <c r="BF458" i="12"/>
  <c r="BF459" i="12"/>
  <c r="BF460" i="12"/>
  <c r="BF461" i="12"/>
  <c r="BF462" i="12"/>
  <c r="BF463" i="12"/>
  <c r="BF464" i="12"/>
  <c r="BF465" i="12"/>
  <c r="BF466" i="12"/>
  <c r="BF467" i="12"/>
  <c r="BF468" i="12"/>
  <c r="BF469" i="12"/>
  <c r="BF470" i="12"/>
  <c r="BF471" i="12"/>
  <c r="BF472" i="12"/>
  <c r="BF473" i="12"/>
  <c r="BF474" i="12"/>
  <c r="BF475" i="12"/>
  <c r="BF476" i="12"/>
  <c r="BF477" i="12"/>
  <c r="BF478" i="12"/>
  <c r="BF479" i="12"/>
  <c r="BF480" i="12"/>
  <c r="BF481" i="12"/>
  <c r="BF482" i="12"/>
  <c r="BF483" i="12"/>
  <c r="BF484" i="12"/>
  <c r="BF485" i="12"/>
  <c r="BF486" i="12"/>
  <c r="BF487" i="12"/>
  <c r="BF488" i="12"/>
  <c r="BF489" i="12"/>
  <c r="BF490" i="12"/>
  <c r="BF491" i="12"/>
  <c r="BF492" i="12"/>
  <c r="BF493" i="12"/>
  <c r="BF494" i="12"/>
  <c r="BF495" i="12"/>
  <c r="BF496" i="12"/>
  <c r="BF497" i="12"/>
  <c r="BF498" i="12"/>
  <c r="BF499" i="12"/>
  <c r="BF500" i="12"/>
  <c r="BF501" i="12"/>
  <c r="BF502" i="12"/>
  <c r="BF503" i="12"/>
  <c r="BF504" i="12"/>
  <c r="BF6" i="12"/>
  <c r="BE7" i="12"/>
  <c r="BE8" i="12"/>
  <c r="BE9" i="12"/>
  <c r="BE10" i="12"/>
  <c r="BE11" i="12"/>
  <c r="BE12" i="12"/>
  <c r="BE13" i="12"/>
  <c r="BE14" i="12"/>
  <c r="BE15" i="12"/>
  <c r="BE16" i="12"/>
  <c r="BE17" i="12"/>
  <c r="BE18" i="12"/>
  <c r="BE19" i="12"/>
  <c r="BE20" i="12"/>
  <c r="BE21" i="12"/>
  <c r="BE22" i="12"/>
  <c r="BE23" i="12"/>
  <c r="BE24" i="12"/>
  <c r="BE25" i="12"/>
  <c r="BE26" i="12"/>
  <c r="BE27" i="12"/>
  <c r="BE28" i="12"/>
  <c r="BE29" i="12"/>
  <c r="BE30" i="12"/>
  <c r="BE31" i="12"/>
  <c r="BE32" i="12"/>
  <c r="BE33" i="12"/>
  <c r="BE34" i="12"/>
  <c r="BE35" i="12"/>
  <c r="BE36" i="12"/>
  <c r="BE37" i="12"/>
  <c r="BE38" i="12"/>
  <c r="BE39" i="12"/>
  <c r="BE40" i="12"/>
  <c r="BE41" i="12"/>
  <c r="BE42" i="12"/>
  <c r="BE43" i="12"/>
  <c r="BE44" i="12"/>
  <c r="BE45" i="12"/>
  <c r="BE46" i="12"/>
  <c r="BE47" i="12"/>
  <c r="BE48" i="12"/>
  <c r="BE49" i="12"/>
  <c r="BE50" i="12"/>
  <c r="BE51" i="12"/>
  <c r="BE52" i="12"/>
  <c r="BE53" i="12"/>
  <c r="BE54" i="12"/>
  <c r="BE55" i="12"/>
  <c r="BE56" i="12"/>
  <c r="BE57" i="12"/>
  <c r="BE58" i="12"/>
  <c r="BE59" i="12"/>
  <c r="BE60" i="12"/>
  <c r="BE61" i="12"/>
  <c r="BE62" i="12"/>
  <c r="BE63" i="12"/>
  <c r="BE64" i="12"/>
  <c r="BE65" i="12"/>
  <c r="BE66" i="12"/>
  <c r="BE67" i="12"/>
  <c r="BE68" i="12"/>
  <c r="BE69" i="12"/>
  <c r="BE70" i="12"/>
  <c r="BE71" i="12"/>
  <c r="BE72" i="12"/>
  <c r="BE73" i="12"/>
  <c r="BE74" i="12"/>
  <c r="BE75" i="12"/>
  <c r="BE76" i="12"/>
  <c r="BE77" i="12"/>
  <c r="BE78" i="12"/>
  <c r="BE79" i="12"/>
  <c r="BE80" i="12"/>
  <c r="BE81" i="12"/>
  <c r="BE82" i="12"/>
  <c r="BE83" i="12"/>
  <c r="BE84" i="12"/>
  <c r="BE85" i="12"/>
  <c r="BE86" i="12"/>
  <c r="BE87" i="12"/>
  <c r="BE88" i="12"/>
  <c r="BE89" i="12"/>
  <c r="BE90" i="12"/>
  <c r="BE91" i="12"/>
  <c r="BE92" i="12"/>
  <c r="BE93" i="12"/>
  <c r="BE94" i="12"/>
  <c r="BE95" i="12"/>
  <c r="BE96" i="12"/>
  <c r="BE97" i="12"/>
  <c r="BE98" i="12"/>
  <c r="BE99" i="12"/>
  <c r="BE100" i="12"/>
  <c r="BE101" i="12"/>
  <c r="BE102" i="12"/>
  <c r="BE103" i="12"/>
  <c r="BE104" i="12"/>
  <c r="BE105" i="12"/>
  <c r="BE106" i="12"/>
  <c r="BE107" i="12"/>
  <c r="BE108" i="12"/>
  <c r="BE109" i="12"/>
  <c r="BE110" i="12"/>
  <c r="BE111" i="12"/>
  <c r="BE112" i="12"/>
  <c r="BE113" i="12"/>
  <c r="BE114" i="12"/>
  <c r="BE115" i="12"/>
  <c r="BE116" i="12"/>
  <c r="BE117" i="12"/>
  <c r="BE118" i="12"/>
  <c r="BE119" i="12"/>
  <c r="BE120" i="12"/>
  <c r="BE121" i="12"/>
  <c r="BE122" i="12"/>
  <c r="BE123" i="12"/>
  <c r="BE124" i="12"/>
  <c r="BE125" i="12"/>
  <c r="BE126" i="12"/>
  <c r="BE127" i="12"/>
  <c r="BE128" i="12"/>
  <c r="BE129" i="12"/>
  <c r="BE130" i="12"/>
  <c r="BE131" i="12"/>
  <c r="BE132" i="12"/>
  <c r="BE133" i="12"/>
  <c r="BE134" i="12"/>
  <c r="BE135" i="12"/>
  <c r="BE136" i="12"/>
  <c r="BE137" i="12"/>
  <c r="BE138" i="12"/>
  <c r="BE139" i="12"/>
  <c r="BE140" i="12"/>
  <c r="BE141" i="12"/>
  <c r="BE142" i="12"/>
  <c r="BE143" i="12"/>
  <c r="BE144" i="12"/>
  <c r="BE145" i="12"/>
  <c r="BE146" i="12"/>
  <c r="BE147" i="12"/>
  <c r="BE148" i="12"/>
  <c r="BE149" i="12"/>
  <c r="BE150" i="12"/>
  <c r="BE151" i="12"/>
  <c r="BE152" i="12"/>
  <c r="BE153" i="12"/>
  <c r="BE154" i="12"/>
  <c r="BE155" i="12"/>
  <c r="BE156" i="12"/>
  <c r="BE157" i="12"/>
  <c r="BE158" i="12"/>
  <c r="BE159" i="12"/>
  <c r="BE160" i="12"/>
  <c r="BE161" i="12"/>
  <c r="BE162" i="12"/>
  <c r="BE163" i="12"/>
  <c r="BE164" i="12"/>
  <c r="BE165" i="12"/>
  <c r="BE166" i="12"/>
  <c r="BE167" i="12"/>
  <c r="BE168" i="12"/>
  <c r="BE169" i="12"/>
  <c r="BE170" i="12"/>
  <c r="BE171" i="12"/>
  <c r="BE172" i="12"/>
  <c r="BE173" i="12"/>
  <c r="BE174" i="12"/>
  <c r="BE175" i="12"/>
  <c r="BE176" i="12"/>
  <c r="BE177" i="12"/>
  <c r="BE178" i="12"/>
  <c r="BE179" i="12"/>
  <c r="BE180" i="12"/>
  <c r="BE181" i="12"/>
  <c r="BE182" i="12"/>
  <c r="BE183" i="12"/>
  <c r="BE184" i="12"/>
  <c r="BE185" i="12"/>
  <c r="BE186" i="12"/>
  <c r="BE187" i="12"/>
  <c r="BE188" i="12"/>
  <c r="BE189" i="12"/>
  <c r="BE190" i="12"/>
  <c r="BE191" i="12"/>
  <c r="BE192" i="12"/>
  <c r="BE193" i="12"/>
  <c r="BE194" i="12"/>
  <c r="BE195" i="12"/>
  <c r="BE196" i="12"/>
  <c r="BE197" i="12"/>
  <c r="BE198" i="12"/>
  <c r="BE199" i="12"/>
  <c r="BE200" i="12"/>
  <c r="BE201" i="12"/>
  <c r="BE202" i="12"/>
  <c r="BE203" i="12"/>
  <c r="BE204" i="12"/>
  <c r="BE205" i="12"/>
  <c r="BE206" i="12"/>
  <c r="BE207" i="12"/>
  <c r="BE208" i="12"/>
  <c r="BE209" i="12"/>
  <c r="BE210" i="12"/>
  <c r="BE211" i="12"/>
  <c r="BE212" i="12"/>
  <c r="BE213" i="12"/>
  <c r="BE214" i="12"/>
  <c r="BE215" i="12"/>
  <c r="BE216" i="12"/>
  <c r="BE217" i="12"/>
  <c r="BE218" i="12"/>
  <c r="BE219" i="12"/>
  <c r="BE220" i="12"/>
  <c r="BE221" i="12"/>
  <c r="BE222" i="12"/>
  <c r="BE223" i="12"/>
  <c r="BE224" i="12"/>
  <c r="BE225" i="12"/>
  <c r="BE226" i="12"/>
  <c r="BE227" i="12"/>
  <c r="BE228" i="12"/>
  <c r="BE229" i="12"/>
  <c r="BE230" i="12"/>
  <c r="BE231" i="12"/>
  <c r="BE232" i="12"/>
  <c r="BE233" i="12"/>
  <c r="BE234" i="12"/>
  <c r="BE235" i="12"/>
  <c r="BE236" i="12"/>
  <c r="BE237" i="12"/>
  <c r="BE238" i="12"/>
  <c r="BE239" i="12"/>
  <c r="BE240" i="12"/>
  <c r="BE241" i="12"/>
  <c r="BE242" i="12"/>
  <c r="BE243" i="12"/>
  <c r="BE244" i="12"/>
  <c r="BE245" i="12"/>
  <c r="BE246" i="12"/>
  <c r="BE247" i="12"/>
  <c r="BE248" i="12"/>
  <c r="BE249" i="12"/>
  <c r="BE250" i="12"/>
  <c r="BE251" i="12"/>
  <c r="BE252" i="12"/>
  <c r="BE253" i="12"/>
  <c r="BE254" i="12"/>
  <c r="BE255" i="12"/>
  <c r="BE256" i="12"/>
  <c r="BE257" i="12"/>
  <c r="BE258" i="12"/>
  <c r="BE259" i="12"/>
  <c r="BE260" i="12"/>
  <c r="BE261" i="12"/>
  <c r="BE262" i="12"/>
  <c r="BE263" i="12"/>
  <c r="BE264" i="12"/>
  <c r="BE265" i="12"/>
  <c r="BE266" i="12"/>
  <c r="BE267" i="12"/>
  <c r="BE268" i="12"/>
  <c r="BE269" i="12"/>
  <c r="BE270" i="12"/>
  <c r="BE271" i="12"/>
  <c r="BE272" i="12"/>
  <c r="BE273" i="12"/>
  <c r="BE274" i="12"/>
  <c r="BE275" i="12"/>
  <c r="BE276" i="12"/>
  <c r="BE277" i="12"/>
  <c r="BE278" i="12"/>
  <c r="BE279" i="12"/>
  <c r="BE280" i="12"/>
  <c r="BE281" i="12"/>
  <c r="BE282" i="12"/>
  <c r="BE283" i="12"/>
  <c r="BE284" i="12"/>
  <c r="BE285" i="12"/>
  <c r="BE286" i="12"/>
  <c r="BE287" i="12"/>
  <c r="BE288" i="12"/>
  <c r="BE289" i="12"/>
  <c r="BE290" i="12"/>
  <c r="BE291" i="12"/>
  <c r="BE292" i="12"/>
  <c r="BE293" i="12"/>
  <c r="BE294" i="12"/>
  <c r="BE295" i="12"/>
  <c r="BE296" i="12"/>
  <c r="BE297" i="12"/>
  <c r="BE298" i="12"/>
  <c r="BE299" i="12"/>
  <c r="BE300" i="12"/>
  <c r="BE301" i="12"/>
  <c r="BE302" i="12"/>
  <c r="BE303" i="12"/>
  <c r="BE304" i="12"/>
  <c r="BE305" i="12"/>
  <c r="BE306" i="12"/>
  <c r="BE307" i="12"/>
  <c r="BE308" i="12"/>
  <c r="BE309" i="12"/>
  <c r="BE310" i="12"/>
  <c r="BE311" i="12"/>
  <c r="BE312" i="12"/>
  <c r="BE313" i="12"/>
  <c r="BE314" i="12"/>
  <c r="BE315" i="12"/>
  <c r="BE316" i="12"/>
  <c r="BE317" i="12"/>
  <c r="BE318" i="12"/>
  <c r="BE319" i="12"/>
  <c r="BE320" i="12"/>
  <c r="BE321" i="12"/>
  <c r="BE322" i="12"/>
  <c r="BE323" i="12"/>
  <c r="BE324" i="12"/>
  <c r="BE325" i="12"/>
  <c r="BE326" i="12"/>
  <c r="BE327" i="12"/>
  <c r="BE328" i="12"/>
  <c r="BE329" i="12"/>
  <c r="BE330" i="12"/>
  <c r="BE331" i="12"/>
  <c r="BE332" i="12"/>
  <c r="BE333" i="12"/>
  <c r="BE334" i="12"/>
  <c r="BE335" i="12"/>
  <c r="BE336" i="12"/>
  <c r="BE337" i="12"/>
  <c r="BE338" i="12"/>
  <c r="BE339" i="12"/>
  <c r="BE340" i="12"/>
  <c r="BE341" i="12"/>
  <c r="BE342" i="12"/>
  <c r="BE343" i="12"/>
  <c r="BE344" i="12"/>
  <c r="BE345" i="12"/>
  <c r="BE346" i="12"/>
  <c r="BE347" i="12"/>
  <c r="BE348" i="12"/>
  <c r="BE349" i="12"/>
  <c r="BE350" i="12"/>
  <c r="BE351" i="12"/>
  <c r="BE352" i="12"/>
  <c r="BE353" i="12"/>
  <c r="BE354" i="12"/>
  <c r="BE355" i="12"/>
  <c r="BE356" i="12"/>
  <c r="BE357" i="12"/>
  <c r="BE358" i="12"/>
  <c r="BE359" i="12"/>
  <c r="BE360" i="12"/>
  <c r="BE361" i="12"/>
  <c r="BE362" i="12"/>
  <c r="BE363" i="12"/>
  <c r="BE364" i="12"/>
  <c r="BE365" i="12"/>
  <c r="BE366" i="12"/>
  <c r="BE367" i="12"/>
  <c r="BE368" i="12"/>
  <c r="BE369" i="12"/>
  <c r="BE370" i="12"/>
  <c r="BE371" i="12"/>
  <c r="BE372" i="12"/>
  <c r="BE373" i="12"/>
  <c r="BE374" i="12"/>
  <c r="BE375" i="12"/>
  <c r="BE376" i="12"/>
  <c r="BE377" i="12"/>
  <c r="BE378" i="12"/>
  <c r="BE379" i="12"/>
  <c r="BE380" i="12"/>
  <c r="BE381" i="12"/>
  <c r="BE382" i="12"/>
  <c r="BE383" i="12"/>
  <c r="BE384" i="12"/>
  <c r="BE385" i="12"/>
  <c r="BE386" i="12"/>
  <c r="BE387" i="12"/>
  <c r="BE388" i="12"/>
  <c r="BE389" i="12"/>
  <c r="BE390" i="12"/>
  <c r="BE391" i="12"/>
  <c r="BE392" i="12"/>
  <c r="BE393" i="12"/>
  <c r="BE394" i="12"/>
  <c r="BE395" i="12"/>
  <c r="BE396" i="12"/>
  <c r="BE397" i="12"/>
  <c r="BE398" i="12"/>
  <c r="BE399" i="12"/>
  <c r="BE400" i="12"/>
  <c r="BE401" i="12"/>
  <c r="BE402" i="12"/>
  <c r="BE403" i="12"/>
  <c r="BE404" i="12"/>
  <c r="BE405" i="12"/>
  <c r="BE406" i="12"/>
  <c r="BE407" i="12"/>
  <c r="BE408" i="12"/>
  <c r="BE409" i="12"/>
  <c r="BE410" i="12"/>
  <c r="BE411" i="12"/>
  <c r="BE412" i="12"/>
  <c r="BE413" i="12"/>
  <c r="BE414" i="12"/>
  <c r="BE415" i="12"/>
  <c r="BE416" i="12"/>
  <c r="BE417" i="12"/>
  <c r="BE418" i="12"/>
  <c r="BE419" i="12"/>
  <c r="BE420" i="12"/>
  <c r="BE421" i="12"/>
  <c r="BE422" i="12"/>
  <c r="BE423" i="12"/>
  <c r="BE424" i="12"/>
  <c r="BE425" i="12"/>
  <c r="BE426" i="12"/>
  <c r="BE427" i="12"/>
  <c r="BE428" i="12"/>
  <c r="BE429" i="12"/>
  <c r="BE430" i="12"/>
  <c r="BE431" i="12"/>
  <c r="BE432" i="12"/>
  <c r="BE433" i="12"/>
  <c r="BE434" i="12"/>
  <c r="BE435" i="12"/>
  <c r="BE436" i="12"/>
  <c r="BE437" i="12"/>
  <c r="BE438" i="12"/>
  <c r="BE439" i="12"/>
  <c r="BE440" i="12"/>
  <c r="BE441" i="12"/>
  <c r="BE442" i="12"/>
  <c r="BE443" i="12"/>
  <c r="BE444" i="12"/>
  <c r="BE445" i="12"/>
  <c r="BE446" i="12"/>
  <c r="BE447" i="12"/>
  <c r="BE448" i="12"/>
  <c r="BE449" i="12"/>
  <c r="BE450" i="12"/>
  <c r="BE451" i="12"/>
  <c r="BE452" i="12"/>
  <c r="BE453" i="12"/>
  <c r="BE454" i="12"/>
  <c r="BE455" i="12"/>
  <c r="BE456" i="12"/>
  <c r="BE457" i="12"/>
  <c r="BE458" i="12"/>
  <c r="BE459" i="12"/>
  <c r="BE460" i="12"/>
  <c r="BE461" i="12"/>
  <c r="BE462" i="12"/>
  <c r="BE463" i="12"/>
  <c r="BE464" i="12"/>
  <c r="BE465" i="12"/>
  <c r="BE466" i="12"/>
  <c r="BE467" i="12"/>
  <c r="BE468" i="12"/>
  <c r="BE469" i="12"/>
  <c r="BE470" i="12"/>
  <c r="BE471" i="12"/>
  <c r="BE472" i="12"/>
  <c r="BE473" i="12"/>
  <c r="BE474" i="12"/>
  <c r="BE475" i="12"/>
  <c r="BE476" i="12"/>
  <c r="BE477" i="12"/>
  <c r="BE478" i="12"/>
  <c r="BE479" i="12"/>
  <c r="BE480" i="12"/>
  <c r="BE481" i="12"/>
  <c r="BE482" i="12"/>
  <c r="BE483" i="12"/>
  <c r="BE484" i="12"/>
  <c r="BE485" i="12"/>
  <c r="BE486" i="12"/>
  <c r="BE487" i="12"/>
  <c r="BE488" i="12"/>
  <c r="BE489" i="12"/>
  <c r="BE490" i="12"/>
  <c r="BE491" i="12"/>
  <c r="BE492" i="12"/>
  <c r="BE493" i="12"/>
  <c r="BE494" i="12"/>
  <c r="BE495" i="12"/>
  <c r="BE496" i="12"/>
  <c r="BE497" i="12"/>
  <c r="BE498" i="12"/>
  <c r="BE499" i="12"/>
  <c r="BE500" i="12"/>
  <c r="BE501" i="12"/>
  <c r="BE502" i="12"/>
  <c r="BE503" i="12"/>
  <c r="BE504" i="12"/>
  <c r="BE6" i="12"/>
  <c r="BD7" i="12"/>
  <c r="BD8" i="12"/>
  <c r="BD9" i="12"/>
  <c r="BD10" i="12"/>
  <c r="BD11" i="12"/>
  <c r="BD12" i="12"/>
  <c r="BD13" i="12"/>
  <c r="BD14" i="12"/>
  <c r="BD15" i="12"/>
  <c r="BD16" i="12"/>
  <c r="BD17" i="12"/>
  <c r="BD18" i="12"/>
  <c r="BD19" i="12"/>
  <c r="BD20" i="12"/>
  <c r="BD21" i="12"/>
  <c r="BD22" i="12"/>
  <c r="BD23" i="12"/>
  <c r="BD24" i="12"/>
  <c r="BD25" i="12"/>
  <c r="BD26" i="12"/>
  <c r="BD27" i="12"/>
  <c r="BD28" i="12"/>
  <c r="BD29" i="12"/>
  <c r="BD30" i="12"/>
  <c r="BD31" i="12"/>
  <c r="BD32" i="12"/>
  <c r="BD33" i="12"/>
  <c r="BD34" i="12"/>
  <c r="BD35" i="12"/>
  <c r="BD36" i="12"/>
  <c r="BD37" i="12"/>
  <c r="BD38" i="12"/>
  <c r="BD39" i="12"/>
  <c r="BD40" i="12"/>
  <c r="BD41" i="12"/>
  <c r="BD42" i="12"/>
  <c r="BD43" i="12"/>
  <c r="BD44" i="12"/>
  <c r="BD45" i="12"/>
  <c r="BD46" i="12"/>
  <c r="BD47" i="12"/>
  <c r="BD48" i="12"/>
  <c r="BD49" i="12"/>
  <c r="BD50" i="12"/>
  <c r="BD51" i="12"/>
  <c r="BD52" i="12"/>
  <c r="BD53" i="12"/>
  <c r="BD54" i="12"/>
  <c r="BD55" i="12"/>
  <c r="BD56" i="12"/>
  <c r="BD57" i="12"/>
  <c r="BD58" i="12"/>
  <c r="BD59" i="12"/>
  <c r="BD60" i="12"/>
  <c r="BD61" i="12"/>
  <c r="BD62" i="12"/>
  <c r="BD63" i="12"/>
  <c r="BD64" i="12"/>
  <c r="BD65" i="12"/>
  <c r="BD66" i="12"/>
  <c r="BD67" i="12"/>
  <c r="BD68" i="12"/>
  <c r="BD69" i="12"/>
  <c r="BD70" i="12"/>
  <c r="BD71" i="12"/>
  <c r="BD72" i="12"/>
  <c r="BD73" i="12"/>
  <c r="BD74" i="12"/>
  <c r="BD75" i="12"/>
  <c r="BD76" i="12"/>
  <c r="BD77" i="12"/>
  <c r="BD78" i="12"/>
  <c r="BD79" i="12"/>
  <c r="BD80" i="12"/>
  <c r="BD81" i="12"/>
  <c r="BD82" i="12"/>
  <c r="BD83" i="12"/>
  <c r="BD84" i="12"/>
  <c r="BD85" i="12"/>
  <c r="BD86" i="12"/>
  <c r="BD87" i="12"/>
  <c r="BD88" i="12"/>
  <c r="BD89" i="12"/>
  <c r="BD90" i="12"/>
  <c r="BD91" i="12"/>
  <c r="BD92" i="12"/>
  <c r="BD93" i="12"/>
  <c r="BD94" i="12"/>
  <c r="BD95" i="12"/>
  <c r="BD96" i="12"/>
  <c r="BD97" i="12"/>
  <c r="BD98" i="12"/>
  <c r="BD99" i="12"/>
  <c r="BD100" i="12"/>
  <c r="BD101" i="12"/>
  <c r="BD102" i="12"/>
  <c r="BD103" i="12"/>
  <c r="BD104" i="12"/>
  <c r="BD105" i="12"/>
  <c r="BD106" i="12"/>
  <c r="BD107" i="12"/>
  <c r="BD108" i="12"/>
  <c r="BD109" i="12"/>
  <c r="BD110" i="12"/>
  <c r="BD111" i="12"/>
  <c r="BD112" i="12"/>
  <c r="BD113" i="12"/>
  <c r="BD114" i="12"/>
  <c r="BD115" i="12"/>
  <c r="BD116" i="12"/>
  <c r="BD117" i="12"/>
  <c r="BD118" i="12"/>
  <c r="BD119" i="12"/>
  <c r="BD120" i="12"/>
  <c r="BD121" i="12"/>
  <c r="BD122" i="12"/>
  <c r="BD123" i="12"/>
  <c r="BD124" i="12"/>
  <c r="BD125" i="12"/>
  <c r="BD126" i="12"/>
  <c r="BD127" i="12"/>
  <c r="BD128" i="12"/>
  <c r="BD129" i="12"/>
  <c r="BD130" i="12"/>
  <c r="BD131" i="12"/>
  <c r="BD132" i="12"/>
  <c r="BD133" i="12"/>
  <c r="BD134" i="12"/>
  <c r="BD135" i="12"/>
  <c r="BD136" i="12"/>
  <c r="BD137" i="12"/>
  <c r="BD138" i="12"/>
  <c r="BD139" i="12"/>
  <c r="BD140" i="12"/>
  <c r="BD141" i="12"/>
  <c r="BD142" i="12"/>
  <c r="BD143" i="12"/>
  <c r="BD144" i="12"/>
  <c r="BD145" i="12"/>
  <c r="BD146" i="12"/>
  <c r="BD147" i="12"/>
  <c r="BD148" i="12"/>
  <c r="BD149" i="12"/>
  <c r="BD150" i="12"/>
  <c r="BD151" i="12"/>
  <c r="BD152" i="12"/>
  <c r="BD153" i="12"/>
  <c r="BD154" i="12"/>
  <c r="BD155" i="12"/>
  <c r="BD156" i="12"/>
  <c r="BD157" i="12"/>
  <c r="BD158" i="12"/>
  <c r="BD159" i="12"/>
  <c r="BD160" i="12"/>
  <c r="BD161" i="12"/>
  <c r="BD162" i="12"/>
  <c r="BD163" i="12"/>
  <c r="BD164" i="12"/>
  <c r="BD165" i="12"/>
  <c r="BD166" i="12"/>
  <c r="BD167" i="12"/>
  <c r="BD168" i="12"/>
  <c r="BD169" i="12"/>
  <c r="BD170" i="12"/>
  <c r="BD171" i="12"/>
  <c r="BD172" i="12"/>
  <c r="BD173" i="12"/>
  <c r="BD174" i="12"/>
  <c r="BD175" i="12"/>
  <c r="BD176" i="12"/>
  <c r="BD177" i="12"/>
  <c r="BD178" i="12"/>
  <c r="BD179" i="12"/>
  <c r="BD180" i="12"/>
  <c r="BD181" i="12"/>
  <c r="BD182" i="12"/>
  <c r="BD183" i="12"/>
  <c r="BD184" i="12"/>
  <c r="BD185" i="12"/>
  <c r="BD186" i="12"/>
  <c r="BD187" i="12"/>
  <c r="BD188" i="12"/>
  <c r="BD189" i="12"/>
  <c r="BD190" i="12"/>
  <c r="BD191" i="12"/>
  <c r="BD192" i="12"/>
  <c r="BD193" i="12"/>
  <c r="BD194" i="12"/>
  <c r="BD195" i="12"/>
  <c r="BD196" i="12"/>
  <c r="BD197" i="12"/>
  <c r="BD198" i="12"/>
  <c r="BD199" i="12"/>
  <c r="BD200" i="12"/>
  <c r="BD201" i="12"/>
  <c r="BD202" i="12"/>
  <c r="BD203" i="12"/>
  <c r="BD204" i="12"/>
  <c r="BD205" i="12"/>
  <c r="BD206" i="12"/>
  <c r="BD207" i="12"/>
  <c r="BD208" i="12"/>
  <c r="BD209" i="12"/>
  <c r="BD210" i="12"/>
  <c r="BD211" i="12"/>
  <c r="BD212" i="12"/>
  <c r="BD213" i="12"/>
  <c r="BD214" i="12"/>
  <c r="BD215" i="12"/>
  <c r="BD216" i="12"/>
  <c r="BD217" i="12"/>
  <c r="BD218" i="12"/>
  <c r="BD219" i="12"/>
  <c r="BD220" i="12"/>
  <c r="BD221" i="12"/>
  <c r="BD222" i="12"/>
  <c r="BD223" i="12"/>
  <c r="BD224" i="12"/>
  <c r="BD225" i="12"/>
  <c r="BD226" i="12"/>
  <c r="BD227" i="12"/>
  <c r="BD228" i="12"/>
  <c r="BD229" i="12"/>
  <c r="BD230" i="12"/>
  <c r="BD231" i="12"/>
  <c r="BD232" i="12"/>
  <c r="BD233" i="12"/>
  <c r="BD234" i="12"/>
  <c r="BD235" i="12"/>
  <c r="BD236" i="12"/>
  <c r="BD237" i="12"/>
  <c r="BD238" i="12"/>
  <c r="BD239" i="12"/>
  <c r="BD240" i="12"/>
  <c r="BD241" i="12"/>
  <c r="BD242" i="12"/>
  <c r="BD243" i="12"/>
  <c r="BD244" i="12"/>
  <c r="BD245" i="12"/>
  <c r="BD246" i="12"/>
  <c r="BD247" i="12"/>
  <c r="BD248" i="12"/>
  <c r="BD249" i="12"/>
  <c r="BD250" i="12"/>
  <c r="BD251" i="12"/>
  <c r="BD252" i="12"/>
  <c r="BD253" i="12"/>
  <c r="BD254" i="12"/>
  <c r="BD255" i="12"/>
  <c r="BD256" i="12"/>
  <c r="BD257" i="12"/>
  <c r="BD258" i="12"/>
  <c r="BD259" i="12"/>
  <c r="BD260" i="12"/>
  <c r="BD261" i="12"/>
  <c r="BD262" i="12"/>
  <c r="BD263" i="12"/>
  <c r="BD264" i="12"/>
  <c r="BD265" i="12"/>
  <c r="BD266" i="12"/>
  <c r="BD267" i="12"/>
  <c r="BD268" i="12"/>
  <c r="BD269" i="12"/>
  <c r="BD270" i="12"/>
  <c r="BD271" i="12"/>
  <c r="BD272" i="12"/>
  <c r="BD273" i="12"/>
  <c r="BD274" i="12"/>
  <c r="BD275" i="12"/>
  <c r="BD276" i="12"/>
  <c r="BD277" i="12"/>
  <c r="BD278" i="12"/>
  <c r="BD279" i="12"/>
  <c r="BD280" i="12"/>
  <c r="BD281" i="12"/>
  <c r="BD282" i="12"/>
  <c r="BD283" i="12"/>
  <c r="BD284" i="12"/>
  <c r="BD285" i="12"/>
  <c r="BD286" i="12"/>
  <c r="BD287" i="12"/>
  <c r="BD288" i="12"/>
  <c r="BD289" i="12"/>
  <c r="BD290" i="12"/>
  <c r="BD291" i="12"/>
  <c r="BD292" i="12"/>
  <c r="BD293" i="12"/>
  <c r="BD294" i="12"/>
  <c r="BD295" i="12"/>
  <c r="BD296" i="12"/>
  <c r="BD297" i="12"/>
  <c r="BD298" i="12"/>
  <c r="BD299" i="12"/>
  <c r="BD300" i="12"/>
  <c r="BD301" i="12"/>
  <c r="BD302" i="12"/>
  <c r="BD303" i="12"/>
  <c r="BD304" i="12"/>
  <c r="BD305" i="12"/>
  <c r="BD306" i="12"/>
  <c r="BD307" i="12"/>
  <c r="BD308" i="12"/>
  <c r="BD309" i="12"/>
  <c r="BD310" i="12"/>
  <c r="BD311" i="12"/>
  <c r="BD312" i="12"/>
  <c r="BD313" i="12"/>
  <c r="BD314" i="12"/>
  <c r="BD315" i="12"/>
  <c r="BD316" i="12"/>
  <c r="BD317" i="12"/>
  <c r="BD318" i="12"/>
  <c r="BD319" i="12"/>
  <c r="BD320" i="12"/>
  <c r="BD321" i="12"/>
  <c r="BD322" i="12"/>
  <c r="BD323" i="12"/>
  <c r="BD324" i="12"/>
  <c r="BD325" i="12"/>
  <c r="BD326" i="12"/>
  <c r="BD327" i="12"/>
  <c r="BD328" i="12"/>
  <c r="BD329" i="12"/>
  <c r="BD330" i="12"/>
  <c r="BD331" i="12"/>
  <c r="BD332" i="12"/>
  <c r="BD333" i="12"/>
  <c r="BD334" i="12"/>
  <c r="BD335" i="12"/>
  <c r="BD336" i="12"/>
  <c r="BD337" i="12"/>
  <c r="BD338" i="12"/>
  <c r="BD339" i="12"/>
  <c r="BD340" i="12"/>
  <c r="BD341" i="12"/>
  <c r="BD342" i="12"/>
  <c r="BD343" i="12"/>
  <c r="BD344" i="12"/>
  <c r="BD345" i="12"/>
  <c r="BD346" i="12"/>
  <c r="BD347" i="12"/>
  <c r="BD348" i="12"/>
  <c r="BD349" i="12"/>
  <c r="BD350" i="12"/>
  <c r="BD351" i="12"/>
  <c r="BD352" i="12"/>
  <c r="BD353" i="12"/>
  <c r="BD354" i="12"/>
  <c r="BD355" i="12"/>
  <c r="BD356" i="12"/>
  <c r="BD357" i="12"/>
  <c r="BD358" i="12"/>
  <c r="BD359" i="12"/>
  <c r="BD360" i="12"/>
  <c r="BD361" i="12"/>
  <c r="BD362" i="12"/>
  <c r="BD363" i="12"/>
  <c r="BD364" i="12"/>
  <c r="BD365" i="12"/>
  <c r="BD366" i="12"/>
  <c r="BD367" i="12"/>
  <c r="BD368" i="12"/>
  <c r="BD369" i="12"/>
  <c r="BD370" i="12"/>
  <c r="BD371" i="12"/>
  <c r="BD372" i="12"/>
  <c r="BD373" i="12"/>
  <c r="BD374" i="12"/>
  <c r="BD375" i="12"/>
  <c r="BD376" i="12"/>
  <c r="BD377" i="12"/>
  <c r="BD378" i="12"/>
  <c r="BD379" i="12"/>
  <c r="BD380" i="12"/>
  <c r="BD381" i="12"/>
  <c r="BD382" i="12"/>
  <c r="BD383" i="12"/>
  <c r="BD384" i="12"/>
  <c r="BD385" i="12"/>
  <c r="BD386" i="12"/>
  <c r="BD387" i="12"/>
  <c r="BD388" i="12"/>
  <c r="BD389" i="12"/>
  <c r="BD390" i="12"/>
  <c r="BD391" i="12"/>
  <c r="BD392" i="12"/>
  <c r="BD393" i="12"/>
  <c r="BD394" i="12"/>
  <c r="BD395" i="12"/>
  <c r="BD396" i="12"/>
  <c r="BD397" i="12"/>
  <c r="BD398" i="12"/>
  <c r="BD399" i="12"/>
  <c r="BD400" i="12"/>
  <c r="BD401" i="12"/>
  <c r="BD402" i="12"/>
  <c r="BD403" i="12"/>
  <c r="BD404" i="12"/>
  <c r="BD405" i="12"/>
  <c r="BD406" i="12"/>
  <c r="BD407" i="12"/>
  <c r="BD408" i="12"/>
  <c r="BD409" i="12"/>
  <c r="BD410" i="12"/>
  <c r="BD411" i="12"/>
  <c r="BD412" i="12"/>
  <c r="BD413" i="12"/>
  <c r="BD414" i="12"/>
  <c r="BD415" i="12"/>
  <c r="BD416" i="12"/>
  <c r="BD417" i="12"/>
  <c r="BD418" i="12"/>
  <c r="BD419" i="12"/>
  <c r="BD420" i="12"/>
  <c r="BD421" i="12"/>
  <c r="BD422" i="12"/>
  <c r="BD423" i="12"/>
  <c r="BD424" i="12"/>
  <c r="BD425" i="12"/>
  <c r="BD426" i="12"/>
  <c r="BD427" i="12"/>
  <c r="BD428" i="12"/>
  <c r="BD429" i="12"/>
  <c r="BD430" i="12"/>
  <c r="BD431" i="12"/>
  <c r="BD432" i="12"/>
  <c r="BD433" i="12"/>
  <c r="BD434" i="12"/>
  <c r="BD435" i="12"/>
  <c r="BD436" i="12"/>
  <c r="BD437" i="12"/>
  <c r="BD438" i="12"/>
  <c r="BD439" i="12"/>
  <c r="BD440" i="12"/>
  <c r="BD441" i="12"/>
  <c r="BD442" i="12"/>
  <c r="BD443" i="12"/>
  <c r="BD444" i="12"/>
  <c r="BD445" i="12"/>
  <c r="BD446" i="12"/>
  <c r="BD447" i="12"/>
  <c r="BD448" i="12"/>
  <c r="BD449" i="12"/>
  <c r="BD450" i="12"/>
  <c r="BD451" i="12"/>
  <c r="BD452" i="12"/>
  <c r="BD453" i="12"/>
  <c r="BD454" i="12"/>
  <c r="BD455" i="12"/>
  <c r="BD456" i="12"/>
  <c r="BD457" i="12"/>
  <c r="BD458" i="12"/>
  <c r="BD459" i="12"/>
  <c r="BD460" i="12"/>
  <c r="BD461" i="12"/>
  <c r="BD462" i="12"/>
  <c r="BD463" i="12"/>
  <c r="BD464" i="12"/>
  <c r="BD465" i="12"/>
  <c r="BD466" i="12"/>
  <c r="BD467" i="12"/>
  <c r="BD468" i="12"/>
  <c r="BD469" i="12"/>
  <c r="BD470" i="12"/>
  <c r="BD471" i="12"/>
  <c r="BD472" i="12"/>
  <c r="BD473" i="12"/>
  <c r="BD474" i="12"/>
  <c r="BD475" i="12"/>
  <c r="BD476" i="12"/>
  <c r="BD477" i="12"/>
  <c r="BD478" i="12"/>
  <c r="BD479" i="12"/>
  <c r="BD480" i="12"/>
  <c r="BD481" i="12"/>
  <c r="BD482" i="12"/>
  <c r="BD483" i="12"/>
  <c r="BD484" i="12"/>
  <c r="BD485" i="12"/>
  <c r="BD486" i="12"/>
  <c r="BD487" i="12"/>
  <c r="BD488" i="12"/>
  <c r="BD489" i="12"/>
  <c r="BD490" i="12"/>
  <c r="BD491" i="12"/>
  <c r="BD492" i="12"/>
  <c r="BD493" i="12"/>
  <c r="BD494" i="12"/>
  <c r="BD495" i="12"/>
  <c r="BD496" i="12"/>
  <c r="BD497" i="12"/>
  <c r="BD498" i="12"/>
  <c r="BD499" i="12"/>
  <c r="BD500" i="12"/>
  <c r="BD501" i="12"/>
  <c r="BD502" i="12"/>
  <c r="BD503" i="12"/>
  <c r="BD504" i="12"/>
  <c r="BD6" i="12"/>
  <c r="BC7" i="12"/>
  <c r="BC8" i="12"/>
  <c r="BC9" i="12"/>
  <c r="BC10" i="12"/>
  <c r="BC11" i="12"/>
  <c r="BC12" i="12"/>
  <c r="BC13" i="12"/>
  <c r="BC14" i="12"/>
  <c r="BC15" i="12"/>
  <c r="BC16" i="12"/>
  <c r="BC17" i="12"/>
  <c r="BC18" i="12"/>
  <c r="BC19" i="12"/>
  <c r="BC20" i="12"/>
  <c r="BC21" i="12"/>
  <c r="BC22" i="12"/>
  <c r="BC23" i="12"/>
  <c r="BC24" i="12"/>
  <c r="BC25" i="12"/>
  <c r="BC26" i="12"/>
  <c r="BC27" i="12"/>
  <c r="BC28" i="12"/>
  <c r="BC29" i="12"/>
  <c r="BC30" i="12"/>
  <c r="BC31" i="12"/>
  <c r="BC32" i="12"/>
  <c r="BC33" i="12"/>
  <c r="BC34" i="12"/>
  <c r="BC35" i="12"/>
  <c r="BC36" i="12"/>
  <c r="BC37" i="12"/>
  <c r="BC38" i="12"/>
  <c r="BC39" i="12"/>
  <c r="BC40" i="12"/>
  <c r="BC41" i="12"/>
  <c r="BC42" i="12"/>
  <c r="BC43" i="12"/>
  <c r="BC44" i="12"/>
  <c r="BC45" i="12"/>
  <c r="BC46" i="12"/>
  <c r="BC47" i="12"/>
  <c r="BC48" i="12"/>
  <c r="BC49" i="12"/>
  <c r="BC50" i="12"/>
  <c r="BC51" i="12"/>
  <c r="BC52" i="12"/>
  <c r="BC53" i="12"/>
  <c r="BC54" i="12"/>
  <c r="BC55" i="12"/>
  <c r="BC56" i="12"/>
  <c r="BC57" i="12"/>
  <c r="BC58" i="12"/>
  <c r="BC59" i="12"/>
  <c r="BC60" i="12"/>
  <c r="BC61" i="12"/>
  <c r="BC62" i="12"/>
  <c r="BC63" i="12"/>
  <c r="BC64" i="12"/>
  <c r="BC65" i="12"/>
  <c r="BC66" i="12"/>
  <c r="BC67" i="12"/>
  <c r="BC68" i="12"/>
  <c r="BC69" i="12"/>
  <c r="BC70" i="12"/>
  <c r="BC71" i="12"/>
  <c r="BC72" i="12"/>
  <c r="BC73" i="12"/>
  <c r="BC74" i="12"/>
  <c r="BC75" i="12"/>
  <c r="BC76" i="12"/>
  <c r="BC77" i="12"/>
  <c r="BC78" i="12"/>
  <c r="BC79" i="12"/>
  <c r="BC80" i="12"/>
  <c r="BC81" i="12"/>
  <c r="BC82" i="12"/>
  <c r="BC83" i="12"/>
  <c r="BC84" i="12"/>
  <c r="BC85" i="12"/>
  <c r="BC86" i="12"/>
  <c r="BC87" i="12"/>
  <c r="BC88" i="12"/>
  <c r="BC89" i="12"/>
  <c r="BC90" i="12"/>
  <c r="BC91" i="12"/>
  <c r="BC92" i="12"/>
  <c r="BC93" i="12"/>
  <c r="BC94" i="12"/>
  <c r="BC95" i="12"/>
  <c r="BC96" i="12"/>
  <c r="BC97" i="12"/>
  <c r="BC98" i="12"/>
  <c r="BC99" i="12"/>
  <c r="BC100" i="12"/>
  <c r="BC101" i="12"/>
  <c r="BC102" i="12"/>
  <c r="BC103" i="12"/>
  <c r="BC104" i="12"/>
  <c r="BC105" i="12"/>
  <c r="BC106" i="12"/>
  <c r="BC107" i="12"/>
  <c r="BC108" i="12"/>
  <c r="BC109" i="12"/>
  <c r="BC110" i="12"/>
  <c r="BC111" i="12"/>
  <c r="BC112" i="12"/>
  <c r="BC113" i="12"/>
  <c r="BC114" i="12"/>
  <c r="BC115" i="12"/>
  <c r="BC116" i="12"/>
  <c r="BC117" i="12"/>
  <c r="BC118" i="12"/>
  <c r="BC119" i="12"/>
  <c r="BC120" i="12"/>
  <c r="BC121" i="12"/>
  <c r="BC122" i="12"/>
  <c r="BC123" i="12"/>
  <c r="BC124" i="12"/>
  <c r="BC125" i="12"/>
  <c r="BC126" i="12"/>
  <c r="BC127" i="12"/>
  <c r="BC128" i="12"/>
  <c r="BC129" i="12"/>
  <c r="BC130" i="12"/>
  <c r="BC131" i="12"/>
  <c r="BC132" i="12"/>
  <c r="BC133" i="12"/>
  <c r="BC134" i="12"/>
  <c r="BC135" i="12"/>
  <c r="BC136" i="12"/>
  <c r="BC137" i="12"/>
  <c r="BC138" i="12"/>
  <c r="BC139" i="12"/>
  <c r="BC140" i="12"/>
  <c r="BC141" i="12"/>
  <c r="BC142" i="12"/>
  <c r="BC143" i="12"/>
  <c r="BC144" i="12"/>
  <c r="BC145" i="12"/>
  <c r="BC146" i="12"/>
  <c r="BC147" i="12"/>
  <c r="BC148" i="12"/>
  <c r="BC149" i="12"/>
  <c r="BC150" i="12"/>
  <c r="BC151" i="12"/>
  <c r="BC152" i="12"/>
  <c r="BC153" i="12"/>
  <c r="BC154" i="12"/>
  <c r="BC155" i="12"/>
  <c r="BC156" i="12"/>
  <c r="BC157" i="12"/>
  <c r="BC158" i="12"/>
  <c r="BC159" i="12"/>
  <c r="BC160" i="12"/>
  <c r="BC161" i="12"/>
  <c r="BC162" i="12"/>
  <c r="BC163" i="12"/>
  <c r="BC164" i="12"/>
  <c r="BC165" i="12"/>
  <c r="BC166" i="12"/>
  <c r="BC167" i="12"/>
  <c r="BC168" i="12"/>
  <c r="BC169" i="12"/>
  <c r="BC170" i="12"/>
  <c r="BC171" i="12"/>
  <c r="BC172" i="12"/>
  <c r="BC173" i="12"/>
  <c r="BC174" i="12"/>
  <c r="BC175" i="12"/>
  <c r="BC176" i="12"/>
  <c r="BC177" i="12"/>
  <c r="BC178" i="12"/>
  <c r="BC179" i="12"/>
  <c r="BC180" i="12"/>
  <c r="BC181" i="12"/>
  <c r="BC182" i="12"/>
  <c r="BC183" i="12"/>
  <c r="BC184" i="12"/>
  <c r="BC185" i="12"/>
  <c r="BC186" i="12"/>
  <c r="BC187" i="12"/>
  <c r="BC188" i="12"/>
  <c r="BC189" i="12"/>
  <c r="BC190" i="12"/>
  <c r="BC191" i="12"/>
  <c r="BC192" i="12"/>
  <c r="BC193" i="12"/>
  <c r="BC194" i="12"/>
  <c r="BC195" i="12"/>
  <c r="BC196" i="12"/>
  <c r="BC197" i="12"/>
  <c r="BC198" i="12"/>
  <c r="BC199" i="12"/>
  <c r="BC200" i="12"/>
  <c r="BC201" i="12"/>
  <c r="BC202" i="12"/>
  <c r="BC203" i="12"/>
  <c r="BC204" i="12"/>
  <c r="BC205" i="12"/>
  <c r="BC206" i="12"/>
  <c r="BC207" i="12"/>
  <c r="BC208" i="12"/>
  <c r="BC209" i="12"/>
  <c r="BC210" i="12"/>
  <c r="BC211" i="12"/>
  <c r="BC212" i="12"/>
  <c r="BC213" i="12"/>
  <c r="BC214" i="12"/>
  <c r="BC215" i="12"/>
  <c r="BC216" i="12"/>
  <c r="BC217" i="12"/>
  <c r="BC218" i="12"/>
  <c r="BC219" i="12"/>
  <c r="BC220" i="12"/>
  <c r="BC221" i="12"/>
  <c r="BC222" i="12"/>
  <c r="BC223" i="12"/>
  <c r="BC224" i="12"/>
  <c r="BC225" i="12"/>
  <c r="BC226" i="12"/>
  <c r="BC227" i="12"/>
  <c r="BC228" i="12"/>
  <c r="BC229" i="12"/>
  <c r="BC230" i="12"/>
  <c r="BC231" i="12"/>
  <c r="BC232" i="12"/>
  <c r="BC233" i="12"/>
  <c r="BC234" i="12"/>
  <c r="BC235" i="12"/>
  <c r="BC236" i="12"/>
  <c r="BC237" i="12"/>
  <c r="BC238" i="12"/>
  <c r="BC239" i="12"/>
  <c r="BC240" i="12"/>
  <c r="BC241" i="12"/>
  <c r="BC242" i="12"/>
  <c r="BC243" i="12"/>
  <c r="BC244" i="12"/>
  <c r="BC245" i="12"/>
  <c r="BC246" i="12"/>
  <c r="BC247" i="12"/>
  <c r="BC248" i="12"/>
  <c r="BC249" i="12"/>
  <c r="BC250" i="12"/>
  <c r="BC251" i="12"/>
  <c r="BC252" i="12"/>
  <c r="BC253" i="12"/>
  <c r="BC254" i="12"/>
  <c r="BC255" i="12"/>
  <c r="BC256" i="12"/>
  <c r="BC257" i="12"/>
  <c r="BC258" i="12"/>
  <c r="BC259" i="12"/>
  <c r="BC260" i="12"/>
  <c r="BC261" i="12"/>
  <c r="BC262" i="12"/>
  <c r="BC263" i="12"/>
  <c r="BC264" i="12"/>
  <c r="BC265" i="12"/>
  <c r="BC266" i="12"/>
  <c r="BC267" i="12"/>
  <c r="BC268" i="12"/>
  <c r="BC269" i="12"/>
  <c r="BC270" i="12"/>
  <c r="BC271" i="12"/>
  <c r="BC272" i="12"/>
  <c r="BC273" i="12"/>
  <c r="BC274" i="12"/>
  <c r="BC275" i="12"/>
  <c r="BC276" i="12"/>
  <c r="BC277" i="12"/>
  <c r="BC278" i="12"/>
  <c r="BC279" i="12"/>
  <c r="BC280" i="12"/>
  <c r="BC281" i="12"/>
  <c r="BC282" i="12"/>
  <c r="BC283" i="12"/>
  <c r="BC284" i="12"/>
  <c r="BC285" i="12"/>
  <c r="BC286" i="12"/>
  <c r="BC287" i="12"/>
  <c r="BC288" i="12"/>
  <c r="BC289" i="12"/>
  <c r="BC290" i="12"/>
  <c r="BC291" i="12"/>
  <c r="BC292" i="12"/>
  <c r="BC293" i="12"/>
  <c r="BC294" i="12"/>
  <c r="BC295" i="12"/>
  <c r="BC296" i="12"/>
  <c r="BC297" i="12"/>
  <c r="BC298" i="12"/>
  <c r="BC299" i="12"/>
  <c r="BC300" i="12"/>
  <c r="BC301" i="12"/>
  <c r="BC302" i="12"/>
  <c r="BC303" i="12"/>
  <c r="BC304" i="12"/>
  <c r="BC305" i="12"/>
  <c r="BC306" i="12"/>
  <c r="BC307" i="12"/>
  <c r="BC308" i="12"/>
  <c r="BC309" i="12"/>
  <c r="BC310" i="12"/>
  <c r="BC311" i="12"/>
  <c r="BC312" i="12"/>
  <c r="BC313" i="12"/>
  <c r="BC314" i="12"/>
  <c r="BC315" i="12"/>
  <c r="BC316" i="12"/>
  <c r="BC317" i="12"/>
  <c r="BC318" i="12"/>
  <c r="BC319" i="12"/>
  <c r="BC320" i="12"/>
  <c r="BC321" i="12"/>
  <c r="BC322" i="12"/>
  <c r="BC323" i="12"/>
  <c r="BC324" i="12"/>
  <c r="BC325" i="12"/>
  <c r="BC326" i="12"/>
  <c r="BC327" i="12"/>
  <c r="BC328" i="12"/>
  <c r="BC329" i="12"/>
  <c r="BC330" i="12"/>
  <c r="BC331" i="12"/>
  <c r="BC332" i="12"/>
  <c r="BC333" i="12"/>
  <c r="BC334" i="12"/>
  <c r="BC335" i="12"/>
  <c r="BC336" i="12"/>
  <c r="BC337" i="12"/>
  <c r="BC338" i="12"/>
  <c r="BC339" i="12"/>
  <c r="BC340" i="12"/>
  <c r="BC341" i="12"/>
  <c r="BC342" i="12"/>
  <c r="BC343" i="12"/>
  <c r="BC344" i="12"/>
  <c r="BC345" i="12"/>
  <c r="BC346" i="12"/>
  <c r="BC347" i="12"/>
  <c r="BC348" i="12"/>
  <c r="BC349" i="12"/>
  <c r="BC350" i="12"/>
  <c r="BC351" i="12"/>
  <c r="BC352" i="12"/>
  <c r="BC353" i="12"/>
  <c r="BC354" i="12"/>
  <c r="BC355" i="12"/>
  <c r="BC356" i="12"/>
  <c r="BC357" i="12"/>
  <c r="BC358" i="12"/>
  <c r="BC359" i="12"/>
  <c r="BC360" i="12"/>
  <c r="BC361" i="12"/>
  <c r="BC362" i="12"/>
  <c r="BC363" i="12"/>
  <c r="BC364" i="12"/>
  <c r="BC365" i="12"/>
  <c r="BC366" i="12"/>
  <c r="BC367" i="12"/>
  <c r="BC368" i="12"/>
  <c r="BC369" i="12"/>
  <c r="BC370" i="12"/>
  <c r="BC371" i="12"/>
  <c r="BC372" i="12"/>
  <c r="BC373" i="12"/>
  <c r="BC374" i="12"/>
  <c r="BC375" i="12"/>
  <c r="BC376" i="12"/>
  <c r="BC377" i="12"/>
  <c r="BC378" i="12"/>
  <c r="BC379" i="12"/>
  <c r="BC380" i="12"/>
  <c r="BC381" i="12"/>
  <c r="BC382" i="12"/>
  <c r="BC383" i="12"/>
  <c r="BC384" i="12"/>
  <c r="BC385" i="12"/>
  <c r="BC386" i="12"/>
  <c r="BC387" i="12"/>
  <c r="BC388" i="12"/>
  <c r="BC389" i="12"/>
  <c r="BC390" i="12"/>
  <c r="BC391" i="12"/>
  <c r="BC392" i="12"/>
  <c r="BC393" i="12"/>
  <c r="BC394" i="12"/>
  <c r="BC395" i="12"/>
  <c r="BC396" i="12"/>
  <c r="BC397" i="12"/>
  <c r="BC398" i="12"/>
  <c r="BC399" i="12"/>
  <c r="BC400" i="12"/>
  <c r="BC401" i="12"/>
  <c r="BC402" i="12"/>
  <c r="BC403" i="12"/>
  <c r="BC404" i="12"/>
  <c r="BC405" i="12"/>
  <c r="BC406" i="12"/>
  <c r="BC407" i="12"/>
  <c r="BC408" i="12"/>
  <c r="BC409" i="12"/>
  <c r="BC410" i="12"/>
  <c r="BC411" i="12"/>
  <c r="BC412" i="12"/>
  <c r="BC413" i="12"/>
  <c r="BC414" i="12"/>
  <c r="BC415" i="12"/>
  <c r="BC416" i="12"/>
  <c r="BC417" i="12"/>
  <c r="BC418" i="12"/>
  <c r="BC419" i="12"/>
  <c r="BC420" i="12"/>
  <c r="BC421" i="12"/>
  <c r="BC422" i="12"/>
  <c r="BC423" i="12"/>
  <c r="BC424" i="12"/>
  <c r="BC425" i="12"/>
  <c r="BC426" i="12"/>
  <c r="BC427" i="12"/>
  <c r="BC428" i="12"/>
  <c r="BC429" i="12"/>
  <c r="BC430" i="12"/>
  <c r="BC431" i="12"/>
  <c r="BC432" i="12"/>
  <c r="BC433" i="12"/>
  <c r="BC434" i="12"/>
  <c r="BC435" i="12"/>
  <c r="BC436" i="12"/>
  <c r="BC437" i="12"/>
  <c r="BC438" i="12"/>
  <c r="BC439" i="12"/>
  <c r="BC440" i="12"/>
  <c r="BC441" i="12"/>
  <c r="BC442" i="12"/>
  <c r="BC443" i="12"/>
  <c r="BC444" i="12"/>
  <c r="BC445" i="12"/>
  <c r="BC446" i="12"/>
  <c r="BC447" i="12"/>
  <c r="BC448" i="12"/>
  <c r="BC449" i="12"/>
  <c r="BC450" i="12"/>
  <c r="BC451" i="12"/>
  <c r="BC452" i="12"/>
  <c r="BC453" i="12"/>
  <c r="BC454" i="12"/>
  <c r="BC455" i="12"/>
  <c r="BC456" i="12"/>
  <c r="BC457" i="12"/>
  <c r="BC458" i="12"/>
  <c r="BC459" i="12"/>
  <c r="BC460" i="12"/>
  <c r="BC461" i="12"/>
  <c r="BC462" i="12"/>
  <c r="BC463" i="12"/>
  <c r="BC464" i="12"/>
  <c r="BC465" i="12"/>
  <c r="BC466" i="12"/>
  <c r="BC467" i="12"/>
  <c r="BC468" i="12"/>
  <c r="BC469" i="12"/>
  <c r="BC470" i="12"/>
  <c r="BC471" i="12"/>
  <c r="BC472" i="12"/>
  <c r="BC473" i="12"/>
  <c r="BC474" i="12"/>
  <c r="BC475" i="12"/>
  <c r="BC476" i="12"/>
  <c r="BC477" i="12"/>
  <c r="BC478" i="12"/>
  <c r="BC479" i="12"/>
  <c r="BC480" i="12"/>
  <c r="BC481" i="12"/>
  <c r="BC482" i="12"/>
  <c r="BC483" i="12"/>
  <c r="BC484" i="12"/>
  <c r="BC485" i="12"/>
  <c r="BC486" i="12"/>
  <c r="BC487" i="12"/>
  <c r="BC488" i="12"/>
  <c r="BC489" i="12"/>
  <c r="BC490" i="12"/>
  <c r="BC491" i="12"/>
  <c r="BC492" i="12"/>
  <c r="BC493" i="12"/>
  <c r="BC494" i="12"/>
  <c r="BC495" i="12"/>
  <c r="BC496" i="12"/>
  <c r="BC497" i="12"/>
  <c r="BC498" i="12"/>
  <c r="BC499" i="12"/>
  <c r="BC500" i="12"/>
  <c r="BC501" i="12"/>
  <c r="BC502" i="12"/>
  <c r="BC503" i="12"/>
  <c r="BC504" i="12"/>
  <c r="BC6" i="12"/>
  <c r="BB7" i="12"/>
  <c r="BB8" i="12"/>
  <c r="BB9" i="12"/>
  <c r="BB10" i="12"/>
  <c r="BB11" i="12"/>
  <c r="BB12" i="12"/>
  <c r="BB13" i="12"/>
  <c r="BB14" i="12"/>
  <c r="BB15" i="12"/>
  <c r="BB16" i="12"/>
  <c r="BB17" i="12"/>
  <c r="BB18" i="12"/>
  <c r="BB19" i="12"/>
  <c r="BB20" i="12"/>
  <c r="BB21" i="12"/>
  <c r="BB22" i="12"/>
  <c r="BB23" i="12"/>
  <c r="BB24" i="12"/>
  <c r="BB25" i="12"/>
  <c r="BB26" i="12"/>
  <c r="BB27" i="12"/>
  <c r="BB28" i="12"/>
  <c r="BB29" i="12"/>
  <c r="BB30" i="12"/>
  <c r="BB31" i="12"/>
  <c r="BB32" i="12"/>
  <c r="BB33" i="12"/>
  <c r="BB34" i="12"/>
  <c r="BB35" i="12"/>
  <c r="BB36" i="12"/>
  <c r="BB37" i="12"/>
  <c r="BB38" i="12"/>
  <c r="BB39" i="12"/>
  <c r="BB40" i="12"/>
  <c r="BB41" i="12"/>
  <c r="BB42" i="12"/>
  <c r="BB43" i="12"/>
  <c r="BB44" i="12"/>
  <c r="BB45" i="12"/>
  <c r="BB46" i="12"/>
  <c r="BB47" i="12"/>
  <c r="BB48" i="12"/>
  <c r="BB49" i="12"/>
  <c r="BB50" i="12"/>
  <c r="BB51" i="12"/>
  <c r="BB52" i="12"/>
  <c r="BB53" i="12"/>
  <c r="BB54" i="12"/>
  <c r="BB55" i="12"/>
  <c r="BB56" i="12"/>
  <c r="BB57" i="12"/>
  <c r="BB58" i="12"/>
  <c r="BB59" i="12"/>
  <c r="BB60" i="12"/>
  <c r="BB61" i="12"/>
  <c r="BB62" i="12"/>
  <c r="BB63" i="12"/>
  <c r="BB64" i="12"/>
  <c r="BB65" i="12"/>
  <c r="BB66" i="12"/>
  <c r="BB67" i="12"/>
  <c r="BB68" i="12"/>
  <c r="BB69" i="12"/>
  <c r="BB70" i="12"/>
  <c r="BB71" i="12"/>
  <c r="BB72" i="12"/>
  <c r="BB73" i="12"/>
  <c r="BB74" i="12"/>
  <c r="BB75" i="12"/>
  <c r="BB76" i="12"/>
  <c r="BB77" i="12"/>
  <c r="BB78" i="12"/>
  <c r="BB79" i="12"/>
  <c r="BB80" i="12"/>
  <c r="BB81" i="12"/>
  <c r="BB82" i="12"/>
  <c r="BB83" i="12"/>
  <c r="BB84" i="12"/>
  <c r="BB85" i="12"/>
  <c r="BB86" i="12"/>
  <c r="BB87" i="12"/>
  <c r="BB88" i="12"/>
  <c r="BB89" i="12"/>
  <c r="BB90" i="12"/>
  <c r="BB91" i="12"/>
  <c r="BB92" i="12"/>
  <c r="BB93" i="12"/>
  <c r="BB94" i="12"/>
  <c r="BB95" i="12"/>
  <c r="BB96" i="12"/>
  <c r="BB97" i="12"/>
  <c r="BB98" i="12"/>
  <c r="BB99" i="12"/>
  <c r="BB100" i="12"/>
  <c r="BB101" i="12"/>
  <c r="BB102" i="12"/>
  <c r="BB103" i="12"/>
  <c r="BB104" i="12"/>
  <c r="BB105" i="12"/>
  <c r="BB106" i="12"/>
  <c r="BB107" i="12"/>
  <c r="BB108" i="12"/>
  <c r="BB109" i="12"/>
  <c r="BB110" i="12"/>
  <c r="BB111" i="12"/>
  <c r="BB112" i="12"/>
  <c r="BB113" i="12"/>
  <c r="BB114" i="12"/>
  <c r="BB115" i="12"/>
  <c r="BB116" i="12"/>
  <c r="BB117" i="12"/>
  <c r="BB118" i="12"/>
  <c r="BB119" i="12"/>
  <c r="BB120" i="12"/>
  <c r="BB121" i="12"/>
  <c r="BB122" i="12"/>
  <c r="BB123" i="12"/>
  <c r="BB124" i="12"/>
  <c r="BB125" i="12"/>
  <c r="BB126" i="12"/>
  <c r="BB127" i="12"/>
  <c r="BB128" i="12"/>
  <c r="BB129" i="12"/>
  <c r="BB130" i="12"/>
  <c r="BB131" i="12"/>
  <c r="BB132" i="12"/>
  <c r="BB133" i="12"/>
  <c r="BB134" i="12"/>
  <c r="BB135" i="12"/>
  <c r="BB136" i="12"/>
  <c r="BB137" i="12"/>
  <c r="BB138" i="12"/>
  <c r="BB139" i="12"/>
  <c r="BB140" i="12"/>
  <c r="BB141" i="12"/>
  <c r="BB142" i="12"/>
  <c r="BB143" i="12"/>
  <c r="BB144" i="12"/>
  <c r="BB145" i="12"/>
  <c r="BB146" i="12"/>
  <c r="BB147" i="12"/>
  <c r="BB148" i="12"/>
  <c r="BB149" i="12"/>
  <c r="BB150" i="12"/>
  <c r="BB151" i="12"/>
  <c r="BB152" i="12"/>
  <c r="BB153" i="12"/>
  <c r="BB154" i="12"/>
  <c r="BB155" i="12"/>
  <c r="BB156" i="12"/>
  <c r="BB157" i="12"/>
  <c r="BB158" i="12"/>
  <c r="BB159" i="12"/>
  <c r="BB160" i="12"/>
  <c r="BB161" i="12"/>
  <c r="BB162" i="12"/>
  <c r="BB163" i="12"/>
  <c r="BB164" i="12"/>
  <c r="BB165" i="12"/>
  <c r="BB166" i="12"/>
  <c r="BB167" i="12"/>
  <c r="BB168" i="12"/>
  <c r="BB169" i="12"/>
  <c r="BB170" i="12"/>
  <c r="BB171" i="12"/>
  <c r="BB172" i="12"/>
  <c r="BB173" i="12"/>
  <c r="BB174" i="12"/>
  <c r="BB175" i="12"/>
  <c r="BB176" i="12"/>
  <c r="BB177" i="12"/>
  <c r="BB178" i="12"/>
  <c r="BB179" i="12"/>
  <c r="BB180" i="12"/>
  <c r="BB181" i="12"/>
  <c r="BB182" i="12"/>
  <c r="BB183" i="12"/>
  <c r="BB184" i="12"/>
  <c r="BB185" i="12"/>
  <c r="BB186" i="12"/>
  <c r="BB187" i="12"/>
  <c r="BB188" i="12"/>
  <c r="BB189" i="12"/>
  <c r="BB190" i="12"/>
  <c r="BB191" i="12"/>
  <c r="BB192" i="12"/>
  <c r="BB193" i="12"/>
  <c r="BB194" i="12"/>
  <c r="BB195" i="12"/>
  <c r="BB196" i="12"/>
  <c r="BB197" i="12"/>
  <c r="BB198" i="12"/>
  <c r="BB199" i="12"/>
  <c r="BB200" i="12"/>
  <c r="BB201" i="12"/>
  <c r="BB202" i="12"/>
  <c r="BB203" i="12"/>
  <c r="BB204" i="12"/>
  <c r="BB205" i="12"/>
  <c r="BB206" i="12"/>
  <c r="BB207" i="12"/>
  <c r="BB208" i="12"/>
  <c r="BB209" i="12"/>
  <c r="BB210" i="12"/>
  <c r="BB211" i="12"/>
  <c r="BB212" i="12"/>
  <c r="BB213" i="12"/>
  <c r="BB214" i="12"/>
  <c r="BB215" i="12"/>
  <c r="BB216" i="12"/>
  <c r="BB217" i="12"/>
  <c r="BB218" i="12"/>
  <c r="BB219" i="12"/>
  <c r="BB220" i="12"/>
  <c r="BB221" i="12"/>
  <c r="BB222" i="12"/>
  <c r="BB223" i="12"/>
  <c r="BB224" i="12"/>
  <c r="BB225" i="12"/>
  <c r="BB226" i="12"/>
  <c r="BB227" i="12"/>
  <c r="BB228" i="12"/>
  <c r="BB229" i="12"/>
  <c r="BB230" i="12"/>
  <c r="BB231" i="12"/>
  <c r="BB232" i="12"/>
  <c r="BB233" i="12"/>
  <c r="BB234" i="12"/>
  <c r="BB235" i="12"/>
  <c r="BB236" i="12"/>
  <c r="BB237" i="12"/>
  <c r="BB238" i="12"/>
  <c r="BB239" i="12"/>
  <c r="BB240" i="12"/>
  <c r="BB241" i="12"/>
  <c r="BB242" i="12"/>
  <c r="BB243" i="12"/>
  <c r="BB244" i="12"/>
  <c r="BB245" i="12"/>
  <c r="BB246" i="12"/>
  <c r="BB247" i="12"/>
  <c r="BB248" i="12"/>
  <c r="BB249" i="12"/>
  <c r="BB250" i="12"/>
  <c r="BB251" i="12"/>
  <c r="BB252" i="12"/>
  <c r="BB253" i="12"/>
  <c r="BB254" i="12"/>
  <c r="BB255" i="12"/>
  <c r="BB256" i="12"/>
  <c r="BB257" i="12"/>
  <c r="BB258" i="12"/>
  <c r="BB259" i="12"/>
  <c r="BB260" i="12"/>
  <c r="BB261" i="12"/>
  <c r="BB262" i="12"/>
  <c r="BB263" i="12"/>
  <c r="BB264" i="12"/>
  <c r="BB265" i="12"/>
  <c r="BB266" i="12"/>
  <c r="BB267" i="12"/>
  <c r="BB268" i="12"/>
  <c r="BB269" i="12"/>
  <c r="BB270" i="12"/>
  <c r="BB271" i="12"/>
  <c r="BB272" i="12"/>
  <c r="BB273" i="12"/>
  <c r="BB274" i="12"/>
  <c r="BB275" i="12"/>
  <c r="BB276" i="12"/>
  <c r="BB277" i="12"/>
  <c r="BB278" i="12"/>
  <c r="BB279" i="12"/>
  <c r="BB280" i="12"/>
  <c r="BB281" i="12"/>
  <c r="BB282" i="12"/>
  <c r="BB283" i="12"/>
  <c r="BB284" i="12"/>
  <c r="BB285" i="12"/>
  <c r="BB286" i="12"/>
  <c r="BB287" i="12"/>
  <c r="BB288" i="12"/>
  <c r="BB289" i="12"/>
  <c r="BB290" i="12"/>
  <c r="BB291" i="12"/>
  <c r="BB292" i="12"/>
  <c r="BB293" i="12"/>
  <c r="BB294" i="12"/>
  <c r="BB295" i="12"/>
  <c r="BB296" i="12"/>
  <c r="BB297" i="12"/>
  <c r="BB298" i="12"/>
  <c r="BB299" i="12"/>
  <c r="BB300" i="12"/>
  <c r="BB301" i="12"/>
  <c r="BB302" i="12"/>
  <c r="BB303" i="12"/>
  <c r="BB304" i="12"/>
  <c r="BB305" i="12"/>
  <c r="BB306" i="12"/>
  <c r="BB307" i="12"/>
  <c r="BB308" i="12"/>
  <c r="BB309" i="12"/>
  <c r="BB310" i="12"/>
  <c r="BB311" i="12"/>
  <c r="BB312" i="12"/>
  <c r="BB313" i="12"/>
  <c r="BB314" i="12"/>
  <c r="BB315" i="12"/>
  <c r="BB316" i="12"/>
  <c r="BB317" i="12"/>
  <c r="BB318" i="12"/>
  <c r="BB319" i="12"/>
  <c r="BB320" i="12"/>
  <c r="BB321" i="12"/>
  <c r="BB322" i="12"/>
  <c r="BB323" i="12"/>
  <c r="BB324" i="12"/>
  <c r="BB325" i="12"/>
  <c r="BB326" i="12"/>
  <c r="BB327" i="12"/>
  <c r="BB328" i="12"/>
  <c r="BB329" i="12"/>
  <c r="BB330" i="12"/>
  <c r="BB331" i="12"/>
  <c r="BB332" i="12"/>
  <c r="BB333" i="12"/>
  <c r="BB334" i="12"/>
  <c r="BB335" i="12"/>
  <c r="BB336" i="12"/>
  <c r="BB337" i="12"/>
  <c r="BB338" i="12"/>
  <c r="BB339" i="12"/>
  <c r="BB340" i="12"/>
  <c r="BB341" i="12"/>
  <c r="BB342" i="12"/>
  <c r="BB343" i="12"/>
  <c r="BB344" i="12"/>
  <c r="BB345" i="12"/>
  <c r="BB346" i="12"/>
  <c r="BB347" i="12"/>
  <c r="BB348" i="12"/>
  <c r="BB349" i="12"/>
  <c r="BB350" i="12"/>
  <c r="BB351" i="12"/>
  <c r="BB352" i="12"/>
  <c r="BB353" i="12"/>
  <c r="BB354" i="12"/>
  <c r="BB355" i="12"/>
  <c r="BB356" i="12"/>
  <c r="BB357" i="12"/>
  <c r="BB358" i="12"/>
  <c r="BB359" i="12"/>
  <c r="BB360" i="12"/>
  <c r="BB361" i="12"/>
  <c r="BB362" i="12"/>
  <c r="BB363" i="12"/>
  <c r="BB364" i="12"/>
  <c r="BB365" i="12"/>
  <c r="BB366" i="12"/>
  <c r="BB367" i="12"/>
  <c r="BB368" i="12"/>
  <c r="BB369" i="12"/>
  <c r="BB370" i="12"/>
  <c r="BB371" i="12"/>
  <c r="BB372" i="12"/>
  <c r="BB373" i="12"/>
  <c r="BB374" i="12"/>
  <c r="BB375" i="12"/>
  <c r="BB376" i="12"/>
  <c r="BB377" i="12"/>
  <c r="BB378" i="12"/>
  <c r="BB379" i="12"/>
  <c r="BB380" i="12"/>
  <c r="BB381" i="12"/>
  <c r="BB382" i="12"/>
  <c r="BB383" i="12"/>
  <c r="BB384" i="12"/>
  <c r="BB385" i="12"/>
  <c r="BB386" i="12"/>
  <c r="BB387" i="12"/>
  <c r="BB388" i="12"/>
  <c r="BB389" i="12"/>
  <c r="BB390" i="12"/>
  <c r="BB391" i="12"/>
  <c r="BB392" i="12"/>
  <c r="BB393" i="12"/>
  <c r="BB394" i="12"/>
  <c r="BB395" i="12"/>
  <c r="BB396" i="12"/>
  <c r="BB397" i="12"/>
  <c r="BB398" i="12"/>
  <c r="BB399" i="12"/>
  <c r="BB400" i="12"/>
  <c r="BB401" i="12"/>
  <c r="BB402" i="12"/>
  <c r="BB403" i="12"/>
  <c r="BB404" i="12"/>
  <c r="BB405" i="12"/>
  <c r="BB406" i="12"/>
  <c r="BB407" i="12"/>
  <c r="BB408" i="12"/>
  <c r="BB409" i="12"/>
  <c r="BB410" i="12"/>
  <c r="BB411" i="12"/>
  <c r="BB412" i="12"/>
  <c r="BB413" i="12"/>
  <c r="BB414" i="12"/>
  <c r="BB415" i="12"/>
  <c r="BB416" i="12"/>
  <c r="BB417" i="12"/>
  <c r="BB418" i="12"/>
  <c r="BB419" i="12"/>
  <c r="BB420" i="12"/>
  <c r="BB421" i="12"/>
  <c r="BB422" i="12"/>
  <c r="BB423" i="12"/>
  <c r="BB424" i="12"/>
  <c r="BB425" i="12"/>
  <c r="BB426" i="12"/>
  <c r="BB427" i="12"/>
  <c r="BB428" i="12"/>
  <c r="BB429" i="12"/>
  <c r="BB430" i="12"/>
  <c r="BB431" i="12"/>
  <c r="BB432" i="12"/>
  <c r="BB433" i="12"/>
  <c r="BB434" i="12"/>
  <c r="BB435" i="12"/>
  <c r="BB436" i="12"/>
  <c r="BB437" i="12"/>
  <c r="BB438" i="12"/>
  <c r="BB439" i="12"/>
  <c r="BB440" i="12"/>
  <c r="BB441" i="12"/>
  <c r="BB442" i="12"/>
  <c r="BB443" i="12"/>
  <c r="BB444" i="12"/>
  <c r="BB445" i="12"/>
  <c r="BB446" i="12"/>
  <c r="BB447" i="12"/>
  <c r="BB448" i="12"/>
  <c r="BB449" i="12"/>
  <c r="BB450" i="12"/>
  <c r="BB451" i="12"/>
  <c r="BB452" i="12"/>
  <c r="BB453" i="12"/>
  <c r="BB454" i="12"/>
  <c r="BB455" i="12"/>
  <c r="BB456" i="12"/>
  <c r="BB457" i="12"/>
  <c r="BB458" i="12"/>
  <c r="BB459" i="12"/>
  <c r="BB460" i="12"/>
  <c r="BB461" i="12"/>
  <c r="BB462" i="12"/>
  <c r="BB463" i="12"/>
  <c r="BB464" i="12"/>
  <c r="BB465" i="12"/>
  <c r="BB466" i="12"/>
  <c r="BB467" i="12"/>
  <c r="BB468" i="12"/>
  <c r="BB469" i="12"/>
  <c r="BB470" i="12"/>
  <c r="BB471" i="12"/>
  <c r="BB472" i="12"/>
  <c r="BB473" i="12"/>
  <c r="BB474" i="12"/>
  <c r="BB475" i="12"/>
  <c r="BB476" i="12"/>
  <c r="BB477" i="12"/>
  <c r="BB478" i="12"/>
  <c r="BB479" i="12"/>
  <c r="BB480" i="12"/>
  <c r="BB481" i="12"/>
  <c r="BB482" i="12"/>
  <c r="BB483" i="12"/>
  <c r="BB484" i="12"/>
  <c r="BB485" i="12"/>
  <c r="BB486" i="12"/>
  <c r="BB487" i="12"/>
  <c r="BB488" i="12"/>
  <c r="BB489" i="12"/>
  <c r="BB490" i="12"/>
  <c r="BB491" i="12"/>
  <c r="BB492" i="12"/>
  <c r="BB493" i="12"/>
  <c r="BB494" i="12"/>
  <c r="BB495" i="12"/>
  <c r="BB496" i="12"/>
  <c r="BB497" i="12"/>
  <c r="BB498" i="12"/>
  <c r="BB499" i="12"/>
  <c r="BB500" i="12"/>
  <c r="BB501" i="12"/>
  <c r="BB502" i="12"/>
  <c r="BB503" i="12"/>
  <c r="BB504" i="12"/>
  <c r="BB6" i="12"/>
  <c r="BA7" i="12"/>
  <c r="BA8" i="12"/>
  <c r="BA9" i="12"/>
  <c r="BA10" i="12"/>
  <c r="BA11" i="12"/>
  <c r="BA12" i="12"/>
  <c r="BA13" i="12"/>
  <c r="BA14" i="12"/>
  <c r="BA15" i="12"/>
  <c r="BA16" i="12"/>
  <c r="BA17" i="12"/>
  <c r="BA18" i="12"/>
  <c r="BA19" i="12"/>
  <c r="BA20" i="12"/>
  <c r="BA21" i="12"/>
  <c r="BA22" i="12"/>
  <c r="BA23" i="12"/>
  <c r="BA24" i="12"/>
  <c r="BA25" i="12"/>
  <c r="BA26" i="12"/>
  <c r="BA27" i="12"/>
  <c r="BA28" i="12"/>
  <c r="BA29" i="12"/>
  <c r="BA30" i="12"/>
  <c r="BA31" i="12"/>
  <c r="BA32" i="12"/>
  <c r="BA33" i="12"/>
  <c r="BA34" i="12"/>
  <c r="BA35" i="12"/>
  <c r="BA36" i="12"/>
  <c r="BA37" i="12"/>
  <c r="BA38" i="12"/>
  <c r="BA39" i="12"/>
  <c r="BA40" i="12"/>
  <c r="BA41" i="12"/>
  <c r="BA42" i="12"/>
  <c r="BA43" i="12"/>
  <c r="BA44" i="12"/>
  <c r="BA45" i="12"/>
  <c r="BA46" i="12"/>
  <c r="BA47" i="12"/>
  <c r="BA48" i="12"/>
  <c r="BA49" i="12"/>
  <c r="BA50" i="12"/>
  <c r="BA51" i="12"/>
  <c r="BA52" i="12"/>
  <c r="BA53" i="12"/>
  <c r="BA54" i="12"/>
  <c r="BA55" i="12"/>
  <c r="BA56" i="12"/>
  <c r="BA57" i="12"/>
  <c r="BA58" i="12"/>
  <c r="BA59" i="12"/>
  <c r="BA60" i="12"/>
  <c r="BA61" i="12"/>
  <c r="BA62" i="12"/>
  <c r="BA63" i="12"/>
  <c r="BA64" i="12"/>
  <c r="BA65" i="12"/>
  <c r="BA66" i="12"/>
  <c r="BA67" i="12"/>
  <c r="BA68" i="12"/>
  <c r="BA69" i="12"/>
  <c r="BA70" i="12"/>
  <c r="BA71" i="12"/>
  <c r="BA72" i="12"/>
  <c r="BA73" i="12"/>
  <c r="BA74" i="12"/>
  <c r="BA75" i="12"/>
  <c r="BA76" i="12"/>
  <c r="BA77" i="12"/>
  <c r="BA78" i="12"/>
  <c r="BA79" i="12"/>
  <c r="BA80" i="12"/>
  <c r="BA81" i="12"/>
  <c r="BA82" i="12"/>
  <c r="BA83" i="12"/>
  <c r="BA84" i="12"/>
  <c r="BA85" i="12"/>
  <c r="BA86" i="12"/>
  <c r="BA87" i="12"/>
  <c r="BA88" i="12"/>
  <c r="BA89" i="12"/>
  <c r="BA90" i="12"/>
  <c r="BA91" i="12"/>
  <c r="BA92" i="12"/>
  <c r="BA93" i="12"/>
  <c r="BA94" i="12"/>
  <c r="BA95" i="12"/>
  <c r="BA96" i="12"/>
  <c r="BA97" i="12"/>
  <c r="BA98" i="12"/>
  <c r="BA99" i="12"/>
  <c r="BA100" i="12"/>
  <c r="BA101" i="12"/>
  <c r="BA102" i="12"/>
  <c r="BA103" i="12"/>
  <c r="BA104" i="12"/>
  <c r="BA105" i="12"/>
  <c r="BA106" i="12"/>
  <c r="BA107" i="12"/>
  <c r="BA108" i="12"/>
  <c r="BA109" i="12"/>
  <c r="BA110" i="12"/>
  <c r="BA111" i="12"/>
  <c r="BA112" i="12"/>
  <c r="BA113" i="12"/>
  <c r="BA114" i="12"/>
  <c r="BA115" i="12"/>
  <c r="BA116" i="12"/>
  <c r="BA117" i="12"/>
  <c r="BA118" i="12"/>
  <c r="BA119" i="12"/>
  <c r="BA120" i="12"/>
  <c r="BA121" i="12"/>
  <c r="BA122" i="12"/>
  <c r="BA123" i="12"/>
  <c r="BA124" i="12"/>
  <c r="BA125" i="12"/>
  <c r="BA126" i="12"/>
  <c r="BA127" i="12"/>
  <c r="BA128" i="12"/>
  <c r="BA129" i="12"/>
  <c r="BA130" i="12"/>
  <c r="BA131" i="12"/>
  <c r="BA132" i="12"/>
  <c r="BA133" i="12"/>
  <c r="BA134" i="12"/>
  <c r="BA135" i="12"/>
  <c r="BA136" i="12"/>
  <c r="BA137" i="12"/>
  <c r="BA138" i="12"/>
  <c r="BA139" i="12"/>
  <c r="BA140" i="12"/>
  <c r="BA141" i="12"/>
  <c r="BA142" i="12"/>
  <c r="BA143" i="12"/>
  <c r="BA144" i="12"/>
  <c r="BA145" i="12"/>
  <c r="BA146" i="12"/>
  <c r="BA147" i="12"/>
  <c r="BA148" i="12"/>
  <c r="BA149" i="12"/>
  <c r="BA150" i="12"/>
  <c r="BA151" i="12"/>
  <c r="BA152" i="12"/>
  <c r="BA153" i="12"/>
  <c r="BA154" i="12"/>
  <c r="BA155" i="12"/>
  <c r="BA156" i="12"/>
  <c r="BA157" i="12"/>
  <c r="BA158" i="12"/>
  <c r="BA159" i="12"/>
  <c r="BA160" i="12"/>
  <c r="BA161" i="12"/>
  <c r="BA162" i="12"/>
  <c r="BA163" i="12"/>
  <c r="BA164" i="12"/>
  <c r="BA165" i="12"/>
  <c r="BA166" i="12"/>
  <c r="BA167" i="12"/>
  <c r="BA168" i="12"/>
  <c r="BA169" i="12"/>
  <c r="BA170" i="12"/>
  <c r="BA171" i="12"/>
  <c r="BA172" i="12"/>
  <c r="BA173" i="12"/>
  <c r="BA174" i="12"/>
  <c r="BA175" i="12"/>
  <c r="BA176" i="12"/>
  <c r="BA177" i="12"/>
  <c r="BA178" i="12"/>
  <c r="BA179" i="12"/>
  <c r="BA180" i="12"/>
  <c r="BA181" i="12"/>
  <c r="BA182" i="12"/>
  <c r="BA183" i="12"/>
  <c r="BA184" i="12"/>
  <c r="BA185" i="12"/>
  <c r="BA186" i="12"/>
  <c r="BA187" i="12"/>
  <c r="BA188" i="12"/>
  <c r="BA189" i="12"/>
  <c r="BA190" i="12"/>
  <c r="BA191" i="12"/>
  <c r="BA192" i="12"/>
  <c r="BA193" i="12"/>
  <c r="BA194" i="12"/>
  <c r="BA195" i="12"/>
  <c r="BA196" i="12"/>
  <c r="BA197" i="12"/>
  <c r="BA198" i="12"/>
  <c r="BA199" i="12"/>
  <c r="BA200" i="12"/>
  <c r="BA201" i="12"/>
  <c r="BA202" i="12"/>
  <c r="BA203" i="12"/>
  <c r="BA204" i="12"/>
  <c r="BA205" i="12"/>
  <c r="BA206" i="12"/>
  <c r="BA207" i="12"/>
  <c r="BA208" i="12"/>
  <c r="BA209" i="12"/>
  <c r="BA210" i="12"/>
  <c r="BA211" i="12"/>
  <c r="BA212" i="12"/>
  <c r="BA213" i="12"/>
  <c r="BA214" i="12"/>
  <c r="BA215" i="12"/>
  <c r="BA216" i="12"/>
  <c r="BA217" i="12"/>
  <c r="BA218" i="12"/>
  <c r="BA219" i="12"/>
  <c r="BA220" i="12"/>
  <c r="BA221" i="12"/>
  <c r="BA222" i="12"/>
  <c r="BA223" i="12"/>
  <c r="BA224" i="12"/>
  <c r="BA225" i="12"/>
  <c r="BA226" i="12"/>
  <c r="BA227" i="12"/>
  <c r="BA228" i="12"/>
  <c r="BA229" i="12"/>
  <c r="BA230" i="12"/>
  <c r="BA231" i="12"/>
  <c r="BA232" i="12"/>
  <c r="BA233" i="12"/>
  <c r="BA234" i="12"/>
  <c r="BA235" i="12"/>
  <c r="BA236" i="12"/>
  <c r="BA237" i="12"/>
  <c r="BA238" i="12"/>
  <c r="BA239" i="12"/>
  <c r="BA240" i="12"/>
  <c r="BA241" i="12"/>
  <c r="BA242" i="12"/>
  <c r="BA243" i="12"/>
  <c r="BA244" i="12"/>
  <c r="BA245" i="12"/>
  <c r="BA246" i="12"/>
  <c r="BA247" i="12"/>
  <c r="BA248" i="12"/>
  <c r="BA249" i="12"/>
  <c r="BA250" i="12"/>
  <c r="BA251" i="12"/>
  <c r="BA252" i="12"/>
  <c r="BA253" i="12"/>
  <c r="BA254" i="12"/>
  <c r="BA255" i="12"/>
  <c r="BA256" i="12"/>
  <c r="BA257" i="12"/>
  <c r="BA258" i="12"/>
  <c r="BA259" i="12"/>
  <c r="BA260" i="12"/>
  <c r="BA261" i="12"/>
  <c r="BA262" i="12"/>
  <c r="BA263" i="12"/>
  <c r="BA264" i="12"/>
  <c r="BA265" i="12"/>
  <c r="BA266" i="12"/>
  <c r="BA267" i="12"/>
  <c r="BA268" i="12"/>
  <c r="BA269" i="12"/>
  <c r="BA270" i="12"/>
  <c r="BA271" i="12"/>
  <c r="BA272" i="12"/>
  <c r="BA273" i="12"/>
  <c r="BA274" i="12"/>
  <c r="BA275" i="12"/>
  <c r="BA276" i="12"/>
  <c r="BA277" i="12"/>
  <c r="BA278" i="12"/>
  <c r="BA279" i="12"/>
  <c r="BA280" i="12"/>
  <c r="BA281" i="12"/>
  <c r="BA282" i="12"/>
  <c r="BA283" i="12"/>
  <c r="BA284" i="12"/>
  <c r="BA285" i="12"/>
  <c r="BA286" i="12"/>
  <c r="BA287" i="12"/>
  <c r="BA288" i="12"/>
  <c r="BA289" i="12"/>
  <c r="BA290" i="12"/>
  <c r="BA291" i="12"/>
  <c r="BA292" i="12"/>
  <c r="BA293" i="12"/>
  <c r="BA294" i="12"/>
  <c r="BA295" i="12"/>
  <c r="BA296" i="12"/>
  <c r="BA297" i="12"/>
  <c r="BA298" i="12"/>
  <c r="BA299" i="12"/>
  <c r="BA300" i="12"/>
  <c r="BA301" i="12"/>
  <c r="BA302" i="12"/>
  <c r="BA303" i="12"/>
  <c r="BA304" i="12"/>
  <c r="BA305" i="12"/>
  <c r="BA306" i="12"/>
  <c r="BA307" i="12"/>
  <c r="BA308" i="12"/>
  <c r="BA309" i="12"/>
  <c r="BA310" i="12"/>
  <c r="BA311" i="12"/>
  <c r="BA312" i="12"/>
  <c r="BA313" i="12"/>
  <c r="BA314" i="12"/>
  <c r="BA315" i="12"/>
  <c r="BA316" i="12"/>
  <c r="BA317" i="12"/>
  <c r="BA318" i="12"/>
  <c r="BA319" i="12"/>
  <c r="BA320" i="12"/>
  <c r="BA321" i="12"/>
  <c r="BA322" i="12"/>
  <c r="BA323" i="12"/>
  <c r="BA324" i="12"/>
  <c r="BA325" i="12"/>
  <c r="BA326" i="12"/>
  <c r="BA327" i="12"/>
  <c r="BA328" i="12"/>
  <c r="BA329" i="12"/>
  <c r="BA330" i="12"/>
  <c r="BA331" i="12"/>
  <c r="BA332" i="12"/>
  <c r="BA333" i="12"/>
  <c r="BA334" i="12"/>
  <c r="BA335" i="12"/>
  <c r="BA336" i="12"/>
  <c r="BA337" i="12"/>
  <c r="BA338" i="12"/>
  <c r="BA339" i="12"/>
  <c r="BA340" i="12"/>
  <c r="BA341" i="12"/>
  <c r="BA342" i="12"/>
  <c r="BA343" i="12"/>
  <c r="BA344" i="12"/>
  <c r="BA345" i="12"/>
  <c r="BA346" i="12"/>
  <c r="BA347" i="12"/>
  <c r="BA348" i="12"/>
  <c r="BA349" i="12"/>
  <c r="BA350" i="12"/>
  <c r="BA351" i="12"/>
  <c r="BA352" i="12"/>
  <c r="BA353" i="12"/>
  <c r="BA354" i="12"/>
  <c r="BA355" i="12"/>
  <c r="BA356" i="12"/>
  <c r="BA357" i="12"/>
  <c r="BA358" i="12"/>
  <c r="BA359" i="12"/>
  <c r="BA360" i="12"/>
  <c r="BA361" i="12"/>
  <c r="BA362" i="12"/>
  <c r="BA363" i="12"/>
  <c r="BA364" i="12"/>
  <c r="BA365" i="12"/>
  <c r="BA366" i="12"/>
  <c r="BA367" i="12"/>
  <c r="BA368" i="12"/>
  <c r="BA369" i="12"/>
  <c r="BA370" i="12"/>
  <c r="BA371" i="12"/>
  <c r="BA372" i="12"/>
  <c r="BA373" i="12"/>
  <c r="BA374" i="12"/>
  <c r="BA375" i="12"/>
  <c r="BA376" i="12"/>
  <c r="BA377" i="12"/>
  <c r="BA378" i="12"/>
  <c r="BA379" i="12"/>
  <c r="BA380" i="12"/>
  <c r="BA381" i="12"/>
  <c r="BA382" i="12"/>
  <c r="BA383" i="12"/>
  <c r="BA384" i="12"/>
  <c r="BA385" i="12"/>
  <c r="BA386" i="12"/>
  <c r="BA387" i="12"/>
  <c r="BA388" i="12"/>
  <c r="BA389" i="12"/>
  <c r="BA390" i="12"/>
  <c r="BA391" i="12"/>
  <c r="BA392" i="12"/>
  <c r="BA393" i="12"/>
  <c r="BA394" i="12"/>
  <c r="BA395" i="12"/>
  <c r="BA396" i="12"/>
  <c r="BA397" i="12"/>
  <c r="BA398" i="12"/>
  <c r="BA399" i="12"/>
  <c r="BA400" i="12"/>
  <c r="BA401" i="12"/>
  <c r="BA402" i="12"/>
  <c r="BA403" i="12"/>
  <c r="BA404" i="12"/>
  <c r="BA405" i="12"/>
  <c r="BA406" i="12"/>
  <c r="BA407" i="12"/>
  <c r="BA408" i="12"/>
  <c r="BA409" i="12"/>
  <c r="BA410" i="12"/>
  <c r="BA411" i="12"/>
  <c r="BA412" i="12"/>
  <c r="BA413" i="12"/>
  <c r="BA414" i="12"/>
  <c r="BA415" i="12"/>
  <c r="BA416" i="12"/>
  <c r="BA417" i="12"/>
  <c r="BA418" i="12"/>
  <c r="BA419" i="12"/>
  <c r="BA420" i="12"/>
  <c r="BA421" i="12"/>
  <c r="BA422" i="12"/>
  <c r="BA423" i="12"/>
  <c r="BA424" i="12"/>
  <c r="BA425" i="12"/>
  <c r="BA426" i="12"/>
  <c r="BA427" i="12"/>
  <c r="BA428" i="12"/>
  <c r="BA429" i="12"/>
  <c r="BA430" i="12"/>
  <c r="BA431" i="12"/>
  <c r="BA432" i="12"/>
  <c r="BA433" i="12"/>
  <c r="BA434" i="12"/>
  <c r="BA435" i="12"/>
  <c r="BA436" i="12"/>
  <c r="BA437" i="12"/>
  <c r="BA438" i="12"/>
  <c r="BA439" i="12"/>
  <c r="BA440" i="12"/>
  <c r="BA441" i="12"/>
  <c r="BA442" i="12"/>
  <c r="BA443" i="12"/>
  <c r="BA444" i="12"/>
  <c r="BA445" i="12"/>
  <c r="BA446" i="12"/>
  <c r="BA447" i="12"/>
  <c r="BA448" i="12"/>
  <c r="BA449" i="12"/>
  <c r="BA450" i="12"/>
  <c r="BA451" i="12"/>
  <c r="BA452" i="12"/>
  <c r="BA453" i="12"/>
  <c r="BA454" i="12"/>
  <c r="BA455" i="12"/>
  <c r="BA456" i="12"/>
  <c r="BA457" i="12"/>
  <c r="BA458" i="12"/>
  <c r="BA459" i="12"/>
  <c r="BA460" i="12"/>
  <c r="BA461" i="12"/>
  <c r="BA462" i="12"/>
  <c r="BA463" i="12"/>
  <c r="BA464" i="12"/>
  <c r="BA465" i="12"/>
  <c r="BA466" i="12"/>
  <c r="BA467" i="12"/>
  <c r="BA468" i="12"/>
  <c r="BA469" i="12"/>
  <c r="BA470" i="12"/>
  <c r="BA471" i="12"/>
  <c r="BA472" i="12"/>
  <c r="BA473" i="12"/>
  <c r="BA474" i="12"/>
  <c r="BA475" i="12"/>
  <c r="BA476" i="12"/>
  <c r="BA477" i="12"/>
  <c r="BA478" i="12"/>
  <c r="BA479" i="12"/>
  <c r="BA480" i="12"/>
  <c r="BA481" i="12"/>
  <c r="BA482" i="12"/>
  <c r="BA483" i="12"/>
  <c r="BA484" i="12"/>
  <c r="BA485" i="12"/>
  <c r="BA486" i="12"/>
  <c r="BA487" i="12"/>
  <c r="BA488" i="12"/>
  <c r="BA489" i="12"/>
  <c r="BA490" i="12"/>
  <c r="BA491" i="12"/>
  <c r="BA492" i="12"/>
  <c r="BA493" i="12"/>
  <c r="BA494" i="12"/>
  <c r="BA495" i="12"/>
  <c r="BA496" i="12"/>
  <c r="BA497" i="12"/>
  <c r="BA498" i="12"/>
  <c r="BA499" i="12"/>
  <c r="BA500" i="12"/>
  <c r="BA501" i="12"/>
  <c r="BA502" i="12"/>
  <c r="BA503" i="12"/>
  <c r="BA504" i="12"/>
  <c r="BA6" i="12"/>
  <c r="AZ7" i="12"/>
  <c r="AZ8" i="12"/>
  <c r="AZ9" i="12"/>
  <c r="AZ10" i="12"/>
  <c r="AZ11" i="12"/>
  <c r="AZ12" i="12"/>
  <c r="AZ13" i="12"/>
  <c r="AZ14" i="12"/>
  <c r="AZ15" i="12"/>
  <c r="AZ16" i="12"/>
  <c r="AZ17" i="12"/>
  <c r="AZ18" i="12"/>
  <c r="AZ19" i="12"/>
  <c r="AZ20" i="12"/>
  <c r="AZ21" i="12"/>
  <c r="AZ22" i="12"/>
  <c r="AZ23" i="12"/>
  <c r="AZ24" i="12"/>
  <c r="AZ25" i="12"/>
  <c r="AZ26" i="12"/>
  <c r="AZ27" i="12"/>
  <c r="AZ28" i="12"/>
  <c r="AZ29" i="12"/>
  <c r="AZ30" i="12"/>
  <c r="AZ31" i="12"/>
  <c r="AZ32" i="12"/>
  <c r="AZ33" i="12"/>
  <c r="AZ34" i="12"/>
  <c r="AZ35" i="12"/>
  <c r="AZ36" i="12"/>
  <c r="AZ37" i="12"/>
  <c r="AZ38" i="12"/>
  <c r="AZ39" i="12"/>
  <c r="AZ40" i="12"/>
  <c r="AZ41" i="12"/>
  <c r="AZ42" i="12"/>
  <c r="AZ43" i="12"/>
  <c r="AZ44" i="12"/>
  <c r="AZ45" i="12"/>
  <c r="AZ46" i="12"/>
  <c r="AZ47" i="12"/>
  <c r="AZ48" i="12"/>
  <c r="AZ49" i="12"/>
  <c r="AZ50" i="12"/>
  <c r="AZ51" i="12"/>
  <c r="AZ52" i="12"/>
  <c r="AZ53" i="12"/>
  <c r="AZ54" i="12"/>
  <c r="AZ55" i="12"/>
  <c r="AZ56" i="12"/>
  <c r="AZ57" i="12"/>
  <c r="AZ58" i="12"/>
  <c r="AZ59" i="12"/>
  <c r="AZ60" i="12"/>
  <c r="AZ61" i="12"/>
  <c r="AZ62" i="12"/>
  <c r="AZ63" i="12"/>
  <c r="AZ64" i="12"/>
  <c r="AZ65" i="12"/>
  <c r="AZ66" i="12"/>
  <c r="AZ67" i="12"/>
  <c r="AZ68" i="12"/>
  <c r="AZ69" i="12"/>
  <c r="AZ70" i="12"/>
  <c r="AZ71" i="12"/>
  <c r="AZ72" i="12"/>
  <c r="AZ73" i="12"/>
  <c r="AZ74" i="12"/>
  <c r="AZ75" i="12"/>
  <c r="AZ76" i="12"/>
  <c r="AZ77" i="12"/>
  <c r="AZ78" i="12"/>
  <c r="AZ79" i="12"/>
  <c r="AZ80" i="12"/>
  <c r="AZ81" i="12"/>
  <c r="AZ82" i="12"/>
  <c r="AZ83" i="12"/>
  <c r="AZ84" i="12"/>
  <c r="AZ85" i="12"/>
  <c r="AZ86" i="12"/>
  <c r="AZ87" i="12"/>
  <c r="AZ88" i="12"/>
  <c r="AZ89" i="12"/>
  <c r="AZ90" i="12"/>
  <c r="AZ91" i="12"/>
  <c r="AZ92" i="12"/>
  <c r="AZ93" i="12"/>
  <c r="AZ94" i="12"/>
  <c r="AZ95" i="12"/>
  <c r="AZ96" i="12"/>
  <c r="AZ97" i="12"/>
  <c r="AZ98" i="12"/>
  <c r="AZ99" i="12"/>
  <c r="AZ100" i="12"/>
  <c r="AZ101" i="12"/>
  <c r="AZ102" i="12"/>
  <c r="AZ103" i="12"/>
  <c r="AZ104" i="12"/>
  <c r="AZ105" i="12"/>
  <c r="AZ106" i="12"/>
  <c r="AZ107" i="12"/>
  <c r="AZ108" i="12"/>
  <c r="AZ109" i="12"/>
  <c r="AZ110" i="12"/>
  <c r="AZ111" i="12"/>
  <c r="AZ112" i="12"/>
  <c r="AZ113" i="12"/>
  <c r="AZ114" i="12"/>
  <c r="AZ115" i="12"/>
  <c r="AZ116" i="12"/>
  <c r="AZ117" i="12"/>
  <c r="AZ118" i="12"/>
  <c r="AZ119" i="12"/>
  <c r="AZ120" i="12"/>
  <c r="AZ121" i="12"/>
  <c r="AZ122" i="12"/>
  <c r="AZ123" i="12"/>
  <c r="AZ124" i="12"/>
  <c r="AZ125" i="12"/>
  <c r="AZ126" i="12"/>
  <c r="AZ127" i="12"/>
  <c r="AZ128" i="12"/>
  <c r="AZ129" i="12"/>
  <c r="AZ130" i="12"/>
  <c r="AZ131" i="12"/>
  <c r="AZ132" i="12"/>
  <c r="AZ133" i="12"/>
  <c r="AZ134" i="12"/>
  <c r="AZ135" i="12"/>
  <c r="AZ136" i="12"/>
  <c r="AZ137" i="12"/>
  <c r="AZ138" i="12"/>
  <c r="AZ139" i="12"/>
  <c r="AZ140" i="12"/>
  <c r="AZ141" i="12"/>
  <c r="AZ142" i="12"/>
  <c r="AZ143" i="12"/>
  <c r="AZ144" i="12"/>
  <c r="AZ145" i="12"/>
  <c r="AZ146" i="12"/>
  <c r="AZ147" i="12"/>
  <c r="AZ148" i="12"/>
  <c r="AZ149" i="12"/>
  <c r="AZ150" i="12"/>
  <c r="AZ151" i="12"/>
  <c r="AZ152" i="12"/>
  <c r="AZ153" i="12"/>
  <c r="AZ154" i="12"/>
  <c r="AZ155" i="12"/>
  <c r="AZ156" i="12"/>
  <c r="AZ157" i="12"/>
  <c r="AZ158" i="12"/>
  <c r="AZ159" i="12"/>
  <c r="AZ160" i="12"/>
  <c r="AZ161" i="12"/>
  <c r="AZ162" i="12"/>
  <c r="AZ163" i="12"/>
  <c r="AZ164" i="12"/>
  <c r="AZ165" i="12"/>
  <c r="AZ166" i="12"/>
  <c r="AZ167" i="12"/>
  <c r="AZ168" i="12"/>
  <c r="AZ169" i="12"/>
  <c r="AZ170" i="12"/>
  <c r="AZ171" i="12"/>
  <c r="AZ172" i="12"/>
  <c r="AZ173" i="12"/>
  <c r="AZ174" i="12"/>
  <c r="AZ175" i="12"/>
  <c r="AZ176" i="12"/>
  <c r="AZ177" i="12"/>
  <c r="AZ178" i="12"/>
  <c r="AZ179" i="12"/>
  <c r="AZ180" i="12"/>
  <c r="AZ181" i="12"/>
  <c r="AZ182" i="12"/>
  <c r="AZ183" i="12"/>
  <c r="AZ184" i="12"/>
  <c r="AZ185" i="12"/>
  <c r="AZ186" i="12"/>
  <c r="AZ187" i="12"/>
  <c r="AZ188" i="12"/>
  <c r="AZ189" i="12"/>
  <c r="AZ190" i="12"/>
  <c r="AZ191" i="12"/>
  <c r="AZ192" i="12"/>
  <c r="AZ193" i="12"/>
  <c r="AZ194" i="12"/>
  <c r="AZ195" i="12"/>
  <c r="AZ196" i="12"/>
  <c r="AZ197" i="12"/>
  <c r="AZ198" i="12"/>
  <c r="AZ199" i="12"/>
  <c r="AZ200" i="12"/>
  <c r="AZ201" i="12"/>
  <c r="AZ202" i="12"/>
  <c r="AZ203" i="12"/>
  <c r="AZ204" i="12"/>
  <c r="AZ205" i="12"/>
  <c r="AZ206" i="12"/>
  <c r="AZ207" i="12"/>
  <c r="AZ208" i="12"/>
  <c r="AZ209" i="12"/>
  <c r="AZ210" i="12"/>
  <c r="AZ211" i="12"/>
  <c r="AZ212" i="12"/>
  <c r="AZ213" i="12"/>
  <c r="AZ214" i="12"/>
  <c r="AZ215" i="12"/>
  <c r="AZ216" i="12"/>
  <c r="AZ217" i="12"/>
  <c r="AZ218" i="12"/>
  <c r="AZ219" i="12"/>
  <c r="AZ220" i="12"/>
  <c r="AZ221" i="12"/>
  <c r="AZ222" i="12"/>
  <c r="AZ223" i="12"/>
  <c r="AZ224" i="12"/>
  <c r="AZ225" i="12"/>
  <c r="AZ226" i="12"/>
  <c r="AZ227" i="12"/>
  <c r="AZ228" i="12"/>
  <c r="AZ229" i="12"/>
  <c r="AZ230" i="12"/>
  <c r="AZ231" i="12"/>
  <c r="AZ232" i="12"/>
  <c r="AZ233" i="12"/>
  <c r="AZ234" i="12"/>
  <c r="AZ235" i="12"/>
  <c r="AZ236" i="12"/>
  <c r="AZ237" i="12"/>
  <c r="AZ238" i="12"/>
  <c r="AZ239" i="12"/>
  <c r="AZ240" i="12"/>
  <c r="AZ241" i="12"/>
  <c r="AZ242" i="12"/>
  <c r="AZ243" i="12"/>
  <c r="AZ244" i="12"/>
  <c r="AZ245" i="12"/>
  <c r="AZ246" i="12"/>
  <c r="AZ247" i="12"/>
  <c r="AZ248" i="12"/>
  <c r="AZ249" i="12"/>
  <c r="AZ250" i="12"/>
  <c r="AZ251" i="12"/>
  <c r="AZ252" i="12"/>
  <c r="AZ253" i="12"/>
  <c r="AZ254" i="12"/>
  <c r="AZ255" i="12"/>
  <c r="AZ256" i="12"/>
  <c r="AZ257" i="12"/>
  <c r="AZ258" i="12"/>
  <c r="AZ259" i="12"/>
  <c r="AZ260" i="12"/>
  <c r="AZ261" i="12"/>
  <c r="AZ262" i="12"/>
  <c r="AZ263" i="12"/>
  <c r="AZ264" i="12"/>
  <c r="AZ265" i="12"/>
  <c r="AZ266" i="12"/>
  <c r="AZ267" i="12"/>
  <c r="AZ268" i="12"/>
  <c r="AZ269" i="12"/>
  <c r="AZ270" i="12"/>
  <c r="AZ271" i="12"/>
  <c r="AZ272" i="12"/>
  <c r="AZ273" i="12"/>
  <c r="AZ274" i="12"/>
  <c r="AZ275" i="12"/>
  <c r="AZ276" i="12"/>
  <c r="AZ277" i="12"/>
  <c r="AZ278" i="12"/>
  <c r="AZ279" i="12"/>
  <c r="AZ280" i="12"/>
  <c r="AZ281" i="12"/>
  <c r="AZ282" i="12"/>
  <c r="AZ283" i="12"/>
  <c r="AZ284" i="12"/>
  <c r="AZ285" i="12"/>
  <c r="AZ286" i="12"/>
  <c r="AZ287" i="12"/>
  <c r="AZ288" i="12"/>
  <c r="AZ289" i="12"/>
  <c r="AZ290" i="12"/>
  <c r="AZ291" i="12"/>
  <c r="AZ292" i="12"/>
  <c r="AZ293" i="12"/>
  <c r="AZ294" i="12"/>
  <c r="AZ295" i="12"/>
  <c r="AZ296" i="12"/>
  <c r="AZ297" i="12"/>
  <c r="AZ298" i="12"/>
  <c r="AZ299" i="12"/>
  <c r="AZ300" i="12"/>
  <c r="AZ301" i="12"/>
  <c r="AZ302" i="12"/>
  <c r="AZ303" i="12"/>
  <c r="AZ304" i="12"/>
  <c r="AZ305" i="12"/>
  <c r="AZ306" i="12"/>
  <c r="AZ307" i="12"/>
  <c r="AZ308" i="12"/>
  <c r="AZ309" i="12"/>
  <c r="AZ310" i="12"/>
  <c r="AZ311" i="12"/>
  <c r="AZ312" i="12"/>
  <c r="AZ313" i="12"/>
  <c r="AZ314" i="12"/>
  <c r="AZ315" i="12"/>
  <c r="AZ316" i="12"/>
  <c r="AZ317" i="12"/>
  <c r="AZ318" i="12"/>
  <c r="AZ319" i="12"/>
  <c r="AZ320" i="12"/>
  <c r="AZ321" i="12"/>
  <c r="AZ322" i="12"/>
  <c r="AZ323" i="12"/>
  <c r="AZ324" i="12"/>
  <c r="AZ325" i="12"/>
  <c r="AZ326" i="12"/>
  <c r="AZ327" i="12"/>
  <c r="AZ328" i="12"/>
  <c r="AZ329" i="12"/>
  <c r="AZ330" i="12"/>
  <c r="AZ331" i="12"/>
  <c r="AZ332" i="12"/>
  <c r="AZ333" i="12"/>
  <c r="AZ334" i="12"/>
  <c r="AZ335" i="12"/>
  <c r="AZ336" i="12"/>
  <c r="AZ337" i="12"/>
  <c r="AZ338" i="12"/>
  <c r="AZ339" i="12"/>
  <c r="AZ340" i="12"/>
  <c r="AZ341" i="12"/>
  <c r="AZ342" i="12"/>
  <c r="AZ343" i="12"/>
  <c r="AZ344" i="12"/>
  <c r="AZ345" i="12"/>
  <c r="AZ346" i="12"/>
  <c r="AZ347" i="12"/>
  <c r="AZ348" i="12"/>
  <c r="AZ349" i="12"/>
  <c r="AZ350" i="12"/>
  <c r="AZ351" i="12"/>
  <c r="AZ352" i="12"/>
  <c r="AZ353" i="12"/>
  <c r="AZ354" i="12"/>
  <c r="AZ355" i="12"/>
  <c r="AZ356" i="12"/>
  <c r="AZ357" i="12"/>
  <c r="AZ358" i="12"/>
  <c r="AZ359" i="12"/>
  <c r="AZ360" i="12"/>
  <c r="AZ361" i="12"/>
  <c r="AZ362" i="12"/>
  <c r="AZ363" i="12"/>
  <c r="AZ364" i="12"/>
  <c r="AZ365" i="12"/>
  <c r="AZ366" i="12"/>
  <c r="AZ367" i="12"/>
  <c r="AZ368" i="12"/>
  <c r="AZ369" i="12"/>
  <c r="AZ370" i="12"/>
  <c r="AZ371" i="12"/>
  <c r="AZ372" i="12"/>
  <c r="AZ373" i="12"/>
  <c r="AZ374" i="12"/>
  <c r="AZ375" i="12"/>
  <c r="AZ376" i="12"/>
  <c r="AZ377" i="12"/>
  <c r="AZ378" i="12"/>
  <c r="AZ379" i="12"/>
  <c r="AZ380" i="12"/>
  <c r="AZ381" i="12"/>
  <c r="AZ382" i="12"/>
  <c r="AZ383" i="12"/>
  <c r="AZ384" i="12"/>
  <c r="AZ385" i="12"/>
  <c r="AZ386" i="12"/>
  <c r="AZ387" i="12"/>
  <c r="AZ388" i="12"/>
  <c r="AZ389" i="12"/>
  <c r="AZ390" i="12"/>
  <c r="AZ391" i="12"/>
  <c r="AZ392" i="12"/>
  <c r="AZ393" i="12"/>
  <c r="AZ394" i="12"/>
  <c r="AZ395" i="12"/>
  <c r="AZ396" i="12"/>
  <c r="AZ397" i="12"/>
  <c r="AZ398" i="12"/>
  <c r="AZ399" i="12"/>
  <c r="AZ400" i="12"/>
  <c r="AZ401" i="12"/>
  <c r="AZ402" i="12"/>
  <c r="AZ403" i="12"/>
  <c r="AZ404" i="12"/>
  <c r="AZ405" i="12"/>
  <c r="AZ406" i="12"/>
  <c r="AZ407" i="12"/>
  <c r="AZ408" i="12"/>
  <c r="AZ409" i="12"/>
  <c r="AZ410" i="12"/>
  <c r="AZ411" i="12"/>
  <c r="AZ412" i="12"/>
  <c r="AZ413" i="12"/>
  <c r="AZ414" i="12"/>
  <c r="AZ415" i="12"/>
  <c r="AZ416" i="12"/>
  <c r="AZ417" i="12"/>
  <c r="AZ418" i="12"/>
  <c r="AZ419" i="12"/>
  <c r="AZ420" i="12"/>
  <c r="AZ421" i="12"/>
  <c r="AZ422" i="12"/>
  <c r="AZ423" i="12"/>
  <c r="AZ424" i="12"/>
  <c r="AZ425" i="12"/>
  <c r="AZ426" i="12"/>
  <c r="AZ427" i="12"/>
  <c r="AZ428" i="12"/>
  <c r="AZ429" i="12"/>
  <c r="AZ430" i="12"/>
  <c r="AZ431" i="12"/>
  <c r="AZ432" i="12"/>
  <c r="AZ433" i="12"/>
  <c r="AZ434" i="12"/>
  <c r="AZ435" i="12"/>
  <c r="AZ436" i="12"/>
  <c r="AZ437" i="12"/>
  <c r="AZ438" i="12"/>
  <c r="AZ439" i="12"/>
  <c r="AZ440" i="12"/>
  <c r="AZ441" i="12"/>
  <c r="AZ442" i="12"/>
  <c r="AZ443" i="12"/>
  <c r="AZ444" i="12"/>
  <c r="AZ445" i="12"/>
  <c r="AZ446" i="12"/>
  <c r="AZ447" i="12"/>
  <c r="AZ448" i="12"/>
  <c r="AZ449" i="12"/>
  <c r="AZ450" i="12"/>
  <c r="AZ451" i="12"/>
  <c r="AZ452" i="12"/>
  <c r="AZ453" i="12"/>
  <c r="AZ454" i="12"/>
  <c r="AZ455" i="12"/>
  <c r="AZ456" i="12"/>
  <c r="AZ457" i="12"/>
  <c r="AZ458" i="12"/>
  <c r="AZ459" i="12"/>
  <c r="AZ460" i="12"/>
  <c r="AZ461" i="12"/>
  <c r="AZ462" i="12"/>
  <c r="AZ463" i="12"/>
  <c r="AZ464" i="12"/>
  <c r="AZ465" i="12"/>
  <c r="AZ466" i="12"/>
  <c r="AZ467" i="12"/>
  <c r="AZ468" i="12"/>
  <c r="AZ469" i="12"/>
  <c r="AZ470" i="12"/>
  <c r="AZ471" i="12"/>
  <c r="AZ472" i="12"/>
  <c r="AZ473" i="12"/>
  <c r="AZ474" i="12"/>
  <c r="AZ475" i="12"/>
  <c r="AZ476" i="12"/>
  <c r="AZ477" i="12"/>
  <c r="AZ478" i="12"/>
  <c r="AZ479" i="12"/>
  <c r="AZ480" i="12"/>
  <c r="AZ481" i="12"/>
  <c r="AZ482" i="12"/>
  <c r="AZ483" i="12"/>
  <c r="AZ484" i="12"/>
  <c r="AZ485" i="12"/>
  <c r="AZ486" i="12"/>
  <c r="AZ487" i="12"/>
  <c r="AZ488" i="12"/>
  <c r="AZ489" i="12"/>
  <c r="AZ490" i="12"/>
  <c r="AZ491" i="12"/>
  <c r="AZ492" i="12"/>
  <c r="AZ493" i="12"/>
  <c r="AZ494" i="12"/>
  <c r="AZ495" i="12"/>
  <c r="AZ496" i="12"/>
  <c r="AZ497" i="12"/>
  <c r="AZ498" i="12"/>
  <c r="AZ499" i="12"/>
  <c r="AZ500" i="12"/>
  <c r="AZ501" i="12"/>
  <c r="AZ502" i="12"/>
  <c r="AZ503" i="12"/>
  <c r="AZ504" i="12"/>
  <c r="AZ6" i="12"/>
  <c r="AY7" i="12"/>
  <c r="AY8" i="12"/>
  <c r="AY9" i="12"/>
  <c r="AY10" i="12"/>
  <c r="AY11" i="12"/>
  <c r="AY12" i="12"/>
  <c r="AY13" i="12"/>
  <c r="AY14" i="12"/>
  <c r="AY15" i="12"/>
  <c r="AY16" i="12"/>
  <c r="AY17" i="12"/>
  <c r="AY18" i="12"/>
  <c r="AY19" i="12"/>
  <c r="AY20" i="12"/>
  <c r="AY21" i="12"/>
  <c r="AY22" i="12"/>
  <c r="AY23" i="12"/>
  <c r="AY24" i="12"/>
  <c r="AY25" i="12"/>
  <c r="AY26" i="12"/>
  <c r="AY27" i="12"/>
  <c r="AY28" i="12"/>
  <c r="AY29" i="12"/>
  <c r="AY30" i="12"/>
  <c r="AY31" i="12"/>
  <c r="AY32" i="12"/>
  <c r="AY33" i="12"/>
  <c r="AY34" i="12"/>
  <c r="AY35" i="12"/>
  <c r="AY36" i="12"/>
  <c r="AY37" i="12"/>
  <c r="AY38" i="12"/>
  <c r="AY39" i="12"/>
  <c r="AY40" i="12"/>
  <c r="AY41" i="12"/>
  <c r="AY42" i="12"/>
  <c r="AY43" i="12"/>
  <c r="AY44" i="12"/>
  <c r="AY45" i="12"/>
  <c r="AY46" i="12"/>
  <c r="AY47" i="12"/>
  <c r="AY48" i="12"/>
  <c r="AY49" i="12"/>
  <c r="AY50" i="12"/>
  <c r="AY51" i="12"/>
  <c r="AY52" i="12"/>
  <c r="AY53" i="12"/>
  <c r="AY54" i="12"/>
  <c r="AY55" i="12"/>
  <c r="AY56" i="12"/>
  <c r="AY57" i="12"/>
  <c r="AY58" i="12"/>
  <c r="AY59" i="12"/>
  <c r="AY60" i="12"/>
  <c r="AY61" i="12"/>
  <c r="AY62" i="12"/>
  <c r="AY63" i="12"/>
  <c r="AY64" i="12"/>
  <c r="AY65" i="12"/>
  <c r="AY66" i="12"/>
  <c r="AY67" i="12"/>
  <c r="AY68" i="12"/>
  <c r="AY69" i="12"/>
  <c r="AY70" i="12"/>
  <c r="AY71" i="12"/>
  <c r="AY72" i="12"/>
  <c r="AY73" i="12"/>
  <c r="AY74" i="12"/>
  <c r="AY75" i="12"/>
  <c r="AY76" i="12"/>
  <c r="AY77" i="12"/>
  <c r="AY78" i="12"/>
  <c r="AY79" i="12"/>
  <c r="AY80" i="12"/>
  <c r="AY81" i="12"/>
  <c r="AY82" i="12"/>
  <c r="AY83" i="12"/>
  <c r="AY84" i="12"/>
  <c r="AY85" i="12"/>
  <c r="AY86" i="12"/>
  <c r="AY87" i="12"/>
  <c r="AY88" i="12"/>
  <c r="AY89" i="12"/>
  <c r="AY90" i="12"/>
  <c r="AY91" i="12"/>
  <c r="AY92" i="12"/>
  <c r="AY93" i="12"/>
  <c r="AY94" i="12"/>
  <c r="AY95" i="12"/>
  <c r="AY96" i="12"/>
  <c r="AY97" i="12"/>
  <c r="AY98" i="12"/>
  <c r="AY99" i="12"/>
  <c r="AY100" i="12"/>
  <c r="AY101" i="12"/>
  <c r="AY102" i="12"/>
  <c r="AY103" i="12"/>
  <c r="AY104" i="12"/>
  <c r="AY105" i="12"/>
  <c r="AY106" i="12"/>
  <c r="AY107" i="12"/>
  <c r="AY108" i="12"/>
  <c r="AY109" i="12"/>
  <c r="AY110" i="12"/>
  <c r="AY111" i="12"/>
  <c r="AY112" i="12"/>
  <c r="AY113" i="12"/>
  <c r="AY114" i="12"/>
  <c r="AY115" i="12"/>
  <c r="AY116" i="12"/>
  <c r="AY117" i="12"/>
  <c r="AY118" i="12"/>
  <c r="AY119" i="12"/>
  <c r="AY120" i="12"/>
  <c r="AY121" i="12"/>
  <c r="AY122" i="12"/>
  <c r="AY123" i="12"/>
  <c r="AY124" i="12"/>
  <c r="AY125" i="12"/>
  <c r="AY126" i="12"/>
  <c r="AY127" i="12"/>
  <c r="AY128" i="12"/>
  <c r="AY129" i="12"/>
  <c r="AY130" i="12"/>
  <c r="AY131" i="12"/>
  <c r="AY132" i="12"/>
  <c r="AY133" i="12"/>
  <c r="AY134" i="12"/>
  <c r="AY135" i="12"/>
  <c r="AY136" i="12"/>
  <c r="AY137" i="12"/>
  <c r="AY138" i="12"/>
  <c r="AY139" i="12"/>
  <c r="AY140" i="12"/>
  <c r="AY141" i="12"/>
  <c r="AY142" i="12"/>
  <c r="AY143" i="12"/>
  <c r="AY144" i="12"/>
  <c r="AY145" i="12"/>
  <c r="AY146" i="12"/>
  <c r="AY147" i="12"/>
  <c r="AY148" i="12"/>
  <c r="AY149" i="12"/>
  <c r="AY150" i="12"/>
  <c r="AY151" i="12"/>
  <c r="AY152" i="12"/>
  <c r="AY153" i="12"/>
  <c r="AY154" i="12"/>
  <c r="AY155" i="12"/>
  <c r="AY156" i="12"/>
  <c r="AY157" i="12"/>
  <c r="AY158" i="12"/>
  <c r="AY159" i="12"/>
  <c r="AY160" i="12"/>
  <c r="AY161" i="12"/>
  <c r="AY162" i="12"/>
  <c r="AY163" i="12"/>
  <c r="AY164" i="12"/>
  <c r="AY165" i="12"/>
  <c r="AY166" i="12"/>
  <c r="AY167" i="12"/>
  <c r="AY168" i="12"/>
  <c r="AY169" i="12"/>
  <c r="AY170" i="12"/>
  <c r="AY171" i="12"/>
  <c r="AY172" i="12"/>
  <c r="AY173" i="12"/>
  <c r="AY174" i="12"/>
  <c r="AY175" i="12"/>
  <c r="AY176" i="12"/>
  <c r="AY177" i="12"/>
  <c r="AY178" i="12"/>
  <c r="AY179" i="12"/>
  <c r="AY180" i="12"/>
  <c r="AY181" i="12"/>
  <c r="AY182" i="12"/>
  <c r="AY183" i="12"/>
  <c r="AY184" i="12"/>
  <c r="AY185" i="12"/>
  <c r="AY186" i="12"/>
  <c r="AY187" i="12"/>
  <c r="AY188" i="12"/>
  <c r="AY189" i="12"/>
  <c r="AY190" i="12"/>
  <c r="AY191" i="12"/>
  <c r="AY192" i="12"/>
  <c r="AY193" i="12"/>
  <c r="AY194" i="12"/>
  <c r="AY195" i="12"/>
  <c r="AY196" i="12"/>
  <c r="AY197" i="12"/>
  <c r="AY198" i="12"/>
  <c r="AY199" i="12"/>
  <c r="AY200" i="12"/>
  <c r="AY201" i="12"/>
  <c r="AY202" i="12"/>
  <c r="AY203" i="12"/>
  <c r="AY204" i="12"/>
  <c r="AY205" i="12"/>
  <c r="AY206" i="12"/>
  <c r="AY207" i="12"/>
  <c r="AY208" i="12"/>
  <c r="AY209" i="12"/>
  <c r="AY210" i="12"/>
  <c r="AY211" i="12"/>
  <c r="AY212" i="12"/>
  <c r="AY213" i="12"/>
  <c r="AY214" i="12"/>
  <c r="AY215" i="12"/>
  <c r="AY216" i="12"/>
  <c r="AY217" i="12"/>
  <c r="AY218" i="12"/>
  <c r="AY219" i="12"/>
  <c r="AY220" i="12"/>
  <c r="AY221" i="12"/>
  <c r="AY222" i="12"/>
  <c r="AY223" i="12"/>
  <c r="AY224" i="12"/>
  <c r="AY225" i="12"/>
  <c r="AY226" i="12"/>
  <c r="AY227" i="12"/>
  <c r="AY228" i="12"/>
  <c r="AY229" i="12"/>
  <c r="AY230" i="12"/>
  <c r="AY231" i="12"/>
  <c r="AY232" i="12"/>
  <c r="AY233" i="12"/>
  <c r="AY234" i="12"/>
  <c r="AY235" i="12"/>
  <c r="AY236" i="12"/>
  <c r="AY237" i="12"/>
  <c r="AY238" i="12"/>
  <c r="AY239" i="12"/>
  <c r="AY240" i="12"/>
  <c r="AY241" i="12"/>
  <c r="AY242" i="12"/>
  <c r="AY243" i="12"/>
  <c r="AY244" i="12"/>
  <c r="AY245" i="12"/>
  <c r="AY246" i="12"/>
  <c r="AY247" i="12"/>
  <c r="AY248" i="12"/>
  <c r="AY249" i="12"/>
  <c r="AY250" i="12"/>
  <c r="AY251" i="12"/>
  <c r="AY252" i="12"/>
  <c r="AY253" i="12"/>
  <c r="AY254" i="12"/>
  <c r="AY255" i="12"/>
  <c r="AY256" i="12"/>
  <c r="AY257" i="12"/>
  <c r="AY258" i="12"/>
  <c r="AY259" i="12"/>
  <c r="AY260" i="12"/>
  <c r="AY261" i="12"/>
  <c r="AY262" i="12"/>
  <c r="AY263" i="12"/>
  <c r="AY264" i="12"/>
  <c r="AY265" i="12"/>
  <c r="AY266" i="12"/>
  <c r="AY267" i="12"/>
  <c r="AY268" i="12"/>
  <c r="AY269" i="12"/>
  <c r="AY270" i="12"/>
  <c r="AY271" i="12"/>
  <c r="AY272" i="12"/>
  <c r="AY273" i="12"/>
  <c r="AY274" i="12"/>
  <c r="AY275" i="12"/>
  <c r="AY276" i="12"/>
  <c r="AY277" i="12"/>
  <c r="AY278" i="12"/>
  <c r="AY279" i="12"/>
  <c r="AY280" i="12"/>
  <c r="AY281" i="12"/>
  <c r="AY282" i="12"/>
  <c r="AY283" i="12"/>
  <c r="AY284" i="12"/>
  <c r="AY285" i="12"/>
  <c r="AY286" i="12"/>
  <c r="AY287" i="12"/>
  <c r="AY288" i="12"/>
  <c r="AY289" i="12"/>
  <c r="AY290" i="12"/>
  <c r="AY291" i="12"/>
  <c r="AY292" i="12"/>
  <c r="AY293" i="12"/>
  <c r="AY294" i="12"/>
  <c r="AY295" i="12"/>
  <c r="AY296" i="12"/>
  <c r="AY297" i="12"/>
  <c r="AY298" i="12"/>
  <c r="AY299" i="12"/>
  <c r="AY300" i="12"/>
  <c r="AY301" i="12"/>
  <c r="AY302" i="12"/>
  <c r="AY303" i="12"/>
  <c r="AY304" i="12"/>
  <c r="AY305" i="12"/>
  <c r="AY306" i="12"/>
  <c r="AY307" i="12"/>
  <c r="AY308" i="12"/>
  <c r="AY309" i="12"/>
  <c r="AY310" i="12"/>
  <c r="AY311" i="12"/>
  <c r="AY312" i="12"/>
  <c r="AY313" i="12"/>
  <c r="AY314" i="12"/>
  <c r="AY315" i="12"/>
  <c r="AY316" i="12"/>
  <c r="AY317" i="12"/>
  <c r="AY318" i="12"/>
  <c r="AY319" i="12"/>
  <c r="AY320" i="12"/>
  <c r="AY321" i="12"/>
  <c r="AY322" i="12"/>
  <c r="AY323" i="12"/>
  <c r="AY324" i="12"/>
  <c r="AY325" i="12"/>
  <c r="AY326" i="12"/>
  <c r="AY327" i="12"/>
  <c r="AY328" i="12"/>
  <c r="AY329" i="12"/>
  <c r="AY330" i="12"/>
  <c r="AY331" i="12"/>
  <c r="AY332" i="12"/>
  <c r="AY333" i="12"/>
  <c r="AY334" i="12"/>
  <c r="AY335" i="12"/>
  <c r="AY336" i="12"/>
  <c r="AY337" i="12"/>
  <c r="AY338" i="12"/>
  <c r="AY339" i="12"/>
  <c r="AY340" i="12"/>
  <c r="AY341" i="12"/>
  <c r="AY342" i="12"/>
  <c r="AY343" i="12"/>
  <c r="AY344" i="12"/>
  <c r="AY345" i="12"/>
  <c r="AY346" i="12"/>
  <c r="AY347" i="12"/>
  <c r="AY348" i="12"/>
  <c r="AY349" i="12"/>
  <c r="AY350" i="12"/>
  <c r="AY351" i="12"/>
  <c r="AY352" i="12"/>
  <c r="AY353" i="12"/>
  <c r="AY354" i="12"/>
  <c r="AY355" i="12"/>
  <c r="AY356" i="12"/>
  <c r="AY357" i="12"/>
  <c r="AY358" i="12"/>
  <c r="AY359" i="12"/>
  <c r="AY360" i="12"/>
  <c r="AY361" i="12"/>
  <c r="AY362" i="12"/>
  <c r="AY363" i="12"/>
  <c r="AY364" i="12"/>
  <c r="AY365" i="12"/>
  <c r="AY366" i="12"/>
  <c r="AY367" i="12"/>
  <c r="AY368" i="12"/>
  <c r="AY369" i="12"/>
  <c r="AY370" i="12"/>
  <c r="AY371" i="12"/>
  <c r="AY372" i="12"/>
  <c r="AY373" i="12"/>
  <c r="AY374" i="12"/>
  <c r="AY375" i="12"/>
  <c r="AY376" i="12"/>
  <c r="AY377" i="12"/>
  <c r="AY378" i="12"/>
  <c r="AY379" i="12"/>
  <c r="AY380" i="12"/>
  <c r="AY381" i="12"/>
  <c r="AY382" i="12"/>
  <c r="AY383" i="12"/>
  <c r="AY384" i="12"/>
  <c r="AY385" i="12"/>
  <c r="AY386" i="12"/>
  <c r="AY387" i="12"/>
  <c r="AY388" i="12"/>
  <c r="AY389" i="12"/>
  <c r="AY390" i="12"/>
  <c r="AY391" i="12"/>
  <c r="AY392" i="12"/>
  <c r="AY393" i="12"/>
  <c r="AY394" i="12"/>
  <c r="AY395" i="12"/>
  <c r="AY396" i="12"/>
  <c r="AY397" i="12"/>
  <c r="AY398" i="12"/>
  <c r="AY399" i="12"/>
  <c r="AY400" i="12"/>
  <c r="AY401" i="12"/>
  <c r="AY402" i="12"/>
  <c r="AY403" i="12"/>
  <c r="AY404" i="12"/>
  <c r="AY405" i="12"/>
  <c r="AY406" i="12"/>
  <c r="AY407" i="12"/>
  <c r="AY408" i="12"/>
  <c r="AY409" i="12"/>
  <c r="AY410" i="12"/>
  <c r="AY411" i="12"/>
  <c r="AY412" i="12"/>
  <c r="AY413" i="12"/>
  <c r="AY414" i="12"/>
  <c r="AY415" i="12"/>
  <c r="AY416" i="12"/>
  <c r="AY417" i="12"/>
  <c r="AY418" i="12"/>
  <c r="AY419" i="12"/>
  <c r="AY420" i="12"/>
  <c r="AY421" i="12"/>
  <c r="AY422" i="12"/>
  <c r="AY423" i="12"/>
  <c r="AY424" i="12"/>
  <c r="AY425" i="12"/>
  <c r="AY426" i="12"/>
  <c r="AY427" i="12"/>
  <c r="AY428" i="12"/>
  <c r="AY429" i="12"/>
  <c r="AY430" i="12"/>
  <c r="AY431" i="12"/>
  <c r="AY432" i="12"/>
  <c r="AY433" i="12"/>
  <c r="AY434" i="12"/>
  <c r="AY435" i="12"/>
  <c r="AY436" i="12"/>
  <c r="AY437" i="12"/>
  <c r="AY438" i="12"/>
  <c r="AY439" i="12"/>
  <c r="AY440" i="12"/>
  <c r="AY441" i="12"/>
  <c r="AY442" i="12"/>
  <c r="AY443" i="12"/>
  <c r="AY444" i="12"/>
  <c r="AY445" i="12"/>
  <c r="AY446" i="12"/>
  <c r="AY447" i="12"/>
  <c r="AY448" i="12"/>
  <c r="AY449" i="12"/>
  <c r="AY450" i="12"/>
  <c r="AY451" i="12"/>
  <c r="AY452" i="12"/>
  <c r="AY453" i="12"/>
  <c r="AY454" i="12"/>
  <c r="AY455" i="12"/>
  <c r="AY456" i="12"/>
  <c r="AY457" i="12"/>
  <c r="AY458" i="12"/>
  <c r="AY459" i="12"/>
  <c r="AY460" i="12"/>
  <c r="AY461" i="12"/>
  <c r="AY462" i="12"/>
  <c r="AY463" i="12"/>
  <c r="AY464" i="12"/>
  <c r="AY465" i="12"/>
  <c r="AY466" i="12"/>
  <c r="AY467" i="12"/>
  <c r="AY468" i="12"/>
  <c r="AY469" i="12"/>
  <c r="AY470" i="12"/>
  <c r="AY471" i="12"/>
  <c r="AY472" i="12"/>
  <c r="AY473" i="12"/>
  <c r="AY474" i="12"/>
  <c r="AY475" i="12"/>
  <c r="AY476" i="12"/>
  <c r="AY477" i="12"/>
  <c r="AY478" i="12"/>
  <c r="AY479" i="12"/>
  <c r="AY480" i="12"/>
  <c r="AY481" i="12"/>
  <c r="AY482" i="12"/>
  <c r="AY483" i="12"/>
  <c r="AY484" i="12"/>
  <c r="AY485" i="12"/>
  <c r="AY486" i="12"/>
  <c r="AY487" i="12"/>
  <c r="AY488" i="12"/>
  <c r="AY489" i="12"/>
  <c r="AY490" i="12"/>
  <c r="AY491" i="12"/>
  <c r="AY492" i="12"/>
  <c r="AY493" i="12"/>
  <c r="AY494" i="12"/>
  <c r="AY495" i="12"/>
  <c r="AY496" i="12"/>
  <c r="AY497" i="12"/>
  <c r="AY498" i="12"/>
  <c r="AY499" i="12"/>
  <c r="AY500" i="12"/>
  <c r="AY501" i="12"/>
  <c r="AY502" i="12"/>
  <c r="AY503" i="12"/>
  <c r="AY504" i="12"/>
  <c r="AY6" i="12"/>
  <c r="AX7" i="12"/>
  <c r="AX8" i="12"/>
  <c r="AX9" i="12"/>
  <c r="AX10" i="12"/>
  <c r="AX11" i="12"/>
  <c r="AX12" i="12"/>
  <c r="AX13" i="12"/>
  <c r="AX14" i="12"/>
  <c r="AX15" i="12"/>
  <c r="AX16" i="12"/>
  <c r="AX17" i="12"/>
  <c r="AX18" i="12"/>
  <c r="AX19" i="12"/>
  <c r="AX20" i="12"/>
  <c r="AX21" i="12"/>
  <c r="AX22" i="12"/>
  <c r="AX23" i="12"/>
  <c r="AX24" i="12"/>
  <c r="AX25" i="12"/>
  <c r="AX26" i="12"/>
  <c r="AX27" i="12"/>
  <c r="AX28" i="12"/>
  <c r="AX29" i="12"/>
  <c r="AX30" i="12"/>
  <c r="AX31" i="12"/>
  <c r="AX32" i="12"/>
  <c r="AX33" i="12"/>
  <c r="AX34" i="12"/>
  <c r="AX35" i="12"/>
  <c r="AX36" i="12"/>
  <c r="AX37" i="12"/>
  <c r="AX38" i="12"/>
  <c r="AX39" i="12"/>
  <c r="AX40" i="12"/>
  <c r="AX41" i="12"/>
  <c r="AX42" i="12"/>
  <c r="AX43" i="12"/>
  <c r="AX44" i="12"/>
  <c r="AX45" i="12"/>
  <c r="AX46" i="12"/>
  <c r="AX47" i="12"/>
  <c r="AX48" i="12"/>
  <c r="AX49" i="12"/>
  <c r="AX50" i="12"/>
  <c r="AX51" i="12"/>
  <c r="AX52" i="12"/>
  <c r="AX53" i="12"/>
  <c r="AX54" i="12"/>
  <c r="AX55" i="12"/>
  <c r="AX56" i="12"/>
  <c r="AX57" i="12"/>
  <c r="AX58" i="12"/>
  <c r="AX59" i="12"/>
  <c r="AX60" i="12"/>
  <c r="AX61" i="12"/>
  <c r="AX62" i="12"/>
  <c r="AX63" i="12"/>
  <c r="AX64" i="12"/>
  <c r="AX65" i="12"/>
  <c r="AX66" i="12"/>
  <c r="AX67" i="12"/>
  <c r="AX68" i="12"/>
  <c r="AX69" i="12"/>
  <c r="AX70" i="12"/>
  <c r="AX71" i="12"/>
  <c r="AX72" i="12"/>
  <c r="AX73" i="12"/>
  <c r="AX74" i="12"/>
  <c r="AX75" i="12"/>
  <c r="AX76" i="12"/>
  <c r="AX77" i="12"/>
  <c r="AX78" i="12"/>
  <c r="AX79" i="12"/>
  <c r="AX80" i="12"/>
  <c r="AX81" i="12"/>
  <c r="AX82" i="12"/>
  <c r="AX83" i="12"/>
  <c r="AX84" i="12"/>
  <c r="AX85" i="12"/>
  <c r="AX86" i="12"/>
  <c r="AX87" i="12"/>
  <c r="AX88" i="12"/>
  <c r="AX89" i="12"/>
  <c r="AX90" i="12"/>
  <c r="AX91" i="12"/>
  <c r="AX92" i="12"/>
  <c r="AX93" i="12"/>
  <c r="AX94" i="12"/>
  <c r="AX95" i="12"/>
  <c r="AX96" i="12"/>
  <c r="AX97" i="12"/>
  <c r="AX98" i="12"/>
  <c r="AX99" i="12"/>
  <c r="AX100" i="12"/>
  <c r="AX101" i="12"/>
  <c r="AX102" i="12"/>
  <c r="AX103" i="12"/>
  <c r="AX104" i="12"/>
  <c r="AX105" i="12"/>
  <c r="AX106" i="12"/>
  <c r="AX107" i="12"/>
  <c r="AX108" i="12"/>
  <c r="AX109" i="12"/>
  <c r="AX110" i="12"/>
  <c r="AX111" i="12"/>
  <c r="AX112" i="12"/>
  <c r="AX113" i="12"/>
  <c r="AX114" i="12"/>
  <c r="AX115" i="12"/>
  <c r="AX116" i="12"/>
  <c r="AX117" i="12"/>
  <c r="AX118" i="12"/>
  <c r="AX119" i="12"/>
  <c r="AX120" i="12"/>
  <c r="AX121" i="12"/>
  <c r="AX122" i="12"/>
  <c r="AX123" i="12"/>
  <c r="AX124" i="12"/>
  <c r="AX125" i="12"/>
  <c r="AX126" i="12"/>
  <c r="AX127" i="12"/>
  <c r="AX128" i="12"/>
  <c r="AX129" i="12"/>
  <c r="AX130" i="12"/>
  <c r="AX131" i="12"/>
  <c r="AX132" i="12"/>
  <c r="AX133" i="12"/>
  <c r="AX134" i="12"/>
  <c r="AX135" i="12"/>
  <c r="AX136" i="12"/>
  <c r="AX137" i="12"/>
  <c r="AX138" i="12"/>
  <c r="AX139" i="12"/>
  <c r="AX140" i="12"/>
  <c r="AX141" i="12"/>
  <c r="AX142" i="12"/>
  <c r="AX143" i="12"/>
  <c r="AX144" i="12"/>
  <c r="AX145" i="12"/>
  <c r="AX146" i="12"/>
  <c r="AX147" i="12"/>
  <c r="AX148" i="12"/>
  <c r="AX149" i="12"/>
  <c r="AX150" i="12"/>
  <c r="AX151" i="12"/>
  <c r="AX152" i="12"/>
  <c r="AX153" i="12"/>
  <c r="AX154" i="12"/>
  <c r="AX155" i="12"/>
  <c r="AX156" i="12"/>
  <c r="AX157" i="12"/>
  <c r="AX158" i="12"/>
  <c r="AX159" i="12"/>
  <c r="AX160" i="12"/>
  <c r="AX161" i="12"/>
  <c r="AX162" i="12"/>
  <c r="AX163" i="12"/>
  <c r="AX164" i="12"/>
  <c r="AX165" i="12"/>
  <c r="AX166" i="12"/>
  <c r="AX167" i="12"/>
  <c r="AX168" i="12"/>
  <c r="AX169" i="12"/>
  <c r="AX170" i="12"/>
  <c r="AX171" i="12"/>
  <c r="AX172" i="12"/>
  <c r="AX173" i="12"/>
  <c r="AX174" i="12"/>
  <c r="AX175" i="12"/>
  <c r="AX176" i="12"/>
  <c r="AX177" i="12"/>
  <c r="AX178" i="12"/>
  <c r="AX179" i="12"/>
  <c r="AX180" i="12"/>
  <c r="AX181" i="12"/>
  <c r="AX182" i="12"/>
  <c r="AX183" i="12"/>
  <c r="AX184" i="12"/>
  <c r="AX185" i="12"/>
  <c r="AX186" i="12"/>
  <c r="AX187" i="12"/>
  <c r="AX188" i="12"/>
  <c r="AX189" i="12"/>
  <c r="AX190" i="12"/>
  <c r="AX191" i="12"/>
  <c r="AX192" i="12"/>
  <c r="AX193" i="12"/>
  <c r="AX194" i="12"/>
  <c r="AX195" i="12"/>
  <c r="AX196" i="12"/>
  <c r="AX197" i="12"/>
  <c r="AX198" i="12"/>
  <c r="AX199" i="12"/>
  <c r="AX200" i="12"/>
  <c r="AX201" i="12"/>
  <c r="AX202" i="12"/>
  <c r="AX203" i="12"/>
  <c r="AX204" i="12"/>
  <c r="AX205" i="12"/>
  <c r="AX206" i="12"/>
  <c r="AX207" i="12"/>
  <c r="AX208" i="12"/>
  <c r="AX209" i="12"/>
  <c r="AX210" i="12"/>
  <c r="AX211" i="12"/>
  <c r="AX212" i="12"/>
  <c r="AX213" i="12"/>
  <c r="AX214" i="12"/>
  <c r="AX215" i="12"/>
  <c r="AX216" i="12"/>
  <c r="AX217" i="12"/>
  <c r="AX218" i="12"/>
  <c r="AX219" i="12"/>
  <c r="AX220" i="12"/>
  <c r="AX221" i="12"/>
  <c r="AX222" i="12"/>
  <c r="AX223" i="12"/>
  <c r="AX224" i="12"/>
  <c r="AX225" i="12"/>
  <c r="AX226" i="12"/>
  <c r="AX227" i="12"/>
  <c r="AX228" i="12"/>
  <c r="AX229" i="12"/>
  <c r="AX230" i="12"/>
  <c r="AX231" i="12"/>
  <c r="AX232" i="12"/>
  <c r="AX233" i="12"/>
  <c r="AX234" i="12"/>
  <c r="AX235" i="12"/>
  <c r="AX236" i="12"/>
  <c r="AX237" i="12"/>
  <c r="AX238" i="12"/>
  <c r="AX239" i="12"/>
  <c r="AX240" i="12"/>
  <c r="AX241" i="12"/>
  <c r="AX242" i="12"/>
  <c r="AX243" i="12"/>
  <c r="AX244" i="12"/>
  <c r="AX245" i="12"/>
  <c r="AX246" i="12"/>
  <c r="AX247" i="12"/>
  <c r="AX248" i="12"/>
  <c r="AX249" i="12"/>
  <c r="AX250" i="12"/>
  <c r="AX251" i="12"/>
  <c r="AX252" i="12"/>
  <c r="AX253" i="12"/>
  <c r="AX254" i="12"/>
  <c r="AX255" i="12"/>
  <c r="AX256" i="12"/>
  <c r="AX257" i="12"/>
  <c r="AX258" i="12"/>
  <c r="AX259" i="12"/>
  <c r="AX260" i="12"/>
  <c r="AX261" i="12"/>
  <c r="AX262" i="12"/>
  <c r="AX263" i="12"/>
  <c r="AX264" i="12"/>
  <c r="AX265" i="12"/>
  <c r="AX266" i="12"/>
  <c r="AX267" i="12"/>
  <c r="AX268" i="12"/>
  <c r="AX269" i="12"/>
  <c r="AX270" i="12"/>
  <c r="AX271" i="12"/>
  <c r="AX272" i="12"/>
  <c r="AX273" i="12"/>
  <c r="AX274" i="12"/>
  <c r="AX275" i="12"/>
  <c r="AX276" i="12"/>
  <c r="AX277" i="12"/>
  <c r="AX278" i="12"/>
  <c r="AX279" i="12"/>
  <c r="AX280" i="12"/>
  <c r="AX281" i="12"/>
  <c r="AX282" i="12"/>
  <c r="AX283" i="12"/>
  <c r="AX284" i="12"/>
  <c r="AX285" i="12"/>
  <c r="AX286" i="12"/>
  <c r="AX287" i="12"/>
  <c r="AX288" i="12"/>
  <c r="AX289" i="12"/>
  <c r="AX290" i="12"/>
  <c r="AX291" i="12"/>
  <c r="AX292" i="12"/>
  <c r="AX293" i="12"/>
  <c r="AX294" i="12"/>
  <c r="AX295" i="12"/>
  <c r="AX296" i="12"/>
  <c r="AX297" i="12"/>
  <c r="AX298" i="12"/>
  <c r="AX299" i="12"/>
  <c r="AX300" i="12"/>
  <c r="AX301" i="12"/>
  <c r="AX302" i="12"/>
  <c r="AX303" i="12"/>
  <c r="AX304" i="12"/>
  <c r="AX305" i="12"/>
  <c r="AX306" i="12"/>
  <c r="AX307" i="12"/>
  <c r="AX308" i="12"/>
  <c r="AX309" i="12"/>
  <c r="AX310" i="12"/>
  <c r="AX311" i="12"/>
  <c r="AX312" i="12"/>
  <c r="AX313" i="12"/>
  <c r="AX314" i="12"/>
  <c r="AX315" i="12"/>
  <c r="AX316" i="12"/>
  <c r="AX317" i="12"/>
  <c r="AX318" i="12"/>
  <c r="AX319" i="12"/>
  <c r="AX320" i="12"/>
  <c r="AX321" i="12"/>
  <c r="AX322" i="12"/>
  <c r="AX323" i="12"/>
  <c r="AX324" i="12"/>
  <c r="AX325" i="12"/>
  <c r="AX326" i="12"/>
  <c r="AX327" i="12"/>
  <c r="AX328" i="12"/>
  <c r="AX329" i="12"/>
  <c r="AX330" i="12"/>
  <c r="AX331" i="12"/>
  <c r="AX332" i="12"/>
  <c r="AX333" i="12"/>
  <c r="AX334" i="12"/>
  <c r="AX335" i="12"/>
  <c r="AX336" i="12"/>
  <c r="AX337" i="12"/>
  <c r="AX338" i="12"/>
  <c r="AX339" i="12"/>
  <c r="AX340" i="12"/>
  <c r="AX341" i="12"/>
  <c r="AX342" i="12"/>
  <c r="AX343" i="12"/>
  <c r="AX344" i="12"/>
  <c r="AX345" i="12"/>
  <c r="AX346" i="12"/>
  <c r="AX347" i="12"/>
  <c r="AX348" i="12"/>
  <c r="AX349" i="12"/>
  <c r="AX350" i="12"/>
  <c r="AX351" i="12"/>
  <c r="AX352" i="12"/>
  <c r="AX353" i="12"/>
  <c r="AX354" i="12"/>
  <c r="AX355" i="12"/>
  <c r="AX356" i="12"/>
  <c r="AX357" i="12"/>
  <c r="AX358" i="12"/>
  <c r="AX359" i="12"/>
  <c r="AX360" i="12"/>
  <c r="AX361" i="12"/>
  <c r="AX362" i="12"/>
  <c r="AX363" i="12"/>
  <c r="AX364" i="12"/>
  <c r="AX365" i="12"/>
  <c r="AX366" i="12"/>
  <c r="AX367" i="12"/>
  <c r="AX368" i="12"/>
  <c r="AX369" i="12"/>
  <c r="AX370" i="12"/>
  <c r="AX371" i="12"/>
  <c r="AX372" i="12"/>
  <c r="AX373" i="12"/>
  <c r="AX374" i="12"/>
  <c r="AX375" i="12"/>
  <c r="AX376" i="12"/>
  <c r="AX377" i="12"/>
  <c r="AX378" i="12"/>
  <c r="AX379" i="12"/>
  <c r="AX380" i="12"/>
  <c r="AX381" i="12"/>
  <c r="AX382" i="12"/>
  <c r="AX383" i="12"/>
  <c r="AX384" i="12"/>
  <c r="AX385" i="12"/>
  <c r="AX386" i="12"/>
  <c r="AX387" i="12"/>
  <c r="AX388" i="12"/>
  <c r="AX389" i="12"/>
  <c r="AX390" i="12"/>
  <c r="AX391" i="12"/>
  <c r="AX392" i="12"/>
  <c r="AX393" i="12"/>
  <c r="AX394" i="12"/>
  <c r="AX395" i="12"/>
  <c r="AX396" i="12"/>
  <c r="AX397" i="12"/>
  <c r="AX398" i="12"/>
  <c r="AX399" i="12"/>
  <c r="AX400" i="12"/>
  <c r="AX401" i="12"/>
  <c r="AX402" i="12"/>
  <c r="AX403" i="12"/>
  <c r="AX404" i="12"/>
  <c r="AX405" i="12"/>
  <c r="AX406" i="12"/>
  <c r="AX407" i="12"/>
  <c r="AX408" i="12"/>
  <c r="AX409" i="12"/>
  <c r="AX410" i="12"/>
  <c r="AX411" i="12"/>
  <c r="AX412" i="12"/>
  <c r="AX413" i="12"/>
  <c r="AX414" i="12"/>
  <c r="AX415" i="12"/>
  <c r="AX416" i="12"/>
  <c r="AX417" i="12"/>
  <c r="AX418" i="12"/>
  <c r="AX419" i="12"/>
  <c r="AX420" i="12"/>
  <c r="AX421" i="12"/>
  <c r="AX422" i="12"/>
  <c r="AX423" i="12"/>
  <c r="AX424" i="12"/>
  <c r="AX425" i="12"/>
  <c r="AX426" i="12"/>
  <c r="AX427" i="12"/>
  <c r="AX428" i="12"/>
  <c r="AX429" i="12"/>
  <c r="AX430" i="12"/>
  <c r="AX431" i="12"/>
  <c r="AX432" i="12"/>
  <c r="AX433" i="12"/>
  <c r="AX434" i="12"/>
  <c r="AX435" i="12"/>
  <c r="AX436" i="12"/>
  <c r="AX437" i="12"/>
  <c r="AX438" i="12"/>
  <c r="AX439" i="12"/>
  <c r="AX440" i="12"/>
  <c r="AX441" i="12"/>
  <c r="AX442" i="12"/>
  <c r="AX443" i="12"/>
  <c r="AX444" i="12"/>
  <c r="AX445" i="12"/>
  <c r="AX446" i="12"/>
  <c r="AX447" i="12"/>
  <c r="AX448" i="12"/>
  <c r="AX449" i="12"/>
  <c r="AX450" i="12"/>
  <c r="AX451" i="12"/>
  <c r="AX452" i="12"/>
  <c r="AX453" i="12"/>
  <c r="AX454" i="12"/>
  <c r="AX455" i="12"/>
  <c r="AX456" i="12"/>
  <c r="AX457" i="12"/>
  <c r="AX458" i="12"/>
  <c r="AX459" i="12"/>
  <c r="AX460" i="12"/>
  <c r="AX461" i="12"/>
  <c r="AX462" i="12"/>
  <c r="AX463" i="12"/>
  <c r="AX464" i="12"/>
  <c r="AX465" i="12"/>
  <c r="AX466" i="12"/>
  <c r="AX467" i="12"/>
  <c r="AX468" i="12"/>
  <c r="AX469" i="12"/>
  <c r="AX470" i="12"/>
  <c r="AX471" i="12"/>
  <c r="AX472" i="12"/>
  <c r="AX473" i="12"/>
  <c r="AX474" i="12"/>
  <c r="AX475" i="12"/>
  <c r="AX476" i="12"/>
  <c r="AX477" i="12"/>
  <c r="AX478" i="12"/>
  <c r="AX479" i="12"/>
  <c r="AX480" i="12"/>
  <c r="AX481" i="12"/>
  <c r="AX482" i="12"/>
  <c r="AX483" i="12"/>
  <c r="AX484" i="12"/>
  <c r="AX485" i="12"/>
  <c r="AX486" i="12"/>
  <c r="AX487" i="12"/>
  <c r="AX488" i="12"/>
  <c r="AX489" i="12"/>
  <c r="AX490" i="12"/>
  <c r="AX491" i="12"/>
  <c r="AX492" i="12"/>
  <c r="AX493" i="12"/>
  <c r="AX494" i="12"/>
  <c r="AX495" i="12"/>
  <c r="AX496" i="12"/>
  <c r="AX497" i="12"/>
  <c r="AX498" i="12"/>
  <c r="AX499" i="12"/>
  <c r="AX500" i="12"/>
  <c r="AX501" i="12"/>
  <c r="AX502" i="12"/>
  <c r="AX503" i="12"/>
  <c r="AX504" i="12"/>
  <c r="AX6" i="12"/>
  <c r="AW7" i="12"/>
  <c r="AW8" i="12"/>
  <c r="AW9" i="12"/>
  <c r="AW10" i="12"/>
  <c r="AW11" i="12"/>
  <c r="AW12" i="12"/>
  <c r="AW13" i="12"/>
  <c r="AW14" i="12"/>
  <c r="AW15" i="12"/>
  <c r="AW16" i="12"/>
  <c r="AW17" i="12"/>
  <c r="AW18" i="12"/>
  <c r="AW19" i="12"/>
  <c r="AW20" i="12"/>
  <c r="AW21" i="12"/>
  <c r="AW22" i="12"/>
  <c r="AW23" i="12"/>
  <c r="AW24" i="12"/>
  <c r="AW25" i="12"/>
  <c r="AW26" i="12"/>
  <c r="AW27" i="12"/>
  <c r="AW28" i="12"/>
  <c r="AW29" i="12"/>
  <c r="AW30" i="12"/>
  <c r="AW31" i="12"/>
  <c r="AW32" i="12"/>
  <c r="AW33" i="12"/>
  <c r="AW34" i="12"/>
  <c r="AW35" i="12"/>
  <c r="AW36" i="12"/>
  <c r="AW37" i="12"/>
  <c r="AW38" i="12"/>
  <c r="AW39" i="12"/>
  <c r="AW40" i="12"/>
  <c r="AW41" i="12"/>
  <c r="AW42" i="12"/>
  <c r="AW43" i="12"/>
  <c r="AW44" i="12"/>
  <c r="AW45" i="12"/>
  <c r="AW46" i="12"/>
  <c r="AW47" i="12"/>
  <c r="AW48" i="12"/>
  <c r="AW49" i="12"/>
  <c r="AW50" i="12"/>
  <c r="AW51" i="12"/>
  <c r="AW52" i="12"/>
  <c r="AW53" i="12"/>
  <c r="AW54" i="12"/>
  <c r="AW55" i="12"/>
  <c r="AW56" i="12"/>
  <c r="AW57" i="12"/>
  <c r="AW58" i="12"/>
  <c r="AW59" i="12"/>
  <c r="AW60" i="12"/>
  <c r="AW61" i="12"/>
  <c r="AW62" i="12"/>
  <c r="AW63" i="12"/>
  <c r="AW64" i="12"/>
  <c r="AW65" i="12"/>
  <c r="AW66" i="12"/>
  <c r="AW67" i="12"/>
  <c r="AW68" i="12"/>
  <c r="AW69" i="12"/>
  <c r="AW70" i="12"/>
  <c r="AW71" i="12"/>
  <c r="AW72" i="12"/>
  <c r="AW73" i="12"/>
  <c r="AW74" i="12"/>
  <c r="AW75" i="12"/>
  <c r="AW76" i="12"/>
  <c r="AW77" i="12"/>
  <c r="AW78" i="12"/>
  <c r="AW79" i="12"/>
  <c r="AW80" i="12"/>
  <c r="AW81" i="12"/>
  <c r="AW82" i="12"/>
  <c r="AW83" i="12"/>
  <c r="AW84" i="12"/>
  <c r="AW85" i="12"/>
  <c r="AW86" i="12"/>
  <c r="AW87" i="12"/>
  <c r="AW88" i="12"/>
  <c r="AW89" i="12"/>
  <c r="AW90" i="12"/>
  <c r="AW91" i="12"/>
  <c r="AW92" i="12"/>
  <c r="AW93" i="12"/>
  <c r="AW94" i="12"/>
  <c r="AW95" i="12"/>
  <c r="AW96" i="12"/>
  <c r="AW97" i="12"/>
  <c r="AW98" i="12"/>
  <c r="AW99" i="12"/>
  <c r="AW100" i="12"/>
  <c r="AW101" i="12"/>
  <c r="AW102" i="12"/>
  <c r="AW103" i="12"/>
  <c r="AW104" i="12"/>
  <c r="AW105" i="12"/>
  <c r="AW106" i="12"/>
  <c r="AW107" i="12"/>
  <c r="AW108" i="12"/>
  <c r="AW109" i="12"/>
  <c r="AW110" i="12"/>
  <c r="AW111" i="12"/>
  <c r="AW112" i="12"/>
  <c r="AW113" i="12"/>
  <c r="AW114" i="12"/>
  <c r="AW115" i="12"/>
  <c r="AW116" i="12"/>
  <c r="AW117" i="12"/>
  <c r="AW118" i="12"/>
  <c r="AW119" i="12"/>
  <c r="AW120" i="12"/>
  <c r="AW121" i="12"/>
  <c r="AW122" i="12"/>
  <c r="AW123" i="12"/>
  <c r="AW124" i="12"/>
  <c r="AW125" i="12"/>
  <c r="AW126" i="12"/>
  <c r="AW127" i="12"/>
  <c r="AW128" i="12"/>
  <c r="AW129" i="12"/>
  <c r="AW130" i="12"/>
  <c r="AW131" i="12"/>
  <c r="AW132" i="12"/>
  <c r="AW133" i="12"/>
  <c r="AW134" i="12"/>
  <c r="AW135" i="12"/>
  <c r="AW136" i="12"/>
  <c r="AW137" i="12"/>
  <c r="AW138" i="12"/>
  <c r="AW139" i="12"/>
  <c r="AW140" i="12"/>
  <c r="AW141" i="12"/>
  <c r="AW142" i="12"/>
  <c r="AW143" i="12"/>
  <c r="AW144" i="12"/>
  <c r="AW145" i="12"/>
  <c r="AW146" i="12"/>
  <c r="AW147" i="12"/>
  <c r="AW148" i="12"/>
  <c r="AW149" i="12"/>
  <c r="AW150" i="12"/>
  <c r="AW151" i="12"/>
  <c r="AW152" i="12"/>
  <c r="AW153" i="12"/>
  <c r="AW154" i="12"/>
  <c r="AW155" i="12"/>
  <c r="AW156" i="12"/>
  <c r="AW157" i="12"/>
  <c r="AW158" i="12"/>
  <c r="AW159" i="12"/>
  <c r="AW160" i="12"/>
  <c r="AW161" i="12"/>
  <c r="AW162" i="12"/>
  <c r="AW163" i="12"/>
  <c r="AW164" i="12"/>
  <c r="AW165" i="12"/>
  <c r="AW166" i="12"/>
  <c r="AW167" i="12"/>
  <c r="AW168" i="12"/>
  <c r="AW169" i="12"/>
  <c r="AW170" i="12"/>
  <c r="AW171" i="12"/>
  <c r="AW172" i="12"/>
  <c r="AW173" i="12"/>
  <c r="AW174" i="12"/>
  <c r="AW175" i="12"/>
  <c r="AW176" i="12"/>
  <c r="AW177" i="12"/>
  <c r="AW178" i="12"/>
  <c r="AW179" i="12"/>
  <c r="AW180" i="12"/>
  <c r="AW181" i="12"/>
  <c r="AW182" i="12"/>
  <c r="AW183" i="12"/>
  <c r="AW184" i="12"/>
  <c r="AW185" i="12"/>
  <c r="AW186" i="12"/>
  <c r="AW187" i="12"/>
  <c r="AW188" i="12"/>
  <c r="AW189" i="12"/>
  <c r="AW190" i="12"/>
  <c r="AW191" i="12"/>
  <c r="AW192" i="12"/>
  <c r="AW193" i="12"/>
  <c r="AW194" i="12"/>
  <c r="AW195" i="12"/>
  <c r="AW196" i="12"/>
  <c r="AW197" i="12"/>
  <c r="AW198" i="12"/>
  <c r="AW199" i="12"/>
  <c r="AW200" i="12"/>
  <c r="AW201" i="12"/>
  <c r="AW202" i="12"/>
  <c r="AW203" i="12"/>
  <c r="AW204" i="12"/>
  <c r="AW205" i="12"/>
  <c r="AW206" i="12"/>
  <c r="AW207" i="12"/>
  <c r="AW208" i="12"/>
  <c r="AW209" i="12"/>
  <c r="AW210" i="12"/>
  <c r="AW211" i="12"/>
  <c r="AW212" i="12"/>
  <c r="AW213" i="12"/>
  <c r="AW214" i="12"/>
  <c r="AW215" i="12"/>
  <c r="AW216" i="12"/>
  <c r="AW217" i="12"/>
  <c r="AW218" i="12"/>
  <c r="AW219" i="12"/>
  <c r="AW220" i="12"/>
  <c r="AW221" i="12"/>
  <c r="AW222" i="12"/>
  <c r="AW223" i="12"/>
  <c r="AW224" i="12"/>
  <c r="AW225" i="12"/>
  <c r="AW226" i="12"/>
  <c r="AW227" i="12"/>
  <c r="AW228" i="12"/>
  <c r="AW229" i="12"/>
  <c r="AW230" i="12"/>
  <c r="AW231" i="12"/>
  <c r="AW232" i="12"/>
  <c r="AW233" i="12"/>
  <c r="AW234" i="12"/>
  <c r="AW235" i="12"/>
  <c r="AW236" i="12"/>
  <c r="AW237" i="12"/>
  <c r="AW238" i="12"/>
  <c r="AW239" i="12"/>
  <c r="AW240" i="12"/>
  <c r="AW241" i="12"/>
  <c r="AW242" i="12"/>
  <c r="AW243" i="12"/>
  <c r="AW244" i="12"/>
  <c r="AW245" i="12"/>
  <c r="AW246" i="12"/>
  <c r="AW247" i="12"/>
  <c r="AW248" i="12"/>
  <c r="AW249" i="12"/>
  <c r="AW250" i="12"/>
  <c r="AW251" i="12"/>
  <c r="AW252" i="12"/>
  <c r="AW253" i="12"/>
  <c r="AW254" i="12"/>
  <c r="AW255" i="12"/>
  <c r="AW256" i="12"/>
  <c r="AW257" i="12"/>
  <c r="AW258" i="12"/>
  <c r="AW259" i="12"/>
  <c r="AW260" i="12"/>
  <c r="AW261" i="12"/>
  <c r="AW262" i="12"/>
  <c r="AW263" i="12"/>
  <c r="AW264" i="12"/>
  <c r="AW265" i="12"/>
  <c r="AW266" i="12"/>
  <c r="AW267" i="12"/>
  <c r="AW268" i="12"/>
  <c r="AW269" i="12"/>
  <c r="AW270" i="12"/>
  <c r="AW271" i="12"/>
  <c r="AW272" i="12"/>
  <c r="AW273" i="12"/>
  <c r="AW274" i="12"/>
  <c r="AW275" i="12"/>
  <c r="AW276" i="12"/>
  <c r="AW277" i="12"/>
  <c r="AW278" i="12"/>
  <c r="AW279" i="12"/>
  <c r="AW280" i="12"/>
  <c r="AW281" i="12"/>
  <c r="AW282" i="12"/>
  <c r="AW283" i="12"/>
  <c r="AW284" i="12"/>
  <c r="AW285" i="12"/>
  <c r="AW286" i="12"/>
  <c r="AW287" i="12"/>
  <c r="AW288" i="12"/>
  <c r="AW289" i="12"/>
  <c r="AW290" i="12"/>
  <c r="AW291" i="12"/>
  <c r="AW292" i="12"/>
  <c r="AW293" i="12"/>
  <c r="AW294" i="12"/>
  <c r="AW295" i="12"/>
  <c r="AW296" i="12"/>
  <c r="AW297" i="12"/>
  <c r="AW298" i="12"/>
  <c r="AW299" i="12"/>
  <c r="AW300" i="12"/>
  <c r="AW301" i="12"/>
  <c r="AW302" i="12"/>
  <c r="AW303" i="12"/>
  <c r="AW304" i="12"/>
  <c r="AW305" i="12"/>
  <c r="AW306" i="12"/>
  <c r="AW307" i="12"/>
  <c r="AW308" i="12"/>
  <c r="AW309" i="12"/>
  <c r="AW310" i="12"/>
  <c r="AW311" i="12"/>
  <c r="AW312" i="12"/>
  <c r="AW313" i="12"/>
  <c r="AW314" i="12"/>
  <c r="AW315" i="12"/>
  <c r="AW316" i="12"/>
  <c r="AW317" i="12"/>
  <c r="AW318" i="12"/>
  <c r="AW319" i="12"/>
  <c r="AW320" i="12"/>
  <c r="AW321" i="12"/>
  <c r="AW322" i="12"/>
  <c r="AW323" i="12"/>
  <c r="AW324" i="12"/>
  <c r="AW325" i="12"/>
  <c r="AW326" i="12"/>
  <c r="AW327" i="12"/>
  <c r="AW328" i="12"/>
  <c r="AW329" i="12"/>
  <c r="AW330" i="12"/>
  <c r="AW331" i="12"/>
  <c r="AW332" i="12"/>
  <c r="AW333" i="12"/>
  <c r="AW334" i="12"/>
  <c r="AW335" i="12"/>
  <c r="AW336" i="12"/>
  <c r="AW337" i="12"/>
  <c r="AW338" i="12"/>
  <c r="AW339" i="12"/>
  <c r="AW340" i="12"/>
  <c r="AW341" i="12"/>
  <c r="AW342" i="12"/>
  <c r="AW343" i="12"/>
  <c r="AW344" i="12"/>
  <c r="AW345" i="12"/>
  <c r="AW346" i="12"/>
  <c r="AW347" i="12"/>
  <c r="AW348" i="12"/>
  <c r="AW349" i="12"/>
  <c r="AW350" i="12"/>
  <c r="AW351" i="12"/>
  <c r="AW352" i="12"/>
  <c r="AW353" i="12"/>
  <c r="AW354" i="12"/>
  <c r="AW355" i="12"/>
  <c r="AW356" i="12"/>
  <c r="AW357" i="12"/>
  <c r="AW358" i="12"/>
  <c r="AW359" i="12"/>
  <c r="AW360" i="12"/>
  <c r="AW361" i="12"/>
  <c r="AW362" i="12"/>
  <c r="AW363" i="12"/>
  <c r="AW364" i="12"/>
  <c r="AW365" i="12"/>
  <c r="AW366" i="12"/>
  <c r="AW367" i="12"/>
  <c r="AW368" i="12"/>
  <c r="AW369" i="12"/>
  <c r="AW370" i="12"/>
  <c r="AW371" i="12"/>
  <c r="AW372" i="12"/>
  <c r="AW373" i="12"/>
  <c r="AW374" i="12"/>
  <c r="AW375" i="12"/>
  <c r="AW376" i="12"/>
  <c r="AW377" i="12"/>
  <c r="AW378" i="12"/>
  <c r="AW379" i="12"/>
  <c r="AW380" i="12"/>
  <c r="AW381" i="12"/>
  <c r="AW382" i="12"/>
  <c r="AW383" i="12"/>
  <c r="AW384" i="12"/>
  <c r="AW385" i="12"/>
  <c r="AW386" i="12"/>
  <c r="AW387" i="12"/>
  <c r="AW388" i="12"/>
  <c r="AW389" i="12"/>
  <c r="AW390" i="12"/>
  <c r="AW391" i="12"/>
  <c r="AW392" i="12"/>
  <c r="AW393" i="12"/>
  <c r="AW394" i="12"/>
  <c r="AW395" i="12"/>
  <c r="AW396" i="12"/>
  <c r="AW397" i="12"/>
  <c r="AW398" i="12"/>
  <c r="AW399" i="12"/>
  <c r="AW400" i="12"/>
  <c r="AW401" i="12"/>
  <c r="AW402" i="12"/>
  <c r="AW403" i="12"/>
  <c r="AW404" i="12"/>
  <c r="AW405" i="12"/>
  <c r="AW406" i="12"/>
  <c r="AW407" i="12"/>
  <c r="AW408" i="12"/>
  <c r="AW409" i="12"/>
  <c r="AW410" i="12"/>
  <c r="AW411" i="12"/>
  <c r="AW412" i="12"/>
  <c r="AW413" i="12"/>
  <c r="AW414" i="12"/>
  <c r="AW415" i="12"/>
  <c r="AW416" i="12"/>
  <c r="AW417" i="12"/>
  <c r="AW418" i="12"/>
  <c r="AW419" i="12"/>
  <c r="AW420" i="12"/>
  <c r="AW421" i="12"/>
  <c r="AW422" i="12"/>
  <c r="AW423" i="12"/>
  <c r="AW424" i="12"/>
  <c r="AW425" i="12"/>
  <c r="AW426" i="12"/>
  <c r="AW427" i="12"/>
  <c r="AW428" i="12"/>
  <c r="AW429" i="12"/>
  <c r="AW430" i="12"/>
  <c r="AW431" i="12"/>
  <c r="AW432" i="12"/>
  <c r="AW433" i="12"/>
  <c r="AW434" i="12"/>
  <c r="AW435" i="12"/>
  <c r="AW436" i="12"/>
  <c r="AW437" i="12"/>
  <c r="AW438" i="12"/>
  <c r="AW439" i="12"/>
  <c r="AW440" i="12"/>
  <c r="AW441" i="12"/>
  <c r="AW442" i="12"/>
  <c r="AW443" i="12"/>
  <c r="AW444" i="12"/>
  <c r="AW445" i="12"/>
  <c r="AW446" i="12"/>
  <c r="AW447" i="12"/>
  <c r="AW448" i="12"/>
  <c r="AW449" i="12"/>
  <c r="AW450" i="12"/>
  <c r="AW451" i="12"/>
  <c r="AW452" i="12"/>
  <c r="AW453" i="12"/>
  <c r="AW454" i="12"/>
  <c r="AW455" i="12"/>
  <c r="AW456" i="12"/>
  <c r="AW457" i="12"/>
  <c r="AW458" i="12"/>
  <c r="AW459" i="12"/>
  <c r="AW460" i="12"/>
  <c r="AW461" i="12"/>
  <c r="AW462" i="12"/>
  <c r="AW463" i="12"/>
  <c r="AW464" i="12"/>
  <c r="AW465" i="12"/>
  <c r="AW466" i="12"/>
  <c r="AW467" i="12"/>
  <c r="AW468" i="12"/>
  <c r="AW469" i="12"/>
  <c r="AW470" i="12"/>
  <c r="AW471" i="12"/>
  <c r="AW472" i="12"/>
  <c r="AW473" i="12"/>
  <c r="AW474" i="12"/>
  <c r="AW475" i="12"/>
  <c r="AW476" i="12"/>
  <c r="AW477" i="12"/>
  <c r="AW478" i="12"/>
  <c r="AW479" i="12"/>
  <c r="AW480" i="12"/>
  <c r="AW481" i="12"/>
  <c r="AW482" i="12"/>
  <c r="AW483" i="12"/>
  <c r="AW484" i="12"/>
  <c r="AW485" i="12"/>
  <c r="AW486" i="12"/>
  <c r="AW487" i="12"/>
  <c r="AW488" i="12"/>
  <c r="AW489" i="12"/>
  <c r="AW490" i="12"/>
  <c r="AW491" i="12"/>
  <c r="AW492" i="12"/>
  <c r="AW493" i="12"/>
  <c r="AW494" i="12"/>
  <c r="AW495" i="12"/>
  <c r="AW496" i="12"/>
  <c r="AW497" i="12"/>
  <c r="AW498" i="12"/>
  <c r="AW499" i="12"/>
  <c r="AW500" i="12"/>
  <c r="AW501" i="12"/>
  <c r="AW502" i="12"/>
  <c r="AW503" i="12"/>
  <c r="AW504" i="12"/>
  <c r="AW6" i="12"/>
  <c r="AV7" i="12"/>
  <c r="AV8" i="12"/>
  <c r="AV9" i="12"/>
  <c r="AV10" i="12"/>
  <c r="AV11" i="12"/>
  <c r="AV12" i="12"/>
  <c r="AV13" i="12"/>
  <c r="AV14" i="12"/>
  <c r="AV15" i="12"/>
  <c r="AV16" i="12"/>
  <c r="AV17" i="12"/>
  <c r="AV18" i="12"/>
  <c r="AV19" i="12"/>
  <c r="AV20" i="12"/>
  <c r="AV21" i="12"/>
  <c r="AV22" i="12"/>
  <c r="AV23" i="12"/>
  <c r="AV24" i="12"/>
  <c r="AV25" i="12"/>
  <c r="AV26" i="12"/>
  <c r="AV27" i="12"/>
  <c r="AV28" i="12"/>
  <c r="AV29" i="12"/>
  <c r="AV30" i="12"/>
  <c r="AV31" i="12"/>
  <c r="AV32" i="12"/>
  <c r="AV33" i="12"/>
  <c r="AV34" i="12"/>
  <c r="AV35" i="12"/>
  <c r="AV36" i="12"/>
  <c r="AV37" i="12"/>
  <c r="AV38" i="12"/>
  <c r="AV39" i="12"/>
  <c r="AV40" i="12"/>
  <c r="AV41" i="12"/>
  <c r="AV42" i="12"/>
  <c r="AV43" i="12"/>
  <c r="AV44" i="12"/>
  <c r="AV45" i="12"/>
  <c r="AV46" i="12"/>
  <c r="AV47" i="12"/>
  <c r="AV48" i="12"/>
  <c r="AV49" i="12"/>
  <c r="AV50" i="12"/>
  <c r="AV51" i="12"/>
  <c r="AV52" i="12"/>
  <c r="AV53" i="12"/>
  <c r="AV54" i="12"/>
  <c r="AV55" i="12"/>
  <c r="AV56" i="12"/>
  <c r="AV57" i="12"/>
  <c r="AV58" i="12"/>
  <c r="AV59" i="12"/>
  <c r="AV60" i="12"/>
  <c r="AV61" i="12"/>
  <c r="AV62" i="12"/>
  <c r="AV63" i="12"/>
  <c r="AV64" i="12"/>
  <c r="AV65" i="12"/>
  <c r="AV66" i="12"/>
  <c r="AV67" i="12"/>
  <c r="AV68" i="12"/>
  <c r="AV69" i="12"/>
  <c r="AV70" i="12"/>
  <c r="AV71" i="12"/>
  <c r="AV72" i="12"/>
  <c r="AV73" i="12"/>
  <c r="AV74" i="12"/>
  <c r="AV75" i="12"/>
  <c r="AV76" i="12"/>
  <c r="AV77" i="12"/>
  <c r="AV78" i="12"/>
  <c r="AV79" i="12"/>
  <c r="AV80" i="12"/>
  <c r="AV81" i="12"/>
  <c r="AV82" i="12"/>
  <c r="AV83" i="12"/>
  <c r="AV84" i="12"/>
  <c r="AV85" i="12"/>
  <c r="AV86" i="12"/>
  <c r="AV87" i="12"/>
  <c r="AV88" i="12"/>
  <c r="AV89" i="12"/>
  <c r="AV90" i="12"/>
  <c r="AV91" i="12"/>
  <c r="AV92" i="12"/>
  <c r="AV93" i="12"/>
  <c r="AV94" i="12"/>
  <c r="AV95" i="12"/>
  <c r="AV96" i="12"/>
  <c r="AV97" i="12"/>
  <c r="AV98" i="12"/>
  <c r="AV99" i="12"/>
  <c r="AV100" i="12"/>
  <c r="AV101" i="12"/>
  <c r="AV102" i="12"/>
  <c r="AV103" i="12"/>
  <c r="AV104" i="12"/>
  <c r="AV105" i="12"/>
  <c r="AV106" i="12"/>
  <c r="AV107" i="12"/>
  <c r="AV108" i="12"/>
  <c r="AV109" i="12"/>
  <c r="AV110" i="12"/>
  <c r="AV111" i="12"/>
  <c r="AV112" i="12"/>
  <c r="AV113" i="12"/>
  <c r="AV114" i="12"/>
  <c r="AV115" i="12"/>
  <c r="AV116" i="12"/>
  <c r="AV117" i="12"/>
  <c r="AV118" i="12"/>
  <c r="AV119" i="12"/>
  <c r="AV120" i="12"/>
  <c r="AV121" i="12"/>
  <c r="AV122" i="12"/>
  <c r="AV123" i="12"/>
  <c r="AV124" i="12"/>
  <c r="AV125" i="12"/>
  <c r="AV126" i="12"/>
  <c r="AV127" i="12"/>
  <c r="AV128" i="12"/>
  <c r="AV129" i="12"/>
  <c r="AV130" i="12"/>
  <c r="AV131" i="12"/>
  <c r="AV132" i="12"/>
  <c r="AV133" i="12"/>
  <c r="AV134" i="12"/>
  <c r="AV135" i="12"/>
  <c r="AV136" i="12"/>
  <c r="AV137" i="12"/>
  <c r="AV138" i="12"/>
  <c r="AV139" i="12"/>
  <c r="AV140" i="12"/>
  <c r="AV141" i="12"/>
  <c r="AV142" i="12"/>
  <c r="AV143" i="12"/>
  <c r="AV144" i="12"/>
  <c r="AV145" i="12"/>
  <c r="AV146" i="12"/>
  <c r="AV147" i="12"/>
  <c r="AV148" i="12"/>
  <c r="AV149" i="12"/>
  <c r="AV150" i="12"/>
  <c r="AV151" i="12"/>
  <c r="AV152" i="12"/>
  <c r="AV153" i="12"/>
  <c r="AV154" i="12"/>
  <c r="AV155" i="12"/>
  <c r="AV156" i="12"/>
  <c r="AV157" i="12"/>
  <c r="AV158" i="12"/>
  <c r="AV159" i="12"/>
  <c r="AV160" i="12"/>
  <c r="AV161" i="12"/>
  <c r="AV162" i="12"/>
  <c r="AV163" i="12"/>
  <c r="AV164" i="12"/>
  <c r="AV165" i="12"/>
  <c r="AV166" i="12"/>
  <c r="AV167" i="12"/>
  <c r="AV168" i="12"/>
  <c r="AV169" i="12"/>
  <c r="AV170" i="12"/>
  <c r="AV171" i="12"/>
  <c r="AV172" i="12"/>
  <c r="AV173" i="12"/>
  <c r="AV174" i="12"/>
  <c r="AV175" i="12"/>
  <c r="AV176" i="12"/>
  <c r="AV177" i="12"/>
  <c r="AV178" i="12"/>
  <c r="AV179" i="12"/>
  <c r="AV180" i="12"/>
  <c r="AV181" i="12"/>
  <c r="AV182" i="12"/>
  <c r="AV183" i="12"/>
  <c r="AV184" i="12"/>
  <c r="AV185" i="12"/>
  <c r="AV186" i="12"/>
  <c r="AV187" i="12"/>
  <c r="AV188" i="12"/>
  <c r="AV189" i="12"/>
  <c r="AV190" i="12"/>
  <c r="AV191" i="12"/>
  <c r="AV192" i="12"/>
  <c r="AV193" i="12"/>
  <c r="AV194" i="12"/>
  <c r="AV195" i="12"/>
  <c r="AV196" i="12"/>
  <c r="AV197" i="12"/>
  <c r="AV198" i="12"/>
  <c r="AV199" i="12"/>
  <c r="AV200" i="12"/>
  <c r="AV201" i="12"/>
  <c r="AV202" i="12"/>
  <c r="AV203" i="12"/>
  <c r="AV204" i="12"/>
  <c r="AV205" i="12"/>
  <c r="AV206" i="12"/>
  <c r="AV207" i="12"/>
  <c r="AV208" i="12"/>
  <c r="AV209" i="12"/>
  <c r="AV210" i="12"/>
  <c r="AV211" i="12"/>
  <c r="AV212" i="12"/>
  <c r="AV213" i="12"/>
  <c r="AV214" i="12"/>
  <c r="AV215" i="12"/>
  <c r="AV216" i="12"/>
  <c r="AV217" i="12"/>
  <c r="AV218" i="12"/>
  <c r="AV219" i="12"/>
  <c r="AV220" i="12"/>
  <c r="AV221" i="12"/>
  <c r="AV222" i="12"/>
  <c r="AV223" i="12"/>
  <c r="AV224" i="12"/>
  <c r="AV225" i="12"/>
  <c r="AV226" i="12"/>
  <c r="AV227" i="12"/>
  <c r="AV228" i="12"/>
  <c r="AV229" i="12"/>
  <c r="AV230" i="12"/>
  <c r="AV231" i="12"/>
  <c r="AV232" i="12"/>
  <c r="AV233" i="12"/>
  <c r="AV234" i="12"/>
  <c r="AV235" i="12"/>
  <c r="AV236" i="12"/>
  <c r="AV237" i="12"/>
  <c r="AV238" i="12"/>
  <c r="AV239" i="12"/>
  <c r="AV240" i="12"/>
  <c r="AV241" i="12"/>
  <c r="AV242" i="12"/>
  <c r="AV243" i="12"/>
  <c r="AV244" i="12"/>
  <c r="AV245" i="12"/>
  <c r="AV246" i="12"/>
  <c r="AV247" i="12"/>
  <c r="AV248" i="12"/>
  <c r="AV249" i="12"/>
  <c r="AV250" i="12"/>
  <c r="AV251" i="12"/>
  <c r="AV252" i="12"/>
  <c r="AV253" i="12"/>
  <c r="AV254" i="12"/>
  <c r="AV255" i="12"/>
  <c r="AV256" i="12"/>
  <c r="AV257" i="12"/>
  <c r="AV258" i="12"/>
  <c r="AV259" i="12"/>
  <c r="AV260" i="12"/>
  <c r="AV261" i="12"/>
  <c r="AV262" i="12"/>
  <c r="AV263" i="12"/>
  <c r="AV264" i="12"/>
  <c r="AV265" i="12"/>
  <c r="AV266" i="12"/>
  <c r="AV267" i="12"/>
  <c r="AV268" i="12"/>
  <c r="AV269" i="12"/>
  <c r="AV270" i="12"/>
  <c r="AV271" i="12"/>
  <c r="AV272" i="12"/>
  <c r="AV273" i="12"/>
  <c r="AV274" i="12"/>
  <c r="AV275" i="12"/>
  <c r="AV276" i="12"/>
  <c r="AV277" i="12"/>
  <c r="AV278" i="12"/>
  <c r="AV279" i="12"/>
  <c r="AV280" i="12"/>
  <c r="AV281" i="12"/>
  <c r="AV282" i="12"/>
  <c r="AV283" i="12"/>
  <c r="AV284" i="12"/>
  <c r="AV285" i="12"/>
  <c r="AV286" i="12"/>
  <c r="AV287" i="12"/>
  <c r="AV288" i="12"/>
  <c r="AV289" i="12"/>
  <c r="AV290" i="12"/>
  <c r="AV291" i="12"/>
  <c r="AV292" i="12"/>
  <c r="AV293" i="12"/>
  <c r="AV294" i="12"/>
  <c r="AV295" i="12"/>
  <c r="AV296" i="12"/>
  <c r="AV297" i="12"/>
  <c r="AV298" i="12"/>
  <c r="AV299" i="12"/>
  <c r="AV300" i="12"/>
  <c r="AV301" i="12"/>
  <c r="AV302" i="12"/>
  <c r="AV303" i="12"/>
  <c r="AV304" i="12"/>
  <c r="AV305" i="12"/>
  <c r="AV306" i="12"/>
  <c r="AV307" i="12"/>
  <c r="AV308" i="12"/>
  <c r="AV309" i="12"/>
  <c r="AV310" i="12"/>
  <c r="AV311" i="12"/>
  <c r="AV312" i="12"/>
  <c r="AV313" i="12"/>
  <c r="AV314" i="12"/>
  <c r="AV315" i="12"/>
  <c r="AV316" i="12"/>
  <c r="AV317" i="12"/>
  <c r="AV318" i="12"/>
  <c r="AV319" i="12"/>
  <c r="AV320" i="12"/>
  <c r="AV321" i="12"/>
  <c r="AV322" i="12"/>
  <c r="AV323" i="12"/>
  <c r="AV324" i="12"/>
  <c r="AV325" i="12"/>
  <c r="AV326" i="12"/>
  <c r="AV327" i="12"/>
  <c r="AV328" i="12"/>
  <c r="AV329" i="12"/>
  <c r="AV330" i="12"/>
  <c r="AV331" i="12"/>
  <c r="AV332" i="12"/>
  <c r="AV333" i="12"/>
  <c r="AV334" i="12"/>
  <c r="AV335" i="12"/>
  <c r="AV336" i="12"/>
  <c r="AV337" i="12"/>
  <c r="AV338" i="12"/>
  <c r="AV339" i="12"/>
  <c r="AV340" i="12"/>
  <c r="AV341" i="12"/>
  <c r="AV342" i="12"/>
  <c r="AV343" i="12"/>
  <c r="AV344" i="12"/>
  <c r="AV345" i="12"/>
  <c r="AV346" i="12"/>
  <c r="AV347" i="12"/>
  <c r="AV348" i="12"/>
  <c r="AV349" i="12"/>
  <c r="AV350" i="12"/>
  <c r="AV351" i="12"/>
  <c r="AV352" i="12"/>
  <c r="AV353" i="12"/>
  <c r="AV354" i="12"/>
  <c r="AV355" i="12"/>
  <c r="AV356" i="12"/>
  <c r="AV357" i="12"/>
  <c r="AV358" i="12"/>
  <c r="AV359" i="12"/>
  <c r="AV360" i="12"/>
  <c r="AV361" i="12"/>
  <c r="AV362" i="12"/>
  <c r="AV363" i="12"/>
  <c r="AV364" i="12"/>
  <c r="AV365" i="12"/>
  <c r="AV366" i="12"/>
  <c r="AV367" i="12"/>
  <c r="AV368" i="12"/>
  <c r="AV369" i="12"/>
  <c r="AV370" i="12"/>
  <c r="AV371" i="12"/>
  <c r="AV372" i="12"/>
  <c r="AV373" i="12"/>
  <c r="AV374" i="12"/>
  <c r="AV375" i="12"/>
  <c r="AV376" i="12"/>
  <c r="AV377" i="12"/>
  <c r="AV378" i="12"/>
  <c r="AV379" i="12"/>
  <c r="AV380" i="12"/>
  <c r="AV381" i="12"/>
  <c r="AV382" i="12"/>
  <c r="AV383" i="12"/>
  <c r="AV384" i="12"/>
  <c r="AV385" i="12"/>
  <c r="AV386" i="12"/>
  <c r="AV387" i="12"/>
  <c r="AV388" i="12"/>
  <c r="AV389" i="12"/>
  <c r="AV390" i="12"/>
  <c r="AV391" i="12"/>
  <c r="AV392" i="12"/>
  <c r="AV393" i="12"/>
  <c r="AV394" i="12"/>
  <c r="AV395" i="12"/>
  <c r="AV396" i="12"/>
  <c r="AV397" i="12"/>
  <c r="AV398" i="12"/>
  <c r="AV399" i="12"/>
  <c r="AV400" i="12"/>
  <c r="AV401" i="12"/>
  <c r="AV402" i="12"/>
  <c r="AV403" i="12"/>
  <c r="AV404" i="12"/>
  <c r="AV405" i="12"/>
  <c r="AV406" i="12"/>
  <c r="AV407" i="12"/>
  <c r="AV408" i="12"/>
  <c r="AV409" i="12"/>
  <c r="AV410" i="12"/>
  <c r="AV411" i="12"/>
  <c r="AV412" i="12"/>
  <c r="AV413" i="12"/>
  <c r="AV414" i="12"/>
  <c r="AV415" i="12"/>
  <c r="AV416" i="12"/>
  <c r="AV417" i="12"/>
  <c r="AV418" i="12"/>
  <c r="AV419" i="12"/>
  <c r="AV420" i="12"/>
  <c r="AV421" i="12"/>
  <c r="AV422" i="12"/>
  <c r="AV423" i="12"/>
  <c r="AV424" i="12"/>
  <c r="AV425" i="12"/>
  <c r="AV426" i="12"/>
  <c r="AV427" i="12"/>
  <c r="AV428" i="12"/>
  <c r="AV429" i="12"/>
  <c r="AV430" i="12"/>
  <c r="AV431" i="12"/>
  <c r="AV432" i="12"/>
  <c r="AV433" i="12"/>
  <c r="AV434" i="12"/>
  <c r="AV435" i="12"/>
  <c r="AV436" i="12"/>
  <c r="AV437" i="12"/>
  <c r="AV438" i="12"/>
  <c r="AV439" i="12"/>
  <c r="AV440" i="12"/>
  <c r="AV441" i="12"/>
  <c r="AV442" i="12"/>
  <c r="AV443" i="12"/>
  <c r="AV444" i="12"/>
  <c r="AV445" i="12"/>
  <c r="AV446" i="12"/>
  <c r="AV447" i="12"/>
  <c r="AV448" i="12"/>
  <c r="AV449" i="12"/>
  <c r="AV450" i="12"/>
  <c r="AV451" i="12"/>
  <c r="AV452" i="12"/>
  <c r="AV453" i="12"/>
  <c r="AV454" i="12"/>
  <c r="AV455" i="12"/>
  <c r="AV456" i="12"/>
  <c r="AV457" i="12"/>
  <c r="AV458" i="12"/>
  <c r="AV459" i="12"/>
  <c r="AV460" i="12"/>
  <c r="AV461" i="12"/>
  <c r="AV462" i="12"/>
  <c r="AV463" i="12"/>
  <c r="AV464" i="12"/>
  <c r="AV465" i="12"/>
  <c r="AV466" i="12"/>
  <c r="AV467" i="12"/>
  <c r="AV468" i="12"/>
  <c r="AV469" i="12"/>
  <c r="AV470" i="12"/>
  <c r="AV471" i="12"/>
  <c r="AV472" i="12"/>
  <c r="AV473" i="12"/>
  <c r="AV474" i="12"/>
  <c r="AV475" i="12"/>
  <c r="AV476" i="12"/>
  <c r="AV477" i="12"/>
  <c r="AV478" i="12"/>
  <c r="AV479" i="12"/>
  <c r="AV480" i="12"/>
  <c r="AV481" i="12"/>
  <c r="AV482" i="12"/>
  <c r="AV483" i="12"/>
  <c r="AV484" i="12"/>
  <c r="AV485" i="12"/>
  <c r="AV486" i="12"/>
  <c r="AV487" i="12"/>
  <c r="AV488" i="12"/>
  <c r="AV489" i="12"/>
  <c r="AV490" i="12"/>
  <c r="AV491" i="12"/>
  <c r="AV492" i="12"/>
  <c r="AV493" i="12"/>
  <c r="AV494" i="12"/>
  <c r="AV495" i="12"/>
  <c r="AV496" i="12"/>
  <c r="AV497" i="12"/>
  <c r="AV498" i="12"/>
  <c r="AV499" i="12"/>
  <c r="AV500" i="12"/>
  <c r="AV501" i="12"/>
  <c r="AV502" i="12"/>
  <c r="AV503" i="12"/>
  <c r="AV504" i="12"/>
  <c r="AV6" i="12"/>
  <c r="AU7" i="12"/>
  <c r="AU8" i="12"/>
  <c r="AU9" i="12"/>
  <c r="AU10" i="12"/>
  <c r="AU11" i="12"/>
  <c r="AU12" i="12"/>
  <c r="AU13" i="12"/>
  <c r="AU14" i="12"/>
  <c r="AU15" i="12"/>
  <c r="AU16" i="12"/>
  <c r="AU17" i="12"/>
  <c r="AU18" i="12"/>
  <c r="AU19" i="12"/>
  <c r="AU20" i="12"/>
  <c r="AU21" i="12"/>
  <c r="AU22" i="12"/>
  <c r="AU23" i="12"/>
  <c r="AU24" i="12"/>
  <c r="AU25" i="12"/>
  <c r="AU26" i="12"/>
  <c r="AU27" i="12"/>
  <c r="AU28" i="12"/>
  <c r="AU29" i="12"/>
  <c r="AU30" i="12"/>
  <c r="AU31" i="12"/>
  <c r="AU32" i="12"/>
  <c r="AU33" i="12"/>
  <c r="AU34" i="12"/>
  <c r="AU35" i="12"/>
  <c r="AU36" i="12"/>
  <c r="AU37" i="12"/>
  <c r="AU38" i="12"/>
  <c r="AU39" i="12"/>
  <c r="AU40" i="12"/>
  <c r="AU41" i="12"/>
  <c r="AU42" i="12"/>
  <c r="AU43" i="12"/>
  <c r="AU44" i="12"/>
  <c r="AU45" i="12"/>
  <c r="AU46" i="12"/>
  <c r="AU47" i="12"/>
  <c r="AU48" i="12"/>
  <c r="AU49" i="12"/>
  <c r="AU50" i="12"/>
  <c r="AU51" i="12"/>
  <c r="AU52" i="12"/>
  <c r="AU53" i="12"/>
  <c r="AU54" i="12"/>
  <c r="AU55" i="12"/>
  <c r="AU56" i="12"/>
  <c r="AU57" i="12"/>
  <c r="AU58" i="12"/>
  <c r="AU59" i="12"/>
  <c r="AU60" i="12"/>
  <c r="AU61" i="12"/>
  <c r="AU62" i="12"/>
  <c r="AU63" i="12"/>
  <c r="AU64" i="12"/>
  <c r="AU65" i="12"/>
  <c r="AU66" i="12"/>
  <c r="AU67" i="12"/>
  <c r="AU68" i="12"/>
  <c r="AU69" i="12"/>
  <c r="AU70" i="12"/>
  <c r="AU71" i="12"/>
  <c r="AU72" i="12"/>
  <c r="AU73" i="12"/>
  <c r="AU74" i="12"/>
  <c r="AU75" i="12"/>
  <c r="AU76" i="12"/>
  <c r="AU77" i="12"/>
  <c r="AU78" i="12"/>
  <c r="AU79" i="12"/>
  <c r="AU80" i="12"/>
  <c r="AU81" i="12"/>
  <c r="AU82" i="12"/>
  <c r="AU83" i="12"/>
  <c r="AU84" i="12"/>
  <c r="AU85" i="12"/>
  <c r="AU86" i="12"/>
  <c r="AU87" i="12"/>
  <c r="AU88" i="12"/>
  <c r="AU89" i="12"/>
  <c r="AU90" i="12"/>
  <c r="AU91" i="12"/>
  <c r="AU92" i="12"/>
  <c r="AU93" i="12"/>
  <c r="AU94" i="12"/>
  <c r="AU95" i="12"/>
  <c r="AU96" i="12"/>
  <c r="AU97" i="12"/>
  <c r="AU98" i="12"/>
  <c r="AU99" i="12"/>
  <c r="AU100" i="12"/>
  <c r="AU101" i="12"/>
  <c r="AU102" i="12"/>
  <c r="AU103" i="12"/>
  <c r="AU104" i="12"/>
  <c r="AU105" i="12"/>
  <c r="AU106" i="12"/>
  <c r="AU107" i="12"/>
  <c r="AU108" i="12"/>
  <c r="AU109" i="12"/>
  <c r="AU110" i="12"/>
  <c r="AU111" i="12"/>
  <c r="AU112" i="12"/>
  <c r="AU113" i="12"/>
  <c r="AU114" i="12"/>
  <c r="AU115" i="12"/>
  <c r="AU116" i="12"/>
  <c r="AU117" i="12"/>
  <c r="AU118" i="12"/>
  <c r="AU119" i="12"/>
  <c r="AU120" i="12"/>
  <c r="AU121" i="12"/>
  <c r="AU122" i="12"/>
  <c r="AU123" i="12"/>
  <c r="AU124" i="12"/>
  <c r="AU125" i="12"/>
  <c r="AU126" i="12"/>
  <c r="AU127" i="12"/>
  <c r="AU128" i="12"/>
  <c r="AU129" i="12"/>
  <c r="AU130" i="12"/>
  <c r="AU131" i="12"/>
  <c r="AU132" i="12"/>
  <c r="AU133" i="12"/>
  <c r="AU134" i="12"/>
  <c r="AU135" i="12"/>
  <c r="AU136" i="12"/>
  <c r="AU137" i="12"/>
  <c r="AU138" i="12"/>
  <c r="AU139" i="12"/>
  <c r="AU140" i="12"/>
  <c r="AU141" i="12"/>
  <c r="AU142" i="12"/>
  <c r="AU143" i="12"/>
  <c r="AU144" i="12"/>
  <c r="AU145" i="12"/>
  <c r="AU146" i="12"/>
  <c r="AU147" i="12"/>
  <c r="AU148" i="12"/>
  <c r="AU149" i="12"/>
  <c r="AU150" i="12"/>
  <c r="AU151" i="12"/>
  <c r="AU152" i="12"/>
  <c r="AU153" i="12"/>
  <c r="AU154" i="12"/>
  <c r="AU155" i="12"/>
  <c r="AU156" i="12"/>
  <c r="AU157" i="12"/>
  <c r="AU158" i="12"/>
  <c r="AU159" i="12"/>
  <c r="AU160" i="12"/>
  <c r="AU161" i="12"/>
  <c r="AU162" i="12"/>
  <c r="AU163" i="12"/>
  <c r="AU164" i="12"/>
  <c r="AU165" i="12"/>
  <c r="AU166" i="12"/>
  <c r="AU167" i="12"/>
  <c r="AU168" i="12"/>
  <c r="AU169" i="12"/>
  <c r="AU170" i="12"/>
  <c r="AU171" i="12"/>
  <c r="AU172" i="12"/>
  <c r="AU173" i="12"/>
  <c r="AU174" i="12"/>
  <c r="AU175" i="12"/>
  <c r="AU176" i="12"/>
  <c r="AU177" i="12"/>
  <c r="AU178" i="12"/>
  <c r="AU179" i="12"/>
  <c r="AU180" i="12"/>
  <c r="AU181" i="12"/>
  <c r="AU182" i="12"/>
  <c r="AU183" i="12"/>
  <c r="AU184" i="12"/>
  <c r="AU185" i="12"/>
  <c r="AU186" i="12"/>
  <c r="AU187" i="12"/>
  <c r="AU188" i="12"/>
  <c r="AU189" i="12"/>
  <c r="AU190" i="12"/>
  <c r="AU191" i="12"/>
  <c r="AU192" i="12"/>
  <c r="AU193" i="12"/>
  <c r="AU194" i="12"/>
  <c r="AU195" i="12"/>
  <c r="AU196" i="12"/>
  <c r="AU197" i="12"/>
  <c r="AU198" i="12"/>
  <c r="AU199" i="12"/>
  <c r="AU200" i="12"/>
  <c r="AU201" i="12"/>
  <c r="AU202" i="12"/>
  <c r="AU203" i="12"/>
  <c r="AU204" i="12"/>
  <c r="AU205" i="12"/>
  <c r="AU206" i="12"/>
  <c r="AU207" i="12"/>
  <c r="AU208" i="12"/>
  <c r="AU209" i="12"/>
  <c r="AU210" i="12"/>
  <c r="AU211" i="12"/>
  <c r="AU212" i="12"/>
  <c r="AU213" i="12"/>
  <c r="AU214" i="12"/>
  <c r="AU215" i="12"/>
  <c r="AU216" i="12"/>
  <c r="AU217" i="12"/>
  <c r="AU218" i="12"/>
  <c r="AU219" i="12"/>
  <c r="AU220" i="12"/>
  <c r="AU221" i="12"/>
  <c r="AU222" i="12"/>
  <c r="AU223" i="12"/>
  <c r="AU224" i="12"/>
  <c r="AU225" i="12"/>
  <c r="AU226" i="12"/>
  <c r="AU227" i="12"/>
  <c r="AU228" i="12"/>
  <c r="AU229" i="12"/>
  <c r="AU230" i="12"/>
  <c r="AU231" i="12"/>
  <c r="AU232" i="12"/>
  <c r="AU233" i="12"/>
  <c r="AU234" i="12"/>
  <c r="AU235" i="12"/>
  <c r="AU236" i="12"/>
  <c r="AU237" i="12"/>
  <c r="AU238" i="12"/>
  <c r="AU239" i="12"/>
  <c r="AU240" i="12"/>
  <c r="AU241" i="12"/>
  <c r="AU242" i="12"/>
  <c r="AU243" i="12"/>
  <c r="AU244" i="12"/>
  <c r="AU245" i="12"/>
  <c r="AU246" i="12"/>
  <c r="AU247" i="12"/>
  <c r="AU248" i="12"/>
  <c r="AU249" i="12"/>
  <c r="AU250" i="12"/>
  <c r="AU251" i="12"/>
  <c r="AU252" i="12"/>
  <c r="AU253" i="12"/>
  <c r="AU254" i="12"/>
  <c r="AU255" i="12"/>
  <c r="AU256" i="12"/>
  <c r="AU257" i="12"/>
  <c r="AU258" i="12"/>
  <c r="AU259" i="12"/>
  <c r="AU260" i="12"/>
  <c r="AU261" i="12"/>
  <c r="AU262" i="12"/>
  <c r="AU263" i="12"/>
  <c r="AU264" i="12"/>
  <c r="AU265" i="12"/>
  <c r="AU266" i="12"/>
  <c r="AU267" i="12"/>
  <c r="AU268" i="12"/>
  <c r="AU269" i="12"/>
  <c r="AU270" i="12"/>
  <c r="AU271" i="12"/>
  <c r="AU272" i="12"/>
  <c r="AU273" i="12"/>
  <c r="AU274" i="12"/>
  <c r="AU275" i="12"/>
  <c r="AU276" i="12"/>
  <c r="AU277" i="12"/>
  <c r="AU278" i="12"/>
  <c r="AU279" i="12"/>
  <c r="AU280" i="12"/>
  <c r="AU281" i="12"/>
  <c r="AU282" i="12"/>
  <c r="AU283" i="12"/>
  <c r="AU284" i="12"/>
  <c r="AU285" i="12"/>
  <c r="AU286" i="12"/>
  <c r="AU287" i="12"/>
  <c r="AU288" i="12"/>
  <c r="AU289" i="12"/>
  <c r="AU290" i="12"/>
  <c r="AU291" i="12"/>
  <c r="AU292" i="12"/>
  <c r="AU293" i="12"/>
  <c r="AU294" i="12"/>
  <c r="AU295" i="12"/>
  <c r="AU296" i="12"/>
  <c r="AU297" i="12"/>
  <c r="AU298" i="12"/>
  <c r="AU299" i="12"/>
  <c r="AU300" i="12"/>
  <c r="AU301" i="12"/>
  <c r="AU302" i="12"/>
  <c r="AU303" i="12"/>
  <c r="AU304" i="12"/>
  <c r="AU305" i="12"/>
  <c r="AU306" i="12"/>
  <c r="AU307" i="12"/>
  <c r="AU308" i="12"/>
  <c r="AU309" i="12"/>
  <c r="AU310" i="12"/>
  <c r="AU311" i="12"/>
  <c r="AU312" i="12"/>
  <c r="AU313" i="12"/>
  <c r="AU314" i="12"/>
  <c r="AU315" i="12"/>
  <c r="AU316" i="12"/>
  <c r="AU317" i="12"/>
  <c r="AU318" i="12"/>
  <c r="AU319" i="12"/>
  <c r="AU320" i="12"/>
  <c r="AU321" i="12"/>
  <c r="AU322" i="12"/>
  <c r="AU323" i="12"/>
  <c r="AU324" i="12"/>
  <c r="AU325" i="12"/>
  <c r="AU326" i="12"/>
  <c r="AU327" i="12"/>
  <c r="AU328" i="12"/>
  <c r="AU329" i="12"/>
  <c r="AU330" i="12"/>
  <c r="AU331" i="12"/>
  <c r="AU332" i="12"/>
  <c r="AU333" i="12"/>
  <c r="AU334" i="12"/>
  <c r="AU335" i="12"/>
  <c r="AU336" i="12"/>
  <c r="AU337" i="12"/>
  <c r="AU338" i="12"/>
  <c r="AU339" i="12"/>
  <c r="AU340" i="12"/>
  <c r="AU341" i="12"/>
  <c r="AU342" i="12"/>
  <c r="AU343" i="12"/>
  <c r="AU344" i="12"/>
  <c r="AU345" i="12"/>
  <c r="AU346" i="12"/>
  <c r="AU347" i="12"/>
  <c r="AU348" i="12"/>
  <c r="AU349" i="12"/>
  <c r="AU350" i="12"/>
  <c r="AU351" i="12"/>
  <c r="AU352" i="12"/>
  <c r="AU353" i="12"/>
  <c r="AU354" i="12"/>
  <c r="AU355" i="12"/>
  <c r="AU356" i="12"/>
  <c r="AU357" i="12"/>
  <c r="AU358" i="12"/>
  <c r="AU359" i="12"/>
  <c r="AU360" i="12"/>
  <c r="AU361" i="12"/>
  <c r="AU362" i="12"/>
  <c r="AU363" i="12"/>
  <c r="AU364" i="12"/>
  <c r="AU365" i="12"/>
  <c r="AU366" i="12"/>
  <c r="AU367" i="12"/>
  <c r="AU368" i="12"/>
  <c r="AU369" i="12"/>
  <c r="AU370" i="12"/>
  <c r="AU371" i="12"/>
  <c r="AU372" i="12"/>
  <c r="AU373" i="12"/>
  <c r="AU374" i="12"/>
  <c r="AU375" i="12"/>
  <c r="AU376" i="12"/>
  <c r="AU377" i="12"/>
  <c r="AU378" i="12"/>
  <c r="AU379" i="12"/>
  <c r="AU380" i="12"/>
  <c r="AU381" i="12"/>
  <c r="AU382" i="12"/>
  <c r="AU383" i="12"/>
  <c r="AU384" i="12"/>
  <c r="AU385" i="12"/>
  <c r="AU386" i="12"/>
  <c r="AU387" i="12"/>
  <c r="AU388" i="12"/>
  <c r="AU389" i="12"/>
  <c r="AU390" i="12"/>
  <c r="AU391" i="12"/>
  <c r="AU392" i="12"/>
  <c r="AU393" i="12"/>
  <c r="AU394" i="12"/>
  <c r="AU395" i="12"/>
  <c r="AU396" i="12"/>
  <c r="AU397" i="12"/>
  <c r="AU398" i="12"/>
  <c r="AU399" i="12"/>
  <c r="AU400" i="12"/>
  <c r="AU401" i="12"/>
  <c r="AU402" i="12"/>
  <c r="AU403" i="12"/>
  <c r="AU404" i="12"/>
  <c r="AU405" i="12"/>
  <c r="AU406" i="12"/>
  <c r="AU407" i="12"/>
  <c r="AU408" i="12"/>
  <c r="AU409" i="12"/>
  <c r="AU410" i="12"/>
  <c r="AU411" i="12"/>
  <c r="AU412" i="12"/>
  <c r="AU413" i="12"/>
  <c r="AU414" i="12"/>
  <c r="AU415" i="12"/>
  <c r="AU416" i="12"/>
  <c r="AU417" i="12"/>
  <c r="AU418" i="12"/>
  <c r="AU419" i="12"/>
  <c r="AU420" i="12"/>
  <c r="AU421" i="12"/>
  <c r="AU422" i="12"/>
  <c r="AU423" i="12"/>
  <c r="AU424" i="12"/>
  <c r="AU425" i="12"/>
  <c r="AU426" i="12"/>
  <c r="AU427" i="12"/>
  <c r="AU428" i="12"/>
  <c r="AU429" i="12"/>
  <c r="AU430" i="12"/>
  <c r="AU431" i="12"/>
  <c r="AU432" i="12"/>
  <c r="AU433" i="12"/>
  <c r="AU434" i="12"/>
  <c r="AU435" i="12"/>
  <c r="AU436" i="12"/>
  <c r="AU437" i="12"/>
  <c r="AU438" i="12"/>
  <c r="AU439" i="12"/>
  <c r="AU440" i="12"/>
  <c r="AU441" i="12"/>
  <c r="AU442" i="12"/>
  <c r="AU443" i="12"/>
  <c r="AU444" i="12"/>
  <c r="AU445" i="12"/>
  <c r="AU446" i="12"/>
  <c r="AU447" i="12"/>
  <c r="AU448" i="12"/>
  <c r="AU449" i="12"/>
  <c r="AU450" i="12"/>
  <c r="AU451" i="12"/>
  <c r="AU452" i="12"/>
  <c r="AU453" i="12"/>
  <c r="AU454" i="12"/>
  <c r="AU455" i="12"/>
  <c r="AU456" i="12"/>
  <c r="AU457" i="12"/>
  <c r="AU458" i="12"/>
  <c r="AU459" i="12"/>
  <c r="AU460" i="12"/>
  <c r="AU461" i="12"/>
  <c r="AU462" i="12"/>
  <c r="AU463" i="12"/>
  <c r="AU464" i="12"/>
  <c r="AU465" i="12"/>
  <c r="AU466" i="12"/>
  <c r="AU467" i="12"/>
  <c r="AU468" i="12"/>
  <c r="AU469" i="12"/>
  <c r="AU470" i="12"/>
  <c r="AU471" i="12"/>
  <c r="AU472" i="12"/>
  <c r="AU473" i="12"/>
  <c r="AU474" i="12"/>
  <c r="AU475" i="12"/>
  <c r="AU476" i="12"/>
  <c r="AU477" i="12"/>
  <c r="AU478" i="12"/>
  <c r="AU479" i="12"/>
  <c r="AU480" i="12"/>
  <c r="AU481" i="12"/>
  <c r="AU482" i="12"/>
  <c r="AU483" i="12"/>
  <c r="AU484" i="12"/>
  <c r="AU485" i="12"/>
  <c r="AU486" i="12"/>
  <c r="AU487" i="12"/>
  <c r="AU488" i="12"/>
  <c r="AU489" i="12"/>
  <c r="AU490" i="12"/>
  <c r="AU491" i="12"/>
  <c r="AU492" i="12"/>
  <c r="AU493" i="12"/>
  <c r="AU494" i="12"/>
  <c r="AU495" i="12"/>
  <c r="AU496" i="12"/>
  <c r="AU497" i="12"/>
  <c r="AU498" i="12"/>
  <c r="AU499" i="12"/>
  <c r="AU500" i="12"/>
  <c r="AU501" i="12"/>
  <c r="AU502" i="12"/>
  <c r="AU503" i="12"/>
  <c r="AU504" i="12"/>
  <c r="AU6" i="12"/>
  <c r="AT7" i="12"/>
  <c r="AT8" i="12"/>
  <c r="AT9" i="12"/>
  <c r="AT10" i="12"/>
  <c r="AT11" i="12"/>
  <c r="AT12" i="12"/>
  <c r="AT13" i="12"/>
  <c r="AT14" i="12"/>
  <c r="AT15" i="12"/>
  <c r="AT16" i="12"/>
  <c r="AT17" i="12"/>
  <c r="AT18" i="12"/>
  <c r="AT19" i="12"/>
  <c r="AT20" i="12"/>
  <c r="AT21" i="12"/>
  <c r="AT22" i="12"/>
  <c r="AT23" i="12"/>
  <c r="AT24" i="12"/>
  <c r="AT25" i="12"/>
  <c r="AT26" i="12"/>
  <c r="AT27" i="12"/>
  <c r="AT28" i="12"/>
  <c r="AT29" i="12"/>
  <c r="AT30" i="12"/>
  <c r="AT31" i="12"/>
  <c r="AT32" i="12"/>
  <c r="AT33" i="12"/>
  <c r="AT34" i="12"/>
  <c r="AT35" i="12"/>
  <c r="AT36" i="12"/>
  <c r="AT37" i="12"/>
  <c r="AT38" i="12"/>
  <c r="AT39" i="12"/>
  <c r="AT40" i="12"/>
  <c r="AT41" i="12"/>
  <c r="AT42" i="12"/>
  <c r="AT43" i="12"/>
  <c r="AT44" i="12"/>
  <c r="AT45" i="12"/>
  <c r="AT46" i="12"/>
  <c r="AT47" i="12"/>
  <c r="AT48" i="12"/>
  <c r="AT49" i="12"/>
  <c r="AT50" i="12"/>
  <c r="AT51" i="12"/>
  <c r="AT52" i="12"/>
  <c r="AT53" i="12"/>
  <c r="AT54" i="12"/>
  <c r="AT55" i="12"/>
  <c r="AT56" i="12"/>
  <c r="AT57" i="12"/>
  <c r="AT58" i="12"/>
  <c r="AT59" i="12"/>
  <c r="AT60" i="12"/>
  <c r="AT61" i="12"/>
  <c r="AT62" i="12"/>
  <c r="AT63" i="12"/>
  <c r="AT64" i="12"/>
  <c r="AT65" i="12"/>
  <c r="AT66" i="12"/>
  <c r="AT67" i="12"/>
  <c r="AT68" i="12"/>
  <c r="AT69" i="12"/>
  <c r="AT70" i="12"/>
  <c r="AT71" i="12"/>
  <c r="AT72" i="12"/>
  <c r="AT73" i="12"/>
  <c r="AT74" i="12"/>
  <c r="AT75" i="12"/>
  <c r="AT76" i="12"/>
  <c r="AT77" i="12"/>
  <c r="AT78" i="12"/>
  <c r="AT79" i="12"/>
  <c r="AT80" i="12"/>
  <c r="AT81" i="12"/>
  <c r="AT82" i="12"/>
  <c r="AT83" i="12"/>
  <c r="AT84" i="12"/>
  <c r="AT85" i="12"/>
  <c r="AT86" i="12"/>
  <c r="AT87" i="12"/>
  <c r="AT88" i="12"/>
  <c r="AT89" i="12"/>
  <c r="AT90" i="12"/>
  <c r="AT91" i="12"/>
  <c r="AT92" i="12"/>
  <c r="AT93" i="12"/>
  <c r="AT94" i="12"/>
  <c r="AT95" i="12"/>
  <c r="AT96" i="12"/>
  <c r="AT97" i="12"/>
  <c r="AT98" i="12"/>
  <c r="AT99" i="12"/>
  <c r="AT100" i="12"/>
  <c r="AT101" i="12"/>
  <c r="AT102" i="12"/>
  <c r="AT103" i="12"/>
  <c r="AT104" i="12"/>
  <c r="AT105" i="12"/>
  <c r="AT106" i="12"/>
  <c r="AT107" i="12"/>
  <c r="AT108" i="12"/>
  <c r="AT109" i="12"/>
  <c r="AT110" i="12"/>
  <c r="AT111" i="12"/>
  <c r="AT112" i="12"/>
  <c r="AT113" i="12"/>
  <c r="AT114" i="12"/>
  <c r="AT115" i="12"/>
  <c r="AT116" i="12"/>
  <c r="AT117" i="12"/>
  <c r="AT118" i="12"/>
  <c r="AT119" i="12"/>
  <c r="AT120" i="12"/>
  <c r="AT121" i="12"/>
  <c r="AT122" i="12"/>
  <c r="AT123" i="12"/>
  <c r="AT124" i="12"/>
  <c r="AT125" i="12"/>
  <c r="AT126" i="12"/>
  <c r="AT127" i="12"/>
  <c r="AT128" i="12"/>
  <c r="AT129" i="12"/>
  <c r="AT130" i="12"/>
  <c r="AT131" i="12"/>
  <c r="AT132" i="12"/>
  <c r="AT133" i="12"/>
  <c r="AT134" i="12"/>
  <c r="AT135" i="12"/>
  <c r="AT136" i="12"/>
  <c r="AT137" i="12"/>
  <c r="AT138" i="12"/>
  <c r="AT139" i="12"/>
  <c r="AT140" i="12"/>
  <c r="AT141" i="12"/>
  <c r="AT142" i="12"/>
  <c r="AT143" i="12"/>
  <c r="AT144" i="12"/>
  <c r="AT145" i="12"/>
  <c r="AT146" i="12"/>
  <c r="AT147" i="12"/>
  <c r="AT148" i="12"/>
  <c r="AT149" i="12"/>
  <c r="AT150" i="12"/>
  <c r="AT151" i="12"/>
  <c r="AT152" i="12"/>
  <c r="AT153" i="12"/>
  <c r="AT154" i="12"/>
  <c r="AT155" i="12"/>
  <c r="AT156" i="12"/>
  <c r="AT157" i="12"/>
  <c r="AT158" i="12"/>
  <c r="AT159" i="12"/>
  <c r="AT160" i="12"/>
  <c r="AT161" i="12"/>
  <c r="AT162" i="12"/>
  <c r="AT163" i="12"/>
  <c r="AT164" i="12"/>
  <c r="AT165" i="12"/>
  <c r="AT166" i="12"/>
  <c r="AT167" i="12"/>
  <c r="AT168" i="12"/>
  <c r="AT169" i="12"/>
  <c r="AT170" i="12"/>
  <c r="AT171" i="12"/>
  <c r="AT172" i="12"/>
  <c r="AT173" i="12"/>
  <c r="AT174" i="12"/>
  <c r="AT175" i="12"/>
  <c r="AT176" i="12"/>
  <c r="AT177" i="12"/>
  <c r="AT178" i="12"/>
  <c r="AT179" i="12"/>
  <c r="AT180" i="12"/>
  <c r="AT181" i="12"/>
  <c r="AT182" i="12"/>
  <c r="AT183" i="12"/>
  <c r="AT184" i="12"/>
  <c r="AT185" i="12"/>
  <c r="AT186" i="12"/>
  <c r="AT187" i="12"/>
  <c r="AT188" i="12"/>
  <c r="AT189" i="12"/>
  <c r="AT190" i="12"/>
  <c r="AT191" i="12"/>
  <c r="AT192" i="12"/>
  <c r="AT193" i="12"/>
  <c r="AT194" i="12"/>
  <c r="AT195" i="12"/>
  <c r="AT196" i="12"/>
  <c r="AT197" i="12"/>
  <c r="AT198" i="12"/>
  <c r="AT199" i="12"/>
  <c r="AT200" i="12"/>
  <c r="AT201" i="12"/>
  <c r="AT202" i="12"/>
  <c r="AT203" i="12"/>
  <c r="AT204" i="12"/>
  <c r="AT205" i="12"/>
  <c r="AT206" i="12"/>
  <c r="AT207" i="12"/>
  <c r="AT208" i="12"/>
  <c r="AT209" i="12"/>
  <c r="AT210" i="12"/>
  <c r="AT211" i="12"/>
  <c r="AT212" i="12"/>
  <c r="AT213" i="12"/>
  <c r="AT214" i="12"/>
  <c r="AT215" i="12"/>
  <c r="AT216" i="12"/>
  <c r="AT217" i="12"/>
  <c r="AT218" i="12"/>
  <c r="AT219" i="12"/>
  <c r="AT220" i="12"/>
  <c r="AT221" i="12"/>
  <c r="AT222" i="12"/>
  <c r="AT223" i="12"/>
  <c r="AT224" i="12"/>
  <c r="AT225" i="12"/>
  <c r="AT226" i="12"/>
  <c r="AT227" i="12"/>
  <c r="AT228" i="12"/>
  <c r="AT229" i="12"/>
  <c r="AT230" i="12"/>
  <c r="AT231" i="12"/>
  <c r="AT232" i="12"/>
  <c r="AT233" i="12"/>
  <c r="AT234" i="12"/>
  <c r="AT235" i="12"/>
  <c r="AT236" i="12"/>
  <c r="AT237" i="12"/>
  <c r="AT238" i="12"/>
  <c r="AT239" i="12"/>
  <c r="AT240" i="12"/>
  <c r="AT241" i="12"/>
  <c r="AT242" i="12"/>
  <c r="AT243" i="12"/>
  <c r="AT244" i="12"/>
  <c r="AT245" i="12"/>
  <c r="AT246" i="12"/>
  <c r="AT247" i="12"/>
  <c r="AT248" i="12"/>
  <c r="AT249" i="12"/>
  <c r="AT250" i="12"/>
  <c r="AT251" i="12"/>
  <c r="AT252" i="12"/>
  <c r="AT253" i="12"/>
  <c r="AT254" i="12"/>
  <c r="AT255" i="12"/>
  <c r="AT256" i="12"/>
  <c r="AT257" i="12"/>
  <c r="AT258" i="12"/>
  <c r="AT259" i="12"/>
  <c r="AT260" i="12"/>
  <c r="AT261" i="12"/>
  <c r="AT262" i="12"/>
  <c r="AT263" i="12"/>
  <c r="AT264" i="12"/>
  <c r="AT265" i="12"/>
  <c r="AT266" i="12"/>
  <c r="AT267" i="12"/>
  <c r="AT268" i="12"/>
  <c r="AT269" i="12"/>
  <c r="AT270" i="12"/>
  <c r="AT271" i="12"/>
  <c r="AT272" i="12"/>
  <c r="AT273" i="12"/>
  <c r="AT274" i="12"/>
  <c r="AT275" i="12"/>
  <c r="AT276" i="12"/>
  <c r="AT277" i="12"/>
  <c r="AT278" i="12"/>
  <c r="AT279" i="12"/>
  <c r="AT280" i="12"/>
  <c r="AT281" i="12"/>
  <c r="AT282" i="12"/>
  <c r="AT283" i="12"/>
  <c r="AT284" i="12"/>
  <c r="AT285" i="12"/>
  <c r="AT286" i="12"/>
  <c r="AT287" i="12"/>
  <c r="AT288" i="12"/>
  <c r="AT289" i="12"/>
  <c r="AT290" i="12"/>
  <c r="AT291" i="12"/>
  <c r="AT292" i="12"/>
  <c r="AT293" i="12"/>
  <c r="AT294" i="12"/>
  <c r="AT295" i="12"/>
  <c r="AT296" i="12"/>
  <c r="AT297" i="12"/>
  <c r="AT298" i="12"/>
  <c r="AT299" i="12"/>
  <c r="AT300" i="12"/>
  <c r="AT301" i="12"/>
  <c r="AT302" i="12"/>
  <c r="AT303" i="12"/>
  <c r="AT304" i="12"/>
  <c r="AT305" i="12"/>
  <c r="AT306" i="12"/>
  <c r="AT307" i="12"/>
  <c r="AT308" i="12"/>
  <c r="AT309" i="12"/>
  <c r="AT310" i="12"/>
  <c r="AT311" i="12"/>
  <c r="AT312" i="12"/>
  <c r="AT313" i="12"/>
  <c r="AT314" i="12"/>
  <c r="AT315" i="12"/>
  <c r="AT316" i="12"/>
  <c r="AT317" i="12"/>
  <c r="AT318" i="12"/>
  <c r="AT319" i="12"/>
  <c r="AT320" i="12"/>
  <c r="AT321" i="12"/>
  <c r="AT322" i="12"/>
  <c r="AT323" i="12"/>
  <c r="AT324" i="12"/>
  <c r="AT325" i="12"/>
  <c r="AT326" i="12"/>
  <c r="AT327" i="12"/>
  <c r="AT328" i="12"/>
  <c r="AT329" i="12"/>
  <c r="AT330" i="12"/>
  <c r="AT331" i="12"/>
  <c r="AT332" i="12"/>
  <c r="AT333" i="12"/>
  <c r="AT334" i="12"/>
  <c r="AT335" i="12"/>
  <c r="AT336" i="12"/>
  <c r="AT337" i="12"/>
  <c r="AT338" i="12"/>
  <c r="AT339" i="12"/>
  <c r="AT340" i="12"/>
  <c r="AT341" i="12"/>
  <c r="AT342" i="12"/>
  <c r="AT343" i="12"/>
  <c r="AT344" i="12"/>
  <c r="AT345" i="12"/>
  <c r="AT346" i="12"/>
  <c r="AT347" i="12"/>
  <c r="AT348" i="12"/>
  <c r="AT349" i="12"/>
  <c r="AT350" i="12"/>
  <c r="AT351" i="12"/>
  <c r="AT352" i="12"/>
  <c r="AT353" i="12"/>
  <c r="AT354" i="12"/>
  <c r="AT355" i="12"/>
  <c r="AT356" i="12"/>
  <c r="AT357" i="12"/>
  <c r="AT358" i="12"/>
  <c r="AT359" i="12"/>
  <c r="AT360" i="12"/>
  <c r="AT361" i="12"/>
  <c r="AT362" i="12"/>
  <c r="AT363" i="12"/>
  <c r="AT364" i="12"/>
  <c r="AT365" i="12"/>
  <c r="AT366" i="12"/>
  <c r="AT367" i="12"/>
  <c r="AT368" i="12"/>
  <c r="AT369" i="12"/>
  <c r="AT370" i="12"/>
  <c r="AT371" i="12"/>
  <c r="AT372" i="12"/>
  <c r="AT373" i="12"/>
  <c r="AT374" i="12"/>
  <c r="AT375" i="12"/>
  <c r="AT376" i="12"/>
  <c r="AT377" i="12"/>
  <c r="AT378" i="12"/>
  <c r="AT379" i="12"/>
  <c r="AT380" i="12"/>
  <c r="AT381" i="12"/>
  <c r="AT382" i="12"/>
  <c r="AT383" i="12"/>
  <c r="AT384" i="12"/>
  <c r="AT385" i="12"/>
  <c r="AT386" i="12"/>
  <c r="AT387" i="12"/>
  <c r="AT388" i="12"/>
  <c r="AT389" i="12"/>
  <c r="AT390" i="12"/>
  <c r="AT391" i="12"/>
  <c r="AT392" i="12"/>
  <c r="AT393" i="12"/>
  <c r="AT394" i="12"/>
  <c r="AT395" i="12"/>
  <c r="AT396" i="12"/>
  <c r="AT397" i="12"/>
  <c r="AT398" i="12"/>
  <c r="AT399" i="12"/>
  <c r="AT400" i="12"/>
  <c r="AT401" i="12"/>
  <c r="AT402" i="12"/>
  <c r="AT403" i="12"/>
  <c r="AT404" i="12"/>
  <c r="AT405" i="12"/>
  <c r="AT406" i="12"/>
  <c r="AT407" i="12"/>
  <c r="AT408" i="12"/>
  <c r="AT409" i="12"/>
  <c r="AT410" i="12"/>
  <c r="AT411" i="12"/>
  <c r="AT412" i="12"/>
  <c r="AT413" i="12"/>
  <c r="AT414" i="12"/>
  <c r="AT415" i="12"/>
  <c r="AT416" i="12"/>
  <c r="AT417" i="12"/>
  <c r="AT418" i="12"/>
  <c r="AT419" i="12"/>
  <c r="AT420" i="12"/>
  <c r="AT421" i="12"/>
  <c r="AT422" i="12"/>
  <c r="AT423" i="12"/>
  <c r="AT424" i="12"/>
  <c r="AT425" i="12"/>
  <c r="AT426" i="12"/>
  <c r="AT427" i="12"/>
  <c r="AT428" i="12"/>
  <c r="AT429" i="12"/>
  <c r="AT430" i="12"/>
  <c r="AT431" i="12"/>
  <c r="AT432" i="12"/>
  <c r="AT433" i="12"/>
  <c r="AT434" i="12"/>
  <c r="AT435" i="12"/>
  <c r="AT436" i="12"/>
  <c r="AT437" i="12"/>
  <c r="AT438" i="12"/>
  <c r="AT439" i="12"/>
  <c r="AT440" i="12"/>
  <c r="AT441" i="12"/>
  <c r="AT442" i="12"/>
  <c r="AT443" i="12"/>
  <c r="AT444" i="12"/>
  <c r="AT445" i="12"/>
  <c r="AT446" i="12"/>
  <c r="AT447" i="12"/>
  <c r="AT448" i="12"/>
  <c r="AT449" i="12"/>
  <c r="AT450" i="12"/>
  <c r="AT451" i="12"/>
  <c r="AT452" i="12"/>
  <c r="AT453" i="12"/>
  <c r="AT454" i="12"/>
  <c r="AT455" i="12"/>
  <c r="AT456" i="12"/>
  <c r="AT457" i="12"/>
  <c r="AT458" i="12"/>
  <c r="AT459" i="12"/>
  <c r="AT460" i="12"/>
  <c r="AT461" i="12"/>
  <c r="AT462" i="12"/>
  <c r="AT463" i="12"/>
  <c r="AT464" i="12"/>
  <c r="AT465" i="12"/>
  <c r="AT466" i="12"/>
  <c r="AT467" i="12"/>
  <c r="AT468" i="12"/>
  <c r="AT469" i="12"/>
  <c r="AT470" i="12"/>
  <c r="AT471" i="12"/>
  <c r="AT472" i="12"/>
  <c r="AT473" i="12"/>
  <c r="AT474" i="12"/>
  <c r="AT475" i="12"/>
  <c r="AT476" i="12"/>
  <c r="AT477" i="12"/>
  <c r="AT478" i="12"/>
  <c r="AT479" i="12"/>
  <c r="AT480" i="12"/>
  <c r="AT481" i="12"/>
  <c r="AT482" i="12"/>
  <c r="AT483" i="12"/>
  <c r="AT484" i="12"/>
  <c r="AT485" i="12"/>
  <c r="AT486" i="12"/>
  <c r="AT487" i="12"/>
  <c r="AT488" i="12"/>
  <c r="AT489" i="12"/>
  <c r="AT490" i="12"/>
  <c r="AT491" i="12"/>
  <c r="AT492" i="12"/>
  <c r="AT493" i="12"/>
  <c r="AT494" i="12"/>
  <c r="AT495" i="12"/>
  <c r="AT496" i="12"/>
  <c r="AT497" i="12"/>
  <c r="AT498" i="12"/>
  <c r="AT499" i="12"/>
  <c r="AT500" i="12"/>
  <c r="AT501" i="12"/>
  <c r="AT502" i="12"/>
  <c r="AT503" i="12"/>
  <c r="AT504" i="12"/>
  <c r="AT6" i="12"/>
  <c r="AS7" i="12"/>
  <c r="AS8" i="12"/>
  <c r="AS9" i="12"/>
  <c r="AS10" i="12"/>
  <c r="AS11" i="12"/>
  <c r="AS12" i="12"/>
  <c r="AS13" i="12"/>
  <c r="AS14" i="12"/>
  <c r="AS15" i="12"/>
  <c r="AS16" i="12"/>
  <c r="AS17" i="12"/>
  <c r="AS18" i="12"/>
  <c r="AS19" i="12"/>
  <c r="AS20" i="12"/>
  <c r="AS21" i="12"/>
  <c r="AS22" i="12"/>
  <c r="AS23" i="12"/>
  <c r="AS24" i="12"/>
  <c r="AS25" i="12"/>
  <c r="AS26" i="12"/>
  <c r="AS27" i="12"/>
  <c r="AS28" i="12"/>
  <c r="AS29" i="12"/>
  <c r="AS30" i="12"/>
  <c r="AS31" i="12"/>
  <c r="AS32" i="12"/>
  <c r="AS33" i="12"/>
  <c r="AS34" i="12"/>
  <c r="AS35" i="12"/>
  <c r="AS36" i="12"/>
  <c r="AS37" i="12"/>
  <c r="AS38" i="12"/>
  <c r="AS39" i="12"/>
  <c r="AS40" i="12"/>
  <c r="AS41" i="12"/>
  <c r="AS42" i="12"/>
  <c r="AS43" i="12"/>
  <c r="AS44" i="12"/>
  <c r="AS45" i="12"/>
  <c r="AS46" i="12"/>
  <c r="AS47" i="12"/>
  <c r="AS48" i="12"/>
  <c r="AS49" i="12"/>
  <c r="AS50" i="12"/>
  <c r="AS51" i="12"/>
  <c r="AS52" i="12"/>
  <c r="AS53" i="12"/>
  <c r="AS54" i="12"/>
  <c r="AS55" i="12"/>
  <c r="AS56" i="12"/>
  <c r="AS57" i="12"/>
  <c r="AS58" i="12"/>
  <c r="AS59" i="12"/>
  <c r="AS60" i="12"/>
  <c r="AS61" i="12"/>
  <c r="AS62" i="12"/>
  <c r="AS63" i="12"/>
  <c r="AS64" i="12"/>
  <c r="AS65" i="12"/>
  <c r="AS66" i="12"/>
  <c r="AS67" i="12"/>
  <c r="AS68" i="12"/>
  <c r="AS69" i="12"/>
  <c r="AS70" i="12"/>
  <c r="AS71" i="12"/>
  <c r="AS72" i="12"/>
  <c r="AS73" i="12"/>
  <c r="AS74" i="12"/>
  <c r="AS75" i="12"/>
  <c r="AS76" i="12"/>
  <c r="AS77" i="12"/>
  <c r="AS78" i="12"/>
  <c r="AS79" i="12"/>
  <c r="AS80" i="12"/>
  <c r="AS81" i="12"/>
  <c r="AS82" i="12"/>
  <c r="AS83" i="12"/>
  <c r="AS84" i="12"/>
  <c r="AS85" i="12"/>
  <c r="AS86" i="12"/>
  <c r="AS87" i="12"/>
  <c r="AS88" i="12"/>
  <c r="AS89" i="12"/>
  <c r="AS90" i="12"/>
  <c r="AS91" i="12"/>
  <c r="AS92" i="12"/>
  <c r="AS93" i="12"/>
  <c r="AS94" i="12"/>
  <c r="AS95" i="12"/>
  <c r="AS96" i="12"/>
  <c r="AS97" i="12"/>
  <c r="AS98" i="12"/>
  <c r="AS99" i="12"/>
  <c r="AS100" i="12"/>
  <c r="AS101" i="12"/>
  <c r="AS102" i="12"/>
  <c r="AS103" i="12"/>
  <c r="AS104" i="12"/>
  <c r="AS105" i="12"/>
  <c r="AS106" i="12"/>
  <c r="AS107" i="12"/>
  <c r="AS108" i="12"/>
  <c r="AS109" i="12"/>
  <c r="AS110" i="12"/>
  <c r="AS111" i="12"/>
  <c r="AS112" i="12"/>
  <c r="AS113" i="12"/>
  <c r="AS114" i="12"/>
  <c r="AS115" i="12"/>
  <c r="AS116" i="12"/>
  <c r="AS117" i="12"/>
  <c r="AS118" i="12"/>
  <c r="AS119" i="12"/>
  <c r="AS120" i="12"/>
  <c r="AS121" i="12"/>
  <c r="AS122" i="12"/>
  <c r="AS123" i="12"/>
  <c r="AS124" i="12"/>
  <c r="AS125" i="12"/>
  <c r="AS126" i="12"/>
  <c r="AS127" i="12"/>
  <c r="AS128" i="12"/>
  <c r="AS129" i="12"/>
  <c r="AS130" i="12"/>
  <c r="AS131" i="12"/>
  <c r="AS132" i="12"/>
  <c r="AS133" i="12"/>
  <c r="AS134" i="12"/>
  <c r="AS135" i="12"/>
  <c r="AS136" i="12"/>
  <c r="AS137" i="12"/>
  <c r="AS138" i="12"/>
  <c r="AS139" i="12"/>
  <c r="AS140" i="12"/>
  <c r="AS141" i="12"/>
  <c r="AS142" i="12"/>
  <c r="AS143" i="12"/>
  <c r="AS144" i="12"/>
  <c r="AS145" i="12"/>
  <c r="AS146" i="12"/>
  <c r="AS147" i="12"/>
  <c r="AS148" i="12"/>
  <c r="AS149" i="12"/>
  <c r="AS150" i="12"/>
  <c r="AS151" i="12"/>
  <c r="AS152" i="12"/>
  <c r="AS153" i="12"/>
  <c r="AS154" i="12"/>
  <c r="AS155" i="12"/>
  <c r="AS156" i="12"/>
  <c r="AS157" i="12"/>
  <c r="AS158" i="12"/>
  <c r="AS159" i="12"/>
  <c r="AS160" i="12"/>
  <c r="AS161" i="12"/>
  <c r="AS162" i="12"/>
  <c r="AS163" i="12"/>
  <c r="AS164" i="12"/>
  <c r="AS165" i="12"/>
  <c r="AS166" i="12"/>
  <c r="AS167" i="12"/>
  <c r="AS168" i="12"/>
  <c r="AS169" i="12"/>
  <c r="AS170" i="12"/>
  <c r="AS171" i="12"/>
  <c r="AS172" i="12"/>
  <c r="AS173" i="12"/>
  <c r="AS174" i="12"/>
  <c r="AS175" i="12"/>
  <c r="AS176" i="12"/>
  <c r="AS177" i="12"/>
  <c r="AS178" i="12"/>
  <c r="AS179" i="12"/>
  <c r="AS180" i="12"/>
  <c r="AS181" i="12"/>
  <c r="AS182" i="12"/>
  <c r="AS183" i="12"/>
  <c r="AS184" i="12"/>
  <c r="AS185" i="12"/>
  <c r="AS186" i="12"/>
  <c r="AS187" i="12"/>
  <c r="AS188" i="12"/>
  <c r="AS189" i="12"/>
  <c r="AS190" i="12"/>
  <c r="AS191" i="12"/>
  <c r="AS192" i="12"/>
  <c r="AS193" i="12"/>
  <c r="AS194" i="12"/>
  <c r="AS195" i="12"/>
  <c r="AS196" i="12"/>
  <c r="AS197" i="12"/>
  <c r="AS198" i="12"/>
  <c r="AS199" i="12"/>
  <c r="AS200" i="12"/>
  <c r="AS201" i="12"/>
  <c r="AS202" i="12"/>
  <c r="AS203" i="12"/>
  <c r="AS204" i="12"/>
  <c r="AS205" i="12"/>
  <c r="AS206" i="12"/>
  <c r="AS207" i="12"/>
  <c r="AS208" i="12"/>
  <c r="AS209" i="12"/>
  <c r="AS210" i="12"/>
  <c r="AS211" i="12"/>
  <c r="AS212" i="12"/>
  <c r="AS213" i="12"/>
  <c r="AS214" i="12"/>
  <c r="AS215" i="12"/>
  <c r="AS216" i="12"/>
  <c r="AS217" i="12"/>
  <c r="AS218" i="12"/>
  <c r="AS219" i="12"/>
  <c r="AS220" i="12"/>
  <c r="AS221" i="12"/>
  <c r="AS222" i="12"/>
  <c r="AS223" i="12"/>
  <c r="AS224" i="12"/>
  <c r="AS225" i="12"/>
  <c r="AS226" i="12"/>
  <c r="AS227" i="12"/>
  <c r="AS228" i="12"/>
  <c r="AS229" i="12"/>
  <c r="AS230" i="12"/>
  <c r="AS231" i="12"/>
  <c r="AS232" i="12"/>
  <c r="AS233" i="12"/>
  <c r="AS234" i="12"/>
  <c r="AS235" i="12"/>
  <c r="AS236" i="12"/>
  <c r="AS237" i="12"/>
  <c r="AS238" i="12"/>
  <c r="AS239" i="12"/>
  <c r="AS240" i="12"/>
  <c r="AS241" i="12"/>
  <c r="AS242" i="12"/>
  <c r="AS243" i="12"/>
  <c r="AS244" i="12"/>
  <c r="AS245" i="12"/>
  <c r="AS246" i="12"/>
  <c r="AS247" i="12"/>
  <c r="AS248" i="12"/>
  <c r="AS249" i="12"/>
  <c r="AS250" i="12"/>
  <c r="AS251" i="12"/>
  <c r="AS252" i="12"/>
  <c r="AS253" i="12"/>
  <c r="AS254" i="12"/>
  <c r="AS255" i="12"/>
  <c r="AS256" i="12"/>
  <c r="AS257" i="12"/>
  <c r="AS258" i="12"/>
  <c r="AS259" i="12"/>
  <c r="AS260" i="12"/>
  <c r="AS261" i="12"/>
  <c r="AS262" i="12"/>
  <c r="AS263" i="12"/>
  <c r="AS264" i="12"/>
  <c r="AS265" i="12"/>
  <c r="AS266" i="12"/>
  <c r="AS267" i="12"/>
  <c r="AS268" i="12"/>
  <c r="AS269" i="12"/>
  <c r="AS270" i="12"/>
  <c r="AS271" i="12"/>
  <c r="AS272" i="12"/>
  <c r="AS273" i="12"/>
  <c r="AS274" i="12"/>
  <c r="AS275" i="12"/>
  <c r="AS276" i="12"/>
  <c r="AS277" i="12"/>
  <c r="AS278" i="12"/>
  <c r="AS279" i="12"/>
  <c r="AS280" i="12"/>
  <c r="AS281" i="12"/>
  <c r="AS282" i="12"/>
  <c r="AS283" i="12"/>
  <c r="AS284" i="12"/>
  <c r="AS285" i="12"/>
  <c r="AS286" i="12"/>
  <c r="AS287" i="12"/>
  <c r="AS288" i="12"/>
  <c r="AS289" i="12"/>
  <c r="AS290" i="12"/>
  <c r="AS291" i="12"/>
  <c r="AS292" i="12"/>
  <c r="AS293" i="12"/>
  <c r="AS294" i="12"/>
  <c r="AS295" i="12"/>
  <c r="AS296" i="12"/>
  <c r="AS297" i="12"/>
  <c r="AS298" i="12"/>
  <c r="AS299" i="12"/>
  <c r="AS300" i="12"/>
  <c r="AS301" i="12"/>
  <c r="AS302" i="12"/>
  <c r="AS303" i="12"/>
  <c r="AS304" i="12"/>
  <c r="AS305" i="12"/>
  <c r="AS306" i="12"/>
  <c r="AS307" i="12"/>
  <c r="AS308" i="12"/>
  <c r="AS309" i="12"/>
  <c r="AS310" i="12"/>
  <c r="AS311" i="12"/>
  <c r="AS312" i="12"/>
  <c r="AS313" i="12"/>
  <c r="AS314" i="12"/>
  <c r="AS315" i="12"/>
  <c r="AS316" i="12"/>
  <c r="AS317" i="12"/>
  <c r="AS318" i="12"/>
  <c r="AS319" i="12"/>
  <c r="AS320" i="12"/>
  <c r="AS321" i="12"/>
  <c r="AS322" i="12"/>
  <c r="AS323" i="12"/>
  <c r="AS324" i="12"/>
  <c r="AS325" i="12"/>
  <c r="AS326" i="12"/>
  <c r="AS327" i="12"/>
  <c r="AS328" i="12"/>
  <c r="AS329" i="12"/>
  <c r="AS330" i="12"/>
  <c r="AS331" i="12"/>
  <c r="AS332" i="12"/>
  <c r="AS333" i="12"/>
  <c r="AS334" i="12"/>
  <c r="AS335" i="12"/>
  <c r="AS336" i="12"/>
  <c r="AS337" i="12"/>
  <c r="AS338" i="12"/>
  <c r="AS339" i="12"/>
  <c r="AS340" i="12"/>
  <c r="AS341" i="12"/>
  <c r="AS342" i="12"/>
  <c r="AS343" i="12"/>
  <c r="AS344" i="12"/>
  <c r="AS345" i="12"/>
  <c r="AS346" i="12"/>
  <c r="AS347" i="12"/>
  <c r="AS348" i="12"/>
  <c r="AS349" i="12"/>
  <c r="AS350" i="12"/>
  <c r="AS351" i="12"/>
  <c r="AS352" i="12"/>
  <c r="AS353" i="12"/>
  <c r="AS354" i="12"/>
  <c r="AS355" i="12"/>
  <c r="AS356" i="12"/>
  <c r="AS357" i="12"/>
  <c r="AS358" i="12"/>
  <c r="AS359" i="12"/>
  <c r="AS360" i="12"/>
  <c r="AS361" i="12"/>
  <c r="AS362" i="12"/>
  <c r="AS363" i="12"/>
  <c r="AS364" i="12"/>
  <c r="AS365" i="12"/>
  <c r="AS366" i="12"/>
  <c r="AS367" i="12"/>
  <c r="AS368" i="12"/>
  <c r="AS369" i="12"/>
  <c r="AS370" i="12"/>
  <c r="AS371" i="12"/>
  <c r="AS372" i="12"/>
  <c r="AS373" i="12"/>
  <c r="AS374" i="12"/>
  <c r="AS375" i="12"/>
  <c r="AS376" i="12"/>
  <c r="AS377" i="12"/>
  <c r="AS378" i="12"/>
  <c r="AS379" i="12"/>
  <c r="AS380" i="12"/>
  <c r="AS381" i="12"/>
  <c r="AS382" i="12"/>
  <c r="AS383" i="12"/>
  <c r="AS384" i="12"/>
  <c r="AS385" i="12"/>
  <c r="AS386" i="12"/>
  <c r="AS387" i="12"/>
  <c r="AS388" i="12"/>
  <c r="AS389" i="12"/>
  <c r="AS390" i="12"/>
  <c r="AS391" i="12"/>
  <c r="AS392" i="12"/>
  <c r="AS393" i="12"/>
  <c r="AS394" i="12"/>
  <c r="AS395" i="12"/>
  <c r="AS396" i="12"/>
  <c r="AS397" i="12"/>
  <c r="AS398" i="12"/>
  <c r="AS399" i="12"/>
  <c r="AS400" i="12"/>
  <c r="AS401" i="12"/>
  <c r="AS402" i="12"/>
  <c r="AS403" i="12"/>
  <c r="AS404" i="12"/>
  <c r="AS405" i="12"/>
  <c r="AS406" i="12"/>
  <c r="AS407" i="12"/>
  <c r="AS408" i="12"/>
  <c r="AS409" i="12"/>
  <c r="AS410" i="12"/>
  <c r="AS411" i="12"/>
  <c r="AS412" i="12"/>
  <c r="AS413" i="12"/>
  <c r="AS414" i="12"/>
  <c r="AS415" i="12"/>
  <c r="AS416" i="12"/>
  <c r="AS417" i="12"/>
  <c r="AS418" i="12"/>
  <c r="AS419" i="12"/>
  <c r="AS420" i="12"/>
  <c r="AS421" i="12"/>
  <c r="AS422" i="12"/>
  <c r="AS423" i="12"/>
  <c r="AS424" i="12"/>
  <c r="AS425" i="12"/>
  <c r="AS426" i="12"/>
  <c r="AS427" i="12"/>
  <c r="AS428" i="12"/>
  <c r="AS429" i="12"/>
  <c r="AS430" i="12"/>
  <c r="AS431" i="12"/>
  <c r="AS432" i="12"/>
  <c r="AS433" i="12"/>
  <c r="AS434" i="12"/>
  <c r="AS435" i="12"/>
  <c r="AS436" i="12"/>
  <c r="AS437" i="12"/>
  <c r="AS438" i="12"/>
  <c r="AS439" i="12"/>
  <c r="AS440" i="12"/>
  <c r="AS441" i="12"/>
  <c r="AS442" i="12"/>
  <c r="AS443" i="12"/>
  <c r="AS444" i="12"/>
  <c r="AS445" i="12"/>
  <c r="AS446" i="12"/>
  <c r="AS447" i="12"/>
  <c r="AS448" i="12"/>
  <c r="AS449" i="12"/>
  <c r="AS450" i="12"/>
  <c r="AS451" i="12"/>
  <c r="AS452" i="12"/>
  <c r="AS453" i="12"/>
  <c r="AS454" i="12"/>
  <c r="AS455" i="12"/>
  <c r="AS456" i="12"/>
  <c r="AS457" i="12"/>
  <c r="AS458" i="12"/>
  <c r="AS459" i="12"/>
  <c r="AS460" i="12"/>
  <c r="AS461" i="12"/>
  <c r="AS462" i="12"/>
  <c r="AS463" i="12"/>
  <c r="AS464" i="12"/>
  <c r="AS465" i="12"/>
  <c r="AS466" i="12"/>
  <c r="AS467" i="12"/>
  <c r="AS468" i="12"/>
  <c r="AS469" i="12"/>
  <c r="AS470" i="12"/>
  <c r="AS471" i="12"/>
  <c r="AS472" i="12"/>
  <c r="AS473" i="12"/>
  <c r="AS474" i="12"/>
  <c r="AS475" i="12"/>
  <c r="AS476" i="12"/>
  <c r="AS477" i="12"/>
  <c r="AS478" i="12"/>
  <c r="AS479" i="12"/>
  <c r="AS480" i="12"/>
  <c r="AS481" i="12"/>
  <c r="AS482" i="12"/>
  <c r="AS483" i="12"/>
  <c r="AS484" i="12"/>
  <c r="AS485" i="12"/>
  <c r="AS486" i="12"/>
  <c r="AS487" i="12"/>
  <c r="AS488" i="12"/>
  <c r="AS489" i="12"/>
  <c r="AS490" i="12"/>
  <c r="AS491" i="12"/>
  <c r="AS492" i="12"/>
  <c r="AS493" i="12"/>
  <c r="AS494" i="12"/>
  <c r="AS495" i="12"/>
  <c r="AS496" i="12"/>
  <c r="AS497" i="12"/>
  <c r="AS498" i="12"/>
  <c r="AS499" i="12"/>
  <c r="AS500" i="12"/>
  <c r="AS501" i="12"/>
  <c r="AS502" i="12"/>
  <c r="AS503" i="12"/>
  <c r="AS504" i="12"/>
  <c r="AS6" i="12"/>
  <c r="AR7" i="12"/>
  <c r="AR8" i="12"/>
  <c r="AR9" i="12"/>
  <c r="AR10" i="12"/>
  <c r="AR11" i="12"/>
  <c r="AR12" i="12"/>
  <c r="AR13" i="12"/>
  <c r="AR14" i="12"/>
  <c r="AR15" i="12"/>
  <c r="AR16" i="12"/>
  <c r="AR17" i="12"/>
  <c r="AR18" i="12"/>
  <c r="AR19" i="12"/>
  <c r="AR20" i="12"/>
  <c r="AR21" i="12"/>
  <c r="AR22" i="12"/>
  <c r="AR23" i="12"/>
  <c r="AR24" i="12"/>
  <c r="AR25" i="12"/>
  <c r="AR26" i="12"/>
  <c r="AR27" i="12"/>
  <c r="AR28" i="12"/>
  <c r="AR29" i="12"/>
  <c r="AR30" i="12"/>
  <c r="AR31" i="12"/>
  <c r="AR32" i="12"/>
  <c r="AR33" i="12"/>
  <c r="AR34" i="12"/>
  <c r="AR35" i="12"/>
  <c r="AR36" i="12"/>
  <c r="AR37" i="12"/>
  <c r="AR38" i="12"/>
  <c r="AR39" i="12"/>
  <c r="AR40" i="12"/>
  <c r="AR41" i="12"/>
  <c r="AR42" i="12"/>
  <c r="AR43" i="12"/>
  <c r="AR44" i="12"/>
  <c r="AR45" i="12"/>
  <c r="AR46" i="12"/>
  <c r="AR47" i="12"/>
  <c r="AR48" i="12"/>
  <c r="AR49" i="12"/>
  <c r="AR50" i="12"/>
  <c r="AR51" i="12"/>
  <c r="AR52" i="12"/>
  <c r="AR53" i="12"/>
  <c r="AR54" i="12"/>
  <c r="AR55" i="12"/>
  <c r="AR56" i="12"/>
  <c r="AR57" i="12"/>
  <c r="AR58" i="12"/>
  <c r="AR59" i="12"/>
  <c r="AR60" i="12"/>
  <c r="AR61" i="12"/>
  <c r="AR62" i="12"/>
  <c r="AR63" i="12"/>
  <c r="AR64" i="12"/>
  <c r="AR65" i="12"/>
  <c r="AR66" i="12"/>
  <c r="AR67" i="12"/>
  <c r="AR68" i="12"/>
  <c r="AR69" i="12"/>
  <c r="AR70" i="12"/>
  <c r="AR71" i="12"/>
  <c r="AR72" i="12"/>
  <c r="AR73" i="12"/>
  <c r="AR74" i="12"/>
  <c r="AR75" i="12"/>
  <c r="AR76" i="12"/>
  <c r="AR77" i="12"/>
  <c r="AR78" i="12"/>
  <c r="AR79" i="12"/>
  <c r="AR80" i="12"/>
  <c r="AR81" i="12"/>
  <c r="AR82" i="12"/>
  <c r="AR83" i="12"/>
  <c r="AR84" i="12"/>
  <c r="AR85" i="12"/>
  <c r="AR86" i="12"/>
  <c r="AR87" i="12"/>
  <c r="AR88" i="12"/>
  <c r="AR89" i="12"/>
  <c r="AR90" i="12"/>
  <c r="AR91" i="12"/>
  <c r="AR92" i="12"/>
  <c r="AR93" i="12"/>
  <c r="AR94" i="12"/>
  <c r="AR95" i="12"/>
  <c r="AR96" i="12"/>
  <c r="AR97" i="12"/>
  <c r="AR98" i="12"/>
  <c r="AR99" i="12"/>
  <c r="AR100" i="12"/>
  <c r="AR101" i="12"/>
  <c r="AR102" i="12"/>
  <c r="AR103" i="12"/>
  <c r="AR104" i="12"/>
  <c r="AR105" i="12"/>
  <c r="AR106" i="12"/>
  <c r="AR107" i="12"/>
  <c r="AR108" i="12"/>
  <c r="AR109" i="12"/>
  <c r="AR110" i="12"/>
  <c r="AR111" i="12"/>
  <c r="AR112" i="12"/>
  <c r="AR113" i="12"/>
  <c r="AR114" i="12"/>
  <c r="AR115" i="12"/>
  <c r="AR116" i="12"/>
  <c r="AR117" i="12"/>
  <c r="AR118" i="12"/>
  <c r="AR119" i="12"/>
  <c r="AR120" i="12"/>
  <c r="AR121" i="12"/>
  <c r="AR122" i="12"/>
  <c r="AR123" i="12"/>
  <c r="AR124" i="12"/>
  <c r="AR125" i="12"/>
  <c r="AR126" i="12"/>
  <c r="AR127" i="12"/>
  <c r="AR128" i="12"/>
  <c r="AR129" i="12"/>
  <c r="AR130" i="12"/>
  <c r="AR131" i="12"/>
  <c r="AR132" i="12"/>
  <c r="AR133" i="12"/>
  <c r="AR134" i="12"/>
  <c r="AR135" i="12"/>
  <c r="AR136" i="12"/>
  <c r="AR137" i="12"/>
  <c r="AR138" i="12"/>
  <c r="AR139" i="12"/>
  <c r="AR140" i="12"/>
  <c r="AR141" i="12"/>
  <c r="AR142" i="12"/>
  <c r="AR143" i="12"/>
  <c r="AR144" i="12"/>
  <c r="AR145" i="12"/>
  <c r="AR146" i="12"/>
  <c r="AR147" i="12"/>
  <c r="AR148" i="12"/>
  <c r="AR149" i="12"/>
  <c r="AR150" i="12"/>
  <c r="AR151" i="12"/>
  <c r="AR152" i="12"/>
  <c r="AR153" i="12"/>
  <c r="AR154" i="12"/>
  <c r="AR155" i="12"/>
  <c r="AR156" i="12"/>
  <c r="AR157" i="12"/>
  <c r="AR158" i="12"/>
  <c r="AR159" i="12"/>
  <c r="AR160" i="12"/>
  <c r="AR161" i="12"/>
  <c r="AR162" i="12"/>
  <c r="AR163" i="12"/>
  <c r="AR164" i="12"/>
  <c r="AR165" i="12"/>
  <c r="AR166" i="12"/>
  <c r="AR167" i="12"/>
  <c r="AR168" i="12"/>
  <c r="AR169" i="12"/>
  <c r="AR170" i="12"/>
  <c r="AR171" i="12"/>
  <c r="AR172" i="12"/>
  <c r="AR173" i="12"/>
  <c r="AR174" i="12"/>
  <c r="AR175" i="12"/>
  <c r="AR176" i="12"/>
  <c r="AR177" i="12"/>
  <c r="AR178" i="12"/>
  <c r="AR179" i="12"/>
  <c r="AR180" i="12"/>
  <c r="AR181" i="12"/>
  <c r="AR182" i="12"/>
  <c r="AR183" i="12"/>
  <c r="AR184" i="12"/>
  <c r="AR185" i="12"/>
  <c r="AR186" i="12"/>
  <c r="AR187" i="12"/>
  <c r="AR188" i="12"/>
  <c r="AR189" i="12"/>
  <c r="AR190" i="12"/>
  <c r="AR191" i="12"/>
  <c r="AR192" i="12"/>
  <c r="AR193" i="12"/>
  <c r="AR194" i="12"/>
  <c r="AR195" i="12"/>
  <c r="AR196" i="12"/>
  <c r="AR197" i="12"/>
  <c r="AR198" i="12"/>
  <c r="AR199" i="12"/>
  <c r="AR200" i="12"/>
  <c r="AR201" i="12"/>
  <c r="AR202" i="12"/>
  <c r="AR203" i="12"/>
  <c r="AR204" i="12"/>
  <c r="AR205" i="12"/>
  <c r="AR206" i="12"/>
  <c r="AR207" i="12"/>
  <c r="AR208" i="12"/>
  <c r="AR209" i="12"/>
  <c r="AR210" i="12"/>
  <c r="AR211" i="12"/>
  <c r="AR212" i="12"/>
  <c r="AR213" i="12"/>
  <c r="AR214" i="12"/>
  <c r="AR215" i="12"/>
  <c r="AR216" i="12"/>
  <c r="AR217" i="12"/>
  <c r="AR218" i="12"/>
  <c r="AR219" i="12"/>
  <c r="AR220" i="12"/>
  <c r="AR221" i="12"/>
  <c r="AR222" i="12"/>
  <c r="AR223" i="12"/>
  <c r="AR224" i="12"/>
  <c r="AR225" i="12"/>
  <c r="AR226" i="12"/>
  <c r="AR227" i="12"/>
  <c r="AR228" i="12"/>
  <c r="AR229" i="12"/>
  <c r="AR230" i="12"/>
  <c r="AR231" i="12"/>
  <c r="AR232" i="12"/>
  <c r="AR233" i="12"/>
  <c r="AR234" i="12"/>
  <c r="AR235" i="12"/>
  <c r="AR236" i="12"/>
  <c r="AR237" i="12"/>
  <c r="AR238" i="12"/>
  <c r="AR239" i="12"/>
  <c r="AR240" i="12"/>
  <c r="AR241" i="12"/>
  <c r="AR242" i="12"/>
  <c r="AR243" i="12"/>
  <c r="AR244" i="12"/>
  <c r="AR245" i="12"/>
  <c r="AR246" i="12"/>
  <c r="AR247" i="12"/>
  <c r="AR248" i="12"/>
  <c r="AR249" i="12"/>
  <c r="AR250" i="12"/>
  <c r="AR251" i="12"/>
  <c r="AR252" i="12"/>
  <c r="AR253" i="12"/>
  <c r="AR254" i="12"/>
  <c r="AR255" i="12"/>
  <c r="AR256" i="12"/>
  <c r="AR257" i="12"/>
  <c r="AR258" i="12"/>
  <c r="AR259" i="12"/>
  <c r="AR260" i="12"/>
  <c r="AR261" i="12"/>
  <c r="AR262" i="12"/>
  <c r="AR263" i="12"/>
  <c r="AR264" i="12"/>
  <c r="AR265" i="12"/>
  <c r="AR266" i="12"/>
  <c r="AR267" i="12"/>
  <c r="AR268" i="12"/>
  <c r="AR269" i="12"/>
  <c r="AR270" i="12"/>
  <c r="AR271" i="12"/>
  <c r="AR272" i="12"/>
  <c r="AR273" i="12"/>
  <c r="AR274" i="12"/>
  <c r="AR275" i="12"/>
  <c r="AR276" i="12"/>
  <c r="AR277" i="12"/>
  <c r="AR278" i="12"/>
  <c r="AR279" i="12"/>
  <c r="AR280" i="12"/>
  <c r="AR281" i="12"/>
  <c r="AR282" i="12"/>
  <c r="AR283" i="12"/>
  <c r="AR284" i="12"/>
  <c r="AR285" i="12"/>
  <c r="AR286" i="12"/>
  <c r="AR287" i="12"/>
  <c r="AR288" i="12"/>
  <c r="AR289" i="12"/>
  <c r="AR290" i="12"/>
  <c r="AR291" i="12"/>
  <c r="AR292" i="12"/>
  <c r="AR293" i="12"/>
  <c r="AR294" i="12"/>
  <c r="AR295" i="12"/>
  <c r="AR296" i="12"/>
  <c r="AR297" i="12"/>
  <c r="AR298" i="12"/>
  <c r="AR299" i="12"/>
  <c r="AR300" i="12"/>
  <c r="AR301" i="12"/>
  <c r="AR302" i="12"/>
  <c r="AR303" i="12"/>
  <c r="AR304" i="12"/>
  <c r="AR305" i="12"/>
  <c r="AR306" i="12"/>
  <c r="AR307" i="12"/>
  <c r="AR308" i="12"/>
  <c r="AR309" i="12"/>
  <c r="AR310" i="12"/>
  <c r="AR311" i="12"/>
  <c r="AR312" i="12"/>
  <c r="AR313" i="12"/>
  <c r="AR314" i="12"/>
  <c r="AR315" i="12"/>
  <c r="AR316" i="12"/>
  <c r="AR317" i="12"/>
  <c r="AR318" i="12"/>
  <c r="AR319" i="12"/>
  <c r="AR320" i="12"/>
  <c r="AR321" i="12"/>
  <c r="AR322" i="12"/>
  <c r="AR323" i="12"/>
  <c r="AR324" i="12"/>
  <c r="AR325" i="12"/>
  <c r="AR326" i="12"/>
  <c r="AR327" i="12"/>
  <c r="AR328" i="12"/>
  <c r="AR329" i="12"/>
  <c r="AR330" i="12"/>
  <c r="AR331" i="12"/>
  <c r="AR332" i="12"/>
  <c r="AR333" i="12"/>
  <c r="AR334" i="12"/>
  <c r="AR335" i="12"/>
  <c r="AR336" i="12"/>
  <c r="AR337" i="12"/>
  <c r="AR338" i="12"/>
  <c r="AR339" i="12"/>
  <c r="AR340" i="12"/>
  <c r="AR341" i="12"/>
  <c r="AR342" i="12"/>
  <c r="AR343" i="12"/>
  <c r="AR344" i="12"/>
  <c r="AR345" i="12"/>
  <c r="AR346" i="12"/>
  <c r="AR347" i="12"/>
  <c r="AR348" i="12"/>
  <c r="AR349" i="12"/>
  <c r="AR350" i="12"/>
  <c r="AR351" i="12"/>
  <c r="AR352" i="12"/>
  <c r="AR353" i="12"/>
  <c r="AR354" i="12"/>
  <c r="AR355" i="12"/>
  <c r="AR356" i="12"/>
  <c r="AR357" i="12"/>
  <c r="AR358" i="12"/>
  <c r="AR359" i="12"/>
  <c r="AR360" i="12"/>
  <c r="AR361" i="12"/>
  <c r="AR362" i="12"/>
  <c r="AR363" i="12"/>
  <c r="AR364" i="12"/>
  <c r="AR365" i="12"/>
  <c r="AR366" i="12"/>
  <c r="AR367" i="12"/>
  <c r="AR368" i="12"/>
  <c r="AR369" i="12"/>
  <c r="AR370" i="12"/>
  <c r="AR371" i="12"/>
  <c r="AR372" i="12"/>
  <c r="AR373" i="12"/>
  <c r="AR374" i="12"/>
  <c r="AR375" i="12"/>
  <c r="AR376" i="12"/>
  <c r="AR377" i="12"/>
  <c r="AR378" i="12"/>
  <c r="AR379" i="12"/>
  <c r="AR380" i="12"/>
  <c r="AR381" i="12"/>
  <c r="AR382" i="12"/>
  <c r="AR383" i="12"/>
  <c r="AR384" i="12"/>
  <c r="AR385" i="12"/>
  <c r="AR386" i="12"/>
  <c r="AR387" i="12"/>
  <c r="AR388" i="12"/>
  <c r="AR389" i="12"/>
  <c r="AR390" i="12"/>
  <c r="AR391" i="12"/>
  <c r="AR392" i="12"/>
  <c r="AR393" i="12"/>
  <c r="AR394" i="12"/>
  <c r="AR395" i="12"/>
  <c r="AR396" i="12"/>
  <c r="AR397" i="12"/>
  <c r="AR398" i="12"/>
  <c r="AR399" i="12"/>
  <c r="AR400" i="12"/>
  <c r="AR401" i="12"/>
  <c r="AR402" i="12"/>
  <c r="AR403" i="12"/>
  <c r="AR404" i="12"/>
  <c r="AR405" i="12"/>
  <c r="AR406" i="12"/>
  <c r="AR407" i="12"/>
  <c r="AR408" i="12"/>
  <c r="AR409" i="12"/>
  <c r="AR410" i="12"/>
  <c r="AR411" i="12"/>
  <c r="AR412" i="12"/>
  <c r="AR413" i="12"/>
  <c r="AR414" i="12"/>
  <c r="AR415" i="12"/>
  <c r="AR416" i="12"/>
  <c r="AR417" i="12"/>
  <c r="AR418" i="12"/>
  <c r="AR419" i="12"/>
  <c r="AR420" i="12"/>
  <c r="AR421" i="12"/>
  <c r="AR422" i="12"/>
  <c r="AR423" i="12"/>
  <c r="AR424" i="12"/>
  <c r="AR425" i="12"/>
  <c r="AR426" i="12"/>
  <c r="AR427" i="12"/>
  <c r="AR428" i="12"/>
  <c r="AR429" i="12"/>
  <c r="AR430" i="12"/>
  <c r="AR431" i="12"/>
  <c r="AR432" i="12"/>
  <c r="AR433" i="12"/>
  <c r="AR434" i="12"/>
  <c r="AR435" i="12"/>
  <c r="AR436" i="12"/>
  <c r="AR437" i="12"/>
  <c r="AR438" i="12"/>
  <c r="AR439" i="12"/>
  <c r="AR440" i="12"/>
  <c r="AR441" i="12"/>
  <c r="AR442" i="12"/>
  <c r="AR443" i="12"/>
  <c r="AR444" i="12"/>
  <c r="AR445" i="12"/>
  <c r="AR446" i="12"/>
  <c r="AR447" i="12"/>
  <c r="AR448" i="12"/>
  <c r="AR449" i="12"/>
  <c r="AR450" i="12"/>
  <c r="AR451" i="12"/>
  <c r="AR452" i="12"/>
  <c r="AR453" i="12"/>
  <c r="AR454" i="12"/>
  <c r="AR455" i="12"/>
  <c r="AR456" i="12"/>
  <c r="AR457" i="12"/>
  <c r="AR458" i="12"/>
  <c r="AR459" i="12"/>
  <c r="AR460" i="12"/>
  <c r="AR461" i="12"/>
  <c r="AR462" i="12"/>
  <c r="AR463" i="12"/>
  <c r="AR464" i="12"/>
  <c r="AR465" i="12"/>
  <c r="AR466" i="12"/>
  <c r="AR467" i="12"/>
  <c r="AR468" i="12"/>
  <c r="AR469" i="12"/>
  <c r="AR470" i="12"/>
  <c r="AR471" i="12"/>
  <c r="AR472" i="12"/>
  <c r="AR473" i="12"/>
  <c r="AR474" i="12"/>
  <c r="AR475" i="12"/>
  <c r="AR476" i="12"/>
  <c r="AR477" i="12"/>
  <c r="AR478" i="12"/>
  <c r="AR479" i="12"/>
  <c r="AR480" i="12"/>
  <c r="AR481" i="12"/>
  <c r="AR482" i="12"/>
  <c r="AR483" i="12"/>
  <c r="AR484" i="12"/>
  <c r="AR485" i="12"/>
  <c r="AR486" i="12"/>
  <c r="AR487" i="12"/>
  <c r="AR488" i="12"/>
  <c r="AR489" i="12"/>
  <c r="AR490" i="12"/>
  <c r="AR491" i="12"/>
  <c r="AR492" i="12"/>
  <c r="AR493" i="12"/>
  <c r="AR494" i="12"/>
  <c r="AR495" i="12"/>
  <c r="AR496" i="12"/>
  <c r="AR497" i="12"/>
  <c r="AR498" i="12"/>
  <c r="AR499" i="12"/>
  <c r="AR500" i="12"/>
  <c r="AR501" i="12"/>
  <c r="AR502" i="12"/>
  <c r="AR503" i="12"/>
  <c r="AR504" i="12"/>
  <c r="AR6" i="12"/>
  <c r="AQ7" i="12"/>
  <c r="AQ8" i="12"/>
  <c r="AQ9" i="12"/>
  <c r="AQ10" i="12"/>
  <c r="AQ11" i="12"/>
  <c r="AQ12" i="12"/>
  <c r="AQ13" i="12"/>
  <c r="AQ14" i="12"/>
  <c r="AQ15" i="12"/>
  <c r="AQ16" i="12"/>
  <c r="AQ17" i="12"/>
  <c r="AQ18" i="12"/>
  <c r="AQ19" i="12"/>
  <c r="AQ20" i="12"/>
  <c r="AQ21" i="12"/>
  <c r="AQ22" i="12"/>
  <c r="AQ23" i="12"/>
  <c r="AQ24" i="12"/>
  <c r="AQ25" i="12"/>
  <c r="AQ26" i="12"/>
  <c r="AQ27" i="12"/>
  <c r="AQ28" i="12"/>
  <c r="AQ29" i="12"/>
  <c r="AQ30" i="12"/>
  <c r="AQ31" i="12"/>
  <c r="AQ32" i="12"/>
  <c r="AQ33" i="12"/>
  <c r="AQ34" i="12"/>
  <c r="AQ35" i="12"/>
  <c r="AQ36" i="12"/>
  <c r="AQ37" i="12"/>
  <c r="AQ38" i="12"/>
  <c r="AQ39" i="12"/>
  <c r="AQ40" i="12"/>
  <c r="AQ41" i="12"/>
  <c r="AQ42" i="12"/>
  <c r="AQ43" i="12"/>
  <c r="AQ44" i="12"/>
  <c r="AQ45" i="12"/>
  <c r="AQ46" i="12"/>
  <c r="AQ47" i="12"/>
  <c r="AQ48" i="12"/>
  <c r="AQ49" i="12"/>
  <c r="AQ50" i="12"/>
  <c r="AQ51" i="12"/>
  <c r="AQ52" i="12"/>
  <c r="AQ53" i="12"/>
  <c r="AQ54" i="12"/>
  <c r="AQ55" i="12"/>
  <c r="AQ56" i="12"/>
  <c r="AQ57" i="12"/>
  <c r="AQ58" i="12"/>
  <c r="AQ59" i="12"/>
  <c r="AQ60" i="12"/>
  <c r="AQ61" i="12"/>
  <c r="AQ62" i="12"/>
  <c r="AQ63" i="12"/>
  <c r="AQ64" i="12"/>
  <c r="AQ65" i="12"/>
  <c r="AQ66" i="12"/>
  <c r="AQ67" i="12"/>
  <c r="AQ68" i="12"/>
  <c r="AQ69" i="12"/>
  <c r="AQ70" i="12"/>
  <c r="AQ71" i="12"/>
  <c r="AQ72" i="12"/>
  <c r="AQ73" i="12"/>
  <c r="AQ74" i="12"/>
  <c r="AQ75" i="12"/>
  <c r="AQ76" i="12"/>
  <c r="AQ77" i="12"/>
  <c r="AQ78" i="12"/>
  <c r="AQ79" i="12"/>
  <c r="AQ80" i="12"/>
  <c r="AQ81" i="12"/>
  <c r="AQ82" i="12"/>
  <c r="AQ83" i="12"/>
  <c r="AQ84" i="12"/>
  <c r="AQ85" i="12"/>
  <c r="AQ86" i="12"/>
  <c r="AQ87" i="12"/>
  <c r="AQ88" i="12"/>
  <c r="AQ89" i="12"/>
  <c r="AQ90" i="12"/>
  <c r="AQ91" i="12"/>
  <c r="AQ92" i="12"/>
  <c r="AQ93" i="12"/>
  <c r="AQ94" i="12"/>
  <c r="AQ95" i="12"/>
  <c r="AQ96" i="12"/>
  <c r="AQ97" i="12"/>
  <c r="AQ98" i="12"/>
  <c r="AQ99" i="12"/>
  <c r="AQ100" i="12"/>
  <c r="AQ101" i="12"/>
  <c r="AQ102" i="12"/>
  <c r="AQ103" i="12"/>
  <c r="AQ104" i="12"/>
  <c r="AQ105" i="12"/>
  <c r="AQ106" i="12"/>
  <c r="AQ107" i="12"/>
  <c r="AQ108" i="12"/>
  <c r="AQ109" i="12"/>
  <c r="AQ110" i="12"/>
  <c r="AQ111" i="12"/>
  <c r="AQ112" i="12"/>
  <c r="AQ113" i="12"/>
  <c r="AQ114" i="12"/>
  <c r="AQ115" i="12"/>
  <c r="AQ116" i="12"/>
  <c r="AQ117" i="12"/>
  <c r="AQ118" i="12"/>
  <c r="AQ119" i="12"/>
  <c r="AQ120" i="12"/>
  <c r="AQ121" i="12"/>
  <c r="AQ122" i="12"/>
  <c r="AQ123" i="12"/>
  <c r="AQ124" i="12"/>
  <c r="AQ125" i="12"/>
  <c r="AQ126" i="12"/>
  <c r="AQ127" i="12"/>
  <c r="AQ128" i="12"/>
  <c r="AQ129" i="12"/>
  <c r="AQ130" i="12"/>
  <c r="AQ131" i="12"/>
  <c r="AQ132" i="12"/>
  <c r="AQ133" i="12"/>
  <c r="AQ134" i="12"/>
  <c r="AQ135" i="12"/>
  <c r="AQ136" i="12"/>
  <c r="AQ137" i="12"/>
  <c r="AQ138" i="12"/>
  <c r="AQ139" i="12"/>
  <c r="AQ140" i="12"/>
  <c r="AQ141" i="12"/>
  <c r="AQ142" i="12"/>
  <c r="AQ143" i="12"/>
  <c r="AQ144" i="12"/>
  <c r="AQ145" i="12"/>
  <c r="AQ146" i="12"/>
  <c r="AQ147" i="12"/>
  <c r="AQ148" i="12"/>
  <c r="AQ149" i="12"/>
  <c r="AQ150" i="12"/>
  <c r="AQ151" i="12"/>
  <c r="AQ152" i="12"/>
  <c r="AQ153" i="12"/>
  <c r="AQ154" i="12"/>
  <c r="AQ155" i="12"/>
  <c r="AQ156" i="12"/>
  <c r="AQ157" i="12"/>
  <c r="AQ158" i="12"/>
  <c r="AQ159" i="12"/>
  <c r="AQ160" i="12"/>
  <c r="AQ161" i="12"/>
  <c r="AQ162" i="12"/>
  <c r="AQ163" i="12"/>
  <c r="AQ164" i="12"/>
  <c r="AQ165" i="12"/>
  <c r="AQ166" i="12"/>
  <c r="AQ167" i="12"/>
  <c r="AQ168" i="12"/>
  <c r="AQ169" i="12"/>
  <c r="AQ170" i="12"/>
  <c r="AQ171" i="12"/>
  <c r="AQ172" i="12"/>
  <c r="AQ173" i="12"/>
  <c r="AQ174" i="12"/>
  <c r="AQ175" i="12"/>
  <c r="AQ176" i="12"/>
  <c r="AQ177" i="12"/>
  <c r="AQ178" i="12"/>
  <c r="AQ179" i="12"/>
  <c r="AQ180" i="12"/>
  <c r="AQ181" i="12"/>
  <c r="AQ182" i="12"/>
  <c r="AQ183" i="12"/>
  <c r="AQ184" i="12"/>
  <c r="AQ185" i="12"/>
  <c r="AQ186" i="12"/>
  <c r="AQ187" i="12"/>
  <c r="AQ188" i="12"/>
  <c r="AQ189" i="12"/>
  <c r="AQ190" i="12"/>
  <c r="AQ191" i="12"/>
  <c r="AQ192" i="12"/>
  <c r="AQ193" i="12"/>
  <c r="AQ194" i="12"/>
  <c r="AQ195" i="12"/>
  <c r="AQ196" i="12"/>
  <c r="AQ197" i="12"/>
  <c r="AQ198" i="12"/>
  <c r="AQ199" i="12"/>
  <c r="AQ200" i="12"/>
  <c r="AQ201" i="12"/>
  <c r="AQ202" i="12"/>
  <c r="AQ203" i="12"/>
  <c r="AQ204" i="12"/>
  <c r="AQ205" i="12"/>
  <c r="AQ206" i="12"/>
  <c r="AQ207" i="12"/>
  <c r="AQ208" i="12"/>
  <c r="AQ209" i="12"/>
  <c r="AQ210" i="12"/>
  <c r="AQ211" i="12"/>
  <c r="AQ212" i="12"/>
  <c r="AQ213" i="12"/>
  <c r="AQ214" i="12"/>
  <c r="AQ215" i="12"/>
  <c r="AQ216" i="12"/>
  <c r="AQ217" i="12"/>
  <c r="AQ218" i="12"/>
  <c r="AQ219" i="12"/>
  <c r="AQ220" i="12"/>
  <c r="AQ221" i="12"/>
  <c r="AQ222" i="12"/>
  <c r="AQ223" i="12"/>
  <c r="AQ224" i="12"/>
  <c r="AQ225" i="12"/>
  <c r="AQ226" i="12"/>
  <c r="AQ227" i="12"/>
  <c r="AQ228" i="12"/>
  <c r="AQ229" i="12"/>
  <c r="AQ230" i="12"/>
  <c r="AQ231" i="12"/>
  <c r="AQ232" i="12"/>
  <c r="AQ233" i="12"/>
  <c r="AQ234" i="12"/>
  <c r="AQ235" i="12"/>
  <c r="AQ236" i="12"/>
  <c r="AQ237" i="12"/>
  <c r="AQ238" i="12"/>
  <c r="AQ239" i="12"/>
  <c r="AQ240" i="12"/>
  <c r="AQ241" i="12"/>
  <c r="AQ242" i="12"/>
  <c r="AQ243" i="12"/>
  <c r="AQ244" i="12"/>
  <c r="AQ245" i="12"/>
  <c r="AQ246" i="12"/>
  <c r="AQ247" i="12"/>
  <c r="AQ248" i="12"/>
  <c r="AQ249" i="12"/>
  <c r="AQ250" i="12"/>
  <c r="AQ251" i="12"/>
  <c r="AQ252" i="12"/>
  <c r="AQ253" i="12"/>
  <c r="AQ254" i="12"/>
  <c r="AQ255" i="12"/>
  <c r="AQ256" i="12"/>
  <c r="AQ257" i="12"/>
  <c r="AQ258" i="12"/>
  <c r="AQ259" i="12"/>
  <c r="AQ260" i="12"/>
  <c r="AQ261" i="12"/>
  <c r="AQ262" i="12"/>
  <c r="AQ263" i="12"/>
  <c r="AQ264" i="12"/>
  <c r="AQ265" i="12"/>
  <c r="AQ266" i="12"/>
  <c r="AQ267" i="12"/>
  <c r="AQ268" i="12"/>
  <c r="AQ269" i="12"/>
  <c r="AQ270" i="12"/>
  <c r="AQ271" i="12"/>
  <c r="AQ272" i="12"/>
  <c r="AQ273" i="12"/>
  <c r="AQ274" i="12"/>
  <c r="AQ275" i="12"/>
  <c r="AQ276" i="12"/>
  <c r="AQ277" i="12"/>
  <c r="AQ278" i="12"/>
  <c r="AQ279" i="12"/>
  <c r="AQ280" i="12"/>
  <c r="AQ281" i="12"/>
  <c r="AQ282" i="12"/>
  <c r="AQ283" i="12"/>
  <c r="AQ284" i="12"/>
  <c r="AQ285" i="12"/>
  <c r="AQ286" i="12"/>
  <c r="AQ287" i="12"/>
  <c r="AQ288" i="12"/>
  <c r="AQ289" i="12"/>
  <c r="AQ290" i="12"/>
  <c r="AQ291" i="12"/>
  <c r="AQ292" i="12"/>
  <c r="AQ293" i="12"/>
  <c r="AQ294" i="12"/>
  <c r="AQ295" i="12"/>
  <c r="AQ296" i="12"/>
  <c r="AQ297" i="12"/>
  <c r="AQ298" i="12"/>
  <c r="AQ299" i="12"/>
  <c r="AQ300" i="12"/>
  <c r="AQ301" i="12"/>
  <c r="AQ302" i="12"/>
  <c r="AQ303" i="12"/>
  <c r="AQ304" i="12"/>
  <c r="AQ305" i="12"/>
  <c r="AQ306" i="12"/>
  <c r="AQ307" i="12"/>
  <c r="AQ308" i="12"/>
  <c r="AQ309" i="12"/>
  <c r="AQ310" i="12"/>
  <c r="AQ311" i="12"/>
  <c r="AQ312" i="12"/>
  <c r="AQ313" i="12"/>
  <c r="AQ314" i="12"/>
  <c r="AQ315" i="12"/>
  <c r="AQ316" i="12"/>
  <c r="AQ317" i="12"/>
  <c r="AQ318" i="12"/>
  <c r="AQ319" i="12"/>
  <c r="AQ320" i="12"/>
  <c r="AQ321" i="12"/>
  <c r="AQ322" i="12"/>
  <c r="AQ323" i="12"/>
  <c r="AQ324" i="12"/>
  <c r="AQ325" i="12"/>
  <c r="AQ326" i="12"/>
  <c r="AQ327" i="12"/>
  <c r="AQ328" i="12"/>
  <c r="AQ329" i="12"/>
  <c r="AQ330" i="12"/>
  <c r="AQ331" i="12"/>
  <c r="AQ332" i="12"/>
  <c r="AQ333" i="12"/>
  <c r="AQ334" i="12"/>
  <c r="AQ335" i="12"/>
  <c r="AQ336" i="12"/>
  <c r="AQ337" i="12"/>
  <c r="AQ338" i="12"/>
  <c r="AQ339" i="12"/>
  <c r="AQ340" i="12"/>
  <c r="AQ341" i="12"/>
  <c r="AQ342" i="12"/>
  <c r="AQ343" i="12"/>
  <c r="AQ344" i="12"/>
  <c r="AQ345" i="12"/>
  <c r="AQ346" i="12"/>
  <c r="AQ347" i="12"/>
  <c r="AQ348" i="12"/>
  <c r="AQ349" i="12"/>
  <c r="AQ350" i="12"/>
  <c r="AQ351" i="12"/>
  <c r="AQ352" i="12"/>
  <c r="AQ353" i="12"/>
  <c r="AQ354" i="12"/>
  <c r="AQ355" i="12"/>
  <c r="AQ356" i="12"/>
  <c r="AQ357" i="12"/>
  <c r="AQ358" i="12"/>
  <c r="AQ359" i="12"/>
  <c r="AQ360" i="12"/>
  <c r="AQ361" i="12"/>
  <c r="AQ362" i="12"/>
  <c r="AQ363" i="12"/>
  <c r="AQ364" i="12"/>
  <c r="AQ365" i="12"/>
  <c r="AQ366" i="12"/>
  <c r="AQ367" i="12"/>
  <c r="AQ368" i="12"/>
  <c r="AQ369" i="12"/>
  <c r="AQ370" i="12"/>
  <c r="AQ371" i="12"/>
  <c r="AQ372" i="12"/>
  <c r="AQ373" i="12"/>
  <c r="AQ374" i="12"/>
  <c r="AQ375" i="12"/>
  <c r="AQ376" i="12"/>
  <c r="AQ377" i="12"/>
  <c r="AQ378" i="12"/>
  <c r="AQ379" i="12"/>
  <c r="AQ380" i="12"/>
  <c r="AQ381" i="12"/>
  <c r="AQ382" i="12"/>
  <c r="AQ383" i="12"/>
  <c r="AQ384" i="12"/>
  <c r="AQ385" i="12"/>
  <c r="AQ386" i="12"/>
  <c r="AQ387" i="12"/>
  <c r="AQ388" i="12"/>
  <c r="AQ389" i="12"/>
  <c r="AQ390" i="12"/>
  <c r="AQ391" i="12"/>
  <c r="AQ392" i="12"/>
  <c r="AQ393" i="12"/>
  <c r="AQ394" i="12"/>
  <c r="AQ395" i="12"/>
  <c r="AQ396" i="12"/>
  <c r="AQ397" i="12"/>
  <c r="AQ398" i="12"/>
  <c r="AQ399" i="12"/>
  <c r="AQ400" i="12"/>
  <c r="AQ401" i="12"/>
  <c r="AQ402" i="12"/>
  <c r="AQ403" i="12"/>
  <c r="AQ404" i="12"/>
  <c r="AQ405" i="12"/>
  <c r="AQ406" i="12"/>
  <c r="AQ407" i="12"/>
  <c r="AQ408" i="12"/>
  <c r="AQ409" i="12"/>
  <c r="AQ410" i="12"/>
  <c r="AQ411" i="12"/>
  <c r="AQ412" i="12"/>
  <c r="AQ413" i="12"/>
  <c r="AQ414" i="12"/>
  <c r="AQ415" i="12"/>
  <c r="AQ416" i="12"/>
  <c r="AQ417" i="12"/>
  <c r="AQ418" i="12"/>
  <c r="AQ419" i="12"/>
  <c r="AQ420" i="12"/>
  <c r="AQ421" i="12"/>
  <c r="AQ422" i="12"/>
  <c r="AQ423" i="12"/>
  <c r="AQ424" i="12"/>
  <c r="AQ425" i="12"/>
  <c r="AQ426" i="12"/>
  <c r="AQ427" i="12"/>
  <c r="AQ428" i="12"/>
  <c r="AQ429" i="12"/>
  <c r="AQ430" i="12"/>
  <c r="AQ431" i="12"/>
  <c r="AQ432" i="12"/>
  <c r="AQ433" i="12"/>
  <c r="AQ434" i="12"/>
  <c r="AQ435" i="12"/>
  <c r="AQ436" i="12"/>
  <c r="AQ437" i="12"/>
  <c r="AQ438" i="12"/>
  <c r="AQ439" i="12"/>
  <c r="AQ440" i="12"/>
  <c r="AQ441" i="12"/>
  <c r="AQ442" i="12"/>
  <c r="AQ443" i="12"/>
  <c r="AQ444" i="12"/>
  <c r="AQ445" i="12"/>
  <c r="AQ446" i="12"/>
  <c r="AQ447" i="12"/>
  <c r="AQ448" i="12"/>
  <c r="AQ449" i="12"/>
  <c r="AQ450" i="12"/>
  <c r="AQ451" i="12"/>
  <c r="AQ452" i="12"/>
  <c r="AQ453" i="12"/>
  <c r="AQ454" i="12"/>
  <c r="AQ455" i="12"/>
  <c r="AQ456" i="12"/>
  <c r="AQ457" i="12"/>
  <c r="AQ458" i="12"/>
  <c r="AQ459" i="12"/>
  <c r="AQ460" i="12"/>
  <c r="AQ461" i="12"/>
  <c r="AQ462" i="12"/>
  <c r="AQ463" i="12"/>
  <c r="AQ464" i="12"/>
  <c r="AQ465" i="12"/>
  <c r="AQ466" i="12"/>
  <c r="AQ467" i="12"/>
  <c r="AQ468" i="12"/>
  <c r="AQ469" i="12"/>
  <c r="AQ470" i="12"/>
  <c r="AQ471" i="12"/>
  <c r="AQ472" i="12"/>
  <c r="AQ473" i="12"/>
  <c r="AQ474" i="12"/>
  <c r="AQ475" i="12"/>
  <c r="AQ476" i="12"/>
  <c r="AQ477" i="12"/>
  <c r="AQ478" i="12"/>
  <c r="AQ479" i="12"/>
  <c r="AQ480" i="12"/>
  <c r="AQ481" i="12"/>
  <c r="AQ482" i="12"/>
  <c r="AQ483" i="12"/>
  <c r="AQ484" i="12"/>
  <c r="AQ485" i="12"/>
  <c r="AQ486" i="12"/>
  <c r="AQ487" i="12"/>
  <c r="AQ488" i="12"/>
  <c r="AQ489" i="12"/>
  <c r="AQ490" i="12"/>
  <c r="AQ491" i="12"/>
  <c r="AQ492" i="12"/>
  <c r="AQ493" i="12"/>
  <c r="AQ494" i="12"/>
  <c r="AQ495" i="12"/>
  <c r="AQ496" i="12"/>
  <c r="AQ497" i="12"/>
  <c r="AQ498" i="12"/>
  <c r="AQ499" i="12"/>
  <c r="AQ500" i="12"/>
  <c r="AQ501" i="12"/>
  <c r="AQ502" i="12"/>
  <c r="AQ503" i="12"/>
  <c r="AQ504" i="12"/>
  <c r="AQ6" i="12"/>
  <c r="AP7" i="12"/>
  <c r="AP8" i="12"/>
  <c r="AP9" i="12"/>
  <c r="AP10" i="12"/>
  <c r="AP11" i="12"/>
  <c r="AP12" i="12"/>
  <c r="AP13" i="12"/>
  <c r="AP14" i="12"/>
  <c r="AP15" i="12"/>
  <c r="AP16" i="12"/>
  <c r="AP17" i="12"/>
  <c r="AP18" i="12"/>
  <c r="AP19" i="12"/>
  <c r="AP20" i="12"/>
  <c r="AP21" i="12"/>
  <c r="AP22" i="12"/>
  <c r="AP23" i="12"/>
  <c r="AP24" i="12"/>
  <c r="AP25" i="12"/>
  <c r="AP26" i="12"/>
  <c r="AP27" i="12"/>
  <c r="AP28" i="12"/>
  <c r="AP29" i="12"/>
  <c r="AP30" i="12"/>
  <c r="AP31" i="12"/>
  <c r="AP32" i="12"/>
  <c r="AP33" i="12"/>
  <c r="AP34" i="12"/>
  <c r="AP35" i="12"/>
  <c r="AP36" i="12"/>
  <c r="AP37" i="12"/>
  <c r="AP38" i="12"/>
  <c r="AP39" i="12"/>
  <c r="AP40" i="12"/>
  <c r="AP41" i="12"/>
  <c r="AP42" i="12"/>
  <c r="AP43" i="12"/>
  <c r="AP44" i="12"/>
  <c r="AP45" i="12"/>
  <c r="AP46" i="12"/>
  <c r="AP47" i="12"/>
  <c r="AP48" i="12"/>
  <c r="AP49" i="12"/>
  <c r="AP50" i="12"/>
  <c r="AP51" i="12"/>
  <c r="AP52" i="12"/>
  <c r="AP53" i="12"/>
  <c r="AP54" i="12"/>
  <c r="AP55" i="12"/>
  <c r="AP56" i="12"/>
  <c r="AP57" i="12"/>
  <c r="AP58" i="12"/>
  <c r="AP59" i="12"/>
  <c r="AP60" i="12"/>
  <c r="AP61" i="12"/>
  <c r="AP62" i="12"/>
  <c r="AP63" i="12"/>
  <c r="AP64" i="12"/>
  <c r="AP65" i="12"/>
  <c r="AP66" i="12"/>
  <c r="AP67" i="12"/>
  <c r="AP68" i="12"/>
  <c r="AP69" i="12"/>
  <c r="AP70" i="12"/>
  <c r="AP71" i="12"/>
  <c r="AP72" i="12"/>
  <c r="AP73" i="12"/>
  <c r="AP74" i="12"/>
  <c r="AP75" i="12"/>
  <c r="AP76" i="12"/>
  <c r="AP77" i="12"/>
  <c r="AP78" i="12"/>
  <c r="AP79" i="12"/>
  <c r="AP80" i="12"/>
  <c r="AP81" i="12"/>
  <c r="AP82" i="12"/>
  <c r="AP83" i="12"/>
  <c r="AP84" i="12"/>
  <c r="AP85" i="12"/>
  <c r="AP86" i="12"/>
  <c r="AP87" i="12"/>
  <c r="AP88" i="12"/>
  <c r="AP89" i="12"/>
  <c r="AP90" i="12"/>
  <c r="AP91" i="12"/>
  <c r="AP92" i="12"/>
  <c r="AP93" i="12"/>
  <c r="AP94" i="12"/>
  <c r="AP95" i="12"/>
  <c r="AP96" i="12"/>
  <c r="AP97" i="12"/>
  <c r="AP98" i="12"/>
  <c r="AP99" i="12"/>
  <c r="AP100" i="12"/>
  <c r="AP101" i="12"/>
  <c r="AP102" i="12"/>
  <c r="AP103" i="12"/>
  <c r="AP104" i="12"/>
  <c r="AP105" i="12"/>
  <c r="AP106" i="12"/>
  <c r="AP107" i="12"/>
  <c r="AP108" i="12"/>
  <c r="AP109" i="12"/>
  <c r="AP110" i="12"/>
  <c r="AP111" i="12"/>
  <c r="AP112" i="12"/>
  <c r="AP113" i="12"/>
  <c r="AP114" i="12"/>
  <c r="AP115" i="12"/>
  <c r="AP116" i="12"/>
  <c r="AP117" i="12"/>
  <c r="AP118" i="12"/>
  <c r="AP119" i="12"/>
  <c r="AP120" i="12"/>
  <c r="AP121" i="12"/>
  <c r="AP122" i="12"/>
  <c r="AP123" i="12"/>
  <c r="AP124" i="12"/>
  <c r="AP125" i="12"/>
  <c r="AP126" i="12"/>
  <c r="AP127" i="12"/>
  <c r="AP128" i="12"/>
  <c r="AP129" i="12"/>
  <c r="AP130" i="12"/>
  <c r="AP131" i="12"/>
  <c r="AP132" i="12"/>
  <c r="AP133" i="12"/>
  <c r="AP134" i="12"/>
  <c r="AP135" i="12"/>
  <c r="AP136" i="12"/>
  <c r="AP137" i="12"/>
  <c r="AP138" i="12"/>
  <c r="AP139" i="12"/>
  <c r="AP140" i="12"/>
  <c r="AP141" i="12"/>
  <c r="AP142" i="12"/>
  <c r="AP143" i="12"/>
  <c r="AP144" i="12"/>
  <c r="AP145" i="12"/>
  <c r="AP146" i="12"/>
  <c r="AP147" i="12"/>
  <c r="AP148" i="12"/>
  <c r="AP149" i="12"/>
  <c r="AP150" i="12"/>
  <c r="AP151" i="12"/>
  <c r="AP152" i="12"/>
  <c r="AP153" i="12"/>
  <c r="AP154" i="12"/>
  <c r="AP155" i="12"/>
  <c r="AP156" i="12"/>
  <c r="AP157" i="12"/>
  <c r="AP158" i="12"/>
  <c r="AP159" i="12"/>
  <c r="AP160" i="12"/>
  <c r="AP161" i="12"/>
  <c r="AP162" i="12"/>
  <c r="AP163" i="12"/>
  <c r="AP164" i="12"/>
  <c r="AP165" i="12"/>
  <c r="AP166" i="12"/>
  <c r="AP167" i="12"/>
  <c r="AP168" i="12"/>
  <c r="AP169" i="12"/>
  <c r="AP170" i="12"/>
  <c r="AP171" i="12"/>
  <c r="AP172" i="12"/>
  <c r="AP173" i="12"/>
  <c r="AP174" i="12"/>
  <c r="AP175" i="12"/>
  <c r="AP176" i="12"/>
  <c r="AP177" i="12"/>
  <c r="AP178" i="12"/>
  <c r="AP179" i="12"/>
  <c r="AP180" i="12"/>
  <c r="AP181" i="12"/>
  <c r="AP182" i="12"/>
  <c r="AP183" i="12"/>
  <c r="AP184" i="12"/>
  <c r="AP185" i="12"/>
  <c r="AP186" i="12"/>
  <c r="AP187" i="12"/>
  <c r="AP188" i="12"/>
  <c r="AP189" i="12"/>
  <c r="AP190" i="12"/>
  <c r="AP191" i="12"/>
  <c r="AP192" i="12"/>
  <c r="AP193" i="12"/>
  <c r="AP194" i="12"/>
  <c r="AP195" i="12"/>
  <c r="AP196" i="12"/>
  <c r="AP197" i="12"/>
  <c r="AP198" i="12"/>
  <c r="AP199" i="12"/>
  <c r="AP200" i="12"/>
  <c r="AP201" i="12"/>
  <c r="AP202" i="12"/>
  <c r="AP203" i="12"/>
  <c r="AP204" i="12"/>
  <c r="AP205" i="12"/>
  <c r="AP206" i="12"/>
  <c r="AP207" i="12"/>
  <c r="AP208" i="12"/>
  <c r="AP209" i="12"/>
  <c r="AP210" i="12"/>
  <c r="AP211" i="12"/>
  <c r="AP212" i="12"/>
  <c r="AP213" i="12"/>
  <c r="AP214" i="12"/>
  <c r="AP215" i="12"/>
  <c r="AP216" i="12"/>
  <c r="AP217" i="12"/>
  <c r="AP218" i="12"/>
  <c r="AP219" i="12"/>
  <c r="AP220" i="12"/>
  <c r="AP221" i="12"/>
  <c r="AP222" i="12"/>
  <c r="AP223" i="12"/>
  <c r="AP224" i="12"/>
  <c r="AP225" i="12"/>
  <c r="AP226" i="12"/>
  <c r="AP227" i="12"/>
  <c r="AP228" i="12"/>
  <c r="AP229" i="12"/>
  <c r="AP230" i="12"/>
  <c r="AP231" i="12"/>
  <c r="AP232" i="12"/>
  <c r="AP233" i="12"/>
  <c r="AP234" i="12"/>
  <c r="AP235" i="12"/>
  <c r="AP236" i="12"/>
  <c r="AP237" i="12"/>
  <c r="AP238" i="12"/>
  <c r="AP239" i="12"/>
  <c r="AP240" i="12"/>
  <c r="AP241" i="12"/>
  <c r="AP242" i="12"/>
  <c r="AP243" i="12"/>
  <c r="AP244" i="12"/>
  <c r="AP245" i="12"/>
  <c r="AP246" i="12"/>
  <c r="AP247" i="12"/>
  <c r="AP248" i="12"/>
  <c r="AP249" i="12"/>
  <c r="AP250" i="12"/>
  <c r="AP251" i="12"/>
  <c r="AP252" i="12"/>
  <c r="AP253" i="12"/>
  <c r="AP254" i="12"/>
  <c r="AP255" i="12"/>
  <c r="AP256" i="12"/>
  <c r="AP257" i="12"/>
  <c r="AP258" i="12"/>
  <c r="AP259" i="12"/>
  <c r="AP260" i="12"/>
  <c r="AP261" i="12"/>
  <c r="AP262" i="12"/>
  <c r="AP263" i="12"/>
  <c r="AP264" i="12"/>
  <c r="AP265" i="12"/>
  <c r="AP266" i="12"/>
  <c r="AP267" i="12"/>
  <c r="AP268" i="12"/>
  <c r="AP269" i="12"/>
  <c r="AP270" i="12"/>
  <c r="AP271" i="12"/>
  <c r="AP272" i="12"/>
  <c r="AP273" i="12"/>
  <c r="AP274" i="12"/>
  <c r="AP275" i="12"/>
  <c r="AP276" i="12"/>
  <c r="AP277" i="12"/>
  <c r="AP278" i="12"/>
  <c r="AP279" i="12"/>
  <c r="AP280" i="12"/>
  <c r="AP281" i="12"/>
  <c r="AP282" i="12"/>
  <c r="AP283" i="12"/>
  <c r="AP284" i="12"/>
  <c r="AP285" i="12"/>
  <c r="AP286" i="12"/>
  <c r="AP287" i="12"/>
  <c r="AP288" i="12"/>
  <c r="AP289" i="12"/>
  <c r="AP290" i="12"/>
  <c r="AP291" i="12"/>
  <c r="AP292" i="12"/>
  <c r="AP293" i="12"/>
  <c r="AP294" i="12"/>
  <c r="AP295" i="12"/>
  <c r="AP296" i="12"/>
  <c r="AP297" i="12"/>
  <c r="AP298" i="12"/>
  <c r="AP299" i="12"/>
  <c r="AP300" i="12"/>
  <c r="AP301" i="12"/>
  <c r="AP302" i="12"/>
  <c r="AP303" i="12"/>
  <c r="AP304" i="12"/>
  <c r="AP305" i="12"/>
  <c r="AP306" i="12"/>
  <c r="AP307" i="12"/>
  <c r="AP308" i="12"/>
  <c r="AP309" i="12"/>
  <c r="AP310" i="12"/>
  <c r="AP311" i="12"/>
  <c r="AP312" i="12"/>
  <c r="AP313" i="12"/>
  <c r="AP314" i="12"/>
  <c r="AP315" i="12"/>
  <c r="AP316" i="12"/>
  <c r="AP317" i="12"/>
  <c r="AP318" i="12"/>
  <c r="AP319" i="12"/>
  <c r="AP320" i="12"/>
  <c r="AP321" i="12"/>
  <c r="AP322" i="12"/>
  <c r="AP323" i="12"/>
  <c r="AP324" i="12"/>
  <c r="AP325" i="12"/>
  <c r="AP326" i="12"/>
  <c r="AP327" i="12"/>
  <c r="AP328" i="12"/>
  <c r="AP329" i="12"/>
  <c r="AP330" i="12"/>
  <c r="AP331" i="12"/>
  <c r="AP332" i="12"/>
  <c r="AP333" i="12"/>
  <c r="AP334" i="12"/>
  <c r="AP335" i="12"/>
  <c r="AP336" i="12"/>
  <c r="AP337" i="12"/>
  <c r="AP338" i="12"/>
  <c r="AP339" i="12"/>
  <c r="AP340" i="12"/>
  <c r="AP341" i="12"/>
  <c r="AP342" i="12"/>
  <c r="AP343" i="12"/>
  <c r="AP344" i="12"/>
  <c r="AP345" i="12"/>
  <c r="AP346" i="12"/>
  <c r="AP347" i="12"/>
  <c r="AP348" i="12"/>
  <c r="AP349" i="12"/>
  <c r="AP350" i="12"/>
  <c r="AP351" i="12"/>
  <c r="AP352" i="12"/>
  <c r="AP353" i="12"/>
  <c r="AP354" i="12"/>
  <c r="AP355" i="12"/>
  <c r="AP356" i="12"/>
  <c r="AP357" i="12"/>
  <c r="AP358" i="12"/>
  <c r="AP359" i="12"/>
  <c r="AP360" i="12"/>
  <c r="AP361" i="12"/>
  <c r="AP362" i="12"/>
  <c r="AP363" i="12"/>
  <c r="AP364" i="12"/>
  <c r="AP365" i="12"/>
  <c r="AP366" i="12"/>
  <c r="AP367" i="12"/>
  <c r="AP368" i="12"/>
  <c r="AP369" i="12"/>
  <c r="AP370" i="12"/>
  <c r="AP371" i="12"/>
  <c r="AP372" i="12"/>
  <c r="AP373" i="12"/>
  <c r="AP374" i="12"/>
  <c r="AP375" i="12"/>
  <c r="AP376" i="12"/>
  <c r="AP377" i="12"/>
  <c r="AP378" i="12"/>
  <c r="AP379" i="12"/>
  <c r="AP380" i="12"/>
  <c r="AP381" i="12"/>
  <c r="AP382" i="12"/>
  <c r="AP383" i="12"/>
  <c r="AP384" i="12"/>
  <c r="AP385" i="12"/>
  <c r="AP386" i="12"/>
  <c r="AP387" i="12"/>
  <c r="AP388" i="12"/>
  <c r="AP389" i="12"/>
  <c r="AP390" i="12"/>
  <c r="AP391" i="12"/>
  <c r="AP392" i="12"/>
  <c r="AP393" i="12"/>
  <c r="AP394" i="12"/>
  <c r="AP395" i="12"/>
  <c r="AP396" i="12"/>
  <c r="AP397" i="12"/>
  <c r="AP398" i="12"/>
  <c r="AP399" i="12"/>
  <c r="AP400" i="12"/>
  <c r="AP401" i="12"/>
  <c r="AP402" i="12"/>
  <c r="AP403" i="12"/>
  <c r="AP404" i="12"/>
  <c r="AP405" i="12"/>
  <c r="AP406" i="12"/>
  <c r="AP407" i="12"/>
  <c r="AP408" i="12"/>
  <c r="AP409" i="12"/>
  <c r="AP410" i="12"/>
  <c r="AP411" i="12"/>
  <c r="AP412" i="12"/>
  <c r="AP413" i="12"/>
  <c r="AP414" i="12"/>
  <c r="AP415" i="12"/>
  <c r="AP416" i="12"/>
  <c r="AP417" i="12"/>
  <c r="AP418" i="12"/>
  <c r="AP419" i="12"/>
  <c r="AP420" i="12"/>
  <c r="AP421" i="12"/>
  <c r="AP422" i="12"/>
  <c r="AP423" i="12"/>
  <c r="AP424" i="12"/>
  <c r="AP425" i="12"/>
  <c r="AP426" i="12"/>
  <c r="AP427" i="12"/>
  <c r="AP428" i="12"/>
  <c r="AP429" i="12"/>
  <c r="AP430" i="12"/>
  <c r="AP431" i="12"/>
  <c r="AP432" i="12"/>
  <c r="AP433" i="12"/>
  <c r="AP434" i="12"/>
  <c r="AP435" i="12"/>
  <c r="AP436" i="12"/>
  <c r="AP437" i="12"/>
  <c r="AP438" i="12"/>
  <c r="AP439" i="12"/>
  <c r="AP440" i="12"/>
  <c r="AP441" i="12"/>
  <c r="AP442" i="12"/>
  <c r="AP443" i="12"/>
  <c r="AP444" i="12"/>
  <c r="AP445" i="12"/>
  <c r="AP446" i="12"/>
  <c r="AP447" i="12"/>
  <c r="AP448" i="12"/>
  <c r="AP449" i="12"/>
  <c r="AP450" i="12"/>
  <c r="AP451" i="12"/>
  <c r="AP452" i="12"/>
  <c r="AP453" i="12"/>
  <c r="AP454" i="12"/>
  <c r="AP455" i="12"/>
  <c r="AP456" i="12"/>
  <c r="AP457" i="12"/>
  <c r="AP458" i="12"/>
  <c r="AP459" i="12"/>
  <c r="AP460" i="12"/>
  <c r="AP461" i="12"/>
  <c r="AP462" i="12"/>
  <c r="AP463" i="12"/>
  <c r="AP464" i="12"/>
  <c r="AP465" i="12"/>
  <c r="AP466" i="12"/>
  <c r="AP467" i="12"/>
  <c r="AP468" i="12"/>
  <c r="AP469" i="12"/>
  <c r="AP470" i="12"/>
  <c r="AP471" i="12"/>
  <c r="AP472" i="12"/>
  <c r="AP473" i="12"/>
  <c r="AP474" i="12"/>
  <c r="AP475" i="12"/>
  <c r="AP476" i="12"/>
  <c r="AP477" i="12"/>
  <c r="AP478" i="12"/>
  <c r="AP479" i="12"/>
  <c r="AP480" i="12"/>
  <c r="AP481" i="12"/>
  <c r="AP482" i="12"/>
  <c r="AP483" i="12"/>
  <c r="AP484" i="12"/>
  <c r="AP485" i="12"/>
  <c r="AP486" i="12"/>
  <c r="AP487" i="12"/>
  <c r="AP488" i="12"/>
  <c r="AP489" i="12"/>
  <c r="AP490" i="12"/>
  <c r="AP491" i="12"/>
  <c r="AP492" i="12"/>
  <c r="AP493" i="12"/>
  <c r="AP494" i="12"/>
  <c r="AP495" i="12"/>
  <c r="AP496" i="12"/>
  <c r="AP497" i="12"/>
  <c r="AP498" i="12"/>
  <c r="AP499" i="12"/>
  <c r="AP500" i="12"/>
  <c r="AP501" i="12"/>
  <c r="AP502" i="12"/>
  <c r="AP503" i="12"/>
  <c r="AP504" i="12"/>
  <c r="AP6" i="12"/>
  <c r="AO7" i="12"/>
  <c r="AO8" i="12"/>
  <c r="AO9" i="12"/>
  <c r="AO10" i="12"/>
  <c r="AO11" i="12"/>
  <c r="AO12" i="12"/>
  <c r="AO13" i="12"/>
  <c r="AO14" i="12"/>
  <c r="AO15" i="12"/>
  <c r="AO16" i="12"/>
  <c r="AO17" i="12"/>
  <c r="AO18" i="12"/>
  <c r="AO19" i="12"/>
  <c r="AO20" i="12"/>
  <c r="AO21" i="12"/>
  <c r="AO22" i="12"/>
  <c r="AO23" i="12"/>
  <c r="AO24" i="12"/>
  <c r="AO25" i="12"/>
  <c r="AO26" i="12"/>
  <c r="AO27" i="12"/>
  <c r="AO28" i="12"/>
  <c r="AO29" i="12"/>
  <c r="AO30" i="12"/>
  <c r="AO31" i="12"/>
  <c r="AO32" i="12"/>
  <c r="AO33" i="12"/>
  <c r="AO34" i="12"/>
  <c r="AO35" i="12"/>
  <c r="AO36" i="12"/>
  <c r="AO37" i="12"/>
  <c r="AO38" i="12"/>
  <c r="AO39" i="12"/>
  <c r="AO40" i="12"/>
  <c r="AO41" i="12"/>
  <c r="AO42" i="12"/>
  <c r="AO43" i="12"/>
  <c r="AO44" i="12"/>
  <c r="AO45" i="12"/>
  <c r="AO46" i="12"/>
  <c r="AO47" i="12"/>
  <c r="AO48" i="12"/>
  <c r="AO49" i="12"/>
  <c r="AO50" i="12"/>
  <c r="AO51" i="12"/>
  <c r="AO52" i="12"/>
  <c r="AO53" i="12"/>
  <c r="AO54" i="12"/>
  <c r="AO55" i="12"/>
  <c r="AO56" i="12"/>
  <c r="AO57" i="12"/>
  <c r="AO58" i="12"/>
  <c r="AO59" i="12"/>
  <c r="AO60" i="12"/>
  <c r="AO61" i="12"/>
  <c r="AO62" i="12"/>
  <c r="AO63" i="12"/>
  <c r="AO64" i="12"/>
  <c r="AO65" i="12"/>
  <c r="AO66" i="12"/>
  <c r="AO67" i="12"/>
  <c r="AO68" i="12"/>
  <c r="AO69" i="12"/>
  <c r="AO70" i="12"/>
  <c r="AO71" i="12"/>
  <c r="AO72" i="12"/>
  <c r="AO73" i="12"/>
  <c r="AO74" i="12"/>
  <c r="AO75" i="12"/>
  <c r="AO76" i="12"/>
  <c r="AO77" i="12"/>
  <c r="AO78" i="12"/>
  <c r="AO79" i="12"/>
  <c r="AO80" i="12"/>
  <c r="AO81" i="12"/>
  <c r="AO82" i="12"/>
  <c r="AO83" i="12"/>
  <c r="AO84" i="12"/>
  <c r="AO85" i="12"/>
  <c r="AO86" i="12"/>
  <c r="AO87" i="12"/>
  <c r="AO88" i="12"/>
  <c r="AO89" i="12"/>
  <c r="AO90" i="12"/>
  <c r="AO91" i="12"/>
  <c r="AO92" i="12"/>
  <c r="AO93" i="12"/>
  <c r="AO94" i="12"/>
  <c r="AO95" i="12"/>
  <c r="AO96" i="12"/>
  <c r="AO97" i="12"/>
  <c r="AO98" i="12"/>
  <c r="AO99" i="12"/>
  <c r="AO100" i="12"/>
  <c r="AO101" i="12"/>
  <c r="AO102" i="12"/>
  <c r="AO103" i="12"/>
  <c r="AO104" i="12"/>
  <c r="AO105" i="12"/>
  <c r="AO106" i="12"/>
  <c r="AO107" i="12"/>
  <c r="AO108" i="12"/>
  <c r="AO109" i="12"/>
  <c r="AO110" i="12"/>
  <c r="AO111" i="12"/>
  <c r="AO112" i="12"/>
  <c r="AO113" i="12"/>
  <c r="AO114" i="12"/>
  <c r="AO115" i="12"/>
  <c r="AO116" i="12"/>
  <c r="AO117" i="12"/>
  <c r="AO118" i="12"/>
  <c r="AO119" i="12"/>
  <c r="AO120" i="12"/>
  <c r="AO121" i="12"/>
  <c r="AO122" i="12"/>
  <c r="AO123" i="12"/>
  <c r="AO124" i="12"/>
  <c r="AO125" i="12"/>
  <c r="AO126" i="12"/>
  <c r="AO127" i="12"/>
  <c r="AO128" i="12"/>
  <c r="AO129" i="12"/>
  <c r="AO130" i="12"/>
  <c r="AO131" i="12"/>
  <c r="AO132" i="12"/>
  <c r="AO133" i="12"/>
  <c r="AO134" i="12"/>
  <c r="AO135" i="12"/>
  <c r="AO136" i="12"/>
  <c r="AO137" i="12"/>
  <c r="AO138" i="12"/>
  <c r="AO139" i="12"/>
  <c r="AO140" i="12"/>
  <c r="AO141" i="12"/>
  <c r="AO142" i="12"/>
  <c r="AO143" i="12"/>
  <c r="AO144" i="12"/>
  <c r="AO145" i="12"/>
  <c r="AO146" i="12"/>
  <c r="AO147" i="12"/>
  <c r="AO148" i="12"/>
  <c r="AO149" i="12"/>
  <c r="AO150" i="12"/>
  <c r="AO151" i="12"/>
  <c r="AO152" i="12"/>
  <c r="AO153" i="12"/>
  <c r="AO154" i="12"/>
  <c r="AO155" i="12"/>
  <c r="AO156" i="12"/>
  <c r="AO157" i="12"/>
  <c r="AO158" i="12"/>
  <c r="AO159" i="12"/>
  <c r="AO160" i="12"/>
  <c r="AO161" i="12"/>
  <c r="AO162" i="12"/>
  <c r="AO163" i="12"/>
  <c r="AO164" i="12"/>
  <c r="AO165" i="12"/>
  <c r="AO166" i="12"/>
  <c r="AO167" i="12"/>
  <c r="AO168" i="12"/>
  <c r="AO169" i="12"/>
  <c r="AO170" i="12"/>
  <c r="AO171" i="12"/>
  <c r="AO172" i="12"/>
  <c r="AO173" i="12"/>
  <c r="AO174" i="12"/>
  <c r="AO175" i="12"/>
  <c r="AO176" i="12"/>
  <c r="AO177" i="12"/>
  <c r="AO178" i="12"/>
  <c r="AO179" i="12"/>
  <c r="AO180" i="12"/>
  <c r="AO181" i="12"/>
  <c r="AO182" i="12"/>
  <c r="AO183" i="12"/>
  <c r="AO184" i="12"/>
  <c r="AO185" i="12"/>
  <c r="AO186" i="12"/>
  <c r="AO187" i="12"/>
  <c r="AO188" i="12"/>
  <c r="AO189" i="12"/>
  <c r="AO190" i="12"/>
  <c r="AO191" i="12"/>
  <c r="AO192" i="12"/>
  <c r="AO193" i="12"/>
  <c r="AO194" i="12"/>
  <c r="AO195" i="12"/>
  <c r="AO196" i="12"/>
  <c r="AO197" i="12"/>
  <c r="AO198" i="12"/>
  <c r="AO199" i="12"/>
  <c r="AO200" i="12"/>
  <c r="AO201" i="12"/>
  <c r="AO202" i="12"/>
  <c r="AO203" i="12"/>
  <c r="AO204" i="12"/>
  <c r="AO205" i="12"/>
  <c r="AO206" i="12"/>
  <c r="AO207" i="12"/>
  <c r="AO208" i="12"/>
  <c r="AO209" i="12"/>
  <c r="AO210" i="12"/>
  <c r="AO211" i="12"/>
  <c r="AO212" i="12"/>
  <c r="AO213" i="12"/>
  <c r="AO214" i="12"/>
  <c r="AO215" i="12"/>
  <c r="AO216" i="12"/>
  <c r="AO217" i="12"/>
  <c r="AO218" i="12"/>
  <c r="AO219" i="12"/>
  <c r="AO220" i="12"/>
  <c r="AO221" i="12"/>
  <c r="AO222" i="12"/>
  <c r="AO223" i="12"/>
  <c r="AO224" i="12"/>
  <c r="AO225" i="12"/>
  <c r="AO226" i="12"/>
  <c r="AO227" i="12"/>
  <c r="AO228" i="12"/>
  <c r="AO229" i="12"/>
  <c r="AO230" i="12"/>
  <c r="AO231" i="12"/>
  <c r="AO232" i="12"/>
  <c r="AO233" i="12"/>
  <c r="AO234" i="12"/>
  <c r="AO235" i="12"/>
  <c r="AO236" i="12"/>
  <c r="AO237" i="12"/>
  <c r="AO238" i="12"/>
  <c r="AO239" i="12"/>
  <c r="AO240" i="12"/>
  <c r="AO241" i="12"/>
  <c r="AO242" i="12"/>
  <c r="AO243" i="12"/>
  <c r="AO244" i="12"/>
  <c r="AO245" i="12"/>
  <c r="AO246" i="12"/>
  <c r="AO247" i="12"/>
  <c r="AO248" i="12"/>
  <c r="AO249" i="12"/>
  <c r="AO250" i="12"/>
  <c r="AO251" i="12"/>
  <c r="AO252" i="12"/>
  <c r="AO253" i="12"/>
  <c r="AO254" i="12"/>
  <c r="AO255" i="12"/>
  <c r="AO256" i="12"/>
  <c r="AO257" i="12"/>
  <c r="AO258" i="12"/>
  <c r="AO259" i="12"/>
  <c r="AO260" i="12"/>
  <c r="AO261" i="12"/>
  <c r="AO262" i="12"/>
  <c r="AO263" i="12"/>
  <c r="AO264" i="12"/>
  <c r="AO265" i="12"/>
  <c r="AO266" i="12"/>
  <c r="AO267" i="12"/>
  <c r="AO268" i="12"/>
  <c r="AO269" i="12"/>
  <c r="AO270" i="12"/>
  <c r="AO271" i="12"/>
  <c r="AO272" i="12"/>
  <c r="AO273" i="12"/>
  <c r="AO274" i="12"/>
  <c r="AO275" i="12"/>
  <c r="AO276" i="12"/>
  <c r="AO277" i="12"/>
  <c r="AO278" i="12"/>
  <c r="AO279" i="12"/>
  <c r="AO280" i="12"/>
  <c r="AO281" i="12"/>
  <c r="AO282" i="12"/>
  <c r="AO283" i="12"/>
  <c r="AO284" i="12"/>
  <c r="AO285" i="12"/>
  <c r="AO286" i="12"/>
  <c r="AO287" i="12"/>
  <c r="AO288" i="12"/>
  <c r="AO289" i="12"/>
  <c r="AO290" i="12"/>
  <c r="AO291" i="12"/>
  <c r="AO292" i="12"/>
  <c r="AO293" i="12"/>
  <c r="AO294" i="12"/>
  <c r="AO295" i="12"/>
  <c r="AO296" i="12"/>
  <c r="AO297" i="12"/>
  <c r="AO298" i="12"/>
  <c r="AO299" i="12"/>
  <c r="AO300" i="12"/>
  <c r="AO301" i="12"/>
  <c r="AO302" i="12"/>
  <c r="AO303" i="12"/>
  <c r="AO304" i="12"/>
  <c r="AO305" i="12"/>
  <c r="AO306" i="12"/>
  <c r="AO307" i="12"/>
  <c r="AO308" i="12"/>
  <c r="AO309" i="12"/>
  <c r="AO310" i="12"/>
  <c r="AO311" i="12"/>
  <c r="AO312" i="12"/>
  <c r="AO313" i="12"/>
  <c r="AO314" i="12"/>
  <c r="AO315" i="12"/>
  <c r="AO316" i="12"/>
  <c r="AO317" i="12"/>
  <c r="AO318" i="12"/>
  <c r="AO319" i="12"/>
  <c r="AO320" i="12"/>
  <c r="AO321" i="12"/>
  <c r="AO322" i="12"/>
  <c r="AO323" i="12"/>
  <c r="AO324" i="12"/>
  <c r="AO325" i="12"/>
  <c r="AO326" i="12"/>
  <c r="AO327" i="12"/>
  <c r="AO328" i="12"/>
  <c r="AO329" i="12"/>
  <c r="AO330" i="12"/>
  <c r="AO331" i="12"/>
  <c r="AO332" i="12"/>
  <c r="AO333" i="12"/>
  <c r="AO334" i="12"/>
  <c r="AO335" i="12"/>
  <c r="AO336" i="12"/>
  <c r="AO337" i="12"/>
  <c r="AO338" i="12"/>
  <c r="AO339" i="12"/>
  <c r="AO340" i="12"/>
  <c r="AO341" i="12"/>
  <c r="AO342" i="12"/>
  <c r="AO343" i="12"/>
  <c r="AO344" i="12"/>
  <c r="AO345" i="12"/>
  <c r="AO346" i="12"/>
  <c r="AO347" i="12"/>
  <c r="AO348" i="12"/>
  <c r="AO349" i="12"/>
  <c r="AO350" i="12"/>
  <c r="AO351" i="12"/>
  <c r="AO352" i="12"/>
  <c r="AO353" i="12"/>
  <c r="AO354" i="12"/>
  <c r="AO355" i="12"/>
  <c r="AO356" i="12"/>
  <c r="AO357" i="12"/>
  <c r="AO358" i="12"/>
  <c r="AO359" i="12"/>
  <c r="AO360" i="12"/>
  <c r="AO361" i="12"/>
  <c r="AO362" i="12"/>
  <c r="AO363" i="12"/>
  <c r="AO364" i="12"/>
  <c r="AO365" i="12"/>
  <c r="AO366" i="12"/>
  <c r="AO367" i="12"/>
  <c r="AO368" i="12"/>
  <c r="AO369" i="12"/>
  <c r="AO370" i="12"/>
  <c r="AO371" i="12"/>
  <c r="AO372" i="12"/>
  <c r="AO373" i="12"/>
  <c r="AO374" i="12"/>
  <c r="AO375" i="12"/>
  <c r="AO376" i="12"/>
  <c r="AO377" i="12"/>
  <c r="AO378" i="12"/>
  <c r="AO379" i="12"/>
  <c r="AO380" i="12"/>
  <c r="AO381" i="12"/>
  <c r="AO382" i="12"/>
  <c r="AO383" i="12"/>
  <c r="AO384" i="12"/>
  <c r="AO385" i="12"/>
  <c r="AO386" i="12"/>
  <c r="AO387" i="12"/>
  <c r="AO388" i="12"/>
  <c r="AO389" i="12"/>
  <c r="AO390" i="12"/>
  <c r="AO391" i="12"/>
  <c r="AO392" i="12"/>
  <c r="AO393" i="12"/>
  <c r="AO394" i="12"/>
  <c r="AO395" i="12"/>
  <c r="AO396" i="12"/>
  <c r="AO397" i="12"/>
  <c r="AO398" i="12"/>
  <c r="AO399" i="12"/>
  <c r="AO400" i="12"/>
  <c r="AO401" i="12"/>
  <c r="AO402" i="12"/>
  <c r="AO403" i="12"/>
  <c r="AO404" i="12"/>
  <c r="AO405" i="12"/>
  <c r="AO406" i="12"/>
  <c r="AO407" i="12"/>
  <c r="AO408" i="12"/>
  <c r="AO409" i="12"/>
  <c r="AO410" i="12"/>
  <c r="AO411" i="12"/>
  <c r="AO412" i="12"/>
  <c r="AO413" i="12"/>
  <c r="AO414" i="12"/>
  <c r="AO415" i="12"/>
  <c r="AO416" i="12"/>
  <c r="AO417" i="12"/>
  <c r="AO418" i="12"/>
  <c r="AO419" i="12"/>
  <c r="AO420" i="12"/>
  <c r="AO421" i="12"/>
  <c r="AO422" i="12"/>
  <c r="AO423" i="12"/>
  <c r="AO424" i="12"/>
  <c r="AO425" i="12"/>
  <c r="AO426" i="12"/>
  <c r="AO427" i="12"/>
  <c r="AO428" i="12"/>
  <c r="AO429" i="12"/>
  <c r="AO430" i="12"/>
  <c r="AO431" i="12"/>
  <c r="AO432" i="12"/>
  <c r="AO433" i="12"/>
  <c r="AO434" i="12"/>
  <c r="AO435" i="12"/>
  <c r="AO436" i="12"/>
  <c r="AO437" i="12"/>
  <c r="AO438" i="12"/>
  <c r="AO439" i="12"/>
  <c r="AO440" i="12"/>
  <c r="AO441" i="12"/>
  <c r="AO442" i="12"/>
  <c r="AO443" i="12"/>
  <c r="AO444" i="12"/>
  <c r="AO445" i="12"/>
  <c r="AO446" i="12"/>
  <c r="AO447" i="12"/>
  <c r="AO448" i="12"/>
  <c r="AO449" i="12"/>
  <c r="AO450" i="12"/>
  <c r="AO451" i="12"/>
  <c r="AO452" i="12"/>
  <c r="AO453" i="12"/>
  <c r="AO454" i="12"/>
  <c r="AO455" i="12"/>
  <c r="AO456" i="12"/>
  <c r="AO457" i="12"/>
  <c r="AO458" i="12"/>
  <c r="AO459" i="12"/>
  <c r="AO460" i="12"/>
  <c r="AO461" i="12"/>
  <c r="AO462" i="12"/>
  <c r="AO463" i="12"/>
  <c r="AO464" i="12"/>
  <c r="AO465" i="12"/>
  <c r="AO466" i="12"/>
  <c r="AO467" i="12"/>
  <c r="AO468" i="12"/>
  <c r="AO469" i="12"/>
  <c r="AO470" i="12"/>
  <c r="AO471" i="12"/>
  <c r="AO472" i="12"/>
  <c r="AO473" i="12"/>
  <c r="AO474" i="12"/>
  <c r="AO475" i="12"/>
  <c r="AO476" i="12"/>
  <c r="AO477" i="12"/>
  <c r="AO478" i="12"/>
  <c r="AO479" i="12"/>
  <c r="AO480" i="12"/>
  <c r="AO481" i="12"/>
  <c r="AO482" i="12"/>
  <c r="AO483" i="12"/>
  <c r="AO484" i="12"/>
  <c r="AO485" i="12"/>
  <c r="AO486" i="12"/>
  <c r="AO487" i="12"/>
  <c r="AO488" i="12"/>
  <c r="AO489" i="12"/>
  <c r="AO490" i="12"/>
  <c r="AO491" i="12"/>
  <c r="AO492" i="12"/>
  <c r="AO493" i="12"/>
  <c r="AO494" i="12"/>
  <c r="AO495" i="12"/>
  <c r="AO496" i="12"/>
  <c r="AO497" i="12"/>
  <c r="AO498" i="12"/>
  <c r="AO499" i="12"/>
  <c r="AO500" i="12"/>
  <c r="AO501" i="12"/>
  <c r="AO502" i="12"/>
  <c r="AO503" i="12"/>
  <c r="AO504" i="12"/>
  <c r="AO6" i="12"/>
  <c r="AN7" i="12"/>
  <c r="AN8" i="12"/>
  <c r="AN9" i="12"/>
  <c r="AN10" i="12"/>
  <c r="AN11" i="12"/>
  <c r="AN12" i="12"/>
  <c r="AN13" i="12"/>
  <c r="AN14" i="12"/>
  <c r="AN15" i="12"/>
  <c r="AN16" i="12"/>
  <c r="AN17" i="12"/>
  <c r="AN18" i="12"/>
  <c r="AN19" i="12"/>
  <c r="AN20" i="12"/>
  <c r="AN21" i="12"/>
  <c r="AN22" i="12"/>
  <c r="AN23" i="12"/>
  <c r="AN24" i="12"/>
  <c r="AN25" i="12"/>
  <c r="AN26" i="12"/>
  <c r="AN27" i="12"/>
  <c r="AN28" i="12"/>
  <c r="AN29" i="12"/>
  <c r="AN30" i="12"/>
  <c r="AN31" i="12"/>
  <c r="AN32" i="12"/>
  <c r="AN33" i="12"/>
  <c r="AN34" i="12"/>
  <c r="AN35" i="12"/>
  <c r="AN36" i="12"/>
  <c r="AN37" i="12"/>
  <c r="AN38" i="12"/>
  <c r="AN39" i="12"/>
  <c r="AN40" i="12"/>
  <c r="AN41" i="12"/>
  <c r="AN42" i="12"/>
  <c r="AN43" i="12"/>
  <c r="AN44" i="12"/>
  <c r="AN45" i="12"/>
  <c r="AN46" i="12"/>
  <c r="AN47" i="12"/>
  <c r="AN48" i="12"/>
  <c r="AN49" i="12"/>
  <c r="AN50" i="12"/>
  <c r="AN51" i="12"/>
  <c r="AN52" i="12"/>
  <c r="AN53" i="12"/>
  <c r="AN54" i="12"/>
  <c r="AN55" i="12"/>
  <c r="AN56" i="12"/>
  <c r="AN57" i="12"/>
  <c r="AN58" i="12"/>
  <c r="AN59" i="12"/>
  <c r="AN60" i="12"/>
  <c r="AN61" i="12"/>
  <c r="AN62" i="12"/>
  <c r="AN63" i="12"/>
  <c r="AN64" i="12"/>
  <c r="AN65" i="12"/>
  <c r="AN66" i="12"/>
  <c r="AN67" i="12"/>
  <c r="AN68" i="12"/>
  <c r="AN69" i="12"/>
  <c r="AN70" i="12"/>
  <c r="AN71" i="12"/>
  <c r="AN72" i="12"/>
  <c r="AN73" i="12"/>
  <c r="AN74" i="12"/>
  <c r="AN75" i="12"/>
  <c r="AN76" i="12"/>
  <c r="AN77" i="12"/>
  <c r="AN78" i="12"/>
  <c r="AN79" i="12"/>
  <c r="AN80" i="12"/>
  <c r="AN81" i="12"/>
  <c r="AN82" i="12"/>
  <c r="AN83" i="12"/>
  <c r="AN84" i="12"/>
  <c r="AN85" i="12"/>
  <c r="AN86" i="12"/>
  <c r="AN87" i="12"/>
  <c r="AN88" i="12"/>
  <c r="AN89" i="12"/>
  <c r="AN90" i="12"/>
  <c r="AN91" i="12"/>
  <c r="AN92" i="12"/>
  <c r="AN93" i="12"/>
  <c r="AN94" i="12"/>
  <c r="AN95" i="12"/>
  <c r="AN96" i="12"/>
  <c r="AN97" i="12"/>
  <c r="AN98" i="12"/>
  <c r="AN99" i="12"/>
  <c r="AN100" i="12"/>
  <c r="AN101" i="12"/>
  <c r="AN102" i="12"/>
  <c r="AN103" i="12"/>
  <c r="AN104" i="12"/>
  <c r="AN105" i="12"/>
  <c r="AN106" i="12"/>
  <c r="AN107" i="12"/>
  <c r="AN108" i="12"/>
  <c r="AN109" i="12"/>
  <c r="AN110" i="12"/>
  <c r="AN111" i="12"/>
  <c r="AN112" i="12"/>
  <c r="AN113" i="12"/>
  <c r="AN114" i="12"/>
  <c r="AN115" i="12"/>
  <c r="AN116" i="12"/>
  <c r="AN117" i="12"/>
  <c r="AN118" i="12"/>
  <c r="AN119" i="12"/>
  <c r="AN120" i="12"/>
  <c r="AN121" i="12"/>
  <c r="AN122" i="12"/>
  <c r="AN123" i="12"/>
  <c r="AN124" i="12"/>
  <c r="AN125" i="12"/>
  <c r="AN126" i="12"/>
  <c r="AN127" i="12"/>
  <c r="AN128" i="12"/>
  <c r="AN129" i="12"/>
  <c r="AN130" i="12"/>
  <c r="AN131" i="12"/>
  <c r="AN132" i="12"/>
  <c r="AN133" i="12"/>
  <c r="AN134" i="12"/>
  <c r="AN135" i="12"/>
  <c r="AN136" i="12"/>
  <c r="AN137" i="12"/>
  <c r="AN138" i="12"/>
  <c r="AN139" i="12"/>
  <c r="AN140" i="12"/>
  <c r="AN141" i="12"/>
  <c r="AN142" i="12"/>
  <c r="AN143" i="12"/>
  <c r="AN144" i="12"/>
  <c r="AN145" i="12"/>
  <c r="AN146" i="12"/>
  <c r="AN147" i="12"/>
  <c r="AN148" i="12"/>
  <c r="AN149" i="12"/>
  <c r="AN150" i="12"/>
  <c r="AN151" i="12"/>
  <c r="AN152" i="12"/>
  <c r="AN153" i="12"/>
  <c r="AN154" i="12"/>
  <c r="AN155" i="12"/>
  <c r="AN156" i="12"/>
  <c r="AN157" i="12"/>
  <c r="AN158" i="12"/>
  <c r="AN159" i="12"/>
  <c r="AN160" i="12"/>
  <c r="AN161" i="12"/>
  <c r="AN162" i="12"/>
  <c r="AN163" i="12"/>
  <c r="AN164" i="12"/>
  <c r="AN165" i="12"/>
  <c r="AN166" i="12"/>
  <c r="AN167" i="12"/>
  <c r="AN168" i="12"/>
  <c r="AN169" i="12"/>
  <c r="AN170" i="12"/>
  <c r="AN171" i="12"/>
  <c r="AN172" i="12"/>
  <c r="AN173" i="12"/>
  <c r="AN174" i="12"/>
  <c r="AN175" i="12"/>
  <c r="AN176" i="12"/>
  <c r="AN177" i="12"/>
  <c r="AN178" i="12"/>
  <c r="AN179" i="12"/>
  <c r="AN180" i="12"/>
  <c r="AN181" i="12"/>
  <c r="AN182" i="12"/>
  <c r="AN183" i="12"/>
  <c r="AN184" i="12"/>
  <c r="AN185" i="12"/>
  <c r="AN186" i="12"/>
  <c r="AN187" i="12"/>
  <c r="AN188" i="12"/>
  <c r="AN189" i="12"/>
  <c r="AN190" i="12"/>
  <c r="AN191" i="12"/>
  <c r="AN192" i="12"/>
  <c r="AN193" i="12"/>
  <c r="AN194" i="12"/>
  <c r="AN195" i="12"/>
  <c r="AN196" i="12"/>
  <c r="AN197" i="12"/>
  <c r="AN198" i="12"/>
  <c r="AN199" i="12"/>
  <c r="AN200" i="12"/>
  <c r="AN201" i="12"/>
  <c r="AN202" i="12"/>
  <c r="AN203" i="12"/>
  <c r="AN204" i="12"/>
  <c r="AN205" i="12"/>
  <c r="AN206" i="12"/>
  <c r="AN207" i="12"/>
  <c r="AN208" i="12"/>
  <c r="AN209" i="12"/>
  <c r="AN210" i="12"/>
  <c r="AN211" i="12"/>
  <c r="AN212" i="12"/>
  <c r="AN213" i="12"/>
  <c r="AN214" i="12"/>
  <c r="AN215" i="12"/>
  <c r="AN216" i="12"/>
  <c r="AN217" i="12"/>
  <c r="AN218" i="12"/>
  <c r="AN219" i="12"/>
  <c r="AN220" i="12"/>
  <c r="AN221" i="12"/>
  <c r="AN222" i="12"/>
  <c r="AN223" i="12"/>
  <c r="AN224" i="12"/>
  <c r="AN225" i="12"/>
  <c r="AN226" i="12"/>
  <c r="AN227" i="12"/>
  <c r="AN228" i="12"/>
  <c r="AN229" i="12"/>
  <c r="AN230" i="12"/>
  <c r="AN231" i="12"/>
  <c r="AN232" i="12"/>
  <c r="AN233" i="12"/>
  <c r="AN234" i="12"/>
  <c r="AN235" i="12"/>
  <c r="AN236" i="12"/>
  <c r="AN237" i="12"/>
  <c r="AN238" i="12"/>
  <c r="AN239" i="12"/>
  <c r="AN240" i="12"/>
  <c r="AN241" i="12"/>
  <c r="AN242" i="12"/>
  <c r="AN243" i="12"/>
  <c r="AN244" i="12"/>
  <c r="AN245" i="12"/>
  <c r="AN246" i="12"/>
  <c r="AN247" i="12"/>
  <c r="AN248" i="12"/>
  <c r="AN249" i="12"/>
  <c r="AN250" i="12"/>
  <c r="AN251" i="12"/>
  <c r="AN252" i="12"/>
  <c r="AN253" i="12"/>
  <c r="AN254" i="12"/>
  <c r="AN255" i="12"/>
  <c r="AN256" i="12"/>
  <c r="AN257" i="12"/>
  <c r="AN258" i="12"/>
  <c r="AN259" i="12"/>
  <c r="AN260" i="12"/>
  <c r="AN261" i="12"/>
  <c r="AN262" i="12"/>
  <c r="AN263" i="12"/>
  <c r="AN264" i="12"/>
  <c r="AN265" i="12"/>
  <c r="AN266" i="12"/>
  <c r="AN267" i="12"/>
  <c r="AN268" i="12"/>
  <c r="AN269" i="12"/>
  <c r="AN270" i="12"/>
  <c r="AN271" i="12"/>
  <c r="AN272" i="12"/>
  <c r="AN273" i="12"/>
  <c r="AN274" i="12"/>
  <c r="AN275" i="12"/>
  <c r="AN276" i="12"/>
  <c r="AN277" i="12"/>
  <c r="AN278" i="12"/>
  <c r="AN279" i="12"/>
  <c r="AN280" i="12"/>
  <c r="AN281" i="12"/>
  <c r="AN282" i="12"/>
  <c r="AN283" i="12"/>
  <c r="AN284" i="12"/>
  <c r="AN285" i="12"/>
  <c r="AN286" i="12"/>
  <c r="AN287" i="12"/>
  <c r="AN288" i="12"/>
  <c r="AN289" i="12"/>
  <c r="AN290" i="12"/>
  <c r="AN291" i="12"/>
  <c r="AN292" i="12"/>
  <c r="AN293" i="12"/>
  <c r="AN294" i="12"/>
  <c r="AN295" i="12"/>
  <c r="AN296" i="12"/>
  <c r="AN297" i="12"/>
  <c r="AN298" i="12"/>
  <c r="AN299" i="12"/>
  <c r="AN300" i="12"/>
  <c r="AN301" i="12"/>
  <c r="AN302" i="12"/>
  <c r="AN303" i="12"/>
  <c r="AN304" i="12"/>
  <c r="AN305" i="12"/>
  <c r="AN306" i="12"/>
  <c r="AN307" i="12"/>
  <c r="AN308" i="12"/>
  <c r="AN309" i="12"/>
  <c r="AN310" i="12"/>
  <c r="AN311" i="12"/>
  <c r="AN312" i="12"/>
  <c r="AN313" i="12"/>
  <c r="AN314" i="12"/>
  <c r="AN315" i="12"/>
  <c r="AN316" i="12"/>
  <c r="AN317" i="12"/>
  <c r="AN318" i="12"/>
  <c r="AN319" i="12"/>
  <c r="AN320" i="12"/>
  <c r="AN321" i="12"/>
  <c r="AN322" i="12"/>
  <c r="AN323" i="12"/>
  <c r="AN324" i="12"/>
  <c r="AN325" i="12"/>
  <c r="AN326" i="12"/>
  <c r="AN327" i="12"/>
  <c r="AN328" i="12"/>
  <c r="AN329" i="12"/>
  <c r="AN330" i="12"/>
  <c r="AN331" i="12"/>
  <c r="AN332" i="12"/>
  <c r="AN333" i="12"/>
  <c r="AN334" i="12"/>
  <c r="AN335" i="12"/>
  <c r="AN336" i="12"/>
  <c r="AN337" i="12"/>
  <c r="AN338" i="12"/>
  <c r="AN339" i="12"/>
  <c r="AN340" i="12"/>
  <c r="AN341" i="12"/>
  <c r="AN342" i="12"/>
  <c r="AN343" i="12"/>
  <c r="AN344" i="12"/>
  <c r="AN345" i="12"/>
  <c r="AN346" i="12"/>
  <c r="AN347" i="12"/>
  <c r="AN348" i="12"/>
  <c r="AN349" i="12"/>
  <c r="AN350" i="12"/>
  <c r="AN351" i="12"/>
  <c r="AN352" i="12"/>
  <c r="AN353" i="12"/>
  <c r="AN354" i="12"/>
  <c r="AN355" i="12"/>
  <c r="AN356" i="12"/>
  <c r="AN357" i="12"/>
  <c r="AN358" i="12"/>
  <c r="AN359" i="12"/>
  <c r="AN360" i="12"/>
  <c r="AN361" i="12"/>
  <c r="AN362" i="12"/>
  <c r="AN363" i="12"/>
  <c r="AN364" i="12"/>
  <c r="AN365" i="12"/>
  <c r="AN366" i="12"/>
  <c r="AN367" i="12"/>
  <c r="AN368" i="12"/>
  <c r="AN369" i="12"/>
  <c r="AN370" i="12"/>
  <c r="AN371" i="12"/>
  <c r="AN372" i="12"/>
  <c r="AN373" i="12"/>
  <c r="AN374" i="12"/>
  <c r="AN375" i="12"/>
  <c r="AN376" i="12"/>
  <c r="AN377" i="12"/>
  <c r="AN378" i="12"/>
  <c r="AN379" i="12"/>
  <c r="AN380" i="12"/>
  <c r="AN381" i="12"/>
  <c r="AN382" i="12"/>
  <c r="AN383" i="12"/>
  <c r="AN384" i="12"/>
  <c r="AN385" i="12"/>
  <c r="AN386" i="12"/>
  <c r="AN387" i="12"/>
  <c r="AN388" i="12"/>
  <c r="AN389" i="12"/>
  <c r="AN390" i="12"/>
  <c r="AN391" i="12"/>
  <c r="AN392" i="12"/>
  <c r="AN393" i="12"/>
  <c r="AN394" i="12"/>
  <c r="AN395" i="12"/>
  <c r="AN396" i="12"/>
  <c r="AN397" i="12"/>
  <c r="AN398" i="12"/>
  <c r="AN399" i="12"/>
  <c r="AN400" i="12"/>
  <c r="AN401" i="12"/>
  <c r="AN402" i="12"/>
  <c r="AN403" i="12"/>
  <c r="AN404" i="12"/>
  <c r="AN405" i="12"/>
  <c r="AN406" i="12"/>
  <c r="AN407" i="12"/>
  <c r="AN408" i="12"/>
  <c r="AN409" i="12"/>
  <c r="AN410" i="12"/>
  <c r="AN411" i="12"/>
  <c r="AN412" i="12"/>
  <c r="AN413" i="12"/>
  <c r="AN414" i="12"/>
  <c r="AN415" i="12"/>
  <c r="AN416" i="12"/>
  <c r="AN417" i="12"/>
  <c r="AN418" i="12"/>
  <c r="AN419" i="12"/>
  <c r="AN420" i="12"/>
  <c r="AN421" i="12"/>
  <c r="AN422" i="12"/>
  <c r="AN423" i="12"/>
  <c r="AN424" i="12"/>
  <c r="AN425" i="12"/>
  <c r="AN426" i="12"/>
  <c r="AN427" i="12"/>
  <c r="AN428" i="12"/>
  <c r="AN429" i="12"/>
  <c r="AN430" i="12"/>
  <c r="AN431" i="12"/>
  <c r="AN432" i="12"/>
  <c r="AN433" i="12"/>
  <c r="AN434" i="12"/>
  <c r="AN435" i="12"/>
  <c r="AN436" i="12"/>
  <c r="AN437" i="12"/>
  <c r="AN438" i="12"/>
  <c r="AN439" i="12"/>
  <c r="AN440" i="12"/>
  <c r="AN441" i="12"/>
  <c r="AN442" i="12"/>
  <c r="AN443" i="12"/>
  <c r="AN444" i="12"/>
  <c r="AN445" i="12"/>
  <c r="AN446" i="12"/>
  <c r="AN447" i="12"/>
  <c r="AN448" i="12"/>
  <c r="AN449" i="12"/>
  <c r="AN450" i="12"/>
  <c r="AN451" i="12"/>
  <c r="AN452" i="12"/>
  <c r="AN453" i="12"/>
  <c r="AN454" i="12"/>
  <c r="AN455" i="12"/>
  <c r="AN456" i="12"/>
  <c r="AN457" i="12"/>
  <c r="AN458" i="12"/>
  <c r="AN459" i="12"/>
  <c r="AN460" i="12"/>
  <c r="AN461" i="12"/>
  <c r="AN462" i="12"/>
  <c r="AN463" i="12"/>
  <c r="AN464" i="12"/>
  <c r="AN465" i="12"/>
  <c r="AN466" i="12"/>
  <c r="AN467" i="12"/>
  <c r="AN468" i="12"/>
  <c r="AN469" i="12"/>
  <c r="AN470" i="12"/>
  <c r="AN471" i="12"/>
  <c r="AN472" i="12"/>
  <c r="AN473" i="12"/>
  <c r="AN474" i="12"/>
  <c r="AN475" i="12"/>
  <c r="AN476" i="12"/>
  <c r="AN477" i="12"/>
  <c r="AN478" i="12"/>
  <c r="AN479" i="12"/>
  <c r="AN480" i="12"/>
  <c r="AN481" i="12"/>
  <c r="AN482" i="12"/>
  <c r="AN483" i="12"/>
  <c r="AN484" i="12"/>
  <c r="AN485" i="12"/>
  <c r="AN486" i="12"/>
  <c r="AN487" i="12"/>
  <c r="AN488" i="12"/>
  <c r="AN489" i="12"/>
  <c r="AN490" i="12"/>
  <c r="AN491" i="12"/>
  <c r="AN492" i="12"/>
  <c r="AN493" i="12"/>
  <c r="AN494" i="12"/>
  <c r="AN495" i="12"/>
  <c r="AN496" i="12"/>
  <c r="AN497" i="12"/>
  <c r="AN498" i="12"/>
  <c r="AN499" i="12"/>
  <c r="AN500" i="12"/>
  <c r="AN501" i="12"/>
  <c r="AN502" i="12"/>
  <c r="AN503" i="12"/>
  <c r="AN504" i="12"/>
  <c r="AN6" i="12"/>
  <c r="AM7" i="12"/>
  <c r="AM8" i="12"/>
  <c r="AM9" i="12"/>
  <c r="AM10" i="12"/>
  <c r="AM11" i="12"/>
  <c r="AM12" i="12"/>
  <c r="AM13" i="12"/>
  <c r="AM14" i="12"/>
  <c r="AM15" i="12"/>
  <c r="AM16" i="12"/>
  <c r="AM17" i="12"/>
  <c r="AM18" i="12"/>
  <c r="AM19" i="12"/>
  <c r="AM20" i="12"/>
  <c r="AM21" i="12"/>
  <c r="AM22" i="12"/>
  <c r="AM23" i="12"/>
  <c r="AM24" i="12"/>
  <c r="AM25" i="12"/>
  <c r="AM26" i="12"/>
  <c r="AM27" i="12"/>
  <c r="AM28" i="12"/>
  <c r="AM29" i="12"/>
  <c r="AM30" i="12"/>
  <c r="AM31" i="12"/>
  <c r="AM32" i="12"/>
  <c r="AM33" i="12"/>
  <c r="AM34" i="12"/>
  <c r="AM35" i="12"/>
  <c r="AM36" i="12"/>
  <c r="AM37" i="12"/>
  <c r="AM38" i="12"/>
  <c r="AM39" i="12"/>
  <c r="AM40" i="12"/>
  <c r="AM41" i="12"/>
  <c r="AM42" i="12"/>
  <c r="AM43" i="12"/>
  <c r="AM44" i="12"/>
  <c r="AM45" i="12"/>
  <c r="AM46" i="12"/>
  <c r="AM47" i="12"/>
  <c r="AM48" i="12"/>
  <c r="AM49" i="12"/>
  <c r="AM50" i="12"/>
  <c r="AM51" i="12"/>
  <c r="AM52" i="12"/>
  <c r="AM53" i="12"/>
  <c r="AM54" i="12"/>
  <c r="AM55" i="12"/>
  <c r="AM56" i="12"/>
  <c r="AM57" i="12"/>
  <c r="AM58" i="12"/>
  <c r="AM59" i="12"/>
  <c r="AM60" i="12"/>
  <c r="AM61" i="12"/>
  <c r="AM62" i="12"/>
  <c r="AM63" i="12"/>
  <c r="AM64" i="12"/>
  <c r="AM65" i="12"/>
  <c r="AM66" i="12"/>
  <c r="AM67" i="12"/>
  <c r="AM68" i="12"/>
  <c r="AM69" i="12"/>
  <c r="AM70" i="12"/>
  <c r="AM71" i="12"/>
  <c r="AM72" i="12"/>
  <c r="AM73" i="12"/>
  <c r="AM74" i="12"/>
  <c r="AM75" i="12"/>
  <c r="AM76" i="12"/>
  <c r="AM77" i="12"/>
  <c r="AM78" i="12"/>
  <c r="AM79" i="12"/>
  <c r="AM80" i="12"/>
  <c r="AM81" i="12"/>
  <c r="AM82" i="12"/>
  <c r="AM83" i="12"/>
  <c r="AM84" i="12"/>
  <c r="AM85" i="12"/>
  <c r="AM86" i="12"/>
  <c r="AM87" i="12"/>
  <c r="AM88" i="12"/>
  <c r="AM89" i="12"/>
  <c r="AM90" i="12"/>
  <c r="AM91" i="12"/>
  <c r="AM92" i="12"/>
  <c r="AM93" i="12"/>
  <c r="AM94" i="12"/>
  <c r="AM95" i="12"/>
  <c r="AM96" i="12"/>
  <c r="AM97" i="12"/>
  <c r="AM98" i="12"/>
  <c r="AM99" i="12"/>
  <c r="AM100" i="12"/>
  <c r="AM101" i="12"/>
  <c r="AM102" i="12"/>
  <c r="AM103" i="12"/>
  <c r="AM104" i="12"/>
  <c r="AM105" i="12"/>
  <c r="AM106" i="12"/>
  <c r="AM107" i="12"/>
  <c r="AM108" i="12"/>
  <c r="AM109" i="12"/>
  <c r="AM110" i="12"/>
  <c r="AM111" i="12"/>
  <c r="AM112" i="12"/>
  <c r="AM113" i="12"/>
  <c r="AM114" i="12"/>
  <c r="AM115" i="12"/>
  <c r="AM116" i="12"/>
  <c r="AM117" i="12"/>
  <c r="AM118" i="12"/>
  <c r="AM119" i="12"/>
  <c r="AM120" i="12"/>
  <c r="AM121" i="12"/>
  <c r="AM122" i="12"/>
  <c r="AM123" i="12"/>
  <c r="AM124" i="12"/>
  <c r="AM125" i="12"/>
  <c r="AM126" i="12"/>
  <c r="AM127" i="12"/>
  <c r="AM128" i="12"/>
  <c r="AM129" i="12"/>
  <c r="AM130" i="12"/>
  <c r="AM131" i="12"/>
  <c r="AM132" i="12"/>
  <c r="AM133" i="12"/>
  <c r="AM134" i="12"/>
  <c r="AM135" i="12"/>
  <c r="AM136" i="12"/>
  <c r="AM137" i="12"/>
  <c r="AM138" i="12"/>
  <c r="AM139" i="12"/>
  <c r="AM140" i="12"/>
  <c r="AM141" i="12"/>
  <c r="AM142" i="12"/>
  <c r="AM143" i="12"/>
  <c r="AM144" i="12"/>
  <c r="AM145" i="12"/>
  <c r="AM146" i="12"/>
  <c r="AM147" i="12"/>
  <c r="AM148" i="12"/>
  <c r="AM149" i="12"/>
  <c r="AM150" i="12"/>
  <c r="AM151" i="12"/>
  <c r="AM152" i="12"/>
  <c r="AM153" i="12"/>
  <c r="AM154" i="12"/>
  <c r="AM155" i="12"/>
  <c r="AM156" i="12"/>
  <c r="AM157" i="12"/>
  <c r="AM158" i="12"/>
  <c r="AM159" i="12"/>
  <c r="AM160" i="12"/>
  <c r="AM161" i="12"/>
  <c r="AM162" i="12"/>
  <c r="AM163" i="12"/>
  <c r="AM164" i="12"/>
  <c r="AM165" i="12"/>
  <c r="AM166" i="12"/>
  <c r="AM167" i="12"/>
  <c r="AM168" i="12"/>
  <c r="AM169" i="12"/>
  <c r="AM170" i="12"/>
  <c r="AM171" i="12"/>
  <c r="AM172" i="12"/>
  <c r="AM173" i="12"/>
  <c r="AM174" i="12"/>
  <c r="AM175" i="12"/>
  <c r="AM176" i="12"/>
  <c r="AM177" i="12"/>
  <c r="AM178" i="12"/>
  <c r="AM179" i="12"/>
  <c r="AM180" i="12"/>
  <c r="AM181" i="12"/>
  <c r="AM182" i="12"/>
  <c r="AM183" i="12"/>
  <c r="AM184" i="12"/>
  <c r="AM185" i="12"/>
  <c r="AM186" i="12"/>
  <c r="AM187" i="12"/>
  <c r="AM188" i="12"/>
  <c r="AM189" i="12"/>
  <c r="AM190" i="12"/>
  <c r="AM191" i="12"/>
  <c r="AM192" i="12"/>
  <c r="AM193" i="12"/>
  <c r="AM194" i="12"/>
  <c r="AM195" i="12"/>
  <c r="AM196" i="12"/>
  <c r="AM197" i="12"/>
  <c r="AM198" i="12"/>
  <c r="AM199" i="12"/>
  <c r="AM200" i="12"/>
  <c r="AM201" i="12"/>
  <c r="AM202" i="12"/>
  <c r="AM203" i="12"/>
  <c r="AM204" i="12"/>
  <c r="AM205" i="12"/>
  <c r="AM206" i="12"/>
  <c r="AM207" i="12"/>
  <c r="AM208" i="12"/>
  <c r="AM209" i="12"/>
  <c r="AM210" i="12"/>
  <c r="AM211" i="12"/>
  <c r="AM212" i="12"/>
  <c r="AM213" i="12"/>
  <c r="AM214" i="12"/>
  <c r="AM215" i="12"/>
  <c r="AM216" i="12"/>
  <c r="AM217" i="12"/>
  <c r="AM218" i="12"/>
  <c r="AM219" i="12"/>
  <c r="AM220" i="12"/>
  <c r="AM221" i="12"/>
  <c r="AM222" i="12"/>
  <c r="AM223" i="12"/>
  <c r="AM224" i="12"/>
  <c r="AM225" i="12"/>
  <c r="AM226" i="12"/>
  <c r="AM227" i="12"/>
  <c r="AM228" i="12"/>
  <c r="AM229" i="12"/>
  <c r="AM230" i="12"/>
  <c r="AM231" i="12"/>
  <c r="AM232" i="12"/>
  <c r="AM233" i="12"/>
  <c r="AM234" i="12"/>
  <c r="AM235" i="12"/>
  <c r="AM236" i="12"/>
  <c r="AM237" i="12"/>
  <c r="AM238" i="12"/>
  <c r="AM239" i="12"/>
  <c r="AM240" i="12"/>
  <c r="AM241" i="12"/>
  <c r="AM242" i="12"/>
  <c r="AM243" i="12"/>
  <c r="AM244" i="12"/>
  <c r="AM245" i="12"/>
  <c r="AM246" i="12"/>
  <c r="AM247" i="12"/>
  <c r="AM248" i="12"/>
  <c r="AM249" i="12"/>
  <c r="AM250" i="12"/>
  <c r="AM251" i="12"/>
  <c r="AM252" i="12"/>
  <c r="AM253" i="12"/>
  <c r="AM254" i="12"/>
  <c r="AM255" i="12"/>
  <c r="AM256" i="12"/>
  <c r="AM257" i="12"/>
  <c r="AM258" i="12"/>
  <c r="AM259" i="12"/>
  <c r="AM260" i="12"/>
  <c r="AM261" i="12"/>
  <c r="AM262" i="12"/>
  <c r="AM263" i="12"/>
  <c r="AM264" i="12"/>
  <c r="AM265" i="12"/>
  <c r="AM266" i="12"/>
  <c r="AM267" i="12"/>
  <c r="AM268" i="12"/>
  <c r="AM269" i="12"/>
  <c r="AM270" i="12"/>
  <c r="AM271" i="12"/>
  <c r="AM272" i="12"/>
  <c r="AM273" i="12"/>
  <c r="AM274" i="12"/>
  <c r="AM275" i="12"/>
  <c r="AM276" i="12"/>
  <c r="AM277" i="12"/>
  <c r="AM278" i="12"/>
  <c r="AM279" i="12"/>
  <c r="AM280" i="12"/>
  <c r="AM281" i="12"/>
  <c r="AM282" i="12"/>
  <c r="AM283" i="12"/>
  <c r="AM284" i="12"/>
  <c r="AM285" i="12"/>
  <c r="AM286" i="12"/>
  <c r="AM287" i="12"/>
  <c r="AM288" i="12"/>
  <c r="AM289" i="12"/>
  <c r="AM290" i="12"/>
  <c r="AM291" i="12"/>
  <c r="AM292" i="12"/>
  <c r="AM293" i="12"/>
  <c r="AM294" i="12"/>
  <c r="AM295" i="12"/>
  <c r="AM296" i="12"/>
  <c r="AM297" i="12"/>
  <c r="AM298" i="12"/>
  <c r="AM299" i="12"/>
  <c r="AM300" i="12"/>
  <c r="AM301" i="12"/>
  <c r="AM302" i="12"/>
  <c r="AM303" i="12"/>
  <c r="AM304" i="12"/>
  <c r="AM305" i="12"/>
  <c r="AM306" i="12"/>
  <c r="AM307" i="12"/>
  <c r="AM308" i="12"/>
  <c r="AM309" i="12"/>
  <c r="AM310" i="12"/>
  <c r="AM311" i="12"/>
  <c r="AM312" i="12"/>
  <c r="AM313" i="12"/>
  <c r="AM314" i="12"/>
  <c r="AM315" i="12"/>
  <c r="AM316" i="12"/>
  <c r="AM317" i="12"/>
  <c r="AM318" i="12"/>
  <c r="AM319" i="12"/>
  <c r="AM320" i="12"/>
  <c r="AM321" i="12"/>
  <c r="AM322" i="12"/>
  <c r="AM323" i="12"/>
  <c r="AM324" i="12"/>
  <c r="AM325" i="12"/>
  <c r="AM326" i="12"/>
  <c r="AM327" i="12"/>
  <c r="AM328" i="12"/>
  <c r="AM329" i="12"/>
  <c r="AM330" i="12"/>
  <c r="AM331" i="12"/>
  <c r="AM332" i="12"/>
  <c r="AM333" i="12"/>
  <c r="AM334" i="12"/>
  <c r="AM335" i="12"/>
  <c r="AM336" i="12"/>
  <c r="AM337" i="12"/>
  <c r="AM338" i="12"/>
  <c r="AM339" i="12"/>
  <c r="AM340" i="12"/>
  <c r="AM341" i="12"/>
  <c r="AM342" i="12"/>
  <c r="AM343" i="12"/>
  <c r="AM344" i="12"/>
  <c r="AM345" i="12"/>
  <c r="AM346" i="12"/>
  <c r="AM347" i="12"/>
  <c r="AM348" i="12"/>
  <c r="AM349" i="12"/>
  <c r="AM350" i="12"/>
  <c r="AM351" i="12"/>
  <c r="AM352" i="12"/>
  <c r="AM353" i="12"/>
  <c r="AM354" i="12"/>
  <c r="AM355" i="12"/>
  <c r="AM356" i="12"/>
  <c r="AM357" i="12"/>
  <c r="AM358" i="12"/>
  <c r="AM359" i="12"/>
  <c r="AM360" i="12"/>
  <c r="AM361" i="12"/>
  <c r="AM362" i="12"/>
  <c r="AM363" i="12"/>
  <c r="AM364" i="12"/>
  <c r="AM365" i="12"/>
  <c r="AM366" i="12"/>
  <c r="AM367" i="12"/>
  <c r="AM368" i="12"/>
  <c r="AM369" i="12"/>
  <c r="AM370" i="12"/>
  <c r="AM371" i="12"/>
  <c r="AM372" i="12"/>
  <c r="AM373" i="12"/>
  <c r="AM374" i="12"/>
  <c r="AM375" i="12"/>
  <c r="AM376" i="12"/>
  <c r="AM377" i="12"/>
  <c r="AM378" i="12"/>
  <c r="AM379" i="12"/>
  <c r="AM380" i="12"/>
  <c r="AM381" i="12"/>
  <c r="AM382" i="12"/>
  <c r="AM383" i="12"/>
  <c r="AM384" i="12"/>
  <c r="AM385" i="12"/>
  <c r="AM386" i="12"/>
  <c r="AM387" i="12"/>
  <c r="AM388" i="12"/>
  <c r="AM389" i="12"/>
  <c r="AM390" i="12"/>
  <c r="AM391" i="12"/>
  <c r="AM392" i="12"/>
  <c r="AM393" i="12"/>
  <c r="AM394" i="12"/>
  <c r="AM395" i="12"/>
  <c r="AM396" i="12"/>
  <c r="AM397" i="12"/>
  <c r="AM398" i="12"/>
  <c r="AM399" i="12"/>
  <c r="AM400" i="12"/>
  <c r="AM401" i="12"/>
  <c r="AM402" i="12"/>
  <c r="AM403" i="12"/>
  <c r="AM404" i="12"/>
  <c r="AM405" i="12"/>
  <c r="AM406" i="12"/>
  <c r="AM407" i="12"/>
  <c r="AM408" i="12"/>
  <c r="AM409" i="12"/>
  <c r="AM410" i="12"/>
  <c r="AM411" i="12"/>
  <c r="AM412" i="12"/>
  <c r="AM413" i="12"/>
  <c r="AM414" i="12"/>
  <c r="AM415" i="12"/>
  <c r="AM416" i="12"/>
  <c r="AM417" i="12"/>
  <c r="AM418" i="12"/>
  <c r="AM419" i="12"/>
  <c r="AM420" i="12"/>
  <c r="AM421" i="12"/>
  <c r="AM422" i="12"/>
  <c r="AM423" i="12"/>
  <c r="AM424" i="12"/>
  <c r="AM425" i="12"/>
  <c r="AM426" i="12"/>
  <c r="AM427" i="12"/>
  <c r="AM428" i="12"/>
  <c r="AM429" i="12"/>
  <c r="AM430" i="12"/>
  <c r="AM431" i="12"/>
  <c r="AM432" i="12"/>
  <c r="AM433" i="12"/>
  <c r="AM434" i="12"/>
  <c r="AM435" i="12"/>
  <c r="AM436" i="12"/>
  <c r="AM437" i="12"/>
  <c r="AM438" i="12"/>
  <c r="AM439" i="12"/>
  <c r="AM440" i="12"/>
  <c r="AM441" i="12"/>
  <c r="AM442" i="12"/>
  <c r="AM443" i="12"/>
  <c r="AM444" i="12"/>
  <c r="AM445" i="12"/>
  <c r="AM446" i="12"/>
  <c r="AM447" i="12"/>
  <c r="AM448" i="12"/>
  <c r="AM449" i="12"/>
  <c r="AM450" i="12"/>
  <c r="AM451" i="12"/>
  <c r="AM452" i="12"/>
  <c r="AM453" i="12"/>
  <c r="AM454" i="12"/>
  <c r="AM455" i="12"/>
  <c r="AM456" i="12"/>
  <c r="AM457" i="12"/>
  <c r="AM458" i="12"/>
  <c r="AM459" i="12"/>
  <c r="AM460" i="12"/>
  <c r="AM461" i="12"/>
  <c r="AM462" i="12"/>
  <c r="AM463" i="12"/>
  <c r="AM464" i="12"/>
  <c r="AM465" i="12"/>
  <c r="AM466" i="12"/>
  <c r="AM467" i="12"/>
  <c r="AM468" i="12"/>
  <c r="AM469" i="12"/>
  <c r="AM470" i="12"/>
  <c r="AM471" i="12"/>
  <c r="AM472" i="12"/>
  <c r="AM473" i="12"/>
  <c r="AM474" i="12"/>
  <c r="AM475" i="12"/>
  <c r="AM476" i="12"/>
  <c r="AM477" i="12"/>
  <c r="AM478" i="12"/>
  <c r="AM479" i="12"/>
  <c r="AM480" i="12"/>
  <c r="AM481" i="12"/>
  <c r="AM482" i="12"/>
  <c r="AM483" i="12"/>
  <c r="AM484" i="12"/>
  <c r="AM485" i="12"/>
  <c r="AM486" i="12"/>
  <c r="AM487" i="12"/>
  <c r="AM488" i="12"/>
  <c r="AM489" i="12"/>
  <c r="AM490" i="12"/>
  <c r="AM491" i="12"/>
  <c r="AM492" i="12"/>
  <c r="AM493" i="12"/>
  <c r="AM494" i="12"/>
  <c r="AM495" i="12"/>
  <c r="AM496" i="12"/>
  <c r="AM497" i="12"/>
  <c r="AM498" i="12"/>
  <c r="AM499" i="12"/>
  <c r="AM500" i="12"/>
  <c r="AM501" i="12"/>
  <c r="AM502" i="12"/>
  <c r="AM503" i="12"/>
  <c r="AM504" i="12"/>
  <c r="AM6" i="12"/>
  <c r="AL7" i="12"/>
  <c r="AL8" i="12"/>
  <c r="AL9" i="12"/>
  <c r="AL10" i="12"/>
  <c r="AL11" i="12"/>
  <c r="AL12" i="12"/>
  <c r="AL13" i="12"/>
  <c r="AL14" i="12"/>
  <c r="AL15" i="12"/>
  <c r="AL16" i="12"/>
  <c r="AL17" i="12"/>
  <c r="AL18" i="12"/>
  <c r="AL19" i="12"/>
  <c r="AL20" i="12"/>
  <c r="AL21" i="12"/>
  <c r="AL22" i="12"/>
  <c r="AL23" i="12"/>
  <c r="AL24" i="12"/>
  <c r="AL25" i="12"/>
  <c r="AL26" i="12"/>
  <c r="AL27" i="12"/>
  <c r="AL28" i="12"/>
  <c r="AL29" i="12"/>
  <c r="AL30" i="12"/>
  <c r="AL31" i="12"/>
  <c r="AL32" i="12"/>
  <c r="AL33" i="12"/>
  <c r="AL34" i="12"/>
  <c r="AL35" i="12"/>
  <c r="AL36" i="12"/>
  <c r="AL37" i="12"/>
  <c r="AL38" i="12"/>
  <c r="AL39" i="12"/>
  <c r="AL40" i="12"/>
  <c r="AL41" i="12"/>
  <c r="AL42" i="12"/>
  <c r="AL43" i="12"/>
  <c r="AL44" i="12"/>
  <c r="AL45" i="12"/>
  <c r="AL46" i="12"/>
  <c r="AL47" i="12"/>
  <c r="AL48" i="12"/>
  <c r="AL49" i="12"/>
  <c r="AL50" i="12"/>
  <c r="AL51" i="12"/>
  <c r="AL52" i="12"/>
  <c r="AL53" i="12"/>
  <c r="AL54" i="12"/>
  <c r="AL55" i="12"/>
  <c r="AL56" i="12"/>
  <c r="AL57" i="12"/>
  <c r="AL58" i="12"/>
  <c r="AL59" i="12"/>
  <c r="AL60" i="12"/>
  <c r="AL61" i="12"/>
  <c r="AL62" i="12"/>
  <c r="AL63" i="12"/>
  <c r="AL64" i="12"/>
  <c r="AL65" i="12"/>
  <c r="AL66" i="12"/>
  <c r="AL67" i="12"/>
  <c r="AL68" i="12"/>
  <c r="AL69" i="12"/>
  <c r="AL70" i="12"/>
  <c r="AL71" i="12"/>
  <c r="AL72" i="12"/>
  <c r="AL73" i="12"/>
  <c r="AL74" i="12"/>
  <c r="AL75" i="12"/>
  <c r="AL76" i="12"/>
  <c r="AL77" i="12"/>
  <c r="AL78" i="12"/>
  <c r="AL79" i="12"/>
  <c r="AL80" i="12"/>
  <c r="AL81" i="12"/>
  <c r="AL82" i="12"/>
  <c r="AL83" i="12"/>
  <c r="AL84" i="12"/>
  <c r="AL85" i="12"/>
  <c r="AL86" i="12"/>
  <c r="AL87" i="12"/>
  <c r="AL88" i="12"/>
  <c r="AL89" i="12"/>
  <c r="AL90" i="12"/>
  <c r="AL91" i="12"/>
  <c r="AL92" i="12"/>
  <c r="AL93" i="12"/>
  <c r="AL94" i="12"/>
  <c r="AL95" i="12"/>
  <c r="AL96" i="12"/>
  <c r="AL97" i="12"/>
  <c r="AL98" i="12"/>
  <c r="AL99" i="12"/>
  <c r="AL100" i="12"/>
  <c r="AL101" i="12"/>
  <c r="AL102" i="12"/>
  <c r="AL103" i="12"/>
  <c r="AL104" i="12"/>
  <c r="AL105" i="12"/>
  <c r="AL106" i="12"/>
  <c r="AL107" i="12"/>
  <c r="AL108" i="12"/>
  <c r="AL109" i="12"/>
  <c r="AL110" i="12"/>
  <c r="AL111" i="12"/>
  <c r="AL112" i="12"/>
  <c r="AL113" i="12"/>
  <c r="AL114" i="12"/>
  <c r="AL115" i="12"/>
  <c r="AL116" i="12"/>
  <c r="AL117" i="12"/>
  <c r="AL118" i="12"/>
  <c r="AL119" i="12"/>
  <c r="AL120" i="12"/>
  <c r="AL121" i="12"/>
  <c r="AL122" i="12"/>
  <c r="AL123" i="12"/>
  <c r="AL124" i="12"/>
  <c r="AL125" i="12"/>
  <c r="AL126" i="12"/>
  <c r="AL127" i="12"/>
  <c r="AL128" i="12"/>
  <c r="AL129" i="12"/>
  <c r="AL130" i="12"/>
  <c r="AL131" i="12"/>
  <c r="AL132" i="12"/>
  <c r="AL133" i="12"/>
  <c r="AL134" i="12"/>
  <c r="AL135" i="12"/>
  <c r="AL136" i="12"/>
  <c r="AL137" i="12"/>
  <c r="AL138" i="12"/>
  <c r="AL139" i="12"/>
  <c r="AL140" i="12"/>
  <c r="AL141" i="12"/>
  <c r="AL142" i="12"/>
  <c r="AL143" i="12"/>
  <c r="AL144" i="12"/>
  <c r="AL145" i="12"/>
  <c r="AL146" i="12"/>
  <c r="AL147" i="12"/>
  <c r="AL148" i="12"/>
  <c r="AL149" i="12"/>
  <c r="AL150" i="12"/>
  <c r="AL151" i="12"/>
  <c r="AL152" i="12"/>
  <c r="AL153" i="12"/>
  <c r="AL154" i="12"/>
  <c r="AL155" i="12"/>
  <c r="AL156" i="12"/>
  <c r="AL157" i="12"/>
  <c r="AL158" i="12"/>
  <c r="AL159" i="12"/>
  <c r="AL160" i="12"/>
  <c r="AL161" i="12"/>
  <c r="AL162" i="12"/>
  <c r="AL163" i="12"/>
  <c r="AL164" i="12"/>
  <c r="AL165" i="12"/>
  <c r="AL166" i="12"/>
  <c r="AL167" i="12"/>
  <c r="AL168" i="12"/>
  <c r="AL169" i="12"/>
  <c r="AL170" i="12"/>
  <c r="AL171" i="12"/>
  <c r="AL172" i="12"/>
  <c r="AL173" i="12"/>
  <c r="AL174" i="12"/>
  <c r="AL175" i="12"/>
  <c r="AL176" i="12"/>
  <c r="AL177" i="12"/>
  <c r="AL178" i="12"/>
  <c r="AL179" i="12"/>
  <c r="AL180" i="12"/>
  <c r="AL181" i="12"/>
  <c r="AL182" i="12"/>
  <c r="AL183" i="12"/>
  <c r="AL184" i="12"/>
  <c r="AL185" i="12"/>
  <c r="AL186" i="12"/>
  <c r="AL187" i="12"/>
  <c r="AL188" i="12"/>
  <c r="AL189" i="12"/>
  <c r="AL190" i="12"/>
  <c r="AL191" i="12"/>
  <c r="AL192" i="12"/>
  <c r="AL193" i="12"/>
  <c r="AL194" i="12"/>
  <c r="AL195" i="12"/>
  <c r="AL196" i="12"/>
  <c r="AL197" i="12"/>
  <c r="AL198" i="12"/>
  <c r="AL199" i="12"/>
  <c r="AL200" i="12"/>
  <c r="AL201" i="12"/>
  <c r="AL202" i="12"/>
  <c r="AL203" i="12"/>
  <c r="AL204" i="12"/>
  <c r="AL205" i="12"/>
  <c r="AL206" i="12"/>
  <c r="AL207" i="12"/>
  <c r="AL208" i="12"/>
  <c r="AL209" i="12"/>
  <c r="AL210" i="12"/>
  <c r="AL211" i="12"/>
  <c r="AL212" i="12"/>
  <c r="AL213" i="12"/>
  <c r="AL214" i="12"/>
  <c r="AL215" i="12"/>
  <c r="AL216" i="12"/>
  <c r="AL217" i="12"/>
  <c r="AL218" i="12"/>
  <c r="AL219" i="12"/>
  <c r="AL220" i="12"/>
  <c r="AL221" i="12"/>
  <c r="AL222" i="12"/>
  <c r="AL223" i="12"/>
  <c r="AL224" i="12"/>
  <c r="AL225" i="12"/>
  <c r="AL226" i="12"/>
  <c r="AL227" i="12"/>
  <c r="AL228" i="12"/>
  <c r="AL229" i="12"/>
  <c r="AL230" i="12"/>
  <c r="AL231" i="12"/>
  <c r="AL232" i="12"/>
  <c r="AL233" i="12"/>
  <c r="AL234" i="12"/>
  <c r="AL235" i="12"/>
  <c r="AL236" i="12"/>
  <c r="AL237" i="12"/>
  <c r="AL238" i="12"/>
  <c r="AL239" i="12"/>
  <c r="AL240" i="12"/>
  <c r="AL241" i="12"/>
  <c r="AL242" i="12"/>
  <c r="AL243" i="12"/>
  <c r="AL244" i="12"/>
  <c r="AL245" i="12"/>
  <c r="AL246" i="12"/>
  <c r="AL247" i="12"/>
  <c r="AL248" i="12"/>
  <c r="AL249" i="12"/>
  <c r="AL250" i="12"/>
  <c r="AL251" i="12"/>
  <c r="AL252" i="12"/>
  <c r="AL253" i="12"/>
  <c r="AL254" i="12"/>
  <c r="AL255" i="12"/>
  <c r="AL256" i="12"/>
  <c r="AL257" i="12"/>
  <c r="AL258" i="12"/>
  <c r="AL259" i="12"/>
  <c r="AL260" i="12"/>
  <c r="AL261" i="12"/>
  <c r="AL262" i="12"/>
  <c r="AL263" i="12"/>
  <c r="AL264" i="12"/>
  <c r="AL265" i="12"/>
  <c r="AL266" i="12"/>
  <c r="AL267" i="12"/>
  <c r="AL268" i="12"/>
  <c r="AL269" i="12"/>
  <c r="AL270" i="12"/>
  <c r="AL271" i="12"/>
  <c r="AL272" i="12"/>
  <c r="AL273" i="12"/>
  <c r="AL274" i="12"/>
  <c r="AL275" i="12"/>
  <c r="AL276" i="12"/>
  <c r="AL277" i="12"/>
  <c r="AL278" i="12"/>
  <c r="AL279" i="12"/>
  <c r="AL280" i="12"/>
  <c r="AL281" i="12"/>
  <c r="AL282" i="12"/>
  <c r="AL283" i="12"/>
  <c r="AL284" i="12"/>
  <c r="AL285" i="12"/>
  <c r="AL286" i="12"/>
  <c r="AL287" i="12"/>
  <c r="AL288" i="12"/>
  <c r="AL289" i="12"/>
  <c r="AL290" i="12"/>
  <c r="AL291" i="12"/>
  <c r="AL292" i="12"/>
  <c r="AL293" i="12"/>
  <c r="AL294" i="12"/>
  <c r="AL295" i="12"/>
  <c r="AL296" i="12"/>
  <c r="AL297" i="12"/>
  <c r="AL298" i="12"/>
  <c r="AL299" i="12"/>
  <c r="AL300" i="12"/>
  <c r="AL301" i="12"/>
  <c r="AL302" i="12"/>
  <c r="AL303" i="12"/>
  <c r="AL304" i="12"/>
  <c r="AL305" i="12"/>
  <c r="AL306" i="12"/>
  <c r="AL307" i="12"/>
  <c r="AL308" i="12"/>
  <c r="AL309" i="12"/>
  <c r="AL310" i="12"/>
  <c r="AL311" i="12"/>
  <c r="AL312" i="12"/>
  <c r="AL313" i="12"/>
  <c r="AL314" i="12"/>
  <c r="AL315" i="12"/>
  <c r="AL316" i="12"/>
  <c r="AL317" i="12"/>
  <c r="AL318" i="12"/>
  <c r="AL319" i="12"/>
  <c r="AL320" i="12"/>
  <c r="AL321" i="12"/>
  <c r="AL322" i="12"/>
  <c r="AL323" i="12"/>
  <c r="AL324" i="12"/>
  <c r="AL325" i="12"/>
  <c r="AL326" i="12"/>
  <c r="AL327" i="12"/>
  <c r="AL328" i="12"/>
  <c r="AL329" i="12"/>
  <c r="AL330" i="12"/>
  <c r="AL331" i="12"/>
  <c r="AL332" i="12"/>
  <c r="AL333" i="12"/>
  <c r="AL334" i="12"/>
  <c r="AL335" i="12"/>
  <c r="AL336" i="12"/>
  <c r="AL337" i="12"/>
  <c r="AL338" i="12"/>
  <c r="AL339" i="12"/>
  <c r="AL340" i="12"/>
  <c r="AL341" i="12"/>
  <c r="AL342" i="12"/>
  <c r="AL343" i="12"/>
  <c r="AL344" i="12"/>
  <c r="AL345" i="12"/>
  <c r="AL346" i="12"/>
  <c r="AL347" i="12"/>
  <c r="AL348" i="12"/>
  <c r="AL349" i="12"/>
  <c r="AL350" i="12"/>
  <c r="AL351" i="12"/>
  <c r="AL352" i="12"/>
  <c r="AL353" i="12"/>
  <c r="AL354" i="12"/>
  <c r="AL355" i="12"/>
  <c r="AL356" i="12"/>
  <c r="AL357" i="12"/>
  <c r="AL358" i="12"/>
  <c r="AL359" i="12"/>
  <c r="AL360" i="12"/>
  <c r="AL361" i="12"/>
  <c r="AL362" i="12"/>
  <c r="AL363" i="12"/>
  <c r="AL364" i="12"/>
  <c r="AL365" i="12"/>
  <c r="AL366" i="12"/>
  <c r="AL367" i="12"/>
  <c r="AL368" i="12"/>
  <c r="AL369" i="12"/>
  <c r="AL370" i="12"/>
  <c r="AL371" i="12"/>
  <c r="AL372" i="12"/>
  <c r="AL373" i="12"/>
  <c r="AL374" i="12"/>
  <c r="AL375" i="12"/>
  <c r="AL376" i="12"/>
  <c r="AL377" i="12"/>
  <c r="AL378" i="12"/>
  <c r="AL379" i="12"/>
  <c r="AL380" i="12"/>
  <c r="AL381" i="12"/>
  <c r="AL382" i="12"/>
  <c r="AL383" i="12"/>
  <c r="AL384" i="12"/>
  <c r="AL385" i="12"/>
  <c r="AL386" i="12"/>
  <c r="AL387" i="12"/>
  <c r="AL388" i="12"/>
  <c r="AL389" i="12"/>
  <c r="AL390" i="12"/>
  <c r="AL391" i="12"/>
  <c r="AL392" i="12"/>
  <c r="AL393" i="12"/>
  <c r="AL394" i="12"/>
  <c r="AL395" i="12"/>
  <c r="AL396" i="12"/>
  <c r="AL397" i="12"/>
  <c r="AL398" i="12"/>
  <c r="AL399" i="12"/>
  <c r="AL400" i="12"/>
  <c r="AL401" i="12"/>
  <c r="AL402" i="12"/>
  <c r="AL403" i="12"/>
  <c r="AL404" i="12"/>
  <c r="AL405" i="12"/>
  <c r="AL406" i="12"/>
  <c r="AL407" i="12"/>
  <c r="AL408" i="12"/>
  <c r="AL409" i="12"/>
  <c r="AL410" i="12"/>
  <c r="AL411" i="12"/>
  <c r="AL412" i="12"/>
  <c r="AL413" i="12"/>
  <c r="AL414" i="12"/>
  <c r="AL415" i="12"/>
  <c r="AL416" i="12"/>
  <c r="AL417" i="12"/>
  <c r="AL418" i="12"/>
  <c r="AL419" i="12"/>
  <c r="AL420" i="12"/>
  <c r="AL421" i="12"/>
  <c r="AL422" i="12"/>
  <c r="AL423" i="12"/>
  <c r="AL424" i="12"/>
  <c r="AL425" i="12"/>
  <c r="AL426" i="12"/>
  <c r="AL427" i="12"/>
  <c r="AL428" i="12"/>
  <c r="AL429" i="12"/>
  <c r="AL430" i="12"/>
  <c r="AL431" i="12"/>
  <c r="AL432" i="12"/>
  <c r="AL433" i="12"/>
  <c r="AL434" i="12"/>
  <c r="AL435" i="12"/>
  <c r="AL436" i="12"/>
  <c r="AL437" i="12"/>
  <c r="AL438" i="12"/>
  <c r="AL439" i="12"/>
  <c r="AL440" i="12"/>
  <c r="AL441" i="12"/>
  <c r="AL442" i="12"/>
  <c r="AL443" i="12"/>
  <c r="AL444" i="12"/>
  <c r="AL445" i="12"/>
  <c r="AL446" i="12"/>
  <c r="AL447" i="12"/>
  <c r="AL448" i="12"/>
  <c r="AL449" i="12"/>
  <c r="AL450" i="12"/>
  <c r="AL451" i="12"/>
  <c r="AL452" i="12"/>
  <c r="AL453" i="12"/>
  <c r="AL454" i="12"/>
  <c r="AL455" i="12"/>
  <c r="AL456" i="12"/>
  <c r="AL457" i="12"/>
  <c r="AL458" i="12"/>
  <c r="AL459" i="12"/>
  <c r="AL460" i="12"/>
  <c r="AL461" i="12"/>
  <c r="AL462" i="12"/>
  <c r="AL463" i="12"/>
  <c r="AL464" i="12"/>
  <c r="AL465" i="12"/>
  <c r="AL466" i="12"/>
  <c r="AL467" i="12"/>
  <c r="AL468" i="12"/>
  <c r="AL469" i="12"/>
  <c r="AL470" i="12"/>
  <c r="AL471" i="12"/>
  <c r="AL472" i="12"/>
  <c r="AL473" i="12"/>
  <c r="AL474" i="12"/>
  <c r="AL475" i="12"/>
  <c r="AL476" i="12"/>
  <c r="AL477" i="12"/>
  <c r="AL478" i="12"/>
  <c r="AL479" i="12"/>
  <c r="AL480" i="12"/>
  <c r="AL481" i="12"/>
  <c r="AL482" i="12"/>
  <c r="AL483" i="12"/>
  <c r="AL484" i="12"/>
  <c r="AL485" i="12"/>
  <c r="AL486" i="12"/>
  <c r="AL487" i="12"/>
  <c r="AL488" i="12"/>
  <c r="AL489" i="12"/>
  <c r="AL490" i="12"/>
  <c r="AL491" i="12"/>
  <c r="AL492" i="12"/>
  <c r="AL493" i="12"/>
  <c r="AL494" i="12"/>
  <c r="AL495" i="12"/>
  <c r="AL496" i="12"/>
  <c r="AL497" i="12"/>
  <c r="AL498" i="12"/>
  <c r="AL499" i="12"/>
  <c r="AL500" i="12"/>
  <c r="AL501" i="12"/>
  <c r="AL502" i="12"/>
  <c r="AL503" i="12"/>
  <c r="AL504" i="12"/>
  <c r="AL6" i="12"/>
  <c r="AK7" i="12"/>
  <c r="AK8" i="12"/>
  <c r="AK9" i="12"/>
  <c r="AK10" i="12"/>
  <c r="AK11" i="12"/>
  <c r="AK12" i="12"/>
  <c r="AK13" i="12"/>
  <c r="AK14" i="12"/>
  <c r="AK15" i="12"/>
  <c r="AK16" i="12"/>
  <c r="AK17" i="12"/>
  <c r="AK18" i="12"/>
  <c r="AK19" i="12"/>
  <c r="AK20" i="12"/>
  <c r="AK21" i="12"/>
  <c r="AK22" i="12"/>
  <c r="AK23" i="12"/>
  <c r="AK24" i="12"/>
  <c r="AK25" i="12"/>
  <c r="AK26" i="12"/>
  <c r="AK27" i="12"/>
  <c r="AK28" i="12"/>
  <c r="AK29" i="12"/>
  <c r="AK30" i="12"/>
  <c r="AK31" i="12"/>
  <c r="AK32" i="12"/>
  <c r="AK33" i="12"/>
  <c r="AK34" i="12"/>
  <c r="AK35" i="12"/>
  <c r="AK36" i="12"/>
  <c r="AK37" i="12"/>
  <c r="AK38" i="12"/>
  <c r="AK39" i="12"/>
  <c r="AK40" i="12"/>
  <c r="AK41" i="12"/>
  <c r="AK42" i="12"/>
  <c r="AK43" i="12"/>
  <c r="AK44" i="12"/>
  <c r="AK45" i="12"/>
  <c r="AK46" i="12"/>
  <c r="AK47" i="12"/>
  <c r="AK48" i="12"/>
  <c r="AK49" i="12"/>
  <c r="AK50" i="12"/>
  <c r="AK51" i="12"/>
  <c r="AK52" i="12"/>
  <c r="AK53" i="12"/>
  <c r="AK54" i="12"/>
  <c r="AK55" i="12"/>
  <c r="AK56" i="12"/>
  <c r="AK57" i="12"/>
  <c r="AK58" i="12"/>
  <c r="AK59" i="12"/>
  <c r="AK60" i="12"/>
  <c r="AK61" i="12"/>
  <c r="AK62" i="12"/>
  <c r="AK63" i="12"/>
  <c r="AK64" i="12"/>
  <c r="AK65" i="12"/>
  <c r="AK66" i="12"/>
  <c r="AK67" i="12"/>
  <c r="AK68" i="12"/>
  <c r="AK69" i="12"/>
  <c r="AK70" i="12"/>
  <c r="AK71" i="12"/>
  <c r="AK72" i="12"/>
  <c r="AK73" i="12"/>
  <c r="AK74" i="12"/>
  <c r="AK75" i="12"/>
  <c r="AK76" i="12"/>
  <c r="AK77" i="12"/>
  <c r="AK78" i="12"/>
  <c r="AK79" i="12"/>
  <c r="AK80" i="12"/>
  <c r="AK81" i="12"/>
  <c r="AK82" i="12"/>
  <c r="AK83" i="12"/>
  <c r="AK84" i="12"/>
  <c r="AK85" i="12"/>
  <c r="AK86" i="12"/>
  <c r="AK87" i="12"/>
  <c r="AK88" i="12"/>
  <c r="AK89" i="12"/>
  <c r="AK90" i="12"/>
  <c r="AK91" i="12"/>
  <c r="AK92" i="12"/>
  <c r="AK93" i="12"/>
  <c r="AK94" i="12"/>
  <c r="AK95" i="12"/>
  <c r="AK96" i="12"/>
  <c r="AK97" i="12"/>
  <c r="AK98" i="12"/>
  <c r="AK99" i="12"/>
  <c r="AK100" i="12"/>
  <c r="AK101" i="12"/>
  <c r="AK102" i="12"/>
  <c r="AK103" i="12"/>
  <c r="AK104" i="12"/>
  <c r="AK105" i="12"/>
  <c r="AK106" i="12"/>
  <c r="AK107" i="12"/>
  <c r="AK108" i="12"/>
  <c r="AK109" i="12"/>
  <c r="AK110" i="12"/>
  <c r="AK111" i="12"/>
  <c r="AK112" i="12"/>
  <c r="AK113" i="12"/>
  <c r="AK114" i="12"/>
  <c r="AK115" i="12"/>
  <c r="AK116" i="12"/>
  <c r="AK117" i="12"/>
  <c r="AK118" i="12"/>
  <c r="AK119" i="12"/>
  <c r="AK120" i="12"/>
  <c r="AK121" i="12"/>
  <c r="AK122" i="12"/>
  <c r="AK123" i="12"/>
  <c r="AK124" i="12"/>
  <c r="AK125" i="12"/>
  <c r="AK126" i="12"/>
  <c r="AK127" i="12"/>
  <c r="AK128" i="12"/>
  <c r="AK129" i="12"/>
  <c r="AK130" i="12"/>
  <c r="AK131" i="12"/>
  <c r="AK132" i="12"/>
  <c r="AK133" i="12"/>
  <c r="AK134" i="12"/>
  <c r="AK135" i="12"/>
  <c r="AK136" i="12"/>
  <c r="AK137" i="12"/>
  <c r="AK138" i="12"/>
  <c r="AK139" i="12"/>
  <c r="AK140" i="12"/>
  <c r="AK141" i="12"/>
  <c r="AK142" i="12"/>
  <c r="AK143" i="12"/>
  <c r="AK144" i="12"/>
  <c r="AK145" i="12"/>
  <c r="AK146" i="12"/>
  <c r="AK147" i="12"/>
  <c r="AK148" i="12"/>
  <c r="AK149" i="12"/>
  <c r="AK150" i="12"/>
  <c r="AK151" i="12"/>
  <c r="AK152" i="12"/>
  <c r="AK153" i="12"/>
  <c r="AK154" i="12"/>
  <c r="AK155" i="12"/>
  <c r="AK156" i="12"/>
  <c r="AK157" i="12"/>
  <c r="AK158" i="12"/>
  <c r="AK159" i="12"/>
  <c r="AK160" i="12"/>
  <c r="AK161" i="12"/>
  <c r="AK162" i="12"/>
  <c r="AK163" i="12"/>
  <c r="AK164" i="12"/>
  <c r="AK165" i="12"/>
  <c r="AK166" i="12"/>
  <c r="AK167" i="12"/>
  <c r="AK168" i="12"/>
  <c r="AK169" i="12"/>
  <c r="AK170" i="12"/>
  <c r="AK171" i="12"/>
  <c r="AK172" i="12"/>
  <c r="AK173" i="12"/>
  <c r="AK174" i="12"/>
  <c r="AK175" i="12"/>
  <c r="AK176" i="12"/>
  <c r="AK177" i="12"/>
  <c r="AK178" i="12"/>
  <c r="AK179" i="12"/>
  <c r="AK180" i="12"/>
  <c r="AK181" i="12"/>
  <c r="AK182" i="12"/>
  <c r="AK183" i="12"/>
  <c r="AK184" i="12"/>
  <c r="AK185" i="12"/>
  <c r="AK186" i="12"/>
  <c r="AK187" i="12"/>
  <c r="AK188" i="12"/>
  <c r="AK189" i="12"/>
  <c r="AK190" i="12"/>
  <c r="AK191" i="12"/>
  <c r="AK192" i="12"/>
  <c r="AK193" i="12"/>
  <c r="AK194" i="12"/>
  <c r="AK195" i="12"/>
  <c r="AK196" i="12"/>
  <c r="AK197" i="12"/>
  <c r="AK198" i="12"/>
  <c r="AK199" i="12"/>
  <c r="AK200" i="12"/>
  <c r="AK201" i="12"/>
  <c r="AK202" i="12"/>
  <c r="AK203" i="12"/>
  <c r="AK204" i="12"/>
  <c r="AK205" i="12"/>
  <c r="AK206" i="12"/>
  <c r="AK207" i="12"/>
  <c r="AK208" i="12"/>
  <c r="AK209" i="12"/>
  <c r="AK210" i="12"/>
  <c r="AK211" i="12"/>
  <c r="AK212" i="12"/>
  <c r="AK213" i="12"/>
  <c r="AK214" i="12"/>
  <c r="AK215" i="12"/>
  <c r="AK216" i="12"/>
  <c r="AK217" i="12"/>
  <c r="AK218" i="12"/>
  <c r="AK219" i="12"/>
  <c r="AK220" i="12"/>
  <c r="AK221" i="12"/>
  <c r="AK222" i="12"/>
  <c r="AK223" i="12"/>
  <c r="AK224" i="12"/>
  <c r="AK225" i="12"/>
  <c r="AK226" i="12"/>
  <c r="AK227" i="12"/>
  <c r="AK228" i="12"/>
  <c r="AK229" i="12"/>
  <c r="AK230" i="12"/>
  <c r="AK231" i="12"/>
  <c r="AK232" i="12"/>
  <c r="AK233" i="12"/>
  <c r="AK234" i="12"/>
  <c r="AK235" i="12"/>
  <c r="AK236" i="12"/>
  <c r="AK237" i="12"/>
  <c r="AK238" i="12"/>
  <c r="AK239" i="12"/>
  <c r="AK240" i="12"/>
  <c r="AK241" i="12"/>
  <c r="AK242" i="12"/>
  <c r="AK243" i="12"/>
  <c r="AK244" i="12"/>
  <c r="AK245" i="12"/>
  <c r="AK246" i="12"/>
  <c r="AK247" i="12"/>
  <c r="AK248" i="12"/>
  <c r="AK249" i="12"/>
  <c r="AK250" i="12"/>
  <c r="AK251" i="12"/>
  <c r="AK252" i="12"/>
  <c r="AK253" i="12"/>
  <c r="AK254" i="12"/>
  <c r="AK255" i="12"/>
  <c r="AK256" i="12"/>
  <c r="AK257" i="12"/>
  <c r="AK258" i="12"/>
  <c r="AK259" i="12"/>
  <c r="AK260" i="12"/>
  <c r="AK261" i="12"/>
  <c r="AK262" i="12"/>
  <c r="AK263" i="12"/>
  <c r="AK264" i="12"/>
  <c r="AK265" i="12"/>
  <c r="AK266" i="12"/>
  <c r="AK267" i="12"/>
  <c r="AK268" i="12"/>
  <c r="AK269" i="12"/>
  <c r="AK270" i="12"/>
  <c r="AK271" i="12"/>
  <c r="AK272" i="12"/>
  <c r="AK273" i="12"/>
  <c r="AK274" i="12"/>
  <c r="AK275" i="12"/>
  <c r="AK276" i="12"/>
  <c r="AK277" i="12"/>
  <c r="AK278" i="12"/>
  <c r="AK279" i="12"/>
  <c r="AK280" i="12"/>
  <c r="AK281" i="12"/>
  <c r="AK282" i="12"/>
  <c r="AK283" i="12"/>
  <c r="AK284" i="12"/>
  <c r="AK285" i="12"/>
  <c r="AK286" i="12"/>
  <c r="AK287" i="12"/>
  <c r="AK288" i="12"/>
  <c r="AK289" i="12"/>
  <c r="AK290" i="12"/>
  <c r="AK291" i="12"/>
  <c r="AK292" i="12"/>
  <c r="AK293" i="12"/>
  <c r="AK294" i="12"/>
  <c r="AK295" i="12"/>
  <c r="AK296" i="12"/>
  <c r="AK297" i="12"/>
  <c r="AK298" i="12"/>
  <c r="AK299" i="12"/>
  <c r="AK300" i="12"/>
  <c r="AK301" i="12"/>
  <c r="AK302" i="12"/>
  <c r="AK303" i="12"/>
  <c r="AK304" i="12"/>
  <c r="AK305" i="12"/>
  <c r="AK306" i="12"/>
  <c r="AK307" i="12"/>
  <c r="AK308" i="12"/>
  <c r="AK309" i="12"/>
  <c r="AK310" i="12"/>
  <c r="AK311" i="12"/>
  <c r="AK312" i="12"/>
  <c r="AK313" i="12"/>
  <c r="AK314" i="12"/>
  <c r="AK315" i="12"/>
  <c r="AK316" i="12"/>
  <c r="AK317" i="12"/>
  <c r="AK318" i="12"/>
  <c r="AK319" i="12"/>
  <c r="AK320" i="12"/>
  <c r="AK321" i="12"/>
  <c r="AK322" i="12"/>
  <c r="AK323" i="12"/>
  <c r="AK324" i="12"/>
  <c r="AK325" i="12"/>
  <c r="AK326" i="12"/>
  <c r="AK327" i="12"/>
  <c r="AK328" i="12"/>
  <c r="AK329" i="12"/>
  <c r="AK330" i="12"/>
  <c r="AK331" i="12"/>
  <c r="AK332" i="12"/>
  <c r="AK333" i="12"/>
  <c r="AK334" i="12"/>
  <c r="AK335" i="12"/>
  <c r="AK336" i="12"/>
  <c r="AK337" i="12"/>
  <c r="AK338" i="12"/>
  <c r="AK339" i="12"/>
  <c r="AK340" i="12"/>
  <c r="AK341" i="12"/>
  <c r="AK342" i="12"/>
  <c r="AK343" i="12"/>
  <c r="AK344" i="12"/>
  <c r="AK345" i="12"/>
  <c r="AK346" i="12"/>
  <c r="AK347" i="12"/>
  <c r="AK348" i="12"/>
  <c r="AK349" i="12"/>
  <c r="AK350" i="12"/>
  <c r="AK351" i="12"/>
  <c r="AK352" i="12"/>
  <c r="AK353" i="12"/>
  <c r="AK354" i="12"/>
  <c r="AK355" i="12"/>
  <c r="AK356" i="12"/>
  <c r="AK357" i="12"/>
  <c r="AK358" i="12"/>
  <c r="AK359" i="12"/>
  <c r="AK360" i="12"/>
  <c r="AK361" i="12"/>
  <c r="AK362" i="12"/>
  <c r="AK363" i="12"/>
  <c r="AK364" i="12"/>
  <c r="AK365" i="12"/>
  <c r="AK366" i="12"/>
  <c r="AK367" i="12"/>
  <c r="AK368" i="12"/>
  <c r="AK369" i="12"/>
  <c r="AK370" i="12"/>
  <c r="AK371" i="12"/>
  <c r="AK372" i="12"/>
  <c r="AK373" i="12"/>
  <c r="AK374" i="12"/>
  <c r="AK375" i="12"/>
  <c r="AK376" i="12"/>
  <c r="AK377" i="12"/>
  <c r="AK378" i="12"/>
  <c r="AK379" i="12"/>
  <c r="AK380" i="12"/>
  <c r="AK381" i="12"/>
  <c r="AK382" i="12"/>
  <c r="AK383" i="12"/>
  <c r="AK384" i="12"/>
  <c r="AK385" i="12"/>
  <c r="AK386" i="12"/>
  <c r="AK387" i="12"/>
  <c r="AK388" i="12"/>
  <c r="AK389" i="12"/>
  <c r="AK390" i="12"/>
  <c r="AK391" i="12"/>
  <c r="AK392" i="12"/>
  <c r="AK393" i="12"/>
  <c r="AK394" i="12"/>
  <c r="AK395" i="12"/>
  <c r="AK396" i="12"/>
  <c r="AK397" i="12"/>
  <c r="AK398" i="12"/>
  <c r="AK399" i="12"/>
  <c r="AK400" i="12"/>
  <c r="AK401" i="12"/>
  <c r="AK402" i="12"/>
  <c r="AK403" i="12"/>
  <c r="AK404" i="12"/>
  <c r="AK405" i="12"/>
  <c r="AK406" i="12"/>
  <c r="AK407" i="12"/>
  <c r="AK408" i="12"/>
  <c r="AK409" i="12"/>
  <c r="AK410" i="12"/>
  <c r="AK411" i="12"/>
  <c r="AK412" i="12"/>
  <c r="AK413" i="12"/>
  <c r="AK414" i="12"/>
  <c r="AK415" i="12"/>
  <c r="AK416" i="12"/>
  <c r="AK417" i="12"/>
  <c r="AK418" i="12"/>
  <c r="AK419" i="12"/>
  <c r="AK420" i="12"/>
  <c r="AK421" i="12"/>
  <c r="AK422" i="12"/>
  <c r="AK423" i="12"/>
  <c r="AK424" i="12"/>
  <c r="AK425" i="12"/>
  <c r="AK426" i="12"/>
  <c r="AK427" i="12"/>
  <c r="AK428" i="12"/>
  <c r="AK429" i="12"/>
  <c r="AK430" i="12"/>
  <c r="AK431" i="12"/>
  <c r="AK432" i="12"/>
  <c r="AK433" i="12"/>
  <c r="AK434" i="12"/>
  <c r="AK435" i="12"/>
  <c r="AK436" i="12"/>
  <c r="AK437" i="12"/>
  <c r="AK438" i="12"/>
  <c r="AK439" i="12"/>
  <c r="AK440" i="12"/>
  <c r="AK441" i="12"/>
  <c r="AK442" i="12"/>
  <c r="AK443" i="12"/>
  <c r="AK444" i="12"/>
  <c r="AK445" i="12"/>
  <c r="AK446" i="12"/>
  <c r="AK447" i="12"/>
  <c r="AK448" i="12"/>
  <c r="AK449" i="12"/>
  <c r="AK450" i="12"/>
  <c r="AK451" i="12"/>
  <c r="AK452" i="12"/>
  <c r="AK453" i="12"/>
  <c r="AK454" i="12"/>
  <c r="AK455" i="12"/>
  <c r="AK456" i="12"/>
  <c r="AK457" i="12"/>
  <c r="AK458" i="12"/>
  <c r="AK459" i="12"/>
  <c r="AK460" i="12"/>
  <c r="AK461" i="12"/>
  <c r="AK462" i="12"/>
  <c r="AK463" i="12"/>
  <c r="AK464" i="12"/>
  <c r="AK465" i="12"/>
  <c r="AK466" i="12"/>
  <c r="AK467" i="12"/>
  <c r="AK468" i="12"/>
  <c r="AK469" i="12"/>
  <c r="AK470" i="12"/>
  <c r="AK471" i="12"/>
  <c r="AK472" i="12"/>
  <c r="AK473" i="12"/>
  <c r="AK474" i="12"/>
  <c r="AK475" i="12"/>
  <c r="AK476" i="12"/>
  <c r="AK477" i="12"/>
  <c r="AK478" i="12"/>
  <c r="AK479" i="12"/>
  <c r="AK480" i="12"/>
  <c r="AK481" i="12"/>
  <c r="AK482" i="12"/>
  <c r="AK483" i="12"/>
  <c r="AK484" i="12"/>
  <c r="AK485" i="12"/>
  <c r="AK486" i="12"/>
  <c r="AK487" i="12"/>
  <c r="AK488" i="12"/>
  <c r="AK489" i="12"/>
  <c r="AK490" i="12"/>
  <c r="AK491" i="12"/>
  <c r="AK492" i="12"/>
  <c r="AK493" i="12"/>
  <c r="AK494" i="12"/>
  <c r="AK495" i="12"/>
  <c r="AK496" i="12"/>
  <c r="AK497" i="12"/>
  <c r="AK498" i="12"/>
  <c r="AK499" i="12"/>
  <c r="AK500" i="12"/>
  <c r="AK501" i="12"/>
  <c r="AK502" i="12"/>
  <c r="AK503" i="12"/>
  <c r="AK504" i="12"/>
  <c r="AK6" i="12"/>
  <c r="AJ7" i="12"/>
  <c r="AJ8" i="12"/>
  <c r="AJ9" i="12"/>
  <c r="AJ10" i="12"/>
  <c r="AJ11" i="12"/>
  <c r="AJ12" i="12"/>
  <c r="AJ13" i="12"/>
  <c r="AJ14" i="12"/>
  <c r="AJ15" i="12"/>
  <c r="AJ16" i="12"/>
  <c r="AJ17" i="12"/>
  <c r="AJ18" i="12"/>
  <c r="AJ19" i="12"/>
  <c r="AJ20" i="12"/>
  <c r="AJ21" i="12"/>
  <c r="AJ22" i="12"/>
  <c r="AJ23" i="12"/>
  <c r="AJ24" i="12"/>
  <c r="AJ25" i="12"/>
  <c r="AJ26" i="12"/>
  <c r="AJ27" i="12"/>
  <c r="AJ28" i="12"/>
  <c r="AJ29" i="12"/>
  <c r="AJ30" i="12"/>
  <c r="AJ31" i="12"/>
  <c r="AJ32" i="12"/>
  <c r="AJ33" i="12"/>
  <c r="AJ34" i="12"/>
  <c r="AJ35" i="12"/>
  <c r="AJ36" i="12"/>
  <c r="AJ37" i="12"/>
  <c r="AJ38" i="12"/>
  <c r="AJ39" i="12"/>
  <c r="AJ40" i="12"/>
  <c r="AJ41" i="12"/>
  <c r="AJ42" i="12"/>
  <c r="AJ43" i="12"/>
  <c r="AJ44" i="12"/>
  <c r="AJ45" i="12"/>
  <c r="AJ46" i="12"/>
  <c r="AJ47" i="12"/>
  <c r="AJ48" i="12"/>
  <c r="AJ49" i="12"/>
  <c r="AJ50" i="12"/>
  <c r="AJ51" i="12"/>
  <c r="AJ52" i="12"/>
  <c r="AJ53" i="12"/>
  <c r="AJ54" i="12"/>
  <c r="AJ55" i="12"/>
  <c r="AJ56" i="12"/>
  <c r="AJ57" i="12"/>
  <c r="AJ58" i="12"/>
  <c r="AJ59" i="12"/>
  <c r="AJ60" i="12"/>
  <c r="AJ61" i="12"/>
  <c r="AJ62" i="12"/>
  <c r="AJ63" i="12"/>
  <c r="AJ64" i="12"/>
  <c r="AJ65" i="12"/>
  <c r="AJ66" i="12"/>
  <c r="AJ67" i="12"/>
  <c r="AJ68" i="12"/>
  <c r="AJ69" i="12"/>
  <c r="AJ70" i="12"/>
  <c r="AJ71" i="12"/>
  <c r="AJ72" i="12"/>
  <c r="AJ73" i="12"/>
  <c r="AJ74" i="12"/>
  <c r="AJ75" i="12"/>
  <c r="AJ76" i="12"/>
  <c r="AJ77" i="12"/>
  <c r="AJ78" i="12"/>
  <c r="AJ79" i="12"/>
  <c r="AJ80" i="12"/>
  <c r="AJ81" i="12"/>
  <c r="AJ82" i="12"/>
  <c r="AJ83" i="12"/>
  <c r="AJ84" i="12"/>
  <c r="AJ85" i="12"/>
  <c r="AJ86" i="12"/>
  <c r="AJ87" i="12"/>
  <c r="AJ88" i="12"/>
  <c r="AJ89" i="12"/>
  <c r="AJ90" i="12"/>
  <c r="AJ91" i="12"/>
  <c r="AJ92" i="12"/>
  <c r="AJ93" i="12"/>
  <c r="AJ94" i="12"/>
  <c r="AJ95" i="12"/>
  <c r="AJ96" i="12"/>
  <c r="AJ97" i="12"/>
  <c r="AJ98" i="12"/>
  <c r="AJ99" i="12"/>
  <c r="AJ100" i="12"/>
  <c r="AJ101" i="12"/>
  <c r="AJ102" i="12"/>
  <c r="AJ103" i="12"/>
  <c r="AJ104" i="12"/>
  <c r="AJ105" i="12"/>
  <c r="AJ106" i="12"/>
  <c r="AJ107" i="12"/>
  <c r="AJ108" i="12"/>
  <c r="AJ109" i="12"/>
  <c r="AJ110" i="12"/>
  <c r="AJ111" i="12"/>
  <c r="AJ112" i="12"/>
  <c r="AJ113" i="12"/>
  <c r="AJ114" i="12"/>
  <c r="AJ115" i="12"/>
  <c r="AJ116" i="12"/>
  <c r="AJ117" i="12"/>
  <c r="AJ118" i="12"/>
  <c r="AJ119" i="12"/>
  <c r="AJ120" i="12"/>
  <c r="AJ121" i="12"/>
  <c r="AJ122" i="12"/>
  <c r="AJ123" i="12"/>
  <c r="AJ124" i="12"/>
  <c r="AJ125" i="12"/>
  <c r="AJ126" i="12"/>
  <c r="AJ127" i="12"/>
  <c r="AJ128" i="12"/>
  <c r="AJ129" i="12"/>
  <c r="AJ130" i="12"/>
  <c r="AJ131" i="12"/>
  <c r="AJ132" i="12"/>
  <c r="AJ133" i="12"/>
  <c r="AJ134" i="12"/>
  <c r="AJ135" i="12"/>
  <c r="AJ136" i="12"/>
  <c r="AJ137" i="12"/>
  <c r="AJ138" i="12"/>
  <c r="AJ139" i="12"/>
  <c r="AJ140" i="12"/>
  <c r="AJ141" i="12"/>
  <c r="AJ142" i="12"/>
  <c r="AJ143" i="12"/>
  <c r="AJ144" i="12"/>
  <c r="AJ145" i="12"/>
  <c r="AJ146" i="12"/>
  <c r="AJ147" i="12"/>
  <c r="AJ148" i="12"/>
  <c r="AJ149" i="12"/>
  <c r="AJ150" i="12"/>
  <c r="AJ151" i="12"/>
  <c r="AJ152" i="12"/>
  <c r="AJ153" i="12"/>
  <c r="AJ154" i="12"/>
  <c r="AJ155" i="12"/>
  <c r="AJ156" i="12"/>
  <c r="AJ157" i="12"/>
  <c r="AJ158" i="12"/>
  <c r="AJ159" i="12"/>
  <c r="AJ160" i="12"/>
  <c r="AJ161" i="12"/>
  <c r="AJ162" i="12"/>
  <c r="AJ163" i="12"/>
  <c r="AJ164" i="12"/>
  <c r="AJ165" i="12"/>
  <c r="AJ166" i="12"/>
  <c r="AJ167" i="12"/>
  <c r="AJ168" i="12"/>
  <c r="AJ169" i="12"/>
  <c r="AJ170" i="12"/>
  <c r="AJ171" i="12"/>
  <c r="AJ172" i="12"/>
  <c r="AJ173" i="12"/>
  <c r="AJ174" i="12"/>
  <c r="AJ175" i="12"/>
  <c r="AJ176" i="12"/>
  <c r="AJ177" i="12"/>
  <c r="AJ178" i="12"/>
  <c r="AJ179" i="12"/>
  <c r="AJ180" i="12"/>
  <c r="AJ181" i="12"/>
  <c r="AJ182" i="12"/>
  <c r="AJ183" i="12"/>
  <c r="AJ184" i="12"/>
  <c r="AJ185" i="12"/>
  <c r="AJ186" i="12"/>
  <c r="AJ187" i="12"/>
  <c r="AJ188" i="12"/>
  <c r="AJ189" i="12"/>
  <c r="AJ190" i="12"/>
  <c r="AJ191" i="12"/>
  <c r="AJ192" i="12"/>
  <c r="AJ193" i="12"/>
  <c r="AJ194" i="12"/>
  <c r="AJ195" i="12"/>
  <c r="AJ196" i="12"/>
  <c r="AJ197" i="12"/>
  <c r="AJ198" i="12"/>
  <c r="AJ199" i="12"/>
  <c r="AJ200" i="12"/>
  <c r="AJ201" i="12"/>
  <c r="AJ202" i="12"/>
  <c r="AJ203" i="12"/>
  <c r="AJ204" i="12"/>
  <c r="AJ205" i="12"/>
  <c r="AJ206" i="12"/>
  <c r="AJ207" i="12"/>
  <c r="AJ208" i="12"/>
  <c r="AJ209" i="12"/>
  <c r="AJ210" i="12"/>
  <c r="AJ211" i="12"/>
  <c r="AJ212" i="12"/>
  <c r="AJ213" i="12"/>
  <c r="AJ214" i="12"/>
  <c r="AJ215" i="12"/>
  <c r="AJ216" i="12"/>
  <c r="AJ217" i="12"/>
  <c r="AJ218" i="12"/>
  <c r="AJ219" i="12"/>
  <c r="AJ220" i="12"/>
  <c r="AJ221" i="12"/>
  <c r="AJ222" i="12"/>
  <c r="AJ223" i="12"/>
  <c r="AJ224" i="12"/>
  <c r="AJ225" i="12"/>
  <c r="AJ226" i="12"/>
  <c r="AJ227" i="12"/>
  <c r="AJ228" i="12"/>
  <c r="AJ229" i="12"/>
  <c r="AJ230" i="12"/>
  <c r="AJ231" i="12"/>
  <c r="AJ232" i="12"/>
  <c r="AJ233" i="12"/>
  <c r="AJ234" i="12"/>
  <c r="AJ235" i="12"/>
  <c r="AJ236" i="12"/>
  <c r="AJ237" i="12"/>
  <c r="AJ238" i="12"/>
  <c r="AJ239" i="12"/>
  <c r="AJ240" i="12"/>
  <c r="AJ241" i="12"/>
  <c r="AJ242" i="12"/>
  <c r="AJ243" i="12"/>
  <c r="AJ244" i="12"/>
  <c r="AJ245" i="12"/>
  <c r="AJ246" i="12"/>
  <c r="AJ247" i="12"/>
  <c r="AJ248" i="12"/>
  <c r="AJ249" i="12"/>
  <c r="AJ250" i="12"/>
  <c r="AJ251" i="12"/>
  <c r="AJ252" i="12"/>
  <c r="AJ253" i="12"/>
  <c r="AJ254" i="12"/>
  <c r="AJ255" i="12"/>
  <c r="AJ256" i="12"/>
  <c r="AJ257" i="12"/>
  <c r="AJ258" i="12"/>
  <c r="AJ259" i="12"/>
  <c r="AJ260" i="12"/>
  <c r="AJ261" i="12"/>
  <c r="AJ262" i="12"/>
  <c r="AJ263" i="12"/>
  <c r="AJ264" i="12"/>
  <c r="AJ265" i="12"/>
  <c r="AJ266" i="12"/>
  <c r="AJ267" i="12"/>
  <c r="AJ268" i="12"/>
  <c r="AJ269" i="12"/>
  <c r="AJ270" i="12"/>
  <c r="AJ271" i="12"/>
  <c r="AJ272" i="12"/>
  <c r="AJ273" i="12"/>
  <c r="AJ274" i="12"/>
  <c r="AJ275" i="12"/>
  <c r="AJ276" i="12"/>
  <c r="AJ277" i="12"/>
  <c r="AJ278" i="12"/>
  <c r="AJ279" i="12"/>
  <c r="AJ280" i="12"/>
  <c r="AJ281" i="12"/>
  <c r="AJ282" i="12"/>
  <c r="AJ283" i="12"/>
  <c r="AJ284" i="12"/>
  <c r="AJ285" i="12"/>
  <c r="AJ286" i="12"/>
  <c r="AJ287" i="12"/>
  <c r="AJ288" i="12"/>
  <c r="AJ289" i="12"/>
  <c r="AJ290" i="12"/>
  <c r="AJ291" i="12"/>
  <c r="AJ292" i="12"/>
  <c r="AJ293" i="12"/>
  <c r="AJ294" i="12"/>
  <c r="AJ295" i="12"/>
  <c r="AJ296" i="12"/>
  <c r="AJ297" i="12"/>
  <c r="AJ298" i="12"/>
  <c r="AJ299" i="12"/>
  <c r="AJ300" i="12"/>
  <c r="AJ301" i="12"/>
  <c r="AJ302" i="12"/>
  <c r="AJ303" i="12"/>
  <c r="AJ304" i="12"/>
  <c r="AJ305" i="12"/>
  <c r="AJ306" i="12"/>
  <c r="AJ307" i="12"/>
  <c r="AJ308" i="12"/>
  <c r="AJ309" i="12"/>
  <c r="AJ310" i="12"/>
  <c r="AJ311" i="12"/>
  <c r="AJ312" i="12"/>
  <c r="AJ313" i="12"/>
  <c r="AJ314" i="12"/>
  <c r="AJ315" i="12"/>
  <c r="AJ316" i="12"/>
  <c r="AJ317" i="12"/>
  <c r="AJ318" i="12"/>
  <c r="AJ319" i="12"/>
  <c r="AJ320" i="12"/>
  <c r="AJ321" i="12"/>
  <c r="AJ322" i="12"/>
  <c r="AJ323" i="12"/>
  <c r="AJ324" i="12"/>
  <c r="AJ325" i="12"/>
  <c r="AJ326" i="12"/>
  <c r="AJ327" i="12"/>
  <c r="AJ328" i="12"/>
  <c r="AJ329" i="12"/>
  <c r="AJ330" i="12"/>
  <c r="AJ331" i="12"/>
  <c r="AJ332" i="12"/>
  <c r="AJ333" i="12"/>
  <c r="AJ334" i="12"/>
  <c r="AJ335" i="12"/>
  <c r="AJ336" i="12"/>
  <c r="AJ337" i="12"/>
  <c r="AJ338" i="12"/>
  <c r="AJ339" i="12"/>
  <c r="AJ340" i="12"/>
  <c r="AJ341" i="12"/>
  <c r="AJ342" i="12"/>
  <c r="AJ343" i="12"/>
  <c r="AJ344" i="12"/>
  <c r="AJ345" i="12"/>
  <c r="AJ346" i="12"/>
  <c r="AJ347" i="12"/>
  <c r="AJ348" i="12"/>
  <c r="AJ349" i="12"/>
  <c r="AJ350" i="12"/>
  <c r="AJ351" i="12"/>
  <c r="AJ352" i="12"/>
  <c r="AJ353" i="12"/>
  <c r="AJ354" i="12"/>
  <c r="AJ355" i="12"/>
  <c r="AJ356" i="12"/>
  <c r="AJ357" i="12"/>
  <c r="AJ358" i="12"/>
  <c r="AJ359" i="12"/>
  <c r="AJ360" i="12"/>
  <c r="AJ361" i="12"/>
  <c r="AJ362" i="12"/>
  <c r="AJ363" i="12"/>
  <c r="AJ364" i="12"/>
  <c r="AJ365" i="12"/>
  <c r="AJ366" i="12"/>
  <c r="AJ367" i="12"/>
  <c r="AJ368" i="12"/>
  <c r="AJ369" i="12"/>
  <c r="AJ370" i="12"/>
  <c r="AJ371" i="12"/>
  <c r="AJ372" i="12"/>
  <c r="AJ373" i="12"/>
  <c r="AJ374" i="12"/>
  <c r="AJ375" i="12"/>
  <c r="AJ376" i="12"/>
  <c r="AJ377" i="12"/>
  <c r="AJ378" i="12"/>
  <c r="AJ379" i="12"/>
  <c r="AJ380" i="12"/>
  <c r="AJ381" i="12"/>
  <c r="AJ382" i="12"/>
  <c r="AJ383" i="12"/>
  <c r="AJ384" i="12"/>
  <c r="AJ385" i="12"/>
  <c r="AJ386" i="12"/>
  <c r="AJ387" i="12"/>
  <c r="AJ388" i="12"/>
  <c r="AJ389" i="12"/>
  <c r="AJ390" i="12"/>
  <c r="AJ391" i="12"/>
  <c r="AJ392" i="12"/>
  <c r="AJ393" i="12"/>
  <c r="AJ394" i="12"/>
  <c r="AJ395" i="12"/>
  <c r="AJ396" i="12"/>
  <c r="AJ397" i="12"/>
  <c r="AJ398" i="12"/>
  <c r="AJ399" i="12"/>
  <c r="AJ400" i="12"/>
  <c r="AJ401" i="12"/>
  <c r="AJ402" i="12"/>
  <c r="AJ403" i="12"/>
  <c r="AJ404" i="12"/>
  <c r="AJ405" i="12"/>
  <c r="AJ406" i="12"/>
  <c r="AJ407" i="12"/>
  <c r="AJ408" i="12"/>
  <c r="AJ409" i="12"/>
  <c r="AJ410" i="12"/>
  <c r="AJ411" i="12"/>
  <c r="AJ412" i="12"/>
  <c r="AJ413" i="12"/>
  <c r="AJ414" i="12"/>
  <c r="AJ415" i="12"/>
  <c r="AJ416" i="12"/>
  <c r="AJ417" i="12"/>
  <c r="AJ418" i="12"/>
  <c r="AJ419" i="12"/>
  <c r="AJ420" i="12"/>
  <c r="AJ421" i="12"/>
  <c r="AJ422" i="12"/>
  <c r="AJ423" i="12"/>
  <c r="AJ424" i="12"/>
  <c r="AJ425" i="12"/>
  <c r="AJ426" i="12"/>
  <c r="AJ427" i="12"/>
  <c r="AJ428" i="12"/>
  <c r="AJ429" i="12"/>
  <c r="AJ430" i="12"/>
  <c r="AJ431" i="12"/>
  <c r="AJ432" i="12"/>
  <c r="AJ433" i="12"/>
  <c r="AJ434" i="12"/>
  <c r="AJ435" i="12"/>
  <c r="AJ436" i="12"/>
  <c r="AJ437" i="12"/>
  <c r="AJ438" i="12"/>
  <c r="AJ439" i="12"/>
  <c r="AJ440" i="12"/>
  <c r="AJ441" i="12"/>
  <c r="AJ442" i="12"/>
  <c r="AJ443" i="12"/>
  <c r="AJ444" i="12"/>
  <c r="AJ445" i="12"/>
  <c r="AJ446" i="12"/>
  <c r="AJ447" i="12"/>
  <c r="AJ448" i="12"/>
  <c r="AJ449" i="12"/>
  <c r="AJ450" i="12"/>
  <c r="AJ451" i="12"/>
  <c r="AJ452" i="12"/>
  <c r="AJ453" i="12"/>
  <c r="AJ454" i="12"/>
  <c r="AJ455" i="12"/>
  <c r="AJ456" i="12"/>
  <c r="AJ457" i="12"/>
  <c r="AJ458" i="12"/>
  <c r="AJ459" i="12"/>
  <c r="AJ460" i="12"/>
  <c r="AJ461" i="12"/>
  <c r="AJ462" i="12"/>
  <c r="AJ463" i="12"/>
  <c r="AJ464" i="12"/>
  <c r="AJ465" i="12"/>
  <c r="AJ466" i="12"/>
  <c r="AJ467" i="12"/>
  <c r="AJ468" i="12"/>
  <c r="AJ469" i="12"/>
  <c r="AJ470" i="12"/>
  <c r="AJ471" i="12"/>
  <c r="AJ472" i="12"/>
  <c r="AJ473" i="12"/>
  <c r="AJ474" i="12"/>
  <c r="AJ475" i="12"/>
  <c r="AJ476" i="12"/>
  <c r="AJ477" i="12"/>
  <c r="AJ478" i="12"/>
  <c r="AJ479" i="12"/>
  <c r="AJ480" i="12"/>
  <c r="AJ481" i="12"/>
  <c r="AJ482" i="12"/>
  <c r="AJ483" i="12"/>
  <c r="AJ484" i="12"/>
  <c r="AJ485" i="12"/>
  <c r="AJ486" i="12"/>
  <c r="AJ487" i="12"/>
  <c r="AJ488" i="12"/>
  <c r="AJ489" i="12"/>
  <c r="AJ490" i="12"/>
  <c r="AJ491" i="12"/>
  <c r="AJ492" i="12"/>
  <c r="AJ493" i="12"/>
  <c r="AJ494" i="12"/>
  <c r="AJ495" i="12"/>
  <c r="AJ496" i="12"/>
  <c r="AJ497" i="12"/>
  <c r="AJ498" i="12"/>
  <c r="AJ499" i="12"/>
  <c r="AJ500" i="12"/>
  <c r="AJ501" i="12"/>
  <c r="AJ502" i="12"/>
  <c r="AJ503" i="12"/>
  <c r="AJ504" i="12"/>
  <c r="AJ6" i="12"/>
  <c r="AI7" i="12"/>
  <c r="AI8" i="12"/>
  <c r="AI9" i="12"/>
  <c r="AI10" i="12"/>
  <c r="AI11" i="12"/>
  <c r="AI12" i="12"/>
  <c r="AI13" i="12"/>
  <c r="AI14" i="12"/>
  <c r="AI15" i="12"/>
  <c r="AI16" i="12"/>
  <c r="AI17" i="12"/>
  <c r="AI18" i="12"/>
  <c r="AI19" i="12"/>
  <c r="AI20" i="12"/>
  <c r="AI21" i="12"/>
  <c r="AI22" i="12"/>
  <c r="AI23" i="12"/>
  <c r="AI24" i="12"/>
  <c r="AI25" i="12"/>
  <c r="AI26" i="12"/>
  <c r="AI27" i="12"/>
  <c r="AI28" i="12"/>
  <c r="AI29" i="12"/>
  <c r="AI30" i="12"/>
  <c r="AI31" i="12"/>
  <c r="AI32" i="12"/>
  <c r="AI33" i="12"/>
  <c r="AI34" i="12"/>
  <c r="AI35" i="12"/>
  <c r="AI36" i="12"/>
  <c r="AI37" i="12"/>
  <c r="AI38" i="12"/>
  <c r="AI39" i="12"/>
  <c r="AI40" i="12"/>
  <c r="AI41" i="12"/>
  <c r="AI42" i="12"/>
  <c r="AI43" i="12"/>
  <c r="AI44" i="12"/>
  <c r="AI45" i="12"/>
  <c r="AI46" i="12"/>
  <c r="AI47" i="12"/>
  <c r="AI48" i="12"/>
  <c r="AI49" i="12"/>
  <c r="AI50" i="12"/>
  <c r="AI51" i="12"/>
  <c r="AI52" i="12"/>
  <c r="AI53" i="12"/>
  <c r="AI54" i="12"/>
  <c r="AI55" i="12"/>
  <c r="AI56" i="12"/>
  <c r="AI57" i="12"/>
  <c r="AI58" i="12"/>
  <c r="AI59" i="12"/>
  <c r="AI60" i="12"/>
  <c r="AI61" i="12"/>
  <c r="AI62" i="12"/>
  <c r="AI63" i="12"/>
  <c r="AI64" i="12"/>
  <c r="AI65" i="12"/>
  <c r="AI66" i="12"/>
  <c r="AI67" i="12"/>
  <c r="AI68" i="12"/>
  <c r="AI69" i="12"/>
  <c r="AI70" i="12"/>
  <c r="AI71" i="12"/>
  <c r="AI72" i="12"/>
  <c r="AI73" i="12"/>
  <c r="AI74" i="12"/>
  <c r="AI75" i="12"/>
  <c r="AI76" i="12"/>
  <c r="AI77" i="12"/>
  <c r="AI78" i="12"/>
  <c r="AI79" i="12"/>
  <c r="AI80" i="12"/>
  <c r="AI81" i="12"/>
  <c r="AI82" i="12"/>
  <c r="AI83" i="12"/>
  <c r="AI84" i="12"/>
  <c r="AI85" i="12"/>
  <c r="AI86" i="12"/>
  <c r="AI87" i="12"/>
  <c r="AI88" i="12"/>
  <c r="AI89" i="12"/>
  <c r="AI90" i="12"/>
  <c r="AI91" i="12"/>
  <c r="AI92" i="12"/>
  <c r="AI93" i="12"/>
  <c r="AI94" i="12"/>
  <c r="AI95" i="12"/>
  <c r="AI96" i="12"/>
  <c r="AI97" i="12"/>
  <c r="AI98" i="12"/>
  <c r="AI99" i="12"/>
  <c r="AI100" i="12"/>
  <c r="AI101" i="12"/>
  <c r="AI102" i="12"/>
  <c r="AI103" i="12"/>
  <c r="AI104" i="12"/>
  <c r="AI105" i="12"/>
  <c r="AI106" i="12"/>
  <c r="AI107" i="12"/>
  <c r="AI108" i="12"/>
  <c r="AI109" i="12"/>
  <c r="AI110" i="12"/>
  <c r="AI111" i="12"/>
  <c r="AI112" i="12"/>
  <c r="AI113" i="12"/>
  <c r="AI114" i="12"/>
  <c r="AI115" i="12"/>
  <c r="AI116" i="12"/>
  <c r="AI117" i="12"/>
  <c r="AI118" i="12"/>
  <c r="AI119" i="12"/>
  <c r="AI120" i="12"/>
  <c r="AI121" i="12"/>
  <c r="AI122" i="12"/>
  <c r="AI123" i="12"/>
  <c r="AI124" i="12"/>
  <c r="AI125" i="12"/>
  <c r="AI126" i="12"/>
  <c r="AI127" i="12"/>
  <c r="AI128" i="12"/>
  <c r="AI129" i="12"/>
  <c r="AI130" i="12"/>
  <c r="AI131" i="12"/>
  <c r="AI132" i="12"/>
  <c r="AI133" i="12"/>
  <c r="AI134" i="12"/>
  <c r="AI135" i="12"/>
  <c r="AI136" i="12"/>
  <c r="AI137" i="12"/>
  <c r="AI138" i="12"/>
  <c r="AI139" i="12"/>
  <c r="AI140" i="12"/>
  <c r="AI141" i="12"/>
  <c r="AI142" i="12"/>
  <c r="AI143" i="12"/>
  <c r="AI144" i="12"/>
  <c r="AI145" i="12"/>
  <c r="AI146" i="12"/>
  <c r="AI147" i="12"/>
  <c r="AI148" i="12"/>
  <c r="AI149" i="12"/>
  <c r="AI150" i="12"/>
  <c r="AI151" i="12"/>
  <c r="AI152" i="12"/>
  <c r="AI153" i="12"/>
  <c r="AI154" i="12"/>
  <c r="AI155" i="12"/>
  <c r="AI156" i="12"/>
  <c r="AI157" i="12"/>
  <c r="AI158" i="12"/>
  <c r="AI159" i="12"/>
  <c r="AI160" i="12"/>
  <c r="AI161" i="12"/>
  <c r="AI162" i="12"/>
  <c r="AI163" i="12"/>
  <c r="AI164" i="12"/>
  <c r="AI165" i="12"/>
  <c r="AI166" i="12"/>
  <c r="AI167" i="12"/>
  <c r="AI168" i="12"/>
  <c r="AI169" i="12"/>
  <c r="AI170" i="12"/>
  <c r="AI171" i="12"/>
  <c r="AI172" i="12"/>
  <c r="AI173" i="12"/>
  <c r="AI174" i="12"/>
  <c r="AI175" i="12"/>
  <c r="AI176" i="12"/>
  <c r="AI177" i="12"/>
  <c r="AI178" i="12"/>
  <c r="AI179" i="12"/>
  <c r="AI180" i="12"/>
  <c r="AI181" i="12"/>
  <c r="AI182" i="12"/>
  <c r="AI183" i="12"/>
  <c r="AI184" i="12"/>
  <c r="AI185" i="12"/>
  <c r="AI186" i="12"/>
  <c r="AI187" i="12"/>
  <c r="AI188" i="12"/>
  <c r="AI189" i="12"/>
  <c r="AI190" i="12"/>
  <c r="AI191" i="12"/>
  <c r="AI192" i="12"/>
  <c r="AI193" i="12"/>
  <c r="AI194" i="12"/>
  <c r="AI195" i="12"/>
  <c r="AI196" i="12"/>
  <c r="AI197" i="12"/>
  <c r="AI198" i="12"/>
  <c r="AI199" i="12"/>
  <c r="AI200" i="12"/>
  <c r="AI201" i="12"/>
  <c r="AI202" i="12"/>
  <c r="AI203" i="12"/>
  <c r="AI204" i="12"/>
  <c r="AI205" i="12"/>
  <c r="AI206" i="12"/>
  <c r="AI207" i="12"/>
  <c r="AI208" i="12"/>
  <c r="AI209" i="12"/>
  <c r="AI210" i="12"/>
  <c r="AI211" i="12"/>
  <c r="AI212" i="12"/>
  <c r="AI213" i="12"/>
  <c r="AI214" i="12"/>
  <c r="AI215" i="12"/>
  <c r="AI216" i="12"/>
  <c r="AI217" i="12"/>
  <c r="AI218" i="12"/>
  <c r="AI219" i="12"/>
  <c r="AI220" i="12"/>
  <c r="AI221" i="12"/>
  <c r="AI222" i="12"/>
  <c r="AI223" i="12"/>
  <c r="AI224" i="12"/>
  <c r="AI225" i="12"/>
  <c r="AI226" i="12"/>
  <c r="AI227" i="12"/>
  <c r="AI228" i="12"/>
  <c r="AI229" i="12"/>
  <c r="AI230" i="12"/>
  <c r="AI231" i="12"/>
  <c r="AI232" i="12"/>
  <c r="AI233" i="12"/>
  <c r="AI234" i="12"/>
  <c r="AI235" i="12"/>
  <c r="AI236" i="12"/>
  <c r="AI237" i="12"/>
  <c r="AI238" i="12"/>
  <c r="AI239" i="12"/>
  <c r="AI240" i="12"/>
  <c r="AI241" i="12"/>
  <c r="AI242" i="12"/>
  <c r="AI243" i="12"/>
  <c r="AI244" i="12"/>
  <c r="AI245" i="12"/>
  <c r="AI246" i="12"/>
  <c r="AI247" i="12"/>
  <c r="AI248" i="12"/>
  <c r="AI249" i="12"/>
  <c r="AI250" i="12"/>
  <c r="AI251" i="12"/>
  <c r="AI252" i="12"/>
  <c r="AI253" i="12"/>
  <c r="AI254" i="12"/>
  <c r="AI255" i="12"/>
  <c r="AI256" i="12"/>
  <c r="AI257" i="12"/>
  <c r="AI258" i="12"/>
  <c r="AI259" i="12"/>
  <c r="AI260" i="12"/>
  <c r="AI261" i="12"/>
  <c r="AI262" i="12"/>
  <c r="AI263" i="12"/>
  <c r="AI264" i="12"/>
  <c r="AI265" i="12"/>
  <c r="AI266" i="12"/>
  <c r="AI267" i="12"/>
  <c r="AI268" i="12"/>
  <c r="AI269" i="12"/>
  <c r="AI270" i="12"/>
  <c r="AI271" i="12"/>
  <c r="AI272" i="12"/>
  <c r="AI273" i="12"/>
  <c r="AI274" i="12"/>
  <c r="AI275" i="12"/>
  <c r="AI276" i="12"/>
  <c r="AI277" i="12"/>
  <c r="AI278" i="12"/>
  <c r="AI279" i="12"/>
  <c r="AI280" i="12"/>
  <c r="AI281" i="12"/>
  <c r="AI282" i="12"/>
  <c r="AI283" i="12"/>
  <c r="AI284" i="12"/>
  <c r="AI285" i="12"/>
  <c r="AI286" i="12"/>
  <c r="AI287" i="12"/>
  <c r="AI288" i="12"/>
  <c r="AI289" i="12"/>
  <c r="AI290" i="12"/>
  <c r="AI291" i="12"/>
  <c r="AI292" i="12"/>
  <c r="AI293" i="12"/>
  <c r="AI294" i="12"/>
  <c r="AI295" i="12"/>
  <c r="AI296" i="12"/>
  <c r="AI297" i="12"/>
  <c r="AI298" i="12"/>
  <c r="AI299" i="12"/>
  <c r="AI300" i="12"/>
  <c r="AI301" i="12"/>
  <c r="AI302" i="12"/>
  <c r="AI303" i="12"/>
  <c r="AI304" i="12"/>
  <c r="AI305" i="12"/>
  <c r="AI306" i="12"/>
  <c r="AI307" i="12"/>
  <c r="AI308" i="12"/>
  <c r="AI309" i="12"/>
  <c r="AI310" i="12"/>
  <c r="AI311" i="12"/>
  <c r="AI312" i="12"/>
  <c r="AI313" i="12"/>
  <c r="AI314" i="12"/>
  <c r="AI315" i="12"/>
  <c r="AI316" i="12"/>
  <c r="AI317" i="12"/>
  <c r="AI318" i="12"/>
  <c r="AI319" i="12"/>
  <c r="AI320" i="12"/>
  <c r="AI321" i="12"/>
  <c r="AI322" i="12"/>
  <c r="AI323" i="12"/>
  <c r="AI324" i="12"/>
  <c r="AI325" i="12"/>
  <c r="AI326" i="12"/>
  <c r="AI327" i="12"/>
  <c r="AI328" i="12"/>
  <c r="AI329" i="12"/>
  <c r="AI330" i="12"/>
  <c r="AI331" i="12"/>
  <c r="AI332" i="12"/>
  <c r="AI333" i="12"/>
  <c r="AI334" i="12"/>
  <c r="AI335" i="12"/>
  <c r="AI336" i="12"/>
  <c r="AI337" i="12"/>
  <c r="AI338" i="12"/>
  <c r="AI339" i="12"/>
  <c r="AI340" i="12"/>
  <c r="AI341" i="12"/>
  <c r="AI342" i="12"/>
  <c r="AI343" i="12"/>
  <c r="AI344" i="12"/>
  <c r="AI345" i="12"/>
  <c r="AI346" i="12"/>
  <c r="AI347" i="12"/>
  <c r="AI348" i="12"/>
  <c r="AI349" i="12"/>
  <c r="AI350" i="12"/>
  <c r="AI351" i="12"/>
  <c r="AI352" i="12"/>
  <c r="AI353" i="12"/>
  <c r="AI354" i="12"/>
  <c r="AI355" i="12"/>
  <c r="AI356" i="12"/>
  <c r="AI357" i="12"/>
  <c r="AI358" i="12"/>
  <c r="AI359" i="12"/>
  <c r="AI360" i="12"/>
  <c r="AI361" i="12"/>
  <c r="AI362" i="12"/>
  <c r="AI363" i="12"/>
  <c r="AI364" i="12"/>
  <c r="AI365" i="12"/>
  <c r="AI366" i="12"/>
  <c r="AI367" i="12"/>
  <c r="AI368" i="12"/>
  <c r="AI369" i="12"/>
  <c r="AI370" i="12"/>
  <c r="AI371" i="12"/>
  <c r="AI372" i="12"/>
  <c r="AI373" i="12"/>
  <c r="AI374" i="12"/>
  <c r="AI375" i="12"/>
  <c r="AI376" i="12"/>
  <c r="AI377" i="12"/>
  <c r="AI378" i="12"/>
  <c r="AI379" i="12"/>
  <c r="AI380" i="12"/>
  <c r="AI381" i="12"/>
  <c r="AI382" i="12"/>
  <c r="AI383" i="12"/>
  <c r="AI384" i="12"/>
  <c r="AI385" i="12"/>
  <c r="AI386" i="12"/>
  <c r="AI387" i="12"/>
  <c r="AI388" i="12"/>
  <c r="AI389" i="12"/>
  <c r="AI390" i="12"/>
  <c r="AI391" i="12"/>
  <c r="AI392" i="12"/>
  <c r="AI393" i="12"/>
  <c r="AI394" i="12"/>
  <c r="AI395" i="12"/>
  <c r="AI396" i="12"/>
  <c r="AI397" i="12"/>
  <c r="AI398" i="12"/>
  <c r="AI399" i="12"/>
  <c r="AI400" i="12"/>
  <c r="AI401" i="12"/>
  <c r="AI402" i="12"/>
  <c r="AI403" i="12"/>
  <c r="AI404" i="12"/>
  <c r="AI405" i="12"/>
  <c r="AI406" i="12"/>
  <c r="AI407" i="12"/>
  <c r="AI408" i="12"/>
  <c r="AI409" i="12"/>
  <c r="AI410" i="12"/>
  <c r="AI411" i="12"/>
  <c r="AI412" i="12"/>
  <c r="AI413" i="12"/>
  <c r="AI414" i="12"/>
  <c r="AI415" i="12"/>
  <c r="AI416" i="12"/>
  <c r="AI417" i="12"/>
  <c r="AI418" i="12"/>
  <c r="AI419" i="12"/>
  <c r="AI420" i="12"/>
  <c r="AI421" i="12"/>
  <c r="AI422" i="12"/>
  <c r="AI423" i="12"/>
  <c r="AI424" i="12"/>
  <c r="AI425" i="12"/>
  <c r="AI426" i="12"/>
  <c r="AI427" i="12"/>
  <c r="AI428" i="12"/>
  <c r="AI429" i="12"/>
  <c r="AI430" i="12"/>
  <c r="AI431" i="12"/>
  <c r="AI432" i="12"/>
  <c r="AI433" i="12"/>
  <c r="AI434" i="12"/>
  <c r="AI435" i="12"/>
  <c r="AI436" i="12"/>
  <c r="AI437" i="12"/>
  <c r="AI438" i="12"/>
  <c r="AI439" i="12"/>
  <c r="AI440" i="12"/>
  <c r="AI441" i="12"/>
  <c r="AI442" i="12"/>
  <c r="AI443" i="12"/>
  <c r="AI444" i="12"/>
  <c r="AI445" i="12"/>
  <c r="AI446" i="12"/>
  <c r="AI447" i="12"/>
  <c r="AI448" i="12"/>
  <c r="AI449" i="12"/>
  <c r="AI450" i="12"/>
  <c r="AI451" i="12"/>
  <c r="AI452" i="12"/>
  <c r="AI453" i="12"/>
  <c r="AI454" i="12"/>
  <c r="AI455" i="12"/>
  <c r="AI456" i="12"/>
  <c r="AI457" i="12"/>
  <c r="AI458" i="12"/>
  <c r="AI459" i="12"/>
  <c r="AI460" i="12"/>
  <c r="AI461" i="12"/>
  <c r="AI462" i="12"/>
  <c r="AI463" i="12"/>
  <c r="AI464" i="12"/>
  <c r="AI465" i="12"/>
  <c r="AI466" i="12"/>
  <c r="AI467" i="12"/>
  <c r="AI468" i="12"/>
  <c r="AI469" i="12"/>
  <c r="AI470" i="12"/>
  <c r="AI471" i="12"/>
  <c r="AI472" i="12"/>
  <c r="AI473" i="12"/>
  <c r="AI474" i="12"/>
  <c r="AI475" i="12"/>
  <c r="AI476" i="12"/>
  <c r="AI477" i="12"/>
  <c r="AI478" i="12"/>
  <c r="AI479" i="12"/>
  <c r="AI480" i="12"/>
  <c r="AI481" i="12"/>
  <c r="AI482" i="12"/>
  <c r="AI483" i="12"/>
  <c r="AI484" i="12"/>
  <c r="AI485" i="12"/>
  <c r="AI486" i="12"/>
  <c r="AI487" i="12"/>
  <c r="AI488" i="12"/>
  <c r="AI489" i="12"/>
  <c r="AI490" i="12"/>
  <c r="AI491" i="12"/>
  <c r="AI492" i="12"/>
  <c r="AI493" i="12"/>
  <c r="AI494" i="12"/>
  <c r="AI495" i="12"/>
  <c r="AI496" i="12"/>
  <c r="AI497" i="12"/>
  <c r="AI498" i="12"/>
  <c r="AI499" i="12"/>
  <c r="AI500" i="12"/>
  <c r="AI501" i="12"/>
  <c r="AI502" i="12"/>
  <c r="AI503" i="12"/>
  <c r="AI504" i="12"/>
  <c r="AI6" i="12"/>
  <c r="AH7" i="12"/>
  <c r="AH8" i="12"/>
  <c r="AH9" i="12"/>
  <c r="AH10" i="12"/>
  <c r="AH11" i="12"/>
  <c r="AH12" i="12"/>
  <c r="AH13" i="12"/>
  <c r="AH14" i="12"/>
  <c r="AH15" i="12"/>
  <c r="AH16" i="12"/>
  <c r="AH17" i="12"/>
  <c r="AH18" i="12"/>
  <c r="AH19" i="12"/>
  <c r="AH20" i="12"/>
  <c r="AH21" i="12"/>
  <c r="AH22" i="12"/>
  <c r="AH23" i="12"/>
  <c r="AH24" i="12"/>
  <c r="AH25" i="12"/>
  <c r="AH26" i="12"/>
  <c r="AH27" i="12"/>
  <c r="AH28" i="12"/>
  <c r="AH29" i="12"/>
  <c r="AH30" i="12"/>
  <c r="AH31" i="12"/>
  <c r="AH32" i="12"/>
  <c r="AH33" i="12"/>
  <c r="AH34" i="12"/>
  <c r="AH35" i="12"/>
  <c r="AH36" i="12"/>
  <c r="AH37" i="12"/>
  <c r="AH38" i="12"/>
  <c r="AH39" i="12"/>
  <c r="AH40" i="12"/>
  <c r="AH41" i="12"/>
  <c r="AH42" i="12"/>
  <c r="AH43" i="12"/>
  <c r="AH44" i="12"/>
  <c r="AH45" i="12"/>
  <c r="AH46" i="12"/>
  <c r="AH47" i="12"/>
  <c r="AH48" i="12"/>
  <c r="AH49" i="12"/>
  <c r="AH50" i="12"/>
  <c r="AH51" i="12"/>
  <c r="AH52" i="12"/>
  <c r="AH53" i="12"/>
  <c r="AH54" i="12"/>
  <c r="AH55" i="12"/>
  <c r="AH56" i="12"/>
  <c r="AH57" i="12"/>
  <c r="AH58" i="12"/>
  <c r="AH59" i="12"/>
  <c r="AH60" i="12"/>
  <c r="AH61" i="12"/>
  <c r="AH62" i="12"/>
  <c r="AH63" i="12"/>
  <c r="AH64" i="12"/>
  <c r="AH65" i="12"/>
  <c r="AH66" i="12"/>
  <c r="AH67" i="12"/>
  <c r="AH68" i="12"/>
  <c r="AH69" i="12"/>
  <c r="AH70" i="12"/>
  <c r="AH71" i="12"/>
  <c r="AH72" i="12"/>
  <c r="AH73" i="12"/>
  <c r="AH74" i="12"/>
  <c r="AH75" i="12"/>
  <c r="AH76" i="12"/>
  <c r="AH77" i="12"/>
  <c r="AH78" i="12"/>
  <c r="AH79" i="12"/>
  <c r="AH80" i="12"/>
  <c r="AH81" i="12"/>
  <c r="AH82" i="12"/>
  <c r="AH83" i="12"/>
  <c r="AH84" i="12"/>
  <c r="AH85" i="12"/>
  <c r="AH86" i="12"/>
  <c r="AH87" i="12"/>
  <c r="AH88" i="12"/>
  <c r="AH89" i="12"/>
  <c r="AH90" i="12"/>
  <c r="AH91" i="12"/>
  <c r="AH92" i="12"/>
  <c r="AH93" i="12"/>
  <c r="AH94" i="12"/>
  <c r="AH95" i="12"/>
  <c r="AH96" i="12"/>
  <c r="AH97" i="12"/>
  <c r="AH98" i="12"/>
  <c r="AH99" i="12"/>
  <c r="AH100" i="12"/>
  <c r="AH101" i="12"/>
  <c r="AH102" i="12"/>
  <c r="AH103" i="12"/>
  <c r="AH104" i="12"/>
  <c r="AH105" i="12"/>
  <c r="AH106" i="12"/>
  <c r="AH107" i="12"/>
  <c r="AH108" i="12"/>
  <c r="AH109" i="12"/>
  <c r="AH110" i="12"/>
  <c r="AH111" i="12"/>
  <c r="AH112" i="12"/>
  <c r="AH113" i="12"/>
  <c r="AH114" i="12"/>
  <c r="AH115" i="12"/>
  <c r="AH116" i="12"/>
  <c r="AH117" i="12"/>
  <c r="AH118" i="12"/>
  <c r="AH119" i="12"/>
  <c r="AH120" i="12"/>
  <c r="AH121" i="12"/>
  <c r="AH122" i="12"/>
  <c r="AH123" i="12"/>
  <c r="AH124" i="12"/>
  <c r="AH125" i="12"/>
  <c r="AH126" i="12"/>
  <c r="AH127" i="12"/>
  <c r="AH128" i="12"/>
  <c r="AH129" i="12"/>
  <c r="AH130" i="12"/>
  <c r="AH131" i="12"/>
  <c r="AH132" i="12"/>
  <c r="AH133" i="12"/>
  <c r="AH134" i="12"/>
  <c r="AH135" i="12"/>
  <c r="AH136" i="12"/>
  <c r="AH137" i="12"/>
  <c r="AH138" i="12"/>
  <c r="AH139" i="12"/>
  <c r="AH140" i="12"/>
  <c r="AH141" i="12"/>
  <c r="AH142" i="12"/>
  <c r="AH143" i="12"/>
  <c r="AH144" i="12"/>
  <c r="AH145" i="12"/>
  <c r="AH146" i="12"/>
  <c r="AH147" i="12"/>
  <c r="AH148" i="12"/>
  <c r="AH149" i="12"/>
  <c r="AH150" i="12"/>
  <c r="AH151" i="12"/>
  <c r="AH152" i="12"/>
  <c r="AH153" i="12"/>
  <c r="AH154" i="12"/>
  <c r="AH155" i="12"/>
  <c r="AH156" i="12"/>
  <c r="AH157" i="12"/>
  <c r="AH158" i="12"/>
  <c r="AH159" i="12"/>
  <c r="AH160" i="12"/>
  <c r="AH161" i="12"/>
  <c r="AH162" i="12"/>
  <c r="AH163" i="12"/>
  <c r="AH164" i="12"/>
  <c r="AH165" i="12"/>
  <c r="AH166" i="12"/>
  <c r="AH167" i="12"/>
  <c r="AH168" i="12"/>
  <c r="AH169" i="12"/>
  <c r="AH170" i="12"/>
  <c r="AH171" i="12"/>
  <c r="AH172" i="12"/>
  <c r="AH173" i="12"/>
  <c r="AH174" i="12"/>
  <c r="AH175" i="12"/>
  <c r="AH176" i="12"/>
  <c r="AH177" i="12"/>
  <c r="AH178" i="12"/>
  <c r="AH179" i="12"/>
  <c r="AH180" i="12"/>
  <c r="AH181" i="12"/>
  <c r="AH182" i="12"/>
  <c r="AH183" i="12"/>
  <c r="AH184" i="12"/>
  <c r="AH185" i="12"/>
  <c r="AH186" i="12"/>
  <c r="AH187" i="12"/>
  <c r="AH188" i="12"/>
  <c r="AH189" i="12"/>
  <c r="AH190" i="12"/>
  <c r="AH191" i="12"/>
  <c r="AH192" i="12"/>
  <c r="AH193" i="12"/>
  <c r="AH194" i="12"/>
  <c r="AH195" i="12"/>
  <c r="AH196" i="12"/>
  <c r="AH197" i="12"/>
  <c r="AH198" i="12"/>
  <c r="AH199" i="12"/>
  <c r="AH200" i="12"/>
  <c r="AH201" i="12"/>
  <c r="AH202" i="12"/>
  <c r="AH203" i="12"/>
  <c r="AH204" i="12"/>
  <c r="AH205" i="12"/>
  <c r="AH206" i="12"/>
  <c r="AH207" i="12"/>
  <c r="AH208" i="12"/>
  <c r="AH209" i="12"/>
  <c r="AH210" i="12"/>
  <c r="AH211" i="12"/>
  <c r="AH212" i="12"/>
  <c r="AH213" i="12"/>
  <c r="AH214" i="12"/>
  <c r="AH215" i="12"/>
  <c r="AH216" i="12"/>
  <c r="AH217" i="12"/>
  <c r="AH218" i="12"/>
  <c r="AH219" i="12"/>
  <c r="AH220" i="12"/>
  <c r="AH221" i="12"/>
  <c r="AH222" i="12"/>
  <c r="AH223" i="12"/>
  <c r="AH224" i="12"/>
  <c r="AH225" i="12"/>
  <c r="AH226" i="12"/>
  <c r="AH227" i="12"/>
  <c r="AH228" i="12"/>
  <c r="AH229" i="12"/>
  <c r="AH230" i="12"/>
  <c r="AH231" i="12"/>
  <c r="AH232" i="12"/>
  <c r="AH233" i="12"/>
  <c r="AH234" i="12"/>
  <c r="AH235" i="12"/>
  <c r="AH236" i="12"/>
  <c r="AH237" i="12"/>
  <c r="AH238" i="12"/>
  <c r="AH239" i="12"/>
  <c r="AH240" i="12"/>
  <c r="AH241" i="12"/>
  <c r="AH242" i="12"/>
  <c r="AH243" i="12"/>
  <c r="AH244" i="12"/>
  <c r="AH245" i="12"/>
  <c r="AH246" i="12"/>
  <c r="AH247" i="12"/>
  <c r="AH248" i="12"/>
  <c r="AH249" i="12"/>
  <c r="AH250" i="12"/>
  <c r="AH251" i="12"/>
  <c r="AH252" i="12"/>
  <c r="AH253" i="12"/>
  <c r="AH254" i="12"/>
  <c r="AH255" i="12"/>
  <c r="AH256" i="12"/>
  <c r="AH257" i="12"/>
  <c r="AH258" i="12"/>
  <c r="AH259" i="12"/>
  <c r="AH260" i="12"/>
  <c r="AH261" i="12"/>
  <c r="AH262" i="12"/>
  <c r="AH263" i="12"/>
  <c r="AH264" i="12"/>
  <c r="AH265" i="12"/>
  <c r="AH266" i="12"/>
  <c r="AH267" i="12"/>
  <c r="AH268" i="12"/>
  <c r="AH269" i="12"/>
  <c r="AH270" i="12"/>
  <c r="AH271" i="12"/>
  <c r="AH272" i="12"/>
  <c r="AH273" i="12"/>
  <c r="AH274" i="12"/>
  <c r="AH275" i="12"/>
  <c r="AH276" i="12"/>
  <c r="AH277" i="12"/>
  <c r="AH278" i="12"/>
  <c r="AH279" i="12"/>
  <c r="AH280" i="12"/>
  <c r="AH281" i="12"/>
  <c r="AH282" i="12"/>
  <c r="AH283" i="12"/>
  <c r="AH284" i="12"/>
  <c r="AH285" i="12"/>
  <c r="AH286" i="12"/>
  <c r="AH287" i="12"/>
  <c r="AH288" i="12"/>
  <c r="AH289" i="12"/>
  <c r="AH290" i="12"/>
  <c r="AH291" i="12"/>
  <c r="AH292" i="12"/>
  <c r="AH293" i="12"/>
  <c r="AH294" i="12"/>
  <c r="AH295" i="12"/>
  <c r="AH296" i="12"/>
  <c r="AH297" i="12"/>
  <c r="AH298" i="12"/>
  <c r="AH299" i="12"/>
  <c r="AH300" i="12"/>
  <c r="AH301" i="12"/>
  <c r="AH302" i="12"/>
  <c r="AH303" i="12"/>
  <c r="AH304" i="12"/>
  <c r="AH305" i="12"/>
  <c r="AH306" i="12"/>
  <c r="AH307" i="12"/>
  <c r="AH308" i="12"/>
  <c r="AH309" i="12"/>
  <c r="AH310" i="12"/>
  <c r="AH311" i="12"/>
  <c r="AH312" i="12"/>
  <c r="AH313" i="12"/>
  <c r="AH314" i="12"/>
  <c r="AH315" i="12"/>
  <c r="AH316" i="12"/>
  <c r="AH317" i="12"/>
  <c r="AH318" i="12"/>
  <c r="AH319" i="12"/>
  <c r="AH320" i="12"/>
  <c r="AH321" i="12"/>
  <c r="AH322" i="12"/>
  <c r="AH323" i="12"/>
  <c r="AH324" i="12"/>
  <c r="AH325" i="12"/>
  <c r="AH326" i="12"/>
  <c r="AH327" i="12"/>
  <c r="AH328" i="12"/>
  <c r="AH329" i="12"/>
  <c r="AH330" i="12"/>
  <c r="AH331" i="12"/>
  <c r="AH332" i="12"/>
  <c r="AH333" i="12"/>
  <c r="AH334" i="12"/>
  <c r="AH335" i="12"/>
  <c r="AH336" i="12"/>
  <c r="AH337" i="12"/>
  <c r="AH338" i="12"/>
  <c r="AH339" i="12"/>
  <c r="AH340" i="12"/>
  <c r="AH341" i="12"/>
  <c r="AH342" i="12"/>
  <c r="AH343" i="12"/>
  <c r="AH344" i="12"/>
  <c r="AH345" i="12"/>
  <c r="AH346" i="12"/>
  <c r="AH347" i="12"/>
  <c r="AH348" i="12"/>
  <c r="AH349" i="12"/>
  <c r="AH350" i="12"/>
  <c r="AH351" i="12"/>
  <c r="AH352" i="12"/>
  <c r="AH353" i="12"/>
  <c r="AH354" i="12"/>
  <c r="AH355" i="12"/>
  <c r="AH356" i="12"/>
  <c r="AH357" i="12"/>
  <c r="AH358" i="12"/>
  <c r="AH359" i="12"/>
  <c r="AH360" i="12"/>
  <c r="AH361" i="12"/>
  <c r="AH362" i="12"/>
  <c r="AH363" i="12"/>
  <c r="AH364" i="12"/>
  <c r="AH365" i="12"/>
  <c r="AH366" i="12"/>
  <c r="AH367" i="12"/>
  <c r="AH368" i="12"/>
  <c r="AH369" i="12"/>
  <c r="AH370" i="12"/>
  <c r="AH371" i="12"/>
  <c r="AH372" i="12"/>
  <c r="AH373" i="12"/>
  <c r="AH374" i="12"/>
  <c r="AH375" i="12"/>
  <c r="AH376" i="12"/>
  <c r="AH377" i="12"/>
  <c r="AH378" i="12"/>
  <c r="AH379" i="12"/>
  <c r="AH380" i="12"/>
  <c r="AH381" i="12"/>
  <c r="AH382" i="12"/>
  <c r="AH383" i="12"/>
  <c r="AH384" i="12"/>
  <c r="AH385" i="12"/>
  <c r="AH386" i="12"/>
  <c r="AH387" i="12"/>
  <c r="AH388" i="12"/>
  <c r="AH389" i="12"/>
  <c r="AH390" i="12"/>
  <c r="AH391" i="12"/>
  <c r="AH392" i="12"/>
  <c r="AH393" i="12"/>
  <c r="AH394" i="12"/>
  <c r="AH395" i="12"/>
  <c r="AH396" i="12"/>
  <c r="AH397" i="12"/>
  <c r="AH398" i="12"/>
  <c r="AH399" i="12"/>
  <c r="AH400" i="12"/>
  <c r="AH401" i="12"/>
  <c r="AH402" i="12"/>
  <c r="AH403" i="12"/>
  <c r="AH404" i="12"/>
  <c r="AH405" i="12"/>
  <c r="AH406" i="12"/>
  <c r="AH407" i="12"/>
  <c r="AH408" i="12"/>
  <c r="AH409" i="12"/>
  <c r="AH410" i="12"/>
  <c r="AH411" i="12"/>
  <c r="AH412" i="12"/>
  <c r="AH413" i="12"/>
  <c r="AH414" i="12"/>
  <c r="AH415" i="12"/>
  <c r="AH416" i="12"/>
  <c r="AH417" i="12"/>
  <c r="AH418" i="12"/>
  <c r="AH419" i="12"/>
  <c r="AH420" i="12"/>
  <c r="AH421" i="12"/>
  <c r="AH422" i="12"/>
  <c r="AH423" i="12"/>
  <c r="AH424" i="12"/>
  <c r="AH425" i="12"/>
  <c r="AH426" i="12"/>
  <c r="AH427" i="12"/>
  <c r="AH428" i="12"/>
  <c r="AH429" i="12"/>
  <c r="AH430" i="12"/>
  <c r="AH431" i="12"/>
  <c r="AH432" i="12"/>
  <c r="AH433" i="12"/>
  <c r="AH434" i="12"/>
  <c r="AH435" i="12"/>
  <c r="AH436" i="12"/>
  <c r="AH437" i="12"/>
  <c r="AH438" i="12"/>
  <c r="AH439" i="12"/>
  <c r="AH440" i="12"/>
  <c r="AH441" i="12"/>
  <c r="AH442" i="12"/>
  <c r="AH443" i="12"/>
  <c r="AH444" i="12"/>
  <c r="AH445" i="12"/>
  <c r="AH446" i="12"/>
  <c r="AH447" i="12"/>
  <c r="AH448" i="12"/>
  <c r="AH449" i="12"/>
  <c r="AH450" i="12"/>
  <c r="AH451" i="12"/>
  <c r="AH452" i="12"/>
  <c r="AH453" i="12"/>
  <c r="AH454" i="12"/>
  <c r="AH455" i="12"/>
  <c r="AH456" i="12"/>
  <c r="AH457" i="12"/>
  <c r="AH458" i="12"/>
  <c r="AH459" i="12"/>
  <c r="AH460" i="12"/>
  <c r="AH461" i="12"/>
  <c r="AH462" i="12"/>
  <c r="AH463" i="12"/>
  <c r="AH464" i="12"/>
  <c r="AH465" i="12"/>
  <c r="AH466" i="12"/>
  <c r="AH467" i="12"/>
  <c r="AH468" i="12"/>
  <c r="AH469" i="12"/>
  <c r="AH470" i="12"/>
  <c r="AH471" i="12"/>
  <c r="AH472" i="12"/>
  <c r="AH473" i="12"/>
  <c r="AH474" i="12"/>
  <c r="AH475" i="12"/>
  <c r="AH476" i="12"/>
  <c r="AH477" i="12"/>
  <c r="AH478" i="12"/>
  <c r="AH479" i="12"/>
  <c r="AH480" i="12"/>
  <c r="AH481" i="12"/>
  <c r="AH482" i="12"/>
  <c r="AH483" i="12"/>
  <c r="AH484" i="12"/>
  <c r="AH485" i="12"/>
  <c r="AH486" i="12"/>
  <c r="AH487" i="12"/>
  <c r="AH488" i="12"/>
  <c r="AH489" i="12"/>
  <c r="AH490" i="12"/>
  <c r="AH491" i="12"/>
  <c r="AH492" i="12"/>
  <c r="AH493" i="12"/>
  <c r="AH494" i="12"/>
  <c r="AH495" i="12"/>
  <c r="AH496" i="12"/>
  <c r="AH497" i="12"/>
  <c r="AH498" i="12"/>
  <c r="AH499" i="12"/>
  <c r="AH500" i="12"/>
  <c r="AH501" i="12"/>
  <c r="AH502" i="12"/>
  <c r="AH503" i="12"/>
  <c r="AH504" i="12"/>
  <c r="AH6" i="12"/>
  <c r="AG7" i="12"/>
  <c r="AG8" i="12"/>
  <c r="AG9" i="12"/>
  <c r="AG10" i="12"/>
  <c r="AG11" i="12"/>
  <c r="AG12" i="12"/>
  <c r="AG13" i="12"/>
  <c r="AG14" i="12"/>
  <c r="AG15" i="12"/>
  <c r="AG16" i="12"/>
  <c r="AG17" i="12"/>
  <c r="AG18" i="12"/>
  <c r="AG19" i="12"/>
  <c r="AG20" i="12"/>
  <c r="AG21" i="12"/>
  <c r="AG22" i="12"/>
  <c r="AG23" i="12"/>
  <c r="AG24" i="12"/>
  <c r="AG25" i="12"/>
  <c r="AG26" i="12"/>
  <c r="AG27" i="12"/>
  <c r="AG28" i="12"/>
  <c r="AG29" i="12"/>
  <c r="AG30" i="12"/>
  <c r="AG31" i="12"/>
  <c r="AG32" i="12"/>
  <c r="AG33" i="12"/>
  <c r="AG34" i="12"/>
  <c r="AG35" i="12"/>
  <c r="AG36" i="12"/>
  <c r="AG37" i="12"/>
  <c r="AG38" i="12"/>
  <c r="AG39" i="12"/>
  <c r="AG40" i="12"/>
  <c r="AG41" i="12"/>
  <c r="AG42" i="12"/>
  <c r="AG43" i="12"/>
  <c r="AG44" i="12"/>
  <c r="AG45" i="12"/>
  <c r="AG46" i="12"/>
  <c r="AG47" i="12"/>
  <c r="AG48" i="12"/>
  <c r="AG49" i="12"/>
  <c r="AG50" i="12"/>
  <c r="AG51" i="12"/>
  <c r="AG52" i="12"/>
  <c r="AG53" i="12"/>
  <c r="AG54" i="12"/>
  <c r="AG55" i="12"/>
  <c r="AG56" i="12"/>
  <c r="AG57" i="12"/>
  <c r="AG58" i="12"/>
  <c r="AG59" i="12"/>
  <c r="AG60" i="12"/>
  <c r="AG61" i="12"/>
  <c r="AG62" i="12"/>
  <c r="AG63" i="12"/>
  <c r="AG64" i="12"/>
  <c r="AG65" i="12"/>
  <c r="AG66" i="12"/>
  <c r="AG67" i="12"/>
  <c r="AG68" i="12"/>
  <c r="AG69" i="12"/>
  <c r="AG70" i="12"/>
  <c r="AG71" i="12"/>
  <c r="AG72" i="12"/>
  <c r="AG73" i="12"/>
  <c r="AG74" i="12"/>
  <c r="AG75" i="12"/>
  <c r="AG76" i="12"/>
  <c r="AG77" i="12"/>
  <c r="AG78" i="12"/>
  <c r="AG79" i="12"/>
  <c r="AG80" i="12"/>
  <c r="AG81" i="12"/>
  <c r="AG82" i="12"/>
  <c r="AG83" i="12"/>
  <c r="AG84" i="12"/>
  <c r="AG85" i="12"/>
  <c r="AG86" i="12"/>
  <c r="AG87" i="12"/>
  <c r="AG88" i="12"/>
  <c r="AG89" i="12"/>
  <c r="AG90" i="12"/>
  <c r="AG91" i="12"/>
  <c r="AG92" i="12"/>
  <c r="AG93" i="12"/>
  <c r="AG94" i="12"/>
  <c r="AG95" i="12"/>
  <c r="AG96" i="12"/>
  <c r="AG97" i="12"/>
  <c r="AG98" i="12"/>
  <c r="AG99" i="12"/>
  <c r="AG100" i="12"/>
  <c r="AG101" i="12"/>
  <c r="AG102" i="12"/>
  <c r="AG103" i="12"/>
  <c r="AG104" i="12"/>
  <c r="AG105" i="12"/>
  <c r="AG106" i="12"/>
  <c r="AG107" i="12"/>
  <c r="AG108" i="12"/>
  <c r="AG109" i="12"/>
  <c r="AG110" i="12"/>
  <c r="AG111" i="12"/>
  <c r="AG112" i="12"/>
  <c r="AG113" i="12"/>
  <c r="AG114" i="12"/>
  <c r="AG115" i="12"/>
  <c r="AG116" i="12"/>
  <c r="AG117" i="12"/>
  <c r="AG118" i="12"/>
  <c r="AG119" i="12"/>
  <c r="AG120" i="12"/>
  <c r="AG121" i="12"/>
  <c r="AG122" i="12"/>
  <c r="AG123" i="12"/>
  <c r="AG124" i="12"/>
  <c r="AG125" i="12"/>
  <c r="AG126" i="12"/>
  <c r="AG127" i="12"/>
  <c r="AG128" i="12"/>
  <c r="AG129" i="12"/>
  <c r="AG130" i="12"/>
  <c r="AG131" i="12"/>
  <c r="AG132" i="12"/>
  <c r="AG133" i="12"/>
  <c r="AG134" i="12"/>
  <c r="AG135" i="12"/>
  <c r="AG136" i="12"/>
  <c r="AG137" i="12"/>
  <c r="AG138" i="12"/>
  <c r="AG139" i="12"/>
  <c r="AG140" i="12"/>
  <c r="AG141" i="12"/>
  <c r="AG142" i="12"/>
  <c r="AG143" i="12"/>
  <c r="AG144" i="12"/>
  <c r="AG145" i="12"/>
  <c r="AG146" i="12"/>
  <c r="AG147" i="12"/>
  <c r="AG148" i="12"/>
  <c r="AG149" i="12"/>
  <c r="AG150" i="12"/>
  <c r="AG151" i="12"/>
  <c r="AG152" i="12"/>
  <c r="AG153" i="12"/>
  <c r="AG154" i="12"/>
  <c r="AG155" i="12"/>
  <c r="AG156" i="12"/>
  <c r="AG157" i="12"/>
  <c r="AG158" i="12"/>
  <c r="AG159" i="12"/>
  <c r="AG160" i="12"/>
  <c r="AG161" i="12"/>
  <c r="AG162" i="12"/>
  <c r="AG163" i="12"/>
  <c r="AG164" i="12"/>
  <c r="AG165" i="12"/>
  <c r="AG166" i="12"/>
  <c r="AG167" i="12"/>
  <c r="AG168" i="12"/>
  <c r="AG169" i="12"/>
  <c r="AG170" i="12"/>
  <c r="AG171" i="12"/>
  <c r="AG172" i="12"/>
  <c r="AG173" i="12"/>
  <c r="AG174" i="12"/>
  <c r="AG175" i="12"/>
  <c r="AG176" i="12"/>
  <c r="AG177" i="12"/>
  <c r="AG178" i="12"/>
  <c r="AG179" i="12"/>
  <c r="AG180" i="12"/>
  <c r="AG181" i="12"/>
  <c r="AG182" i="12"/>
  <c r="AG183" i="12"/>
  <c r="AG184" i="12"/>
  <c r="AG185" i="12"/>
  <c r="AG186" i="12"/>
  <c r="AG187" i="12"/>
  <c r="AG188" i="12"/>
  <c r="AG189" i="12"/>
  <c r="AG190" i="12"/>
  <c r="AG191" i="12"/>
  <c r="AG192" i="12"/>
  <c r="AG193" i="12"/>
  <c r="AG194" i="12"/>
  <c r="AG195" i="12"/>
  <c r="AG196" i="12"/>
  <c r="AG197" i="12"/>
  <c r="AG198" i="12"/>
  <c r="AG199" i="12"/>
  <c r="AG200" i="12"/>
  <c r="AG201" i="12"/>
  <c r="AG202" i="12"/>
  <c r="AG203" i="12"/>
  <c r="AG204" i="12"/>
  <c r="AG205" i="12"/>
  <c r="AG206" i="12"/>
  <c r="AG207" i="12"/>
  <c r="AG208" i="12"/>
  <c r="AG209" i="12"/>
  <c r="AG210" i="12"/>
  <c r="AG211" i="12"/>
  <c r="AG212" i="12"/>
  <c r="AG213" i="12"/>
  <c r="AG214" i="12"/>
  <c r="AG215" i="12"/>
  <c r="AG216" i="12"/>
  <c r="AG217" i="12"/>
  <c r="AG218" i="12"/>
  <c r="AG219" i="12"/>
  <c r="AG220" i="12"/>
  <c r="AG221" i="12"/>
  <c r="AG222" i="12"/>
  <c r="AG223" i="12"/>
  <c r="AG224" i="12"/>
  <c r="AG225" i="12"/>
  <c r="AG226" i="12"/>
  <c r="AG227" i="12"/>
  <c r="AG228" i="12"/>
  <c r="AG229" i="12"/>
  <c r="AG230" i="12"/>
  <c r="AG231" i="12"/>
  <c r="AG232" i="12"/>
  <c r="AG233" i="12"/>
  <c r="AG234" i="12"/>
  <c r="AG235" i="12"/>
  <c r="AG236" i="12"/>
  <c r="AG237" i="12"/>
  <c r="AG238" i="12"/>
  <c r="AG239" i="12"/>
  <c r="AG240" i="12"/>
  <c r="AG241" i="12"/>
  <c r="AG242" i="12"/>
  <c r="AG243" i="12"/>
  <c r="AG244" i="12"/>
  <c r="AG245" i="12"/>
  <c r="AG246" i="12"/>
  <c r="AG247" i="12"/>
  <c r="AG248" i="12"/>
  <c r="AG249" i="12"/>
  <c r="AG250" i="12"/>
  <c r="AG251" i="12"/>
  <c r="AG252" i="12"/>
  <c r="AG253" i="12"/>
  <c r="AG254" i="12"/>
  <c r="AG255" i="12"/>
  <c r="AG256" i="12"/>
  <c r="AG257" i="12"/>
  <c r="AG258" i="12"/>
  <c r="AG259" i="12"/>
  <c r="AG260" i="12"/>
  <c r="AG261" i="12"/>
  <c r="AG262" i="12"/>
  <c r="AG263" i="12"/>
  <c r="AG264" i="12"/>
  <c r="AG265" i="12"/>
  <c r="AG266" i="12"/>
  <c r="AG267" i="12"/>
  <c r="AG268" i="12"/>
  <c r="AG269" i="12"/>
  <c r="AG270" i="12"/>
  <c r="AG271" i="12"/>
  <c r="AG272" i="12"/>
  <c r="AG273" i="12"/>
  <c r="AG274" i="12"/>
  <c r="AG275" i="12"/>
  <c r="AG276" i="12"/>
  <c r="AG277" i="12"/>
  <c r="AG278" i="12"/>
  <c r="AG279" i="12"/>
  <c r="AG280" i="12"/>
  <c r="AG281" i="12"/>
  <c r="AG282" i="12"/>
  <c r="AG283" i="12"/>
  <c r="AG284" i="12"/>
  <c r="AG285" i="12"/>
  <c r="AG286" i="12"/>
  <c r="AG287" i="12"/>
  <c r="AG288" i="12"/>
  <c r="AG289" i="12"/>
  <c r="AG290" i="12"/>
  <c r="AG291" i="12"/>
  <c r="AG292" i="12"/>
  <c r="AG293" i="12"/>
  <c r="AG294" i="12"/>
  <c r="AG295" i="12"/>
  <c r="AG296" i="12"/>
  <c r="AG297" i="12"/>
  <c r="AG298" i="12"/>
  <c r="AG299" i="12"/>
  <c r="AG300" i="12"/>
  <c r="AG301" i="12"/>
  <c r="AG302" i="12"/>
  <c r="AG303" i="12"/>
  <c r="AG304" i="12"/>
  <c r="AG305" i="12"/>
  <c r="AG306" i="12"/>
  <c r="AG307" i="12"/>
  <c r="AG308" i="12"/>
  <c r="AG309" i="12"/>
  <c r="AG310" i="12"/>
  <c r="AG311" i="12"/>
  <c r="AG312" i="12"/>
  <c r="AG313" i="12"/>
  <c r="AG314" i="12"/>
  <c r="AG315" i="12"/>
  <c r="AG316" i="12"/>
  <c r="AG317" i="12"/>
  <c r="AG318" i="12"/>
  <c r="AG319" i="12"/>
  <c r="AG320" i="12"/>
  <c r="AG321" i="12"/>
  <c r="AG322" i="12"/>
  <c r="AG323" i="12"/>
  <c r="AG324" i="12"/>
  <c r="AG325" i="12"/>
  <c r="AG326" i="12"/>
  <c r="AG327" i="12"/>
  <c r="AG328" i="12"/>
  <c r="AG329" i="12"/>
  <c r="AG330" i="12"/>
  <c r="AG331" i="12"/>
  <c r="AG332" i="12"/>
  <c r="AG333" i="12"/>
  <c r="AG334" i="12"/>
  <c r="AG335" i="12"/>
  <c r="AG336" i="12"/>
  <c r="AG337" i="12"/>
  <c r="AG338" i="12"/>
  <c r="AG339" i="12"/>
  <c r="AG340" i="12"/>
  <c r="AG341" i="12"/>
  <c r="AG342" i="12"/>
  <c r="AG343" i="12"/>
  <c r="AG344" i="12"/>
  <c r="AG345" i="12"/>
  <c r="AG346" i="12"/>
  <c r="AG347" i="12"/>
  <c r="AG348" i="12"/>
  <c r="AG349" i="12"/>
  <c r="AG350" i="12"/>
  <c r="AG351" i="12"/>
  <c r="AG352" i="12"/>
  <c r="AG353" i="12"/>
  <c r="AG354" i="12"/>
  <c r="AG355" i="12"/>
  <c r="AG356" i="12"/>
  <c r="AG357" i="12"/>
  <c r="AG358" i="12"/>
  <c r="AG359" i="12"/>
  <c r="AG360" i="12"/>
  <c r="AG361" i="12"/>
  <c r="AG362" i="12"/>
  <c r="AG363" i="12"/>
  <c r="AG364" i="12"/>
  <c r="AG365" i="12"/>
  <c r="AG366" i="12"/>
  <c r="AG367" i="12"/>
  <c r="AG368" i="12"/>
  <c r="AG369" i="12"/>
  <c r="AG370" i="12"/>
  <c r="AG371" i="12"/>
  <c r="AG372" i="12"/>
  <c r="AG373" i="12"/>
  <c r="AG374" i="12"/>
  <c r="AG375" i="12"/>
  <c r="AG376" i="12"/>
  <c r="AG377" i="12"/>
  <c r="AG378" i="12"/>
  <c r="AG379" i="12"/>
  <c r="AG380" i="12"/>
  <c r="AG381" i="12"/>
  <c r="AG382" i="12"/>
  <c r="AG383" i="12"/>
  <c r="AG384" i="12"/>
  <c r="AG385" i="12"/>
  <c r="AG386" i="12"/>
  <c r="AG387" i="12"/>
  <c r="AG388" i="12"/>
  <c r="AG389" i="12"/>
  <c r="AG390" i="12"/>
  <c r="AG391" i="12"/>
  <c r="AG392" i="12"/>
  <c r="AG393" i="12"/>
  <c r="AG394" i="12"/>
  <c r="AG395" i="12"/>
  <c r="AG396" i="12"/>
  <c r="AG397" i="12"/>
  <c r="AG398" i="12"/>
  <c r="AG399" i="12"/>
  <c r="AG400" i="12"/>
  <c r="AG401" i="12"/>
  <c r="AG402" i="12"/>
  <c r="AG403" i="12"/>
  <c r="AG404" i="12"/>
  <c r="AG405" i="12"/>
  <c r="AG406" i="12"/>
  <c r="AG407" i="12"/>
  <c r="AG408" i="12"/>
  <c r="AG409" i="12"/>
  <c r="AG410" i="12"/>
  <c r="AG411" i="12"/>
  <c r="AG412" i="12"/>
  <c r="AG413" i="12"/>
  <c r="AG414" i="12"/>
  <c r="AG415" i="12"/>
  <c r="AG416" i="12"/>
  <c r="AG417" i="12"/>
  <c r="AG418" i="12"/>
  <c r="AG419" i="12"/>
  <c r="AG420" i="12"/>
  <c r="AG421" i="12"/>
  <c r="AG422" i="12"/>
  <c r="AG423" i="12"/>
  <c r="AG424" i="12"/>
  <c r="AG425" i="12"/>
  <c r="AG426" i="12"/>
  <c r="AG427" i="12"/>
  <c r="AG428" i="12"/>
  <c r="AG429" i="12"/>
  <c r="AG430" i="12"/>
  <c r="AG431" i="12"/>
  <c r="AG432" i="12"/>
  <c r="AG433" i="12"/>
  <c r="AG434" i="12"/>
  <c r="AG435" i="12"/>
  <c r="AG436" i="12"/>
  <c r="AG437" i="12"/>
  <c r="AG438" i="12"/>
  <c r="AG439" i="12"/>
  <c r="AG440" i="12"/>
  <c r="AG441" i="12"/>
  <c r="AG442" i="12"/>
  <c r="AG443" i="12"/>
  <c r="AG444" i="12"/>
  <c r="AG445" i="12"/>
  <c r="AG446" i="12"/>
  <c r="AG447" i="12"/>
  <c r="AG448" i="12"/>
  <c r="AG449" i="12"/>
  <c r="AG450" i="12"/>
  <c r="AG451" i="12"/>
  <c r="AG452" i="12"/>
  <c r="AG453" i="12"/>
  <c r="AG454" i="12"/>
  <c r="AG455" i="12"/>
  <c r="AG456" i="12"/>
  <c r="AG457" i="12"/>
  <c r="AG458" i="12"/>
  <c r="AG459" i="12"/>
  <c r="AG460" i="12"/>
  <c r="AG461" i="12"/>
  <c r="AG462" i="12"/>
  <c r="AG463" i="12"/>
  <c r="AG464" i="12"/>
  <c r="AG465" i="12"/>
  <c r="AG466" i="12"/>
  <c r="AG467" i="12"/>
  <c r="AG468" i="12"/>
  <c r="AG469" i="12"/>
  <c r="AG470" i="12"/>
  <c r="AG471" i="12"/>
  <c r="AG472" i="12"/>
  <c r="AG473" i="12"/>
  <c r="AG474" i="12"/>
  <c r="AG475" i="12"/>
  <c r="AG476" i="12"/>
  <c r="AG477" i="12"/>
  <c r="AG478" i="12"/>
  <c r="AG479" i="12"/>
  <c r="AG480" i="12"/>
  <c r="AG481" i="12"/>
  <c r="AG482" i="12"/>
  <c r="AG483" i="12"/>
  <c r="AG484" i="12"/>
  <c r="AG485" i="12"/>
  <c r="AG486" i="12"/>
  <c r="AG487" i="12"/>
  <c r="AG488" i="12"/>
  <c r="AG489" i="12"/>
  <c r="AG490" i="12"/>
  <c r="AG491" i="12"/>
  <c r="AG492" i="12"/>
  <c r="AG493" i="12"/>
  <c r="AG494" i="12"/>
  <c r="AG495" i="12"/>
  <c r="AG496" i="12"/>
  <c r="AG497" i="12"/>
  <c r="AG498" i="12"/>
  <c r="AG499" i="12"/>
  <c r="AG500" i="12"/>
  <c r="AG501" i="12"/>
  <c r="AG502" i="12"/>
  <c r="AG503" i="12"/>
  <c r="AG504" i="12"/>
  <c r="AG6" i="12"/>
  <c r="AF7" i="12"/>
  <c r="AF8" i="12"/>
  <c r="AF9" i="12"/>
  <c r="AF10" i="12"/>
  <c r="AF11" i="12"/>
  <c r="AF12" i="12"/>
  <c r="AF13" i="12"/>
  <c r="AF14" i="12"/>
  <c r="AF15" i="12"/>
  <c r="AF16" i="12"/>
  <c r="AF17" i="12"/>
  <c r="AF18" i="12"/>
  <c r="AF19" i="12"/>
  <c r="AF20" i="12"/>
  <c r="AF21" i="12"/>
  <c r="AF22" i="12"/>
  <c r="AF23" i="12"/>
  <c r="AF24" i="12"/>
  <c r="AF25" i="12"/>
  <c r="AF26" i="12"/>
  <c r="AF27" i="12"/>
  <c r="AF28" i="12"/>
  <c r="AF29" i="12"/>
  <c r="AF30" i="12"/>
  <c r="AF31" i="12"/>
  <c r="AF32" i="12"/>
  <c r="AF33" i="12"/>
  <c r="AF34" i="12"/>
  <c r="AF35" i="12"/>
  <c r="AF36" i="12"/>
  <c r="AF37" i="12"/>
  <c r="AF38" i="12"/>
  <c r="AF39" i="12"/>
  <c r="AF40" i="12"/>
  <c r="AF41" i="12"/>
  <c r="AF42" i="12"/>
  <c r="AF43" i="12"/>
  <c r="AF44" i="12"/>
  <c r="AF45" i="12"/>
  <c r="AF46" i="12"/>
  <c r="AF47" i="12"/>
  <c r="AF48" i="12"/>
  <c r="AF49" i="12"/>
  <c r="AF50" i="12"/>
  <c r="AF51" i="12"/>
  <c r="AF52" i="12"/>
  <c r="AF53" i="12"/>
  <c r="AF54" i="12"/>
  <c r="AF55" i="12"/>
  <c r="AF56" i="12"/>
  <c r="AF57" i="12"/>
  <c r="AF58" i="12"/>
  <c r="AF59" i="12"/>
  <c r="AF60" i="12"/>
  <c r="AF61" i="12"/>
  <c r="AF62" i="12"/>
  <c r="AF63" i="12"/>
  <c r="AF64" i="12"/>
  <c r="AF65" i="12"/>
  <c r="AF66" i="12"/>
  <c r="AF67" i="12"/>
  <c r="AF68" i="12"/>
  <c r="AF69" i="12"/>
  <c r="AF70" i="12"/>
  <c r="AF71" i="12"/>
  <c r="AF72" i="12"/>
  <c r="AF73" i="12"/>
  <c r="AF74" i="12"/>
  <c r="AF75" i="12"/>
  <c r="AF76" i="12"/>
  <c r="AF77" i="12"/>
  <c r="AF78" i="12"/>
  <c r="AF79" i="12"/>
  <c r="AF80" i="12"/>
  <c r="AF81" i="12"/>
  <c r="AF82" i="12"/>
  <c r="AF83" i="12"/>
  <c r="AF84" i="12"/>
  <c r="AF85" i="12"/>
  <c r="AF86" i="12"/>
  <c r="AF87" i="12"/>
  <c r="AF88" i="12"/>
  <c r="AF89" i="12"/>
  <c r="AF90" i="12"/>
  <c r="AF91" i="12"/>
  <c r="AF92" i="12"/>
  <c r="AF93" i="12"/>
  <c r="AF94" i="12"/>
  <c r="AF95" i="12"/>
  <c r="AF96" i="12"/>
  <c r="AF97" i="12"/>
  <c r="AF98" i="12"/>
  <c r="AF99" i="12"/>
  <c r="AF100" i="12"/>
  <c r="AF101" i="12"/>
  <c r="AF102" i="12"/>
  <c r="AF103" i="12"/>
  <c r="AF104" i="12"/>
  <c r="AF105" i="12"/>
  <c r="AF106" i="12"/>
  <c r="AF107" i="12"/>
  <c r="AF108" i="12"/>
  <c r="AF109" i="12"/>
  <c r="AF110" i="12"/>
  <c r="AF111" i="12"/>
  <c r="AF112" i="12"/>
  <c r="AF113" i="12"/>
  <c r="AF114" i="12"/>
  <c r="AF115" i="12"/>
  <c r="AF116" i="12"/>
  <c r="AF117" i="12"/>
  <c r="AF118" i="12"/>
  <c r="AF119" i="12"/>
  <c r="AF120" i="12"/>
  <c r="AF121" i="12"/>
  <c r="AF122" i="12"/>
  <c r="AF123" i="12"/>
  <c r="AF124" i="12"/>
  <c r="AF125" i="12"/>
  <c r="AF126" i="12"/>
  <c r="AF127" i="12"/>
  <c r="AF128" i="12"/>
  <c r="AF129" i="12"/>
  <c r="AF130" i="12"/>
  <c r="AF131" i="12"/>
  <c r="AF132" i="12"/>
  <c r="AF133" i="12"/>
  <c r="AF134" i="12"/>
  <c r="AF135" i="12"/>
  <c r="AF136" i="12"/>
  <c r="AF137" i="12"/>
  <c r="AF138" i="12"/>
  <c r="AF139" i="12"/>
  <c r="AF140" i="12"/>
  <c r="AF141" i="12"/>
  <c r="AF142" i="12"/>
  <c r="AF143" i="12"/>
  <c r="AF144" i="12"/>
  <c r="AF145" i="12"/>
  <c r="AF146" i="12"/>
  <c r="AF147" i="12"/>
  <c r="AF148" i="12"/>
  <c r="AF149" i="12"/>
  <c r="AF150" i="12"/>
  <c r="AF151" i="12"/>
  <c r="AF152" i="12"/>
  <c r="AF153" i="12"/>
  <c r="AF154" i="12"/>
  <c r="AF155" i="12"/>
  <c r="AF156" i="12"/>
  <c r="AF157" i="12"/>
  <c r="AF158" i="12"/>
  <c r="AF159" i="12"/>
  <c r="AF160" i="12"/>
  <c r="AF161" i="12"/>
  <c r="AF162" i="12"/>
  <c r="AF163" i="12"/>
  <c r="AF164" i="12"/>
  <c r="AF165" i="12"/>
  <c r="AF166" i="12"/>
  <c r="AF167" i="12"/>
  <c r="AF168" i="12"/>
  <c r="AF169" i="12"/>
  <c r="AF170" i="12"/>
  <c r="AF171" i="12"/>
  <c r="AF172" i="12"/>
  <c r="AF173" i="12"/>
  <c r="AF174" i="12"/>
  <c r="AF175" i="12"/>
  <c r="AF176" i="12"/>
  <c r="AF177" i="12"/>
  <c r="AF178" i="12"/>
  <c r="AF179" i="12"/>
  <c r="AF180" i="12"/>
  <c r="AF181" i="12"/>
  <c r="AF182" i="12"/>
  <c r="AF183" i="12"/>
  <c r="AF184" i="12"/>
  <c r="AF185" i="12"/>
  <c r="AF186" i="12"/>
  <c r="AF187" i="12"/>
  <c r="AF188" i="12"/>
  <c r="AF189" i="12"/>
  <c r="AF190" i="12"/>
  <c r="AF191" i="12"/>
  <c r="AF192" i="12"/>
  <c r="AF193" i="12"/>
  <c r="AF194" i="12"/>
  <c r="AF195" i="12"/>
  <c r="AF196" i="12"/>
  <c r="AF197" i="12"/>
  <c r="AF198" i="12"/>
  <c r="AF199" i="12"/>
  <c r="AF200" i="12"/>
  <c r="AF201" i="12"/>
  <c r="AF202" i="12"/>
  <c r="AF203" i="12"/>
  <c r="AF204" i="12"/>
  <c r="AF205" i="12"/>
  <c r="AF206" i="12"/>
  <c r="AF207" i="12"/>
  <c r="AF208" i="12"/>
  <c r="AF209" i="12"/>
  <c r="AF210" i="12"/>
  <c r="AF211" i="12"/>
  <c r="AF212" i="12"/>
  <c r="AF213" i="12"/>
  <c r="AF214" i="12"/>
  <c r="AF215" i="12"/>
  <c r="AF216" i="12"/>
  <c r="AF217" i="12"/>
  <c r="AF218" i="12"/>
  <c r="AF219" i="12"/>
  <c r="AF220" i="12"/>
  <c r="AF221" i="12"/>
  <c r="AF222" i="12"/>
  <c r="AF223" i="12"/>
  <c r="AF224" i="12"/>
  <c r="AF225" i="12"/>
  <c r="AF226" i="12"/>
  <c r="AF227" i="12"/>
  <c r="AF228" i="12"/>
  <c r="AF229" i="12"/>
  <c r="AF230" i="12"/>
  <c r="AF231" i="12"/>
  <c r="AF232" i="12"/>
  <c r="AF233" i="12"/>
  <c r="AF234" i="12"/>
  <c r="AF235" i="12"/>
  <c r="AF236" i="12"/>
  <c r="AF237" i="12"/>
  <c r="AF238" i="12"/>
  <c r="AF239" i="12"/>
  <c r="AF240" i="12"/>
  <c r="AF241" i="12"/>
  <c r="AF242" i="12"/>
  <c r="AF243" i="12"/>
  <c r="AF244" i="12"/>
  <c r="AF245" i="12"/>
  <c r="AF246" i="12"/>
  <c r="AF247" i="12"/>
  <c r="AF248" i="12"/>
  <c r="AF249" i="12"/>
  <c r="AF250" i="12"/>
  <c r="AF251" i="12"/>
  <c r="AF252" i="12"/>
  <c r="AF253" i="12"/>
  <c r="AF254" i="12"/>
  <c r="AF255" i="12"/>
  <c r="AF256" i="12"/>
  <c r="AF257" i="12"/>
  <c r="AF258" i="12"/>
  <c r="AF259" i="12"/>
  <c r="AF260" i="12"/>
  <c r="AF261" i="12"/>
  <c r="AF262" i="12"/>
  <c r="AF263" i="12"/>
  <c r="AF264" i="12"/>
  <c r="AF265" i="12"/>
  <c r="AF266" i="12"/>
  <c r="AF267" i="12"/>
  <c r="AF268" i="12"/>
  <c r="AF269" i="12"/>
  <c r="AF270" i="12"/>
  <c r="AF271" i="12"/>
  <c r="AF272" i="12"/>
  <c r="AF273" i="12"/>
  <c r="AF274" i="12"/>
  <c r="AF275" i="12"/>
  <c r="AF276" i="12"/>
  <c r="AF277" i="12"/>
  <c r="AF278" i="12"/>
  <c r="AF279" i="12"/>
  <c r="AF280" i="12"/>
  <c r="AF281" i="12"/>
  <c r="AF282" i="12"/>
  <c r="AF283" i="12"/>
  <c r="AF284" i="12"/>
  <c r="AF285" i="12"/>
  <c r="AF286" i="12"/>
  <c r="AF287" i="12"/>
  <c r="AF288" i="12"/>
  <c r="AF289" i="12"/>
  <c r="AF290" i="12"/>
  <c r="AF291" i="12"/>
  <c r="AF292" i="12"/>
  <c r="AF293" i="12"/>
  <c r="AF294" i="12"/>
  <c r="AF295" i="12"/>
  <c r="AF296" i="12"/>
  <c r="AF297" i="12"/>
  <c r="AF298" i="12"/>
  <c r="AF299" i="12"/>
  <c r="AF300" i="12"/>
  <c r="AF301" i="12"/>
  <c r="AF302" i="12"/>
  <c r="AF303" i="12"/>
  <c r="AF304" i="12"/>
  <c r="AF305" i="12"/>
  <c r="AF306" i="12"/>
  <c r="AF307" i="12"/>
  <c r="AF308" i="12"/>
  <c r="AF309" i="12"/>
  <c r="AF310" i="12"/>
  <c r="AF311" i="12"/>
  <c r="AF312" i="12"/>
  <c r="AF313" i="12"/>
  <c r="AF314" i="12"/>
  <c r="AF315" i="12"/>
  <c r="AF316" i="12"/>
  <c r="AF317" i="12"/>
  <c r="AF318" i="12"/>
  <c r="AF319" i="12"/>
  <c r="AF320" i="12"/>
  <c r="AF321" i="12"/>
  <c r="AF322" i="12"/>
  <c r="AF323" i="12"/>
  <c r="AF324" i="12"/>
  <c r="AF325" i="12"/>
  <c r="AF326" i="12"/>
  <c r="AF327" i="12"/>
  <c r="AF328" i="12"/>
  <c r="AF329" i="12"/>
  <c r="AF330" i="12"/>
  <c r="AF331" i="12"/>
  <c r="AF332" i="12"/>
  <c r="AF333" i="12"/>
  <c r="AF334" i="12"/>
  <c r="AF335" i="12"/>
  <c r="AF336" i="12"/>
  <c r="AF337" i="12"/>
  <c r="AF338" i="12"/>
  <c r="AF339" i="12"/>
  <c r="AF340" i="12"/>
  <c r="AF341" i="12"/>
  <c r="AF342" i="12"/>
  <c r="AF343" i="12"/>
  <c r="AF344" i="12"/>
  <c r="AF345" i="12"/>
  <c r="AF346" i="12"/>
  <c r="AF347" i="12"/>
  <c r="AF348" i="12"/>
  <c r="AF349" i="12"/>
  <c r="AF350" i="12"/>
  <c r="AF351" i="12"/>
  <c r="AF352" i="12"/>
  <c r="AF353" i="12"/>
  <c r="AF354" i="12"/>
  <c r="AF355" i="12"/>
  <c r="AF356" i="12"/>
  <c r="AF357" i="12"/>
  <c r="AF358" i="12"/>
  <c r="AF359" i="12"/>
  <c r="AF360" i="12"/>
  <c r="AF361" i="12"/>
  <c r="AF362" i="12"/>
  <c r="AF363" i="12"/>
  <c r="AF364" i="12"/>
  <c r="AF365" i="12"/>
  <c r="AF366" i="12"/>
  <c r="AF367" i="12"/>
  <c r="AF368" i="12"/>
  <c r="AF369" i="12"/>
  <c r="AF370" i="12"/>
  <c r="AF371" i="12"/>
  <c r="AF372" i="12"/>
  <c r="AF373" i="12"/>
  <c r="AF374" i="12"/>
  <c r="AF375" i="12"/>
  <c r="AF376" i="12"/>
  <c r="AF377" i="12"/>
  <c r="AF378" i="12"/>
  <c r="AF379" i="12"/>
  <c r="AF380" i="12"/>
  <c r="AF381" i="12"/>
  <c r="AF382" i="12"/>
  <c r="AF383" i="12"/>
  <c r="AF384" i="12"/>
  <c r="AF385" i="12"/>
  <c r="AF386" i="12"/>
  <c r="AF387" i="12"/>
  <c r="AF388" i="12"/>
  <c r="AF389" i="12"/>
  <c r="AF390" i="12"/>
  <c r="AF391" i="12"/>
  <c r="AF392" i="12"/>
  <c r="AF393" i="12"/>
  <c r="AF394" i="12"/>
  <c r="AF395" i="12"/>
  <c r="AF396" i="12"/>
  <c r="AF397" i="12"/>
  <c r="AF398" i="12"/>
  <c r="AF399" i="12"/>
  <c r="AF400" i="12"/>
  <c r="AF401" i="12"/>
  <c r="AF402" i="12"/>
  <c r="AF403" i="12"/>
  <c r="AF404" i="12"/>
  <c r="AF405" i="12"/>
  <c r="AF406" i="12"/>
  <c r="AF407" i="12"/>
  <c r="AF408" i="12"/>
  <c r="AF409" i="12"/>
  <c r="AF410" i="12"/>
  <c r="AF411" i="12"/>
  <c r="AF412" i="12"/>
  <c r="AF413" i="12"/>
  <c r="AF414" i="12"/>
  <c r="AF415" i="12"/>
  <c r="AF416" i="12"/>
  <c r="AF417" i="12"/>
  <c r="AF418" i="12"/>
  <c r="AF419" i="12"/>
  <c r="AF420" i="12"/>
  <c r="AF421" i="12"/>
  <c r="AF422" i="12"/>
  <c r="AF423" i="12"/>
  <c r="AF424" i="12"/>
  <c r="AF425" i="12"/>
  <c r="AF426" i="12"/>
  <c r="AF427" i="12"/>
  <c r="AF428" i="12"/>
  <c r="AF429" i="12"/>
  <c r="AF430" i="12"/>
  <c r="AF431" i="12"/>
  <c r="AF432" i="12"/>
  <c r="AF433" i="12"/>
  <c r="AF434" i="12"/>
  <c r="AF435" i="12"/>
  <c r="AF436" i="12"/>
  <c r="AF437" i="12"/>
  <c r="AF438" i="12"/>
  <c r="AF439" i="12"/>
  <c r="AF440" i="12"/>
  <c r="AF441" i="12"/>
  <c r="AF442" i="12"/>
  <c r="AF443" i="12"/>
  <c r="AF444" i="12"/>
  <c r="AF445" i="12"/>
  <c r="AF446" i="12"/>
  <c r="AF447" i="12"/>
  <c r="AF448" i="12"/>
  <c r="AF449" i="12"/>
  <c r="AF450" i="12"/>
  <c r="AF451" i="12"/>
  <c r="AF452" i="12"/>
  <c r="AF453" i="12"/>
  <c r="AF454" i="12"/>
  <c r="AF455" i="12"/>
  <c r="AF456" i="12"/>
  <c r="AF457" i="12"/>
  <c r="AF458" i="12"/>
  <c r="AF459" i="12"/>
  <c r="AF460" i="12"/>
  <c r="AF461" i="12"/>
  <c r="AF462" i="12"/>
  <c r="AF463" i="12"/>
  <c r="AF464" i="12"/>
  <c r="AF465" i="12"/>
  <c r="AF466" i="12"/>
  <c r="AF467" i="12"/>
  <c r="AF468" i="12"/>
  <c r="AF469" i="12"/>
  <c r="AF470" i="12"/>
  <c r="AF471" i="12"/>
  <c r="AF472" i="12"/>
  <c r="AF473" i="12"/>
  <c r="AF474" i="12"/>
  <c r="AF475" i="12"/>
  <c r="AF476" i="12"/>
  <c r="AF477" i="12"/>
  <c r="AF478" i="12"/>
  <c r="AF479" i="12"/>
  <c r="AF480" i="12"/>
  <c r="AF481" i="12"/>
  <c r="AF482" i="12"/>
  <c r="AF483" i="12"/>
  <c r="AF484" i="12"/>
  <c r="AF485" i="12"/>
  <c r="AF486" i="12"/>
  <c r="AF487" i="12"/>
  <c r="AF488" i="12"/>
  <c r="AF489" i="12"/>
  <c r="AF490" i="12"/>
  <c r="AF491" i="12"/>
  <c r="AF492" i="12"/>
  <c r="AF493" i="12"/>
  <c r="AF494" i="12"/>
  <c r="AF495" i="12"/>
  <c r="AF496" i="12"/>
  <c r="AF497" i="12"/>
  <c r="AF498" i="12"/>
  <c r="AF499" i="12"/>
  <c r="AF500" i="12"/>
  <c r="AF501" i="12"/>
  <c r="AF502" i="12"/>
  <c r="AF503" i="12"/>
  <c r="AF504" i="12"/>
  <c r="AF6" i="12"/>
  <c r="AE7" i="12"/>
  <c r="AE8" i="12"/>
  <c r="AE9" i="12"/>
  <c r="AE10" i="12"/>
  <c r="AE11" i="12"/>
  <c r="AE12" i="12"/>
  <c r="AE13" i="12"/>
  <c r="AE14" i="12"/>
  <c r="AE15" i="12"/>
  <c r="AE16" i="12"/>
  <c r="AE17" i="12"/>
  <c r="AE18" i="12"/>
  <c r="AE19" i="12"/>
  <c r="AE20" i="12"/>
  <c r="AE21" i="12"/>
  <c r="AE22" i="12"/>
  <c r="AE23" i="12"/>
  <c r="AE24" i="12"/>
  <c r="AE25" i="12"/>
  <c r="AE26" i="12"/>
  <c r="AE27" i="12"/>
  <c r="AE28" i="12"/>
  <c r="AE29" i="12"/>
  <c r="AE30" i="12"/>
  <c r="AE31" i="12"/>
  <c r="AE32" i="12"/>
  <c r="AE33" i="12"/>
  <c r="AE34" i="12"/>
  <c r="AE35" i="12"/>
  <c r="AE36" i="12"/>
  <c r="AE37" i="12"/>
  <c r="AE38" i="12"/>
  <c r="AE39" i="12"/>
  <c r="AE40" i="12"/>
  <c r="AE41" i="12"/>
  <c r="AE42" i="12"/>
  <c r="AE43" i="12"/>
  <c r="AE44" i="12"/>
  <c r="AE45" i="12"/>
  <c r="AE46" i="12"/>
  <c r="AE47" i="12"/>
  <c r="AE48" i="12"/>
  <c r="AE49" i="12"/>
  <c r="AE50" i="12"/>
  <c r="AE51" i="12"/>
  <c r="AE52" i="12"/>
  <c r="AE53" i="12"/>
  <c r="AE54" i="12"/>
  <c r="AE55" i="12"/>
  <c r="AE56" i="12"/>
  <c r="AE57" i="12"/>
  <c r="AE58" i="12"/>
  <c r="AE59" i="12"/>
  <c r="AE60" i="12"/>
  <c r="AE61" i="12"/>
  <c r="AE62" i="12"/>
  <c r="AE63" i="12"/>
  <c r="AE64" i="12"/>
  <c r="AE65" i="12"/>
  <c r="AE66" i="12"/>
  <c r="AE67" i="12"/>
  <c r="AE68" i="12"/>
  <c r="AE69" i="12"/>
  <c r="AE70" i="12"/>
  <c r="AE71" i="12"/>
  <c r="AE72" i="12"/>
  <c r="AE73" i="12"/>
  <c r="AE74" i="12"/>
  <c r="AE75" i="12"/>
  <c r="AE76" i="12"/>
  <c r="AE77" i="12"/>
  <c r="AE78" i="12"/>
  <c r="AE79" i="12"/>
  <c r="AE80" i="12"/>
  <c r="AE81" i="12"/>
  <c r="AE82" i="12"/>
  <c r="AE83" i="12"/>
  <c r="AE84" i="12"/>
  <c r="AE85" i="12"/>
  <c r="AE86" i="12"/>
  <c r="AE87" i="12"/>
  <c r="AE88" i="12"/>
  <c r="AE89" i="12"/>
  <c r="AE90" i="12"/>
  <c r="AE91" i="12"/>
  <c r="AE92" i="12"/>
  <c r="AE93" i="12"/>
  <c r="AE94" i="12"/>
  <c r="AE95" i="12"/>
  <c r="AE96" i="12"/>
  <c r="AE97" i="12"/>
  <c r="AE98" i="12"/>
  <c r="AE99" i="12"/>
  <c r="AE100" i="12"/>
  <c r="AE101" i="12"/>
  <c r="AE102" i="12"/>
  <c r="AE103" i="12"/>
  <c r="AE104" i="12"/>
  <c r="AE105" i="12"/>
  <c r="AE106" i="12"/>
  <c r="AE107" i="12"/>
  <c r="AE108" i="12"/>
  <c r="AE109" i="12"/>
  <c r="AE110" i="12"/>
  <c r="AE111" i="12"/>
  <c r="AE112" i="12"/>
  <c r="AE113" i="12"/>
  <c r="AE114" i="12"/>
  <c r="AE115" i="12"/>
  <c r="AE116" i="12"/>
  <c r="AE117" i="12"/>
  <c r="AE118" i="12"/>
  <c r="AE119" i="12"/>
  <c r="AE120" i="12"/>
  <c r="AE121" i="12"/>
  <c r="AE122" i="12"/>
  <c r="AE123" i="12"/>
  <c r="AE124" i="12"/>
  <c r="AE125" i="12"/>
  <c r="AE126" i="12"/>
  <c r="AE127" i="12"/>
  <c r="AE128" i="12"/>
  <c r="AE129" i="12"/>
  <c r="AE130" i="12"/>
  <c r="AE131" i="12"/>
  <c r="AE132" i="12"/>
  <c r="AE133" i="12"/>
  <c r="AE134" i="12"/>
  <c r="AE135" i="12"/>
  <c r="AE136" i="12"/>
  <c r="AE137" i="12"/>
  <c r="AE138" i="12"/>
  <c r="AE139" i="12"/>
  <c r="AE140" i="12"/>
  <c r="AE141" i="12"/>
  <c r="AE142" i="12"/>
  <c r="AE143" i="12"/>
  <c r="AE144" i="12"/>
  <c r="AE145" i="12"/>
  <c r="AE146" i="12"/>
  <c r="AE147" i="12"/>
  <c r="AE148" i="12"/>
  <c r="AE149" i="12"/>
  <c r="AE150" i="12"/>
  <c r="AE151" i="12"/>
  <c r="AE152" i="12"/>
  <c r="AE153" i="12"/>
  <c r="AE154" i="12"/>
  <c r="AE155" i="12"/>
  <c r="AE156" i="12"/>
  <c r="AE157" i="12"/>
  <c r="AE158" i="12"/>
  <c r="AE159" i="12"/>
  <c r="AE160" i="12"/>
  <c r="AE161" i="12"/>
  <c r="AE162" i="12"/>
  <c r="AE163" i="12"/>
  <c r="AE164" i="12"/>
  <c r="AE165" i="12"/>
  <c r="AE166" i="12"/>
  <c r="AE167" i="12"/>
  <c r="AE168" i="12"/>
  <c r="AE169" i="12"/>
  <c r="AE170" i="12"/>
  <c r="AE171" i="12"/>
  <c r="AE172" i="12"/>
  <c r="AE173" i="12"/>
  <c r="AE174" i="12"/>
  <c r="AE175" i="12"/>
  <c r="AE176" i="12"/>
  <c r="AE177" i="12"/>
  <c r="AE178" i="12"/>
  <c r="AE179" i="12"/>
  <c r="AE180" i="12"/>
  <c r="AE181" i="12"/>
  <c r="AE182" i="12"/>
  <c r="AE183" i="12"/>
  <c r="AE184" i="12"/>
  <c r="AE185" i="12"/>
  <c r="AE186" i="12"/>
  <c r="AE187" i="12"/>
  <c r="AE188" i="12"/>
  <c r="AE189" i="12"/>
  <c r="AE190" i="12"/>
  <c r="AE191" i="12"/>
  <c r="AE192" i="12"/>
  <c r="AE193" i="12"/>
  <c r="AE194" i="12"/>
  <c r="AE195" i="12"/>
  <c r="AE196" i="12"/>
  <c r="AE197" i="12"/>
  <c r="AE198" i="12"/>
  <c r="AE199" i="12"/>
  <c r="AE200" i="12"/>
  <c r="AE201" i="12"/>
  <c r="AE202" i="12"/>
  <c r="AE203" i="12"/>
  <c r="AE204" i="12"/>
  <c r="AE205" i="12"/>
  <c r="AE206" i="12"/>
  <c r="AE207" i="12"/>
  <c r="AE208" i="12"/>
  <c r="AE209" i="12"/>
  <c r="AE210" i="12"/>
  <c r="AE211" i="12"/>
  <c r="AE212" i="12"/>
  <c r="AE213" i="12"/>
  <c r="AE214" i="12"/>
  <c r="AE215" i="12"/>
  <c r="AE216" i="12"/>
  <c r="AE217" i="12"/>
  <c r="AE218" i="12"/>
  <c r="AE219" i="12"/>
  <c r="AE220" i="12"/>
  <c r="AE221" i="12"/>
  <c r="AE222" i="12"/>
  <c r="AE223" i="12"/>
  <c r="AE224" i="12"/>
  <c r="AE225" i="12"/>
  <c r="AE226" i="12"/>
  <c r="AE227" i="12"/>
  <c r="AE228" i="12"/>
  <c r="AE229" i="12"/>
  <c r="AE230" i="12"/>
  <c r="AE231" i="12"/>
  <c r="AE232" i="12"/>
  <c r="AE233" i="12"/>
  <c r="AE234" i="12"/>
  <c r="AE235" i="12"/>
  <c r="AE236" i="12"/>
  <c r="AE237" i="12"/>
  <c r="AE238" i="12"/>
  <c r="AE239" i="12"/>
  <c r="AE240" i="12"/>
  <c r="AE241" i="12"/>
  <c r="AE242" i="12"/>
  <c r="AE243" i="12"/>
  <c r="AE244" i="12"/>
  <c r="AE245" i="12"/>
  <c r="AE246" i="12"/>
  <c r="AE247" i="12"/>
  <c r="AE248" i="12"/>
  <c r="AE249" i="12"/>
  <c r="AE250" i="12"/>
  <c r="AE251" i="12"/>
  <c r="AE252" i="12"/>
  <c r="AE253" i="12"/>
  <c r="AE254" i="12"/>
  <c r="AE255" i="12"/>
  <c r="AE256" i="12"/>
  <c r="AE257" i="12"/>
  <c r="AE258" i="12"/>
  <c r="AE259" i="12"/>
  <c r="AE260" i="12"/>
  <c r="AE261" i="12"/>
  <c r="AE262" i="12"/>
  <c r="AE263" i="12"/>
  <c r="AE264" i="12"/>
  <c r="AE265" i="12"/>
  <c r="AE266" i="12"/>
  <c r="AE267" i="12"/>
  <c r="AE268" i="12"/>
  <c r="AE269" i="12"/>
  <c r="AE270" i="12"/>
  <c r="AE271" i="12"/>
  <c r="AE272" i="12"/>
  <c r="AE273" i="12"/>
  <c r="AE274" i="12"/>
  <c r="AE275" i="12"/>
  <c r="AE276" i="12"/>
  <c r="AE277" i="12"/>
  <c r="AE278" i="12"/>
  <c r="AE279" i="12"/>
  <c r="AE280" i="12"/>
  <c r="AE281" i="12"/>
  <c r="AE282" i="12"/>
  <c r="AE283" i="12"/>
  <c r="AE284" i="12"/>
  <c r="AE285" i="12"/>
  <c r="AE286" i="12"/>
  <c r="AE287" i="12"/>
  <c r="AE288" i="12"/>
  <c r="AE289" i="12"/>
  <c r="AE290" i="12"/>
  <c r="AE291" i="12"/>
  <c r="AE292" i="12"/>
  <c r="AE293" i="12"/>
  <c r="AE294" i="12"/>
  <c r="AE295" i="12"/>
  <c r="AE296" i="12"/>
  <c r="AE297" i="12"/>
  <c r="AE298" i="12"/>
  <c r="AE299" i="12"/>
  <c r="AE300" i="12"/>
  <c r="AE301" i="12"/>
  <c r="AE302" i="12"/>
  <c r="AE303" i="12"/>
  <c r="AE304" i="12"/>
  <c r="AE305" i="12"/>
  <c r="AE306" i="12"/>
  <c r="AE307" i="12"/>
  <c r="AE308" i="12"/>
  <c r="AE309" i="12"/>
  <c r="AE310" i="12"/>
  <c r="AE311" i="12"/>
  <c r="AE312" i="12"/>
  <c r="AE313" i="12"/>
  <c r="AE314" i="12"/>
  <c r="AE315" i="12"/>
  <c r="AE316" i="12"/>
  <c r="AE317" i="12"/>
  <c r="AE318" i="12"/>
  <c r="AE319" i="12"/>
  <c r="AE320" i="12"/>
  <c r="AE321" i="12"/>
  <c r="AE322" i="12"/>
  <c r="AE323" i="12"/>
  <c r="AE324" i="12"/>
  <c r="AE325" i="12"/>
  <c r="AE326" i="12"/>
  <c r="AE327" i="12"/>
  <c r="AE328" i="12"/>
  <c r="AE329" i="12"/>
  <c r="AE330" i="12"/>
  <c r="AE331" i="12"/>
  <c r="AE332" i="12"/>
  <c r="AE333" i="12"/>
  <c r="AE334" i="12"/>
  <c r="AE335" i="12"/>
  <c r="AE336" i="12"/>
  <c r="AE337" i="12"/>
  <c r="AE338" i="12"/>
  <c r="AE339" i="12"/>
  <c r="AE340" i="12"/>
  <c r="AE341" i="12"/>
  <c r="AE342" i="12"/>
  <c r="AE343" i="12"/>
  <c r="AE344" i="12"/>
  <c r="AE345" i="12"/>
  <c r="AE346" i="12"/>
  <c r="AE347" i="12"/>
  <c r="AE348" i="12"/>
  <c r="AE349" i="12"/>
  <c r="AE350" i="12"/>
  <c r="AE351" i="12"/>
  <c r="AE352" i="12"/>
  <c r="AE353" i="12"/>
  <c r="AE354" i="12"/>
  <c r="AE355" i="12"/>
  <c r="AE356" i="12"/>
  <c r="AE357" i="12"/>
  <c r="AE358" i="12"/>
  <c r="AE359" i="12"/>
  <c r="AE360" i="12"/>
  <c r="AE361" i="12"/>
  <c r="AE362" i="12"/>
  <c r="AE363" i="12"/>
  <c r="AE364" i="12"/>
  <c r="AE365" i="12"/>
  <c r="AE366" i="12"/>
  <c r="AE367" i="12"/>
  <c r="AE368" i="12"/>
  <c r="AE369" i="12"/>
  <c r="AE370" i="12"/>
  <c r="AE371" i="12"/>
  <c r="AE372" i="12"/>
  <c r="AE373" i="12"/>
  <c r="AE374" i="12"/>
  <c r="AE375" i="12"/>
  <c r="AE376" i="12"/>
  <c r="AE377" i="12"/>
  <c r="AE378" i="12"/>
  <c r="AE379" i="12"/>
  <c r="AE380" i="12"/>
  <c r="AE381" i="12"/>
  <c r="AE382" i="12"/>
  <c r="AE383" i="12"/>
  <c r="AE384" i="12"/>
  <c r="AE385" i="12"/>
  <c r="AE386" i="12"/>
  <c r="AE387" i="12"/>
  <c r="AE388" i="12"/>
  <c r="AE389" i="12"/>
  <c r="AE390" i="12"/>
  <c r="AE391" i="12"/>
  <c r="AE392" i="12"/>
  <c r="AE393" i="12"/>
  <c r="AE394" i="12"/>
  <c r="AE395" i="12"/>
  <c r="AE396" i="12"/>
  <c r="AE397" i="12"/>
  <c r="AE398" i="12"/>
  <c r="AE399" i="12"/>
  <c r="AE400" i="12"/>
  <c r="AE401" i="12"/>
  <c r="AE402" i="12"/>
  <c r="AE403" i="12"/>
  <c r="AE404" i="12"/>
  <c r="AE405" i="12"/>
  <c r="AE406" i="12"/>
  <c r="AE407" i="12"/>
  <c r="AE408" i="12"/>
  <c r="AE409" i="12"/>
  <c r="AE410" i="12"/>
  <c r="AE411" i="12"/>
  <c r="AE412" i="12"/>
  <c r="AE413" i="12"/>
  <c r="AE414" i="12"/>
  <c r="AE415" i="12"/>
  <c r="AE416" i="12"/>
  <c r="AE417" i="12"/>
  <c r="AE418" i="12"/>
  <c r="AE419" i="12"/>
  <c r="AE420" i="12"/>
  <c r="AE421" i="12"/>
  <c r="AE422" i="12"/>
  <c r="AE423" i="12"/>
  <c r="AE424" i="12"/>
  <c r="AE425" i="12"/>
  <c r="AE426" i="12"/>
  <c r="AE427" i="12"/>
  <c r="AE428" i="12"/>
  <c r="AE429" i="12"/>
  <c r="AE430" i="12"/>
  <c r="AE431" i="12"/>
  <c r="AE432" i="12"/>
  <c r="AE433" i="12"/>
  <c r="AE434" i="12"/>
  <c r="AE435" i="12"/>
  <c r="AE436" i="12"/>
  <c r="AE437" i="12"/>
  <c r="AE438" i="12"/>
  <c r="AE439" i="12"/>
  <c r="AE440" i="12"/>
  <c r="AE441" i="12"/>
  <c r="AE442" i="12"/>
  <c r="AE443" i="12"/>
  <c r="AE444" i="12"/>
  <c r="AE445" i="12"/>
  <c r="AE446" i="12"/>
  <c r="AE447" i="12"/>
  <c r="AE448" i="12"/>
  <c r="AE449" i="12"/>
  <c r="AE450" i="12"/>
  <c r="AE451" i="12"/>
  <c r="AE452" i="12"/>
  <c r="AE453" i="12"/>
  <c r="AE454" i="12"/>
  <c r="AE455" i="12"/>
  <c r="AE456" i="12"/>
  <c r="AE457" i="12"/>
  <c r="AE458" i="12"/>
  <c r="AE459" i="12"/>
  <c r="AE460" i="12"/>
  <c r="AE461" i="12"/>
  <c r="AE462" i="12"/>
  <c r="AE463" i="12"/>
  <c r="AE464" i="12"/>
  <c r="AE465" i="12"/>
  <c r="AE466" i="12"/>
  <c r="AE467" i="12"/>
  <c r="AE468" i="12"/>
  <c r="AE469" i="12"/>
  <c r="AE470" i="12"/>
  <c r="AE471" i="12"/>
  <c r="AE472" i="12"/>
  <c r="AE473" i="12"/>
  <c r="AE474" i="12"/>
  <c r="AE475" i="12"/>
  <c r="AE476" i="12"/>
  <c r="AE477" i="12"/>
  <c r="AE478" i="12"/>
  <c r="AE479" i="12"/>
  <c r="AE480" i="12"/>
  <c r="AE481" i="12"/>
  <c r="AE482" i="12"/>
  <c r="AE483" i="12"/>
  <c r="AE484" i="12"/>
  <c r="AE485" i="12"/>
  <c r="AE486" i="12"/>
  <c r="AE487" i="12"/>
  <c r="AE488" i="12"/>
  <c r="AE489" i="12"/>
  <c r="AE490" i="12"/>
  <c r="AE491" i="12"/>
  <c r="AE492" i="12"/>
  <c r="AE493" i="12"/>
  <c r="AE494" i="12"/>
  <c r="AE495" i="12"/>
  <c r="AE496" i="12"/>
  <c r="AE497" i="12"/>
  <c r="AE498" i="12"/>
  <c r="AE499" i="12"/>
  <c r="AE500" i="12"/>
  <c r="AE501" i="12"/>
  <c r="AE502" i="12"/>
  <c r="AE503" i="12"/>
  <c r="AE504" i="12"/>
  <c r="AE6" i="12"/>
  <c r="AD7" i="12"/>
  <c r="AD8" i="12"/>
  <c r="AD9" i="12"/>
  <c r="AD10" i="12"/>
  <c r="AD11" i="12"/>
  <c r="AD12" i="12"/>
  <c r="AD13" i="12"/>
  <c r="AD14" i="12"/>
  <c r="AD15" i="12"/>
  <c r="AD16" i="12"/>
  <c r="AD17" i="12"/>
  <c r="AD18" i="12"/>
  <c r="AD19" i="12"/>
  <c r="AD20" i="12"/>
  <c r="AD21" i="12"/>
  <c r="AD22" i="12"/>
  <c r="AD23" i="12"/>
  <c r="AD24" i="12"/>
  <c r="AD25" i="12"/>
  <c r="AD26" i="12"/>
  <c r="AD27" i="12"/>
  <c r="AD28" i="12"/>
  <c r="AD29" i="12"/>
  <c r="AD30" i="12"/>
  <c r="AD31" i="12"/>
  <c r="AD32" i="12"/>
  <c r="AD33" i="12"/>
  <c r="AD34" i="12"/>
  <c r="AD35" i="12"/>
  <c r="AD36" i="12"/>
  <c r="AD37" i="12"/>
  <c r="AD38" i="12"/>
  <c r="AD39" i="12"/>
  <c r="AD40" i="12"/>
  <c r="AD41" i="12"/>
  <c r="AD42" i="12"/>
  <c r="AD43" i="12"/>
  <c r="AD44" i="12"/>
  <c r="AD45" i="12"/>
  <c r="AD46" i="12"/>
  <c r="AD47" i="12"/>
  <c r="AD48" i="12"/>
  <c r="AD49" i="12"/>
  <c r="AD50" i="12"/>
  <c r="AD51" i="12"/>
  <c r="AD52" i="12"/>
  <c r="AD53" i="12"/>
  <c r="AD54" i="12"/>
  <c r="AD55" i="12"/>
  <c r="AD56" i="12"/>
  <c r="AD57" i="12"/>
  <c r="AD58" i="12"/>
  <c r="AD59" i="12"/>
  <c r="AD60" i="12"/>
  <c r="AD61" i="12"/>
  <c r="AD62" i="12"/>
  <c r="AD63" i="12"/>
  <c r="AD64" i="12"/>
  <c r="AD65" i="12"/>
  <c r="AD66" i="12"/>
  <c r="AD67" i="12"/>
  <c r="AD68" i="12"/>
  <c r="AD69" i="12"/>
  <c r="AD70" i="12"/>
  <c r="AD71" i="12"/>
  <c r="AD72" i="12"/>
  <c r="AD73" i="12"/>
  <c r="AD74" i="12"/>
  <c r="AD75" i="12"/>
  <c r="AD76" i="12"/>
  <c r="AD77" i="12"/>
  <c r="AD78" i="12"/>
  <c r="AD79" i="12"/>
  <c r="AD80" i="12"/>
  <c r="AD81" i="12"/>
  <c r="AD82" i="12"/>
  <c r="AD83" i="12"/>
  <c r="AD84" i="12"/>
  <c r="AD85" i="12"/>
  <c r="AD86" i="12"/>
  <c r="AD87" i="12"/>
  <c r="AD88" i="12"/>
  <c r="AD89" i="12"/>
  <c r="AD90" i="12"/>
  <c r="AD91" i="12"/>
  <c r="AD92" i="12"/>
  <c r="AD93" i="12"/>
  <c r="AD94" i="12"/>
  <c r="AD95" i="12"/>
  <c r="AD96" i="12"/>
  <c r="AD97" i="12"/>
  <c r="AD98" i="12"/>
  <c r="AD99" i="12"/>
  <c r="AD100" i="12"/>
  <c r="AD101" i="12"/>
  <c r="AD102" i="12"/>
  <c r="AD103" i="12"/>
  <c r="AD104" i="12"/>
  <c r="AD105" i="12"/>
  <c r="AD106" i="12"/>
  <c r="AD107" i="12"/>
  <c r="AD108" i="12"/>
  <c r="AD109" i="12"/>
  <c r="AD110" i="12"/>
  <c r="AD111" i="12"/>
  <c r="AD112" i="12"/>
  <c r="AD113" i="12"/>
  <c r="AD114" i="12"/>
  <c r="AD115" i="12"/>
  <c r="AD116" i="12"/>
  <c r="AD117" i="12"/>
  <c r="AD118" i="12"/>
  <c r="AD119" i="12"/>
  <c r="AD120" i="12"/>
  <c r="AD121" i="12"/>
  <c r="AD122" i="12"/>
  <c r="AD123" i="12"/>
  <c r="AD124" i="12"/>
  <c r="AD125" i="12"/>
  <c r="AD126" i="12"/>
  <c r="AD127" i="12"/>
  <c r="AD128" i="12"/>
  <c r="AD129" i="12"/>
  <c r="AD130" i="12"/>
  <c r="AD131" i="12"/>
  <c r="AD132" i="12"/>
  <c r="AD133" i="12"/>
  <c r="AD134" i="12"/>
  <c r="AD135" i="12"/>
  <c r="AD136" i="12"/>
  <c r="AD137" i="12"/>
  <c r="AD138" i="12"/>
  <c r="AD139" i="12"/>
  <c r="AD140" i="12"/>
  <c r="AD141" i="12"/>
  <c r="AD142" i="12"/>
  <c r="AD143" i="12"/>
  <c r="AD144" i="12"/>
  <c r="AD145" i="12"/>
  <c r="AD146" i="12"/>
  <c r="AD147" i="12"/>
  <c r="AD148" i="12"/>
  <c r="AD149" i="12"/>
  <c r="AD150" i="12"/>
  <c r="AD151" i="12"/>
  <c r="AD152" i="12"/>
  <c r="AD153" i="12"/>
  <c r="AD154" i="12"/>
  <c r="AD155" i="12"/>
  <c r="AD156" i="12"/>
  <c r="AD157" i="12"/>
  <c r="AD158" i="12"/>
  <c r="AD159" i="12"/>
  <c r="AD160" i="12"/>
  <c r="AD161" i="12"/>
  <c r="AD162" i="12"/>
  <c r="AD163" i="12"/>
  <c r="AD164" i="12"/>
  <c r="AD165" i="12"/>
  <c r="AD166" i="12"/>
  <c r="AD167" i="12"/>
  <c r="AD168" i="12"/>
  <c r="AD169" i="12"/>
  <c r="AD170" i="12"/>
  <c r="AD171" i="12"/>
  <c r="AD172" i="12"/>
  <c r="AD173" i="12"/>
  <c r="AD174" i="12"/>
  <c r="AD175" i="12"/>
  <c r="AD176" i="12"/>
  <c r="AD177" i="12"/>
  <c r="AD178" i="12"/>
  <c r="AD179" i="12"/>
  <c r="AD180" i="12"/>
  <c r="AD181" i="12"/>
  <c r="AD182" i="12"/>
  <c r="AD183" i="12"/>
  <c r="AD184" i="12"/>
  <c r="AD185" i="12"/>
  <c r="AD186" i="12"/>
  <c r="AD187" i="12"/>
  <c r="AD188" i="12"/>
  <c r="AD189" i="12"/>
  <c r="AD190" i="12"/>
  <c r="AD191" i="12"/>
  <c r="AD192" i="12"/>
  <c r="AD193" i="12"/>
  <c r="AD194" i="12"/>
  <c r="AD195" i="12"/>
  <c r="AD196" i="12"/>
  <c r="AD197" i="12"/>
  <c r="AD198" i="12"/>
  <c r="AD199" i="12"/>
  <c r="AD200" i="12"/>
  <c r="AD201" i="12"/>
  <c r="AD202" i="12"/>
  <c r="AD203" i="12"/>
  <c r="AD204" i="12"/>
  <c r="AD205" i="12"/>
  <c r="AD206" i="12"/>
  <c r="AD207" i="12"/>
  <c r="AD208" i="12"/>
  <c r="AD209" i="12"/>
  <c r="AD210" i="12"/>
  <c r="AD211" i="12"/>
  <c r="AD212" i="12"/>
  <c r="AD213" i="12"/>
  <c r="AD214" i="12"/>
  <c r="AD215" i="12"/>
  <c r="AD216" i="12"/>
  <c r="AD217" i="12"/>
  <c r="AD218" i="12"/>
  <c r="AD219" i="12"/>
  <c r="AD220" i="12"/>
  <c r="AD221" i="12"/>
  <c r="AD222" i="12"/>
  <c r="AD223" i="12"/>
  <c r="AD224" i="12"/>
  <c r="AD225" i="12"/>
  <c r="AD226" i="12"/>
  <c r="AD227" i="12"/>
  <c r="AD228" i="12"/>
  <c r="AD229" i="12"/>
  <c r="AD230" i="12"/>
  <c r="AD231" i="12"/>
  <c r="AD232" i="12"/>
  <c r="AD233" i="12"/>
  <c r="AD234" i="12"/>
  <c r="AD235" i="12"/>
  <c r="AD236" i="12"/>
  <c r="AD237" i="12"/>
  <c r="AD238" i="12"/>
  <c r="AD239" i="12"/>
  <c r="AD240" i="12"/>
  <c r="AD241" i="12"/>
  <c r="AD242" i="12"/>
  <c r="AD243" i="12"/>
  <c r="AD244" i="12"/>
  <c r="AD245" i="12"/>
  <c r="AD246" i="12"/>
  <c r="AD247" i="12"/>
  <c r="AD248" i="12"/>
  <c r="AD249" i="12"/>
  <c r="AD250" i="12"/>
  <c r="AD251" i="12"/>
  <c r="AD252" i="12"/>
  <c r="AD253" i="12"/>
  <c r="AD254" i="12"/>
  <c r="AD255" i="12"/>
  <c r="AD256" i="12"/>
  <c r="AD257" i="12"/>
  <c r="AD258" i="12"/>
  <c r="AD259" i="12"/>
  <c r="AD260" i="12"/>
  <c r="AD261" i="12"/>
  <c r="AD262" i="12"/>
  <c r="AD263" i="12"/>
  <c r="AD264" i="12"/>
  <c r="AD265" i="12"/>
  <c r="AD266" i="12"/>
  <c r="AD267" i="12"/>
  <c r="AD268" i="12"/>
  <c r="AD269" i="12"/>
  <c r="AD270" i="12"/>
  <c r="AD271" i="12"/>
  <c r="AD272" i="12"/>
  <c r="AD273" i="12"/>
  <c r="AD274" i="12"/>
  <c r="AD275" i="12"/>
  <c r="AD276" i="12"/>
  <c r="AD277" i="12"/>
  <c r="AD278" i="12"/>
  <c r="AD279" i="12"/>
  <c r="AD280" i="12"/>
  <c r="AD281" i="12"/>
  <c r="AD282" i="12"/>
  <c r="AD283" i="12"/>
  <c r="AD284" i="12"/>
  <c r="AD285" i="12"/>
  <c r="AD286" i="12"/>
  <c r="AD287" i="12"/>
  <c r="AD288" i="12"/>
  <c r="AD289" i="12"/>
  <c r="AD290" i="12"/>
  <c r="AD291" i="12"/>
  <c r="AD292" i="12"/>
  <c r="AD293" i="12"/>
  <c r="AD294" i="12"/>
  <c r="AD295" i="12"/>
  <c r="AD296" i="12"/>
  <c r="AD297" i="12"/>
  <c r="AD298" i="12"/>
  <c r="AD299" i="12"/>
  <c r="AD300" i="12"/>
  <c r="AD301" i="12"/>
  <c r="AD302" i="12"/>
  <c r="AD303" i="12"/>
  <c r="AD304" i="12"/>
  <c r="AD305" i="12"/>
  <c r="AD306" i="12"/>
  <c r="AD307" i="12"/>
  <c r="AD308" i="12"/>
  <c r="AD309" i="12"/>
  <c r="AD310" i="12"/>
  <c r="AD311" i="12"/>
  <c r="AD312" i="12"/>
  <c r="AD313" i="12"/>
  <c r="AD314" i="12"/>
  <c r="AD315" i="12"/>
  <c r="AD316" i="12"/>
  <c r="AD317" i="12"/>
  <c r="AD318" i="12"/>
  <c r="AD319" i="12"/>
  <c r="AD320" i="12"/>
  <c r="AD321" i="12"/>
  <c r="AD322" i="12"/>
  <c r="AD323" i="12"/>
  <c r="AD324" i="12"/>
  <c r="AD325" i="12"/>
  <c r="AD326" i="12"/>
  <c r="AD327" i="12"/>
  <c r="AD328" i="12"/>
  <c r="AD329" i="12"/>
  <c r="AD330" i="12"/>
  <c r="AD331" i="12"/>
  <c r="AD332" i="12"/>
  <c r="AD333" i="12"/>
  <c r="AD334" i="12"/>
  <c r="AD335" i="12"/>
  <c r="AD336" i="12"/>
  <c r="AD337" i="12"/>
  <c r="AD338" i="12"/>
  <c r="AD339" i="12"/>
  <c r="AD340" i="12"/>
  <c r="AD341" i="12"/>
  <c r="AD342" i="12"/>
  <c r="AD343" i="12"/>
  <c r="AD344" i="12"/>
  <c r="AD345" i="12"/>
  <c r="AD346" i="12"/>
  <c r="AD347" i="12"/>
  <c r="AD348" i="12"/>
  <c r="AD349" i="12"/>
  <c r="AD350" i="12"/>
  <c r="AD351" i="12"/>
  <c r="AD352" i="12"/>
  <c r="AD353" i="12"/>
  <c r="AD354" i="12"/>
  <c r="AD355" i="12"/>
  <c r="AD356" i="12"/>
  <c r="AD357" i="12"/>
  <c r="AD358" i="12"/>
  <c r="AD359" i="12"/>
  <c r="AD360" i="12"/>
  <c r="AD361" i="12"/>
  <c r="AD362" i="12"/>
  <c r="AD363" i="12"/>
  <c r="AD364" i="12"/>
  <c r="AD365" i="12"/>
  <c r="AD366" i="12"/>
  <c r="AD367" i="12"/>
  <c r="AD368" i="12"/>
  <c r="AD369" i="12"/>
  <c r="AD370" i="12"/>
  <c r="AD371" i="12"/>
  <c r="AD372" i="12"/>
  <c r="AD373" i="12"/>
  <c r="AD374" i="12"/>
  <c r="AD375" i="12"/>
  <c r="AD376" i="12"/>
  <c r="AD377" i="12"/>
  <c r="AD378" i="12"/>
  <c r="AD379" i="12"/>
  <c r="AD380" i="12"/>
  <c r="AD381" i="12"/>
  <c r="AD382" i="12"/>
  <c r="AD383" i="12"/>
  <c r="AD384" i="12"/>
  <c r="AD385" i="12"/>
  <c r="AD386" i="12"/>
  <c r="AD387" i="12"/>
  <c r="AD388" i="12"/>
  <c r="AD389" i="12"/>
  <c r="AD390" i="12"/>
  <c r="AD391" i="12"/>
  <c r="AD392" i="12"/>
  <c r="AD393" i="12"/>
  <c r="AD394" i="12"/>
  <c r="AD395" i="12"/>
  <c r="AD396" i="12"/>
  <c r="AD397" i="12"/>
  <c r="AD398" i="12"/>
  <c r="AD399" i="12"/>
  <c r="AD400" i="12"/>
  <c r="AD401" i="12"/>
  <c r="AD402" i="12"/>
  <c r="AD403" i="12"/>
  <c r="AD404" i="12"/>
  <c r="AD405" i="12"/>
  <c r="AD406" i="12"/>
  <c r="AD407" i="12"/>
  <c r="AD408" i="12"/>
  <c r="AD409" i="12"/>
  <c r="AD410" i="12"/>
  <c r="AD411" i="12"/>
  <c r="AD412" i="12"/>
  <c r="AD413" i="12"/>
  <c r="AD414" i="12"/>
  <c r="AD415" i="12"/>
  <c r="AD416" i="12"/>
  <c r="AD417" i="12"/>
  <c r="AD418" i="12"/>
  <c r="AD419" i="12"/>
  <c r="AD420" i="12"/>
  <c r="AD421" i="12"/>
  <c r="AD422" i="12"/>
  <c r="AD423" i="12"/>
  <c r="AD424" i="12"/>
  <c r="AD425" i="12"/>
  <c r="AD426" i="12"/>
  <c r="AD427" i="12"/>
  <c r="AD428" i="12"/>
  <c r="AD429" i="12"/>
  <c r="AD430" i="12"/>
  <c r="AD431" i="12"/>
  <c r="AD432" i="12"/>
  <c r="AD433" i="12"/>
  <c r="AD434" i="12"/>
  <c r="AD435" i="12"/>
  <c r="AD436" i="12"/>
  <c r="AD437" i="12"/>
  <c r="AD438" i="12"/>
  <c r="AD439" i="12"/>
  <c r="AD440" i="12"/>
  <c r="AD441" i="12"/>
  <c r="AD442" i="12"/>
  <c r="AD443" i="12"/>
  <c r="AD444" i="12"/>
  <c r="AD445" i="12"/>
  <c r="AD446" i="12"/>
  <c r="AD447" i="12"/>
  <c r="AD448" i="12"/>
  <c r="AD449" i="12"/>
  <c r="AD450" i="12"/>
  <c r="AD451" i="12"/>
  <c r="AD452" i="12"/>
  <c r="AD453" i="12"/>
  <c r="AD454" i="12"/>
  <c r="AD455" i="12"/>
  <c r="AD456" i="12"/>
  <c r="AD457" i="12"/>
  <c r="AD458" i="12"/>
  <c r="AD459" i="12"/>
  <c r="AD460" i="12"/>
  <c r="AD461" i="12"/>
  <c r="AD462" i="12"/>
  <c r="AD463" i="12"/>
  <c r="AD464" i="12"/>
  <c r="AD465" i="12"/>
  <c r="AD466" i="12"/>
  <c r="AD467" i="12"/>
  <c r="AD468" i="12"/>
  <c r="AD469" i="12"/>
  <c r="AD470" i="12"/>
  <c r="AD471" i="12"/>
  <c r="AD472" i="12"/>
  <c r="AD473" i="12"/>
  <c r="AD474" i="12"/>
  <c r="AD475" i="12"/>
  <c r="AD476" i="12"/>
  <c r="AD477" i="12"/>
  <c r="AD478" i="12"/>
  <c r="AD479" i="12"/>
  <c r="AD480" i="12"/>
  <c r="AD481" i="12"/>
  <c r="AD482" i="12"/>
  <c r="AD483" i="12"/>
  <c r="AD484" i="12"/>
  <c r="AD485" i="12"/>
  <c r="AD486" i="12"/>
  <c r="AD487" i="12"/>
  <c r="AD488" i="12"/>
  <c r="AD489" i="12"/>
  <c r="AD490" i="12"/>
  <c r="AD491" i="12"/>
  <c r="AD492" i="12"/>
  <c r="AD493" i="12"/>
  <c r="AD494" i="12"/>
  <c r="AD495" i="12"/>
  <c r="AD496" i="12"/>
  <c r="AD497" i="12"/>
  <c r="AD498" i="12"/>
  <c r="AD499" i="12"/>
  <c r="AD500" i="12"/>
  <c r="AD501" i="12"/>
  <c r="AD502" i="12"/>
  <c r="AD503" i="12"/>
  <c r="AD504" i="12"/>
  <c r="AD6" i="12"/>
  <c r="AC7" i="12"/>
  <c r="AC8" i="12"/>
  <c r="AC9" i="12"/>
  <c r="AC10" i="12"/>
  <c r="AC11" i="12"/>
  <c r="AC12" i="12"/>
  <c r="AC13" i="12"/>
  <c r="AC14" i="12"/>
  <c r="AC15" i="12"/>
  <c r="AC16" i="12"/>
  <c r="AC17" i="12"/>
  <c r="AC18" i="12"/>
  <c r="AC19" i="12"/>
  <c r="AC20" i="12"/>
  <c r="AC21" i="12"/>
  <c r="AC22" i="12"/>
  <c r="AC23" i="12"/>
  <c r="AC24" i="12"/>
  <c r="AC25" i="12"/>
  <c r="AC26" i="12"/>
  <c r="AC27" i="12"/>
  <c r="AC28" i="12"/>
  <c r="AC29" i="12"/>
  <c r="AC30" i="12"/>
  <c r="AC31" i="12"/>
  <c r="AC32" i="12"/>
  <c r="AC33" i="12"/>
  <c r="AC34" i="12"/>
  <c r="AC35" i="12"/>
  <c r="AC36" i="12"/>
  <c r="AC37" i="12"/>
  <c r="AC38" i="12"/>
  <c r="AC39" i="12"/>
  <c r="AC40" i="12"/>
  <c r="AC41" i="12"/>
  <c r="AC42" i="12"/>
  <c r="AC43" i="12"/>
  <c r="AC44" i="12"/>
  <c r="AC45" i="12"/>
  <c r="AC46" i="12"/>
  <c r="AC47" i="12"/>
  <c r="AC48" i="12"/>
  <c r="AC49" i="12"/>
  <c r="AC50" i="12"/>
  <c r="AC51" i="12"/>
  <c r="AC52" i="12"/>
  <c r="AC53" i="12"/>
  <c r="AC54" i="12"/>
  <c r="AC55" i="12"/>
  <c r="AC56" i="12"/>
  <c r="AC57" i="12"/>
  <c r="AC58" i="12"/>
  <c r="AC59" i="12"/>
  <c r="AC60" i="12"/>
  <c r="AC61" i="12"/>
  <c r="AC62" i="12"/>
  <c r="AC63" i="12"/>
  <c r="AC64" i="12"/>
  <c r="AC65" i="12"/>
  <c r="AC66" i="12"/>
  <c r="AC67" i="12"/>
  <c r="AC68" i="12"/>
  <c r="AC69" i="12"/>
  <c r="AC70" i="12"/>
  <c r="AC71" i="12"/>
  <c r="AC72" i="12"/>
  <c r="AC73" i="12"/>
  <c r="AC74" i="12"/>
  <c r="AC75" i="12"/>
  <c r="AC76" i="12"/>
  <c r="AC77" i="12"/>
  <c r="AC78" i="12"/>
  <c r="AC79" i="12"/>
  <c r="AC80" i="12"/>
  <c r="AC81" i="12"/>
  <c r="AC82" i="12"/>
  <c r="AC83" i="12"/>
  <c r="AC84" i="12"/>
  <c r="AC85" i="12"/>
  <c r="AC86" i="12"/>
  <c r="AC87" i="12"/>
  <c r="AC88" i="12"/>
  <c r="AC89" i="12"/>
  <c r="AC90" i="12"/>
  <c r="AC91" i="12"/>
  <c r="AC92" i="12"/>
  <c r="AC93" i="12"/>
  <c r="AC94" i="12"/>
  <c r="AC95" i="12"/>
  <c r="AC96" i="12"/>
  <c r="AC97" i="12"/>
  <c r="AC98" i="12"/>
  <c r="AC99" i="12"/>
  <c r="AC100" i="12"/>
  <c r="AC101" i="12"/>
  <c r="AC102" i="12"/>
  <c r="AC103" i="12"/>
  <c r="AC104" i="12"/>
  <c r="AC105" i="12"/>
  <c r="AC106" i="12"/>
  <c r="AC107" i="12"/>
  <c r="AC108" i="12"/>
  <c r="AC109" i="12"/>
  <c r="AC110" i="12"/>
  <c r="AC111" i="12"/>
  <c r="AC112" i="12"/>
  <c r="AC113" i="12"/>
  <c r="AC114" i="12"/>
  <c r="AC115" i="12"/>
  <c r="AC116" i="12"/>
  <c r="AC117" i="12"/>
  <c r="AC118" i="12"/>
  <c r="AC119" i="12"/>
  <c r="AC120" i="12"/>
  <c r="AC121" i="12"/>
  <c r="AC122" i="12"/>
  <c r="AC123" i="12"/>
  <c r="AC124" i="12"/>
  <c r="AC125" i="12"/>
  <c r="AC126" i="12"/>
  <c r="AC127" i="12"/>
  <c r="AC128" i="12"/>
  <c r="AC129" i="12"/>
  <c r="AC130" i="12"/>
  <c r="AC131" i="12"/>
  <c r="AC132" i="12"/>
  <c r="AC133" i="12"/>
  <c r="AC134" i="12"/>
  <c r="AC135" i="12"/>
  <c r="AC136" i="12"/>
  <c r="AC137" i="12"/>
  <c r="AC138" i="12"/>
  <c r="AC139" i="12"/>
  <c r="AC140" i="12"/>
  <c r="AC141" i="12"/>
  <c r="AC142" i="12"/>
  <c r="AC143" i="12"/>
  <c r="AC144" i="12"/>
  <c r="AC145" i="12"/>
  <c r="AC146" i="12"/>
  <c r="AC147" i="12"/>
  <c r="AC148" i="12"/>
  <c r="AC149" i="12"/>
  <c r="AC150" i="12"/>
  <c r="AC151" i="12"/>
  <c r="AC152" i="12"/>
  <c r="AC153" i="12"/>
  <c r="AC154" i="12"/>
  <c r="AC155" i="12"/>
  <c r="AC156" i="12"/>
  <c r="AC157" i="12"/>
  <c r="AC158" i="12"/>
  <c r="AC159" i="12"/>
  <c r="AC160" i="12"/>
  <c r="AC161" i="12"/>
  <c r="AC162" i="12"/>
  <c r="AC163" i="12"/>
  <c r="AC164" i="12"/>
  <c r="AC165" i="12"/>
  <c r="AC166" i="12"/>
  <c r="AC167" i="12"/>
  <c r="AC168" i="12"/>
  <c r="AC169" i="12"/>
  <c r="AC170" i="12"/>
  <c r="AC171" i="12"/>
  <c r="AC172" i="12"/>
  <c r="AC173" i="12"/>
  <c r="AC174" i="12"/>
  <c r="AC175" i="12"/>
  <c r="AC176" i="12"/>
  <c r="AC177" i="12"/>
  <c r="AC178" i="12"/>
  <c r="AC179" i="12"/>
  <c r="AC180" i="12"/>
  <c r="AC181" i="12"/>
  <c r="AC182" i="12"/>
  <c r="AC183" i="12"/>
  <c r="AC184" i="12"/>
  <c r="AC185" i="12"/>
  <c r="AC186" i="12"/>
  <c r="AC187" i="12"/>
  <c r="AC188" i="12"/>
  <c r="AC189" i="12"/>
  <c r="AC190" i="12"/>
  <c r="AC191" i="12"/>
  <c r="AC192" i="12"/>
  <c r="AC193" i="12"/>
  <c r="AC194" i="12"/>
  <c r="AC195" i="12"/>
  <c r="AC196" i="12"/>
  <c r="AC197" i="12"/>
  <c r="AC198" i="12"/>
  <c r="AC199" i="12"/>
  <c r="AC200" i="12"/>
  <c r="AC201" i="12"/>
  <c r="AC202" i="12"/>
  <c r="AC203" i="12"/>
  <c r="AC204" i="12"/>
  <c r="AC205" i="12"/>
  <c r="AC206" i="12"/>
  <c r="AC207" i="12"/>
  <c r="AC208" i="12"/>
  <c r="AC209" i="12"/>
  <c r="AC210" i="12"/>
  <c r="AC211" i="12"/>
  <c r="AC212" i="12"/>
  <c r="AC213" i="12"/>
  <c r="AC214" i="12"/>
  <c r="AC215" i="12"/>
  <c r="AC216" i="12"/>
  <c r="AC217" i="12"/>
  <c r="AC218" i="12"/>
  <c r="AC219" i="12"/>
  <c r="AC220" i="12"/>
  <c r="AC221" i="12"/>
  <c r="AC222" i="12"/>
  <c r="AC223" i="12"/>
  <c r="AC224" i="12"/>
  <c r="AC225" i="12"/>
  <c r="AC226" i="12"/>
  <c r="AC227" i="12"/>
  <c r="AC228" i="12"/>
  <c r="AC229" i="12"/>
  <c r="AC230" i="12"/>
  <c r="AC231" i="12"/>
  <c r="AC232" i="12"/>
  <c r="AC233" i="12"/>
  <c r="AC234" i="12"/>
  <c r="AC235" i="12"/>
  <c r="AC236" i="12"/>
  <c r="AC237" i="12"/>
  <c r="AC238" i="12"/>
  <c r="AC239" i="12"/>
  <c r="AC240" i="12"/>
  <c r="AC241" i="12"/>
  <c r="AC242" i="12"/>
  <c r="AC243" i="12"/>
  <c r="AC244" i="12"/>
  <c r="AC245" i="12"/>
  <c r="AC246" i="12"/>
  <c r="AC247" i="12"/>
  <c r="AC248" i="12"/>
  <c r="AC249" i="12"/>
  <c r="AC250" i="12"/>
  <c r="AC251" i="12"/>
  <c r="AC252" i="12"/>
  <c r="AC253" i="12"/>
  <c r="AC254" i="12"/>
  <c r="AC255" i="12"/>
  <c r="AC256" i="12"/>
  <c r="AC257" i="12"/>
  <c r="AC258" i="12"/>
  <c r="AC259" i="12"/>
  <c r="AC260" i="12"/>
  <c r="AC261" i="12"/>
  <c r="AC262" i="12"/>
  <c r="AC263" i="12"/>
  <c r="AC264" i="12"/>
  <c r="AC265" i="12"/>
  <c r="AC266" i="12"/>
  <c r="AC267" i="12"/>
  <c r="AC268" i="12"/>
  <c r="AC269" i="12"/>
  <c r="AC270" i="12"/>
  <c r="AC271" i="12"/>
  <c r="AC272" i="12"/>
  <c r="AC273" i="12"/>
  <c r="AC274" i="12"/>
  <c r="AC275" i="12"/>
  <c r="AC276" i="12"/>
  <c r="AC277" i="12"/>
  <c r="AC278" i="12"/>
  <c r="AC279" i="12"/>
  <c r="AC280" i="12"/>
  <c r="AC281" i="12"/>
  <c r="AC282" i="12"/>
  <c r="AC283" i="12"/>
  <c r="AC284" i="12"/>
  <c r="AC285" i="12"/>
  <c r="AC286" i="12"/>
  <c r="AC287" i="12"/>
  <c r="AC288" i="12"/>
  <c r="AC289" i="12"/>
  <c r="AC290" i="12"/>
  <c r="AC291" i="12"/>
  <c r="AC292" i="12"/>
  <c r="AC293" i="12"/>
  <c r="AC294" i="12"/>
  <c r="AC295" i="12"/>
  <c r="AC296" i="12"/>
  <c r="AC297" i="12"/>
  <c r="AC298" i="12"/>
  <c r="AC299" i="12"/>
  <c r="AC300" i="12"/>
  <c r="AC301" i="12"/>
  <c r="AC302" i="12"/>
  <c r="AC303" i="12"/>
  <c r="AC304" i="12"/>
  <c r="AC305" i="12"/>
  <c r="AC306" i="12"/>
  <c r="AC307" i="12"/>
  <c r="AC308" i="12"/>
  <c r="AC309" i="12"/>
  <c r="AC310" i="12"/>
  <c r="AC311" i="12"/>
  <c r="AC312" i="12"/>
  <c r="AC313" i="12"/>
  <c r="AC314" i="12"/>
  <c r="AC315" i="12"/>
  <c r="AC316" i="12"/>
  <c r="AC317" i="12"/>
  <c r="AC318" i="12"/>
  <c r="AC319" i="12"/>
  <c r="AC320" i="12"/>
  <c r="AC321" i="12"/>
  <c r="AC322" i="12"/>
  <c r="AC323" i="12"/>
  <c r="AC324" i="12"/>
  <c r="AC325" i="12"/>
  <c r="AC326" i="12"/>
  <c r="AC327" i="12"/>
  <c r="AC328" i="12"/>
  <c r="AC329" i="12"/>
  <c r="AC330" i="12"/>
  <c r="AC331" i="12"/>
  <c r="AC332" i="12"/>
  <c r="AC333" i="12"/>
  <c r="AC334" i="12"/>
  <c r="AC335" i="12"/>
  <c r="AC336" i="12"/>
  <c r="AC337" i="12"/>
  <c r="AC338" i="12"/>
  <c r="AC339" i="12"/>
  <c r="AC340" i="12"/>
  <c r="AC341" i="12"/>
  <c r="AC342" i="12"/>
  <c r="AC343" i="12"/>
  <c r="AC344" i="12"/>
  <c r="AC345" i="12"/>
  <c r="AC346" i="12"/>
  <c r="AC347" i="12"/>
  <c r="AC348" i="12"/>
  <c r="AC349" i="12"/>
  <c r="AC350" i="12"/>
  <c r="AC351" i="12"/>
  <c r="AC352" i="12"/>
  <c r="AC353" i="12"/>
  <c r="AC354" i="12"/>
  <c r="AC355" i="12"/>
  <c r="AC356" i="12"/>
  <c r="AC357" i="12"/>
  <c r="AC358" i="12"/>
  <c r="AC359" i="12"/>
  <c r="AC360" i="12"/>
  <c r="AC361" i="12"/>
  <c r="AC362" i="12"/>
  <c r="AC363" i="12"/>
  <c r="AC364" i="12"/>
  <c r="AC365" i="12"/>
  <c r="AC366" i="12"/>
  <c r="AC367" i="12"/>
  <c r="AC368" i="12"/>
  <c r="AC369" i="12"/>
  <c r="AC370" i="12"/>
  <c r="AC371" i="12"/>
  <c r="AC372" i="12"/>
  <c r="AC373" i="12"/>
  <c r="AC374" i="12"/>
  <c r="AC375" i="12"/>
  <c r="AC376" i="12"/>
  <c r="AC377" i="12"/>
  <c r="AC378" i="12"/>
  <c r="AC379" i="12"/>
  <c r="AC380" i="12"/>
  <c r="AC381" i="12"/>
  <c r="AC382" i="12"/>
  <c r="AC383" i="12"/>
  <c r="AC384" i="12"/>
  <c r="AC385" i="12"/>
  <c r="AC386" i="12"/>
  <c r="AC387" i="12"/>
  <c r="AC388" i="12"/>
  <c r="AC389" i="12"/>
  <c r="AC390" i="12"/>
  <c r="AC391" i="12"/>
  <c r="AC392" i="12"/>
  <c r="AC393" i="12"/>
  <c r="AC394" i="12"/>
  <c r="AC395" i="12"/>
  <c r="AC396" i="12"/>
  <c r="AC397" i="12"/>
  <c r="AC398" i="12"/>
  <c r="AC399" i="12"/>
  <c r="AC400" i="12"/>
  <c r="AC401" i="12"/>
  <c r="AC402" i="12"/>
  <c r="AC403" i="12"/>
  <c r="AC404" i="12"/>
  <c r="AC405" i="12"/>
  <c r="AC406" i="12"/>
  <c r="AC407" i="12"/>
  <c r="AC408" i="12"/>
  <c r="AC409" i="12"/>
  <c r="AC410" i="12"/>
  <c r="AC411" i="12"/>
  <c r="AC412" i="12"/>
  <c r="AC413" i="12"/>
  <c r="AC414" i="12"/>
  <c r="AC415" i="12"/>
  <c r="AC416" i="12"/>
  <c r="AC417" i="12"/>
  <c r="AC418" i="12"/>
  <c r="AC419" i="12"/>
  <c r="AC420" i="12"/>
  <c r="AC421" i="12"/>
  <c r="AC422" i="12"/>
  <c r="AC423" i="12"/>
  <c r="AC424" i="12"/>
  <c r="AC425" i="12"/>
  <c r="AC426" i="12"/>
  <c r="AC427" i="12"/>
  <c r="AC428" i="12"/>
  <c r="AC429" i="12"/>
  <c r="AC430" i="12"/>
  <c r="AC431" i="12"/>
  <c r="AC432" i="12"/>
  <c r="AC433" i="12"/>
  <c r="AC434" i="12"/>
  <c r="AC435" i="12"/>
  <c r="AC436" i="12"/>
  <c r="AC437" i="12"/>
  <c r="AC438" i="12"/>
  <c r="AC439" i="12"/>
  <c r="AC440" i="12"/>
  <c r="AC441" i="12"/>
  <c r="AC442" i="12"/>
  <c r="AC443" i="12"/>
  <c r="AC444" i="12"/>
  <c r="AC445" i="12"/>
  <c r="AC446" i="12"/>
  <c r="AC447" i="12"/>
  <c r="AC448" i="12"/>
  <c r="AC449" i="12"/>
  <c r="AC450" i="12"/>
  <c r="AC451" i="12"/>
  <c r="AC452" i="12"/>
  <c r="AC453" i="12"/>
  <c r="AC454" i="12"/>
  <c r="AC455" i="12"/>
  <c r="AC456" i="12"/>
  <c r="AC457" i="12"/>
  <c r="AC458" i="12"/>
  <c r="AC459" i="12"/>
  <c r="AC460" i="12"/>
  <c r="AC461" i="12"/>
  <c r="AC462" i="12"/>
  <c r="AC463" i="12"/>
  <c r="AC464" i="12"/>
  <c r="AC465" i="12"/>
  <c r="AC466" i="12"/>
  <c r="AC467" i="12"/>
  <c r="AC468" i="12"/>
  <c r="AC469" i="12"/>
  <c r="AC470" i="12"/>
  <c r="AC471" i="12"/>
  <c r="AC472" i="12"/>
  <c r="AC473" i="12"/>
  <c r="AC474" i="12"/>
  <c r="AC475" i="12"/>
  <c r="AC476" i="12"/>
  <c r="AC477" i="12"/>
  <c r="AC478" i="12"/>
  <c r="AC479" i="12"/>
  <c r="AC480" i="12"/>
  <c r="AC481" i="12"/>
  <c r="AC482" i="12"/>
  <c r="AC483" i="12"/>
  <c r="AC484" i="12"/>
  <c r="AC485" i="12"/>
  <c r="AC486" i="12"/>
  <c r="AC487" i="12"/>
  <c r="AC488" i="12"/>
  <c r="AC489" i="12"/>
  <c r="AC490" i="12"/>
  <c r="AC491" i="12"/>
  <c r="AC492" i="12"/>
  <c r="AC493" i="12"/>
  <c r="AC494" i="12"/>
  <c r="AC495" i="12"/>
  <c r="AC496" i="12"/>
  <c r="AC497" i="12"/>
  <c r="AC498" i="12"/>
  <c r="AC499" i="12"/>
  <c r="AC500" i="12"/>
  <c r="AC501" i="12"/>
  <c r="AC502" i="12"/>
  <c r="AC503" i="12"/>
  <c r="AC504" i="12"/>
  <c r="AC6" i="12"/>
  <c r="AB7" i="12"/>
  <c r="AB8" i="12"/>
  <c r="AB9" i="12"/>
  <c r="AB10" i="12"/>
  <c r="AB11" i="12"/>
  <c r="AB12" i="12"/>
  <c r="AB13" i="12"/>
  <c r="AB14" i="12"/>
  <c r="AB15" i="12"/>
  <c r="AB16" i="12"/>
  <c r="AB17" i="12"/>
  <c r="AB18" i="12"/>
  <c r="AB19" i="12"/>
  <c r="AB20" i="12"/>
  <c r="AB21" i="12"/>
  <c r="AB22" i="12"/>
  <c r="AB23" i="12"/>
  <c r="AB24" i="12"/>
  <c r="AB25" i="12"/>
  <c r="AB26" i="12"/>
  <c r="AB27" i="12"/>
  <c r="AB28" i="12"/>
  <c r="AB29" i="12"/>
  <c r="AB30" i="12"/>
  <c r="AB31" i="12"/>
  <c r="AB32" i="12"/>
  <c r="AB33" i="12"/>
  <c r="AB34" i="12"/>
  <c r="AB35" i="12"/>
  <c r="AB36" i="12"/>
  <c r="AB37" i="12"/>
  <c r="AB38" i="12"/>
  <c r="AB39" i="12"/>
  <c r="AB40" i="12"/>
  <c r="AB41" i="12"/>
  <c r="AB42" i="12"/>
  <c r="AB43" i="12"/>
  <c r="AB44" i="12"/>
  <c r="AB45" i="12"/>
  <c r="AB46" i="12"/>
  <c r="AB47" i="12"/>
  <c r="AB48" i="12"/>
  <c r="AB49" i="12"/>
  <c r="AB50" i="12"/>
  <c r="AB51" i="12"/>
  <c r="AB52" i="12"/>
  <c r="AB53" i="12"/>
  <c r="AB54" i="12"/>
  <c r="AB55" i="12"/>
  <c r="AB56" i="12"/>
  <c r="AB57" i="12"/>
  <c r="AB58" i="12"/>
  <c r="AB59" i="12"/>
  <c r="AB60" i="12"/>
  <c r="AB61" i="12"/>
  <c r="AB62" i="12"/>
  <c r="AB63" i="12"/>
  <c r="AB64" i="12"/>
  <c r="AB65" i="12"/>
  <c r="AB66" i="12"/>
  <c r="AB67" i="12"/>
  <c r="AB68" i="12"/>
  <c r="AB69" i="12"/>
  <c r="AB70" i="12"/>
  <c r="AB71" i="12"/>
  <c r="AB72" i="12"/>
  <c r="AB73" i="12"/>
  <c r="AB74" i="12"/>
  <c r="AB75" i="12"/>
  <c r="AB76" i="12"/>
  <c r="AB77" i="12"/>
  <c r="AB78" i="12"/>
  <c r="AB79" i="12"/>
  <c r="AB80" i="12"/>
  <c r="AB81" i="12"/>
  <c r="AB82" i="12"/>
  <c r="AB83" i="12"/>
  <c r="AB84" i="12"/>
  <c r="AB85" i="12"/>
  <c r="AB86" i="12"/>
  <c r="AB87" i="12"/>
  <c r="AB88" i="12"/>
  <c r="AB89" i="12"/>
  <c r="AB90" i="12"/>
  <c r="AB91" i="12"/>
  <c r="AB92" i="12"/>
  <c r="AB93" i="12"/>
  <c r="AB94" i="12"/>
  <c r="AB95" i="12"/>
  <c r="AB96" i="12"/>
  <c r="AB97" i="12"/>
  <c r="AB98" i="12"/>
  <c r="AB99" i="12"/>
  <c r="AB100" i="12"/>
  <c r="AB101" i="12"/>
  <c r="AB102" i="12"/>
  <c r="AB103" i="12"/>
  <c r="AB104" i="12"/>
  <c r="AB105" i="12"/>
  <c r="AB106" i="12"/>
  <c r="AB107" i="12"/>
  <c r="AB108" i="12"/>
  <c r="AB109" i="12"/>
  <c r="AB110" i="12"/>
  <c r="AB111" i="12"/>
  <c r="AB112" i="12"/>
  <c r="AB113" i="12"/>
  <c r="AB114" i="12"/>
  <c r="AB115" i="12"/>
  <c r="AB116" i="12"/>
  <c r="AB117" i="12"/>
  <c r="AB118" i="12"/>
  <c r="AB119" i="12"/>
  <c r="AB120" i="12"/>
  <c r="AB121" i="12"/>
  <c r="AB122" i="12"/>
  <c r="AB123" i="12"/>
  <c r="AB124" i="12"/>
  <c r="AB125" i="12"/>
  <c r="AB126" i="12"/>
  <c r="AB127" i="12"/>
  <c r="AB128" i="12"/>
  <c r="AB129" i="12"/>
  <c r="AB130" i="12"/>
  <c r="AB131" i="12"/>
  <c r="AB132" i="12"/>
  <c r="AB133" i="12"/>
  <c r="AB134" i="12"/>
  <c r="AB135" i="12"/>
  <c r="AB136" i="12"/>
  <c r="AB137" i="12"/>
  <c r="AB138" i="12"/>
  <c r="AB139" i="12"/>
  <c r="AB140" i="12"/>
  <c r="AB141" i="12"/>
  <c r="AB142" i="12"/>
  <c r="AB143" i="12"/>
  <c r="AB144" i="12"/>
  <c r="AB145" i="12"/>
  <c r="AB146" i="12"/>
  <c r="AB147" i="12"/>
  <c r="AB148" i="12"/>
  <c r="AB149" i="12"/>
  <c r="AB150" i="12"/>
  <c r="AB151" i="12"/>
  <c r="AB152" i="12"/>
  <c r="AB153" i="12"/>
  <c r="AB154" i="12"/>
  <c r="AB155" i="12"/>
  <c r="AB156" i="12"/>
  <c r="AB157" i="12"/>
  <c r="AB158" i="12"/>
  <c r="AB159" i="12"/>
  <c r="AB160" i="12"/>
  <c r="AB161" i="12"/>
  <c r="AB162" i="12"/>
  <c r="AB163" i="12"/>
  <c r="AB164" i="12"/>
  <c r="AB165" i="12"/>
  <c r="AB166" i="12"/>
  <c r="AB167" i="12"/>
  <c r="AB168" i="12"/>
  <c r="AB169" i="12"/>
  <c r="AB170" i="12"/>
  <c r="AB171" i="12"/>
  <c r="AB172" i="12"/>
  <c r="AB173" i="12"/>
  <c r="AB174" i="12"/>
  <c r="AB175" i="12"/>
  <c r="AB176" i="12"/>
  <c r="AB177" i="12"/>
  <c r="AB178" i="12"/>
  <c r="AB179" i="12"/>
  <c r="AB180" i="12"/>
  <c r="AB181" i="12"/>
  <c r="AB182" i="12"/>
  <c r="AB183" i="12"/>
  <c r="AB184" i="12"/>
  <c r="AB185" i="12"/>
  <c r="AB186" i="12"/>
  <c r="AB187" i="12"/>
  <c r="AB188" i="12"/>
  <c r="AB189" i="12"/>
  <c r="AB190" i="12"/>
  <c r="AB191" i="12"/>
  <c r="AB192" i="12"/>
  <c r="AB193" i="12"/>
  <c r="AB194" i="12"/>
  <c r="AB195" i="12"/>
  <c r="AB196" i="12"/>
  <c r="AB197" i="12"/>
  <c r="AB198" i="12"/>
  <c r="AB199" i="12"/>
  <c r="AB200" i="12"/>
  <c r="AB201" i="12"/>
  <c r="AB202" i="12"/>
  <c r="AB203" i="12"/>
  <c r="AB204" i="12"/>
  <c r="AB205" i="12"/>
  <c r="AB206" i="12"/>
  <c r="AB207" i="12"/>
  <c r="AB208" i="12"/>
  <c r="AB209" i="12"/>
  <c r="AB210" i="12"/>
  <c r="AB211" i="12"/>
  <c r="AB212" i="12"/>
  <c r="AB213" i="12"/>
  <c r="AB214" i="12"/>
  <c r="AB215" i="12"/>
  <c r="AB216" i="12"/>
  <c r="AB217" i="12"/>
  <c r="AB218" i="12"/>
  <c r="AB219" i="12"/>
  <c r="AB220" i="12"/>
  <c r="AB221" i="12"/>
  <c r="AB222" i="12"/>
  <c r="AB223" i="12"/>
  <c r="AB224" i="12"/>
  <c r="AB225" i="12"/>
  <c r="AB226" i="12"/>
  <c r="AB227" i="12"/>
  <c r="AB228" i="12"/>
  <c r="AB229" i="12"/>
  <c r="AB230" i="12"/>
  <c r="AB231" i="12"/>
  <c r="AB232" i="12"/>
  <c r="AB233" i="12"/>
  <c r="AB234" i="12"/>
  <c r="AB235" i="12"/>
  <c r="AB236" i="12"/>
  <c r="AB237" i="12"/>
  <c r="AB238" i="12"/>
  <c r="AB239" i="12"/>
  <c r="AB240" i="12"/>
  <c r="AB241" i="12"/>
  <c r="AB242" i="12"/>
  <c r="AB243" i="12"/>
  <c r="AB244" i="12"/>
  <c r="AB245" i="12"/>
  <c r="AB246" i="12"/>
  <c r="AB247" i="12"/>
  <c r="AB248" i="12"/>
  <c r="AB249" i="12"/>
  <c r="AB250" i="12"/>
  <c r="AB251" i="12"/>
  <c r="AB252" i="12"/>
  <c r="AB253" i="12"/>
  <c r="AB254" i="12"/>
  <c r="AB255" i="12"/>
  <c r="AB256" i="12"/>
  <c r="AB257" i="12"/>
  <c r="AB258" i="12"/>
  <c r="AB259" i="12"/>
  <c r="AB260" i="12"/>
  <c r="AB261" i="12"/>
  <c r="AB262" i="12"/>
  <c r="AB263" i="12"/>
  <c r="AB264" i="12"/>
  <c r="AB265" i="12"/>
  <c r="AB266" i="12"/>
  <c r="AB267" i="12"/>
  <c r="AB268" i="12"/>
  <c r="AB269" i="12"/>
  <c r="AB270" i="12"/>
  <c r="AB271" i="12"/>
  <c r="AB272" i="12"/>
  <c r="AB273" i="12"/>
  <c r="AB274" i="12"/>
  <c r="AB275" i="12"/>
  <c r="AB276" i="12"/>
  <c r="AB277" i="12"/>
  <c r="AB278" i="12"/>
  <c r="AB279" i="12"/>
  <c r="AB280" i="12"/>
  <c r="AB281" i="12"/>
  <c r="AB282" i="12"/>
  <c r="AB283" i="12"/>
  <c r="AB284" i="12"/>
  <c r="AB285" i="12"/>
  <c r="AB286" i="12"/>
  <c r="AB287" i="12"/>
  <c r="AB288" i="12"/>
  <c r="AB289" i="12"/>
  <c r="AB290" i="12"/>
  <c r="AB291" i="12"/>
  <c r="AB292" i="12"/>
  <c r="AB293" i="12"/>
  <c r="AB294" i="12"/>
  <c r="AB295" i="12"/>
  <c r="AB296" i="12"/>
  <c r="AB297" i="12"/>
  <c r="AB298" i="12"/>
  <c r="AB299" i="12"/>
  <c r="AB300" i="12"/>
  <c r="AB301" i="12"/>
  <c r="AB302" i="12"/>
  <c r="AB303" i="12"/>
  <c r="AB304" i="12"/>
  <c r="AB305" i="12"/>
  <c r="AB306" i="12"/>
  <c r="AB307" i="12"/>
  <c r="AB308" i="12"/>
  <c r="AB309" i="12"/>
  <c r="AB310" i="12"/>
  <c r="AB311" i="12"/>
  <c r="AB312" i="12"/>
  <c r="AB313" i="12"/>
  <c r="AB314" i="12"/>
  <c r="AB315" i="12"/>
  <c r="AB316" i="12"/>
  <c r="AB317" i="12"/>
  <c r="AB318" i="12"/>
  <c r="AB319" i="12"/>
  <c r="AB320" i="12"/>
  <c r="AB321" i="12"/>
  <c r="AB322" i="12"/>
  <c r="AB323" i="12"/>
  <c r="AB324" i="12"/>
  <c r="AB325" i="12"/>
  <c r="AB326" i="12"/>
  <c r="AB327" i="12"/>
  <c r="AB328" i="12"/>
  <c r="AB329" i="12"/>
  <c r="AB330" i="12"/>
  <c r="AB331" i="12"/>
  <c r="AB332" i="12"/>
  <c r="AB333" i="12"/>
  <c r="AB334" i="12"/>
  <c r="AB335" i="12"/>
  <c r="AB336" i="12"/>
  <c r="AB337" i="12"/>
  <c r="AB338" i="12"/>
  <c r="AB339" i="12"/>
  <c r="AB340" i="12"/>
  <c r="AB341" i="12"/>
  <c r="AB342" i="12"/>
  <c r="AB343" i="12"/>
  <c r="AB344" i="12"/>
  <c r="AB345" i="12"/>
  <c r="AB346" i="12"/>
  <c r="AB347" i="12"/>
  <c r="AB348" i="12"/>
  <c r="AB349" i="12"/>
  <c r="AB350" i="12"/>
  <c r="AB351" i="12"/>
  <c r="AB352" i="12"/>
  <c r="AB353" i="12"/>
  <c r="AB354" i="12"/>
  <c r="AB355" i="12"/>
  <c r="AB356" i="12"/>
  <c r="AB357" i="12"/>
  <c r="AB358" i="12"/>
  <c r="AB359" i="12"/>
  <c r="AB360" i="12"/>
  <c r="AB361" i="12"/>
  <c r="AB362" i="12"/>
  <c r="AB363" i="12"/>
  <c r="AB364" i="12"/>
  <c r="AB365" i="12"/>
  <c r="AB366" i="12"/>
  <c r="AB367" i="12"/>
  <c r="AB368" i="12"/>
  <c r="AB369" i="12"/>
  <c r="AB370" i="12"/>
  <c r="AB371" i="12"/>
  <c r="AB372" i="12"/>
  <c r="AB373" i="12"/>
  <c r="AB374" i="12"/>
  <c r="AB375" i="12"/>
  <c r="AB376" i="12"/>
  <c r="AB377" i="12"/>
  <c r="AB378" i="12"/>
  <c r="AB379" i="12"/>
  <c r="AB380" i="12"/>
  <c r="AB381" i="12"/>
  <c r="AB382" i="12"/>
  <c r="AB383" i="12"/>
  <c r="AB384" i="12"/>
  <c r="AB385" i="12"/>
  <c r="AB386" i="12"/>
  <c r="AB387" i="12"/>
  <c r="AB388" i="12"/>
  <c r="AB389" i="12"/>
  <c r="AB390" i="12"/>
  <c r="AB391" i="12"/>
  <c r="AB392" i="12"/>
  <c r="AB393" i="12"/>
  <c r="AB394" i="12"/>
  <c r="AB395" i="12"/>
  <c r="AB396" i="12"/>
  <c r="AB397" i="12"/>
  <c r="AB398" i="12"/>
  <c r="AB399" i="12"/>
  <c r="AB400" i="12"/>
  <c r="AB401" i="12"/>
  <c r="AB402" i="12"/>
  <c r="AB403" i="12"/>
  <c r="AB404" i="12"/>
  <c r="AB405" i="12"/>
  <c r="AB406" i="12"/>
  <c r="AB407" i="12"/>
  <c r="AB408" i="12"/>
  <c r="AB409" i="12"/>
  <c r="AB410" i="12"/>
  <c r="AB411" i="12"/>
  <c r="AB412" i="12"/>
  <c r="AB413" i="12"/>
  <c r="AB414" i="12"/>
  <c r="AB415" i="12"/>
  <c r="AB416" i="12"/>
  <c r="AB417" i="12"/>
  <c r="AB418" i="12"/>
  <c r="AB419" i="12"/>
  <c r="AB420" i="12"/>
  <c r="AB421" i="12"/>
  <c r="AB422" i="12"/>
  <c r="AB423" i="12"/>
  <c r="AB424" i="12"/>
  <c r="AB425" i="12"/>
  <c r="AB426" i="12"/>
  <c r="AB427" i="12"/>
  <c r="AB428" i="12"/>
  <c r="AB429" i="12"/>
  <c r="AB430" i="12"/>
  <c r="AB431" i="12"/>
  <c r="AB432" i="12"/>
  <c r="AB433" i="12"/>
  <c r="AB434" i="12"/>
  <c r="AB435" i="12"/>
  <c r="AB436" i="12"/>
  <c r="AB437" i="12"/>
  <c r="AB438" i="12"/>
  <c r="AB439" i="12"/>
  <c r="AB440" i="12"/>
  <c r="AB441" i="12"/>
  <c r="AB442" i="12"/>
  <c r="AB443" i="12"/>
  <c r="AB444" i="12"/>
  <c r="AB445" i="12"/>
  <c r="AB446" i="12"/>
  <c r="AB447" i="12"/>
  <c r="AB448" i="12"/>
  <c r="AB449" i="12"/>
  <c r="AB450" i="12"/>
  <c r="AB451" i="12"/>
  <c r="AB452" i="12"/>
  <c r="AB453" i="12"/>
  <c r="AB454" i="12"/>
  <c r="AB455" i="12"/>
  <c r="AB456" i="12"/>
  <c r="AB457" i="12"/>
  <c r="AB458" i="12"/>
  <c r="AB459" i="12"/>
  <c r="AB460" i="12"/>
  <c r="AB461" i="12"/>
  <c r="AB462" i="12"/>
  <c r="AB463" i="12"/>
  <c r="AB464" i="12"/>
  <c r="AB465" i="12"/>
  <c r="AB466" i="12"/>
  <c r="AB467" i="12"/>
  <c r="AB468" i="12"/>
  <c r="AB469" i="12"/>
  <c r="AB470" i="12"/>
  <c r="AB471" i="12"/>
  <c r="AB472" i="12"/>
  <c r="AB473" i="12"/>
  <c r="AB474" i="12"/>
  <c r="AB475" i="12"/>
  <c r="AB476" i="12"/>
  <c r="AB477" i="12"/>
  <c r="AB478" i="12"/>
  <c r="AB479" i="12"/>
  <c r="AB480" i="12"/>
  <c r="AB481" i="12"/>
  <c r="AB482" i="12"/>
  <c r="AB483" i="12"/>
  <c r="AB484" i="12"/>
  <c r="AB485" i="12"/>
  <c r="AB486" i="12"/>
  <c r="AB487" i="12"/>
  <c r="AB488" i="12"/>
  <c r="AB489" i="12"/>
  <c r="AB490" i="12"/>
  <c r="AB491" i="12"/>
  <c r="AB492" i="12"/>
  <c r="AB493" i="12"/>
  <c r="AB494" i="12"/>
  <c r="AB495" i="12"/>
  <c r="AB496" i="12"/>
  <c r="AB497" i="12"/>
  <c r="AB498" i="12"/>
  <c r="AB499" i="12"/>
  <c r="AB500" i="12"/>
  <c r="AB501" i="12"/>
  <c r="AB502" i="12"/>
  <c r="AB503" i="12"/>
  <c r="AB504" i="12"/>
  <c r="AB6" i="12"/>
  <c r="AA7" i="12"/>
  <c r="AA8" i="12"/>
  <c r="AA9" i="12"/>
  <c r="AA10" i="12"/>
  <c r="AA11" i="12"/>
  <c r="AA12" i="12"/>
  <c r="AA13" i="12"/>
  <c r="AA14" i="12"/>
  <c r="AA15" i="12"/>
  <c r="AA16" i="12"/>
  <c r="AA17" i="12"/>
  <c r="AA18" i="12"/>
  <c r="AA19" i="12"/>
  <c r="AA20" i="12"/>
  <c r="AA21" i="12"/>
  <c r="AA22" i="12"/>
  <c r="AA23" i="12"/>
  <c r="AA24" i="12"/>
  <c r="AA25" i="12"/>
  <c r="AA26" i="12"/>
  <c r="AA27" i="12"/>
  <c r="AA28" i="12"/>
  <c r="AA29" i="12"/>
  <c r="AA30" i="12"/>
  <c r="AA31" i="12"/>
  <c r="AA32" i="12"/>
  <c r="AA33" i="12"/>
  <c r="AA34" i="12"/>
  <c r="AA35" i="12"/>
  <c r="AA36" i="12"/>
  <c r="AA37" i="12"/>
  <c r="AA38" i="12"/>
  <c r="AA39" i="12"/>
  <c r="AA40" i="12"/>
  <c r="AA41" i="12"/>
  <c r="AA42" i="12"/>
  <c r="AA43" i="12"/>
  <c r="AA44" i="12"/>
  <c r="AA45" i="12"/>
  <c r="AA46" i="12"/>
  <c r="AA47" i="12"/>
  <c r="AA48" i="12"/>
  <c r="AA49" i="12"/>
  <c r="AA50" i="12"/>
  <c r="AA51" i="12"/>
  <c r="AA52" i="12"/>
  <c r="AA53" i="12"/>
  <c r="AA54" i="12"/>
  <c r="AA55" i="12"/>
  <c r="AA56" i="12"/>
  <c r="AA57" i="12"/>
  <c r="AA58" i="12"/>
  <c r="AA59" i="12"/>
  <c r="AA60" i="12"/>
  <c r="AA61" i="12"/>
  <c r="AA62" i="12"/>
  <c r="AA63" i="12"/>
  <c r="AA64" i="12"/>
  <c r="AA65" i="12"/>
  <c r="AA66" i="12"/>
  <c r="AA67" i="12"/>
  <c r="AA68" i="12"/>
  <c r="AA69" i="12"/>
  <c r="AA70" i="12"/>
  <c r="AA71" i="12"/>
  <c r="AA72" i="12"/>
  <c r="AA73" i="12"/>
  <c r="AA74" i="12"/>
  <c r="AA75" i="12"/>
  <c r="AA76" i="12"/>
  <c r="AA77" i="12"/>
  <c r="AA78" i="12"/>
  <c r="AA79" i="12"/>
  <c r="AA80" i="12"/>
  <c r="AA81" i="12"/>
  <c r="AA82" i="12"/>
  <c r="AA83" i="12"/>
  <c r="AA84" i="12"/>
  <c r="AA85" i="12"/>
  <c r="AA86" i="12"/>
  <c r="AA87" i="12"/>
  <c r="AA88" i="12"/>
  <c r="AA89" i="12"/>
  <c r="AA90" i="12"/>
  <c r="AA91" i="12"/>
  <c r="AA92" i="12"/>
  <c r="AA93" i="12"/>
  <c r="AA94" i="12"/>
  <c r="AA95" i="12"/>
  <c r="AA96" i="12"/>
  <c r="AA97" i="12"/>
  <c r="AA98" i="12"/>
  <c r="AA99" i="12"/>
  <c r="AA100" i="12"/>
  <c r="AA101" i="12"/>
  <c r="AA102" i="12"/>
  <c r="AA103" i="12"/>
  <c r="AA104" i="12"/>
  <c r="AA105" i="12"/>
  <c r="AA106" i="12"/>
  <c r="AA107" i="12"/>
  <c r="AA108" i="12"/>
  <c r="AA109" i="12"/>
  <c r="AA110" i="12"/>
  <c r="AA111" i="12"/>
  <c r="AA112" i="12"/>
  <c r="AA113" i="12"/>
  <c r="AA114" i="12"/>
  <c r="AA115" i="12"/>
  <c r="AA116" i="12"/>
  <c r="AA117" i="12"/>
  <c r="AA118" i="12"/>
  <c r="AA119" i="12"/>
  <c r="AA120" i="12"/>
  <c r="AA121" i="12"/>
  <c r="AA122" i="12"/>
  <c r="AA123" i="12"/>
  <c r="AA124" i="12"/>
  <c r="AA125" i="12"/>
  <c r="AA126" i="12"/>
  <c r="AA127" i="12"/>
  <c r="AA128" i="12"/>
  <c r="AA129" i="12"/>
  <c r="AA130" i="12"/>
  <c r="AA131" i="12"/>
  <c r="AA132" i="12"/>
  <c r="AA133" i="12"/>
  <c r="AA134" i="12"/>
  <c r="AA135" i="12"/>
  <c r="AA136" i="12"/>
  <c r="AA137" i="12"/>
  <c r="AA138" i="12"/>
  <c r="AA139" i="12"/>
  <c r="AA140" i="12"/>
  <c r="AA141" i="12"/>
  <c r="AA142" i="12"/>
  <c r="AA143" i="12"/>
  <c r="AA144" i="12"/>
  <c r="AA145" i="12"/>
  <c r="AA146" i="12"/>
  <c r="AA147" i="12"/>
  <c r="AA148" i="12"/>
  <c r="AA149" i="12"/>
  <c r="AA150" i="12"/>
  <c r="AA151" i="12"/>
  <c r="AA152" i="12"/>
  <c r="AA153" i="12"/>
  <c r="AA154" i="12"/>
  <c r="AA155" i="12"/>
  <c r="AA156" i="12"/>
  <c r="AA157" i="12"/>
  <c r="AA158" i="12"/>
  <c r="AA159" i="12"/>
  <c r="AA160" i="12"/>
  <c r="AA161" i="12"/>
  <c r="AA162" i="12"/>
  <c r="AA163" i="12"/>
  <c r="AA164" i="12"/>
  <c r="AA165" i="12"/>
  <c r="AA166" i="12"/>
  <c r="AA167" i="12"/>
  <c r="AA168" i="12"/>
  <c r="AA169" i="12"/>
  <c r="AA170" i="12"/>
  <c r="AA171" i="12"/>
  <c r="AA172" i="12"/>
  <c r="AA173" i="12"/>
  <c r="AA174" i="12"/>
  <c r="AA175" i="12"/>
  <c r="AA176" i="12"/>
  <c r="AA177" i="12"/>
  <c r="AA178" i="12"/>
  <c r="AA179" i="12"/>
  <c r="AA180" i="12"/>
  <c r="AA181" i="12"/>
  <c r="AA182" i="12"/>
  <c r="AA183" i="12"/>
  <c r="AA184" i="12"/>
  <c r="AA185" i="12"/>
  <c r="AA186" i="12"/>
  <c r="AA187" i="12"/>
  <c r="AA188" i="12"/>
  <c r="AA189" i="12"/>
  <c r="AA190" i="12"/>
  <c r="AA191" i="12"/>
  <c r="AA192" i="12"/>
  <c r="AA193" i="12"/>
  <c r="AA194" i="12"/>
  <c r="AA195" i="12"/>
  <c r="AA196" i="12"/>
  <c r="AA197" i="12"/>
  <c r="AA198" i="12"/>
  <c r="AA199" i="12"/>
  <c r="AA200" i="12"/>
  <c r="AA201" i="12"/>
  <c r="AA202" i="12"/>
  <c r="AA203" i="12"/>
  <c r="AA204" i="12"/>
  <c r="AA205" i="12"/>
  <c r="AA206" i="12"/>
  <c r="AA207" i="12"/>
  <c r="AA208" i="12"/>
  <c r="AA209" i="12"/>
  <c r="AA210" i="12"/>
  <c r="AA211" i="12"/>
  <c r="AA212" i="12"/>
  <c r="AA213" i="12"/>
  <c r="AA214" i="12"/>
  <c r="AA215" i="12"/>
  <c r="AA216" i="12"/>
  <c r="AA217" i="12"/>
  <c r="AA218" i="12"/>
  <c r="AA219" i="12"/>
  <c r="AA220" i="12"/>
  <c r="AA221" i="12"/>
  <c r="AA222" i="12"/>
  <c r="AA223" i="12"/>
  <c r="AA224" i="12"/>
  <c r="AA225" i="12"/>
  <c r="AA226" i="12"/>
  <c r="AA227" i="12"/>
  <c r="AA228" i="12"/>
  <c r="AA229" i="12"/>
  <c r="AA230" i="12"/>
  <c r="AA231" i="12"/>
  <c r="AA232" i="12"/>
  <c r="AA233" i="12"/>
  <c r="AA234" i="12"/>
  <c r="AA235" i="12"/>
  <c r="AA236" i="12"/>
  <c r="AA237" i="12"/>
  <c r="AA238" i="12"/>
  <c r="AA239" i="12"/>
  <c r="AA240" i="12"/>
  <c r="AA241" i="12"/>
  <c r="AA242" i="12"/>
  <c r="AA243" i="12"/>
  <c r="AA244" i="12"/>
  <c r="AA245" i="12"/>
  <c r="AA246" i="12"/>
  <c r="AA247" i="12"/>
  <c r="AA248" i="12"/>
  <c r="AA249" i="12"/>
  <c r="AA250" i="12"/>
  <c r="AA251" i="12"/>
  <c r="AA252" i="12"/>
  <c r="AA253" i="12"/>
  <c r="AA254" i="12"/>
  <c r="AA255" i="12"/>
  <c r="AA256" i="12"/>
  <c r="AA257" i="12"/>
  <c r="AA258" i="12"/>
  <c r="AA259" i="12"/>
  <c r="AA260" i="12"/>
  <c r="AA261" i="12"/>
  <c r="AA262" i="12"/>
  <c r="AA263" i="12"/>
  <c r="AA264" i="12"/>
  <c r="AA265" i="12"/>
  <c r="AA266" i="12"/>
  <c r="AA267" i="12"/>
  <c r="AA268" i="12"/>
  <c r="AA269" i="12"/>
  <c r="AA270" i="12"/>
  <c r="AA271" i="12"/>
  <c r="AA272" i="12"/>
  <c r="AA273" i="12"/>
  <c r="AA274" i="12"/>
  <c r="AA275" i="12"/>
  <c r="AA276" i="12"/>
  <c r="AA277" i="12"/>
  <c r="AA278" i="12"/>
  <c r="AA279" i="12"/>
  <c r="AA280" i="12"/>
  <c r="AA281" i="12"/>
  <c r="AA282" i="12"/>
  <c r="AA283" i="12"/>
  <c r="AA284" i="12"/>
  <c r="AA285" i="12"/>
  <c r="AA286" i="12"/>
  <c r="AA287" i="12"/>
  <c r="AA288" i="12"/>
  <c r="AA289" i="12"/>
  <c r="AA290" i="12"/>
  <c r="AA291" i="12"/>
  <c r="AA292" i="12"/>
  <c r="AA293" i="12"/>
  <c r="AA294" i="12"/>
  <c r="AA295" i="12"/>
  <c r="AA296" i="12"/>
  <c r="AA297" i="12"/>
  <c r="AA298" i="12"/>
  <c r="AA299" i="12"/>
  <c r="AA300" i="12"/>
  <c r="AA301" i="12"/>
  <c r="AA302" i="12"/>
  <c r="AA303" i="12"/>
  <c r="AA304" i="12"/>
  <c r="AA305" i="12"/>
  <c r="AA306" i="12"/>
  <c r="AA307" i="12"/>
  <c r="AA308" i="12"/>
  <c r="AA309" i="12"/>
  <c r="AA310" i="12"/>
  <c r="AA311" i="12"/>
  <c r="AA312" i="12"/>
  <c r="AA313" i="12"/>
  <c r="AA314" i="12"/>
  <c r="AA315" i="12"/>
  <c r="AA316" i="12"/>
  <c r="AA317" i="12"/>
  <c r="AA318" i="12"/>
  <c r="AA319" i="12"/>
  <c r="AA320" i="12"/>
  <c r="AA321" i="12"/>
  <c r="AA322" i="12"/>
  <c r="AA323" i="12"/>
  <c r="AA324" i="12"/>
  <c r="AA325" i="12"/>
  <c r="AA326" i="12"/>
  <c r="AA327" i="12"/>
  <c r="AA328" i="12"/>
  <c r="AA329" i="12"/>
  <c r="AA330" i="12"/>
  <c r="AA331" i="12"/>
  <c r="AA332" i="12"/>
  <c r="AA333" i="12"/>
  <c r="AA334" i="12"/>
  <c r="AA335" i="12"/>
  <c r="AA336" i="12"/>
  <c r="AA337" i="12"/>
  <c r="AA338" i="12"/>
  <c r="AA339" i="12"/>
  <c r="AA340" i="12"/>
  <c r="AA341" i="12"/>
  <c r="AA342" i="12"/>
  <c r="AA343" i="12"/>
  <c r="AA344" i="12"/>
  <c r="AA345" i="12"/>
  <c r="AA346" i="12"/>
  <c r="AA347" i="12"/>
  <c r="AA348" i="12"/>
  <c r="AA349" i="12"/>
  <c r="AA350" i="12"/>
  <c r="AA351" i="12"/>
  <c r="AA352" i="12"/>
  <c r="AA353" i="12"/>
  <c r="AA354" i="12"/>
  <c r="AA355" i="12"/>
  <c r="AA356" i="12"/>
  <c r="AA357" i="12"/>
  <c r="AA358" i="12"/>
  <c r="AA359" i="12"/>
  <c r="AA360" i="12"/>
  <c r="AA361" i="12"/>
  <c r="AA362" i="12"/>
  <c r="AA363" i="12"/>
  <c r="AA364" i="12"/>
  <c r="AA365" i="12"/>
  <c r="AA366" i="12"/>
  <c r="AA367" i="12"/>
  <c r="AA368" i="12"/>
  <c r="AA369" i="12"/>
  <c r="AA370" i="12"/>
  <c r="AA371" i="12"/>
  <c r="AA372" i="12"/>
  <c r="AA373" i="12"/>
  <c r="AA374" i="12"/>
  <c r="AA375" i="12"/>
  <c r="AA376" i="12"/>
  <c r="AA377" i="12"/>
  <c r="AA378" i="12"/>
  <c r="AA379" i="12"/>
  <c r="AA380" i="12"/>
  <c r="AA381" i="12"/>
  <c r="AA382" i="12"/>
  <c r="AA383" i="12"/>
  <c r="AA384" i="12"/>
  <c r="AA385" i="12"/>
  <c r="AA386" i="12"/>
  <c r="AA387" i="12"/>
  <c r="AA388" i="12"/>
  <c r="AA389" i="12"/>
  <c r="AA390" i="12"/>
  <c r="AA391" i="12"/>
  <c r="AA392" i="12"/>
  <c r="AA393" i="12"/>
  <c r="AA394" i="12"/>
  <c r="AA395" i="12"/>
  <c r="AA396" i="12"/>
  <c r="AA397" i="12"/>
  <c r="AA398" i="12"/>
  <c r="AA399" i="12"/>
  <c r="AA400" i="12"/>
  <c r="AA401" i="12"/>
  <c r="AA402" i="12"/>
  <c r="AA403" i="12"/>
  <c r="AA404" i="12"/>
  <c r="AA405" i="12"/>
  <c r="AA406" i="12"/>
  <c r="AA407" i="12"/>
  <c r="AA408" i="12"/>
  <c r="AA409" i="12"/>
  <c r="AA410" i="12"/>
  <c r="AA411" i="12"/>
  <c r="AA412" i="12"/>
  <c r="AA413" i="12"/>
  <c r="AA414" i="12"/>
  <c r="AA415" i="12"/>
  <c r="AA416" i="12"/>
  <c r="AA417" i="12"/>
  <c r="AA418" i="12"/>
  <c r="AA419" i="12"/>
  <c r="AA420" i="12"/>
  <c r="AA421" i="12"/>
  <c r="AA422" i="12"/>
  <c r="AA423" i="12"/>
  <c r="AA424" i="12"/>
  <c r="AA425" i="12"/>
  <c r="AA426" i="12"/>
  <c r="AA427" i="12"/>
  <c r="AA428" i="12"/>
  <c r="AA429" i="12"/>
  <c r="AA430" i="12"/>
  <c r="AA431" i="12"/>
  <c r="AA432" i="12"/>
  <c r="AA433" i="12"/>
  <c r="AA434" i="12"/>
  <c r="AA435" i="12"/>
  <c r="AA436" i="12"/>
  <c r="AA437" i="12"/>
  <c r="AA438" i="12"/>
  <c r="AA439" i="12"/>
  <c r="AA440" i="12"/>
  <c r="AA441" i="12"/>
  <c r="AA442" i="12"/>
  <c r="AA443" i="12"/>
  <c r="AA444" i="12"/>
  <c r="AA445" i="12"/>
  <c r="AA446" i="12"/>
  <c r="AA447" i="12"/>
  <c r="AA448" i="12"/>
  <c r="AA449" i="12"/>
  <c r="AA450" i="12"/>
  <c r="AA451" i="12"/>
  <c r="AA452" i="12"/>
  <c r="AA453" i="12"/>
  <c r="AA454" i="12"/>
  <c r="AA455" i="12"/>
  <c r="AA456" i="12"/>
  <c r="AA457" i="12"/>
  <c r="AA458" i="12"/>
  <c r="AA459" i="12"/>
  <c r="AA460" i="12"/>
  <c r="AA461" i="12"/>
  <c r="AA462" i="12"/>
  <c r="AA463" i="12"/>
  <c r="AA464" i="12"/>
  <c r="AA465" i="12"/>
  <c r="AA466" i="12"/>
  <c r="AA467" i="12"/>
  <c r="AA468" i="12"/>
  <c r="AA469" i="12"/>
  <c r="AA470" i="12"/>
  <c r="AA471" i="12"/>
  <c r="AA472" i="12"/>
  <c r="AA473" i="12"/>
  <c r="AA474" i="12"/>
  <c r="AA475" i="12"/>
  <c r="AA476" i="12"/>
  <c r="AA477" i="12"/>
  <c r="AA478" i="12"/>
  <c r="AA479" i="12"/>
  <c r="AA480" i="12"/>
  <c r="AA481" i="12"/>
  <c r="AA482" i="12"/>
  <c r="AA483" i="12"/>
  <c r="AA484" i="12"/>
  <c r="AA485" i="12"/>
  <c r="AA486" i="12"/>
  <c r="AA487" i="12"/>
  <c r="AA488" i="12"/>
  <c r="AA489" i="12"/>
  <c r="AA490" i="12"/>
  <c r="AA491" i="12"/>
  <c r="AA492" i="12"/>
  <c r="AA493" i="12"/>
  <c r="AA494" i="12"/>
  <c r="AA495" i="12"/>
  <c r="AA496" i="12"/>
  <c r="AA497" i="12"/>
  <c r="AA498" i="12"/>
  <c r="AA499" i="12"/>
  <c r="AA500" i="12"/>
  <c r="AA501" i="12"/>
  <c r="AA502" i="12"/>
  <c r="AA503" i="12"/>
  <c r="AA504" i="12"/>
  <c r="AA6" i="12"/>
  <c r="Z7" i="12"/>
  <c r="Z8" i="12"/>
  <c r="Z9" i="12"/>
  <c r="Z10" i="12"/>
  <c r="Z11" i="12"/>
  <c r="Z12" i="12"/>
  <c r="Z13" i="12"/>
  <c r="Z14" i="12"/>
  <c r="Z15" i="12"/>
  <c r="Z16" i="12"/>
  <c r="Z17" i="12"/>
  <c r="Z18" i="12"/>
  <c r="Z19" i="12"/>
  <c r="Z20" i="12"/>
  <c r="Z21" i="12"/>
  <c r="Z22" i="12"/>
  <c r="Z23" i="12"/>
  <c r="Z24" i="12"/>
  <c r="Z25" i="12"/>
  <c r="Z26" i="12"/>
  <c r="Z27" i="12"/>
  <c r="Z28" i="12"/>
  <c r="Z29" i="12"/>
  <c r="Z30" i="12"/>
  <c r="Z31" i="12"/>
  <c r="Z32" i="12"/>
  <c r="Z33" i="12"/>
  <c r="Z34" i="12"/>
  <c r="Z35" i="12"/>
  <c r="Z36" i="12"/>
  <c r="Z37" i="12"/>
  <c r="Z38" i="12"/>
  <c r="Z39" i="12"/>
  <c r="Z40" i="12"/>
  <c r="Z41" i="12"/>
  <c r="Z42" i="12"/>
  <c r="Z43" i="12"/>
  <c r="Z44" i="12"/>
  <c r="Z45" i="12"/>
  <c r="Z46" i="12"/>
  <c r="Z47" i="12"/>
  <c r="Z48" i="12"/>
  <c r="Z49" i="12"/>
  <c r="Z50" i="12"/>
  <c r="Z51" i="12"/>
  <c r="Z52" i="12"/>
  <c r="Z53" i="12"/>
  <c r="Z54" i="12"/>
  <c r="Z55" i="12"/>
  <c r="Z56" i="12"/>
  <c r="Z57" i="12"/>
  <c r="Z58" i="12"/>
  <c r="Z59" i="12"/>
  <c r="Z60" i="12"/>
  <c r="Z61" i="12"/>
  <c r="Z62" i="12"/>
  <c r="Z63" i="12"/>
  <c r="Z64" i="12"/>
  <c r="Z65" i="12"/>
  <c r="Z66" i="12"/>
  <c r="Z67" i="12"/>
  <c r="Z68" i="12"/>
  <c r="Z69" i="12"/>
  <c r="Z70" i="12"/>
  <c r="Z71" i="12"/>
  <c r="Z72" i="12"/>
  <c r="Z73" i="12"/>
  <c r="Z74" i="12"/>
  <c r="Z75" i="12"/>
  <c r="Z76" i="12"/>
  <c r="Z77" i="12"/>
  <c r="Z78" i="12"/>
  <c r="Z79" i="12"/>
  <c r="Z80" i="12"/>
  <c r="Z81" i="12"/>
  <c r="Z82" i="12"/>
  <c r="Z83" i="12"/>
  <c r="Z84" i="12"/>
  <c r="Z85" i="12"/>
  <c r="Z86" i="12"/>
  <c r="Z87" i="12"/>
  <c r="Z88" i="12"/>
  <c r="Z89" i="12"/>
  <c r="Z90" i="12"/>
  <c r="Z91" i="12"/>
  <c r="Z92" i="12"/>
  <c r="Z93" i="12"/>
  <c r="Z94" i="12"/>
  <c r="Z95" i="12"/>
  <c r="Z96" i="12"/>
  <c r="Z97" i="12"/>
  <c r="Z98" i="12"/>
  <c r="Z99" i="12"/>
  <c r="Z100" i="12"/>
  <c r="Z101" i="12"/>
  <c r="Z102" i="12"/>
  <c r="Z103" i="12"/>
  <c r="Z104" i="12"/>
  <c r="Z105" i="12"/>
  <c r="Z106" i="12"/>
  <c r="Z107" i="12"/>
  <c r="Z108" i="12"/>
  <c r="Z109" i="12"/>
  <c r="Z110" i="12"/>
  <c r="Z111" i="12"/>
  <c r="Z112" i="12"/>
  <c r="Z113" i="12"/>
  <c r="Z114" i="12"/>
  <c r="Z115" i="12"/>
  <c r="Z116" i="12"/>
  <c r="Z117" i="12"/>
  <c r="Z118" i="12"/>
  <c r="Z119" i="12"/>
  <c r="Z120" i="12"/>
  <c r="Z121" i="12"/>
  <c r="Z122" i="12"/>
  <c r="Z123" i="12"/>
  <c r="Z124" i="12"/>
  <c r="Z125" i="12"/>
  <c r="Z126" i="12"/>
  <c r="Z127" i="12"/>
  <c r="Z128" i="12"/>
  <c r="Z129" i="12"/>
  <c r="Z130" i="12"/>
  <c r="Z131" i="12"/>
  <c r="Z132" i="12"/>
  <c r="Z133" i="12"/>
  <c r="Z134" i="12"/>
  <c r="Z135" i="12"/>
  <c r="Z136" i="12"/>
  <c r="Z137" i="12"/>
  <c r="Z138" i="12"/>
  <c r="Z139" i="12"/>
  <c r="Z140" i="12"/>
  <c r="Z141" i="12"/>
  <c r="Z142" i="12"/>
  <c r="Z143" i="12"/>
  <c r="Z144" i="12"/>
  <c r="Z145" i="12"/>
  <c r="Z146" i="12"/>
  <c r="Z147" i="12"/>
  <c r="Z148" i="12"/>
  <c r="Z149" i="12"/>
  <c r="Z150" i="12"/>
  <c r="Z151" i="12"/>
  <c r="Z152" i="12"/>
  <c r="Z153" i="12"/>
  <c r="Z154" i="12"/>
  <c r="Z155" i="12"/>
  <c r="Z156" i="12"/>
  <c r="Z157" i="12"/>
  <c r="Z158" i="12"/>
  <c r="Z159" i="12"/>
  <c r="Z160" i="12"/>
  <c r="Z161" i="12"/>
  <c r="Z162" i="12"/>
  <c r="Z163" i="12"/>
  <c r="Z164" i="12"/>
  <c r="Z165" i="12"/>
  <c r="Z166" i="12"/>
  <c r="Z167" i="12"/>
  <c r="Z168" i="12"/>
  <c r="Z169" i="12"/>
  <c r="Z170" i="12"/>
  <c r="Z171" i="12"/>
  <c r="Z172" i="12"/>
  <c r="Z173" i="12"/>
  <c r="Z174" i="12"/>
  <c r="Z175" i="12"/>
  <c r="Z176" i="12"/>
  <c r="Z177" i="12"/>
  <c r="Z178" i="12"/>
  <c r="Z179" i="12"/>
  <c r="Z180" i="12"/>
  <c r="Z181" i="12"/>
  <c r="Z182" i="12"/>
  <c r="Z183" i="12"/>
  <c r="Z184" i="12"/>
  <c r="Z185" i="12"/>
  <c r="Z186" i="12"/>
  <c r="Z187" i="12"/>
  <c r="Z188" i="12"/>
  <c r="Z189" i="12"/>
  <c r="Z190" i="12"/>
  <c r="Z191" i="12"/>
  <c r="Z192" i="12"/>
  <c r="Z193" i="12"/>
  <c r="Z194" i="12"/>
  <c r="Z195" i="12"/>
  <c r="Z196" i="12"/>
  <c r="Z197" i="12"/>
  <c r="Z198" i="12"/>
  <c r="Z199" i="12"/>
  <c r="Z200" i="12"/>
  <c r="Z201" i="12"/>
  <c r="Z202" i="12"/>
  <c r="Z203" i="12"/>
  <c r="Z204" i="12"/>
  <c r="Z205" i="12"/>
  <c r="Z206" i="12"/>
  <c r="Z207" i="12"/>
  <c r="Z208" i="12"/>
  <c r="Z209" i="12"/>
  <c r="Z210" i="12"/>
  <c r="Z211" i="12"/>
  <c r="Z212" i="12"/>
  <c r="Z213" i="12"/>
  <c r="Z214" i="12"/>
  <c r="Z215" i="12"/>
  <c r="Z216" i="12"/>
  <c r="Z217" i="12"/>
  <c r="Z218" i="12"/>
  <c r="Z219" i="12"/>
  <c r="Z220" i="12"/>
  <c r="Z221" i="12"/>
  <c r="Z222" i="12"/>
  <c r="Z223" i="12"/>
  <c r="Z224" i="12"/>
  <c r="Z225" i="12"/>
  <c r="Z226" i="12"/>
  <c r="Z227" i="12"/>
  <c r="Z228" i="12"/>
  <c r="Z229" i="12"/>
  <c r="Z230" i="12"/>
  <c r="Z231" i="12"/>
  <c r="Z232" i="12"/>
  <c r="Z233" i="12"/>
  <c r="Z234" i="12"/>
  <c r="Z235" i="12"/>
  <c r="Z236" i="12"/>
  <c r="Z237" i="12"/>
  <c r="Z238" i="12"/>
  <c r="Z239" i="12"/>
  <c r="Z240" i="12"/>
  <c r="Z241" i="12"/>
  <c r="Z242" i="12"/>
  <c r="Z243" i="12"/>
  <c r="Z244" i="12"/>
  <c r="Z245" i="12"/>
  <c r="Z246" i="12"/>
  <c r="Z247" i="12"/>
  <c r="Z248" i="12"/>
  <c r="Z249" i="12"/>
  <c r="Z250" i="12"/>
  <c r="Z251" i="12"/>
  <c r="Z252" i="12"/>
  <c r="Z253" i="12"/>
  <c r="Z254" i="12"/>
  <c r="Z255" i="12"/>
  <c r="Z256" i="12"/>
  <c r="Z257" i="12"/>
  <c r="Z258" i="12"/>
  <c r="Z259" i="12"/>
  <c r="Z260" i="12"/>
  <c r="Z261" i="12"/>
  <c r="Z262" i="12"/>
  <c r="Z263" i="12"/>
  <c r="Z264" i="12"/>
  <c r="Z265" i="12"/>
  <c r="Z266" i="12"/>
  <c r="Z267" i="12"/>
  <c r="Z268" i="12"/>
  <c r="Z269" i="12"/>
  <c r="Z270" i="12"/>
  <c r="Z271" i="12"/>
  <c r="Z272" i="12"/>
  <c r="Z273" i="12"/>
  <c r="Z274" i="12"/>
  <c r="Z275" i="12"/>
  <c r="Z276" i="12"/>
  <c r="Z277" i="12"/>
  <c r="Z278" i="12"/>
  <c r="Z279" i="12"/>
  <c r="Z280" i="12"/>
  <c r="Z281" i="12"/>
  <c r="Z282" i="12"/>
  <c r="Z283" i="12"/>
  <c r="Z284" i="12"/>
  <c r="Z285" i="12"/>
  <c r="Z286" i="12"/>
  <c r="Z287" i="12"/>
  <c r="Z288" i="12"/>
  <c r="Z289" i="12"/>
  <c r="Z290" i="12"/>
  <c r="Z291" i="12"/>
  <c r="Z292" i="12"/>
  <c r="Z293" i="12"/>
  <c r="Z294" i="12"/>
  <c r="Z295" i="12"/>
  <c r="Z296" i="12"/>
  <c r="Z297" i="12"/>
  <c r="Z298" i="12"/>
  <c r="Z299" i="12"/>
  <c r="Z300" i="12"/>
  <c r="Z301" i="12"/>
  <c r="Z302" i="12"/>
  <c r="Z303" i="12"/>
  <c r="Z304" i="12"/>
  <c r="Z305" i="12"/>
  <c r="Z306" i="12"/>
  <c r="Z307" i="12"/>
  <c r="Z308" i="12"/>
  <c r="Z309" i="12"/>
  <c r="Z310" i="12"/>
  <c r="Z311" i="12"/>
  <c r="Z312" i="12"/>
  <c r="Z313" i="12"/>
  <c r="Z314" i="12"/>
  <c r="Z315" i="12"/>
  <c r="Z316" i="12"/>
  <c r="Z317" i="12"/>
  <c r="Z318" i="12"/>
  <c r="Z319" i="12"/>
  <c r="Z320" i="12"/>
  <c r="Z321" i="12"/>
  <c r="Z322" i="12"/>
  <c r="Z323" i="12"/>
  <c r="Z324" i="12"/>
  <c r="Z325" i="12"/>
  <c r="Z326" i="12"/>
  <c r="Z327" i="12"/>
  <c r="Z328" i="12"/>
  <c r="Z329" i="12"/>
  <c r="Z330" i="12"/>
  <c r="Z331" i="12"/>
  <c r="Z332" i="12"/>
  <c r="Z333" i="12"/>
  <c r="Z334" i="12"/>
  <c r="Z335" i="12"/>
  <c r="Z336" i="12"/>
  <c r="Z337" i="12"/>
  <c r="Z338" i="12"/>
  <c r="Z339" i="12"/>
  <c r="Z340" i="12"/>
  <c r="Z341" i="12"/>
  <c r="Z342" i="12"/>
  <c r="Z343" i="12"/>
  <c r="Z344" i="12"/>
  <c r="Z345" i="12"/>
  <c r="Z346" i="12"/>
  <c r="Z347" i="12"/>
  <c r="Z348" i="12"/>
  <c r="Z349" i="12"/>
  <c r="Z350" i="12"/>
  <c r="Z351" i="12"/>
  <c r="Z352" i="12"/>
  <c r="Z353" i="12"/>
  <c r="Z354" i="12"/>
  <c r="Z355" i="12"/>
  <c r="Z356" i="12"/>
  <c r="Z357" i="12"/>
  <c r="Z358" i="12"/>
  <c r="Z359" i="12"/>
  <c r="Z360" i="12"/>
  <c r="Z361" i="12"/>
  <c r="Z362" i="12"/>
  <c r="Z363" i="12"/>
  <c r="Z364" i="12"/>
  <c r="Z365" i="12"/>
  <c r="Z366" i="12"/>
  <c r="Z367" i="12"/>
  <c r="Z368" i="12"/>
  <c r="Z369" i="12"/>
  <c r="Z370" i="12"/>
  <c r="Z371" i="12"/>
  <c r="Z372" i="12"/>
  <c r="Z373" i="12"/>
  <c r="Z374" i="12"/>
  <c r="Z375" i="12"/>
  <c r="Z376" i="12"/>
  <c r="Z377" i="12"/>
  <c r="Z378" i="12"/>
  <c r="Z379" i="12"/>
  <c r="Z380" i="12"/>
  <c r="Z381" i="12"/>
  <c r="Z382" i="12"/>
  <c r="Z383" i="12"/>
  <c r="Z384" i="12"/>
  <c r="Z385" i="12"/>
  <c r="Z386" i="12"/>
  <c r="Z387" i="12"/>
  <c r="Z388" i="12"/>
  <c r="Z389" i="12"/>
  <c r="Z390" i="12"/>
  <c r="Z391" i="12"/>
  <c r="Z392" i="12"/>
  <c r="Z393" i="12"/>
  <c r="Z394" i="12"/>
  <c r="Z395" i="12"/>
  <c r="Z396" i="12"/>
  <c r="Z397" i="12"/>
  <c r="Z398" i="12"/>
  <c r="Z399" i="12"/>
  <c r="Z400" i="12"/>
  <c r="Z401" i="12"/>
  <c r="Z402" i="12"/>
  <c r="Z403" i="12"/>
  <c r="Z404" i="12"/>
  <c r="Z405" i="12"/>
  <c r="Z406" i="12"/>
  <c r="Z407" i="12"/>
  <c r="Z408" i="12"/>
  <c r="Z409" i="12"/>
  <c r="Z410" i="12"/>
  <c r="Z411" i="12"/>
  <c r="Z412" i="12"/>
  <c r="Z413" i="12"/>
  <c r="Z414" i="12"/>
  <c r="Z415" i="12"/>
  <c r="Z416" i="12"/>
  <c r="Z417" i="12"/>
  <c r="Z418" i="12"/>
  <c r="Z419" i="12"/>
  <c r="Z420" i="12"/>
  <c r="Z421" i="12"/>
  <c r="Z422" i="12"/>
  <c r="Z423" i="12"/>
  <c r="Z424" i="12"/>
  <c r="Z425" i="12"/>
  <c r="Z426" i="12"/>
  <c r="Z427" i="12"/>
  <c r="Z428" i="12"/>
  <c r="Z429" i="12"/>
  <c r="Z430" i="12"/>
  <c r="Z431" i="12"/>
  <c r="Z432" i="12"/>
  <c r="Z433" i="12"/>
  <c r="Z434" i="12"/>
  <c r="Z435" i="12"/>
  <c r="Z436" i="12"/>
  <c r="Z437" i="12"/>
  <c r="Z438" i="12"/>
  <c r="Z439" i="12"/>
  <c r="Z440" i="12"/>
  <c r="Z441" i="12"/>
  <c r="Z442" i="12"/>
  <c r="Z443" i="12"/>
  <c r="Z444" i="12"/>
  <c r="Z445" i="12"/>
  <c r="Z446" i="12"/>
  <c r="Z447" i="12"/>
  <c r="Z448" i="12"/>
  <c r="Z449" i="12"/>
  <c r="Z450" i="12"/>
  <c r="Z451" i="12"/>
  <c r="Z452" i="12"/>
  <c r="Z453" i="12"/>
  <c r="Z454" i="12"/>
  <c r="Z455" i="12"/>
  <c r="Z456" i="12"/>
  <c r="Z457" i="12"/>
  <c r="Z458" i="12"/>
  <c r="Z459" i="12"/>
  <c r="Z460" i="12"/>
  <c r="Z461" i="12"/>
  <c r="Z462" i="12"/>
  <c r="Z463" i="12"/>
  <c r="Z464" i="12"/>
  <c r="Z465" i="12"/>
  <c r="Z466" i="12"/>
  <c r="Z467" i="12"/>
  <c r="Z468" i="12"/>
  <c r="Z469" i="12"/>
  <c r="Z470" i="12"/>
  <c r="Z471" i="12"/>
  <c r="Z472" i="12"/>
  <c r="Z473" i="12"/>
  <c r="Z474" i="12"/>
  <c r="Z475" i="12"/>
  <c r="Z476" i="12"/>
  <c r="Z477" i="12"/>
  <c r="Z478" i="12"/>
  <c r="Z479" i="12"/>
  <c r="Z480" i="12"/>
  <c r="Z481" i="12"/>
  <c r="Z482" i="12"/>
  <c r="Z483" i="12"/>
  <c r="Z484" i="12"/>
  <c r="Z485" i="12"/>
  <c r="Z486" i="12"/>
  <c r="Z487" i="12"/>
  <c r="Z488" i="12"/>
  <c r="Z489" i="12"/>
  <c r="Z490" i="12"/>
  <c r="Z491" i="12"/>
  <c r="Z492" i="12"/>
  <c r="Z493" i="12"/>
  <c r="Z494" i="12"/>
  <c r="Z495" i="12"/>
  <c r="Z496" i="12"/>
  <c r="Z497" i="12"/>
  <c r="Z498" i="12"/>
  <c r="Z499" i="12"/>
  <c r="Z500" i="12"/>
  <c r="Z501" i="12"/>
  <c r="Z502" i="12"/>
  <c r="Z503" i="12"/>
  <c r="Z504" i="12"/>
  <c r="Z6" i="12"/>
  <c r="Y7" i="12"/>
  <c r="Y8" i="12"/>
  <c r="Y9" i="12"/>
  <c r="Y10" i="12"/>
  <c r="Y11" i="12"/>
  <c r="Y12" i="12"/>
  <c r="Y13" i="12"/>
  <c r="Y14" i="12"/>
  <c r="Y15" i="12"/>
  <c r="Y16" i="12"/>
  <c r="Y17" i="12"/>
  <c r="Y18" i="12"/>
  <c r="Y19" i="12"/>
  <c r="Y20" i="12"/>
  <c r="Y21" i="12"/>
  <c r="Y22" i="12"/>
  <c r="Y23" i="12"/>
  <c r="Y24" i="12"/>
  <c r="Y25" i="12"/>
  <c r="Y26" i="12"/>
  <c r="Y27" i="12"/>
  <c r="Y28" i="12"/>
  <c r="Y29" i="12"/>
  <c r="Y30" i="12"/>
  <c r="Y31" i="12"/>
  <c r="Y32" i="12"/>
  <c r="Y33" i="12"/>
  <c r="Y34" i="12"/>
  <c r="Y35" i="12"/>
  <c r="Y36" i="12"/>
  <c r="Y37" i="12"/>
  <c r="Y38" i="12"/>
  <c r="Y39" i="12"/>
  <c r="Y40" i="12"/>
  <c r="Y41" i="12"/>
  <c r="Y42" i="12"/>
  <c r="Y43" i="12"/>
  <c r="Y44" i="12"/>
  <c r="Y45" i="12"/>
  <c r="Y46" i="12"/>
  <c r="Y47" i="12"/>
  <c r="Y48" i="12"/>
  <c r="Y49" i="12"/>
  <c r="Y50" i="12"/>
  <c r="Y51" i="12"/>
  <c r="Y52" i="12"/>
  <c r="Y53" i="12"/>
  <c r="Y54" i="12"/>
  <c r="Y55" i="12"/>
  <c r="Y56" i="12"/>
  <c r="Y57" i="12"/>
  <c r="Y58" i="12"/>
  <c r="Y59" i="12"/>
  <c r="Y60" i="12"/>
  <c r="Y61" i="12"/>
  <c r="Y62" i="12"/>
  <c r="Y63" i="12"/>
  <c r="Y64" i="12"/>
  <c r="Y65" i="12"/>
  <c r="Y66" i="12"/>
  <c r="Y67" i="12"/>
  <c r="Y68" i="12"/>
  <c r="Y69" i="12"/>
  <c r="Y70" i="12"/>
  <c r="Y71" i="12"/>
  <c r="Y72" i="12"/>
  <c r="Y73" i="12"/>
  <c r="Y74" i="12"/>
  <c r="Y75" i="12"/>
  <c r="Y76" i="12"/>
  <c r="Y77" i="12"/>
  <c r="Y78" i="12"/>
  <c r="Y79" i="12"/>
  <c r="Y80" i="12"/>
  <c r="Y81" i="12"/>
  <c r="Y82" i="12"/>
  <c r="Y83" i="12"/>
  <c r="Y84" i="12"/>
  <c r="Y85" i="12"/>
  <c r="Y86" i="12"/>
  <c r="Y87" i="12"/>
  <c r="Y88" i="12"/>
  <c r="Y89" i="12"/>
  <c r="Y90" i="12"/>
  <c r="Y91" i="12"/>
  <c r="Y92" i="12"/>
  <c r="Y93" i="12"/>
  <c r="Y94" i="12"/>
  <c r="Y95" i="12"/>
  <c r="Y96" i="12"/>
  <c r="Y97" i="12"/>
  <c r="Y98" i="12"/>
  <c r="Y99" i="12"/>
  <c r="Y100" i="12"/>
  <c r="Y101" i="12"/>
  <c r="Y102" i="12"/>
  <c r="Y103" i="12"/>
  <c r="Y104" i="12"/>
  <c r="Y105" i="12"/>
  <c r="Y106" i="12"/>
  <c r="Y107" i="12"/>
  <c r="Y108" i="12"/>
  <c r="Y109" i="12"/>
  <c r="Y110" i="12"/>
  <c r="Y111" i="12"/>
  <c r="Y112" i="12"/>
  <c r="Y113" i="12"/>
  <c r="Y114" i="12"/>
  <c r="Y115" i="12"/>
  <c r="Y116" i="12"/>
  <c r="Y117" i="12"/>
  <c r="Y118" i="12"/>
  <c r="Y119" i="12"/>
  <c r="Y120" i="12"/>
  <c r="Y121" i="12"/>
  <c r="Y122" i="12"/>
  <c r="Y123" i="12"/>
  <c r="Y124" i="12"/>
  <c r="Y125" i="12"/>
  <c r="Y126" i="12"/>
  <c r="Y127" i="12"/>
  <c r="Y128" i="12"/>
  <c r="Y129" i="12"/>
  <c r="Y130" i="12"/>
  <c r="Y131" i="12"/>
  <c r="Y132" i="12"/>
  <c r="Y133" i="12"/>
  <c r="Y134" i="12"/>
  <c r="Y135" i="12"/>
  <c r="Y136" i="12"/>
  <c r="Y137" i="12"/>
  <c r="Y138" i="12"/>
  <c r="Y139" i="12"/>
  <c r="Y140" i="12"/>
  <c r="Y141" i="12"/>
  <c r="Y142" i="12"/>
  <c r="Y143" i="12"/>
  <c r="Y144" i="12"/>
  <c r="Y145" i="12"/>
  <c r="Y146" i="12"/>
  <c r="Y147" i="12"/>
  <c r="Y148" i="12"/>
  <c r="Y149" i="12"/>
  <c r="Y150" i="12"/>
  <c r="Y151" i="12"/>
  <c r="Y152" i="12"/>
  <c r="Y153" i="12"/>
  <c r="Y154" i="12"/>
  <c r="Y155" i="12"/>
  <c r="Y156" i="12"/>
  <c r="Y157" i="12"/>
  <c r="Y158" i="12"/>
  <c r="Y159" i="12"/>
  <c r="Y160" i="12"/>
  <c r="Y161" i="12"/>
  <c r="Y162" i="12"/>
  <c r="Y163" i="12"/>
  <c r="Y164" i="12"/>
  <c r="Y165" i="12"/>
  <c r="Y166" i="12"/>
  <c r="Y167" i="12"/>
  <c r="Y168" i="12"/>
  <c r="Y169" i="12"/>
  <c r="Y170" i="12"/>
  <c r="Y171" i="12"/>
  <c r="Y172" i="12"/>
  <c r="Y173" i="12"/>
  <c r="Y174" i="12"/>
  <c r="Y175" i="12"/>
  <c r="Y176" i="12"/>
  <c r="Y177" i="12"/>
  <c r="Y178" i="12"/>
  <c r="Y179" i="12"/>
  <c r="Y180" i="12"/>
  <c r="Y181" i="12"/>
  <c r="Y182" i="12"/>
  <c r="Y183" i="12"/>
  <c r="Y184" i="12"/>
  <c r="Y185" i="12"/>
  <c r="Y186" i="12"/>
  <c r="Y187" i="12"/>
  <c r="Y188" i="12"/>
  <c r="Y189" i="12"/>
  <c r="Y190" i="12"/>
  <c r="Y191" i="12"/>
  <c r="Y192" i="12"/>
  <c r="Y193" i="12"/>
  <c r="Y194" i="12"/>
  <c r="Y195" i="12"/>
  <c r="Y196" i="12"/>
  <c r="Y197" i="12"/>
  <c r="Y198" i="12"/>
  <c r="Y199" i="12"/>
  <c r="Y200" i="12"/>
  <c r="Y201" i="12"/>
  <c r="Y202" i="12"/>
  <c r="Y203" i="12"/>
  <c r="Y204" i="12"/>
  <c r="Y205" i="12"/>
  <c r="Y206" i="12"/>
  <c r="Y207" i="12"/>
  <c r="Y208" i="12"/>
  <c r="Y209" i="12"/>
  <c r="Y210" i="12"/>
  <c r="Y211" i="12"/>
  <c r="Y212" i="12"/>
  <c r="Y213" i="12"/>
  <c r="Y214" i="12"/>
  <c r="Y215" i="12"/>
  <c r="Y216" i="12"/>
  <c r="Y217" i="12"/>
  <c r="Y218" i="12"/>
  <c r="Y219" i="12"/>
  <c r="Y220" i="12"/>
  <c r="Y221" i="12"/>
  <c r="Y222" i="12"/>
  <c r="Y223" i="12"/>
  <c r="Y224" i="12"/>
  <c r="Y225" i="12"/>
  <c r="Y226" i="12"/>
  <c r="Y227" i="12"/>
  <c r="Y228" i="12"/>
  <c r="Y229" i="12"/>
  <c r="Y230" i="12"/>
  <c r="Y231" i="12"/>
  <c r="Y232" i="12"/>
  <c r="Y233" i="12"/>
  <c r="Y234" i="12"/>
  <c r="Y235" i="12"/>
  <c r="Y236" i="12"/>
  <c r="Y237" i="12"/>
  <c r="Y238" i="12"/>
  <c r="Y239" i="12"/>
  <c r="Y240" i="12"/>
  <c r="Y241" i="12"/>
  <c r="Y242" i="12"/>
  <c r="Y243" i="12"/>
  <c r="Y244" i="12"/>
  <c r="Y245" i="12"/>
  <c r="Y246" i="12"/>
  <c r="Y247" i="12"/>
  <c r="Y248" i="12"/>
  <c r="Y249" i="12"/>
  <c r="Y250" i="12"/>
  <c r="Y251" i="12"/>
  <c r="Y252" i="12"/>
  <c r="Y253" i="12"/>
  <c r="Y254" i="12"/>
  <c r="Y255" i="12"/>
  <c r="Y256" i="12"/>
  <c r="Y257" i="12"/>
  <c r="Y258" i="12"/>
  <c r="Y259" i="12"/>
  <c r="Y260" i="12"/>
  <c r="Y261" i="12"/>
  <c r="Y262" i="12"/>
  <c r="Y263" i="12"/>
  <c r="Y264" i="12"/>
  <c r="Y265" i="12"/>
  <c r="Y266" i="12"/>
  <c r="Y267" i="12"/>
  <c r="Y268" i="12"/>
  <c r="Y269" i="12"/>
  <c r="Y270" i="12"/>
  <c r="Y271" i="12"/>
  <c r="Y272" i="12"/>
  <c r="Y273" i="12"/>
  <c r="Y274" i="12"/>
  <c r="Y275" i="12"/>
  <c r="Y276" i="12"/>
  <c r="Y277" i="12"/>
  <c r="Y278" i="12"/>
  <c r="Y279" i="12"/>
  <c r="Y280" i="12"/>
  <c r="Y281" i="12"/>
  <c r="Y282" i="12"/>
  <c r="Y283" i="12"/>
  <c r="Y284" i="12"/>
  <c r="Y285" i="12"/>
  <c r="Y286" i="12"/>
  <c r="Y287" i="12"/>
  <c r="Y288" i="12"/>
  <c r="Y289" i="12"/>
  <c r="Y290" i="12"/>
  <c r="Y291" i="12"/>
  <c r="Y292" i="12"/>
  <c r="Y293" i="12"/>
  <c r="Y294" i="12"/>
  <c r="Y295" i="12"/>
  <c r="Y296" i="12"/>
  <c r="Y297" i="12"/>
  <c r="Y298" i="12"/>
  <c r="Y299" i="12"/>
  <c r="Y300" i="12"/>
  <c r="Y301" i="12"/>
  <c r="Y302" i="12"/>
  <c r="Y303" i="12"/>
  <c r="Y304" i="12"/>
  <c r="Y305" i="12"/>
  <c r="Y306" i="12"/>
  <c r="Y307" i="12"/>
  <c r="Y308" i="12"/>
  <c r="Y309" i="12"/>
  <c r="Y310" i="12"/>
  <c r="Y311" i="12"/>
  <c r="Y312" i="12"/>
  <c r="Y313" i="12"/>
  <c r="Y314" i="12"/>
  <c r="Y315" i="12"/>
  <c r="Y316" i="12"/>
  <c r="Y317" i="12"/>
  <c r="Y318" i="12"/>
  <c r="Y319" i="12"/>
  <c r="Y320" i="12"/>
  <c r="Y321" i="12"/>
  <c r="Y322" i="12"/>
  <c r="Y323" i="12"/>
  <c r="Y324" i="12"/>
  <c r="Y325" i="12"/>
  <c r="Y326" i="12"/>
  <c r="Y327" i="12"/>
  <c r="Y328" i="12"/>
  <c r="Y329" i="12"/>
  <c r="Y330" i="12"/>
  <c r="Y331" i="12"/>
  <c r="Y332" i="12"/>
  <c r="Y333" i="12"/>
  <c r="Y334" i="12"/>
  <c r="Y335" i="12"/>
  <c r="Y336" i="12"/>
  <c r="Y337" i="12"/>
  <c r="Y338" i="12"/>
  <c r="Y339" i="12"/>
  <c r="Y340" i="12"/>
  <c r="Y341" i="12"/>
  <c r="Y342" i="12"/>
  <c r="Y343" i="12"/>
  <c r="Y344" i="12"/>
  <c r="Y345" i="12"/>
  <c r="Y346" i="12"/>
  <c r="Y347" i="12"/>
  <c r="Y348" i="12"/>
  <c r="Y349" i="12"/>
  <c r="Y350" i="12"/>
  <c r="Y351" i="12"/>
  <c r="Y352" i="12"/>
  <c r="Y353" i="12"/>
  <c r="Y354" i="12"/>
  <c r="Y355" i="12"/>
  <c r="Y356" i="12"/>
  <c r="Y357" i="12"/>
  <c r="Y358" i="12"/>
  <c r="Y359" i="12"/>
  <c r="Y360" i="12"/>
  <c r="Y361" i="12"/>
  <c r="Y362" i="12"/>
  <c r="Y363" i="12"/>
  <c r="Y364" i="12"/>
  <c r="Y365" i="12"/>
  <c r="Y366" i="12"/>
  <c r="Y367" i="12"/>
  <c r="Y368" i="12"/>
  <c r="Y369" i="12"/>
  <c r="Y370" i="12"/>
  <c r="Y371" i="12"/>
  <c r="Y372" i="12"/>
  <c r="Y373" i="12"/>
  <c r="Y374" i="12"/>
  <c r="Y375" i="12"/>
  <c r="Y376" i="12"/>
  <c r="Y377" i="12"/>
  <c r="Y378" i="12"/>
  <c r="Y379" i="12"/>
  <c r="Y380" i="12"/>
  <c r="Y381" i="12"/>
  <c r="Y382" i="12"/>
  <c r="Y383" i="12"/>
  <c r="Y384" i="12"/>
  <c r="Y385" i="12"/>
  <c r="Y386" i="12"/>
  <c r="Y387" i="12"/>
  <c r="Y388" i="12"/>
  <c r="Y389" i="12"/>
  <c r="Y390" i="12"/>
  <c r="Y391" i="12"/>
  <c r="Y392" i="12"/>
  <c r="Y393" i="12"/>
  <c r="Y394" i="12"/>
  <c r="Y395" i="12"/>
  <c r="Y396" i="12"/>
  <c r="Y397" i="12"/>
  <c r="Y398" i="12"/>
  <c r="Y399" i="12"/>
  <c r="Y400" i="12"/>
  <c r="Y401" i="12"/>
  <c r="Y402" i="12"/>
  <c r="Y403" i="12"/>
  <c r="Y404" i="12"/>
  <c r="Y405" i="12"/>
  <c r="Y406" i="12"/>
  <c r="Y407" i="12"/>
  <c r="Y408" i="12"/>
  <c r="Y409" i="12"/>
  <c r="Y410" i="12"/>
  <c r="Y411" i="12"/>
  <c r="Y412" i="12"/>
  <c r="Y413" i="12"/>
  <c r="Y414" i="12"/>
  <c r="Y415" i="12"/>
  <c r="Y416" i="12"/>
  <c r="Y417" i="12"/>
  <c r="Y418" i="12"/>
  <c r="Y419" i="12"/>
  <c r="Y420" i="12"/>
  <c r="Y421" i="12"/>
  <c r="Y422" i="12"/>
  <c r="Y423" i="12"/>
  <c r="Y424" i="12"/>
  <c r="Y425" i="12"/>
  <c r="Y426" i="12"/>
  <c r="Y427" i="12"/>
  <c r="Y428" i="12"/>
  <c r="Y429" i="12"/>
  <c r="Y430" i="12"/>
  <c r="Y431" i="12"/>
  <c r="Y432" i="12"/>
  <c r="Y433" i="12"/>
  <c r="Y434" i="12"/>
  <c r="Y435" i="12"/>
  <c r="Y436" i="12"/>
  <c r="Y437" i="12"/>
  <c r="Y438" i="12"/>
  <c r="Y439" i="12"/>
  <c r="Y440" i="12"/>
  <c r="Y441" i="12"/>
  <c r="Y442" i="12"/>
  <c r="Y443" i="12"/>
  <c r="Y444" i="12"/>
  <c r="Y445" i="12"/>
  <c r="Y446" i="12"/>
  <c r="Y447" i="12"/>
  <c r="Y448" i="12"/>
  <c r="Y449" i="12"/>
  <c r="Y450" i="12"/>
  <c r="Y451" i="12"/>
  <c r="Y452" i="12"/>
  <c r="Y453" i="12"/>
  <c r="Y454" i="12"/>
  <c r="Y455" i="12"/>
  <c r="Y456" i="12"/>
  <c r="Y457" i="12"/>
  <c r="Y458" i="12"/>
  <c r="Y459" i="12"/>
  <c r="Y460" i="12"/>
  <c r="Y461" i="12"/>
  <c r="Y462" i="12"/>
  <c r="Y463" i="12"/>
  <c r="Y464" i="12"/>
  <c r="Y465" i="12"/>
  <c r="Y466" i="12"/>
  <c r="Y467" i="12"/>
  <c r="Y468" i="12"/>
  <c r="Y469" i="12"/>
  <c r="Y470" i="12"/>
  <c r="Y471" i="12"/>
  <c r="Y472" i="12"/>
  <c r="Y473" i="12"/>
  <c r="Y474" i="12"/>
  <c r="Y475" i="12"/>
  <c r="Y476" i="12"/>
  <c r="Y477" i="12"/>
  <c r="Y478" i="12"/>
  <c r="Y479" i="12"/>
  <c r="Y480" i="12"/>
  <c r="Y481" i="12"/>
  <c r="Y482" i="12"/>
  <c r="Y483" i="12"/>
  <c r="Y484" i="12"/>
  <c r="Y485" i="12"/>
  <c r="Y486" i="12"/>
  <c r="Y487" i="12"/>
  <c r="Y488" i="12"/>
  <c r="Y489" i="12"/>
  <c r="Y490" i="12"/>
  <c r="Y491" i="12"/>
  <c r="Y492" i="12"/>
  <c r="Y493" i="12"/>
  <c r="Y494" i="12"/>
  <c r="Y495" i="12"/>
  <c r="Y496" i="12"/>
  <c r="Y497" i="12"/>
  <c r="Y498" i="12"/>
  <c r="Y499" i="12"/>
  <c r="Y500" i="12"/>
  <c r="Y501" i="12"/>
  <c r="Y502" i="12"/>
  <c r="Y503" i="12"/>
  <c r="Y504" i="12"/>
  <c r="Y6" i="12"/>
  <c r="X7" i="12"/>
  <c r="X8" i="12"/>
  <c r="X9" i="12"/>
  <c r="X10" i="12"/>
  <c r="X11" i="12"/>
  <c r="X12" i="12"/>
  <c r="X13" i="12"/>
  <c r="X14" i="12"/>
  <c r="X15" i="12"/>
  <c r="X16" i="12"/>
  <c r="X17" i="12"/>
  <c r="X18" i="12"/>
  <c r="X19" i="12"/>
  <c r="X20" i="12"/>
  <c r="X21" i="12"/>
  <c r="X22" i="12"/>
  <c r="X23" i="12"/>
  <c r="X24" i="12"/>
  <c r="X25" i="12"/>
  <c r="X26" i="12"/>
  <c r="X27" i="12"/>
  <c r="X28" i="12"/>
  <c r="X29" i="12"/>
  <c r="X30" i="12"/>
  <c r="X31" i="12"/>
  <c r="X32" i="12"/>
  <c r="X33" i="12"/>
  <c r="X34" i="12"/>
  <c r="X35" i="12"/>
  <c r="X36" i="12"/>
  <c r="X37" i="12"/>
  <c r="X38" i="12"/>
  <c r="X39" i="12"/>
  <c r="X40" i="12"/>
  <c r="X41" i="12"/>
  <c r="X42" i="12"/>
  <c r="X43" i="12"/>
  <c r="X44" i="12"/>
  <c r="X45" i="12"/>
  <c r="X46" i="12"/>
  <c r="X47" i="12"/>
  <c r="X48" i="12"/>
  <c r="X49" i="12"/>
  <c r="X50" i="12"/>
  <c r="X51" i="12"/>
  <c r="X52" i="12"/>
  <c r="X53" i="12"/>
  <c r="X54" i="12"/>
  <c r="X55" i="12"/>
  <c r="X56" i="12"/>
  <c r="X57" i="12"/>
  <c r="X58" i="12"/>
  <c r="X59" i="12"/>
  <c r="X60" i="12"/>
  <c r="X61" i="12"/>
  <c r="X62" i="12"/>
  <c r="X63" i="12"/>
  <c r="X64" i="12"/>
  <c r="X65" i="12"/>
  <c r="X66" i="12"/>
  <c r="X67" i="12"/>
  <c r="X68" i="12"/>
  <c r="X69" i="12"/>
  <c r="X70" i="12"/>
  <c r="X71" i="12"/>
  <c r="X72" i="12"/>
  <c r="X73" i="12"/>
  <c r="X74" i="12"/>
  <c r="X75" i="12"/>
  <c r="X76" i="12"/>
  <c r="X77" i="12"/>
  <c r="X78" i="12"/>
  <c r="X79" i="12"/>
  <c r="X80" i="12"/>
  <c r="X81" i="12"/>
  <c r="X82" i="12"/>
  <c r="X83" i="12"/>
  <c r="X84" i="12"/>
  <c r="X85" i="12"/>
  <c r="X86" i="12"/>
  <c r="X87" i="12"/>
  <c r="X88" i="12"/>
  <c r="X89" i="12"/>
  <c r="X90" i="12"/>
  <c r="X91" i="12"/>
  <c r="X92" i="12"/>
  <c r="X93" i="12"/>
  <c r="X94" i="12"/>
  <c r="X95" i="12"/>
  <c r="X96" i="12"/>
  <c r="X97" i="12"/>
  <c r="X98" i="12"/>
  <c r="X99" i="12"/>
  <c r="X100" i="12"/>
  <c r="X101" i="12"/>
  <c r="X102" i="12"/>
  <c r="X103" i="12"/>
  <c r="X104" i="12"/>
  <c r="X105" i="12"/>
  <c r="X106" i="12"/>
  <c r="X107" i="12"/>
  <c r="X108" i="12"/>
  <c r="X109" i="12"/>
  <c r="X110" i="12"/>
  <c r="X111" i="12"/>
  <c r="X112" i="12"/>
  <c r="X113" i="12"/>
  <c r="X114" i="12"/>
  <c r="X115" i="12"/>
  <c r="X116" i="12"/>
  <c r="X117" i="12"/>
  <c r="X118" i="12"/>
  <c r="X119" i="12"/>
  <c r="X120" i="12"/>
  <c r="X121" i="12"/>
  <c r="X122" i="12"/>
  <c r="X123" i="12"/>
  <c r="X124" i="12"/>
  <c r="X125" i="12"/>
  <c r="X126" i="12"/>
  <c r="X127" i="12"/>
  <c r="X128" i="12"/>
  <c r="X129" i="12"/>
  <c r="X130" i="12"/>
  <c r="X131" i="12"/>
  <c r="X132" i="12"/>
  <c r="X133" i="12"/>
  <c r="X134" i="12"/>
  <c r="X135" i="12"/>
  <c r="X136" i="12"/>
  <c r="X137" i="12"/>
  <c r="X138" i="12"/>
  <c r="X139" i="12"/>
  <c r="X140" i="12"/>
  <c r="X141" i="12"/>
  <c r="X142" i="12"/>
  <c r="X143" i="12"/>
  <c r="X144" i="12"/>
  <c r="X145" i="12"/>
  <c r="X146" i="12"/>
  <c r="X147" i="12"/>
  <c r="X148" i="12"/>
  <c r="X149" i="12"/>
  <c r="X150" i="12"/>
  <c r="X151" i="12"/>
  <c r="X152" i="12"/>
  <c r="X153" i="12"/>
  <c r="X154" i="12"/>
  <c r="X155" i="12"/>
  <c r="X156" i="12"/>
  <c r="X157" i="12"/>
  <c r="X158" i="12"/>
  <c r="X159" i="12"/>
  <c r="X160" i="12"/>
  <c r="X161" i="12"/>
  <c r="X162" i="12"/>
  <c r="X163" i="12"/>
  <c r="X164" i="12"/>
  <c r="X165" i="12"/>
  <c r="X166" i="12"/>
  <c r="X167" i="12"/>
  <c r="X168" i="12"/>
  <c r="X169" i="12"/>
  <c r="X170" i="12"/>
  <c r="X171" i="12"/>
  <c r="X172" i="12"/>
  <c r="X173" i="12"/>
  <c r="X174" i="12"/>
  <c r="X175" i="12"/>
  <c r="X176" i="12"/>
  <c r="X177" i="12"/>
  <c r="X178" i="12"/>
  <c r="X179" i="12"/>
  <c r="X180" i="12"/>
  <c r="X181" i="12"/>
  <c r="X182" i="12"/>
  <c r="X183" i="12"/>
  <c r="X184" i="12"/>
  <c r="X185" i="12"/>
  <c r="X186" i="12"/>
  <c r="X187" i="12"/>
  <c r="X188" i="12"/>
  <c r="X189" i="12"/>
  <c r="X190" i="12"/>
  <c r="X191" i="12"/>
  <c r="X192" i="12"/>
  <c r="X193" i="12"/>
  <c r="X194" i="12"/>
  <c r="X195" i="12"/>
  <c r="X196" i="12"/>
  <c r="X197" i="12"/>
  <c r="X198" i="12"/>
  <c r="X199" i="12"/>
  <c r="X200" i="12"/>
  <c r="X201" i="12"/>
  <c r="X202" i="12"/>
  <c r="X203" i="12"/>
  <c r="X204" i="12"/>
  <c r="X205" i="12"/>
  <c r="X206" i="12"/>
  <c r="X207" i="12"/>
  <c r="X208" i="12"/>
  <c r="X209" i="12"/>
  <c r="X210" i="12"/>
  <c r="X211" i="12"/>
  <c r="X212" i="12"/>
  <c r="X213" i="12"/>
  <c r="X214" i="12"/>
  <c r="X215" i="12"/>
  <c r="X216" i="12"/>
  <c r="X217" i="12"/>
  <c r="X218" i="12"/>
  <c r="X219" i="12"/>
  <c r="X220" i="12"/>
  <c r="X221" i="12"/>
  <c r="X222" i="12"/>
  <c r="X223" i="12"/>
  <c r="X224" i="12"/>
  <c r="X225" i="12"/>
  <c r="X226" i="12"/>
  <c r="X227" i="12"/>
  <c r="X228" i="12"/>
  <c r="X229" i="12"/>
  <c r="X230" i="12"/>
  <c r="X231" i="12"/>
  <c r="X232" i="12"/>
  <c r="X233" i="12"/>
  <c r="X234" i="12"/>
  <c r="X235" i="12"/>
  <c r="X236" i="12"/>
  <c r="X237" i="12"/>
  <c r="X238" i="12"/>
  <c r="X239" i="12"/>
  <c r="X240" i="12"/>
  <c r="X241" i="12"/>
  <c r="X242" i="12"/>
  <c r="X243" i="12"/>
  <c r="X244" i="12"/>
  <c r="X245" i="12"/>
  <c r="X246" i="12"/>
  <c r="X247" i="12"/>
  <c r="X248" i="12"/>
  <c r="X249" i="12"/>
  <c r="X250" i="12"/>
  <c r="X251" i="12"/>
  <c r="X252" i="12"/>
  <c r="X253" i="12"/>
  <c r="X254" i="12"/>
  <c r="X255" i="12"/>
  <c r="X256" i="12"/>
  <c r="X257" i="12"/>
  <c r="X258" i="12"/>
  <c r="X259" i="12"/>
  <c r="X260" i="12"/>
  <c r="X261" i="12"/>
  <c r="X262" i="12"/>
  <c r="X263" i="12"/>
  <c r="X264" i="12"/>
  <c r="X265" i="12"/>
  <c r="X266" i="12"/>
  <c r="X267" i="12"/>
  <c r="X268" i="12"/>
  <c r="X269" i="12"/>
  <c r="X270" i="12"/>
  <c r="X271" i="12"/>
  <c r="X272" i="12"/>
  <c r="X273" i="12"/>
  <c r="X274" i="12"/>
  <c r="X275" i="12"/>
  <c r="X276" i="12"/>
  <c r="X277" i="12"/>
  <c r="X278" i="12"/>
  <c r="X279" i="12"/>
  <c r="X280" i="12"/>
  <c r="X281" i="12"/>
  <c r="X282" i="12"/>
  <c r="X283" i="12"/>
  <c r="X284" i="12"/>
  <c r="X285" i="12"/>
  <c r="X286" i="12"/>
  <c r="X287" i="12"/>
  <c r="X288" i="12"/>
  <c r="X289" i="12"/>
  <c r="X290" i="12"/>
  <c r="X291" i="12"/>
  <c r="X292" i="12"/>
  <c r="X293" i="12"/>
  <c r="X294" i="12"/>
  <c r="X295" i="12"/>
  <c r="X296" i="12"/>
  <c r="X297" i="12"/>
  <c r="X298" i="12"/>
  <c r="X299" i="12"/>
  <c r="X300" i="12"/>
  <c r="X301" i="12"/>
  <c r="X302" i="12"/>
  <c r="X303" i="12"/>
  <c r="X304" i="12"/>
  <c r="X305" i="12"/>
  <c r="X306" i="12"/>
  <c r="X307" i="12"/>
  <c r="X308" i="12"/>
  <c r="X309" i="12"/>
  <c r="X310" i="12"/>
  <c r="X311" i="12"/>
  <c r="X312" i="12"/>
  <c r="X313" i="12"/>
  <c r="X314" i="12"/>
  <c r="X315" i="12"/>
  <c r="X316" i="12"/>
  <c r="X317" i="12"/>
  <c r="X318" i="12"/>
  <c r="X319" i="12"/>
  <c r="X320" i="12"/>
  <c r="X321" i="12"/>
  <c r="X322" i="12"/>
  <c r="X323" i="12"/>
  <c r="X324" i="12"/>
  <c r="X325" i="12"/>
  <c r="X326" i="12"/>
  <c r="X327" i="12"/>
  <c r="X328" i="12"/>
  <c r="X329" i="12"/>
  <c r="X330" i="12"/>
  <c r="X331" i="12"/>
  <c r="X332" i="12"/>
  <c r="X333" i="12"/>
  <c r="X334" i="12"/>
  <c r="X335" i="12"/>
  <c r="X336" i="12"/>
  <c r="X337" i="12"/>
  <c r="X338" i="12"/>
  <c r="X339" i="12"/>
  <c r="X340" i="12"/>
  <c r="X341" i="12"/>
  <c r="X342" i="12"/>
  <c r="X343" i="12"/>
  <c r="X344" i="12"/>
  <c r="X345" i="12"/>
  <c r="X346" i="12"/>
  <c r="X347" i="12"/>
  <c r="X348" i="12"/>
  <c r="X349" i="12"/>
  <c r="X350" i="12"/>
  <c r="X351" i="12"/>
  <c r="X352" i="12"/>
  <c r="X353" i="12"/>
  <c r="X354" i="12"/>
  <c r="X355" i="12"/>
  <c r="X356" i="12"/>
  <c r="X357" i="12"/>
  <c r="X358" i="12"/>
  <c r="X359" i="12"/>
  <c r="X360" i="12"/>
  <c r="X361" i="12"/>
  <c r="X362" i="12"/>
  <c r="X363" i="12"/>
  <c r="X364" i="12"/>
  <c r="X365" i="12"/>
  <c r="X366" i="12"/>
  <c r="X367" i="12"/>
  <c r="X368" i="12"/>
  <c r="X369" i="12"/>
  <c r="X370" i="12"/>
  <c r="X371" i="12"/>
  <c r="X372" i="12"/>
  <c r="X373" i="12"/>
  <c r="X374" i="12"/>
  <c r="X375" i="12"/>
  <c r="X376" i="12"/>
  <c r="X377" i="12"/>
  <c r="X378" i="12"/>
  <c r="X379" i="12"/>
  <c r="X380" i="12"/>
  <c r="X381" i="12"/>
  <c r="X382" i="12"/>
  <c r="X383" i="12"/>
  <c r="X384" i="12"/>
  <c r="X385" i="12"/>
  <c r="X386" i="12"/>
  <c r="X387" i="12"/>
  <c r="X388" i="12"/>
  <c r="X389" i="12"/>
  <c r="X390" i="12"/>
  <c r="X391" i="12"/>
  <c r="X392" i="12"/>
  <c r="X393" i="12"/>
  <c r="X394" i="12"/>
  <c r="X395" i="12"/>
  <c r="X396" i="12"/>
  <c r="X397" i="12"/>
  <c r="X398" i="12"/>
  <c r="X399" i="12"/>
  <c r="X400" i="12"/>
  <c r="X401" i="12"/>
  <c r="X402" i="12"/>
  <c r="X403" i="12"/>
  <c r="X404" i="12"/>
  <c r="X405" i="12"/>
  <c r="X406" i="12"/>
  <c r="X407" i="12"/>
  <c r="X408" i="12"/>
  <c r="X409" i="12"/>
  <c r="X410" i="12"/>
  <c r="X411" i="12"/>
  <c r="X412" i="12"/>
  <c r="X413" i="12"/>
  <c r="X414" i="12"/>
  <c r="X415" i="12"/>
  <c r="X416" i="12"/>
  <c r="X417" i="12"/>
  <c r="X418" i="12"/>
  <c r="X419" i="12"/>
  <c r="X420" i="12"/>
  <c r="X421" i="12"/>
  <c r="X422" i="12"/>
  <c r="X423" i="12"/>
  <c r="X424" i="12"/>
  <c r="X425" i="12"/>
  <c r="X426" i="12"/>
  <c r="X427" i="12"/>
  <c r="X428" i="12"/>
  <c r="X429" i="12"/>
  <c r="X430" i="12"/>
  <c r="X431" i="12"/>
  <c r="X432" i="12"/>
  <c r="X433" i="12"/>
  <c r="X434" i="12"/>
  <c r="X435" i="12"/>
  <c r="X436" i="12"/>
  <c r="X437" i="12"/>
  <c r="X438" i="12"/>
  <c r="X439" i="12"/>
  <c r="X440" i="12"/>
  <c r="X441" i="12"/>
  <c r="X442" i="12"/>
  <c r="X443" i="12"/>
  <c r="X444" i="12"/>
  <c r="X445" i="12"/>
  <c r="X446" i="12"/>
  <c r="X447" i="12"/>
  <c r="X448" i="12"/>
  <c r="X449" i="12"/>
  <c r="X450" i="12"/>
  <c r="X451" i="12"/>
  <c r="X452" i="12"/>
  <c r="X453" i="12"/>
  <c r="X454" i="12"/>
  <c r="X455" i="12"/>
  <c r="X456" i="12"/>
  <c r="X457" i="12"/>
  <c r="X458" i="12"/>
  <c r="X459" i="12"/>
  <c r="X460" i="12"/>
  <c r="X461" i="12"/>
  <c r="X462" i="12"/>
  <c r="X463" i="12"/>
  <c r="X464" i="12"/>
  <c r="X465" i="12"/>
  <c r="X466" i="12"/>
  <c r="X467" i="12"/>
  <c r="X468" i="12"/>
  <c r="X469" i="12"/>
  <c r="X470" i="12"/>
  <c r="X471" i="12"/>
  <c r="X472" i="12"/>
  <c r="X473" i="12"/>
  <c r="X474" i="12"/>
  <c r="X475" i="12"/>
  <c r="X476" i="12"/>
  <c r="X477" i="12"/>
  <c r="X478" i="12"/>
  <c r="X479" i="12"/>
  <c r="X480" i="12"/>
  <c r="X481" i="12"/>
  <c r="X482" i="12"/>
  <c r="X483" i="12"/>
  <c r="X484" i="12"/>
  <c r="X485" i="12"/>
  <c r="X486" i="12"/>
  <c r="X487" i="12"/>
  <c r="X488" i="12"/>
  <c r="X489" i="12"/>
  <c r="X490" i="12"/>
  <c r="X491" i="12"/>
  <c r="X492" i="12"/>
  <c r="X493" i="12"/>
  <c r="X494" i="12"/>
  <c r="X495" i="12"/>
  <c r="X496" i="12"/>
  <c r="X497" i="12"/>
  <c r="X498" i="12"/>
  <c r="X499" i="12"/>
  <c r="X500" i="12"/>
  <c r="X501" i="12"/>
  <c r="X502" i="12"/>
  <c r="X503" i="12"/>
  <c r="X504" i="12"/>
  <c r="X6" i="12"/>
  <c r="W7" i="12"/>
  <c r="W8" i="12"/>
  <c r="W9" i="12"/>
  <c r="W10" i="12"/>
  <c r="W11" i="12"/>
  <c r="W12" i="12"/>
  <c r="W13" i="12"/>
  <c r="W14" i="12"/>
  <c r="W15" i="12"/>
  <c r="W16" i="12"/>
  <c r="W17" i="12"/>
  <c r="W18" i="12"/>
  <c r="W19" i="12"/>
  <c r="W20" i="12"/>
  <c r="W21" i="12"/>
  <c r="W22" i="12"/>
  <c r="W23" i="12"/>
  <c r="W24" i="12"/>
  <c r="W25" i="12"/>
  <c r="W26" i="12"/>
  <c r="W27" i="12"/>
  <c r="W28" i="12"/>
  <c r="W29" i="12"/>
  <c r="W30" i="12"/>
  <c r="W31" i="12"/>
  <c r="W32" i="12"/>
  <c r="W33" i="12"/>
  <c r="W34" i="12"/>
  <c r="W35" i="12"/>
  <c r="W36" i="12"/>
  <c r="W37" i="12"/>
  <c r="W38" i="12"/>
  <c r="W39" i="12"/>
  <c r="W40" i="12"/>
  <c r="W41" i="12"/>
  <c r="W42" i="12"/>
  <c r="W43" i="12"/>
  <c r="W44" i="12"/>
  <c r="W45" i="12"/>
  <c r="W46" i="12"/>
  <c r="W47" i="12"/>
  <c r="W48" i="12"/>
  <c r="W49" i="12"/>
  <c r="W50" i="12"/>
  <c r="W51" i="12"/>
  <c r="W52" i="12"/>
  <c r="W53" i="12"/>
  <c r="W54" i="12"/>
  <c r="W55" i="12"/>
  <c r="W56" i="12"/>
  <c r="W57" i="12"/>
  <c r="W58" i="12"/>
  <c r="W59" i="12"/>
  <c r="W60" i="12"/>
  <c r="W61" i="12"/>
  <c r="W62" i="12"/>
  <c r="W63" i="12"/>
  <c r="W64" i="12"/>
  <c r="W65" i="12"/>
  <c r="W66" i="12"/>
  <c r="W67" i="12"/>
  <c r="W68" i="12"/>
  <c r="W69" i="12"/>
  <c r="W70" i="12"/>
  <c r="W71" i="12"/>
  <c r="W72" i="12"/>
  <c r="W73" i="12"/>
  <c r="W74" i="12"/>
  <c r="W75" i="12"/>
  <c r="W76" i="12"/>
  <c r="W77" i="12"/>
  <c r="W78" i="12"/>
  <c r="W79" i="12"/>
  <c r="W80" i="12"/>
  <c r="W81" i="12"/>
  <c r="W82" i="12"/>
  <c r="W83" i="12"/>
  <c r="W84" i="12"/>
  <c r="W85" i="12"/>
  <c r="W86" i="12"/>
  <c r="W87" i="12"/>
  <c r="W88" i="12"/>
  <c r="W89" i="12"/>
  <c r="W90" i="12"/>
  <c r="W91" i="12"/>
  <c r="W92" i="12"/>
  <c r="W93" i="12"/>
  <c r="W94" i="12"/>
  <c r="W95" i="12"/>
  <c r="W96" i="12"/>
  <c r="W97" i="12"/>
  <c r="W98" i="12"/>
  <c r="W99" i="12"/>
  <c r="W100" i="12"/>
  <c r="W101" i="12"/>
  <c r="W102" i="12"/>
  <c r="W103" i="12"/>
  <c r="W104" i="12"/>
  <c r="W105" i="12"/>
  <c r="W106" i="12"/>
  <c r="W107" i="12"/>
  <c r="W108" i="12"/>
  <c r="W109" i="12"/>
  <c r="W110" i="12"/>
  <c r="W111" i="12"/>
  <c r="W112" i="12"/>
  <c r="W113" i="12"/>
  <c r="W114" i="12"/>
  <c r="W115" i="12"/>
  <c r="W116" i="12"/>
  <c r="W117" i="12"/>
  <c r="W118" i="12"/>
  <c r="W119" i="12"/>
  <c r="W120" i="12"/>
  <c r="W121" i="12"/>
  <c r="W122" i="12"/>
  <c r="W123" i="12"/>
  <c r="W124" i="12"/>
  <c r="W125" i="12"/>
  <c r="W126" i="12"/>
  <c r="W127" i="12"/>
  <c r="W128" i="12"/>
  <c r="W129" i="12"/>
  <c r="W130" i="12"/>
  <c r="W131" i="12"/>
  <c r="W132" i="12"/>
  <c r="W133" i="12"/>
  <c r="W134" i="12"/>
  <c r="W135" i="12"/>
  <c r="W136" i="12"/>
  <c r="W137" i="12"/>
  <c r="W138" i="12"/>
  <c r="W139" i="12"/>
  <c r="W140" i="12"/>
  <c r="W141" i="12"/>
  <c r="W142" i="12"/>
  <c r="W143" i="12"/>
  <c r="W144" i="12"/>
  <c r="W145" i="12"/>
  <c r="W146" i="12"/>
  <c r="W147" i="12"/>
  <c r="W148" i="12"/>
  <c r="W149" i="12"/>
  <c r="W150" i="12"/>
  <c r="W151" i="12"/>
  <c r="W152" i="12"/>
  <c r="W153" i="12"/>
  <c r="W154" i="12"/>
  <c r="W155" i="12"/>
  <c r="W156" i="12"/>
  <c r="W157" i="12"/>
  <c r="W158" i="12"/>
  <c r="W159" i="12"/>
  <c r="W160" i="12"/>
  <c r="W161" i="12"/>
  <c r="W162" i="12"/>
  <c r="W163" i="12"/>
  <c r="W164" i="12"/>
  <c r="W165" i="12"/>
  <c r="W166" i="12"/>
  <c r="W167" i="12"/>
  <c r="W168" i="12"/>
  <c r="W169" i="12"/>
  <c r="W170" i="12"/>
  <c r="W171" i="12"/>
  <c r="W172" i="12"/>
  <c r="W173" i="12"/>
  <c r="W174" i="12"/>
  <c r="W175" i="12"/>
  <c r="W176" i="12"/>
  <c r="W177" i="12"/>
  <c r="W178" i="12"/>
  <c r="W179" i="12"/>
  <c r="W180" i="12"/>
  <c r="W181" i="12"/>
  <c r="W182" i="12"/>
  <c r="W183" i="12"/>
  <c r="W184" i="12"/>
  <c r="W185" i="12"/>
  <c r="W186" i="12"/>
  <c r="W187" i="12"/>
  <c r="W188" i="12"/>
  <c r="W189" i="12"/>
  <c r="W190" i="12"/>
  <c r="W191" i="12"/>
  <c r="W192" i="12"/>
  <c r="W193" i="12"/>
  <c r="W194" i="12"/>
  <c r="W195" i="12"/>
  <c r="W196" i="12"/>
  <c r="W197" i="12"/>
  <c r="W198" i="12"/>
  <c r="W199" i="12"/>
  <c r="W200" i="12"/>
  <c r="W201" i="12"/>
  <c r="W202" i="12"/>
  <c r="W203" i="12"/>
  <c r="W204" i="12"/>
  <c r="W205" i="12"/>
  <c r="W206" i="12"/>
  <c r="W207" i="12"/>
  <c r="W208" i="12"/>
  <c r="W209" i="12"/>
  <c r="W210" i="12"/>
  <c r="W211" i="12"/>
  <c r="W212" i="12"/>
  <c r="W213" i="12"/>
  <c r="W214" i="12"/>
  <c r="W215" i="12"/>
  <c r="W216" i="12"/>
  <c r="W217" i="12"/>
  <c r="W218" i="12"/>
  <c r="W219" i="12"/>
  <c r="W220" i="12"/>
  <c r="W221" i="12"/>
  <c r="W222" i="12"/>
  <c r="W223" i="12"/>
  <c r="W224" i="12"/>
  <c r="W225" i="12"/>
  <c r="W226" i="12"/>
  <c r="W227" i="12"/>
  <c r="W228" i="12"/>
  <c r="W229" i="12"/>
  <c r="W230" i="12"/>
  <c r="W231" i="12"/>
  <c r="W232" i="12"/>
  <c r="W233" i="12"/>
  <c r="W234" i="12"/>
  <c r="W235" i="12"/>
  <c r="W236" i="12"/>
  <c r="W237" i="12"/>
  <c r="W238" i="12"/>
  <c r="W239" i="12"/>
  <c r="W240" i="12"/>
  <c r="W241" i="12"/>
  <c r="W242" i="12"/>
  <c r="W243" i="12"/>
  <c r="W244" i="12"/>
  <c r="W245" i="12"/>
  <c r="W246" i="12"/>
  <c r="W247" i="12"/>
  <c r="W248" i="12"/>
  <c r="W249" i="12"/>
  <c r="W250" i="12"/>
  <c r="W251" i="12"/>
  <c r="W252" i="12"/>
  <c r="W253" i="12"/>
  <c r="W254" i="12"/>
  <c r="W255" i="12"/>
  <c r="W256" i="12"/>
  <c r="W257" i="12"/>
  <c r="W258" i="12"/>
  <c r="W259" i="12"/>
  <c r="W260" i="12"/>
  <c r="W261" i="12"/>
  <c r="W262" i="12"/>
  <c r="W263" i="12"/>
  <c r="W264" i="12"/>
  <c r="W265" i="12"/>
  <c r="W266" i="12"/>
  <c r="W267" i="12"/>
  <c r="W268" i="12"/>
  <c r="W269" i="12"/>
  <c r="W270" i="12"/>
  <c r="W271" i="12"/>
  <c r="W272" i="12"/>
  <c r="W273" i="12"/>
  <c r="W274" i="12"/>
  <c r="W275" i="12"/>
  <c r="W276" i="12"/>
  <c r="W277" i="12"/>
  <c r="W278" i="12"/>
  <c r="W279" i="12"/>
  <c r="W280" i="12"/>
  <c r="W281" i="12"/>
  <c r="W282" i="12"/>
  <c r="W283" i="12"/>
  <c r="W284" i="12"/>
  <c r="W285" i="12"/>
  <c r="W286" i="12"/>
  <c r="W287" i="12"/>
  <c r="W288" i="12"/>
  <c r="W289" i="12"/>
  <c r="W290" i="12"/>
  <c r="W291" i="12"/>
  <c r="W292" i="12"/>
  <c r="W293" i="12"/>
  <c r="W294" i="12"/>
  <c r="W295" i="12"/>
  <c r="W296" i="12"/>
  <c r="W297" i="12"/>
  <c r="W298" i="12"/>
  <c r="W299" i="12"/>
  <c r="W300" i="12"/>
  <c r="W301" i="12"/>
  <c r="W302" i="12"/>
  <c r="W303" i="12"/>
  <c r="W304" i="12"/>
  <c r="W305" i="12"/>
  <c r="W306" i="12"/>
  <c r="W307" i="12"/>
  <c r="W308" i="12"/>
  <c r="W309" i="12"/>
  <c r="W310" i="12"/>
  <c r="W311" i="12"/>
  <c r="W312" i="12"/>
  <c r="W313" i="12"/>
  <c r="W314" i="12"/>
  <c r="W315" i="12"/>
  <c r="W316" i="12"/>
  <c r="W317" i="12"/>
  <c r="W318" i="12"/>
  <c r="W319" i="12"/>
  <c r="W320" i="12"/>
  <c r="W321" i="12"/>
  <c r="W322" i="12"/>
  <c r="W323" i="12"/>
  <c r="W324" i="12"/>
  <c r="W325" i="12"/>
  <c r="W326" i="12"/>
  <c r="W327" i="12"/>
  <c r="W328" i="12"/>
  <c r="W329" i="12"/>
  <c r="W330" i="12"/>
  <c r="W331" i="12"/>
  <c r="W332" i="12"/>
  <c r="W333" i="12"/>
  <c r="W334" i="12"/>
  <c r="W335" i="12"/>
  <c r="W336" i="12"/>
  <c r="W337" i="12"/>
  <c r="W338" i="12"/>
  <c r="W339" i="12"/>
  <c r="W340" i="12"/>
  <c r="W341" i="12"/>
  <c r="W342" i="12"/>
  <c r="W343" i="12"/>
  <c r="W344" i="12"/>
  <c r="W345" i="12"/>
  <c r="W346" i="12"/>
  <c r="W347" i="12"/>
  <c r="W348" i="12"/>
  <c r="W349" i="12"/>
  <c r="W350" i="12"/>
  <c r="W351" i="12"/>
  <c r="W352" i="12"/>
  <c r="W353" i="12"/>
  <c r="W354" i="12"/>
  <c r="W355" i="12"/>
  <c r="W356" i="12"/>
  <c r="W357" i="12"/>
  <c r="W358" i="12"/>
  <c r="W359" i="12"/>
  <c r="W360" i="12"/>
  <c r="W361" i="12"/>
  <c r="W362" i="12"/>
  <c r="W363" i="12"/>
  <c r="W364" i="12"/>
  <c r="W365" i="12"/>
  <c r="W366" i="12"/>
  <c r="W367" i="12"/>
  <c r="W368" i="12"/>
  <c r="W369" i="12"/>
  <c r="W370" i="12"/>
  <c r="W371" i="12"/>
  <c r="W372" i="12"/>
  <c r="W373" i="12"/>
  <c r="W374" i="12"/>
  <c r="W375" i="12"/>
  <c r="W376" i="12"/>
  <c r="W377" i="12"/>
  <c r="W378" i="12"/>
  <c r="W379" i="12"/>
  <c r="W380" i="12"/>
  <c r="W381" i="12"/>
  <c r="W382" i="12"/>
  <c r="W383" i="12"/>
  <c r="W384" i="12"/>
  <c r="W385" i="12"/>
  <c r="W386" i="12"/>
  <c r="W387" i="12"/>
  <c r="W388" i="12"/>
  <c r="W389" i="12"/>
  <c r="W390" i="12"/>
  <c r="W391" i="12"/>
  <c r="W392" i="12"/>
  <c r="W393" i="12"/>
  <c r="W394" i="12"/>
  <c r="W395" i="12"/>
  <c r="W396" i="12"/>
  <c r="W397" i="12"/>
  <c r="W398" i="12"/>
  <c r="W399" i="12"/>
  <c r="W400" i="12"/>
  <c r="W401" i="12"/>
  <c r="W402" i="12"/>
  <c r="W403" i="12"/>
  <c r="W404" i="12"/>
  <c r="W405" i="12"/>
  <c r="W406" i="12"/>
  <c r="W407" i="12"/>
  <c r="W408" i="12"/>
  <c r="W409" i="12"/>
  <c r="W410" i="12"/>
  <c r="W411" i="12"/>
  <c r="W412" i="12"/>
  <c r="W413" i="12"/>
  <c r="W414" i="12"/>
  <c r="W415" i="12"/>
  <c r="W416" i="12"/>
  <c r="W417" i="12"/>
  <c r="W418" i="12"/>
  <c r="W419" i="12"/>
  <c r="W420" i="12"/>
  <c r="W421" i="12"/>
  <c r="W422" i="12"/>
  <c r="W423" i="12"/>
  <c r="W424" i="12"/>
  <c r="W425" i="12"/>
  <c r="W426" i="12"/>
  <c r="W427" i="12"/>
  <c r="W428" i="12"/>
  <c r="W429" i="12"/>
  <c r="W430" i="12"/>
  <c r="W431" i="12"/>
  <c r="W432" i="12"/>
  <c r="W433" i="12"/>
  <c r="W434" i="12"/>
  <c r="W435" i="12"/>
  <c r="W436" i="12"/>
  <c r="W437" i="12"/>
  <c r="W438" i="12"/>
  <c r="W439" i="12"/>
  <c r="W440" i="12"/>
  <c r="W441" i="12"/>
  <c r="W442" i="12"/>
  <c r="W443" i="12"/>
  <c r="W444" i="12"/>
  <c r="W445" i="12"/>
  <c r="W446" i="12"/>
  <c r="W447" i="12"/>
  <c r="W448" i="12"/>
  <c r="W449" i="12"/>
  <c r="W450" i="12"/>
  <c r="W451" i="12"/>
  <c r="W452" i="12"/>
  <c r="W453" i="12"/>
  <c r="W454" i="12"/>
  <c r="W455" i="12"/>
  <c r="W456" i="12"/>
  <c r="W457" i="12"/>
  <c r="W458" i="12"/>
  <c r="W459" i="12"/>
  <c r="W460" i="12"/>
  <c r="W461" i="12"/>
  <c r="W462" i="12"/>
  <c r="W463" i="12"/>
  <c r="W464" i="12"/>
  <c r="W465" i="12"/>
  <c r="W466" i="12"/>
  <c r="W467" i="12"/>
  <c r="W468" i="12"/>
  <c r="W469" i="12"/>
  <c r="W470" i="12"/>
  <c r="W471" i="12"/>
  <c r="W472" i="12"/>
  <c r="W473" i="12"/>
  <c r="W474" i="12"/>
  <c r="W475" i="12"/>
  <c r="W476" i="12"/>
  <c r="W477" i="12"/>
  <c r="W478" i="12"/>
  <c r="W479" i="12"/>
  <c r="W480" i="12"/>
  <c r="W481" i="12"/>
  <c r="W482" i="12"/>
  <c r="W483" i="12"/>
  <c r="W484" i="12"/>
  <c r="W485" i="12"/>
  <c r="W486" i="12"/>
  <c r="W487" i="12"/>
  <c r="W488" i="12"/>
  <c r="W489" i="12"/>
  <c r="W490" i="12"/>
  <c r="W491" i="12"/>
  <c r="W492" i="12"/>
  <c r="W493" i="12"/>
  <c r="W494" i="12"/>
  <c r="W495" i="12"/>
  <c r="W496" i="12"/>
  <c r="W497" i="12"/>
  <c r="W498" i="12"/>
  <c r="W499" i="12"/>
  <c r="W500" i="12"/>
  <c r="W501" i="12"/>
  <c r="W502" i="12"/>
  <c r="W503" i="12"/>
  <c r="W504" i="12"/>
  <c r="W6" i="12"/>
  <c r="V7" i="12"/>
  <c r="V8" i="12"/>
  <c r="V9" i="12"/>
  <c r="V10" i="12"/>
  <c r="V11" i="12"/>
  <c r="V12" i="12"/>
  <c r="V13" i="12"/>
  <c r="V14" i="12"/>
  <c r="V15" i="12"/>
  <c r="V16" i="12"/>
  <c r="V17" i="12"/>
  <c r="V18" i="12"/>
  <c r="V19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V32" i="12"/>
  <c r="V33" i="12"/>
  <c r="V34" i="12"/>
  <c r="V35" i="12"/>
  <c r="V36" i="12"/>
  <c r="V37" i="12"/>
  <c r="V38" i="12"/>
  <c r="V39" i="12"/>
  <c r="V40" i="12"/>
  <c r="V41" i="12"/>
  <c r="V42" i="12"/>
  <c r="V43" i="12"/>
  <c r="V44" i="12"/>
  <c r="V45" i="12"/>
  <c r="V46" i="12"/>
  <c r="V47" i="12"/>
  <c r="V48" i="12"/>
  <c r="V49" i="12"/>
  <c r="V50" i="12"/>
  <c r="V51" i="12"/>
  <c r="V52" i="12"/>
  <c r="V53" i="12"/>
  <c r="V54" i="12"/>
  <c r="V55" i="12"/>
  <c r="V56" i="12"/>
  <c r="V57" i="12"/>
  <c r="V58" i="12"/>
  <c r="V59" i="12"/>
  <c r="V60" i="12"/>
  <c r="V61" i="12"/>
  <c r="V62" i="12"/>
  <c r="V63" i="12"/>
  <c r="V64" i="12"/>
  <c r="V65" i="12"/>
  <c r="V66" i="12"/>
  <c r="V67" i="12"/>
  <c r="V68" i="12"/>
  <c r="V69" i="12"/>
  <c r="V70" i="12"/>
  <c r="V71" i="12"/>
  <c r="V72" i="12"/>
  <c r="V73" i="12"/>
  <c r="V74" i="12"/>
  <c r="V75" i="12"/>
  <c r="V76" i="12"/>
  <c r="V77" i="12"/>
  <c r="V78" i="12"/>
  <c r="V79" i="12"/>
  <c r="V80" i="12"/>
  <c r="V81" i="12"/>
  <c r="V82" i="12"/>
  <c r="V83" i="12"/>
  <c r="V84" i="12"/>
  <c r="V85" i="12"/>
  <c r="V86" i="12"/>
  <c r="V87" i="12"/>
  <c r="V88" i="12"/>
  <c r="V89" i="12"/>
  <c r="V90" i="12"/>
  <c r="V91" i="12"/>
  <c r="V92" i="12"/>
  <c r="V93" i="12"/>
  <c r="V94" i="12"/>
  <c r="V95" i="12"/>
  <c r="V96" i="12"/>
  <c r="V97" i="12"/>
  <c r="V98" i="12"/>
  <c r="V99" i="12"/>
  <c r="V100" i="12"/>
  <c r="V101" i="12"/>
  <c r="V102" i="12"/>
  <c r="V103" i="12"/>
  <c r="V104" i="12"/>
  <c r="V105" i="12"/>
  <c r="V106" i="12"/>
  <c r="V107" i="12"/>
  <c r="V108" i="12"/>
  <c r="V109" i="12"/>
  <c r="V110" i="12"/>
  <c r="V111" i="12"/>
  <c r="V112" i="12"/>
  <c r="V113" i="12"/>
  <c r="V114" i="12"/>
  <c r="V115" i="12"/>
  <c r="V116" i="12"/>
  <c r="V117" i="12"/>
  <c r="V118" i="12"/>
  <c r="V119" i="12"/>
  <c r="V120" i="12"/>
  <c r="V121" i="12"/>
  <c r="V122" i="12"/>
  <c r="V123" i="12"/>
  <c r="V124" i="12"/>
  <c r="V125" i="12"/>
  <c r="V126" i="12"/>
  <c r="V127" i="12"/>
  <c r="V128" i="12"/>
  <c r="V129" i="12"/>
  <c r="V130" i="12"/>
  <c r="V131" i="12"/>
  <c r="V132" i="12"/>
  <c r="V133" i="12"/>
  <c r="V134" i="12"/>
  <c r="V135" i="12"/>
  <c r="V136" i="12"/>
  <c r="V137" i="12"/>
  <c r="V138" i="12"/>
  <c r="V139" i="12"/>
  <c r="V140" i="12"/>
  <c r="V141" i="12"/>
  <c r="V142" i="12"/>
  <c r="V143" i="12"/>
  <c r="V144" i="12"/>
  <c r="V145" i="12"/>
  <c r="V146" i="12"/>
  <c r="V147" i="12"/>
  <c r="V148" i="12"/>
  <c r="V149" i="12"/>
  <c r="V150" i="12"/>
  <c r="V151" i="12"/>
  <c r="V152" i="12"/>
  <c r="V153" i="12"/>
  <c r="V154" i="12"/>
  <c r="V155" i="12"/>
  <c r="V156" i="12"/>
  <c r="V157" i="12"/>
  <c r="V158" i="12"/>
  <c r="V159" i="12"/>
  <c r="V160" i="12"/>
  <c r="V161" i="12"/>
  <c r="V162" i="12"/>
  <c r="V163" i="12"/>
  <c r="V164" i="12"/>
  <c r="V165" i="12"/>
  <c r="V166" i="12"/>
  <c r="V167" i="12"/>
  <c r="V168" i="12"/>
  <c r="V169" i="12"/>
  <c r="V170" i="12"/>
  <c r="V171" i="12"/>
  <c r="V172" i="12"/>
  <c r="V173" i="12"/>
  <c r="V174" i="12"/>
  <c r="V175" i="12"/>
  <c r="V176" i="12"/>
  <c r="V177" i="12"/>
  <c r="V178" i="12"/>
  <c r="V179" i="12"/>
  <c r="V180" i="12"/>
  <c r="V181" i="12"/>
  <c r="V182" i="12"/>
  <c r="V183" i="12"/>
  <c r="V184" i="12"/>
  <c r="V185" i="12"/>
  <c r="V186" i="12"/>
  <c r="V187" i="12"/>
  <c r="V188" i="12"/>
  <c r="V189" i="12"/>
  <c r="V190" i="12"/>
  <c r="V191" i="12"/>
  <c r="V192" i="12"/>
  <c r="V193" i="12"/>
  <c r="V194" i="12"/>
  <c r="V195" i="12"/>
  <c r="V196" i="12"/>
  <c r="V197" i="12"/>
  <c r="V198" i="12"/>
  <c r="V199" i="12"/>
  <c r="V200" i="12"/>
  <c r="V201" i="12"/>
  <c r="V202" i="12"/>
  <c r="V203" i="12"/>
  <c r="V204" i="12"/>
  <c r="V205" i="12"/>
  <c r="V206" i="12"/>
  <c r="V207" i="12"/>
  <c r="V208" i="12"/>
  <c r="V209" i="12"/>
  <c r="V210" i="12"/>
  <c r="V211" i="12"/>
  <c r="V212" i="12"/>
  <c r="V213" i="12"/>
  <c r="V214" i="12"/>
  <c r="V215" i="12"/>
  <c r="V216" i="12"/>
  <c r="V217" i="12"/>
  <c r="V218" i="12"/>
  <c r="V219" i="12"/>
  <c r="V220" i="12"/>
  <c r="V221" i="12"/>
  <c r="V222" i="12"/>
  <c r="V223" i="12"/>
  <c r="V224" i="12"/>
  <c r="V225" i="12"/>
  <c r="V226" i="12"/>
  <c r="V227" i="12"/>
  <c r="V228" i="12"/>
  <c r="V229" i="12"/>
  <c r="V230" i="12"/>
  <c r="V231" i="12"/>
  <c r="V232" i="12"/>
  <c r="V233" i="12"/>
  <c r="V234" i="12"/>
  <c r="V235" i="12"/>
  <c r="V236" i="12"/>
  <c r="V237" i="12"/>
  <c r="V238" i="12"/>
  <c r="V239" i="12"/>
  <c r="V240" i="12"/>
  <c r="V241" i="12"/>
  <c r="V242" i="12"/>
  <c r="V243" i="12"/>
  <c r="V244" i="12"/>
  <c r="V245" i="12"/>
  <c r="V246" i="12"/>
  <c r="V247" i="12"/>
  <c r="V248" i="12"/>
  <c r="V249" i="12"/>
  <c r="V250" i="12"/>
  <c r="V251" i="12"/>
  <c r="V252" i="12"/>
  <c r="V253" i="12"/>
  <c r="V254" i="12"/>
  <c r="V255" i="12"/>
  <c r="V256" i="12"/>
  <c r="V257" i="12"/>
  <c r="V258" i="12"/>
  <c r="V259" i="12"/>
  <c r="V260" i="12"/>
  <c r="V261" i="12"/>
  <c r="V262" i="12"/>
  <c r="V263" i="12"/>
  <c r="V264" i="12"/>
  <c r="V265" i="12"/>
  <c r="V266" i="12"/>
  <c r="V267" i="12"/>
  <c r="V268" i="12"/>
  <c r="V269" i="12"/>
  <c r="V270" i="12"/>
  <c r="V271" i="12"/>
  <c r="V272" i="12"/>
  <c r="V273" i="12"/>
  <c r="V274" i="12"/>
  <c r="V275" i="12"/>
  <c r="V276" i="12"/>
  <c r="V277" i="12"/>
  <c r="V278" i="12"/>
  <c r="V279" i="12"/>
  <c r="V280" i="12"/>
  <c r="V281" i="12"/>
  <c r="V282" i="12"/>
  <c r="V283" i="12"/>
  <c r="V284" i="12"/>
  <c r="V285" i="12"/>
  <c r="V286" i="12"/>
  <c r="V287" i="12"/>
  <c r="V288" i="12"/>
  <c r="V289" i="12"/>
  <c r="V290" i="12"/>
  <c r="V291" i="12"/>
  <c r="V292" i="12"/>
  <c r="V293" i="12"/>
  <c r="V294" i="12"/>
  <c r="V295" i="12"/>
  <c r="V296" i="12"/>
  <c r="V297" i="12"/>
  <c r="V298" i="12"/>
  <c r="V299" i="12"/>
  <c r="V300" i="12"/>
  <c r="V301" i="12"/>
  <c r="V302" i="12"/>
  <c r="V303" i="12"/>
  <c r="V304" i="12"/>
  <c r="V305" i="12"/>
  <c r="V306" i="12"/>
  <c r="V307" i="12"/>
  <c r="V308" i="12"/>
  <c r="V309" i="12"/>
  <c r="V310" i="12"/>
  <c r="V311" i="12"/>
  <c r="V312" i="12"/>
  <c r="V313" i="12"/>
  <c r="V314" i="12"/>
  <c r="V315" i="12"/>
  <c r="V316" i="12"/>
  <c r="V317" i="12"/>
  <c r="V318" i="12"/>
  <c r="V319" i="12"/>
  <c r="V320" i="12"/>
  <c r="V321" i="12"/>
  <c r="V322" i="12"/>
  <c r="V323" i="12"/>
  <c r="V324" i="12"/>
  <c r="V325" i="12"/>
  <c r="V326" i="12"/>
  <c r="V327" i="12"/>
  <c r="V328" i="12"/>
  <c r="V329" i="12"/>
  <c r="V330" i="12"/>
  <c r="V331" i="12"/>
  <c r="V332" i="12"/>
  <c r="V333" i="12"/>
  <c r="V334" i="12"/>
  <c r="V335" i="12"/>
  <c r="V336" i="12"/>
  <c r="V337" i="12"/>
  <c r="V338" i="12"/>
  <c r="V339" i="12"/>
  <c r="V340" i="12"/>
  <c r="V341" i="12"/>
  <c r="V342" i="12"/>
  <c r="V343" i="12"/>
  <c r="V344" i="12"/>
  <c r="V345" i="12"/>
  <c r="V346" i="12"/>
  <c r="V347" i="12"/>
  <c r="V348" i="12"/>
  <c r="V349" i="12"/>
  <c r="V350" i="12"/>
  <c r="V351" i="12"/>
  <c r="V352" i="12"/>
  <c r="V353" i="12"/>
  <c r="V354" i="12"/>
  <c r="V355" i="12"/>
  <c r="V356" i="12"/>
  <c r="V357" i="12"/>
  <c r="V358" i="12"/>
  <c r="V359" i="12"/>
  <c r="V360" i="12"/>
  <c r="V361" i="12"/>
  <c r="V362" i="12"/>
  <c r="V363" i="12"/>
  <c r="V364" i="12"/>
  <c r="V365" i="12"/>
  <c r="V366" i="12"/>
  <c r="V367" i="12"/>
  <c r="V368" i="12"/>
  <c r="V369" i="12"/>
  <c r="V370" i="12"/>
  <c r="V371" i="12"/>
  <c r="V372" i="12"/>
  <c r="V373" i="12"/>
  <c r="V374" i="12"/>
  <c r="V375" i="12"/>
  <c r="V376" i="12"/>
  <c r="V377" i="12"/>
  <c r="V378" i="12"/>
  <c r="V379" i="12"/>
  <c r="V380" i="12"/>
  <c r="V381" i="12"/>
  <c r="V382" i="12"/>
  <c r="V383" i="12"/>
  <c r="V384" i="12"/>
  <c r="V385" i="12"/>
  <c r="V386" i="12"/>
  <c r="V387" i="12"/>
  <c r="V388" i="12"/>
  <c r="V389" i="12"/>
  <c r="V390" i="12"/>
  <c r="V391" i="12"/>
  <c r="V392" i="12"/>
  <c r="V393" i="12"/>
  <c r="V394" i="12"/>
  <c r="V395" i="12"/>
  <c r="V396" i="12"/>
  <c r="V397" i="12"/>
  <c r="V398" i="12"/>
  <c r="V399" i="12"/>
  <c r="V400" i="12"/>
  <c r="V401" i="12"/>
  <c r="V402" i="12"/>
  <c r="V403" i="12"/>
  <c r="V404" i="12"/>
  <c r="V405" i="12"/>
  <c r="V406" i="12"/>
  <c r="V407" i="12"/>
  <c r="V408" i="12"/>
  <c r="V409" i="12"/>
  <c r="V410" i="12"/>
  <c r="V411" i="12"/>
  <c r="V412" i="12"/>
  <c r="V413" i="12"/>
  <c r="V414" i="12"/>
  <c r="V415" i="12"/>
  <c r="V416" i="12"/>
  <c r="V417" i="12"/>
  <c r="V418" i="12"/>
  <c r="V419" i="12"/>
  <c r="V420" i="12"/>
  <c r="V421" i="12"/>
  <c r="V422" i="12"/>
  <c r="V423" i="12"/>
  <c r="V424" i="12"/>
  <c r="V425" i="12"/>
  <c r="V426" i="12"/>
  <c r="V427" i="12"/>
  <c r="V428" i="12"/>
  <c r="V429" i="12"/>
  <c r="V430" i="12"/>
  <c r="V431" i="12"/>
  <c r="V432" i="12"/>
  <c r="V433" i="12"/>
  <c r="V434" i="12"/>
  <c r="V435" i="12"/>
  <c r="V436" i="12"/>
  <c r="V437" i="12"/>
  <c r="V438" i="12"/>
  <c r="V439" i="12"/>
  <c r="V440" i="12"/>
  <c r="V441" i="12"/>
  <c r="V442" i="12"/>
  <c r="V443" i="12"/>
  <c r="V444" i="12"/>
  <c r="V445" i="12"/>
  <c r="V446" i="12"/>
  <c r="V447" i="12"/>
  <c r="V448" i="12"/>
  <c r="V449" i="12"/>
  <c r="V450" i="12"/>
  <c r="V451" i="12"/>
  <c r="V452" i="12"/>
  <c r="V453" i="12"/>
  <c r="V454" i="12"/>
  <c r="V455" i="12"/>
  <c r="V456" i="12"/>
  <c r="V457" i="12"/>
  <c r="V458" i="12"/>
  <c r="V459" i="12"/>
  <c r="V460" i="12"/>
  <c r="V461" i="12"/>
  <c r="V462" i="12"/>
  <c r="V463" i="12"/>
  <c r="V464" i="12"/>
  <c r="V465" i="12"/>
  <c r="V466" i="12"/>
  <c r="V467" i="12"/>
  <c r="V468" i="12"/>
  <c r="V469" i="12"/>
  <c r="V470" i="12"/>
  <c r="V471" i="12"/>
  <c r="V472" i="12"/>
  <c r="V473" i="12"/>
  <c r="V474" i="12"/>
  <c r="V475" i="12"/>
  <c r="V476" i="12"/>
  <c r="V477" i="12"/>
  <c r="V478" i="12"/>
  <c r="V479" i="12"/>
  <c r="V480" i="12"/>
  <c r="V481" i="12"/>
  <c r="V482" i="12"/>
  <c r="V483" i="12"/>
  <c r="V484" i="12"/>
  <c r="V485" i="12"/>
  <c r="V486" i="12"/>
  <c r="V487" i="12"/>
  <c r="V488" i="12"/>
  <c r="V489" i="12"/>
  <c r="V490" i="12"/>
  <c r="V491" i="12"/>
  <c r="V492" i="12"/>
  <c r="V493" i="12"/>
  <c r="V494" i="12"/>
  <c r="V495" i="12"/>
  <c r="V496" i="12"/>
  <c r="V497" i="12"/>
  <c r="V498" i="12"/>
  <c r="V499" i="12"/>
  <c r="V500" i="12"/>
  <c r="V501" i="12"/>
  <c r="V502" i="12"/>
  <c r="V503" i="12"/>
  <c r="V504" i="12"/>
  <c r="V6" i="12"/>
  <c r="U7" i="12"/>
  <c r="U8" i="12"/>
  <c r="U9" i="12"/>
  <c r="U10" i="12"/>
  <c r="U11" i="12"/>
  <c r="U12" i="12"/>
  <c r="U13" i="12"/>
  <c r="U14" i="12"/>
  <c r="U15" i="12"/>
  <c r="U16" i="12"/>
  <c r="U17" i="12"/>
  <c r="U18" i="12"/>
  <c r="U19" i="12"/>
  <c r="U20" i="12"/>
  <c r="U21" i="12"/>
  <c r="U22" i="12"/>
  <c r="U23" i="12"/>
  <c r="U24" i="12"/>
  <c r="U25" i="12"/>
  <c r="U26" i="12"/>
  <c r="U27" i="12"/>
  <c r="U28" i="12"/>
  <c r="U29" i="12"/>
  <c r="U30" i="12"/>
  <c r="U31" i="12"/>
  <c r="U32" i="12"/>
  <c r="U33" i="12"/>
  <c r="U34" i="12"/>
  <c r="U35" i="12"/>
  <c r="U36" i="12"/>
  <c r="U37" i="12"/>
  <c r="U38" i="12"/>
  <c r="U39" i="12"/>
  <c r="U40" i="12"/>
  <c r="U41" i="12"/>
  <c r="U42" i="12"/>
  <c r="U43" i="12"/>
  <c r="U44" i="12"/>
  <c r="U45" i="12"/>
  <c r="U46" i="12"/>
  <c r="U47" i="12"/>
  <c r="U48" i="12"/>
  <c r="U49" i="12"/>
  <c r="U50" i="12"/>
  <c r="U51" i="12"/>
  <c r="U52" i="12"/>
  <c r="U53" i="12"/>
  <c r="U54" i="12"/>
  <c r="U55" i="12"/>
  <c r="U56" i="12"/>
  <c r="U57" i="12"/>
  <c r="U58" i="12"/>
  <c r="U59" i="12"/>
  <c r="U60" i="12"/>
  <c r="U61" i="12"/>
  <c r="U62" i="12"/>
  <c r="U63" i="12"/>
  <c r="U64" i="12"/>
  <c r="U65" i="12"/>
  <c r="U66" i="12"/>
  <c r="U67" i="12"/>
  <c r="U68" i="12"/>
  <c r="U69" i="12"/>
  <c r="U70" i="12"/>
  <c r="U71" i="12"/>
  <c r="U72" i="12"/>
  <c r="U73" i="12"/>
  <c r="U74" i="12"/>
  <c r="U75" i="12"/>
  <c r="U76" i="12"/>
  <c r="U77" i="12"/>
  <c r="U78" i="12"/>
  <c r="U79" i="12"/>
  <c r="U80" i="12"/>
  <c r="U81" i="12"/>
  <c r="U82" i="12"/>
  <c r="U83" i="12"/>
  <c r="U84" i="12"/>
  <c r="U85" i="12"/>
  <c r="U86" i="12"/>
  <c r="U87" i="12"/>
  <c r="U88" i="12"/>
  <c r="U89" i="12"/>
  <c r="U90" i="12"/>
  <c r="U91" i="12"/>
  <c r="U92" i="12"/>
  <c r="U93" i="12"/>
  <c r="U94" i="12"/>
  <c r="U95" i="12"/>
  <c r="U96" i="12"/>
  <c r="U97" i="12"/>
  <c r="U98" i="12"/>
  <c r="U99" i="12"/>
  <c r="U100" i="12"/>
  <c r="U101" i="12"/>
  <c r="U102" i="12"/>
  <c r="U103" i="12"/>
  <c r="U104" i="12"/>
  <c r="U105" i="12"/>
  <c r="U106" i="12"/>
  <c r="U107" i="12"/>
  <c r="U108" i="12"/>
  <c r="U109" i="12"/>
  <c r="U110" i="12"/>
  <c r="U111" i="12"/>
  <c r="U112" i="12"/>
  <c r="U113" i="12"/>
  <c r="U114" i="12"/>
  <c r="U115" i="12"/>
  <c r="U116" i="12"/>
  <c r="U117" i="12"/>
  <c r="U118" i="12"/>
  <c r="U119" i="12"/>
  <c r="U120" i="12"/>
  <c r="U121" i="12"/>
  <c r="U122" i="12"/>
  <c r="U123" i="12"/>
  <c r="U124" i="12"/>
  <c r="U125" i="12"/>
  <c r="U126" i="12"/>
  <c r="U127" i="12"/>
  <c r="U128" i="12"/>
  <c r="U129" i="12"/>
  <c r="U130" i="12"/>
  <c r="U131" i="12"/>
  <c r="U132" i="12"/>
  <c r="U133" i="12"/>
  <c r="U134" i="12"/>
  <c r="U135" i="12"/>
  <c r="U136" i="12"/>
  <c r="U137" i="12"/>
  <c r="U138" i="12"/>
  <c r="U139" i="12"/>
  <c r="U140" i="12"/>
  <c r="U141" i="12"/>
  <c r="U142" i="12"/>
  <c r="U143" i="12"/>
  <c r="U144" i="12"/>
  <c r="U145" i="12"/>
  <c r="U146" i="12"/>
  <c r="U147" i="12"/>
  <c r="U148" i="12"/>
  <c r="U149" i="12"/>
  <c r="U150" i="12"/>
  <c r="U151" i="12"/>
  <c r="U152" i="12"/>
  <c r="U153" i="12"/>
  <c r="U154" i="12"/>
  <c r="U155" i="12"/>
  <c r="U156" i="12"/>
  <c r="U157" i="12"/>
  <c r="U158" i="12"/>
  <c r="U159" i="12"/>
  <c r="U160" i="12"/>
  <c r="U161" i="12"/>
  <c r="U162" i="12"/>
  <c r="U163" i="12"/>
  <c r="U164" i="12"/>
  <c r="U165" i="12"/>
  <c r="U166" i="12"/>
  <c r="U167" i="12"/>
  <c r="U168" i="12"/>
  <c r="U169" i="12"/>
  <c r="U170" i="12"/>
  <c r="U171" i="12"/>
  <c r="U172" i="12"/>
  <c r="U173" i="12"/>
  <c r="U174" i="12"/>
  <c r="U175" i="12"/>
  <c r="U176" i="12"/>
  <c r="U177" i="12"/>
  <c r="U178" i="12"/>
  <c r="U179" i="12"/>
  <c r="U180" i="12"/>
  <c r="U181" i="12"/>
  <c r="U182" i="12"/>
  <c r="U183" i="12"/>
  <c r="U184" i="12"/>
  <c r="U185" i="12"/>
  <c r="U186" i="12"/>
  <c r="U187" i="12"/>
  <c r="U188" i="12"/>
  <c r="U189" i="12"/>
  <c r="U190" i="12"/>
  <c r="U191" i="12"/>
  <c r="U192" i="12"/>
  <c r="U193" i="12"/>
  <c r="U194" i="12"/>
  <c r="U195" i="12"/>
  <c r="U196" i="12"/>
  <c r="U197" i="12"/>
  <c r="U198" i="12"/>
  <c r="U199" i="12"/>
  <c r="U200" i="12"/>
  <c r="U201" i="12"/>
  <c r="U202" i="12"/>
  <c r="U203" i="12"/>
  <c r="U204" i="12"/>
  <c r="U205" i="12"/>
  <c r="U206" i="12"/>
  <c r="U207" i="12"/>
  <c r="U208" i="12"/>
  <c r="U209" i="12"/>
  <c r="U210" i="12"/>
  <c r="U211" i="12"/>
  <c r="U212" i="12"/>
  <c r="U213" i="12"/>
  <c r="U214" i="12"/>
  <c r="U215" i="12"/>
  <c r="U216" i="12"/>
  <c r="U217" i="12"/>
  <c r="U218" i="12"/>
  <c r="U219" i="12"/>
  <c r="U220" i="12"/>
  <c r="U221" i="12"/>
  <c r="U222" i="12"/>
  <c r="U223" i="12"/>
  <c r="U224" i="12"/>
  <c r="U225" i="12"/>
  <c r="U226" i="12"/>
  <c r="U227" i="12"/>
  <c r="U228" i="12"/>
  <c r="U229" i="12"/>
  <c r="U230" i="12"/>
  <c r="U231" i="12"/>
  <c r="U232" i="12"/>
  <c r="U233" i="12"/>
  <c r="U234" i="12"/>
  <c r="U235" i="12"/>
  <c r="U236" i="12"/>
  <c r="U237" i="12"/>
  <c r="U238" i="12"/>
  <c r="U239" i="12"/>
  <c r="U240" i="12"/>
  <c r="U241" i="12"/>
  <c r="U242" i="12"/>
  <c r="U243" i="12"/>
  <c r="U244" i="12"/>
  <c r="U245" i="12"/>
  <c r="U246" i="12"/>
  <c r="U247" i="12"/>
  <c r="U248" i="12"/>
  <c r="U249" i="12"/>
  <c r="U250" i="12"/>
  <c r="U251" i="12"/>
  <c r="U252" i="12"/>
  <c r="U253" i="12"/>
  <c r="U254" i="12"/>
  <c r="U255" i="12"/>
  <c r="U256" i="12"/>
  <c r="U257" i="12"/>
  <c r="U258" i="12"/>
  <c r="U259" i="12"/>
  <c r="U260" i="12"/>
  <c r="U261" i="12"/>
  <c r="U262" i="12"/>
  <c r="U263" i="12"/>
  <c r="U264" i="12"/>
  <c r="U265" i="12"/>
  <c r="U266" i="12"/>
  <c r="U267" i="12"/>
  <c r="U268" i="12"/>
  <c r="U269" i="12"/>
  <c r="U270" i="12"/>
  <c r="U271" i="12"/>
  <c r="U272" i="12"/>
  <c r="U273" i="12"/>
  <c r="U274" i="12"/>
  <c r="U275" i="12"/>
  <c r="U276" i="12"/>
  <c r="U277" i="12"/>
  <c r="U278" i="12"/>
  <c r="U279" i="12"/>
  <c r="U280" i="12"/>
  <c r="U281" i="12"/>
  <c r="U282" i="12"/>
  <c r="U283" i="12"/>
  <c r="U284" i="12"/>
  <c r="U285" i="12"/>
  <c r="U286" i="12"/>
  <c r="U287" i="12"/>
  <c r="U288" i="12"/>
  <c r="U289" i="12"/>
  <c r="U290" i="12"/>
  <c r="U291" i="12"/>
  <c r="U292" i="12"/>
  <c r="U293" i="12"/>
  <c r="U294" i="12"/>
  <c r="U295" i="12"/>
  <c r="U296" i="12"/>
  <c r="U297" i="12"/>
  <c r="U298" i="12"/>
  <c r="U299" i="12"/>
  <c r="U300" i="12"/>
  <c r="U301" i="12"/>
  <c r="U302" i="12"/>
  <c r="U303" i="12"/>
  <c r="U304" i="12"/>
  <c r="U305" i="12"/>
  <c r="U306" i="12"/>
  <c r="U307" i="12"/>
  <c r="U308" i="12"/>
  <c r="U309" i="12"/>
  <c r="U310" i="12"/>
  <c r="U311" i="12"/>
  <c r="U312" i="12"/>
  <c r="U313" i="12"/>
  <c r="U314" i="12"/>
  <c r="U315" i="12"/>
  <c r="U316" i="12"/>
  <c r="U317" i="12"/>
  <c r="U318" i="12"/>
  <c r="U319" i="12"/>
  <c r="U320" i="12"/>
  <c r="U321" i="12"/>
  <c r="U322" i="12"/>
  <c r="U323" i="12"/>
  <c r="U324" i="12"/>
  <c r="U325" i="12"/>
  <c r="U326" i="12"/>
  <c r="U327" i="12"/>
  <c r="U328" i="12"/>
  <c r="U329" i="12"/>
  <c r="U330" i="12"/>
  <c r="U331" i="12"/>
  <c r="U332" i="12"/>
  <c r="U333" i="12"/>
  <c r="U334" i="12"/>
  <c r="U335" i="12"/>
  <c r="U336" i="12"/>
  <c r="U337" i="12"/>
  <c r="U338" i="12"/>
  <c r="U339" i="12"/>
  <c r="U340" i="12"/>
  <c r="U341" i="12"/>
  <c r="U342" i="12"/>
  <c r="U343" i="12"/>
  <c r="U344" i="12"/>
  <c r="U345" i="12"/>
  <c r="U346" i="12"/>
  <c r="U347" i="12"/>
  <c r="U348" i="12"/>
  <c r="U349" i="12"/>
  <c r="U350" i="12"/>
  <c r="U351" i="12"/>
  <c r="U352" i="12"/>
  <c r="U353" i="12"/>
  <c r="U354" i="12"/>
  <c r="U355" i="12"/>
  <c r="U356" i="12"/>
  <c r="U357" i="12"/>
  <c r="U358" i="12"/>
  <c r="U359" i="12"/>
  <c r="U360" i="12"/>
  <c r="U361" i="12"/>
  <c r="U362" i="12"/>
  <c r="U363" i="12"/>
  <c r="U364" i="12"/>
  <c r="U365" i="12"/>
  <c r="U366" i="12"/>
  <c r="U367" i="12"/>
  <c r="U368" i="12"/>
  <c r="U369" i="12"/>
  <c r="U370" i="12"/>
  <c r="U371" i="12"/>
  <c r="U372" i="12"/>
  <c r="U373" i="12"/>
  <c r="U374" i="12"/>
  <c r="U375" i="12"/>
  <c r="U376" i="12"/>
  <c r="U377" i="12"/>
  <c r="U378" i="12"/>
  <c r="U379" i="12"/>
  <c r="U380" i="12"/>
  <c r="U381" i="12"/>
  <c r="U382" i="12"/>
  <c r="U383" i="12"/>
  <c r="U384" i="12"/>
  <c r="U385" i="12"/>
  <c r="U386" i="12"/>
  <c r="U387" i="12"/>
  <c r="U388" i="12"/>
  <c r="U389" i="12"/>
  <c r="U390" i="12"/>
  <c r="U391" i="12"/>
  <c r="U392" i="12"/>
  <c r="U393" i="12"/>
  <c r="U394" i="12"/>
  <c r="U395" i="12"/>
  <c r="U396" i="12"/>
  <c r="U397" i="12"/>
  <c r="U398" i="12"/>
  <c r="U399" i="12"/>
  <c r="U400" i="12"/>
  <c r="U401" i="12"/>
  <c r="U402" i="12"/>
  <c r="U403" i="12"/>
  <c r="U404" i="12"/>
  <c r="U405" i="12"/>
  <c r="U406" i="12"/>
  <c r="U407" i="12"/>
  <c r="U408" i="12"/>
  <c r="U409" i="12"/>
  <c r="U410" i="12"/>
  <c r="U411" i="12"/>
  <c r="U412" i="12"/>
  <c r="U413" i="12"/>
  <c r="U414" i="12"/>
  <c r="U415" i="12"/>
  <c r="U416" i="12"/>
  <c r="U417" i="12"/>
  <c r="U418" i="12"/>
  <c r="U419" i="12"/>
  <c r="U420" i="12"/>
  <c r="U421" i="12"/>
  <c r="U422" i="12"/>
  <c r="U423" i="12"/>
  <c r="U424" i="12"/>
  <c r="U425" i="12"/>
  <c r="U426" i="12"/>
  <c r="U427" i="12"/>
  <c r="U428" i="12"/>
  <c r="U429" i="12"/>
  <c r="U430" i="12"/>
  <c r="U431" i="12"/>
  <c r="U432" i="12"/>
  <c r="U433" i="12"/>
  <c r="U434" i="12"/>
  <c r="U435" i="12"/>
  <c r="U436" i="12"/>
  <c r="U437" i="12"/>
  <c r="U438" i="12"/>
  <c r="U439" i="12"/>
  <c r="U440" i="12"/>
  <c r="U441" i="12"/>
  <c r="U442" i="12"/>
  <c r="U443" i="12"/>
  <c r="U444" i="12"/>
  <c r="U445" i="12"/>
  <c r="U446" i="12"/>
  <c r="U447" i="12"/>
  <c r="U448" i="12"/>
  <c r="U449" i="12"/>
  <c r="U450" i="12"/>
  <c r="U451" i="12"/>
  <c r="U452" i="12"/>
  <c r="U453" i="12"/>
  <c r="U454" i="12"/>
  <c r="U455" i="12"/>
  <c r="U456" i="12"/>
  <c r="U457" i="12"/>
  <c r="U458" i="12"/>
  <c r="U459" i="12"/>
  <c r="U460" i="12"/>
  <c r="U461" i="12"/>
  <c r="U462" i="12"/>
  <c r="U463" i="12"/>
  <c r="U464" i="12"/>
  <c r="U465" i="12"/>
  <c r="U466" i="12"/>
  <c r="U467" i="12"/>
  <c r="U468" i="12"/>
  <c r="U469" i="12"/>
  <c r="U470" i="12"/>
  <c r="U471" i="12"/>
  <c r="U472" i="12"/>
  <c r="U473" i="12"/>
  <c r="U474" i="12"/>
  <c r="U475" i="12"/>
  <c r="U476" i="12"/>
  <c r="U477" i="12"/>
  <c r="U478" i="12"/>
  <c r="U479" i="12"/>
  <c r="U480" i="12"/>
  <c r="U481" i="12"/>
  <c r="U482" i="12"/>
  <c r="U483" i="12"/>
  <c r="U484" i="12"/>
  <c r="U485" i="12"/>
  <c r="U486" i="12"/>
  <c r="U487" i="12"/>
  <c r="U488" i="12"/>
  <c r="U489" i="12"/>
  <c r="U490" i="12"/>
  <c r="U491" i="12"/>
  <c r="U492" i="12"/>
  <c r="U493" i="12"/>
  <c r="U494" i="12"/>
  <c r="U495" i="12"/>
  <c r="U496" i="12"/>
  <c r="U497" i="12"/>
  <c r="U498" i="12"/>
  <c r="U499" i="12"/>
  <c r="U500" i="12"/>
  <c r="U501" i="12"/>
  <c r="U502" i="12"/>
  <c r="U503" i="12"/>
  <c r="U504" i="12"/>
  <c r="U6" i="12"/>
  <c r="T7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T28" i="12"/>
  <c r="T29" i="12"/>
  <c r="T30" i="12"/>
  <c r="T31" i="12"/>
  <c r="T32" i="12"/>
  <c r="T33" i="12"/>
  <c r="T34" i="12"/>
  <c r="T35" i="12"/>
  <c r="T36" i="12"/>
  <c r="T37" i="12"/>
  <c r="T38" i="12"/>
  <c r="T39" i="12"/>
  <c r="T40" i="12"/>
  <c r="T41" i="12"/>
  <c r="T42" i="12"/>
  <c r="T43" i="12"/>
  <c r="T44" i="12"/>
  <c r="T45" i="12"/>
  <c r="T46" i="12"/>
  <c r="T47" i="12"/>
  <c r="T48" i="12"/>
  <c r="T49" i="12"/>
  <c r="T50" i="12"/>
  <c r="T51" i="12"/>
  <c r="T52" i="12"/>
  <c r="T53" i="12"/>
  <c r="T54" i="12"/>
  <c r="T55" i="12"/>
  <c r="T56" i="12"/>
  <c r="T57" i="12"/>
  <c r="T58" i="12"/>
  <c r="T59" i="12"/>
  <c r="T60" i="12"/>
  <c r="T61" i="12"/>
  <c r="T62" i="12"/>
  <c r="T63" i="12"/>
  <c r="T64" i="12"/>
  <c r="T65" i="12"/>
  <c r="T66" i="12"/>
  <c r="T67" i="12"/>
  <c r="T68" i="12"/>
  <c r="T69" i="12"/>
  <c r="T70" i="12"/>
  <c r="T71" i="12"/>
  <c r="T72" i="12"/>
  <c r="T73" i="12"/>
  <c r="T74" i="12"/>
  <c r="T75" i="12"/>
  <c r="T76" i="12"/>
  <c r="T77" i="12"/>
  <c r="T78" i="12"/>
  <c r="T79" i="12"/>
  <c r="T80" i="12"/>
  <c r="T81" i="12"/>
  <c r="T82" i="12"/>
  <c r="T83" i="12"/>
  <c r="T84" i="12"/>
  <c r="T85" i="12"/>
  <c r="T86" i="12"/>
  <c r="T87" i="12"/>
  <c r="T88" i="12"/>
  <c r="T89" i="12"/>
  <c r="T90" i="12"/>
  <c r="T91" i="12"/>
  <c r="T92" i="12"/>
  <c r="T93" i="12"/>
  <c r="T94" i="12"/>
  <c r="T95" i="12"/>
  <c r="T96" i="12"/>
  <c r="T97" i="12"/>
  <c r="T98" i="12"/>
  <c r="T99" i="12"/>
  <c r="T100" i="12"/>
  <c r="T101" i="12"/>
  <c r="T102" i="12"/>
  <c r="T103" i="12"/>
  <c r="T104" i="12"/>
  <c r="T105" i="12"/>
  <c r="T106" i="12"/>
  <c r="T107" i="12"/>
  <c r="T108" i="12"/>
  <c r="T109" i="12"/>
  <c r="T110" i="12"/>
  <c r="T111" i="12"/>
  <c r="T112" i="12"/>
  <c r="T113" i="12"/>
  <c r="T114" i="12"/>
  <c r="T115" i="12"/>
  <c r="T116" i="12"/>
  <c r="T117" i="12"/>
  <c r="T118" i="12"/>
  <c r="T119" i="12"/>
  <c r="T120" i="12"/>
  <c r="T121" i="12"/>
  <c r="T122" i="12"/>
  <c r="T123" i="12"/>
  <c r="T124" i="12"/>
  <c r="T125" i="12"/>
  <c r="T126" i="12"/>
  <c r="T127" i="12"/>
  <c r="T128" i="12"/>
  <c r="T129" i="12"/>
  <c r="T130" i="12"/>
  <c r="T131" i="12"/>
  <c r="T132" i="12"/>
  <c r="T133" i="12"/>
  <c r="T134" i="12"/>
  <c r="T135" i="12"/>
  <c r="T136" i="12"/>
  <c r="T137" i="12"/>
  <c r="T138" i="12"/>
  <c r="T139" i="12"/>
  <c r="T140" i="12"/>
  <c r="T141" i="12"/>
  <c r="T142" i="12"/>
  <c r="T143" i="12"/>
  <c r="T144" i="12"/>
  <c r="T145" i="12"/>
  <c r="T146" i="12"/>
  <c r="T147" i="12"/>
  <c r="T148" i="12"/>
  <c r="T149" i="12"/>
  <c r="T150" i="12"/>
  <c r="T151" i="12"/>
  <c r="T152" i="12"/>
  <c r="T153" i="12"/>
  <c r="T154" i="12"/>
  <c r="T155" i="12"/>
  <c r="T156" i="12"/>
  <c r="T157" i="12"/>
  <c r="T158" i="12"/>
  <c r="T159" i="12"/>
  <c r="T160" i="12"/>
  <c r="T161" i="12"/>
  <c r="T162" i="12"/>
  <c r="T163" i="12"/>
  <c r="T164" i="12"/>
  <c r="T165" i="12"/>
  <c r="T166" i="12"/>
  <c r="T167" i="12"/>
  <c r="T168" i="12"/>
  <c r="T169" i="12"/>
  <c r="T170" i="12"/>
  <c r="T171" i="12"/>
  <c r="T172" i="12"/>
  <c r="T173" i="12"/>
  <c r="T174" i="12"/>
  <c r="T175" i="12"/>
  <c r="T176" i="12"/>
  <c r="T177" i="12"/>
  <c r="T178" i="12"/>
  <c r="T179" i="12"/>
  <c r="T180" i="12"/>
  <c r="T181" i="12"/>
  <c r="T182" i="12"/>
  <c r="T183" i="12"/>
  <c r="T184" i="12"/>
  <c r="T185" i="12"/>
  <c r="T186" i="12"/>
  <c r="T187" i="12"/>
  <c r="T188" i="12"/>
  <c r="T189" i="12"/>
  <c r="T190" i="12"/>
  <c r="T191" i="12"/>
  <c r="T192" i="12"/>
  <c r="T193" i="12"/>
  <c r="T194" i="12"/>
  <c r="T195" i="12"/>
  <c r="T196" i="12"/>
  <c r="T197" i="12"/>
  <c r="T198" i="12"/>
  <c r="T199" i="12"/>
  <c r="T200" i="12"/>
  <c r="T201" i="12"/>
  <c r="T202" i="12"/>
  <c r="T203" i="12"/>
  <c r="T204" i="12"/>
  <c r="T205" i="12"/>
  <c r="T206" i="12"/>
  <c r="T207" i="12"/>
  <c r="T208" i="12"/>
  <c r="T209" i="12"/>
  <c r="T210" i="12"/>
  <c r="T211" i="12"/>
  <c r="T212" i="12"/>
  <c r="T213" i="12"/>
  <c r="T214" i="12"/>
  <c r="T215" i="12"/>
  <c r="T216" i="12"/>
  <c r="T217" i="12"/>
  <c r="T218" i="12"/>
  <c r="T219" i="12"/>
  <c r="T220" i="12"/>
  <c r="T221" i="12"/>
  <c r="T222" i="12"/>
  <c r="T223" i="12"/>
  <c r="T224" i="12"/>
  <c r="T225" i="12"/>
  <c r="T226" i="12"/>
  <c r="T227" i="12"/>
  <c r="T228" i="12"/>
  <c r="T229" i="12"/>
  <c r="T230" i="12"/>
  <c r="T231" i="12"/>
  <c r="T232" i="12"/>
  <c r="T233" i="12"/>
  <c r="T234" i="12"/>
  <c r="T235" i="12"/>
  <c r="T236" i="12"/>
  <c r="T237" i="12"/>
  <c r="T238" i="12"/>
  <c r="T239" i="12"/>
  <c r="T240" i="12"/>
  <c r="T241" i="12"/>
  <c r="T242" i="12"/>
  <c r="T243" i="12"/>
  <c r="T244" i="12"/>
  <c r="T245" i="12"/>
  <c r="T246" i="12"/>
  <c r="T247" i="12"/>
  <c r="T248" i="12"/>
  <c r="T249" i="12"/>
  <c r="T250" i="12"/>
  <c r="T251" i="12"/>
  <c r="T252" i="12"/>
  <c r="T253" i="12"/>
  <c r="T254" i="12"/>
  <c r="T255" i="12"/>
  <c r="T256" i="12"/>
  <c r="T257" i="12"/>
  <c r="T258" i="12"/>
  <c r="T259" i="12"/>
  <c r="T260" i="12"/>
  <c r="T261" i="12"/>
  <c r="T262" i="12"/>
  <c r="T263" i="12"/>
  <c r="T264" i="12"/>
  <c r="T265" i="12"/>
  <c r="T266" i="12"/>
  <c r="T267" i="12"/>
  <c r="T268" i="12"/>
  <c r="T269" i="12"/>
  <c r="T270" i="12"/>
  <c r="T271" i="12"/>
  <c r="T272" i="12"/>
  <c r="T273" i="12"/>
  <c r="T274" i="12"/>
  <c r="T275" i="12"/>
  <c r="T276" i="12"/>
  <c r="T277" i="12"/>
  <c r="T278" i="12"/>
  <c r="T279" i="12"/>
  <c r="T280" i="12"/>
  <c r="T281" i="12"/>
  <c r="T282" i="12"/>
  <c r="T283" i="12"/>
  <c r="T284" i="12"/>
  <c r="T285" i="12"/>
  <c r="T286" i="12"/>
  <c r="T287" i="12"/>
  <c r="T288" i="12"/>
  <c r="T289" i="12"/>
  <c r="T290" i="12"/>
  <c r="T291" i="12"/>
  <c r="T292" i="12"/>
  <c r="T293" i="12"/>
  <c r="T294" i="12"/>
  <c r="T295" i="12"/>
  <c r="T296" i="12"/>
  <c r="T297" i="12"/>
  <c r="T298" i="12"/>
  <c r="T299" i="12"/>
  <c r="T300" i="12"/>
  <c r="T301" i="12"/>
  <c r="T302" i="12"/>
  <c r="T303" i="12"/>
  <c r="T304" i="12"/>
  <c r="T305" i="12"/>
  <c r="T306" i="12"/>
  <c r="T307" i="12"/>
  <c r="T308" i="12"/>
  <c r="T309" i="12"/>
  <c r="T310" i="12"/>
  <c r="T311" i="12"/>
  <c r="T312" i="12"/>
  <c r="T313" i="12"/>
  <c r="T314" i="12"/>
  <c r="T315" i="12"/>
  <c r="T316" i="12"/>
  <c r="T317" i="12"/>
  <c r="T318" i="12"/>
  <c r="T319" i="12"/>
  <c r="T320" i="12"/>
  <c r="T321" i="12"/>
  <c r="T322" i="12"/>
  <c r="T323" i="12"/>
  <c r="T324" i="12"/>
  <c r="T325" i="12"/>
  <c r="T326" i="12"/>
  <c r="T327" i="12"/>
  <c r="T328" i="12"/>
  <c r="T329" i="12"/>
  <c r="T330" i="12"/>
  <c r="T331" i="12"/>
  <c r="T332" i="12"/>
  <c r="T333" i="12"/>
  <c r="T334" i="12"/>
  <c r="T335" i="12"/>
  <c r="T336" i="12"/>
  <c r="T337" i="12"/>
  <c r="T338" i="12"/>
  <c r="T339" i="12"/>
  <c r="T340" i="12"/>
  <c r="T341" i="12"/>
  <c r="T342" i="12"/>
  <c r="T343" i="12"/>
  <c r="T344" i="12"/>
  <c r="T345" i="12"/>
  <c r="T346" i="12"/>
  <c r="T347" i="12"/>
  <c r="T348" i="12"/>
  <c r="T349" i="12"/>
  <c r="T350" i="12"/>
  <c r="T351" i="12"/>
  <c r="T352" i="12"/>
  <c r="T353" i="12"/>
  <c r="T354" i="12"/>
  <c r="T355" i="12"/>
  <c r="T356" i="12"/>
  <c r="T357" i="12"/>
  <c r="T358" i="12"/>
  <c r="T359" i="12"/>
  <c r="T360" i="12"/>
  <c r="T361" i="12"/>
  <c r="T362" i="12"/>
  <c r="T363" i="12"/>
  <c r="T364" i="12"/>
  <c r="T365" i="12"/>
  <c r="T366" i="12"/>
  <c r="T367" i="12"/>
  <c r="T368" i="12"/>
  <c r="T369" i="12"/>
  <c r="T370" i="12"/>
  <c r="T371" i="12"/>
  <c r="T372" i="12"/>
  <c r="T373" i="12"/>
  <c r="T374" i="12"/>
  <c r="T375" i="12"/>
  <c r="T376" i="12"/>
  <c r="T377" i="12"/>
  <c r="T378" i="12"/>
  <c r="T379" i="12"/>
  <c r="T380" i="12"/>
  <c r="T381" i="12"/>
  <c r="T382" i="12"/>
  <c r="T383" i="12"/>
  <c r="T384" i="12"/>
  <c r="T385" i="12"/>
  <c r="T386" i="12"/>
  <c r="T387" i="12"/>
  <c r="T388" i="12"/>
  <c r="T389" i="12"/>
  <c r="T390" i="12"/>
  <c r="T391" i="12"/>
  <c r="T392" i="12"/>
  <c r="T393" i="12"/>
  <c r="T394" i="12"/>
  <c r="T395" i="12"/>
  <c r="T396" i="12"/>
  <c r="T397" i="12"/>
  <c r="T398" i="12"/>
  <c r="T399" i="12"/>
  <c r="T400" i="12"/>
  <c r="T401" i="12"/>
  <c r="T402" i="12"/>
  <c r="T403" i="12"/>
  <c r="T404" i="12"/>
  <c r="T405" i="12"/>
  <c r="T406" i="12"/>
  <c r="T407" i="12"/>
  <c r="T408" i="12"/>
  <c r="T409" i="12"/>
  <c r="T410" i="12"/>
  <c r="T411" i="12"/>
  <c r="T412" i="12"/>
  <c r="T413" i="12"/>
  <c r="T414" i="12"/>
  <c r="T415" i="12"/>
  <c r="T416" i="12"/>
  <c r="T417" i="12"/>
  <c r="T418" i="12"/>
  <c r="T419" i="12"/>
  <c r="T420" i="12"/>
  <c r="T421" i="12"/>
  <c r="T422" i="12"/>
  <c r="T423" i="12"/>
  <c r="T424" i="12"/>
  <c r="T425" i="12"/>
  <c r="T426" i="12"/>
  <c r="T427" i="12"/>
  <c r="T428" i="12"/>
  <c r="T429" i="12"/>
  <c r="T430" i="12"/>
  <c r="T431" i="12"/>
  <c r="T432" i="12"/>
  <c r="T433" i="12"/>
  <c r="T434" i="12"/>
  <c r="T435" i="12"/>
  <c r="T436" i="12"/>
  <c r="T437" i="12"/>
  <c r="T438" i="12"/>
  <c r="T439" i="12"/>
  <c r="T440" i="12"/>
  <c r="T441" i="12"/>
  <c r="T442" i="12"/>
  <c r="T443" i="12"/>
  <c r="T444" i="12"/>
  <c r="T445" i="12"/>
  <c r="T446" i="12"/>
  <c r="T447" i="12"/>
  <c r="T448" i="12"/>
  <c r="T449" i="12"/>
  <c r="T450" i="12"/>
  <c r="T451" i="12"/>
  <c r="T452" i="12"/>
  <c r="T453" i="12"/>
  <c r="T454" i="12"/>
  <c r="T455" i="12"/>
  <c r="T456" i="12"/>
  <c r="T457" i="12"/>
  <c r="T458" i="12"/>
  <c r="T459" i="12"/>
  <c r="T460" i="12"/>
  <c r="T461" i="12"/>
  <c r="T462" i="12"/>
  <c r="T463" i="12"/>
  <c r="T464" i="12"/>
  <c r="T465" i="12"/>
  <c r="T466" i="12"/>
  <c r="T467" i="12"/>
  <c r="T468" i="12"/>
  <c r="T469" i="12"/>
  <c r="T470" i="12"/>
  <c r="T471" i="12"/>
  <c r="T472" i="12"/>
  <c r="T473" i="12"/>
  <c r="T474" i="12"/>
  <c r="T475" i="12"/>
  <c r="T476" i="12"/>
  <c r="T477" i="12"/>
  <c r="T478" i="12"/>
  <c r="T479" i="12"/>
  <c r="T480" i="12"/>
  <c r="T481" i="12"/>
  <c r="T482" i="12"/>
  <c r="T483" i="12"/>
  <c r="T484" i="12"/>
  <c r="T485" i="12"/>
  <c r="T486" i="12"/>
  <c r="T487" i="12"/>
  <c r="T488" i="12"/>
  <c r="T489" i="12"/>
  <c r="T490" i="12"/>
  <c r="T491" i="12"/>
  <c r="T492" i="12"/>
  <c r="T493" i="12"/>
  <c r="T494" i="12"/>
  <c r="T495" i="12"/>
  <c r="T496" i="12"/>
  <c r="T497" i="12"/>
  <c r="T498" i="12"/>
  <c r="T499" i="12"/>
  <c r="T500" i="12"/>
  <c r="T501" i="12"/>
  <c r="T502" i="12"/>
  <c r="T503" i="12"/>
  <c r="T504" i="12"/>
  <c r="T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49" i="12"/>
  <c r="S50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0" i="12"/>
  <c r="S71" i="12"/>
  <c r="S72" i="12"/>
  <c r="S73" i="12"/>
  <c r="S74" i="12"/>
  <c r="S75" i="12"/>
  <c r="S76" i="12"/>
  <c r="S77" i="12"/>
  <c r="S78" i="12"/>
  <c r="S79" i="12"/>
  <c r="S80" i="12"/>
  <c r="S81" i="12"/>
  <c r="S82" i="12"/>
  <c r="S83" i="12"/>
  <c r="S84" i="12"/>
  <c r="S85" i="12"/>
  <c r="S86" i="12"/>
  <c r="S87" i="12"/>
  <c r="S88" i="12"/>
  <c r="S89" i="12"/>
  <c r="S90" i="12"/>
  <c r="S91" i="12"/>
  <c r="S92" i="12"/>
  <c r="S93" i="12"/>
  <c r="S94" i="12"/>
  <c r="S95" i="12"/>
  <c r="S96" i="12"/>
  <c r="S97" i="12"/>
  <c r="S98" i="12"/>
  <c r="S99" i="12"/>
  <c r="S100" i="12"/>
  <c r="S101" i="12"/>
  <c r="S102" i="12"/>
  <c r="S103" i="12"/>
  <c r="S104" i="12"/>
  <c r="S105" i="12"/>
  <c r="S106" i="12"/>
  <c r="S107" i="12"/>
  <c r="S108" i="12"/>
  <c r="S109" i="12"/>
  <c r="S110" i="12"/>
  <c r="S111" i="12"/>
  <c r="S112" i="12"/>
  <c r="S113" i="12"/>
  <c r="S114" i="12"/>
  <c r="S115" i="12"/>
  <c r="S116" i="12"/>
  <c r="S117" i="12"/>
  <c r="S118" i="12"/>
  <c r="S119" i="12"/>
  <c r="S120" i="12"/>
  <c r="S121" i="12"/>
  <c r="S122" i="12"/>
  <c r="S123" i="12"/>
  <c r="S124" i="12"/>
  <c r="S125" i="12"/>
  <c r="S126" i="12"/>
  <c r="S127" i="12"/>
  <c r="S128" i="12"/>
  <c r="S129" i="12"/>
  <c r="S130" i="12"/>
  <c r="S131" i="12"/>
  <c r="S132" i="12"/>
  <c r="S133" i="12"/>
  <c r="S134" i="12"/>
  <c r="S135" i="12"/>
  <c r="S136" i="12"/>
  <c r="S137" i="12"/>
  <c r="S138" i="12"/>
  <c r="S139" i="12"/>
  <c r="S140" i="12"/>
  <c r="S141" i="12"/>
  <c r="S142" i="12"/>
  <c r="S143" i="12"/>
  <c r="S144" i="12"/>
  <c r="S145" i="12"/>
  <c r="S146" i="12"/>
  <c r="S147" i="12"/>
  <c r="S148" i="12"/>
  <c r="S149" i="12"/>
  <c r="S150" i="12"/>
  <c r="S151" i="12"/>
  <c r="S152" i="12"/>
  <c r="S153" i="12"/>
  <c r="S154" i="12"/>
  <c r="S155" i="12"/>
  <c r="S156" i="12"/>
  <c r="S157" i="12"/>
  <c r="S158" i="12"/>
  <c r="S159" i="12"/>
  <c r="S160" i="12"/>
  <c r="S161" i="12"/>
  <c r="S162" i="12"/>
  <c r="S163" i="12"/>
  <c r="S164" i="12"/>
  <c r="S165" i="12"/>
  <c r="S166" i="12"/>
  <c r="S167" i="12"/>
  <c r="S168" i="12"/>
  <c r="S169" i="12"/>
  <c r="S170" i="12"/>
  <c r="S171" i="12"/>
  <c r="S172" i="12"/>
  <c r="S173" i="12"/>
  <c r="S174" i="12"/>
  <c r="S175" i="12"/>
  <c r="S176" i="12"/>
  <c r="S177" i="12"/>
  <c r="S178" i="12"/>
  <c r="S179" i="12"/>
  <c r="S180" i="12"/>
  <c r="S181" i="12"/>
  <c r="S182" i="12"/>
  <c r="S183" i="12"/>
  <c r="S184" i="12"/>
  <c r="S185" i="12"/>
  <c r="S186" i="12"/>
  <c r="S187" i="12"/>
  <c r="S188" i="12"/>
  <c r="S189" i="12"/>
  <c r="S190" i="12"/>
  <c r="S191" i="12"/>
  <c r="S192" i="12"/>
  <c r="S193" i="12"/>
  <c r="S194" i="12"/>
  <c r="S195" i="12"/>
  <c r="S196" i="12"/>
  <c r="S197" i="12"/>
  <c r="S198" i="12"/>
  <c r="S199" i="12"/>
  <c r="S200" i="12"/>
  <c r="S201" i="12"/>
  <c r="S202" i="12"/>
  <c r="S203" i="12"/>
  <c r="S204" i="12"/>
  <c r="S205" i="12"/>
  <c r="S206" i="12"/>
  <c r="S207" i="12"/>
  <c r="S208" i="12"/>
  <c r="S209" i="12"/>
  <c r="S210" i="12"/>
  <c r="S211" i="12"/>
  <c r="S212" i="12"/>
  <c r="S213" i="12"/>
  <c r="S214" i="12"/>
  <c r="S215" i="12"/>
  <c r="S216" i="12"/>
  <c r="S217" i="12"/>
  <c r="S218" i="12"/>
  <c r="S219" i="12"/>
  <c r="S220" i="12"/>
  <c r="S221" i="12"/>
  <c r="S222" i="12"/>
  <c r="S223" i="12"/>
  <c r="S224" i="12"/>
  <c r="S225" i="12"/>
  <c r="S226" i="12"/>
  <c r="S227" i="12"/>
  <c r="S228" i="12"/>
  <c r="S229" i="12"/>
  <c r="S230" i="12"/>
  <c r="S231" i="12"/>
  <c r="S232" i="12"/>
  <c r="S233" i="12"/>
  <c r="S234" i="12"/>
  <c r="S235" i="12"/>
  <c r="S236" i="12"/>
  <c r="S237" i="12"/>
  <c r="S238" i="12"/>
  <c r="S239" i="12"/>
  <c r="S240" i="12"/>
  <c r="S241" i="12"/>
  <c r="S242" i="12"/>
  <c r="S243" i="12"/>
  <c r="S244" i="12"/>
  <c r="S245" i="12"/>
  <c r="S246" i="12"/>
  <c r="S247" i="12"/>
  <c r="S248" i="12"/>
  <c r="S249" i="12"/>
  <c r="S250" i="12"/>
  <c r="S251" i="12"/>
  <c r="S252" i="12"/>
  <c r="S253" i="12"/>
  <c r="S254" i="12"/>
  <c r="S255" i="12"/>
  <c r="S256" i="12"/>
  <c r="S257" i="12"/>
  <c r="S258" i="12"/>
  <c r="S259" i="12"/>
  <c r="S260" i="12"/>
  <c r="S261" i="12"/>
  <c r="S262" i="12"/>
  <c r="S263" i="12"/>
  <c r="S264" i="12"/>
  <c r="S265" i="12"/>
  <c r="S266" i="12"/>
  <c r="S267" i="12"/>
  <c r="S268" i="12"/>
  <c r="S269" i="12"/>
  <c r="S270" i="12"/>
  <c r="S271" i="12"/>
  <c r="S272" i="12"/>
  <c r="S273" i="12"/>
  <c r="S274" i="12"/>
  <c r="S275" i="12"/>
  <c r="S276" i="12"/>
  <c r="S277" i="12"/>
  <c r="S278" i="12"/>
  <c r="S279" i="12"/>
  <c r="S280" i="12"/>
  <c r="S281" i="12"/>
  <c r="S282" i="12"/>
  <c r="S283" i="12"/>
  <c r="S284" i="12"/>
  <c r="S285" i="12"/>
  <c r="S286" i="12"/>
  <c r="S287" i="12"/>
  <c r="S288" i="12"/>
  <c r="S289" i="12"/>
  <c r="S290" i="12"/>
  <c r="S291" i="12"/>
  <c r="S292" i="12"/>
  <c r="S293" i="12"/>
  <c r="S294" i="12"/>
  <c r="S295" i="12"/>
  <c r="S296" i="12"/>
  <c r="S297" i="12"/>
  <c r="S298" i="12"/>
  <c r="S299" i="12"/>
  <c r="S300" i="12"/>
  <c r="S301" i="12"/>
  <c r="S302" i="12"/>
  <c r="S303" i="12"/>
  <c r="S304" i="12"/>
  <c r="S305" i="12"/>
  <c r="S306" i="12"/>
  <c r="S307" i="12"/>
  <c r="S308" i="12"/>
  <c r="S309" i="12"/>
  <c r="S310" i="12"/>
  <c r="S311" i="12"/>
  <c r="S312" i="12"/>
  <c r="S313" i="12"/>
  <c r="S314" i="12"/>
  <c r="S315" i="12"/>
  <c r="S316" i="12"/>
  <c r="S317" i="12"/>
  <c r="S318" i="12"/>
  <c r="S319" i="12"/>
  <c r="S320" i="12"/>
  <c r="S321" i="12"/>
  <c r="S322" i="12"/>
  <c r="S323" i="12"/>
  <c r="S324" i="12"/>
  <c r="S325" i="12"/>
  <c r="S326" i="12"/>
  <c r="S327" i="12"/>
  <c r="S328" i="12"/>
  <c r="S329" i="12"/>
  <c r="S330" i="12"/>
  <c r="S331" i="12"/>
  <c r="S332" i="12"/>
  <c r="S333" i="12"/>
  <c r="S334" i="12"/>
  <c r="S335" i="12"/>
  <c r="S336" i="12"/>
  <c r="S337" i="12"/>
  <c r="S338" i="12"/>
  <c r="S339" i="12"/>
  <c r="S340" i="12"/>
  <c r="S341" i="12"/>
  <c r="S342" i="12"/>
  <c r="S343" i="12"/>
  <c r="S344" i="12"/>
  <c r="S345" i="12"/>
  <c r="S346" i="12"/>
  <c r="S347" i="12"/>
  <c r="S348" i="12"/>
  <c r="S349" i="12"/>
  <c r="S350" i="12"/>
  <c r="S351" i="12"/>
  <c r="S352" i="12"/>
  <c r="S353" i="12"/>
  <c r="S354" i="12"/>
  <c r="S355" i="12"/>
  <c r="S356" i="12"/>
  <c r="S357" i="12"/>
  <c r="S358" i="12"/>
  <c r="S359" i="12"/>
  <c r="S360" i="12"/>
  <c r="S361" i="12"/>
  <c r="S362" i="12"/>
  <c r="S363" i="12"/>
  <c r="S364" i="12"/>
  <c r="S365" i="12"/>
  <c r="S366" i="12"/>
  <c r="S367" i="12"/>
  <c r="S368" i="12"/>
  <c r="S369" i="12"/>
  <c r="S370" i="12"/>
  <c r="S371" i="12"/>
  <c r="S372" i="12"/>
  <c r="S373" i="12"/>
  <c r="S374" i="12"/>
  <c r="S375" i="12"/>
  <c r="S376" i="12"/>
  <c r="S377" i="12"/>
  <c r="S378" i="12"/>
  <c r="S379" i="12"/>
  <c r="S380" i="12"/>
  <c r="S381" i="12"/>
  <c r="S382" i="12"/>
  <c r="S383" i="12"/>
  <c r="S384" i="12"/>
  <c r="S385" i="12"/>
  <c r="S386" i="12"/>
  <c r="S387" i="12"/>
  <c r="S388" i="12"/>
  <c r="S389" i="12"/>
  <c r="S390" i="12"/>
  <c r="S391" i="12"/>
  <c r="S392" i="12"/>
  <c r="S393" i="12"/>
  <c r="S394" i="12"/>
  <c r="S395" i="12"/>
  <c r="S396" i="12"/>
  <c r="S397" i="12"/>
  <c r="S398" i="12"/>
  <c r="S399" i="12"/>
  <c r="S400" i="12"/>
  <c r="S401" i="12"/>
  <c r="S402" i="12"/>
  <c r="S403" i="12"/>
  <c r="S404" i="12"/>
  <c r="S405" i="12"/>
  <c r="S406" i="12"/>
  <c r="S407" i="12"/>
  <c r="S408" i="12"/>
  <c r="S409" i="12"/>
  <c r="S410" i="12"/>
  <c r="S411" i="12"/>
  <c r="S412" i="12"/>
  <c r="S413" i="12"/>
  <c r="S414" i="12"/>
  <c r="S415" i="12"/>
  <c r="S416" i="12"/>
  <c r="S417" i="12"/>
  <c r="S418" i="12"/>
  <c r="S419" i="12"/>
  <c r="S420" i="12"/>
  <c r="S421" i="12"/>
  <c r="S422" i="12"/>
  <c r="S423" i="12"/>
  <c r="S424" i="12"/>
  <c r="S425" i="12"/>
  <c r="S426" i="12"/>
  <c r="S427" i="12"/>
  <c r="S428" i="12"/>
  <c r="S429" i="12"/>
  <c r="S430" i="12"/>
  <c r="S431" i="12"/>
  <c r="S432" i="12"/>
  <c r="S433" i="12"/>
  <c r="S434" i="12"/>
  <c r="S435" i="12"/>
  <c r="S436" i="12"/>
  <c r="S437" i="12"/>
  <c r="S438" i="12"/>
  <c r="S439" i="12"/>
  <c r="S440" i="12"/>
  <c r="S441" i="12"/>
  <c r="S442" i="12"/>
  <c r="S443" i="12"/>
  <c r="S444" i="12"/>
  <c r="S445" i="12"/>
  <c r="S446" i="12"/>
  <c r="S447" i="12"/>
  <c r="S448" i="12"/>
  <c r="S449" i="12"/>
  <c r="S450" i="12"/>
  <c r="S451" i="12"/>
  <c r="S452" i="12"/>
  <c r="S453" i="12"/>
  <c r="S454" i="12"/>
  <c r="S455" i="12"/>
  <c r="S456" i="12"/>
  <c r="S457" i="12"/>
  <c r="S458" i="12"/>
  <c r="S459" i="12"/>
  <c r="S460" i="12"/>
  <c r="S461" i="12"/>
  <c r="S462" i="12"/>
  <c r="S463" i="12"/>
  <c r="S464" i="12"/>
  <c r="S465" i="12"/>
  <c r="S466" i="12"/>
  <c r="S467" i="12"/>
  <c r="S468" i="12"/>
  <c r="S469" i="12"/>
  <c r="S470" i="12"/>
  <c r="S471" i="12"/>
  <c r="S472" i="12"/>
  <c r="S473" i="12"/>
  <c r="S474" i="12"/>
  <c r="S475" i="12"/>
  <c r="S476" i="12"/>
  <c r="S477" i="12"/>
  <c r="S478" i="12"/>
  <c r="S479" i="12"/>
  <c r="S480" i="12"/>
  <c r="S481" i="12"/>
  <c r="S482" i="12"/>
  <c r="S483" i="12"/>
  <c r="S484" i="12"/>
  <c r="S485" i="12"/>
  <c r="S486" i="12"/>
  <c r="S487" i="12"/>
  <c r="S488" i="12"/>
  <c r="S489" i="12"/>
  <c r="S490" i="12"/>
  <c r="S491" i="12"/>
  <c r="S492" i="12"/>
  <c r="S493" i="12"/>
  <c r="S494" i="12"/>
  <c r="S495" i="12"/>
  <c r="S496" i="12"/>
  <c r="S497" i="12"/>
  <c r="S498" i="12"/>
  <c r="S499" i="12"/>
  <c r="S500" i="12"/>
  <c r="S501" i="12"/>
  <c r="S502" i="12"/>
  <c r="S503" i="12"/>
  <c r="S504" i="12"/>
  <c r="S6" i="12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R37" i="12"/>
  <c r="R38" i="12"/>
  <c r="R39" i="12"/>
  <c r="R40" i="12"/>
  <c r="R41" i="12"/>
  <c r="R42" i="12"/>
  <c r="R43" i="12"/>
  <c r="R44" i="12"/>
  <c r="R45" i="12"/>
  <c r="R46" i="12"/>
  <c r="R47" i="12"/>
  <c r="R48" i="12"/>
  <c r="R49" i="12"/>
  <c r="R50" i="12"/>
  <c r="R51" i="12"/>
  <c r="R52" i="12"/>
  <c r="R53" i="12"/>
  <c r="R54" i="12"/>
  <c r="R55" i="12"/>
  <c r="R56" i="12"/>
  <c r="R57" i="12"/>
  <c r="R58" i="12"/>
  <c r="R59" i="12"/>
  <c r="R60" i="12"/>
  <c r="R61" i="12"/>
  <c r="R62" i="12"/>
  <c r="R63" i="12"/>
  <c r="R64" i="12"/>
  <c r="R65" i="12"/>
  <c r="R66" i="12"/>
  <c r="R67" i="12"/>
  <c r="R68" i="12"/>
  <c r="R69" i="12"/>
  <c r="R70" i="12"/>
  <c r="R71" i="12"/>
  <c r="R72" i="12"/>
  <c r="R73" i="12"/>
  <c r="R74" i="12"/>
  <c r="R75" i="12"/>
  <c r="R76" i="12"/>
  <c r="R77" i="12"/>
  <c r="R78" i="12"/>
  <c r="R79" i="12"/>
  <c r="R80" i="12"/>
  <c r="R81" i="12"/>
  <c r="R82" i="12"/>
  <c r="R83" i="12"/>
  <c r="R84" i="12"/>
  <c r="R85" i="12"/>
  <c r="R86" i="12"/>
  <c r="R87" i="12"/>
  <c r="R88" i="12"/>
  <c r="R89" i="12"/>
  <c r="R90" i="12"/>
  <c r="R91" i="12"/>
  <c r="R92" i="12"/>
  <c r="R93" i="12"/>
  <c r="R94" i="12"/>
  <c r="R95" i="12"/>
  <c r="R96" i="12"/>
  <c r="R97" i="12"/>
  <c r="R98" i="12"/>
  <c r="R99" i="12"/>
  <c r="R100" i="12"/>
  <c r="R101" i="12"/>
  <c r="R102" i="12"/>
  <c r="R103" i="12"/>
  <c r="R104" i="12"/>
  <c r="R105" i="12"/>
  <c r="R106" i="12"/>
  <c r="R107" i="12"/>
  <c r="R108" i="12"/>
  <c r="R109" i="12"/>
  <c r="R110" i="12"/>
  <c r="R111" i="12"/>
  <c r="R112" i="12"/>
  <c r="R113" i="12"/>
  <c r="R114" i="12"/>
  <c r="R115" i="12"/>
  <c r="R116" i="12"/>
  <c r="R117" i="12"/>
  <c r="R118" i="12"/>
  <c r="R119" i="12"/>
  <c r="R120" i="12"/>
  <c r="R121" i="12"/>
  <c r="R122" i="12"/>
  <c r="R123" i="12"/>
  <c r="R124" i="12"/>
  <c r="R125" i="12"/>
  <c r="R126" i="12"/>
  <c r="R127" i="12"/>
  <c r="R128" i="12"/>
  <c r="R129" i="12"/>
  <c r="R130" i="12"/>
  <c r="R131" i="12"/>
  <c r="R132" i="12"/>
  <c r="R133" i="12"/>
  <c r="R134" i="12"/>
  <c r="R135" i="12"/>
  <c r="R136" i="12"/>
  <c r="R137" i="12"/>
  <c r="R138" i="12"/>
  <c r="R139" i="12"/>
  <c r="R140" i="12"/>
  <c r="R141" i="12"/>
  <c r="R142" i="12"/>
  <c r="R143" i="12"/>
  <c r="R144" i="12"/>
  <c r="R145" i="12"/>
  <c r="R146" i="12"/>
  <c r="R147" i="12"/>
  <c r="R148" i="12"/>
  <c r="R149" i="12"/>
  <c r="R150" i="12"/>
  <c r="R151" i="12"/>
  <c r="R152" i="12"/>
  <c r="R153" i="12"/>
  <c r="R154" i="12"/>
  <c r="R155" i="12"/>
  <c r="R156" i="12"/>
  <c r="R157" i="12"/>
  <c r="R158" i="12"/>
  <c r="R159" i="12"/>
  <c r="R160" i="12"/>
  <c r="R161" i="12"/>
  <c r="R162" i="12"/>
  <c r="R163" i="12"/>
  <c r="R164" i="12"/>
  <c r="R165" i="12"/>
  <c r="R166" i="12"/>
  <c r="R167" i="12"/>
  <c r="R168" i="12"/>
  <c r="R169" i="12"/>
  <c r="R170" i="12"/>
  <c r="R171" i="12"/>
  <c r="R172" i="12"/>
  <c r="R173" i="12"/>
  <c r="R174" i="12"/>
  <c r="R175" i="12"/>
  <c r="R176" i="12"/>
  <c r="R177" i="12"/>
  <c r="R178" i="12"/>
  <c r="R179" i="12"/>
  <c r="R180" i="12"/>
  <c r="R181" i="12"/>
  <c r="R182" i="12"/>
  <c r="R183" i="12"/>
  <c r="R184" i="12"/>
  <c r="R185" i="12"/>
  <c r="R186" i="12"/>
  <c r="R187" i="12"/>
  <c r="R188" i="12"/>
  <c r="R189" i="12"/>
  <c r="R190" i="12"/>
  <c r="R191" i="12"/>
  <c r="R192" i="12"/>
  <c r="R193" i="12"/>
  <c r="R194" i="12"/>
  <c r="R195" i="12"/>
  <c r="R196" i="12"/>
  <c r="R197" i="12"/>
  <c r="R198" i="12"/>
  <c r="R199" i="12"/>
  <c r="R200" i="12"/>
  <c r="R201" i="12"/>
  <c r="R202" i="12"/>
  <c r="R203" i="12"/>
  <c r="R204" i="12"/>
  <c r="R205" i="12"/>
  <c r="R206" i="12"/>
  <c r="R207" i="12"/>
  <c r="R208" i="12"/>
  <c r="R209" i="12"/>
  <c r="R210" i="12"/>
  <c r="R211" i="12"/>
  <c r="R212" i="12"/>
  <c r="R213" i="12"/>
  <c r="R214" i="12"/>
  <c r="R215" i="12"/>
  <c r="R216" i="12"/>
  <c r="R217" i="12"/>
  <c r="R218" i="12"/>
  <c r="R219" i="12"/>
  <c r="R220" i="12"/>
  <c r="R221" i="12"/>
  <c r="R222" i="12"/>
  <c r="R223" i="12"/>
  <c r="R224" i="12"/>
  <c r="R225" i="12"/>
  <c r="R226" i="12"/>
  <c r="R227" i="12"/>
  <c r="R228" i="12"/>
  <c r="R229" i="12"/>
  <c r="R230" i="12"/>
  <c r="R231" i="12"/>
  <c r="R232" i="12"/>
  <c r="R233" i="12"/>
  <c r="R234" i="12"/>
  <c r="R235" i="12"/>
  <c r="R236" i="12"/>
  <c r="R237" i="12"/>
  <c r="R238" i="12"/>
  <c r="R239" i="12"/>
  <c r="R240" i="12"/>
  <c r="R241" i="12"/>
  <c r="R242" i="12"/>
  <c r="R243" i="12"/>
  <c r="R244" i="12"/>
  <c r="R245" i="12"/>
  <c r="R246" i="12"/>
  <c r="R247" i="12"/>
  <c r="R248" i="12"/>
  <c r="R249" i="12"/>
  <c r="R250" i="12"/>
  <c r="R251" i="12"/>
  <c r="R252" i="12"/>
  <c r="R253" i="12"/>
  <c r="R254" i="12"/>
  <c r="R255" i="12"/>
  <c r="R256" i="12"/>
  <c r="R257" i="12"/>
  <c r="R258" i="12"/>
  <c r="R259" i="12"/>
  <c r="R260" i="12"/>
  <c r="R261" i="12"/>
  <c r="R262" i="12"/>
  <c r="R263" i="12"/>
  <c r="R264" i="12"/>
  <c r="R265" i="12"/>
  <c r="R266" i="12"/>
  <c r="R267" i="12"/>
  <c r="R268" i="12"/>
  <c r="R269" i="12"/>
  <c r="R270" i="12"/>
  <c r="R271" i="12"/>
  <c r="R272" i="12"/>
  <c r="R273" i="12"/>
  <c r="R274" i="12"/>
  <c r="R275" i="12"/>
  <c r="R276" i="12"/>
  <c r="R277" i="12"/>
  <c r="R278" i="12"/>
  <c r="R279" i="12"/>
  <c r="R280" i="12"/>
  <c r="R281" i="12"/>
  <c r="R282" i="12"/>
  <c r="R283" i="12"/>
  <c r="R284" i="12"/>
  <c r="R285" i="12"/>
  <c r="R286" i="12"/>
  <c r="R287" i="12"/>
  <c r="R288" i="12"/>
  <c r="R289" i="12"/>
  <c r="R290" i="12"/>
  <c r="R291" i="12"/>
  <c r="R292" i="12"/>
  <c r="R293" i="12"/>
  <c r="R294" i="12"/>
  <c r="R295" i="12"/>
  <c r="R296" i="12"/>
  <c r="R297" i="12"/>
  <c r="R298" i="12"/>
  <c r="R299" i="12"/>
  <c r="R300" i="12"/>
  <c r="R301" i="12"/>
  <c r="R302" i="12"/>
  <c r="R303" i="12"/>
  <c r="R304" i="12"/>
  <c r="R305" i="12"/>
  <c r="R306" i="12"/>
  <c r="R307" i="12"/>
  <c r="R308" i="12"/>
  <c r="R309" i="12"/>
  <c r="R310" i="12"/>
  <c r="R311" i="12"/>
  <c r="R312" i="12"/>
  <c r="R313" i="12"/>
  <c r="R314" i="12"/>
  <c r="R315" i="12"/>
  <c r="R316" i="12"/>
  <c r="R317" i="12"/>
  <c r="R318" i="12"/>
  <c r="R319" i="12"/>
  <c r="R320" i="12"/>
  <c r="R321" i="12"/>
  <c r="R322" i="12"/>
  <c r="R323" i="12"/>
  <c r="R324" i="12"/>
  <c r="R325" i="12"/>
  <c r="R326" i="12"/>
  <c r="R327" i="12"/>
  <c r="R328" i="12"/>
  <c r="R329" i="12"/>
  <c r="R330" i="12"/>
  <c r="R331" i="12"/>
  <c r="R332" i="12"/>
  <c r="R333" i="12"/>
  <c r="R334" i="12"/>
  <c r="R335" i="12"/>
  <c r="R336" i="12"/>
  <c r="R337" i="12"/>
  <c r="R338" i="12"/>
  <c r="R339" i="12"/>
  <c r="R340" i="12"/>
  <c r="R341" i="12"/>
  <c r="R342" i="12"/>
  <c r="R343" i="12"/>
  <c r="R344" i="12"/>
  <c r="R345" i="12"/>
  <c r="R346" i="12"/>
  <c r="R347" i="12"/>
  <c r="R348" i="12"/>
  <c r="R349" i="12"/>
  <c r="R350" i="12"/>
  <c r="R351" i="12"/>
  <c r="R352" i="12"/>
  <c r="R353" i="12"/>
  <c r="R354" i="12"/>
  <c r="R355" i="12"/>
  <c r="R356" i="12"/>
  <c r="R357" i="12"/>
  <c r="R358" i="12"/>
  <c r="R359" i="12"/>
  <c r="R360" i="12"/>
  <c r="R361" i="12"/>
  <c r="R362" i="12"/>
  <c r="R363" i="12"/>
  <c r="R364" i="12"/>
  <c r="R365" i="12"/>
  <c r="R366" i="12"/>
  <c r="R367" i="12"/>
  <c r="R368" i="12"/>
  <c r="R369" i="12"/>
  <c r="R370" i="12"/>
  <c r="R371" i="12"/>
  <c r="R372" i="12"/>
  <c r="R373" i="12"/>
  <c r="R374" i="12"/>
  <c r="R375" i="12"/>
  <c r="R376" i="12"/>
  <c r="R377" i="12"/>
  <c r="R378" i="12"/>
  <c r="R379" i="12"/>
  <c r="R380" i="12"/>
  <c r="R381" i="12"/>
  <c r="R382" i="12"/>
  <c r="R383" i="12"/>
  <c r="R384" i="12"/>
  <c r="R385" i="12"/>
  <c r="R386" i="12"/>
  <c r="R387" i="12"/>
  <c r="R388" i="12"/>
  <c r="R389" i="12"/>
  <c r="R390" i="12"/>
  <c r="R391" i="12"/>
  <c r="R392" i="12"/>
  <c r="R393" i="12"/>
  <c r="R394" i="12"/>
  <c r="R395" i="12"/>
  <c r="R396" i="12"/>
  <c r="R397" i="12"/>
  <c r="R398" i="12"/>
  <c r="R399" i="12"/>
  <c r="R400" i="12"/>
  <c r="R401" i="12"/>
  <c r="R402" i="12"/>
  <c r="R403" i="12"/>
  <c r="R404" i="12"/>
  <c r="R405" i="12"/>
  <c r="R406" i="12"/>
  <c r="R407" i="12"/>
  <c r="R408" i="12"/>
  <c r="R409" i="12"/>
  <c r="R410" i="12"/>
  <c r="R411" i="12"/>
  <c r="R412" i="12"/>
  <c r="R413" i="12"/>
  <c r="R414" i="12"/>
  <c r="R415" i="12"/>
  <c r="R416" i="12"/>
  <c r="R417" i="12"/>
  <c r="R418" i="12"/>
  <c r="R419" i="12"/>
  <c r="R420" i="12"/>
  <c r="R421" i="12"/>
  <c r="R422" i="12"/>
  <c r="R423" i="12"/>
  <c r="R424" i="12"/>
  <c r="R425" i="12"/>
  <c r="R426" i="12"/>
  <c r="R427" i="12"/>
  <c r="R428" i="12"/>
  <c r="R429" i="12"/>
  <c r="R430" i="12"/>
  <c r="R431" i="12"/>
  <c r="R432" i="12"/>
  <c r="R433" i="12"/>
  <c r="R434" i="12"/>
  <c r="R435" i="12"/>
  <c r="R436" i="12"/>
  <c r="R437" i="12"/>
  <c r="R438" i="12"/>
  <c r="R439" i="12"/>
  <c r="R440" i="12"/>
  <c r="R441" i="12"/>
  <c r="R442" i="12"/>
  <c r="R443" i="12"/>
  <c r="R444" i="12"/>
  <c r="R445" i="12"/>
  <c r="R446" i="12"/>
  <c r="R447" i="12"/>
  <c r="R448" i="12"/>
  <c r="R449" i="12"/>
  <c r="R450" i="12"/>
  <c r="R451" i="12"/>
  <c r="R452" i="12"/>
  <c r="R453" i="12"/>
  <c r="R454" i="12"/>
  <c r="R455" i="12"/>
  <c r="R456" i="12"/>
  <c r="R457" i="12"/>
  <c r="R458" i="12"/>
  <c r="R459" i="12"/>
  <c r="R460" i="12"/>
  <c r="R461" i="12"/>
  <c r="R462" i="12"/>
  <c r="R463" i="12"/>
  <c r="R464" i="12"/>
  <c r="R465" i="12"/>
  <c r="R466" i="12"/>
  <c r="R467" i="12"/>
  <c r="R468" i="12"/>
  <c r="R469" i="12"/>
  <c r="R470" i="12"/>
  <c r="R471" i="12"/>
  <c r="R472" i="12"/>
  <c r="R473" i="12"/>
  <c r="R474" i="12"/>
  <c r="R475" i="12"/>
  <c r="R476" i="12"/>
  <c r="R477" i="12"/>
  <c r="R478" i="12"/>
  <c r="R479" i="12"/>
  <c r="R480" i="12"/>
  <c r="R481" i="12"/>
  <c r="R482" i="12"/>
  <c r="R483" i="12"/>
  <c r="R484" i="12"/>
  <c r="R485" i="12"/>
  <c r="R486" i="12"/>
  <c r="R487" i="12"/>
  <c r="R488" i="12"/>
  <c r="R489" i="12"/>
  <c r="R490" i="12"/>
  <c r="R491" i="12"/>
  <c r="R492" i="12"/>
  <c r="R493" i="12"/>
  <c r="R494" i="12"/>
  <c r="R495" i="12"/>
  <c r="R496" i="12"/>
  <c r="R497" i="12"/>
  <c r="R498" i="12"/>
  <c r="R499" i="12"/>
  <c r="R500" i="12"/>
  <c r="R501" i="12"/>
  <c r="R502" i="12"/>
  <c r="R503" i="12"/>
  <c r="R504" i="12"/>
  <c r="R6" i="12"/>
  <c r="Q7" i="12"/>
  <c r="Q8" i="12"/>
  <c r="Q9" i="12"/>
  <c r="Q10" i="12"/>
  <c r="Q11" i="12"/>
  <c r="Q12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2" i="12"/>
  <c r="Q43" i="12"/>
  <c r="Q44" i="12"/>
  <c r="Q45" i="12"/>
  <c r="Q46" i="12"/>
  <c r="Q47" i="12"/>
  <c r="Q48" i="12"/>
  <c r="Q49" i="12"/>
  <c r="Q50" i="12"/>
  <c r="Q51" i="12"/>
  <c r="Q52" i="12"/>
  <c r="Q53" i="12"/>
  <c r="Q54" i="12"/>
  <c r="Q55" i="12"/>
  <c r="Q56" i="12"/>
  <c r="Q57" i="12"/>
  <c r="Q58" i="12"/>
  <c r="Q59" i="12"/>
  <c r="Q60" i="12"/>
  <c r="Q61" i="12"/>
  <c r="Q62" i="12"/>
  <c r="Q63" i="12"/>
  <c r="Q64" i="12"/>
  <c r="Q65" i="12"/>
  <c r="Q66" i="12"/>
  <c r="Q67" i="12"/>
  <c r="Q68" i="12"/>
  <c r="Q69" i="12"/>
  <c r="Q70" i="12"/>
  <c r="Q71" i="12"/>
  <c r="Q72" i="12"/>
  <c r="Q73" i="12"/>
  <c r="Q74" i="12"/>
  <c r="Q75" i="12"/>
  <c r="Q76" i="12"/>
  <c r="Q77" i="12"/>
  <c r="Q78" i="12"/>
  <c r="Q79" i="12"/>
  <c r="Q80" i="12"/>
  <c r="Q81" i="12"/>
  <c r="Q82" i="12"/>
  <c r="Q83" i="12"/>
  <c r="Q84" i="12"/>
  <c r="Q85" i="12"/>
  <c r="Q86" i="12"/>
  <c r="Q87" i="12"/>
  <c r="Q88" i="12"/>
  <c r="Q89" i="12"/>
  <c r="Q90" i="12"/>
  <c r="Q91" i="12"/>
  <c r="Q92" i="12"/>
  <c r="Q93" i="12"/>
  <c r="Q94" i="12"/>
  <c r="Q95" i="12"/>
  <c r="Q96" i="12"/>
  <c r="Q97" i="12"/>
  <c r="Q98" i="12"/>
  <c r="Q99" i="12"/>
  <c r="Q100" i="12"/>
  <c r="Q101" i="12"/>
  <c r="Q102" i="12"/>
  <c r="Q103" i="12"/>
  <c r="Q104" i="12"/>
  <c r="Q105" i="12"/>
  <c r="Q106" i="12"/>
  <c r="Q107" i="12"/>
  <c r="Q108" i="12"/>
  <c r="Q109" i="12"/>
  <c r="Q110" i="12"/>
  <c r="Q111" i="12"/>
  <c r="Q112" i="12"/>
  <c r="Q113" i="12"/>
  <c r="Q114" i="12"/>
  <c r="Q115" i="12"/>
  <c r="Q116" i="12"/>
  <c r="Q117" i="12"/>
  <c r="Q118" i="12"/>
  <c r="Q119" i="12"/>
  <c r="Q120" i="12"/>
  <c r="Q121" i="12"/>
  <c r="Q122" i="12"/>
  <c r="Q123" i="12"/>
  <c r="Q124" i="12"/>
  <c r="Q125" i="12"/>
  <c r="Q126" i="12"/>
  <c r="Q127" i="12"/>
  <c r="Q128" i="12"/>
  <c r="Q129" i="12"/>
  <c r="Q130" i="12"/>
  <c r="Q131" i="12"/>
  <c r="Q132" i="12"/>
  <c r="Q133" i="12"/>
  <c r="Q134" i="12"/>
  <c r="Q135" i="12"/>
  <c r="Q136" i="12"/>
  <c r="Q137" i="12"/>
  <c r="Q138" i="12"/>
  <c r="Q139" i="12"/>
  <c r="Q140" i="12"/>
  <c r="Q141" i="12"/>
  <c r="Q142" i="12"/>
  <c r="Q143" i="12"/>
  <c r="Q144" i="12"/>
  <c r="Q145" i="12"/>
  <c r="Q146" i="12"/>
  <c r="Q147" i="12"/>
  <c r="Q148" i="12"/>
  <c r="Q149" i="12"/>
  <c r="Q150" i="12"/>
  <c r="Q151" i="12"/>
  <c r="Q152" i="12"/>
  <c r="Q153" i="12"/>
  <c r="Q154" i="12"/>
  <c r="Q155" i="12"/>
  <c r="Q156" i="12"/>
  <c r="Q157" i="12"/>
  <c r="Q158" i="12"/>
  <c r="Q159" i="12"/>
  <c r="Q160" i="12"/>
  <c r="Q161" i="12"/>
  <c r="Q162" i="12"/>
  <c r="Q163" i="12"/>
  <c r="Q164" i="12"/>
  <c r="Q165" i="12"/>
  <c r="Q166" i="12"/>
  <c r="Q167" i="12"/>
  <c r="Q168" i="12"/>
  <c r="Q169" i="12"/>
  <c r="Q170" i="12"/>
  <c r="Q171" i="12"/>
  <c r="Q172" i="12"/>
  <c r="Q173" i="12"/>
  <c r="Q174" i="12"/>
  <c r="Q175" i="12"/>
  <c r="Q176" i="12"/>
  <c r="Q177" i="12"/>
  <c r="Q178" i="12"/>
  <c r="Q179" i="12"/>
  <c r="Q180" i="12"/>
  <c r="Q181" i="12"/>
  <c r="Q182" i="12"/>
  <c r="Q183" i="12"/>
  <c r="Q184" i="12"/>
  <c r="Q185" i="12"/>
  <c r="Q186" i="12"/>
  <c r="Q187" i="12"/>
  <c r="Q188" i="12"/>
  <c r="Q189" i="12"/>
  <c r="Q190" i="12"/>
  <c r="Q191" i="12"/>
  <c r="Q192" i="12"/>
  <c r="Q193" i="12"/>
  <c r="Q194" i="12"/>
  <c r="Q195" i="12"/>
  <c r="Q196" i="12"/>
  <c r="Q197" i="12"/>
  <c r="Q198" i="12"/>
  <c r="Q199" i="12"/>
  <c r="Q200" i="12"/>
  <c r="Q201" i="12"/>
  <c r="Q202" i="12"/>
  <c r="Q203" i="12"/>
  <c r="Q204" i="12"/>
  <c r="Q205" i="12"/>
  <c r="Q206" i="12"/>
  <c r="Q207" i="12"/>
  <c r="Q208" i="12"/>
  <c r="Q209" i="12"/>
  <c r="Q210" i="12"/>
  <c r="Q211" i="12"/>
  <c r="Q212" i="12"/>
  <c r="Q213" i="12"/>
  <c r="Q214" i="12"/>
  <c r="Q215" i="12"/>
  <c r="Q216" i="12"/>
  <c r="Q217" i="12"/>
  <c r="Q218" i="12"/>
  <c r="Q219" i="12"/>
  <c r="Q220" i="12"/>
  <c r="Q221" i="12"/>
  <c r="Q222" i="12"/>
  <c r="Q223" i="12"/>
  <c r="Q224" i="12"/>
  <c r="Q225" i="12"/>
  <c r="Q226" i="12"/>
  <c r="Q227" i="12"/>
  <c r="Q228" i="12"/>
  <c r="Q229" i="12"/>
  <c r="Q230" i="12"/>
  <c r="Q231" i="12"/>
  <c r="Q232" i="12"/>
  <c r="Q233" i="12"/>
  <c r="Q234" i="12"/>
  <c r="Q235" i="12"/>
  <c r="Q236" i="12"/>
  <c r="Q237" i="12"/>
  <c r="Q238" i="12"/>
  <c r="Q239" i="12"/>
  <c r="Q240" i="12"/>
  <c r="Q241" i="12"/>
  <c r="Q242" i="12"/>
  <c r="Q243" i="12"/>
  <c r="Q244" i="12"/>
  <c r="Q245" i="12"/>
  <c r="Q246" i="12"/>
  <c r="Q247" i="12"/>
  <c r="Q248" i="12"/>
  <c r="Q249" i="12"/>
  <c r="Q250" i="12"/>
  <c r="Q251" i="12"/>
  <c r="Q252" i="12"/>
  <c r="Q253" i="12"/>
  <c r="Q254" i="12"/>
  <c r="Q255" i="12"/>
  <c r="Q256" i="12"/>
  <c r="Q257" i="12"/>
  <c r="Q258" i="12"/>
  <c r="Q259" i="12"/>
  <c r="Q260" i="12"/>
  <c r="Q261" i="12"/>
  <c r="Q262" i="12"/>
  <c r="Q263" i="12"/>
  <c r="Q264" i="12"/>
  <c r="Q265" i="12"/>
  <c r="Q266" i="12"/>
  <c r="Q267" i="12"/>
  <c r="Q268" i="12"/>
  <c r="Q269" i="12"/>
  <c r="Q270" i="12"/>
  <c r="Q271" i="12"/>
  <c r="Q272" i="12"/>
  <c r="Q273" i="12"/>
  <c r="Q274" i="12"/>
  <c r="Q275" i="12"/>
  <c r="Q276" i="12"/>
  <c r="Q277" i="12"/>
  <c r="Q278" i="12"/>
  <c r="Q279" i="12"/>
  <c r="Q280" i="12"/>
  <c r="Q281" i="12"/>
  <c r="Q282" i="12"/>
  <c r="Q283" i="12"/>
  <c r="Q284" i="12"/>
  <c r="Q285" i="12"/>
  <c r="Q286" i="12"/>
  <c r="Q287" i="12"/>
  <c r="Q288" i="12"/>
  <c r="Q289" i="12"/>
  <c r="Q290" i="12"/>
  <c r="Q291" i="12"/>
  <c r="Q292" i="12"/>
  <c r="Q293" i="12"/>
  <c r="Q294" i="12"/>
  <c r="Q295" i="12"/>
  <c r="Q296" i="12"/>
  <c r="Q297" i="12"/>
  <c r="Q298" i="12"/>
  <c r="Q299" i="12"/>
  <c r="Q300" i="12"/>
  <c r="Q301" i="12"/>
  <c r="Q302" i="12"/>
  <c r="Q303" i="12"/>
  <c r="Q304" i="12"/>
  <c r="Q305" i="12"/>
  <c r="Q306" i="12"/>
  <c r="Q307" i="12"/>
  <c r="Q308" i="12"/>
  <c r="Q309" i="12"/>
  <c r="Q310" i="12"/>
  <c r="Q311" i="12"/>
  <c r="Q312" i="12"/>
  <c r="Q313" i="12"/>
  <c r="Q314" i="12"/>
  <c r="Q315" i="12"/>
  <c r="Q316" i="12"/>
  <c r="Q317" i="12"/>
  <c r="Q318" i="12"/>
  <c r="Q319" i="12"/>
  <c r="Q320" i="12"/>
  <c r="Q321" i="12"/>
  <c r="Q322" i="12"/>
  <c r="Q323" i="12"/>
  <c r="Q324" i="12"/>
  <c r="Q325" i="12"/>
  <c r="Q326" i="12"/>
  <c r="Q327" i="12"/>
  <c r="Q328" i="12"/>
  <c r="Q329" i="12"/>
  <c r="Q330" i="12"/>
  <c r="Q331" i="12"/>
  <c r="Q332" i="12"/>
  <c r="Q333" i="12"/>
  <c r="Q334" i="12"/>
  <c r="Q335" i="12"/>
  <c r="Q336" i="12"/>
  <c r="Q337" i="12"/>
  <c r="Q338" i="12"/>
  <c r="Q339" i="12"/>
  <c r="Q340" i="12"/>
  <c r="Q341" i="12"/>
  <c r="Q342" i="12"/>
  <c r="Q343" i="12"/>
  <c r="Q344" i="12"/>
  <c r="Q345" i="12"/>
  <c r="Q346" i="12"/>
  <c r="Q347" i="12"/>
  <c r="Q348" i="12"/>
  <c r="Q349" i="12"/>
  <c r="Q350" i="12"/>
  <c r="Q351" i="12"/>
  <c r="Q352" i="12"/>
  <c r="Q353" i="12"/>
  <c r="Q354" i="12"/>
  <c r="Q355" i="12"/>
  <c r="Q356" i="12"/>
  <c r="Q357" i="12"/>
  <c r="Q358" i="12"/>
  <c r="Q359" i="12"/>
  <c r="Q360" i="12"/>
  <c r="Q361" i="12"/>
  <c r="Q362" i="12"/>
  <c r="Q363" i="12"/>
  <c r="Q364" i="12"/>
  <c r="Q365" i="12"/>
  <c r="Q366" i="12"/>
  <c r="Q367" i="12"/>
  <c r="Q368" i="12"/>
  <c r="Q369" i="12"/>
  <c r="Q370" i="12"/>
  <c r="Q371" i="12"/>
  <c r="Q372" i="12"/>
  <c r="Q373" i="12"/>
  <c r="Q374" i="12"/>
  <c r="Q375" i="12"/>
  <c r="Q376" i="12"/>
  <c r="Q377" i="12"/>
  <c r="Q378" i="12"/>
  <c r="Q379" i="12"/>
  <c r="Q380" i="12"/>
  <c r="Q381" i="12"/>
  <c r="Q382" i="12"/>
  <c r="Q383" i="12"/>
  <c r="Q384" i="12"/>
  <c r="Q385" i="12"/>
  <c r="Q386" i="12"/>
  <c r="Q387" i="12"/>
  <c r="Q388" i="12"/>
  <c r="Q389" i="12"/>
  <c r="Q390" i="12"/>
  <c r="Q391" i="12"/>
  <c r="Q392" i="12"/>
  <c r="Q393" i="12"/>
  <c r="Q394" i="12"/>
  <c r="Q395" i="12"/>
  <c r="Q396" i="12"/>
  <c r="Q397" i="12"/>
  <c r="Q398" i="12"/>
  <c r="Q399" i="12"/>
  <c r="Q400" i="12"/>
  <c r="Q401" i="12"/>
  <c r="Q402" i="12"/>
  <c r="Q403" i="12"/>
  <c r="Q404" i="12"/>
  <c r="Q405" i="12"/>
  <c r="Q406" i="12"/>
  <c r="Q407" i="12"/>
  <c r="Q408" i="12"/>
  <c r="Q409" i="12"/>
  <c r="Q410" i="12"/>
  <c r="Q411" i="12"/>
  <c r="Q412" i="12"/>
  <c r="Q413" i="12"/>
  <c r="Q414" i="12"/>
  <c r="Q415" i="12"/>
  <c r="Q416" i="12"/>
  <c r="Q417" i="12"/>
  <c r="Q418" i="12"/>
  <c r="Q419" i="12"/>
  <c r="Q420" i="12"/>
  <c r="Q421" i="12"/>
  <c r="Q422" i="12"/>
  <c r="Q423" i="12"/>
  <c r="Q424" i="12"/>
  <c r="Q425" i="12"/>
  <c r="Q426" i="12"/>
  <c r="Q427" i="12"/>
  <c r="Q428" i="12"/>
  <c r="Q429" i="12"/>
  <c r="Q430" i="12"/>
  <c r="Q431" i="12"/>
  <c r="Q432" i="12"/>
  <c r="Q433" i="12"/>
  <c r="Q434" i="12"/>
  <c r="Q435" i="12"/>
  <c r="Q436" i="12"/>
  <c r="Q437" i="12"/>
  <c r="Q438" i="12"/>
  <c r="Q439" i="12"/>
  <c r="Q440" i="12"/>
  <c r="Q441" i="12"/>
  <c r="Q442" i="12"/>
  <c r="Q443" i="12"/>
  <c r="Q444" i="12"/>
  <c r="Q445" i="12"/>
  <c r="Q446" i="12"/>
  <c r="Q447" i="12"/>
  <c r="Q448" i="12"/>
  <c r="Q449" i="12"/>
  <c r="Q450" i="12"/>
  <c r="Q451" i="12"/>
  <c r="Q452" i="12"/>
  <c r="Q453" i="12"/>
  <c r="Q454" i="12"/>
  <c r="Q455" i="12"/>
  <c r="Q456" i="12"/>
  <c r="Q457" i="12"/>
  <c r="Q458" i="12"/>
  <c r="Q459" i="12"/>
  <c r="Q460" i="12"/>
  <c r="Q461" i="12"/>
  <c r="Q462" i="12"/>
  <c r="Q463" i="12"/>
  <c r="Q464" i="12"/>
  <c r="Q465" i="12"/>
  <c r="Q466" i="12"/>
  <c r="Q467" i="12"/>
  <c r="Q468" i="12"/>
  <c r="Q469" i="12"/>
  <c r="Q470" i="12"/>
  <c r="Q471" i="12"/>
  <c r="Q472" i="12"/>
  <c r="Q473" i="12"/>
  <c r="Q474" i="12"/>
  <c r="Q475" i="12"/>
  <c r="Q476" i="12"/>
  <c r="Q477" i="12"/>
  <c r="Q478" i="12"/>
  <c r="Q479" i="12"/>
  <c r="Q480" i="12"/>
  <c r="Q481" i="12"/>
  <c r="Q482" i="12"/>
  <c r="Q483" i="12"/>
  <c r="Q484" i="12"/>
  <c r="Q485" i="12"/>
  <c r="Q486" i="12"/>
  <c r="Q487" i="12"/>
  <c r="Q488" i="12"/>
  <c r="Q489" i="12"/>
  <c r="Q490" i="12"/>
  <c r="Q491" i="12"/>
  <c r="Q492" i="12"/>
  <c r="Q493" i="12"/>
  <c r="Q494" i="12"/>
  <c r="Q495" i="12"/>
  <c r="Q496" i="12"/>
  <c r="Q497" i="12"/>
  <c r="Q498" i="12"/>
  <c r="Q499" i="12"/>
  <c r="Q500" i="12"/>
  <c r="Q501" i="12"/>
  <c r="Q502" i="12"/>
  <c r="Q503" i="12"/>
  <c r="Q504" i="12"/>
  <c r="Q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78" i="12"/>
  <c r="P79" i="12"/>
  <c r="P80" i="12"/>
  <c r="P81" i="12"/>
  <c r="P82" i="12"/>
  <c r="P83" i="12"/>
  <c r="P84" i="12"/>
  <c r="P85" i="12"/>
  <c r="P86" i="12"/>
  <c r="P87" i="12"/>
  <c r="P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3" i="12"/>
  <c r="P114" i="12"/>
  <c r="P115" i="12"/>
  <c r="P116" i="12"/>
  <c r="P117" i="12"/>
  <c r="P118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152" i="12"/>
  <c r="P153" i="12"/>
  <c r="P154" i="12"/>
  <c r="P155" i="12"/>
  <c r="P156" i="12"/>
  <c r="P157" i="12"/>
  <c r="P158" i="12"/>
  <c r="P159" i="12"/>
  <c r="P160" i="12"/>
  <c r="P161" i="12"/>
  <c r="P162" i="12"/>
  <c r="P163" i="12"/>
  <c r="P164" i="12"/>
  <c r="P165" i="12"/>
  <c r="P166" i="12"/>
  <c r="P167" i="12"/>
  <c r="P168" i="12"/>
  <c r="P169" i="12"/>
  <c r="P170" i="12"/>
  <c r="P171" i="12"/>
  <c r="P172" i="12"/>
  <c r="P173" i="12"/>
  <c r="P174" i="12"/>
  <c r="P175" i="12"/>
  <c r="P176" i="12"/>
  <c r="P177" i="12"/>
  <c r="P178" i="12"/>
  <c r="P179" i="12"/>
  <c r="P180" i="12"/>
  <c r="P181" i="12"/>
  <c r="P182" i="12"/>
  <c r="P183" i="12"/>
  <c r="P184" i="12"/>
  <c r="P185" i="12"/>
  <c r="P186" i="12"/>
  <c r="P187" i="12"/>
  <c r="P188" i="12"/>
  <c r="P189" i="12"/>
  <c r="P190" i="12"/>
  <c r="P191" i="12"/>
  <c r="P192" i="12"/>
  <c r="P193" i="12"/>
  <c r="P194" i="12"/>
  <c r="P195" i="12"/>
  <c r="P196" i="12"/>
  <c r="P197" i="12"/>
  <c r="P198" i="12"/>
  <c r="P199" i="12"/>
  <c r="P200" i="12"/>
  <c r="P201" i="12"/>
  <c r="P202" i="12"/>
  <c r="P203" i="12"/>
  <c r="P204" i="12"/>
  <c r="P205" i="12"/>
  <c r="P206" i="12"/>
  <c r="P207" i="12"/>
  <c r="P208" i="12"/>
  <c r="P209" i="12"/>
  <c r="P210" i="12"/>
  <c r="P211" i="12"/>
  <c r="P212" i="12"/>
  <c r="P213" i="12"/>
  <c r="P214" i="12"/>
  <c r="P215" i="12"/>
  <c r="P216" i="12"/>
  <c r="P217" i="12"/>
  <c r="P218" i="12"/>
  <c r="P219" i="12"/>
  <c r="P220" i="12"/>
  <c r="P221" i="12"/>
  <c r="P222" i="12"/>
  <c r="P223" i="12"/>
  <c r="P224" i="12"/>
  <c r="P225" i="12"/>
  <c r="P226" i="12"/>
  <c r="P227" i="12"/>
  <c r="P228" i="12"/>
  <c r="P229" i="12"/>
  <c r="P230" i="12"/>
  <c r="P231" i="12"/>
  <c r="P232" i="12"/>
  <c r="P233" i="12"/>
  <c r="P234" i="12"/>
  <c r="P235" i="12"/>
  <c r="P236" i="12"/>
  <c r="P237" i="12"/>
  <c r="P238" i="12"/>
  <c r="P239" i="12"/>
  <c r="P240" i="12"/>
  <c r="P241" i="12"/>
  <c r="P242" i="12"/>
  <c r="P243" i="12"/>
  <c r="P244" i="12"/>
  <c r="P245" i="12"/>
  <c r="P246" i="12"/>
  <c r="P247" i="12"/>
  <c r="P248" i="12"/>
  <c r="P249" i="12"/>
  <c r="P250" i="12"/>
  <c r="P251" i="12"/>
  <c r="P252" i="12"/>
  <c r="P253" i="12"/>
  <c r="P254" i="12"/>
  <c r="P255" i="12"/>
  <c r="P256" i="12"/>
  <c r="P257" i="12"/>
  <c r="P258" i="12"/>
  <c r="P259" i="12"/>
  <c r="P260" i="12"/>
  <c r="P261" i="12"/>
  <c r="P262" i="12"/>
  <c r="P263" i="12"/>
  <c r="P264" i="12"/>
  <c r="P265" i="12"/>
  <c r="P266" i="12"/>
  <c r="P267" i="12"/>
  <c r="P268" i="12"/>
  <c r="P269" i="12"/>
  <c r="P270" i="12"/>
  <c r="P271" i="12"/>
  <c r="P272" i="12"/>
  <c r="P273" i="12"/>
  <c r="P274" i="12"/>
  <c r="P275" i="12"/>
  <c r="P276" i="12"/>
  <c r="P277" i="12"/>
  <c r="P278" i="12"/>
  <c r="P279" i="12"/>
  <c r="P280" i="12"/>
  <c r="P281" i="12"/>
  <c r="P282" i="12"/>
  <c r="P283" i="12"/>
  <c r="P284" i="12"/>
  <c r="P285" i="12"/>
  <c r="P286" i="12"/>
  <c r="P287" i="12"/>
  <c r="P288" i="12"/>
  <c r="P289" i="12"/>
  <c r="P290" i="12"/>
  <c r="P291" i="12"/>
  <c r="P292" i="12"/>
  <c r="P293" i="12"/>
  <c r="P294" i="12"/>
  <c r="P295" i="12"/>
  <c r="P296" i="12"/>
  <c r="P297" i="12"/>
  <c r="P298" i="12"/>
  <c r="P299" i="12"/>
  <c r="P300" i="12"/>
  <c r="P301" i="12"/>
  <c r="P302" i="12"/>
  <c r="P303" i="12"/>
  <c r="P304" i="12"/>
  <c r="P305" i="12"/>
  <c r="P306" i="12"/>
  <c r="P307" i="12"/>
  <c r="P308" i="12"/>
  <c r="P309" i="12"/>
  <c r="P310" i="12"/>
  <c r="P311" i="12"/>
  <c r="P312" i="12"/>
  <c r="P313" i="12"/>
  <c r="P314" i="12"/>
  <c r="P315" i="12"/>
  <c r="P316" i="12"/>
  <c r="P317" i="12"/>
  <c r="P318" i="12"/>
  <c r="P319" i="12"/>
  <c r="P320" i="12"/>
  <c r="P321" i="12"/>
  <c r="P322" i="12"/>
  <c r="P323" i="12"/>
  <c r="P324" i="12"/>
  <c r="P325" i="12"/>
  <c r="P326" i="12"/>
  <c r="P327" i="12"/>
  <c r="P328" i="12"/>
  <c r="P329" i="12"/>
  <c r="P330" i="12"/>
  <c r="P331" i="12"/>
  <c r="P332" i="12"/>
  <c r="P333" i="12"/>
  <c r="P334" i="12"/>
  <c r="P335" i="12"/>
  <c r="P336" i="12"/>
  <c r="P337" i="12"/>
  <c r="P338" i="12"/>
  <c r="P339" i="12"/>
  <c r="P340" i="12"/>
  <c r="P341" i="12"/>
  <c r="P342" i="12"/>
  <c r="P343" i="12"/>
  <c r="P344" i="12"/>
  <c r="P345" i="12"/>
  <c r="P346" i="12"/>
  <c r="P347" i="12"/>
  <c r="P348" i="12"/>
  <c r="P349" i="12"/>
  <c r="P350" i="12"/>
  <c r="P351" i="12"/>
  <c r="P352" i="12"/>
  <c r="P353" i="12"/>
  <c r="P354" i="12"/>
  <c r="P355" i="12"/>
  <c r="P356" i="12"/>
  <c r="P357" i="12"/>
  <c r="P358" i="12"/>
  <c r="P359" i="12"/>
  <c r="P360" i="12"/>
  <c r="P361" i="12"/>
  <c r="P362" i="12"/>
  <c r="P363" i="12"/>
  <c r="P364" i="12"/>
  <c r="P365" i="12"/>
  <c r="P366" i="12"/>
  <c r="P367" i="12"/>
  <c r="P368" i="12"/>
  <c r="P369" i="12"/>
  <c r="P370" i="12"/>
  <c r="P371" i="12"/>
  <c r="P372" i="12"/>
  <c r="P373" i="12"/>
  <c r="P374" i="12"/>
  <c r="P375" i="12"/>
  <c r="P376" i="12"/>
  <c r="P377" i="12"/>
  <c r="P378" i="12"/>
  <c r="P379" i="12"/>
  <c r="P380" i="12"/>
  <c r="P381" i="12"/>
  <c r="P382" i="12"/>
  <c r="P383" i="12"/>
  <c r="P384" i="12"/>
  <c r="P385" i="12"/>
  <c r="P386" i="12"/>
  <c r="P387" i="12"/>
  <c r="P388" i="12"/>
  <c r="P389" i="12"/>
  <c r="P390" i="12"/>
  <c r="P391" i="12"/>
  <c r="P392" i="12"/>
  <c r="P393" i="12"/>
  <c r="P394" i="12"/>
  <c r="P395" i="12"/>
  <c r="P396" i="12"/>
  <c r="P397" i="12"/>
  <c r="P398" i="12"/>
  <c r="P399" i="12"/>
  <c r="P400" i="12"/>
  <c r="P401" i="12"/>
  <c r="P402" i="12"/>
  <c r="P403" i="12"/>
  <c r="P404" i="12"/>
  <c r="P405" i="12"/>
  <c r="P406" i="12"/>
  <c r="P407" i="12"/>
  <c r="P408" i="12"/>
  <c r="P409" i="12"/>
  <c r="P410" i="12"/>
  <c r="P411" i="12"/>
  <c r="P412" i="12"/>
  <c r="P413" i="12"/>
  <c r="P414" i="12"/>
  <c r="P415" i="12"/>
  <c r="P416" i="12"/>
  <c r="P417" i="12"/>
  <c r="P418" i="12"/>
  <c r="P419" i="12"/>
  <c r="P420" i="12"/>
  <c r="P421" i="12"/>
  <c r="P422" i="12"/>
  <c r="P423" i="12"/>
  <c r="P424" i="12"/>
  <c r="P425" i="12"/>
  <c r="P426" i="12"/>
  <c r="P427" i="12"/>
  <c r="P428" i="12"/>
  <c r="P429" i="12"/>
  <c r="P430" i="12"/>
  <c r="P431" i="12"/>
  <c r="P432" i="12"/>
  <c r="P433" i="12"/>
  <c r="P434" i="12"/>
  <c r="P435" i="12"/>
  <c r="P436" i="12"/>
  <c r="P437" i="12"/>
  <c r="P438" i="12"/>
  <c r="P439" i="12"/>
  <c r="P440" i="12"/>
  <c r="P441" i="12"/>
  <c r="P442" i="12"/>
  <c r="P443" i="12"/>
  <c r="P444" i="12"/>
  <c r="P445" i="12"/>
  <c r="P446" i="12"/>
  <c r="P447" i="12"/>
  <c r="P448" i="12"/>
  <c r="P449" i="12"/>
  <c r="P450" i="12"/>
  <c r="P451" i="12"/>
  <c r="P452" i="12"/>
  <c r="P453" i="12"/>
  <c r="P454" i="12"/>
  <c r="P455" i="12"/>
  <c r="P456" i="12"/>
  <c r="P457" i="12"/>
  <c r="P458" i="12"/>
  <c r="P459" i="12"/>
  <c r="P460" i="12"/>
  <c r="P461" i="12"/>
  <c r="P462" i="12"/>
  <c r="P463" i="12"/>
  <c r="P464" i="12"/>
  <c r="P465" i="12"/>
  <c r="P466" i="12"/>
  <c r="P467" i="12"/>
  <c r="P468" i="12"/>
  <c r="P469" i="12"/>
  <c r="P470" i="12"/>
  <c r="P471" i="12"/>
  <c r="P472" i="12"/>
  <c r="P473" i="12"/>
  <c r="P474" i="12"/>
  <c r="P475" i="12"/>
  <c r="P476" i="12"/>
  <c r="P477" i="12"/>
  <c r="P478" i="12"/>
  <c r="P479" i="12"/>
  <c r="P480" i="12"/>
  <c r="P481" i="12"/>
  <c r="P482" i="12"/>
  <c r="P483" i="12"/>
  <c r="P484" i="12"/>
  <c r="P485" i="12"/>
  <c r="P486" i="12"/>
  <c r="P487" i="12"/>
  <c r="P488" i="12"/>
  <c r="P489" i="12"/>
  <c r="P490" i="12"/>
  <c r="P491" i="12"/>
  <c r="P492" i="12"/>
  <c r="P493" i="12"/>
  <c r="P494" i="12"/>
  <c r="P495" i="12"/>
  <c r="P496" i="12"/>
  <c r="P497" i="12"/>
  <c r="P498" i="12"/>
  <c r="P499" i="12"/>
  <c r="P500" i="12"/>
  <c r="P501" i="12"/>
  <c r="P502" i="12"/>
  <c r="P503" i="12"/>
  <c r="P504" i="12"/>
  <c r="P6" i="12"/>
  <c r="O7" i="12"/>
  <c r="O8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32" i="12"/>
  <c r="O33" i="12"/>
  <c r="O34" i="12"/>
  <c r="O35" i="12"/>
  <c r="O36" i="12"/>
  <c r="O37" i="12"/>
  <c r="O38" i="12"/>
  <c r="O39" i="12"/>
  <c r="O40" i="12"/>
  <c r="O41" i="12"/>
  <c r="O42" i="12"/>
  <c r="O43" i="12"/>
  <c r="O44" i="12"/>
  <c r="O45" i="12"/>
  <c r="O46" i="12"/>
  <c r="O47" i="12"/>
  <c r="O48" i="12"/>
  <c r="O49" i="12"/>
  <c r="O50" i="12"/>
  <c r="O51" i="12"/>
  <c r="O52" i="12"/>
  <c r="O53" i="12"/>
  <c r="O54" i="12"/>
  <c r="O55" i="12"/>
  <c r="O56" i="12"/>
  <c r="O57" i="12"/>
  <c r="O58" i="12"/>
  <c r="O59" i="12"/>
  <c r="O60" i="12"/>
  <c r="O61" i="12"/>
  <c r="O62" i="12"/>
  <c r="O63" i="12"/>
  <c r="O64" i="12"/>
  <c r="O65" i="12"/>
  <c r="O66" i="12"/>
  <c r="O67" i="12"/>
  <c r="O68" i="12"/>
  <c r="O69" i="12"/>
  <c r="O70" i="12"/>
  <c r="O71" i="12"/>
  <c r="O72" i="12"/>
  <c r="O73" i="12"/>
  <c r="O74" i="12"/>
  <c r="O75" i="12"/>
  <c r="O76" i="12"/>
  <c r="O77" i="12"/>
  <c r="O78" i="12"/>
  <c r="O79" i="12"/>
  <c r="O80" i="12"/>
  <c r="O81" i="12"/>
  <c r="O82" i="12"/>
  <c r="O83" i="12"/>
  <c r="O84" i="12"/>
  <c r="O85" i="12"/>
  <c r="O86" i="12"/>
  <c r="O87" i="12"/>
  <c r="O88" i="12"/>
  <c r="O89" i="12"/>
  <c r="O90" i="12"/>
  <c r="O91" i="12"/>
  <c r="O92" i="12"/>
  <c r="O93" i="12"/>
  <c r="O94" i="12"/>
  <c r="O95" i="12"/>
  <c r="O96" i="12"/>
  <c r="O97" i="12"/>
  <c r="O98" i="12"/>
  <c r="O99" i="12"/>
  <c r="O100" i="12"/>
  <c r="O101" i="12"/>
  <c r="O102" i="12"/>
  <c r="O103" i="12"/>
  <c r="O104" i="12"/>
  <c r="O105" i="12"/>
  <c r="O106" i="12"/>
  <c r="O107" i="12"/>
  <c r="O108" i="12"/>
  <c r="O109" i="12"/>
  <c r="O110" i="12"/>
  <c r="O111" i="12"/>
  <c r="O112" i="12"/>
  <c r="O113" i="12"/>
  <c r="O114" i="12"/>
  <c r="O115" i="12"/>
  <c r="O116" i="12"/>
  <c r="O117" i="12"/>
  <c r="O118" i="12"/>
  <c r="O119" i="12"/>
  <c r="O120" i="12"/>
  <c r="O121" i="12"/>
  <c r="O122" i="12"/>
  <c r="O123" i="12"/>
  <c r="O124" i="12"/>
  <c r="O125" i="12"/>
  <c r="O126" i="12"/>
  <c r="O127" i="12"/>
  <c r="O128" i="12"/>
  <c r="O129" i="12"/>
  <c r="O130" i="12"/>
  <c r="O131" i="12"/>
  <c r="O132" i="12"/>
  <c r="O133" i="12"/>
  <c r="O134" i="12"/>
  <c r="O135" i="12"/>
  <c r="O136" i="12"/>
  <c r="O137" i="12"/>
  <c r="O138" i="12"/>
  <c r="O139" i="12"/>
  <c r="O140" i="12"/>
  <c r="O141" i="12"/>
  <c r="O142" i="12"/>
  <c r="O143" i="12"/>
  <c r="O144" i="12"/>
  <c r="O145" i="12"/>
  <c r="O146" i="12"/>
  <c r="O147" i="12"/>
  <c r="O148" i="12"/>
  <c r="O149" i="12"/>
  <c r="O150" i="12"/>
  <c r="O151" i="12"/>
  <c r="O152" i="12"/>
  <c r="O153" i="12"/>
  <c r="O154" i="12"/>
  <c r="O155" i="12"/>
  <c r="O156" i="12"/>
  <c r="O157" i="12"/>
  <c r="O158" i="12"/>
  <c r="O159" i="12"/>
  <c r="O160" i="12"/>
  <c r="O161" i="12"/>
  <c r="O162" i="12"/>
  <c r="O163" i="12"/>
  <c r="O164" i="12"/>
  <c r="O165" i="12"/>
  <c r="O166" i="12"/>
  <c r="O167" i="12"/>
  <c r="O168" i="12"/>
  <c r="O169" i="12"/>
  <c r="O170" i="12"/>
  <c r="O171" i="12"/>
  <c r="O172" i="12"/>
  <c r="O173" i="12"/>
  <c r="O174" i="12"/>
  <c r="O175" i="12"/>
  <c r="O176" i="12"/>
  <c r="O177" i="12"/>
  <c r="O178" i="12"/>
  <c r="O179" i="12"/>
  <c r="O180" i="12"/>
  <c r="O181" i="12"/>
  <c r="O182" i="12"/>
  <c r="O183" i="12"/>
  <c r="O184" i="12"/>
  <c r="O185" i="12"/>
  <c r="O186" i="12"/>
  <c r="O187" i="12"/>
  <c r="O188" i="12"/>
  <c r="O189" i="12"/>
  <c r="O190" i="12"/>
  <c r="O191" i="12"/>
  <c r="O192" i="12"/>
  <c r="O193" i="12"/>
  <c r="O194" i="12"/>
  <c r="O195" i="12"/>
  <c r="O196" i="12"/>
  <c r="O197" i="12"/>
  <c r="O198" i="12"/>
  <c r="O199" i="12"/>
  <c r="O200" i="12"/>
  <c r="O201" i="12"/>
  <c r="O202" i="12"/>
  <c r="O203" i="12"/>
  <c r="O204" i="12"/>
  <c r="O205" i="12"/>
  <c r="O206" i="12"/>
  <c r="O207" i="12"/>
  <c r="O208" i="12"/>
  <c r="O209" i="12"/>
  <c r="O210" i="12"/>
  <c r="O211" i="12"/>
  <c r="O212" i="12"/>
  <c r="O213" i="12"/>
  <c r="O214" i="12"/>
  <c r="O215" i="12"/>
  <c r="O216" i="12"/>
  <c r="O217" i="12"/>
  <c r="O218" i="12"/>
  <c r="O219" i="12"/>
  <c r="O220" i="12"/>
  <c r="O221" i="12"/>
  <c r="O222" i="12"/>
  <c r="O223" i="12"/>
  <c r="O224" i="12"/>
  <c r="O225" i="12"/>
  <c r="O226" i="12"/>
  <c r="O227" i="12"/>
  <c r="O228" i="12"/>
  <c r="O229" i="12"/>
  <c r="O230" i="12"/>
  <c r="O231" i="12"/>
  <c r="O232" i="12"/>
  <c r="O233" i="12"/>
  <c r="O234" i="12"/>
  <c r="O235" i="12"/>
  <c r="O236" i="12"/>
  <c r="O237" i="12"/>
  <c r="O238" i="12"/>
  <c r="O239" i="12"/>
  <c r="O240" i="12"/>
  <c r="O241" i="12"/>
  <c r="O242" i="12"/>
  <c r="O243" i="12"/>
  <c r="O244" i="12"/>
  <c r="O245" i="12"/>
  <c r="O246" i="12"/>
  <c r="O247" i="12"/>
  <c r="O248" i="12"/>
  <c r="O249" i="12"/>
  <c r="O250" i="12"/>
  <c r="O251" i="12"/>
  <c r="O252" i="12"/>
  <c r="O253" i="12"/>
  <c r="O254" i="12"/>
  <c r="O255" i="12"/>
  <c r="O256" i="12"/>
  <c r="O257" i="12"/>
  <c r="O258" i="12"/>
  <c r="O259" i="12"/>
  <c r="O260" i="12"/>
  <c r="O261" i="12"/>
  <c r="O262" i="12"/>
  <c r="O263" i="12"/>
  <c r="O264" i="12"/>
  <c r="O265" i="12"/>
  <c r="O266" i="12"/>
  <c r="O267" i="12"/>
  <c r="O268" i="12"/>
  <c r="O269" i="12"/>
  <c r="O270" i="12"/>
  <c r="O271" i="12"/>
  <c r="O272" i="12"/>
  <c r="O273" i="12"/>
  <c r="O274" i="12"/>
  <c r="O275" i="12"/>
  <c r="O276" i="12"/>
  <c r="O277" i="12"/>
  <c r="O278" i="12"/>
  <c r="O279" i="12"/>
  <c r="O280" i="12"/>
  <c r="O281" i="12"/>
  <c r="O282" i="12"/>
  <c r="O283" i="12"/>
  <c r="O284" i="12"/>
  <c r="O285" i="12"/>
  <c r="O286" i="12"/>
  <c r="O287" i="12"/>
  <c r="O288" i="12"/>
  <c r="O289" i="12"/>
  <c r="O290" i="12"/>
  <c r="O291" i="12"/>
  <c r="O292" i="12"/>
  <c r="O293" i="12"/>
  <c r="O294" i="12"/>
  <c r="O295" i="12"/>
  <c r="O296" i="12"/>
  <c r="O297" i="12"/>
  <c r="O298" i="12"/>
  <c r="O299" i="12"/>
  <c r="O300" i="12"/>
  <c r="O301" i="12"/>
  <c r="O302" i="12"/>
  <c r="O303" i="12"/>
  <c r="O304" i="12"/>
  <c r="O305" i="12"/>
  <c r="O306" i="12"/>
  <c r="O307" i="12"/>
  <c r="O308" i="12"/>
  <c r="O309" i="12"/>
  <c r="O310" i="12"/>
  <c r="O311" i="12"/>
  <c r="O312" i="12"/>
  <c r="O313" i="12"/>
  <c r="O314" i="12"/>
  <c r="O315" i="12"/>
  <c r="O316" i="12"/>
  <c r="O317" i="12"/>
  <c r="O318" i="12"/>
  <c r="O319" i="12"/>
  <c r="O320" i="12"/>
  <c r="O321" i="12"/>
  <c r="O322" i="12"/>
  <c r="O323" i="12"/>
  <c r="O324" i="12"/>
  <c r="O325" i="12"/>
  <c r="O326" i="12"/>
  <c r="O327" i="12"/>
  <c r="O328" i="12"/>
  <c r="O329" i="12"/>
  <c r="O330" i="12"/>
  <c r="O331" i="12"/>
  <c r="O332" i="12"/>
  <c r="O333" i="12"/>
  <c r="O334" i="12"/>
  <c r="O335" i="12"/>
  <c r="O336" i="12"/>
  <c r="O337" i="12"/>
  <c r="O338" i="12"/>
  <c r="O339" i="12"/>
  <c r="O340" i="12"/>
  <c r="O341" i="12"/>
  <c r="O342" i="12"/>
  <c r="O343" i="12"/>
  <c r="O344" i="12"/>
  <c r="O345" i="12"/>
  <c r="O346" i="12"/>
  <c r="O347" i="12"/>
  <c r="O348" i="12"/>
  <c r="O349" i="12"/>
  <c r="O350" i="12"/>
  <c r="O351" i="12"/>
  <c r="O352" i="12"/>
  <c r="O353" i="12"/>
  <c r="O354" i="12"/>
  <c r="O355" i="12"/>
  <c r="O356" i="12"/>
  <c r="O357" i="12"/>
  <c r="O358" i="12"/>
  <c r="O359" i="12"/>
  <c r="O360" i="12"/>
  <c r="O361" i="12"/>
  <c r="O362" i="12"/>
  <c r="O363" i="12"/>
  <c r="O364" i="12"/>
  <c r="O365" i="12"/>
  <c r="O366" i="12"/>
  <c r="O367" i="12"/>
  <c r="O368" i="12"/>
  <c r="O369" i="12"/>
  <c r="O370" i="12"/>
  <c r="O371" i="12"/>
  <c r="O372" i="12"/>
  <c r="O373" i="12"/>
  <c r="O374" i="12"/>
  <c r="O375" i="12"/>
  <c r="O376" i="12"/>
  <c r="O377" i="12"/>
  <c r="O378" i="12"/>
  <c r="O379" i="12"/>
  <c r="O380" i="12"/>
  <c r="O381" i="12"/>
  <c r="O382" i="12"/>
  <c r="O383" i="12"/>
  <c r="O384" i="12"/>
  <c r="O385" i="12"/>
  <c r="O386" i="12"/>
  <c r="O387" i="12"/>
  <c r="O388" i="12"/>
  <c r="O389" i="12"/>
  <c r="O390" i="12"/>
  <c r="O391" i="12"/>
  <c r="O392" i="12"/>
  <c r="O393" i="12"/>
  <c r="O394" i="12"/>
  <c r="O395" i="12"/>
  <c r="O396" i="12"/>
  <c r="O397" i="12"/>
  <c r="O398" i="12"/>
  <c r="O399" i="12"/>
  <c r="O400" i="12"/>
  <c r="O401" i="12"/>
  <c r="O402" i="12"/>
  <c r="O403" i="12"/>
  <c r="O404" i="12"/>
  <c r="O405" i="12"/>
  <c r="O406" i="12"/>
  <c r="O407" i="12"/>
  <c r="O408" i="12"/>
  <c r="O409" i="12"/>
  <c r="O410" i="12"/>
  <c r="O411" i="12"/>
  <c r="O412" i="12"/>
  <c r="O413" i="12"/>
  <c r="O414" i="12"/>
  <c r="O415" i="12"/>
  <c r="O416" i="12"/>
  <c r="O417" i="12"/>
  <c r="O418" i="12"/>
  <c r="O419" i="12"/>
  <c r="O420" i="12"/>
  <c r="O421" i="12"/>
  <c r="O422" i="12"/>
  <c r="O423" i="12"/>
  <c r="O424" i="12"/>
  <c r="O425" i="12"/>
  <c r="O426" i="12"/>
  <c r="O427" i="12"/>
  <c r="O428" i="12"/>
  <c r="O429" i="12"/>
  <c r="O430" i="12"/>
  <c r="O431" i="12"/>
  <c r="O432" i="12"/>
  <c r="O433" i="12"/>
  <c r="O434" i="12"/>
  <c r="O435" i="12"/>
  <c r="O436" i="12"/>
  <c r="O437" i="12"/>
  <c r="O438" i="12"/>
  <c r="O439" i="12"/>
  <c r="O440" i="12"/>
  <c r="O441" i="12"/>
  <c r="O442" i="12"/>
  <c r="O443" i="12"/>
  <c r="O444" i="12"/>
  <c r="O445" i="12"/>
  <c r="O446" i="12"/>
  <c r="O447" i="12"/>
  <c r="O448" i="12"/>
  <c r="O449" i="12"/>
  <c r="O450" i="12"/>
  <c r="O451" i="12"/>
  <c r="O452" i="12"/>
  <c r="O453" i="12"/>
  <c r="O454" i="12"/>
  <c r="O455" i="12"/>
  <c r="O456" i="12"/>
  <c r="O457" i="12"/>
  <c r="O458" i="12"/>
  <c r="O459" i="12"/>
  <c r="O460" i="12"/>
  <c r="O461" i="12"/>
  <c r="O462" i="12"/>
  <c r="O463" i="12"/>
  <c r="O464" i="12"/>
  <c r="O465" i="12"/>
  <c r="O466" i="12"/>
  <c r="O467" i="12"/>
  <c r="O468" i="12"/>
  <c r="O469" i="12"/>
  <c r="O470" i="12"/>
  <c r="O471" i="12"/>
  <c r="O472" i="12"/>
  <c r="O473" i="12"/>
  <c r="O474" i="12"/>
  <c r="O475" i="12"/>
  <c r="O476" i="12"/>
  <c r="O477" i="12"/>
  <c r="O478" i="12"/>
  <c r="O479" i="12"/>
  <c r="O480" i="12"/>
  <c r="O481" i="12"/>
  <c r="O482" i="12"/>
  <c r="O483" i="12"/>
  <c r="O484" i="12"/>
  <c r="O485" i="12"/>
  <c r="O486" i="12"/>
  <c r="O487" i="12"/>
  <c r="O488" i="12"/>
  <c r="O489" i="12"/>
  <c r="O490" i="12"/>
  <c r="O491" i="12"/>
  <c r="O492" i="12"/>
  <c r="O493" i="12"/>
  <c r="O494" i="12"/>
  <c r="O495" i="12"/>
  <c r="O496" i="12"/>
  <c r="O497" i="12"/>
  <c r="O498" i="12"/>
  <c r="O499" i="12"/>
  <c r="O500" i="12"/>
  <c r="O501" i="12"/>
  <c r="O502" i="12"/>
  <c r="O503" i="12"/>
  <c r="O504" i="12"/>
  <c r="O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15" i="12"/>
  <c r="N116" i="12"/>
  <c r="N117" i="12"/>
  <c r="N118" i="12"/>
  <c r="N119" i="12"/>
  <c r="N120" i="12"/>
  <c r="N121" i="12"/>
  <c r="N122" i="12"/>
  <c r="N123" i="12"/>
  <c r="N124" i="12"/>
  <c r="N125" i="12"/>
  <c r="N126" i="12"/>
  <c r="N127" i="12"/>
  <c r="N128" i="12"/>
  <c r="N129" i="12"/>
  <c r="N130" i="12"/>
  <c r="N131" i="12"/>
  <c r="N132" i="12"/>
  <c r="N133" i="12"/>
  <c r="N134" i="12"/>
  <c r="N135" i="12"/>
  <c r="N136" i="12"/>
  <c r="N137" i="12"/>
  <c r="N138" i="12"/>
  <c r="N139" i="12"/>
  <c r="N140" i="12"/>
  <c r="N141" i="12"/>
  <c r="N142" i="12"/>
  <c r="N143" i="12"/>
  <c r="N144" i="12"/>
  <c r="N145" i="12"/>
  <c r="N146" i="12"/>
  <c r="N147" i="12"/>
  <c r="N148" i="12"/>
  <c r="N149" i="12"/>
  <c r="N150" i="12"/>
  <c r="N151" i="12"/>
  <c r="N152" i="12"/>
  <c r="N153" i="12"/>
  <c r="N154" i="12"/>
  <c r="N155" i="12"/>
  <c r="N156" i="12"/>
  <c r="N157" i="12"/>
  <c r="N158" i="12"/>
  <c r="N159" i="12"/>
  <c r="N160" i="12"/>
  <c r="N161" i="12"/>
  <c r="N162" i="12"/>
  <c r="N163" i="12"/>
  <c r="N164" i="12"/>
  <c r="N165" i="12"/>
  <c r="N166" i="12"/>
  <c r="N167" i="12"/>
  <c r="N168" i="12"/>
  <c r="N169" i="12"/>
  <c r="N170" i="12"/>
  <c r="N171" i="12"/>
  <c r="N172" i="12"/>
  <c r="N173" i="12"/>
  <c r="N174" i="12"/>
  <c r="N175" i="12"/>
  <c r="N176" i="12"/>
  <c r="N177" i="12"/>
  <c r="N178" i="12"/>
  <c r="N179" i="12"/>
  <c r="N180" i="12"/>
  <c r="N181" i="12"/>
  <c r="N182" i="12"/>
  <c r="N183" i="12"/>
  <c r="N184" i="12"/>
  <c r="N185" i="12"/>
  <c r="N186" i="12"/>
  <c r="N187" i="12"/>
  <c r="N188" i="12"/>
  <c r="N189" i="12"/>
  <c r="N190" i="12"/>
  <c r="N191" i="12"/>
  <c r="N192" i="12"/>
  <c r="N193" i="12"/>
  <c r="N194" i="12"/>
  <c r="N195" i="12"/>
  <c r="N196" i="12"/>
  <c r="N197" i="12"/>
  <c r="N198" i="12"/>
  <c r="N199" i="12"/>
  <c r="N200" i="12"/>
  <c r="N201" i="12"/>
  <c r="N202" i="12"/>
  <c r="N203" i="12"/>
  <c r="N204" i="12"/>
  <c r="N205" i="12"/>
  <c r="N206" i="12"/>
  <c r="N207" i="12"/>
  <c r="N208" i="12"/>
  <c r="N209" i="12"/>
  <c r="N210" i="12"/>
  <c r="N211" i="12"/>
  <c r="N212" i="12"/>
  <c r="N213" i="12"/>
  <c r="N214" i="12"/>
  <c r="N215" i="12"/>
  <c r="N216" i="12"/>
  <c r="N217" i="12"/>
  <c r="N218" i="12"/>
  <c r="N219" i="12"/>
  <c r="N220" i="12"/>
  <c r="N221" i="12"/>
  <c r="N222" i="12"/>
  <c r="N223" i="12"/>
  <c r="N224" i="12"/>
  <c r="N225" i="12"/>
  <c r="N226" i="12"/>
  <c r="N227" i="12"/>
  <c r="N228" i="12"/>
  <c r="N229" i="12"/>
  <c r="N230" i="12"/>
  <c r="N231" i="12"/>
  <c r="N232" i="12"/>
  <c r="N233" i="12"/>
  <c r="N234" i="12"/>
  <c r="N235" i="12"/>
  <c r="N236" i="12"/>
  <c r="N237" i="12"/>
  <c r="N238" i="12"/>
  <c r="N239" i="12"/>
  <c r="N240" i="12"/>
  <c r="N241" i="12"/>
  <c r="N242" i="12"/>
  <c r="N243" i="12"/>
  <c r="N244" i="12"/>
  <c r="N245" i="12"/>
  <c r="N246" i="12"/>
  <c r="N247" i="12"/>
  <c r="N248" i="12"/>
  <c r="N249" i="12"/>
  <c r="N250" i="12"/>
  <c r="N251" i="12"/>
  <c r="N252" i="12"/>
  <c r="N253" i="12"/>
  <c r="N254" i="12"/>
  <c r="N255" i="12"/>
  <c r="N256" i="12"/>
  <c r="N257" i="12"/>
  <c r="N258" i="12"/>
  <c r="N259" i="12"/>
  <c r="N260" i="12"/>
  <c r="N261" i="12"/>
  <c r="N262" i="12"/>
  <c r="N263" i="12"/>
  <c r="N264" i="12"/>
  <c r="N265" i="12"/>
  <c r="N266" i="12"/>
  <c r="N267" i="12"/>
  <c r="N268" i="12"/>
  <c r="N269" i="12"/>
  <c r="N270" i="12"/>
  <c r="N271" i="12"/>
  <c r="N272" i="12"/>
  <c r="N273" i="12"/>
  <c r="N274" i="12"/>
  <c r="N275" i="12"/>
  <c r="N276" i="12"/>
  <c r="N277" i="12"/>
  <c r="N278" i="12"/>
  <c r="N279" i="12"/>
  <c r="N280" i="12"/>
  <c r="N281" i="12"/>
  <c r="N282" i="12"/>
  <c r="N283" i="12"/>
  <c r="N284" i="12"/>
  <c r="N285" i="12"/>
  <c r="N286" i="12"/>
  <c r="N287" i="12"/>
  <c r="N288" i="12"/>
  <c r="N289" i="12"/>
  <c r="N290" i="12"/>
  <c r="N291" i="12"/>
  <c r="N292" i="12"/>
  <c r="N293" i="12"/>
  <c r="N294" i="12"/>
  <c r="N295" i="12"/>
  <c r="N296" i="12"/>
  <c r="N297" i="12"/>
  <c r="N298" i="12"/>
  <c r="N299" i="12"/>
  <c r="N300" i="12"/>
  <c r="N301" i="12"/>
  <c r="N302" i="12"/>
  <c r="N303" i="12"/>
  <c r="N304" i="12"/>
  <c r="N305" i="12"/>
  <c r="N306" i="12"/>
  <c r="N307" i="12"/>
  <c r="N308" i="12"/>
  <c r="N309" i="12"/>
  <c r="N310" i="12"/>
  <c r="N311" i="12"/>
  <c r="N312" i="12"/>
  <c r="N313" i="12"/>
  <c r="N314" i="12"/>
  <c r="N315" i="12"/>
  <c r="N316" i="12"/>
  <c r="N317" i="12"/>
  <c r="N318" i="12"/>
  <c r="N319" i="12"/>
  <c r="N320" i="12"/>
  <c r="N321" i="12"/>
  <c r="N322" i="12"/>
  <c r="N323" i="12"/>
  <c r="N324" i="12"/>
  <c r="N325" i="12"/>
  <c r="N326" i="12"/>
  <c r="N327" i="12"/>
  <c r="N328" i="12"/>
  <c r="N329" i="12"/>
  <c r="N330" i="12"/>
  <c r="N331" i="12"/>
  <c r="N332" i="12"/>
  <c r="N333" i="12"/>
  <c r="N334" i="12"/>
  <c r="N335" i="12"/>
  <c r="N336" i="12"/>
  <c r="N337" i="12"/>
  <c r="N338" i="12"/>
  <c r="N339" i="12"/>
  <c r="N340" i="12"/>
  <c r="N341" i="12"/>
  <c r="N342" i="12"/>
  <c r="N343" i="12"/>
  <c r="N344" i="12"/>
  <c r="N345" i="12"/>
  <c r="N346" i="12"/>
  <c r="N347" i="12"/>
  <c r="N348" i="12"/>
  <c r="N349" i="12"/>
  <c r="N350" i="12"/>
  <c r="N351" i="12"/>
  <c r="N352" i="12"/>
  <c r="N353" i="12"/>
  <c r="N354" i="12"/>
  <c r="N355" i="12"/>
  <c r="N356" i="12"/>
  <c r="N357" i="12"/>
  <c r="N358" i="12"/>
  <c r="N359" i="12"/>
  <c r="N360" i="12"/>
  <c r="N361" i="12"/>
  <c r="N362" i="12"/>
  <c r="N363" i="12"/>
  <c r="N364" i="12"/>
  <c r="N365" i="12"/>
  <c r="N366" i="12"/>
  <c r="N367" i="12"/>
  <c r="N368" i="12"/>
  <c r="N369" i="12"/>
  <c r="N370" i="12"/>
  <c r="N371" i="12"/>
  <c r="N372" i="12"/>
  <c r="N373" i="12"/>
  <c r="N374" i="12"/>
  <c r="N375" i="12"/>
  <c r="N376" i="12"/>
  <c r="N377" i="12"/>
  <c r="N378" i="12"/>
  <c r="N379" i="12"/>
  <c r="N380" i="12"/>
  <c r="N381" i="12"/>
  <c r="N382" i="12"/>
  <c r="N383" i="12"/>
  <c r="N384" i="12"/>
  <c r="N385" i="12"/>
  <c r="N386" i="12"/>
  <c r="N387" i="12"/>
  <c r="N388" i="12"/>
  <c r="N389" i="12"/>
  <c r="N390" i="12"/>
  <c r="N391" i="12"/>
  <c r="N392" i="12"/>
  <c r="N393" i="12"/>
  <c r="N394" i="12"/>
  <c r="N395" i="12"/>
  <c r="N396" i="12"/>
  <c r="N397" i="12"/>
  <c r="N398" i="12"/>
  <c r="N399" i="12"/>
  <c r="N400" i="12"/>
  <c r="N401" i="12"/>
  <c r="N402" i="12"/>
  <c r="N403" i="12"/>
  <c r="N404" i="12"/>
  <c r="N405" i="12"/>
  <c r="N406" i="12"/>
  <c r="N407" i="12"/>
  <c r="N408" i="12"/>
  <c r="N409" i="12"/>
  <c r="N410" i="12"/>
  <c r="N411" i="12"/>
  <c r="N412" i="12"/>
  <c r="N413" i="12"/>
  <c r="N414" i="12"/>
  <c r="N415" i="12"/>
  <c r="N416" i="12"/>
  <c r="N417" i="12"/>
  <c r="N418" i="12"/>
  <c r="N419" i="12"/>
  <c r="N420" i="12"/>
  <c r="N421" i="12"/>
  <c r="N422" i="12"/>
  <c r="N423" i="12"/>
  <c r="N424" i="12"/>
  <c r="N425" i="12"/>
  <c r="N426" i="12"/>
  <c r="N427" i="12"/>
  <c r="N428" i="12"/>
  <c r="N429" i="12"/>
  <c r="N430" i="12"/>
  <c r="N431" i="12"/>
  <c r="N432" i="12"/>
  <c r="N433" i="12"/>
  <c r="N434" i="12"/>
  <c r="N435" i="12"/>
  <c r="N436" i="12"/>
  <c r="N437" i="12"/>
  <c r="N438" i="12"/>
  <c r="N439" i="12"/>
  <c r="N440" i="12"/>
  <c r="N441" i="12"/>
  <c r="N442" i="12"/>
  <c r="N443" i="12"/>
  <c r="N444" i="12"/>
  <c r="N445" i="12"/>
  <c r="N446" i="12"/>
  <c r="N447" i="12"/>
  <c r="N448" i="12"/>
  <c r="N449" i="12"/>
  <c r="N450" i="12"/>
  <c r="N451" i="12"/>
  <c r="N452" i="12"/>
  <c r="N453" i="12"/>
  <c r="N454" i="12"/>
  <c r="N455" i="12"/>
  <c r="N456" i="12"/>
  <c r="N457" i="12"/>
  <c r="N458" i="12"/>
  <c r="N459" i="12"/>
  <c r="N460" i="12"/>
  <c r="N461" i="12"/>
  <c r="N462" i="12"/>
  <c r="N463" i="12"/>
  <c r="N464" i="12"/>
  <c r="N465" i="12"/>
  <c r="N466" i="12"/>
  <c r="N467" i="12"/>
  <c r="N468" i="12"/>
  <c r="N469" i="12"/>
  <c r="N470" i="12"/>
  <c r="N471" i="12"/>
  <c r="N472" i="12"/>
  <c r="N473" i="12"/>
  <c r="N474" i="12"/>
  <c r="N475" i="12"/>
  <c r="N476" i="12"/>
  <c r="N477" i="12"/>
  <c r="N478" i="12"/>
  <c r="N479" i="12"/>
  <c r="N480" i="12"/>
  <c r="N481" i="12"/>
  <c r="N482" i="12"/>
  <c r="N483" i="12"/>
  <c r="N484" i="12"/>
  <c r="N485" i="12"/>
  <c r="N486" i="12"/>
  <c r="N487" i="12"/>
  <c r="N488" i="12"/>
  <c r="N489" i="12"/>
  <c r="N490" i="12"/>
  <c r="N491" i="12"/>
  <c r="N492" i="12"/>
  <c r="N493" i="12"/>
  <c r="N494" i="12"/>
  <c r="N495" i="12"/>
  <c r="N496" i="12"/>
  <c r="N497" i="12"/>
  <c r="N498" i="12"/>
  <c r="N499" i="12"/>
  <c r="N500" i="12"/>
  <c r="N501" i="12"/>
  <c r="N502" i="12"/>
  <c r="N503" i="12"/>
  <c r="N504" i="12"/>
  <c r="N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73" i="12"/>
  <c r="M74" i="12"/>
  <c r="M75" i="12"/>
  <c r="M76" i="12"/>
  <c r="M77" i="12"/>
  <c r="M78" i="12"/>
  <c r="M79" i="12"/>
  <c r="M80" i="12"/>
  <c r="M81" i="12"/>
  <c r="M82" i="12"/>
  <c r="M83" i="12"/>
  <c r="M84" i="12"/>
  <c r="M85" i="12"/>
  <c r="M86" i="12"/>
  <c r="M87" i="12"/>
  <c r="M88" i="12"/>
  <c r="M89" i="12"/>
  <c r="M90" i="12"/>
  <c r="M91" i="12"/>
  <c r="M92" i="12"/>
  <c r="M93" i="12"/>
  <c r="M94" i="12"/>
  <c r="M95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15" i="12"/>
  <c r="M116" i="12"/>
  <c r="M117" i="12"/>
  <c r="M118" i="12"/>
  <c r="M119" i="12"/>
  <c r="M120" i="12"/>
  <c r="M121" i="12"/>
  <c r="M122" i="12"/>
  <c r="M123" i="12"/>
  <c r="M124" i="12"/>
  <c r="M125" i="12"/>
  <c r="M126" i="12"/>
  <c r="M127" i="12"/>
  <c r="M128" i="12"/>
  <c r="M129" i="12"/>
  <c r="M130" i="12"/>
  <c r="M131" i="12"/>
  <c r="M132" i="12"/>
  <c r="M133" i="12"/>
  <c r="M134" i="12"/>
  <c r="M135" i="12"/>
  <c r="M136" i="12"/>
  <c r="M137" i="12"/>
  <c r="M138" i="12"/>
  <c r="M139" i="12"/>
  <c r="M140" i="12"/>
  <c r="M141" i="12"/>
  <c r="M142" i="12"/>
  <c r="M143" i="12"/>
  <c r="M144" i="12"/>
  <c r="M145" i="12"/>
  <c r="M146" i="12"/>
  <c r="M147" i="12"/>
  <c r="M148" i="12"/>
  <c r="M149" i="12"/>
  <c r="M150" i="12"/>
  <c r="M151" i="12"/>
  <c r="M152" i="12"/>
  <c r="M153" i="12"/>
  <c r="M154" i="12"/>
  <c r="M155" i="12"/>
  <c r="M156" i="12"/>
  <c r="M157" i="12"/>
  <c r="M158" i="12"/>
  <c r="M159" i="12"/>
  <c r="M160" i="12"/>
  <c r="M161" i="12"/>
  <c r="M162" i="12"/>
  <c r="M163" i="12"/>
  <c r="M164" i="12"/>
  <c r="M165" i="12"/>
  <c r="M166" i="12"/>
  <c r="M167" i="12"/>
  <c r="M168" i="12"/>
  <c r="M169" i="12"/>
  <c r="M170" i="12"/>
  <c r="M171" i="12"/>
  <c r="M172" i="12"/>
  <c r="M173" i="12"/>
  <c r="M174" i="12"/>
  <c r="M175" i="12"/>
  <c r="M176" i="12"/>
  <c r="M177" i="12"/>
  <c r="M178" i="12"/>
  <c r="M179" i="12"/>
  <c r="M180" i="12"/>
  <c r="M181" i="12"/>
  <c r="M182" i="12"/>
  <c r="M183" i="12"/>
  <c r="M184" i="12"/>
  <c r="M185" i="12"/>
  <c r="M186" i="12"/>
  <c r="M187" i="12"/>
  <c r="M188" i="12"/>
  <c r="M189" i="12"/>
  <c r="M190" i="12"/>
  <c r="M191" i="12"/>
  <c r="M192" i="12"/>
  <c r="M193" i="12"/>
  <c r="M194" i="12"/>
  <c r="M195" i="12"/>
  <c r="M196" i="12"/>
  <c r="M197" i="12"/>
  <c r="M198" i="12"/>
  <c r="M199" i="12"/>
  <c r="M200" i="12"/>
  <c r="M201" i="12"/>
  <c r="M202" i="12"/>
  <c r="M203" i="12"/>
  <c r="M204" i="12"/>
  <c r="M205" i="12"/>
  <c r="M206" i="12"/>
  <c r="M207" i="12"/>
  <c r="M208" i="12"/>
  <c r="M209" i="12"/>
  <c r="M210" i="12"/>
  <c r="M211" i="12"/>
  <c r="M212" i="12"/>
  <c r="M213" i="12"/>
  <c r="M214" i="12"/>
  <c r="M215" i="12"/>
  <c r="M216" i="12"/>
  <c r="M217" i="12"/>
  <c r="M218" i="12"/>
  <c r="M219" i="12"/>
  <c r="M220" i="12"/>
  <c r="M221" i="12"/>
  <c r="M222" i="12"/>
  <c r="M223" i="12"/>
  <c r="M224" i="12"/>
  <c r="M225" i="12"/>
  <c r="M226" i="12"/>
  <c r="M227" i="12"/>
  <c r="M228" i="12"/>
  <c r="M229" i="12"/>
  <c r="M230" i="12"/>
  <c r="M231" i="12"/>
  <c r="M232" i="12"/>
  <c r="M233" i="12"/>
  <c r="M234" i="12"/>
  <c r="M235" i="12"/>
  <c r="M236" i="12"/>
  <c r="M237" i="12"/>
  <c r="M238" i="12"/>
  <c r="M239" i="12"/>
  <c r="M240" i="12"/>
  <c r="M241" i="12"/>
  <c r="M242" i="12"/>
  <c r="M243" i="12"/>
  <c r="M244" i="12"/>
  <c r="M245" i="12"/>
  <c r="M246" i="12"/>
  <c r="M247" i="12"/>
  <c r="M248" i="12"/>
  <c r="M249" i="12"/>
  <c r="M250" i="12"/>
  <c r="M251" i="12"/>
  <c r="M252" i="12"/>
  <c r="M253" i="12"/>
  <c r="M254" i="12"/>
  <c r="M255" i="12"/>
  <c r="M256" i="12"/>
  <c r="M257" i="12"/>
  <c r="M258" i="12"/>
  <c r="M259" i="12"/>
  <c r="M260" i="12"/>
  <c r="M261" i="12"/>
  <c r="M262" i="12"/>
  <c r="M263" i="12"/>
  <c r="M264" i="12"/>
  <c r="M265" i="12"/>
  <c r="M266" i="12"/>
  <c r="M267" i="12"/>
  <c r="M268" i="12"/>
  <c r="M269" i="12"/>
  <c r="M270" i="12"/>
  <c r="M271" i="12"/>
  <c r="M272" i="12"/>
  <c r="M273" i="12"/>
  <c r="M274" i="12"/>
  <c r="M275" i="12"/>
  <c r="M276" i="12"/>
  <c r="M277" i="12"/>
  <c r="M278" i="12"/>
  <c r="M279" i="12"/>
  <c r="M280" i="12"/>
  <c r="M281" i="12"/>
  <c r="M282" i="12"/>
  <c r="M283" i="12"/>
  <c r="M284" i="12"/>
  <c r="M285" i="12"/>
  <c r="M286" i="12"/>
  <c r="M287" i="12"/>
  <c r="M288" i="12"/>
  <c r="M289" i="12"/>
  <c r="M290" i="12"/>
  <c r="M291" i="12"/>
  <c r="M292" i="12"/>
  <c r="M293" i="12"/>
  <c r="M294" i="12"/>
  <c r="M295" i="12"/>
  <c r="M296" i="12"/>
  <c r="M297" i="12"/>
  <c r="M298" i="12"/>
  <c r="M299" i="12"/>
  <c r="M300" i="12"/>
  <c r="M301" i="12"/>
  <c r="M302" i="12"/>
  <c r="M303" i="12"/>
  <c r="M304" i="12"/>
  <c r="M305" i="12"/>
  <c r="M306" i="12"/>
  <c r="M307" i="12"/>
  <c r="M308" i="12"/>
  <c r="M309" i="12"/>
  <c r="M310" i="12"/>
  <c r="M311" i="12"/>
  <c r="M312" i="12"/>
  <c r="M313" i="12"/>
  <c r="M314" i="12"/>
  <c r="M315" i="12"/>
  <c r="M316" i="12"/>
  <c r="M317" i="12"/>
  <c r="M318" i="12"/>
  <c r="M319" i="12"/>
  <c r="M320" i="12"/>
  <c r="M321" i="12"/>
  <c r="M322" i="12"/>
  <c r="M323" i="12"/>
  <c r="M324" i="12"/>
  <c r="M325" i="12"/>
  <c r="M326" i="12"/>
  <c r="M327" i="12"/>
  <c r="M328" i="12"/>
  <c r="M329" i="12"/>
  <c r="M330" i="12"/>
  <c r="M331" i="12"/>
  <c r="M332" i="12"/>
  <c r="M333" i="12"/>
  <c r="M334" i="12"/>
  <c r="M335" i="12"/>
  <c r="M336" i="12"/>
  <c r="M337" i="12"/>
  <c r="M338" i="12"/>
  <c r="M339" i="12"/>
  <c r="M340" i="12"/>
  <c r="M341" i="12"/>
  <c r="M342" i="12"/>
  <c r="M343" i="12"/>
  <c r="M344" i="12"/>
  <c r="M345" i="12"/>
  <c r="M346" i="12"/>
  <c r="M347" i="12"/>
  <c r="M348" i="12"/>
  <c r="M349" i="12"/>
  <c r="M350" i="12"/>
  <c r="M351" i="12"/>
  <c r="M352" i="12"/>
  <c r="M353" i="12"/>
  <c r="M354" i="12"/>
  <c r="M355" i="12"/>
  <c r="M356" i="12"/>
  <c r="M357" i="12"/>
  <c r="M358" i="12"/>
  <c r="M359" i="12"/>
  <c r="M360" i="12"/>
  <c r="M361" i="12"/>
  <c r="M362" i="12"/>
  <c r="M363" i="12"/>
  <c r="M364" i="12"/>
  <c r="M365" i="12"/>
  <c r="M366" i="12"/>
  <c r="M367" i="12"/>
  <c r="M368" i="12"/>
  <c r="M369" i="12"/>
  <c r="M370" i="12"/>
  <c r="M371" i="12"/>
  <c r="M372" i="12"/>
  <c r="M373" i="12"/>
  <c r="M374" i="12"/>
  <c r="M375" i="12"/>
  <c r="M376" i="12"/>
  <c r="M377" i="12"/>
  <c r="M378" i="12"/>
  <c r="M379" i="12"/>
  <c r="M380" i="12"/>
  <c r="M381" i="12"/>
  <c r="M382" i="12"/>
  <c r="M383" i="12"/>
  <c r="M384" i="12"/>
  <c r="M385" i="12"/>
  <c r="M386" i="12"/>
  <c r="M387" i="12"/>
  <c r="M388" i="12"/>
  <c r="M389" i="12"/>
  <c r="M390" i="12"/>
  <c r="M391" i="12"/>
  <c r="M392" i="12"/>
  <c r="M393" i="12"/>
  <c r="M394" i="12"/>
  <c r="M395" i="12"/>
  <c r="M396" i="12"/>
  <c r="M397" i="12"/>
  <c r="M398" i="12"/>
  <c r="M399" i="12"/>
  <c r="M400" i="12"/>
  <c r="M401" i="12"/>
  <c r="M402" i="12"/>
  <c r="M403" i="12"/>
  <c r="M404" i="12"/>
  <c r="M405" i="12"/>
  <c r="M406" i="12"/>
  <c r="M407" i="12"/>
  <c r="M408" i="12"/>
  <c r="M409" i="12"/>
  <c r="M410" i="12"/>
  <c r="M411" i="12"/>
  <c r="M412" i="12"/>
  <c r="M413" i="12"/>
  <c r="M414" i="12"/>
  <c r="M415" i="12"/>
  <c r="M416" i="12"/>
  <c r="M417" i="12"/>
  <c r="M418" i="12"/>
  <c r="M419" i="12"/>
  <c r="M420" i="12"/>
  <c r="M421" i="12"/>
  <c r="M422" i="12"/>
  <c r="M423" i="12"/>
  <c r="M424" i="12"/>
  <c r="M425" i="12"/>
  <c r="M426" i="12"/>
  <c r="M427" i="12"/>
  <c r="M428" i="12"/>
  <c r="M429" i="12"/>
  <c r="M430" i="12"/>
  <c r="M431" i="12"/>
  <c r="M432" i="12"/>
  <c r="M433" i="12"/>
  <c r="M434" i="12"/>
  <c r="M435" i="12"/>
  <c r="M436" i="12"/>
  <c r="M437" i="12"/>
  <c r="M438" i="12"/>
  <c r="M439" i="12"/>
  <c r="M440" i="12"/>
  <c r="M441" i="12"/>
  <c r="M442" i="12"/>
  <c r="M443" i="12"/>
  <c r="M444" i="12"/>
  <c r="M445" i="12"/>
  <c r="M446" i="12"/>
  <c r="M447" i="12"/>
  <c r="M448" i="12"/>
  <c r="M449" i="12"/>
  <c r="M450" i="12"/>
  <c r="M451" i="12"/>
  <c r="M452" i="12"/>
  <c r="M453" i="12"/>
  <c r="M454" i="12"/>
  <c r="M455" i="12"/>
  <c r="M456" i="12"/>
  <c r="M457" i="12"/>
  <c r="M458" i="12"/>
  <c r="M459" i="12"/>
  <c r="M460" i="12"/>
  <c r="M461" i="12"/>
  <c r="M462" i="12"/>
  <c r="M463" i="12"/>
  <c r="M464" i="12"/>
  <c r="M465" i="12"/>
  <c r="M466" i="12"/>
  <c r="M467" i="12"/>
  <c r="M468" i="12"/>
  <c r="M469" i="12"/>
  <c r="M470" i="12"/>
  <c r="M471" i="12"/>
  <c r="M472" i="12"/>
  <c r="M473" i="12"/>
  <c r="M474" i="12"/>
  <c r="M475" i="12"/>
  <c r="M476" i="12"/>
  <c r="M477" i="12"/>
  <c r="M478" i="12"/>
  <c r="M479" i="12"/>
  <c r="M480" i="12"/>
  <c r="M481" i="12"/>
  <c r="M482" i="12"/>
  <c r="M483" i="12"/>
  <c r="M484" i="12"/>
  <c r="M485" i="12"/>
  <c r="M486" i="12"/>
  <c r="M487" i="12"/>
  <c r="M488" i="12"/>
  <c r="M489" i="12"/>
  <c r="M490" i="12"/>
  <c r="M491" i="12"/>
  <c r="M492" i="12"/>
  <c r="M493" i="12"/>
  <c r="M494" i="12"/>
  <c r="M495" i="12"/>
  <c r="M496" i="12"/>
  <c r="M497" i="12"/>
  <c r="M498" i="12"/>
  <c r="M499" i="12"/>
  <c r="M500" i="12"/>
  <c r="M501" i="12"/>
  <c r="M502" i="12"/>
  <c r="M503" i="12"/>
  <c r="M504" i="12"/>
  <c r="M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L242" i="12"/>
  <c r="L243" i="12"/>
  <c r="L244" i="12"/>
  <c r="L245" i="12"/>
  <c r="L246" i="12"/>
  <c r="L247" i="12"/>
  <c r="L248" i="12"/>
  <c r="L249" i="12"/>
  <c r="L250" i="12"/>
  <c r="L251" i="12"/>
  <c r="L252" i="12"/>
  <c r="L253" i="12"/>
  <c r="L254" i="12"/>
  <c r="L255" i="12"/>
  <c r="L256" i="12"/>
  <c r="L257" i="12"/>
  <c r="L258" i="12"/>
  <c r="L259" i="12"/>
  <c r="L260" i="12"/>
  <c r="L261" i="12"/>
  <c r="L262" i="12"/>
  <c r="L263" i="12"/>
  <c r="L264" i="12"/>
  <c r="L265" i="12"/>
  <c r="L266" i="12"/>
  <c r="L267" i="12"/>
  <c r="L268" i="12"/>
  <c r="L269" i="12"/>
  <c r="L270" i="12"/>
  <c r="L271" i="12"/>
  <c r="L272" i="12"/>
  <c r="L273" i="12"/>
  <c r="L274" i="12"/>
  <c r="L275" i="12"/>
  <c r="L276" i="12"/>
  <c r="L277" i="12"/>
  <c r="L278" i="12"/>
  <c r="L279" i="12"/>
  <c r="L280" i="12"/>
  <c r="L281" i="12"/>
  <c r="L282" i="12"/>
  <c r="L283" i="12"/>
  <c r="L284" i="12"/>
  <c r="L285" i="12"/>
  <c r="L286" i="12"/>
  <c r="L287" i="12"/>
  <c r="L288" i="12"/>
  <c r="L289" i="12"/>
  <c r="L290" i="12"/>
  <c r="L291" i="12"/>
  <c r="L292" i="12"/>
  <c r="L293" i="12"/>
  <c r="L294" i="12"/>
  <c r="L295" i="12"/>
  <c r="L296" i="12"/>
  <c r="L297" i="12"/>
  <c r="L298" i="12"/>
  <c r="L299" i="12"/>
  <c r="L300" i="12"/>
  <c r="L301" i="12"/>
  <c r="L302" i="12"/>
  <c r="L303" i="12"/>
  <c r="L304" i="12"/>
  <c r="L305" i="12"/>
  <c r="L306" i="12"/>
  <c r="L307" i="12"/>
  <c r="L308" i="12"/>
  <c r="L309" i="12"/>
  <c r="L310" i="12"/>
  <c r="L311" i="12"/>
  <c r="L312" i="12"/>
  <c r="L313" i="12"/>
  <c r="L314" i="12"/>
  <c r="L315" i="12"/>
  <c r="L316" i="12"/>
  <c r="L317" i="12"/>
  <c r="L318" i="12"/>
  <c r="L319" i="12"/>
  <c r="L320" i="12"/>
  <c r="L321" i="12"/>
  <c r="L322" i="12"/>
  <c r="L323" i="12"/>
  <c r="L324" i="12"/>
  <c r="L325" i="12"/>
  <c r="L326" i="12"/>
  <c r="L327" i="12"/>
  <c r="L328" i="12"/>
  <c r="L329" i="12"/>
  <c r="L330" i="12"/>
  <c r="L331" i="12"/>
  <c r="L332" i="12"/>
  <c r="L333" i="12"/>
  <c r="L334" i="12"/>
  <c r="L335" i="12"/>
  <c r="L336" i="12"/>
  <c r="L337" i="12"/>
  <c r="L338" i="12"/>
  <c r="L339" i="12"/>
  <c r="L340" i="12"/>
  <c r="L341" i="12"/>
  <c r="L342" i="12"/>
  <c r="L343" i="12"/>
  <c r="L344" i="12"/>
  <c r="L345" i="12"/>
  <c r="L346" i="12"/>
  <c r="L347" i="12"/>
  <c r="L348" i="12"/>
  <c r="L349" i="12"/>
  <c r="L350" i="12"/>
  <c r="L351" i="12"/>
  <c r="L352" i="12"/>
  <c r="L353" i="12"/>
  <c r="L354" i="12"/>
  <c r="L355" i="12"/>
  <c r="L356" i="12"/>
  <c r="L357" i="12"/>
  <c r="L358" i="12"/>
  <c r="L359" i="12"/>
  <c r="L360" i="12"/>
  <c r="L361" i="12"/>
  <c r="L362" i="12"/>
  <c r="L363" i="12"/>
  <c r="L364" i="12"/>
  <c r="L365" i="12"/>
  <c r="L366" i="12"/>
  <c r="L367" i="12"/>
  <c r="L368" i="12"/>
  <c r="L369" i="12"/>
  <c r="L370" i="12"/>
  <c r="L371" i="12"/>
  <c r="L372" i="12"/>
  <c r="L373" i="12"/>
  <c r="L374" i="12"/>
  <c r="L375" i="12"/>
  <c r="L376" i="12"/>
  <c r="L377" i="12"/>
  <c r="L378" i="12"/>
  <c r="L379" i="12"/>
  <c r="L380" i="12"/>
  <c r="L381" i="12"/>
  <c r="L382" i="12"/>
  <c r="L383" i="12"/>
  <c r="L384" i="12"/>
  <c r="L385" i="12"/>
  <c r="L386" i="12"/>
  <c r="L387" i="12"/>
  <c r="L388" i="12"/>
  <c r="L389" i="12"/>
  <c r="L390" i="12"/>
  <c r="L391" i="12"/>
  <c r="L392" i="12"/>
  <c r="L393" i="12"/>
  <c r="L394" i="12"/>
  <c r="L395" i="12"/>
  <c r="L396" i="12"/>
  <c r="L397" i="12"/>
  <c r="L398" i="12"/>
  <c r="L399" i="12"/>
  <c r="L400" i="12"/>
  <c r="L401" i="12"/>
  <c r="L402" i="12"/>
  <c r="L403" i="12"/>
  <c r="L404" i="12"/>
  <c r="L405" i="12"/>
  <c r="L406" i="12"/>
  <c r="L407" i="12"/>
  <c r="L408" i="12"/>
  <c r="L409" i="12"/>
  <c r="L410" i="12"/>
  <c r="L411" i="12"/>
  <c r="L412" i="12"/>
  <c r="L413" i="12"/>
  <c r="L414" i="12"/>
  <c r="L415" i="12"/>
  <c r="L416" i="12"/>
  <c r="L417" i="12"/>
  <c r="L418" i="12"/>
  <c r="L419" i="12"/>
  <c r="L420" i="12"/>
  <c r="L421" i="12"/>
  <c r="L422" i="12"/>
  <c r="L423" i="12"/>
  <c r="L424" i="12"/>
  <c r="L425" i="12"/>
  <c r="L426" i="12"/>
  <c r="L427" i="12"/>
  <c r="L428" i="12"/>
  <c r="L429" i="12"/>
  <c r="L430" i="12"/>
  <c r="L431" i="12"/>
  <c r="L432" i="12"/>
  <c r="L433" i="12"/>
  <c r="L434" i="12"/>
  <c r="L435" i="12"/>
  <c r="L436" i="12"/>
  <c r="L437" i="12"/>
  <c r="L438" i="12"/>
  <c r="L439" i="12"/>
  <c r="L440" i="12"/>
  <c r="L441" i="12"/>
  <c r="L442" i="12"/>
  <c r="L443" i="12"/>
  <c r="L444" i="12"/>
  <c r="L445" i="12"/>
  <c r="L446" i="12"/>
  <c r="L447" i="12"/>
  <c r="L448" i="12"/>
  <c r="L449" i="12"/>
  <c r="L450" i="12"/>
  <c r="L451" i="12"/>
  <c r="L452" i="12"/>
  <c r="L453" i="12"/>
  <c r="L454" i="12"/>
  <c r="L455" i="12"/>
  <c r="L456" i="12"/>
  <c r="L457" i="12"/>
  <c r="L458" i="12"/>
  <c r="L459" i="12"/>
  <c r="L460" i="12"/>
  <c r="L461" i="12"/>
  <c r="L462" i="12"/>
  <c r="L463" i="12"/>
  <c r="L464" i="12"/>
  <c r="L465" i="12"/>
  <c r="L466" i="12"/>
  <c r="L467" i="12"/>
  <c r="L468" i="12"/>
  <c r="L469" i="12"/>
  <c r="L470" i="12"/>
  <c r="L471" i="12"/>
  <c r="L472" i="12"/>
  <c r="L473" i="12"/>
  <c r="L474" i="12"/>
  <c r="L475" i="12"/>
  <c r="L476" i="12"/>
  <c r="L477" i="12"/>
  <c r="L478" i="12"/>
  <c r="L479" i="12"/>
  <c r="L480" i="12"/>
  <c r="L481" i="12"/>
  <c r="L482" i="12"/>
  <c r="L483" i="12"/>
  <c r="L484" i="12"/>
  <c r="L485" i="12"/>
  <c r="L486" i="12"/>
  <c r="L487" i="12"/>
  <c r="L488" i="12"/>
  <c r="L489" i="12"/>
  <c r="L490" i="12"/>
  <c r="L491" i="12"/>
  <c r="L492" i="12"/>
  <c r="L493" i="12"/>
  <c r="L494" i="12"/>
  <c r="L495" i="12"/>
  <c r="L496" i="12"/>
  <c r="L497" i="12"/>
  <c r="L498" i="12"/>
  <c r="L499" i="12"/>
  <c r="L500" i="12"/>
  <c r="L501" i="12"/>
  <c r="L502" i="12"/>
  <c r="L503" i="12"/>
  <c r="L504" i="12"/>
  <c r="L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77" i="12"/>
  <c r="K78" i="12"/>
  <c r="K79" i="12"/>
  <c r="K80" i="12"/>
  <c r="K81" i="12"/>
  <c r="K82" i="12"/>
  <c r="K83" i="12"/>
  <c r="K84" i="12"/>
  <c r="K85" i="12"/>
  <c r="K86" i="12"/>
  <c r="K87" i="12"/>
  <c r="K88" i="12"/>
  <c r="K89" i="12"/>
  <c r="K90" i="12"/>
  <c r="K91" i="12"/>
  <c r="K92" i="12"/>
  <c r="K93" i="12"/>
  <c r="K94" i="12"/>
  <c r="K95" i="12"/>
  <c r="K96" i="12"/>
  <c r="K97" i="12"/>
  <c r="K98" i="12"/>
  <c r="K99" i="12"/>
  <c r="K100" i="12"/>
  <c r="K101" i="12"/>
  <c r="K102" i="12"/>
  <c r="K103" i="12"/>
  <c r="K104" i="12"/>
  <c r="K105" i="12"/>
  <c r="K106" i="12"/>
  <c r="K107" i="12"/>
  <c r="K108" i="12"/>
  <c r="K109" i="12"/>
  <c r="K110" i="12"/>
  <c r="K111" i="12"/>
  <c r="K112" i="12"/>
  <c r="K113" i="12"/>
  <c r="K114" i="12"/>
  <c r="K115" i="12"/>
  <c r="K116" i="12"/>
  <c r="K117" i="12"/>
  <c r="K118" i="12"/>
  <c r="K119" i="12"/>
  <c r="K120" i="12"/>
  <c r="K121" i="12"/>
  <c r="K122" i="12"/>
  <c r="K123" i="12"/>
  <c r="K124" i="12"/>
  <c r="K125" i="12"/>
  <c r="K126" i="12"/>
  <c r="K127" i="12"/>
  <c r="K128" i="12"/>
  <c r="K129" i="12"/>
  <c r="K130" i="12"/>
  <c r="K131" i="12"/>
  <c r="K132" i="12"/>
  <c r="K133" i="12"/>
  <c r="K134" i="12"/>
  <c r="K135" i="12"/>
  <c r="K136" i="12"/>
  <c r="K137" i="12"/>
  <c r="K138" i="12"/>
  <c r="K139" i="12"/>
  <c r="K140" i="12"/>
  <c r="K141" i="12"/>
  <c r="K142" i="12"/>
  <c r="K143" i="12"/>
  <c r="K144" i="12"/>
  <c r="K145" i="12"/>
  <c r="K146" i="12"/>
  <c r="K147" i="12"/>
  <c r="K148" i="12"/>
  <c r="K149" i="12"/>
  <c r="K150" i="12"/>
  <c r="K151" i="12"/>
  <c r="K152" i="12"/>
  <c r="K153" i="12"/>
  <c r="K154" i="12"/>
  <c r="K155" i="12"/>
  <c r="K156" i="12"/>
  <c r="K157" i="12"/>
  <c r="K158" i="12"/>
  <c r="K159" i="12"/>
  <c r="K160" i="12"/>
  <c r="K161" i="12"/>
  <c r="K162" i="12"/>
  <c r="K163" i="12"/>
  <c r="K164" i="12"/>
  <c r="K165" i="12"/>
  <c r="K166" i="12"/>
  <c r="K167" i="12"/>
  <c r="K168" i="12"/>
  <c r="K169" i="12"/>
  <c r="K170" i="12"/>
  <c r="K171" i="12"/>
  <c r="K172" i="12"/>
  <c r="K173" i="12"/>
  <c r="K174" i="12"/>
  <c r="K175" i="12"/>
  <c r="K176" i="12"/>
  <c r="K177" i="12"/>
  <c r="K178" i="12"/>
  <c r="K179" i="12"/>
  <c r="K180" i="12"/>
  <c r="K181" i="12"/>
  <c r="K182" i="12"/>
  <c r="K183" i="12"/>
  <c r="K184" i="12"/>
  <c r="K185" i="12"/>
  <c r="K186" i="12"/>
  <c r="K187" i="12"/>
  <c r="K188" i="12"/>
  <c r="K189" i="12"/>
  <c r="K190" i="12"/>
  <c r="K191" i="12"/>
  <c r="K192" i="12"/>
  <c r="K193" i="12"/>
  <c r="K194" i="12"/>
  <c r="K195" i="12"/>
  <c r="K196" i="12"/>
  <c r="K197" i="12"/>
  <c r="K198" i="12"/>
  <c r="K199" i="12"/>
  <c r="K200" i="12"/>
  <c r="K201" i="12"/>
  <c r="K202" i="12"/>
  <c r="K203" i="12"/>
  <c r="K204" i="12"/>
  <c r="K205" i="12"/>
  <c r="K206" i="12"/>
  <c r="K207" i="12"/>
  <c r="K208" i="12"/>
  <c r="K209" i="12"/>
  <c r="K210" i="12"/>
  <c r="K211" i="12"/>
  <c r="K212" i="12"/>
  <c r="K213" i="12"/>
  <c r="K214" i="12"/>
  <c r="K215" i="12"/>
  <c r="K216" i="12"/>
  <c r="K217" i="12"/>
  <c r="K218" i="12"/>
  <c r="K219" i="12"/>
  <c r="K220" i="12"/>
  <c r="K221" i="12"/>
  <c r="K222" i="12"/>
  <c r="K223" i="12"/>
  <c r="K224" i="12"/>
  <c r="K225" i="12"/>
  <c r="K226" i="12"/>
  <c r="K227" i="12"/>
  <c r="K228" i="12"/>
  <c r="K229" i="12"/>
  <c r="K230" i="12"/>
  <c r="K231" i="12"/>
  <c r="K232" i="12"/>
  <c r="K233" i="12"/>
  <c r="K234" i="12"/>
  <c r="K235" i="12"/>
  <c r="K236" i="12"/>
  <c r="K237" i="12"/>
  <c r="K238" i="12"/>
  <c r="K239" i="12"/>
  <c r="K240" i="12"/>
  <c r="K241" i="12"/>
  <c r="K242" i="12"/>
  <c r="K243" i="12"/>
  <c r="K244" i="12"/>
  <c r="K245" i="12"/>
  <c r="K246" i="12"/>
  <c r="K247" i="12"/>
  <c r="K248" i="12"/>
  <c r="K249" i="12"/>
  <c r="K250" i="12"/>
  <c r="K251" i="12"/>
  <c r="K252" i="12"/>
  <c r="K253" i="12"/>
  <c r="K254" i="12"/>
  <c r="K255" i="12"/>
  <c r="K256" i="12"/>
  <c r="K257" i="12"/>
  <c r="K258" i="12"/>
  <c r="K259" i="12"/>
  <c r="K260" i="12"/>
  <c r="K261" i="12"/>
  <c r="K262" i="12"/>
  <c r="K263" i="12"/>
  <c r="K264" i="12"/>
  <c r="K265" i="12"/>
  <c r="K266" i="12"/>
  <c r="K267" i="12"/>
  <c r="K268" i="12"/>
  <c r="K269" i="12"/>
  <c r="K270" i="12"/>
  <c r="K271" i="12"/>
  <c r="K272" i="12"/>
  <c r="K273" i="12"/>
  <c r="K274" i="12"/>
  <c r="K275" i="12"/>
  <c r="K276" i="12"/>
  <c r="K277" i="12"/>
  <c r="K278" i="12"/>
  <c r="K279" i="12"/>
  <c r="K280" i="12"/>
  <c r="K281" i="12"/>
  <c r="K282" i="12"/>
  <c r="K283" i="12"/>
  <c r="K284" i="12"/>
  <c r="K285" i="12"/>
  <c r="K286" i="12"/>
  <c r="K287" i="12"/>
  <c r="K288" i="12"/>
  <c r="K289" i="12"/>
  <c r="K290" i="12"/>
  <c r="K291" i="12"/>
  <c r="K292" i="12"/>
  <c r="K293" i="12"/>
  <c r="K294" i="12"/>
  <c r="K295" i="12"/>
  <c r="K296" i="12"/>
  <c r="K297" i="12"/>
  <c r="K298" i="12"/>
  <c r="K299" i="12"/>
  <c r="K300" i="12"/>
  <c r="K301" i="12"/>
  <c r="K302" i="12"/>
  <c r="K303" i="12"/>
  <c r="K304" i="12"/>
  <c r="K305" i="12"/>
  <c r="K306" i="12"/>
  <c r="K307" i="12"/>
  <c r="K308" i="12"/>
  <c r="K309" i="12"/>
  <c r="K310" i="12"/>
  <c r="K311" i="12"/>
  <c r="K312" i="12"/>
  <c r="K313" i="12"/>
  <c r="K314" i="12"/>
  <c r="K315" i="12"/>
  <c r="K316" i="12"/>
  <c r="K317" i="12"/>
  <c r="K318" i="12"/>
  <c r="K319" i="12"/>
  <c r="K320" i="12"/>
  <c r="K321" i="12"/>
  <c r="K322" i="12"/>
  <c r="K323" i="12"/>
  <c r="K324" i="12"/>
  <c r="K325" i="12"/>
  <c r="K326" i="12"/>
  <c r="K327" i="12"/>
  <c r="K328" i="12"/>
  <c r="K329" i="12"/>
  <c r="K330" i="12"/>
  <c r="K331" i="12"/>
  <c r="K332" i="12"/>
  <c r="K333" i="12"/>
  <c r="K334" i="12"/>
  <c r="K335" i="12"/>
  <c r="K336" i="12"/>
  <c r="K337" i="12"/>
  <c r="K338" i="12"/>
  <c r="K339" i="12"/>
  <c r="K340" i="12"/>
  <c r="K341" i="12"/>
  <c r="K342" i="12"/>
  <c r="K343" i="12"/>
  <c r="K344" i="12"/>
  <c r="K345" i="12"/>
  <c r="K346" i="12"/>
  <c r="K347" i="12"/>
  <c r="K348" i="12"/>
  <c r="K349" i="12"/>
  <c r="K350" i="12"/>
  <c r="K351" i="12"/>
  <c r="K352" i="12"/>
  <c r="K353" i="12"/>
  <c r="K354" i="12"/>
  <c r="K355" i="12"/>
  <c r="K356" i="12"/>
  <c r="K357" i="12"/>
  <c r="K358" i="12"/>
  <c r="K359" i="12"/>
  <c r="K360" i="12"/>
  <c r="K361" i="12"/>
  <c r="K362" i="12"/>
  <c r="K363" i="12"/>
  <c r="K364" i="12"/>
  <c r="K365" i="12"/>
  <c r="K366" i="12"/>
  <c r="K367" i="12"/>
  <c r="K368" i="12"/>
  <c r="K369" i="12"/>
  <c r="K370" i="12"/>
  <c r="K371" i="12"/>
  <c r="K372" i="12"/>
  <c r="K373" i="12"/>
  <c r="K374" i="12"/>
  <c r="K375" i="12"/>
  <c r="K376" i="12"/>
  <c r="K377" i="12"/>
  <c r="K378" i="12"/>
  <c r="K379" i="12"/>
  <c r="K380" i="12"/>
  <c r="K381" i="12"/>
  <c r="K382" i="12"/>
  <c r="K383" i="12"/>
  <c r="K384" i="12"/>
  <c r="K385" i="12"/>
  <c r="K386" i="12"/>
  <c r="K387" i="12"/>
  <c r="K388" i="12"/>
  <c r="K389" i="12"/>
  <c r="K390" i="12"/>
  <c r="K391" i="12"/>
  <c r="K392" i="12"/>
  <c r="K393" i="12"/>
  <c r="K394" i="12"/>
  <c r="K395" i="12"/>
  <c r="K396" i="12"/>
  <c r="K397" i="12"/>
  <c r="K398" i="12"/>
  <c r="K399" i="12"/>
  <c r="K400" i="12"/>
  <c r="K401" i="12"/>
  <c r="K402" i="12"/>
  <c r="K403" i="12"/>
  <c r="K404" i="12"/>
  <c r="K405" i="12"/>
  <c r="K406" i="12"/>
  <c r="K407" i="12"/>
  <c r="K408" i="12"/>
  <c r="K409" i="12"/>
  <c r="K410" i="12"/>
  <c r="K411" i="12"/>
  <c r="K412" i="12"/>
  <c r="K413" i="12"/>
  <c r="K414" i="12"/>
  <c r="K415" i="12"/>
  <c r="K416" i="12"/>
  <c r="K417" i="12"/>
  <c r="K418" i="12"/>
  <c r="K419" i="12"/>
  <c r="K420" i="12"/>
  <c r="K421" i="12"/>
  <c r="K422" i="12"/>
  <c r="K423" i="12"/>
  <c r="K424" i="12"/>
  <c r="K425" i="12"/>
  <c r="K426" i="12"/>
  <c r="K427" i="12"/>
  <c r="K428" i="12"/>
  <c r="K429" i="12"/>
  <c r="K430" i="12"/>
  <c r="K431" i="12"/>
  <c r="K432" i="12"/>
  <c r="K433" i="12"/>
  <c r="K434" i="12"/>
  <c r="K435" i="12"/>
  <c r="K436" i="12"/>
  <c r="K437" i="12"/>
  <c r="K438" i="12"/>
  <c r="K439" i="12"/>
  <c r="K440" i="12"/>
  <c r="K441" i="12"/>
  <c r="K442" i="12"/>
  <c r="K443" i="12"/>
  <c r="K444" i="12"/>
  <c r="K445" i="12"/>
  <c r="K446" i="12"/>
  <c r="K447" i="12"/>
  <c r="K448" i="12"/>
  <c r="K449" i="12"/>
  <c r="K450" i="12"/>
  <c r="K451" i="12"/>
  <c r="K452" i="12"/>
  <c r="K453" i="12"/>
  <c r="K454" i="12"/>
  <c r="K455" i="12"/>
  <c r="K456" i="12"/>
  <c r="K457" i="12"/>
  <c r="K458" i="12"/>
  <c r="K459" i="12"/>
  <c r="K460" i="12"/>
  <c r="K461" i="12"/>
  <c r="K462" i="12"/>
  <c r="K463" i="12"/>
  <c r="K464" i="12"/>
  <c r="K465" i="12"/>
  <c r="K466" i="12"/>
  <c r="K467" i="12"/>
  <c r="K468" i="12"/>
  <c r="K469" i="12"/>
  <c r="K470" i="12"/>
  <c r="K471" i="12"/>
  <c r="K472" i="12"/>
  <c r="K473" i="12"/>
  <c r="K474" i="12"/>
  <c r="K475" i="12"/>
  <c r="K476" i="12"/>
  <c r="K477" i="12"/>
  <c r="K478" i="12"/>
  <c r="K479" i="12"/>
  <c r="K480" i="12"/>
  <c r="K481" i="12"/>
  <c r="K482" i="12"/>
  <c r="K483" i="12"/>
  <c r="K484" i="12"/>
  <c r="K485" i="12"/>
  <c r="K486" i="12"/>
  <c r="K487" i="12"/>
  <c r="K488" i="12"/>
  <c r="K489" i="12"/>
  <c r="K490" i="12"/>
  <c r="K491" i="12"/>
  <c r="K492" i="12"/>
  <c r="K493" i="12"/>
  <c r="K494" i="12"/>
  <c r="K495" i="12"/>
  <c r="K496" i="12"/>
  <c r="K497" i="12"/>
  <c r="K498" i="12"/>
  <c r="K499" i="12"/>
  <c r="K500" i="12"/>
  <c r="K501" i="12"/>
  <c r="K502" i="12"/>
  <c r="K503" i="12"/>
  <c r="K504" i="12"/>
  <c r="K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7" i="12"/>
  <c r="J328" i="12"/>
  <c r="J329" i="12"/>
  <c r="J330" i="12"/>
  <c r="J331" i="12"/>
  <c r="J332" i="12"/>
  <c r="J333" i="12"/>
  <c r="J334" i="12"/>
  <c r="J335" i="12"/>
  <c r="J336" i="12"/>
  <c r="J337" i="12"/>
  <c r="J338" i="12"/>
  <c r="J339" i="12"/>
  <c r="J340" i="12"/>
  <c r="J341" i="12"/>
  <c r="J342" i="12"/>
  <c r="J343" i="12"/>
  <c r="J344" i="12"/>
  <c r="J345" i="12"/>
  <c r="J346" i="12"/>
  <c r="J347" i="12"/>
  <c r="J348" i="12"/>
  <c r="J349" i="12"/>
  <c r="J350" i="12"/>
  <c r="J351" i="12"/>
  <c r="J352" i="12"/>
  <c r="J353" i="12"/>
  <c r="J354" i="12"/>
  <c r="J355" i="12"/>
  <c r="J356" i="12"/>
  <c r="J357" i="12"/>
  <c r="J358" i="12"/>
  <c r="J359" i="12"/>
  <c r="J360" i="12"/>
  <c r="J361" i="12"/>
  <c r="J362" i="12"/>
  <c r="J363" i="12"/>
  <c r="J364" i="12"/>
  <c r="J365" i="12"/>
  <c r="J366" i="12"/>
  <c r="J367" i="12"/>
  <c r="J368" i="12"/>
  <c r="J369" i="12"/>
  <c r="J370" i="12"/>
  <c r="J371" i="12"/>
  <c r="J372" i="12"/>
  <c r="J373" i="12"/>
  <c r="J374" i="12"/>
  <c r="J375" i="12"/>
  <c r="J376" i="12"/>
  <c r="J377" i="12"/>
  <c r="J378" i="12"/>
  <c r="J379" i="12"/>
  <c r="J380" i="12"/>
  <c r="J381" i="12"/>
  <c r="J382" i="12"/>
  <c r="J383" i="12"/>
  <c r="J384" i="12"/>
  <c r="J385" i="12"/>
  <c r="J386" i="12"/>
  <c r="J387" i="12"/>
  <c r="J388" i="12"/>
  <c r="J389" i="12"/>
  <c r="J390" i="12"/>
  <c r="J391" i="12"/>
  <c r="J392" i="12"/>
  <c r="J393" i="12"/>
  <c r="J394" i="12"/>
  <c r="J395" i="12"/>
  <c r="J396" i="12"/>
  <c r="J397" i="12"/>
  <c r="J398" i="12"/>
  <c r="J399" i="12"/>
  <c r="J400" i="12"/>
  <c r="J401" i="12"/>
  <c r="J402" i="12"/>
  <c r="J403" i="12"/>
  <c r="J404" i="12"/>
  <c r="J405" i="12"/>
  <c r="J406" i="12"/>
  <c r="J407" i="12"/>
  <c r="J408" i="12"/>
  <c r="J409" i="12"/>
  <c r="J410" i="12"/>
  <c r="J411" i="12"/>
  <c r="J412" i="12"/>
  <c r="J413" i="12"/>
  <c r="J414" i="12"/>
  <c r="J415" i="12"/>
  <c r="J416" i="12"/>
  <c r="J417" i="12"/>
  <c r="J418" i="12"/>
  <c r="J419" i="12"/>
  <c r="J420" i="12"/>
  <c r="J421" i="12"/>
  <c r="J422" i="12"/>
  <c r="J423" i="12"/>
  <c r="J424" i="12"/>
  <c r="J425" i="12"/>
  <c r="J426" i="12"/>
  <c r="J427" i="12"/>
  <c r="J428" i="12"/>
  <c r="J429" i="12"/>
  <c r="J430" i="12"/>
  <c r="J431" i="12"/>
  <c r="J432" i="12"/>
  <c r="J433" i="12"/>
  <c r="J434" i="12"/>
  <c r="J435" i="12"/>
  <c r="J436" i="12"/>
  <c r="J437" i="12"/>
  <c r="J438" i="12"/>
  <c r="J439" i="12"/>
  <c r="J440" i="12"/>
  <c r="J441" i="12"/>
  <c r="J442" i="12"/>
  <c r="J443" i="12"/>
  <c r="J444" i="12"/>
  <c r="J445" i="12"/>
  <c r="J446" i="12"/>
  <c r="J447" i="12"/>
  <c r="J448" i="12"/>
  <c r="J449" i="12"/>
  <c r="J450" i="12"/>
  <c r="J451" i="12"/>
  <c r="J452" i="12"/>
  <c r="J453" i="12"/>
  <c r="J454" i="12"/>
  <c r="J455" i="12"/>
  <c r="J456" i="12"/>
  <c r="J457" i="12"/>
  <c r="J458" i="12"/>
  <c r="J459" i="12"/>
  <c r="J460" i="12"/>
  <c r="J461" i="12"/>
  <c r="J462" i="12"/>
  <c r="J463" i="12"/>
  <c r="J464" i="12"/>
  <c r="J465" i="12"/>
  <c r="J466" i="12"/>
  <c r="J467" i="12"/>
  <c r="J468" i="12"/>
  <c r="J469" i="12"/>
  <c r="J470" i="12"/>
  <c r="J471" i="12"/>
  <c r="J472" i="12"/>
  <c r="J473" i="12"/>
  <c r="J474" i="12"/>
  <c r="J475" i="12"/>
  <c r="J476" i="12"/>
  <c r="J477" i="12"/>
  <c r="J478" i="12"/>
  <c r="J479" i="12"/>
  <c r="J480" i="12"/>
  <c r="J481" i="12"/>
  <c r="J482" i="12"/>
  <c r="J483" i="12"/>
  <c r="J484" i="12"/>
  <c r="J485" i="12"/>
  <c r="J486" i="12"/>
  <c r="J487" i="12"/>
  <c r="J488" i="12"/>
  <c r="J489" i="12"/>
  <c r="J490" i="12"/>
  <c r="J491" i="12"/>
  <c r="J492" i="12"/>
  <c r="J493" i="12"/>
  <c r="J494" i="12"/>
  <c r="J495" i="12"/>
  <c r="J496" i="12"/>
  <c r="J497" i="12"/>
  <c r="J498" i="12"/>
  <c r="J499" i="12"/>
  <c r="J500" i="12"/>
  <c r="J501" i="12"/>
  <c r="J502" i="12"/>
  <c r="J503" i="12"/>
  <c r="J504" i="12"/>
  <c r="J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201" i="12"/>
  <c r="I202" i="12"/>
  <c r="I203" i="12"/>
  <c r="I204" i="12"/>
  <c r="I205" i="12"/>
  <c r="I206" i="12"/>
  <c r="I207" i="12"/>
  <c r="I208" i="12"/>
  <c r="I209" i="12"/>
  <c r="I210" i="12"/>
  <c r="I211" i="12"/>
  <c r="I212" i="12"/>
  <c r="I213" i="12"/>
  <c r="I214" i="12"/>
  <c r="I215" i="12"/>
  <c r="I216" i="12"/>
  <c r="I217" i="12"/>
  <c r="I218" i="12"/>
  <c r="I219" i="12"/>
  <c r="I220" i="12"/>
  <c r="I221" i="12"/>
  <c r="I222" i="12"/>
  <c r="I223" i="12"/>
  <c r="I224" i="12"/>
  <c r="I225" i="12"/>
  <c r="I226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243" i="12"/>
  <c r="I244" i="12"/>
  <c r="I245" i="12"/>
  <c r="I246" i="12"/>
  <c r="I247" i="12"/>
  <c r="I248" i="12"/>
  <c r="I249" i="12"/>
  <c r="I250" i="12"/>
  <c r="I251" i="12"/>
  <c r="I252" i="12"/>
  <c r="I253" i="12"/>
  <c r="I254" i="12"/>
  <c r="I255" i="12"/>
  <c r="I256" i="12"/>
  <c r="I257" i="12"/>
  <c r="I258" i="12"/>
  <c r="I259" i="12"/>
  <c r="I260" i="12"/>
  <c r="I261" i="12"/>
  <c r="I262" i="12"/>
  <c r="I263" i="12"/>
  <c r="I264" i="12"/>
  <c r="I265" i="12"/>
  <c r="I266" i="12"/>
  <c r="I267" i="12"/>
  <c r="I268" i="12"/>
  <c r="I269" i="12"/>
  <c r="I270" i="12"/>
  <c r="I271" i="12"/>
  <c r="I272" i="12"/>
  <c r="I273" i="12"/>
  <c r="I274" i="12"/>
  <c r="I275" i="12"/>
  <c r="I276" i="12"/>
  <c r="I277" i="12"/>
  <c r="I278" i="12"/>
  <c r="I279" i="12"/>
  <c r="I280" i="12"/>
  <c r="I281" i="12"/>
  <c r="I282" i="12"/>
  <c r="I283" i="12"/>
  <c r="I284" i="12"/>
  <c r="I285" i="12"/>
  <c r="I286" i="12"/>
  <c r="I287" i="12"/>
  <c r="I288" i="12"/>
  <c r="I289" i="12"/>
  <c r="I290" i="12"/>
  <c r="I291" i="12"/>
  <c r="I292" i="12"/>
  <c r="I293" i="12"/>
  <c r="I294" i="12"/>
  <c r="I295" i="12"/>
  <c r="I296" i="12"/>
  <c r="I297" i="12"/>
  <c r="I298" i="12"/>
  <c r="I299" i="12"/>
  <c r="I300" i="12"/>
  <c r="I301" i="12"/>
  <c r="I302" i="12"/>
  <c r="I303" i="12"/>
  <c r="I304" i="12"/>
  <c r="I305" i="12"/>
  <c r="I306" i="12"/>
  <c r="I307" i="12"/>
  <c r="I308" i="12"/>
  <c r="I309" i="12"/>
  <c r="I310" i="12"/>
  <c r="I311" i="12"/>
  <c r="I312" i="12"/>
  <c r="I313" i="12"/>
  <c r="I314" i="12"/>
  <c r="I315" i="12"/>
  <c r="I316" i="12"/>
  <c r="I317" i="12"/>
  <c r="I318" i="12"/>
  <c r="I319" i="12"/>
  <c r="I320" i="12"/>
  <c r="I321" i="12"/>
  <c r="I322" i="12"/>
  <c r="I323" i="12"/>
  <c r="I324" i="12"/>
  <c r="I325" i="12"/>
  <c r="I326" i="12"/>
  <c r="I327" i="12"/>
  <c r="I328" i="12"/>
  <c r="I329" i="12"/>
  <c r="I330" i="12"/>
  <c r="I331" i="12"/>
  <c r="I332" i="12"/>
  <c r="I333" i="12"/>
  <c r="I334" i="12"/>
  <c r="I335" i="12"/>
  <c r="I336" i="12"/>
  <c r="I337" i="12"/>
  <c r="I338" i="12"/>
  <c r="I339" i="12"/>
  <c r="I340" i="12"/>
  <c r="I341" i="12"/>
  <c r="I342" i="12"/>
  <c r="I343" i="12"/>
  <c r="I344" i="12"/>
  <c r="I345" i="12"/>
  <c r="I346" i="12"/>
  <c r="I347" i="12"/>
  <c r="I348" i="12"/>
  <c r="I349" i="12"/>
  <c r="I350" i="12"/>
  <c r="I351" i="12"/>
  <c r="I352" i="12"/>
  <c r="I353" i="12"/>
  <c r="I354" i="12"/>
  <c r="I355" i="12"/>
  <c r="I356" i="12"/>
  <c r="I357" i="12"/>
  <c r="I358" i="12"/>
  <c r="I359" i="12"/>
  <c r="I360" i="12"/>
  <c r="I361" i="12"/>
  <c r="I362" i="12"/>
  <c r="I363" i="12"/>
  <c r="I364" i="12"/>
  <c r="I365" i="12"/>
  <c r="I366" i="12"/>
  <c r="I367" i="12"/>
  <c r="I368" i="12"/>
  <c r="I369" i="12"/>
  <c r="I370" i="12"/>
  <c r="I371" i="12"/>
  <c r="I372" i="12"/>
  <c r="I373" i="12"/>
  <c r="I374" i="12"/>
  <c r="I375" i="12"/>
  <c r="I376" i="12"/>
  <c r="I377" i="12"/>
  <c r="I378" i="12"/>
  <c r="I379" i="12"/>
  <c r="I380" i="12"/>
  <c r="I381" i="12"/>
  <c r="I382" i="12"/>
  <c r="I383" i="12"/>
  <c r="I384" i="12"/>
  <c r="I385" i="12"/>
  <c r="I386" i="12"/>
  <c r="I387" i="12"/>
  <c r="I388" i="12"/>
  <c r="I389" i="12"/>
  <c r="I390" i="12"/>
  <c r="I391" i="12"/>
  <c r="I392" i="12"/>
  <c r="I393" i="12"/>
  <c r="I394" i="12"/>
  <c r="I395" i="12"/>
  <c r="I396" i="12"/>
  <c r="I397" i="12"/>
  <c r="I398" i="12"/>
  <c r="I399" i="12"/>
  <c r="I400" i="12"/>
  <c r="I401" i="12"/>
  <c r="I402" i="12"/>
  <c r="I403" i="12"/>
  <c r="I404" i="12"/>
  <c r="I405" i="12"/>
  <c r="I406" i="12"/>
  <c r="I407" i="12"/>
  <c r="I408" i="12"/>
  <c r="I409" i="12"/>
  <c r="I410" i="12"/>
  <c r="I411" i="12"/>
  <c r="I412" i="12"/>
  <c r="I413" i="12"/>
  <c r="I414" i="12"/>
  <c r="I415" i="12"/>
  <c r="I416" i="12"/>
  <c r="I417" i="12"/>
  <c r="I418" i="12"/>
  <c r="I419" i="12"/>
  <c r="I420" i="12"/>
  <c r="I421" i="12"/>
  <c r="I422" i="12"/>
  <c r="I423" i="12"/>
  <c r="I424" i="12"/>
  <c r="I425" i="12"/>
  <c r="I426" i="12"/>
  <c r="I427" i="12"/>
  <c r="I428" i="12"/>
  <c r="I429" i="12"/>
  <c r="I430" i="12"/>
  <c r="I431" i="12"/>
  <c r="I432" i="12"/>
  <c r="I433" i="12"/>
  <c r="I434" i="12"/>
  <c r="I435" i="12"/>
  <c r="I436" i="12"/>
  <c r="I437" i="12"/>
  <c r="I438" i="12"/>
  <c r="I439" i="12"/>
  <c r="I440" i="12"/>
  <c r="I441" i="12"/>
  <c r="I442" i="12"/>
  <c r="I443" i="12"/>
  <c r="I444" i="12"/>
  <c r="I445" i="12"/>
  <c r="I446" i="12"/>
  <c r="I447" i="12"/>
  <c r="I448" i="12"/>
  <c r="I449" i="12"/>
  <c r="I450" i="12"/>
  <c r="I451" i="12"/>
  <c r="I452" i="12"/>
  <c r="I453" i="12"/>
  <c r="I454" i="12"/>
  <c r="I455" i="12"/>
  <c r="I456" i="12"/>
  <c r="I457" i="12"/>
  <c r="I458" i="12"/>
  <c r="I459" i="12"/>
  <c r="I460" i="12"/>
  <c r="I461" i="12"/>
  <c r="I462" i="12"/>
  <c r="I463" i="12"/>
  <c r="I464" i="12"/>
  <c r="I465" i="12"/>
  <c r="I466" i="12"/>
  <c r="I467" i="12"/>
  <c r="I468" i="12"/>
  <c r="I469" i="12"/>
  <c r="I470" i="12"/>
  <c r="I471" i="12"/>
  <c r="I472" i="12"/>
  <c r="I473" i="12"/>
  <c r="I474" i="12"/>
  <c r="I475" i="12"/>
  <c r="I476" i="12"/>
  <c r="I477" i="12"/>
  <c r="I478" i="12"/>
  <c r="I479" i="12"/>
  <c r="I480" i="12"/>
  <c r="I481" i="12"/>
  <c r="I482" i="12"/>
  <c r="I483" i="12"/>
  <c r="I484" i="12"/>
  <c r="I485" i="12"/>
  <c r="I486" i="12"/>
  <c r="I487" i="12"/>
  <c r="I488" i="12"/>
  <c r="I489" i="12"/>
  <c r="I490" i="12"/>
  <c r="I491" i="12"/>
  <c r="I492" i="12"/>
  <c r="I493" i="12"/>
  <c r="I494" i="12"/>
  <c r="I495" i="12"/>
  <c r="I496" i="12"/>
  <c r="I497" i="12"/>
  <c r="I498" i="12"/>
  <c r="I499" i="12"/>
  <c r="I500" i="12"/>
  <c r="I501" i="12"/>
  <c r="I502" i="12"/>
  <c r="I503" i="12"/>
  <c r="I504" i="12"/>
  <c r="I6" i="12"/>
  <c r="B6" i="12"/>
  <c r="C6" i="12"/>
  <c r="D6" i="12"/>
  <c r="E6" i="12"/>
  <c r="F6" i="12"/>
  <c r="G6" i="12"/>
  <c r="H6" i="12"/>
  <c r="B7" i="12"/>
  <c r="C7" i="12"/>
  <c r="D7" i="12"/>
  <c r="E7" i="12"/>
  <c r="F7" i="12"/>
  <c r="G7" i="12"/>
  <c r="H7" i="12"/>
  <c r="B8" i="12"/>
  <c r="C8" i="12"/>
  <c r="D8" i="12"/>
  <c r="E8" i="12"/>
  <c r="F8" i="12"/>
  <c r="G8" i="12"/>
  <c r="H8" i="12"/>
  <c r="B9" i="12"/>
  <c r="C9" i="12"/>
  <c r="D9" i="12"/>
  <c r="E9" i="12"/>
  <c r="F9" i="12"/>
  <c r="G9" i="12"/>
  <c r="H9" i="12"/>
  <c r="B10" i="12"/>
  <c r="C10" i="12"/>
  <c r="D10" i="12"/>
  <c r="E10" i="12"/>
  <c r="F10" i="12"/>
  <c r="G10" i="12"/>
  <c r="H10" i="12"/>
  <c r="B11" i="12"/>
  <c r="C11" i="12"/>
  <c r="D11" i="12"/>
  <c r="E11" i="12"/>
  <c r="F11" i="12"/>
  <c r="G11" i="12"/>
  <c r="H11" i="12"/>
  <c r="B12" i="12"/>
  <c r="C12" i="12"/>
  <c r="D12" i="12"/>
  <c r="E12" i="12"/>
  <c r="F12" i="12"/>
  <c r="G12" i="12"/>
  <c r="H12" i="12"/>
  <c r="B13" i="12"/>
  <c r="C13" i="12"/>
  <c r="D13" i="12"/>
  <c r="E13" i="12"/>
  <c r="F13" i="12"/>
  <c r="G13" i="12"/>
  <c r="H13" i="12"/>
  <c r="B14" i="12"/>
  <c r="C14" i="12"/>
  <c r="D14" i="12"/>
  <c r="E14" i="12"/>
  <c r="F14" i="12"/>
  <c r="G14" i="12"/>
  <c r="H14" i="12"/>
  <c r="B15" i="12"/>
  <c r="C15" i="12"/>
  <c r="D15" i="12"/>
  <c r="E15" i="12"/>
  <c r="F15" i="12"/>
  <c r="G15" i="12"/>
  <c r="H15" i="12"/>
  <c r="B16" i="12"/>
  <c r="C16" i="12"/>
  <c r="D16" i="12"/>
  <c r="E16" i="12"/>
  <c r="F16" i="12"/>
  <c r="G16" i="12"/>
  <c r="H16" i="12"/>
  <c r="B17" i="12"/>
  <c r="C17" i="12"/>
  <c r="D17" i="12"/>
  <c r="E17" i="12"/>
  <c r="F17" i="12"/>
  <c r="G17" i="12"/>
  <c r="H17" i="12"/>
  <c r="B18" i="12"/>
  <c r="C18" i="12"/>
  <c r="D18" i="12"/>
  <c r="E18" i="12"/>
  <c r="F18" i="12"/>
  <c r="G18" i="12"/>
  <c r="H18" i="12"/>
  <c r="B19" i="12"/>
  <c r="C19" i="12"/>
  <c r="D19" i="12"/>
  <c r="E19" i="12"/>
  <c r="F19" i="12"/>
  <c r="G19" i="12"/>
  <c r="H19" i="12"/>
  <c r="B20" i="12"/>
  <c r="C20" i="12"/>
  <c r="D20" i="12"/>
  <c r="E20" i="12"/>
  <c r="F20" i="12"/>
  <c r="G20" i="12"/>
  <c r="H20" i="12"/>
  <c r="B21" i="12"/>
  <c r="C21" i="12"/>
  <c r="D21" i="12"/>
  <c r="E21" i="12"/>
  <c r="F21" i="12"/>
  <c r="G21" i="12"/>
  <c r="H21" i="12"/>
  <c r="B22" i="12"/>
  <c r="C22" i="12"/>
  <c r="D22" i="12"/>
  <c r="E22" i="12"/>
  <c r="F22" i="12"/>
  <c r="G22" i="12"/>
  <c r="H22" i="12"/>
  <c r="B23" i="12"/>
  <c r="C23" i="12"/>
  <c r="D23" i="12"/>
  <c r="E23" i="12"/>
  <c r="F23" i="12"/>
  <c r="G23" i="12"/>
  <c r="H23" i="12"/>
  <c r="B24" i="12"/>
  <c r="C24" i="12"/>
  <c r="D24" i="12"/>
  <c r="E24" i="12"/>
  <c r="F24" i="12"/>
  <c r="G24" i="12"/>
  <c r="H24" i="12"/>
  <c r="B25" i="12"/>
  <c r="C25" i="12"/>
  <c r="D25" i="12"/>
  <c r="E25" i="12"/>
  <c r="F25" i="12"/>
  <c r="G25" i="12"/>
  <c r="H25" i="12"/>
  <c r="B26" i="12"/>
  <c r="C26" i="12"/>
  <c r="D26" i="12"/>
  <c r="E26" i="12"/>
  <c r="F26" i="12"/>
  <c r="G26" i="12"/>
  <c r="H26" i="12"/>
  <c r="B27" i="12"/>
  <c r="C27" i="12"/>
  <c r="D27" i="12"/>
  <c r="E27" i="12"/>
  <c r="F27" i="12"/>
  <c r="G27" i="12"/>
  <c r="H27" i="12"/>
  <c r="B28" i="12"/>
  <c r="C28" i="12"/>
  <c r="D28" i="12"/>
  <c r="E28" i="12"/>
  <c r="F28" i="12"/>
  <c r="G28" i="12"/>
  <c r="H28" i="12"/>
  <c r="B29" i="12"/>
  <c r="C29" i="12"/>
  <c r="D29" i="12"/>
  <c r="E29" i="12"/>
  <c r="F29" i="12"/>
  <c r="G29" i="12"/>
  <c r="H29" i="12"/>
  <c r="B30" i="12"/>
  <c r="C30" i="12"/>
  <c r="D30" i="12"/>
  <c r="E30" i="12"/>
  <c r="F30" i="12"/>
  <c r="G30" i="12"/>
  <c r="H30" i="12"/>
  <c r="B31" i="12"/>
  <c r="C31" i="12"/>
  <c r="D31" i="12"/>
  <c r="E31" i="12"/>
  <c r="F31" i="12"/>
  <c r="G31" i="12"/>
  <c r="H31" i="12"/>
  <c r="B32" i="12"/>
  <c r="C32" i="12"/>
  <c r="D32" i="12"/>
  <c r="E32" i="12"/>
  <c r="F32" i="12"/>
  <c r="G32" i="12"/>
  <c r="H32" i="12"/>
  <c r="B33" i="12"/>
  <c r="C33" i="12"/>
  <c r="D33" i="12"/>
  <c r="E33" i="12"/>
  <c r="F33" i="12"/>
  <c r="G33" i="12"/>
  <c r="H33" i="12"/>
  <c r="B34" i="12"/>
  <c r="C34" i="12"/>
  <c r="D34" i="12"/>
  <c r="E34" i="12"/>
  <c r="F34" i="12"/>
  <c r="G34" i="12"/>
  <c r="H34" i="12"/>
  <c r="B35" i="12"/>
  <c r="C35" i="12"/>
  <c r="D35" i="12"/>
  <c r="E35" i="12"/>
  <c r="F35" i="12"/>
  <c r="G35" i="12"/>
  <c r="H35" i="12"/>
  <c r="B36" i="12"/>
  <c r="C36" i="12"/>
  <c r="D36" i="12"/>
  <c r="E36" i="12"/>
  <c r="F36" i="12"/>
  <c r="G36" i="12"/>
  <c r="H36" i="12"/>
  <c r="B37" i="12"/>
  <c r="C37" i="12"/>
  <c r="D37" i="12"/>
  <c r="E37" i="12"/>
  <c r="F37" i="12"/>
  <c r="G37" i="12"/>
  <c r="H37" i="12"/>
  <c r="B38" i="12"/>
  <c r="C38" i="12"/>
  <c r="D38" i="12"/>
  <c r="E38" i="12"/>
  <c r="F38" i="12"/>
  <c r="G38" i="12"/>
  <c r="H38" i="12"/>
  <c r="B39" i="12"/>
  <c r="C39" i="12"/>
  <c r="D39" i="12"/>
  <c r="E39" i="12"/>
  <c r="F39" i="12"/>
  <c r="G39" i="12"/>
  <c r="H39" i="12"/>
  <c r="B40" i="12"/>
  <c r="C40" i="12"/>
  <c r="D40" i="12"/>
  <c r="E40" i="12"/>
  <c r="F40" i="12"/>
  <c r="G40" i="12"/>
  <c r="H40" i="12"/>
  <c r="B41" i="12"/>
  <c r="C41" i="12"/>
  <c r="D41" i="12"/>
  <c r="E41" i="12"/>
  <c r="F41" i="12"/>
  <c r="G41" i="12"/>
  <c r="H41" i="12"/>
  <c r="B42" i="12"/>
  <c r="C42" i="12"/>
  <c r="D42" i="12"/>
  <c r="E42" i="12"/>
  <c r="F42" i="12"/>
  <c r="G42" i="12"/>
  <c r="H42" i="12"/>
  <c r="B43" i="12"/>
  <c r="C43" i="12"/>
  <c r="D43" i="12"/>
  <c r="E43" i="12"/>
  <c r="F43" i="12"/>
  <c r="G43" i="12"/>
  <c r="H43" i="12"/>
  <c r="B44" i="12"/>
  <c r="C44" i="12"/>
  <c r="D44" i="12"/>
  <c r="E44" i="12"/>
  <c r="F44" i="12"/>
  <c r="G44" i="12"/>
  <c r="H44" i="12"/>
  <c r="B45" i="12"/>
  <c r="C45" i="12"/>
  <c r="D45" i="12"/>
  <c r="E45" i="12"/>
  <c r="F45" i="12"/>
  <c r="G45" i="12"/>
  <c r="H45" i="12"/>
  <c r="B46" i="12"/>
  <c r="C46" i="12"/>
  <c r="D46" i="12"/>
  <c r="E46" i="12"/>
  <c r="F46" i="12"/>
  <c r="G46" i="12"/>
  <c r="H46" i="12"/>
  <c r="B47" i="12"/>
  <c r="C47" i="12"/>
  <c r="D47" i="12"/>
  <c r="E47" i="12"/>
  <c r="F47" i="12"/>
  <c r="G47" i="12"/>
  <c r="H47" i="12"/>
  <c r="B48" i="12"/>
  <c r="C48" i="12"/>
  <c r="D48" i="12"/>
  <c r="E48" i="12"/>
  <c r="F48" i="12"/>
  <c r="G48" i="12"/>
  <c r="H48" i="12"/>
  <c r="B49" i="12"/>
  <c r="C49" i="12"/>
  <c r="D49" i="12"/>
  <c r="E49" i="12"/>
  <c r="F49" i="12"/>
  <c r="G49" i="12"/>
  <c r="H49" i="12"/>
  <c r="B50" i="12"/>
  <c r="C50" i="12"/>
  <c r="D50" i="12"/>
  <c r="E50" i="12"/>
  <c r="F50" i="12"/>
  <c r="G50" i="12"/>
  <c r="H50" i="12"/>
  <c r="B51" i="12"/>
  <c r="C51" i="12"/>
  <c r="D51" i="12"/>
  <c r="E51" i="12"/>
  <c r="F51" i="12"/>
  <c r="G51" i="12"/>
  <c r="H51" i="12"/>
  <c r="B52" i="12"/>
  <c r="C52" i="12"/>
  <c r="D52" i="12"/>
  <c r="E52" i="12"/>
  <c r="F52" i="12"/>
  <c r="G52" i="12"/>
  <c r="H52" i="12"/>
  <c r="B53" i="12"/>
  <c r="C53" i="12"/>
  <c r="D53" i="12"/>
  <c r="E53" i="12"/>
  <c r="F53" i="12"/>
  <c r="G53" i="12"/>
  <c r="H53" i="12"/>
  <c r="B54" i="12"/>
  <c r="C54" i="12"/>
  <c r="D54" i="12"/>
  <c r="E54" i="12"/>
  <c r="F54" i="12"/>
  <c r="G54" i="12"/>
  <c r="H54" i="12"/>
  <c r="B55" i="12"/>
  <c r="C55" i="12"/>
  <c r="D55" i="12"/>
  <c r="E55" i="12"/>
  <c r="F55" i="12"/>
  <c r="G55" i="12"/>
  <c r="H55" i="12"/>
  <c r="B56" i="12"/>
  <c r="C56" i="12"/>
  <c r="D56" i="12"/>
  <c r="E56" i="12"/>
  <c r="F56" i="12"/>
  <c r="G56" i="12"/>
  <c r="H56" i="12"/>
  <c r="B57" i="12"/>
  <c r="C57" i="12"/>
  <c r="D57" i="12"/>
  <c r="E57" i="12"/>
  <c r="F57" i="12"/>
  <c r="G57" i="12"/>
  <c r="H57" i="12"/>
  <c r="B58" i="12"/>
  <c r="C58" i="12"/>
  <c r="D58" i="12"/>
  <c r="E58" i="12"/>
  <c r="F58" i="12"/>
  <c r="G58" i="12"/>
  <c r="H58" i="12"/>
  <c r="B59" i="12"/>
  <c r="C59" i="12"/>
  <c r="D59" i="12"/>
  <c r="E59" i="12"/>
  <c r="F59" i="12"/>
  <c r="G59" i="12"/>
  <c r="H59" i="12"/>
  <c r="B60" i="12"/>
  <c r="C60" i="12"/>
  <c r="D60" i="12"/>
  <c r="E60" i="12"/>
  <c r="F60" i="12"/>
  <c r="G60" i="12"/>
  <c r="H60" i="12"/>
  <c r="B61" i="12"/>
  <c r="C61" i="12"/>
  <c r="D61" i="12"/>
  <c r="E61" i="12"/>
  <c r="F61" i="12"/>
  <c r="G61" i="12"/>
  <c r="H61" i="12"/>
  <c r="B62" i="12"/>
  <c r="C62" i="12"/>
  <c r="D62" i="12"/>
  <c r="E62" i="12"/>
  <c r="F62" i="12"/>
  <c r="G62" i="12"/>
  <c r="H62" i="12"/>
  <c r="B63" i="12"/>
  <c r="C63" i="12"/>
  <c r="D63" i="12"/>
  <c r="E63" i="12"/>
  <c r="F63" i="12"/>
  <c r="G63" i="12"/>
  <c r="H63" i="12"/>
  <c r="B64" i="12"/>
  <c r="C64" i="12"/>
  <c r="D64" i="12"/>
  <c r="E64" i="12"/>
  <c r="F64" i="12"/>
  <c r="G64" i="12"/>
  <c r="H64" i="12"/>
  <c r="B65" i="12"/>
  <c r="C65" i="12"/>
  <c r="D65" i="12"/>
  <c r="E65" i="12"/>
  <c r="F65" i="12"/>
  <c r="G65" i="12"/>
  <c r="H65" i="12"/>
  <c r="B66" i="12"/>
  <c r="C66" i="12"/>
  <c r="D66" i="12"/>
  <c r="E66" i="12"/>
  <c r="F66" i="12"/>
  <c r="G66" i="12"/>
  <c r="H66" i="12"/>
  <c r="B67" i="12"/>
  <c r="C67" i="12"/>
  <c r="D67" i="12"/>
  <c r="E67" i="12"/>
  <c r="F67" i="12"/>
  <c r="G67" i="12"/>
  <c r="H67" i="12"/>
  <c r="B68" i="12"/>
  <c r="C68" i="12"/>
  <c r="D68" i="12"/>
  <c r="E68" i="12"/>
  <c r="F68" i="12"/>
  <c r="G68" i="12"/>
  <c r="H68" i="12"/>
  <c r="B69" i="12"/>
  <c r="C69" i="12"/>
  <c r="D69" i="12"/>
  <c r="E69" i="12"/>
  <c r="F69" i="12"/>
  <c r="G69" i="12"/>
  <c r="H69" i="12"/>
  <c r="B70" i="12"/>
  <c r="C70" i="12"/>
  <c r="D70" i="12"/>
  <c r="E70" i="12"/>
  <c r="F70" i="12"/>
  <c r="G70" i="12"/>
  <c r="H70" i="12"/>
  <c r="B71" i="12"/>
  <c r="C71" i="12"/>
  <c r="D71" i="12"/>
  <c r="E71" i="12"/>
  <c r="F71" i="12"/>
  <c r="G71" i="12"/>
  <c r="H71" i="12"/>
  <c r="B72" i="12"/>
  <c r="C72" i="12"/>
  <c r="D72" i="12"/>
  <c r="E72" i="12"/>
  <c r="F72" i="12"/>
  <c r="G72" i="12"/>
  <c r="H72" i="12"/>
  <c r="B73" i="12"/>
  <c r="C73" i="12"/>
  <c r="D73" i="12"/>
  <c r="E73" i="12"/>
  <c r="F73" i="12"/>
  <c r="G73" i="12"/>
  <c r="H73" i="12"/>
  <c r="B74" i="12"/>
  <c r="C74" i="12"/>
  <c r="D74" i="12"/>
  <c r="E74" i="12"/>
  <c r="F74" i="12"/>
  <c r="G74" i="12"/>
  <c r="H74" i="12"/>
  <c r="B75" i="12"/>
  <c r="C75" i="12"/>
  <c r="D75" i="12"/>
  <c r="E75" i="12"/>
  <c r="F75" i="12"/>
  <c r="G75" i="12"/>
  <c r="H75" i="12"/>
  <c r="B76" i="12"/>
  <c r="C76" i="12"/>
  <c r="D76" i="12"/>
  <c r="E76" i="12"/>
  <c r="F76" i="12"/>
  <c r="G76" i="12"/>
  <c r="H76" i="12"/>
  <c r="B77" i="12"/>
  <c r="C77" i="12"/>
  <c r="D77" i="12"/>
  <c r="E77" i="12"/>
  <c r="F77" i="12"/>
  <c r="G77" i="12"/>
  <c r="H77" i="12"/>
  <c r="B78" i="12"/>
  <c r="C78" i="12"/>
  <c r="D78" i="12"/>
  <c r="E78" i="12"/>
  <c r="F78" i="12"/>
  <c r="G78" i="12"/>
  <c r="H78" i="12"/>
  <c r="B79" i="12"/>
  <c r="C79" i="12"/>
  <c r="D79" i="12"/>
  <c r="E79" i="12"/>
  <c r="F79" i="12"/>
  <c r="G79" i="12"/>
  <c r="H79" i="12"/>
  <c r="B80" i="12"/>
  <c r="C80" i="12"/>
  <c r="D80" i="12"/>
  <c r="E80" i="12"/>
  <c r="F80" i="12"/>
  <c r="G80" i="12"/>
  <c r="H80" i="12"/>
  <c r="B81" i="12"/>
  <c r="C81" i="12"/>
  <c r="D81" i="12"/>
  <c r="E81" i="12"/>
  <c r="F81" i="12"/>
  <c r="G81" i="12"/>
  <c r="H81" i="12"/>
  <c r="B82" i="12"/>
  <c r="C82" i="12"/>
  <c r="D82" i="12"/>
  <c r="E82" i="12"/>
  <c r="F82" i="12"/>
  <c r="G82" i="12"/>
  <c r="H82" i="12"/>
  <c r="B83" i="12"/>
  <c r="C83" i="12"/>
  <c r="D83" i="12"/>
  <c r="E83" i="12"/>
  <c r="F83" i="12"/>
  <c r="G83" i="12"/>
  <c r="H83" i="12"/>
  <c r="B84" i="12"/>
  <c r="C84" i="12"/>
  <c r="D84" i="12"/>
  <c r="E84" i="12"/>
  <c r="F84" i="12"/>
  <c r="G84" i="12"/>
  <c r="H84" i="12"/>
  <c r="B85" i="12"/>
  <c r="C85" i="12"/>
  <c r="D85" i="12"/>
  <c r="E85" i="12"/>
  <c r="F85" i="12"/>
  <c r="G85" i="12"/>
  <c r="H85" i="12"/>
  <c r="B86" i="12"/>
  <c r="C86" i="12"/>
  <c r="D86" i="12"/>
  <c r="E86" i="12"/>
  <c r="F86" i="12"/>
  <c r="G86" i="12"/>
  <c r="H86" i="12"/>
  <c r="B87" i="12"/>
  <c r="C87" i="12"/>
  <c r="D87" i="12"/>
  <c r="E87" i="12"/>
  <c r="F87" i="12"/>
  <c r="G87" i="12"/>
  <c r="H87" i="12"/>
  <c r="B88" i="12"/>
  <c r="C88" i="12"/>
  <c r="D88" i="12"/>
  <c r="E88" i="12"/>
  <c r="F88" i="12"/>
  <c r="G88" i="12"/>
  <c r="H88" i="12"/>
  <c r="B89" i="12"/>
  <c r="C89" i="12"/>
  <c r="D89" i="12"/>
  <c r="E89" i="12"/>
  <c r="F89" i="12"/>
  <c r="G89" i="12"/>
  <c r="H89" i="12"/>
  <c r="B90" i="12"/>
  <c r="C90" i="12"/>
  <c r="D90" i="12"/>
  <c r="E90" i="12"/>
  <c r="F90" i="12"/>
  <c r="G90" i="12"/>
  <c r="H90" i="12"/>
  <c r="B91" i="12"/>
  <c r="C91" i="12"/>
  <c r="D91" i="12"/>
  <c r="E91" i="12"/>
  <c r="F91" i="12"/>
  <c r="G91" i="12"/>
  <c r="H91" i="12"/>
  <c r="B92" i="12"/>
  <c r="C92" i="12"/>
  <c r="D92" i="12"/>
  <c r="E92" i="12"/>
  <c r="F92" i="12"/>
  <c r="G92" i="12"/>
  <c r="H92" i="12"/>
  <c r="B93" i="12"/>
  <c r="C93" i="12"/>
  <c r="D93" i="12"/>
  <c r="E93" i="12"/>
  <c r="F93" i="12"/>
  <c r="G93" i="12"/>
  <c r="H93" i="12"/>
  <c r="B94" i="12"/>
  <c r="C94" i="12"/>
  <c r="D94" i="12"/>
  <c r="E94" i="12"/>
  <c r="F94" i="12"/>
  <c r="G94" i="12"/>
  <c r="H94" i="12"/>
  <c r="B95" i="12"/>
  <c r="C95" i="12"/>
  <c r="D95" i="12"/>
  <c r="E95" i="12"/>
  <c r="F95" i="12"/>
  <c r="G95" i="12"/>
  <c r="H95" i="12"/>
  <c r="B96" i="12"/>
  <c r="C96" i="12"/>
  <c r="D96" i="12"/>
  <c r="E96" i="12"/>
  <c r="F96" i="12"/>
  <c r="G96" i="12"/>
  <c r="H96" i="12"/>
  <c r="B97" i="12"/>
  <c r="C97" i="12"/>
  <c r="D97" i="12"/>
  <c r="E97" i="12"/>
  <c r="F97" i="12"/>
  <c r="G97" i="12"/>
  <c r="H97" i="12"/>
  <c r="B98" i="12"/>
  <c r="C98" i="12"/>
  <c r="D98" i="12"/>
  <c r="E98" i="12"/>
  <c r="F98" i="12"/>
  <c r="G98" i="12"/>
  <c r="H98" i="12"/>
  <c r="B99" i="12"/>
  <c r="C99" i="12"/>
  <c r="D99" i="12"/>
  <c r="E99" i="12"/>
  <c r="F99" i="12"/>
  <c r="G99" i="12"/>
  <c r="H99" i="12"/>
  <c r="B100" i="12"/>
  <c r="C100" i="12"/>
  <c r="D100" i="12"/>
  <c r="E100" i="12"/>
  <c r="F100" i="12"/>
  <c r="G100" i="12"/>
  <c r="H100" i="12"/>
  <c r="B101" i="12"/>
  <c r="C101" i="12"/>
  <c r="D101" i="12"/>
  <c r="E101" i="12"/>
  <c r="F101" i="12"/>
  <c r="G101" i="12"/>
  <c r="H101" i="12"/>
  <c r="B102" i="12"/>
  <c r="C102" i="12"/>
  <c r="D102" i="12"/>
  <c r="E102" i="12"/>
  <c r="F102" i="12"/>
  <c r="G102" i="12"/>
  <c r="H102" i="12"/>
  <c r="B103" i="12"/>
  <c r="C103" i="12"/>
  <c r="D103" i="12"/>
  <c r="E103" i="12"/>
  <c r="F103" i="12"/>
  <c r="G103" i="12"/>
  <c r="H103" i="12"/>
  <c r="B104" i="12"/>
  <c r="C104" i="12"/>
  <c r="D104" i="12"/>
  <c r="E104" i="12"/>
  <c r="F104" i="12"/>
  <c r="G104" i="12"/>
  <c r="H104" i="12"/>
  <c r="B105" i="12"/>
  <c r="C105" i="12"/>
  <c r="D105" i="12"/>
  <c r="E105" i="12"/>
  <c r="F105" i="12"/>
  <c r="G105" i="12"/>
  <c r="H105" i="12"/>
  <c r="B106" i="12"/>
  <c r="C106" i="12"/>
  <c r="D106" i="12"/>
  <c r="E106" i="12"/>
  <c r="F106" i="12"/>
  <c r="G106" i="12"/>
  <c r="H106" i="12"/>
  <c r="B107" i="12"/>
  <c r="C107" i="12"/>
  <c r="D107" i="12"/>
  <c r="E107" i="12"/>
  <c r="F107" i="12"/>
  <c r="G107" i="12"/>
  <c r="H107" i="12"/>
  <c r="B108" i="12"/>
  <c r="C108" i="12"/>
  <c r="D108" i="12"/>
  <c r="E108" i="12"/>
  <c r="F108" i="12"/>
  <c r="G108" i="12"/>
  <c r="H108" i="12"/>
  <c r="B109" i="12"/>
  <c r="C109" i="12"/>
  <c r="D109" i="12"/>
  <c r="E109" i="12"/>
  <c r="F109" i="12"/>
  <c r="G109" i="12"/>
  <c r="H109" i="12"/>
  <c r="B110" i="12"/>
  <c r="C110" i="12"/>
  <c r="D110" i="12"/>
  <c r="E110" i="12"/>
  <c r="F110" i="12"/>
  <c r="G110" i="12"/>
  <c r="H110" i="12"/>
  <c r="B111" i="12"/>
  <c r="C111" i="12"/>
  <c r="D111" i="12"/>
  <c r="E111" i="12"/>
  <c r="F111" i="12"/>
  <c r="G111" i="12"/>
  <c r="H111" i="12"/>
  <c r="B112" i="12"/>
  <c r="C112" i="12"/>
  <c r="D112" i="12"/>
  <c r="E112" i="12"/>
  <c r="F112" i="12"/>
  <c r="G112" i="12"/>
  <c r="H112" i="12"/>
  <c r="B113" i="12"/>
  <c r="C113" i="12"/>
  <c r="D113" i="12"/>
  <c r="E113" i="12"/>
  <c r="F113" i="12"/>
  <c r="G113" i="12"/>
  <c r="H113" i="12"/>
  <c r="B114" i="12"/>
  <c r="C114" i="12"/>
  <c r="D114" i="12"/>
  <c r="E114" i="12"/>
  <c r="F114" i="12"/>
  <c r="G114" i="12"/>
  <c r="H114" i="12"/>
  <c r="B115" i="12"/>
  <c r="C115" i="12"/>
  <c r="D115" i="12"/>
  <c r="E115" i="12"/>
  <c r="F115" i="12"/>
  <c r="G115" i="12"/>
  <c r="H115" i="12"/>
  <c r="B116" i="12"/>
  <c r="C116" i="12"/>
  <c r="D116" i="12"/>
  <c r="E116" i="12"/>
  <c r="F116" i="12"/>
  <c r="G116" i="12"/>
  <c r="H116" i="12"/>
  <c r="B117" i="12"/>
  <c r="C117" i="12"/>
  <c r="D117" i="12"/>
  <c r="E117" i="12"/>
  <c r="F117" i="12"/>
  <c r="G117" i="12"/>
  <c r="H117" i="12"/>
  <c r="B118" i="12"/>
  <c r="C118" i="12"/>
  <c r="D118" i="12"/>
  <c r="E118" i="12"/>
  <c r="F118" i="12"/>
  <c r="G118" i="12"/>
  <c r="H118" i="12"/>
  <c r="B119" i="12"/>
  <c r="C119" i="12"/>
  <c r="D119" i="12"/>
  <c r="E119" i="12"/>
  <c r="F119" i="12"/>
  <c r="G119" i="12"/>
  <c r="H119" i="12"/>
  <c r="B120" i="12"/>
  <c r="C120" i="12"/>
  <c r="D120" i="12"/>
  <c r="E120" i="12"/>
  <c r="F120" i="12"/>
  <c r="G120" i="12"/>
  <c r="H120" i="12"/>
  <c r="B121" i="12"/>
  <c r="C121" i="12"/>
  <c r="D121" i="12"/>
  <c r="E121" i="12"/>
  <c r="F121" i="12"/>
  <c r="G121" i="12"/>
  <c r="H121" i="12"/>
  <c r="B122" i="12"/>
  <c r="C122" i="12"/>
  <c r="D122" i="12"/>
  <c r="E122" i="12"/>
  <c r="F122" i="12"/>
  <c r="G122" i="12"/>
  <c r="H122" i="12"/>
  <c r="B123" i="12"/>
  <c r="C123" i="12"/>
  <c r="D123" i="12"/>
  <c r="E123" i="12"/>
  <c r="F123" i="12"/>
  <c r="G123" i="12"/>
  <c r="H123" i="12"/>
  <c r="B124" i="12"/>
  <c r="C124" i="12"/>
  <c r="D124" i="12"/>
  <c r="E124" i="12"/>
  <c r="F124" i="12"/>
  <c r="G124" i="12"/>
  <c r="H124" i="12"/>
  <c r="B125" i="12"/>
  <c r="C125" i="12"/>
  <c r="D125" i="12"/>
  <c r="E125" i="12"/>
  <c r="F125" i="12"/>
  <c r="G125" i="12"/>
  <c r="H125" i="12"/>
  <c r="B126" i="12"/>
  <c r="C126" i="12"/>
  <c r="D126" i="12"/>
  <c r="E126" i="12"/>
  <c r="F126" i="12"/>
  <c r="G126" i="12"/>
  <c r="H126" i="12"/>
  <c r="B127" i="12"/>
  <c r="C127" i="12"/>
  <c r="D127" i="12"/>
  <c r="E127" i="12"/>
  <c r="F127" i="12"/>
  <c r="G127" i="12"/>
  <c r="H127" i="12"/>
  <c r="B128" i="12"/>
  <c r="C128" i="12"/>
  <c r="D128" i="12"/>
  <c r="E128" i="12"/>
  <c r="F128" i="12"/>
  <c r="G128" i="12"/>
  <c r="H128" i="12"/>
  <c r="B129" i="12"/>
  <c r="C129" i="12"/>
  <c r="D129" i="12"/>
  <c r="E129" i="12"/>
  <c r="F129" i="12"/>
  <c r="G129" i="12"/>
  <c r="H129" i="12"/>
  <c r="B130" i="12"/>
  <c r="C130" i="12"/>
  <c r="D130" i="12"/>
  <c r="E130" i="12"/>
  <c r="F130" i="12"/>
  <c r="G130" i="12"/>
  <c r="H130" i="12"/>
  <c r="B131" i="12"/>
  <c r="C131" i="12"/>
  <c r="D131" i="12"/>
  <c r="E131" i="12"/>
  <c r="F131" i="12"/>
  <c r="G131" i="12"/>
  <c r="H131" i="12"/>
  <c r="B132" i="12"/>
  <c r="C132" i="12"/>
  <c r="D132" i="12"/>
  <c r="E132" i="12"/>
  <c r="F132" i="12"/>
  <c r="G132" i="12"/>
  <c r="H132" i="12"/>
  <c r="B133" i="12"/>
  <c r="C133" i="12"/>
  <c r="D133" i="12"/>
  <c r="E133" i="12"/>
  <c r="F133" i="12"/>
  <c r="G133" i="12"/>
  <c r="H133" i="12"/>
  <c r="B134" i="12"/>
  <c r="C134" i="12"/>
  <c r="D134" i="12"/>
  <c r="E134" i="12"/>
  <c r="F134" i="12"/>
  <c r="G134" i="12"/>
  <c r="H134" i="12"/>
  <c r="B135" i="12"/>
  <c r="C135" i="12"/>
  <c r="D135" i="12"/>
  <c r="E135" i="12"/>
  <c r="F135" i="12"/>
  <c r="G135" i="12"/>
  <c r="H135" i="12"/>
  <c r="B136" i="12"/>
  <c r="C136" i="12"/>
  <c r="D136" i="12"/>
  <c r="E136" i="12"/>
  <c r="F136" i="12"/>
  <c r="G136" i="12"/>
  <c r="H136" i="12"/>
  <c r="B137" i="12"/>
  <c r="C137" i="12"/>
  <c r="D137" i="12"/>
  <c r="E137" i="12"/>
  <c r="F137" i="12"/>
  <c r="G137" i="12"/>
  <c r="H137" i="12"/>
  <c r="B138" i="12"/>
  <c r="C138" i="12"/>
  <c r="D138" i="12"/>
  <c r="E138" i="12"/>
  <c r="F138" i="12"/>
  <c r="G138" i="12"/>
  <c r="H138" i="12"/>
  <c r="B139" i="12"/>
  <c r="C139" i="12"/>
  <c r="D139" i="12"/>
  <c r="E139" i="12"/>
  <c r="F139" i="12"/>
  <c r="G139" i="12"/>
  <c r="H139" i="12"/>
  <c r="B140" i="12"/>
  <c r="C140" i="12"/>
  <c r="D140" i="12"/>
  <c r="E140" i="12"/>
  <c r="F140" i="12"/>
  <c r="G140" i="12"/>
  <c r="H140" i="12"/>
  <c r="B141" i="12"/>
  <c r="C141" i="12"/>
  <c r="D141" i="12"/>
  <c r="E141" i="12"/>
  <c r="F141" i="12"/>
  <c r="G141" i="12"/>
  <c r="H141" i="12"/>
  <c r="B142" i="12"/>
  <c r="C142" i="12"/>
  <c r="D142" i="12"/>
  <c r="E142" i="12"/>
  <c r="F142" i="12"/>
  <c r="G142" i="12"/>
  <c r="H142" i="12"/>
  <c r="B143" i="12"/>
  <c r="C143" i="12"/>
  <c r="D143" i="12"/>
  <c r="E143" i="12"/>
  <c r="F143" i="12"/>
  <c r="G143" i="12"/>
  <c r="H143" i="12"/>
  <c r="B144" i="12"/>
  <c r="C144" i="12"/>
  <c r="D144" i="12"/>
  <c r="E144" i="12"/>
  <c r="F144" i="12"/>
  <c r="G144" i="12"/>
  <c r="H144" i="12"/>
  <c r="B145" i="12"/>
  <c r="C145" i="12"/>
  <c r="D145" i="12"/>
  <c r="E145" i="12"/>
  <c r="F145" i="12"/>
  <c r="G145" i="12"/>
  <c r="H145" i="12"/>
  <c r="B146" i="12"/>
  <c r="C146" i="12"/>
  <c r="D146" i="12"/>
  <c r="E146" i="12"/>
  <c r="F146" i="12"/>
  <c r="G146" i="12"/>
  <c r="H146" i="12"/>
  <c r="B147" i="12"/>
  <c r="C147" i="12"/>
  <c r="D147" i="12"/>
  <c r="E147" i="12"/>
  <c r="F147" i="12"/>
  <c r="G147" i="12"/>
  <c r="H147" i="12"/>
  <c r="B148" i="12"/>
  <c r="C148" i="12"/>
  <c r="D148" i="12"/>
  <c r="E148" i="12"/>
  <c r="F148" i="12"/>
  <c r="G148" i="12"/>
  <c r="H148" i="12"/>
  <c r="B149" i="12"/>
  <c r="C149" i="12"/>
  <c r="D149" i="12"/>
  <c r="E149" i="12"/>
  <c r="F149" i="12"/>
  <c r="G149" i="12"/>
  <c r="H149" i="12"/>
  <c r="B150" i="12"/>
  <c r="C150" i="12"/>
  <c r="D150" i="12"/>
  <c r="E150" i="12"/>
  <c r="F150" i="12"/>
  <c r="G150" i="12"/>
  <c r="H150" i="12"/>
  <c r="B151" i="12"/>
  <c r="C151" i="12"/>
  <c r="D151" i="12"/>
  <c r="E151" i="12"/>
  <c r="F151" i="12"/>
  <c r="G151" i="12"/>
  <c r="H151" i="12"/>
  <c r="B152" i="12"/>
  <c r="C152" i="12"/>
  <c r="D152" i="12"/>
  <c r="E152" i="12"/>
  <c r="F152" i="12"/>
  <c r="G152" i="12"/>
  <c r="H152" i="12"/>
  <c r="B153" i="12"/>
  <c r="C153" i="12"/>
  <c r="D153" i="12"/>
  <c r="E153" i="12"/>
  <c r="F153" i="12"/>
  <c r="G153" i="12"/>
  <c r="H153" i="12"/>
  <c r="B154" i="12"/>
  <c r="C154" i="12"/>
  <c r="D154" i="12"/>
  <c r="E154" i="12"/>
  <c r="F154" i="12"/>
  <c r="G154" i="12"/>
  <c r="H154" i="12"/>
  <c r="B155" i="12"/>
  <c r="C155" i="12"/>
  <c r="D155" i="12"/>
  <c r="E155" i="12"/>
  <c r="F155" i="12"/>
  <c r="G155" i="12"/>
  <c r="H155" i="12"/>
  <c r="B156" i="12"/>
  <c r="C156" i="12"/>
  <c r="D156" i="12"/>
  <c r="E156" i="12"/>
  <c r="F156" i="12"/>
  <c r="G156" i="12"/>
  <c r="H156" i="12"/>
  <c r="B157" i="12"/>
  <c r="C157" i="12"/>
  <c r="D157" i="12"/>
  <c r="E157" i="12"/>
  <c r="F157" i="12"/>
  <c r="G157" i="12"/>
  <c r="H157" i="12"/>
  <c r="B158" i="12"/>
  <c r="C158" i="12"/>
  <c r="D158" i="12"/>
  <c r="E158" i="12"/>
  <c r="F158" i="12"/>
  <c r="G158" i="12"/>
  <c r="H158" i="12"/>
  <c r="B159" i="12"/>
  <c r="C159" i="12"/>
  <c r="D159" i="12"/>
  <c r="E159" i="12"/>
  <c r="F159" i="12"/>
  <c r="G159" i="12"/>
  <c r="H159" i="12"/>
  <c r="B160" i="12"/>
  <c r="C160" i="12"/>
  <c r="D160" i="12"/>
  <c r="E160" i="12"/>
  <c r="F160" i="12"/>
  <c r="G160" i="12"/>
  <c r="H160" i="12"/>
  <c r="B161" i="12"/>
  <c r="C161" i="12"/>
  <c r="D161" i="12"/>
  <c r="E161" i="12"/>
  <c r="F161" i="12"/>
  <c r="G161" i="12"/>
  <c r="H161" i="12"/>
  <c r="B162" i="12"/>
  <c r="C162" i="12"/>
  <c r="D162" i="12"/>
  <c r="E162" i="12"/>
  <c r="F162" i="12"/>
  <c r="G162" i="12"/>
  <c r="H162" i="12"/>
  <c r="B163" i="12"/>
  <c r="C163" i="12"/>
  <c r="D163" i="12"/>
  <c r="E163" i="12"/>
  <c r="F163" i="12"/>
  <c r="G163" i="12"/>
  <c r="H163" i="12"/>
  <c r="B164" i="12"/>
  <c r="C164" i="12"/>
  <c r="D164" i="12"/>
  <c r="E164" i="12"/>
  <c r="F164" i="12"/>
  <c r="G164" i="12"/>
  <c r="H164" i="12"/>
  <c r="B165" i="12"/>
  <c r="C165" i="12"/>
  <c r="D165" i="12"/>
  <c r="E165" i="12"/>
  <c r="F165" i="12"/>
  <c r="G165" i="12"/>
  <c r="H165" i="12"/>
  <c r="B166" i="12"/>
  <c r="C166" i="12"/>
  <c r="D166" i="12"/>
  <c r="E166" i="12"/>
  <c r="F166" i="12"/>
  <c r="G166" i="12"/>
  <c r="H166" i="12"/>
  <c r="B167" i="12"/>
  <c r="C167" i="12"/>
  <c r="D167" i="12"/>
  <c r="E167" i="12"/>
  <c r="F167" i="12"/>
  <c r="G167" i="12"/>
  <c r="H167" i="12"/>
  <c r="B168" i="12"/>
  <c r="C168" i="12"/>
  <c r="D168" i="12"/>
  <c r="E168" i="12"/>
  <c r="F168" i="12"/>
  <c r="G168" i="12"/>
  <c r="H168" i="12"/>
  <c r="B169" i="12"/>
  <c r="C169" i="12"/>
  <c r="D169" i="12"/>
  <c r="E169" i="12"/>
  <c r="F169" i="12"/>
  <c r="G169" i="12"/>
  <c r="H169" i="12"/>
  <c r="B170" i="12"/>
  <c r="C170" i="12"/>
  <c r="D170" i="12"/>
  <c r="E170" i="12"/>
  <c r="F170" i="12"/>
  <c r="G170" i="12"/>
  <c r="H170" i="12"/>
  <c r="B171" i="12"/>
  <c r="C171" i="12"/>
  <c r="D171" i="12"/>
  <c r="E171" i="12"/>
  <c r="F171" i="12"/>
  <c r="G171" i="12"/>
  <c r="H171" i="12"/>
  <c r="B172" i="12"/>
  <c r="C172" i="12"/>
  <c r="D172" i="12"/>
  <c r="E172" i="12"/>
  <c r="F172" i="12"/>
  <c r="G172" i="12"/>
  <c r="H172" i="12"/>
  <c r="B173" i="12"/>
  <c r="C173" i="12"/>
  <c r="D173" i="12"/>
  <c r="E173" i="12"/>
  <c r="F173" i="12"/>
  <c r="G173" i="12"/>
  <c r="H173" i="12"/>
  <c r="B174" i="12"/>
  <c r="C174" i="12"/>
  <c r="D174" i="12"/>
  <c r="E174" i="12"/>
  <c r="F174" i="12"/>
  <c r="G174" i="12"/>
  <c r="H174" i="12"/>
  <c r="B175" i="12"/>
  <c r="C175" i="12"/>
  <c r="D175" i="12"/>
  <c r="E175" i="12"/>
  <c r="F175" i="12"/>
  <c r="G175" i="12"/>
  <c r="H175" i="12"/>
  <c r="B176" i="12"/>
  <c r="C176" i="12"/>
  <c r="D176" i="12"/>
  <c r="E176" i="12"/>
  <c r="F176" i="12"/>
  <c r="G176" i="12"/>
  <c r="H176" i="12"/>
  <c r="B177" i="12"/>
  <c r="C177" i="12"/>
  <c r="D177" i="12"/>
  <c r="E177" i="12"/>
  <c r="F177" i="12"/>
  <c r="G177" i="12"/>
  <c r="H177" i="12"/>
  <c r="B178" i="12"/>
  <c r="C178" i="12"/>
  <c r="D178" i="12"/>
  <c r="E178" i="12"/>
  <c r="F178" i="12"/>
  <c r="G178" i="12"/>
  <c r="H178" i="12"/>
  <c r="B179" i="12"/>
  <c r="C179" i="12"/>
  <c r="D179" i="12"/>
  <c r="E179" i="12"/>
  <c r="F179" i="12"/>
  <c r="G179" i="12"/>
  <c r="H179" i="12"/>
  <c r="B180" i="12"/>
  <c r="C180" i="12"/>
  <c r="D180" i="12"/>
  <c r="E180" i="12"/>
  <c r="F180" i="12"/>
  <c r="G180" i="12"/>
  <c r="H180" i="12"/>
  <c r="B181" i="12"/>
  <c r="C181" i="12"/>
  <c r="D181" i="12"/>
  <c r="E181" i="12"/>
  <c r="F181" i="12"/>
  <c r="G181" i="12"/>
  <c r="H181" i="12"/>
  <c r="B182" i="12"/>
  <c r="C182" i="12"/>
  <c r="D182" i="12"/>
  <c r="E182" i="12"/>
  <c r="F182" i="12"/>
  <c r="G182" i="12"/>
  <c r="H182" i="12"/>
  <c r="B183" i="12"/>
  <c r="C183" i="12"/>
  <c r="D183" i="12"/>
  <c r="E183" i="12"/>
  <c r="F183" i="12"/>
  <c r="G183" i="12"/>
  <c r="H183" i="12"/>
  <c r="B184" i="12"/>
  <c r="C184" i="12"/>
  <c r="D184" i="12"/>
  <c r="E184" i="12"/>
  <c r="F184" i="12"/>
  <c r="G184" i="12"/>
  <c r="H184" i="12"/>
  <c r="B185" i="12"/>
  <c r="C185" i="12"/>
  <c r="D185" i="12"/>
  <c r="E185" i="12"/>
  <c r="F185" i="12"/>
  <c r="G185" i="12"/>
  <c r="H185" i="12"/>
  <c r="B186" i="12"/>
  <c r="C186" i="12"/>
  <c r="D186" i="12"/>
  <c r="E186" i="12"/>
  <c r="F186" i="12"/>
  <c r="G186" i="12"/>
  <c r="H186" i="12"/>
  <c r="B187" i="12"/>
  <c r="C187" i="12"/>
  <c r="D187" i="12"/>
  <c r="E187" i="12"/>
  <c r="F187" i="12"/>
  <c r="G187" i="12"/>
  <c r="H187" i="12"/>
  <c r="B188" i="12"/>
  <c r="C188" i="12"/>
  <c r="D188" i="12"/>
  <c r="E188" i="12"/>
  <c r="F188" i="12"/>
  <c r="G188" i="12"/>
  <c r="H188" i="12"/>
  <c r="B189" i="12"/>
  <c r="C189" i="12"/>
  <c r="D189" i="12"/>
  <c r="E189" i="12"/>
  <c r="F189" i="12"/>
  <c r="G189" i="12"/>
  <c r="H189" i="12"/>
  <c r="B190" i="12"/>
  <c r="C190" i="12"/>
  <c r="D190" i="12"/>
  <c r="E190" i="12"/>
  <c r="F190" i="12"/>
  <c r="G190" i="12"/>
  <c r="H190" i="12"/>
  <c r="B191" i="12"/>
  <c r="C191" i="12"/>
  <c r="D191" i="12"/>
  <c r="E191" i="12"/>
  <c r="F191" i="12"/>
  <c r="G191" i="12"/>
  <c r="H191" i="12"/>
  <c r="B192" i="12"/>
  <c r="C192" i="12"/>
  <c r="D192" i="12"/>
  <c r="E192" i="12"/>
  <c r="F192" i="12"/>
  <c r="G192" i="12"/>
  <c r="H192" i="12"/>
  <c r="B193" i="12"/>
  <c r="C193" i="12"/>
  <c r="D193" i="12"/>
  <c r="E193" i="12"/>
  <c r="F193" i="12"/>
  <c r="G193" i="12"/>
  <c r="H193" i="12"/>
  <c r="B194" i="12"/>
  <c r="C194" i="12"/>
  <c r="D194" i="12"/>
  <c r="E194" i="12"/>
  <c r="F194" i="12"/>
  <c r="G194" i="12"/>
  <c r="H194" i="12"/>
  <c r="B195" i="12"/>
  <c r="C195" i="12"/>
  <c r="D195" i="12"/>
  <c r="E195" i="12"/>
  <c r="F195" i="12"/>
  <c r="G195" i="12"/>
  <c r="H195" i="12"/>
  <c r="B196" i="12"/>
  <c r="C196" i="12"/>
  <c r="D196" i="12"/>
  <c r="E196" i="12"/>
  <c r="F196" i="12"/>
  <c r="G196" i="12"/>
  <c r="H196" i="12"/>
  <c r="B197" i="12"/>
  <c r="C197" i="12"/>
  <c r="D197" i="12"/>
  <c r="E197" i="12"/>
  <c r="F197" i="12"/>
  <c r="G197" i="12"/>
  <c r="H197" i="12"/>
  <c r="B198" i="12"/>
  <c r="C198" i="12"/>
  <c r="D198" i="12"/>
  <c r="E198" i="12"/>
  <c r="F198" i="12"/>
  <c r="G198" i="12"/>
  <c r="H198" i="12"/>
  <c r="B199" i="12"/>
  <c r="C199" i="12"/>
  <c r="D199" i="12"/>
  <c r="E199" i="12"/>
  <c r="F199" i="12"/>
  <c r="G199" i="12"/>
  <c r="H199" i="12"/>
  <c r="B200" i="12"/>
  <c r="C200" i="12"/>
  <c r="D200" i="12"/>
  <c r="E200" i="12"/>
  <c r="F200" i="12"/>
  <c r="G200" i="12"/>
  <c r="H200" i="12"/>
  <c r="B201" i="12"/>
  <c r="C201" i="12"/>
  <c r="D201" i="12"/>
  <c r="E201" i="12"/>
  <c r="F201" i="12"/>
  <c r="G201" i="12"/>
  <c r="H201" i="12"/>
  <c r="B202" i="12"/>
  <c r="C202" i="12"/>
  <c r="D202" i="12"/>
  <c r="E202" i="12"/>
  <c r="F202" i="12"/>
  <c r="G202" i="12"/>
  <c r="H202" i="12"/>
  <c r="B203" i="12"/>
  <c r="C203" i="12"/>
  <c r="D203" i="12"/>
  <c r="E203" i="12"/>
  <c r="F203" i="12"/>
  <c r="G203" i="12"/>
  <c r="H203" i="12"/>
  <c r="B204" i="12"/>
  <c r="C204" i="12"/>
  <c r="D204" i="12"/>
  <c r="E204" i="12"/>
  <c r="F204" i="12"/>
  <c r="G204" i="12"/>
  <c r="H204" i="12"/>
  <c r="B205" i="12"/>
  <c r="C205" i="12"/>
  <c r="D205" i="12"/>
  <c r="E205" i="12"/>
  <c r="F205" i="12"/>
  <c r="G205" i="12"/>
  <c r="H205" i="12"/>
  <c r="B206" i="12"/>
  <c r="C206" i="12"/>
  <c r="D206" i="12"/>
  <c r="E206" i="12"/>
  <c r="F206" i="12"/>
  <c r="G206" i="12"/>
  <c r="H206" i="12"/>
  <c r="B207" i="12"/>
  <c r="C207" i="12"/>
  <c r="D207" i="12"/>
  <c r="E207" i="12"/>
  <c r="F207" i="12"/>
  <c r="G207" i="12"/>
  <c r="H207" i="12"/>
  <c r="B208" i="12"/>
  <c r="C208" i="12"/>
  <c r="D208" i="12"/>
  <c r="E208" i="12"/>
  <c r="F208" i="12"/>
  <c r="G208" i="12"/>
  <c r="H208" i="12"/>
  <c r="B209" i="12"/>
  <c r="C209" i="12"/>
  <c r="D209" i="12"/>
  <c r="E209" i="12"/>
  <c r="F209" i="12"/>
  <c r="G209" i="12"/>
  <c r="H209" i="12"/>
  <c r="B210" i="12"/>
  <c r="C210" i="12"/>
  <c r="D210" i="12"/>
  <c r="E210" i="12"/>
  <c r="F210" i="12"/>
  <c r="G210" i="12"/>
  <c r="H210" i="12"/>
  <c r="B211" i="12"/>
  <c r="C211" i="12"/>
  <c r="D211" i="12"/>
  <c r="E211" i="12"/>
  <c r="F211" i="12"/>
  <c r="G211" i="12"/>
  <c r="H211" i="12"/>
  <c r="B212" i="12"/>
  <c r="C212" i="12"/>
  <c r="D212" i="12"/>
  <c r="E212" i="12"/>
  <c r="F212" i="12"/>
  <c r="G212" i="12"/>
  <c r="H212" i="12"/>
  <c r="B213" i="12"/>
  <c r="C213" i="12"/>
  <c r="D213" i="12"/>
  <c r="E213" i="12"/>
  <c r="F213" i="12"/>
  <c r="G213" i="12"/>
  <c r="H213" i="12"/>
  <c r="B214" i="12"/>
  <c r="C214" i="12"/>
  <c r="D214" i="12"/>
  <c r="E214" i="12"/>
  <c r="F214" i="12"/>
  <c r="G214" i="12"/>
  <c r="H214" i="12"/>
  <c r="B215" i="12"/>
  <c r="C215" i="12"/>
  <c r="D215" i="12"/>
  <c r="E215" i="12"/>
  <c r="F215" i="12"/>
  <c r="G215" i="12"/>
  <c r="H215" i="12"/>
  <c r="B216" i="12"/>
  <c r="C216" i="12"/>
  <c r="D216" i="12"/>
  <c r="E216" i="12"/>
  <c r="F216" i="12"/>
  <c r="G216" i="12"/>
  <c r="H216" i="12"/>
  <c r="B217" i="12"/>
  <c r="C217" i="12"/>
  <c r="D217" i="12"/>
  <c r="E217" i="12"/>
  <c r="F217" i="12"/>
  <c r="G217" i="12"/>
  <c r="H217" i="12"/>
  <c r="B218" i="12"/>
  <c r="C218" i="12"/>
  <c r="D218" i="12"/>
  <c r="E218" i="12"/>
  <c r="F218" i="12"/>
  <c r="G218" i="12"/>
  <c r="H218" i="12"/>
  <c r="B219" i="12"/>
  <c r="C219" i="12"/>
  <c r="D219" i="12"/>
  <c r="E219" i="12"/>
  <c r="F219" i="12"/>
  <c r="G219" i="12"/>
  <c r="H219" i="12"/>
  <c r="B220" i="12"/>
  <c r="C220" i="12"/>
  <c r="D220" i="12"/>
  <c r="E220" i="12"/>
  <c r="F220" i="12"/>
  <c r="G220" i="12"/>
  <c r="H220" i="12"/>
  <c r="B221" i="12"/>
  <c r="C221" i="12"/>
  <c r="D221" i="12"/>
  <c r="E221" i="12"/>
  <c r="F221" i="12"/>
  <c r="G221" i="12"/>
  <c r="H221" i="12"/>
  <c r="B222" i="12"/>
  <c r="C222" i="12"/>
  <c r="D222" i="12"/>
  <c r="E222" i="12"/>
  <c r="F222" i="12"/>
  <c r="G222" i="12"/>
  <c r="H222" i="12"/>
  <c r="B223" i="12"/>
  <c r="C223" i="12"/>
  <c r="D223" i="12"/>
  <c r="E223" i="12"/>
  <c r="F223" i="12"/>
  <c r="G223" i="12"/>
  <c r="H223" i="12"/>
  <c r="B224" i="12"/>
  <c r="C224" i="12"/>
  <c r="D224" i="12"/>
  <c r="E224" i="12"/>
  <c r="F224" i="12"/>
  <c r="G224" i="12"/>
  <c r="H224" i="12"/>
  <c r="B225" i="12"/>
  <c r="C225" i="12"/>
  <c r="D225" i="12"/>
  <c r="E225" i="12"/>
  <c r="F225" i="12"/>
  <c r="G225" i="12"/>
  <c r="H225" i="12"/>
  <c r="B226" i="12"/>
  <c r="C226" i="12"/>
  <c r="D226" i="12"/>
  <c r="E226" i="12"/>
  <c r="F226" i="12"/>
  <c r="G226" i="12"/>
  <c r="H226" i="12"/>
  <c r="B227" i="12"/>
  <c r="C227" i="12"/>
  <c r="D227" i="12"/>
  <c r="E227" i="12"/>
  <c r="F227" i="12"/>
  <c r="G227" i="12"/>
  <c r="H227" i="12"/>
  <c r="B228" i="12"/>
  <c r="C228" i="12"/>
  <c r="D228" i="12"/>
  <c r="E228" i="12"/>
  <c r="F228" i="12"/>
  <c r="G228" i="12"/>
  <c r="H228" i="12"/>
  <c r="B229" i="12"/>
  <c r="C229" i="12"/>
  <c r="D229" i="12"/>
  <c r="E229" i="12"/>
  <c r="F229" i="12"/>
  <c r="G229" i="12"/>
  <c r="H229" i="12"/>
  <c r="B230" i="12"/>
  <c r="C230" i="12"/>
  <c r="D230" i="12"/>
  <c r="E230" i="12"/>
  <c r="F230" i="12"/>
  <c r="G230" i="12"/>
  <c r="H230" i="12"/>
  <c r="B231" i="12"/>
  <c r="C231" i="12"/>
  <c r="D231" i="12"/>
  <c r="E231" i="12"/>
  <c r="F231" i="12"/>
  <c r="G231" i="12"/>
  <c r="H231" i="12"/>
  <c r="B232" i="12"/>
  <c r="C232" i="12"/>
  <c r="D232" i="12"/>
  <c r="E232" i="12"/>
  <c r="F232" i="12"/>
  <c r="G232" i="12"/>
  <c r="H232" i="12"/>
  <c r="B233" i="12"/>
  <c r="C233" i="12"/>
  <c r="D233" i="12"/>
  <c r="E233" i="12"/>
  <c r="F233" i="12"/>
  <c r="G233" i="12"/>
  <c r="H233" i="12"/>
  <c r="B234" i="12"/>
  <c r="C234" i="12"/>
  <c r="D234" i="12"/>
  <c r="E234" i="12"/>
  <c r="F234" i="12"/>
  <c r="G234" i="12"/>
  <c r="H234" i="12"/>
  <c r="B235" i="12"/>
  <c r="C235" i="12"/>
  <c r="D235" i="12"/>
  <c r="E235" i="12"/>
  <c r="F235" i="12"/>
  <c r="G235" i="12"/>
  <c r="H235" i="12"/>
  <c r="B236" i="12"/>
  <c r="C236" i="12"/>
  <c r="D236" i="12"/>
  <c r="E236" i="12"/>
  <c r="F236" i="12"/>
  <c r="G236" i="12"/>
  <c r="H236" i="12"/>
  <c r="B237" i="12"/>
  <c r="C237" i="12"/>
  <c r="D237" i="12"/>
  <c r="E237" i="12"/>
  <c r="F237" i="12"/>
  <c r="G237" i="12"/>
  <c r="H237" i="12"/>
  <c r="B238" i="12"/>
  <c r="C238" i="12"/>
  <c r="D238" i="12"/>
  <c r="E238" i="12"/>
  <c r="F238" i="12"/>
  <c r="G238" i="12"/>
  <c r="H238" i="12"/>
  <c r="B239" i="12"/>
  <c r="C239" i="12"/>
  <c r="D239" i="12"/>
  <c r="E239" i="12"/>
  <c r="F239" i="12"/>
  <c r="G239" i="12"/>
  <c r="H239" i="12"/>
  <c r="B240" i="12"/>
  <c r="C240" i="12"/>
  <c r="D240" i="12"/>
  <c r="E240" i="12"/>
  <c r="F240" i="12"/>
  <c r="G240" i="12"/>
  <c r="H240" i="12"/>
  <c r="B241" i="12"/>
  <c r="C241" i="12"/>
  <c r="D241" i="12"/>
  <c r="E241" i="12"/>
  <c r="F241" i="12"/>
  <c r="G241" i="12"/>
  <c r="H241" i="12"/>
  <c r="B242" i="12"/>
  <c r="C242" i="12"/>
  <c r="D242" i="12"/>
  <c r="E242" i="12"/>
  <c r="F242" i="12"/>
  <c r="G242" i="12"/>
  <c r="H242" i="12"/>
  <c r="B243" i="12"/>
  <c r="C243" i="12"/>
  <c r="D243" i="12"/>
  <c r="E243" i="12"/>
  <c r="F243" i="12"/>
  <c r="G243" i="12"/>
  <c r="H243" i="12"/>
  <c r="B244" i="12"/>
  <c r="C244" i="12"/>
  <c r="D244" i="12"/>
  <c r="E244" i="12"/>
  <c r="F244" i="12"/>
  <c r="G244" i="12"/>
  <c r="H244" i="12"/>
  <c r="B245" i="12"/>
  <c r="C245" i="12"/>
  <c r="D245" i="12"/>
  <c r="E245" i="12"/>
  <c r="F245" i="12"/>
  <c r="G245" i="12"/>
  <c r="H245" i="12"/>
  <c r="B246" i="12"/>
  <c r="C246" i="12"/>
  <c r="D246" i="12"/>
  <c r="E246" i="12"/>
  <c r="F246" i="12"/>
  <c r="G246" i="12"/>
  <c r="H246" i="12"/>
  <c r="B247" i="12"/>
  <c r="C247" i="12"/>
  <c r="D247" i="12"/>
  <c r="E247" i="12"/>
  <c r="F247" i="12"/>
  <c r="G247" i="12"/>
  <c r="H247" i="12"/>
  <c r="B248" i="12"/>
  <c r="C248" i="12"/>
  <c r="D248" i="12"/>
  <c r="E248" i="12"/>
  <c r="F248" i="12"/>
  <c r="G248" i="12"/>
  <c r="H248" i="12"/>
  <c r="B249" i="12"/>
  <c r="C249" i="12"/>
  <c r="D249" i="12"/>
  <c r="E249" i="12"/>
  <c r="F249" i="12"/>
  <c r="G249" i="12"/>
  <c r="H249" i="12"/>
  <c r="B250" i="12"/>
  <c r="C250" i="12"/>
  <c r="D250" i="12"/>
  <c r="E250" i="12"/>
  <c r="F250" i="12"/>
  <c r="G250" i="12"/>
  <c r="H250" i="12"/>
  <c r="B251" i="12"/>
  <c r="C251" i="12"/>
  <c r="D251" i="12"/>
  <c r="E251" i="12"/>
  <c r="F251" i="12"/>
  <c r="G251" i="12"/>
  <c r="H251" i="12"/>
  <c r="B252" i="12"/>
  <c r="C252" i="12"/>
  <c r="D252" i="12"/>
  <c r="E252" i="12"/>
  <c r="F252" i="12"/>
  <c r="G252" i="12"/>
  <c r="H252" i="12"/>
  <c r="B253" i="12"/>
  <c r="C253" i="12"/>
  <c r="D253" i="12"/>
  <c r="E253" i="12"/>
  <c r="F253" i="12"/>
  <c r="G253" i="12"/>
  <c r="H253" i="12"/>
  <c r="B254" i="12"/>
  <c r="C254" i="12"/>
  <c r="D254" i="12"/>
  <c r="E254" i="12"/>
  <c r="F254" i="12"/>
  <c r="G254" i="12"/>
  <c r="H254" i="12"/>
  <c r="B255" i="12"/>
  <c r="C255" i="12"/>
  <c r="D255" i="12"/>
  <c r="E255" i="12"/>
  <c r="F255" i="12"/>
  <c r="G255" i="12"/>
  <c r="H255" i="12"/>
  <c r="B256" i="12"/>
  <c r="C256" i="12"/>
  <c r="D256" i="12"/>
  <c r="E256" i="12"/>
  <c r="F256" i="12"/>
  <c r="G256" i="12"/>
  <c r="H256" i="12"/>
  <c r="B257" i="12"/>
  <c r="C257" i="12"/>
  <c r="D257" i="12"/>
  <c r="E257" i="12"/>
  <c r="F257" i="12"/>
  <c r="G257" i="12"/>
  <c r="H257" i="12"/>
  <c r="B258" i="12"/>
  <c r="C258" i="12"/>
  <c r="D258" i="12"/>
  <c r="E258" i="12"/>
  <c r="F258" i="12"/>
  <c r="G258" i="12"/>
  <c r="H258" i="12"/>
  <c r="B259" i="12"/>
  <c r="C259" i="12"/>
  <c r="D259" i="12"/>
  <c r="E259" i="12"/>
  <c r="F259" i="12"/>
  <c r="G259" i="12"/>
  <c r="H259" i="12"/>
  <c r="B260" i="12"/>
  <c r="C260" i="12"/>
  <c r="D260" i="12"/>
  <c r="E260" i="12"/>
  <c r="F260" i="12"/>
  <c r="G260" i="12"/>
  <c r="H260" i="12"/>
  <c r="B261" i="12"/>
  <c r="C261" i="12"/>
  <c r="D261" i="12"/>
  <c r="E261" i="12"/>
  <c r="F261" i="12"/>
  <c r="G261" i="12"/>
  <c r="H261" i="12"/>
  <c r="B262" i="12"/>
  <c r="C262" i="12"/>
  <c r="D262" i="12"/>
  <c r="E262" i="12"/>
  <c r="F262" i="12"/>
  <c r="G262" i="12"/>
  <c r="H262" i="12"/>
  <c r="B263" i="12"/>
  <c r="C263" i="12"/>
  <c r="D263" i="12"/>
  <c r="E263" i="12"/>
  <c r="F263" i="12"/>
  <c r="G263" i="12"/>
  <c r="H263" i="12"/>
  <c r="B264" i="12"/>
  <c r="C264" i="12"/>
  <c r="D264" i="12"/>
  <c r="E264" i="12"/>
  <c r="F264" i="12"/>
  <c r="G264" i="12"/>
  <c r="H264" i="12"/>
  <c r="B265" i="12"/>
  <c r="C265" i="12"/>
  <c r="D265" i="12"/>
  <c r="E265" i="12"/>
  <c r="F265" i="12"/>
  <c r="G265" i="12"/>
  <c r="H265" i="12"/>
  <c r="B266" i="12"/>
  <c r="C266" i="12"/>
  <c r="D266" i="12"/>
  <c r="E266" i="12"/>
  <c r="F266" i="12"/>
  <c r="G266" i="12"/>
  <c r="H266" i="12"/>
  <c r="B267" i="12"/>
  <c r="C267" i="12"/>
  <c r="D267" i="12"/>
  <c r="E267" i="12"/>
  <c r="F267" i="12"/>
  <c r="G267" i="12"/>
  <c r="H267" i="12"/>
  <c r="B268" i="12"/>
  <c r="C268" i="12"/>
  <c r="D268" i="12"/>
  <c r="E268" i="12"/>
  <c r="F268" i="12"/>
  <c r="G268" i="12"/>
  <c r="H268" i="12"/>
  <c r="B269" i="12"/>
  <c r="C269" i="12"/>
  <c r="D269" i="12"/>
  <c r="E269" i="12"/>
  <c r="F269" i="12"/>
  <c r="G269" i="12"/>
  <c r="H269" i="12"/>
  <c r="B270" i="12"/>
  <c r="C270" i="12"/>
  <c r="D270" i="12"/>
  <c r="E270" i="12"/>
  <c r="F270" i="12"/>
  <c r="G270" i="12"/>
  <c r="H270" i="12"/>
  <c r="B271" i="12"/>
  <c r="C271" i="12"/>
  <c r="D271" i="12"/>
  <c r="E271" i="12"/>
  <c r="F271" i="12"/>
  <c r="G271" i="12"/>
  <c r="H271" i="12"/>
  <c r="B272" i="12"/>
  <c r="C272" i="12"/>
  <c r="D272" i="12"/>
  <c r="E272" i="12"/>
  <c r="F272" i="12"/>
  <c r="G272" i="12"/>
  <c r="H272" i="12"/>
  <c r="B273" i="12"/>
  <c r="C273" i="12"/>
  <c r="D273" i="12"/>
  <c r="E273" i="12"/>
  <c r="F273" i="12"/>
  <c r="G273" i="12"/>
  <c r="H273" i="12"/>
  <c r="B274" i="12"/>
  <c r="C274" i="12"/>
  <c r="D274" i="12"/>
  <c r="E274" i="12"/>
  <c r="F274" i="12"/>
  <c r="G274" i="12"/>
  <c r="H274" i="12"/>
  <c r="B275" i="12"/>
  <c r="C275" i="12"/>
  <c r="D275" i="12"/>
  <c r="E275" i="12"/>
  <c r="F275" i="12"/>
  <c r="G275" i="12"/>
  <c r="H275" i="12"/>
  <c r="B276" i="12"/>
  <c r="C276" i="12"/>
  <c r="D276" i="12"/>
  <c r="E276" i="12"/>
  <c r="F276" i="12"/>
  <c r="G276" i="12"/>
  <c r="H276" i="12"/>
  <c r="B277" i="12"/>
  <c r="C277" i="12"/>
  <c r="D277" i="12"/>
  <c r="E277" i="12"/>
  <c r="F277" i="12"/>
  <c r="G277" i="12"/>
  <c r="H277" i="12"/>
  <c r="B278" i="12"/>
  <c r="C278" i="12"/>
  <c r="D278" i="12"/>
  <c r="E278" i="12"/>
  <c r="F278" i="12"/>
  <c r="G278" i="12"/>
  <c r="H278" i="12"/>
  <c r="B279" i="12"/>
  <c r="C279" i="12"/>
  <c r="D279" i="12"/>
  <c r="E279" i="12"/>
  <c r="F279" i="12"/>
  <c r="G279" i="12"/>
  <c r="H279" i="12"/>
  <c r="B280" i="12"/>
  <c r="C280" i="12"/>
  <c r="D280" i="12"/>
  <c r="E280" i="12"/>
  <c r="F280" i="12"/>
  <c r="G280" i="12"/>
  <c r="H280" i="12"/>
  <c r="B281" i="12"/>
  <c r="C281" i="12"/>
  <c r="D281" i="12"/>
  <c r="E281" i="12"/>
  <c r="F281" i="12"/>
  <c r="G281" i="12"/>
  <c r="H281" i="12"/>
  <c r="B282" i="12"/>
  <c r="C282" i="12"/>
  <c r="D282" i="12"/>
  <c r="E282" i="12"/>
  <c r="F282" i="12"/>
  <c r="G282" i="12"/>
  <c r="H282" i="12"/>
  <c r="B283" i="12"/>
  <c r="C283" i="12"/>
  <c r="D283" i="12"/>
  <c r="E283" i="12"/>
  <c r="F283" i="12"/>
  <c r="G283" i="12"/>
  <c r="H283" i="12"/>
  <c r="B284" i="12"/>
  <c r="C284" i="12"/>
  <c r="D284" i="12"/>
  <c r="E284" i="12"/>
  <c r="F284" i="12"/>
  <c r="G284" i="12"/>
  <c r="H284" i="12"/>
  <c r="B285" i="12"/>
  <c r="C285" i="12"/>
  <c r="D285" i="12"/>
  <c r="E285" i="12"/>
  <c r="F285" i="12"/>
  <c r="G285" i="12"/>
  <c r="H285" i="12"/>
  <c r="B286" i="12"/>
  <c r="C286" i="12"/>
  <c r="D286" i="12"/>
  <c r="E286" i="12"/>
  <c r="F286" i="12"/>
  <c r="G286" i="12"/>
  <c r="H286" i="12"/>
  <c r="B287" i="12"/>
  <c r="C287" i="12"/>
  <c r="D287" i="12"/>
  <c r="E287" i="12"/>
  <c r="F287" i="12"/>
  <c r="G287" i="12"/>
  <c r="H287" i="12"/>
  <c r="B288" i="12"/>
  <c r="C288" i="12"/>
  <c r="D288" i="12"/>
  <c r="E288" i="12"/>
  <c r="F288" i="12"/>
  <c r="G288" i="12"/>
  <c r="H288" i="12"/>
  <c r="B289" i="12"/>
  <c r="C289" i="12"/>
  <c r="D289" i="12"/>
  <c r="E289" i="12"/>
  <c r="F289" i="12"/>
  <c r="G289" i="12"/>
  <c r="H289" i="12"/>
  <c r="B290" i="12"/>
  <c r="C290" i="12"/>
  <c r="D290" i="12"/>
  <c r="E290" i="12"/>
  <c r="F290" i="12"/>
  <c r="G290" i="12"/>
  <c r="H290" i="12"/>
  <c r="B291" i="12"/>
  <c r="C291" i="12"/>
  <c r="D291" i="12"/>
  <c r="E291" i="12"/>
  <c r="F291" i="12"/>
  <c r="G291" i="12"/>
  <c r="H291" i="12"/>
  <c r="B292" i="12"/>
  <c r="C292" i="12"/>
  <c r="D292" i="12"/>
  <c r="E292" i="12"/>
  <c r="F292" i="12"/>
  <c r="G292" i="12"/>
  <c r="H292" i="12"/>
  <c r="B293" i="12"/>
  <c r="C293" i="12"/>
  <c r="D293" i="12"/>
  <c r="E293" i="12"/>
  <c r="F293" i="12"/>
  <c r="G293" i="12"/>
  <c r="H293" i="12"/>
  <c r="B294" i="12"/>
  <c r="C294" i="12"/>
  <c r="D294" i="12"/>
  <c r="E294" i="12"/>
  <c r="F294" i="12"/>
  <c r="G294" i="12"/>
  <c r="H294" i="12"/>
  <c r="B295" i="12"/>
  <c r="C295" i="12"/>
  <c r="D295" i="12"/>
  <c r="E295" i="12"/>
  <c r="F295" i="12"/>
  <c r="G295" i="12"/>
  <c r="H295" i="12"/>
  <c r="B296" i="12"/>
  <c r="C296" i="12"/>
  <c r="D296" i="12"/>
  <c r="E296" i="12"/>
  <c r="F296" i="12"/>
  <c r="G296" i="12"/>
  <c r="H296" i="12"/>
  <c r="B297" i="12"/>
  <c r="C297" i="12"/>
  <c r="D297" i="12"/>
  <c r="E297" i="12"/>
  <c r="F297" i="12"/>
  <c r="G297" i="12"/>
  <c r="H297" i="12"/>
  <c r="B298" i="12"/>
  <c r="C298" i="12"/>
  <c r="D298" i="12"/>
  <c r="E298" i="12"/>
  <c r="F298" i="12"/>
  <c r="G298" i="12"/>
  <c r="H298" i="12"/>
  <c r="B299" i="12"/>
  <c r="C299" i="12"/>
  <c r="D299" i="12"/>
  <c r="E299" i="12"/>
  <c r="F299" i="12"/>
  <c r="G299" i="12"/>
  <c r="H299" i="12"/>
  <c r="B300" i="12"/>
  <c r="C300" i="12"/>
  <c r="D300" i="12"/>
  <c r="E300" i="12"/>
  <c r="F300" i="12"/>
  <c r="G300" i="12"/>
  <c r="H300" i="12"/>
  <c r="B301" i="12"/>
  <c r="C301" i="12"/>
  <c r="D301" i="12"/>
  <c r="E301" i="12"/>
  <c r="F301" i="12"/>
  <c r="G301" i="12"/>
  <c r="H301" i="12"/>
  <c r="B302" i="12"/>
  <c r="C302" i="12"/>
  <c r="D302" i="12"/>
  <c r="E302" i="12"/>
  <c r="F302" i="12"/>
  <c r="G302" i="12"/>
  <c r="H302" i="12"/>
  <c r="B303" i="12"/>
  <c r="C303" i="12"/>
  <c r="D303" i="12"/>
  <c r="E303" i="12"/>
  <c r="F303" i="12"/>
  <c r="G303" i="12"/>
  <c r="H303" i="12"/>
  <c r="B304" i="12"/>
  <c r="C304" i="12"/>
  <c r="D304" i="12"/>
  <c r="E304" i="12"/>
  <c r="F304" i="12"/>
  <c r="G304" i="12"/>
  <c r="H304" i="12"/>
  <c r="B305" i="12"/>
  <c r="C305" i="12"/>
  <c r="D305" i="12"/>
  <c r="E305" i="12"/>
  <c r="F305" i="12"/>
  <c r="G305" i="12"/>
  <c r="H305" i="12"/>
  <c r="B306" i="12"/>
  <c r="C306" i="12"/>
  <c r="D306" i="12"/>
  <c r="E306" i="12"/>
  <c r="F306" i="12"/>
  <c r="G306" i="12"/>
  <c r="H306" i="12"/>
  <c r="B307" i="12"/>
  <c r="C307" i="12"/>
  <c r="D307" i="12"/>
  <c r="E307" i="12"/>
  <c r="F307" i="12"/>
  <c r="G307" i="12"/>
  <c r="H307" i="12"/>
  <c r="B308" i="12"/>
  <c r="C308" i="12"/>
  <c r="D308" i="12"/>
  <c r="E308" i="12"/>
  <c r="F308" i="12"/>
  <c r="G308" i="12"/>
  <c r="H308" i="12"/>
  <c r="B309" i="12"/>
  <c r="C309" i="12"/>
  <c r="D309" i="12"/>
  <c r="E309" i="12"/>
  <c r="F309" i="12"/>
  <c r="G309" i="12"/>
  <c r="H309" i="12"/>
  <c r="B310" i="12"/>
  <c r="C310" i="12"/>
  <c r="D310" i="12"/>
  <c r="E310" i="12"/>
  <c r="F310" i="12"/>
  <c r="G310" i="12"/>
  <c r="H310" i="12"/>
  <c r="B311" i="12"/>
  <c r="C311" i="12"/>
  <c r="D311" i="12"/>
  <c r="E311" i="12"/>
  <c r="F311" i="12"/>
  <c r="G311" i="12"/>
  <c r="H311" i="12"/>
  <c r="B312" i="12"/>
  <c r="C312" i="12"/>
  <c r="D312" i="12"/>
  <c r="E312" i="12"/>
  <c r="F312" i="12"/>
  <c r="G312" i="12"/>
  <c r="H312" i="12"/>
  <c r="B313" i="12"/>
  <c r="C313" i="12"/>
  <c r="D313" i="12"/>
  <c r="E313" i="12"/>
  <c r="F313" i="12"/>
  <c r="G313" i="12"/>
  <c r="H313" i="12"/>
  <c r="B314" i="12"/>
  <c r="C314" i="12"/>
  <c r="D314" i="12"/>
  <c r="E314" i="12"/>
  <c r="F314" i="12"/>
  <c r="G314" i="12"/>
  <c r="H314" i="12"/>
  <c r="B315" i="12"/>
  <c r="C315" i="12"/>
  <c r="D315" i="12"/>
  <c r="E315" i="12"/>
  <c r="F315" i="12"/>
  <c r="G315" i="12"/>
  <c r="H315" i="12"/>
  <c r="B316" i="12"/>
  <c r="C316" i="12"/>
  <c r="D316" i="12"/>
  <c r="E316" i="12"/>
  <c r="F316" i="12"/>
  <c r="G316" i="12"/>
  <c r="H316" i="12"/>
  <c r="B317" i="12"/>
  <c r="C317" i="12"/>
  <c r="D317" i="12"/>
  <c r="E317" i="12"/>
  <c r="F317" i="12"/>
  <c r="G317" i="12"/>
  <c r="H317" i="12"/>
  <c r="B318" i="12"/>
  <c r="C318" i="12"/>
  <c r="D318" i="12"/>
  <c r="E318" i="12"/>
  <c r="F318" i="12"/>
  <c r="G318" i="12"/>
  <c r="H318" i="12"/>
  <c r="B319" i="12"/>
  <c r="C319" i="12"/>
  <c r="D319" i="12"/>
  <c r="E319" i="12"/>
  <c r="F319" i="12"/>
  <c r="G319" i="12"/>
  <c r="H319" i="12"/>
  <c r="B320" i="12"/>
  <c r="C320" i="12"/>
  <c r="D320" i="12"/>
  <c r="E320" i="12"/>
  <c r="F320" i="12"/>
  <c r="G320" i="12"/>
  <c r="H320" i="12"/>
  <c r="B321" i="12"/>
  <c r="C321" i="12"/>
  <c r="D321" i="12"/>
  <c r="E321" i="12"/>
  <c r="F321" i="12"/>
  <c r="G321" i="12"/>
  <c r="H321" i="12"/>
  <c r="B322" i="12"/>
  <c r="C322" i="12"/>
  <c r="D322" i="12"/>
  <c r="E322" i="12"/>
  <c r="F322" i="12"/>
  <c r="G322" i="12"/>
  <c r="H322" i="12"/>
  <c r="B323" i="12"/>
  <c r="C323" i="12"/>
  <c r="D323" i="12"/>
  <c r="E323" i="12"/>
  <c r="F323" i="12"/>
  <c r="G323" i="12"/>
  <c r="H323" i="12"/>
  <c r="B324" i="12"/>
  <c r="C324" i="12"/>
  <c r="D324" i="12"/>
  <c r="E324" i="12"/>
  <c r="F324" i="12"/>
  <c r="G324" i="12"/>
  <c r="H324" i="12"/>
  <c r="B325" i="12"/>
  <c r="C325" i="12"/>
  <c r="D325" i="12"/>
  <c r="E325" i="12"/>
  <c r="F325" i="12"/>
  <c r="G325" i="12"/>
  <c r="H325" i="12"/>
  <c r="B326" i="12"/>
  <c r="C326" i="12"/>
  <c r="D326" i="12"/>
  <c r="E326" i="12"/>
  <c r="F326" i="12"/>
  <c r="G326" i="12"/>
  <c r="H326" i="12"/>
  <c r="B327" i="12"/>
  <c r="C327" i="12"/>
  <c r="D327" i="12"/>
  <c r="E327" i="12"/>
  <c r="F327" i="12"/>
  <c r="G327" i="12"/>
  <c r="H327" i="12"/>
  <c r="B328" i="12"/>
  <c r="C328" i="12"/>
  <c r="D328" i="12"/>
  <c r="E328" i="12"/>
  <c r="F328" i="12"/>
  <c r="G328" i="12"/>
  <c r="H328" i="12"/>
  <c r="B329" i="12"/>
  <c r="C329" i="12"/>
  <c r="D329" i="12"/>
  <c r="E329" i="12"/>
  <c r="F329" i="12"/>
  <c r="G329" i="12"/>
  <c r="H329" i="12"/>
  <c r="B330" i="12"/>
  <c r="C330" i="12"/>
  <c r="D330" i="12"/>
  <c r="E330" i="12"/>
  <c r="F330" i="12"/>
  <c r="G330" i="12"/>
  <c r="H330" i="12"/>
  <c r="B331" i="12"/>
  <c r="C331" i="12"/>
  <c r="D331" i="12"/>
  <c r="E331" i="12"/>
  <c r="F331" i="12"/>
  <c r="G331" i="12"/>
  <c r="H331" i="12"/>
  <c r="B332" i="12"/>
  <c r="C332" i="12"/>
  <c r="D332" i="12"/>
  <c r="E332" i="12"/>
  <c r="F332" i="12"/>
  <c r="G332" i="12"/>
  <c r="H332" i="12"/>
  <c r="B333" i="12"/>
  <c r="C333" i="12"/>
  <c r="D333" i="12"/>
  <c r="E333" i="12"/>
  <c r="F333" i="12"/>
  <c r="G333" i="12"/>
  <c r="H333" i="12"/>
  <c r="B334" i="12"/>
  <c r="C334" i="12"/>
  <c r="D334" i="12"/>
  <c r="E334" i="12"/>
  <c r="F334" i="12"/>
  <c r="G334" i="12"/>
  <c r="H334" i="12"/>
  <c r="B335" i="12"/>
  <c r="C335" i="12"/>
  <c r="D335" i="12"/>
  <c r="E335" i="12"/>
  <c r="F335" i="12"/>
  <c r="G335" i="12"/>
  <c r="H335" i="12"/>
  <c r="B336" i="12"/>
  <c r="C336" i="12"/>
  <c r="D336" i="12"/>
  <c r="E336" i="12"/>
  <c r="F336" i="12"/>
  <c r="G336" i="12"/>
  <c r="H336" i="12"/>
  <c r="B337" i="12"/>
  <c r="C337" i="12"/>
  <c r="D337" i="12"/>
  <c r="E337" i="12"/>
  <c r="F337" i="12"/>
  <c r="G337" i="12"/>
  <c r="H337" i="12"/>
  <c r="B338" i="12"/>
  <c r="C338" i="12"/>
  <c r="D338" i="12"/>
  <c r="E338" i="12"/>
  <c r="F338" i="12"/>
  <c r="G338" i="12"/>
  <c r="H338" i="12"/>
  <c r="B339" i="12"/>
  <c r="C339" i="12"/>
  <c r="D339" i="12"/>
  <c r="E339" i="12"/>
  <c r="F339" i="12"/>
  <c r="G339" i="12"/>
  <c r="H339" i="12"/>
  <c r="B340" i="12"/>
  <c r="C340" i="12"/>
  <c r="D340" i="12"/>
  <c r="E340" i="12"/>
  <c r="F340" i="12"/>
  <c r="G340" i="12"/>
  <c r="H340" i="12"/>
  <c r="B341" i="12"/>
  <c r="C341" i="12"/>
  <c r="D341" i="12"/>
  <c r="E341" i="12"/>
  <c r="F341" i="12"/>
  <c r="G341" i="12"/>
  <c r="H341" i="12"/>
  <c r="B342" i="12"/>
  <c r="C342" i="12"/>
  <c r="D342" i="12"/>
  <c r="E342" i="12"/>
  <c r="F342" i="12"/>
  <c r="G342" i="12"/>
  <c r="H342" i="12"/>
  <c r="B343" i="12"/>
  <c r="C343" i="12"/>
  <c r="D343" i="12"/>
  <c r="E343" i="12"/>
  <c r="F343" i="12"/>
  <c r="G343" i="12"/>
  <c r="H343" i="12"/>
  <c r="B344" i="12"/>
  <c r="C344" i="12"/>
  <c r="D344" i="12"/>
  <c r="E344" i="12"/>
  <c r="F344" i="12"/>
  <c r="G344" i="12"/>
  <c r="H344" i="12"/>
  <c r="B345" i="12"/>
  <c r="C345" i="12"/>
  <c r="D345" i="12"/>
  <c r="E345" i="12"/>
  <c r="F345" i="12"/>
  <c r="G345" i="12"/>
  <c r="H345" i="12"/>
  <c r="B346" i="12"/>
  <c r="C346" i="12"/>
  <c r="D346" i="12"/>
  <c r="E346" i="12"/>
  <c r="F346" i="12"/>
  <c r="G346" i="12"/>
  <c r="H346" i="12"/>
  <c r="B347" i="12"/>
  <c r="C347" i="12"/>
  <c r="D347" i="12"/>
  <c r="E347" i="12"/>
  <c r="F347" i="12"/>
  <c r="G347" i="12"/>
  <c r="H347" i="12"/>
  <c r="B348" i="12"/>
  <c r="C348" i="12"/>
  <c r="D348" i="12"/>
  <c r="E348" i="12"/>
  <c r="F348" i="12"/>
  <c r="G348" i="12"/>
  <c r="H348" i="12"/>
  <c r="B349" i="12"/>
  <c r="C349" i="12"/>
  <c r="D349" i="12"/>
  <c r="E349" i="12"/>
  <c r="F349" i="12"/>
  <c r="G349" i="12"/>
  <c r="H349" i="12"/>
  <c r="B350" i="12"/>
  <c r="C350" i="12"/>
  <c r="D350" i="12"/>
  <c r="E350" i="12"/>
  <c r="F350" i="12"/>
  <c r="G350" i="12"/>
  <c r="H350" i="12"/>
  <c r="B351" i="12"/>
  <c r="C351" i="12"/>
  <c r="D351" i="12"/>
  <c r="E351" i="12"/>
  <c r="F351" i="12"/>
  <c r="G351" i="12"/>
  <c r="H351" i="12"/>
  <c r="B352" i="12"/>
  <c r="C352" i="12"/>
  <c r="D352" i="12"/>
  <c r="E352" i="12"/>
  <c r="F352" i="12"/>
  <c r="G352" i="12"/>
  <c r="H352" i="12"/>
  <c r="B353" i="12"/>
  <c r="C353" i="12"/>
  <c r="D353" i="12"/>
  <c r="E353" i="12"/>
  <c r="F353" i="12"/>
  <c r="G353" i="12"/>
  <c r="H353" i="12"/>
  <c r="B354" i="12"/>
  <c r="C354" i="12"/>
  <c r="D354" i="12"/>
  <c r="E354" i="12"/>
  <c r="F354" i="12"/>
  <c r="G354" i="12"/>
  <c r="H354" i="12"/>
  <c r="B355" i="12"/>
  <c r="C355" i="12"/>
  <c r="D355" i="12"/>
  <c r="E355" i="12"/>
  <c r="F355" i="12"/>
  <c r="G355" i="12"/>
  <c r="H355" i="12"/>
  <c r="B356" i="12"/>
  <c r="C356" i="12"/>
  <c r="D356" i="12"/>
  <c r="E356" i="12"/>
  <c r="F356" i="12"/>
  <c r="G356" i="12"/>
  <c r="H356" i="12"/>
  <c r="B357" i="12"/>
  <c r="C357" i="12"/>
  <c r="D357" i="12"/>
  <c r="E357" i="12"/>
  <c r="F357" i="12"/>
  <c r="G357" i="12"/>
  <c r="H357" i="12"/>
  <c r="B358" i="12"/>
  <c r="C358" i="12"/>
  <c r="D358" i="12"/>
  <c r="E358" i="12"/>
  <c r="F358" i="12"/>
  <c r="G358" i="12"/>
  <c r="H358" i="12"/>
  <c r="B359" i="12"/>
  <c r="C359" i="12"/>
  <c r="D359" i="12"/>
  <c r="E359" i="12"/>
  <c r="F359" i="12"/>
  <c r="G359" i="12"/>
  <c r="H359" i="12"/>
  <c r="B360" i="12"/>
  <c r="C360" i="12"/>
  <c r="D360" i="12"/>
  <c r="E360" i="12"/>
  <c r="F360" i="12"/>
  <c r="G360" i="12"/>
  <c r="H360" i="12"/>
  <c r="B361" i="12"/>
  <c r="C361" i="12"/>
  <c r="D361" i="12"/>
  <c r="E361" i="12"/>
  <c r="F361" i="12"/>
  <c r="G361" i="12"/>
  <c r="H361" i="12"/>
  <c r="B362" i="12"/>
  <c r="C362" i="12"/>
  <c r="D362" i="12"/>
  <c r="E362" i="12"/>
  <c r="F362" i="12"/>
  <c r="G362" i="12"/>
  <c r="H362" i="12"/>
  <c r="B363" i="12"/>
  <c r="C363" i="12"/>
  <c r="D363" i="12"/>
  <c r="E363" i="12"/>
  <c r="F363" i="12"/>
  <c r="G363" i="12"/>
  <c r="H363" i="12"/>
  <c r="B364" i="12"/>
  <c r="C364" i="12"/>
  <c r="D364" i="12"/>
  <c r="E364" i="12"/>
  <c r="F364" i="12"/>
  <c r="G364" i="12"/>
  <c r="H364" i="12"/>
  <c r="B365" i="12"/>
  <c r="C365" i="12"/>
  <c r="D365" i="12"/>
  <c r="E365" i="12"/>
  <c r="F365" i="12"/>
  <c r="G365" i="12"/>
  <c r="H365" i="12"/>
  <c r="B366" i="12"/>
  <c r="C366" i="12"/>
  <c r="D366" i="12"/>
  <c r="E366" i="12"/>
  <c r="F366" i="12"/>
  <c r="G366" i="12"/>
  <c r="H366" i="12"/>
  <c r="B367" i="12"/>
  <c r="C367" i="12"/>
  <c r="D367" i="12"/>
  <c r="E367" i="12"/>
  <c r="F367" i="12"/>
  <c r="G367" i="12"/>
  <c r="H367" i="12"/>
  <c r="B368" i="12"/>
  <c r="C368" i="12"/>
  <c r="D368" i="12"/>
  <c r="E368" i="12"/>
  <c r="F368" i="12"/>
  <c r="G368" i="12"/>
  <c r="H368" i="12"/>
  <c r="B369" i="12"/>
  <c r="C369" i="12"/>
  <c r="D369" i="12"/>
  <c r="E369" i="12"/>
  <c r="F369" i="12"/>
  <c r="G369" i="12"/>
  <c r="H369" i="12"/>
  <c r="B370" i="12"/>
  <c r="C370" i="12"/>
  <c r="D370" i="12"/>
  <c r="E370" i="12"/>
  <c r="F370" i="12"/>
  <c r="G370" i="12"/>
  <c r="H370" i="12"/>
  <c r="B371" i="12"/>
  <c r="C371" i="12"/>
  <c r="D371" i="12"/>
  <c r="E371" i="12"/>
  <c r="F371" i="12"/>
  <c r="G371" i="12"/>
  <c r="H371" i="12"/>
  <c r="B372" i="12"/>
  <c r="C372" i="12"/>
  <c r="D372" i="12"/>
  <c r="E372" i="12"/>
  <c r="F372" i="12"/>
  <c r="G372" i="12"/>
  <c r="H372" i="12"/>
  <c r="B373" i="12"/>
  <c r="C373" i="12"/>
  <c r="D373" i="12"/>
  <c r="E373" i="12"/>
  <c r="F373" i="12"/>
  <c r="G373" i="12"/>
  <c r="H373" i="12"/>
  <c r="B374" i="12"/>
  <c r="C374" i="12"/>
  <c r="D374" i="12"/>
  <c r="E374" i="12"/>
  <c r="F374" i="12"/>
  <c r="G374" i="12"/>
  <c r="H374" i="12"/>
  <c r="B375" i="12"/>
  <c r="C375" i="12"/>
  <c r="D375" i="12"/>
  <c r="E375" i="12"/>
  <c r="F375" i="12"/>
  <c r="G375" i="12"/>
  <c r="H375" i="12"/>
  <c r="B376" i="12"/>
  <c r="C376" i="12"/>
  <c r="D376" i="12"/>
  <c r="E376" i="12"/>
  <c r="F376" i="12"/>
  <c r="G376" i="12"/>
  <c r="H376" i="12"/>
  <c r="B377" i="12"/>
  <c r="C377" i="12"/>
  <c r="D377" i="12"/>
  <c r="E377" i="12"/>
  <c r="F377" i="12"/>
  <c r="G377" i="12"/>
  <c r="H377" i="12"/>
  <c r="B378" i="12"/>
  <c r="C378" i="12"/>
  <c r="D378" i="12"/>
  <c r="E378" i="12"/>
  <c r="F378" i="12"/>
  <c r="G378" i="12"/>
  <c r="H378" i="12"/>
  <c r="B379" i="12"/>
  <c r="C379" i="12"/>
  <c r="D379" i="12"/>
  <c r="E379" i="12"/>
  <c r="F379" i="12"/>
  <c r="G379" i="12"/>
  <c r="H379" i="12"/>
  <c r="B380" i="12"/>
  <c r="C380" i="12"/>
  <c r="D380" i="12"/>
  <c r="E380" i="12"/>
  <c r="F380" i="12"/>
  <c r="G380" i="12"/>
  <c r="H380" i="12"/>
  <c r="B381" i="12"/>
  <c r="C381" i="12"/>
  <c r="D381" i="12"/>
  <c r="E381" i="12"/>
  <c r="F381" i="12"/>
  <c r="G381" i="12"/>
  <c r="H381" i="12"/>
  <c r="B382" i="12"/>
  <c r="C382" i="12"/>
  <c r="D382" i="12"/>
  <c r="E382" i="12"/>
  <c r="F382" i="12"/>
  <c r="G382" i="12"/>
  <c r="H382" i="12"/>
  <c r="B383" i="12"/>
  <c r="C383" i="12"/>
  <c r="D383" i="12"/>
  <c r="E383" i="12"/>
  <c r="F383" i="12"/>
  <c r="G383" i="12"/>
  <c r="H383" i="12"/>
  <c r="B384" i="12"/>
  <c r="C384" i="12"/>
  <c r="D384" i="12"/>
  <c r="E384" i="12"/>
  <c r="F384" i="12"/>
  <c r="G384" i="12"/>
  <c r="H384" i="12"/>
  <c r="B385" i="12"/>
  <c r="C385" i="12"/>
  <c r="D385" i="12"/>
  <c r="E385" i="12"/>
  <c r="F385" i="12"/>
  <c r="G385" i="12"/>
  <c r="H385" i="12"/>
  <c r="B386" i="12"/>
  <c r="C386" i="12"/>
  <c r="D386" i="12"/>
  <c r="E386" i="12"/>
  <c r="F386" i="12"/>
  <c r="G386" i="12"/>
  <c r="H386" i="12"/>
  <c r="B387" i="12"/>
  <c r="C387" i="12"/>
  <c r="D387" i="12"/>
  <c r="E387" i="12"/>
  <c r="F387" i="12"/>
  <c r="G387" i="12"/>
  <c r="H387" i="12"/>
  <c r="B388" i="12"/>
  <c r="C388" i="12"/>
  <c r="D388" i="12"/>
  <c r="E388" i="12"/>
  <c r="F388" i="12"/>
  <c r="G388" i="12"/>
  <c r="H388" i="12"/>
  <c r="B389" i="12"/>
  <c r="C389" i="12"/>
  <c r="D389" i="12"/>
  <c r="E389" i="12"/>
  <c r="F389" i="12"/>
  <c r="G389" i="12"/>
  <c r="H389" i="12"/>
  <c r="B390" i="12"/>
  <c r="C390" i="12"/>
  <c r="D390" i="12"/>
  <c r="E390" i="12"/>
  <c r="F390" i="12"/>
  <c r="G390" i="12"/>
  <c r="H390" i="12"/>
  <c r="B391" i="12"/>
  <c r="C391" i="12"/>
  <c r="D391" i="12"/>
  <c r="E391" i="12"/>
  <c r="F391" i="12"/>
  <c r="G391" i="12"/>
  <c r="H391" i="12"/>
  <c r="B392" i="12"/>
  <c r="C392" i="12"/>
  <c r="D392" i="12"/>
  <c r="E392" i="12"/>
  <c r="F392" i="12"/>
  <c r="G392" i="12"/>
  <c r="H392" i="12"/>
  <c r="B393" i="12"/>
  <c r="C393" i="12"/>
  <c r="D393" i="12"/>
  <c r="E393" i="12"/>
  <c r="F393" i="12"/>
  <c r="G393" i="12"/>
  <c r="H393" i="12"/>
  <c r="B394" i="12"/>
  <c r="C394" i="12"/>
  <c r="D394" i="12"/>
  <c r="E394" i="12"/>
  <c r="F394" i="12"/>
  <c r="G394" i="12"/>
  <c r="H394" i="12"/>
  <c r="B395" i="12"/>
  <c r="C395" i="12"/>
  <c r="D395" i="12"/>
  <c r="E395" i="12"/>
  <c r="F395" i="12"/>
  <c r="G395" i="12"/>
  <c r="H395" i="12"/>
  <c r="B396" i="12"/>
  <c r="C396" i="12"/>
  <c r="D396" i="12"/>
  <c r="E396" i="12"/>
  <c r="F396" i="12"/>
  <c r="G396" i="12"/>
  <c r="H396" i="12"/>
  <c r="B397" i="12"/>
  <c r="C397" i="12"/>
  <c r="D397" i="12"/>
  <c r="E397" i="12"/>
  <c r="F397" i="12"/>
  <c r="G397" i="12"/>
  <c r="H397" i="12"/>
  <c r="B398" i="12"/>
  <c r="C398" i="12"/>
  <c r="D398" i="12"/>
  <c r="E398" i="12"/>
  <c r="F398" i="12"/>
  <c r="G398" i="12"/>
  <c r="H398" i="12"/>
  <c r="B399" i="12"/>
  <c r="C399" i="12"/>
  <c r="D399" i="12"/>
  <c r="E399" i="12"/>
  <c r="F399" i="12"/>
  <c r="G399" i="12"/>
  <c r="H399" i="12"/>
  <c r="B400" i="12"/>
  <c r="C400" i="12"/>
  <c r="D400" i="12"/>
  <c r="E400" i="12"/>
  <c r="F400" i="12"/>
  <c r="G400" i="12"/>
  <c r="H400" i="12"/>
  <c r="B401" i="12"/>
  <c r="C401" i="12"/>
  <c r="D401" i="12"/>
  <c r="E401" i="12"/>
  <c r="F401" i="12"/>
  <c r="G401" i="12"/>
  <c r="H401" i="12"/>
  <c r="B402" i="12"/>
  <c r="C402" i="12"/>
  <c r="D402" i="12"/>
  <c r="E402" i="12"/>
  <c r="F402" i="12"/>
  <c r="G402" i="12"/>
  <c r="H402" i="12"/>
  <c r="B403" i="12"/>
  <c r="C403" i="12"/>
  <c r="D403" i="12"/>
  <c r="E403" i="12"/>
  <c r="F403" i="12"/>
  <c r="G403" i="12"/>
  <c r="H403" i="12"/>
  <c r="B404" i="12"/>
  <c r="C404" i="12"/>
  <c r="D404" i="12"/>
  <c r="E404" i="12"/>
  <c r="F404" i="12"/>
  <c r="G404" i="12"/>
  <c r="H404" i="12"/>
  <c r="B405" i="12"/>
  <c r="C405" i="12"/>
  <c r="D405" i="12"/>
  <c r="E405" i="12"/>
  <c r="F405" i="12"/>
  <c r="G405" i="12"/>
  <c r="H405" i="12"/>
  <c r="B406" i="12"/>
  <c r="C406" i="12"/>
  <c r="D406" i="12"/>
  <c r="E406" i="12"/>
  <c r="F406" i="12"/>
  <c r="G406" i="12"/>
  <c r="H406" i="12"/>
  <c r="B407" i="12"/>
  <c r="C407" i="12"/>
  <c r="D407" i="12"/>
  <c r="E407" i="12"/>
  <c r="F407" i="12"/>
  <c r="G407" i="12"/>
  <c r="H407" i="12"/>
  <c r="B408" i="12"/>
  <c r="C408" i="12"/>
  <c r="D408" i="12"/>
  <c r="E408" i="12"/>
  <c r="F408" i="12"/>
  <c r="G408" i="12"/>
  <c r="H408" i="12"/>
  <c r="B409" i="12"/>
  <c r="C409" i="12"/>
  <c r="D409" i="12"/>
  <c r="E409" i="12"/>
  <c r="F409" i="12"/>
  <c r="G409" i="12"/>
  <c r="H409" i="12"/>
  <c r="B410" i="12"/>
  <c r="C410" i="12"/>
  <c r="D410" i="12"/>
  <c r="E410" i="12"/>
  <c r="F410" i="12"/>
  <c r="G410" i="12"/>
  <c r="H410" i="12"/>
  <c r="B411" i="12"/>
  <c r="C411" i="12"/>
  <c r="D411" i="12"/>
  <c r="E411" i="12"/>
  <c r="F411" i="12"/>
  <c r="G411" i="12"/>
  <c r="H411" i="12"/>
  <c r="B412" i="12"/>
  <c r="C412" i="12"/>
  <c r="D412" i="12"/>
  <c r="E412" i="12"/>
  <c r="F412" i="12"/>
  <c r="G412" i="12"/>
  <c r="H412" i="12"/>
  <c r="B413" i="12"/>
  <c r="C413" i="12"/>
  <c r="D413" i="12"/>
  <c r="E413" i="12"/>
  <c r="F413" i="12"/>
  <c r="G413" i="12"/>
  <c r="H413" i="12"/>
  <c r="B414" i="12"/>
  <c r="C414" i="12"/>
  <c r="D414" i="12"/>
  <c r="E414" i="12"/>
  <c r="F414" i="12"/>
  <c r="G414" i="12"/>
  <c r="H414" i="12"/>
  <c r="B415" i="12"/>
  <c r="C415" i="12"/>
  <c r="D415" i="12"/>
  <c r="E415" i="12"/>
  <c r="F415" i="12"/>
  <c r="G415" i="12"/>
  <c r="H415" i="12"/>
  <c r="B416" i="12"/>
  <c r="C416" i="12"/>
  <c r="D416" i="12"/>
  <c r="E416" i="12"/>
  <c r="F416" i="12"/>
  <c r="G416" i="12"/>
  <c r="H416" i="12"/>
  <c r="B417" i="12"/>
  <c r="C417" i="12"/>
  <c r="D417" i="12"/>
  <c r="E417" i="12"/>
  <c r="F417" i="12"/>
  <c r="G417" i="12"/>
  <c r="H417" i="12"/>
  <c r="B418" i="12"/>
  <c r="C418" i="12"/>
  <c r="D418" i="12"/>
  <c r="E418" i="12"/>
  <c r="F418" i="12"/>
  <c r="G418" i="12"/>
  <c r="H418" i="12"/>
  <c r="B419" i="12"/>
  <c r="C419" i="12"/>
  <c r="D419" i="12"/>
  <c r="E419" i="12"/>
  <c r="F419" i="12"/>
  <c r="G419" i="12"/>
  <c r="H419" i="12"/>
  <c r="B420" i="12"/>
  <c r="C420" i="12"/>
  <c r="D420" i="12"/>
  <c r="E420" i="12"/>
  <c r="F420" i="12"/>
  <c r="G420" i="12"/>
  <c r="H420" i="12"/>
  <c r="B421" i="12"/>
  <c r="C421" i="12"/>
  <c r="D421" i="12"/>
  <c r="E421" i="12"/>
  <c r="F421" i="12"/>
  <c r="G421" i="12"/>
  <c r="H421" i="12"/>
  <c r="B422" i="12"/>
  <c r="C422" i="12"/>
  <c r="D422" i="12"/>
  <c r="E422" i="12"/>
  <c r="F422" i="12"/>
  <c r="G422" i="12"/>
  <c r="H422" i="12"/>
  <c r="B423" i="12"/>
  <c r="C423" i="12"/>
  <c r="D423" i="12"/>
  <c r="E423" i="12"/>
  <c r="F423" i="12"/>
  <c r="G423" i="12"/>
  <c r="H423" i="12"/>
  <c r="B424" i="12"/>
  <c r="C424" i="12"/>
  <c r="D424" i="12"/>
  <c r="E424" i="12"/>
  <c r="F424" i="12"/>
  <c r="G424" i="12"/>
  <c r="H424" i="12"/>
  <c r="B425" i="12"/>
  <c r="C425" i="12"/>
  <c r="D425" i="12"/>
  <c r="E425" i="12"/>
  <c r="F425" i="12"/>
  <c r="G425" i="12"/>
  <c r="H425" i="12"/>
  <c r="B426" i="12"/>
  <c r="C426" i="12"/>
  <c r="D426" i="12"/>
  <c r="E426" i="12"/>
  <c r="F426" i="12"/>
  <c r="G426" i="12"/>
  <c r="H426" i="12"/>
  <c r="B427" i="12"/>
  <c r="C427" i="12"/>
  <c r="D427" i="12"/>
  <c r="E427" i="12"/>
  <c r="F427" i="12"/>
  <c r="G427" i="12"/>
  <c r="H427" i="12"/>
  <c r="B428" i="12"/>
  <c r="C428" i="12"/>
  <c r="D428" i="12"/>
  <c r="E428" i="12"/>
  <c r="F428" i="12"/>
  <c r="G428" i="12"/>
  <c r="H428" i="12"/>
  <c r="B429" i="12"/>
  <c r="C429" i="12"/>
  <c r="D429" i="12"/>
  <c r="E429" i="12"/>
  <c r="F429" i="12"/>
  <c r="G429" i="12"/>
  <c r="H429" i="12"/>
  <c r="B430" i="12"/>
  <c r="C430" i="12"/>
  <c r="D430" i="12"/>
  <c r="E430" i="12"/>
  <c r="F430" i="12"/>
  <c r="G430" i="12"/>
  <c r="H430" i="12"/>
  <c r="B431" i="12"/>
  <c r="C431" i="12"/>
  <c r="D431" i="12"/>
  <c r="E431" i="12"/>
  <c r="F431" i="12"/>
  <c r="G431" i="12"/>
  <c r="H431" i="12"/>
  <c r="B432" i="12"/>
  <c r="C432" i="12"/>
  <c r="D432" i="12"/>
  <c r="E432" i="12"/>
  <c r="F432" i="12"/>
  <c r="G432" i="12"/>
  <c r="H432" i="12"/>
  <c r="B433" i="12"/>
  <c r="C433" i="12"/>
  <c r="D433" i="12"/>
  <c r="E433" i="12"/>
  <c r="F433" i="12"/>
  <c r="G433" i="12"/>
  <c r="H433" i="12"/>
  <c r="B434" i="12"/>
  <c r="C434" i="12"/>
  <c r="D434" i="12"/>
  <c r="E434" i="12"/>
  <c r="F434" i="12"/>
  <c r="G434" i="12"/>
  <c r="H434" i="12"/>
  <c r="B435" i="12"/>
  <c r="C435" i="12"/>
  <c r="D435" i="12"/>
  <c r="E435" i="12"/>
  <c r="F435" i="12"/>
  <c r="G435" i="12"/>
  <c r="H435" i="12"/>
  <c r="B436" i="12"/>
  <c r="C436" i="12"/>
  <c r="D436" i="12"/>
  <c r="E436" i="12"/>
  <c r="F436" i="12"/>
  <c r="G436" i="12"/>
  <c r="H436" i="12"/>
  <c r="B437" i="12"/>
  <c r="C437" i="12"/>
  <c r="D437" i="12"/>
  <c r="E437" i="12"/>
  <c r="F437" i="12"/>
  <c r="G437" i="12"/>
  <c r="H437" i="12"/>
  <c r="B438" i="12"/>
  <c r="C438" i="12"/>
  <c r="D438" i="12"/>
  <c r="E438" i="12"/>
  <c r="F438" i="12"/>
  <c r="G438" i="12"/>
  <c r="H438" i="12"/>
  <c r="B439" i="12"/>
  <c r="C439" i="12"/>
  <c r="D439" i="12"/>
  <c r="E439" i="12"/>
  <c r="F439" i="12"/>
  <c r="G439" i="12"/>
  <c r="H439" i="12"/>
  <c r="B440" i="12"/>
  <c r="C440" i="12"/>
  <c r="D440" i="12"/>
  <c r="E440" i="12"/>
  <c r="F440" i="12"/>
  <c r="G440" i="12"/>
  <c r="H440" i="12"/>
  <c r="B441" i="12"/>
  <c r="C441" i="12"/>
  <c r="D441" i="12"/>
  <c r="E441" i="12"/>
  <c r="F441" i="12"/>
  <c r="G441" i="12"/>
  <c r="H441" i="12"/>
  <c r="B442" i="12"/>
  <c r="C442" i="12"/>
  <c r="D442" i="12"/>
  <c r="E442" i="12"/>
  <c r="F442" i="12"/>
  <c r="G442" i="12"/>
  <c r="H442" i="12"/>
  <c r="B443" i="12"/>
  <c r="C443" i="12"/>
  <c r="D443" i="12"/>
  <c r="E443" i="12"/>
  <c r="F443" i="12"/>
  <c r="G443" i="12"/>
  <c r="H443" i="12"/>
  <c r="B444" i="12"/>
  <c r="C444" i="12"/>
  <c r="D444" i="12"/>
  <c r="E444" i="12"/>
  <c r="F444" i="12"/>
  <c r="G444" i="12"/>
  <c r="H444" i="12"/>
  <c r="B445" i="12"/>
  <c r="C445" i="12"/>
  <c r="D445" i="12"/>
  <c r="E445" i="12"/>
  <c r="F445" i="12"/>
  <c r="G445" i="12"/>
  <c r="H445" i="12"/>
  <c r="B446" i="12"/>
  <c r="C446" i="12"/>
  <c r="D446" i="12"/>
  <c r="E446" i="12"/>
  <c r="F446" i="12"/>
  <c r="G446" i="12"/>
  <c r="H446" i="12"/>
  <c r="B447" i="12"/>
  <c r="C447" i="12"/>
  <c r="D447" i="12"/>
  <c r="E447" i="12"/>
  <c r="F447" i="12"/>
  <c r="G447" i="12"/>
  <c r="H447" i="12"/>
  <c r="B448" i="12"/>
  <c r="C448" i="12"/>
  <c r="D448" i="12"/>
  <c r="E448" i="12"/>
  <c r="F448" i="12"/>
  <c r="G448" i="12"/>
  <c r="H448" i="12"/>
  <c r="B449" i="12"/>
  <c r="C449" i="12"/>
  <c r="D449" i="12"/>
  <c r="E449" i="12"/>
  <c r="F449" i="12"/>
  <c r="G449" i="12"/>
  <c r="H449" i="12"/>
  <c r="B450" i="12"/>
  <c r="C450" i="12"/>
  <c r="D450" i="12"/>
  <c r="E450" i="12"/>
  <c r="F450" i="12"/>
  <c r="G450" i="12"/>
  <c r="H450" i="12"/>
  <c r="B451" i="12"/>
  <c r="C451" i="12"/>
  <c r="D451" i="12"/>
  <c r="E451" i="12"/>
  <c r="F451" i="12"/>
  <c r="G451" i="12"/>
  <c r="H451" i="12"/>
  <c r="B452" i="12"/>
  <c r="C452" i="12"/>
  <c r="D452" i="12"/>
  <c r="E452" i="12"/>
  <c r="F452" i="12"/>
  <c r="G452" i="12"/>
  <c r="H452" i="12"/>
  <c r="B453" i="12"/>
  <c r="C453" i="12"/>
  <c r="D453" i="12"/>
  <c r="E453" i="12"/>
  <c r="F453" i="12"/>
  <c r="G453" i="12"/>
  <c r="H453" i="12"/>
  <c r="B454" i="12"/>
  <c r="C454" i="12"/>
  <c r="D454" i="12"/>
  <c r="E454" i="12"/>
  <c r="F454" i="12"/>
  <c r="G454" i="12"/>
  <c r="H454" i="12"/>
  <c r="B455" i="12"/>
  <c r="C455" i="12"/>
  <c r="D455" i="12"/>
  <c r="E455" i="12"/>
  <c r="F455" i="12"/>
  <c r="G455" i="12"/>
  <c r="H455" i="12"/>
  <c r="B456" i="12"/>
  <c r="C456" i="12"/>
  <c r="D456" i="12"/>
  <c r="E456" i="12"/>
  <c r="F456" i="12"/>
  <c r="G456" i="12"/>
  <c r="H456" i="12"/>
  <c r="B457" i="12"/>
  <c r="C457" i="12"/>
  <c r="D457" i="12"/>
  <c r="E457" i="12"/>
  <c r="F457" i="12"/>
  <c r="G457" i="12"/>
  <c r="H457" i="12"/>
  <c r="B458" i="12"/>
  <c r="C458" i="12"/>
  <c r="D458" i="12"/>
  <c r="E458" i="12"/>
  <c r="F458" i="12"/>
  <c r="G458" i="12"/>
  <c r="H458" i="12"/>
  <c r="B459" i="12"/>
  <c r="C459" i="12"/>
  <c r="D459" i="12"/>
  <c r="E459" i="12"/>
  <c r="F459" i="12"/>
  <c r="G459" i="12"/>
  <c r="H459" i="12"/>
  <c r="B460" i="12"/>
  <c r="C460" i="12"/>
  <c r="D460" i="12"/>
  <c r="E460" i="12"/>
  <c r="F460" i="12"/>
  <c r="G460" i="12"/>
  <c r="H460" i="12"/>
  <c r="B461" i="12"/>
  <c r="C461" i="12"/>
  <c r="D461" i="12"/>
  <c r="E461" i="12"/>
  <c r="F461" i="12"/>
  <c r="G461" i="12"/>
  <c r="H461" i="12"/>
  <c r="B462" i="12"/>
  <c r="C462" i="12"/>
  <c r="D462" i="12"/>
  <c r="E462" i="12"/>
  <c r="F462" i="12"/>
  <c r="G462" i="12"/>
  <c r="H462" i="12"/>
  <c r="B463" i="12"/>
  <c r="C463" i="12"/>
  <c r="D463" i="12"/>
  <c r="E463" i="12"/>
  <c r="F463" i="12"/>
  <c r="G463" i="12"/>
  <c r="H463" i="12"/>
  <c r="B464" i="12"/>
  <c r="C464" i="12"/>
  <c r="D464" i="12"/>
  <c r="E464" i="12"/>
  <c r="F464" i="12"/>
  <c r="G464" i="12"/>
  <c r="H464" i="12"/>
  <c r="B465" i="12"/>
  <c r="C465" i="12"/>
  <c r="D465" i="12"/>
  <c r="E465" i="12"/>
  <c r="F465" i="12"/>
  <c r="G465" i="12"/>
  <c r="H465" i="12"/>
  <c r="B466" i="12"/>
  <c r="C466" i="12"/>
  <c r="D466" i="12"/>
  <c r="E466" i="12"/>
  <c r="F466" i="12"/>
  <c r="G466" i="12"/>
  <c r="H466" i="12"/>
  <c r="B467" i="12"/>
  <c r="C467" i="12"/>
  <c r="D467" i="12"/>
  <c r="E467" i="12"/>
  <c r="F467" i="12"/>
  <c r="G467" i="12"/>
  <c r="H467" i="12"/>
  <c r="B468" i="12"/>
  <c r="C468" i="12"/>
  <c r="D468" i="12"/>
  <c r="E468" i="12"/>
  <c r="F468" i="12"/>
  <c r="G468" i="12"/>
  <c r="H468" i="12"/>
  <c r="B469" i="12"/>
  <c r="C469" i="12"/>
  <c r="D469" i="12"/>
  <c r="E469" i="12"/>
  <c r="F469" i="12"/>
  <c r="G469" i="12"/>
  <c r="H469" i="12"/>
  <c r="B470" i="12"/>
  <c r="C470" i="12"/>
  <c r="D470" i="12"/>
  <c r="E470" i="12"/>
  <c r="F470" i="12"/>
  <c r="G470" i="12"/>
  <c r="H470" i="12"/>
  <c r="B471" i="12"/>
  <c r="C471" i="12"/>
  <c r="D471" i="12"/>
  <c r="E471" i="12"/>
  <c r="F471" i="12"/>
  <c r="G471" i="12"/>
  <c r="H471" i="12"/>
  <c r="B472" i="12"/>
  <c r="C472" i="12"/>
  <c r="D472" i="12"/>
  <c r="E472" i="12"/>
  <c r="F472" i="12"/>
  <c r="G472" i="12"/>
  <c r="H472" i="12"/>
  <c r="B473" i="12"/>
  <c r="C473" i="12"/>
  <c r="D473" i="12"/>
  <c r="E473" i="12"/>
  <c r="F473" i="12"/>
  <c r="G473" i="12"/>
  <c r="H473" i="12"/>
  <c r="B474" i="12"/>
  <c r="C474" i="12"/>
  <c r="D474" i="12"/>
  <c r="E474" i="12"/>
  <c r="F474" i="12"/>
  <c r="G474" i="12"/>
  <c r="H474" i="12"/>
  <c r="B475" i="12"/>
  <c r="C475" i="12"/>
  <c r="D475" i="12"/>
  <c r="E475" i="12"/>
  <c r="F475" i="12"/>
  <c r="G475" i="12"/>
  <c r="H475" i="12"/>
  <c r="B476" i="12"/>
  <c r="C476" i="12"/>
  <c r="D476" i="12"/>
  <c r="E476" i="12"/>
  <c r="F476" i="12"/>
  <c r="G476" i="12"/>
  <c r="H476" i="12"/>
  <c r="B477" i="12"/>
  <c r="C477" i="12"/>
  <c r="D477" i="12"/>
  <c r="E477" i="12"/>
  <c r="F477" i="12"/>
  <c r="G477" i="12"/>
  <c r="H477" i="12"/>
  <c r="B478" i="12"/>
  <c r="C478" i="12"/>
  <c r="D478" i="12"/>
  <c r="E478" i="12"/>
  <c r="F478" i="12"/>
  <c r="G478" i="12"/>
  <c r="H478" i="12"/>
  <c r="B479" i="12"/>
  <c r="C479" i="12"/>
  <c r="D479" i="12"/>
  <c r="E479" i="12"/>
  <c r="F479" i="12"/>
  <c r="G479" i="12"/>
  <c r="H479" i="12"/>
  <c r="B480" i="12"/>
  <c r="C480" i="12"/>
  <c r="D480" i="12"/>
  <c r="E480" i="12"/>
  <c r="F480" i="12"/>
  <c r="G480" i="12"/>
  <c r="H480" i="12"/>
  <c r="B481" i="12"/>
  <c r="C481" i="12"/>
  <c r="D481" i="12"/>
  <c r="E481" i="12"/>
  <c r="F481" i="12"/>
  <c r="G481" i="12"/>
  <c r="H481" i="12"/>
  <c r="B482" i="12"/>
  <c r="C482" i="12"/>
  <c r="D482" i="12"/>
  <c r="E482" i="12"/>
  <c r="F482" i="12"/>
  <c r="G482" i="12"/>
  <c r="H482" i="12"/>
  <c r="B483" i="12"/>
  <c r="C483" i="12"/>
  <c r="D483" i="12"/>
  <c r="E483" i="12"/>
  <c r="F483" i="12"/>
  <c r="G483" i="12"/>
  <c r="H483" i="12"/>
  <c r="B484" i="12"/>
  <c r="C484" i="12"/>
  <c r="D484" i="12"/>
  <c r="E484" i="12"/>
  <c r="F484" i="12"/>
  <c r="G484" i="12"/>
  <c r="H484" i="12"/>
  <c r="B485" i="12"/>
  <c r="C485" i="12"/>
  <c r="D485" i="12"/>
  <c r="E485" i="12"/>
  <c r="F485" i="12"/>
  <c r="G485" i="12"/>
  <c r="H485" i="12"/>
  <c r="B486" i="12"/>
  <c r="C486" i="12"/>
  <c r="D486" i="12"/>
  <c r="E486" i="12"/>
  <c r="F486" i="12"/>
  <c r="G486" i="12"/>
  <c r="H486" i="12"/>
  <c r="B487" i="12"/>
  <c r="C487" i="12"/>
  <c r="D487" i="12"/>
  <c r="E487" i="12"/>
  <c r="F487" i="12"/>
  <c r="G487" i="12"/>
  <c r="H487" i="12"/>
  <c r="B488" i="12"/>
  <c r="C488" i="12"/>
  <c r="D488" i="12"/>
  <c r="E488" i="12"/>
  <c r="F488" i="12"/>
  <c r="G488" i="12"/>
  <c r="H488" i="12"/>
  <c r="B489" i="12"/>
  <c r="C489" i="12"/>
  <c r="D489" i="12"/>
  <c r="E489" i="12"/>
  <c r="F489" i="12"/>
  <c r="G489" i="12"/>
  <c r="H489" i="12"/>
  <c r="B490" i="12"/>
  <c r="C490" i="12"/>
  <c r="D490" i="12"/>
  <c r="E490" i="12"/>
  <c r="F490" i="12"/>
  <c r="G490" i="12"/>
  <c r="H490" i="12"/>
  <c r="B491" i="12"/>
  <c r="C491" i="12"/>
  <c r="D491" i="12"/>
  <c r="E491" i="12"/>
  <c r="F491" i="12"/>
  <c r="G491" i="12"/>
  <c r="H491" i="12"/>
  <c r="B492" i="12"/>
  <c r="C492" i="12"/>
  <c r="D492" i="12"/>
  <c r="E492" i="12"/>
  <c r="F492" i="12"/>
  <c r="G492" i="12"/>
  <c r="H492" i="12"/>
  <c r="B493" i="12"/>
  <c r="C493" i="12"/>
  <c r="D493" i="12"/>
  <c r="E493" i="12"/>
  <c r="F493" i="12"/>
  <c r="G493" i="12"/>
  <c r="H493" i="12"/>
  <c r="B494" i="12"/>
  <c r="C494" i="12"/>
  <c r="D494" i="12"/>
  <c r="E494" i="12"/>
  <c r="F494" i="12"/>
  <c r="G494" i="12"/>
  <c r="H494" i="12"/>
  <c r="B495" i="12"/>
  <c r="C495" i="12"/>
  <c r="D495" i="12"/>
  <c r="E495" i="12"/>
  <c r="F495" i="12"/>
  <c r="G495" i="12"/>
  <c r="H495" i="12"/>
  <c r="B496" i="12"/>
  <c r="C496" i="12"/>
  <c r="D496" i="12"/>
  <c r="E496" i="12"/>
  <c r="F496" i="12"/>
  <c r="G496" i="12"/>
  <c r="H496" i="12"/>
  <c r="B497" i="12"/>
  <c r="C497" i="12"/>
  <c r="D497" i="12"/>
  <c r="E497" i="12"/>
  <c r="F497" i="12"/>
  <c r="G497" i="12"/>
  <c r="H497" i="12"/>
  <c r="B498" i="12"/>
  <c r="C498" i="12"/>
  <c r="D498" i="12"/>
  <c r="E498" i="12"/>
  <c r="F498" i="12"/>
  <c r="G498" i="12"/>
  <c r="H498" i="12"/>
  <c r="B499" i="12"/>
  <c r="C499" i="12"/>
  <c r="D499" i="12"/>
  <c r="E499" i="12"/>
  <c r="F499" i="12"/>
  <c r="G499" i="12"/>
  <c r="H499" i="12"/>
  <c r="B500" i="12"/>
  <c r="C500" i="12"/>
  <c r="D500" i="12"/>
  <c r="E500" i="12"/>
  <c r="F500" i="12"/>
  <c r="G500" i="12"/>
  <c r="H500" i="12"/>
  <c r="B501" i="12"/>
  <c r="C501" i="12"/>
  <c r="D501" i="12"/>
  <c r="E501" i="12"/>
  <c r="F501" i="12"/>
  <c r="G501" i="12"/>
  <c r="H501" i="12"/>
  <c r="B502" i="12"/>
  <c r="C502" i="12"/>
  <c r="D502" i="12"/>
  <c r="E502" i="12"/>
  <c r="F502" i="12"/>
  <c r="G502" i="12"/>
  <c r="H502" i="12"/>
  <c r="B503" i="12"/>
  <c r="C503" i="12"/>
  <c r="D503" i="12"/>
  <c r="E503" i="12"/>
  <c r="F503" i="12"/>
  <c r="G503" i="12"/>
  <c r="H503" i="12"/>
  <c r="B504" i="12"/>
  <c r="C504" i="12"/>
  <c r="D504" i="12"/>
  <c r="E504" i="12"/>
  <c r="F504" i="12"/>
  <c r="G504" i="12"/>
  <c r="H504" i="12"/>
  <c r="H5" i="12"/>
  <c r="F5" i="12"/>
  <c r="G5" i="12"/>
  <c r="C5" i="12"/>
  <c r="D5" i="12"/>
  <c r="E5" i="12"/>
  <c r="B5" i="12"/>
  <c r="H3" i="16"/>
  <c r="J3" i="16" s="1"/>
  <c r="H4" i="16"/>
  <c r="J4" i="16" s="1"/>
  <c r="H5" i="16"/>
  <c r="J5" i="16" s="1"/>
  <c r="H6" i="16"/>
  <c r="J6" i="16" s="1"/>
  <c r="H7" i="16"/>
  <c r="J7" i="16" s="1"/>
  <c r="H8" i="16"/>
  <c r="J8" i="16" s="1"/>
  <c r="H9" i="16"/>
  <c r="J9" i="16" s="1"/>
  <c r="H10" i="16"/>
  <c r="J10" i="16" s="1"/>
  <c r="H11" i="16"/>
  <c r="J11" i="16" s="1"/>
  <c r="H12" i="16"/>
  <c r="J12" i="16" s="1"/>
  <c r="H13" i="16"/>
  <c r="J13" i="16" s="1"/>
  <c r="H14" i="16"/>
  <c r="J14" i="16" s="1"/>
  <c r="H15" i="16"/>
  <c r="J15" i="16" s="1"/>
  <c r="H16" i="16"/>
  <c r="J16" i="16" s="1"/>
  <c r="H17" i="16"/>
  <c r="J17" i="16" s="1"/>
  <c r="H18" i="16"/>
  <c r="J18" i="16" s="1"/>
  <c r="H19" i="16"/>
  <c r="J19" i="16" s="1"/>
  <c r="H20" i="16"/>
  <c r="J20" i="16" s="1"/>
  <c r="H21" i="16"/>
  <c r="J21" i="16" s="1"/>
  <c r="H22" i="16"/>
  <c r="J22" i="16" s="1"/>
  <c r="H23" i="16"/>
  <c r="J23" i="16" s="1"/>
  <c r="H24" i="16"/>
  <c r="J24" i="16" s="1"/>
  <c r="H25" i="16"/>
  <c r="J25" i="16" s="1"/>
  <c r="H26" i="16"/>
  <c r="J26" i="16" s="1"/>
  <c r="H27" i="16"/>
  <c r="J27" i="16" s="1"/>
  <c r="H28" i="16"/>
  <c r="J28" i="16" s="1"/>
  <c r="H29" i="16"/>
  <c r="J29" i="16" s="1"/>
  <c r="H30" i="16"/>
  <c r="J30" i="16" s="1"/>
  <c r="H31" i="16"/>
  <c r="J31" i="16" s="1"/>
  <c r="H32" i="16"/>
  <c r="J32" i="16" s="1"/>
  <c r="H33" i="16"/>
  <c r="J33" i="16" s="1"/>
  <c r="H34" i="16"/>
  <c r="J34" i="16" s="1"/>
  <c r="H35" i="16"/>
  <c r="J35" i="16" s="1"/>
  <c r="H36" i="16"/>
  <c r="J36" i="16" s="1"/>
  <c r="H37" i="16"/>
  <c r="J37" i="16" s="1"/>
  <c r="H38" i="16"/>
  <c r="J38" i="16" s="1"/>
  <c r="H39" i="16"/>
  <c r="J39" i="16" s="1"/>
  <c r="H40" i="16"/>
  <c r="J40" i="16" s="1"/>
  <c r="H41" i="16"/>
  <c r="J41" i="16" s="1"/>
  <c r="H42" i="16"/>
  <c r="J42" i="16" s="1"/>
  <c r="H43" i="16"/>
  <c r="J43" i="16" s="1"/>
  <c r="H44" i="16"/>
  <c r="J44" i="16" s="1"/>
  <c r="H45" i="16"/>
  <c r="J45" i="16" s="1"/>
  <c r="H46" i="16"/>
  <c r="J46" i="16" s="1"/>
  <c r="H47" i="16"/>
  <c r="J47" i="16" s="1"/>
  <c r="H48" i="16"/>
  <c r="J48" i="16" s="1"/>
  <c r="H49" i="16"/>
  <c r="J49" i="16" s="1"/>
  <c r="H50" i="16"/>
  <c r="J50" i="16" s="1"/>
  <c r="H51" i="16"/>
  <c r="J51" i="16" s="1"/>
  <c r="H52" i="16"/>
  <c r="J52" i="16" s="1"/>
  <c r="H53" i="16"/>
  <c r="J53" i="16" s="1"/>
  <c r="H54" i="16"/>
  <c r="J54" i="16" s="1"/>
  <c r="H55" i="16"/>
  <c r="J55" i="16" s="1"/>
  <c r="H56" i="16"/>
  <c r="J56" i="16" s="1"/>
  <c r="H57" i="16"/>
  <c r="J57" i="16" s="1"/>
  <c r="H58" i="16"/>
  <c r="J58" i="16" s="1"/>
  <c r="H59" i="16"/>
  <c r="J59" i="16" s="1"/>
  <c r="H60" i="16"/>
  <c r="J60" i="16" s="1"/>
  <c r="H61" i="16"/>
  <c r="J61" i="16" s="1"/>
  <c r="H62" i="16"/>
  <c r="J62" i="16" s="1"/>
  <c r="H63" i="16"/>
  <c r="J63" i="16" s="1"/>
  <c r="H64" i="16"/>
  <c r="J64" i="16" s="1"/>
  <c r="H65" i="16"/>
  <c r="J65" i="16" s="1"/>
  <c r="H66" i="16"/>
  <c r="J66" i="16" s="1"/>
  <c r="H67" i="16"/>
  <c r="J67" i="16" s="1"/>
  <c r="H68" i="16"/>
  <c r="J68" i="16" s="1"/>
  <c r="H69" i="16"/>
  <c r="J69" i="16" s="1"/>
  <c r="H70" i="16"/>
  <c r="J70" i="16" s="1"/>
  <c r="H71" i="16"/>
  <c r="J71" i="16" s="1"/>
  <c r="H72" i="16"/>
  <c r="J72" i="16" s="1"/>
  <c r="H73" i="16"/>
  <c r="J73" i="16" s="1"/>
  <c r="H74" i="16"/>
  <c r="J74" i="16" s="1"/>
  <c r="H75" i="16"/>
  <c r="J75" i="16" s="1"/>
  <c r="H76" i="16"/>
  <c r="J76" i="16" s="1"/>
  <c r="H77" i="16"/>
  <c r="J77" i="16" s="1"/>
  <c r="H78" i="16"/>
  <c r="J78" i="16" s="1"/>
  <c r="H79" i="16"/>
  <c r="J79" i="16" s="1"/>
  <c r="H80" i="16"/>
  <c r="J80" i="16" s="1"/>
  <c r="H81" i="16"/>
  <c r="J81" i="16" s="1"/>
  <c r="H82" i="16"/>
  <c r="J82" i="16" s="1"/>
  <c r="H83" i="16"/>
  <c r="J83" i="16" s="1"/>
  <c r="H84" i="16"/>
  <c r="J84" i="16" s="1"/>
  <c r="H85" i="16"/>
  <c r="J85" i="16" s="1"/>
  <c r="H86" i="16"/>
  <c r="J86" i="16" s="1"/>
  <c r="H87" i="16"/>
  <c r="J87" i="16" s="1"/>
  <c r="H88" i="16"/>
  <c r="J88" i="16" s="1"/>
  <c r="H89" i="16"/>
  <c r="J89" i="16" s="1"/>
  <c r="H90" i="16"/>
  <c r="J90" i="16" s="1"/>
  <c r="H91" i="16"/>
  <c r="J91" i="16" s="1"/>
  <c r="H92" i="16"/>
  <c r="J92" i="16" s="1"/>
  <c r="H93" i="16"/>
  <c r="J93" i="16" s="1"/>
  <c r="H94" i="16"/>
  <c r="J94" i="16" s="1"/>
  <c r="H95" i="16"/>
  <c r="J95" i="16" s="1"/>
  <c r="H96" i="16"/>
  <c r="J96" i="16" s="1"/>
  <c r="H97" i="16"/>
  <c r="J97" i="16" s="1"/>
  <c r="H98" i="16"/>
  <c r="J98" i="16" s="1"/>
  <c r="H99" i="16"/>
  <c r="J99" i="16" s="1"/>
  <c r="H100" i="16"/>
  <c r="J100" i="16" s="1"/>
  <c r="H101" i="16"/>
  <c r="J101" i="16" s="1"/>
  <c r="H102" i="16"/>
  <c r="J102" i="16" s="1"/>
  <c r="H103" i="16"/>
  <c r="J103" i="16" s="1"/>
  <c r="H104" i="16"/>
  <c r="J104" i="16" s="1"/>
  <c r="H105" i="16"/>
  <c r="J105" i="16" s="1"/>
  <c r="H106" i="16"/>
  <c r="J106" i="16" s="1"/>
  <c r="H107" i="16"/>
  <c r="J107" i="16" s="1"/>
  <c r="H108" i="16"/>
  <c r="J108" i="16" s="1"/>
  <c r="H109" i="16"/>
  <c r="J109" i="16" s="1"/>
  <c r="H110" i="16"/>
  <c r="J110" i="16" s="1"/>
  <c r="H111" i="16"/>
  <c r="J111" i="16" s="1"/>
  <c r="H112" i="16"/>
  <c r="J112" i="16" s="1"/>
  <c r="H113" i="16"/>
  <c r="J113" i="16" s="1"/>
  <c r="H114" i="16"/>
  <c r="J114" i="16" s="1"/>
  <c r="H115" i="16"/>
  <c r="J115" i="16" s="1"/>
  <c r="H116" i="16"/>
  <c r="J116" i="16" s="1"/>
  <c r="H117" i="16"/>
  <c r="J117" i="16" s="1"/>
  <c r="H118" i="16"/>
  <c r="J118" i="16" s="1"/>
  <c r="H119" i="16"/>
  <c r="J119" i="16" s="1"/>
  <c r="H120" i="16"/>
  <c r="J120" i="16" s="1"/>
  <c r="H121" i="16"/>
  <c r="J121" i="16" s="1"/>
  <c r="H122" i="16"/>
  <c r="J122" i="16" s="1"/>
  <c r="H123" i="16"/>
  <c r="J123" i="16" s="1"/>
  <c r="H124" i="16"/>
  <c r="J124" i="16" s="1"/>
  <c r="H125" i="16"/>
  <c r="J125" i="16" s="1"/>
  <c r="H126" i="16"/>
  <c r="J126" i="16" s="1"/>
  <c r="H127" i="16"/>
  <c r="J127" i="16" s="1"/>
  <c r="H128" i="16"/>
  <c r="J128" i="16" s="1"/>
  <c r="H129" i="16"/>
  <c r="J129" i="16" s="1"/>
  <c r="H130" i="16"/>
  <c r="J130" i="16" s="1"/>
  <c r="H131" i="16"/>
  <c r="J131" i="16" s="1"/>
  <c r="H132" i="16"/>
  <c r="J132" i="16" s="1"/>
  <c r="H133" i="16"/>
  <c r="J133" i="16" s="1"/>
  <c r="H134" i="16"/>
  <c r="J134" i="16" s="1"/>
  <c r="H135" i="16"/>
  <c r="J135" i="16" s="1"/>
  <c r="H136" i="16"/>
  <c r="J136" i="16" s="1"/>
  <c r="H137" i="16"/>
  <c r="J137" i="16" s="1"/>
  <c r="H138" i="16"/>
  <c r="J138" i="16" s="1"/>
  <c r="H139" i="16"/>
  <c r="J139" i="16" s="1"/>
  <c r="H140" i="16"/>
  <c r="J140" i="16" s="1"/>
  <c r="H141" i="16"/>
  <c r="J141" i="16" s="1"/>
  <c r="H142" i="16"/>
  <c r="J142" i="16" s="1"/>
  <c r="H143" i="16"/>
  <c r="J143" i="16" s="1"/>
  <c r="H144" i="16"/>
  <c r="J144" i="16" s="1"/>
  <c r="H145" i="16"/>
  <c r="J145" i="16" s="1"/>
  <c r="H146" i="16"/>
  <c r="J146" i="16" s="1"/>
  <c r="H147" i="16"/>
  <c r="J147" i="16" s="1"/>
  <c r="H148" i="16"/>
  <c r="J148" i="16" s="1"/>
  <c r="H149" i="16"/>
  <c r="J149" i="16" s="1"/>
  <c r="H150" i="16"/>
  <c r="J150" i="16" s="1"/>
  <c r="H151" i="16"/>
  <c r="J151" i="16" s="1"/>
  <c r="H152" i="16"/>
  <c r="J152" i="16" s="1"/>
  <c r="H153" i="16"/>
  <c r="J153" i="16" s="1"/>
  <c r="H154" i="16"/>
  <c r="J154" i="16" s="1"/>
  <c r="H155" i="16"/>
  <c r="J155" i="16" s="1"/>
  <c r="H156" i="16"/>
  <c r="J156" i="16" s="1"/>
  <c r="H157" i="16"/>
  <c r="J157" i="16" s="1"/>
  <c r="H158" i="16"/>
  <c r="J158" i="16" s="1"/>
  <c r="H159" i="16"/>
  <c r="J159" i="16" s="1"/>
  <c r="H160" i="16"/>
  <c r="J160" i="16" s="1"/>
  <c r="H161" i="16"/>
  <c r="J161" i="16" s="1"/>
  <c r="H162" i="16"/>
  <c r="J162" i="16" s="1"/>
  <c r="H163" i="16"/>
  <c r="J163" i="16" s="1"/>
  <c r="H164" i="16"/>
  <c r="J164" i="16" s="1"/>
  <c r="H165" i="16"/>
  <c r="J165" i="16" s="1"/>
  <c r="H166" i="16"/>
  <c r="J166" i="16" s="1"/>
  <c r="H167" i="16"/>
  <c r="J167" i="16" s="1"/>
  <c r="H168" i="16"/>
  <c r="J168" i="16" s="1"/>
  <c r="H169" i="16"/>
  <c r="J169" i="16" s="1"/>
  <c r="H170" i="16"/>
  <c r="J170" i="16" s="1"/>
  <c r="H171" i="16"/>
  <c r="J171" i="16" s="1"/>
  <c r="H172" i="16"/>
  <c r="J172" i="16" s="1"/>
  <c r="H173" i="16"/>
  <c r="J173" i="16" s="1"/>
  <c r="H174" i="16"/>
  <c r="J174" i="16" s="1"/>
  <c r="H175" i="16"/>
  <c r="J175" i="16" s="1"/>
  <c r="H176" i="16"/>
  <c r="J176" i="16" s="1"/>
  <c r="H177" i="16"/>
  <c r="J177" i="16" s="1"/>
  <c r="H178" i="16"/>
  <c r="J178" i="16" s="1"/>
  <c r="H179" i="16"/>
  <c r="J179" i="16" s="1"/>
  <c r="H180" i="16"/>
  <c r="J180" i="16" s="1"/>
  <c r="H181" i="16"/>
  <c r="J181" i="16" s="1"/>
  <c r="H182" i="16"/>
  <c r="J182" i="16" s="1"/>
  <c r="H183" i="16"/>
  <c r="J183" i="16" s="1"/>
  <c r="H184" i="16"/>
  <c r="J184" i="16" s="1"/>
  <c r="H185" i="16"/>
  <c r="J185" i="16" s="1"/>
  <c r="H186" i="16"/>
  <c r="J186" i="16" s="1"/>
  <c r="H187" i="16"/>
  <c r="J187" i="16" s="1"/>
  <c r="H188" i="16"/>
  <c r="J188" i="16" s="1"/>
  <c r="H189" i="16"/>
  <c r="J189" i="16" s="1"/>
  <c r="H190" i="16"/>
  <c r="J190" i="16" s="1"/>
  <c r="H191" i="16"/>
  <c r="J191" i="16" s="1"/>
  <c r="H192" i="16"/>
  <c r="J192" i="16" s="1"/>
  <c r="H193" i="16"/>
  <c r="J193" i="16" s="1"/>
  <c r="H194" i="16"/>
  <c r="J194" i="16" s="1"/>
  <c r="H195" i="16"/>
  <c r="J195" i="16" s="1"/>
  <c r="H196" i="16"/>
  <c r="J196" i="16" s="1"/>
  <c r="H197" i="16"/>
  <c r="J197" i="16" s="1"/>
  <c r="H198" i="16"/>
  <c r="J198" i="16" s="1"/>
  <c r="H199" i="16"/>
  <c r="J199" i="16" s="1"/>
  <c r="H200" i="16"/>
  <c r="J200" i="16" s="1"/>
  <c r="H201" i="16"/>
  <c r="J201" i="16" s="1"/>
  <c r="H202" i="16"/>
  <c r="J202" i="16" s="1"/>
  <c r="H203" i="16"/>
  <c r="J203" i="16" s="1"/>
  <c r="H204" i="16"/>
  <c r="J204" i="16" s="1"/>
  <c r="H205" i="16"/>
  <c r="J205" i="16" s="1"/>
  <c r="H206" i="16"/>
  <c r="J206" i="16" s="1"/>
  <c r="H207" i="16"/>
  <c r="J207" i="16" s="1"/>
  <c r="H208" i="16"/>
  <c r="J208" i="16" s="1"/>
  <c r="H209" i="16"/>
  <c r="J209" i="16" s="1"/>
  <c r="H210" i="16"/>
  <c r="J210" i="16" s="1"/>
  <c r="H211" i="16"/>
  <c r="J211" i="16" s="1"/>
  <c r="H212" i="16"/>
  <c r="J212" i="16" s="1"/>
  <c r="H213" i="16"/>
  <c r="J213" i="16" s="1"/>
  <c r="H214" i="16"/>
  <c r="J214" i="16" s="1"/>
  <c r="H215" i="16"/>
  <c r="J215" i="16" s="1"/>
  <c r="H216" i="16"/>
  <c r="J216" i="16" s="1"/>
  <c r="H217" i="16"/>
  <c r="J217" i="16" s="1"/>
  <c r="H218" i="16"/>
  <c r="J218" i="16" s="1"/>
  <c r="H219" i="16"/>
  <c r="J219" i="16" s="1"/>
  <c r="H220" i="16"/>
  <c r="J220" i="16" s="1"/>
  <c r="H221" i="16"/>
  <c r="J221" i="16" s="1"/>
  <c r="H222" i="16"/>
  <c r="J222" i="16" s="1"/>
  <c r="H223" i="16"/>
  <c r="J223" i="16" s="1"/>
  <c r="H224" i="16"/>
  <c r="J224" i="16" s="1"/>
  <c r="H225" i="16"/>
  <c r="J225" i="16" s="1"/>
  <c r="H226" i="16"/>
  <c r="J226" i="16" s="1"/>
  <c r="H227" i="16"/>
  <c r="J227" i="16" s="1"/>
  <c r="H228" i="16"/>
  <c r="J228" i="16" s="1"/>
  <c r="H229" i="16"/>
  <c r="J229" i="16" s="1"/>
  <c r="H230" i="16"/>
  <c r="J230" i="16" s="1"/>
  <c r="H231" i="16"/>
  <c r="J231" i="16" s="1"/>
  <c r="H232" i="16"/>
  <c r="J232" i="16" s="1"/>
  <c r="H233" i="16"/>
  <c r="J233" i="16" s="1"/>
  <c r="H234" i="16"/>
  <c r="J234" i="16" s="1"/>
  <c r="H235" i="16"/>
  <c r="J235" i="16" s="1"/>
  <c r="H236" i="16"/>
  <c r="J236" i="16" s="1"/>
  <c r="H237" i="16"/>
  <c r="J237" i="16" s="1"/>
  <c r="H238" i="16"/>
  <c r="J238" i="16" s="1"/>
  <c r="H239" i="16"/>
  <c r="J239" i="16" s="1"/>
  <c r="H240" i="16"/>
  <c r="J240" i="16" s="1"/>
  <c r="H241" i="16"/>
  <c r="J241" i="16" s="1"/>
  <c r="H242" i="16"/>
  <c r="J242" i="16" s="1"/>
  <c r="H243" i="16"/>
  <c r="J243" i="16" s="1"/>
  <c r="H244" i="16"/>
  <c r="J244" i="16" s="1"/>
  <c r="H245" i="16"/>
  <c r="J245" i="16" s="1"/>
  <c r="H246" i="16"/>
  <c r="J246" i="16" s="1"/>
  <c r="H247" i="16"/>
  <c r="J247" i="16" s="1"/>
  <c r="H248" i="16"/>
  <c r="J248" i="16" s="1"/>
  <c r="H249" i="16"/>
  <c r="J249" i="16" s="1"/>
  <c r="H250" i="16"/>
  <c r="J250" i="16" s="1"/>
  <c r="H251" i="16"/>
  <c r="J251" i="16" s="1"/>
  <c r="H252" i="16"/>
  <c r="J252" i="16" s="1"/>
  <c r="H253" i="16"/>
  <c r="J253" i="16" s="1"/>
  <c r="H254" i="16"/>
  <c r="J254" i="16" s="1"/>
  <c r="H255" i="16"/>
  <c r="J255" i="16" s="1"/>
  <c r="H256" i="16"/>
  <c r="J256" i="16" s="1"/>
  <c r="H257" i="16"/>
  <c r="J257" i="16" s="1"/>
  <c r="H258" i="16"/>
  <c r="J258" i="16" s="1"/>
  <c r="H259" i="16"/>
  <c r="J259" i="16" s="1"/>
  <c r="H260" i="16"/>
  <c r="J260" i="16" s="1"/>
  <c r="H261" i="16"/>
  <c r="J261" i="16" s="1"/>
  <c r="H262" i="16"/>
  <c r="J262" i="16" s="1"/>
  <c r="H263" i="16"/>
  <c r="J263" i="16" s="1"/>
  <c r="H264" i="16"/>
  <c r="J264" i="16" s="1"/>
  <c r="H265" i="16"/>
  <c r="J265" i="16" s="1"/>
  <c r="H266" i="16"/>
  <c r="J266" i="16" s="1"/>
  <c r="H267" i="16"/>
  <c r="J267" i="16" s="1"/>
  <c r="H268" i="16"/>
  <c r="J268" i="16" s="1"/>
  <c r="H269" i="16"/>
  <c r="J269" i="16" s="1"/>
  <c r="H270" i="16"/>
  <c r="J270" i="16" s="1"/>
  <c r="H271" i="16"/>
  <c r="J271" i="16" s="1"/>
  <c r="H272" i="16"/>
  <c r="J272" i="16" s="1"/>
  <c r="H273" i="16"/>
  <c r="J273" i="16" s="1"/>
  <c r="H274" i="16"/>
  <c r="J274" i="16" s="1"/>
  <c r="H275" i="16"/>
  <c r="J275" i="16" s="1"/>
  <c r="H276" i="16"/>
  <c r="J276" i="16" s="1"/>
  <c r="H277" i="16"/>
  <c r="J277" i="16" s="1"/>
  <c r="H278" i="16"/>
  <c r="J278" i="16" s="1"/>
  <c r="H279" i="16"/>
  <c r="J279" i="16" s="1"/>
  <c r="H280" i="16"/>
  <c r="J280" i="16" s="1"/>
  <c r="H281" i="16"/>
  <c r="J281" i="16" s="1"/>
  <c r="H282" i="16"/>
  <c r="J282" i="16" s="1"/>
  <c r="H283" i="16"/>
  <c r="J283" i="16" s="1"/>
  <c r="H284" i="16"/>
  <c r="J284" i="16" s="1"/>
  <c r="H285" i="16"/>
  <c r="J285" i="16" s="1"/>
  <c r="H286" i="16"/>
  <c r="J286" i="16" s="1"/>
  <c r="H287" i="16"/>
  <c r="J287" i="16" s="1"/>
  <c r="H288" i="16"/>
  <c r="J288" i="16" s="1"/>
  <c r="H289" i="16"/>
  <c r="J289" i="16" s="1"/>
  <c r="H290" i="16"/>
  <c r="J290" i="16" s="1"/>
  <c r="H291" i="16"/>
  <c r="J291" i="16" s="1"/>
  <c r="H292" i="16"/>
  <c r="J292" i="16" s="1"/>
  <c r="H293" i="16"/>
  <c r="J293" i="16" s="1"/>
  <c r="H294" i="16"/>
  <c r="J294" i="16" s="1"/>
  <c r="H295" i="16"/>
  <c r="J295" i="16" s="1"/>
  <c r="H296" i="16"/>
  <c r="J296" i="16" s="1"/>
  <c r="H297" i="16"/>
  <c r="J297" i="16" s="1"/>
  <c r="H298" i="16"/>
  <c r="J298" i="16" s="1"/>
  <c r="H299" i="16"/>
  <c r="J299" i="16" s="1"/>
  <c r="H300" i="16"/>
  <c r="J300" i="16" s="1"/>
  <c r="H301" i="16"/>
  <c r="J301" i="16" s="1"/>
  <c r="H302" i="16"/>
  <c r="J302" i="16" s="1"/>
  <c r="H303" i="16"/>
  <c r="J303" i="16" s="1"/>
  <c r="H304" i="16"/>
  <c r="J304" i="16" s="1"/>
  <c r="H305" i="16"/>
  <c r="J305" i="16" s="1"/>
  <c r="H306" i="16"/>
  <c r="J306" i="16" s="1"/>
  <c r="H307" i="16"/>
  <c r="J307" i="16" s="1"/>
  <c r="H308" i="16"/>
  <c r="J308" i="16" s="1"/>
  <c r="H309" i="16"/>
  <c r="J309" i="16" s="1"/>
  <c r="H310" i="16"/>
  <c r="J310" i="16" s="1"/>
  <c r="H311" i="16"/>
  <c r="J311" i="16" s="1"/>
  <c r="H312" i="16"/>
  <c r="J312" i="16" s="1"/>
  <c r="H313" i="16"/>
  <c r="J313" i="16" s="1"/>
  <c r="H314" i="16"/>
  <c r="J314" i="16" s="1"/>
  <c r="H315" i="16"/>
  <c r="J315" i="16" s="1"/>
  <c r="H316" i="16"/>
  <c r="J316" i="16" s="1"/>
  <c r="H317" i="16"/>
  <c r="J317" i="16" s="1"/>
  <c r="H318" i="16"/>
  <c r="J318" i="16" s="1"/>
  <c r="H319" i="16"/>
  <c r="J319" i="16" s="1"/>
  <c r="H320" i="16"/>
  <c r="J320" i="16" s="1"/>
  <c r="H321" i="16"/>
  <c r="J321" i="16" s="1"/>
  <c r="H322" i="16"/>
  <c r="J322" i="16" s="1"/>
  <c r="H323" i="16"/>
  <c r="J323" i="16" s="1"/>
  <c r="H324" i="16"/>
  <c r="J324" i="16" s="1"/>
  <c r="H325" i="16"/>
  <c r="J325" i="16" s="1"/>
  <c r="H326" i="16"/>
  <c r="J326" i="16" s="1"/>
  <c r="H327" i="16"/>
  <c r="J327" i="16" s="1"/>
  <c r="H328" i="16"/>
  <c r="J328" i="16" s="1"/>
  <c r="H329" i="16"/>
  <c r="J329" i="16" s="1"/>
  <c r="H330" i="16"/>
  <c r="J330" i="16" s="1"/>
  <c r="H331" i="16"/>
  <c r="J331" i="16" s="1"/>
  <c r="H332" i="16"/>
  <c r="J332" i="16" s="1"/>
  <c r="H333" i="16"/>
  <c r="J333" i="16" s="1"/>
  <c r="H334" i="16"/>
  <c r="J334" i="16" s="1"/>
  <c r="H335" i="16"/>
  <c r="J335" i="16" s="1"/>
  <c r="H336" i="16"/>
  <c r="J336" i="16" s="1"/>
  <c r="H337" i="16"/>
  <c r="J337" i="16" s="1"/>
  <c r="H338" i="16"/>
  <c r="J338" i="16" s="1"/>
  <c r="H339" i="16"/>
  <c r="J339" i="16" s="1"/>
  <c r="H340" i="16"/>
  <c r="J340" i="16" s="1"/>
  <c r="H341" i="16"/>
  <c r="J341" i="16" s="1"/>
  <c r="H342" i="16"/>
  <c r="J342" i="16" s="1"/>
  <c r="H343" i="16"/>
  <c r="J343" i="16" s="1"/>
  <c r="H344" i="16"/>
  <c r="J344" i="16" s="1"/>
  <c r="H345" i="16"/>
  <c r="J345" i="16" s="1"/>
  <c r="H346" i="16"/>
  <c r="J346" i="16" s="1"/>
  <c r="H347" i="16"/>
  <c r="J347" i="16" s="1"/>
  <c r="H348" i="16"/>
  <c r="J348" i="16" s="1"/>
  <c r="H349" i="16"/>
  <c r="J349" i="16" s="1"/>
  <c r="H350" i="16"/>
  <c r="J350" i="16" s="1"/>
  <c r="H351" i="16"/>
  <c r="J351" i="16" s="1"/>
  <c r="H352" i="16"/>
  <c r="J352" i="16" s="1"/>
  <c r="H353" i="16"/>
  <c r="J353" i="16" s="1"/>
  <c r="H354" i="16"/>
  <c r="J354" i="16" s="1"/>
  <c r="H355" i="16"/>
  <c r="J355" i="16" s="1"/>
  <c r="H356" i="16"/>
  <c r="J356" i="16" s="1"/>
  <c r="H357" i="16"/>
  <c r="J357" i="16" s="1"/>
  <c r="H358" i="16"/>
  <c r="J358" i="16" s="1"/>
  <c r="H359" i="16"/>
  <c r="J359" i="16" s="1"/>
  <c r="H360" i="16"/>
  <c r="J360" i="16" s="1"/>
  <c r="H361" i="16"/>
  <c r="J361" i="16" s="1"/>
  <c r="H362" i="16"/>
  <c r="J362" i="16" s="1"/>
  <c r="H363" i="16"/>
  <c r="J363" i="16" s="1"/>
  <c r="H364" i="16"/>
  <c r="J364" i="16" s="1"/>
  <c r="H365" i="16"/>
  <c r="J365" i="16" s="1"/>
  <c r="H366" i="16"/>
  <c r="J366" i="16" s="1"/>
  <c r="H367" i="16"/>
  <c r="J367" i="16" s="1"/>
  <c r="H368" i="16"/>
  <c r="J368" i="16" s="1"/>
  <c r="H369" i="16"/>
  <c r="J369" i="16" s="1"/>
  <c r="H370" i="16"/>
  <c r="J370" i="16" s="1"/>
  <c r="H371" i="16"/>
  <c r="J371" i="16" s="1"/>
  <c r="H372" i="16"/>
  <c r="J372" i="16" s="1"/>
  <c r="H373" i="16"/>
  <c r="J373" i="16" s="1"/>
  <c r="H374" i="16"/>
  <c r="J374" i="16" s="1"/>
  <c r="H375" i="16"/>
  <c r="J375" i="16" s="1"/>
  <c r="H376" i="16"/>
  <c r="J376" i="16" s="1"/>
  <c r="H377" i="16"/>
  <c r="J377" i="16" s="1"/>
  <c r="H378" i="16"/>
  <c r="J378" i="16" s="1"/>
  <c r="H379" i="16"/>
  <c r="J379" i="16" s="1"/>
  <c r="H380" i="16"/>
  <c r="J380" i="16" s="1"/>
  <c r="H381" i="16"/>
  <c r="J381" i="16" s="1"/>
  <c r="H382" i="16"/>
  <c r="J382" i="16" s="1"/>
  <c r="H383" i="16"/>
  <c r="J383" i="16" s="1"/>
  <c r="H384" i="16"/>
  <c r="J384" i="16" s="1"/>
  <c r="H385" i="16"/>
  <c r="J385" i="16" s="1"/>
  <c r="H386" i="16"/>
  <c r="J386" i="16" s="1"/>
  <c r="H387" i="16"/>
  <c r="J387" i="16" s="1"/>
  <c r="H388" i="16"/>
  <c r="J388" i="16" s="1"/>
  <c r="H389" i="16"/>
  <c r="J389" i="16" s="1"/>
  <c r="H390" i="16"/>
  <c r="J390" i="16" s="1"/>
  <c r="H391" i="16"/>
  <c r="J391" i="16" s="1"/>
  <c r="H392" i="16"/>
  <c r="J392" i="16" s="1"/>
  <c r="H393" i="16"/>
  <c r="J393" i="16" s="1"/>
  <c r="H394" i="16"/>
  <c r="J394" i="16" s="1"/>
  <c r="H395" i="16"/>
  <c r="J395" i="16" s="1"/>
  <c r="H396" i="16"/>
  <c r="J396" i="16" s="1"/>
  <c r="H397" i="16"/>
  <c r="J397" i="16" s="1"/>
  <c r="H398" i="16"/>
  <c r="J398" i="16" s="1"/>
  <c r="H399" i="16"/>
  <c r="J399" i="16" s="1"/>
  <c r="H400" i="16"/>
  <c r="J400" i="16" s="1"/>
  <c r="H401" i="16"/>
  <c r="J401" i="16" s="1"/>
  <c r="H402" i="16"/>
  <c r="J402" i="16" s="1"/>
  <c r="H403" i="16"/>
  <c r="J403" i="16" s="1"/>
  <c r="H404" i="16"/>
  <c r="J404" i="16" s="1"/>
  <c r="H405" i="16"/>
  <c r="J405" i="16" s="1"/>
  <c r="H406" i="16"/>
  <c r="J406" i="16" s="1"/>
  <c r="H407" i="16"/>
  <c r="J407" i="16" s="1"/>
  <c r="H408" i="16"/>
  <c r="J408" i="16" s="1"/>
  <c r="H409" i="16"/>
  <c r="J409" i="16" s="1"/>
  <c r="H410" i="16"/>
  <c r="J410" i="16" s="1"/>
  <c r="H411" i="16"/>
  <c r="J411" i="16" s="1"/>
  <c r="H412" i="16"/>
  <c r="J412" i="16" s="1"/>
  <c r="H413" i="16"/>
  <c r="J413" i="16" s="1"/>
  <c r="H414" i="16"/>
  <c r="J414" i="16" s="1"/>
  <c r="H415" i="16"/>
  <c r="J415" i="16" s="1"/>
  <c r="H416" i="16"/>
  <c r="J416" i="16" s="1"/>
  <c r="H417" i="16"/>
  <c r="J417" i="16" s="1"/>
  <c r="H418" i="16"/>
  <c r="J418" i="16" s="1"/>
  <c r="H419" i="16"/>
  <c r="J419" i="16" s="1"/>
  <c r="H420" i="16"/>
  <c r="J420" i="16" s="1"/>
  <c r="H421" i="16"/>
  <c r="J421" i="16" s="1"/>
  <c r="H422" i="16"/>
  <c r="J422" i="16" s="1"/>
  <c r="H423" i="16"/>
  <c r="J423" i="16" s="1"/>
  <c r="H424" i="16"/>
  <c r="J424" i="16" s="1"/>
  <c r="H425" i="16"/>
  <c r="J425" i="16" s="1"/>
  <c r="H426" i="16"/>
  <c r="J426" i="16" s="1"/>
  <c r="H427" i="16"/>
  <c r="J427" i="16" s="1"/>
  <c r="H428" i="16"/>
  <c r="J428" i="16" s="1"/>
  <c r="H429" i="16"/>
  <c r="J429" i="16" s="1"/>
  <c r="H430" i="16"/>
  <c r="J430" i="16" s="1"/>
  <c r="H431" i="16"/>
  <c r="J431" i="16" s="1"/>
  <c r="H432" i="16"/>
  <c r="J432" i="16" s="1"/>
  <c r="H433" i="16"/>
  <c r="J433" i="16" s="1"/>
  <c r="H434" i="16"/>
  <c r="J434" i="16" s="1"/>
  <c r="H435" i="16"/>
  <c r="J435" i="16" s="1"/>
  <c r="H436" i="16"/>
  <c r="J436" i="16" s="1"/>
  <c r="H437" i="16"/>
  <c r="J437" i="16" s="1"/>
  <c r="H438" i="16"/>
  <c r="J438" i="16" s="1"/>
  <c r="H439" i="16"/>
  <c r="J439" i="16" s="1"/>
  <c r="H440" i="16"/>
  <c r="J440" i="16" s="1"/>
  <c r="H441" i="16"/>
  <c r="J441" i="16" s="1"/>
  <c r="H442" i="16"/>
  <c r="J442" i="16" s="1"/>
  <c r="H443" i="16"/>
  <c r="J443" i="16" s="1"/>
  <c r="H444" i="16"/>
  <c r="J444" i="16" s="1"/>
  <c r="H445" i="16"/>
  <c r="J445" i="16" s="1"/>
  <c r="H446" i="16"/>
  <c r="J446" i="16" s="1"/>
  <c r="H447" i="16"/>
  <c r="J447" i="16" s="1"/>
  <c r="H448" i="16"/>
  <c r="J448" i="16" s="1"/>
  <c r="H449" i="16"/>
  <c r="J449" i="16" s="1"/>
  <c r="H450" i="16"/>
  <c r="J450" i="16" s="1"/>
  <c r="H451" i="16"/>
  <c r="J451" i="16" s="1"/>
  <c r="H452" i="16"/>
  <c r="J452" i="16" s="1"/>
  <c r="H453" i="16"/>
  <c r="J453" i="16" s="1"/>
  <c r="H454" i="16"/>
  <c r="J454" i="16" s="1"/>
  <c r="H455" i="16"/>
  <c r="J455" i="16" s="1"/>
  <c r="H456" i="16"/>
  <c r="J456" i="16" s="1"/>
  <c r="H457" i="16"/>
  <c r="J457" i="16" s="1"/>
  <c r="H458" i="16"/>
  <c r="J458" i="16" s="1"/>
  <c r="H459" i="16"/>
  <c r="J459" i="16" s="1"/>
  <c r="H460" i="16"/>
  <c r="J460" i="16" s="1"/>
  <c r="H461" i="16"/>
  <c r="J461" i="16" s="1"/>
  <c r="H462" i="16"/>
  <c r="J462" i="16" s="1"/>
  <c r="H463" i="16"/>
  <c r="J463" i="16" s="1"/>
  <c r="H464" i="16"/>
  <c r="J464" i="16" s="1"/>
  <c r="H465" i="16"/>
  <c r="J465" i="16" s="1"/>
  <c r="H466" i="16"/>
  <c r="J466" i="16" s="1"/>
  <c r="H467" i="16"/>
  <c r="J467" i="16" s="1"/>
  <c r="H468" i="16"/>
  <c r="J468" i="16" s="1"/>
  <c r="H469" i="16"/>
  <c r="J469" i="16" s="1"/>
  <c r="H470" i="16"/>
  <c r="J470" i="16" s="1"/>
  <c r="H471" i="16"/>
  <c r="J471" i="16" s="1"/>
  <c r="H472" i="16"/>
  <c r="J472" i="16" s="1"/>
  <c r="H473" i="16"/>
  <c r="J473" i="16" s="1"/>
  <c r="H474" i="16"/>
  <c r="J474" i="16" s="1"/>
  <c r="H475" i="16"/>
  <c r="J475" i="16" s="1"/>
  <c r="H476" i="16"/>
  <c r="J476" i="16" s="1"/>
  <c r="H477" i="16"/>
  <c r="J477" i="16" s="1"/>
  <c r="H478" i="16"/>
  <c r="J478" i="16" s="1"/>
  <c r="H479" i="16"/>
  <c r="J479" i="16" s="1"/>
  <c r="H480" i="16"/>
  <c r="J480" i="16" s="1"/>
  <c r="H481" i="16"/>
  <c r="J481" i="16" s="1"/>
  <c r="H482" i="16"/>
  <c r="J482" i="16" s="1"/>
  <c r="H483" i="16"/>
  <c r="J483" i="16" s="1"/>
  <c r="H484" i="16"/>
  <c r="J484" i="16" s="1"/>
  <c r="H485" i="16"/>
  <c r="J485" i="16" s="1"/>
  <c r="H486" i="16"/>
  <c r="J486" i="16" s="1"/>
  <c r="H487" i="16"/>
  <c r="J487" i="16" s="1"/>
  <c r="H488" i="16"/>
  <c r="J488" i="16" s="1"/>
  <c r="H489" i="16"/>
  <c r="J489" i="16" s="1"/>
  <c r="H490" i="16"/>
  <c r="J490" i="16" s="1"/>
  <c r="H491" i="16"/>
  <c r="J491" i="16" s="1"/>
  <c r="H492" i="16"/>
  <c r="J492" i="16" s="1"/>
  <c r="H493" i="16"/>
  <c r="J493" i="16" s="1"/>
  <c r="H494" i="16"/>
  <c r="J494" i="16" s="1"/>
  <c r="H495" i="16"/>
  <c r="J495" i="16" s="1"/>
  <c r="H496" i="16"/>
  <c r="J496" i="16" s="1"/>
  <c r="H497" i="16"/>
  <c r="J497" i="16" s="1"/>
  <c r="H498" i="16"/>
  <c r="J498" i="16" s="1"/>
  <c r="H499" i="16"/>
  <c r="J499" i="16" s="1"/>
  <c r="H500" i="16"/>
  <c r="J500" i="16" s="1"/>
  <c r="H2" i="16"/>
  <c r="J2" i="16" s="1"/>
  <c r="N9" i="11"/>
  <c r="N11" i="11"/>
  <c r="N21" i="11"/>
  <c r="N23" i="11"/>
  <c r="N33" i="11"/>
  <c r="N35" i="11"/>
  <c r="N45" i="11"/>
  <c r="N47" i="11"/>
  <c r="N57" i="11"/>
  <c r="N59" i="11"/>
  <c r="N69" i="11"/>
  <c r="N71" i="11"/>
  <c r="N81" i="11"/>
  <c r="N83" i="11"/>
  <c r="N93" i="11"/>
  <c r="N95" i="11"/>
  <c r="N105" i="11"/>
  <c r="N107" i="11"/>
  <c r="N117" i="11"/>
  <c r="N119" i="11"/>
  <c r="N129" i="11"/>
  <c r="N131" i="11"/>
  <c r="N141" i="11"/>
  <c r="N143" i="11"/>
  <c r="N153" i="11"/>
  <c r="N155" i="11"/>
  <c r="N165" i="11"/>
  <c r="N167" i="11"/>
  <c r="N177" i="11"/>
  <c r="N179" i="11"/>
  <c r="N189" i="11"/>
  <c r="N191" i="11"/>
  <c r="N201" i="11"/>
  <c r="N203" i="11"/>
  <c r="N213" i="11"/>
  <c r="N215" i="11"/>
  <c r="N225" i="11"/>
  <c r="N227" i="11"/>
  <c r="N237" i="11"/>
  <c r="N239" i="11"/>
  <c r="N249" i="11"/>
  <c r="N251" i="11"/>
  <c r="N261" i="11"/>
  <c r="N263" i="11"/>
  <c r="N273" i="11"/>
  <c r="N275" i="11"/>
  <c r="N285" i="11"/>
  <c r="N287" i="11"/>
  <c r="N297" i="11"/>
  <c r="N299" i="11"/>
  <c r="N309" i="11"/>
  <c r="N311" i="11"/>
  <c r="N321" i="11"/>
  <c r="N323" i="11"/>
  <c r="N333" i="11"/>
  <c r="N335" i="11"/>
  <c r="N345" i="11"/>
  <c r="N347" i="11"/>
  <c r="N357" i="11"/>
  <c r="N359" i="11"/>
  <c r="N369" i="11"/>
  <c r="N371" i="11"/>
  <c r="N381" i="11"/>
  <c r="N383" i="11"/>
  <c r="N393" i="11"/>
  <c r="N395" i="11"/>
  <c r="N405" i="11"/>
  <c r="N407" i="11"/>
  <c r="N417" i="11"/>
  <c r="N419" i="11"/>
  <c r="N429" i="11"/>
  <c r="N431" i="11"/>
  <c r="N441" i="11"/>
  <c r="N443" i="11"/>
  <c r="N453" i="11"/>
  <c r="N455" i="11"/>
  <c r="N465" i="11"/>
  <c r="N467" i="11"/>
  <c r="N477" i="11"/>
  <c r="N479" i="11"/>
  <c r="N489" i="11"/>
  <c r="N491" i="11"/>
  <c r="N501" i="11"/>
  <c r="J7" i="10"/>
  <c r="J12" i="10"/>
  <c r="J19" i="10"/>
  <c r="J24" i="10"/>
  <c r="J31" i="10"/>
  <c r="J36" i="10"/>
  <c r="J43" i="10"/>
  <c r="J48" i="10"/>
  <c r="J55" i="10"/>
  <c r="J60" i="10"/>
  <c r="J67" i="10"/>
  <c r="J72" i="10"/>
  <c r="J79" i="10"/>
  <c r="J84" i="10"/>
  <c r="J91" i="10"/>
  <c r="J96" i="10"/>
  <c r="J103" i="10"/>
  <c r="J108" i="10"/>
  <c r="J115" i="10"/>
  <c r="J120" i="10"/>
  <c r="J127" i="10"/>
  <c r="J132" i="10"/>
  <c r="J139" i="10"/>
  <c r="J144" i="10"/>
  <c r="J151" i="10"/>
  <c r="J156" i="10"/>
  <c r="J163" i="10"/>
  <c r="J168" i="10"/>
  <c r="J175" i="10"/>
  <c r="J180" i="10"/>
  <c r="J187" i="10"/>
  <c r="J192" i="10"/>
  <c r="J199" i="10"/>
  <c r="J204" i="10"/>
  <c r="J211" i="10"/>
  <c r="J216" i="10"/>
  <c r="J223" i="10"/>
  <c r="J228" i="10"/>
  <c r="J235" i="10"/>
  <c r="J240" i="10"/>
  <c r="J247" i="10"/>
  <c r="J252" i="10"/>
  <c r="J259" i="10"/>
  <c r="J264" i="10"/>
  <c r="J271" i="10"/>
  <c r="J276" i="10"/>
  <c r="J283" i="10"/>
  <c r="J288" i="10"/>
  <c r="J295" i="10"/>
  <c r="J300" i="10"/>
  <c r="J307" i="10"/>
  <c r="J312" i="10"/>
  <c r="J319" i="10"/>
  <c r="J324" i="10"/>
  <c r="J331" i="10"/>
  <c r="J336" i="10"/>
  <c r="J343" i="10"/>
  <c r="J348" i="10"/>
  <c r="J355" i="10"/>
  <c r="J360" i="10"/>
  <c r="J367" i="10"/>
  <c r="J372" i="10"/>
  <c r="J379" i="10"/>
  <c r="J384" i="10"/>
  <c r="J391" i="10"/>
  <c r="J396" i="10"/>
  <c r="J403" i="10"/>
  <c r="J408" i="10"/>
  <c r="J415" i="10"/>
  <c r="J420" i="10"/>
  <c r="J427" i="10"/>
  <c r="J432" i="10"/>
  <c r="J439" i="10"/>
  <c r="J444" i="10"/>
  <c r="J451" i="10"/>
  <c r="J456" i="10"/>
  <c r="J463" i="10"/>
  <c r="J468" i="10"/>
  <c r="J475" i="10"/>
  <c r="J480" i="10"/>
  <c r="J487" i="10"/>
  <c r="J492" i="10"/>
  <c r="J499" i="10"/>
  <c r="O4" i="9"/>
  <c r="O13" i="9"/>
  <c r="O16" i="9"/>
  <c r="O25" i="9"/>
  <c r="O28" i="9"/>
  <c r="O37" i="9"/>
  <c r="O40" i="9"/>
  <c r="O49" i="9"/>
  <c r="O52" i="9"/>
  <c r="O61" i="9"/>
  <c r="O64" i="9"/>
  <c r="O73" i="9"/>
  <c r="O76" i="9"/>
  <c r="O85" i="9"/>
  <c r="O88" i="9"/>
  <c r="O97" i="9"/>
  <c r="O100" i="9"/>
  <c r="O109" i="9"/>
  <c r="O112" i="9"/>
  <c r="O121" i="9"/>
  <c r="O124" i="9"/>
  <c r="O133" i="9"/>
  <c r="O136" i="9"/>
  <c r="O145" i="9"/>
  <c r="O148" i="9"/>
  <c r="O157" i="9"/>
  <c r="O160" i="9"/>
  <c r="O169" i="9"/>
  <c r="O172" i="9"/>
  <c r="O181" i="9"/>
  <c r="O184" i="9"/>
  <c r="O193" i="9"/>
  <c r="O196" i="9"/>
  <c r="O205" i="9"/>
  <c r="O208" i="9"/>
  <c r="O217" i="9"/>
  <c r="O220" i="9"/>
  <c r="O229" i="9"/>
  <c r="O232" i="9"/>
  <c r="O241" i="9"/>
  <c r="O244" i="9"/>
  <c r="O253" i="9"/>
  <c r="O256" i="9"/>
  <c r="O265" i="9"/>
  <c r="O268" i="9"/>
  <c r="O277" i="9"/>
  <c r="O280" i="9"/>
  <c r="O289" i="9"/>
  <c r="O292" i="9"/>
  <c r="O301" i="9"/>
  <c r="O304" i="9"/>
  <c r="O313" i="9"/>
  <c r="O316" i="9"/>
  <c r="O325" i="9"/>
  <c r="O328" i="9"/>
  <c r="O337" i="9"/>
  <c r="O340" i="9"/>
  <c r="O349" i="9"/>
  <c r="O352" i="9"/>
  <c r="O361" i="9"/>
  <c r="O364" i="9"/>
  <c r="O373" i="9"/>
  <c r="O376" i="9"/>
  <c r="O385" i="9"/>
  <c r="O388" i="9"/>
  <c r="O397" i="9"/>
  <c r="O400" i="9"/>
  <c r="O409" i="9"/>
  <c r="O412" i="9"/>
  <c r="O421" i="9"/>
  <c r="O424" i="9"/>
  <c r="O433" i="9"/>
  <c r="O436" i="9"/>
  <c r="O445" i="9"/>
  <c r="O448" i="9"/>
  <c r="O457" i="9"/>
  <c r="O460" i="9"/>
  <c r="O469" i="9"/>
  <c r="O472" i="9"/>
  <c r="O481" i="9"/>
  <c r="O484" i="9"/>
  <c r="O493" i="9"/>
  <c r="O496" i="9"/>
  <c r="O5" i="7"/>
  <c r="O17" i="7"/>
  <c r="O29" i="7"/>
  <c r="O41" i="7"/>
  <c r="O53" i="7"/>
  <c r="O65" i="7"/>
  <c r="O77" i="7"/>
  <c r="O89" i="7"/>
  <c r="O101" i="7"/>
  <c r="O113" i="7"/>
  <c r="O125" i="7"/>
  <c r="O137" i="7"/>
  <c r="O149" i="7"/>
  <c r="O161" i="7"/>
  <c r="O173" i="7"/>
  <c r="O185" i="7"/>
  <c r="O197" i="7"/>
  <c r="O209" i="7"/>
  <c r="O221" i="7"/>
  <c r="O233" i="7"/>
  <c r="O245" i="7"/>
  <c r="O257" i="7"/>
  <c r="O269" i="7"/>
  <c r="O281" i="7"/>
  <c r="O293" i="7"/>
  <c r="O305" i="7"/>
  <c r="O317" i="7"/>
  <c r="O329" i="7"/>
  <c r="O341" i="7"/>
  <c r="O353" i="7"/>
  <c r="O365" i="7"/>
  <c r="O377" i="7"/>
  <c r="O389" i="7"/>
  <c r="O401" i="7"/>
  <c r="O413" i="7"/>
  <c r="O425" i="7"/>
  <c r="O437" i="7"/>
  <c r="O449" i="7"/>
  <c r="O461" i="7"/>
  <c r="O473" i="7"/>
  <c r="O485" i="7"/>
  <c r="O497" i="7"/>
  <c r="K2" i="6"/>
  <c r="K7" i="6"/>
  <c r="K14" i="6"/>
  <c r="K19" i="6"/>
  <c r="K26" i="6"/>
  <c r="K31" i="6"/>
  <c r="K38" i="6"/>
  <c r="K43" i="6"/>
  <c r="K50" i="6"/>
  <c r="K55" i="6"/>
  <c r="K62" i="6"/>
  <c r="K67" i="6"/>
  <c r="K74" i="6"/>
  <c r="K79" i="6"/>
  <c r="K86" i="6"/>
  <c r="K91" i="6"/>
  <c r="K98" i="6"/>
  <c r="K103" i="6"/>
  <c r="K110" i="6"/>
  <c r="K115" i="6"/>
  <c r="K122" i="6"/>
  <c r="K127" i="6"/>
  <c r="K134" i="6"/>
  <c r="K139" i="6"/>
  <c r="K146" i="6"/>
  <c r="K151" i="6"/>
  <c r="K158" i="6"/>
  <c r="K163" i="6"/>
  <c r="K170" i="6"/>
  <c r="K175" i="6"/>
  <c r="K182" i="6"/>
  <c r="K187" i="6"/>
  <c r="K194" i="6"/>
  <c r="K199" i="6"/>
  <c r="K206" i="6"/>
  <c r="K211" i="6"/>
  <c r="K218" i="6"/>
  <c r="K223" i="6"/>
  <c r="K230" i="6"/>
  <c r="K235" i="6"/>
  <c r="K242" i="6"/>
  <c r="K247" i="6"/>
  <c r="K254" i="6"/>
  <c r="K259" i="6"/>
  <c r="K266" i="6"/>
  <c r="K271" i="6"/>
  <c r="K278" i="6"/>
  <c r="K283" i="6"/>
  <c r="K290" i="6"/>
  <c r="K295" i="6"/>
  <c r="K302" i="6"/>
  <c r="K307" i="6"/>
  <c r="K314" i="6"/>
  <c r="K319" i="6"/>
  <c r="K326" i="6"/>
  <c r="K331" i="6"/>
  <c r="K338" i="6"/>
  <c r="K343" i="6"/>
  <c r="K350" i="6"/>
  <c r="K355" i="6"/>
  <c r="K362" i="6"/>
  <c r="K367" i="6"/>
  <c r="K374" i="6"/>
  <c r="K379" i="6"/>
  <c r="K386" i="6"/>
  <c r="K391" i="6"/>
  <c r="K398" i="6"/>
  <c r="K403" i="6"/>
  <c r="K410" i="6"/>
  <c r="K415" i="6"/>
  <c r="K422" i="6"/>
  <c r="K427" i="6"/>
  <c r="K434" i="6"/>
  <c r="K439" i="6"/>
  <c r="K446" i="6"/>
  <c r="K451" i="6"/>
  <c r="K458" i="6"/>
  <c r="K463" i="6"/>
  <c r="K470" i="6"/>
  <c r="K475" i="6"/>
  <c r="K482" i="6"/>
  <c r="K487" i="6"/>
  <c r="K494" i="6"/>
  <c r="K499" i="6"/>
  <c r="H8" i="5"/>
  <c r="H20" i="5"/>
  <c r="H32" i="5"/>
  <c r="H44" i="5"/>
  <c r="H56" i="5"/>
  <c r="H68" i="5"/>
  <c r="H80" i="5"/>
  <c r="H92" i="5"/>
  <c r="H104" i="5"/>
  <c r="H116" i="5"/>
  <c r="H128" i="5"/>
  <c r="H140" i="5"/>
  <c r="H152" i="5"/>
  <c r="H164" i="5"/>
  <c r="H176" i="5"/>
  <c r="H188" i="5"/>
  <c r="H200" i="5"/>
  <c r="H212" i="5"/>
  <c r="H224" i="5"/>
  <c r="H236" i="5"/>
  <c r="H248" i="5"/>
  <c r="H260" i="5"/>
  <c r="H272" i="5"/>
  <c r="H284" i="5"/>
  <c r="H296" i="5"/>
  <c r="H308" i="5"/>
  <c r="H320" i="5"/>
  <c r="H332" i="5"/>
  <c r="H344" i="5"/>
  <c r="H356" i="5"/>
  <c r="H368" i="5"/>
  <c r="H380" i="5"/>
  <c r="H392" i="5"/>
  <c r="H404" i="5"/>
  <c r="H416" i="5"/>
  <c r="H428" i="5"/>
  <c r="H440" i="5"/>
  <c r="H452" i="5"/>
  <c r="H464" i="5"/>
  <c r="H476" i="5"/>
  <c r="H488" i="5"/>
  <c r="H500" i="5"/>
  <c r="Q11" i="4"/>
  <c r="Q23" i="4"/>
  <c r="Q35" i="4"/>
  <c r="Q47" i="4"/>
  <c r="Q59" i="4"/>
  <c r="Q71" i="4"/>
  <c r="Q83" i="4"/>
  <c r="Q95" i="4"/>
  <c r="Q107" i="4"/>
  <c r="Q119" i="4"/>
  <c r="Q131" i="4"/>
  <c r="Q143" i="4"/>
  <c r="Q155" i="4"/>
  <c r="Q167" i="4"/>
  <c r="Q179" i="4"/>
  <c r="Q191" i="4"/>
  <c r="Q203" i="4"/>
  <c r="Q215" i="4"/>
  <c r="Q227" i="4"/>
  <c r="Q239" i="4"/>
  <c r="Q251" i="4"/>
  <c r="Q263" i="4"/>
  <c r="Q275" i="4"/>
  <c r="Q287" i="4"/>
  <c r="Q299" i="4"/>
  <c r="Q311" i="4"/>
  <c r="Q323" i="4"/>
  <c r="Q335" i="4"/>
  <c r="Q347" i="4"/>
  <c r="Q359" i="4"/>
  <c r="Q371" i="4"/>
  <c r="Q383" i="4"/>
  <c r="Q395" i="4"/>
  <c r="Q407" i="4"/>
  <c r="Q419" i="4"/>
  <c r="Q431" i="4"/>
  <c r="Q443" i="4"/>
  <c r="Q455" i="4"/>
  <c r="Q467" i="4"/>
  <c r="Q479" i="4"/>
  <c r="Q491" i="4"/>
  <c r="P3" i="3"/>
  <c r="P15" i="3"/>
  <c r="P147" i="3"/>
  <c r="P159" i="3"/>
  <c r="P291" i="3"/>
  <c r="P303" i="3"/>
  <c r="P435" i="3"/>
  <c r="P447" i="3"/>
  <c r="I10" i="1"/>
  <c r="I11" i="1"/>
  <c r="I22" i="1"/>
  <c r="I23" i="1"/>
  <c r="I34" i="1"/>
  <c r="I35" i="1"/>
  <c r="I46" i="1"/>
  <c r="I47" i="1"/>
  <c r="I58" i="1"/>
  <c r="I59" i="1"/>
  <c r="I70" i="1"/>
  <c r="I71" i="1"/>
  <c r="I82" i="1"/>
  <c r="I83" i="1"/>
  <c r="I94" i="1"/>
  <c r="I95" i="1"/>
  <c r="I106" i="1"/>
  <c r="I107" i="1"/>
  <c r="I118" i="1"/>
  <c r="I119" i="1"/>
  <c r="I130" i="1"/>
  <c r="I131" i="1"/>
  <c r="I142" i="1"/>
  <c r="I143" i="1"/>
  <c r="I154" i="1"/>
  <c r="I155" i="1"/>
  <c r="I166" i="1"/>
  <c r="I167" i="1"/>
  <c r="I178" i="1"/>
  <c r="I179" i="1"/>
  <c r="I190" i="1"/>
  <c r="I191" i="1"/>
  <c r="I202" i="1"/>
  <c r="I203" i="1"/>
  <c r="I214" i="1"/>
  <c r="I215" i="1"/>
  <c r="I226" i="1"/>
  <c r="I227" i="1"/>
  <c r="I238" i="1"/>
  <c r="I239" i="1"/>
  <c r="I250" i="1"/>
  <c r="I251" i="1"/>
  <c r="I262" i="1"/>
  <c r="I263" i="1"/>
  <c r="I274" i="1"/>
  <c r="I275" i="1"/>
  <c r="I286" i="1"/>
  <c r="I287" i="1"/>
  <c r="I298" i="1"/>
  <c r="I299" i="1"/>
  <c r="I310" i="1"/>
  <c r="I311" i="1"/>
  <c r="I322" i="1"/>
  <c r="I323" i="1"/>
  <c r="I334" i="1"/>
  <c r="I335" i="1"/>
  <c r="I346" i="1"/>
  <c r="I347" i="1"/>
  <c r="I358" i="1"/>
  <c r="I359" i="1"/>
  <c r="I370" i="1"/>
  <c r="I371" i="1"/>
  <c r="I382" i="1"/>
  <c r="I383" i="1"/>
  <c r="I394" i="1"/>
  <c r="I395" i="1"/>
  <c r="I406" i="1"/>
  <c r="I407" i="1"/>
  <c r="I418" i="1"/>
  <c r="I419" i="1"/>
  <c r="I430" i="1"/>
  <c r="I431" i="1"/>
  <c r="I442" i="1"/>
  <c r="I443" i="1"/>
  <c r="I454" i="1"/>
  <c r="I455" i="1"/>
  <c r="I466" i="1"/>
  <c r="I467" i="1"/>
  <c r="I478" i="1"/>
  <c r="I479" i="1"/>
  <c r="I490" i="1"/>
  <c r="I491" i="1"/>
  <c r="M2" i="11"/>
  <c r="N2" i="11" s="1"/>
  <c r="M3" i="11"/>
  <c r="N3" i="11" s="1"/>
  <c r="M4" i="11"/>
  <c r="N4" i="11" s="1"/>
  <c r="M5" i="11"/>
  <c r="N5" i="11" s="1"/>
  <c r="M6" i="11"/>
  <c r="N6" i="11" s="1"/>
  <c r="M7" i="11"/>
  <c r="N7" i="11" s="1"/>
  <c r="M8" i="11"/>
  <c r="N8" i="11" s="1"/>
  <c r="M9" i="11"/>
  <c r="M10" i="11"/>
  <c r="N10" i="11" s="1"/>
  <c r="M11" i="11"/>
  <c r="M12" i="11"/>
  <c r="N12" i="11" s="1"/>
  <c r="M13" i="11"/>
  <c r="N13" i="11" s="1"/>
  <c r="M14" i="11"/>
  <c r="N14" i="11" s="1"/>
  <c r="M15" i="11"/>
  <c r="N15" i="11" s="1"/>
  <c r="M16" i="11"/>
  <c r="N16" i="11" s="1"/>
  <c r="M17" i="11"/>
  <c r="N17" i="11" s="1"/>
  <c r="M18" i="11"/>
  <c r="N18" i="11" s="1"/>
  <c r="M19" i="11"/>
  <c r="N19" i="11" s="1"/>
  <c r="M20" i="11"/>
  <c r="N20" i="11" s="1"/>
  <c r="M21" i="11"/>
  <c r="M22" i="11"/>
  <c r="N22" i="11" s="1"/>
  <c r="M23" i="11"/>
  <c r="M24" i="11"/>
  <c r="N24" i="11" s="1"/>
  <c r="M25" i="11"/>
  <c r="N25" i="11" s="1"/>
  <c r="M26" i="11"/>
  <c r="N26" i="11" s="1"/>
  <c r="M27" i="11"/>
  <c r="N27" i="11" s="1"/>
  <c r="M28" i="11"/>
  <c r="N28" i="11" s="1"/>
  <c r="M29" i="11"/>
  <c r="N29" i="11" s="1"/>
  <c r="M30" i="11"/>
  <c r="N30" i="11" s="1"/>
  <c r="M31" i="11"/>
  <c r="N31" i="11" s="1"/>
  <c r="M32" i="11"/>
  <c r="N32" i="11" s="1"/>
  <c r="M33" i="11"/>
  <c r="M34" i="11"/>
  <c r="N34" i="11" s="1"/>
  <c r="M35" i="11"/>
  <c r="M36" i="11"/>
  <c r="N36" i="11" s="1"/>
  <c r="M37" i="11"/>
  <c r="N37" i="11" s="1"/>
  <c r="M38" i="11"/>
  <c r="N38" i="11" s="1"/>
  <c r="M39" i="11"/>
  <c r="N39" i="11" s="1"/>
  <c r="M40" i="11"/>
  <c r="N40" i="11" s="1"/>
  <c r="M41" i="11"/>
  <c r="N41" i="11" s="1"/>
  <c r="M42" i="11"/>
  <c r="N42" i="11" s="1"/>
  <c r="M43" i="11"/>
  <c r="N43" i="11" s="1"/>
  <c r="M44" i="11"/>
  <c r="N44" i="11" s="1"/>
  <c r="M45" i="11"/>
  <c r="M46" i="11"/>
  <c r="N46" i="11" s="1"/>
  <c r="M47" i="11"/>
  <c r="M48" i="11"/>
  <c r="N48" i="11" s="1"/>
  <c r="M49" i="11"/>
  <c r="N49" i="11" s="1"/>
  <c r="M50" i="11"/>
  <c r="N50" i="11" s="1"/>
  <c r="M51" i="11"/>
  <c r="N51" i="11" s="1"/>
  <c r="M52" i="11"/>
  <c r="N52" i="11" s="1"/>
  <c r="M53" i="11"/>
  <c r="N53" i="11" s="1"/>
  <c r="M54" i="11"/>
  <c r="N54" i="11" s="1"/>
  <c r="M55" i="11"/>
  <c r="N55" i="11" s="1"/>
  <c r="M56" i="11"/>
  <c r="N56" i="11" s="1"/>
  <c r="M57" i="11"/>
  <c r="M58" i="11"/>
  <c r="N58" i="11" s="1"/>
  <c r="M59" i="11"/>
  <c r="M60" i="11"/>
  <c r="N60" i="11" s="1"/>
  <c r="M61" i="11"/>
  <c r="N61" i="11" s="1"/>
  <c r="M62" i="11"/>
  <c r="N62" i="11" s="1"/>
  <c r="M63" i="11"/>
  <c r="N63" i="11" s="1"/>
  <c r="M64" i="11"/>
  <c r="N64" i="11" s="1"/>
  <c r="M65" i="11"/>
  <c r="N65" i="11" s="1"/>
  <c r="M66" i="11"/>
  <c r="N66" i="11" s="1"/>
  <c r="M67" i="11"/>
  <c r="N67" i="11" s="1"/>
  <c r="M68" i="11"/>
  <c r="N68" i="11" s="1"/>
  <c r="M69" i="11"/>
  <c r="M70" i="11"/>
  <c r="N70" i="11" s="1"/>
  <c r="M71" i="11"/>
  <c r="M72" i="11"/>
  <c r="N72" i="11" s="1"/>
  <c r="M73" i="11"/>
  <c r="N73" i="11" s="1"/>
  <c r="M74" i="11"/>
  <c r="N74" i="11" s="1"/>
  <c r="M75" i="11"/>
  <c r="N75" i="11" s="1"/>
  <c r="M76" i="11"/>
  <c r="N76" i="11" s="1"/>
  <c r="M77" i="11"/>
  <c r="N77" i="11" s="1"/>
  <c r="M78" i="11"/>
  <c r="N78" i="11" s="1"/>
  <c r="M79" i="11"/>
  <c r="N79" i="11" s="1"/>
  <c r="M80" i="11"/>
  <c r="N80" i="11" s="1"/>
  <c r="M81" i="11"/>
  <c r="M82" i="11"/>
  <c r="N82" i="11" s="1"/>
  <c r="M83" i="11"/>
  <c r="M84" i="11"/>
  <c r="N84" i="11" s="1"/>
  <c r="M85" i="11"/>
  <c r="N85" i="11" s="1"/>
  <c r="M86" i="11"/>
  <c r="N86" i="11" s="1"/>
  <c r="M87" i="11"/>
  <c r="N87" i="11" s="1"/>
  <c r="M88" i="11"/>
  <c r="N88" i="11" s="1"/>
  <c r="M89" i="11"/>
  <c r="N89" i="11" s="1"/>
  <c r="M90" i="11"/>
  <c r="N90" i="11" s="1"/>
  <c r="M91" i="11"/>
  <c r="N91" i="11" s="1"/>
  <c r="M92" i="11"/>
  <c r="N92" i="11" s="1"/>
  <c r="M93" i="11"/>
  <c r="M94" i="11"/>
  <c r="N94" i="11" s="1"/>
  <c r="M95" i="11"/>
  <c r="M96" i="11"/>
  <c r="N96" i="11" s="1"/>
  <c r="M97" i="11"/>
  <c r="N97" i="11" s="1"/>
  <c r="M98" i="11"/>
  <c r="N98" i="11" s="1"/>
  <c r="M99" i="11"/>
  <c r="N99" i="11" s="1"/>
  <c r="M100" i="11"/>
  <c r="N100" i="11" s="1"/>
  <c r="M101" i="11"/>
  <c r="N101" i="11" s="1"/>
  <c r="M102" i="11"/>
  <c r="N102" i="11" s="1"/>
  <c r="M103" i="11"/>
  <c r="N103" i="11" s="1"/>
  <c r="M104" i="11"/>
  <c r="N104" i="11" s="1"/>
  <c r="M105" i="11"/>
  <c r="M106" i="11"/>
  <c r="N106" i="11" s="1"/>
  <c r="M107" i="11"/>
  <c r="M108" i="11"/>
  <c r="N108" i="11" s="1"/>
  <c r="M109" i="11"/>
  <c r="N109" i="11" s="1"/>
  <c r="M110" i="11"/>
  <c r="N110" i="11" s="1"/>
  <c r="M111" i="11"/>
  <c r="N111" i="11" s="1"/>
  <c r="M112" i="11"/>
  <c r="N112" i="11" s="1"/>
  <c r="M113" i="11"/>
  <c r="N113" i="11" s="1"/>
  <c r="M114" i="11"/>
  <c r="N114" i="11" s="1"/>
  <c r="M115" i="11"/>
  <c r="N115" i="11" s="1"/>
  <c r="M116" i="11"/>
  <c r="N116" i="11" s="1"/>
  <c r="M117" i="11"/>
  <c r="M118" i="11"/>
  <c r="N118" i="11" s="1"/>
  <c r="M119" i="11"/>
  <c r="M120" i="11"/>
  <c r="N120" i="11" s="1"/>
  <c r="M121" i="11"/>
  <c r="N121" i="11" s="1"/>
  <c r="M122" i="11"/>
  <c r="N122" i="11" s="1"/>
  <c r="M123" i="11"/>
  <c r="N123" i="11" s="1"/>
  <c r="M124" i="11"/>
  <c r="N124" i="11" s="1"/>
  <c r="M125" i="11"/>
  <c r="N125" i="11" s="1"/>
  <c r="M126" i="11"/>
  <c r="N126" i="11" s="1"/>
  <c r="M127" i="11"/>
  <c r="N127" i="11" s="1"/>
  <c r="M128" i="11"/>
  <c r="N128" i="11" s="1"/>
  <c r="M129" i="11"/>
  <c r="M130" i="11"/>
  <c r="N130" i="11" s="1"/>
  <c r="M131" i="11"/>
  <c r="M132" i="11"/>
  <c r="N132" i="11" s="1"/>
  <c r="M133" i="11"/>
  <c r="N133" i="11" s="1"/>
  <c r="M134" i="11"/>
  <c r="N134" i="11" s="1"/>
  <c r="M135" i="11"/>
  <c r="N135" i="11" s="1"/>
  <c r="M136" i="11"/>
  <c r="N136" i="11" s="1"/>
  <c r="M137" i="11"/>
  <c r="N137" i="11" s="1"/>
  <c r="M138" i="11"/>
  <c r="N138" i="11" s="1"/>
  <c r="M139" i="11"/>
  <c r="N139" i="11" s="1"/>
  <c r="M140" i="11"/>
  <c r="N140" i="11" s="1"/>
  <c r="M141" i="11"/>
  <c r="M142" i="11"/>
  <c r="N142" i="11" s="1"/>
  <c r="M143" i="11"/>
  <c r="M144" i="11"/>
  <c r="N144" i="11" s="1"/>
  <c r="M145" i="11"/>
  <c r="N145" i="11" s="1"/>
  <c r="M146" i="11"/>
  <c r="N146" i="11" s="1"/>
  <c r="M147" i="11"/>
  <c r="N147" i="11" s="1"/>
  <c r="M148" i="11"/>
  <c r="N148" i="11" s="1"/>
  <c r="M149" i="11"/>
  <c r="N149" i="11" s="1"/>
  <c r="M150" i="11"/>
  <c r="N150" i="11" s="1"/>
  <c r="M151" i="11"/>
  <c r="N151" i="11" s="1"/>
  <c r="M152" i="11"/>
  <c r="N152" i="11" s="1"/>
  <c r="M153" i="11"/>
  <c r="M154" i="11"/>
  <c r="N154" i="11" s="1"/>
  <c r="M155" i="11"/>
  <c r="M156" i="11"/>
  <c r="N156" i="11" s="1"/>
  <c r="M157" i="11"/>
  <c r="N157" i="11" s="1"/>
  <c r="M158" i="11"/>
  <c r="N158" i="11" s="1"/>
  <c r="M159" i="11"/>
  <c r="N159" i="11" s="1"/>
  <c r="M160" i="11"/>
  <c r="N160" i="11" s="1"/>
  <c r="M161" i="11"/>
  <c r="N161" i="11" s="1"/>
  <c r="M162" i="11"/>
  <c r="N162" i="11" s="1"/>
  <c r="M163" i="11"/>
  <c r="N163" i="11" s="1"/>
  <c r="M164" i="11"/>
  <c r="N164" i="11" s="1"/>
  <c r="M165" i="11"/>
  <c r="M166" i="11"/>
  <c r="N166" i="11" s="1"/>
  <c r="M167" i="11"/>
  <c r="M168" i="11"/>
  <c r="N168" i="11" s="1"/>
  <c r="M169" i="11"/>
  <c r="N169" i="11" s="1"/>
  <c r="M170" i="11"/>
  <c r="N170" i="11" s="1"/>
  <c r="M171" i="11"/>
  <c r="N171" i="11" s="1"/>
  <c r="M172" i="11"/>
  <c r="N172" i="11" s="1"/>
  <c r="M173" i="11"/>
  <c r="N173" i="11" s="1"/>
  <c r="M174" i="11"/>
  <c r="N174" i="11" s="1"/>
  <c r="M175" i="11"/>
  <c r="N175" i="11" s="1"/>
  <c r="M176" i="11"/>
  <c r="N176" i="11" s="1"/>
  <c r="M177" i="11"/>
  <c r="M178" i="11"/>
  <c r="N178" i="11" s="1"/>
  <c r="M179" i="11"/>
  <c r="M180" i="11"/>
  <c r="N180" i="11" s="1"/>
  <c r="M181" i="11"/>
  <c r="N181" i="11" s="1"/>
  <c r="M182" i="11"/>
  <c r="N182" i="11" s="1"/>
  <c r="M183" i="11"/>
  <c r="N183" i="11" s="1"/>
  <c r="M184" i="11"/>
  <c r="N184" i="11" s="1"/>
  <c r="M185" i="11"/>
  <c r="N185" i="11" s="1"/>
  <c r="M186" i="11"/>
  <c r="N186" i="11" s="1"/>
  <c r="M187" i="11"/>
  <c r="N187" i="11" s="1"/>
  <c r="M188" i="11"/>
  <c r="N188" i="11" s="1"/>
  <c r="M189" i="11"/>
  <c r="M190" i="11"/>
  <c r="N190" i="11" s="1"/>
  <c r="M191" i="11"/>
  <c r="M192" i="11"/>
  <c r="N192" i="11" s="1"/>
  <c r="M193" i="11"/>
  <c r="N193" i="11" s="1"/>
  <c r="M194" i="11"/>
  <c r="N194" i="11" s="1"/>
  <c r="M195" i="11"/>
  <c r="N195" i="11" s="1"/>
  <c r="M196" i="11"/>
  <c r="N196" i="11" s="1"/>
  <c r="M197" i="11"/>
  <c r="N197" i="11" s="1"/>
  <c r="M198" i="11"/>
  <c r="N198" i="11" s="1"/>
  <c r="M199" i="11"/>
  <c r="N199" i="11" s="1"/>
  <c r="M200" i="11"/>
  <c r="N200" i="11" s="1"/>
  <c r="M201" i="11"/>
  <c r="M202" i="11"/>
  <c r="N202" i="11" s="1"/>
  <c r="M203" i="11"/>
  <c r="M204" i="11"/>
  <c r="N204" i="11" s="1"/>
  <c r="M205" i="11"/>
  <c r="N205" i="11" s="1"/>
  <c r="M206" i="11"/>
  <c r="N206" i="11" s="1"/>
  <c r="M207" i="11"/>
  <c r="N207" i="11" s="1"/>
  <c r="M208" i="11"/>
  <c r="N208" i="11" s="1"/>
  <c r="M209" i="11"/>
  <c r="N209" i="11" s="1"/>
  <c r="M210" i="11"/>
  <c r="N210" i="11" s="1"/>
  <c r="M211" i="11"/>
  <c r="N211" i="11" s="1"/>
  <c r="M212" i="11"/>
  <c r="N212" i="11" s="1"/>
  <c r="M213" i="11"/>
  <c r="M214" i="11"/>
  <c r="N214" i="11" s="1"/>
  <c r="M215" i="11"/>
  <c r="M216" i="11"/>
  <c r="N216" i="11" s="1"/>
  <c r="M217" i="11"/>
  <c r="N217" i="11" s="1"/>
  <c r="M218" i="11"/>
  <c r="N218" i="11" s="1"/>
  <c r="M219" i="11"/>
  <c r="N219" i="11" s="1"/>
  <c r="M220" i="11"/>
  <c r="N220" i="11" s="1"/>
  <c r="M221" i="11"/>
  <c r="N221" i="11" s="1"/>
  <c r="M222" i="11"/>
  <c r="N222" i="11" s="1"/>
  <c r="M223" i="11"/>
  <c r="N223" i="11" s="1"/>
  <c r="M224" i="11"/>
  <c r="N224" i="11" s="1"/>
  <c r="M225" i="11"/>
  <c r="M226" i="11"/>
  <c r="N226" i="11" s="1"/>
  <c r="M227" i="11"/>
  <c r="M228" i="11"/>
  <c r="N228" i="11" s="1"/>
  <c r="M229" i="11"/>
  <c r="N229" i="11" s="1"/>
  <c r="M230" i="11"/>
  <c r="N230" i="11" s="1"/>
  <c r="M231" i="11"/>
  <c r="N231" i="11" s="1"/>
  <c r="M232" i="11"/>
  <c r="N232" i="11" s="1"/>
  <c r="M233" i="11"/>
  <c r="N233" i="11" s="1"/>
  <c r="M234" i="11"/>
  <c r="N234" i="11" s="1"/>
  <c r="M235" i="11"/>
  <c r="N235" i="11" s="1"/>
  <c r="M236" i="11"/>
  <c r="N236" i="11" s="1"/>
  <c r="M237" i="11"/>
  <c r="M238" i="11"/>
  <c r="N238" i="11" s="1"/>
  <c r="M239" i="11"/>
  <c r="M240" i="11"/>
  <c r="N240" i="11" s="1"/>
  <c r="M241" i="11"/>
  <c r="N241" i="11" s="1"/>
  <c r="M242" i="11"/>
  <c r="N242" i="11" s="1"/>
  <c r="M243" i="11"/>
  <c r="N243" i="11" s="1"/>
  <c r="M244" i="11"/>
  <c r="N244" i="11" s="1"/>
  <c r="M245" i="11"/>
  <c r="N245" i="11" s="1"/>
  <c r="M246" i="11"/>
  <c r="N246" i="11" s="1"/>
  <c r="M247" i="11"/>
  <c r="N247" i="11" s="1"/>
  <c r="M248" i="11"/>
  <c r="N248" i="11" s="1"/>
  <c r="M249" i="11"/>
  <c r="M250" i="11"/>
  <c r="N250" i="11" s="1"/>
  <c r="M251" i="11"/>
  <c r="M252" i="11"/>
  <c r="N252" i="11" s="1"/>
  <c r="M253" i="11"/>
  <c r="N253" i="11" s="1"/>
  <c r="M254" i="11"/>
  <c r="N254" i="11" s="1"/>
  <c r="M255" i="11"/>
  <c r="N255" i="11" s="1"/>
  <c r="M256" i="11"/>
  <c r="N256" i="11" s="1"/>
  <c r="M257" i="11"/>
  <c r="N257" i="11" s="1"/>
  <c r="M258" i="11"/>
  <c r="N258" i="11" s="1"/>
  <c r="M259" i="11"/>
  <c r="N259" i="11" s="1"/>
  <c r="M260" i="11"/>
  <c r="N260" i="11" s="1"/>
  <c r="M261" i="11"/>
  <c r="M262" i="11"/>
  <c r="N262" i="11" s="1"/>
  <c r="M263" i="11"/>
  <c r="M264" i="11"/>
  <c r="N264" i="11" s="1"/>
  <c r="M265" i="11"/>
  <c r="N265" i="11" s="1"/>
  <c r="M266" i="11"/>
  <c r="N266" i="11" s="1"/>
  <c r="M267" i="11"/>
  <c r="N267" i="11" s="1"/>
  <c r="M268" i="11"/>
  <c r="N268" i="11" s="1"/>
  <c r="M269" i="11"/>
  <c r="N269" i="11" s="1"/>
  <c r="M270" i="11"/>
  <c r="N270" i="11" s="1"/>
  <c r="M271" i="11"/>
  <c r="N271" i="11" s="1"/>
  <c r="M272" i="11"/>
  <c r="N272" i="11" s="1"/>
  <c r="M273" i="11"/>
  <c r="M274" i="11"/>
  <c r="N274" i="11" s="1"/>
  <c r="M275" i="11"/>
  <c r="M276" i="11"/>
  <c r="N276" i="11" s="1"/>
  <c r="M277" i="11"/>
  <c r="N277" i="11" s="1"/>
  <c r="M278" i="11"/>
  <c r="N278" i="11" s="1"/>
  <c r="M279" i="11"/>
  <c r="N279" i="11" s="1"/>
  <c r="M280" i="11"/>
  <c r="N280" i="11" s="1"/>
  <c r="M281" i="11"/>
  <c r="N281" i="11" s="1"/>
  <c r="M282" i="11"/>
  <c r="N282" i="11" s="1"/>
  <c r="M283" i="11"/>
  <c r="N283" i="11" s="1"/>
  <c r="M284" i="11"/>
  <c r="N284" i="11" s="1"/>
  <c r="M285" i="11"/>
  <c r="M286" i="11"/>
  <c r="N286" i="11" s="1"/>
  <c r="M287" i="11"/>
  <c r="M288" i="11"/>
  <c r="N288" i="11" s="1"/>
  <c r="M289" i="11"/>
  <c r="N289" i="11" s="1"/>
  <c r="M290" i="11"/>
  <c r="N290" i="11" s="1"/>
  <c r="M291" i="11"/>
  <c r="N291" i="11" s="1"/>
  <c r="M292" i="11"/>
  <c r="N292" i="11" s="1"/>
  <c r="M293" i="11"/>
  <c r="N293" i="11" s="1"/>
  <c r="M294" i="11"/>
  <c r="N294" i="11" s="1"/>
  <c r="M295" i="11"/>
  <c r="N295" i="11" s="1"/>
  <c r="M296" i="11"/>
  <c r="N296" i="11" s="1"/>
  <c r="M297" i="11"/>
  <c r="M298" i="11"/>
  <c r="N298" i="11" s="1"/>
  <c r="M299" i="11"/>
  <c r="M300" i="11"/>
  <c r="N300" i="11" s="1"/>
  <c r="M301" i="11"/>
  <c r="N301" i="11" s="1"/>
  <c r="M302" i="11"/>
  <c r="N302" i="11" s="1"/>
  <c r="M303" i="11"/>
  <c r="N303" i="11" s="1"/>
  <c r="M304" i="11"/>
  <c r="N304" i="11" s="1"/>
  <c r="M305" i="11"/>
  <c r="N305" i="11" s="1"/>
  <c r="M306" i="11"/>
  <c r="N306" i="11" s="1"/>
  <c r="M307" i="11"/>
  <c r="N307" i="11" s="1"/>
  <c r="M308" i="11"/>
  <c r="N308" i="11" s="1"/>
  <c r="M309" i="11"/>
  <c r="M310" i="11"/>
  <c r="N310" i="11" s="1"/>
  <c r="M311" i="11"/>
  <c r="M312" i="11"/>
  <c r="N312" i="11" s="1"/>
  <c r="M313" i="11"/>
  <c r="N313" i="11" s="1"/>
  <c r="M314" i="11"/>
  <c r="N314" i="11" s="1"/>
  <c r="M315" i="11"/>
  <c r="N315" i="11" s="1"/>
  <c r="M316" i="11"/>
  <c r="N316" i="11" s="1"/>
  <c r="M317" i="11"/>
  <c r="N317" i="11" s="1"/>
  <c r="M318" i="11"/>
  <c r="N318" i="11" s="1"/>
  <c r="M319" i="11"/>
  <c r="N319" i="11" s="1"/>
  <c r="M320" i="11"/>
  <c r="N320" i="11" s="1"/>
  <c r="M321" i="11"/>
  <c r="M322" i="11"/>
  <c r="N322" i="11" s="1"/>
  <c r="M323" i="11"/>
  <c r="M324" i="11"/>
  <c r="N324" i="11" s="1"/>
  <c r="M325" i="11"/>
  <c r="N325" i="11" s="1"/>
  <c r="M326" i="11"/>
  <c r="N326" i="11" s="1"/>
  <c r="M327" i="11"/>
  <c r="N327" i="11" s="1"/>
  <c r="M328" i="11"/>
  <c r="N328" i="11" s="1"/>
  <c r="M329" i="11"/>
  <c r="N329" i="11" s="1"/>
  <c r="M330" i="11"/>
  <c r="N330" i="11" s="1"/>
  <c r="M331" i="11"/>
  <c r="N331" i="11" s="1"/>
  <c r="M332" i="11"/>
  <c r="N332" i="11" s="1"/>
  <c r="M333" i="11"/>
  <c r="M334" i="11"/>
  <c r="N334" i="11" s="1"/>
  <c r="M335" i="11"/>
  <c r="M336" i="11"/>
  <c r="N336" i="11" s="1"/>
  <c r="M337" i="11"/>
  <c r="N337" i="11" s="1"/>
  <c r="M338" i="11"/>
  <c r="N338" i="11" s="1"/>
  <c r="M339" i="11"/>
  <c r="N339" i="11" s="1"/>
  <c r="M340" i="11"/>
  <c r="N340" i="11" s="1"/>
  <c r="M341" i="11"/>
  <c r="N341" i="11" s="1"/>
  <c r="M342" i="11"/>
  <c r="N342" i="11" s="1"/>
  <c r="M343" i="11"/>
  <c r="N343" i="11" s="1"/>
  <c r="M344" i="11"/>
  <c r="N344" i="11" s="1"/>
  <c r="M345" i="11"/>
  <c r="M346" i="11"/>
  <c r="N346" i="11" s="1"/>
  <c r="M347" i="11"/>
  <c r="M348" i="11"/>
  <c r="N348" i="11" s="1"/>
  <c r="M349" i="11"/>
  <c r="N349" i="11" s="1"/>
  <c r="M350" i="11"/>
  <c r="N350" i="11" s="1"/>
  <c r="M351" i="11"/>
  <c r="N351" i="11" s="1"/>
  <c r="M352" i="11"/>
  <c r="N352" i="11" s="1"/>
  <c r="M353" i="11"/>
  <c r="N353" i="11" s="1"/>
  <c r="M354" i="11"/>
  <c r="N354" i="11" s="1"/>
  <c r="M355" i="11"/>
  <c r="N355" i="11" s="1"/>
  <c r="M356" i="11"/>
  <c r="N356" i="11" s="1"/>
  <c r="M357" i="11"/>
  <c r="M358" i="11"/>
  <c r="N358" i="11" s="1"/>
  <c r="M359" i="11"/>
  <c r="M360" i="11"/>
  <c r="N360" i="11" s="1"/>
  <c r="M361" i="11"/>
  <c r="N361" i="11" s="1"/>
  <c r="M362" i="11"/>
  <c r="N362" i="11" s="1"/>
  <c r="M363" i="11"/>
  <c r="N363" i="11" s="1"/>
  <c r="M364" i="11"/>
  <c r="N364" i="11" s="1"/>
  <c r="M365" i="11"/>
  <c r="N365" i="11" s="1"/>
  <c r="M366" i="11"/>
  <c r="N366" i="11" s="1"/>
  <c r="M367" i="11"/>
  <c r="N367" i="11" s="1"/>
  <c r="M368" i="11"/>
  <c r="N368" i="11" s="1"/>
  <c r="M369" i="11"/>
  <c r="M370" i="11"/>
  <c r="N370" i="11" s="1"/>
  <c r="M371" i="11"/>
  <c r="M372" i="11"/>
  <c r="N372" i="11" s="1"/>
  <c r="M373" i="11"/>
  <c r="N373" i="11" s="1"/>
  <c r="M374" i="11"/>
  <c r="N374" i="11" s="1"/>
  <c r="M375" i="11"/>
  <c r="N375" i="11" s="1"/>
  <c r="M376" i="11"/>
  <c r="N376" i="11" s="1"/>
  <c r="M377" i="11"/>
  <c r="N377" i="11" s="1"/>
  <c r="M378" i="11"/>
  <c r="N378" i="11" s="1"/>
  <c r="M379" i="11"/>
  <c r="N379" i="11" s="1"/>
  <c r="M380" i="11"/>
  <c r="N380" i="11" s="1"/>
  <c r="M381" i="11"/>
  <c r="M382" i="11"/>
  <c r="N382" i="11" s="1"/>
  <c r="M383" i="11"/>
  <c r="M384" i="11"/>
  <c r="N384" i="11" s="1"/>
  <c r="M385" i="11"/>
  <c r="N385" i="11" s="1"/>
  <c r="M386" i="11"/>
  <c r="N386" i="11" s="1"/>
  <c r="M387" i="11"/>
  <c r="N387" i="11" s="1"/>
  <c r="M388" i="11"/>
  <c r="N388" i="11" s="1"/>
  <c r="M389" i="11"/>
  <c r="N389" i="11" s="1"/>
  <c r="M390" i="11"/>
  <c r="N390" i="11" s="1"/>
  <c r="M391" i="11"/>
  <c r="N391" i="11" s="1"/>
  <c r="M392" i="11"/>
  <c r="N392" i="11" s="1"/>
  <c r="M393" i="11"/>
  <c r="M394" i="11"/>
  <c r="N394" i="11" s="1"/>
  <c r="M395" i="11"/>
  <c r="M396" i="11"/>
  <c r="N396" i="11" s="1"/>
  <c r="M397" i="11"/>
  <c r="N397" i="11" s="1"/>
  <c r="M398" i="11"/>
  <c r="N398" i="11" s="1"/>
  <c r="M399" i="11"/>
  <c r="N399" i="11" s="1"/>
  <c r="M400" i="11"/>
  <c r="N400" i="11" s="1"/>
  <c r="M401" i="11"/>
  <c r="N401" i="11" s="1"/>
  <c r="M402" i="11"/>
  <c r="N402" i="11" s="1"/>
  <c r="M403" i="11"/>
  <c r="N403" i="11" s="1"/>
  <c r="M404" i="11"/>
  <c r="N404" i="11" s="1"/>
  <c r="M405" i="11"/>
  <c r="M406" i="11"/>
  <c r="N406" i="11" s="1"/>
  <c r="M407" i="11"/>
  <c r="M408" i="11"/>
  <c r="N408" i="11" s="1"/>
  <c r="M409" i="11"/>
  <c r="N409" i="11" s="1"/>
  <c r="M410" i="11"/>
  <c r="N410" i="11" s="1"/>
  <c r="M411" i="11"/>
  <c r="N411" i="11" s="1"/>
  <c r="M412" i="11"/>
  <c r="N412" i="11" s="1"/>
  <c r="M413" i="11"/>
  <c r="N413" i="11" s="1"/>
  <c r="M414" i="11"/>
  <c r="N414" i="11" s="1"/>
  <c r="M415" i="11"/>
  <c r="N415" i="11" s="1"/>
  <c r="M416" i="11"/>
  <c r="N416" i="11" s="1"/>
  <c r="M417" i="11"/>
  <c r="M418" i="11"/>
  <c r="N418" i="11" s="1"/>
  <c r="M419" i="11"/>
  <c r="M420" i="11"/>
  <c r="N420" i="11" s="1"/>
  <c r="M421" i="11"/>
  <c r="N421" i="11" s="1"/>
  <c r="M422" i="11"/>
  <c r="N422" i="11" s="1"/>
  <c r="M423" i="11"/>
  <c r="N423" i="11" s="1"/>
  <c r="M424" i="11"/>
  <c r="N424" i="11" s="1"/>
  <c r="M425" i="11"/>
  <c r="N425" i="11" s="1"/>
  <c r="M426" i="11"/>
  <c r="N426" i="11" s="1"/>
  <c r="M427" i="11"/>
  <c r="N427" i="11" s="1"/>
  <c r="M428" i="11"/>
  <c r="N428" i="11" s="1"/>
  <c r="M429" i="11"/>
  <c r="M430" i="11"/>
  <c r="N430" i="11" s="1"/>
  <c r="M431" i="11"/>
  <c r="M432" i="11"/>
  <c r="N432" i="11" s="1"/>
  <c r="M433" i="11"/>
  <c r="N433" i="11" s="1"/>
  <c r="M434" i="11"/>
  <c r="N434" i="11" s="1"/>
  <c r="M435" i="11"/>
  <c r="N435" i="11" s="1"/>
  <c r="M436" i="11"/>
  <c r="N436" i="11" s="1"/>
  <c r="M437" i="11"/>
  <c r="N437" i="11" s="1"/>
  <c r="M438" i="11"/>
  <c r="N438" i="11" s="1"/>
  <c r="M439" i="11"/>
  <c r="N439" i="11" s="1"/>
  <c r="M440" i="11"/>
  <c r="N440" i="11" s="1"/>
  <c r="M441" i="11"/>
  <c r="M442" i="11"/>
  <c r="N442" i="11" s="1"/>
  <c r="M443" i="11"/>
  <c r="M444" i="11"/>
  <c r="N444" i="11" s="1"/>
  <c r="M445" i="11"/>
  <c r="N445" i="11" s="1"/>
  <c r="M446" i="11"/>
  <c r="N446" i="11" s="1"/>
  <c r="M447" i="11"/>
  <c r="N447" i="11" s="1"/>
  <c r="M448" i="11"/>
  <c r="N448" i="11" s="1"/>
  <c r="M449" i="11"/>
  <c r="N449" i="11" s="1"/>
  <c r="M450" i="11"/>
  <c r="N450" i="11" s="1"/>
  <c r="M451" i="11"/>
  <c r="N451" i="11" s="1"/>
  <c r="M452" i="11"/>
  <c r="N452" i="11" s="1"/>
  <c r="M453" i="11"/>
  <c r="M454" i="11"/>
  <c r="N454" i="11" s="1"/>
  <c r="M455" i="11"/>
  <c r="M456" i="11"/>
  <c r="N456" i="11" s="1"/>
  <c r="M457" i="11"/>
  <c r="N457" i="11" s="1"/>
  <c r="M458" i="11"/>
  <c r="N458" i="11" s="1"/>
  <c r="M459" i="11"/>
  <c r="N459" i="11" s="1"/>
  <c r="M460" i="11"/>
  <c r="N460" i="11" s="1"/>
  <c r="M461" i="11"/>
  <c r="N461" i="11" s="1"/>
  <c r="M462" i="11"/>
  <c r="N462" i="11" s="1"/>
  <c r="M463" i="11"/>
  <c r="N463" i="11" s="1"/>
  <c r="M464" i="11"/>
  <c r="N464" i="11" s="1"/>
  <c r="M465" i="11"/>
  <c r="M466" i="11"/>
  <c r="N466" i="11" s="1"/>
  <c r="M467" i="11"/>
  <c r="M468" i="11"/>
  <c r="N468" i="11" s="1"/>
  <c r="M469" i="11"/>
  <c r="N469" i="11" s="1"/>
  <c r="M470" i="11"/>
  <c r="N470" i="11" s="1"/>
  <c r="M471" i="11"/>
  <c r="N471" i="11" s="1"/>
  <c r="M472" i="11"/>
  <c r="N472" i="11" s="1"/>
  <c r="M473" i="11"/>
  <c r="N473" i="11" s="1"/>
  <c r="M474" i="11"/>
  <c r="N474" i="11" s="1"/>
  <c r="M475" i="11"/>
  <c r="N475" i="11" s="1"/>
  <c r="M476" i="11"/>
  <c r="N476" i="11" s="1"/>
  <c r="M477" i="11"/>
  <c r="M478" i="11"/>
  <c r="N478" i="11" s="1"/>
  <c r="M479" i="11"/>
  <c r="M480" i="11"/>
  <c r="N480" i="11" s="1"/>
  <c r="M481" i="11"/>
  <c r="N481" i="11" s="1"/>
  <c r="M482" i="11"/>
  <c r="N482" i="11" s="1"/>
  <c r="M483" i="11"/>
  <c r="N483" i="11" s="1"/>
  <c r="M484" i="11"/>
  <c r="N484" i="11" s="1"/>
  <c r="M485" i="11"/>
  <c r="N485" i="11" s="1"/>
  <c r="M486" i="11"/>
  <c r="N486" i="11" s="1"/>
  <c r="M487" i="11"/>
  <c r="N487" i="11" s="1"/>
  <c r="M488" i="11"/>
  <c r="N488" i="11" s="1"/>
  <c r="M489" i="11"/>
  <c r="M490" i="11"/>
  <c r="N490" i="11" s="1"/>
  <c r="M491" i="11"/>
  <c r="M492" i="11"/>
  <c r="N492" i="11" s="1"/>
  <c r="M493" i="11"/>
  <c r="N493" i="11" s="1"/>
  <c r="M494" i="11"/>
  <c r="N494" i="11" s="1"/>
  <c r="M495" i="11"/>
  <c r="N495" i="11" s="1"/>
  <c r="M496" i="11"/>
  <c r="N496" i="11" s="1"/>
  <c r="M497" i="11"/>
  <c r="N497" i="11" s="1"/>
  <c r="M498" i="11"/>
  <c r="N498" i="11" s="1"/>
  <c r="M499" i="11"/>
  <c r="N499" i="11" s="1"/>
  <c r="M500" i="11"/>
  <c r="N500" i="11" s="1"/>
  <c r="M501" i="11"/>
  <c r="I2" i="10"/>
  <c r="J2" i="10" s="1"/>
  <c r="I3" i="10"/>
  <c r="J3" i="10" s="1"/>
  <c r="I4" i="10"/>
  <c r="J4" i="10" s="1"/>
  <c r="I5" i="10"/>
  <c r="J5" i="10" s="1"/>
  <c r="I6" i="10"/>
  <c r="J6" i="10" s="1"/>
  <c r="I7" i="10"/>
  <c r="I8" i="10"/>
  <c r="J8" i="10" s="1"/>
  <c r="I9" i="10"/>
  <c r="J9" i="10" s="1"/>
  <c r="I10" i="10"/>
  <c r="J10" i="10" s="1"/>
  <c r="I11" i="10"/>
  <c r="J11" i="10" s="1"/>
  <c r="I12" i="10"/>
  <c r="I13" i="10"/>
  <c r="J13" i="10" s="1"/>
  <c r="I14" i="10"/>
  <c r="J14" i="10" s="1"/>
  <c r="I15" i="10"/>
  <c r="J15" i="10" s="1"/>
  <c r="I16" i="10"/>
  <c r="J16" i="10" s="1"/>
  <c r="I17" i="10"/>
  <c r="J17" i="10" s="1"/>
  <c r="I18" i="10"/>
  <c r="J18" i="10" s="1"/>
  <c r="I19" i="10"/>
  <c r="I20" i="10"/>
  <c r="J20" i="10" s="1"/>
  <c r="I21" i="10"/>
  <c r="J21" i="10" s="1"/>
  <c r="I22" i="10"/>
  <c r="J22" i="10" s="1"/>
  <c r="I23" i="10"/>
  <c r="J23" i="10" s="1"/>
  <c r="I24" i="10"/>
  <c r="I25" i="10"/>
  <c r="J25" i="10" s="1"/>
  <c r="I26" i="10"/>
  <c r="J26" i="10" s="1"/>
  <c r="I27" i="10"/>
  <c r="J27" i="10" s="1"/>
  <c r="I28" i="10"/>
  <c r="J28" i="10" s="1"/>
  <c r="I29" i="10"/>
  <c r="J29" i="10" s="1"/>
  <c r="I30" i="10"/>
  <c r="J30" i="10" s="1"/>
  <c r="I31" i="10"/>
  <c r="I32" i="10"/>
  <c r="J32" i="10" s="1"/>
  <c r="I33" i="10"/>
  <c r="J33" i="10" s="1"/>
  <c r="I34" i="10"/>
  <c r="J34" i="10" s="1"/>
  <c r="I35" i="10"/>
  <c r="J35" i="10" s="1"/>
  <c r="I36" i="10"/>
  <c r="I37" i="10"/>
  <c r="J37" i="10" s="1"/>
  <c r="I38" i="10"/>
  <c r="J38" i="10" s="1"/>
  <c r="I39" i="10"/>
  <c r="J39" i="10" s="1"/>
  <c r="I40" i="10"/>
  <c r="J40" i="10" s="1"/>
  <c r="I41" i="10"/>
  <c r="J41" i="10" s="1"/>
  <c r="I42" i="10"/>
  <c r="J42" i="10" s="1"/>
  <c r="I43" i="10"/>
  <c r="I44" i="10"/>
  <c r="J44" i="10" s="1"/>
  <c r="I45" i="10"/>
  <c r="J45" i="10" s="1"/>
  <c r="I46" i="10"/>
  <c r="J46" i="10" s="1"/>
  <c r="I47" i="10"/>
  <c r="J47" i="10" s="1"/>
  <c r="I48" i="10"/>
  <c r="I49" i="10"/>
  <c r="J49" i="10" s="1"/>
  <c r="I50" i="10"/>
  <c r="J50" i="10" s="1"/>
  <c r="I51" i="10"/>
  <c r="J51" i="10" s="1"/>
  <c r="I52" i="10"/>
  <c r="J52" i="10" s="1"/>
  <c r="I53" i="10"/>
  <c r="J53" i="10" s="1"/>
  <c r="I54" i="10"/>
  <c r="J54" i="10" s="1"/>
  <c r="I55" i="10"/>
  <c r="I56" i="10"/>
  <c r="J56" i="10" s="1"/>
  <c r="I57" i="10"/>
  <c r="J57" i="10" s="1"/>
  <c r="I58" i="10"/>
  <c r="J58" i="10" s="1"/>
  <c r="I59" i="10"/>
  <c r="J59" i="10" s="1"/>
  <c r="I60" i="10"/>
  <c r="I61" i="10"/>
  <c r="J61" i="10" s="1"/>
  <c r="I62" i="10"/>
  <c r="J62" i="10" s="1"/>
  <c r="I63" i="10"/>
  <c r="J63" i="10" s="1"/>
  <c r="I64" i="10"/>
  <c r="J64" i="10" s="1"/>
  <c r="I65" i="10"/>
  <c r="J65" i="10" s="1"/>
  <c r="I66" i="10"/>
  <c r="J66" i="10" s="1"/>
  <c r="I67" i="10"/>
  <c r="I68" i="10"/>
  <c r="J68" i="10" s="1"/>
  <c r="I69" i="10"/>
  <c r="J69" i="10" s="1"/>
  <c r="I70" i="10"/>
  <c r="J70" i="10" s="1"/>
  <c r="I71" i="10"/>
  <c r="J71" i="10" s="1"/>
  <c r="I72" i="10"/>
  <c r="I73" i="10"/>
  <c r="J73" i="10" s="1"/>
  <c r="I74" i="10"/>
  <c r="J74" i="10" s="1"/>
  <c r="I75" i="10"/>
  <c r="J75" i="10" s="1"/>
  <c r="I76" i="10"/>
  <c r="J76" i="10" s="1"/>
  <c r="I77" i="10"/>
  <c r="J77" i="10" s="1"/>
  <c r="I78" i="10"/>
  <c r="J78" i="10" s="1"/>
  <c r="I79" i="10"/>
  <c r="I80" i="10"/>
  <c r="J80" i="10" s="1"/>
  <c r="I81" i="10"/>
  <c r="J81" i="10" s="1"/>
  <c r="I82" i="10"/>
  <c r="J82" i="10" s="1"/>
  <c r="I83" i="10"/>
  <c r="J83" i="10" s="1"/>
  <c r="I84" i="10"/>
  <c r="I85" i="10"/>
  <c r="J85" i="10" s="1"/>
  <c r="I86" i="10"/>
  <c r="J86" i="10" s="1"/>
  <c r="I87" i="10"/>
  <c r="J87" i="10" s="1"/>
  <c r="I88" i="10"/>
  <c r="J88" i="10" s="1"/>
  <c r="I89" i="10"/>
  <c r="J89" i="10" s="1"/>
  <c r="I90" i="10"/>
  <c r="J90" i="10" s="1"/>
  <c r="I91" i="10"/>
  <c r="I92" i="10"/>
  <c r="J92" i="10" s="1"/>
  <c r="I93" i="10"/>
  <c r="J93" i="10" s="1"/>
  <c r="I94" i="10"/>
  <c r="J94" i="10" s="1"/>
  <c r="I95" i="10"/>
  <c r="J95" i="10" s="1"/>
  <c r="I96" i="10"/>
  <c r="I97" i="10"/>
  <c r="J97" i="10" s="1"/>
  <c r="I98" i="10"/>
  <c r="J98" i="10" s="1"/>
  <c r="I99" i="10"/>
  <c r="J99" i="10" s="1"/>
  <c r="I100" i="10"/>
  <c r="J100" i="10" s="1"/>
  <c r="I101" i="10"/>
  <c r="J101" i="10" s="1"/>
  <c r="I102" i="10"/>
  <c r="J102" i="10" s="1"/>
  <c r="I103" i="10"/>
  <c r="I104" i="10"/>
  <c r="J104" i="10" s="1"/>
  <c r="I105" i="10"/>
  <c r="J105" i="10" s="1"/>
  <c r="I106" i="10"/>
  <c r="J106" i="10" s="1"/>
  <c r="I107" i="10"/>
  <c r="J107" i="10" s="1"/>
  <c r="I108" i="10"/>
  <c r="I109" i="10"/>
  <c r="J109" i="10" s="1"/>
  <c r="I110" i="10"/>
  <c r="J110" i="10" s="1"/>
  <c r="I111" i="10"/>
  <c r="J111" i="10" s="1"/>
  <c r="I112" i="10"/>
  <c r="J112" i="10" s="1"/>
  <c r="I113" i="10"/>
  <c r="J113" i="10" s="1"/>
  <c r="I114" i="10"/>
  <c r="J114" i="10" s="1"/>
  <c r="I115" i="10"/>
  <c r="I116" i="10"/>
  <c r="J116" i="10" s="1"/>
  <c r="I117" i="10"/>
  <c r="J117" i="10" s="1"/>
  <c r="I118" i="10"/>
  <c r="J118" i="10" s="1"/>
  <c r="I119" i="10"/>
  <c r="J119" i="10" s="1"/>
  <c r="I120" i="10"/>
  <c r="I121" i="10"/>
  <c r="J121" i="10" s="1"/>
  <c r="I122" i="10"/>
  <c r="J122" i="10" s="1"/>
  <c r="I123" i="10"/>
  <c r="J123" i="10" s="1"/>
  <c r="I124" i="10"/>
  <c r="J124" i="10" s="1"/>
  <c r="I125" i="10"/>
  <c r="J125" i="10" s="1"/>
  <c r="I126" i="10"/>
  <c r="J126" i="10" s="1"/>
  <c r="I127" i="10"/>
  <c r="I128" i="10"/>
  <c r="J128" i="10" s="1"/>
  <c r="I129" i="10"/>
  <c r="J129" i="10" s="1"/>
  <c r="I130" i="10"/>
  <c r="J130" i="10" s="1"/>
  <c r="I131" i="10"/>
  <c r="J131" i="10" s="1"/>
  <c r="I132" i="10"/>
  <c r="I133" i="10"/>
  <c r="J133" i="10" s="1"/>
  <c r="I134" i="10"/>
  <c r="J134" i="10" s="1"/>
  <c r="I135" i="10"/>
  <c r="J135" i="10" s="1"/>
  <c r="I136" i="10"/>
  <c r="J136" i="10" s="1"/>
  <c r="I137" i="10"/>
  <c r="J137" i="10" s="1"/>
  <c r="I138" i="10"/>
  <c r="J138" i="10" s="1"/>
  <c r="I139" i="10"/>
  <c r="I140" i="10"/>
  <c r="J140" i="10" s="1"/>
  <c r="I141" i="10"/>
  <c r="J141" i="10" s="1"/>
  <c r="I142" i="10"/>
  <c r="J142" i="10" s="1"/>
  <c r="I143" i="10"/>
  <c r="J143" i="10" s="1"/>
  <c r="I144" i="10"/>
  <c r="I145" i="10"/>
  <c r="J145" i="10" s="1"/>
  <c r="I146" i="10"/>
  <c r="J146" i="10" s="1"/>
  <c r="I147" i="10"/>
  <c r="J147" i="10" s="1"/>
  <c r="I148" i="10"/>
  <c r="J148" i="10" s="1"/>
  <c r="I149" i="10"/>
  <c r="J149" i="10" s="1"/>
  <c r="I150" i="10"/>
  <c r="J150" i="10" s="1"/>
  <c r="I151" i="10"/>
  <c r="I152" i="10"/>
  <c r="J152" i="10" s="1"/>
  <c r="I153" i="10"/>
  <c r="J153" i="10" s="1"/>
  <c r="I154" i="10"/>
  <c r="J154" i="10" s="1"/>
  <c r="I155" i="10"/>
  <c r="J155" i="10" s="1"/>
  <c r="I156" i="10"/>
  <c r="I157" i="10"/>
  <c r="J157" i="10" s="1"/>
  <c r="I158" i="10"/>
  <c r="J158" i="10" s="1"/>
  <c r="I159" i="10"/>
  <c r="J159" i="10" s="1"/>
  <c r="I160" i="10"/>
  <c r="J160" i="10" s="1"/>
  <c r="I161" i="10"/>
  <c r="J161" i="10" s="1"/>
  <c r="I162" i="10"/>
  <c r="J162" i="10" s="1"/>
  <c r="I163" i="10"/>
  <c r="I164" i="10"/>
  <c r="J164" i="10" s="1"/>
  <c r="I165" i="10"/>
  <c r="J165" i="10" s="1"/>
  <c r="I166" i="10"/>
  <c r="J166" i="10" s="1"/>
  <c r="I167" i="10"/>
  <c r="J167" i="10" s="1"/>
  <c r="I168" i="10"/>
  <c r="I169" i="10"/>
  <c r="J169" i="10" s="1"/>
  <c r="I170" i="10"/>
  <c r="J170" i="10" s="1"/>
  <c r="I171" i="10"/>
  <c r="J171" i="10" s="1"/>
  <c r="I172" i="10"/>
  <c r="J172" i="10" s="1"/>
  <c r="I173" i="10"/>
  <c r="J173" i="10" s="1"/>
  <c r="I174" i="10"/>
  <c r="J174" i="10" s="1"/>
  <c r="I175" i="10"/>
  <c r="I176" i="10"/>
  <c r="J176" i="10" s="1"/>
  <c r="I177" i="10"/>
  <c r="J177" i="10" s="1"/>
  <c r="I178" i="10"/>
  <c r="J178" i="10" s="1"/>
  <c r="I179" i="10"/>
  <c r="J179" i="10" s="1"/>
  <c r="I180" i="10"/>
  <c r="I181" i="10"/>
  <c r="J181" i="10" s="1"/>
  <c r="I182" i="10"/>
  <c r="J182" i="10" s="1"/>
  <c r="I183" i="10"/>
  <c r="J183" i="10" s="1"/>
  <c r="I184" i="10"/>
  <c r="J184" i="10" s="1"/>
  <c r="I185" i="10"/>
  <c r="J185" i="10" s="1"/>
  <c r="I186" i="10"/>
  <c r="J186" i="10" s="1"/>
  <c r="I187" i="10"/>
  <c r="I188" i="10"/>
  <c r="J188" i="10" s="1"/>
  <c r="I189" i="10"/>
  <c r="J189" i="10" s="1"/>
  <c r="I190" i="10"/>
  <c r="J190" i="10" s="1"/>
  <c r="I191" i="10"/>
  <c r="J191" i="10" s="1"/>
  <c r="I192" i="10"/>
  <c r="I193" i="10"/>
  <c r="J193" i="10" s="1"/>
  <c r="I194" i="10"/>
  <c r="J194" i="10" s="1"/>
  <c r="I195" i="10"/>
  <c r="J195" i="10" s="1"/>
  <c r="I196" i="10"/>
  <c r="J196" i="10" s="1"/>
  <c r="I197" i="10"/>
  <c r="J197" i="10" s="1"/>
  <c r="I198" i="10"/>
  <c r="J198" i="10" s="1"/>
  <c r="I199" i="10"/>
  <c r="I200" i="10"/>
  <c r="J200" i="10" s="1"/>
  <c r="I201" i="10"/>
  <c r="J201" i="10" s="1"/>
  <c r="I202" i="10"/>
  <c r="J202" i="10" s="1"/>
  <c r="I203" i="10"/>
  <c r="J203" i="10" s="1"/>
  <c r="I204" i="10"/>
  <c r="I205" i="10"/>
  <c r="J205" i="10" s="1"/>
  <c r="I206" i="10"/>
  <c r="J206" i="10" s="1"/>
  <c r="I207" i="10"/>
  <c r="J207" i="10" s="1"/>
  <c r="I208" i="10"/>
  <c r="J208" i="10" s="1"/>
  <c r="I209" i="10"/>
  <c r="J209" i="10" s="1"/>
  <c r="I210" i="10"/>
  <c r="J210" i="10" s="1"/>
  <c r="I211" i="10"/>
  <c r="I212" i="10"/>
  <c r="J212" i="10" s="1"/>
  <c r="I213" i="10"/>
  <c r="J213" i="10" s="1"/>
  <c r="I214" i="10"/>
  <c r="J214" i="10" s="1"/>
  <c r="I215" i="10"/>
  <c r="J215" i="10" s="1"/>
  <c r="I216" i="10"/>
  <c r="I217" i="10"/>
  <c r="J217" i="10" s="1"/>
  <c r="I218" i="10"/>
  <c r="J218" i="10" s="1"/>
  <c r="I219" i="10"/>
  <c r="J219" i="10" s="1"/>
  <c r="I220" i="10"/>
  <c r="J220" i="10" s="1"/>
  <c r="I221" i="10"/>
  <c r="J221" i="10" s="1"/>
  <c r="I222" i="10"/>
  <c r="J222" i="10" s="1"/>
  <c r="I223" i="10"/>
  <c r="I224" i="10"/>
  <c r="J224" i="10" s="1"/>
  <c r="I225" i="10"/>
  <c r="J225" i="10" s="1"/>
  <c r="I226" i="10"/>
  <c r="J226" i="10" s="1"/>
  <c r="I227" i="10"/>
  <c r="J227" i="10" s="1"/>
  <c r="I228" i="10"/>
  <c r="I229" i="10"/>
  <c r="J229" i="10" s="1"/>
  <c r="I230" i="10"/>
  <c r="J230" i="10" s="1"/>
  <c r="I231" i="10"/>
  <c r="J231" i="10" s="1"/>
  <c r="I232" i="10"/>
  <c r="J232" i="10" s="1"/>
  <c r="I233" i="10"/>
  <c r="J233" i="10" s="1"/>
  <c r="I234" i="10"/>
  <c r="J234" i="10" s="1"/>
  <c r="I235" i="10"/>
  <c r="I236" i="10"/>
  <c r="J236" i="10" s="1"/>
  <c r="I237" i="10"/>
  <c r="J237" i="10" s="1"/>
  <c r="I238" i="10"/>
  <c r="J238" i="10" s="1"/>
  <c r="I239" i="10"/>
  <c r="J239" i="10" s="1"/>
  <c r="I240" i="10"/>
  <c r="I241" i="10"/>
  <c r="J241" i="10" s="1"/>
  <c r="I242" i="10"/>
  <c r="J242" i="10" s="1"/>
  <c r="I243" i="10"/>
  <c r="J243" i="10" s="1"/>
  <c r="I244" i="10"/>
  <c r="J244" i="10" s="1"/>
  <c r="I245" i="10"/>
  <c r="J245" i="10" s="1"/>
  <c r="I246" i="10"/>
  <c r="J246" i="10" s="1"/>
  <c r="I247" i="10"/>
  <c r="I248" i="10"/>
  <c r="J248" i="10" s="1"/>
  <c r="I249" i="10"/>
  <c r="J249" i="10" s="1"/>
  <c r="I250" i="10"/>
  <c r="J250" i="10" s="1"/>
  <c r="I251" i="10"/>
  <c r="J251" i="10" s="1"/>
  <c r="I252" i="10"/>
  <c r="I253" i="10"/>
  <c r="J253" i="10" s="1"/>
  <c r="I254" i="10"/>
  <c r="J254" i="10" s="1"/>
  <c r="I255" i="10"/>
  <c r="J255" i="10" s="1"/>
  <c r="I256" i="10"/>
  <c r="J256" i="10" s="1"/>
  <c r="I257" i="10"/>
  <c r="J257" i="10" s="1"/>
  <c r="I258" i="10"/>
  <c r="J258" i="10" s="1"/>
  <c r="I259" i="10"/>
  <c r="I260" i="10"/>
  <c r="J260" i="10" s="1"/>
  <c r="I261" i="10"/>
  <c r="J261" i="10" s="1"/>
  <c r="I262" i="10"/>
  <c r="J262" i="10" s="1"/>
  <c r="I263" i="10"/>
  <c r="J263" i="10" s="1"/>
  <c r="I264" i="10"/>
  <c r="I265" i="10"/>
  <c r="J265" i="10" s="1"/>
  <c r="I266" i="10"/>
  <c r="J266" i="10" s="1"/>
  <c r="I267" i="10"/>
  <c r="J267" i="10" s="1"/>
  <c r="I268" i="10"/>
  <c r="J268" i="10" s="1"/>
  <c r="I269" i="10"/>
  <c r="J269" i="10" s="1"/>
  <c r="I270" i="10"/>
  <c r="J270" i="10" s="1"/>
  <c r="I271" i="10"/>
  <c r="I272" i="10"/>
  <c r="J272" i="10" s="1"/>
  <c r="I273" i="10"/>
  <c r="J273" i="10" s="1"/>
  <c r="I274" i="10"/>
  <c r="J274" i="10" s="1"/>
  <c r="I275" i="10"/>
  <c r="J275" i="10" s="1"/>
  <c r="I276" i="10"/>
  <c r="I277" i="10"/>
  <c r="J277" i="10" s="1"/>
  <c r="I278" i="10"/>
  <c r="J278" i="10" s="1"/>
  <c r="I279" i="10"/>
  <c r="J279" i="10" s="1"/>
  <c r="I280" i="10"/>
  <c r="J280" i="10" s="1"/>
  <c r="I281" i="10"/>
  <c r="J281" i="10" s="1"/>
  <c r="I282" i="10"/>
  <c r="J282" i="10" s="1"/>
  <c r="I283" i="10"/>
  <c r="I284" i="10"/>
  <c r="J284" i="10" s="1"/>
  <c r="I285" i="10"/>
  <c r="J285" i="10" s="1"/>
  <c r="I286" i="10"/>
  <c r="J286" i="10" s="1"/>
  <c r="I287" i="10"/>
  <c r="J287" i="10" s="1"/>
  <c r="I288" i="10"/>
  <c r="I289" i="10"/>
  <c r="J289" i="10" s="1"/>
  <c r="I290" i="10"/>
  <c r="J290" i="10" s="1"/>
  <c r="I291" i="10"/>
  <c r="J291" i="10" s="1"/>
  <c r="I292" i="10"/>
  <c r="J292" i="10" s="1"/>
  <c r="I293" i="10"/>
  <c r="J293" i="10" s="1"/>
  <c r="I294" i="10"/>
  <c r="J294" i="10" s="1"/>
  <c r="I295" i="10"/>
  <c r="I296" i="10"/>
  <c r="J296" i="10" s="1"/>
  <c r="I297" i="10"/>
  <c r="J297" i="10" s="1"/>
  <c r="I298" i="10"/>
  <c r="J298" i="10" s="1"/>
  <c r="I299" i="10"/>
  <c r="J299" i="10" s="1"/>
  <c r="I300" i="10"/>
  <c r="I301" i="10"/>
  <c r="J301" i="10" s="1"/>
  <c r="I302" i="10"/>
  <c r="J302" i="10" s="1"/>
  <c r="I303" i="10"/>
  <c r="J303" i="10" s="1"/>
  <c r="I304" i="10"/>
  <c r="J304" i="10" s="1"/>
  <c r="I305" i="10"/>
  <c r="J305" i="10" s="1"/>
  <c r="I306" i="10"/>
  <c r="J306" i="10" s="1"/>
  <c r="I307" i="10"/>
  <c r="I308" i="10"/>
  <c r="J308" i="10" s="1"/>
  <c r="I309" i="10"/>
  <c r="J309" i="10" s="1"/>
  <c r="I310" i="10"/>
  <c r="J310" i="10" s="1"/>
  <c r="I311" i="10"/>
  <c r="J311" i="10" s="1"/>
  <c r="I312" i="10"/>
  <c r="I313" i="10"/>
  <c r="J313" i="10" s="1"/>
  <c r="I314" i="10"/>
  <c r="J314" i="10" s="1"/>
  <c r="I315" i="10"/>
  <c r="J315" i="10" s="1"/>
  <c r="I316" i="10"/>
  <c r="J316" i="10" s="1"/>
  <c r="I317" i="10"/>
  <c r="J317" i="10" s="1"/>
  <c r="I318" i="10"/>
  <c r="J318" i="10" s="1"/>
  <c r="I319" i="10"/>
  <c r="I320" i="10"/>
  <c r="J320" i="10" s="1"/>
  <c r="I321" i="10"/>
  <c r="J321" i="10" s="1"/>
  <c r="I322" i="10"/>
  <c r="J322" i="10" s="1"/>
  <c r="I323" i="10"/>
  <c r="J323" i="10" s="1"/>
  <c r="I324" i="10"/>
  <c r="I325" i="10"/>
  <c r="J325" i="10" s="1"/>
  <c r="I326" i="10"/>
  <c r="J326" i="10" s="1"/>
  <c r="I327" i="10"/>
  <c r="J327" i="10" s="1"/>
  <c r="I328" i="10"/>
  <c r="J328" i="10" s="1"/>
  <c r="I329" i="10"/>
  <c r="J329" i="10" s="1"/>
  <c r="I330" i="10"/>
  <c r="J330" i="10" s="1"/>
  <c r="I331" i="10"/>
  <c r="I332" i="10"/>
  <c r="J332" i="10" s="1"/>
  <c r="I333" i="10"/>
  <c r="J333" i="10" s="1"/>
  <c r="I334" i="10"/>
  <c r="J334" i="10" s="1"/>
  <c r="I335" i="10"/>
  <c r="J335" i="10" s="1"/>
  <c r="I336" i="10"/>
  <c r="I337" i="10"/>
  <c r="J337" i="10" s="1"/>
  <c r="I338" i="10"/>
  <c r="J338" i="10" s="1"/>
  <c r="I339" i="10"/>
  <c r="J339" i="10" s="1"/>
  <c r="I340" i="10"/>
  <c r="J340" i="10" s="1"/>
  <c r="I341" i="10"/>
  <c r="J341" i="10" s="1"/>
  <c r="I342" i="10"/>
  <c r="J342" i="10" s="1"/>
  <c r="I343" i="10"/>
  <c r="I344" i="10"/>
  <c r="J344" i="10" s="1"/>
  <c r="I345" i="10"/>
  <c r="J345" i="10" s="1"/>
  <c r="I346" i="10"/>
  <c r="J346" i="10" s="1"/>
  <c r="I347" i="10"/>
  <c r="J347" i="10" s="1"/>
  <c r="I348" i="10"/>
  <c r="I349" i="10"/>
  <c r="J349" i="10" s="1"/>
  <c r="I350" i="10"/>
  <c r="J350" i="10" s="1"/>
  <c r="I351" i="10"/>
  <c r="J351" i="10" s="1"/>
  <c r="I352" i="10"/>
  <c r="J352" i="10" s="1"/>
  <c r="I353" i="10"/>
  <c r="J353" i="10" s="1"/>
  <c r="I354" i="10"/>
  <c r="J354" i="10" s="1"/>
  <c r="I355" i="10"/>
  <c r="I356" i="10"/>
  <c r="J356" i="10" s="1"/>
  <c r="I357" i="10"/>
  <c r="J357" i="10" s="1"/>
  <c r="I358" i="10"/>
  <c r="J358" i="10" s="1"/>
  <c r="I359" i="10"/>
  <c r="J359" i="10" s="1"/>
  <c r="I360" i="10"/>
  <c r="I361" i="10"/>
  <c r="J361" i="10" s="1"/>
  <c r="I362" i="10"/>
  <c r="J362" i="10" s="1"/>
  <c r="I363" i="10"/>
  <c r="J363" i="10" s="1"/>
  <c r="I364" i="10"/>
  <c r="J364" i="10" s="1"/>
  <c r="I365" i="10"/>
  <c r="J365" i="10" s="1"/>
  <c r="I366" i="10"/>
  <c r="J366" i="10" s="1"/>
  <c r="I367" i="10"/>
  <c r="I368" i="10"/>
  <c r="J368" i="10" s="1"/>
  <c r="I369" i="10"/>
  <c r="J369" i="10" s="1"/>
  <c r="I370" i="10"/>
  <c r="J370" i="10" s="1"/>
  <c r="I371" i="10"/>
  <c r="J371" i="10" s="1"/>
  <c r="I372" i="10"/>
  <c r="I373" i="10"/>
  <c r="J373" i="10" s="1"/>
  <c r="I374" i="10"/>
  <c r="J374" i="10" s="1"/>
  <c r="I375" i="10"/>
  <c r="J375" i="10" s="1"/>
  <c r="I376" i="10"/>
  <c r="J376" i="10" s="1"/>
  <c r="I377" i="10"/>
  <c r="J377" i="10" s="1"/>
  <c r="I378" i="10"/>
  <c r="J378" i="10" s="1"/>
  <c r="I379" i="10"/>
  <c r="I380" i="10"/>
  <c r="J380" i="10" s="1"/>
  <c r="I381" i="10"/>
  <c r="J381" i="10" s="1"/>
  <c r="I382" i="10"/>
  <c r="J382" i="10" s="1"/>
  <c r="I383" i="10"/>
  <c r="J383" i="10" s="1"/>
  <c r="I384" i="10"/>
  <c r="I385" i="10"/>
  <c r="J385" i="10" s="1"/>
  <c r="I386" i="10"/>
  <c r="J386" i="10" s="1"/>
  <c r="I387" i="10"/>
  <c r="J387" i="10" s="1"/>
  <c r="I388" i="10"/>
  <c r="J388" i="10" s="1"/>
  <c r="I389" i="10"/>
  <c r="J389" i="10" s="1"/>
  <c r="I390" i="10"/>
  <c r="J390" i="10" s="1"/>
  <c r="I391" i="10"/>
  <c r="I392" i="10"/>
  <c r="J392" i="10" s="1"/>
  <c r="I393" i="10"/>
  <c r="J393" i="10" s="1"/>
  <c r="I394" i="10"/>
  <c r="J394" i="10" s="1"/>
  <c r="I395" i="10"/>
  <c r="J395" i="10" s="1"/>
  <c r="I396" i="10"/>
  <c r="I397" i="10"/>
  <c r="J397" i="10" s="1"/>
  <c r="I398" i="10"/>
  <c r="J398" i="10" s="1"/>
  <c r="I399" i="10"/>
  <c r="J399" i="10" s="1"/>
  <c r="I400" i="10"/>
  <c r="J400" i="10" s="1"/>
  <c r="I401" i="10"/>
  <c r="J401" i="10" s="1"/>
  <c r="I402" i="10"/>
  <c r="J402" i="10" s="1"/>
  <c r="I403" i="10"/>
  <c r="I404" i="10"/>
  <c r="J404" i="10" s="1"/>
  <c r="I405" i="10"/>
  <c r="J405" i="10" s="1"/>
  <c r="I406" i="10"/>
  <c r="J406" i="10" s="1"/>
  <c r="I407" i="10"/>
  <c r="J407" i="10" s="1"/>
  <c r="I408" i="10"/>
  <c r="I409" i="10"/>
  <c r="J409" i="10" s="1"/>
  <c r="I410" i="10"/>
  <c r="J410" i="10" s="1"/>
  <c r="I411" i="10"/>
  <c r="J411" i="10" s="1"/>
  <c r="I412" i="10"/>
  <c r="J412" i="10" s="1"/>
  <c r="I413" i="10"/>
  <c r="J413" i="10" s="1"/>
  <c r="I414" i="10"/>
  <c r="J414" i="10" s="1"/>
  <c r="I415" i="10"/>
  <c r="I416" i="10"/>
  <c r="J416" i="10" s="1"/>
  <c r="I417" i="10"/>
  <c r="J417" i="10" s="1"/>
  <c r="I418" i="10"/>
  <c r="J418" i="10" s="1"/>
  <c r="I419" i="10"/>
  <c r="J419" i="10" s="1"/>
  <c r="I420" i="10"/>
  <c r="I421" i="10"/>
  <c r="J421" i="10" s="1"/>
  <c r="I422" i="10"/>
  <c r="J422" i="10" s="1"/>
  <c r="I423" i="10"/>
  <c r="J423" i="10" s="1"/>
  <c r="I424" i="10"/>
  <c r="J424" i="10" s="1"/>
  <c r="I425" i="10"/>
  <c r="J425" i="10" s="1"/>
  <c r="I426" i="10"/>
  <c r="J426" i="10" s="1"/>
  <c r="I427" i="10"/>
  <c r="I428" i="10"/>
  <c r="J428" i="10" s="1"/>
  <c r="I429" i="10"/>
  <c r="J429" i="10" s="1"/>
  <c r="I430" i="10"/>
  <c r="J430" i="10" s="1"/>
  <c r="I431" i="10"/>
  <c r="J431" i="10" s="1"/>
  <c r="I432" i="10"/>
  <c r="I433" i="10"/>
  <c r="J433" i="10" s="1"/>
  <c r="I434" i="10"/>
  <c r="J434" i="10" s="1"/>
  <c r="I435" i="10"/>
  <c r="J435" i="10" s="1"/>
  <c r="I436" i="10"/>
  <c r="J436" i="10" s="1"/>
  <c r="I437" i="10"/>
  <c r="J437" i="10" s="1"/>
  <c r="I438" i="10"/>
  <c r="J438" i="10" s="1"/>
  <c r="I439" i="10"/>
  <c r="I440" i="10"/>
  <c r="J440" i="10" s="1"/>
  <c r="I441" i="10"/>
  <c r="J441" i="10" s="1"/>
  <c r="I442" i="10"/>
  <c r="J442" i="10" s="1"/>
  <c r="I443" i="10"/>
  <c r="J443" i="10" s="1"/>
  <c r="I444" i="10"/>
  <c r="I445" i="10"/>
  <c r="J445" i="10" s="1"/>
  <c r="I446" i="10"/>
  <c r="J446" i="10" s="1"/>
  <c r="I447" i="10"/>
  <c r="J447" i="10" s="1"/>
  <c r="I448" i="10"/>
  <c r="J448" i="10" s="1"/>
  <c r="I449" i="10"/>
  <c r="J449" i="10" s="1"/>
  <c r="I450" i="10"/>
  <c r="J450" i="10" s="1"/>
  <c r="I451" i="10"/>
  <c r="I452" i="10"/>
  <c r="J452" i="10" s="1"/>
  <c r="I453" i="10"/>
  <c r="J453" i="10" s="1"/>
  <c r="I454" i="10"/>
  <c r="J454" i="10" s="1"/>
  <c r="I455" i="10"/>
  <c r="J455" i="10" s="1"/>
  <c r="I456" i="10"/>
  <c r="I457" i="10"/>
  <c r="J457" i="10" s="1"/>
  <c r="I458" i="10"/>
  <c r="J458" i="10" s="1"/>
  <c r="I459" i="10"/>
  <c r="J459" i="10" s="1"/>
  <c r="I460" i="10"/>
  <c r="J460" i="10" s="1"/>
  <c r="I461" i="10"/>
  <c r="J461" i="10" s="1"/>
  <c r="I462" i="10"/>
  <c r="J462" i="10" s="1"/>
  <c r="I463" i="10"/>
  <c r="I464" i="10"/>
  <c r="J464" i="10" s="1"/>
  <c r="I465" i="10"/>
  <c r="J465" i="10" s="1"/>
  <c r="I466" i="10"/>
  <c r="J466" i="10" s="1"/>
  <c r="I467" i="10"/>
  <c r="J467" i="10" s="1"/>
  <c r="I468" i="10"/>
  <c r="I469" i="10"/>
  <c r="J469" i="10" s="1"/>
  <c r="I470" i="10"/>
  <c r="J470" i="10" s="1"/>
  <c r="I471" i="10"/>
  <c r="J471" i="10" s="1"/>
  <c r="I472" i="10"/>
  <c r="J472" i="10" s="1"/>
  <c r="I473" i="10"/>
  <c r="J473" i="10" s="1"/>
  <c r="I474" i="10"/>
  <c r="J474" i="10" s="1"/>
  <c r="I475" i="10"/>
  <c r="I476" i="10"/>
  <c r="J476" i="10" s="1"/>
  <c r="I477" i="10"/>
  <c r="J477" i="10" s="1"/>
  <c r="I478" i="10"/>
  <c r="J478" i="10" s="1"/>
  <c r="I479" i="10"/>
  <c r="J479" i="10" s="1"/>
  <c r="I480" i="10"/>
  <c r="I481" i="10"/>
  <c r="J481" i="10" s="1"/>
  <c r="I482" i="10"/>
  <c r="J482" i="10" s="1"/>
  <c r="I483" i="10"/>
  <c r="J483" i="10" s="1"/>
  <c r="I484" i="10"/>
  <c r="J484" i="10" s="1"/>
  <c r="I485" i="10"/>
  <c r="J485" i="10" s="1"/>
  <c r="I486" i="10"/>
  <c r="J486" i="10" s="1"/>
  <c r="I487" i="10"/>
  <c r="I488" i="10"/>
  <c r="J488" i="10" s="1"/>
  <c r="I489" i="10"/>
  <c r="J489" i="10" s="1"/>
  <c r="I490" i="10"/>
  <c r="J490" i="10" s="1"/>
  <c r="I491" i="10"/>
  <c r="J491" i="10" s="1"/>
  <c r="I492" i="10"/>
  <c r="I493" i="10"/>
  <c r="J493" i="10" s="1"/>
  <c r="I494" i="10"/>
  <c r="J494" i="10" s="1"/>
  <c r="I495" i="10"/>
  <c r="J495" i="10" s="1"/>
  <c r="I496" i="10"/>
  <c r="J496" i="10" s="1"/>
  <c r="I497" i="10"/>
  <c r="J497" i="10" s="1"/>
  <c r="I498" i="10"/>
  <c r="J498" i="10" s="1"/>
  <c r="I499" i="10"/>
  <c r="I500" i="10"/>
  <c r="J500" i="10" s="1"/>
  <c r="I501" i="10"/>
  <c r="J501" i="10" s="1"/>
  <c r="N2" i="9"/>
  <c r="O2" i="9" s="1"/>
  <c r="N3" i="9"/>
  <c r="O3" i="9" s="1"/>
  <c r="N4" i="9"/>
  <c r="N5" i="9"/>
  <c r="O5" i="9" s="1"/>
  <c r="N6" i="9"/>
  <c r="O6" i="9" s="1"/>
  <c r="N7" i="9"/>
  <c r="O7" i="9" s="1"/>
  <c r="N8" i="9"/>
  <c r="O8" i="9" s="1"/>
  <c r="N9" i="9"/>
  <c r="O9" i="9" s="1"/>
  <c r="N10" i="9"/>
  <c r="O10" i="9" s="1"/>
  <c r="N11" i="9"/>
  <c r="O11" i="9" s="1"/>
  <c r="N12" i="9"/>
  <c r="O12" i="9" s="1"/>
  <c r="N13" i="9"/>
  <c r="N14" i="9"/>
  <c r="O14" i="9" s="1"/>
  <c r="N15" i="9"/>
  <c r="O15" i="9" s="1"/>
  <c r="N16" i="9"/>
  <c r="N17" i="9"/>
  <c r="O17" i="9" s="1"/>
  <c r="N18" i="9"/>
  <c r="O18" i="9" s="1"/>
  <c r="N19" i="9"/>
  <c r="O19" i="9" s="1"/>
  <c r="N20" i="9"/>
  <c r="O20" i="9" s="1"/>
  <c r="N21" i="9"/>
  <c r="O21" i="9" s="1"/>
  <c r="N22" i="9"/>
  <c r="O22" i="9" s="1"/>
  <c r="N23" i="9"/>
  <c r="O23" i="9" s="1"/>
  <c r="N24" i="9"/>
  <c r="O24" i="9" s="1"/>
  <c r="N25" i="9"/>
  <c r="N26" i="9"/>
  <c r="O26" i="9" s="1"/>
  <c r="N27" i="9"/>
  <c r="O27" i="9" s="1"/>
  <c r="N28" i="9"/>
  <c r="N29" i="9"/>
  <c r="O29" i="9" s="1"/>
  <c r="N30" i="9"/>
  <c r="O30" i="9" s="1"/>
  <c r="N31" i="9"/>
  <c r="O31" i="9" s="1"/>
  <c r="N32" i="9"/>
  <c r="O32" i="9" s="1"/>
  <c r="N33" i="9"/>
  <c r="O33" i="9" s="1"/>
  <c r="N34" i="9"/>
  <c r="O34" i="9" s="1"/>
  <c r="N35" i="9"/>
  <c r="O35" i="9" s="1"/>
  <c r="N36" i="9"/>
  <c r="O36" i="9" s="1"/>
  <c r="N37" i="9"/>
  <c r="N38" i="9"/>
  <c r="O38" i="9" s="1"/>
  <c r="N39" i="9"/>
  <c r="O39" i="9" s="1"/>
  <c r="N40" i="9"/>
  <c r="N41" i="9"/>
  <c r="O41" i="9" s="1"/>
  <c r="N42" i="9"/>
  <c r="O42" i="9" s="1"/>
  <c r="N43" i="9"/>
  <c r="O43" i="9" s="1"/>
  <c r="N44" i="9"/>
  <c r="O44" i="9" s="1"/>
  <c r="N45" i="9"/>
  <c r="O45" i="9" s="1"/>
  <c r="N46" i="9"/>
  <c r="O46" i="9" s="1"/>
  <c r="N47" i="9"/>
  <c r="O47" i="9" s="1"/>
  <c r="N48" i="9"/>
  <c r="O48" i="9" s="1"/>
  <c r="N49" i="9"/>
  <c r="N50" i="9"/>
  <c r="O50" i="9" s="1"/>
  <c r="N51" i="9"/>
  <c r="O51" i="9" s="1"/>
  <c r="N52" i="9"/>
  <c r="N53" i="9"/>
  <c r="O53" i="9" s="1"/>
  <c r="N54" i="9"/>
  <c r="O54" i="9" s="1"/>
  <c r="N55" i="9"/>
  <c r="O55" i="9" s="1"/>
  <c r="N56" i="9"/>
  <c r="O56" i="9" s="1"/>
  <c r="N57" i="9"/>
  <c r="O57" i="9" s="1"/>
  <c r="N58" i="9"/>
  <c r="O58" i="9" s="1"/>
  <c r="N59" i="9"/>
  <c r="O59" i="9" s="1"/>
  <c r="N60" i="9"/>
  <c r="O60" i="9" s="1"/>
  <c r="N61" i="9"/>
  <c r="N62" i="9"/>
  <c r="O62" i="9" s="1"/>
  <c r="N63" i="9"/>
  <c r="O63" i="9" s="1"/>
  <c r="N64" i="9"/>
  <c r="N65" i="9"/>
  <c r="O65" i="9" s="1"/>
  <c r="N66" i="9"/>
  <c r="O66" i="9" s="1"/>
  <c r="N67" i="9"/>
  <c r="O67" i="9" s="1"/>
  <c r="N68" i="9"/>
  <c r="O68" i="9" s="1"/>
  <c r="N69" i="9"/>
  <c r="O69" i="9" s="1"/>
  <c r="N70" i="9"/>
  <c r="O70" i="9" s="1"/>
  <c r="N71" i="9"/>
  <c r="O71" i="9" s="1"/>
  <c r="N72" i="9"/>
  <c r="O72" i="9" s="1"/>
  <c r="N73" i="9"/>
  <c r="N74" i="9"/>
  <c r="O74" i="9" s="1"/>
  <c r="N75" i="9"/>
  <c r="O75" i="9" s="1"/>
  <c r="N76" i="9"/>
  <c r="N77" i="9"/>
  <c r="O77" i="9" s="1"/>
  <c r="N78" i="9"/>
  <c r="O78" i="9" s="1"/>
  <c r="N79" i="9"/>
  <c r="O79" i="9" s="1"/>
  <c r="N80" i="9"/>
  <c r="O80" i="9" s="1"/>
  <c r="N81" i="9"/>
  <c r="O81" i="9" s="1"/>
  <c r="N82" i="9"/>
  <c r="O82" i="9" s="1"/>
  <c r="N83" i="9"/>
  <c r="O83" i="9" s="1"/>
  <c r="N84" i="9"/>
  <c r="O84" i="9" s="1"/>
  <c r="N85" i="9"/>
  <c r="N86" i="9"/>
  <c r="O86" i="9" s="1"/>
  <c r="N87" i="9"/>
  <c r="O87" i="9" s="1"/>
  <c r="N88" i="9"/>
  <c r="N89" i="9"/>
  <c r="O89" i="9" s="1"/>
  <c r="N90" i="9"/>
  <c r="O90" i="9" s="1"/>
  <c r="N91" i="9"/>
  <c r="O91" i="9" s="1"/>
  <c r="N92" i="9"/>
  <c r="O92" i="9" s="1"/>
  <c r="N93" i="9"/>
  <c r="O93" i="9" s="1"/>
  <c r="N94" i="9"/>
  <c r="O94" i="9" s="1"/>
  <c r="N95" i="9"/>
  <c r="O95" i="9" s="1"/>
  <c r="N96" i="9"/>
  <c r="O96" i="9" s="1"/>
  <c r="N97" i="9"/>
  <c r="N98" i="9"/>
  <c r="O98" i="9" s="1"/>
  <c r="N99" i="9"/>
  <c r="O99" i="9" s="1"/>
  <c r="N100" i="9"/>
  <c r="N101" i="9"/>
  <c r="O101" i="9" s="1"/>
  <c r="N102" i="9"/>
  <c r="O102" i="9" s="1"/>
  <c r="N103" i="9"/>
  <c r="O103" i="9" s="1"/>
  <c r="N104" i="9"/>
  <c r="O104" i="9" s="1"/>
  <c r="N105" i="9"/>
  <c r="O105" i="9" s="1"/>
  <c r="N106" i="9"/>
  <c r="O106" i="9" s="1"/>
  <c r="N107" i="9"/>
  <c r="O107" i="9" s="1"/>
  <c r="N108" i="9"/>
  <c r="O108" i="9" s="1"/>
  <c r="N109" i="9"/>
  <c r="N110" i="9"/>
  <c r="O110" i="9" s="1"/>
  <c r="N111" i="9"/>
  <c r="O111" i="9" s="1"/>
  <c r="N112" i="9"/>
  <c r="N113" i="9"/>
  <c r="O113" i="9" s="1"/>
  <c r="N114" i="9"/>
  <c r="O114" i="9" s="1"/>
  <c r="N115" i="9"/>
  <c r="O115" i="9" s="1"/>
  <c r="N116" i="9"/>
  <c r="O116" i="9" s="1"/>
  <c r="N117" i="9"/>
  <c r="O117" i="9" s="1"/>
  <c r="N118" i="9"/>
  <c r="O118" i="9" s="1"/>
  <c r="N119" i="9"/>
  <c r="O119" i="9" s="1"/>
  <c r="N120" i="9"/>
  <c r="O120" i="9" s="1"/>
  <c r="N121" i="9"/>
  <c r="N122" i="9"/>
  <c r="O122" i="9" s="1"/>
  <c r="N123" i="9"/>
  <c r="O123" i="9" s="1"/>
  <c r="N124" i="9"/>
  <c r="N125" i="9"/>
  <c r="O125" i="9" s="1"/>
  <c r="N126" i="9"/>
  <c r="O126" i="9" s="1"/>
  <c r="N127" i="9"/>
  <c r="O127" i="9" s="1"/>
  <c r="N128" i="9"/>
  <c r="O128" i="9" s="1"/>
  <c r="N129" i="9"/>
  <c r="O129" i="9" s="1"/>
  <c r="N130" i="9"/>
  <c r="O130" i="9" s="1"/>
  <c r="N131" i="9"/>
  <c r="O131" i="9" s="1"/>
  <c r="N132" i="9"/>
  <c r="O132" i="9" s="1"/>
  <c r="N133" i="9"/>
  <c r="N134" i="9"/>
  <c r="O134" i="9" s="1"/>
  <c r="N135" i="9"/>
  <c r="O135" i="9" s="1"/>
  <c r="N136" i="9"/>
  <c r="N137" i="9"/>
  <c r="O137" i="9" s="1"/>
  <c r="N138" i="9"/>
  <c r="O138" i="9" s="1"/>
  <c r="N139" i="9"/>
  <c r="O139" i="9" s="1"/>
  <c r="N140" i="9"/>
  <c r="O140" i="9" s="1"/>
  <c r="N141" i="9"/>
  <c r="O141" i="9" s="1"/>
  <c r="N142" i="9"/>
  <c r="O142" i="9" s="1"/>
  <c r="N143" i="9"/>
  <c r="O143" i="9" s="1"/>
  <c r="N144" i="9"/>
  <c r="O144" i="9" s="1"/>
  <c r="N145" i="9"/>
  <c r="N146" i="9"/>
  <c r="O146" i="9" s="1"/>
  <c r="N147" i="9"/>
  <c r="O147" i="9" s="1"/>
  <c r="N148" i="9"/>
  <c r="N149" i="9"/>
  <c r="O149" i="9" s="1"/>
  <c r="N150" i="9"/>
  <c r="O150" i="9" s="1"/>
  <c r="N151" i="9"/>
  <c r="O151" i="9" s="1"/>
  <c r="N152" i="9"/>
  <c r="O152" i="9" s="1"/>
  <c r="N153" i="9"/>
  <c r="O153" i="9" s="1"/>
  <c r="N154" i="9"/>
  <c r="O154" i="9" s="1"/>
  <c r="N155" i="9"/>
  <c r="O155" i="9" s="1"/>
  <c r="N156" i="9"/>
  <c r="O156" i="9" s="1"/>
  <c r="N157" i="9"/>
  <c r="N158" i="9"/>
  <c r="O158" i="9" s="1"/>
  <c r="N159" i="9"/>
  <c r="O159" i="9" s="1"/>
  <c r="N160" i="9"/>
  <c r="N161" i="9"/>
  <c r="O161" i="9" s="1"/>
  <c r="N162" i="9"/>
  <c r="O162" i="9" s="1"/>
  <c r="N163" i="9"/>
  <c r="O163" i="9" s="1"/>
  <c r="N164" i="9"/>
  <c r="O164" i="9" s="1"/>
  <c r="N165" i="9"/>
  <c r="O165" i="9" s="1"/>
  <c r="N166" i="9"/>
  <c r="O166" i="9" s="1"/>
  <c r="N167" i="9"/>
  <c r="O167" i="9" s="1"/>
  <c r="N168" i="9"/>
  <c r="O168" i="9" s="1"/>
  <c r="N169" i="9"/>
  <c r="N170" i="9"/>
  <c r="O170" i="9" s="1"/>
  <c r="N171" i="9"/>
  <c r="O171" i="9" s="1"/>
  <c r="N172" i="9"/>
  <c r="N173" i="9"/>
  <c r="O173" i="9" s="1"/>
  <c r="N174" i="9"/>
  <c r="O174" i="9" s="1"/>
  <c r="N175" i="9"/>
  <c r="O175" i="9" s="1"/>
  <c r="N176" i="9"/>
  <c r="O176" i="9" s="1"/>
  <c r="N177" i="9"/>
  <c r="O177" i="9" s="1"/>
  <c r="N178" i="9"/>
  <c r="O178" i="9" s="1"/>
  <c r="N179" i="9"/>
  <c r="O179" i="9" s="1"/>
  <c r="N180" i="9"/>
  <c r="O180" i="9" s="1"/>
  <c r="N181" i="9"/>
  <c r="N182" i="9"/>
  <c r="O182" i="9" s="1"/>
  <c r="N183" i="9"/>
  <c r="O183" i="9" s="1"/>
  <c r="N184" i="9"/>
  <c r="N185" i="9"/>
  <c r="O185" i="9" s="1"/>
  <c r="N186" i="9"/>
  <c r="O186" i="9" s="1"/>
  <c r="N187" i="9"/>
  <c r="O187" i="9" s="1"/>
  <c r="N188" i="9"/>
  <c r="O188" i="9" s="1"/>
  <c r="N189" i="9"/>
  <c r="O189" i="9" s="1"/>
  <c r="N190" i="9"/>
  <c r="O190" i="9" s="1"/>
  <c r="N191" i="9"/>
  <c r="O191" i="9" s="1"/>
  <c r="N192" i="9"/>
  <c r="O192" i="9" s="1"/>
  <c r="N193" i="9"/>
  <c r="N194" i="9"/>
  <c r="O194" i="9" s="1"/>
  <c r="N195" i="9"/>
  <c r="O195" i="9" s="1"/>
  <c r="N196" i="9"/>
  <c r="N197" i="9"/>
  <c r="O197" i="9" s="1"/>
  <c r="N198" i="9"/>
  <c r="O198" i="9" s="1"/>
  <c r="N199" i="9"/>
  <c r="O199" i="9" s="1"/>
  <c r="N200" i="9"/>
  <c r="O200" i="9" s="1"/>
  <c r="N201" i="9"/>
  <c r="O201" i="9" s="1"/>
  <c r="N202" i="9"/>
  <c r="O202" i="9" s="1"/>
  <c r="N203" i="9"/>
  <c r="O203" i="9" s="1"/>
  <c r="N204" i="9"/>
  <c r="O204" i="9" s="1"/>
  <c r="N205" i="9"/>
  <c r="N206" i="9"/>
  <c r="O206" i="9" s="1"/>
  <c r="N207" i="9"/>
  <c r="O207" i="9" s="1"/>
  <c r="N208" i="9"/>
  <c r="N209" i="9"/>
  <c r="O209" i="9" s="1"/>
  <c r="N210" i="9"/>
  <c r="O210" i="9" s="1"/>
  <c r="N211" i="9"/>
  <c r="O211" i="9" s="1"/>
  <c r="N212" i="9"/>
  <c r="O212" i="9" s="1"/>
  <c r="N213" i="9"/>
  <c r="O213" i="9" s="1"/>
  <c r="N214" i="9"/>
  <c r="O214" i="9" s="1"/>
  <c r="N215" i="9"/>
  <c r="O215" i="9" s="1"/>
  <c r="N216" i="9"/>
  <c r="O216" i="9" s="1"/>
  <c r="N217" i="9"/>
  <c r="N218" i="9"/>
  <c r="O218" i="9" s="1"/>
  <c r="N219" i="9"/>
  <c r="O219" i="9" s="1"/>
  <c r="N220" i="9"/>
  <c r="N221" i="9"/>
  <c r="O221" i="9" s="1"/>
  <c r="N222" i="9"/>
  <c r="O222" i="9" s="1"/>
  <c r="N223" i="9"/>
  <c r="O223" i="9" s="1"/>
  <c r="N224" i="9"/>
  <c r="O224" i="9" s="1"/>
  <c r="N225" i="9"/>
  <c r="O225" i="9" s="1"/>
  <c r="N226" i="9"/>
  <c r="O226" i="9" s="1"/>
  <c r="N227" i="9"/>
  <c r="O227" i="9" s="1"/>
  <c r="N228" i="9"/>
  <c r="O228" i="9" s="1"/>
  <c r="N229" i="9"/>
  <c r="N230" i="9"/>
  <c r="O230" i="9" s="1"/>
  <c r="N231" i="9"/>
  <c r="O231" i="9" s="1"/>
  <c r="N232" i="9"/>
  <c r="N233" i="9"/>
  <c r="O233" i="9" s="1"/>
  <c r="N234" i="9"/>
  <c r="O234" i="9" s="1"/>
  <c r="N235" i="9"/>
  <c r="O235" i="9" s="1"/>
  <c r="N236" i="9"/>
  <c r="O236" i="9" s="1"/>
  <c r="N237" i="9"/>
  <c r="O237" i="9" s="1"/>
  <c r="N238" i="9"/>
  <c r="O238" i="9" s="1"/>
  <c r="N239" i="9"/>
  <c r="O239" i="9" s="1"/>
  <c r="N240" i="9"/>
  <c r="O240" i="9" s="1"/>
  <c r="N241" i="9"/>
  <c r="N242" i="9"/>
  <c r="O242" i="9" s="1"/>
  <c r="N243" i="9"/>
  <c r="O243" i="9" s="1"/>
  <c r="N244" i="9"/>
  <c r="N245" i="9"/>
  <c r="O245" i="9" s="1"/>
  <c r="N246" i="9"/>
  <c r="O246" i="9" s="1"/>
  <c r="N247" i="9"/>
  <c r="O247" i="9" s="1"/>
  <c r="N248" i="9"/>
  <c r="O248" i="9" s="1"/>
  <c r="N249" i="9"/>
  <c r="O249" i="9" s="1"/>
  <c r="N250" i="9"/>
  <c r="O250" i="9" s="1"/>
  <c r="N251" i="9"/>
  <c r="O251" i="9" s="1"/>
  <c r="N252" i="9"/>
  <c r="O252" i="9" s="1"/>
  <c r="N253" i="9"/>
  <c r="N254" i="9"/>
  <c r="O254" i="9" s="1"/>
  <c r="N255" i="9"/>
  <c r="O255" i="9" s="1"/>
  <c r="N256" i="9"/>
  <c r="N257" i="9"/>
  <c r="O257" i="9" s="1"/>
  <c r="N258" i="9"/>
  <c r="O258" i="9" s="1"/>
  <c r="N259" i="9"/>
  <c r="O259" i="9" s="1"/>
  <c r="N260" i="9"/>
  <c r="O260" i="9" s="1"/>
  <c r="N261" i="9"/>
  <c r="O261" i="9" s="1"/>
  <c r="N262" i="9"/>
  <c r="O262" i="9" s="1"/>
  <c r="N263" i="9"/>
  <c r="O263" i="9" s="1"/>
  <c r="N264" i="9"/>
  <c r="O264" i="9" s="1"/>
  <c r="N265" i="9"/>
  <c r="N266" i="9"/>
  <c r="O266" i="9" s="1"/>
  <c r="N267" i="9"/>
  <c r="O267" i="9" s="1"/>
  <c r="N268" i="9"/>
  <c r="N269" i="9"/>
  <c r="O269" i="9" s="1"/>
  <c r="N270" i="9"/>
  <c r="O270" i="9" s="1"/>
  <c r="N271" i="9"/>
  <c r="O271" i="9" s="1"/>
  <c r="N272" i="9"/>
  <c r="O272" i="9" s="1"/>
  <c r="N273" i="9"/>
  <c r="O273" i="9" s="1"/>
  <c r="N274" i="9"/>
  <c r="O274" i="9" s="1"/>
  <c r="N275" i="9"/>
  <c r="O275" i="9" s="1"/>
  <c r="N276" i="9"/>
  <c r="O276" i="9" s="1"/>
  <c r="N277" i="9"/>
  <c r="N278" i="9"/>
  <c r="O278" i="9" s="1"/>
  <c r="N279" i="9"/>
  <c r="O279" i="9" s="1"/>
  <c r="N280" i="9"/>
  <c r="N281" i="9"/>
  <c r="O281" i="9" s="1"/>
  <c r="N282" i="9"/>
  <c r="O282" i="9" s="1"/>
  <c r="N283" i="9"/>
  <c r="O283" i="9" s="1"/>
  <c r="N284" i="9"/>
  <c r="O284" i="9" s="1"/>
  <c r="N285" i="9"/>
  <c r="O285" i="9" s="1"/>
  <c r="N286" i="9"/>
  <c r="O286" i="9" s="1"/>
  <c r="N287" i="9"/>
  <c r="O287" i="9" s="1"/>
  <c r="N288" i="9"/>
  <c r="O288" i="9" s="1"/>
  <c r="N289" i="9"/>
  <c r="N290" i="9"/>
  <c r="O290" i="9" s="1"/>
  <c r="N291" i="9"/>
  <c r="O291" i="9" s="1"/>
  <c r="N292" i="9"/>
  <c r="N293" i="9"/>
  <c r="O293" i="9" s="1"/>
  <c r="N294" i="9"/>
  <c r="O294" i="9" s="1"/>
  <c r="N295" i="9"/>
  <c r="O295" i="9" s="1"/>
  <c r="N296" i="9"/>
  <c r="O296" i="9" s="1"/>
  <c r="N297" i="9"/>
  <c r="O297" i="9" s="1"/>
  <c r="N298" i="9"/>
  <c r="O298" i="9" s="1"/>
  <c r="N299" i="9"/>
  <c r="O299" i="9" s="1"/>
  <c r="N300" i="9"/>
  <c r="O300" i="9" s="1"/>
  <c r="N301" i="9"/>
  <c r="N302" i="9"/>
  <c r="O302" i="9" s="1"/>
  <c r="N303" i="9"/>
  <c r="O303" i="9" s="1"/>
  <c r="N304" i="9"/>
  <c r="N305" i="9"/>
  <c r="O305" i="9" s="1"/>
  <c r="N306" i="9"/>
  <c r="O306" i="9" s="1"/>
  <c r="N307" i="9"/>
  <c r="O307" i="9" s="1"/>
  <c r="N308" i="9"/>
  <c r="O308" i="9" s="1"/>
  <c r="N309" i="9"/>
  <c r="O309" i="9" s="1"/>
  <c r="N310" i="9"/>
  <c r="O310" i="9" s="1"/>
  <c r="N311" i="9"/>
  <c r="O311" i="9" s="1"/>
  <c r="N312" i="9"/>
  <c r="O312" i="9" s="1"/>
  <c r="N313" i="9"/>
  <c r="N314" i="9"/>
  <c r="O314" i="9" s="1"/>
  <c r="N315" i="9"/>
  <c r="O315" i="9" s="1"/>
  <c r="N316" i="9"/>
  <c r="N317" i="9"/>
  <c r="O317" i="9" s="1"/>
  <c r="N318" i="9"/>
  <c r="O318" i="9" s="1"/>
  <c r="N319" i="9"/>
  <c r="O319" i="9" s="1"/>
  <c r="N320" i="9"/>
  <c r="O320" i="9" s="1"/>
  <c r="N321" i="9"/>
  <c r="O321" i="9" s="1"/>
  <c r="N322" i="9"/>
  <c r="O322" i="9" s="1"/>
  <c r="N323" i="9"/>
  <c r="O323" i="9" s="1"/>
  <c r="N324" i="9"/>
  <c r="O324" i="9" s="1"/>
  <c r="N325" i="9"/>
  <c r="N326" i="9"/>
  <c r="O326" i="9" s="1"/>
  <c r="N327" i="9"/>
  <c r="O327" i="9" s="1"/>
  <c r="N328" i="9"/>
  <c r="N329" i="9"/>
  <c r="O329" i="9" s="1"/>
  <c r="N330" i="9"/>
  <c r="O330" i="9" s="1"/>
  <c r="N331" i="9"/>
  <c r="O331" i="9" s="1"/>
  <c r="N332" i="9"/>
  <c r="O332" i="9" s="1"/>
  <c r="N333" i="9"/>
  <c r="O333" i="9" s="1"/>
  <c r="N334" i="9"/>
  <c r="O334" i="9" s="1"/>
  <c r="N335" i="9"/>
  <c r="O335" i="9" s="1"/>
  <c r="N336" i="9"/>
  <c r="O336" i="9" s="1"/>
  <c r="N337" i="9"/>
  <c r="N338" i="9"/>
  <c r="O338" i="9" s="1"/>
  <c r="N339" i="9"/>
  <c r="O339" i="9" s="1"/>
  <c r="N340" i="9"/>
  <c r="N341" i="9"/>
  <c r="O341" i="9" s="1"/>
  <c r="N342" i="9"/>
  <c r="O342" i="9" s="1"/>
  <c r="N343" i="9"/>
  <c r="O343" i="9" s="1"/>
  <c r="N344" i="9"/>
  <c r="O344" i="9" s="1"/>
  <c r="N345" i="9"/>
  <c r="O345" i="9" s="1"/>
  <c r="N346" i="9"/>
  <c r="O346" i="9" s="1"/>
  <c r="N347" i="9"/>
  <c r="O347" i="9" s="1"/>
  <c r="N348" i="9"/>
  <c r="O348" i="9" s="1"/>
  <c r="N349" i="9"/>
  <c r="N350" i="9"/>
  <c r="O350" i="9" s="1"/>
  <c r="N351" i="9"/>
  <c r="O351" i="9" s="1"/>
  <c r="N352" i="9"/>
  <c r="N353" i="9"/>
  <c r="O353" i="9" s="1"/>
  <c r="N354" i="9"/>
  <c r="O354" i="9" s="1"/>
  <c r="N355" i="9"/>
  <c r="O355" i="9" s="1"/>
  <c r="N356" i="9"/>
  <c r="O356" i="9" s="1"/>
  <c r="N357" i="9"/>
  <c r="O357" i="9" s="1"/>
  <c r="N358" i="9"/>
  <c r="O358" i="9" s="1"/>
  <c r="N359" i="9"/>
  <c r="O359" i="9" s="1"/>
  <c r="N360" i="9"/>
  <c r="O360" i="9" s="1"/>
  <c r="N361" i="9"/>
  <c r="N362" i="9"/>
  <c r="O362" i="9" s="1"/>
  <c r="N363" i="9"/>
  <c r="O363" i="9" s="1"/>
  <c r="N364" i="9"/>
  <c r="N365" i="9"/>
  <c r="O365" i="9" s="1"/>
  <c r="N366" i="9"/>
  <c r="O366" i="9" s="1"/>
  <c r="N367" i="9"/>
  <c r="O367" i="9" s="1"/>
  <c r="N368" i="9"/>
  <c r="O368" i="9" s="1"/>
  <c r="N369" i="9"/>
  <c r="O369" i="9" s="1"/>
  <c r="N370" i="9"/>
  <c r="O370" i="9" s="1"/>
  <c r="N371" i="9"/>
  <c r="O371" i="9" s="1"/>
  <c r="N372" i="9"/>
  <c r="O372" i="9" s="1"/>
  <c r="N373" i="9"/>
  <c r="N374" i="9"/>
  <c r="O374" i="9" s="1"/>
  <c r="N375" i="9"/>
  <c r="O375" i="9" s="1"/>
  <c r="N376" i="9"/>
  <c r="N377" i="9"/>
  <c r="O377" i="9" s="1"/>
  <c r="N378" i="9"/>
  <c r="O378" i="9" s="1"/>
  <c r="N379" i="9"/>
  <c r="O379" i="9" s="1"/>
  <c r="N380" i="9"/>
  <c r="O380" i="9" s="1"/>
  <c r="N381" i="9"/>
  <c r="O381" i="9" s="1"/>
  <c r="N382" i="9"/>
  <c r="O382" i="9" s="1"/>
  <c r="N383" i="9"/>
  <c r="O383" i="9" s="1"/>
  <c r="N384" i="9"/>
  <c r="O384" i="9" s="1"/>
  <c r="N385" i="9"/>
  <c r="N386" i="9"/>
  <c r="O386" i="9" s="1"/>
  <c r="N387" i="9"/>
  <c r="O387" i="9" s="1"/>
  <c r="N388" i="9"/>
  <c r="N389" i="9"/>
  <c r="O389" i="9" s="1"/>
  <c r="N390" i="9"/>
  <c r="O390" i="9" s="1"/>
  <c r="N391" i="9"/>
  <c r="O391" i="9" s="1"/>
  <c r="N392" i="9"/>
  <c r="O392" i="9" s="1"/>
  <c r="N393" i="9"/>
  <c r="O393" i="9" s="1"/>
  <c r="N394" i="9"/>
  <c r="O394" i="9" s="1"/>
  <c r="N395" i="9"/>
  <c r="O395" i="9" s="1"/>
  <c r="N396" i="9"/>
  <c r="O396" i="9" s="1"/>
  <c r="N397" i="9"/>
  <c r="N398" i="9"/>
  <c r="O398" i="9" s="1"/>
  <c r="N399" i="9"/>
  <c r="O399" i="9" s="1"/>
  <c r="N400" i="9"/>
  <c r="N401" i="9"/>
  <c r="O401" i="9" s="1"/>
  <c r="N402" i="9"/>
  <c r="O402" i="9" s="1"/>
  <c r="N403" i="9"/>
  <c r="O403" i="9" s="1"/>
  <c r="N404" i="9"/>
  <c r="O404" i="9" s="1"/>
  <c r="N405" i="9"/>
  <c r="O405" i="9" s="1"/>
  <c r="N406" i="9"/>
  <c r="O406" i="9" s="1"/>
  <c r="N407" i="9"/>
  <c r="O407" i="9" s="1"/>
  <c r="N408" i="9"/>
  <c r="O408" i="9" s="1"/>
  <c r="N409" i="9"/>
  <c r="N410" i="9"/>
  <c r="O410" i="9" s="1"/>
  <c r="N411" i="9"/>
  <c r="O411" i="9" s="1"/>
  <c r="N412" i="9"/>
  <c r="N413" i="9"/>
  <c r="O413" i="9" s="1"/>
  <c r="N414" i="9"/>
  <c r="O414" i="9" s="1"/>
  <c r="N415" i="9"/>
  <c r="O415" i="9" s="1"/>
  <c r="N416" i="9"/>
  <c r="O416" i="9" s="1"/>
  <c r="N417" i="9"/>
  <c r="O417" i="9" s="1"/>
  <c r="N418" i="9"/>
  <c r="O418" i="9" s="1"/>
  <c r="N419" i="9"/>
  <c r="O419" i="9" s="1"/>
  <c r="N420" i="9"/>
  <c r="O420" i="9" s="1"/>
  <c r="N421" i="9"/>
  <c r="N422" i="9"/>
  <c r="O422" i="9" s="1"/>
  <c r="N423" i="9"/>
  <c r="O423" i="9" s="1"/>
  <c r="N424" i="9"/>
  <c r="N425" i="9"/>
  <c r="O425" i="9" s="1"/>
  <c r="N426" i="9"/>
  <c r="O426" i="9" s="1"/>
  <c r="N427" i="9"/>
  <c r="O427" i="9" s="1"/>
  <c r="N428" i="9"/>
  <c r="O428" i="9" s="1"/>
  <c r="N429" i="9"/>
  <c r="O429" i="9" s="1"/>
  <c r="N430" i="9"/>
  <c r="O430" i="9" s="1"/>
  <c r="N431" i="9"/>
  <c r="O431" i="9" s="1"/>
  <c r="N432" i="9"/>
  <c r="O432" i="9" s="1"/>
  <c r="N433" i="9"/>
  <c r="N434" i="9"/>
  <c r="O434" i="9" s="1"/>
  <c r="N435" i="9"/>
  <c r="O435" i="9" s="1"/>
  <c r="N436" i="9"/>
  <c r="N437" i="9"/>
  <c r="O437" i="9" s="1"/>
  <c r="N438" i="9"/>
  <c r="O438" i="9" s="1"/>
  <c r="N439" i="9"/>
  <c r="O439" i="9" s="1"/>
  <c r="N440" i="9"/>
  <c r="O440" i="9" s="1"/>
  <c r="N441" i="9"/>
  <c r="O441" i="9" s="1"/>
  <c r="N442" i="9"/>
  <c r="O442" i="9" s="1"/>
  <c r="N443" i="9"/>
  <c r="O443" i="9" s="1"/>
  <c r="N444" i="9"/>
  <c r="O444" i="9" s="1"/>
  <c r="N445" i="9"/>
  <c r="N446" i="9"/>
  <c r="O446" i="9" s="1"/>
  <c r="N447" i="9"/>
  <c r="O447" i="9" s="1"/>
  <c r="N448" i="9"/>
  <c r="N449" i="9"/>
  <c r="O449" i="9" s="1"/>
  <c r="N450" i="9"/>
  <c r="O450" i="9" s="1"/>
  <c r="N451" i="9"/>
  <c r="O451" i="9" s="1"/>
  <c r="N452" i="9"/>
  <c r="O452" i="9" s="1"/>
  <c r="N453" i="9"/>
  <c r="O453" i="9" s="1"/>
  <c r="N454" i="9"/>
  <c r="O454" i="9" s="1"/>
  <c r="N455" i="9"/>
  <c r="O455" i="9" s="1"/>
  <c r="N456" i="9"/>
  <c r="O456" i="9" s="1"/>
  <c r="N457" i="9"/>
  <c r="N458" i="9"/>
  <c r="O458" i="9" s="1"/>
  <c r="N459" i="9"/>
  <c r="O459" i="9" s="1"/>
  <c r="N460" i="9"/>
  <c r="N461" i="9"/>
  <c r="O461" i="9" s="1"/>
  <c r="N462" i="9"/>
  <c r="O462" i="9" s="1"/>
  <c r="N463" i="9"/>
  <c r="O463" i="9" s="1"/>
  <c r="N464" i="9"/>
  <c r="O464" i="9" s="1"/>
  <c r="N465" i="9"/>
  <c r="O465" i="9" s="1"/>
  <c r="N466" i="9"/>
  <c r="O466" i="9" s="1"/>
  <c r="N467" i="9"/>
  <c r="O467" i="9" s="1"/>
  <c r="N468" i="9"/>
  <c r="O468" i="9" s="1"/>
  <c r="N469" i="9"/>
  <c r="N470" i="9"/>
  <c r="O470" i="9" s="1"/>
  <c r="N471" i="9"/>
  <c r="O471" i="9" s="1"/>
  <c r="N472" i="9"/>
  <c r="N473" i="9"/>
  <c r="O473" i="9" s="1"/>
  <c r="N474" i="9"/>
  <c r="O474" i="9" s="1"/>
  <c r="N475" i="9"/>
  <c r="O475" i="9" s="1"/>
  <c r="N476" i="9"/>
  <c r="O476" i="9" s="1"/>
  <c r="N477" i="9"/>
  <c r="O477" i="9" s="1"/>
  <c r="N478" i="9"/>
  <c r="O478" i="9" s="1"/>
  <c r="N479" i="9"/>
  <c r="O479" i="9" s="1"/>
  <c r="N480" i="9"/>
  <c r="O480" i="9" s="1"/>
  <c r="N481" i="9"/>
  <c r="N482" i="9"/>
  <c r="O482" i="9" s="1"/>
  <c r="N483" i="9"/>
  <c r="O483" i="9" s="1"/>
  <c r="N484" i="9"/>
  <c r="N485" i="9"/>
  <c r="O485" i="9" s="1"/>
  <c r="N486" i="9"/>
  <c r="O486" i="9" s="1"/>
  <c r="N487" i="9"/>
  <c r="O487" i="9" s="1"/>
  <c r="N488" i="9"/>
  <c r="O488" i="9" s="1"/>
  <c r="N489" i="9"/>
  <c r="O489" i="9" s="1"/>
  <c r="N490" i="9"/>
  <c r="O490" i="9" s="1"/>
  <c r="N491" i="9"/>
  <c r="O491" i="9" s="1"/>
  <c r="N492" i="9"/>
  <c r="O492" i="9" s="1"/>
  <c r="N493" i="9"/>
  <c r="N494" i="9"/>
  <c r="O494" i="9" s="1"/>
  <c r="N495" i="9"/>
  <c r="O495" i="9" s="1"/>
  <c r="N496" i="9"/>
  <c r="N497" i="9"/>
  <c r="O497" i="9" s="1"/>
  <c r="N498" i="9"/>
  <c r="O498" i="9" s="1"/>
  <c r="N499" i="9"/>
  <c r="O499" i="9" s="1"/>
  <c r="N500" i="9"/>
  <c r="O500" i="9" s="1"/>
  <c r="N501" i="9"/>
  <c r="O501" i="9" s="1"/>
  <c r="I2" i="8"/>
  <c r="J2" i="8" s="1"/>
  <c r="I3" i="8"/>
  <c r="J3" i="8" s="1"/>
  <c r="I4" i="8"/>
  <c r="J4" i="8" s="1"/>
  <c r="I5" i="8"/>
  <c r="J5" i="8" s="1"/>
  <c r="I6" i="8"/>
  <c r="J6" i="8" s="1"/>
  <c r="I7" i="8"/>
  <c r="J7" i="8" s="1"/>
  <c r="I8" i="8"/>
  <c r="J8" i="8" s="1"/>
  <c r="I9" i="8"/>
  <c r="J9" i="8" s="1"/>
  <c r="I10" i="8"/>
  <c r="J10" i="8" s="1"/>
  <c r="I11" i="8"/>
  <c r="J11" i="8" s="1"/>
  <c r="I12" i="8"/>
  <c r="J12" i="8" s="1"/>
  <c r="I13" i="8"/>
  <c r="J13" i="8" s="1"/>
  <c r="I14" i="8"/>
  <c r="J14" i="8" s="1"/>
  <c r="I15" i="8"/>
  <c r="J15" i="8" s="1"/>
  <c r="I16" i="8"/>
  <c r="J16" i="8" s="1"/>
  <c r="I17" i="8"/>
  <c r="J17" i="8" s="1"/>
  <c r="I18" i="8"/>
  <c r="J18" i="8" s="1"/>
  <c r="I19" i="8"/>
  <c r="J19" i="8" s="1"/>
  <c r="I20" i="8"/>
  <c r="J20" i="8" s="1"/>
  <c r="I21" i="8"/>
  <c r="J21" i="8" s="1"/>
  <c r="I22" i="8"/>
  <c r="J22" i="8" s="1"/>
  <c r="I23" i="8"/>
  <c r="J23" i="8" s="1"/>
  <c r="I24" i="8"/>
  <c r="J24" i="8" s="1"/>
  <c r="I25" i="8"/>
  <c r="J25" i="8" s="1"/>
  <c r="I26" i="8"/>
  <c r="J26" i="8" s="1"/>
  <c r="I27" i="8"/>
  <c r="J27" i="8" s="1"/>
  <c r="I28" i="8"/>
  <c r="J28" i="8" s="1"/>
  <c r="I29" i="8"/>
  <c r="J29" i="8" s="1"/>
  <c r="I30" i="8"/>
  <c r="J30" i="8" s="1"/>
  <c r="I31" i="8"/>
  <c r="J31" i="8" s="1"/>
  <c r="I32" i="8"/>
  <c r="J32" i="8" s="1"/>
  <c r="I33" i="8"/>
  <c r="J33" i="8" s="1"/>
  <c r="I34" i="8"/>
  <c r="J34" i="8" s="1"/>
  <c r="I35" i="8"/>
  <c r="J35" i="8" s="1"/>
  <c r="I36" i="8"/>
  <c r="J36" i="8" s="1"/>
  <c r="I37" i="8"/>
  <c r="J37" i="8" s="1"/>
  <c r="I38" i="8"/>
  <c r="J38" i="8" s="1"/>
  <c r="I39" i="8"/>
  <c r="J39" i="8" s="1"/>
  <c r="I40" i="8"/>
  <c r="J40" i="8" s="1"/>
  <c r="I41" i="8"/>
  <c r="J41" i="8" s="1"/>
  <c r="I42" i="8"/>
  <c r="J42" i="8" s="1"/>
  <c r="I43" i="8"/>
  <c r="J43" i="8" s="1"/>
  <c r="I44" i="8"/>
  <c r="J44" i="8" s="1"/>
  <c r="I45" i="8"/>
  <c r="J45" i="8" s="1"/>
  <c r="I46" i="8"/>
  <c r="J46" i="8" s="1"/>
  <c r="I47" i="8"/>
  <c r="J47" i="8" s="1"/>
  <c r="I48" i="8"/>
  <c r="J48" i="8" s="1"/>
  <c r="I49" i="8"/>
  <c r="J49" i="8" s="1"/>
  <c r="I50" i="8"/>
  <c r="J50" i="8" s="1"/>
  <c r="I51" i="8"/>
  <c r="J51" i="8" s="1"/>
  <c r="I52" i="8"/>
  <c r="J52" i="8" s="1"/>
  <c r="I53" i="8"/>
  <c r="J53" i="8" s="1"/>
  <c r="I54" i="8"/>
  <c r="J54" i="8" s="1"/>
  <c r="I55" i="8"/>
  <c r="J55" i="8" s="1"/>
  <c r="I56" i="8"/>
  <c r="J56" i="8" s="1"/>
  <c r="I57" i="8"/>
  <c r="J57" i="8" s="1"/>
  <c r="I58" i="8"/>
  <c r="J58" i="8" s="1"/>
  <c r="I59" i="8"/>
  <c r="J59" i="8" s="1"/>
  <c r="I60" i="8"/>
  <c r="J60" i="8" s="1"/>
  <c r="I61" i="8"/>
  <c r="J61" i="8" s="1"/>
  <c r="I62" i="8"/>
  <c r="J62" i="8" s="1"/>
  <c r="I63" i="8"/>
  <c r="J63" i="8" s="1"/>
  <c r="I64" i="8"/>
  <c r="J64" i="8" s="1"/>
  <c r="I65" i="8"/>
  <c r="J65" i="8" s="1"/>
  <c r="I66" i="8"/>
  <c r="J66" i="8" s="1"/>
  <c r="I67" i="8"/>
  <c r="J67" i="8" s="1"/>
  <c r="I68" i="8"/>
  <c r="J68" i="8" s="1"/>
  <c r="I69" i="8"/>
  <c r="J69" i="8" s="1"/>
  <c r="I70" i="8"/>
  <c r="J70" i="8" s="1"/>
  <c r="I71" i="8"/>
  <c r="J71" i="8" s="1"/>
  <c r="I72" i="8"/>
  <c r="J72" i="8" s="1"/>
  <c r="I73" i="8"/>
  <c r="J73" i="8" s="1"/>
  <c r="I74" i="8"/>
  <c r="J74" i="8" s="1"/>
  <c r="I75" i="8"/>
  <c r="J75" i="8" s="1"/>
  <c r="I76" i="8"/>
  <c r="J76" i="8" s="1"/>
  <c r="I77" i="8"/>
  <c r="J77" i="8" s="1"/>
  <c r="I78" i="8"/>
  <c r="J78" i="8" s="1"/>
  <c r="I79" i="8"/>
  <c r="J79" i="8" s="1"/>
  <c r="I80" i="8"/>
  <c r="J80" i="8" s="1"/>
  <c r="I81" i="8"/>
  <c r="J81" i="8" s="1"/>
  <c r="I82" i="8"/>
  <c r="J82" i="8" s="1"/>
  <c r="I83" i="8"/>
  <c r="J83" i="8" s="1"/>
  <c r="I84" i="8"/>
  <c r="J84" i="8" s="1"/>
  <c r="I85" i="8"/>
  <c r="J85" i="8" s="1"/>
  <c r="I86" i="8"/>
  <c r="J86" i="8" s="1"/>
  <c r="I87" i="8"/>
  <c r="J87" i="8" s="1"/>
  <c r="I88" i="8"/>
  <c r="J88" i="8" s="1"/>
  <c r="I89" i="8"/>
  <c r="J89" i="8" s="1"/>
  <c r="I90" i="8"/>
  <c r="J90" i="8" s="1"/>
  <c r="I91" i="8"/>
  <c r="J91" i="8" s="1"/>
  <c r="I92" i="8"/>
  <c r="J92" i="8" s="1"/>
  <c r="I93" i="8"/>
  <c r="J93" i="8" s="1"/>
  <c r="I94" i="8"/>
  <c r="J94" i="8" s="1"/>
  <c r="I95" i="8"/>
  <c r="J95" i="8" s="1"/>
  <c r="I96" i="8"/>
  <c r="J96" i="8" s="1"/>
  <c r="I97" i="8"/>
  <c r="J97" i="8" s="1"/>
  <c r="I98" i="8"/>
  <c r="J98" i="8" s="1"/>
  <c r="I99" i="8"/>
  <c r="J99" i="8" s="1"/>
  <c r="I100" i="8"/>
  <c r="J100" i="8" s="1"/>
  <c r="I101" i="8"/>
  <c r="J101" i="8" s="1"/>
  <c r="I102" i="8"/>
  <c r="J102" i="8" s="1"/>
  <c r="I103" i="8"/>
  <c r="J103" i="8" s="1"/>
  <c r="I104" i="8"/>
  <c r="J104" i="8" s="1"/>
  <c r="I105" i="8"/>
  <c r="J105" i="8" s="1"/>
  <c r="I106" i="8"/>
  <c r="J106" i="8" s="1"/>
  <c r="I107" i="8"/>
  <c r="J107" i="8" s="1"/>
  <c r="I108" i="8"/>
  <c r="J108" i="8" s="1"/>
  <c r="I109" i="8"/>
  <c r="J109" i="8" s="1"/>
  <c r="I110" i="8"/>
  <c r="J110" i="8" s="1"/>
  <c r="I111" i="8"/>
  <c r="J111" i="8" s="1"/>
  <c r="I112" i="8"/>
  <c r="J112" i="8" s="1"/>
  <c r="I113" i="8"/>
  <c r="J113" i="8" s="1"/>
  <c r="I114" i="8"/>
  <c r="J114" i="8" s="1"/>
  <c r="I115" i="8"/>
  <c r="J115" i="8" s="1"/>
  <c r="I116" i="8"/>
  <c r="J116" i="8" s="1"/>
  <c r="I117" i="8"/>
  <c r="J117" i="8" s="1"/>
  <c r="I118" i="8"/>
  <c r="J118" i="8" s="1"/>
  <c r="I119" i="8"/>
  <c r="J119" i="8" s="1"/>
  <c r="I120" i="8"/>
  <c r="J120" i="8" s="1"/>
  <c r="I121" i="8"/>
  <c r="J121" i="8" s="1"/>
  <c r="I122" i="8"/>
  <c r="J122" i="8" s="1"/>
  <c r="I123" i="8"/>
  <c r="J123" i="8" s="1"/>
  <c r="I124" i="8"/>
  <c r="J124" i="8" s="1"/>
  <c r="I125" i="8"/>
  <c r="J125" i="8" s="1"/>
  <c r="I126" i="8"/>
  <c r="J126" i="8" s="1"/>
  <c r="I127" i="8"/>
  <c r="J127" i="8" s="1"/>
  <c r="I128" i="8"/>
  <c r="J128" i="8" s="1"/>
  <c r="I129" i="8"/>
  <c r="J129" i="8" s="1"/>
  <c r="I130" i="8"/>
  <c r="J130" i="8" s="1"/>
  <c r="I131" i="8"/>
  <c r="J131" i="8" s="1"/>
  <c r="I132" i="8"/>
  <c r="J132" i="8" s="1"/>
  <c r="I133" i="8"/>
  <c r="J133" i="8" s="1"/>
  <c r="I134" i="8"/>
  <c r="J134" i="8" s="1"/>
  <c r="I135" i="8"/>
  <c r="J135" i="8" s="1"/>
  <c r="I136" i="8"/>
  <c r="J136" i="8" s="1"/>
  <c r="I137" i="8"/>
  <c r="J137" i="8" s="1"/>
  <c r="I138" i="8"/>
  <c r="J138" i="8" s="1"/>
  <c r="I139" i="8"/>
  <c r="J139" i="8" s="1"/>
  <c r="I140" i="8"/>
  <c r="J140" i="8" s="1"/>
  <c r="I141" i="8"/>
  <c r="J141" i="8" s="1"/>
  <c r="I142" i="8"/>
  <c r="J142" i="8" s="1"/>
  <c r="I143" i="8"/>
  <c r="J143" i="8" s="1"/>
  <c r="I144" i="8"/>
  <c r="J144" i="8" s="1"/>
  <c r="I145" i="8"/>
  <c r="J145" i="8" s="1"/>
  <c r="I146" i="8"/>
  <c r="J146" i="8" s="1"/>
  <c r="I147" i="8"/>
  <c r="J147" i="8" s="1"/>
  <c r="I148" i="8"/>
  <c r="J148" i="8" s="1"/>
  <c r="I149" i="8"/>
  <c r="J149" i="8" s="1"/>
  <c r="I150" i="8"/>
  <c r="J150" i="8" s="1"/>
  <c r="I151" i="8"/>
  <c r="J151" i="8" s="1"/>
  <c r="I152" i="8"/>
  <c r="J152" i="8" s="1"/>
  <c r="I153" i="8"/>
  <c r="J153" i="8" s="1"/>
  <c r="I154" i="8"/>
  <c r="J154" i="8" s="1"/>
  <c r="I155" i="8"/>
  <c r="J155" i="8" s="1"/>
  <c r="I156" i="8"/>
  <c r="J156" i="8" s="1"/>
  <c r="I157" i="8"/>
  <c r="J157" i="8" s="1"/>
  <c r="I158" i="8"/>
  <c r="J158" i="8" s="1"/>
  <c r="I159" i="8"/>
  <c r="J159" i="8" s="1"/>
  <c r="I160" i="8"/>
  <c r="J160" i="8" s="1"/>
  <c r="I161" i="8"/>
  <c r="J161" i="8" s="1"/>
  <c r="I162" i="8"/>
  <c r="J162" i="8" s="1"/>
  <c r="I163" i="8"/>
  <c r="J163" i="8" s="1"/>
  <c r="I164" i="8"/>
  <c r="J164" i="8" s="1"/>
  <c r="I165" i="8"/>
  <c r="J165" i="8" s="1"/>
  <c r="I166" i="8"/>
  <c r="J166" i="8" s="1"/>
  <c r="I167" i="8"/>
  <c r="J167" i="8" s="1"/>
  <c r="I168" i="8"/>
  <c r="J168" i="8" s="1"/>
  <c r="I169" i="8"/>
  <c r="J169" i="8" s="1"/>
  <c r="I170" i="8"/>
  <c r="J170" i="8" s="1"/>
  <c r="I171" i="8"/>
  <c r="J171" i="8" s="1"/>
  <c r="I172" i="8"/>
  <c r="J172" i="8" s="1"/>
  <c r="I173" i="8"/>
  <c r="J173" i="8" s="1"/>
  <c r="I174" i="8"/>
  <c r="J174" i="8" s="1"/>
  <c r="I175" i="8"/>
  <c r="J175" i="8" s="1"/>
  <c r="I176" i="8"/>
  <c r="J176" i="8" s="1"/>
  <c r="I177" i="8"/>
  <c r="J177" i="8" s="1"/>
  <c r="I178" i="8"/>
  <c r="J178" i="8" s="1"/>
  <c r="I179" i="8"/>
  <c r="J179" i="8" s="1"/>
  <c r="I180" i="8"/>
  <c r="J180" i="8" s="1"/>
  <c r="I181" i="8"/>
  <c r="J181" i="8" s="1"/>
  <c r="I182" i="8"/>
  <c r="J182" i="8" s="1"/>
  <c r="I183" i="8"/>
  <c r="J183" i="8" s="1"/>
  <c r="I184" i="8"/>
  <c r="J184" i="8" s="1"/>
  <c r="I185" i="8"/>
  <c r="J185" i="8" s="1"/>
  <c r="I186" i="8"/>
  <c r="J186" i="8" s="1"/>
  <c r="I187" i="8"/>
  <c r="J187" i="8" s="1"/>
  <c r="I188" i="8"/>
  <c r="J188" i="8" s="1"/>
  <c r="I189" i="8"/>
  <c r="J189" i="8" s="1"/>
  <c r="I190" i="8"/>
  <c r="J190" i="8" s="1"/>
  <c r="I191" i="8"/>
  <c r="J191" i="8" s="1"/>
  <c r="I192" i="8"/>
  <c r="J192" i="8" s="1"/>
  <c r="I193" i="8"/>
  <c r="J193" i="8" s="1"/>
  <c r="I194" i="8"/>
  <c r="J194" i="8" s="1"/>
  <c r="I195" i="8"/>
  <c r="J195" i="8" s="1"/>
  <c r="I196" i="8"/>
  <c r="J196" i="8" s="1"/>
  <c r="I197" i="8"/>
  <c r="J197" i="8" s="1"/>
  <c r="I198" i="8"/>
  <c r="J198" i="8" s="1"/>
  <c r="I199" i="8"/>
  <c r="J199" i="8" s="1"/>
  <c r="I200" i="8"/>
  <c r="J200" i="8" s="1"/>
  <c r="I201" i="8"/>
  <c r="J201" i="8" s="1"/>
  <c r="I202" i="8"/>
  <c r="J202" i="8" s="1"/>
  <c r="I203" i="8"/>
  <c r="J203" i="8" s="1"/>
  <c r="I204" i="8"/>
  <c r="J204" i="8" s="1"/>
  <c r="I205" i="8"/>
  <c r="J205" i="8" s="1"/>
  <c r="I206" i="8"/>
  <c r="J206" i="8" s="1"/>
  <c r="I207" i="8"/>
  <c r="J207" i="8" s="1"/>
  <c r="I208" i="8"/>
  <c r="J208" i="8" s="1"/>
  <c r="I209" i="8"/>
  <c r="J209" i="8" s="1"/>
  <c r="I210" i="8"/>
  <c r="J210" i="8" s="1"/>
  <c r="I211" i="8"/>
  <c r="J211" i="8" s="1"/>
  <c r="I212" i="8"/>
  <c r="J212" i="8" s="1"/>
  <c r="I213" i="8"/>
  <c r="J213" i="8" s="1"/>
  <c r="I214" i="8"/>
  <c r="J214" i="8" s="1"/>
  <c r="I215" i="8"/>
  <c r="J215" i="8" s="1"/>
  <c r="I216" i="8"/>
  <c r="J216" i="8" s="1"/>
  <c r="I217" i="8"/>
  <c r="J217" i="8" s="1"/>
  <c r="I218" i="8"/>
  <c r="J218" i="8" s="1"/>
  <c r="I219" i="8"/>
  <c r="J219" i="8" s="1"/>
  <c r="I220" i="8"/>
  <c r="J220" i="8" s="1"/>
  <c r="I221" i="8"/>
  <c r="J221" i="8" s="1"/>
  <c r="I222" i="8"/>
  <c r="J222" i="8" s="1"/>
  <c r="I223" i="8"/>
  <c r="J223" i="8" s="1"/>
  <c r="I224" i="8"/>
  <c r="J224" i="8" s="1"/>
  <c r="I225" i="8"/>
  <c r="J225" i="8" s="1"/>
  <c r="I226" i="8"/>
  <c r="J226" i="8" s="1"/>
  <c r="I227" i="8"/>
  <c r="J227" i="8" s="1"/>
  <c r="I228" i="8"/>
  <c r="J228" i="8" s="1"/>
  <c r="I229" i="8"/>
  <c r="J229" i="8" s="1"/>
  <c r="I230" i="8"/>
  <c r="J230" i="8" s="1"/>
  <c r="I231" i="8"/>
  <c r="J231" i="8" s="1"/>
  <c r="I232" i="8"/>
  <c r="J232" i="8" s="1"/>
  <c r="I233" i="8"/>
  <c r="J233" i="8" s="1"/>
  <c r="I234" i="8"/>
  <c r="J234" i="8" s="1"/>
  <c r="I235" i="8"/>
  <c r="J235" i="8" s="1"/>
  <c r="I236" i="8"/>
  <c r="J236" i="8" s="1"/>
  <c r="I237" i="8"/>
  <c r="J237" i="8" s="1"/>
  <c r="I238" i="8"/>
  <c r="J238" i="8" s="1"/>
  <c r="I239" i="8"/>
  <c r="J239" i="8" s="1"/>
  <c r="I240" i="8"/>
  <c r="J240" i="8" s="1"/>
  <c r="I241" i="8"/>
  <c r="J241" i="8" s="1"/>
  <c r="I242" i="8"/>
  <c r="J242" i="8" s="1"/>
  <c r="I243" i="8"/>
  <c r="J243" i="8" s="1"/>
  <c r="I244" i="8"/>
  <c r="J244" i="8" s="1"/>
  <c r="I245" i="8"/>
  <c r="J245" i="8" s="1"/>
  <c r="I246" i="8"/>
  <c r="J246" i="8" s="1"/>
  <c r="I247" i="8"/>
  <c r="J247" i="8" s="1"/>
  <c r="I248" i="8"/>
  <c r="J248" i="8" s="1"/>
  <c r="I249" i="8"/>
  <c r="J249" i="8" s="1"/>
  <c r="I250" i="8"/>
  <c r="J250" i="8" s="1"/>
  <c r="I251" i="8"/>
  <c r="J251" i="8" s="1"/>
  <c r="I252" i="8"/>
  <c r="J252" i="8" s="1"/>
  <c r="I253" i="8"/>
  <c r="J253" i="8" s="1"/>
  <c r="I254" i="8"/>
  <c r="J254" i="8" s="1"/>
  <c r="I255" i="8"/>
  <c r="J255" i="8" s="1"/>
  <c r="I256" i="8"/>
  <c r="J256" i="8" s="1"/>
  <c r="I257" i="8"/>
  <c r="J257" i="8" s="1"/>
  <c r="I258" i="8"/>
  <c r="J258" i="8" s="1"/>
  <c r="I259" i="8"/>
  <c r="J259" i="8" s="1"/>
  <c r="I260" i="8"/>
  <c r="J260" i="8" s="1"/>
  <c r="I261" i="8"/>
  <c r="J261" i="8" s="1"/>
  <c r="I262" i="8"/>
  <c r="J262" i="8" s="1"/>
  <c r="I263" i="8"/>
  <c r="J263" i="8" s="1"/>
  <c r="I264" i="8"/>
  <c r="J264" i="8" s="1"/>
  <c r="I265" i="8"/>
  <c r="J265" i="8" s="1"/>
  <c r="I266" i="8"/>
  <c r="J266" i="8" s="1"/>
  <c r="I267" i="8"/>
  <c r="J267" i="8" s="1"/>
  <c r="I268" i="8"/>
  <c r="J268" i="8" s="1"/>
  <c r="I269" i="8"/>
  <c r="J269" i="8" s="1"/>
  <c r="I270" i="8"/>
  <c r="J270" i="8" s="1"/>
  <c r="I271" i="8"/>
  <c r="J271" i="8" s="1"/>
  <c r="I272" i="8"/>
  <c r="J272" i="8" s="1"/>
  <c r="I273" i="8"/>
  <c r="J273" i="8" s="1"/>
  <c r="I274" i="8"/>
  <c r="J274" i="8" s="1"/>
  <c r="I275" i="8"/>
  <c r="J275" i="8" s="1"/>
  <c r="I276" i="8"/>
  <c r="J276" i="8" s="1"/>
  <c r="I277" i="8"/>
  <c r="J277" i="8" s="1"/>
  <c r="I278" i="8"/>
  <c r="J278" i="8" s="1"/>
  <c r="I279" i="8"/>
  <c r="J279" i="8" s="1"/>
  <c r="I280" i="8"/>
  <c r="J280" i="8" s="1"/>
  <c r="I281" i="8"/>
  <c r="J281" i="8" s="1"/>
  <c r="I282" i="8"/>
  <c r="J282" i="8" s="1"/>
  <c r="I283" i="8"/>
  <c r="J283" i="8" s="1"/>
  <c r="I284" i="8"/>
  <c r="J284" i="8" s="1"/>
  <c r="I285" i="8"/>
  <c r="J285" i="8" s="1"/>
  <c r="I286" i="8"/>
  <c r="J286" i="8" s="1"/>
  <c r="I287" i="8"/>
  <c r="J287" i="8" s="1"/>
  <c r="I288" i="8"/>
  <c r="J288" i="8" s="1"/>
  <c r="I289" i="8"/>
  <c r="J289" i="8" s="1"/>
  <c r="I290" i="8"/>
  <c r="J290" i="8" s="1"/>
  <c r="I291" i="8"/>
  <c r="J291" i="8" s="1"/>
  <c r="I292" i="8"/>
  <c r="J292" i="8" s="1"/>
  <c r="I293" i="8"/>
  <c r="J293" i="8" s="1"/>
  <c r="I294" i="8"/>
  <c r="J294" i="8" s="1"/>
  <c r="I295" i="8"/>
  <c r="J295" i="8" s="1"/>
  <c r="I296" i="8"/>
  <c r="J296" i="8" s="1"/>
  <c r="I297" i="8"/>
  <c r="J297" i="8" s="1"/>
  <c r="I298" i="8"/>
  <c r="J298" i="8" s="1"/>
  <c r="I299" i="8"/>
  <c r="J299" i="8" s="1"/>
  <c r="I300" i="8"/>
  <c r="J300" i="8" s="1"/>
  <c r="I301" i="8"/>
  <c r="J301" i="8" s="1"/>
  <c r="I302" i="8"/>
  <c r="J302" i="8" s="1"/>
  <c r="I303" i="8"/>
  <c r="J303" i="8" s="1"/>
  <c r="I304" i="8"/>
  <c r="J304" i="8" s="1"/>
  <c r="I305" i="8"/>
  <c r="J305" i="8" s="1"/>
  <c r="I306" i="8"/>
  <c r="J306" i="8" s="1"/>
  <c r="I307" i="8"/>
  <c r="J307" i="8" s="1"/>
  <c r="I308" i="8"/>
  <c r="J308" i="8" s="1"/>
  <c r="I309" i="8"/>
  <c r="J309" i="8" s="1"/>
  <c r="I310" i="8"/>
  <c r="J310" i="8" s="1"/>
  <c r="I311" i="8"/>
  <c r="J311" i="8" s="1"/>
  <c r="I312" i="8"/>
  <c r="J312" i="8" s="1"/>
  <c r="I313" i="8"/>
  <c r="J313" i="8" s="1"/>
  <c r="I314" i="8"/>
  <c r="J314" i="8" s="1"/>
  <c r="I315" i="8"/>
  <c r="J315" i="8" s="1"/>
  <c r="I316" i="8"/>
  <c r="J316" i="8" s="1"/>
  <c r="I317" i="8"/>
  <c r="J317" i="8" s="1"/>
  <c r="I318" i="8"/>
  <c r="J318" i="8" s="1"/>
  <c r="I319" i="8"/>
  <c r="J319" i="8" s="1"/>
  <c r="I320" i="8"/>
  <c r="J320" i="8" s="1"/>
  <c r="I321" i="8"/>
  <c r="J321" i="8" s="1"/>
  <c r="I322" i="8"/>
  <c r="J322" i="8" s="1"/>
  <c r="I323" i="8"/>
  <c r="J323" i="8" s="1"/>
  <c r="I324" i="8"/>
  <c r="J324" i="8" s="1"/>
  <c r="I325" i="8"/>
  <c r="J325" i="8" s="1"/>
  <c r="I326" i="8"/>
  <c r="J326" i="8" s="1"/>
  <c r="I327" i="8"/>
  <c r="J327" i="8" s="1"/>
  <c r="I328" i="8"/>
  <c r="J328" i="8" s="1"/>
  <c r="I329" i="8"/>
  <c r="J329" i="8" s="1"/>
  <c r="I330" i="8"/>
  <c r="J330" i="8" s="1"/>
  <c r="I331" i="8"/>
  <c r="J331" i="8" s="1"/>
  <c r="I332" i="8"/>
  <c r="J332" i="8" s="1"/>
  <c r="I333" i="8"/>
  <c r="J333" i="8" s="1"/>
  <c r="I334" i="8"/>
  <c r="J334" i="8" s="1"/>
  <c r="I335" i="8"/>
  <c r="J335" i="8" s="1"/>
  <c r="I336" i="8"/>
  <c r="J336" i="8" s="1"/>
  <c r="I337" i="8"/>
  <c r="J337" i="8" s="1"/>
  <c r="I338" i="8"/>
  <c r="J338" i="8" s="1"/>
  <c r="I339" i="8"/>
  <c r="J339" i="8" s="1"/>
  <c r="I340" i="8"/>
  <c r="J340" i="8" s="1"/>
  <c r="I341" i="8"/>
  <c r="J341" i="8" s="1"/>
  <c r="I342" i="8"/>
  <c r="J342" i="8" s="1"/>
  <c r="I343" i="8"/>
  <c r="J343" i="8" s="1"/>
  <c r="I344" i="8"/>
  <c r="J344" i="8" s="1"/>
  <c r="I345" i="8"/>
  <c r="J345" i="8" s="1"/>
  <c r="I346" i="8"/>
  <c r="J346" i="8" s="1"/>
  <c r="I347" i="8"/>
  <c r="J347" i="8" s="1"/>
  <c r="I348" i="8"/>
  <c r="J348" i="8" s="1"/>
  <c r="I349" i="8"/>
  <c r="J349" i="8" s="1"/>
  <c r="I350" i="8"/>
  <c r="J350" i="8" s="1"/>
  <c r="I351" i="8"/>
  <c r="J351" i="8" s="1"/>
  <c r="I352" i="8"/>
  <c r="J352" i="8" s="1"/>
  <c r="I353" i="8"/>
  <c r="J353" i="8" s="1"/>
  <c r="I354" i="8"/>
  <c r="J354" i="8" s="1"/>
  <c r="I355" i="8"/>
  <c r="J355" i="8" s="1"/>
  <c r="I356" i="8"/>
  <c r="J356" i="8" s="1"/>
  <c r="I357" i="8"/>
  <c r="J357" i="8" s="1"/>
  <c r="I358" i="8"/>
  <c r="J358" i="8" s="1"/>
  <c r="I359" i="8"/>
  <c r="J359" i="8" s="1"/>
  <c r="I360" i="8"/>
  <c r="J360" i="8" s="1"/>
  <c r="I361" i="8"/>
  <c r="J361" i="8" s="1"/>
  <c r="I362" i="8"/>
  <c r="J362" i="8" s="1"/>
  <c r="I363" i="8"/>
  <c r="J363" i="8" s="1"/>
  <c r="I364" i="8"/>
  <c r="J364" i="8" s="1"/>
  <c r="I365" i="8"/>
  <c r="J365" i="8" s="1"/>
  <c r="I366" i="8"/>
  <c r="J366" i="8" s="1"/>
  <c r="I367" i="8"/>
  <c r="J367" i="8" s="1"/>
  <c r="I368" i="8"/>
  <c r="J368" i="8" s="1"/>
  <c r="I369" i="8"/>
  <c r="J369" i="8" s="1"/>
  <c r="I370" i="8"/>
  <c r="J370" i="8" s="1"/>
  <c r="I371" i="8"/>
  <c r="J371" i="8" s="1"/>
  <c r="I372" i="8"/>
  <c r="J372" i="8" s="1"/>
  <c r="I373" i="8"/>
  <c r="J373" i="8" s="1"/>
  <c r="I374" i="8"/>
  <c r="J374" i="8" s="1"/>
  <c r="I375" i="8"/>
  <c r="J375" i="8" s="1"/>
  <c r="I376" i="8"/>
  <c r="J376" i="8" s="1"/>
  <c r="I377" i="8"/>
  <c r="J377" i="8" s="1"/>
  <c r="I378" i="8"/>
  <c r="J378" i="8" s="1"/>
  <c r="I379" i="8"/>
  <c r="J379" i="8" s="1"/>
  <c r="I380" i="8"/>
  <c r="J380" i="8" s="1"/>
  <c r="I381" i="8"/>
  <c r="J381" i="8" s="1"/>
  <c r="I382" i="8"/>
  <c r="J382" i="8" s="1"/>
  <c r="I383" i="8"/>
  <c r="J383" i="8" s="1"/>
  <c r="I384" i="8"/>
  <c r="J384" i="8" s="1"/>
  <c r="I385" i="8"/>
  <c r="J385" i="8" s="1"/>
  <c r="I386" i="8"/>
  <c r="J386" i="8" s="1"/>
  <c r="I387" i="8"/>
  <c r="J387" i="8" s="1"/>
  <c r="I388" i="8"/>
  <c r="J388" i="8" s="1"/>
  <c r="I389" i="8"/>
  <c r="J389" i="8" s="1"/>
  <c r="I390" i="8"/>
  <c r="J390" i="8" s="1"/>
  <c r="I391" i="8"/>
  <c r="J391" i="8" s="1"/>
  <c r="I392" i="8"/>
  <c r="J392" i="8" s="1"/>
  <c r="I393" i="8"/>
  <c r="J393" i="8" s="1"/>
  <c r="I394" i="8"/>
  <c r="J394" i="8" s="1"/>
  <c r="I395" i="8"/>
  <c r="J395" i="8" s="1"/>
  <c r="I396" i="8"/>
  <c r="J396" i="8" s="1"/>
  <c r="I397" i="8"/>
  <c r="J397" i="8" s="1"/>
  <c r="I398" i="8"/>
  <c r="J398" i="8" s="1"/>
  <c r="I399" i="8"/>
  <c r="J399" i="8" s="1"/>
  <c r="I400" i="8"/>
  <c r="J400" i="8" s="1"/>
  <c r="I401" i="8"/>
  <c r="J401" i="8" s="1"/>
  <c r="I402" i="8"/>
  <c r="J402" i="8" s="1"/>
  <c r="I403" i="8"/>
  <c r="J403" i="8" s="1"/>
  <c r="I404" i="8"/>
  <c r="J404" i="8" s="1"/>
  <c r="I405" i="8"/>
  <c r="J405" i="8" s="1"/>
  <c r="I406" i="8"/>
  <c r="J406" i="8" s="1"/>
  <c r="I407" i="8"/>
  <c r="J407" i="8" s="1"/>
  <c r="I408" i="8"/>
  <c r="J408" i="8" s="1"/>
  <c r="I409" i="8"/>
  <c r="J409" i="8" s="1"/>
  <c r="I410" i="8"/>
  <c r="J410" i="8" s="1"/>
  <c r="I411" i="8"/>
  <c r="J411" i="8" s="1"/>
  <c r="I412" i="8"/>
  <c r="J412" i="8" s="1"/>
  <c r="I413" i="8"/>
  <c r="J413" i="8" s="1"/>
  <c r="I414" i="8"/>
  <c r="J414" i="8" s="1"/>
  <c r="I415" i="8"/>
  <c r="J415" i="8" s="1"/>
  <c r="I416" i="8"/>
  <c r="J416" i="8" s="1"/>
  <c r="I417" i="8"/>
  <c r="J417" i="8" s="1"/>
  <c r="I418" i="8"/>
  <c r="J418" i="8" s="1"/>
  <c r="I419" i="8"/>
  <c r="J419" i="8" s="1"/>
  <c r="I420" i="8"/>
  <c r="J420" i="8" s="1"/>
  <c r="I421" i="8"/>
  <c r="J421" i="8" s="1"/>
  <c r="I422" i="8"/>
  <c r="J422" i="8" s="1"/>
  <c r="I423" i="8"/>
  <c r="J423" i="8" s="1"/>
  <c r="I424" i="8"/>
  <c r="J424" i="8" s="1"/>
  <c r="I425" i="8"/>
  <c r="J425" i="8" s="1"/>
  <c r="I426" i="8"/>
  <c r="J426" i="8" s="1"/>
  <c r="I427" i="8"/>
  <c r="J427" i="8" s="1"/>
  <c r="I428" i="8"/>
  <c r="J428" i="8" s="1"/>
  <c r="I429" i="8"/>
  <c r="J429" i="8" s="1"/>
  <c r="I430" i="8"/>
  <c r="J430" i="8" s="1"/>
  <c r="I431" i="8"/>
  <c r="J431" i="8" s="1"/>
  <c r="I432" i="8"/>
  <c r="J432" i="8" s="1"/>
  <c r="I433" i="8"/>
  <c r="J433" i="8" s="1"/>
  <c r="I434" i="8"/>
  <c r="J434" i="8" s="1"/>
  <c r="I435" i="8"/>
  <c r="J435" i="8" s="1"/>
  <c r="I436" i="8"/>
  <c r="J436" i="8" s="1"/>
  <c r="I437" i="8"/>
  <c r="J437" i="8" s="1"/>
  <c r="I438" i="8"/>
  <c r="J438" i="8" s="1"/>
  <c r="I439" i="8"/>
  <c r="J439" i="8" s="1"/>
  <c r="I440" i="8"/>
  <c r="J440" i="8" s="1"/>
  <c r="I441" i="8"/>
  <c r="J441" i="8" s="1"/>
  <c r="I442" i="8"/>
  <c r="J442" i="8" s="1"/>
  <c r="I443" i="8"/>
  <c r="J443" i="8" s="1"/>
  <c r="I444" i="8"/>
  <c r="J444" i="8" s="1"/>
  <c r="I445" i="8"/>
  <c r="J445" i="8" s="1"/>
  <c r="I446" i="8"/>
  <c r="J446" i="8" s="1"/>
  <c r="I447" i="8"/>
  <c r="J447" i="8" s="1"/>
  <c r="I448" i="8"/>
  <c r="J448" i="8" s="1"/>
  <c r="I449" i="8"/>
  <c r="J449" i="8" s="1"/>
  <c r="I450" i="8"/>
  <c r="J450" i="8" s="1"/>
  <c r="I451" i="8"/>
  <c r="J451" i="8" s="1"/>
  <c r="I452" i="8"/>
  <c r="J452" i="8" s="1"/>
  <c r="I453" i="8"/>
  <c r="J453" i="8" s="1"/>
  <c r="I454" i="8"/>
  <c r="J454" i="8" s="1"/>
  <c r="I455" i="8"/>
  <c r="J455" i="8" s="1"/>
  <c r="I456" i="8"/>
  <c r="J456" i="8" s="1"/>
  <c r="I457" i="8"/>
  <c r="J457" i="8" s="1"/>
  <c r="I458" i="8"/>
  <c r="J458" i="8" s="1"/>
  <c r="I459" i="8"/>
  <c r="J459" i="8" s="1"/>
  <c r="I460" i="8"/>
  <c r="J460" i="8" s="1"/>
  <c r="I461" i="8"/>
  <c r="J461" i="8" s="1"/>
  <c r="I462" i="8"/>
  <c r="J462" i="8" s="1"/>
  <c r="I463" i="8"/>
  <c r="J463" i="8" s="1"/>
  <c r="I464" i="8"/>
  <c r="J464" i="8" s="1"/>
  <c r="I465" i="8"/>
  <c r="J465" i="8" s="1"/>
  <c r="I466" i="8"/>
  <c r="J466" i="8" s="1"/>
  <c r="I467" i="8"/>
  <c r="J467" i="8" s="1"/>
  <c r="I468" i="8"/>
  <c r="J468" i="8" s="1"/>
  <c r="I469" i="8"/>
  <c r="J469" i="8" s="1"/>
  <c r="I470" i="8"/>
  <c r="J470" i="8" s="1"/>
  <c r="I471" i="8"/>
  <c r="J471" i="8" s="1"/>
  <c r="I472" i="8"/>
  <c r="J472" i="8" s="1"/>
  <c r="I473" i="8"/>
  <c r="J473" i="8" s="1"/>
  <c r="I474" i="8"/>
  <c r="J474" i="8" s="1"/>
  <c r="I475" i="8"/>
  <c r="J475" i="8" s="1"/>
  <c r="I476" i="8"/>
  <c r="J476" i="8" s="1"/>
  <c r="I477" i="8"/>
  <c r="J477" i="8" s="1"/>
  <c r="I478" i="8"/>
  <c r="J478" i="8" s="1"/>
  <c r="I479" i="8"/>
  <c r="J479" i="8" s="1"/>
  <c r="I480" i="8"/>
  <c r="J480" i="8" s="1"/>
  <c r="I481" i="8"/>
  <c r="J481" i="8" s="1"/>
  <c r="I482" i="8"/>
  <c r="J482" i="8" s="1"/>
  <c r="I483" i="8"/>
  <c r="J483" i="8" s="1"/>
  <c r="I484" i="8"/>
  <c r="J484" i="8" s="1"/>
  <c r="I485" i="8"/>
  <c r="J485" i="8" s="1"/>
  <c r="I486" i="8"/>
  <c r="J486" i="8" s="1"/>
  <c r="I487" i="8"/>
  <c r="J487" i="8" s="1"/>
  <c r="I488" i="8"/>
  <c r="J488" i="8" s="1"/>
  <c r="I489" i="8"/>
  <c r="J489" i="8" s="1"/>
  <c r="I490" i="8"/>
  <c r="J490" i="8" s="1"/>
  <c r="I491" i="8"/>
  <c r="J491" i="8" s="1"/>
  <c r="I492" i="8"/>
  <c r="J492" i="8" s="1"/>
  <c r="I493" i="8"/>
  <c r="J493" i="8" s="1"/>
  <c r="I494" i="8"/>
  <c r="J494" i="8" s="1"/>
  <c r="I495" i="8"/>
  <c r="J495" i="8" s="1"/>
  <c r="I496" i="8"/>
  <c r="J496" i="8" s="1"/>
  <c r="I497" i="8"/>
  <c r="J497" i="8" s="1"/>
  <c r="I498" i="8"/>
  <c r="J498" i="8" s="1"/>
  <c r="I499" i="8"/>
  <c r="J499" i="8" s="1"/>
  <c r="I500" i="8"/>
  <c r="J500" i="8" s="1"/>
  <c r="I501" i="8"/>
  <c r="J501" i="8" s="1"/>
  <c r="N2" i="7"/>
  <c r="O2" i="7" s="1"/>
  <c r="N3" i="7"/>
  <c r="O3" i="7" s="1"/>
  <c r="N4" i="7"/>
  <c r="O4" i="7" s="1"/>
  <c r="N5" i="7"/>
  <c r="N6" i="7"/>
  <c r="O6" i="7" s="1"/>
  <c r="N7" i="7"/>
  <c r="O7" i="7" s="1"/>
  <c r="N8" i="7"/>
  <c r="O8" i="7" s="1"/>
  <c r="N9" i="7"/>
  <c r="O9" i="7" s="1"/>
  <c r="N10" i="7"/>
  <c r="O10" i="7" s="1"/>
  <c r="N11" i="7"/>
  <c r="O11" i="7" s="1"/>
  <c r="N12" i="7"/>
  <c r="O12" i="7" s="1"/>
  <c r="N13" i="7"/>
  <c r="O13" i="7" s="1"/>
  <c r="N14" i="7"/>
  <c r="O14" i="7" s="1"/>
  <c r="N15" i="7"/>
  <c r="O15" i="7" s="1"/>
  <c r="N16" i="7"/>
  <c r="O16" i="7" s="1"/>
  <c r="N17" i="7"/>
  <c r="N18" i="7"/>
  <c r="O18" i="7" s="1"/>
  <c r="N19" i="7"/>
  <c r="O19" i="7" s="1"/>
  <c r="N20" i="7"/>
  <c r="O20" i="7" s="1"/>
  <c r="N21" i="7"/>
  <c r="O21" i="7" s="1"/>
  <c r="N22" i="7"/>
  <c r="O22" i="7" s="1"/>
  <c r="N23" i="7"/>
  <c r="O23" i="7" s="1"/>
  <c r="N24" i="7"/>
  <c r="O24" i="7" s="1"/>
  <c r="N25" i="7"/>
  <c r="O25" i="7" s="1"/>
  <c r="N26" i="7"/>
  <c r="O26" i="7" s="1"/>
  <c r="N27" i="7"/>
  <c r="O27" i="7" s="1"/>
  <c r="N28" i="7"/>
  <c r="O28" i="7" s="1"/>
  <c r="N29" i="7"/>
  <c r="N30" i="7"/>
  <c r="O30" i="7" s="1"/>
  <c r="N31" i="7"/>
  <c r="O31" i="7" s="1"/>
  <c r="N32" i="7"/>
  <c r="O32" i="7" s="1"/>
  <c r="N33" i="7"/>
  <c r="O33" i="7" s="1"/>
  <c r="N34" i="7"/>
  <c r="O34" i="7" s="1"/>
  <c r="N35" i="7"/>
  <c r="O35" i="7" s="1"/>
  <c r="N36" i="7"/>
  <c r="O36" i="7" s="1"/>
  <c r="N37" i="7"/>
  <c r="O37" i="7" s="1"/>
  <c r="N38" i="7"/>
  <c r="O38" i="7" s="1"/>
  <c r="N39" i="7"/>
  <c r="O39" i="7" s="1"/>
  <c r="N40" i="7"/>
  <c r="O40" i="7" s="1"/>
  <c r="N41" i="7"/>
  <c r="N42" i="7"/>
  <c r="O42" i="7" s="1"/>
  <c r="N43" i="7"/>
  <c r="O43" i="7" s="1"/>
  <c r="N44" i="7"/>
  <c r="O44" i="7" s="1"/>
  <c r="N45" i="7"/>
  <c r="O45" i="7" s="1"/>
  <c r="N46" i="7"/>
  <c r="O46" i="7" s="1"/>
  <c r="N47" i="7"/>
  <c r="O47" i="7" s="1"/>
  <c r="N48" i="7"/>
  <c r="O48" i="7" s="1"/>
  <c r="N49" i="7"/>
  <c r="O49" i="7" s="1"/>
  <c r="N50" i="7"/>
  <c r="O50" i="7" s="1"/>
  <c r="N51" i="7"/>
  <c r="O51" i="7" s="1"/>
  <c r="N52" i="7"/>
  <c r="O52" i="7" s="1"/>
  <c r="N53" i="7"/>
  <c r="N54" i="7"/>
  <c r="O54" i="7" s="1"/>
  <c r="N55" i="7"/>
  <c r="O55" i="7" s="1"/>
  <c r="N56" i="7"/>
  <c r="O56" i="7" s="1"/>
  <c r="N57" i="7"/>
  <c r="O57" i="7" s="1"/>
  <c r="N58" i="7"/>
  <c r="O58" i="7" s="1"/>
  <c r="N59" i="7"/>
  <c r="O59" i="7" s="1"/>
  <c r="N60" i="7"/>
  <c r="O60" i="7" s="1"/>
  <c r="N61" i="7"/>
  <c r="O61" i="7" s="1"/>
  <c r="N62" i="7"/>
  <c r="O62" i="7" s="1"/>
  <c r="N63" i="7"/>
  <c r="O63" i="7" s="1"/>
  <c r="N64" i="7"/>
  <c r="O64" i="7" s="1"/>
  <c r="N65" i="7"/>
  <c r="N66" i="7"/>
  <c r="O66" i="7" s="1"/>
  <c r="N67" i="7"/>
  <c r="O67" i="7" s="1"/>
  <c r="N68" i="7"/>
  <c r="O68" i="7" s="1"/>
  <c r="N69" i="7"/>
  <c r="O69" i="7" s="1"/>
  <c r="N70" i="7"/>
  <c r="O70" i="7" s="1"/>
  <c r="N71" i="7"/>
  <c r="O71" i="7" s="1"/>
  <c r="N72" i="7"/>
  <c r="O72" i="7" s="1"/>
  <c r="N73" i="7"/>
  <c r="O73" i="7" s="1"/>
  <c r="N74" i="7"/>
  <c r="O74" i="7" s="1"/>
  <c r="N75" i="7"/>
  <c r="O75" i="7" s="1"/>
  <c r="N76" i="7"/>
  <c r="O76" i="7" s="1"/>
  <c r="N77" i="7"/>
  <c r="N78" i="7"/>
  <c r="O78" i="7" s="1"/>
  <c r="N79" i="7"/>
  <c r="O79" i="7" s="1"/>
  <c r="N80" i="7"/>
  <c r="O80" i="7" s="1"/>
  <c r="N81" i="7"/>
  <c r="O81" i="7" s="1"/>
  <c r="N82" i="7"/>
  <c r="O82" i="7" s="1"/>
  <c r="N83" i="7"/>
  <c r="O83" i="7" s="1"/>
  <c r="N84" i="7"/>
  <c r="O84" i="7" s="1"/>
  <c r="N85" i="7"/>
  <c r="O85" i="7" s="1"/>
  <c r="N86" i="7"/>
  <c r="O86" i="7" s="1"/>
  <c r="N87" i="7"/>
  <c r="O87" i="7" s="1"/>
  <c r="N88" i="7"/>
  <c r="O88" i="7" s="1"/>
  <c r="N89" i="7"/>
  <c r="N90" i="7"/>
  <c r="O90" i="7" s="1"/>
  <c r="N91" i="7"/>
  <c r="O91" i="7" s="1"/>
  <c r="N92" i="7"/>
  <c r="O92" i="7" s="1"/>
  <c r="N93" i="7"/>
  <c r="O93" i="7" s="1"/>
  <c r="N94" i="7"/>
  <c r="O94" i="7" s="1"/>
  <c r="N95" i="7"/>
  <c r="O95" i="7" s="1"/>
  <c r="N96" i="7"/>
  <c r="O96" i="7" s="1"/>
  <c r="N97" i="7"/>
  <c r="O97" i="7" s="1"/>
  <c r="N98" i="7"/>
  <c r="O98" i="7" s="1"/>
  <c r="N99" i="7"/>
  <c r="O99" i="7" s="1"/>
  <c r="N100" i="7"/>
  <c r="O100" i="7" s="1"/>
  <c r="N101" i="7"/>
  <c r="N102" i="7"/>
  <c r="O102" i="7" s="1"/>
  <c r="N103" i="7"/>
  <c r="O103" i="7" s="1"/>
  <c r="N104" i="7"/>
  <c r="O104" i="7" s="1"/>
  <c r="N105" i="7"/>
  <c r="O105" i="7" s="1"/>
  <c r="N106" i="7"/>
  <c r="O106" i="7" s="1"/>
  <c r="N107" i="7"/>
  <c r="O107" i="7" s="1"/>
  <c r="N108" i="7"/>
  <c r="O108" i="7" s="1"/>
  <c r="N109" i="7"/>
  <c r="O109" i="7" s="1"/>
  <c r="N110" i="7"/>
  <c r="O110" i="7" s="1"/>
  <c r="N111" i="7"/>
  <c r="O111" i="7" s="1"/>
  <c r="N112" i="7"/>
  <c r="O112" i="7" s="1"/>
  <c r="N113" i="7"/>
  <c r="N114" i="7"/>
  <c r="O114" i="7" s="1"/>
  <c r="N115" i="7"/>
  <c r="O115" i="7" s="1"/>
  <c r="N116" i="7"/>
  <c r="O116" i="7" s="1"/>
  <c r="N117" i="7"/>
  <c r="O117" i="7" s="1"/>
  <c r="N118" i="7"/>
  <c r="O118" i="7" s="1"/>
  <c r="N119" i="7"/>
  <c r="O119" i="7" s="1"/>
  <c r="N120" i="7"/>
  <c r="O120" i="7" s="1"/>
  <c r="N121" i="7"/>
  <c r="O121" i="7" s="1"/>
  <c r="N122" i="7"/>
  <c r="O122" i="7" s="1"/>
  <c r="N123" i="7"/>
  <c r="O123" i="7" s="1"/>
  <c r="N124" i="7"/>
  <c r="O124" i="7" s="1"/>
  <c r="N125" i="7"/>
  <c r="N126" i="7"/>
  <c r="O126" i="7" s="1"/>
  <c r="N127" i="7"/>
  <c r="O127" i="7" s="1"/>
  <c r="N128" i="7"/>
  <c r="O128" i="7" s="1"/>
  <c r="N129" i="7"/>
  <c r="O129" i="7" s="1"/>
  <c r="N130" i="7"/>
  <c r="O130" i="7" s="1"/>
  <c r="N131" i="7"/>
  <c r="O131" i="7" s="1"/>
  <c r="N132" i="7"/>
  <c r="O132" i="7" s="1"/>
  <c r="N133" i="7"/>
  <c r="O133" i="7" s="1"/>
  <c r="N134" i="7"/>
  <c r="O134" i="7" s="1"/>
  <c r="N135" i="7"/>
  <c r="O135" i="7" s="1"/>
  <c r="N136" i="7"/>
  <c r="O136" i="7" s="1"/>
  <c r="N137" i="7"/>
  <c r="N138" i="7"/>
  <c r="O138" i="7" s="1"/>
  <c r="N139" i="7"/>
  <c r="O139" i="7" s="1"/>
  <c r="N140" i="7"/>
  <c r="O140" i="7" s="1"/>
  <c r="N141" i="7"/>
  <c r="O141" i="7" s="1"/>
  <c r="N142" i="7"/>
  <c r="O142" i="7" s="1"/>
  <c r="N143" i="7"/>
  <c r="O143" i="7" s="1"/>
  <c r="N144" i="7"/>
  <c r="O144" i="7" s="1"/>
  <c r="N145" i="7"/>
  <c r="O145" i="7" s="1"/>
  <c r="N146" i="7"/>
  <c r="O146" i="7" s="1"/>
  <c r="N147" i="7"/>
  <c r="O147" i="7" s="1"/>
  <c r="N148" i="7"/>
  <c r="O148" i="7" s="1"/>
  <c r="N149" i="7"/>
  <c r="N150" i="7"/>
  <c r="O150" i="7" s="1"/>
  <c r="N151" i="7"/>
  <c r="O151" i="7" s="1"/>
  <c r="N152" i="7"/>
  <c r="O152" i="7" s="1"/>
  <c r="N153" i="7"/>
  <c r="O153" i="7" s="1"/>
  <c r="N154" i="7"/>
  <c r="O154" i="7" s="1"/>
  <c r="N155" i="7"/>
  <c r="O155" i="7" s="1"/>
  <c r="N156" i="7"/>
  <c r="O156" i="7" s="1"/>
  <c r="N157" i="7"/>
  <c r="O157" i="7" s="1"/>
  <c r="N158" i="7"/>
  <c r="O158" i="7" s="1"/>
  <c r="N159" i="7"/>
  <c r="O159" i="7" s="1"/>
  <c r="N160" i="7"/>
  <c r="O160" i="7" s="1"/>
  <c r="N161" i="7"/>
  <c r="N162" i="7"/>
  <c r="O162" i="7" s="1"/>
  <c r="N163" i="7"/>
  <c r="O163" i="7" s="1"/>
  <c r="N164" i="7"/>
  <c r="O164" i="7" s="1"/>
  <c r="N165" i="7"/>
  <c r="O165" i="7" s="1"/>
  <c r="N166" i="7"/>
  <c r="O166" i="7" s="1"/>
  <c r="N167" i="7"/>
  <c r="O167" i="7" s="1"/>
  <c r="N168" i="7"/>
  <c r="O168" i="7" s="1"/>
  <c r="N169" i="7"/>
  <c r="O169" i="7" s="1"/>
  <c r="N170" i="7"/>
  <c r="O170" i="7" s="1"/>
  <c r="N171" i="7"/>
  <c r="O171" i="7" s="1"/>
  <c r="N172" i="7"/>
  <c r="O172" i="7" s="1"/>
  <c r="N173" i="7"/>
  <c r="N174" i="7"/>
  <c r="O174" i="7" s="1"/>
  <c r="N175" i="7"/>
  <c r="O175" i="7" s="1"/>
  <c r="N176" i="7"/>
  <c r="O176" i="7" s="1"/>
  <c r="N177" i="7"/>
  <c r="O177" i="7" s="1"/>
  <c r="N178" i="7"/>
  <c r="O178" i="7" s="1"/>
  <c r="N179" i="7"/>
  <c r="O179" i="7" s="1"/>
  <c r="N180" i="7"/>
  <c r="O180" i="7" s="1"/>
  <c r="N181" i="7"/>
  <c r="O181" i="7" s="1"/>
  <c r="N182" i="7"/>
  <c r="O182" i="7" s="1"/>
  <c r="N183" i="7"/>
  <c r="O183" i="7" s="1"/>
  <c r="N184" i="7"/>
  <c r="O184" i="7" s="1"/>
  <c r="N185" i="7"/>
  <c r="N186" i="7"/>
  <c r="O186" i="7" s="1"/>
  <c r="N187" i="7"/>
  <c r="O187" i="7" s="1"/>
  <c r="N188" i="7"/>
  <c r="O188" i="7" s="1"/>
  <c r="N189" i="7"/>
  <c r="O189" i="7" s="1"/>
  <c r="N190" i="7"/>
  <c r="O190" i="7" s="1"/>
  <c r="N191" i="7"/>
  <c r="O191" i="7" s="1"/>
  <c r="N192" i="7"/>
  <c r="O192" i="7" s="1"/>
  <c r="N193" i="7"/>
  <c r="O193" i="7" s="1"/>
  <c r="N194" i="7"/>
  <c r="O194" i="7" s="1"/>
  <c r="N195" i="7"/>
  <c r="O195" i="7" s="1"/>
  <c r="N196" i="7"/>
  <c r="O196" i="7" s="1"/>
  <c r="N197" i="7"/>
  <c r="N198" i="7"/>
  <c r="O198" i="7" s="1"/>
  <c r="N199" i="7"/>
  <c r="O199" i="7" s="1"/>
  <c r="N200" i="7"/>
  <c r="O200" i="7" s="1"/>
  <c r="N201" i="7"/>
  <c r="O201" i="7" s="1"/>
  <c r="N202" i="7"/>
  <c r="O202" i="7" s="1"/>
  <c r="N203" i="7"/>
  <c r="O203" i="7" s="1"/>
  <c r="N204" i="7"/>
  <c r="O204" i="7" s="1"/>
  <c r="N205" i="7"/>
  <c r="O205" i="7" s="1"/>
  <c r="N206" i="7"/>
  <c r="O206" i="7" s="1"/>
  <c r="N207" i="7"/>
  <c r="O207" i="7" s="1"/>
  <c r="N208" i="7"/>
  <c r="O208" i="7" s="1"/>
  <c r="N209" i="7"/>
  <c r="N210" i="7"/>
  <c r="O210" i="7" s="1"/>
  <c r="N211" i="7"/>
  <c r="O211" i="7" s="1"/>
  <c r="N212" i="7"/>
  <c r="O212" i="7" s="1"/>
  <c r="N213" i="7"/>
  <c r="O213" i="7" s="1"/>
  <c r="N214" i="7"/>
  <c r="O214" i="7" s="1"/>
  <c r="N215" i="7"/>
  <c r="O215" i="7" s="1"/>
  <c r="N216" i="7"/>
  <c r="O216" i="7" s="1"/>
  <c r="N217" i="7"/>
  <c r="O217" i="7" s="1"/>
  <c r="N218" i="7"/>
  <c r="O218" i="7" s="1"/>
  <c r="N219" i="7"/>
  <c r="O219" i="7" s="1"/>
  <c r="N220" i="7"/>
  <c r="O220" i="7" s="1"/>
  <c r="N221" i="7"/>
  <c r="N222" i="7"/>
  <c r="O222" i="7" s="1"/>
  <c r="N223" i="7"/>
  <c r="O223" i="7" s="1"/>
  <c r="N224" i="7"/>
  <c r="O224" i="7" s="1"/>
  <c r="N225" i="7"/>
  <c r="O225" i="7" s="1"/>
  <c r="N226" i="7"/>
  <c r="O226" i="7" s="1"/>
  <c r="N227" i="7"/>
  <c r="O227" i="7" s="1"/>
  <c r="N228" i="7"/>
  <c r="O228" i="7" s="1"/>
  <c r="N229" i="7"/>
  <c r="O229" i="7" s="1"/>
  <c r="N230" i="7"/>
  <c r="O230" i="7" s="1"/>
  <c r="N231" i="7"/>
  <c r="O231" i="7" s="1"/>
  <c r="N232" i="7"/>
  <c r="O232" i="7" s="1"/>
  <c r="N233" i="7"/>
  <c r="N234" i="7"/>
  <c r="O234" i="7" s="1"/>
  <c r="N235" i="7"/>
  <c r="O235" i="7" s="1"/>
  <c r="N236" i="7"/>
  <c r="O236" i="7" s="1"/>
  <c r="N237" i="7"/>
  <c r="O237" i="7" s="1"/>
  <c r="N238" i="7"/>
  <c r="O238" i="7" s="1"/>
  <c r="N239" i="7"/>
  <c r="O239" i="7" s="1"/>
  <c r="N240" i="7"/>
  <c r="O240" i="7" s="1"/>
  <c r="N241" i="7"/>
  <c r="O241" i="7" s="1"/>
  <c r="N242" i="7"/>
  <c r="O242" i="7" s="1"/>
  <c r="N243" i="7"/>
  <c r="O243" i="7" s="1"/>
  <c r="N244" i="7"/>
  <c r="O244" i="7" s="1"/>
  <c r="N245" i="7"/>
  <c r="N246" i="7"/>
  <c r="O246" i="7" s="1"/>
  <c r="N247" i="7"/>
  <c r="O247" i="7" s="1"/>
  <c r="N248" i="7"/>
  <c r="O248" i="7" s="1"/>
  <c r="N249" i="7"/>
  <c r="O249" i="7" s="1"/>
  <c r="N250" i="7"/>
  <c r="O250" i="7" s="1"/>
  <c r="N251" i="7"/>
  <c r="O251" i="7" s="1"/>
  <c r="N252" i="7"/>
  <c r="O252" i="7" s="1"/>
  <c r="N253" i="7"/>
  <c r="O253" i="7" s="1"/>
  <c r="N254" i="7"/>
  <c r="O254" i="7" s="1"/>
  <c r="N255" i="7"/>
  <c r="O255" i="7" s="1"/>
  <c r="N256" i="7"/>
  <c r="O256" i="7" s="1"/>
  <c r="N257" i="7"/>
  <c r="N258" i="7"/>
  <c r="O258" i="7" s="1"/>
  <c r="N259" i="7"/>
  <c r="O259" i="7" s="1"/>
  <c r="N260" i="7"/>
  <c r="O260" i="7" s="1"/>
  <c r="N261" i="7"/>
  <c r="O261" i="7" s="1"/>
  <c r="N262" i="7"/>
  <c r="O262" i="7" s="1"/>
  <c r="N263" i="7"/>
  <c r="O263" i="7" s="1"/>
  <c r="N264" i="7"/>
  <c r="O264" i="7" s="1"/>
  <c r="N265" i="7"/>
  <c r="O265" i="7" s="1"/>
  <c r="N266" i="7"/>
  <c r="O266" i="7" s="1"/>
  <c r="N267" i="7"/>
  <c r="O267" i="7" s="1"/>
  <c r="N268" i="7"/>
  <c r="O268" i="7" s="1"/>
  <c r="N269" i="7"/>
  <c r="N270" i="7"/>
  <c r="O270" i="7" s="1"/>
  <c r="N271" i="7"/>
  <c r="O271" i="7" s="1"/>
  <c r="N272" i="7"/>
  <c r="O272" i="7" s="1"/>
  <c r="N273" i="7"/>
  <c r="O273" i="7" s="1"/>
  <c r="N274" i="7"/>
  <c r="O274" i="7" s="1"/>
  <c r="N275" i="7"/>
  <c r="O275" i="7" s="1"/>
  <c r="N276" i="7"/>
  <c r="O276" i="7" s="1"/>
  <c r="N277" i="7"/>
  <c r="O277" i="7" s="1"/>
  <c r="N278" i="7"/>
  <c r="O278" i="7" s="1"/>
  <c r="N279" i="7"/>
  <c r="O279" i="7" s="1"/>
  <c r="N280" i="7"/>
  <c r="O280" i="7" s="1"/>
  <c r="N281" i="7"/>
  <c r="N282" i="7"/>
  <c r="O282" i="7" s="1"/>
  <c r="N283" i="7"/>
  <c r="O283" i="7" s="1"/>
  <c r="N284" i="7"/>
  <c r="O284" i="7" s="1"/>
  <c r="N285" i="7"/>
  <c r="O285" i="7" s="1"/>
  <c r="N286" i="7"/>
  <c r="O286" i="7" s="1"/>
  <c r="N287" i="7"/>
  <c r="O287" i="7" s="1"/>
  <c r="N288" i="7"/>
  <c r="O288" i="7" s="1"/>
  <c r="N289" i="7"/>
  <c r="O289" i="7" s="1"/>
  <c r="N290" i="7"/>
  <c r="O290" i="7" s="1"/>
  <c r="N291" i="7"/>
  <c r="O291" i="7" s="1"/>
  <c r="N292" i="7"/>
  <c r="O292" i="7" s="1"/>
  <c r="N293" i="7"/>
  <c r="N294" i="7"/>
  <c r="O294" i="7" s="1"/>
  <c r="N295" i="7"/>
  <c r="O295" i="7" s="1"/>
  <c r="N296" i="7"/>
  <c r="O296" i="7" s="1"/>
  <c r="N297" i="7"/>
  <c r="O297" i="7" s="1"/>
  <c r="N298" i="7"/>
  <c r="O298" i="7" s="1"/>
  <c r="N299" i="7"/>
  <c r="O299" i="7" s="1"/>
  <c r="N300" i="7"/>
  <c r="O300" i="7" s="1"/>
  <c r="N301" i="7"/>
  <c r="O301" i="7" s="1"/>
  <c r="N302" i="7"/>
  <c r="O302" i="7" s="1"/>
  <c r="N303" i="7"/>
  <c r="O303" i="7" s="1"/>
  <c r="N304" i="7"/>
  <c r="O304" i="7" s="1"/>
  <c r="N305" i="7"/>
  <c r="N306" i="7"/>
  <c r="O306" i="7" s="1"/>
  <c r="N307" i="7"/>
  <c r="O307" i="7" s="1"/>
  <c r="N308" i="7"/>
  <c r="O308" i="7" s="1"/>
  <c r="N309" i="7"/>
  <c r="O309" i="7" s="1"/>
  <c r="N310" i="7"/>
  <c r="O310" i="7" s="1"/>
  <c r="N311" i="7"/>
  <c r="O311" i="7" s="1"/>
  <c r="N312" i="7"/>
  <c r="O312" i="7" s="1"/>
  <c r="N313" i="7"/>
  <c r="O313" i="7" s="1"/>
  <c r="N314" i="7"/>
  <c r="O314" i="7" s="1"/>
  <c r="N315" i="7"/>
  <c r="O315" i="7" s="1"/>
  <c r="N316" i="7"/>
  <c r="O316" i="7" s="1"/>
  <c r="N317" i="7"/>
  <c r="N318" i="7"/>
  <c r="O318" i="7" s="1"/>
  <c r="N319" i="7"/>
  <c r="O319" i="7" s="1"/>
  <c r="N320" i="7"/>
  <c r="O320" i="7" s="1"/>
  <c r="N321" i="7"/>
  <c r="O321" i="7" s="1"/>
  <c r="N322" i="7"/>
  <c r="O322" i="7" s="1"/>
  <c r="N323" i="7"/>
  <c r="O323" i="7" s="1"/>
  <c r="N324" i="7"/>
  <c r="O324" i="7" s="1"/>
  <c r="N325" i="7"/>
  <c r="O325" i="7" s="1"/>
  <c r="N326" i="7"/>
  <c r="O326" i="7" s="1"/>
  <c r="N327" i="7"/>
  <c r="O327" i="7" s="1"/>
  <c r="N328" i="7"/>
  <c r="O328" i="7" s="1"/>
  <c r="N329" i="7"/>
  <c r="N330" i="7"/>
  <c r="O330" i="7" s="1"/>
  <c r="N331" i="7"/>
  <c r="O331" i="7" s="1"/>
  <c r="N332" i="7"/>
  <c r="O332" i="7" s="1"/>
  <c r="N333" i="7"/>
  <c r="O333" i="7" s="1"/>
  <c r="N334" i="7"/>
  <c r="O334" i="7" s="1"/>
  <c r="N335" i="7"/>
  <c r="O335" i="7" s="1"/>
  <c r="N336" i="7"/>
  <c r="O336" i="7" s="1"/>
  <c r="N337" i="7"/>
  <c r="O337" i="7" s="1"/>
  <c r="N338" i="7"/>
  <c r="O338" i="7" s="1"/>
  <c r="N339" i="7"/>
  <c r="O339" i="7" s="1"/>
  <c r="N340" i="7"/>
  <c r="O340" i="7" s="1"/>
  <c r="N341" i="7"/>
  <c r="N342" i="7"/>
  <c r="O342" i="7" s="1"/>
  <c r="N343" i="7"/>
  <c r="O343" i="7" s="1"/>
  <c r="N344" i="7"/>
  <c r="O344" i="7" s="1"/>
  <c r="N345" i="7"/>
  <c r="O345" i="7" s="1"/>
  <c r="N346" i="7"/>
  <c r="O346" i="7" s="1"/>
  <c r="N347" i="7"/>
  <c r="O347" i="7" s="1"/>
  <c r="N348" i="7"/>
  <c r="O348" i="7" s="1"/>
  <c r="N349" i="7"/>
  <c r="O349" i="7" s="1"/>
  <c r="N350" i="7"/>
  <c r="O350" i="7" s="1"/>
  <c r="N351" i="7"/>
  <c r="O351" i="7" s="1"/>
  <c r="N352" i="7"/>
  <c r="O352" i="7" s="1"/>
  <c r="N353" i="7"/>
  <c r="N354" i="7"/>
  <c r="O354" i="7" s="1"/>
  <c r="N355" i="7"/>
  <c r="O355" i="7" s="1"/>
  <c r="N356" i="7"/>
  <c r="O356" i="7" s="1"/>
  <c r="N357" i="7"/>
  <c r="O357" i="7" s="1"/>
  <c r="N358" i="7"/>
  <c r="O358" i="7" s="1"/>
  <c r="N359" i="7"/>
  <c r="O359" i="7" s="1"/>
  <c r="N360" i="7"/>
  <c r="O360" i="7" s="1"/>
  <c r="N361" i="7"/>
  <c r="O361" i="7" s="1"/>
  <c r="N362" i="7"/>
  <c r="O362" i="7" s="1"/>
  <c r="N363" i="7"/>
  <c r="O363" i="7" s="1"/>
  <c r="N364" i="7"/>
  <c r="O364" i="7" s="1"/>
  <c r="N365" i="7"/>
  <c r="N366" i="7"/>
  <c r="O366" i="7" s="1"/>
  <c r="N367" i="7"/>
  <c r="O367" i="7" s="1"/>
  <c r="N368" i="7"/>
  <c r="O368" i="7" s="1"/>
  <c r="N369" i="7"/>
  <c r="O369" i="7" s="1"/>
  <c r="N370" i="7"/>
  <c r="O370" i="7" s="1"/>
  <c r="N371" i="7"/>
  <c r="O371" i="7" s="1"/>
  <c r="N372" i="7"/>
  <c r="O372" i="7" s="1"/>
  <c r="N373" i="7"/>
  <c r="O373" i="7" s="1"/>
  <c r="N374" i="7"/>
  <c r="O374" i="7" s="1"/>
  <c r="N375" i="7"/>
  <c r="O375" i="7" s="1"/>
  <c r="N376" i="7"/>
  <c r="O376" i="7" s="1"/>
  <c r="N377" i="7"/>
  <c r="N378" i="7"/>
  <c r="O378" i="7" s="1"/>
  <c r="N379" i="7"/>
  <c r="O379" i="7" s="1"/>
  <c r="N380" i="7"/>
  <c r="O380" i="7" s="1"/>
  <c r="N381" i="7"/>
  <c r="O381" i="7" s="1"/>
  <c r="N382" i="7"/>
  <c r="O382" i="7" s="1"/>
  <c r="N383" i="7"/>
  <c r="O383" i="7" s="1"/>
  <c r="N384" i="7"/>
  <c r="O384" i="7" s="1"/>
  <c r="N385" i="7"/>
  <c r="O385" i="7" s="1"/>
  <c r="N386" i="7"/>
  <c r="O386" i="7" s="1"/>
  <c r="N387" i="7"/>
  <c r="O387" i="7" s="1"/>
  <c r="N388" i="7"/>
  <c r="O388" i="7" s="1"/>
  <c r="N389" i="7"/>
  <c r="N390" i="7"/>
  <c r="O390" i="7" s="1"/>
  <c r="N391" i="7"/>
  <c r="O391" i="7" s="1"/>
  <c r="N392" i="7"/>
  <c r="O392" i="7" s="1"/>
  <c r="N393" i="7"/>
  <c r="O393" i="7" s="1"/>
  <c r="N394" i="7"/>
  <c r="O394" i="7" s="1"/>
  <c r="N395" i="7"/>
  <c r="O395" i="7" s="1"/>
  <c r="N396" i="7"/>
  <c r="O396" i="7" s="1"/>
  <c r="N397" i="7"/>
  <c r="O397" i="7" s="1"/>
  <c r="N398" i="7"/>
  <c r="O398" i="7" s="1"/>
  <c r="N399" i="7"/>
  <c r="O399" i="7" s="1"/>
  <c r="N400" i="7"/>
  <c r="O400" i="7" s="1"/>
  <c r="N401" i="7"/>
  <c r="N402" i="7"/>
  <c r="O402" i="7" s="1"/>
  <c r="N403" i="7"/>
  <c r="O403" i="7" s="1"/>
  <c r="N404" i="7"/>
  <c r="O404" i="7" s="1"/>
  <c r="N405" i="7"/>
  <c r="O405" i="7" s="1"/>
  <c r="N406" i="7"/>
  <c r="O406" i="7" s="1"/>
  <c r="N407" i="7"/>
  <c r="O407" i="7" s="1"/>
  <c r="N408" i="7"/>
  <c r="O408" i="7" s="1"/>
  <c r="N409" i="7"/>
  <c r="O409" i="7" s="1"/>
  <c r="N410" i="7"/>
  <c r="O410" i="7" s="1"/>
  <c r="N411" i="7"/>
  <c r="O411" i="7" s="1"/>
  <c r="N412" i="7"/>
  <c r="O412" i="7" s="1"/>
  <c r="N413" i="7"/>
  <c r="N414" i="7"/>
  <c r="O414" i="7" s="1"/>
  <c r="N415" i="7"/>
  <c r="O415" i="7" s="1"/>
  <c r="N416" i="7"/>
  <c r="O416" i="7" s="1"/>
  <c r="N417" i="7"/>
  <c r="O417" i="7" s="1"/>
  <c r="N418" i="7"/>
  <c r="O418" i="7" s="1"/>
  <c r="N419" i="7"/>
  <c r="O419" i="7" s="1"/>
  <c r="N420" i="7"/>
  <c r="O420" i="7" s="1"/>
  <c r="N421" i="7"/>
  <c r="O421" i="7" s="1"/>
  <c r="N422" i="7"/>
  <c r="O422" i="7" s="1"/>
  <c r="N423" i="7"/>
  <c r="O423" i="7" s="1"/>
  <c r="N424" i="7"/>
  <c r="O424" i="7" s="1"/>
  <c r="N425" i="7"/>
  <c r="N426" i="7"/>
  <c r="O426" i="7" s="1"/>
  <c r="N427" i="7"/>
  <c r="O427" i="7" s="1"/>
  <c r="N428" i="7"/>
  <c r="O428" i="7" s="1"/>
  <c r="N429" i="7"/>
  <c r="O429" i="7" s="1"/>
  <c r="N430" i="7"/>
  <c r="O430" i="7" s="1"/>
  <c r="N431" i="7"/>
  <c r="O431" i="7" s="1"/>
  <c r="N432" i="7"/>
  <c r="O432" i="7" s="1"/>
  <c r="N433" i="7"/>
  <c r="O433" i="7" s="1"/>
  <c r="N434" i="7"/>
  <c r="O434" i="7" s="1"/>
  <c r="N435" i="7"/>
  <c r="O435" i="7" s="1"/>
  <c r="N436" i="7"/>
  <c r="O436" i="7" s="1"/>
  <c r="N437" i="7"/>
  <c r="N438" i="7"/>
  <c r="O438" i="7" s="1"/>
  <c r="N439" i="7"/>
  <c r="O439" i="7" s="1"/>
  <c r="N440" i="7"/>
  <c r="O440" i="7" s="1"/>
  <c r="N441" i="7"/>
  <c r="O441" i="7" s="1"/>
  <c r="N442" i="7"/>
  <c r="O442" i="7" s="1"/>
  <c r="N443" i="7"/>
  <c r="O443" i="7" s="1"/>
  <c r="N444" i="7"/>
  <c r="O444" i="7" s="1"/>
  <c r="N445" i="7"/>
  <c r="O445" i="7" s="1"/>
  <c r="N446" i="7"/>
  <c r="O446" i="7" s="1"/>
  <c r="N447" i="7"/>
  <c r="O447" i="7" s="1"/>
  <c r="N448" i="7"/>
  <c r="O448" i="7" s="1"/>
  <c r="N449" i="7"/>
  <c r="N450" i="7"/>
  <c r="O450" i="7" s="1"/>
  <c r="N451" i="7"/>
  <c r="O451" i="7" s="1"/>
  <c r="N452" i="7"/>
  <c r="O452" i="7" s="1"/>
  <c r="N453" i="7"/>
  <c r="O453" i="7" s="1"/>
  <c r="N454" i="7"/>
  <c r="O454" i="7" s="1"/>
  <c r="N455" i="7"/>
  <c r="O455" i="7" s="1"/>
  <c r="N456" i="7"/>
  <c r="O456" i="7" s="1"/>
  <c r="N457" i="7"/>
  <c r="O457" i="7" s="1"/>
  <c r="N458" i="7"/>
  <c r="O458" i="7" s="1"/>
  <c r="N459" i="7"/>
  <c r="O459" i="7" s="1"/>
  <c r="N460" i="7"/>
  <c r="O460" i="7" s="1"/>
  <c r="N461" i="7"/>
  <c r="N462" i="7"/>
  <c r="O462" i="7" s="1"/>
  <c r="N463" i="7"/>
  <c r="O463" i="7" s="1"/>
  <c r="N464" i="7"/>
  <c r="O464" i="7" s="1"/>
  <c r="N465" i="7"/>
  <c r="O465" i="7" s="1"/>
  <c r="N466" i="7"/>
  <c r="O466" i="7" s="1"/>
  <c r="N467" i="7"/>
  <c r="O467" i="7" s="1"/>
  <c r="N468" i="7"/>
  <c r="O468" i="7" s="1"/>
  <c r="N469" i="7"/>
  <c r="O469" i="7" s="1"/>
  <c r="N470" i="7"/>
  <c r="O470" i="7" s="1"/>
  <c r="N471" i="7"/>
  <c r="O471" i="7" s="1"/>
  <c r="N472" i="7"/>
  <c r="O472" i="7" s="1"/>
  <c r="N473" i="7"/>
  <c r="N474" i="7"/>
  <c r="O474" i="7" s="1"/>
  <c r="N475" i="7"/>
  <c r="O475" i="7" s="1"/>
  <c r="N476" i="7"/>
  <c r="O476" i="7" s="1"/>
  <c r="N477" i="7"/>
  <c r="O477" i="7" s="1"/>
  <c r="N478" i="7"/>
  <c r="O478" i="7" s="1"/>
  <c r="N479" i="7"/>
  <c r="O479" i="7" s="1"/>
  <c r="N480" i="7"/>
  <c r="O480" i="7" s="1"/>
  <c r="N481" i="7"/>
  <c r="O481" i="7" s="1"/>
  <c r="N482" i="7"/>
  <c r="O482" i="7" s="1"/>
  <c r="N483" i="7"/>
  <c r="O483" i="7" s="1"/>
  <c r="N484" i="7"/>
  <c r="O484" i="7" s="1"/>
  <c r="N485" i="7"/>
  <c r="N486" i="7"/>
  <c r="O486" i="7" s="1"/>
  <c r="N487" i="7"/>
  <c r="O487" i="7" s="1"/>
  <c r="N488" i="7"/>
  <c r="O488" i="7" s="1"/>
  <c r="N489" i="7"/>
  <c r="O489" i="7" s="1"/>
  <c r="N490" i="7"/>
  <c r="O490" i="7" s="1"/>
  <c r="N491" i="7"/>
  <c r="O491" i="7" s="1"/>
  <c r="N492" i="7"/>
  <c r="O492" i="7" s="1"/>
  <c r="N493" i="7"/>
  <c r="O493" i="7" s="1"/>
  <c r="N494" i="7"/>
  <c r="O494" i="7" s="1"/>
  <c r="N495" i="7"/>
  <c r="O495" i="7" s="1"/>
  <c r="N496" i="7"/>
  <c r="O496" i="7" s="1"/>
  <c r="N497" i="7"/>
  <c r="N498" i="7"/>
  <c r="O498" i="7" s="1"/>
  <c r="N499" i="7"/>
  <c r="O499" i="7" s="1"/>
  <c r="N500" i="7"/>
  <c r="O500" i="7" s="1"/>
  <c r="J2" i="6"/>
  <c r="J3" i="6"/>
  <c r="K3" i="6" s="1"/>
  <c r="J4" i="6"/>
  <c r="K4" i="6" s="1"/>
  <c r="J5" i="6"/>
  <c r="K5" i="6" s="1"/>
  <c r="J6" i="6"/>
  <c r="K6" i="6" s="1"/>
  <c r="J7" i="6"/>
  <c r="J8" i="6"/>
  <c r="K8" i="6" s="1"/>
  <c r="J9" i="6"/>
  <c r="K9" i="6" s="1"/>
  <c r="J10" i="6"/>
  <c r="K10" i="6" s="1"/>
  <c r="J11" i="6"/>
  <c r="K11" i="6" s="1"/>
  <c r="J12" i="6"/>
  <c r="K12" i="6" s="1"/>
  <c r="J13" i="6"/>
  <c r="K13" i="6" s="1"/>
  <c r="J14" i="6"/>
  <c r="J15" i="6"/>
  <c r="K15" i="6" s="1"/>
  <c r="J16" i="6"/>
  <c r="K16" i="6" s="1"/>
  <c r="J17" i="6"/>
  <c r="K17" i="6" s="1"/>
  <c r="J18" i="6"/>
  <c r="K18" i="6" s="1"/>
  <c r="J19" i="6"/>
  <c r="J20" i="6"/>
  <c r="K20" i="6" s="1"/>
  <c r="J21" i="6"/>
  <c r="K21" i="6" s="1"/>
  <c r="J22" i="6"/>
  <c r="K22" i="6" s="1"/>
  <c r="J23" i="6"/>
  <c r="K23" i="6" s="1"/>
  <c r="J24" i="6"/>
  <c r="K24" i="6" s="1"/>
  <c r="J25" i="6"/>
  <c r="K25" i="6" s="1"/>
  <c r="J26" i="6"/>
  <c r="J27" i="6"/>
  <c r="K27" i="6" s="1"/>
  <c r="J28" i="6"/>
  <c r="K28" i="6" s="1"/>
  <c r="J29" i="6"/>
  <c r="K29" i="6" s="1"/>
  <c r="J30" i="6"/>
  <c r="K30" i="6" s="1"/>
  <c r="J31" i="6"/>
  <c r="J32" i="6"/>
  <c r="K32" i="6" s="1"/>
  <c r="J33" i="6"/>
  <c r="K33" i="6" s="1"/>
  <c r="J34" i="6"/>
  <c r="K34" i="6" s="1"/>
  <c r="J35" i="6"/>
  <c r="K35" i="6" s="1"/>
  <c r="J36" i="6"/>
  <c r="K36" i="6" s="1"/>
  <c r="J37" i="6"/>
  <c r="K37" i="6" s="1"/>
  <c r="J38" i="6"/>
  <c r="J39" i="6"/>
  <c r="K39" i="6" s="1"/>
  <c r="J40" i="6"/>
  <c r="K40" i="6" s="1"/>
  <c r="J41" i="6"/>
  <c r="K41" i="6" s="1"/>
  <c r="J42" i="6"/>
  <c r="K42" i="6" s="1"/>
  <c r="J43" i="6"/>
  <c r="J44" i="6"/>
  <c r="K44" i="6" s="1"/>
  <c r="J45" i="6"/>
  <c r="K45" i="6" s="1"/>
  <c r="J46" i="6"/>
  <c r="K46" i="6" s="1"/>
  <c r="J47" i="6"/>
  <c r="K47" i="6" s="1"/>
  <c r="J48" i="6"/>
  <c r="K48" i="6" s="1"/>
  <c r="J49" i="6"/>
  <c r="K49" i="6" s="1"/>
  <c r="J50" i="6"/>
  <c r="J51" i="6"/>
  <c r="K51" i="6" s="1"/>
  <c r="J52" i="6"/>
  <c r="K52" i="6" s="1"/>
  <c r="J53" i="6"/>
  <c r="K53" i="6" s="1"/>
  <c r="J54" i="6"/>
  <c r="K54" i="6" s="1"/>
  <c r="J55" i="6"/>
  <c r="J56" i="6"/>
  <c r="K56" i="6" s="1"/>
  <c r="J57" i="6"/>
  <c r="K57" i="6" s="1"/>
  <c r="J58" i="6"/>
  <c r="K58" i="6" s="1"/>
  <c r="J59" i="6"/>
  <c r="K59" i="6" s="1"/>
  <c r="J60" i="6"/>
  <c r="K60" i="6" s="1"/>
  <c r="J61" i="6"/>
  <c r="K61" i="6" s="1"/>
  <c r="J62" i="6"/>
  <c r="J63" i="6"/>
  <c r="K63" i="6" s="1"/>
  <c r="J64" i="6"/>
  <c r="K64" i="6" s="1"/>
  <c r="J65" i="6"/>
  <c r="K65" i="6" s="1"/>
  <c r="J66" i="6"/>
  <c r="K66" i="6" s="1"/>
  <c r="J67" i="6"/>
  <c r="J68" i="6"/>
  <c r="K68" i="6" s="1"/>
  <c r="J69" i="6"/>
  <c r="K69" i="6" s="1"/>
  <c r="J70" i="6"/>
  <c r="K70" i="6" s="1"/>
  <c r="J71" i="6"/>
  <c r="K71" i="6" s="1"/>
  <c r="J72" i="6"/>
  <c r="K72" i="6" s="1"/>
  <c r="J73" i="6"/>
  <c r="K73" i="6" s="1"/>
  <c r="J74" i="6"/>
  <c r="J75" i="6"/>
  <c r="K75" i="6" s="1"/>
  <c r="J76" i="6"/>
  <c r="K76" i="6" s="1"/>
  <c r="J77" i="6"/>
  <c r="K77" i="6" s="1"/>
  <c r="J78" i="6"/>
  <c r="K78" i="6" s="1"/>
  <c r="J79" i="6"/>
  <c r="J80" i="6"/>
  <c r="K80" i="6" s="1"/>
  <c r="J81" i="6"/>
  <c r="K81" i="6" s="1"/>
  <c r="J82" i="6"/>
  <c r="K82" i="6" s="1"/>
  <c r="J83" i="6"/>
  <c r="K83" i="6" s="1"/>
  <c r="J84" i="6"/>
  <c r="K84" i="6" s="1"/>
  <c r="J85" i="6"/>
  <c r="K85" i="6" s="1"/>
  <c r="J86" i="6"/>
  <c r="J87" i="6"/>
  <c r="K87" i="6" s="1"/>
  <c r="J88" i="6"/>
  <c r="K88" i="6" s="1"/>
  <c r="J89" i="6"/>
  <c r="K89" i="6" s="1"/>
  <c r="J90" i="6"/>
  <c r="K90" i="6" s="1"/>
  <c r="J91" i="6"/>
  <c r="J92" i="6"/>
  <c r="K92" i="6" s="1"/>
  <c r="J93" i="6"/>
  <c r="K93" i="6" s="1"/>
  <c r="J94" i="6"/>
  <c r="K94" i="6" s="1"/>
  <c r="J95" i="6"/>
  <c r="K95" i="6" s="1"/>
  <c r="J96" i="6"/>
  <c r="K96" i="6" s="1"/>
  <c r="J97" i="6"/>
  <c r="K97" i="6" s="1"/>
  <c r="J98" i="6"/>
  <c r="J99" i="6"/>
  <c r="K99" i="6" s="1"/>
  <c r="J100" i="6"/>
  <c r="K100" i="6" s="1"/>
  <c r="J101" i="6"/>
  <c r="K101" i="6" s="1"/>
  <c r="J102" i="6"/>
  <c r="K102" i="6" s="1"/>
  <c r="J103" i="6"/>
  <c r="J104" i="6"/>
  <c r="K104" i="6" s="1"/>
  <c r="J105" i="6"/>
  <c r="K105" i="6" s="1"/>
  <c r="J106" i="6"/>
  <c r="K106" i="6" s="1"/>
  <c r="J107" i="6"/>
  <c r="K107" i="6" s="1"/>
  <c r="J108" i="6"/>
  <c r="K108" i="6" s="1"/>
  <c r="J109" i="6"/>
  <c r="K109" i="6" s="1"/>
  <c r="J110" i="6"/>
  <c r="J111" i="6"/>
  <c r="K111" i="6" s="1"/>
  <c r="J112" i="6"/>
  <c r="K112" i="6" s="1"/>
  <c r="J113" i="6"/>
  <c r="K113" i="6" s="1"/>
  <c r="J114" i="6"/>
  <c r="K114" i="6" s="1"/>
  <c r="J115" i="6"/>
  <c r="J116" i="6"/>
  <c r="K116" i="6" s="1"/>
  <c r="J117" i="6"/>
  <c r="K117" i="6" s="1"/>
  <c r="J118" i="6"/>
  <c r="K118" i="6" s="1"/>
  <c r="J119" i="6"/>
  <c r="K119" i="6" s="1"/>
  <c r="J120" i="6"/>
  <c r="K120" i="6" s="1"/>
  <c r="J121" i="6"/>
  <c r="K121" i="6" s="1"/>
  <c r="J122" i="6"/>
  <c r="J123" i="6"/>
  <c r="K123" i="6" s="1"/>
  <c r="J124" i="6"/>
  <c r="K124" i="6" s="1"/>
  <c r="J125" i="6"/>
  <c r="K125" i="6" s="1"/>
  <c r="J126" i="6"/>
  <c r="K126" i="6" s="1"/>
  <c r="J127" i="6"/>
  <c r="J128" i="6"/>
  <c r="K128" i="6" s="1"/>
  <c r="J129" i="6"/>
  <c r="K129" i="6" s="1"/>
  <c r="J130" i="6"/>
  <c r="K130" i="6" s="1"/>
  <c r="J131" i="6"/>
  <c r="K131" i="6" s="1"/>
  <c r="J132" i="6"/>
  <c r="K132" i="6" s="1"/>
  <c r="J133" i="6"/>
  <c r="K133" i="6" s="1"/>
  <c r="J134" i="6"/>
  <c r="J135" i="6"/>
  <c r="K135" i="6" s="1"/>
  <c r="J136" i="6"/>
  <c r="K136" i="6" s="1"/>
  <c r="J137" i="6"/>
  <c r="K137" i="6" s="1"/>
  <c r="J138" i="6"/>
  <c r="K138" i="6" s="1"/>
  <c r="J139" i="6"/>
  <c r="J140" i="6"/>
  <c r="K140" i="6" s="1"/>
  <c r="J141" i="6"/>
  <c r="K141" i="6" s="1"/>
  <c r="J142" i="6"/>
  <c r="K142" i="6" s="1"/>
  <c r="J143" i="6"/>
  <c r="K143" i="6" s="1"/>
  <c r="J144" i="6"/>
  <c r="K144" i="6" s="1"/>
  <c r="J145" i="6"/>
  <c r="K145" i="6" s="1"/>
  <c r="J146" i="6"/>
  <c r="J147" i="6"/>
  <c r="K147" i="6" s="1"/>
  <c r="J148" i="6"/>
  <c r="K148" i="6" s="1"/>
  <c r="J149" i="6"/>
  <c r="K149" i="6" s="1"/>
  <c r="J150" i="6"/>
  <c r="K150" i="6" s="1"/>
  <c r="J151" i="6"/>
  <c r="J152" i="6"/>
  <c r="K152" i="6" s="1"/>
  <c r="J153" i="6"/>
  <c r="K153" i="6" s="1"/>
  <c r="J154" i="6"/>
  <c r="K154" i="6" s="1"/>
  <c r="J155" i="6"/>
  <c r="K155" i="6" s="1"/>
  <c r="J156" i="6"/>
  <c r="K156" i="6" s="1"/>
  <c r="J157" i="6"/>
  <c r="K157" i="6" s="1"/>
  <c r="J158" i="6"/>
  <c r="J159" i="6"/>
  <c r="K159" i="6" s="1"/>
  <c r="J160" i="6"/>
  <c r="K160" i="6" s="1"/>
  <c r="J161" i="6"/>
  <c r="K161" i="6" s="1"/>
  <c r="J162" i="6"/>
  <c r="K162" i="6" s="1"/>
  <c r="J163" i="6"/>
  <c r="J164" i="6"/>
  <c r="K164" i="6" s="1"/>
  <c r="J165" i="6"/>
  <c r="K165" i="6" s="1"/>
  <c r="J166" i="6"/>
  <c r="K166" i="6" s="1"/>
  <c r="J167" i="6"/>
  <c r="K167" i="6" s="1"/>
  <c r="J168" i="6"/>
  <c r="K168" i="6" s="1"/>
  <c r="J169" i="6"/>
  <c r="K169" i="6" s="1"/>
  <c r="J170" i="6"/>
  <c r="J171" i="6"/>
  <c r="K171" i="6" s="1"/>
  <c r="J172" i="6"/>
  <c r="K172" i="6" s="1"/>
  <c r="J173" i="6"/>
  <c r="K173" i="6" s="1"/>
  <c r="J174" i="6"/>
  <c r="K174" i="6" s="1"/>
  <c r="J175" i="6"/>
  <c r="J176" i="6"/>
  <c r="K176" i="6" s="1"/>
  <c r="J177" i="6"/>
  <c r="K177" i="6" s="1"/>
  <c r="J178" i="6"/>
  <c r="K178" i="6" s="1"/>
  <c r="J179" i="6"/>
  <c r="K179" i="6" s="1"/>
  <c r="J180" i="6"/>
  <c r="K180" i="6" s="1"/>
  <c r="J181" i="6"/>
  <c r="K181" i="6" s="1"/>
  <c r="J182" i="6"/>
  <c r="J183" i="6"/>
  <c r="K183" i="6" s="1"/>
  <c r="J184" i="6"/>
  <c r="K184" i="6" s="1"/>
  <c r="J185" i="6"/>
  <c r="K185" i="6" s="1"/>
  <c r="J186" i="6"/>
  <c r="K186" i="6" s="1"/>
  <c r="J187" i="6"/>
  <c r="J188" i="6"/>
  <c r="K188" i="6" s="1"/>
  <c r="J189" i="6"/>
  <c r="K189" i="6" s="1"/>
  <c r="J190" i="6"/>
  <c r="K190" i="6" s="1"/>
  <c r="J191" i="6"/>
  <c r="K191" i="6" s="1"/>
  <c r="J192" i="6"/>
  <c r="K192" i="6" s="1"/>
  <c r="J193" i="6"/>
  <c r="K193" i="6" s="1"/>
  <c r="J194" i="6"/>
  <c r="J195" i="6"/>
  <c r="K195" i="6" s="1"/>
  <c r="J196" i="6"/>
  <c r="K196" i="6" s="1"/>
  <c r="J197" i="6"/>
  <c r="K197" i="6" s="1"/>
  <c r="J198" i="6"/>
  <c r="K198" i="6" s="1"/>
  <c r="J199" i="6"/>
  <c r="J200" i="6"/>
  <c r="K200" i="6" s="1"/>
  <c r="J201" i="6"/>
  <c r="K201" i="6" s="1"/>
  <c r="J202" i="6"/>
  <c r="K202" i="6" s="1"/>
  <c r="J203" i="6"/>
  <c r="K203" i="6" s="1"/>
  <c r="J204" i="6"/>
  <c r="K204" i="6" s="1"/>
  <c r="J205" i="6"/>
  <c r="K205" i="6" s="1"/>
  <c r="J206" i="6"/>
  <c r="J207" i="6"/>
  <c r="K207" i="6" s="1"/>
  <c r="J208" i="6"/>
  <c r="K208" i="6" s="1"/>
  <c r="J209" i="6"/>
  <c r="K209" i="6" s="1"/>
  <c r="J210" i="6"/>
  <c r="K210" i="6" s="1"/>
  <c r="J211" i="6"/>
  <c r="J212" i="6"/>
  <c r="K212" i="6" s="1"/>
  <c r="J213" i="6"/>
  <c r="K213" i="6" s="1"/>
  <c r="J214" i="6"/>
  <c r="K214" i="6" s="1"/>
  <c r="J215" i="6"/>
  <c r="K215" i="6" s="1"/>
  <c r="J216" i="6"/>
  <c r="K216" i="6" s="1"/>
  <c r="J217" i="6"/>
  <c r="K217" i="6" s="1"/>
  <c r="J218" i="6"/>
  <c r="J219" i="6"/>
  <c r="K219" i="6" s="1"/>
  <c r="J220" i="6"/>
  <c r="K220" i="6" s="1"/>
  <c r="J221" i="6"/>
  <c r="K221" i="6" s="1"/>
  <c r="J222" i="6"/>
  <c r="K222" i="6" s="1"/>
  <c r="J223" i="6"/>
  <c r="J224" i="6"/>
  <c r="K224" i="6" s="1"/>
  <c r="J225" i="6"/>
  <c r="K225" i="6" s="1"/>
  <c r="J226" i="6"/>
  <c r="K226" i="6" s="1"/>
  <c r="J227" i="6"/>
  <c r="K227" i="6" s="1"/>
  <c r="J228" i="6"/>
  <c r="K228" i="6" s="1"/>
  <c r="J229" i="6"/>
  <c r="K229" i="6" s="1"/>
  <c r="J230" i="6"/>
  <c r="J231" i="6"/>
  <c r="K231" i="6" s="1"/>
  <c r="J232" i="6"/>
  <c r="K232" i="6" s="1"/>
  <c r="J233" i="6"/>
  <c r="K233" i="6" s="1"/>
  <c r="J234" i="6"/>
  <c r="K234" i="6" s="1"/>
  <c r="J235" i="6"/>
  <c r="J236" i="6"/>
  <c r="K236" i="6" s="1"/>
  <c r="J237" i="6"/>
  <c r="K237" i="6" s="1"/>
  <c r="J238" i="6"/>
  <c r="K238" i="6" s="1"/>
  <c r="J239" i="6"/>
  <c r="K239" i="6" s="1"/>
  <c r="J240" i="6"/>
  <c r="K240" i="6" s="1"/>
  <c r="J241" i="6"/>
  <c r="K241" i="6" s="1"/>
  <c r="J242" i="6"/>
  <c r="J243" i="6"/>
  <c r="K243" i="6" s="1"/>
  <c r="J244" i="6"/>
  <c r="K244" i="6" s="1"/>
  <c r="J245" i="6"/>
  <c r="K245" i="6" s="1"/>
  <c r="J246" i="6"/>
  <c r="K246" i="6" s="1"/>
  <c r="J247" i="6"/>
  <c r="J248" i="6"/>
  <c r="K248" i="6" s="1"/>
  <c r="J249" i="6"/>
  <c r="K249" i="6" s="1"/>
  <c r="J250" i="6"/>
  <c r="K250" i="6" s="1"/>
  <c r="J251" i="6"/>
  <c r="K251" i="6" s="1"/>
  <c r="J252" i="6"/>
  <c r="K252" i="6" s="1"/>
  <c r="J253" i="6"/>
  <c r="K253" i="6" s="1"/>
  <c r="J254" i="6"/>
  <c r="J255" i="6"/>
  <c r="K255" i="6" s="1"/>
  <c r="J256" i="6"/>
  <c r="K256" i="6" s="1"/>
  <c r="J257" i="6"/>
  <c r="K257" i="6" s="1"/>
  <c r="J258" i="6"/>
  <c r="K258" i="6" s="1"/>
  <c r="J259" i="6"/>
  <c r="J260" i="6"/>
  <c r="K260" i="6" s="1"/>
  <c r="J261" i="6"/>
  <c r="K261" i="6" s="1"/>
  <c r="J262" i="6"/>
  <c r="K262" i="6" s="1"/>
  <c r="J263" i="6"/>
  <c r="K263" i="6" s="1"/>
  <c r="J264" i="6"/>
  <c r="K264" i="6" s="1"/>
  <c r="J265" i="6"/>
  <c r="K265" i="6" s="1"/>
  <c r="J266" i="6"/>
  <c r="J267" i="6"/>
  <c r="K267" i="6" s="1"/>
  <c r="J268" i="6"/>
  <c r="K268" i="6" s="1"/>
  <c r="J269" i="6"/>
  <c r="K269" i="6" s="1"/>
  <c r="J270" i="6"/>
  <c r="K270" i="6" s="1"/>
  <c r="J271" i="6"/>
  <c r="J272" i="6"/>
  <c r="K272" i="6" s="1"/>
  <c r="J273" i="6"/>
  <c r="K273" i="6" s="1"/>
  <c r="J274" i="6"/>
  <c r="K274" i="6" s="1"/>
  <c r="J275" i="6"/>
  <c r="K275" i="6" s="1"/>
  <c r="J276" i="6"/>
  <c r="K276" i="6" s="1"/>
  <c r="J277" i="6"/>
  <c r="K277" i="6" s="1"/>
  <c r="J278" i="6"/>
  <c r="J279" i="6"/>
  <c r="K279" i="6" s="1"/>
  <c r="J280" i="6"/>
  <c r="K280" i="6" s="1"/>
  <c r="J281" i="6"/>
  <c r="K281" i="6" s="1"/>
  <c r="J282" i="6"/>
  <c r="K282" i="6" s="1"/>
  <c r="J283" i="6"/>
  <c r="J284" i="6"/>
  <c r="K284" i="6" s="1"/>
  <c r="J285" i="6"/>
  <c r="K285" i="6" s="1"/>
  <c r="J286" i="6"/>
  <c r="K286" i="6" s="1"/>
  <c r="J287" i="6"/>
  <c r="K287" i="6" s="1"/>
  <c r="J288" i="6"/>
  <c r="K288" i="6" s="1"/>
  <c r="J289" i="6"/>
  <c r="K289" i="6" s="1"/>
  <c r="J290" i="6"/>
  <c r="J291" i="6"/>
  <c r="K291" i="6" s="1"/>
  <c r="J292" i="6"/>
  <c r="K292" i="6" s="1"/>
  <c r="J293" i="6"/>
  <c r="K293" i="6" s="1"/>
  <c r="J294" i="6"/>
  <c r="K294" i="6" s="1"/>
  <c r="J295" i="6"/>
  <c r="J296" i="6"/>
  <c r="K296" i="6" s="1"/>
  <c r="J297" i="6"/>
  <c r="K297" i="6" s="1"/>
  <c r="J298" i="6"/>
  <c r="K298" i="6" s="1"/>
  <c r="J299" i="6"/>
  <c r="K299" i="6" s="1"/>
  <c r="J300" i="6"/>
  <c r="K300" i="6" s="1"/>
  <c r="J301" i="6"/>
  <c r="K301" i="6" s="1"/>
  <c r="J302" i="6"/>
  <c r="J303" i="6"/>
  <c r="K303" i="6" s="1"/>
  <c r="J304" i="6"/>
  <c r="K304" i="6" s="1"/>
  <c r="J305" i="6"/>
  <c r="K305" i="6" s="1"/>
  <c r="J306" i="6"/>
  <c r="K306" i="6" s="1"/>
  <c r="J307" i="6"/>
  <c r="J308" i="6"/>
  <c r="K308" i="6" s="1"/>
  <c r="J309" i="6"/>
  <c r="K309" i="6" s="1"/>
  <c r="J310" i="6"/>
  <c r="K310" i="6" s="1"/>
  <c r="J311" i="6"/>
  <c r="K311" i="6" s="1"/>
  <c r="J312" i="6"/>
  <c r="K312" i="6" s="1"/>
  <c r="J313" i="6"/>
  <c r="K313" i="6" s="1"/>
  <c r="J314" i="6"/>
  <c r="J315" i="6"/>
  <c r="K315" i="6" s="1"/>
  <c r="J316" i="6"/>
  <c r="K316" i="6" s="1"/>
  <c r="J317" i="6"/>
  <c r="K317" i="6" s="1"/>
  <c r="J318" i="6"/>
  <c r="K318" i="6" s="1"/>
  <c r="J319" i="6"/>
  <c r="J320" i="6"/>
  <c r="K320" i="6" s="1"/>
  <c r="J321" i="6"/>
  <c r="K321" i="6" s="1"/>
  <c r="J322" i="6"/>
  <c r="K322" i="6" s="1"/>
  <c r="J323" i="6"/>
  <c r="K323" i="6" s="1"/>
  <c r="J324" i="6"/>
  <c r="K324" i="6" s="1"/>
  <c r="J325" i="6"/>
  <c r="K325" i="6" s="1"/>
  <c r="J326" i="6"/>
  <c r="J327" i="6"/>
  <c r="K327" i="6" s="1"/>
  <c r="J328" i="6"/>
  <c r="K328" i="6" s="1"/>
  <c r="J329" i="6"/>
  <c r="K329" i="6" s="1"/>
  <c r="J330" i="6"/>
  <c r="K330" i="6" s="1"/>
  <c r="J331" i="6"/>
  <c r="J332" i="6"/>
  <c r="K332" i="6" s="1"/>
  <c r="J333" i="6"/>
  <c r="K333" i="6" s="1"/>
  <c r="J334" i="6"/>
  <c r="K334" i="6" s="1"/>
  <c r="J335" i="6"/>
  <c r="K335" i="6" s="1"/>
  <c r="J336" i="6"/>
  <c r="K336" i="6" s="1"/>
  <c r="J337" i="6"/>
  <c r="K337" i="6" s="1"/>
  <c r="J338" i="6"/>
  <c r="J339" i="6"/>
  <c r="K339" i="6" s="1"/>
  <c r="J340" i="6"/>
  <c r="K340" i="6" s="1"/>
  <c r="J341" i="6"/>
  <c r="K341" i="6" s="1"/>
  <c r="J342" i="6"/>
  <c r="K342" i="6" s="1"/>
  <c r="J343" i="6"/>
  <c r="J344" i="6"/>
  <c r="K344" i="6" s="1"/>
  <c r="J345" i="6"/>
  <c r="K345" i="6" s="1"/>
  <c r="J346" i="6"/>
  <c r="K346" i="6" s="1"/>
  <c r="J347" i="6"/>
  <c r="K347" i="6" s="1"/>
  <c r="J348" i="6"/>
  <c r="K348" i="6" s="1"/>
  <c r="J349" i="6"/>
  <c r="K349" i="6" s="1"/>
  <c r="J350" i="6"/>
  <c r="J351" i="6"/>
  <c r="K351" i="6" s="1"/>
  <c r="J352" i="6"/>
  <c r="K352" i="6" s="1"/>
  <c r="J353" i="6"/>
  <c r="K353" i="6" s="1"/>
  <c r="J354" i="6"/>
  <c r="K354" i="6" s="1"/>
  <c r="J355" i="6"/>
  <c r="J356" i="6"/>
  <c r="K356" i="6" s="1"/>
  <c r="J357" i="6"/>
  <c r="K357" i="6" s="1"/>
  <c r="J358" i="6"/>
  <c r="K358" i="6" s="1"/>
  <c r="J359" i="6"/>
  <c r="K359" i="6" s="1"/>
  <c r="J360" i="6"/>
  <c r="K360" i="6" s="1"/>
  <c r="J361" i="6"/>
  <c r="K361" i="6" s="1"/>
  <c r="J362" i="6"/>
  <c r="J363" i="6"/>
  <c r="K363" i="6" s="1"/>
  <c r="J364" i="6"/>
  <c r="K364" i="6" s="1"/>
  <c r="J365" i="6"/>
  <c r="K365" i="6" s="1"/>
  <c r="J366" i="6"/>
  <c r="K366" i="6" s="1"/>
  <c r="J367" i="6"/>
  <c r="J368" i="6"/>
  <c r="K368" i="6" s="1"/>
  <c r="J369" i="6"/>
  <c r="K369" i="6" s="1"/>
  <c r="J370" i="6"/>
  <c r="K370" i="6" s="1"/>
  <c r="J371" i="6"/>
  <c r="K371" i="6" s="1"/>
  <c r="J372" i="6"/>
  <c r="K372" i="6" s="1"/>
  <c r="J373" i="6"/>
  <c r="K373" i="6" s="1"/>
  <c r="J374" i="6"/>
  <c r="J375" i="6"/>
  <c r="K375" i="6" s="1"/>
  <c r="J376" i="6"/>
  <c r="K376" i="6" s="1"/>
  <c r="J377" i="6"/>
  <c r="K377" i="6" s="1"/>
  <c r="J378" i="6"/>
  <c r="K378" i="6" s="1"/>
  <c r="J379" i="6"/>
  <c r="J380" i="6"/>
  <c r="K380" i="6" s="1"/>
  <c r="J381" i="6"/>
  <c r="K381" i="6" s="1"/>
  <c r="J382" i="6"/>
  <c r="K382" i="6" s="1"/>
  <c r="J383" i="6"/>
  <c r="K383" i="6" s="1"/>
  <c r="J384" i="6"/>
  <c r="K384" i="6" s="1"/>
  <c r="J385" i="6"/>
  <c r="K385" i="6" s="1"/>
  <c r="J386" i="6"/>
  <c r="J387" i="6"/>
  <c r="K387" i="6" s="1"/>
  <c r="J388" i="6"/>
  <c r="K388" i="6" s="1"/>
  <c r="J389" i="6"/>
  <c r="K389" i="6" s="1"/>
  <c r="J390" i="6"/>
  <c r="K390" i="6" s="1"/>
  <c r="J391" i="6"/>
  <c r="J392" i="6"/>
  <c r="K392" i="6" s="1"/>
  <c r="J393" i="6"/>
  <c r="K393" i="6" s="1"/>
  <c r="J394" i="6"/>
  <c r="K394" i="6" s="1"/>
  <c r="J395" i="6"/>
  <c r="K395" i="6" s="1"/>
  <c r="J396" i="6"/>
  <c r="K396" i="6" s="1"/>
  <c r="J397" i="6"/>
  <c r="K397" i="6" s="1"/>
  <c r="J398" i="6"/>
  <c r="J399" i="6"/>
  <c r="K399" i="6" s="1"/>
  <c r="J400" i="6"/>
  <c r="K400" i="6" s="1"/>
  <c r="J401" i="6"/>
  <c r="K401" i="6" s="1"/>
  <c r="J402" i="6"/>
  <c r="K402" i="6" s="1"/>
  <c r="J403" i="6"/>
  <c r="J404" i="6"/>
  <c r="K404" i="6" s="1"/>
  <c r="J405" i="6"/>
  <c r="K405" i="6" s="1"/>
  <c r="J406" i="6"/>
  <c r="K406" i="6" s="1"/>
  <c r="J407" i="6"/>
  <c r="K407" i="6" s="1"/>
  <c r="J408" i="6"/>
  <c r="K408" i="6" s="1"/>
  <c r="J409" i="6"/>
  <c r="K409" i="6" s="1"/>
  <c r="J410" i="6"/>
  <c r="J411" i="6"/>
  <c r="K411" i="6" s="1"/>
  <c r="J412" i="6"/>
  <c r="K412" i="6" s="1"/>
  <c r="J413" i="6"/>
  <c r="K413" i="6" s="1"/>
  <c r="J414" i="6"/>
  <c r="K414" i="6" s="1"/>
  <c r="J415" i="6"/>
  <c r="J416" i="6"/>
  <c r="K416" i="6" s="1"/>
  <c r="J417" i="6"/>
  <c r="K417" i="6" s="1"/>
  <c r="J418" i="6"/>
  <c r="K418" i="6" s="1"/>
  <c r="J419" i="6"/>
  <c r="K419" i="6" s="1"/>
  <c r="J420" i="6"/>
  <c r="K420" i="6" s="1"/>
  <c r="J421" i="6"/>
  <c r="K421" i="6" s="1"/>
  <c r="J422" i="6"/>
  <c r="J423" i="6"/>
  <c r="K423" i="6" s="1"/>
  <c r="J424" i="6"/>
  <c r="K424" i="6" s="1"/>
  <c r="J425" i="6"/>
  <c r="K425" i="6" s="1"/>
  <c r="J426" i="6"/>
  <c r="K426" i="6" s="1"/>
  <c r="J427" i="6"/>
  <c r="J428" i="6"/>
  <c r="K428" i="6" s="1"/>
  <c r="J429" i="6"/>
  <c r="K429" i="6" s="1"/>
  <c r="J430" i="6"/>
  <c r="K430" i="6" s="1"/>
  <c r="J431" i="6"/>
  <c r="K431" i="6" s="1"/>
  <c r="J432" i="6"/>
  <c r="K432" i="6" s="1"/>
  <c r="J433" i="6"/>
  <c r="K433" i="6" s="1"/>
  <c r="J434" i="6"/>
  <c r="J435" i="6"/>
  <c r="K435" i="6" s="1"/>
  <c r="J436" i="6"/>
  <c r="K436" i="6" s="1"/>
  <c r="J437" i="6"/>
  <c r="K437" i="6" s="1"/>
  <c r="J438" i="6"/>
  <c r="K438" i="6" s="1"/>
  <c r="J439" i="6"/>
  <c r="J440" i="6"/>
  <c r="K440" i="6" s="1"/>
  <c r="J441" i="6"/>
  <c r="K441" i="6" s="1"/>
  <c r="J442" i="6"/>
  <c r="K442" i="6" s="1"/>
  <c r="J443" i="6"/>
  <c r="K443" i="6" s="1"/>
  <c r="J444" i="6"/>
  <c r="K444" i="6" s="1"/>
  <c r="J445" i="6"/>
  <c r="K445" i="6" s="1"/>
  <c r="J446" i="6"/>
  <c r="J447" i="6"/>
  <c r="K447" i="6" s="1"/>
  <c r="J448" i="6"/>
  <c r="K448" i="6" s="1"/>
  <c r="J449" i="6"/>
  <c r="K449" i="6" s="1"/>
  <c r="J450" i="6"/>
  <c r="K450" i="6" s="1"/>
  <c r="J451" i="6"/>
  <c r="J452" i="6"/>
  <c r="K452" i="6" s="1"/>
  <c r="J453" i="6"/>
  <c r="K453" i="6" s="1"/>
  <c r="J454" i="6"/>
  <c r="K454" i="6" s="1"/>
  <c r="J455" i="6"/>
  <c r="K455" i="6" s="1"/>
  <c r="J456" i="6"/>
  <c r="K456" i="6" s="1"/>
  <c r="J457" i="6"/>
  <c r="K457" i="6" s="1"/>
  <c r="J458" i="6"/>
  <c r="J459" i="6"/>
  <c r="K459" i="6" s="1"/>
  <c r="J460" i="6"/>
  <c r="K460" i="6" s="1"/>
  <c r="J461" i="6"/>
  <c r="K461" i="6" s="1"/>
  <c r="J462" i="6"/>
  <c r="K462" i="6" s="1"/>
  <c r="J463" i="6"/>
  <c r="J464" i="6"/>
  <c r="K464" i="6" s="1"/>
  <c r="J465" i="6"/>
  <c r="K465" i="6" s="1"/>
  <c r="J466" i="6"/>
  <c r="K466" i="6" s="1"/>
  <c r="J467" i="6"/>
  <c r="K467" i="6" s="1"/>
  <c r="J468" i="6"/>
  <c r="K468" i="6" s="1"/>
  <c r="J469" i="6"/>
  <c r="K469" i="6" s="1"/>
  <c r="J470" i="6"/>
  <c r="J471" i="6"/>
  <c r="K471" i="6" s="1"/>
  <c r="J472" i="6"/>
  <c r="K472" i="6" s="1"/>
  <c r="J473" i="6"/>
  <c r="K473" i="6" s="1"/>
  <c r="J474" i="6"/>
  <c r="K474" i="6" s="1"/>
  <c r="J475" i="6"/>
  <c r="J476" i="6"/>
  <c r="K476" i="6" s="1"/>
  <c r="J477" i="6"/>
  <c r="K477" i="6" s="1"/>
  <c r="J478" i="6"/>
  <c r="K478" i="6" s="1"/>
  <c r="J479" i="6"/>
  <c r="K479" i="6" s="1"/>
  <c r="J480" i="6"/>
  <c r="K480" i="6" s="1"/>
  <c r="J481" i="6"/>
  <c r="K481" i="6" s="1"/>
  <c r="J482" i="6"/>
  <c r="J483" i="6"/>
  <c r="K483" i="6" s="1"/>
  <c r="J484" i="6"/>
  <c r="K484" i="6" s="1"/>
  <c r="J485" i="6"/>
  <c r="K485" i="6" s="1"/>
  <c r="J486" i="6"/>
  <c r="K486" i="6" s="1"/>
  <c r="J487" i="6"/>
  <c r="J488" i="6"/>
  <c r="K488" i="6" s="1"/>
  <c r="J489" i="6"/>
  <c r="K489" i="6" s="1"/>
  <c r="J490" i="6"/>
  <c r="K490" i="6" s="1"/>
  <c r="J491" i="6"/>
  <c r="K491" i="6" s="1"/>
  <c r="J492" i="6"/>
  <c r="K492" i="6" s="1"/>
  <c r="J493" i="6"/>
  <c r="K493" i="6" s="1"/>
  <c r="J494" i="6"/>
  <c r="J495" i="6"/>
  <c r="K495" i="6" s="1"/>
  <c r="J496" i="6"/>
  <c r="K496" i="6" s="1"/>
  <c r="J497" i="6"/>
  <c r="K497" i="6" s="1"/>
  <c r="J498" i="6"/>
  <c r="K498" i="6" s="1"/>
  <c r="J499" i="6"/>
  <c r="J500" i="6"/>
  <c r="K500" i="6" s="1"/>
  <c r="J501" i="6"/>
  <c r="K501" i="6" s="1"/>
  <c r="G2" i="5"/>
  <c r="H2" i="5" s="1"/>
  <c r="G3" i="5"/>
  <c r="H3" i="5" s="1"/>
  <c r="G4" i="5"/>
  <c r="H4" i="5" s="1"/>
  <c r="G5" i="5"/>
  <c r="H5" i="5" s="1"/>
  <c r="G6" i="5"/>
  <c r="H6" i="5" s="1"/>
  <c r="G7" i="5"/>
  <c r="H7" i="5" s="1"/>
  <c r="G8" i="5"/>
  <c r="G9" i="5"/>
  <c r="H9" i="5" s="1"/>
  <c r="G10" i="5"/>
  <c r="H10" i="5" s="1"/>
  <c r="G11" i="5"/>
  <c r="H11" i="5" s="1"/>
  <c r="G12" i="5"/>
  <c r="H12" i="5" s="1"/>
  <c r="G13" i="5"/>
  <c r="H13" i="5" s="1"/>
  <c r="G14" i="5"/>
  <c r="H14" i="5" s="1"/>
  <c r="G15" i="5"/>
  <c r="H15" i="5" s="1"/>
  <c r="G16" i="5"/>
  <c r="H16" i="5" s="1"/>
  <c r="G17" i="5"/>
  <c r="H17" i="5" s="1"/>
  <c r="G18" i="5"/>
  <c r="H18" i="5" s="1"/>
  <c r="G19" i="5"/>
  <c r="H19" i="5" s="1"/>
  <c r="G20" i="5"/>
  <c r="G21" i="5"/>
  <c r="H21" i="5" s="1"/>
  <c r="G22" i="5"/>
  <c r="H22" i="5" s="1"/>
  <c r="G23" i="5"/>
  <c r="H23" i="5" s="1"/>
  <c r="G24" i="5"/>
  <c r="H24" i="5" s="1"/>
  <c r="G25" i="5"/>
  <c r="H25" i="5" s="1"/>
  <c r="G26" i="5"/>
  <c r="H26" i="5" s="1"/>
  <c r="G27" i="5"/>
  <c r="H27" i="5" s="1"/>
  <c r="G28" i="5"/>
  <c r="H28" i="5" s="1"/>
  <c r="G29" i="5"/>
  <c r="H29" i="5" s="1"/>
  <c r="G30" i="5"/>
  <c r="H30" i="5" s="1"/>
  <c r="G31" i="5"/>
  <c r="H31" i="5" s="1"/>
  <c r="G32" i="5"/>
  <c r="G33" i="5"/>
  <c r="H33" i="5" s="1"/>
  <c r="G34" i="5"/>
  <c r="H34" i="5" s="1"/>
  <c r="G35" i="5"/>
  <c r="H35" i="5" s="1"/>
  <c r="G36" i="5"/>
  <c r="H36" i="5" s="1"/>
  <c r="G37" i="5"/>
  <c r="H37" i="5" s="1"/>
  <c r="G38" i="5"/>
  <c r="H38" i="5" s="1"/>
  <c r="G39" i="5"/>
  <c r="H39" i="5" s="1"/>
  <c r="G40" i="5"/>
  <c r="H40" i="5" s="1"/>
  <c r="G41" i="5"/>
  <c r="H41" i="5" s="1"/>
  <c r="G42" i="5"/>
  <c r="H42" i="5" s="1"/>
  <c r="G43" i="5"/>
  <c r="H43" i="5" s="1"/>
  <c r="G44" i="5"/>
  <c r="G45" i="5"/>
  <c r="H45" i="5" s="1"/>
  <c r="G46" i="5"/>
  <c r="H46" i="5" s="1"/>
  <c r="G47" i="5"/>
  <c r="H47" i="5" s="1"/>
  <c r="G48" i="5"/>
  <c r="H48" i="5" s="1"/>
  <c r="G49" i="5"/>
  <c r="H49" i="5" s="1"/>
  <c r="G50" i="5"/>
  <c r="H50" i="5" s="1"/>
  <c r="G51" i="5"/>
  <c r="H51" i="5" s="1"/>
  <c r="G52" i="5"/>
  <c r="H52" i="5" s="1"/>
  <c r="G53" i="5"/>
  <c r="H53" i="5" s="1"/>
  <c r="G54" i="5"/>
  <c r="H54" i="5" s="1"/>
  <c r="G55" i="5"/>
  <c r="H55" i="5" s="1"/>
  <c r="G56" i="5"/>
  <c r="G57" i="5"/>
  <c r="H57" i="5" s="1"/>
  <c r="G58" i="5"/>
  <c r="H58" i="5" s="1"/>
  <c r="G59" i="5"/>
  <c r="H59" i="5" s="1"/>
  <c r="G60" i="5"/>
  <c r="H60" i="5" s="1"/>
  <c r="G61" i="5"/>
  <c r="H61" i="5" s="1"/>
  <c r="G62" i="5"/>
  <c r="H62" i="5" s="1"/>
  <c r="G63" i="5"/>
  <c r="H63" i="5" s="1"/>
  <c r="G64" i="5"/>
  <c r="H64" i="5" s="1"/>
  <c r="G65" i="5"/>
  <c r="H65" i="5" s="1"/>
  <c r="G66" i="5"/>
  <c r="H66" i="5" s="1"/>
  <c r="G67" i="5"/>
  <c r="H67" i="5" s="1"/>
  <c r="G68" i="5"/>
  <c r="G69" i="5"/>
  <c r="H69" i="5" s="1"/>
  <c r="G70" i="5"/>
  <c r="H70" i="5" s="1"/>
  <c r="G71" i="5"/>
  <c r="H71" i="5" s="1"/>
  <c r="G72" i="5"/>
  <c r="H72" i="5" s="1"/>
  <c r="G73" i="5"/>
  <c r="H73" i="5" s="1"/>
  <c r="G74" i="5"/>
  <c r="H74" i="5" s="1"/>
  <c r="G75" i="5"/>
  <c r="H75" i="5" s="1"/>
  <c r="G76" i="5"/>
  <c r="H76" i="5" s="1"/>
  <c r="G77" i="5"/>
  <c r="H77" i="5" s="1"/>
  <c r="G78" i="5"/>
  <c r="H78" i="5" s="1"/>
  <c r="G79" i="5"/>
  <c r="H79" i="5" s="1"/>
  <c r="G80" i="5"/>
  <c r="G81" i="5"/>
  <c r="H81" i="5" s="1"/>
  <c r="G82" i="5"/>
  <c r="H82" i="5" s="1"/>
  <c r="G83" i="5"/>
  <c r="H83" i="5" s="1"/>
  <c r="G84" i="5"/>
  <c r="H84" i="5" s="1"/>
  <c r="G85" i="5"/>
  <c r="H85" i="5" s="1"/>
  <c r="G86" i="5"/>
  <c r="H86" i="5" s="1"/>
  <c r="G87" i="5"/>
  <c r="H87" i="5" s="1"/>
  <c r="G88" i="5"/>
  <c r="H88" i="5" s="1"/>
  <c r="G89" i="5"/>
  <c r="H89" i="5" s="1"/>
  <c r="G90" i="5"/>
  <c r="H90" i="5" s="1"/>
  <c r="G91" i="5"/>
  <c r="H91" i="5" s="1"/>
  <c r="G92" i="5"/>
  <c r="G93" i="5"/>
  <c r="H93" i="5" s="1"/>
  <c r="G94" i="5"/>
  <c r="H94" i="5" s="1"/>
  <c r="G95" i="5"/>
  <c r="H95" i="5" s="1"/>
  <c r="G96" i="5"/>
  <c r="H96" i="5" s="1"/>
  <c r="G97" i="5"/>
  <c r="H97" i="5" s="1"/>
  <c r="G98" i="5"/>
  <c r="H98" i="5" s="1"/>
  <c r="G99" i="5"/>
  <c r="H99" i="5" s="1"/>
  <c r="G100" i="5"/>
  <c r="H100" i="5" s="1"/>
  <c r="G101" i="5"/>
  <c r="H101" i="5" s="1"/>
  <c r="G102" i="5"/>
  <c r="H102" i="5" s="1"/>
  <c r="G103" i="5"/>
  <c r="H103" i="5" s="1"/>
  <c r="G104" i="5"/>
  <c r="G105" i="5"/>
  <c r="H105" i="5" s="1"/>
  <c r="G106" i="5"/>
  <c r="H106" i="5" s="1"/>
  <c r="G107" i="5"/>
  <c r="H107" i="5" s="1"/>
  <c r="G108" i="5"/>
  <c r="H108" i="5" s="1"/>
  <c r="G109" i="5"/>
  <c r="H109" i="5" s="1"/>
  <c r="G110" i="5"/>
  <c r="H110" i="5" s="1"/>
  <c r="G111" i="5"/>
  <c r="H111" i="5" s="1"/>
  <c r="G112" i="5"/>
  <c r="H112" i="5" s="1"/>
  <c r="G113" i="5"/>
  <c r="H113" i="5" s="1"/>
  <c r="G114" i="5"/>
  <c r="H114" i="5" s="1"/>
  <c r="G115" i="5"/>
  <c r="H115" i="5" s="1"/>
  <c r="G116" i="5"/>
  <c r="G117" i="5"/>
  <c r="H117" i="5" s="1"/>
  <c r="G118" i="5"/>
  <c r="H118" i="5" s="1"/>
  <c r="G119" i="5"/>
  <c r="H119" i="5" s="1"/>
  <c r="G120" i="5"/>
  <c r="H120" i="5" s="1"/>
  <c r="G121" i="5"/>
  <c r="H121" i="5" s="1"/>
  <c r="G122" i="5"/>
  <c r="H122" i="5" s="1"/>
  <c r="G123" i="5"/>
  <c r="H123" i="5" s="1"/>
  <c r="G124" i="5"/>
  <c r="H124" i="5" s="1"/>
  <c r="G125" i="5"/>
  <c r="H125" i="5" s="1"/>
  <c r="G126" i="5"/>
  <c r="H126" i="5" s="1"/>
  <c r="G127" i="5"/>
  <c r="H127" i="5" s="1"/>
  <c r="G128" i="5"/>
  <c r="G129" i="5"/>
  <c r="H129" i="5" s="1"/>
  <c r="G130" i="5"/>
  <c r="H130" i="5" s="1"/>
  <c r="G131" i="5"/>
  <c r="H131" i="5" s="1"/>
  <c r="G132" i="5"/>
  <c r="H132" i="5" s="1"/>
  <c r="G133" i="5"/>
  <c r="H133" i="5" s="1"/>
  <c r="G134" i="5"/>
  <c r="H134" i="5" s="1"/>
  <c r="G135" i="5"/>
  <c r="H135" i="5" s="1"/>
  <c r="G136" i="5"/>
  <c r="H136" i="5" s="1"/>
  <c r="G137" i="5"/>
  <c r="H137" i="5" s="1"/>
  <c r="G138" i="5"/>
  <c r="H138" i="5" s="1"/>
  <c r="G139" i="5"/>
  <c r="H139" i="5" s="1"/>
  <c r="G140" i="5"/>
  <c r="G141" i="5"/>
  <c r="H141" i="5" s="1"/>
  <c r="G142" i="5"/>
  <c r="H142" i="5" s="1"/>
  <c r="G143" i="5"/>
  <c r="H143" i="5" s="1"/>
  <c r="G144" i="5"/>
  <c r="H144" i="5" s="1"/>
  <c r="G145" i="5"/>
  <c r="H145" i="5" s="1"/>
  <c r="G146" i="5"/>
  <c r="H146" i="5" s="1"/>
  <c r="G147" i="5"/>
  <c r="H147" i="5" s="1"/>
  <c r="G148" i="5"/>
  <c r="H148" i="5" s="1"/>
  <c r="G149" i="5"/>
  <c r="H149" i="5" s="1"/>
  <c r="G150" i="5"/>
  <c r="H150" i="5" s="1"/>
  <c r="G151" i="5"/>
  <c r="H151" i="5" s="1"/>
  <c r="G152" i="5"/>
  <c r="G153" i="5"/>
  <c r="H153" i="5" s="1"/>
  <c r="G154" i="5"/>
  <c r="H154" i="5" s="1"/>
  <c r="G155" i="5"/>
  <c r="H155" i="5" s="1"/>
  <c r="G156" i="5"/>
  <c r="H156" i="5" s="1"/>
  <c r="G157" i="5"/>
  <c r="H157" i="5" s="1"/>
  <c r="G158" i="5"/>
  <c r="H158" i="5" s="1"/>
  <c r="G159" i="5"/>
  <c r="H159" i="5" s="1"/>
  <c r="G160" i="5"/>
  <c r="H160" i="5" s="1"/>
  <c r="G161" i="5"/>
  <c r="H161" i="5" s="1"/>
  <c r="G162" i="5"/>
  <c r="H162" i="5" s="1"/>
  <c r="G163" i="5"/>
  <c r="H163" i="5" s="1"/>
  <c r="G164" i="5"/>
  <c r="G165" i="5"/>
  <c r="H165" i="5" s="1"/>
  <c r="G166" i="5"/>
  <c r="H166" i="5" s="1"/>
  <c r="G167" i="5"/>
  <c r="H167" i="5" s="1"/>
  <c r="G168" i="5"/>
  <c r="H168" i="5" s="1"/>
  <c r="G169" i="5"/>
  <c r="H169" i="5" s="1"/>
  <c r="G170" i="5"/>
  <c r="H170" i="5" s="1"/>
  <c r="G171" i="5"/>
  <c r="H171" i="5" s="1"/>
  <c r="G172" i="5"/>
  <c r="H172" i="5" s="1"/>
  <c r="G173" i="5"/>
  <c r="H173" i="5" s="1"/>
  <c r="G174" i="5"/>
  <c r="H174" i="5" s="1"/>
  <c r="G175" i="5"/>
  <c r="H175" i="5" s="1"/>
  <c r="G176" i="5"/>
  <c r="G177" i="5"/>
  <c r="H177" i="5" s="1"/>
  <c r="G178" i="5"/>
  <c r="H178" i="5" s="1"/>
  <c r="G179" i="5"/>
  <c r="H179" i="5" s="1"/>
  <c r="G180" i="5"/>
  <c r="H180" i="5" s="1"/>
  <c r="G181" i="5"/>
  <c r="H181" i="5" s="1"/>
  <c r="G182" i="5"/>
  <c r="H182" i="5" s="1"/>
  <c r="G183" i="5"/>
  <c r="H183" i="5" s="1"/>
  <c r="G184" i="5"/>
  <c r="H184" i="5" s="1"/>
  <c r="G185" i="5"/>
  <c r="H185" i="5" s="1"/>
  <c r="G186" i="5"/>
  <c r="H186" i="5" s="1"/>
  <c r="G187" i="5"/>
  <c r="H187" i="5" s="1"/>
  <c r="G188" i="5"/>
  <c r="G189" i="5"/>
  <c r="H189" i="5" s="1"/>
  <c r="G190" i="5"/>
  <c r="H190" i="5" s="1"/>
  <c r="G191" i="5"/>
  <c r="H191" i="5" s="1"/>
  <c r="G192" i="5"/>
  <c r="H192" i="5" s="1"/>
  <c r="G193" i="5"/>
  <c r="H193" i="5" s="1"/>
  <c r="G194" i="5"/>
  <c r="H194" i="5" s="1"/>
  <c r="G195" i="5"/>
  <c r="H195" i="5" s="1"/>
  <c r="G196" i="5"/>
  <c r="H196" i="5" s="1"/>
  <c r="G197" i="5"/>
  <c r="H197" i="5" s="1"/>
  <c r="G198" i="5"/>
  <c r="H198" i="5" s="1"/>
  <c r="G199" i="5"/>
  <c r="H199" i="5" s="1"/>
  <c r="G200" i="5"/>
  <c r="G201" i="5"/>
  <c r="H201" i="5" s="1"/>
  <c r="G202" i="5"/>
  <c r="H202" i="5" s="1"/>
  <c r="G203" i="5"/>
  <c r="H203" i="5" s="1"/>
  <c r="G204" i="5"/>
  <c r="H204" i="5" s="1"/>
  <c r="G205" i="5"/>
  <c r="H205" i="5" s="1"/>
  <c r="G206" i="5"/>
  <c r="H206" i="5" s="1"/>
  <c r="G207" i="5"/>
  <c r="H207" i="5" s="1"/>
  <c r="G208" i="5"/>
  <c r="H208" i="5" s="1"/>
  <c r="G209" i="5"/>
  <c r="H209" i="5" s="1"/>
  <c r="G210" i="5"/>
  <c r="H210" i="5" s="1"/>
  <c r="G211" i="5"/>
  <c r="H211" i="5" s="1"/>
  <c r="G212" i="5"/>
  <c r="G213" i="5"/>
  <c r="H213" i="5" s="1"/>
  <c r="G214" i="5"/>
  <c r="H214" i="5" s="1"/>
  <c r="G215" i="5"/>
  <c r="H215" i="5" s="1"/>
  <c r="G216" i="5"/>
  <c r="H216" i="5" s="1"/>
  <c r="G217" i="5"/>
  <c r="H217" i="5" s="1"/>
  <c r="G218" i="5"/>
  <c r="H218" i="5" s="1"/>
  <c r="G219" i="5"/>
  <c r="H219" i="5" s="1"/>
  <c r="G220" i="5"/>
  <c r="H220" i="5" s="1"/>
  <c r="G221" i="5"/>
  <c r="H221" i="5" s="1"/>
  <c r="G222" i="5"/>
  <c r="H222" i="5" s="1"/>
  <c r="G223" i="5"/>
  <c r="H223" i="5" s="1"/>
  <c r="G224" i="5"/>
  <c r="G225" i="5"/>
  <c r="H225" i="5" s="1"/>
  <c r="G226" i="5"/>
  <c r="H226" i="5" s="1"/>
  <c r="G227" i="5"/>
  <c r="H227" i="5" s="1"/>
  <c r="G228" i="5"/>
  <c r="H228" i="5" s="1"/>
  <c r="G229" i="5"/>
  <c r="H229" i="5" s="1"/>
  <c r="G230" i="5"/>
  <c r="H230" i="5" s="1"/>
  <c r="G231" i="5"/>
  <c r="H231" i="5" s="1"/>
  <c r="G232" i="5"/>
  <c r="H232" i="5" s="1"/>
  <c r="G233" i="5"/>
  <c r="H233" i="5" s="1"/>
  <c r="G234" i="5"/>
  <c r="H234" i="5" s="1"/>
  <c r="G235" i="5"/>
  <c r="H235" i="5" s="1"/>
  <c r="G236" i="5"/>
  <c r="G237" i="5"/>
  <c r="H237" i="5" s="1"/>
  <c r="G238" i="5"/>
  <c r="H238" i="5" s="1"/>
  <c r="G239" i="5"/>
  <c r="H239" i="5" s="1"/>
  <c r="G240" i="5"/>
  <c r="H240" i="5" s="1"/>
  <c r="G241" i="5"/>
  <c r="H241" i="5" s="1"/>
  <c r="G242" i="5"/>
  <c r="H242" i="5" s="1"/>
  <c r="G243" i="5"/>
  <c r="H243" i="5" s="1"/>
  <c r="G244" i="5"/>
  <c r="H244" i="5" s="1"/>
  <c r="G245" i="5"/>
  <c r="H245" i="5" s="1"/>
  <c r="G246" i="5"/>
  <c r="H246" i="5" s="1"/>
  <c r="G247" i="5"/>
  <c r="H247" i="5" s="1"/>
  <c r="G248" i="5"/>
  <c r="G249" i="5"/>
  <c r="H249" i="5" s="1"/>
  <c r="G250" i="5"/>
  <c r="H250" i="5" s="1"/>
  <c r="G251" i="5"/>
  <c r="H251" i="5" s="1"/>
  <c r="G252" i="5"/>
  <c r="H252" i="5" s="1"/>
  <c r="G253" i="5"/>
  <c r="H253" i="5" s="1"/>
  <c r="G254" i="5"/>
  <c r="H254" i="5" s="1"/>
  <c r="G255" i="5"/>
  <c r="H255" i="5" s="1"/>
  <c r="G256" i="5"/>
  <c r="H256" i="5" s="1"/>
  <c r="G257" i="5"/>
  <c r="H257" i="5" s="1"/>
  <c r="G258" i="5"/>
  <c r="H258" i="5" s="1"/>
  <c r="G259" i="5"/>
  <c r="H259" i="5" s="1"/>
  <c r="G260" i="5"/>
  <c r="G261" i="5"/>
  <c r="H261" i="5" s="1"/>
  <c r="G262" i="5"/>
  <c r="H262" i="5" s="1"/>
  <c r="G263" i="5"/>
  <c r="H263" i="5" s="1"/>
  <c r="G264" i="5"/>
  <c r="H264" i="5" s="1"/>
  <c r="G265" i="5"/>
  <c r="H265" i="5" s="1"/>
  <c r="G266" i="5"/>
  <c r="H266" i="5" s="1"/>
  <c r="G267" i="5"/>
  <c r="H267" i="5" s="1"/>
  <c r="G268" i="5"/>
  <c r="H268" i="5" s="1"/>
  <c r="G269" i="5"/>
  <c r="H269" i="5" s="1"/>
  <c r="G270" i="5"/>
  <c r="H270" i="5" s="1"/>
  <c r="G271" i="5"/>
  <c r="H271" i="5" s="1"/>
  <c r="G272" i="5"/>
  <c r="G273" i="5"/>
  <c r="H273" i="5" s="1"/>
  <c r="G274" i="5"/>
  <c r="H274" i="5" s="1"/>
  <c r="G275" i="5"/>
  <c r="H275" i="5" s="1"/>
  <c r="G276" i="5"/>
  <c r="H276" i="5" s="1"/>
  <c r="G277" i="5"/>
  <c r="H277" i="5" s="1"/>
  <c r="G278" i="5"/>
  <c r="H278" i="5" s="1"/>
  <c r="G279" i="5"/>
  <c r="H279" i="5" s="1"/>
  <c r="G280" i="5"/>
  <c r="H280" i="5" s="1"/>
  <c r="G281" i="5"/>
  <c r="H281" i="5" s="1"/>
  <c r="G282" i="5"/>
  <c r="H282" i="5" s="1"/>
  <c r="G283" i="5"/>
  <c r="H283" i="5" s="1"/>
  <c r="G284" i="5"/>
  <c r="G285" i="5"/>
  <c r="H285" i="5" s="1"/>
  <c r="G286" i="5"/>
  <c r="H286" i="5" s="1"/>
  <c r="G287" i="5"/>
  <c r="H287" i="5" s="1"/>
  <c r="G288" i="5"/>
  <c r="H288" i="5" s="1"/>
  <c r="G289" i="5"/>
  <c r="H289" i="5" s="1"/>
  <c r="G290" i="5"/>
  <c r="H290" i="5" s="1"/>
  <c r="G291" i="5"/>
  <c r="H291" i="5" s="1"/>
  <c r="G292" i="5"/>
  <c r="H292" i="5" s="1"/>
  <c r="G293" i="5"/>
  <c r="H293" i="5" s="1"/>
  <c r="G294" i="5"/>
  <c r="H294" i="5" s="1"/>
  <c r="G295" i="5"/>
  <c r="H295" i="5" s="1"/>
  <c r="G296" i="5"/>
  <c r="G297" i="5"/>
  <c r="H297" i="5" s="1"/>
  <c r="G298" i="5"/>
  <c r="H298" i="5" s="1"/>
  <c r="G299" i="5"/>
  <c r="H299" i="5" s="1"/>
  <c r="G300" i="5"/>
  <c r="H300" i="5" s="1"/>
  <c r="G301" i="5"/>
  <c r="H301" i="5" s="1"/>
  <c r="G302" i="5"/>
  <c r="H302" i="5" s="1"/>
  <c r="G303" i="5"/>
  <c r="H303" i="5" s="1"/>
  <c r="G304" i="5"/>
  <c r="H304" i="5" s="1"/>
  <c r="G305" i="5"/>
  <c r="H305" i="5" s="1"/>
  <c r="G306" i="5"/>
  <c r="H306" i="5" s="1"/>
  <c r="G307" i="5"/>
  <c r="H307" i="5" s="1"/>
  <c r="G308" i="5"/>
  <c r="G309" i="5"/>
  <c r="H309" i="5" s="1"/>
  <c r="G310" i="5"/>
  <c r="H310" i="5" s="1"/>
  <c r="G311" i="5"/>
  <c r="H311" i="5" s="1"/>
  <c r="G312" i="5"/>
  <c r="H312" i="5" s="1"/>
  <c r="G313" i="5"/>
  <c r="H313" i="5" s="1"/>
  <c r="G314" i="5"/>
  <c r="H314" i="5" s="1"/>
  <c r="G315" i="5"/>
  <c r="H315" i="5" s="1"/>
  <c r="G316" i="5"/>
  <c r="H316" i="5" s="1"/>
  <c r="G317" i="5"/>
  <c r="H317" i="5" s="1"/>
  <c r="G318" i="5"/>
  <c r="H318" i="5" s="1"/>
  <c r="G319" i="5"/>
  <c r="H319" i="5" s="1"/>
  <c r="G320" i="5"/>
  <c r="G321" i="5"/>
  <c r="H321" i="5" s="1"/>
  <c r="G322" i="5"/>
  <c r="H322" i="5" s="1"/>
  <c r="G323" i="5"/>
  <c r="H323" i="5" s="1"/>
  <c r="G324" i="5"/>
  <c r="H324" i="5" s="1"/>
  <c r="G325" i="5"/>
  <c r="H325" i="5" s="1"/>
  <c r="G326" i="5"/>
  <c r="H326" i="5" s="1"/>
  <c r="G327" i="5"/>
  <c r="H327" i="5" s="1"/>
  <c r="G328" i="5"/>
  <c r="H328" i="5" s="1"/>
  <c r="G329" i="5"/>
  <c r="H329" i="5" s="1"/>
  <c r="G330" i="5"/>
  <c r="H330" i="5" s="1"/>
  <c r="G331" i="5"/>
  <c r="H331" i="5" s="1"/>
  <c r="G332" i="5"/>
  <c r="G333" i="5"/>
  <c r="H333" i="5" s="1"/>
  <c r="G334" i="5"/>
  <c r="H334" i="5" s="1"/>
  <c r="G335" i="5"/>
  <c r="H335" i="5" s="1"/>
  <c r="G336" i="5"/>
  <c r="H336" i="5" s="1"/>
  <c r="G337" i="5"/>
  <c r="H337" i="5" s="1"/>
  <c r="G338" i="5"/>
  <c r="H338" i="5" s="1"/>
  <c r="G339" i="5"/>
  <c r="H339" i="5" s="1"/>
  <c r="G340" i="5"/>
  <c r="H340" i="5" s="1"/>
  <c r="G341" i="5"/>
  <c r="H341" i="5" s="1"/>
  <c r="G342" i="5"/>
  <c r="H342" i="5" s="1"/>
  <c r="G343" i="5"/>
  <c r="H343" i="5" s="1"/>
  <c r="G344" i="5"/>
  <c r="G345" i="5"/>
  <c r="H345" i="5" s="1"/>
  <c r="G346" i="5"/>
  <c r="H346" i="5" s="1"/>
  <c r="G347" i="5"/>
  <c r="H347" i="5" s="1"/>
  <c r="G348" i="5"/>
  <c r="H348" i="5" s="1"/>
  <c r="G349" i="5"/>
  <c r="H349" i="5" s="1"/>
  <c r="G350" i="5"/>
  <c r="H350" i="5" s="1"/>
  <c r="G351" i="5"/>
  <c r="H351" i="5" s="1"/>
  <c r="G352" i="5"/>
  <c r="H352" i="5" s="1"/>
  <c r="G353" i="5"/>
  <c r="H353" i="5" s="1"/>
  <c r="G354" i="5"/>
  <c r="H354" i="5" s="1"/>
  <c r="G355" i="5"/>
  <c r="H355" i="5" s="1"/>
  <c r="G356" i="5"/>
  <c r="G357" i="5"/>
  <c r="H357" i="5" s="1"/>
  <c r="G358" i="5"/>
  <c r="H358" i="5" s="1"/>
  <c r="G359" i="5"/>
  <c r="H359" i="5" s="1"/>
  <c r="G360" i="5"/>
  <c r="H360" i="5" s="1"/>
  <c r="G361" i="5"/>
  <c r="H361" i="5" s="1"/>
  <c r="G362" i="5"/>
  <c r="H362" i="5" s="1"/>
  <c r="G363" i="5"/>
  <c r="H363" i="5" s="1"/>
  <c r="G364" i="5"/>
  <c r="H364" i="5" s="1"/>
  <c r="G365" i="5"/>
  <c r="H365" i="5" s="1"/>
  <c r="G366" i="5"/>
  <c r="H366" i="5" s="1"/>
  <c r="G367" i="5"/>
  <c r="H367" i="5" s="1"/>
  <c r="G368" i="5"/>
  <c r="G369" i="5"/>
  <c r="H369" i="5" s="1"/>
  <c r="G370" i="5"/>
  <c r="H370" i="5" s="1"/>
  <c r="G371" i="5"/>
  <c r="H371" i="5" s="1"/>
  <c r="G372" i="5"/>
  <c r="H372" i="5" s="1"/>
  <c r="G373" i="5"/>
  <c r="H373" i="5" s="1"/>
  <c r="G374" i="5"/>
  <c r="H374" i="5" s="1"/>
  <c r="G375" i="5"/>
  <c r="H375" i="5" s="1"/>
  <c r="G376" i="5"/>
  <c r="H376" i="5" s="1"/>
  <c r="G377" i="5"/>
  <c r="H377" i="5" s="1"/>
  <c r="G378" i="5"/>
  <c r="H378" i="5" s="1"/>
  <c r="G379" i="5"/>
  <c r="H379" i="5" s="1"/>
  <c r="G380" i="5"/>
  <c r="G381" i="5"/>
  <c r="H381" i="5" s="1"/>
  <c r="G382" i="5"/>
  <c r="H382" i="5" s="1"/>
  <c r="G383" i="5"/>
  <c r="H383" i="5" s="1"/>
  <c r="G384" i="5"/>
  <c r="H384" i="5" s="1"/>
  <c r="G385" i="5"/>
  <c r="H385" i="5" s="1"/>
  <c r="G386" i="5"/>
  <c r="H386" i="5" s="1"/>
  <c r="G387" i="5"/>
  <c r="H387" i="5" s="1"/>
  <c r="G388" i="5"/>
  <c r="H388" i="5" s="1"/>
  <c r="G389" i="5"/>
  <c r="H389" i="5" s="1"/>
  <c r="G390" i="5"/>
  <c r="H390" i="5" s="1"/>
  <c r="G391" i="5"/>
  <c r="H391" i="5" s="1"/>
  <c r="G392" i="5"/>
  <c r="G393" i="5"/>
  <c r="H393" i="5" s="1"/>
  <c r="G394" i="5"/>
  <c r="H394" i="5" s="1"/>
  <c r="G395" i="5"/>
  <c r="H395" i="5" s="1"/>
  <c r="G396" i="5"/>
  <c r="H396" i="5" s="1"/>
  <c r="G397" i="5"/>
  <c r="H397" i="5" s="1"/>
  <c r="G398" i="5"/>
  <c r="H398" i="5" s="1"/>
  <c r="G399" i="5"/>
  <c r="H399" i="5" s="1"/>
  <c r="G400" i="5"/>
  <c r="H400" i="5" s="1"/>
  <c r="G401" i="5"/>
  <c r="H401" i="5" s="1"/>
  <c r="G402" i="5"/>
  <c r="H402" i="5" s="1"/>
  <c r="G403" i="5"/>
  <c r="H403" i="5" s="1"/>
  <c r="G404" i="5"/>
  <c r="G405" i="5"/>
  <c r="H405" i="5" s="1"/>
  <c r="G406" i="5"/>
  <c r="H406" i="5" s="1"/>
  <c r="G407" i="5"/>
  <c r="H407" i="5" s="1"/>
  <c r="G408" i="5"/>
  <c r="H408" i="5" s="1"/>
  <c r="G409" i="5"/>
  <c r="H409" i="5" s="1"/>
  <c r="G410" i="5"/>
  <c r="H410" i="5" s="1"/>
  <c r="G411" i="5"/>
  <c r="H411" i="5" s="1"/>
  <c r="G412" i="5"/>
  <c r="H412" i="5" s="1"/>
  <c r="G413" i="5"/>
  <c r="H413" i="5" s="1"/>
  <c r="G414" i="5"/>
  <c r="H414" i="5" s="1"/>
  <c r="G415" i="5"/>
  <c r="H415" i="5" s="1"/>
  <c r="G416" i="5"/>
  <c r="G417" i="5"/>
  <c r="H417" i="5" s="1"/>
  <c r="G418" i="5"/>
  <c r="H418" i="5" s="1"/>
  <c r="G419" i="5"/>
  <c r="H419" i="5" s="1"/>
  <c r="G420" i="5"/>
  <c r="H420" i="5" s="1"/>
  <c r="G421" i="5"/>
  <c r="H421" i="5" s="1"/>
  <c r="G422" i="5"/>
  <c r="H422" i="5" s="1"/>
  <c r="G423" i="5"/>
  <c r="H423" i="5" s="1"/>
  <c r="G424" i="5"/>
  <c r="H424" i="5" s="1"/>
  <c r="G425" i="5"/>
  <c r="H425" i="5" s="1"/>
  <c r="G426" i="5"/>
  <c r="H426" i="5" s="1"/>
  <c r="G427" i="5"/>
  <c r="H427" i="5" s="1"/>
  <c r="G428" i="5"/>
  <c r="G429" i="5"/>
  <c r="H429" i="5" s="1"/>
  <c r="G430" i="5"/>
  <c r="H430" i="5" s="1"/>
  <c r="G431" i="5"/>
  <c r="H431" i="5" s="1"/>
  <c r="G432" i="5"/>
  <c r="H432" i="5" s="1"/>
  <c r="G433" i="5"/>
  <c r="H433" i="5" s="1"/>
  <c r="G434" i="5"/>
  <c r="H434" i="5" s="1"/>
  <c r="G435" i="5"/>
  <c r="H435" i="5" s="1"/>
  <c r="G436" i="5"/>
  <c r="H436" i="5" s="1"/>
  <c r="G437" i="5"/>
  <c r="H437" i="5" s="1"/>
  <c r="G438" i="5"/>
  <c r="H438" i="5" s="1"/>
  <c r="G439" i="5"/>
  <c r="H439" i="5" s="1"/>
  <c r="G440" i="5"/>
  <c r="G441" i="5"/>
  <c r="H441" i="5" s="1"/>
  <c r="G442" i="5"/>
  <c r="H442" i="5" s="1"/>
  <c r="G443" i="5"/>
  <c r="H443" i="5" s="1"/>
  <c r="G444" i="5"/>
  <c r="H444" i="5" s="1"/>
  <c r="G445" i="5"/>
  <c r="H445" i="5" s="1"/>
  <c r="G446" i="5"/>
  <c r="H446" i="5" s="1"/>
  <c r="G447" i="5"/>
  <c r="H447" i="5" s="1"/>
  <c r="G448" i="5"/>
  <c r="H448" i="5" s="1"/>
  <c r="G449" i="5"/>
  <c r="H449" i="5" s="1"/>
  <c r="G450" i="5"/>
  <c r="H450" i="5" s="1"/>
  <c r="G451" i="5"/>
  <c r="H451" i="5" s="1"/>
  <c r="G452" i="5"/>
  <c r="G453" i="5"/>
  <c r="H453" i="5" s="1"/>
  <c r="G454" i="5"/>
  <c r="H454" i="5" s="1"/>
  <c r="G455" i="5"/>
  <c r="H455" i="5" s="1"/>
  <c r="G456" i="5"/>
  <c r="H456" i="5" s="1"/>
  <c r="G457" i="5"/>
  <c r="H457" i="5" s="1"/>
  <c r="G458" i="5"/>
  <c r="H458" i="5" s="1"/>
  <c r="G459" i="5"/>
  <c r="H459" i="5" s="1"/>
  <c r="G460" i="5"/>
  <c r="H460" i="5" s="1"/>
  <c r="G461" i="5"/>
  <c r="H461" i="5" s="1"/>
  <c r="G462" i="5"/>
  <c r="H462" i="5" s="1"/>
  <c r="G463" i="5"/>
  <c r="H463" i="5" s="1"/>
  <c r="G464" i="5"/>
  <c r="G465" i="5"/>
  <c r="H465" i="5" s="1"/>
  <c r="G466" i="5"/>
  <c r="H466" i="5" s="1"/>
  <c r="G467" i="5"/>
  <c r="H467" i="5" s="1"/>
  <c r="G468" i="5"/>
  <c r="H468" i="5" s="1"/>
  <c r="G469" i="5"/>
  <c r="H469" i="5" s="1"/>
  <c r="G470" i="5"/>
  <c r="H470" i="5" s="1"/>
  <c r="G471" i="5"/>
  <c r="H471" i="5" s="1"/>
  <c r="G472" i="5"/>
  <c r="H472" i="5" s="1"/>
  <c r="G473" i="5"/>
  <c r="H473" i="5" s="1"/>
  <c r="G474" i="5"/>
  <c r="H474" i="5" s="1"/>
  <c r="G475" i="5"/>
  <c r="H475" i="5" s="1"/>
  <c r="G476" i="5"/>
  <c r="G477" i="5"/>
  <c r="H477" i="5" s="1"/>
  <c r="G478" i="5"/>
  <c r="H478" i="5" s="1"/>
  <c r="G479" i="5"/>
  <c r="H479" i="5" s="1"/>
  <c r="G480" i="5"/>
  <c r="H480" i="5" s="1"/>
  <c r="G481" i="5"/>
  <c r="H481" i="5" s="1"/>
  <c r="G482" i="5"/>
  <c r="H482" i="5" s="1"/>
  <c r="G483" i="5"/>
  <c r="H483" i="5" s="1"/>
  <c r="G484" i="5"/>
  <c r="H484" i="5" s="1"/>
  <c r="G485" i="5"/>
  <c r="H485" i="5" s="1"/>
  <c r="G486" i="5"/>
  <c r="H486" i="5" s="1"/>
  <c r="G487" i="5"/>
  <c r="H487" i="5" s="1"/>
  <c r="G488" i="5"/>
  <c r="G489" i="5"/>
  <c r="H489" i="5" s="1"/>
  <c r="G490" i="5"/>
  <c r="H490" i="5" s="1"/>
  <c r="G491" i="5"/>
  <c r="H491" i="5" s="1"/>
  <c r="G492" i="5"/>
  <c r="H492" i="5" s="1"/>
  <c r="G493" i="5"/>
  <c r="H493" i="5" s="1"/>
  <c r="G494" i="5"/>
  <c r="H494" i="5" s="1"/>
  <c r="G495" i="5"/>
  <c r="H495" i="5" s="1"/>
  <c r="G496" i="5"/>
  <c r="H496" i="5" s="1"/>
  <c r="G497" i="5"/>
  <c r="H497" i="5" s="1"/>
  <c r="G498" i="5"/>
  <c r="H498" i="5" s="1"/>
  <c r="G499" i="5"/>
  <c r="H499" i="5" s="1"/>
  <c r="G500" i="5"/>
  <c r="G501" i="5"/>
  <c r="H501" i="5" s="1"/>
  <c r="P2" i="4"/>
  <c r="Q2" i="4" s="1"/>
  <c r="P3" i="4"/>
  <c r="Q3" i="4" s="1"/>
  <c r="P4" i="4"/>
  <c r="Q4" i="4" s="1"/>
  <c r="P5" i="4"/>
  <c r="Q5" i="4" s="1"/>
  <c r="P6" i="4"/>
  <c r="Q6" i="4" s="1"/>
  <c r="P7" i="4"/>
  <c r="Q7" i="4" s="1"/>
  <c r="P8" i="4"/>
  <c r="Q8" i="4" s="1"/>
  <c r="P9" i="4"/>
  <c r="Q9" i="4" s="1"/>
  <c r="P10" i="4"/>
  <c r="Q10" i="4" s="1"/>
  <c r="P11" i="4"/>
  <c r="P12" i="4"/>
  <c r="Q12" i="4" s="1"/>
  <c r="P13" i="4"/>
  <c r="Q13" i="4" s="1"/>
  <c r="P14" i="4"/>
  <c r="Q14" i="4" s="1"/>
  <c r="P15" i="4"/>
  <c r="Q15" i="4" s="1"/>
  <c r="P16" i="4"/>
  <c r="Q16" i="4" s="1"/>
  <c r="P17" i="4"/>
  <c r="Q17" i="4" s="1"/>
  <c r="P18" i="4"/>
  <c r="Q18" i="4" s="1"/>
  <c r="P19" i="4"/>
  <c r="Q19" i="4" s="1"/>
  <c r="P20" i="4"/>
  <c r="Q20" i="4" s="1"/>
  <c r="P21" i="4"/>
  <c r="Q21" i="4" s="1"/>
  <c r="P22" i="4"/>
  <c r="Q22" i="4" s="1"/>
  <c r="P23" i="4"/>
  <c r="P24" i="4"/>
  <c r="Q24" i="4" s="1"/>
  <c r="P25" i="4"/>
  <c r="Q25" i="4" s="1"/>
  <c r="P26" i="4"/>
  <c r="Q26" i="4" s="1"/>
  <c r="P27" i="4"/>
  <c r="Q27" i="4" s="1"/>
  <c r="P28" i="4"/>
  <c r="Q28" i="4" s="1"/>
  <c r="P29" i="4"/>
  <c r="Q29" i="4" s="1"/>
  <c r="P30" i="4"/>
  <c r="Q30" i="4" s="1"/>
  <c r="P31" i="4"/>
  <c r="Q31" i="4" s="1"/>
  <c r="P32" i="4"/>
  <c r="Q32" i="4" s="1"/>
  <c r="P33" i="4"/>
  <c r="Q33" i="4" s="1"/>
  <c r="P34" i="4"/>
  <c r="Q34" i="4" s="1"/>
  <c r="P35" i="4"/>
  <c r="P36" i="4"/>
  <c r="Q36" i="4" s="1"/>
  <c r="P37" i="4"/>
  <c r="Q37" i="4" s="1"/>
  <c r="P38" i="4"/>
  <c r="Q38" i="4" s="1"/>
  <c r="P39" i="4"/>
  <c r="Q39" i="4" s="1"/>
  <c r="P40" i="4"/>
  <c r="Q40" i="4" s="1"/>
  <c r="P41" i="4"/>
  <c r="Q41" i="4" s="1"/>
  <c r="P42" i="4"/>
  <c r="Q42" i="4" s="1"/>
  <c r="P43" i="4"/>
  <c r="Q43" i="4" s="1"/>
  <c r="P44" i="4"/>
  <c r="Q44" i="4" s="1"/>
  <c r="P45" i="4"/>
  <c r="Q45" i="4" s="1"/>
  <c r="P46" i="4"/>
  <c r="Q46" i="4" s="1"/>
  <c r="P47" i="4"/>
  <c r="P48" i="4"/>
  <c r="Q48" i="4" s="1"/>
  <c r="P49" i="4"/>
  <c r="Q49" i="4" s="1"/>
  <c r="P50" i="4"/>
  <c r="Q50" i="4" s="1"/>
  <c r="P51" i="4"/>
  <c r="Q51" i="4" s="1"/>
  <c r="P52" i="4"/>
  <c r="Q52" i="4" s="1"/>
  <c r="P53" i="4"/>
  <c r="Q53" i="4" s="1"/>
  <c r="P54" i="4"/>
  <c r="Q54" i="4" s="1"/>
  <c r="P55" i="4"/>
  <c r="Q55" i="4" s="1"/>
  <c r="P56" i="4"/>
  <c r="Q56" i="4" s="1"/>
  <c r="P57" i="4"/>
  <c r="Q57" i="4" s="1"/>
  <c r="P58" i="4"/>
  <c r="Q58" i="4" s="1"/>
  <c r="P59" i="4"/>
  <c r="P60" i="4"/>
  <c r="Q60" i="4" s="1"/>
  <c r="P61" i="4"/>
  <c r="Q61" i="4" s="1"/>
  <c r="P62" i="4"/>
  <c r="Q62" i="4" s="1"/>
  <c r="P63" i="4"/>
  <c r="Q63" i="4" s="1"/>
  <c r="P64" i="4"/>
  <c r="Q64" i="4" s="1"/>
  <c r="P65" i="4"/>
  <c r="Q65" i="4" s="1"/>
  <c r="P66" i="4"/>
  <c r="Q66" i="4" s="1"/>
  <c r="P67" i="4"/>
  <c r="Q67" i="4" s="1"/>
  <c r="P68" i="4"/>
  <c r="Q68" i="4" s="1"/>
  <c r="P69" i="4"/>
  <c r="Q69" i="4" s="1"/>
  <c r="P70" i="4"/>
  <c r="Q70" i="4" s="1"/>
  <c r="P71" i="4"/>
  <c r="P72" i="4"/>
  <c r="Q72" i="4" s="1"/>
  <c r="P73" i="4"/>
  <c r="Q73" i="4" s="1"/>
  <c r="P74" i="4"/>
  <c r="Q74" i="4" s="1"/>
  <c r="P75" i="4"/>
  <c r="Q75" i="4" s="1"/>
  <c r="P76" i="4"/>
  <c r="Q76" i="4" s="1"/>
  <c r="P77" i="4"/>
  <c r="Q77" i="4" s="1"/>
  <c r="P78" i="4"/>
  <c r="Q78" i="4" s="1"/>
  <c r="P79" i="4"/>
  <c r="Q79" i="4" s="1"/>
  <c r="P80" i="4"/>
  <c r="Q80" i="4" s="1"/>
  <c r="P81" i="4"/>
  <c r="Q81" i="4" s="1"/>
  <c r="P82" i="4"/>
  <c r="Q82" i="4" s="1"/>
  <c r="P83" i="4"/>
  <c r="P84" i="4"/>
  <c r="Q84" i="4" s="1"/>
  <c r="P85" i="4"/>
  <c r="Q85" i="4" s="1"/>
  <c r="P86" i="4"/>
  <c r="Q86" i="4" s="1"/>
  <c r="P87" i="4"/>
  <c r="Q87" i="4" s="1"/>
  <c r="P88" i="4"/>
  <c r="Q88" i="4" s="1"/>
  <c r="P89" i="4"/>
  <c r="Q89" i="4" s="1"/>
  <c r="P90" i="4"/>
  <c r="Q90" i="4" s="1"/>
  <c r="P91" i="4"/>
  <c r="Q91" i="4" s="1"/>
  <c r="P92" i="4"/>
  <c r="Q92" i="4" s="1"/>
  <c r="P93" i="4"/>
  <c r="Q93" i="4" s="1"/>
  <c r="P94" i="4"/>
  <c r="Q94" i="4" s="1"/>
  <c r="P95" i="4"/>
  <c r="P96" i="4"/>
  <c r="Q96" i="4" s="1"/>
  <c r="P97" i="4"/>
  <c r="Q97" i="4" s="1"/>
  <c r="P98" i="4"/>
  <c r="Q98" i="4" s="1"/>
  <c r="P99" i="4"/>
  <c r="Q99" i="4" s="1"/>
  <c r="P100" i="4"/>
  <c r="Q100" i="4" s="1"/>
  <c r="P101" i="4"/>
  <c r="Q101" i="4" s="1"/>
  <c r="P102" i="4"/>
  <c r="Q102" i="4" s="1"/>
  <c r="P103" i="4"/>
  <c r="Q103" i="4" s="1"/>
  <c r="P104" i="4"/>
  <c r="Q104" i="4" s="1"/>
  <c r="P105" i="4"/>
  <c r="Q105" i="4" s="1"/>
  <c r="P106" i="4"/>
  <c r="Q106" i="4" s="1"/>
  <c r="P107" i="4"/>
  <c r="P108" i="4"/>
  <c r="Q108" i="4" s="1"/>
  <c r="P109" i="4"/>
  <c r="Q109" i="4" s="1"/>
  <c r="P110" i="4"/>
  <c r="Q110" i="4" s="1"/>
  <c r="P111" i="4"/>
  <c r="Q111" i="4" s="1"/>
  <c r="P112" i="4"/>
  <c r="Q112" i="4" s="1"/>
  <c r="P113" i="4"/>
  <c r="Q113" i="4" s="1"/>
  <c r="P114" i="4"/>
  <c r="Q114" i="4" s="1"/>
  <c r="P115" i="4"/>
  <c r="Q115" i="4" s="1"/>
  <c r="P116" i="4"/>
  <c r="Q116" i="4" s="1"/>
  <c r="P117" i="4"/>
  <c r="Q117" i="4" s="1"/>
  <c r="P118" i="4"/>
  <c r="Q118" i="4" s="1"/>
  <c r="P119" i="4"/>
  <c r="P120" i="4"/>
  <c r="Q120" i="4" s="1"/>
  <c r="P121" i="4"/>
  <c r="Q121" i="4" s="1"/>
  <c r="P122" i="4"/>
  <c r="Q122" i="4" s="1"/>
  <c r="P123" i="4"/>
  <c r="Q123" i="4" s="1"/>
  <c r="P124" i="4"/>
  <c r="Q124" i="4" s="1"/>
  <c r="P125" i="4"/>
  <c r="Q125" i="4" s="1"/>
  <c r="P126" i="4"/>
  <c r="Q126" i="4" s="1"/>
  <c r="P127" i="4"/>
  <c r="Q127" i="4" s="1"/>
  <c r="P128" i="4"/>
  <c r="Q128" i="4" s="1"/>
  <c r="P129" i="4"/>
  <c r="Q129" i="4" s="1"/>
  <c r="P130" i="4"/>
  <c r="Q130" i="4" s="1"/>
  <c r="P131" i="4"/>
  <c r="P132" i="4"/>
  <c r="Q132" i="4" s="1"/>
  <c r="P133" i="4"/>
  <c r="Q133" i="4" s="1"/>
  <c r="P134" i="4"/>
  <c r="Q134" i="4" s="1"/>
  <c r="P135" i="4"/>
  <c r="Q135" i="4" s="1"/>
  <c r="P136" i="4"/>
  <c r="Q136" i="4" s="1"/>
  <c r="P137" i="4"/>
  <c r="Q137" i="4" s="1"/>
  <c r="P138" i="4"/>
  <c r="Q138" i="4" s="1"/>
  <c r="P139" i="4"/>
  <c r="Q139" i="4" s="1"/>
  <c r="P140" i="4"/>
  <c r="Q140" i="4" s="1"/>
  <c r="P141" i="4"/>
  <c r="Q141" i="4" s="1"/>
  <c r="P142" i="4"/>
  <c r="Q142" i="4" s="1"/>
  <c r="P143" i="4"/>
  <c r="P144" i="4"/>
  <c r="Q144" i="4" s="1"/>
  <c r="P145" i="4"/>
  <c r="Q145" i="4" s="1"/>
  <c r="P146" i="4"/>
  <c r="Q146" i="4" s="1"/>
  <c r="P147" i="4"/>
  <c r="Q147" i="4" s="1"/>
  <c r="P148" i="4"/>
  <c r="Q148" i="4" s="1"/>
  <c r="P149" i="4"/>
  <c r="Q149" i="4" s="1"/>
  <c r="P150" i="4"/>
  <c r="Q150" i="4" s="1"/>
  <c r="P151" i="4"/>
  <c r="Q151" i="4" s="1"/>
  <c r="P152" i="4"/>
  <c r="Q152" i="4" s="1"/>
  <c r="P153" i="4"/>
  <c r="Q153" i="4" s="1"/>
  <c r="P154" i="4"/>
  <c r="Q154" i="4" s="1"/>
  <c r="P155" i="4"/>
  <c r="P156" i="4"/>
  <c r="Q156" i="4" s="1"/>
  <c r="P157" i="4"/>
  <c r="Q157" i="4" s="1"/>
  <c r="P158" i="4"/>
  <c r="Q158" i="4" s="1"/>
  <c r="P159" i="4"/>
  <c r="Q159" i="4" s="1"/>
  <c r="P160" i="4"/>
  <c r="Q160" i="4" s="1"/>
  <c r="P161" i="4"/>
  <c r="Q161" i="4" s="1"/>
  <c r="P162" i="4"/>
  <c r="Q162" i="4" s="1"/>
  <c r="P163" i="4"/>
  <c r="Q163" i="4" s="1"/>
  <c r="P164" i="4"/>
  <c r="Q164" i="4" s="1"/>
  <c r="P165" i="4"/>
  <c r="Q165" i="4" s="1"/>
  <c r="P166" i="4"/>
  <c r="Q166" i="4" s="1"/>
  <c r="P167" i="4"/>
  <c r="P168" i="4"/>
  <c r="Q168" i="4" s="1"/>
  <c r="P169" i="4"/>
  <c r="Q169" i="4" s="1"/>
  <c r="P170" i="4"/>
  <c r="Q170" i="4" s="1"/>
  <c r="P171" i="4"/>
  <c r="Q171" i="4" s="1"/>
  <c r="P172" i="4"/>
  <c r="Q172" i="4" s="1"/>
  <c r="P173" i="4"/>
  <c r="Q173" i="4" s="1"/>
  <c r="P174" i="4"/>
  <c r="Q174" i="4" s="1"/>
  <c r="P175" i="4"/>
  <c r="Q175" i="4" s="1"/>
  <c r="P176" i="4"/>
  <c r="Q176" i="4" s="1"/>
  <c r="P177" i="4"/>
  <c r="Q177" i="4" s="1"/>
  <c r="P178" i="4"/>
  <c r="Q178" i="4" s="1"/>
  <c r="P179" i="4"/>
  <c r="P180" i="4"/>
  <c r="Q180" i="4" s="1"/>
  <c r="P181" i="4"/>
  <c r="Q181" i="4" s="1"/>
  <c r="P182" i="4"/>
  <c r="Q182" i="4" s="1"/>
  <c r="P183" i="4"/>
  <c r="Q183" i="4" s="1"/>
  <c r="P184" i="4"/>
  <c r="Q184" i="4" s="1"/>
  <c r="P185" i="4"/>
  <c r="Q185" i="4" s="1"/>
  <c r="P186" i="4"/>
  <c r="Q186" i="4" s="1"/>
  <c r="P187" i="4"/>
  <c r="Q187" i="4" s="1"/>
  <c r="P188" i="4"/>
  <c r="Q188" i="4" s="1"/>
  <c r="P189" i="4"/>
  <c r="Q189" i="4" s="1"/>
  <c r="P190" i="4"/>
  <c r="Q190" i="4" s="1"/>
  <c r="P191" i="4"/>
  <c r="P192" i="4"/>
  <c r="Q192" i="4" s="1"/>
  <c r="P193" i="4"/>
  <c r="Q193" i="4" s="1"/>
  <c r="P194" i="4"/>
  <c r="Q194" i="4" s="1"/>
  <c r="P195" i="4"/>
  <c r="Q195" i="4" s="1"/>
  <c r="P196" i="4"/>
  <c r="Q196" i="4" s="1"/>
  <c r="P197" i="4"/>
  <c r="Q197" i="4" s="1"/>
  <c r="P198" i="4"/>
  <c r="Q198" i="4" s="1"/>
  <c r="P199" i="4"/>
  <c r="Q199" i="4" s="1"/>
  <c r="P200" i="4"/>
  <c r="Q200" i="4" s="1"/>
  <c r="P201" i="4"/>
  <c r="Q201" i="4" s="1"/>
  <c r="P202" i="4"/>
  <c r="Q202" i="4" s="1"/>
  <c r="P203" i="4"/>
  <c r="P204" i="4"/>
  <c r="Q204" i="4" s="1"/>
  <c r="P205" i="4"/>
  <c r="Q205" i="4" s="1"/>
  <c r="P206" i="4"/>
  <c r="Q206" i="4" s="1"/>
  <c r="P207" i="4"/>
  <c r="Q207" i="4" s="1"/>
  <c r="P208" i="4"/>
  <c r="Q208" i="4" s="1"/>
  <c r="P209" i="4"/>
  <c r="Q209" i="4" s="1"/>
  <c r="P210" i="4"/>
  <c r="Q210" i="4" s="1"/>
  <c r="P211" i="4"/>
  <c r="Q211" i="4" s="1"/>
  <c r="P212" i="4"/>
  <c r="Q212" i="4" s="1"/>
  <c r="P213" i="4"/>
  <c r="Q213" i="4" s="1"/>
  <c r="P214" i="4"/>
  <c r="Q214" i="4" s="1"/>
  <c r="P215" i="4"/>
  <c r="P216" i="4"/>
  <c r="Q216" i="4" s="1"/>
  <c r="P217" i="4"/>
  <c r="Q217" i="4" s="1"/>
  <c r="P218" i="4"/>
  <c r="Q218" i="4" s="1"/>
  <c r="P219" i="4"/>
  <c r="Q219" i="4" s="1"/>
  <c r="P220" i="4"/>
  <c r="Q220" i="4" s="1"/>
  <c r="P221" i="4"/>
  <c r="Q221" i="4" s="1"/>
  <c r="P222" i="4"/>
  <c r="Q222" i="4" s="1"/>
  <c r="P223" i="4"/>
  <c r="Q223" i="4" s="1"/>
  <c r="P224" i="4"/>
  <c r="Q224" i="4" s="1"/>
  <c r="P225" i="4"/>
  <c r="Q225" i="4" s="1"/>
  <c r="P226" i="4"/>
  <c r="Q226" i="4" s="1"/>
  <c r="P227" i="4"/>
  <c r="P228" i="4"/>
  <c r="Q228" i="4" s="1"/>
  <c r="P229" i="4"/>
  <c r="Q229" i="4" s="1"/>
  <c r="P230" i="4"/>
  <c r="Q230" i="4" s="1"/>
  <c r="P231" i="4"/>
  <c r="Q231" i="4" s="1"/>
  <c r="P232" i="4"/>
  <c r="Q232" i="4" s="1"/>
  <c r="P233" i="4"/>
  <c r="Q233" i="4" s="1"/>
  <c r="P234" i="4"/>
  <c r="Q234" i="4" s="1"/>
  <c r="P235" i="4"/>
  <c r="Q235" i="4" s="1"/>
  <c r="P236" i="4"/>
  <c r="Q236" i="4" s="1"/>
  <c r="P237" i="4"/>
  <c r="Q237" i="4" s="1"/>
  <c r="P238" i="4"/>
  <c r="Q238" i="4" s="1"/>
  <c r="P239" i="4"/>
  <c r="P240" i="4"/>
  <c r="Q240" i="4" s="1"/>
  <c r="P241" i="4"/>
  <c r="Q241" i="4" s="1"/>
  <c r="P242" i="4"/>
  <c r="Q242" i="4" s="1"/>
  <c r="P243" i="4"/>
  <c r="Q243" i="4" s="1"/>
  <c r="P244" i="4"/>
  <c r="Q244" i="4" s="1"/>
  <c r="P245" i="4"/>
  <c r="Q245" i="4" s="1"/>
  <c r="P246" i="4"/>
  <c r="Q246" i="4" s="1"/>
  <c r="P247" i="4"/>
  <c r="Q247" i="4" s="1"/>
  <c r="P248" i="4"/>
  <c r="Q248" i="4" s="1"/>
  <c r="P249" i="4"/>
  <c r="Q249" i="4" s="1"/>
  <c r="P250" i="4"/>
  <c r="Q250" i="4" s="1"/>
  <c r="P251" i="4"/>
  <c r="P252" i="4"/>
  <c r="Q252" i="4" s="1"/>
  <c r="P253" i="4"/>
  <c r="Q253" i="4" s="1"/>
  <c r="P254" i="4"/>
  <c r="Q254" i="4" s="1"/>
  <c r="P255" i="4"/>
  <c r="Q255" i="4" s="1"/>
  <c r="P256" i="4"/>
  <c r="Q256" i="4" s="1"/>
  <c r="P257" i="4"/>
  <c r="Q257" i="4" s="1"/>
  <c r="P258" i="4"/>
  <c r="Q258" i="4" s="1"/>
  <c r="P259" i="4"/>
  <c r="Q259" i="4" s="1"/>
  <c r="P260" i="4"/>
  <c r="Q260" i="4" s="1"/>
  <c r="P261" i="4"/>
  <c r="Q261" i="4" s="1"/>
  <c r="P262" i="4"/>
  <c r="Q262" i="4" s="1"/>
  <c r="P263" i="4"/>
  <c r="P264" i="4"/>
  <c r="Q264" i="4" s="1"/>
  <c r="P265" i="4"/>
  <c r="Q265" i="4" s="1"/>
  <c r="P266" i="4"/>
  <c r="Q266" i="4" s="1"/>
  <c r="P267" i="4"/>
  <c r="Q267" i="4" s="1"/>
  <c r="P268" i="4"/>
  <c r="Q268" i="4" s="1"/>
  <c r="P269" i="4"/>
  <c r="Q269" i="4" s="1"/>
  <c r="P270" i="4"/>
  <c r="Q270" i="4" s="1"/>
  <c r="P271" i="4"/>
  <c r="Q271" i="4" s="1"/>
  <c r="P272" i="4"/>
  <c r="Q272" i="4" s="1"/>
  <c r="P273" i="4"/>
  <c r="Q273" i="4" s="1"/>
  <c r="P274" i="4"/>
  <c r="Q274" i="4" s="1"/>
  <c r="P275" i="4"/>
  <c r="P276" i="4"/>
  <c r="Q276" i="4" s="1"/>
  <c r="P277" i="4"/>
  <c r="Q277" i="4" s="1"/>
  <c r="P278" i="4"/>
  <c r="Q278" i="4" s="1"/>
  <c r="P279" i="4"/>
  <c r="Q279" i="4" s="1"/>
  <c r="P280" i="4"/>
  <c r="Q280" i="4" s="1"/>
  <c r="P281" i="4"/>
  <c r="Q281" i="4" s="1"/>
  <c r="P282" i="4"/>
  <c r="Q282" i="4" s="1"/>
  <c r="P283" i="4"/>
  <c r="Q283" i="4" s="1"/>
  <c r="P284" i="4"/>
  <c r="Q284" i="4" s="1"/>
  <c r="P285" i="4"/>
  <c r="Q285" i="4" s="1"/>
  <c r="P286" i="4"/>
  <c r="Q286" i="4" s="1"/>
  <c r="P287" i="4"/>
  <c r="P288" i="4"/>
  <c r="Q288" i="4" s="1"/>
  <c r="P289" i="4"/>
  <c r="Q289" i="4" s="1"/>
  <c r="P290" i="4"/>
  <c r="Q290" i="4" s="1"/>
  <c r="P291" i="4"/>
  <c r="Q291" i="4" s="1"/>
  <c r="P292" i="4"/>
  <c r="Q292" i="4" s="1"/>
  <c r="P293" i="4"/>
  <c r="Q293" i="4" s="1"/>
  <c r="P294" i="4"/>
  <c r="Q294" i="4" s="1"/>
  <c r="P295" i="4"/>
  <c r="Q295" i="4" s="1"/>
  <c r="P296" i="4"/>
  <c r="Q296" i="4" s="1"/>
  <c r="P297" i="4"/>
  <c r="Q297" i="4" s="1"/>
  <c r="P298" i="4"/>
  <c r="Q298" i="4" s="1"/>
  <c r="P299" i="4"/>
  <c r="P300" i="4"/>
  <c r="Q300" i="4" s="1"/>
  <c r="P301" i="4"/>
  <c r="Q301" i="4" s="1"/>
  <c r="P302" i="4"/>
  <c r="Q302" i="4" s="1"/>
  <c r="P303" i="4"/>
  <c r="Q303" i="4" s="1"/>
  <c r="P304" i="4"/>
  <c r="Q304" i="4" s="1"/>
  <c r="P305" i="4"/>
  <c r="Q305" i="4" s="1"/>
  <c r="P306" i="4"/>
  <c r="Q306" i="4" s="1"/>
  <c r="P307" i="4"/>
  <c r="Q307" i="4" s="1"/>
  <c r="P308" i="4"/>
  <c r="Q308" i="4" s="1"/>
  <c r="P309" i="4"/>
  <c r="Q309" i="4" s="1"/>
  <c r="P310" i="4"/>
  <c r="Q310" i="4" s="1"/>
  <c r="P311" i="4"/>
  <c r="P312" i="4"/>
  <c r="Q312" i="4" s="1"/>
  <c r="P313" i="4"/>
  <c r="Q313" i="4" s="1"/>
  <c r="P314" i="4"/>
  <c r="Q314" i="4" s="1"/>
  <c r="P315" i="4"/>
  <c r="Q315" i="4" s="1"/>
  <c r="P316" i="4"/>
  <c r="Q316" i="4" s="1"/>
  <c r="P317" i="4"/>
  <c r="Q317" i="4" s="1"/>
  <c r="P318" i="4"/>
  <c r="Q318" i="4" s="1"/>
  <c r="P319" i="4"/>
  <c r="Q319" i="4" s="1"/>
  <c r="P320" i="4"/>
  <c r="Q320" i="4" s="1"/>
  <c r="P321" i="4"/>
  <c r="Q321" i="4" s="1"/>
  <c r="P322" i="4"/>
  <c r="Q322" i="4" s="1"/>
  <c r="P323" i="4"/>
  <c r="P324" i="4"/>
  <c r="Q324" i="4" s="1"/>
  <c r="P325" i="4"/>
  <c r="Q325" i="4" s="1"/>
  <c r="P326" i="4"/>
  <c r="Q326" i="4" s="1"/>
  <c r="P327" i="4"/>
  <c r="Q327" i="4" s="1"/>
  <c r="P328" i="4"/>
  <c r="Q328" i="4" s="1"/>
  <c r="P329" i="4"/>
  <c r="Q329" i="4" s="1"/>
  <c r="P330" i="4"/>
  <c r="Q330" i="4" s="1"/>
  <c r="P331" i="4"/>
  <c r="Q331" i="4" s="1"/>
  <c r="P332" i="4"/>
  <c r="Q332" i="4" s="1"/>
  <c r="P333" i="4"/>
  <c r="Q333" i="4" s="1"/>
  <c r="P334" i="4"/>
  <c r="Q334" i="4" s="1"/>
  <c r="P335" i="4"/>
  <c r="P336" i="4"/>
  <c r="Q336" i="4" s="1"/>
  <c r="P337" i="4"/>
  <c r="Q337" i="4" s="1"/>
  <c r="P338" i="4"/>
  <c r="Q338" i="4" s="1"/>
  <c r="P339" i="4"/>
  <c r="Q339" i="4" s="1"/>
  <c r="P340" i="4"/>
  <c r="Q340" i="4" s="1"/>
  <c r="P341" i="4"/>
  <c r="Q341" i="4" s="1"/>
  <c r="P342" i="4"/>
  <c r="Q342" i="4" s="1"/>
  <c r="P343" i="4"/>
  <c r="Q343" i="4" s="1"/>
  <c r="P344" i="4"/>
  <c r="Q344" i="4" s="1"/>
  <c r="P345" i="4"/>
  <c r="Q345" i="4" s="1"/>
  <c r="P346" i="4"/>
  <c r="Q346" i="4" s="1"/>
  <c r="P347" i="4"/>
  <c r="P348" i="4"/>
  <c r="Q348" i="4" s="1"/>
  <c r="P349" i="4"/>
  <c r="Q349" i="4" s="1"/>
  <c r="P350" i="4"/>
  <c r="Q350" i="4" s="1"/>
  <c r="P351" i="4"/>
  <c r="Q351" i="4" s="1"/>
  <c r="P352" i="4"/>
  <c r="Q352" i="4" s="1"/>
  <c r="P353" i="4"/>
  <c r="Q353" i="4" s="1"/>
  <c r="P354" i="4"/>
  <c r="Q354" i="4" s="1"/>
  <c r="P355" i="4"/>
  <c r="Q355" i="4" s="1"/>
  <c r="P356" i="4"/>
  <c r="Q356" i="4" s="1"/>
  <c r="P357" i="4"/>
  <c r="Q357" i="4" s="1"/>
  <c r="P358" i="4"/>
  <c r="Q358" i="4" s="1"/>
  <c r="P359" i="4"/>
  <c r="P360" i="4"/>
  <c r="Q360" i="4" s="1"/>
  <c r="P361" i="4"/>
  <c r="Q361" i="4" s="1"/>
  <c r="P362" i="4"/>
  <c r="Q362" i="4" s="1"/>
  <c r="P363" i="4"/>
  <c r="Q363" i="4" s="1"/>
  <c r="P364" i="4"/>
  <c r="Q364" i="4" s="1"/>
  <c r="P365" i="4"/>
  <c r="Q365" i="4" s="1"/>
  <c r="P366" i="4"/>
  <c r="Q366" i="4" s="1"/>
  <c r="P367" i="4"/>
  <c r="Q367" i="4" s="1"/>
  <c r="P368" i="4"/>
  <c r="Q368" i="4" s="1"/>
  <c r="P369" i="4"/>
  <c r="Q369" i="4" s="1"/>
  <c r="P370" i="4"/>
  <c r="Q370" i="4" s="1"/>
  <c r="P371" i="4"/>
  <c r="P372" i="4"/>
  <c r="Q372" i="4" s="1"/>
  <c r="P373" i="4"/>
  <c r="Q373" i="4" s="1"/>
  <c r="P374" i="4"/>
  <c r="Q374" i="4" s="1"/>
  <c r="P375" i="4"/>
  <c r="Q375" i="4" s="1"/>
  <c r="P376" i="4"/>
  <c r="Q376" i="4" s="1"/>
  <c r="P377" i="4"/>
  <c r="Q377" i="4" s="1"/>
  <c r="P378" i="4"/>
  <c r="Q378" i="4" s="1"/>
  <c r="P379" i="4"/>
  <c r="Q379" i="4" s="1"/>
  <c r="P380" i="4"/>
  <c r="Q380" i="4" s="1"/>
  <c r="P381" i="4"/>
  <c r="Q381" i="4" s="1"/>
  <c r="P382" i="4"/>
  <c r="Q382" i="4" s="1"/>
  <c r="P383" i="4"/>
  <c r="P384" i="4"/>
  <c r="Q384" i="4" s="1"/>
  <c r="P385" i="4"/>
  <c r="Q385" i="4" s="1"/>
  <c r="P386" i="4"/>
  <c r="Q386" i="4" s="1"/>
  <c r="P387" i="4"/>
  <c r="Q387" i="4" s="1"/>
  <c r="P388" i="4"/>
  <c r="Q388" i="4" s="1"/>
  <c r="P389" i="4"/>
  <c r="Q389" i="4" s="1"/>
  <c r="P390" i="4"/>
  <c r="Q390" i="4" s="1"/>
  <c r="P391" i="4"/>
  <c r="Q391" i="4" s="1"/>
  <c r="P392" i="4"/>
  <c r="Q392" i="4" s="1"/>
  <c r="P393" i="4"/>
  <c r="Q393" i="4" s="1"/>
  <c r="P394" i="4"/>
  <c r="Q394" i="4" s="1"/>
  <c r="P395" i="4"/>
  <c r="P396" i="4"/>
  <c r="Q396" i="4" s="1"/>
  <c r="P397" i="4"/>
  <c r="Q397" i="4" s="1"/>
  <c r="P398" i="4"/>
  <c r="Q398" i="4" s="1"/>
  <c r="P399" i="4"/>
  <c r="Q399" i="4" s="1"/>
  <c r="P400" i="4"/>
  <c r="Q400" i="4" s="1"/>
  <c r="P401" i="4"/>
  <c r="Q401" i="4" s="1"/>
  <c r="P402" i="4"/>
  <c r="Q402" i="4" s="1"/>
  <c r="P403" i="4"/>
  <c r="Q403" i="4" s="1"/>
  <c r="P404" i="4"/>
  <c r="Q404" i="4" s="1"/>
  <c r="P405" i="4"/>
  <c r="Q405" i="4" s="1"/>
  <c r="P406" i="4"/>
  <c r="Q406" i="4" s="1"/>
  <c r="P407" i="4"/>
  <c r="P408" i="4"/>
  <c r="Q408" i="4" s="1"/>
  <c r="P409" i="4"/>
  <c r="Q409" i="4" s="1"/>
  <c r="P410" i="4"/>
  <c r="Q410" i="4" s="1"/>
  <c r="P411" i="4"/>
  <c r="Q411" i="4" s="1"/>
  <c r="P412" i="4"/>
  <c r="Q412" i="4" s="1"/>
  <c r="P413" i="4"/>
  <c r="Q413" i="4" s="1"/>
  <c r="P414" i="4"/>
  <c r="Q414" i="4" s="1"/>
  <c r="P415" i="4"/>
  <c r="Q415" i="4" s="1"/>
  <c r="P416" i="4"/>
  <c r="Q416" i="4" s="1"/>
  <c r="P417" i="4"/>
  <c r="Q417" i="4" s="1"/>
  <c r="P418" i="4"/>
  <c r="Q418" i="4" s="1"/>
  <c r="P419" i="4"/>
  <c r="P420" i="4"/>
  <c r="Q420" i="4" s="1"/>
  <c r="P421" i="4"/>
  <c r="Q421" i="4" s="1"/>
  <c r="P422" i="4"/>
  <c r="Q422" i="4" s="1"/>
  <c r="P423" i="4"/>
  <c r="Q423" i="4" s="1"/>
  <c r="P424" i="4"/>
  <c r="Q424" i="4" s="1"/>
  <c r="P425" i="4"/>
  <c r="Q425" i="4" s="1"/>
  <c r="P426" i="4"/>
  <c r="Q426" i="4" s="1"/>
  <c r="P427" i="4"/>
  <c r="Q427" i="4" s="1"/>
  <c r="P428" i="4"/>
  <c r="Q428" i="4" s="1"/>
  <c r="P429" i="4"/>
  <c r="Q429" i="4" s="1"/>
  <c r="P430" i="4"/>
  <c r="Q430" i="4" s="1"/>
  <c r="P431" i="4"/>
  <c r="P432" i="4"/>
  <c r="Q432" i="4" s="1"/>
  <c r="P433" i="4"/>
  <c r="Q433" i="4" s="1"/>
  <c r="P434" i="4"/>
  <c r="Q434" i="4" s="1"/>
  <c r="P435" i="4"/>
  <c r="Q435" i="4" s="1"/>
  <c r="P436" i="4"/>
  <c r="Q436" i="4" s="1"/>
  <c r="P437" i="4"/>
  <c r="Q437" i="4" s="1"/>
  <c r="P438" i="4"/>
  <c r="Q438" i="4" s="1"/>
  <c r="P439" i="4"/>
  <c r="Q439" i="4" s="1"/>
  <c r="P440" i="4"/>
  <c r="Q440" i="4" s="1"/>
  <c r="P441" i="4"/>
  <c r="Q441" i="4" s="1"/>
  <c r="P442" i="4"/>
  <c r="Q442" i="4" s="1"/>
  <c r="P443" i="4"/>
  <c r="P444" i="4"/>
  <c r="Q444" i="4" s="1"/>
  <c r="P445" i="4"/>
  <c r="Q445" i="4" s="1"/>
  <c r="P446" i="4"/>
  <c r="Q446" i="4" s="1"/>
  <c r="P447" i="4"/>
  <c r="Q447" i="4" s="1"/>
  <c r="P448" i="4"/>
  <c r="Q448" i="4" s="1"/>
  <c r="P449" i="4"/>
  <c r="Q449" i="4" s="1"/>
  <c r="P450" i="4"/>
  <c r="Q450" i="4" s="1"/>
  <c r="P451" i="4"/>
  <c r="Q451" i="4" s="1"/>
  <c r="P452" i="4"/>
  <c r="Q452" i="4" s="1"/>
  <c r="P453" i="4"/>
  <c r="Q453" i="4" s="1"/>
  <c r="P454" i="4"/>
  <c r="Q454" i="4" s="1"/>
  <c r="P455" i="4"/>
  <c r="P456" i="4"/>
  <c r="Q456" i="4" s="1"/>
  <c r="P457" i="4"/>
  <c r="Q457" i="4" s="1"/>
  <c r="P458" i="4"/>
  <c r="Q458" i="4" s="1"/>
  <c r="P459" i="4"/>
  <c r="Q459" i="4" s="1"/>
  <c r="P460" i="4"/>
  <c r="Q460" i="4" s="1"/>
  <c r="P461" i="4"/>
  <c r="Q461" i="4" s="1"/>
  <c r="P462" i="4"/>
  <c r="Q462" i="4" s="1"/>
  <c r="P463" i="4"/>
  <c r="Q463" i="4" s="1"/>
  <c r="P464" i="4"/>
  <c r="Q464" i="4" s="1"/>
  <c r="P465" i="4"/>
  <c r="Q465" i="4" s="1"/>
  <c r="P466" i="4"/>
  <c r="Q466" i="4" s="1"/>
  <c r="P467" i="4"/>
  <c r="P468" i="4"/>
  <c r="Q468" i="4" s="1"/>
  <c r="P469" i="4"/>
  <c r="Q469" i="4" s="1"/>
  <c r="P470" i="4"/>
  <c r="Q470" i="4" s="1"/>
  <c r="P471" i="4"/>
  <c r="Q471" i="4" s="1"/>
  <c r="P472" i="4"/>
  <c r="Q472" i="4" s="1"/>
  <c r="P473" i="4"/>
  <c r="Q473" i="4" s="1"/>
  <c r="P474" i="4"/>
  <c r="Q474" i="4" s="1"/>
  <c r="P475" i="4"/>
  <c r="Q475" i="4" s="1"/>
  <c r="P476" i="4"/>
  <c r="Q476" i="4" s="1"/>
  <c r="P477" i="4"/>
  <c r="Q477" i="4" s="1"/>
  <c r="P478" i="4"/>
  <c r="Q478" i="4" s="1"/>
  <c r="P479" i="4"/>
  <c r="P480" i="4"/>
  <c r="Q480" i="4" s="1"/>
  <c r="P481" i="4"/>
  <c r="Q481" i="4" s="1"/>
  <c r="P482" i="4"/>
  <c r="Q482" i="4" s="1"/>
  <c r="P483" i="4"/>
  <c r="Q483" i="4" s="1"/>
  <c r="P484" i="4"/>
  <c r="Q484" i="4" s="1"/>
  <c r="P485" i="4"/>
  <c r="Q485" i="4" s="1"/>
  <c r="P486" i="4"/>
  <c r="Q486" i="4" s="1"/>
  <c r="P487" i="4"/>
  <c r="Q487" i="4" s="1"/>
  <c r="P488" i="4"/>
  <c r="Q488" i="4" s="1"/>
  <c r="P489" i="4"/>
  <c r="Q489" i="4" s="1"/>
  <c r="P490" i="4"/>
  <c r="Q490" i="4" s="1"/>
  <c r="P491" i="4"/>
  <c r="P492" i="4"/>
  <c r="Q492" i="4" s="1"/>
  <c r="P493" i="4"/>
  <c r="Q493" i="4" s="1"/>
  <c r="P494" i="4"/>
  <c r="Q494" i="4" s="1"/>
  <c r="P495" i="4"/>
  <c r="Q495" i="4" s="1"/>
  <c r="P496" i="4"/>
  <c r="Q496" i="4" s="1"/>
  <c r="P497" i="4"/>
  <c r="Q497" i="4" s="1"/>
  <c r="P498" i="4"/>
  <c r="Q498" i="4" s="1"/>
  <c r="P499" i="4"/>
  <c r="Q499" i="4" s="1"/>
  <c r="P500" i="4"/>
  <c r="Q500" i="4" s="1"/>
  <c r="P501" i="4"/>
  <c r="Q501" i="4" s="1"/>
  <c r="O2" i="3"/>
  <c r="P2" i="3" s="1"/>
  <c r="O3" i="3"/>
  <c r="O4" i="3"/>
  <c r="P4" i="3" s="1"/>
  <c r="O5" i="3"/>
  <c r="P5" i="3" s="1"/>
  <c r="O6" i="3"/>
  <c r="P6" i="3" s="1"/>
  <c r="O7" i="3"/>
  <c r="P7" i="3" s="1"/>
  <c r="O8" i="3"/>
  <c r="P8" i="3" s="1"/>
  <c r="O9" i="3"/>
  <c r="P9" i="3" s="1"/>
  <c r="O10" i="3"/>
  <c r="P10" i="3" s="1"/>
  <c r="O11" i="3"/>
  <c r="P11" i="3" s="1"/>
  <c r="O12" i="3"/>
  <c r="P12" i="3" s="1"/>
  <c r="O13" i="3"/>
  <c r="P13" i="3" s="1"/>
  <c r="O14" i="3"/>
  <c r="P14" i="3" s="1"/>
  <c r="O15" i="3"/>
  <c r="O16" i="3"/>
  <c r="P16" i="3" s="1"/>
  <c r="O17" i="3"/>
  <c r="P17" i="3" s="1"/>
  <c r="O18" i="3"/>
  <c r="P18" i="3" s="1"/>
  <c r="O19" i="3"/>
  <c r="P19" i="3" s="1"/>
  <c r="O20" i="3"/>
  <c r="P20" i="3" s="1"/>
  <c r="O21" i="3"/>
  <c r="P21" i="3" s="1"/>
  <c r="O22" i="3"/>
  <c r="P22" i="3" s="1"/>
  <c r="O23" i="3"/>
  <c r="P23" i="3" s="1"/>
  <c r="O24" i="3"/>
  <c r="P24" i="3" s="1"/>
  <c r="O25" i="3"/>
  <c r="P25" i="3" s="1"/>
  <c r="O26" i="3"/>
  <c r="P26" i="3" s="1"/>
  <c r="O27" i="3"/>
  <c r="P27" i="3" s="1"/>
  <c r="O28" i="3"/>
  <c r="P28" i="3" s="1"/>
  <c r="O29" i="3"/>
  <c r="P29" i="3" s="1"/>
  <c r="O30" i="3"/>
  <c r="P30" i="3" s="1"/>
  <c r="O31" i="3"/>
  <c r="P31" i="3" s="1"/>
  <c r="O32" i="3"/>
  <c r="P32" i="3" s="1"/>
  <c r="O33" i="3"/>
  <c r="P33" i="3" s="1"/>
  <c r="O34" i="3"/>
  <c r="P34" i="3" s="1"/>
  <c r="O35" i="3"/>
  <c r="P35" i="3" s="1"/>
  <c r="O36" i="3"/>
  <c r="P36" i="3" s="1"/>
  <c r="O37" i="3"/>
  <c r="P37" i="3" s="1"/>
  <c r="O38" i="3"/>
  <c r="P38" i="3" s="1"/>
  <c r="O39" i="3"/>
  <c r="P39" i="3" s="1"/>
  <c r="O40" i="3"/>
  <c r="P40" i="3" s="1"/>
  <c r="O41" i="3"/>
  <c r="P41" i="3" s="1"/>
  <c r="O42" i="3"/>
  <c r="P42" i="3" s="1"/>
  <c r="O43" i="3"/>
  <c r="P43" i="3" s="1"/>
  <c r="O44" i="3"/>
  <c r="P44" i="3" s="1"/>
  <c r="O45" i="3"/>
  <c r="P45" i="3" s="1"/>
  <c r="O46" i="3"/>
  <c r="P46" i="3" s="1"/>
  <c r="O47" i="3"/>
  <c r="P47" i="3" s="1"/>
  <c r="O48" i="3"/>
  <c r="P48" i="3" s="1"/>
  <c r="O49" i="3"/>
  <c r="P49" i="3" s="1"/>
  <c r="O50" i="3"/>
  <c r="P50" i="3" s="1"/>
  <c r="O51" i="3"/>
  <c r="P51" i="3" s="1"/>
  <c r="O52" i="3"/>
  <c r="P52" i="3" s="1"/>
  <c r="O53" i="3"/>
  <c r="P53" i="3" s="1"/>
  <c r="O54" i="3"/>
  <c r="P54" i="3" s="1"/>
  <c r="O55" i="3"/>
  <c r="P55" i="3" s="1"/>
  <c r="O56" i="3"/>
  <c r="P56" i="3" s="1"/>
  <c r="O57" i="3"/>
  <c r="P57" i="3" s="1"/>
  <c r="O58" i="3"/>
  <c r="P58" i="3" s="1"/>
  <c r="O59" i="3"/>
  <c r="P59" i="3" s="1"/>
  <c r="O60" i="3"/>
  <c r="P60" i="3" s="1"/>
  <c r="O61" i="3"/>
  <c r="P61" i="3" s="1"/>
  <c r="O62" i="3"/>
  <c r="P62" i="3" s="1"/>
  <c r="O63" i="3"/>
  <c r="P63" i="3" s="1"/>
  <c r="O64" i="3"/>
  <c r="P64" i="3" s="1"/>
  <c r="O65" i="3"/>
  <c r="P65" i="3" s="1"/>
  <c r="O66" i="3"/>
  <c r="P66" i="3" s="1"/>
  <c r="O67" i="3"/>
  <c r="P67" i="3" s="1"/>
  <c r="O68" i="3"/>
  <c r="P68" i="3" s="1"/>
  <c r="O69" i="3"/>
  <c r="P69" i="3" s="1"/>
  <c r="O70" i="3"/>
  <c r="P70" i="3" s="1"/>
  <c r="O71" i="3"/>
  <c r="P71" i="3" s="1"/>
  <c r="O72" i="3"/>
  <c r="P72" i="3" s="1"/>
  <c r="O73" i="3"/>
  <c r="P73" i="3" s="1"/>
  <c r="O74" i="3"/>
  <c r="P74" i="3" s="1"/>
  <c r="O75" i="3"/>
  <c r="P75" i="3" s="1"/>
  <c r="O76" i="3"/>
  <c r="P76" i="3" s="1"/>
  <c r="O77" i="3"/>
  <c r="P77" i="3" s="1"/>
  <c r="O78" i="3"/>
  <c r="P78" i="3" s="1"/>
  <c r="O79" i="3"/>
  <c r="P79" i="3" s="1"/>
  <c r="O80" i="3"/>
  <c r="P80" i="3" s="1"/>
  <c r="O81" i="3"/>
  <c r="P81" i="3" s="1"/>
  <c r="O82" i="3"/>
  <c r="P82" i="3" s="1"/>
  <c r="O83" i="3"/>
  <c r="P83" i="3" s="1"/>
  <c r="O84" i="3"/>
  <c r="P84" i="3" s="1"/>
  <c r="O85" i="3"/>
  <c r="P85" i="3" s="1"/>
  <c r="O86" i="3"/>
  <c r="P86" i="3" s="1"/>
  <c r="O87" i="3"/>
  <c r="P87" i="3" s="1"/>
  <c r="O88" i="3"/>
  <c r="P88" i="3" s="1"/>
  <c r="O89" i="3"/>
  <c r="P89" i="3" s="1"/>
  <c r="O90" i="3"/>
  <c r="P90" i="3" s="1"/>
  <c r="O91" i="3"/>
  <c r="P91" i="3" s="1"/>
  <c r="O92" i="3"/>
  <c r="P92" i="3" s="1"/>
  <c r="O93" i="3"/>
  <c r="P93" i="3" s="1"/>
  <c r="O94" i="3"/>
  <c r="P94" i="3" s="1"/>
  <c r="O95" i="3"/>
  <c r="P95" i="3" s="1"/>
  <c r="O96" i="3"/>
  <c r="P96" i="3" s="1"/>
  <c r="O97" i="3"/>
  <c r="P97" i="3" s="1"/>
  <c r="O98" i="3"/>
  <c r="P98" i="3" s="1"/>
  <c r="O99" i="3"/>
  <c r="P99" i="3" s="1"/>
  <c r="O100" i="3"/>
  <c r="P100" i="3" s="1"/>
  <c r="O101" i="3"/>
  <c r="P101" i="3" s="1"/>
  <c r="O102" i="3"/>
  <c r="P102" i="3" s="1"/>
  <c r="O103" i="3"/>
  <c r="P103" i="3" s="1"/>
  <c r="O104" i="3"/>
  <c r="P104" i="3" s="1"/>
  <c r="O105" i="3"/>
  <c r="P105" i="3" s="1"/>
  <c r="O106" i="3"/>
  <c r="P106" i="3" s="1"/>
  <c r="O107" i="3"/>
  <c r="P107" i="3" s="1"/>
  <c r="O108" i="3"/>
  <c r="P108" i="3" s="1"/>
  <c r="O109" i="3"/>
  <c r="P109" i="3" s="1"/>
  <c r="O110" i="3"/>
  <c r="P110" i="3" s="1"/>
  <c r="O111" i="3"/>
  <c r="P111" i="3" s="1"/>
  <c r="O112" i="3"/>
  <c r="P112" i="3" s="1"/>
  <c r="O113" i="3"/>
  <c r="P113" i="3" s="1"/>
  <c r="O114" i="3"/>
  <c r="P114" i="3" s="1"/>
  <c r="O115" i="3"/>
  <c r="P115" i="3" s="1"/>
  <c r="O116" i="3"/>
  <c r="P116" i="3" s="1"/>
  <c r="O117" i="3"/>
  <c r="P117" i="3" s="1"/>
  <c r="O118" i="3"/>
  <c r="P118" i="3" s="1"/>
  <c r="O119" i="3"/>
  <c r="P119" i="3" s="1"/>
  <c r="O120" i="3"/>
  <c r="P120" i="3" s="1"/>
  <c r="O121" i="3"/>
  <c r="P121" i="3" s="1"/>
  <c r="O122" i="3"/>
  <c r="P122" i="3" s="1"/>
  <c r="O123" i="3"/>
  <c r="P123" i="3" s="1"/>
  <c r="O124" i="3"/>
  <c r="P124" i="3" s="1"/>
  <c r="O125" i="3"/>
  <c r="P125" i="3" s="1"/>
  <c r="O126" i="3"/>
  <c r="P126" i="3" s="1"/>
  <c r="O127" i="3"/>
  <c r="P127" i="3" s="1"/>
  <c r="O128" i="3"/>
  <c r="P128" i="3" s="1"/>
  <c r="O129" i="3"/>
  <c r="P129" i="3" s="1"/>
  <c r="O130" i="3"/>
  <c r="P130" i="3" s="1"/>
  <c r="O131" i="3"/>
  <c r="P131" i="3" s="1"/>
  <c r="O132" i="3"/>
  <c r="P132" i="3" s="1"/>
  <c r="O133" i="3"/>
  <c r="P133" i="3" s="1"/>
  <c r="O134" i="3"/>
  <c r="P134" i="3" s="1"/>
  <c r="O135" i="3"/>
  <c r="P135" i="3" s="1"/>
  <c r="O136" i="3"/>
  <c r="P136" i="3" s="1"/>
  <c r="O137" i="3"/>
  <c r="P137" i="3" s="1"/>
  <c r="O138" i="3"/>
  <c r="P138" i="3" s="1"/>
  <c r="O139" i="3"/>
  <c r="P139" i="3" s="1"/>
  <c r="O140" i="3"/>
  <c r="P140" i="3" s="1"/>
  <c r="O141" i="3"/>
  <c r="P141" i="3" s="1"/>
  <c r="O142" i="3"/>
  <c r="P142" i="3" s="1"/>
  <c r="O143" i="3"/>
  <c r="P143" i="3" s="1"/>
  <c r="O144" i="3"/>
  <c r="P144" i="3" s="1"/>
  <c r="O145" i="3"/>
  <c r="P145" i="3" s="1"/>
  <c r="O146" i="3"/>
  <c r="P146" i="3" s="1"/>
  <c r="O147" i="3"/>
  <c r="O148" i="3"/>
  <c r="P148" i="3" s="1"/>
  <c r="O149" i="3"/>
  <c r="P149" i="3" s="1"/>
  <c r="O150" i="3"/>
  <c r="P150" i="3" s="1"/>
  <c r="O151" i="3"/>
  <c r="P151" i="3" s="1"/>
  <c r="O152" i="3"/>
  <c r="P152" i="3" s="1"/>
  <c r="O153" i="3"/>
  <c r="P153" i="3" s="1"/>
  <c r="O154" i="3"/>
  <c r="P154" i="3" s="1"/>
  <c r="O155" i="3"/>
  <c r="P155" i="3" s="1"/>
  <c r="O156" i="3"/>
  <c r="P156" i="3" s="1"/>
  <c r="O157" i="3"/>
  <c r="P157" i="3" s="1"/>
  <c r="O158" i="3"/>
  <c r="P158" i="3" s="1"/>
  <c r="O159" i="3"/>
  <c r="O160" i="3"/>
  <c r="P160" i="3" s="1"/>
  <c r="O161" i="3"/>
  <c r="P161" i="3" s="1"/>
  <c r="O162" i="3"/>
  <c r="P162" i="3" s="1"/>
  <c r="O163" i="3"/>
  <c r="P163" i="3" s="1"/>
  <c r="O164" i="3"/>
  <c r="P164" i="3" s="1"/>
  <c r="O165" i="3"/>
  <c r="P165" i="3" s="1"/>
  <c r="O166" i="3"/>
  <c r="P166" i="3" s="1"/>
  <c r="O167" i="3"/>
  <c r="P167" i="3" s="1"/>
  <c r="O168" i="3"/>
  <c r="P168" i="3" s="1"/>
  <c r="O169" i="3"/>
  <c r="P169" i="3" s="1"/>
  <c r="O170" i="3"/>
  <c r="P170" i="3" s="1"/>
  <c r="O171" i="3"/>
  <c r="P171" i="3" s="1"/>
  <c r="O172" i="3"/>
  <c r="P172" i="3" s="1"/>
  <c r="O173" i="3"/>
  <c r="P173" i="3" s="1"/>
  <c r="O174" i="3"/>
  <c r="P174" i="3" s="1"/>
  <c r="O175" i="3"/>
  <c r="P175" i="3" s="1"/>
  <c r="O176" i="3"/>
  <c r="P176" i="3" s="1"/>
  <c r="O177" i="3"/>
  <c r="P177" i="3" s="1"/>
  <c r="O178" i="3"/>
  <c r="P178" i="3" s="1"/>
  <c r="O179" i="3"/>
  <c r="P179" i="3" s="1"/>
  <c r="O180" i="3"/>
  <c r="P180" i="3" s="1"/>
  <c r="O181" i="3"/>
  <c r="P181" i="3" s="1"/>
  <c r="O182" i="3"/>
  <c r="P182" i="3" s="1"/>
  <c r="O183" i="3"/>
  <c r="P183" i="3" s="1"/>
  <c r="O184" i="3"/>
  <c r="P184" i="3" s="1"/>
  <c r="O185" i="3"/>
  <c r="P185" i="3" s="1"/>
  <c r="O186" i="3"/>
  <c r="P186" i="3" s="1"/>
  <c r="O187" i="3"/>
  <c r="P187" i="3" s="1"/>
  <c r="O188" i="3"/>
  <c r="P188" i="3" s="1"/>
  <c r="O189" i="3"/>
  <c r="P189" i="3" s="1"/>
  <c r="O190" i="3"/>
  <c r="P190" i="3" s="1"/>
  <c r="O191" i="3"/>
  <c r="P191" i="3" s="1"/>
  <c r="O192" i="3"/>
  <c r="P192" i="3" s="1"/>
  <c r="O193" i="3"/>
  <c r="P193" i="3" s="1"/>
  <c r="O194" i="3"/>
  <c r="P194" i="3" s="1"/>
  <c r="O195" i="3"/>
  <c r="P195" i="3" s="1"/>
  <c r="O196" i="3"/>
  <c r="P196" i="3" s="1"/>
  <c r="O197" i="3"/>
  <c r="P197" i="3" s="1"/>
  <c r="O198" i="3"/>
  <c r="P198" i="3" s="1"/>
  <c r="O199" i="3"/>
  <c r="P199" i="3" s="1"/>
  <c r="O200" i="3"/>
  <c r="P200" i="3" s="1"/>
  <c r="O201" i="3"/>
  <c r="P201" i="3" s="1"/>
  <c r="O202" i="3"/>
  <c r="P202" i="3" s="1"/>
  <c r="O203" i="3"/>
  <c r="P203" i="3" s="1"/>
  <c r="O204" i="3"/>
  <c r="P204" i="3" s="1"/>
  <c r="O205" i="3"/>
  <c r="P205" i="3" s="1"/>
  <c r="O206" i="3"/>
  <c r="P206" i="3" s="1"/>
  <c r="O207" i="3"/>
  <c r="P207" i="3" s="1"/>
  <c r="O208" i="3"/>
  <c r="P208" i="3" s="1"/>
  <c r="O209" i="3"/>
  <c r="P209" i="3" s="1"/>
  <c r="O210" i="3"/>
  <c r="P210" i="3" s="1"/>
  <c r="O211" i="3"/>
  <c r="P211" i="3" s="1"/>
  <c r="O212" i="3"/>
  <c r="P212" i="3" s="1"/>
  <c r="O213" i="3"/>
  <c r="P213" i="3" s="1"/>
  <c r="O214" i="3"/>
  <c r="P214" i="3" s="1"/>
  <c r="O215" i="3"/>
  <c r="P215" i="3" s="1"/>
  <c r="O216" i="3"/>
  <c r="P216" i="3" s="1"/>
  <c r="O217" i="3"/>
  <c r="P217" i="3" s="1"/>
  <c r="O218" i="3"/>
  <c r="P218" i="3" s="1"/>
  <c r="O219" i="3"/>
  <c r="P219" i="3" s="1"/>
  <c r="O220" i="3"/>
  <c r="P220" i="3" s="1"/>
  <c r="O221" i="3"/>
  <c r="P221" i="3" s="1"/>
  <c r="O222" i="3"/>
  <c r="P222" i="3" s="1"/>
  <c r="O223" i="3"/>
  <c r="P223" i="3" s="1"/>
  <c r="O224" i="3"/>
  <c r="P224" i="3" s="1"/>
  <c r="O225" i="3"/>
  <c r="P225" i="3" s="1"/>
  <c r="O226" i="3"/>
  <c r="P226" i="3" s="1"/>
  <c r="O227" i="3"/>
  <c r="P227" i="3" s="1"/>
  <c r="O228" i="3"/>
  <c r="P228" i="3" s="1"/>
  <c r="O229" i="3"/>
  <c r="P229" i="3" s="1"/>
  <c r="O230" i="3"/>
  <c r="P230" i="3" s="1"/>
  <c r="O231" i="3"/>
  <c r="P231" i="3" s="1"/>
  <c r="O232" i="3"/>
  <c r="P232" i="3" s="1"/>
  <c r="O233" i="3"/>
  <c r="P233" i="3" s="1"/>
  <c r="O234" i="3"/>
  <c r="P234" i="3" s="1"/>
  <c r="O235" i="3"/>
  <c r="P235" i="3" s="1"/>
  <c r="O236" i="3"/>
  <c r="P236" i="3" s="1"/>
  <c r="O237" i="3"/>
  <c r="P237" i="3" s="1"/>
  <c r="O238" i="3"/>
  <c r="P238" i="3" s="1"/>
  <c r="O239" i="3"/>
  <c r="P239" i="3" s="1"/>
  <c r="O240" i="3"/>
  <c r="P240" i="3" s="1"/>
  <c r="O241" i="3"/>
  <c r="P241" i="3" s="1"/>
  <c r="O242" i="3"/>
  <c r="P242" i="3" s="1"/>
  <c r="O243" i="3"/>
  <c r="P243" i="3" s="1"/>
  <c r="O244" i="3"/>
  <c r="P244" i="3" s="1"/>
  <c r="O245" i="3"/>
  <c r="P245" i="3" s="1"/>
  <c r="O246" i="3"/>
  <c r="P246" i="3" s="1"/>
  <c r="O247" i="3"/>
  <c r="P247" i="3" s="1"/>
  <c r="O248" i="3"/>
  <c r="P248" i="3" s="1"/>
  <c r="O249" i="3"/>
  <c r="P249" i="3" s="1"/>
  <c r="O250" i="3"/>
  <c r="P250" i="3" s="1"/>
  <c r="O251" i="3"/>
  <c r="P251" i="3" s="1"/>
  <c r="O252" i="3"/>
  <c r="P252" i="3" s="1"/>
  <c r="O253" i="3"/>
  <c r="P253" i="3" s="1"/>
  <c r="O254" i="3"/>
  <c r="P254" i="3" s="1"/>
  <c r="O255" i="3"/>
  <c r="P255" i="3" s="1"/>
  <c r="O256" i="3"/>
  <c r="P256" i="3" s="1"/>
  <c r="O257" i="3"/>
  <c r="P257" i="3" s="1"/>
  <c r="O258" i="3"/>
  <c r="P258" i="3" s="1"/>
  <c r="O259" i="3"/>
  <c r="P259" i="3" s="1"/>
  <c r="O260" i="3"/>
  <c r="P260" i="3" s="1"/>
  <c r="O261" i="3"/>
  <c r="P261" i="3" s="1"/>
  <c r="O262" i="3"/>
  <c r="P262" i="3" s="1"/>
  <c r="O263" i="3"/>
  <c r="P263" i="3" s="1"/>
  <c r="O264" i="3"/>
  <c r="P264" i="3" s="1"/>
  <c r="O265" i="3"/>
  <c r="P265" i="3" s="1"/>
  <c r="O266" i="3"/>
  <c r="P266" i="3" s="1"/>
  <c r="O267" i="3"/>
  <c r="P267" i="3" s="1"/>
  <c r="O268" i="3"/>
  <c r="P268" i="3" s="1"/>
  <c r="O269" i="3"/>
  <c r="P269" i="3" s="1"/>
  <c r="O270" i="3"/>
  <c r="P270" i="3" s="1"/>
  <c r="O271" i="3"/>
  <c r="P271" i="3" s="1"/>
  <c r="O272" i="3"/>
  <c r="P272" i="3" s="1"/>
  <c r="O273" i="3"/>
  <c r="P273" i="3" s="1"/>
  <c r="O274" i="3"/>
  <c r="P274" i="3" s="1"/>
  <c r="O275" i="3"/>
  <c r="P275" i="3" s="1"/>
  <c r="O276" i="3"/>
  <c r="P276" i="3" s="1"/>
  <c r="O277" i="3"/>
  <c r="P277" i="3" s="1"/>
  <c r="O278" i="3"/>
  <c r="P278" i="3" s="1"/>
  <c r="O279" i="3"/>
  <c r="P279" i="3" s="1"/>
  <c r="O280" i="3"/>
  <c r="P280" i="3" s="1"/>
  <c r="O281" i="3"/>
  <c r="P281" i="3" s="1"/>
  <c r="O282" i="3"/>
  <c r="P282" i="3" s="1"/>
  <c r="O283" i="3"/>
  <c r="P283" i="3" s="1"/>
  <c r="O284" i="3"/>
  <c r="P284" i="3" s="1"/>
  <c r="O285" i="3"/>
  <c r="P285" i="3" s="1"/>
  <c r="O286" i="3"/>
  <c r="P286" i="3" s="1"/>
  <c r="O287" i="3"/>
  <c r="P287" i="3" s="1"/>
  <c r="O288" i="3"/>
  <c r="P288" i="3" s="1"/>
  <c r="O289" i="3"/>
  <c r="P289" i="3" s="1"/>
  <c r="O290" i="3"/>
  <c r="P290" i="3" s="1"/>
  <c r="O291" i="3"/>
  <c r="O292" i="3"/>
  <c r="P292" i="3" s="1"/>
  <c r="O293" i="3"/>
  <c r="P293" i="3" s="1"/>
  <c r="O294" i="3"/>
  <c r="P294" i="3" s="1"/>
  <c r="O295" i="3"/>
  <c r="P295" i="3" s="1"/>
  <c r="O296" i="3"/>
  <c r="P296" i="3" s="1"/>
  <c r="O297" i="3"/>
  <c r="P297" i="3" s="1"/>
  <c r="O298" i="3"/>
  <c r="P298" i="3" s="1"/>
  <c r="O299" i="3"/>
  <c r="P299" i="3" s="1"/>
  <c r="O300" i="3"/>
  <c r="P300" i="3" s="1"/>
  <c r="O301" i="3"/>
  <c r="P301" i="3" s="1"/>
  <c r="O302" i="3"/>
  <c r="P302" i="3" s="1"/>
  <c r="O303" i="3"/>
  <c r="O304" i="3"/>
  <c r="P304" i="3" s="1"/>
  <c r="O305" i="3"/>
  <c r="P305" i="3" s="1"/>
  <c r="O306" i="3"/>
  <c r="P306" i="3" s="1"/>
  <c r="O307" i="3"/>
  <c r="P307" i="3" s="1"/>
  <c r="O308" i="3"/>
  <c r="P308" i="3" s="1"/>
  <c r="O309" i="3"/>
  <c r="P309" i="3" s="1"/>
  <c r="O310" i="3"/>
  <c r="P310" i="3" s="1"/>
  <c r="O311" i="3"/>
  <c r="P311" i="3" s="1"/>
  <c r="O312" i="3"/>
  <c r="P312" i="3" s="1"/>
  <c r="O313" i="3"/>
  <c r="P313" i="3" s="1"/>
  <c r="O314" i="3"/>
  <c r="P314" i="3" s="1"/>
  <c r="O315" i="3"/>
  <c r="P315" i="3" s="1"/>
  <c r="O316" i="3"/>
  <c r="P316" i="3" s="1"/>
  <c r="O317" i="3"/>
  <c r="P317" i="3" s="1"/>
  <c r="O318" i="3"/>
  <c r="P318" i="3" s="1"/>
  <c r="O319" i="3"/>
  <c r="P319" i="3" s="1"/>
  <c r="O320" i="3"/>
  <c r="P320" i="3" s="1"/>
  <c r="O321" i="3"/>
  <c r="P321" i="3" s="1"/>
  <c r="O322" i="3"/>
  <c r="P322" i="3" s="1"/>
  <c r="O323" i="3"/>
  <c r="P323" i="3" s="1"/>
  <c r="O324" i="3"/>
  <c r="P324" i="3" s="1"/>
  <c r="O325" i="3"/>
  <c r="P325" i="3" s="1"/>
  <c r="O326" i="3"/>
  <c r="P326" i="3" s="1"/>
  <c r="O327" i="3"/>
  <c r="P327" i="3" s="1"/>
  <c r="O328" i="3"/>
  <c r="P328" i="3" s="1"/>
  <c r="O329" i="3"/>
  <c r="P329" i="3" s="1"/>
  <c r="O330" i="3"/>
  <c r="P330" i="3" s="1"/>
  <c r="O331" i="3"/>
  <c r="P331" i="3" s="1"/>
  <c r="O332" i="3"/>
  <c r="P332" i="3" s="1"/>
  <c r="O333" i="3"/>
  <c r="P333" i="3" s="1"/>
  <c r="O334" i="3"/>
  <c r="P334" i="3" s="1"/>
  <c r="O335" i="3"/>
  <c r="P335" i="3" s="1"/>
  <c r="O336" i="3"/>
  <c r="P336" i="3" s="1"/>
  <c r="O337" i="3"/>
  <c r="P337" i="3" s="1"/>
  <c r="O338" i="3"/>
  <c r="P338" i="3" s="1"/>
  <c r="O339" i="3"/>
  <c r="P339" i="3" s="1"/>
  <c r="O340" i="3"/>
  <c r="P340" i="3" s="1"/>
  <c r="O341" i="3"/>
  <c r="P341" i="3" s="1"/>
  <c r="O342" i="3"/>
  <c r="P342" i="3" s="1"/>
  <c r="O343" i="3"/>
  <c r="P343" i="3" s="1"/>
  <c r="O344" i="3"/>
  <c r="P344" i="3" s="1"/>
  <c r="O345" i="3"/>
  <c r="P345" i="3" s="1"/>
  <c r="O346" i="3"/>
  <c r="P346" i="3" s="1"/>
  <c r="O347" i="3"/>
  <c r="P347" i="3" s="1"/>
  <c r="O348" i="3"/>
  <c r="P348" i="3" s="1"/>
  <c r="O349" i="3"/>
  <c r="P349" i="3" s="1"/>
  <c r="O350" i="3"/>
  <c r="P350" i="3" s="1"/>
  <c r="O351" i="3"/>
  <c r="P351" i="3" s="1"/>
  <c r="O352" i="3"/>
  <c r="P352" i="3" s="1"/>
  <c r="O353" i="3"/>
  <c r="P353" i="3" s="1"/>
  <c r="O354" i="3"/>
  <c r="P354" i="3" s="1"/>
  <c r="O355" i="3"/>
  <c r="P355" i="3" s="1"/>
  <c r="O356" i="3"/>
  <c r="P356" i="3" s="1"/>
  <c r="O357" i="3"/>
  <c r="P357" i="3" s="1"/>
  <c r="O358" i="3"/>
  <c r="P358" i="3" s="1"/>
  <c r="O359" i="3"/>
  <c r="P359" i="3" s="1"/>
  <c r="O360" i="3"/>
  <c r="P360" i="3" s="1"/>
  <c r="O361" i="3"/>
  <c r="P361" i="3" s="1"/>
  <c r="O362" i="3"/>
  <c r="P362" i="3" s="1"/>
  <c r="O363" i="3"/>
  <c r="P363" i="3" s="1"/>
  <c r="O364" i="3"/>
  <c r="P364" i="3" s="1"/>
  <c r="O365" i="3"/>
  <c r="P365" i="3" s="1"/>
  <c r="O366" i="3"/>
  <c r="P366" i="3" s="1"/>
  <c r="O367" i="3"/>
  <c r="P367" i="3" s="1"/>
  <c r="O368" i="3"/>
  <c r="P368" i="3" s="1"/>
  <c r="O369" i="3"/>
  <c r="P369" i="3" s="1"/>
  <c r="O370" i="3"/>
  <c r="P370" i="3" s="1"/>
  <c r="O371" i="3"/>
  <c r="P371" i="3" s="1"/>
  <c r="O372" i="3"/>
  <c r="P372" i="3" s="1"/>
  <c r="O373" i="3"/>
  <c r="P373" i="3" s="1"/>
  <c r="O374" i="3"/>
  <c r="P374" i="3" s="1"/>
  <c r="O375" i="3"/>
  <c r="P375" i="3" s="1"/>
  <c r="O376" i="3"/>
  <c r="P376" i="3" s="1"/>
  <c r="O377" i="3"/>
  <c r="P377" i="3" s="1"/>
  <c r="O378" i="3"/>
  <c r="P378" i="3" s="1"/>
  <c r="O379" i="3"/>
  <c r="P379" i="3" s="1"/>
  <c r="O380" i="3"/>
  <c r="P380" i="3" s="1"/>
  <c r="O381" i="3"/>
  <c r="P381" i="3" s="1"/>
  <c r="O382" i="3"/>
  <c r="P382" i="3" s="1"/>
  <c r="O383" i="3"/>
  <c r="P383" i="3" s="1"/>
  <c r="O384" i="3"/>
  <c r="P384" i="3" s="1"/>
  <c r="O385" i="3"/>
  <c r="P385" i="3" s="1"/>
  <c r="O386" i="3"/>
  <c r="P386" i="3" s="1"/>
  <c r="O387" i="3"/>
  <c r="P387" i="3" s="1"/>
  <c r="O388" i="3"/>
  <c r="P388" i="3" s="1"/>
  <c r="O389" i="3"/>
  <c r="P389" i="3" s="1"/>
  <c r="O390" i="3"/>
  <c r="P390" i="3" s="1"/>
  <c r="O391" i="3"/>
  <c r="P391" i="3" s="1"/>
  <c r="O392" i="3"/>
  <c r="P392" i="3" s="1"/>
  <c r="O393" i="3"/>
  <c r="P393" i="3" s="1"/>
  <c r="O394" i="3"/>
  <c r="P394" i="3" s="1"/>
  <c r="O395" i="3"/>
  <c r="P395" i="3" s="1"/>
  <c r="O396" i="3"/>
  <c r="P396" i="3" s="1"/>
  <c r="O397" i="3"/>
  <c r="P397" i="3" s="1"/>
  <c r="O398" i="3"/>
  <c r="P398" i="3" s="1"/>
  <c r="O399" i="3"/>
  <c r="P399" i="3" s="1"/>
  <c r="O400" i="3"/>
  <c r="P400" i="3" s="1"/>
  <c r="O401" i="3"/>
  <c r="P401" i="3" s="1"/>
  <c r="O402" i="3"/>
  <c r="P402" i="3" s="1"/>
  <c r="O403" i="3"/>
  <c r="P403" i="3" s="1"/>
  <c r="O404" i="3"/>
  <c r="P404" i="3" s="1"/>
  <c r="O405" i="3"/>
  <c r="P405" i="3" s="1"/>
  <c r="O406" i="3"/>
  <c r="P406" i="3" s="1"/>
  <c r="O407" i="3"/>
  <c r="P407" i="3" s="1"/>
  <c r="O408" i="3"/>
  <c r="P408" i="3" s="1"/>
  <c r="O409" i="3"/>
  <c r="P409" i="3" s="1"/>
  <c r="O410" i="3"/>
  <c r="P410" i="3" s="1"/>
  <c r="O411" i="3"/>
  <c r="P411" i="3" s="1"/>
  <c r="O412" i="3"/>
  <c r="P412" i="3" s="1"/>
  <c r="O413" i="3"/>
  <c r="P413" i="3" s="1"/>
  <c r="O414" i="3"/>
  <c r="P414" i="3" s="1"/>
  <c r="O415" i="3"/>
  <c r="P415" i="3" s="1"/>
  <c r="O416" i="3"/>
  <c r="P416" i="3" s="1"/>
  <c r="O417" i="3"/>
  <c r="P417" i="3" s="1"/>
  <c r="O418" i="3"/>
  <c r="P418" i="3" s="1"/>
  <c r="O419" i="3"/>
  <c r="P419" i="3" s="1"/>
  <c r="O420" i="3"/>
  <c r="P420" i="3" s="1"/>
  <c r="O421" i="3"/>
  <c r="P421" i="3" s="1"/>
  <c r="O422" i="3"/>
  <c r="P422" i="3" s="1"/>
  <c r="O423" i="3"/>
  <c r="P423" i="3" s="1"/>
  <c r="O424" i="3"/>
  <c r="P424" i="3" s="1"/>
  <c r="O425" i="3"/>
  <c r="P425" i="3" s="1"/>
  <c r="O426" i="3"/>
  <c r="P426" i="3" s="1"/>
  <c r="O427" i="3"/>
  <c r="P427" i="3" s="1"/>
  <c r="O428" i="3"/>
  <c r="P428" i="3" s="1"/>
  <c r="O429" i="3"/>
  <c r="P429" i="3" s="1"/>
  <c r="O430" i="3"/>
  <c r="P430" i="3" s="1"/>
  <c r="O431" i="3"/>
  <c r="P431" i="3" s="1"/>
  <c r="O432" i="3"/>
  <c r="P432" i="3" s="1"/>
  <c r="O433" i="3"/>
  <c r="P433" i="3" s="1"/>
  <c r="O434" i="3"/>
  <c r="P434" i="3" s="1"/>
  <c r="O435" i="3"/>
  <c r="O436" i="3"/>
  <c r="P436" i="3" s="1"/>
  <c r="O437" i="3"/>
  <c r="P437" i="3" s="1"/>
  <c r="O438" i="3"/>
  <c r="P438" i="3" s="1"/>
  <c r="O439" i="3"/>
  <c r="P439" i="3" s="1"/>
  <c r="O440" i="3"/>
  <c r="P440" i="3" s="1"/>
  <c r="O441" i="3"/>
  <c r="P441" i="3" s="1"/>
  <c r="O442" i="3"/>
  <c r="P442" i="3" s="1"/>
  <c r="O443" i="3"/>
  <c r="P443" i="3" s="1"/>
  <c r="O444" i="3"/>
  <c r="P444" i="3" s="1"/>
  <c r="O445" i="3"/>
  <c r="P445" i="3" s="1"/>
  <c r="O446" i="3"/>
  <c r="P446" i="3" s="1"/>
  <c r="O447" i="3"/>
  <c r="O448" i="3"/>
  <c r="P448" i="3" s="1"/>
  <c r="O449" i="3"/>
  <c r="P449" i="3" s="1"/>
  <c r="O450" i="3"/>
  <c r="P450" i="3" s="1"/>
  <c r="O451" i="3"/>
  <c r="P451" i="3" s="1"/>
  <c r="O452" i="3"/>
  <c r="P452" i="3" s="1"/>
  <c r="O453" i="3"/>
  <c r="P453" i="3" s="1"/>
  <c r="O454" i="3"/>
  <c r="P454" i="3" s="1"/>
  <c r="O455" i="3"/>
  <c r="P455" i="3" s="1"/>
  <c r="O456" i="3"/>
  <c r="P456" i="3" s="1"/>
  <c r="O457" i="3"/>
  <c r="P457" i="3" s="1"/>
  <c r="O458" i="3"/>
  <c r="P458" i="3" s="1"/>
  <c r="O459" i="3"/>
  <c r="P459" i="3" s="1"/>
  <c r="O460" i="3"/>
  <c r="P460" i="3" s="1"/>
  <c r="O461" i="3"/>
  <c r="P461" i="3" s="1"/>
  <c r="O462" i="3"/>
  <c r="P462" i="3" s="1"/>
  <c r="O463" i="3"/>
  <c r="P463" i="3" s="1"/>
  <c r="O464" i="3"/>
  <c r="P464" i="3" s="1"/>
  <c r="O465" i="3"/>
  <c r="P465" i="3" s="1"/>
  <c r="O466" i="3"/>
  <c r="P466" i="3" s="1"/>
  <c r="O467" i="3"/>
  <c r="P467" i="3" s="1"/>
  <c r="O468" i="3"/>
  <c r="P468" i="3" s="1"/>
  <c r="O469" i="3"/>
  <c r="P469" i="3" s="1"/>
  <c r="O470" i="3"/>
  <c r="P470" i="3" s="1"/>
  <c r="O471" i="3"/>
  <c r="P471" i="3" s="1"/>
  <c r="O472" i="3"/>
  <c r="P472" i="3" s="1"/>
  <c r="O473" i="3"/>
  <c r="P473" i="3" s="1"/>
  <c r="O474" i="3"/>
  <c r="P474" i="3" s="1"/>
  <c r="O475" i="3"/>
  <c r="P475" i="3" s="1"/>
  <c r="O476" i="3"/>
  <c r="P476" i="3" s="1"/>
  <c r="O477" i="3"/>
  <c r="P477" i="3" s="1"/>
  <c r="O478" i="3"/>
  <c r="P478" i="3" s="1"/>
  <c r="O479" i="3"/>
  <c r="P479" i="3" s="1"/>
  <c r="O480" i="3"/>
  <c r="P480" i="3" s="1"/>
  <c r="O481" i="3"/>
  <c r="P481" i="3" s="1"/>
  <c r="O482" i="3"/>
  <c r="P482" i="3" s="1"/>
  <c r="O483" i="3"/>
  <c r="P483" i="3" s="1"/>
  <c r="O484" i="3"/>
  <c r="P484" i="3" s="1"/>
  <c r="O485" i="3"/>
  <c r="P485" i="3" s="1"/>
  <c r="O486" i="3"/>
  <c r="P486" i="3" s="1"/>
  <c r="O487" i="3"/>
  <c r="P487" i="3" s="1"/>
  <c r="O488" i="3"/>
  <c r="P488" i="3" s="1"/>
  <c r="O489" i="3"/>
  <c r="P489" i="3" s="1"/>
  <c r="O490" i="3"/>
  <c r="P490" i="3" s="1"/>
  <c r="O491" i="3"/>
  <c r="P491" i="3" s="1"/>
  <c r="O492" i="3"/>
  <c r="P492" i="3" s="1"/>
  <c r="O493" i="3"/>
  <c r="P493" i="3" s="1"/>
  <c r="O494" i="3"/>
  <c r="P494" i="3" s="1"/>
  <c r="O495" i="3"/>
  <c r="P495" i="3" s="1"/>
  <c r="O496" i="3"/>
  <c r="P496" i="3" s="1"/>
  <c r="O497" i="3"/>
  <c r="P497" i="3" s="1"/>
  <c r="O498" i="3"/>
  <c r="P498" i="3" s="1"/>
  <c r="O499" i="3"/>
  <c r="P499" i="3" s="1"/>
  <c r="O500" i="3"/>
  <c r="P500" i="3" s="1"/>
  <c r="O501" i="3"/>
  <c r="P501" i="3" s="1"/>
  <c r="O2" i="2"/>
  <c r="P2" i="2" s="1"/>
  <c r="O3" i="2"/>
  <c r="P3" i="2" s="1"/>
  <c r="O4" i="2"/>
  <c r="P4" i="2" s="1"/>
  <c r="O5" i="2"/>
  <c r="P5" i="2" s="1"/>
  <c r="O6" i="2"/>
  <c r="P6" i="2" s="1"/>
  <c r="O7" i="2"/>
  <c r="P7" i="2" s="1"/>
  <c r="O8" i="2"/>
  <c r="P8" i="2" s="1"/>
  <c r="O9" i="2"/>
  <c r="P9" i="2" s="1"/>
  <c r="O10" i="2"/>
  <c r="P10" i="2" s="1"/>
  <c r="O11" i="2"/>
  <c r="P11" i="2" s="1"/>
  <c r="O12" i="2"/>
  <c r="P12" i="2" s="1"/>
  <c r="O13" i="2"/>
  <c r="P13" i="2" s="1"/>
  <c r="O14" i="2"/>
  <c r="P14" i="2" s="1"/>
  <c r="O15" i="2"/>
  <c r="P15" i="2" s="1"/>
  <c r="O16" i="2"/>
  <c r="P16" i="2" s="1"/>
  <c r="O17" i="2"/>
  <c r="P17" i="2" s="1"/>
  <c r="O18" i="2"/>
  <c r="P18" i="2" s="1"/>
  <c r="O19" i="2"/>
  <c r="P19" i="2" s="1"/>
  <c r="O20" i="2"/>
  <c r="P20" i="2" s="1"/>
  <c r="O21" i="2"/>
  <c r="P21" i="2" s="1"/>
  <c r="O22" i="2"/>
  <c r="P22" i="2" s="1"/>
  <c r="O23" i="2"/>
  <c r="P23" i="2" s="1"/>
  <c r="O24" i="2"/>
  <c r="P24" i="2" s="1"/>
  <c r="O25" i="2"/>
  <c r="P25" i="2" s="1"/>
  <c r="O26" i="2"/>
  <c r="P26" i="2" s="1"/>
  <c r="O27" i="2"/>
  <c r="P27" i="2" s="1"/>
  <c r="O28" i="2"/>
  <c r="P28" i="2" s="1"/>
  <c r="O29" i="2"/>
  <c r="P29" i="2" s="1"/>
  <c r="O30" i="2"/>
  <c r="P30" i="2" s="1"/>
  <c r="O31" i="2"/>
  <c r="P31" i="2" s="1"/>
  <c r="O32" i="2"/>
  <c r="P32" i="2" s="1"/>
  <c r="O33" i="2"/>
  <c r="P33" i="2" s="1"/>
  <c r="O34" i="2"/>
  <c r="P34" i="2" s="1"/>
  <c r="O35" i="2"/>
  <c r="P35" i="2" s="1"/>
  <c r="O36" i="2"/>
  <c r="P36" i="2" s="1"/>
  <c r="O37" i="2"/>
  <c r="P37" i="2" s="1"/>
  <c r="O38" i="2"/>
  <c r="P38" i="2" s="1"/>
  <c r="O39" i="2"/>
  <c r="P39" i="2" s="1"/>
  <c r="O40" i="2"/>
  <c r="P40" i="2" s="1"/>
  <c r="O41" i="2"/>
  <c r="P41" i="2" s="1"/>
  <c r="O42" i="2"/>
  <c r="P42" i="2" s="1"/>
  <c r="O43" i="2"/>
  <c r="P43" i="2" s="1"/>
  <c r="O44" i="2"/>
  <c r="P44" i="2" s="1"/>
  <c r="O45" i="2"/>
  <c r="P45" i="2" s="1"/>
  <c r="O46" i="2"/>
  <c r="P46" i="2" s="1"/>
  <c r="O47" i="2"/>
  <c r="P47" i="2" s="1"/>
  <c r="O48" i="2"/>
  <c r="P48" i="2" s="1"/>
  <c r="O49" i="2"/>
  <c r="P49" i="2" s="1"/>
  <c r="O50" i="2"/>
  <c r="P50" i="2" s="1"/>
  <c r="O51" i="2"/>
  <c r="P51" i="2" s="1"/>
  <c r="O52" i="2"/>
  <c r="P52" i="2" s="1"/>
  <c r="O53" i="2"/>
  <c r="P53" i="2" s="1"/>
  <c r="O54" i="2"/>
  <c r="P54" i="2" s="1"/>
  <c r="O55" i="2"/>
  <c r="P55" i="2" s="1"/>
  <c r="O56" i="2"/>
  <c r="P56" i="2" s="1"/>
  <c r="O57" i="2"/>
  <c r="P57" i="2" s="1"/>
  <c r="O58" i="2"/>
  <c r="P58" i="2" s="1"/>
  <c r="O59" i="2"/>
  <c r="P59" i="2" s="1"/>
  <c r="O60" i="2"/>
  <c r="P60" i="2" s="1"/>
  <c r="O61" i="2"/>
  <c r="P61" i="2" s="1"/>
  <c r="O62" i="2"/>
  <c r="P62" i="2" s="1"/>
  <c r="O63" i="2"/>
  <c r="P63" i="2" s="1"/>
  <c r="O64" i="2"/>
  <c r="P64" i="2" s="1"/>
  <c r="O65" i="2"/>
  <c r="P65" i="2" s="1"/>
  <c r="O66" i="2"/>
  <c r="P66" i="2" s="1"/>
  <c r="O67" i="2"/>
  <c r="P67" i="2" s="1"/>
  <c r="O68" i="2"/>
  <c r="P68" i="2" s="1"/>
  <c r="O69" i="2"/>
  <c r="P69" i="2" s="1"/>
  <c r="O70" i="2"/>
  <c r="P70" i="2" s="1"/>
  <c r="O71" i="2"/>
  <c r="P71" i="2" s="1"/>
  <c r="O72" i="2"/>
  <c r="P72" i="2" s="1"/>
  <c r="O73" i="2"/>
  <c r="P73" i="2" s="1"/>
  <c r="O74" i="2"/>
  <c r="P74" i="2" s="1"/>
  <c r="O75" i="2"/>
  <c r="P75" i="2" s="1"/>
  <c r="O76" i="2"/>
  <c r="P76" i="2" s="1"/>
  <c r="O77" i="2"/>
  <c r="P77" i="2" s="1"/>
  <c r="O78" i="2"/>
  <c r="P78" i="2" s="1"/>
  <c r="O79" i="2"/>
  <c r="P79" i="2" s="1"/>
  <c r="O80" i="2"/>
  <c r="P80" i="2" s="1"/>
  <c r="O81" i="2"/>
  <c r="P81" i="2" s="1"/>
  <c r="O82" i="2"/>
  <c r="P82" i="2" s="1"/>
  <c r="O83" i="2"/>
  <c r="P83" i="2" s="1"/>
  <c r="O84" i="2"/>
  <c r="P84" i="2" s="1"/>
  <c r="O85" i="2"/>
  <c r="P85" i="2" s="1"/>
  <c r="O86" i="2"/>
  <c r="P86" i="2" s="1"/>
  <c r="O87" i="2"/>
  <c r="P87" i="2" s="1"/>
  <c r="O88" i="2"/>
  <c r="P88" i="2" s="1"/>
  <c r="O89" i="2"/>
  <c r="P89" i="2" s="1"/>
  <c r="O90" i="2"/>
  <c r="P90" i="2" s="1"/>
  <c r="O91" i="2"/>
  <c r="P91" i="2" s="1"/>
  <c r="O92" i="2"/>
  <c r="P92" i="2" s="1"/>
  <c r="O93" i="2"/>
  <c r="P93" i="2" s="1"/>
  <c r="O94" i="2"/>
  <c r="P94" i="2" s="1"/>
  <c r="O95" i="2"/>
  <c r="P95" i="2" s="1"/>
  <c r="O96" i="2"/>
  <c r="P96" i="2" s="1"/>
  <c r="O97" i="2"/>
  <c r="P97" i="2" s="1"/>
  <c r="O98" i="2"/>
  <c r="P98" i="2" s="1"/>
  <c r="O99" i="2"/>
  <c r="P99" i="2" s="1"/>
  <c r="O100" i="2"/>
  <c r="P100" i="2" s="1"/>
  <c r="O101" i="2"/>
  <c r="P101" i="2" s="1"/>
  <c r="O102" i="2"/>
  <c r="P102" i="2" s="1"/>
  <c r="O103" i="2"/>
  <c r="P103" i="2" s="1"/>
  <c r="O104" i="2"/>
  <c r="P104" i="2" s="1"/>
  <c r="O105" i="2"/>
  <c r="P105" i="2" s="1"/>
  <c r="O106" i="2"/>
  <c r="P106" i="2" s="1"/>
  <c r="O107" i="2"/>
  <c r="P107" i="2" s="1"/>
  <c r="O108" i="2"/>
  <c r="P108" i="2" s="1"/>
  <c r="O109" i="2"/>
  <c r="P109" i="2" s="1"/>
  <c r="O110" i="2"/>
  <c r="P110" i="2" s="1"/>
  <c r="O111" i="2"/>
  <c r="P111" i="2" s="1"/>
  <c r="O112" i="2"/>
  <c r="P112" i="2" s="1"/>
  <c r="O113" i="2"/>
  <c r="P113" i="2" s="1"/>
  <c r="O114" i="2"/>
  <c r="P114" i="2" s="1"/>
  <c r="O115" i="2"/>
  <c r="P115" i="2" s="1"/>
  <c r="O116" i="2"/>
  <c r="P116" i="2" s="1"/>
  <c r="O117" i="2"/>
  <c r="P117" i="2" s="1"/>
  <c r="O118" i="2"/>
  <c r="P118" i="2" s="1"/>
  <c r="O119" i="2"/>
  <c r="P119" i="2" s="1"/>
  <c r="O120" i="2"/>
  <c r="P120" i="2" s="1"/>
  <c r="O121" i="2"/>
  <c r="P121" i="2" s="1"/>
  <c r="O122" i="2"/>
  <c r="P122" i="2" s="1"/>
  <c r="O123" i="2"/>
  <c r="P123" i="2" s="1"/>
  <c r="O124" i="2"/>
  <c r="P124" i="2" s="1"/>
  <c r="O125" i="2"/>
  <c r="P125" i="2" s="1"/>
  <c r="O126" i="2"/>
  <c r="P126" i="2" s="1"/>
  <c r="O127" i="2"/>
  <c r="P127" i="2" s="1"/>
  <c r="O128" i="2"/>
  <c r="P128" i="2" s="1"/>
  <c r="O129" i="2"/>
  <c r="P129" i="2" s="1"/>
  <c r="O130" i="2"/>
  <c r="P130" i="2" s="1"/>
  <c r="O131" i="2"/>
  <c r="P131" i="2" s="1"/>
  <c r="O132" i="2"/>
  <c r="P132" i="2" s="1"/>
  <c r="O133" i="2"/>
  <c r="P133" i="2" s="1"/>
  <c r="O134" i="2"/>
  <c r="P134" i="2" s="1"/>
  <c r="O135" i="2"/>
  <c r="P135" i="2" s="1"/>
  <c r="O136" i="2"/>
  <c r="P136" i="2" s="1"/>
  <c r="O137" i="2"/>
  <c r="P137" i="2" s="1"/>
  <c r="O138" i="2"/>
  <c r="P138" i="2" s="1"/>
  <c r="O139" i="2"/>
  <c r="P139" i="2" s="1"/>
  <c r="O140" i="2"/>
  <c r="P140" i="2" s="1"/>
  <c r="O141" i="2"/>
  <c r="P141" i="2" s="1"/>
  <c r="O142" i="2"/>
  <c r="P142" i="2" s="1"/>
  <c r="O143" i="2"/>
  <c r="P143" i="2" s="1"/>
  <c r="O144" i="2"/>
  <c r="P144" i="2" s="1"/>
  <c r="O145" i="2"/>
  <c r="P145" i="2" s="1"/>
  <c r="O146" i="2"/>
  <c r="P146" i="2" s="1"/>
  <c r="O147" i="2"/>
  <c r="P147" i="2" s="1"/>
  <c r="O148" i="2"/>
  <c r="P148" i="2" s="1"/>
  <c r="O149" i="2"/>
  <c r="P149" i="2" s="1"/>
  <c r="O150" i="2"/>
  <c r="P150" i="2" s="1"/>
  <c r="O151" i="2"/>
  <c r="P151" i="2" s="1"/>
  <c r="O152" i="2"/>
  <c r="P152" i="2" s="1"/>
  <c r="O153" i="2"/>
  <c r="P153" i="2" s="1"/>
  <c r="O154" i="2"/>
  <c r="P154" i="2" s="1"/>
  <c r="O155" i="2"/>
  <c r="P155" i="2" s="1"/>
  <c r="O156" i="2"/>
  <c r="P156" i="2" s="1"/>
  <c r="O157" i="2"/>
  <c r="P157" i="2" s="1"/>
  <c r="O158" i="2"/>
  <c r="P158" i="2" s="1"/>
  <c r="O159" i="2"/>
  <c r="P159" i="2" s="1"/>
  <c r="O160" i="2"/>
  <c r="P160" i="2" s="1"/>
  <c r="O161" i="2"/>
  <c r="P161" i="2" s="1"/>
  <c r="O162" i="2"/>
  <c r="P162" i="2" s="1"/>
  <c r="O163" i="2"/>
  <c r="P163" i="2" s="1"/>
  <c r="O164" i="2"/>
  <c r="P164" i="2" s="1"/>
  <c r="O165" i="2"/>
  <c r="P165" i="2" s="1"/>
  <c r="O166" i="2"/>
  <c r="P166" i="2" s="1"/>
  <c r="O167" i="2"/>
  <c r="P167" i="2" s="1"/>
  <c r="O168" i="2"/>
  <c r="P168" i="2" s="1"/>
  <c r="O169" i="2"/>
  <c r="P169" i="2" s="1"/>
  <c r="O170" i="2"/>
  <c r="P170" i="2" s="1"/>
  <c r="O171" i="2"/>
  <c r="P171" i="2" s="1"/>
  <c r="O172" i="2"/>
  <c r="P172" i="2" s="1"/>
  <c r="O173" i="2"/>
  <c r="P173" i="2" s="1"/>
  <c r="O174" i="2"/>
  <c r="P174" i="2" s="1"/>
  <c r="O175" i="2"/>
  <c r="P175" i="2" s="1"/>
  <c r="O176" i="2"/>
  <c r="P176" i="2" s="1"/>
  <c r="O177" i="2"/>
  <c r="P177" i="2" s="1"/>
  <c r="O178" i="2"/>
  <c r="P178" i="2" s="1"/>
  <c r="O179" i="2"/>
  <c r="P179" i="2" s="1"/>
  <c r="O180" i="2"/>
  <c r="P180" i="2" s="1"/>
  <c r="O181" i="2"/>
  <c r="P181" i="2" s="1"/>
  <c r="O182" i="2"/>
  <c r="P182" i="2" s="1"/>
  <c r="O183" i="2"/>
  <c r="P183" i="2" s="1"/>
  <c r="O184" i="2"/>
  <c r="P184" i="2" s="1"/>
  <c r="O185" i="2"/>
  <c r="P185" i="2" s="1"/>
  <c r="O186" i="2"/>
  <c r="P186" i="2" s="1"/>
  <c r="O187" i="2"/>
  <c r="P187" i="2" s="1"/>
  <c r="O188" i="2"/>
  <c r="P188" i="2" s="1"/>
  <c r="O189" i="2"/>
  <c r="P189" i="2" s="1"/>
  <c r="O190" i="2"/>
  <c r="P190" i="2" s="1"/>
  <c r="O191" i="2"/>
  <c r="P191" i="2" s="1"/>
  <c r="O192" i="2"/>
  <c r="P192" i="2" s="1"/>
  <c r="O193" i="2"/>
  <c r="P193" i="2" s="1"/>
  <c r="O194" i="2"/>
  <c r="P194" i="2" s="1"/>
  <c r="O195" i="2"/>
  <c r="P195" i="2" s="1"/>
  <c r="O196" i="2"/>
  <c r="P196" i="2" s="1"/>
  <c r="O197" i="2"/>
  <c r="P197" i="2" s="1"/>
  <c r="O198" i="2"/>
  <c r="P198" i="2" s="1"/>
  <c r="O199" i="2"/>
  <c r="P199" i="2" s="1"/>
  <c r="O200" i="2"/>
  <c r="P200" i="2" s="1"/>
  <c r="O201" i="2"/>
  <c r="P201" i="2" s="1"/>
  <c r="O202" i="2"/>
  <c r="P202" i="2" s="1"/>
  <c r="O203" i="2"/>
  <c r="P203" i="2" s="1"/>
  <c r="O204" i="2"/>
  <c r="P204" i="2" s="1"/>
  <c r="O205" i="2"/>
  <c r="P205" i="2" s="1"/>
  <c r="O206" i="2"/>
  <c r="P206" i="2" s="1"/>
  <c r="O207" i="2"/>
  <c r="P207" i="2" s="1"/>
  <c r="O208" i="2"/>
  <c r="P208" i="2" s="1"/>
  <c r="O209" i="2"/>
  <c r="P209" i="2" s="1"/>
  <c r="O210" i="2"/>
  <c r="P210" i="2" s="1"/>
  <c r="O211" i="2"/>
  <c r="P211" i="2" s="1"/>
  <c r="O212" i="2"/>
  <c r="P212" i="2" s="1"/>
  <c r="O213" i="2"/>
  <c r="P213" i="2" s="1"/>
  <c r="O214" i="2"/>
  <c r="P214" i="2" s="1"/>
  <c r="O215" i="2"/>
  <c r="P215" i="2" s="1"/>
  <c r="O216" i="2"/>
  <c r="P216" i="2" s="1"/>
  <c r="O217" i="2"/>
  <c r="P217" i="2" s="1"/>
  <c r="O218" i="2"/>
  <c r="P218" i="2" s="1"/>
  <c r="O219" i="2"/>
  <c r="P219" i="2" s="1"/>
  <c r="O220" i="2"/>
  <c r="P220" i="2" s="1"/>
  <c r="O221" i="2"/>
  <c r="P221" i="2" s="1"/>
  <c r="O222" i="2"/>
  <c r="P222" i="2" s="1"/>
  <c r="O223" i="2"/>
  <c r="P223" i="2" s="1"/>
  <c r="O224" i="2"/>
  <c r="P224" i="2" s="1"/>
  <c r="O225" i="2"/>
  <c r="P225" i="2" s="1"/>
  <c r="O226" i="2"/>
  <c r="P226" i="2" s="1"/>
  <c r="O227" i="2"/>
  <c r="P227" i="2" s="1"/>
  <c r="O228" i="2"/>
  <c r="P228" i="2" s="1"/>
  <c r="O229" i="2"/>
  <c r="P229" i="2" s="1"/>
  <c r="O230" i="2"/>
  <c r="P230" i="2" s="1"/>
  <c r="O231" i="2"/>
  <c r="P231" i="2" s="1"/>
  <c r="O232" i="2"/>
  <c r="P232" i="2" s="1"/>
  <c r="O233" i="2"/>
  <c r="P233" i="2" s="1"/>
  <c r="O234" i="2"/>
  <c r="P234" i="2" s="1"/>
  <c r="O235" i="2"/>
  <c r="P235" i="2" s="1"/>
  <c r="O236" i="2"/>
  <c r="P236" i="2" s="1"/>
  <c r="O237" i="2"/>
  <c r="P237" i="2" s="1"/>
  <c r="O238" i="2"/>
  <c r="P238" i="2" s="1"/>
  <c r="O239" i="2"/>
  <c r="P239" i="2" s="1"/>
  <c r="O240" i="2"/>
  <c r="P240" i="2" s="1"/>
  <c r="O241" i="2"/>
  <c r="P241" i="2" s="1"/>
  <c r="O242" i="2"/>
  <c r="P242" i="2" s="1"/>
  <c r="O243" i="2"/>
  <c r="P243" i="2" s="1"/>
  <c r="O244" i="2"/>
  <c r="P244" i="2" s="1"/>
  <c r="O245" i="2"/>
  <c r="P245" i="2" s="1"/>
  <c r="O246" i="2"/>
  <c r="P246" i="2" s="1"/>
  <c r="O247" i="2"/>
  <c r="P247" i="2" s="1"/>
  <c r="O248" i="2"/>
  <c r="P248" i="2" s="1"/>
  <c r="O249" i="2"/>
  <c r="P249" i="2" s="1"/>
  <c r="O250" i="2"/>
  <c r="P250" i="2" s="1"/>
  <c r="O251" i="2"/>
  <c r="P251" i="2" s="1"/>
  <c r="O252" i="2"/>
  <c r="P252" i="2" s="1"/>
  <c r="O253" i="2"/>
  <c r="P253" i="2" s="1"/>
  <c r="O254" i="2"/>
  <c r="P254" i="2" s="1"/>
  <c r="O255" i="2"/>
  <c r="P255" i="2" s="1"/>
  <c r="O256" i="2"/>
  <c r="P256" i="2" s="1"/>
  <c r="O257" i="2"/>
  <c r="P257" i="2" s="1"/>
  <c r="O258" i="2"/>
  <c r="P258" i="2" s="1"/>
  <c r="O259" i="2"/>
  <c r="P259" i="2" s="1"/>
  <c r="O260" i="2"/>
  <c r="P260" i="2" s="1"/>
  <c r="O261" i="2"/>
  <c r="P261" i="2" s="1"/>
  <c r="O262" i="2"/>
  <c r="P262" i="2" s="1"/>
  <c r="O263" i="2"/>
  <c r="P263" i="2" s="1"/>
  <c r="O264" i="2"/>
  <c r="P264" i="2" s="1"/>
  <c r="O265" i="2"/>
  <c r="P265" i="2" s="1"/>
  <c r="O266" i="2"/>
  <c r="P266" i="2" s="1"/>
  <c r="O267" i="2"/>
  <c r="P267" i="2" s="1"/>
  <c r="O268" i="2"/>
  <c r="P268" i="2" s="1"/>
  <c r="O269" i="2"/>
  <c r="P269" i="2" s="1"/>
  <c r="O270" i="2"/>
  <c r="P270" i="2" s="1"/>
  <c r="O271" i="2"/>
  <c r="P271" i="2" s="1"/>
  <c r="O272" i="2"/>
  <c r="P272" i="2" s="1"/>
  <c r="O273" i="2"/>
  <c r="P273" i="2" s="1"/>
  <c r="O274" i="2"/>
  <c r="P274" i="2" s="1"/>
  <c r="O275" i="2"/>
  <c r="P275" i="2" s="1"/>
  <c r="O276" i="2"/>
  <c r="P276" i="2" s="1"/>
  <c r="O277" i="2"/>
  <c r="P277" i="2" s="1"/>
  <c r="O278" i="2"/>
  <c r="P278" i="2" s="1"/>
  <c r="O279" i="2"/>
  <c r="P279" i="2" s="1"/>
  <c r="O280" i="2"/>
  <c r="P280" i="2" s="1"/>
  <c r="O281" i="2"/>
  <c r="P281" i="2" s="1"/>
  <c r="O282" i="2"/>
  <c r="P282" i="2" s="1"/>
  <c r="O283" i="2"/>
  <c r="P283" i="2" s="1"/>
  <c r="O284" i="2"/>
  <c r="P284" i="2" s="1"/>
  <c r="O285" i="2"/>
  <c r="P285" i="2" s="1"/>
  <c r="O286" i="2"/>
  <c r="P286" i="2" s="1"/>
  <c r="O287" i="2"/>
  <c r="P287" i="2" s="1"/>
  <c r="O288" i="2"/>
  <c r="P288" i="2" s="1"/>
  <c r="O289" i="2"/>
  <c r="P289" i="2" s="1"/>
  <c r="O290" i="2"/>
  <c r="P290" i="2" s="1"/>
  <c r="O291" i="2"/>
  <c r="P291" i="2" s="1"/>
  <c r="O292" i="2"/>
  <c r="P292" i="2" s="1"/>
  <c r="O293" i="2"/>
  <c r="P293" i="2" s="1"/>
  <c r="O294" i="2"/>
  <c r="P294" i="2" s="1"/>
  <c r="O295" i="2"/>
  <c r="P295" i="2" s="1"/>
  <c r="O296" i="2"/>
  <c r="P296" i="2" s="1"/>
  <c r="O297" i="2"/>
  <c r="P297" i="2" s="1"/>
  <c r="O298" i="2"/>
  <c r="P298" i="2" s="1"/>
  <c r="O299" i="2"/>
  <c r="P299" i="2" s="1"/>
  <c r="O300" i="2"/>
  <c r="P300" i="2" s="1"/>
  <c r="O301" i="2"/>
  <c r="P301" i="2" s="1"/>
  <c r="O302" i="2"/>
  <c r="P302" i="2" s="1"/>
  <c r="O303" i="2"/>
  <c r="P303" i="2" s="1"/>
  <c r="O304" i="2"/>
  <c r="P304" i="2" s="1"/>
  <c r="O305" i="2"/>
  <c r="P305" i="2" s="1"/>
  <c r="O306" i="2"/>
  <c r="P306" i="2" s="1"/>
  <c r="O307" i="2"/>
  <c r="P307" i="2" s="1"/>
  <c r="O308" i="2"/>
  <c r="P308" i="2" s="1"/>
  <c r="O309" i="2"/>
  <c r="P309" i="2" s="1"/>
  <c r="O310" i="2"/>
  <c r="P310" i="2" s="1"/>
  <c r="O311" i="2"/>
  <c r="P311" i="2" s="1"/>
  <c r="O312" i="2"/>
  <c r="P312" i="2" s="1"/>
  <c r="O313" i="2"/>
  <c r="P313" i="2" s="1"/>
  <c r="O314" i="2"/>
  <c r="P314" i="2" s="1"/>
  <c r="O315" i="2"/>
  <c r="P315" i="2" s="1"/>
  <c r="O316" i="2"/>
  <c r="P316" i="2" s="1"/>
  <c r="O317" i="2"/>
  <c r="P317" i="2" s="1"/>
  <c r="O318" i="2"/>
  <c r="P318" i="2" s="1"/>
  <c r="O319" i="2"/>
  <c r="P319" i="2" s="1"/>
  <c r="O320" i="2"/>
  <c r="P320" i="2" s="1"/>
  <c r="O321" i="2"/>
  <c r="P321" i="2" s="1"/>
  <c r="O322" i="2"/>
  <c r="P322" i="2" s="1"/>
  <c r="O323" i="2"/>
  <c r="P323" i="2" s="1"/>
  <c r="O324" i="2"/>
  <c r="P324" i="2" s="1"/>
  <c r="O325" i="2"/>
  <c r="P325" i="2" s="1"/>
  <c r="O326" i="2"/>
  <c r="P326" i="2" s="1"/>
  <c r="O327" i="2"/>
  <c r="P327" i="2" s="1"/>
  <c r="O328" i="2"/>
  <c r="P328" i="2" s="1"/>
  <c r="O329" i="2"/>
  <c r="P329" i="2" s="1"/>
  <c r="O330" i="2"/>
  <c r="P330" i="2" s="1"/>
  <c r="O331" i="2"/>
  <c r="P331" i="2" s="1"/>
  <c r="O332" i="2"/>
  <c r="P332" i="2" s="1"/>
  <c r="O333" i="2"/>
  <c r="P333" i="2" s="1"/>
  <c r="O334" i="2"/>
  <c r="P334" i="2" s="1"/>
  <c r="O335" i="2"/>
  <c r="P335" i="2" s="1"/>
  <c r="O336" i="2"/>
  <c r="P336" i="2" s="1"/>
  <c r="O337" i="2"/>
  <c r="P337" i="2" s="1"/>
  <c r="O338" i="2"/>
  <c r="P338" i="2" s="1"/>
  <c r="O339" i="2"/>
  <c r="P339" i="2" s="1"/>
  <c r="O340" i="2"/>
  <c r="P340" i="2" s="1"/>
  <c r="O341" i="2"/>
  <c r="P341" i="2" s="1"/>
  <c r="O342" i="2"/>
  <c r="P342" i="2" s="1"/>
  <c r="O343" i="2"/>
  <c r="P343" i="2" s="1"/>
  <c r="O344" i="2"/>
  <c r="P344" i="2" s="1"/>
  <c r="O345" i="2"/>
  <c r="P345" i="2" s="1"/>
  <c r="O346" i="2"/>
  <c r="P346" i="2" s="1"/>
  <c r="O347" i="2"/>
  <c r="P347" i="2" s="1"/>
  <c r="O348" i="2"/>
  <c r="P348" i="2" s="1"/>
  <c r="O349" i="2"/>
  <c r="P349" i="2" s="1"/>
  <c r="O350" i="2"/>
  <c r="P350" i="2" s="1"/>
  <c r="O351" i="2"/>
  <c r="P351" i="2" s="1"/>
  <c r="O352" i="2"/>
  <c r="P352" i="2" s="1"/>
  <c r="O353" i="2"/>
  <c r="P353" i="2" s="1"/>
  <c r="O354" i="2"/>
  <c r="P354" i="2" s="1"/>
  <c r="O355" i="2"/>
  <c r="P355" i="2" s="1"/>
  <c r="O356" i="2"/>
  <c r="P356" i="2" s="1"/>
  <c r="O357" i="2"/>
  <c r="P357" i="2" s="1"/>
  <c r="O358" i="2"/>
  <c r="P358" i="2" s="1"/>
  <c r="O359" i="2"/>
  <c r="P359" i="2" s="1"/>
  <c r="O360" i="2"/>
  <c r="P360" i="2" s="1"/>
  <c r="O361" i="2"/>
  <c r="P361" i="2" s="1"/>
  <c r="O362" i="2"/>
  <c r="P362" i="2" s="1"/>
  <c r="O363" i="2"/>
  <c r="P363" i="2" s="1"/>
  <c r="O364" i="2"/>
  <c r="P364" i="2" s="1"/>
  <c r="O365" i="2"/>
  <c r="P365" i="2" s="1"/>
  <c r="O366" i="2"/>
  <c r="P366" i="2" s="1"/>
  <c r="O367" i="2"/>
  <c r="P367" i="2" s="1"/>
  <c r="O368" i="2"/>
  <c r="P368" i="2" s="1"/>
  <c r="O369" i="2"/>
  <c r="P369" i="2" s="1"/>
  <c r="O370" i="2"/>
  <c r="P370" i="2" s="1"/>
  <c r="O371" i="2"/>
  <c r="P371" i="2" s="1"/>
  <c r="O372" i="2"/>
  <c r="P372" i="2" s="1"/>
  <c r="O373" i="2"/>
  <c r="P373" i="2" s="1"/>
  <c r="O374" i="2"/>
  <c r="P374" i="2" s="1"/>
  <c r="O375" i="2"/>
  <c r="P375" i="2" s="1"/>
  <c r="O376" i="2"/>
  <c r="P376" i="2" s="1"/>
  <c r="O377" i="2"/>
  <c r="P377" i="2" s="1"/>
  <c r="O378" i="2"/>
  <c r="P378" i="2" s="1"/>
  <c r="O379" i="2"/>
  <c r="P379" i="2" s="1"/>
  <c r="O380" i="2"/>
  <c r="P380" i="2" s="1"/>
  <c r="O381" i="2"/>
  <c r="P381" i="2" s="1"/>
  <c r="O382" i="2"/>
  <c r="P382" i="2" s="1"/>
  <c r="O383" i="2"/>
  <c r="P383" i="2" s="1"/>
  <c r="O384" i="2"/>
  <c r="P384" i="2" s="1"/>
  <c r="O385" i="2"/>
  <c r="P385" i="2" s="1"/>
  <c r="O386" i="2"/>
  <c r="P386" i="2" s="1"/>
  <c r="O387" i="2"/>
  <c r="P387" i="2" s="1"/>
  <c r="O388" i="2"/>
  <c r="P388" i="2" s="1"/>
  <c r="O389" i="2"/>
  <c r="P389" i="2" s="1"/>
  <c r="O390" i="2"/>
  <c r="P390" i="2" s="1"/>
  <c r="O391" i="2"/>
  <c r="P391" i="2" s="1"/>
  <c r="O392" i="2"/>
  <c r="P392" i="2" s="1"/>
  <c r="O393" i="2"/>
  <c r="P393" i="2" s="1"/>
  <c r="O394" i="2"/>
  <c r="P394" i="2" s="1"/>
  <c r="O395" i="2"/>
  <c r="P395" i="2" s="1"/>
  <c r="O396" i="2"/>
  <c r="P396" i="2" s="1"/>
  <c r="O397" i="2"/>
  <c r="P397" i="2" s="1"/>
  <c r="O398" i="2"/>
  <c r="P398" i="2" s="1"/>
  <c r="O399" i="2"/>
  <c r="P399" i="2" s="1"/>
  <c r="O400" i="2"/>
  <c r="P400" i="2" s="1"/>
  <c r="O401" i="2"/>
  <c r="P401" i="2" s="1"/>
  <c r="O402" i="2"/>
  <c r="P402" i="2" s="1"/>
  <c r="O403" i="2"/>
  <c r="P403" i="2" s="1"/>
  <c r="O404" i="2"/>
  <c r="P404" i="2" s="1"/>
  <c r="O405" i="2"/>
  <c r="P405" i="2" s="1"/>
  <c r="O406" i="2"/>
  <c r="P406" i="2" s="1"/>
  <c r="O407" i="2"/>
  <c r="P407" i="2" s="1"/>
  <c r="O408" i="2"/>
  <c r="P408" i="2" s="1"/>
  <c r="O409" i="2"/>
  <c r="P409" i="2" s="1"/>
  <c r="O410" i="2"/>
  <c r="P410" i="2" s="1"/>
  <c r="O411" i="2"/>
  <c r="P411" i="2" s="1"/>
  <c r="O412" i="2"/>
  <c r="P412" i="2" s="1"/>
  <c r="O413" i="2"/>
  <c r="P413" i="2" s="1"/>
  <c r="O414" i="2"/>
  <c r="P414" i="2" s="1"/>
  <c r="O415" i="2"/>
  <c r="P415" i="2" s="1"/>
  <c r="O416" i="2"/>
  <c r="P416" i="2" s="1"/>
  <c r="O417" i="2"/>
  <c r="P417" i="2" s="1"/>
  <c r="O418" i="2"/>
  <c r="P418" i="2" s="1"/>
  <c r="O419" i="2"/>
  <c r="P419" i="2" s="1"/>
  <c r="O420" i="2"/>
  <c r="P420" i="2" s="1"/>
  <c r="O421" i="2"/>
  <c r="P421" i="2" s="1"/>
  <c r="O422" i="2"/>
  <c r="P422" i="2" s="1"/>
  <c r="O423" i="2"/>
  <c r="P423" i="2" s="1"/>
  <c r="O424" i="2"/>
  <c r="P424" i="2" s="1"/>
  <c r="O425" i="2"/>
  <c r="P425" i="2" s="1"/>
  <c r="O426" i="2"/>
  <c r="P426" i="2" s="1"/>
  <c r="O427" i="2"/>
  <c r="P427" i="2" s="1"/>
  <c r="O428" i="2"/>
  <c r="P428" i="2" s="1"/>
  <c r="O429" i="2"/>
  <c r="P429" i="2" s="1"/>
  <c r="O430" i="2"/>
  <c r="P430" i="2" s="1"/>
  <c r="O431" i="2"/>
  <c r="P431" i="2" s="1"/>
  <c r="O432" i="2"/>
  <c r="P432" i="2" s="1"/>
  <c r="O433" i="2"/>
  <c r="P433" i="2" s="1"/>
  <c r="O434" i="2"/>
  <c r="P434" i="2" s="1"/>
  <c r="O435" i="2"/>
  <c r="P435" i="2" s="1"/>
  <c r="O436" i="2"/>
  <c r="P436" i="2" s="1"/>
  <c r="O437" i="2"/>
  <c r="P437" i="2" s="1"/>
  <c r="O438" i="2"/>
  <c r="P438" i="2" s="1"/>
  <c r="O439" i="2"/>
  <c r="P439" i="2" s="1"/>
  <c r="O440" i="2"/>
  <c r="P440" i="2" s="1"/>
  <c r="O441" i="2"/>
  <c r="P441" i="2" s="1"/>
  <c r="O442" i="2"/>
  <c r="P442" i="2" s="1"/>
  <c r="O443" i="2"/>
  <c r="P443" i="2" s="1"/>
  <c r="O444" i="2"/>
  <c r="P444" i="2" s="1"/>
  <c r="O445" i="2"/>
  <c r="P445" i="2" s="1"/>
  <c r="O446" i="2"/>
  <c r="P446" i="2" s="1"/>
  <c r="O447" i="2"/>
  <c r="P447" i="2" s="1"/>
  <c r="O448" i="2"/>
  <c r="P448" i="2" s="1"/>
  <c r="O449" i="2"/>
  <c r="P449" i="2" s="1"/>
  <c r="O450" i="2"/>
  <c r="P450" i="2" s="1"/>
  <c r="O451" i="2"/>
  <c r="P451" i="2" s="1"/>
  <c r="O452" i="2"/>
  <c r="P452" i="2" s="1"/>
  <c r="O453" i="2"/>
  <c r="P453" i="2" s="1"/>
  <c r="O454" i="2"/>
  <c r="P454" i="2" s="1"/>
  <c r="O455" i="2"/>
  <c r="P455" i="2" s="1"/>
  <c r="O456" i="2"/>
  <c r="P456" i="2" s="1"/>
  <c r="O457" i="2"/>
  <c r="P457" i="2" s="1"/>
  <c r="O458" i="2"/>
  <c r="P458" i="2" s="1"/>
  <c r="O459" i="2"/>
  <c r="P459" i="2" s="1"/>
  <c r="O460" i="2"/>
  <c r="P460" i="2" s="1"/>
  <c r="O461" i="2"/>
  <c r="P461" i="2" s="1"/>
  <c r="O462" i="2"/>
  <c r="P462" i="2" s="1"/>
  <c r="O463" i="2"/>
  <c r="P463" i="2" s="1"/>
  <c r="O464" i="2"/>
  <c r="P464" i="2" s="1"/>
  <c r="O465" i="2"/>
  <c r="P465" i="2" s="1"/>
  <c r="O466" i="2"/>
  <c r="P466" i="2" s="1"/>
  <c r="O467" i="2"/>
  <c r="P467" i="2" s="1"/>
  <c r="O468" i="2"/>
  <c r="P468" i="2" s="1"/>
  <c r="O469" i="2"/>
  <c r="P469" i="2" s="1"/>
  <c r="O470" i="2"/>
  <c r="P470" i="2" s="1"/>
  <c r="O471" i="2"/>
  <c r="P471" i="2" s="1"/>
  <c r="O472" i="2"/>
  <c r="P472" i="2" s="1"/>
  <c r="O473" i="2"/>
  <c r="P473" i="2" s="1"/>
  <c r="O474" i="2"/>
  <c r="P474" i="2" s="1"/>
  <c r="O475" i="2"/>
  <c r="P475" i="2" s="1"/>
  <c r="O476" i="2"/>
  <c r="P476" i="2" s="1"/>
  <c r="O477" i="2"/>
  <c r="P477" i="2" s="1"/>
  <c r="O478" i="2"/>
  <c r="P478" i="2" s="1"/>
  <c r="O479" i="2"/>
  <c r="P479" i="2" s="1"/>
  <c r="O480" i="2"/>
  <c r="P480" i="2" s="1"/>
  <c r="O481" i="2"/>
  <c r="P481" i="2" s="1"/>
  <c r="O482" i="2"/>
  <c r="P482" i="2" s="1"/>
  <c r="O483" i="2"/>
  <c r="P483" i="2" s="1"/>
  <c r="O484" i="2"/>
  <c r="P484" i="2" s="1"/>
  <c r="O485" i="2"/>
  <c r="P485" i="2" s="1"/>
  <c r="O486" i="2"/>
  <c r="P486" i="2" s="1"/>
  <c r="O487" i="2"/>
  <c r="P487" i="2" s="1"/>
  <c r="O488" i="2"/>
  <c r="P488" i="2" s="1"/>
  <c r="O489" i="2"/>
  <c r="P489" i="2" s="1"/>
  <c r="O490" i="2"/>
  <c r="P490" i="2" s="1"/>
  <c r="O491" i="2"/>
  <c r="P491" i="2" s="1"/>
  <c r="O492" i="2"/>
  <c r="P492" i="2" s="1"/>
  <c r="O493" i="2"/>
  <c r="P493" i="2" s="1"/>
  <c r="O494" i="2"/>
  <c r="P494" i="2" s="1"/>
  <c r="O495" i="2"/>
  <c r="P495" i="2" s="1"/>
  <c r="O496" i="2"/>
  <c r="P496" i="2" s="1"/>
  <c r="O497" i="2"/>
  <c r="P497" i="2" s="1"/>
  <c r="O498" i="2"/>
  <c r="P498" i="2" s="1"/>
  <c r="O499" i="2"/>
  <c r="P499" i="2" s="1"/>
  <c r="O500" i="2"/>
  <c r="P500" i="2" s="1"/>
  <c r="O501" i="2"/>
  <c r="P501" i="2" s="1"/>
  <c r="H2" i="1"/>
  <c r="I2" i="1" s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H11" i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H23" i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H35" i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H47" i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H59" i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H71" i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H83" i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H95" i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H107" i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H119" i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H131" i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H139" i="1"/>
  <c r="I139" i="1" s="1"/>
  <c r="H140" i="1"/>
  <c r="I140" i="1" s="1"/>
  <c r="H141" i="1"/>
  <c r="I141" i="1" s="1"/>
  <c r="H142" i="1"/>
  <c r="H143" i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H155" i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H167" i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H179" i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I189" i="1" s="1"/>
  <c r="H190" i="1"/>
  <c r="H191" i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1" i="1"/>
  <c r="I201" i="1" s="1"/>
  <c r="H202" i="1"/>
  <c r="H203" i="1"/>
  <c r="H204" i="1"/>
  <c r="I204" i="1" s="1"/>
  <c r="H205" i="1"/>
  <c r="I205" i="1" s="1"/>
  <c r="H206" i="1"/>
  <c r="I206" i="1" s="1"/>
  <c r="H207" i="1"/>
  <c r="I207" i="1" s="1"/>
  <c r="H208" i="1"/>
  <c r="I208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H215" i="1"/>
  <c r="H216" i="1"/>
  <c r="I216" i="1" s="1"/>
  <c r="H217" i="1"/>
  <c r="I217" i="1" s="1"/>
  <c r="H218" i="1"/>
  <c r="I218" i="1" s="1"/>
  <c r="H219" i="1"/>
  <c r="I219" i="1" s="1"/>
  <c r="H220" i="1"/>
  <c r="I220" i="1" s="1"/>
  <c r="H221" i="1"/>
  <c r="I221" i="1" s="1"/>
  <c r="H222" i="1"/>
  <c r="I222" i="1" s="1"/>
  <c r="H223" i="1"/>
  <c r="I223" i="1" s="1"/>
  <c r="H224" i="1"/>
  <c r="I224" i="1" s="1"/>
  <c r="H225" i="1"/>
  <c r="I225" i="1" s="1"/>
  <c r="H226" i="1"/>
  <c r="H227" i="1"/>
  <c r="H228" i="1"/>
  <c r="I228" i="1" s="1"/>
  <c r="H229" i="1"/>
  <c r="I229" i="1" s="1"/>
  <c r="H230" i="1"/>
  <c r="I230" i="1" s="1"/>
  <c r="H231" i="1"/>
  <c r="I231" i="1" s="1"/>
  <c r="H232" i="1"/>
  <c r="I232" i="1" s="1"/>
  <c r="H233" i="1"/>
  <c r="I233" i="1" s="1"/>
  <c r="H234" i="1"/>
  <c r="I234" i="1" s="1"/>
  <c r="H235" i="1"/>
  <c r="I235" i="1" s="1"/>
  <c r="H236" i="1"/>
  <c r="I236" i="1" s="1"/>
  <c r="H237" i="1"/>
  <c r="I237" i="1" s="1"/>
  <c r="H238" i="1"/>
  <c r="H239" i="1"/>
  <c r="H240" i="1"/>
  <c r="I240" i="1" s="1"/>
  <c r="H241" i="1"/>
  <c r="I241" i="1" s="1"/>
  <c r="H242" i="1"/>
  <c r="I242" i="1" s="1"/>
  <c r="H243" i="1"/>
  <c r="I243" i="1" s="1"/>
  <c r="H244" i="1"/>
  <c r="I244" i="1" s="1"/>
  <c r="H245" i="1"/>
  <c r="I245" i="1" s="1"/>
  <c r="H246" i="1"/>
  <c r="I246" i="1" s="1"/>
  <c r="H247" i="1"/>
  <c r="I247" i="1" s="1"/>
  <c r="H248" i="1"/>
  <c r="I248" i="1" s="1"/>
  <c r="H249" i="1"/>
  <c r="I249" i="1" s="1"/>
  <c r="H250" i="1"/>
  <c r="H251" i="1"/>
  <c r="H252" i="1"/>
  <c r="I252" i="1" s="1"/>
  <c r="H253" i="1"/>
  <c r="I253" i="1" s="1"/>
  <c r="H254" i="1"/>
  <c r="I254" i="1" s="1"/>
  <c r="H255" i="1"/>
  <c r="I255" i="1" s="1"/>
  <c r="H256" i="1"/>
  <c r="I256" i="1" s="1"/>
  <c r="H257" i="1"/>
  <c r="I257" i="1" s="1"/>
  <c r="H258" i="1"/>
  <c r="I258" i="1" s="1"/>
  <c r="H259" i="1"/>
  <c r="I259" i="1" s="1"/>
  <c r="H260" i="1"/>
  <c r="I260" i="1" s="1"/>
  <c r="H261" i="1"/>
  <c r="I261" i="1" s="1"/>
  <c r="H262" i="1"/>
  <c r="H263" i="1"/>
  <c r="H264" i="1"/>
  <c r="I264" i="1" s="1"/>
  <c r="H265" i="1"/>
  <c r="I265" i="1" s="1"/>
  <c r="H266" i="1"/>
  <c r="I266" i="1" s="1"/>
  <c r="H267" i="1"/>
  <c r="I267" i="1" s="1"/>
  <c r="H268" i="1"/>
  <c r="I268" i="1" s="1"/>
  <c r="H269" i="1"/>
  <c r="I269" i="1" s="1"/>
  <c r="H270" i="1"/>
  <c r="I270" i="1" s="1"/>
  <c r="H271" i="1"/>
  <c r="I271" i="1" s="1"/>
  <c r="H272" i="1"/>
  <c r="I272" i="1" s="1"/>
  <c r="H273" i="1"/>
  <c r="I273" i="1" s="1"/>
  <c r="H274" i="1"/>
  <c r="H275" i="1"/>
  <c r="H276" i="1"/>
  <c r="I276" i="1" s="1"/>
  <c r="H277" i="1"/>
  <c r="I277" i="1" s="1"/>
  <c r="H278" i="1"/>
  <c r="I278" i="1" s="1"/>
  <c r="H279" i="1"/>
  <c r="I279" i="1" s="1"/>
  <c r="H280" i="1"/>
  <c r="I280" i="1" s="1"/>
  <c r="H281" i="1"/>
  <c r="I281" i="1" s="1"/>
  <c r="H282" i="1"/>
  <c r="I282" i="1" s="1"/>
  <c r="H283" i="1"/>
  <c r="I283" i="1" s="1"/>
  <c r="H284" i="1"/>
  <c r="I284" i="1" s="1"/>
  <c r="H285" i="1"/>
  <c r="I285" i="1" s="1"/>
  <c r="H286" i="1"/>
  <c r="H287" i="1"/>
  <c r="H288" i="1"/>
  <c r="I288" i="1" s="1"/>
  <c r="H289" i="1"/>
  <c r="I289" i="1" s="1"/>
  <c r="H290" i="1"/>
  <c r="I290" i="1" s="1"/>
  <c r="H291" i="1"/>
  <c r="I291" i="1" s="1"/>
  <c r="H292" i="1"/>
  <c r="I292" i="1" s="1"/>
  <c r="H293" i="1"/>
  <c r="I293" i="1" s="1"/>
  <c r="H294" i="1"/>
  <c r="I294" i="1" s="1"/>
  <c r="H295" i="1"/>
  <c r="I295" i="1" s="1"/>
  <c r="H296" i="1"/>
  <c r="I296" i="1" s="1"/>
  <c r="H297" i="1"/>
  <c r="I297" i="1" s="1"/>
  <c r="H298" i="1"/>
  <c r="H299" i="1"/>
  <c r="H300" i="1"/>
  <c r="I300" i="1" s="1"/>
  <c r="H301" i="1"/>
  <c r="I301" i="1" s="1"/>
  <c r="H302" i="1"/>
  <c r="I302" i="1" s="1"/>
  <c r="H303" i="1"/>
  <c r="I303" i="1" s="1"/>
  <c r="H304" i="1"/>
  <c r="I304" i="1" s="1"/>
  <c r="H305" i="1"/>
  <c r="I305" i="1" s="1"/>
  <c r="H306" i="1"/>
  <c r="I306" i="1" s="1"/>
  <c r="H307" i="1"/>
  <c r="I307" i="1" s="1"/>
  <c r="H308" i="1"/>
  <c r="I308" i="1" s="1"/>
  <c r="H309" i="1"/>
  <c r="I309" i="1" s="1"/>
  <c r="H310" i="1"/>
  <c r="H311" i="1"/>
  <c r="H312" i="1"/>
  <c r="I312" i="1" s="1"/>
  <c r="H313" i="1"/>
  <c r="I313" i="1" s="1"/>
  <c r="H314" i="1"/>
  <c r="I314" i="1" s="1"/>
  <c r="H315" i="1"/>
  <c r="I315" i="1" s="1"/>
  <c r="H316" i="1"/>
  <c r="I316" i="1" s="1"/>
  <c r="H317" i="1"/>
  <c r="I317" i="1" s="1"/>
  <c r="H318" i="1"/>
  <c r="I318" i="1" s="1"/>
  <c r="H319" i="1"/>
  <c r="I319" i="1" s="1"/>
  <c r="H320" i="1"/>
  <c r="I320" i="1" s="1"/>
  <c r="H321" i="1"/>
  <c r="I321" i="1" s="1"/>
  <c r="H322" i="1"/>
  <c r="H323" i="1"/>
  <c r="H324" i="1"/>
  <c r="I324" i="1" s="1"/>
  <c r="H325" i="1"/>
  <c r="I325" i="1" s="1"/>
  <c r="H326" i="1"/>
  <c r="I326" i="1" s="1"/>
  <c r="H327" i="1"/>
  <c r="I327" i="1" s="1"/>
  <c r="H328" i="1"/>
  <c r="I328" i="1" s="1"/>
  <c r="H329" i="1"/>
  <c r="I329" i="1" s="1"/>
  <c r="H330" i="1"/>
  <c r="I330" i="1" s="1"/>
  <c r="H331" i="1"/>
  <c r="I331" i="1" s="1"/>
  <c r="H332" i="1"/>
  <c r="I332" i="1" s="1"/>
  <c r="H333" i="1"/>
  <c r="I333" i="1" s="1"/>
  <c r="H334" i="1"/>
  <c r="H335" i="1"/>
  <c r="H336" i="1"/>
  <c r="I336" i="1" s="1"/>
  <c r="H337" i="1"/>
  <c r="I337" i="1" s="1"/>
  <c r="H338" i="1"/>
  <c r="I338" i="1" s="1"/>
  <c r="H339" i="1"/>
  <c r="I339" i="1" s="1"/>
  <c r="H340" i="1"/>
  <c r="I340" i="1" s="1"/>
  <c r="H341" i="1"/>
  <c r="I341" i="1" s="1"/>
  <c r="H342" i="1"/>
  <c r="I342" i="1" s="1"/>
  <c r="H343" i="1"/>
  <c r="I343" i="1" s="1"/>
  <c r="H344" i="1"/>
  <c r="I344" i="1" s="1"/>
  <c r="H345" i="1"/>
  <c r="I345" i="1" s="1"/>
  <c r="H346" i="1"/>
  <c r="H347" i="1"/>
  <c r="H348" i="1"/>
  <c r="I348" i="1" s="1"/>
  <c r="H349" i="1"/>
  <c r="I349" i="1" s="1"/>
  <c r="H350" i="1"/>
  <c r="I350" i="1" s="1"/>
  <c r="H351" i="1"/>
  <c r="I351" i="1" s="1"/>
  <c r="H352" i="1"/>
  <c r="I352" i="1" s="1"/>
  <c r="H353" i="1"/>
  <c r="I353" i="1" s="1"/>
  <c r="H354" i="1"/>
  <c r="I354" i="1" s="1"/>
  <c r="H355" i="1"/>
  <c r="I355" i="1" s="1"/>
  <c r="H356" i="1"/>
  <c r="I356" i="1" s="1"/>
  <c r="H357" i="1"/>
  <c r="I357" i="1" s="1"/>
  <c r="H358" i="1"/>
  <c r="H359" i="1"/>
  <c r="H360" i="1"/>
  <c r="I360" i="1" s="1"/>
  <c r="H361" i="1"/>
  <c r="I361" i="1" s="1"/>
  <c r="H362" i="1"/>
  <c r="I362" i="1" s="1"/>
  <c r="H363" i="1"/>
  <c r="I363" i="1" s="1"/>
  <c r="H364" i="1"/>
  <c r="I364" i="1" s="1"/>
  <c r="H365" i="1"/>
  <c r="I365" i="1" s="1"/>
  <c r="H366" i="1"/>
  <c r="I366" i="1" s="1"/>
  <c r="H367" i="1"/>
  <c r="I367" i="1" s="1"/>
  <c r="H368" i="1"/>
  <c r="I368" i="1" s="1"/>
  <c r="H369" i="1"/>
  <c r="I369" i="1" s="1"/>
  <c r="H370" i="1"/>
  <c r="H371" i="1"/>
  <c r="H372" i="1"/>
  <c r="I372" i="1" s="1"/>
  <c r="H373" i="1"/>
  <c r="I373" i="1" s="1"/>
  <c r="H374" i="1"/>
  <c r="I374" i="1" s="1"/>
  <c r="H375" i="1"/>
  <c r="I375" i="1" s="1"/>
  <c r="H376" i="1"/>
  <c r="I376" i="1" s="1"/>
  <c r="H377" i="1"/>
  <c r="I377" i="1" s="1"/>
  <c r="H378" i="1"/>
  <c r="I378" i="1" s="1"/>
  <c r="H379" i="1"/>
  <c r="I379" i="1" s="1"/>
  <c r="H380" i="1"/>
  <c r="I380" i="1" s="1"/>
  <c r="H381" i="1"/>
  <c r="I381" i="1" s="1"/>
  <c r="H382" i="1"/>
  <c r="H383" i="1"/>
  <c r="H384" i="1"/>
  <c r="I384" i="1" s="1"/>
  <c r="H385" i="1"/>
  <c r="I385" i="1" s="1"/>
  <c r="H386" i="1"/>
  <c r="I386" i="1" s="1"/>
  <c r="H387" i="1"/>
  <c r="I387" i="1" s="1"/>
  <c r="H388" i="1"/>
  <c r="I388" i="1" s="1"/>
  <c r="H389" i="1"/>
  <c r="I389" i="1" s="1"/>
  <c r="H390" i="1"/>
  <c r="I390" i="1" s="1"/>
  <c r="H391" i="1"/>
  <c r="I391" i="1" s="1"/>
  <c r="H392" i="1"/>
  <c r="I392" i="1" s="1"/>
  <c r="H393" i="1"/>
  <c r="I393" i="1" s="1"/>
  <c r="H394" i="1"/>
  <c r="H395" i="1"/>
  <c r="H396" i="1"/>
  <c r="I396" i="1" s="1"/>
  <c r="H397" i="1"/>
  <c r="I397" i="1" s="1"/>
  <c r="H398" i="1"/>
  <c r="I398" i="1" s="1"/>
  <c r="H399" i="1"/>
  <c r="I399" i="1" s="1"/>
  <c r="H400" i="1"/>
  <c r="I400" i="1" s="1"/>
  <c r="H401" i="1"/>
  <c r="I401" i="1" s="1"/>
  <c r="H402" i="1"/>
  <c r="I402" i="1" s="1"/>
  <c r="H403" i="1"/>
  <c r="I403" i="1" s="1"/>
  <c r="H404" i="1"/>
  <c r="I404" i="1" s="1"/>
  <c r="H405" i="1"/>
  <c r="I405" i="1" s="1"/>
  <c r="H406" i="1"/>
  <c r="H407" i="1"/>
  <c r="H408" i="1"/>
  <c r="I408" i="1" s="1"/>
  <c r="H409" i="1"/>
  <c r="I409" i="1" s="1"/>
  <c r="H410" i="1"/>
  <c r="I410" i="1" s="1"/>
  <c r="H411" i="1"/>
  <c r="I411" i="1" s="1"/>
  <c r="H412" i="1"/>
  <c r="I412" i="1" s="1"/>
  <c r="H413" i="1"/>
  <c r="I413" i="1" s="1"/>
  <c r="H414" i="1"/>
  <c r="I414" i="1" s="1"/>
  <c r="H415" i="1"/>
  <c r="I415" i="1" s="1"/>
  <c r="H416" i="1"/>
  <c r="I416" i="1" s="1"/>
  <c r="H417" i="1"/>
  <c r="I417" i="1" s="1"/>
  <c r="H418" i="1"/>
  <c r="H419" i="1"/>
  <c r="H420" i="1"/>
  <c r="I420" i="1" s="1"/>
  <c r="H421" i="1"/>
  <c r="I421" i="1" s="1"/>
  <c r="H422" i="1"/>
  <c r="I422" i="1" s="1"/>
  <c r="H423" i="1"/>
  <c r="I423" i="1" s="1"/>
  <c r="H424" i="1"/>
  <c r="I424" i="1" s="1"/>
  <c r="H425" i="1"/>
  <c r="I425" i="1" s="1"/>
  <c r="H426" i="1"/>
  <c r="I426" i="1" s="1"/>
  <c r="H427" i="1"/>
  <c r="I427" i="1" s="1"/>
  <c r="H428" i="1"/>
  <c r="I428" i="1" s="1"/>
  <c r="H429" i="1"/>
  <c r="I429" i="1" s="1"/>
  <c r="H430" i="1"/>
  <c r="H431" i="1"/>
  <c r="H432" i="1"/>
  <c r="I432" i="1" s="1"/>
  <c r="H433" i="1"/>
  <c r="I433" i="1" s="1"/>
  <c r="H434" i="1"/>
  <c r="I434" i="1" s="1"/>
  <c r="H435" i="1"/>
  <c r="I435" i="1" s="1"/>
  <c r="H436" i="1"/>
  <c r="I436" i="1" s="1"/>
  <c r="H437" i="1"/>
  <c r="I437" i="1" s="1"/>
  <c r="H438" i="1"/>
  <c r="I438" i="1" s="1"/>
  <c r="H439" i="1"/>
  <c r="I439" i="1" s="1"/>
  <c r="H440" i="1"/>
  <c r="I440" i="1" s="1"/>
  <c r="H441" i="1"/>
  <c r="I441" i="1" s="1"/>
  <c r="H442" i="1"/>
  <c r="H443" i="1"/>
  <c r="H444" i="1"/>
  <c r="I444" i="1" s="1"/>
  <c r="H445" i="1"/>
  <c r="I445" i="1" s="1"/>
  <c r="H446" i="1"/>
  <c r="I446" i="1" s="1"/>
  <c r="H447" i="1"/>
  <c r="I447" i="1" s="1"/>
  <c r="H448" i="1"/>
  <c r="I448" i="1" s="1"/>
  <c r="H449" i="1"/>
  <c r="I449" i="1" s="1"/>
  <c r="H450" i="1"/>
  <c r="I450" i="1" s="1"/>
  <c r="H451" i="1"/>
  <c r="I451" i="1" s="1"/>
  <c r="H452" i="1"/>
  <c r="I452" i="1" s="1"/>
  <c r="H453" i="1"/>
  <c r="I453" i="1" s="1"/>
  <c r="H454" i="1"/>
  <c r="H455" i="1"/>
  <c r="H456" i="1"/>
  <c r="I456" i="1" s="1"/>
  <c r="H457" i="1"/>
  <c r="I457" i="1" s="1"/>
  <c r="H458" i="1"/>
  <c r="I458" i="1" s="1"/>
  <c r="H459" i="1"/>
  <c r="I459" i="1" s="1"/>
  <c r="H460" i="1"/>
  <c r="I460" i="1" s="1"/>
  <c r="H461" i="1"/>
  <c r="I461" i="1" s="1"/>
  <c r="H462" i="1"/>
  <c r="I462" i="1" s="1"/>
  <c r="H463" i="1"/>
  <c r="I463" i="1" s="1"/>
  <c r="H464" i="1"/>
  <c r="I464" i="1" s="1"/>
  <c r="H465" i="1"/>
  <c r="I465" i="1" s="1"/>
  <c r="H466" i="1"/>
  <c r="H467" i="1"/>
  <c r="H468" i="1"/>
  <c r="I468" i="1" s="1"/>
  <c r="H469" i="1"/>
  <c r="I469" i="1" s="1"/>
  <c r="H470" i="1"/>
  <c r="I470" i="1" s="1"/>
  <c r="H471" i="1"/>
  <c r="I471" i="1" s="1"/>
  <c r="H472" i="1"/>
  <c r="I472" i="1" s="1"/>
  <c r="H473" i="1"/>
  <c r="I473" i="1" s="1"/>
  <c r="H474" i="1"/>
  <c r="I474" i="1" s="1"/>
  <c r="H475" i="1"/>
  <c r="I475" i="1" s="1"/>
  <c r="H476" i="1"/>
  <c r="I476" i="1" s="1"/>
  <c r="H477" i="1"/>
  <c r="I477" i="1" s="1"/>
  <c r="H478" i="1"/>
  <c r="H479" i="1"/>
  <c r="H480" i="1"/>
  <c r="I480" i="1" s="1"/>
  <c r="H481" i="1"/>
  <c r="I481" i="1" s="1"/>
  <c r="H482" i="1"/>
  <c r="I482" i="1" s="1"/>
  <c r="H483" i="1"/>
  <c r="I483" i="1" s="1"/>
  <c r="H484" i="1"/>
  <c r="I484" i="1" s="1"/>
  <c r="H485" i="1"/>
  <c r="I485" i="1" s="1"/>
  <c r="H486" i="1"/>
  <c r="I486" i="1" s="1"/>
  <c r="H487" i="1"/>
  <c r="I487" i="1" s="1"/>
  <c r="H488" i="1"/>
  <c r="I488" i="1" s="1"/>
  <c r="H489" i="1"/>
  <c r="I489" i="1" s="1"/>
  <c r="H490" i="1"/>
  <c r="H491" i="1"/>
  <c r="H492" i="1"/>
  <c r="I492" i="1" s="1"/>
  <c r="H493" i="1"/>
  <c r="I493" i="1" s="1"/>
  <c r="H494" i="1"/>
  <c r="I494" i="1" s="1"/>
  <c r="H495" i="1"/>
  <c r="I495" i="1" s="1"/>
  <c r="H496" i="1"/>
  <c r="I496" i="1" s="1"/>
  <c r="H497" i="1"/>
  <c r="I497" i="1" s="1"/>
  <c r="H498" i="1"/>
  <c r="I498" i="1" s="1"/>
  <c r="H499" i="1"/>
  <c r="I499" i="1" s="1"/>
  <c r="H500" i="1"/>
  <c r="I500" i="1" s="1"/>
  <c r="H501" i="1"/>
  <c r="I501" i="1" s="1"/>
  <c r="GF473" i="17" l="1"/>
  <c r="HL435" i="17"/>
  <c r="HN435" i="17" s="1"/>
  <c r="HP435" i="17" s="1"/>
  <c r="DD353" i="17"/>
  <c r="HL440" i="17"/>
  <c r="HN440" i="17" s="1"/>
  <c r="HP440" i="17" s="1"/>
  <c r="HC501" i="17"/>
  <c r="GF389" i="17"/>
  <c r="GF417" i="17"/>
  <c r="HL499" i="17"/>
  <c r="HN499" i="17" s="1"/>
  <c r="HP499" i="17" s="1"/>
  <c r="HC417" i="17"/>
  <c r="GF474" i="17"/>
  <c r="GF396" i="17"/>
  <c r="HC461" i="17"/>
  <c r="GF398" i="17"/>
  <c r="GF421" i="17"/>
  <c r="HC402" i="17"/>
  <c r="GF481" i="17"/>
  <c r="HC434" i="17"/>
  <c r="HC480" i="17"/>
  <c r="GF471" i="17"/>
  <c r="GF488" i="17"/>
  <c r="GF428" i="17"/>
  <c r="GF472" i="17"/>
  <c r="HL493" i="17"/>
  <c r="HN493" i="17" s="1"/>
  <c r="HP493" i="17" s="1"/>
  <c r="HL421" i="17"/>
  <c r="HN421" i="17" s="1"/>
  <c r="HP421" i="17" s="1"/>
  <c r="HL432" i="17"/>
  <c r="HN432" i="17" s="1"/>
  <c r="HP432" i="17" s="1"/>
  <c r="HL461" i="17"/>
  <c r="HN461" i="17" s="1"/>
  <c r="HP461" i="17" s="1"/>
  <c r="HL389" i="17"/>
  <c r="HN389" i="17" s="1"/>
  <c r="HP389" i="17" s="1"/>
  <c r="HL472" i="17"/>
  <c r="HN472" i="17" s="1"/>
  <c r="HP472" i="17" s="1"/>
  <c r="HL406" i="17"/>
  <c r="HN406" i="17" s="1"/>
  <c r="HP406" i="17" s="1"/>
  <c r="HL501" i="17"/>
  <c r="HN501" i="17" s="1"/>
  <c r="HP501" i="17" s="1"/>
  <c r="HL429" i="17"/>
  <c r="HN429" i="17" s="1"/>
  <c r="HP429" i="17" s="1"/>
  <c r="HC435" i="17"/>
  <c r="GF487" i="17"/>
  <c r="HC493" i="17"/>
  <c r="HC475" i="17"/>
  <c r="HC457" i="17"/>
  <c r="HC439" i="17"/>
  <c r="HC421" i="17"/>
  <c r="GF407" i="17"/>
  <c r="DD21" i="17"/>
  <c r="GF468" i="17"/>
  <c r="HC455" i="17"/>
  <c r="GF415" i="17"/>
  <c r="HC396" i="17"/>
  <c r="GF475" i="17"/>
  <c r="HC428" i="17"/>
  <c r="HC499" i="17"/>
  <c r="GF490" i="17"/>
  <c r="DD305" i="17"/>
  <c r="GF422" i="17"/>
  <c r="GF466" i="17"/>
  <c r="GF411" i="17"/>
  <c r="HL434" i="17"/>
  <c r="HN434" i="17" s="1"/>
  <c r="HP434" i="17" s="1"/>
  <c r="HL487" i="17"/>
  <c r="HN487" i="17" s="1"/>
  <c r="HP487" i="17" s="1"/>
  <c r="HL415" i="17"/>
  <c r="HN415" i="17" s="1"/>
  <c r="HP415" i="17" s="1"/>
  <c r="HL498" i="17"/>
  <c r="HN498" i="17" s="1"/>
  <c r="HP498" i="17" s="1"/>
  <c r="HL426" i="17"/>
  <c r="HN426" i="17" s="1"/>
  <c r="HP426" i="17" s="1"/>
  <c r="HL455" i="17"/>
  <c r="HN455" i="17" s="1"/>
  <c r="HP455" i="17" s="1"/>
  <c r="HL466" i="17"/>
  <c r="HN466" i="17" s="1"/>
  <c r="HP466" i="17" s="1"/>
  <c r="HL400" i="17"/>
  <c r="HN400" i="17" s="1"/>
  <c r="HP400" i="17" s="1"/>
  <c r="HL495" i="17"/>
  <c r="HN495" i="17" s="1"/>
  <c r="HP495" i="17" s="1"/>
  <c r="HL423" i="17"/>
  <c r="HN423" i="17" s="1"/>
  <c r="HP423" i="17" s="1"/>
  <c r="HC496" i="17"/>
  <c r="HC472" i="17"/>
  <c r="HC448" i="17"/>
  <c r="HC424" i="17"/>
  <c r="HC400" i="17"/>
  <c r="HC477" i="17"/>
  <c r="HC453" i="17"/>
  <c r="HC393" i="17"/>
  <c r="GF492" i="17"/>
  <c r="HC403" i="17"/>
  <c r="HC486" i="17"/>
  <c r="GF449" i="17"/>
  <c r="GF425" i="17"/>
  <c r="GF402" i="17"/>
  <c r="GF462" i="17"/>
  <c r="HC449" i="17"/>
  <c r="GF392" i="17"/>
  <c r="GF409" i="17"/>
  <c r="HC390" i="17"/>
  <c r="GF469" i="17"/>
  <c r="HC422" i="17"/>
  <c r="GF495" i="17"/>
  <c r="HC487" i="17"/>
  <c r="GF399" i="17"/>
  <c r="GF484" i="17"/>
  <c r="GF416" i="17"/>
  <c r="GF460" i="17"/>
  <c r="HL500" i="17"/>
  <c r="HN500" i="17" s="1"/>
  <c r="HP500" i="17" s="1"/>
  <c r="HL428" i="17"/>
  <c r="HN428" i="17" s="1"/>
  <c r="HP428" i="17" s="1"/>
  <c r="HL481" i="17"/>
  <c r="HN481" i="17" s="1"/>
  <c r="HP481" i="17" s="1"/>
  <c r="HL409" i="17"/>
  <c r="HN409" i="17" s="1"/>
  <c r="HP409" i="17" s="1"/>
  <c r="HL492" i="17"/>
  <c r="HN492" i="17" s="1"/>
  <c r="HP492" i="17" s="1"/>
  <c r="HL420" i="17"/>
  <c r="HN420" i="17" s="1"/>
  <c r="HP420" i="17" s="1"/>
  <c r="HL449" i="17"/>
  <c r="HN449" i="17" s="1"/>
  <c r="HP449" i="17" s="1"/>
  <c r="HL460" i="17"/>
  <c r="HN460" i="17" s="1"/>
  <c r="HP460" i="17" s="1"/>
  <c r="HL394" i="17"/>
  <c r="HN394" i="17" s="1"/>
  <c r="HP394" i="17" s="1"/>
  <c r="HL489" i="17"/>
  <c r="HN489" i="17" s="1"/>
  <c r="HP489" i="17" s="1"/>
  <c r="HL417" i="17"/>
  <c r="HN417" i="17" s="1"/>
  <c r="HP417" i="17" s="1"/>
  <c r="HC411" i="17"/>
  <c r="GF485" i="17"/>
  <c r="GF467" i="17"/>
  <c r="GF456" i="17"/>
  <c r="HC443" i="17"/>
  <c r="GF403" i="17"/>
  <c r="GF463" i="17"/>
  <c r="GF489" i="17"/>
  <c r="GF393" i="17"/>
  <c r="GF400" i="17"/>
  <c r="GF410" i="17"/>
  <c r="GF454" i="17"/>
  <c r="HL494" i="17"/>
  <c r="HN494" i="17" s="1"/>
  <c r="HP494" i="17" s="1"/>
  <c r="HL422" i="17"/>
  <c r="HN422" i="17" s="1"/>
  <c r="HP422" i="17" s="1"/>
  <c r="HL475" i="17"/>
  <c r="HN475" i="17" s="1"/>
  <c r="HP475" i="17" s="1"/>
  <c r="HL403" i="17"/>
  <c r="HN403" i="17" s="1"/>
  <c r="HP403" i="17" s="1"/>
  <c r="HL486" i="17"/>
  <c r="HN486" i="17" s="1"/>
  <c r="HP486" i="17" s="1"/>
  <c r="HL414" i="17"/>
  <c r="HN414" i="17" s="1"/>
  <c r="HP414" i="17" s="1"/>
  <c r="HL443" i="17"/>
  <c r="HN443" i="17" s="1"/>
  <c r="HP443" i="17" s="1"/>
  <c r="HL454" i="17"/>
  <c r="HN454" i="17" s="1"/>
  <c r="HP454" i="17" s="1"/>
  <c r="HL388" i="17"/>
  <c r="HN388" i="17" s="1"/>
  <c r="HP388" i="17" s="1"/>
  <c r="HL483" i="17"/>
  <c r="HN483" i="17" s="1"/>
  <c r="HP483" i="17" s="1"/>
  <c r="HL411" i="17"/>
  <c r="HN411" i="17" s="1"/>
  <c r="HP411" i="17" s="1"/>
  <c r="DD215" i="17"/>
  <c r="HC495" i="17"/>
  <c r="HC429" i="17"/>
  <c r="HC498" i="17"/>
  <c r="GF450" i="17"/>
  <c r="HC437" i="17"/>
  <c r="GF386" i="17"/>
  <c r="GF391" i="17"/>
  <c r="GF457" i="17"/>
  <c r="GF465" i="17"/>
  <c r="GF483" i="17"/>
  <c r="GF470" i="17"/>
  <c r="GF387" i="17"/>
  <c r="GF405" i="17"/>
  <c r="GF452" i="17"/>
  <c r="GF448" i="17"/>
  <c r="HC410" i="17"/>
  <c r="HL488" i="17"/>
  <c r="HN488" i="17" s="1"/>
  <c r="HP488" i="17" s="1"/>
  <c r="HL416" i="17"/>
  <c r="HN416" i="17" s="1"/>
  <c r="HP416" i="17" s="1"/>
  <c r="HL469" i="17"/>
  <c r="HN469" i="17" s="1"/>
  <c r="HP469" i="17" s="1"/>
  <c r="HL397" i="17"/>
  <c r="HN397" i="17" s="1"/>
  <c r="HP397" i="17" s="1"/>
  <c r="HL480" i="17"/>
  <c r="HN480" i="17" s="1"/>
  <c r="HP480" i="17" s="1"/>
  <c r="HL408" i="17"/>
  <c r="HN408" i="17" s="1"/>
  <c r="HP408" i="17" s="1"/>
  <c r="HL437" i="17"/>
  <c r="HN437" i="17" s="1"/>
  <c r="HP437" i="17" s="1"/>
  <c r="HL448" i="17"/>
  <c r="HN448" i="17" s="1"/>
  <c r="HP448" i="17" s="1"/>
  <c r="HL477" i="17"/>
  <c r="HN477" i="17" s="1"/>
  <c r="HP477" i="17" s="1"/>
  <c r="HL405" i="17"/>
  <c r="HN405" i="17" s="1"/>
  <c r="HP405" i="17" s="1"/>
  <c r="HC490" i="17"/>
  <c r="HC466" i="17"/>
  <c r="HC442" i="17"/>
  <c r="HC418" i="17"/>
  <c r="HC394" i="17"/>
  <c r="HC471" i="17"/>
  <c r="HC447" i="17"/>
  <c r="HC387" i="17"/>
  <c r="GF499" i="17"/>
  <c r="HC469" i="17"/>
  <c r="HC451" i="17"/>
  <c r="HC433" i="17"/>
  <c r="HC415" i="17"/>
  <c r="GF497" i="17"/>
  <c r="GG497" i="17" s="1"/>
  <c r="GH497" i="17" s="1"/>
  <c r="GM497" i="17" s="1"/>
  <c r="GF443" i="17"/>
  <c r="HC407" i="17"/>
  <c r="GF390" i="17"/>
  <c r="GF444" i="17"/>
  <c r="GF397" i="17"/>
  <c r="HC431" i="17"/>
  <c r="HC450" i="17"/>
  <c r="GF459" i="17"/>
  <c r="HC500" i="17"/>
  <c r="GF394" i="17"/>
  <c r="GF446" i="17"/>
  <c r="GF442" i="17"/>
  <c r="HL482" i="17"/>
  <c r="HN482" i="17" s="1"/>
  <c r="HP482" i="17" s="1"/>
  <c r="HC416" i="17"/>
  <c r="HL463" i="17"/>
  <c r="HN463" i="17" s="1"/>
  <c r="HP463" i="17" s="1"/>
  <c r="HL391" i="17"/>
  <c r="HN391" i="17" s="1"/>
  <c r="HP391" i="17" s="1"/>
  <c r="HL474" i="17"/>
  <c r="HN474" i="17" s="1"/>
  <c r="HP474" i="17" s="1"/>
  <c r="HL402" i="17"/>
  <c r="HN402" i="17" s="1"/>
  <c r="HP402" i="17" s="1"/>
  <c r="HL431" i="17"/>
  <c r="HN431" i="17" s="1"/>
  <c r="HP431" i="17" s="1"/>
  <c r="HL442" i="17"/>
  <c r="HN442" i="17" s="1"/>
  <c r="HP442" i="17" s="1"/>
  <c r="HL471" i="17"/>
  <c r="HN471" i="17" s="1"/>
  <c r="HP471" i="17" s="1"/>
  <c r="HL399" i="17"/>
  <c r="HN399" i="17" s="1"/>
  <c r="HP399" i="17" s="1"/>
  <c r="HC405" i="17"/>
  <c r="HC397" i="17"/>
  <c r="GF461" i="17"/>
  <c r="GF401" i="17"/>
  <c r="GF500" i="17"/>
  <c r="GF438" i="17"/>
  <c r="HC438" i="17"/>
  <c r="HC425" i="17"/>
  <c r="HC444" i="17"/>
  <c r="GF453" i="17"/>
  <c r="HC494" i="17"/>
  <c r="DE395" i="17"/>
  <c r="DE341" i="17"/>
  <c r="GF440" i="17"/>
  <c r="GF436" i="17"/>
  <c r="DE257" i="17"/>
  <c r="HL476" i="17"/>
  <c r="HN476" i="17" s="1"/>
  <c r="HP476" i="17" s="1"/>
  <c r="HL410" i="17"/>
  <c r="HN410" i="17" s="1"/>
  <c r="HP410" i="17" s="1"/>
  <c r="HL457" i="17"/>
  <c r="HN457" i="17" s="1"/>
  <c r="HP457" i="17" s="1"/>
  <c r="HL468" i="17"/>
  <c r="HN468" i="17" s="1"/>
  <c r="HP468" i="17" s="1"/>
  <c r="HL396" i="17"/>
  <c r="HN396" i="17" s="1"/>
  <c r="HP396" i="17" s="1"/>
  <c r="HL497" i="17"/>
  <c r="HN497" i="17" s="1"/>
  <c r="HP497" i="17" s="1"/>
  <c r="HL425" i="17"/>
  <c r="HN425" i="17" s="1"/>
  <c r="HP425" i="17" s="1"/>
  <c r="HL436" i="17"/>
  <c r="HN436" i="17" s="1"/>
  <c r="HP436" i="17" s="1"/>
  <c r="HL465" i="17"/>
  <c r="HN465" i="17" s="1"/>
  <c r="HP465" i="17" s="1"/>
  <c r="HL393" i="17"/>
  <c r="HN393" i="17" s="1"/>
  <c r="HP393" i="17" s="1"/>
  <c r="DE353" i="17"/>
  <c r="HC423" i="17"/>
  <c r="GF479" i="17"/>
  <c r="GF419" i="17"/>
  <c r="GF432" i="17"/>
  <c r="HC491" i="17"/>
  <c r="HC419" i="17"/>
  <c r="GF451" i="17"/>
  <c r="HC432" i="17"/>
  <c r="GF447" i="17"/>
  <c r="HC464" i="17"/>
  <c r="HC488" i="17"/>
  <c r="HC474" i="17"/>
  <c r="HC476" i="17"/>
  <c r="GF482" i="17"/>
  <c r="GF388" i="17"/>
  <c r="GF430" i="17"/>
  <c r="HL470" i="17"/>
  <c r="HN470" i="17" s="1"/>
  <c r="HP470" i="17" s="1"/>
  <c r="HL404" i="17"/>
  <c r="HN404" i="17" s="1"/>
  <c r="HP404" i="17" s="1"/>
  <c r="HL451" i="17"/>
  <c r="HN451" i="17" s="1"/>
  <c r="HP451" i="17" s="1"/>
  <c r="HL462" i="17"/>
  <c r="HN462" i="17" s="1"/>
  <c r="HP462" i="17" s="1"/>
  <c r="HL390" i="17"/>
  <c r="HN390" i="17" s="1"/>
  <c r="HP390" i="17" s="1"/>
  <c r="HL491" i="17"/>
  <c r="HN491" i="17" s="1"/>
  <c r="HP491" i="17" s="1"/>
  <c r="HL419" i="17"/>
  <c r="HN419" i="17" s="1"/>
  <c r="HP419" i="17" s="1"/>
  <c r="HL430" i="17"/>
  <c r="HN430" i="17" s="1"/>
  <c r="HP430" i="17" s="1"/>
  <c r="HL459" i="17"/>
  <c r="HN459" i="17" s="1"/>
  <c r="HP459" i="17" s="1"/>
  <c r="HL387" i="17"/>
  <c r="HN387" i="17" s="1"/>
  <c r="HP387" i="17" s="1"/>
  <c r="DE101" i="17"/>
  <c r="HC484" i="17"/>
  <c r="HC460" i="17"/>
  <c r="HC436" i="17"/>
  <c r="HC412" i="17"/>
  <c r="HC388" i="17"/>
  <c r="HC489" i="17"/>
  <c r="HC465" i="17"/>
  <c r="HC441" i="17"/>
  <c r="GF437" i="17"/>
  <c r="GF426" i="17"/>
  <c r="HC485" i="17"/>
  <c r="HC413" i="17"/>
  <c r="GF445" i="17"/>
  <c r="HC426" i="17"/>
  <c r="GF441" i="17"/>
  <c r="HC458" i="17"/>
  <c r="HC482" i="17"/>
  <c r="HC468" i="17"/>
  <c r="HC470" i="17"/>
  <c r="GF464" i="17"/>
  <c r="GF424" i="17"/>
  <c r="HL464" i="17"/>
  <c r="HN464" i="17" s="1"/>
  <c r="HP464" i="17" s="1"/>
  <c r="HC404" i="17"/>
  <c r="HL445" i="17"/>
  <c r="HN445" i="17" s="1"/>
  <c r="HP445" i="17" s="1"/>
  <c r="HL456" i="17"/>
  <c r="HN456" i="17" s="1"/>
  <c r="HP456" i="17" s="1"/>
  <c r="HL485" i="17"/>
  <c r="HN485" i="17" s="1"/>
  <c r="HP485" i="17" s="1"/>
  <c r="HL413" i="17"/>
  <c r="HN413" i="17" s="1"/>
  <c r="HP413" i="17" s="1"/>
  <c r="HL496" i="17"/>
  <c r="HN496" i="17" s="1"/>
  <c r="HP496" i="17" s="1"/>
  <c r="HL424" i="17"/>
  <c r="HN424" i="17" s="1"/>
  <c r="HP424" i="17" s="1"/>
  <c r="HL453" i="17"/>
  <c r="HN453" i="17" s="1"/>
  <c r="HP453" i="17" s="1"/>
  <c r="DD179" i="17"/>
  <c r="GF493" i="17"/>
  <c r="GF498" i="17"/>
  <c r="HC481" i="17"/>
  <c r="HC463" i="17"/>
  <c r="HC445" i="17"/>
  <c r="HC427" i="17"/>
  <c r="HC492" i="17"/>
  <c r="GF395" i="17"/>
  <c r="HC497" i="17"/>
  <c r="GF420" i="17"/>
  <c r="HC479" i="17"/>
  <c r="HC401" i="17"/>
  <c r="GF439" i="17"/>
  <c r="GG439" i="17" s="1"/>
  <c r="GH439" i="17" s="1"/>
  <c r="HC420" i="17"/>
  <c r="GF435" i="17"/>
  <c r="HC452" i="17"/>
  <c r="HC462" i="17"/>
  <c r="GF476" i="17"/>
  <c r="GF418" i="17"/>
  <c r="HL458" i="17"/>
  <c r="HN458" i="17" s="1"/>
  <c r="HP458" i="17" s="1"/>
  <c r="HL398" i="17"/>
  <c r="HN398" i="17" s="1"/>
  <c r="HP398" i="17" s="1"/>
  <c r="HL439" i="17"/>
  <c r="HN439" i="17" s="1"/>
  <c r="HP439" i="17" s="1"/>
  <c r="HL450" i="17"/>
  <c r="HN450" i="17" s="1"/>
  <c r="HP450" i="17" s="1"/>
  <c r="HL479" i="17"/>
  <c r="HN479" i="17" s="1"/>
  <c r="HP479" i="17" s="1"/>
  <c r="HL407" i="17"/>
  <c r="HN407" i="17" s="1"/>
  <c r="HP407" i="17" s="1"/>
  <c r="HL490" i="17"/>
  <c r="HN490" i="17" s="1"/>
  <c r="HP490" i="17" s="1"/>
  <c r="HL418" i="17"/>
  <c r="HN418" i="17" s="1"/>
  <c r="HP418" i="17" s="1"/>
  <c r="HL447" i="17"/>
  <c r="HN447" i="17" s="1"/>
  <c r="HP447" i="17" s="1"/>
  <c r="DE185" i="17"/>
  <c r="DE113" i="17"/>
  <c r="HC392" i="17"/>
  <c r="HC409" i="17"/>
  <c r="GF491" i="17"/>
  <c r="GF413" i="17"/>
  <c r="GF496" i="17"/>
  <c r="GF486" i="17"/>
  <c r="GF414" i="17"/>
  <c r="GG414" i="17" s="1"/>
  <c r="GH414" i="17" s="1"/>
  <c r="GQ414" i="17" s="1"/>
  <c r="HC473" i="17"/>
  <c r="HC395" i="17"/>
  <c r="GF433" i="17"/>
  <c r="HC414" i="17"/>
  <c r="GF429" i="17"/>
  <c r="HC446" i="17"/>
  <c r="HC456" i="17"/>
  <c r="HC398" i="17"/>
  <c r="GF412" i="17"/>
  <c r="HL452" i="17"/>
  <c r="HN452" i="17" s="1"/>
  <c r="HP452" i="17" s="1"/>
  <c r="HL392" i="17"/>
  <c r="HN392" i="17" s="1"/>
  <c r="HP392" i="17" s="1"/>
  <c r="HL433" i="17"/>
  <c r="HN433" i="17" s="1"/>
  <c r="HP433" i="17" s="1"/>
  <c r="HL444" i="17"/>
  <c r="HN444" i="17" s="1"/>
  <c r="HP444" i="17" s="1"/>
  <c r="HL473" i="17"/>
  <c r="HN473" i="17" s="1"/>
  <c r="HP473" i="17" s="1"/>
  <c r="HL401" i="17"/>
  <c r="HN401" i="17" s="1"/>
  <c r="HP401" i="17" s="1"/>
  <c r="HL484" i="17"/>
  <c r="HN484" i="17" s="1"/>
  <c r="HP484" i="17" s="1"/>
  <c r="HL441" i="17"/>
  <c r="HN441" i="17" s="1"/>
  <c r="HP441" i="17" s="1"/>
  <c r="GF501" i="17"/>
  <c r="HC478" i="17"/>
  <c r="HC454" i="17"/>
  <c r="HC430" i="17"/>
  <c r="HC406" i="17"/>
  <c r="HC483" i="17"/>
  <c r="HC459" i="17"/>
  <c r="HC399" i="17"/>
  <c r="HC391" i="17"/>
  <c r="GF455" i="17"/>
  <c r="GF431" i="17"/>
  <c r="GF480" i="17"/>
  <c r="GF408" i="17"/>
  <c r="HC467" i="17"/>
  <c r="HC389" i="17"/>
  <c r="GF404" i="17"/>
  <c r="GG404" i="17" s="1"/>
  <c r="GH404" i="17" s="1"/>
  <c r="GF427" i="17"/>
  <c r="HC408" i="17"/>
  <c r="GF423" i="17"/>
  <c r="HC440" i="17"/>
  <c r="GF494" i="17"/>
  <c r="GF477" i="17"/>
  <c r="GF458" i="17"/>
  <c r="HC386" i="17"/>
  <c r="GF434" i="17"/>
  <c r="GF478" i="17"/>
  <c r="GF406" i="17"/>
  <c r="HL446" i="17"/>
  <c r="HN446" i="17" s="1"/>
  <c r="HP446" i="17" s="1"/>
  <c r="HL386" i="17"/>
  <c r="HN386" i="17" s="1"/>
  <c r="HP386" i="17" s="1"/>
  <c r="HL427" i="17"/>
  <c r="HN427" i="17" s="1"/>
  <c r="HP427" i="17" s="1"/>
  <c r="HL438" i="17"/>
  <c r="HN438" i="17" s="1"/>
  <c r="HP438" i="17" s="1"/>
  <c r="HL467" i="17"/>
  <c r="HN467" i="17" s="1"/>
  <c r="HP467" i="17" s="1"/>
  <c r="HL395" i="17"/>
  <c r="HN395" i="17" s="1"/>
  <c r="HP395" i="17" s="1"/>
  <c r="HL478" i="17"/>
  <c r="HN478" i="17" s="1"/>
  <c r="HP478" i="17" s="1"/>
  <c r="HL412" i="17"/>
  <c r="HN412" i="17" s="1"/>
  <c r="HP412" i="17" s="1"/>
  <c r="DE317" i="17"/>
  <c r="DD251" i="17"/>
  <c r="DD473" i="17"/>
  <c r="DD497" i="17"/>
  <c r="DE344" i="17"/>
  <c r="DD311" i="17"/>
  <c r="DD436" i="17"/>
  <c r="DD327" i="17"/>
  <c r="DE346" i="17"/>
  <c r="DE305" i="17"/>
  <c r="DD256" i="17"/>
  <c r="DD98" i="17"/>
  <c r="DE369" i="17"/>
  <c r="DE466" i="17"/>
  <c r="DE322" i="17"/>
  <c r="GR131" i="17"/>
  <c r="CA423" i="17"/>
  <c r="DD395" i="17"/>
  <c r="DD183" i="17"/>
  <c r="DE352" i="17"/>
  <c r="DE63" i="17"/>
  <c r="DD221" i="17"/>
  <c r="DE92" i="17"/>
  <c r="DD401" i="17"/>
  <c r="DE401" i="17"/>
  <c r="DE221" i="17"/>
  <c r="DD27" i="17"/>
  <c r="DD383" i="17"/>
  <c r="DD111" i="17"/>
  <c r="GR137" i="17"/>
  <c r="DD317" i="17"/>
  <c r="DE416" i="17"/>
  <c r="DD87" i="17"/>
  <c r="DE437" i="17"/>
  <c r="DD231" i="17"/>
  <c r="DD400" i="17"/>
  <c r="GR226" i="17"/>
  <c r="DD147" i="17"/>
  <c r="DE473" i="17"/>
  <c r="DD371" i="17"/>
  <c r="DD322" i="17"/>
  <c r="GR65" i="17"/>
  <c r="GN59" i="17"/>
  <c r="DD106" i="17"/>
  <c r="DE237" i="17"/>
  <c r="DD159" i="17"/>
  <c r="DE491" i="17"/>
  <c r="DE383" i="17"/>
  <c r="GN149" i="17"/>
  <c r="DE249" i="17"/>
  <c r="DD491" i="17"/>
  <c r="DE171" i="17"/>
  <c r="DD340" i="17"/>
  <c r="DE393" i="17"/>
  <c r="DD419" i="17"/>
  <c r="DE129" i="17"/>
  <c r="DD213" i="17"/>
  <c r="GN40" i="17"/>
  <c r="DE8" i="17"/>
  <c r="GN156" i="17"/>
  <c r="DE57" i="17"/>
  <c r="DD359" i="17"/>
  <c r="DE269" i="17"/>
  <c r="DE225" i="17"/>
  <c r="DD431" i="17"/>
  <c r="GR184" i="17"/>
  <c r="DE141" i="17"/>
  <c r="DD416" i="17"/>
  <c r="DE477" i="17"/>
  <c r="DE81" i="17"/>
  <c r="DD399" i="17"/>
  <c r="DD255" i="17"/>
  <c r="DE425" i="17"/>
  <c r="DE177" i="17"/>
  <c r="GN139" i="17"/>
  <c r="DD135" i="17"/>
  <c r="DE9" i="17"/>
  <c r="DD219" i="17"/>
  <c r="GR149" i="17"/>
  <c r="DD26" i="17"/>
  <c r="DE69" i="17"/>
  <c r="DE389" i="17"/>
  <c r="DE329" i="17"/>
  <c r="DE112" i="17"/>
  <c r="DE200" i="17"/>
  <c r="DE56" i="17"/>
  <c r="DD141" i="17"/>
  <c r="DE111" i="17"/>
  <c r="DD154" i="17"/>
  <c r="DE50" i="17"/>
  <c r="DD471" i="17"/>
  <c r="DE182" i="17"/>
  <c r="EU401" i="17"/>
  <c r="FA401" i="17" s="1"/>
  <c r="GN336" i="17"/>
  <c r="DE26" i="17"/>
  <c r="DE320" i="17"/>
  <c r="DE248" i="17"/>
  <c r="GS4" i="17"/>
  <c r="DD69" i="17"/>
  <c r="DE453" i="17"/>
  <c r="DE309" i="17"/>
  <c r="GO4" i="17"/>
  <c r="DD470" i="17"/>
  <c r="DD74" i="17"/>
  <c r="DD86" i="17"/>
  <c r="DD75" i="17"/>
  <c r="DE459" i="17"/>
  <c r="DE74" i="17"/>
  <c r="DE434" i="17"/>
  <c r="DE75" i="17"/>
  <c r="DE34" i="17"/>
  <c r="GN23" i="17"/>
  <c r="DE209" i="17"/>
  <c r="DD478" i="17"/>
  <c r="DE334" i="17"/>
  <c r="DD39" i="17"/>
  <c r="DD387" i="17"/>
  <c r="DD171" i="17"/>
  <c r="DD346" i="17"/>
  <c r="DE33" i="17"/>
  <c r="DE274" i="17"/>
  <c r="DE454" i="17"/>
  <c r="DD423" i="17"/>
  <c r="DE45" i="17"/>
  <c r="GN151" i="17"/>
  <c r="DE40" i="17"/>
  <c r="DE164" i="17"/>
  <c r="DE21" i="17"/>
  <c r="DD291" i="17"/>
  <c r="DD460" i="17"/>
  <c r="DE51" i="17"/>
  <c r="DE452" i="17"/>
  <c r="DD278" i="17"/>
  <c r="DD63" i="17"/>
  <c r="DE442" i="17"/>
  <c r="DD339" i="17"/>
  <c r="DD267" i="17"/>
  <c r="DE405" i="17"/>
  <c r="DE465" i="17"/>
  <c r="DD34" i="17"/>
  <c r="GR159" i="17"/>
  <c r="DE272" i="17"/>
  <c r="GN148" i="17"/>
  <c r="DE68" i="17"/>
  <c r="GR166" i="17"/>
  <c r="DE328" i="17"/>
  <c r="DD50" i="17"/>
  <c r="DD68" i="17"/>
  <c r="DE154" i="17"/>
  <c r="DE411" i="17"/>
  <c r="DD104" i="17"/>
  <c r="EY482" i="17"/>
  <c r="FQ482" i="17" s="1"/>
  <c r="FW482" i="17" s="1"/>
  <c r="GC482" i="17" s="1"/>
  <c r="EX390" i="17"/>
  <c r="FP390" i="17" s="1"/>
  <c r="FV390" i="17" s="1"/>
  <c r="GB390" i="17" s="1"/>
  <c r="EX270" i="17"/>
  <c r="FD270" i="17" s="1"/>
  <c r="EX499" i="17"/>
  <c r="FD499" i="17" s="1"/>
  <c r="EY254" i="17"/>
  <c r="FQ254" i="17" s="1"/>
  <c r="FW254" i="17" s="1"/>
  <c r="GC254" i="17" s="1"/>
  <c r="EY242" i="17"/>
  <c r="FQ242" i="17" s="1"/>
  <c r="FW242" i="17" s="1"/>
  <c r="GC242" i="17" s="1"/>
  <c r="EY230" i="17"/>
  <c r="FQ230" i="17" s="1"/>
  <c r="FW230" i="17" s="1"/>
  <c r="GC230" i="17" s="1"/>
  <c r="EY158" i="17"/>
  <c r="FQ158" i="17" s="1"/>
  <c r="FW158" i="17" s="1"/>
  <c r="GC158" i="17" s="1"/>
  <c r="EY134" i="17"/>
  <c r="FQ134" i="17" s="1"/>
  <c r="FW134" i="17" s="1"/>
  <c r="GC134" i="17" s="1"/>
  <c r="EY74" i="17"/>
  <c r="FQ74" i="17" s="1"/>
  <c r="FW74" i="17" s="1"/>
  <c r="GC74" i="17" s="1"/>
  <c r="EV254" i="17"/>
  <c r="FN254" i="17" s="1"/>
  <c r="FT254" i="17" s="1"/>
  <c r="FZ254" i="17" s="1"/>
  <c r="EX19" i="17"/>
  <c r="FP19" i="17" s="1"/>
  <c r="FV19" i="17" s="1"/>
  <c r="GB19" i="17" s="1"/>
  <c r="EV392" i="17"/>
  <c r="FN392" i="17" s="1"/>
  <c r="FT392" i="17" s="1"/>
  <c r="FZ392" i="17" s="1"/>
  <c r="EY331" i="17"/>
  <c r="FQ331" i="17" s="1"/>
  <c r="FW331" i="17" s="1"/>
  <c r="GC331" i="17" s="1"/>
  <c r="EY307" i="17"/>
  <c r="FQ307" i="17" s="1"/>
  <c r="FW307" i="17" s="1"/>
  <c r="GC307" i="17" s="1"/>
  <c r="EY283" i="17"/>
  <c r="FQ283" i="17" s="1"/>
  <c r="FW283" i="17" s="1"/>
  <c r="GC283" i="17" s="1"/>
  <c r="EY187" i="17"/>
  <c r="FQ187" i="17" s="1"/>
  <c r="FW187" i="17" s="1"/>
  <c r="GC187" i="17" s="1"/>
  <c r="EY151" i="17"/>
  <c r="FQ151" i="17" s="1"/>
  <c r="FW151" i="17" s="1"/>
  <c r="GC151" i="17" s="1"/>
  <c r="EY55" i="17"/>
  <c r="FQ55" i="17" s="1"/>
  <c r="FW55" i="17" s="1"/>
  <c r="GC55" i="17" s="1"/>
  <c r="EY19" i="17"/>
  <c r="FQ19" i="17" s="1"/>
  <c r="FW19" i="17" s="1"/>
  <c r="GC19" i="17" s="1"/>
  <c r="EW433" i="17"/>
  <c r="FO433" i="17" s="1"/>
  <c r="FU433" i="17" s="1"/>
  <c r="GA433" i="17" s="1"/>
  <c r="EW409" i="17"/>
  <c r="FO409" i="17" s="1"/>
  <c r="FU409" i="17" s="1"/>
  <c r="GA409" i="17" s="1"/>
  <c r="EW169" i="17"/>
  <c r="FO169" i="17" s="1"/>
  <c r="FU169" i="17" s="1"/>
  <c r="GA169" i="17" s="1"/>
  <c r="EW133" i="17"/>
  <c r="FO133" i="17" s="1"/>
  <c r="FU133" i="17" s="1"/>
  <c r="GA133" i="17" s="1"/>
  <c r="EW73" i="17"/>
  <c r="FO73" i="17" s="1"/>
  <c r="FU73" i="17" s="1"/>
  <c r="GA73" i="17" s="1"/>
  <c r="EW37" i="17"/>
  <c r="FO37" i="17" s="1"/>
  <c r="FU37" i="17" s="1"/>
  <c r="GA37" i="17" s="1"/>
  <c r="EV481" i="17"/>
  <c r="FN481" i="17" s="1"/>
  <c r="FT481" i="17" s="1"/>
  <c r="FZ481" i="17" s="1"/>
  <c r="EV469" i="17"/>
  <c r="FN469" i="17" s="1"/>
  <c r="FT469" i="17" s="1"/>
  <c r="FZ469" i="17" s="1"/>
  <c r="EV457" i="17"/>
  <c r="FN457" i="17" s="1"/>
  <c r="FT457" i="17" s="1"/>
  <c r="FZ457" i="17" s="1"/>
  <c r="EV445" i="17"/>
  <c r="FN445" i="17" s="1"/>
  <c r="FT445" i="17" s="1"/>
  <c r="FZ445" i="17" s="1"/>
  <c r="EV433" i="17"/>
  <c r="FN433" i="17" s="1"/>
  <c r="FT433" i="17" s="1"/>
  <c r="FZ433" i="17" s="1"/>
  <c r="EV421" i="17"/>
  <c r="FN421" i="17" s="1"/>
  <c r="FT421" i="17" s="1"/>
  <c r="FZ421" i="17" s="1"/>
  <c r="EV409" i="17"/>
  <c r="FN409" i="17" s="1"/>
  <c r="FT409" i="17" s="1"/>
  <c r="FZ409" i="17" s="1"/>
  <c r="EV397" i="17"/>
  <c r="FN397" i="17" s="1"/>
  <c r="FT397" i="17" s="1"/>
  <c r="FZ397" i="17" s="1"/>
  <c r="EV385" i="17"/>
  <c r="FN385" i="17" s="1"/>
  <c r="FT385" i="17" s="1"/>
  <c r="FZ385" i="17" s="1"/>
  <c r="EV373" i="17"/>
  <c r="FN373" i="17" s="1"/>
  <c r="FT373" i="17" s="1"/>
  <c r="FZ373" i="17" s="1"/>
  <c r="EV361" i="17"/>
  <c r="FN361" i="17" s="1"/>
  <c r="FT361" i="17" s="1"/>
  <c r="FZ361" i="17" s="1"/>
  <c r="EV349" i="17"/>
  <c r="FN349" i="17" s="1"/>
  <c r="FT349" i="17" s="1"/>
  <c r="FZ349" i="17" s="1"/>
  <c r="EV337" i="17"/>
  <c r="FN337" i="17" s="1"/>
  <c r="FT337" i="17" s="1"/>
  <c r="FZ337" i="17" s="1"/>
  <c r="EV325" i="17"/>
  <c r="FN325" i="17" s="1"/>
  <c r="FT325" i="17" s="1"/>
  <c r="FZ325" i="17" s="1"/>
  <c r="EV313" i="17"/>
  <c r="FN313" i="17" s="1"/>
  <c r="FT313" i="17" s="1"/>
  <c r="FZ313" i="17" s="1"/>
  <c r="EV301" i="17"/>
  <c r="FN301" i="17" s="1"/>
  <c r="FT301" i="17" s="1"/>
  <c r="FZ301" i="17" s="1"/>
  <c r="DE99" i="17"/>
  <c r="DE104" i="17"/>
  <c r="GR148" i="17"/>
  <c r="DD435" i="17"/>
  <c r="DE422" i="17"/>
  <c r="EY470" i="17"/>
  <c r="FQ470" i="17" s="1"/>
  <c r="FW470" i="17" s="1"/>
  <c r="GC470" i="17" s="1"/>
  <c r="EY446" i="17"/>
  <c r="FQ446" i="17" s="1"/>
  <c r="FW446" i="17" s="1"/>
  <c r="GC446" i="17" s="1"/>
  <c r="EY434" i="17"/>
  <c r="FQ434" i="17" s="1"/>
  <c r="FW434" i="17" s="1"/>
  <c r="GC434" i="17" s="1"/>
  <c r="EY422" i="17"/>
  <c r="FQ422" i="17" s="1"/>
  <c r="FW422" i="17" s="1"/>
  <c r="GC422" i="17" s="1"/>
  <c r="EY410" i="17"/>
  <c r="FQ410" i="17" s="1"/>
  <c r="FW410" i="17" s="1"/>
  <c r="GC410" i="17" s="1"/>
  <c r="EX488" i="17"/>
  <c r="FD488" i="17" s="1"/>
  <c r="EX440" i="17"/>
  <c r="FP440" i="17" s="1"/>
  <c r="FV440" i="17" s="1"/>
  <c r="GB440" i="17" s="1"/>
  <c r="EX224" i="17"/>
  <c r="FP224" i="17" s="1"/>
  <c r="FV224" i="17" s="1"/>
  <c r="GB224" i="17" s="1"/>
  <c r="EV404" i="17"/>
  <c r="FN404" i="17" s="1"/>
  <c r="FT404" i="17" s="1"/>
  <c r="FZ404" i="17" s="1"/>
  <c r="EV43" i="17"/>
  <c r="FN43" i="17" s="1"/>
  <c r="FT43" i="17" s="1"/>
  <c r="FZ43" i="17" s="1"/>
  <c r="EU494" i="17"/>
  <c r="FM494" i="17" s="1"/>
  <c r="FS494" i="17" s="1"/>
  <c r="FY494" i="17" s="1"/>
  <c r="EY474" i="17"/>
  <c r="FQ474" i="17" s="1"/>
  <c r="FW474" i="17" s="1"/>
  <c r="GC474" i="17" s="1"/>
  <c r="EY450" i="17"/>
  <c r="FQ450" i="17" s="1"/>
  <c r="FW450" i="17" s="1"/>
  <c r="GC450" i="17" s="1"/>
  <c r="DE27" i="17"/>
  <c r="DE44" i="17"/>
  <c r="GR178" i="17"/>
  <c r="GR136" i="17"/>
  <c r="DD290" i="17"/>
  <c r="GR71" i="17"/>
  <c r="DD20" i="17"/>
  <c r="GN136" i="17"/>
  <c r="DE176" i="17"/>
  <c r="GR292" i="17"/>
  <c r="DE490" i="17"/>
  <c r="DE485" i="17"/>
  <c r="DD484" i="17"/>
  <c r="DE308" i="17"/>
  <c r="GN137" i="17"/>
  <c r="GN419" i="17"/>
  <c r="DD447" i="17"/>
  <c r="DD303" i="17"/>
  <c r="DD14" i="17"/>
  <c r="DE98" i="17"/>
  <c r="GN250" i="17"/>
  <c r="DE290" i="17"/>
  <c r="DE116" i="17"/>
  <c r="DD45" i="17"/>
  <c r="EY498" i="17"/>
  <c r="FQ498" i="17" s="1"/>
  <c r="FW498" i="17" s="1"/>
  <c r="GC498" i="17" s="1"/>
  <c r="DD351" i="17"/>
  <c r="DD279" i="17"/>
  <c r="ET494" i="17"/>
  <c r="FL494" i="17" s="1"/>
  <c r="FR494" i="17" s="1"/>
  <c r="FX494" i="17" s="1"/>
  <c r="DD448" i="17"/>
  <c r="DE417" i="17"/>
  <c r="EV284" i="17"/>
  <c r="FN284" i="17" s="1"/>
  <c r="FT284" i="17" s="1"/>
  <c r="FZ284" i="17" s="1"/>
  <c r="EX205" i="17"/>
  <c r="FP205" i="17" s="1"/>
  <c r="FV205" i="17" s="1"/>
  <c r="GB205" i="17" s="1"/>
  <c r="EX150" i="17"/>
  <c r="FP150" i="17" s="1"/>
  <c r="FV150" i="17" s="1"/>
  <c r="GB150" i="17" s="1"/>
  <c r="EX18" i="17"/>
  <c r="FP18" i="17" s="1"/>
  <c r="FV18" i="17" s="1"/>
  <c r="GB18" i="17" s="1"/>
  <c r="ET485" i="17"/>
  <c r="FL485" i="17" s="1"/>
  <c r="FR485" i="17" s="1"/>
  <c r="FX485" i="17" s="1"/>
  <c r="ET473" i="17"/>
  <c r="FL473" i="17" s="1"/>
  <c r="FR473" i="17" s="1"/>
  <c r="FX473" i="17" s="1"/>
  <c r="ET461" i="17"/>
  <c r="FL461" i="17" s="1"/>
  <c r="FR461" i="17" s="1"/>
  <c r="FX461" i="17" s="1"/>
  <c r="ET449" i="17"/>
  <c r="FL449" i="17" s="1"/>
  <c r="FR449" i="17" s="1"/>
  <c r="FX449" i="17" s="1"/>
  <c r="ET437" i="17"/>
  <c r="FL437" i="17" s="1"/>
  <c r="FR437" i="17" s="1"/>
  <c r="FX437" i="17" s="1"/>
  <c r="ET425" i="17"/>
  <c r="FL425" i="17" s="1"/>
  <c r="FR425" i="17" s="1"/>
  <c r="FX425" i="17" s="1"/>
  <c r="ET413" i="17"/>
  <c r="FL413" i="17" s="1"/>
  <c r="FR413" i="17" s="1"/>
  <c r="FX413" i="17" s="1"/>
  <c r="ET401" i="17"/>
  <c r="FL401" i="17" s="1"/>
  <c r="FR401" i="17" s="1"/>
  <c r="FX401" i="17" s="1"/>
  <c r="ET389" i="17"/>
  <c r="FL389" i="17" s="1"/>
  <c r="FR389" i="17" s="1"/>
  <c r="FX389" i="17" s="1"/>
  <c r="ET377" i="17"/>
  <c r="FL377" i="17" s="1"/>
  <c r="FR377" i="17" s="1"/>
  <c r="FX377" i="17" s="1"/>
  <c r="ET365" i="17"/>
  <c r="FL365" i="17" s="1"/>
  <c r="FR365" i="17" s="1"/>
  <c r="FX365" i="17" s="1"/>
  <c r="ET353" i="17"/>
  <c r="FL353" i="17" s="1"/>
  <c r="FR353" i="17" s="1"/>
  <c r="FX353" i="17" s="1"/>
  <c r="ET341" i="17"/>
  <c r="FL341" i="17" s="1"/>
  <c r="FR341" i="17" s="1"/>
  <c r="FX341" i="17" s="1"/>
  <c r="ET329" i="17"/>
  <c r="FL329" i="17" s="1"/>
  <c r="FR329" i="17" s="1"/>
  <c r="FX329" i="17" s="1"/>
  <c r="ET317" i="17"/>
  <c r="FL317" i="17" s="1"/>
  <c r="FR317" i="17" s="1"/>
  <c r="FX317" i="17" s="1"/>
  <c r="ET305" i="17"/>
  <c r="FL305" i="17" s="1"/>
  <c r="FR305" i="17" s="1"/>
  <c r="FX305" i="17" s="1"/>
  <c r="ET293" i="17"/>
  <c r="FL293" i="17" s="1"/>
  <c r="FR293" i="17" s="1"/>
  <c r="FX293" i="17" s="1"/>
  <c r="ET281" i="17"/>
  <c r="FL281" i="17" s="1"/>
  <c r="FR281" i="17" s="1"/>
  <c r="FX281" i="17" s="1"/>
  <c r="ET269" i="17"/>
  <c r="FL269" i="17" s="1"/>
  <c r="FR269" i="17" s="1"/>
  <c r="FX269" i="17" s="1"/>
  <c r="ET257" i="17"/>
  <c r="FL257" i="17" s="1"/>
  <c r="FR257" i="17" s="1"/>
  <c r="FX257" i="17" s="1"/>
  <c r="ET245" i="17"/>
  <c r="FL245" i="17" s="1"/>
  <c r="FR245" i="17" s="1"/>
  <c r="FX245" i="17" s="1"/>
  <c r="ET233" i="17"/>
  <c r="FL233" i="17" s="1"/>
  <c r="FR233" i="17" s="1"/>
  <c r="FX233" i="17" s="1"/>
  <c r="ET221" i="17"/>
  <c r="FL221" i="17" s="1"/>
  <c r="FR221" i="17" s="1"/>
  <c r="FX221" i="17" s="1"/>
  <c r="ET209" i="17"/>
  <c r="FL209" i="17" s="1"/>
  <c r="FR209" i="17" s="1"/>
  <c r="FX209" i="17" s="1"/>
  <c r="ET197" i="17"/>
  <c r="FL197" i="17" s="1"/>
  <c r="FR197" i="17" s="1"/>
  <c r="FX197" i="17" s="1"/>
  <c r="ET185" i="17"/>
  <c r="FL185" i="17" s="1"/>
  <c r="FR185" i="17" s="1"/>
  <c r="FX185" i="17" s="1"/>
  <c r="ET173" i="17"/>
  <c r="FL173" i="17" s="1"/>
  <c r="FR173" i="17" s="1"/>
  <c r="FX173" i="17" s="1"/>
  <c r="ET161" i="17"/>
  <c r="FL161" i="17" s="1"/>
  <c r="FR161" i="17" s="1"/>
  <c r="FX161" i="17" s="1"/>
  <c r="ET149" i="17"/>
  <c r="FL149" i="17" s="1"/>
  <c r="FR149" i="17" s="1"/>
  <c r="FX149" i="17" s="1"/>
  <c r="ET137" i="17"/>
  <c r="FL137" i="17" s="1"/>
  <c r="FR137" i="17" s="1"/>
  <c r="FX137" i="17" s="1"/>
  <c r="ET125" i="17"/>
  <c r="FL125" i="17" s="1"/>
  <c r="FR125" i="17" s="1"/>
  <c r="FX125" i="17" s="1"/>
  <c r="ET113" i="17"/>
  <c r="FL113" i="17" s="1"/>
  <c r="FR113" i="17" s="1"/>
  <c r="FX113" i="17" s="1"/>
  <c r="ET101" i="17"/>
  <c r="FL101" i="17" s="1"/>
  <c r="FR101" i="17" s="1"/>
  <c r="FX101" i="17" s="1"/>
  <c r="ET89" i="17"/>
  <c r="FL89" i="17" s="1"/>
  <c r="FR89" i="17" s="1"/>
  <c r="FX89" i="17" s="1"/>
  <c r="EX427" i="17"/>
  <c r="FP427" i="17" s="1"/>
  <c r="FV427" i="17" s="1"/>
  <c r="GB427" i="17" s="1"/>
  <c r="EV218" i="17"/>
  <c r="FN218" i="17" s="1"/>
  <c r="FT218" i="17" s="1"/>
  <c r="FZ218" i="17" s="1"/>
  <c r="EV50" i="17"/>
  <c r="FN50" i="17" s="1"/>
  <c r="FT50" i="17" s="1"/>
  <c r="FZ50" i="17" s="1"/>
  <c r="ET122" i="17"/>
  <c r="FL122" i="17" s="1"/>
  <c r="FR122" i="17" s="1"/>
  <c r="FX122" i="17" s="1"/>
  <c r="EW471" i="17"/>
  <c r="FO471" i="17" s="1"/>
  <c r="FU471" i="17" s="1"/>
  <c r="GA471" i="17" s="1"/>
  <c r="EW459" i="17"/>
  <c r="FO459" i="17" s="1"/>
  <c r="FU459" i="17" s="1"/>
  <c r="GA459" i="17" s="1"/>
  <c r="EW435" i="17"/>
  <c r="FO435" i="17" s="1"/>
  <c r="FU435" i="17" s="1"/>
  <c r="GA435" i="17" s="1"/>
  <c r="EW411" i="17"/>
  <c r="FO411" i="17" s="1"/>
  <c r="FU411" i="17" s="1"/>
  <c r="GA411" i="17" s="1"/>
  <c r="EV446" i="17"/>
  <c r="FN446" i="17" s="1"/>
  <c r="FT446" i="17" s="1"/>
  <c r="FZ446" i="17" s="1"/>
  <c r="EV74" i="17"/>
  <c r="FN74" i="17" s="1"/>
  <c r="FT74" i="17" s="1"/>
  <c r="FZ74" i="17" s="1"/>
  <c r="ET182" i="17"/>
  <c r="FL182" i="17" s="1"/>
  <c r="FR182" i="17" s="1"/>
  <c r="FX182" i="17" s="1"/>
  <c r="EY445" i="17"/>
  <c r="FQ445" i="17" s="1"/>
  <c r="FW445" i="17" s="1"/>
  <c r="GC445" i="17" s="1"/>
  <c r="EY409" i="17"/>
  <c r="FQ409" i="17" s="1"/>
  <c r="FW409" i="17" s="1"/>
  <c r="GC409" i="17" s="1"/>
  <c r="GR190" i="17"/>
  <c r="GN190" i="17"/>
  <c r="DD326" i="17"/>
  <c r="DD254" i="17"/>
  <c r="DE496" i="17"/>
  <c r="DD459" i="17"/>
  <c r="DD315" i="17"/>
  <c r="EY258" i="17"/>
  <c r="FQ258" i="17" s="1"/>
  <c r="FW258" i="17" s="1"/>
  <c r="GC258" i="17" s="1"/>
  <c r="EY234" i="17"/>
  <c r="FQ234" i="17" s="1"/>
  <c r="FW234" i="17" s="1"/>
  <c r="GC234" i="17" s="1"/>
  <c r="EY198" i="17"/>
  <c r="FQ198" i="17" s="1"/>
  <c r="FW198" i="17" s="1"/>
  <c r="GC198" i="17" s="1"/>
  <c r="GN367" i="17"/>
  <c r="EW188" i="17"/>
  <c r="FO188" i="17" s="1"/>
  <c r="FU188" i="17" s="1"/>
  <c r="GA188" i="17" s="1"/>
  <c r="EU278" i="17"/>
  <c r="FM278" i="17" s="1"/>
  <c r="FS278" i="17" s="1"/>
  <c r="FY278" i="17" s="1"/>
  <c r="ET386" i="17"/>
  <c r="FL386" i="17" s="1"/>
  <c r="FR386" i="17" s="1"/>
  <c r="FX386" i="17" s="1"/>
  <c r="ET362" i="17"/>
  <c r="FL362" i="17" s="1"/>
  <c r="FR362" i="17" s="1"/>
  <c r="FX362" i="17" s="1"/>
  <c r="EV164" i="17"/>
  <c r="FN164" i="17" s="1"/>
  <c r="FT164" i="17" s="1"/>
  <c r="FZ164" i="17" s="1"/>
  <c r="EW458" i="17"/>
  <c r="FO458" i="17" s="1"/>
  <c r="FU458" i="17" s="1"/>
  <c r="GA458" i="17" s="1"/>
  <c r="EW386" i="17"/>
  <c r="FO386" i="17" s="1"/>
  <c r="FU386" i="17" s="1"/>
  <c r="GA386" i="17" s="1"/>
  <c r="EW230" i="17"/>
  <c r="FO230" i="17" s="1"/>
  <c r="FU230" i="17" s="1"/>
  <c r="GA230" i="17" s="1"/>
  <c r="EW98" i="17"/>
  <c r="FO98" i="17" s="1"/>
  <c r="FU98" i="17" s="1"/>
  <c r="GA98" i="17" s="1"/>
  <c r="EU32" i="17"/>
  <c r="FM32" i="17" s="1"/>
  <c r="FS32" i="17" s="1"/>
  <c r="FY32" i="17" s="1"/>
  <c r="DE32" i="17"/>
  <c r="DE10" i="17"/>
  <c r="DD110" i="17"/>
  <c r="DE333" i="17"/>
  <c r="DD261" i="17"/>
  <c r="DD62" i="17"/>
  <c r="EY397" i="17"/>
  <c r="FQ397" i="17" s="1"/>
  <c r="FW397" i="17" s="1"/>
  <c r="GC397" i="17" s="1"/>
  <c r="EY385" i="17"/>
  <c r="FQ385" i="17" s="1"/>
  <c r="FW385" i="17" s="1"/>
  <c r="GC385" i="17" s="1"/>
  <c r="EY373" i="17"/>
  <c r="FQ373" i="17" s="1"/>
  <c r="FW373" i="17" s="1"/>
  <c r="GC373" i="17" s="1"/>
  <c r="EY361" i="17"/>
  <c r="FQ361" i="17" s="1"/>
  <c r="FW361" i="17" s="1"/>
  <c r="GC361" i="17" s="1"/>
  <c r="EY349" i="17"/>
  <c r="FQ349" i="17" s="1"/>
  <c r="FW349" i="17" s="1"/>
  <c r="GC349" i="17" s="1"/>
  <c r="EY337" i="17"/>
  <c r="FQ337" i="17" s="1"/>
  <c r="FW337" i="17" s="1"/>
  <c r="GC337" i="17" s="1"/>
  <c r="EY325" i="17"/>
  <c r="FQ325" i="17" s="1"/>
  <c r="FW325" i="17" s="1"/>
  <c r="GC325" i="17" s="1"/>
  <c r="EY265" i="17"/>
  <c r="FQ265" i="17" s="1"/>
  <c r="FW265" i="17" s="1"/>
  <c r="GC265" i="17" s="1"/>
  <c r="EY229" i="17"/>
  <c r="FQ229" i="17" s="1"/>
  <c r="FW229" i="17" s="1"/>
  <c r="GC229" i="17" s="1"/>
  <c r="EY145" i="17"/>
  <c r="FQ145" i="17" s="1"/>
  <c r="FW145" i="17" s="1"/>
  <c r="GC145" i="17" s="1"/>
  <c r="EY121" i="17"/>
  <c r="FQ121" i="17" s="1"/>
  <c r="FW121" i="17" s="1"/>
  <c r="GC121" i="17" s="1"/>
  <c r="EY13" i="17"/>
  <c r="FQ13" i="17" s="1"/>
  <c r="FW13" i="17" s="1"/>
  <c r="GC13" i="17" s="1"/>
  <c r="EX43" i="17"/>
  <c r="FP43" i="17" s="1"/>
  <c r="FV43" i="17" s="1"/>
  <c r="GB43" i="17" s="1"/>
  <c r="ET50" i="17"/>
  <c r="FL50" i="17" s="1"/>
  <c r="FR50" i="17" s="1"/>
  <c r="FX50" i="17" s="1"/>
  <c r="EW487" i="17"/>
  <c r="FO487" i="17" s="1"/>
  <c r="FU487" i="17" s="1"/>
  <c r="GA487" i="17" s="1"/>
  <c r="EW475" i="17"/>
  <c r="FO475" i="17" s="1"/>
  <c r="FU475" i="17" s="1"/>
  <c r="GA475" i="17" s="1"/>
  <c r="EW463" i="17"/>
  <c r="FO463" i="17" s="1"/>
  <c r="FU463" i="17" s="1"/>
  <c r="GA463" i="17" s="1"/>
  <c r="EW451" i="17"/>
  <c r="FO451" i="17" s="1"/>
  <c r="FU451" i="17" s="1"/>
  <c r="GA451" i="17" s="1"/>
  <c r="EW439" i="17"/>
  <c r="FO439" i="17" s="1"/>
  <c r="FU439" i="17" s="1"/>
  <c r="GA439" i="17" s="1"/>
  <c r="EW427" i="17"/>
  <c r="FO427" i="17" s="1"/>
  <c r="FU427" i="17" s="1"/>
  <c r="GA427" i="17" s="1"/>
  <c r="EW415" i="17"/>
  <c r="EW403" i="17"/>
  <c r="FO403" i="17" s="1"/>
  <c r="FU403" i="17" s="1"/>
  <c r="GA403" i="17" s="1"/>
  <c r="EW391" i="17"/>
  <c r="FO391" i="17" s="1"/>
  <c r="FU391" i="17" s="1"/>
  <c r="GA391" i="17" s="1"/>
  <c r="EW379" i="17"/>
  <c r="FO379" i="17" s="1"/>
  <c r="FU379" i="17" s="1"/>
  <c r="GA379" i="17" s="1"/>
  <c r="EW367" i="17"/>
  <c r="FO367" i="17" s="1"/>
  <c r="FU367" i="17" s="1"/>
  <c r="GA367" i="17" s="1"/>
  <c r="EW355" i="17"/>
  <c r="FO355" i="17" s="1"/>
  <c r="FU355" i="17" s="1"/>
  <c r="GA355" i="17" s="1"/>
  <c r="EW343" i="17"/>
  <c r="FC343" i="17" s="1"/>
  <c r="EW331" i="17"/>
  <c r="FO331" i="17" s="1"/>
  <c r="FU331" i="17" s="1"/>
  <c r="GA331" i="17" s="1"/>
  <c r="EW319" i="17"/>
  <c r="FO319" i="17" s="1"/>
  <c r="FU319" i="17" s="1"/>
  <c r="GA319" i="17" s="1"/>
  <c r="EW307" i="17"/>
  <c r="FO307" i="17" s="1"/>
  <c r="FU307" i="17" s="1"/>
  <c r="GA307" i="17" s="1"/>
  <c r="EW295" i="17"/>
  <c r="FC295" i="17" s="1"/>
  <c r="EW283" i="17"/>
  <c r="FO283" i="17" s="1"/>
  <c r="FU283" i="17" s="1"/>
  <c r="GA283" i="17" s="1"/>
  <c r="EW271" i="17"/>
  <c r="FO271" i="17" s="1"/>
  <c r="FU271" i="17" s="1"/>
  <c r="GA271" i="17" s="1"/>
  <c r="EW259" i="17"/>
  <c r="FO259" i="17" s="1"/>
  <c r="FU259" i="17" s="1"/>
  <c r="GA259" i="17" s="1"/>
  <c r="EW247" i="17"/>
  <c r="FO247" i="17" s="1"/>
  <c r="FU247" i="17" s="1"/>
  <c r="GA247" i="17" s="1"/>
  <c r="EW235" i="17"/>
  <c r="FO235" i="17" s="1"/>
  <c r="FU235" i="17" s="1"/>
  <c r="GA235" i="17" s="1"/>
  <c r="EW223" i="17"/>
  <c r="FO223" i="17" s="1"/>
  <c r="FU223" i="17" s="1"/>
  <c r="GA223" i="17" s="1"/>
  <c r="EW211" i="17"/>
  <c r="FO211" i="17" s="1"/>
  <c r="FU211" i="17" s="1"/>
  <c r="GA211" i="17" s="1"/>
  <c r="EW199" i="17"/>
  <c r="FO199" i="17" s="1"/>
  <c r="FU199" i="17" s="1"/>
  <c r="GA199" i="17" s="1"/>
  <c r="EW187" i="17"/>
  <c r="FO187" i="17" s="1"/>
  <c r="FU187" i="17" s="1"/>
  <c r="GA187" i="17" s="1"/>
  <c r="EW175" i="17"/>
  <c r="FO175" i="17" s="1"/>
  <c r="FU175" i="17" s="1"/>
  <c r="GA175" i="17" s="1"/>
  <c r="EW163" i="17"/>
  <c r="FO163" i="17" s="1"/>
  <c r="FU163" i="17" s="1"/>
  <c r="GA163" i="17" s="1"/>
  <c r="EW151" i="17"/>
  <c r="FO151" i="17" s="1"/>
  <c r="FU151" i="17" s="1"/>
  <c r="GA151" i="17" s="1"/>
  <c r="EW139" i="17"/>
  <c r="FO139" i="17" s="1"/>
  <c r="FU139" i="17" s="1"/>
  <c r="GA139" i="17" s="1"/>
  <c r="EW127" i="17"/>
  <c r="FO127" i="17" s="1"/>
  <c r="FU127" i="17" s="1"/>
  <c r="GA127" i="17" s="1"/>
  <c r="EW115" i="17"/>
  <c r="FO115" i="17" s="1"/>
  <c r="FU115" i="17" s="1"/>
  <c r="GA115" i="17" s="1"/>
  <c r="EW103" i="17"/>
  <c r="FO103" i="17" s="1"/>
  <c r="FU103" i="17" s="1"/>
  <c r="GA103" i="17" s="1"/>
  <c r="EW91" i="17"/>
  <c r="FO91" i="17" s="1"/>
  <c r="FU91" i="17" s="1"/>
  <c r="GA91" i="17" s="1"/>
  <c r="EW79" i="17"/>
  <c r="FO79" i="17" s="1"/>
  <c r="FU79" i="17" s="1"/>
  <c r="GA79" i="17" s="1"/>
  <c r="EW67" i="17"/>
  <c r="FO67" i="17" s="1"/>
  <c r="FU67" i="17" s="1"/>
  <c r="GA67" i="17" s="1"/>
  <c r="EW55" i="17"/>
  <c r="FO55" i="17" s="1"/>
  <c r="FU55" i="17" s="1"/>
  <c r="GA55" i="17" s="1"/>
  <c r="EW43" i="17"/>
  <c r="FO43" i="17" s="1"/>
  <c r="FU43" i="17" s="1"/>
  <c r="GA43" i="17" s="1"/>
  <c r="EW31" i="17"/>
  <c r="FO31" i="17" s="1"/>
  <c r="FU31" i="17" s="1"/>
  <c r="GA31" i="17" s="1"/>
  <c r="EW19" i="17"/>
  <c r="FO19" i="17" s="1"/>
  <c r="FU19" i="17" s="1"/>
  <c r="GA19" i="17" s="1"/>
  <c r="EW7" i="17"/>
  <c r="FO7" i="17" s="1"/>
  <c r="FU7" i="17" s="1"/>
  <c r="GA7" i="17" s="1"/>
  <c r="EV487" i="17"/>
  <c r="FN487" i="17" s="1"/>
  <c r="FT487" i="17" s="1"/>
  <c r="FZ487" i="17" s="1"/>
  <c r="EV475" i="17"/>
  <c r="FN475" i="17" s="1"/>
  <c r="FT475" i="17" s="1"/>
  <c r="FZ475" i="17" s="1"/>
  <c r="EV463" i="17"/>
  <c r="FN463" i="17" s="1"/>
  <c r="FT463" i="17" s="1"/>
  <c r="FZ463" i="17" s="1"/>
  <c r="EV451" i="17"/>
  <c r="FN451" i="17" s="1"/>
  <c r="FT451" i="17" s="1"/>
  <c r="FZ451" i="17" s="1"/>
  <c r="EV439" i="17"/>
  <c r="FN439" i="17" s="1"/>
  <c r="FT439" i="17" s="1"/>
  <c r="FZ439" i="17" s="1"/>
  <c r="EV427" i="17"/>
  <c r="FN427" i="17" s="1"/>
  <c r="FT427" i="17" s="1"/>
  <c r="FZ427" i="17" s="1"/>
  <c r="EV415" i="17"/>
  <c r="FN415" i="17" s="1"/>
  <c r="FT415" i="17" s="1"/>
  <c r="FZ415" i="17" s="1"/>
  <c r="EV403" i="17"/>
  <c r="FN403" i="17" s="1"/>
  <c r="FT403" i="17" s="1"/>
  <c r="FZ403" i="17" s="1"/>
  <c r="EV391" i="17"/>
  <c r="FN391" i="17" s="1"/>
  <c r="FT391" i="17" s="1"/>
  <c r="FZ391" i="17" s="1"/>
  <c r="EV379" i="17"/>
  <c r="FN379" i="17" s="1"/>
  <c r="FT379" i="17" s="1"/>
  <c r="FZ379" i="17" s="1"/>
  <c r="EV367" i="17"/>
  <c r="FN367" i="17" s="1"/>
  <c r="FT367" i="17" s="1"/>
  <c r="FZ367" i="17" s="1"/>
  <c r="EV355" i="17"/>
  <c r="FN355" i="17" s="1"/>
  <c r="FT355" i="17" s="1"/>
  <c r="FZ355" i="17" s="1"/>
  <c r="EV343" i="17"/>
  <c r="FN343" i="17" s="1"/>
  <c r="FT343" i="17" s="1"/>
  <c r="FZ343" i="17" s="1"/>
  <c r="EV331" i="17"/>
  <c r="FN331" i="17" s="1"/>
  <c r="FT331" i="17" s="1"/>
  <c r="FZ331" i="17" s="1"/>
  <c r="EV319" i="17"/>
  <c r="FN319" i="17" s="1"/>
  <c r="FT319" i="17" s="1"/>
  <c r="FZ319" i="17" s="1"/>
  <c r="EV307" i="17"/>
  <c r="FN307" i="17" s="1"/>
  <c r="FT307" i="17" s="1"/>
  <c r="FZ307" i="17" s="1"/>
  <c r="EV295" i="17"/>
  <c r="FN295" i="17" s="1"/>
  <c r="FT295" i="17" s="1"/>
  <c r="FZ295" i="17" s="1"/>
  <c r="EV283" i="17"/>
  <c r="FN283" i="17" s="1"/>
  <c r="FT283" i="17" s="1"/>
  <c r="FZ283" i="17" s="1"/>
  <c r="EV271" i="17"/>
  <c r="FN271" i="17" s="1"/>
  <c r="FT271" i="17" s="1"/>
  <c r="FZ271" i="17" s="1"/>
  <c r="EV259" i="17"/>
  <c r="FN259" i="17" s="1"/>
  <c r="FT259" i="17" s="1"/>
  <c r="FZ259" i="17" s="1"/>
  <c r="EV247" i="17"/>
  <c r="FN247" i="17" s="1"/>
  <c r="FT247" i="17" s="1"/>
  <c r="FZ247" i="17" s="1"/>
  <c r="EV235" i="17"/>
  <c r="FN235" i="17" s="1"/>
  <c r="FT235" i="17" s="1"/>
  <c r="FZ235" i="17" s="1"/>
  <c r="EV223" i="17"/>
  <c r="FN223" i="17" s="1"/>
  <c r="FT223" i="17" s="1"/>
  <c r="FZ223" i="17" s="1"/>
  <c r="EV211" i="17"/>
  <c r="FN211" i="17" s="1"/>
  <c r="FT211" i="17" s="1"/>
  <c r="FZ211" i="17" s="1"/>
  <c r="EX198" i="17"/>
  <c r="FP198" i="17" s="1"/>
  <c r="FV198" i="17" s="1"/>
  <c r="GB198" i="17" s="1"/>
  <c r="EX186" i="17"/>
  <c r="FP186" i="17" s="1"/>
  <c r="FV186" i="17" s="1"/>
  <c r="GB186" i="17" s="1"/>
  <c r="EV103" i="17"/>
  <c r="FN103" i="17" s="1"/>
  <c r="FT103" i="17" s="1"/>
  <c r="FZ103" i="17" s="1"/>
  <c r="EX24" i="17"/>
  <c r="FP24" i="17" s="1"/>
  <c r="FV24" i="17" s="1"/>
  <c r="GB24" i="17" s="1"/>
  <c r="GR437" i="17"/>
  <c r="GR328" i="17"/>
  <c r="DE122" i="17"/>
  <c r="DE80" i="17"/>
  <c r="DE428" i="17"/>
  <c r="DD10" i="17"/>
  <c r="DE261" i="17"/>
  <c r="DD242" i="17"/>
  <c r="EX426" i="17"/>
  <c r="FP426" i="17" s="1"/>
  <c r="FV426" i="17" s="1"/>
  <c r="GB426" i="17" s="1"/>
  <c r="EX318" i="17"/>
  <c r="FD318" i="17" s="1"/>
  <c r="ET194" i="17"/>
  <c r="EZ194" i="17" s="1"/>
  <c r="EV13" i="17"/>
  <c r="FN13" i="17" s="1"/>
  <c r="FT13" i="17" s="1"/>
  <c r="FZ13" i="17" s="1"/>
  <c r="DD200" i="17"/>
  <c r="DE110" i="17"/>
  <c r="DD136" i="17"/>
  <c r="DE321" i="17"/>
  <c r="DD8" i="17"/>
  <c r="DD333" i="17"/>
  <c r="EV289" i="17"/>
  <c r="FN289" i="17" s="1"/>
  <c r="FT289" i="17" s="1"/>
  <c r="FZ289" i="17" s="1"/>
  <c r="EV277" i="17"/>
  <c r="FN277" i="17" s="1"/>
  <c r="FT277" i="17" s="1"/>
  <c r="FZ277" i="17" s="1"/>
  <c r="EV265" i="17"/>
  <c r="FN265" i="17" s="1"/>
  <c r="FT265" i="17" s="1"/>
  <c r="FZ265" i="17" s="1"/>
  <c r="EV253" i="17"/>
  <c r="FN253" i="17" s="1"/>
  <c r="FT253" i="17" s="1"/>
  <c r="FZ253" i="17" s="1"/>
  <c r="EV241" i="17"/>
  <c r="FN241" i="17" s="1"/>
  <c r="FT241" i="17" s="1"/>
  <c r="FZ241" i="17" s="1"/>
  <c r="EV229" i="17"/>
  <c r="FN229" i="17" s="1"/>
  <c r="FT229" i="17" s="1"/>
  <c r="FZ229" i="17" s="1"/>
  <c r="EV217" i="17"/>
  <c r="FN217" i="17" s="1"/>
  <c r="FT217" i="17" s="1"/>
  <c r="FZ217" i="17" s="1"/>
  <c r="EV169" i="17"/>
  <c r="FN169" i="17" s="1"/>
  <c r="FT169" i="17" s="1"/>
  <c r="FZ169" i="17" s="1"/>
  <c r="ET56" i="17"/>
  <c r="FL56" i="17" s="1"/>
  <c r="FR56" i="17" s="1"/>
  <c r="FX56" i="17" s="1"/>
  <c r="GN337" i="17"/>
  <c r="DE105" i="17"/>
  <c r="DD76" i="17"/>
  <c r="DD422" i="17"/>
  <c r="GN142" i="17"/>
  <c r="DE3" i="17"/>
  <c r="DE362" i="17"/>
  <c r="EU269" i="17"/>
  <c r="FM269" i="17" s="1"/>
  <c r="FS269" i="17" s="1"/>
  <c r="FY269" i="17" s="1"/>
  <c r="GN145" i="17"/>
  <c r="DD362" i="17"/>
  <c r="DE429" i="17"/>
  <c r="DE357" i="17"/>
  <c r="DE285" i="17"/>
  <c r="DD284" i="17"/>
  <c r="GN483" i="17"/>
  <c r="GR331" i="17"/>
  <c r="DD363" i="17"/>
  <c r="DE291" i="17"/>
  <c r="DE250" i="17"/>
  <c r="DD3" i="17"/>
  <c r="GN339" i="17"/>
  <c r="GR367" i="17"/>
  <c r="GN481" i="17"/>
  <c r="DE219" i="17"/>
  <c r="GN113" i="17"/>
  <c r="DD466" i="17"/>
  <c r="DD178" i="17"/>
  <c r="DD430" i="17"/>
  <c r="GR58" i="17"/>
  <c r="DE280" i="17"/>
  <c r="ET284" i="17"/>
  <c r="FL284" i="17" s="1"/>
  <c r="FR284" i="17" s="1"/>
  <c r="FX284" i="17" s="1"/>
  <c r="GN58" i="17"/>
  <c r="DD394" i="17"/>
  <c r="DD160" i="17"/>
  <c r="DE435" i="17"/>
  <c r="DD105" i="17"/>
  <c r="DD386" i="17"/>
  <c r="DE242" i="17"/>
  <c r="DD134" i="17"/>
  <c r="DE238" i="17"/>
  <c r="DE15" i="17"/>
  <c r="DD417" i="17"/>
  <c r="DD230" i="17"/>
  <c r="GN231" i="17"/>
  <c r="GR337" i="17"/>
  <c r="DE441" i="17"/>
  <c r="DE297" i="17"/>
  <c r="DD94" i="17"/>
  <c r="DD454" i="17"/>
  <c r="DE356" i="17"/>
  <c r="EX146" i="17"/>
  <c r="FP146" i="17" s="1"/>
  <c r="FV146" i="17" s="1"/>
  <c r="GB146" i="17" s="1"/>
  <c r="DE153" i="17"/>
  <c r="DE382" i="17"/>
  <c r="DE166" i="17"/>
  <c r="GN112" i="17"/>
  <c r="ET14" i="17"/>
  <c r="FL14" i="17" s="1"/>
  <c r="FR14" i="17" s="1"/>
  <c r="FX14" i="17" s="1"/>
  <c r="DE310" i="17"/>
  <c r="DE363" i="17"/>
  <c r="GR346" i="17"/>
  <c r="DE430" i="17"/>
  <c r="DD496" i="17"/>
  <c r="EY260" i="17"/>
  <c r="FQ260" i="17" s="1"/>
  <c r="FW260" i="17" s="1"/>
  <c r="GC260" i="17" s="1"/>
  <c r="EY116" i="17"/>
  <c r="FQ116" i="17" s="1"/>
  <c r="FW116" i="17" s="1"/>
  <c r="GC116" i="17" s="1"/>
  <c r="EY92" i="17"/>
  <c r="FQ92" i="17" s="1"/>
  <c r="FW92" i="17" s="1"/>
  <c r="GC92" i="17" s="1"/>
  <c r="EV128" i="17"/>
  <c r="FN128" i="17" s="1"/>
  <c r="FT128" i="17" s="1"/>
  <c r="FZ128" i="17" s="1"/>
  <c r="EY20" i="17"/>
  <c r="FQ20" i="17" s="1"/>
  <c r="FW20" i="17" s="1"/>
  <c r="GC20" i="17" s="1"/>
  <c r="EV320" i="17"/>
  <c r="FN320" i="17" s="1"/>
  <c r="FT320" i="17" s="1"/>
  <c r="FZ320" i="17" s="1"/>
  <c r="EX181" i="17"/>
  <c r="FP181" i="17" s="1"/>
  <c r="FV181" i="17" s="1"/>
  <c r="GB181" i="17" s="1"/>
  <c r="EX156" i="17"/>
  <c r="FP156" i="17" s="1"/>
  <c r="FV156" i="17" s="1"/>
  <c r="GB156" i="17" s="1"/>
  <c r="EX500" i="17"/>
  <c r="FD500" i="17" s="1"/>
  <c r="EX451" i="17"/>
  <c r="FP451" i="17" s="1"/>
  <c r="FV451" i="17" s="1"/>
  <c r="GB451" i="17" s="1"/>
  <c r="EV380" i="17"/>
  <c r="FN380" i="17" s="1"/>
  <c r="FT380" i="17" s="1"/>
  <c r="FZ380" i="17" s="1"/>
  <c r="ET206" i="17"/>
  <c r="FL206" i="17" s="1"/>
  <c r="FR206" i="17" s="1"/>
  <c r="FX206" i="17" s="1"/>
  <c r="ET26" i="17"/>
  <c r="FL26" i="17" s="1"/>
  <c r="FR26" i="17" s="1"/>
  <c r="FX26" i="17" s="1"/>
  <c r="EW482" i="17"/>
  <c r="FO482" i="17" s="1"/>
  <c r="FU482" i="17" s="1"/>
  <c r="GA482" i="17" s="1"/>
  <c r="EW470" i="17"/>
  <c r="FO470" i="17" s="1"/>
  <c r="FU470" i="17" s="1"/>
  <c r="GA470" i="17" s="1"/>
  <c r="EW446" i="17"/>
  <c r="FO446" i="17" s="1"/>
  <c r="FU446" i="17" s="1"/>
  <c r="GA446" i="17" s="1"/>
  <c r="EW434" i="17"/>
  <c r="FO434" i="17" s="1"/>
  <c r="FU434" i="17" s="1"/>
  <c r="GA434" i="17" s="1"/>
  <c r="EW422" i="17"/>
  <c r="FO422" i="17" s="1"/>
  <c r="FU422" i="17" s="1"/>
  <c r="GA422" i="17" s="1"/>
  <c r="EW410" i="17"/>
  <c r="FO410" i="17" s="1"/>
  <c r="FU410" i="17" s="1"/>
  <c r="GA410" i="17" s="1"/>
  <c r="EW398" i="17"/>
  <c r="FO398" i="17" s="1"/>
  <c r="FU398" i="17" s="1"/>
  <c r="GA398" i="17" s="1"/>
  <c r="EW374" i="17"/>
  <c r="FO374" i="17" s="1"/>
  <c r="FU374" i="17" s="1"/>
  <c r="GA374" i="17" s="1"/>
  <c r="EW362" i="17"/>
  <c r="FO362" i="17" s="1"/>
  <c r="FU362" i="17" s="1"/>
  <c r="GA362" i="17" s="1"/>
  <c r="EW338" i="17"/>
  <c r="FO338" i="17" s="1"/>
  <c r="FU338" i="17" s="1"/>
  <c r="GA338" i="17" s="1"/>
  <c r="EW326" i="17"/>
  <c r="FO326" i="17" s="1"/>
  <c r="FU326" i="17" s="1"/>
  <c r="GA326" i="17" s="1"/>
  <c r="EW314" i="17"/>
  <c r="FO314" i="17" s="1"/>
  <c r="FU314" i="17" s="1"/>
  <c r="GA314" i="17" s="1"/>
  <c r="EW302" i="17"/>
  <c r="FO302" i="17" s="1"/>
  <c r="FU302" i="17" s="1"/>
  <c r="GA302" i="17" s="1"/>
  <c r="EW290" i="17"/>
  <c r="FO290" i="17" s="1"/>
  <c r="FU290" i="17" s="1"/>
  <c r="GA290" i="17" s="1"/>
  <c r="EW278" i="17"/>
  <c r="FO278" i="17" s="1"/>
  <c r="FU278" i="17" s="1"/>
  <c r="GA278" i="17" s="1"/>
  <c r="EW266" i="17"/>
  <c r="FC266" i="17" s="1"/>
  <c r="EW254" i="17"/>
  <c r="FO254" i="17" s="1"/>
  <c r="FU254" i="17" s="1"/>
  <c r="GA254" i="17" s="1"/>
  <c r="EW242" i="17"/>
  <c r="FO242" i="17" s="1"/>
  <c r="FU242" i="17" s="1"/>
  <c r="GA242" i="17" s="1"/>
  <c r="EW218" i="17"/>
  <c r="FO218" i="17" s="1"/>
  <c r="FU218" i="17" s="1"/>
  <c r="GA218" i="17" s="1"/>
  <c r="EW206" i="17"/>
  <c r="FO206" i="17" s="1"/>
  <c r="FU206" i="17" s="1"/>
  <c r="GA206" i="17" s="1"/>
  <c r="EW194" i="17"/>
  <c r="FO194" i="17" s="1"/>
  <c r="FU194" i="17" s="1"/>
  <c r="GA194" i="17" s="1"/>
  <c r="DD142" i="17"/>
  <c r="GN381" i="17"/>
  <c r="EW182" i="17"/>
  <c r="FO182" i="17" s="1"/>
  <c r="FU182" i="17" s="1"/>
  <c r="GA182" i="17" s="1"/>
  <c r="EW170" i="17"/>
  <c r="FO170" i="17" s="1"/>
  <c r="FU170" i="17" s="1"/>
  <c r="GA170" i="17" s="1"/>
  <c r="EW158" i="17"/>
  <c r="FO158" i="17" s="1"/>
  <c r="FU158" i="17" s="1"/>
  <c r="GA158" i="17" s="1"/>
  <c r="EW146" i="17"/>
  <c r="FO146" i="17" s="1"/>
  <c r="FU146" i="17" s="1"/>
  <c r="GA146" i="17" s="1"/>
  <c r="EW134" i="17"/>
  <c r="FO134" i="17" s="1"/>
  <c r="FU134" i="17" s="1"/>
  <c r="GA134" i="17" s="1"/>
  <c r="EW122" i="17"/>
  <c r="FO122" i="17" s="1"/>
  <c r="FU122" i="17" s="1"/>
  <c r="GA122" i="17" s="1"/>
  <c r="EW110" i="17"/>
  <c r="FO110" i="17" s="1"/>
  <c r="FU110" i="17" s="1"/>
  <c r="GA110" i="17" s="1"/>
  <c r="EW86" i="17"/>
  <c r="FO86" i="17" s="1"/>
  <c r="FU86" i="17" s="1"/>
  <c r="GA86" i="17" s="1"/>
  <c r="EW74" i="17"/>
  <c r="FO74" i="17" s="1"/>
  <c r="FU74" i="17" s="1"/>
  <c r="GA74" i="17" s="1"/>
  <c r="EW62" i="17"/>
  <c r="FO62" i="17" s="1"/>
  <c r="FU62" i="17" s="1"/>
  <c r="GA62" i="17" s="1"/>
  <c r="EW50" i="17"/>
  <c r="FO50" i="17" s="1"/>
  <c r="FU50" i="17" s="1"/>
  <c r="GA50" i="17" s="1"/>
  <c r="EW38" i="17"/>
  <c r="FO38" i="17" s="1"/>
  <c r="FU38" i="17" s="1"/>
  <c r="GA38" i="17" s="1"/>
  <c r="EW26" i="17"/>
  <c r="FO26" i="17" s="1"/>
  <c r="FU26" i="17" s="1"/>
  <c r="GA26" i="17" s="1"/>
  <c r="EW14" i="17"/>
  <c r="FO14" i="17" s="1"/>
  <c r="FU14" i="17" s="1"/>
  <c r="GA14" i="17" s="1"/>
  <c r="EX343" i="17"/>
  <c r="FP343" i="17" s="1"/>
  <c r="FV343" i="17" s="1"/>
  <c r="GB343" i="17" s="1"/>
  <c r="EV68" i="17"/>
  <c r="FN68" i="17" s="1"/>
  <c r="FT68" i="17" s="1"/>
  <c r="FZ68" i="17" s="1"/>
  <c r="EV20" i="17"/>
  <c r="FN20" i="17" s="1"/>
  <c r="FT20" i="17" s="1"/>
  <c r="FZ20" i="17" s="1"/>
  <c r="ET80" i="17"/>
  <c r="FL80" i="17" s="1"/>
  <c r="FR80" i="17" s="1"/>
  <c r="FX80" i="17" s="1"/>
  <c r="EU488" i="17"/>
  <c r="FM488" i="17" s="1"/>
  <c r="FS488" i="17" s="1"/>
  <c r="FY488" i="17" s="1"/>
  <c r="EU476" i="17"/>
  <c r="FM476" i="17" s="1"/>
  <c r="FS476" i="17" s="1"/>
  <c r="FY476" i="17" s="1"/>
  <c r="EU464" i="17"/>
  <c r="FM464" i="17" s="1"/>
  <c r="FS464" i="17" s="1"/>
  <c r="FY464" i="17" s="1"/>
  <c r="EU452" i="17"/>
  <c r="FM452" i="17" s="1"/>
  <c r="FS452" i="17" s="1"/>
  <c r="FY452" i="17" s="1"/>
  <c r="EU440" i="17"/>
  <c r="FM440" i="17" s="1"/>
  <c r="FS440" i="17" s="1"/>
  <c r="FY440" i="17" s="1"/>
  <c r="EU428" i="17"/>
  <c r="FM428" i="17" s="1"/>
  <c r="FS428" i="17" s="1"/>
  <c r="FY428" i="17" s="1"/>
  <c r="EU416" i="17"/>
  <c r="FA416" i="17" s="1"/>
  <c r="EU404" i="17"/>
  <c r="FM404" i="17" s="1"/>
  <c r="FS404" i="17" s="1"/>
  <c r="FY404" i="17" s="1"/>
  <c r="EU392" i="17"/>
  <c r="FM392" i="17" s="1"/>
  <c r="FS392" i="17" s="1"/>
  <c r="FY392" i="17" s="1"/>
  <c r="EU380" i="17"/>
  <c r="FM380" i="17" s="1"/>
  <c r="FS380" i="17" s="1"/>
  <c r="FY380" i="17" s="1"/>
  <c r="EU368" i="17"/>
  <c r="FM368" i="17" s="1"/>
  <c r="FS368" i="17" s="1"/>
  <c r="FY368" i="17" s="1"/>
  <c r="EU356" i="17"/>
  <c r="FM356" i="17" s="1"/>
  <c r="FS356" i="17" s="1"/>
  <c r="FY356" i="17" s="1"/>
  <c r="EU344" i="17"/>
  <c r="FM344" i="17" s="1"/>
  <c r="FS344" i="17" s="1"/>
  <c r="FY344" i="17" s="1"/>
  <c r="EU332" i="17"/>
  <c r="FM332" i="17" s="1"/>
  <c r="FS332" i="17" s="1"/>
  <c r="FY332" i="17" s="1"/>
  <c r="EU320" i="17"/>
  <c r="FM320" i="17" s="1"/>
  <c r="FS320" i="17" s="1"/>
  <c r="FY320" i="17" s="1"/>
  <c r="EU308" i="17"/>
  <c r="FM308" i="17" s="1"/>
  <c r="FS308" i="17" s="1"/>
  <c r="FY308" i="17" s="1"/>
  <c r="EU296" i="17"/>
  <c r="FM296" i="17" s="1"/>
  <c r="FS296" i="17" s="1"/>
  <c r="FY296" i="17" s="1"/>
  <c r="EU284" i="17"/>
  <c r="FM284" i="17" s="1"/>
  <c r="FS284" i="17" s="1"/>
  <c r="FY284" i="17" s="1"/>
  <c r="EU272" i="17"/>
  <c r="FM272" i="17" s="1"/>
  <c r="FS272" i="17" s="1"/>
  <c r="FY272" i="17" s="1"/>
  <c r="EU260" i="17"/>
  <c r="FM260" i="17" s="1"/>
  <c r="FS260" i="17" s="1"/>
  <c r="FY260" i="17" s="1"/>
  <c r="EU248" i="17"/>
  <c r="FM248" i="17" s="1"/>
  <c r="FS248" i="17" s="1"/>
  <c r="FY248" i="17" s="1"/>
  <c r="EU236" i="17"/>
  <c r="FM236" i="17" s="1"/>
  <c r="FS236" i="17" s="1"/>
  <c r="FY236" i="17" s="1"/>
  <c r="EU224" i="17"/>
  <c r="FM224" i="17" s="1"/>
  <c r="FS224" i="17" s="1"/>
  <c r="FY224" i="17" s="1"/>
  <c r="EU212" i="17"/>
  <c r="FM212" i="17" s="1"/>
  <c r="FS212" i="17" s="1"/>
  <c r="FY212" i="17" s="1"/>
  <c r="EU200" i="17"/>
  <c r="FA200" i="17" s="1"/>
  <c r="EU188" i="17"/>
  <c r="FM188" i="17" s="1"/>
  <c r="FS188" i="17" s="1"/>
  <c r="FY188" i="17" s="1"/>
  <c r="EU176" i="17"/>
  <c r="FM176" i="17" s="1"/>
  <c r="FS176" i="17" s="1"/>
  <c r="FY176" i="17" s="1"/>
  <c r="EU164" i="17"/>
  <c r="FM164" i="17" s="1"/>
  <c r="FS164" i="17" s="1"/>
  <c r="FY164" i="17" s="1"/>
  <c r="EU152" i="17"/>
  <c r="FM152" i="17" s="1"/>
  <c r="FS152" i="17" s="1"/>
  <c r="FY152" i="17" s="1"/>
  <c r="EU140" i="17"/>
  <c r="FM140" i="17" s="1"/>
  <c r="FS140" i="17" s="1"/>
  <c r="FY140" i="17" s="1"/>
  <c r="EU128" i="17"/>
  <c r="FM128" i="17" s="1"/>
  <c r="FS128" i="17" s="1"/>
  <c r="FY128" i="17" s="1"/>
  <c r="EU116" i="17"/>
  <c r="FM116" i="17" s="1"/>
  <c r="FS116" i="17" s="1"/>
  <c r="FY116" i="17" s="1"/>
  <c r="EU104" i="17"/>
  <c r="FM104" i="17" s="1"/>
  <c r="FS104" i="17" s="1"/>
  <c r="FY104" i="17" s="1"/>
  <c r="EU92" i="17"/>
  <c r="FM92" i="17" s="1"/>
  <c r="FS92" i="17" s="1"/>
  <c r="FY92" i="17" s="1"/>
  <c r="EU80" i="17"/>
  <c r="FM80" i="17" s="1"/>
  <c r="FS80" i="17" s="1"/>
  <c r="FY80" i="17" s="1"/>
  <c r="EU68" i="17"/>
  <c r="FM68" i="17" s="1"/>
  <c r="FS68" i="17" s="1"/>
  <c r="FY68" i="17" s="1"/>
  <c r="EU56" i="17"/>
  <c r="FM56" i="17" s="1"/>
  <c r="FS56" i="17" s="1"/>
  <c r="FY56" i="17" s="1"/>
  <c r="EU44" i="17"/>
  <c r="FM44" i="17" s="1"/>
  <c r="FS44" i="17" s="1"/>
  <c r="FY44" i="17" s="1"/>
  <c r="EU20" i="17"/>
  <c r="FM20" i="17" s="1"/>
  <c r="FS20" i="17" s="1"/>
  <c r="FY20" i="17" s="1"/>
  <c r="EU8" i="17"/>
  <c r="FM8" i="17" s="1"/>
  <c r="FS8" i="17" s="1"/>
  <c r="FY8" i="17" s="1"/>
  <c r="EX498" i="17"/>
  <c r="FP498" i="17" s="1"/>
  <c r="FV498" i="17" s="1"/>
  <c r="GB498" i="17" s="1"/>
  <c r="ET488" i="17"/>
  <c r="FL488" i="17" s="1"/>
  <c r="FR488" i="17" s="1"/>
  <c r="FX488" i="17" s="1"/>
  <c r="ET476" i="17"/>
  <c r="FL476" i="17" s="1"/>
  <c r="FR476" i="17" s="1"/>
  <c r="FX476" i="17" s="1"/>
  <c r="ET464" i="17"/>
  <c r="FL464" i="17" s="1"/>
  <c r="FR464" i="17" s="1"/>
  <c r="FX464" i="17" s="1"/>
  <c r="ET452" i="17"/>
  <c r="FL452" i="17" s="1"/>
  <c r="FR452" i="17" s="1"/>
  <c r="FX452" i="17" s="1"/>
  <c r="ET440" i="17"/>
  <c r="FL440" i="17" s="1"/>
  <c r="FR440" i="17" s="1"/>
  <c r="FX440" i="17" s="1"/>
  <c r="ET428" i="17"/>
  <c r="FL428" i="17" s="1"/>
  <c r="FR428" i="17" s="1"/>
  <c r="FX428" i="17" s="1"/>
  <c r="ET416" i="17"/>
  <c r="FL416" i="17" s="1"/>
  <c r="FR416" i="17" s="1"/>
  <c r="FX416" i="17" s="1"/>
  <c r="ET404" i="17"/>
  <c r="FL404" i="17" s="1"/>
  <c r="FR404" i="17" s="1"/>
  <c r="FX404" i="17" s="1"/>
  <c r="ET392" i="17"/>
  <c r="FL392" i="17" s="1"/>
  <c r="FR392" i="17" s="1"/>
  <c r="FX392" i="17" s="1"/>
  <c r="ET380" i="17"/>
  <c r="FL380" i="17" s="1"/>
  <c r="FR380" i="17" s="1"/>
  <c r="FX380" i="17" s="1"/>
  <c r="ET368" i="17"/>
  <c r="FL368" i="17" s="1"/>
  <c r="FR368" i="17" s="1"/>
  <c r="FX368" i="17" s="1"/>
  <c r="ET356" i="17"/>
  <c r="FL356" i="17" s="1"/>
  <c r="FR356" i="17" s="1"/>
  <c r="FX356" i="17" s="1"/>
  <c r="ET344" i="17"/>
  <c r="FL344" i="17" s="1"/>
  <c r="FR344" i="17" s="1"/>
  <c r="FX344" i="17" s="1"/>
  <c r="ET332" i="17"/>
  <c r="FL332" i="17" s="1"/>
  <c r="FR332" i="17" s="1"/>
  <c r="FX332" i="17" s="1"/>
  <c r="ET320" i="17"/>
  <c r="FL320" i="17" s="1"/>
  <c r="FR320" i="17" s="1"/>
  <c r="FX320" i="17" s="1"/>
  <c r="ET308" i="17"/>
  <c r="FL308" i="17" s="1"/>
  <c r="FR308" i="17" s="1"/>
  <c r="FX308" i="17" s="1"/>
  <c r="ET296" i="17"/>
  <c r="FL296" i="17" s="1"/>
  <c r="FR296" i="17" s="1"/>
  <c r="FX296" i="17" s="1"/>
  <c r="ET272" i="17"/>
  <c r="FL272" i="17" s="1"/>
  <c r="FR272" i="17" s="1"/>
  <c r="FX272" i="17" s="1"/>
  <c r="ET260" i="17"/>
  <c r="FL260" i="17" s="1"/>
  <c r="FR260" i="17" s="1"/>
  <c r="FX260" i="17" s="1"/>
  <c r="ET248" i="17"/>
  <c r="FL248" i="17" s="1"/>
  <c r="FR248" i="17" s="1"/>
  <c r="FX248" i="17" s="1"/>
  <c r="ET236" i="17"/>
  <c r="FL236" i="17" s="1"/>
  <c r="FR236" i="17" s="1"/>
  <c r="FX236" i="17" s="1"/>
  <c r="ET224" i="17"/>
  <c r="FL224" i="17" s="1"/>
  <c r="FR224" i="17" s="1"/>
  <c r="FX224" i="17" s="1"/>
  <c r="ET212" i="17"/>
  <c r="FL212" i="17" s="1"/>
  <c r="FR212" i="17" s="1"/>
  <c r="FX212" i="17" s="1"/>
  <c r="EV199" i="17"/>
  <c r="FN199" i="17" s="1"/>
  <c r="FT199" i="17" s="1"/>
  <c r="FZ199" i="17" s="1"/>
  <c r="EV187" i="17"/>
  <c r="FN187" i="17" s="1"/>
  <c r="FT187" i="17" s="1"/>
  <c r="FZ187" i="17" s="1"/>
  <c r="ET38" i="17"/>
  <c r="FL38" i="17" s="1"/>
  <c r="FR38" i="17" s="1"/>
  <c r="FX38" i="17" s="1"/>
  <c r="EV38" i="17"/>
  <c r="FN38" i="17" s="1"/>
  <c r="FT38" i="17" s="1"/>
  <c r="FZ38" i="17" s="1"/>
  <c r="EY500" i="17"/>
  <c r="FQ500" i="17" s="1"/>
  <c r="FW500" i="17" s="1"/>
  <c r="GC500" i="17" s="1"/>
  <c r="EY458" i="17"/>
  <c r="FQ458" i="17" s="1"/>
  <c r="FW458" i="17" s="1"/>
  <c r="GC458" i="17" s="1"/>
  <c r="DD38" i="17"/>
  <c r="GN322" i="17"/>
  <c r="GR111" i="17"/>
  <c r="DE46" i="17"/>
  <c r="EV350" i="17"/>
  <c r="FN350" i="17" s="1"/>
  <c r="FT350" i="17" s="1"/>
  <c r="FZ350" i="17" s="1"/>
  <c r="EV44" i="17"/>
  <c r="FN44" i="17" s="1"/>
  <c r="FT44" i="17" s="1"/>
  <c r="FZ44" i="17" s="1"/>
  <c r="EV308" i="17"/>
  <c r="FN308" i="17" s="1"/>
  <c r="FT308" i="17" s="1"/>
  <c r="FZ308" i="17" s="1"/>
  <c r="ET170" i="17"/>
  <c r="FL170" i="17" s="1"/>
  <c r="FR170" i="17" s="1"/>
  <c r="FX170" i="17" s="1"/>
  <c r="EV73" i="17"/>
  <c r="FN73" i="17" s="1"/>
  <c r="FT73" i="17" s="1"/>
  <c r="FZ73" i="17" s="1"/>
  <c r="EW488" i="17"/>
  <c r="FC488" i="17" s="1"/>
  <c r="EW476" i="17"/>
  <c r="FO476" i="17" s="1"/>
  <c r="FU476" i="17" s="1"/>
  <c r="GA476" i="17" s="1"/>
  <c r="EW464" i="17"/>
  <c r="FO464" i="17" s="1"/>
  <c r="FU464" i="17" s="1"/>
  <c r="GA464" i="17" s="1"/>
  <c r="EW452" i="17"/>
  <c r="FO452" i="17" s="1"/>
  <c r="FU452" i="17" s="1"/>
  <c r="GA452" i="17" s="1"/>
  <c r="EW440" i="17"/>
  <c r="FO440" i="17" s="1"/>
  <c r="FU440" i="17" s="1"/>
  <c r="GA440" i="17" s="1"/>
  <c r="EW428" i="17"/>
  <c r="FC428" i="17" s="1"/>
  <c r="EW416" i="17"/>
  <c r="FO416" i="17" s="1"/>
  <c r="FU416" i="17" s="1"/>
  <c r="GA416" i="17" s="1"/>
  <c r="EW404" i="17"/>
  <c r="FC404" i="17" s="1"/>
  <c r="EW392" i="17"/>
  <c r="FO392" i="17" s="1"/>
  <c r="FU392" i="17" s="1"/>
  <c r="GA392" i="17" s="1"/>
  <c r="EW380" i="17"/>
  <c r="FO380" i="17" s="1"/>
  <c r="FU380" i="17" s="1"/>
  <c r="GA380" i="17" s="1"/>
  <c r="EW368" i="17"/>
  <c r="FO368" i="17" s="1"/>
  <c r="FU368" i="17" s="1"/>
  <c r="GA368" i="17" s="1"/>
  <c r="EW356" i="17"/>
  <c r="FO356" i="17" s="1"/>
  <c r="FU356" i="17" s="1"/>
  <c r="GA356" i="17" s="1"/>
  <c r="EW344" i="17"/>
  <c r="FC344" i="17" s="1"/>
  <c r="EW332" i="17"/>
  <c r="FO332" i="17" s="1"/>
  <c r="FU332" i="17" s="1"/>
  <c r="GA332" i="17" s="1"/>
  <c r="EW320" i="17"/>
  <c r="FO320" i="17" s="1"/>
  <c r="FU320" i="17" s="1"/>
  <c r="GA320" i="17" s="1"/>
  <c r="EW308" i="17"/>
  <c r="EW296" i="17"/>
  <c r="EW284" i="17"/>
  <c r="FO284" i="17" s="1"/>
  <c r="FU284" i="17" s="1"/>
  <c r="GA284" i="17" s="1"/>
  <c r="EW272" i="17"/>
  <c r="FO272" i="17" s="1"/>
  <c r="FU272" i="17" s="1"/>
  <c r="GA272" i="17" s="1"/>
  <c r="EW260" i="17"/>
  <c r="FO260" i="17" s="1"/>
  <c r="FU260" i="17" s="1"/>
  <c r="GA260" i="17" s="1"/>
  <c r="EW248" i="17"/>
  <c r="FO248" i="17" s="1"/>
  <c r="FU248" i="17" s="1"/>
  <c r="GA248" i="17" s="1"/>
  <c r="EW236" i="17"/>
  <c r="FO236" i="17" s="1"/>
  <c r="FU236" i="17" s="1"/>
  <c r="GA236" i="17" s="1"/>
  <c r="EW224" i="17"/>
  <c r="FO224" i="17" s="1"/>
  <c r="FU224" i="17" s="1"/>
  <c r="GA224" i="17" s="1"/>
  <c r="EW212" i="17"/>
  <c r="FO212" i="17" s="1"/>
  <c r="FU212" i="17" s="1"/>
  <c r="GA212" i="17" s="1"/>
  <c r="EW200" i="17"/>
  <c r="FO200" i="17" s="1"/>
  <c r="FU200" i="17" s="1"/>
  <c r="GA200" i="17" s="1"/>
  <c r="EW176" i="17"/>
  <c r="FO176" i="17" s="1"/>
  <c r="FU176" i="17" s="1"/>
  <c r="GA176" i="17" s="1"/>
  <c r="EW152" i="17"/>
  <c r="FO152" i="17" s="1"/>
  <c r="FU152" i="17" s="1"/>
  <c r="GA152" i="17" s="1"/>
  <c r="EW128" i="17"/>
  <c r="FO128" i="17" s="1"/>
  <c r="FU128" i="17" s="1"/>
  <c r="GA128" i="17" s="1"/>
  <c r="EW116" i="17"/>
  <c r="FO116" i="17" s="1"/>
  <c r="FU116" i="17" s="1"/>
  <c r="GA116" i="17" s="1"/>
  <c r="EW104" i="17"/>
  <c r="FO104" i="17" s="1"/>
  <c r="FU104" i="17" s="1"/>
  <c r="GA104" i="17" s="1"/>
  <c r="EW92" i="17"/>
  <c r="FO92" i="17" s="1"/>
  <c r="FU92" i="17" s="1"/>
  <c r="GA92" i="17" s="1"/>
  <c r="EW68" i="17"/>
  <c r="FO68" i="17" s="1"/>
  <c r="FU68" i="17" s="1"/>
  <c r="GA68" i="17" s="1"/>
  <c r="EW44" i="17"/>
  <c r="FO44" i="17" s="1"/>
  <c r="FU44" i="17" s="1"/>
  <c r="GA44" i="17" s="1"/>
  <c r="EW20" i="17"/>
  <c r="FO20" i="17" s="1"/>
  <c r="FU20" i="17" s="1"/>
  <c r="GA20" i="17" s="1"/>
  <c r="EU290" i="17"/>
  <c r="FM290" i="17" s="1"/>
  <c r="FS290" i="17" s="1"/>
  <c r="FY290" i="17" s="1"/>
  <c r="EU266" i="17"/>
  <c r="FM266" i="17" s="1"/>
  <c r="FS266" i="17" s="1"/>
  <c r="FY266" i="17" s="1"/>
  <c r="EU254" i="17"/>
  <c r="FM254" i="17" s="1"/>
  <c r="FS254" i="17" s="1"/>
  <c r="FY254" i="17" s="1"/>
  <c r="EU242" i="17"/>
  <c r="FM242" i="17" s="1"/>
  <c r="FS242" i="17" s="1"/>
  <c r="FY242" i="17" s="1"/>
  <c r="EU230" i="17"/>
  <c r="FM230" i="17" s="1"/>
  <c r="FS230" i="17" s="1"/>
  <c r="FY230" i="17" s="1"/>
  <c r="EU218" i="17"/>
  <c r="FM218" i="17" s="1"/>
  <c r="FS218" i="17" s="1"/>
  <c r="FY218" i="17" s="1"/>
  <c r="ET446" i="17"/>
  <c r="FL446" i="17" s="1"/>
  <c r="FR446" i="17" s="1"/>
  <c r="FX446" i="17" s="1"/>
  <c r="GN243" i="17"/>
  <c r="GN22" i="17"/>
  <c r="GR23" i="17"/>
  <c r="DD4" i="17"/>
  <c r="GN437" i="17"/>
  <c r="DD218" i="17"/>
  <c r="GN124" i="17"/>
  <c r="DD81" i="17"/>
  <c r="DD51" i="17"/>
  <c r="GR336" i="17"/>
  <c r="GN88" i="17"/>
  <c r="GN335" i="17"/>
  <c r="DD286" i="17"/>
  <c r="DE399" i="17"/>
  <c r="DE243" i="17"/>
  <c r="DE183" i="17"/>
  <c r="DE482" i="17"/>
  <c r="DE326" i="17"/>
  <c r="DD302" i="17"/>
  <c r="DD158" i="17"/>
  <c r="GN373" i="17"/>
  <c r="GR322" i="17"/>
  <c r="DD214" i="17"/>
  <c r="EV86" i="17"/>
  <c r="FN86" i="17" s="1"/>
  <c r="FT86" i="17" s="1"/>
  <c r="FZ86" i="17" s="1"/>
  <c r="EV362" i="17"/>
  <c r="FN362" i="17" s="1"/>
  <c r="FT362" i="17" s="1"/>
  <c r="FZ362" i="17" s="1"/>
  <c r="DD182" i="17"/>
  <c r="DD352" i="17"/>
  <c r="DD465" i="17"/>
  <c r="DE87" i="17"/>
  <c r="DE296" i="17"/>
  <c r="DE224" i="17"/>
  <c r="GN110" i="17"/>
  <c r="DD418" i="17"/>
  <c r="DE386" i="17"/>
  <c r="EW360" i="17"/>
  <c r="FO360" i="17" s="1"/>
  <c r="FU360" i="17" s="1"/>
  <c r="GA360" i="17" s="1"/>
  <c r="GR110" i="17"/>
  <c r="GR22" i="17"/>
  <c r="DD358" i="17"/>
  <c r="DD130" i="17"/>
  <c r="DD46" i="17"/>
  <c r="DE471" i="17"/>
  <c r="DD249" i="17"/>
  <c r="DD93" i="17"/>
  <c r="DE254" i="17"/>
  <c r="EY398" i="17"/>
  <c r="FQ398" i="17" s="1"/>
  <c r="FW398" i="17" s="1"/>
  <c r="GC398" i="17" s="1"/>
  <c r="EY386" i="17"/>
  <c r="FQ386" i="17" s="1"/>
  <c r="FW386" i="17" s="1"/>
  <c r="GC386" i="17" s="1"/>
  <c r="EY350" i="17"/>
  <c r="FQ350" i="17" s="1"/>
  <c r="FW350" i="17" s="1"/>
  <c r="GC350" i="17" s="1"/>
  <c r="EY290" i="17"/>
  <c r="FQ290" i="17" s="1"/>
  <c r="FW290" i="17" s="1"/>
  <c r="GC290" i="17" s="1"/>
  <c r="EY278" i="17"/>
  <c r="FQ278" i="17" s="1"/>
  <c r="FW278" i="17" s="1"/>
  <c r="GC278" i="17" s="1"/>
  <c r="EY266" i="17"/>
  <c r="FQ266" i="17" s="1"/>
  <c r="FW266" i="17" s="1"/>
  <c r="GC266" i="17" s="1"/>
  <c r="EY170" i="17"/>
  <c r="FQ170" i="17" s="1"/>
  <c r="FW170" i="17" s="1"/>
  <c r="GC170" i="17" s="1"/>
  <c r="EY110" i="17"/>
  <c r="FQ110" i="17" s="1"/>
  <c r="FW110" i="17" s="1"/>
  <c r="GC110" i="17" s="1"/>
  <c r="EY86" i="17"/>
  <c r="FQ86" i="17" s="1"/>
  <c r="FW86" i="17" s="1"/>
  <c r="GC86" i="17" s="1"/>
  <c r="GO386" i="17"/>
  <c r="GS198" i="17"/>
  <c r="GN327" i="17"/>
  <c r="GR31" i="17"/>
  <c r="DD28" i="17"/>
  <c r="DD464" i="17"/>
  <c r="DE134" i="17"/>
  <c r="DD64" i="17"/>
  <c r="ET110" i="17"/>
  <c r="FL110" i="17" s="1"/>
  <c r="FR110" i="17" s="1"/>
  <c r="FX110" i="17" s="1"/>
  <c r="DD202" i="17"/>
  <c r="DE315" i="17"/>
  <c r="EV500" i="17"/>
  <c r="FN500" i="17" s="1"/>
  <c r="FT500" i="17" s="1"/>
  <c r="FZ500" i="17" s="1"/>
  <c r="DD22" i="17"/>
  <c r="DE332" i="17"/>
  <c r="GN387" i="17"/>
  <c r="GR435" i="17"/>
  <c r="GN245" i="17"/>
  <c r="DE20" i="17"/>
  <c r="DE58" i="17"/>
  <c r="DD424" i="17"/>
  <c r="DE4" i="17"/>
  <c r="DE255" i="17"/>
  <c r="DE147" i="17"/>
  <c r="DE86" i="17"/>
  <c r="DE38" i="17"/>
  <c r="ET434" i="17"/>
  <c r="FL434" i="17" s="1"/>
  <c r="FR434" i="17" s="1"/>
  <c r="FX434" i="17" s="1"/>
  <c r="ET422" i="17"/>
  <c r="FL422" i="17" s="1"/>
  <c r="FR422" i="17" s="1"/>
  <c r="FX422" i="17" s="1"/>
  <c r="ET410" i="17"/>
  <c r="FL410" i="17" s="1"/>
  <c r="FR410" i="17" s="1"/>
  <c r="FX410" i="17" s="1"/>
  <c r="ET398" i="17"/>
  <c r="FL398" i="17" s="1"/>
  <c r="FR398" i="17" s="1"/>
  <c r="FX398" i="17" s="1"/>
  <c r="ET374" i="17"/>
  <c r="EZ374" i="17" s="1"/>
  <c r="ET350" i="17"/>
  <c r="FL350" i="17" s="1"/>
  <c r="FR350" i="17" s="1"/>
  <c r="FX350" i="17" s="1"/>
  <c r="ET338" i="17"/>
  <c r="FL338" i="17" s="1"/>
  <c r="FR338" i="17" s="1"/>
  <c r="FX338" i="17" s="1"/>
  <c r="ET326" i="17"/>
  <c r="FL326" i="17" s="1"/>
  <c r="FR326" i="17" s="1"/>
  <c r="FX326" i="17" s="1"/>
  <c r="GR151" i="17"/>
  <c r="GR77" i="17"/>
  <c r="GR108" i="17"/>
  <c r="DD16" i="17"/>
  <c r="DE128" i="17"/>
  <c r="DD52" i="17"/>
  <c r="DE327" i="17"/>
  <c r="DD490" i="17"/>
  <c r="DE136" i="17"/>
  <c r="DE218" i="17"/>
  <c r="DD116" i="17"/>
  <c r="DD338" i="17"/>
  <c r="DD266" i="17"/>
  <c r="GN111" i="17"/>
  <c r="GN310" i="17"/>
  <c r="GR243" i="17"/>
  <c r="GN119" i="17"/>
  <c r="GN108" i="17"/>
  <c r="DD280" i="17"/>
  <c r="DD393" i="17"/>
  <c r="DD177" i="17"/>
  <c r="DD208" i="17"/>
  <c r="DD321" i="17"/>
  <c r="DE404" i="17"/>
  <c r="DE260" i="17"/>
  <c r="DE188" i="17"/>
  <c r="GR21" i="17"/>
  <c r="DE460" i="17"/>
  <c r="GN67" i="17"/>
  <c r="DE278" i="17"/>
  <c r="DD194" i="17"/>
  <c r="GN189" i="17"/>
  <c r="DD350" i="17"/>
  <c r="DD206" i="17"/>
  <c r="EY130" i="17"/>
  <c r="FQ130" i="17" s="1"/>
  <c r="FW130" i="17" s="1"/>
  <c r="GC130" i="17" s="1"/>
  <c r="GR291" i="17"/>
  <c r="GR231" i="17"/>
  <c r="DE207" i="17"/>
  <c r="DE284" i="17"/>
  <c r="EW407" i="17"/>
  <c r="FO407" i="17" s="1"/>
  <c r="FU407" i="17" s="1"/>
  <c r="GA407" i="17" s="1"/>
  <c r="EY256" i="17"/>
  <c r="FQ256" i="17" s="1"/>
  <c r="FW256" i="17" s="1"/>
  <c r="GC256" i="17" s="1"/>
  <c r="EX212" i="17"/>
  <c r="FP212" i="17" s="1"/>
  <c r="FV212" i="17" s="1"/>
  <c r="GB212" i="17" s="1"/>
  <c r="EX140" i="17"/>
  <c r="FP140" i="17" s="1"/>
  <c r="FV140" i="17" s="1"/>
  <c r="GB140" i="17" s="1"/>
  <c r="EX68" i="17"/>
  <c r="FP68" i="17" s="1"/>
  <c r="FV68" i="17" s="1"/>
  <c r="GB68" i="17" s="1"/>
  <c r="EX319" i="17"/>
  <c r="FP319" i="17" s="1"/>
  <c r="FV319" i="17" s="1"/>
  <c r="GB319" i="17" s="1"/>
  <c r="EX265" i="17"/>
  <c r="FP265" i="17" s="1"/>
  <c r="FV265" i="17" s="1"/>
  <c r="GB265" i="17" s="1"/>
  <c r="EX7" i="17"/>
  <c r="FP7" i="17" s="1"/>
  <c r="FV7" i="17" s="1"/>
  <c r="GB7" i="17" s="1"/>
  <c r="EY462" i="17"/>
  <c r="FQ462" i="17" s="1"/>
  <c r="FW462" i="17" s="1"/>
  <c r="GC462" i="17" s="1"/>
  <c r="EY438" i="17"/>
  <c r="FQ438" i="17" s="1"/>
  <c r="FW438" i="17" s="1"/>
  <c r="GC438" i="17" s="1"/>
  <c r="EY390" i="17"/>
  <c r="FQ390" i="17" s="1"/>
  <c r="FW390" i="17" s="1"/>
  <c r="GC390" i="17" s="1"/>
  <c r="EY378" i="17"/>
  <c r="FQ378" i="17" s="1"/>
  <c r="FW378" i="17" s="1"/>
  <c r="GC378" i="17" s="1"/>
  <c r="EY354" i="17"/>
  <c r="FQ354" i="17" s="1"/>
  <c r="FW354" i="17" s="1"/>
  <c r="GC354" i="17" s="1"/>
  <c r="EY318" i="17"/>
  <c r="FQ318" i="17" s="1"/>
  <c r="FW318" i="17" s="1"/>
  <c r="GC318" i="17" s="1"/>
  <c r="EY282" i="17"/>
  <c r="FQ282" i="17" s="1"/>
  <c r="FW282" i="17" s="1"/>
  <c r="GC282" i="17" s="1"/>
  <c r="EY270" i="17"/>
  <c r="FQ270" i="17" s="1"/>
  <c r="FW270" i="17" s="1"/>
  <c r="GC270" i="17" s="1"/>
  <c r="EY246" i="17"/>
  <c r="FQ246" i="17" s="1"/>
  <c r="FW246" i="17" s="1"/>
  <c r="GC246" i="17" s="1"/>
  <c r="EY210" i="17"/>
  <c r="FQ210" i="17" s="1"/>
  <c r="FW210" i="17" s="1"/>
  <c r="GC210" i="17" s="1"/>
  <c r="EY150" i="17"/>
  <c r="FQ150" i="17" s="1"/>
  <c r="FW150" i="17" s="1"/>
  <c r="GC150" i="17" s="1"/>
  <c r="EY102" i="17"/>
  <c r="FQ102" i="17" s="1"/>
  <c r="FW102" i="17" s="1"/>
  <c r="GC102" i="17" s="1"/>
  <c r="EY90" i="17"/>
  <c r="FQ90" i="17" s="1"/>
  <c r="FW90" i="17" s="1"/>
  <c r="GC90" i="17" s="1"/>
  <c r="EY78" i="17"/>
  <c r="FQ78" i="17" s="1"/>
  <c r="FW78" i="17" s="1"/>
  <c r="GC78" i="17" s="1"/>
  <c r="EY30" i="17"/>
  <c r="FQ30" i="17" s="1"/>
  <c r="FW30" i="17" s="1"/>
  <c r="GC30" i="17" s="1"/>
  <c r="EY18" i="17"/>
  <c r="FQ18" i="17" s="1"/>
  <c r="FW18" i="17" s="1"/>
  <c r="GC18" i="17" s="1"/>
  <c r="EY6" i="17"/>
  <c r="FQ6" i="17" s="1"/>
  <c r="FW6" i="17" s="1"/>
  <c r="GC6" i="17" s="1"/>
  <c r="EX462" i="17"/>
  <c r="FP462" i="17" s="1"/>
  <c r="FV462" i="17" s="1"/>
  <c r="GB462" i="17" s="1"/>
  <c r="EX450" i="17"/>
  <c r="FP450" i="17" s="1"/>
  <c r="FV450" i="17" s="1"/>
  <c r="GB450" i="17" s="1"/>
  <c r="EX438" i="17"/>
  <c r="FP438" i="17" s="1"/>
  <c r="FV438" i="17" s="1"/>
  <c r="GB438" i="17" s="1"/>
  <c r="EX414" i="17"/>
  <c r="FP414" i="17" s="1"/>
  <c r="FV414" i="17" s="1"/>
  <c r="GB414" i="17" s="1"/>
  <c r="EX402" i="17"/>
  <c r="FP402" i="17" s="1"/>
  <c r="FV402" i="17" s="1"/>
  <c r="GB402" i="17" s="1"/>
  <c r="EX378" i="17"/>
  <c r="FP378" i="17" s="1"/>
  <c r="FV378" i="17" s="1"/>
  <c r="GB378" i="17" s="1"/>
  <c r="EX366" i="17"/>
  <c r="FP366" i="17" s="1"/>
  <c r="FV366" i="17" s="1"/>
  <c r="GB366" i="17" s="1"/>
  <c r="EX354" i="17"/>
  <c r="FP354" i="17" s="1"/>
  <c r="FV354" i="17" s="1"/>
  <c r="GB354" i="17" s="1"/>
  <c r="EX330" i="17"/>
  <c r="FD330" i="17" s="1"/>
  <c r="EX282" i="17"/>
  <c r="FD282" i="17" s="1"/>
  <c r="EX246" i="17"/>
  <c r="FP246" i="17" s="1"/>
  <c r="FV246" i="17" s="1"/>
  <c r="GB246" i="17" s="1"/>
  <c r="EX234" i="17"/>
  <c r="FD234" i="17" s="1"/>
  <c r="EX210" i="17"/>
  <c r="FP210" i="17" s="1"/>
  <c r="FV210" i="17" s="1"/>
  <c r="GB210" i="17" s="1"/>
  <c r="EV181" i="17"/>
  <c r="FN181" i="17" s="1"/>
  <c r="FT181" i="17" s="1"/>
  <c r="FZ181" i="17" s="1"/>
  <c r="DE64" i="17"/>
  <c r="DE279" i="17"/>
  <c r="DE423" i="17"/>
  <c r="DE351" i="17"/>
  <c r="EW493" i="17"/>
  <c r="FO493" i="17" s="1"/>
  <c r="FU493" i="17" s="1"/>
  <c r="GA493" i="17" s="1"/>
  <c r="GR327" i="17"/>
  <c r="GR325" i="17"/>
  <c r="DD452" i="17"/>
  <c r="DD357" i="17"/>
  <c r="DE464" i="17"/>
  <c r="EY52" i="17"/>
  <c r="FQ52" i="17" s="1"/>
  <c r="FW52" i="17" s="1"/>
  <c r="GC52" i="17" s="1"/>
  <c r="DD446" i="17"/>
  <c r="GR146" i="17"/>
  <c r="GR436" i="17"/>
  <c r="DE436" i="17"/>
  <c r="DE82" i="17"/>
  <c r="DE339" i="17"/>
  <c r="DD117" i="17"/>
  <c r="DE350" i="17"/>
  <c r="EU409" i="17"/>
  <c r="FM409" i="17" s="1"/>
  <c r="FS409" i="17" s="1"/>
  <c r="FY409" i="17" s="1"/>
  <c r="EV356" i="17"/>
  <c r="FN356" i="17" s="1"/>
  <c r="FT356" i="17" s="1"/>
  <c r="FZ356" i="17" s="1"/>
  <c r="EU72" i="17"/>
  <c r="FM72" i="17" s="1"/>
  <c r="FS72" i="17" s="1"/>
  <c r="FY72" i="17" s="1"/>
  <c r="EU60" i="17"/>
  <c r="FM60" i="17" s="1"/>
  <c r="FS60" i="17" s="1"/>
  <c r="FY60" i="17" s="1"/>
  <c r="GR353" i="17"/>
  <c r="GN157" i="17"/>
  <c r="GN436" i="17"/>
  <c r="DE364" i="17"/>
  <c r="DE52" i="17"/>
  <c r="DE267" i="17"/>
  <c r="DD260" i="17"/>
  <c r="DD188" i="17"/>
  <c r="DE392" i="17"/>
  <c r="EY274" i="17"/>
  <c r="FQ274" i="17" s="1"/>
  <c r="FW274" i="17" s="1"/>
  <c r="GC274" i="17" s="1"/>
  <c r="EY372" i="17"/>
  <c r="FQ372" i="17" s="1"/>
  <c r="FW372" i="17" s="1"/>
  <c r="GC372" i="17" s="1"/>
  <c r="EX408" i="17"/>
  <c r="FP408" i="17" s="1"/>
  <c r="FV408" i="17" s="1"/>
  <c r="GB408" i="17" s="1"/>
  <c r="EX324" i="17"/>
  <c r="FP324" i="17" s="1"/>
  <c r="FV324" i="17" s="1"/>
  <c r="GB324" i="17" s="1"/>
  <c r="EX276" i="17"/>
  <c r="FP276" i="17" s="1"/>
  <c r="FV276" i="17" s="1"/>
  <c r="GB276" i="17" s="1"/>
  <c r="GO396" i="17"/>
  <c r="GR157" i="17"/>
  <c r="GN289" i="17"/>
  <c r="DD442" i="17"/>
  <c r="DE195" i="17"/>
  <c r="DE123" i="17"/>
  <c r="DD92" i="17"/>
  <c r="DD314" i="17"/>
  <c r="DD170" i="17"/>
  <c r="GN388" i="17"/>
  <c r="DE22" i="17"/>
  <c r="DD370" i="17"/>
  <c r="DE292" i="17"/>
  <c r="DD58" i="17"/>
  <c r="DE266" i="17"/>
  <c r="DE194" i="17"/>
  <c r="DD128" i="17"/>
  <c r="DE62" i="17"/>
  <c r="DE380" i="17"/>
  <c r="DE236" i="17"/>
  <c r="EU157" i="17"/>
  <c r="FM157" i="17" s="1"/>
  <c r="FS157" i="17" s="1"/>
  <c r="FY157" i="17" s="1"/>
  <c r="GN435" i="17"/>
  <c r="GR147" i="17"/>
  <c r="GR255" i="17"/>
  <c r="GR165" i="17"/>
  <c r="GR244" i="17"/>
  <c r="DE220" i="17"/>
  <c r="EW30" i="17"/>
  <c r="FO30" i="17" s="1"/>
  <c r="FU30" i="17" s="1"/>
  <c r="GA30" i="17" s="1"/>
  <c r="EW418" i="17"/>
  <c r="FO418" i="17" s="1"/>
  <c r="FU418" i="17" s="1"/>
  <c r="GA418" i="17" s="1"/>
  <c r="EY32" i="17"/>
  <c r="FQ32" i="17" s="1"/>
  <c r="FW32" i="17" s="1"/>
  <c r="GC32" i="17" s="1"/>
  <c r="EY8" i="17"/>
  <c r="FQ8" i="17" s="1"/>
  <c r="FW8" i="17" s="1"/>
  <c r="GC8" i="17" s="1"/>
  <c r="EX289" i="17"/>
  <c r="FP289" i="17" s="1"/>
  <c r="FV289" i="17" s="1"/>
  <c r="GB289" i="17" s="1"/>
  <c r="EX271" i="17"/>
  <c r="FP271" i="17" s="1"/>
  <c r="FV271" i="17" s="1"/>
  <c r="GB271" i="17" s="1"/>
  <c r="EX108" i="17"/>
  <c r="FP108" i="17" s="1"/>
  <c r="FV108" i="17" s="1"/>
  <c r="GB108" i="17" s="1"/>
  <c r="GN147" i="17"/>
  <c r="GR382" i="17"/>
  <c r="GN244" i="17"/>
  <c r="DD298" i="17"/>
  <c r="GR156" i="17"/>
  <c r="DD398" i="17"/>
  <c r="DE146" i="17"/>
  <c r="GR118" i="17"/>
  <c r="DD226" i="17"/>
  <c r="DD477" i="17"/>
  <c r="DE338" i="17"/>
  <c r="EV398" i="17"/>
  <c r="FN398" i="17" s="1"/>
  <c r="FT398" i="17" s="1"/>
  <c r="FZ398" i="17" s="1"/>
  <c r="EX433" i="17"/>
  <c r="FP433" i="17" s="1"/>
  <c r="FV433" i="17" s="1"/>
  <c r="GB433" i="17" s="1"/>
  <c r="EV158" i="17"/>
  <c r="FN158" i="17" s="1"/>
  <c r="FT158" i="17" s="1"/>
  <c r="FZ158" i="17" s="1"/>
  <c r="EY469" i="17"/>
  <c r="FQ469" i="17" s="1"/>
  <c r="FW469" i="17" s="1"/>
  <c r="GC469" i="17" s="1"/>
  <c r="EY433" i="17"/>
  <c r="FQ433" i="17" s="1"/>
  <c r="FW433" i="17" s="1"/>
  <c r="GC433" i="17" s="1"/>
  <c r="GR189" i="17"/>
  <c r="GN385" i="17"/>
  <c r="GR481" i="17"/>
  <c r="GR14" i="17"/>
  <c r="GR142" i="17"/>
  <c r="GR323" i="17"/>
  <c r="GR223" i="17"/>
  <c r="DE148" i="17"/>
  <c r="DD70" i="17"/>
  <c r="DD428" i="17"/>
  <c r="DD44" i="17"/>
  <c r="DD458" i="17"/>
  <c r="GN273" i="17"/>
  <c r="DE16" i="17"/>
  <c r="DD405" i="17"/>
  <c r="DD404" i="17"/>
  <c r="DE206" i="17"/>
  <c r="DE14" i="17"/>
  <c r="GS218" i="17"/>
  <c r="GR281" i="17"/>
  <c r="GR409" i="17"/>
  <c r="GR245" i="17"/>
  <c r="DE440" i="17"/>
  <c r="DD434" i="17"/>
  <c r="EW180" i="17"/>
  <c r="FO180" i="17" s="1"/>
  <c r="FU180" i="17" s="1"/>
  <c r="GA180" i="17" s="1"/>
  <c r="EU168" i="17"/>
  <c r="FM168" i="17" s="1"/>
  <c r="FS168" i="17" s="1"/>
  <c r="FY168" i="17" s="1"/>
  <c r="EV170" i="17"/>
  <c r="FN170" i="17" s="1"/>
  <c r="FT170" i="17" s="1"/>
  <c r="FZ170" i="17" s="1"/>
  <c r="EV146" i="17"/>
  <c r="FN146" i="17" s="1"/>
  <c r="FT146" i="17" s="1"/>
  <c r="FZ146" i="17" s="1"/>
  <c r="EY26" i="17"/>
  <c r="FQ26" i="17" s="1"/>
  <c r="FW26" i="17" s="1"/>
  <c r="GC26" i="17" s="1"/>
  <c r="EY14" i="17"/>
  <c r="FQ14" i="17" s="1"/>
  <c r="FW14" i="17" s="1"/>
  <c r="GC14" i="17" s="1"/>
  <c r="EV140" i="17"/>
  <c r="FN140" i="17" s="1"/>
  <c r="FT140" i="17" s="1"/>
  <c r="FZ140" i="17" s="1"/>
  <c r="EX127" i="17"/>
  <c r="FP127" i="17" s="1"/>
  <c r="FV127" i="17" s="1"/>
  <c r="GB127" i="17" s="1"/>
  <c r="EW164" i="17"/>
  <c r="FO164" i="17" s="1"/>
  <c r="FU164" i="17" s="1"/>
  <c r="GA164" i="17" s="1"/>
  <c r="EW140" i="17"/>
  <c r="FO140" i="17" s="1"/>
  <c r="FU140" i="17" s="1"/>
  <c r="GA140" i="17" s="1"/>
  <c r="EW80" i="17"/>
  <c r="FO80" i="17" s="1"/>
  <c r="FU80" i="17" s="1"/>
  <c r="GA80" i="17" s="1"/>
  <c r="EW56" i="17"/>
  <c r="FO56" i="17" s="1"/>
  <c r="FU56" i="17" s="1"/>
  <c r="GA56" i="17" s="1"/>
  <c r="EW32" i="17"/>
  <c r="FO32" i="17" s="1"/>
  <c r="FU32" i="17" s="1"/>
  <c r="GA32" i="17" s="1"/>
  <c r="EW8" i="17"/>
  <c r="FO8" i="17" s="1"/>
  <c r="FU8" i="17" s="1"/>
  <c r="GA8" i="17" s="1"/>
  <c r="GS361" i="17"/>
  <c r="GN155" i="17"/>
  <c r="DD40" i="17"/>
  <c r="DE398" i="17"/>
  <c r="GN262" i="17"/>
  <c r="GN64" i="17"/>
  <c r="GN53" i="17"/>
  <c r="GR53" i="17"/>
  <c r="GN52" i="17"/>
  <c r="GR52" i="17"/>
  <c r="GN82" i="17"/>
  <c r="GR82" i="17"/>
  <c r="GN370" i="17"/>
  <c r="GR370" i="17"/>
  <c r="GN371" i="17"/>
  <c r="GR371" i="17"/>
  <c r="GN486" i="17"/>
  <c r="GR486" i="17"/>
  <c r="GR487" i="17"/>
  <c r="EU91" i="17"/>
  <c r="FM91" i="17" s="1"/>
  <c r="FS91" i="17" s="1"/>
  <c r="FY91" i="17" s="1"/>
  <c r="EU132" i="17"/>
  <c r="FM132" i="17" s="1"/>
  <c r="FS132" i="17" s="1"/>
  <c r="FY132" i="17" s="1"/>
  <c r="EU281" i="17"/>
  <c r="FM281" i="17" s="1"/>
  <c r="FS281" i="17" s="1"/>
  <c r="FY281" i="17" s="1"/>
  <c r="EU304" i="17"/>
  <c r="FM304" i="17" s="1"/>
  <c r="FS304" i="17" s="1"/>
  <c r="FY304" i="17" s="1"/>
  <c r="EU268" i="17"/>
  <c r="FM268" i="17" s="1"/>
  <c r="FS268" i="17" s="1"/>
  <c r="FY268" i="17" s="1"/>
  <c r="EU232" i="17"/>
  <c r="FM232" i="17" s="1"/>
  <c r="FS232" i="17" s="1"/>
  <c r="FY232" i="17" s="1"/>
  <c r="GR334" i="17"/>
  <c r="DE368" i="17"/>
  <c r="EV97" i="17"/>
  <c r="FN97" i="17" s="1"/>
  <c r="FT97" i="17" s="1"/>
  <c r="FZ97" i="17" s="1"/>
  <c r="EY493" i="17"/>
  <c r="FQ493" i="17" s="1"/>
  <c r="FW493" i="17" s="1"/>
  <c r="GC493" i="17" s="1"/>
  <c r="EY481" i="17"/>
  <c r="FQ481" i="17" s="1"/>
  <c r="FW481" i="17" s="1"/>
  <c r="GC481" i="17" s="1"/>
  <c r="EY457" i="17"/>
  <c r="FQ457" i="17" s="1"/>
  <c r="FW457" i="17" s="1"/>
  <c r="GC457" i="17" s="1"/>
  <c r="EY421" i="17"/>
  <c r="FQ421" i="17" s="1"/>
  <c r="FW421" i="17" s="1"/>
  <c r="GC421" i="17" s="1"/>
  <c r="GR411" i="17"/>
  <c r="GN411" i="17"/>
  <c r="GR246" i="17"/>
  <c r="GN246" i="17"/>
  <c r="GR249" i="17"/>
  <c r="GN249" i="17"/>
  <c r="GN247" i="17"/>
  <c r="GR247" i="17"/>
  <c r="GR484" i="17"/>
  <c r="DD146" i="17"/>
  <c r="EY167" i="17"/>
  <c r="FQ167" i="17" s="1"/>
  <c r="FW167" i="17" s="1"/>
  <c r="GC167" i="17" s="1"/>
  <c r="GR368" i="17"/>
  <c r="GN368" i="17"/>
  <c r="GN369" i="17"/>
  <c r="GR369" i="17"/>
  <c r="GR332" i="17"/>
  <c r="GN332" i="17"/>
  <c r="GR335" i="17"/>
  <c r="GN334" i="17"/>
  <c r="GR333" i="17"/>
  <c r="DU500" i="17"/>
  <c r="GN482" i="17"/>
  <c r="GR482" i="17"/>
  <c r="GR483" i="17"/>
  <c r="GN330" i="17"/>
  <c r="GR330" i="17"/>
  <c r="GN331" i="17"/>
  <c r="GN63" i="17"/>
  <c r="GN65" i="17"/>
  <c r="GN304" i="17"/>
  <c r="GR304" i="17"/>
  <c r="GN235" i="17"/>
  <c r="GN121" i="17"/>
  <c r="GR121" i="17"/>
  <c r="GN118" i="17"/>
  <c r="GO270" i="17"/>
  <c r="GN487" i="17"/>
  <c r="GR412" i="17"/>
  <c r="EU85" i="17"/>
  <c r="FM85" i="17" s="1"/>
  <c r="FS85" i="17" s="1"/>
  <c r="FY85" i="17" s="1"/>
  <c r="GN333" i="17"/>
  <c r="GN412" i="17"/>
  <c r="EV48" i="17"/>
  <c r="FN48" i="17" s="1"/>
  <c r="FT48" i="17" s="1"/>
  <c r="FZ48" i="17" s="1"/>
  <c r="GR64" i="17"/>
  <c r="EW84" i="17"/>
  <c r="FO84" i="17" s="1"/>
  <c r="FU84" i="17" s="1"/>
  <c r="GA84" i="17" s="1"/>
  <c r="EW131" i="17"/>
  <c r="FO131" i="17" s="1"/>
  <c r="FU131" i="17" s="1"/>
  <c r="GA131" i="17" s="1"/>
  <c r="EU48" i="17"/>
  <c r="FM48" i="17" s="1"/>
  <c r="FS48" i="17" s="1"/>
  <c r="FY48" i="17" s="1"/>
  <c r="EX409" i="17"/>
  <c r="FP409" i="17" s="1"/>
  <c r="FV409" i="17" s="1"/>
  <c r="GB409" i="17" s="1"/>
  <c r="ET273" i="17"/>
  <c r="FL273" i="17" s="1"/>
  <c r="FR273" i="17" s="1"/>
  <c r="FX273" i="17" s="1"/>
  <c r="ET201" i="17"/>
  <c r="FL201" i="17" s="1"/>
  <c r="FR201" i="17" s="1"/>
  <c r="FX201" i="17" s="1"/>
  <c r="EX121" i="17"/>
  <c r="FP121" i="17" s="1"/>
  <c r="FV121" i="17" s="1"/>
  <c r="GB121" i="17" s="1"/>
  <c r="ET128" i="17"/>
  <c r="FL128" i="17" s="1"/>
  <c r="FR128" i="17" s="1"/>
  <c r="FX128" i="17" s="1"/>
  <c r="EX495" i="17"/>
  <c r="FP495" i="17" s="1"/>
  <c r="FV495" i="17" s="1"/>
  <c r="GB495" i="17" s="1"/>
  <c r="EV484" i="17"/>
  <c r="FN484" i="17" s="1"/>
  <c r="FT484" i="17" s="1"/>
  <c r="FZ484" i="17" s="1"/>
  <c r="EV472" i="17"/>
  <c r="FN472" i="17" s="1"/>
  <c r="FT472" i="17" s="1"/>
  <c r="FZ472" i="17" s="1"/>
  <c r="EV460" i="17"/>
  <c r="FN460" i="17" s="1"/>
  <c r="FT460" i="17" s="1"/>
  <c r="FZ460" i="17" s="1"/>
  <c r="EV448" i="17"/>
  <c r="FN448" i="17" s="1"/>
  <c r="FT448" i="17" s="1"/>
  <c r="FZ448" i="17" s="1"/>
  <c r="EV436" i="17"/>
  <c r="FN436" i="17" s="1"/>
  <c r="FT436" i="17" s="1"/>
  <c r="FZ436" i="17" s="1"/>
  <c r="EV424" i="17"/>
  <c r="FN424" i="17" s="1"/>
  <c r="FT424" i="17" s="1"/>
  <c r="FZ424" i="17" s="1"/>
  <c r="EV412" i="17"/>
  <c r="FN412" i="17" s="1"/>
  <c r="FT412" i="17" s="1"/>
  <c r="FZ412" i="17" s="1"/>
  <c r="EV400" i="17"/>
  <c r="FN400" i="17" s="1"/>
  <c r="FT400" i="17" s="1"/>
  <c r="FZ400" i="17" s="1"/>
  <c r="EV388" i="17"/>
  <c r="FN388" i="17" s="1"/>
  <c r="FT388" i="17" s="1"/>
  <c r="FZ388" i="17" s="1"/>
  <c r="EV376" i="17"/>
  <c r="FN376" i="17" s="1"/>
  <c r="FT376" i="17" s="1"/>
  <c r="FZ376" i="17" s="1"/>
  <c r="EV364" i="17"/>
  <c r="FN364" i="17" s="1"/>
  <c r="FT364" i="17" s="1"/>
  <c r="FZ364" i="17" s="1"/>
  <c r="EV352" i="17"/>
  <c r="FN352" i="17" s="1"/>
  <c r="FT352" i="17" s="1"/>
  <c r="FZ352" i="17" s="1"/>
  <c r="EV340" i="17"/>
  <c r="FN340" i="17" s="1"/>
  <c r="FT340" i="17" s="1"/>
  <c r="FZ340" i="17" s="1"/>
  <c r="EV328" i="17"/>
  <c r="FN328" i="17" s="1"/>
  <c r="FT328" i="17" s="1"/>
  <c r="FZ328" i="17" s="1"/>
  <c r="EV316" i="17"/>
  <c r="FN316" i="17" s="1"/>
  <c r="FT316" i="17" s="1"/>
  <c r="FZ316" i="17" s="1"/>
  <c r="EV304" i="17"/>
  <c r="FN304" i="17" s="1"/>
  <c r="FT304" i="17" s="1"/>
  <c r="FZ304" i="17" s="1"/>
  <c r="EV292" i="17"/>
  <c r="FN292" i="17" s="1"/>
  <c r="FT292" i="17" s="1"/>
  <c r="FZ292" i="17" s="1"/>
  <c r="EV280" i="17"/>
  <c r="FN280" i="17" s="1"/>
  <c r="FT280" i="17" s="1"/>
  <c r="FZ280" i="17" s="1"/>
  <c r="EV268" i="17"/>
  <c r="FN268" i="17" s="1"/>
  <c r="FT268" i="17" s="1"/>
  <c r="FZ268" i="17" s="1"/>
  <c r="EV256" i="17"/>
  <c r="FN256" i="17" s="1"/>
  <c r="FT256" i="17" s="1"/>
  <c r="FZ256" i="17" s="1"/>
  <c r="EV244" i="17"/>
  <c r="FN244" i="17" s="1"/>
  <c r="FT244" i="17" s="1"/>
  <c r="FZ244" i="17" s="1"/>
  <c r="EV232" i="17"/>
  <c r="FN232" i="17" s="1"/>
  <c r="FT232" i="17" s="1"/>
  <c r="FZ232" i="17" s="1"/>
  <c r="EV220" i="17"/>
  <c r="FN220" i="17" s="1"/>
  <c r="FT220" i="17" s="1"/>
  <c r="FZ220" i="17" s="1"/>
  <c r="EV208" i="17"/>
  <c r="FN208" i="17" s="1"/>
  <c r="FT208" i="17" s="1"/>
  <c r="FZ208" i="17" s="1"/>
  <c r="EV196" i="17"/>
  <c r="FN196" i="17" s="1"/>
  <c r="FT196" i="17" s="1"/>
  <c r="FZ196" i="17" s="1"/>
  <c r="EV184" i="17"/>
  <c r="FN184" i="17" s="1"/>
  <c r="FT184" i="17" s="1"/>
  <c r="FZ184" i="17" s="1"/>
  <c r="EV172" i="17"/>
  <c r="FN172" i="17" s="1"/>
  <c r="FT172" i="17" s="1"/>
  <c r="FZ172" i="17" s="1"/>
  <c r="EV160" i="17"/>
  <c r="FN160" i="17" s="1"/>
  <c r="FT160" i="17" s="1"/>
  <c r="FZ160" i="17" s="1"/>
  <c r="EV148" i="17"/>
  <c r="FN148" i="17" s="1"/>
  <c r="FT148" i="17" s="1"/>
  <c r="FZ148" i="17" s="1"/>
  <c r="EV136" i="17"/>
  <c r="FN136" i="17" s="1"/>
  <c r="FT136" i="17" s="1"/>
  <c r="FZ136" i="17" s="1"/>
  <c r="EV124" i="17"/>
  <c r="FN124" i="17" s="1"/>
  <c r="FT124" i="17" s="1"/>
  <c r="FZ124" i="17" s="1"/>
  <c r="EV112" i="17"/>
  <c r="FN112" i="17" s="1"/>
  <c r="FT112" i="17" s="1"/>
  <c r="FZ112" i="17" s="1"/>
  <c r="EV100" i="17"/>
  <c r="FN100" i="17" s="1"/>
  <c r="FT100" i="17" s="1"/>
  <c r="FZ100" i="17" s="1"/>
  <c r="EV88" i="17"/>
  <c r="FN88" i="17" s="1"/>
  <c r="FT88" i="17" s="1"/>
  <c r="FZ88" i="17" s="1"/>
  <c r="EV76" i="17"/>
  <c r="FN76" i="17" s="1"/>
  <c r="FT76" i="17" s="1"/>
  <c r="FZ76" i="17" s="1"/>
  <c r="EV64" i="17"/>
  <c r="FN64" i="17" s="1"/>
  <c r="FT64" i="17" s="1"/>
  <c r="FZ64" i="17" s="1"/>
  <c r="EV52" i="17"/>
  <c r="FN52" i="17" s="1"/>
  <c r="FT52" i="17" s="1"/>
  <c r="FZ52" i="17" s="1"/>
  <c r="EV40" i="17"/>
  <c r="FN40" i="17" s="1"/>
  <c r="FT40" i="17" s="1"/>
  <c r="FZ40" i="17" s="1"/>
  <c r="EV28" i="17"/>
  <c r="FN28" i="17" s="1"/>
  <c r="FT28" i="17" s="1"/>
  <c r="FZ28" i="17" s="1"/>
  <c r="EV16" i="17"/>
  <c r="FN16" i="17" s="1"/>
  <c r="FT16" i="17" s="1"/>
  <c r="FZ16" i="17" s="1"/>
  <c r="EV4" i="17"/>
  <c r="FN4" i="17" s="1"/>
  <c r="FT4" i="17" s="1"/>
  <c r="FZ4" i="17" s="1"/>
  <c r="ET363" i="17"/>
  <c r="FL363" i="17" s="1"/>
  <c r="FR363" i="17" s="1"/>
  <c r="FX363" i="17" s="1"/>
  <c r="EX187" i="17"/>
  <c r="FP187" i="17" s="1"/>
  <c r="FV187" i="17" s="1"/>
  <c r="GB187" i="17" s="1"/>
  <c r="EX114" i="17"/>
  <c r="FP114" i="17" s="1"/>
  <c r="FV114" i="17" s="1"/>
  <c r="GB114" i="17" s="1"/>
  <c r="GS290" i="17"/>
  <c r="GN146" i="17"/>
  <c r="GO168" i="17"/>
  <c r="GO144" i="17"/>
  <c r="GN410" i="17"/>
  <c r="GR145" i="17"/>
  <c r="GR410" i="17"/>
  <c r="GN188" i="17"/>
  <c r="GN16" i="17"/>
  <c r="GR29" i="17"/>
  <c r="GN62" i="17"/>
  <c r="DD32" i="17"/>
  <c r="EV212" i="17"/>
  <c r="FN212" i="17" s="1"/>
  <c r="FT212" i="17" s="1"/>
  <c r="FZ212" i="17" s="1"/>
  <c r="ET183" i="17"/>
  <c r="FL183" i="17" s="1"/>
  <c r="FR183" i="17" s="1"/>
  <c r="FX183" i="17" s="1"/>
  <c r="EX103" i="17"/>
  <c r="FP103" i="17" s="1"/>
  <c r="FV103" i="17" s="1"/>
  <c r="GB103" i="17" s="1"/>
  <c r="EV14" i="17"/>
  <c r="FN14" i="17" s="1"/>
  <c r="FT14" i="17" s="1"/>
  <c r="FZ14" i="17" s="1"/>
  <c r="EV91" i="17"/>
  <c r="FN91" i="17" s="1"/>
  <c r="FT91" i="17" s="1"/>
  <c r="FZ91" i="17" s="1"/>
  <c r="EV488" i="17"/>
  <c r="FN488" i="17" s="1"/>
  <c r="FT488" i="17" s="1"/>
  <c r="FZ488" i="17" s="1"/>
  <c r="EX403" i="17"/>
  <c r="FP403" i="17" s="1"/>
  <c r="FV403" i="17" s="1"/>
  <c r="GB403" i="17" s="1"/>
  <c r="EX361" i="17"/>
  <c r="FP361" i="17" s="1"/>
  <c r="FV361" i="17" s="1"/>
  <c r="GB361" i="17" s="1"/>
  <c r="ET303" i="17"/>
  <c r="FL303" i="17" s="1"/>
  <c r="FR303" i="17" s="1"/>
  <c r="FX303" i="17" s="1"/>
  <c r="EX241" i="17"/>
  <c r="FP241" i="17" s="1"/>
  <c r="FV241" i="17" s="1"/>
  <c r="GB241" i="17" s="1"/>
  <c r="EV104" i="17"/>
  <c r="FN104" i="17" s="1"/>
  <c r="FT104" i="17" s="1"/>
  <c r="FZ104" i="17" s="1"/>
  <c r="EV8" i="17"/>
  <c r="FN8" i="17" s="1"/>
  <c r="FT8" i="17" s="1"/>
  <c r="FZ8" i="17" s="1"/>
  <c r="EV31" i="17"/>
  <c r="FN31" i="17" s="1"/>
  <c r="FT31" i="17" s="1"/>
  <c r="FZ31" i="17" s="1"/>
  <c r="EU383" i="17"/>
  <c r="FM383" i="17" s="1"/>
  <c r="FS383" i="17" s="1"/>
  <c r="FY383" i="17" s="1"/>
  <c r="EX192" i="17"/>
  <c r="FP192" i="17" s="1"/>
  <c r="FV192" i="17" s="1"/>
  <c r="GB192" i="17" s="1"/>
  <c r="GN159" i="17"/>
  <c r="GN448" i="17"/>
  <c r="GN223" i="17"/>
  <c r="GR59" i="17"/>
  <c r="GR116" i="17"/>
  <c r="GN268" i="17"/>
  <c r="DE152" i="17"/>
  <c r="DD410" i="17"/>
  <c r="GR439" i="17"/>
  <c r="GR485" i="17"/>
  <c r="GN323" i="17"/>
  <c r="GO26" i="17"/>
  <c r="GN14" i="17"/>
  <c r="EV494" i="17"/>
  <c r="FN494" i="17" s="1"/>
  <c r="FT494" i="17" s="1"/>
  <c r="FZ494" i="17" s="1"/>
  <c r="EU480" i="17"/>
  <c r="FA480" i="17" s="1"/>
  <c r="EX310" i="17"/>
  <c r="FD310" i="17" s="1"/>
  <c r="EX298" i="17"/>
  <c r="FP298" i="17" s="1"/>
  <c r="FV298" i="17" s="1"/>
  <c r="GB298" i="17" s="1"/>
  <c r="EX286" i="17"/>
  <c r="FP286" i="17" s="1"/>
  <c r="FV286" i="17" s="1"/>
  <c r="GB286" i="17" s="1"/>
  <c r="EX274" i="17"/>
  <c r="FP274" i="17" s="1"/>
  <c r="FV274" i="17" s="1"/>
  <c r="GB274" i="17" s="1"/>
  <c r="EX262" i="17"/>
  <c r="FP262" i="17" s="1"/>
  <c r="FV262" i="17" s="1"/>
  <c r="GB262" i="17" s="1"/>
  <c r="EX250" i="17"/>
  <c r="FP250" i="17" s="1"/>
  <c r="FV250" i="17" s="1"/>
  <c r="GB250" i="17" s="1"/>
  <c r="EX238" i="17"/>
  <c r="FP238" i="17" s="1"/>
  <c r="FV238" i="17" s="1"/>
  <c r="GB238" i="17" s="1"/>
  <c r="EX226" i="17"/>
  <c r="FD226" i="17" s="1"/>
  <c r="EX214" i="17"/>
  <c r="FP214" i="17" s="1"/>
  <c r="FV214" i="17" s="1"/>
  <c r="GB214" i="17" s="1"/>
  <c r="EX202" i="17"/>
  <c r="FP202" i="17" s="1"/>
  <c r="FV202" i="17" s="1"/>
  <c r="GB202" i="17" s="1"/>
  <c r="EX190" i="17"/>
  <c r="FP190" i="17" s="1"/>
  <c r="FV190" i="17" s="1"/>
  <c r="GB190" i="17" s="1"/>
  <c r="EX178" i="17"/>
  <c r="FP178" i="17" s="1"/>
  <c r="FV178" i="17" s="1"/>
  <c r="GB178" i="17" s="1"/>
  <c r="EX142" i="17"/>
  <c r="FP142" i="17" s="1"/>
  <c r="FV142" i="17" s="1"/>
  <c r="GB142" i="17" s="1"/>
  <c r="EX130" i="17"/>
  <c r="FP130" i="17" s="1"/>
  <c r="FV130" i="17" s="1"/>
  <c r="GB130" i="17" s="1"/>
  <c r="EX118" i="17"/>
  <c r="FP118" i="17" s="1"/>
  <c r="FV118" i="17" s="1"/>
  <c r="GB118" i="17" s="1"/>
  <c r="EX106" i="17"/>
  <c r="FP106" i="17" s="1"/>
  <c r="FV106" i="17" s="1"/>
  <c r="GB106" i="17" s="1"/>
  <c r="EX82" i="17"/>
  <c r="FP82" i="17" s="1"/>
  <c r="FV82" i="17" s="1"/>
  <c r="GB82" i="17" s="1"/>
  <c r="EX70" i="17"/>
  <c r="FP70" i="17" s="1"/>
  <c r="FV70" i="17" s="1"/>
  <c r="GB70" i="17" s="1"/>
  <c r="EX58" i="17"/>
  <c r="FP58" i="17" s="1"/>
  <c r="FV58" i="17" s="1"/>
  <c r="GB58" i="17" s="1"/>
  <c r="EX34" i="17"/>
  <c r="FP34" i="17" s="1"/>
  <c r="FV34" i="17" s="1"/>
  <c r="GB34" i="17" s="1"/>
  <c r="EX22" i="17"/>
  <c r="FP22" i="17" s="1"/>
  <c r="FV22" i="17" s="1"/>
  <c r="GB22" i="17" s="1"/>
  <c r="EX391" i="17"/>
  <c r="FP391" i="17" s="1"/>
  <c r="FV391" i="17" s="1"/>
  <c r="GB391" i="17" s="1"/>
  <c r="EX223" i="17"/>
  <c r="FD223" i="17" s="1"/>
  <c r="EV92" i="17"/>
  <c r="FN92" i="17" s="1"/>
  <c r="FT92" i="17" s="1"/>
  <c r="FZ92" i="17" s="1"/>
  <c r="ET116" i="17"/>
  <c r="FL116" i="17" s="1"/>
  <c r="FR116" i="17" s="1"/>
  <c r="FX116" i="17" s="1"/>
  <c r="EW490" i="17"/>
  <c r="FO490" i="17" s="1"/>
  <c r="FU490" i="17" s="1"/>
  <c r="GA490" i="17" s="1"/>
  <c r="EV115" i="17"/>
  <c r="FN115" i="17" s="1"/>
  <c r="FT115" i="17" s="1"/>
  <c r="FZ115" i="17" s="1"/>
  <c r="EV302" i="17"/>
  <c r="FN302" i="17" s="1"/>
  <c r="FT302" i="17" s="1"/>
  <c r="FZ302" i="17" s="1"/>
  <c r="EV19" i="17"/>
  <c r="FN19" i="17" s="1"/>
  <c r="FT19" i="17" s="1"/>
  <c r="FZ19" i="17" s="1"/>
  <c r="EY488" i="17"/>
  <c r="FQ488" i="17" s="1"/>
  <c r="FW488" i="17" s="1"/>
  <c r="GC488" i="17" s="1"/>
  <c r="EY476" i="17"/>
  <c r="FQ476" i="17" s="1"/>
  <c r="FW476" i="17" s="1"/>
  <c r="GC476" i="17" s="1"/>
  <c r="EY464" i="17"/>
  <c r="FQ464" i="17" s="1"/>
  <c r="FW464" i="17" s="1"/>
  <c r="GC464" i="17" s="1"/>
  <c r="EY452" i="17"/>
  <c r="FQ452" i="17" s="1"/>
  <c r="FW452" i="17" s="1"/>
  <c r="GC452" i="17" s="1"/>
  <c r="EY440" i="17"/>
  <c r="FQ440" i="17" s="1"/>
  <c r="FW440" i="17" s="1"/>
  <c r="GC440" i="17" s="1"/>
  <c r="EY428" i="17"/>
  <c r="FQ428" i="17" s="1"/>
  <c r="FW428" i="17" s="1"/>
  <c r="GC428" i="17" s="1"/>
  <c r="EY416" i="17"/>
  <c r="FQ416" i="17" s="1"/>
  <c r="FW416" i="17" s="1"/>
  <c r="GC416" i="17" s="1"/>
  <c r="EY404" i="17"/>
  <c r="FQ404" i="17" s="1"/>
  <c r="FW404" i="17" s="1"/>
  <c r="GC404" i="17" s="1"/>
  <c r="EY392" i="17"/>
  <c r="FQ392" i="17" s="1"/>
  <c r="FW392" i="17" s="1"/>
  <c r="GC392" i="17" s="1"/>
  <c r="EY344" i="17"/>
  <c r="FQ344" i="17" s="1"/>
  <c r="FW344" i="17" s="1"/>
  <c r="GC344" i="17" s="1"/>
  <c r="EY320" i="17"/>
  <c r="FQ320" i="17" s="1"/>
  <c r="FW320" i="17" s="1"/>
  <c r="GC320" i="17" s="1"/>
  <c r="EY308" i="17"/>
  <c r="FE308" i="17" s="1"/>
  <c r="EY296" i="17"/>
  <c r="FQ296" i="17" s="1"/>
  <c r="FW296" i="17" s="1"/>
  <c r="GC296" i="17" s="1"/>
  <c r="EY284" i="17"/>
  <c r="FQ284" i="17" s="1"/>
  <c r="FW284" i="17" s="1"/>
  <c r="GC284" i="17" s="1"/>
  <c r="EY272" i="17"/>
  <c r="FQ272" i="17" s="1"/>
  <c r="FW272" i="17" s="1"/>
  <c r="GC272" i="17" s="1"/>
  <c r="EY248" i="17"/>
  <c r="FQ248" i="17" s="1"/>
  <c r="FW248" i="17" s="1"/>
  <c r="GC248" i="17" s="1"/>
  <c r="EY236" i="17"/>
  <c r="FQ236" i="17" s="1"/>
  <c r="FW236" i="17" s="1"/>
  <c r="GC236" i="17" s="1"/>
  <c r="EY224" i="17"/>
  <c r="FQ224" i="17" s="1"/>
  <c r="FW224" i="17" s="1"/>
  <c r="GC224" i="17" s="1"/>
  <c r="EY212" i="17"/>
  <c r="FQ212" i="17" s="1"/>
  <c r="FW212" i="17" s="1"/>
  <c r="GC212" i="17" s="1"/>
  <c r="EY200" i="17"/>
  <c r="FQ200" i="17" s="1"/>
  <c r="FW200" i="17" s="1"/>
  <c r="GC200" i="17" s="1"/>
  <c r="EY188" i="17"/>
  <c r="FQ188" i="17" s="1"/>
  <c r="FW188" i="17" s="1"/>
  <c r="GC188" i="17" s="1"/>
  <c r="EY176" i="17"/>
  <c r="FQ176" i="17" s="1"/>
  <c r="FW176" i="17" s="1"/>
  <c r="GC176" i="17" s="1"/>
  <c r="EY164" i="17"/>
  <c r="FQ164" i="17" s="1"/>
  <c r="FW164" i="17" s="1"/>
  <c r="GC164" i="17" s="1"/>
  <c r="EY152" i="17"/>
  <c r="FQ152" i="17" s="1"/>
  <c r="FW152" i="17" s="1"/>
  <c r="GC152" i="17" s="1"/>
  <c r="EY140" i="17"/>
  <c r="FQ140" i="17" s="1"/>
  <c r="FW140" i="17" s="1"/>
  <c r="GC140" i="17" s="1"/>
  <c r="EY128" i="17"/>
  <c r="FQ128" i="17" s="1"/>
  <c r="FW128" i="17" s="1"/>
  <c r="GC128" i="17" s="1"/>
  <c r="EY104" i="17"/>
  <c r="FQ104" i="17" s="1"/>
  <c r="FW104" i="17" s="1"/>
  <c r="GC104" i="17" s="1"/>
  <c r="EY80" i="17"/>
  <c r="FQ80" i="17" s="1"/>
  <c r="FW80" i="17" s="1"/>
  <c r="GC80" i="17" s="1"/>
  <c r="EY68" i="17"/>
  <c r="FQ68" i="17" s="1"/>
  <c r="FW68" i="17" s="1"/>
  <c r="GC68" i="17" s="1"/>
  <c r="EY56" i="17"/>
  <c r="FQ56" i="17" s="1"/>
  <c r="FW56" i="17" s="1"/>
  <c r="GC56" i="17" s="1"/>
  <c r="EY44" i="17"/>
  <c r="FQ44" i="17" s="1"/>
  <c r="FW44" i="17" s="1"/>
  <c r="GC44" i="17" s="1"/>
  <c r="EW494" i="17"/>
  <c r="FO494" i="17" s="1"/>
  <c r="FU494" i="17" s="1"/>
  <c r="GA494" i="17" s="1"/>
  <c r="EW499" i="17"/>
  <c r="FO499" i="17" s="1"/>
  <c r="FU499" i="17" s="1"/>
  <c r="GA499" i="17" s="1"/>
  <c r="GS134" i="17"/>
  <c r="GO253" i="17"/>
  <c r="GN325" i="17"/>
  <c r="GN253" i="17"/>
  <c r="GN485" i="17"/>
  <c r="EU197" i="17"/>
  <c r="FA197" i="17" s="1"/>
  <c r="EX102" i="17"/>
  <c r="FP102" i="17" s="1"/>
  <c r="FV102" i="17" s="1"/>
  <c r="GB102" i="17" s="1"/>
  <c r="ET165" i="17"/>
  <c r="FL165" i="17" s="1"/>
  <c r="FR165" i="17" s="1"/>
  <c r="FX165" i="17" s="1"/>
  <c r="GO134" i="17"/>
  <c r="GN351" i="17"/>
  <c r="GS414" i="17"/>
  <c r="GS348" i="17"/>
  <c r="GO180" i="17"/>
  <c r="GN141" i="17"/>
  <c r="GR51" i="17"/>
  <c r="GN484" i="17"/>
  <c r="EU196" i="17"/>
  <c r="FA196" i="17" s="1"/>
  <c r="GS272" i="17"/>
  <c r="GS224" i="17"/>
  <c r="GO414" i="17"/>
  <c r="GS276" i="17"/>
  <c r="GN469" i="17"/>
  <c r="GN480" i="17"/>
  <c r="GN317" i="17"/>
  <c r="GN470" i="17"/>
  <c r="GR470" i="17"/>
  <c r="GR471" i="17"/>
  <c r="GN472" i="17"/>
  <c r="GN471" i="17"/>
  <c r="GN358" i="17"/>
  <c r="GR358" i="17"/>
  <c r="GR107" i="17"/>
  <c r="GN107" i="17"/>
  <c r="GR216" i="17"/>
  <c r="GN216" i="17"/>
  <c r="GR217" i="17"/>
  <c r="GR297" i="17"/>
  <c r="GN298" i="17"/>
  <c r="GR298" i="17"/>
  <c r="GR477" i="17"/>
  <c r="GR478" i="17"/>
  <c r="GN478" i="17"/>
  <c r="GR444" i="17"/>
  <c r="GN444" i="17"/>
  <c r="GN191" i="17"/>
  <c r="GR191" i="17"/>
  <c r="GR4" i="17"/>
  <c r="GN4" i="17"/>
  <c r="GR299" i="17"/>
  <c r="GN299" i="17"/>
  <c r="DE39" i="17"/>
  <c r="DD440" i="17"/>
  <c r="EY371" i="17"/>
  <c r="FQ371" i="17" s="1"/>
  <c r="FW371" i="17" s="1"/>
  <c r="GC371" i="17" s="1"/>
  <c r="EU354" i="17"/>
  <c r="FM354" i="17" s="1"/>
  <c r="FS354" i="17" s="1"/>
  <c r="FY354" i="17" s="1"/>
  <c r="EW275" i="17"/>
  <c r="FO275" i="17" s="1"/>
  <c r="FU275" i="17" s="1"/>
  <c r="GA275" i="17" s="1"/>
  <c r="GN217" i="17"/>
  <c r="DE478" i="17"/>
  <c r="DE446" i="17"/>
  <c r="DE302" i="17"/>
  <c r="GR472" i="17"/>
  <c r="EU150" i="17"/>
  <c r="FM150" i="17" s="1"/>
  <c r="FS150" i="17" s="1"/>
  <c r="FY150" i="17" s="1"/>
  <c r="GN205" i="17"/>
  <c r="GR205" i="17"/>
  <c r="GR133" i="17"/>
  <c r="GR135" i="17"/>
  <c r="GN135" i="17"/>
  <c r="GR134" i="17"/>
  <c r="DD375" i="17"/>
  <c r="EX72" i="17"/>
  <c r="FP72" i="17" s="1"/>
  <c r="FV72" i="17" s="1"/>
  <c r="GB72" i="17" s="1"/>
  <c r="EV248" i="17"/>
  <c r="FN248" i="17" s="1"/>
  <c r="FT248" i="17" s="1"/>
  <c r="FZ248" i="17" s="1"/>
  <c r="EV139" i="17"/>
  <c r="FN139" i="17" s="1"/>
  <c r="FT139" i="17" s="1"/>
  <c r="FZ139" i="17" s="1"/>
  <c r="EW209" i="17"/>
  <c r="FO209" i="17" s="1"/>
  <c r="FU209" i="17" s="1"/>
  <c r="GA209" i="17" s="1"/>
  <c r="GN477" i="17"/>
  <c r="GN221" i="17"/>
  <c r="GN219" i="17"/>
  <c r="GN421" i="17"/>
  <c r="GN423" i="17"/>
  <c r="GR379" i="17"/>
  <c r="GN379" i="17"/>
  <c r="DD129" i="17"/>
  <c r="DD57" i="17"/>
  <c r="EU115" i="17"/>
  <c r="FM115" i="17" s="1"/>
  <c r="FS115" i="17" s="1"/>
  <c r="FY115" i="17" s="1"/>
  <c r="EX485" i="17"/>
  <c r="FD485" i="17" s="1"/>
  <c r="EX473" i="17"/>
  <c r="FP473" i="17" s="1"/>
  <c r="FV473" i="17" s="1"/>
  <c r="GB473" i="17" s="1"/>
  <c r="EX461" i="17"/>
  <c r="FP461" i="17" s="1"/>
  <c r="FV461" i="17" s="1"/>
  <c r="GB461" i="17" s="1"/>
  <c r="EX449" i="17"/>
  <c r="FP449" i="17" s="1"/>
  <c r="FV449" i="17" s="1"/>
  <c r="GB449" i="17" s="1"/>
  <c r="EX437" i="17"/>
  <c r="FP437" i="17" s="1"/>
  <c r="FV437" i="17" s="1"/>
  <c r="GB437" i="17" s="1"/>
  <c r="EX425" i="17"/>
  <c r="FP425" i="17" s="1"/>
  <c r="FV425" i="17" s="1"/>
  <c r="GB425" i="17" s="1"/>
  <c r="EX413" i="17"/>
  <c r="FP413" i="17" s="1"/>
  <c r="FV413" i="17" s="1"/>
  <c r="GB413" i="17" s="1"/>
  <c r="EX401" i="17"/>
  <c r="FP401" i="17" s="1"/>
  <c r="FV401" i="17" s="1"/>
  <c r="GB401" i="17" s="1"/>
  <c r="EX389" i="17"/>
  <c r="FP389" i="17" s="1"/>
  <c r="FV389" i="17" s="1"/>
  <c r="GB389" i="17" s="1"/>
  <c r="EX377" i="17"/>
  <c r="FP377" i="17" s="1"/>
  <c r="FV377" i="17" s="1"/>
  <c r="GB377" i="17" s="1"/>
  <c r="EX365" i="17"/>
  <c r="FP365" i="17" s="1"/>
  <c r="FV365" i="17" s="1"/>
  <c r="GB365" i="17" s="1"/>
  <c r="EX353" i="17"/>
  <c r="FP353" i="17" s="1"/>
  <c r="FV353" i="17" s="1"/>
  <c r="GB353" i="17" s="1"/>
  <c r="EX341" i="17"/>
  <c r="FP341" i="17" s="1"/>
  <c r="FV341" i="17" s="1"/>
  <c r="GB341" i="17" s="1"/>
  <c r="EX329" i="17"/>
  <c r="FD329" i="17" s="1"/>
  <c r="EX317" i="17"/>
  <c r="FD317" i="17" s="1"/>
  <c r="EX305" i="17"/>
  <c r="FP305" i="17" s="1"/>
  <c r="FV305" i="17" s="1"/>
  <c r="GB305" i="17" s="1"/>
  <c r="EX293" i="17"/>
  <c r="FP293" i="17" s="1"/>
  <c r="FV293" i="17" s="1"/>
  <c r="GB293" i="17" s="1"/>
  <c r="EX281" i="17"/>
  <c r="FD281" i="17" s="1"/>
  <c r="EX269" i="17"/>
  <c r="FD269" i="17" s="1"/>
  <c r="EX257" i="17"/>
  <c r="FP257" i="17" s="1"/>
  <c r="FV257" i="17" s="1"/>
  <c r="GB257" i="17" s="1"/>
  <c r="EX245" i="17"/>
  <c r="FP245" i="17" s="1"/>
  <c r="FV245" i="17" s="1"/>
  <c r="GB245" i="17" s="1"/>
  <c r="EW107" i="17"/>
  <c r="FO107" i="17" s="1"/>
  <c r="FU107" i="17" s="1"/>
  <c r="GA107" i="17" s="1"/>
  <c r="GN134" i="17"/>
  <c r="DE135" i="17"/>
  <c r="EW276" i="17"/>
  <c r="FO276" i="17" s="1"/>
  <c r="FU276" i="17" s="1"/>
  <c r="GA276" i="17" s="1"/>
  <c r="EU55" i="17"/>
  <c r="FM55" i="17" s="1"/>
  <c r="FS55" i="17" s="1"/>
  <c r="FY55" i="17" s="1"/>
  <c r="EU54" i="17"/>
  <c r="FM54" i="17" s="1"/>
  <c r="FS54" i="17" s="1"/>
  <c r="FY54" i="17" s="1"/>
  <c r="GR490" i="17"/>
  <c r="GR489" i="17"/>
  <c r="GR451" i="17"/>
  <c r="GN451" i="17"/>
  <c r="DE190" i="17"/>
  <c r="EU205" i="17"/>
  <c r="FM205" i="17" s="1"/>
  <c r="FS205" i="17" s="1"/>
  <c r="FY205" i="17" s="1"/>
  <c r="EW323" i="17"/>
  <c r="FO323" i="17" s="1"/>
  <c r="FU323" i="17" s="1"/>
  <c r="GA323" i="17" s="1"/>
  <c r="EW287" i="17"/>
  <c r="FC287" i="17" s="1"/>
  <c r="EU317" i="17"/>
  <c r="FM317" i="17" s="1"/>
  <c r="FS317" i="17" s="1"/>
  <c r="FY317" i="17" s="1"/>
  <c r="EV476" i="17"/>
  <c r="FN476" i="17" s="1"/>
  <c r="FT476" i="17" s="1"/>
  <c r="FZ476" i="17" s="1"/>
  <c r="EV188" i="17"/>
  <c r="FN188" i="17" s="1"/>
  <c r="FT188" i="17" s="1"/>
  <c r="FZ188" i="17" s="1"/>
  <c r="EX482" i="17"/>
  <c r="FP482" i="17" s="1"/>
  <c r="FV482" i="17" s="1"/>
  <c r="GB482" i="17" s="1"/>
  <c r="EX470" i="17"/>
  <c r="FP470" i="17" s="1"/>
  <c r="FV470" i="17" s="1"/>
  <c r="GB470" i="17" s="1"/>
  <c r="EX458" i="17"/>
  <c r="FP458" i="17" s="1"/>
  <c r="FV458" i="17" s="1"/>
  <c r="GB458" i="17" s="1"/>
  <c r="EX446" i="17"/>
  <c r="FP446" i="17" s="1"/>
  <c r="FV446" i="17" s="1"/>
  <c r="GB446" i="17" s="1"/>
  <c r="EX434" i="17"/>
  <c r="FP434" i="17" s="1"/>
  <c r="FV434" i="17" s="1"/>
  <c r="GB434" i="17" s="1"/>
  <c r="EX422" i="17"/>
  <c r="FP422" i="17" s="1"/>
  <c r="FV422" i="17" s="1"/>
  <c r="GB422" i="17" s="1"/>
  <c r="EX410" i="17"/>
  <c r="FP410" i="17" s="1"/>
  <c r="FV410" i="17" s="1"/>
  <c r="GB410" i="17" s="1"/>
  <c r="EX398" i="17"/>
  <c r="FD398" i="17" s="1"/>
  <c r="EX386" i="17"/>
  <c r="FP386" i="17" s="1"/>
  <c r="FV386" i="17" s="1"/>
  <c r="GB386" i="17" s="1"/>
  <c r="EX374" i="17"/>
  <c r="FP374" i="17" s="1"/>
  <c r="FV374" i="17" s="1"/>
  <c r="GB374" i="17" s="1"/>
  <c r="EX362" i="17"/>
  <c r="FP362" i="17" s="1"/>
  <c r="FV362" i="17" s="1"/>
  <c r="GB362" i="17" s="1"/>
  <c r="EX350" i="17"/>
  <c r="FP350" i="17" s="1"/>
  <c r="FV350" i="17" s="1"/>
  <c r="GB350" i="17" s="1"/>
  <c r="EX338" i="17"/>
  <c r="FP338" i="17" s="1"/>
  <c r="FV338" i="17" s="1"/>
  <c r="GB338" i="17" s="1"/>
  <c r="EX326" i="17"/>
  <c r="FP326" i="17" s="1"/>
  <c r="FV326" i="17" s="1"/>
  <c r="GB326" i="17" s="1"/>
  <c r="EX314" i="17"/>
  <c r="FD314" i="17" s="1"/>
  <c r="EX302" i="17"/>
  <c r="FP302" i="17" s="1"/>
  <c r="FV302" i="17" s="1"/>
  <c r="GB302" i="17" s="1"/>
  <c r="EX290" i="17"/>
  <c r="FP290" i="17" s="1"/>
  <c r="FV290" i="17" s="1"/>
  <c r="GB290" i="17" s="1"/>
  <c r="EX278" i="17"/>
  <c r="FP278" i="17" s="1"/>
  <c r="FV278" i="17" s="1"/>
  <c r="GB278" i="17" s="1"/>
  <c r="EX266" i="17"/>
  <c r="FP266" i="17" s="1"/>
  <c r="FV266" i="17" s="1"/>
  <c r="GB266" i="17" s="1"/>
  <c r="EX254" i="17"/>
  <c r="FD254" i="17" s="1"/>
  <c r="EX242" i="17"/>
  <c r="FP242" i="17" s="1"/>
  <c r="FV242" i="17" s="1"/>
  <c r="GB242" i="17" s="1"/>
  <c r="EX230" i="17"/>
  <c r="FD230" i="17" s="1"/>
  <c r="EX218" i="17"/>
  <c r="FP218" i="17" s="1"/>
  <c r="FV218" i="17" s="1"/>
  <c r="GB218" i="17" s="1"/>
  <c r="EX206" i="17"/>
  <c r="FP206" i="17" s="1"/>
  <c r="FV206" i="17" s="1"/>
  <c r="GB206" i="17" s="1"/>
  <c r="EX194" i="17"/>
  <c r="FP194" i="17" s="1"/>
  <c r="FV194" i="17" s="1"/>
  <c r="GB194" i="17" s="1"/>
  <c r="EX182" i="17"/>
  <c r="FP182" i="17" s="1"/>
  <c r="FV182" i="17" s="1"/>
  <c r="GB182" i="17" s="1"/>
  <c r="EX170" i="17"/>
  <c r="FP170" i="17" s="1"/>
  <c r="FV170" i="17" s="1"/>
  <c r="GB170" i="17" s="1"/>
  <c r="EX158" i="17"/>
  <c r="FP158" i="17" s="1"/>
  <c r="FV158" i="17" s="1"/>
  <c r="GB158" i="17" s="1"/>
  <c r="EX134" i="17"/>
  <c r="FP134" i="17" s="1"/>
  <c r="FV134" i="17" s="1"/>
  <c r="GB134" i="17" s="1"/>
  <c r="EX122" i="17"/>
  <c r="FP122" i="17" s="1"/>
  <c r="FV122" i="17" s="1"/>
  <c r="GB122" i="17" s="1"/>
  <c r="EX110" i="17"/>
  <c r="FP110" i="17" s="1"/>
  <c r="FV110" i="17" s="1"/>
  <c r="GB110" i="17" s="1"/>
  <c r="EX98" i="17"/>
  <c r="FP98" i="17" s="1"/>
  <c r="FV98" i="17" s="1"/>
  <c r="GB98" i="17" s="1"/>
  <c r="EX86" i="17"/>
  <c r="FP86" i="17" s="1"/>
  <c r="FV86" i="17" s="1"/>
  <c r="GB86" i="17" s="1"/>
  <c r="EX74" i="17"/>
  <c r="FP74" i="17" s="1"/>
  <c r="FV74" i="17" s="1"/>
  <c r="GB74" i="17" s="1"/>
  <c r="EX62" i="17"/>
  <c r="FP62" i="17" s="1"/>
  <c r="FV62" i="17" s="1"/>
  <c r="GB62" i="17" s="1"/>
  <c r="EX50" i="17"/>
  <c r="FP50" i="17" s="1"/>
  <c r="FV50" i="17" s="1"/>
  <c r="GB50" i="17" s="1"/>
  <c r="EX38" i="17"/>
  <c r="FP38" i="17" s="1"/>
  <c r="FV38" i="17" s="1"/>
  <c r="GB38" i="17" s="1"/>
  <c r="EX26" i="17"/>
  <c r="FP26" i="17" s="1"/>
  <c r="FV26" i="17" s="1"/>
  <c r="GB26" i="17" s="1"/>
  <c r="EX14" i="17"/>
  <c r="FP14" i="17" s="1"/>
  <c r="FV14" i="17" s="1"/>
  <c r="GB14" i="17" s="1"/>
  <c r="EV482" i="17"/>
  <c r="FN482" i="17" s="1"/>
  <c r="FT482" i="17" s="1"/>
  <c r="FZ482" i="17" s="1"/>
  <c r="EX385" i="17"/>
  <c r="FP385" i="17" s="1"/>
  <c r="FV385" i="17" s="1"/>
  <c r="GB385" i="17" s="1"/>
  <c r="EV236" i="17"/>
  <c r="FN236" i="17" s="1"/>
  <c r="FT236" i="17" s="1"/>
  <c r="FZ236" i="17" s="1"/>
  <c r="EX36" i="17"/>
  <c r="FP36" i="17" s="1"/>
  <c r="FV36" i="17" s="1"/>
  <c r="GB36" i="17" s="1"/>
  <c r="EV278" i="17"/>
  <c r="FN278" i="17" s="1"/>
  <c r="FT278" i="17" s="1"/>
  <c r="FZ278" i="17" s="1"/>
  <c r="EV194" i="17"/>
  <c r="FN194" i="17" s="1"/>
  <c r="FT194" i="17" s="1"/>
  <c r="FZ194" i="17" s="1"/>
  <c r="EV85" i="17"/>
  <c r="FN85" i="17" s="1"/>
  <c r="FT85" i="17" s="1"/>
  <c r="FZ85" i="17" s="1"/>
  <c r="EY480" i="17"/>
  <c r="FQ480" i="17" s="1"/>
  <c r="FW480" i="17" s="1"/>
  <c r="GC480" i="17" s="1"/>
  <c r="EY468" i="17"/>
  <c r="FQ468" i="17" s="1"/>
  <c r="FW468" i="17" s="1"/>
  <c r="GC468" i="17" s="1"/>
  <c r="EY456" i="17"/>
  <c r="FQ456" i="17" s="1"/>
  <c r="FW456" i="17" s="1"/>
  <c r="GC456" i="17" s="1"/>
  <c r="EY444" i="17"/>
  <c r="FQ444" i="17" s="1"/>
  <c r="FW444" i="17" s="1"/>
  <c r="GC444" i="17" s="1"/>
  <c r="EY432" i="17"/>
  <c r="FQ432" i="17" s="1"/>
  <c r="FW432" i="17" s="1"/>
  <c r="GC432" i="17" s="1"/>
  <c r="EY420" i="17"/>
  <c r="FQ420" i="17" s="1"/>
  <c r="FW420" i="17" s="1"/>
  <c r="GC420" i="17" s="1"/>
  <c r="EY408" i="17"/>
  <c r="FQ408" i="17" s="1"/>
  <c r="FW408" i="17" s="1"/>
  <c r="GC408" i="17" s="1"/>
  <c r="EY396" i="17"/>
  <c r="FQ396" i="17" s="1"/>
  <c r="FW396" i="17" s="1"/>
  <c r="GC396" i="17" s="1"/>
  <c r="EY384" i="17"/>
  <c r="FQ384" i="17" s="1"/>
  <c r="FW384" i="17" s="1"/>
  <c r="GC384" i="17" s="1"/>
  <c r="EY360" i="17"/>
  <c r="FQ360" i="17" s="1"/>
  <c r="FW360" i="17" s="1"/>
  <c r="GC360" i="17" s="1"/>
  <c r="EY348" i="17"/>
  <c r="FQ348" i="17" s="1"/>
  <c r="FW348" i="17" s="1"/>
  <c r="GC348" i="17" s="1"/>
  <c r="EY336" i="17"/>
  <c r="FQ336" i="17" s="1"/>
  <c r="FW336" i="17" s="1"/>
  <c r="GC336" i="17" s="1"/>
  <c r="EY324" i="17"/>
  <c r="FQ324" i="17" s="1"/>
  <c r="FW324" i="17" s="1"/>
  <c r="GC324" i="17" s="1"/>
  <c r="EY312" i="17"/>
  <c r="FQ312" i="17" s="1"/>
  <c r="FW312" i="17" s="1"/>
  <c r="GC312" i="17" s="1"/>
  <c r="EY300" i="17"/>
  <c r="FQ300" i="17" s="1"/>
  <c r="FW300" i="17" s="1"/>
  <c r="GC300" i="17" s="1"/>
  <c r="EY288" i="17"/>
  <c r="FQ288" i="17" s="1"/>
  <c r="FW288" i="17" s="1"/>
  <c r="GC288" i="17" s="1"/>
  <c r="EY276" i="17"/>
  <c r="FQ276" i="17" s="1"/>
  <c r="FW276" i="17" s="1"/>
  <c r="GC276" i="17" s="1"/>
  <c r="EY264" i="17"/>
  <c r="FQ264" i="17" s="1"/>
  <c r="FW264" i="17" s="1"/>
  <c r="GC264" i="17" s="1"/>
  <c r="EY252" i="17"/>
  <c r="FQ252" i="17" s="1"/>
  <c r="FW252" i="17" s="1"/>
  <c r="GC252" i="17" s="1"/>
  <c r="EY240" i="17"/>
  <c r="FQ240" i="17" s="1"/>
  <c r="FW240" i="17" s="1"/>
  <c r="GC240" i="17" s="1"/>
  <c r="EY228" i="17"/>
  <c r="FQ228" i="17" s="1"/>
  <c r="FW228" i="17" s="1"/>
  <c r="GC228" i="17" s="1"/>
  <c r="EY216" i="17"/>
  <c r="FQ216" i="17" s="1"/>
  <c r="FW216" i="17" s="1"/>
  <c r="GC216" i="17" s="1"/>
  <c r="EY204" i="17"/>
  <c r="FQ204" i="17" s="1"/>
  <c r="FW204" i="17" s="1"/>
  <c r="GC204" i="17" s="1"/>
  <c r="EY192" i="17"/>
  <c r="FQ192" i="17" s="1"/>
  <c r="FW192" i="17" s="1"/>
  <c r="GC192" i="17" s="1"/>
  <c r="EY180" i="17"/>
  <c r="FQ180" i="17" s="1"/>
  <c r="FW180" i="17" s="1"/>
  <c r="GC180" i="17" s="1"/>
  <c r="EY168" i="17"/>
  <c r="FQ168" i="17" s="1"/>
  <c r="FW168" i="17" s="1"/>
  <c r="GC168" i="17" s="1"/>
  <c r="EY156" i="17"/>
  <c r="FQ156" i="17" s="1"/>
  <c r="FW156" i="17" s="1"/>
  <c r="GC156" i="17" s="1"/>
  <c r="EY144" i="17"/>
  <c r="FQ144" i="17" s="1"/>
  <c r="FW144" i="17" s="1"/>
  <c r="GC144" i="17" s="1"/>
  <c r="EY132" i="17"/>
  <c r="FQ132" i="17" s="1"/>
  <c r="FW132" i="17" s="1"/>
  <c r="GC132" i="17" s="1"/>
  <c r="EY120" i="17"/>
  <c r="FQ120" i="17" s="1"/>
  <c r="FW120" i="17" s="1"/>
  <c r="GC120" i="17" s="1"/>
  <c r="EY108" i="17"/>
  <c r="FQ108" i="17" s="1"/>
  <c r="FW108" i="17" s="1"/>
  <c r="GC108" i="17" s="1"/>
  <c r="EY96" i="17"/>
  <c r="FQ96" i="17" s="1"/>
  <c r="FW96" i="17" s="1"/>
  <c r="GC96" i="17" s="1"/>
  <c r="EY84" i="17"/>
  <c r="FQ84" i="17" s="1"/>
  <c r="FW84" i="17" s="1"/>
  <c r="GC84" i="17" s="1"/>
  <c r="EY72" i="17"/>
  <c r="FQ72" i="17" s="1"/>
  <c r="FW72" i="17" s="1"/>
  <c r="GC72" i="17" s="1"/>
  <c r="EY60" i="17"/>
  <c r="FQ60" i="17" s="1"/>
  <c r="FW60" i="17" s="1"/>
  <c r="GC60" i="17" s="1"/>
  <c r="EY36" i="17"/>
  <c r="FQ36" i="17" s="1"/>
  <c r="FW36" i="17" s="1"/>
  <c r="GC36" i="17" s="1"/>
  <c r="EY24" i="17"/>
  <c r="FQ24" i="17" s="1"/>
  <c r="FW24" i="17" s="1"/>
  <c r="GC24" i="17" s="1"/>
  <c r="EY12" i="17"/>
  <c r="FQ12" i="17" s="1"/>
  <c r="FW12" i="17" s="1"/>
  <c r="GC12" i="17" s="1"/>
  <c r="EX480" i="17"/>
  <c r="FP480" i="17" s="1"/>
  <c r="FV480" i="17" s="1"/>
  <c r="GB480" i="17" s="1"/>
  <c r="EX468" i="17"/>
  <c r="FP468" i="17" s="1"/>
  <c r="FV468" i="17" s="1"/>
  <c r="GB468" i="17" s="1"/>
  <c r="EX456" i="17"/>
  <c r="FP456" i="17" s="1"/>
  <c r="FV456" i="17" s="1"/>
  <c r="GB456" i="17" s="1"/>
  <c r="EX444" i="17"/>
  <c r="FP444" i="17" s="1"/>
  <c r="FV444" i="17" s="1"/>
  <c r="GB444" i="17" s="1"/>
  <c r="EX432" i="17"/>
  <c r="FD432" i="17" s="1"/>
  <c r="EX420" i="17"/>
  <c r="FP420" i="17" s="1"/>
  <c r="FV420" i="17" s="1"/>
  <c r="GB420" i="17" s="1"/>
  <c r="EX396" i="17"/>
  <c r="FP396" i="17" s="1"/>
  <c r="FV396" i="17" s="1"/>
  <c r="GB396" i="17" s="1"/>
  <c r="EX384" i="17"/>
  <c r="FP384" i="17" s="1"/>
  <c r="FV384" i="17" s="1"/>
  <c r="GB384" i="17" s="1"/>
  <c r="EX372" i="17"/>
  <c r="FP372" i="17" s="1"/>
  <c r="FV372" i="17" s="1"/>
  <c r="GB372" i="17" s="1"/>
  <c r="EX360" i="17"/>
  <c r="FP360" i="17" s="1"/>
  <c r="FV360" i="17" s="1"/>
  <c r="GB360" i="17" s="1"/>
  <c r="EX348" i="17"/>
  <c r="FP348" i="17" s="1"/>
  <c r="FV348" i="17" s="1"/>
  <c r="GB348" i="17" s="1"/>
  <c r="EX336" i="17"/>
  <c r="FP336" i="17" s="1"/>
  <c r="FV336" i="17" s="1"/>
  <c r="GB336" i="17" s="1"/>
  <c r="EX312" i="17"/>
  <c r="FP312" i="17" s="1"/>
  <c r="FV312" i="17" s="1"/>
  <c r="GB312" i="17" s="1"/>
  <c r="EX300" i="17"/>
  <c r="FP300" i="17" s="1"/>
  <c r="FV300" i="17" s="1"/>
  <c r="GB300" i="17" s="1"/>
  <c r="EX288" i="17"/>
  <c r="FP288" i="17" s="1"/>
  <c r="FV288" i="17" s="1"/>
  <c r="GB288" i="17" s="1"/>
  <c r="EX264" i="17"/>
  <c r="FP264" i="17" s="1"/>
  <c r="FV264" i="17" s="1"/>
  <c r="GB264" i="17" s="1"/>
  <c r="EX252" i="17"/>
  <c r="FP252" i="17" s="1"/>
  <c r="FV252" i="17" s="1"/>
  <c r="GB252" i="17" s="1"/>
  <c r="EX240" i="17"/>
  <c r="FP240" i="17" s="1"/>
  <c r="FV240" i="17" s="1"/>
  <c r="GB240" i="17" s="1"/>
  <c r="EX228" i="17"/>
  <c r="FP228" i="17" s="1"/>
  <c r="FV228" i="17" s="1"/>
  <c r="GB228" i="17" s="1"/>
  <c r="EX216" i="17"/>
  <c r="FP216" i="17" s="1"/>
  <c r="FV216" i="17" s="1"/>
  <c r="GB216" i="17" s="1"/>
  <c r="ET200" i="17"/>
  <c r="FL200" i="17" s="1"/>
  <c r="FR200" i="17" s="1"/>
  <c r="FX200" i="17" s="1"/>
  <c r="ET188" i="17"/>
  <c r="EZ188" i="17" s="1"/>
  <c r="EX162" i="17"/>
  <c r="FP162" i="17" s="1"/>
  <c r="FV162" i="17" s="1"/>
  <c r="GB162" i="17" s="1"/>
  <c r="ET44" i="17"/>
  <c r="FL44" i="17" s="1"/>
  <c r="FR44" i="17" s="1"/>
  <c r="FX44" i="17" s="1"/>
  <c r="DE189" i="17"/>
  <c r="GO110" i="17"/>
  <c r="GN207" i="17"/>
  <c r="GR302" i="17"/>
  <c r="EX493" i="17"/>
  <c r="FP493" i="17" s="1"/>
  <c r="FV493" i="17" s="1"/>
  <c r="GB493" i="17" s="1"/>
  <c r="EV428" i="17"/>
  <c r="FN428" i="17" s="1"/>
  <c r="FT428" i="17" s="1"/>
  <c r="FZ428" i="17" s="1"/>
  <c r="EV368" i="17"/>
  <c r="FN368" i="17" s="1"/>
  <c r="FT368" i="17" s="1"/>
  <c r="FZ368" i="17" s="1"/>
  <c r="EV326" i="17"/>
  <c r="FN326" i="17" s="1"/>
  <c r="FT326" i="17" s="1"/>
  <c r="FZ326" i="17" s="1"/>
  <c r="ET68" i="17"/>
  <c r="FL68" i="17" s="1"/>
  <c r="FR68" i="17" s="1"/>
  <c r="FX68" i="17" s="1"/>
  <c r="GS368" i="17"/>
  <c r="GS296" i="17"/>
  <c r="GN163" i="17"/>
  <c r="EW322" i="17"/>
  <c r="FO322" i="17" s="1"/>
  <c r="FU322" i="17" s="1"/>
  <c r="GA322" i="17" s="1"/>
  <c r="EU287" i="17"/>
  <c r="FM287" i="17" s="1"/>
  <c r="FS287" i="17" s="1"/>
  <c r="FY287" i="17" s="1"/>
  <c r="GR394" i="17"/>
  <c r="GN439" i="17"/>
  <c r="GR397" i="17"/>
  <c r="GN415" i="17"/>
  <c r="GO482" i="17"/>
  <c r="GS410" i="17"/>
  <c r="GS170" i="17"/>
  <c r="GS146" i="17"/>
  <c r="GN181" i="17"/>
  <c r="GO170" i="17"/>
  <c r="GO146" i="17"/>
  <c r="GO276" i="17"/>
  <c r="GN409" i="17"/>
  <c r="GR67" i="17"/>
  <c r="EU425" i="17"/>
  <c r="FA425" i="17" s="1"/>
  <c r="EU191" i="17"/>
  <c r="FM191" i="17" s="1"/>
  <c r="FS191" i="17" s="1"/>
  <c r="FY191" i="17" s="1"/>
  <c r="GR253" i="17"/>
  <c r="GR70" i="17"/>
  <c r="GS236" i="17"/>
  <c r="GN211" i="17"/>
  <c r="GR271" i="17"/>
  <c r="GR188" i="17"/>
  <c r="GS98" i="17"/>
  <c r="GN61" i="17"/>
  <c r="GO5" i="17"/>
  <c r="EV470" i="17"/>
  <c r="FN470" i="17" s="1"/>
  <c r="FT470" i="17" s="1"/>
  <c r="FZ470" i="17" s="1"/>
  <c r="ET104" i="17"/>
  <c r="FL104" i="17" s="1"/>
  <c r="FR104" i="17" s="1"/>
  <c r="FX104" i="17" s="1"/>
  <c r="EU263" i="17"/>
  <c r="FM263" i="17" s="1"/>
  <c r="FS263" i="17" s="1"/>
  <c r="FY263" i="17" s="1"/>
  <c r="EV338" i="17"/>
  <c r="FN338" i="17" s="1"/>
  <c r="FT338" i="17" s="1"/>
  <c r="FZ338" i="17" s="1"/>
  <c r="ET8" i="17"/>
  <c r="FL8" i="17" s="1"/>
  <c r="FR8" i="17" s="1"/>
  <c r="FX8" i="17" s="1"/>
  <c r="EV344" i="17"/>
  <c r="FN344" i="17" s="1"/>
  <c r="FT344" i="17" s="1"/>
  <c r="FZ344" i="17" s="1"/>
  <c r="ET32" i="17"/>
  <c r="FL32" i="17" s="1"/>
  <c r="FR32" i="17" s="1"/>
  <c r="FX32" i="17" s="1"/>
  <c r="EY439" i="17"/>
  <c r="FQ439" i="17" s="1"/>
  <c r="FW439" i="17" s="1"/>
  <c r="GC439" i="17" s="1"/>
  <c r="GO428" i="17"/>
  <c r="GN106" i="17"/>
  <c r="ET468" i="17"/>
  <c r="FL468" i="17" s="1"/>
  <c r="FR468" i="17" s="1"/>
  <c r="FX468" i="17" s="1"/>
  <c r="GR219" i="17"/>
  <c r="GS378" i="17"/>
  <c r="GO204" i="17"/>
  <c r="GS13" i="17"/>
  <c r="DD332" i="17"/>
  <c r="DD153" i="17"/>
  <c r="DP500" i="17"/>
  <c r="EY341" i="17"/>
  <c r="FQ341" i="17" s="1"/>
  <c r="FW341" i="17" s="1"/>
  <c r="GC341" i="17" s="1"/>
  <c r="EX337" i="17"/>
  <c r="FP337" i="17" s="1"/>
  <c r="FV337" i="17" s="1"/>
  <c r="GB337" i="17" s="1"/>
  <c r="EX193" i="17"/>
  <c r="FP193" i="17" s="1"/>
  <c r="FV193" i="17" s="1"/>
  <c r="GB193" i="17" s="1"/>
  <c r="ET92" i="17"/>
  <c r="FL92" i="17" s="1"/>
  <c r="FR92" i="17" s="1"/>
  <c r="FX92" i="17" s="1"/>
  <c r="EY483" i="17"/>
  <c r="FQ483" i="17" s="1"/>
  <c r="FW483" i="17" s="1"/>
  <c r="GC483" i="17" s="1"/>
  <c r="GS392" i="17"/>
  <c r="GS320" i="17"/>
  <c r="GS248" i="17"/>
  <c r="GN417" i="17"/>
  <c r="GO378" i="17"/>
  <c r="GR235" i="17"/>
  <c r="GN154" i="17"/>
  <c r="GR6" i="17"/>
  <c r="DE256" i="17"/>
  <c r="DS500" i="17"/>
  <c r="DD369" i="17"/>
  <c r="DE470" i="17"/>
  <c r="DE410" i="17"/>
  <c r="GR417" i="17"/>
  <c r="GO234" i="17"/>
  <c r="GS168" i="17"/>
  <c r="GR154" i="17"/>
  <c r="GN6" i="17"/>
  <c r="DE28" i="17"/>
  <c r="DT500" i="17"/>
  <c r="EU475" i="17"/>
  <c r="FM475" i="17" s="1"/>
  <c r="FS475" i="17" s="1"/>
  <c r="FY475" i="17" s="1"/>
  <c r="EU361" i="17"/>
  <c r="FA361" i="17" s="1"/>
  <c r="EW354" i="17"/>
  <c r="FO354" i="17" s="1"/>
  <c r="FU354" i="17" s="1"/>
  <c r="GA354" i="17" s="1"/>
  <c r="EY347" i="17"/>
  <c r="FQ347" i="17" s="1"/>
  <c r="FW347" i="17" s="1"/>
  <c r="GC347" i="17" s="1"/>
  <c r="EW324" i="17"/>
  <c r="FO324" i="17" s="1"/>
  <c r="FU324" i="17" s="1"/>
  <c r="GA324" i="17" s="1"/>
  <c r="EY442" i="17"/>
  <c r="FQ442" i="17" s="1"/>
  <c r="FW442" i="17" s="1"/>
  <c r="GC442" i="17" s="1"/>
  <c r="EW65" i="17"/>
  <c r="FO65" i="17" s="1"/>
  <c r="FU65" i="17" s="1"/>
  <c r="GA65" i="17" s="1"/>
  <c r="GR114" i="17"/>
  <c r="GR69" i="17"/>
  <c r="GR418" i="17"/>
  <c r="GO6" i="17"/>
  <c r="DE472" i="17"/>
  <c r="DQ500" i="17"/>
  <c r="DD296" i="17"/>
  <c r="GN114" i="17"/>
  <c r="GR419" i="17"/>
  <c r="GS68" i="17"/>
  <c r="GN21" i="17"/>
  <c r="GN418" i="17"/>
  <c r="DR500" i="17"/>
  <c r="DD189" i="17"/>
  <c r="DD368" i="17"/>
  <c r="DD224" i="17"/>
  <c r="EU451" i="17"/>
  <c r="FM451" i="17" s="1"/>
  <c r="FS451" i="17" s="1"/>
  <c r="FY451" i="17" s="1"/>
  <c r="EY431" i="17"/>
  <c r="FQ431" i="17" s="1"/>
  <c r="FW431" i="17" s="1"/>
  <c r="GC431" i="17" s="1"/>
  <c r="EU372" i="17"/>
  <c r="FA372" i="17" s="1"/>
  <c r="GN187" i="17"/>
  <c r="GR115" i="17"/>
  <c r="GN433" i="17"/>
  <c r="GR5" i="17"/>
  <c r="GR268" i="17"/>
  <c r="DE184" i="17"/>
  <c r="DD297" i="17"/>
  <c r="DD152" i="17"/>
  <c r="EV458" i="17"/>
  <c r="FN458" i="17" s="1"/>
  <c r="FT458" i="17" s="1"/>
  <c r="FZ458" i="17" s="1"/>
  <c r="EW5" i="17"/>
  <c r="FO5" i="17" s="1"/>
  <c r="FU5" i="17" s="1"/>
  <c r="GA5" i="17" s="1"/>
  <c r="EU299" i="17"/>
  <c r="FM299" i="17" s="1"/>
  <c r="FS299" i="17" s="1"/>
  <c r="FY299" i="17" s="1"/>
  <c r="EW196" i="17"/>
  <c r="FO196" i="17" s="1"/>
  <c r="FU196" i="17" s="1"/>
  <c r="GA196" i="17" s="1"/>
  <c r="EX355" i="17"/>
  <c r="FP355" i="17" s="1"/>
  <c r="FV355" i="17" s="1"/>
  <c r="GB355" i="17" s="1"/>
  <c r="EV61" i="17"/>
  <c r="FN61" i="17" s="1"/>
  <c r="FT61" i="17" s="1"/>
  <c r="FZ61" i="17" s="1"/>
  <c r="EY362" i="17"/>
  <c r="FQ362" i="17" s="1"/>
  <c r="FW362" i="17" s="1"/>
  <c r="GC362" i="17" s="1"/>
  <c r="EY146" i="17"/>
  <c r="FQ146" i="17" s="1"/>
  <c r="FW146" i="17" s="1"/>
  <c r="GC146" i="17" s="1"/>
  <c r="EY122" i="17"/>
  <c r="FQ122" i="17" s="1"/>
  <c r="FW122" i="17" s="1"/>
  <c r="GC122" i="17" s="1"/>
  <c r="EX439" i="17"/>
  <c r="FP439" i="17" s="1"/>
  <c r="FV439" i="17" s="1"/>
  <c r="GB439" i="17" s="1"/>
  <c r="EV224" i="17"/>
  <c r="FN224" i="17" s="1"/>
  <c r="FT224" i="17" s="1"/>
  <c r="FZ224" i="17" s="1"/>
  <c r="GR153" i="17"/>
  <c r="GR195" i="17"/>
  <c r="GO360" i="17"/>
  <c r="GO324" i="17"/>
  <c r="GR187" i="17"/>
  <c r="GN115" i="17"/>
  <c r="GR63" i="17"/>
  <c r="GN76" i="17"/>
  <c r="GN5" i="17"/>
  <c r="EW408" i="17"/>
  <c r="FO408" i="17" s="1"/>
  <c r="FU408" i="17" s="1"/>
  <c r="GA408" i="17" s="1"/>
  <c r="EY395" i="17"/>
  <c r="FQ395" i="17" s="1"/>
  <c r="FW395" i="17" s="1"/>
  <c r="GC395" i="17" s="1"/>
  <c r="EU229" i="17"/>
  <c r="FM229" i="17" s="1"/>
  <c r="FS229" i="17" s="1"/>
  <c r="FY229" i="17" s="1"/>
  <c r="EY406" i="17"/>
  <c r="FQ406" i="17" s="1"/>
  <c r="FW406" i="17" s="1"/>
  <c r="GC406" i="17" s="1"/>
  <c r="EY112" i="17"/>
  <c r="FQ112" i="17" s="1"/>
  <c r="FW112" i="17" s="1"/>
  <c r="GC112" i="17" s="1"/>
  <c r="EU90" i="17"/>
  <c r="FM90" i="17" s="1"/>
  <c r="FS90" i="17" s="1"/>
  <c r="FY90" i="17" s="1"/>
  <c r="EW71" i="17"/>
  <c r="FO71" i="17" s="1"/>
  <c r="FU71" i="17" s="1"/>
  <c r="GA71" i="17" s="1"/>
  <c r="GN153" i="17"/>
  <c r="GR117" i="17"/>
  <c r="GO151" i="17"/>
  <c r="GR155" i="17"/>
  <c r="DE400" i="17"/>
  <c r="EY499" i="17"/>
  <c r="FQ499" i="17" s="1"/>
  <c r="FW499" i="17" s="1"/>
  <c r="GC499" i="17" s="1"/>
  <c r="GN117" i="17"/>
  <c r="GR181" i="17"/>
  <c r="GN457" i="17"/>
  <c r="GS43" i="17"/>
  <c r="DD441" i="17"/>
  <c r="DD225" i="17"/>
  <c r="DD9" i="17"/>
  <c r="EW456" i="17"/>
  <c r="FO456" i="17" s="1"/>
  <c r="FU456" i="17" s="1"/>
  <c r="GA456" i="17" s="1"/>
  <c r="EW414" i="17"/>
  <c r="FC414" i="17" s="1"/>
  <c r="EW306" i="17"/>
  <c r="FO306" i="17" s="1"/>
  <c r="FU306" i="17" s="1"/>
  <c r="GA306" i="17" s="1"/>
  <c r="EU277" i="17"/>
  <c r="FM277" i="17" s="1"/>
  <c r="FS277" i="17" s="1"/>
  <c r="FY277" i="17" s="1"/>
  <c r="EW270" i="17"/>
  <c r="FO270" i="17" s="1"/>
  <c r="FU270" i="17" s="1"/>
  <c r="GA270" i="17" s="1"/>
  <c r="EY263" i="17"/>
  <c r="FQ263" i="17" s="1"/>
  <c r="FW263" i="17" s="1"/>
  <c r="GC263" i="17" s="1"/>
  <c r="EY100" i="17"/>
  <c r="FQ100" i="17" s="1"/>
  <c r="FW100" i="17" s="1"/>
  <c r="GC100" i="17" s="1"/>
  <c r="EY70" i="17"/>
  <c r="FQ70" i="17" s="1"/>
  <c r="FW70" i="17" s="1"/>
  <c r="GC70" i="17" s="1"/>
  <c r="GR303" i="17"/>
  <c r="GN255" i="17"/>
  <c r="GR183" i="17"/>
  <c r="GS235" i="17"/>
  <c r="GN116" i="17"/>
  <c r="GR469" i="17"/>
  <c r="GR289" i="17"/>
  <c r="GR139" i="17"/>
  <c r="GR13" i="17"/>
  <c r="DD374" i="17"/>
  <c r="EW312" i="17"/>
  <c r="FO312" i="17" s="1"/>
  <c r="FU312" i="17" s="1"/>
  <c r="GA312" i="17" s="1"/>
  <c r="EY226" i="17"/>
  <c r="FQ226" i="17" s="1"/>
  <c r="FW226" i="17" s="1"/>
  <c r="GC226" i="17" s="1"/>
  <c r="EY148" i="17"/>
  <c r="FQ148" i="17" s="1"/>
  <c r="FW148" i="17" s="1"/>
  <c r="GC148" i="17" s="1"/>
  <c r="EU419" i="17"/>
  <c r="FA419" i="17" s="1"/>
  <c r="EW400" i="17"/>
  <c r="FO400" i="17" s="1"/>
  <c r="FU400" i="17" s="1"/>
  <c r="GA400" i="17" s="1"/>
  <c r="EW382" i="17"/>
  <c r="FO382" i="17" s="1"/>
  <c r="FU382" i="17" s="1"/>
  <c r="GA382" i="17" s="1"/>
  <c r="EU305" i="17"/>
  <c r="FM305" i="17" s="1"/>
  <c r="FS305" i="17" s="1"/>
  <c r="FY305" i="17" s="1"/>
  <c r="EW286" i="17"/>
  <c r="FC286" i="17" s="1"/>
  <c r="EW268" i="17"/>
  <c r="FO268" i="17" s="1"/>
  <c r="FU268" i="17" s="1"/>
  <c r="GA268" i="17" s="1"/>
  <c r="EW33" i="17"/>
  <c r="FO33" i="17" s="1"/>
  <c r="FU33" i="17" s="1"/>
  <c r="GA33" i="17" s="1"/>
  <c r="EW21" i="17"/>
  <c r="FO21" i="17" s="1"/>
  <c r="FU21" i="17" s="1"/>
  <c r="GA21" i="17" s="1"/>
  <c r="EW9" i="17"/>
  <c r="FO9" i="17" s="1"/>
  <c r="FU9" i="17" s="1"/>
  <c r="GA9" i="17" s="1"/>
  <c r="ET393" i="17"/>
  <c r="FL393" i="17" s="1"/>
  <c r="FR393" i="17" s="1"/>
  <c r="FX393" i="17" s="1"/>
  <c r="ET333" i="17"/>
  <c r="FL333" i="17" s="1"/>
  <c r="FR333" i="17" s="1"/>
  <c r="FX333" i="17" s="1"/>
  <c r="ET15" i="17"/>
  <c r="FL15" i="17" s="1"/>
  <c r="FR15" i="17" s="1"/>
  <c r="FX15" i="17" s="1"/>
  <c r="ET291" i="17"/>
  <c r="FL291" i="17" s="1"/>
  <c r="FR291" i="17" s="1"/>
  <c r="FX291" i="17" s="1"/>
  <c r="ET3" i="17"/>
  <c r="FL3" i="17" s="1"/>
  <c r="FR3" i="17" s="1"/>
  <c r="FX3" i="17" s="1"/>
  <c r="EU459" i="17"/>
  <c r="FM459" i="17" s="1"/>
  <c r="FS459" i="17" s="1"/>
  <c r="FY459" i="17" s="1"/>
  <c r="EU447" i="17"/>
  <c r="FM447" i="17" s="1"/>
  <c r="FS447" i="17" s="1"/>
  <c r="FY447" i="17" s="1"/>
  <c r="EU399" i="17"/>
  <c r="FM399" i="17" s="1"/>
  <c r="FS399" i="17" s="1"/>
  <c r="FY399" i="17" s="1"/>
  <c r="EU363" i="17"/>
  <c r="FM363" i="17" s="1"/>
  <c r="FS363" i="17" s="1"/>
  <c r="FY363" i="17" s="1"/>
  <c r="EU351" i="17"/>
  <c r="FM351" i="17" s="1"/>
  <c r="FS351" i="17" s="1"/>
  <c r="FY351" i="17" s="1"/>
  <c r="GN183" i="17"/>
  <c r="GO379" i="17"/>
  <c r="GO307" i="17"/>
  <c r="GO235" i="17"/>
  <c r="GO169" i="17"/>
  <c r="GO145" i="17"/>
  <c r="GO348" i="17"/>
  <c r="GR373" i="17"/>
  <c r="GN13" i="17"/>
  <c r="GR466" i="17"/>
  <c r="GN466" i="17"/>
  <c r="GR405" i="17"/>
  <c r="GN405" i="17"/>
  <c r="GN406" i="17"/>
  <c r="GR406" i="17"/>
  <c r="GN214" i="17"/>
  <c r="GR214" i="17"/>
  <c r="GR213" i="17"/>
  <c r="GN212" i="17"/>
  <c r="GN213" i="17"/>
  <c r="GR212" i="17"/>
  <c r="GR93" i="17"/>
  <c r="GN93" i="17"/>
  <c r="GN94" i="17"/>
  <c r="GR94" i="17"/>
  <c r="GR92" i="17"/>
  <c r="GR498" i="17"/>
  <c r="GN498" i="17"/>
  <c r="GN11" i="17"/>
  <c r="GR11" i="17"/>
  <c r="GR9" i="17"/>
  <c r="GN9" i="17"/>
  <c r="GN8" i="17"/>
  <c r="DE100" i="17"/>
  <c r="DE458" i="17"/>
  <c r="DE376" i="17"/>
  <c r="DD316" i="17"/>
  <c r="DD273" i="17"/>
  <c r="DE213" i="17"/>
  <c r="DD344" i="17"/>
  <c r="DD56" i="17"/>
  <c r="EU397" i="17"/>
  <c r="FM397" i="17" s="1"/>
  <c r="FS397" i="17" s="1"/>
  <c r="FY397" i="17" s="1"/>
  <c r="EU331" i="17"/>
  <c r="FM331" i="17" s="1"/>
  <c r="FS331" i="17" s="1"/>
  <c r="FY331" i="17" s="1"/>
  <c r="EU301" i="17"/>
  <c r="FM301" i="17" s="1"/>
  <c r="FS301" i="17" s="1"/>
  <c r="FY301" i="17" s="1"/>
  <c r="EY287" i="17"/>
  <c r="FQ287" i="17" s="1"/>
  <c r="FW287" i="17" s="1"/>
  <c r="GC287" i="17" s="1"/>
  <c r="DD429" i="17"/>
  <c r="DD212" i="17"/>
  <c r="DE232" i="17"/>
  <c r="DE172" i="17"/>
  <c r="EY437" i="17"/>
  <c r="FQ437" i="17" s="1"/>
  <c r="FW437" i="17" s="1"/>
  <c r="GC437" i="17" s="1"/>
  <c r="EU367" i="17"/>
  <c r="FM367" i="17" s="1"/>
  <c r="FS367" i="17" s="1"/>
  <c r="FY367" i="17" s="1"/>
  <c r="EU223" i="17"/>
  <c r="FM223" i="17" s="1"/>
  <c r="FS223" i="17" s="1"/>
  <c r="FY223" i="17" s="1"/>
  <c r="DE388" i="17"/>
  <c r="DD285" i="17"/>
  <c r="DD356" i="17"/>
  <c r="DD272" i="17"/>
  <c r="DD140" i="17"/>
  <c r="EW492" i="17"/>
  <c r="FO492" i="17" s="1"/>
  <c r="FU492" i="17" s="1"/>
  <c r="GA492" i="17" s="1"/>
  <c r="EU373" i="17"/>
  <c r="FM373" i="17" s="1"/>
  <c r="FS373" i="17" s="1"/>
  <c r="FY373" i="17" s="1"/>
  <c r="EY299" i="17"/>
  <c r="FQ299" i="17" s="1"/>
  <c r="FW299" i="17" s="1"/>
  <c r="GC299" i="17" s="1"/>
  <c r="DE448" i="17"/>
  <c r="DD345" i="17"/>
  <c r="DE244" i="17"/>
  <c r="DE88" i="17"/>
  <c r="DD33" i="17"/>
  <c r="DE304" i="17"/>
  <c r="DD201" i="17"/>
  <c r="EY455" i="17"/>
  <c r="FQ455" i="17" s="1"/>
  <c r="FW455" i="17" s="1"/>
  <c r="GC455" i="17" s="1"/>
  <c r="CA420" i="17"/>
  <c r="EU385" i="17"/>
  <c r="FM385" i="17" s="1"/>
  <c r="FS385" i="17" s="1"/>
  <c r="FY385" i="17" s="1"/>
  <c r="EW252" i="17"/>
  <c r="FO252" i="17" s="1"/>
  <c r="FU252" i="17" s="1"/>
  <c r="GA252" i="17" s="1"/>
  <c r="EW174" i="17"/>
  <c r="FO174" i="17" s="1"/>
  <c r="FU174" i="17" s="1"/>
  <c r="GA174" i="17" s="1"/>
  <c r="EU145" i="17"/>
  <c r="FM145" i="17" s="1"/>
  <c r="FS145" i="17" s="1"/>
  <c r="FY145" i="17" s="1"/>
  <c r="EU444" i="17"/>
  <c r="FM444" i="17" s="1"/>
  <c r="FS444" i="17" s="1"/>
  <c r="FY444" i="17" s="1"/>
  <c r="EY412" i="17"/>
  <c r="FQ412" i="17" s="1"/>
  <c r="FW412" i="17" s="1"/>
  <c r="GC412" i="17" s="1"/>
  <c r="EU342" i="17"/>
  <c r="FM342" i="17" s="1"/>
  <c r="FS342" i="17" s="1"/>
  <c r="FY342" i="17" s="1"/>
  <c r="EW101" i="17"/>
  <c r="FO101" i="17" s="1"/>
  <c r="FU101" i="17" s="1"/>
  <c r="GA101" i="17" s="1"/>
  <c r="EY4" i="17"/>
  <c r="FQ4" i="17" s="1"/>
  <c r="FW4" i="17" s="1"/>
  <c r="GC4" i="17" s="1"/>
  <c r="EV485" i="17"/>
  <c r="FN485" i="17" s="1"/>
  <c r="FT485" i="17" s="1"/>
  <c r="FZ485" i="17" s="1"/>
  <c r="EV473" i="17"/>
  <c r="FN473" i="17" s="1"/>
  <c r="FT473" i="17" s="1"/>
  <c r="FZ473" i="17" s="1"/>
  <c r="EV449" i="17"/>
  <c r="FN449" i="17" s="1"/>
  <c r="FT449" i="17" s="1"/>
  <c r="FZ449" i="17" s="1"/>
  <c r="EV425" i="17"/>
  <c r="FN425" i="17" s="1"/>
  <c r="FT425" i="17" s="1"/>
  <c r="FZ425" i="17" s="1"/>
  <c r="EV413" i="17"/>
  <c r="FN413" i="17" s="1"/>
  <c r="FT413" i="17" s="1"/>
  <c r="FZ413" i="17" s="1"/>
  <c r="EV401" i="17"/>
  <c r="FN401" i="17" s="1"/>
  <c r="FT401" i="17" s="1"/>
  <c r="FZ401" i="17" s="1"/>
  <c r="EV389" i="17"/>
  <c r="FN389" i="17" s="1"/>
  <c r="FT389" i="17" s="1"/>
  <c r="FZ389" i="17" s="1"/>
  <c r="EV377" i="17"/>
  <c r="FN377" i="17" s="1"/>
  <c r="FT377" i="17" s="1"/>
  <c r="FZ377" i="17" s="1"/>
  <c r="EV365" i="17"/>
  <c r="FN365" i="17" s="1"/>
  <c r="FT365" i="17" s="1"/>
  <c r="FZ365" i="17" s="1"/>
  <c r="EV353" i="17"/>
  <c r="FN353" i="17" s="1"/>
  <c r="FT353" i="17" s="1"/>
  <c r="FZ353" i="17" s="1"/>
  <c r="EV341" i="17"/>
  <c r="FN341" i="17" s="1"/>
  <c r="FT341" i="17" s="1"/>
  <c r="FZ341" i="17" s="1"/>
  <c r="EV329" i="17"/>
  <c r="FN329" i="17" s="1"/>
  <c r="FT329" i="17" s="1"/>
  <c r="FZ329" i="17" s="1"/>
  <c r="EV317" i="17"/>
  <c r="FN317" i="17" s="1"/>
  <c r="FT317" i="17" s="1"/>
  <c r="FZ317" i="17" s="1"/>
  <c r="EV305" i="17"/>
  <c r="FN305" i="17" s="1"/>
  <c r="FT305" i="17" s="1"/>
  <c r="FZ305" i="17" s="1"/>
  <c r="EV293" i="17"/>
  <c r="FN293" i="17" s="1"/>
  <c r="FT293" i="17" s="1"/>
  <c r="FZ293" i="17" s="1"/>
  <c r="EV281" i="17"/>
  <c r="FN281" i="17" s="1"/>
  <c r="FT281" i="17" s="1"/>
  <c r="FZ281" i="17" s="1"/>
  <c r="EV269" i="17"/>
  <c r="FN269" i="17" s="1"/>
  <c r="FT269" i="17" s="1"/>
  <c r="FZ269" i="17" s="1"/>
  <c r="EV257" i="17"/>
  <c r="FN257" i="17" s="1"/>
  <c r="FT257" i="17" s="1"/>
  <c r="FZ257" i="17" s="1"/>
  <c r="EV245" i="17"/>
  <c r="FN245" i="17" s="1"/>
  <c r="FT245" i="17" s="1"/>
  <c r="FZ245" i="17" s="1"/>
  <c r="EV233" i="17"/>
  <c r="FN233" i="17" s="1"/>
  <c r="FT233" i="17" s="1"/>
  <c r="FZ233" i="17" s="1"/>
  <c r="EV221" i="17"/>
  <c r="FN221" i="17" s="1"/>
  <c r="FT221" i="17" s="1"/>
  <c r="FZ221" i="17" s="1"/>
  <c r="EV209" i="17"/>
  <c r="FN209" i="17" s="1"/>
  <c r="FT209" i="17" s="1"/>
  <c r="FZ209" i="17" s="1"/>
  <c r="EV197" i="17"/>
  <c r="FN197" i="17" s="1"/>
  <c r="FT197" i="17" s="1"/>
  <c r="FZ197" i="17" s="1"/>
  <c r="EV185" i="17"/>
  <c r="FN185" i="17" s="1"/>
  <c r="FT185" i="17" s="1"/>
  <c r="FZ185" i="17" s="1"/>
  <c r="EV173" i="17"/>
  <c r="FN173" i="17" s="1"/>
  <c r="FT173" i="17" s="1"/>
  <c r="FZ173" i="17" s="1"/>
  <c r="EV161" i="17"/>
  <c r="FN161" i="17" s="1"/>
  <c r="FT161" i="17" s="1"/>
  <c r="FZ161" i="17" s="1"/>
  <c r="EV149" i="17"/>
  <c r="FN149" i="17" s="1"/>
  <c r="FT149" i="17" s="1"/>
  <c r="FZ149" i="17" s="1"/>
  <c r="EV137" i="17"/>
  <c r="FN137" i="17" s="1"/>
  <c r="FT137" i="17" s="1"/>
  <c r="FZ137" i="17" s="1"/>
  <c r="EV125" i="17"/>
  <c r="FN125" i="17" s="1"/>
  <c r="FT125" i="17" s="1"/>
  <c r="FZ125" i="17" s="1"/>
  <c r="EV113" i="17"/>
  <c r="FN113" i="17" s="1"/>
  <c r="FT113" i="17" s="1"/>
  <c r="FZ113" i="17" s="1"/>
  <c r="EV101" i="17"/>
  <c r="FN101" i="17" s="1"/>
  <c r="FT101" i="17" s="1"/>
  <c r="FZ101" i="17" s="1"/>
  <c r="EV89" i="17"/>
  <c r="FN89" i="17" s="1"/>
  <c r="FT89" i="17" s="1"/>
  <c r="FZ89" i="17" s="1"/>
  <c r="EV77" i="17"/>
  <c r="FN77" i="17" s="1"/>
  <c r="FT77" i="17" s="1"/>
  <c r="FZ77" i="17" s="1"/>
  <c r="EV65" i="17"/>
  <c r="FN65" i="17" s="1"/>
  <c r="FT65" i="17" s="1"/>
  <c r="FZ65" i="17" s="1"/>
  <c r="EV53" i="17"/>
  <c r="FN53" i="17" s="1"/>
  <c r="FT53" i="17" s="1"/>
  <c r="FZ53" i="17" s="1"/>
  <c r="EV41" i="17"/>
  <c r="FN41" i="17" s="1"/>
  <c r="FT41" i="17" s="1"/>
  <c r="FZ41" i="17" s="1"/>
  <c r="EV29" i="17"/>
  <c r="FN29" i="17" s="1"/>
  <c r="FT29" i="17" s="1"/>
  <c r="FZ29" i="17" s="1"/>
  <c r="EV17" i="17"/>
  <c r="FN17" i="17" s="1"/>
  <c r="FT17" i="17" s="1"/>
  <c r="FZ17" i="17" s="1"/>
  <c r="EV5" i="17"/>
  <c r="FN5" i="17" s="1"/>
  <c r="FT5" i="17" s="1"/>
  <c r="FZ5" i="17" s="1"/>
  <c r="EU365" i="17"/>
  <c r="FM365" i="17" s="1"/>
  <c r="FS365" i="17" s="1"/>
  <c r="FY365" i="17" s="1"/>
  <c r="EU347" i="17"/>
  <c r="FM347" i="17" s="1"/>
  <c r="FS347" i="17" s="1"/>
  <c r="FY347" i="17" s="1"/>
  <c r="EU251" i="17"/>
  <c r="FM251" i="17" s="1"/>
  <c r="FS251" i="17" s="1"/>
  <c r="FY251" i="17" s="1"/>
  <c r="EU233" i="17"/>
  <c r="FM233" i="17" s="1"/>
  <c r="FS233" i="17" s="1"/>
  <c r="FY233" i="17" s="1"/>
  <c r="EW214" i="17"/>
  <c r="FO214" i="17" s="1"/>
  <c r="FU214" i="17" s="1"/>
  <c r="GA214" i="17" s="1"/>
  <c r="EY21" i="17"/>
  <c r="FQ21" i="17" s="1"/>
  <c r="FW21" i="17" s="1"/>
  <c r="GC21" i="17" s="1"/>
  <c r="EU310" i="17"/>
  <c r="FM310" i="17" s="1"/>
  <c r="FS310" i="17" s="1"/>
  <c r="FY310" i="17" s="1"/>
  <c r="EU274" i="17"/>
  <c r="FM274" i="17" s="1"/>
  <c r="FS274" i="17" s="1"/>
  <c r="FY274" i="17" s="1"/>
  <c r="EU262" i="17"/>
  <c r="FM262" i="17" s="1"/>
  <c r="FS262" i="17" s="1"/>
  <c r="FY262" i="17" s="1"/>
  <c r="EU214" i="17"/>
  <c r="FM214" i="17" s="1"/>
  <c r="FS214" i="17" s="1"/>
  <c r="FY214" i="17" s="1"/>
  <c r="EU202" i="17"/>
  <c r="FA202" i="17" s="1"/>
  <c r="EU190" i="17"/>
  <c r="FA190" i="17" s="1"/>
  <c r="EU58" i="17"/>
  <c r="FM58" i="17" s="1"/>
  <c r="FS58" i="17" s="1"/>
  <c r="FY58" i="17" s="1"/>
  <c r="EU46" i="17"/>
  <c r="FM46" i="17" s="1"/>
  <c r="FS46" i="17" s="1"/>
  <c r="FY46" i="17" s="1"/>
  <c r="EX60" i="17"/>
  <c r="FP60" i="17" s="1"/>
  <c r="FV60" i="17" s="1"/>
  <c r="GB60" i="17" s="1"/>
  <c r="ET484" i="17"/>
  <c r="FL484" i="17" s="1"/>
  <c r="FR484" i="17" s="1"/>
  <c r="FX484" i="17" s="1"/>
  <c r="ET472" i="17"/>
  <c r="FL472" i="17" s="1"/>
  <c r="FR472" i="17" s="1"/>
  <c r="FX472" i="17" s="1"/>
  <c r="ET460" i="17"/>
  <c r="FL460" i="17" s="1"/>
  <c r="FR460" i="17" s="1"/>
  <c r="FX460" i="17" s="1"/>
  <c r="ET448" i="17"/>
  <c r="FL448" i="17" s="1"/>
  <c r="FR448" i="17" s="1"/>
  <c r="FX448" i="17" s="1"/>
  <c r="ET436" i="17"/>
  <c r="FL436" i="17" s="1"/>
  <c r="FR436" i="17" s="1"/>
  <c r="FX436" i="17" s="1"/>
  <c r="GN349" i="17"/>
  <c r="GR351" i="17"/>
  <c r="GR319" i="17"/>
  <c r="GN319" i="17"/>
  <c r="GR320" i="17"/>
  <c r="GN320" i="17"/>
  <c r="GN321" i="17"/>
  <c r="GR321" i="17"/>
  <c r="GN283" i="17"/>
  <c r="GR283" i="17"/>
  <c r="GR285" i="17"/>
  <c r="GN175" i="17"/>
  <c r="GR177" i="17"/>
  <c r="GN102" i="17"/>
  <c r="GR102" i="17"/>
  <c r="EU486" i="17"/>
  <c r="FM486" i="17" s="1"/>
  <c r="FS486" i="17" s="1"/>
  <c r="FY486" i="17" s="1"/>
  <c r="EY478" i="17"/>
  <c r="FQ478" i="17" s="1"/>
  <c r="FW478" i="17" s="1"/>
  <c r="GC478" i="17" s="1"/>
  <c r="EU384" i="17"/>
  <c r="FM384" i="17" s="1"/>
  <c r="FS384" i="17" s="1"/>
  <c r="FY384" i="17" s="1"/>
  <c r="EY316" i="17"/>
  <c r="FQ316" i="17" s="1"/>
  <c r="FW316" i="17" s="1"/>
  <c r="GC316" i="17" s="1"/>
  <c r="EY196" i="17"/>
  <c r="FQ196" i="17" s="1"/>
  <c r="FW196" i="17" s="1"/>
  <c r="GC196" i="17" s="1"/>
  <c r="EW11" i="17"/>
  <c r="FO11" i="17" s="1"/>
  <c r="FU11" i="17" s="1"/>
  <c r="GA11" i="17" s="1"/>
  <c r="EU335" i="17"/>
  <c r="FM335" i="17" s="1"/>
  <c r="FS335" i="17" s="1"/>
  <c r="FY335" i="17" s="1"/>
  <c r="EW250" i="17"/>
  <c r="FO250" i="17" s="1"/>
  <c r="FU250" i="17" s="1"/>
  <c r="GA250" i="17" s="1"/>
  <c r="EW232" i="17"/>
  <c r="FO232" i="17" s="1"/>
  <c r="FU232" i="17" s="1"/>
  <c r="GA232" i="17" s="1"/>
  <c r="EW369" i="17"/>
  <c r="FO369" i="17" s="1"/>
  <c r="FU369" i="17" s="1"/>
  <c r="GA369" i="17" s="1"/>
  <c r="EW333" i="17"/>
  <c r="FO333" i="17" s="1"/>
  <c r="FU333" i="17" s="1"/>
  <c r="GA333" i="17" s="1"/>
  <c r="EW309" i="17"/>
  <c r="FC309" i="17" s="1"/>
  <c r="EW297" i="17"/>
  <c r="FC297" i="17" s="1"/>
  <c r="EW285" i="17"/>
  <c r="FC285" i="17" s="1"/>
  <c r="EW249" i="17"/>
  <c r="FO249" i="17" s="1"/>
  <c r="FU249" i="17" s="1"/>
  <c r="GA249" i="17" s="1"/>
  <c r="EW237" i="17"/>
  <c r="FO237" i="17" s="1"/>
  <c r="FU237" i="17" s="1"/>
  <c r="GA237" i="17" s="1"/>
  <c r="EW213" i="17"/>
  <c r="FO213" i="17" s="1"/>
  <c r="FU213" i="17" s="1"/>
  <c r="GA213" i="17" s="1"/>
  <c r="EW201" i="17"/>
  <c r="FO201" i="17" s="1"/>
  <c r="FU201" i="17" s="1"/>
  <c r="GA201" i="17" s="1"/>
  <c r="EW189" i="17"/>
  <c r="FO189" i="17" s="1"/>
  <c r="FU189" i="17" s="1"/>
  <c r="GA189" i="17" s="1"/>
  <c r="EW177" i="17"/>
  <c r="FO177" i="17" s="1"/>
  <c r="FU177" i="17" s="1"/>
  <c r="GA177" i="17" s="1"/>
  <c r="EW165" i="17"/>
  <c r="FO165" i="17" s="1"/>
  <c r="FU165" i="17" s="1"/>
  <c r="GA165" i="17" s="1"/>
  <c r="EW153" i="17"/>
  <c r="FO153" i="17" s="1"/>
  <c r="FU153" i="17" s="1"/>
  <c r="GA153" i="17" s="1"/>
  <c r="EW141" i="17"/>
  <c r="FO141" i="17" s="1"/>
  <c r="FU141" i="17" s="1"/>
  <c r="GA141" i="17" s="1"/>
  <c r="EW129" i="17"/>
  <c r="FO129" i="17" s="1"/>
  <c r="FU129" i="17" s="1"/>
  <c r="GA129" i="17" s="1"/>
  <c r="EW117" i="17"/>
  <c r="FO117" i="17" s="1"/>
  <c r="FU117" i="17" s="1"/>
  <c r="GA117" i="17" s="1"/>
  <c r="EW105" i="17"/>
  <c r="FO105" i="17" s="1"/>
  <c r="FU105" i="17" s="1"/>
  <c r="GA105" i="17" s="1"/>
  <c r="EW93" i="17"/>
  <c r="FO93" i="17" s="1"/>
  <c r="FU93" i="17" s="1"/>
  <c r="GA93" i="17" s="1"/>
  <c r="EW81" i="17"/>
  <c r="FO81" i="17" s="1"/>
  <c r="FU81" i="17" s="1"/>
  <c r="GA81" i="17" s="1"/>
  <c r="EW69" i="17"/>
  <c r="FO69" i="17" s="1"/>
  <c r="FU69" i="17" s="1"/>
  <c r="GA69" i="17" s="1"/>
  <c r="EX487" i="17"/>
  <c r="FP487" i="17" s="1"/>
  <c r="FV487" i="17" s="1"/>
  <c r="GB487" i="17" s="1"/>
  <c r="EV434" i="17"/>
  <c r="FN434" i="17" s="1"/>
  <c r="FT434" i="17" s="1"/>
  <c r="FZ434" i="17" s="1"/>
  <c r="EV110" i="17"/>
  <c r="FN110" i="17" s="1"/>
  <c r="FT110" i="17" s="1"/>
  <c r="FZ110" i="17" s="1"/>
  <c r="EX48" i="17"/>
  <c r="FP48" i="17" s="1"/>
  <c r="FV48" i="17" s="1"/>
  <c r="GB48" i="17" s="1"/>
  <c r="EX494" i="17"/>
  <c r="FP494" i="17" s="1"/>
  <c r="FV494" i="17" s="1"/>
  <c r="GB494" i="17" s="1"/>
  <c r="EV3" i="17"/>
  <c r="FH3" i="17" s="1"/>
  <c r="EX301" i="17"/>
  <c r="FP301" i="17" s="1"/>
  <c r="FV301" i="17" s="1"/>
  <c r="GB301" i="17" s="1"/>
  <c r="EX247" i="17"/>
  <c r="FD247" i="17" s="1"/>
  <c r="EX79" i="17"/>
  <c r="FP79" i="17" s="1"/>
  <c r="FV79" i="17" s="1"/>
  <c r="GB79" i="17" s="1"/>
  <c r="EX168" i="17"/>
  <c r="FP168" i="17" s="1"/>
  <c r="FV168" i="17" s="1"/>
  <c r="GB168" i="17" s="1"/>
  <c r="EV37" i="17"/>
  <c r="FN37" i="17" s="1"/>
  <c r="FT37" i="17" s="1"/>
  <c r="FZ37" i="17" s="1"/>
  <c r="EU495" i="17"/>
  <c r="FM495" i="17" s="1"/>
  <c r="FS495" i="17" s="1"/>
  <c r="FY495" i="17" s="1"/>
  <c r="EY487" i="17"/>
  <c r="FQ487" i="17" s="1"/>
  <c r="FW487" i="17" s="1"/>
  <c r="GC487" i="17" s="1"/>
  <c r="EY475" i="17"/>
  <c r="FQ475" i="17" s="1"/>
  <c r="FW475" i="17" s="1"/>
  <c r="GC475" i="17" s="1"/>
  <c r="EY463" i="17"/>
  <c r="FQ463" i="17" s="1"/>
  <c r="FW463" i="17" s="1"/>
  <c r="GC463" i="17" s="1"/>
  <c r="EY451" i="17"/>
  <c r="FQ451" i="17" s="1"/>
  <c r="FW451" i="17" s="1"/>
  <c r="GC451" i="17" s="1"/>
  <c r="EY427" i="17"/>
  <c r="FQ427" i="17" s="1"/>
  <c r="FW427" i="17" s="1"/>
  <c r="GC427" i="17" s="1"/>
  <c r="EY415" i="17"/>
  <c r="FQ415" i="17" s="1"/>
  <c r="FW415" i="17" s="1"/>
  <c r="GC415" i="17" s="1"/>
  <c r="EY403" i="17"/>
  <c r="FQ403" i="17" s="1"/>
  <c r="FW403" i="17" s="1"/>
  <c r="GC403" i="17" s="1"/>
  <c r="EY391" i="17"/>
  <c r="FQ391" i="17" s="1"/>
  <c r="FW391" i="17" s="1"/>
  <c r="GC391" i="17" s="1"/>
  <c r="GN50" i="17"/>
  <c r="GN377" i="17"/>
  <c r="GN375" i="17"/>
  <c r="GR375" i="17"/>
  <c r="GR175" i="17"/>
  <c r="GN343" i="17"/>
  <c r="GR343" i="17"/>
  <c r="GN345" i="17"/>
  <c r="GR345" i="17"/>
  <c r="GN313" i="17"/>
  <c r="GR313" i="17"/>
  <c r="GN315" i="17"/>
  <c r="GR315" i="17"/>
  <c r="GN277" i="17"/>
  <c r="GR277" i="17"/>
  <c r="GN279" i="17"/>
  <c r="GR279" i="17"/>
  <c r="GN79" i="17"/>
  <c r="GR79" i="17"/>
  <c r="GR80" i="17"/>
  <c r="GN80" i="17"/>
  <c r="GN81" i="17"/>
  <c r="GR81" i="17"/>
  <c r="GN96" i="17"/>
  <c r="GR96" i="17"/>
  <c r="GN19" i="17"/>
  <c r="GN20" i="17"/>
  <c r="GR20" i="17"/>
  <c r="EU187" i="17"/>
  <c r="FM187" i="17" s="1"/>
  <c r="FS187" i="17" s="1"/>
  <c r="FY187" i="17" s="1"/>
  <c r="EU97" i="17"/>
  <c r="FM97" i="17" s="1"/>
  <c r="FS97" i="17" s="1"/>
  <c r="FY97" i="17" s="1"/>
  <c r="EV486" i="17"/>
  <c r="FN486" i="17" s="1"/>
  <c r="FT486" i="17" s="1"/>
  <c r="FZ486" i="17" s="1"/>
  <c r="EV474" i="17"/>
  <c r="FN474" i="17" s="1"/>
  <c r="FT474" i="17" s="1"/>
  <c r="FZ474" i="17" s="1"/>
  <c r="EV462" i="17"/>
  <c r="FN462" i="17" s="1"/>
  <c r="FT462" i="17" s="1"/>
  <c r="FZ462" i="17" s="1"/>
  <c r="EV450" i="17"/>
  <c r="FN450" i="17" s="1"/>
  <c r="FT450" i="17" s="1"/>
  <c r="FZ450" i="17" s="1"/>
  <c r="EV438" i="17"/>
  <c r="FN438" i="17" s="1"/>
  <c r="FT438" i="17" s="1"/>
  <c r="FZ438" i="17" s="1"/>
  <c r="EV426" i="17"/>
  <c r="FN426" i="17" s="1"/>
  <c r="FT426" i="17" s="1"/>
  <c r="FZ426" i="17" s="1"/>
  <c r="EV402" i="17"/>
  <c r="FN402" i="17" s="1"/>
  <c r="FT402" i="17" s="1"/>
  <c r="FZ402" i="17" s="1"/>
  <c r="EV390" i="17"/>
  <c r="FN390" i="17" s="1"/>
  <c r="FT390" i="17" s="1"/>
  <c r="FZ390" i="17" s="1"/>
  <c r="EV366" i="17"/>
  <c r="FN366" i="17" s="1"/>
  <c r="FT366" i="17" s="1"/>
  <c r="FZ366" i="17" s="1"/>
  <c r="EV342" i="17"/>
  <c r="FN342" i="17" s="1"/>
  <c r="FT342" i="17" s="1"/>
  <c r="FZ342" i="17" s="1"/>
  <c r="EV318" i="17"/>
  <c r="FN318" i="17" s="1"/>
  <c r="FT318" i="17" s="1"/>
  <c r="FZ318" i="17" s="1"/>
  <c r="EV306" i="17"/>
  <c r="FN306" i="17" s="1"/>
  <c r="FT306" i="17" s="1"/>
  <c r="FZ306" i="17" s="1"/>
  <c r="EV294" i="17"/>
  <c r="FN294" i="17" s="1"/>
  <c r="FT294" i="17" s="1"/>
  <c r="FZ294" i="17" s="1"/>
  <c r="EV282" i="17"/>
  <c r="FN282" i="17" s="1"/>
  <c r="FT282" i="17" s="1"/>
  <c r="FZ282" i="17" s="1"/>
  <c r="EV270" i="17"/>
  <c r="FN270" i="17" s="1"/>
  <c r="FT270" i="17" s="1"/>
  <c r="FZ270" i="17" s="1"/>
  <c r="EV258" i="17"/>
  <c r="FN258" i="17" s="1"/>
  <c r="FT258" i="17" s="1"/>
  <c r="FZ258" i="17" s="1"/>
  <c r="EV246" i="17"/>
  <c r="FN246" i="17" s="1"/>
  <c r="FT246" i="17" s="1"/>
  <c r="FZ246" i="17" s="1"/>
  <c r="EV234" i="17"/>
  <c r="FN234" i="17" s="1"/>
  <c r="FT234" i="17" s="1"/>
  <c r="FZ234" i="17" s="1"/>
  <c r="EV222" i="17"/>
  <c r="FN222" i="17" s="1"/>
  <c r="FT222" i="17" s="1"/>
  <c r="FZ222" i="17" s="1"/>
  <c r="EV210" i="17"/>
  <c r="FN210" i="17" s="1"/>
  <c r="FT210" i="17" s="1"/>
  <c r="FZ210" i="17" s="1"/>
  <c r="EV198" i="17"/>
  <c r="FN198" i="17" s="1"/>
  <c r="FT198" i="17" s="1"/>
  <c r="FZ198" i="17" s="1"/>
  <c r="EV186" i="17"/>
  <c r="FN186" i="17" s="1"/>
  <c r="FT186" i="17" s="1"/>
  <c r="FZ186" i="17" s="1"/>
  <c r="EV174" i="17"/>
  <c r="FN174" i="17" s="1"/>
  <c r="FT174" i="17" s="1"/>
  <c r="FZ174" i="17" s="1"/>
  <c r="EV150" i="17"/>
  <c r="FN150" i="17" s="1"/>
  <c r="FT150" i="17" s="1"/>
  <c r="FZ150" i="17" s="1"/>
  <c r="EV138" i="17"/>
  <c r="FN138" i="17" s="1"/>
  <c r="FT138" i="17" s="1"/>
  <c r="FZ138" i="17" s="1"/>
  <c r="EV126" i="17"/>
  <c r="FN126" i="17" s="1"/>
  <c r="FT126" i="17" s="1"/>
  <c r="FZ126" i="17" s="1"/>
  <c r="EV114" i="17"/>
  <c r="FN114" i="17" s="1"/>
  <c r="FT114" i="17" s="1"/>
  <c r="FZ114" i="17" s="1"/>
  <c r="EV102" i="17"/>
  <c r="FN102" i="17" s="1"/>
  <c r="FT102" i="17" s="1"/>
  <c r="FZ102" i="17" s="1"/>
  <c r="EV90" i="17"/>
  <c r="FN90" i="17" s="1"/>
  <c r="FT90" i="17" s="1"/>
  <c r="FZ90" i="17" s="1"/>
  <c r="EV78" i="17"/>
  <c r="FN78" i="17" s="1"/>
  <c r="FT78" i="17" s="1"/>
  <c r="FZ78" i="17" s="1"/>
  <c r="EV66" i="17"/>
  <c r="FN66" i="17" s="1"/>
  <c r="FT66" i="17" s="1"/>
  <c r="FZ66" i="17" s="1"/>
  <c r="EV54" i="17"/>
  <c r="FN54" i="17" s="1"/>
  <c r="FT54" i="17" s="1"/>
  <c r="FZ54" i="17" s="1"/>
  <c r="EV42" i="17"/>
  <c r="FN42" i="17" s="1"/>
  <c r="FT42" i="17" s="1"/>
  <c r="FZ42" i="17" s="1"/>
  <c r="EV30" i="17"/>
  <c r="FN30" i="17" s="1"/>
  <c r="FT30" i="17" s="1"/>
  <c r="FZ30" i="17" s="1"/>
  <c r="EV18" i="17"/>
  <c r="FN18" i="17" s="1"/>
  <c r="FT18" i="17" s="1"/>
  <c r="FZ18" i="17" s="1"/>
  <c r="EV6" i="17"/>
  <c r="FN6" i="17" s="1"/>
  <c r="FT6" i="17" s="1"/>
  <c r="FZ6" i="17" s="1"/>
  <c r="EW467" i="17"/>
  <c r="FO467" i="17" s="1"/>
  <c r="FU467" i="17" s="1"/>
  <c r="GA467" i="17" s="1"/>
  <c r="EW383" i="17"/>
  <c r="FO383" i="17" s="1"/>
  <c r="FU383" i="17" s="1"/>
  <c r="GA383" i="17" s="1"/>
  <c r="EW203" i="17"/>
  <c r="FO203" i="17" s="1"/>
  <c r="FU203" i="17" s="1"/>
  <c r="GA203" i="17" s="1"/>
  <c r="EW77" i="17"/>
  <c r="FO77" i="17" s="1"/>
  <c r="FU77" i="17" s="1"/>
  <c r="GA77" i="17" s="1"/>
  <c r="EY28" i="17"/>
  <c r="FQ28" i="17" s="1"/>
  <c r="FW28" i="17" s="1"/>
  <c r="GC28" i="17" s="1"/>
  <c r="EX199" i="17"/>
  <c r="FP199" i="17" s="1"/>
  <c r="FV199" i="17" s="1"/>
  <c r="GB199" i="17" s="1"/>
  <c r="EX109" i="17"/>
  <c r="FP109" i="17" s="1"/>
  <c r="FV109" i="17" s="1"/>
  <c r="GB109" i="17" s="1"/>
  <c r="EX61" i="17"/>
  <c r="FP61" i="17" s="1"/>
  <c r="FV61" i="17" s="1"/>
  <c r="GB61" i="17" s="1"/>
  <c r="ET492" i="17"/>
  <c r="FL492" i="17" s="1"/>
  <c r="FR492" i="17" s="1"/>
  <c r="FX492" i="17" s="1"/>
  <c r="ET396" i="17"/>
  <c r="FL396" i="17" s="1"/>
  <c r="FR396" i="17" s="1"/>
  <c r="FX396" i="17" s="1"/>
  <c r="ET372" i="17"/>
  <c r="FL372" i="17" s="1"/>
  <c r="FR372" i="17" s="1"/>
  <c r="FX372" i="17" s="1"/>
  <c r="ET360" i="17"/>
  <c r="FL360" i="17" s="1"/>
  <c r="FR360" i="17" s="1"/>
  <c r="FX360" i="17" s="1"/>
  <c r="ET348" i="17"/>
  <c r="FL348" i="17" s="1"/>
  <c r="FR348" i="17" s="1"/>
  <c r="FX348" i="17" s="1"/>
  <c r="ET324" i="17"/>
  <c r="FL324" i="17" s="1"/>
  <c r="FR324" i="17" s="1"/>
  <c r="FX324" i="17" s="1"/>
  <c r="ET312" i="17"/>
  <c r="FL312" i="17" s="1"/>
  <c r="FR312" i="17" s="1"/>
  <c r="FX312" i="17" s="1"/>
  <c r="ET300" i="17"/>
  <c r="FL300" i="17" s="1"/>
  <c r="FR300" i="17" s="1"/>
  <c r="FX300" i="17" s="1"/>
  <c r="ET288" i="17"/>
  <c r="FL288" i="17" s="1"/>
  <c r="FR288" i="17" s="1"/>
  <c r="FX288" i="17" s="1"/>
  <c r="ET276" i="17"/>
  <c r="FL276" i="17" s="1"/>
  <c r="FR276" i="17" s="1"/>
  <c r="FX276" i="17" s="1"/>
  <c r="ET264" i="17"/>
  <c r="FL264" i="17" s="1"/>
  <c r="FR264" i="17" s="1"/>
  <c r="FX264" i="17" s="1"/>
  <c r="ET252" i="17"/>
  <c r="FL252" i="17" s="1"/>
  <c r="FR252" i="17" s="1"/>
  <c r="FX252" i="17" s="1"/>
  <c r="ET240" i="17"/>
  <c r="FL240" i="17" s="1"/>
  <c r="FR240" i="17" s="1"/>
  <c r="FX240" i="17" s="1"/>
  <c r="ET228" i="17"/>
  <c r="FL228" i="17" s="1"/>
  <c r="FR228" i="17" s="1"/>
  <c r="FX228" i="17" s="1"/>
  <c r="ET216" i="17"/>
  <c r="FL216" i="17" s="1"/>
  <c r="FR216" i="17" s="1"/>
  <c r="FX216" i="17" s="1"/>
  <c r="ET204" i="17"/>
  <c r="FL204" i="17" s="1"/>
  <c r="FR204" i="17" s="1"/>
  <c r="FX204" i="17" s="1"/>
  <c r="ET192" i="17"/>
  <c r="EZ192" i="17" s="1"/>
  <c r="ET180" i="17"/>
  <c r="FL180" i="17" s="1"/>
  <c r="FR180" i="17" s="1"/>
  <c r="FX180" i="17" s="1"/>
  <c r="ET156" i="17"/>
  <c r="FL156" i="17" s="1"/>
  <c r="FR156" i="17" s="1"/>
  <c r="FX156" i="17" s="1"/>
  <c r="ET144" i="17"/>
  <c r="FL144" i="17" s="1"/>
  <c r="FR144" i="17" s="1"/>
  <c r="FX144" i="17" s="1"/>
  <c r="ET132" i="17"/>
  <c r="FL132" i="17" s="1"/>
  <c r="FR132" i="17" s="1"/>
  <c r="FX132" i="17" s="1"/>
  <c r="ET120" i="17"/>
  <c r="FL120" i="17" s="1"/>
  <c r="FR120" i="17" s="1"/>
  <c r="FX120" i="17" s="1"/>
  <c r="ET108" i="17"/>
  <c r="FL108" i="17" s="1"/>
  <c r="FR108" i="17" s="1"/>
  <c r="FX108" i="17" s="1"/>
  <c r="ET96" i="17"/>
  <c r="FL96" i="17" s="1"/>
  <c r="FR96" i="17" s="1"/>
  <c r="FX96" i="17" s="1"/>
  <c r="ET84" i="17"/>
  <c r="FL84" i="17" s="1"/>
  <c r="FR84" i="17" s="1"/>
  <c r="FX84" i="17" s="1"/>
  <c r="ET72" i="17"/>
  <c r="FL72" i="17" s="1"/>
  <c r="FR72" i="17" s="1"/>
  <c r="FX72" i="17" s="1"/>
  <c r="ET60" i="17"/>
  <c r="FL60" i="17" s="1"/>
  <c r="FR60" i="17" s="1"/>
  <c r="FX60" i="17" s="1"/>
  <c r="ET48" i="17"/>
  <c r="FL48" i="17" s="1"/>
  <c r="FR48" i="17" s="1"/>
  <c r="FX48" i="17" s="1"/>
  <c r="ET36" i="17"/>
  <c r="FL36" i="17" s="1"/>
  <c r="FR36" i="17" s="1"/>
  <c r="FX36" i="17" s="1"/>
  <c r="ET24" i="17"/>
  <c r="FL24" i="17" s="1"/>
  <c r="FR24" i="17" s="1"/>
  <c r="FX24" i="17" s="1"/>
  <c r="ET12" i="17"/>
  <c r="FL12" i="17" s="1"/>
  <c r="FR12" i="17" s="1"/>
  <c r="FX12" i="17" s="1"/>
  <c r="EV26" i="17"/>
  <c r="FN26" i="17" s="1"/>
  <c r="FT26" i="17" s="1"/>
  <c r="FZ26" i="17" s="1"/>
  <c r="EU455" i="17"/>
  <c r="FM455" i="17" s="1"/>
  <c r="FS455" i="17" s="1"/>
  <c r="FY455" i="17" s="1"/>
  <c r="EU437" i="17"/>
  <c r="FM437" i="17" s="1"/>
  <c r="FS437" i="17" s="1"/>
  <c r="FY437" i="17" s="1"/>
  <c r="EU353" i="17"/>
  <c r="FM353" i="17" s="1"/>
  <c r="FS353" i="17" s="1"/>
  <c r="FY353" i="17" s="1"/>
  <c r="EY368" i="17"/>
  <c r="FQ368" i="17" s="1"/>
  <c r="FW368" i="17" s="1"/>
  <c r="GC368" i="17" s="1"/>
  <c r="EY356" i="17"/>
  <c r="FQ356" i="17" s="1"/>
  <c r="FW356" i="17" s="1"/>
  <c r="GC356" i="17" s="1"/>
  <c r="EY332" i="17"/>
  <c r="FQ332" i="17" s="1"/>
  <c r="FW332" i="17" s="1"/>
  <c r="GC332" i="17" s="1"/>
  <c r="EX233" i="17"/>
  <c r="FD233" i="17" s="1"/>
  <c r="EX221" i="17"/>
  <c r="FP221" i="17" s="1"/>
  <c r="FV221" i="17" s="1"/>
  <c r="GB221" i="17" s="1"/>
  <c r="EX173" i="17"/>
  <c r="FP173" i="17" s="1"/>
  <c r="FV173" i="17" s="1"/>
  <c r="GB173" i="17" s="1"/>
  <c r="EU390" i="17"/>
  <c r="FM390" i="17" s="1"/>
  <c r="FS390" i="17" s="1"/>
  <c r="FY390" i="17" s="1"/>
  <c r="EU312" i="17"/>
  <c r="FM312" i="17" s="1"/>
  <c r="FS312" i="17" s="1"/>
  <c r="FY312" i="17" s="1"/>
  <c r="EY184" i="17"/>
  <c r="FQ184" i="17" s="1"/>
  <c r="FW184" i="17" s="1"/>
  <c r="GC184" i="17" s="1"/>
  <c r="EY106" i="17"/>
  <c r="FQ106" i="17" s="1"/>
  <c r="FW106" i="17" s="1"/>
  <c r="GC106" i="17" s="1"/>
  <c r="EY46" i="17"/>
  <c r="FQ46" i="17" s="1"/>
  <c r="FW46" i="17" s="1"/>
  <c r="GC46" i="17" s="1"/>
  <c r="EU389" i="17"/>
  <c r="FM389" i="17" s="1"/>
  <c r="FS389" i="17" s="1"/>
  <c r="FY389" i="17" s="1"/>
  <c r="EU371" i="17"/>
  <c r="FA371" i="17" s="1"/>
  <c r="EU323" i="17"/>
  <c r="FM323" i="17" s="1"/>
  <c r="FS323" i="17" s="1"/>
  <c r="FY323" i="17" s="1"/>
  <c r="EW304" i="17"/>
  <c r="FO304" i="17" s="1"/>
  <c r="FU304" i="17" s="1"/>
  <c r="GA304" i="17" s="1"/>
  <c r="EW118" i="17"/>
  <c r="FO118" i="17" s="1"/>
  <c r="FU118" i="17" s="1"/>
  <c r="GA118" i="17" s="1"/>
  <c r="EU484" i="17"/>
  <c r="FM484" i="17" s="1"/>
  <c r="FS484" i="17" s="1"/>
  <c r="FY484" i="17" s="1"/>
  <c r="EU472" i="17"/>
  <c r="FM472" i="17" s="1"/>
  <c r="FS472" i="17" s="1"/>
  <c r="FY472" i="17" s="1"/>
  <c r="EU460" i="17"/>
  <c r="FM460" i="17" s="1"/>
  <c r="FS460" i="17" s="1"/>
  <c r="FY460" i="17" s="1"/>
  <c r="EU448" i="17"/>
  <c r="FM448" i="17" s="1"/>
  <c r="FS448" i="17" s="1"/>
  <c r="FY448" i="17" s="1"/>
  <c r="EU436" i="17"/>
  <c r="FM436" i="17" s="1"/>
  <c r="FS436" i="17" s="1"/>
  <c r="FY436" i="17" s="1"/>
  <c r="EU412" i="17"/>
  <c r="FM412" i="17" s="1"/>
  <c r="FS412" i="17" s="1"/>
  <c r="FY412" i="17" s="1"/>
  <c r="GS481" i="17"/>
  <c r="GO325" i="17"/>
  <c r="GS187" i="17"/>
  <c r="EW186" i="17"/>
  <c r="FO186" i="17" s="1"/>
  <c r="FU186" i="17" s="1"/>
  <c r="GA186" i="17" s="1"/>
  <c r="EY268" i="17"/>
  <c r="FQ268" i="17" s="1"/>
  <c r="FW268" i="17" s="1"/>
  <c r="GC268" i="17" s="1"/>
  <c r="EY202" i="17"/>
  <c r="FQ202" i="17" s="1"/>
  <c r="FW202" i="17" s="1"/>
  <c r="GC202" i="17" s="1"/>
  <c r="EU84" i="17"/>
  <c r="FM84" i="17" s="1"/>
  <c r="FS84" i="17" s="1"/>
  <c r="FY84" i="17" s="1"/>
  <c r="EU24" i="17"/>
  <c r="FM24" i="17" s="1"/>
  <c r="FS24" i="17" s="1"/>
  <c r="FY24" i="17" s="1"/>
  <c r="EW436" i="17"/>
  <c r="FO436" i="17" s="1"/>
  <c r="FU436" i="17" s="1"/>
  <c r="GA436" i="17" s="1"/>
  <c r="EU407" i="17"/>
  <c r="FM407" i="17" s="1"/>
  <c r="FS407" i="17" s="1"/>
  <c r="FY407" i="17" s="1"/>
  <c r="EU209" i="17"/>
  <c r="FM209" i="17" s="1"/>
  <c r="FS209" i="17" s="1"/>
  <c r="FY209" i="17" s="1"/>
  <c r="ET466" i="17"/>
  <c r="FL466" i="17" s="1"/>
  <c r="FR466" i="17" s="1"/>
  <c r="FX466" i="17" s="1"/>
  <c r="GS499" i="17"/>
  <c r="GO115" i="17"/>
  <c r="GS89" i="17"/>
  <c r="GS35" i="17"/>
  <c r="EY494" i="17"/>
  <c r="FQ494" i="17" s="1"/>
  <c r="FW494" i="17" s="1"/>
  <c r="GC494" i="17" s="1"/>
  <c r="GO499" i="17"/>
  <c r="GS433" i="17"/>
  <c r="GN443" i="17"/>
  <c r="GR441" i="17"/>
  <c r="GN441" i="17"/>
  <c r="EU349" i="17"/>
  <c r="FM349" i="17" s="1"/>
  <c r="FS349" i="17" s="1"/>
  <c r="FY349" i="17" s="1"/>
  <c r="EU247" i="17"/>
  <c r="FM247" i="17" s="1"/>
  <c r="FS247" i="17" s="1"/>
  <c r="FY247" i="17" s="1"/>
  <c r="EU133" i="17"/>
  <c r="FM133" i="17" s="1"/>
  <c r="FS133" i="17" s="1"/>
  <c r="FY133" i="17" s="1"/>
  <c r="EU37" i="17"/>
  <c r="FM37" i="17" s="1"/>
  <c r="FS37" i="17" s="1"/>
  <c r="FY37" i="17" s="1"/>
  <c r="EW473" i="17"/>
  <c r="FO473" i="17" s="1"/>
  <c r="FU473" i="17" s="1"/>
  <c r="GA473" i="17" s="1"/>
  <c r="EU336" i="17"/>
  <c r="FM336" i="17" s="1"/>
  <c r="FS336" i="17" s="1"/>
  <c r="FY336" i="17" s="1"/>
  <c r="EY190" i="17"/>
  <c r="FQ190" i="17" s="1"/>
  <c r="FW190" i="17" s="1"/>
  <c r="GC190" i="17" s="1"/>
  <c r="EY142" i="17"/>
  <c r="FQ142" i="17" s="1"/>
  <c r="FW142" i="17" s="1"/>
  <c r="GC142" i="17" s="1"/>
  <c r="EY94" i="17"/>
  <c r="FQ94" i="17" s="1"/>
  <c r="FW94" i="17" s="1"/>
  <c r="GC94" i="17" s="1"/>
  <c r="EY64" i="17"/>
  <c r="FQ64" i="17" s="1"/>
  <c r="FW64" i="17" s="1"/>
  <c r="GC64" i="17" s="1"/>
  <c r="EU461" i="17"/>
  <c r="FM461" i="17" s="1"/>
  <c r="FS461" i="17" s="1"/>
  <c r="FY461" i="17" s="1"/>
  <c r="EU443" i="17"/>
  <c r="FA443" i="17" s="1"/>
  <c r="EU245" i="17"/>
  <c r="FM245" i="17" s="1"/>
  <c r="FS245" i="17" s="1"/>
  <c r="FY245" i="17" s="1"/>
  <c r="EU227" i="17"/>
  <c r="FM227" i="17" s="1"/>
  <c r="FS227" i="17" s="1"/>
  <c r="FY227" i="17" s="1"/>
  <c r="EW76" i="17"/>
  <c r="FO76" i="17" s="1"/>
  <c r="FU76" i="17" s="1"/>
  <c r="GA76" i="17" s="1"/>
  <c r="EW387" i="17"/>
  <c r="FO387" i="17" s="1"/>
  <c r="FU387" i="17" s="1"/>
  <c r="GA387" i="17" s="1"/>
  <c r="EW375" i="17"/>
  <c r="FO375" i="17" s="1"/>
  <c r="FU375" i="17" s="1"/>
  <c r="GA375" i="17" s="1"/>
  <c r="EW351" i="17"/>
  <c r="FO351" i="17" s="1"/>
  <c r="FU351" i="17" s="1"/>
  <c r="GA351" i="17" s="1"/>
  <c r="EW339" i="17"/>
  <c r="FC339" i="17" s="1"/>
  <c r="EW327" i="17"/>
  <c r="FO327" i="17" s="1"/>
  <c r="FU327" i="17" s="1"/>
  <c r="GA327" i="17" s="1"/>
  <c r="EW303" i="17"/>
  <c r="FO303" i="17" s="1"/>
  <c r="FU303" i="17" s="1"/>
  <c r="GA303" i="17" s="1"/>
  <c r="EW291" i="17"/>
  <c r="FO291" i="17" s="1"/>
  <c r="FU291" i="17" s="1"/>
  <c r="GA291" i="17" s="1"/>
  <c r="EW255" i="17"/>
  <c r="FO255" i="17" s="1"/>
  <c r="FU255" i="17" s="1"/>
  <c r="GA255" i="17" s="1"/>
  <c r="EW231" i="17"/>
  <c r="FO231" i="17" s="1"/>
  <c r="FU231" i="17" s="1"/>
  <c r="GA231" i="17" s="1"/>
  <c r="EW219" i="17"/>
  <c r="FO219" i="17" s="1"/>
  <c r="FU219" i="17" s="1"/>
  <c r="GA219" i="17" s="1"/>
  <c r="EW207" i="17"/>
  <c r="FO207" i="17" s="1"/>
  <c r="FU207" i="17" s="1"/>
  <c r="GA207" i="17" s="1"/>
  <c r="EW183" i="17"/>
  <c r="FO183" i="17" s="1"/>
  <c r="FU183" i="17" s="1"/>
  <c r="GA183" i="17" s="1"/>
  <c r="EW171" i="17"/>
  <c r="FO171" i="17" s="1"/>
  <c r="FU171" i="17" s="1"/>
  <c r="GA171" i="17" s="1"/>
  <c r="EW159" i="17"/>
  <c r="FO159" i="17" s="1"/>
  <c r="FU159" i="17" s="1"/>
  <c r="GA159" i="17" s="1"/>
  <c r="EW147" i="17"/>
  <c r="FO147" i="17" s="1"/>
  <c r="FU147" i="17" s="1"/>
  <c r="GA147" i="17" s="1"/>
  <c r="EW135" i="17"/>
  <c r="FO135" i="17" s="1"/>
  <c r="FU135" i="17" s="1"/>
  <c r="GA135" i="17" s="1"/>
  <c r="EW123" i="17"/>
  <c r="FO123" i="17" s="1"/>
  <c r="FU123" i="17" s="1"/>
  <c r="GA123" i="17" s="1"/>
  <c r="EW111" i="17"/>
  <c r="FO111" i="17" s="1"/>
  <c r="FU111" i="17" s="1"/>
  <c r="GA111" i="17" s="1"/>
  <c r="EW99" i="17"/>
  <c r="FO99" i="17" s="1"/>
  <c r="FU99" i="17" s="1"/>
  <c r="GA99" i="17" s="1"/>
  <c r="EW87" i="17"/>
  <c r="FO87" i="17" s="1"/>
  <c r="FU87" i="17" s="1"/>
  <c r="GA87" i="17" s="1"/>
  <c r="EW75" i="17"/>
  <c r="FO75" i="17" s="1"/>
  <c r="FU75" i="17" s="1"/>
  <c r="GA75" i="17" s="1"/>
  <c r="EW63" i="17"/>
  <c r="FO63" i="17" s="1"/>
  <c r="FU63" i="17" s="1"/>
  <c r="GA63" i="17" s="1"/>
  <c r="EW51" i="17"/>
  <c r="FO51" i="17" s="1"/>
  <c r="FU51" i="17" s="1"/>
  <c r="GA51" i="17" s="1"/>
  <c r="EW39" i="17"/>
  <c r="FO39" i="17" s="1"/>
  <c r="FU39" i="17" s="1"/>
  <c r="GA39" i="17" s="1"/>
  <c r="ET496" i="17"/>
  <c r="FL496" i="17" s="1"/>
  <c r="FR496" i="17" s="1"/>
  <c r="FX496" i="17" s="1"/>
  <c r="HD395" i="17"/>
  <c r="HE395" i="17" s="1"/>
  <c r="GS458" i="17"/>
  <c r="EU391" i="17"/>
  <c r="FM391" i="17" s="1"/>
  <c r="FS391" i="17" s="1"/>
  <c r="FY391" i="17" s="1"/>
  <c r="EW102" i="17"/>
  <c r="FO102" i="17" s="1"/>
  <c r="FU102" i="17" s="1"/>
  <c r="GA102" i="17" s="1"/>
  <c r="EV422" i="17"/>
  <c r="FN422" i="17" s="1"/>
  <c r="FT422" i="17" s="1"/>
  <c r="FZ422" i="17" s="1"/>
  <c r="EV12" i="17"/>
  <c r="FN12" i="17" s="1"/>
  <c r="FT12" i="17" s="1"/>
  <c r="FZ12" i="17" s="1"/>
  <c r="EY454" i="17"/>
  <c r="FQ454" i="17" s="1"/>
  <c r="FW454" i="17" s="1"/>
  <c r="GC454" i="17" s="1"/>
  <c r="EU378" i="17"/>
  <c r="FM378" i="17" s="1"/>
  <c r="FS378" i="17" s="1"/>
  <c r="FY378" i="17" s="1"/>
  <c r="EY370" i="17"/>
  <c r="FQ370" i="17" s="1"/>
  <c r="FW370" i="17" s="1"/>
  <c r="GC370" i="17" s="1"/>
  <c r="EU360" i="17"/>
  <c r="FM360" i="17" s="1"/>
  <c r="FS360" i="17" s="1"/>
  <c r="FY360" i="17" s="1"/>
  <c r="EU282" i="17"/>
  <c r="FM282" i="17" s="1"/>
  <c r="FS282" i="17" s="1"/>
  <c r="FY282" i="17" s="1"/>
  <c r="ET486" i="17"/>
  <c r="FL486" i="17" s="1"/>
  <c r="FR486" i="17" s="1"/>
  <c r="FX486" i="17" s="1"/>
  <c r="EW460" i="17"/>
  <c r="FO460" i="17" s="1"/>
  <c r="FU460" i="17" s="1"/>
  <c r="GA460" i="17" s="1"/>
  <c r="EU215" i="17"/>
  <c r="FM215" i="17" s="1"/>
  <c r="FS215" i="17" s="1"/>
  <c r="FY215" i="17" s="1"/>
  <c r="EW166" i="17"/>
  <c r="FO166" i="17" s="1"/>
  <c r="FU166" i="17" s="1"/>
  <c r="GA166" i="17" s="1"/>
  <c r="EW94" i="17"/>
  <c r="FO94" i="17" s="1"/>
  <c r="FU94" i="17" s="1"/>
  <c r="GA94" i="17" s="1"/>
  <c r="EW52" i="17"/>
  <c r="FO52" i="17" s="1"/>
  <c r="FU52" i="17" s="1"/>
  <c r="GA52" i="17" s="1"/>
  <c r="EY374" i="17"/>
  <c r="FQ374" i="17" s="1"/>
  <c r="FW374" i="17" s="1"/>
  <c r="GC374" i="17" s="1"/>
  <c r="EY338" i="17"/>
  <c r="FQ338" i="17" s="1"/>
  <c r="FW338" i="17" s="1"/>
  <c r="GC338" i="17" s="1"/>
  <c r="EY326" i="17"/>
  <c r="FQ326" i="17" s="1"/>
  <c r="FW326" i="17" s="1"/>
  <c r="GC326" i="17" s="1"/>
  <c r="EY314" i="17"/>
  <c r="FQ314" i="17" s="1"/>
  <c r="FW314" i="17" s="1"/>
  <c r="GC314" i="17" s="1"/>
  <c r="EY302" i="17"/>
  <c r="FQ302" i="17" s="1"/>
  <c r="FW302" i="17" s="1"/>
  <c r="GC302" i="17" s="1"/>
  <c r="EY218" i="17"/>
  <c r="FQ218" i="17" s="1"/>
  <c r="FW218" i="17" s="1"/>
  <c r="GC218" i="17" s="1"/>
  <c r="EY206" i="17"/>
  <c r="FQ206" i="17" s="1"/>
  <c r="FW206" i="17" s="1"/>
  <c r="GC206" i="17" s="1"/>
  <c r="EY194" i="17"/>
  <c r="FQ194" i="17" s="1"/>
  <c r="FW194" i="17" s="1"/>
  <c r="GC194" i="17" s="1"/>
  <c r="EY182" i="17"/>
  <c r="FQ182" i="17" s="1"/>
  <c r="FW182" i="17" s="1"/>
  <c r="GC182" i="17" s="1"/>
  <c r="EY98" i="17"/>
  <c r="FQ98" i="17" s="1"/>
  <c r="FW98" i="17" s="1"/>
  <c r="GC98" i="17" s="1"/>
  <c r="EY62" i="17"/>
  <c r="FQ62" i="17" s="1"/>
  <c r="FW62" i="17" s="1"/>
  <c r="GC62" i="17" s="1"/>
  <c r="EY50" i="17"/>
  <c r="FQ50" i="17" s="1"/>
  <c r="FW50" i="17" s="1"/>
  <c r="GC50" i="17" s="1"/>
  <c r="EY38" i="17"/>
  <c r="FQ38" i="17" s="1"/>
  <c r="FW38" i="17" s="1"/>
  <c r="GC38" i="17" s="1"/>
  <c r="EV374" i="17"/>
  <c r="FN374" i="17" s="1"/>
  <c r="FT374" i="17" s="1"/>
  <c r="FZ374" i="17" s="1"/>
  <c r="EV230" i="17"/>
  <c r="FN230" i="17" s="1"/>
  <c r="FT230" i="17" s="1"/>
  <c r="FZ230" i="17" s="1"/>
  <c r="EX175" i="17"/>
  <c r="FP175" i="17" s="1"/>
  <c r="FV175" i="17" s="1"/>
  <c r="GB175" i="17" s="1"/>
  <c r="EV62" i="17"/>
  <c r="FN62" i="17" s="1"/>
  <c r="FT62" i="17" s="1"/>
  <c r="FZ62" i="17" s="1"/>
  <c r="EX66" i="17"/>
  <c r="FP66" i="17" s="1"/>
  <c r="FV66" i="17" s="1"/>
  <c r="GB66" i="17" s="1"/>
  <c r="EX476" i="17"/>
  <c r="FP476" i="17" s="1"/>
  <c r="FV476" i="17" s="1"/>
  <c r="GB476" i="17" s="1"/>
  <c r="EX464" i="17"/>
  <c r="FP464" i="17" s="1"/>
  <c r="FV464" i="17" s="1"/>
  <c r="GB464" i="17" s="1"/>
  <c r="EX452" i="17"/>
  <c r="FP452" i="17" s="1"/>
  <c r="FV452" i="17" s="1"/>
  <c r="GB452" i="17" s="1"/>
  <c r="EX428" i="17"/>
  <c r="FD428" i="17" s="1"/>
  <c r="EX416" i="17"/>
  <c r="FP416" i="17" s="1"/>
  <c r="FV416" i="17" s="1"/>
  <c r="GB416" i="17" s="1"/>
  <c r="EX404" i="17"/>
  <c r="FD404" i="17" s="1"/>
  <c r="EX392" i="17"/>
  <c r="FP392" i="17" s="1"/>
  <c r="FV392" i="17" s="1"/>
  <c r="GB392" i="17" s="1"/>
  <c r="EX380" i="17"/>
  <c r="FP380" i="17" s="1"/>
  <c r="FV380" i="17" s="1"/>
  <c r="GB380" i="17" s="1"/>
  <c r="EX368" i="17"/>
  <c r="FP368" i="17" s="1"/>
  <c r="FV368" i="17" s="1"/>
  <c r="GB368" i="17" s="1"/>
  <c r="EX356" i="17"/>
  <c r="FP356" i="17" s="1"/>
  <c r="FV356" i="17" s="1"/>
  <c r="GB356" i="17" s="1"/>
  <c r="EX344" i="17"/>
  <c r="FP344" i="17" s="1"/>
  <c r="FV344" i="17" s="1"/>
  <c r="GB344" i="17" s="1"/>
  <c r="EX332" i="17"/>
  <c r="FP332" i="17" s="1"/>
  <c r="FV332" i="17" s="1"/>
  <c r="GB332" i="17" s="1"/>
  <c r="EX320" i="17"/>
  <c r="FP320" i="17" s="1"/>
  <c r="FV320" i="17" s="1"/>
  <c r="GB320" i="17" s="1"/>
  <c r="EX308" i="17"/>
  <c r="FP308" i="17" s="1"/>
  <c r="FV308" i="17" s="1"/>
  <c r="GB308" i="17" s="1"/>
  <c r="EX296" i="17"/>
  <c r="FP296" i="17" s="1"/>
  <c r="FV296" i="17" s="1"/>
  <c r="GB296" i="17" s="1"/>
  <c r="EX284" i="17"/>
  <c r="FP284" i="17" s="1"/>
  <c r="FV284" i="17" s="1"/>
  <c r="GB284" i="17" s="1"/>
  <c r="EX272" i="17"/>
  <c r="FP272" i="17" s="1"/>
  <c r="FV272" i="17" s="1"/>
  <c r="GB272" i="17" s="1"/>
  <c r="EX260" i="17"/>
  <c r="FP260" i="17" s="1"/>
  <c r="FV260" i="17" s="1"/>
  <c r="GB260" i="17" s="1"/>
  <c r="EX248" i="17"/>
  <c r="FD248" i="17" s="1"/>
  <c r="EX236" i="17"/>
  <c r="FP236" i="17" s="1"/>
  <c r="FV236" i="17" s="1"/>
  <c r="GB236" i="17" s="1"/>
  <c r="EX200" i="17"/>
  <c r="FP200" i="17" s="1"/>
  <c r="FV200" i="17" s="1"/>
  <c r="GB200" i="17" s="1"/>
  <c r="EX188" i="17"/>
  <c r="FP188" i="17" s="1"/>
  <c r="FV188" i="17" s="1"/>
  <c r="GB188" i="17" s="1"/>
  <c r="EX176" i="17"/>
  <c r="FP176" i="17" s="1"/>
  <c r="FV176" i="17" s="1"/>
  <c r="GB176" i="17" s="1"/>
  <c r="EX164" i="17"/>
  <c r="FP164" i="17" s="1"/>
  <c r="FV164" i="17" s="1"/>
  <c r="GB164" i="17" s="1"/>
  <c r="EX152" i="17"/>
  <c r="FP152" i="17" s="1"/>
  <c r="FV152" i="17" s="1"/>
  <c r="GB152" i="17" s="1"/>
  <c r="EX128" i="17"/>
  <c r="FP128" i="17" s="1"/>
  <c r="FV128" i="17" s="1"/>
  <c r="GB128" i="17" s="1"/>
  <c r="EX116" i="17"/>
  <c r="FP116" i="17" s="1"/>
  <c r="FV116" i="17" s="1"/>
  <c r="GB116" i="17" s="1"/>
  <c r="EX104" i="17"/>
  <c r="FP104" i="17" s="1"/>
  <c r="FV104" i="17" s="1"/>
  <c r="GB104" i="17" s="1"/>
  <c r="EX92" i="17"/>
  <c r="FP92" i="17" s="1"/>
  <c r="FV92" i="17" s="1"/>
  <c r="GB92" i="17" s="1"/>
  <c r="EX80" i="17"/>
  <c r="FP80" i="17" s="1"/>
  <c r="FV80" i="17" s="1"/>
  <c r="GB80" i="17" s="1"/>
  <c r="EX56" i="17"/>
  <c r="FP56" i="17" s="1"/>
  <c r="FV56" i="17" s="1"/>
  <c r="GB56" i="17" s="1"/>
  <c r="EX44" i="17"/>
  <c r="FP44" i="17" s="1"/>
  <c r="FV44" i="17" s="1"/>
  <c r="GB44" i="17" s="1"/>
  <c r="EX32" i="17"/>
  <c r="FP32" i="17" s="1"/>
  <c r="FV32" i="17" s="1"/>
  <c r="GB32" i="17" s="1"/>
  <c r="EX20" i="17"/>
  <c r="FP20" i="17" s="1"/>
  <c r="FV20" i="17" s="1"/>
  <c r="GB20" i="17" s="1"/>
  <c r="EX8" i="17"/>
  <c r="FP8" i="17" s="1"/>
  <c r="FV8" i="17" s="1"/>
  <c r="GB8" i="17" s="1"/>
  <c r="EV416" i="17"/>
  <c r="FN416" i="17" s="1"/>
  <c r="FT416" i="17" s="1"/>
  <c r="FZ416" i="17" s="1"/>
  <c r="EV272" i="17"/>
  <c r="FN272" i="17" s="1"/>
  <c r="FT272" i="17" s="1"/>
  <c r="FZ272" i="17" s="1"/>
  <c r="EV152" i="17"/>
  <c r="FN152" i="17" s="1"/>
  <c r="FT152" i="17" s="1"/>
  <c r="FZ152" i="17" s="1"/>
  <c r="ET176" i="17"/>
  <c r="FL176" i="17" s="1"/>
  <c r="FR176" i="17" s="1"/>
  <c r="FX176" i="17" s="1"/>
  <c r="EX90" i="17"/>
  <c r="FP90" i="17" s="1"/>
  <c r="FV90" i="17" s="1"/>
  <c r="GB90" i="17" s="1"/>
  <c r="EW500" i="17"/>
  <c r="FO500" i="17" s="1"/>
  <c r="FU500" i="17" s="1"/>
  <c r="GA500" i="17" s="1"/>
  <c r="EU477" i="17"/>
  <c r="FM477" i="17" s="1"/>
  <c r="FS477" i="17" s="1"/>
  <c r="FY477" i="17" s="1"/>
  <c r="EU453" i="17"/>
  <c r="FM453" i="17" s="1"/>
  <c r="FS453" i="17" s="1"/>
  <c r="FY453" i="17" s="1"/>
  <c r="EU441" i="17"/>
  <c r="FM441" i="17" s="1"/>
  <c r="FS441" i="17" s="1"/>
  <c r="FY441" i="17" s="1"/>
  <c r="EU405" i="17"/>
  <c r="FM405" i="17" s="1"/>
  <c r="FS405" i="17" s="1"/>
  <c r="FY405" i="17" s="1"/>
  <c r="EU393" i="17"/>
  <c r="FM393" i="17" s="1"/>
  <c r="FS393" i="17" s="1"/>
  <c r="FY393" i="17" s="1"/>
  <c r="EU357" i="17"/>
  <c r="FM357" i="17" s="1"/>
  <c r="FS357" i="17" s="1"/>
  <c r="FY357" i="17" s="1"/>
  <c r="EU333" i="17"/>
  <c r="FM333" i="17" s="1"/>
  <c r="FS333" i="17" s="1"/>
  <c r="FY333" i="17" s="1"/>
  <c r="EY486" i="17"/>
  <c r="FQ486" i="17" s="1"/>
  <c r="FW486" i="17" s="1"/>
  <c r="GC486" i="17" s="1"/>
  <c r="GR447" i="17"/>
  <c r="GR50" i="17"/>
  <c r="GN129" i="17"/>
  <c r="GO433" i="17"/>
  <c r="GS223" i="17"/>
  <c r="GS426" i="17"/>
  <c r="GS360" i="17"/>
  <c r="GO288" i="17"/>
  <c r="GO252" i="17"/>
  <c r="GO216" i="17"/>
  <c r="GO371" i="17"/>
  <c r="GO353" i="17"/>
  <c r="GO335" i="17"/>
  <c r="GO299" i="17"/>
  <c r="GO281" i="17"/>
  <c r="GO263" i="17"/>
  <c r="GS227" i="17"/>
  <c r="GS209" i="17"/>
  <c r="GO191" i="17"/>
  <c r="GO155" i="17"/>
  <c r="GS137" i="17"/>
  <c r="GS119" i="17"/>
  <c r="GS434" i="17"/>
  <c r="GS338" i="17"/>
  <c r="GS266" i="17"/>
  <c r="GR129" i="17"/>
  <c r="GO295" i="17"/>
  <c r="GS157" i="17"/>
  <c r="GO462" i="17"/>
  <c r="GO426" i="17"/>
  <c r="GS288" i="17"/>
  <c r="GS216" i="17"/>
  <c r="GN414" i="17"/>
  <c r="GR163" i="17"/>
  <c r="GR105" i="17"/>
  <c r="GN98" i="17"/>
  <c r="GR8" i="17"/>
  <c r="GN92" i="17"/>
  <c r="EY426" i="17"/>
  <c r="FQ426" i="17" s="1"/>
  <c r="FW426" i="17" s="1"/>
  <c r="GC426" i="17" s="1"/>
  <c r="EY414" i="17"/>
  <c r="FQ414" i="17" s="1"/>
  <c r="FW414" i="17" s="1"/>
  <c r="GC414" i="17" s="1"/>
  <c r="EY402" i="17"/>
  <c r="FQ402" i="17" s="1"/>
  <c r="FW402" i="17" s="1"/>
  <c r="GC402" i="17" s="1"/>
  <c r="EY366" i="17"/>
  <c r="FQ366" i="17" s="1"/>
  <c r="FW366" i="17" s="1"/>
  <c r="GC366" i="17" s="1"/>
  <c r="EY342" i="17"/>
  <c r="FQ342" i="17" s="1"/>
  <c r="FW342" i="17" s="1"/>
  <c r="GC342" i="17" s="1"/>
  <c r="EY330" i="17"/>
  <c r="FQ330" i="17" s="1"/>
  <c r="FW330" i="17" s="1"/>
  <c r="GC330" i="17" s="1"/>
  <c r="EY306" i="17"/>
  <c r="FQ306" i="17" s="1"/>
  <c r="FW306" i="17" s="1"/>
  <c r="GC306" i="17" s="1"/>
  <c r="EY294" i="17"/>
  <c r="FQ294" i="17" s="1"/>
  <c r="FW294" i="17" s="1"/>
  <c r="GC294" i="17" s="1"/>
  <c r="EY222" i="17"/>
  <c r="FQ222" i="17" s="1"/>
  <c r="FW222" i="17" s="1"/>
  <c r="GC222" i="17" s="1"/>
  <c r="EY186" i="17"/>
  <c r="FQ186" i="17" s="1"/>
  <c r="FW186" i="17" s="1"/>
  <c r="GC186" i="17" s="1"/>
  <c r="EY174" i="17"/>
  <c r="FQ174" i="17" s="1"/>
  <c r="FW174" i="17" s="1"/>
  <c r="GC174" i="17" s="1"/>
  <c r="EY162" i="17"/>
  <c r="FQ162" i="17" s="1"/>
  <c r="FW162" i="17" s="1"/>
  <c r="GC162" i="17" s="1"/>
  <c r="EY138" i="17"/>
  <c r="FQ138" i="17" s="1"/>
  <c r="FW138" i="17" s="1"/>
  <c r="GC138" i="17" s="1"/>
  <c r="EY126" i="17"/>
  <c r="FQ126" i="17" s="1"/>
  <c r="FW126" i="17" s="1"/>
  <c r="GC126" i="17" s="1"/>
  <c r="EY114" i="17"/>
  <c r="FQ114" i="17" s="1"/>
  <c r="FW114" i="17" s="1"/>
  <c r="GC114" i="17" s="1"/>
  <c r="EY66" i="17"/>
  <c r="FQ66" i="17" s="1"/>
  <c r="FW66" i="17" s="1"/>
  <c r="GC66" i="17" s="1"/>
  <c r="EY54" i="17"/>
  <c r="FQ54" i="17" s="1"/>
  <c r="FW54" i="17" s="1"/>
  <c r="GC54" i="17" s="1"/>
  <c r="EY42" i="17"/>
  <c r="FQ42" i="17" s="1"/>
  <c r="FW42" i="17" s="1"/>
  <c r="GC42" i="17" s="1"/>
  <c r="EX486" i="17"/>
  <c r="FD486" i="17" s="1"/>
  <c r="EX474" i="17"/>
  <c r="FP474" i="17" s="1"/>
  <c r="FV474" i="17" s="1"/>
  <c r="GB474" i="17" s="1"/>
  <c r="EX342" i="17"/>
  <c r="FP342" i="17" s="1"/>
  <c r="FV342" i="17" s="1"/>
  <c r="GB342" i="17" s="1"/>
  <c r="EX306" i="17"/>
  <c r="FP306" i="17" s="1"/>
  <c r="FV306" i="17" s="1"/>
  <c r="GB306" i="17" s="1"/>
  <c r="EX294" i="17"/>
  <c r="FP294" i="17" s="1"/>
  <c r="FV294" i="17" s="1"/>
  <c r="GB294" i="17" s="1"/>
  <c r="EX258" i="17"/>
  <c r="FP258" i="17" s="1"/>
  <c r="FV258" i="17" s="1"/>
  <c r="GB258" i="17" s="1"/>
  <c r="EX222" i="17"/>
  <c r="FP222" i="17" s="1"/>
  <c r="FV222" i="17" s="1"/>
  <c r="GB222" i="17" s="1"/>
  <c r="EX96" i="17"/>
  <c r="FP96" i="17" s="1"/>
  <c r="FV96" i="17" s="1"/>
  <c r="GB96" i="17" s="1"/>
  <c r="GS482" i="17"/>
  <c r="GO434" i="17"/>
  <c r="GO362" i="17"/>
  <c r="GO122" i="17"/>
  <c r="GS427" i="17"/>
  <c r="GO409" i="17"/>
  <c r="GO473" i="17"/>
  <c r="GN127" i="17"/>
  <c r="GN105" i="17"/>
  <c r="GO469" i="17"/>
  <c r="GO385" i="17"/>
  <c r="GO361" i="17"/>
  <c r="GS337" i="17"/>
  <c r="GS289" i="17"/>
  <c r="GS265" i="17"/>
  <c r="GS217" i="17"/>
  <c r="GO384" i="17"/>
  <c r="GO312" i="17"/>
  <c r="GR385" i="17"/>
  <c r="GR475" i="17"/>
  <c r="GN271" i="17"/>
  <c r="GR40" i="17"/>
  <c r="GR91" i="17"/>
  <c r="GS500" i="17"/>
  <c r="GS428" i="17"/>
  <c r="GS356" i="17"/>
  <c r="GS332" i="17"/>
  <c r="GS284" i="17"/>
  <c r="GS260" i="17"/>
  <c r="GS188" i="17"/>
  <c r="GS164" i="17"/>
  <c r="GS469" i="17"/>
  <c r="GO445" i="17"/>
  <c r="GO313" i="17"/>
  <c r="GO289" i="17"/>
  <c r="GO217" i="17"/>
  <c r="GN140" i="17"/>
  <c r="GS450" i="17"/>
  <c r="GS384" i="17"/>
  <c r="GS312" i="17"/>
  <c r="GO240" i="17"/>
  <c r="GO210" i="17"/>
  <c r="GS150" i="17"/>
  <c r="GS126" i="17"/>
  <c r="GS25" i="17"/>
  <c r="GN104" i="17"/>
  <c r="GS84" i="17"/>
  <c r="GO500" i="17"/>
  <c r="GS116" i="17"/>
  <c r="GR141" i="17"/>
  <c r="GO403" i="17"/>
  <c r="GS193" i="17"/>
  <c r="GR140" i="17"/>
  <c r="GO486" i="17"/>
  <c r="GO450" i="17"/>
  <c r="GS240" i="17"/>
  <c r="GO150" i="17"/>
  <c r="GR457" i="17"/>
  <c r="GS74" i="17"/>
  <c r="GO50" i="17"/>
  <c r="GS109" i="17"/>
  <c r="GR106" i="17"/>
  <c r="GR104" i="17"/>
  <c r="GS36" i="17"/>
  <c r="GS18" i="17"/>
  <c r="EY379" i="17"/>
  <c r="FQ379" i="17" s="1"/>
  <c r="FW379" i="17" s="1"/>
  <c r="GC379" i="17" s="1"/>
  <c r="EY367" i="17"/>
  <c r="FQ367" i="17" s="1"/>
  <c r="FW367" i="17" s="1"/>
  <c r="GC367" i="17" s="1"/>
  <c r="EY355" i="17"/>
  <c r="FQ355" i="17" s="1"/>
  <c r="FW355" i="17" s="1"/>
  <c r="GC355" i="17" s="1"/>
  <c r="EY343" i="17"/>
  <c r="FQ343" i="17" s="1"/>
  <c r="FW343" i="17" s="1"/>
  <c r="GC343" i="17" s="1"/>
  <c r="EY319" i="17"/>
  <c r="FQ319" i="17" s="1"/>
  <c r="FW319" i="17" s="1"/>
  <c r="GC319" i="17" s="1"/>
  <c r="EY295" i="17"/>
  <c r="FQ295" i="17" s="1"/>
  <c r="FW295" i="17" s="1"/>
  <c r="GC295" i="17" s="1"/>
  <c r="EY271" i="17"/>
  <c r="FQ271" i="17" s="1"/>
  <c r="FW271" i="17" s="1"/>
  <c r="GC271" i="17" s="1"/>
  <c r="EY259" i="17"/>
  <c r="FQ259" i="17" s="1"/>
  <c r="FW259" i="17" s="1"/>
  <c r="GC259" i="17" s="1"/>
  <c r="EY247" i="17"/>
  <c r="FQ247" i="17" s="1"/>
  <c r="FW247" i="17" s="1"/>
  <c r="GC247" i="17" s="1"/>
  <c r="EY235" i="17"/>
  <c r="FQ235" i="17" s="1"/>
  <c r="FW235" i="17" s="1"/>
  <c r="GC235" i="17" s="1"/>
  <c r="EY223" i="17"/>
  <c r="FQ223" i="17" s="1"/>
  <c r="FW223" i="17" s="1"/>
  <c r="GC223" i="17" s="1"/>
  <c r="EY211" i="17"/>
  <c r="FQ211" i="17" s="1"/>
  <c r="FW211" i="17" s="1"/>
  <c r="GC211" i="17" s="1"/>
  <c r="EY199" i="17"/>
  <c r="FQ199" i="17" s="1"/>
  <c r="FW199" i="17" s="1"/>
  <c r="GC199" i="17" s="1"/>
  <c r="EY175" i="17"/>
  <c r="FQ175" i="17" s="1"/>
  <c r="FW175" i="17" s="1"/>
  <c r="GC175" i="17" s="1"/>
  <c r="EY163" i="17"/>
  <c r="FQ163" i="17" s="1"/>
  <c r="FW163" i="17" s="1"/>
  <c r="GC163" i="17" s="1"/>
  <c r="EY139" i="17"/>
  <c r="FQ139" i="17" s="1"/>
  <c r="FW139" i="17" s="1"/>
  <c r="GC139" i="17" s="1"/>
  <c r="EY127" i="17"/>
  <c r="FQ127" i="17" s="1"/>
  <c r="FW127" i="17" s="1"/>
  <c r="GC127" i="17" s="1"/>
  <c r="EY115" i="17"/>
  <c r="FQ115" i="17" s="1"/>
  <c r="FW115" i="17" s="1"/>
  <c r="GC115" i="17" s="1"/>
  <c r="EY103" i="17"/>
  <c r="FQ103" i="17" s="1"/>
  <c r="FW103" i="17" s="1"/>
  <c r="GC103" i="17" s="1"/>
  <c r="EY91" i="17"/>
  <c r="FQ91" i="17" s="1"/>
  <c r="FW91" i="17" s="1"/>
  <c r="GC91" i="17" s="1"/>
  <c r="EY79" i="17"/>
  <c r="FQ79" i="17" s="1"/>
  <c r="FW79" i="17" s="1"/>
  <c r="GC79" i="17" s="1"/>
  <c r="EY67" i="17"/>
  <c r="FQ67" i="17" s="1"/>
  <c r="FW67" i="17" s="1"/>
  <c r="GC67" i="17" s="1"/>
  <c r="EY43" i="17"/>
  <c r="FQ43" i="17" s="1"/>
  <c r="FW43" i="17" s="1"/>
  <c r="GC43" i="17" s="1"/>
  <c r="EY31" i="17"/>
  <c r="FQ31" i="17" s="1"/>
  <c r="FW31" i="17" s="1"/>
  <c r="GC31" i="17" s="1"/>
  <c r="EY7" i="17"/>
  <c r="FQ7" i="17" s="1"/>
  <c r="FW7" i="17" s="1"/>
  <c r="GC7" i="17" s="1"/>
  <c r="EX397" i="17"/>
  <c r="FD397" i="17" s="1"/>
  <c r="EX295" i="17"/>
  <c r="FP295" i="17" s="1"/>
  <c r="FV295" i="17" s="1"/>
  <c r="GB295" i="17" s="1"/>
  <c r="EX235" i="17"/>
  <c r="FP235" i="17" s="1"/>
  <c r="FV235" i="17" s="1"/>
  <c r="GB235" i="17" s="1"/>
  <c r="EV98" i="17"/>
  <c r="FN98" i="17" s="1"/>
  <c r="FT98" i="17" s="1"/>
  <c r="FZ98" i="17" s="1"/>
  <c r="EV32" i="17"/>
  <c r="FN32" i="17" s="1"/>
  <c r="FT32" i="17" s="1"/>
  <c r="FZ32" i="17" s="1"/>
  <c r="EX132" i="17"/>
  <c r="FP132" i="17" s="1"/>
  <c r="FV132" i="17" s="1"/>
  <c r="GB132" i="17" s="1"/>
  <c r="EU500" i="17"/>
  <c r="FM500" i="17" s="1"/>
  <c r="FS500" i="17" s="1"/>
  <c r="FY500" i="17" s="1"/>
  <c r="EY492" i="17"/>
  <c r="FQ492" i="17" s="1"/>
  <c r="FW492" i="17" s="1"/>
  <c r="GC492" i="17" s="1"/>
  <c r="EW481" i="17"/>
  <c r="FO481" i="17" s="1"/>
  <c r="FU481" i="17" s="1"/>
  <c r="GA481" i="17" s="1"/>
  <c r="EW469" i="17"/>
  <c r="FO469" i="17" s="1"/>
  <c r="FU469" i="17" s="1"/>
  <c r="GA469" i="17" s="1"/>
  <c r="EW457" i="17"/>
  <c r="FC457" i="17" s="1"/>
  <c r="EW445" i="17"/>
  <c r="FO445" i="17" s="1"/>
  <c r="FU445" i="17" s="1"/>
  <c r="GA445" i="17" s="1"/>
  <c r="EW421" i="17"/>
  <c r="FO421" i="17" s="1"/>
  <c r="FU421" i="17" s="1"/>
  <c r="GA421" i="17" s="1"/>
  <c r="EW397" i="17"/>
  <c r="FO397" i="17" s="1"/>
  <c r="FU397" i="17" s="1"/>
  <c r="GA397" i="17" s="1"/>
  <c r="EW385" i="17"/>
  <c r="FO385" i="17" s="1"/>
  <c r="FU385" i="17" s="1"/>
  <c r="GA385" i="17" s="1"/>
  <c r="EW373" i="17"/>
  <c r="FO373" i="17" s="1"/>
  <c r="FU373" i="17" s="1"/>
  <c r="GA373" i="17" s="1"/>
  <c r="EW361" i="17"/>
  <c r="FO361" i="17" s="1"/>
  <c r="FU361" i="17" s="1"/>
  <c r="GA361" i="17" s="1"/>
  <c r="EW349" i="17"/>
  <c r="FO349" i="17" s="1"/>
  <c r="FU349" i="17" s="1"/>
  <c r="GA349" i="17" s="1"/>
  <c r="EW337" i="17"/>
  <c r="FO337" i="17" s="1"/>
  <c r="FU337" i="17" s="1"/>
  <c r="GA337" i="17" s="1"/>
  <c r="EW325" i="17"/>
  <c r="FO325" i="17" s="1"/>
  <c r="FU325" i="17" s="1"/>
  <c r="GA325" i="17" s="1"/>
  <c r="EW313" i="17"/>
  <c r="FO313" i="17" s="1"/>
  <c r="FU313" i="17" s="1"/>
  <c r="GA313" i="17" s="1"/>
  <c r="EW301" i="17"/>
  <c r="FO301" i="17" s="1"/>
  <c r="FU301" i="17" s="1"/>
  <c r="GA301" i="17" s="1"/>
  <c r="EW289" i="17"/>
  <c r="FO289" i="17" s="1"/>
  <c r="FU289" i="17" s="1"/>
  <c r="GA289" i="17" s="1"/>
  <c r="EW277" i="17"/>
  <c r="FO277" i="17" s="1"/>
  <c r="FU277" i="17" s="1"/>
  <c r="GA277" i="17" s="1"/>
  <c r="EW265" i="17"/>
  <c r="FO265" i="17" s="1"/>
  <c r="FU265" i="17" s="1"/>
  <c r="GA265" i="17" s="1"/>
  <c r="EW253" i="17"/>
  <c r="FO253" i="17" s="1"/>
  <c r="FU253" i="17" s="1"/>
  <c r="GA253" i="17" s="1"/>
  <c r="EW241" i="17"/>
  <c r="FO241" i="17" s="1"/>
  <c r="FU241" i="17" s="1"/>
  <c r="GA241" i="17" s="1"/>
  <c r="EW229" i="17"/>
  <c r="FO229" i="17" s="1"/>
  <c r="FU229" i="17" s="1"/>
  <c r="GA229" i="17" s="1"/>
  <c r="EW217" i="17"/>
  <c r="FO217" i="17" s="1"/>
  <c r="FU217" i="17" s="1"/>
  <c r="GA217" i="17" s="1"/>
  <c r="EW205" i="17"/>
  <c r="FO205" i="17" s="1"/>
  <c r="FU205" i="17" s="1"/>
  <c r="GA205" i="17" s="1"/>
  <c r="EW193" i="17"/>
  <c r="FO193" i="17" s="1"/>
  <c r="FU193" i="17" s="1"/>
  <c r="GA193" i="17" s="1"/>
  <c r="EW181" i="17"/>
  <c r="FO181" i="17" s="1"/>
  <c r="FU181" i="17" s="1"/>
  <c r="GA181" i="17" s="1"/>
  <c r="EW157" i="17"/>
  <c r="FO157" i="17" s="1"/>
  <c r="FU157" i="17" s="1"/>
  <c r="GA157" i="17" s="1"/>
  <c r="EW145" i="17"/>
  <c r="FO145" i="17" s="1"/>
  <c r="FU145" i="17" s="1"/>
  <c r="GA145" i="17" s="1"/>
  <c r="EW121" i="17"/>
  <c r="FO121" i="17" s="1"/>
  <c r="FU121" i="17" s="1"/>
  <c r="GA121" i="17" s="1"/>
  <c r="EW109" i="17"/>
  <c r="FO109" i="17" s="1"/>
  <c r="FU109" i="17" s="1"/>
  <c r="GA109" i="17" s="1"/>
  <c r="EW97" i="17"/>
  <c r="FO97" i="17" s="1"/>
  <c r="FU97" i="17" s="1"/>
  <c r="GA97" i="17" s="1"/>
  <c r="EW85" i="17"/>
  <c r="FO85" i="17" s="1"/>
  <c r="FU85" i="17" s="1"/>
  <c r="GA85" i="17" s="1"/>
  <c r="EW61" i="17"/>
  <c r="FO61" i="17" s="1"/>
  <c r="FU61" i="17" s="1"/>
  <c r="GA61" i="17" s="1"/>
  <c r="EW49" i="17"/>
  <c r="FO49" i="17" s="1"/>
  <c r="FU49" i="17" s="1"/>
  <c r="GA49" i="17" s="1"/>
  <c r="EW25" i="17"/>
  <c r="FO25" i="17" s="1"/>
  <c r="FU25" i="17" s="1"/>
  <c r="GA25" i="17" s="1"/>
  <c r="EW13" i="17"/>
  <c r="FO13" i="17" s="1"/>
  <c r="FU13" i="17" s="1"/>
  <c r="GA13" i="17" s="1"/>
  <c r="EV499" i="17"/>
  <c r="FN499" i="17" s="1"/>
  <c r="FT499" i="17" s="1"/>
  <c r="FZ499" i="17" s="1"/>
  <c r="EX492" i="17"/>
  <c r="FP492" i="17" s="1"/>
  <c r="FV492" i="17" s="1"/>
  <c r="GB492" i="17" s="1"/>
  <c r="EX204" i="17"/>
  <c r="FP204" i="17" s="1"/>
  <c r="FV204" i="17" s="1"/>
  <c r="GB204" i="17" s="1"/>
  <c r="GS463" i="17"/>
  <c r="GR416" i="17"/>
  <c r="GO444" i="17"/>
  <c r="GR415" i="17"/>
  <c r="GO98" i="17"/>
  <c r="GS50" i="17"/>
  <c r="GS26" i="17"/>
  <c r="GS470" i="17"/>
  <c r="GS398" i="17"/>
  <c r="GS374" i="17"/>
  <c r="GS302" i="17"/>
  <c r="GO463" i="17"/>
  <c r="GO439" i="17"/>
  <c r="GO331" i="17"/>
  <c r="GO259" i="17"/>
  <c r="GN416" i="17"/>
  <c r="GS480" i="17"/>
  <c r="GS408" i="17"/>
  <c r="GS144" i="17"/>
  <c r="GR211" i="17"/>
  <c r="GO67" i="17"/>
  <c r="GS96" i="17"/>
  <c r="GR90" i="17"/>
  <c r="GO470" i="17"/>
  <c r="GO446" i="17"/>
  <c r="GO398" i="17"/>
  <c r="GO326" i="17"/>
  <c r="GO254" i="17"/>
  <c r="GS110" i="17"/>
  <c r="GS498" i="17"/>
  <c r="GS92" i="17"/>
  <c r="GS67" i="17"/>
  <c r="GO17" i="17"/>
  <c r="GN90" i="17"/>
  <c r="DU43" i="17"/>
  <c r="EU493" i="17"/>
  <c r="FM493" i="17" s="1"/>
  <c r="FS493" i="17" s="1"/>
  <c r="FY493" i="17" s="1"/>
  <c r="EY473" i="17"/>
  <c r="FQ473" i="17" s="1"/>
  <c r="FW473" i="17" s="1"/>
  <c r="GC473" i="17" s="1"/>
  <c r="EW444" i="17"/>
  <c r="FO444" i="17" s="1"/>
  <c r="FU444" i="17" s="1"/>
  <c r="GA444" i="17" s="1"/>
  <c r="EY335" i="17"/>
  <c r="FQ335" i="17" s="1"/>
  <c r="FW335" i="17" s="1"/>
  <c r="GC335" i="17" s="1"/>
  <c r="EU313" i="17"/>
  <c r="FM313" i="17" s="1"/>
  <c r="FS313" i="17" s="1"/>
  <c r="FY313" i="17" s="1"/>
  <c r="EU271" i="17"/>
  <c r="FM271" i="17" s="1"/>
  <c r="FS271" i="17" s="1"/>
  <c r="FY271" i="17" s="1"/>
  <c r="EY257" i="17"/>
  <c r="FQ257" i="17" s="1"/>
  <c r="FW257" i="17" s="1"/>
  <c r="GC257" i="17" s="1"/>
  <c r="EU217" i="17"/>
  <c r="FM217" i="17" s="1"/>
  <c r="FS217" i="17" s="1"/>
  <c r="FY217" i="17" s="1"/>
  <c r="EU139" i="17"/>
  <c r="FM139" i="17" s="1"/>
  <c r="FS139" i="17" s="1"/>
  <c r="FY139" i="17" s="1"/>
  <c r="EU73" i="17"/>
  <c r="FM73" i="17" s="1"/>
  <c r="FS73" i="17" s="1"/>
  <c r="FY73" i="17" s="1"/>
  <c r="EU67" i="17"/>
  <c r="FM67" i="17" s="1"/>
  <c r="FS67" i="17" s="1"/>
  <c r="FY67" i="17" s="1"/>
  <c r="EU31" i="17"/>
  <c r="FM31" i="17" s="1"/>
  <c r="FS31" i="17" s="1"/>
  <c r="FY31" i="17" s="1"/>
  <c r="EW24" i="17"/>
  <c r="FO24" i="17" s="1"/>
  <c r="FU24" i="17" s="1"/>
  <c r="GA24" i="17" s="1"/>
  <c r="ET261" i="17"/>
  <c r="FL261" i="17" s="1"/>
  <c r="FR261" i="17" s="1"/>
  <c r="FX261" i="17" s="1"/>
  <c r="ET45" i="17"/>
  <c r="FL45" i="17" s="1"/>
  <c r="FR45" i="17" s="1"/>
  <c r="FX45" i="17" s="1"/>
  <c r="EV55" i="17"/>
  <c r="FN55" i="17" s="1"/>
  <c r="FT55" i="17" s="1"/>
  <c r="FZ55" i="17" s="1"/>
  <c r="EX497" i="17"/>
  <c r="FP497" i="17" s="1"/>
  <c r="FV497" i="17" s="1"/>
  <c r="GB497" i="17" s="1"/>
  <c r="EX475" i="17"/>
  <c r="FP475" i="17" s="1"/>
  <c r="FV475" i="17" s="1"/>
  <c r="GB475" i="17" s="1"/>
  <c r="EV332" i="17"/>
  <c r="FN332" i="17" s="1"/>
  <c r="FT332" i="17" s="1"/>
  <c r="FZ332" i="17" s="1"/>
  <c r="ET231" i="17"/>
  <c r="FL231" i="17" s="1"/>
  <c r="FR231" i="17" s="1"/>
  <c r="FX231" i="17" s="1"/>
  <c r="EX151" i="17"/>
  <c r="FP151" i="17" s="1"/>
  <c r="FV151" i="17" s="1"/>
  <c r="GB151" i="17" s="1"/>
  <c r="EX67" i="17"/>
  <c r="FP67" i="17" s="1"/>
  <c r="FV67" i="17" s="1"/>
  <c r="GB67" i="17" s="1"/>
  <c r="EV175" i="17"/>
  <c r="FN175" i="17" s="1"/>
  <c r="FT175" i="17" s="1"/>
  <c r="FZ175" i="17" s="1"/>
  <c r="ET86" i="17"/>
  <c r="FL86" i="17" s="1"/>
  <c r="FR86" i="17" s="1"/>
  <c r="FX86" i="17" s="1"/>
  <c r="EX6" i="17"/>
  <c r="FP6" i="17" s="1"/>
  <c r="FV6" i="17" s="1"/>
  <c r="GB6" i="17" s="1"/>
  <c r="EW479" i="17"/>
  <c r="FO479" i="17" s="1"/>
  <c r="FU479" i="17" s="1"/>
  <c r="GA479" i="17" s="1"/>
  <c r="EW455" i="17"/>
  <c r="FO455" i="17" s="1"/>
  <c r="FU455" i="17" s="1"/>
  <c r="GA455" i="17" s="1"/>
  <c r="EY448" i="17"/>
  <c r="FQ448" i="17" s="1"/>
  <c r="FW448" i="17" s="1"/>
  <c r="GC448" i="17" s="1"/>
  <c r="EW317" i="17"/>
  <c r="FO317" i="17" s="1"/>
  <c r="FU317" i="17" s="1"/>
  <c r="GA317" i="17" s="1"/>
  <c r="EU300" i="17"/>
  <c r="FM300" i="17" s="1"/>
  <c r="FS300" i="17" s="1"/>
  <c r="FY300" i="17" s="1"/>
  <c r="EU276" i="17"/>
  <c r="FM276" i="17" s="1"/>
  <c r="FS276" i="17" s="1"/>
  <c r="FY276" i="17" s="1"/>
  <c r="EW269" i="17"/>
  <c r="FO269" i="17" s="1"/>
  <c r="FU269" i="17" s="1"/>
  <c r="GA269" i="17" s="1"/>
  <c r="EY262" i="17"/>
  <c r="FQ262" i="17" s="1"/>
  <c r="FW262" i="17" s="1"/>
  <c r="GC262" i="17" s="1"/>
  <c r="EU222" i="17"/>
  <c r="FM222" i="17" s="1"/>
  <c r="FS222" i="17" s="1"/>
  <c r="FY222" i="17" s="1"/>
  <c r="EY214" i="17"/>
  <c r="FQ214" i="17" s="1"/>
  <c r="FW214" i="17" s="1"/>
  <c r="GC214" i="17" s="1"/>
  <c r="ET474" i="17"/>
  <c r="FL474" i="17" s="1"/>
  <c r="FR474" i="17" s="1"/>
  <c r="FX474" i="17" s="1"/>
  <c r="ET462" i="17"/>
  <c r="FL462" i="17" s="1"/>
  <c r="FR462" i="17" s="1"/>
  <c r="FX462" i="17" s="1"/>
  <c r="EW364" i="17"/>
  <c r="FO364" i="17" s="1"/>
  <c r="FU364" i="17" s="1"/>
  <c r="GA364" i="17" s="1"/>
  <c r="EW346" i="17"/>
  <c r="FO346" i="17" s="1"/>
  <c r="FU346" i="17" s="1"/>
  <c r="GA346" i="17" s="1"/>
  <c r="GR496" i="17"/>
  <c r="GR495" i="17"/>
  <c r="GN242" i="17"/>
  <c r="GR242" i="17"/>
  <c r="GN241" i="17"/>
  <c r="GR241" i="17"/>
  <c r="GR492" i="17"/>
  <c r="GR493" i="17"/>
  <c r="GN493" i="17"/>
  <c r="GN32" i="17"/>
  <c r="GR32" i="17"/>
  <c r="GR33" i="17"/>
  <c r="GN33" i="17"/>
  <c r="GN35" i="17"/>
  <c r="GR35" i="17"/>
  <c r="GN34" i="17"/>
  <c r="GR34" i="17"/>
  <c r="GR36" i="17"/>
  <c r="GN36" i="17"/>
  <c r="GR39" i="17"/>
  <c r="GN37" i="17"/>
  <c r="GN39" i="17"/>
  <c r="GR37" i="17"/>
  <c r="GN460" i="17"/>
  <c r="GR459" i="17"/>
  <c r="GN459" i="17"/>
  <c r="GR357" i="17"/>
  <c r="GN357" i="17"/>
  <c r="GR356" i="17"/>
  <c r="GN356" i="17"/>
  <c r="GN355" i="17"/>
  <c r="GN354" i="17"/>
  <c r="GR355" i="17"/>
  <c r="GN228" i="17"/>
  <c r="GR229" i="17"/>
  <c r="GN227" i="17"/>
  <c r="GR43" i="17"/>
  <c r="GN44" i="17"/>
  <c r="GR44" i="17"/>
  <c r="EW210" i="17"/>
  <c r="FO210" i="17" s="1"/>
  <c r="FU210" i="17" s="1"/>
  <c r="GA210" i="17" s="1"/>
  <c r="EW125" i="17"/>
  <c r="FO125" i="17" s="1"/>
  <c r="FU125" i="17" s="1"/>
  <c r="GA125" i="17" s="1"/>
  <c r="GR238" i="17"/>
  <c r="GN237" i="17"/>
  <c r="GN404" i="17"/>
  <c r="GR404" i="17"/>
  <c r="GR402" i="17"/>
  <c r="GN403" i="17"/>
  <c r="GR403" i="17"/>
  <c r="DE314" i="17"/>
  <c r="DE170" i="17"/>
  <c r="EW498" i="17"/>
  <c r="FO498" i="17" s="1"/>
  <c r="FU498" i="17" s="1"/>
  <c r="GA498" i="17" s="1"/>
  <c r="EY485" i="17"/>
  <c r="FQ485" i="17" s="1"/>
  <c r="FW485" i="17" s="1"/>
  <c r="GC485" i="17" s="1"/>
  <c r="EW402" i="17"/>
  <c r="FO402" i="17" s="1"/>
  <c r="FU402" i="17" s="1"/>
  <c r="GA402" i="17" s="1"/>
  <c r="EY389" i="17"/>
  <c r="FQ389" i="17" s="1"/>
  <c r="FW389" i="17" s="1"/>
  <c r="GC389" i="17" s="1"/>
  <c r="EW228" i="17"/>
  <c r="FO228" i="17" s="1"/>
  <c r="FU228" i="17" s="1"/>
  <c r="GA228" i="17" s="1"/>
  <c r="EW222" i="17"/>
  <c r="FO222" i="17" s="1"/>
  <c r="FU222" i="17" s="1"/>
  <c r="GA222" i="17" s="1"/>
  <c r="EW138" i="17"/>
  <c r="FO138" i="17" s="1"/>
  <c r="FU138" i="17" s="1"/>
  <c r="GA138" i="17" s="1"/>
  <c r="EW108" i="17"/>
  <c r="FO108" i="17" s="1"/>
  <c r="FU108" i="17" s="1"/>
  <c r="GA108" i="17" s="1"/>
  <c r="EW66" i="17"/>
  <c r="FO66" i="17" s="1"/>
  <c r="FU66" i="17" s="1"/>
  <c r="GA66" i="17" s="1"/>
  <c r="EW36" i="17"/>
  <c r="FO36" i="17" s="1"/>
  <c r="FU36" i="17" s="1"/>
  <c r="GA36" i="17" s="1"/>
  <c r="EX445" i="17"/>
  <c r="FP445" i="17" s="1"/>
  <c r="FV445" i="17" s="1"/>
  <c r="GB445" i="17" s="1"/>
  <c r="EV386" i="17"/>
  <c r="FN386" i="17" s="1"/>
  <c r="FT386" i="17" s="1"/>
  <c r="FZ386" i="17" s="1"/>
  <c r="ET361" i="17"/>
  <c r="FL361" i="17" s="1"/>
  <c r="FR361" i="17" s="1"/>
  <c r="FX361" i="17" s="1"/>
  <c r="ET349" i="17"/>
  <c r="FL349" i="17" s="1"/>
  <c r="FR349" i="17" s="1"/>
  <c r="FX349" i="17" s="1"/>
  <c r="ET337" i="17"/>
  <c r="FL337" i="17" s="1"/>
  <c r="FR337" i="17" s="1"/>
  <c r="FX337" i="17" s="1"/>
  <c r="ET325" i="17"/>
  <c r="FL325" i="17" s="1"/>
  <c r="FR325" i="17" s="1"/>
  <c r="FX325" i="17" s="1"/>
  <c r="ET313" i="17"/>
  <c r="FL313" i="17" s="1"/>
  <c r="FR313" i="17" s="1"/>
  <c r="FX313" i="17" s="1"/>
  <c r="ET301" i="17"/>
  <c r="FL301" i="17" s="1"/>
  <c r="FR301" i="17" s="1"/>
  <c r="FX301" i="17" s="1"/>
  <c r="ET289" i="17"/>
  <c r="FL289" i="17" s="1"/>
  <c r="FR289" i="17" s="1"/>
  <c r="FX289" i="17" s="1"/>
  <c r="ET277" i="17"/>
  <c r="FL277" i="17" s="1"/>
  <c r="FR277" i="17" s="1"/>
  <c r="FX277" i="17" s="1"/>
  <c r="ET265" i="17"/>
  <c r="FL265" i="17" s="1"/>
  <c r="FR265" i="17" s="1"/>
  <c r="FX265" i="17" s="1"/>
  <c r="ET253" i="17"/>
  <c r="FL253" i="17" s="1"/>
  <c r="FR253" i="17" s="1"/>
  <c r="FX253" i="17" s="1"/>
  <c r="ET241" i="17"/>
  <c r="FL241" i="17" s="1"/>
  <c r="FR241" i="17" s="1"/>
  <c r="FX241" i="17" s="1"/>
  <c r="ET229" i="17"/>
  <c r="FL229" i="17" s="1"/>
  <c r="FR229" i="17" s="1"/>
  <c r="FX229" i="17" s="1"/>
  <c r="ET217" i="17"/>
  <c r="FL217" i="17" s="1"/>
  <c r="FR217" i="17" s="1"/>
  <c r="FX217" i="17" s="1"/>
  <c r="ET205" i="17"/>
  <c r="FL205" i="17" s="1"/>
  <c r="FR205" i="17" s="1"/>
  <c r="FX205" i="17" s="1"/>
  <c r="ET193" i="17"/>
  <c r="EZ193" i="17" s="1"/>
  <c r="ET181" i="17"/>
  <c r="FL181" i="17" s="1"/>
  <c r="FR181" i="17" s="1"/>
  <c r="FX181" i="17" s="1"/>
  <c r="ET169" i="17"/>
  <c r="FL169" i="17" s="1"/>
  <c r="FR169" i="17" s="1"/>
  <c r="FX169" i="17" s="1"/>
  <c r="ET157" i="17"/>
  <c r="FL157" i="17" s="1"/>
  <c r="FR157" i="17" s="1"/>
  <c r="FX157" i="17" s="1"/>
  <c r="ET145" i="17"/>
  <c r="FL145" i="17" s="1"/>
  <c r="FR145" i="17" s="1"/>
  <c r="FX145" i="17" s="1"/>
  <c r="ET133" i="17"/>
  <c r="FL133" i="17" s="1"/>
  <c r="FR133" i="17" s="1"/>
  <c r="FX133" i="17" s="1"/>
  <c r="ET121" i="17"/>
  <c r="FL121" i="17" s="1"/>
  <c r="FR121" i="17" s="1"/>
  <c r="FX121" i="17" s="1"/>
  <c r="ET109" i="17"/>
  <c r="FL109" i="17" s="1"/>
  <c r="FR109" i="17" s="1"/>
  <c r="FX109" i="17" s="1"/>
  <c r="ET97" i="17"/>
  <c r="FL97" i="17" s="1"/>
  <c r="FR97" i="17" s="1"/>
  <c r="FX97" i="17" s="1"/>
  <c r="ET85" i="17"/>
  <c r="FL85" i="17" s="1"/>
  <c r="FR85" i="17" s="1"/>
  <c r="FX85" i="17" s="1"/>
  <c r="ET73" i="17"/>
  <c r="FL73" i="17" s="1"/>
  <c r="FR73" i="17" s="1"/>
  <c r="FX73" i="17" s="1"/>
  <c r="ET61" i="17"/>
  <c r="FL61" i="17" s="1"/>
  <c r="FR61" i="17" s="1"/>
  <c r="FX61" i="17" s="1"/>
  <c r="ET49" i="17"/>
  <c r="FL49" i="17" s="1"/>
  <c r="FR49" i="17" s="1"/>
  <c r="FX49" i="17" s="1"/>
  <c r="ET37" i="17"/>
  <c r="FL37" i="17" s="1"/>
  <c r="FR37" i="17" s="1"/>
  <c r="FX37" i="17" s="1"/>
  <c r="ET25" i="17"/>
  <c r="FL25" i="17" s="1"/>
  <c r="FR25" i="17" s="1"/>
  <c r="FX25" i="17" s="1"/>
  <c r="ET13" i="17"/>
  <c r="FL13" i="17" s="1"/>
  <c r="FR13" i="17" s="1"/>
  <c r="FX13" i="17" s="1"/>
  <c r="EX469" i="17"/>
  <c r="FP469" i="17" s="1"/>
  <c r="FV469" i="17" s="1"/>
  <c r="GB469" i="17" s="1"/>
  <c r="EX325" i="17"/>
  <c r="FP325" i="17" s="1"/>
  <c r="FV325" i="17" s="1"/>
  <c r="GB325" i="17" s="1"/>
  <c r="EX84" i="17"/>
  <c r="FP84" i="17" s="1"/>
  <c r="FV84" i="17" s="1"/>
  <c r="GB84" i="17" s="1"/>
  <c r="EY400" i="17"/>
  <c r="FQ400" i="17" s="1"/>
  <c r="FW400" i="17" s="1"/>
  <c r="GC400" i="17" s="1"/>
  <c r="EU330" i="17"/>
  <c r="FM330" i="17" s="1"/>
  <c r="FS330" i="17" s="1"/>
  <c r="FY330" i="17" s="1"/>
  <c r="EW251" i="17"/>
  <c r="FO251" i="17" s="1"/>
  <c r="FU251" i="17" s="1"/>
  <c r="GA251" i="17" s="1"/>
  <c r="EY244" i="17"/>
  <c r="FQ244" i="17" s="1"/>
  <c r="FW244" i="17" s="1"/>
  <c r="GC244" i="17" s="1"/>
  <c r="EW221" i="17"/>
  <c r="FO221" i="17" s="1"/>
  <c r="FU221" i="17" s="1"/>
  <c r="GA221" i="17" s="1"/>
  <c r="EW88" i="17"/>
  <c r="FO88" i="17" s="1"/>
  <c r="FU88" i="17" s="1"/>
  <c r="GA88" i="17" s="1"/>
  <c r="EV94" i="17"/>
  <c r="FN94" i="17" s="1"/>
  <c r="FT94" i="17" s="1"/>
  <c r="FZ94" i="17" s="1"/>
  <c r="EV82" i="17"/>
  <c r="FN82" i="17" s="1"/>
  <c r="FT82" i="17" s="1"/>
  <c r="FZ82" i="17" s="1"/>
  <c r="EV70" i="17"/>
  <c r="FN70" i="17" s="1"/>
  <c r="FT70" i="17" s="1"/>
  <c r="FZ70" i="17" s="1"/>
  <c r="GO487" i="17"/>
  <c r="GR201" i="17"/>
  <c r="GN201" i="17"/>
  <c r="GR228" i="17"/>
  <c r="GN193" i="17"/>
  <c r="GR193" i="17"/>
  <c r="GO436" i="17"/>
  <c r="GN434" i="17"/>
  <c r="GR434" i="17"/>
  <c r="EU18" i="17"/>
  <c r="FM18" i="17" s="1"/>
  <c r="FS18" i="17" s="1"/>
  <c r="FY18" i="17" s="1"/>
  <c r="EV200" i="17"/>
  <c r="FN200" i="17" s="1"/>
  <c r="FT200" i="17" s="1"/>
  <c r="FZ200" i="17" s="1"/>
  <c r="EX85" i="17"/>
  <c r="FP85" i="17" s="1"/>
  <c r="FV85" i="17" s="1"/>
  <c r="GB85" i="17" s="1"/>
  <c r="EX144" i="17"/>
  <c r="FP144" i="17" s="1"/>
  <c r="FV144" i="17" s="1"/>
  <c r="GB144" i="17" s="1"/>
  <c r="EX496" i="17"/>
  <c r="FP496" i="17" s="1"/>
  <c r="FV496" i="17" s="1"/>
  <c r="GB496" i="17" s="1"/>
  <c r="EX484" i="17"/>
  <c r="FD484" i="17" s="1"/>
  <c r="EX472" i="17"/>
  <c r="FP472" i="17" s="1"/>
  <c r="FV472" i="17" s="1"/>
  <c r="GB472" i="17" s="1"/>
  <c r="EX460" i="17"/>
  <c r="FP460" i="17" s="1"/>
  <c r="FV460" i="17" s="1"/>
  <c r="GB460" i="17" s="1"/>
  <c r="EX448" i="17"/>
  <c r="FP448" i="17" s="1"/>
  <c r="FV448" i="17" s="1"/>
  <c r="GB448" i="17" s="1"/>
  <c r="EX436" i="17"/>
  <c r="FP436" i="17" s="1"/>
  <c r="FV436" i="17" s="1"/>
  <c r="GB436" i="17" s="1"/>
  <c r="EX424" i="17"/>
  <c r="FP424" i="17" s="1"/>
  <c r="FV424" i="17" s="1"/>
  <c r="GB424" i="17" s="1"/>
  <c r="EX412" i="17"/>
  <c r="FP412" i="17" s="1"/>
  <c r="FV412" i="17" s="1"/>
  <c r="GB412" i="17" s="1"/>
  <c r="EX400" i="17"/>
  <c r="FP400" i="17" s="1"/>
  <c r="FV400" i="17" s="1"/>
  <c r="GB400" i="17" s="1"/>
  <c r="EX388" i="17"/>
  <c r="FP388" i="17" s="1"/>
  <c r="FV388" i="17" s="1"/>
  <c r="GB388" i="17" s="1"/>
  <c r="EX376" i="17"/>
  <c r="FP376" i="17" s="1"/>
  <c r="FV376" i="17" s="1"/>
  <c r="GB376" i="17" s="1"/>
  <c r="EX364" i="17"/>
  <c r="FP364" i="17" s="1"/>
  <c r="FV364" i="17" s="1"/>
  <c r="GB364" i="17" s="1"/>
  <c r="EX352" i="17"/>
  <c r="FP352" i="17" s="1"/>
  <c r="FV352" i="17" s="1"/>
  <c r="GB352" i="17" s="1"/>
  <c r="EX340" i="17"/>
  <c r="FP340" i="17" s="1"/>
  <c r="FV340" i="17" s="1"/>
  <c r="GB340" i="17" s="1"/>
  <c r="EX328" i="17"/>
  <c r="FD328" i="17" s="1"/>
  <c r="EX316" i="17"/>
  <c r="FD316" i="17" s="1"/>
  <c r="EX304" i="17"/>
  <c r="FP304" i="17" s="1"/>
  <c r="FV304" i="17" s="1"/>
  <c r="GB304" i="17" s="1"/>
  <c r="EX292" i="17"/>
  <c r="FP292" i="17" s="1"/>
  <c r="FV292" i="17" s="1"/>
  <c r="GB292" i="17" s="1"/>
  <c r="EX280" i="17"/>
  <c r="FP280" i="17" s="1"/>
  <c r="FV280" i="17" s="1"/>
  <c r="GB280" i="17" s="1"/>
  <c r="EX268" i="17"/>
  <c r="FP268" i="17" s="1"/>
  <c r="FV268" i="17" s="1"/>
  <c r="GB268" i="17" s="1"/>
  <c r="EX256" i="17"/>
  <c r="FP256" i="17" s="1"/>
  <c r="FV256" i="17" s="1"/>
  <c r="GB256" i="17" s="1"/>
  <c r="EX244" i="17"/>
  <c r="FP244" i="17" s="1"/>
  <c r="FV244" i="17" s="1"/>
  <c r="GB244" i="17" s="1"/>
  <c r="EW136" i="17"/>
  <c r="FO136" i="17" s="1"/>
  <c r="FU136" i="17" s="1"/>
  <c r="GA136" i="17" s="1"/>
  <c r="EY117" i="17"/>
  <c r="FQ117" i="17" s="1"/>
  <c r="FW117" i="17" s="1"/>
  <c r="GC117" i="17" s="1"/>
  <c r="EW16" i="17"/>
  <c r="FO16" i="17" s="1"/>
  <c r="FU16" i="17" s="1"/>
  <c r="GA16" i="17" s="1"/>
  <c r="GR274" i="17"/>
  <c r="GR273" i="17"/>
  <c r="GN295" i="17"/>
  <c r="GR295" i="17"/>
  <c r="GR296" i="17"/>
  <c r="GN296" i="17"/>
  <c r="GN297" i="17"/>
  <c r="GN259" i="17"/>
  <c r="GR259" i="17"/>
  <c r="GN261" i="17"/>
  <c r="GN123" i="17"/>
  <c r="GR123" i="17"/>
  <c r="GG490" i="17"/>
  <c r="GH490" i="17" s="1"/>
  <c r="GQ490" i="17" s="1"/>
  <c r="GG489" i="17"/>
  <c r="GH489" i="17" s="1"/>
  <c r="GM489" i="17" s="1"/>
  <c r="GG495" i="17"/>
  <c r="GH495" i="17" s="1"/>
  <c r="GQ495" i="17" s="1"/>
  <c r="GG486" i="17"/>
  <c r="GH486" i="17" s="1"/>
  <c r="GQ486" i="17" s="1"/>
  <c r="EY497" i="17"/>
  <c r="FQ497" i="17" s="1"/>
  <c r="FW497" i="17" s="1"/>
  <c r="GC497" i="17" s="1"/>
  <c r="EU415" i="17"/>
  <c r="FM415" i="17" s="1"/>
  <c r="FS415" i="17" s="1"/>
  <c r="FY415" i="17" s="1"/>
  <c r="EW366" i="17"/>
  <c r="FO366" i="17" s="1"/>
  <c r="FU366" i="17" s="1"/>
  <c r="GA366" i="17" s="1"/>
  <c r="EW318" i="17"/>
  <c r="FO318" i="17" s="1"/>
  <c r="FU318" i="17" s="1"/>
  <c r="GA318" i="17" s="1"/>
  <c r="EY227" i="17"/>
  <c r="FQ227" i="17" s="1"/>
  <c r="FW227" i="17" s="1"/>
  <c r="GC227" i="17" s="1"/>
  <c r="EY221" i="17"/>
  <c r="FQ221" i="17" s="1"/>
  <c r="FW221" i="17" s="1"/>
  <c r="GC221" i="17" s="1"/>
  <c r="EU193" i="17"/>
  <c r="FA193" i="17" s="1"/>
  <c r="EU121" i="17"/>
  <c r="FM121" i="17" s="1"/>
  <c r="FS121" i="17" s="1"/>
  <c r="FY121" i="17" s="1"/>
  <c r="EV145" i="17"/>
  <c r="FN145" i="17" s="1"/>
  <c r="FT145" i="17" s="1"/>
  <c r="FZ145" i="17" s="1"/>
  <c r="EV396" i="17"/>
  <c r="FN396" i="17" s="1"/>
  <c r="FT396" i="17" s="1"/>
  <c r="FZ396" i="17" s="1"/>
  <c r="EV372" i="17"/>
  <c r="FN372" i="17" s="1"/>
  <c r="FT372" i="17" s="1"/>
  <c r="FZ372" i="17" s="1"/>
  <c r="EV348" i="17"/>
  <c r="FN348" i="17" s="1"/>
  <c r="FT348" i="17" s="1"/>
  <c r="FZ348" i="17" s="1"/>
  <c r="EV336" i="17"/>
  <c r="FN336" i="17" s="1"/>
  <c r="FT336" i="17" s="1"/>
  <c r="FZ336" i="17" s="1"/>
  <c r="EV168" i="17"/>
  <c r="FN168" i="17" s="1"/>
  <c r="FT168" i="17" s="1"/>
  <c r="FZ168" i="17" s="1"/>
  <c r="EV144" i="17"/>
  <c r="FN144" i="17" s="1"/>
  <c r="FT144" i="17" s="1"/>
  <c r="FZ144" i="17" s="1"/>
  <c r="EV84" i="17"/>
  <c r="FN84" i="17" s="1"/>
  <c r="FT84" i="17" s="1"/>
  <c r="FZ84" i="17" s="1"/>
  <c r="EV72" i="17"/>
  <c r="FN72" i="17" s="1"/>
  <c r="FT72" i="17" s="1"/>
  <c r="FZ72" i="17" s="1"/>
  <c r="EV60" i="17"/>
  <c r="FN60" i="17" s="1"/>
  <c r="FT60" i="17" s="1"/>
  <c r="FZ60" i="17" s="1"/>
  <c r="EV36" i="17"/>
  <c r="FN36" i="17" s="1"/>
  <c r="FT36" i="17" s="1"/>
  <c r="FZ36" i="17" s="1"/>
  <c r="EV24" i="17"/>
  <c r="FN24" i="17" s="1"/>
  <c r="FT24" i="17" s="1"/>
  <c r="FZ24" i="17" s="1"/>
  <c r="ET158" i="17"/>
  <c r="FL158" i="17" s="1"/>
  <c r="FR158" i="17" s="1"/>
  <c r="FX158" i="17" s="1"/>
  <c r="EW491" i="17"/>
  <c r="FO491" i="17" s="1"/>
  <c r="FU491" i="17" s="1"/>
  <c r="GA491" i="17" s="1"/>
  <c r="EY484" i="17"/>
  <c r="FQ484" i="17" s="1"/>
  <c r="FW484" i="17" s="1"/>
  <c r="GC484" i="17" s="1"/>
  <c r="EU414" i="17"/>
  <c r="FM414" i="17" s="1"/>
  <c r="FS414" i="17" s="1"/>
  <c r="FY414" i="17" s="1"/>
  <c r="EW329" i="17"/>
  <c r="FO329" i="17" s="1"/>
  <c r="FU329" i="17" s="1"/>
  <c r="GA329" i="17" s="1"/>
  <c r="EU258" i="17"/>
  <c r="FM258" i="17" s="1"/>
  <c r="FS258" i="17" s="1"/>
  <c r="FY258" i="17" s="1"/>
  <c r="EY250" i="17"/>
  <c r="FQ250" i="17" s="1"/>
  <c r="FW250" i="17" s="1"/>
  <c r="GC250" i="17" s="1"/>
  <c r="EU234" i="17"/>
  <c r="FM234" i="17" s="1"/>
  <c r="FS234" i="17" s="1"/>
  <c r="FY234" i="17" s="1"/>
  <c r="EU114" i="17"/>
  <c r="FM114" i="17" s="1"/>
  <c r="FS114" i="17" s="1"/>
  <c r="FY114" i="17" s="1"/>
  <c r="EU96" i="17"/>
  <c r="FM96" i="17" s="1"/>
  <c r="FS96" i="17" s="1"/>
  <c r="FY96" i="17" s="1"/>
  <c r="EY10" i="17"/>
  <c r="FQ10" i="17" s="1"/>
  <c r="FW10" i="17" s="1"/>
  <c r="GC10" i="17" s="1"/>
  <c r="GN85" i="17"/>
  <c r="GR85" i="17"/>
  <c r="GN84" i="17"/>
  <c r="GR84" i="17"/>
  <c r="DR71" i="17"/>
  <c r="GN495" i="17"/>
  <c r="GN391" i="17"/>
  <c r="GR391" i="17"/>
  <c r="GR354" i="17"/>
  <c r="HD467" i="17"/>
  <c r="HE467" i="17" s="1"/>
  <c r="HD449" i="17"/>
  <c r="HE449" i="17" s="1"/>
  <c r="HD438" i="17"/>
  <c r="HE438" i="17" s="1"/>
  <c r="GN43" i="17"/>
  <c r="EU421" i="17"/>
  <c r="FM421" i="17" s="1"/>
  <c r="FS421" i="17" s="1"/>
  <c r="FY421" i="17" s="1"/>
  <c r="EY407" i="17"/>
  <c r="FQ407" i="17" s="1"/>
  <c r="FW407" i="17" s="1"/>
  <c r="GC407" i="17" s="1"/>
  <c r="EW372" i="17"/>
  <c r="FO372" i="17" s="1"/>
  <c r="FU372" i="17" s="1"/>
  <c r="GA372" i="17" s="1"/>
  <c r="EY365" i="17"/>
  <c r="FQ365" i="17" s="1"/>
  <c r="FW365" i="17" s="1"/>
  <c r="GC365" i="17" s="1"/>
  <c r="EY317" i="17"/>
  <c r="FQ317" i="17" s="1"/>
  <c r="FW317" i="17" s="1"/>
  <c r="GC317" i="17" s="1"/>
  <c r="EU295" i="17"/>
  <c r="FM295" i="17" s="1"/>
  <c r="FS295" i="17" s="1"/>
  <c r="FY295" i="17" s="1"/>
  <c r="EW288" i="17"/>
  <c r="FC288" i="17" s="1"/>
  <c r="EY281" i="17"/>
  <c r="FQ281" i="17" s="1"/>
  <c r="FW281" i="17" s="1"/>
  <c r="GC281" i="17" s="1"/>
  <c r="EU253" i="17"/>
  <c r="FM253" i="17" s="1"/>
  <c r="FS253" i="17" s="1"/>
  <c r="FY253" i="17" s="1"/>
  <c r="EW192" i="17"/>
  <c r="FO192" i="17" s="1"/>
  <c r="FU192" i="17" s="1"/>
  <c r="GA192" i="17" s="1"/>
  <c r="EU127" i="17"/>
  <c r="FM127" i="17" s="1"/>
  <c r="FS127" i="17" s="1"/>
  <c r="FY127" i="17" s="1"/>
  <c r="EW120" i="17"/>
  <c r="FO120" i="17" s="1"/>
  <c r="FU120" i="17" s="1"/>
  <c r="GA120" i="17" s="1"/>
  <c r="EX491" i="17"/>
  <c r="FD491" i="17" s="1"/>
  <c r="EX479" i="17"/>
  <c r="FP479" i="17" s="1"/>
  <c r="FV479" i="17" s="1"/>
  <c r="GB479" i="17" s="1"/>
  <c r="EX467" i="17"/>
  <c r="FP467" i="17" s="1"/>
  <c r="FV467" i="17" s="1"/>
  <c r="GB467" i="17" s="1"/>
  <c r="EX455" i="17"/>
  <c r="FP455" i="17" s="1"/>
  <c r="FV455" i="17" s="1"/>
  <c r="GB455" i="17" s="1"/>
  <c r="EX443" i="17"/>
  <c r="FP443" i="17" s="1"/>
  <c r="FV443" i="17" s="1"/>
  <c r="GB443" i="17" s="1"/>
  <c r="EX431" i="17"/>
  <c r="FP431" i="17" s="1"/>
  <c r="FV431" i="17" s="1"/>
  <c r="GB431" i="17" s="1"/>
  <c r="EX419" i="17"/>
  <c r="FP419" i="17" s="1"/>
  <c r="FV419" i="17" s="1"/>
  <c r="GB419" i="17" s="1"/>
  <c r="EX407" i="17"/>
  <c r="FP407" i="17" s="1"/>
  <c r="FV407" i="17" s="1"/>
  <c r="GB407" i="17" s="1"/>
  <c r="EX395" i="17"/>
  <c r="FP395" i="17" s="1"/>
  <c r="FV395" i="17" s="1"/>
  <c r="GB395" i="17" s="1"/>
  <c r="EX383" i="17"/>
  <c r="FP383" i="17" s="1"/>
  <c r="FV383" i="17" s="1"/>
  <c r="GB383" i="17" s="1"/>
  <c r="EX371" i="17"/>
  <c r="FP371" i="17" s="1"/>
  <c r="FV371" i="17" s="1"/>
  <c r="GB371" i="17" s="1"/>
  <c r="EX359" i="17"/>
  <c r="FP359" i="17" s="1"/>
  <c r="FV359" i="17" s="1"/>
  <c r="GB359" i="17" s="1"/>
  <c r="EX347" i="17"/>
  <c r="FP347" i="17" s="1"/>
  <c r="FV347" i="17" s="1"/>
  <c r="GB347" i="17" s="1"/>
  <c r="EX335" i="17"/>
  <c r="FP335" i="17" s="1"/>
  <c r="FV335" i="17" s="1"/>
  <c r="GB335" i="17" s="1"/>
  <c r="EX323" i="17"/>
  <c r="FP323" i="17" s="1"/>
  <c r="FV323" i="17" s="1"/>
  <c r="GB323" i="17" s="1"/>
  <c r="EX167" i="17"/>
  <c r="FP167" i="17" s="1"/>
  <c r="FV167" i="17" s="1"/>
  <c r="GB167" i="17" s="1"/>
  <c r="EX155" i="17"/>
  <c r="FP155" i="17" s="1"/>
  <c r="FV155" i="17" s="1"/>
  <c r="GB155" i="17" s="1"/>
  <c r="EX95" i="17"/>
  <c r="FP95" i="17" s="1"/>
  <c r="FV95" i="17" s="1"/>
  <c r="GB95" i="17" s="1"/>
  <c r="EX47" i="17"/>
  <c r="FP47" i="17" s="1"/>
  <c r="FV47" i="17" s="1"/>
  <c r="GB47" i="17" s="1"/>
  <c r="EX11" i="17"/>
  <c r="FP11" i="17" s="1"/>
  <c r="FV11" i="17" s="1"/>
  <c r="GB11" i="17" s="1"/>
  <c r="EV452" i="17"/>
  <c r="FN452" i="17" s="1"/>
  <c r="FT452" i="17" s="1"/>
  <c r="FZ452" i="17" s="1"/>
  <c r="ET152" i="17"/>
  <c r="FL152" i="17" s="1"/>
  <c r="FR152" i="17" s="1"/>
  <c r="FX152" i="17" s="1"/>
  <c r="EY490" i="17"/>
  <c r="FQ490" i="17" s="1"/>
  <c r="FW490" i="17" s="1"/>
  <c r="GC490" i="17" s="1"/>
  <c r="EU474" i="17"/>
  <c r="FM474" i="17" s="1"/>
  <c r="FS474" i="17" s="1"/>
  <c r="FY474" i="17" s="1"/>
  <c r="EW443" i="17"/>
  <c r="FO443" i="17" s="1"/>
  <c r="FU443" i="17" s="1"/>
  <c r="GA443" i="17" s="1"/>
  <c r="EY436" i="17"/>
  <c r="FQ436" i="17" s="1"/>
  <c r="FW436" i="17" s="1"/>
  <c r="GC436" i="17" s="1"/>
  <c r="EW413" i="17"/>
  <c r="FC413" i="17" s="1"/>
  <c r="EY328" i="17"/>
  <c r="FQ328" i="17" s="1"/>
  <c r="FW328" i="17" s="1"/>
  <c r="GC328" i="17" s="1"/>
  <c r="EU288" i="17"/>
  <c r="FM288" i="17" s="1"/>
  <c r="FS288" i="17" s="1"/>
  <c r="FY288" i="17" s="1"/>
  <c r="EW257" i="17"/>
  <c r="FO257" i="17" s="1"/>
  <c r="FU257" i="17" s="1"/>
  <c r="GA257" i="17" s="1"/>
  <c r="EW191" i="17"/>
  <c r="FO191" i="17" s="1"/>
  <c r="FU191" i="17" s="1"/>
  <c r="GA191" i="17" s="1"/>
  <c r="EY166" i="17"/>
  <c r="FQ166" i="17" s="1"/>
  <c r="FW166" i="17" s="1"/>
  <c r="GC166" i="17" s="1"/>
  <c r="EW95" i="17"/>
  <c r="FO95" i="17" s="1"/>
  <c r="FU95" i="17" s="1"/>
  <c r="GA95" i="17" s="1"/>
  <c r="EY34" i="17"/>
  <c r="FQ34" i="17" s="1"/>
  <c r="FW34" i="17" s="1"/>
  <c r="GC34" i="17" s="1"/>
  <c r="ET480" i="17"/>
  <c r="FL480" i="17" s="1"/>
  <c r="FR480" i="17" s="1"/>
  <c r="FX480" i="17" s="1"/>
  <c r="ET456" i="17"/>
  <c r="FL456" i="17" s="1"/>
  <c r="FR456" i="17" s="1"/>
  <c r="FX456" i="17" s="1"/>
  <c r="GO128" i="17"/>
  <c r="EY461" i="17"/>
  <c r="FQ461" i="17" s="1"/>
  <c r="FW461" i="17" s="1"/>
  <c r="GC461" i="17" s="1"/>
  <c r="EW420" i="17"/>
  <c r="FO420" i="17" s="1"/>
  <c r="FU420" i="17" s="1"/>
  <c r="GA420" i="17" s="1"/>
  <c r="EY413" i="17"/>
  <c r="FQ413" i="17" s="1"/>
  <c r="FW413" i="17" s="1"/>
  <c r="GC413" i="17" s="1"/>
  <c r="EU337" i="17"/>
  <c r="FM337" i="17" s="1"/>
  <c r="FS337" i="17" s="1"/>
  <c r="FY337" i="17" s="1"/>
  <c r="EY323" i="17"/>
  <c r="FQ323" i="17" s="1"/>
  <c r="FW323" i="17" s="1"/>
  <c r="GC323" i="17" s="1"/>
  <c r="EW246" i="17"/>
  <c r="FO246" i="17" s="1"/>
  <c r="FU246" i="17" s="1"/>
  <c r="GA246" i="17" s="1"/>
  <c r="EU163" i="17"/>
  <c r="FM163" i="17" s="1"/>
  <c r="FS163" i="17" s="1"/>
  <c r="FY163" i="17" s="1"/>
  <c r="EW90" i="17"/>
  <c r="FO90" i="17" s="1"/>
  <c r="FU90" i="17" s="1"/>
  <c r="GA90" i="17" s="1"/>
  <c r="EU19" i="17"/>
  <c r="FM19" i="17" s="1"/>
  <c r="FS19" i="17" s="1"/>
  <c r="FY19" i="17" s="1"/>
  <c r="EX277" i="17"/>
  <c r="FD277" i="17" s="1"/>
  <c r="ET98" i="17"/>
  <c r="FL98" i="17" s="1"/>
  <c r="FR98" i="17" s="1"/>
  <c r="FX98" i="17" s="1"/>
  <c r="EX481" i="17"/>
  <c r="FP481" i="17" s="1"/>
  <c r="FV481" i="17" s="1"/>
  <c r="GB481" i="17" s="1"/>
  <c r="EV410" i="17"/>
  <c r="FN410" i="17" s="1"/>
  <c r="FT410" i="17" s="1"/>
  <c r="FZ410" i="17" s="1"/>
  <c r="EV260" i="17"/>
  <c r="FN260" i="17" s="1"/>
  <c r="FT260" i="17" s="1"/>
  <c r="FZ260" i="17" s="1"/>
  <c r="EX115" i="17"/>
  <c r="FP115" i="17" s="1"/>
  <c r="FV115" i="17" s="1"/>
  <c r="GB115" i="17" s="1"/>
  <c r="EX49" i="17"/>
  <c r="FP49" i="17" s="1"/>
  <c r="FV49" i="17" s="1"/>
  <c r="GB49" i="17" s="1"/>
  <c r="EV133" i="17"/>
  <c r="FN133" i="17" s="1"/>
  <c r="FT133" i="17" s="1"/>
  <c r="FZ133" i="17" s="1"/>
  <c r="ET62" i="17"/>
  <c r="FL62" i="17" s="1"/>
  <c r="FR62" i="17" s="1"/>
  <c r="FX62" i="17" s="1"/>
  <c r="EW497" i="17"/>
  <c r="FO497" i="17" s="1"/>
  <c r="FU497" i="17" s="1"/>
  <c r="GA497" i="17" s="1"/>
  <c r="EW335" i="17"/>
  <c r="FO335" i="17" s="1"/>
  <c r="FU335" i="17" s="1"/>
  <c r="GA335" i="17" s="1"/>
  <c r="EW311" i="17"/>
  <c r="FO311" i="17" s="1"/>
  <c r="FU311" i="17" s="1"/>
  <c r="GA311" i="17" s="1"/>
  <c r="EU120" i="17"/>
  <c r="FM120" i="17" s="1"/>
  <c r="FS120" i="17" s="1"/>
  <c r="FY120" i="17" s="1"/>
  <c r="EW23" i="17"/>
  <c r="FO23" i="17" s="1"/>
  <c r="FU23" i="17" s="1"/>
  <c r="GA23" i="17" s="1"/>
  <c r="EY16" i="17"/>
  <c r="FQ16" i="17" s="1"/>
  <c r="FW16" i="17" s="1"/>
  <c r="GC16" i="17" s="1"/>
  <c r="EV395" i="17"/>
  <c r="FN395" i="17" s="1"/>
  <c r="FT395" i="17" s="1"/>
  <c r="FZ395" i="17" s="1"/>
  <c r="EV371" i="17"/>
  <c r="FN371" i="17" s="1"/>
  <c r="FT371" i="17" s="1"/>
  <c r="FZ371" i="17" s="1"/>
  <c r="EV359" i="17"/>
  <c r="FN359" i="17" s="1"/>
  <c r="FT359" i="17" s="1"/>
  <c r="FZ359" i="17" s="1"/>
  <c r="EV347" i="17"/>
  <c r="FN347" i="17" s="1"/>
  <c r="FT347" i="17" s="1"/>
  <c r="FZ347" i="17" s="1"/>
  <c r="EV335" i="17"/>
  <c r="FN335" i="17" s="1"/>
  <c r="FT335" i="17" s="1"/>
  <c r="FZ335" i="17" s="1"/>
  <c r="EV323" i="17"/>
  <c r="FN323" i="17" s="1"/>
  <c r="FT323" i="17" s="1"/>
  <c r="FZ323" i="17" s="1"/>
  <c r="EV311" i="17"/>
  <c r="FN311" i="17" s="1"/>
  <c r="FT311" i="17" s="1"/>
  <c r="FZ311" i="17" s="1"/>
  <c r="EV299" i="17"/>
  <c r="FN299" i="17" s="1"/>
  <c r="FT299" i="17" s="1"/>
  <c r="FZ299" i="17" s="1"/>
  <c r="EV287" i="17"/>
  <c r="FN287" i="17" s="1"/>
  <c r="FT287" i="17" s="1"/>
  <c r="FZ287" i="17" s="1"/>
  <c r="EV275" i="17"/>
  <c r="FN275" i="17" s="1"/>
  <c r="FT275" i="17" s="1"/>
  <c r="FZ275" i="17" s="1"/>
  <c r="EV263" i="17"/>
  <c r="FN263" i="17" s="1"/>
  <c r="FT263" i="17" s="1"/>
  <c r="FZ263" i="17" s="1"/>
  <c r="EV251" i="17"/>
  <c r="FN251" i="17" s="1"/>
  <c r="FT251" i="17" s="1"/>
  <c r="FZ251" i="17" s="1"/>
  <c r="EV239" i="17"/>
  <c r="FN239" i="17" s="1"/>
  <c r="FT239" i="17" s="1"/>
  <c r="FZ239" i="17" s="1"/>
  <c r="EV227" i="17"/>
  <c r="FN227" i="17" s="1"/>
  <c r="FT227" i="17" s="1"/>
  <c r="FZ227" i="17" s="1"/>
  <c r="EV215" i="17"/>
  <c r="FN215" i="17" s="1"/>
  <c r="FT215" i="17" s="1"/>
  <c r="FZ215" i="17" s="1"/>
  <c r="EV203" i="17"/>
  <c r="FN203" i="17" s="1"/>
  <c r="FT203" i="17" s="1"/>
  <c r="FZ203" i="17" s="1"/>
  <c r="EV191" i="17"/>
  <c r="FN191" i="17" s="1"/>
  <c r="FT191" i="17" s="1"/>
  <c r="FZ191" i="17" s="1"/>
  <c r="EV179" i="17"/>
  <c r="FN179" i="17" s="1"/>
  <c r="FT179" i="17" s="1"/>
  <c r="FZ179" i="17" s="1"/>
  <c r="EV167" i="17"/>
  <c r="FN167" i="17" s="1"/>
  <c r="FT167" i="17" s="1"/>
  <c r="FZ167" i="17" s="1"/>
  <c r="EV155" i="17"/>
  <c r="FN155" i="17" s="1"/>
  <c r="FT155" i="17" s="1"/>
  <c r="FZ155" i="17" s="1"/>
  <c r="EU485" i="17"/>
  <c r="FM485" i="17" s="1"/>
  <c r="FS485" i="17" s="1"/>
  <c r="FY485" i="17" s="1"/>
  <c r="EU467" i="17"/>
  <c r="FM467" i="17" s="1"/>
  <c r="FS467" i="17" s="1"/>
  <c r="FY467" i="17" s="1"/>
  <c r="GS386" i="17"/>
  <c r="GS362" i="17"/>
  <c r="GS314" i="17"/>
  <c r="GO242" i="17"/>
  <c r="GO218" i="17"/>
  <c r="GS194" i="17"/>
  <c r="GN229" i="17"/>
  <c r="GN492" i="17"/>
  <c r="GO314" i="17"/>
  <c r="GO290" i="17"/>
  <c r="GS242" i="17"/>
  <c r="GN400" i="17"/>
  <c r="GR399" i="17"/>
  <c r="GN399" i="17"/>
  <c r="GO389" i="17"/>
  <c r="GO317" i="17"/>
  <c r="GO173" i="17"/>
  <c r="GG422" i="17"/>
  <c r="GH422" i="17" s="1"/>
  <c r="GM422" i="17" s="1"/>
  <c r="GG392" i="17"/>
  <c r="GH392" i="17" s="1"/>
  <c r="GQ392" i="17" s="1"/>
  <c r="HD485" i="17"/>
  <c r="HE485" i="17" s="1"/>
  <c r="GN56" i="17"/>
  <c r="GR56" i="17"/>
  <c r="GR57" i="17"/>
  <c r="GN55" i="17"/>
  <c r="GN57" i="17"/>
  <c r="GR55" i="17"/>
  <c r="CA409" i="17"/>
  <c r="CA448" i="17"/>
  <c r="EW474" i="17"/>
  <c r="FO474" i="17" s="1"/>
  <c r="FU474" i="17" s="1"/>
  <c r="GA474" i="17" s="1"/>
  <c r="EU343" i="17"/>
  <c r="FM343" i="17" s="1"/>
  <c r="FS343" i="17" s="1"/>
  <c r="FY343" i="17" s="1"/>
  <c r="EW336" i="17"/>
  <c r="FO336" i="17" s="1"/>
  <c r="FU336" i="17" s="1"/>
  <c r="GA336" i="17" s="1"/>
  <c r="EY245" i="17"/>
  <c r="FQ245" i="17" s="1"/>
  <c r="FW245" i="17" s="1"/>
  <c r="GC245" i="17" s="1"/>
  <c r="EW162" i="17"/>
  <c r="FO162" i="17" s="1"/>
  <c r="FU162" i="17" s="1"/>
  <c r="GA162" i="17" s="1"/>
  <c r="EW60" i="17"/>
  <c r="FO60" i="17" s="1"/>
  <c r="FU60" i="17" s="1"/>
  <c r="GA60" i="17" s="1"/>
  <c r="EW18" i="17"/>
  <c r="FO18" i="17" s="1"/>
  <c r="FU18" i="17" s="1"/>
  <c r="GA18" i="17" s="1"/>
  <c r="EV464" i="17"/>
  <c r="FN464" i="17" s="1"/>
  <c r="FT464" i="17" s="1"/>
  <c r="FZ464" i="17" s="1"/>
  <c r="EV266" i="17"/>
  <c r="FN266" i="17" s="1"/>
  <c r="FT266" i="17" s="1"/>
  <c r="FZ266" i="17" s="1"/>
  <c r="ET57" i="17"/>
  <c r="FL57" i="17" s="1"/>
  <c r="FR57" i="17" s="1"/>
  <c r="FX57" i="17" s="1"/>
  <c r="EV498" i="17"/>
  <c r="FN498" i="17" s="1"/>
  <c r="FT498" i="17" s="1"/>
  <c r="FZ498" i="17" s="1"/>
  <c r="ET477" i="17"/>
  <c r="FL477" i="17" s="1"/>
  <c r="FR477" i="17" s="1"/>
  <c r="FX477" i="17" s="1"/>
  <c r="ET369" i="17"/>
  <c r="FL369" i="17" s="1"/>
  <c r="FR369" i="17" s="1"/>
  <c r="FX369" i="17" s="1"/>
  <c r="EX157" i="17"/>
  <c r="FP157" i="17" s="1"/>
  <c r="FV157" i="17" s="1"/>
  <c r="GB157" i="17" s="1"/>
  <c r="ET111" i="17"/>
  <c r="FL111" i="17" s="1"/>
  <c r="FR111" i="17" s="1"/>
  <c r="FX111" i="17" s="1"/>
  <c r="EX25" i="17"/>
  <c r="FP25" i="17" s="1"/>
  <c r="FV25" i="17" s="1"/>
  <c r="GB25" i="17" s="1"/>
  <c r="EV49" i="17"/>
  <c r="FN49" i="17" s="1"/>
  <c r="FT49" i="17" s="1"/>
  <c r="FZ49" i="17" s="1"/>
  <c r="EY496" i="17"/>
  <c r="FQ496" i="17" s="1"/>
  <c r="FW496" i="17" s="1"/>
  <c r="GC496" i="17" s="1"/>
  <c r="EW419" i="17"/>
  <c r="FO419" i="17" s="1"/>
  <c r="FU419" i="17" s="1"/>
  <c r="GA419" i="17" s="1"/>
  <c r="EU396" i="17"/>
  <c r="FM396" i="17" s="1"/>
  <c r="FS396" i="17" s="1"/>
  <c r="FY396" i="17" s="1"/>
  <c r="EW365" i="17"/>
  <c r="FO365" i="17" s="1"/>
  <c r="FU365" i="17" s="1"/>
  <c r="GA365" i="17" s="1"/>
  <c r="EY334" i="17"/>
  <c r="FQ334" i="17" s="1"/>
  <c r="FW334" i="17" s="1"/>
  <c r="GC334" i="17" s="1"/>
  <c r="EU318" i="17"/>
  <c r="FM318" i="17" s="1"/>
  <c r="FS318" i="17" s="1"/>
  <c r="FY318" i="17" s="1"/>
  <c r="EU294" i="17"/>
  <c r="FM294" i="17" s="1"/>
  <c r="FS294" i="17" s="1"/>
  <c r="FY294" i="17" s="1"/>
  <c r="EU270" i="17"/>
  <c r="FM270" i="17" s="1"/>
  <c r="FS270" i="17" s="1"/>
  <c r="FY270" i="17" s="1"/>
  <c r="EW263" i="17"/>
  <c r="FC263" i="17" s="1"/>
  <c r="EY154" i="17"/>
  <c r="FQ154" i="17" s="1"/>
  <c r="FW154" i="17" s="1"/>
  <c r="GC154" i="17" s="1"/>
  <c r="EW119" i="17"/>
  <c r="FO119" i="17" s="1"/>
  <c r="FU119" i="17" s="1"/>
  <c r="GA119" i="17" s="1"/>
  <c r="EY76" i="17"/>
  <c r="FQ76" i="17" s="1"/>
  <c r="FW76" i="17" s="1"/>
  <c r="GC76" i="17" s="1"/>
  <c r="EY22" i="17"/>
  <c r="FQ22" i="17" s="1"/>
  <c r="FW22" i="17" s="1"/>
  <c r="GC22" i="17" s="1"/>
  <c r="EY153" i="17"/>
  <c r="FQ153" i="17" s="1"/>
  <c r="FW153" i="17" s="1"/>
  <c r="GC153" i="17" s="1"/>
  <c r="EW10" i="17"/>
  <c r="FO10" i="17" s="1"/>
  <c r="FU10" i="17" s="1"/>
  <c r="GA10" i="17" s="1"/>
  <c r="ET405" i="17"/>
  <c r="FL405" i="17" s="1"/>
  <c r="FR405" i="17" s="1"/>
  <c r="FX405" i="17" s="1"/>
  <c r="EX253" i="17"/>
  <c r="FP253" i="17" s="1"/>
  <c r="FV253" i="17" s="1"/>
  <c r="GB253" i="17" s="1"/>
  <c r="EV182" i="17"/>
  <c r="FN182" i="17" s="1"/>
  <c r="FT182" i="17" s="1"/>
  <c r="FZ182" i="17" s="1"/>
  <c r="ET117" i="17"/>
  <c r="FL117" i="17" s="1"/>
  <c r="FR117" i="17" s="1"/>
  <c r="FX117" i="17" s="1"/>
  <c r="EV127" i="17"/>
  <c r="FN127" i="17" s="1"/>
  <c r="FT127" i="17" s="1"/>
  <c r="FZ127" i="17" s="1"/>
  <c r="EX12" i="17"/>
  <c r="FP12" i="17" s="1"/>
  <c r="FV12" i="17" s="1"/>
  <c r="GB12" i="17" s="1"/>
  <c r="ET491" i="17"/>
  <c r="FL491" i="17" s="1"/>
  <c r="FR491" i="17" s="1"/>
  <c r="FX491" i="17" s="1"/>
  <c r="EX483" i="17"/>
  <c r="FD483" i="17" s="1"/>
  <c r="EX471" i="17"/>
  <c r="FP471" i="17" s="1"/>
  <c r="FV471" i="17" s="1"/>
  <c r="GB471" i="17" s="1"/>
  <c r="EX459" i="17"/>
  <c r="FP459" i="17" s="1"/>
  <c r="FV459" i="17" s="1"/>
  <c r="GB459" i="17" s="1"/>
  <c r="EX447" i="17"/>
  <c r="FP447" i="17" s="1"/>
  <c r="FV447" i="17" s="1"/>
  <c r="GB447" i="17" s="1"/>
  <c r="EX435" i="17"/>
  <c r="FP435" i="17" s="1"/>
  <c r="FV435" i="17" s="1"/>
  <c r="GB435" i="17" s="1"/>
  <c r="EX423" i="17"/>
  <c r="FP423" i="17" s="1"/>
  <c r="FV423" i="17" s="1"/>
  <c r="GB423" i="17" s="1"/>
  <c r="EX411" i="17"/>
  <c r="FP411" i="17" s="1"/>
  <c r="FV411" i="17" s="1"/>
  <c r="GB411" i="17" s="1"/>
  <c r="EX399" i="17"/>
  <c r="FP399" i="17" s="1"/>
  <c r="FV399" i="17" s="1"/>
  <c r="GB399" i="17" s="1"/>
  <c r="EX387" i="17"/>
  <c r="FP387" i="17" s="1"/>
  <c r="FV387" i="17" s="1"/>
  <c r="GB387" i="17" s="1"/>
  <c r="EX375" i="17"/>
  <c r="FP375" i="17" s="1"/>
  <c r="FV375" i="17" s="1"/>
  <c r="GB375" i="17" s="1"/>
  <c r="EX363" i="17"/>
  <c r="FP363" i="17" s="1"/>
  <c r="FV363" i="17" s="1"/>
  <c r="GB363" i="17" s="1"/>
  <c r="EX351" i="17"/>
  <c r="FP351" i="17" s="1"/>
  <c r="FV351" i="17" s="1"/>
  <c r="GB351" i="17" s="1"/>
  <c r="EX339" i="17"/>
  <c r="FP339" i="17" s="1"/>
  <c r="FV339" i="17" s="1"/>
  <c r="GB339" i="17" s="1"/>
  <c r="EX327" i="17"/>
  <c r="FP327" i="17" s="1"/>
  <c r="FV327" i="17" s="1"/>
  <c r="GB327" i="17" s="1"/>
  <c r="EX315" i="17"/>
  <c r="FD315" i="17" s="1"/>
  <c r="EX303" i="17"/>
  <c r="FP303" i="17" s="1"/>
  <c r="FV303" i="17" s="1"/>
  <c r="GB303" i="17" s="1"/>
  <c r="EX291" i="17"/>
  <c r="FP291" i="17" s="1"/>
  <c r="FV291" i="17" s="1"/>
  <c r="GB291" i="17" s="1"/>
  <c r="EX279" i="17"/>
  <c r="FP279" i="17" s="1"/>
  <c r="FV279" i="17" s="1"/>
  <c r="GB279" i="17" s="1"/>
  <c r="EX267" i="17"/>
  <c r="FP267" i="17" s="1"/>
  <c r="FV267" i="17" s="1"/>
  <c r="GB267" i="17" s="1"/>
  <c r="EX255" i="17"/>
  <c r="FD255" i="17" s="1"/>
  <c r="EX243" i="17"/>
  <c r="FP243" i="17" s="1"/>
  <c r="FV243" i="17" s="1"/>
  <c r="GB243" i="17" s="1"/>
  <c r="EX231" i="17"/>
  <c r="FP231" i="17" s="1"/>
  <c r="FV231" i="17" s="1"/>
  <c r="GB231" i="17" s="1"/>
  <c r="EX219" i="17"/>
  <c r="FP219" i="17" s="1"/>
  <c r="FV219" i="17" s="1"/>
  <c r="GB219" i="17" s="1"/>
  <c r="EX207" i="17"/>
  <c r="FP207" i="17" s="1"/>
  <c r="FV207" i="17" s="1"/>
  <c r="GB207" i="17" s="1"/>
  <c r="EX195" i="17"/>
  <c r="FP195" i="17" s="1"/>
  <c r="FV195" i="17" s="1"/>
  <c r="GB195" i="17" s="1"/>
  <c r="EX183" i="17"/>
  <c r="FP183" i="17" s="1"/>
  <c r="FV183" i="17" s="1"/>
  <c r="GB183" i="17" s="1"/>
  <c r="EX171" i="17"/>
  <c r="FP171" i="17" s="1"/>
  <c r="FV171" i="17" s="1"/>
  <c r="GB171" i="17" s="1"/>
  <c r="EX159" i="17"/>
  <c r="FP159" i="17" s="1"/>
  <c r="FV159" i="17" s="1"/>
  <c r="GB159" i="17" s="1"/>
  <c r="EX123" i="17"/>
  <c r="FP123" i="17" s="1"/>
  <c r="FV123" i="17" s="1"/>
  <c r="GB123" i="17" s="1"/>
  <c r="EX111" i="17"/>
  <c r="FP111" i="17" s="1"/>
  <c r="FV111" i="17" s="1"/>
  <c r="GB111" i="17" s="1"/>
  <c r="EX99" i="17"/>
  <c r="FP99" i="17" s="1"/>
  <c r="FV99" i="17" s="1"/>
  <c r="GB99" i="17" s="1"/>
  <c r="EX63" i="17"/>
  <c r="FP63" i="17" s="1"/>
  <c r="FV63" i="17" s="1"/>
  <c r="GB63" i="17" s="1"/>
  <c r="EX51" i="17"/>
  <c r="FP51" i="17" s="1"/>
  <c r="FV51" i="17" s="1"/>
  <c r="GB51" i="17" s="1"/>
  <c r="EX27" i="17"/>
  <c r="FP27" i="17" s="1"/>
  <c r="FV27" i="17" s="1"/>
  <c r="GB27" i="17" s="1"/>
  <c r="EX15" i="17"/>
  <c r="FP15" i="17" s="1"/>
  <c r="FV15" i="17" s="1"/>
  <c r="GB15" i="17" s="1"/>
  <c r="ET33" i="17"/>
  <c r="FL33" i="17" s="1"/>
  <c r="FR33" i="17" s="1"/>
  <c r="FX33" i="17" s="1"/>
  <c r="EU466" i="17"/>
  <c r="FM466" i="17" s="1"/>
  <c r="FS466" i="17" s="1"/>
  <c r="FY466" i="17" s="1"/>
  <c r="EU454" i="17"/>
  <c r="FM454" i="17" s="1"/>
  <c r="FS454" i="17" s="1"/>
  <c r="FY454" i="17" s="1"/>
  <c r="EU442" i="17"/>
  <c r="FA442" i="17" s="1"/>
  <c r="EU430" i="17"/>
  <c r="FM430" i="17" s="1"/>
  <c r="FS430" i="17" s="1"/>
  <c r="FY430" i="17" s="1"/>
  <c r="EU418" i="17"/>
  <c r="FM418" i="17" s="1"/>
  <c r="FS418" i="17" s="1"/>
  <c r="FY418" i="17" s="1"/>
  <c r="EU406" i="17"/>
  <c r="FM406" i="17" s="1"/>
  <c r="FS406" i="17" s="1"/>
  <c r="FY406" i="17" s="1"/>
  <c r="GN430" i="17"/>
  <c r="GR429" i="17"/>
  <c r="GN429" i="17"/>
  <c r="EW438" i="17"/>
  <c r="FO438" i="17" s="1"/>
  <c r="FU438" i="17" s="1"/>
  <c r="GA438" i="17" s="1"/>
  <c r="EU307" i="17"/>
  <c r="FM307" i="17" s="1"/>
  <c r="FS307" i="17" s="1"/>
  <c r="FY307" i="17" s="1"/>
  <c r="EW300" i="17"/>
  <c r="FC300" i="17" s="1"/>
  <c r="EY251" i="17"/>
  <c r="FQ251" i="17" s="1"/>
  <c r="FW251" i="17" s="1"/>
  <c r="GC251" i="17" s="1"/>
  <c r="EU211" i="17"/>
  <c r="FM211" i="17" s="1"/>
  <c r="FS211" i="17" s="1"/>
  <c r="FY211" i="17" s="1"/>
  <c r="EW204" i="17"/>
  <c r="FO204" i="17" s="1"/>
  <c r="FU204" i="17" s="1"/>
  <c r="GA204" i="17" s="1"/>
  <c r="EU175" i="17"/>
  <c r="FM175" i="17" s="1"/>
  <c r="FS175" i="17" s="1"/>
  <c r="FY175" i="17" s="1"/>
  <c r="EW132" i="17"/>
  <c r="FO132" i="17" s="1"/>
  <c r="FU132" i="17" s="1"/>
  <c r="GA132" i="17" s="1"/>
  <c r="EW96" i="17"/>
  <c r="FO96" i="17" s="1"/>
  <c r="FU96" i="17" s="1"/>
  <c r="GA96" i="17" s="1"/>
  <c r="EY472" i="17"/>
  <c r="FQ472" i="17" s="1"/>
  <c r="FW472" i="17" s="1"/>
  <c r="GC472" i="17" s="1"/>
  <c r="EU426" i="17"/>
  <c r="FM426" i="17" s="1"/>
  <c r="FS426" i="17" s="1"/>
  <c r="FY426" i="17" s="1"/>
  <c r="EW341" i="17"/>
  <c r="FO341" i="17" s="1"/>
  <c r="FU341" i="17" s="1"/>
  <c r="GA341" i="17" s="1"/>
  <c r="EY286" i="17"/>
  <c r="FQ286" i="17" s="1"/>
  <c r="FW286" i="17" s="1"/>
  <c r="GC286" i="17" s="1"/>
  <c r="EY172" i="17"/>
  <c r="FQ172" i="17" s="1"/>
  <c r="FW172" i="17" s="1"/>
  <c r="GC172" i="17" s="1"/>
  <c r="EY136" i="17"/>
  <c r="FQ136" i="17" s="1"/>
  <c r="FW136" i="17" s="1"/>
  <c r="GC136" i="17" s="1"/>
  <c r="EU126" i="17"/>
  <c r="FM126" i="17" s="1"/>
  <c r="FS126" i="17" s="1"/>
  <c r="FY126" i="17" s="1"/>
  <c r="EW47" i="17"/>
  <c r="FO47" i="17" s="1"/>
  <c r="FU47" i="17" s="1"/>
  <c r="GA47" i="17" s="1"/>
  <c r="EY40" i="17"/>
  <c r="FQ40" i="17" s="1"/>
  <c r="FW40" i="17" s="1"/>
  <c r="GC40" i="17" s="1"/>
  <c r="EX211" i="17"/>
  <c r="FP211" i="17" s="1"/>
  <c r="FV211" i="17" s="1"/>
  <c r="GB211" i="17" s="1"/>
  <c r="EX169" i="17"/>
  <c r="FP169" i="17" s="1"/>
  <c r="FV169" i="17" s="1"/>
  <c r="GB169" i="17" s="1"/>
  <c r="EV157" i="17"/>
  <c r="FN157" i="17" s="1"/>
  <c r="FT157" i="17" s="1"/>
  <c r="FZ157" i="17" s="1"/>
  <c r="ET498" i="17"/>
  <c r="FL498" i="17" s="1"/>
  <c r="FR498" i="17" s="1"/>
  <c r="FX498" i="17" s="1"/>
  <c r="ET412" i="17"/>
  <c r="FL412" i="17" s="1"/>
  <c r="FR412" i="17" s="1"/>
  <c r="FX412" i="17" s="1"/>
  <c r="ET400" i="17"/>
  <c r="FL400" i="17" s="1"/>
  <c r="FR400" i="17" s="1"/>
  <c r="FX400" i="17" s="1"/>
  <c r="ET388" i="17"/>
  <c r="FL388" i="17" s="1"/>
  <c r="FR388" i="17" s="1"/>
  <c r="FX388" i="17" s="1"/>
  <c r="ET411" i="17"/>
  <c r="FL411" i="17" s="1"/>
  <c r="FR411" i="17" s="1"/>
  <c r="FX411" i="17" s="1"/>
  <c r="GN393" i="17"/>
  <c r="GN49" i="17"/>
  <c r="EV143" i="17"/>
  <c r="FN143" i="17" s="1"/>
  <c r="FT143" i="17" s="1"/>
  <c r="FZ143" i="17" s="1"/>
  <c r="EV131" i="17"/>
  <c r="FN131" i="17" s="1"/>
  <c r="FT131" i="17" s="1"/>
  <c r="FZ131" i="17" s="1"/>
  <c r="EV119" i="17"/>
  <c r="FN119" i="17" s="1"/>
  <c r="FT119" i="17" s="1"/>
  <c r="FZ119" i="17" s="1"/>
  <c r="EV107" i="17"/>
  <c r="FN107" i="17" s="1"/>
  <c r="FT107" i="17" s="1"/>
  <c r="FZ107" i="17" s="1"/>
  <c r="EV95" i="17"/>
  <c r="FN95" i="17" s="1"/>
  <c r="FT95" i="17" s="1"/>
  <c r="FZ95" i="17" s="1"/>
  <c r="EV83" i="17"/>
  <c r="FN83" i="17" s="1"/>
  <c r="FT83" i="17" s="1"/>
  <c r="FZ83" i="17" s="1"/>
  <c r="EV71" i="17"/>
  <c r="FN71" i="17" s="1"/>
  <c r="FT71" i="17" s="1"/>
  <c r="FZ71" i="17" s="1"/>
  <c r="EV59" i="17"/>
  <c r="FN59" i="17" s="1"/>
  <c r="FT59" i="17" s="1"/>
  <c r="FZ59" i="17" s="1"/>
  <c r="EV47" i="17"/>
  <c r="FN47" i="17" s="1"/>
  <c r="FT47" i="17" s="1"/>
  <c r="FZ47" i="17" s="1"/>
  <c r="EV35" i="17"/>
  <c r="FN35" i="17" s="1"/>
  <c r="FT35" i="17" s="1"/>
  <c r="FZ35" i="17" s="1"/>
  <c r="EV23" i="17"/>
  <c r="FN23" i="17" s="1"/>
  <c r="FT23" i="17" s="1"/>
  <c r="FZ23" i="17" s="1"/>
  <c r="EV11" i="17"/>
  <c r="FN11" i="17" s="1"/>
  <c r="FT11" i="17" s="1"/>
  <c r="FZ11" i="17" s="1"/>
  <c r="EX421" i="17"/>
  <c r="FP421" i="17" s="1"/>
  <c r="FV421" i="17" s="1"/>
  <c r="GB421" i="17" s="1"/>
  <c r="EX367" i="17"/>
  <c r="FP367" i="17" s="1"/>
  <c r="FV367" i="17" s="1"/>
  <c r="GB367" i="17" s="1"/>
  <c r="EV242" i="17"/>
  <c r="FN242" i="17" s="1"/>
  <c r="FT242" i="17" s="1"/>
  <c r="FZ242" i="17" s="1"/>
  <c r="EV134" i="17"/>
  <c r="FN134" i="17" s="1"/>
  <c r="FT134" i="17" s="1"/>
  <c r="FZ134" i="17" s="1"/>
  <c r="EX13" i="17"/>
  <c r="FP13" i="17" s="1"/>
  <c r="FV13" i="17" s="1"/>
  <c r="GB13" i="17" s="1"/>
  <c r="EX54" i="17"/>
  <c r="FP54" i="17" s="1"/>
  <c r="FV54" i="17" s="1"/>
  <c r="GB54" i="17" s="1"/>
  <c r="EW172" i="17"/>
  <c r="FO172" i="17" s="1"/>
  <c r="FU172" i="17" s="1"/>
  <c r="GA172" i="17" s="1"/>
  <c r="EY57" i="17"/>
  <c r="FQ57" i="17" s="1"/>
  <c r="FW57" i="17" s="1"/>
  <c r="GC57" i="17" s="1"/>
  <c r="EY9" i="17"/>
  <c r="FQ9" i="17" s="1"/>
  <c r="FW9" i="17" s="1"/>
  <c r="GC9" i="17" s="1"/>
  <c r="ET191" i="17"/>
  <c r="FL191" i="17" s="1"/>
  <c r="FR191" i="17" s="1"/>
  <c r="FX191" i="17" s="1"/>
  <c r="EW393" i="17"/>
  <c r="FO393" i="17" s="1"/>
  <c r="FU393" i="17" s="1"/>
  <c r="GA393" i="17" s="1"/>
  <c r="EU34" i="17"/>
  <c r="FM34" i="17" s="1"/>
  <c r="FS34" i="17" s="1"/>
  <c r="FY34" i="17" s="1"/>
  <c r="EU22" i="17"/>
  <c r="FM22" i="17" s="1"/>
  <c r="FS22" i="17" s="1"/>
  <c r="FY22" i="17" s="1"/>
  <c r="EU10" i="17"/>
  <c r="FM10" i="17" s="1"/>
  <c r="FS10" i="17" s="1"/>
  <c r="FY10" i="17" s="1"/>
  <c r="ET195" i="17"/>
  <c r="EZ195" i="17" s="1"/>
  <c r="EV483" i="17"/>
  <c r="FN483" i="17" s="1"/>
  <c r="FT483" i="17" s="1"/>
  <c r="FZ483" i="17" s="1"/>
  <c r="EV471" i="17"/>
  <c r="FN471" i="17" s="1"/>
  <c r="FT471" i="17" s="1"/>
  <c r="FZ471" i="17" s="1"/>
  <c r="EV459" i="17"/>
  <c r="FN459" i="17" s="1"/>
  <c r="FT459" i="17" s="1"/>
  <c r="FZ459" i="17" s="1"/>
  <c r="EV447" i="17"/>
  <c r="FN447" i="17" s="1"/>
  <c r="FT447" i="17" s="1"/>
  <c r="FZ447" i="17" s="1"/>
  <c r="EV435" i="17"/>
  <c r="FN435" i="17" s="1"/>
  <c r="FT435" i="17" s="1"/>
  <c r="FZ435" i="17" s="1"/>
  <c r="EV423" i="17"/>
  <c r="FN423" i="17" s="1"/>
  <c r="FT423" i="17" s="1"/>
  <c r="FZ423" i="17" s="1"/>
  <c r="EV411" i="17"/>
  <c r="FN411" i="17" s="1"/>
  <c r="FT411" i="17" s="1"/>
  <c r="FZ411" i="17" s="1"/>
  <c r="EV399" i="17"/>
  <c r="FN399" i="17" s="1"/>
  <c r="FT399" i="17" s="1"/>
  <c r="FZ399" i="17" s="1"/>
  <c r="EV387" i="17"/>
  <c r="FN387" i="17" s="1"/>
  <c r="FT387" i="17" s="1"/>
  <c r="FZ387" i="17" s="1"/>
  <c r="EV375" i="17"/>
  <c r="FN375" i="17" s="1"/>
  <c r="FT375" i="17" s="1"/>
  <c r="FZ375" i="17" s="1"/>
  <c r="EV363" i="17"/>
  <c r="FN363" i="17" s="1"/>
  <c r="FT363" i="17" s="1"/>
  <c r="FZ363" i="17" s="1"/>
  <c r="EV351" i="17"/>
  <c r="FN351" i="17" s="1"/>
  <c r="FT351" i="17" s="1"/>
  <c r="FZ351" i="17" s="1"/>
  <c r="EV339" i="17"/>
  <c r="FN339" i="17" s="1"/>
  <c r="FT339" i="17" s="1"/>
  <c r="FZ339" i="17" s="1"/>
  <c r="EV327" i="17"/>
  <c r="FN327" i="17" s="1"/>
  <c r="FT327" i="17" s="1"/>
  <c r="FZ327" i="17" s="1"/>
  <c r="EV315" i="17"/>
  <c r="FN315" i="17" s="1"/>
  <c r="FT315" i="17" s="1"/>
  <c r="FZ315" i="17" s="1"/>
  <c r="EV303" i="17"/>
  <c r="FN303" i="17" s="1"/>
  <c r="FT303" i="17" s="1"/>
  <c r="FZ303" i="17" s="1"/>
  <c r="EV291" i="17"/>
  <c r="FN291" i="17" s="1"/>
  <c r="FT291" i="17" s="1"/>
  <c r="FZ291" i="17" s="1"/>
  <c r="EV279" i="17"/>
  <c r="FN279" i="17" s="1"/>
  <c r="FT279" i="17" s="1"/>
  <c r="FZ279" i="17" s="1"/>
  <c r="EV267" i="17"/>
  <c r="FN267" i="17" s="1"/>
  <c r="FT267" i="17" s="1"/>
  <c r="FZ267" i="17" s="1"/>
  <c r="EV255" i="17"/>
  <c r="FN255" i="17" s="1"/>
  <c r="FT255" i="17" s="1"/>
  <c r="FZ255" i="17" s="1"/>
  <c r="EV243" i="17"/>
  <c r="FN243" i="17" s="1"/>
  <c r="FT243" i="17" s="1"/>
  <c r="FZ243" i="17" s="1"/>
  <c r="GN489" i="17"/>
  <c r="GS379" i="17"/>
  <c r="GS355" i="17"/>
  <c r="GS331" i="17"/>
  <c r="GS307" i="17"/>
  <c r="GS283" i="17"/>
  <c r="GS259" i="17"/>
  <c r="GS169" i="17"/>
  <c r="GS145" i="17"/>
  <c r="GO121" i="17"/>
  <c r="GO480" i="17"/>
  <c r="GO408" i="17"/>
  <c r="GO306" i="17"/>
  <c r="GS204" i="17"/>
  <c r="GS401" i="17"/>
  <c r="GN70" i="17"/>
  <c r="GO85" i="17"/>
  <c r="GO13" i="17"/>
  <c r="GN226" i="17"/>
  <c r="GS78" i="17"/>
  <c r="GS54" i="17"/>
  <c r="GO36" i="17"/>
  <c r="GN91" i="17"/>
  <c r="GR61" i="17"/>
  <c r="GN77" i="17"/>
  <c r="GS105" i="17"/>
  <c r="GO75" i="17"/>
  <c r="GS452" i="17"/>
  <c r="GS380" i="17"/>
  <c r="GS308" i="17"/>
  <c r="GS454" i="17"/>
  <c r="GO44" i="17"/>
  <c r="GS85" i="17"/>
  <c r="GO61" i="17"/>
  <c r="EV58" i="17"/>
  <c r="FN58" i="17" s="1"/>
  <c r="FT58" i="17" s="1"/>
  <c r="FZ58" i="17" s="1"/>
  <c r="EV46" i="17"/>
  <c r="FN46" i="17" s="1"/>
  <c r="FT46" i="17" s="1"/>
  <c r="FZ46" i="17" s="1"/>
  <c r="EV34" i="17"/>
  <c r="FN34" i="17" s="1"/>
  <c r="FT34" i="17" s="1"/>
  <c r="FZ34" i="17" s="1"/>
  <c r="EV22" i="17"/>
  <c r="FN22" i="17" s="1"/>
  <c r="FT22" i="17" s="1"/>
  <c r="FZ22" i="17" s="1"/>
  <c r="EV10" i="17"/>
  <c r="FN10" i="17" s="1"/>
  <c r="FT10" i="17" s="1"/>
  <c r="FZ10" i="17" s="1"/>
  <c r="EX174" i="17"/>
  <c r="FP174" i="17" s="1"/>
  <c r="FV174" i="17" s="1"/>
  <c r="GB174" i="17" s="1"/>
  <c r="GO452" i="17"/>
  <c r="GO404" i="17"/>
  <c r="GO380" i="17"/>
  <c r="GO332" i="17"/>
  <c r="GO308" i="17"/>
  <c r="GO260" i="17"/>
  <c r="GO236" i="17"/>
  <c r="GO481" i="17"/>
  <c r="GO457" i="17"/>
  <c r="GS397" i="17"/>
  <c r="GS474" i="17"/>
  <c r="GS438" i="17"/>
  <c r="GS402" i="17"/>
  <c r="GS336" i="17"/>
  <c r="GS300" i="17"/>
  <c r="GO228" i="17"/>
  <c r="GO120" i="17"/>
  <c r="GR433" i="17"/>
  <c r="GO388" i="17"/>
  <c r="GO364" i="17"/>
  <c r="GO340" i="17"/>
  <c r="GS244" i="17"/>
  <c r="GO196" i="17"/>
  <c r="GO154" i="17"/>
  <c r="GO130" i="17"/>
  <c r="GO86" i="17"/>
  <c r="GS62" i="17"/>
  <c r="GN196" i="17"/>
  <c r="GO96" i="17"/>
  <c r="GS30" i="17"/>
  <c r="EY48" i="17"/>
  <c r="FQ48" i="17" s="1"/>
  <c r="FW48" i="17" s="1"/>
  <c r="GC48" i="17" s="1"/>
  <c r="GO494" i="17"/>
  <c r="GS415" i="17"/>
  <c r="GS373" i="17"/>
  <c r="GO349" i="17"/>
  <c r="GS301" i="17"/>
  <c r="GS163" i="17"/>
  <c r="GS115" i="17"/>
  <c r="GO498" i="17"/>
  <c r="GO402" i="17"/>
  <c r="GS366" i="17"/>
  <c r="GS330" i="17"/>
  <c r="GS264" i="17"/>
  <c r="GS192" i="17"/>
  <c r="GR349" i="17"/>
  <c r="GR480" i="17"/>
  <c r="GS86" i="17"/>
  <c r="GO62" i="17"/>
  <c r="GR87" i="17"/>
  <c r="GO31" i="17"/>
  <c r="GS7" i="17"/>
  <c r="GR62" i="17"/>
  <c r="GR41" i="17"/>
  <c r="GS48" i="17"/>
  <c r="GS12" i="17"/>
  <c r="GS5" i="17"/>
  <c r="ET450" i="17"/>
  <c r="FL450" i="17" s="1"/>
  <c r="FR450" i="17" s="1"/>
  <c r="FX450" i="17" s="1"/>
  <c r="EW466" i="17"/>
  <c r="FO466" i="17" s="1"/>
  <c r="FU466" i="17" s="1"/>
  <c r="GA466" i="17" s="1"/>
  <c r="EY459" i="17"/>
  <c r="FQ459" i="17" s="1"/>
  <c r="FW459" i="17" s="1"/>
  <c r="GC459" i="17" s="1"/>
  <c r="EY423" i="17"/>
  <c r="FQ423" i="17" s="1"/>
  <c r="FW423" i="17" s="1"/>
  <c r="GC423" i="17" s="1"/>
  <c r="EW160" i="17"/>
  <c r="FO160" i="17" s="1"/>
  <c r="FU160" i="17" s="1"/>
  <c r="GA160" i="17" s="1"/>
  <c r="EV440" i="17"/>
  <c r="FN440" i="17" s="1"/>
  <c r="FT440" i="17" s="1"/>
  <c r="FZ440" i="17" s="1"/>
  <c r="EV151" i="17"/>
  <c r="FN151" i="17" s="1"/>
  <c r="FT151" i="17" s="1"/>
  <c r="FZ151" i="17" s="1"/>
  <c r="EV109" i="17"/>
  <c r="FN109" i="17" s="1"/>
  <c r="FT109" i="17" s="1"/>
  <c r="FZ109" i="17" s="1"/>
  <c r="EV290" i="17"/>
  <c r="FN290" i="17" s="1"/>
  <c r="FT290" i="17" s="1"/>
  <c r="FZ290" i="17" s="1"/>
  <c r="ET140" i="17"/>
  <c r="FL140" i="17" s="1"/>
  <c r="FR140" i="17" s="1"/>
  <c r="FX140" i="17" s="1"/>
  <c r="EV7" i="17"/>
  <c r="FN7" i="17" s="1"/>
  <c r="FT7" i="17" s="1"/>
  <c r="FZ7" i="17" s="1"/>
  <c r="EY380" i="17"/>
  <c r="FQ380" i="17" s="1"/>
  <c r="FW380" i="17" s="1"/>
  <c r="GC380" i="17" s="1"/>
  <c r="GS422" i="17"/>
  <c r="GO206" i="17"/>
  <c r="GG494" i="17"/>
  <c r="GH494" i="17" s="1"/>
  <c r="GM494" i="17" s="1"/>
  <c r="GN447" i="17"/>
  <c r="GR339" i="17"/>
  <c r="GS451" i="17"/>
  <c r="GO415" i="17"/>
  <c r="GO373" i="17"/>
  <c r="GS349" i="17"/>
  <c r="GS325" i="17"/>
  <c r="GO301" i="17"/>
  <c r="GS277" i="17"/>
  <c r="GS253" i="17"/>
  <c r="GO229" i="17"/>
  <c r="GS205" i="17"/>
  <c r="GO187" i="17"/>
  <c r="GO163" i="17"/>
  <c r="GO139" i="17"/>
  <c r="GR152" i="17"/>
  <c r="GO468" i="17"/>
  <c r="GO432" i="17"/>
  <c r="GO330" i="17"/>
  <c r="GO294" i="17"/>
  <c r="GS258" i="17"/>
  <c r="GS222" i="17"/>
  <c r="GS114" i="17"/>
  <c r="GN383" i="17"/>
  <c r="GS104" i="17"/>
  <c r="GO38" i="17"/>
  <c r="GS14" i="17"/>
  <c r="GN87" i="17"/>
  <c r="GO79" i="17"/>
  <c r="GS55" i="17"/>
  <c r="GS31" i="17"/>
  <c r="GO7" i="17"/>
  <c r="GO108" i="17"/>
  <c r="GO72" i="17"/>
  <c r="GO48" i="17"/>
  <c r="GO12" i="17"/>
  <c r="GN340" i="17"/>
  <c r="GO40" i="17"/>
  <c r="GO22" i="17"/>
  <c r="GN178" i="17"/>
  <c r="EW350" i="17"/>
  <c r="FO350" i="17" s="1"/>
  <c r="FU350" i="17" s="1"/>
  <c r="GA350" i="17" s="1"/>
  <c r="GO350" i="17"/>
  <c r="GN225" i="17"/>
  <c r="GN177" i="17"/>
  <c r="GO475" i="17"/>
  <c r="GO451" i="17"/>
  <c r="HD487" i="17"/>
  <c r="HE487" i="17" s="1"/>
  <c r="GN152" i="17"/>
  <c r="GS468" i="17"/>
  <c r="GS432" i="17"/>
  <c r="GS396" i="17"/>
  <c r="GO258" i="17"/>
  <c r="GS186" i="17"/>
  <c r="GS162" i="17"/>
  <c r="GO138" i="17"/>
  <c r="GO114" i="17"/>
  <c r="GS97" i="17"/>
  <c r="EW22" i="17"/>
  <c r="FO22" i="17" s="1"/>
  <c r="FU22" i="17" s="1"/>
  <c r="GA22" i="17" s="1"/>
  <c r="EW501" i="17"/>
  <c r="FO501" i="17" s="1"/>
  <c r="FU501" i="17" s="1"/>
  <c r="GA501" i="17" s="1"/>
  <c r="EU220" i="17"/>
  <c r="FM220" i="17" s="1"/>
  <c r="FS220" i="17" s="1"/>
  <c r="FY220" i="17" s="1"/>
  <c r="EU28" i="17"/>
  <c r="FM28" i="17" s="1"/>
  <c r="FS28" i="17" s="1"/>
  <c r="FY28" i="17" s="1"/>
  <c r="EU16" i="17"/>
  <c r="FM16" i="17" s="1"/>
  <c r="FS16" i="17" s="1"/>
  <c r="FY16" i="17" s="1"/>
  <c r="ET243" i="17"/>
  <c r="FL243" i="17" s="1"/>
  <c r="FR243" i="17" s="1"/>
  <c r="FX243" i="17" s="1"/>
  <c r="ET177" i="17"/>
  <c r="FL177" i="17" s="1"/>
  <c r="FR177" i="17" s="1"/>
  <c r="FX177" i="17" s="1"/>
  <c r="EX138" i="17"/>
  <c r="FP138" i="17" s="1"/>
  <c r="FV138" i="17" s="1"/>
  <c r="GB138" i="17" s="1"/>
  <c r="EV489" i="17"/>
  <c r="FN489" i="17" s="1"/>
  <c r="FT489" i="17" s="1"/>
  <c r="FZ489" i="17" s="1"/>
  <c r="EV477" i="17"/>
  <c r="FN477" i="17" s="1"/>
  <c r="FT477" i="17" s="1"/>
  <c r="FZ477" i="17" s="1"/>
  <c r="EV465" i="17"/>
  <c r="FN465" i="17" s="1"/>
  <c r="FT465" i="17" s="1"/>
  <c r="FZ465" i="17" s="1"/>
  <c r="EV453" i="17"/>
  <c r="FN453" i="17" s="1"/>
  <c r="FT453" i="17" s="1"/>
  <c r="FZ453" i="17" s="1"/>
  <c r="EV441" i="17"/>
  <c r="FN441" i="17" s="1"/>
  <c r="FT441" i="17" s="1"/>
  <c r="FZ441" i="17" s="1"/>
  <c r="EV429" i="17"/>
  <c r="FN429" i="17" s="1"/>
  <c r="FT429" i="17" s="1"/>
  <c r="FZ429" i="17" s="1"/>
  <c r="EV417" i="17"/>
  <c r="FN417" i="17" s="1"/>
  <c r="FT417" i="17" s="1"/>
  <c r="FZ417" i="17" s="1"/>
  <c r="EV405" i="17"/>
  <c r="FN405" i="17" s="1"/>
  <c r="FT405" i="17" s="1"/>
  <c r="FZ405" i="17" s="1"/>
  <c r="EV393" i="17"/>
  <c r="FN393" i="17" s="1"/>
  <c r="FT393" i="17" s="1"/>
  <c r="FZ393" i="17" s="1"/>
  <c r="EV381" i="17"/>
  <c r="FN381" i="17" s="1"/>
  <c r="FT381" i="17" s="1"/>
  <c r="FZ381" i="17" s="1"/>
  <c r="EV369" i="17"/>
  <c r="FN369" i="17" s="1"/>
  <c r="FT369" i="17" s="1"/>
  <c r="FZ369" i="17" s="1"/>
  <c r="EV357" i="17"/>
  <c r="FN357" i="17" s="1"/>
  <c r="FT357" i="17" s="1"/>
  <c r="FZ357" i="17" s="1"/>
  <c r="EV345" i="17"/>
  <c r="FN345" i="17" s="1"/>
  <c r="FT345" i="17" s="1"/>
  <c r="FZ345" i="17" s="1"/>
  <c r="EV333" i="17"/>
  <c r="FN333" i="17" s="1"/>
  <c r="FT333" i="17" s="1"/>
  <c r="FZ333" i="17" s="1"/>
  <c r="EV321" i="17"/>
  <c r="FN321" i="17" s="1"/>
  <c r="FT321" i="17" s="1"/>
  <c r="FZ321" i="17" s="1"/>
  <c r="EV309" i="17"/>
  <c r="FN309" i="17" s="1"/>
  <c r="FT309" i="17" s="1"/>
  <c r="FZ309" i="17" s="1"/>
  <c r="EV297" i="17"/>
  <c r="FN297" i="17" s="1"/>
  <c r="FT297" i="17" s="1"/>
  <c r="FZ297" i="17" s="1"/>
  <c r="EV285" i="17"/>
  <c r="FN285" i="17" s="1"/>
  <c r="FT285" i="17" s="1"/>
  <c r="FZ285" i="17" s="1"/>
  <c r="EV273" i="17"/>
  <c r="FN273" i="17" s="1"/>
  <c r="FT273" i="17" s="1"/>
  <c r="FZ273" i="17" s="1"/>
  <c r="EV261" i="17"/>
  <c r="FN261" i="17" s="1"/>
  <c r="FT261" i="17" s="1"/>
  <c r="FZ261" i="17" s="1"/>
  <c r="EV249" i="17"/>
  <c r="FN249" i="17" s="1"/>
  <c r="FT249" i="17" s="1"/>
  <c r="FZ249" i="17" s="1"/>
  <c r="EV237" i="17"/>
  <c r="FN237" i="17" s="1"/>
  <c r="FT237" i="17" s="1"/>
  <c r="FZ237" i="17" s="1"/>
  <c r="EV225" i="17"/>
  <c r="FN225" i="17" s="1"/>
  <c r="FT225" i="17" s="1"/>
  <c r="FZ225" i="17" s="1"/>
  <c r="EV213" i="17"/>
  <c r="FN213" i="17" s="1"/>
  <c r="FT213" i="17" s="1"/>
  <c r="FZ213" i="17" s="1"/>
  <c r="EV201" i="17"/>
  <c r="FN201" i="17" s="1"/>
  <c r="FT201" i="17" s="1"/>
  <c r="FZ201" i="17" s="1"/>
  <c r="EV189" i="17"/>
  <c r="FN189" i="17" s="1"/>
  <c r="FT189" i="17" s="1"/>
  <c r="FZ189" i="17" s="1"/>
  <c r="EV177" i="17"/>
  <c r="FN177" i="17" s="1"/>
  <c r="FT177" i="17" s="1"/>
  <c r="FZ177" i="17" s="1"/>
  <c r="EV165" i="17"/>
  <c r="FN165" i="17" s="1"/>
  <c r="FT165" i="17" s="1"/>
  <c r="FZ165" i="17" s="1"/>
  <c r="EV153" i="17"/>
  <c r="FN153" i="17" s="1"/>
  <c r="FT153" i="17" s="1"/>
  <c r="FZ153" i="17" s="1"/>
  <c r="EV141" i="17"/>
  <c r="FN141" i="17" s="1"/>
  <c r="FT141" i="17" s="1"/>
  <c r="FZ141" i="17" s="1"/>
  <c r="EV129" i="17"/>
  <c r="FN129" i="17" s="1"/>
  <c r="FT129" i="17" s="1"/>
  <c r="FZ129" i="17" s="1"/>
  <c r="EV117" i="17"/>
  <c r="FN117" i="17" s="1"/>
  <c r="FT117" i="17" s="1"/>
  <c r="FZ117" i="17" s="1"/>
  <c r="EV105" i="17"/>
  <c r="FN105" i="17" s="1"/>
  <c r="FT105" i="17" s="1"/>
  <c r="FZ105" i="17" s="1"/>
  <c r="EV93" i="17"/>
  <c r="FN93" i="17" s="1"/>
  <c r="FT93" i="17" s="1"/>
  <c r="FZ93" i="17" s="1"/>
  <c r="EV81" i="17"/>
  <c r="FN81" i="17" s="1"/>
  <c r="FT81" i="17" s="1"/>
  <c r="FZ81" i="17" s="1"/>
  <c r="EV69" i="17"/>
  <c r="FN69" i="17" s="1"/>
  <c r="FT69" i="17" s="1"/>
  <c r="FZ69" i="17" s="1"/>
  <c r="EV57" i="17"/>
  <c r="FN57" i="17" s="1"/>
  <c r="FT57" i="17" s="1"/>
  <c r="FZ57" i="17" s="1"/>
  <c r="EV45" i="17"/>
  <c r="FN45" i="17" s="1"/>
  <c r="FT45" i="17" s="1"/>
  <c r="FZ45" i="17" s="1"/>
  <c r="EV33" i="17"/>
  <c r="FN33" i="17" s="1"/>
  <c r="FT33" i="17" s="1"/>
  <c r="FZ33" i="17" s="1"/>
  <c r="EV21" i="17"/>
  <c r="FN21" i="17" s="1"/>
  <c r="FT21" i="17" s="1"/>
  <c r="FZ21" i="17" s="1"/>
  <c r="EV9" i="17"/>
  <c r="FN9" i="17" s="1"/>
  <c r="FT9" i="17" s="1"/>
  <c r="FZ9" i="17" s="1"/>
  <c r="ET345" i="17"/>
  <c r="FL345" i="17" s="1"/>
  <c r="FR345" i="17" s="1"/>
  <c r="FX345" i="17" s="1"/>
  <c r="ET279" i="17"/>
  <c r="FL279" i="17" s="1"/>
  <c r="FR279" i="17" s="1"/>
  <c r="FX279" i="17" s="1"/>
  <c r="EY313" i="17"/>
  <c r="FQ313" i="17" s="1"/>
  <c r="FW313" i="17" s="1"/>
  <c r="GC313" i="17" s="1"/>
  <c r="EY301" i="17"/>
  <c r="FE301" i="17" s="1"/>
  <c r="EY289" i="17"/>
  <c r="FQ289" i="17" s="1"/>
  <c r="FW289" i="17" s="1"/>
  <c r="GC289" i="17" s="1"/>
  <c r="EY277" i="17"/>
  <c r="FQ277" i="17" s="1"/>
  <c r="FW277" i="17" s="1"/>
  <c r="GC277" i="17" s="1"/>
  <c r="EY253" i="17"/>
  <c r="FQ253" i="17" s="1"/>
  <c r="FW253" i="17" s="1"/>
  <c r="GC253" i="17" s="1"/>
  <c r="EY241" i="17"/>
  <c r="FQ241" i="17" s="1"/>
  <c r="FW241" i="17" s="1"/>
  <c r="GC241" i="17" s="1"/>
  <c r="EY217" i="17"/>
  <c r="FQ217" i="17" s="1"/>
  <c r="FW217" i="17" s="1"/>
  <c r="GC217" i="17" s="1"/>
  <c r="EY205" i="17"/>
  <c r="FQ205" i="17" s="1"/>
  <c r="FW205" i="17" s="1"/>
  <c r="GC205" i="17" s="1"/>
  <c r="EY193" i="17"/>
  <c r="FQ193" i="17" s="1"/>
  <c r="FW193" i="17" s="1"/>
  <c r="GC193" i="17" s="1"/>
  <c r="EY181" i="17"/>
  <c r="FQ181" i="17" s="1"/>
  <c r="FW181" i="17" s="1"/>
  <c r="GC181" i="17" s="1"/>
  <c r="EY169" i="17"/>
  <c r="FQ169" i="17" s="1"/>
  <c r="FW169" i="17" s="1"/>
  <c r="GC169" i="17" s="1"/>
  <c r="EY157" i="17"/>
  <c r="FQ157" i="17" s="1"/>
  <c r="FW157" i="17" s="1"/>
  <c r="GC157" i="17" s="1"/>
  <c r="EY133" i="17"/>
  <c r="FQ133" i="17" s="1"/>
  <c r="FW133" i="17" s="1"/>
  <c r="GC133" i="17" s="1"/>
  <c r="EY109" i="17"/>
  <c r="FQ109" i="17" s="1"/>
  <c r="FW109" i="17" s="1"/>
  <c r="GC109" i="17" s="1"/>
  <c r="EY97" i="17"/>
  <c r="FQ97" i="17" s="1"/>
  <c r="FW97" i="17" s="1"/>
  <c r="GC97" i="17" s="1"/>
  <c r="EY85" i="17"/>
  <c r="FQ85" i="17" s="1"/>
  <c r="FW85" i="17" s="1"/>
  <c r="GC85" i="17" s="1"/>
  <c r="EY73" i="17"/>
  <c r="FQ73" i="17" s="1"/>
  <c r="FW73" i="17" s="1"/>
  <c r="GC73" i="17" s="1"/>
  <c r="EY61" i="17"/>
  <c r="FQ61" i="17" s="1"/>
  <c r="FW61" i="17" s="1"/>
  <c r="GC61" i="17" s="1"/>
  <c r="EY49" i="17"/>
  <c r="FQ49" i="17" s="1"/>
  <c r="FW49" i="17" s="1"/>
  <c r="GC49" i="17" s="1"/>
  <c r="EY37" i="17"/>
  <c r="FQ37" i="17" s="1"/>
  <c r="FW37" i="17" s="1"/>
  <c r="GC37" i="17" s="1"/>
  <c r="EY25" i="17"/>
  <c r="FQ25" i="17" s="1"/>
  <c r="FW25" i="17" s="1"/>
  <c r="GC25" i="17" s="1"/>
  <c r="EX415" i="17"/>
  <c r="FD415" i="17" s="1"/>
  <c r="FD416" i="17" s="1"/>
  <c r="EX331" i="17"/>
  <c r="FP331" i="17" s="1"/>
  <c r="FV331" i="17" s="1"/>
  <c r="GB331" i="17" s="1"/>
  <c r="ET267" i="17"/>
  <c r="FL267" i="17" s="1"/>
  <c r="FR267" i="17" s="1"/>
  <c r="FX267" i="17" s="1"/>
  <c r="ET153" i="17"/>
  <c r="FL153" i="17" s="1"/>
  <c r="FR153" i="17" s="1"/>
  <c r="FX153" i="17" s="1"/>
  <c r="ET9" i="17"/>
  <c r="FL9" i="17" s="1"/>
  <c r="FR9" i="17" s="1"/>
  <c r="FX9" i="17" s="1"/>
  <c r="GR225" i="17"/>
  <c r="GS409" i="17"/>
  <c r="GS391" i="17"/>
  <c r="GS367" i="17"/>
  <c r="GS133" i="17"/>
  <c r="GO492" i="17"/>
  <c r="GS462" i="17"/>
  <c r="GS324" i="17"/>
  <c r="GO186" i="17"/>
  <c r="GR421" i="17"/>
  <c r="GS443" i="17"/>
  <c r="GS484" i="17"/>
  <c r="GR443" i="17"/>
  <c r="GR251" i="17"/>
  <c r="GO97" i="17"/>
  <c r="GS66" i="17"/>
  <c r="GS6" i="17"/>
  <c r="GR49" i="17"/>
  <c r="GS488" i="17"/>
  <c r="GS464" i="17"/>
  <c r="GS416" i="17"/>
  <c r="GS344" i="17"/>
  <c r="GS200" i="17"/>
  <c r="GS176" i="17"/>
  <c r="GR309" i="17"/>
  <c r="GN195" i="17"/>
  <c r="GO493" i="17"/>
  <c r="GO271" i="17"/>
  <c r="GS181" i="17"/>
  <c r="GS492" i="17"/>
  <c r="GS390" i="17"/>
  <c r="GS354" i="17"/>
  <c r="GS252" i="17"/>
  <c r="GS156" i="17"/>
  <c r="GS132" i="17"/>
  <c r="GR127" i="17"/>
  <c r="GO32" i="17"/>
  <c r="GN51" i="17"/>
  <c r="GR262" i="17"/>
  <c r="GS49" i="17"/>
  <c r="GR19" i="17"/>
  <c r="GN352" i="17"/>
  <c r="EX232" i="17"/>
  <c r="FP232" i="17" s="1"/>
  <c r="FV232" i="17" s="1"/>
  <c r="GB232" i="17" s="1"/>
  <c r="EX220" i="17"/>
  <c r="FP220" i="17" s="1"/>
  <c r="FV220" i="17" s="1"/>
  <c r="GB220" i="17" s="1"/>
  <c r="EX208" i="17"/>
  <c r="FP208" i="17" s="1"/>
  <c r="FV208" i="17" s="1"/>
  <c r="GB208" i="17" s="1"/>
  <c r="EX196" i="17"/>
  <c r="FP196" i="17" s="1"/>
  <c r="FV196" i="17" s="1"/>
  <c r="GB196" i="17" s="1"/>
  <c r="EX184" i="17"/>
  <c r="FP184" i="17" s="1"/>
  <c r="FV184" i="17" s="1"/>
  <c r="GB184" i="17" s="1"/>
  <c r="EX172" i="17"/>
  <c r="FP172" i="17" s="1"/>
  <c r="FV172" i="17" s="1"/>
  <c r="GB172" i="17" s="1"/>
  <c r="EX160" i="17"/>
  <c r="FP160" i="17" s="1"/>
  <c r="FV160" i="17" s="1"/>
  <c r="GB160" i="17" s="1"/>
  <c r="EX136" i="17"/>
  <c r="FP136" i="17" s="1"/>
  <c r="FV136" i="17" s="1"/>
  <c r="GB136" i="17" s="1"/>
  <c r="EX124" i="17"/>
  <c r="FP124" i="17" s="1"/>
  <c r="FV124" i="17" s="1"/>
  <c r="GB124" i="17" s="1"/>
  <c r="EX112" i="17"/>
  <c r="FP112" i="17" s="1"/>
  <c r="FV112" i="17" s="1"/>
  <c r="GB112" i="17" s="1"/>
  <c r="EX100" i="17"/>
  <c r="FP100" i="17" s="1"/>
  <c r="FV100" i="17" s="1"/>
  <c r="GB100" i="17" s="1"/>
  <c r="EX76" i="17"/>
  <c r="FP76" i="17" s="1"/>
  <c r="FV76" i="17" s="1"/>
  <c r="GB76" i="17" s="1"/>
  <c r="EX64" i="17"/>
  <c r="FP64" i="17" s="1"/>
  <c r="FV64" i="17" s="1"/>
  <c r="GB64" i="17" s="1"/>
  <c r="EX52" i="17"/>
  <c r="FP52" i="17" s="1"/>
  <c r="FV52" i="17" s="1"/>
  <c r="GB52" i="17" s="1"/>
  <c r="EX40" i="17"/>
  <c r="FP40" i="17" s="1"/>
  <c r="FV40" i="17" s="1"/>
  <c r="GB40" i="17" s="1"/>
  <c r="EX28" i="17"/>
  <c r="FP28" i="17" s="1"/>
  <c r="FV28" i="17" s="1"/>
  <c r="GB28" i="17" s="1"/>
  <c r="EX16" i="17"/>
  <c r="FP16" i="17" s="1"/>
  <c r="FV16" i="17" s="1"/>
  <c r="GB16" i="17" s="1"/>
  <c r="EX4" i="17"/>
  <c r="FP4" i="17" s="1"/>
  <c r="FV4" i="17" s="1"/>
  <c r="GB4" i="17" s="1"/>
  <c r="ET447" i="17"/>
  <c r="FL447" i="17" s="1"/>
  <c r="FR447" i="17" s="1"/>
  <c r="FX447" i="17" s="1"/>
  <c r="EX373" i="17"/>
  <c r="FP373" i="17" s="1"/>
  <c r="FV373" i="17" s="1"/>
  <c r="GB373" i="17" s="1"/>
  <c r="EX349" i="17"/>
  <c r="FP349" i="17" s="1"/>
  <c r="FV349" i="17" s="1"/>
  <c r="GB349" i="17" s="1"/>
  <c r="EX55" i="17"/>
  <c r="FP55" i="17" s="1"/>
  <c r="FV55" i="17" s="1"/>
  <c r="GB55" i="17" s="1"/>
  <c r="EV79" i="17"/>
  <c r="FN79" i="17" s="1"/>
  <c r="FT79" i="17" s="1"/>
  <c r="FZ79" i="17" s="1"/>
  <c r="EU497" i="17"/>
  <c r="FM497" i="17" s="1"/>
  <c r="FS497" i="17" s="1"/>
  <c r="FY497" i="17" s="1"/>
  <c r="EU293" i="17"/>
  <c r="FM293" i="17" s="1"/>
  <c r="FS293" i="17" s="1"/>
  <c r="FY293" i="17" s="1"/>
  <c r="EW40" i="17"/>
  <c r="FO40" i="17" s="1"/>
  <c r="FU40" i="17" s="1"/>
  <c r="GA40" i="17" s="1"/>
  <c r="EU429" i="17"/>
  <c r="FM429" i="17" s="1"/>
  <c r="FS429" i="17" s="1"/>
  <c r="FY429" i="17" s="1"/>
  <c r="EU309" i="17"/>
  <c r="FM309" i="17" s="1"/>
  <c r="FS309" i="17" s="1"/>
  <c r="FY309" i="17" s="1"/>
  <c r="EU297" i="17"/>
  <c r="FM297" i="17" s="1"/>
  <c r="FS297" i="17" s="1"/>
  <c r="FY297" i="17" s="1"/>
  <c r="EU285" i="17"/>
  <c r="FM285" i="17" s="1"/>
  <c r="FS285" i="17" s="1"/>
  <c r="FY285" i="17" s="1"/>
  <c r="EU273" i="17"/>
  <c r="FM273" i="17" s="1"/>
  <c r="FS273" i="17" s="1"/>
  <c r="FY273" i="17" s="1"/>
  <c r="EU261" i="17"/>
  <c r="FM261" i="17" s="1"/>
  <c r="FS261" i="17" s="1"/>
  <c r="FY261" i="17" s="1"/>
  <c r="EU249" i="17"/>
  <c r="FM249" i="17" s="1"/>
  <c r="FS249" i="17" s="1"/>
  <c r="FY249" i="17" s="1"/>
  <c r="EU237" i="17"/>
  <c r="FM237" i="17" s="1"/>
  <c r="FS237" i="17" s="1"/>
  <c r="FY237" i="17" s="1"/>
  <c r="EU225" i="17"/>
  <c r="FM225" i="17" s="1"/>
  <c r="FS225" i="17" s="1"/>
  <c r="FY225" i="17" s="1"/>
  <c r="EU213" i="17"/>
  <c r="FM213" i="17" s="1"/>
  <c r="FS213" i="17" s="1"/>
  <c r="FY213" i="17" s="1"/>
  <c r="EU201" i="17"/>
  <c r="FA201" i="17" s="1"/>
  <c r="EU189" i="17"/>
  <c r="FM189" i="17" s="1"/>
  <c r="FS189" i="17" s="1"/>
  <c r="FY189" i="17" s="1"/>
  <c r="EU177" i="17"/>
  <c r="FM177" i="17" s="1"/>
  <c r="FS177" i="17" s="1"/>
  <c r="FY177" i="17" s="1"/>
  <c r="EU165" i="17"/>
  <c r="FM165" i="17" s="1"/>
  <c r="FS165" i="17" s="1"/>
  <c r="FY165" i="17" s="1"/>
  <c r="EU153" i="17"/>
  <c r="FM153" i="17" s="1"/>
  <c r="FS153" i="17" s="1"/>
  <c r="FY153" i="17" s="1"/>
  <c r="EU141" i="17"/>
  <c r="FM141" i="17" s="1"/>
  <c r="FS141" i="17" s="1"/>
  <c r="FY141" i="17" s="1"/>
  <c r="EU129" i="17"/>
  <c r="FM129" i="17" s="1"/>
  <c r="FS129" i="17" s="1"/>
  <c r="FY129" i="17" s="1"/>
  <c r="EU117" i="17"/>
  <c r="FM117" i="17" s="1"/>
  <c r="FS117" i="17" s="1"/>
  <c r="FY117" i="17" s="1"/>
  <c r="EU105" i="17"/>
  <c r="FM105" i="17" s="1"/>
  <c r="FS105" i="17" s="1"/>
  <c r="FY105" i="17" s="1"/>
  <c r="EU93" i="17"/>
  <c r="FM93" i="17" s="1"/>
  <c r="FS93" i="17" s="1"/>
  <c r="FY93" i="17" s="1"/>
  <c r="EU81" i="17"/>
  <c r="FM81" i="17" s="1"/>
  <c r="FS81" i="17" s="1"/>
  <c r="FY81" i="17" s="1"/>
  <c r="EU69" i="17"/>
  <c r="FM69" i="17" s="1"/>
  <c r="FS69" i="17" s="1"/>
  <c r="FY69" i="17" s="1"/>
  <c r="EU57" i="17"/>
  <c r="FM57" i="17" s="1"/>
  <c r="FS57" i="17" s="1"/>
  <c r="FY57" i="17" s="1"/>
  <c r="EU45" i="17"/>
  <c r="FM45" i="17" s="1"/>
  <c r="FS45" i="17" s="1"/>
  <c r="FY45" i="17" s="1"/>
  <c r="EU33" i="17"/>
  <c r="FM33" i="17" s="1"/>
  <c r="FS33" i="17" s="1"/>
  <c r="FY33" i="17" s="1"/>
  <c r="EU21" i="17"/>
  <c r="FM21" i="17" s="1"/>
  <c r="FS21" i="17" s="1"/>
  <c r="FY21" i="17" s="1"/>
  <c r="EU9" i="17"/>
  <c r="FM9" i="17" s="1"/>
  <c r="FS9" i="17" s="1"/>
  <c r="FY9" i="17" s="1"/>
  <c r="ET135" i="17"/>
  <c r="FL135" i="17" s="1"/>
  <c r="FR135" i="17" s="1"/>
  <c r="FX135" i="17" s="1"/>
  <c r="ET39" i="17"/>
  <c r="FL39" i="17" s="1"/>
  <c r="FR39" i="17" s="1"/>
  <c r="FX39" i="17" s="1"/>
  <c r="GO488" i="17"/>
  <c r="GO464" i="17"/>
  <c r="GO416" i="17"/>
  <c r="GO456" i="17"/>
  <c r="GO420" i="17"/>
  <c r="GS282" i="17"/>
  <c r="GN329" i="17"/>
  <c r="GR167" i="17"/>
  <c r="GS369" i="17"/>
  <c r="GS303" i="17"/>
  <c r="GS231" i="17"/>
  <c r="GO195" i="17"/>
  <c r="GO159" i="17"/>
  <c r="GO123" i="17"/>
  <c r="GN376" i="17"/>
  <c r="GO101" i="17"/>
  <c r="GO89" i="17"/>
  <c r="GS241" i="17"/>
  <c r="GO127" i="17"/>
  <c r="GS420" i="17"/>
  <c r="GS180" i="17"/>
  <c r="GO74" i="17"/>
  <c r="EU379" i="17"/>
  <c r="FM379" i="17" s="1"/>
  <c r="FS379" i="17" s="1"/>
  <c r="FY379" i="17" s="1"/>
  <c r="EX311" i="17"/>
  <c r="FP311" i="17" s="1"/>
  <c r="FV311" i="17" s="1"/>
  <c r="GB311" i="17" s="1"/>
  <c r="EX299" i="17"/>
  <c r="FP299" i="17" s="1"/>
  <c r="FV299" i="17" s="1"/>
  <c r="GB299" i="17" s="1"/>
  <c r="EX287" i="17"/>
  <c r="FP287" i="17" s="1"/>
  <c r="FV287" i="17" s="1"/>
  <c r="GB287" i="17" s="1"/>
  <c r="EX275" i="17"/>
  <c r="FP275" i="17" s="1"/>
  <c r="FV275" i="17" s="1"/>
  <c r="GB275" i="17" s="1"/>
  <c r="EX263" i="17"/>
  <c r="FP263" i="17" s="1"/>
  <c r="FV263" i="17" s="1"/>
  <c r="GB263" i="17" s="1"/>
  <c r="EX251" i="17"/>
  <c r="FP251" i="17" s="1"/>
  <c r="FV251" i="17" s="1"/>
  <c r="GB251" i="17" s="1"/>
  <c r="EX239" i="17"/>
  <c r="FP239" i="17" s="1"/>
  <c r="FV239" i="17" s="1"/>
  <c r="GB239" i="17" s="1"/>
  <c r="EX227" i="17"/>
  <c r="FP227" i="17" s="1"/>
  <c r="FV227" i="17" s="1"/>
  <c r="GB227" i="17" s="1"/>
  <c r="EX35" i="17"/>
  <c r="FP35" i="17" s="1"/>
  <c r="FV35" i="17" s="1"/>
  <c r="GB35" i="17" s="1"/>
  <c r="EU348" i="17"/>
  <c r="FM348" i="17" s="1"/>
  <c r="FS348" i="17" s="1"/>
  <c r="FY348" i="17" s="1"/>
  <c r="EW281" i="17"/>
  <c r="FO281" i="17" s="1"/>
  <c r="FU281" i="17" s="1"/>
  <c r="GA281" i="17" s="1"/>
  <c r="EW161" i="17"/>
  <c r="FO161" i="17" s="1"/>
  <c r="FU161" i="17" s="1"/>
  <c r="GA161" i="17" s="1"/>
  <c r="EV491" i="17"/>
  <c r="FN491" i="17" s="1"/>
  <c r="FT491" i="17" s="1"/>
  <c r="FZ491" i="17" s="1"/>
  <c r="EV479" i="17"/>
  <c r="FN479" i="17" s="1"/>
  <c r="FT479" i="17" s="1"/>
  <c r="FZ479" i="17" s="1"/>
  <c r="EV467" i="17"/>
  <c r="FN467" i="17" s="1"/>
  <c r="FT467" i="17" s="1"/>
  <c r="FZ467" i="17" s="1"/>
  <c r="EV455" i="17"/>
  <c r="FN455" i="17" s="1"/>
  <c r="FT455" i="17" s="1"/>
  <c r="FZ455" i="17" s="1"/>
  <c r="EV443" i="17"/>
  <c r="FN443" i="17" s="1"/>
  <c r="FT443" i="17" s="1"/>
  <c r="FZ443" i="17" s="1"/>
  <c r="EV431" i="17"/>
  <c r="FN431" i="17" s="1"/>
  <c r="FT431" i="17" s="1"/>
  <c r="FZ431" i="17" s="1"/>
  <c r="EV419" i="17"/>
  <c r="FN419" i="17" s="1"/>
  <c r="FT419" i="17" s="1"/>
  <c r="FZ419" i="17" s="1"/>
  <c r="EV407" i="17"/>
  <c r="FN407" i="17" s="1"/>
  <c r="FT407" i="17" s="1"/>
  <c r="FZ407" i="17" s="1"/>
  <c r="EV383" i="17"/>
  <c r="FN383" i="17" s="1"/>
  <c r="FT383" i="17" s="1"/>
  <c r="FZ383" i="17" s="1"/>
  <c r="EU479" i="17"/>
  <c r="EW4" i="17"/>
  <c r="GL182" i="17"/>
  <c r="GP182" i="17"/>
  <c r="GN168" i="17"/>
  <c r="GR168" i="17"/>
  <c r="GR169" i="17"/>
  <c r="GN169" i="17"/>
  <c r="GR171" i="17"/>
  <c r="GL133" i="17"/>
  <c r="GP133" i="17"/>
  <c r="GP419" i="17"/>
  <c r="GL419" i="17"/>
  <c r="DD262" i="17"/>
  <c r="DE447" i="17"/>
  <c r="DE159" i="17"/>
  <c r="EW480" i="17"/>
  <c r="FO480" i="17" s="1"/>
  <c r="FU480" i="17" s="1"/>
  <c r="GA480" i="17" s="1"/>
  <c r="EY467" i="17"/>
  <c r="FQ467" i="17" s="1"/>
  <c r="FW467" i="17" s="1"/>
  <c r="GC467" i="17" s="1"/>
  <c r="EW384" i="17"/>
  <c r="FO384" i="17" s="1"/>
  <c r="FU384" i="17" s="1"/>
  <c r="GA384" i="17" s="1"/>
  <c r="EW378" i="17"/>
  <c r="FO378" i="17" s="1"/>
  <c r="FU378" i="17" s="1"/>
  <c r="GA378" i="17" s="1"/>
  <c r="EY359" i="17"/>
  <c r="FQ359" i="17" s="1"/>
  <c r="FW359" i="17" s="1"/>
  <c r="GC359" i="17" s="1"/>
  <c r="EY353" i="17"/>
  <c r="FQ353" i="17" s="1"/>
  <c r="FW353" i="17" s="1"/>
  <c r="GC353" i="17" s="1"/>
  <c r="EW294" i="17"/>
  <c r="EW282" i="17"/>
  <c r="FO282" i="17" s="1"/>
  <c r="FU282" i="17" s="1"/>
  <c r="GA282" i="17" s="1"/>
  <c r="EY275" i="17"/>
  <c r="FQ275" i="17" s="1"/>
  <c r="FW275" i="17" s="1"/>
  <c r="GC275" i="17" s="1"/>
  <c r="EY269" i="17"/>
  <c r="FQ269" i="17" s="1"/>
  <c r="FW269" i="17" s="1"/>
  <c r="GC269" i="17" s="1"/>
  <c r="EU199" i="17"/>
  <c r="EW114" i="17"/>
  <c r="FO114" i="17" s="1"/>
  <c r="FU114" i="17" s="1"/>
  <c r="GA114" i="17" s="1"/>
  <c r="EU49" i="17"/>
  <c r="FM49" i="17" s="1"/>
  <c r="FS49" i="17" s="1"/>
  <c r="FY49" i="17" s="1"/>
  <c r="EU43" i="17"/>
  <c r="FM43" i="17" s="1"/>
  <c r="FS43" i="17" s="1"/>
  <c r="FY43" i="17" s="1"/>
  <c r="ET499" i="17"/>
  <c r="FL499" i="17" s="1"/>
  <c r="FR499" i="17" s="1"/>
  <c r="FX499" i="17" s="1"/>
  <c r="ET487" i="17"/>
  <c r="FL487" i="17" s="1"/>
  <c r="FR487" i="17" s="1"/>
  <c r="FX487" i="17" s="1"/>
  <c r="ET475" i="17"/>
  <c r="FL475" i="17" s="1"/>
  <c r="FR475" i="17" s="1"/>
  <c r="FX475" i="17" s="1"/>
  <c r="ET463" i="17"/>
  <c r="FL463" i="17" s="1"/>
  <c r="FR463" i="17" s="1"/>
  <c r="FX463" i="17" s="1"/>
  <c r="ET451" i="17"/>
  <c r="FL451" i="17" s="1"/>
  <c r="FR451" i="17" s="1"/>
  <c r="FX451" i="17" s="1"/>
  <c r="ET439" i="17"/>
  <c r="FL439" i="17" s="1"/>
  <c r="FR439" i="17" s="1"/>
  <c r="FX439" i="17" s="1"/>
  <c r="ET427" i="17"/>
  <c r="FL427" i="17" s="1"/>
  <c r="FR427" i="17" s="1"/>
  <c r="FX427" i="17" s="1"/>
  <c r="ET415" i="17"/>
  <c r="FL415" i="17" s="1"/>
  <c r="FR415" i="17" s="1"/>
  <c r="FX415" i="17" s="1"/>
  <c r="ET403" i="17"/>
  <c r="FL403" i="17" s="1"/>
  <c r="FR403" i="17" s="1"/>
  <c r="FX403" i="17" s="1"/>
  <c r="ET391" i="17"/>
  <c r="FL391" i="17" s="1"/>
  <c r="FR391" i="17" s="1"/>
  <c r="FX391" i="17" s="1"/>
  <c r="ET379" i="17"/>
  <c r="FL379" i="17" s="1"/>
  <c r="FR379" i="17" s="1"/>
  <c r="FX379" i="17" s="1"/>
  <c r="ET367" i="17"/>
  <c r="FL367" i="17" s="1"/>
  <c r="FR367" i="17" s="1"/>
  <c r="FX367" i="17" s="1"/>
  <c r="ET355" i="17"/>
  <c r="FL355" i="17" s="1"/>
  <c r="FR355" i="17" s="1"/>
  <c r="FX355" i="17" s="1"/>
  <c r="ET343" i="17"/>
  <c r="FL343" i="17" s="1"/>
  <c r="FR343" i="17" s="1"/>
  <c r="FX343" i="17" s="1"/>
  <c r="ET331" i="17"/>
  <c r="FL331" i="17" s="1"/>
  <c r="FR331" i="17" s="1"/>
  <c r="FX331" i="17" s="1"/>
  <c r="ET319" i="17"/>
  <c r="FL319" i="17" s="1"/>
  <c r="FR319" i="17" s="1"/>
  <c r="FX319" i="17" s="1"/>
  <c r="ET307" i="17"/>
  <c r="FL307" i="17" s="1"/>
  <c r="FR307" i="17" s="1"/>
  <c r="FX307" i="17" s="1"/>
  <c r="ET295" i="17"/>
  <c r="FL295" i="17" s="1"/>
  <c r="FR295" i="17" s="1"/>
  <c r="FX295" i="17" s="1"/>
  <c r="ET283" i="17"/>
  <c r="FL283" i="17" s="1"/>
  <c r="FR283" i="17" s="1"/>
  <c r="FX283" i="17" s="1"/>
  <c r="ET271" i="17"/>
  <c r="FL271" i="17" s="1"/>
  <c r="FR271" i="17" s="1"/>
  <c r="FX271" i="17" s="1"/>
  <c r="ET259" i="17"/>
  <c r="FL259" i="17" s="1"/>
  <c r="FR259" i="17" s="1"/>
  <c r="FX259" i="17" s="1"/>
  <c r="ET247" i="17"/>
  <c r="FL247" i="17" s="1"/>
  <c r="FR247" i="17" s="1"/>
  <c r="FX247" i="17" s="1"/>
  <c r="ET235" i="17"/>
  <c r="FL235" i="17" s="1"/>
  <c r="FR235" i="17" s="1"/>
  <c r="FX235" i="17" s="1"/>
  <c r="ET223" i="17"/>
  <c r="FL223" i="17" s="1"/>
  <c r="FR223" i="17" s="1"/>
  <c r="FX223" i="17" s="1"/>
  <c r="ET211" i="17"/>
  <c r="FL211" i="17" s="1"/>
  <c r="FR211" i="17" s="1"/>
  <c r="FX211" i="17" s="1"/>
  <c r="ET199" i="17"/>
  <c r="ET187" i="17"/>
  <c r="FL187" i="17" s="1"/>
  <c r="FR187" i="17" s="1"/>
  <c r="FX187" i="17" s="1"/>
  <c r="ET175" i="17"/>
  <c r="FL175" i="17" s="1"/>
  <c r="FR175" i="17" s="1"/>
  <c r="FX175" i="17" s="1"/>
  <c r="ET163" i="17"/>
  <c r="FL163" i="17" s="1"/>
  <c r="FR163" i="17" s="1"/>
  <c r="FX163" i="17" s="1"/>
  <c r="ET151" i="17"/>
  <c r="FL151" i="17" s="1"/>
  <c r="FR151" i="17" s="1"/>
  <c r="FX151" i="17" s="1"/>
  <c r="ET139" i="17"/>
  <c r="FL139" i="17" s="1"/>
  <c r="FR139" i="17" s="1"/>
  <c r="FX139" i="17" s="1"/>
  <c r="ET127" i="17"/>
  <c r="FL127" i="17" s="1"/>
  <c r="FR127" i="17" s="1"/>
  <c r="FX127" i="17" s="1"/>
  <c r="ET115" i="17"/>
  <c r="FL115" i="17" s="1"/>
  <c r="FR115" i="17" s="1"/>
  <c r="FX115" i="17" s="1"/>
  <c r="ET103" i="17"/>
  <c r="FL103" i="17" s="1"/>
  <c r="FR103" i="17" s="1"/>
  <c r="FX103" i="17" s="1"/>
  <c r="ET91" i="17"/>
  <c r="FL91" i="17" s="1"/>
  <c r="FR91" i="17" s="1"/>
  <c r="FX91" i="17" s="1"/>
  <c r="ET79" i="17"/>
  <c r="FL79" i="17" s="1"/>
  <c r="FR79" i="17" s="1"/>
  <c r="FX79" i="17" s="1"/>
  <c r="ET67" i="17"/>
  <c r="FL67" i="17" s="1"/>
  <c r="FR67" i="17" s="1"/>
  <c r="FX67" i="17" s="1"/>
  <c r="ET55" i="17"/>
  <c r="FL55" i="17" s="1"/>
  <c r="FR55" i="17" s="1"/>
  <c r="FX55" i="17" s="1"/>
  <c r="ET43" i="17"/>
  <c r="FL43" i="17" s="1"/>
  <c r="FR43" i="17" s="1"/>
  <c r="FX43" i="17" s="1"/>
  <c r="ET31" i="17"/>
  <c r="FL31" i="17" s="1"/>
  <c r="FR31" i="17" s="1"/>
  <c r="FX31" i="17" s="1"/>
  <c r="ET19" i="17"/>
  <c r="FL19" i="17" s="1"/>
  <c r="FR19" i="17" s="1"/>
  <c r="FX19" i="17" s="1"/>
  <c r="ET7" i="17"/>
  <c r="EY466" i="17"/>
  <c r="FQ466" i="17" s="1"/>
  <c r="FW466" i="17" s="1"/>
  <c r="GC466" i="17" s="1"/>
  <c r="EU450" i="17"/>
  <c r="FM450" i="17" s="1"/>
  <c r="FS450" i="17" s="1"/>
  <c r="FY450" i="17" s="1"/>
  <c r="EW377" i="17"/>
  <c r="FO377" i="17" s="1"/>
  <c r="FU377" i="17" s="1"/>
  <c r="GA377" i="17" s="1"/>
  <c r="EW347" i="17"/>
  <c r="FO347" i="17" s="1"/>
  <c r="FU347" i="17" s="1"/>
  <c r="GA347" i="17" s="1"/>
  <c r="EY340" i="17"/>
  <c r="FQ340" i="17" s="1"/>
  <c r="FW340" i="17" s="1"/>
  <c r="GC340" i="17" s="1"/>
  <c r="EY310" i="17"/>
  <c r="EY280" i="17"/>
  <c r="FQ280" i="17" s="1"/>
  <c r="FW280" i="17" s="1"/>
  <c r="GC280" i="17" s="1"/>
  <c r="EU228" i="17"/>
  <c r="FM228" i="17" s="1"/>
  <c r="FS228" i="17" s="1"/>
  <c r="FY228" i="17" s="1"/>
  <c r="EU198" i="17"/>
  <c r="EY160" i="17"/>
  <c r="FQ160" i="17" s="1"/>
  <c r="FW160" i="17" s="1"/>
  <c r="GC160" i="17" s="1"/>
  <c r="EU144" i="17"/>
  <c r="FM144" i="17" s="1"/>
  <c r="FS144" i="17" s="1"/>
  <c r="FY144" i="17" s="1"/>
  <c r="EW137" i="17"/>
  <c r="FO137" i="17" s="1"/>
  <c r="FU137" i="17" s="1"/>
  <c r="GA137" i="17" s="1"/>
  <c r="EW83" i="17"/>
  <c r="FO83" i="17" s="1"/>
  <c r="FU83" i="17" s="1"/>
  <c r="GA83" i="17" s="1"/>
  <c r="EU66" i="17"/>
  <c r="FM66" i="17" s="1"/>
  <c r="FS66" i="17" s="1"/>
  <c r="FY66" i="17" s="1"/>
  <c r="EW59" i="17"/>
  <c r="FO59" i="17" s="1"/>
  <c r="FU59" i="17" s="1"/>
  <c r="GA59" i="17" s="1"/>
  <c r="EU36" i="17"/>
  <c r="FM36" i="17" s="1"/>
  <c r="FS36" i="17" s="1"/>
  <c r="FY36" i="17" s="1"/>
  <c r="EW29" i="17"/>
  <c r="FO29" i="17" s="1"/>
  <c r="FU29" i="17" s="1"/>
  <c r="GA29" i="17" s="1"/>
  <c r="EU6" i="17"/>
  <c r="FM6" i="17" s="1"/>
  <c r="FS6" i="17" s="1"/>
  <c r="FY6" i="17" s="1"/>
  <c r="EX322" i="17"/>
  <c r="FP322" i="17" s="1"/>
  <c r="FV322" i="17" s="1"/>
  <c r="GB322" i="17" s="1"/>
  <c r="EX166" i="17"/>
  <c r="FP166" i="17" s="1"/>
  <c r="FV166" i="17" s="1"/>
  <c r="GB166" i="17" s="1"/>
  <c r="EY495" i="17"/>
  <c r="FQ495" i="17" s="1"/>
  <c r="FW495" i="17" s="1"/>
  <c r="GC495" i="17" s="1"/>
  <c r="EW478" i="17"/>
  <c r="FO478" i="17" s="1"/>
  <c r="FU478" i="17" s="1"/>
  <c r="GA478" i="17" s="1"/>
  <c r="EY471" i="17"/>
  <c r="FQ471" i="17" s="1"/>
  <c r="FW471" i="17" s="1"/>
  <c r="GC471" i="17" s="1"/>
  <c r="EW454" i="17"/>
  <c r="FO454" i="17" s="1"/>
  <c r="FU454" i="17" s="1"/>
  <c r="GA454" i="17" s="1"/>
  <c r="EY447" i="17"/>
  <c r="FQ447" i="17" s="1"/>
  <c r="FW447" i="17" s="1"/>
  <c r="GC447" i="17" s="1"/>
  <c r="EY411" i="17"/>
  <c r="FQ411" i="17" s="1"/>
  <c r="FW411" i="17" s="1"/>
  <c r="GC411" i="17" s="1"/>
  <c r="EU329" i="17"/>
  <c r="FM329" i="17" s="1"/>
  <c r="FS329" i="17" s="1"/>
  <c r="FY329" i="17" s="1"/>
  <c r="EU311" i="17"/>
  <c r="FM311" i="17" s="1"/>
  <c r="FS311" i="17" s="1"/>
  <c r="FY311" i="17" s="1"/>
  <c r="EU275" i="17"/>
  <c r="FM275" i="17" s="1"/>
  <c r="FS275" i="17" s="1"/>
  <c r="FY275" i="17" s="1"/>
  <c r="EU257" i="17"/>
  <c r="FM257" i="17" s="1"/>
  <c r="FS257" i="17" s="1"/>
  <c r="FY257" i="17" s="1"/>
  <c r="EU239" i="17"/>
  <c r="FM239" i="17" s="1"/>
  <c r="FS239" i="17" s="1"/>
  <c r="FY239" i="17" s="1"/>
  <c r="EU221" i="17"/>
  <c r="FM221" i="17" s="1"/>
  <c r="FS221" i="17" s="1"/>
  <c r="FY221" i="17" s="1"/>
  <c r="EU203" i="17"/>
  <c r="FM203" i="17" s="1"/>
  <c r="FS203" i="17" s="1"/>
  <c r="FY203" i="17" s="1"/>
  <c r="EU185" i="17"/>
  <c r="ET423" i="17"/>
  <c r="FL423" i="17" s="1"/>
  <c r="FR423" i="17" s="1"/>
  <c r="FX423" i="17" s="1"/>
  <c r="EU226" i="17"/>
  <c r="FM226" i="17" s="1"/>
  <c r="FS226" i="17" s="1"/>
  <c r="FY226" i="17" s="1"/>
  <c r="ET424" i="17"/>
  <c r="FL424" i="17" s="1"/>
  <c r="FR424" i="17" s="1"/>
  <c r="FX424" i="17" s="1"/>
  <c r="ET376" i="17"/>
  <c r="ET364" i="17"/>
  <c r="FL364" i="17" s="1"/>
  <c r="FR364" i="17" s="1"/>
  <c r="FX364" i="17" s="1"/>
  <c r="ET352" i="17"/>
  <c r="FL352" i="17" s="1"/>
  <c r="FR352" i="17" s="1"/>
  <c r="FX352" i="17" s="1"/>
  <c r="ET340" i="17"/>
  <c r="FL340" i="17" s="1"/>
  <c r="FR340" i="17" s="1"/>
  <c r="FX340" i="17" s="1"/>
  <c r="ET328" i="17"/>
  <c r="FL328" i="17" s="1"/>
  <c r="FR328" i="17" s="1"/>
  <c r="FX328" i="17" s="1"/>
  <c r="GS440" i="17"/>
  <c r="GL414" i="17"/>
  <c r="GP414" i="17"/>
  <c r="HD443" i="17"/>
  <c r="HE443" i="17" s="1"/>
  <c r="GL108" i="17"/>
  <c r="GP108" i="17"/>
  <c r="DU13" i="17"/>
  <c r="DU268" i="17"/>
  <c r="GL254" i="17"/>
  <c r="GP254" i="17"/>
  <c r="GL230" i="17"/>
  <c r="GP230" i="17"/>
  <c r="GL206" i="17"/>
  <c r="GP206" i="17"/>
  <c r="GL397" i="17"/>
  <c r="GP397" i="17"/>
  <c r="GP361" i="17"/>
  <c r="GL361" i="17"/>
  <c r="GL331" i="17"/>
  <c r="GP331" i="17"/>
  <c r="GN300" i="17"/>
  <c r="GR300" i="17"/>
  <c r="GN302" i="17"/>
  <c r="GN301" i="17"/>
  <c r="GR301" i="17"/>
  <c r="GN303" i="17"/>
  <c r="GR264" i="17"/>
  <c r="GN264" i="17"/>
  <c r="GN265" i="17"/>
  <c r="GR265" i="17"/>
  <c r="GN267" i="17"/>
  <c r="GR267" i="17"/>
  <c r="GN266" i="17"/>
  <c r="GR266" i="17"/>
  <c r="GP229" i="17"/>
  <c r="GL229" i="17"/>
  <c r="GL199" i="17"/>
  <c r="GP199" i="17"/>
  <c r="HD422" i="17"/>
  <c r="HE422" i="17" s="1"/>
  <c r="HD426" i="17"/>
  <c r="HE426" i="17" s="1"/>
  <c r="HD428" i="17"/>
  <c r="HE428" i="17" s="1"/>
  <c r="HD425" i="17"/>
  <c r="HE425" i="17" s="1"/>
  <c r="GS21" i="17"/>
  <c r="DT75" i="17"/>
  <c r="EY479" i="17"/>
  <c r="FQ479" i="17" s="1"/>
  <c r="FW479" i="17" s="1"/>
  <c r="GC479" i="17" s="1"/>
  <c r="EU403" i="17"/>
  <c r="FM403" i="17" s="1"/>
  <c r="FS403" i="17" s="1"/>
  <c r="FY403" i="17" s="1"/>
  <c r="EW396" i="17"/>
  <c r="FO396" i="17" s="1"/>
  <c r="FU396" i="17" s="1"/>
  <c r="GA396" i="17" s="1"/>
  <c r="EW390" i="17"/>
  <c r="FO390" i="17" s="1"/>
  <c r="FU390" i="17" s="1"/>
  <c r="GA390" i="17" s="1"/>
  <c r="EY383" i="17"/>
  <c r="FQ383" i="17" s="1"/>
  <c r="FW383" i="17" s="1"/>
  <c r="GC383" i="17" s="1"/>
  <c r="EY377" i="17"/>
  <c r="FQ377" i="17" s="1"/>
  <c r="FW377" i="17" s="1"/>
  <c r="GC377" i="17" s="1"/>
  <c r="EY293" i="17"/>
  <c r="FQ293" i="17" s="1"/>
  <c r="FW293" i="17" s="1"/>
  <c r="GC293" i="17" s="1"/>
  <c r="EW198" i="17"/>
  <c r="FO198" i="17" s="1"/>
  <c r="FU198" i="17" s="1"/>
  <c r="GA198" i="17" s="1"/>
  <c r="EU61" i="17"/>
  <c r="FM61" i="17" s="1"/>
  <c r="FS61" i="17" s="1"/>
  <c r="FY61" i="17" s="1"/>
  <c r="EW48" i="17"/>
  <c r="FO48" i="17" s="1"/>
  <c r="FU48" i="17" s="1"/>
  <c r="GA48" i="17" s="1"/>
  <c r="EX120" i="17"/>
  <c r="FP120" i="17" s="1"/>
  <c r="FV120" i="17" s="1"/>
  <c r="GB120" i="17" s="1"/>
  <c r="EU456" i="17"/>
  <c r="FM456" i="17" s="1"/>
  <c r="FS456" i="17" s="1"/>
  <c r="FY456" i="17" s="1"/>
  <c r="EW449" i="17"/>
  <c r="FO449" i="17" s="1"/>
  <c r="FU449" i="17" s="1"/>
  <c r="GA449" i="17" s="1"/>
  <c r="EU420" i="17"/>
  <c r="EY376" i="17"/>
  <c r="FQ376" i="17" s="1"/>
  <c r="FW376" i="17" s="1"/>
  <c r="GC376" i="17" s="1"/>
  <c r="EY346" i="17"/>
  <c r="FQ346" i="17" s="1"/>
  <c r="FW346" i="17" s="1"/>
  <c r="GC346" i="17" s="1"/>
  <c r="EU324" i="17"/>
  <c r="FM324" i="17" s="1"/>
  <c r="FS324" i="17" s="1"/>
  <c r="FY324" i="17" s="1"/>
  <c r="EU264" i="17"/>
  <c r="FM264" i="17" s="1"/>
  <c r="FS264" i="17" s="1"/>
  <c r="FY264" i="17" s="1"/>
  <c r="EW227" i="17"/>
  <c r="FO227" i="17" s="1"/>
  <c r="FU227" i="17" s="1"/>
  <c r="GA227" i="17" s="1"/>
  <c r="EY220" i="17"/>
  <c r="FQ220" i="17" s="1"/>
  <c r="FW220" i="17" s="1"/>
  <c r="GC220" i="17" s="1"/>
  <c r="EU204" i="17"/>
  <c r="FM204" i="17" s="1"/>
  <c r="FS204" i="17" s="1"/>
  <c r="FY204" i="17" s="1"/>
  <c r="EW197" i="17"/>
  <c r="FO197" i="17" s="1"/>
  <c r="FU197" i="17" s="1"/>
  <c r="GA197" i="17" s="1"/>
  <c r="EU174" i="17"/>
  <c r="FM174" i="17" s="1"/>
  <c r="FS174" i="17" s="1"/>
  <c r="FY174" i="17" s="1"/>
  <c r="EW167" i="17"/>
  <c r="FO167" i="17" s="1"/>
  <c r="FU167" i="17" s="1"/>
  <c r="GA167" i="17" s="1"/>
  <c r="EW143" i="17"/>
  <c r="FO143" i="17" s="1"/>
  <c r="FU143" i="17" s="1"/>
  <c r="GA143" i="17" s="1"/>
  <c r="EW113" i="17"/>
  <c r="FO113" i="17" s="1"/>
  <c r="FU113" i="17" s="1"/>
  <c r="GA113" i="17" s="1"/>
  <c r="EY82" i="17"/>
  <c r="FQ82" i="17" s="1"/>
  <c r="FW82" i="17" s="1"/>
  <c r="GC82" i="17" s="1"/>
  <c r="EY58" i="17"/>
  <c r="FQ58" i="17" s="1"/>
  <c r="FW58" i="17" s="1"/>
  <c r="GC58" i="17" s="1"/>
  <c r="EU42" i="17"/>
  <c r="FM42" i="17" s="1"/>
  <c r="FS42" i="17" s="1"/>
  <c r="FY42" i="17" s="1"/>
  <c r="EW35" i="17"/>
  <c r="FO35" i="17" s="1"/>
  <c r="FU35" i="17" s="1"/>
  <c r="GA35" i="17" s="1"/>
  <c r="EU12" i="17"/>
  <c r="FM12" i="17" s="1"/>
  <c r="FS12" i="17" s="1"/>
  <c r="FY12" i="17" s="1"/>
  <c r="ET438" i="17"/>
  <c r="ET426" i="17"/>
  <c r="FL426" i="17" s="1"/>
  <c r="FR426" i="17" s="1"/>
  <c r="FX426" i="17" s="1"/>
  <c r="ET414" i="17"/>
  <c r="FL414" i="17" s="1"/>
  <c r="FR414" i="17" s="1"/>
  <c r="FX414" i="17" s="1"/>
  <c r="ET402" i="17"/>
  <c r="FL402" i="17" s="1"/>
  <c r="FR402" i="17" s="1"/>
  <c r="FX402" i="17" s="1"/>
  <c r="ET390" i="17"/>
  <c r="ET378" i="17"/>
  <c r="ET366" i="17"/>
  <c r="FL366" i="17" s="1"/>
  <c r="FR366" i="17" s="1"/>
  <c r="FX366" i="17" s="1"/>
  <c r="ET354" i="17"/>
  <c r="FL354" i="17" s="1"/>
  <c r="FR354" i="17" s="1"/>
  <c r="FX354" i="17" s="1"/>
  <c r="ET342" i="17"/>
  <c r="FL342" i="17" s="1"/>
  <c r="FR342" i="17" s="1"/>
  <c r="FX342" i="17" s="1"/>
  <c r="ET330" i="17"/>
  <c r="FL330" i="17" s="1"/>
  <c r="FR330" i="17" s="1"/>
  <c r="FX330" i="17" s="1"/>
  <c r="ET318" i="17"/>
  <c r="FL318" i="17" s="1"/>
  <c r="FR318" i="17" s="1"/>
  <c r="FX318" i="17" s="1"/>
  <c r="ET306" i="17"/>
  <c r="FL306" i="17" s="1"/>
  <c r="FR306" i="17" s="1"/>
  <c r="FX306" i="17" s="1"/>
  <c r="ET294" i="17"/>
  <c r="FL294" i="17" s="1"/>
  <c r="FR294" i="17" s="1"/>
  <c r="FX294" i="17" s="1"/>
  <c r="ET282" i="17"/>
  <c r="FL282" i="17" s="1"/>
  <c r="FR282" i="17" s="1"/>
  <c r="FX282" i="17" s="1"/>
  <c r="ET270" i="17"/>
  <c r="FL270" i="17" s="1"/>
  <c r="FR270" i="17" s="1"/>
  <c r="FX270" i="17" s="1"/>
  <c r="ET258" i="17"/>
  <c r="FL258" i="17" s="1"/>
  <c r="FR258" i="17" s="1"/>
  <c r="FX258" i="17" s="1"/>
  <c r="ET246" i="17"/>
  <c r="FL246" i="17" s="1"/>
  <c r="FR246" i="17" s="1"/>
  <c r="FX246" i="17" s="1"/>
  <c r="ET234" i="17"/>
  <c r="FL234" i="17" s="1"/>
  <c r="FR234" i="17" s="1"/>
  <c r="FX234" i="17" s="1"/>
  <c r="ET222" i="17"/>
  <c r="FL222" i="17" s="1"/>
  <c r="FR222" i="17" s="1"/>
  <c r="FX222" i="17" s="1"/>
  <c r="ET210" i="17"/>
  <c r="FL210" i="17" s="1"/>
  <c r="FR210" i="17" s="1"/>
  <c r="FX210" i="17" s="1"/>
  <c r="ET198" i="17"/>
  <c r="FL198" i="17" s="1"/>
  <c r="FR198" i="17" s="1"/>
  <c r="FX198" i="17" s="1"/>
  <c r="ET186" i="17"/>
  <c r="FL186" i="17" s="1"/>
  <c r="FR186" i="17" s="1"/>
  <c r="FX186" i="17" s="1"/>
  <c r="ET174" i="17"/>
  <c r="FL174" i="17" s="1"/>
  <c r="FR174" i="17" s="1"/>
  <c r="FX174" i="17" s="1"/>
  <c r="ET162" i="17"/>
  <c r="FL162" i="17" s="1"/>
  <c r="FR162" i="17" s="1"/>
  <c r="FX162" i="17" s="1"/>
  <c r="ET150" i="17"/>
  <c r="FL150" i="17" s="1"/>
  <c r="FR150" i="17" s="1"/>
  <c r="FX150" i="17" s="1"/>
  <c r="ET138" i="17"/>
  <c r="FL138" i="17" s="1"/>
  <c r="FR138" i="17" s="1"/>
  <c r="FX138" i="17" s="1"/>
  <c r="ET126" i="17"/>
  <c r="FL126" i="17" s="1"/>
  <c r="FR126" i="17" s="1"/>
  <c r="FX126" i="17" s="1"/>
  <c r="ET114" i="17"/>
  <c r="FL114" i="17" s="1"/>
  <c r="FR114" i="17" s="1"/>
  <c r="FX114" i="17" s="1"/>
  <c r="ET102" i="17"/>
  <c r="FL102" i="17" s="1"/>
  <c r="FR102" i="17" s="1"/>
  <c r="FX102" i="17" s="1"/>
  <c r="ET90" i="17"/>
  <c r="FL90" i="17" s="1"/>
  <c r="FR90" i="17" s="1"/>
  <c r="FX90" i="17" s="1"/>
  <c r="ET78" i="17"/>
  <c r="FL78" i="17" s="1"/>
  <c r="FR78" i="17" s="1"/>
  <c r="FX78" i="17" s="1"/>
  <c r="ET66" i="17"/>
  <c r="FL66" i="17" s="1"/>
  <c r="FR66" i="17" s="1"/>
  <c r="FX66" i="17" s="1"/>
  <c r="ET54" i="17"/>
  <c r="FL54" i="17" s="1"/>
  <c r="FR54" i="17" s="1"/>
  <c r="FX54" i="17" s="1"/>
  <c r="ET42" i="17"/>
  <c r="FL42" i="17" s="1"/>
  <c r="FR42" i="17" s="1"/>
  <c r="FX42" i="17" s="1"/>
  <c r="ET30" i="17"/>
  <c r="FL30" i="17" s="1"/>
  <c r="FR30" i="17" s="1"/>
  <c r="FX30" i="17" s="1"/>
  <c r="ET18" i="17"/>
  <c r="FL18" i="17" s="1"/>
  <c r="FR18" i="17" s="1"/>
  <c r="FX18" i="17" s="1"/>
  <c r="ET6" i="17"/>
  <c r="FL6" i="17" s="1"/>
  <c r="FR6" i="17" s="1"/>
  <c r="FX6" i="17" s="1"/>
  <c r="ET471" i="17"/>
  <c r="FL471" i="17" s="1"/>
  <c r="FR471" i="17" s="1"/>
  <c r="FX471" i="17" s="1"/>
  <c r="EW328" i="17"/>
  <c r="FO328" i="17" s="1"/>
  <c r="FU328" i="17" s="1"/>
  <c r="GA328" i="17" s="1"/>
  <c r="EW292" i="17"/>
  <c r="FO292" i="17" s="1"/>
  <c r="FU292" i="17" s="1"/>
  <c r="GA292" i="17" s="1"/>
  <c r="EW274" i="17"/>
  <c r="FO274" i="17" s="1"/>
  <c r="FU274" i="17" s="1"/>
  <c r="GA274" i="17" s="1"/>
  <c r="EW256" i="17"/>
  <c r="FO256" i="17" s="1"/>
  <c r="FU256" i="17" s="1"/>
  <c r="GA256" i="17" s="1"/>
  <c r="EW238" i="17"/>
  <c r="FO238" i="17" s="1"/>
  <c r="FU238" i="17" s="1"/>
  <c r="GA238" i="17" s="1"/>
  <c r="EW220" i="17"/>
  <c r="FO220" i="17" s="1"/>
  <c r="FU220" i="17" s="1"/>
  <c r="GA220" i="17" s="1"/>
  <c r="EW202" i="17"/>
  <c r="FO202" i="17" s="1"/>
  <c r="FU202" i="17" s="1"/>
  <c r="GA202" i="17" s="1"/>
  <c r="EW184" i="17"/>
  <c r="FO184" i="17" s="1"/>
  <c r="FU184" i="17" s="1"/>
  <c r="GA184" i="17" s="1"/>
  <c r="EW148" i="17"/>
  <c r="FO148" i="17" s="1"/>
  <c r="FU148" i="17" s="1"/>
  <c r="GA148" i="17" s="1"/>
  <c r="EY93" i="17"/>
  <c r="FQ93" i="17" s="1"/>
  <c r="FW93" i="17" s="1"/>
  <c r="GC93" i="17" s="1"/>
  <c r="EW82" i="17"/>
  <c r="FO82" i="17" s="1"/>
  <c r="FU82" i="17" s="1"/>
  <c r="GA82" i="17" s="1"/>
  <c r="EW64" i="17"/>
  <c r="FO64" i="17" s="1"/>
  <c r="FU64" i="17" s="1"/>
  <c r="GA64" i="17" s="1"/>
  <c r="EW46" i="17"/>
  <c r="FO46" i="17" s="1"/>
  <c r="FU46" i="17" s="1"/>
  <c r="GA46" i="17" s="1"/>
  <c r="EW28" i="17"/>
  <c r="FO28" i="17" s="1"/>
  <c r="FU28" i="17" s="1"/>
  <c r="GA28" i="17" s="1"/>
  <c r="GL237" i="17"/>
  <c r="GP237" i="17"/>
  <c r="GN206" i="17"/>
  <c r="GR206" i="17"/>
  <c r="GN208" i="17"/>
  <c r="GR208" i="17"/>
  <c r="GR207" i="17"/>
  <c r="GP171" i="17"/>
  <c r="GL171" i="17"/>
  <c r="GP141" i="17"/>
  <c r="GL141" i="17"/>
  <c r="HD457" i="17"/>
  <c r="HE457" i="17" s="1"/>
  <c r="HD420" i="17"/>
  <c r="HE420" i="17" s="1"/>
  <c r="GL138" i="17"/>
  <c r="GP138" i="17"/>
  <c r="HD413" i="17"/>
  <c r="HE413" i="17" s="1"/>
  <c r="DD334" i="17"/>
  <c r="DE231" i="17"/>
  <c r="DE374" i="17"/>
  <c r="DE158" i="17"/>
  <c r="GL112" i="17"/>
  <c r="GP112" i="17"/>
  <c r="GR499" i="17"/>
  <c r="GN499" i="17"/>
  <c r="GR501" i="17"/>
  <c r="GP278" i="17"/>
  <c r="GL278" i="17"/>
  <c r="GO245" i="17"/>
  <c r="GR462" i="17"/>
  <c r="GN462" i="17"/>
  <c r="GN464" i="17"/>
  <c r="GR464" i="17"/>
  <c r="GR463" i="17"/>
  <c r="GN463" i="17"/>
  <c r="GR465" i="17"/>
  <c r="GN465" i="17"/>
  <c r="GL427" i="17"/>
  <c r="GP427" i="17"/>
  <c r="GL257" i="17"/>
  <c r="GP257" i="17"/>
  <c r="GP101" i="17"/>
  <c r="GL101" i="17"/>
  <c r="EY491" i="17"/>
  <c r="FQ491" i="17" s="1"/>
  <c r="FW491" i="17" s="1"/>
  <c r="GC491" i="17" s="1"/>
  <c r="EW126" i="17"/>
  <c r="FO126" i="17" s="1"/>
  <c r="FU126" i="17" s="1"/>
  <c r="GA126" i="17" s="1"/>
  <c r="EW353" i="17"/>
  <c r="FO353" i="17" s="1"/>
  <c r="FU353" i="17" s="1"/>
  <c r="GA353" i="17" s="1"/>
  <c r="EW293" i="17"/>
  <c r="EW89" i="17"/>
  <c r="FO89" i="17" s="1"/>
  <c r="FU89" i="17" s="1"/>
  <c r="GA89" i="17" s="1"/>
  <c r="EV206" i="17"/>
  <c r="FN206" i="17" s="1"/>
  <c r="FT206" i="17" s="1"/>
  <c r="FZ206" i="17" s="1"/>
  <c r="EX163" i="17"/>
  <c r="FP163" i="17" s="1"/>
  <c r="FV163" i="17" s="1"/>
  <c r="GB163" i="17" s="1"/>
  <c r="EX97" i="17"/>
  <c r="FP97" i="17" s="1"/>
  <c r="FV97" i="17" s="1"/>
  <c r="GB97" i="17" s="1"/>
  <c r="ET146" i="17"/>
  <c r="FL146" i="17" s="1"/>
  <c r="FR146" i="17" s="1"/>
  <c r="FX146" i="17" s="1"/>
  <c r="EX379" i="17"/>
  <c r="FP379" i="17" s="1"/>
  <c r="FV379" i="17" s="1"/>
  <c r="GB379" i="17" s="1"/>
  <c r="ET351" i="17"/>
  <c r="FL351" i="17" s="1"/>
  <c r="FR351" i="17" s="1"/>
  <c r="FX351" i="17" s="1"/>
  <c r="EV296" i="17"/>
  <c r="FN296" i="17" s="1"/>
  <c r="FT296" i="17" s="1"/>
  <c r="FZ296" i="17" s="1"/>
  <c r="EV80" i="17"/>
  <c r="FN80" i="17" s="1"/>
  <c r="FT80" i="17" s="1"/>
  <c r="FZ80" i="17" s="1"/>
  <c r="EY435" i="17"/>
  <c r="FQ435" i="17" s="1"/>
  <c r="FW435" i="17" s="1"/>
  <c r="GC435" i="17" s="1"/>
  <c r="EY399" i="17"/>
  <c r="FQ399" i="17" s="1"/>
  <c r="FW399" i="17" s="1"/>
  <c r="GC399" i="17" s="1"/>
  <c r="EY165" i="17"/>
  <c r="FQ165" i="17" s="1"/>
  <c r="FW165" i="17" s="1"/>
  <c r="GC165" i="17" s="1"/>
  <c r="EY129" i="17"/>
  <c r="FQ129" i="17" s="1"/>
  <c r="FW129" i="17" s="1"/>
  <c r="GC129" i="17" s="1"/>
  <c r="EW100" i="17"/>
  <c r="FO100" i="17" s="1"/>
  <c r="FU100" i="17" s="1"/>
  <c r="GA100" i="17" s="1"/>
  <c r="GL267" i="17"/>
  <c r="GP267" i="17"/>
  <c r="HD401" i="17"/>
  <c r="HE401" i="17" s="1"/>
  <c r="GG402" i="17"/>
  <c r="GH402" i="17" s="1"/>
  <c r="GG444" i="17"/>
  <c r="GH444" i="17" s="1"/>
  <c r="GG403" i="17"/>
  <c r="GH403" i="17" s="1"/>
  <c r="GG421" i="17"/>
  <c r="GH421" i="17" s="1"/>
  <c r="GG457" i="17"/>
  <c r="GH457" i="17" s="1"/>
  <c r="GG475" i="17"/>
  <c r="GH475" i="17" s="1"/>
  <c r="GG387" i="17"/>
  <c r="GH387" i="17" s="1"/>
  <c r="GG405" i="17"/>
  <c r="GH405" i="17" s="1"/>
  <c r="GG423" i="17"/>
  <c r="GH423" i="17" s="1"/>
  <c r="GG441" i="17"/>
  <c r="GH441" i="17" s="1"/>
  <c r="GG459" i="17"/>
  <c r="GH459" i="17" s="1"/>
  <c r="GG477" i="17"/>
  <c r="GH477" i="17" s="1"/>
  <c r="GG390" i="17"/>
  <c r="GH390" i="17" s="1"/>
  <c r="GG474" i="17"/>
  <c r="GH474" i="17" s="1"/>
  <c r="GG410" i="17"/>
  <c r="GH410" i="17" s="1"/>
  <c r="GG440" i="17"/>
  <c r="GH440" i="17" s="1"/>
  <c r="GG458" i="17"/>
  <c r="GH458" i="17" s="1"/>
  <c r="GG476" i="17"/>
  <c r="GH476" i="17" s="1"/>
  <c r="GG400" i="17"/>
  <c r="GH400" i="17" s="1"/>
  <c r="GG418" i="17"/>
  <c r="GH418" i="17" s="1"/>
  <c r="GG436" i="17"/>
  <c r="GH436" i="17" s="1"/>
  <c r="GG454" i="17"/>
  <c r="GH454" i="17" s="1"/>
  <c r="GG472" i="17"/>
  <c r="GH472" i="17" s="1"/>
  <c r="GG432" i="17"/>
  <c r="GH432" i="17" s="1"/>
  <c r="GG462" i="17"/>
  <c r="GH462" i="17" s="1"/>
  <c r="GG398" i="17"/>
  <c r="GH398" i="17" s="1"/>
  <c r="GG428" i="17"/>
  <c r="GH428" i="17" s="1"/>
  <c r="GG420" i="17"/>
  <c r="GH420" i="17" s="1"/>
  <c r="GG391" i="17"/>
  <c r="GH391" i="17" s="1"/>
  <c r="GG409" i="17"/>
  <c r="GH409" i="17" s="1"/>
  <c r="GG427" i="17"/>
  <c r="GH427" i="17" s="1"/>
  <c r="GG445" i="17"/>
  <c r="GH445" i="17" s="1"/>
  <c r="GG463" i="17"/>
  <c r="GH463" i="17" s="1"/>
  <c r="GG481" i="17"/>
  <c r="GH481" i="17" s="1"/>
  <c r="GG393" i="17"/>
  <c r="GH393" i="17" s="1"/>
  <c r="GG411" i="17"/>
  <c r="GH411" i="17" s="1"/>
  <c r="GG429" i="17"/>
  <c r="GH429" i="17" s="1"/>
  <c r="GG447" i="17"/>
  <c r="GH447" i="17" s="1"/>
  <c r="GG465" i="17"/>
  <c r="GH465" i="17" s="1"/>
  <c r="GG483" i="17"/>
  <c r="GH483" i="17" s="1"/>
  <c r="GG408" i="17"/>
  <c r="GH408" i="17" s="1"/>
  <c r="GG450" i="17"/>
  <c r="GH450" i="17" s="1"/>
  <c r="GG416" i="17"/>
  <c r="GH416" i="17" s="1"/>
  <c r="GG446" i="17"/>
  <c r="GH446" i="17" s="1"/>
  <c r="GG464" i="17"/>
  <c r="GH464" i="17" s="1"/>
  <c r="GG482" i="17"/>
  <c r="GH482" i="17" s="1"/>
  <c r="GG388" i="17"/>
  <c r="GH388" i="17" s="1"/>
  <c r="GG406" i="17"/>
  <c r="GH406" i="17" s="1"/>
  <c r="GG424" i="17"/>
  <c r="GH424" i="17" s="1"/>
  <c r="GG442" i="17"/>
  <c r="GH442" i="17" s="1"/>
  <c r="GG460" i="17"/>
  <c r="GH460" i="17" s="1"/>
  <c r="GG478" i="17"/>
  <c r="GH478" i="17" s="1"/>
  <c r="GG480" i="17"/>
  <c r="GH480" i="17" s="1"/>
  <c r="GG396" i="17"/>
  <c r="GH396" i="17" s="1"/>
  <c r="GG438" i="17"/>
  <c r="GH438" i="17" s="1"/>
  <c r="GG386" i="17"/>
  <c r="GH386" i="17" s="1"/>
  <c r="GG434" i="17"/>
  <c r="GH434" i="17" s="1"/>
  <c r="GG468" i="17"/>
  <c r="GH468" i="17" s="1"/>
  <c r="GG397" i="17"/>
  <c r="GH397" i="17" s="1"/>
  <c r="GG415" i="17"/>
  <c r="GH415" i="17" s="1"/>
  <c r="GG433" i="17"/>
  <c r="GH433" i="17" s="1"/>
  <c r="GG451" i="17"/>
  <c r="GH451" i="17" s="1"/>
  <c r="GG469" i="17"/>
  <c r="GH469" i="17" s="1"/>
  <c r="GG399" i="17"/>
  <c r="GH399" i="17" s="1"/>
  <c r="GG417" i="17"/>
  <c r="GH417" i="17" s="1"/>
  <c r="GG435" i="17"/>
  <c r="GH435" i="17" s="1"/>
  <c r="GG453" i="17"/>
  <c r="GH453" i="17" s="1"/>
  <c r="GG471" i="17"/>
  <c r="GH471" i="17" s="1"/>
  <c r="GG426" i="17"/>
  <c r="GH426" i="17" s="1"/>
  <c r="GG452" i="17"/>
  <c r="GH452" i="17" s="1"/>
  <c r="GG470" i="17"/>
  <c r="GH470" i="17" s="1"/>
  <c r="GG394" i="17"/>
  <c r="GH394" i="17" s="1"/>
  <c r="GG412" i="17"/>
  <c r="GH412" i="17" s="1"/>
  <c r="GG430" i="17"/>
  <c r="GH430" i="17" s="1"/>
  <c r="GG448" i="17"/>
  <c r="GH448" i="17" s="1"/>
  <c r="GG466" i="17"/>
  <c r="GH466" i="17" s="1"/>
  <c r="GG484" i="17"/>
  <c r="GH484" i="17" s="1"/>
  <c r="GG456" i="17"/>
  <c r="GH456" i="17" s="1"/>
  <c r="GS58" i="17"/>
  <c r="GP461" i="17"/>
  <c r="GL461" i="17"/>
  <c r="EU445" i="17"/>
  <c r="FM445" i="17" s="1"/>
  <c r="FS445" i="17" s="1"/>
  <c r="FY445" i="17" s="1"/>
  <c r="EU439" i="17"/>
  <c r="FM439" i="17" s="1"/>
  <c r="FS439" i="17" s="1"/>
  <c r="FY439" i="17" s="1"/>
  <c r="EW432" i="17"/>
  <c r="EW426" i="17"/>
  <c r="FO426" i="17" s="1"/>
  <c r="FU426" i="17" s="1"/>
  <c r="GA426" i="17" s="1"/>
  <c r="EY401" i="17"/>
  <c r="FQ401" i="17" s="1"/>
  <c r="FW401" i="17" s="1"/>
  <c r="GC401" i="17" s="1"/>
  <c r="EU325" i="17"/>
  <c r="FM325" i="17" s="1"/>
  <c r="FS325" i="17" s="1"/>
  <c r="FY325" i="17" s="1"/>
  <c r="EU319" i="17"/>
  <c r="FM319" i="17" s="1"/>
  <c r="FS319" i="17" s="1"/>
  <c r="FY319" i="17" s="1"/>
  <c r="EY311" i="17"/>
  <c r="FQ311" i="17" s="1"/>
  <c r="FW311" i="17" s="1"/>
  <c r="GC311" i="17" s="1"/>
  <c r="EY305" i="17"/>
  <c r="FQ305" i="17" s="1"/>
  <c r="FW305" i="17" s="1"/>
  <c r="GC305" i="17" s="1"/>
  <c r="EU241" i="17"/>
  <c r="FM241" i="17" s="1"/>
  <c r="FS241" i="17" s="1"/>
  <c r="FY241" i="17" s="1"/>
  <c r="EU235" i="17"/>
  <c r="FM235" i="17" s="1"/>
  <c r="FS235" i="17" s="1"/>
  <c r="FY235" i="17" s="1"/>
  <c r="EW216" i="17"/>
  <c r="FO216" i="17" s="1"/>
  <c r="FU216" i="17" s="1"/>
  <c r="GA216" i="17" s="1"/>
  <c r="EU151" i="17"/>
  <c r="FM151" i="17" s="1"/>
  <c r="FS151" i="17" s="1"/>
  <c r="FY151" i="17" s="1"/>
  <c r="EW144" i="17"/>
  <c r="FO144" i="17" s="1"/>
  <c r="FU144" i="17" s="1"/>
  <c r="GA144" i="17" s="1"/>
  <c r="EU79" i="17"/>
  <c r="FM79" i="17" s="1"/>
  <c r="FS79" i="17" s="1"/>
  <c r="FY79" i="17" s="1"/>
  <c r="EW72" i="17"/>
  <c r="FO72" i="17" s="1"/>
  <c r="FU72" i="17" s="1"/>
  <c r="GA72" i="17" s="1"/>
  <c r="EX229" i="17"/>
  <c r="ET147" i="17"/>
  <c r="FL147" i="17" s="1"/>
  <c r="FR147" i="17" s="1"/>
  <c r="FX147" i="17" s="1"/>
  <c r="ET63" i="17"/>
  <c r="FL63" i="17" s="1"/>
  <c r="FR63" i="17" s="1"/>
  <c r="FX63" i="17" s="1"/>
  <c r="ET164" i="17"/>
  <c r="FL164" i="17" s="1"/>
  <c r="FR164" i="17" s="1"/>
  <c r="FX164" i="17" s="1"/>
  <c r="EU462" i="17"/>
  <c r="EU432" i="17"/>
  <c r="FM432" i="17" s="1"/>
  <c r="FS432" i="17" s="1"/>
  <c r="FY432" i="17" s="1"/>
  <c r="EW425" i="17"/>
  <c r="FO425" i="17" s="1"/>
  <c r="FU425" i="17" s="1"/>
  <c r="GA425" i="17" s="1"/>
  <c r="EY418" i="17"/>
  <c r="FQ418" i="17" s="1"/>
  <c r="FW418" i="17" s="1"/>
  <c r="GC418" i="17" s="1"/>
  <c r="EW389" i="17"/>
  <c r="FO389" i="17" s="1"/>
  <c r="FU389" i="17" s="1"/>
  <c r="GA389" i="17" s="1"/>
  <c r="EY382" i="17"/>
  <c r="FQ382" i="17" s="1"/>
  <c r="FW382" i="17" s="1"/>
  <c r="GC382" i="17" s="1"/>
  <c r="EU366" i="17"/>
  <c r="FM366" i="17" s="1"/>
  <c r="FS366" i="17" s="1"/>
  <c r="FY366" i="17" s="1"/>
  <c r="EW359" i="17"/>
  <c r="FO359" i="17" s="1"/>
  <c r="FU359" i="17" s="1"/>
  <c r="GA359" i="17" s="1"/>
  <c r="EY352" i="17"/>
  <c r="FQ352" i="17" s="1"/>
  <c r="FW352" i="17" s="1"/>
  <c r="GC352" i="17" s="1"/>
  <c r="EY322" i="17"/>
  <c r="FQ322" i="17" s="1"/>
  <c r="FW322" i="17" s="1"/>
  <c r="GC322" i="17" s="1"/>
  <c r="EU306" i="17"/>
  <c r="FM306" i="17" s="1"/>
  <c r="FS306" i="17" s="1"/>
  <c r="FY306" i="17" s="1"/>
  <c r="EW299" i="17"/>
  <c r="EY292" i="17"/>
  <c r="FQ292" i="17" s="1"/>
  <c r="FW292" i="17" s="1"/>
  <c r="GC292" i="17" s="1"/>
  <c r="EU240" i="17"/>
  <c r="FM240" i="17" s="1"/>
  <c r="FS240" i="17" s="1"/>
  <c r="FY240" i="17" s="1"/>
  <c r="EW233" i="17"/>
  <c r="FO233" i="17" s="1"/>
  <c r="FU233" i="17" s="1"/>
  <c r="GA233" i="17" s="1"/>
  <c r="EU210" i="17"/>
  <c r="FM210" i="17" s="1"/>
  <c r="FS210" i="17" s="1"/>
  <c r="FY210" i="17" s="1"/>
  <c r="EU180" i="17"/>
  <c r="FM180" i="17" s="1"/>
  <c r="FS180" i="17" s="1"/>
  <c r="FY180" i="17" s="1"/>
  <c r="EW173" i="17"/>
  <c r="FO173" i="17" s="1"/>
  <c r="FU173" i="17" s="1"/>
  <c r="GA173" i="17" s="1"/>
  <c r="EY118" i="17"/>
  <c r="FQ118" i="17" s="1"/>
  <c r="FW118" i="17" s="1"/>
  <c r="GC118" i="17" s="1"/>
  <c r="EY88" i="17"/>
  <c r="FQ88" i="17" s="1"/>
  <c r="FW88" i="17" s="1"/>
  <c r="GC88" i="17" s="1"/>
  <c r="EW41" i="17"/>
  <c r="FO41" i="17" s="1"/>
  <c r="FU41" i="17" s="1"/>
  <c r="GA41" i="17" s="1"/>
  <c r="EU491" i="17"/>
  <c r="FM491" i="17" s="1"/>
  <c r="FS491" i="17" s="1"/>
  <c r="FY491" i="17" s="1"/>
  <c r="EW442" i="17"/>
  <c r="FO442" i="17" s="1"/>
  <c r="FU442" i="17" s="1"/>
  <c r="GA442" i="17" s="1"/>
  <c r="EW424" i="17"/>
  <c r="FO424" i="17" s="1"/>
  <c r="FU424" i="17" s="1"/>
  <c r="GA424" i="17" s="1"/>
  <c r="EW406" i="17"/>
  <c r="FO406" i="17" s="1"/>
  <c r="FU406" i="17" s="1"/>
  <c r="GA406" i="17" s="1"/>
  <c r="EW388" i="17"/>
  <c r="FO388" i="17" s="1"/>
  <c r="FU388" i="17" s="1"/>
  <c r="GA388" i="17" s="1"/>
  <c r="EW370" i="17"/>
  <c r="FO370" i="17" s="1"/>
  <c r="FU370" i="17" s="1"/>
  <c r="GA370" i="17" s="1"/>
  <c r="EW352" i="17"/>
  <c r="FO352" i="17" s="1"/>
  <c r="FU352" i="17" s="1"/>
  <c r="GA352" i="17" s="1"/>
  <c r="EY201" i="17"/>
  <c r="FQ201" i="17" s="1"/>
  <c r="FW201" i="17" s="1"/>
  <c r="GC201" i="17" s="1"/>
  <c r="EW154" i="17"/>
  <c r="FO154" i="17" s="1"/>
  <c r="FU154" i="17" s="1"/>
  <c r="GA154" i="17" s="1"/>
  <c r="EY81" i="17"/>
  <c r="FQ81" i="17" s="1"/>
  <c r="FW81" i="17" s="1"/>
  <c r="GC81" i="17" s="1"/>
  <c r="EY45" i="17"/>
  <c r="FQ45" i="17" s="1"/>
  <c r="FW45" i="17" s="1"/>
  <c r="GC45" i="17" s="1"/>
  <c r="EW489" i="17"/>
  <c r="FO489" i="17" s="1"/>
  <c r="FU489" i="17" s="1"/>
  <c r="GA489" i="17" s="1"/>
  <c r="EW429" i="17"/>
  <c r="EW417" i="17"/>
  <c r="FO417" i="17" s="1"/>
  <c r="FU417" i="17" s="1"/>
  <c r="GA417" i="17" s="1"/>
  <c r="EW405" i="17"/>
  <c r="FO405" i="17" s="1"/>
  <c r="FU405" i="17" s="1"/>
  <c r="GA405" i="17" s="1"/>
  <c r="EU244" i="17"/>
  <c r="FM244" i="17" s="1"/>
  <c r="FS244" i="17" s="1"/>
  <c r="FY244" i="17" s="1"/>
  <c r="GP453" i="17"/>
  <c r="GL453" i="17"/>
  <c r="GN422" i="17"/>
  <c r="GR422" i="17"/>
  <c r="GN424" i="17"/>
  <c r="GR424" i="17"/>
  <c r="GR423" i="17"/>
  <c r="GL393" i="17"/>
  <c r="GP393" i="17"/>
  <c r="GR362" i="17"/>
  <c r="GN362" i="17"/>
  <c r="GR365" i="17"/>
  <c r="GN365" i="17"/>
  <c r="GN364" i="17"/>
  <c r="GR363" i="17"/>
  <c r="GR364" i="17"/>
  <c r="GN363" i="17"/>
  <c r="GP302" i="17"/>
  <c r="GL302" i="17"/>
  <c r="GN473" i="17"/>
  <c r="GR473" i="17"/>
  <c r="GN475" i="17"/>
  <c r="GN476" i="17"/>
  <c r="GR476" i="17"/>
  <c r="GN197" i="17"/>
  <c r="GR197" i="17"/>
  <c r="GN199" i="17"/>
  <c r="GR199" i="17"/>
  <c r="GR198" i="17"/>
  <c r="GN198" i="17"/>
  <c r="GN25" i="17"/>
  <c r="GR25" i="17"/>
  <c r="GL97" i="17"/>
  <c r="GP97" i="17"/>
  <c r="GN72" i="17"/>
  <c r="GR72" i="17"/>
  <c r="GR74" i="17"/>
  <c r="GN74" i="17"/>
  <c r="GN73" i="17"/>
  <c r="FC415" i="17"/>
  <c r="DD406" i="17"/>
  <c r="DE303" i="17"/>
  <c r="DE488" i="17"/>
  <c r="EW334" i="17"/>
  <c r="EW298" i="17"/>
  <c r="EW280" i="17"/>
  <c r="FO280" i="17" s="1"/>
  <c r="FU280" i="17" s="1"/>
  <c r="GA280" i="17" s="1"/>
  <c r="EW262" i="17"/>
  <c r="FO262" i="17" s="1"/>
  <c r="FU262" i="17" s="1"/>
  <c r="GA262" i="17" s="1"/>
  <c r="EW244" i="17"/>
  <c r="FO244" i="17" s="1"/>
  <c r="FU244" i="17" s="1"/>
  <c r="GA244" i="17" s="1"/>
  <c r="EW226" i="17"/>
  <c r="FO226" i="17" s="1"/>
  <c r="FU226" i="17" s="1"/>
  <c r="GA226" i="17" s="1"/>
  <c r="EW208" i="17"/>
  <c r="FO208" i="17" s="1"/>
  <c r="FU208" i="17" s="1"/>
  <c r="GA208" i="17" s="1"/>
  <c r="EW190" i="17"/>
  <c r="FO190" i="17" s="1"/>
  <c r="FU190" i="17" s="1"/>
  <c r="GA190" i="17" s="1"/>
  <c r="EW70" i="17"/>
  <c r="FO70" i="17" s="1"/>
  <c r="FU70" i="17" s="1"/>
  <c r="GA70" i="17" s="1"/>
  <c r="EW34" i="17"/>
  <c r="FO34" i="17" s="1"/>
  <c r="FU34" i="17" s="1"/>
  <c r="GA34" i="17" s="1"/>
  <c r="EW267" i="17"/>
  <c r="FO267" i="17" s="1"/>
  <c r="FU267" i="17" s="1"/>
  <c r="GA267" i="17" s="1"/>
  <c r="GS476" i="17"/>
  <c r="GS404" i="17"/>
  <c r="HD500" i="17"/>
  <c r="HE500" i="17" s="1"/>
  <c r="GL22" i="17"/>
  <c r="GP22" i="17"/>
  <c r="GP422" i="17"/>
  <c r="GL422" i="17"/>
  <c r="GL99" i="17"/>
  <c r="GP99" i="17"/>
  <c r="HD476" i="17"/>
  <c r="HE476" i="17" s="1"/>
  <c r="HD473" i="17"/>
  <c r="HE473" i="17" s="1"/>
  <c r="HD474" i="17"/>
  <c r="HE474" i="17" s="1"/>
  <c r="HD464" i="17"/>
  <c r="HE464" i="17" s="1"/>
  <c r="HD479" i="17"/>
  <c r="HE479" i="17" s="1"/>
  <c r="HD480" i="17"/>
  <c r="HE480" i="17" s="1"/>
  <c r="HD470" i="17"/>
  <c r="HE470" i="17" s="1"/>
  <c r="HD456" i="17"/>
  <c r="HE456" i="17" s="1"/>
  <c r="HD458" i="17"/>
  <c r="HE458" i="17" s="1"/>
  <c r="HD461" i="17"/>
  <c r="HE461" i="17" s="1"/>
  <c r="HD462" i="17"/>
  <c r="HE462" i="17" s="1"/>
  <c r="CA346" i="17"/>
  <c r="CA274" i="17"/>
  <c r="CA28" i="17"/>
  <c r="DD118" i="17"/>
  <c r="DE230" i="17"/>
  <c r="EU469" i="17"/>
  <c r="FM469" i="17" s="1"/>
  <c r="FS469" i="17" s="1"/>
  <c r="FY469" i="17" s="1"/>
  <c r="EW450" i="17"/>
  <c r="FO450" i="17" s="1"/>
  <c r="FU450" i="17" s="1"/>
  <c r="GA450" i="17" s="1"/>
  <c r="EY425" i="17"/>
  <c r="FQ425" i="17" s="1"/>
  <c r="FW425" i="17" s="1"/>
  <c r="GC425" i="17" s="1"/>
  <c r="EY419" i="17"/>
  <c r="FQ419" i="17" s="1"/>
  <c r="FW419" i="17" s="1"/>
  <c r="GC419" i="17" s="1"/>
  <c r="EW330" i="17"/>
  <c r="FO330" i="17" s="1"/>
  <c r="FU330" i="17" s="1"/>
  <c r="GA330" i="17" s="1"/>
  <c r="FC308" i="17"/>
  <c r="FO296" i="17"/>
  <c r="FU296" i="17" s="1"/>
  <c r="GA296" i="17" s="1"/>
  <c r="EU265" i="17"/>
  <c r="FM265" i="17" s="1"/>
  <c r="FS265" i="17" s="1"/>
  <c r="FY265" i="17" s="1"/>
  <c r="EU259" i="17"/>
  <c r="FM259" i="17" s="1"/>
  <c r="FS259" i="17" s="1"/>
  <c r="FY259" i="17" s="1"/>
  <c r="EW240" i="17"/>
  <c r="FO240" i="17" s="1"/>
  <c r="FU240" i="17" s="1"/>
  <c r="GA240" i="17" s="1"/>
  <c r="EW234" i="17"/>
  <c r="FO234" i="17" s="1"/>
  <c r="FU234" i="17" s="1"/>
  <c r="GA234" i="17" s="1"/>
  <c r="EU169" i="17"/>
  <c r="FM169" i="17" s="1"/>
  <c r="FS169" i="17" s="1"/>
  <c r="FY169" i="17" s="1"/>
  <c r="EW156" i="17"/>
  <c r="FO156" i="17" s="1"/>
  <c r="FU156" i="17" s="1"/>
  <c r="GA156" i="17" s="1"/>
  <c r="EW150" i="17"/>
  <c r="FO150" i="17" s="1"/>
  <c r="FU150" i="17" s="1"/>
  <c r="GA150" i="17" s="1"/>
  <c r="EW78" i="17"/>
  <c r="FO78" i="17" s="1"/>
  <c r="FU78" i="17" s="1"/>
  <c r="GA78" i="17" s="1"/>
  <c r="EU13" i="17"/>
  <c r="FM13" i="17" s="1"/>
  <c r="FS13" i="17" s="1"/>
  <c r="FY13" i="17" s="1"/>
  <c r="EU7" i="17"/>
  <c r="FM7" i="17" s="1"/>
  <c r="FS7" i="17" s="1"/>
  <c r="FY7" i="17" s="1"/>
  <c r="ET429" i="17"/>
  <c r="FL429" i="17" s="1"/>
  <c r="FR429" i="17" s="1"/>
  <c r="FX429" i="17" s="1"/>
  <c r="EX133" i="17"/>
  <c r="FP133" i="17" s="1"/>
  <c r="FV133" i="17" s="1"/>
  <c r="GB133" i="17" s="1"/>
  <c r="EX30" i="17"/>
  <c r="FP30" i="17" s="1"/>
  <c r="FV30" i="17" s="1"/>
  <c r="GB30" i="17" s="1"/>
  <c r="EX457" i="17"/>
  <c r="FP457" i="17" s="1"/>
  <c r="FV457" i="17" s="1"/>
  <c r="GB457" i="17" s="1"/>
  <c r="EX307" i="17"/>
  <c r="FP307" i="17" s="1"/>
  <c r="FV307" i="17" s="1"/>
  <c r="GB307" i="17" s="1"/>
  <c r="ET225" i="17"/>
  <c r="FL225" i="17" s="1"/>
  <c r="FR225" i="17" s="1"/>
  <c r="FX225" i="17" s="1"/>
  <c r="EX139" i="17"/>
  <c r="FP139" i="17" s="1"/>
  <c r="FV139" i="17" s="1"/>
  <c r="GB139" i="17" s="1"/>
  <c r="EV56" i="17"/>
  <c r="FN56" i="17" s="1"/>
  <c r="FT56" i="17" s="1"/>
  <c r="FZ56" i="17" s="1"/>
  <c r="EX78" i="17"/>
  <c r="FP78" i="17" s="1"/>
  <c r="FV78" i="17" s="1"/>
  <c r="GB78" i="17" s="1"/>
  <c r="EU492" i="17"/>
  <c r="EW485" i="17"/>
  <c r="EW461" i="17"/>
  <c r="FO461" i="17" s="1"/>
  <c r="FU461" i="17" s="1"/>
  <c r="GA461" i="17" s="1"/>
  <c r="EU438" i="17"/>
  <c r="FM438" i="17" s="1"/>
  <c r="FS438" i="17" s="1"/>
  <c r="FY438" i="17" s="1"/>
  <c r="EW431" i="17"/>
  <c r="EY424" i="17"/>
  <c r="FQ424" i="17" s="1"/>
  <c r="FW424" i="17" s="1"/>
  <c r="GC424" i="17" s="1"/>
  <c r="EU402" i="17"/>
  <c r="EW395" i="17"/>
  <c r="FO395" i="17" s="1"/>
  <c r="FU395" i="17" s="1"/>
  <c r="GA395" i="17" s="1"/>
  <c r="EY388" i="17"/>
  <c r="FQ388" i="17" s="1"/>
  <c r="FW388" i="17" s="1"/>
  <c r="GC388" i="17" s="1"/>
  <c r="EY358" i="17"/>
  <c r="FQ358" i="17" s="1"/>
  <c r="FW358" i="17" s="1"/>
  <c r="GC358" i="17" s="1"/>
  <c r="EW305" i="17"/>
  <c r="FO305" i="17" s="1"/>
  <c r="FU305" i="17" s="1"/>
  <c r="GA305" i="17" s="1"/>
  <c r="EY298" i="17"/>
  <c r="FQ298" i="17" s="1"/>
  <c r="FW298" i="17" s="1"/>
  <c r="GC298" i="17" s="1"/>
  <c r="EU246" i="17"/>
  <c r="FM246" i="17" s="1"/>
  <c r="FS246" i="17" s="1"/>
  <c r="FY246" i="17" s="1"/>
  <c r="EW239" i="17"/>
  <c r="FO239" i="17" s="1"/>
  <c r="FU239" i="17" s="1"/>
  <c r="GA239" i="17" s="1"/>
  <c r="EY232" i="17"/>
  <c r="FQ232" i="17" s="1"/>
  <c r="FW232" i="17" s="1"/>
  <c r="GC232" i="17" s="1"/>
  <c r="EU216" i="17"/>
  <c r="FM216" i="17" s="1"/>
  <c r="FS216" i="17" s="1"/>
  <c r="FY216" i="17" s="1"/>
  <c r="EU186" i="17"/>
  <c r="FM186" i="17" s="1"/>
  <c r="FS186" i="17" s="1"/>
  <c r="FY186" i="17" s="1"/>
  <c r="EW179" i="17"/>
  <c r="FO179" i="17" s="1"/>
  <c r="FU179" i="17" s="1"/>
  <c r="GA179" i="17" s="1"/>
  <c r="EU156" i="17"/>
  <c r="FM156" i="17" s="1"/>
  <c r="FS156" i="17" s="1"/>
  <c r="FY156" i="17" s="1"/>
  <c r="EW149" i="17"/>
  <c r="FO149" i="17" s="1"/>
  <c r="FU149" i="17" s="1"/>
  <c r="GA149" i="17" s="1"/>
  <c r="EY124" i="17"/>
  <c r="FQ124" i="17" s="1"/>
  <c r="FW124" i="17" s="1"/>
  <c r="GC124" i="17" s="1"/>
  <c r="EU102" i="17"/>
  <c r="FM102" i="17" s="1"/>
  <c r="FS102" i="17" s="1"/>
  <c r="FY102" i="17" s="1"/>
  <c r="EU78" i="17"/>
  <c r="FM78" i="17" s="1"/>
  <c r="FS78" i="17" s="1"/>
  <c r="FY78" i="17" s="1"/>
  <c r="EW17" i="17"/>
  <c r="FO17" i="17" s="1"/>
  <c r="FU17" i="17" s="1"/>
  <c r="GA17" i="17" s="1"/>
  <c r="EU473" i="17"/>
  <c r="FM473" i="17" s="1"/>
  <c r="FS473" i="17" s="1"/>
  <c r="FY473" i="17" s="1"/>
  <c r="EU449" i="17"/>
  <c r="FM449" i="17" s="1"/>
  <c r="FS449" i="17" s="1"/>
  <c r="FY449" i="17" s="1"/>
  <c r="EU431" i="17"/>
  <c r="FM431" i="17" s="1"/>
  <c r="FS431" i="17" s="1"/>
  <c r="FY431" i="17" s="1"/>
  <c r="EU413" i="17"/>
  <c r="FM413" i="17" s="1"/>
  <c r="FS413" i="17" s="1"/>
  <c r="FY413" i="17" s="1"/>
  <c r="EU395" i="17"/>
  <c r="FM395" i="17" s="1"/>
  <c r="FS395" i="17" s="1"/>
  <c r="FY395" i="17" s="1"/>
  <c r="EU377" i="17"/>
  <c r="EU359" i="17"/>
  <c r="EU341" i="17"/>
  <c r="FM341" i="17" s="1"/>
  <c r="FS341" i="17" s="1"/>
  <c r="FY341" i="17" s="1"/>
  <c r="EU179" i="17"/>
  <c r="FM179" i="17" s="1"/>
  <c r="FS179" i="17" s="1"/>
  <c r="FY179" i="17" s="1"/>
  <c r="EW106" i="17"/>
  <c r="FO106" i="17" s="1"/>
  <c r="FU106" i="17" s="1"/>
  <c r="GA106" i="17" s="1"/>
  <c r="ET465" i="17"/>
  <c r="FL465" i="17" s="1"/>
  <c r="FR465" i="17" s="1"/>
  <c r="FX465" i="17" s="1"/>
  <c r="ET321" i="17"/>
  <c r="FL321" i="17" s="1"/>
  <c r="FR321" i="17" s="1"/>
  <c r="FX321" i="17" s="1"/>
  <c r="ET219" i="17"/>
  <c r="FL219" i="17" s="1"/>
  <c r="FR219" i="17" s="1"/>
  <c r="FX219" i="17" s="1"/>
  <c r="ET171" i="17"/>
  <c r="FL171" i="17" s="1"/>
  <c r="FR171" i="17" s="1"/>
  <c r="FX171" i="17" s="1"/>
  <c r="ET69" i="17"/>
  <c r="FL69" i="17" s="1"/>
  <c r="FR69" i="17" s="1"/>
  <c r="FX69" i="17" s="1"/>
  <c r="EX501" i="17"/>
  <c r="FP501" i="17" s="1"/>
  <c r="FV501" i="17" s="1"/>
  <c r="GB501" i="17" s="1"/>
  <c r="EV478" i="17"/>
  <c r="FN478" i="17" s="1"/>
  <c r="FT478" i="17" s="1"/>
  <c r="FZ478" i="17" s="1"/>
  <c r="EV466" i="17"/>
  <c r="FN466" i="17" s="1"/>
  <c r="FT466" i="17" s="1"/>
  <c r="FZ466" i="17" s="1"/>
  <c r="EV454" i="17"/>
  <c r="FN454" i="17" s="1"/>
  <c r="FT454" i="17" s="1"/>
  <c r="FZ454" i="17" s="1"/>
  <c r="EV442" i="17"/>
  <c r="FN442" i="17" s="1"/>
  <c r="FT442" i="17" s="1"/>
  <c r="FZ442" i="17" s="1"/>
  <c r="EV430" i="17"/>
  <c r="FN430" i="17" s="1"/>
  <c r="FT430" i="17" s="1"/>
  <c r="FZ430" i="17" s="1"/>
  <c r="EV418" i="17"/>
  <c r="FN418" i="17" s="1"/>
  <c r="FT418" i="17" s="1"/>
  <c r="FZ418" i="17" s="1"/>
  <c r="EV406" i="17"/>
  <c r="FN406" i="17" s="1"/>
  <c r="FT406" i="17" s="1"/>
  <c r="FZ406" i="17" s="1"/>
  <c r="EV394" i="17"/>
  <c r="FN394" i="17" s="1"/>
  <c r="FT394" i="17" s="1"/>
  <c r="FZ394" i="17" s="1"/>
  <c r="EV382" i="17"/>
  <c r="FN382" i="17" s="1"/>
  <c r="FT382" i="17" s="1"/>
  <c r="FZ382" i="17" s="1"/>
  <c r="EV370" i="17"/>
  <c r="FN370" i="17" s="1"/>
  <c r="FT370" i="17" s="1"/>
  <c r="FZ370" i="17" s="1"/>
  <c r="EV358" i="17"/>
  <c r="FN358" i="17" s="1"/>
  <c r="FT358" i="17" s="1"/>
  <c r="FZ358" i="17" s="1"/>
  <c r="EV346" i="17"/>
  <c r="FN346" i="17" s="1"/>
  <c r="FT346" i="17" s="1"/>
  <c r="FZ346" i="17" s="1"/>
  <c r="EV334" i="17"/>
  <c r="FN334" i="17" s="1"/>
  <c r="FT334" i="17" s="1"/>
  <c r="FZ334" i="17" s="1"/>
  <c r="EV322" i="17"/>
  <c r="FN322" i="17" s="1"/>
  <c r="FT322" i="17" s="1"/>
  <c r="FZ322" i="17" s="1"/>
  <c r="EV310" i="17"/>
  <c r="FN310" i="17" s="1"/>
  <c r="FT310" i="17" s="1"/>
  <c r="FZ310" i="17" s="1"/>
  <c r="EV298" i="17"/>
  <c r="FN298" i="17" s="1"/>
  <c r="FT298" i="17" s="1"/>
  <c r="FZ298" i="17" s="1"/>
  <c r="EV286" i="17"/>
  <c r="FN286" i="17" s="1"/>
  <c r="FT286" i="17" s="1"/>
  <c r="FZ286" i="17" s="1"/>
  <c r="EV274" i="17"/>
  <c r="FN274" i="17" s="1"/>
  <c r="FT274" i="17" s="1"/>
  <c r="FZ274" i="17" s="1"/>
  <c r="EV262" i="17"/>
  <c r="FN262" i="17" s="1"/>
  <c r="FT262" i="17" s="1"/>
  <c r="FZ262" i="17" s="1"/>
  <c r="EV250" i="17"/>
  <c r="FN250" i="17" s="1"/>
  <c r="FT250" i="17" s="1"/>
  <c r="FZ250" i="17" s="1"/>
  <c r="EV238" i="17"/>
  <c r="FN238" i="17" s="1"/>
  <c r="FT238" i="17" s="1"/>
  <c r="FZ238" i="17" s="1"/>
  <c r="EV226" i="17"/>
  <c r="FN226" i="17" s="1"/>
  <c r="FT226" i="17" s="1"/>
  <c r="FZ226" i="17" s="1"/>
  <c r="EV214" i="17"/>
  <c r="FN214" i="17" s="1"/>
  <c r="FT214" i="17" s="1"/>
  <c r="FZ214" i="17" s="1"/>
  <c r="EV202" i="17"/>
  <c r="FN202" i="17" s="1"/>
  <c r="FT202" i="17" s="1"/>
  <c r="FZ202" i="17" s="1"/>
  <c r="EV190" i="17"/>
  <c r="FN190" i="17" s="1"/>
  <c r="FT190" i="17" s="1"/>
  <c r="FZ190" i="17" s="1"/>
  <c r="EV178" i="17"/>
  <c r="FN178" i="17" s="1"/>
  <c r="FT178" i="17" s="1"/>
  <c r="FZ178" i="17" s="1"/>
  <c r="EV166" i="17"/>
  <c r="FN166" i="17" s="1"/>
  <c r="FT166" i="17" s="1"/>
  <c r="FZ166" i="17" s="1"/>
  <c r="EV154" i="17"/>
  <c r="FN154" i="17" s="1"/>
  <c r="FT154" i="17" s="1"/>
  <c r="FZ154" i="17" s="1"/>
  <c r="EV142" i="17"/>
  <c r="FN142" i="17" s="1"/>
  <c r="FT142" i="17" s="1"/>
  <c r="FZ142" i="17" s="1"/>
  <c r="EV130" i="17"/>
  <c r="FN130" i="17" s="1"/>
  <c r="FT130" i="17" s="1"/>
  <c r="FZ130" i="17" s="1"/>
  <c r="EV118" i="17"/>
  <c r="FN118" i="17" s="1"/>
  <c r="FT118" i="17" s="1"/>
  <c r="FZ118" i="17" s="1"/>
  <c r="EV106" i="17"/>
  <c r="FN106" i="17" s="1"/>
  <c r="FT106" i="17" s="1"/>
  <c r="FZ106" i="17" s="1"/>
  <c r="ET129" i="17"/>
  <c r="FL129" i="17" s="1"/>
  <c r="FR129" i="17" s="1"/>
  <c r="FX129" i="17" s="1"/>
  <c r="GL350" i="17"/>
  <c r="GP350" i="17"/>
  <c r="GP326" i="17"/>
  <c r="GL326" i="17"/>
  <c r="GL354" i="17"/>
  <c r="GP354" i="17"/>
  <c r="HD431" i="17"/>
  <c r="HE431" i="17" s="1"/>
  <c r="GS339" i="17"/>
  <c r="GS267" i="17"/>
  <c r="HD390" i="17"/>
  <c r="HE390" i="17" s="1"/>
  <c r="HD404" i="17"/>
  <c r="HE404" i="17" s="1"/>
  <c r="HD408" i="17"/>
  <c r="HE408" i="17" s="1"/>
  <c r="HD396" i="17"/>
  <c r="HE396" i="17" s="1"/>
  <c r="HD410" i="17"/>
  <c r="HE410" i="17" s="1"/>
  <c r="HD402" i="17"/>
  <c r="HE402" i="17" s="1"/>
  <c r="HD398" i="17"/>
  <c r="HE398" i="17" s="1"/>
  <c r="HD386" i="17"/>
  <c r="HE386" i="17" s="1"/>
  <c r="GL51" i="17"/>
  <c r="GP51" i="17"/>
  <c r="GN26" i="17"/>
  <c r="GR26" i="17"/>
  <c r="GR27" i="17"/>
  <c r="GN27" i="17"/>
  <c r="GN28" i="17"/>
  <c r="GR28" i="17"/>
  <c r="GN29" i="17"/>
  <c r="GP131" i="17"/>
  <c r="GL131" i="17"/>
  <c r="GR73" i="17"/>
  <c r="GP398" i="17"/>
  <c r="GL398" i="17"/>
  <c r="GP110" i="17"/>
  <c r="GL110" i="17"/>
  <c r="GL46" i="17"/>
  <c r="GP46" i="17"/>
  <c r="HD440" i="17"/>
  <c r="HE440" i="17" s="1"/>
  <c r="HD455" i="17"/>
  <c r="HE455" i="17" s="1"/>
  <c r="HD444" i="17"/>
  <c r="HE444" i="17" s="1"/>
  <c r="HD446" i="17"/>
  <c r="HE446" i="17" s="1"/>
  <c r="HD450" i="17"/>
  <c r="HE450" i="17" s="1"/>
  <c r="HD452" i="17"/>
  <c r="HE452" i="17" s="1"/>
  <c r="HD437" i="17"/>
  <c r="HE437" i="17" s="1"/>
  <c r="HD432" i="17"/>
  <c r="HE432" i="17" s="1"/>
  <c r="HD434" i="17"/>
  <c r="HE434" i="17" s="1"/>
  <c r="HD419" i="17"/>
  <c r="HE419" i="17" s="1"/>
  <c r="HD414" i="17"/>
  <c r="HE414" i="17" s="1"/>
  <c r="HD416" i="17"/>
  <c r="HE416" i="17" s="1"/>
  <c r="GL179" i="17"/>
  <c r="GP179" i="17"/>
  <c r="GR305" i="17"/>
  <c r="GN305" i="17"/>
  <c r="GN307" i="17"/>
  <c r="GR307" i="17"/>
  <c r="GP29" i="17"/>
  <c r="GL29" i="17"/>
  <c r="CA412" i="17"/>
  <c r="DU182" i="17"/>
  <c r="DU170" i="17"/>
  <c r="DU44" i="17"/>
  <c r="EW462" i="17"/>
  <c r="FO462" i="17" s="1"/>
  <c r="FU462" i="17" s="1"/>
  <c r="GA462" i="17" s="1"/>
  <c r="EY449" i="17"/>
  <c r="FQ449" i="17" s="1"/>
  <c r="FW449" i="17" s="1"/>
  <c r="GC449" i="17" s="1"/>
  <c r="EY443" i="17"/>
  <c r="FQ443" i="17" s="1"/>
  <c r="FW443" i="17" s="1"/>
  <c r="GC443" i="17" s="1"/>
  <c r="EU355" i="17"/>
  <c r="FM355" i="17" s="1"/>
  <c r="FS355" i="17" s="1"/>
  <c r="FY355" i="17" s="1"/>
  <c r="EW348" i="17"/>
  <c r="FO348" i="17" s="1"/>
  <c r="FU348" i="17" s="1"/>
  <c r="GA348" i="17" s="1"/>
  <c r="EW342" i="17"/>
  <c r="FO342" i="17" s="1"/>
  <c r="FU342" i="17" s="1"/>
  <c r="GA342" i="17" s="1"/>
  <c r="EY329" i="17"/>
  <c r="FQ329" i="17" s="1"/>
  <c r="FW329" i="17" s="1"/>
  <c r="GC329" i="17" s="1"/>
  <c r="EU289" i="17"/>
  <c r="FM289" i="17" s="1"/>
  <c r="FS289" i="17" s="1"/>
  <c r="FY289" i="17" s="1"/>
  <c r="EU283" i="17"/>
  <c r="FM283" i="17" s="1"/>
  <c r="FS283" i="17" s="1"/>
  <c r="FY283" i="17" s="1"/>
  <c r="EW264" i="17"/>
  <c r="EW258" i="17"/>
  <c r="FO258" i="17" s="1"/>
  <c r="FU258" i="17" s="1"/>
  <c r="GA258" i="17" s="1"/>
  <c r="EY239" i="17"/>
  <c r="FQ239" i="17" s="1"/>
  <c r="FW239" i="17" s="1"/>
  <c r="GC239" i="17" s="1"/>
  <c r="EY233" i="17"/>
  <c r="FQ233" i="17" s="1"/>
  <c r="FW233" i="17" s="1"/>
  <c r="GC233" i="17" s="1"/>
  <c r="EU181" i="17"/>
  <c r="FM181" i="17" s="1"/>
  <c r="FS181" i="17" s="1"/>
  <c r="FY181" i="17" s="1"/>
  <c r="EW168" i="17"/>
  <c r="FO168" i="17" s="1"/>
  <c r="FU168" i="17" s="1"/>
  <c r="GA168" i="17" s="1"/>
  <c r="EU109" i="17"/>
  <c r="FM109" i="17" s="1"/>
  <c r="FS109" i="17" s="1"/>
  <c r="FY109" i="17" s="1"/>
  <c r="EU103" i="17"/>
  <c r="FM103" i="17" s="1"/>
  <c r="FS103" i="17" s="1"/>
  <c r="FY103" i="17" s="1"/>
  <c r="EU25" i="17"/>
  <c r="FM25" i="17" s="1"/>
  <c r="FS25" i="17" s="1"/>
  <c r="FY25" i="17" s="1"/>
  <c r="EW12" i="17"/>
  <c r="FO12" i="17" s="1"/>
  <c r="FU12" i="17" s="1"/>
  <c r="GA12" i="17" s="1"/>
  <c r="EW6" i="17"/>
  <c r="FO6" i="17" s="1"/>
  <c r="FU6" i="17" s="1"/>
  <c r="GA6" i="17" s="1"/>
  <c r="EV314" i="17"/>
  <c r="FN314" i="17" s="1"/>
  <c r="FT314" i="17" s="1"/>
  <c r="FZ314" i="17" s="1"/>
  <c r="EX91" i="17"/>
  <c r="FP91" i="17" s="1"/>
  <c r="FV91" i="17" s="1"/>
  <c r="GB91" i="17" s="1"/>
  <c r="EX126" i="17"/>
  <c r="FP126" i="17" s="1"/>
  <c r="FV126" i="17" s="1"/>
  <c r="GB126" i="17" s="1"/>
  <c r="EV25" i="17"/>
  <c r="FN25" i="17" s="1"/>
  <c r="FT25" i="17" s="1"/>
  <c r="FZ25" i="17" s="1"/>
  <c r="EV492" i="17"/>
  <c r="FN492" i="17" s="1"/>
  <c r="FT492" i="17" s="1"/>
  <c r="FZ492" i="17" s="1"/>
  <c r="EV480" i="17"/>
  <c r="FN480" i="17" s="1"/>
  <c r="FT480" i="17" s="1"/>
  <c r="FZ480" i="17" s="1"/>
  <c r="EV468" i="17"/>
  <c r="FN468" i="17" s="1"/>
  <c r="FT468" i="17" s="1"/>
  <c r="FZ468" i="17" s="1"/>
  <c r="EV456" i="17"/>
  <c r="FN456" i="17" s="1"/>
  <c r="FT456" i="17" s="1"/>
  <c r="FZ456" i="17" s="1"/>
  <c r="EV444" i="17"/>
  <c r="FN444" i="17" s="1"/>
  <c r="FT444" i="17" s="1"/>
  <c r="FZ444" i="17" s="1"/>
  <c r="EV432" i="17"/>
  <c r="FN432" i="17" s="1"/>
  <c r="FT432" i="17" s="1"/>
  <c r="FZ432" i="17" s="1"/>
  <c r="EV420" i="17"/>
  <c r="FN420" i="17" s="1"/>
  <c r="FT420" i="17" s="1"/>
  <c r="FZ420" i="17" s="1"/>
  <c r="EV408" i="17"/>
  <c r="FN408" i="17" s="1"/>
  <c r="FT408" i="17" s="1"/>
  <c r="FZ408" i="17" s="1"/>
  <c r="EV384" i="17"/>
  <c r="FN384" i="17" s="1"/>
  <c r="FT384" i="17" s="1"/>
  <c r="FZ384" i="17" s="1"/>
  <c r="EV360" i="17"/>
  <c r="FN360" i="17" s="1"/>
  <c r="FT360" i="17" s="1"/>
  <c r="FZ360" i="17" s="1"/>
  <c r="EV324" i="17"/>
  <c r="FN324" i="17" s="1"/>
  <c r="FT324" i="17" s="1"/>
  <c r="FZ324" i="17" s="1"/>
  <c r="EV312" i="17"/>
  <c r="FN312" i="17" s="1"/>
  <c r="FT312" i="17" s="1"/>
  <c r="FZ312" i="17" s="1"/>
  <c r="EV300" i="17"/>
  <c r="FN300" i="17" s="1"/>
  <c r="FT300" i="17" s="1"/>
  <c r="FZ300" i="17" s="1"/>
  <c r="EV288" i="17"/>
  <c r="FN288" i="17" s="1"/>
  <c r="FT288" i="17" s="1"/>
  <c r="FZ288" i="17" s="1"/>
  <c r="EV276" i="17"/>
  <c r="FN276" i="17" s="1"/>
  <c r="FT276" i="17" s="1"/>
  <c r="FZ276" i="17" s="1"/>
  <c r="EV264" i="17"/>
  <c r="FN264" i="17" s="1"/>
  <c r="FT264" i="17" s="1"/>
  <c r="FZ264" i="17" s="1"/>
  <c r="EV252" i="17"/>
  <c r="FN252" i="17" s="1"/>
  <c r="FT252" i="17" s="1"/>
  <c r="FZ252" i="17" s="1"/>
  <c r="EV240" i="17"/>
  <c r="FN240" i="17" s="1"/>
  <c r="FT240" i="17" s="1"/>
  <c r="FZ240" i="17" s="1"/>
  <c r="EV228" i="17"/>
  <c r="FN228" i="17" s="1"/>
  <c r="FT228" i="17" s="1"/>
  <c r="FZ228" i="17" s="1"/>
  <c r="EV216" i="17"/>
  <c r="FN216" i="17" s="1"/>
  <c r="FT216" i="17" s="1"/>
  <c r="FZ216" i="17" s="1"/>
  <c r="EV204" i="17"/>
  <c r="FN204" i="17" s="1"/>
  <c r="FT204" i="17" s="1"/>
  <c r="FZ204" i="17" s="1"/>
  <c r="EV192" i="17"/>
  <c r="FN192" i="17" s="1"/>
  <c r="FT192" i="17" s="1"/>
  <c r="FZ192" i="17" s="1"/>
  <c r="EV180" i="17"/>
  <c r="FN180" i="17" s="1"/>
  <c r="FT180" i="17" s="1"/>
  <c r="FZ180" i="17" s="1"/>
  <c r="EV156" i="17"/>
  <c r="FN156" i="17" s="1"/>
  <c r="FT156" i="17" s="1"/>
  <c r="FZ156" i="17" s="1"/>
  <c r="EV132" i="17"/>
  <c r="FN132" i="17" s="1"/>
  <c r="FT132" i="17" s="1"/>
  <c r="FZ132" i="17" s="1"/>
  <c r="EV120" i="17"/>
  <c r="FN120" i="17" s="1"/>
  <c r="FT120" i="17" s="1"/>
  <c r="FZ120" i="17" s="1"/>
  <c r="EV108" i="17"/>
  <c r="FN108" i="17" s="1"/>
  <c r="FT108" i="17" s="1"/>
  <c r="FZ108" i="17" s="1"/>
  <c r="EV96" i="17"/>
  <c r="FN96" i="17" s="1"/>
  <c r="FT96" i="17" s="1"/>
  <c r="FZ96" i="17" s="1"/>
  <c r="ET489" i="17"/>
  <c r="FL489" i="17" s="1"/>
  <c r="FR489" i="17" s="1"/>
  <c r="FX489" i="17" s="1"/>
  <c r="EX283" i="17"/>
  <c r="FP283" i="17" s="1"/>
  <c r="FV283" i="17" s="1"/>
  <c r="GB283" i="17" s="1"/>
  <c r="EX217" i="17"/>
  <c r="FP217" i="17" s="1"/>
  <c r="FV217" i="17" s="1"/>
  <c r="GB217" i="17" s="1"/>
  <c r="EV122" i="17"/>
  <c r="FN122" i="17" s="1"/>
  <c r="FT122" i="17" s="1"/>
  <c r="FZ122" i="17" s="1"/>
  <c r="ET51" i="17"/>
  <c r="FL51" i="17" s="1"/>
  <c r="FR51" i="17" s="1"/>
  <c r="FX51" i="17" s="1"/>
  <c r="EV67" i="17"/>
  <c r="FN67" i="17" s="1"/>
  <c r="FT67" i="17" s="1"/>
  <c r="FZ67" i="17" s="1"/>
  <c r="EU498" i="17"/>
  <c r="FM498" i="17" s="1"/>
  <c r="FS498" i="17" s="1"/>
  <c r="FY498" i="17" s="1"/>
  <c r="EU468" i="17"/>
  <c r="FM468" i="17" s="1"/>
  <c r="FS468" i="17" s="1"/>
  <c r="FY468" i="17" s="1"/>
  <c r="EY460" i="17"/>
  <c r="FQ460" i="17" s="1"/>
  <c r="FW460" i="17" s="1"/>
  <c r="GC460" i="17" s="1"/>
  <c r="EW437" i="17"/>
  <c r="FO437" i="17" s="1"/>
  <c r="FU437" i="17" s="1"/>
  <c r="GA437" i="17" s="1"/>
  <c r="EY430" i="17"/>
  <c r="FQ430" i="17" s="1"/>
  <c r="FW430" i="17" s="1"/>
  <c r="GC430" i="17" s="1"/>
  <c r="EU408" i="17"/>
  <c r="EW401" i="17"/>
  <c r="FO401" i="17" s="1"/>
  <c r="FU401" i="17" s="1"/>
  <c r="GA401" i="17" s="1"/>
  <c r="EY394" i="17"/>
  <c r="FQ394" i="17" s="1"/>
  <c r="FW394" i="17" s="1"/>
  <c r="GC394" i="17" s="1"/>
  <c r="EW371" i="17"/>
  <c r="FO371" i="17" s="1"/>
  <c r="FU371" i="17" s="1"/>
  <c r="GA371" i="17" s="1"/>
  <c r="EY364" i="17"/>
  <c r="FQ364" i="17" s="1"/>
  <c r="FW364" i="17" s="1"/>
  <c r="GC364" i="17" s="1"/>
  <c r="EY304" i="17"/>
  <c r="EU252" i="17"/>
  <c r="FM252" i="17" s="1"/>
  <c r="FS252" i="17" s="1"/>
  <c r="FY252" i="17" s="1"/>
  <c r="EW245" i="17"/>
  <c r="FO245" i="17" s="1"/>
  <c r="FU245" i="17" s="1"/>
  <c r="GA245" i="17" s="1"/>
  <c r="EY238" i="17"/>
  <c r="FQ238" i="17" s="1"/>
  <c r="FW238" i="17" s="1"/>
  <c r="GC238" i="17" s="1"/>
  <c r="EW215" i="17"/>
  <c r="FO215" i="17" s="1"/>
  <c r="FU215" i="17" s="1"/>
  <c r="GA215" i="17" s="1"/>
  <c r="EY208" i="17"/>
  <c r="FQ208" i="17" s="1"/>
  <c r="FW208" i="17" s="1"/>
  <c r="GC208" i="17" s="1"/>
  <c r="EU192" i="17"/>
  <c r="EW185" i="17"/>
  <c r="FO185" i="17" s="1"/>
  <c r="FU185" i="17" s="1"/>
  <c r="GA185" i="17" s="1"/>
  <c r="EY178" i="17"/>
  <c r="FQ178" i="17" s="1"/>
  <c r="FW178" i="17" s="1"/>
  <c r="GC178" i="17" s="1"/>
  <c r="EU162" i="17"/>
  <c r="FM162" i="17" s="1"/>
  <c r="FS162" i="17" s="1"/>
  <c r="FY162" i="17" s="1"/>
  <c r="EW155" i="17"/>
  <c r="FO155" i="17" s="1"/>
  <c r="FU155" i="17" s="1"/>
  <c r="GA155" i="17" s="1"/>
  <c r="EU138" i="17"/>
  <c r="FM138" i="17" s="1"/>
  <c r="FS138" i="17" s="1"/>
  <c r="FY138" i="17" s="1"/>
  <c r="EU108" i="17"/>
  <c r="FM108" i="17" s="1"/>
  <c r="FS108" i="17" s="1"/>
  <c r="FY108" i="17" s="1"/>
  <c r="EW53" i="17"/>
  <c r="FO53" i="17" s="1"/>
  <c r="FU53" i="17" s="1"/>
  <c r="GA53" i="17" s="1"/>
  <c r="EU30" i="17"/>
  <c r="FM30" i="17" s="1"/>
  <c r="FS30" i="17" s="1"/>
  <c r="FY30" i="17" s="1"/>
  <c r="ET444" i="17"/>
  <c r="FL444" i="17" s="1"/>
  <c r="FR444" i="17" s="1"/>
  <c r="FX444" i="17" s="1"/>
  <c r="ET432" i="17"/>
  <c r="FL432" i="17" s="1"/>
  <c r="FR432" i="17" s="1"/>
  <c r="FX432" i="17" s="1"/>
  <c r="ET420" i="17"/>
  <c r="FL420" i="17" s="1"/>
  <c r="FR420" i="17" s="1"/>
  <c r="FX420" i="17" s="1"/>
  <c r="ET408" i="17"/>
  <c r="FL408" i="17" s="1"/>
  <c r="FR408" i="17" s="1"/>
  <c r="FX408" i="17" s="1"/>
  <c r="ET384" i="17"/>
  <c r="FL384" i="17" s="1"/>
  <c r="FR384" i="17" s="1"/>
  <c r="FX384" i="17" s="1"/>
  <c r="ET336" i="17"/>
  <c r="FL336" i="17" s="1"/>
  <c r="FR336" i="17" s="1"/>
  <c r="FX336" i="17" s="1"/>
  <c r="ET168" i="17"/>
  <c r="FL168" i="17" s="1"/>
  <c r="FR168" i="17" s="1"/>
  <c r="FX168" i="17" s="1"/>
  <c r="EW496" i="17"/>
  <c r="FO496" i="17" s="1"/>
  <c r="FU496" i="17" s="1"/>
  <c r="GA496" i="17" s="1"/>
  <c r="EW472" i="17"/>
  <c r="FO472" i="17" s="1"/>
  <c r="FU472" i="17" s="1"/>
  <c r="GA472" i="17" s="1"/>
  <c r="EW448" i="17"/>
  <c r="FO448" i="17" s="1"/>
  <c r="FU448" i="17" s="1"/>
  <c r="GA448" i="17" s="1"/>
  <c r="EW430" i="17"/>
  <c r="EW412" i="17"/>
  <c r="EW394" i="17"/>
  <c r="FO394" i="17" s="1"/>
  <c r="FU394" i="17" s="1"/>
  <c r="GA394" i="17" s="1"/>
  <c r="EW376" i="17"/>
  <c r="FO376" i="17" s="1"/>
  <c r="FU376" i="17" s="1"/>
  <c r="GA376" i="17" s="1"/>
  <c r="EW358" i="17"/>
  <c r="FO358" i="17" s="1"/>
  <c r="FU358" i="17" s="1"/>
  <c r="GA358" i="17" s="1"/>
  <c r="EW340" i="17"/>
  <c r="EY333" i="17"/>
  <c r="FQ333" i="17" s="1"/>
  <c r="FW333" i="17" s="1"/>
  <c r="GC333" i="17" s="1"/>
  <c r="EY297" i="17"/>
  <c r="FQ297" i="17" s="1"/>
  <c r="FW297" i="17" s="1"/>
  <c r="GC297" i="17" s="1"/>
  <c r="EY225" i="17"/>
  <c r="FQ225" i="17" s="1"/>
  <c r="FW225" i="17" s="1"/>
  <c r="GC225" i="17" s="1"/>
  <c r="EY189" i="17"/>
  <c r="FQ189" i="17" s="1"/>
  <c r="FW189" i="17" s="1"/>
  <c r="GC189" i="17" s="1"/>
  <c r="EW178" i="17"/>
  <c r="FO178" i="17" s="1"/>
  <c r="FU178" i="17" s="1"/>
  <c r="GA178" i="17" s="1"/>
  <c r="EW142" i="17"/>
  <c r="FO142" i="17" s="1"/>
  <c r="FU142" i="17" s="1"/>
  <c r="GA142" i="17" s="1"/>
  <c r="EW124" i="17"/>
  <c r="FO124" i="17" s="1"/>
  <c r="FU124" i="17" s="1"/>
  <c r="GA124" i="17" s="1"/>
  <c r="EW345" i="17"/>
  <c r="FO345" i="17" s="1"/>
  <c r="FU345" i="17" s="1"/>
  <c r="GA345" i="17" s="1"/>
  <c r="HD494" i="17"/>
  <c r="HE494" i="17" s="1"/>
  <c r="GL374" i="17"/>
  <c r="GP374" i="17"/>
  <c r="GL158" i="17"/>
  <c r="GP158" i="17"/>
  <c r="GL134" i="17"/>
  <c r="GP134" i="17"/>
  <c r="HD491" i="17"/>
  <c r="HE491" i="17" s="1"/>
  <c r="HD468" i="17"/>
  <c r="HE468" i="17" s="1"/>
  <c r="GS316" i="17"/>
  <c r="GS292" i="17"/>
  <c r="GS268" i="17"/>
  <c r="GO220" i="17"/>
  <c r="GS172" i="17"/>
  <c r="GP498" i="17"/>
  <c r="GL498" i="17"/>
  <c r="GL94" i="17"/>
  <c r="GP94" i="17"/>
  <c r="GL70" i="17"/>
  <c r="GP70" i="17"/>
  <c r="EU4" i="17"/>
  <c r="ET375" i="17"/>
  <c r="EU501" i="17"/>
  <c r="FM501" i="17" s="1"/>
  <c r="FS501" i="17" s="1"/>
  <c r="FY501" i="17" s="1"/>
  <c r="EU381" i="17"/>
  <c r="FM381" i="17" s="1"/>
  <c r="FS381" i="17" s="1"/>
  <c r="FY381" i="17" s="1"/>
  <c r="GS494" i="17"/>
  <c r="GO476" i="17"/>
  <c r="GO458" i="17"/>
  <c r="GO440" i="17"/>
  <c r="GO422" i="17"/>
  <c r="GO338" i="17"/>
  <c r="GO266" i="17"/>
  <c r="GO194" i="17"/>
  <c r="HD489" i="17"/>
  <c r="HE489" i="17" s="1"/>
  <c r="HD471" i="17"/>
  <c r="HE471" i="17" s="1"/>
  <c r="HD453" i="17"/>
  <c r="HE453" i="17" s="1"/>
  <c r="GO421" i="17"/>
  <c r="HD405" i="17"/>
  <c r="HE405" i="17" s="1"/>
  <c r="GP477" i="17"/>
  <c r="GL477" i="17"/>
  <c r="GN452" i="17"/>
  <c r="GR452" i="17"/>
  <c r="GP417" i="17"/>
  <c r="GL417" i="17"/>
  <c r="GN392" i="17"/>
  <c r="GR392" i="17"/>
  <c r="GL357" i="17"/>
  <c r="GP357" i="17"/>
  <c r="GL327" i="17"/>
  <c r="GP327" i="17"/>
  <c r="GL297" i="17"/>
  <c r="GP297" i="17"/>
  <c r="GN236" i="17"/>
  <c r="GR236" i="17"/>
  <c r="GP201" i="17"/>
  <c r="GL201" i="17"/>
  <c r="GN170" i="17"/>
  <c r="GR170" i="17"/>
  <c r="GL111" i="17"/>
  <c r="GP111" i="17"/>
  <c r="GO474" i="17"/>
  <c r="GS456" i="17"/>
  <c r="GO438" i="17"/>
  <c r="GS342" i="17"/>
  <c r="GS306" i="17"/>
  <c r="GS174" i="17"/>
  <c r="GO126" i="17"/>
  <c r="GL494" i="17"/>
  <c r="GP494" i="17"/>
  <c r="GP470" i="17"/>
  <c r="GL470" i="17"/>
  <c r="GP446" i="17"/>
  <c r="GL446" i="17"/>
  <c r="HD499" i="17"/>
  <c r="HE499" i="17" s="1"/>
  <c r="GS485" i="17"/>
  <c r="GO443" i="17"/>
  <c r="HD427" i="17"/>
  <c r="HE427" i="17" s="1"/>
  <c r="GS413" i="17"/>
  <c r="GO401" i="17"/>
  <c r="GP487" i="17"/>
  <c r="GL487" i="17"/>
  <c r="GL457" i="17"/>
  <c r="GP457" i="17"/>
  <c r="GR426" i="17"/>
  <c r="GN426" i="17"/>
  <c r="GR396" i="17"/>
  <c r="GN396" i="17"/>
  <c r="GN360" i="17"/>
  <c r="GR360" i="17"/>
  <c r="GL295" i="17"/>
  <c r="GP295" i="17"/>
  <c r="GL259" i="17"/>
  <c r="GP259" i="17"/>
  <c r="GL163" i="17"/>
  <c r="GP163" i="17"/>
  <c r="GN132" i="17"/>
  <c r="GR132" i="17"/>
  <c r="GO496" i="17"/>
  <c r="GG467" i="17"/>
  <c r="GH467" i="17" s="1"/>
  <c r="GO454" i="17"/>
  <c r="GS436" i="17"/>
  <c r="GG419" i="17"/>
  <c r="GH419" i="17" s="1"/>
  <c r="GS388" i="17"/>
  <c r="GS364" i="17"/>
  <c r="GS340" i="17"/>
  <c r="GO316" i="17"/>
  <c r="GO292" i="17"/>
  <c r="GO268" i="17"/>
  <c r="GO244" i="17"/>
  <c r="GS220" i="17"/>
  <c r="GS196" i="17"/>
  <c r="GO172" i="17"/>
  <c r="GR497" i="17"/>
  <c r="GP468" i="17"/>
  <c r="GL468" i="17"/>
  <c r="GN413" i="17"/>
  <c r="GR413" i="17"/>
  <c r="GP378" i="17"/>
  <c r="GL378" i="17"/>
  <c r="GN353" i="17"/>
  <c r="GR329" i="17"/>
  <c r="GL300" i="17"/>
  <c r="GP300" i="17"/>
  <c r="GL276" i="17"/>
  <c r="GP276" i="17"/>
  <c r="GN251" i="17"/>
  <c r="GP222" i="17"/>
  <c r="GL222" i="17"/>
  <c r="GP192" i="17"/>
  <c r="GL192" i="17"/>
  <c r="GN167" i="17"/>
  <c r="GO369" i="17"/>
  <c r="GS333" i="17"/>
  <c r="GS297" i="17"/>
  <c r="GS261" i="17"/>
  <c r="GS225" i="17"/>
  <c r="GS159" i="17"/>
  <c r="GS123" i="17"/>
  <c r="GP473" i="17"/>
  <c r="GL473" i="17"/>
  <c r="GL251" i="17"/>
  <c r="GP251" i="17"/>
  <c r="GN496" i="17"/>
  <c r="GR376" i="17"/>
  <c r="GN172" i="17"/>
  <c r="GP65" i="17"/>
  <c r="GL65" i="17"/>
  <c r="GL75" i="17"/>
  <c r="GP75" i="17"/>
  <c r="GL21" i="17"/>
  <c r="GP21" i="17"/>
  <c r="GO18" i="17"/>
  <c r="GN394" i="17"/>
  <c r="GP83" i="17"/>
  <c r="GL83" i="17"/>
  <c r="GN97" i="17"/>
  <c r="GR97" i="17"/>
  <c r="GP20" i="17"/>
  <c r="GL20" i="17"/>
  <c r="GP23" i="17"/>
  <c r="GL23" i="17"/>
  <c r="GS101" i="17"/>
  <c r="GS71" i="17"/>
  <c r="GO53" i="17"/>
  <c r="GS17" i="17"/>
  <c r="GP329" i="17"/>
  <c r="GL329" i="17"/>
  <c r="GL67" i="17"/>
  <c r="GP67" i="17"/>
  <c r="GP443" i="17"/>
  <c r="GL443" i="17"/>
  <c r="GN166" i="17"/>
  <c r="GS100" i="17"/>
  <c r="GO58" i="17"/>
  <c r="GL209" i="17"/>
  <c r="GP209" i="17"/>
  <c r="GO105" i="17"/>
  <c r="GS45" i="17"/>
  <c r="GO21" i="17"/>
  <c r="GR388" i="17"/>
  <c r="EW130" i="17"/>
  <c r="FO130" i="17" s="1"/>
  <c r="FU130" i="17" s="1"/>
  <c r="GA130" i="17" s="1"/>
  <c r="EW112" i="17"/>
  <c r="FO112" i="17" s="1"/>
  <c r="FU112" i="17" s="1"/>
  <c r="GA112" i="17" s="1"/>
  <c r="EW58" i="17"/>
  <c r="FO58" i="17" s="1"/>
  <c r="FU58" i="17" s="1"/>
  <c r="GA58" i="17" s="1"/>
  <c r="ET315" i="17"/>
  <c r="FL315" i="17" s="1"/>
  <c r="FR315" i="17" s="1"/>
  <c r="FX315" i="17" s="1"/>
  <c r="ET213" i="17"/>
  <c r="FL213" i="17" s="1"/>
  <c r="FR213" i="17" s="1"/>
  <c r="FX213" i="17" s="1"/>
  <c r="ET497" i="17"/>
  <c r="FL497" i="17" s="1"/>
  <c r="FR497" i="17" s="1"/>
  <c r="FX497" i="17" s="1"/>
  <c r="EX477" i="17"/>
  <c r="FP477" i="17" s="1"/>
  <c r="FV477" i="17" s="1"/>
  <c r="GB477" i="17" s="1"/>
  <c r="EX465" i="17"/>
  <c r="FP465" i="17" s="1"/>
  <c r="FV465" i="17" s="1"/>
  <c r="GB465" i="17" s="1"/>
  <c r="EX453" i="17"/>
  <c r="FP453" i="17" s="1"/>
  <c r="FV453" i="17" s="1"/>
  <c r="GB453" i="17" s="1"/>
  <c r="EX441" i="17"/>
  <c r="FP441" i="17" s="1"/>
  <c r="FV441" i="17" s="1"/>
  <c r="GB441" i="17" s="1"/>
  <c r="EX429" i="17"/>
  <c r="EX417" i="17"/>
  <c r="FP417" i="17" s="1"/>
  <c r="FV417" i="17" s="1"/>
  <c r="GB417" i="17" s="1"/>
  <c r="EX405" i="17"/>
  <c r="FP405" i="17" s="1"/>
  <c r="FV405" i="17" s="1"/>
  <c r="GB405" i="17" s="1"/>
  <c r="EX393" i="17"/>
  <c r="FP393" i="17" s="1"/>
  <c r="FV393" i="17" s="1"/>
  <c r="GB393" i="17" s="1"/>
  <c r="EX381" i="17"/>
  <c r="FP381" i="17" s="1"/>
  <c r="FV381" i="17" s="1"/>
  <c r="GB381" i="17" s="1"/>
  <c r="EX369" i="17"/>
  <c r="FP369" i="17" s="1"/>
  <c r="FV369" i="17" s="1"/>
  <c r="GB369" i="17" s="1"/>
  <c r="EX357" i="17"/>
  <c r="FP357" i="17" s="1"/>
  <c r="FV357" i="17" s="1"/>
  <c r="GB357" i="17" s="1"/>
  <c r="EX345" i="17"/>
  <c r="EX333" i="17"/>
  <c r="FP333" i="17" s="1"/>
  <c r="FV333" i="17" s="1"/>
  <c r="GB333" i="17" s="1"/>
  <c r="EX153" i="17"/>
  <c r="FP153" i="17" s="1"/>
  <c r="FV153" i="17" s="1"/>
  <c r="GB153" i="17" s="1"/>
  <c r="EX45" i="17"/>
  <c r="FP45" i="17" s="1"/>
  <c r="FV45" i="17" s="1"/>
  <c r="GB45" i="17" s="1"/>
  <c r="EX9" i="17"/>
  <c r="FP9" i="17" s="1"/>
  <c r="FV9" i="17" s="1"/>
  <c r="GB9" i="17" s="1"/>
  <c r="ET93" i="17"/>
  <c r="FL93" i="17" s="1"/>
  <c r="FR93" i="17" s="1"/>
  <c r="FX93" i="17" s="1"/>
  <c r="EW381" i="17"/>
  <c r="FO381" i="17" s="1"/>
  <c r="FU381" i="17" s="1"/>
  <c r="GA381" i="17" s="1"/>
  <c r="EW315" i="17"/>
  <c r="FO315" i="17" s="1"/>
  <c r="FU315" i="17" s="1"/>
  <c r="GA315" i="17" s="1"/>
  <c r="EU292" i="17"/>
  <c r="FM292" i="17" s="1"/>
  <c r="FS292" i="17" s="1"/>
  <c r="FY292" i="17" s="1"/>
  <c r="EU280" i="17"/>
  <c r="FM280" i="17" s="1"/>
  <c r="FS280" i="17" s="1"/>
  <c r="FY280" i="17" s="1"/>
  <c r="EW225" i="17"/>
  <c r="FO225" i="17" s="1"/>
  <c r="FU225" i="17" s="1"/>
  <c r="GA225" i="17" s="1"/>
  <c r="EW27" i="17"/>
  <c r="FO27" i="17" s="1"/>
  <c r="FU27" i="17" s="1"/>
  <c r="GA27" i="17" s="1"/>
  <c r="EW15" i="17"/>
  <c r="FO15" i="17" s="1"/>
  <c r="FU15" i="17" s="1"/>
  <c r="GA15" i="17" s="1"/>
  <c r="EW3" i="17"/>
  <c r="ET441" i="17"/>
  <c r="FL441" i="17" s="1"/>
  <c r="FR441" i="17" s="1"/>
  <c r="FX441" i="17" s="1"/>
  <c r="ET327" i="17"/>
  <c r="FL327" i="17" s="1"/>
  <c r="FR327" i="17" s="1"/>
  <c r="FX327" i="17" s="1"/>
  <c r="EU435" i="17"/>
  <c r="FM435" i="17" s="1"/>
  <c r="FS435" i="17" s="1"/>
  <c r="FY435" i="17" s="1"/>
  <c r="EU369" i="17"/>
  <c r="FM369" i="17" s="1"/>
  <c r="FS369" i="17" s="1"/>
  <c r="FY369" i="17" s="1"/>
  <c r="ET483" i="17"/>
  <c r="FL483" i="17" s="1"/>
  <c r="FR483" i="17" s="1"/>
  <c r="FX483" i="17" s="1"/>
  <c r="HD490" i="17"/>
  <c r="HE490" i="17" s="1"/>
  <c r="HD472" i="17"/>
  <c r="HE472" i="17" s="1"/>
  <c r="HD454" i="17"/>
  <c r="HE454" i="17" s="1"/>
  <c r="HD436" i="17"/>
  <c r="HE436" i="17" s="1"/>
  <c r="HD418" i="17"/>
  <c r="HE418" i="17" s="1"/>
  <c r="HD400" i="17"/>
  <c r="HE400" i="17" s="1"/>
  <c r="GS122" i="17"/>
  <c r="GP490" i="17"/>
  <c r="GL490" i="17"/>
  <c r="GL466" i="17"/>
  <c r="GP466" i="17"/>
  <c r="GL442" i="17"/>
  <c r="GP442" i="17"/>
  <c r="GL418" i="17"/>
  <c r="GP418" i="17"/>
  <c r="GL394" i="17"/>
  <c r="GP394" i="17"/>
  <c r="GP370" i="17"/>
  <c r="GL370" i="17"/>
  <c r="GL346" i="17"/>
  <c r="GP346" i="17"/>
  <c r="GL322" i="17"/>
  <c r="GP322" i="17"/>
  <c r="GL298" i="17"/>
  <c r="GP298" i="17"/>
  <c r="GL274" i="17"/>
  <c r="GP274" i="17"/>
  <c r="GP250" i="17"/>
  <c r="GL250" i="17"/>
  <c r="GL226" i="17"/>
  <c r="GP226" i="17"/>
  <c r="GL202" i="17"/>
  <c r="GP202" i="17"/>
  <c r="GL178" i="17"/>
  <c r="GP178" i="17"/>
  <c r="GL154" i="17"/>
  <c r="GP154" i="17"/>
  <c r="GG488" i="17"/>
  <c r="GH488" i="17" s="1"/>
  <c r="GS421" i="17"/>
  <c r="GO391" i="17"/>
  <c r="GS343" i="17"/>
  <c r="GS319" i="17"/>
  <c r="GS295" i="17"/>
  <c r="GS271" i="17"/>
  <c r="GS247" i="17"/>
  <c r="GS199" i="17"/>
  <c r="GO181" i="17"/>
  <c r="GO157" i="17"/>
  <c r="GP501" i="17"/>
  <c r="GL501" i="17"/>
  <c r="GP447" i="17"/>
  <c r="GL447" i="17"/>
  <c r="GL387" i="17"/>
  <c r="GP387" i="17"/>
  <c r="GR326" i="17"/>
  <c r="GN326" i="17"/>
  <c r="GP231" i="17"/>
  <c r="GL231" i="17"/>
  <c r="GN200" i="17"/>
  <c r="GR200" i="17"/>
  <c r="GP165" i="17"/>
  <c r="GL165" i="17"/>
  <c r="HD488" i="17"/>
  <c r="HE488" i="17" s="1"/>
  <c r="GO342" i="17"/>
  <c r="GS270" i="17"/>
  <c r="GS234" i="17"/>
  <c r="GO174" i="17"/>
  <c r="GN445" i="17"/>
  <c r="GR445" i="17"/>
  <c r="GN397" i="17"/>
  <c r="GN133" i="17"/>
  <c r="GG498" i="17"/>
  <c r="GH498" i="17" s="1"/>
  <c r="GO485" i="17"/>
  <c r="HD469" i="17"/>
  <c r="HE469" i="17" s="1"/>
  <c r="GS455" i="17"/>
  <c r="GO413" i="17"/>
  <c r="GR456" i="17"/>
  <c r="GN456" i="17"/>
  <c r="GL421" i="17"/>
  <c r="GP421" i="17"/>
  <c r="GL391" i="17"/>
  <c r="GP391" i="17"/>
  <c r="GP355" i="17"/>
  <c r="GL355" i="17"/>
  <c r="GN294" i="17"/>
  <c r="GR294" i="17"/>
  <c r="GR258" i="17"/>
  <c r="GN258" i="17"/>
  <c r="GN162" i="17"/>
  <c r="GR162" i="17"/>
  <c r="GL127" i="17"/>
  <c r="GP127" i="17"/>
  <c r="GS496" i="17"/>
  <c r="GS466" i="17"/>
  <c r="GS418" i="17"/>
  <c r="GS148" i="17"/>
  <c r="GO124" i="17"/>
  <c r="GN497" i="17"/>
  <c r="GN467" i="17"/>
  <c r="GR467" i="17"/>
  <c r="GP438" i="17"/>
  <c r="GL438" i="17"/>
  <c r="GP408" i="17"/>
  <c r="GL408" i="17"/>
  <c r="GR377" i="17"/>
  <c r="GL324" i="17"/>
  <c r="GP324" i="17"/>
  <c r="GN275" i="17"/>
  <c r="GL246" i="17"/>
  <c r="GP246" i="17"/>
  <c r="GR221" i="17"/>
  <c r="GP162" i="17"/>
  <c r="GL162" i="17"/>
  <c r="GS501" i="17"/>
  <c r="GO483" i="17"/>
  <c r="GS465" i="17"/>
  <c r="GO447" i="17"/>
  <c r="GS429" i="17"/>
  <c r="GO411" i="17"/>
  <c r="GS393" i="17"/>
  <c r="GO363" i="17"/>
  <c r="GO333" i="17"/>
  <c r="GO297" i="17"/>
  <c r="GO261" i="17"/>
  <c r="GO225" i="17"/>
  <c r="GS189" i="17"/>
  <c r="GS153" i="17"/>
  <c r="GS117" i="17"/>
  <c r="GL239" i="17"/>
  <c r="GP239" i="17"/>
  <c r="GN69" i="17"/>
  <c r="GR45" i="17"/>
  <c r="GN45" i="17"/>
  <c r="GS73" i="17"/>
  <c r="GO49" i="17"/>
  <c r="GP335" i="17"/>
  <c r="GL335" i="17"/>
  <c r="GR172" i="17"/>
  <c r="GR98" i="17"/>
  <c r="GR400" i="17"/>
  <c r="GO78" i="17"/>
  <c r="GO54" i="17"/>
  <c r="GP92" i="17"/>
  <c r="GL92" i="17"/>
  <c r="GP68" i="17"/>
  <c r="GL68" i="17"/>
  <c r="GP44" i="17"/>
  <c r="GL44" i="17"/>
  <c r="GN328" i="17"/>
  <c r="GR16" i="17"/>
  <c r="GO71" i="17"/>
  <c r="GS53" i="17"/>
  <c r="GO35" i="17"/>
  <c r="GR66" i="17"/>
  <c r="GN66" i="17"/>
  <c r="GL31" i="17"/>
  <c r="GP31" i="17"/>
  <c r="GP413" i="17"/>
  <c r="GL413" i="17"/>
  <c r="GO100" i="17"/>
  <c r="GS34" i="17"/>
  <c r="GO16" i="17"/>
  <c r="GL72" i="17"/>
  <c r="GP72" i="17"/>
  <c r="GL48" i="17"/>
  <c r="GP48" i="17"/>
  <c r="GL24" i="17"/>
  <c r="GP24" i="17"/>
  <c r="GP425" i="17"/>
  <c r="GL425" i="17"/>
  <c r="GL191" i="17"/>
  <c r="GP191" i="17"/>
  <c r="GS69" i="17"/>
  <c r="GO45" i="17"/>
  <c r="GO15" i="17"/>
  <c r="GL167" i="17"/>
  <c r="GP167" i="17"/>
  <c r="GS212" i="17"/>
  <c r="GS140" i="17"/>
  <c r="GL130" i="17"/>
  <c r="GP130" i="17"/>
  <c r="HD501" i="17"/>
  <c r="HE501" i="17" s="1"/>
  <c r="GS487" i="17"/>
  <c r="HD435" i="17"/>
  <c r="HE435" i="17" s="1"/>
  <c r="GS403" i="17"/>
  <c r="HD387" i="17"/>
  <c r="HE387" i="17" s="1"/>
  <c r="GO367" i="17"/>
  <c r="GO343" i="17"/>
  <c r="GO319" i="17"/>
  <c r="GO247" i="17"/>
  <c r="GO223" i="17"/>
  <c r="GO199" i="17"/>
  <c r="GO133" i="17"/>
  <c r="GN500" i="17"/>
  <c r="GR500" i="17"/>
  <c r="GN446" i="17"/>
  <c r="GR446" i="17"/>
  <c r="GN386" i="17"/>
  <c r="GR386" i="17"/>
  <c r="GL321" i="17"/>
  <c r="GP321" i="17"/>
  <c r="GP261" i="17"/>
  <c r="GL261" i="17"/>
  <c r="GN230" i="17"/>
  <c r="GR230" i="17"/>
  <c r="GP195" i="17"/>
  <c r="GL195" i="17"/>
  <c r="GN164" i="17"/>
  <c r="GR164" i="17"/>
  <c r="GL135" i="17"/>
  <c r="GP135" i="17"/>
  <c r="GG487" i="17"/>
  <c r="GH487" i="17" s="1"/>
  <c r="GO372" i="17"/>
  <c r="GO336" i="17"/>
  <c r="GO300" i="17"/>
  <c r="GS120" i="17"/>
  <c r="GP440" i="17"/>
  <c r="GL440" i="17"/>
  <c r="GP416" i="17"/>
  <c r="GL416" i="17"/>
  <c r="GP392" i="17"/>
  <c r="GL392" i="17"/>
  <c r="GL368" i="17"/>
  <c r="GP368" i="17"/>
  <c r="GP344" i="17"/>
  <c r="GL344" i="17"/>
  <c r="GP320" i="17"/>
  <c r="GL320" i="17"/>
  <c r="GP296" i="17"/>
  <c r="GL296" i="17"/>
  <c r="GP272" i="17"/>
  <c r="GL272" i="17"/>
  <c r="GP248" i="17"/>
  <c r="GL248" i="17"/>
  <c r="GL224" i="17"/>
  <c r="GP224" i="17"/>
  <c r="GP200" i="17"/>
  <c r="GL200" i="17"/>
  <c r="GL176" i="17"/>
  <c r="GP176" i="17"/>
  <c r="GL152" i="17"/>
  <c r="GP152" i="17"/>
  <c r="GP128" i="17"/>
  <c r="GL128" i="17"/>
  <c r="GS497" i="17"/>
  <c r="GO455" i="17"/>
  <c r="HD439" i="17"/>
  <c r="HE439" i="17" s="1"/>
  <c r="GS425" i="17"/>
  <c r="HD397" i="17"/>
  <c r="HE397" i="17" s="1"/>
  <c r="GS383" i="17"/>
  <c r="GS365" i="17"/>
  <c r="GS347" i="17"/>
  <c r="GS329" i="17"/>
  <c r="GO311" i="17"/>
  <c r="GS293" i="17"/>
  <c r="GS275" i="17"/>
  <c r="GS257" i="17"/>
  <c r="GS239" i="17"/>
  <c r="GO221" i="17"/>
  <c r="GO203" i="17"/>
  <c r="GO185" i="17"/>
  <c r="GS167" i="17"/>
  <c r="GS149" i="17"/>
  <c r="GS131" i="17"/>
  <c r="GS113" i="17"/>
  <c r="GL451" i="17"/>
  <c r="GP451" i="17"/>
  <c r="GR420" i="17"/>
  <c r="GN420" i="17"/>
  <c r="GR390" i="17"/>
  <c r="GN390" i="17"/>
  <c r="GL325" i="17"/>
  <c r="GP325" i="17"/>
  <c r="GL289" i="17"/>
  <c r="GP289" i="17"/>
  <c r="GP253" i="17"/>
  <c r="GL253" i="17"/>
  <c r="GL223" i="17"/>
  <c r="GP223" i="17"/>
  <c r="GL193" i="17"/>
  <c r="GP193" i="17"/>
  <c r="GL157" i="17"/>
  <c r="GP157" i="17"/>
  <c r="GN126" i="17"/>
  <c r="GR126" i="17"/>
  <c r="GG479" i="17"/>
  <c r="GH479" i="17" s="1"/>
  <c r="GO466" i="17"/>
  <c r="GG449" i="17"/>
  <c r="GH449" i="17" s="1"/>
  <c r="GG431" i="17"/>
  <c r="GH431" i="17" s="1"/>
  <c r="GO418" i="17"/>
  <c r="GG401" i="17"/>
  <c r="GH401" i="17" s="1"/>
  <c r="GS382" i="17"/>
  <c r="GS358" i="17"/>
  <c r="GS334" i="17"/>
  <c r="GS310" i="17"/>
  <c r="GS286" i="17"/>
  <c r="GS262" i="17"/>
  <c r="GS238" i="17"/>
  <c r="GS214" i="17"/>
  <c r="GS190" i="17"/>
  <c r="GO148" i="17"/>
  <c r="GS124" i="17"/>
  <c r="GP492" i="17"/>
  <c r="GL492" i="17"/>
  <c r="GL462" i="17"/>
  <c r="GP462" i="17"/>
  <c r="GN407" i="17"/>
  <c r="GR407" i="17"/>
  <c r="GL348" i="17"/>
  <c r="GP348" i="17"/>
  <c r="GR275" i="17"/>
  <c r="GN161" i="17"/>
  <c r="GR161" i="17"/>
  <c r="GP132" i="17"/>
  <c r="GL132" i="17"/>
  <c r="GO501" i="17"/>
  <c r="GS483" i="17"/>
  <c r="GO465" i="17"/>
  <c r="GS447" i="17"/>
  <c r="GO429" i="17"/>
  <c r="GS411" i="17"/>
  <c r="GO393" i="17"/>
  <c r="GS363" i="17"/>
  <c r="GO327" i="17"/>
  <c r="GO291" i="17"/>
  <c r="GO255" i="17"/>
  <c r="GO219" i="17"/>
  <c r="GO189" i="17"/>
  <c r="GO153" i="17"/>
  <c r="GO117" i="17"/>
  <c r="GL233" i="17"/>
  <c r="GP233" i="17"/>
  <c r="GL64" i="17"/>
  <c r="GP64" i="17"/>
  <c r="GL40" i="17"/>
  <c r="GP40" i="17"/>
  <c r="GL16" i="17"/>
  <c r="GP16" i="17"/>
  <c r="GO73" i="17"/>
  <c r="GO25" i="17"/>
  <c r="GL485" i="17"/>
  <c r="GP485" i="17"/>
  <c r="GR310" i="17"/>
  <c r="GL161" i="17"/>
  <c r="GP161" i="17"/>
  <c r="GL45" i="17"/>
  <c r="GP45" i="17"/>
  <c r="GP305" i="17"/>
  <c r="GL305" i="17"/>
  <c r="GO11" i="17"/>
  <c r="GL91" i="17"/>
  <c r="GP91" i="17"/>
  <c r="GL61" i="17"/>
  <c r="GP61" i="17"/>
  <c r="GR30" i="17"/>
  <c r="GN30" i="17"/>
  <c r="GP407" i="17"/>
  <c r="GL407" i="17"/>
  <c r="GS76" i="17"/>
  <c r="GO52" i="17"/>
  <c r="GO34" i="17"/>
  <c r="GS16" i="17"/>
  <c r="GP401" i="17"/>
  <c r="GL401" i="17"/>
  <c r="GL102" i="17"/>
  <c r="GP102" i="17"/>
  <c r="GN71" i="17"/>
  <c r="GR47" i="17"/>
  <c r="GP365" i="17"/>
  <c r="GL365" i="17"/>
  <c r="GO99" i="17"/>
  <c r="GO69" i="17"/>
  <c r="GS15" i="17"/>
  <c r="GR130" i="17"/>
  <c r="ET77" i="17"/>
  <c r="FL77" i="17" s="1"/>
  <c r="FR77" i="17" s="1"/>
  <c r="FX77" i="17" s="1"/>
  <c r="ET65" i="17"/>
  <c r="FL65" i="17" s="1"/>
  <c r="FR65" i="17" s="1"/>
  <c r="FX65" i="17" s="1"/>
  <c r="ET53" i="17"/>
  <c r="FL53" i="17" s="1"/>
  <c r="FR53" i="17" s="1"/>
  <c r="FX53" i="17" s="1"/>
  <c r="ET41" i="17"/>
  <c r="FL41" i="17" s="1"/>
  <c r="FR41" i="17" s="1"/>
  <c r="FX41" i="17" s="1"/>
  <c r="ET29" i="17"/>
  <c r="FL29" i="17" s="1"/>
  <c r="FR29" i="17" s="1"/>
  <c r="FX29" i="17" s="1"/>
  <c r="ET17" i="17"/>
  <c r="FL17" i="17" s="1"/>
  <c r="FR17" i="17" s="1"/>
  <c r="FX17" i="17" s="1"/>
  <c r="ET5" i="17"/>
  <c r="EW357" i="17"/>
  <c r="FO357" i="17" s="1"/>
  <c r="FU357" i="17" s="1"/>
  <c r="GA357" i="17" s="1"/>
  <c r="EW279" i="17"/>
  <c r="FO279" i="17" s="1"/>
  <c r="FU279" i="17" s="1"/>
  <c r="GA279" i="17" s="1"/>
  <c r="EU256" i="17"/>
  <c r="FM256" i="17" s="1"/>
  <c r="FS256" i="17" s="1"/>
  <c r="FY256" i="17" s="1"/>
  <c r="EU178" i="17"/>
  <c r="FM178" i="17" s="1"/>
  <c r="FS178" i="17" s="1"/>
  <c r="FY178" i="17" s="1"/>
  <c r="EU166" i="17"/>
  <c r="FM166" i="17" s="1"/>
  <c r="FS166" i="17" s="1"/>
  <c r="FY166" i="17" s="1"/>
  <c r="EU154" i="17"/>
  <c r="FM154" i="17" s="1"/>
  <c r="FS154" i="17" s="1"/>
  <c r="FY154" i="17" s="1"/>
  <c r="EU142" i="17"/>
  <c r="FM142" i="17" s="1"/>
  <c r="FS142" i="17" s="1"/>
  <c r="FY142" i="17" s="1"/>
  <c r="EU130" i="17"/>
  <c r="FM130" i="17" s="1"/>
  <c r="FS130" i="17" s="1"/>
  <c r="FY130" i="17" s="1"/>
  <c r="EU118" i="17"/>
  <c r="FM118" i="17" s="1"/>
  <c r="FS118" i="17" s="1"/>
  <c r="FY118" i="17" s="1"/>
  <c r="EU106" i="17"/>
  <c r="FM106" i="17" s="1"/>
  <c r="FS106" i="17" s="1"/>
  <c r="FY106" i="17" s="1"/>
  <c r="EU94" i="17"/>
  <c r="FM94" i="17" s="1"/>
  <c r="FS94" i="17" s="1"/>
  <c r="FY94" i="17" s="1"/>
  <c r="EU82" i="17"/>
  <c r="FM82" i="17" s="1"/>
  <c r="FS82" i="17" s="1"/>
  <c r="FY82" i="17" s="1"/>
  <c r="EU70" i="17"/>
  <c r="FM70" i="17" s="1"/>
  <c r="FS70" i="17" s="1"/>
  <c r="FY70" i="17" s="1"/>
  <c r="ET501" i="17"/>
  <c r="FL501" i="17" s="1"/>
  <c r="FR501" i="17" s="1"/>
  <c r="FX501" i="17" s="1"/>
  <c r="EV495" i="17"/>
  <c r="FN495" i="17" s="1"/>
  <c r="FT495" i="17" s="1"/>
  <c r="FZ495" i="17" s="1"/>
  <c r="ET316" i="17"/>
  <c r="FL316" i="17" s="1"/>
  <c r="FR316" i="17" s="1"/>
  <c r="FX316" i="17" s="1"/>
  <c r="ET304" i="17"/>
  <c r="FL304" i="17" s="1"/>
  <c r="FR304" i="17" s="1"/>
  <c r="FX304" i="17" s="1"/>
  <c r="ET292" i="17"/>
  <c r="FL292" i="17" s="1"/>
  <c r="FR292" i="17" s="1"/>
  <c r="FX292" i="17" s="1"/>
  <c r="ET280" i="17"/>
  <c r="FL280" i="17" s="1"/>
  <c r="FR280" i="17" s="1"/>
  <c r="FX280" i="17" s="1"/>
  <c r="ET268" i="17"/>
  <c r="FL268" i="17" s="1"/>
  <c r="FR268" i="17" s="1"/>
  <c r="FX268" i="17" s="1"/>
  <c r="ET256" i="17"/>
  <c r="FL256" i="17" s="1"/>
  <c r="FR256" i="17" s="1"/>
  <c r="FX256" i="17" s="1"/>
  <c r="ET244" i="17"/>
  <c r="FL244" i="17" s="1"/>
  <c r="FR244" i="17" s="1"/>
  <c r="FX244" i="17" s="1"/>
  <c r="ET232" i="17"/>
  <c r="FL232" i="17" s="1"/>
  <c r="FR232" i="17" s="1"/>
  <c r="FX232" i="17" s="1"/>
  <c r="ET220" i="17"/>
  <c r="FL220" i="17" s="1"/>
  <c r="FR220" i="17" s="1"/>
  <c r="FX220" i="17" s="1"/>
  <c r="ET208" i="17"/>
  <c r="FL208" i="17" s="1"/>
  <c r="FR208" i="17" s="1"/>
  <c r="FX208" i="17" s="1"/>
  <c r="ET196" i="17"/>
  <c r="ET184" i="17"/>
  <c r="ET172" i="17"/>
  <c r="FL172" i="17" s="1"/>
  <c r="FR172" i="17" s="1"/>
  <c r="FX172" i="17" s="1"/>
  <c r="ET160" i="17"/>
  <c r="FL160" i="17" s="1"/>
  <c r="FR160" i="17" s="1"/>
  <c r="FX160" i="17" s="1"/>
  <c r="ET148" i="17"/>
  <c r="FL148" i="17" s="1"/>
  <c r="FR148" i="17" s="1"/>
  <c r="FX148" i="17" s="1"/>
  <c r="ET136" i="17"/>
  <c r="FL136" i="17" s="1"/>
  <c r="FR136" i="17" s="1"/>
  <c r="FX136" i="17" s="1"/>
  <c r="ET124" i="17"/>
  <c r="FL124" i="17" s="1"/>
  <c r="FR124" i="17" s="1"/>
  <c r="FX124" i="17" s="1"/>
  <c r="ET112" i="17"/>
  <c r="FL112" i="17" s="1"/>
  <c r="FR112" i="17" s="1"/>
  <c r="FX112" i="17" s="1"/>
  <c r="ET100" i="17"/>
  <c r="FL100" i="17" s="1"/>
  <c r="FR100" i="17" s="1"/>
  <c r="FX100" i="17" s="1"/>
  <c r="ET88" i="17"/>
  <c r="FL88" i="17" s="1"/>
  <c r="FR88" i="17" s="1"/>
  <c r="FX88" i="17" s="1"/>
  <c r="ET76" i="17"/>
  <c r="FL76" i="17" s="1"/>
  <c r="FR76" i="17" s="1"/>
  <c r="FX76" i="17" s="1"/>
  <c r="ET64" i="17"/>
  <c r="FL64" i="17" s="1"/>
  <c r="FR64" i="17" s="1"/>
  <c r="FX64" i="17" s="1"/>
  <c r="ET52" i="17"/>
  <c r="FL52" i="17" s="1"/>
  <c r="FR52" i="17" s="1"/>
  <c r="FX52" i="17" s="1"/>
  <c r="ET40" i="17"/>
  <c r="FL40" i="17" s="1"/>
  <c r="FR40" i="17" s="1"/>
  <c r="FX40" i="17" s="1"/>
  <c r="ET28" i="17"/>
  <c r="FL28" i="17" s="1"/>
  <c r="FR28" i="17" s="1"/>
  <c r="FX28" i="17" s="1"/>
  <c r="ET16" i="17"/>
  <c r="FL16" i="17" s="1"/>
  <c r="FR16" i="17" s="1"/>
  <c r="FX16" i="17" s="1"/>
  <c r="ET4" i="17"/>
  <c r="EU489" i="17"/>
  <c r="FM489" i="17" s="1"/>
  <c r="FS489" i="17" s="1"/>
  <c r="FY489" i="17" s="1"/>
  <c r="EU423" i="17"/>
  <c r="FM423" i="17" s="1"/>
  <c r="FS423" i="17" s="1"/>
  <c r="FY423" i="17" s="1"/>
  <c r="EU411" i="17"/>
  <c r="FM411" i="17" s="1"/>
  <c r="FS411" i="17" s="1"/>
  <c r="FY411" i="17" s="1"/>
  <c r="EU345" i="17"/>
  <c r="FM345" i="17" s="1"/>
  <c r="FS345" i="17" s="1"/>
  <c r="FY345" i="17" s="1"/>
  <c r="GO356" i="17"/>
  <c r="GO284" i="17"/>
  <c r="GO212" i="17"/>
  <c r="GO188" i="17"/>
  <c r="GO164" i="17"/>
  <c r="GO140" i="17"/>
  <c r="GR393" i="17"/>
  <c r="GG500" i="17"/>
  <c r="GH500" i="17" s="1"/>
  <c r="GL471" i="17"/>
  <c r="GP471" i="17"/>
  <c r="GP441" i="17"/>
  <c r="GL441" i="17"/>
  <c r="GP411" i="17"/>
  <c r="GL411" i="17"/>
  <c r="GP381" i="17"/>
  <c r="GL381" i="17"/>
  <c r="GL351" i="17"/>
  <c r="GP351" i="17"/>
  <c r="GL291" i="17"/>
  <c r="GP291" i="17"/>
  <c r="GN260" i="17"/>
  <c r="GR260" i="17"/>
  <c r="GP225" i="17"/>
  <c r="GL225" i="17"/>
  <c r="GN194" i="17"/>
  <c r="GR194" i="17"/>
  <c r="GP159" i="17"/>
  <c r="GL159" i="17"/>
  <c r="GS486" i="17"/>
  <c r="GS372" i="17"/>
  <c r="GO264" i="17"/>
  <c r="GO198" i="17"/>
  <c r="GL488" i="17"/>
  <c r="GP488" i="17"/>
  <c r="GP464" i="17"/>
  <c r="GL464" i="17"/>
  <c r="GO497" i="17"/>
  <c r="HD481" i="17"/>
  <c r="HE481" i="17" s="1"/>
  <c r="GO467" i="17"/>
  <c r="GO425" i="17"/>
  <c r="GO383" i="17"/>
  <c r="GO365" i="17"/>
  <c r="GO347" i="17"/>
  <c r="GO329" i="17"/>
  <c r="GS311" i="17"/>
  <c r="GO293" i="17"/>
  <c r="GO275" i="17"/>
  <c r="GO257" i="17"/>
  <c r="GO239" i="17"/>
  <c r="GS221" i="17"/>
  <c r="GS203" i="17"/>
  <c r="GS185" i="17"/>
  <c r="GO167" i="17"/>
  <c r="GO149" i="17"/>
  <c r="GO131" i="17"/>
  <c r="GO113" i="17"/>
  <c r="GP481" i="17"/>
  <c r="GL481" i="17"/>
  <c r="GR450" i="17"/>
  <c r="GN450" i="17"/>
  <c r="GL415" i="17"/>
  <c r="GP415" i="17"/>
  <c r="GL385" i="17"/>
  <c r="GP385" i="17"/>
  <c r="GN324" i="17"/>
  <c r="GR324" i="17"/>
  <c r="GN288" i="17"/>
  <c r="GR288" i="17"/>
  <c r="GR252" i="17"/>
  <c r="GN252" i="17"/>
  <c r="GR222" i="17"/>
  <c r="GN222" i="17"/>
  <c r="GR192" i="17"/>
  <c r="GN192" i="17"/>
  <c r="GL121" i="17"/>
  <c r="GP121" i="17"/>
  <c r="HD492" i="17"/>
  <c r="HE492" i="17" s="1"/>
  <c r="GS478" i="17"/>
  <c r="GO448" i="17"/>
  <c r="GS430" i="17"/>
  <c r="GO400" i="17"/>
  <c r="GO382" i="17"/>
  <c r="GO358" i="17"/>
  <c r="GO334" i="17"/>
  <c r="GO310" i="17"/>
  <c r="GO286" i="17"/>
  <c r="GO262" i="17"/>
  <c r="GO238" i="17"/>
  <c r="GO214" i="17"/>
  <c r="GO190" i="17"/>
  <c r="GR491" i="17"/>
  <c r="GR461" i="17"/>
  <c r="GP402" i="17"/>
  <c r="GL402" i="17"/>
  <c r="GP372" i="17"/>
  <c r="GL372" i="17"/>
  <c r="GN347" i="17"/>
  <c r="GL294" i="17"/>
  <c r="GP294" i="17"/>
  <c r="GL270" i="17"/>
  <c r="GP270" i="17"/>
  <c r="GP216" i="17"/>
  <c r="GL216" i="17"/>
  <c r="GP186" i="17"/>
  <c r="GL186" i="17"/>
  <c r="GP156" i="17"/>
  <c r="GL156" i="17"/>
  <c r="GN131" i="17"/>
  <c r="HD497" i="17"/>
  <c r="HE497" i="17" s="1"/>
  <c r="HD407" i="17"/>
  <c r="HE407" i="17" s="1"/>
  <c r="HD389" i="17"/>
  <c r="HE389" i="17" s="1"/>
  <c r="GS357" i="17"/>
  <c r="GS327" i="17"/>
  <c r="GS291" i="17"/>
  <c r="GS255" i="17"/>
  <c r="GS219" i="17"/>
  <c r="GO183" i="17"/>
  <c r="GS147" i="17"/>
  <c r="GS111" i="17"/>
  <c r="GO92" i="17"/>
  <c r="GO68" i="17"/>
  <c r="GS44" i="17"/>
  <c r="GS20" i="17"/>
  <c r="GP437" i="17"/>
  <c r="GL437" i="17"/>
  <c r="GL106" i="17"/>
  <c r="GP106" i="17"/>
  <c r="GL88" i="17"/>
  <c r="GP88" i="17"/>
  <c r="GR15" i="17"/>
  <c r="GN15" i="17"/>
  <c r="GN184" i="17"/>
  <c r="GO109" i="17"/>
  <c r="GR460" i="17"/>
  <c r="GP53" i="17"/>
  <c r="GL53" i="17"/>
  <c r="GL93" i="17"/>
  <c r="GP93" i="17"/>
  <c r="GL69" i="17"/>
  <c r="GP69" i="17"/>
  <c r="GL15" i="17"/>
  <c r="GP15" i="17"/>
  <c r="GP383" i="17"/>
  <c r="GL383" i="17"/>
  <c r="GS108" i="17"/>
  <c r="GS72" i="17"/>
  <c r="GO30" i="17"/>
  <c r="GR232" i="17"/>
  <c r="GP47" i="17"/>
  <c r="GL47" i="17"/>
  <c r="GP14" i="17"/>
  <c r="GL14" i="17"/>
  <c r="GP269" i="17"/>
  <c r="GL269" i="17"/>
  <c r="GS11" i="17"/>
  <c r="GR60" i="17"/>
  <c r="GN60" i="17"/>
  <c r="GL25" i="17"/>
  <c r="GP25" i="17"/>
  <c r="GS94" i="17"/>
  <c r="GO76" i="17"/>
  <c r="GS52" i="17"/>
  <c r="GP359" i="17"/>
  <c r="GL359" i="17"/>
  <c r="GR101" i="17"/>
  <c r="GN101" i="17"/>
  <c r="GN47" i="17"/>
  <c r="GP347" i="17"/>
  <c r="GL347" i="17"/>
  <c r="GS99" i="17"/>
  <c r="GO63" i="17"/>
  <c r="GS9" i="17"/>
  <c r="GN130" i="17"/>
  <c r="GO116" i="17"/>
  <c r="GP484" i="17"/>
  <c r="GL484" i="17"/>
  <c r="GL460" i="17"/>
  <c r="GP460" i="17"/>
  <c r="GL436" i="17"/>
  <c r="GP436" i="17"/>
  <c r="GL412" i="17"/>
  <c r="GP412" i="17"/>
  <c r="GL388" i="17"/>
  <c r="GP388" i="17"/>
  <c r="GP364" i="17"/>
  <c r="GL364" i="17"/>
  <c r="GL340" i="17"/>
  <c r="GP340" i="17"/>
  <c r="GL316" i="17"/>
  <c r="GP316" i="17"/>
  <c r="GL292" i="17"/>
  <c r="GP292" i="17"/>
  <c r="GL268" i="17"/>
  <c r="GP268" i="17"/>
  <c r="GL244" i="17"/>
  <c r="GP244" i="17"/>
  <c r="GP220" i="17"/>
  <c r="GL220" i="17"/>
  <c r="GL196" i="17"/>
  <c r="GP196" i="17"/>
  <c r="GL172" i="17"/>
  <c r="GP172" i="17"/>
  <c r="GL148" i="17"/>
  <c r="GP148" i="17"/>
  <c r="HD483" i="17"/>
  <c r="HE483" i="17" s="1"/>
  <c r="HD465" i="17"/>
  <c r="HE465" i="17" s="1"/>
  <c r="HD447" i="17"/>
  <c r="HE447" i="17" s="1"/>
  <c r="HD417" i="17"/>
  <c r="HE417" i="17" s="1"/>
  <c r="GS313" i="17"/>
  <c r="GS175" i="17"/>
  <c r="GS151" i="17"/>
  <c r="GP495" i="17"/>
  <c r="GL495" i="17"/>
  <c r="GN440" i="17"/>
  <c r="GR440" i="17"/>
  <c r="GN380" i="17"/>
  <c r="GR380" i="17"/>
  <c r="GR350" i="17"/>
  <c r="GN350" i="17"/>
  <c r="GR290" i="17"/>
  <c r="GN290" i="17"/>
  <c r="GL255" i="17"/>
  <c r="GP255" i="17"/>
  <c r="GN224" i="17"/>
  <c r="GR224" i="17"/>
  <c r="GP189" i="17"/>
  <c r="GL189" i="17"/>
  <c r="GN158" i="17"/>
  <c r="GR158" i="17"/>
  <c r="GG499" i="17"/>
  <c r="GH499" i="17" s="1"/>
  <c r="GS294" i="17"/>
  <c r="GS228" i="17"/>
  <c r="GS467" i="17"/>
  <c r="HD451" i="17"/>
  <c r="HE451" i="17" s="1"/>
  <c r="GS437" i="17"/>
  <c r="HD409" i="17"/>
  <c r="HE409" i="17" s="1"/>
  <c r="GS395" i="17"/>
  <c r="GL445" i="17"/>
  <c r="GP445" i="17"/>
  <c r="GR384" i="17"/>
  <c r="GN384" i="17"/>
  <c r="GP349" i="17"/>
  <c r="GL349" i="17"/>
  <c r="GL319" i="17"/>
  <c r="GP319" i="17"/>
  <c r="GL283" i="17"/>
  <c r="GP283" i="17"/>
  <c r="GL247" i="17"/>
  <c r="GP247" i="17"/>
  <c r="GP217" i="17"/>
  <c r="GL217" i="17"/>
  <c r="GL187" i="17"/>
  <c r="GP187" i="17"/>
  <c r="GR120" i="17"/>
  <c r="GN120" i="17"/>
  <c r="GG491" i="17"/>
  <c r="GH491" i="17" s="1"/>
  <c r="GO478" i="17"/>
  <c r="GG461" i="17"/>
  <c r="GH461" i="17" s="1"/>
  <c r="GS448" i="17"/>
  <c r="GO430" i="17"/>
  <c r="GG413" i="17"/>
  <c r="GH413" i="17" s="1"/>
  <c r="GS400" i="17"/>
  <c r="GS166" i="17"/>
  <c r="GS142" i="17"/>
  <c r="GS118" i="17"/>
  <c r="GN491" i="17"/>
  <c r="GN461" i="17"/>
  <c r="GP432" i="17"/>
  <c r="GL432" i="17"/>
  <c r="GN401" i="17"/>
  <c r="GR401" i="17"/>
  <c r="GR347" i="17"/>
  <c r="GL318" i="17"/>
  <c r="GP318" i="17"/>
  <c r="GN293" i="17"/>
  <c r="GR269" i="17"/>
  <c r="GN269" i="17"/>
  <c r="GP240" i="17"/>
  <c r="GL240" i="17"/>
  <c r="GN215" i="17"/>
  <c r="GR215" i="17"/>
  <c r="GN185" i="17"/>
  <c r="GR185" i="17"/>
  <c r="GG496" i="17"/>
  <c r="GH496" i="17" s="1"/>
  <c r="GO357" i="17"/>
  <c r="GS321" i="17"/>
  <c r="GS285" i="17"/>
  <c r="GS249" i="17"/>
  <c r="GS213" i="17"/>
  <c r="GS183" i="17"/>
  <c r="GO147" i="17"/>
  <c r="GO111" i="17"/>
  <c r="GO20" i="17"/>
  <c r="GR430" i="17"/>
  <c r="GO91" i="17"/>
  <c r="GO19" i="17"/>
  <c r="GP17" i="17"/>
  <c r="GL17" i="17"/>
  <c r="GR68" i="17"/>
  <c r="GN68" i="17"/>
  <c r="GL377" i="17"/>
  <c r="GP377" i="17"/>
  <c r="GN232" i="17"/>
  <c r="GP86" i="17"/>
  <c r="GL86" i="17"/>
  <c r="GP62" i="17"/>
  <c r="GL62" i="17"/>
  <c r="GP38" i="17"/>
  <c r="GL38" i="17"/>
  <c r="GL185" i="17"/>
  <c r="GP185" i="17"/>
  <c r="GO83" i="17"/>
  <c r="GO65" i="17"/>
  <c r="GO47" i="17"/>
  <c r="GO29" i="17"/>
  <c r="GN292" i="17"/>
  <c r="GL55" i="17"/>
  <c r="GP55" i="17"/>
  <c r="GR24" i="17"/>
  <c r="GN24" i="17"/>
  <c r="GN382" i="17"/>
  <c r="GP89" i="17"/>
  <c r="GL89" i="17"/>
  <c r="GO94" i="17"/>
  <c r="GO28" i="17"/>
  <c r="GS10" i="17"/>
  <c r="GR250" i="17"/>
  <c r="GP96" i="17"/>
  <c r="GL96" i="17"/>
  <c r="GL66" i="17"/>
  <c r="GP66" i="17"/>
  <c r="GL42" i="17"/>
  <c r="GP42" i="17"/>
  <c r="GL18" i="17"/>
  <c r="GP18" i="17"/>
  <c r="GP323" i="17"/>
  <c r="GL323" i="17"/>
  <c r="GR112" i="17"/>
  <c r="GS93" i="17"/>
  <c r="GS63" i="17"/>
  <c r="GS39" i="17"/>
  <c r="GO9" i="17"/>
  <c r="GR124" i="17"/>
  <c r="EV231" i="17"/>
  <c r="FN231" i="17" s="1"/>
  <c r="FT231" i="17" s="1"/>
  <c r="FZ231" i="17" s="1"/>
  <c r="EV219" i="17"/>
  <c r="FN219" i="17" s="1"/>
  <c r="FT219" i="17" s="1"/>
  <c r="FZ219" i="17" s="1"/>
  <c r="EV207" i="17"/>
  <c r="FN207" i="17" s="1"/>
  <c r="FT207" i="17" s="1"/>
  <c r="FZ207" i="17" s="1"/>
  <c r="EV195" i="17"/>
  <c r="FN195" i="17" s="1"/>
  <c r="FT195" i="17" s="1"/>
  <c r="FZ195" i="17" s="1"/>
  <c r="EV183" i="17"/>
  <c r="FN183" i="17" s="1"/>
  <c r="FT183" i="17" s="1"/>
  <c r="FZ183" i="17" s="1"/>
  <c r="EV171" i="17"/>
  <c r="FN171" i="17" s="1"/>
  <c r="FT171" i="17" s="1"/>
  <c r="FZ171" i="17" s="1"/>
  <c r="EV159" i="17"/>
  <c r="FN159" i="17" s="1"/>
  <c r="FT159" i="17" s="1"/>
  <c r="FZ159" i="17" s="1"/>
  <c r="EV147" i="17"/>
  <c r="FN147" i="17" s="1"/>
  <c r="FT147" i="17" s="1"/>
  <c r="FZ147" i="17" s="1"/>
  <c r="EV135" i="17"/>
  <c r="FN135" i="17" s="1"/>
  <c r="FT135" i="17" s="1"/>
  <c r="FZ135" i="17" s="1"/>
  <c r="EV123" i="17"/>
  <c r="FN123" i="17" s="1"/>
  <c r="FT123" i="17" s="1"/>
  <c r="FZ123" i="17" s="1"/>
  <c r="EV111" i="17"/>
  <c r="FN111" i="17" s="1"/>
  <c r="FT111" i="17" s="1"/>
  <c r="FZ111" i="17" s="1"/>
  <c r="EV99" i="17"/>
  <c r="FN99" i="17" s="1"/>
  <c r="FT99" i="17" s="1"/>
  <c r="FZ99" i="17" s="1"/>
  <c r="EV87" i="17"/>
  <c r="FN87" i="17" s="1"/>
  <c r="FT87" i="17" s="1"/>
  <c r="FZ87" i="17" s="1"/>
  <c r="EV75" i="17"/>
  <c r="FN75" i="17" s="1"/>
  <c r="FT75" i="17" s="1"/>
  <c r="FZ75" i="17" s="1"/>
  <c r="EV63" i="17"/>
  <c r="FN63" i="17" s="1"/>
  <c r="FT63" i="17" s="1"/>
  <c r="FZ63" i="17" s="1"/>
  <c r="EV51" i="17"/>
  <c r="FN51" i="17" s="1"/>
  <c r="FT51" i="17" s="1"/>
  <c r="FZ51" i="17" s="1"/>
  <c r="EV39" i="17"/>
  <c r="FN39" i="17" s="1"/>
  <c r="FT39" i="17" s="1"/>
  <c r="FZ39" i="17" s="1"/>
  <c r="EV27" i="17"/>
  <c r="FN27" i="17" s="1"/>
  <c r="FT27" i="17" s="1"/>
  <c r="FZ27" i="17" s="1"/>
  <c r="EV15" i="17"/>
  <c r="FN15" i="17" s="1"/>
  <c r="FT15" i="17" s="1"/>
  <c r="FZ15" i="17" s="1"/>
  <c r="EU465" i="17"/>
  <c r="FM465" i="17" s="1"/>
  <c r="FS465" i="17" s="1"/>
  <c r="FY465" i="17" s="1"/>
  <c r="EU387" i="17"/>
  <c r="FM387" i="17" s="1"/>
  <c r="FS387" i="17" s="1"/>
  <c r="FY387" i="17" s="1"/>
  <c r="EU321" i="17"/>
  <c r="FM321" i="17" s="1"/>
  <c r="FS321" i="17" s="1"/>
  <c r="FY321" i="17" s="1"/>
  <c r="HD484" i="17"/>
  <c r="HE484" i="17" s="1"/>
  <c r="HD466" i="17"/>
  <c r="HE466" i="17" s="1"/>
  <c r="HD448" i="17"/>
  <c r="HE448" i="17" s="1"/>
  <c r="HD430" i="17"/>
  <c r="HE430" i="17" s="1"/>
  <c r="HD412" i="17"/>
  <c r="HE412" i="17" s="1"/>
  <c r="HD394" i="17"/>
  <c r="HE394" i="17" s="1"/>
  <c r="GS350" i="17"/>
  <c r="GS326" i="17"/>
  <c r="GS278" i="17"/>
  <c r="GS254" i="17"/>
  <c r="GS230" i="17"/>
  <c r="GO182" i="17"/>
  <c r="GO158" i="17"/>
  <c r="GL124" i="17"/>
  <c r="GP124" i="17"/>
  <c r="GS385" i="17"/>
  <c r="GO337" i="17"/>
  <c r="GO265" i="17"/>
  <c r="GO241" i="17"/>
  <c r="GO175" i="17"/>
  <c r="GS127" i="17"/>
  <c r="GN494" i="17"/>
  <c r="GR494" i="17"/>
  <c r="GP435" i="17"/>
  <c r="GL435" i="17"/>
  <c r="GP375" i="17"/>
  <c r="GL375" i="17"/>
  <c r="GL345" i="17"/>
  <c r="GP345" i="17"/>
  <c r="GL315" i="17"/>
  <c r="GP315" i="17"/>
  <c r="GL285" i="17"/>
  <c r="GP285" i="17"/>
  <c r="GN254" i="17"/>
  <c r="GR254" i="17"/>
  <c r="GP219" i="17"/>
  <c r="GL219" i="17"/>
  <c r="GP153" i="17"/>
  <c r="GL153" i="17"/>
  <c r="GL129" i="17"/>
  <c r="GP129" i="17"/>
  <c r="HD482" i="17"/>
  <c r="HE482" i="17" s="1"/>
  <c r="HD392" i="17"/>
  <c r="HE392" i="17" s="1"/>
  <c r="GO366" i="17"/>
  <c r="GO192" i="17"/>
  <c r="GS138" i="17"/>
  <c r="GP434" i="17"/>
  <c r="GL434" i="17"/>
  <c r="GP410" i="17"/>
  <c r="GL410" i="17"/>
  <c r="GP386" i="17"/>
  <c r="GL386" i="17"/>
  <c r="GL362" i="17"/>
  <c r="GP362" i="17"/>
  <c r="GP338" i="17"/>
  <c r="GL338" i="17"/>
  <c r="GP314" i="17"/>
  <c r="GL314" i="17"/>
  <c r="GP290" i="17"/>
  <c r="GL290" i="17"/>
  <c r="GP266" i="17"/>
  <c r="GL266" i="17"/>
  <c r="GL242" i="17"/>
  <c r="GP242" i="17"/>
  <c r="GL218" i="17"/>
  <c r="GP218" i="17"/>
  <c r="GP194" i="17"/>
  <c r="GL194" i="17"/>
  <c r="GL170" i="17"/>
  <c r="GP170" i="17"/>
  <c r="GL146" i="17"/>
  <c r="GP146" i="17"/>
  <c r="GP122" i="17"/>
  <c r="GL122" i="17"/>
  <c r="HD493" i="17"/>
  <c r="HE493" i="17" s="1"/>
  <c r="GS479" i="17"/>
  <c r="GO437" i="17"/>
  <c r="HD421" i="17"/>
  <c r="HE421" i="17" s="1"/>
  <c r="GO395" i="17"/>
  <c r="GR414" i="17"/>
  <c r="GL379" i="17"/>
  <c r="GP379" i="17"/>
  <c r="GN348" i="17"/>
  <c r="GR348" i="17"/>
  <c r="GN318" i="17"/>
  <c r="GR318" i="17"/>
  <c r="GN282" i="17"/>
  <c r="GR282" i="17"/>
  <c r="GN186" i="17"/>
  <c r="GR186" i="17"/>
  <c r="GL151" i="17"/>
  <c r="GP151" i="17"/>
  <c r="GL115" i="17"/>
  <c r="GP115" i="17"/>
  <c r="GS490" i="17"/>
  <c r="GO460" i="17"/>
  <c r="GO412" i="17"/>
  <c r="GO376" i="17"/>
  <c r="GO352" i="17"/>
  <c r="GO328" i="17"/>
  <c r="GS304" i="17"/>
  <c r="GS280" i="17"/>
  <c r="GS256" i="17"/>
  <c r="GS232" i="17"/>
  <c r="GO208" i="17"/>
  <c r="GO184" i="17"/>
  <c r="GO166" i="17"/>
  <c r="GO142" i="17"/>
  <c r="GO118" i="17"/>
  <c r="GP486" i="17"/>
  <c r="GL486" i="17"/>
  <c r="GP456" i="17"/>
  <c r="GL456" i="17"/>
  <c r="GN431" i="17"/>
  <c r="GR431" i="17"/>
  <c r="GL396" i="17"/>
  <c r="GP396" i="17"/>
  <c r="GL342" i="17"/>
  <c r="GP342" i="17"/>
  <c r="GR293" i="17"/>
  <c r="GL264" i="17"/>
  <c r="GP264" i="17"/>
  <c r="GN239" i="17"/>
  <c r="GR239" i="17"/>
  <c r="GP210" i="17"/>
  <c r="GL210" i="17"/>
  <c r="GP180" i="17"/>
  <c r="GL180" i="17"/>
  <c r="GL126" i="17"/>
  <c r="GP126" i="17"/>
  <c r="GO495" i="17"/>
  <c r="GS477" i="17"/>
  <c r="GO459" i="17"/>
  <c r="GS441" i="17"/>
  <c r="GO423" i="17"/>
  <c r="GS405" i="17"/>
  <c r="GO387" i="17"/>
  <c r="GO351" i="17"/>
  <c r="GO321" i="17"/>
  <c r="GO285" i="17"/>
  <c r="GO249" i="17"/>
  <c r="GO213" i="17"/>
  <c r="GS177" i="17"/>
  <c r="GS141" i="17"/>
  <c r="GN160" i="17"/>
  <c r="GL58" i="17"/>
  <c r="GP58" i="17"/>
  <c r="GL34" i="17"/>
  <c r="GP34" i="17"/>
  <c r="GL155" i="17"/>
  <c r="GP155" i="17"/>
  <c r="GS91" i="17"/>
  <c r="GO43" i="17"/>
  <c r="GS19" i="17"/>
  <c r="GR454" i="17"/>
  <c r="GP137" i="17"/>
  <c r="GL137" i="17"/>
  <c r="GL63" i="17"/>
  <c r="GP63" i="17"/>
  <c r="GL39" i="17"/>
  <c r="GP39" i="17"/>
  <c r="GS90" i="17"/>
  <c r="GS24" i="17"/>
  <c r="GL221" i="17"/>
  <c r="GP221" i="17"/>
  <c r="GR88" i="17"/>
  <c r="GS95" i="17"/>
  <c r="GS83" i="17"/>
  <c r="GS65" i="17"/>
  <c r="GS47" i="17"/>
  <c r="GS29" i="17"/>
  <c r="GP245" i="17"/>
  <c r="GL245" i="17"/>
  <c r="GL85" i="17"/>
  <c r="GP85" i="17"/>
  <c r="GR54" i="17"/>
  <c r="GN54" i="17"/>
  <c r="GL19" i="17"/>
  <c r="GP19" i="17"/>
  <c r="GP59" i="17"/>
  <c r="GL59" i="17"/>
  <c r="GS70" i="17"/>
  <c r="GS46" i="17"/>
  <c r="GS28" i="17"/>
  <c r="GO10" i="17"/>
  <c r="GR95" i="17"/>
  <c r="GN95" i="17"/>
  <c r="GN17" i="17"/>
  <c r="GR17" i="17"/>
  <c r="GP317" i="17"/>
  <c r="GL317" i="17"/>
  <c r="GO93" i="17"/>
  <c r="GS57" i="17"/>
  <c r="GO39" i="17"/>
  <c r="GL497" i="17"/>
  <c r="GP497" i="17"/>
  <c r="EW399" i="17"/>
  <c r="FO399" i="17" s="1"/>
  <c r="FU399" i="17" s="1"/>
  <c r="GA399" i="17" s="1"/>
  <c r="EW321" i="17"/>
  <c r="FO321" i="17" s="1"/>
  <c r="FU321" i="17" s="1"/>
  <c r="GA321" i="17" s="1"/>
  <c r="EU298" i="17"/>
  <c r="FM298" i="17" s="1"/>
  <c r="FS298" i="17" s="1"/>
  <c r="FY298" i="17" s="1"/>
  <c r="EU286" i="17"/>
  <c r="FM286" i="17" s="1"/>
  <c r="FS286" i="17" s="1"/>
  <c r="FY286" i="17" s="1"/>
  <c r="EW243" i="17"/>
  <c r="FO243" i="17" s="1"/>
  <c r="FU243" i="17" s="1"/>
  <c r="GA243" i="17" s="1"/>
  <c r="EU208" i="17"/>
  <c r="FM208" i="17" s="1"/>
  <c r="FS208" i="17" s="1"/>
  <c r="FY208" i="17" s="1"/>
  <c r="EW57" i="17"/>
  <c r="FO57" i="17" s="1"/>
  <c r="FU57" i="17" s="1"/>
  <c r="GA57" i="17" s="1"/>
  <c r="EW45" i="17"/>
  <c r="FO45" i="17" s="1"/>
  <c r="FU45" i="17" s="1"/>
  <c r="GA45" i="17" s="1"/>
  <c r="ET339" i="17"/>
  <c r="FL339" i="17" s="1"/>
  <c r="FR339" i="17" s="1"/>
  <c r="FX339" i="17" s="1"/>
  <c r="EU375" i="17"/>
  <c r="FM375" i="17" s="1"/>
  <c r="FS375" i="17" s="1"/>
  <c r="FY375" i="17" s="1"/>
  <c r="EX313" i="17"/>
  <c r="FP313" i="17" s="1"/>
  <c r="FV313" i="17" s="1"/>
  <c r="GB313" i="17" s="1"/>
  <c r="EX259" i="17"/>
  <c r="FP259" i="17" s="1"/>
  <c r="FV259" i="17" s="1"/>
  <c r="GB259" i="17" s="1"/>
  <c r="EV116" i="17"/>
  <c r="FN116" i="17" s="1"/>
  <c r="FT116" i="17" s="1"/>
  <c r="FZ116" i="17" s="1"/>
  <c r="EX37" i="17"/>
  <c r="FP37" i="17" s="1"/>
  <c r="FV37" i="17" s="1"/>
  <c r="GB37" i="17" s="1"/>
  <c r="ET134" i="17"/>
  <c r="FL134" i="17" s="1"/>
  <c r="FR134" i="17" s="1"/>
  <c r="FX134" i="17" s="1"/>
  <c r="ET20" i="17"/>
  <c r="FL20" i="17" s="1"/>
  <c r="FR20" i="17" s="1"/>
  <c r="FX20" i="17" s="1"/>
  <c r="DQ494" i="17"/>
  <c r="EU482" i="17"/>
  <c r="EU470" i="17"/>
  <c r="FM470" i="17" s="1"/>
  <c r="FS470" i="17" s="1"/>
  <c r="FY470" i="17" s="1"/>
  <c r="EU458" i="17"/>
  <c r="FM458" i="17" s="1"/>
  <c r="FS458" i="17" s="1"/>
  <c r="FY458" i="17" s="1"/>
  <c r="EU446" i="17"/>
  <c r="FM446" i="17" s="1"/>
  <c r="FS446" i="17" s="1"/>
  <c r="FY446" i="17" s="1"/>
  <c r="EU434" i="17"/>
  <c r="FM434" i="17" s="1"/>
  <c r="FS434" i="17" s="1"/>
  <c r="FY434" i="17" s="1"/>
  <c r="EU422" i="17"/>
  <c r="EU410" i="17"/>
  <c r="FM410" i="17" s="1"/>
  <c r="FS410" i="17" s="1"/>
  <c r="FY410" i="17" s="1"/>
  <c r="EU398" i="17"/>
  <c r="FM398" i="17" s="1"/>
  <c r="FS398" i="17" s="1"/>
  <c r="FY398" i="17" s="1"/>
  <c r="EU386" i="17"/>
  <c r="FM386" i="17" s="1"/>
  <c r="FS386" i="17" s="1"/>
  <c r="FY386" i="17" s="1"/>
  <c r="EU374" i="17"/>
  <c r="FM374" i="17" s="1"/>
  <c r="FS374" i="17" s="1"/>
  <c r="FY374" i="17" s="1"/>
  <c r="EU362" i="17"/>
  <c r="EU350" i="17"/>
  <c r="FM350" i="17" s="1"/>
  <c r="FS350" i="17" s="1"/>
  <c r="FY350" i="17" s="1"/>
  <c r="EU338" i="17"/>
  <c r="FM338" i="17" s="1"/>
  <c r="FS338" i="17" s="1"/>
  <c r="FY338" i="17" s="1"/>
  <c r="EU326" i="17"/>
  <c r="FM326" i="17" s="1"/>
  <c r="FS326" i="17" s="1"/>
  <c r="FY326" i="17" s="1"/>
  <c r="EU314" i="17"/>
  <c r="FM314" i="17" s="1"/>
  <c r="FS314" i="17" s="1"/>
  <c r="FY314" i="17" s="1"/>
  <c r="EU302" i="17"/>
  <c r="FM302" i="17" s="1"/>
  <c r="FS302" i="17" s="1"/>
  <c r="FY302" i="17" s="1"/>
  <c r="EU206" i="17"/>
  <c r="EU194" i="17"/>
  <c r="EU182" i="17"/>
  <c r="FM182" i="17" s="1"/>
  <c r="FS182" i="17" s="1"/>
  <c r="FY182" i="17" s="1"/>
  <c r="EU170" i="17"/>
  <c r="FM170" i="17" s="1"/>
  <c r="FS170" i="17" s="1"/>
  <c r="FY170" i="17" s="1"/>
  <c r="EU158" i="17"/>
  <c r="FM158" i="17" s="1"/>
  <c r="FS158" i="17" s="1"/>
  <c r="FY158" i="17" s="1"/>
  <c r="EU146" i="17"/>
  <c r="FM146" i="17" s="1"/>
  <c r="FS146" i="17" s="1"/>
  <c r="FY146" i="17" s="1"/>
  <c r="EU134" i="17"/>
  <c r="FM134" i="17" s="1"/>
  <c r="FS134" i="17" s="1"/>
  <c r="FY134" i="17" s="1"/>
  <c r="EU122" i="17"/>
  <c r="FM122" i="17" s="1"/>
  <c r="FS122" i="17" s="1"/>
  <c r="FY122" i="17" s="1"/>
  <c r="EU110" i="17"/>
  <c r="FM110" i="17" s="1"/>
  <c r="FS110" i="17" s="1"/>
  <c r="FY110" i="17" s="1"/>
  <c r="EU98" i="17"/>
  <c r="FM98" i="17" s="1"/>
  <c r="FS98" i="17" s="1"/>
  <c r="FY98" i="17" s="1"/>
  <c r="EU86" i="17"/>
  <c r="FM86" i="17" s="1"/>
  <c r="FS86" i="17" s="1"/>
  <c r="FY86" i="17" s="1"/>
  <c r="EU74" i="17"/>
  <c r="FM74" i="17" s="1"/>
  <c r="FS74" i="17" s="1"/>
  <c r="FY74" i="17" s="1"/>
  <c r="EU62" i="17"/>
  <c r="FM62" i="17" s="1"/>
  <c r="FS62" i="17" s="1"/>
  <c r="FY62" i="17" s="1"/>
  <c r="EU50" i="17"/>
  <c r="FM50" i="17" s="1"/>
  <c r="FS50" i="17" s="1"/>
  <c r="FY50" i="17" s="1"/>
  <c r="EU38" i="17"/>
  <c r="FM38" i="17" s="1"/>
  <c r="FS38" i="17" s="1"/>
  <c r="FY38" i="17" s="1"/>
  <c r="EU26" i="17"/>
  <c r="FM26" i="17" s="1"/>
  <c r="FS26" i="17" s="1"/>
  <c r="FY26" i="17" s="1"/>
  <c r="EU14" i="17"/>
  <c r="FM14" i="17" s="1"/>
  <c r="FS14" i="17" s="1"/>
  <c r="FY14" i="17" s="1"/>
  <c r="ET500" i="17"/>
  <c r="FL500" i="17" s="1"/>
  <c r="FR500" i="17" s="1"/>
  <c r="FX500" i="17" s="1"/>
  <c r="EV493" i="17"/>
  <c r="FN493" i="17" s="1"/>
  <c r="FT493" i="17" s="1"/>
  <c r="FZ493" i="17" s="1"/>
  <c r="ET482" i="17"/>
  <c r="FL482" i="17" s="1"/>
  <c r="FR482" i="17" s="1"/>
  <c r="FX482" i="17" s="1"/>
  <c r="ET470" i="17"/>
  <c r="FL470" i="17" s="1"/>
  <c r="FR470" i="17" s="1"/>
  <c r="FX470" i="17" s="1"/>
  <c r="ET458" i="17"/>
  <c r="FL458" i="17" s="1"/>
  <c r="FR458" i="17" s="1"/>
  <c r="FX458" i="17" s="1"/>
  <c r="ET314" i="17"/>
  <c r="FL314" i="17" s="1"/>
  <c r="FR314" i="17" s="1"/>
  <c r="FX314" i="17" s="1"/>
  <c r="ET302" i="17"/>
  <c r="FL302" i="17" s="1"/>
  <c r="FR302" i="17" s="1"/>
  <c r="FX302" i="17" s="1"/>
  <c r="ET290" i="17"/>
  <c r="FL290" i="17" s="1"/>
  <c r="FR290" i="17" s="1"/>
  <c r="FX290" i="17" s="1"/>
  <c r="ET278" i="17"/>
  <c r="FL278" i="17" s="1"/>
  <c r="FR278" i="17" s="1"/>
  <c r="FX278" i="17" s="1"/>
  <c r="ET266" i="17"/>
  <c r="FL266" i="17" s="1"/>
  <c r="FR266" i="17" s="1"/>
  <c r="FX266" i="17" s="1"/>
  <c r="ET254" i="17"/>
  <c r="FL254" i="17" s="1"/>
  <c r="FR254" i="17" s="1"/>
  <c r="FX254" i="17" s="1"/>
  <c r="ET242" i="17"/>
  <c r="FL242" i="17" s="1"/>
  <c r="FR242" i="17" s="1"/>
  <c r="FX242" i="17" s="1"/>
  <c r="ET230" i="17"/>
  <c r="FL230" i="17" s="1"/>
  <c r="FR230" i="17" s="1"/>
  <c r="FX230" i="17" s="1"/>
  <c r="ET218" i="17"/>
  <c r="FL218" i="17" s="1"/>
  <c r="FR218" i="17" s="1"/>
  <c r="FX218" i="17" s="1"/>
  <c r="EV205" i="17"/>
  <c r="FN205" i="17" s="1"/>
  <c r="FT205" i="17" s="1"/>
  <c r="FZ205" i="17" s="1"/>
  <c r="EV193" i="17"/>
  <c r="FN193" i="17" s="1"/>
  <c r="FT193" i="17" s="1"/>
  <c r="FZ193" i="17" s="1"/>
  <c r="EX180" i="17"/>
  <c r="FP180" i="17" s="1"/>
  <c r="FV180" i="17" s="1"/>
  <c r="GB180" i="17" s="1"/>
  <c r="ET74" i="17"/>
  <c r="FL74" i="17" s="1"/>
  <c r="FR74" i="17" s="1"/>
  <c r="FX74" i="17" s="1"/>
  <c r="GG501" i="17"/>
  <c r="GH501" i="17" s="1"/>
  <c r="GO374" i="17"/>
  <c r="GO302" i="17"/>
  <c r="GO278" i="17"/>
  <c r="GO230" i="17"/>
  <c r="GS206" i="17"/>
  <c r="GS182" i="17"/>
  <c r="GS158" i="17"/>
  <c r="GR387" i="17"/>
  <c r="GN291" i="17"/>
  <c r="GN171" i="17"/>
  <c r="GS445" i="17"/>
  <c r="HD429" i="17"/>
  <c r="HE429" i="17" s="1"/>
  <c r="HD399" i="17"/>
  <c r="HE399" i="17" s="1"/>
  <c r="GL465" i="17"/>
  <c r="GP465" i="17"/>
  <c r="GL405" i="17"/>
  <c r="GP405" i="17"/>
  <c r="GN374" i="17"/>
  <c r="GR374" i="17"/>
  <c r="GR344" i="17"/>
  <c r="GN344" i="17"/>
  <c r="GR314" i="17"/>
  <c r="GN314" i="17"/>
  <c r="GR284" i="17"/>
  <c r="GN284" i="17"/>
  <c r="GL249" i="17"/>
  <c r="GP249" i="17"/>
  <c r="GN218" i="17"/>
  <c r="GR218" i="17"/>
  <c r="GR128" i="17"/>
  <c r="GN128" i="17"/>
  <c r="GO222" i="17"/>
  <c r="GL482" i="17"/>
  <c r="GP482" i="17"/>
  <c r="GP458" i="17"/>
  <c r="GL458" i="17"/>
  <c r="GR361" i="17"/>
  <c r="GG492" i="17"/>
  <c r="GH492" i="17" s="1"/>
  <c r="GO479" i="17"/>
  <c r="HD463" i="17"/>
  <c r="HE463" i="17" s="1"/>
  <c r="GS449" i="17"/>
  <c r="GS407" i="17"/>
  <c r="GS377" i="17"/>
  <c r="GS359" i="17"/>
  <c r="GS341" i="17"/>
  <c r="GO323" i="17"/>
  <c r="GS305" i="17"/>
  <c r="GS287" i="17"/>
  <c r="GS269" i="17"/>
  <c r="GO251" i="17"/>
  <c r="GS233" i="17"/>
  <c r="GS215" i="17"/>
  <c r="GS197" i="17"/>
  <c r="GO179" i="17"/>
  <c r="GO161" i="17"/>
  <c r="GS143" i="17"/>
  <c r="GO125" i="17"/>
  <c r="GP499" i="17"/>
  <c r="GL499" i="17"/>
  <c r="GL475" i="17"/>
  <c r="GP475" i="17"/>
  <c r="GL409" i="17"/>
  <c r="GP409" i="17"/>
  <c r="GN378" i="17"/>
  <c r="GR378" i="17"/>
  <c r="GL343" i="17"/>
  <c r="GP343" i="17"/>
  <c r="GL313" i="17"/>
  <c r="GP313" i="17"/>
  <c r="GL277" i="17"/>
  <c r="GP277" i="17"/>
  <c r="GL181" i="17"/>
  <c r="GP181" i="17"/>
  <c r="GN150" i="17"/>
  <c r="GR150" i="17"/>
  <c r="GO490" i="17"/>
  <c r="GS460" i="17"/>
  <c r="GG443" i="17"/>
  <c r="GH443" i="17" s="1"/>
  <c r="GG425" i="17"/>
  <c r="GH425" i="17" s="1"/>
  <c r="GS412" i="17"/>
  <c r="GG395" i="17"/>
  <c r="GH395" i="17" s="1"/>
  <c r="GS376" i="17"/>
  <c r="GS352" i="17"/>
  <c r="GS328" i="17"/>
  <c r="GO304" i="17"/>
  <c r="GO280" i="17"/>
  <c r="GO256" i="17"/>
  <c r="GO232" i="17"/>
  <c r="GS208" i="17"/>
  <c r="GS184" i="17"/>
  <c r="GN455" i="17"/>
  <c r="GR455" i="17"/>
  <c r="GL426" i="17"/>
  <c r="GP426" i="17"/>
  <c r="GN395" i="17"/>
  <c r="GR395" i="17"/>
  <c r="GL366" i="17"/>
  <c r="GP366" i="17"/>
  <c r="GR341" i="17"/>
  <c r="GN341" i="17"/>
  <c r="GR317" i="17"/>
  <c r="GL288" i="17"/>
  <c r="GP288" i="17"/>
  <c r="GN263" i="17"/>
  <c r="GR263" i="17"/>
  <c r="GL234" i="17"/>
  <c r="GP234" i="17"/>
  <c r="GN209" i="17"/>
  <c r="GR209" i="17"/>
  <c r="GN179" i="17"/>
  <c r="GR179" i="17"/>
  <c r="GP150" i="17"/>
  <c r="GL150" i="17"/>
  <c r="GR125" i="17"/>
  <c r="GN125" i="17"/>
  <c r="GS495" i="17"/>
  <c r="GO477" i="17"/>
  <c r="GS459" i="17"/>
  <c r="GO441" i="17"/>
  <c r="GS423" i="17"/>
  <c r="GO405" i="17"/>
  <c r="GS387" i="17"/>
  <c r="GS351" i="17"/>
  <c r="GO315" i="17"/>
  <c r="GO279" i="17"/>
  <c r="GO243" i="17"/>
  <c r="GO207" i="17"/>
  <c r="GO177" i="17"/>
  <c r="GO141" i="17"/>
  <c r="GS38" i="17"/>
  <c r="GO14" i="17"/>
  <c r="GL371" i="17"/>
  <c r="GP371" i="17"/>
  <c r="GR160" i="17"/>
  <c r="GL82" i="17"/>
  <c r="GP82" i="17"/>
  <c r="GL149" i="17"/>
  <c r="GP149" i="17"/>
  <c r="GN454" i="17"/>
  <c r="GP275" i="17"/>
  <c r="GL275" i="17"/>
  <c r="GP125" i="17"/>
  <c r="GL125" i="17"/>
  <c r="GP105" i="17"/>
  <c r="GL105" i="17"/>
  <c r="GN38" i="17"/>
  <c r="GR38" i="17"/>
  <c r="GO90" i="17"/>
  <c r="GS42" i="17"/>
  <c r="GO24" i="17"/>
  <c r="GL215" i="17"/>
  <c r="GP215" i="17"/>
  <c r="GN109" i="17"/>
  <c r="GR109" i="17"/>
  <c r="GN7" i="17"/>
  <c r="GR7" i="17"/>
  <c r="GS107" i="17"/>
  <c r="GO95" i="17"/>
  <c r="GL49" i="17"/>
  <c r="GP49" i="17"/>
  <c r="GR18" i="17"/>
  <c r="GN18" i="17"/>
  <c r="GN346" i="17"/>
  <c r="GR10" i="17"/>
  <c r="GO88" i="17"/>
  <c r="GO70" i="17"/>
  <c r="GO46" i="17"/>
  <c r="GL90" i="17"/>
  <c r="GP90" i="17"/>
  <c r="GN41" i="17"/>
  <c r="GP299" i="17"/>
  <c r="GL299" i="17"/>
  <c r="GO87" i="17"/>
  <c r="GO57" i="17"/>
  <c r="GN490" i="17"/>
  <c r="GR316" i="17"/>
  <c r="GP95" i="17"/>
  <c r="GL95" i="17"/>
  <c r="GS446" i="17"/>
  <c r="GP478" i="17"/>
  <c r="GL478" i="17"/>
  <c r="GL454" i="17"/>
  <c r="GP454" i="17"/>
  <c r="GL430" i="17"/>
  <c r="GP430" i="17"/>
  <c r="GL406" i="17"/>
  <c r="GP406" i="17"/>
  <c r="GL382" i="17"/>
  <c r="GP382" i="17"/>
  <c r="GP358" i="17"/>
  <c r="GL358" i="17"/>
  <c r="GL334" i="17"/>
  <c r="GP334" i="17"/>
  <c r="GL310" i="17"/>
  <c r="GP310" i="17"/>
  <c r="GL286" i="17"/>
  <c r="GP286" i="17"/>
  <c r="GL262" i="17"/>
  <c r="GP262" i="17"/>
  <c r="GP238" i="17"/>
  <c r="GL238" i="17"/>
  <c r="GL214" i="17"/>
  <c r="GP214" i="17"/>
  <c r="GL190" i="17"/>
  <c r="GP190" i="17"/>
  <c r="GL166" i="17"/>
  <c r="GP166" i="17"/>
  <c r="GL142" i="17"/>
  <c r="GP142" i="17"/>
  <c r="HD495" i="17"/>
  <c r="HE495" i="17" s="1"/>
  <c r="GS211" i="17"/>
  <c r="GO193" i="17"/>
  <c r="GP489" i="17"/>
  <c r="GL489" i="17"/>
  <c r="GL369" i="17"/>
  <c r="GP369" i="17"/>
  <c r="GL339" i="17"/>
  <c r="GP339" i="17"/>
  <c r="GL309" i="17"/>
  <c r="GP309" i="17"/>
  <c r="GL279" i="17"/>
  <c r="GP279" i="17"/>
  <c r="GN248" i="17"/>
  <c r="GR248" i="17"/>
  <c r="GP213" i="17"/>
  <c r="GL213" i="17"/>
  <c r="GP183" i="17"/>
  <c r="GL183" i="17"/>
  <c r="GP123" i="17"/>
  <c r="GL123" i="17"/>
  <c r="GO162" i="17"/>
  <c r="GN361" i="17"/>
  <c r="GS491" i="17"/>
  <c r="GO449" i="17"/>
  <c r="HD433" i="17"/>
  <c r="HE433" i="17" s="1"/>
  <c r="GS419" i="17"/>
  <c r="GO407" i="17"/>
  <c r="GO377" i="17"/>
  <c r="GO359" i="17"/>
  <c r="GO341" i="17"/>
  <c r="GS323" i="17"/>
  <c r="GO305" i="17"/>
  <c r="GO287" i="17"/>
  <c r="GO269" i="17"/>
  <c r="GS251" i="17"/>
  <c r="GO233" i="17"/>
  <c r="GO215" i="17"/>
  <c r="GO197" i="17"/>
  <c r="GS179" i="17"/>
  <c r="GS161" i="17"/>
  <c r="GO143" i="17"/>
  <c r="GS125" i="17"/>
  <c r="GN474" i="17"/>
  <c r="GR474" i="17"/>
  <c r="GL439" i="17"/>
  <c r="GP439" i="17"/>
  <c r="GR408" i="17"/>
  <c r="GN408" i="17"/>
  <c r="GL373" i="17"/>
  <c r="GP373" i="17"/>
  <c r="GN342" i="17"/>
  <c r="GR342" i="17"/>
  <c r="GN312" i="17"/>
  <c r="GR312" i="17"/>
  <c r="GN276" i="17"/>
  <c r="GR276" i="17"/>
  <c r="GL241" i="17"/>
  <c r="GP241" i="17"/>
  <c r="GL211" i="17"/>
  <c r="GP211" i="17"/>
  <c r="GN180" i="17"/>
  <c r="GR180" i="17"/>
  <c r="GL145" i="17"/>
  <c r="GP145" i="17"/>
  <c r="GS442" i="17"/>
  <c r="GO424" i="17"/>
  <c r="GS394" i="17"/>
  <c r="GO160" i="17"/>
  <c r="GS136" i="17"/>
  <c r="GP450" i="17"/>
  <c r="GL450" i="17"/>
  <c r="GN425" i="17"/>
  <c r="GR425" i="17"/>
  <c r="GL390" i="17"/>
  <c r="GP390" i="17"/>
  <c r="GL336" i="17"/>
  <c r="GP336" i="17"/>
  <c r="GL312" i="17"/>
  <c r="GP312" i="17"/>
  <c r="GN287" i="17"/>
  <c r="GP258" i="17"/>
  <c r="GL258" i="17"/>
  <c r="GR233" i="17"/>
  <c r="GP204" i="17"/>
  <c r="GL204" i="17"/>
  <c r="GP174" i="17"/>
  <c r="GL174" i="17"/>
  <c r="GL120" i="17"/>
  <c r="GP120" i="17"/>
  <c r="GS381" i="17"/>
  <c r="GS315" i="17"/>
  <c r="GS279" i="17"/>
  <c r="GS243" i="17"/>
  <c r="GS207" i="17"/>
  <c r="GS171" i="17"/>
  <c r="GO135" i="17"/>
  <c r="GP119" i="17"/>
  <c r="GL119" i="17"/>
  <c r="GL100" i="17"/>
  <c r="GP100" i="17"/>
  <c r="GL143" i="17"/>
  <c r="GP143" i="17"/>
  <c r="GS61" i="17"/>
  <c r="GS37" i="17"/>
  <c r="GR442" i="17"/>
  <c r="GL227" i="17"/>
  <c r="GP227" i="17"/>
  <c r="GP107" i="17"/>
  <c r="GL107" i="17"/>
  <c r="GL87" i="17"/>
  <c r="GP87" i="17"/>
  <c r="GL33" i="17"/>
  <c r="GP33" i="17"/>
  <c r="GP353" i="17"/>
  <c r="GL353" i="17"/>
  <c r="GO66" i="17"/>
  <c r="GO42" i="17"/>
  <c r="GL203" i="17"/>
  <c r="GP203" i="17"/>
  <c r="GP104" i="17"/>
  <c r="GL104" i="17"/>
  <c r="GP80" i="17"/>
  <c r="GL80" i="17"/>
  <c r="GP56" i="17"/>
  <c r="GL56" i="17"/>
  <c r="GP32" i="17"/>
  <c r="GL32" i="17"/>
  <c r="GL479" i="17"/>
  <c r="GP479" i="17"/>
  <c r="GP71" i="17"/>
  <c r="GL71" i="17"/>
  <c r="GO107" i="17"/>
  <c r="GR48" i="17"/>
  <c r="GN48" i="17"/>
  <c r="GR12" i="17"/>
  <c r="GN12" i="17"/>
  <c r="GR286" i="17"/>
  <c r="GN10" i="17"/>
  <c r="GS88" i="17"/>
  <c r="GR89" i="17"/>
  <c r="GN89" i="17"/>
  <c r="GL60" i="17"/>
  <c r="GP60" i="17"/>
  <c r="GL36" i="17"/>
  <c r="GP36" i="17"/>
  <c r="GP281" i="17"/>
  <c r="GL281" i="17"/>
  <c r="GS87" i="17"/>
  <c r="GS33" i="17"/>
  <c r="GN316" i="17"/>
  <c r="EU490" i="17"/>
  <c r="FM490" i="17" s="1"/>
  <c r="FS490" i="17" s="1"/>
  <c r="FY490" i="17" s="1"/>
  <c r="EV501" i="17"/>
  <c r="FN501" i="17" s="1"/>
  <c r="FT501" i="17" s="1"/>
  <c r="FZ501" i="17" s="1"/>
  <c r="GO410" i="17"/>
  <c r="GO392" i="17"/>
  <c r="GS152" i="17"/>
  <c r="GN453" i="17"/>
  <c r="GL118" i="17"/>
  <c r="GP118" i="17"/>
  <c r="HD477" i="17"/>
  <c r="HE477" i="17" s="1"/>
  <c r="HD459" i="17"/>
  <c r="HE459" i="17" s="1"/>
  <c r="HD441" i="17"/>
  <c r="HE441" i="17" s="1"/>
  <c r="HD411" i="17"/>
  <c r="HE411" i="17" s="1"/>
  <c r="GO355" i="17"/>
  <c r="GO283" i="17"/>
  <c r="GO211" i="17"/>
  <c r="GS121" i="17"/>
  <c r="GN488" i="17"/>
  <c r="GR488" i="17"/>
  <c r="GL429" i="17"/>
  <c r="GP429" i="17"/>
  <c r="GR338" i="17"/>
  <c r="GN338" i="17"/>
  <c r="GR308" i="17"/>
  <c r="GN308" i="17"/>
  <c r="GR278" i="17"/>
  <c r="GN278" i="17"/>
  <c r="GP243" i="17"/>
  <c r="GL243" i="17"/>
  <c r="GN182" i="17"/>
  <c r="GR182" i="17"/>
  <c r="GP147" i="17"/>
  <c r="GL147" i="17"/>
  <c r="GR122" i="17"/>
  <c r="GN122" i="17"/>
  <c r="GS444" i="17"/>
  <c r="GO390" i="17"/>
  <c r="GS318" i="17"/>
  <c r="GP428" i="17"/>
  <c r="GL428" i="17"/>
  <c r="GP404" i="17"/>
  <c r="GL404" i="17"/>
  <c r="GL380" i="17"/>
  <c r="GP380" i="17"/>
  <c r="GL356" i="17"/>
  <c r="GP356" i="17"/>
  <c r="GP332" i="17"/>
  <c r="GL332" i="17"/>
  <c r="GP308" i="17"/>
  <c r="GL308" i="17"/>
  <c r="GP284" i="17"/>
  <c r="GL284" i="17"/>
  <c r="GL260" i="17"/>
  <c r="GP260" i="17"/>
  <c r="GL236" i="17"/>
  <c r="GP236" i="17"/>
  <c r="GL212" i="17"/>
  <c r="GP212" i="17"/>
  <c r="GL188" i="17"/>
  <c r="GP188" i="17"/>
  <c r="GL164" i="17"/>
  <c r="GP164" i="17"/>
  <c r="GL140" i="17"/>
  <c r="GP140" i="17"/>
  <c r="GP116" i="17"/>
  <c r="GL116" i="17"/>
  <c r="GO491" i="17"/>
  <c r="HD475" i="17"/>
  <c r="HE475" i="17" s="1"/>
  <c r="GS461" i="17"/>
  <c r="GO419" i="17"/>
  <c r="HD391" i="17"/>
  <c r="HE391" i="17" s="1"/>
  <c r="GL469" i="17"/>
  <c r="GP469" i="17"/>
  <c r="GR438" i="17"/>
  <c r="GN438" i="17"/>
  <c r="GL403" i="17"/>
  <c r="GP403" i="17"/>
  <c r="GN372" i="17"/>
  <c r="GR372" i="17"/>
  <c r="GL337" i="17"/>
  <c r="GP337" i="17"/>
  <c r="GL307" i="17"/>
  <c r="GP307" i="17"/>
  <c r="GL271" i="17"/>
  <c r="GP271" i="17"/>
  <c r="GR240" i="17"/>
  <c r="GN240" i="17"/>
  <c r="GR210" i="17"/>
  <c r="GN210" i="17"/>
  <c r="GL175" i="17"/>
  <c r="GP175" i="17"/>
  <c r="GN144" i="17"/>
  <c r="GR144" i="17"/>
  <c r="GL109" i="17"/>
  <c r="GP109" i="17"/>
  <c r="HD486" i="17"/>
  <c r="HE486" i="17" s="1"/>
  <c r="GG473" i="17"/>
  <c r="GH473" i="17" s="1"/>
  <c r="GO442" i="17"/>
  <c r="GS424" i="17"/>
  <c r="GG407" i="17"/>
  <c r="GH407" i="17" s="1"/>
  <c r="GO394" i="17"/>
  <c r="GS370" i="17"/>
  <c r="GS346" i="17"/>
  <c r="GS322" i="17"/>
  <c r="GS298" i="17"/>
  <c r="GS274" i="17"/>
  <c r="GS250" i="17"/>
  <c r="GS226" i="17"/>
  <c r="GS202" i="17"/>
  <c r="GS178" i="17"/>
  <c r="GS160" i="17"/>
  <c r="GO136" i="17"/>
  <c r="GP480" i="17"/>
  <c r="GL480" i="17"/>
  <c r="GR449" i="17"/>
  <c r="GP420" i="17"/>
  <c r="GL420" i="17"/>
  <c r="GN389" i="17"/>
  <c r="GR389" i="17"/>
  <c r="GN311" i="17"/>
  <c r="GR287" i="17"/>
  <c r="GR257" i="17"/>
  <c r="GN233" i="17"/>
  <c r="GR203" i="17"/>
  <c r="GR173" i="17"/>
  <c r="GO381" i="17"/>
  <c r="GS345" i="17"/>
  <c r="GS309" i="17"/>
  <c r="GS273" i="17"/>
  <c r="GS237" i="17"/>
  <c r="GS201" i="17"/>
  <c r="GO171" i="17"/>
  <c r="GS135" i="17"/>
  <c r="GO104" i="17"/>
  <c r="GS80" i="17"/>
  <c r="GS56" i="17"/>
  <c r="GR99" i="17"/>
  <c r="GL52" i="17"/>
  <c r="GP52" i="17"/>
  <c r="GL28" i="17"/>
  <c r="GP28" i="17"/>
  <c r="GP311" i="17"/>
  <c r="GL311" i="17"/>
  <c r="GO103" i="17"/>
  <c r="GO37" i="17"/>
  <c r="GN442" i="17"/>
  <c r="GR220" i="17"/>
  <c r="GR86" i="17"/>
  <c r="GN86" i="17"/>
  <c r="GL57" i="17"/>
  <c r="GP57" i="17"/>
  <c r="GP455" i="17"/>
  <c r="GL455" i="17"/>
  <c r="GP341" i="17"/>
  <c r="GL341" i="17"/>
  <c r="GS102" i="17"/>
  <c r="GP197" i="17"/>
  <c r="GL197" i="17"/>
  <c r="GP449" i="17"/>
  <c r="GL449" i="17"/>
  <c r="GR46" i="17"/>
  <c r="GS77" i="17"/>
  <c r="GS59" i="17"/>
  <c r="GS41" i="17"/>
  <c r="GS23" i="17"/>
  <c r="GL103" i="17"/>
  <c r="GP103" i="17"/>
  <c r="GL79" i="17"/>
  <c r="GP79" i="17"/>
  <c r="GL43" i="17"/>
  <c r="GP43" i="17"/>
  <c r="GN286" i="17"/>
  <c r="GO64" i="17"/>
  <c r="GL173" i="17"/>
  <c r="GP173" i="17"/>
  <c r="GL84" i="17"/>
  <c r="GP84" i="17"/>
  <c r="GP77" i="17"/>
  <c r="GL77" i="17"/>
  <c r="GS81" i="17"/>
  <c r="GO51" i="17"/>
  <c r="GO33" i="17"/>
  <c r="GR280" i="17"/>
  <c r="ET249" i="17"/>
  <c r="FL249" i="17" s="1"/>
  <c r="FR249" i="17" s="1"/>
  <c r="FX249" i="17" s="1"/>
  <c r="EV176" i="17"/>
  <c r="FN176" i="17" s="1"/>
  <c r="FT176" i="17" s="1"/>
  <c r="FZ176" i="17" s="1"/>
  <c r="EX73" i="17"/>
  <c r="FP73" i="17" s="1"/>
  <c r="FV73" i="17" s="1"/>
  <c r="GB73" i="17" s="1"/>
  <c r="EV121" i="17"/>
  <c r="FN121" i="17" s="1"/>
  <c r="FT121" i="17" s="1"/>
  <c r="FZ121" i="17" s="1"/>
  <c r="EV490" i="17"/>
  <c r="FN490" i="17" s="1"/>
  <c r="FT490" i="17" s="1"/>
  <c r="FZ490" i="17" s="1"/>
  <c r="ET395" i="17"/>
  <c r="FL395" i="17" s="1"/>
  <c r="FR395" i="17" s="1"/>
  <c r="FX395" i="17" s="1"/>
  <c r="ET383" i="17"/>
  <c r="FL383" i="17" s="1"/>
  <c r="FR383" i="17" s="1"/>
  <c r="FX383" i="17" s="1"/>
  <c r="ET371" i="17"/>
  <c r="ET359" i="17"/>
  <c r="FL359" i="17" s="1"/>
  <c r="FR359" i="17" s="1"/>
  <c r="FX359" i="17" s="1"/>
  <c r="ET347" i="17"/>
  <c r="FL347" i="17" s="1"/>
  <c r="FR347" i="17" s="1"/>
  <c r="FX347" i="17" s="1"/>
  <c r="ET335" i="17"/>
  <c r="FL335" i="17" s="1"/>
  <c r="FR335" i="17" s="1"/>
  <c r="FX335" i="17" s="1"/>
  <c r="ET323" i="17"/>
  <c r="FL323" i="17" s="1"/>
  <c r="FR323" i="17" s="1"/>
  <c r="FX323" i="17" s="1"/>
  <c r="ET311" i="17"/>
  <c r="FL311" i="17" s="1"/>
  <c r="FR311" i="17" s="1"/>
  <c r="FX311" i="17" s="1"/>
  <c r="ET287" i="17"/>
  <c r="FL287" i="17" s="1"/>
  <c r="FR287" i="17" s="1"/>
  <c r="FX287" i="17" s="1"/>
  <c r="ET275" i="17"/>
  <c r="FL275" i="17" s="1"/>
  <c r="FR275" i="17" s="1"/>
  <c r="FX275" i="17" s="1"/>
  <c r="ET263" i="17"/>
  <c r="FL263" i="17" s="1"/>
  <c r="FR263" i="17" s="1"/>
  <c r="FX263" i="17" s="1"/>
  <c r="ET251" i="17"/>
  <c r="FL251" i="17" s="1"/>
  <c r="FR251" i="17" s="1"/>
  <c r="FX251" i="17" s="1"/>
  <c r="ET239" i="17"/>
  <c r="FL239" i="17" s="1"/>
  <c r="FR239" i="17" s="1"/>
  <c r="FX239" i="17" s="1"/>
  <c r="ET227" i="17"/>
  <c r="FL227" i="17" s="1"/>
  <c r="FR227" i="17" s="1"/>
  <c r="FX227" i="17" s="1"/>
  <c r="ET203" i="17"/>
  <c r="FL203" i="17" s="1"/>
  <c r="FR203" i="17" s="1"/>
  <c r="FX203" i="17" s="1"/>
  <c r="ET167" i="17"/>
  <c r="FL167" i="17" s="1"/>
  <c r="FR167" i="17" s="1"/>
  <c r="FX167" i="17" s="1"/>
  <c r="ET155" i="17"/>
  <c r="FL155" i="17" s="1"/>
  <c r="FR155" i="17" s="1"/>
  <c r="FX155" i="17" s="1"/>
  <c r="ET143" i="17"/>
  <c r="FL143" i="17" s="1"/>
  <c r="FR143" i="17" s="1"/>
  <c r="FX143" i="17" s="1"/>
  <c r="ET131" i="17"/>
  <c r="FL131" i="17" s="1"/>
  <c r="FR131" i="17" s="1"/>
  <c r="FX131" i="17" s="1"/>
  <c r="ET119" i="17"/>
  <c r="FL119" i="17" s="1"/>
  <c r="FR119" i="17" s="1"/>
  <c r="FX119" i="17" s="1"/>
  <c r="ET107" i="17"/>
  <c r="FL107" i="17" s="1"/>
  <c r="FR107" i="17" s="1"/>
  <c r="FX107" i="17" s="1"/>
  <c r="ET95" i="17"/>
  <c r="FL95" i="17" s="1"/>
  <c r="FR95" i="17" s="1"/>
  <c r="FX95" i="17" s="1"/>
  <c r="ET83" i="17"/>
  <c r="FL83" i="17" s="1"/>
  <c r="FR83" i="17" s="1"/>
  <c r="FX83" i="17" s="1"/>
  <c r="ET71" i="17"/>
  <c r="FL71" i="17" s="1"/>
  <c r="FR71" i="17" s="1"/>
  <c r="FX71" i="17" s="1"/>
  <c r="ET59" i="17"/>
  <c r="FL59" i="17" s="1"/>
  <c r="FR59" i="17" s="1"/>
  <c r="FX59" i="17" s="1"/>
  <c r="ET35" i="17"/>
  <c r="FL35" i="17" s="1"/>
  <c r="FR35" i="17" s="1"/>
  <c r="FX35" i="17" s="1"/>
  <c r="ET11" i="17"/>
  <c r="FL11" i="17" s="1"/>
  <c r="FR11" i="17" s="1"/>
  <c r="FX11" i="17" s="1"/>
  <c r="EX463" i="17"/>
  <c r="FP463" i="17" s="1"/>
  <c r="FV463" i="17" s="1"/>
  <c r="GB463" i="17" s="1"/>
  <c r="EX145" i="17"/>
  <c r="FP145" i="17" s="1"/>
  <c r="FV145" i="17" s="1"/>
  <c r="GB145" i="17" s="1"/>
  <c r="EX31" i="17"/>
  <c r="FP31" i="17" s="1"/>
  <c r="FV31" i="17" s="1"/>
  <c r="GB31" i="17" s="1"/>
  <c r="EW363" i="17"/>
  <c r="FO363" i="17" s="1"/>
  <c r="FU363" i="17" s="1"/>
  <c r="GA363" i="17" s="1"/>
  <c r="EW273" i="17"/>
  <c r="FO273" i="17" s="1"/>
  <c r="FU273" i="17" s="1"/>
  <c r="GA273" i="17" s="1"/>
  <c r="EU250" i="17"/>
  <c r="FM250" i="17" s="1"/>
  <c r="FS250" i="17" s="1"/>
  <c r="FY250" i="17" s="1"/>
  <c r="EW195" i="17"/>
  <c r="FO195" i="17" s="1"/>
  <c r="FU195" i="17" s="1"/>
  <c r="GA195" i="17" s="1"/>
  <c r="EU184" i="17"/>
  <c r="EU172" i="17"/>
  <c r="EU160" i="17"/>
  <c r="FM160" i="17" s="1"/>
  <c r="FS160" i="17" s="1"/>
  <c r="FY160" i="17" s="1"/>
  <c r="EU136" i="17"/>
  <c r="FM136" i="17" s="1"/>
  <c r="FS136" i="17" s="1"/>
  <c r="FY136" i="17" s="1"/>
  <c r="EU124" i="17"/>
  <c r="FM124" i="17" s="1"/>
  <c r="FS124" i="17" s="1"/>
  <c r="FY124" i="17" s="1"/>
  <c r="EU112" i="17"/>
  <c r="FM112" i="17" s="1"/>
  <c r="FS112" i="17" s="1"/>
  <c r="FY112" i="17" s="1"/>
  <c r="EU100" i="17"/>
  <c r="FM100" i="17" s="1"/>
  <c r="FS100" i="17" s="1"/>
  <c r="FY100" i="17" s="1"/>
  <c r="EU88" i="17"/>
  <c r="FM88" i="17" s="1"/>
  <c r="FS88" i="17" s="1"/>
  <c r="FY88" i="17" s="1"/>
  <c r="ET453" i="17"/>
  <c r="FL453" i="17" s="1"/>
  <c r="FR453" i="17" s="1"/>
  <c r="FX453" i="17" s="1"/>
  <c r="ET381" i="17"/>
  <c r="FL381" i="17" s="1"/>
  <c r="FR381" i="17" s="1"/>
  <c r="FX381" i="17" s="1"/>
  <c r="ET75" i="17"/>
  <c r="FL75" i="17" s="1"/>
  <c r="FR75" i="17" s="1"/>
  <c r="FX75" i="17" s="1"/>
  <c r="ET490" i="17"/>
  <c r="FL490" i="17" s="1"/>
  <c r="FR490" i="17" s="1"/>
  <c r="FX490" i="17" s="1"/>
  <c r="ET478" i="17"/>
  <c r="FL478" i="17" s="1"/>
  <c r="FR478" i="17" s="1"/>
  <c r="FX478" i="17" s="1"/>
  <c r="ET454" i="17"/>
  <c r="FL454" i="17" s="1"/>
  <c r="FR454" i="17" s="1"/>
  <c r="FX454" i="17" s="1"/>
  <c r="ET442" i="17"/>
  <c r="FL442" i="17" s="1"/>
  <c r="FR442" i="17" s="1"/>
  <c r="FX442" i="17" s="1"/>
  <c r="ET430" i="17"/>
  <c r="FL430" i="17" s="1"/>
  <c r="FR430" i="17" s="1"/>
  <c r="FX430" i="17" s="1"/>
  <c r="ET418" i="17"/>
  <c r="FL418" i="17" s="1"/>
  <c r="FR418" i="17" s="1"/>
  <c r="FX418" i="17" s="1"/>
  <c r="ET406" i="17"/>
  <c r="FL406" i="17" s="1"/>
  <c r="FR406" i="17" s="1"/>
  <c r="FX406" i="17" s="1"/>
  <c r="ET394" i="17"/>
  <c r="FL394" i="17" s="1"/>
  <c r="FR394" i="17" s="1"/>
  <c r="FX394" i="17" s="1"/>
  <c r="ET382" i="17"/>
  <c r="FL382" i="17" s="1"/>
  <c r="FR382" i="17" s="1"/>
  <c r="FX382" i="17" s="1"/>
  <c r="ET370" i="17"/>
  <c r="ET358" i="17"/>
  <c r="FL358" i="17" s="1"/>
  <c r="FR358" i="17" s="1"/>
  <c r="FX358" i="17" s="1"/>
  <c r="ET346" i="17"/>
  <c r="FL346" i="17" s="1"/>
  <c r="FR346" i="17" s="1"/>
  <c r="FX346" i="17" s="1"/>
  <c r="ET334" i="17"/>
  <c r="FL334" i="17" s="1"/>
  <c r="FR334" i="17" s="1"/>
  <c r="FX334" i="17" s="1"/>
  <c r="ET322" i="17"/>
  <c r="FL322" i="17" s="1"/>
  <c r="FR322" i="17" s="1"/>
  <c r="FX322" i="17" s="1"/>
  <c r="ET298" i="17"/>
  <c r="FL298" i="17" s="1"/>
  <c r="FR298" i="17" s="1"/>
  <c r="FX298" i="17" s="1"/>
  <c r="ET286" i="17"/>
  <c r="FL286" i="17" s="1"/>
  <c r="FR286" i="17" s="1"/>
  <c r="FX286" i="17" s="1"/>
  <c r="ET274" i="17"/>
  <c r="FL274" i="17" s="1"/>
  <c r="FR274" i="17" s="1"/>
  <c r="FX274" i="17" s="1"/>
  <c r="ET262" i="17"/>
  <c r="FL262" i="17" s="1"/>
  <c r="FR262" i="17" s="1"/>
  <c r="FX262" i="17" s="1"/>
  <c r="ET238" i="17"/>
  <c r="FL238" i="17" s="1"/>
  <c r="FR238" i="17" s="1"/>
  <c r="FX238" i="17" s="1"/>
  <c r="ET226" i="17"/>
  <c r="FL226" i="17" s="1"/>
  <c r="FR226" i="17" s="1"/>
  <c r="FX226" i="17" s="1"/>
  <c r="ET214" i="17"/>
  <c r="FL214" i="17" s="1"/>
  <c r="FR214" i="17" s="1"/>
  <c r="FX214" i="17" s="1"/>
  <c r="ET202" i="17"/>
  <c r="FL202" i="17" s="1"/>
  <c r="FR202" i="17" s="1"/>
  <c r="FX202" i="17" s="1"/>
  <c r="ET190" i="17"/>
  <c r="ET178" i="17"/>
  <c r="FL178" i="17" s="1"/>
  <c r="FR178" i="17" s="1"/>
  <c r="FX178" i="17" s="1"/>
  <c r="ET166" i="17"/>
  <c r="FL166" i="17" s="1"/>
  <c r="FR166" i="17" s="1"/>
  <c r="FX166" i="17" s="1"/>
  <c r="ET154" i="17"/>
  <c r="FL154" i="17" s="1"/>
  <c r="FR154" i="17" s="1"/>
  <c r="FX154" i="17" s="1"/>
  <c r="ET142" i="17"/>
  <c r="FL142" i="17" s="1"/>
  <c r="FR142" i="17" s="1"/>
  <c r="FX142" i="17" s="1"/>
  <c r="ET130" i="17"/>
  <c r="FL130" i="17" s="1"/>
  <c r="FR130" i="17" s="1"/>
  <c r="FX130" i="17" s="1"/>
  <c r="ET118" i="17"/>
  <c r="FL118" i="17" s="1"/>
  <c r="FR118" i="17" s="1"/>
  <c r="FX118" i="17" s="1"/>
  <c r="ET106" i="17"/>
  <c r="FL106" i="17" s="1"/>
  <c r="FR106" i="17" s="1"/>
  <c r="FX106" i="17" s="1"/>
  <c r="ET94" i="17"/>
  <c r="FL94" i="17" s="1"/>
  <c r="FR94" i="17" s="1"/>
  <c r="FX94" i="17" s="1"/>
  <c r="ET82" i="17"/>
  <c r="FL82" i="17" s="1"/>
  <c r="FR82" i="17" s="1"/>
  <c r="FX82" i="17" s="1"/>
  <c r="ET70" i="17"/>
  <c r="FL70" i="17" s="1"/>
  <c r="FR70" i="17" s="1"/>
  <c r="FX70" i="17" s="1"/>
  <c r="ET58" i="17"/>
  <c r="FL58" i="17" s="1"/>
  <c r="FR58" i="17" s="1"/>
  <c r="FX58" i="17" s="1"/>
  <c r="ET46" i="17"/>
  <c r="FL46" i="17" s="1"/>
  <c r="FR46" i="17" s="1"/>
  <c r="FX46" i="17" s="1"/>
  <c r="ET34" i="17"/>
  <c r="FL34" i="17" s="1"/>
  <c r="FR34" i="17" s="1"/>
  <c r="FX34" i="17" s="1"/>
  <c r="ET22" i="17"/>
  <c r="FL22" i="17" s="1"/>
  <c r="FR22" i="17" s="1"/>
  <c r="FX22" i="17" s="1"/>
  <c r="ET10" i="17"/>
  <c r="FL10" i="17" s="1"/>
  <c r="FR10" i="17" s="1"/>
  <c r="FX10" i="17" s="1"/>
  <c r="EU483" i="17"/>
  <c r="FM483" i="17" s="1"/>
  <c r="FS483" i="17" s="1"/>
  <c r="FY483" i="17" s="1"/>
  <c r="EU417" i="17"/>
  <c r="EU339" i="17"/>
  <c r="FM339" i="17" s="1"/>
  <c r="FS339" i="17" s="1"/>
  <c r="FY339" i="17" s="1"/>
  <c r="HD496" i="17"/>
  <c r="HE496" i="17" s="1"/>
  <c r="HD478" i="17"/>
  <c r="HE478" i="17" s="1"/>
  <c r="HD460" i="17"/>
  <c r="HE460" i="17" s="1"/>
  <c r="HD442" i="17"/>
  <c r="HE442" i="17" s="1"/>
  <c r="HD424" i="17"/>
  <c r="HE424" i="17" s="1"/>
  <c r="HD406" i="17"/>
  <c r="HE406" i="17" s="1"/>
  <c r="HD388" i="17"/>
  <c r="HE388" i="17" s="1"/>
  <c r="GO368" i="17"/>
  <c r="GO344" i="17"/>
  <c r="GO320" i="17"/>
  <c r="GO296" i="17"/>
  <c r="GO272" i="17"/>
  <c r="GO248" i="17"/>
  <c r="GO224" i="17"/>
  <c r="GO200" i="17"/>
  <c r="GO176" i="17"/>
  <c r="GO152" i="17"/>
  <c r="GS128" i="17"/>
  <c r="GN501" i="17"/>
  <c r="GR453" i="17"/>
  <c r="GR381" i="17"/>
  <c r="GN309" i="17"/>
  <c r="GN285" i="17"/>
  <c r="GR261" i="17"/>
  <c r="GR237" i="17"/>
  <c r="GN165" i="17"/>
  <c r="GS493" i="17"/>
  <c r="GO427" i="17"/>
  <c r="GO397" i="17"/>
  <c r="GP483" i="17"/>
  <c r="GL483" i="17"/>
  <c r="GP459" i="17"/>
  <c r="GL459" i="17"/>
  <c r="GN428" i="17"/>
  <c r="GR428" i="17"/>
  <c r="GP399" i="17"/>
  <c r="GL399" i="17"/>
  <c r="GL333" i="17"/>
  <c r="GP333" i="17"/>
  <c r="GL303" i="17"/>
  <c r="GP303" i="17"/>
  <c r="GL273" i="17"/>
  <c r="GP273" i="17"/>
  <c r="GP177" i="17"/>
  <c r="GL177" i="17"/>
  <c r="GL117" i="17"/>
  <c r="GP117" i="17"/>
  <c r="GG493" i="17"/>
  <c r="GH493" i="17" s="1"/>
  <c r="GO354" i="17"/>
  <c r="GO318" i="17"/>
  <c r="GS246" i="17"/>
  <c r="GO156" i="17"/>
  <c r="GO132" i="17"/>
  <c r="GL476" i="17"/>
  <c r="GP476" i="17"/>
  <c r="GP452" i="17"/>
  <c r="GL452" i="17"/>
  <c r="GR427" i="17"/>
  <c r="GO461" i="17"/>
  <c r="HD445" i="17"/>
  <c r="HE445" i="17" s="1"/>
  <c r="GO431" i="17"/>
  <c r="HD403" i="17"/>
  <c r="HE403" i="17" s="1"/>
  <c r="GP493" i="17"/>
  <c r="GL493" i="17"/>
  <c r="GR468" i="17"/>
  <c r="GN468" i="17"/>
  <c r="GL433" i="17"/>
  <c r="GP433" i="17"/>
  <c r="GN402" i="17"/>
  <c r="GP367" i="17"/>
  <c r="GL367" i="17"/>
  <c r="GN306" i="17"/>
  <c r="GR306" i="17"/>
  <c r="GN270" i="17"/>
  <c r="GR270" i="17"/>
  <c r="GL235" i="17"/>
  <c r="GP235" i="17"/>
  <c r="GL205" i="17"/>
  <c r="GP205" i="17"/>
  <c r="GN174" i="17"/>
  <c r="GR174" i="17"/>
  <c r="GP139" i="17"/>
  <c r="GL139" i="17"/>
  <c r="GG485" i="17"/>
  <c r="GH485" i="17" s="1"/>
  <c r="GO472" i="17"/>
  <c r="GS406" i="17"/>
  <c r="GO370" i="17"/>
  <c r="GO346" i="17"/>
  <c r="GO322" i="17"/>
  <c r="GO298" i="17"/>
  <c r="GO274" i="17"/>
  <c r="GO250" i="17"/>
  <c r="GO226" i="17"/>
  <c r="GO202" i="17"/>
  <c r="GO178" i="17"/>
  <c r="GS112" i="17"/>
  <c r="GN479" i="17"/>
  <c r="GR479" i="17"/>
  <c r="GN449" i="17"/>
  <c r="GP384" i="17"/>
  <c r="GL384" i="17"/>
  <c r="GL360" i="17"/>
  <c r="GP360" i="17"/>
  <c r="GR311" i="17"/>
  <c r="GL282" i="17"/>
  <c r="GP282" i="17"/>
  <c r="GN257" i="17"/>
  <c r="GP228" i="17"/>
  <c r="GL228" i="17"/>
  <c r="GN203" i="17"/>
  <c r="GN173" i="17"/>
  <c r="GP144" i="17"/>
  <c r="GL144" i="17"/>
  <c r="GS489" i="17"/>
  <c r="GO471" i="17"/>
  <c r="GS453" i="17"/>
  <c r="GO435" i="17"/>
  <c r="GS417" i="17"/>
  <c r="GO399" i="17"/>
  <c r="GO375" i="17"/>
  <c r="GO345" i="17"/>
  <c r="GO309" i="17"/>
  <c r="GO273" i="17"/>
  <c r="GO237" i="17"/>
  <c r="GO201" i="17"/>
  <c r="GS165" i="17"/>
  <c r="GS129" i="17"/>
  <c r="GO80" i="17"/>
  <c r="GO56" i="17"/>
  <c r="GS32" i="17"/>
  <c r="GS8" i="17"/>
  <c r="GN99" i="17"/>
  <c r="GL76" i="17"/>
  <c r="GP76" i="17"/>
  <c r="GP293" i="17"/>
  <c r="GL293" i="17"/>
  <c r="GS103" i="17"/>
  <c r="GN220" i="17"/>
  <c r="GL81" i="17"/>
  <c r="GP81" i="17"/>
  <c r="GN256" i="17"/>
  <c r="GO102" i="17"/>
  <c r="GO84" i="17"/>
  <c r="GS60" i="17"/>
  <c r="GN103" i="17"/>
  <c r="GR103" i="17"/>
  <c r="GN31" i="17"/>
  <c r="GP395" i="17"/>
  <c r="GL395" i="17"/>
  <c r="GN46" i="17"/>
  <c r="GO77" i="17"/>
  <c r="GO59" i="17"/>
  <c r="GO41" i="17"/>
  <c r="GO23" i="17"/>
  <c r="GP389" i="17"/>
  <c r="GL389" i="17"/>
  <c r="GN78" i="17"/>
  <c r="GR78" i="17"/>
  <c r="GR42" i="17"/>
  <c r="GN42" i="17"/>
  <c r="GR202" i="17"/>
  <c r="GS106" i="17"/>
  <c r="GS82" i="17"/>
  <c r="GS64" i="17"/>
  <c r="GR100" i="17"/>
  <c r="GR83" i="17"/>
  <c r="GN83" i="17"/>
  <c r="GP35" i="17"/>
  <c r="GL35" i="17"/>
  <c r="GO81" i="17"/>
  <c r="GS51" i="17"/>
  <c r="GO27" i="17"/>
  <c r="GN280" i="17"/>
  <c r="EW261" i="17"/>
  <c r="FO261" i="17" s="1"/>
  <c r="FU261" i="17" s="1"/>
  <c r="GA261" i="17" s="1"/>
  <c r="EU238" i="17"/>
  <c r="FM238" i="17" s="1"/>
  <c r="FS238" i="17" s="1"/>
  <c r="FY238" i="17" s="1"/>
  <c r="EU64" i="17"/>
  <c r="FM64" i="17" s="1"/>
  <c r="FS64" i="17" s="1"/>
  <c r="FY64" i="17" s="1"/>
  <c r="EU52" i="17"/>
  <c r="FM52" i="17" s="1"/>
  <c r="FS52" i="17" s="1"/>
  <c r="FY52" i="17" s="1"/>
  <c r="EU40" i="17"/>
  <c r="FM40" i="17" s="1"/>
  <c r="FS40" i="17" s="1"/>
  <c r="FY40" i="17" s="1"/>
  <c r="EU471" i="17"/>
  <c r="FM471" i="17" s="1"/>
  <c r="FS471" i="17" s="1"/>
  <c r="FY471" i="17" s="1"/>
  <c r="EU327" i="17"/>
  <c r="FM327" i="17" s="1"/>
  <c r="FS327" i="17" s="1"/>
  <c r="FY327" i="17" s="1"/>
  <c r="EU315" i="17"/>
  <c r="FM315" i="17" s="1"/>
  <c r="FS315" i="17" s="1"/>
  <c r="FY315" i="17" s="1"/>
  <c r="EU303" i="17"/>
  <c r="FM303" i="17" s="1"/>
  <c r="FS303" i="17" s="1"/>
  <c r="FY303" i="17" s="1"/>
  <c r="EU291" i="17"/>
  <c r="FM291" i="17" s="1"/>
  <c r="FS291" i="17" s="1"/>
  <c r="FY291" i="17" s="1"/>
  <c r="EU279" i="17"/>
  <c r="FM279" i="17" s="1"/>
  <c r="FS279" i="17" s="1"/>
  <c r="FY279" i="17" s="1"/>
  <c r="EU267" i="17"/>
  <c r="FM267" i="17" s="1"/>
  <c r="FS267" i="17" s="1"/>
  <c r="FY267" i="17" s="1"/>
  <c r="EU255" i="17"/>
  <c r="FM255" i="17" s="1"/>
  <c r="FS255" i="17" s="1"/>
  <c r="FY255" i="17" s="1"/>
  <c r="EU243" i="17"/>
  <c r="FM243" i="17" s="1"/>
  <c r="FS243" i="17" s="1"/>
  <c r="FY243" i="17" s="1"/>
  <c r="EU231" i="17"/>
  <c r="FM231" i="17" s="1"/>
  <c r="FS231" i="17" s="1"/>
  <c r="FY231" i="17" s="1"/>
  <c r="EU219" i="17"/>
  <c r="FM219" i="17" s="1"/>
  <c r="FS219" i="17" s="1"/>
  <c r="FY219" i="17" s="1"/>
  <c r="EU207" i="17"/>
  <c r="FM207" i="17" s="1"/>
  <c r="FS207" i="17" s="1"/>
  <c r="FY207" i="17" s="1"/>
  <c r="EU195" i="17"/>
  <c r="FM195" i="17" s="1"/>
  <c r="FS195" i="17" s="1"/>
  <c r="FY195" i="17" s="1"/>
  <c r="EU183" i="17"/>
  <c r="EU171" i="17"/>
  <c r="EU159" i="17"/>
  <c r="FM159" i="17" s="1"/>
  <c r="FS159" i="17" s="1"/>
  <c r="FY159" i="17" s="1"/>
  <c r="EU147" i="17"/>
  <c r="FM147" i="17" s="1"/>
  <c r="FS147" i="17" s="1"/>
  <c r="FY147" i="17" s="1"/>
  <c r="EU135" i="17"/>
  <c r="FM135" i="17" s="1"/>
  <c r="FS135" i="17" s="1"/>
  <c r="FY135" i="17" s="1"/>
  <c r="EU123" i="17"/>
  <c r="FM123" i="17" s="1"/>
  <c r="FS123" i="17" s="1"/>
  <c r="FY123" i="17" s="1"/>
  <c r="EU111" i="17"/>
  <c r="FM111" i="17" s="1"/>
  <c r="FS111" i="17" s="1"/>
  <c r="FY111" i="17" s="1"/>
  <c r="EU99" i="17"/>
  <c r="FM99" i="17" s="1"/>
  <c r="FS99" i="17" s="1"/>
  <c r="FY99" i="17" s="1"/>
  <c r="EU87" i="17"/>
  <c r="FM87" i="17" s="1"/>
  <c r="FS87" i="17" s="1"/>
  <c r="FY87" i="17" s="1"/>
  <c r="EU75" i="17"/>
  <c r="FM75" i="17" s="1"/>
  <c r="FS75" i="17" s="1"/>
  <c r="FY75" i="17" s="1"/>
  <c r="EU63" i="17"/>
  <c r="FM63" i="17" s="1"/>
  <c r="FS63" i="17" s="1"/>
  <c r="FY63" i="17" s="1"/>
  <c r="EU51" i="17"/>
  <c r="FM51" i="17" s="1"/>
  <c r="FS51" i="17" s="1"/>
  <c r="FY51" i="17" s="1"/>
  <c r="EU39" i="17"/>
  <c r="FM39" i="17" s="1"/>
  <c r="FS39" i="17" s="1"/>
  <c r="FY39" i="17" s="1"/>
  <c r="EU27" i="17"/>
  <c r="FM27" i="17" s="1"/>
  <c r="FS27" i="17" s="1"/>
  <c r="FY27" i="17" s="1"/>
  <c r="EU15" i="17"/>
  <c r="FM15" i="17" s="1"/>
  <c r="FS15" i="17" s="1"/>
  <c r="FY15" i="17" s="1"/>
  <c r="EU3" i="17"/>
  <c r="ET81" i="17"/>
  <c r="FL81" i="17" s="1"/>
  <c r="FR81" i="17" s="1"/>
  <c r="FX81" i="17" s="1"/>
  <c r="ET21" i="17"/>
  <c r="FL21" i="17" s="1"/>
  <c r="FR21" i="17" s="1"/>
  <c r="FX21" i="17" s="1"/>
  <c r="GP496" i="17"/>
  <c r="GL496" i="17"/>
  <c r="GL472" i="17"/>
  <c r="GP472" i="17"/>
  <c r="GL448" i="17"/>
  <c r="GP448" i="17"/>
  <c r="GL424" i="17"/>
  <c r="GP424" i="17"/>
  <c r="GL400" i="17"/>
  <c r="GP400" i="17"/>
  <c r="GL376" i="17"/>
  <c r="GP376" i="17"/>
  <c r="GP352" i="17"/>
  <c r="GL352" i="17"/>
  <c r="GL328" i="17"/>
  <c r="GP328" i="17"/>
  <c r="GL304" i="17"/>
  <c r="GP304" i="17"/>
  <c r="GL280" i="17"/>
  <c r="GP280" i="17"/>
  <c r="GL256" i="17"/>
  <c r="GP256" i="17"/>
  <c r="GL232" i="17"/>
  <c r="GP232" i="17"/>
  <c r="GL208" i="17"/>
  <c r="GP208" i="17"/>
  <c r="GL184" i="17"/>
  <c r="GP184" i="17"/>
  <c r="GL160" i="17"/>
  <c r="GP160" i="17"/>
  <c r="GL136" i="17"/>
  <c r="GP136" i="17"/>
  <c r="GS475" i="17"/>
  <c r="GS457" i="17"/>
  <c r="GS439" i="17"/>
  <c r="HD423" i="17"/>
  <c r="HE423" i="17" s="1"/>
  <c r="HD393" i="17"/>
  <c r="HE393" i="17" s="1"/>
  <c r="GO277" i="17"/>
  <c r="GS229" i="17"/>
  <c r="GO205" i="17"/>
  <c r="GS139" i="17"/>
  <c r="GN458" i="17"/>
  <c r="GR458" i="17"/>
  <c r="GL423" i="17"/>
  <c r="GP423" i="17"/>
  <c r="GN398" i="17"/>
  <c r="GR398" i="17"/>
  <c r="GL363" i="17"/>
  <c r="GP363" i="17"/>
  <c r="GR272" i="17"/>
  <c r="GN272" i="17"/>
  <c r="GP207" i="17"/>
  <c r="GL207" i="17"/>
  <c r="GN176" i="17"/>
  <c r="GR176" i="17"/>
  <c r="GO282" i="17"/>
  <c r="GO246" i="17"/>
  <c r="GS210" i="17"/>
  <c r="GL500" i="17"/>
  <c r="GP500" i="17"/>
  <c r="GN427" i="17"/>
  <c r="GS473" i="17"/>
  <c r="GS431" i="17"/>
  <c r="HD415" i="17"/>
  <c r="HE415" i="17" s="1"/>
  <c r="GS389" i="17"/>
  <c r="GS371" i="17"/>
  <c r="GS353" i="17"/>
  <c r="GS335" i="17"/>
  <c r="GS317" i="17"/>
  <c r="GS299" i="17"/>
  <c r="GS281" i="17"/>
  <c r="GS263" i="17"/>
  <c r="GS245" i="17"/>
  <c r="GO227" i="17"/>
  <c r="GO209" i="17"/>
  <c r="GS191" i="17"/>
  <c r="GS173" i="17"/>
  <c r="GS155" i="17"/>
  <c r="GO137" i="17"/>
  <c r="GO119" i="17"/>
  <c r="GL463" i="17"/>
  <c r="GP463" i="17"/>
  <c r="GR432" i="17"/>
  <c r="GN432" i="17"/>
  <c r="GN366" i="17"/>
  <c r="GR366" i="17"/>
  <c r="GL301" i="17"/>
  <c r="GP301" i="17"/>
  <c r="GL265" i="17"/>
  <c r="GP265" i="17"/>
  <c r="GR234" i="17"/>
  <c r="GN234" i="17"/>
  <c r="GR204" i="17"/>
  <c r="GN204" i="17"/>
  <c r="GL169" i="17"/>
  <c r="GP169" i="17"/>
  <c r="GN138" i="17"/>
  <c r="GR138" i="17"/>
  <c r="HD498" i="17"/>
  <c r="HE498" i="17" s="1"/>
  <c r="GO484" i="17"/>
  <c r="GS472" i="17"/>
  <c r="GG455" i="17"/>
  <c r="GH455" i="17" s="1"/>
  <c r="GG437" i="17"/>
  <c r="GH437" i="17" s="1"/>
  <c r="GO406" i="17"/>
  <c r="GG389" i="17"/>
  <c r="GH389" i="17" s="1"/>
  <c r="GS154" i="17"/>
  <c r="GS130" i="17"/>
  <c r="GO112" i="17"/>
  <c r="GL474" i="17"/>
  <c r="GP474" i="17"/>
  <c r="GP444" i="17"/>
  <c r="GL444" i="17"/>
  <c r="GR383" i="17"/>
  <c r="GR359" i="17"/>
  <c r="GN359" i="17"/>
  <c r="GL330" i="17"/>
  <c r="GP330" i="17"/>
  <c r="GL306" i="17"/>
  <c r="GP306" i="17"/>
  <c r="GN281" i="17"/>
  <c r="GL252" i="17"/>
  <c r="GP252" i="17"/>
  <c r="GR227" i="17"/>
  <c r="GP198" i="17"/>
  <c r="GL198" i="17"/>
  <c r="GP168" i="17"/>
  <c r="GL168" i="17"/>
  <c r="GN143" i="17"/>
  <c r="GR143" i="17"/>
  <c r="GP114" i="17"/>
  <c r="GL114" i="17"/>
  <c r="GO489" i="17"/>
  <c r="GS471" i="17"/>
  <c r="GO453" i="17"/>
  <c r="GS435" i="17"/>
  <c r="GO417" i="17"/>
  <c r="GS399" i="17"/>
  <c r="GS375" i="17"/>
  <c r="GO339" i="17"/>
  <c r="GO303" i="17"/>
  <c r="GO267" i="17"/>
  <c r="GO231" i="17"/>
  <c r="GS195" i="17"/>
  <c r="GO165" i="17"/>
  <c r="GO129" i="17"/>
  <c r="GO8" i="17"/>
  <c r="GN274" i="17"/>
  <c r="GN75" i="17"/>
  <c r="GR75" i="17"/>
  <c r="GP287" i="17"/>
  <c r="GL287" i="17"/>
  <c r="GP113" i="17"/>
  <c r="GL113" i="17"/>
  <c r="GS79" i="17"/>
  <c r="GO55" i="17"/>
  <c r="GR196" i="17"/>
  <c r="GR76" i="17"/>
  <c r="GL27" i="17"/>
  <c r="GP27" i="17"/>
  <c r="GR256" i="17"/>
  <c r="GO60" i="17"/>
  <c r="GP431" i="17"/>
  <c r="GL431" i="17"/>
  <c r="GP98" i="17"/>
  <c r="GL98" i="17"/>
  <c r="GP74" i="17"/>
  <c r="GL74" i="17"/>
  <c r="GP50" i="17"/>
  <c r="GL50" i="17"/>
  <c r="GP26" i="17"/>
  <c r="GL26" i="17"/>
  <c r="GR340" i="17"/>
  <c r="GP41" i="17"/>
  <c r="GL41" i="17"/>
  <c r="GR352" i="17"/>
  <c r="GL73" i="17"/>
  <c r="GP73" i="17"/>
  <c r="GL37" i="17"/>
  <c r="GP37" i="17"/>
  <c r="GR448" i="17"/>
  <c r="GN202" i="17"/>
  <c r="GO106" i="17"/>
  <c r="GO82" i="17"/>
  <c r="GS40" i="17"/>
  <c r="GS22" i="17"/>
  <c r="GN100" i="17"/>
  <c r="GL78" i="17"/>
  <c r="GP78" i="17"/>
  <c r="GL54" i="17"/>
  <c r="GP54" i="17"/>
  <c r="GL30" i="17"/>
  <c r="GP30" i="17"/>
  <c r="GL491" i="17"/>
  <c r="GP491" i="17"/>
  <c r="GN238" i="17"/>
  <c r="GS75" i="17"/>
  <c r="GS27" i="17"/>
  <c r="GP467" i="17"/>
  <c r="GL467" i="17"/>
  <c r="GP263" i="17"/>
  <c r="GL263" i="17"/>
  <c r="DU50" i="17"/>
  <c r="CA397" i="17"/>
  <c r="CA491" i="17"/>
  <c r="CA419" i="17"/>
  <c r="EB99" i="17"/>
  <c r="ED99" i="17" s="1"/>
  <c r="ET237" i="17"/>
  <c r="FL237" i="17" s="1"/>
  <c r="FR237" i="17" s="1"/>
  <c r="FX237" i="17" s="1"/>
  <c r="EV163" i="17"/>
  <c r="FN163" i="17" s="1"/>
  <c r="FT163" i="17" s="1"/>
  <c r="FZ163" i="17" s="1"/>
  <c r="EX42" i="17"/>
  <c r="FP42" i="17" s="1"/>
  <c r="FV42" i="17" s="1"/>
  <c r="GB42" i="17" s="1"/>
  <c r="EV497" i="17"/>
  <c r="FN497" i="17" s="1"/>
  <c r="FT497" i="17" s="1"/>
  <c r="FZ497" i="17" s="1"/>
  <c r="EV461" i="17"/>
  <c r="FN461" i="17" s="1"/>
  <c r="FT461" i="17" s="1"/>
  <c r="FZ461" i="17" s="1"/>
  <c r="EV437" i="17"/>
  <c r="FN437" i="17" s="1"/>
  <c r="FT437" i="17" s="1"/>
  <c r="FZ437" i="17" s="1"/>
  <c r="DR494" i="17"/>
  <c r="DS494" i="17"/>
  <c r="EU457" i="17"/>
  <c r="FM457" i="17" s="1"/>
  <c r="FS457" i="17" s="1"/>
  <c r="FY457" i="17" s="1"/>
  <c r="EU433" i="17"/>
  <c r="FM433" i="17" s="1"/>
  <c r="FS433" i="17" s="1"/>
  <c r="FY433" i="17" s="1"/>
  <c r="EU427" i="17"/>
  <c r="FM427" i="17" s="1"/>
  <c r="FS427" i="17" s="1"/>
  <c r="FY427" i="17" s="1"/>
  <c r="ET493" i="17"/>
  <c r="FL493" i="17" s="1"/>
  <c r="FR493" i="17" s="1"/>
  <c r="FX493" i="17" s="1"/>
  <c r="ET481" i="17"/>
  <c r="FL481" i="17" s="1"/>
  <c r="FR481" i="17" s="1"/>
  <c r="FX481" i="17" s="1"/>
  <c r="ET469" i="17"/>
  <c r="FL469" i="17" s="1"/>
  <c r="FR469" i="17" s="1"/>
  <c r="FX469" i="17" s="1"/>
  <c r="ET457" i="17"/>
  <c r="FL457" i="17" s="1"/>
  <c r="FR457" i="17" s="1"/>
  <c r="FX457" i="17" s="1"/>
  <c r="ET445" i="17"/>
  <c r="FL445" i="17" s="1"/>
  <c r="FR445" i="17" s="1"/>
  <c r="FX445" i="17" s="1"/>
  <c r="ET433" i="17"/>
  <c r="FL433" i="17" s="1"/>
  <c r="FR433" i="17" s="1"/>
  <c r="FX433" i="17" s="1"/>
  <c r="ET421" i="17"/>
  <c r="FL421" i="17" s="1"/>
  <c r="FR421" i="17" s="1"/>
  <c r="FX421" i="17" s="1"/>
  <c r="ET409" i="17"/>
  <c r="FL409" i="17" s="1"/>
  <c r="FR409" i="17" s="1"/>
  <c r="FX409" i="17" s="1"/>
  <c r="ET397" i="17"/>
  <c r="FL397" i="17" s="1"/>
  <c r="FR397" i="17" s="1"/>
  <c r="FX397" i="17" s="1"/>
  <c r="ET385" i="17"/>
  <c r="FL385" i="17" s="1"/>
  <c r="FR385" i="17" s="1"/>
  <c r="FX385" i="17" s="1"/>
  <c r="ET373" i="17"/>
  <c r="FL373" i="17" s="1"/>
  <c r="FR373" i="17" s="1"/>
  <c r="FX373" i="17" s="1"/>
  <c r="DP494" i="17"/>
  <c r="CA343" i="17"/>
  <c r="DU494" i="17"/>
  <c r="EU481" i="17"/>
  <c r="FM481" i="17" s="1"/>
  <c r="FS481" i="17" s="1"/>
  <c r="FY481" i="17" s="1"/>
  <c r="EU463" i="17"/>
  <c r="FM463" i="17" s="1"/>
  <c r="FS463" i="17" s="1"/>
  <c r="FY463" i="17" s="1"/>
  <c r="CA394" i="17"/>
  <c r="EB219" i="17"/>
  <c r="ED219" i="17" s="1"/>
  <c r="DT494" i="17"/>
  <c r="EU499" i="17"/>
  <c r="FM499" i="17" s="1"/>
  <c r="FS499" i="17" s="1"/>
  <c r="FY499" i="17" s="1"/>
  <c r="EU487" i="17"/>
  <c r="FM487" i="17" s="1"/>
  <c r="FS487" i="17" s="1"/>
  <c r="FY487" i="17" s="1"/>
  <c r="EW468" i="17"/>
  <c r="FO468" i="17" s="1"/>
  <c r="FU468" i="17" s="1"/>
  <c r="GA468" i="17" s="1"/>
  <c r="EW54" i="17"/>
  <c r="FO54" i="17" s="1"/>
  <c r="FU54" i="17" s="1"/>
  <c r="GA54" i="17" s="1"/>
  <c r="EW42" i="17"/>
  <c r="FO42" i="17" s="1"/>
  <c r="FU42" i="17" s="1"/>
  <c r="GA42" i="17" s="1"/>
  <c r="ET479" i="17"/>
  <c r="FL479" i="17" s="1"/>
  <c r="FR479" i="17" s="1"/>
  <c r="FX479" i="17" s="1"/>
  <c r="ET467" i="17"/>
  <c r="FL467" i="17" s="1"/>
  <c r="FR467" i="17" s="1"/>
  <c r="FX467" i="17" s="1"/>
  <c r="ET455" i="17"/>
  <c r="FL455" i="17" s="1"/>
  <c r="FR455" i="17" s="1"/>
  <c r="FX455" i="17" s="1"/>
  <c r="ET443" i="17"/>
  <c r="FL443" i="17" s="1"/>
  <c r="FR443" i="17" s="1"/>
  <c r="FX443" i="17" s="1"/>
  <c r="ET431" i="17"/>
  <c r="FL431" i="17" s="1"/>
  <c r="FR431" i="17" s="1"/>
  <c r="FX431" i="17" s="1"/>
  <c r="ET419" i="17"/>
  <c r="FL419" i="17" s="1"/>
  <c r="FR419" i="17" s="1"/>
  <c r="FX419" i="17" s="1"/>
  <c r="ET407" i="17"/>
  <c r="FL407" i="17" s="1"/>
  <c r="FR407" i="17" s="1"/>
  <c r="FX407" i="17" s="1"/>
  <c r="ET299" i="17"/>
  <c r="FL299" i="17" s="1"/>
  <c r="FR299" i="17" s="1"/>
  <c r="FX299" i="17" s="1"/>
  <c r="ET215" i="17"/>
  <c r="FL215" i="17" s="1"/>
  <c r="FR215" i="17" s="1"/>
  <c r="FX215" i="17" s="1"/>
  <c r="ET179" i="17"/>
  <c r="FL179" i="17" s="1"/>
  <c r="FR179" i="17" s="1"/>
  <c r="FX179" i="17" s="1"/>
  <c r="ET47" i="17"/>
  <c r="FL47" i="17" s="1"/>
  <c r="FR47" i="17" s="1"/>
  <c r="FX47" i="17" s="1"/>
  <c r="ET23" i="17"/>
  <c r="FL23" i="17" s="1"/>
  <c r="FR23" i="17" s="1"/>
  <c r="FX23" i="17" s="1"/>
  <c r="CA268" i="17"/>
  <c r="DP316" i="17"/>
  <c r="EW486" i="17"/>
  <c r="DR498" i="17"/>
  <c r="EV414" i="17"/>
  <c r="FN414" i="17" s="1"/>
  <c r="FT414" i="17" s="1"/>
  <c r="FZ414" i="17" s="1"/>
  <c r="EV378" i="17"/>
  <c r="FN378" i="17" s="1"/>
  <c r="FT378" i="17" s="1"/>
  <c r="FZ378" i="17" s="1"/>
  <c r="EV354" i="17"/>
  <c r="FN354" i="17" s="1"/>
  <c r="FT354" i="17" s="1"/>
  <c r="FZ354" i="17" s="1"/>
  <c r="EV330" i="17"/>
  <c r="FN330" i="17" s="1"/>
  <c r="FT330" i="17" s="1"/>
  <c r="FZ330" i="17" s="1"/>
  <c r="EV162" i="17"/>
  <c r="FN162" i="17" s="1"/>
  <c r="FT162" i="17" s="1"/>
  <c r="FZ162" i="17" s="1"/>
  <c r="EX148" i="17"/>
  <c r="FP148" i="17" s="1"/>
  <c r="FV148" i="17" s="1"/>
  <c r="GB148" i="17" s="1"/>
  <c r="EX88" i="17"/>
  <c r="FP88" i="17" s="1"/>
  <c r="FV88" i="17" s="1"/>
  <c r="GB88" i="17" s="1"/>
  <c r="ET255" i="17"/>
  <c r="FL255" i="17" s="1"/>
  <c r="FR255" i="17" s="1"/>
  <c r="FX255" i="17" s="1"/>
  <c r="ET495" i="17"/>
  <c r="FL495" i="17" s="1"/>
  <c r="FR495" i="17" s="1"/>
  <c r="FX495" i="17" s="1"/>
  <c r="EW483" i="17"/>
  <c r="EW477" i="17"/>
  <c r="FO477" i="17" s="1"/>
  <c r="FU477" i="17" s="1"/>
  <c r="GA477" i="17" s="1"/>
  <c r="EW465" i="17"/>
  <c r="FO465" i="17" s="1"/>
  <c r="FU465" i="17" s="1"/>
  <c r="GA465" i="17" s="1"/>
  <c r="EW453" i="17"/>
  <c r="FO453" i="17" s="1"/>
  <c r="FU453" i="17" s="1"/>
  <c r="GA453" i="17" s="1"/>
  <c r="EW447" i="17"/>
  <c r="FO447" i="17" s="1"/>
  <c r="FU447" i="17" s="1"/>
  <c r="GA447" i="17" s="1"/>
  <c r="EW441" i="17"/>
  <c r="FO441" i="17" s="1"/>
  <c r="FU441" i="17" s="1"/>
  <c r="GA441" i="17" s="1"/>
  <c r="EW423" i="17"/>
  <c r="FO423" i="17" s="1"/>
  <c r="FU423" i="17" s="1"/>
  <c r="GA423" i="17" s="1"/>
  <c r="ET399" i="17"/>
  <c r="FL399" i="17" s="1"/>
  <c r="FR399" i="17" s="1"/>
  <c r="FX399" i="17" s="1"/>
  <c r="ET105" i="17"/>
  <c r="FL105" i="17" s="1"/>
  <c r="FR105" i="17" s="1"/>
  <c r="FX105" i="17" s="1"/>
  <c r="ET27" i="17"/>
  <c r="FL27" i="17" s="1"/>
  <c r="FR27" i="17" s="1"/>
  <c r="FX27" i="17" s="1"/>
  <c r="ET309" i="17"/>
  <c r="FL309" i="17" s="1"/>
  <c r="FR309" i="17" s="1"/>
  <c r="FX309" i="17" s="1"/>
  <c r="EU173" i="17"/>
  <c r="EU167" i="17"/>
  <c r="FM167" i="17" s="1"/>
  <c r="FS167" i="17" s="1"/>
  <c r="FY167" i="17" s="1"/>
  <c r="EU161" i="17"/>
  <c r="FM161" i="17" s="1"/>
  <c r="FS161" i="17" s="1"/>
  <c r="FY161" i="17" s="1"/>
  <c r="EU155" i="17"/>
  <c r="FM155" i="17" s="1"/>
  <c r="FS155" i="17" s="1"/>
  <c r="FY155" i="17" s="1"/>
  <c r="EU149" i="17"/>
  <c r="FM149" i="17" s="1"/>
  <c r="FS149" i="17" s="1"/>
  <c r="FY149" i="17" s="1"/>
  <c r="EU143" i="17"/>
  <c r="FM143" i="17" s="1"/>
  <c r="FS143" i="17" s="1"/>
  <c r="FY143" i="17" s="1"/>
  <c r="EU137" i="17"/>
  <c r="FM137" i="17" s="1"/>
  <c r="FS137" i="17" s="1"/>
  <c r="FY137" i="17" s="1"/>
  <c r="EU131" i="17"/>
  <c r="FM131" i="17" s="1"/>
  <c r="FS131" i="17" s="1"/>
  <c r="FY131" i="17" s="1"/>
  <c r="EU125" i="17"/>
  <c r="FM125" i="17" s="1"/>
  <c r="FS125" i="17" s="1"/>
  <c r="FY125" i="17" s="1"/>
  <c r="EU119" i="17"/>
  <c r="FM119" i="17" s="1"/>
  <c r="FS119" i="17" s="1"/>
  <c r="FY119" i="17" s="1"/>
  <c r="EU113" i="17"/>
  <c r="FM113" i="17" s="1"/>
  <c r="FS113" i="17" s="1"/>
  <c r="FY113" i="17" s="1"/>
  <c r="EU107" i="17"/>
  <c r="FM107" i="17" s="1"/>
  <c r="FS107" i="17" s="1"/>
  <c r="FY107" i="17" s="1"/>
  <c r="EU101" i="17"/>
  <c r="FM101" i="17" s="1"/>
  <c r="FS101" i="17" s="1"/>
  <c r="FY101" i="17" s="1"/>
  <c r="EU95" i="17"/>
  <c r="FM95" i="17" s="1"/>
  <c r="FS95" i="17" s="1"/>
  <c r="FY95" i="17" s="1"/>
  <c r="EU89" i="17"/>
  <c r="FM89" i="17" s="1"/>
  <c r="FS89" i="17" s="1"/>
  <c r="FY89" i="17" s="1"/>
  <c r="EU83" i="17"/>
  <c r="FM83" i="17" s="1"/>
  <c r="FS83" i="17" s="1"/>
  <c r="FY83" i="17" s="1"/>
  <c r="EU77" i="17"/>
  <c r="FM77" i="17" s="1"/>
  <c r="FS77" i="17" s="1"/>
  <c r="FY77" i="17" s="1"/>
  <c r="EU71" i="17"/>
  <c r="FM71" i="17" s="1"/>
  <c r="FS71" i="17" s="1"/>
  <c r="FY71" i="17" s="1"/>
  <c r="EU65" i="17"/>
  <c r="FM65" i="17" s="1"/>
  <c r="FS65" i="17" s="1"/>
  <c r="FY65" i="17" s="1"/>
  <c r="EU59" i="17"/>
  <c r="FM59" i="17" s="1"/>
  <c r="FS59" i="17" s="1"/>
  <c r="FY59" i="17" s="1"/>
  <c r="EU53" i="17"/>
  <c r="FM53" i="17" s="1"/>
  <c r="FS53" i="17" s="1"/>
  <c r="FY53" i="17" s="1"/>
  <c r="EU47" i="17"/>
  <c r="FM47" i="17" s="1"/>
  <c r="FS47" i="17" s="1"/>
  <c r="FY47" i="17" s="1"/>
  <c r="EU41" i="17"/>
  <c r="FM41" i="17" s="1"/>
  <c r="FS41" i="17" s="1"/>
  <c r="FY41" i="17" s="1"/>
  <c r="EU35" i="17"/>
  <c r="FM35" i="17" s="1"/>
  <c r="FS35" i="17" s="1"/>
  <c r="FY35" i="17" s="1"/>
  <c r="EU29" i="17"/>
  <c r="FM29" i="17" s="1"/>
  <c r="FS29" i="17" s="1"/>
  <c r="FY29" i="17" s="1"/>
  <c r="EU23" i="17"/>
  <c r="FM23" i="17" s="1"/>
  <c r="FS23" i="17" s="1"/>
  <c r="FY23" i="17" s="1"/>
  <c r="EU17" i="17"/>
  <c r="FM17" i="17" s="1"/>
  <c r="FS17" i="17" s="1"/>
  <c r="FY17" i="17" s="1"/>
  <c r="EU11" i="17"/>
  <c r="FM11" i="17" s="1"/>
  <c r="FS11" i="17" s="1"/>
  <c r="FY11" i="17" s="1"/>
  <c r="EU5" i="17"/>
  <c r="EX489" i="17"/>
  <c r="ET459" i="17"/>
  <c r="FL459" i="17" s="1"/>
  <c r="FR459" i="17" s="1"/>
  <c r="FX459" i="17" s="1"/>
  <c r="EW316" i="17"/>
  <c r="FO316" i="17" s="1"/>
  <c r="FU316" i="17" s="1"/>
  <c r="GA316" i="17" s="1"/>
  <c r="EW310" i="17"/>
  <c r="EX321" i="17"/>
  <c r="FP321" i="17" s="1"/>
  <c r="FV321" i="17" s="1"/>
  <c r="GB321" i="17" s="1"/>
  <c r="EX309" i="17"/>
  <c r="FP309" i="17" s="1"/>
  <c r="FV309" i="17" s="1"/>
  <c r="GB309" i="17" s="1"/>
  <c r="EX297" i="17"/>
  <c r="FP297" i="17" s="1"/>
  <c r="FV297" i="17" s="1"/>
  <c r="GB297" i="17" s="1"/>
  <c r="EX285" i="17"/>
  <c r="FP285" i="17" s="1"/>
  <c r="FV285" i="17" s="1"/>
  <c r="GB285" i="17" s="1"/>
  <c r="EX273" i="17"/>
  <c r="FP273" i="17" s="1"/>
  <c r="FV273" i="17" s="1"/>
  <c r="GB273" i="17" s="1"/>
  <c r="EX261" i="17"/>
  <c r="FP261" i="17" s="1"/>
  <c r="FV261" i="17" s="1"/>
  <c r="GB261" i="17" s="1"/>
  <c r="EX249" i="17"/>
  <c r="EX237" i="17"/>
  <c r="FP237" i="17" s="1"/>
  <c r="FV237" i="17" s="1"/>
  <c r="GB237" i="17" s="1"/>
  <c r="EX225" i="17"/>
  <c r="FP225" i="17" s="1"/>
  <c r="FV225" i="17" s="1"/>
  <c r="GB225" i="17" s="1"/>
  <c r="EX213" i="17"/>
  <c r="FP213" i="17" s="1"/>
  <c r="FV213" i="17" s="1"/>
  <c r="GB213" i="17" s="1"/>
  <c r="EX201" i="17"/>
  <c r="FP201" i="17" s="1"/>
  <c r="FV201" i="17" s="1"/>
  <c r="GB201" i="17" s="1"/>
  <c r="EX189" i="17"/>
  <c r="FP189" i="17" s="1"/>
  <c r="FV189" i="17" s="1"/>
  <c r="GB189" i="17" s="1"/>
  <c r="EX177" i="17"/>
  <c r="FP177" i="17" s="1"/>
  <c r="FV177" i="17" s="1"/>
  <c r="GB177" i="17" s="1"/>
  <c r="EX165" i="17"/>
  <c r="FP165" i="17" s="1"/>
  <c r="FV165" i="17" s="1"/>
  <c r="GB165" i="17" s="1"/>
  <c r="EX141" i="17"/>
  <c r="FP141" i="17" s="1"/>
  <c r="FV141" i="17" s="1"/>
  <c r="GB141" i="17" s="1"/>
  <c r="EX129" i="17"/>
  <c r="FP129" i="17" s="1"/>
  <c r="FV129" i="17" s="1"/>
  <c r="GB129" i="17" s="1"/>
  <c r="EX117" i="17"/>
  <c r="FP117" i="17" s="1"/>
  <c r="FV117" i="17" s="1"/>
  <c r="GB117" i="17" s="1"/>
  <c r="EX105" i="17"/>
  <c r="FP105" i="17" s="1"/>
  <c r="FV105" i="17" s="1"/>
  <c r="GB105" i="17" s="1"/>
  <c r="EX93" i="17"/>
  <c r="FP93" i="17" s="1"/>
  <c r="FV93" i="17" s="1"/>
  <c r="GB93" i="17" s="1"/>
  <c r="EX81" i="17"/>
  <c r="FP81" i="17" s="1"/>
  <c r="FV81" i="17" s="1"/>
  <c r="GB81" i="17" s="1"/>
  <c r="EX69" i="17"/>
  <c r="FP69" i="17" s="1"/>
  <c r="FV69" i="17" s="1"/>
  <c r="GB69" i="17" s="1"/>
  <c r="EX57" i="17"/>
  <c r="FP57" i="17" s="1"/>
  <c r="FV57" i="17" s="1"/>
  <c r="GB57" i="17" s="1"/>
  <c r="EX33" i="17"/>
  <c r="FP33" i="17" s="1"/>
  <c r="FV33" i="17" s="1"/>
  <c r="GB33" i="17" s="1"/>
  <c r="EX21" i="17"/>
  <c r="FP21" i="17" s="1"/>
  <c r="FV21" i="17" s="1"/>
  <c r="GB21" i="17" s="1"/>
  <c r="ET435" i="17"/>
  <c r="FL435" i="17" s="1"/>
  <c r="FR435" i="17" s="1"/>
  <c r="FX435" i="17" s="1"/>
  <c r="EY215" i="17"/>
  <c r="FQ215" i="17" s="1"/>
  <c r="FW215" i="17" s="1"/>
  <c r="GC215" i="17" s="1"/>
  <c r="EY209" i="17"/>
  <c r="FQ209" i="17" s="1"/>
  <c r="FW209" i="17" s="1"/>
  <c r="GC209" i="17" s="1"/>
  <c r="EY203" i="17"/>
  <c r="FQ203" i="17" s="1"/>
  <c r="FW203" i="17" s="1"/>
  <c r="GC203" i="17" s="1"/>
  <c r="EY197" i="17"/>
  <c r="FQ197" i="17" s="1"/>
  <c r="FW197" i="17" s="1"/>
  <c r="GC197" i="17" s="1"/>
  <c r="EY191" i="17"/>
  <c r="FQ191" i="17" s="1"/>
  <c r="FW191" i="17" s="1"/>
  <c r="GC191" i="17" s="1"/>
  <c r="EY185" i="17"/>
  <c r="FQ185" i="17" s="1"/>
  <c r="FW185" i="17" s="1"/>
  <c r="GC185" i="17" s="1"/>
  <c r="EY179" i="17"/>
  <c r="FQ179" i="17" s="1"/>
  <c r="FW179" i="17" s="1"/>
  <c r="GC179" i="17" s="1"/>
  <c r="EY173" i="17"/>
  <c r="FQ173" i="17" s="1"/>
  <c r="FW173" i="17" s="1"/>
  <c r="GC173" i="17" s="1"/>
  <c r="EY161" i="17"/>
  <c r="FQ161" i="17" s="1"/>
  <c r="FW161" i="17" s="1"/>
  <c r="GC161" i="17" s="1"/>
  <c r="EY155" i="17"/>
  <c r="FQ155" i="17" s="1"/>
  <c r="FW155" i="17" s="1"/>
  <c r="GC155" i="17" s="1"/>
  <c r="EY149" i="17"/>
  <c r="FQ149" i="17" s="1"/>
  <c r="FW149" i="17" s="1"/>
  <c r="GC149" i="17" s="1"/>
  <c r="EY143" i="17"/>
  <c r="FQ143" i="17" s="1"/>
  <c r="FW143" i="17" s="1"/>
  <c r="GC143" i="17" s="1"/>
  <c r="EY137" i="17"/>
  <c r="FQ137" i="17" s="1"/>
  <c r="FW137" i="17" s="1"/>
  <c r="GC137" i="17" s="1"/>
  <c r="EY131" i="17"/>
  <c r="FQ131" i="17" s="1"/>
  <c r="FW131" i="17" s="1"/>
  <c r="GC131" i="17" s="1"/>
  <c r="EY125" i="17"/>
  <c r="FQ125" i="17" s="1"/>
  <c r="FW125" i="17" s="1"/>
  <c r="GC125" i="17" s="1"/>
  <c r="EY119" i="17"/>
  <c r="FQ119" i="17" s="1"/>
  <c r="FW119" i="17" s="1"/>
  <c r="GC119" i="17" s="1"/>
  <c r="EY113" i="17"/>
  <c r="FQ113" i="17" s="1"/>
  <c r="FW113" i="17" s="1"/>
  <c r="GC113" i="17" s="1"/>
  <c r="EY107" i="17"/>
  <c r="FQ107" i="17" s="1"/>
  <c r="FW107" i="17" s="1"/>
  <c r="GC107" i="17" s="1"/>
  <c r="EY101" i="17"/>
  <c r="FQ101" i="17" s="1"/>
  <c r="FW101" i="17" s="1"/>
  <c r="GC101" i="17" s="1"/>
  <c r="EY95" i="17"/>
  <c r="FQ95" i="17" s="1"/>
  <c r="FW95" i="17" s="1"/>
  <c r="GC95" i="17" s="1"/>
  <c r="EY89" i="17"/>
  <c r="FQ89" i="17" s="1"/>
  <c r="FW89" i="17" s="1"/>
  <c r="GC89" i="17" s="1"/>
  <c r="EY83" i="17"/>
  <c r="FQ83" i="17" s="1"/>
  <c r="FW83" i="17" s="1"/>
  <c r="GC83" i="17" s="1"/>
  <c r="EY77" i="17"/>
  <c r="FQ77" i="17" s="1"/>
  <c r="FW77" i="17" s="1"/>
  <c r="GC77" i="17" s="1"/>
  <c r="EY71" i="17"/>
  <c r="FQ71" i="17" s="1"/>
  <c r="FW71" i="17" s="1"/>
  <c r="GC71" i="17" s="1"/>
  <c r="EY65" i="17"/>
  <c r="FQ65" i="17" s="1"/>
  <c r="FW65" i="17" s="1"/>
  <c r="GC65" i="17" s="1"/>
  <c r="EY59" i="17"/>
  <c r="FQ59" i="17" s="1"/>
  <c r="FW59" i="17" s="1"/>
  <c r="GC59" i="17" s="1"/>
  <c r="EY53" i="17"/>
  <c r="FQ53" i="17" s="1"/>
  <c r="FW53" i="17" s="1"/>
  <c r="GC53" i="17" s="1"/>
  <c r="EY47" i="17"/>
  <c r="FQ47" i="17" s="1"/>
  <c r="FW47" i="17" s="1"/>
  <c r="GC47" i="17" s="1"/>
  <c r="EY41" i="17"/>
  <c r="FQ41" i="17" s="1"/>
  <c r="FW41" i="17" s="1"/>
  <c r="GC41" i="17" s="1"/>
  <c r="EY35" i="17"/>
  <c r="FQ35" i="17" s="1"/>
  <c r="FW35" i="17" s="1"/>
  <c r="GC35" i="17" s="1"/>
  <c r="EY29" i="17"/>
  <c r="FQ29" i="17" s="1"/>
  <c r="FW29" i="17" s="1"/>
  <c r="GC29" i="17" s="1"/>
  <c r="EY23" i="17"/>
  <c r="FQ23" i="17" s="1"/>
  <c r="FW23" i="17" s="1"/>
  <c r="GC23" i="17" s="1"/>
  <c r="EY17" i="17"/>
  <c r="FQ17" i="17" s="1"/>
  <c r="FW17" i="17" s="1"/>
  <c r="GC17" i="17" s="1"/>
  <c r="EY11" i="17"/>
  <c r="FQ11" i="17" s="1"/>
  <c r="FW11" i="17" s="1"/>
  <c r="GC11" i="17" s="1"/>
  <c r="EY5" i="17"/>
  <c r="ET417" i="17"/>
  <c r="FL417" i="17" s="1"/>
  <c r="FR417" i="17" s="1"/>
  <c r="FX417" i="17" s="1"/>
  <c r="ET87" i="17"/>
  <c r="FL87" i="17" s="1"/>
  <c r="FR87" i="17" s="1"/>
  <c r="FX87" i="17" s="1"/>
  <c r="EX215" i="17"/>
  <c r="FP215" i="17" s="1"/>
  <c r="FV215" i="17" s="1"/>
  <c r="GB215" i="17" s="1"/>
  <c r="EX203" i="17"/>
  <c r="FP203" i="17" s="1"/>
  <c r="FV203" i="17" s="1"/>
  <c r="GB203" i="17" s="1"/>
  <c r="EX191" i="17"/>
  <c r="FP191" i="17" s="1"/>
  <c r="FV191" i="17" s="1"/>
  <c r="GB191" i="17" s="1"/>
  <c r="EX179" i="17"/>
  <c r="FP179" i="17" s="1"/>
  <c r="FV179" i="17" s="1"/>
  <c r="GB179" i="17" s="1"/>
  <c r="EX143" i="17"/>
  <c r="FP143" i="17" s="1"/>
  <c r="FV143" i="17" s="1"/>
  <c r="GB143" i="17" s="1"/>
  <c r="EX131" i="17"/>
  <c r="FP131" i="17" s="1"/>
  <c r="FV131" i="17" s="1"/>
  <c r="GB131" i="17" s="1"/>
  <c r="EX119" i="17"/>
  <c r="FP119" i="17" s="1"/>
  <c r="FV119" i="17" s="1"/>
  <c r="GB119" i="17" s="1"/>
  <c r="EX107" i="17"/>
  <c r="FP107" i="17" s="1"/>
  <c r="FV107" i="17" s="1"/>
  <c r="GB107" i="17" s="1"/>
  <c r="EX83" i="17"/>
  <c r="FP83" i="17" s="1"/>
  <c r="FV83" i="17" s="1"/>
  <c r="GB83" i="17" s="1"/>
  <c r="EX71" i="17"/>
  <c r="FP71" i="17" s="1"/>
  <c r="FV71" i="17" s="1"/>
  <c r="GB71" i="17" s="1"/>
  <c r="EX59" i="17"/>
  <c r="FP59" i="17" s="1"/>
  <c r="FV59" i="17" s="1"/>
  <c r="GB59" i="17" s="1"/>
  <c r="EX23" i="17"/>
  <c r="FP23" i="17" s="1"/>
  <c r="FV23" i="17" s="1"/>
  <c r="GB23" i="17" s="1"/>
  <c r="ET159" i="17"/>
  <c r="FL159" i="17" s="1"/>
  <c r="FR159" i="17" s="1"/>
  <c r="FX159" i="17" s="1"/>
  <c r="EX490" i="17"/>
  <c r="EX478" i="17"/>
  <c r="FP478" i="17" s="1"/>
  <c r="FV478" i="17" s="1"/>
  <c r="GB478" i="17" s="1"/>
  <c r="EX466" i="17"/>
  <c r="FP466" i="17" s="1"/>
  <c r="FV466" i="17" s="1"/>
  <c r="GB466" i="17" s="1"/>
  <c r="EX454" i="17"/>
  <c r="FP454" i="17" s="1"/>
  <c r="FV454" i="17" s="1"/>
  <c r="GB454" i="17" s="1"/>
  <c r="EX442" i="17"/>
  <c r="FP442" i="17" s="1"/>
  <c r="FV442" i="17" s="1"/>
  <c r="GB442" i="17" s="1"/>
  <c r="EX430" i="17"/>
  <c r="EX418" i="17"/>
  <c r="FP418" i="17" s="1"/>
  <c r="FV418" i="17" s="1"/>
  <c r="GB418" i="17" s="1"/>
  <c r="EX406" i="17"/>
  <c r="FP406" i="17" s="1"/>
  <c r="FV406" i="17" s="1"/>
  <c r="GB406" i="17" s="1"/>
  <c r="EX394" i="17"/>
  <c r="FP394" i="17" s="1"/>
  <c r="FV394" i="17" s="1"/>
  <c r="GB394" i="17" s="1"/>
  <c r="EX382" i="17"/>
  <c r="FP382" i="17" s="1"/>
  <c r="FV382" i="17" s="1"/>
  <c r="GB382" i="17" s="1"/>
  <c r="EX370" i="17"/>
  <c r="FP370" i="17" s="1"/>
  <c r="FV370" i="17" s="1"/>
  <c r="GB370" i="17" s="1"/>
  <c r="EX358" i="17"/>
  <c r="FP358" i="17" s="1"/>
  <c r="FV358" i="17" s="1"/>
  <c r="GB358" i="17" s="1"/>
  <c r="EX346" i="17"/>
  <c r="EX334" i="17"/>
  <c r="EX154" i="17"/>
  <c r="FP154" i="17" s="1"/>
  <c r="FV154" i="17" s="1"/>
  <c r="GB154" i="17" s="1"/>
  <c r="EX94" i="17"/>
  <c r="FP94" i="17" s="1"/>
  <c r="FV94" i="17" s="1"/>
  <c r="GB94" i="17" s="1"/>
  <c r="EX46" i="17"/>
  <c r="FP46" i="17" s="1"/>
  <c r="FV46" i="17" s="1"/>
  <c r="GB46" i="17" s="1"/>
  <c r="EX10" i="17"/>
  <c r="FP10" i="17" s="1"/>
  <c r="FV10" i="17" s="1"/>
  <c r="GB10" i="17" s="1"/>
  <c r="EW484" i="17"/>
  <c r="ET123" i="17"/>
  <c r="FL123" i="17" s="1"/>
  <c r="FR123" i="17" s="1"/>
  <c r="FX123" i="17" s="1"/>
  <c r="EV496" i="17"/>
  <c r="FN496" i="17" s="1"/>
  <c r="FT496" i="17" s="1"/>
  <c r="FZ496" i="17" s="1"/>
  <c r="EU496" i="17"/>
  <c r="FM496" i="17" s="1"/>
  <c r="FS496" i="17" s="1"/>
  <c r="FY496" i="17" s="1"/>
  <c r="ET99" i="17"/>
  <c r="FL99" i="17" s="1"/>
  <c r="FR99" i="17" s="1"/>
  <c r="FX99" i="17" s="1"/>
  <c r="ET357" i="17"/>
  <c r="FL357" i="17" s="1"/>
  <c r="FR357" i="17" s="1"/>
  <c r="FX357" i="17" s="1"/>
  <c r="ET297" i="17"/>
  <c r="FL297" i="17" s="1"/>
  <c r="FR297" i="17" s="1"/>
  <c r="FX297" i="17" s="1"/>
  <c r="EY501" i="17"/>
  <c r="FQ501" i="17" s="1"/>
  <c r="FW501" i="17" s="1"/>
  <c r="GC501" i="17" s="1"/>
  <c r="EY489" i="17"/>
  <c r="FQ489" i="17" s="1"/>
  <c r="FW489" i="17" s="1"/>
  <c r="GC489" i="17" s="1"/>
  <c r="EY477" i="17"/>
  <c r="FQ477" i="17" s="1"/>
  <c r="FW477" i="17" s="1"/>
  <c r="GC477" i="17" s="1"/>
  <c r="EY465" i="17"/>
  <c r="FQ465" i="17" s="1"/>
  <c r="FW465" i="17" s="1"/>
  <c r="GC465" i="17" s="1"/>
  <c r="EY453" i="17"/>
  <c r="FQ453" i="17" s="1"/>
  <c r="FW453" i="17" s="1"/>
  <c r="GC453" i="17" s="1"/>
  <c r="EY441" i="17"/>
  <c r="FQ441" i="17" s="1"/>
  <c r="FW441" i="17" s="1"/>
  <c r="GC441" i="17" s="1"/>
  <c r="EY429" i="17"/>
  <c r="FQ429" i="17" s="1"/>
  <c r="FW429" i="17" s="1"/>
  <c r="GC429" i="17" s="1"/>
  <c r="EY417" i="17"/>
  <c r="FQ417" i="17" s="1"/>
  <c r="FW417" i="17" s="1"/>
  <c r="GC417" i="17" s="1"/>
  <c r="EY405" i="17"/>
  <c r="FQ405" i="17" s="1"/>
  <c r="FW405" i="17" s="1"/>
  <c r="GC405" i="17" s="1"/>
  <c r="EY393" i="17"/>
  <c r="FQ393" i="17" s="1"/>
  <c r="FW393" i="17" s="1"/>
  <c r="GC393" i="17" s="1"/>
  <c r="EY387" i="17"/>
  <c r="FQ387" i="17" s="1"/>
  <c r="FW387" i="17" s="1"/>
  <c r="GC387" i="17" s="1"/>
  <c r="EY381" i="17"/>
  <c r="FQ381" i="17" s="1"/>
  <c r="FW381" i="17" s="1"/>
  <c r="GC381" i="17" s="1"/>
  <c r="EY375" i="17"/>
  <c r="FQ375" i="17" s="1"/>
  <c r="FW375" i="17" s="1"/>
  <c r="GC375" i="17" s="1"/>
  <c r="EY369" i="17"/>
  <c r="FQ369" i="17" s="1"/>
  <c r="FW369" i="17" s="1"/>
  <c r="GC369" i="17" s="1"/>
  <c r="EY363" i="17"/>
  <c r="FQ363" i="17" s="1"/>
  <c r="FW363" i="17" s="1"/>
  <c r="GC363" i="17" s="1"/>
  <c r="EY357" i="17"/>
  <c r="FQ357" i="17" s="1"/>
  <c r="FW357" i="17" s="1"/>
  <c r="GC357" i="17" s="1"/>
  <c r="EY351" i="17"/>
  <c r="FQ351" i="17" s="1"/>
  <c r="FW351" i="17" s="1"/>
  <c r="GC351" i="17" s="1"/>
  <c r="EY345" i="17"/>
  <c r="FQ345" i="17" s="1"/>
  <c r="FW345" i="17" s="1"/>
  <c r="GC345" i="17" s="1"/>
  <c r="EY339" i="17"/>
  <c r="FQ339" i="17" s="1"/>
  <c r="FW339" i="17" s="1"/>
  <c r="GC339" i="17" s="1"/>
  <c r="EY327" i="17"/>
  <c r="FQ327" i="17" s="1"/>
  <c r="FW327" i="17" s="1"/>
  <c r="GC327" i="17" s="1"/>
  <c r="EY321" i="17"/>
  <c r="FQ321" i="17" s="1"/>
  <c r="FW321" i="17" s="1"/>
  <c r="GC321" i="17" s="1"/>
  <c r="EY315" i="17"/>
  <c r="FQ315" i="17" s="1"/>
  <c r="FW315" i="17" s="1"/>
  <c r="GC315" i="17" s="1"/>
  <c r="EY309" i="17"/>
  <c r="FQ309" i="17" s="1"/>
  <c r="FW309" i="17" s="1"/>
  <c r="GC309" i="17" s="1"/>
  <c r="EY303" i="17"/>
  <c r="EY291" i="17"/>
  <c r="FQ291" i="17" s="1"/>
  <c r="FW291" i="17" s="1"/>
  <c r="GC291" i="17" s="1"/>
  <c r="EY285" i="17"/>
  <c r="FQ285" i="17" s="1"/>
  <c r="FW285" i="17" s="1"/>
  <c r="GC285" i="17" s="1"/>
  <c r="EY279" i="17"/>
  <c r="FQ279" i="17" s="1"/>
  <c r="FW279" i="17" s="1"/>
  <c r="GC279" i="17" s="1"/>
  <c r="EY273" i="17"/>
  <c r="FQ273" i="17" s="1"/>
  <c r="FW273" i="17" s="1"/>
  <c r="GC273" i="17" s="1"/>
  <c r="EY267" i="17"/>
  <c r="FQ267" i="17" s="1"/>
  <c r="FW267" i="17" s="1"/>
  <c r="GC267" i="17" s="1"/>
  <c r="EY261" i="17"/>
  <c r="FQ261" i="17" s="1"/>
  <c r="FW261" i="17" s="1"/>
  <c r="GC261" i="17" s="1"/>
  <c r="EY255" i="17"/>
  <c r="FQ255" i="17" s="1"/>
  <c r="FW255" i="17" s="1"/>
  <c r="GC255" i="17" s="1"/>
  <c r="EY249" i="17"/>
  <c r="FQ249" i="17" s="1"/>
  <c r="FW249" i="17" s="1"/>
  <c r="GC249" i="17" s="1"/>
  <c r="EY243" i="17"/>
  <c r="FQ243" i="17" s="1"/>
  <c r="FW243" i="17" s="1"/>
  <c r="GC243" i="17" s="1"/>
  <c r="EY237" i="17"/>
  <c r="FQ237" i="17" s="1"/>
  <c r="FW237" i="17" s="1"/>
  <c r="GC237" i="17" s="1"/>
  <c r="EY231" i="17"/>
  <c r="FQ231" i="17" s="1"/>
  <c r="FW231" i="17" s="1"/>
  <c r="GC231" i="17" s="1"/>
  <c r="EY219" i="17"/>
  <c r="FQ219" i="17" s="1"/>
  <c r="FW219" i="17" s="1"/>
  <c r="GC219" i="17" s="1"/>
  <c r="EY213" i="17"/>
  <c r="FQ213" i="17" s="1"/>
  <c r="FW213" i="17" s="1"/>
  <c r="GC213" i="17" s="1"/>
  <c r="EY207" i="17"/>
  <c r="FQ207" i="17" s="1"/>
  <c r="FW207" i="17" s="1"/>
  <c r="GC207" i="17" s="1"/>
  <c r="EY195" i="17"/>
  <c r="FQ195" i="17" s="1"/>
  <c r="FW195" i="17" s="1"/>
  <c r="GC195" i="17" s="1"/>
  <c r="EY183" i="17"/>
  <c r="FQ183" i="17" s="1"/>
  <c r="FW183" i="17" s="1"/>
  <c r="GC183" i="17" s="1"/>
  <c r="EY177" i="17"/>
  <c r="FQ177" i="17" s="1"/>
  <c r="FW177" i="17" s="1"/>
  <c r="GC177" i="17" s="1"/>
  <c r="EY171" i="17"/>
  <c r="FQ171" i="17" s="1"/>
  <c r="FW171" i="17" s="1"/>
  <c r="GC171" i="17" s="1"/>
  <c r="EY159" i="17"/>
  <c r="FQ159" i="17" s="1"/>
  <c r="FW159" i="17" s="1"/>
  <c r="GC159" i="17" s="1"/>
  <c r="EY147" i="17"/>
  <c r="FQ147" i="17" s="1"/>
  <c r="FW147" i="17" s="1"/>
  <c r="GC147" i="17" s="1"/>
  <c r="EY141" i="17"/>
  <c r="FQ141" i="17" s="1"/>
  <c r="FW141" i="17" s="1"/>
  <c r="GC141" i="17" s="1"/>
  <c r="EY135" i="17"/>
  <c r="FQ135" i="17" s="1"/>
  <c r="FW135" i="17" s="1"/>
  <c r="GC135" i="17" s="1"/>
  <c r="EY123" i="17"/>
  <c r="FQ123" i="17" s="1"/>
  <c r="FW123" i="17" s="1"/>
  <c r="GC123" i="17" s="1"/>
  <c r="EY111" i="17"/>
  <c r="FQ111" i="17" s="1"/>
  <c r="FW111" i="17" s="1"/>
  <c r="GC111" i="17" s="1"/>
  <c r="EY105" i="17"/>
  <c r="FQ105" i="17" s="1"/>
  <c r="FW105" i="17" s="1"/>
  <c r="GC105" i="17" s="1"/>
  <c r="EY99" i="17"/>
  <c r="FQ99" i="17" s="1"/>
  <c r="FW99" i="17" s="1"/>
  <c r="GC99" i="17" s="1"/>
  <c r="EY87" i="17"/>
  <c r="FQ87" i="17" s="1"/>
  <c r="FW87" i="17" s="1"/>
  <c r="GC87" i="17" s="1"/>
  <c r="EY75" i="17"/>
  <c r="FQ75" i="17" s="1"/>
  <c r="FW75" i="17" s="1"/>
  <c r="GC75" i="17" s="1"/>
  <c r="EY69" i="17"/>
  <c r="FQ69" i="17" s="1"/>
  <c r="FW69" i="17" s="1"/>
  <c r="GC69" i="17" s="1"/>
  <c r="EY63" i="17"/>
  <c r="FQ63" i="17" s="1"/>
  <c r="FW63" i="17" s="1"/>
  <c r="GC63" i="17" s="1"/>
  <c r="EY51" i="17"/>
  <c r="FQ51" i="17" s="1"/>
  <c r="FW51" i="17" s="1"/>
  <c r="GC51" i="17" s="1"/>
  <c r="EY39" i="17"/>
  <c r="FQ39" i="17" s="1"/>
  <c r="FW39" i="17" s="1"/>
  <c r="GC39" i="17" s="1"/>
  <c r="EY33" i="17"/>
  <c r="FQ33" i="17" s="1"/>
  <c r="FW33" i="17" s="1"/>
  <c r="GC33" i="17" s="1"/>
  <c r="EY27" i="17"/>
  <c r="FQ27" i="17" s="1"/>
  <c r="FW27" i="17" s="1"/>
  <c r="GC27" i="17" s="1"/>
  <c r="EY15" i="17"/>
  <c r="FQ15" i="17" s="1"/>
  <c r="FW15" i="17" s="1"/>
  <c r="GC15" i="17" s="1"/>
  <c r="EY3" i="17"/>
  <c r="ET207" i="17"/>
  <c r="FL207" i="17" s="1"/>
  <c r="FR207" i="17" s="1"/>
  <c r="FX207" i="17" s="1"/>
  <c r="EW495" i="17"/>
  <c r="FO495" i="17" s="1"/>
  <c r="FU495" i="17" s="1"/>
  <c r="GA495" i="17" s="1"/>
  <c r="EU148" i="17"/>
  <c r="FM148" i="17" s="1"/>
  <c r="FS148" i="17" s="1"/>
  <c r="FY148" i="17" s="1"/>
  <c r="EU76" i="17"/>
  <c r="FM76" i="17" s="1"/>
  <c r="FS76" i="17" s="1"/>
  <c r="FY76" i="17" s="1"/>
  <c r="ET310" i="17"/>
  <c r="FL310" i="17" s="1"/>
  <c r="FR310" i="17" s="1"/>
  <c r="FX310" i="17" s="1"/>
  <c r="ET250" i="17"/>
  <c r="FL250" i="17" s="1"/>
  <c r="FR250" i="17" s="1"/>
  <c r="FX250" i="17" s="1"/>
  <c r="ET387" i="17"/>
  <c r="FL387" i="17" s="1"/>
  <c r="FR387" i="17" s="1"/>
  <c r="FX387" i="17" s="1"/>
  <c r="EX209" i="17"/>
  <c r="FP209" i="17" s="1"/>
  <c r="FV209" i="17" s="1"/>
  <c r="GB209" i="17" s="1"/>
  <c r="EX197" i="17"/>
  <c r="FP197" i="17" s="1"/>
  <c r="FV197" i="17" s="1"/>
  <c r="GB197" i="17" s="1"/>
  <c r="EX185" i="17"/>
  <c r="FP185" i="17" s="1"/>
  <c r="FV185" i="17" s="1"/>
  <c r="GB185" i="17" s="1"/>
  <c r="EX161" i="17"/>
  <c r="FP161" i="17" s="1"/>
  <c r="FV161" i="17" s="1"/>
  <c r="GB161" i="17" s="1"/>
  <c r="EX149" i="17"/>
  <c r="FP149" i="17" s="1"/>
  <c r="FV149" i="17" s="1"/>
  <c r="GB149" i="17" s="1"/>
  <c r="EX137" i="17"/>
  <c r="FP137" i="17" s="1"/>
  <c r="FV137" i="17" s="1"/>
  <c r="GB137" i="17" s="1"/>
  <c r="EX125" i="17"/>
  <c r="FP125" i="17" s="1"/>
  <c r="FV125" i="17" s="1"/>
  <c r="GB125" i="17" s="1"/>
  <c r="EX113" i="17"/>
  <c r="FP113" i="17" s="1"/>
  <c r="FV113" i="17" s="1"/>
  <c r="GB113" i="17" s="1"/>
  <c r="EX101" i="17"/>
  <c r="FP101" i="17" s="1"/>
  <c r="FV101" i="17" s="1"/>
  <c r="GB101" i="17" s="1"/>
  <c r="EX89" i="17"/>
  <c r="FP89" i="17" s="1"/>
  <c r="FV89" i="17" s="1"/>
  <c r="GB89" i="17" s="1"/>
  <c r="EX77" i="17"/>
  <c r="FP77" i="17" s="1"/>
  <c r="FV77" i="17" s="1"/>
  <c r="GB77" i="17" s="1"/>
  <c r="EX65" i="17"/>
  <c r="FP65" i="17" s="1"/>
  <c r="FV65" i="17" s="1"/>
  <c r="GB65" i="17" s="1"/>
  <c r="EX53" i="17"/>
  <c r="FP53" i="17" s="1"/>
  <c r="FV53" i="17" s="1"/>
  <c r="GB53" i="17" s="1"/>
  <c r="EX41" i="17"/>
  <c r="FP41" i="17" s="1"/>
  <c r="FV41" i="17" s="1"/>
  <c r="GB41" i="17" s="1"/>
  <c r="EX29" i="17"/>
  <c r="FP29" i="17" s="1"/>
  <c r="FV29" i="17" s="1"/>
  <c r="GB29" i="17" s="1"/>
  <c r="EX17" i="17"/>
  <c r="FP17" i="17" s="1"/>
  <c r="FV17" i="17" s="1"/>
  <c r="GB17" i="17" s="1"/>
  <c r="EX5" i="17"/>
  <c r="ET141" i="17"/>
  <c r="FL141" i="17" s="1"/>
  <c r="FR141" i="17" s="1"/>
  <c r="FX141" i="17" s="1"/>
  <c r="ET285" i="17"/>
  <c r="FL285" i="17" s="1"/>
  <c r="FR285" i="17" s="1"/>
  <c r="FX285" i="17" s="1"/>
  <c r="ET189" i="17"/>
  <c r="EX147" i="17"/>
  <c r="FP147" i="17" s="1"/>
  <c r="FV147" i="17" s="1"/>
  <c r="GB147" i="17" s="1"/>
  <c r="EX135" i="17"/>
  <c r="FP135" i="17" s="1"/>
  <c r="FV135" i="17" s="1"/>
  <c r="GB135" i="17" s="1"/>
  <c r="EX87" i="17"/>
  <c r="FP87" i="17" s="1"/>
  <c r="FV87" i="17" s="1"/>
  <c r="GB87" i="17" s="1"/>
  <c r="EX75" i="17"/>
  <c r="FP75" i="17" s="1"/>
  <c r="FV75" i="17" s="1"/>
  <c r="GB75" i="17" s="1"/>
  <c r="EX39" i="17"/>
  <c r="FP39" i="17" s="1"/>
  <c r="FV39" i="17" s="1"/>
  <c r="GB39" i="17" s="1"/>
  <c r="EX3" i="17"/>
  <c r="EU478" i="17"/>
  <c r="FM478" i="17" s="1"/>
  <c r="FS478" i="17" s="1"/>
  <c r="FY478" i="17" s="1"/>
  <c r="EU424" i="17"/>
  <c r="EU400" i="17"/>
  <c r="FM400" i="17" s="1"/>
  <c r="FS400" i="17" s="1"/>
  <c r="FY400" i="17" s="1"/>
  <c r="EU394" i="17"/>
  <c r="FM394" i="17" s="1"/>
  <c r="FS394" i="17" s="1"/>
  <c r="FY394" i="17" s="1"/>
  <c r="EU388" i="17"/>
  <c r="FM388" i="17" s="1"/>
  <c r="FS388" i="17" s="1"/>
  <c r="FY388" i="17" s="1"/>
  <c r="EU382" i="17"/>
  <c r="FM382" i="17" s="1"/>
  <c r="FS382" i="17" s="1"/>
  <c r="FY382" i="17" s="1"/>
  <c r="EU376" i="17"/>
  <c r="FM376" i="17" s="1"/>
  <c r="FS376" i="17" s="1"/>
  <c r="FY376" i="17" s="1"/>
  <c r="EU370" i="17"/>
  <c r="FM370" i="17" s="1"/>
  <c r="FS370" i="17" s="1"/>
  <c r="FY370" i="17" s="1"/>
  <c r="EU364" i="17"/>
  <c r="FM364" i="17" s="1"/>
  <c r="FS364" i="17" s="1"/>
  <c r="FY364" i="17" s="1"/>
  <c r="EU358" i="17"/>
  <c r="EU352" i="17"/>
  <c r="FM352" i="17" s="1"/>
  <c r="FS352" i="17" s="1"/>
  <c r="FY352" i="17" s="1"/>
  <c r="EU346" i="17"/>
  <c r="FM346" i="17" s="1"/>
  <c r="FS346" i="17" s="1"/>
  <c r="FY346" i="17" s="1"/>
  <c r="EU340" i="17"/>
  <c r="FM340" i="17" s="1"/>
  <c r="FS340" i="17" s="1"/>
  <c r="FY340" i="17" s="1"/>
  <c r="EU334" i="17"/>
  <c r="FM334" i="17" s="1"/>
  <c r="FS334" i="17" s="1"/>
  <c r="FY334" i="17" s="1"/>
  <c r="EU328" i="17"/>
  <c r="FM328" i="17" s="1"/>
  <c r="FS328" i="17" s="1"/>
  <c r="FY328" i="17" s="1"/>
  <c r="EU322" i="17"/>
  <c r="FM322" i="17" s="1"/>
  <c r="FS322" i="17" s="1"/>
  <c r="FY322" i="17" s="1"/>
  <c r="EU316" i="17"/>
  <c r="FM316" i="17" s="1"/>
  <c r="FS316" i="17" s="1"/>
  <c r="FY316" i="17" s="1"/>
  <c r="EB242" i="17"/>
  <c r="ED242" i="17" s="1"/>
  <c r="EB218" i="17"/>
  <c r="ED218" i="17" s="1"/>
  <c r="EB194" i="17"/>
  <c r="ED194" i="17" s="1"/>
  <c r="EB170" i="17"/>
  <c r="ED170" i="17" s="1"/>
  <c r="EB122" i="17"/>
  <c r="ED122" i="17" s="1"/>
  <c r="EB98" i="17"/>
  <c r="ED98" i="17" s="1"/>
  <c r="EC50" i="17"/>
  <c r="EE50" i="17" s="1"/>
  <c r="EB495" i="17"/>
  <c r="ED495" i="17" s="1"/>
  <c r="DU281" i="17"/>
  <c r="DD453" i="17"/>
  <c r="DD381" i="17"/>
  <c r="DD309" i="17"/>
  <c r="DD237" i="17"/>
  <c r="DD165" i="17"/>
  <c r="DT339" i="17"/>
  <c r="EB174" i="17"/>
  <c r="ED174" i="17" s="1"/>
  <c r="EB150" i="17"/>
  <c r="ED150" i="17" s="1"/>
  <c r="EC102" i="17"/>
  <c r="EE102" i="17" s="1"/>
  <c r="EB78" i="17"/>
  <c r="ED78" i="17" s="1"/>
  <c r="EB54" i="17"/>
  <c r="ED54" i="17" s="1"/>
  <c r="EB30" i="17"/>
  <c r="ED30" i="17" s="1"/>
  <c r="EC6" i="17"/>
  <c r="EE6" i="17" s="1"/>
  <c r="EC189" i="17"/>
  <c r="EE189" i="17" s="1"/>
  <c r="EC287" i="17"/>
  <c r="EE287" i="17" s="1"/>
  <c r="EB263" i="17"/>
  <c r="ED263" i="17" s="1"/>
  <c r="EC239" i="17"/>
  <c r="EE239" i="17" s="1"/>
  <c r="EC215" i="17"/>
  <c r="EE215" i="17" s="1"/>
  <c r="EC191" i="17"/>
  <c r="EE191" i="17" s="1"/>
  <c r="EC143" i="17"/>
  <c r="EE143" i="17" s="1"/>
  <c r="EB125" i="17"/>
  <c r="ED125" i="17" s="1"/>
  <c r="EC119" i="17"/>
  <c r="EE119" i="17" s="1"/>
  <c r="EB101" i="17"/>
  <c r="ED101" i="17" s="1"/>
  <c r="EC95" i="17"/>
  <c r="EE95" i="17" s="1"/>
  <c r="EC5" i="17"/>
  <c r="EE5" i="17" s="1"/>
  <c r="CA198" i="17"/>
  <c r="CA113" i="17"/>
  <c r="CA441" i="17"/>
  <c r="EB116" i="17"/>
  <c r="ED116" i="17" s="1"/>
  <c r="EC68" i="17"/>
  <c r="EE68" i="17" s="1"/>
  <c r="EB44" i="17"/>
  <c r="ED44" i="17" s="1"/>
  <c r="EB20" i="17"/>
  <c r="ED20" i="17" s="1"/>
  <c r="EC471" i="17"/>
  <c r="EE471" i="17" s="1"/>
  <c r="EB33" i="17"/>
  <c r="ED33" i="17" s="1"/>
  <c r="EB183" i="17"/>
  <c r="ED183" i="17" s="1"/>
  <c r="EC93" i="17"/>
  <c r="EE93" i="17" s="1"/>
  <c r="EC81" i="17"/>
  <c r="EE81" i="17" s="1"/>
  <c r="EB342" i="17"/>
  <c r="ED342" i="17" s="1"/>
  <c r="EC333" i="17"/>
  <c r="EE333" i="17" s="1"/>
  <c r="DU7" i="17"/>
  <c r="DT299" i="17"/>
  <c r="DS148" i="17"/>
  <c r="DR496" i="17"/>
  <c r="EC381" i="17"/>
  <c r="EE381" i="17" s="1"/>
  <c r="EB327" i="17"/>
  <c r="ED327" i="17" s="1"/>
  <c r="EC179" i="17"/>
  <c r="EE179" i="17" s="1"/>
  <c r="EC161" i="17"/>
  <c r="EE161" i="17" s="1"/>
  <c r="EB137" i="17"/>
  <c r="ED137" i="17" s="1"/>
  <c r="EC131" i="17"/>
  <c r="EE131" i="17" s="1"/>
  <c r="EC83" i="17"/>
  <c r="EE83" i="17" s="1"/>
  <c r="EC41" i="17"/>
  <c r="EE41" i="17" s="1"/>
  <c r="EC17" i="17"/>
  <c r="EE17" i="17" s="1"/>
  <c r="EB474" i="17"/>
  <c r="ED474" i="17" s="1"/>
  <c r="EB426" i="17"/>
  <c r="ED426" i="17" s="1"/>
  <c r="EB354" i="17"/>
  <c r="ED354" i="17" s="1"/>
  <c r="DT351" i="17"/>
  <c r="EC330" i="17"/>
  <c r="EE330" i="17" s="1"/>
  <c r="DQ255" i="17"/>
  <c r="DQ231" i="17"/>
  <c r="EB138" i="17"/>
  <c r="ED138" i="17" s="1"/>
  <c r="EB42" i="17"/>
  <c r="ED42" i="17" s="1"/>
  <c r="EB24" i="17"/>
  <c r="ED24" i="17" s="1"/>
  <c r="EC18" i="17"/>
  <c r="EE18" i="17" s="1"/>
  <c r="EC477" i="17"/>
  <c r="EE477" i="17" s="1"/>
  <c r="DD380" i="17"/>
  <c r="DD308" i="17"/>
  <c r="DD236" i="17"/>
  <c r="DD164" i="17"/>
  <c r="CA379" i="17"/>
  <c r="DU498" i="17"/>
  <c r="EB441" i="17"/>
  <c r="ED441" i="17" s="1"/>
  <c r="DU56" i="17"/>
  <c r="EB450" i="17"/>
  <c r="ED450" i="17" s="1"/>
  <c r="DP418" i="17"/>
  <c r="DP266" i="17"/>
  <c r="CA388" i="17"/>
  <c r="CA316" i="17"/>
  <c r="CA280" i="17"/>
  <c r="CA124" i="17"/>
  <c r="DU25" i="17"/>
  <c r="DE484" i="17"/>
  <c r="DE412" i="17"/>
  <c r="DE340" i="17"/>
  <c r="DE268" i="17"/>
  <c r="DE196" i="17"/>
  <c r="EB492" i="17"/>
  <c r="ED492" i="17" s="1"/>
  <c r="EB468" i="17"/>
  <c r="ED468" i="17" s="1"/>
  <c r="EB444" i="17"/>
  <c r="ED444" i="17" s="1"/>
  <c r="EB420" i="17"/>
  <c r="ED420" i="17" s="1"/>
  <c r="EB396" i="17"/>
  <c r="ED396" i="17" s="1"/>
  <c r="EB372" i="17"/>
  <c r="ED372" i="17" s="1"/>
  <c r="DU345" i="17"/>
  <c r="EC324" i="17"/>
  <c r="EE324" i="17" s="1"/>
  <c r="EB363" i="17"/>
  <c r="ED363" i="17" s="1"/>
  <c r="CA337" i="17"/>
  <c r="EB278" i="17"/>
  <c r="ED278" i="17" s="1"/>
  <c r="EC182" i="17"/>
  <c r="EE182" i="17" s="1"/>
  <c r="EB152" i="17"/>
  <c r="ED152" i="17" s="1"/>
  <c r="EC134" i="17"/>
  <c r="EE134" i="17" s="1"/>
  <c r="EC110" i="17"/>
  <c r="EE110" i="17" s="1"/>
  <c r="EB56" i="17"/>
  <c r="ED56" i="17" s="1"/>
  <c r="EB21" i="17"/>
  <c r="ED21" i="17" s="1"/>
  <c r="DE124" i="17"/>
  <c r="EB171" i="17"/>
  <c r="ED171" i="17" s="1"/>
  <c r="EB153" i="17"/>
  <c r="ED153" i="17" s="1"/>
  <c r="EB237" i="17"/>
  <c r="ED237" i="17" s="1"/>
  <c r="EC75" i="17"/>
  <c r="EE75" i="17" s="1"/>
  <c r="EB228" i="17"/>
  <c r="ED228" i="17" s="1"/>
  <c r="EC156" i="17"/>
  <c r="EE156" i="17" s="1"/>
  <c r="EC132" i="17"/>
  <c r="EE132" i="17" s="1"/>
  <c r="EC60" i="17"/>
  <c r="EE60" i="17" s="1"/>
  <c r="DD392" i="17"/>
  <c r="DD320" i="17"/>
  <c r="DD248" i="17"/>
  <c r="DD176" i="17"/>
  <c r="CA70" i="17"/>
  <c r="CA216" i="17"/>
  <c r="CA174" i="17"/>
  <c r="CA138" i="17"/>
  <c r="CA102" i="17"/>
  <c r="CA377" i="17"/>
  <c r="CA341" i="17"/>
  <c r="CA305" i="17"/>
  <c r="CA269" i="17"/>
  <c r="CA233" i="17"/>
  <c r="DU19" i="17"/>
  <c r="DR66" i="17"/>
  <c r="EC458" i="17"/>
  <c r="EE458" i="17" s="1"/>
  <c r="EB458" i="17"/>
  <c r="ED458" i="17" s="1"/>
  <c r="EC434" i="17"/>
  <c r="EE434" i="17" s="1"/>
  <c r="EB434" i="17"/>
  <c r="ED434" i="17" s="1"/>
  <c r="EC338" i="17"/>
  <c r="EE338" i="17" s="1"/>
  <c r="EB338" i="17"/>
  <c r="ED338" i="17" s="1"/>
  <c r="EC290" i="17"/>
  <c r="EE290" i="17" s="1"/>
  <c r="EB290" i="17"/>
  <c r="ED290" i="17" s="1"/>
  <c r="DR464" i="17"/>
  <c r="DU464" i="17"/>
  <c r="DQ464" i="17"/>
  <c r="DT464" i="17"/>
  <c r="DP464" i="17"/>
  <c r="DS464" i="17"/>
  <c r="DQ246" i="17"/>
  <c r="CA466" i="17"/>
  <c r="EB314" i="17"/>
  <c r="ED314" i="17" s="1"/>
  <c r="EC314" i="17"/>
  <c r="EE314" i="17" s="1"/>
  <c r="EC109" i="17"/>
  <c r="EE109" i="17" s="1"/>
  <c r="EB109" i="17"/>
  <c r="ED109" i="17" s="1"/>
  <c r="DT117" i="17"/>
  <c r="DU117" i="17"/>
  <c r="DS117" i="17"/>
  <c r="DR117" i="17"/>
  <c r="DQ117" i="17"/>
  <c r="DP117" i="17"/>
  <c r="EB380" i="17"/>
  <c r="ED380" i="17" s="1"/>
  <c r="EC380" i="17"/>
  <c r="EE380" i="17" s="1"/>
  <c r="EB200" i="17"/>
  <c r="ED200" i="17" s="1"/>
  <c r="DQ393" i="17"/>
  <c r="DP393" i="17"/>
  <c r="DT393" i="17"/>
  <c r="DS393" i="17"/>
  <c r="DR393" i="17"/>
  <c r="DU393" i="17"/>
  <c r="EC397" i="17"/>
  <c r="EE397" i="17" s="1"/>
  <c r="EB397" i="17"/>
  <c r="ED397" i="17" s="1"/>
  <c r="DU456" i="17"/>
  <c r="DP456" i="17"/>
  <c r="DS456" i="17"/>
  <c r="DR456" i="17"/>
  <c r="DQ456" i="17"/>
  <c r="DT456" i="17"/>
  <c r="DR60" i="17"/>
  <c r="DQ60" i="17"/>
  <c r="DP60" i="17"/>
  <c r="DS60" i="17"/>
  <c r="DT60" i="17"/>
  <c r="CA391" i="17"/>
  <c r="CA484" i="17"/>
  <c r="CA406" i="17"/>
  <c r="CA106" i="17"/>
  <c r="EC476" i="17"/>
  <c r="EE476" i="17" s="1"/>
  <c r="EB476" i="17"/>
  <c r="ED476" i="17" s="1"/>
  <c r="EB452" i="17"/>
  <c r="ED452" i="17" s="1"/>
  <c r="EC452" i="17"/>
  <c r="EE452" i="17" s="1"/>
  <c r="EC308" i="17"/>
  <c r="EE308" i="17" s="1"/>
  <c r="EB308" i="17"/>
  <c r="ED308" i="17" s="1"/>
  <c r="EC266" i="17"/>
  <c r="EE266" i="17" s="1"/>
  <c r="EB266" i="17"/>
  <c r="ED266" i="17" s="1"/>
  <c r="EB146" i="17"/>
  <c r="ED146" i="17" s="1"/>
  <c r="EC128" i="17"/>
  <c r="EE128" i="17" s="1"/>
  <c r="EC104" i="17"/>
  <c r="EE104" i="17" s="1"/>
  <c r="EB80" i="17"/>
  <c r="ED80" i="17" s="1"/>
  <c r="EB74" i="17"/>
  <c r="ED74" i="17" s="1"/>
  <c r="EC26" i="17"/>
  <c r="EE26" i="17" s="1"/>
  <c r="DE204" i="17"/>
  <c r="DD204" i="17"/>
  <c r="DT87" i="17"/>
  <c r="DU87" i="17"/>
  <c r="DS87" i="17"/>
  <c r="DR87" i="17"/>
  <c r="DQ87" i="17"/>
  <c r="DP87" i="17"/>
  <c r="DU499" i="17"/>
  <c r="DR499" i="17"/>
  <c r="DQ499" i="17"/>
  <c r="DT499" i="17"/>
  <c r="DS499" i="17"/>
  <c r="DP499" i="17"/>
  <c r="DU151" i="17"/>
  <c r="DS151" i="17"/>
  <c r="DP151" i="17"/>
  <c r="DT151" i="17"/>
  <c r="DR151" i="17"/>
  <c r="DQ151" i="17"/>
  <c r="DR115" i="17"/>
  <c r="DT115" i="17"/>
  <c r="DQ115" i="17"/>
  <c r="DP115" i="17"/>
  <c r="DU115" i="17"/>
  <c r="DS115" i="17"/>
  <c r="DU79" i="17"/>
  <c r="DS79" i="17"/>
  <c r="DT79" i="17"/>
  <c r="DQ79" i="17"/>
  <c r="DP79" i="17"/>
  <c r="DR43" i="17"/>
  <c r="DQ43" i="17"/>
  <c r="DP43" i="17"/>
  <c r="DT43" i="17"/>
  <c r="DS43" i="17"/>
  <c r="DR7" i="17"/>
  <c r="DQ7" i="17"/>
  <c r="DP7" i="17"/>
  <c r="DT7" i="17"/>
  <c r="DS7" i="17"/>
  <c r="DD258" i="17"/>
  <c r="DE258" i="17"/>
  <c r="EB471" i="17"/>
  <c r="ED471" i="17" s="1"/>
  <c r="EF471" i="17" s="1"/>
  <c r="EC339" i="17"/>
  <c r="EE339" i="17" s="1"/>
  <c r="DQ302" i="17"/>
  <c r="DU302" i="17"/>
  <c r="DP302" i="17"/>
  <c r="DT302" i="17"/>
  <c r="DS302" i="17"/>
  <c r="DR302" i="17"/>
  <c r="DT277" i="17"/>
  <c r="DT206" i="17"/>
  <c r="DS206" i="17"/>
  <c r="DQ206" i="17"/>
  <c r="DP206" i="17"/>
  <c r="DU206" i="17"/>
  <c r="DR206" i="17"/>
  <c r="EC499" i="17"/>
  <c r="EE499" i="17" s="1"/>
  <c r="EB499" i="17"/>
  <c r="ED499" i="17" s="1"/>
  <c r="EB487" i="17"/>
  <c r="ED487" i="17" s="1"/>
  <c r="EC487" i="17"/>
  <c r="EE487" i="17" s="1"/>
  <c r="EC463" i="17"/>
  <c r="EE463" i="17" s="1"/>
  <c r="EB463" i="17"/>
  <c r="ED463" i="17" s="1"/>
  <c r="EB415" i="17"/>
  <c r="ED415" i="17" s="1"/>
  <c r="EC415" i="17"/>
  <c r="EE415" i="17" s="1"/>
  <c r="EC223" i="17"/>
  <c r="EE223" i="17" s="1"/>
  <c r="EB223" i="17"/>
  <c r="ED223" i="17" s="1"/>
  <c r="EB127" i="17"/>
  <c r="ED127" i="17" s="1"/>
  <c r="EC127" i="17"/>
  <c r="EE127" i="17" s="1"/>
  <c r="EB103" i="17"/>
  <c r="ED103" i="17" s="1"/>
  <c r="EC103" i="17"/>
  <c r="EE103" i="17" s="1"/>
  <c r="EC55" i="17"/>
  <c r="EE55" i="17" s="1"/>
  <c r="EB55" i="17"/>
  <c r="ED55" i="17" s="1"/>
  <c r="DD486" i="17"/>
  <c r="DE486" i="17"/>
  <c r="DD366" i="17"/>
  <c r="DE366" i="17"/>
  <c r="DD126" i="17"/>
  <c r="DE126" i="17"/>
  <c r="DE48" i="17"/>
  <c r="DD48" i="17"/>
  <c r="DR308" i="17"/>
  <c r="DS308" i="17"/>
  <c r="DT308" i="17"/>
  <c r="DQ308" i="17"/>
  <c r="DP308" i="17"/>
  <c r="DR8" i="17"/>
  <c r="DQ8" i="17"/>
  <c r="DP8" i="17"/>
  <c r="DT8" i="17"/>
  <c r="DS8" i="17"/>
  <c r="DD495" i="17"/>
  <c r="DE495" i="17"/>
  <c r="DE492" i="17"/>
  <c r="DD492" i="17"/>
  <c r="DT153" i="17"/>
  <c r="DR153" i="17"/>
  <c r="DQ153" i="17"/>
  <c r="DU153" i="17"/>
  <c r="DS153" i="17"/>
  <c r="DP153" i="17"/>
  <c r="DR74" i="17"/>
  <c r="EB447" i="17"/>
  <c r="ED447" i="17" s="1"/>
  <c r="EB498" i="17"/>
  <c r="ED498" i="17" s="1"/>
  <c r="EC402" i="17"/>
  <c r="EE402" i="17" s="1"/>
  <c r="EC354" i="17"/>
  <c r="EE354" i="17" s="1"/>
  <c r="EB330" i="17"/>
  <c r="ED330" i="17" s="1"/>
  <c r="EC282" i="17"/>
  <c r="EE282" i="17" s="1"/>
  <c r="EB282" i="17"/>
  <c r="ED282" i="17" s="1"/>
  <c r="EC264" i="17"/>
  <c r="EE264" i="17" s="1"/>
  <c r="EB264" i="17"/>
  <c r="ED264" i="17" s="1"/>
  <c r="EB144" i="17"/>
  <c r="ED144" i="17" s="1"/>
  <c r="EC138" i="17"/>
  <c r="EE138" i="17" s="1"/>
  <c r="EB114" i="17"/>
  <c r="ED114" i="17" s="1"/>
  <c r="DU467" i="17"/>
  <c r="DP467" i="17"/>
  <c r="DS467" i="17"/>
  <c r="DR467" i="17"/>
  <c r="DQ467" i="17"/>
  <c r="DT467" i="17"/>
  <c r="DU431" i="17"/>
  <c r="DS431" i="17"/>
  <c r="DT431" i="17"/>
  <c r="DR431" i="17"/>
  <c r="DQ431" i="17"/>
  <c r="DP431" i="17"/>
  <c r="DS395" i="17"/>
  <c r="DR395" i="17"/>
  <c r="DP395" i="17"/>
  <c r="DU395" i="17"/>
  <c r="DQ395" i="17"/>
  <c r="DT395" i="17"/>
  <c r="DT359" i="17"/>
  <c r="DS359" i="17"/>
  <c r="DR359" i="17"/>
  <c r="DQ359" i="17"/>
  <c r="DP359" i="17"/>
  <c r="DU359" i="17"/>
  <c r="DR323" i="17"/>
  <c r="DS323" i="17"/>
  <c r="DT323" i="17"/>
  <c r="DQ323" i="17"/>
  <c r="DU316" i="17"/>
  <c r="DP287" i="17"/>
  <c r="DR287" i="17"/>
  <c r="DS287" i="17"/>
  <c r="DU287" i="17"/>
  <c r="DQ287" i="17"/>
  <c r="DT280" i="17"/>
  <c r="DU251" i="17"/>
  <c r="DQ251" i="17"/>
  <c r="DP251" i="17"/>
  <c r="DS251" i="17"/>
  <c r="DR251" i="17"/>
  <c r="DT251" i="17"/>
  <c r="DT215" i="17"/>
  <c r="DQ215" i="17"/>
  <c r="DP215" i="17"/>
  <c r="DU215" i="17"/>
  <c r="DS215" i="17"/>
  <c r="DR215" i="17"/>
  <c r="DP179" i="17"/>
  <c r="DU179" i="17"/>
  <c r="DT179" i="17"/>
  <c r="DS179" i="17"/>
  <c r="DR179" i="17"/>
  <c r="DQ179" i="17"/>
  <c r="DU143" i="17"/>
  <c r="DS143" i="17"/>
  <c r="DP143" i="17"/>
  <c r="DT143" i="17"/>
  <c r="DR143" i="17"/>
  <c r="DQ143" i="17"/>
  <c r="DU107" i="17"/>
  <c r="DT107" i="17"/>
  <c r="DS107" i="17"/>
  <c r="DR107" i="17"/>
  <c r="DQ107" i="17"/>
  <c r="DP107" i="17"/>
  <c r="DU71" i="17"/>
  <c r="DS71" i="17"/>
  <c r="DQ71" i="17"/>
  <c r="DT71" i="17"/>
  <c r="DP71" i="17"/>
  <c r="DR35" i="17"/>
  <c r="DQ35" i="17"/>
  <c r="DP35" i="17"/>
  <c r="DS35" i="17"/>
  <c r="DT35" i="17"/>
  <c r="DU440" i="17"/>
  <c r="DQ440" i="17"/>
  <c r="DS440" i="17"/>
  <c r="DR440" i="17"/>
  <c r="DP440" i="17"/>
  <c r="DT440" i="17"/>
  <c r="DP270" i="17"/>
  <c r="EC449" i="17"/>
  <c r="EE449" i="17" s="1"/>
  <c r="EB449" i="17"/>
  <c r="ED449" i="17" s="1"/>
  <c r="EC425" i="17"/>
  <c r="EE425" i="17" s="1"/>
  <c r="EB425" i="17"/>
  <c r="ED425" i="17" s="1"/>
  <c r="EC299" i="17"/>
  <c r="EE299" i="17" s="1"/>
  <c r="EB299" i="17"/>
  <c r="ED299" i="17" s="1"/>
  <c r="DD18" i="17"/>
  <c r="DE18" i="17"/>
  <c r="EB285" i="17"/>
  <c r="ED285" i="17" s="1"/>
  <c r="EC285" i="17"/>
  <c r="EE285" i="17" s="1"/>
  <c r="DQ397" i="17"/>
  <c r="DP397" i="17"/>
  <c r="DT397" i="17"/>
  <c r="DS397" i="17"/>
  <c r="DR397" i="17"/>
  <c r="DU397" i="17"/>
  <c r="EC272" i="17"/>
  <c r="EE272" i="17" s="1"/>
  <c r="EC56" i="17"/>
  <c r="EE56" i="17" s="1"/>
  <c r="DU24" i="17"/>
  <c r="DP303" i="17"/>
  <c r="DQ303" i="17"/>
  <c r="DT303" i="17"/>
  <c r="DR303" i="17"/>
  <c r="DS303" i="17"/>
  <c r="EC21" i="17"/>
  <c r="EE21" i="17" s="1"/>
  <c r="DT188" i="17"/>
  <c r="DS188" i="17"/>
  <c r="DU188" i="17"/>
  <c r="DR188" i="17"/>
  <c r="DQ188" i="17"/>
  <c r="DP188" i="17"/>
  <c r="EB343" i="17"/>
  <c r="ED343" i="17" s="1"/>
  <c r="EC343" i="17"/>
  <c r="EE343" i="17" s="1"/>
  <c r="EC295" i="17"/>
  <c r="EE295" i="17" s="1"/>
  <c r="EB295" i="17"/>
  <c r="ED295" i="17" s="1"/>
  <c r="DR24" i="17"/>
  <c r="DQ24" i="17"/>
  <c r="DP24" i="17"/>
  <c r="DS24" i="17"/>
  <c r="DT24" i="17"/>
  <c r="DU134" i="17"/>
  <c r="DT134" i="17"/>
  <c r="DS134" i="17"/>
  <c r="DR134" i="17"/>
  <c r="DQ134" i="17"/>
  <c r="DP134" i="17"/>
  <c r="EB378" i="17"/>
  <c r="ED378" i="17" s="1"/>
  <c r="CA400" i="17"/>
  <c r="CA370" i="17"/>
  <c r="CA298" i="17"/>
  <c r="CA226" i="17"/>
  <c r="CA100" i="17"/>
  <c r="CA16" i="17"/>
  <c r="CA59" i="17"/>
  <c r="CA361" i="17"/>
  <c r="CA169" i="17"/>
  <c r="CA97" i="17"/>
  <c r="CA382" i="17"/>
  <c r="EC428" i="17"/>
  <c r="EE428" i="17" s="1"/>
  <c r="EB428" i="17"/>
  <c r="ED428" i="17" s="1"/>
  <c r="EB248" i="17"/>
  <c r="ED248" i="17" s="1"/>
  <c r="EC242" i="17"/>
  <c r="EE242" i="17" s="1"/>
  <c r="EC224" i="17"/>
  <c r="EE224" i="17" s="1"/>
  <c r="EC218" i="17"/>
  <c r="EE218" i="17" s="1"/>
  <c r="EC200" i="17"/>
  <c r="EE200" i="17" s="1"/>
  <c r="EC194" i="17"/>
  <c r="EE194" i="17" s="1"/>
  <c r="EC176" i="17"/>
  <c r="EE176" i="17" s="1"/>
  <c r="DU61" i="17"/>
  <c r="DU37" i="17"/>
  <c r="EC495" i="17"/>
  <c r="EE495" i="17" s="1"/>
  <c r="EB393" i="17"/>
  <c r="ED393" i="17" s="1"/>
  <c r="DP284" i="17"/>
  <c r="DR284" i="17"/>
  <c r="DS284" i="17"/>
  <c r="DT284" i="17"/>
  <c r="DQ284" i="17"/>
  <c r="DU481" i="17"/>
  <c r="DQ481" i="17"/>
  <c r="DT481" i="17"/>
  <c r="DP481" i="17"/>
  <c r="DS481" i="17"/>
  <c r="DR481" i="17"/>
  <c r="DU445" i="17"/>
  <c r="DT445" i="17"/>
  <c r="DS445" i="17"/>
  <c r="DR445" i="17"/>
  <c r="DQ445" i="17"/>
  <c r="DP445" i="17"/>
  <c r="DP409" i="17"/>
  <c r="DT409" i="17"/>
  <c r="DS409" i="17"/>
  <c r="DR409" i="17"/>
  <c r="DQ409" i="17"/>
  <c r="DU409" i="17"/>
  <c r="DS373" i="17"/>
  <c r="DQ373" i="17"/>
  <c r="DP373" i="17"/>
  <c r="DU373" i="17"/>
  <c r="DR373" i="17"/>
  <c r="DU337" i="17"/>
  <c r="DS337" i="17"/>
  <c r="DR337" i="17"/>
  <c r="DQ337" i="17"/>
  <c r="DP337" i="17"/>
  <c r="DT337" i="17"/>
  <c r="DP323" i="17"/>
  <c r="DQ301" i="17"/>
  <c r="DU301" i="17"/>
  <c r="DR301" i="17"/>
  <c r="DT301" i="17"/>
  <c r="DS301" i="17"/>
  <c r="DT265" i="17"/>
  <c r="DR265" i="17"/>
  <c r="DQ265" i="17"/>
  <c r="DU265" i="17"/>
  <c r="DS265" i="17"/>
  <c r="DP265" i="17"/>
  <c r="DU229" i="17"/>
  <c r="DQ229" i="17"/>
  <c r="DP229" i="17"/>
  <c r="DS229" i="17"/>
  <c r="DR229" i="17"/>
  <c r="DU193" i="17"/>
  <c r="DT193" i="17"/>
  <c r="DS193" i="17"/>
  <c r="DR193" i="17"/>
  <c r="DQ193" i="17"/>
  <c r="DP193" i="17"/>
  <c r="DT157" i="17"/>
  <c r="DR157" i="17"/>
  <c r="DQ157" i="17"/>
  <c r="DU157" i="17"/>
  <c r="DS157" i="17"/>
  <c r="DP157" i="17"/>
  <c r="DS411" i="17"/>
  <c r="DR411" i="17"/>
  <c r="DP411" i="17"/>
  <c r="DU411" i="17"/>
  <c r="DQ411" i="17"/>
  <c r="DT411" i="17"/>
  <c r="DD222" i="17"/>
  <c r="DE222" i="17"/>
  <c r="DE24" i="17"/>
  <c r="DD24" i="17"/>
  <c r="EB247" i="17"/>
  <c r="ED247" i="17" s="1"/>
  <c r="EC247" i="17"/>
  <c r="EE247" i="17" s="1"/>
  <c r="EC175" i="17"/>
  <c r="EE175" i="17" s="1"/>
  <c r="EB175" i="17"/>
  <c r="ED175" i="17" s="1"/>
  <c r="DU138" i="17"/>
  <c r="EC79" i="17"/>
  <c r="EE79" i="17" s="1"/>
  <c r="EB79" i="17"/>
  <c r="ED79" i="17" s="1"/>
  <c r="DU42" i="17"/>
  <c r="DU18" i="17"/>
  <c r="DD474" i="17"/>
  <c r="DE474" i="17"/>
  <c r="DE360" i="17"/>
  <c r="DD360" i="17"/>
  <c r="DD30" i="17"/>
  <c r="DE30" i="17"/>
  <c r="EC243" i="17"/>
  <c r="EE243" i="17" s="1"/>
  <c r="DE501" i="17"/>
  <c r="DD501" i="17"/>
  <c r="DR462" i="17"/>
  <c r="DU462" i="17"/>
  <c r="DQ462" i="17"/>
  <c r="DT462" i="17"/>
  <c r="DP462" i="17"/>
  <c r="DS462" i="17"/>
  <c r="DR426" i="17"/>
  <c r="DP426" i="17"/>
  <c r="DU426" i="17"/>
  <c r="DT426" i="17"/>
  <c r="DQ426" i="17"/>
  <c r="DS426" i="17"/>
  <c r="DS390" i="17"/>
  <c r="DR390" i="17"/>
  <c r="DQ390" i="17"/>
  <c r="DP390" i="17"/>
  <c r="DU390" i="17"/>
  <c r="DT390" i="17"/>
  <c r="DS354" i="17"/>
  <c r="DP354" i="17"/>
  <c r="DR354" i="17"/>
  <c r="DQ354" i="17"/>
  <c r="DT354" i="17"/>
  <c r="DP318" i="17"/>
  <c r="DU318" i="17"/>
  <c r="DT318" i="17"/>
  <c r="DQ318" i="17"/>
  <c r="DR318" i="17"/>
  <c r="DS318" i="17"/>
  <c r="DT311" i="17"/>
  <c r="DP282" i="17"/>
  <c r="DS282" i="17"/>
  <c r="DT282" i="17"/>
  <c r="DQ282" i="17"/>
  <c r="DR282" i="17"/>
  <c r="DU246" i="17"/>
  <c r="DP246" i="17"/>
  <c r="DT246" i="17"/>
  <c r="DS246" i="17"/>
  <c r="DR246" i="17"/>
  <c r="DT210" i="17"/>
  <c r="DP210" i="17"/>
  <c r="DU210" i="17"/>
  <c r="DQ210" i="17"/>
  <c r="DR210" i="17"/>
  <c r="DS210" i="17"/>
  <c r="DU174" i="17"/>
  <c r="DT174" i="17"/>
  <c r="DS174" i="17"/>
  <c r="DR174" i="17"/>
  <c r="DQ174" i="17"/>
  <c r="DP174" i="17"/>
  <c r="DP138" i="17"/>
  <c r="DT138" i="17"/>
  <c r="DR138" i="17"/>
  <c r="DQ138" i="17"/>
  <c r="DS138" i="17"/>
  <c r="DS102" i="17"/>
  <c r="DR102" i="17"/>
  <c r="DQ102" i="17"/>
  <c r="DP102" i="17"/>
  <c r="DT102" i="17"/>
  <c r="DU102" i="17"/>
  <c r="DU66" i="17"/>
  <c r="DT66" i="17"/>
  <c r="DS66" i="17"/>
  <c r="DQ66" i="17"/>
  <c r="DP66" i="17"/>
  <c r="DR30" i="17"/>
  <c r="DQ30" i="17"/>
  <c r="DP30" i="17"/>
  <c r="DT30" i="17"/>
  <c r="DS30" i="17"/>
  <c r="DD390" i="17"/>
  <c r="DE390" i="17"/>
  <c r="DP315" i="17"/>
  <c r="DQ315" i="17"/>
  <c r="DU315" i="17"/>
  <c r="DR315" i="17"/>
  <c r="DS315" i="17"/>
  <c r="DT315" i="17"/>
  <c r="EC441" i="17"/>
  <c r="EE441" i="17" s="1"/>
  <c r="DU14" i="17"/>
  <c r="EC474" i="17"/>
  <c r="EE474" i="17" s="1"/>
  <c r="EC450" i="17"/>
  <c r="EE450" i="17" s="1"/>
  <c r="EC426" i="17"/>
  <c r="EE426" i="17" s="1"/>
  <c r="EC378" i="17"/>
  <c r="EE378" i="17" s="1"/>
  <c r="DP363" i="17"/>
  <c r="DS363" i="17"/>
  <c r="DR363" i="17"/>
  <c r="DQ363" i="17"/>
  <c r="DU363" i="17"/>
  <c r="DU171" i="17"/>
  <c r="DT171" i="17"/>
  <c r="DS171" i="17"/>
  <c r="DR171" i="17"/>
  <c r="DQ171" i="17"/>
  <c r="DP171" i="17"/>
  <c r="EB387" i="17"/>
  <c r="ED387" i="17" s="1"/>
  <c r="EC353" i="17"/>
  <c r="EE353" i="17" s="1"/>
  <c r="EB353" i="17"/>
  <c r="ED353" i="17" s="1"/>
  <c r="EB329" i="17"/>
  <c r="ED329" i="17" s="1"/>
  <c r="EC329" i="17"/>
  <c r="EE329" i="17" s="1"/>
  <c r="EC323" i="17"/>
  <c r="EE323" i="17" s="1"/>
  <c r="EB323" i="17"/>
  <c r="ED323" i="17" s="1"/>
  <c r="EC251" i="17"/>
  <c r="EE251" i="17" s="1"/>
  <c r="EC227" i="17"/>
  <c r="EE227" i="17" s="1"/>
  <c r="EC203" i="17"/>
  <c r="EE203" i="17" s="1"/>
  <c r="EB179" i="17"/>
  <c r="ED179" i="17" s="1"/>
  <c r="EC155" i="17"/>
  <c r="EE155" i="17" s="1"/>
  <c r="EB113" i="17"/>
  <c r="ED113" i="17" s="1"/>
  <c r="EB107" i="17"/>
  <c r="ED107" i="17" s="1"/>
  <c r="DD402" i="17"/>
  <c r="DE402" i="17"/>
  <c r="DU469" i="17"/>
  <c r="DQ469" i="17"/>
  <c r="DT469" i="17"/>
  <c r="DP469" i="17"/>
  <c r="DS469" i="17"/>
  <c r="DR469" i="17"/>
  <c r="DU325" i="17"/>
  <c r="DQ325" i="17"/>
  <c r="DR325" i="17"/>
  <c r="DT325" i="17"/>
  <c r="DS325" i="17"/>
  <c r="DU289" i="17"/>
  <c r="DQ289" i="17"/>
  <c r="DR289" i="17"/>
  <c r="DT289" i="17"/>
  <c r="DS289" i="17"/>
  <c r="DQ217" i="17"/>
  <c r="DT217" i="17"/>
  <c r="DP217" i="17"/>
  <c r="DU217" i="17"/>
  <c r="DS217" i="17"/>
  <c r="DR217" i="17"/>
  <c r="EC32" i="17"/>
  <c r="EE32" i="17" s="1"/>
  <c r="DT145" i="17"/>
  <c r="DR145" i="17"/>
  <c r="DQ145" i="17"/>
  <c r="DU145" i="17"/>
  <c r="DS145" i="17"/>
  <c r="DP145" i="17"/>
  <c r="DU109" i="17"/>
  <c r="DS109" i="17"/>
  <c r="DR109" i="17"/>
  <c r="DQ109" i="17"/>
  <c r="DP109" i="17"/>
  <c r="DT109" i="17"/>
  <c r="DT73" i="17"/>
  <c r="DP73" i="17"/>
  <c r="DR73" i="17"/>
  <c r="DU73" i="17"/>
  <c r="DS73" i="17"/>
  <c r="DQ73" i="17"/>
  <c r="DU168" i="17"/>
  <c r="EC139" i="17"/>
  <c r="EE139" i="17" s="1"/>
  <c r="EB139" i="17"/>
  <c r="ED139" i="17" s="1"/>
  <c r="DU224" i="17"/>
  <c r="DQ224" i="17"/>
  <c r="DP224" i="17"/>
  <c r="DR224" i="17"/>
  <c r="DS224" i="17"/>
  <c r="EB224" i="17"/>
  <c r="ED224" i="17" s="1"/>
  <c r="EB176" i="17"/>
  <c r="ED176" i="17" s="1"/>
  <c r="EC80" i="17"/>
  <c r="EE80" i="17" s="1"/>
  <c r="EC297" i="17"/>
  <c r="EE297" i="17" s="1"/>
  <c r="EB297" i="17"/>
  <c r="ED297" i="17" s="1"/>
  <c r="DP141" i="17"/>
  <c r="DT141" i="17"/>
  <c r="DR141" i="17"/>
  <c r="DQ141" i="17"/>
  <c r="DU141" i="17"/>
  <c r="DS141" i="17"/>
  <c r="EC373" i="17"/>
  <c r="EE373" i="17" s="1"/>
  <c r="EB373" i="17"/>
  <c r="ED373" i="17" s="1"/>
  <c r="EB319" i="17"/>
  <c r="ED319" i="17" s="1"/>
  <c r="EC319" i="17"/>
  <c r="EE319" i="17" s="1"/>
  <c r="CA304" i="17"/>
  <c r="EC470" i="17"/>
  <c r="EE470" i="17" s="1"/>
  <c r="EB470" i="17"/>
  <c r="ED470" i="17" s="1"/>
  <c r="EC398" i="17"/>
  <c r="EE398" i="17" s="1"/>
  <c r="EB398" i="17"/>
  <c r="ED398" i="17" s="1"/>
  <c r="EC350" i="17"/>
  <c r="EE350" i="17" s="1"/>
  <c r="EB350" i="17"/>
  <c r="ED350" i="17" s="1"/>
  <c r="EC326" i="17"/>
  <c r="EE326" i="17" s="1"/>
  <c r="EB326" i="17"/>
  <c r="ED326" i="17" s="1"/>
  <c r="EC146" i="17"/>
  <c r="EE146" i="17" s="1"/>
  <c r="EB50" i="17"/>
  <c r="ED50" i="17" s="1"/>
  <c r="EC393" i="17"/>
  <c r="EE393" i="17" s="1"/>
  <c r="DT121" i="17"/>
  <c r="DS121" i="17"/>
  <c r="DR121" i="17"/>
  <c r="DQ121" i="17"/>
  <c r="DP121" i="17"/>
  <c r="DU121" i="17"/>
  <c r="DU85" i="17"/>
  <c r="DQ85" i="17"/>
  <c r="DP85" i="17"/>
  <c r="DT85" i="17"/>
  <c r="DS85" i="17"/>
  <c r="DR85" i="17"/>
  <c r="DR49" i="17"/>
  <c r="DQ49" i="17"/>
  <c r="DP49" i="17"/>
  <c r="DS49" i="17"/>
  <c r="DT49" i="17"/>
  <c r="DR13" i="17"/>
  <c r="DP13" i="17"/>
  <c r="DQ13" i="17"/>
  <c r="DS13" i="17"/>
  <c r="DT13" i="17"/>
  <c r="DE456" i="17"/>
  <c r="DD456" i="17"/>
  <c r="DU351" i="17"/>
  <c r="DR351" i="17"/>
  <c r="DP351" i="17"/>
  <c r="DS351" i="17"/>
  <c r="DQ351" i="17"/>
  <c r="DU255" i="17"/>
  <c r="DP255" i="17"/>
  <c r="DS255" i="17"/>
  <c r="DR255" i="17"/>
  <c r="DT255" i="17"/>
  <c r="DE180" i="17"/>
  <c r="DD180" i="17"/>
  <c r="DR296" i="17"/>
  <c r="DP296" i="17"/>
  <c r="DS296" i="17"/>
  <c r="DT296" i="17"/>
  <c r="DQ296" i="17"/>
  <c r="DU260" i="17"/>
  <c r="DQ260" i="17"/>
  <c r="DP260" i="17"/>
  <c r="DR260" i="17"/>
  <c r="DT260" i="17"/>
  <c r="DS260" i="17"/>
  <c r="EC481" i="17"/>
  <c r="EE481" i="17" s="1"/>
  <c r="EB481" i="17"/>
  <c r="ED481" i="17" s="1"/>
  <c r="EC457" i="17"/>
  <c r="EE457" i="17" s="1"/>
  <c r="EB457" i="17"/>
  <c r="ED457" i="17" s="1"/>
  <c r="EC433" i="17"/>
  <c r="EE433" i="17" s="1"/>
  <c r="EB433" i="17"/>
  <c r="ED433" i="17" s="1"/>
  <c r="EC361" i="17"/>
  <c r="EE361" i="17" s="1"/>
  <c r="EB361" i="17"/>
  <c r="ED361" i="17" s="1"/>
  <c r="EC337" i="17"/>
  <c r="EE337" i="17" s="1"/>
  <c r="EB337" i="17"/>
  <c r="ED337" i="17" s="1"/>
  <c r="EC313" i="17"/>
  <c r="EE313" i="17" s="1"/>
  <c r="EB313" i="17"/>
  <c r="ED313" i="17" s="1"/>
  <c r="EB265" i="17"/>
  <c r="ED265" i="17" s="1"/>
  <c r="EC265" i="17"/>
  <c r="EE265" i="17" s="1"/>
  <c r="EC169" i="17"/>
  <c r="EE169" i="17" s="1"/>
  <c r="EB169" i="17"/>
  <c r="ED169" i="17" s="1"/>
  <c r="EB145" i="17"/>
  <c r="ED145" i="17" s="1"/>
  <c r="EC145" i="17"/>
  <c r="EE145" i="17" s="1"/>
  <c r="EC73" i="17"/>
  <c r="EE73" i="17" s="1"/>
  <c r="EB73" i="17"/>
  <c r="ED73" i="17" s="1"/>
  <c r="EC49" i="17"/>
  <c r="EE49" i="17" s="1"/>
  <c r="EB49" i="17"/>
  <c r="ED49" i="17" s="1"/>
  <c r="EC31" i="17"/>
  <c r="EE31" i="17" s="1"/>
  <c r="EB31" i="17"/>
  <c r="ED31" i="17" s="1"/>
  <c r="EC25" i="17"/>
  <c r="EE25" i="17" s="1"/>
  <c r="EB25" i="17"/>
  <c r="ED25" i="17" s="1"/>
  <c r="EC7" i="17"/>
  <c r="EE7" i="17" s="1"/>
  <c r="EB7" i="17"/>
  <c r="ED7" i="17" s="1"/>
  <c r="DT123" i="17"/>
  <c r="DU123" i="17"/>
  <c r="DS123" i="17"/>
  <c r="DR123" i="17"/>
  <c r="DQ123" i="17"/>
  <c r="DP123" i="17"/>
  <c r="EB375" i="17"/>
  <c r="ED375" i="17" s="1"/>
  <c r="EB75" i="17"/>
  <c r="ED75" i="17" s="1"/>
  <c r="DQ326" i="17"/>
  <c r="DP326" i="17"/>
  <c r="DU326" i="17"/>
  <c r="DR326" i="17"/>
  <c r="DS326" i="17"/>
  <c r="DT326" i="17"/>
  <c r="DU242" i="17"/>
  <c r="DQ242" i="17"/>
  <c r="DP242" i="17"/>
  <c r="DS242" i="17"/>
  <c r="DR242" i="17"/>
  <c r="DT242" i="17"/>
  <c r="DU435" i="17"/>
  <c r="DS435" i="17"/>
  <c r="DQ435" i="17"/>
  <c r="DP435" i="17"/>
  <c r="DT435" i="17"/>
  <c r="DR435" i="17"/>
  <c r="DU261" i="17"/>
  <c r="DP261" i="17"/>
  <c r="DT261" i="17"/>
  <c r="DQ261" i="17"/>
  <c r="DS261" i="17"/>
  <c r="DR261" i="17"/>
  <c r="DT135" i="17"/>
  <c r="DU135" i="17"/>
  <c r="DS135" i="17"/>
  <c r="DR135" i="17"/>
  <c r="DQ135" i="17"/>
  <c r="DP135" i="17"/>
  <c r="EC447" i="17"/>
  <c r="EE447" i="17" s="1"/>
  <c r="EB213" i="17"/>
  <c r="ED213" i="17" s="1"/>
  <c r="EB177" i="17"/>
  <c r="ED177" i="17" s="1"/>
  <c r="EC63" i="17"/>
  <c r="EE63" i="17" s="1"/>
  <c r="EB348" i="17"/>
  <c r="ED348" i="17" s="1"/>
  <c r="EC258" i="17"/>
  <c r="EE258" i="17" s="1"/>
  <c r="EB258" i="17"/>
  <c r="ED258" i="17" s="1"/>
  <c r="EC162" i="17"/>
  <c r="EE162" i="17" s="1"/>
  <c r="EB66" i="17"/>
  <c r="ED66" i="17" s="1"/>
  <c r="DE264" i="17"/>
  <c r="DD264" i="17"/>
  <c r="DD482" i="17"/>
  <c r="DU473" i="17"/>
  <c r="DR473" i="17"/>
  <c r="DQ473" i="17"/>
  <c r="DT473" i="17"/>
  <c r="DP473" i="17"/>
  <c r="DS473" i="17"/>
  <c r="DU437" i="17"/>
  <c r="DT437" i="17"/>
  <c r="DS437" i="17"/>
  <c r="DR437" i="17"/>
  <c r="DQ437" i="17"/>
  <c r="DP437" i="17"/>
  <c r="DQ401" i="17"/>
  <c r="DP401" i="17"/>
  <c r="DT401" i="17"/>
  <c r="DU401" i="17"/>
  <c r="DS401" i="17"/>
  <c r="DR401" i="17"/>
  <c r="DS365" i="17"/>
  <c r="DR365" i="17"/>
  <c r="DQ365" i="17"/>
  <c r="DP365" i="17"/>
  <c r="DU365" i="17"/>
  <c r="DT365" i="17"/>
  <c r="DP329" i="17"/>
  <c r="DT329" i="17"/>
  <c r="DS329" i="17"/>
  <c r="DQ329" i="17"/>
  <c r="DU329" i="17"/>
  <c r="DR329" i="17"/>
  <c r="DU322" i="17"/>
  <c r="DP293" i="17"/>
  <c r="DS293" i="17"/>
  <c r="DT293" i="17"/>
  <c r="DQ293" i="17"/>
  <c r="DR293" i="17"/>
  <c r="DT286" i="17"/>
  <c r="DU279" i="17"/>
  <c r="DU257" i="17"/>
  <c r="DQ257" i="17"/>
  <c r="DP257" i="17"/>
  <c r="DT257" i="17"/>
  <c r="DS257" i="17"/>
  <c r="DR257" i="17"/>
  <c r="DU221" i="17"/>
  <c r="DQ221" i="17"/>
  <c r="DP221" i="17"/>
  <c r="DS221" i="17"/>
  <c r="DR221" i="17"/>
  <c r="DU185" i="17"/>
  <c r="DT185" i="17"/>
  <c r="DS185" i="17"/>
  <c r="DR185" i="17"/>
  <c r="DQ185" i="17"/>
  <c r="DP185" i="17"/>
  <c r="DT149" i="17"/>
  <c r="DR149" i="17"/>
  <c r="DQ149" i="17"/>
  <c r="DU149" i="17"/>
  <c r="DS149" i="17"/>
  <c r="DP149" i="17"/>
  <c r="DU113" i="17"/>
  <c r="DT113" i="17"/>
  <c r="DS113" i="17"/>
  <c r="DR113" i="17"/>
  <c r="DQ113" i="17"/>
  <c r="DP113" i="17"/>
  <c r="DT77" i="17"/>
  <c r="DS77" i="17"/>
  <c r="DQ77" i="17"/>
  <c r="DP77" i="17"/>
  <c r="DU77" i="17"/>
  <c r="DR77" i="17"/>
  <c r="DR70" i="17"/>
  <c r="DR41" i="17"/>
  <c r="DQ41" i="17"/>
  <c r="DP41" i="17"/>
  <c r="DS41" i="17"/>
  <c r="DT41" i="17"/>
  <c r="DR5" i="17"/>
  <c r="DP5" i="17"/>
  <c r="DQ5" i="17"/>
  <c r="DS5" i="17"/>
  <c r="DT5" i="17"/>
  <c r="DE348" i="17"/>
  <c r="DD348" i="17"/>
  <c r="EC387" i="17"/>
  <c r="EE387" i="17" s="1"/>
  <c r="EB3" i="17"/>
  <c r="ED3" i="17" s="1"/>
  <c r="EC3" i="17"/>
  <c r="EE3" i="17" s="1"/>
  <c r="DT356" i="17"/>
  <c r="DR356" i="17"/>
  <c r="DQ356" i="17"/>
  <c r="DS356" i="17"/>
  <c r="DP356" i="17"/>
  <c r="DU356" i="17"/>
  <c r="DU128" i="17"/>
  <c r="DT128" i="17"/>
  <c r="DQ128" i="17"/>
  <c r="DP128" i="17"/>
  <c r="DS128" i="17"/>
  <c r="DR128" i="17"/>
  <c r="DR361" i="17"/>
  <c r="DQ361" i="17"/>
  <c r="DS361" i="17"/>
  <c r="DP361" i="17"/>
  <c r="DU361" i="17"/>
  <c r="DU253" i="17"/>
  <c r="DQ253" i="17"/>
  <c r="DP253" i="17"/>
  <c r="DS253" i="17"/>
  <c r="DR253" i="17"/>
  <c r="DT253" i="17"/>
  <c r="DS375" i="17"/>
  <c r="DP375" i="17"/>
  <c r="DU375" i="17"/>
  <c r="DR375" i="17"/>
  <c r="DQ375" i="17"/>
  <c r="EC307" i="17"/>
  <c r="EE307" i="17" s="1"/>
  <c r="EB307" i="17"/>
  <c r="ED307" i="17" s="1"/>
  <c r="EC253" i="17"/>
  <c r="EE253" i="17" s="1"/>
  <c r="EB253" i="17"/>
  <c r="ED253" i="17" s="1"/>
  <c r="EC229" i="17"/>
  <c r="EE229" i="17" s="1"/>
  <c r="EB229" i="17"/>
  <c r="ED229" i="17" s="1"/>
  <c r="EB133" i="17"/>
  <c r="ED133" i="17" s="1"/>
  <c r="EC133" i="17"/>
  <c r="EE133" i="17" s="1"/>
  <c r="DU225" i="17"/>
  <c r="DR225" i="17"/>
  <c r="DP225" i="17"/>
  <c r="DQ225" i="17"/>
  <c r="DS225" i="17"/>
  <c r="DS414" i="17"/>
  <c r="DR414" i="17"/>
  <c r="DQ414" i="17"/>
  <c r="DP414" i="17"/>
  <c r="DU414" i="17"/>
  <c r="DT414" i="17"/>
  <c r="DS162" i="17"/>
  <c r="DR162" i="17"/>
  <c r="DQ162" i="17"/>
  <c r="DP162" i="17"/>
  <c r="DU162" i="17"/>
  <c r="DT162" i="17"/>
  <c r="DT126" i="17"/>
  <c r="DU126" i="17"/>
  <c r="DS126" i="17"/>
  <c r="DR126" i="17"/>
  <c r="DQ126" i="17"/>
  <c r="DP126" i="17"/>
  <c r="DR54" i="17"/>
  <c r="DQ54" i="17"/>
  <c r="DP54" i="17"/>
  <c r="DT54" i="17"/>
  <c r="DS54" i="17"/>
  <c r="EC248" i="17"/>
  <c r="EE248" i="17" s="1"/>
  <c r="EB38" i="17"/>
  <c r="ED38" i="17" s="1"/>
  <c r="DR37" i="17"/>
  <c r="DP37" i="17"/>
  <c r="DQ37" i="17"/>
  <c r="DS37" i="17"/>
  <c r="DT37" i="17"/>
  <c r="DT146" i="17"/>
  <c r="DR146" i="17"/>
  <c r="DQ146" i="17"/>
  <c r="DP146" i="17"/>
  <c r="DS146" i="17"/>
  <c r="DT201" i="17"/>
  <c r="DS201" i="17"/>
  <c r="DQ201" i="17"/>
  <c r="DU201" i="17"/>
  <c r="DR201" i="17"/>
  <c r="DE396" i="17"/>
  <c r="DD396" i="17"/>
  <c r="DE324" i="17"/>
  <c r="DD324" i="17"/>
  <c r="DD198" i="17"/>
  <c r="DE198" i="17"/>
  <c r="DD150" i="17"/>
  <c r="DE150" i="17"/>
  <c r="EC404" i="17"/>
  <c r="EE404" i="17" s="1"/>
  <c r="EB404" i="17"/>
  <c r="ED404" i="17" s="1"/>
  <c r="EC152" i="17"/>
  <c r="EE152" i="17" s="1"/>
  <c r="DU439" i="17"/>
  <c r="DS439" i="17"/>
  <c r="DT439" i="17"/>
  <c r="DR439" i="17"/>
  <c r="DQ439" i="17"/>
  <c r="DP439" i="17"/>
  <c r="DS331" i="17"/>
  <c r="DQ331" i="17"/>
  <c r="DR331" i="17"/>
  <c r="DU331" i="17"/>
  <c r="DT331" i="17"/>
  <c r="DS295" i="17"/>
  <c r="DQ295" i="17"/>
  <c r="DU295" i="17"/>
  <c r="DP295" i="17"/>
  <c r="DR295" i="17"/>
  <c r="DT295" i="17"/>
  <c r="DD270" i="17"/>
  <c r="DE270" i="17"/>
  <c r="EC439" i="17"/>
  <c r="EE439" i="17" s="1"/>
  <c r="EB439" i="17"/>
  <c r="ED439" i="17" s="1"/>
  <c r="EC271" i="17"/>
  <c r="EE271" i="17" s="1"/>
  <c r="EB271" i="17"/>
  <c r="ED271" i="17" s="1"/>
  <c r="DR51" i="17"/>
  <c r="DQ51" i="17"/>
  <c r="DP51" i="17"/>
  <c r="DS51" i="17"/>
  <c r="DT51" i="17"/>
  <c r="DQ276" i="17"/>
  <c r="DP276" i="17"/>
  <c r="DR276" i="17"/>
  <c r="DT276" i="17"/>
  <c r="DS96" i="17"/>
  <c r="DR96" i="17"/>
  <c r="DT96" i="17"/>
  <c r="DU96" i="17"/>
  <c r="DQ96" i="17"/>
  <c r="DP96" i="17"/>
  <c r="DR194" i="17"/>
  <c r="DQ194" i="17"/>
  <c r="DP194" i="17"/>
  <c r="DT194" i="17"/>
  <c r="DS194" i="17"/>
  <c r="CA405" i="17"/>
  <c r="CA364" i="17"/>
  <c r="CA328" i="17"/>
  <c r="CA292" i="17"/>
  <c r="CA256" i="17"/>
  <c r="CA220" i="17"/>
  <c r="CA136" i="17"/>
  <c r="CA52" i="17"/>
  <c r="CA165" i="17"/>
  <c r="CA123" i="17"/>
  <c r="CA81" i="17"/>
  <c r="EC500" i="17"/>
  <c r="EE500" i="17" s="1"/>
  <c r="EC446" i="17"/>
  <c r="EE446" i="17" s="1"/>
  <c r="EB446" i="17"/>
  <c r="ED446" i="17" s="1"/>
  <c r="EC422" i="17"/>
  <c r="EE422" i="17" s="1"/>
  <c r="EB422" i="17"/>
  <c r="ED422" i="17" s="1"/>
  <c r="EC374" i="17"/>
  <c r="EE374" i="17" s="1"/>
  <c r="EB374" i="17"/>
  <c r="ED374" i="17" s="1"/>
  <c r="EC302" i="17"/>
  <c r="EE302" i="17" s="1"/>
  <c r="EB302" i="17"/>
  <c r="ED302" i="17" s="1"/>
  <c r="EC260" i="17"/>
  <c r="EE260" i="17" s="1"/>
  <c r="EC170" i="17"/>
  <c r="EE170" i="17" s="1"/>
  <c r="EB140" i="17"/>
  <c r="ED140" i="17" s="1"/>
  <c r="EC122" i="17"/>
  <c r="EE122" i="17" s="1"/>
  <c r="EC98" i="17"/>
  <c r="EE98" i="17" s="1"/>
  <c r="DU441" i="17"/>
  <c r="DT441" i="17"/>
  <c r="DS441" i="17"/>
  <c r="DR441" i="17"/>
  <c r="DQ441" i="17"/>
  <c r="DP441" i="17"/>
  <c r="DQ200" i="17"/>
  <c r="DP200" i="17"/>
  <c r="DS200" i="17"/>
  <c r="DT200" i="17"/>
  <c r="DU200" i="17"/>
  <c r="DR200" i="17"/>
  <c r="DU80" i="17"/>
  <c r="DT80" i="17"/>
  <c r="DS80" i="17"/>
  <c r="DQ80" i="17"/>
  <c r="DP80" i="17"/>
  <c r="DR80" i="17"/>
  <c r="DR26" i="17"/>
  <c r="DQ26" i="17"/>
  <c r="DP26" i="17"/>
  <c r="DS26" i="17"/>
  <c r="DT26" i="17"/>
  <c r="DU487" i="17"/>
  <c r="DR487" i="17"/>
  <c r="DQ487" i="17"/>
  <c r="DT487" i="17"/>
  <c r="DS487" i="17"/>
  <c r="DP487" i="17"/>
  <c r="DU451" i="17"/>
  <c r="DR451" i="17"/>
  <c r="DQ451" i="17"/>
  <c r="DT451" i="17"/>
  <c r="DS451" i="17"/>
  <c r="DP451" i="17"/>
  <c r="DS415" i="17"/>
  <c r="DR415" i="17"/>
  <c r="DP415" i="17"/>
  <c r="DU415" i="17"/>
  <c r="DQ415" i="17"/>
  <c r="DT415" i="17"/>
  <c r="DR379" i="17"/>
  <c r="DQ379" i="17"/>
  <c r="DT379" i="17"/>
  <c r="DP379" i="17"/>
  <c r="DU379" i="17"/>
  <c r="DS379" i="17"/>
  <c r="DU343" i="17"/>
  <c r="DP343" i="17"/>
  <c r="DQ343" i="17"/>
  <c r="DT343" i="17"/>
  <c r="DS343" i="17"/>
  <c r="DR343" i="17"/>
  <c r="DU307" i="17"/>
  <c r="DS307" i="17"/>
  <c r="DP307" i="17"/>
  <c r="DT307" i="17"/>
  <c r="DQ307" i="17"/>
  <c r="DR307" i="17"/>
  <c r="DU293" i="17"/>
  <c r="DU271" i="17"/>
  <c r="DS271" i="17"/>
  <c r="DP271" i="17"/>
  <c r="DT271" i="17"/>
  <c r="DQ271" i="17"/>
  <c r="DR271" i="17"/>
  <c r="DU235" i="17"/>
  <c r="DQ235" i="17"/>
  <c r="DP235" i="17"/>
  <c r="DR235" i="17"/>
  <c r="DT235" i="17"/>
  <c r="DS235" i="17"/>
  <c r="DR199" i="17"/>
  <c r="DT199" i="17"/>
  <c r="DS199" i="17"/>
  <c r="DQ199" i="17"/>
  <c r="DP199" i="17"/>
  <c r="DU199" i="17"/>
  <c r="DT163" i="17"/>
  <c r="DS163" i="17"/>
  <c r="DR163" i="17"/>
  <c r="DQ163" i="17"/>
  <c r="DP163" i="17"/>
  <c r="DU163" i="17"/>
  <c r="DT207" i="17"/>
  <c r="DS207" i="17"/>
  <c r="DQ207" i="17"/>
  <c r="DU207" i="17"/>
  <c r="DR207" i="17"/>
  <c r="DD174" i="17"/>
  <c r="DE174" i="17"/>
  <c r="EB225" i="17"/>
  <c r="ED225" i="17" s="1"/>
  <c r="EC391" i="17"/>
  <c r="EE391" i="17" s="1"/>
  <c r="EB391" i="17"/>
  <c r="ED391" i="17" s="1"/>
  <c r="EB241" i="17"/>
  <c r="ED241" i="17" s="1"/>
  <c r="EC241" i="17"/>
  <c r="EE241" i="17" s="1"/>
  <c r="EB217" i="17"/>
  <c r="ED217" i="17" s="1"/>
  <c r="EC217" i="17"/>
  <c r="EE217" i="17" s="1"/>
  <c r="EC193" i="17"/>
  <c r="EE193" i="17" s="1"/>
  <c r="EB193" i="17"/>
  <c r="ED193" i="17" s="1"/>
  <c r="EC121" i="17"/>
  <c r="EE121" i="17" s="1"/>
  <c r="EB121" i="17"/>
  <c r="ED121" i="17" s="1"/>
  <c r="DU471" i="17"/>
  <c r="DQ471" i="17"/>
  <c r="DT471" i="17"/>
  <c r="DP471" i="17"/>
  <c r="DS471" i="17"/>
  <c r="DR471" i="17"/>
  <c r="EC375" i="17"/>
  <c r="EE375" i="17" s="1"/>
  <c r="DU492" i="17"/>
  <c r="DP492" i="17"/>
  <c r="DS492" i="17"/>
  <c r="DR492" i="17"/>
  <c r="DT492" i="17"/>
  <c r="DQ492" i="17"/>
  <c r="DD483" i="17"/>
  <c r="DE483" i="17"/>
  <c r="DP468" i="17"/>
  <c r="DS468" i="17"/>
  <c r="DU468" i="17"/>
  <c r="DR468" i="17"/>
  <c r="DQ468" i="17"/>
  <c r="DT468" i="17"/>
  <c r="DU432" i="17"/>
  <c r="DQ432" i="17"/>
  <c r="DT432" i="17"/>
  <c r="DS432" i="17"/>
  <c r="DR432" i="17"/>
  <c r="DP432" i="17"/>
  <c r="DP396" i="17"/>
  <c r="DU396" i="17"/>
  <c r="DT396" i="17"/>
  <c r="DS396" i="17"/>
  <c r="DR396" i="17"/>
  <c r="DQ396" i="17"/>
  <c r="DR360" i="17"/>
  <c r="DQ360" i="17"/>
  <c r="DP360" i="17"/>
  <c r="DU360" i="17"/>
  <c r="DT360" i="17"/>
  <c r="DS360" i="17"/>
  <c r="DP324" i="17"/>
  <c r="DQ324" i="17"/>
  <c r="DR324" i="17"/>
  <c r="DT324" i="17"/>
  <c r="DS324" i="17"/>
  <c r="DU324" i="17"/>
  <c r="DP288" i="17"/>
  <c r="DQ288" i="17"/>
  <c r="DT288" i="17"/>
  <c r="DU288" i="17"/>
  <c r="DR288" i="17"/>
  <c r="DS288" i="17"/>
  <c r="DP274" i="17"/>
  <c r="DU252" i="17"/>
  <c r="DP252" i="17"/>
  <c r="DS252" i="17"/>
  <c r="DR252" i="17"/>
  <c r="DT252" i="17"/>
  <c r="DT216" i="17"/>
  <c r="DQ216" i="17"/>
  <c r="DP216" i="17"/>
  <c r="DU216" i="17"/>
  <c r="DS216" i="17"/>
  <c r="DR216" i="17"/>
  <c r="DT180" i="17"/>
  <c r="DS180" i="17"/>
  <c r="DR180" i="17"/>
  <c r="DQ180" i="17"/>
  <c r="DP180" i="17"/>
  <c r="DP144" i="17"/>
  <c r="DU144" i="17"/>
  <c r="DT144" i="17"/>
  <c r="DR144" i="17"/>
  <c r="DQ144" i="17"/>
  <c r="DS108" i="17"/>
  <c r="DT108" i="17"/>
  <c r="DU108" i="17"/>
  <c r="DR108" i="17"/>
  <c r="DQ108" i="17"/>
  <c r="DP108" i="17"/>
  <c r="DU72" i="17"/>
  <c r="DR72" i="17"/>
  <c r="DS72" i="17"/>
  <c r="DQ72" i="17"/>
  <c r="DP72" i="17"/>
  <c r="DT72" i="17"/>
  <c r="DR36" i="17"/>
  <c r="DQ36" i="17"/>
  <c r="DP36" i="17"/>
  <c r="DS36" i="17"/>
  <c r="DT36" i="17"/>
  <c r="DD246" i="17"/>
  <c r="DE246" i="17"/>
  <c r="DD42" i="17"/>
  <c r="DE42" i="17"/>
  <c r="EB453" i="17"/>
  <c r="ED453" i="17" s="1"/>
  <c r="EC183" i="17"/>
  <c r="EE183" i="17" s="1"/>
  <c r="EC129" i="17"/>
  <c r="EE129" i="17" s="1"/>
  <c r="EB87" i="17"/>
  <c r="ED87" i="17" s="1"/>
  <c r="EB81" i="17"/>
  <c r="ED81" i="17" s="1"/>
  <c r="EB63" i="17"/>
  <c r="ED63" i="17" s="1"/>
  <c r="DT362" i="17"/>
  <c r="DS362" i="17"/>
  <c r="DR362" i="17"/>
  <c r="DQ362" i="17"/>
  <c r="DP362" i="17"/>
  <c r="DU362" i="17"/>
  <c r="EC498" i="17"/>
  <c r="EE498" i="17" s="1"/>
  <c r="EC492" i="17"/>
  <c r="EE492" i="17" s="1"/>
  <c r="EB486" i="17"/>
  <c r="ED486" i="17" s="1"/>
  <c r="EC468" i="17"/>
  <c r="EE468" i="17" s="1"/>
  <c r="EC444" i="17"/>
  <c r="EE444" i="17" s="1"/>
  <c r="EC420" i="17"/>
  <c r="EE420" i="17" s="1"/>
  <c r="EC396" i="17"/>
  <c r="EE396" i="17" s="1"/>
  <c r="EB324" i="17"/>
  <c r="ED324" i="17" s="1"/>
  <c r="EC228" i="17"/>
  <c r="EE228" i="17" s="1"/>
  <c r="EC204" i="17"/>
  <c r="EE204" i="17" s="1"/>
  <c r="EC180" i="17"/>
  <c r="EE180" i="17" s="1"/>
  <c r="EC108" i="17"/>
  <c r="EE108" i="17" s="1"/>
  <c r="DU47" i="17"/>
  <c r="DU23" i="17"/>
  <c r="DD354" i="17"/>
  <c r="DE354" i="17"/>
  <c r="DP291" i="17"/>
  <c r="DT291" i="17"/>
  <c r="DQ291" i="17"/>
  <c r="DR291" i="17"/>
  <c r="DS291" i="17"/>
  <c r="EC267" i="17"/>
  <c r="EE267" i="17" s="1"/>
  <c r="EB267" i="17"/>
  <c r="ED267" i="17" s="1"/>
  <c r="EC255" i="17"/>
  <c r="EE255" i="17" s="1"/>
  <c r="EB255" i="17"/>
  <c r="ED255" i="17" s="1"/>
  <c r="DU428" i="17"/>
  <c r="DQ428" i="17"/>
  <c r="DS428" i="17"/>
  <c r="DR428" i="17"/>
  <c r="DP428" i="17"/>
  <c r="DT428" i="17"/>
  <c r="DU282" i="17"/>
  <c r="DT212" i="17"/>
  <c r="DQ212" i="17"/>
  <c r="DP212" i="17"/>
  <c r="DU212" i="17"/>
  <c r="DS212" i="17"/>
  <c r="DR212" i="17"/>
  <c r="DR50" i="17"/>
  <c r="DQ50" i="17"/>
  <c r="DP50" i="17"/>
  <c r="DS50" i="17"/>
  <c r="DT50" i="17"/>
  <c r="DU501" i="17"/>
  <c r="DP501" i="17"/>
  <c r="DS501" i="17"/>
  <c r="DR501" i="17"/>
  <c r="DQ501" i="17"/>
  <c r="DT501" i="17"/>
  <c r="DQ3" i="17"/>
  <c r="DR3" i="17"/>
  <c r="DP3" i="17"/>
  <c r="DU3" i="17"/>
  <c r="DT3" i="17"/>
  <c r="DS3" i="17"/>
  <c r="EC403" i="17"/>
  <c r="EE403" i="17" s="1"/>
  <c r="EB403" i="17"/>
  <c r="ED403" i="17" s="1"/>
  <c r="EB205" i="17"/>
  <c r="ED205" i="17" s="1"/>
  <c r="EC205" i="17"/>
  <c r="EE205" i="17" s="1"/>
  <c r="DR342" i="17"/>
  <c r="DP342" i="17"/>
  <c r="DT342" i="17"/>
  <c r="DS342" i="17"/>
  <c r="DQ342" i="17"/>
  <c r="DP306" i="17"/>
  <c r="DS306" i="17"/>
  <c r="DR306" i="17"/>
  <c r="DQ306" i="17"/>
  <c r="DT306" i="17"/>
  <c r="DR270" i="17"/>
  <c r="DQ270" i="17"/>
  <c r="DS270" i="17"/>
  <c r="DT270" i="17"/>
  <c r="DU270" i="17"/>
  <c r="DT90" i="17"/>
  <c r="DU90" i="17"/>
  <c r="DS90" i="17"/>
  <c r="DR90" i="17"/>
  <c r="DQ90" i="17"/>
  <c r="DP90" i="17"/>
  <c r="DR18" i="17"/>
  <c r="DQ18" i="17"/>
  <c r="DP18" i="17"/>
  <c r="DT18" i="17"/>
  <c r="DS18" i="17"/>
  <c r="EB128" i="17"/>
  <c r="ED128" i="17" s="1"/>
  <c r="EC8" i="17"/>
  <c r="EE8" i="17" s="1"/>
  <c r="DS105" i="17"/>
  <c r="DR105" i="17"/>
  <c r="DQ105" i="17"/>
  <c r="DP105" i="17"/>
  <c r="DT105" i="17"/>
  <c r="DU105" i="17"/>
  <c r="DU264" i="17"/>
  <c r="EC306" i="17"/>
  <c r="EE306" i="17" s="1"/>
  <c r="EB306" i="17"/>
  <c r="ED306" i="17" s="1"/>
  <c r="DT361" i="17"/>
  <c r="DS403" i="17"/>
  <c r="DR403" i="17"/>
  <c r="DP403" i="17"/>
  <c r="DU403" i="17"/>
  <c r="DQ403" i="17"/>
  <c r="DT403" i="17"/>
  <c r="EC367" i="17"/>
  <c r="EE367" i="17" s="1"/>
  <c r="EB367" i="17"/>
  <c r="ED367" i="17" s="1"/>
  <c r="EC85" i="17"/>
  <c r="EE85" i="17" s="1"/>
  <c r="EB85" i="17"/>
  <c r="ED85" i="17" s="1"/>
  <c r="DQ312" i="17"/>
  <c r="DR312" i="17"/>
  <c r="DT312" i="17"/>
  <c r="DU312" i="17"/>
  <c r="DS312" i="17"/>
  <c r="DT374" i="17"/>
  <c r="DR374" i="17"/>
  <c r="DQ374" i="17"/>
  <c r="DS374" i="17"/>
  <c r="DP374" i="17"/>
  <c r="DU374" i="17"/>
  <c r="CA460" i="17"/>
  <c r="CA178" i="17"/>
  <c r="CA313" i="17"/>
  <c r="EC494" i="17"/>
  <c r="EE494" i="17" s="1"/>
  <c r="EB494" i="17"/>
  <c r="ED494" i="17" s="1"/>
  <c r="EB488" i="17"/>
  <c r="ED488" i="17" s="1"/>
  <c r="EC488" i="17"/>
  <c r="EE488" i="17" s="1"/>
  <c r="EB284" i="17"/>
  <c r="ED284" i="17" s="1"/>
  <c r="EC284" i="17"/>
  <c r="EE284" i="17" s="1"/>
  <c r="EB92" i="17"/>
  <c r="ED92" i="17" s="1"/>
  <c r="EC74" i="17"/>
  <c r="EE74" i="17" s="1"/>
  <c r="DU55" i="17"/>
  <c r="EC44" i="17"/>
  <c r="EE44" i="17" s="1"/>
  <c r="DU31" i="17"/>
  <c r="EB26" i="17"/>
  <c r="ED26" i="17" s="1"/>
  <c r="EC20" i="17"/>
  <c r="EE20" i="17" s="1"/>
  <c r="DE420" i="17"/>
  <c r="DD420" i="17"/>
  <c r="DU127" i="17"/>
  <c r="DT127" i="17"/>
  <c r="DS127" i="17"/>
  <c r="DR127" i="17"/>
  <c r="DQ127" i="17"/>
  <c r="DP127" i="17"/>
  <c r="DS91" i="17"/>
  <c r="DR91" i="17"/>
  <c r="DQ91" i="17"/>
  <c r="DP91" i="17"/>
  <c r="DU91" i="17"/>
  <c r="DT91" i="17"/>
  <c r="DR55" i="17"/>
  <c r="DQ55" i="17"/>
  <c r="DP55" i="17"/>
  <c r="DT55" i="17"/>
  <c r="DS55" i="17"/>
  <c r="DR19" i="17"/>
  <c r="DQ19" i="17"/>
  <c r="DP19" i="17"/>
  <c r="DT19" i="17"/>
  <c r="DS19" i="17"/>
  <c r="DE132" i="17"/>
  <c r="DD132" i="17"/>
  <c r="DU294" i="17"/>
  <c r="DS156" i="17"/>
  <c r="DR44" i="17"/>
  <c r="DQ44" i="17"/>
  <c r="DP44" i="17"/>
  <c r="DT44" i="17"/>
  <c r="DS44" i="17"/>
  <c r="DP420" i="17"/>
  <c r="DU180" i="17"/>
  <c r="EC151" i="17"/>
  <c r="EE151" i="17" s="1"/>
  <c r="EB151" i="17"/>
  <c r="ED151" i="17" s="1"/>
  <c r="EC97" i="17"/>
  <c r="EE97" i="17" s="1"/>
  <c r="EB97" i="17"/>
  <c r="ED97" i="17" s="1"/>
  <c r="DU60" i="17"/>
  <c r="DU36" i="17"/>
  <c r="DU12" i="17"/>
  <c r="DE336" i="17"/>
  <c r="DD336" i="17"/>
  <c r="DE216" i="17"/>
  <c r="DD216" i="17"/>
  <c r="DS111" i="17"/>
  <c r="DR111" i="17"/>
  <c r="DQ111" i="17"/>
  <c r="DP111" i="17"/>
  <c r="DT111" i="17"/>
  <c r="DU111" i="17"/>
  <c r="EB243" i="17"/>
  <c r="ED243" i="17" s="1"/>
  <c r="EC33" i="17"/>
  <c r="EE33" i="17" s="1"/>
  <c r="DR320" i="17"/>
  <c r="DT320" i="17"/>
  <c r="DS320" i="17"/>
  <c r="DU320" i="17"/>
  <c r="DQ320" i="17"/>
  <c r="DU74" i="17"/>
  <c r="DT74" i="17"/>
  <c r="DS74" i="17"/>
  <c r="DQ74" i="17"/>
  <c r="DP74" i="17"/>
  <c r="DP498" i="17"/>
  <c r="DS129" i="17"/>
  <c r="DR129" i="17"/>
  <c r="DQ129" i="17"/>
  <c r="DP129" i="17"/>
  <c r="DT129" i="17"/>
  <c r="DU129" i="17"/>
  <c r="DS81" i="17"/>
  <c r="DT81" i="17"/>
  <c r="DQ81" i="17"/>
  <c r="DP81" i="17"/>
  <c r="DU81" i="17"/>
  <c r="DR81" i="17"/>
  <c r="DE36" i="17"/>
  <c r="DD36" i="17"/>
  <c r="EC213" i="17"/>
  <c r="EE213" i="17" s="1"/>
  <c r="EC177" i="17"/>
  <c r="EE177" i="17" s="1"/>
  <c r="EB462" i="17"/>
  <c r="ED462" i="17" s="1"/>
  <c r="EB438" i="17"/>
  <c r="ED438" i="17" s="1"/>
  <c r="EB414" i="17"/>
  <c r="ED414" i="17" s="1"/>
  <c r="EB390" i="17"/>
  <c r="ED390" i="17" s="1"/>
  <c r="EC348" i="17"/>
  <c r="EE348" i="17" s="1"/>
  <c r="EC294" i="17"/>
  <c r="EE294" i="17" s="1"/>
  <c r="EB294" i="17"/>
  <c r="ED294" i="17" s="1"/>
  <c r="DQ243" i="17"/>
  <c r="EB60" i="17"/>
  <c r="ED60" i="17" s="1"/>
  <c r="EC36" i="17"/>
  <c r="EE36" i="17" s="1"/>
  <c r="EB12" i="17"/>
  <c r="ED12" i="17" s="1"/>
  <c r="DR381" i="17"/>
  <c r="DQ381" i="17"/>
  <c r="DP381" i="17"/>
  <c r="DS381" i="17"/>
  <c r="DT381" i="17"/>
  <c r="DU381" i="17"/>
  <c r="EC315" i="17"/>
  <c r="EE315" i="17" s="1"/>
  <c r="EB315" i="17"/>
  <c r="ED315" i="17" s="1"/>
  <c r="DD488" i="17"/>
  <c r="DU195" i="17"/>
  <c r="DS195" i="17"/>
  <c r="DR195" i="17"/>
  <c r="DQ195" i="17"/>
  <c r="DP195" i="17"/>
  <c r="DT195" i="17"/>
  <c r="DU192" i="17"/>
  <c r="DT273" i="17"/>
  <c r="DR273" i="17"/>
  <c r="DQ273" i="17"/>
  <c r="DU273" i="17"/>
  <c r="DS273" i="17"/>
  <c r="DP273" i="17"/>
  <c r="DT410" i="17"/>
  <c r="DS410" i="17"/>
  <c r="DR410" i="17"/>
  <c r="DQ410" i="17"/>
  <c r="DP410" i="17"/>
  <c r="DU410" i="17"/>
  <c r="DU259" i="17"/>
  <c r="DQ259" i="17"/>
  <c r="DP259" i="17"/>
  <c r="DR259" i="17"/>
  <c r="DT259" i="17"/>
  <c r="DS259" i="17"/>
  <c r="DR223" i="17"/>
  <c r="DU223" i="17"/>
  <c r="DT223" i="17"/>
  <c r="DQ223" i="17"/>
  <c r="DP223" i="17"/>
  <c r="DS223" i="17"/>
  <c r="DU187" i="17"/>
  <c r="DS187" i="17"/>
  <c r="DR187" i="17"/>
  <c r="DQ187" i="17"/>
  <c r="DP187" i="17"/>
  <c r="DT187" i="17"/>
  <c r="EB339" i="17"/>
  <c r="ED339" i="17" s="1"/>
  <c r="EC493" i="17"/>
  <c r="EE493" i="17" s="1"/>
  <c r="EB493" i="17"/>
  <c r="ED493" i="17" s="1"/>
  <c r="EC199" i="17"/>
  <c r="EE199" i="17" s="1"/>
  <c r="EB199" i="17"/>
  <c r="ED199" i="17" s="1"/>
  <c r="DT204" i="17"/>
  <c r="DR204" i="17"/>
  <c r="DQ204" i="17"/>
  <c r="DS204" i="17"/>
  <c r="DU204" i="17"/>
  <c r="DP204" i="17"/>
  <c r="EB402" i="17"/>
  <c r="ED402" i="17" s="1"/>
  <c r="CA153" i="17"/>
  <c r="CA4" i="17"/>
  <c r="EB500" i="17"/>
  <c r="ED500" i="17" s="1"/>
  <c r="EB320" i="17"/>
  <c r="ED320" i="17" s="1"/>
  <c r="EC320" i="17"/>
  <c r="EE320" i="17" s="1"/>
  <c r="EB236" i="17"/>
  <c r="ED236" i="17" s="1"/>
  <c r="EB230" i="17"/>
  <c r="ED230" i="17" s="1"/>
  <c r="DT227" i="17"/>
  <c r="EB212" i="17"/>
  <c r="ED212" i="17" s="1"/>
  <c r="EB206" i="17"/>
  <c r="ED206" i="17" s="1"/>
  <c r="EB188" i="17"/>
  <c r="ED188" i="17" s="1"/>
  <c r="EB182" i="17"/>
  <c r="ED182" i="17" s="1"/>
  <c r="EC140" i="17"/>
  <c r="EE140" i="17" s="1"/>
  <c r="EB134" i="17"/>
  <c r="ED134" i="17" s="1"/>
  <c r="EB110" i="17"/>
  <c r="ED110" i="17" s="1"/>
  <c r="DR83" i="17"/>
  <c r="DP319" i="17"/>
  <c r="DD294" i="17"/>
  <c r="DE294" i="17"/>
  <c r="DU457" i="17"/>
  <c r="DQ457" i="17"/>
  <c r="DT457" i="17"/>
  <c r="DP457" i="17"/>
  <c r="DS457" i="17"/>
  <c r="DR457" i="17"/>
  <c r="DS421" i="17"/>
  <c r="DR421" i="17"/>
  <c r="DQ421" i="17"/>
  <c r="DP421" i="17"/>
  <c r="DU421" i="17"/>
  <c r="DT421" i="17"/>
  <c r="DQ385" i="17"/>
  <c r="DP385" i="17"/>
  <c r="DT385" i="17"/>
  <c r="DS385" i="17"/>
  <c r="DR385" i="17"/>
  <c r="DU385" i="17"/>
  <c r="DU349" i="17"/>
  <c r="DS349" i="17"/>
  <c r="DQ349" i="17"/>
  <c r="DP349" i="17"/>
  <c r="DR349" i="17"/>
  <c r="DT349" i="17"/>
  <c r="DU313" i="17"/>
  <c r="DQ313" i="17"/>
  <c r="DR313" i="17"/>
  <c r="DT313" i="17"/>
  <c r="DS313" i="17"/>
  <c r="DU299" i="17"/>
  <c r="DP277" i="17"/>
  <c r="DQ277" i="17"/>
  <c r="DS277" i="17"/>
  <c r="DR277" i="17"/>
  <c r="DU277" i="17"/>
  <c r="DU241" i="17"/>
  <c r="DQ241" i="17"/>
  <c r="DP241" i="17"/>
  <c r="DS241" i="17"/>
  <c r="DR241" i="17"/>
  <c r="DT241" i="17"/>
  <c r="DT205" i="17"/>
  <c r="DP205" i="17"/>
  <c r="DU205" i="17"/>
  <c r="DS205" i="17"/>
  <c r="DR205" i="17"/>
  <c r="DQ205" i="17"/>
  <c r="DU169" i="17"/>
  <c r="DT169" i="17"/>
  <c r="DS169" i="17"/>
  <c r="DR169" i="17"/>
  <c r="DQ169" i="17"/>
  <c r="DP169" i="17"/>
  <c r="DD450" i="17"/>
  <c r="DE450" i="17"/>
  <c r="DE120" i="17"/>
  <c r="DD120" i="17"/>
  <c r="EC225" i="17"/>
  <c r="EE225" i="17" s="1"/>
  <c r="EC207" i="17"/>
  <c r="EE207" i="17" s="1"/>
  <c r="EC475" i="17"/>
  <c r="EE475" i="17" s="1"/>
  <c r="EB475" i="17"/>
  <c r="ED475" i="17" s="1"/>
  <c r="EC409" i="17"/>
  <c r="EE409" i="17" s="1"/>
  <c r="EB409" i="17"/>
  <c r="ED409" i="17" s="1"/>
  <c r="EC385" i="17"/>
  <c r="EE385" i="17" s="1"/>
  <c r="EB385" i="17"/>
  <c r="ED385" i="17" s="1"/>
  <c r="DP328" i="17"/>
  <c r="DP304" i="17"/>
  <c r="EC235" i="17"/>
  <c r="EE235" i="17" s="1"/>
  <c r="EB235" i="17"/>
  <c r="ED235" i="17" s="1"/>
  <c r="EB163" i="17"/>
  <c r="ED163" i="17" s="1"/>
  <c r="EC163" i="17"/>
  <c r="EE163" i="17" s="1"/>
  <c r="EB115" i="17"/>
  <c r="ED115" i="17" s="1"/>
  <c r="EC115" i="17"/>
  <c r="EE115" i="17" s="1"/>
  <c r="EB91" i="17"/>
  <c r="ED91" i="17" s="1"/>
  <c r="EC91" i="17"/>
  <c r="EE91" i="17" s="1"/>
  <c r="DD330" i="17"/>
  <c r="DE330" i="17"/>
  <c r="DE276" i="17"/>
  <c r="DD276" i="17"/>
  <c r="DE168" i="17"/>
  <c r="DD168" i="17"/>
  <c r="EB501" i="17"/>
  <c r="ED501" i="17" s="1"/>
  <c r="EB465" i="17"/>
  <c r="ED465" i="17" s="1"/>
  <c r="EB45" i="17"/>
  <c r="ED45" i="17" s="1"/>
  <c r="DS498" i="17"/>
  <c r="DR474" i="17"/>
  <c r="DQ474" i="17"/>
  <c r="DT474" i="17"/>
  <c r="DP474" i="17"/>
  <c r="DU474" i="17"/>
  <c r="DS474" i="17"/>
  <c r="DR438" i="17"/>
  <c r="DP438" i="17"/>
  <c r="DU438" i="17"/>
  <c r="DT438" i="17"/>
  <c r="DS438" i="17"/>
  <c r="DQ438" i="17"/>
  <c r="DS402" i="17"/>
  <c r="DR402" i="17"/>
  <c r="DQ402" i="17"/>
  <c r="DP402" i="17"/>
  <c r="DU402" i="17"/>
  <c r="DT402" i="17"/>
  <c r="DT366" i="17"/>
  <c r="DS366" i="17"/>
  <c r="DU366" i="17"/>
  <c r="DR366" i="17"/>
  <c r="DQ366" i="17"/>
  <c r="DP366" i="17"/>
  <c r="DP330" i="17"/>
  <c r="DU330" i="17"/>
  <c r="DT330" i="17"/>
  <c r="DR330" i="17"/>
  <c r="DS330" i="17"/>
  <c r="DQ330" i="17"/>
  <c r="DU323" i="17"/>
  <c r="DP294" i="17"/>
  <c r="DS294" i="17"/>
  <c r="DR294" i="17"/>
  <c r="DQ294" i="17"/>
  <c r="DT294" i="17"/>
  <c r="DT287" i="17"/>
  <c r="DU258" i="17"/>
  <c r="DT258" i="17"/>
  <c r="DP258" i="17"/>
  <c r="DS258" i="17"/>
  <c r="DR258" i="17"/>
  <c r="DU222" i="17"/>
  <c r="DQ222" i="17"/>
  <c r="DP222" i="17"/>
  <c r="DS222" i="17"/>
  <c r="DR222" i="17"/>
  <c r="DQ186" i="17"/>
  <c r="DP186" i="17"/>
  <c r="DU186" i="17"/>
  <c r="DT186" i="17"/>
  <c r="DS186" i="17"/>
  <c r="DR186" i="17"/>
  <c r="DS150" i="17"/>
  <c r="DP150" i="17"/>
  <c r="DU150" i="17"/>
  <c r="DT150" i="17"/>
  <c r="DR150" i="17"/>
  <c r="DQ150" i="17"/>
  <c r="DS114" i="17"/>
  <c r="DR114" i="17"/>
  <c r="DQ114" i="17"/>
  <c r="DP114" i="17"/>
  <c r="DT114" i="17"/>
  <c r="DU114" i="17"/>
  <c r="DU78" i="17"/>
  <c r="DT78" i="17"/>
  <c r="DS78" i="17"/>
  <c r="DQ78" i="17"/>
  <c r="DP78" i="17"/>
  <c r="DR42" i="17"/>
  <c r="DQ42" i="17"/>
  <c r="DP42" i="17"/>
  <c r="DT42" i="17"/>
  <c r="DS42" i="17"/>
  <c r="DR6" i="17"/>
  <c r="DQ6" i="17"/>
  <c r="DP6" i="17"/>
  <c r="DT6" i="17"/>
  <c r="DS6" i="17"/>
  <c r="DD414" i="17"/>
  <c r="DE414" i="17"/>
  <c r="DR309" i="17"/>
  <c r="DU309" i="17"/>
  <c r="DP309" i="17"/>
  <c r="DS309" i="17"/>
  <c r="DQ309" i="17"/>
  <c r="DU243" i="17"/>
  <c r="DS243" i="17"/>
  <c r="DR243" i="17"/>
  <c r="DT243" i="17"/>
  <c r="DP243" i="17"/>
  <c r="EC453" i="17"/>
  <c r="EE453" i="17" s="1"/>
  <c r="EB129" i="17"/>
  <c r="ED129" i="17" s="1"/>
  <c r="DQ446" i="17"/>
  <c r="DT446" i="17"/>
  <c r="DP446" i="17"/>
  <c r="DS446" i="17"/>
  <c r="DR446" i="17"/>
  <c r="DU446" i="17"/>
  <c r="EC486" i="17"/>
  <c r="EE486" i="17" s="1"/>
  <c r="EC372" i="17"/>
  <c r="EE372" i="17" s="1"/>
  <c r="EB300" i="17"/>
  <c r="ED300" i="17" s="1"/>
  <c r="EC300" i="17"/>
  <c r="EE300" i="17" s="1"/>
  <c r="EB246" i="17"/>
  <c r="ED246" i="17" s="1"/>
  <c r="EB222" i="17"/>
  <c r="ED222" i="17" s="1"/>
  <c r="EB198" i="17"/>
  <c r="ED198" i="17" s="1"/>
  <c r="EB126" i="17"/>
  <c r="ED126" i="17" s="1"/>
  <c r="EB84" i="17"/>
  <c r="ED84" i="17" s="1"/>
  <c r="EB6" i="17"/>
  <c r="ED6" i="17" s="1"/>
  <c r="DE480" i="17"/>
  <c r="DD480" i="17"/>
  <c r="DT228" i="17"/>
  <c r="DS416" i="17"/>
  <c r="DR416" i="17"/>
  <c r="DQ416" i="17"/>
  <c r="DP416" i="17"/>
  <c r="DU416" i="17"/>
  <c r="DT416" i="17"/>
  <c r="DS276" i="17"/>
  <c r="DU92" i="17"/>
  <c r="DT92" i="17"/>
  <c r="DQ92" i="17"/>
  <c r="DP92" i="17"/>
  <c r="DS92" i="17"/>
  <c r="DR92" i="17"/>
  <c r="DE500" i="17"/>
  <c r="DD500" i="17"/>
  <c r="DU181" i="17"/>
  <c r="DP181" i="17"/>
  <c r="DT181" i="17"/>
  <c r="DS181" i="17"/>
  <c r="DR181" i="17"/>
  <c r="DQ181" i="17"/>
  <c r="DU48" i="17"/>
  <c r="DU475" i="17"/>
  <c r="DR475" i="17"/>
  <c r="DQ475" i="17"/>
  <c r="DT475" i="17"/>
  <c r="DP475" i="17"/>
  <c r="DS475" i="17"/>
  <c r="EC325" i="17"/>
  <c r="EE325" i="17" s="1"/>
  <c r="EB325" i="17"/>
  <c r="ED325" i="17" s="1"/>
  <c r="DU420" i="17"/>
  <c r="DT420" i="17"/>
  <c r="DS420" i="17"/>
  <c r="DR420" i="17"/>
  <c r="DQ420" i="17"/>
  <c r="DU384" i="17"/>
  <c r="DT384" i="17"/>
  <c r="DS384" i="17"/>
  <c r="DR384" i="17"/>
  <c r="DQ384" i="17"/>
  <c r="DP384" i="17"/>
  <c r="DP168" i="17"/>
  <c r="DT168" i="17"/>
  <c r="DS168" i="17"/>
  <c r="DR168" i="17"/>
  <c r="DQ168" i="17"/>
  <c r="DS132" i="17"/>
  <c r="DR132" i="17"/>
  <c r="DT132" i="17"/>
  <c r="DU132" i="17"/>
  <c r="DQ132" i="17"/>
  <c r="DP132" i="17"/>
  <c r="CA459" i="17"/>
  <c r="CA433" i="17"/>
  <c r="CA208" i="17"/>
  <c r="CA375" i="17"/>
  <c r="CA339" i="17"/>
  <c r="CA303" i="17"/>
  <c r="CA267" i="17"/>
  <c r="CA231" i="17"/>
  <c r="CA195" i="17"/>
  <c r="CA27" i="17"/>
  <c r="CA265" i="17"/>
  <c r="CA186" i="17"/>
  <c r="CA78" i="17"/>
  <c r="EC464" i="17"/>
  <c r="EE464" i="17" s="1"/>
  <c r="EB464" i="17"/>
  <c r="ED464" i="17" s="1"/>
  <c r="EC392" i="17"/>
  <c r="EE392" i="17" s="1"/>
  <c r="EB392" i="17"/>
  <c r="ED392" i="17" s="1"/>
  <c r="EC368" i="17"/>
  <c r="EE368" i="17" s="1"/>
  <c r="EB368" i="17"/>
  <c r="ED368" i="17" s="1"/>
  <c r="EB344" i="17"/>
  <c r="ED344" i="17" s="1"/>
  <c r="EC344" i="17"/>
  <c r="EE344" i="17" s="1"/>
  <c r="EB260" i="17"/>
  <c r="ED260" i="17" s="1"/>
  <c r="EB254" i="17"/>
  <c r="ED254" i="17" s="1"/>
  <c r="EB164" i="17"/>
  <c r="ED164" i="17" s="1"/>
  <c r="EB158" i="17"/>
  <c r="ED158" i="17" s="1"/>
  <c r="EC116" i="17"/>
  <c r="EE116" i="17" s="1"/>
  <c r="EC92" i="17"/>
  <c r="EE92" i="17" s="1"/>
  <c r="EB86" i="17"/>
  <c r="ED86" i="17" s="1"/>
  <c r="DR78" i="17"/>
  <c r="EB68" i="17"/>
  <c r="ED68" i="17" s="1"/>
  <c r="EC14" i="17"/>
  <c r="EE14" i="17" s="1"/>
  <c r="DT63" i="17"/>
  <c r="DR63" i="17"/>
  <c r="DP63" i="17"/>
  <c r="DS63" i="17"/>
  <c r="DQ63" i="17"/>
  <c r="DR27" i="17"/>
  <c r="DQ27" i="17"/>
  <c r="DP27" i="17"/>
  <c r="DS27" i="17"/>
  <c r="DT27" i="17"/>
  <c r="DU133" i="17"/>
  <c r="DS133" i="17"/>
  <c r="DT133" i="17"/>
  <c r="DR133" i="17"/>
  <c r="DQ133" i="17"/>
  <c r="DP133" i="17"/>
  <c r="DU97" i="17"/>
  <c r="DT97" i="17"/>
  <c r="DS97" i="17"/>
  <c r="DR97" i="17"/>
  <c r="DQ97" i="17"/>
  <c r="DP97" i="17"/>
  <c r="DR61" i="17"/>
  <c r="DP61" i="17"/>
  <c r="DQ61" i="17"/>
  <c r="DS61" i="17"/>
  <c r="DT61" i="17"/>
  <c r="DR25" i="17"/>
  <c r="DQ25" i="17"/>
  <c r="DP25" i="17"/>
  <c r="DS25" i="17"/>
  <c r="DT25" i="17"/>
  <c r="DE444" i="17"/>
  <c r="DD444" i="17"/>
  <c r="DU333" i="17"/>
  <c r="DP333" i="17"/>
  <c r="DT333" i="17"/>
  <c r="DS333" i="17"/>
  <c r="DR333" i="17"/>
  <c r="DQ333" i="17"/>
  <c r="DU249" i="17"/>
  <c r="DP249" i="17"/>
  <c r="DR249" i="17"/>
  <c r="DT249" i="17"/>
  <c r="DS249" i="17"/>
  <c r="DE108" i="17"/>
  <c r="DD108" i="17"/>
  <c r="EC279" i="17"/>
  <c r="EE279" i="17" s="1"/>
  <c r="EB279" i="17"/>
  <c r="ED279" i="17" s="1"/>
  <c r="DU38" i="17"/>
  <c r="DT332" i="17"/>
  <c r="DQ332" i="17"/>
  <c r="DR332" i="17"/>
  <c r="DU332" i="17"/>
  <c r="DS332" i="17"/>
  <c r="DT152" i="17"/>
  <c r="DR152" i="17"/>
  <c r="DQ152" i="17"/>
  <c r="DU152" i="17"/>
  <c r="DP152" i="17"/>
  <c r="EB451" i="17"/>
  <c r="ED451" i="17" s="1"/>
  <c r="EC451" i="17"/>
  <c r="EE451" i="17" s="1"/>
  <c r="EC427" i="17"/>
  <c r="EE427" i="17" s="1"/>
  <c r="EB427" i="17"/>
  <c r="ED427" i="17" s="1"/>
  <c r="EC289" i="17"/>
  <c r="EE289" i="17" s="1"/>
  <c r="EB289" i="17"/>
  <c r="ED289" i="17" s="1"/>
  <c r="EC259" i="17"/>
  <c r="EE259" i="17" s="1"/>
  <c r="EB259" i="17"/>
  <c r="ED259" i="17" s="1"/>
  <c r="EC187" i="17"/>
  <c r="EE187" i="17" s="1"/>
  <c r="EB187" i="17"/>
  <c r="ED187" i="17" s="1"/>
  <c r="EC67" i="17"/>
  <c r="EE67" i="17" s="1"/>
  <c r="EB67" i="17"/>
  <c r="ED67" i="17" s="1"/>
  <c r="DE312" i="17"/>
  <c r="DD312" i="17"/>
  <c r="EC501" i="17"/>
  <c r="EE501" i="17" s="1"/>
  <c r="EB423" i="17"/>
  <c r="ED423" i="17" s="1"/>
  <c r="EC69" i="17"/>
  <c r="EE69" i="17" s="1"/>
  <c r="EC45" i="17"/>
  <c r="EE45" i="17" s="1"/>
  <c r="DU122" i="17"/>
  <c r="DT122" i="17"/>
  <c r="DS122" i="17"/>
  <c r="DR122" i="17"/>
  <c r="DQ122" i="17"/>
  <c r="DP122" i="17"/>
  <c r="DT498" i="17"/>
  <c r="DE489" i="17"/>
  <c r="DD489" i="17"/>
  <c r="DE240" i="17"/>
  <c r="DD240" i="17"/>
  <c r="EB135" i="17"/>
  <c r="ED135" i="17" s="1"/>
  <c r="EB480" i="17"/>
  <c r="ED480" i="17" s="1"/>
  <c r="EB366" i="17"/>
  <c r="ED366" i="17" s="1"/>
  <c r="EC252" i="17"/>
  <c r="EE252" i="17" s="1"/>
  <c r="EB252" i="17"/>
  <c r="ED252" i="17" s="1"/>
  <c r="EB156" i="17"/>
  <c r="ED156" i="17" s="1"/>
  <c r="EC150" i="17"/>
  <c r="EE150" i="17" s="1"/>
  <c r="EC126" i="17"/>
  <c r="EE126" i="17" s="1"/>
  <c r="EB102" i="17"/>
  <c r="ED102" i="17" s="1"/>
  <c r="DU41" i="17"/>
  <c r="EB36" i="17"/>
  <c r="ED36" i="17" s="1"/>
  <c r="EC30" i="17"/>
  <c r="EE30" i="17" s="1"/>
  <c r="DU17" i="17"/>
  <c r="EC12" i="17"/>
  <c r="EE12" i="17" s="1"/>
  <c r="DU433" i="17"/>
  <c r="DT433" i="17"/>
  <c r="DS433" i="17"/>
  <c r="DR433" i="17"/>
  <c r="DQ433" i="17"/>
  <c r="DP433" i="17"/>
  <c r="DU311" i="17"/>
  <c r="EC61" i="17"/>
  <c r="EE61" i="17" s="1"/>
  <c r="EB61" i="17"/>
  <c r="ED61" i="17" s="1"/>
  <c r="DU450" i="17"/>
  <c r="DR450" i="17"/>
  <c r="DQ450" i="17"/>
  <c r="DT450" i="17"/>
  <c r="DS450" i="17"/>
  <c r="DP450" i="17"/>
  <c r="DS378" i="17"/>
  <c r="DQ378" i="17"/>
  <c r="DP378" i="17"/>
  <c r="DR378" i="17"/>
  <c r="DU378" i="17"/>
  <c r="DU234" i="17"/>
  <c r="DT234" i="17"/>
  <c r="DP234" i="17"/>
  <c r="DS234" i="17"/>
  <c r="DR234" i="17"/>
  <c r="EB14" i="17"/>
  <c r="ED14" i="17" s="1"/>
  <c r="DE372" i="17"/>
  <c r="DD372" i="17"/>
  <c r="EC171" i="17"/>
  <c r="EE171" i="17" s="1"/>
  <c r="DD162" i="17"/>
  <c r="DE162" i="17"/>
  <c r="EC356" i="17"/>
  <c r="EE356" i="17" s="1"/>
  <c r="EB356" i="17"/>
  <c r="ED356" i="17" s="1"/>
  <c r="DU306" i="17"/>
  <c r="DR417" i="17"/>
  <c r="DP417" i="17"/>
  <c r="DU417" i="17"/>
  <c r="DT417" i="17"/>
  <c r="DS417" i="17"/>
  <c r="DQ417" i="17"/>
  <c r="DT348" i="17"/>
  <c r="DS348" i="17"/>
  <c r="DR348" i="17"/>
  <c r="DQ348" i="17"/>
  <c r="DP348" i="17"/>
  <c r="CA302" i="17"/>
  <c r="EC482" i="17"/>
  <c r="EE482" i="17" s="1"/>
  <c r="EB482" i="17"/>
  <c r="ED482" i="17" s="1"/>
  <c r="EC440" i="17"/>
  <c r="EE440" i="17" s="1"/>
  <c r="EB440" i="17"/>
  <c r="ED440" i="17" s="1"/>
  <c r="EB416" i="17"/>
  <c r="ED416" i="17" s="1"/>
  <c r="EC416" i="17"/>
  <c r="EE416" i="17" s="1"/>
  <c r="EC278" i="17"/>
  <c r="EE278" i="17" s="1"/>
  <c r="EB272" i="17"/>
  <c r="ED272" i="17" s="1"/>
  <c r="EC236" i="17"/>
  <c r="EE236" i="17" s="1"/>
  <c r="EC230" i="17"/>
  <c r="EE230" i="17" s="1"/>
  <c r="EC212" i="17"/>
  <c r="EE212" i="17" s="1"/>
  <c r="EC206" i="17"/>
  <c r="EE206" i="17" s="1"/>
  <c r="EC188" i="17"/>
  <c r="EE188" i="17" s="1"/>
  <c r="EC164" i="17"/>
  <c r="EE164" i="17" s="1"/>
  <c r="EC86" i="17"/>
  <c r="EE86" i="17" s="1"/>
  <c r="EB62" i="17"/>
  <c r="ED62" i="17" s="1"/>
  <c r="DU49" i="17"/>
  <c r="DU465" i="17"/>
  <c r="DP465" i="17"/>
  <c r="DS465" i="17"/>
  <c r="DR465" i="17"/>
  <c r="DQ465" i="17"/>
  <c r="DT465" i="17"/>
  <c r="DR285" i="17"/>
  <c r="DS285" i="17"/>
  <c r="DU285" i="17"/>
  <c r="DP285" i="17"/>
  <c r="DQ285" i="17"/>
  <c r="DU110" i="17"/>
  <c r="DT110" i="17"/>
  <c r="DQ110" i="17"/>
  <c r="DP110" i="17"/>
  <c r="DS110" i="17"/>
  <c r="DR110" i="17"/>
  <c r="DR62" i="17"/>
  <c r="DQ62" i="17"/>
  <c r="DP62" i="17"/>
  <c r="DS62" i="17"/>
  <c r="DT62" i="17"/>
  <c r="DU493" i="17"/>
  <c r="DQ493" i="17"/>
  <c r="DT493" i="17"/>
  <c r="DP493" i="17"/>
  <c r="DS493" i="17"/>
  <c r="DR493" i="17"/>
  <c r="DU463" i="17"/>
  <c r="DR463" i="17"/>
  <c r="DQ463" i="17"/>
  <c r="DT463" i="17"/>
  <c r="DP463" i="17"/>
  <c r="DS463" i="17"/>
  <c r="DU427" i="17"/>
  <c r="DS427" i="17"/>
  <c r="DT427" i="17"/>
  <c r="DR427" i="17"/>
  <c r="DQ427" i="17"/>
  <c r="DP427" i="17"/>
  <c r="DS391" i="17"/>
  <c r="DR391" i="17"/>
  <c r="DP391" i="17"/>
  <c r="DU391" i="17"/>
  <c r="DQ391" i="17"/>
  <c r="DT391" i="17"/>
  <c r="DS355" i="17"/>
  <c r="DT355" i="17"/>
  <c r="DR355" i="17"/>
  <c r="DQ355" i="17"/>
  <c r="DP355" i="17"/>
  <c r="DU355" i="17"/>
  <c r="DS319" i="17"/>
  <c r="DQ319" i="17"/>
  <c r="DU319" i="17"/>
  <c r="DR319" i="17"/>
  <c r="DT319" i="17"/>
  <c r="DU305" i="17"/>
  <c r="DU283" i="17"/>
  <c r="DS283" i="17"/>
  <c r="DT283" i="17"/>
  <c r="DQ283" i="17"/>
  <c r="DR283" i="17"/>
  <c r="DU247" i="17"/>
  <c r="DQ247" i="17"/>
  <c r="DP247" i="17"/>
  <c r="DR247" i="17"/>
  <c r="DT247" i="17"/>
  <c r="DS247" i="17"/>
  <c r="DP211" i="17"/>
  <c r="DU211" i="17"/>
  <c r="DR211" i="17"/>
  <c r="DT211" i="17"/>
  <c r="DS211" i="17"/>
  <c r="DQ211" i="17"/>
  <c r="DU175" i="17"/>
  <c r="DT175" i="17"/>
  <c r="DS175" i="17"/>
  <c r="DR175" i="17"/>
  <c r="DQ175" i="17"/>
  <c r="DP175" i="17"/>
  <c r="DU161" i="17"/>
  <c r="DD438" i="17"/>
  <c r="DE438" i="17"/>
  <c r="DP165" i="17"/>
  <c r="DU165" i="17"/>
  <c r="DT165" i="17"/>
  <c r="DS165" i="17"/>
  <c r="DR165" i="17"/>
  <c r="DQ165" i="17"/>
  <c r="EC211" i="17"/>
  <c r="EE211" i="17" s="1"/>
  <c r="EB211" i="17"/>
  <c r="ED211" i="17" s="1"/>
  <c r="DU54" i="17"/>
  <c r="DU30" i="17"/>
  <c r="DU6" i="17"/>
  <c r="DU159" i="17"/>
  <c r="DP159" i="17"/>
  <c r="DT159" i="17"/>
  <c r="DS159" i="17"/>
  <c r="DR159" i="17"/>
  <c r="DQ159" i="17"/>
  <c r="DD90" i="17"/>
  <c r="DE90" i="17"/>
  <c r="DQ498" i="17"/>
  <c r="DU480" i="17"/>
  <c r="DP480" i="17"/>
  <c r="DS480" i="17"/>
  <c r="DR480" i="17"/>
  <c r="DT480" i="17"/>
  <c r="DQ480" i="17"/>
  <c r="DU444" i="17"/>
  <c r="DQ444" i="17"/>
  <c r="DT444" i="17"/>
  <c r="DS444" i="17"/>
  <c r="DR444" i="17"/>
  <c r="DP444" i="17"/>
  <c r="DS408" i="17"/>
  <c r="DR408" i="17"/>
  <c r="DQ408" i="17"/>
  <c r="DP408" i="17"/>
  <c r="DU408" i="17"/>
  <c r="DT408" i="17"/>
  <c r="DS372" i="17"/>
  <c r="DR372" i="17"/>
  <c r="DQ372" i="17"/>
  <c r="DP372" i="17"/>
  <c r="DT372" i="17"/>
  <c r="DU372" i="17"/>
  <c r="DS336" i="17"/>
  <c r="DR336" i="17"/>
  <c r="DP336" i="17"/>
  <c r="DQ336" i="17"/>
  <c r="DT336" i="17"/>
  <c r="DP322" i="17"/>
  <c r="DQ300" i="17"/>
  <c r="DR300" i="17"/>
  <c r="DT300" i="17"/>
  <c r="DU300" i="17"/>
  <c r="DS300" i="17"/>
  <c r="DR264" i="17"/>
  <c r="DQ264" i="17"/>
  <c r="DS264" i="17"/>
  <c r="DP264" i="17"/>
  <c r="DT264" i="17"/>
  <c r="DU228" i="17"/>
  <c r="DS228" i="17"/>
  <c r="DR228" i="17"/>
  <c r="DP228" i="17"/>
  <c r="DQ228" i="17"/>
  <c r="DP192" i="17"/>
  <c r="DT192" i="17"/>
  <c r="DS192" i="17"/>
  <c r="DR192" i="17"/>
  <c r="DQ192" i="17"/>
  <c r="DP156" i="17"/>
  <c r="DT156" i="17"/>
  <c r="DR156" i="17"/>
  <c r="DU156" i="17"/>
  <c r="DQ156" i="17"/>
  <c r="DS120" i="17"/>
  <c r="DR120" i="17"/>
  <c r="DT120" i="17"/>
  <c r="DU120" i="17"/>
  <c r="DQ120" i="17"/>
  <c r="DP120" i="17"/>
  <c r="DS84" i="17"/>
  <c r="DR84" i="17"/>
  <c r="DT84" i="17"/>
  <c r="DU84" i="17"/>
  <c r="DQ84" i="17"/>
  <c r="DP84" i="17"/>
  <c r="DR48" i="17"/>
  <c r="DQ48" i="17"/>
  <c r="DP48" i="17"/>
  <c r="DS48" i="17"/>
  <c r="DT48" i="17"/>
  <c r="DR12" i="17"/>
  <c r="DQ12" i="17"/>
  <c r="DP12" i="17"/>
  <c r="DS12" i="17"/>
  <c r="DT12" i="17"/>
  <c r="DP331" i="17"/>
  <c r="DE228" i="17"/>
  <c r="DD228" i="17"/>
  <c r="EB147" i="17"/>
  <c r="ED147" i="17" s="1"/>
  <c r="DU488" i="17"/>
  <c r="DR488" i="17"/>
  <c r="DQ488" i="17"/>
  <c r="DT488" i="17"/>
  <c r="DS488" i="17"/>
  <c r="DP488" i="17"/>
  <c r="DS144" i="17"/>
  <c r="DE476" i="17"/>
  <c r="DD476" i="17"/>
  <c r="EC462" i="17"/>
  <c r="EE462" i="17" s="1"/>
  <c r="EB456" i="17"/>
  <c r="ED456" i="17" s="1"/>
  <c r="EC438" i="17"/>
  <c r="EE438" i="17" s="1"/>
  <c r="EB432" i="17"/>
  <c r="ED432" i="17" s="1"/>
  <c r="EC414" i="17"/>
  <c r="EE414" i="17" s="1"/>
  <c r="EB408" i="17"/>
  <c r="ED408" i="17" s="1"/>
  <c r="EC390" i="17"/>
  <c r="EE390" i="17" s="1"/>
  <c r="EB384" i="17"/>
  <c r="ED384" i="17" s="1"/>
  <c r="EB360" i="17"/>
  <c r="ED360" i="17" s="1"/>
  <c r="EC336" i="17"/>
  <c r="EE336" i="17" s="1"/>
  <c r="EC312" i="17"/>
  <c r="EE312" i="17" s="1"/>
  <c r="EB312" i="17"/>
  <c r="ED312" i="17" s="1"/>
  <c r="EC288" i="17"/>
  <c r="EE288" i="17" s="1"/>
  <c r="EB288" i="17"/>
  <c r="ED288" i="17" s="1"/>
  <c r="DR297" i="17"/>
  <c r="DS297" i="17"/>
  <c r="DT297" i="17"/>
  <c r="DQ297" i="17"/>
  <c r="DU297" i="17"/>
  <c r="DP297" i="17"/>
  <c r="EB417" i="17"/>
  <c r="ED417" i="17" s="1"/>
  <c r="EB291" i="17"/>
  <c r="ED291" i="17" s="1"/>
  <c r="EC291" i="17"/>
  <c r="EE291" i="17" s="1"/>
  <c r="DU154" i="17"/>
  <c r="DD498" i="17"/>
  <c r="DE498" i="17"/>
  <c r="DT198" i="17"/>
  <c r="DQ198" i="17"/>
  <c r="DS198" i="17"/>
  <c r="DP198" i="17"/>
  <c r="DU198" i="17"/>
  <c r="DR198" i="17"/>
  <c r="EC62" i="17"/>
  <c r="EE62" i="17" s="1"/>
  <c r="EB231" i="17"/>
  <c r="ED231" i="17" s="1"/>
  <c r="DU486" i="17"/>
  <c r="DR486" i="17"/>
  <c r="DQ486" i="17"/>
  <c r="DT486" i="17"/>
  <c r="DS486" i="17"/>
  <c r="DP486" i="17"/>
  <c r="EC332" i="17"/>
  <c r="EE332" i="17" s="1"/>
  <c r="EB332" i="17"/>
  <c r="ED332" i="17" s="1"/>
  <c r="DR367" i="17"/>
  <c r="DT367" i="17"/>
  <c r="DQ367" i="17"/>
  <c r="DS367" i="17"/>
  <c r="DP367" i="17"/>
  <c r="DU367" i="17"/>
  <c r="EC331" i="17"/>
  <c r="EE331" i="17" s="1"/>
  <c r="EB331" i="17"/>
  <c r="ED331" i="17" s="1"/>
  <c r="EC237" i="17"/>
  <c r="EE237" i="17" s="1"/>
  <c r="DU240" i="17"/>
  <c r="DS240" i="17"/>
  <c r="DR240" i="17"/>
  <c r="DT240" i="17"/>
  <c r="DP240" i="17"/>
  <c r="CA447" i="17"/>
  <c r="CA34" i="17"/>
  <c r="EC410" i="17"/>
  <c r="EE410" i="17" s="1"/>
  <c r="EB410" i="17"/>
  <c r="ED410" i="17" s="1"/>
  <c r="EC386" i="17"/>
  <c r="EE386" i="17" s="1"/>
  <c r="EB386" i="17"/>
  <c r="ED386" i="17" s="1"/>
  <c r="EC362" i="17"/>
  <c r="EE362" i="17" s="1"/>
  <c r="EB362" i="17"/>
  <c r="ED362" i="17" s="1"/>
  <c r="EC296" i="17"/>
  <c r="EE296" i="17" s="1"/>
  <c r="EB296" i="17"/>
  <c r="ED296" i="17" s="1"/>
  <c r="EC254" i="17"/>
  <c r="EE254" i="17" s="1"/>
  <c r="DT221" i="17"/>
  <c r="EC158" i="17"/>
  <c r="EE158" i="17" s="1"/>
  <c r="EB104" i="17"/>
  <c r="ED104" i="17" s="1"/>
  <c r="EF104" i="17" s="1"/>
  <c r="EC38" i="17"/>
  <c r="EE38" i="17" s="1"/>
  <c r="EB32" i="17"/>
  <c r="ED32" i="17" s="1"/>
  <c r="EB8" i="17"/>
  <c r="ED8" i="17" s="1"/>
  <c r="DQ405" i="17"/>
  <c r="DP405" i="17"/>
  <c r="DT405" i="17"/>
  <c r="DS405" i="17"/>
  <c r="DR405" i="17"/>
  <c r="DU405" i="17"/>
  <c r="DD306" i="17"/>
  <c r="DE306" i="17"/>
  <c r="DR57" i="17"/>
  <c r="DQ57" i="17"/>
  <c r="DP57" i="17"/>
  <c r="DT57" i="17"/>
  <c r="DS57" i="17"/>
  <c r="DP312" i="17"/>
  <c r="DU139" i="17"/>
  <c r="DS139" i="17"/>
  <c r="DP139" i="17"/>
  <c r="DT139" i="17"/>
  <c r="DR139" i="17"/>
  <c r="DQ139" i="17"/>
  <c r="DU103" i="17"/>
  <c r="DS103" i="17"/>
  <c r="DR103" i="17"/>
  <c r="DQ103" i="17"/>
  <c r="DP103" i="17"/>
  <c r="DT103" i="17"/>
  <c r="DU67" i="17"/>
  <c r="DR67" i="17"/>
  <c r="DS67" i="17"/>
  <c r="DQ67" i="17"/>
  <c r="DP67" i="17"/>
  <c r="DR31" i="17"/>
  <c r="DQ31" i="17"/>
  <c r="DP31" i="17"/>
  <c r="DT31" i="17"/>
  <c r="DS31" i="17"/>
  <c r="EB207" i="17"/>
  <c r="ED207" i="17" s="1"/>
  <c r="EC153" i="17"/>
  <c r="EE153" i="17" s="1"/>
  <c r="DT176" i="17"/>
  <c r="DS176" i="17"/>
  <c r="DU176" i="17"/>
  <c r="DR176" i="17"/>
  <c r="DQ176" i="17"/>
  <c r="DP176" i="17"/>
  <c r="DU68" i="17"/>
  <c r="DS68" i="17"/>
  <c r="DQ68" i="17"/>
  <c r="DP68" i="17"/>
  <c r="DR68" i="17"/>
  <c r="DT68" i="17"/>
  <c r="EC469" i="17"/>
  <c r="EE469" i="17" s="1"/>
  <c r="EB469" i="17"/>
  <c r="ED469" i="17" s="1"/>
  <c r="EC445" i="17"/>
  <c r="EE445" i="17" s="1"/>
  <c r="EB445" i="17"/>
  <c r="ED445" i="17" s="1"/>
  <c r="EC421" i="17"/>
  <c r="EE421" i="17" s="1"/>
  <c r="EB421" i="17"/>
  <c r="ED421" i="17" s="1"/>
  <c r="EB379" i="17"/>
  <c r="ED379" i="17" s="1"/>
  <c r="EC379" i="17"/>
  <c r="EE379" i="17" s="1"/>
  <c r="EC355" i="17"/>
  <c r="EE355" i="17" s="1"/>
  <c r="EB355" i="17"/>
  <c r="ED355" i="17" s="1"/>
  <c r="EC349" i="17"/>
  <c r="EE349" i="17" s="1"/>
  <c r="EB349" i="17"/>
  <c r="ED349" i="17" s="1"/>
  <c r="EC301" i="17"/>
  <c r="EE301" i="17" s="1"/>
  <c r="EB301" i="17"/>
  <c r="ED301" i="17" s="1"/>
  <c r="EC283" i="17"/>
  <c r="EE283" i="17" s="1"/>
  <c r="EB283" i="17"/>
  <c r="ED283" i="17" s="1"/>
  <c r="EC277" i="17"/>
  <c r="EE277" i="17" s="1"/>
  <c r="EB277" i="17"/>
  <c r="ED277" i="17" s="1"/>
  <c r="DT226" i="17"/>
  <c r="EB181" i="17"/>
  <c r="ED181" i="17" s="1"/>
  <c r="EC181" i="17"/>
  <c r="EE181" i="17" s="1"/>
  <c r="EB157" i="17"/>
  <c r="ED157" i="17" s="1"/>
  <c r="EC157" i="17"/>
  <c r="EE157" i="17" s="1"/>
  <c r="DR82" i="17"/>
  <c r="EC43" i="17"/>
  <c r="EE43" i="17" s="1"/>
  <c r="EB43" i="17"/>
  <c r="ED43" i="17" s="1"/>
  <c r="EC37" i="17"/>
  <c r="EE37" i="17" s="1"/>
  <c r="EB37" i="17"/>
  <c r="ED37" i="17" s="1"/>
  <c r="EC19" i="17"/>
  <c r="EE19" i="17" s="1"/>
  <c r="EB19" i="17"/>
  <c r="ED19" i="17" s="1"/>
  <c r="EC13" i="17"/>
  <c r="EE13" i="17" s="1"/>
  <c r="EB13" i="17"/>
  <c r="ED13" i="17" s="1"/>
  <c r="EC465" i="17"/>
  <c r="EE465" i="17" s="1"/>
  <c r="EC423" i="17"/>
  <c r="EE423" i="17" s="1"/>
  <c r="EC231" i="17"/>
  <c r="EE231" i="17" s="1"/>
  <c r="EB69" i="17"/>
  <c r="ED69" i="17" s="1"/>
  <c r="DU116" i="17"/>
  <c r="DT116" i="17"/>
  <c r="DS116" i="17"/>
  <c r="DR116" i="17"/>
  <c r="DQ116" i="17"/>
  <c r="DP116" i="17"/>
  <c r="DE288" i="17"/>
  <c r="DD288" i="17"/>
  <c r="EC135" i="17"/>
  <c r="EE135" i="17" s="1"/>
  <c r="EB93" i="17"/>
  <c r="ED93" i="17" s="1"/>
  <c r="EC87" i="17"/>
  <c r="EE87" i="17" s="1"/>
  <c r="EC480" i="17"/>
  <c r="EE480" i="17" s="1"/>
  <c r="EC342" i="17"/>
  <c r="EE342" i="17" s="1"/>
  <c r="EC318" i="17"/>
  <c r="EE318" i="17" s="1"/>
  <c r="EB318" i="17"/>
  <c r="ED318" i="17" s="1"/>
  <c r="EC216" i="17"/>
  <c r="EE216" i="17" s="1"/>
  <c r="EB192" i="17"/>
  <c r="ED192" i="17" s="1"/>
  <c r="EB96" i="17"/>
  <c r="ED96" i="17" s="1"/>
  <c r="EC78" i="17"/>
  <c r="EE78" i="17" s="1"/>
  <c r="DT373" i="17"/>
  <c r="DE12" i="17"/>
  <c r="DD12" i="17"/>
  <c r="EB477" i="17"/>
  <c r="ED477" i="17" s="1"/>
  <c r="DU497" i="17"/>
  <c r="DR497" i="17"/>
  <c r="DQ497" i="17"/>
  <c r="DT497" i="17"/>
  <c r="DP497" i="17"/>
  <c r="DS497" i="17"/>
  <c r="EC419" i="17"/>
  <c r="EE419" i="17" s="1"/>
  <c r="EB419" i="17"/>
  <c r="ED419" i="17" s="1"/>
  <c r="EC395" i="17"/>
  <c r="EE395" i="17" s="1"/>
  <c r="EB395" i="17"/>
  <c r="ED395" i="17" s="1"/>
  <c r="EC371" i="17"/>
  <c r="EE371" i="17" s="1"/>
  <c r="EB371" i="17"/>
  <c r="ED371" i="17" s="1"/>
  <c r="EC365" i="17"/>
  <c r="EE365" i="17" s="1"/>
  <c r="EB365" i="17"/>
  <c r="ED365" i="17" s="1"/>
  <c r="EC341" i="17"/>
  <c r="EE341" i="17" s="1"/>
  <c r="EB341" i="17"/>
  <c r="ED341" i="17" s="1"/>
  <c r="EC317" i="17"/>
  <c r="EE317" i="17" s="1"/>
  <c r="EB317" i="17"/>
  <c r="ED317" i="17" s="1"/>
  <c r="EC293" i="17"/>
  <c r="EE293" i="17" s="1"/>
  <c r="EB293" i="17"/>
  <c r="ED293" i="17" s="1"/>
  <c r="EC269" i="17"/>
  <c r="EE269" i="17" s="1"/>
  <c r="EB245" i="17"/>
  <c r="ED245" i="17" s="1"/>
  <c r="EC221" i="17"/>
  <c r="EE221" i="17" s="1"/>
  <c r="EC197" i="17"/>
  <c r="EE197" i="17" s="1"/>
  <c r="EB173" i="17"/>
  <c r="ED173" i="17" s="1"/>
  <c r="EC149" i="17"/>
  <c r="EE149" i="17" s="1"/>
  <c r="EC125" i="17"/>
  <c r="EE125" i="17" s="1"/>
  <c r="EB83" i="17"/>
  <c r="ED83" i="17" s="1"/>
  <c r="DE487" i="17"/>
  <c r="DD487" i="17"/>
  <c r="DE463" i="17"/>
  <c r="DD463" i="17"/>
  <c r="DE439" i="17"/>
  <c r="DD439" i="17"/>
  <c r="DE415" i="17"/>
  <c r="DD415" i="17"/>
  <c r="DE391" i="17"/>
  <c r="DD391" i="17"/>
  <c r="DE367" i="17"/>
  <c r="DD367" i="17"/>
  <c r="DE343" i="17"/>
  <c r="DD343" i="17"/>
  <c r="DE319" i="17"/>
  <c r="DD319" i="17"/>
  <c r="DE295" i="17"/>
  <c r="DD295" i="17"/>
  <c r="DE271" i="17"/>
  <c r="DD271" i="17"/>
  <c r="DE247" i="17"/>
  <c r="DD247" i="17"/>
  <c r="DE223" i="17"/>
  <c r="DD223" i="17"/>
  <c r="DE199" i="17"/>
  <c r="DD199" i="17"/>
  <c r="DE175" i="17"/>
  <c r="DD175" i="17"/>
  <c r="DE151" i="17"/>
  <c r="DD151" i="17"/>
  <c r="DE127" i="17"/>
  <c r="DD127" i="17"/>
  <c r="DE103" i="17"/>
  <c r="DD103" i="17"/>
  <c r="DE79" i="17"/>
  <c r="DD79" i="17"/>
  <c r="DE55" i="17"/>
  <c r="DD55" i="17"/>
  <c r="DE31" i="17"/>
  <c r="DD31" i="17"/>
  <c r="DE7" i="17"/>
  <c r="DD7" i="17"/>
  <c r="EC346" i="17"/>
  <c r="EE346" i="17" s="1"/>
  <c r="EB346" i="17"/>
  <c r="ED346" i="17" s="1"/>
  <c r="EC184" i="17"/>
  <c r="EE184" i="17" s="1"/>
  <c r="EB184" i="17"/>
  <c r="ED184" i="17" s="1"/>
  <c r="DU459" i="17"/>
  <c r="DQ459" i="17"/>
  <c r="DT459" i="17"/>
  <c r="DP459" i="17"/>
  <c r="DS459" i="17"/>
  <c r="DR459" i="17"/>
  <c r="DE300" i="17"/>
  <c r="DD300" i="17"/>
  <c r="DU348" i="17"/>
  <c r="DD342" i="17"/>
  <c r="DE342" i="17"/>
  <c r="DQ258" i="17"/>
  <c r="EC467" i="17"/>
  <c r="EE467" i="17" s="1"/>
  <c r="EB467" i="17"/>
  <c r="ED467" i="17" s="1"/>
  <c r="EC443" i="17"/>
  <c r="EE443" i="17" s="1"/>
  <c r="EB443" i="17"/>
  <c r="ED443" i="17" s="1"/>
  <c r="EB197" i="17"/>
  <c r="ED197" i="17" s="1"/>
  <c r="EC101" i="17"/>
  <c r="EE101" i="17" s="1"/>
  <c r="EB53" i="17"/>
  <c r="ED53" i="17" s="1"/>
  <c r="EC11" i="17"/>
  <c r="EE11" i="17" s="1"/>
  <c r="DS399" i="17"/>
  <c r="DR399" i="17"/>
  <c r="DP399" i="17"/>
  <c r="DU399" i="17"/>
  <c r="DQ399" i="17"/>
  <c r="DT399" i="17"/>
  <c r="EC9" i="17"/>
  <c r="EE9" i="17" s="1"/>
  <c r="EC246" i="17"/>
  <c r="EE246" i="17" s="1"/>
  <c r="EB240" i="17"/>
  <c r="ED240" i="17" s="1"/>
  <c r="DQ237" i="17"/>
  <c r="EC222" i="17"/>
  <c r="EE222" i="17" s="1"/>
  <c r="EC198" i="17"/>
  <c r="EE198" i="17" s="1"/>
  <c r="EC174" i="17"/>
  <c r="EE174" i="17" s="1"/>
  <c r="EB168" i="17"/>
  <c r="ED168" i="17" s="1"/>
  <c r="EB120" i="17"/>
  <c r="ED120" i="17" s="1"/>
  <c r="DU477" i="17"/>
  <c r="DP477" i="17"/>
  <c r="DS477" i="17"/>
  <c r="DR477" i="17"/>
  <c r="DQ477" i="17"/>
  <c r="DT477" i="17"/>
  <c r="DP327" i="17"/>
  <c r="DQ327" i="17"/>
  <c r="DR327" i="17"/>
  <c r="DU327" i="17"/>
  <c r="DS327" i="17"/>
  <c r="DT327" i="17"/>
  <c r="DQ279" i="17"/>
  <c r="DT279" i="17"/>
  <c r="DR279" i="17"/>
  <c r="DP279" i="17"/>
  <c r="DS279" i="17"/>
  <c r="DR177" i="17"/>
  <c r="DQ177" i="17"/>
  <c r="DP177" i="17"/>
  <c r="DU177" i="17"/>
  <c r="DT177" i="17"/>
  <c r="DS177" i="17"/>
  <c r="EB459" i="17"/>
  <c r="ED459" i="17" s="1"/>
  <c r="EB357" i="17"/>
  <c r="ED357" i="17" s="1"/>
  <c r="DR38" i="17"/>
  <c r="DQ38" i="17"/>
  <c r="DP38" i="17"/>
  <c r="DS38" i="17"/>
  <c r="DT38" i="17"/>
  <c r="DU479" i="17"/>
  <c r="DP479" i="17"/>
  <c r="DS479" i="17"/>
  <c r="DR479" i="17"/>
  <c r="DT479" i="17"/>
  <c r="DQ479" i="17"/>
  <c r="DU443" i="17"/>
  <c r="DT443" i="17"/>
  <c r="DS443" i="17"/>
  <c r="DR443" i="17"/>
  <c r="DQ443" i="17"/>
  <c r="DP443" i="17"/>
  <c r="DS407" i="17"/>
  <c r="DR407" i="17"/>
  <c r="DP407" i="17"/>
  <c r="DU407" i="17"/>
  <c r="DQ407" i="17"/>
  <c r="DT407" i="17"/>
  <c r="DT371" i="17"/>
  <c r="DS371" i="17"/>
  <c r="DQ371" i="17"/>
  <c r="DP371" i="17"/>
  <c r="DR371" i="17"/>
  <c r="DU371" i="17"/>
  <c r="DU335" i="17"/>
  <c r="DT335" i="17"/>
  <c r="DQ335" i="17"/>
  <c r="DP335" i="17"/>
  <c r="DR335" i="17"/>
  <c r="DS335" i="17"/>
  <c r="DU328" i="17"/>
  <c r="DP321" i="17"/>
  <c r="DP299" i="17"/>
  <c r="DR299" i="17"/>
  <c r="DS299" i="17"/>
  <c r="DQ299" i="17"/>
  <c r="DT292" i="17"/>
  <c r="DU263" i="17"/>
  <c r="DS263" i="17"/>
  <c r="DR263" i="17"/>
  <c r="DQ263" i="17"/>
  <c r="DP263" i="17"/>
  <c r="DT263" i="17"/>
  <c r="DU227" i="17"/>
  <c r="DQ227" i="17"/>
  <c r="DP227" i="17"/>
  <c r="DS227" i="17"/>
  <c r="DR227" i="17"/>
  <c r="DT191" i="17"/>
  <c r="DS191" i="17"/>
  <c r="DR191" i="17"/>
  <c r="DQ191" i="17"/>
  <c r="DP191" i="17"/>
  <c r="DU191" i="17"/>
  <c r="DP155" i="17"/>
  <c r="DU155" i="17"/>
  <c r="DS155" i="17"/>
  <c r="DT155" i="17"/>
  <c r="DR155" i="17"/>
  <c r="DQ155" i="17"/>
  <c r="DU119" i="17"/>
  <c r="DT119" i="17"/>
  <c r="DQ119" i="17"/>
  <c r="DP119" i="17"/>
  <c r="DS119" i="17"/>
  <c r="DR119" i="17"/>
  <c r="DU83" i="17"/>
  <c r="DS83" i="17"/>
  <c r="DQ83" i="17"/>
  <c r="DP83" i="17"/>
  <c r="DT83" i="17"/>
  <c r="DR47" i="17"/>
  <c r="DQ47" i="17"/>
  <c r="DP47" i="17"/>
  <c r="DS47" i="17"/>
  <c r="DT47" i="17"/>
  <c r="DR11" i="17"/>
  <c r="DQ11" i="17"/>
  <c r="DP11" i="17"/>
  <c r="DS11" i="17"/>
  <c r="DT11" i="17"/>
  <c r="DU423" i="17"/>
  <c r="DS423" i="17"/>
  <c r="DT423" i="17"/>
  <c r="DR423" i="17"/>
  <c r="DQ423" i="17"/>
  <c r="DP423" i="17"/>
  <c r="DU336" i="17"/>
  <c r="EC245" i="17"/>
  <c r="EE245" i="17" s="1"/>
  <c r="EB221" i="17"/>
  <c r="ED221" i="17" s="1"/>
  <c r="EC173" i="17"/>
  <c r="EE173" i="17" s="1"/>
  <c r="EC77" i="17"/>
  <c r="EE77" i="17" s="1"/>
  <c r="DU40" i="17"/>
  <c r="EB29" i="17"/>
  <c r="ED29" i="17" s="1"/>
  <c r="DU16" i="17"/>
  <c r="EB189" i="17"/>
  <c r="ED189" i="17" s="1"/>
  <c r="EC437" i="17"/>
  <c r="EE437" i="17" s="1"/>
  <c r="EB437" i="17"/>
  <c r="ED437" i="17" s="1"/>
  <c r="EC311" i="17"/>
  <c r="EE311" i="17" s="1"/>
  <c r="EB311" i="17"/>
  <c r="ED311" i="17" s="1"/>
  <c r="EC263" i="17"/>
  <c r="EE263" i="17" s="1"/>
  <c r="EB239" i="17"/>
  <c r="ED239" i="17" s="1"/>
  <c r="EB215" i="17"/>
  <c r="ED215" i="17" s="1"/>
  <c r="EB191" i="17"/>
  <c r="ED191" i="17" s="1"/>
  <c r="EB143" i="17"/>
  <c r="ED143" i="17" s="1"/>
  <c r="EC53" i="17"/>
  <c r="EE53" i="17" s="1"/>
  <c r="EB47" i="17"/>
  <c r="ED47" i="17" s="1"/>
  <c r="EB23" i="17"/>
  <c r="ED23" i="17" s="1"/>
  <c r="DQ234" i="17"/>
  <c r="EC147" i="17"/>
  <c r="EE147" i="17" s="1"/>
  <c r="DU32" i="17"/>
  <c r="DU482" i="17"/>
  <c r="DQ482" i="17"/>
  <c r="DT482" i="17"/>
  <c r="DP482" i="17"/>
  <c r="DS482" i="17"/>
  <c r="DR482" i="17"/>
  <c r="DU452" i="17"/>
  <c r="DR452" i="17"/>
  <c r="DQ452" i="17"/>
  <c r="DT452" i="17"/>
  <c r="DS452" i="17"/>
  <c r="DP452" i="17"/>
  <c r="DT378" i="17"/>
  <c r="DQ344" i="17"/>
  <c r="DP344" i="17"/>
  <c r="DU344" i="17"/>
  <c r="DS344" i="17"/>
  <c r="DT344" i="17"/>
  <c r="DR344" i="17"/>
  <c r="DU218" i="17"/>
  <c r="DS218" i="17"/>
  <c r="DR218" i="17"/>
  <c r="DT218" i="17"/>
  <c r="DQ218" i="17"/>
  <c r="DP218" i="17"/>
  <c r="DT140" i="17"/>
  <c r="DR140" i="17"/>
  <c r="DU140" i="17"/>
  <c r="DQ140" i="17"/>
  <c r="DP140" i="17"/>
  <c r="DR56" i="17"/>
  <c r="DQ56" i="17"/>
  <c r="DP56" i="17"/>
  <c r="DT56" i="17"/>
  <c r="DS56" i="17"/>
  <c r="DU490" i="17"/>
  <c r="DP490" i="17"/>
  <c r="DS490" i="17"/>
  <c r="DQ490" i="17"/>
  <c r="EC456" i="17"/>
  <c r="EE456" i="17" s="1"/>
  <c r="EC432" i="17"/>
  <c r="EE432" i="17" s="1"/>
  <c r="EC408" i="17"/>
  <c r="EE408" i="17" s="1"/>
  <c r="EC384" i="17"/>
  <c r="EE384" i="17" s="1"/>
  <c r="EC366" i="17"/>
  <c r="EE366" i="17" s="1"/>
  <c r="EC360" i="17"/>
  <c r="EE360" i="17" s="1"/>
  <c r="EB336" i="17"/>
  <c r="ED336" i="17" s="1"/>
  <c r="EF336" i="17" s="1"/>
  <c r="EC270" i="17"/>
  <c r="EE270" i="17" s="1"/>
  <c r="EB270" i="17"/>
  <c r="ED270" i="17" s="1"/>
  <c r="EC240" i="17"/>
  <c r="EE240" i="17" s="1"/>
  <c r="EB216" i="17"/>
  <c r="ED216" i="17" s="1"/>
  <c r="EC192" i="17"/>
  <c r="EE192" i="17" s="1"/>
  <c r="EC168" i="17"/>
  <c r="EE168" i="17" s="1"/>
  <c r="EC144" i="17"/>
  <c r="EE144" i="17" s="1"/>
  <c r="EC120" i="17"/>
  <c r="EE120" i="17" s="1"/>
  <c r="EC96" i="17"/>
  <c r="EE96" i="17" s="1"/>
  <c r="EB72" i="17"/>
  <c r="ED72" i="17" s="1"/>
  <c r="DU59" i="17"/>
  <c r="EC54" i="17"/>
  <c r="EE54" i="17" s="1"/>
  <c r="EC48" i="17"/>
  <c r="EE48" i="17" s="1"/>
  <c r="DU35" i="17"/>
  <c r="DU11" i="17"/>
  <c r="DD210" i="17"/>
  <c r="DE210" i="17"/>
  <c r="DD78" i="17"/>
  <c r="DE78" i="17"/>
  <c r="EC459" i="17"/>
  <c r="EE459" i="17" s="1"/>
  <c r="EC357" i="17"/>
  <c r="EE357" i="17" s="1"/>
  <c r="DU338" i="17"/>
  <c r="DT338" i="17"/>
  <c r="DS338" i="17"/>
  <c r="DR338" i="17"/>
  <c r="DQ338" i="17"/>
  <c r="DP338" i="17"/>
  <c r="DU266" i="17"/>
  <c r="DS266" i="17"/>
  <c r="DT266" i="17"/>
  <c r="DR266" i="17"/>
  <c r="DQ266" i="17"/>
  <c r="DT182" i="17"/>
  <c r="DS182" i="17"/>
  <c r="DR182" i="17"/>
  <c r="DQ182" i="17"/>
  <c r="DP182" i="17"/>
  <c r="DR32" i="17"/>
  <c r="DQ32" i="17"/>
  <c r="DP32" i="17"/>
  <c r="DT32" i="17"/>
  <c r="DS32" i="17"/>
  <c r="DT496" i="17"/>
  <c r="DU496" i="17"/>
  <c r="DP496" i="17"/>
  <c r="DS496" i="17"/>
  <c r="DQ496" i="17"/>
  <c r="DU485" i="17"/>
  <c r="DR485" i="17"/>
  <c r="DQ485" i="17"/>
  <c r="DT485" i="17"/>
  <c r="DP485" i="17"/>
  <c r="DS485" i="17"/>
  <c r="DU449" i="17"/>
  <c r="DR449" i="17"/>
  <c r="DQ449" i="17"/>
  <c r="DT449" i="17"/>
  <c r="DP449" i="17"/>
  <c r="DS449" i="17"/>
  <c r="DP413" i="17"/>
  <c r="DT413" i="17"/>
  <c r="DS413" i="17"/>
  <c r="DR413" i="17"/>
  <c r="DQ413" i="17"/>
  <c r="DU413" i="17"/>
  <c r="DS377" i="17"/>
  <c r="DR377" i="17"/>
  <c r="DQ377" i="17"/>
  <c r="DP377" i="17"/>
  <c r="DU377" i="17"/>
  <c r="DT377" i="17"/>
  <c r="DT363" i="17"/>
  <c r="DS341" i="17"/>
  <c r="DQ341" i="17"/>
  <c r="DP341" i="17"/>
  <c r="DT341" i="17"/>
  <c r="DR341" i="17"/>
  <c r="DU341" i="17"/>
  <c r="DP305" i="17"/>
  <c r="DS305" i="17"/>
  <c r="DT305" i="17"/>
  <c r="DQ305" i="17"/>
  <c r="DR305" i="17"/>
  <c r="DT298" i="17"/>
  <c r="DU291" i="17"/>
  <c r="DP269" i="17"/>
  <c r="DT269" i="17"/>
  <c r="DR269" i="17"/>
  <c r="DQ269" i="17"/>
  <c r="DU269" i="17"/>
  <c r="DS269" i="17"/>
  <c r="DU233" i="17"/>
  <c r="DQ233" i="17"/>
  <c r="DP233" i="17"/>
  <c r="DT233" i="17"/>
  <c r="DS233" i="17"/>
  <c r="DR233" i="17"/>
  <c r="DP197" i="17"/>
  <c r="DU197" i="17"/>
  <c r="DR197" i="17"/>
  <c r="DT197" i="17"/>
  <c r="DS197" i="17"/>
  <c r="DQ197" i="17"/>
  <c r="DT161" i="17"/>
  <c r="DS161" i="17"/>
  <c r="DR161" i="17"/>
  <c r="DQ161" i="17"/>
  <c r="DP161" i="17"/>
  <c r="DU125" i="17"/>
  <c r="DT125" i="17"/>
  <c r="DS125" i="17"/>
  <c r="DR125" i="17"/>
  <c r="DQ125" i="17"/>
  <c r="DP125" i="17"/>
  <c r="DU89" i="17"/>
  <c r="DT89" i="17"/>
  <c r="DS89" i="17"/>
  <c r="DR89" i="17"/>
  <c r="DQ89" i="17"/>
  <c r="DP89" i="17"/>
  <c r="DR53" i="17"/>
  <c r="DP53" i="17"/>
  <c r="DQ53" i="17"/>
  <c r="DS53" i="17"/>
  <c r="DT53" i="17"/>
  <c r="DR17" i="17"/>
  <c r="DQ17" i="17"/>
  <c r="DP17" i="17"/>
  <c r="DS17" i="17"/>
  <c r="DT17" i="17"/>
  <c r="EC491" i="17"/>
  <c r="EE491" i="17" s="1"/>
  <c r="EB491" i="17"/>
  <c r="ED491" i="17" s="1"/>
  <c r="EC485" i="17"/>
  <c r="EE485" i="17" s="1"/>
  <c r="EB485" i="17"/>
  <c r="ED485" i="17" s="1"/>
  <c r="EC461" i="17"/>
  <c r="EE461" i="17" s="1"/>
  <c r="EB461" i="17"/>
  <c r="ED461" i="17" s="1"/>
  <c r="EC413" i="17"/>
  <c r="EE413" i="17" s="1"/>
  <c r="EB413" i="17"/>
  <c r="ED413" i="17" s="1"/>
  <c r="EC389" i="17"/>
  <c r="EE389" i="17" s="1"/>
  <c r="EB389" i="17"/>
  <c r="ED389" i="17" s="1"/>
  <c r="EC359" i="17"/>
  <c r="EE359" i="17" s="1"/>
  <c r="EB359" i="17"/>
  <c r="ED359" i="17" s="1"/>
  <c r="EC335" i="17"/>
  <c r="EE335" i="17" s="1"/>
  <c r="EB335" i="17"/>
  <c r="ED335" i="17" s="1"/>
  <c r="EB269" i="17"/>
  <c r="ED269" i="17" s="1"/>
  <c r="EF269" i="17" s="1"/>
  <c r="DP207" i="17"/>
  <c r="DD493" i="17"/>
  <c r="DE493" i="17"/>
  <c r="DQ484" i="17"/>
  <c r="DT484" i="17"/>
  <c r="DP484" i="17"/>
  <c r="DS484" i="17"/>
  <c r="DU484" i="17"/>
  <c r="DR484" i="17"/>
  <c r="DU58" i="17"/>
  <c r="DU34" i="17"/>
  <c r="DU10" i="17"/>
  <c r="DS357" i="17"/>
  <c r="DR357" i="17"/>
  <c r="DP357" i="17"/>
  <c r="DU357" i="17"/>
  <c r="DT357" i="17"/>
  <c r="DQ357" i="17"/>
  <c r="DP332" i="17"/>
  <c r="DU308" i="17"/>
  <c r="DU284" i="17"/>
  <c r="DS140" i="17"/>
  <c r="DQ213" i="17"/>
  <c r="DT213" i="17"/>
  <c r="DU213" i="17"/>
  <c r="DS213" i="17"/>
  <c r="DP213" i="17"/>
  <c r="DR213" i="17"/>
  <c r="DR21" i="17"/>
  <c r="DP21" i="17"/>
  <c r="DQ21" i="17"/>
  <c r="DT21" i="17"/>
  <c r="DS21" i="17"/>
  <c r="EC460" i="17"/>
  <c r="EE460" i="17" s="1"/>
  <c r="EB460" i="17"/>
  <c r="ED460" i="17" s="1"/>
  <c r="EC106" i="17"/>
  <c r="EE106" i="17" s="1"/>
  <c r="EB106" i="17"/>
  <c r="ED106" i="17" s="1"/>
  <c r="DU147" i="17"/>
  <c r="DS147" i="17"/>
  <c r="DP147" i="17"/>
  <c r="DR147" i="17"/>
  <c r="DQ147" i="17"/>
  <c r="DT147" i="17"/>
  <c r="DR15" i="17"/>
  <c r="DQ15" i="17"/>
  <c r="DP15" i="17"/>
  <c r="DS15" i="17"/>
  <c r="DT15" i="17"/>
  <c r="DU146" i="17"/>
  <c r="EB234" i="17"/>
  <c r="ED234" i="17" s="1"/>
  <c r="EB210" i="17"/>
  <c r="ED210" i="17" s="1"/>
  <c r="EB186" i="17"/>
  <c r="ED186" i="17" s="1"/>
  <c r="EB162" i="17"/>
  <c r="ED162" i="17" s="1"/>
  <c r="EC114" i="17"/>
  <c r="EE114" i="17" s="1"/>
  <c r="EC90" i="17"/>
  <c r="EE90" i="17" s="1"/>
  <c r="EC72" i="17"/>
  <c r="EE72" i="17" s="1"/>
  <c r="EB48" i="17"/>
  <c r="ED48" i="17" s="1"/>
  <c r="EC42" i="17"/>
  <c r="EE42" i="17" s="1"/>
  <c r="EB18" i="17"/>
  <c r="ED18" i="17" s="1"/>
  <c r="DD318" i="17"/>
  <c r="DE318" i="17"/>
  <c r="DU267" i="17"/>
  <c r="DS267" i="17"/>
  <c r="DT267" i="17"/>
  <c r="DR267" i="17"/>
  <c r="DQ267" i="17"/>
  <c r="DP267" i="17"/>
  <c r="DD186" i="17"/>
  <c r="DE186" i="17"/>
  <c r="DE144" i="17"/>
  <c r="DD144" i="17"/>
  <c r="DU75" i="17"/>
  <c r="DR75" i="17"/>
  <c r="DS75" i="17"/>
  <c r="DQ75" i="17"/>
  <c r="DP75" i="17"/>
  <c r="EB483" i="17"/>
  <c r="ED483" i="17" s="1"/>
  <c r="EB429" i="17"/>
  <c r="ED429" i="17" s="1"/>
  <c r="DS368" i="17"/>
  <c r="DR368" i="17"/>
  <c r="DT368" i="17"/>
  <c r="DQ368" i="17"/>
  <c r="DP368" i="17"/>
  <c r="DU368" i="17"/>
  <c r="DQ290" i="17"/>
  <c r="DT290" i="17"/>
  <c r="DU290" i="17"/>
  <c r="DP290" i="17"/>
  <c r="DR290" i="17"/>
  <c r="DS290" i="17"/>
  <c r="DD494" i="17"/>
  <c r="DE494" i="17"/>
  <c r="DU455" i="17"/>
  <c r="DP455" i="17"/>
  <c r="DS455" i="17"/>
  <c r="DR455" i="17"/>
  <c r="DQ455" i="17"/>
  <c r="DT455" i="17"/>
  <c r="DT419" i="17"/>
  <c r="DU419" i="17"/>
  <c r="DS419" i="17"/>
  <c r="DR419" i="17"/>
  <c r="DQ419" i="17"/>
  <c r="DP419" i="17"/>
  <c r="DS383" i="17"/>
  <c r="DR383" i="17"/>
  <c r="DP383" i="17"/>
  <c r="DU383" i="17"/>
  <c r="DQ383" i="17"/>
  <c r="DT383" i="17"/>
  <c r="DU347" i="17"/>
  <c r="DT347" i="17"/>
  <c r="DS347" i="17"/>
  <c r="DR347" i="17"/>
  <c r="DQ347" i="17"/>
  <c r="DP347" i="17"/>
  <c r="DR311" i="17"/>
  <c r="DP311" i="17"/>
  <c r="DS311" i="17"/>
  <c r="DQ311" i="17"/>
  <c r="DT304" i="17"/>
  <c r="DU275" i="17"/>
  <c r="DS275" i="17"/>
  <c r="DP275" i="17"/>
  <c r="DT275" i="17"/>
  <c r="DR275" i="17"/>
  <c r="DQ275" i="17"/>
  <c r="DU239" i="17"/>
  <c r="DQ239" i="17"/>
  <c r="DP239" i="17"/>
  <c r="DS239" i="17"/>
  <c r="DR239" i="17"/>
  <c r="DT239" i="17"/>
  <c r="DU203" i="17"/>
  <c r="DR203" i="17"/>
  <c r="DT203" i="17"/>
  <c r="DS203" i="17"/>
  <c r="DQ203" i="17"/>
  <c r="DP203" i="17"/>
  <c r="DT167" i="17"/>
  <c r="DS167" i="17"/>
  <c r="DR167" i="17"/>
  <c r="DQ167" i="17"/>
  <c r="DP167" i="17"/>
  <c r="DU167" i="17"/>
  <c r="DU131" i="17"/>
  <c r="DT131" i="17"/>
  <c r="DS131" i="17"/>
  <c r="DR131" i="17"/>
  <c r="DQ131" i="17"/>
  <c r="DP131" i="17"/>
  <c r="DU95" i="17"/>
  <c r="DT95" i="17"/>
  <c r="DS95" i="17"/>
  <c r="DR95" i="17"/>
  <c r="DQ95" i="17"/>
  <c r="DP95" i="17"/>
  <c r="DR59" i="17"/>
  <c r="DQ59" i="17"/>
  <c r="DP59" i="17"/>
  <c r="DS59" i="17"/>
  <c r="DT59" i="17"/>
  <c r="DR23" i="17"/>
  <c r="DQ23" i="17"/>
  <c r="DP23" i="17"/>
  <c r="DS23" i="17"/>
  <c r="DT23" i="17"/>
  <c r="DU453" i="17"/>
  <c r="DP453" i="17"/>
  <c r="DS453" i="17"/>
  <c r="DR453" i="17"/>
  <c r="DQ453" i="17"/>
  <c r="DT453" i="17"/>
  <c r="DE96" i="17"/>
  <c r="DD96" i="17"/>
  <c r="EB435" i="17"/>
  <c r="ED435" i="17" s="1"/>
  <c r="EB201" i="17"/>
  <c r="ED201" i="17" s="1"/>
  <c r="EC141" i="17"/>
  <c r="EE141" i="17" s="1"/>
  <c r="EB123" i="17"/>
  <c r="ED123" i="17" s="1"/>
  <c r="DQ164" i="17"/>
  <c r="DP164" i="17"/>
  <c r="DU164" i="17"/>
  <c r="DT164" i="17"/>
  <c r="DS164" i="17"/>
  <c r="DR164" i="17"/>
  <c r="EC497" i="17"/>
  <c r="EE497" i="17" s="1"/>
  <c r="EB497" i="17"/>
  <c r="ED497" i="17" s="1"/>
  <c r="EC407" i="17"/>
  <c r="EE407" i="17" s="1"/>
  <c r="EB407" i="17"/>
  <c r="ED407" i="17" s="1"/>
  <c r="EC383" i="17"/>
  <c r="EE383" i="17" s="1"/>
  <c r="EB383" i="17"/>
  <c r="ED383" i="17" s="1"/>
  <c r="EC281" i="17"/>
  <c r="EE281" i="17" s="1"/>
  <c r="DP278" i="17"/>
  <c r="EC233" i="17"/>
  <c r="EE233" i="17" s="1"/>
  <c r="EB209" i="17"/>
  <c r="ED209" i="17" s="1"/>
  <c r="EC185" i="17"/>
  <c r="EE185" i="17" s="1"/>
  <c r="EB167" i="17"/>
  <c r="ED167" i="17" s="1"/>
  <c r="EC137" i="17"/>
  <c r="EE137" i="17" s="1"/>
  <c r="EB71" i="17"/>
  <c r="ED71" i="17" s="1"/>
  <c r="EB65" i="17"/>
  <c r="ED65" i="17" s="1"/>
  <c r="EB90" i="17"/>
  <c r="ED90" i="17" s="1"/>
  <c r="EC66" i="17"/>
  <c r="EE66" i="17" s="1"/>
  <c r="DU53" i="17"/>
  <c r="DU29" i="17"/>
  <c r="EC24" i="17"/>
  <c r="EE24" i="17" s="1"/>
  <c r="DU5" i="17"/>
  <c r="DE468" i="17"/>
  <c r="DD468" i="17"/>
  <c r="EB411" i="17"/>
  <c r="ED411" i="17" s="1"/>
  <c r="EB405" i="17"/>
  <c r="ED405" i="17" s="1"/>
  <c r="DU276" i="17"/>
  <c r="DE384" i="17"/>
  <c r="DD384" i="17"/>
  <c r="DE84" i="17"/>
  <c r="DD84" i="17"/>
  <c r="EC417" i="17"/>
  <c r="EE417" i="17" s="1"/>
  <c r="EB141" i="17"/>
  <c r="ED141" i="17" s="1"/>
  <c r="EC479" i="17"/>
  <c r="EE479" i="17" s="1"/>
  <c r="EB479" i="17"/>
  <c r="ED479" i="17" s="1"/>
  <c r="EC455" i="17"/>
  <c r="EE455" i="17" s="1"/>
  <c r="EB455" i="17"/>
  <c r="ED455" i="17" s="1"/>
  <c r="EC431" i="17"/>
  <c r="EE431" i="17" s="1"/>
  <c r="EB431" i="17"/>
  <c r="ED431" i="17" s="1"/>
  <c r="EB257" i="17"/>
  <c r="ED257" i="17" s="1"/>
  <c r="EC257" i="17"/>
  <c r="EE257" i="17" s="1"/>
  <c r="EB233" i="17"/>
  <c r="ED233" i="17" s="1"/>
  <c r="DP201" i="17"/>
  <c r="DT490" i="17"/>
  <c r="EB276" i="17"/>
  <c r="ED276" i="17" s="1"/>
  <c r="EC276" i="17"/>
  <c r="EE276" i="17" s="1"/>
  <c r="DQ249" i="17"/>
  <c r="EC234" i="17"/>
  <c r="EE234" i="17" s="1"/>
  <c r="DT225" i="17"/>
  <c r="EC210" i="17"/>
  <c r="EE210" i="17" s="1"/>
  <c r="EB204" i="17"/>
  <c r="ED204" i="17" s="1"/>
  <c r="EC186" i="17"/>
  <c r="EE186" i="17" s="1"/>
  <c r="EB180" i="17"/>
  <c r="ED180" i="17" s="1"/>
  <c r="EB132" i="17"/>
  <c r="ED132" i="17" s="1"/>
  <c r="EB108" i="17"/>
  <c r="ED108" i="17" s="1"/>
  <c r="EC84" i="17"/>
  <c r="EE84" i="17" s="1"/>
  <c r="DU183" i="17"/>
  <c r="DT183" i="17"/>
  <c r="DS183" i="17"/>
  <c r="DR183" i="17"/>
  <c r="DQ183" i="17"/>
  <c r="DP183" i="17"/>
  <c r="EC483" i="17"/>
  <c r="EE483" i="17" s="1"/>
  <c r="EC429" i="17"/>
  <c r="EE429" i="17" s="1"/>
  <c r="EC411" i="17"/>
  <c r="EE411" i="17" s="1"/>
  <c r="EC405" i="17"/>
  <c r="EE405" i="17" s="1"/>
  <c r="DU354" i="17"/>
  <c r="EC249" i="17"/>
  <c r="EE249" i="17" s="1"/>
  <c r="EB249" i="17"/>
  <c r="ED249" i="17" s="1"/>
  <c r="DQ240" i="17"/>
  <c r="DR434" i="17"/>
  <c r="DP434" i="17"/>
  <c r="DT434" i="17"/>
  <c r="DS434" i="17"/>
  <c r="DQ434" i="17"/>
  <c r="DU434" i="17"/>
  <c r="DR170" i="17"/>
  <c r="DQ170" i="17"/>
  <c r="DP170" i="17"/>
  <c r="DT170" i="17"/>
  <c r="DS170" i="17"/>
  <c r="DU461" i="17"/>
  <c r="DR461" i="17"/>
  <c r="DQ461" i="17"/>
  <c r="DT461" i="17"/>
  <c r="DP461" i="17"/>
  <c r="DS461" i="17"/>
  <c r="DQ425" i="17"/>
  <c r="DP425" i="17"/>
  <c r="DU425" i="17"/>
  <c r="DT425" i="17"/>
  <c r="DS425" i="17"/>
  <c r="DR425" i="17"/>
  <c r="DQ389" i="17"/>
  <c r="DP389" i="17"/>
  <c r="DT389" i="17"/>
  <c r="DS389" i="17"/>
  <c r="DR389" i="17"/>
  <c r="DU389" i="17"/>
  <c r="DT375" i="17"/>
  <c r="DU353" i="17"/>
  <c r="DT353" i="17"/>
  <c r="DQ353" i="17"/>
  <c r="DP353" i="17"/>
  <c r="DS353" i="17"/>
  <c r="DR353" i="17"/>
  <c r="DP317" i="17"/>
  <c r="DT317" i="17"/>
  <c r="DS317" i="17"/>
  <c r="DQ317" i="17"/>
  <c r="DU317" i="17"/>
  <c r="DR317" i="17"/>
  <c r="DT310" i="17"/>
  <c r="DU303" i="17"/>
  <c r="DP281" i="17"/>
  <c r="DS281" i="17"/>
  <c r="DT281" i="17"/>
  <c r="DQ281" i="17"/>
  <c r="DR281" i="17"/>
  <c r="DU245" i="17"/>
  <c r="DQ245" i="17"/>
  <c r="DP245" i="17"/>
  <c r="DT245" i="17"/>
  <c r="DS245" i="17"/>
  <c r="DR245" i="17"/>
  <c r="DU209" i="17"/>
  <c r="DR209" i="17"/>
  <c r="DT209" i="17"/>
  <c r="DS209" i="17"/>
  <c r="DQ209" i="17"/>
  <c r="DP209" i="17"/>
  <c r="DU173" i="17"/>
  <c r="DQ173" i="17"/>
  <c r="DP173" i="17"/>
  <c r="DT173" i="17"/>
  <c r="DS173" i="17"/>
  <c r="DR173" i="17"/>
  <c r="DT137" i="17"/>
  <c r="DR137" i="17"/>
  <c r="DQ137" i="17"/>
  <c r="DU137" i="17"/>
  <c r="DS137" i="17"/>
  <c r="DP137" i="17"/>
  <c r="DU101" i="17"/>
  <c r="DT101" i="17"/>
  <c r="DQ101" i="17"/>
  <c r="DP101" i="17"/>
  <c r="DS101" i="17"/>
  <c r="DR101" i="17"/>
  <c r="DU65" i="17"/>
  <c r="DR65" i="17"/>
  <c r="DS65" i="17"/>
  <c r="DQ65" i="17"/>
  <c r="DP65" i="17"/>
  <c r="DT65" i="17"/>
  <c r="DR29" i="17"/>
  <c r="DP29" i="17"/>
  <c r="DQ29" i="17"/>
  <c r="DS29" i="17"/>
  <c r="DT29" i="17"/>
  <c r="DU447" i="17"/>
  <c r="DQ447" i="17"/>
  <c r="DT447" i="17"/>
  <c r="DP447" i="17"/>
  <c r="DS447" i="17"/>
  <c r="DR447" i="17"/>
  <c r="EC435" i="17"/>
  <c r="EE435" i="17" s="1"/>
  <c r="EB345" i="17"/>
  <c r="ED345" i="17" s="1"/>
  <c r="EC327" i="17"/>
  <c r="EE327" i="17" s="1"/>
  <c r="EC201" i="17"/>
  <c r="EE201" i="17" s="1"/>
  <c r="EC123" i="17"/>
  <c r="EE123" i="17" s="1"/>
  <c r="DU458" i="17"/>
  <c r="DQ458" i="17"/>
  <c r="DT458" i="17"/>
  <c r="DP458" i="17"/>
  <c r="DS458" i="17"/>
  <c r="DR458" i="17"/>
  <c r="EC305" i="17"/>
  <c r="EE305" i="17" s="1"/>
  <c r="EB305" i="17"/>
  <c r="ED305" i="17" s="1"/>
  <c r="EB287" i="17"/>
  <c r="ED287" i="17" s="1"/>
  <c r="EF287" i="17" s="1"/>
  <c r="EC209" i="17"/>
  <c r="EE209" i="17" s="1"/>
  <c r="EB185" i="17"/>
  <c r="ED185" i="17" s="1"/>
  <c r="EB161" i="17"/>
  <c r="ED161" i="17" s="1"/>
  <c r="DR490" i="17"/>
  <c r="DD138" i="17"/>
  <c r="DE138" i="17"/>
  <c r="DU491" i="17"/>
  <c r="DP491" i="17"/>
  <c r="DS491" i="17"/>
  <c r="DR491" i="17"/>
  <c r="DT491" i="17"/>
  <c r="DQ491" i="17"/>
  <c r="DU219" i="17"/>
  <c r="DS219" i="17"/>
  <c r="DR219" i="17"/>
  <c r="DT219" i="17"/>
  <c r="DQ219" i="17"/>
  <c r="DP219" i="17"/>
  <c r="DR69" i="17"/>
  <c r="DS69" i="17"/>
  <c r="DQ69" i="17"/>
  <c r="DP69" i="17"/>
  <c r="DU69" i="17"/>
  <c r="DT69" i="17"/>
  <c r="EB381" i="17"/>
  <c r="ED381" i="17" s="1"/>
  <c r="EC345" i="17"/>
  <c r="EE345" i="17" s="1"/>
  <c r="EC309" i="17"/>
  <c r="EE309" i="17" s="1"/>
  <c r="EB309" i="17"/>
  <c r="ED309" i="17" s="1"/>
  <c r="EC473" i="17"/>
  <c r="EE473" i="17" s="1"/>
  <c r="EB473" i="17"/>
  <c r="ED473" i="17" s="1"/>
  <c r="EC401" i="17"/>
  <c r="EE401" i="17" s="1"/>
  <c r="EB401" i="17"/>
  <c r="ED401" i="17" s="1"/>
  <c r="EC377" i="17"/>
  <c r="EE377" i="17" s="1"/>
  <c r="EB377" i="17"/>
  <c r="ED377" i="17" s="1"/>
  <c r="EC347" i="17"/>
  <c r="EE347" i="17" s="1"/>
  <c r="EB347" i="17"/>
  <c r="ED347" i="17" s="1"/>
  <c r="EB281" i="17"/>
  <c r="ED281" i="17" s="1"/>
  <c r="EB275" i="17"/>
  <c r="ED275" i="17" s="1"/>
  <c r="EC275" i="17"/>
  <c r="EE275" i="17" s="1"/>
  <c r="DU272" i="17"/>
  <c r="EB251" i="17"/>
  <c r="ED251" i="17" s="1"/>
  <c r="EB227" i="17"/>
  <c r="ED227" i="17" s="1"/>
  <c r="DT224" i="17"/>
  <c r="EB203" i="17"/>
  <c r="ED203" i="17" s="1"/>
  <c r="EB155" i="17"/>
  <c r="ED155" i="17" s="1"/>
  <c r="EB131" i="17"/>
  <c r="ED131" i="17" s="1"/>
  <c r="EF131" i="17" s="1"/>
  <c r="EC107" i="17"/>
  <c r="EE107" i="17" s="1"/>
  <c r="EC89" i="17"/>
  <c r="EE89" i="17" s="1"/>
  <c r="EC59" i="17"/>
  <c r="EE59" i="17" s="1"/>
  <c r="EB35" i="17"/>
  <c r="ED35" i="17" s="1"/>
  <c r="EB11" i="17"/>
  <c r="ED11" i="17" s="1"/>
  <c r="EC113" i="17"/>
  <c r="EE113" i="17" s="1"/>
  <c r="DS345" i="17"/>
  <c r="DR345" i="17"/>
  <c r="DP345" i="17"/>
  <c r="DT345" i="17"/>
  <c r="DQ345" i="17"/>
  <c r="DR39" i="17"/>
  <c r="DQ39" i="17"/>
  <c r="DP39" i="17"/>
  <c r="DS39" i="17"/>
  <c r="DT39" i="17"/>
  <c r="EC399" i="17"/>
  <c r="EE399" i="17" s="1"/>
  <c r="DU230" i="17"/>
  <c r="DQ230" i="17"/>
  <c r="DP230" i="17"/>
  <c r="DS230" i="17"/>
  <c r="DR230" i="17"/>
  <c r="DT230" i="17"/>
  <c r="DQ472" i="17"/>
  <c r="DT472" i="17"/>
  <c r="DP472" i="17"/>
  <c r="DS472" i="17"/>
  <c r="DU472" i="17"/>
  <c r="DR472" i="17"/>
  <c r="DU448" i="17"/>
  <c r="DQ448" i="17"/>
  <c r="DT448" i="17"/>
  <c r="DP448" i="17"/>
  <c r="DS448" i="17"/>
  <c r="DR448" i="17"/>
  <c r="DU424" i="17"/>
  <c r="DQ424" i="17"/>
  <c r="DT424" i="17"/>
  <c r="DS424" i="17"/>
  <c r="DR424" i="17"/>
  <c r="DP424" i="17"/>
  <c r="DS400" i="17"/>
  <c r="DR400" i="17"/>
  <c r="DQ400" i="17"/>
  <c r="DP400" i="17"/>
  <c r="DU400" i="17"/>
  <c r="DT400" i="17"/>
  <c r="DT376" i="17"/>
  <c r="DR376" i="17"/>
  <c r="DQ376" i="17"/>
  <c r="DU376" i="17"/>
  <c r="DS376" i="17"/>
  <c r="DP376" i="17"/>
  <c r="DU352" i="17"/>
  <c r="DP352" i="17"/>
  <c r="DS352" i="17"/>
  <c r="DR352" i="17"/>
  <c r="DQ352" i="17"/>
  <c r="DT352" i="17"/>
  <c r="DS328" i="17"/>
  <c r="DQ328" i="17"/>
  <c r="DR328" i="17"/>
  <c r="DT328" i="17"/>
  <c r="DS304" i="17"/>
  <c r="DQ304" i="17"/>
  <c r="DR304" i="17"/>
  <c r="DU304" i="17"/>
  <c r="DP280" i="17"/>
  <c r="DS280" i="17"/>
  <c r="DQ280" i="17"/>
  <c r="DU280" i="17"/>
  <c r="DR280" i="17"/>
  <c r="DU256" i="17"/>
  <c r="DQ256" i="17"/>
  <c r="DP256" i="17"/>
  <c r="DS256" i="17"/>
  <c r="DR256" i="17"/>
  <c r="DT256" i="17"/>
  <c r="DU232" i="17"/>
  <c r="DQ232" i="17"/>
  <c r="DP232" i="17"/>
  <c r="DS232" i="17"/>
  <c r="DR232" i="17"/>
  <c r="DT232" i="17"/>
  <c r="DU208" i="17"/>
  <c r="DR208" i="17"/>
  <c r="DT208" i="17"/>
  <c r="DS208" i="17"/>
  <c r="DQ208" i="17"/>
  <c r="DP208" i="17"/>
  <c r="DU184" i="17"/>
  <c r="DT184" i="17"/>
  <c r="DS184" i="17"/>
  <c r="DR184" i="17"/>
  <c r="DQ184" i="17"/>
  <c r="DP184" i="17"/>
  <c r="DT160" i="17"/>
  <c r="DS160" i="17"/>
  <c r="DR160" i="17"/>
  <c r="DQ160" i="17"/>
  <c r="DP160" i="17"/>
  <c r="DU160" i="17"/>
  <c r="DS136" i="17"/>
  <c r="DR136" i="17"/>
  <c r="DP136" i="17"/>
  <c r="DT136" i="17"/>
  <c r="DQ136" i="17"/>
  <c r="DU136" i="17"/>
  <c r="DS112" i="17"/>
  <c r="DR112" i="17"/>
  <c r="DQ112" i="17"/>
  <c r="DP112" i="17"/>
  <c r="DU112" i="17"/>
  <c r="DT112" i="17"/>
  <c r="DU88" i="17"/>
  <c r="DT88" i="17"/>
  <c r="DS88" i="17"/>
  <c r="DR88" i="17"/>
  <c r="DQ88" i="17"/>
  <c r="DP88" i="17"/>
  <c r="DU64" i="17"/>
  <c r="DR64" i="17"/>
  <c r="DT64" i="17"/>
  <c r="DS64" i="17"/>
  <c r="DQ64" i="17"/>
  <c r="DP64" i="17"/>
  <c r="DR40" i="17"/>
  <c r="DQ40" i="17"/>
  <c r="DP40" i="17"/>
  <c r="DS40" i="17"/>
  <c r="DT40" i="17"/>
  <c r="DR16" i="17"/>
  <c r="DQ16" i="17"/>
  <c r="DP16" i="17"/>
  <c r="DS16" i="17"/>
  <c r="DT16" i="17"/>
  <c r="DU483" i="17"/>
  <c r="DQ483" i="17"/>
  <c r="DT483" i="17"/>
  <c r="DP483" i="17"/>
  <c r="DS483" i="17"/>
  <c r="DR483" i="17"/>
  <c r="EC369" i="17"/>
  <c r="EE369" i="17" s="1"/>
  <c r="EC15" i="17"/>
  <c r="EE15" i="17" s="1"/>
  <c r="EC496" i="17"/>
  <c r="EE496" i="17" s="1"/>
  <c r="EB496" i="17"/>
  <c r="ED496" i="17" s="1"/>
  <c r="EC490" i="17"/>
  <c r="EE490" i="17" s="1"/>
  <c r="EB490" i="17"/>
  <c r="ED490" i="17" s="1"/>
  <c r="EC436" i="17"/>
  <c r="EE436" i="17" s="1"/>
  <c r="EB436" i="17"/>
  <c r="ED436" i="17" s="1"/>
  <c r="EC418" i="17"/>
  <c r="EE418" i="17" s="1"/>
  <c r="EB418" i="17"/>
  <c r="ED418" i="17" s="1"/>
  <c r="EC400" i="17"/>
  <c r="EE400" i="17" s="1"/>
  <c r="EB400" i="17"/>
  <c r="ED400" i="17" s="1"/>
  <c r="EC382" i="17"/>
  <c r="EE382" i="17" s="1"/>
  <c r="EB382" i="17"/>
  <c r="ED382" i="17" s="1"/>
  <c r="EC328" i="17"/>
  <c r="EE328" i="17" s="1"/>
  <c r="EB328" i="17"/>
  <c r="ED328" i="17" s="1"/>
  <c r="DP325" i="17"/>
  <c r="EC316" i="17"/>
  <c r="EE316" i="17" s="1"/>
  <c r="EB316" i="17"/>
  <c r="ED316" i="17" s="1"/>
  <c r="EC310" i="17"/>
  <c r="EE310" i="17" s="1"/>
  <c r="EB310" i="17"/>
  <c r="ED310" i="17" s="1"/>
  <c r="EC298" i="17"/>
  <c r="EE298" i="17" s="1"/>
  <c r="EB298" i="17"/>
  <c r="ED298" i="17" s="1"/>
  <c r="DP289" i="17"/>
  <c r="EC256" i="17"/>
  <c r="EE256" i="17" s="1"/>
  <c r="EB256" i="17"/>
  <c r="ED256" i="17" s="1"/>
  <c r="EC226" i="17"/>
  <c r="EE226" i="17" s="1"/>
  <c r="EB226" i="17"/>
  <c r="ED226" i="17" s="1"/>
  <c r="EC220" i="17"/>
  <c r="EE220" i="17" s="1"/>
  <c r="EB220" i="17"/>
  <c r="ED220" i="17" s="1"/>
  <c r="EC190" i="17"/>
  <c r="EE190" i="17" s="1"/>
  <c r="EB190" i="17"/>
  <c r="ED190" i="17" s="1"/>
  <c r="EC64" i="17"/>
  <c r="EE64" i="17" s="1"/>
  <c r="EB64" i="17"/>
  <c r="ED64" i="17" s="1"/>
  <c r="DU489" i="17"/>
  <c r="DP489" i="17"/>
  <c r="DS489" i="17"/>
  <c r="DR489" i="17"/>
  <c r="DQ489" i="17"/>
  <c r="DT489" i="17"/>
  <c r="DE252" i="17"/>
  <c r="DD252" i="17"/>
  <c r="DE192" i="17"/>
  <c r="DD192" i="17"/>
  <c r="DT99" i="17"/>
  <c r="DU99" i="17"/>
  <c r="DS99" i="17"/>
  <c r="DR99" i="17"/>
  <c r="DQ99" i="17"/>
  <c r="DP99" i="17"/>
  <c r="DE60" i="17"/>
  <c r="DD60" i="17"/>
  <c r="DU194" i="17"/>
  <c r="EC39" i="17"/>
  <c r="EE39" i="17" s="1"/>
  <c r="EC65" i="17"/>
  <c r="EE65" i="17" s="1"/>
  <c r="DU52" i="17"/>
  <c r="EB41" i="17"/>
  <c r="ED41" i="17" s="1"/>
  <c r="DU28" i="17"/>
  <c r="EC23" i="17"/>
  <c r="EE23" i="17" s="1"/>
  <c r="EB17" i="17"/>
  <c r="ED17" i="17" s="1"/>
  <c r="DU4" i="17"/>
  <c r="DU429" i="17"/>
  <c r="DT429" i="17"/>
  <c r="DS429" i="17"/>
  <c r="DR429" i="17"/>
  <c r="DQ429" i="17"/>
  <c r="DP429" i="17"/>
  <c r="DQ252" i="17"/>
  <c r="DP320" i="17"/>
  <c r="DU296" i="17"/>
  <c r="DS152" i="17"/>
  <c r="DD462" i="17"/>
  <c r="DE462" i="17"/>
  <c r="DD378" i="17"/>
  <c r="DE378" i="17"/>
  <c r="DT189" i="17"/>
  <c r="DS189" i="17"/>
  <c r="DR189" i="17"/>
  <c r="DQ189" i="17"/>
  <c r="DP189" i="17"/>
  <c r="DU189" i="17"/>
  <c r="DT222" i="17"/>
  <c r="DR422" i="17"/>
  <c r="DP422" i="17"/>
  <c r="DT422" i="17"/>
  <c r="DS422" i="17"/>
  <c r="DQ422" i="17"/>
  <c r="DU422" i="17"/>
  <c r="DU236" i="17"/>
  <c r="DQ236" i="17"/>
  <c r="DP236" i="17"/>
  <c r="DR236" i="17"/>
  <c r="DT236" i="17"/>
  <c r="DS236" i="17"/>
  <c r="EC292" i="17"/>
  <c r="EE292" i="17" s="1"/>
  <c r="EB292" i="17"/>
  <c r="ED292" i="17" s="1"/>
  <c r="EC262" i="17"/>
  <c r="EE262" i="17" s="1"/>
  <c r="EB262" i="17"/>
  <c r="ED262" i="17" s="1"/>
  <c r="EC148" i="17"/>
  <c r="EE148" i="17" s="1"/>
  <c r="EB148" i="17"/>
  <c r="ED148" i="17" s="1"/>
  <c r="EC82" i="17"/>
  <c r="EE82" i="17" s="1"/>
  <c r="EB82" i="17"/>
  <c r="ED82" i="17" s="1"/>
  <c r="EB76" i="17"/>
  <c r="ED76" i="17" s="1"/>
  <c r="EC76" i="17"/>
  <c r="EE76" i="17" s="1"/>
  <c r="EB58" i="17"/>
  <c r="ED58" i="17" s="1"/>
  <c r="EC58" i="17"/>
  <c r="EE58" i="17" s="1"/>
  <c r="DU51" i="17"/>
  <c r="EC40" i="17"/>
  <c r="EE40" i="17" s="1"/>
  <c r="EB40" i="17"/>
  <c r="ED40" i="17" s="1"/>
  <c r="DU33" i="17"/>
  <c r="EB22" i="17"/>
  <c r="ED22" i="17" s="1"/>
  <c r="EC22" i="17"/>
  <c r="EE22" i="17" s="1"/>
  <c r="DU15" i="17"/>
  <c r="EC4" i="17"/>
  <c r="EE4" i="17" s="1"/>
  <c r="EB4" i="17"/>
  <c r="ED4" i="17" s="1"/>
  <c r="DP369" i="17"/>
  <c r="DU369" i="17"/>
  <c r="DT369" i="17"/>
  <c r="DS369" i="17"/>
  <c r="DR369" i="17"/>
  <c r="DQ369" i="17"/>
  <c r="EB489" i="17"/>
  <c r="ED489" i="17" s="1"/>
  <c r="EC27" i="17"/>
  <c r="EE27" i="17" s="1"/>
  <c r="DP404" i="17"/>
  <c r="DU404" i="17"/>
  <c r="DT404" i="17"/>
  <c r="DS404" i="17"/>
  <c r="DR404" i="17"/>
  <c r="DQ404" i="17"/>
  <c r="DQ314" i="17"/>
  <c r="DS314" i="17"/>
  <c r="DR314" i="17"/>
  <c r="DU314" i="17"/>
  <c r="DT314" i="17"/>
  <c r="DP478" i="17"/>
  <c r="DS478" i="17"/>
  <c r="DR478" i="17"/>
  <c r="DT478" i="17"/>
  <c r="DQ478" i="17"/>
  <c r="DU478" i="17"/>
  <c r="DP454" i="17"/>
  <c r="DS454" i="17"/>
  <c r="DU454" i="17"/>
  <c r="DR454" i="17"/>
  <c r="DQ454" i="17"/>
  <c r="DT454" i="17"/>
  <c r="DR430" i="17"/>
  <c r="DP430" i="17"/>
  <c r="DU430" i="17"/>
  <c r="DT430" i="17"/>
  <c r="DS430" i="17"/>
  <c r="DQ430" i="17"/>
  <c r="DS406" i="17"/>
  <c r="DR406" i="17"/>
  <c r="DQ406" i="17"/>
  <c r="DP406" i="17"/>
  <c r="DU406" i="17"/>
  <c r="DT406" i="17"/>
  <c r="DR382" i="17"/>
  <c r="DQ382" i="17"/>
  <c r="DP382" i="17"/>
  <c r="DU382" i="17"/>
  <c r="DT382" i="17"/>
  <c r="DS382" i="17"/>
  <c r="DS358" i="17"/>
  <c r="DR358" i="17"/>
  <c r="DQ358" i="17"/>
  <c r="DP358" i="17"/>
  <c r="DU358" i="17"/>
  <c r="DT358" i="17"/>
  <c r="DU334" i="17"/>
  <c r="DP334" i="17"/>
  <c r="DT334" i="17"/>
  <c r="DS334" i="17"/>
  <c r="DR334" i="17"/>
  <c r="DQ334" i="17"/>
  <c r="DR310" i="17"/>
  <c r="DU310" i="17"/>
  <c r="DS310" i="17"/>
  <c r="DP310" i="17"/>
  <c r="DQ310" i="17"/>
  <c r="DU286" i="17"/>
  <c r="DR286" i="17"/>
  <c r="DP286" i="17"/>
  <c r="DQ286" i="17"/>
  <c r="DS286" i="17"/>
  <c r="DS262" i="17"/>
  <c r="DP262" i="17"/>
  <c r="DU262" i="17"/>
  <c r="DT262" i="17"/>
  <c r="DR262" i="17"/>
  <c r="DQ262" i="17"/>
  <c r="DU238" i="17"/>
  <c r="DQ238" i="17"/>
  <c r="DP238" i="17"/>
  <c r="DS238" i="17"/>
  <c r="DR238" i="17"/>
  <c r="DT238" i="17"/>
  <c r="DU214" i="17"/>
  <c r="DS214" i="17"/>
  <c r="DR214" i="17"/>
  <c r="DT214" i="17"/>
  <c r="DQ214" i="17"/>
  <c r="DP214" i="17"/>
  <c r="DU190" i="17"/>
  <c r="DT190" i="17"/>
  <c r="DS190" i="17"/>
  <c r="DR190" i="17"/>
  <c r="DQ190" i="17"/>
  <c r="DP190" i="17"/>
  <c r="DU166" i="17"/>
  <c r="DT166" i="17"/>
  <c r="DS166" i="17"/>
  <c r="DR166" i="17"/>
  <c r="DQ166" i="17"/>
  <c r="DP166" i="17"/>
  <c r="DU142" i="17"/>
  <c r="DT142" i="17"/>
  <c r="DR142" i="17"/>
  <c r="DQ142" i="17"/>
  <c r="DP142" i="17"/>
  <c r="DS142" i="17"/>
  <c r="DR118" i="17"/>
  <c r="DQ118" i="17"/>
  <c r="DT118" i="17"/>
  <c r="DP118" i="17"/>
  <c r="DU118" i="17"/>
  <c r="DS118" i="17"/>
  <c r="DU94" i="17"/>
  <c r="DT94" i="17"/>
  <c r="DS94" i="17"/>
  <c r="DR94" i="17"/>
  <c r="DQ94" i="17"/>
  <c r="DP94" i="17"/>
  <c r="DU70" i="17"/>
  <c r="DP70" i="17"/>
  <c r="DT70" i="17"/>
  <c r="DS70" i="17"/>
  <c r="DQ70" i="17"/>
  <c r="DR46" i="17"/>
  <c r="DQ46" i="17"/>
  <c r="DP46" i="17"/>
  <c r="DT46" i="17"/>
  <c r="DS46" i="17"/>
  <c r="DR22" i="17"/>
  <c r="DQ22" i="17"/>
  <c r="DP22" i="17"/>
  <c r="DT22" i="17"/>
  <c r="DS22" i="17"/>
  <c r="DE72" i="17"/>
  <c r="DD72" i="17"/>
  <c r="DU62" i="17"/>
  <c r="DS392" i="17"/>
  <c r="DR392" i="17"/>
  <c r="DQ392" i="17"/>
  <c r="DP392" i="17"/>
  <c r="DU392" i="17"/>
  <c r="DT392" i="17"/>
  <c r="EB166" i="17"/>
  <c r="ED166" i="17" s="1"/>
  <c r="EC166" i="17"/>
  <c r="EE166" i="17" s="1"/>
  <c r="EC130" i="17"/>
  <c r="EE130" i="17" s="1"/>
  <c r="EB130" i="17"/>
  <c r="ED130" i="17" s="1"/>
  <c r="EC112" i="17"/>
  <c r="EE112" i="17" s="1"/>
  <c r="EB112" i="17"/>
  <c r="ED112" i="17" s="1"/>
  <c r="DE156" i="17"/>
  <c r="DD156" i="17"/>
  <c r="DD54" i="17"/>
  <c r="DE54" i="17"/>
  <c r="EC489" i="17"/>
  <c r="EE489" i="17" s="1"/>
  <c r="EC219" i="17"/>
  <c r="EE219" i="17" s="1"/>
  <c r="EC165" i="17"/>
  <c r="EE165" i="17" s="1"/>
  <c r="EB51" i="17"/>
  <c r="ED51" i="17" s="1"/>
  <c r="EB39" i="17"/>
  <c r="ED39" i="17" s="1"/>
  <c r="DQ398" i="17"/>
  <c r="DP398" i="17"/>
  <c r="DU398" i="17"/>
  <c r="DT398" i="17"/>
  <c r="DS398" i="17"/>
  <c r="DR398" i="17"/>
  <c r="EB89" i="17"/>
  <c r="ED89" i="17" s="1"/>
  <c r="EF89" i="17" s="1"/>
  <c r="EB59" i="17"/>
  <c r="ED59" i="17" s="1"/>
  <c r="EF59" i="17" s="1"/>
  <c r="DU46" i="17"/>
  <c r="DU22" i="17"/>
  <c r="DE408" i="17"/>
  <c r="DD408" i="17"/>
  <c r="DE499" i="17"/>
  <c r="DD499" i="17"/>
  <c r="EC303" i="17"/>
  <c r="EE303" i="17" s="1"/>
  <c r="EB303" i="17"/>
  <c r="ED303" i="17" s="1"/>
  <c r="EC273" i="17"/>
  <c r="EE273" i="17" s="1"/>
  <c r="EB273" i="17"/>
  <c r="ED273" i="17" s="1"/>
  <c r="DU26" i="17"/>
  <c r="EC484" i="17"/>
  <c r="EE484" i="17" s="1"/>
  <c r="EB484" i="17"/>
  <c r="ED484" i="17" s="1"/>
  <c r="EC466" i="17"/>
  <c r="EE466" i="17" s="1"/>
  <c r="EB466" i="17"/>
  <c r="ED466" i="17" s="1"/>
  <c r="EC448" i="17"/>
  <c r="EE448" i="17" s="1"/>
  <c r="EB448" i="17"/>
  <c r="ED448" i="17" s="1"/>
  <c r="EC412" i="17"/>
  <c r="EE412" i="17" s="1"/>
  <c r="EB412" i="17"/>
  <c r="ED412" i="17" s="1"/>
  <c r="EC394" i="17"/>
  <c r="EE394" i="17" s="1"/>
  <c r="EB394" i="17"/>
  <c r="ED394" i="17" s="1"/>
  <c r="EC376" i="17"/>
  <c r="EE376" i="17" s="1"/>
  <c r="EB376" i="17"/>
  <c r="ED376" i="17" s="1"/>
  <c r="EC364" i="17"/>
  <c r="EE364" i="17" s="1"/>
  <c r="EB364" i="17"/>
  <c r="ED364" i="17" s="1"/>
  <c r="EC358" i="17"/>
  <c r="EE358" i="17" s="1"/>
  <c r="EB358" i="17"/>
  <c r="ED358" i="17" s="1"/>
  <c r="EC322" i="17"/>
  <c r="EE322" i="17" s="1"/>
  <c r="EB322" i="17"/>
  <c r="ED322" i="17" s="1"/>
  <c r="EC304" i="17"/>
  <c r="EE304" i="17" s="1"/>
  <c r="EB304" i="17"/>
  <c r="ED304" i="17" s="1"/>
  <c r="DP301" i="17"/>
  <c r="EC286" i="17"/>
  <c r="EE286" i="17" s="1"/>
  <c r="EB286" i="17"/>
  <c r="ED286" i="17" s="1"/>
  <c r="DP283" i="17"/>
  <c r="EC238" i="17"/>
  <c r="EE238" i="17" s="1"/>
  <c r="EB238" i="17"/>
  <c r="ED238" i="17" s="1"/>
  <c r="EC232" i="17"/>
  <c r="EE232" i="17" s="1"/>
  <c r="EB232" i="17"/>
  <c r="ED232" i="17" s="1"/>
  <c r="DT229" i="17"/>
  <c r="EC196" i="17"/>
  <c r="EE196" i="17" s="1"/>
  <c r="EB196" i="17"/>
  <c r="ED196" i="17" s="1"/>
  <c r="EC94" i="17"/>
  <c r="EE94" i="17" s="1"/>
  <c r="EB94" i="17"/>
  <c r="ED94" i="17" s="1"/>
  <c r="DU237" i="17"/>
  <c r="DR237" i="17"/>
  <c r="DT237" i="17"/>
  <c r="DS237" i="17"/>
  <c r="DP237" i="17"/>
  <c r="DS93" i="17"/>
  <c r="DR93" i="17"/>
  <c r="DQ93" i="17"/>
  <c r="DP93" i="17"/>
  <c r="DT93" i="17"/>
  <c r="DU93" i="17"/>
  <c r="EC261" i="17"/>
  <c r="EE261" i="17" s="1"/>
  <c r="EB261" i="17"/>
  <c r="ED261" i="17" s="1"/>
  <c r="EC35" i="17"/>
  <c r="EE35" i="17" s="1"/>
  <c r="EC321" i="17"/>
  <c r="EE321" i="17" s="1"/>
  <c r="EB321" i="17"/>
  <c r="ED321" i="17" s="1"/>
  <c r="EB9" i="17"/>
  <c r="ED9" i="17" s="1"/>
  <c r="DD469" i="17"/>
  <c r="DE469" i="17"/>
  <c r="DD445" i="17"/>
  <c r="DE445" i="17"/>
  <c r="DD421" i="17"/>
  <c r="DE421" i="17"/>
  <c r="DD397" i="17"/>
  <c r="DE397" i="17"/>
  <c r="DD373" i="17"/>
  <c r="DE373" i="17"/>
  <c r="DD349" i="17"/>
  <c r="DE349" i="17"/>
  <c r="DD325" i="17"/>
  <c r="DE325" i="17"/>
  <c r="DT309" i="17"/>
  <c r="DD301" i="17"/>
  <c r="DE301" i="17"/>
  <c r="DT285" i="17"/>
  <c r="DD277" i="17"/>
  <c r="DE277" i="17"/>
  <c r="DD253" i="17"/>
  <c r="DE253" i="17"/>
  <c r="DD229" i="17"/>
  <c r="DE229" i="17"/>
  <c r="DD205" i="17"/>
  <c r="DE205" i="17"/>
  <c r="DD181" i="17"/>
  <c r="DE181" i="17"/>
  <c r="DD157" i="17"/>
  <c r="DE157" i="17"/>
  <c r="DD133" i="17"/>
  <c r="DE133" i="17"/>
  <c r="DD109" i="17"/>
  <c r="DE109" i="17"/>
  <c r="DD85" i="17"/>
  <c r="DE85" i="17"/>
  <c r="DD61" i="17"/>
  <c r="DE61" i="17"/>
  <c r="DD37" i="17"/>
  <c r="DE37" i="17"/>
  <c r="DD13" i="17"/>
  <c r="DE13" i="17"/>
  <c r="DU231" i="17"/>
  <c r="DS231" i="17"/>
  <c r="DP231" i="17"/>
  <c r="DR231" i="17"/>
  <c r="DT231" i="17"/>
  <c r="DR45" i="17"/>
  <c r="DP45" i="17"/>
  <c r="DQ45" i="17"/>
  <c r="DT45" i="17"/>
  <c r="DS45" i="17"/>
  <c r="DQ470" i="17"/>
  <c r="DT470" i="17"/>
  <c r="DP470" i="17"/>
  <c r="DS470" i="17"/>
  <c r="DU470" i="17"/>
  <c r="DR470" i="17"/>
  <c r="DS386" i="17"/>
  <c r="DR386" i="17"/>
  <c r="DQ386" i="17"/>
  <c r="DP386" i="17"/>
  <c r="DU386" i="17"/>
  <c r="DT386" i="17"/>
  <c r="EC430" i="17"/>
  <c r="EE430" i="17" s="1"/>
  <c r="EB430" i="17"/>
  <c r="ED430" i="17" s="1"/>
  <c r="EC340" i="17"/>
  <c r="EE340" i="17" s="1"/>
  <c r="EB340" i="17"/>
  <c r="ED340" i="17" s="1"/>
  <c r="EC274" i="17"/>
  <c r="EE274" i="17" s="1"/>
  <c r="EB274" i="17"/>
  <c r="ED274" i="17" s="1"/>
  <c r="EC202" i="17"/>
  <c r="EE202" i="17" s="1"/>
  <c r="EB202" i="17"/>
  <c r="ED202" i="17" s="1"/>
  <c r="EC160" i="17"/>
  <c r="EE160" i="17" s="1"/>
  <c r="EB160" i="17"/>
  <c r="ED160" i="17" s="1"/>
  <c r="DT67" i="17"/>
  <c r="DU63" i="17"/>
  <c r="DU45" i="17"/>
  <c r="EC34" i="17"/>
  <c r="EE34" i="17" s="1"/>
  <c r="EB34" i="17"/>
  <c r="ED34" i="17" s="1"/>
  <c r="DU27" i="17"/>
  <c r="EC16" i="17"/>
  <c r="EE16" i="17" s="1"/>
  <c r="EB16" i="17"/>
  <c r="ED16" i="17" s="1"/>
  <c r="DU9" i="17"/>
  <c r="DD426" i="17"/>
  <c r="DE426" i="17"/>
  <c r="DD282" i="17"/>
  <c r="DE282" i="17"/>
  <c r="DD234" i="17"/>
  <c r="DE234" i="17"/>
  <c r="DR33" i="17"/>
  <c r="DQ33" i="17"/>
  <c r="DP33" i="17"/>
  <c r="DT33" i="17"/>
  <c r="DS33" i="17"/>
  <c r="EC51" i="17"/>
  <c r="EE51" i="17" s="1"/>
  <c r="DU104" i="17"/>
  <c r="DT104" i="17"/>
  <c r="DS104" i="17"/>
  <c r="DR104" i="17"/>
  <c r="DQ104" i="17"/>
  <c r="DP104" i="17"/>
  <c r="DU460" i="17"/>
  <c r="DQ460" i="17"/>
  <c r="DT460" i="17"/>
  <c r="DP460" i="17"/>
  <c r="DS460" i="17"/>
  <c r="DR460" i="17"/>
  <c r="DU436" i="17"/>
  <c r="DQ436" i="17"/>
  <c r="DT436" i="17"/>
  <c r="DS436" i="17"/>
  <c r="DR436" i="17"/>
  <c r="DP436" i="17"/>
  <c r="DR412" i="17"/>
  <c r="DQ412" i="17"/>
  <c r="DP412" i="17"/>
  <c r="DU412" i="17"/>
  <c r="DT412" i="17"/>
  <c r="DS412" i="17"/>
  <c r="DS388" i="17"/>
  <c r="DR388" i="17"/>
  <c r="DQ388" i="17"/>
  <c r="DP388" i="17"/>
  <c r="DU388" i="17"/>
  <c r="DT388" i="17"/>
  <c r="DT364" i="17"/>
  <c r="DR364" i="17"/>
  <c r="DQ364" i="17"/>
  <c r="DS364" i="17"/>
  <c r="DP364" i="17"/>
  <c r="DU364" i="17"/>
  <c r="DU340" i="17"/>
  <c r="DS340" i="17"/>
  <c r="DQ340" i="17"/>
  <c r="DP340" i="17"/>
  <c r="DT340" i="17"/>
  <c r="DR340" i="17"/>
  <c r="DS316" i="17"/>
  <c r="DQ316" i="17"/>
  <c r="DR316" i="17"/>
  <c r="DT316" i="17"/>
  <c r="DP292" i="17"/>
  <c r="DS292" i="17"/>
  <c r="DQ292" i="17"/>
  <c r="DU292" i="17"/>
  <c r="DR292" i="17"/>
  <c r="DP268" i="17"/>
  <c r="DT268" i="17"/>
  <c r="DR268" i="17"/>
  <c r="DQ268" i="17"/>
  <c r="DS268" i="17"/>
  <c r="DU244" i="17"/>
  <c r="DQ244" i="17"/>
  <c r="DP244" i="17"/>
  <c r="DS244" i="17"/>
  <c r="DR244" i="17"/>
  <c r="DT244" i="17"/>
  <c r="DU220" i="17"/>
  <c r="DT220" i="17"/>
  <c r="DQ220" i="17"/>
  <c r="DP220" i="17"/>
  <c r="DS220" i="17"/>
  <c r="DR220" i="17"/>
  <c r="DU196" i="17"/>
  <c r="DT196" i="17"/>
  <c r="DS196" i="17"/>
  <c r="DR196" i="17"/>
  <c r="DQ196" i="17"/>
  <c r="DP196" i="17"/>
  <c r="DR172" i="17"/>
  <c r="DQ172" i="17"/>
  <c r="DP172" i="17"/>
  <c r="DU172" i="17"/>
  <c r="DT172" i="17"/>
  <c r="DS172" i="17"/>
  <c r="DR148" i="17"/>
  <c r="DQ148" i="17"/>
  <c r="DU148" i="17"/>
  <c r="DP148" i="17"/>
  <c r="DT148" i="17"/>
  <c r="DT124" i="17"/>
  <c r="DQ124" i="17"/>
  <c r="DP124" i="17"/>
  <c r="DS124" i="17"/>
  <c r="DR124" i="17"/>
  <c r="DU124" i="17"/>
  <c r="DS100" i="17"/>
  <c r="DR100" i="17"/>
  <c r="DQ100" i="17"/>
  <c r="DP100" i="17"/>
  <c r="DU100" i="17"/>
  <c r="DT100" i="17"/>
  <c r="DU76" i="17"/>
  <c r="DR76" i="17"/>
  <c r="DS76" i="17"/>
  <c r="DQ76" i="17"/>
  <c r="DP76" i="17"/>
  <c r="DT76" i="17"/>
  <c r="DR52" i="17"/>
  <c r="DQ52" i="17"/>
  <c r="DP52" i="17"/>
  <c r="DS52" i="17"/>
  <c r="DT52" i="17"/>
  <c r="DR28" i="17"/>
  <c r="DQ28" i="17"/>
  <c r="DP28" i="17"/>
  <c r="DS28" i="17"/>
  <c r="DT28" i="17"/>
  <c r="DT4" i="17"/>
  <c r="DR4" i="17"/>
  <c r="DQ4" i="17"/>
  <c r="DP4" i="17"/>
  <c r="DS4" i="17"/>
  <c r="EB111" i="17"/>
  <c r="ED111" i="17" s="1"/>
  <c r="EC142" i="17"/>
  <c r="EE142" i="17" s="1"/>
  <c r="EB142" i="17"/>
  <c r="ED142" i="17" s="1"/>
  <c r="EC124" i="17"/>
  <c r="EE124" i="17" s="1"/>
  <c r="EB124" i="17"/>
  <c r="ED124" i="17" s="1"/>
  <c r="EB351" i="17"/>
  <c r="ED351" i="17" s="1"/>
  <c r="DU342" i="17"/>
  <c r="EC195" i="17"/>
  <c r="EE195" i="17" s="1"/>
  <c r="EC117" i="17"/>
  <c r="EE117" i="17" s="1"/>
  <c r="DU20" i="17"/>
  <c r="DU254" i="17"/>
  <c r="DQ254" i="17"/>
  <c r="DP254" i="17"/>
  <c r="DS254" i="17"/>
  <c r="DR254" i="17"/>
  <c r="DT254" i="17"/>
  <c r="DQ20" i="17"/>
  <c r="DR20" i="17"/>
  <c r="DP20" i="17"/>
  <c r="DT20" i="17"/>
  <c r="DS20" i="17"/>
  <c r="EB5" i="17"/>
  <c r="ED5" i="17" s="1"/>
  <c r="DU86" i="17"/>
  <c r="DT86" i="17"/>
  <c r="DS86" i="17"/>
  <c r="DR86" i="17"/>
  <c r="DQ86" i="17"/>
  <c r="DP86" i="17"/>
  <c r="DE475" i="17"/>
  <c r="DD475" i="17"/>
  <c r="DE451" i="17"/>
  <c r="DD451" i="17"/>
  <c r="DE427" i="17"/>
  <c r="DD427" i="17"/>
  <c r="DE403" i="17"/>
  <c r="DD403" i="17"/>
  <c r="DE379" i="17"/>
  <c r="DD379" i="17"/>
  <c r="DE355" i="17"/>
  <c r="DD355" i="17"/>
  <c r="DE331" i="17"/>
  <c r="DD331" i="17"/>
  <c r="DE307" i="17"/>
  <c r="DD307" i="17"/>
  <c r="DE283" i="17"/>
  <c r="DD283" i="17"/>
  <c r="DE259" i="17"/>
  <c r="DD259" i="17"/>
  <c r="DE235" i="17"/>
  <c r="DD235" i="17"/>
  <c r="DE211" i="17"/>
  <c r="DD211" i="17"/>
  <c r="DE187" i="17"/>
  <c r="DD187" i="17"/>
  <c r="DE163" i="17"/>
  <c r="DD163" i="17"/>
  <c r="DE139" i="17"/>
  <c r="DD139" i="17"/>
  <c r="DE115" i="17"/>
  <c r="DD115" i="17"/>
  <c r="DE91" i="17"/>
  <c r="DD91" i="17"/>
  <c r="DE67" i="17"/>
  <c r="DD67" i="17"/>
  <c r="DE43" i="17"/>
  <c r="DD43" i="17"/>
  <c r="DE19" i="17"/>
  <c r="DD19" i="17"/>
  <c r="DE432" i="17"/>
  <c r="DD432" i="17"/>
  <c r="EB159" i="17"/>
  <c r="ED159" i="17" s="1"/>
  <c r="EC111" i="17"/>
  <c r="EE111" i="17" s="1"/>
  <c r="EC57" i="17"/>
  <c r="EE57" i="17" s="1"/>
  <c r="EC478" i="17"/>
  <c r="EE478" i="17" s="1"/>
  <c r="EB478" i="17"/>
  <c r="ED478" i="17" s="1"/>
  <c r="EC442" i="17"/>
  <c r="EE442" i="17" s="1"/>
  <c r="EB442" i="17"/>
  <c r="ED442" i="17" s="1"/>
  <c r="EC424" i="17"/>
  <c r="EE424" i="17" s="1"/>
  <c r="EB424" i="17"/>
  <c r="ED424" i="17" s="1"/>
  <c r="EC406" i="17"/>
  <c r="EE406" i="17" s="1"/>
  <c r="EB406" i="17"/>
  <c r="ED406" i="17" s="1"/>
  <c r="EC388" i="17"/>
  <c r="EE388" i="17" s="1"/>
  <c r="EB388" i="17"/>
  <c r="ED388" i="17" s="1"/>
  <c r="EC334" i="17"/>
  <c r="EE334" i="17" s="1"/>
  <c r="EB334" i="17"/>
  <c r="ED334" i="17" s="1"/>
  <c r="DP313" i="17"/>
  <c r="EC268" i="17"/>
  <c r="EE268" i="17" s="1"/>
  <c r="EB268" i="17"/>
  <c r="ED268" i="17" s="1"/>
  <c r="EC244" i="17"/>
  <c r="EE244" i="17" s="1"/>
  <c r="EB244" i="17"/>
  <c r="ED244" i="17" s="1"/>
  <c r="EC214" i="17"/>
  <c r="EE214" i="17" s="1"/>
  <c r="EB214" i="17"/>
  <c r="ED214" i="17" s="1"/>
  <c r="EC208" i="17"/>
  <c r="EE208" i="17" s="1"/>
  <c r="EB208" i="17"/>
  <c r="ED208" i="17" s="1"/>
  <c r="EC178" i="17"/>
  <c r="EE178" i="17" s="1"/>
  <c r="EB178" i="17"/>
  <c r="ED178" i="17" s="1"/>
  <c r="EC351" i="17"/>
  <c r="EE351" i="17" s="1"/>
  <c r="EB195" i="17"/>
  <c r="ED195" i="17" s="1"/>
  <c r="EC105" i="17"/>
  <c r="EE105" i="17" s="1"/>
  <c r="EC167" i="17"/>
  <c r="EE167" i="17" s="1"/>
  <c r="EB149" i="17"/>
  <c r="ED149" i="17" s="1"/>
  <c r="EB119" i="17"/>
  <c r="ED119" i="17" s="1"/>
  <c r="EB95" i="17"/>
  <c r="ED95" i="17" s="1"/>
  <c r="EB77" i="17"/>
  <c r="ED77" i="17" s="1"/>
  <c r="EC71" i="17"/>
  <c r="EE71" i="17" s="1"/>
  <c r="EC29" i="17"/>
  <c r="EE29" i="17" s="1"/>
  <c r="DU466" i="17"/>
  <c r="DP466" i="17"/>
  <c r="DS466" i="17"/>
  <c r="DR466" i="17"/>
  <c r="DQ466" i="17"/>
  <c r="DT466" i="17"/>
  <c r="DR442" i="17"/>
  <c r="DP442" i="17"/>
  <c r="DU442" i="17"/>
  <c r="DT442" i="17"/>
  <c r="DS442" i="17"/>
  <c r="DQ442" i="17"/>
  <c r="DU418" i="17"/>
  <c r="DT418" i="17"/>
  <c r="DS418" i="17"/>
  <c r="DR418" i="17"/>
  <c r="DQ418" i="17"/>
  <c r="DU394" i="17"/>
  <c r="DT394" i="17"/>
  <c r="DS394" i="17"/>
  <c r="DR394" i="17"/>
  <c r="DQ394" i="17"/>
  <c r="DP394" i="17"/>
  <c r="DR370" i="17"/>
  <c r="DQ370" i="17"/>
  <c r="DP370" i="17"/>
  <c r="DU370" i="17"/>
  <c r="DT370" i="17"/>
  <c r="DS370" i="17"/>
  <c r="DU346" i="17"/>
  <c r="DS346" i="17"/>
  <c r="DR346" i="17"/>
  <c r="DQ346" i="17"/>
  <c r="DP346" i="17"/>
  <c r="DT346" i="17"/>
  <c r="DR322" i="17"/>
  <c r="DT322" i="17"/>
  <c r="DQ322" i="17"/>
  <c r="DS322" i="17"/>
  <c r="DR298" i="17"/>
  <c r="DU298" i="17"/>
  <c r="DS298" i="17"/>
  <c r="DQ298" i="17"/>
  <c r="DP298" i="17"/>
  <c r="DT274" i="17"/>
  <c r="DR274" i="17"/>
  <c r="DS274" i="17"/>
  <c r="DQ274" i="17"/>
  <c r="DU274" i="17"/>
  <c r="DU250" i="17"/>
  <c r="DQ250" i="17"/>
  <c r="DP250" i="17"/>
  <c r="DS250" i="17"/>
  <c r="DR250" i="17"/>
  <c r="DT250" i="17"/>
  <c r="DU226" i="17"/>
  <c r="DQ226" i="17"/>
  <c r="DP226" i="17"/>
  <c r="DS226" i="17"/>
  <c r="DR226" i="17"/>
  <c r="DP202" i="17"/>
  <c r="DU202" i="17"/>
  <c r="DR202" i="17"/>
  <c r="DT202" i="17"/>
  <c r="DS202" i="17"/>
  <c r="DQ202" i="17"/>
  <c r="DU178" i="17"/>
  <c r="DQ178" i="17"/>
  <c r="DP178" i="17"/>
  <c r="DT178" i="17"/>
  <c r="DS178" i="17"/>
  <c r="DR178" i="17"/>
  <c r="DT154" i="17"/>
  <c r="DS154" i="17"/>
  <c r="DR154" i="17"/>
  <c r="DQ154" i="17"/>
  <c r="DP154" i="17"/>
  <c r="DU130" i="17"/>
  <c r="DT130" i="17"/>
  <c r="DS130" i="17"/>
  <c r="DR130" i="17"/>
  <c r="DQ130" i="17"/>
  <c r="DP130" i="17"/>
  <c r="DT106" i="17"/>
  <c r="DS106" i="17"/>
  <c r="DU106" i="17"/>
  <c r="DR106" i="17"/>
  <c r="DQ106" i="17"/>
  <c r="DP106" i="17"/>
  <c r="DU82" i="17"/>
  <c r="DP82" i="17"/>
  <c r="DT82" i="17"/>
  <c r="DS82" i="17"/>
  <c r="DQ82" i="17"/>
  <c r="DR58" i="17"/>
  <c r="DQ58" i="17"/>
  <c r="DP58" i="17"/>
  <c r="DT58" i="17"/>
  <c r="DS58" i="17"/>
  <c r="DR34" i="17"/>
  <c r="DQ34" i="17"/>
  <c r="DP34" i="17"/>
  <c r="DT34" i="17"/>
  <c r="DS34" i="17"/>
  <c r="DR10" i="17"/>
  <c r="DQ10" i="17"/>
  <c r="DP10" i="17"/>
  <c r="DT10" i="17"/>
  <c r="DS10" i="17"/>
  <c r="EC363" i="17"/>
  <c r="EE363" i="17" s="1"/>
  <c r="EB15" i="17"/>
  <c r="ED15" i="17" s="1"/>
  <c r="EC370" i="17"/>
  <c r="EE370" i="17" s="1"/>
  <c r="EB370" i="17"/>
  <c r="ED370" i="17" s="1"/>
  <c r="EC352" i="17"/>
  <c r="EE352" i="17" s="1"/>
  <c r="EB352" i="17"/>
  <c r="ED352" i="17" s="1"/>
  <c r="EC280" i="17"/>
  <c r="EE280" i="17" s="1"/>
  <c r="EB280" i="17"/>
  <c r="ED280" i="17" s="1"/>
  <c r="EC250" i="17"/>
  <c r="EE250" i="17" s="1"/>
  <c r="EB250" i="17"/>
  <c r="ED250" i="17" s="1"/>
  <c r="EC136" i="17"/>
  <c r="EE136" i="17" s="1"/>
  <c r="EB136" i="17"/>
  <c r="ED136" i="17" s="1"/>
  <c r="EC88" i="17"/>
  <c r="EE88" i="17" s="1"/>
  <c r="EB88" i="17"/>
  <c r="ED88" i="17" s="1"/>
  <c r="DR79" i="17"/>
  <c r="DU57" i="17"/>
  <c r="EC46" i="17"/>
  <c r="EE46" i="17" s="1"/>
  <c r="EB46" i="17"/>
  <c r="ED46" i="17" s="1"/>
  <c r="DU39" i="17"/>
  <c r="EC28" i="17"/>
  <c r="EE28" i="17" s="1"/>
  <c r="EB28" i="17"/>
  <c r="ED28" i="17" s="1"/>
  <c r="DU21" i="17"/>
  <c r="EC10" i="17"/>
  <c r="EE10" i="17" s="1"/>
  <c r="EB10" i="17"/>
  <c r="ED10" i="17" s="1"/>
  <c r="DS387" i="17"/>
  <c r="DR387" i="17"/>
  <c r="DP387" i="17"/>
  <c r="DU387" i="17"/>
  <c r="DQ387" i="17"/>
  <c r="DT387" i="17"/>
  <c r="DU339" i="17"/>
  <c r="DS339" i="17"/>
  <c r="DR339" i="17"/>
  <c r="DQ339" i="17"/>
  <c r="DP339" i="17"/>
  <c r="DD66" i="17"/>
  <c r="DE66" i="17"/>
  <c r="DR9" i="17"/>
  <c r="DQ9" i="17"/>
  <c r="DP9" i="17"/>
  <c r="DT9" i="17"/>
  <c r="DS9" i="17"/>
  <c r="EB117" i="17"/>
  <c r="ED117" i="17" s="1"/>
  <c r="EC99" i="17"/>
  <c r="EE99" i="17" s="1"/>
  <c r="DU8" i="17"/>
  <c r="DT350" i="17"/>
  <c r="DS350" i="17"/>
  <c r="DQ350" i="17"/>
  <c r="DP350" i="17"/>
  <c r="DR350" i="17"/>
  <c r="DU350" i="17"/>
  <c r="DU278" i="17"/>
  <c r="DS278" i="17"/>
  <c r="DQ278" i="17"/>
  <c r="DT278" i="17"/>
  <c r="DR278" i="17"/>
  <c r="DU98" i="17"/>
  <c r="DT98" i="17"/>
  <c r="DS98" i="17"/>
  <c r="DR98" i="17"/>
  <c r="DQ98" i="17"/>
  <c r="DP98" i="17"/>
  <c r="DR14" i="17"/>
  <c r="DQ14" i="17"/>
  <c r="DP14" i="17"/>
  <c r="DS14" i="17"/>
  <c r="DT14" i="17"/>
  <c r="DT380" i="17"/>
  <c r="DR380" i="17"/>
  <c r="DP380" i="17"/>
  <c r="DU380" i="17"/>
  <c r="DS380" i="17"/>
  <c r="DQ380" i="17"/>
  <c r="DP314" i="17"/>
  <c r="DD102" i="17"/>
  <c r="DE102" i="17"/>
  <c r="EC159" i="17"/>
  <c r="EE159" i="17" s="1"/>
  <c r="EC172" i="17"/>
  <c r="EE172" i="17" s="1"/>
  <c r="EB172" i="17"/>
  <c r="ED172" i="17" s="1"/>
  <c r="EC154" i="17"/>
  <c r="EE154" i="17" s="1"/>
  <c r="EB154" i="17"/>
  <c r="ED154" i="17" s="1"/>
  <c r="EC70" i="17"/>
  <c r="EE70" i="17" s="1"/>
  <c r="EB70" i="17"/>
  <c r="ED70" i="17" s="1"/>
  <c r="EC52" i="17"/>
  <c r="EE52" i="17" s="1"/>
  <c r="EB52" i="17"/>
  <c r="ED52" i="17" s="1"/>
  <c r="DD114" i="17"/>
  <c r="DE114" i="17"/>
  <c r="DD6" i="17"/>
  <c r="DE6" i="17"/>
  <c r="EB333" i="17"/>
  <c r="ED333" i="17" s="1"/>
  <c r="EB105" i="17"/>
  <c r="ED105" i="17" s="1"/>
  <c r="EC47" i="17"/>
  <c r="EE47" i="17" s="1"/>
  <c r="EB399" i="17"/>
  <c r="ED399" i="17" s="1"/>
  <c r="DD481" i="17"/>
  <c r="DE481" i="17"/>
  <c r="DD457" i="17"/>
  <c r="DE457" i="17"/>
  <c r="DD433" i="17"/>
  <c r="DE433" i="17"/>
  <c r="DD409" i="17"/>
  <c r="DE409" i="17"/>
  <c r="DD385" i="17"/>
  <c r="DE385" i="17"/>
  <c r="DD361" i="17"/>
  <c r="DE361" i="17"/>
  <c r="DD337" i="17"/>
  <c r="DE337" i="17"/>
  <c r="DU321" i="17"/>
  <c r="DD313" i="17"/>
  <c r="DE313" i="17"/>
  <c r="DD289" i="17"/>
  <c r="DE289" i="17"/>
  <c r="DD265" i="17"/>
  <c r="DE265" i="17"/>
  <c r="DD241" i="17"/>
  <c r="DE241" i="17"/>
  <c r="DD217" i="17"/>
  <c r="DE217" i="17"/>
  <c r="DD193" i="17"/>
  <c r="DE193" i="17"/>
  <c r="DD169" i="17"/>
  <c r="DE169" i="17"/>
  <c r="DD145" i="17"/>
  <c r="DE145" i="17"/>
  <c r="DD121" i="17"/>
  <c r="DE121" i="17"/>
  <c r="DD97" i="17"/>
  <c r="DE97" i="17"/>
  <c r="DD73" i="17"/>
  <c r="DE73" i="17"/>
  <c r="DD49" i="17"/>
  <c r="DE49" i="17"/>
  <c r="DD25" i="17"/>
  <c r="DE25" i="17"/>
  <c r="EB369" i="17"/>
  <c r="ED369" i="17" s="1"/>
  <c r="EB57" i="17"/>
  <c r="ED57" i="17" s="1"/>
  <c r="DU476" i="17"/>
  <c r="DR476" i="17"/>
  <c r="DQ476" i="17"/>
  <c r="DT476" i="17"/>
  <c r="DP476" i="17"/>
  <c r="DS476" i="17"/>
  <c r="DU248" i="17"/>
  <c r="DQ248" i="17"/>
  <c r="DP248" i="17"/>
  <c r="DR248" i="17"/>
  <c r="DT248" i="17"/>
  <c r="DS248" i="17"/>
  <c r="EB472" i="17"/>
  <c r="ED472" i="17" s="1"/>
  <c r="EC472" i="17"/>
  <c r="EE472" i="17" s="1"/>
  <c r="EC454" i="17"/>
  <c r="EE454" i="17" s="1"/>
  <c r="EB454" i="17"/>
  <c r="ED454" i="17" s="1"/>
  <c r="EC118" i="17"/>
  <c r="EE118" i="17" s="1"/>
  <c r="EB118" i="17"/>
  <c r="ED118" i="17" s="1"/>
  <c r="EC100" i="17"/>
  <c r="EE100" i="17" s="1"/>
  <c r="EB100" i="17"/>
  <c r="ED100" i="17" s="1"/>
  <c r="DU495" i="17"/>
  <c r="DQ495" i="17"/>
  <c r="DT495" i="17"/>
  <c r="DP495" i="17"/>
  <c r="DS495" i="17"/>
  <c r="DR495" i="17"/>
  <c r="DR321" i="17"/>
  <c r="DT321" i="17"/>
  <c r="DS321" i="17"/>
  <c r="DQ321" i="17"/>
  <c r="DP300" i="17"/>
  <c r="EB165" i="17"/>
  <c r="ED165" i="17" s="1"/>
  <c r="EB27" i="17"/>
  <c r="ED27" i="17" s="1"/>
  <c r="EF27" i="17" s="1"/>
  <c r="DP272" i="17"/>
  <c r="DT272" i="17"/>
  <c r="DR272" i="17"/>
  <c r="DQ272" i="17"/>
  <c r="DS272" i="17"/>
  <c r="DU158" i="17"/>
  <c r="DS158" i="17"/>
  <c r="DT158" i="17"/>
  <c r="DR158" i="17"/>
  <c r="DQ158" i="17"/>
  <c r="DP158" i="17"/>
  <c r="CA488" i="17"/>
  <c r="CA184" i="17"/>
  <c r="CA387" i="17"/>
  <c r="CA351" i="17"/>
  <c r="CA487" i="17"/>
  <c r="CA496" i="17"/>
  <c r="CA442" i="17"/>
  <c r="CA416" i="17"/>
  <c r="CA95" i="17"/>
  <c r="CA378" i="17"/>
  <c r="CA342" i="17"/>
  <c r="CA156" i="17"/>
  <c r="CA120" i="17"/>
  <c r="CA84" i="17"/>
  <c r="CA48" i="17"/>
  <c r="CA88" i="17"/>
  <c r="CA131" i="17"/>
  <c r="CA427" i="17"/>
  <c r="CA23" i="17"/>
  <c r="CA82" i="17"/>
  <c r="CA114" i="17"/>
  <c r="CA402" i="17"/>
  <c r="CA478" i="17"/>
  <c r="CA259" i="17"/>
  <c r="CA477" i="17"/>
  <c r="CA202" i="17"/>
  <c r="CA166" i="17"/>
  <c r="CA171" i="17"/>
  <c r="CA472" i="17"/>
  <c r="CA310" i="17"/>
  <c r="CA238" i="17"/>
  <c r="CA160" i="17"/>
  <c r="CA430" i="17"/>
  <c r="CA495" i="17"/>
  <c r="CA469" i="17"/>
  <c r="CA415" i="17"/>
  <c r="CA467" i="17"/>
  <c r="CA431" i="17"/>
  <c r="CA395" i="17"/>
  <c r="CA360" i="17"/>
  <c r="CA247" i="17"/>
  <c r="CA211" i="17"/>
  <c r="CA175" i="17"/>
  <c r="CA167" i="17"/>
  <c r="CA445" i="17"/>
  <c r="CA376" i="17"/>
  <c r="CA22" i="17"/>
  <c r="CA357" i="17"/>
  <c r="CA285" i="17"/>
  <c r="CA213" i="17"/>
  <c r="CA135" i="17"/>
  <c r="CA371" i="17"/>
  <c r="CA335" i="17"/>
  <c r="CA299" i="17"/>
  <c r="CA263" i="17"/>
  <c r="CA227" i="17"/>
  <c r="CA35" i="17"/>
  <c r="CA471" i="17"/>
  <c r="CA403" i="17"/>
  <c r="CA9" i="17"/>
  <c r="CA373" i="17"/>
  <c r="CA295" i="17"/>
  <c r="CA253" i="17"/>
  <c r="CA217" i="17"/>
  <c r="CA181" i="17"/>
  <c r="CA145" i="17"/>
  <c r="CA109" i="17"/>
  <c r="CA73" i="17"/>
  <c r="CA37" i="17"/>
  <c r="CA41" i="17"/>
  <c r="CA383" i="17"/>
  <c r="CA347" i="17"/>
  <c r="CA311" i="17"/>
  <c r="CA275" i="17"/>
  <c r="CA239" i="17"/>
  <c r="CA203" i="17"/>
  <c r="CA190" i="17"/>
  <c r="CA185" i="17"/>
  <c r="CA324" i="17"/>
  <c r="CA288" i="17"/>
  <c r="CA252" i="17"/>
  <c r="CA66" i="17"/>
  <c r="CA493" i="17"/>
  <c r="CA462" i="17"/>
  <c r="CA455" i="17"/>
  <c r="CA334" i="17"/>
  <c r="CA262" i="17"/>
  <c r="CA45" i="17"/>
  <c r="CA289" i="17"/>
  <c r="CA139" i="17"/>
  <c r="CA103" i="17"/>
  <c r="CA67" i="17"/>
  <c r="CA31" i="17"/>
  <c r="CA107" i="17"/>
  <c r="CA482" i="17"/>
  <c r="CA142" i="17"/>
  <c r="CA325" i="17"/>
  <c r="CA283" i="17"/>
  <c r="CA390" i="17"/>
  <c r="CA354" i="17"/>
  <c r="CA282" i="17"/>
  <c r="CA96" i="17"/>
  <c r="CA24" i="17"/>
  <c r="CA453" i="17"/>
  <c r="CA438" i="17"/>
  <c r="CA450" i="17"/>
  <c r="CA490" i="17"/>
  <c r="CA436" i="17"/>
  <c r="CA380" i="17"/>
  <c r="CA384" i="17"/>
  <c r="CA348" i="17"/>
  <c r="CA399" i="17"/>
  <c r="CA481" i="17"/>
  <c r="CA479" i="17"/>
  <c r="CA443" i="17"/>
  <c r="CA407" i="17"/>
  <c r="CA322" i="17"/>
  <c r="CA286" i="17"/>
  <c r="CA250" i="17"/>
  <c r="CA172" i="17"/>
  <c r="CA159" i="17"/>
  <c r="CA117" i="17"/>
  <c r="CA350" i="17"/>
  <c r="CA314" i="17"/>
  <c r="CA242" i="17"/>
  <c r="CA170" i="17"/>
  <c r="CA98" i="17"/>
  <c r="CA26" i="17"/>
  <c r="CA235" i="17"/>
  <c r="CA199" i="17"/>
  <c r="CA365" i="17"/>
  <c r="CA329" i="17"/>
  <c r="CA293" i="17"/>
  <c r="CA257" i="17"/>
  <c r="CA221" i="17"/>
  <c r="CA47" i="17"/>
  <c r="CA69" i="17"/>
  <c r="CA393" i="17"/>
  <c r="CA421" i="17"/>
  <c r="CA396" i="17"/>
  <c r="CA473" i="17"/>
  <c r="CA437" i="17"/>
  <c r="CA401" i="17"/>
  <c r="CA424" i="17"/>
  <c r="CA352" i="17"/>
  <c r="CA63" i="17"/>
  <c r="CA308" i="17"/>
  <c r="CA236" i="17"/>
  <c r="CA435" i="17"/>
  <c r="CA118" i="17"/>
  <c r="CA297" i="17"/>
  <c r="CA225" i="17"/>
  <c r="CA150" i="17"/>
  <c r="CA42" i="17"/>
  <c r="CA6" i="17"/>
  <c r="CA499" i="17"/>
  <c r="CA432" i="17"/>
  <c r="CA158" i="17"/>
  <c r="CA86" i="17"/>
  <c r="CA14" i="17"/>
  <c r="CA115" i="17"/>
  <c r="CA29" i="17"/>
  <c r="CA429" i="17"/>
  <c r="CA456" i="17"/>
  <c r="CA500" i="17"/>
  <c r="CA392" i="17"/>
  <c r="CA451" i="17"/>
  <c r="CA452" i="17"/>
  <c r="CA463" i="17"/>
  <c r="CA196" i="17"/>
  <c r="CA154" i="17"/>
  <c r="CA99" i="17"/>
  <c r="CA180" i="17"/>
  <c r="CA144" i="17"/>
  <c r="CA108" i="17"/>
  <c r="CA72" i="17"/>
  <c r="CA36" i="17"/>
  <c r="CA161" i="17"/>
  <c r="CA434" i="17"/>
  <c r="CA458" i="17"/>
  <c r="CA404" i="17"/>
  <c r="CA480" i="17"/>
  <c r="CA214" i="17"/>
  <c r="CA94" i="17"/>
  <c r="CA46" i="17"/>
  <c r="CA381" i="17"/>
  <c r="CA345" i="17"/>
  <c r="CA309" i="17"/>
  <c r="CA273" i="17"/>
  <c r="CA237" i="17"/>
  <c r="CA201" i="17"/>
  <c r="CA75" i="17"/>
  <c r="CA33" i="17"/>
  <c r="CA356" i="17"/>
  <c r="CA320" i="17"/>
  <c r="CA284" i="17"/>
  <c r="CA248" i="17"/>
  <c r="CA176" i="17"/>
  <c r="CA140" i="17"/>
  <c r="CA104" i="17"/>
  <c r="CA68" i="17"/>
  <c r="CA32" i="17"/>
  <c r="CA367" i="17"/>
  <c r="CA331" i="17"/>
  <c r="CA366" i="17"/>
  <c r="CA330" i="17"/>
  <c r="CA294" i="17"/>
  <c r="CA258" i="17"/>
  <c r="CA222" i="17"/>
  <c r="CA389" i="17"/>
  <c r="CA353" i="17"/>
  <c r="CA317" i="17"/>
  <c r="CA281" i="17"/>
  <c r="CA245" i="17"/>
  <c r="CA209" i="17"/>
  <c r="CA173" i="17"/>
  <c r="CA125" i="17"/>
  <c r="CA446" i="17"/>
  <c r="CA358" i="17"/>
  <c r="CA130" i="17"/>
  <c r="CA111" i="17"/>
  <c r="CA278" i="17"/>
  <c r="CA206" i="17"/>
  <c r="CA134" i="17"/>
  <c r="CA62" i="17"/>
  <c r="CA77" i="17"/>
  <c r="CA465" i="17"/>
  <c r="CA457" i="17"/>
  <c r="CA468" i="17"/>
  <c r="CA426" i="17"/>
  <c r="CA497" i="17"/>
  <c r="CA461" i="17"/>
  <c r="CA425" i="17"/>
  <c r="CA244" i="17"/>
  <c r="CA40" i="17"/>
  <c r="CA21" i="17"/>
  <c r="CA386" i="17"/>
  <c r="CA133" i="17"/>
  <c r="CA61" i="17"/>
  <c r="CA25" i="17"/>
  <c r="CA30" i="17"/>
  <c r="CA119" i="17"/>
  <c r="CA71" i="17"/>
  <c r="CA212" i="17"/>
  <c r="CA417" i="17"/>
  <c r="CA494" i="17"/>
  <c r="CA440" i="17"/>
  <c r="CA474" i="17"/>
  <c r="CA470" i="17"/>
  <c r="CA418" i="17"/>
  <c r="CA333" i="17"/>
  <c r="CA261" i="17"/>
  <c r="CA189" i="17"/>
  <c r="CA147" i="17"/>
  <c r="CA105" i="17"/>
  <c r="CA344" i="17"/>
  <c r="CA272" i="17"/>
  <c r="CA200" i="17"/>
  <c r="CA164" i="17"/>
  <c r="CA128" i="17"/>
  <c r="CA92" i="17"/>
  <c r="CA56" i="17"/>
  <c r="CA20" i="17"/>
  <c r="CA355" i="17"/>
  <c r="CA319" i="17"/>
  <c r="CA277" i="17"/>
  <c r="CA241" i="17"/>
  <c r="CA205" i="17"/>
  <c r="CA318" i="17"/>
  <c r="CA246" i="17"/>
  <c r="CA210" i="17"/>
  <c r="CA197" i="17"/>
  <c r="CA501" i="17"/>
  <c r="CA398" i="17"/>
  <c r="CA76" i="17"/>
  <c r="CA369" i="17"/>
  <c r="CA57" i="17"/>
  <c r="CA15" i="17"/>
  <c r="CA163" i="17"/>
  <c r="CA127" i="17"/>
  <c r="CA91" i="17"/>
  <c r="CA55" i="17"/>
  <c r="CA19" i="17"/>
  <c r="CA168" i="17"/>
  <c r="CA132" i="17"/>
  <c r="CA60" i="17"/>
  <c r="CA155" i="17"/>
  <c r="CA83" i="17"/>
  <c r="CA411" i="17"/>
  <c r="CA428" i="17"/>
  <c r="CA414" i="17"/>
  <c r="CA454" i="17"/>
  <c r="CA363" i="17"/>
  <c r="CA327" i="17"/>
  <c r="CA291" i="17"/>
  <c r="CA255" i="17"/>
  <c r="CA219" i="17"/>
  <c r="CA183" i="17"/>
  <c r="CA141" i="17"/>
  <c r="CA374" i="17"/>
  <c r="CA338" i="17"/>
  <c r="CA266" i="17"/>
  <c r="CA122" i="17"/>
  <c r="CA50" i="17"/>
  <c r="CA385" i="17"/>
  <c r="CA349" i="17"/>
  <c r="CA271" i="17"/>
  <c r="CA312" i="17"/>
  <c r="CA276" i="17"/>
  <c r="CA240" i="17"/>
  <c r="CA204" i="17"/>
  <c r="CA191" i="17"/>
  <c r="CA149" i="17"/>
  <c r="CA65" i="17"/>
  <c r="CA17" i="17"/>
  <c r="CA439" i="17"/>
  <c r="CA498" i="17"/>
  <c r="CA485" i="17"/>
  <c r="CA449" i="17"/>
  <c r="CA413" i="17"/>
  <c r="CA340" i="17"/>
  <c r="CA232" i="17"/>
  <c r="CA112" i="17"/>
  <c r="CA64" i="17"/>
  <c r="CA93" i="17"/>
  <c r="CA51" i="17"/>
  <c r="CA230" i="17"/>
  <c r="CA194" i="17"/>
  <c r="CA307" i="17"/>
  <c r="CA229" i="17"/>
  <c r="CA193" i="17"/>
  <c r="CA157" i="17"/>
  <c r="CA121" i="17"/>
  <c r="CA85" i="17"/>
  <c r="CA49" i="17"/>
  <c r="CA13" i="17"/>
  <c r="CA162" i="17"/>
  <c r="CA126" i="17"/>
  <c r="CA90" i="17"/>
  <c r="CA54" i="17"/>
  <c r="CA18" i="17"/>
  <c r="CA143" i="17"/>
  <c r="CA489" i="17"/>
  <c r="CA476" i="17"/>
  <c r="CA422" i="17"/>
  <c r="CA492" i="17"/>
  <c r="CA408" i="17"/>
  <c r="CA321" i="17"/>
  <c r="CA249" i="17"/>
  <c r="CA177" i="17"/>
  <c r="CA368" i="17"/>
  <c r="CA332" i="17"/>
  <c r="CA296" i="17"/>
  <c r="CA260" i="17"/>
  <c r="CA224" i="17"/>
  <c r="CA188" i="17"/>
  <c r="CA152" i="17"/>
  <c r="CA116" i="17"/>
  <c r="CA80" i="17"/>
  <c r="CA44" i="17"/>
  <c r="CA8" i="17"/>
  <c r="CA306" i="17"/>
  <c r="CA270" i="17"/>
  <c r="CA101" i="17"/>
  <c r="CA53" i="17"/>
  <c r="CA11" i="17"/>
  <c r="CA148" i="17"/>
  <c r="CA129" i="17"/>
  <c r="CA87" i="17"/>
  <c r="CA301" i="17"/>
  <c r="CA151" i="17"/>
  <c r="CA79" i="17"/>
  <c r="CA43" i="17"/>
  <c r="CA7" i="17"/>
  <c r="CA234" i="17"/>
  <c r="CA192" i="17"/>
  <c r="CA12" i="17"/>
  <c r="CA179" i="17"/>
  <c r="CA483" i="17"/>
  <c r="CA464" i="17"/>
  <c r="CA410" i="17"/>
  <c r="CA475" i="17"/>
  <c r="CA486" i="17"/>
  <c r="CA444" i="17"/>
  <c r="CA58" i="17"/>
  <c r="CA10" i="17"/>
  <c r="CA315" i="17"/>
  <c r="CA279" i="17"/>
  <c r="CA243" i="17"/>
  <c r="CA207" i="17"/>
  <c r="CA39" i="17"/>
  <c r="CA362" i="17"/>
  <c r="CA326" i="17"/>
  <c r="CA290" i="17"/>
  <c r="CA254" i="17"/>
  <c r="CA218" i="17"/>
  <c r="CA182" i="17"/>
  <c r="CA146" i="17"/>
  <c r="CA110" i="17"/>
  <c r="CA74" i="17"/>
  <c r="CA38" i="17"/>
  <c r="CA223" i="17"/>
  <c r="CA187" i="17"/>
  <c r="CA372" i="17"/>
  <c r="CA336" i="17"/>
  <c r="CA300" i="17"/>
  <c r="CA264" i="17"/>
  <c r="CA228" i="17"/>
  <c r="CA359" i="17"/>
  <c r="CA323" i="17"/>
  <c r="CA287" i="17"/>
  <c r="CA251" i="17"/>
  <c r="CA215" i="17"/>
  <c r="CA137" i="17"/>
  <c r="CA89" i="17"/>
  <c r="CA5" i="17"/>
  <c r="FD319" i="17" l="1"/>
  <c r="CB16" i="17"/>
  <c r="GX4" i="17"/>
  <c r="GU13" i="17"/>
  <c r="GW4" i="17"/>
  <c r="FD224" i="17"/>
  <c r="FD225" i="17" s="1"/>
  <c r="FC458" i="17"/>
  <c r="FC459" i="17" s="1"/>
  <c r="FC460" i="17" s="1"/>
  <c r="FC461" i="17" s="1"/>
  <c r="FC462" i="17" s="1"/>
  <c r="FC463" i="17" s="1"/>
  <c r="FC464" i="17" s="1"/>
  <c r="FC465" i="17" s="1"/>
  <c r="FC466" i="17" s="1"/>
  <c r="FC467" i="17" s="1"/>
  <c r="FC468" i="17" s="1"/>
  <c r="FC469" i="17" s="1"/>
  <c r="FC470" i="17" s="1"/>
  <c r="FC471" i="17" s="1"/>
  <c r="FC472" i="17" s="1"/>
  <c r="FC473" i="17" s="1"/>
  <c r="FC474" i="17" s="1"/>
  <c r="FC475" i="17" s="1"/>
  <c r="FC476" i="17" s="1"/>
  <c r="FC477" i="17" s="1"/>
  <c r="FC478" i="17" s="1"/>
  <c r="FC479" i="17" s="1"/>
  <c r="FC480" i="17" s="1"/>
  <c r="FC481" i="17" s="1"/>
  <c r="FC482" i="17" s="1"/>
  <c r="FI483" i="17" s="1"/>
  <c r="FO483" i="17" s="1"/>
  <c r="FU483" i="17" s="1"/>
  <c r="GA483" i="17" s="1"/>
  <c r="GM495" i="17"/>
  <c r="GX11" i="17"/>
  <c r="FC296" i="17"/>
  <c r="FD492" i="17"/>
  <c r="FD493" i="17" s="1"/>
  <c r="FD494" i="17" s="1"/>
  <c r="FD495" i="17" s="1"/>
  <c r="FD496" i="17" s="1"/>
  <c r="FD497" i="17" s="1"/>
  <c r="FD498" i="17" s="1"/>
  <c r="FJ499" i="17" s="1"/>
  <c r="FP499" i="17" s="1"/>
  <c r="FV499" i="17" s="1"/>
  <c r="GB499" i="17" s="1"/>
  <c r="EZ3" i="17"/>
  <c r="EZ4" i="17" s="1"/>
  <c r="EZ5" i="17" s="1"/>
  <c r="EZ6" i="17" s="1"/>
  <c r="EZ7" i="17" s="1"/>
  <c r="EZ8" i="17" s="1"/>
  <c r="EZ9" i="17" s="1"/>
  <c r="EZ10" i="17" s="1"/>
  <c r="EZ11" i="17" s="1"/>
  <c r="EZ12" i="17" s="1"/>
  <c r="EZ13" i="17" s="1"/>
  <c r="EZ14" i="17" s="1"/>
  <c r="EZ15" i="17" s="1"/>
  <c r="EZ16" i="17" s="1"/>
  <c r="EZ17" i="17" s="1"/>
  <c r="EZ18" i="17" s="1"/>
  <c r="EZ19" i="17" s="1"/>
  <c r="EZ20" i="17" s="1"/>
  <c r="EZ21" i="17" s="1"/>
  <c r="EZ22" i="17" s="1"/>
  <c r="EZ23" i="17" s="1"/>
  <c r="EZ24" i="17" s="1"/>
  <c r="EZ25" i="17" s="1"/>
  <c r="EZ26" i="17" s="1"/>
  <c r="EZ27" i="17" s="1"/>
  <c r="EZ28" i="17" s="1"/>
  <c r="EZ29" i="17" s="1"/>
  <c r="EZ30" i="17" s="1"/>
  <c r="EZ31" i="17" s="1"/>
  <c r="EZ32" i="17" s="1"/>
  <c r="EZ33" i="17" s="1"/>
  <c r="EZ34" i="17" s="1"/>
  <c r="EZ35" i="17" s="1"/>
  <c r="EZ36" i="17" s="1"/>
  <c r="EZ37" i="17" s="1"/>
  <c r="EZ38" i="17" s="1"/>
  <c r="EZ39" i="17" s="1"/>
  <c r="EZ40" i="17" s="1"/>
  <c r="EZ41" i="17" s="1"/>
  <c r="EZ42" i="17" s="1"/>
  <c r="EZ43" i="17" s="1"/>
  <c r="EZ44" i="17" s="1"/>
  <c r="EZ45" i="17" s="1"/>
  <c r="EZ46" i="17" s="1"/>
  <c r="EZ47" i="17" s="1"/>
  <c r="EZ48" i="17" s="1"/>
  <c r="EZ49" i="17" s="1"/>
  <c r="EZ50" i="17" s="1"/>
  <c r="EZ51" i="17" s="1"/>
  <c r="EZ52" i="17" s="1"/>
  <c r="EZ53" i="17" s="1"/>
  <c r="EZ54" i="17" s="1"/>
  <c r="EZ55" i="17" s="1"/>
  <c r="EZ56" i="17" s="1"/>
  <c r="EZ57" i="17" s="1"/>
  <c r="EZ58" i="17" s="1"/>
  <c r="EZ59" i="17" s="1"/>
  <c r="EZ60" i="17" s="1"/>
  <c r="EZ61" i="17" s="1"/>
  <c r="EZ62" i="17" s="1"/>
  <c r="EZ63" i="17" s="1"/>
  <c r="EZ64" i="17" s="1"/>
  <c r="EZ65" i="17" s="1"/>
  <c r="EZ66" i="17" s="1"/>
  <c r="EZ67" i="17" s="1"/>
  <c r="EZ68" i="17" s="1"/>
  <c r="EZ69" i="17" s="1"/>
  <c r="EZ70" i="17" s="1"/>
  <c r="EZ71" i="17" s="1"/>
  <c r="EZ72" i="17" s="1"/>
  <c r="EZ73" i="17" s="1"/>
  <c r="EZ74" i="17" s="1"/>
  <c r="EZ75" i="17" s="1"/>
  <c r="EZ76" i="17" s="1"/>
  <c r="EZ77" i="17" s="1"/>
  <c r="EZ78" i="17" s="1"/>
  <c r="EZ79" i="17" s="1"/>
  <c r="EZ80" i="17" s="1"/>
  <c r="EZ81" i="17" s="1"/>
  <c r="EZ82" i="17" s="1"/>
  <c r="EZ83" i="17" s="1"/>
  <c r="EZ84" i="17" s="1"/>
  <c r="EZ85" i="17" s="1"/>
  <c r="EZ86" i="17" s="1"/>
  <c r="EZ87" i="17" s="1"/>
  <c r="EZ88" i="17" s="1"/>
  <c r="EZ89" i="17" s="1"/>
  <c r="EZ90" i="17" s="1"/>
  <c r="EZ91" i="17" s="1"/>
  <c r="EZ92" i="17" s="1"/>
  <c r="EZ93" i="17" s="1"/>
  <c r="EZ94" i="17" s="1"/>
  <c r="EZ95" i="17" s="1"/>
  <c r="EZ96" i="17" s="1"/>
  <c r="EZ97" i="17" s="1"/>
  <c r="EZ98" i="17" s="1"/>
  <c r="EZ99" i="17" s="1"/>
  <c r="EZ100" i="17" s="1"/>
  <c r="EZ101" i="17" s="1"/>
  <c r="EZ102" i="17" s="1"/>
  <c r="EZ103" i="17" s="1"/>
  <c r="EZ104" i="17" s="1"/>
  <c r="EZ105" i="17" s="1"/>
  <c r="EZ106" i="17" s="1"/>
  <c r="EZ107" i="17" s="1"/>
  <c r="EZ108" i="17" s="1"/>
  <c r="EZ109" i="17" s="1"/>
  <c r="EZ110" i="17" s="1"/>
  <c r="EZ111" i="17" s="1"/>
  <c r="EZ112" i="17" s="1"/>
  <c r="EZ113" i="17" s="1"/>
  <c r="EZ114" i="17" s="1"/>
  <c r="EZ115" i="17" s="1"/>
  <c r="EZ116" i="17" s="1"/>
  <c r="EZ117" i="17" s="1"/>
  <c r="EZ118" i="17" s="1"/>
  <c r="EZ119" i="17" s="1"/>
  <c r="EZ120" i="17" s="1"/>
  <c r="EZ121" i="17" s="1"/>
  <c r="EZ122" i="17" s="1"/>
  <c r="EZ123" i="17" s="1"/>
  <c r="EZ124" i="17" s="1"/>
  <c r="EZ125" i="17" s="1"/>
  <c r="EZ126" i="17" s="1"/>
  <c r="EZ127" i="17" s="1"/>
  <c r="EZ128" i="17" s="1"/>
  <c r="EZ129" i="17" s="1"/>
  <c r="EZ130" i="17" s="1"/>
  <c r="EZ131" i="17" s="1"/>
  <c r="EZ132" i="17" s="1"/>
  <c r="EZ133" i="17" s="1"/>
  <c r="EZ134" i="17" s="1"/>
  <c r="EZ135" i="17" s="1"/>
  <c r="EZ136" i="17" s="1"/>
  <c r="EZ137" i="17" s="1"/>
  <c r="EZ138" i="17" s="1"/>
  <c r="EZ139" i="17" s="1"/>
  <c r="EZ140" i="17" s="1"/>
  <c r="EZ141" i="17" s="1"/>
  <c r="EZ142" i="17" s="1"/>
  <c r="EZ143" i="17" s="1"/>
  <c r="EZ144" i="17" s="1"/>
  <c r="EZ145" i="17" s="1"/>
  <c r="EZ146" i="17" s="1"/>
  <c r="EZ147" i="17" s="1"/>
  <c r="EZ148" i="17" s="1"/>
  <c r="EZ149" i="17" s="1"/>
  <c r="EZ150" i="17" s="1"/>
  <c r="EZ151" i="17" s="1"/>
  <c r="EZ152" i="17" s="1"/>
  <c r="EZ153" i="17" s="1"/>
  <c r="EZ154" i="17" s="1"/>
  <c r="EZ155" i="17" s="1"/>
  <c r="EZ156" i="17" s="1"/>
  <c r="EZ157" i="17" s="1"/>
  <c r="EZ158" i="17" s="1"/>
  <c r="EZ159" i="17" s="1"/>
  <c r="EZ160" i="17" s="1"/>
  <c r="EZ161" i="17" s="1"/>
  <c r="EZ162" i="17" s="1"/>
  <c r="EZ163" i="17" s="1"/>
  <c r="EZ164" i="17" s="1"/>
  <c r="EZ165" i="17" s="1"/>
  <c r="EZ166" i="17" s="1"/>
  <c r="EZ167" i="17" s="1"/>
  <c r="EZ168" i="17" s="1"/>
  <c r="EZ169" i="17" s="1"/>
  <c r="EZ170" i="17" s="1"/>
  <c r="EZ171" i="17" s="1"/>
  <c r="EZ172" i="17" s="1"/>
  <c r="EZ173" i="17" s="1"/>
  <c r="EZ174" i="17" s="1"/>
  <c r="EZ175" i="17" s="1"/>
  <c r="EZ176" i="17" s="1"/>
  <c r="EZ177" i="17" s="1"/>
  <c r="EZ178" i="17" s="1"/>
  <c r="EZ179" i="17" s="1"/>
  <c r="EZ180" i="17" s="1"/>
  <c r="EZ181" i="17" s="1"/>
  <c r="EZ182" i="17" s="1"/>
  <c r="EZ183" i="17" s="1"/>
  <c r="FF184" i="17" s="1"/>
  <c r="GQ489" i="17"/>
  <c r="GU489" i="17" s="1"/>
  <c r="EF239" i="17"/>
  <c r="FF3" i="17"/>
  <c r="FF4" i="17" s="1"/>
  <c r="FF5" i="17" s="1"/>
  <c r="FF6" i="17" s="1"/>
  <c r="FF7" i="17" s="1"/>
  <c r="FF8" i="17" s="1"/>
  <c r="FF9" i="17" s="1"/>
  <c r="FF10" i="17" s="1"/>
  <c r="FF11" i="17" s="1"/>
  <c r="FF12" i="17" s="1"/>
  <c r="FF13" i="17" s="1"/>
  <c r="FF14" i="17" s="1"/>
  <c r="FF15" i="17" s="1"/>
  <c r="FF16" i="17" s="1"/>
  <c r="FF17" i="17" s="1"/>
  <c r="FF18" i="17" s="1"/>
  <c r="FF19" i="17" s="1"/>
  <c r="FF20" i="17" s="1"/>
  <c r="FF21" i="17" s="1"/>
  <c r="FF22" i="17" s="1"/>
  <c r="FF23" i="17" s="1"/>
  <c r="FF24" i="17" s="1"/>
  <c r="FF25" i="17" s="1"/>
  <c r="FF26" i="17" s="1"/>
  <c r="FF27" i="17" s="1"/>
  <c r="FF28" i="17" s="1"/>
  <c r="FF29" i="17" s="1"/>
  <c r="FF30" i="17" s="1"/>
  <c r="FF31" i="17" s="1"/>
  <c r="FF32" i="17" s="1"/>
  <c r="FF33" i="17" s="1"/>
  <c r="FF34" i="17" s="1"/>
  <c r="FF35" i="17" s="1"/>
  <c r="FF36" i="17" s="1"/>
  <c r="FF37" i="17" s="1"/>
  <c r="FF38" i="17" s="1"/>
  <c r="FF39" i="17" s="1"/>
  <c r="FF40" i="17" s="1"/>
  <c r="FF41" i="17" s="1"/>
  <c r="FF42" i="17" s="1"/>
  <c r="FF43" i="17" s="1"/>
  <c r="FF44" i="17" s="1"/>
  <c r="FF45" i="17" s="1"/>
  <c r="FF46" i="17" s="1"/>
  <c r="FF47" i="17" s="1"/>
  <c r="FF48" i="17" s="1"/>
  <c r="FF49" i="17" s="1"/>
  <c r="FF50" i="17" s="1"/>
  <c r="FF51" i="17" s="1"/>
  <c r="FF52" i="17" s="1"/>
  <c r="FF53" i="17" s="1"/>
  <c r="FF54" i="17" s="1"/>
  <c r="FF55" i="17" s="1"/>
  <c r="FF56" i="17" s="1"/>
  <c r="FF57" i="17" s="1"/>
  <c r="FF58" i="17" s="1"/>
  <c r="FF59" i="17" s="1"/>
  <c r="FF60" i="17" s="1"/>
  <c r="FF61" i="17" s="1"/>
  <c r="FF62" i="17" s="1"/>
  <c r="FF63" i="17" s="1"/>
  <c r="FF64" i="17" s="1"/>
  <c r="FF65" i="17" s="1"/>
  <c r="FF66" i="17" s="1"/>
  <c r="FF67" i="17" s="1"/>
  <c r="FF68" i="17" s="1"/>
  <c r="FF69" i="17" s="1"/>
  <c r="FF70" i="17" s="1"/>
  <c r="FF71" i="17" s="1"/>
  <c r="FF72" i="17" s="1"/>
  <c r="FF73" i="17" s="1"/>
  <c r="FF74" i="17" s="1"/>
  <c r="FF75" i="17" s="1"/>
  <c r="FF76" i="17" s="1"/>
  <c r="FF77" i="17" s="1"/>
  <c r="FF78" i="17" s="1"/>
  <c r="FF79" i="17" s="1"/>
  <c r="FF80" i="17" s="1"/>
  <c r="FF81" i="17" s="1"/>
  <c r="FF82" i="17" s="1"/>
  <c r="FF83" i="17" s="1"/>
  <c r="FF84" i="17" s="1"/>
  <c r="FF85" i="17" s="1"/>
  <c r="FF86" i="17" s="1"/>
  <c r="FF87" i="17" s="1"/>
  <c r="FF88" i="17" s="1"/>
  <c r="FF89" i="17" s="1"/>
  <c r="FF90" i="17" s="1"/>
  <c r="FF91" i="17" s="1"/>
  <c r="FF92" i="17" s="1"/>
  <c r="FF93" i="17" s="1"/>
  <c r="FF94" i="17" s="1"/>
  <c r="FF95" i="17" s="1"/>
  <c r="FF96" i="17" s="1"/>
  <c r="FF97" i="17" s="1"/>
  <c r="FF98" i="17" s="1"/>
  <c r="FF99" i="17" s="1"/>
  <c r="FF100" i="17" s="1"/>
  <c r="FF101" i="17" s="1"/>
  <c r="FF102" i="17" s="1"/>
  <c r="FF103" i="17" s="1"/>
  <c r="FF104" i="17" s="1"/>
  <c r="FF105" i="17" s="1"/>
  <c r="FF106" i="17" s="1"/>
  <c r="FF107" i="17" s="1"/>
  <c r="FF108" i="17" s="1"/>
  <c r="FF109" i="17" s="1"/>
  <c r="FF110" i="17" s="1"/>
  <c r="FF111" i="17" s="1"/>
  <c r="FF112" i="17" s="1"/>
  <c r="FF113" i="17" s="1"/>
  <c r="FF114" i="17" s="1"/>
  <c r="FF115" i="17" s="1"/>
  <c r="FF116" i="17" s="1"/>
  <c r="FF117" i="17" s="1"/>
  <c r="FF118" i="17" s="1"/>
  <c r="FF119" i="17" s="1"/>
  <c r="FF120" i="17" s="1"/>
  <c r="FF121" i="17" s="1"/>
  <c r="FF122" i="17" s="1"/>
  <c r="FF123" i="17" s="1"/>
  <c r="FF124" i="17" s="1"/>
  <c r="FF125" i="17" s="1"/>
  <c r="FF126" i="17" s="1"/>
  <c r="FF127" i="17" s="1"/>
  <c r="FF128" i="17" s="1"/>
  <c r="FF129" i="17" s="1"/>
  <c r="FF130" i="17" s="1"/>
  <c r="FF131" i="17" s="1"/>
  <c r="FF132" i="17" s="1"/>
  <c r="FF133" i="17" s="1"/>
  <c r="FF134" i="17" s="1"/>
  <c r="FF135" i="17" s="1"/>
  <c r="FF136" i="17" s="1"/>
  <c r="FF137" i="17" s="1"/>
  <c r="FF138" i="17" s="1"/>
  <c r="FF139" i="17" s="1"/>
  <c r="FF140" i="17" s="1"/>
  <c r="FF141" i="17" s="1"/>
  <c r="FF142" i="17" s="1"/>
  <c r="FF143" i="17" s="1"/>
  <c r="FF144" i="17" s="1"/>
  <c r="FF145" i="17" s="1"/>
  <c r="FF146" i="17" s="1"/>
  <c r="FF147" i="17" s="1"/>
  <c r="FF148" i="17" s="1"/>
  <c r="FF149" i="17" s="1"/>
  <c r="FF150" i="17" s="1"/>
  <c r="FF151" i="17" s="1"/>
  <c r="FF152" i="17" s="1"/>
  <c r="FF153" i="17" s="1"/>
  <c r="FF154" i="17" s="1"/>
  <c r="FF155" i="17" s="1"/>
  <c r="FF156" i="17" s="1"/>
  <c r="FF157" i="17" s="1"/>
  <c r="FF158" i="17" s="1"/>
  <c r="FF159" i="17" s="1"/>
  <c r="FF160" i="17" s="1"/>
  <c r="FF161" i="17" s="1"/>
  <c r="FF162" i="17" s="1"/>
  <c r="FF163" i="17" s="1"/>
  <c r="FF164" i="17" s="1"/>
  <c r="FF165" i="17" s="1"/>
  <c r="FF166" i="17" s="1"/>
  <c r="FF167" i="17" s="1"/>
  <c r="FF168" i="17" s="1"/>
  <c r="FF169" i="17" s="1"/>
  <c r="FF170" i="17" s="1"/>
  <c r="FF171" i="17" s="1"/>
  <c r="FF172" i="17" s="1"/>
  <c r="FF173" i="17" s="1"/>
  <c r="FF174" i="17" s="1"/>
  <c r="FF175" i="17" s="1"/>
  <c r="FF176" i="17" s="1"/>
  <c r="FF177" i="17" s="1"/>
  <c r="FF178" i="17" s="1"/>
  <c r="FF179" i="17" s="1"/>
  <c r="FF180" i="17" s="1"/>
  <c r="FF181" i="17" s="1"/>
  <c r="FF182" i="17" s="1"/>
  <c r="FF183" i="17" s="1"/>
  <c r="FN3" i="17"/>
  <c r="FT3" i="17" s="1"/>
  <c r="FZ3" i="17" s="1"/>
  <c r="GU4" i="17"/>
  <c r="FB3" i="17"/>
  <c r="FB4" i="17" s="1"/>
  <c r="FB5" i="17" s="1"/>
  <c r="FB6" i="17" s="1"/>
  <c r="FB7" i="17" s="1"/>
  <c r="FB8" i="17" s="1"/>
  <c r="FB9" i="17" s="1"/>
  <c r="FB10" i="17" s="1"/>
  <c r="FB11" i="17" s="1"/>
  <c r="FB12" i="17" s="1"/>
  <c r="FB13" i="17" s="1"/>
  <c r="FB14" i="17" s="1"/>
  <c r="FB15" i="17" s="1"/>
  <c r="FB16" i="17" s="1"/>
  <c r="FB17" i="17" s="1"/>
  <c r="FB18" i="17" s="1"/>
  <c r="FB19" i="17" s="1"/>
  <c r="FB20" i="17" s="1"/>
  <c r="FB21" i="17" s="1"/>
  <c r="FB22" i="17" s="1"/>
  <c r="FB23" i="17" s="1"/>
  <c r="FB24" i="17" s="1"/>
  <c r="FB25" i="17" s="1"/>
  <c r="FB26" i="17" s="1"/>
  <c r="FB27" i="17" s="1"/>
  <c r="FB28" i="17" s="1"/>
  <c r="FB29" i="17" s="1"/>
  <c r="FB30" i="17" s="1"/>
  <c r="FB31" i="17" s="1"/>
  <c r="FB32" i="17" s="1"/>
  <c r="FB33" i="17" s="1"/>
  <c r="FB34" i="17" s="1"/>
  <c r="FB35" i="17" s="1"/>
  <c r="FB36" i="17" s="1"/>
  <c r="FB37" i="17" s="1"/>
  <c r="FB38" i="17" s="1"/>
  <c r="FB39" i="17" s="1"/>
  <c r="FB40" i="17" s="1"/>
  <c r="FB41" i="17" s="1"/>
  <c r="FB42" i="17" s="1"/>
  <c r="FB43" i="17" s="1"/>
  <c r="FB44" i="17" s="1"/>
  <c r="FB45" i="17" s="1"/>
  <c r="FB46" i="17" s="1"/>
  <c r="FB47" i="17" s="1"/>
  <c r="FB48" i="17" s="1"/>
  <c r="FB49" i="17" s="1"/>
  <c r="FB50" i="17" s="1"/>
  <c r="FB51" i="17" s="1"/>
  <c r="FB52" i="17" s="1"/>
  <c r="FB53" i="17" s="1"/>
  <c r="FB54" i="17" s="1"/>
  <c r="FB55" i="17" s="1"/>
  <c r="FB56" i="17" s="1"/>
  <c r="FB57" i="17" s="1"/>
  <c r="FB58" i="17" s="1"/>
  <c r="FB59" i="17" s="1"/>
  <c r="FB60" i="17" s="1"/>
  <c r="FB61" i="17" s="1"/>
  <c r="FB62" i="17" s="1"/>
  <c r="FB63" i="17" s="1"/>
  <c r="FB64" i="17" s="1"/>
  <c r="FB65" i="17" s="1"/>
  <c r="FB66" i="17" s="1"/>
  <c r="FB67" i="17" s="1"/>
  <c r="FB68" i="17" s="1"/>
  <c r="FB69" i="17" s="1"/>
  <c r="FB70" i="17" s="1"/>
  <c r="FB71" i="17" s="1"/>
  <c r="FB72" i="17" s="1"/>
  <c r="FB73" i="17" s="1"/>
  <c r="FB74" i="17" s="1"/>
  <c r="FB75" i="17" s="1"/>
  <c r="FB76" i="17" s="1"/>
  <c r="FB77" i="17" s="1"/>
  <c r="FB78" i="17" s="1"/>
  <c r="FB79" i="17" s="1"/>
  <c r="FB80" i="17" s="1"/>
  <c r="FB81" i="17" s="1"/>
  <c r="FB82" i="17" s="1"/>
  <c r="FB83" i="17" s="1"/>
  <c r="FB84" i="17" s="1"/>
  <c r="FB85" i="17" s="1"/>
  <c r="FB86" i="17" s="1"/>
  <c r="FB87" i="17" s="1"/>
  <c r="FB88" i="17" s="1"/>
  <c r="FB89" i="17" s="1"/>
  <c r="FB90" i="17" s="1"/>
  <c r="FB91" i="17" s="1"/>
  <c r="FB92" i="17" s="1"/>
  <c r="FB93" i="17" s="1"/>
  <c r="FB94" i="17" s="1"/>
  <c r="FB95" i="17" s="1"/>
  <c r="FB96" i="17" s="1"/>
  <c r="FB97" i="17" s="1"/>
  <c r="FB98" i="17" s="1"/>
  <c r="FB99" i="17" s="1"/>
  <c r="FB100" i="17" s="1"/>
  <c r="FB101" i="17" s="1"/>
  <c r="FB102" i="17" s="1"/>
  <c r="FB103" i="17" s="1"/>
  <c r="FB104" i="17" s="1"/>
  <c r="FB105" i="17" s="1"/>
  <c r="FB106" i="17" s="1"/>
  <c r="FB107" i="17" s="1"/>
  <c r="FB108" i="17" s="1"/>
  <c r="FB109" i="17" s="1"/>
  <c r="FB110" i="17" s="1"/>
  <c r="FB111" i="17" s="1"/>
  <c r="FB112" i="17" s="1"/>
  <c r="FB113" i="17" s="1"/>
  <c r="FB114" i="17" s="1"/>
  <c r="FB115" i="17" s="1"/>
  <c r="FB116" i="17" s="1"/>
  <c r="FB117" i="17" s="1"/>
  <c r="FB118" i="17" s="1"/>
  <c r="FB119" i="17" s="1"/>
  <c r="FB120" i="17" s="1"/>
  <c r="FB121" i="17" s="1"/>
  <c r="FB122" i="17" s="1"/>
  <c r="FB123" i="17" s="1"/>
  <c r="FB124" i="17" s="1"/>
  <c r="FB125" i="17" s="1"/>
  <c r="FB126" i="17" s="1"/>
  <c r="FB127" i="17" s="1"/>
  <c r="FB128" i="17" s="1"/>
  <c r="FB129" i="17" s="1"/>
  <c r="FB130" i="17" s="1"/>
  <c r="FB131" i="17" s="1"/>
  <c r="FB132" i="17" s="1"/>
  <c r="FB133" i="17" s="1"/>
  <c r="FB134" i="17" s="1"/>
  <c r="FB135" i="17" s="1"/>
  <c r="FB136" i="17" s="1"/>
  <c r="FB137" i="17" s="1"/>
  <c r="FB138" i="17" s="1"/>
  <c r="FB139" i="17" s="1"/>
  <c r="FB140" i="17" s="1"/>
  <c r="FB141" i="17" s="1"/>
  <c r="FB142" i="17" s="1"/>
  <c r="FB143" i="17" s="1"/>
  <c r="FB144" i="17" s="1"/>
  <c r="FB145" i="17" s="1"/>
  <c r="FB146" i="17" s="1"/>
  <c r="FB147" i="17" s="1"/>
  <c r="FB148" i="17" s="1"/>
  <c r="FB149" i="17" s="1"/>
  <c r="FB150" i="17" s="1"/>
  <c r="FB151" i="17" s="1"/>
  <c r="FB152" i="17" s="1"/>
  <c r="FB153" i="17" s="1"/>
  <c r="FB154" i="17" s="1"/>
  <c r="FB155" i="17" s="1"/>
  <c r="FB156" i="17" s="1"/>
  <c r="FB157" i="17" s="1"/>
  <c r="FB158" i="17" s="1"/>
  <c r="FB159" i="17" s="1"/>
  <c r="FB160" i="17" s="1"/>
  <c r="FB161" i="17" s="1"/>
  <c r="FB162" i="17" s="1"/>
  <c r="FB163" i="17" s="1"/>
  <c r="FB164" i="17" s="1"/>
  <c r="FB165" i="17" s="1"/>
  <c r="FB166" i="17" s="1"/>
  <c r="FB167" i="17" s="1"/>
  <c r="FB168" i="17" s="1"/>
  <c r="FB169" i="17" s="1"/>
  <c r="FB170" i="17" s="1"/>
  <c r="FB171" i="17" s="1"/>
  <c r="FB172" i="17" s="1"/>
  <c r="FB173" i="17" s="1"/>
  <c r="FB174" i="17" s="1"/>
  <c r="FB175" i="17" s="1"/>
  <c r="FB176" i="17" s="1"/>
  <c r="FB177" i="17" s="1"/>
  <c r="FB178" i="17" s="1"/>
  <c r="FB179" i="17" s="1"/>
  <c r="FB180" i="17" s="1"/>
  <c r="FB181" i="17" s="1"/>
  <c r="FB182" i="17" s="1"/>
  <c r="FB183" i="17" s="1"/>
  <c r="FB184" i="17" s="1"/>
  <c r="FB185" i="17" s="1"/>
  <c r="FB186" i="17" s="1"/>
  <c r="FB187" i="17" s="1"/>
  <c r="FB188" i="17" s="1"/>
  <c r="FB189" i="17" s="1"/>
  <c r="FB190" i="17" s="1"/>
  <c r="FB191" i="17" s="1"/>
  <c r="FB192" i="17" s="1"/>
  <c r="FB193" i="17" s="1"/>
  <c r="FB194" i="17" s="1"/>
  <c r="FB195" i="17" s="1"/>
  <c r="FB196" i="17" s="1"/>
  <c r="FB197" i="17" s="1"/>
  <c r="FB198" i="17" s="1"/>
  <c r="FB199" i="17" s="1"/>
  <c r="FB200" i="17" s="1"/>
  <c r="FB201" i="17" s="1"/>
  <c r="FB202" i="17" s="1"/>
  <c r="FB203" i="17" s="1"/>
  <c r="FB204" i="17" s="1"/>
  <c r="FB205" i="17" s="1"/>
  <c r="FB206" i="17" s="1"/>
  <c r="FB207" i="17" s="1"/>
  <c r="FB208" i="17" s="1"/>
  <c r="FB209" i="17" s="1"/>
  <c r="FB210" i="17" s="1"/>
  <c r="FB211" i="17" s="1"/>
  <c r="FB212" i="17" s="1"/>
  <c r="FB213" i="17" s="1"/>
  <c r="FB214" i="17" s="1"/>
  <c r="FB215" i="17" s="1"/>
  <c r="FB216" i="17" s="1"/>
  <c r="FB217" i="17" s="1"/>
  <c r="FB218" i="17" s="1"/>
  <c r="FB219" i="17" s="1"/>
  <c r="FB220" i="17" s="1"/>
  <c r="FB221" i="17" s="1"/>
  <c r="FB222" i="17" s="1"/>
  <c r="FB223" i="17" s="1"/>
  <c r="FB224" i="17" s="1"/>
  <c r="FB225" i="17" s="1"/>
  <c r="FB226" i="17" s="1"/>
  <c r="FB227" i="17" s="1"/>
  <c r="FB228" i="17" s="1"/>
  <c r="FB229" i="17" s="1"/>
  <c r="FB230" i="17" s="1"/>
  <c r="FB231" i="17" s="1"/>
  <c r="FB232" i="17" s="1"/>
  <c r="FB233" i="17" s="1"/>
  <c r="FB234" i="17" s="1"/>
  <c r="FB235" i="17" s="1"/>
  <c r="FB236" i="17" s="1"/>
  <c r="FB237" i="17" s="1"/>
  <c r="FB238" i="17" s="1"/>
  <c r="FB239" i="17" s="1"/>
  <c r="FB240" i="17" s="1"/>
  <c r="FB241" i="17" s="1"/>
  <c r="FB242" i="17" s="1"/>
  <c r="FB243" i="17" s="1"/>
  <c r="FB244" i="17" s="1"/>
  <c r="FB245" i="17" s="1"/>
  <c r="FB246" i="17" s="1"/>
  <c r="FB247" i="17" s="1"/>
  <c r="FB248" i="17" s="1"/>
  <c r="FB249" i="17" s="1"/>
  <c r="FB250" i="17" s="1"/>
  <c r="FB251" i="17" s="1"/>
  <c r="FB252" i="17" s="1"/>
  <c r="FB253" i="17" s="1"/>
  <c r="FB254" i="17" s="1"/>
  <c r="FB255" i="17" s="1"/>
  <c r="FB256" i="17" s="1"/>
  <c r="FB257" i="17" s="1"/>
  <c r="FB258" i="17" s="1"/>
  <c r="FB259" i="17" s="1"/>
  <c r="FB260" i="17" s="1"/>
  <c r="FB261" i="17" s="1"/>
  <c r="FB262" i="17" s="1"/>
  <c r="FB263" i="17" s="1"/>
  <c r="FB264" i="17" s="1"/>
  <c r="FB265" i="17" s="1"/>
  <c r="FB266" i="17" s="1"/>
  <c r="FB267" i="17" s="1"/>
  <c r="FB268" i="17" s="1"/>
  <c r="FB269" i="17" s="1"/>
  <c r="FB270" i="17" s="1"/>
  <c r="FB271" i="17" s="1"/>
  <c r="FB272" i="17" s="1"/>
  <c r="FB273" i="17" s="1"/>
  <c r="FB274" i="17" s="1"/>
  <c r="FB275" i="17" s="1"/>
  <c r="FB276" i="17" s="1"/>
  <c r="FB277" i="17" s="1"/>
  <c r="FB278" i="17" s="1"/>
  <c r="FB279" i="17" s="1"/>
  <c r="FB280" i="17" s="1"/>
  <c r="FB281" i="17" s="1"/>
  <c r="FB282" i="17" s="1"/>
  <c r="FB283" i="17" s="1"/>
  <c r="FB284" i="17" s="1"/>
  <c r="FB285" i="17" s="1"/>
  <c r="FB286" i="17" s="1"/>
  <c r="FB287" i="17" s="1"/>
  <c r="FB288" i="17" s="1"/>
  <c r="FB289" i="17" s="1"/>
  <c r="FB290" i="17" s="1"/>
  <c r="FB291" i="17" s="1"/>
  <c r="FB292" i="17" s="1"/>
  <c r="FB293" i="17" s="1"/>
  <c r="FB294" i="17" s="1"/>
  <c r="FB295" i="17" s="1"/>
  <c r="FB296" i="17" s="1"/>
  <c r="FB297" i="17" s="1"/>
  <c r="FB298" i="17" s="1"/>
  <c r="FB299" i="17" s="1"/>
  <c r="FB300" i="17" s="1"/>
  <c r="FB301" i="17" s="1"/>
  <c r="FB302" i="17" s="1"/>
  <c r="FB303" i="17" s="1"/>
  <c r="FB304" i="17" s="1"/>
  <c r="FB305" i="17" s="1"/>
  <c r="FB306" i="17" s="1"/>
  <c r="FB307" i="17" s="1"/>
  <c r="FB308" i="17" s="1"/>
  <c r="FB309" i="17" s="1"/>
  <c r="FB310" i="17" s="1"/>
  <c r="FB311" i="17" s="1"/>
  <c r="FB312" i="17" s="1"/>
  <c r="FB313" i="17" s="1"/>
  <c r="FB314" i="17" s="1"/>
  <c r="FB315" i="17" s="1"/>
  <c r="FB316" i="17" s="1"/>
  <c r="FB317" i="17" s="1"/>
  <c r="FB318" i="17" s="1"/>
  <c r="FB319" i="17" s="1"/>
  <c r="FB320" i="17" s="1"/>
  <c r="FB321" i="17" s="1"/>
  <c r="FB322" i="17" s="1"/>
  <c r="FB323" i="17" s="1"/>
  <c r="FB324" i="17" s="1"/>
  <c r="FB325" i="17" s="1"/>
  <c r="FB326" i="17" s="1"/>
  <c r="FB327" i="17" s="1"/>
  <c r="FB328" i="17" s="1"/>
  <c r="FB329" i="17" s="1"/>
  <c r="FB330" i="17" s="1"/>
  <c r="FB331" i="17" s="1"/>
  <c r="FB332" i="17" s="1"/>
  <c r="FB333" i="17" s="1"/>
  <c r="FB334" i="17" s="1"/>
  <c r="FB335" i="17" s="1"/>
  <c r="FB336" i="17" s="1"/>
  <c r="FB337" i="17" s="1"/>
  <c r="FB338" i="17" s="1"/>
  <c r="FB339" i="17" s="1"/>
  <c r="FB340" i="17" s="1"/>
  <c r="FB341" i="17" s="1"/>
  <c r="FB342" i="17" s="1"/>
  <c r="FB343" i="17" s="1"/>
  <c r="FB344" i="17" s="1"/>
  <c r="FB345" i="17" s="1"/>
  <c r="FB346" i="17" s="1"/>
  <c r="FB347" i="17" s="1"/>
  <c r="FB348" i="17" s="1"/>
  <c r="FB349" i="17" s="1"/>
  <c r="FB350" i="17" s="1"/>
  <c r="FB351" i="17" s="1"/>
  <c r="FB352" i="17" s="1"/>
  <c r="FB353" i="17" s="1"/>
  <c r="FB354" i="17" s="1"/>
  <c r="FB355" i="17" s="1"/>
  <c r="FB356" i="17" s="1"/>
  <c r="FB357" i="17" s="1"/>
  <c r="FB358" i="17" s="1"/>
  <c r="FB359" i="17" s="1"/>
  <c r="FB360" i="17" s="1"/>
  <c r="FB361" i="17" s="1"/>
  <c r="FB362" i="17" s="1"/>
  <c r="FB363" i="17" s="1"/>
  <c r="FB364" i="17" s="1"/>
  <c r="FB365" i="17" s="1"/>
  <c r="FB366" i="17" s="1"/>
  <c r="FB367" i="17" s="1"/>
  <c r="FB368" i="17" s="1"/>
  <c r="FB369" i="17" s="1"/>
  <c r="FB370" i="17" s="1"/>
  <c r="FB371" i="17" s="1"/>
  <c r="FB372" i="17" s="1"/>
  <c r="FB373" i="17" s="1"/>
  <c r="FB374" i="17" s="1"/>
  <c r="FB375" i="17" s="1"/>
  <c r="FB376" i="17" s="1"/>
  <c r="FB377" i="17" s="1"/>
  <c r="FB378" i="17" s="1"/>
  <c r="FB379" i="17" s="1"/>
  <c r="FB380" i="17" s="1"/>
  <c r="FB381" i="17" s="1"/>
  <c r="FB382" i="17" s="1"/>
  <c r="FB383" i="17" s="1"/>
  <c r="FB384" i="17" s="1"/>
  <c r="FB385" i="17" s="1"/>
  <c r="FB386" i="17" s="1"/>
  <c r="FB387" i="17" s="1"/>
  <c r="FB388" i="17" s="1"/>
  <c r="FB389" i="17" s="1"/>
  <c r="FB390" i="17" s="1"/>
  <c r="FB391" i="17" s="1"/>
  <c r="FB392" i="17" s="1"/>
  <c r="FB393" i="17" s="1"/>
  <c r="FB394" i="17" s="1"/>
  <c r="FB395" i="17" s="1"/>
  <c r="FB396" i="17" s="1"/>
  <c r="FB397" i="17" s="1"/>
  <c r="FB398" i="17" s="1"/>
  <c r="FB399" i="17" s="1"/>
  <c r="FB400" i="17" s="1"/>
  <c r="FB401" i="17" s="1"/>
  <c r="FB402" i="17" s="1"/>
  <c r="FB403" i="17" s="1"/>
  <c r="FB404" i="17" s="1"/>
  <c r="FB405" i="17" s="1"/>
  <c r="FB406" i="17" s="1"/>
  <c r="FB407" i="17" s="1"/>
  <c r="FB408" i="17" s="1"/>
  <c r="FB409" i="17" s="1"/>
  <c r="FB410" i="17" s="1"/>
  <c r="FB411" i="17" s="1"/>
  <c r="FB412" i="17" s="1"/>
  <c r="FB413" i="17" s="1"/>
  <c r="FB414" i="17" s="1"/>
  <c r="FB415" i="17" s="1"/>
  <c r="FB416" i="17" s="1"/>
  <c r="FB417" i="17" s="1"/>
  <c r="FB418" i="17" s="1"/>
  <c r="FB419" i="17" s="1"/>
  <c r="FB420" i="17" s="1"/>
  <c r="FB421" i="17" s="1"/>
  <c r="FB422" i="17" s="1"/>
  <c r="FB423" i="17" s="1"/>
  <c r="FB424" i="17" s="1"/>
  <c r="FB425" i="17" s="1"/>
  <c r="FB426" i="17" s="1"/>
  <c r="FB427" i="17" s="1"/>
  <c r="FB428" i="17" s="1"/>
  <c r="FB429" i="17" s="1"/>
  <c r="FB430" i="17" s="1"/>
  <c r="FB431" i="17" s="1"/>
  <c r="FB432" i="17" s="1"/>
  <c r="FB433" i="17" s="1"/>
  <c r="FB434" i="17" s="1"/>
  <c r="FB435" i="17" s="1"/>
  <c r="FB436" i="17" s="1"/>
  <c r="FB437" i="17" s="1"/>
  <c r="FB438" i="17" s="1"/>
  <c r="FB439" i="17" s="1"/>
  <c r="FB440" i="17" s="1"/>
  <c r="FB441" i="17" s="1"/>
  <c r="FB442" i="17" s="1"/>
  <c r="FB443" i="17" s="1"/>
  <c r="FB444" i="17" s="1"/>
  <c r="FB445" i="17" s="1"/>
  <c r="FB446" i="17" s="1"/>
  <c r="FB447" i="17" s="1"/>
  <c r="FB448" i="17" s="1"/>
  <c r="FB449" i="17" s="1"/>
  <c r="FB450" i="17" s="1"/>
  <c r="FB451" i="17" s="1"/>
  <c r="FB452" i="17" s="1"/>
  <c r="FB453" i="17" s="1"/>
  <c r="FB454" i="17" s="1"/>
  <c r="FB455" i="17" s="1"/>
  <c r="FB456" i="17" s="1"/>
  <c r="FB457" i="17" s="1"/>
  <c r="FB458" i="17" s="1"/>
  <c r="FB459" i="17" s="1"/>
  <c r="FB460" i="17" s="1"/>
  <c r="FB461" i="17" s="1"/>
  <c r="FB462" i="17" s="1"/>
  <c r="FB463" i="17" s="1"/>
  <c r="FB464" i="17" s="1"/>
  <c r="FB465" i="17" s="1"/>
  <c r="FB466" i="17" s="1"/>
  <c r="FB467" i="17" s="1"/>
  <c r="FB468" i="17" s="1"/>
  <c r="FB469" i="17" s="1"/>
  <c r="FB470" i="17" s="1"/>
  <c r="FB471" i="17" s="1"/>
  <c r="FB472" i="17" s="1"/>
  <c r="FB473" i="17" s="1"/>
  <c r="FB474" i="17" s="1"/>
  <c r="FB475" i="17" s="1"/>
  <c r="FB476" i="17" s="1"/>
  <c r="FB477" i="17" s="1"/>
  <c r="FB478" i="17" s="1"/>
  <c r="FB479" i="17" s="1"/>
  <c r="FB480" i="17" s="1"/>
  <c r="FB481" i="17" s="1"/>
  <c r="FB482" i="17" s="1"/>
  <c r="FB483" i="17" s="1"/>
  <c r="FB484" i="17" s="1"/>
  <c r="FB485" i="17" s="1"/>
  <c r="FB486" i="17" s="1"/>
  <c r="FB487" i="17" s="1"/>
  <c r="FB488" i="17" s="1"/>
  <c r="FB489" i="17" s="1"/>
  <c r="FB490" i="17" s="1"/>
  <c r="FB491" i="17" s="1"/>
  <c r="FB492" i="17" s="1"/>
  <c r="FB493" i="17" s="1"/>
  <c r="FB494" i="17" s="1"/>
  <c r="FB495" i="17" s="1"/>
  <c r="FB496" i="17" s="1"/>
  <c r="FB497" i="17" s="1"/>
  <c r="FB498" i="17" s="1"/>
  <c r="FB499" i="17" s="1"/>
  <c r="FB500" i="17" s="1"/>
  <c r="FB501" i="17" s="1"/>
  <c r="EF32" i="17"/>
  <c r="FC289" i="17"/>
  <c r="FC290" i="17" s="1"/>
  <c r="FC291" i="17" s="1"/>
  <c r="FC292" i="17" s="1"/>
  <c r="FI293" i="17" s="1"/>
  <c r="FO293" i="17" s="1"/>
  <c r="FU293" i="17" s="1"/>
  <c r="GA293" i="17" s="1"/>
  <c r="GW9" i="17"/>
  <c r="FC416" i="17"/>
  <c r="FC417" i="17" s="1"/>
  <c r="FC418" i="17" s="1"/>
  <c r="FC419" i="17" s="1"/>
  <c r="FC420" i="17" s="1"/>
  <c r="FC421" i="17" s="1"/>
  <c r="FC422" i="17" s="1"/>
  <c r="FC423" i="17" s="1"/>
  <c r="FC424" i="17" s="1"/>
  <c r="FC425" i="17" s="1"/>
  <c r="FC426" i="17" s="1"/>
  <c r="FC427" i="17" s="1"/>
  <c r="FI428" i="17" s="1"/>
  <c r="FI429" i="17" s="1"/>
  <c r="FO429" i="17" s="1"/>
  <c r="FU429" i="17" s="1"/>
  <c r="GA429" i="17" s="1"/>
  <c r="GW13" i="17"/>
  <c r="FD433" i="17"/>
  <c r="FD434" i="17" s="1"/>
  <c r="FD435" i="17" s="1"/>
  <c r="FD436" i="17" s="1"/>
  <c r="FD437" i="17" s="1"/>
  <c r="FD438" i="17" s="1"/>
  <c r="FD439" i="17" s="1"/>
  <c r="FD440" i="17" s="1"/>
  <c r="FD441" i="17" s="1"/>
  <c r="FD442" i="17" s="1"/>
  <c r="FD443" i="17" s="1"/>
  <c r="FD444" i="17" s="1"/>
  <c r="FD445" i="17" s="1"/>
  <c r="FD446" i="17" s="1"/>
  <c r="FD447" i="17" s="1"/>
  <c r="FD448" i="17" s="1"/>
  <c r="FD449" i="17" s="1"/>
  <c r="FD450" i="17" s="1"/>
  <c r="FD451" i="17" s="1"/>
  <c r="FD452" i="17" s="1"/>
  <c r="FD453" i="17" s="1"/>
  <c r="FD454" i="17" s="1"/>
  <c r="FD455" i="17" s="1"/>
  <c r="FD456" i="17" s="1"/>
  <c r="FD457" i="17" s="1"/>
  <c r="FD458" i="17" s="1"/>
  <c r="FD459" i="17" s="1"/>
  <c r="FD460" i="17" s="1"/>
  <c r="FD461" i="17" s="1"/>
  <c r="FD462" i="17" s="1"/>
  <c r="FD463" i="17" s="1"/>
  <c r="FD464" i="17" s="1"/>
  <c r="FD465" i="17" s="1"/>
  <c r="FD466" i="17" s="1"/>
  <c r="FD467" i="17" s="1"/>
  <c r="FD468" i="17" s="1"/>
  <c r="FD469" i="17" s="1"/>
  <c r="FD470" i="17" s="1"/>
  <c r="FD471" i="17" s="1"/>
  <c r="FD472" i="17" s="1"/>
  <c r="FD473" i="17" s="1"/>
  <c r="FD474" i="17" s="1"/>
  <c r="FD475" i="17" s="1"/>
  <c r="FD476" i="17" s="1"/>
  <c r="FD477" i="17" s="1"/>
  <c r="FD478" i="17" s="1"/>
  <c r="FD479" i="17" s="1"/>
  <c r="FD480" i="17" s="1"/>
  <c r="FD481" i="17" s="1"/>
  <c r="FD482" i="17" s="1"/>
  <c r="FJ483" i="17" s="1"/>
  <c r="GT5" i="17"/>
  <c r="FD487" i="17"/>
  <c r="FD271" i="17"/>
  <c r="FD272" i="17" s="1"/>
  <c r="FD273" i="17" s="1"/>
  <c r="FD274" i="17" s="1"/>
  <c r="FD275" i="17" s="1"/>
  <c r="FD276" i="17" s="1"/>
  <c r="FJ277" i="17" s="1"/>
  <c r="FD331" i="17"/>
  <c r="FD332" i="17" s="1"/>
  <c r="FD333" i="17" s="1"/>
  <c r="FD334" i="17" s="1"/>
  <c r="FD335" i="17" s="1"/>
  <c r="FD336" i="17" s="1"/>
  <c r="FD337" i="17" s="1"/>
  <c r="FD338" i="17" s="1"/>
  <c r="FD339" i="17" s="1"/>
  <c r="FD340" i="17" s="1"/>
  <c r="FD341" i="17" s="1"/>
  <c r="FD342" i="17" s="1"/>
  <c r="FD343" i="17" s="1"/>
  <c r="FD344" i="17" s="1"/>
  <c r="FJ345" i="17" s="1"/>
  <c r="FP345" i="17" s="1"/>
  <c r="FV345" i="17" s="1"/>
  <c r="GB345" i="17" s="1"/>
  <c r="FD278" i="17"/>
  <c r="FD279" i="17" s="1"/>
  <c r="FD280" i="17" s="1"/>
  <c r="FJ281" i="17" s="1"/>
  <c r="FA444" i="17"/>
  <c r="FA445" i="17" s="1"/>
  <c r="FA446" i="17" s="1"/>
  <c r="FA447" i="17" s="1"/>
  <c r="FA448" i="17" s="1"/>
  <c r="FA449" i="17" s="1"/>
  <c r="FA450" i="17" s="1"/>
  <c r="FA451" i="17" s="1"/>
  <c r="FA452" i="17" s="1"/>
  <c r="FA453" i="17" s="1"/>
  <c r="FA454" i="17" s="1"/>
  <c r="FA455" i="17" s="1"/>
  <c r="FA456" i="17" s="1"/>
  <c r="FA457" i="17" s="1"/>
  <c r="FA458" i="17" s="1"/>
  <c r="FA459" i="17" s="1"/>
  <c r="FA460" i="17" s="1"/>
  <c r="FA461" i="17" s="1"/>
  <c r="FG462" i="17" s="1"/>
  <c r="FG463" i="17" s="1"/>
  <c r="FG464" i="17" s="1"/>
  <c r="FG465" i="17" s="1"/>
  <c r="FG466" i="17" s="1"/>
  <c r="FG467" i="17" s="1"/>
  <c r="FG468" i="17" s="1"/>
  <c r="FG469" i="17" s="1"/>
  <c r="FG470" i="17" s="1"/>
  <c r="FG471" i="17" s="1"/>
  <c r="FG472" i="17" s="1"/>
  <c r="FG473" i="17" s="1"/>
  <c r="FG474" i="17" s="1"/>
  <c r="FG475" i="17" s="1"/>
  <c r="FG476" i="17" s="1"/>
  <c r="FG477" i="17" s="1"/>
  <c r="FG478" i="17" s="1"/>
  <c r="GM392" i="17"/>
  <c r="GX392" i="17" s="1"/>
  <c r="FD320" i="17"/>
  <c r="FD321" i="17" s="1"/>
  <c r="FD322" i="17" s="1"/>
  <c r="FD323" i="17" s="1"/>
  <c r="FD324" i="17" s="1"/>
  <c r="FD325" i="17" s="1"/>
  <c r="FD326" i="17" s="1"/>
  <c r="FD327" i="17" s="1"/>
  <c r="FJ328" i="17" s="1"/>
  <c r="GQ422" i="17"/>
  <c r="GW422" i="17" s="1"/>
  <c r="EF132" i="17"/>
  <c r="EF189" i="17"/>
  <c r="EF155" i="17"/>
  <c r="FD235" i="17"/>
  <c r="FD236" i="17" s="1"/>
  <c r="FD237" i="17" s="1"/>
  <c r="FD238" i="17" s="1"/>
  <c r="FD239" i="17" s="1"/>
  <c r="FD240" i="17" s="1"/>
  <c r="FD241" i="17" s="1"/>
  <c r="FD242" i="17" s="1"/>
  <c r="FD243" i="17" s="1"/>
  <c r="FD244" i="17" s="1"/>
  <c r="FD245" i="17" s="1"/>
  <c r="FD246" i="17" s="1"/>
  <c r="FJ247" i="17" s="1"/>
  <c r="EF204" i="17"/>
  <c r="EF83" i="17"/>
  <c r="GW8" i="17"/>
  <c r="GX5" i="17"/>
  <c r="FD231" i="17"/>
  <c r="FD232" i="17" s="1"/>
  <c r="EF69" i="17"/>
  <c r="EF217" i="17"/>
  <c r="EF68" i="17"/>
  <c r="GW11" i="17"/>
  <c r="GY11" i="17" s="1"/>
  <c r="GW6" i="17"/>
  <c r="EF77" i="17"/>
  <c r="EF18" i="17"/>
  <c r="FH4" i="17"/>
  <c r="FH5" i="17" s="1"/>
  <c r="FH6" i="17" s="1"/>
  <c r="FH7" i="17" s="1"/>
  <c r="FH8" i="17" s="1"/>
  <c r="FH9" i="17" s="1"/>
  <c r="FH10" i="17" s="1"/>
  <c r="FH11" i="17" s="1"/>
  <c r="FH12" i="17" s="1"/>
  <c r="FH13" i="17" s="1"/>
  <c r="FH14" i="17" s="1"/>
  <c r="FH15" i="17" s="1"/>
  <c r="FH16" i="17" s="1"/>
  <c r="FH17" i="17" s="1"/>
  <c r="FH18" i="17" s="1"/>
  <c r="FH19" i="17" s="1"/>
  <c r="FH20" i="17" s="1"/>
  <c r="FH21" i="17" s="1"/>
  <c r="FH22" i="17" s="1"/>
  <c r="FH23" i="17" s="1"/>
  <c r="FH24" i="17" s="1"/>
  <c r="FH25" i="17" s="1"/>
  <c r="FH26" i="17" s="1"/>
  <c r="FH27" i="17" s="1"/>
  <c r="FH28" i="17" s="1"/>
  <c r="FH29" i="17" s="1"/>
  <c r="FH30" i="17" s="1"/>
  <c r="FH31" i="17" s="1"/>
  <c r="FH32" i="17" s="1"/>
  <c r="FH33" i="17" s="1"/>
  <c r="FH34" i="17" s="1"/>
  <c r="FH35" i="17" s="1"/>
  <c r="FH36" i="17" s="1"/>
  <c r="FH37" i="17" s="1"/>
  <c r="FH38" i="17" s="1"/>
  <c r="FH39" i="17" s="1"/>
  <c r="FH40" i="17" s="1"/>
  <c r="FH41" i="17" s="1"/>
  <c r="FH42" i="17" s="1"/>
  <c r="FH43" i="17" s="1"/>
  <c r="FH44" i="17" s="1"/>
  <c r="FH45" i="17" s="1"/>
  <c r="FH46" i="17" s="1"/>
  <c r="FH47" i="17" s="1"/>
  <c r="FH48" i="17" s="1"/>
  <c r="FH49" i="17" s="1"/>
  <c r="FH50" i="17" s="1"/>
  <c r="FH51" i="17" s="1"/>
  <c r="FH52" i="17" s="1"/>
  <c r="FH53" i="17" s="1"/>
  <c r="FH54" i="17" s="1"/>
  <c r="FH55" i="17" s="1"/>
  <c r="FH56" i="17" s="1"/>
  <c r="FH57" i="17" s="1"/>
  <c r="FH58" i="17" s="1"/>
  <c r="FH59" i="17" s="1"/>
  <c r="FH60" i="17" s="1"/>
  <c r="FH61" i="17" s="1"/>
  <c r="FH62" i="17" s="1"/>
  <c r="FH63" i="17" s="1"/>
  <c r="FH64" i="17" s="1"/>
  <c r="FH65" i="17" s="1"/>
  <c r="FH66" i="17" s="1"/>
  <c r="FH67" i="17" s="1"/>
  <c r="FH68" i="17" s="1"/>
  <c r="FH69" i="17" s="1"/>
  <c r="FH70" i="17" s="1"/>
  <c r="FH71" i="17" s="1"/>
  <c r="FH72" i="17" s="1"/>
  <c r="FH73" i="17" s="1"/>
  <c r="FH74" i="17" s="1"/>
  <c r="FH75" i="17" s="1"/>
  <c r="FH76" i="17" s="1"/>
  <c r="FH77" i="17" s="1"/>
  <c r="FH78" i="17" s="1"/>
  <c r="FH79" i="17" s="1"/>
  <c r="FH80" i="17" s="1"/>
  <c r="FH81" i="17" s="1"/>
  <c r="FH82" i="17" s="1"/>
  <c r="FH83" i="17" s="1"/>
  <c r="FH84" i="17" s="1"/>
  <c r="FH85" i="17" s="1"/>
  <c r="FH86" i="17" s="1"/>
  <c r="FH87" i="17" s="1"/>
  <c r="FH88" i="17" s="1"/>
  <c r="FH89" i="17" s="1"/>
  <c r="FH90" i="17" s="1"/>
  <c r="FH91" i="17" s="1"/>
  <c r="FH92" i="17" s="1"/>
  <c r="FH93" i="17" s="1"/>
  <c r="FH94" i="17" s="1"/>
  <c r="FH95" i="17" s="1"/>
  <c r="FH96" i="17" s="1"/>
  <c r="FH97" i="17" s="1"/>
  <c r="FH98" i="17" s="1"/>
  <c r="FH99" i="17" s="1"/>
  <c r="FH100" i="17" s="1"/>
  <c r="FH101" i="17" s="1"/>
  <c r="FH102" i="17" s="1"/>
  <c r="FH103" i="17" s="1"/>
  <c r="FH104" i="17" s="1"/>
  <c r="FH105" i="17" s="1"/>
  <c r="FH106" i="17" s="1"/>
  <c r="FH107" i="17" s="1"/>
  <c r="FH108" i="17" s="1"/>
  <c r="FH109" i="17" s="1"/>
  <c r="FH110" i="17" s="1"/>
  <c r="FH111" i="17" s="1"/>
  <c r="FH112" i="17" s="1"/>
  <c r="FH113" i="17" s="1"/>
  <c r="FH114" i="17" s="1"/>
  <c r="FH115" i="17" s="1"/>
  <c r="FH116" i="17" s="1"/>
  <c r="FH117" i="17" s="1"/>
  <c r="FH118" i="17" s="1"/>
  <c r="FH119" i="17" s="1"/>
  <c r="FH120" i="17" s="1"/>
  <c r="FH121" i="17" s="1"/>
  <c r="FH122" i="17" s="1"/>
  <c r="FH123" i="17" s="1"/>
  <c r="FH124" i="17" s="1"/>
  <c r="FH125" i="17" s="1"/>
  <c r="FH126" i="17" s="1"/>
  <c r="FH127" i="17" s="1"/>
  <c r="FH128" i="17" s="1"/>
  <c r="FH129" i="17" s="1"/>
  <c r="FH130" i="17" s="1"/>
  <c r="FH131" i="17" s="1"/>
  <c r="FH132" i="17" s="1"/>
  <c r="FH133" i="17" s="1"/>
  <c r="FH134" i="17" s="1"/>
  <c r="FH135" i="17" s="1"/>
  <c r="FH136" i="17" s="1"/>
  <c r="FH137" i="17" s="1"/>
  <c r="FH138" i="17" s="1"/>
  <c r="FH139" i="17" s="1"/>
  <c r="FH140" i="17" s="1"/>
  <c r="FH141" i="17" s="1"/>
  <c r="FH142" i="17" s="1"/>
  <c r="FH143" i="17" s="1"/>
  <c r="FH144" i="17" s="1"/>
  <c r="FH145" i="17" s="1"/>
  <c r="FH146" i="17" s="1"/>
  <c r="FH147" i="17" s="1"/>
  <c r="FH148" i="17" s="1"/>
  <c r="FH149" i="17" s="1"/>
  <c r="FH150" i="17" s="1"/>
  <c r="FH151" i="17" s="1"/>
  <c r="FH152" i="17" s="1"/>
  <c r="FH153" i="17" s="1"/>
  <c r="FH154" i="17" s="1"/>
  <c r="FH155" i="17" s="1"/>
  <c r="FH156" i="17" s="1"/>
  <c r="FH157" i="17" s="1"/>
  <c r="FH158" i="17" s="1"/>
  <c r="FH159" i="17" s="1"/>
  <c r="FH160" i="17" s="1"/>
  <c r="FH161" i="17" s="1"/>
  <c r="FH162" i="17" s="1"/>
  <c r="FH163" i="17" s="1"/>
  <c r="FH164" i="17" s="1"/>
  <c r="FH165" i="17" s="1"/>
  <c r="FH166" i="17" s="1"/>
  <c r="FH167" i="17" s="1"/>
  <c r="FH168" i="17" s="1"/>
  <c r="FH169" i="17" s="1"/>
  <c r="FH170" i="17" s="1"/>
  <c r="FH171" i="17" s="1"/>
  <c r="FH172" i="17" s="1"/>
  <c r="FH173" i="17" s="1"/>
  <c r="FH174" i="17" s="1"/>
  <c r="FH175" i="17" s="1"/>
  <c r="FH176" i="17" s="1"/>
  <c r="FH177" i="17" s="1"/>
  <c r="FH178" i="17" s="1"/>
  <c r="FH179" i="17" s="1"/>
  <c r="FH180" i="17" s="1"/>
  <c r="FH181" i="17" s="1"/>
  <c r="FH182" i="17" s="1"/>
  <c r="FH183" i="17" s="1"/>
  <c r="FH184" i="17" s="1"/>
  <c r="FH185" i="17" s="1"/>
  <c r="FH186" i="17" s="1"/>
  <c r="FH187" i="17" s="1"/>
  <c r="FH188" i="17" s="1"/>
  <c r="FH189" i="17" s="1"/>
  <c r="FH190" i="17" s="1"/>
  <c r="FH191" i="17" s="1"/>
  <c r="FH192" i="17" s="1"/>
  <c r="FH193" i="17" s="1"/>
  <c r="FH194" i="17" s="1"/>
  <c r="FH195" i="17" s="1"/>
  <c r="FH196" i="17" s="1"/>
  <c r="FH197" i="17" s="1"/>
  <c r="FH198" i="17" s="1"/>
  <c r="FH199" i="17" s="1"/>
  <c r="FH200" i="17" s="1"/>
  <c r="FH201" i="17" s="1"/>
  <c r="FH202" i="17" s="1"/>
  <c r="FH203" i="17" s="1"/>
  <c r="FH204" i="17" s="1"/>
  <c r="FH205" i="17" s="1"/>
  <c r="FH206" i="17" s="1"/>
  <c r="FH207" i="17" s="1"/>
  <c r="FH208" i="17" s="1"/>
  <c r="FH209" i="17" s="1"/>
  <c r="FH210" i="17" s="1"/>
  <c r="FH211" i="17" s="1"/>
  <c r="FH212" i="17" s="1"/>
  <c r="FH213" i="17" s="1"/>
  <c r="FH214" i="17" s="1"/>
  <c r="FH215" i="17" s="1"/>
  <c r="FH216" i="17" s="1"/>
  <c r="FH217" i="17" s="1"/>
  <c r="FH218" i="17" s="1"/>
  <c r="FH219" i="17" s="1"/>
  <c r="FH220" i="17" s="1"/>
  <c r="FH221" i="17" s="1"/>
  <c r="FH222" i="17" s="1"/>
  <c r="FH223" i="17" s="1"/>
  <c r="FH224" i="17" s="1"/>
  <c r="FH225" i="17" s="1"/>
  <c r="FH226" i="17" s="1"/>
  <c r="FH227" i="17" s="1"/>
  <c r="FH228" i="17" s="1"/>
  <c r="FH229" i="17" s="1"/>
  <c r="FH230" i="17" s="1"/>
  <c r="FH231" i="17" s="1"/>
  <c r="FH232" i="17" s="1"/>
  <c r="FH233" i="17" s="1"/>
  <c r="FH234" i="17" s="1"/>
  <c r="FH235" i="17" s="1"/>
  <c r="FH236" i="17" s="1"/>
  <c r="FH237" i="17" s="1"/>
  <c r="FH238" i="17" s="1"/>
  <c r="FH239" i="17" s="1"/>
  <c r="FH240" i="17" s="1"/>
  <c r="FH241" i="17" s="1"/>
  <c r="FH242" i="17" s="1"/>
  <c r="FH243" i="17" s="1"/>
  <c r="FH244" i="17" s="1"/>
  <c r="FH245" i="17" s="1"/>
  <c r="FH246" i="17" s="1"/>
  <c r="FH247" i="17" s="1"/>
  <c r="FH248" i="17" s="1"/>
  <c r="FH249" i="17" s="1"/>
  <c r="FH250" i="17" s="1"/>
  <c r="FH251" i="17" s="1"/>
  <c r="FH252" i="17" s="1"/>
  <c r="FH253" i="17" s="1"/>
  <c r="FH254" i="17" s="1"/>
  <c r="FH255" i="17" s="1"/>
  <c r="FH256" i="17" s="1"/>
  <c r="FH257" i="17" s="1"/>
  <c r="FH258" i="17" s="1"/>
  <c r="FH259" i="17" s="1"/>
  <c r="FH260" i="17" s="1"/>
  <c r="FH261" i="17" s="1"/>
  <c r="FH262" i="17" s="1"/>
  <c r="FH263" i="17" s="1"/>
  <c r="FH264" i="17" s="1"/>
  <c r="FH265" i="17" s="1"/>
  <c r="FH266" i="17" s="1"/>
  <c r="FH267" i="17" s="1"/>
  <c r="FH268" i="17" s="1"/>
  <c r="FH269" i="17" s="1"/>
  <c r="FH270" i="17" s="1"/>
  <c r="FH271" i="17" s="1"/>
  <c r="FH272" i="17" s="1"/>
  <c r="FH273" i="17" s="1"/>
  <c r="FH274" i="17" s="1"/>
  <c r="FH275" i="17" s="1"/>
  <c r="FH276" i="17" s="1"/>
  <c r="FH277" i="17" s="1"/>
  <c r="FH278" i="17" s="1"/>
  <c r="FH279" i="17" s="1"/>
  <c r="FH280" i="17" s="1"/>
  <c r="FH281" i="17" s="1"/>
  <c r="FH282" i="17" s="1"/>
  <c r="FH283" i="17" s="1"/>
  <c r="FH284" i="17" s="1"/>
  <c r="FH285" i="17" s="1"/>
  <c r="FH286" i="17" s="1"/>
  <c r="FH287" i="17" s="1"/>
  <c r="FH288" i="17" s="1"/>
  <c r="FH289" i="17" s="1"/>
  <c r="FH290" i="17" s="1"/>
  <c r="FH291" i="17" s="1"/>
  <c r="FH292" i="17" s="1"/>
  <c r="FH293" i="17" s="1"/>
  <c r="FH294" i="17" s="1"/>
  <c r="FH295" i="17" s="1"/>
  <c r="FH296" i="17" s="1"/>
  <c r="FH297" i="17" s="1"/>
  <c r="FH298" i="17" s="1"/>
  <c r="FH299" i="17" s="1"/>
  <c r="FH300" i="17" s="1"/>
  <c r="FH301" i="17" s="1"/>
  <c r="FH302" i="17" s="1"/>
  <c r="FH303" i="17" s="1"/>
  <c r="FH304" i="17" s="1"/>
  <c r="FH305" i="17" s="1"/>
  <c r="FH306" i="17" s="1"/>
  <c r="FH307" i="17" s="1"/>
  <c r="FH308" i="17" s="1"/>
  <c r="FH309" i="17" s="1"/>
  <c r="FH310" i="17" s="1"/>
  <c r="FH311" i="17" s="1"/>
  <c r="FH312" i="17" s="1"/>
  <c r="FH313" i="17" s="1"/>
  <c r="FH314" i="17" s="1"/>
  <c r="FH315" i="17" s="1"/>
  <c r="FH316" i="17" s="1"/>
  <c r="FH317" i="17" s="1"/>
  <c r="FH318" i="17" s="1"/>
  <c r="FH319" i="17" s="1"/>
  <c r="FH320" i="17" s="1"/>
  <c r="FH321" i="17" s="1"/>
  <c r="FH322" i="17" s="1"/>
  <c r="FH323" i="17" s="1"/>
  <c r="FH324" i="17" s="1"/>
  <c r="FH325" i="17" s="1"/>
  <c r="FH326" i="17" s="1"/>
  <c r="FH327" i="17" s="1"/>
  <c r="FH328" i="17" s="1"/>
  <c r="FH329" i="17" s="1"/>
  <c r="FH330" i="17" s="1"/>
  <c r="FH331" i="17" s="1"/>
  <c r="FH332" i="17" s="1"/>
  <c r="FH333" i="17" s="1"/>
  <c r="FH334" i="17" s="1"/>
  <c r="FH335" i="17" s="1"/>
  <c r="FH336" i="17" s="1"/>
  <c r="FH337" i="17" s="1"/>
  <c r="FH338" i="17" s="1"/>
  <c r="FH339" i="17" s="1"/>
  <c r="FH340" i="17" s="1"/>
  <c r="FH341" i="17" s="1"/>
  <c r="FH342" i="17" s="1"/>
  <c r="FH343" i="17" s="1"/>
  <c r="FH344" i="17" s="1"/>
  <c r="FH345" i="17" s="1"/>
  <c r="FH346" i="17" s="1"/>
  <c r="FH347" i="17" s="1"/>
  <c r="FH348" i="17" s="1"/>
  <c r="FH349" i="17" s="1"/>
  <c r="FH350" i="17" s="1"/>
  <c r="FH351" i="17" s="1"/>
  <c r="FH352" i="17" s="1"/>
  <c r="FH353" i="17" s="1"/>
  <c r="FH354" i="17" s="1"/>
  <c r="FH355" i="17" s="1"/>
  <c r="FH356" i="17" s="1"/>
  <c r="FH357" i="17" s="1"/>
  <c r="FH358" i="17" s="1"/>
  <c r="FH359" i="17" s="1"/>
  <c r="FH360" i="17" s="1"/>
  <c r="FH361" i="17" s="1"/>
  <c r="FH362" i="17" s="1"/>
  <c r="FH363" i="17" s="1"/>
  <c r="FH364" i="17" s="1"/>
  <c r="FH365" i="17" s="1"/>
  <c r="FH366" i="17" s="1"/>
  <c r="FH367" i="17" s="1"/>
  <c r="FH368" i="17" s="1"/>
  <c r="FH369" i="17" s="1"/>
  <c r="FH370" i="17" s="1"/>
  <c r="FH371" i="17" s="1"/>
  <c r="FH372" i="17" s="1"/>
  <c r="FH373" i="17" s="1"/>
  <c r="FH374" i="17" s="1"/>
  <c r="FH375" i="17" s="1"/>
  <c r="FH376" i="17" s="1"/>
  <c r="FH377" i="17" s="1"/>
  <c r="FH378" i="17" s="1"/>
  <c r="FH379" i="17" s="1"/>
  <c r="FH380" i="17" s="1"/>
  <c r="FH381" i="17" s="1"/>
  <c r="FH382" i="17" s="1"/>
  <c r="FH383" i="17" s="1"/>
  <c r="FH384" i="17" s="1"/>
  <c r="FH385" i="17" s="1"/>
  <c r="FH386" i="17" s="1"/>
  <c r="FH387" i="17" s="1"/>
  <c r="FH388" i="17" s="1"/>
  <c r="FH389" i="17" s="1"/>
  <c r="FH390" i="17" s="1"/>
  <c r="FH391" i="17" s="1"/>
  <c r="FH392" i="17" s="1"/>
  <c r="FH393" i="17" s="1"/>
  <c r="FH394" i="17" s="1"/>
  <c r="FH395" i="17" s="1"/>
  <c r="FH396" i="17" s="1"/>
  <c r="FH397" i="17" s="1"/>
  <c r="FH398" i="17" s="1"/>
  <c r="FH399" i="17" s="1"/>
  <c r="FH400" i="17" s="1"/>
  <c r="FH401" i="17" s="1"/>
  <c r="FH402" i="17" s="1"/>
  <c r="FH403" i="17" s="1"/>
  <c r="FH404" i="17" s="1"/>
  <c r="FH405" i="17" s="1"/>
  <c r="FH406" i="17" s="1"/>
  <c r="FH407" i="17" s="1"/>
  <c r="FH408" i="17" s="1"/>
  <c r="FH409" i="17" s="1"/>
  <c r="FH410" i="17" s="1"/>
  <c r="FH411" i="17" s="1"/>
  <c r="FH412" i="17" s="1"/>
  <c r="FH413" i="17" s="1"/>
  <c r="FH414" i="17" s="1"/>
  <c r="FH415" i="17" s="1"/>
  <c r="FH416" i="17" s="1"/>
  <c r="FH417" i="17" s="1"/>
  <c r="FH418" i="17" s="1"/>
  <c r="FH419" i="17" s="1"/>
  <c r="FH420" i="17" s="1"/>
  <c r="FH421" i="17" s="1"/>
  <c r="FH422" i="17" s="1"/>
  <c r="FH423" i="17" s="1"/>
  <c r="FH424" i="17" s="1"/>
  <c r="FH425" i="17" s="1"/>
  <c r="FH426" i="17" s="1"/>
  <c r="FH427" i="17" s="1"/>
  <c r="FH428" i="17" s="1"/>
  <c r="FH429" i="17" s="1"/>
  <c r="FH430" i="17" s="1"/>
  <c r="FH431" i="17" s="1"/>
  <c r="FH432" i="17" s="1"/>
  <c r="FH433" i="17" s="1"/>
  <c r="FH434" i="17" s="1"/>
  <c r="FH435" i="17" s="1"/>
  <c r="FH436" i="17" s="1"/>
  <c r="FH437" i="17" s="1"/>
  <c r="FH438" i="17" s="1"/>
  <c r="FH439" i="17" s="1"/>
  <c r="FH440" i="17" s="1"/>
  <c r="FH441" i="17" s="1"/>
  <c r="FH442" i="17" s="1"/>
  <c r="FH443" i="17" s="1"/>
  <c r="FH444" i="17" s="1"/>
  <c r="FH445" i="17" s="1"/>
  <c r="FH446" i="17" s="1"/>
  <c r="FH447" i="17" s="1"/>
  <c r="FH448" i="17" s="1"/>
  <c r="FH449" i="17" s="1"/>
  <c r="FH450" i="17" s="1"/>
  <c r="FH451" i="17" s="1"/>
  <c r="FH452" i="17" s="1"/>
  <c r="FH453" i="17" s="1"/>
  <c r="FH454" i="17" s="1"/>
  <c r="FH455" i="17" s="1"/>
  <c r="FH456" i="17" s="1"/>
  <c r="FH457" i="17" s="1"/>
  <c r="FH458" i="17" s="1"/>
  <c r="FH459" i="17" s="1"/>
  <c r="FH460" i="17" s="1"/>
  <c r="FH461" i="17" s="1"/>
  <c r="FH462" i="17" s="1"/>
  <c r="FH463" i="17" s="1"/>
  <c r="FH464" i="17" s="1"/>
  <c r="FH465" i="17" s="1"/>
  <c r="FH466" i="17" s="1"/>
  <c r="FH467" i="17" s="1"/>
  <c r="FH468" i="17" s="1"/>
  <c r="FH469" i="17" s="1"/>
  <c r="FH470" i="17" s="1"/>
  <c r="FH471" i="17" s="1"/>
  <c r="FH472" i="17" s="1"/>
  <c r="FH473" i="17" s="1"/>
  <c r="FH474" i="17" s="1"/>
  <c r="FH475" i="17" s="1"/>
  <c r="FH476" i="17" s="1"/>
  <c r="FH477" i="17" s="1"/>
  <c r="FH478" i="17" s="1"/>
  <c r="FH479" i="17" s="1"/>
  <c r="FH480" i="17" s="1"/>
  <c r="FH481" i="17" s="1"/>
  <c r="FH482" i="17" s="1"/>
  <c r="FH483" i="17" s="1"/>
  <c r="FH484" i="17" s="1"/>
  <c r="FH485" i="17" s="1"/>
  <c r="FH486" i="17" s="1"/>
  <c r="FH487" i="17" s="1"/>
  <c r="FH488" i="17" s="1"/>
  <c r="FH489" i="17" s="1"/>
  <c r="FH490" i="17" s="1"/>
  <c r="FH491" i="17" s="1"/>
  <c r="FH492" i="17" s="1"/>
  <c r="FH493" i="17" s="1"/>
  <c r="FH494" i="17" s="1"/>
  <c r="FH495" i="17" s="1"/>
  <c r="FH496" i="17" s="1"/>
  <c r="FH497" i="17" s="1"/>
  <c r="FH498" i="17" s="1"/>
  <c r="FH499" i="17" s="1"/>
  <c r="FH500" i="17" s="1"/>
  <c r="FH501" i="17" s="1"/>
  <c r="GX6" i="17"/>
  <c r="GM414" i="17"/>
  <c r="GT414" i="17" s="1"/>
  <c r="EF41" i="17"/>
  <c r="EF333" i="17"/>
  <c r="GW5" i="17"/>
  <c r="EF215" i="17"/>
  <c r="EF243" i="17"/>
  <c r="EF50" i="17"/>
  <c r="EF251" i="17"/>
  <c r="FD227" i="17"/>
  <c r="FD228" i="17" s="1"/>
  <c r="GT6" i="17"/>
  <c r="GQ494" i="17"/>
  <c r="GU494" i="17" s="1"/>
  <c r="EF119" i="17"/>
  <c r="GU6" i="17"/>
  <c r="GM490" i="17"/>
  <c r="GT490" i="17" s="1"/>
  <c r="GT11" i="17"/>
  <c r="FC301" i="17"/>
  <c r="FC302" i="17" s="1"/>
  <c r="FC303" i="17" s="1"/>
  <c r="FC304" i="17" s="1"/>
  <c r="FC305" i="17" s="1"/>
  <c r="FC306" i="17" s="1"/>
  <c r="FC307" i="17" s="1"/>
  <c r="FI308" i="17" s="1"/>
  <c r="EF195" i="17"/>
  <c r="GU11" i="17"/>
  <c r="GQ497" i="17"/>
  <c r="GW497" i="17" s="1"/>
  <c r="FA191" i="17"/>
  <c r="FA203" i="17"/>
  <c r="FA204" i="17" s="1"/>
  <c r="FA205" i="17" s="1"/>
  <c r="FA206" i="17" s="1"/>
  <c r="FA207" i="17" s="1"/>
  <c r="FA208" i="17" s="1"/>
  <c r="FA209" i="17" s="1"/>
  <c r="FA210" i="17" s="1"/>
  <c r="FA211" i="17" s="1"/>
  <c r="FA212" i="17" s="1"/>
  <c r="FA213" i="17" s="1"/>
  <c r="FA214" i="17" s="1"/>
  <c r="FA215" i="17" s="1"/>
  <c r="FA216" i="17" s="1"/>
  <c r="FA217" i="17" s="1"/>
  <c r="FA218" i="17" s="1"/>
  <c r="FA219" i="17" s="1"/>
  <c r="FA220" i="17" s="1"/>
  <c r="FA221" i="17" s="1"/>
  <c r="FA222" i="17" s="1"/>
  <c r="FA223" i="17" s="1"/>
  <c r="FA224" i="17" s="1"/>
  <c r="FA225" i="17" s="1"/>
  <c r="FA226" i="17" s="1"/>
  <c r="FA227" i="17" s="1"/>
  <c r="FA228" i="17" s="1"/>
  <c r="FA229" i="17" s="1"/>
  <c r="FA230" i="17" s="1"/>
  <c r="FA231" i="17" s="1"/>
  <c r="FA232" i="17" s="1"/>
  <c r="FA233" i="17" s="1"/>
  <c r="FA234" i="17" s="1"/>
  <c r="FA235" i="17" s="1"/>
  <c r="FA236" i="17" s="1"/>
  <c r="FA237" i="17" s="1"/>
  <c r="FA238" i="17" s="1"/>
  <c r="FA239" i="17" s="1"/>
  <c r="FA240" i="17" s="1"/>
  <c r="FA241" i="17" s="1"/>
  <c r="FA242" i="17" s="1"/>
  <c r="FA243" i="17" s="1"/>
  <c r="FA244" i="17" s="1"/>
  <c r="FA245" i="17" s="1"/>
  <c r="FA246" i="17" s="1"/>
  <c r="FA247" i="17" s="1"/>
  <c r="FA248" i="17" s="1"/>
  <c r="FA249" i="17" s="1"/>
  <c r="FA250" i="17" s="1"/>
  <c r="FA251" i="17" s="1"/>
  <c r="FA252" i="17" s="1"/>
  <c r="FA253" i="17" s="1"/>
  <c r="FA254" i="17" s="1"/>
  <c r="FA255" i="17" s="1"/>
  <c r="FA256" i="17" s="1"/>
  <c r="FA257" i="17" s="1"/>
  <c r="FA258" i="17" s="1"/>
  <c r="FA259" i="17" s="1"/>
  <c r="FA260" i="17" s="1"/>
  <c r="FA261" i="17" s="1"/>
  <c r="FA262" i="17" s="1"/>
  <c r="FA263" i="17" s="1"/>
  <c r="FA264" i="17" s="1"/>
  <c r="FA265" i="17" s="1"/>
  <c r="FA266" i="17" s="1"/>
  <c r="FA267" i="17" s="1"/>
  <c r="FA268" i="17" s="1"/>
  <c r="FA269" i="17" s="1"/>
  <c r="FA270" i="17" s="1"/>
  <c r="FA271" i="17" s="1"/>
  <c r="FA272" i="17" s="1"/>
  <c r="FA273" i="17" s="1"/>
  <c r="FA274" i="17" s="1"/>
  <c r="FA275" i="17" s="1"/>
  <c r="FA276" i="17" s="1"/>
  <c r="FA277" i="17" s="1"/>
  <c r="FA278" i="17" s="1"/>
  <c r="FA279" i="17" s="1"/>
  <c r="FA280" i="17" s="1"/>
  <c r="FA281" i="17" s="1"/>
  <c r="FA282" i="17" s="1"/>
  <c r="FA283" i="17" s="1"/>
  <c r="FA284" i="17" s="1"/>
  <c r="FA285" i="17" s="1"/>
  <c r="FA286" i="17" s="1"/>
  <c r="FA287" i="17" s="1"/>
  <c r="FA288" i="17" s="1"/>
  <c r="FA289" i="17" s="1"/>
  <c r="FA290" i="17" s="1"/>
  <c r="FA291" i="17" s="1"/>
  <c r="FA292" i="17" s="1"/>
  <c r="FA293" i="17" s="1"/>
  <c r="FA294" i="17" s="1"/>
  <c r="FA295" i="17" s="1"/>
  <c r="FA296" i="17" s="1"/>
  <c r="FA297" i="17" s="1"/>
  <c r="FA298" i="17" s="1"/>
  <c r="FA299" i="17" s="1"/>
  <c r="FA300" i="17" s="1"/>
  <c r="FA301" i="17" s="1"/>
  <c r="FA302" i="17" s="1"/>
  <c r="FA303" i="17" s="1"/>
  <c r="FA304" i="17" s="1"/>
  <c r="FA305" i="17" s="1"/>
  <c r="FA306" i="17" s="1"/>
  <c r="FA307" i="17" s="1"/>
  <c r="FA308" i="17" s="1"/>
  <c r="FA309" i="17" s="1"/>
  <c r="FA310" i="17" s="1"/>
  <c r="FA311" i="17" s="1"/>
  <c r="FA312" i="17" s="1"/>
  <c r="FA313" i="17" s="1"/>
  <c r="FA314" i="17" s="1"/>
  <c r="FA315" i="17" s="1"/>
  <c r="FA316" i="17" s="1"/>
  <c r="FA317" i="17" s="1"/>
  <c r="FA318" i="17" s="1"/>
  <c r="FA319" i="17" s="1"/>
  <c r="FA320" i="17" s="1"/>
  <c r="FA321" i="17" s="1"/>
  <c r="FA322" i="17" s="1"/>
  <c r="FA323" i="17" s="1"/>
  <c r="FA324" i="17" s="1"/>
  <c r="FA325" i="17" s="1"/>
  <c r="FA326" i="17" s="1"/>
  <c r="FA327" i="17" s="1"/>
  <c r="FA328" i="17" s="1"/>
  <c r="FA329" i="17" s="1"/>
  <c r="FA330" i="17" s="1"/>
  <c r="FA331" i="17" s="1"/>
  <c r="FA332" i="17" s="1"/>
  <c r="FA333" i="17" s="1"/>
  <c r="FA334" i="17" s="1"/>
  <c r="FA335" i="17" s="1"/>
  <c r="FA336" i="17" s="1"/>
  <c r="FA337" i="17" s="1"/>
  <c r="FA338" i="17" s="1"/>
  <c r="FA339" i="17" s="1"/>
  <c r="FA340" i="17" s="1"/>
  <c r="FA341" i="17" s="1"/>
  <c r="FA342" i="17" s="1"/>
  <c r="FA343" i="17" s="1"/>
  <c r="FA344" i="17" s="1"/>
  <c r="FA345" i="17" s="1"/>
  <c r="FA346" i="17" s="1"/>
  <c r="FA347" i="17" s="1"/>
  <c r="FA348" i="17" s="1"/>
  <c r="FA349" i="17" s="1"/>
  <c r="FA350" i="17" s="1"/>
  <c r="FA351" i="17" s="1"/>
  <c r="FA352" i="17" s="1"/>
  <c r="FA353" i="17" s="1"/>
  <c r="FA354" i="17" s="1"/>
  <c r="FA355" i="17" s="1"/>
  <c r="FA356" i="17" s="1"/>
  <c r="FA357" i="17" s="1"/>
  <c r="FG358" i="17" s="1"/>
  <c r="FA373" i="17"/>
  <c r="FA374" i="17" s="1"/>
  <c r="FA375" i="17" s="1"/>
  <c r="FA376" i="17" s="1"/>
  <c r="FG377" i="17" s="1"/>
  <c r="FG378" i="17" s="1"/>
  <c r="FG379" i="17" s="1"/>
  <c r="FG380" i="17" s="1"/>
  <c r="FG381" i="17" s="1"/>
  <c r="FG382" i="17" s="1"/>
  <c r="FG383" i="17" s="1"/>
  <c r="FG384" i="17" s="1"/>
  <c r="FG385" i="17" s="1"/>
  <c r="FG386" i="17" s="1"/>
  <c r="FG387" i="17" s="1"/>
  <c r="FG388" i="17" s="1"/>
  <c r="FG389" i="17" s="1"/>
  <c r="FG390" i="17" s="1"/>
  <c r="FG391" i="17" s="1"/>
  <c r="FG392" i="17" s="1"/>
  <c r="FG393" i="17" s="1"/>
  <c r="FG394" i="17" s="1"/>
  <c r="FG395" i="17" s="1"/>
  <c r="FG396" i="17" s="1"/>
  <c r="FG397" i="17" s="1"/>
  <c r="FG398" i="17" s="1"/>
  <c r="FG399" i="17" s="1"/>
  <c r="FG400" i="17" s="1"/>
  <c r="EF339" i="17"/>
  <c r="EF179" i="17"/>
  <c r="EF227" i="17"/>
  <c r="EF75" i="17"/>
  <c r="EF117" i="17"/>
  <c r="EF48" i="17"/>
  <c r="FA426" i="17"/>
  <c r="FA427" i="17" s="1"/>
  <c r="FA428" i="17" s="1"/>
  <c r="FA429" i="17" s="1"/>
  <c r="FA430" i="17" s="1"/>
  <c r="FA431" i="17" s="1"/>
  <c r="FA432" i="17" s="1"/>
  <c r="FA433" i="17" s="1"/>
  <c r="FA434" i="17" s="1"/>
  <c r="FA435" i="17" s="1"/>
  <c r="FA436" i="17" s="1"/>
  <c r="FA437" i="17" s="1"/>
  <c r="FA438" i="17" s="1"/>
  <c r="FA439" i="17" s="1"/>
  <c r="FA440" i="17" s="1"/>
  <c r="FA441" i="17" s="1"/>
  <c r="FG442" i="17" s="1"/>
  <c r="FG443" i="17" s="1"/>
  <c r="FE302" i="17"/>
  <c r="GT4" i="17"/>
  <c r="EF161" i="17"/>
  <c r="EF281" i="17"/>
  <c r="EF162" i="17"/>
  <c r="EF36" i="17"/>
  <c r="EF193" i="17"/>
  <c r="EF253" i="17"/>
  <c r="EF500" i="17"/>
  <c r="EF134" i="17"/>
  <c r="FD399" i="17"/>
  <c r="FD400" i="17" s="1"/>
  <c r="FD401" i="17" s="1"/>
  <c r="FD402" i="17" s="1"/>
  <c r="FD403" i="17" s="1"/>
  <c r="FJ404" i="17" s="1"/>
  <c r="FJ405" i="17" s="1"/>
  <c r="FJ406" i="17" s="1"/>
  <c r="FJ407" i="17" s="1"/>
  <c r="FJ408" i="17" s="1"/>
  <c r="FJ409" i="17" s="1"/>
  <c r="FJ410" i="17" s="1"/>
  <c r="FJ411" i="17" s="1"/>
  <c r="FJ412" i="17" s="1"/>
  <c r="FJ413" i="17" s="1"/>
  <c r="FJ414" i="17" s="1"/>
  <c r="EF272" i="17"/>
  <c r="EF70" i="17"/>
  <c r="EF208" i="17"/>
  <c r="EF34" i="17"/>
  <c r="EF94" i="17"/>
  <c r="EF303" i="17"/>
  <c r="EF40" i="17"/>
  <c r="EF249" i="17"/>
  <c r="EF106" i="17"/>
  <c r="EF485" i="17"/>
  <c r="EF270" i="17"/>
  <c r="EF395" i="17"/>
  <c r="EF410" i="17"/>
  <c r="EF312" i="17"/>
  <c r="EF67" i="17"/>
  <c r="EF368" i="17"/>
  <c r="EF385" i="17"/>
  <c r="EF402" i="17"/>
  <c r="GX9" i="17"/>
  <c r="GX13" i="17"/>
  <c r="EF105" i="17"/>
  <c r="EF39" i="17"/>
  <c r="EF90" i="17"/>
  <c r="GT13" i="17"/>
  <c r="GV13" i="17" s="1"/>
  <c r="EF268" i="17"/>
  <c r="EF4" i="17"/>
  <c r="EF316" i="17"/>
  <c r="EF431" i="17"/>
  <c r="EF497" i="17"/>
  <c r="EF389" i="17"/>
  <c r="EF467" i="17"/>
  <c r="EF341" i="17"/>
  <c r="EF318" i="17"/>
  <c r="EF296" i="17"/>
  <c r="EF332" i="17"/>
  <c r="EF211" i="17"/>
  <c r="EF289" i="17"/>
  <c r="EF121" i="17"/>
  <c r="EF229" i="17"/>
  <c r="EF428" i="17"/>
  <c r="EF399" i="17"/>
  <c r="EF203" i="17"/>
  <c r="EF95" i="17"/>
  <c r="EF172" i="17"/>
  <c r="EF244" i="17"/>
  <c r="EF58" i="17"/>
  <c r="EF310" i="17"/>
  <c r="EF407" i="17"/>
  <c r="EF359" i="17"/>
  <c r="EF443" i="17"/>
  <c r="EF317" i="17"/>
  <c r="EF259" i="17"/>
  <c r="EF464" i="17"/>
  <c r="EF475" i="17"/>
  <c r="EF488" i="17"/>
  <c r="EF224" i="17"/>
  <c r="EF11" i="17"/>
  <c r="GM486" i="17"/>
  <c r="GX486" i="17" s="1"/>
  <c r="EF88" i="17"/>
  <c r="EF334" i="17"/>
  <c r="EF111" i="17"/>
  <c r="EF16" i="17"/>
  <c r="EF274" i="17"/>
  <c r="EF376" i="17"/>
  <c r="EF148" i="17"/>
  <c r="EF226" i="17"/>
  <c r="EF328" i="17"/>
  <c r="EF496" i="17"/>
  <c r="EF347" i="17"/>
  <c r="EF369" i="17"/>
  <c r="EF93" i="17"/>
  <c r="EF451" i="17"/>
  <c r="EF344" i="17"/>
  <c r="GX8" i="17"/>
  <c r="FC405" i="17"/>
  <c r="FC406" i="17" s="1"/>
  <c r="FC407" i="17" s="1"/>
  <c r="FC408" i="17" s="1"/>
  <c r="FC409" i="17" s="1"/>
  <c r="FC410" i="17" s="1"/>
  <c r="FC411" i="17" s="1"/>
  <c r="FI412" i="17" s="1"/>
  <c r="EF26" i="17"/>
  <c r="EF221" i="17"/>
  <c r="EF300" i="17"/>
  <c r="EF110" i="17"/>
  <c r="EF285" i="17"/>
  <c r="GT8" i="17"/>
  <c r="EF15" i="17"/>
  <c r="EF477" i="17"/>
  <c r="EF487" i="17"/>
  <c r="EF452" i="17"/>
  <c r="EF5" i="17"/>
  <c r="EF182" i="17"/>
  <c r="EF60" i="17"/>
  <c r="EF17" i="17"/>
  <c r="EF156" i="17"/>
  <c r="EF241" i="17"/>
  <c r="EF434" i="17"/>
  <c r="GU5" i="17"/>
  <c r="EF108" i="17"/>
  <c r="EF6" i="17"/>
  <c r="EF233" i="17"/>
  <c r="EF197" i="17"/>
  <c r="EF14" i="17"/>
  <c r="EF91" i="17"/>
  <c r="EF81" i="17"/>
  <c r="EF319" i="17"/>
  <c r="EF176" i="17"/>
  <c r="EF351" i="17"/>
  <c r="EF180" i="17"/>
  <c r="EF201" i="17"/>
  <c r="EF72" i="17"/>
  <c r="EF47" i="17"/>
  <c r="EF192" i="17"/>
  <c r="EF384" i="17"/>
  <c r="EF126" i="17"/>
  <c r="EF87" i="17"/>
  <c r="EF225" i="17"/>
  <c r="EF375" i="17"/>
  <c r="EF373" i="17"/>
  <c r="EF449" i="17"/>
  <c r="EF114" i="17"/>
  <c r="EF397" i="17"/>
  <c r="EF171" i="17"/>
  <c r="EF20" i="17"/>
  <c r="EF150" i="17"/>
  <c r="EF122" i="17"/>
  <c r="FD256" i="17"/>
  <c r="FD257" i="17" s="1"/>
  <c r="FD258" i="17" s="1"/>
  <c r="FD259" i="17" s="1"/>
  <c r="FD260" i="17" s="1"/>
  <c r="FD261" i="17" s="1"/>
  <c r="FD262" i="17" s="1"/>
  <c r="FD263" i="17" s="1"/>
  <c r="FD264" i="17" s="1"/>
  <c r="FD265" i="17" s="1"/>
  <c r="FD266" i="17" s="1"/>
  <c r="FD267" i="17" s="1"/>
  <c r="FD268" i="17" s="1"/>
  <c r="FJ269" i="17" s="1"/>
  <c r="EF149" i="17"/>
  <c r="FA358" i="17"/>
  <c r="GW311" i="17"/>
  <c r="GU311" i="17"/>
  <c r="GW212" i="17"/>
  <c r="GU212" i="17"/>
  <c r="GW40" i="17"/>
  <c r="GU40" i="17"/>
  <c r="GX320" i="17"/>
  <c r="GT320" i="17"/>
  <c r="GW246" i="17"/>
  <c r="GU246" i="17"/>
  <c r="GX108" i="17"/>
  <c r="GT108" i="17"/>
  <c r="EF46" i="17"/>
  <c r="EF352" i="17"/>
  <c r="EF442" i="17"/>
  <c r="EF124" i="17"/>
  <c r="EF160" i="17"/>
  <c r="EF232" i="17"/>
  <c r="EF358" i="17"/>
  <c r="EF466" i="17"/>
  <c r="EF51" i="17"/>
  <c r="EF190" i="17"/>
  <c r="EF436" i="17"/>
  <c r="EF309" i="17"/>
  <c r="EF65" i="17"/>
  <c r="EF435" i="17"/>
  <c r="EF29" i="17"/>
  <c r="EF37" i="17"/>
  <c r="EF283" i="17"/>
  <c r="EF445" i="17"/>
  <c r="EF482" i="17"/>
  <c r="EF480" i="17"/>
  <c r="EF325" i="17"/>
  <c r="EF198" i="17"/>
  <c r="EF45" i="17"/>
  <c r="EF230" i="17"/>
  <c r="EF151" i="17"/>
  <c r="EF494" i="17"/>
  <c r="EF486" i="17"/>
  <c r="EF302" i="17"/>
  <c r="EF49" i="17"/>
  <c r="EF337" i="17"/>
  <c r="EF326" i="17"/>
  <c r="EF248" i="17"/>
  <c r="EF266" i="17"/>
  <c r="EF372" i="17"/>
  <c r="EF354" i="17"/>
  <c r="EF44" i="17"/>
  <c r="EF174" i="17"/>
  <c r="EF170" i="17"/>
  <c r="FO484" i="17"/>
  <c r="FU484" i="17" s="1"/>
  <c r="GA484" i="17" s="1"/>
  <c r="GW263" i="17"/>
  <c r="GU263" i="17"/>
  <c r="GW78" i="17"/>
  <c r="GU78" i="17"/>
  <c r="GX73" i="17"/>
  <c r="GT73" i="17"/>
  <c r="GW98" i="17"/>
  <c r="GU98" i="17"/>
  <c r="GW113" i="17"/>
  <c r="GU113" i="17"/>
  <c r="GT330" i="17"/>
  <c r="GX330" i="17"/>
  <c r="GW136" i="17"/>
  <c r="GU136" i="17"/>
  <c r="GW280" i="17"/>
  <c r="GU280" i="17"/>
  <c r="FA3" i="17"/>
  <c r="FA4" i="17" s="1"/>
  <c r="FA5" i="17" s="1"/>
  <c r="FA6" i="17" s="1"/>
  <c r="FA7" i="17" s="1"/>
  <c r="FA8" i="17" s="1"/>
  <c r="FA9" i="17" s="1"/>
  <c r="FA10" i="17" s="1"/>
  <c r="FA11" i="17" s="1"/>
  <c r="FA12" i="17" s="1"/>
  <c r="FA13" i="17" s="1"/>
  <c r="FA14" i="17" s="1"/>
  <c r="FA15" i="17" s="1"/>
  <c r="FA16" i="17" s="1"/>
  <c r="FA17" i="17" s="1"/>
  <c r="FA18" i="17" s="1"/>
  <c r="FA19" i="17" s="1"/>
  <c r="FA20" i="17" s="1"/>
  <c r="FA21" i="17" s="1"/>
  <c r="FA22" i="17" s="1"/>
  <c r="FA23" i="17" s="1"/>
  <c r="FA24" i="17" s="1"/>
  <c r="FA25" i="17" s="1"/>
  <c r="FA26" i="17" s="1"/>
  <c r="FA27" i="17" s="1"/>
  <c r="FA28" i="17" s="1"/>
  <c r="FA29" i="17" s="1"/>
  <c r="FA30" i="17" s="1"/>
  <c r="FA31" i="17" s="1"/>
  <c r="FA32" i="17" s="1"/>
  <c r="FA33" i="17" s="1"/>
  <c r="FA34" i="17" s="1"/>
  <c r="FA35" i="17" s="1"/>
  <c r="FA36" i="17" s="1"/>
  <c r="FA37" i="17" s="1"/>
  <c r="FA38" i="17" s="1"/>
  <c r="FA39" i="17" s="1"/>
  <c r="FA40" i="17" s="1"/>
  <c r="FA41" i="17" s="1"/>
  <c r="FA42" i="17" s="1"/>
  <c r="FA43" i="17" s="1"/>
  <c r="FA44" i="17" s="1"/>
  <c r="FA45" i="17" s="1"/>
  <c r="FA46" i="17" s="1"/>
  <c r="FA47" i="17" s="1"/>
  <c r="FA48" i="17" s="1"/>
  <c r="FA49" i="17" s="1"/>
  <c r="FA50" i="17" s="1"/>
  <c r="FA51" i="17" s="1"/>
  <c r="FA52" i="17" s="1"/>
  <c r="FA53" i="17" s="1"/>
  <c r="FA54" i="17" s="1"/>
  <c r="FA55" i="17" s="1"/>
  <c r="FA56" i="17" s="1"/>
  <c r="FA57" i="17" s="1"/>
  <c r="FA58" i="17" s="1"/>
  <c r="FA59" i="17" s="1"/>
  <c r="FA60" i="17" s="1"/>
  <c r="FA61" i="17" s="1"/>
  <c r="FA62" i="17" s="1"/>
  <c r="FA63" i="17" s="1"/>
  <c r="FA64" i="17" s="1"/>
  <c r="FA65" i="17" s="1"/>
  <c r="FA66" i="17" s="1"/>
  <c r="FA67" i="17" s="1"/>
  <c r="FA68" i="17" s="1"/>
  <c r="FA69" i="17" s="1"/>
  <c r="FA70" i="17" s="1"/>
  <c r="FA71" i="17" s="1"/>
  <c r="FA72" i="17" s="1"/>
  <c r="FA73" i="17" s="1"/>
  <c r="FA74" i="17" s="1"/>
  <c r="FA75" i="17" s="1"/>
  <c r="FA76" i="17" s="1"/>
  <c r="FA77" i="17" s="1"/>
  <c r="FA78" i="17" s="1"/>
  <c r="FA79" i="17" s="1"/>
  <c r="FA80" i="17" s="1"/>
  <c r="FA81" i="17" s="1"/>
  <c r="FA82" i="17" s="1"/>
  <c r="FA83" i="17" s="1"/>
  <c r="FA84" i="17" s="1"/>
  <c r="FA85" i="17" s="1"/>
  <c r="FA86" i="17" s="1"/>
  <c r="FA87" i="17" s="1"/>
  <c r="FA88" i="17" s="1"/>
  <c r="FA89" i="17" s="1"/>
  <c r="FA90" i="17" s="1"/>
  <c r="FA91" i="17" s="1"/>
  <c r="FA92" i="17" s="1"/>
  <c r="FA93" i="17" s="1"/>
  <c r="FA94" i="17" s="1"/>
  <c r="FA95" i="17" s="1"/>
  <c r="FA96" i="17" s="1"/>
  <c r="FA97" i="17" s="1"/>
  <c r="FA98" i="17" s="1"/>
  <c r="FA99" i="17" s="1"/>
  <c r="FA100" i="17" s="1"/>
  <c r="FA101" i="17" s="1"/>
  <c r="FA102" i="17" s="1"/>
  <c r="FA103" i="17" s="1"/>
  <c r="FA104" i="17" s="1"/>
  <c r="FA105" i="17" s="1"/>
  <c r="FA106" i="17" s="1"/>
  <c r="FA107" i="17" s="1"/>
  <c r="FA108" i="17" s="1"/>
  <c r="FA109" i="17" s="1"/>
  <c r="FA110" i="17" s="1"/>
  <c r="FA111" i="17" s="1"/>
  <c r="FA112" i="17" s="1"/>
  <c r="FA113" i="17" s="1"/>
  <c r="FA114" i="17" s="1"/>
  <c r="FA115" i="17" s="1"/>
  <c r="FA116" i="17" s="1"/>
  <c r="FA117" i="17" s="1"/>
  <c r="FA118" i="17" s="1"/>
  <c r="FA119" i="17" s="1"/>
  <c r="FA120" i="17" s="1"/>
  <c r="FA121" i="17" s="1"/>
  <c r="FA122" i="17" s="1"/>
  <c r="FA123" i="17" s="1"/>
  <c r="FA124" i="17" s="1"/>
  <c r="FA125" i="17" s="1"/>
  <c r="FA126" i="17" s="1"/>
  <c r="FA127" i="17" s="1"/>
  <c r="FA128" i="17" s="1"/>
  <c r="FA129" i="17" s="1"/>
  <c r="FA130" i="17" s="1"/>
  <c r="FA131" i="17" s="1"/>
  <c r="FA132" i="17" s="1"/>
  <c r="FA133" i="17" s="1"/>
  <c r="FA134" i="17" s="1"/>
  <c r="FA135" i="17" s="1"/>
  <c r="FA136" i="17" s="1"/>
  <c r="FA137" i="17" s="1"/>
  <c r="FA138" i="17" s="1"/>
  <c r="FA139" i="17" s="1"/>
  <c r="FA140" i="17" s="1"/>
  <c r="FA141" i="17" s="1"/>
  <c r="FA142" i="17" s="1"/>
  <c r="FA143" i="17" s="1"/>
  <c r="FA144" i="17" s="1"/>
  <c r="FA145" i="17" s="1"/>
  <c r="FA146" i="17" s="1"/>
  <c r="FA147" i="17" s="1"/>
  <c r="FA148" i="17" s="1"/>
  <c r="FA149" i="17" s="1"/>
  <c r="FA150" i="17" s="1"/>
  <c r="FA151" i="17" s="1"/>
  <c r="FA152" i="17" s="1"/>
  <c r="FA153" i="17" s="1"/>
  <c r="FA154" i="17" s="1"/>
  <c r="FA155" i="17" s="1"/>
  <c r="FA156" i="17" s="1"/>
  <c r="FA157" i="17" s="1"/>
  <c r="FA158" i="17" s="1"/>
  <c r="FA159" i="17" s="1"/>
  <c r="FA160" i="17" s="1"/>
  <c r="FA161" i="17" s="1"/>
  <c r="FA162" i="17" s="1"/>
  <c r="FA163" i="17" s="1"/>
  <c r="FA164" i="17" s="1"/>
  <c r="FA165" i="17" s="1"/>
  <c r="FA166" i="17" s="1"/>
  <c r="FA167" i="17" s="1"/>
  <c r="FA168" i="17" s="1"/>
  <c r="FA169" i="17" s="1"/>
  <c r="FA170" i="17" s="1"/>
  <c r="FG171" i="17" s="1"/>
  <c r="FM3" i="17"/>
  <c r="FS3" i="17" s="1"/>
  <c r="FY3" i="17" s="1"/>
  <c r="FG3" i="17"/>
  <c r="FG4" i="17" s="1"/>
  <c r="FG5" i="17" s="1"/>
  <c r="FG6" i="17" s="1"/>
  <c r="FG7" i="17" s="1"/>
  <c r="FG8" i="17" s="1"/>
  <c r="FG9" i="17" s="1"/>
  <c r="FG10" i="17" s="1"/>
  <c r="FG11" i="17" s="1"/>
  <c r="FG12" i="17" s="1"/>
  <c r="FG13" i="17" s="1"/>
  <c r="FG14" i="17" s="1"/>
  <c r="FG15" i="17" s="1"/>
  <c r="FG16" i="17" s="1"/>
  <c r="FG17" i="17" s="1"/>
  <c r="FG18" i="17" s="1"/>
  <c r="FG19" i="17" s="1"/>
  <c r="FG20" i="17" s="1"/>
  <c r="FG21" i="17" s="1"/>
  <c r="FG22" i="17" s="1"/>
  <c r="FG23" i="17" s="1"/>
  <c r="FG24" i="17" s="1"/>
  <c r="FG25" i="17" s="1"/>
  <c r="FG26" i="17" s="1"/>
  <c r="FG27" i="17" s="1"/>
  <c r="FG28" i="17" s="1"/>
  <c r="FG29" i="17" s="1"/>
  <c r="FG30" i="17" s="1"/>
  <c r="FG31" i="17" s="1"/>
  <c r="FG32" i="17" s="1"/>
  <c r="FG33" i="17" s="1"/>
  <c r="FG34" i="17" s="1"/>
  <c r="FG35" i="17" s="1"/>
  <c r="FG36" i="17" s="1"/>
  <c r="FG37" i="17" s="1"/>
  <c r="FG38" i="17" s="1"/>
  <c r="FG39" i="17" s="1"/>
  <c r="FG40" i="17" s="1"/>
  <c r="FG41" i="17" s="1"/>
  <c r="FG42" i="17" s="1"/>
  <c r="FG43" i="17" s="1"/>
  <c r="FG44" i="17" s="1"/>
  <c r="FG45" i="17" s="1"/>
  <c r="FG46" i="17" s="1"/>
  <c r="FG47" i="17" s="1"/>
  <c r="FG48" i="17" s="1"/>
  <c r="FG49" i="17" s="1"/>
  <c r="FG50" i="17" s="1"/>
  <c r="FG51" i="17" s="1"/>
  <c r="FG52" i="17" s="1"/>
  <c r="FG53" i="17" s="1"/>
  <c r="FG54" i="17" s="1"/>
  <c r="FG55" i="17" s="1"/>
  <c r="FG56" i="17" s="1"/>
  <c r="FG57" i="17" s="1"/>
  <c r="FG58" i="17" s="1"/>
  <c r="FG59" i="17" s="1"/>
  <c r="FG60" i="17" s="1"/>
  <c r="FG61" i="17" s="1"/>
  <c r="FG62" i="17" s="1"/>
  <c r="FG63" i="17" s="1"/>
  <c r="FG64" i="17" s="1"/>
  <c r="FG65" i="17" s="1"/>
  <c r="FG66" i="17" s="1"/>
  <c r="FG67" i="17" s="1"/>
  <c r="FG68" i="17" s="1"/>
  <c r="FG69" i="17" s="1"/>
  <c r="FG70" i="17" s="1"/>
  <c r="FG71" i="17" s="1"/>
  <c r="FG72" i="17" s="1"/>
  <c r="FG73" i="17" s="1"/>
  <c r="FG74" i="17" s="1"/>
  <c r="FG75" i="17" s="1"/>
  <c r="FG76" i="17" s="1"/>
  <c r="FG77" i="17" s="1"/>
  <c r="FG78" i="17" s="1"/>
  <c r="FG79" i="17" s="1"/>
  <c r="FG80" i="17" s="1"/>
  <c r="FG81" i="17" s="1"/>
  <c r="FG82" i="17" s="1"/>
  <c r="FG83" i="17" s="1"/>
  <c r="FG84" i="17" s="1"/>
  <c r="FG85" i="17" s="1"/>
  <c r="FG86" i="17" s="1"/>
  <c r="FG87" i="17" s="1"/>
  <c r="FG88" i="17" s="1"/>
  <c r="FG89" i="17" s="1"/>
  <c r="FG90" i="17" s="1"/>
  <c r="FG91" i="17" s="1"/>
  <c r="FG92" i="17" s="1"/>
  <c r="FG93" i="17" s="1"/>
  <c r="FG94" i="17" s="1"/>
  <c r="FG95" i="17" s="1"/>
  <c r="FG96" i="17" s="1"/>
  <c r="FG97" i="17" s="1"/>
  <c r="FG98" i="17" s="1"/>
  <c r="FG99" i="17" s="1"/>
  <c r="FG100" i="17" s="1"/>
  <c r="FG101" i="17" s="1"/>
  <c r="FG102" i="17" s="1"/>
  <c r="FG103" i="17" s="1"/>
  <c r="FG104" i="17" s="1"/>
  <c r="FG105" i="17" s="1"/>
  <c r="FG106" i="17" s="1"/>
  <c r="FG107" i="17" s="1"/>
  <c r="FG108" i="17" s="1"/>
  <c r="FG109" i="17" s="1"/>
  <c r="FG110" i="17" s="1"/>
  <c r="FG111" i="17" s="1"/>
  <c r="FG112" i="17" s="1"/>
  <c r="FG113" i="17" s="1"/>
  <c r="FG114" i="17" s="1"/>
  <c r="FG115" i="17" s="1"/>
  <c r="FG116" i="17" s="1"/>
  <c r="FG117" i="17" s="1"/>
  <c r="FG118" i="17" s="1"/>
  <c r="FG119" i="17" s="1"/>
  <c r="FG120" i="17" s="1"/>
  <c r="FG121" i="17" s="1"/>
  <c r="FG122" i="17" s="1"/>
  <c r="FG123" i="17" s="1"/>
  <c r="FG124" i="17" s="1"/>
  <c r="FG125" i="17" s="1"/>
  <c r="FG126" i="17" s="1"/>
  <c r="FG127" i="17" s="1"/>
  <c r="FG128" i="17" s="1"/>
  <c r="FG129" i="17" s="1"/>
  <c r="FG130" i="17" s="1"/>
  <c r="FG131" i="17" s="1"/>
  <c r="FG132" i="17" s="1"/>
  <c r="FG133" i="17" s="1"/>
  <c r="FG134" i="17" s="1"/>
  <c r="FG135" i="17" s="1"/>
  <c r="FG136" i="17" s="1"/>
  <c r="FG137" i="17" s="1"/>
  <c r="FG138" i="17" s="1"/>
  <c r="FG139" i="17" s="1"/>
  <c r="FG140" i="17" s="1"/>
  <c r="FG141" i="17" s="1"/>
  <c r="FG142" i="17" s="1"/>
  <c r="FG143" i="17" s="1"/>
  <c r="FG144" i="17" s="1"/>
  <c r="FG145" i="17" s="1"/>
  <c r="FG146" i="17" s="1"/>
  <c r="FG147" i="17" s="1"/>
  <c r="FG148" i="17" s="1"/>
  <c r="FG149" i="17" s="1"/>
  <c r="FG150" i="17" s="1"/>
  <c r="FG151" i="17" s="1"/>
  <c r="FG152" i="17" s="1"/>
  <c r="FG153" i="17" s="1"/>
  <c r="FG154" i="17" s="1"/>
  <c r="FG155" i="17" s="1"/>
  <c r="FG156" i="17" s="1"/>
  <c r="FG157" i="17" s="1"/>
  <c r="FG158" i="17" s="1"/>
  <c r="FG159" i="17" s="1"/>
  <c r="FG160" i="17" s="1"/>
  <c r="FG161" i="17" s="1"/>
  <c r="FG162" i="17" s="1"/>
  <c r="FG163" i="17" s="1"/>
  <c r="FG164" i="17" s="1"/>
  <c r="FG165" i="17" s="1"/>
  <c r="FG166" i="17" s="1"/>
  <c r="FG167" i="17" s="1"/>
  <c r="FG168" i="17" s="1"/>
  <c r="FG169" i="17" s="1"/>
  <c r="FG170" i="17" s="1"/>
  <c r="GX81" i="17"/>
  <c r="GT81" i="17"/>
  <c r="GW360" i="17"/>
  <c r="GU360" i="17"/>
  <c r="GW205" i="17"/>
  <c r="GU205" i="17"/>
  <c r="GU273" i="17"/>
  <c r="GW273" i="17"/>
  <c r="GW173" i="17"/>
  <c r="GU173" i="17"/>
  <c r="GW28" i="17"/>
  <c r="GU28" i="17"/>
  <c r="GW337" i="17"/>
  <c r="GU337" i="17"/>
  <c r="GX212" i="17"/>
  <c r="GT212" i="17"/>
  <c r="GX356" i="17"/>
  <c r="GT356" i="17"/>
  <c r="GX147" i="17"/>
  <c r="GT147" i="17"/>
  <c r="GW118" i="17"/>
  <c r="GU118" i="17"/>
  <c r="GW281" i="17"/>
  <c r="GU281" i="17"/>
  <c r="GX12" i="17"/>
  <c r="GT12" i="17"/>
  <c r="GW56" i="17"/>
  <c r="GU56" i="17"/>
  <c r="GW143" i="17"/>
  <c r="GU143" i="17"/>
  <c r="GX312" i="17"/>
  <c r="GT312" i="17"/>
  <c r="GX183" i="17"/>
  <c r="GT183" i="17"/>
  <c r="GW369" i="17"/>
  <c r="GU369" i="17"/>
  <c r="GX190" i="17"/>
  <c r="GT190" i="17"/>
  <c r="GX334" i="17"/>
  <c r="GT334" i="17"/>
  <c r="GW299" i="17"/>
  <c r="GU299" i="17"/>
  <c r="GW288" i="17"/>
  <c r="GU288" i="17"/>
  <c r="GM425" i="17"/>
  <c r="GX425" i="17" s="1"/>
  <c r="GQ425" i="17"/>
  <c r="GW425" i="17" s="1"/>
  <c r="GW343" i="17"/>
  <c r="GU343" i="17"/>
  <c r="FM362" i="17"/>
  <c r="FS362" i="17" s="1"/>
  <c r="FY362" i="17" s="1"/>
  <c r="FA362" i="17"/>
  <c r="FA363" i="17" s="1"/>
  <c r="FA364" i="17" s="1"/>
  <c r="FA365" i="17" s="1"/>
  <c r="FA366" i="17" s="1"/>
  <c r="FA367" i="17" s="1"/>
  <c r="FA368" i="17" s="1"/>
  <c r="FA369" i="17" s="1"/>
  <c r="FA370" i="17" s="1"/>
  <c r="FG371" i="17" s="1"/>
  <c r="GX317" i="17"/>
  <c r="GT317" i="17"/>
  <c r="GW19" i="17"/>
  <c r="GU19" i="17"/>
  <c r="GX137" i="17"/>
  <c r="GT137" i="17"/>
  <c r="GW58" i="17"/>
  <c r="GU58" i="17"/>
  <c r="GX242" i="17"/>
  <c r="GT242" i="17"/>
  <c r="GX153" i="17"/>
  <c r="GT153" i="17"/>
  <c r="GX375" i="17"/>
  <c r="GT375" i="17"/>
  <c r="GW124" i="17"/>
  <c r="GU124" i="17"/>
  <c r="GX42" i="17"/>
  <c r="GT42" i="17"/>
  <c r="GX185" i="17"/>
  <c r="GT185" i="17"/>
  <c r="GW240" i="17"/>
  <c r="GU240" i="17"/>
  <c r="GW349" i="17"/>
  <c r="GU349" i="17"/>
  <c r="GQ499" i="17"/>
  <c r="GU499" i="17" s="1"/>
  <c r="GM499" i="17"/>
  <c r="GX499" i="17" s="1"/>
  <c r="GW268" i="17"/>
  <c r="GU268" i="17"/>
  <c r="GX25" i="17"/>
  <c r="GT25" i="17"/>
  <c r="GX53" i="17"/>
  <c r="GT53" i="17"/>
  <c r="GX270" i="17"/>
  <c r="GT270" i="17"/>
  <c r="GW121" i="17"/>
  <c r="GU121" i="17"/>
  <c r="GW385" i="17"/>
  <c r="GU385" i="17"/>
  <c r="GX159" i="17"/>
  <c r="GT159" i="17"/>
  <c r="GX381" i="17"/>
  <c r="GT381" i="17"/>
  <c r="FL196" i="17"/>
  <c r="FR196" i="17" s="1"/>
  <c r="FX196" i="17" s="1"/>
  <c r="EZ196" i="17"/>
  <c r="EZ197" i="17" s="1"/>
  <c r="EZ198" i="17" s="1"/>
  <c r="EZ199" i="17" s="1"/>
  <c r="EZ200" i="17" s="1"/>
  <c r="EZ201" i="17" s="1"/>
  <c r="EZ202" i="17" s="1"/>
  <c r="EZ203" i="17" s="1"/>
  <c r="EZ204" i="17" s="1"/>
  <c r="EZ205" i="17" s="1"/>
  <c r="EZ206" i="17" s="1"/>
  <c r="EZ207" i="17" s="1"/>
  <c r="EZ208" i="17" s="1"/>
  <c r="EZ209" i="17" s="1"/>
  <c r="EZ210" i="17" s="1"/>
  <c r="EZ211" i="17" s="1"/>
  <c r="EZ212" i="17" s="1"/>
  <c r="EZ213" i="17" s="1"/>
  <c r="EZ214" i="17" s="1"/>
  <c r="EZ215" i="17" s="1"/>
  <c r="EZ216" i="17" s="1"/>
  <c r="EZ217" i="17" s="1"/>
  <c r="EZ218" i="17" s="1"/>
  <c r="EZ219" i="17" s="1"/>
  <c r="EZ220" i="17" s="1"/>
  <c r="EZ221" i="17" s="1"/>
  <c r="EZ222" i="17" s="1"/>
  <c r="EZ223" i="17" s="1"/>
  <c r="EZ224" i="17" s="1"/>
  <c r="EZ225" i="17" s="1"/>
  <c r="EZ226" i="17" s="1"/>
  <c r="EZ227" i="17" s="1"/>
  <c r="EZ228" i="17" s="1"/>
  <c r="EZ229" i="17" s="1"/>
  <c r="EZ230" i="17" s="1"/>
  <c r="EZ231" i="17" s="1"/>
  <c r="EZ232" i="17" s="1"/>
  <c r="EZ233" i="17" s="1"/>
  <c r="EZ234" i="17" s="1"/>
  <c r="EZ235" i="17" s="1"/>
  <c r="EZ236" i="17" s="1"/>
  <c r="EZ237" i="17" s="1"/>
  <c r="EZ238" i="17" s="1"/>
  <c r="EZ239" i="17" s="1"/>
  <c r="EZ240" i="17" s="1"/>
  <c r="EZ241" i="17" s="1"/>
  <c r="EZ242" i="17" s="1"/>
  <c r="EZ243" i="17" s="1"/>
  <c r="EZ244" i="17" s="1"/>
  <c r="EZ245" i="17" s="1"/>
  <c r="EZ246" i="17" s="1"/>
  <c r="EZ247" i="17" s="1"/>
  <c r="EZ248" i="17" s="1"/>
  <c r="EZ249" i="17" s="1"/>
  <c r="EZ250" i="17" s="1"/>
  <c r="EZ251" i="17" s="1"/>
  <c r="EZ252" i="17" s="1"/>
  <c r="EZ253" i="17" s="1"/>
  <c r="EZ254" i="17" s="1"/>
  <c r="EZ255" i="17" s="1"/>
  <c r="EZ256" i="17" s="1"/>
  <c r="EZ257" i="17" s="1"/>
  <c r="EZ258" i="17" s="1"/>
  <c r="EZ259" i="17" s="1"/>
  <c r="EZ260" i="17" s="1"/>
  <c r="EZ261" i="17" s="1"/>
  <c r="EZ262" i="17" s="1"/>
  <c r="EZ263" i="17" s="1"/>
  <c r="EZ264" i="17" s="1"/>
  <c r="EZ265" i="17" s="1"/>
  <c r="EZ266" i="17" s="1"/>
  <c r="EZ267" i="17" s="1"/>
  <c r="EZ268" i="17" s="1"/>
  <c r="EZ269" i="17" s="1"/>
  <c r="EZ270" i="17" s="1"/>
  <c r="EZ271" i="17" s="1"/>
  <c r="EZ272" i="17" s="1"/>
  <c r="EZ273" i="17" s="1"/>
  <c r="EZ274" i="17" s="1"/>
  <c r="EZ275" i="17" s="1"/>
  <c r="EZ276" i="17" s="1"/>
  <c r="EZ277" i="17" s="1"/>
  <c r="EZ278" i="17" s="1"/>
  <c r="EZ279" i="17" s="1"/>
  <c r="EZ280" i="17" s="1"/>
  <c r="EZ281" i="17" s="1"/>
  <c r="EZ282" i="17" s="1"/>
  <c r="EZ283" i="17" s="1"/>
  <c r="EZ284" i="17" s="1"/>
  <c r="EZ285" i="17" s="1"/>
  <c r="EZ286" i="17" s="1"/>
  <c r="EZ287" i="17" s="1"/>
  <c r="EZ288" i="17" s="1"/>
  <c r="EZ289" i="17" s="1"/>
  <c r="EZ290" i="17" s="1"/>
  <c r="EZ291" i="17" s="1"/>
  <c r="EZ292" i="17" s="1"/>
  <c r="EZ293" i="17" s="1"/>
  <c r="EZ294" i="17" s="1"/>
  <c r="EZ295" i="17" s="1"/>
  <c r="EZ296" i="17" s="1"/>
  <c r="EZ297" i="17" s="1"/>
  <c r="EZ298" i="17" s="1"/>
  <c r="EZ299" i="17" s="1"/>
  <c r="EZ300" i="17" s="1"/>
  <c r="EZ301" i="17" s="1"/>
  <c r="EZ302" i="17" s="1"/>
  <c r="EZ303" i="17" s="1"/>
  <c r="EZ304" i="17" s="1"/>
  <c r="EZ305" i="17" s="1"/>
  <c r="EZ306" i="17" s="1"/>
  <c r="EZ307" i="17" s="1"/>
  <c r="EZ308" i="17" s="1"/>
  <c r="EZ309" i="17" s="1"/>
  <c r="EZ310" i="17" s="1"/>
  <c r="EZ311" i="17" s="1"/>
  <c r="EZ312" i="17" s="1"/>
  <c r="EZ313" i="17" s="1"/>
  <c r="EZ314" i="17" s="1"/>
  <c r="EZ315" i="17" s="1"/>
  <c r="EZ316" i="17" s="1"/>
  <c r="EZ317" i="17" s="1"/>
  <c r="EZ318" i="17" s="1"/>
  <c r="EZ319" i="17" s="1"/>
  <c r="EZ320" i="17" s="1"/>
  <c r="EZ321" i="17" s="1"/>
  <c r="EZ322" i="17" s="1"/>
  <c r="EZ323" i="17" s="1"/>
  <c r="EZ324" i="17" s="1"/>
  <c r="EZ325" i="17" s="1"/>
  <c r="EZ326" i="17" s="1"/>
  <c r="EZ327" i="17" s="1"/>
  <c r="EZ328" i="17" s="1"/>
  <c r="EZ329" i="17" s="1"/>
  <c r="EZ330" i="17" s="1"/>
  <c r="EZ331" i="17" s="1"/>
  <c r="EZ332" i="17" s="1"/>
  <c r="EZ333" i="17" s="1"/>
  <c r="EZ334" i="17" s="1"/>
  <c r="EZ335" i="17" s="1"/>
  <c r="EZ336" i="17" s="1"/>
  <c r="EZ337" i="17" s="1"/>
  <c r="EZ338" i="17" s="1"/>
  <c r="EZ339" i="17" s="1"/>
  <c r="EZ340" i="17" s="1"/>
  <c r="EZ341" i="17" s="1"/>
  <c r="EZ342" i="17" s="1"/>
  <c r="EZ343" i="17" s="1"/>
  <c r="EZ344" i="17" s="1"/>
  <c r="EZ345" i="17" s="1"/>
  <c r="EZ346" i="17" s="1"/>
  <c r="EZ347" i="17" s="1"/>
  <c r="EZ348" i="17" s="1"/>
  <c r="EZ349" i="17" s="1"/>
  <c r="EZ350" i="17" s="1"/>
  <c r="EZ351" i="17" s="1"/>
  <c r="EZ352" i="17" s="1"/>
  <c r="EZ353" i="17" s="1"/>
  <c r="EZ354" i="17" s="1"/>
  <c r="EZ355" i="17" s="1"/>
  <c r="EZ356" i="17" s="1"/>
  <c r="EZ357" i="17" s="1"/>
  <c r="EZ358" i="17" s="1"/>
  <c r="EZ359" i="17" s="1"/>
  <c r="EZ360" i="17" s="1"/>
  <c r="EZ361" i="17" s="1"/>
  <c r="EZ362" i="17" s="1"/>
  <c r="EZ363" i="17" s="1"/>
  <c r="EZ364" i="17" s="1"/>
  <c r="EZ365" i="17" s="1"/>
  <c r="EZ366" i="17" s="1"/>
  <c r="EZ367" i="17" s="1"/>
  <c r="EZ368" i="17" s="1"/>
  <c r="EZ369" i="17" s="1"/>
  <c r="FF370" i="17" s="1"/>
  <c r="GW45" i="17"/>
  <c r="GU45" i="17"/>
  <c r="GX40" i="17"/>
  <c r="GT40" i="17"/>
  <c r="GW289" i="17"/>
  <c r="GU289" i="17"/>
  <c r="GX176" i="17"/>
  <c r="GT176" i="17"/>
  <c r="GW320" i="17"/>
  <c r="GU320" i="17"/>
  <c r="GX261" i="17"/>
  <c r="GT261" i="17"/>
  <c r="GW31" i="17"/>
  <c r="GU31" i="17"/>
  <c r="GW68" i="17"/>
  <c r="GU68" i="17"/>
  <c r="GX246" i="17"/>
  <c r="GT246" i="17"/>
  <c r="GW165" i="17"/>
  <c r="GU165" i="17"/>
  <c r="GW154" i="17"/>
  <c r="GU154" i="17"/>
  <c r="GW298" i="17"/>
  <c r="GU298" i="17"/>
  <c r="GW67" i="17"/>
  <c r="GU67" i="17"/>
  <c r="GX327" i="17"/>
  <c r="GT327" i="17"/>
  <c r="GX374" i="17"/>
  <c r="GT374" i="17"/>
  <c r="FO340" i="17"/>
  <c r="FU340" i="17" s="1"/>
  <c r="GA340" i="17" s="1"/>
  <c r="GX179" i="17"/>
  <c r="GT179" i="17"/>
  <c r="GX326" i="17"/>
  <c r="GT326" i="17"/>
  <c r="FC485" i="17"/>
  <c r="FC432" i="17"/>
  <c r="FC433" i="17" s="1"/>
  <c r="FC434" i="17" s="1"/>
  <c r="FC435" i="17" s="1"/>
  <c r="FC436" i="17" s="1"/>
  <c r="FC437" i="17" s="1"/>
  <c r="FC438" i="17" s="1"/>
  <c r="FC439" i="17" s="1"/>
  <c r="FC440" i="17" s="1"/>
  <c r="FC441" i="17" s="1"/>
  <c r="FC442" i="17" s="1"/>
  <c r="FC443" i="17" s="1"/>
  <c r="FC444" i="17" s="1"/>
  <c r="FC445" i="17" s="1"/>
  <c r="FC446" i="17" s="1"/>
  <c r="FC447" i="17" s="1"/>
  <c r="FC448" i="17" s="1"/>
  <c r="FC449" i="17" s="1"/>
  <c r="FC450" i="17" s="1"/>
  <c r="FC451" i="17" s="1"/>
  <c r="FC452" i="17" s="1"/>
  <c r="FC453" i="17" s="1"/>
  <c r="FC454" i="17" s="1"/>
  <c r="FC455" i="17" s="1"/>
  <c r="FC456" i="17" s="1"/>
  <c r="FI457" i="17" s="1"/>
  <c r="GQ466" i="17"/>
  <c r="GW466" i="17" s="1"/>
  <c r="GM466" i="17"/>
  <c r="GX466" i="17" s="1"/>
  <c r="GQ417" i="17"/>
  <c r="GW417" i="17" s="1"/>
  <c r="GM417" i="17"/>
  <c r="GX417" i="17" s="1"/>
  <c r="GQ480" i="17"/>
  <c r="GU480" i="17" s="1"/>
  <c r="GM480" i="17"/>
  <c r="GT480" i="17" s="1"/>
  <c r="GQ408" i="17"/>
  <c r="GW408" i="17" s="1"/>
  <c r="GM408" i="17"/>
  <c r="GX408" i="17" s="1"/>
  <c r="GM391" i="17"/>
  <c r="GT391" i="17" s="1"/>
  <c r="GQ391" i="17"/>
  <c r="GW391" i="17" s="1"/>
  <c r="GM458" i="17"/>
  <c r="GX458" i="17" s="1"/>
  <c r="GQ458" i="17"/>
  <c r="GW458" i="17" s="1"/>
  <c r="GM457" i="17"/>
  <c r="GT457" i="17" s="1"/>
  <c r="GQ457" i="17"/>
  <c r="GW457" i="17" s="1"/>
  <c r="FL438" i="17"/>
  <c r="FR438" i="17" s="1"/>
  <c r="FX438" i="17" s="1"/>
  <c r="GW199" i="17"/>
  <c r="GU199" i="17"/>
  <c r="GW206" i="17"/>
  <c r="GU206" i="17"/>
  <c r="FM185" i="17"/>
  <c r="FS185" i="17" s="1"/>
  <c r="FY185" i="17" s="1"/>
  <c r="FA199" i="17"/>
  <c r="GX98" i="17"/>
  <c r="GT98" i="17"/>
  <c r="GW81" i="17"/>
  <c r="GU81" i="17"/>
  <c r="GX84" i="17"/>
  <c r="GT84" i="17"/>
  <c r="GU356" i="17"/>
  <c r="GW356" i="17"/>
  <c r="GX300" i="17"/>
  <c r="GT300" i="17"/>
  <c r="GW179" i="17"/>
  <c r="GU179" i="17"/>
  <c r="GQ409" i="17"/>
  <c r="GU409" i="17" s="1"/>
  <c r="GM409" i="17"/>
  <c r="GT409" i="17" s="1"/>
  <c r="EF128" i="17"/>
  <c r="FD430" i="17"/>
  <c r="FD431" i="17" s="1"/>
  <c r="FD489" i="17"/>
  <c r="GX78" i="17"/>
  <c r="GT78" i="17"/>
  <c r="GT287" i="17"/>
  <c r="GX287" i="17"/>
  <c r="GX168" i="17"/>
  <c r="GT168" i="17"/>
  <c r="GM437" i="17"/>
  <c r="GT437" i="17" s="1"/>
  <c r="GQ437" i="17"/>
  <c r="GW437" i="17" s="1"/>
  <c r="GX136" i="17"/>
  <c r="GT136" i="17"/>
  <c r="GX280" i="17"/>
  <c r="GT280" i="17"/>
  <c r="GT360" i="17"/>
  <c r="GX360" i="17"/>
  <c r="GX205" i="17"/>
  <c r="GT205" i="17"/>
  <c r="GX273" i="17"/>
  <c r="GT273" i="17"/>
  <c r="EZ190" i="17"/>
  <c r="EZ191" i="17" s="1"/>
  <c r="GT173" i="17"/>
  <c r="GX173" i="17"/>
  <c r="GX28" i="17"/>
  <c r="GT28" i="17"/>
  <c r="GX337" i="17"/>
  <c r="GT337" i="17"/>
  <c r="GV337" i="17" s="1"/>
  <c r="GW236" i="17"/>
  <c r="GU236" i="17"/>
  <c r="GW380" i="17"/>
  <c r="GU380" i="17"/>
  <c r="GW147" i="17"/>
  <c r="GU147" i="17"/>
  <c r="GX118" i="17"/>
  <c r="GT118" i="17"/>
  <c r="GW12" i="17"/>
  <c r="GU12" i="17"/>
  <c r="GX80" i="17"/>
  <c r="GT80" i="17"/>
  <c r="GW33" i="17"/>
  <c r="GU33" i="17"/>
  <c r="GX143" i="17"/>
  <c r="GT143" i="17"/>
  <c r="GW120" i="17"/>
  <c r="GU120" i="17"/>
  <c r="GW336" i="17"/>
  <c r="GU336" i="17"/>
  <c r="GW183" i="17"/>
  <c r="GU183" i="17"/>
  <c r="GX369" i="17"/>
  <c r="GT369" i="17"/>
  <c r="GW214" i="17"/>
  <c r="GU214" i="17"/>
  <c r="GX358" i="17"/>
  <c r="GT358" i="17"/>
  <c r="GW49" i="17"/>
  <c r="GU49" i="17"/>
  <c r="GW149" i="17"/>
  <c r="GU149" i="17"/>
  <c r="GT288" i="17"/>
  <c r="GX288" i="17"/>
  <c r="GM443" i="17"/>
  <c r="GT443" i="17" s="1"/>
  <c r="GQ443" i="17"/>
  <c r="GW443" i="17" s="1"/>
  <c r="GX343" i="17"/>
  <c r="GT343" i="17"/>
  <c r="GW317" i="17"/>
  <c r="GU317" i="17"/>
  <c r="GX19" i="17"/>
  <c r="GT19" i="17"/>
  <c r="GW137" i="17"/>
  <c r="GU137" i="17"/>
  <c r="GX58" i="17"/>
  <c r="GT58" i="17"/>
  <c r="GW264" i="17"/>
  <c r="GU264" i="17"/>
  <c r="GW486" i="17"/>
  <c r="GU486" i="17"/>
  <c r="GX122" i="17"/>
  <c r="GT122" i="17"/>
  <c r="GX266" i="17"/>
  <c r="GT266" i="17"/>
  <c r="GW153" i="17"/>
  <c r="GU153" i="17"/>
  <c r="GW375" i="17"/>
  <c r="GU375" i="17"/>
  <c r="GX124" i="17"/>
  <c r="GT124" i="17"/>
  <c r="GW66" i="17"/>
  <c r="GU66" i="17"/>
  <c r="GW187" i="17"/>
  <c r="GU187" i="17"/>
  <c r="GX268" i="17"/>
  <c r="GT268" i="17"/>
  <c r="GX347" i="17"/>
  <c r="GT347" i="17"/>
  <c r="GW53" i="17"/>
  <c r="GU53" i="17"/>
  <c r="GW294" i="17"/>
  <c r="GU294" i="17"/>
  <c r="GX121" i="17"/>
  <c r="GT121" i="17"/>
  <c r="GX385" i="17"/>
  <c r="GT385" i="17"/>
  <c r="GW159" i="17"/>
  <c r="GU159" i="17"/>
  <c r="GU381" i="17"/>
  <c r="GW381" i="17"/>
  <c r="GX365" i="17"/>
  <c r="GT365" i="17"/>
  <c r="GX45" i="17"/>
  <c r="GT45" i="17"/>
  <c r="GW64" i="17"/>
  <c r="GU64" i="17"/>
  <c r="GW348" i="17"/>
  <c r="GU348" i="17"/>
  <c r="GM479" i="17"/>
  <c r="GT479" i="17" s="1"/>
  <c r="GQ479" i="17"/>
  <c r="GW479" i="17" s="1"/>
  <c r="GX289" i="17"/>
  <c r="GT289" i="17"/>
  <c r="GX200" i="17"/>
  <c r="GT200" i="17"/>
  <c r="GX344" i="17"/>
  <c r="GT344" i="17"/>
  <c r="GU261" i="17"/>
  <c r="GW261" i="17"/>
  <c r="GW24" i="17"/>
  <c r="GU24" i="17"/>
  <c r="GX31" i="17"/>
  <c r="GT31" i="17"/>
  <c r="GX92" i="17"/>
  <c r="GT92" i="17"/>
  <c r="GX355" i="17"/>
  <c r="GT355" i="17"/>
  <c r="GQ498" i="17"/>
  <c r="GU498" i="17" s="1"/>
  <c r="GM498" i="17"/>
  <c r="GX498" i="17" s="1"/>
  <c r="GX154" i="17"/>
  <c r="GT154" i="17"/>
  <c r="GX298" i="17"/>
  <c r="GT298" i="17"/>
  <c r="GX67" i="17"/>
  <c r="GT67" i="17"/>
  <c r="GW111" i="17"/>
  <c r="GU111" i="17"/>
  <c r="GU357" i="17"/>
  <c r="GW357" i="17"/>
  <c r="FO264" i="17"/>
  <c r="FU264" i="17" s="1"/>
  <c r="GA264" i="17" s="1"/>
  <c r="FC264" i="17"/>
  <c r="FC265" i="17" s="1"/>
  <c r="GW46" i="17"/>
  <c r="GU46" i="17"/>
  <c r="GU326" i="17"/>
  <c r="GW326" i="17"/>
  <c r="FM492" i="17"/>
  <c r="FS492" i="17" s="1"/>
  <c r="FY492" i="17" s="1"/>
  <c r="GW97" i="17"/>
  <c r="GU97" i="17"/>
  <c r="GM448" i="17"/>
  <c r="GX448" i="17" s="1"/>
  <c r="GQ448" i="17"/>
  <c r="GU448" i="17" s="1"/>
  <c r="GQ399" i="17"/>
  <c r="GU399" i="17" s="1"/>
  <c r="GM399" i="17"/>
  <c r="GX399" i="17" s="1"/>
  <c r="GQ478" i="17"/>
  <c r="GW478" i="17" s="1"/>
  <c r="GM478" i="17"/>
  <c r="GX478" i="17" s="1"/>
  <c r="GQ483" i="17"/>
  <c r="GW483" i="17" s="1"/>
  <c r="GM483" i="17"/>
  <c r="GX483" i="17" s="1"/>
  <c r="GQ420" i="17"/>
  <c r="GW420" i="17" s="1"/>
  <c r="GM420" i="17"/>
  <c r="GX420" i="17" s="1"/>
  <c r="GM440" i="17"/>
  <c r="GX440" i="17" s="1"/>
  <c r="GQ440" i="17"/>
  <c r="GU440" i="17" s="1"/>
  <c r="GM439" i="17"/>
  <c r="GX439" i="17" s="1"/>
  <c r="GQ439" i="17"/>
  <c r="GW439" i="17" s="1"/>
  <c r="GX199" i="17"/>
  <c r="GT199" i="17"/>
  <c r="GX206" i="17"/>
  <c r="GT206" i="17"/>
  <c r="GW414" i="17"/>
  <c r="GU414" i="17"/>
  <c r="GX263" i="17"/>
  <c r="GT263" i="17"/>
  <c r="GX56" i="17"/>
  <c r="GT56" i="17"/>
  <c r="GW131" i="17"/>
  <c r="GU131" i="17"/>
  <c r="GQ475" i="17"/>
  <c r="GW475" i="17" s="1"/>
  <c r="GM475" i="17"/>
  <c r="GX475" i="17" s="1"/>
  <c r="FM5" i="17"/>
  <c r="FS5" i="17" s="1"/>
  <c r="FY5" i="17" s="1"/>
  <c r="GX41" i="17"/>
  <c r="GT41" i="17"/>
  <c r="GW287" i="17"/>
  <c r="GU287" i="17"/>
  <c r="GW168" i="17"/>
  <c r="GU168" i="17"/>
  <c r="GM455" i="17"/>
  <c r="GT455" i="17" s="1"/>
  <c r="GQ455" i="17"/>
  <c r="GW455" i="17" s="1"/>
  <c r="GW265" i="17"/>
  <c r="GU265" i="17"/>
  <c r="GW160" i="17"/>
  <c r="GU160" i="17"/>
  <c r="GW304" i="17"/>
  <c r="GU304" i="17"/>
  <c r="FA171" i="17"/>
  <c r="GX35" i="17"/>
  <c r="GT35" i="17"/>
  <c r="GX144" i="17"/>
  <c r="GT144" i="17"/>
  <c r="GX384" i="17"/>
  <c r="GT384" i="17"/>
  <c r="GW235" i="17"/>
  <c r="GU235" i="17"/>
  <c r="GW303" i="17"/>
  <c r="GU303" i="17"/>
  <c r="EZ370" i="17"/>
  <c r="GW57" i="17"/>
  <c r="GU57" i="17"/>
  <c r="GW52" i="17"/>
  <c r="GU52" i="17"/>
  <c r="GW175" i="17"/>
  <c r="GU175" i="17"/>
  <c r="GX236" i="17"/>
  <c r="GT236" i="17"/>
  <c r="GX380" i="17"/>
  <c r="GT380" i="17"/>
  <c r="GW80" i="17"/>
  <c r="GU80" i="17"/>
  <c r="GX33" i="17"/>
  <c r="GT33" i="17"/>
  <c r="GW100" i="17"/>
  <c r="GU100" i="17"/>
  <c r="GX120" i="17"/>
  <c r="GT120" i="17"/>
  <c r="GX336" i="17"/>
  <c r="GT336" i="17"/>
  <c r="GW145" i="17"/>
  <c r="GU145" i="17"/>
  <c r="GX213" i="17"/>
  <c r="GT213" i="17"/>
  <c r="GX489" i="17"/>
  <c r="GT489" i="17"/>
  <c r="GX214" i="17"/>
  <c r="GT214" i="17"/>
  <c r="GW358" i="17"/>
  <c r="GU358" i="17"/>
  <c r="GX49" i="17"/>
  <c r="GT49" i="17"/>
  <c r="GU8" i="17"/>
  <c r="GX149" i="17"/>
  <c r="GT149" i="17"/>
  <c r="GX150" i="17"/>
  <c r="GT150" i="17"/>
  <c r="GX264" i="17"/>
  <c r="GT264" i="17"/>
  <c r="GW122" i="17"/>
  <c r="GU122" i="17"/>
  <c r="GW266" i="17"/>
  <c r="GU266" i="17"/>
  <c r="GX219" i="17"/>
  <c r="GT219" i="17"/>
  <c r="GX66" i="17"/>
  <c r="GT66" i="17"/>
  <c r="GW55" i="17"/>
  <c r="GU55" i="17"/>
  <c r="GX17" i="17"/>
  <c r="GT17" i="17"/>
  <c r="GT187" i="17"/>
  <c r="GX187" i="17"/>
  <c r="GW148" i="17"/>
  <c r="GU148" i="17"/>
  <c r="GW292" i="17"/>
  <c r="GU292" i="17"/>
  <c r="GW347" i="17"/>
  <c r="GU347" i="17"/>
  <c r="GX294" i="17"/>
  <c r="GT294" i="17"/>
  <c r="FL5" i="17"/>
  <c r="FR5" i="17" s="1"/>
  <c r="FX5" i="17" s="1"/>
  <c r="GW365" i="17"/>
  <c r="GU365" i="17"/>
  <c r="GW161" i="17"/>
  <c r="GU161" i="17"/>
  <c r="GX64" i="17"/>
  <c r="GT64" i="17"/>
  <c r="GT348" i="17"/>
  <c r="GX348" i="17"/>
  <c r="GW325" i="17"/>
  <c r="GU325" i="17"/>
  <c r="GW200" i="17"/>
  <c r="GU200" i="17"/>
  <c r="GW344" i="17"/>
  <c r="GU344" i="17"/>
  <c r="GW321" i="17"/>
  <c r="GU321" i="17"/>
  <c r="GX24" i="17"/>
  <c r="GT24" i="17"/>
  <c r="GW92" i="17"/>
  <c r="GU92" i="17"/>
  <c r="GW324" i="17"/>
  <c r="GU324" i="17"/>
  <c r="GW355" i="17"/>
  <c r="GU355" i="17"/>
  <c r="GW178" i="17"/>
  <c r="GU178" i="17"/>
  <c r="GW322" i="17"/>
  <c r="GU322" i="17"/>
  <c r="FD429" i="17"/>
  <c r="GT329" i="17"/>
  <c r="GX329" i="17"/>
  <c r="GX83" i="17"/>
  <c r="GT83" i="17"/>
  <c r="GX378" i="17"/>
  <c r="GT378" i="17"/>
  <c r="GW163" i="17"/>
  <c r="GU163" i="17"/>
  <c r="GX111" i="17"/>
  <c r="GT111" i="17"/>
  <c r="GX357" i="17"/>
  <c r="GT357" i="17"/>
  <c r="EZ375" i="17"/>
  <c r="EZ376" i="17" s="1"/>
  <c r="EZ377" i="17" s="1"/>
  <c r="EZ378" i="17" s="1"/>
  <c r="EZ379" i="17" s="1"/>
  <c r="EZ380" i="17" s="1"/>
  <c r="EZ381" i="17" s="1"/>
  <c r="EZ382" i="17" s="1"/>
  <c r="EZ383" i="17" s="1"/>
  <c r="EZ384" i="17" s="1"/>
  <c r="EZ385" i="17" s="1"/>
  <c r="EZ386" i="17" s="1"/>
  <c r="EZ387" i="17" s="1"/>
  <c r="EZ388" i="17" s="1"/>
  <c r="EZ389" i="17" s="1"/>
  <c r="EZ390" i="17" s="1"/>
  <c r="EZ391" i="17" s="1"/>
  <c r="EZ392" i="17" s="1"/>
  <c r="EZ393" i="17" s="1"/>
  <c r="EZ394" i="17" s="1"/>
  <c r="EZ395" i="17" s="1"/>
  <c r="EZ396" i="17" s="1"/>
  <c r="EZ397" i="17" s="1"/>
  <c r="EZ398" i="17" s="1"/>
  <c r="EZ399" i="17" s="1"/>
  <c r="EZ400" i="17" s="1"/>
  <c r="EZ401" i="17" s="1"/>
  <c r="EZ402" i="17" s="1"/>
  <c r="EZ403" i="17" s="1"/>
  <c r="EZ404" i="17" s="1"/>
  <c r="EZ405" i="17" s="1"/>
  <c r="EZ406" i="17" s="1"/>
  <c r="EZ407" i="17" s="1"/>
  <c r="EZ408" i="17" s="1"/>
  <c r="EZ409" i="17" s="1"/>
  <c r="EZ410" i="17" s="1"/>
  <c r="EZ411" i="17" s="1"/>
  <c r="EZ412" i="17" s="1"/>
  <c r="EZ413" i="17" s="1"/>
  <c r="EZ414" i="17" s="1"/>
  <c r="EZ415" i="17" s="1"/>
  <c r="EZ416" i="17" s="1"/>
  <c r="EZ417" i="17" s="1"/>
  <c r="EZ418" i="17" s="1"/>
  <c r="EZ419" i="17" s="1"/>
  <c r="EZ420" i="17" s="1"/>
  <c r="EZ421" i="17" s="1"/>
  <c r="EZ422" i="17" s="1"/>
  <c r="EZ423" i="17" s="1"/>
  <c r="EZ424" i="17" s="1"/>
  <c r="EZ425" i="17" s="1"/>
  <c r="EZ426" i="17" s="1"/>
  <c r="EZ427" i="17" s="1"/>
  <c r="EZ428" i="17" s="1"/>
  <c r="EZ429" i="17" s="1"/>
  <c r="EZ430" i="17" s="1"/>
  <c r="EZ431" i="17" s="1"/>
  <c r="EZ432" i="17" s="1"/>
  <c r="EZ433" i="17" s="1"/>
  <c r="EZ434" i="17" s="1"/>
  <c r="EZ435" i="17" s="1"/>
  <c r="EZ436" i="17" s="1"/>
  <c r="EZ437" i="17" s="1"/>
  <c r="EZ438" i="17" s="1"/>
  <c r="EZ439" i="17" s="1"/>
  <c r="EZ440" i="17" s="1"/>
  <c r="EZ441" i="17" s="1"/>
  <c r="EZ442" i="17" s="1"/>
  <c r="EZ443" i="17" s="1"/>
  <c r="EZ444" i="17" s="1"/>
  <c r="EZ445" i="17" s="1"/>
  <c r="EZ446" i="17" s="1"/>
  <c r="EZ447" i="17" s="1"/>
  <c r="EZ448" i="17" s="1"/>
  <c r="EZ449" i="17" s="1"/>
  <c r="EZ450" i="17" s="1"/>
  <c r="EZ451" i="17" s="1"/>
  <c r="EZ452" i="17" s="1"/>
  <c r="EZ453" i="17" s="1"/>
  <c r="EZ454" i="17" s="1"/>
  <c r="EZ455" i="17" s="1"/>
  <c r="EZ456" i="17" s="1"/>
  <c r="EZ457" i="17" s="1"/>
  <c r="EZ458" i="17" s="1"/>
  <c r="EZ459" i="17" s="1"/>
  <c r="EZ460" i="17" s="1"/>
  <c r="EZ461" i="17" s="1"/>
  <c r="EZ462" i="17" s="1"/>
  <c r="EZ463" i="17" s="1"/>
  <c r="EZ464" i="17" s="1"/>
  <c r="EZ465" i="17" s="1"/>
  <c r="EZ466" i="17" s="1"/>
  <c r="EZ467" i="17" s="1"/>
  <c r="EZ468" i="17" s="1"/>
  <c r="EZ469" i="17" s="1"/>
  <c r="EZ470" i="17" s="1"/>
  <c r="EZ471" i="17" s="1"/>
  <c r="EZ472" i="17" s="1"/>
  <c r="EZ473" i="17" s="1"/>
  <c r="EZ474" i="17" s="1"/>
  <c r="EZ475" i="17" s="1"/>
  <c r="EZ476" i="17" s="1"/>
  <c r="EZ477" i="17" s="1"/>
  <c r="EZ478" i="17" s="1"/>
  <c r="EZ479" i="17" s="1"/>
  <c r="EZ480" i="17" s="1"/>
  <c r="EZ481" i="17" s="1"/>
  <c r="EZ482" i="17" s="1"/>
  <c r="EZ483" i="17" s="1"/>
  <c r="EZ484" i="17" s="1"/>
  <c r="EZ485" i="17" s="1"/>
  <c r="EZ486" i="17" s="1"/>
  <c r="EZ487" i="17" s="1"/>
  <c r="EZ488" i="17" s="1"/>
  <c r="EZ489" i="17" s="1"/>
  <c r="EZ490" i="17" s="1"/>
  <c r="EZ491" i="17" s="1"/>
  <c r="EZ492" i="17" s="1"/>
  <c r="EZ493" i="17" s="1"/>
  <c r="EZ494" i="17" s="1"/>
  <c r="EZ495" i="17" s="1"/>
  <c r="EZ496" i="17" s="1"/>
  <c r="EZ497" i="17" s="1"/>
  <c r="EZ498" i="17" s="1"/>
  <c r="EZ499" i="17" s="1"/>
  <c r="EZ500" i="17" s="1"/>
  <c r="EZ501" i="17" s="1"/>
  <c r="FE304" i="17"/>
  <c r="FE305" i="17" s="1"/>
  <c r="FE306" i="17" s="1"/>
  <c r="FE307" i="17" s="1"/>
  <c r="FK308" i="17" s="1"/>
  <c r="GX46" i="17"/>
  <c r="GT46" i="17"/>
  <c r="GW350" i="17"/>
  <c r="GU350" i="17"/>
  <c r="GW22" i="17"/>
  <c r="GU22" i="17"/>
  <c r="GX97" i="17"/>
  <c r="GT97" i="17"/>
  <c r="FC429" i="17"/>
  <c r="GM430" i="17"/>
  <c r="GX430" i="17" s="1"/>
  <c r="GQ430" i="17"/>
  <c r="GW430" i="17" s="1"/>
  <c r="GM469" i="17"/>
  <c r="GT469" i="17" s="1"/>
  <c r="GQ469" i="17"/>
  <c r="GW469" i="17" s="1"/>
  <c r="GM460" i="17"/>
  <c r="GX460" i="17" s="1"/>
  <c r="GQ460" i="17"/>
  <c r="GW460" i="17" s="1"/>
  <c r="GM465" i="17"/>
  <c r="GX465" i="17" s="1"/>
  <c r="GQ465" i="17"/>
  <c r="GW465" i="17" s="1"/>
  <c r="GM428" i="17"/>
  <c r="GX428" i="17" s="1"/>
  <c r="GQ428" i="17"/>
  <c r="GU428" i="17" s="1"/>
  <c r="GM410" i="17"/>
  <c r="GX410" i="17" s="1"/>
  <c r="GQ410" i="17"/>
  <c r="GW410" i="17" s="1"/>
  <c r="GQ421" i="17"/>
  <c r="GW421" i="17" s="1"/>
  <c r="GM421" i="17"/>
  <c r="GX421" i="17" s="1"/>
  <c r="GW112" i="17"/>
  <c r="GU112" i="17"/>
  <c r="FD283" i="17"/>
  <c r="FD284" i="17" s="1"/>
  <c r="FD285" i="17" s="1"/>
  <c r="FD286" i="17" s="1"/>
  <c r="FD287" i="17" s="1"/>
  <c r="FD288" i="17" s="1"/>
  <c r="FD289" i="17" s="1"/>
  <c r="FD290" i="17" s="1"/>
  <c r="FD291" i="17" s="1"/>
  <c r="FD292" i="17" s="1"/>
  <c r="FD293" i="17" s="1"/>
  <c r="FD294" i="17" s="1"/>
  <c r="FD295" i="17" s="1"/>
  <c r="FD296" i="17" s="1"/>
  <c r="FD297" i="17" s="1"/>
  <c r="FD298" i="17" s="1"/>
  <c r="FD299" i="17" s="1"/>
  <c r="FD300" i="17" s="1"/>
  <c r="FD301" i="17" s="1"/>
  <c r="FD302" i="17" s="1"/>
  <c r="FD303" i="17" s="1"/>
  <c r="FD304" i="17" s="1"/>
  <c r="FD305" i="17" s="1"/>
  <c r="FD306" i="17" s="1"/>
  <c r="FD307" i="17" s="1"/>
  <c r="FD308" i="17" s="1"/>
  <c r="FD309" i="17" s="1"/>
  <c r="FJ310" i="17" s="1"/>
  <c r="FA481" i="17"/>
  <c r="FA482" i="17" s="1"/>
  <c r="FA483" i="17" s="1"/>
  <c r="FA484" i="17" s="1"/>
  <c r="FA485" i="17" s="1"/>
  <c r="FA486" i="17" s="1"/>
  <c r="FA487" i="17" s="1"/>
  <c r="FA488" i="17" s="1"/>
  <c r="FA489" i="17" s="1"/>
  <c r="FA490" i="17" s="1"/>
  <c r="FA491" i="17" s="1"/>
  <c r="FA492" i="17" s="1"/>
  <c r="FA493" i="17" s="1"/>
  <c r="FA494" i="17" s="1"/>
  <c r="FA495" i="17" s="1"/>
  <c r="FA496" i="17" s="1"/>
  <c r="FA497" i="17" s="1"/>
  <c r="FA498" i="17" s="1"/>
  <c r="FA499" i="17" s="1"/>
  <c r="FA500" i="17" s="1"/>
  <c r="FA501" i="17" s="1"/>
  <c r="GW138" i="17"/>
  <c r="GU138" i="17"/>
  <c r="GX229" i="17"/>
  <c r="GT229" i="17"/>
  <c r="GU230" i="17"/>
  <c r="GW230" i="17"/>
  <c r="FA479" i="17"/>
  <c r="GW334" i="17"/>
  <c r="GU334" i="17"/>
  <c r="GW275" i="17"/>
  <c r="GU275" i="17"/>
  <c r="GM449" i="17"/>
  <c r="GX449" i="17" s="1"/>
  <c r="GQ449" i="17"/>
  <c r="GW449" i="17" s="1"/>
  <c r="GX130" i="17"/>
  <c r="GT130" i="17"/>
  <c r="GX68" i="17"/>
  <c r="GT68" i="17"/>
  <c r="GU327" i="17"/>
  <c r="GW327" i="17"/>
  <c r="GQ450" i="17"/>
  <c r="GW450" i="17" s="1"/>
  <c r="GM450" i="17"/>
  <c r="GT450" i="17" s="1"/>
  <c r="EF320" i="17"/>
  <c r="EZ189" i="17"/>
  <c r="FD249" i="17"/>
  <c r="FD250" i="17" s="1"/>
  <c r="FD251" i="17" s="1"/>
  <c r="FD252" i="17" s="1"/>
  <c r="FD253" i="17" s="1"/>
  <c r="FJ254" i="17" s="1"/>
  <c r="GW41" i="17"/>
  <c r="GU41" i="17"/>
  <c r="GX198" i="17"/>
  <c r="GT198" i="17"/>
  <c r="GX265" i="17"/>
  <c r="GT265" i="17"/>
  <c r="GX207" i="17"/>
  <c r="GT207" i="17"/>
  <c r="GX160" i="17"/>
  <c r="GT160" i="17"/>
  <c r="GX304" i="17"/>
  <c r="GT304" i="17"/>
  <c r="FA183" i="17"/>
  <c r="GW35" i="17"/>
  <c r="GU35" i="17"/>
  <c r="GX293" i="17"/>
  <c r="GT293" i="17"/>
  <c r="GW144" i="17"/>
  <c r="GU144" i="17"/>
  <c r="GW384" i="17"/>
  <c r="GU384" i="17"/>
  <c r="GX235" i="17"/>
  <c r="GT235" i="17"/>
  <c r="GX303" i="17"/>
  <c r="GT303" i="17"/>
  <c r="GX57" i="17"/>
  <c r="GT57" i="17"/>
  <c r="GX52" i="17"/>
  <c r="GT52" i="17"/>
  <c r="GT175" i="17"/>
  <c r="GX175" i="17"/>
  <c r="GX116" i="17"/>
  <c r="GT116" i="17"/>
  <c r="GW260" i="17"/>
  <c r="GU260" i="17"/>
  <c r="GW36" i="17"/>
  <c r="GU36" i="17"/>
  <c r="GX104" i="17"/>
  <c r="GT104" i="17"/>
  <c r="GW87" i="17"/>
  <c r="GU87" i="17"/>
  <c r="GX100" i="17"/>
  <c r="GT100" i="17"/>
  <c r="GX174" i="17"/>
  <c r="GT174" i="17"/>
  <c r="GX145" i="17"/>
  <c r="GT145" i="17"/>
  <c r="GW213" i="17"/>
  <c r="GU213" i="17"/>
  <c r="GX238" i="17"/>
  <c r="GT238" i="17"/>
  <c r="GW382" i="17"/>
  <c r="GU382" i="17"/>
  <c r="GW82" i="17"/>
  <c r="GU82" i="17"/>
  <c r="GW150" i="17"/>
  <c r="GU150" i="17"/>
  <c r="GW146" i="17"/>
  <c r="GU146" i="17"/>
  <c r="GX290" i="17"/>
  <c r="GT290" i="17"/>
  <c r="GW219" i="17"/>
  <c r="GU219" i="17"/>
  <c r="GX96" i="17"/>
  <c r="GT96" i="17"/>
  <c r="GX55" i="17"/>
  <c r="GT55" i="17"/>
  <c r="GX38" i="17"/>
  <c r="GT38" i="17"/>
  <c r="GW17" i="17"/>
  <c r="GU17" i="17"/>
  <c r="GX217" i="17"/>
  <c r="GT217" i="17"/>
  <c r="GX189" i="17"/>
  <c r="GT189" i="17"/>
  <c r="GX148" i="17"/>
  <c r="GT148" i="17"/>
  <c r="GX292" i="17"/>
  <c r="GT292" i="17"/>
  <c r="GX161" i="17"/>
  <c r="GT161" i="17"/>
  <c r="GW233" i="17"/>
  <c r="GU233" i="17"/>
  <c r="GX325" i="17"/>
  <c r="GT325" i="17"/>
  <c r="GW224" i="17"/>
  <c r="GU224" i="17"/>
  <c r="GW368" i="17"/>
  <c r="GU368" i="17"/>
  <c r="GQ487" i="17"/>
  <c r="GW487" i="17" s="1"/>
  <c r="GM487" i="17"/>
  <c r="GT487" i="17" s="1"/>
  <c r="GX321" i="17"/>
  <c r="GT321" i="17"/>
  <c r="GW48" i="17"/>
  <c r="GU48" i="17"/>
  <c r="GW239" i="17"/>
  <c r="GU239" i="17"/>
  <c r="GX324" i="17"/>
  <c r="GT324" i="17"/>
  <c r="GX231" i="17"/>
  <c r="GT231" i="17"/>
  <c r="GX178" i="17"/>
  <c r="GT178" i="17"/>
  <c r="GX322" i="17"/>
  <c r="GT322" i="17"/>
  <c r="GW329" i="17"/>
  <c r="GU329" i="17"/>
  <c r="GW83" i="17"/>
  <c r="GU83" i="17"/>
  <c r="GW251" i="17"/>
  <c r="GU251" i="17"/>
  <c r="GX192" i="17"/>
  <c r="GT192" i="17"/>
  <c r="GW378" i="17"/>
  <c r="GU378" i="17"/>
  <c r="GX163" i="17"/>
  <c r="GT163" i="17"/>
  <c r="FM4" i="17"/>
  <c r="FS4" i="17" s="1"/>
  <c r="FY4" i="17" s="1"/>
  <c r="GX29" i="17"/>
  <c r="GT29" i="17"/>
  <c r="GX110" i="17"/>
  <c r="GT110" i="17"/>
  <c r="GX350" i="17"/>
  <c r="GT350" i="17"/>
  <c r="GX22" i="17"/>
  <c r="GT22" i="17"/>
  <c r="FC489" i="17"/>
  <c r="FC490" i="17" s="1"/>
  <c r="FC491" i="17" s="1"/>
  <c r="FC492" i="17" s="1"/>
  <c r="FC493" i="17" s="1"/>
  <c r="FC494" i="17" s="1"/>
  <c r="FC495" i="17" s="1"/>
  <c r="FC496" i="17" s="1"/>
  <c r="FC497" i="17" s="1"/>
  <c r="FC498" i="17" s="1"/>
  <c r="FC499" i="17" s="1"/>
  <c r="FC500" i="17" s="1"/>
  <c r="FC501" i="17" s="1"/>
  <c r="GQ412" i="17"/>
  <c r="GW412" i="17" s="1"/>
  <c r="GM412" i="17"/>
  <c r="GX412" i="17" s="1"/>
  <c r="GM451" i="17"/>
  <c r="GT451" i="17" s="1"/>
  <c r="GQ451" i="17"/>
  <c r="GU451" i="17" s="1"/>
  <c r="GM442" i="17"/>
  <c r="GX442" i="17" s="1"/>
  <c r="GQ442" i="17"/>
  <c r="GW442" i="17" s="1"/>
  <c r="GQ447" i="17"/>
  <c r="GW447" i="17" s="1"/>
  <c r="GM447" i="17"/>
  <c r="GX447" i="17" s="1"/>
  <c r="GM398" i="17"/>
  <c r="GX398" i="17" s="1"/>
  <c r="GQ398" i="17"/>
  <c r="GW398" i="17" s="1"/>
  <c r="GM474" i="17"/>
  <c r="GT474" i="17" s="1"/>
  <c r="GQ474" i="17"/>
  <c r="GU474" i="17" s="1"/>
  <c r="GQ403" i="17"/>
  <c r="GW403" i="17" s="1"/>
  <c r="GM403" i="17"/>
  <c r="GX403" i="17" s="1"/>
  <c r="GX112" i="17"/>
  <c r="GT112" i="17"/>
  <c r="GX138" i="17"/>
  <c r="GT138" i="17"/>
  <c r="GW237" i="17"/>
  <c r="GU237" i="17"/>
  <c r="GW229" i="17"/>
  <c r="GU229" i="17"/>
  <c r="GX230" i="17"/>
  <c r="GT230" i="17"/>
  <c r="FA198" i="17"/>
  <c r="FL7" i="17"/>
  <c r="FR7" i="17" s="1"/>
  <c r="FX7" i="17" s="1"/>
  <c r="GW182" i="17"/>
  <c r="GU182" i="17"/>
  <c r="GX281" i="17"/>
  <c r="GT281" i="17"/>
  <c r="GW59" i="17"/>
  <c r="GU59" i="17"/>
  <c r="GW305" i="17"/>
  <c r="GU305" i="17"/>
  <c r="GU374" i="17"/>
  <c r="GW374" i="17"/>
  <c r="EF345" i="17"/>
  <c r="EF349" i="17"/>
  <c r="EF493" i="17"/>
  <c r="EF85" i="17"/>
  <c r="EF267" i="17"/>
  <c r="EF422" i="17"/>
  <c r="EF271" i="17"/>
  <c r="EF404" i="17"/>
  <c r="EF433" i="17"/>
  <c r="EF398" i="17"/>
  <c r="FC486" i="17"/>
  <c r="FC487" i="17" s="1"/>
  <c r="GW198" i="17"/>
  <c r="GU198" i="17"/>
  <c r="GW301" i="17"/>
  <c r="GU301" i="17"/>
  <c r="GW207" i="17"/>
  <c r="GU207" i="17"/>
  <c r="GW184" i="17"/>
  <c r="GU184" i="17"/>
  <c r="GW328" i="17"/>
  <c r="GU328" i="17"/>
  <c r="GW293" i="17"/>
  <c r="GU293" i="17"/>
  <c r="GW333" i="17"/>
  <c r="GU333" i="17"/>
  <c r="GW116" i="17"/>
  <c r="GU116" i="17"/>
  <c r="GX260" i="17"/>
  <c r="GT260" i="17"/>
  <c r="GX243" i="17"/>
  <c r="GT243" i="17"/>
  <c r="GX36" i="17"/>
  <c r="GT36" i="17"/>
  <c r="GW104" i="17"/>
  <c r="GU104" i="17"/>
  <c r="GX87" i="17"/>
  <c r="GT87" i="17"/>
  <c r="GX119" i="17"/>
  <c r="GT119" i="17"/>
  <c r="GW174" i="17"/>
  <c r="GU174" i="17"/>
  <c r="GW373" i="17"/>
  <c r="GU373" i="17"/>
  <c r="GW238" i="17"/>
  <c r="GU238" i="17"/>
  <c r="GX382" i="17"/>
  <c r="GT382" i="17"/>
  <c r="GW90" i="17"/>
  <c r="GU90" i="17"/>
  <c r="GX82" i="17"/>
  <c r="GT82" i="17"/>
  <c r="GW249" i="17"/>
  <c r="GU249" i="17"/>
  <c r="GW85" i="17"/>
  <c r="GU85" i="17"/>
  <c r="GW221" i="17"/>
  <c r="GU221" i="17"/>
  <c r="GW342" i="17"/>
  <c r="GU342" i="17"/>
  <c r="GX146" i="17"/>
  <c r="GT146" i="17"/>
  <c r="GW290" i="17"/>
  <c r="GU290" i="17"/>
  <c r="GW96" i="17"/>
  <c r="GU96" i="17"/>
  <c r="GW38" i="17"/>
  <c r="GU38" i="17"/>
  <c r="GW318" i="17"/>
  <c r="GU318" i="17"/>
  <c r="GW217" i="17"/>
  <c r="GU217" i="17"/>
  <c r="GW189" i="17"/>
  <c r="GU189" i="17"/>
  <c r="GW172" i="17"/>
  <c r="GU172" i="17"/>
  <c r="GW316" i="17"/>
  <c r="GU316" i="17"/>
  <c r="GX383" i="17"/>
  <c r="GT383" i="17"/>
  <c r="GT372" i="17"/>
  <c r="GX372" i="17"/>
  <c r="GX225" i="17"/>
  <c r="GT225" i="17"/>
  <c r="GX233" i="17"/>
  <c r="GT233" i="17"/>
  <c r="GW157" i="17"/>
  <c r="GU157" i="17"/>
  <c r="GX224" i="17"/>
  <c r="GT224" i="17"/>
  <c r="GX368" i="17"/>
  <c r="GT368" i="17"/>
  <c r="GW135" i="17"/>
  <c r="GU135" i="17"/>
  <c r="GW167" i="17"/>
  <c r="GU167" i="17"/>
  <c r="GX48" i="17"/>
  <c r="GT48" i="17"/>
  <c r="GX239" i="17"/>
  <c r="GT239" i="17"/>
  <c r="GW231" i="17"/>
  <c r="GU231" i="17"/>
  <c r="GW202" i="17"/>
  <c r="GU202" i="17"/>
  <c r="GW346" i="17"/>
  <c r="GU346" i="17"/>
  <c r="GX251" i="17"/>
  <c r="GT251" i="17"/>
  <c r="GW192" i="17"/>
  <c r="GU192" i="17"/>
  <c r="GW259" i="17"/>
  <c r="GU259" i="17"/>
  <c r="GW29" i="17"/>
  <c r="GU29" i="17"/>
  <c r="GW110" i="17"/>
  <c r="GU110" i="17"/>
  <c r="GX302" i="17"/>
  <c r="GT302" i="17"/>
  <c r="GM394" i="17"/>
  <c r="GX394" i="17" s="1"/>
  <c r="GQ394" i="17"/>
  <c r="GW394" i="17" s="1"/>
  <c r="GM433" i="17"/>
  <c r="GT433" i="17" s="1"/>
  <c r="GQ433" i="17"/>
  <c r="GW433" i="17" s="1"/>
  <c r="GM424" i="17"/>
  <c r="GX424" i="17" s="1"/>
  <c r="GQ424" i="17"/>
  <c r="GW424" i="17" s="1"/>
  <c r="GQ429" i="17"/>
  <c r="GW429" i="17" s="1"/>
  <c r="GM429" i="17"/>
  <c r="GX429" i="17" s="1"/>
  <c r="GQ462" i="17"/>
  <c r="GW462" i="17" s="1"/>
  <c r="GM462" i="17"/>
  <c r="GT462" i="17" s="1"/>
  <c r="GQ390" i="17"/>
  <c r="GW390" i="17" s="1"/>
  <c r="GM390" i="17"/>
  <c r="GX390" i="17" s="1"/>
  <c r="GQ444" i="17"/>
  <c r="GU444" i="17" s="1"/>
  <c r="GM444" i="17"/>
  <c r="GX444" i="17" s="1"/>
  <c r="FC267" i="17"/>
  <c r="FC268" i="17" s="1"/>
  <c r="FC269" i="17" s="1"/>
  <c r="FC270" i="17" s="1"/>
  <c r="FC271" i="17" s="1"/>
  <c r="FC272" i="17" s="1"/>
  <c r="FC273" i="17" s="1"/>
  <c r="FC274" i="17" s="1"/>
  <c r="FC275" i="17" s="1"/>
  <c r="FC276" i="17" s="1"/>
  <c r="FC277" i="17" s="1"/>
  <c r="FC278" i="17" s="1"/>
  <c r="FC279" i="17" s="1"/>
  <c r="FC280" i="17" s="1"/>
  <c r="FC281" i="17" s="1"/>
  <c r="FC282" i="17" s="1"/>
  <c r="FC283" i="17" s="1"/>
  <c r="FC284" i="17" s="1"/>
  <c r="FI285" i="17" s="1"/>
  <c r="FO285" i="17" s="1"/>
  <c r="FU285" i="17" s="1"/>
  <c r="GA285" i="17" s="1"/>
  <c r="FD501" i="17"/>
  <c r="GX237" i="17"/>
  <c r="GT237" i="17"/>
  <c r="GW254" i="17"/>
  <c r="GU254" i="17"/>
  <c r="GX182" i="17"/>
  <c r="GT182" i="17"/>
  <c r="GM389" i="17"/>
  <c r="GX389" i="17" s="1"/>
  <c r="GQ389" i="17"/>
  <c r="GW389" i="17" s="1"/>
  <c r="GX256" i="17"/>
  <c r="GT256" i="17"/>
  <c r="GW312" i="17"/>
  <c r="GU312" i="17"/>
  <c r="GW123" i="17"/>
  <c r="GU123" i="17"/>
  <c r="GT299" i="17"/>
  <c r="GX299" i="17"/>
  <c r="GX63" i="17"/>
  <c r="GT63" i="17"/>
  <c r="GX345" i="17"/>
  <c r="GT345" i="17"/>
  <c r="GW42" i="17"/>
  <c r="GU42" i="17"/>
  <c r="GT377" i="17"/>
  <c r="GX377" i="17"/>
  <c r="GX349" i="17"/>
  <c r="GT349" i="17"/>
  <c r="GX244" i="17"/>
  <c r="GT244" i="17"/>
  <c r="GW47" i="17"/>
  <c r="GU47" i="17"/>
  <c r="GW176" i="17"/>
  <c r="GU176" i="17"/>
  <c r="GX165" i="17"/>
  <c r="GT165" i="17"/>
  <c r="GW20" i="17"/>
  <c r="GU20" i="17"/>
  <c r="GQ435" i="17"/>
  <c r="GU435" i="17" s="1"/>
  <c r="GM435" i="17"/>
  <c r="GX435" i="17" s="1"/>
  <c r="EF207" i="17"/>
  <c r="EF102" i="17"/>
  <c r="FP334" i="17"/>
  <c r="FV334" i="17" s="1"/>
  <c r="GB334" i="17" s="1"/>
  <c r="FC483" i="17"/>
  <c r="FC484" i="17" s="1"/>
  <c r="GX26" i="17"/>
  <c r="GT26" i="17"/>
  <c r="GW27" i="17"/>
  <c r="GU27" i="17"/>
  <c r="GT301" i="17"/>
  <c r="GX301" i="17"/>
  <c r="GX184" i="17"/>
  <c r="GT184" i="17"/>
  <c r="GX328" i="17"/>
  <c r="GT328" i="17"/>
  <c r="GW76" i="17"/>
  <c r="GU76" i="17"/>
  <c r="GX333" i="17"/>
  <c r="GT333" i="17"/>
  <c r="GM407" i="17"/>
  <c r="GX407" i="17" s="1"/>
  <c r="GQ407" i="17"/>
  <c r="GW407" i="17" s="1"/>
  <c r="GW140" i="17"/>
  <c r="GU140" i="17"/>
  <c r="GX284" i="17"/>
  <c r="GT284" i="17"/>
  <c r="GW243" i="17"/>
  <c r="GU243" i="17"/>
  <c r="GW60" i="17"/>
  <c r="GU60" i="17"/>
  <c r="GX71" i="17"/>
  <c r="GT71" i="17"/>
  <c r="GW203" i="17"/>
  <c r="GU203" i="17"/>
  <c r="GX107" i="17"/>
  <c r="GT107" i="17"/>
  <c r="GW119" i="17"/>
  <c r="GU119" i="17"/>
  <c r="GX204" i="17"/>
  <c r="GT204" i="17"/>
  <c r="GX373" i="17"/>
  <c r="GT373" i="17"/>
  <c r="GW262" i="17"/>
  <c r="GU262" i="17"/>
  <c r="GX95" i="17"/>
  <c r="GT95" i="17"/>
  <c r="GX90" i="17"/>
  <c r="GT90" i="17"/>
  <c r="GW7" i="17"/>
  <c r="GU7" i="17"/>
  <c r="GW366" i="17"/>
  <c r="GU366" i="17"/>
  <c r="GQ492" i="17"/>
  <c r="GU492" i="17" s="1"/>
  <c r="GM492" i="17"/>
  <c r="GX492" i="17" s="1"/>
  <c r="GX249" i="17"/>
  <c r="GT249" i="17"/>
  <c r="FA194" i="17"/>
  <c r="FA195" i="17" s="1"/>
  <c r="FM422" i="17"/>
  <c r="FS422" i="17" s="1"/>
  <c r="FY422" i="17" s="1"/>
  <c r="GX85" i="17"/>
  <c r="GT85" i="17"/>
  <c r="GX221" i="17"/>
  <c r="GT221" i="17"/>
  <c r="GW126" i="17"/>
  <c r="GU126" i="17"/>
  <c r="GT342" i="17"/>
  <c r="GX342" i="17"/>
  <c r="GW115" i="17"/>
  <c r="GU115" i="17"/>
  <c r="GW379" i="17"/>
  <c r="GU379" i="17"/>
  <c r="GW170" i="17"/>
  <c r="GU170" i="17"/>
  <c r="GX314" i="17"/>
  <c r="GT314" i="17"/>
  <c r="GX62" i="17"/>
  <c r="GT62" i="17"/>
  <c r="GT318" i="17"/>
  <c r="GX318" i="17"/>
  <c r="GM413" i="17"/>
  <c r="GT413" i="17" s="1"/>
  <c r="GQ413" i="17"/>
  <c r="GU413" i="17" s="1"/>
  <c r="GW247" i="17"/>
  <c r="GU247" i="17"/>
  <c r="GX495" i="17"/>
  <c r="GT495" i="17"/>
  <c r="GX172" i="17"/>
  <c r="GT172" i="17"/>
  <c r="GX316" i="17"/>
  <c r="GT316" i="17"/>
  <c r="GY4" i="17"/>
  <c r="GW383" i="17"/>
  <c r="GU383" i="17"/>
  <c r="GX156" i="17"/>
  <c r="GT156" i="17"/>
  <c r="GW372" i="17"/>
  <c r="GU372" i="17"/>
  <c r="GW225" i="17"/>
  <c r="GU225" i="17"/>
  <c r="GW102" i="17"/>
  <c r="GU102" i="17"/>
  <c r="GW61" i="17"/>
  <c r="GU61" i="17"/>
  <c r="GX157" i="17"/>
  <c r="GT157" i="17"/>
  <c r="GX248" i="17"/>
  <c r="GT248" i="17"/>
  <c r="GX135" i="17"/>
  <c r="GT135" i="17"/>
  <c r="GX167" i="17"/>
  <c r="GT167" i="17"/>
  <c r="GW72" i="17"/>
  <c r="GU72" i="17"/>
  <c r="GW127" i="17"/>
  <c r="GU127" i="17"/>
  <c r="GX202" i="17"/>
  <c r="GT202" i="17"/>
  <c r="GX346" i="17"/>
  <c r="GT346" i="17"/>
  <c r="GW490" i="17"/>
  <c r="GU490" i="17"/>
  <c r="GW209" i="17"/>
  <c r="GU209" i="17"/>
  <c r="GX222" i="17"/>
  <c r="GT222" i="17"/>
  <c r="GX259" i="17"/>
  <c r="GT259" i="17"/>
  <c r="GT494" i="17"/>
  <c r="GX494" i="17"/>
  <c r="GX201" i="17"/>
  <c r="GT201" i="17"/>
  <c r="FE309" i="17"/>
  <c r="FE310" i="17" s="1"/>
  <c r="FE311" i="17" s="1"/>
  <c r="FE312" i="17" s="1"/>
  <c r="FE313" i="17" s="1"/>
  <c r="FE314" i="17" s="1"/>
  <c r="FE315" i="17" s="1"/>
  <c r="FE316" i="17" s="1"/>
  <c r="FE317" i="17" s="1"/>
  <c r="FE318" i="17" s="1"/>
  <c r="FE319" i="17" s="1"/>
  <c r="FE320" i="17" s="1"/>
  <c r="FE321" i="17" s="1"/>
  <c r="FE322" i="17" s="1"/>
  <c r="FE323" i="17" s="1"/>
  <c r="FE324" i="17" s="1"/>
  <c r="FE325" i="17" s="1"/>
  <c r="FE326" i="17" s="1"/>
  <c r="FE327" i="17" s="1"/>
  <c r="FE328" i="17" s="1"/>
  <c r="FE329" i="17" s="1"/>
  <c r="FE330" i="17" s="1"/>
  <c r="FE331" i="17" s="1"/>
  <c r="FE332" i="17" s="1"/>
  <c r="FE333" i="17" s="1"/>
  <c r="FE334" i="17" s="1"/>
  <c r="FE335" i="17" s="1"/>
  <c r="FE336" i="17" s="1"/>
  <c r="FE337" i="17" s="1"/>
  <c r="FE338" i="17" s="1"/>
  <c r="FE339" i="17" s="1"/>
  <c r="FE340" i="17" s="1"/>
  <c r="FE341" i="17" s="1"/>
  <c r="FE342" i="17" s="1"/>
  <c r="FE343" i="17" s="1"/>
  <c r="FE344" i="17" s="1"/>
  <c r="FE345" i="17" s="1"/>
  <c r="FE346" i="17" s="1"/>
  <c r="FE347" i="17" s="1"/>
  <c r="FE348" i="17" s="1"/>
  <c r="FE349" i="17" s="1"/>
  <c r="FE350" i="17" s="1"/>
  <c r="FE351" i="17" s="1"/>
  <c r="FE352" i="17" s="1"/>
  <c r="FE353" i="17" s="1"/>
  <c r="FE354" i="17" s="1"/>
  <c r="FE355" i="17" s="1"/>
  <c r="FE356" i="17" s="1"/>
  <c r="FE357" i="17" s="1"/>
  <c r="FE358" i="17" s="1"/>
  <c r="FE359" i="17" s="1"/>
  <c r="FE360" i="17" s="1"/>
  <c r="FE361" i="17" s="1"/>
  <c r="FE362" i="17" s="1"/>
  <c r="FE363" i="17" s="1"/>
  <c r="FE364" i="17" s="1"/>
  <c r="FE365" i="17" s="1"/>
  <c r="FE366" i="17" s="1"/>
  <c r="FE367" i="17" s="1"/>
  <c r="FE368" i="17" s="1"/>
  <c r="FE369" i="17" s="1"/>
  <c r="FE370" i="17" s="1"/>
  <c r="FE371" i="17" s="1"/>
  <c r="FE372" i="17" s="1"/>
  <c r="FE373" i="17" s="1"/>
  <c r="FE374" i="17" s="1"/>
  <c r="FE375" i="17" s="1"/>
  <c r="FE376" i="17" s="1"/>
  <c r="FE377" i="17" s="1"/>
  <c r="FE378" i="17" s="1"/>
  <c r="FE379" i="17" s="1"/>
  <c r="FE380" i="17" s="1"/>
  <c r="FE381" i="17" s="1"/>
  <c r="FE382" i="17" s="1"/>
  <c r="FE383" i="17" s="1"/>
  <c r="FE384" i="17" s="1"/>
  <c r="FE385" i="17" s="1"/>
  <c r="FE386" i="17" s="1"/>
  <c r="FE387" i="17" s="1"/>
  <c r="FE388" i="17" s="1"/>
  <c r="FE389" i="17" s="1"/>
  <c r="FE390" i="17" s="1"/>
  <c r="FE391" i="17" s="1"/>
  <c r="FE392" i="17" s="1"/>
  <c r="FE393" i="17" s="1"/>
  <c r="FE394" i="17" s="1"/>
  <c r="FE395" i="17" s="1"/>
  <c r="FE396" i="17" s="1"/>
  <c r="FE397" i="17" s="1"/>
  <c r="FE398" i="17" s="1"/>
  <c r="FE399" i="17" s="1"/>
  <c r="FE400" i="17" s="1"/>
  <c r="FE401" i="17" s="1"/>
  <c r="FE402" i="17" s="1"/>
  <c r="FE403" i="17" s="1"/>
  <c r="FE404" i="17" s="1"/>
  <c r="FE405" i="17" s="1"/>
  <c r="FE406" i="17" s="1"/>
  <c r="FE407" i="17" s="1"/>
  <c r="FE408" i="17" s="1"/>
  <c r="FE409" i="17" s="1"/>
  <c r="FE410" i="17" s="1"/>
  <c r="FE411" i="17" s="1"/>
  <c r="FE412" i="17" s="1"/>
  <c r="FE413" i="17" s="1"/>
  <c r="FE414" i="17" s="1"/>
  <c r="FE415" i="17" s="1"/>
  <c r="FE416" i="17" s="1"/>
  <c r="FE417" i="17" s="1"/>
  <c r="FE418" i="17" s="1"/>
  <c r="FE419" i="17" s="1"/>
  <c r="FE420" i="17" s="1"/>
  <c r="FE421" i="17" s="1"/>
  <c r="FE422" i="17" s="1"/>
  <c r="FE423" i="17" s="1"/>
  <c r="FE424" i="17" s="1"/>
  <c r="FE425" i="17" s="1"/>
  <c r="FE426" i="17" s="1"/>
  <c r="FE427" i="17" s="1"/>
  <c r="FE428" i="17" s="1"/>
  <c r="FE429" i="17" s="1"/>
  <c r="FE430" i="17" s="1"/>
  <c r="FE431" i="17" s="1"/>
  <c r="FE432" i="17" s="1"/>
  <c r="FE433" i="17" s="1"/>
  <c r="FE434" i="17" s="1"/>
  <c r="FE435" i="17" s="1"/>
  <c r="FE436" i="17" s="1"/>
  <c r="FE437" i="17" s="1"/>
  <c r="FE438" i="17" s="1"/>
  <c r="FE439" i="17" s="1"/>
  <c r="FE440" i="17" s="1"/>
  <c r="FE441" i="17" s="1"/>
  <c r="FE442" i="17" s="1"/>
  <c r="FE443" i="17" s="1"/>
  <c r="FE444" i="17" s="1"/>
  <c r="FE445" i="17" s="1"/>
  <c r="FE446" i="17" s="1"/>
  <c r="FE447" i="17" s="1"/>
  <c r="FE448" i="17" s="1"/>
  <c r="FE449" i="17" s="1"/>
  <c r="FE450" i="17" s="1"/>
  <c r="FE451" i="17" s="1"/>
  <c r="FE452" i="17" s="1"/>
  <c r="FE453" i="17" s="1"/>
  <c r="FE454" i="17" s="1"/>
  <c r="FE455" i="17" s="1"/>
  <c r="FE456" i="17" s="1"/>
  <c r="FE457" i="17" s="1"/>
  <c r="FE458" i="17" s="1"/>
  <c r="FE459" i="17" s="1"/>
  <c r="FE460" i="17" s="1"/>
  <c r="FE461" i="17" s="1"/>
  <c r="FE462" i="17" s="1"/>
  <c r="FE463" i="17" s="1"/>
  <c r="FE464" i="17" s="1"/>
  <c r="FE465" i="17" s="1"/>
  <c r="FE466" i="17" s="1"/>
  <c r="FE467" i="17" s="1"/>
  <c r="FE468" i="17" s="1"/>
  <c r="FE469" i="17" s="1"/>
  <c r="FE470" i="17" s="1"/>
  <c r="FE471" i="17" s="1"/>
  <c r="FE472" i="17" s="1"/>
  <c r="FE473" i="17" s="1"/>
  <c r="FE474" i="17" s="1"/>
  <c r="FE475" i="17" s="1"/>
  <c r="FE476" i="17" s="1"/>
  <c r="FE477" i="17" s="1"/>
  <c r="FE478" i="17" s="1"/>
  <c r="FE479" i="17" s="1"/>
  <c r="FE480" i="17" s="1"/>
  <c r="FE481" i="17" s="1"/>
  <c r="FE482" i="17" s="1"/>
  <c r="FE483" i="17" s="1"/>
  <c r="FE484" i="17" s="1"/>
  <c r="FE485" i="17" s="1"/>
  <c r="FE486" i="17" s="1"/>
  <c r="FE487" i="17" s="1"/>
  <c r="FE488" i="17" s="1"/>
  <c r="FE489" i="17" s="1"/>
  <c r="FE490" i="17" s="1"/>
  <c r="FE491" i="17" s="1"/>
  <c r="FE492" i="17" s="1"/>
  <c r="FE493" i="17" s="1"/>
  <c r="FE494" i="17" s="1"/>
  <c r="FE495" i="17" s="1"/>
  <c r="FE496" i="17" s="1"/>
  <c r="FE497" i="17" s="1"/>
  <c r="FE498" i="17" s="1"/>
  <c r="FE499" i="17" s="1"/>
  <c r="FE500" i="17" s="1"/>
  <c r="FE501" i="17" s="1"/>
  <c r="GU302" i="17"/>
  <c r="GW302" i="17"/>
  <c r="GQ470" i="17"/>
  <c r="GU470" i="17" s="1"/>
  <c r="GM470" i="17"/>
  <c r="GT470" i="17" s="1"/>
  <c r="GQ415" i="17"/>
  <c r="GW415" i="17" s="1"/>
  <c r="GM415" i="17"/>
  <c r="GT415" i="17" s="1"/>
  <c r="GQ406" i="17"/>
  <c r="GU406" i="17" s="1"/>
  <c r="GM406" i="17"/>
  <c r="GT406" i="17" s="1"/>
  <c r="GQ411" i="17"/>
  <c r="GW411" i="17" s="1"/>
  <c r="GM411" i="17"/>
  <c r="GT411" i="17" s="1"/>
  <c r="GQ432" i="17"/>
  <c r="GU432" i="17" s="1"/>
  <c r="GM432" i="17"/>
  <c r="GT432" i="17" s="1"/>
  <c r="GQ477" i="17"/>
  <c r="GW477" i="17" s="1"/>
  <c r="GM477" i="17"/>
  <c r="GX477" i="17" s="1"/>
  <c r="GQ402" i="17"/>
  <c r="GW402" i="17" s="1"/>
  <c r="GM402" i="17"/>
  <c r="GT402" i="17" s="1"/>
  <c r="FC340" i="17"/>
  <c r="FC341" i="17" s="1"/>
  <c r="FC342" i="17" s="1"/>
  <c r="FI343" i="17" s="1"/>
  <c r="FO343" i="17" s="1"/>
  <c r="FU343" i="17" s="1"/>
  <c r="GA343" i="17" s="1"/>
  <c r="GX254" i="17"/>
  <c r="GT254" i="17"/>
  <c r="FD417" i="17"/>
  <c r="FD418" i="17" s="1"/>
  <c r="FD419" i="17" s="1"/>
  <c r="FD420" i="17" s="1"/>
  <c r="FD421" i="17" s="1"/>
  <c r="FD422" i="17" s="1"/>
  <c r="FD423" i="17" s="1"/>
  <c r="FD424" i="17" s="1"/>
  <c r="FD425" i="17" s="1"/>
  <c r="FD426" i="17" s="1"/>
  <c r="FD427" i="17" s="1"/>
  <c r="FJ428" i="17" s="1"/>
  <c r="GW73" i="17"/>
  <c r="GU73" i="17"/>
  <c r="GX339" i="17"/>
  <c r="GT339" i="17"/>
  <c r="GT313" i="17"/>
  <c r="GX313" i="17"/>
  <c r="GW242" i="17"/>
  <c r="GU242" i="17"/>
  <c r="GX129" i="17"/>
  <c r="GT129" i="17"/>
  <c r="GW65" i="17"/>
  <c r="GU65" i="17"/>
  <c r="GQ484" i="17"/>
  <c r="GW484" i="17" s="1"/>
  <c r="GM484" i="17"/>
  <c r="GX484" i="17" s="1"/>
  <c r="EF165" i="17"/>
  <c r="EF100" i="17"/>
  <c r="EF10" i="17"/>
  <c r="EF136" i="17"/>
  <c r="EF388" i="17"/>
  <c r="EF340" i="17"/>
  <c r="EF261" i="17"/>
  <c r="EF394" i="17"/>
  <c r="EF262" i="17"/>
  <c r="EF256" i="17"/>
  <c r="EF382" i="17"/>
  <c r="EF377" i="17"/>
  <c r="EF311" i="17"/>
  <c r="EF157" i="17"/>
  <c r="EF355" i="17"/>
  <c r="EF279" i="17"/>
  <c r="EF367" i="17"/>
  <c r="EF403" i="17"/>
  <c r="EF446" i="17"/>
  <c r="EF439" i="17"/>
  <c r="EF7" i="17"/>
  <c r="EF169" i="17"/>
  <c r="EF457" i="17"/>
  <c r="EF470" i="17"/>
  <c r="EF79" i="17"/>
  <c r="EF330" i="17"/>
  <c r="EF499" i="17"/>
  <c r="EF476" i="17"/>
  <c r="EF338" i="17"/>
  <c r="FP5" i="17"/>
  <c r="FV5" i="17" s="1"/>
  <c r="GB5" i="17" s="1"/>
  <c r="FK3" i="17"/>
  <c r="FK4" i="17" s="1"/>
  <c r="FK5" i="17" s="1"/>
  <c r="FK6" i="17" s="1"/>
  <c r="FK7" i="17" s="1"/>
  <c r="FK8" i="17" s="1"/>
  <c r="FK9" i="17" s="1"/>
  <c r="FK10" i="17" s="1"/>
  <c r="FK11" i="17" s="1"/>
  <c r="FK12" i="17" s="1"/>
  <c r="FK13" i="17" s="1"/>
  <c r="FK14" i="17" s="1"/>
  <c r="FK15" i="17" s="1"/>
  <c r="FK16" i="17" s="1"/>
  <c r="FK17" i="17" s="1"/>
  <c r="FK18" i="17" s="1"/>
  <c r="FK19" i="17" s="1"/>
  <c r="FK20" i="17" s="1"/>
  <c r="FK21" i="17" s="1"/>
  <c r="FK22" i="17" s="1"/>
  <c r="FK23" i="17" s="1"/>
  <c r="FK24" i="17" s="1"/>
  <c r="FK25" i="17" s="1"/>
  <c r="FK26" i="17" s="1"/>
  <c r="FK27" i="17" s="1"/>
  <c r="FK28" i="17" s="1"/>
  <c r="FK29" i="17" s="1"/>
  <c r="FK30" i="17" s="1"/>
  <c r="FK31" i="17" s="1"/>
  <c r="FK32" i="17" s="1"/>
  <c r="FK33" i="17" s="1"/>
  <c r="FK34" i="17" s="1"/>
  <c r="FK35" i="17" s="1"/>
  <c r="FK36" i="17" s="1"/>
  <c r="FK37" i="17" s="1"/>
  <c r="FK38" i="17" s="1"/>
  <c r="FK39" i="17" s="1"/>
  <c r="FK40" i="17" s="1"/>
  <c r="FK41" i="17" s="1"/>
  <c r="FK42" i="17" s="1"/>
  <c r="FK43" i="17" s="1"/>
  <c r="FK44" i="17" s="1"/>
  <c r="FK45" i="17" s="1"/>
  <c r="FK46" i="17" s="1"/>
  <c r="FK47" i="17" s="1"/>
  <c r="FK48" i="17" s="1"/>
  <c r="FK49" i="17" s="1"/>
  <c r="FK50" i="17" s="1"/>
  <c r="FK51" i="17" s="1"/>
  <c r="FK52" i="17" s="1"/>
  <c r="FK53" i="17" s="1"/>
  <c r="FK54" i="17" s="1"/>
  <c r="FK55" i="17" s="1"/>
  <c r="FK56" i="17" s="1"/>
  <c r="FK57" i="17" s="1"/>
  <c r="FK58" i="17" s="1"/>
  <c r="FK59" i="17" s="1"/>
  <c r="FK60" i="17" s="1"/>
  <c r="FK61" i="17" s="1"/>
  <c r="FK62" i="17" s="1"/>
  <c r="FK63" i="17" s="1"/>
  <c r="FK64" i="17" s="1"/>
  <c r="FK65" i="17" s="1"/>
  <c r="FK66" i="17" s="1"/>
  <c r="FK67" i="17" s="1"/>
  <c r="FK68" i="17" s="1"/>
  <c r="FK69" i="17" s="1"/>
  <c r="FK70" i="17" s="1"/>
  <c r="FK71" i="17" s="1"/>
  <c r="FK72" i="17" s="1"/>
  <c r="FK73" i="17" s="1"/>
  <c r="FK74" i="17" s="1"/>
  <c r="FK75" i="17" s="1"/>
  <c r="FK76" i="17" s="1"/>
  <c r="FK77" i="17" s="1"/>
  <c r="FK78" i="17" s="1"/>
  <c r="FK79" i="17" s="1"/>
  <c r="FK80" i="17" s="1"/>
  <c r="FK81" i="17" s="1"/>
  <c r="FK82" i="17" s="1"/>
  <c r="FK83" i="17" s="1"/>
  <c r="FK84" i="17" s="1"/>
  <c r="FK85" i="17" s="1"/>
  <c r="FK86" i="17" s="1"/>
  <c r="FK87" i="17" s="1"/>
  <c r="FK88" i="17" s="1"/>
  <c r="FK89" i="17" s="1"/>
  <c r="FK90" i="17" s="1"/>
  <c r="FK91" i="17" s="1"/>
  <c r="FK92" i="17" s="1"/>
  <c r="FK93" i="17" s="1"/>
  <c r="FK94" i="17" s="1"/>
  <c r="FK95" i="17" s="1"/>
  <c r="FK96" i="17" s="1"/>
  <c r="FK97" i="17" s="1"/>
  <c r="FK98" i="17" s="1"/>
  <c r="FK99" i="17" s="1"/>
  <c r="FK100" i="17" s="1"/>
  <c r="FK101" i="17" s="1"/>
  <c r="FK102" i="17" s="1"/>
  <c r="FK103" i="17" s="1"/>
  <c r="FK104" i="17" s="1"/>
  <c r="FK105" i="17" s="1"/>
  <c r="FK106" i="17" s="1"/>
  <c r="FK107" i="17" s="1"/>
  <c r="FK108" i="17" s="1"/>
  <c r="FK109" i="17" s="1"/>
  <c r="FK110" i="17" s="1"/>
  <c r="FK111" i="17" s="1"/>
  <c r="FK112" i="17" s="1"/>
  <c r="FK113" i="17" s="1"/>
  <c r="FK114" i="17" s="1"/>
  <c r="FK115" i="17" s="1"/>
  <c r="FK116" i="17" s="1"/>
  <c r="FK117" i="17" s="1"/>
  <c r="FK118" i="17" s="1"/>
  <c r="FK119" i="17" s="1"/>
  <c r="FK120" i="17" s="1"/>
  <c r="FK121" i="17" s="1"/>
  <c r="FK122" i="17" s="1"/>
  <c r="FK123" i="17" s="1"/>
  <c r="FK124" i="17" s="1"/>
  <c r="FK125" i="17" s="1"/>
  <c r="FK126" i="17" s="1"/>
  <c r="FK127" i="17" s="1"/>
  <c r="FK128" i="17" s="1"/>
  <c r="FK129" i="17" s="1"/>
  <c r="FK130" i="17" s="1"/>
  <c r="FK131" i="17" s="1"/>
  <c r="FK132" i="17" s="1"/>
  <c r="FK133" i="17" s="1"/>
  <c r="FK134" i="17" s="1"/>
  <c r="FK135" i="17" s="1"/>
  <c r="FK136" i="17" s="1"/>
  <c r="FK137" i="17" s="1"/>
  <c r="FK138" i="17" s="1"/>
  <c r="FK139" i="17" s="1"/>
  <c r="FK140" i="17" s="1"/>
  <c r="FK141" i="17" s="1"/>
  <c r="FK142" i="17" s="1"/>
  <c r="FK143" i="17" s="1"/>
  <c r="FK144" i="17" s="1"/>
  <c r="FK145" i="17" s="1"/>
  <c r="FK146" i="17" s="1"/>
  <c r="FK147" i="17" s="1"/>
  <c r="FK148" i="17" s="1"/>
  <c r="FK149" i="17" s="1"/>
  <c r="FK150" i="17" s="1"/>
  <c r="FK151" i="17" s="1"/>
  <c r="FK152" i="17" s="1"/>
  <c r="FK153" i="17" s="1"/>
  <c r="FK154" i="17" s="1"/>
  <c r="FK155" i="17" s="1"/>
  <c r="FK156" i="17" s="1"/>
  <c r="FK157" i="17" s="1"/>
  <c r="FK158" i="17" s="1"/>
  <c r="FK159" i="17" s="1"/>
  <c r="FK160" i="17" s="1"/>
  <c r="FK161" i="17" s="1"/>
  <c r="FK162" i="17" s="1"/>
  <c r="FK163" i="17" s="1"/>
  <c r="FK164" i="17" s="1"/>
  <c r="FK165" i="17" s="1"/>
  <c r="FK166" i="17" s="1"/>
  <c r="FK167" i="17" s="1"/>
  <c r="FK168" i="17" s="1"/>
  <c r="FK169" i="17" s="1"/>
  <c r="FK170" i="17" s="1"/>
  <c r="FK171" i="17" s="1"/>
  <c r="FK172" i="17" s="1"/>
  <c r="FK173" i="17" s="1"/>
  <c r="FK174" i="17" s="1"/>
  <c r="FK175" i="17" s="1"/>
  <c r="FK176" i="17" s="1"/>
  <c r="FK177" i="17" s="1"/>
  <c r="FK178" i="17" s="1"/>
  <c r="FK179" i="17" s="1"/>
  <c r="FK180" i="17" s="1"/>
  <c r="FK181" i="17" s="1"/>
  <c r="FK182" i="17" s="1"/>
  <c r="FK183" i="17" s="1"/>
  <c r="FK184" i="17" s="1"/>
  <c r="FK185" i="17" s="1"/>
  <c r="FK186" i="17" s="1"/>
  <c r="FK187" i="17" s="1"/>
  <c r="FK188" i="17" s="1"/>
  <c r="FK189" i="17" s="1"/>
  <c r="FK190" i="17" s="1"/>
  <c r="FK191" i="17" s="1"/>
  <c r="FK192" i="17" s="1"/>
  <c r="FK193" i="17" s="1"/>
  <c r="FK194" i="17" s="1"/>
  <c r="FK195" i="17" s="1"/>
  <c r="FK196" i="17" s="1"/>
  <c r="FK197" i="17" s="1"/>
  <c r="FK198" i="17" s="1"/>
  <c r="FK199" i="17" s="1"/>
  <c r="FK200" i="17" s="1"/>
  <c r="FK201" i="17" s="1"/>
  <c r="FK202" i="17" s="1"/>
  <c r="FK203" i="17" s="1"/>
  <c r="FK204" i="17" s="1"/>
  <c r="FK205" i="17" s="1"/>
  <c r="FK206" i="17" s="1"/>
  <c r="FK207" i="17" s="1"/>
  <c r="FK208" i="17" s="1"/>
  <c r="FK209" i="17" s="1"/>
  <c r="FK210" i="17" s="1"/>
  <c r="FK211" i="17" s="1"/>
  <c r="FK212" i="17" s="1"/>
  <c r="FK213" i="17" s="1"/>
  <c r="FK214" i="17" s="1"/>
  <c r="FK215" i="17" s="1"/>
  <c r="FK216" i="17" s="1"/>
  <c r="FK217" i="17" s="1"/>
  <c r="FK218" i="17" s="1"/>
  <c r="FK219" i="17" s="1"/>
  <c r="FK220" i="17" s="1"/>
  <c r="FK221" i="17" s="1"/>
  <c r="FK222" i="17" s="1"/>
  <c r="FK223" i="17" s="1"/>
  <c r="FK224" i="17" s="1"/>
  <c r="FK225" i="17" s="1"/>
  <c r="FK226" i="17" s="1"/>
  <c r="FK227" i="17" s="1"/>
  <c r="FK228" i="17" s="1"/>
  <c r="FK229" i="17" s="1"/>
  <c r="FK230" i="17" s="1"/>
  <c r="FK231" i="17" s="1"/>
  <c r="FK232" i="17" s="1"/>
  <c r="FK233" i="17" s="1"/>
  <c r="FK234" i="17" s="1"/>
  <c r="FK235" i="17" s="1"/>
  <c r="FK236" i="17" s="1"/>
  <c r="FK237" i="17" s="1"/>
  <c r="FK238" i="17" s="1"/>
  <c r="FK239" i="17" s="1"/>
  <c r="FK240" i="17" s="1"/>
  <c r="FK241" i="17" s="1"/>
  <c r="FK242" i="17" s="1"/>
  <c r="FK243" i="17" s="1"/>
  <c r="FK244" i="17" s="1"/>
  <c r="FK245" i="17" s="1"/>
  <c r="FK246" i="17" s="1"/>
  <c r="FK247" i="17" s="1"/>
  <c r="FK248" i="17" s="1"/>
  <c r="FK249" i="17" s="1"/>
  <c r="FK250" i="17" s="1"/>
  <c r="FK251" i="17" s="1"/>
  <c r="FK252" i="17" s="1"/>
  <c r="FK253" i="17" s="1"/>
  <c r="FK254" i="17" s="1"/>
  <c r="FK255" i="17" s="1"/>
  <c r="FK256" i="17" s="1"/>
  <c r="FK257" i="17" s="1"/>
  <c r="FK258" i="17" s="1"/>
  <c r="FK259" i="17" s="1"/>
  <c r="FK260" i="17" s="1"/>
  <c r="FK261" i="17" s="1"/>
  <c r="FK262" i="17" s="1"/>
  <c r="FK263" i="17" s="1"/>
  <c r="FK264" i="17" s="1"/>
  <c r="FK265" i="17" s="1"/>
  <c r="FK266" i="17" s="1"/>
  <c r="FK267" i="17" s="1"/>
  <c r="FK268" i="17" s="1"/>
  <c r="FK269" i="17" s="1"/>
  <c r="FK270" i="17" s="1"/>
  <c r="FK271" i="17" s="1"/>
  <c r="FK272" i="17" s="1"/>
  <c r="FK273" i="17" s="1"/>
  <c r="FK274" i="17" s="1"/>
  <c r="FK275" i="17" s="1"/>
  <c r="FK276" i="17" s="1"/>
  <c r="FK277" i="17" s="1"/>
  <c r="FK278" i="17" s="1"/>
  <c r="FK279" i="17" s="1"/>
  <c r="FK280" i="17" s="1"/>
  <c r="FK281" i="17" s="1"/>
  <c r="FK282" i="17" s="1"/>
  <c r="FK283" i="17" s="1"/>
  <c r="FK284" i="17" s="1"/>
  <c r="FK285" i="17" s="1"/>
  <c r="FK286" i="17" s="1"/>
  <c r="FK287" i="17" s="1"/>
  <c r="FK288" i="17" s="1"/>
  <c r="FK289" i="17" s="1"/>
  <c r="FK290" i="17" s="1"/>
  <c r="FK291" i="17" s="1"/>
  <c r="FK292" i="17" s="1"/>
  <c r="FK293" i="17" s="1"/>
  <c r="FK294" i="17" s="1"/>
  <c r="FK295" i="17" s="1"/>
  <c r="FK296" i="17" s="1"/>
  <c r="FK297" i="17" s="1"/>
  <c r="FK298" i="17" s="1"/>
  <c r="FK299" i="17" s="1"/>
  <c r="FK300" i="17" s="1"/>
  <c r="FQ3" i="17"/>
  <c r="FW3" i="17" s="1"/>
  <c r="GC3" i="17" s="1"/>
  <c r="FE3" i="17"/>
  <c r="FE4" i="17" s="1"/>
  <c r="FE5" i="17" s="1"/>
  <c r="FE6" i="17" s="1"/>
  <c r="FE7" i="17" s="1"/>
  <c r="FE8" i="17" s="1"/>
  <c r="FE9" i="17" s="1"/>
  <c r="FE10" i="17" s="1"/>
  <c r="FE11" i="17" s="1"/>
  <c r="FE12" i="17" s="1"/>
  <c r="FE13" i="17" s="1"/>
  <c r="FE14" i="17" s="1"/>
  <c r="FE15" i="17" s="1"/>
  <c r="FE16" i="17" s="1"/>
  <c r="FE17" i="17" s="1"/>
  <c r="FE18" i="17" s="1"/>
  <c r="FE19" i="17" s="1"/>
  <c r="FE20" i="17" s="1"/>
  <c r="FE21" i="17" s="1"/>
  <c r="FE22" i="17" s="1"/>
  <c r="FE23" i="17" s="1"/>
  <c r="FE24" i="17" s="1"/>
  <c r="FE25" i="17" s="1"/>
  <c r="FE26" i="17" s="1"/>
  <c r="FE27" i="17" s="1"/>
  <c r="FE28" i="17" s="1"/>
  <c r="FE29" i="17" s="1"/>
  <c r="FE30" i="17" s="1"/>
  <c r="FE31" i="17" s="1"/>
  <c r="FE32" i="17" s="1"/>
  <c r="FE33" i="17" s="1"/>
  <c r="FE34" i="17" s="1"/>
  <c r="FE35" i="17" s="1"/>
  <c r="FE36" i="17" s="1"/>
  <c r="FE37" i="17" s="1"/>
  <c r="FE38" i="17" s="1"/>
  <c r="FE39" i="17" s="1"/>
  <c r="FE40" i="17" s="1"/>
  <c r="FE41" i="17" s="1"/>
  <c r="FE42" i="17" s="1"/>
  <c r="FE43" i="17" s="1"/>
  <c r="FE44" i="17" s="1"/>
  <c r="FE45" i="17" s="1"/>
  <c r="FE46" i="17" s="1"/>
  <c r="FE47" i="17" s="1"/>
  <c r="FE48" i="17" s="1"/>
  <c r="FE49" i="17" s="1"/>
  <c r="FE50" i="17" s="1"/>
  <c r="FE51" i="17" s="1"/>
  <c r="FE52" i="17" s="1"/>
  <c r="FE53" i="17" s="1"/>
  <c r="FE54" i="17" s="1"/>
  <c r="FE55" i="17" s="1"/>
  <c r="FE56" i="17" s="1"/>
  <c r="FE57" i="17" s="1"/>
  <c r="FE58" i="17" s="1"/>
  <c r="FE59" i="17" s="1"/>
  <c r="FE60" i="17" s="1"/>
  <c r="FE61" i="17" s="1"/>
  <c r="FE62" i="17" s="1"/>
  <c r="FE63" i="17" s="1"/>
  <c r="FE64" i="17" s="1"/>
  <c r="FE65" i="17" s="1"/>
  <c r="FE66" i="17" s="1"/>
  <c r="FE67" i="17" s="1"/>
  <c r="FE68" i="17" s="1"/>
  <c r="FE69" i="17" s="1"/>
  <c r="FE70" i="17" s="1"/>
  <c r="FE71" i="17" s="1"/>
  <c r="FE72" i="17" s="1"/>
  <c r="FE73" i="17" s="1"/>
  <c r="FE74" i="17" s="1"/>
  <c r="FE75" i="17" s="1"/>
  <c r="FE76" i="17" s="1"/>
  <c r="FE77" i="17" s="1"/>
  <c r="FE78" i="17" s="1"/>
  <c r="FE79" i="17" s="1"/>
  <c r="FE80" i="17" s="1"/>
  <c r="FE81" i="17" s="1"/>
  <c r="FE82" i="17" s="1"/>
  <c r="FE83" i="17" s="1"/>
  <c r="FE84" i="17" s="1"/>
  <c r="FE85" i="17" s="1"/>
  <c r="FE86" i="17" s="1"/>
  <c r="FE87" i="17" s="1"/>
  <c r="FE88" i="17" s="1"/>
  <c r="FE89" i="17" s="1"/>
  <c r="FE90" i="17" s="1"/>
  <c r="FE91" i="17" s="1"/>
  <c r="FE92" i="17" s="1"/>
  <c r="FE93" i="17" s="1"/>
  <c r="FE94" i="17" s="1"/>
  <c r="FE95" i="17" s="1"/>
  <c r="FE96" i="17" s="1"/>
  <c r="FE97" i="17" s="1"/>
  <c r="FE98" i="17" s="1"/>
  <c r="FE99" i="17" s="1"/>
  <c r="FE100" i="17" s="1"/>
  <c r="FE101" i="17" s="1"/>
  <c r="FE102" i="17" s="1"/>
  <c r="FE103" i="17" s="1"/>
  <c r="FE104" i="17" s="1"/>
  <c r="FE105" i="17" s="1"/>
  <c r="FE106" i="17" s="1"/>
  <c r="FE107" i="17" s="1"/>
  <c r="FE108" i="17" s="1"/>
  <c r="FE109" i="17" s="1"/>
  <c r="FE110" i="17" s="1"/>
  <c r="FE111" i="17" s="1"/>
  <c r="FE112" i="17" s="1"/>
  <c r="FE113" i="17" s="1"/>
  <c r="FE114" i="17" s="1"/>
  <c r="FE115" i="17" s="1"/>
  <c r="FE116" i="17" s="1"/>
  <c r="FE117" i="17" s="1"/>
  <c r="FE118" i="17" s="1"/>
  <c r="FE119" i="17" s="1"/>
  <c r="FE120" i="17" s="1"/>
  <c r="FE121" i="17" s="1"/>
  <c r="FE122" i="17" s="1"/>
  <c r="FE123" i="17" s="1"/>
  <c r="FE124" i="17" s="1"/>
  <c r="FE125" i="17" s="1"/>
  <c r="FE126" i="17" s="1"/>
  <c r="FE127" i="17" s="1"/>
  <c r="FE128" i="17" s="1"/>
  <c r="FE129" i="17" s="1"/>
  <c r="FE130" i="17" s="1"/>
  <c r="FE131" i="17" s="1"/>
  <c r="FE132" i="17" s="1"/>
  <c r="FE133" i="17" s="1"/>
  <c r="FE134" i="17" s="1"/>
  <c r="FE135" i="17" s="1"/>
  <c r="FE136" i="17" s="1"/>
  <c r="FE137" i="17" s="1"/>
  <c r="FE138" i="17" s="1"/>
  <c r="FE139" i="17" s="1"/>
  <c r="FE140" i="17" s="1"/>
  <c r="FE141" i="17" s="1"/>
  <c r="FE142" i="17" s="1"/>
  <c r="FE143" i="17" s="1"/>
  <c r="FE144" i="17" s="1"/>
  <c r="FE145" i="17" s="1"/>
  <c r="FE146" i="17" s="1"/>
  <c r="FE147" i="17" s="1"/>
  <c r="FE148" i="17" s="1"/>
  <c r="FE149" i="17" s="1"/>
  <c r="FE150" i="17" s="1"/>
  <c r="FE151" i="17" s="1"/>
  <c r="FE152" i="17" s="1"/>
  <c r="FE153" i="17" s="1"/>
  <c r="FE154" i="17" s="1"/>
  <c r="FE155" i="17" s="1"/>
  <c r="FE156" i="17" s="1"/>
  <c r="FE157" i="17" s="1"/>
  <c r="FE158" i="17" s="1"/>
  <c r="FE159" i="17" s="1"/>
  <c r="FE160" i="17" s="1"/>
  <c r="FE161" i="17" s="1"/>
  <c r="FE162" i="17" s="1"/>
  <c r="FE163" i="17" s="1"/>
  <c r="FE164" i="17" s="1"/>
  <c r="FE165" i="17" s="1"/>
  <c r="FE166" i="17" s="1"/>
  <c r="FE167" i="17" s="1"/>
  <c r="FE168" i="17" s="1"/>
  <c r="FE169" i="17" s="1"/>
  <c r="FE170" i="17" s="1"/>
  <c r="FE171" i="17" s="1"/>
  <c r="FE172" i="17" s="1"/>
  <c r="FE173" i="17" s="1"/>
  <c r="FE174" i="17" s="1"/>
  <c r="FE175" i="17" s="1"/>
  <c r="FE176" i="17" s="1"/>
  <c r="FE177" i="17" s="1"/>
  <c r="FE178" i="17" s="1"/>
  <c r="FE179" i="17" s="1"/>
  <c r="FE180" i="17" s="1"/>
  <c r="FE181" i="17" s="1"/>
  <c r="FE182" i="17" s="1"/>
  <c r="FE183" i="17" s="1"/>
  <c r="FE184" i="17" s="1"/>
  <c r="FE185" i="17" s="1"/>
  <c r="FE186" i="17" s="1"/>
  <c r="FE187" i="17" s="1"/>
  <c r="FE188" i="17" s="1"/>
  <c r="FE189" i="17" s="1"/>
  <c r="FE190" i="17" s="1"/>
  <c r="FE191" i="17" s="1"/>
  <c r="FE192" i="17" s="1"/>
  <c r="FE193" i="17" s="1"/>
  <c r="FE194" i="17" s="1"/>
  <c r="FE195" i="17" s="1"/>
  <c r="FE196" i="17" s="1"/>
  <c r="FE197" i="17" s="1"/>
  <c r="FE198" i="17" s="1"/>
  <c r="FE199" i="17" s="1"/>
  <c r="FE200" i="17" s="1"/>
  <c r="FE201" i="17" s="1"/>
  <c r="FE202" i="17" s="1"/>
  <c r="FE203" i="17" s="1"/>
  <c r="FE204" i="17" s="1"/>
  <c r="FE205" i="17" s="1"/>
  <c r="FE206" i="17" s="1"/>
  <c r="FE207" i="17" s="1"/>
  <c r="FE208" i="17" s="1"/>
  <c r="FE209" i="17" s="1"/>
  <c r="FE210" i="17" s="1"/>
  <c r="FE211" i="17" s="1"/>
  <c r="FE212" i="17" s="1"/>
  <c r="FE213" i="17" s="1"/>
  <c r="FE214" i="17" s="1"/>
  <c r="FE215" i="17" s="1"/>
  <c r="FE216" i="17" s="1"/>
  <c r="FE217" i="17" s="1"/>
  <c r="FE218" i="17" s="1"/>
  <c r="FE219" i="17" s="1"/>
  <c r="FE220" i="17" s="1"/>
  <c r="FE221" i="17" s="1"/>
  <c r="FE222" i="17" s="1"/>
  <c r="FE223" i="17" s="1"/>
  <c r="FE224" i="17" s="1"/>
  <c r="FE225" i="17" s="1"/>
  <c r="FE226" i="17" s="1"/>
  <c r="FE227" i="17" s="1"/>
  <c r="FE228" i="17" s="1"/>
  <c r="FE229" i="17" s="1"/>
  <c r="FE230" i="17" s="1"/>
  <c r="FE231" i="17" s="1"/>
  <c r="FE232" i="17" s="1"/>
  <c r="FE233" i="17" s="1"/>
  <c r="FE234" i="17" s="1"/>
  <c r="FE235" i="17" s="1"/>
  <c r="FE236" i="17" s="1"/>
  <c r="FE237" i="17" s="1"/>
  <c r="FE238" i="17" s="1"/>
  <c r="FE239" i="17" s="1"/>
  <c r="FE240" i="17" s="1"/>
  <c r="FE241" i="17" s="1"/>
  <c r="FE242" i="17" s="1"/>
  <c r="FE243" i="17" s="1"/>
  <c r="FE244" i="17" s="1"/>
  <c r="FE245" i="17" s="1"/>
  <c r="FE246" i="17" s="1"/>
  <c r="FE247" i="17" s="1"/>
  <c r="FE248" i="17" s="1"/>
  <c r="FE249" i="17" s="1"/>
  <c r="FE250" i="17" s="1"/>
  <c r="FE251" i="17" s="1"/>
  <c r="FE252" i="17" s="1"/>
  <c r="FE253" i="17" s="1"/>
  <c r="FE254" i="17" s="1"/>
  <c r="FE255" i="17" s="1"/>
  <c r="FE256" i="17" s="1"/>
  <c r="FE257" i="17" s="1"/>
  <c r="FE258" i="17" s="1"/>
  <c r="FE259" i="17" s="1"/>
  <c r="FE260" i="17" s="1"/>
  <c r="FE261" i="17" s="1"/>
  <c r="FE262" i="17" s="1"/>
  <c r="FE263" i="17" s="1"/>
  <c r="FE264" i="17" s="1"/>
  <c r="FE265" i="17" s="1"/>
  <c r="FE266" i="17" s="1"/>
  <c r="FE267" i="17" s="1"/>
  <c r="FE268" i="17" s="1"/>
  <c r="FE269" i="17" s="1"/>
  <c r="FE270" i="17" s="1"/>
  <c r="FE271" i="17" s="1"/>
  <c r="FE272" i="17" s="1"/>
  <c r="FE273" i="17" s="1"/>
  <c r="FE274" i="17" s="1"/>
  <c r="FE275" i="17" s="1"/>
  <c r="FE276" i="17" s="1"/>
  <c r="FE277" i="17" s="1"/>
  <c r="FE278" i="17" s="1"/>
  <c r="FE279" i="17" s="1"/>
  <c r="FE280" i="17" s="1"/>
  <c r="FE281" i="17" s="1"/>
  <c r="FE282" i="17" s="1"/>
  <c r="FE283" i="17" s="1"/>
  <c r="FE284" i="17" s="1"/>
  <c r="FE285" i="17" s="1"/>
  <c r="FE286" i="17" s="1"/>
  <c r="FE287" i="17" s="1"/>
  <c r="FE288" i="17" s="1"/>
  <c r="FE289" i="17" s="1"/>
  <c r="FE290" i="17" s="1"/>
  <c r="FE291" i="17" s="1"/>
  <c r="FE292" i="17" s="1"/>
  <c r="FE293" i="17" s="1"/>
  <c r="FE294" i="17" s="1"/>
  <c r="FE295" i="17" s="1"/>
  <c r="FE296" i="17" s="1"/>
  <c r="FE297" i="17" s="1"/>
  <c r="FE298" i="17" s="1"/>
  <c r="FE299" i="17" s="1"/>
  <c r="FE300" i="17" s="1"/>
  <c r="FK301" i="17" s="1"/>
  <c r="FE303" i="17"/>
  <c r="FP346" i="17"/>
  <c r="FV346" i="17" s="1"/>
  <c r="GB346" i="17" s="1"/>
  <c r="FD490" i="17"/>
  <c r="FM173" i="17"/>
  <c r="FS173" i="17" s="1"/>
  <c r="FY173" i="17" s="1"/>
  <c r="GW26" i="17"/>
  <c r="GU26" i="17"/>
  <c r="GX27" i="17"/>
  <c r="GT27" i="17"/>
  <c r="GW252" i="17"/>
  <c r="GU252" i="17"/>
  <c r="GW208" i="17"/>
  <c r="GU208" i="17"/>
  <c r="GX352" i="17"/>
  <c r="GT352" i="17"/>
  <c r="GX76" i="17"/>
  <c r="GT76" i="17"/>
  <c r="GX228" i="17"/>
  <c r="GT228" i="17"/>
  <c r="EZ371" i="17"/>
  <c r="EZ372" i="17" s="1"/>
  <c r="EZ373" i="17" s="1"/>
  <c r="GX77" i="17"/>
  <c r="GT77" i="17"/>
  <c r="GW43" i="17"/>
  <c r="GU43" i="17"/>
  <c r="GX140" i="17"/>
  <c r="GT140" i="17"/>
  <c r="GW284" i="17"/>
  <c r="GU284" i="17"/>
  <c r="GX60" i="17"/>
  <c r="GT60" i="17"/>
  <c r="GW71" i="17"/>
  <c r="GU71" i="17"/>
  <c r="GX203" i="17"/>
  <c r="GT203" i="17"/>
  <c r="GW107" i="17"/>
  <c r="GU107" i="17"/>
  <c r="GW204" i="17"/>
  <c r="GU204" i="17"/>
  <c r="GW211" i="17"/>
  <c r="GU211" i="17"/>
  <c r="GU279" i="17"/>
  <c r="GW279" i="17"/>
  <c r="GX262" i="17"/>
  <c r="GT262" i="17"/>
  <c r="GW95" i="17"/>
  <c r="GU95" i="17"/>
  <c r="GX7" i="17"/>
  <c r="GT7" i="17"/>
  <c r="GX105" i="17"/>
  <c r="GT105" i="17"/>
  <c r="GW371" i="17"/>
  <c r="GU371" i="17"/>
  <c r="GT366" i="17"/>
  <c r="GX366" i="17"/>
  <c r="GW181" i="17"/>
  <c r="GU181" i="17"/>
  <c r="FM206" i="17"/>
  <c r="FS206" i="17" s="1"/>
  <c r="FY206" i="17" s="1"/>
  <c r="GX245" i="17"/>
  <c r="GT245" i="17"/>
  <c r="GW155" i="17"/>
  <c r="GU155" i="17"/>
  <c r="GX126" i="17"/>
  <c r="GT126" i="17"/>
  <c r="GX115" i="17"/>
  <c r="GT115" i="17"/>
  <c r="GX379" i="17"/>
  <c r="GT379" i="17"/>
  <c r="GX170" i="17"/>
  <c r="GT170" i="17"/>
  <c r="GW314" i="17"/>
  <c r="GU314" i="17"/>
  <c r="GW285" i="17"/>
  <c r="GU285" i="17"/>
  <c r="GW62" i="17"/>
  <c r="GU62" i="17"/>
  <c r="GT9" i="17"/>
  <c r="GQ496" i="17"/>
  <c r="GW496" i="17" s="1"/>
  <c r="GM496" i="17"/>
  <c r="GT496" i="17" s="1"/>
  <c r="GT247" i="17"/>
  <c r="GX247" i="17"/>
  <c r="GU495" i="17"/>
  <c r="GW495" i="17"/>
  <c r="GW196" i="17"/>
  <c r="GU196" i="17"/>
  <c r="GW340" i="17"/>
  <c r="GU340" i="17"/>
  <c r="GX359" i="17"/>
  <c r="GT359" i="17"/>
  <c r="GX269" i="17"/>
  <c r="GT269" i="17"/>
  <c r="GW15" i="17"/>
  <c r="GU15" i="17"/>
  <c r="GW156" i="17"/>
  <c r="GU156" i="17"/>
  <c r="GX102" i="17"/>
  <c r="GT102" i="17"/>
  <c r="GX61" i="17"/>
  <c r="GT61" i="17"/>
  <c r="GW193" i="17"/>
  <c r="GU193" i="17"/>
  <c r="GW248" i="17"/>
  <c r="GU248" i="17"/>
  <c r="GW392" i="17"/>
  <c r="GU392" i="17"/>
  <c r="GT72" i="17"/>
  <c r="GX72" i="17"/>
  <c r="GX127" i="17"/>
  <c r="GT127" i="17"/>
  <c r="GW226" i="17"/>
  <c r="GU226" i="17"/>
  <c r="GX370" i="17"/>
  <c r="GT370" i="17"/>
  <c r="FI3" i="17"/>
  <c r="FI4" i="17" s="1"/>
  <c r="FI5" i="17" s="1"/>
  <c r="FI6" i="17" s="1"/>
  <c r="FI7" i="17" s="1"/>
  <c r="FI8" i="17" s="1"/>
  <c r="FI9" i="17" s="1"/>
  <c r="FI10" i="17" s="1"/>
  <c r="FI11" i="17" s="1"/>
  <c r="FI12" i="17" s="1"/>
  <c r="FI13" i="17" s="1"/>
  <c r="FI14" i="17" s="1"/>
  <c r="FI15" i="17" s="1"/>
  <c r="FI16" i="17" s="1"/>
  <c r="FI17" i="17" s="1"/>
  <c r="FI18" i="17" s="1"/>
  <c r="FI19" i="17" s="1"/>
  <c r="FI20" i="17" s="1"/>
  <c r="FI21" i="17" s="1"/>
  <c r="FI22" i="17" s="1"/>
  <c r="FI23" i="17" s="1"/>
  <c r="FI24" i="17" s="1"/>
  <c r="FI25" i="17" s="1"/>
  <c r="FI26" i="17" s="1"/>
  <c r="FI27" i="17" s="1"/>
  <c r="FI28" i="17" s="1"/>
  <c r="FI29" i="17" s="1"/>
  <c r="FI30" i="17" s="1"/>
  <c r="FI31" i="17" s="1"/>
  <c r="FI32" i="17" s="1"/>
  <c r="FI33" i="17" s="1"/>
  <c r="FI34" i="17" s="1"/>
  <c r="FI35" i="17" s="1"/>
  <c r="FI36" i="17" s="1"/>
  <c r="FI37" i="17" s="1"/>
  <c r="FI38" i="17" s="1"/>
  <c r="FI39" i="17" s="1"/>
  <c r="FI40" i="17" s="1"/>
  <c r="FI41" i="17" s="1"/>
  <c r="FI42" i="17" s="1"/>
  <c r="FI43" i="17" s="1"/>
  <c r="FI44" i="17" s="1"/>
  <c r="FI45" i="17" s="1"/>
  <c r="FI46" i="17" s="1"/>
  <c r="FI47" i="17" s="1"/>
  <c r="FI48" i="17" s="1"/>
  <c r="FI49" i="17" s="1"/>
  <c r="FI50" i="17" s="1"/>
  <c r="FI51" i="17" s="1"/>
  <c r="FI52" i="17" s="1"/>
  <c r="FI53" i="17" s="1"/>
  <c r="FI54" i="17" s="1"/>
  <c r="FI55" i="17" s="1"/>
  <c r="FI56" i="17" s="1"/>
  <c r="FI57" i="17" s="1"/>
  <c r="FI58" i="17" s="1"/>
  <c r="FI59" i="17" s="1"/>
  <c r="FI60" i="17" s="1"/>
  <c r="FI61" i="17" s="1"/>
  <c r="FI62" i="17" s="1"/>
  <c r="FI63" i="17" s="1"/>
  <c r="FI64" i="17" s="1"/>
  <c r="FI65" i="17" s="1"/>
  <c r="FI66" i="17" s="1"/>
  <c r="FI67" i="17" s="1"/>
  <c r="FI68" i="17" s="1"/>
  <c r="FI69" i="17" s="1"/>
  <c r="FI70" i="17" s="1"/>
  <c r="FI71" i="17" s="1"/>
  <c r="FI72" i="17" s="1"/>
  <c r="FI73" i="17" s="1"/>
  <c r="FI74" i="17" s="1"/>
  <c r="FI75" i="17" s="1"/>
  <c r="FI76" i="17" s="1"/>
  <c r="FI77" i="17" s="1"/>
  <c r="FI78" i="17" s="1"/>
  <c r="FI79" i="17" s="1"/>
  <c r="FI80" i="17" s="1"/>
  <c r="FI81" i="17" s="1"/>
  <c r="FI82" i="17" s="1"/>
  <c r="FI83" i="17" s="1"/>
  <c r="FI84" i="17" s="1"/>
  <c r="FI85" i="17" s="1"/>
  <c r="FI86" i="17" s="1"/>
  <c r="FI87" i="17" s="1"/>
  <c r="FI88" i="17" s="1"/>
  <c r="FI89" i="17" s="1"/>
  <c r="FI90" i="17" s="1"/>
  <c r="FI91" i="17" s="1"/>
  <c r="FI92" i="17" s="1"/>
  <c r="FI93" i="17" s="1"/>
  <c r="FI94" i="17" s="1"/>
  <c r="FI95" i="17" s="1"/>
  <c r="FI96" i="17" s="1"/>
  <c r="FI97" i="17" s="1"/>
  <c r="FI98" i="17" s="1"/>
  <c r="FI99" i="17" s="1"/>
  <c r="FI100" i="17" s="1"/>
  <c r="FI101" i="17" s="1"/>
  <c r="FI102" i="17" s="1"/>
  <c r="FI103" i="17" s="1"/>
  <c r="FI104" i="17" s="1"/>
  <c r="FI105" i="17" s="1"/>
  <c r="FI106" i="17" s="1"/>
  <c r="FI107" i="17" s="1"/>
  <c r="FI108" i="17" s="1"/>
  <c r="FI109" i="17" s="1"/>
  <c r="FI110" i="17" s="1"/>
  <c r="FI111" i="17" s="1"/>
  <c r="FI112" i="17" s="1"/>
  <c r="FI113" i="17" s="1"/>
  <c r="FI114" i="17" s="1"/>
  <c r="FI115" i="17" s="1"/>
  <c r="FI116" i="17" s="1"/>
  <c r="FI117" i="17" s="1"/>
  <c r="FI118" i="17" s="1"/>
  <c r="FI119" i="17" s="1"/>
  <c r="FI120" i="17" s="1"/>
  <c r="FI121" i="17" s="1"/>
  <c r="FI122" i="17" s="1"/>
  <c r="FI123" i="17" s="1"/>
  <c r="FI124" i="17" s="1"/>
  <c r="FI125" i="17" s="1"/>
  <c r="FI126" i="17" s="1"/>
  <c r="FI127" i="17" s="1"/>
  <c r="FI128" i="17" s="1"/>
  <c r="FI129" i="17" s="1"/>
  <c r="FI130" i="17" s="1"/>
  <c r="FI131" i="17" s="1"/>
  <c r="FI132" i="17" s="1"/>
  <c r="FI133" i="17" s="1"/>
  <c r="FI134" i="17" s="1"/>
  <c r="FI135" i="17" s="1"/>
  <c r="FI136" i="17" s="1"/>
  <c r="FI137" i="17" s="1"/>
  <c r="FI138" i="17" s="1"/>
  <c r="FI139" i="17" s="1"/>
  <c r="FI140" i="17" s="1"/>
  <c r="FI141" i="17" s="1"/>
  <c r="FI142" i="17" s="1"/>
  <c r="FI143" i="17" s="1"/>
  <c r="FI144" i="17" s="1"/>
  <c r="FI145" i="17" s="1"/>
  <c r="FI146" i="17" s="1"/>
  <c r="FI147" i="17" s="1"/>
  <c r="FI148" i="17" s="1"/>
  <c r="FI149" i="17" s="1"/>
  <c r="FI150" i="17" s="1"/>
  <c r="FI151" i="17" s="1"/>
  <c r="FI152" i="17" s="1"/>
  <c r="FI153" i="17" s="1"/>
  <c r="FI154" i="17" s="1"/>
  <c r="FI155" i="17" s="1"/>
  <c r="FI156" i="17" s="1"/>
  <c r="FI157" i="17" s="1"/>
  <c r="FI158" i="17" s="1"/>
  <c r="FI159" i="17" s="1"/>
  <c r="FI160" i="17" s="1"/>
  <c r="FI161" i="17" s="1"/>
  <c r="FI162" i="17" s="1"/>
  <c r="FI163" i="17" s="1"/>
  <c r="FI164" i="17" s="1"/>
  <c r="FI165" i="17" s="1"/>
  <c r="FI166" i="17" s="1"/>
  <c r="FI167" i="17" s="1"/>
  <c r="FI168" i="17" s="1"/>
  <c r="FI169" i="17" s="1"/>
  <c r="FI170" i="17" s="1"/>
  <c r="FI171" i="17" s="1"/>
  <c r="FI172" i="17" s="1"/>
  <c r="FI173" i="17" s="1"/>
  <c r="FI174" i="17" s="1"/>
  <c r="FI175" i="17" s="1"/>
  <c r="FI176" i="17" s="1"/>
  <c r="FI177" i="17" s="1"/>
  <c r="FI178" i="17" s="1"/>
  <c r="FI179" i="17" s="1"/>
  <c r="FI180" i="17" s="1"/>
  <c r="FI181" i="17" s="1"/>
  <c r="FI182" i="17" s="1"/>
  <c r="FI183" i="17" s="1"/>
  <c r="FI184" i="17" s="1"/>
  <c r="FI185" i="17" s="1"/>
  <c r="FI186" i="17" s="1"/>
  <c r="FI187" i="17" s="1"/>
  <c r="FI188" i="17" s="1"/>
  <c r="FI189" i="17" s="1"/>
  <c r="FI190" i="17" s="1"/>
  <c r="FI191" i="17" s="1"/>
  <c r="FI192" i="17" s="1"/>
  <c r="FI193" i="17" s="1"/>
  <c r="FI194" i="17" s="1"/>
  <c r="FI195" i="17" s="1"/>
  <c r="FI196" i="17" s="1"/>
  <c r="FI197" i="17" s="1"/>
  <c r="FI198" i="17" s="1"/>
  <c r="FI199" i="17" s="1"/>
  <c r="FI200" i="17" s="1"/>
  <c r="FI201" i="17" s="1"/>
  <c r="FI202" i="17" s="1"/>
  <c r="FI203" i="17" s="1"/>
  <c r="FI204" i="17" s="1"/>
  <c r="FI205" i="17" s="1"/>
  <c r="FI206" i="17" s="1"/>
  <c r="FI207" i="17" s="1"/>
  <c r="FI208" i="17" s="1"/>
  <c r="FI209" i="17" s="1"/>
  <c r="FI210" i="17" s="1"/>
  <c r="FI211" i="17" s="1"/>
  <c r="FI212" i="17" s="1"/>
  <c r="FI213" i="17" s="1"/>
  <c r="FI214" i="17" s="1"/>
  <c r="FI215" i="17" s="1"/>
  <c r="FI216" i="17" s="1"/>
  <c r="FI217" i="17" s="1"/>
  <c r="FI218" i="17" s="1"/>
  <c r="FI219" i="17" s="1"/>
  <c r="FI220" i="17" s="1"/>
  <c r="FI221" i="17" s="1"/>
  <c r="FI222" i="17" s="1"/>
  <c r="FI223" i="17" s="1"/>
  <c r="FI224" i="17" s="1"/>
  <c r="FI225" i="17" s="1"/>
  <c r="FI226" i="17" s="1"/>
  <c r="FI227" i="17" s="1"/>
  <c r="FI228" i="17" s="1"/>
  <c r="FI229" i="17" s="1"/>
  <c r="FI230" i="17" s="1"/>
  <c r="FI231" i="17" s="1"/>
  <c r="FI232" i="17" s="1"/>
  <c r="FI233" i="17" s="1"/>
  <c r="FI234" i="17" s="1"/>
  <c r="FI235" i="17" s="1"/>
  <c r="FI236" i="17" s="1"/>
  <c r="FI237" i="17" s="1"/>
  <c r="FI238" i="17" s="1"/>
  <c r="FI239" i="17" s="1"/>
  <c r="FI240" i="17" s="1"/>
  <c r="FI241" i="17" s="1"/>
  <c r="FI242" i="17" s="1"/>
  <c r="FI243" i="17" s="1"/>
  <c r="FI244" i="17" s="1"/>
  <c r="FI245" i="17" s="1"/>
  <c r="FI246" i="17" s="1"/>
  <c r="FI247" i="17" s="1"/>
  <c r="FI248" i="17" s="1"/>
  <c r="FI249" i="17" s="1"/>
  <c r="FI250" i="17" s="1"/>
  <c r="FI251" i="17" s="1"/>
  <c r="FI252" i="17" s="1"/>
  <c r="FI253" i="17" s="1"/>
  <c r="FI254" i="17" s="1"/>
  <c r="FI255" i="17" s="1"/>
  <c r="FI256" i="17" s="1"/>
  <c r="FI257" i="17" s="1"/>
  <c r="FI258" i="17" s="1"/>
  <c r="FI259" i="17" s="1"/>
  <c r="FI260" i="17" s="1"/>
  <c r="FI261" i="17" s="1"/>
  <c r="FI262" i="17" s="1"/>
  <c r="FC3" i="17"/>
  <c r="FC4" i="17" s="1"/>
  <c r="FC5" i="17" s="1"/>
  <c r="FC6" i="17" s="1"/>
  <c r="FC7" i="17" s="1"/>
  <c r="FC8" i="17" s="1"/>
  <c r="FC9" i="17" s="1"/>
  <c r="FC10" i="17" s="1"/>
  <c r="FC11" i="17" s="1"/>
  <c r="FC12" i="17" s="1"/>
  <c r="FC13" i="17" s="1"/>
  <c r="FC14" i="17" s="1"/>
  <c r="FC15" i="17" s="1"/>
  <c r="FC16" i="17" s="1"/>
  <c r="FC17" i="17" s="1"/>
  <c r="FC18" i="17" s="1"/>
  <c r="FC19" i="17" s="1"/>
  <c r="FC20" i="17" s="1"/>
  <c r="FC21" i="17" s="1"/>
  <c r="FC22" i="17" s="1"/>
  <c r="FC23" i="17" s="1"/>
  <c r="FC24" i="17" s="1"/>
  <c r="FC25" i="17" s="1"/>
  <c r="FC26" i="17" s="1"/>
  <c r="FC27" i="17" s="1"/>
  <c r="FC28" i="17" s="1"/>
  <c r="FC29" i="17" s="1"/>
  <c r="FC30" i="17" s="1"/>
  <c r="FC31" i="17" s="1"/>
  <c r="FC32" i="17" s="1"/>
  <c r="FC33" i="17" s="1"/>
  <c r="FC34" i="17" s="1"/>
  <c r="FC35" i="17" s="1"/>
  <c r="FC36" i="17" s="1"/>
  <c r="FC37" i="17" s="1"/>
  <c r="FC38" i="17" s="1"/>
  <c r="FC39" i="17" s="1"/>
  <c r="FC40" i="17" s="1"/>
  <c r="FC41" i="17" s="1"/>
  <c r="FC42" i="17" s="1"/>
  <c r="FC43" i="17" s="1"/>
  <c r="FC44" i="17" s="1"/>
  <c r="FC45" i="17" s="1"/>
  <c r="FC46" i="17" s="1"/>
  <c r="FC47" i="17" s="1"/>
  <c r="FC48" i="17" s="1"/>
  <c r="FC49" i="17" s="1"/>
  <c r="FC50" i="17" s="1"/>
  <c r="FC51" i="17" s="1"/>
  <c r="FC52" i="17" s="1"/>
  <c r="FC53" i="17" s="1"/>
  <c r="FC54" i="17" s="1"/>
  <c r="FC55" i="17" s="1"/>
  <c r="FC56" i="17" s="1"/>
  <c r="FC57" i="17" s="1"/>
  <c r="FC58" i="17" s="1"/>
  <c r="FC59" i="17" s="1"/>
  <c r="FC60" i="17" s="1"/>
  <c r="FC61" i="17" s="1"/>
  <c r="FC62" i="17" s="1"/>
  <c r="FC63" i="17" s="1"/>
  <c r="FC64" i="17" s="1"/>
  <c r="FC65" i="17" s="1"/>
  <c r="FC66" i="17" s="1"/>
  <c r="FC67" i="17" s="1"/>
  <c r="FC68" i="17" s="1"/>
  <c r="FC69" i="17" s="1"/>
  <c r="FC70" i="17" s="1"/>
  <c r="FC71" i="17" s="1"/>
  <c r="FC72" i="17" s="1"/>
  <c r="FC73" i="17" s="1"/>
  <c r="FC74" i="17" s="1"/>
  <c r="FC75" i="17" s="1"/>
  <c r="FC76" i="17" s="1"/>
  <c r="FC77" i="17" s="1"/>
  <c r="FC78" i="17" s="1"/>
  <c r="FC79" i="17" s="1"/>
  <c r="FC80" i="17" s="1"/>
  <c r="FC81" i="17" s="1"/>
  <c r="FC82" i="17" s="1"/>
  <c r="FC83" i="17" s="1"/>
  <c r="FC84" i="17" s="1"/>
  <c r="FC85" i="17" s="1"/>
  <c r="FC86" i="17" s="1"/>
  <c r="FC87" i="17" s="1"/>
  <c r="FC88" i="17" s="1"/>
  <c r="FC89" i="17" s="1"/>
  <c r="FC90" i="17" s="1"/>
  <c r="FC91" i="17" s="1"/>
  <c r="FC92" i="17" s="1"/>
  <c r="FC93" i="17" s="1"/>
  <c r="FC94" i="17" s="1"/>
  <c r="FC95" i="17" s="1"/>
  <c r="FC96" i="17" s="1"/>
  <c r="FC97" i="17" s="1"/>
  <c r="FC98" i="17" s="1"/>
  <c r="FC99" i="17" s="1"/>
  <c r="FC100" i="17" s="1"/>
  <c r="FC101" i="17" s="1"/>
  <c r="FC102" i="17" s="1"/>
  <c r="FC103" i="17" s="1"/>
  <c r="FC104" i="17" s="1"/>
  <c r="FC105" i="17" s="1"/>
  <c r="FC106" i="17" s="1"/>
  <c r="FC107" i="17" s="1"/>
  <c r="FC108" i="17" s="1"/>
  <c r="FC109" i="17" s="1"/>
  <c r="FC110" i="17" s="1"/>
  <c r="FC111" i="17" s="1"/>
  <c r="FC112" i="17" s="1"/>
  <c r="FC113" i="17" s="1"/>
  <c r="FC114" i="17" s="1"/>
  <c r="FC115" i="17" s="1"/>
  <c r="FC116" i="17" s="1"/>
  <c r="FC117" i="17" s="1"/>
  <c r="FC118" i="17" s="1"/>
  <c r="FC119" i="17" s="1"/>
  <c r="FC120" i="17" s="1"/>
  <c r="FC121" i="17" s="1"/>
  <c r="FC122" i="17" s="1"/>
  <c r="FC123" i="17" s="1"/>
  <c r="FC124" i="17" s="1"/>
  <c r="FC125" i="17" s="1"/>
  <c r="FC126" i="17" s="1"/>
  <c r="FC127" i="17" s="1"/>
  <c r="FC128" i="17" s="1"/>
  <c r="FC129" i="17" s="1"/>
  <c r="FC130" i="17" s="1"/>
  <c r="FC131" i="17" s="1"/>
  <c r="FC132" i="17" s="1"/>
  <c r="FC133" i="17" s="1"/>
  <c r="FC134" i="17" s="1"/>
  <c r="FC135" i="17" s="1"/>
  <c r="FC136" i="17" s="1"/>
  <c r="FC137" i="17" s="1"/>
  <c r="FC138" i="17" s="1"/>
  <c r="FC139" i="17" s="1"/>
  <c r="FC140" i="17" s="1"/>
  <c r="FC141" i="17" s="1"/>
  <c r="FC142" i="17" s="1"/>
  <c r="FC143" i="17" s="1"/>
  <c r="FC144" i="17" s="1"/>
  <c r="FC145" i="17" s="1"/>
  <c r="FC146" i="17" s="1"/>
  <c r="FC147" i="17" s="1"/>
  <c r="FC148" i="17" s="1"/>
  <c r="FC149" i="17" s="1"/>
  <c r="FC150" i="17" s="1"/>
  <c r="FC151" i="17" s="1"/>
  <c r="FC152" i="17" s="1"/>
  <c r="FC153" i="17" s="1"/>
  <c r="FC154" i="17" s="1"/>
  <c r="FC155" i="17" s="1"/>
  <c r="FC156" i="17" s="1"/>
  <c r="FC157" i="17" s="1"/>
  <c r="FC158" i="17" s="1"/>
  <c r="FC159" i="17" s="1"/>
  <c r="FC160" i="17" s="1"/>
  <c r="FC161" i="17" s="1"/>
  <c r="FC162" i="17" s="1"/>
  <c r="FC163" i="17" s="1"/>
  <c r="FC164" i="17" s="1"/>
  <c r="FC165" i="17" s="1"/>
  <c r="FC166" i="17" s="1"/>
  <c r="FC167" i="17" s="1"/>
  <c r="FC168" i="17" s="1"/>
  <c r="FC169" i="17" s="1"/>
  <c r="FC170" i="17" s="1"/>
  <c r="FC171" i="17" s="1"/>
  <c r="FC172" i="17" s="1"/>
  <c r="FC173" i="17" s="1"/>
  <c r="FC174" i="17" s="1"/>
  <c r="FC175" i="17" s="1"/>
  <c r="FC176" i="17" s="1"/>
  <c r="FC177" i="17" s="1"/>
  <c r="FC178" i="17" s="1"/>
  <c r="FC179" i="17" s="1"/>
  <c r="FC180" i="17" s="1"/>
  <c r="FC181" i="17" s="1"/>
  <c r="FC182" i="17" s="1"/>
  <c r="FC183" i="17" s="1"/>
  <c r="FC184" i="17" s="1"/>
  <c r="FC185" i="17" s="1"/>
  <c r="FC186" i="17" s="1"/>
  <c r="FC187" i="17" s="1"/>
  <c r="FC188" i="17" s="1"/>
  <c r="FC189" i="17" s="1"/>
  <c r="FC190" i="17" s="1"/>
  <c r="FC191" i="17" s="1"/>
  <c r="FC192" i="17" s="1"/>
  <c r="FC193" i="17" s="1"/>
  <c r="FC194" i="17" s="1"/>
  <c r="FC195" i="17" s="1"/>
  <c r="FC196" i="17" s="1"/>
  <c r="FC197" i="17" s="1"/>
  <c r="FC198" i="17" s="1"/>
  <c r="FC199" i="17" s="1"/>
  <c r="FC200" i="17" s="1"/>
  <c r="FC201" i="17" s="1"/>
  <c r="FC202" i="17" s="1"/>
  <c r="FC203" i="17" s="1"/>
  <c r="FC204" i="17" s="1"/>
  <c r="FC205" i="17" s="1"/>
  <c r="FC206" i="17" s="1"/>
  <c r="FC207" i="17" s="1"/>
  <c r="FC208" i="17" s="1"/>
  <c r="FC209" i="17" s="1"/>
  <c r="FC210" i="17" s="1"/>
  <c r="FC211" i="17" s="1"/>
  <c r="FC212" i="17" s="1"/>
  <c r="FC213" i="17" s="1"/>
  <c r="FC214" i="17" s="1"/>
  <c r="FC215" i="17" s="1"/>
  <c r="FC216" i="17" s="1"/>
  <c r="FC217" i="17" s="1"/>
  <c r="FC218" i="17" s="1"/>
  <c r="FC219" i="17" s="1"/>
  <c r="FC220" i="17" s="1"/>
  <c r="FC221" i="17" s="1"/>
  <c r="FC222" i="17" s="1"/>
  <c r="FC223" i="17" s="1"/>
  <c r="FC224" i="17" s="1"/>
  <c r="FC225" i="17" s="1"/>
  <c r="FC226" i="17" s="1"/>
  <c r="FC227" i="17" s="1"/>
  <c r="FC228" i="17" s="1"/>
  <c r="FC229" i="17" s="1"/>
  <c r="FC230" i="17" s="1"/>
  <c r="FC231" i="17" s="1"/>
  <c r="FC232" i="17" s="1"/>
  <c r="FC233" i="17" s="1"/>
  <c r="FC234" i="17" s="1"/>
  <c r="FC235" i="17" s="1"/>
  <c r="FC236" i="17" s="1"/>
  <c r="FC237" i="17" s="1"/>
  <c r="FC238" i="17" s="1"/>
  <c r="FC239" i="17" s="1"/>
  <c r="FC240" i="17" s="1"/>
  <c r="FC241" i="17" s="1"/>
  <c r="FC242" i="17" s="1"/>
  <c r="FC243" i="17" s="1"/>
  <c r="FC244" i="17" s="1"/>
  <c r="FC245" i="17" s="1"/>
  <c r="FC246" i="17" s="1"/>
  <c r="FC247" i="17" s="1"/>
  <c r="FC248" i="17" s="1"/>
  <c r="FC249" i="17" s="1"/>
  <c r="FC250" i="17" s="1"/>
  <c r="FC251" i="17" s="1"/>
  <c r="FC252" i="17" s="1"/>
  <c r="FC253" i="17" s="1"/>
  <c r="FC254" i="17" s="1"/>
  <c r="FC255" i="17" s="1"/>
  <c r="FC256" i="17" s="1"/>
  <c r="FC257" i="17" s="1"/>
  <c r="FC258" i="17" s="1"/>
  <c r="FC259" i="17" s="1"/>
  <c r="FC260" i="17" s="1"/>
  <c r="FC261" i="17" s="1"/>
  <c r="FC262" i="17" s="1"/>
  <c r="FI263" i="17" s="1"/>
  <c r="FO3" i="17"/>
  <c r="FU3" i="17" s="1"/>
  <c r="GA3" i="17" s="1"/>
  <c r="GX209" i="17"/>
  <c r="GT209" i="17"/>
  <c r="GW21" i="17"/>
  <c r="GU21" i="17"/>
  <c r="GW222" i="17"/>
  <c r="GU222" i="17"/>
  <c r="GW295" i="17"/>
  <c r="GU295" i="17"/>
  <c r="GW201" i="17"/>
  <c r="GU201" i="17"/>
  <c r="GW70" i="17"/>
  <c r="GU70" i="17"/>
  <c r="FA192" i="17"/>
  <c r="FA462" i="17"/>
  <c r="FA463" i="17" s="1"/>
  <c r="FA464" i="17" s="1"/>
  <c r="FA465" i="17" s="1"/>
  <c r="FA466" i="17" s="1"/>
  <c r="FA467" i="17" s="1"/>
  <c r="FA468" i="17" s="1"/>
  <c r="FA469" i="17" s="1"/>
  <c r="FA470" i="17" s="1"/>
  <c r="FA471" i="17" s="1"/>
  <c r="FA472" i="17" s="1"/>
  <c r="FA473" i="17" s="1"/>
  <c r="FA474" i="17" s="1"/>
  <c r="FA475" i="17" s="1"/>
  <c r="FA476" i="17" s="1"/>
  <c r="FA477" i="17" s="1"/>
  <c r="FA478" i="17" s="1"/>
  <c r="FG479" i="17" s="1"/>
  <c r="FM479" i="17" s="1"/>
  <c r="FS479" i="17" s="1"/>
  <c r="FY479" i="17" s="1"/>
  <c r="GM452" i="17"/>
  <c r="GX452" i="17" s="1"/>
  <c r="GQ452" i="17"/>
  <c r="GW452" i="17" s="1"/>
  <c r="GQ397" i="17"/>
  <c r="GW397" i="17" s="1"/>
  <c r="GM397" i="17"/>
  <c r="GX397" i="17" s="1"/>
  <c r="GM388" i="17"/>
  <c r="GX388" i="17" s="1"/>
  <c r="GQ388" i="17"/>
  <c r="GW388" i="17" s="1"/>
  <c r="GQ393" i="17"/>
  <c r="GW393" i="17" s="1"/>
  <c r="GM393" i="17"/>
  <c r="GX393" i="17" s="1"/>
  <c r="GM472" i="17"/>
  <c r="GX472" i="17" s="1"/>
  <c r="GQ472" i="17"/>
  <c r="GW472" i="17" s="1"/>
  <c r="GQ459" i="17"/>
  <c r="GU459" i="17" s="1"/>
  <c r="GM459" i="17"/>
  <c r="GT459" i="17" s="1"/>
  <c r="GT101" i="17"/>
  <c r="GX101" i="17"/>
  <c r="GX141" i="17"/>
  <c r="GT141" i="17"/>
  <c r="GW331" i="17"/>
  <c r="GU331" i="17"/>
  <c r="FQ310" i="17"/>
  <c r="FW310" i="17" s="1"/>
  <c r="GC310" i="17" s="1"/>
  <c r="FC294" i="17"/>
  <c r="FD405" i="17"/>
  <c r="FD406" i="17" s="1"/>
  <c r="FD407" i="17" s="1"/>
  <c r="FD408" i="17" s="1"/>
  <c r="FD409" i="17" s="1"/>
  <c r="FD410" i="17" s="1"/>
  <c r="FD411" i="17" s="1"/>
  <c r="FD412" i="17" s="1"/>
  <c r="FD413" i="17" s="1"/>
  <c r="FD414" i="17" s="1"/>
  <c r="FJ415" i="17" s="1"/>
  <c r="GW185" i="17"/>
  <c r="GU185" i="17"/>
  <c r="FC293" i="17"/>
  <c r="EF324" i="17"/>
  <c r="FA424" i="17"/>
  <c r="GX50" i="17"/>
  <c r="GT50" i="17"/>
  <c r="GX252" i="17"/>
  <c r="GT252" i="17"/>
  <c r="GW363" i="17"/>
  <c r="GU363" i="17"/>
  <c r="GX208" i="17"/>
  <c r="GT208" i="17"/>
  <c r="GW352" i="17"/>
  <c r="GU352" i="17"/>
  <c r="GW228" i="17"/>
  <c r="GU228" i="17"/>
  <c r="GM485" i="17"/>
  <c r="GX485" i="17" s="1"/>
  <c r="GQ485" i="17"/>
  <c r="GW485" i="17" s="1"/>
  <c r="GQ493" i="17"/>
  <c r="GU493" i="17" s="1"/>
  <c r="GM493" i="17"/>
  <c r="GX493" i="17" s="1"/>
  <c r="GW77" i="17"/>
  <c r="GU77" i="17"/>
  <c r="GT43" i="17"/>
  <c r="GX43" i="17"/>
  <c r="GX197" i="17"/>
  <c r="GT197" i="17"/>
  <c r="GW164" i="17"/>
  <c r="GU164" i="17"/>
  <c r="GX308" i="17"/>
  <c r="GT308" i="17"/>
  <c r="GW227" i="17"/>
  <c r="GU227" i="17"/>
  <c r="GX211" i="17"/>
  <c r="GT211" i="17"/>
  <c r="GX279" i="17"/>
  <c r="GT279" i="17"/>
  <c r="GW142" i="17"/>
  <c r="GU142" i="17"/>
  <c r="GW286" i="17"/>
  <c r="GU286" i="17"/>
  <c r="GW105" i="17"/>
  <c r="GU105" i="17"/>
  <c r="GT371" i="17"/>
  <c r="GX371" i="17"/>
  <c r="GX181" i="17"/>
  <c r="GT181" i="17"/>
  <c r="GQ501" i="17"/>
  <c r="GW501" i="17" s="1"/>
  <c r="GM501" i="17"/>
  <c r="GX501" i="17" s="1"/>
  <c r="GW245" i="17"/>
  <c r="GU245" i="17"/>
  <c r="GX155" i="17"/>
  <c r="GT155" i="17"/>
  <c r="GX180" i="17"/>
  <c r="GT180" i="17"/>
  <c r="GW151" i="17"/>
  <c r="GU151" i="17"/>
  <c r="GX194" i="17"/>
  <c r="GT194" i="17"/>
  <c r="GX338" i="17"/>
  <c r="GT338" i="17"/>
  <c r="GX285" i="17"/>
  <c r="GT285" i="17"/>
  <c r="GX323" i="17"/>
  <c r="GT323" i="17"/>
  <c r="GX86" i="17"/>
  <c r="GT86" i="17"/>
  <c r="GW283" i="17"/>
  <c r="GU283" i="17"/>
  <c r="GU255" i="17"/>
  <c r="GW255" i="17"/>
  <c r="GX196" i="17"/>
  <c r="GT196" i="17"/>
  <c r="GX340" i="17"/>
  <c r="GT340" i="17"/>
  <c r="GW359" i="17"/>
  <c r="GU359" i="17"/>
  <c r="GW269" i="17"/>
  <c r="GU269" i="17"/>
  <c r="GX15" i="17"/>
  <c r="GT15" i="17"/>
  <c r="GW88" i="17"/>
  <c r="GU88" i="17"/>
  <c r="GX186" i="17"/>
  <c r="GT186" i="17"/>
  <c r="GW91" i="17"/>
  <c r="GU91" i="17"/>
  <c r="GX193" i="17"/>
  <c r="GT193" i="17"/>
  <c r="GX128" i="17"/>
  <c r="GT128" i="17"/>
  <c r="GX272" i="17"/>
  <c r="GT272" i="17"/>
  <c r="GX226" i="17"/>
  <c r="GT226" i="17"/>
  <c r="GW370" i="17"/>
  <c r="GU370" i="17"/>
  <c r="FD345" i="17"/>
  <c r="FD346" i="17" s="1"/>
  <c r="FD347" i="17" s="1"/>
  <c r="FD348" i="17" s="1"/>
  <c r="FD349" i="17" s="1"/>
  <c r="FD350" i="17" s="1"/>
  <c r="FD351" i="17" s="1"/>
  <c r="FD352" i="17" s="1"/>
  <c r="FD353" i="17" s="1"/>
  <c r="FD354" i="17" s="1"/>
  <c r="FD355" i="17" s="1"/>
  <c r="FD356" i="17" s="1"/>
  <c r="FD357" i="17" s="1"/>
  <c r="FD358" i="17" s="1"/>
  <c r="FD359" i="17" s="1"/>
  <c r="FD360" i="17" s="1"/>
  <c r="FD361" i="17" s="1"/>
  <c r="FD362" i="17" s="1"/>
  <c r="FD363" i="17" s="1"/>
  <c r="FD364" i="17" s="1"/>
  <c r="FD365" i="17" s="1"/>
  <c r="FD366" i="17" s="1"/>
  <c r="FD367" i="17" s="1"/>
  <c r="FD368" i="17" s="1"/>
  <c r="FD369" i="17" s="1"/>
  <c r="FD370" i="17" s="1"/>
  <c r="FD371" i="17" s="1"/>
  <c r="FD372" i="17" s="1"/>
  <c r="FD373" i="17" s="1"/>
  <c r="FD374" i="17" s="1"/>
  <c r="FD375" i="17" s="1"/>
  <c r="FD376" i="17" s="1"/>
  <c r="FD377" i="17" s="1"/>
  <c r="FD378" i="17" s="1"/>
  <c r="FD379" i="17" s="1"/>
  <c r="FD380" i="17" s="1"/>
  <c r="FD381" i="17" s="1"/>
  <c r="FD382" i="17" s="1"/>
  <c r="FD383" i="17" s="1"/>
  <c r="FD384" i="17" s="1"/>
  <c r="FD385" i="17" s="1"/>
  <c r="FD386" i="17" s="1"/>
  <c r="FD387" i="17" s="1"/>
  <c r="FD388" i="17" s="1"/>
  <c r="FD389" i="17" s="1"/>
  <c r="FD390" i="17" s="1"/>
  <c r="FD391" i="17" s="1"/>
  <c r="FD392" i="17" s="1"/>
  <c r="FD393" i="17" s="1"/>
  <c r="FD394" i="17" s="1"/>
  <c r="FD395" i="17" s="1"/>
  <c r="FD396" i="17" s="1"/>
  <c r="FJ397" i="17" s="1"/>
  <c r="GX21" i="17"/>
  <c r="GT21" i="17"/>
  <c r="GM419" i="17"/>
  <c r="GX419" i="17" s="1"/>
  <c r="GQ419" i="17"/>
  <c r="GU419" i="17" s="1"/>
  <c r="GX295" i="17"/>
  <c r="GT295" i="17"/>
  <c r="GX70" i="17"/>
  <c r="GT70" i="17"/>
  <c r="GW134" i="17"/>
  <c r="GU134" i="17"/>
  <c r="FM408" i="17"/>
  <c r="FS408" i="17" s="1"/>
  <c r="FY408" i="17" s="1"/>
  <c r="GW51" i="17"/>
  <c r="GU51" i="17"/>
  <c r="FA359" i="17"/>
  <c r="FA360" i="17" s="1"/>
  <c r="FA402" i="17"/>
  <c r="FA403" i="17" s="1"/>
  <c r="FA404" i="17" s="1"/>
  <c r="FA405" i="17" s="1"/>
  <c r="FA406" i="17" s="1"/>
  <c r="FA407" i="17" s="1"/>
  <c r="FA408" i="17" s="1"/>
  <c r="FA409" i="17" s="1"/>
  <c r="FA410" i="17" s="1"/>
  <c r="FA411" i="17" s="1"/>
  <c r="FA412" i="17" s="1"/>
  <c r="FA413" i="17" s="1"/>
  <c r="FA414" i="17" s="1"/>
  <c r="FA415" i="17" s="1"/>
  <c r="FG416" i="17" s="1"/>
  <c r="GW99" i="17"/>
  <c r="GU99" i="17"/>
  <c r="FC299" i="17"/>
  <c r="GM404" i="17"/>
  <c r="GX404" i="17" s="1"/>
  <c r="GQ404" i="17"/>
  <c r="GU404" i="17" s="1"/>
  <c r="GQ468" i="17"/>
  <c r="GW468" i="17" s="1"/>
  <c r="GM468" i="17"/>
  <c r="GT468" i="17" s="1"/>
  <c r="GM482" i="17"/>
  <c r="GX482" i="17" s="1"/>
  <c r="GQ482" i="17"/>
  <c r="GU482" i="17" s="1"/>
  <c r="GQ481" i="17"/>
  <c r="GU481" i="17" s="1"/>
  <c r="GM481" i="17"/>
  <c r="GX481" i="17" s="1"/>
  <c r="GM454" i="17"/>
  <c r="GX454" i="17" s="1"/>
  <c r="GQ454" i="17"/>
  <c r="GW454" i="17" s="1"/>
  <c r="GQ441" i="17"/>
  <c r="GU441" i="17" s="1"/>
  <c r="GM441" i="17"/>
  <c r="GX441" i="17" s="1"/>
  <c r="GW267" i="17"/>
  <c r="GU267" i="17"/>
  <c r="GW101" i="17"/>
  <c r="GU101" i="17"/>
  <c r="GW141" i="17"/>
  <c r="GU141" i="17"/>
  <c r="FL378" i="17"/>
  <c r="FR378" i="17" s="1"/>
  <c r="FX378" i="17" s="1"/>
  <c r="GX331" i="17"/>
  <c r="GT331" i="17"/>
  <c r="FD311" i="17"/>
  <c r="FD312" i="17" s="1"/>
  <c r="FD313" i="17" s="1"/>
  <c r="FJ314" i="17" s="1"/>
  <c r="FL199" i="17"/>
  <c r="FR199" i="17" s="1"/>
  <c r="FX199" i="17" s="1"/>
  <c r="GX54" i="17"/>
  <c r="GT54" i="17"/>
  <c r="GW330" i="17"/>
  <c r="GU330" i="17"/>
  <c r="GW177" i="17"/>
  <c r="GU177" i="17"/>
  <c r="GW341" i="17"/>
  <c r="GU341" i="17"/>
  <c r="GX109" i="17"/>
  <c r="GT109" i="17"/>
  <c r="GX34" i="17"/>
  <c r="GT34" i="17"/>
  <c r="GX240" i="17"/>
  <c r="GT240" i="17"/>
  <c r="GW25" i="17"/>
  <c r="GU25" i="17"/>
  <c r="GX93" i="17"/>
  <c r="GT93" i="17"/>
  <c r="GX351" i="17"/>
  <c r="GT351" i="17"/>
  <c r="EZ184" i="17"/>
  <c r="EZ185" i="17" s="1"/>
  <c r="EZ186" i="17" s="1"/>
  <c r="EZ187" i="17" s="1"/>
  <c r="FF188" i="17" s="1"/>
  <c r="FL188" i="17" s="1"/>
  <c r="FR188" i="17" s="1"/>
  <c r="FX188" i="17" s="1"/>
  <c r="GW253" i="17"/>
  <c r="GU253" i="17"/>
  <c r="GM476" i="17"/>
  <c r="GT476" i="17" s="1"/>
  <c r="GQ476" i="17"/>
  <c r="GU476" i="17" s="1"/>
  <c r="GW30" i="17"/>
  <c r="GU30" i="17"/>
  <c r="GW50" i="17"/>
  <c r="GU50" i="17"/>
  <c r="GW169" i="17"/>
  <c r="GU169" i="17"/>
  <c r="GX363" i="17"/>
  <c r="GT363" i="17"/>
  <c r="GW232" i="17"/>
  <c r="GU232" i="17"/>
  <c r="GW376" i="17"/>
  <c r="GU376" i="17"/>
  <c r="GX139" i="17"/>
  <c r="GT139" i="17"/>
  <c r="GX367" i="17"/>
  <c r="GT367" i="17"/>
  <c r="GW117" i="17"/>
  <c r="GU117" i="17"/>
  <c r="FA417" i="17"/>
  <c r="FA418" i="17" s="1"/>
  <c r="GW79" i="17"/>
  <c r="GU79" i="17"/>
  <c r="GW197" i="17"/>
  <c r="GU197" i="17"/>
  <c r="GQ473" i="17"/>
  <c r="GU473" i="17" s="1"/>
  <c r="GM473" i="17"/>
  <c r="GT473" i="17" s="1"/>
  <c r="GW271" i="17"/>
  <c r="GU271" i="17"/>
  <c r="GX164" i="17"/>
  <c r="GT164" i="17"/>
  <c r="GW308" i="17"/>
  <c r="GU308" i="17"/>
  <c r="GX227" i="17"/>
  <c r="GT227" i="17"/>
  <c r="GX258" i="17"/>
  <c r="GT258" i="17"/>
  <c r="GW241" i="17"/>
  <c r="GU241" i="17"/>
  <c r="GW309" i="17"/>
  <c r="GU309" i="17"/>
  <c r="GX142" i="17"/>
  <c r="GT142" i="17"/>
  <c r="GX286" i="17"/>
  <c r="GT286" i="17"/>
  <c r="GX125" i="17"/>
  <c r="GT125" i="17"/>
  <c r="GW234" i="17"/>
  <c r="GU234" i="17"/>
  <c r="GW277" i="17"/>
  <c r="GU277" i="17"/>
  <c r="GT497" i="17"/>
  <c r="GX497" i="17"/>
  <c r="GW39" i="17"/>
  <c r="GU39" i="17"/>
  <c r="GU9" i="17"/>
  <c r="GW180" i="17"/>
  <c r="GU180" i="17"/>
  <c r="GX151" i="17"/>
  <c r="GT151" i="17"/>
  <c r="GW194" i="17"/>
  <c r="GU194" i="17"/>
  <c r="GW338" i="17"/>
  <c r="GU338" i="17"/>
  <c r="GW315" i="17"/>
  <c r="GU315" i="17"/>
  <c r="GW323" i="17"/>
  <c r="GU323" i="17"/>
  <c r="GW86" i="17"/>
  <c r="GU86" i="17"/>
  <c r="GM461" i="17"/>
  <c r="GT461" i="17" s="1"/>
  <c r="GQ461" i="17"/>
  <c r="GW461" i="17" s="1"/>
  <c r="GX283" i="17"/>
  <c r="GT283" i="17"/>
  <c r="GX255" i="17"/>
  <c r="GT255" i="17"/>
  <c r="GX220" i="17"/>
  <c r="GT220" i="17"/>
  <c r="GX364" i="17"/>
  <c r="GT364" i="17"/>
  <c r="GX14" i="17"/>
  <c r="GT14" i="17"/>
  <c r="GW69" i="17"/>
  <c r="GU69" i="17"/>
  <c r="GX88" i="17"/>
  <c r="GT88" i="17"/>
  <c r="GW186" i="17"/>
  <c r="GU186" i="17"/>
  <c r="GW291" i="17"/>
  <c r="GU291" i="17"/>
  <c r="GM500" i="17"/>
  <c r="GX500" i="17" s="1"/>
  <c r="GQ500" i="17"/>
  <c r="GU500" i="17" s="1"/>
  <c r="FL4" i="17"/>
  <c r="FR4" i="17" s="1"/>
  <c r="FX4" i="17" s="1"/>
  <c r="GX91" i="17"/>
  <c r="GT91" i="17"/>
  <c r="GT132" i="17"/>
  <c r="GX132" i="17"/>
  <c r="GM401" i="17"/>
  <c r="GX401" i="17" s="1"/>
  <c r="GQ401" i="17"/>
  <c r="GW401" i="17" s="1"/>
  <c r="GW223" i="17"/>
  <c r="GU223" i="17"/>
  <c r="GW128" i="17"/>
  <c r="GU128" i="17"/>
  <c r="GW272" i="17"/>
  <c r="GU272" i="17"/>
  <c r="GX195" i="17"/>
  <c r="GT195" i="17"/>
  <c r="GX335" i="17"/>
  <c r="GT335" i="17"/>
  <c r="GX162" i="17"/>
  <c r="GT162" i="17"/>
  <c r="GX250" i="17"/>
  <c r="GT250" i="17"/>
  <c r="GX23" i="17"/>
  <c r="GT23" i="17"/>
  <c r="GW75" i="17"/>
  <c r="GU75" i="17"/>
  <c r="GW276" i="17"/>
  <c r="GU276" i="17"/>
  <c r="GW94" i="17"/>
  <c r="GU94" i="17"/>
  <c r="GX134" i="17"/>
  <c r="GT134" i="17"/>
  <c r="FC412" i="17"/>
  <c r="GX51" i="17"/>
  <c r="GT51" i="17"/>
  <c r="GW354" i="17"/>
  <c r="GU354" i="17"/>
  <c r="FA377" i="17"/>
  <c r="FA378" i="17" s="1"/>
  <c r="FA379" i="17" s="1"/>
  <c r="FA380" i="17" s="1"/>
  <c r="FA381" i="17" s="1"/>
  <c r="FA382" i="17" s="1"/>
  <c r="FA383" i="17" s="1"/>
  <c r="FA384" i="17" s="1"/>
  <c r="FA385" i="17" s="1"/>
  <c r="FA386" i="17" s="1"/>
  <c r="FA387" i="17" s="1"/>
  <c r="FA388" i="17" s="1"/>
  <c r="FA389" i="17" s="1"/>
  <c r="FA390" i="17" s="1"/>
  <c r="FA391" i="17" s="1"/>
  <c r="FA392" i="17" s="1"/>
  <c r="FA393" i="17" s="1"/>
  <c r="FA394" i="17" s="1"/>
  <c r="FA395" i="17" s="1"/>
  <c r="FA396" i="17" s="1"/>
  <c r="FA397" i="17" s="1"/>
  <c r="FA398" i="17" s="1"/>
  <c r="FA399" i="17" s="1"/>
  <c r="FA400" i="17" s="1"/>
  <c r="FG401" i="17" s="1"/>
  <c r="GX99" i="17"/>
  <c r="GT99" i="17"/>
  <c r="FO298" i="17"/>
  <c r="FU298" i="17" s="1"/>
  <c r="GA298" i="17" s="1"/>
  <c r="FC298" i="17"/>
  <c r="GQ426" i="17"/>
  <c r="GU426" i="17" s="1"/>
  <c r="GM426" i="17"/>
  <c r="GX426" i="17" s="1"/>
  <c r="GM434" i="17"/>
  <c r="GT434" i="17" s="1"/>
  <c r="GQ434" i="17"/>
  <c r="GW434" i="17" s="1"/>
  <c r="GM464" i="17"/>
  <c r="GX464" i="17" s="1"/>
  <c r="GQ464" i="17"/>
  <c r="GU464" i="17" s="1"/>
  <c r="GM463" i="17"/>
  <c r="GT463" i="17" s="1"/>
  <c r="GQ463" i="17"/>
  <c r="GU463" i="17" s="1"/>
  <c r="GM436" i="17"/>
  <c r="GX436" i="17" s="1"/>
  <c r="GQ436" i="17"/>
  <c r="GW436" i="17" s="1"/>
  <c r="GQ423" i="17"/>
  <c r="GU423" i="17" s="1"/>
  <c r="GM423" i="17"/>
  <c r="GT423" i="17" s="1"/>
  <c r="GX267" i="17"/>
  <c r="GT267" i="17"/>
  <c r="GW257" i="17"/>
  <c r="GU257" i="17"/>
  <c r="GX171" i="17"/>
  <c r="GT171" i="17"/>
  <c r="FL390" i="17"/>
  <c r="FR390" i="17" s="1"/>
  <c r="FX390" i="17" s="1"/>
  <c r="GX361" i="17"/>
  <c r="GT361" i="17"/>
  <c r="FL376" i="17"/>
  <c r="FR376" i="17" s="1"/>
  <c r="FX376" i="17" s="1"/>
  <c r="GW133" i="17"/>
  <c r="GU133" i="17"/>
  <c r="FO4" i="17"/>
  <c r="FU4" i="17" s="1"/>
  <c r="GA4" i="17" s="1"/>
  <c r="GX113" i="17"/>
  <c r="GT113" i="17"/>
  <c r="GX103" i="17"/>
  <c r="GT103" i="17"/>
  <c r="GX307" i="17"/>
  <c r="GT307" i="17"/>
  <c r="GW190" i="17"/>
  <c r="GU190" i="17"/>
  <c r="GW270" i="17"/>
  <c r="GU270" i="17"/>
  <c r="GM488" i="17"/>
  <c r="GT488" i="17" s="1"/>
  <c r="GQ488" i="17"/>
  <c r="GU488" i="17" s="1"/>
  <c r="GX274" i="17"/>
  <c r="GT274" i="17"/>
  <c r="GQ396" i="17"/>
  <c r="GW396" i="17" s="1"/>
  <c r="GM396" i="17"/>
  <c r="GX396" i="17" s="1"/>
  <c r="EF379" i="17"/>
  <c r="EF291" i="17"/>
  <c r="EF416" i="17"/>
  <c r="EF284" i="17"/>
  <c r="EF265" i="17"/>
  <c r="EF127" i="17"/>
  <c r="FJ3" i="17"/>
  <c r="FJ4" i="17" s="1"/>
  <c r="FJ5" i="17" s="1"/>
  <c r="FJ6" i="17" s="1"/>
  <c r="FJ7" i="17" s="1"/>
  <c r="FJ8" i="17" s="1"/>
  <c r="FJ9" i="17" s="1"/>
  <c r="FJ10" i="17" s="1"/>
  <c r="FJ11" i="17" s="1"/>
  <c r="FJ12" i="17" s="1"/>
  <c r="FJ13" i="17" s="1"/>
  <c r="FJ14" i="17" s="1"/>
  <c r="FJ15" i="17" s="1"/>
  <c r="FJ16" i="17" s="1"/>
  <c r="FJ17" i="17" s="1"/>
  <c r="FJ18" i="17" s="1"/>
  <c r="FJ19" i="17" s="1"/>
  <c r="FJ20" i="17" s="1"/>
  <c r="FJ21" i="17" s="1"/>
  <c r="FJ22" i="17" s="1"/>
  <c r="FJ23" i="17" s="1"/>
  <c r="FJ24" i="17" s="1"/>
  <c r="FJ25" i="17" s="1"/>
  <c r="FJ26" i="17" s="1"/>
  <c r="FJ27" i="17" s="1"/>
  <c r="FJ28" i="17" s="1"/>
  <c r="FJ29" i="17" s="1"/>
  <c r="FJ30" i="17" s="1"/>
  <c r="FJ31" i="17" s="1"/>
  <c r="FJ32" i="17" s="1"/>
  <c r="FJ33" i="17" s="1"/>
  <c r="FJ34" i="17" s="1"/>
  <c r="FJ35" i="17" s="1"/>
  <c r="FJ36" i="17" s="1"/>
  <c r="FJ37" i="17" s="1"/>
  <c r="FJ38" i="17" s="1"/>
  <c r="FJ39" i="17" s="1"/>
  <c r="FJ40" i="17" s="1"/>
  <c r="FJ41" i="17" s="1"/>
  <c r="FJ42" i="17" s="1"/>
  <c r="FJ43" i="17" s="1"/>
  <c r="FJ44" i="17" s="1"/>
  <c r="FJ45" i="17" s="1"/>
  <c r="FJ46" i="17" s="1"/>
  <c r="FJ47" i="17" s="1"/>
  <c r="FJ48" i="17" s="1"/>
  <c r="FJ49" i="17" s="1"/>
  <c r="FJ50" i="17" s="1"/>
  <c r="FJ51" i="17" s="1"/>
  <c r="FJ52" i="17" s="1"/>
  <c r="FJ53" i="17" s="1"/>
  <c r="FJ54" i="17" s="1"/>
  <c r="FJ55" i="17" s="1"/>
  <c r="FJ56" i="17" s="1"/>
  <c r="FJ57" i="17" s="1"/>
  <c r="FJ58" i="17" s="1"/>
  <c r="FJ59" i="17" s="1"/>
  <c r="FJ60" i="17" s="1"/>
  <c r="FJ61" i="17" s="1"/>
  <c r="FJ62" i="17" s="1"/>
  <c r="FJ63" i="17" s="1"/>
  <c r="FJ64" i="17" s="1"/>
  <c r="FJ65" i="17" s="1"/>
  <c r="FJ66" i="17" s="1"/>
  <c r="FJ67" i="17" s="1"/>
  <c r="FJ68" i="17" s="1"/>
  <c r="FJ69" i="17" s="1"/>
  <c r="FJ70" i="17" s="1"/>
  <c r="FJ71" i="17" s="1"/>
  <c r="FJ72" i="17" s="1"/>
  <c r="FJ73" i="17" s="1"/>
  <c r="FJ74" i="17" s="1"/>
  <c r="FJ75" i="17" s="1"/>
  <c r="FJ76" i="17" s="1"/>
  <c r="FJ77" i="17" s="1"/>
  <c r="FJ78" i="17" s="1"/>
  <c r="FJ79" i="17" s="1"/>
  <c r="FJ80" i="17" s="1"/>
  <c r="FJ81" i="17" s="1"/>
  <c r="FJ82" i="17" s="1"/>
  <c r="FJ83" i="17" s="1"/>
  <c r="FJ84" i="17" s="1"/>
  <c r="FJ85" i="17" s="1"/>
  <c r="FJ86" i="17" s="1"/>
  <c r="FJ87" i="17" s="1"/>
  <c r="FJ88" i="17" s="1"/>
  <c r="FJ89" i="17" s="1"/>
  <c r="FJ90" i="17" s="1"/>
  <c r="FJ91" i="17" s="1"/>
  <c r="FJ92" i="17" s="1"/>
  <c r="FJ93" i="17" s="1"/>
  <c r="FJ94" i="17" s="1"/>
  <c r="FJ95" i="17" s="1"/>
  <c r="FJ96" i="17" s="1"/>
  <c r="FJ97" i="17" s="1"/>
  <c r="FJ98" i="17" s="1"/>
  <c r="FJ99" i="17" s="1"/>
  <c r="FJ100" i="17" s="1"/>
  <c r="FJ101" i="17" s="1"/>
  <c r="FJ102" i="17" s="1"/>
  <c r="FJ103" i="17" s="1"/>
  <c r="FJ104" i="17" s="1"/>
  <c r="FJ105" i="17" s="1"/>
  <c r="FJ106" i="17" s="1"/>
  <c r="FJ107" i="17" s="1"/>
  <c r="FJ108" i="17" s="1"/>
  <c r="FJ109" i="17" s="1"/>
  <c r="FJ110" i="17" s="1"/>
  <c r="FJ111" i="17" s="1"/>
  <c r="FJ112" i="17" s="1"/>
  <c r="FJ113" i="17" s="1"/>
  <c r="FJ114" i="17" s="1"/>
  <c r="FJ115" i="17" s="1"/>
  <c r="FJ116" i="17" s="1"/>
  <c r="FJ117" i="17" s="1"/>
  <c r="FJ118" i="17" s="1"/>
  <c r="FJ119" i="17" s="1"/>
  <c r="FJ120" i="17" s="1"/>
  <c r="FJ121" i="17" s="1"/>
  <c r="FJ122" i="17" s="1"/>
  <c r="FJ123" i="17" s="1"/>
  <c r="FJ124" i="17" s="1"/>
  <c r="FJ125" i="17" s="1"/>
  <c r="FJ126" i="17" s="1"/>
  <c r="FJ127" i="17" s="1"/>
  <c r="FJ128" i="17" s="1"/>
  <c r="FJ129" i="17" s="1"/>
  <c r="FJ130" i="17" s="1"/>
  <c r="FJ131" i="17" s="1"/>
  <c r="FJ132" i="17" s="1"/>
  <c r="FJ133" i="17" s="1"/>
  <c r="FJ134" i="17" s="1"/>
  <c r="FJ135" i="17" s="1"/>
  <c r="FJ136" i="17" s="1"/>
  <c r="FJ137" i="17" s="1"/>
  <c r="FJ138" i="17" s="1"/>
  <c r="FJ139" i="17" s="1"/>
  <c r="FJ140" i="17" s="1"/>
  <c r="FJ141" i="17" s="1"/>
  <c r="FJ142" i="17" s="1"/>
  <c r="FJ143" i="17" s="1"/>
  <c r="FJ144" i="17" s="1"/>
  <c r="FJ145" i="17" s="1"/>
  <c r="FJ146" i="17" s="1"/>
  <c r="FJ147" i="17" s="1"/>
  <c r="FJ148" i="17" s="1"/>
  <c r="FJ149" i="17" s="1"/>
  <c r="FJ150" i="17" s="1"/>
  <c r="FJ151" i="17" s="1"/>
  <c r="FJ152" i="17" s="1"/>
  <c r="FJ153" i="17" s="1"/>
  <c r="FJ154" i="17" s="1"/>
  <c r="FJ155" i="17" s="1"/>
  <c r="FJ156" i="17" s="1"/>
  <c r="FJ157" i="17" s="1"/>
  <c r="FJ158" i="17" s="1"/>
  <c r="FJ159" i="17" s="1"/>
  <c r="FJ160" i="17" s="1"/>
  <c r="FJ161" i="17" s="1"/>
  <c r="FJ162" i="17" s="1"/>
  <c r="FJ163" i="17" s="1"/>
  <c r="FJ164" i="17" s="1"/>
  <c r="FJ165" i="17" s="1"/>
  <c r="FJ166" i="17" s="1"/>
  <c r="FJ167" i="17" s="1"/>
  <c r="FJ168" i="17" s="1"/>
  <c r="FJ169" i="17" s="1"/>
  <c r="FJ170" i="17" s="1"/>
  <c r="FJ171" i="17" s="1"/>
  <c r="FJ172" i="17" s="1"/>
  <c r="FJ173" i="17" s="1"/>
  <c r="FJ174" i="17" s="1"/>
  <c r="FJ175" i="17" s="1"/>
  <c r="FJ176" i="17" s="1"/>
  <c r="FJ177" i="17" s="1"/>
  <c r="FJ178" i="17" s="1"/>
  <c r="FJ179" i="17" s="1"/>
  <c r="FJ180" i="17" s="1"/>
  <c r="FJ181" i="17" s="1"/>
  <c r="FJ182" i="17" s="1"/>
  <c r="FJ183" i="17" s="1"/>
  <c r="FJ184" i="17" s="1"/>
  <c r="FJ185" i="17" s="1"/>
  <c r="FJ186" i="17" s="1"/>
  <c r="FJ187" i="17" s="1"/>
  <c r="FJ188" i="17" s="1"/>
  <c r="FJ189" i="17" s="1"/>
  <c r="FJ190" i="17" s="1"/>
  <c r="FJ191" i="17" s="1"/>
  <c r="FJ192" i="17" s="1"/>
  <c r="FJ193" i="17" s="1"/>
  <c r="FJ194" i="17" s="1"/>
  <c r="FJ195" i="17" s="1"/>
  <c r="FJ196" i="17" s="1"/>
  <c r="FJ197" i="17" s="1"/>
  <c r="FJ198" i="17" s="1"/>
  <c r="FJ199" i="17" s="1"/>
  <c r="FJ200" i="17" s="1"/>
  <c r="FJ201" i="17" s="1"/>
  <c r="FJ202" i="17" s="1"/>
  <c r="FJ203" i="17" s="1"/>
  <c r="FJ204" i="17" s="1"/>
  <c r="FJ205" i="17" s="1"/>
  <c r="FJ206" i="17" s="1"/>
  <c r="FJ207" i="17" s="1"/>
  <c r="FJ208" i="17" s="1"/>
  <c r="FJ209" i="17" s="1"/>
  <c r="FJ210" i="17" s="1"/>
  <c r="FJ211" i="17" s="1"/>
  <c r="FJ212" i="17" s="1"/>
  <c r="FJ213" i="17" s="1"/>
  <c r="FJ214" i="17" s="1"/>
  <c r="FJ215" i="17" s="1"/>
  <c r="FJ216" i="17" s="1"/>
  <c r="FJ217" i="17" s="1"/>
  <c r="FJ218" i="17" s="1"/>
  <c r="FJ219" i="17" s="1"/>
  <c r="FJ220" i="17" s="1"/>
  <c r="FJ221" i="17" s="1"/>
  <c r="FJ222" i="17" s="1"/>
  <c r="FD3" i="17"/>
  <c r="FD4" i="17" s="1"/>
  <c r="FD5" i="17" s="1"/>
  <c r="FD6" i="17" s="1"/>
  <c r="FD7" i="17" s="1"/>
  <c r="FD8" i="17" s="1"/>
  <c r="FD9" i="17" s="1"/>
  <c r="FD10" i="17" s="1"/>
  <c r="FD11" i="17" s="1"/>
  <c r="FD12" i="17" s="1"/>
  <c r="FD13" i="17" s="1"/>
  <c r="FD14" i="17" s="1"/>
  <c r="FD15" i="17" s="1"/>
  <c r="FD16" i="17" s="1"/>
  <c r="FD17" i="17" s="1"/>
  <c r="FD18" i="17" s="1"/>
  <c r="FD19" i="17" s="1"/>
  <c r="FD20" i="17" s="1"/>
  <c r="FD21" i="17" s="1"/>
  <c r="FD22" i="17" s="1"/>
  <c r="FD23" i="17" s="1"/>
  <c r="FD24" i="17" s="1"/>
  <c r="FD25" i="17" s="1"/>
  <c r="FD26" i="17" s="1"/>
  <c r="FD27" i="17" s="1"/>
  <c r="FD28" i="17" s="1"/>
  <c r="FD29" i="17" s="1"/>
  <c r="FD30" i="17" s="1"/>
  <c r="FD31" i="17" s="1"/>
  <c r="FD32" i="17" s="1"/>
  <c r="FD33" i="17" s="1"/>
  <c r="FD34" i="17" s="1"/>
  <c r="FD35" i="17" s="1"/>
  <c r="FD36" i="17" s="1"/>
  <c r="FD37" i="17" s="1"/>
  <c r="FD38" i="17" s="1"/>
  <c r="FD39" i="17" s="1"/>
  <c r="FD40" i="17" s="1"/>
  <c r="FD41" i="17" s="1"/>
  <c r="FD42" i="17" s="1"/>
  <c r="FD43" i="17" s="1"/>
  <c r="FD44" i="17" s="1"/>
  <c r="FD45" i="17" s="1"/>
  <c r="FD46" i="17" s="1"/>
  <c r="FD47" i="17" s="1"/>
  <c r="FD48" i="17" s="1"/>
  <c r="FD49" i="17" s="1"/>
  <c r="FD50" i="17" s="1"/>
  <c r="FD51" i="17" s="1"/>
  <c r="FD52" i="17" s="1"/>
  <c r="FD53" i="17" s="1"/>
  <c r="FD54" i="17" s="1"/>
  <c r="FD55" i="17" s="1"/>
  <c r="FD56" i="17" s="1"/>
  <c r="FD57" i="17" s="1"/>
  <c r="FD58" i="17" s="1"/>
  <c r="FD59" i="17" s="1"/>
  <c r="FD60" i="17" s="1"/>
  <c r="FD61" i="17" s="1"/>
  <c r="FD62" i="17" s="1"/>
  <c r="FD63" i="17" s="1"/>
  <c r="FD64" i="17" s="1"/>
  <c r="FD65" i="17" s="1"/>
  <c r="FD66" i="17" s="1"/>
  <c r="FD67" i="17" s="1"/>
  <c r="FD68" i="17" s="1"/>
  <c r="FD69" i="17" s="1"/>
  <c r="FD70" i="17" s="1"/>
  <c r="FD71" i="17" s="1"/>
  <c r="FD72" i="17" s="1"/>
  <c r="FD73" i="17" s="1"/>
  <c r="FD74" i="17" s="1"/>
  <c r="FD75" i="17" s="1"/>
  <c r="FD76" i="17" s="1"/>
  <c r="FD77" i="17" s="1"/>
  <c r="FD78" i="17" s="1"/>
  <c r="FD79" i="17" s="1"/>
  <c r="FD80" i="17" s="1"/>
  <c r="FD81" i="17" s="1"/>
  <c r="FD82" i="17" s="1"/>
  <c r="FD83" i="17" s="1"/>
  <c r="FD84" i="17" s="1"/>
  <c r="FD85" i="17" s="1"/>
  <c r="FD86" i="17" s="1"/>
  <c r="FD87" i="17" s="1"/>
  <c r="FD88" i="17" s="1"/>
  <c r="FD89" i="17" s="1"/>
  <c r="FD90" i="17" s="1"/>
  <c r="FD91" i="17" s="1"/>
  <c r="FD92" i="17" s="1"/>
  <c r="FD93" i="17" s="1"/>
  <c r="FD94" i="17" s="1"/>
  <c r="FD95" i="17" s="1"/>
  <c r="FD96" i="17" s="1"/>
  <c r="FD97" i="17" s="1"/>
  <c r="FD98" i="17" s="1"/>
  <c r="FD99" i="17" s="1"/>
  <c r="FD100" i="17" s="1"/>
  <c r="FD101" i="17" s="1"/>
  <c r="FD102" i="17" s="1"/>
  <c r="FD103" i="17" s="1"/>
  <c r="FD104" i="17" s="1"/>
  <c r="FD105" i="17" s="1"/>
  <c r="FD106" i="17" s="1"/>
  <c r="FD107" i="17" s="1"/>
  <c r="FD108" i="17" s="1"/>
  <c r="FD109" i="17" s="1"/>
  <c r="FD110" i="17" s="1"/>
  <c r="FD111" i="17" s="1"/>
  <c r="FD112" i="17" s="1"/>
  <c r="FD113" i="17" s="1"/>
  <c r="FD114" i="17" s="1"/>
  <c r="FD115" i="17" s="1"/>
  <c r="FD116" i="17" s="1"/>
  <c r="FD117" i="17" s="1"/>
  <c r="FD118" i="17" s="1"/>
  <c r="FD119" i="17" s="1"/>
  <c r="FD120" i="17" s="1"/>
  <c r="FD121" i="17" s="1"/>
  <c r="FD122" i="17" s="1"/>
  <c r="FD123" i="17" s="1"/>
  <c r="FD124" i="17" s="1"/>
  <c r="FD125" i="17" s="1"/>
  <c r="FD126" i="17" s="1"/>
  <c r="FD127" i="17" s="1"/>
  <c r="FD128" i="17" s="1"/>
  <c r="FD129" i="17" s="1"/>
  <c r="FD130" i="17" s="1"/>
  <c r="FD131" i="17" s="1"/>
  <c r="FD132" i="17" s="1"/>
  <c r="FD133" i="17" s="1"/>
  <c r="FD134" i="17" s="1"/>
  <c r="FD135" i="17" s="1"/>
  <c r="FD136" i="17" s="1"/>
  <c r="FD137" i="17" s="1"/>
  <c r="FD138" i="17" s="1"/>
  <c r="FD139" i="17" s="1"/>
  <c r="FD140" i="17" s="1"/>
  <c r="FD141" i="17" s="1"/>
  <c r="FD142" i="17" s="1"/>
  <c r="FD143" i="17" s="1"/>
  <c r="FD144" i="17" s="1"/>
  <c r="FD145" i="17" s="1"/>
  <c r="FD146" i="17" s="1"/>
  <c r="FD147" i="17" s="1"/>
  <c r="FD148" i="17" s="1"/>
  <c r="FD149" i="17" s="1"/>
  <c r="FD150" i="17" s="1"/>
  <c r="FD151" i="17" s="1"/>
  <c r="FD152" i="17" s="1"/>
  <c r="FD153" i="17" s="1"/>
  <c r="FD154" i="17" s="1"/>
  <c r="FD155" i="17" s="1"/>
  <c r="FD156" i="17" s="1"/>
  <c r="FD157" i="17" s="1"/>
  <c r="FD158" i="17" s="1"/>
  <c r="FD159" i="17" s="1"/>
  <c r="FD160" i="17" s="1"/>
  <c r="FD161" i="17" s="1"/>
  <c r="FD162" i="17" s="1"/>
  <c r="FD163" i="17" s="1"/>
  <c r="FD164" i="17" s="1"/>
  <c r="FD165" i="17" s="1"/>
  <c r="FD166" i="17" s="1"/>
  <c r="FD167" i="17" s="1"/>
  <c r="FD168" i="17" s="1"/>
  <c r="FD169" i="17" s="1"/>
  <c r="FD170" i="17" s="1"/>
  <c r="FD171" i="17" s="1"/>
  <c r="FD172" i="17" s="1"/>
  <c r="FD173" i="17" s="1"/>
  <c r="FD174" i="17" s="1"/>
  <c r="FD175" i="17" s="1"/>
  <c r="FD176" i="17" s="1"/>
  <c r="FD177" i="17" s="1"/>
  <c r="FD178" i="17" s="1"/>
  <c r="FD179" i="17" s="1"/>
  <c r="FD180" i="17" s="1"/>
  <c r="FD181" i="17" s="1"/>
  <c r="FD182" i="17" s="1"/>
  <c r="FD183" i="17" s="1"/>
  <c r="FD184" i="17" s="1"/>
  <c r="FD185" i="17" s="1"/>
  <c r="FD186" i="17" s="1"/>
  <c r="FD187" i="17" s="1"/>
  <c r="FD188" i="17" s="1"/>
  <c r="FD189" i="17" s="1"/>
  <c r="FD190" i="17" s="1"/>
  <c r="FD191" i="17" s="1"/>
  <c r="FD192" i="17" s="1"/>
  <c r="FD193" i="17" s="1"/>
  <c r="FD194" i="17" s="1"/>
  <c r="FD195" i="17" s="1"/>
  <c r="FD196" i="17" s="1"/>
  <c r="FD197" i="17" s="1"/>
  <c r="FD198" i="17" s="1"/>
  <c r="FD199" i="17" s="1"/>
  <c r="FD200" i="17" s="1"/>
  <c r="FD201" i="17" s="1"/>
  <c r="FD202" i="17" s="1"/>
  <c r="FD203" i="17" s="1"/>
  <c r="FD204" i="17" s="1"/>
  <c r="FD205" i="17" s="1"/>
  <c r="FD206" i="17" s="1"/>
  <c r="FD207" i="17" s="1"/>
  <c r="FD208" i="17" s="1"/>
  <c r="FD209" i="17" s="1"/>
  <c r="FD210" i="17" s="1"/>
  <c r="FD211" i="17" s="1"/>
  <c r="FD212" i="17" s="1"/>
  <c r="FD213" i="17" s="1"/>
  <c r="FD214" i="17" s="1"/>
  <c r="FD215" i="17" s="1"/>
  <c r="FD216" i="17" s="1"/>
  <c r="FD217" i="17" s="1"/>
  <c r="FD218" i="17" s="1"/>
  <c r="FD219" i="17" s="1"/>
  <c r="FD220" i="17" s="1"/>
  <c r="FD221" i="17" s="1"/>
  <c r="FD222" i="17" s="1"/>
  <c r="FJ223" i="17" s="1"/>
  <c r="FP3" i="17"/>
  <c r="FV3" i="17" s="1"/>
  <c r="GB3" i="17" s="1"/>
  <c r="GX30" i="17"/>
  <c r="GT30" i="17"/>
  <c r="GW37" i="17"/>
  <c r="GU37" i="17"/>
  <c r="GX74" i="17"/>
  <c r="GT74" i="17"/>
  <c r="GX114" i="17"/>
  <c r="GT114" i="17"/>
  <c r="GW306" i="17"/>
  <c r="GU306" i="17"/>
  <c r="GX169" i="17"/>
  <c r="GT169" i="17"/>
  <c r="GX232" i="17"/>
  <c r="GT232" i="17"/>
  <c r="GX376" i="17"/>
  <c r="GT376" i="17"/>
  <c r="GW282" i="17"/>
  <c r="GU282" i="17"/>
  <c r="GW139" i="17"/>
  <c r="GU139" i="17"/>
  <c r="GW367" i="17"/>
  <c r="GU367" i="17"/>
  <c r="GX117" i="17"/>
  <c r="GT117" i="17"/>
  <c r="FA172" i="17"/>
  <c r="FA173" i="17" s="1"/>
  <c r="FA174" i="17" s="1"/>
  <c r="FA175" i="17" s="1"/>
  <c r="FA176" i="17" s="1"/>
  <c r="FA177" i="17" s="1"/>
  <c r="FA178" i="17" s="1"/>
  <c r="FA179" i="17" s="1"/>
  <c r="FA180" i="17" s="1"/>
  <c r="FA181" i="17" s="1"/>
  <c r="FA182" i="17" s="1"/>
  <c r="FG183" i="17" s="1"/>
  <c r="GX79" i="17"/>
  <c r="GT79" i="17"/>
  <c r="GX271" i="17"/>
  <c r="GT271" i="17"/>
  <c r="GW188" i="17"/>
  <c r="GU188" i="17"/>
  <c r="GX332" i="17"/>
  <c r="GT332" i="17"/>
  <c r="GX32" i="17"/>
  <c r="GT32" i="17"/>
  <c r="GX353" i="17"/>
  <c r="GT353" i="17"/>
  <c r="GW258" i="17"/>
  <c r="GU258" i="17"/>
  <c r="GX241" i="17"/>
  <c r="GT241" i="17"/>
  <c r="GX309" i="17"/>
  <c r="GT309" i="17"/>
  <c r="GW166" i="17"/>
  <c r="GU166" i="17"/>
  <c r="GW310" i="17"/>
  <c r="GU310" i="17"/>
  <c r="GW10" i="17"/>
  <c r="GU10" i="17"/>
  <c r="GW215" i="17"/>
  <c r="GU215" i="17"/>
  <c r="GW125" i="17"/>
  <c r="GU125" i="17"/>
  <c r="GX234" i="17"/>
  <c r="GT234" i="17"/>
  <c r="GX277" i="17"/>
  <c r="GT277" i="17"/>
  <c r="GX39" i="17"/>
  <c r="GT39" i="17"/>
  <c r="GX210" i="17"/>
  <c r="GT210" i="17"/>
  <c r="GW218" i="17"/>
  <c r="GU218" i="17"/>
  <c r="GU362" i="17"/>
  <c r="GW362" i="17"/>
  <c r="GX315" i="17"/>
  <c r="GT315" i="17"/>
  <c r="GW18" i="17"/>
  <c r="GU18" i="17"/>
  <c r="GT89" i="17"/>
  <c r="GX89" i="17"/>
  <c r="GW319" i="17"/>
  <c r="GU319" i="17"/>
  <c r="GW220" i="17"/>
  <c r="GU220" i="17"/>
  <c r="GW364" i="17"/>
  <c r="GU364" i="17"/>
  <c r="GW14" i="17"/>
  <c r="GU14" i="17"/>
  <c r="GX69" i="17"/>
  <c r="GT69" i="17"/>
  <c r="GW106" i="17"/>
  <c r="GU106" i="17"/>
  <c r="GT216" i="17"/>
  <c r="GX216" i="17"/>
  <c r="GX291" i="17"/>
  <c r="GT291" i="17"/>
  <c r="GW16" i="17"/>
  <c r="GU16" i="17"/>
  <c r="GW132" i="17"/>
  <c r="GU132" i="17"/>
  <c r="GX223" i="17"/>
  <c r="GT223" i="17"/>
  <c r="GW152" i="17"/>
  <c r="GU152" i="17"/>
  <c r="GX296" i="17"/>
  <c r="GT296" i="17"/>
  <c r="GT440" i="17"/>
  <c r="GW195" i="17"/>
  <c r="GU195" i="17"/>
  <c r="GW191" i="17"/>
  <c r="GU191" i="17"/>
  <c r="GX44" i="17"/>
  <c r="GT44" i="17"/>
  <c r="GW335" i="17"/>
  <c r="GU335" i="17"/>
  <c r="GW162" i="17"/>
  <c r="GU162" i="17"/>
  <c r="GW250" i="17"/>
  <c r="GU250" i="17"/>
  <c r="GW23" i="17"/>
  <c r="GU23" i="17"/>
  <c r="GX75" i="17"/>
  <c r="GT75" i="17"/>
  <c r="GX276" i="17"/>
  <c r="GT276" i="17"/>
  <c r="GW297" i="17"/>
  <c r="GU297" i="17"/>
  <c r="GX94" i="17"/>
  <c r="GT94" i="17"/>
  <c r="GU158" i="17"/>
  <c r="GW158" i="17"/>
  <c r="FC430" i="17"/>
  <c r="GX354" i="17"/>
  <c r="GT354" i="17"/>
  <c r="FC431" i="17"/>
  <c r="GX422" i="17"/>
  <c r="GT422" i="17"/>
  <c r="FC334" i="17"/>
  <c r="FC335" i="17" s="1"/>
  <c r="FC336" i="17" s="1"/>
  <c r="FC337" i="17" s="1"/>
  <c r="FC338" i="17" s="1"/>
  <c r="FI339" i="17" s="1"/>
  <c r="FO339" i="17" s="1"/>
  <c r="FU339" i="17" s="1"/>
  <c r="GA339" i="17" s="1"/>
  <c r="GQ471" i="17"/>
  <c r="GW471" i="17" s="1"/>
  <c r="GM471" i="17"/>
  <c r="GX471" i="17" s="1"/>
  <c r="GM386" i="17"/>
  <c r="GT386" i="17" s="1"/>
  <c r="GQ386" i="17"/>
  <c r="GW386" i="17" s="1"/>
  <c r="GM446" i="17"/>
  <c r="GX446" i="17" s="1"/>
  <c r="GQ446" i="17"/>
  <c r="GU446" i="17" s="1"/>
  <c r="GM445" i="17"/>
  <c r="GT445" i="17" s="1"/>
  <c r="GQ445" i="17"/>
  <c r="GU445" i="17" s="1"/>
  <c r="GQ418" i="17"/>
  <c r="GU418" i="17" s="1"/>
  <c r="GM418" i="17"/>
  <c r="GX418" i="17" s="1"/>
  <c r="GQ405" i="17"/>
  <c r="GU405" i="17" s="1"/>
  <c r="GM405" i="17"/>
  <c r="GX405" i="17" s="1"/>
  <c r="FC345" i="17"/>
  <c r="FC346" i="17" s="1"/>
  <c r="FC347" i="17" s="1"/>
  <c r="FC348" i="17" s="1"/>
  <c r="FC349" i="17" s="1"/>
  <c r="FC350" i="17" s="1"/>
  <c r="FC351" i="17" s="1"/>
  <c r="FC352" i="17" s="1"/>
  <c r="FC353" i="17" s="1"/>
  <c r="FC354" i="17" s="1"/>
  <c r="FC355" i="17" s="1"/>
  <c r="FC356" i="17" s="1"/>
  <c r="FC357" i="17" s="1"/>
  <c r="FC358" i="17" s="1"/>
  <c r="FC359" i="17" s="1"/>
  <c r="FC360" i="17" s="1"/>
  <c r="FC361" i="17" s="1"/>
  <c r="FC362" i="17" s="1"/>
  <c r="FC363" i="17" s="1"/>
  <c r="FC364" i="17" s="1"/>
  <c r="FC365" i="17" s="1"/>
  <c r="FC366" i="17" s="1"/>
  <c r="FC367" i="17" s="1"/>
  <c r="FC368" i="17" s="1"/>
  <c r="FC369" i="17" s="1"/>
  <c r="FC370" i="17" s="1"/>
  <c r="FC371" i="17" s="1"/>
  <c r="FC372" i="17" s="1"/>
  <c r="FC373" i="17" s="1"/>
  <c r="FC374" i="17" s="1"/>
  <c r="FC375" i="17" s="1"/>
  <c r="FC376" i="17" s="1"/>
  <c r="FC377" i="17" s="1"/>
  <c r="FC378" i="17" s="1"/>
  <c r="FC379" i="17" s="1"/>
  <c r="FC380" i="17" s="1"/>
  <c r="FC381" i="17" s="1"/>
  <c r="FC382" i="17" s="1"/>
  <c r="FC383" i="17" s="1"/>
  <c r="FC384" i="17" s="1"/>
  <c r="FC385" i="17" s="1"/>
  <c r="FC386" i="17" s="1"/>
  <c r="FC387" i="17" s="1"/>
  <c r="FC388" i="17" s="1"/>
  <c r="FC389" i="17" s="1"/>
  <c r="FC390" i="17" s="1"/>
  <c r="FC391" i="17" s="1"/>
  <c r="FC392" i="17" s="1"/>
  <c r="FC393" i="17" s="1"/>
  <c r="FC394" i="17" s="1"/>
  <c r="FC395" i="17" s="1"/>
  <c r="FC396" i="17" s="1"/>
  <c r="FC397" i="17" s="1"/>
  <c r="FC398" i="17" s="1"/>
  <c r="FC399" i="17" s="1"/>
  <c r="FC400" i="17" s="1"/>
  <c r="FC401" i="17" s="1"/>
  <c r="FC402" i="17" s="1"/>
  <c r="FC403" i="17" s="1"/>
  <c r="FI404" i="17" s="1"/>
  <c r="GX257" i="17"/>
  <c r="GT257" i="17"/>
  <c r="GX278" i="17"/>
  <c r="GT278" i="17"/>
  <c r="GW171" i="17"/>
  <c r="GU171" i="17"/>
  <c r="FM420" i="17"/>
  <c r="FS420" i="17" s="1"/>
  <c r="FY420" i="17" s="1"/>
  <c r="FA420" i="17"/>
  <c r="FA421" i="17" s="1"/>
  <c r="FA422" i="17" s="1"/>
  <c r="FA423" i="17" s="1"/>
  <c r="FG424" i="17" s="1"/>
  <c r="GW361" i="17"/>
  <c r="GU361" i="17"/>
  <c r="GX133" i="17"/>
  <c r="GT133" i="17"/>
  <c r="FQ5" i="17"/>
  <c r="FW5" i="17" s="1"/>
  <c r="GC5" i="17" s="1"/>
  <c r="FO310" i="17"/>
  <c r="FU310" i="17" s="1"/>
  <c r="GA310" i="17" s="1"/>
  <c r="FC310" i="17"/>
  <c r="FC311" i="17" s="1"/>
  <c r="FC312" i="17" s="1"/>
  <c r="FC313" i="17" s="1"/>
  <c r="FC314" i="17" s="1"/>
  <c r="FC315" i="17" s="1"/>
  <c r="FC316" i="17" s="1"/>
  <c r="FC317" i="17" s="1"/>
  <c r="FC318" i="17" s="1"/>
  <c r="FC319" i="17" s="1"/>
  <c r="FC320" i="17" s="1"/>
  <c r="FC321" i="17" s="1"/>
  <c r="FC322" i="17" s="1"/>
  <c r="FC323" i="17" s="1"/>
  <c r="FC324" i="17" s="1"/>
  <c r="FC325" i="17" s="1"/>
  <c r="FC326" i="17" s="1"/>
  <c r="FC327" i="17" s="1"/>
  <c r="FC328" i="17" s="1"/>
  <c r="FC329" i="17" s="1"/>
  <c r="FC330" i="17" s="1"/>
  <c r="FC331" i="17" s="1"/>
  <c r="FC332" i="17" s="1"/>
  <c r="FC333" i="17" s="1"/>
  <c r="FI334" i="17" s="1"/>
  <c r="FI335" i="17" s="1"/>
  <c r="FI336" i="17" s="1"/>
  <c r="FI337" i="17" s="1"/>
  <c r="FI338" i="17" s="1"/>
  <c r="GW54" i="17"/>
  <c r="GU54" i="17"/>
  <c r="GX37" i="17"/>
  <c r="GT37" i="17"/>
  <c r="GW74" i="17"/>
  <c r="GU74" i="17"/>
  <c r="GW114" i="17"/>
  <c r="GU114" i="17"/>
  <c r="GX306" i="17"/>
  <c r="GT306" i="17"/>
  <c r="GW256" i="17"/>
  <c r="GU256" i="17"/>
  <c r="GX282" i="17"/>
  <c r="GT282" i="17"/>
  <c r="GX177" i="17"/>
  <c r="GT177" i="17"/>
  <c r="FA184" i="17"/>
  <c r="FA185" i="17" s="1"/>
  <c r="FA186" i="17" s="1"/>
  <c r="FA187" i="17" s="1"/>
  <c r="FA188" i="17" s="1"/>
  <c r="FA189" i="17" s="1"/>
  <c r="FG190" i="17" s="1"/>
  <c r="GW84" i="17"/>
  <c r="GU84" i="17"/>
  <c r="GW103" i="17"/>
  <c r="GU103" i="17"/>
  <c r="GX341" i="17"/>
  <c r="GT341" i="17"/>
  <c r="GX311" i="17"/>
  <c r="GT311" i="17"/>
  <c r="GW109" i="17"/>
  <c r="GU109" i="17"/>
  <c r="GW307" i="17"/>
  <c r="GU307" i="17"/>
  <c r="GX188" i="17"/>
  <c r="GT188" i="17"/>
  <c r="GU332" i="17"/>
  <c r="GW332" i="17"/>
  <c r="GX10" i="17"/>
  <c r="GT10" i="17"/>
  <c r="GW32" i="17"/>
  <c r="GU32" i="17"/>
  <c r="GW353" i="17"/>
  <c r="GU353" i="17"/>
  <c r="GX123" i="17"/>
  <c r="GT123" i="17"/>
  <c r="GU339" i="17"/>
  <c r="GW339" i="17"/>
  <c r="GX166" i="17"/>
  <c r="GT166" i="17"/>
  <c r="GX310" i="17"/>
  <c r="GT310" i="17"/>
  <c r="GX215" i="17"/>
  <c r="GT215" i="17"/>
  <c r="GT275" i="17"/>
  <c r="GX275" i="17"/>
  <c r="GM395" i="17"/>
  <c r="GX395" i="17" s="1"/>
  <c r="GQ395" i="17"/>
  <c r="GW395" i="17" s="1"/>
  <c r="GW313" i="17"/>
  <c r="GU313" i="17"/>
  <c r="FM482" i="17"/>
  <c r="FS482" i="17" s="1"/>
  <c r="FY482" i="17" s="1"/>
  <c r="GX59" i="17"/>
  <c r="GT59" i="17"/>
  <c r="GW63" i="17"/>
  <c r="GU63" i="17"/>
  <c r="GW34" i="17"/>
  <c r="GU34" i="17"/>
  <c r="GW210" i="17"/>
  <c r="GU210" i="17"/>
  <c r="GX218" i="17"/>
  <c r="GT218" i="17"/>
  <c r="GX362" i="17"/>
  <c r="GT362" i="17"/>
  <c r="GW129" i="17"/>
  <c r="GU129" i="17"/>
  <c r="GU345" i="17"/>
  <c r="GW345" i="17"/>
  <c r="GX18" i="17"/>
  <c r="GT18" i="17"/>
  <c r="GW89" i="17"/>
  <c r="GU89" i="17"/>
  <c r="GW377" i="17"/>
  <c r="GU377" i="17"/>
  <c r="GM491" i="17"/>
  <c r="GX491" i="17" s="1"/>
  <c r="GQ491" i="17"/>
  <c r="GW491" i="17" s="1"/>
  <c r="GT319" i="17"/>
  <c r="GX319" i="17"/>
  <c r="GW244" i="17"/>
  <c r="GU244" i="17"/>
  <c r="GX47" i="17"/>
  <c r="GT47" i="17"/>
  <c r="GW93" i="17"/>
  <c r="GU93" i="17"/>
  <c r="GX106" i="17"/>
  <c r="GT106" i="17"/>
  <c r="GW216" i="17"/>
  <c r="GU216" i="17"/>
  <c r="GW351" i="17"/>
  <c r="GU351" i="17"/>
  <c r="GT305" i="17"/>
  <c r="GX305" i="17"/>
  <c r="GX16" i="17"/>
  <c r="GT16" i="17"/>
  <c r="GM431" i="17"/>
  <c r="GX431" i="17" s="1"/>
  <c r="GQ431" i="17"/>
  <c r="GW431" i="17" s="1"/>
  <c r="GX253" i="17"/>
  <c r="GT253" i="17"/>
  <c r="GX152" i="17"/>
  <c r="GT152" i="17"/>
  <c r="GW296" i="17"/>
  <c r="GU296" i="17"/>
  <c r="GW130" i="17"/>
  <c r="GU130" i="17"/>
  <c r="GX191" i="17"/>
  <c r="GT191" i="17"/>
  <c r="GW44" i="17"/>
  <c r="GU44" i="17"/>
  <c r="GW274" i="17"/>
  <c r="GU274" i="17"/>
  <c r="GX20" i="17"/>
  <c r="GT20" i="17"/>
  <c r="GX65" i="17"/>
  <c r="GT65" i="17"/>
  <c r="GW300" i="17"/>
  <c r="GU300" i="17"/>
  <c r="GM467" i="17"/>
  <c r="GX467" i="17" s="1"/>
  <c r="GQ467" i="17"/>
  <c r="GW467" i="17" s="1"/>
  <c r="GX297" i="17"/>
  <c r="GT297" i="17"/>
  <c r="GX158" i="17"/>
  <c r="GT158" i="17"/>
  <c r="GX131" i="17"/>
  <c r="GT131" i="17"/>
  <c r="FD229" i="17"/>
  <c r="GQ456" i="17"/>
  <c r="GU456" i="17" s="1"/>
  <c r="GM456" i="17"/>
  <c r="GX456" i="17" s="1"/>
  <c r="GQ453" i="17"/>
  <c r="GW453" i="17" s="1"/>
  <c r="GM453" i="17"/>
  <c r="GT453" i="17" s="1"/>
  <c r="GQ438" i="17"/>
  <c r="GU438" i="17" s="1"/>
  <c r="GM438" i="17"/>
  <c r="GX438" i="17" s="1"/>
  <c r="GM416" i="17"/>
  <c r="GX416" i="17" s="1"/>
  <c r="GQ416" i="17"/>
  <c r="GU416" i="17" s="1"/>
  <c r="GQ427" i="17"/>
  <c r="GU427" i="17" s="1"/>
  <c r="GM427" i="17"/>
  <c r="GT427" i="17" s="1"/>
  <c r="GQ400" i="17"/>
  <c r="GW400" i="17" s="1"/>
  <c r="GM400" i="17"/>
  <c r="GX400" i="17" s="1"/>
  <c r="GQ387" i="17"/>
  <c r="GW387" i="17" s="1"/>
  <c r="GM387" i="17"/>
  <c r="GX387" i="17" s="1"/>
  <c r="GW278" i="17"/>
  <c r="GU278" i="17"/>
  <c r="GW108" i="17"/>
  <c r="GU108" i="17"/>
  <c r="EF348" i="17"/>
  <c r="EF146" i="17"/>
  <c r="EF472" i="17"/>
  <c r="EF166" i="17"/>
  <c r="EF76" i="17"/>
  <c r="EF71" i="17"/>
  <c r="EF143" i="17"/>
  <c r="EF408" i="17"/>
  <c r="EF135" i="17"/>
  <c r="EF158" i="17"/>
  <c r="EF222" i="17"/>
  <c r="EF129" i="17"/>
  <c r="EF465" i="17"/>
  <c r="EF236" i="17"/>
  <c r="EF414" i="17"/>
  <c r="EF177" i="17"/>
  <c r="EF329" i="17"/>
  <c r="EF144" i="17"/>
  <c r="EF415" i="17"/>
  <c r="EF21" i="17"/>
  <c r="EF396" i="17"/>
  <c r="EF426" i="17"/>
  <c r="EF194" i="17"/>
  <c r="EF219" i="17"/>
  <c r="EF366" i="17"/>
  <c r="EF3" i="17"/>
  <c r="EF57" i="17"/>
  <c r="EF370" i="17"/>
  <c r="EF478" i="17"/>
  <c r="EF142" i="17"/>
  <c r="EF202" i="17"/>
  <c r="EF9" i="17"/>
  <c r="EF238" i="17"/>
  <c r="EF364" i="17"/>
  <c r="EF484" i="17"/>
  <c r="EF82" i="17"/>
  <c r="EF220" i="17"/>
  <c r="EF490" i="17"/>
  <c r="EF35" i="17"/>
  <c r="EF275" i="17"/>
  <c r="EF185" i="17"/>
  <c r="EF405" i="17"/>
  <c r="EF429" i="17"/>
  <c r="EF191" i="17"/>
  <c r="EF43" i="17"/>
  <c r="EF301" i="17"/>
  <c r="EF469" i="17"/>
  <c r="EF164" i="17"/>
  <c r="EF246" i="17"/>
  <c r="EF501" i="17"/>
  <c r="EF163" i="17"/>
  <c r="EF199" i="17"/>
  <c r="EF438" i="17"/>
  <c r="EF255" i="17"/>
  <c r="EF453" i="17"/>
  <c r="EF374" i="17"/>
  <c r="EF213" i="17"/>
  <c r="EF73" i="17"/>
  <c r="EF361" i="17"/>
  <c r="EF350" i="17"/>
  <c r="EF353" i="17"/>
  <c r="EF393" i="17"/>
  <c r="EF378" i="17"/>
  <c r="EF295" i="17"/>
  <c r="EF264" i="17"/>
  <c r="EF463" i="17"/>
  <c r="EF308" i="17"/>
  <c r="EF56" i="17"/>
  <c r="EF420" i="17"/>
  <c r="EF474" i="17"/>
  <c r="EF116" i="17"/>
  <c r="EF218" i="17"/>
  <c r="EF321" i="17"/>
  <c r="EF381" i="17"/>
  <c r="EF455" i="17"/>
  <c r="EF411" i="17"/>
  <c r="EF167" i="17"/>
  <c r="EF483" i="17"/>
  <c r="EF413" i="17"/>
  <c r="EF357" i="17"/>
  <c r="EF184" i="17"/>
  <c r="EF365" i="17"/>
  <c r="EF362" i="17"/>
  <c r="EF432" i="17"/>
  <c r="EF356" i="17"/>
  <c r="EF61" i="17"/>
  <c r="EF423" i="17"/>
  <c r="EF427" i="17"/>
  <c r="EF254" i="17"/>
  <c r="EF235" i="17"/>
  <c r="EF462" i="17"/>
  <c r="EF306" i="17"/>
  <c r="EF107" i="17"/>
  <c r="EF444" i="17"/>
  <c r="EF263" i="17"/>
  <c r="EF242" i="17"/>
  <c r="EF390" i="17"/>
  <c r="EF133" i="17"/>
  <c r="EF186" i="17"/>
  <c r="EF459" i="17"/>
  <c r="EF120" i="17"/>
  <c r="EF173" i="17"/>
  <c r="EF147" i="17"/>
  <c r="EF260" i="17"/>
  <c r="EF113" i="17"/>
  <c r="EF387" i="17"/>
  <c r="EF282" i="17"/>
  <c r="EF55" i="17"/>
  <c r="EF109" i="17"/>
  <c r="EF290" i="17"/>
  <c r="EF468" i="17"/>
  <c r="EF257" i="17"/>
  <c r="EF52" i="17"/>
  <c r="EF178" i="17"/>
  <c r="EF286" i="17"/>
  <c r="EF273" i="17"/>
  <c r="EF22" i="17"/>
  <c r="EF305" i="17"/>
  <c r="EF479" i="17"/>
  <c r="EF209" i="17"/>
  <c r="EF210" i="17"/>
  <c r="EF461" i="17"/>
  <c r="EF216" i="17"/>
  <c r="EF168" i="17"/>
  <c r="EF346" i="17"/>
  <c r="EF371" i="17"/>
  <c r="EF386" i="17"/>
  <c r="EF331" i="17"/>
  <c r="EF288" i="17"/>
  <c r="EF456" i="17"/>
  <c r="EF12" i="17"/>
  <c r="EF205" i="17"/>
  <c r="EF38" i="17"/>
  <c r="EF307" i="17"/>
  <c r="EF145" i="17"/>
  <c r="EF139" i="17"/>
  <c r="EF343" i="17"/>
  <c r="EF152" i="17"/>
  <c r="EF492" i="17"/>
  <c r="EF24" i="17"/>
  <c r="EF342" i="17"/>
  <c r="EF159" i="17"/>
  <c r="EF489" i="17"/>
  <c r="EF234" i="17"/>
  <c r="EF8" i="17"/>
  <c r="EF450" i="17"/>
  <c r="EF42" i="17"/>
  <c r="EF99" i="17"/>
  <c r="EF115" i="17"/>
  <c r="EF276" i="17"/>
  <c r="EF141" i="17"/>
  <c r="EF245" i="17"/>
  <c r="EF92" i="17"/>
  <c r="EF66" i="17"/>
  <c r="EF297" i="17"/>
  <c r="EF299" i="17"/>
  <c r="EF103" i="17"/>
  <c r="EF74" i="17"/>
  <c r="EF200" i="17"/>
  <c r="EF314" i="17"/>
  <c r="EF228" i="17"/>
  <c r="EF278" i="17"/>
  <c r="EF138" i="17"/>
  <c r="EF137" i="17"/>
  <c r="EF30" i="17"/>
  <c r="EF118" i="17"/>
  <c r="EF250" i="17"/>
  <c r="EF406" i="17"/>
  <c r="EF430" i="17"/>
  <c r="EF304" i="17"/>
  <c r="EF412" i="17"/>
  <c r="EF112" i="17"/>
  <c r="EF292" i="17"/>
  <c r="EF400" i="17"/>
  <c r="EF401" i="17"/>
  <c r="EF437" i="17"/>
  <c r="EF53" i="17"/>
  <c r="EF13" i="17"/>
  <c r="EF181" i="17"/>
  <c r="EF188" i="17"/>
  <c r="EF25" i="17"/>
  <c r="EF481" i="17"/>
  <c r="EF80" i="17"/>
  <c r="EF441" i="17"/>
  <c r="EF183" i="17"/>
  <c r="EF101" i="17"/>
  <c r="EF54" i="17"/>
  <c r="EF495" i="17"/>
  <c r="EF247" i="17"/>
  <c r="EF154" i="17"/>
  <c r="EF28" i="17"/>
  <c r="EF214" i="17"/>
  <c r="EF196" i="17"/>
  <c r="EF298" i="17"/>
  <c r="EF383" i="17"/>
  <c r="EF123" i="17"/>
  <c r="EF460" i="17"/>
  <c r="EF335" i="17"/>
  <c r="EF491" i="17"/>
  <c r="EF293" i="17"/>
  <c r="EF419" i="17"/>
  <c r="EF231" i="17"/>
  <c r="EF252" i="17"/>
  <c r="EF187" i="17"/>
  <c r="EF392" i="17"/>
  <c r="EF409" i="17"/>
  <c r="EF206" i="17"/>
  <c r="EF315" i="17"/>
  <c r="EF294" i="17"/>
  <c r="EF63" i="17"/>
  <c r="EF391" i="17"/>
  <c r="EF140" i="17"/>
  <c r="EF258" i="17"/>
  <c r="EF175" i="17"/>
  <c r="EF425" i="17"/>
  <c r="EF498" i="17"/>
  <c r="EF380" i="17"/>
  <c r="EF237" i="17"/>
  <c r="EF363" i="17"/>
  <c r="EF33" i="17"/>
  <c r="EF78" i="17"/>
  <c r="EF454" i="17"/>
  <c r="EF280" i="17"/>
  <c r="EF424" i="17"/>
  <c r="EF322" i="17"/>
  <c r="EF448" i="17"/>
  <c r="EF130" i="17"/>
  <c r="EF64" i="17"/>
  <c r="EF418" i="17"/>
  <c r="EF473" i="17"/>
  <c r="EF23" i="17"/>
  <c r="EF240" i="17"/>
  <c r="EF96" i="17"/>
  <c r="EF19" i="17"/>
  <c r="EF277" i="17"/>
  <c r="EF421" i="17"/>
  <c r="EF417" i="17"/>
  <c r="EF360" i="17"/>
  <c r="EF62" i="17"/>
  <c r="EF440" i="17"/>
  <c r="EF86" i="17"/>
  <c r="EF84" i="17"/>
  <c r="EF212" i="17"/>
  <c r="EF97" i="17"/>
  <c r="EF31" i="17"/>
  <c r="EF313" i="17"/>
  <c r="EF323" i="17"/>
  <c r="EF447" i="17"/>
  <c r="EF223" i="17"/>
  <c r="EF458" i="17"/>
  <c r="EF153" i="17"/>
  <c r="EF327" i="17"/>
  <c r="EF125" i="17"/>
  <c r="EF98" i="17"/>
  <c r="CC16" i="17"/>
  <c r="CC17" i="17" s="1"/>
  <c r="CC18" i="17" s="1"/>
  <c r="CC19" i="17" s="1"/>
  <c r="CC20" i="17" s="1"/>
  <c r="CC21" i="17" s="1"/>
  <c r="CC22" i="17" s="1"/>
  <c r="CC23" i="17" s="1"/>
  <c r="CC24" i="17" s="1"/>
  <c r="CC25" i="17" s="1"/>
  <c r="CC26" i="17" s="1"/>
  <c r="CC27" i="17" s="1"/>
  <c r="CC28" i="17" s="1"/>
  <c r="CC29" i="17" s="1"/>
  <c r="CC30" i="17" s="1"/>
  <c r="CC31" i="17" s="1"/>
  <c r="CC32" i="17" s="1"/>
  <c r="CC33" i="17" s="1"/>
  <c r="CC34" i="17" s="1"/>
  <c r="CC35" i="17" s="1"/>
  <c r="CC36" i="17" s="1"/>
  <c r="CC37" i="17" s="1"/>
  <c r="CC38" i="17" s="1"/>
  <c r="CC39" i="17" s="1"/>
  <c r="CC40" i="17" s="1"/>
  <c r="CC41" i="17" s="1"/>
  <c r="CC42" i="17" s="1"/>
  <c r="CC43" i="17" s="1"/>
  <c r="CC44" i="17" s="1"/>
  <c r="CC45" i="17" s="1"/>
  <c r="CC46" i="17" s="1"/>
  <c r="CC47" i="17" s="1"/>
  <c r="CC48" i="17" s="1"/>
  <c r="CC49" i="17" s="1"/>
  <c r="CC50" i="17" s="1"/>
  <c r="CC51" i="17" s="1"/>
  <c r="CC52" i="17" s="1"/>
  <c r="CC53" i="17" s="1"/>
  <c r="CC54" i="17" s="1"/>
  <c r="CC55" i="17" s="1"/>
  <c r="CC56" i="17" s="1"/>
  <c r="CC57" i="17" s="1"/>
  <c r="CC58" i="17" s="1"/>
  <c r="CC59" i="17" s="1"/>
  <c r="CC60" i="17" s="1"/>
  <c r="CC61" i="17" s="1"/>
  <c r="CC62" i="17" s="1"/>
  <c r="CC63" i="17" s="1"/>
  <c r="CC64" i="17" s="1"/>
  <c r="CC65" i="17" s="1"/>
  <c r="CC66" i="17" s="1"/>
  <c r="CC67" i="17" s="1"/>
  <c r="CC68" i="17" s="1"/>
  <c r="CC69" i="17" s="1"/>
  <c r="CC70" i="17" s="1"/>
  <c r="CC71" i="17" s="1"/>
  <c r="CC72" i="17" s="1"/>
  <c r="CC73" i="17" s="1"/>
  <c r="CC74" i="17" s="1"/>
  <c r="CC75" i="17" s="1"/>
  <c r="CC76" i="17" s="1"/>
  <c r="CC77" i="17" s="1"/>
  <c r="CC78" i="17" s="1"/>
  <c r="CC79" i="17" s="1"/>
  <c r="CC80" i="17" s="1"/>
  <c r="CC81" i="17" s="1"/>
  <c r="CC82" i="17" s="1"/>
  <c r="CC83" i="17" s="1"/>
  <c r="CC84" i="17" s="1"/>
  <c r="CC85" i="17" s="1"/>
  <c r="CC86" i="17" s="1"/>
  <c r="CC87" i="17" s="1"/>
  <c r="CC88" i="17" s="1"/>
  <c r="CC89" i="17" s="1"/>
  <c r="CC90" i="17" s="1"/>
  <c r="CC91" i="17" s="1"/>
  <c r="CC92" i="17" s="1"/>
  <c r="CC93" i="17" s="1"/>
  <c r="CC94" i="17" s="1"/>
  <c r="CC95" i="17" s="1"/>
  <c r="CC96" i="17" s="1"/>
  <c r="CC97" i="17" s="1"/>
  <c r="CC98" i="17" s="1"/>
  <c r="CC99" i="17" s="1"/>
  <c r="CC100" i="17" s="1"/>
  <c r="CC101" i="17" s="1"/>
  <c r="CC102" i="17" s="1"/>
  <c r="CC103" i="17" s="1"/>
  <c r="CC104" i="17" s="1"/>
  <c r="CC105" i="17" s="1"/>
  <c r="CC106" i="17" s="1"/>
  <c r="CC107" i="17" s="1"/>
  <c r="CC108" i="17" s="1"/>
  <c r="CC109" i="17" s="1"/>
  <c r="CC110" i="17" s="1"/>
  <c r="CC111" i="17" s="1"/>
  <c r="CC112" i="17" s="1"/>
  <c r="CC113" i="17" s="1"/>
  <c r="CC114" i="17" s="1"/>
  <c r="CC115" i="17" s="1"/>
  <c r="CC116" i="17" s="1"/>
  <c r="CC117" i="17" s="1"/>
  <c r="CC118" i="17" s="1"/>
  <c r="CC119" i="17" s="1"/>
  <c r="CC120" i="17" s="1"/>
  <c r="CC121" i="17" s="1"/>
  <c r="CC122" i="17" s="1"/>
  <c r="CC123" i="17" s="1"/>
  <c r="CC124" i="17" s="1"/>
  <c r="CC125" i="17" s="1"/>
  <c r="CC126" i="17" s="1"/>
  <c r="CC127" i="17" s="1"/>
  <c r="CC128" i="17" s="1"/>
  <c r="CC129" i="17" s="1"/>
  <c r="CC130" i="17" s="1"/>
  <c r="CC131" i="17" s="1"/>
  <c r="CC132" i="17" s="1"/>
  <c r="CC133" i="17" s="1"/>
  <c r="CC134" i="17" s="1"/>
  <c r="CC135" i="17" s="1"/>
  <c r="CC136" i="17" s="1"/>
  <c r="CC137" i="17" s="1"/>
  <c r="CC138" i="17" s="1"/>
  <c r="CC139" i="17" s="1"/>
  <c r="CC140" i="17" s="1"/>
  <c r="CC141" i="17" s="1"/>
  <c r="CC142" i="17" s="1"/>
  <c r="CC143" i="17" s="1"/>
  <c r="CC144" i="17" s="1"/>
  <c r="CC145" i="17" s="1"/>
  <c r="CC146" i="17" s="1"/>
  <c r="CC147" i="17" s="1"/>
  <c r="CC148" i="17" s="1"/>
  <c r="CC149" i="17" s="1"/>
  <c r="CC150" i="17" s="1"/>
  <c r="CC151" i="17" s="1"/>
  <c r="CC152" i="17" s="1"/>
  <c r="CC153" i="17" s="1"/>
  <c r="CC154" i="17" s="1"/>
  <c r="CC155" i="17" s="1"/>
  <c r="CC156" i="17" s="1"/>
  <c r="CC157" i="17" s="1"/>
  <c r="CC158" i="17" s="1"/>
  <c r="CC159" i="17" s="1"/>
  <c r="CC160" i="17" s="1"/>
  <c r="CC161" i="17" s="1"/>
  <c r="CC162" i="17" s="1"/>
  <c r="CC163" i="17" s="1"/>
  <c r="CC164" i="17" s="1"/>
  <c r="CC165" i="17" s="1"/>
  <c r="CC166" i="17" s="1"/>
  <c r="CC167" i="17" s="1"/>
  <c r="CC168" i="17" s="1"/>
  <c r="CC169" i="17" s="1"/>
  <c r="CC170" i="17" s="1"/>
  <c r="CC171" i="17" s="1"/>
  <c r="CC172" i="17" s="1"/>
  <c r="CC173" i="17" s="1"/>
  <c r="CC174" i="17" s="1"/>
  <c r="CC175" i="17" s="1"/>
  <c r="CC176" i="17" s="1"/>
  <c r="CC177" i="17" s="1"/>
  <c r="CC178" i="17" s="1"/>
  <c r="CC179" i="17" s="1"/>
  <c r="CC180" i="17" s="1"/>
  <c r="CC181" i="17" s="1"/>
  <c r="CC182" i="17" s="1"/>
  <c r="CC183" i="17" s="1"/>
  <c r="CC184" i="17" s="1"/>
  <c r="CC185" i="17" s="1"/>
  <c r="CC186" i="17" s="1"/>
  <c r="CC187" i="17" s="1"/>
  <c r="CC188" i="17" s="1"/>
  <c r="CC189" i="17" s="1"/>
  <c r="CC190" i="17" s="1"/>
  <c r="CC191" i="17" s="1"/>
  <c r="CC192" i="17" s="1"/>
  <c r="CC193" i="17" s="1"/>
  <c r="CC194" i="17" s="1"/>
  <c r="CC195" i="17" s="1"/>
  <c r="CC196" i="17" s="1"/>
  <c r="CC197" i="17" s="1"/>
  <c r="CC198" i="17" s="1"/>
  <c r="CC199" i="17" s="1"/>
  <c r="CC200" i="17" s="1"/>
  <c r="CC201" i="17" s="1"/>
  <c r="CC202" i="17" s="1"/>
  <c r="CC203" i="17" s="1"/>
  <c r="CC204" i="17" s="1"/>
  <c r="CC205" i="17" s="1"/>
  <c r="CC206" i="17" s="1"/>
  <c r="CC207" i="17" s="1"/>
  <c r="CC208" i="17" s="1"/>
  <c r="CC209" i="17" s="1"/>
  <c r="CC210" i="17" s="1"/>
  <c r="CC211" i="17" s="1"/>
  <c r="CC212" i="17" s="1"/>
  <c r="CC213" i="17" s="1"/>
  <c r="CC214" i="17" s="1"/>
  <c r="CC215" i="17" s="1"/>
  <c r="CC216" i="17" s="1"/>
  <c r="CC217" i="17" s="1"/>
  <c r="CC218" i="17" s="1"/>
  <c r="CC219" i="17" s="1"/>
  <c r="CC220" i="17" s="1"/>
  <c r="CC221" i="17" s="1"/>
  <c r="CC222" i="17" s="1"/>
  <c r="CC223" i="17" s="1"/>
  <c r="CC224" i="17" s="1"/>
  <c r="CC225" i="17" s="1"/>
  <c r="CC226" i="17" s="1"/>
  <c r="CC227" i="17" s="1"/>
  <c r="CC228" i="17" s="1"/>
  <c r="CC229" i="17" s="1"/>
  <c r="CC230" i="17" s="1"/>
  <c r="CC231" i="17" s="1"/>
  <c r="CC232" i="17" s="1"/>
  <c r="CC233" i="17" s="1"/>
  <c r="CC234" i="17" s="1"/>
  <c r="CC235" i="17" s="1"/>
  <c r="CC236" i="17" s="1"/>
  <c r="CC237" i="17" s="1"/>
  <c r="CC238" i="17" s="1"/>
  <c r="CC239" i="17" s="1"/>
  <c r="CC240" i="17" s="1"/>
  <c r="CC241" i="17" s="1"/>
  <c r="CC242" i="17" s="1"/>
  <c r="CC243" i="17" s="1"/>
  <c r="CC244" i="17" s="1"/>
  <c r="CC245" i="17" s="1"/>
  <c r="CC246" i="17" s="1"/>
  <c r="CC247" i="17" s="1"/>
  <c r="CC248" i="17" s="1"/>
  <c r="CC249" i="17" s="1"/>
  <c r="CC250" i="17" s="1"/>
  <c r="CC251" i="17" s="1"/>
  <c r="CC252" i="17" s="1"/>
  <c r="CC253" i="17" s="1"/>
  <c r="CC254" i="17" s="1"/>
  <c r="CC255" i="17" s="1"/>
  <c r="CC256" i="17" s="1"/>
  <c r="CC257" i="17" s="1"/>
  <c r="CC258" i="17" s="1"/>
  <c r="CC259" i="17" s="1"/>
  <c r="CC260" i="17" s="1"/>
  <c r="CC261" i="17" s="1"/>
  <c r="CC262" i="17" s="1"/>
  <c r="CC263" i="17" s="1"/>
  <c r="CC264" i="17" s="1"/>
  <c r="CC265" i="17" s="1"/>
  <c r="CC266" i="17" s="1"/>
  <c r="CC267" i="17" s="1"/>
  <c r="CC268" i="17" s="1"/>
  <c r="CC269" i="17" s="1"/>
  <c r="CC270" i="17" s="1"/>
  <c r="CC271" i="17" s="1"/>
  <c r="CC272" i="17" s="1"/>
  <c r="CC273" i="17" s="1"/>
  <c r="CC274" i="17" s="1"/>
  <c r="CC275" i="17" s="1"/>
  <c r="CC276" i="17" s="1"/>
  <c r="CC277" i="17" s="1"/>
  <c r="CC278" i="17" s="1"/>
  <c r="CC279" i="17" s="1"/>
  <c r="CC280" i="17" s="1"/>
  <c r="CC281" i="17" s="1"/>
  <c r="CC282" i="17" s="1"/>
  <c r="CC283" i="17" s="1"/>
  <c r="CC284" i="17" s="1"/>
  <c r="CC285" i="17" s="1"/>
  <c r="CC286" i="17" s="1"/>
  <c r="CC287" i="17" s="1"/>
  <c r="CC288" i="17" s="1"/>
  <c r="CC289" i="17" s="1"/>
  <c r="CC290" i="17" s="1"/>
  <c r="CC291" i="17" s="1"/>
  <c r="CC292" i="17" s="1"/>
  <c r="CC293" i="17" s="1"/>
  <c r="CC294" i="17" s="1"/>
  <c r="CC295" i="17" s="1"/>
  <c r="CC296" i="17" s="1"/>
  <c r="CC297" i="17" s="1"/>
  <c r="CC298" i="17" s="1"/>
  <c r="CC299" i="17" s="1"/>
  <c r="CC300" i="17" s="1"/>
  <c r="CC301" i="17" s="1"/>
  <c r="CC302" i="17" s="1"/>
  <c r="CC303" i="17" s="1"/>
  <c r="CC304" i="17" s="1"/>
  <c r="CC305" i="17" s="1"/>
  <c r="CC306" i="17" s="1"/>
  <c r="CC307" i="17" s="1"/>
  <c r="CC308" i="17" s="1"/>
  <c r="CC309" i="17" s="1"/>
  <c r="CC310" i="17" s="1"/>
  <c r="CC311" i="17" s="1"/>
  <c r="CC312" i="17" s="1"/>
  <c r="CC313" i="17" s="1"/>
  <c r="CC314" i="17" s="1"/>
  <c r="CC315" i="17" s="1"/>
  <c r="CC316" i="17" s="1"/>
  <c r="CC317" i="17" s="1"/>
  <c r="CC318" i="17" s="1"/>
  <c r="CC319" i="17" s="1"/>
  <c r="CC320" i="17" s="1"/>
  <c r="CC321" i="17" s="1"/>
  <c r="CC322" i="17" s="1"/>
  <c r="CC323" i="17" s="1"/>
  <c r="CC324" i="17" s="1"/>
  <c r="CC325" i="17" s="1"/>
  <c r="CC326" i="17" s="1"/>
  <c r="CC327" i="17" s="1"/>
  <c r="CC328" i="17" s="1"/>
  <c r="CC329" i="17" s="1"/>
  <c r="CC330" i="17" s="1"/>
  <c r="CC331" i="17" s="1"/>
  <c r="CC332" i="17" s="1"/>
  <c r="CC333" i="17" s="1"/>
  <c r="CC334" i="17" s="1"/>
  <c r="CC335" i="17" s="1"/>
  <c r="CC336" i="17" s="1"/>
  <c r="CC337" i="17" s="1"/>
  <c r="CC338" i="17" s="1"/>
  <c r="CC339" i="17" s="1"/>
  <c r="CC340" i="17" s="1"/>
  <c r="CC341" i="17" s="1"/>
  <c r="CC342" i="17" s="1"/>
  <c r="CC343" i="17" s="1"/>
  <c r="CC344" i="17" s="1"/>
  <c r="CC345" i="17" s="1"/>
  <c r="CC346" i="17" s="1"/>
  <c r="CC347" i="17" s="1"/>
  <c r="CC348" i="17" s="1"/>
  <c r="CC349" i="17" s="1"/>
  <c r="CC350" i="17" s="1"/>
  <c r="CC351" i="17" s="1"/>
  <c r="CC352" i="17" s="1"/>
  <c r="CC353" i="17" s="1"/>
  <c r="CC354" i="17" s="1"/>
  <c r="CC355" i="17" s="1"/>
  <c r="CC356" i="17" s="1"/>
  <c r="CC357" i="17" s="1"/>
  <c r="CC358" i="17" s="1"/>
  <c r="CC359" i="17" s="1"/>
  <c r="CC360" i="17" s="1"/>
  <c r="CC361" i="17" s="1"/>
  <c r="CC362" i="17" s="1"/>
  <c r="CC363" i="17" s="1"/>
  <c r="CC364" i="17" s="1"/>
  <c r="CC365" i="17" s="1"/>
  <c r="CC366" i="17" s="1"/>
  <c r="CC367" i="17" s="1"/>
  <c r="CC368" i="17" s="1"/>
  <c r="CC369" i="17" s="1"/>
  <c r="CC370" i="17" s="1"/>
  <c r="CC371" i="17" s="1"/>
  <c r="CC372" i="17" s="1"/>
  <c r="CC373" i="17" s="1"/>
  <c r="CC374" i="17" s="1"/>
  <c r="CC375" i="17" s="1"/>
  <c r="CC376" i="17" s="1"/>
  <c r="CC377" i="17" s="1"/>
  <c r="CC378" i="17" s="1"/>
  <c r="CC379" i="17" s="1"/>
  <c r="CC380" i="17" s="1"/>
  <c r="CC381" i="17" s="1"/>
  <c r="CC382" i="17" s="1"/>
  <c r="CC383" i="17" s="1"/>
  <c r="CC384" i="17" s="1"/>
  <c r="CC385" i="17" s="1"/>
  <c r="CC386" i="17" s="1"/>
  <c r="CC387" i="17" s="1"/>
  <c r="CC388" i="17" s="1"/>
  <c r="CC389" i="17" s="1"/>
  <c r="CC390" i="17" s="1"/>
  <c r="CC391" i="17" s="1"/>
  <c r="CC392" i="17" s="1"/>
  <c r="CC393" i="17" s="1"/>
  <c r="CC394" i="17" s="1"/>
  <c r="CC395" i="17" s="1"/>
  <c r="CC396" i="17" s="1"/>
  <c r="CC397" i="17" s="1"/>
  <c r="CC398" i="17" s="1"/>
  <c r="CC399" i="17" s="1"/>
  <c r="CC400" i="17" s="1"/>
  <c r="CC401" i="17" s="1"/>
  <c r="CC402" i="17" s="1"/>
  <c r="CC403" i="17" s="1"/>
  <c r="CC404" i="17" s="1"/>
  <c r="CC405" i="17" s="1"/>
  <c r="CC406" i="17" s="1"/>
  <c r="CC407" i="17" s="1"/>
  <c r="CC408" i="17" s="1"/>
  <c r="CC409" i="17" s="1"/>
  <c r="CC410" i="17" s="1"/>
  <c r="CC411" i="17" s="1"/>
  <c r="CC412" i="17" s="1"/>
  <c r="CC413" i="17" s="1"/>
  <c r="CC414" i="17" s="1"/>
  <c r="CC415" i="17" s="1"/>
  <c r="CC416" i="17" s="1"/>
  <c r="CC417" i="17" s="1"/>
  <c r="CC418" i="17" s="1"/>
  <c r="CC419" i="17" s="1"/>
  <c r="CC420" i="17" s="1"/>
  <c r="CC421" i="17" s="1"/>
  <c r="CC422" i="17" s="1"/>
  <c r="CC423" i="17" s="1"/>
  <c r="CC424" i="17" s="1"/>
  <c r="CC425" i="17" s="1"/>
  <c r="CC426" i="17" s="1"/>
  <c r="CC427" i="17" s="1"/>
  <c r="CC428" i="17" s="1"/>
  <c r="CC429" i="17" s="1"/>
  <c r="CC430" i="17" s="1"/>
  <c r="CC431" i="17" s="1"/>
  <c r="CC432" i="17" s="1"/>
  <c r="CC433" i="17" s="1"/>
  <c r="CC434" i="17" s="1"/>
  <c r="CC435" i="17" s="1"/>
  <c r="CC436" i="17" s="1"/>
  <c r="CC437" i="17" s="1"/>
  <c r="CC438" i="17" s="1"/>
  <c r="CC439" i="17" s="1"/>
  <c r="CC440" i="17" s="1"/>
  <c r="CC441" i="17" s="1"/>
  <c r="CC442" i="17" s="1"/>
  <c r="CC443" i="17" s="1"/>
  <c r="CC444" i="17" s="1"/>
  <c r="CC445" i="17" s="1"/>
  <c r="CC446" i="17" s="1"/>
  <c r="CC447" i="17" s="1"/>
  <c r="CC448" i="17" s="1"/>
  <c r="CC449" i="17" s="1"/>
  <c r="CC450" i="17" s="1"/>
  <c r="CC451" i="17" s="1"/>
  <c r="CC452" i="17" s="1"/>
  <c r="CC453" i="17" s="1"/>
  <c r="CC454" i="17" s="1"/>
  <c r="CC455" i="17" s="1"/>
  <c r="CC456" i="17" s="1"/>
  <c r="CC457" i="17" s="1"/>
  <c r="CC458" i="17" s="1"/>
  <c r="CC459" i="17" s="1"/>
  <c r="CC460" i="17" s="1"/>
  <c r="CC461" i="17" s="1"/>
  <c r="CC462" i="17" s="1"/>
  <c r="CC463" i="17" s="1"/>
  <c r="CC464" i="17" s="1"/>
  <c r="CC465" i="17" s="1"/>
  <c r="CC466" i="17" s="1"/>
  <c r="CC467" i="17" s="1"/>
  <c r="CC468" i="17" s="1"/>
  <c r="CC469" i="17" s="1"/>
  <c r="CC470" i="17" s="1"/>
  <c r="CC471" i="17" s="1"/>
  <c r="CC472" i="17" s="1"/>
  <c r="CC473" i="17" s="1"/>
  <c r="CC474" i="17" s="1"/>
  <c r="CC475" i="17" s="1"/>
  <c r="CC476" i="17" s="1"/>
  <c r="CC477" i="17" s="1"/>
  <c r="CC478" i="17" s="1"/>
  <c r="CC479" i="17" s="1"/>
  <c r="CC480" i="17" s="1"/>
  <c r="CC481" i="17" s="1"/>
  <c r="CC482" i="17" s="1"/>
  <c r="CC483" i="17" s="1"/>
  <c r="CC484" i="17" s="1"/>
  <c r="CC485" i="17" s="1"/>
  <c r="CC486" i="17" s="1"/>
  <c r="CC487" i="17" s="1"/>
  <c r="CC488" i="17" s="1"/>
  <c r="CC489" i="17" s="1"/>
  <c r="CC490" i="17" s="1"/>
  <c r="CC491" i="17" s="1"/>
  <c r="CC492" i="17" s="1"/>
  <c r="CC493" i="17" s="1"/>
  <c r="CC494" i="17" s="1"/>
  <c r="CC495" i="17" s="1"/>
  <c r="CC496" i="17" s="1"/>
  <c r="CC497" i="17" s="1"/>
  <c r="CC498" i="17" s="1"/>
  <c r="CC499" i="17" s="1"/>
  <c r="CC500" i="17" s="1"/>
  <c r="CC501" i="17" s="1"/>
  <c r="CB178" i="17"/>
  <c r="CB335" i="17"/>
  <c r="CB191" i="17"/>
  <c r="CB497" i="17"/>
  <c r="CB401" i="17"/>
  <c r="CB438" i="17"/>
  <c r="CB269" i="17"/>
  <c r="CB384" i="17"/>
  <c r="CB123" i="17"/>
  <c r="CB101" i="17"/>
  <c r="CB200" i="17"/>
  <c r="CB501" i="17"/>
  <c r="CB462" i="17"/>
  <c r="CB442" i="17"/>
  <c r="CB409" i="17"/>
  <c r="CB309" i="17"/>
  <c r="CB31" i="17"/>
  <c r="CB398" i="17"/>
  <c r="CB285" i="17"/>
  <c r="CB430" i="17"/>
  <c r="CB260" i="17"/>
  <c r="CB490" i="17"/>
  <c r="CB355" i="17"/>
  <c r="CB224" i="17"/>
  <c r="CB473" i="17"/>
  <c r="CB328" i="17"/>
  <c r="CB176" i="17"/>
  <c r="CB84" i="17"/>
  <c r="CB305" i="17"/>
  <c r="CB333" i="17"/>
  <c r="CB35" i="17"/>
  <c r="CB187" i="17"/>
  <c r="CB113" i="17"/>
  <c r="CB103" i="17"/>
  <c r="CB190" i="17"/>
  <c r="CB459" i="17"/>
  <c r="CB152" i="17"/>
  <c r="CB110" i="17"/>
  <c r="CB51" i="17"/>
  <c r="CB283" i="17"/>
  <c r="CB443" i="17"/>
  <c r="CB485" i="17"/>
  <c r="CB25" i="17"/>
  <c r="CB30" i="17"/>
  <c r="CB195" i="17"/>
  <c r="CB457" i="17"/>
  <c r="CB91" i="17"/>
  <c r="CB364" i="17"/>
  <c r="CB390" i="17"/>
  <c r="CB211" i="17"/>
  <c r="CB256" i="17"/>
  <c r="CB300" i="17"/>
  <c r="CB444" i="17"/>
  <c r="CB356" i="17"/>
  <c r="CB266" i="17"/>
  <c r="CB272" i="17"/>
  <c r="CB228" i="17"/>
  <c r="CB381" i="17"/>
  <c r="CB427" i="17"/>
  <c r="CB479" i="17"/>
  <c r="CB97" i="17"/>
  <c r="CB244" i="17"/>
  <c r="CB196" i="17"/>
  <c r="CB347" i="17"/>
  <c r="CB66" i="17"/>
  <c r="CB246" i="17"/>
  <c r="CB135" i="17"/>
  <c r="CB349" i="17"/>
  <c r="CB353" i="17"/>
  <c r="CB48" i="17"/>
  <c r="CB338" i="17"/>
  <c r="CB55" i="17"/>
  <c r="CB159" i="17"/>
  <c r="CB20" i="17"/>
  <c r="CB319" i="17"/>
  <c r="CB139" i="17"/>
  <c r="CB64" i="17"/>
  <c r="CB78" i="17"/>
  <c r="CB279" i="17"/>
  <c r="CB441" i="17"/>
  <c r="CB28" i="17"/>
  <c r="CB290" i="17"/>
  <c r="CB160" i="17"/>
  <c r="CB132" i="17"/>
  <c r="CB439" i="17"/>
  <c r="CB343" i="17"/>
  <c r="CB369" i="17"/>
  <c r="CB493" i="17"/>
  <c r="CB167" i="17"/>
  <c r="CB128" i="17"/>
  <c r="CB408" i="17"/>
  <c r="CB434" i="17"/>
  <c r="CB82" i="17"/>
  <c r="CB460" i="17"/>
  <c r="CB183" i="17"/>
  <c r="CB166" i="17"/>
  <c r="CB449" i="17"/>
  <c r="CB155" i="17"/>
  <c r="CB188" i="17"/>
  <c r="CB432" i="17"/>
  <c r="CB151" i="17"/>
  <c r="CB288" i="17"/>
  <c r="CB308" i="17"/>
  <c r="CB180" i="17"/>
  <c r="CB415" i="17"/>
  <c r="CB252" i="17"/>
  <c r="CB336" i="17"/>
  <c r="CB23" i="17"/>
  <c r="CB372" i="17"/>
  <c r="CB71" i="17"/>
  <c r="CB56" i="17"/>
  <c r="CB21" i="17"/>
  <c r="CB262" i="17"/>
  <c r="CB175" i="17"/>
  <c r="CB106" i="17"/>
  <c r="CB162" i="17"/>
  <c r="CB351" i="17"/>
  <c r="CB424" i="17"/>
  <c r="CB70" i="17"/>
  <c r="CB332" i="17"/>
  <c r="CB202" i="17"/>
  <c r="CB43" i="17"/>
  <c r="CB481" i="17"/>
  <c r="CB138" i="17"/>
  <c r="CB379" i="17"/>
  <c r="CB46" i="17"/>
  <c r="CB417" i="17"/>
  <c r="CB209" i="17"/>
  <c r="CB127" i="17"/>
  <c r="CB448" i="17"/>
  <c r="CB208" i="17"/>
  <c r="CB413" i="17"/>
  <c r="CB255" i="17"/>
  <c r="CB420" i="17"/>
  <c r="CB182" i="17"/>
  <c r="CB341" i="17"/>
  <c r="CB495" i="17"/>
  <c r="CB468" i="17"/>
  <c r="CB324" i="17"/>
  <c r="CB386" i="17"/>
  <c r="CB118" i="17"/>
  <c r="CB42" i="17"/>
  <c r="CB326" i="17"/>
  <c r="CB404" i="17"/>
  <c r="CB241" i="17"/>
  <c r="CB231" i="17"/>
  <c r="CB92" i="17"/>
  <c r="CB57" i="17"/>
  <c r="CB334" i="17"/>
  <c r="CB26" i="17"/>
  <c r="CB77" i="17"/>
  <c r="CB204" i="17"/>
  <c r="CB387" i="17"/>
  <c r="CB96" i="17"/>
  <c r="CB382" i="17"/>
  <c r="CB368" i="17"/>
  <c r="CB274" i="17"/>
  <c r="CB38" i="17"/>
  <c r="CB470" i="17"/>
  <c r="CB186" i="17"/>
  <c r="CB344" i="17"/>
  <c r="CB88" i="17"/>
  <c r="CB471" i="17"/>
  <c r="CB436" i="17"/>
  <c r="CB27" i="17"/>
  <c r="CB480" i="17"/>
  <c r="CB163" i="17"/>
  <c r="CB249" i="17"/>
  <c r="CB406" i="17"/>
  <c r="CB60" i="17"/>
  <c r="CB327" i="17"/>
  <c r="CB456" i="17"/>
  <c r="CB463" i="17"/>
  <c r="CB94" i="17"/>
  <c r="CB377" i="17"/>
  <c r="CB120" i="17"/>
  <c r="CB433" i="17"/>
  <c r="CB229" i="17"/>
  <c r="CB119" i="17"/>
  <c r="CB360" i="17"/>
  <c r="CB22" i="17"/>
  <c r="CB472" i="17"/>
  <c r="CB243" i="17"/>
  <c r="CB371" i="17"/>
  <c r="CB277" i="17"/>
  <c r="CB125" i="17"/>
  <c r="CB89" i="17"/>
  <c r="CB33" i="17"/>
  <c r="CB346" i="17"/>
  <c r="CB74" i="17"/>
  <c r="CB478" i="17"/>
  <c r="CB222" i="17"/>
  <c r="CB380" i="17"/>
  <c r="CB214" i="17"/>
  <c r="CB447" i="17"/>
  <c r="CB476" i="17"/>
  <c r="CB99" i="17"/>
  <c r="CB199" i="17"/>
  <c r="CB321" i="17"/>
  <c r="CB395" i="17"/>
  <c r="CB280" i="17"/>
  <c r="CB234" i="17"/>
  <c r="CB363" i="17"/>
  <c r="CB492" i="17"/>
  <c r="CB451" i="17"/>
  <c r="CB136" i="17"/>
  <c r="CB407" i="17"/>
  <c r="CB302" i="17"/>
  <c r="CB475" i="17"/>
  <c r="CB265" i="17"/>
  <c r="CB203" i="17"/>
  <c r="CB396" i="17"/>
  <c r="CB93" i="17"/>
  <c r="CB253" i="17"/>
  <c r="CB73" i="17"/>
  <c r="CB411" i="17"/>
  <c r="CB69" i="17"/>
  <c r="CB431" i="17"/>
  <c r="CB146" i="17"/>
  <c r="CB90" i="17"/>
  <c r="CB258" i="17"/>
  <c r="CB45" i="17"/>
  <c r="CB250" i="17"/>
  <c r="CB174" i="17"/>
  <c r="CB465" i="17"/>
  <c r="CB171" i="17"/>
  <c r="CB445" i="17"/>
  <c r="CB278" i="17"/>
  <c r="CB76" i="17"/>
  <c r="CB316" i="17"/>
  <c r="CB270" i="17"/>
  <c r="CB130" i="17"/>
  <c r="CB440" i="17"/>
  <c r="CB418" i="17"/>
  <c r="CB446" i="17"/>
  <c r="CB282" i="17"/>
  <c r="CB58" i="17"/>
  <c r="CB461" i="17"/>
  <c r="CB301" i="17"/>
  <c r="CB389" i="17"/>
  <c r="CB54" i="17"/>
  <c r="CB416" i="17"/>
  <c r="CB40" i="17"/>
  <c r="CB247" i="17"/>
  <c r="CB83" i="17"/>
  <c r="CB370" i="17"/>
  <c r="CB421" i="17"/>
  <c r="CB62" i="17"/>
  <c r="CB313" i="17"/>
  <c r="CB314" i="17"/>
  <c r="CB165" i="17"/>
  <c r="CB134" i="17"/>
  <c r="CB289" i="17"/>
  <c r="CB232" i="17"/>
  <c r="CB145" i="17"/>
  <c r="CB105" i="17"/>
  <c r="CB483" i="17"/>
  <c r="CB399" i="17"/>
  <c r="CB75" i="17"/>
  <c r="CB294" i="17"/>
  <c r="CB81" i="17"/>
  <c r="CB286" i="17"/>
  <c r="CB49" i="17"/>
  <c r="CB464" i="17"/>
  <c r="CB315" i="17"/>
  <c r="CB428" i="17"/>
  <c r="CB238" i="17"/>
  <c r="CB137" i="17"/>
  <c r="CB61" i="17"/>
  <c r="CB352" i="17"/>
  <c r="CB306" i="17"/>
  <c r="CB172" i="17"/>
  <c r="CB494" i="17"/>
  <c r="CB466" i="17"/>
  <c r="CB37" i="17"/>
  <c r="CB318" i="17"/>
  <c r="CB72" i="17"/>
  <c r="CB410" i="17"/>
  <c r="CB337" i="17"/>
  <c r="CB419" i="17"/>
  <c r="CB50" i="17"/>
  <c r="CB458" i="17"/>
  <c r="CB429" i="17"/>
  <c r="CB254" i="17"/>
  <c r="CB227" i="17"/>
  <c r="CB111" i="17"/>
  <c r="CB115" i="17"/>
  <c r="CB164" i="17"/>
  <c r="CB217" i="17"/>
  <c r="CB303" i="17"/>
  <c r="CB245" i="17"/>
  <c r="CB423" i="17"/>
  <c r="CB435" i="17"/>
  <c r="CB18" i="17"/>
  <c r="CB385" i="17"/>
  <c r="CB375" i="17"/>
  <c r="CB477" i="17"/>
  <c r="CB142" i="17"/>
  <c r="CB201" i="17"/>
  <c r="CB489" i="17"/>
  <c r="CB170" i="17"/>
  <c r="CB426" i="17"/>
  <c r="CB325" i="17"/>
  <c r="CB268" i="17"/>
  <c r="CB181" i="17"/>
  <c r="CB210" i="17"/>
  <c r="CB141" i="17"/>
  <c r="CB487" i="17"/>
  <c r="CB34" i="17"/>
  <c r="CB147" i="17"/>
  <c r="CB330" i="17"/>
  <c r="CB117" i="17"/>
  <c r="CB322" i="17"/>
  <c r="CB85" i="17"/>
  <c r="CB405" i="17"/>
  <c r="CB41" i="17"/>
  <c r="CB482" i="17"/>
  <c r="CB310" i="17"/>
  <c r="CB365" i="17"/>
  <c r="CB388" i="17"/>
  <c r="CB342" i="17"/>
  <c r="CB17" i="17"/>
  <c r="CB412" i="17"/>
  <c r="CB392" i="17"/>
  <c r="CB400" i="17"/>
  <c r="CB109" i="17"/>
  <c r="CB354" i="17"/>
  <c r="CB29" i="17"/>
  <c r="CB373" i="17"/>
  <c r="CB454" i="17"/>
  <c r="CB86" i="17"/>
  <c r="CB484" i="17"/>
  <c r="CB455" i="17"/>
  <c r="CB307" i="17"/>
  <c r="CB215" i="17"/>
  <c r="CB499" i="17"/>
  <c r="CB154" i="17"/>
  <c r="CB488" i="17"/>
  <c r="CB98" i="17"/>
  <c r="CB339" i="17"/>
  <c r="CB52" i="17"/>
  <c r="CB496" i="17"/>
  <c r="CB161" i="17"/>
  <c r="CB237" i="17"/>
  <c r="CB206" i="17"/>
  <c r="CB284" i="17"/>
  <c r="CB304" i="17"/>
  <c r="CB32" i="17"/>
  <c r="CB223" i="17"/>
  <c r="CB177" i="17"/>
  <c r="CB453" i="17"/>
  <c r="CB53" i="17"/>
  <c r="CB219" i="17"/>
  <c r="CB366" i="17"/>
  <c r="CB153" i="17"/>
  <c r="CB358" i="17"/>
  <c r="CB121" i="17"/>
  <c r="CB173" i="17"/>
  <c r="CB425" i="17"/>
  <c r="CB184" i="17"/>
  <c r="CB437" i="17"/>
  <c r="CB133" i="17"/>
  <c r="CB95" i="17"/>
  <c r="CB378" i="17"/>
  <c r="CB361" i="17"/>
  <c r="CB240" i="17"/>
  <c r="CB65" i="17"/>
  <c r="CB295" i="17"/>
  <c r="CB422" i="17"/>
  <c r="CB198" i="17"/>
  <c r="CB383" i="17"/>
  <c r="CB122" i="17"/>
  <c r="CB359" i="17"/>
  <c r="CB267" i="17"/>
  <c r="CB168" i="17"/>
  <c r="CB129" i="17"/>
  <c r="CB100" i="17"/>
  <c r="CB102" i="17"/>
  <c r="CB150" i="17"/>
  <c r="CB236" i="17"/>
  <c r="CB220" i="17"/>
  <c r="CB192" i="17"/>
  <c r="CB24" i="17"/>
  <c r="CB273" i="17"/>
  <c r="CB156" i="17"/>
  <c r="CB242" i="17"/>
  <c r="CB498" i="17"/>
  <c r="CB362" i="17"/>
  <c r="CB340" i="17"/>
  <c r="CB68" i="17"/>
  <c r="CB259" i="17"/>
  <c r="CB213" i="17"/>
  <c r="CB257" i="17"/>
  <c r="CB291" i="17"/>
  <c r="CB402" i="17"/>
  <c r="CB189" i="17"/>
  <c r="CB394" i="17"/>
  <c r="CB157" i="17"/>
  <c r="CB469" i="17"/>
  <c r="CB251" i="17"/>
  <c r="CB47" i="17"/>
  <c r="CB414" i="17"/>
  <c r="CB169" i="17"/>
  <c r="CB221" i="17"/>
  <c r="CB212" i="17"/>
  <c r="CB185" i="17"/>
  <c r="CB397" i="17"/>
  <c r="CB276" i="17"/>
  <c r="CB149" i="17"/>
  <c r="CB367" i="17"/>
  <c r="CB44" i="17"/>
  <c r="CB239" i="17"/>
  <c r="CB350" i="17"/>
  <c r="CB148" i="17"/>
  <c r="CB293" i="17"/>
  <c r="CB158" i="17"/>
  <c r="CB317" i="17"/>
  <c r="CB500" i="17"/>
  <c r="CB131" i="17"/>
  <c r="CB450" i="17"/>
  <c r="CB36" i="17"/>
  <c r="CB248" i="17"/>
  <c r="CB263" i="17"/>
  <c r="CB393" i="17"/>
  <c r="CB312" i="17"/>
  <c r="CB197" i="17"/>
  <c r="CB403" i="17"/>
  <c r="CB80" i="17"/>
  <c r="CB275" i="17"/>
  <c r="CB281" i="17"/>
  <c r="CB226" i="17"/>
  <c r="CB194" i="17"/>
  <c r="CB374" i="17"/>
  <c r="CB320" i="17"/>
  <c r="CB376" i="17"/>
  <c r="CB104" i="17"/>
  <c r="CB331" i="17"/>
  <c r="CB124" i="17"/>
  <c r="CB235" i="17"/>
  <c r="CB261" i="17"/>
  <c r="CB59" i="17"/>
  <c r="CB193" i="17"/>
  <c r="CB287" i="17"/>
  <c r="CB264" i="17"/>
  <c r="CB87" i="17"/>
  <c r="CB292" i="17"/>
  <c r="CB205" i="17"/>
  <c r="CB114" i="17"/>
  <c r="CB345" i="17"/>
  <c r="CB67" i="17"/>
  <c r="CB207" i="17"/>
  <c r="CB452" i="17"/>
  <c r="CB63" i="17"/>
  <c r="CB467" i="17"/>
  <c r="CB140" i="17"/>
  <c r="CB218" i="17"/>
  <c r="CB357" i="17"/>
  <c r="CB225" i="17"/>
  <c r="CB474" i="17"/>
  <c r="CB143" i="17"/>
  <c r="CB271" i="17"/>
  <c r="CB297" i="17"/>
  <c r="CB107" i="17"/>
  <c r="CB112" i="17"/>
  <c r="CB329" i="17"/>
  <c r="CB323" i="17"/>
  <c r="CB19" i="17"/>
  <c r="CB179" i="17"/>
  <c r="CB486" i="17"/>
  <c r="CB391" i="17"/>
  <c r="CB491" i="17"/>
  <c r="CB39" i="17"/>
  <c r="CB299" i="17"/>
  <c r="CB108" i="17"/>
  <c r="CB348" i="17"/>
  <c r="CB233" i="17"/>
  <c r="CB296" i="17"/>
  <c r="CB116" i="17"/>
  <c r="CB311" i="17"/>
  <c r="CB79" i="17"/>
  <c r="CB298" i="17"/>
  <c r="CB216" i="17"/>
  <c r="CB230" i="17"/>
  <c r="CB126" i="17"/>
  <c r="CB144" i="17"/>
  <c r="GU497" i="17" l="1"/>
  <c r="CD16" i="17"/>
  <c r="GY185" i="17"/>
  <c r="GY330" i="17"/>
  <c r="GW489" i="17"/>
  <c r="GW409" i="17"/>
  <c r="GY25" i="17"/>
  <c r="GV4" i="17"/>
  <c r="GY378" i="17"/>
  <c r="GV5" i="17"/>
  <c r="GV6" i="17"/>
  <c r="GX469" i="17"/>
  <c r="GY469" i="17" s="1"/>
  <c r="GV113" i="17"/>
  <c r="GV311" i="17"/>
  <c r="GV275" i="17"/>
  <c r="GT394" i="17"/>
  <c r="GY256" i="17"/>
  <c r="GU394" i="17"/>
  <c r="GY300" i="17"/>
  <c r="GY8" i="17"/>
  <c r="GU469" i="17"/>
  <c r="GV469" i="17" s="1"/>
  <c r="GY13" i="17"/>
  <c r="GY108" i="17"/>
  <c r="GY12" i="17"/>
  <c r="GY9" i="17"/>
  <c r="GY190" i="17"/>
  <c r="GU450" i="17"/>
  <c r="GV450" i="17" s="1"/>
  <c r="GY174" i="17"/>
  <c r="GU422" i="17"/>
  <c r="GV422" i="17" s="1"/>
  <c r="GW399" i="17"/>
  <c r="GY399" i="17" s="1"/>
  <c r="GW498" i="17"/>
  <c r="GY498" i="17" s="1"/>
  <c r="GU487" i="17"/>
  <c r="GV487" i="17" s="1"/>
  <c r="GX490" i="17"/>
  <c r="GY490" i="17" s="1"/>
  <c r="GW451" i="17"/>
  <c r="GT478" i="17"/>
  <c r="GT392" i="17"/>
  <c r="GV392" i="17" s="1"/>
  <c r="GW494" i="17"/>
  <c r="GY494" i="17" s="1"/>
  <c r="GV78" i="17"/>
  <c r="GY270" i="17"/>
  <c r="GU391" i="17"/>
  <c r="GV391" i="17" s="1"/>
  <c r="GV360" i="17"/>
  <c r="FJ282" i="17"/>
  <c r="FJ283" i="17" s="1"/>
  <c r="FJ284" i="17" s="1"/>
  <c r="FJ285" i="17" s="1"/>
  <c r="FJ286" i="17" s="1"/>
  <c r="FJ287" i="17" s="1"/>
  <c r="FJ288" i="17" s="1"/>
  <c r="FJ289" i="17" s="1"/>
  <c r="FJ290" i="17" s="1"/>
  <c r="FJ291" i="17" s="1"/>
  <c r="FJ292" i="17" s="1"/>
  <c r="FJ293" i="17" s="1"/>
  <c r="FJ294" i="17" s="1"/>
  <c r="FJ295" i="17" s="1"/>
  <c r="FJ296" i="17" s="1"/>
  <c r="FJ297" i="17" s="1"/>
  <c r="FJ298" i="17" s="1"/>
  <c r="FJ299" i="17" s="1"/>
  <c r="FJ300" i="17" s="1"/>
  <c r="FJ301" i="17" s="1"/>
  <c r="FJ302" i="17" s="1"/>
  <c r="FJ303" i="17" s="1"/>
  <c r="FJ304" i="17" s="1"/>
  <c r="FJ305" i="17" s="1"/>
  <c r="FJ306" i="17" s="1"/>
  <c r="FJ307" i="17" s="1"/>
  <c r="FJ308" i="17" s="1"/>
  <c r="FJ309" i="17" s="1"/>
  <c r="FP281" i="17"/>
  <c r="FV281" i="17" s="1"/>
  <c r="GB281" i="17" s="1"/>
  <c r="GV240" i="17"/>
  <c r="GX451" i="17"/>
  <c r="GY356" i="17"/>
  <c r="GW440" i="17"/>
  <c r="GY440" i="17" s="1"/>
  <c r="GY222" i="17"/>
  <c r="GV281" i="17"/>
  <c r="GY6" i="17"/>
  <c r="GU439" i="17"/>
  <c r="GU417" i="17"/>
  <c r="GY53" i="17"/>
  <c r="GY183" i="17"/>
  <c r="GY116" i="17"/>
  <c r="GV87" i="17"/>
  <c r="GV310" i="17"/>
  <c r="GY103" i="17"/>
  <c r="GT421" i="17"/>
  <c r="GT389" i="17"/>
  <c r="GY5" i="17"/>
  <c r="GX409" i="17"/>
  <c r="GV61" i="17"/>
  <c r="GY284" i="17"/>
  <c r="GT430" i="17"/>
  <c r="GT466" i="17"/>
  <c r="GU457" i="17"/>
  <c r="GV457" i="17" s="1"/>
  <c r="GV98" i="17"/>
  <c r="GY344" i="17"/>
  <c r="GU421" i="17"/>
  <c r="GY293" i="17"/>
  <c r="GX406" i="17"/>
  <c r="GY242" i="17"/>
  <c r="GY238" i="17"/>
  <c r="GV224" i="17"/>
  <c r="GV55" i="17"/>
  <c r="GY84" i="17"/>
  <c r="GT408" i="17"/>
  <c r="GU466" i="17"/>
  <c r="GX457" i="17"/>
  <c r="GY457" i="17" s="1"/>
  <c r="GY266" i="17"/>
  <c r="GW432" i="17"/>
  <c r="GX479" i="17"/>
  <c r="GY479" i="17" s="1"/>
  <c r="GT458" i="17"/>
  <c r="GY26" i="17"/>
  <c r="GY42" i="17"/>
  <c r="GV178" i="17"/>
  <c r="GV11" i="17"/>
  <c r="GY44" i="17"/>
  <c r="GV169" i="17"/>
  <c r="GY73" i="17"/>
  <c r="GV346" i="17"/>
  <c r="GV234" i="17"/>
  <c r="GX450" i="17"/>
  <c r="GY450" i="17" s="1"/>
  <c r="GW474" i="17"/>
  <c r="GV83" i="17"/>
  <c r="GV246" i="17"/>
  <c r="GY345" i="17"/>
  <c r="GY216" i="17"/>
  <c r="GY17" i="17"/>
  <c r="GT477" i="17"/>
  <c r="GT492" i="17"/>
  <c r="GV492" i="17" s="1"/>
  <c r="GY278" i="17"/>
  <c r="GX413" i="17"/>
  <c r="GY250" i="17"/>
  <c r="GY128" i="17"/>
  <c r="GV202" i="17"/>
  <c r="GV328" i="17"/>
  <c r="GY334" i="17"/>
  <c r="FJ500" i="17"/>
  <c r="FJ501" i="17" s="1"/>
  <c r="GV67" i="17"/>
  <c r="GV31" i="17"/>
  <c r="GU389" i="17"/>
  <c r="GY335" i="17"/>
  <c r="GX474" i="17"/>
  <c r="GV262" i="17"/>
  <c r="GY144" i="17"/>
  <c r="GX414" i="17"/>
  <c r="GY414" i="17" s="1"/>
  <c r="GV470" i="17"/>
  <c r="GW448" i="17"/>
  <c r="GY448" i="17" s="1"/>
  <c r="GV305" i="17"/>
  <c r="GV104" i="17"/>
  <c r="GY317" i="17"/>
  <c r="GV259" i="17"/>
  <c r="GY96" i="17"/>
  <c r="GT447" i="17"/>
  <c r="GV164" i="17"/>
  <c r="GT399" i="17"/>
  <c r="GV399" i="17" s="1"/>
  <c r="FI413" i="17"/>
  <c r="FI414" i="17" s="1"/>
  <c r="GV115" i="17"/>
  <c r="GV366" i="17"/>
  <c r="GV100" i="17"/>
  <c r="GY83" i="17"/>
  <c r="GV324" i="17"/>
  <c r="GV52" i="17"/>
  <c r="GU477" i="17"/>
  <c r="GV319" i="17"/>
  <c r="GU458" i="17"/>
  <c r="GT460" i="17"/>
  <c r="GY347" i="17"/>
  <c r="GT498" i="17"/>
  <c r="GV498" i="17" s="1"/>
  <c r="GY274" i="17"/>
  <c r="GT454" i="17"/>
  <c r="GW482" i="17"/>
  <c r="GY482" i="17" s="1"/>
  <c r="GV117" i="17"/>
  <c r="GU430" i="17"/>
  <c r="GV167" i="17"/>
  <c r="GV342" i="17"/>
  <c r="GV325" i="17"/>
  <c r="GV57" i="17"/>
  <c r="GV97" i="17"/>
  <c r="GY92" i="17"/>
  <c r="GY194" i="17"/>
  <c r="GY107" i="17"/>
  <c r="GX487" i="17"/>
  <c r="GY487" i="17" s="1"/>
  <c r="GV163" i="17"/>
  <c r="GY35" i="17"/>
  <c r="GV254" i="17"/>
  <c r="GV152" i="17"/>
  <c r="GV216" i="17"/>
  <c r="GV226" i="17"/>
  <c r="GY64" i="17"/>
  <c r="GV206" i="17"/>
  <c r="GY328" i="17"/>
  <c r="GY467" i="17"/>
  <c r="GV257" i="17"/>
  <c r="GW499" i="17"/>
  <c r="GY499" i="17" s="1"/>
  <c r="GY472" i="17"/>
  <c r="GU408" i="17"/>
  <c r="GV157" i="17"/>
  <c r="GV184" i="17"/>
  <c r="GY290" i="17"/>
  <c r="GV187" i="17"/>
  <c r="GY358" i="17"/>
  <c r="GU461" i="17"/>
  <c r="GV461" i="17" s="1"/>
  <c r="GV235" i="17"/>
  <c r="GV93" i="17"/>
  <c r="GV204" i="17"/>
  <c r="GT465" i="17"/>
  <c r="GV48" i="17"/>
  <c r="GV233" i="17"/>
  <c r="GY313" i="17"/>
  <c r="GT398" i="17"/>
  <c r="GV7" i="17"/>
  <c r="GY204" i="17"/>
  <c r="GV237" i="17"/>
  <c r="GV451" i="17"/>
  <c r="GY384" i="17"/>
  <c r="GV47" i="17"/>
  <c r="GV228" i="17"/>
  <c r="GY156" i="17"/>
  <c r="GV170" i="17"/>
  <c r="GV249" i="17"/>
  <c r="GY375" i="17"/>
  <c r="FM442" i="17"/>
  <c r="FS442" i="17" s="1"/>
  <c r="FY442" i="17" s="1"/>
  <c r="GW426" i="17"/>
  <c r="GY426" i="17" s="1"/>
  <c r="GU475" i="17"/>
  <c r="GY249" i="17"/>
  <c r="GV165" i="17"/>
  <c r="GY217" i="17"/>
  <c r="GV175" i="17"/>
  <c r="GV265" i="17"/>
  <c r="GY168" i="17"/>
  <c r="GT486" i="17"/>
  <c r="GV486" i="17" s="1"/>
  <c r="GX459" i="17"/>
  <c r="GV291" i="17"/>
  <c r="GV247" i="17"/>
  <c r="GV379" i="17"/>
  <c r="GV316" i="17"/>
  <c r="GY475" i="17"/>
  <c r="GY104" i="17"/>
  <c r="GY244" i="17"/>
  <c r="GV371" i="17"/>
  <c r="GY109" i="17"/>
  <c r="GY177" i="17"/>
  <c r="GY309" i="17"/>
  <c r="GY248" i="17"/>
  <c r="GY181" i="17"/>
  <c r="GV380" i="17"/>
  <c r="GY179" i="17"/>
  <c r="GV20" i="17"/>
  <c r="GY208" i="17"/>
  <c r="GV494" i="17"/>
  <c r="GY29" i="17"/>
  <c r="GV212" i="17"/>
  <c r="GY353" i="17"/>
  <c r="GV276" i="17"/>
  <c r="GV255" i="17"/>
  <c r="GY62" i="17"/>
  <c r="GY225" i="17"/>
  <c r="GV148" i="17"/>
  <c r="GV129" i="17"/>
  <c r="GY186" i="17"/>
  <c r="GT475" i="17"/>
  <c r="GV102" i="17"/>
  <c r="GT452" i="17"/>
  <c r="GY367" i="17"/>
  <c r="GY458" i="17"/>
  <c r="GX480" i="17"/>
  <c r="GV294" i="17"/>
  <c r="GV136" i="17"/>
  <c r="GY297" i="17"/>
  <c r="GY54" i="17"/>
  <c r="GT499" i="17"/>
  <c r="GV499" i="17" s="1"/>
  <c r="GV227" i="17"/>
  <c r="GT481" i="17"/>
  <c r="GV481" i="17" s="1"/>
  <c r="GV140" i="17"/>
  <c r="GY27" i="17"/>
  <c r="GY38" i="17"/>
  <c r="GV263" i="17"/>
  <c r="GV153" i="17"/>
  <c r="GY139" i="17"/>
  <c r="GT428" i="17"/>
  <c r="GV428" i="17" s="1"/>
  <c r="GV182" i="17"/>
  <c r="GU465" i="17"/>
  <c r="GY229" i="17"/>
  <c r="GV427" i="17"/>
  <c r="GV218" i="17"/>
  <c r="GY332" i="17"/>
  <c r="GY23" i="17"/>
  <c r="GY267" i="17"/>
  <c r="GU449" i="17"/>
  <c r="GY247" i="17"/>
  <c r="GY287" i="17"/>
  <c r="GV19" i="17"/>
  <c r="GY425" i="17"/>
  <c r="GY377" i="17"/>
  <c r="GV299" i="17"/>
  <c r="GV192" i="17"/>
  <c r="GV8" i="17"/>
  <c r="GT456" i="17"/>
  <c r="GV456" i="17" s="1"/>
  <c r="GV476" i="17"/>
  <c r="GY95" i="17"/>
  <c r="GV203" i="17"/>
  <c r="GV349" i="17"/>
  <c r="GV64" i="17"/>
  <c r="GY273" i="17"/>
  <c r="FO428" i="17"/>
  <c r="FU428" i="17" s="1"/>
  <c r="GA428" i="17" s="1"/>
  <c r="GY395" i="17"/>
  <c r="GY436" i="17"/>
  <c r="GV138" i="17"/>
  <c r="GY442" i="17"/>
  <c r="GV205" i="17"/>
  <c r="GV103" i="17"/>
  <c r="GY105" i="17"/>
  <c r="GV409" i="17"/>
  <c r="GV303" i="17"/>
  <c r="GV111" i="17"/>
  <c r="GV49" i="17"/>
  <c r="GY304" i="17"/>
  <c r="GV273" i="17"/>
  <c r="GY400" i="17"/>
  <c r="GY171" i="17"/>
  <c r="GY363" i="17"/>
  <c r="GV128" i="17"/>
  <c r="GV107" i="17"/>
  <c r="GY76" i="17"/>
  <c r="GW413" i="17"/>
  <c r="GV82" i="17"/>
  <c r="GV304" i="17"/>
  <c r="GY326" i="17"/>
  <c r="GV298" i="17"/>
  <c r="GT483" i="17"/>
  <c r="GY237" i="17"/>
  <c r="GY431" i="17"/>
  <c r="GV331" i="17"/>
  <c r="GY333" i="17"/>
  <c r="GV292" i="17"/>
  <c r="GV139" i="17"/>
  <c r="GU479" i="17"/>
  <c r="GV479" i="17" s="1"/>
  <c r="GV208" i="17"/>
  <c r="FI294" i="17"/>
  <c r="FI295" i="17" s="1"/>
  <c r="FI296" i="17" s="1"/>
  <c r="FI297" i="17" s="1"/>
  <c r="GU403" i="17"/>
  <c r="GV120" i="17"/>
  <c r="GV154" i="17"/>
  <c r="GV125" i="17"/>
  <c r="GV23" i="17"/>
  <c r="GY122" i="17"/>
  <c r="GY417" i="17"/>
  <c r="GV39" i="17"/>
  <c r="GY39" i="17"/>
  <c r="GY125" i="17"/>
  <c r="GY50" i="17"/>
  <c r="GV359" i="17"/>
  <c r="GW473" i="17"/>
  <c r="GV201" i="17"/>
  <c r="GU485" i="17"/>
  <c r="GV214" i="17"/>
  <c r="FP404" i="17"/>
  <c r="FV404" i="17" s="1"/>
  <c r="GB404" i="17" s="1"/>
  <c r="GU401" i="17"/>
  <c r="GY142" i="17"/>
  <c r="GY369" i="17"/>
  <c r="GU388" i="17"/>
  <c r="GY258" i="17"/>
  <c r="FO412" i="17"/>
  <c r="FU412" i="17" s="1"/>
  <c r="GA412" i="17" s="1"/>
  <c r="GU484" i="17"/>
  <c r="GX437" i="17"/>
  <c r="GY437" i="17" s="1"/>
  <c r="GX391" i="17"/>
  <c r="GY391" i="17" s="1"/>
  <c r="GV33" i="17"/>
  <c r="GV58" i="17"/>
  <c r="GV28" i="17"/>
  <c r="GY471" i="17"/>
  <c r="GV315" i="17"/>
  <c r="GY134" i="17"/>
  <c r="GY279" i="17"/>
  <c r="GY192" i="17"/>
  <c r="GV414" i="17"/>
  <c r="GY489" i="17"/>
  <c r="GU452" i="17"/>
  <c r="GY81" i="17"/>
  <c r="GW418" i="17"/>
  <c r="GY418" i="17" s="1"/>
  <c r="GV30" i="17"/>
  <c r="GY396" i="17"/>
  <c r="GT403" i="17"/>
  <c r="GV118" i="17"/>
  <c r="GV177" i="17"/>
  <c r="GV162" i="17"/>
  <c r="GY234" i="17"/>
  <c r="GY308" i="17"/>
  <c r="GY79" i="17"/>
  <c r="GY245" i="17"/>
  <c r="GY228" i="17"/>
  <c r="GY285" i="17"/>
  <c r="GY155" i="17"/>
  <c r="GY135" i="17"/>
  <c r="GY407" i="17"/>
  <c r="GV173" i="17"/>
  <c r="GT500" i="17"/>
  <c r="GV500" i="17" s="1"/>
  <c r="GY394" i="17"/>
  <c r="GY30" i="17"/>
  <c r="GV151" i="17"/>
  <c r="GT491" i="17"/>
  <c r="GX462" i="17"/>
  <c r="GY462" i="17" s="1"/>
  <c r="GV318" i="17"/>
  <c r="GT464" i="17"/>
  <c r="GV464" i="17" s="1"/>
  <c r="GY398" i="17"/>
  <c r="GY329" i="17"/>
  <c r="GV290" i="17"/>
  <c r="GV199" i="17"/>
  <c r="GY94" i="17"/>
  <c r="GY307" i="17"/>
  <c r="GV44" i="17"/>
  <c r="GX432" i="17"/>
  <c r="GV210" i="17"/>
  <c r="GV166" i="17"/>
  <c r="GX427" i="17"/>
  <c r="GW423" i="17"/>
  <c r="GY141" i="17"/>
  <c r="GY269" i="17"/>
  <c r="GT485" i="17"/>
  <c r="GW406" i="17"/>
  <c r="GY140" i="17"/>
  <c r="GY355" i="17"/>
  <c r="GY200" i="17"/>
  <c r="GX411" i="17"/>
  <c r="GY411" i="17" s="1"/>
  <c r="GY100" i="17"/>
  <c r="GY52" i="17"/>
  <c r="GT395" i="17"/>
  <c r="GY320" i="17"/>
  <c r="GV42" i="17"/>
  <c r="GU397" i="17"/>
  <c r="GY86" i="17"/>
  <c r="GY180" i="17"/>
  <c r="GY376" i="17"/>
  <c r="GT396" i="17"/>
  <c r="GV368" i="17"/>
  <c r="GV350" i="17"/>
  <c r="GV322" i="17"/>
  <c r="GY230" i="17"/>
  <c r="GU412" i="17"/>
  <c r="GV320" i="17"/>
  <c r="GX496" i="17"/>
  <c r="GY496" i="17" s="1"/>
  <c r="GV221" i="17"/>
  <c r="GT419" i="17"/>
  <c r="GV419" i="17" s="1"/>
  <c r="GV357" i="17"/>
  <c r="GY57" i="17"/>
  <c r="GY357" i="17"/>
  <c r="GX443" i="17"/>
  <c r="GY443" i="17" s="1"/>
  <c r="GY32" i="17"/>
  <c r="GY74" i="17"/>
  <c r="GV241" i="17"/>
  <c r="GV274" i="17"/>
  <c r="GY401" i="17"/>
  <c r="GV363" i="17"/>
  <c r="GW481" i="17"/>
  <c r="GY481" i="17" s="1"/>
  <c r="GV155" i="17"/>
  <c r="GV181" i="17"/>
  <c r="GY485" i="17"/>
  <c r="GY452" i="17"/>
  <c r="GY71" i="17"/>
  <c r="GY43" i="17"/>
  <c r="GY429" i="17"/>
  <c r="GV110" i="17"/>
  <c r="GU460" i="17"/>
  <c r="GW480" i="17"/>
  <c r="GY213" i="17"/>
  <c r="GY80" i="17"/>
  <c r="GY97" i="17"/>
  <c r="GU420" i="17"/>
  <c r="GV341" i="17"/>
  <c r="GV295" i="17"/>
  <c r="GV285" i="17"/>
  <c r="GV474" i="17"/>
  <c r="GX468" i="17"/>
  <c r="GY468" i="17" s="1"/>
  <c r="GY392" i="17"/>
  <c r="GW488" i="17"/>
  <c r="GV60" i="17"/>
  <c r="GY170" i="17"/>
  <c r="GY366" i="17"/>
  <c r="GV377" i="17"/>
  <c r="GY312" i="17"/>
  <c r="GV382" i="17"/>
  <c r="GV174" i="17"/>
  <c r="GT493" i="17"/>
  <c r="GV493" i="17" s="1"/>
  <c r="GV288" i="17"/>
  <c r="GV280" i="17"/>
  <c r="GV40" i="17"/>
  <c r="GV121" i="17"/>
  <c r="GY263" i="17"/>
  <c r="GV463" i="17"/>
  <c r="GY130" i="17"/>
  <c r="GV271" i="17"/>
  <c r="GV75" i="17"/>
  <c r="GV497" i="17"/>
  <c r="GV109" i="17"/>
  <c r="GV211" i="17"/>
  <c r="GT400" i="17"/>
  <c r="GV26" i="17"/>
  <c r="GY165" i="17"/>
  <c r="GW459" i="17"/>
  <c r="GT444" i="17"/>
  <c r="GV444" i="17" s="1"/>
  <c r="GX470" i="17"/>
  <c r="GY292" i="17"/>
  <c r="GY219" i="17"/>
  <c r="GT412" i="17"/>
  <c r="GV137" i="17"/>
  <c r="GV149" i="17"/>
  <c r="GU453" i="17"/>
  <c r="GV453" i="17" s="1"/>
  <c r="GY99" i="17"/>
  <c r="GW428" i="17"/>
  <c r="GY428" i="17" s="1"/>
  <c r="GV490" i="17"/>
  <c r="GY159" i="17"/>
  <c r="GV268" i="17"/>
  <c r="GT410" i="17"/>
  <c r="GY137" i="17"/>
  <c r="GV488" i="17"/>
  <c r="GV445" i="17"/>
  <c r="GU454" i="17"/>
  <c r="GV267" i="17"/>
  <c r="GV91" i="17"/>
  <c r="GX402" i="17"/>
  <c r="GY402" i="17" s="1"/>
  <c r="GV105" i="17"/>
  <c r="GY383" i="17"/>
  <c r="GY119" i="17"/>
  <c r="GU434" i="17"/>
  <c r="GV434" i="17" s="1"/>
  <c r="GY198" i="17"/>
  <c r="GY374" i="17"/>
  <c r="GV230" i="17"/>
  <c r="GY403" i="17"/>
  <c r="GY412" i="17"/>
  <c r="GY148" i="17"/>
  <c r="GY268" i="17"/>
  <c r="GV147" i="17"/>
  <c r="GU442" i="17"/>
  <c r="GV190" i="17"/>
  <c r="GY422" i="17"/>
  <c r="GU447" i="17"/>
  <c r="GW463" i="17"/>
  <c r="GV354" i="17"/>
  <c r="GY162" i="17"/>
  <c r="GY291" i="17"/>
  <c r="GY220" i="17"/>
  <c r="GV232" i="17"/>
  <c r="GV133" i="17"/>
  <c r="GY272" i="17"/>
  <c r="GV142" i="17"/>
  <c r="GV473" i="17"/>
  <c r="GY341" i="17"/>
  <c r="GU468" i="17"/>
  <c r="GV468" i="17" s="1"/>
  <c r="GV194" i="17"/>
  <c r="GV43" i="17"/>
  <c r="GY193" i="17"/>
  <c r="GY465" i="17"/>
  <c r="GV284" i="17"/>
  <c r="GY176" i="17"/>
  <c r="GY160" i="17"/>
  <c r="GX453" i="17"/>
  <c r="GY453" i="17" s="1"/>
  <c r="GY364" i="17"/>
  <c r="GV34" i="17"/>
  <c r="GT426" i="17"/>
  <c r="GV426" i="17" s="1"/>
  <c r="GV278" i="17"/>
  <c r="GV32" i="17"/>
  <c r="GX386" i="17"/>
  <c r="GY386" i="17" s="1"/>
  <c r="GV51" i="17"/>
  <c r="GV193" i="17"/>
  <c r="GU496" i="17"/>
  <c r="GV496" i="17" s="1"/>
  <c r="GY314" i="17"/>
  <c r="GY252" i="17"/>
  <c r="GW419" i="17"/>
  <c r="GY419" i="17" s="1"/>
  <c r="GY207" i="17"/>
  <c r="GY365" i="17"/>
  <c r="GV144" i="17"/>
  <c r="GY478" i="17"/>
  <c r="GU483" i="17"/>
  <c r="FG184" i="17"/>
  <c r="FM183" i="17"/>
  <c r="FS183" i="17" s="1"/>
  <c r="FY183" i="17" s="1"/>
  <c r="GV423" i="17"/>
  <c r="FM190" i="17"/>
  <c r="FS190" i="17" s="1"/>
  <c r="FY190" i="17" s="1"/>
  <c r="FG191" i="17"/>
  <c r="FG192" i="17" s="1"/>
  <c r="FF185" i="17"/>
  <c r="FF186" i="17" s="1"/>
  <c r="FF187" i="17" s="1"/>
  <c r="FL184" i="17"/>
  <c r="FR184" i="17" s="1"/>
  <c r="FX184" i="17" s="1"/>
  <c r="GY501" i="17"/>
  <c r="GY393" i="17"/>
  <c r="GV406" i="17"/>
  <c r="GY491" i="17"/>
  <c r="GY390" i="17"/>
  <c r="GY410" i="17"/>
  <c r="FO263" i="17"/>
  <c r="FU263" i="17" s="1"/>
  <c r="GA263" i="17" s="1"/>
  <c r="FI264" i="17"/>
  <c r="FI265" i="17" s="1"/>
  <c r="FI266" i="17" s="1"/>
  <c r="FG417" i="17"/>
  <c r="FM416" i="17"/>
  <c r="FS416" i="17" s="1"/>
  <c r="FY416" i="17" s="1"/>
  <c r="FG359" i="17"/>
  <c r="FM358" i="17"/>
  <c r="FS358" i="17" s="1"/>
  <c r="FY358" i="17" s="1"/>
  <c r="GY387" i="17"/>
  <c r="FF371" i="17"/>
  <c r="FL370" i="17"/>
  <c r="FR370" i="17" s="1"/>
  <c r="FX370" i="17" s="1"/>
  <c r="FJ224" i="17"/>
  <c r="FJ225" i="17" s="1"/>
  <c r="FJ226" i="17" s="1"/>
  <c r="FP223" i="17"/>
  <c r="FV223" i="17" s="1"/>
  <c r="GB223" i="17" s="1"/>
  <c r="FG425" i="17"/>
  <c r="FM424" i="17"/>
  <c r="FS424" i="17" s="1"/>
  <c r="FY424" i="17" s="1"/>
  <c r="GV459" i="17"/>
  <c r="GY424" i="17"/>
  <c r="GY420" i="17"/>
  <c r="FG172" i="17"/>
  <c r="FM171" i="17"/>
  <c r="FS171" i="17" s="1"/>
  <c r="FY171" i="17" s="1"/>
  <c r="GY483" i="17"/>
  <c r="GV238" i="17"/>
  <c r="GX423" i="17"/>
  <c r="GT482" i="17"/>
  <c r="GV482" i="17" s="1"/>
  <c r="GV306" i="17"/>
  <c r="GY447" i="17"/>
  <c r="GV440" i="17"/>
  <c r="GY16" i="17"/>
  <c r="GY315" i="17"/>
  <c r="GY10" i="17"/>
  <c r="GY306" i="17"/>
  <c r="GT418" i="17"/>
  <c r="GV418" i="17" s="1"/>
  <c r="GV307" i="17"/>
  <c r="GY223" i="17"/>
  <c r="GV14" i="17"/>
  <c r="GV86" i="17"/>
  <c r="GV180" i="17"/>
  <c r="GY277" i="17"/>
  <c r="GY197" i="17"/>
  <c r="GY389" i="17"/>
  <c r="GV54" i="17"/>
  <c r="GY359" i="17"/>
  <c r="GY286" i="17"/>
  <c r="GY352" i="17"/>
  <c r="GV72" i="17"/>
  <c r="GY196" i="17"/>
  <c r="GV77" i="17"/>
  <c r="GV352" i="17"/>
  <c r="GU491" i="17"/>
  <c r="GY65" i="17"/>
  <c r="GY302" i="17"/>
  <c r="GY61" i="17"/>
  <c r="GV373" i="17"/>
  <c r="FJ278" i="17"/>
  <c r="FJ279" i="17" s="1"/>
  <c r="FJ280" i="17" s="1"/>
  <c r="FP277" i="17"/>
  <c r="FV277" i="17" s="1"/>
  <c r="GB277" i="17" s="1"/>
  <c r="GY259" i="17"/>
  <c r="GV112" i="17"/>
  <c r="GY239" i="17"/>
  <c r="GW456" i="17"/>
  <c r="GY456" i="17" s="1"/>
  <c r="FK309" i="17"/>
  <c r="FK310" i="17" s="1"/>
  <c r="FK311" i="17" s="1"/>
  <c r="FK312" i="17" s="1"/>
  <c r="FK313" i="17" s="1"/>
  <c r="FK314" i="17" s="1"/>
  <c r="FK315" i="17" s="1"/>
  <c r="FK316" i="17" s="1"/>
  <c r="FK317" i="17" s="1"/>
  <c r="FK318" i="17" s="1"/>
  <c r="FK319" i="17" s="1"/>
  <c r="FK320" i="17" s="1"/>
  <c r="FK321" i="17" s="1"/>
  <c r="FK322" i="17" s="1"/>
  <c r="FK323" i="17" s="1"/>
  <c r="FK324" i="17" s="1"/>
  <c r="FK325" i="17" s="1"/>
  <c r="FK326" i="17" s="1"/>
  <c r="FK327" i="17" s="1"/>
  <c r="FK328" i="17" s="1"/>
  <c r="FK329" i="17" s="1"/>
  <c r="FK330" i="17" s="1"/>
  <c r="FK331" i="17" s="1"/>
  <c r="FK332" i="17" s="1"/>
  <c r="FK333" i="17" s="1"/>
  <c r="FK334" i="17" s="1"/>
  <c r="FK335" i="17" s="1"/>
  <c r="FK336" i="17" s="1"/>
  <c r="FK337" i="17" s="1"/>
  <c r="FK338" i="17" s="1"/>
  <c r="FK339" i="17" s="1"/>
  <c r="FK340" i="17" s="1"/>
  <c r="FK341" i="17" s="1"/>
  <c r="FK342" i="17" s="1"/>
  <c r="FK343" i="17" s="1"/>
  <c r="FK344" i="17" s="1"/>
  <c r="FK345" i="17" s="1"/>
  <c r="FK346" i="17" s="1"/>
  <c r="FK347" i="17" s="1"/>
  <c r="FK348" i="17" s="1"/>
  <c r="FK349" i="17" s="1"/>
  <c r="FK350" i="17" s="1"/>
  <c r="FK351" i="17" s="1"/>
  <c r="FK352" i="17" s="1"/>
  <c r="FK353" i="17" s="1"/>
  <c r="FK354" i="17" s="1"/>
  <c r="FK355" i="17" s="1"/>
  <c r="FK356" i="17" s="1"/>
  <c r="FK357" i="17" s="1"/>
  <c r="FK358" i="17" s="1"/>
  <c r="FK359" i="17" s="1"/>
  <c r="FK360" i="17" s="1"/>
  <c r="FK361" i="17" s="1"/>
  <c r="FK362" i="17" s="1"/>
  <c r="FK363" i="17" s="1"/>
  <c r="FK364" i="17" s="1"/>
  <c r="FK365" i="17" s="1"/>
  <c r="FK366" i="17" s="1"/>
  <c r="FK367" i="17" s="1"/>
  <c r="FK368" i="17" s="1"/>
  <c r="FK369" i="17" s="1"/>
  <c r="FK370" i="17" s="1"/>
  <c r="FK371" i="17" s="1"/>
  <c r="FK372" i="17" s="1"/>
  <c r="FK373" i="17" s="1"/>
  <c r="FK374" i="17" s="1"/>
  <c r="FK375" i="17" s="1"/>
  <c r="FK376" i="17" s="1"/>
  <c r="FK377" i="17" s="1"/>
  <c r="FK378" i="17" s="1"/>
  <c r="FK379" i="17" s="1"/>
  <c r="FK380" i="17" s="1"/>
  <c r="FK381" i="17" s="1"/>
  <c r="FK382" i="17" s="1"/>
  <c r="FK383" i="17" s="1"/>
  <c r="FK384" i="17" s="1"/>
  <c r="FK385" i="17" s="1"/>
  <c r="FK386" i="17" s="1"/>
  <c r="FK387" i="17" s="1"/>
  <c r="FK388" i="17" s="1"/>
  <c r="FK389" i="17" s="1"/>
  <c r="FK390" i="17" s="1"/>
  <c r="FK391" i="17" s="1"/>
  <c r="FK392" i="17" s="1"/>
  <c r="FK393" i="17" s="1"/>
  <c r="FK394" i="17" s="1"/>
  <c r="FK395" i="17" s="1"/>
  <c r="FK396" i="17" s="1"/>
  <c r="FK397" i="17" s="1"/>
  <c r="FK398" i="17" s="1"/>
  <c r="FK399" i="17" s="1"/>
  <c r="FK400" i="17" s="1"/>
  <c r="FK401" i="17" s="1"/>
  <c r="FK402" i="17" s="1"/>
  <c r="FK403" i="17" s="1"/>
  <c r="FK404" i="17" s="1"/>
  <c r="FK405" i="17" s="1"/>
  <c r="FK406" i="17" s="1"/>
  <c r="FK407" i="17" s="1"/>
  <c r="FK408" i="17" s="1"/>
  <c r="FK409" i="17" s="1"/>
  <c r="FK410" i="17" s="1"/>
  <c r="FK411" i="17" s="1"/>
  <c r="FK412" i="17" s="1"/>
  <c r="FK413" i="17" s="1"/>
  <c r="FK414" i="17" s="1"/>
  <c r="FK415" i="17" s="1"/>
  <c r="FK416" i="17" s="1"/>
  <c r="FK417" i="17" s="1"/>
  <c r="FK418" i="17" s="1"/>
  <c r="FK419" i="17" s="1"/>
  <c r="FK420" i="17" s="1"/>
  <c r="FK421" i="17" s="1"/>
  <c r="FK422" i="17" s="1"/>
  <c r="FK423" i="17" s="1"/>
  <c r="FK424" i="17" s="1"/>
  <c r="FK425" i="17" s="1"/>
  <c r="FK426" i="17" s="1"/>
  <c r="FK427" i="17" s="1"/>
  <c r="FK428" i="17" s="1"/>
  <c r="FK429" i="17" s="1"/>
  <c r="FK430" i="17" s="1"/>
  <c r="FK431" i="17" s="1"/>
  <c r="FK432" i="17" s="1"/>
  <c r="FK433" i="17" s="1"/>
  <c r="FK434" i="17" s="1"/>
  <c r="FK435" i="17" s="1"/>
  <c r="FK436" i="17" s="1"/>
  <c r="FK437" i="17" s="1"/>
  <c r="FK438" i="17" s="1"/>
  <c r="FK439" i="17" s="1"/>
  <c r="FK440" i="17" s="1"/>
  <c r="FK441" i="17" s="1"/>
  <c r="FK442" i="17" s="1"/>
  <c r="FK443" i="17" s="1"/>
  <c r="FK444" i="17" s="1"/>
  <c r="FK445" i="17" s="1"/>
  <c r="FK446" i="17" s="1"/>
  <c r="FK447" i="17" s="1"/>
  <c r="FK448" i="17" s="1"/>
  <c r="FK449" i="17" s="1"/>
  <c r="FK450" i="17" s="1"/>
  <c r="FK451" i="17" s="1"/>
  <c r="FK452" i="17" s="1"/>
  <c r="FK453" i="17" s="1"/>
  <c r="FK454" i="17" s="1"/>
  <c r="FK455" i="17" s="1"/>
  <c r="FK456" i="17" s="1"/>
  <c r="FK457" i="17" s="1"/>
  <c r="FK458" i="17" s="1"/>
  <c r="FK459" i="17" s="1"/>
  <c r="FK460" i="17" s="1"/>
  <c r="FK461" i="17" s="1"/>
  <c r="FK462" i="17" s="1"/>
  <c r="FK463" i="17" s="1"/>
  <c r="FK464" i="17" s="1"/>
  <c r="FK465" i="17" s="1"/>
  <c r="FK466" i="17" s="1"/>
  <c r="FK467" i="17" s="1"/>
  <c r="FK468" i="17" s="1"/>
  <c r="FK469" i="17" s="1"/>
  <c r="FK470" i="17" s="1"/>
  <c r="FK471" i="17" s="1"/>
  <c r="FK472" i="17" s="1"/>
  <c r="FK473" i="17" s="1"/>
  <c r="FK474" i="17" s="1"/>
  <c r="FK475" i="17" s="1"/>
  <c r="FK476" i="17" s="1"/>
  <c r="FK477" i="17" s="1"/>
  <c r="FK478" i="17" s="1"/>
  <c r="FK479" i="17" s="1"/>
  <c r="FK480" i="17" s="1"/>
  <c r="FK481" i="17" s="1"/>
  <c r="FK482" i="17" s="1"/>
  <c r="FK483" i="17" s="1"/>
  <c r="FK484" i="17" s="1"/>
  <c r="FK485" i="17" s="1"/>
  <c r="FK486" i="17" s="1"/>
  <c r="FK487" i="17" s="1"/>
  <c r="FK488" i="17" s="1"/>
  <c r="FK489" i="17" s="1"/>
  <c r="FK490" i="17" s="1"/>
  <c r="FK491" i="17" s="1"/>
  <c r="FK492" i="17" s="1"/>
  <c r="FK493" i="17" s="1"/>
  <c r="FK494" i="17" s="1"/>
  <c r="FK495" i="17" s="1"/>
  <c r="FK496" i="17" s="1"/>
  <c r="FK497" i="17" s="1"/>
  <c r="FK498" i="17" s="1"/>
  <c r="FK499" i="17" s="1"/>
  <c r="FK500" i="17" s="1"/>
  <c r="FK501" i="17" s="1"/>
  <c r="FQ308" i="17"/>
  <c r="FW308" i="17" s="1"/>
  <c r="GC308" i="17" s="1"/>
  <c r="GY466" i="17"/>
  <c r="GU415" i="17"/>
  <c r="GV415" i="17" s="1"/>
  <c r="GU410" i="17"/>
  <c r="GV213" i="17"/>
  <c r="GV80" i="17"/>
  <c r="GU467" i="17"/>
  <c r="GY24" i="17"/>
  <c r="GY348" i="17"/>
  <c r="GY68" i="17"/>
  <c r="GY289" i="17"/>
  <c r="GY385" i="17"/>
  <c r="GY486" i="17"/>
  <c r="GY343" i="17"/>
  <c r="FI484" i="17"/>
  <c r="FI485" i="17" s="1"/>
  <c r="FI286" i="17"/>
  <c r="GY262" i="17"/>
  <c r="GV24" i="17"/>
  <c r="GV81" i="17"/>
  <c r="GY397" i="17"/>
  <c r="GY388" i="17"/>
  <c r="GY89" i="17"/>
  <c r="GY454" i="17"/>
  <c r="GV296" i="17"/>
  <c r="GY362" i="17"/>
  <c r="GV277" i="17"/>
  <c r="GV114" i="17"/>
  <c r="GV361" i="17"/>
  <c r="GV195" i="17"/>
  <c r="GY101" i="17"/>
  <c r="GU387" i="17"/>
  <c r="GU402" i="17"/>
  <c r="GV402" i="17" s="1"/>
  <c r="GV323" i="17"/>
  <c r="GV308" i="17"/>
  <c r="FM462" i="17"/>
  <c r="FS462" i="17" s="1"/>
  <c r="FY462" i="17" s="1"/>
  <c r="GV370" i="17"/>
  <c r="GY495" i="17"/>
  <c r="GY371" i="17"/>
  <c r="GV222" i="17"/>
  <c r="GY379" i="17"/>
  <c r="GY60" i="17"/>
  <c r="GX445" i="17"/>
  <c r="GV229" i="17"/>
  <c r="GU393" i="17"/>
  <c r="GV35" i="17"/>
  <c r="GY265" i="17"/>
  <c r="GV385" i="17"/>
  <c r="GT467" i="17"/>
  <c r="GV300" i="17"/>
  <c r="FI340" i="17"/>
  <c r="FI341" i="17" s="1"/>
  <c r="FI342" i="17" s="1"/>
  <c r="GV369" i="17"/>
  <c r="GV330" i="17"/>
  <c r="GY295" i="17"/>
  <c r="GV12" i="17"/>
  <c r="GV10" i="17"/>
  <c r="GY282" i="17"/>
  <c r="GY484" i="17"/>
  <c r="GV245" i="17"/>
  <c r="GY421" i="17"/>
  <c r="GY102" i="17"/>
  <c r="GT449" i="17"/>
  <c r="GV345" i="17"/>
  <c r="GV256" i="17"/>
  <c r="GV372" i="17"/>
  <c r="GY373" i="17"/>
  <c r="GY184" i="17"/>
  <c r="GY305" i="17"/>
  <c r="GV29" i="17"/>
  <c r="GY48" i="17"/>
  <c r="GY233" i="17"/>
  <c r="GY146" i="17"/>
  <c r="GY87" i="17"/>
  <c r="GV198" i="17"/>
  <c r="GY163" i="17"/>
  <c r="GY322" i="17"/>
  <c r="GY321" i="17"/>
  <c r="GY161" i="17"/>
  <c r="GV17" i="17"/>
  <c r="GV145" i="17"/>
  <c r="FP269" i="17"/>
  <c r="FV269" i="17" s="1"/>
  <c r="GB269" i="17" s="1"/>
  <c r="FJ270" i="17"/>
  <c r="GY149" i="17"/>
  <c r="GY336" i="17"/>
  <c r="GY298" i="17"/>
  <c r="GY31" i="17"/>
  <c r="GY121" i="17"/>
  <c r="GY124" i="17"/>
  <c r="GY58" i="17"/>
  <c r="GY281" i="17"/>
  <c r="GY337" i="17"/>
  <c r="GY40" i="17"/>
  <c r="FG444" i="17"/>
  <c r="FG445" i="17" s="1"/>
  <c r="FG446" i="17" s="1"/>
  <c r="FG447" i="17" s="1"/>
  <c r="FG448" i="17" s="1"/>
  <c r="FG449" i="17" s="1"/>
  <c r="FG450" i="17" s="1"/>
  <c r="FG451" i="17" s="1"/>
  <c r="FG452" i="17" s="1"/>
  <c r="FG453" i="17" s="1"/>
  <c r="FG454" i="17" s="1"/>
  <c r="FG455" i="17" s="1"/>
  <c r="FG456" i="17" s="1"/>
  <c r="FG457" i="17" s="1"/>
  <c r="FG458" i="17" s="1"/>
  <c r="FG459" i="17" s="1"/>
  <c r="FG460" i="17" s="1"/>
  <c r="FG461" i="17" s="1"/>
  <c r="FM443" i="17"/>
  <c r="FS443" i="17" s="1"/>
  <c r="FY443" i="17" s="1"/>
  <c r="GV179" i="17"/>
  <c r="GV18" i="17"/>
  <c r="GY439" i="17"/>
  <c r="GV351" i="17"/>
  <c r="GY296" i="17"/>
  <c r="GY210" i="17"/>
  <c r="GY114" i="17"/>
  <c r="FI405" i="17"/>
  <c r="FI406" i="17" s="1"/>
  <c r="FI407" i="17" s="1"/>
  <c r="FI408" i="17" s="1"/>
  <c r="FI409" i="17" s="1"/>
  <c r="FI410" i="17" s="1"/>
  <c r="FI411" i="17" s="1"/>
  <c r="FO404" i="17"/>
  <c r="FU404" i="17" s="1"/>
  <c r="GA404" i="17" s="1"/>
  <c r="GV335" i="17"/>
  <c r="GV353" i="17"/>
  <c r="GV79" i="17"/>
  <c r="GV376" i="17"/>
  <c r="GV74" i="17"/>
  <c r="GV134" i="17"/>
  <c r="GV250" i="17"/>
  <c r="GW416" i="17"/>
  <c r="GY416" i="17" s="1"/>
  <c r="GW492" i="17"/>
  <c r="GY492" i="17" s="1"/>
  <c r="GY323" i="17"/>
  <c r="GT397" i="17"/>
  <c r="GY351" i="17"/>
  <c r="GY51" i="17"/>
  <c r="GT438" i="17"/>
  <c r="GV438" i="17" s="1"/>
  <c r="GV186" i="17"/>
  <c r="GV340" i="17"/>
  <c r="GV279" i="17"/>
  <c r="GU471" i="17"/>
  <c r="GV269" i="17"/>
  <c r="GY211" i="17"/>
  <c r="FJ429" i="17"/>
  <c r="FP429" i="17" s="1"/>
  <c r="FV429" i="17" s="1"/>
  <c r="GB429" i="17" s="1"/>
  <c r="FP428" i="17"/>
  <c r="FV428" i="17" s="1"/>
  <c r="GB428" i="17" s="1"/>
  <c r="GT417" i="17"/>
  <c r="GX473" i="17"/>
  <c r="GV127" i="17"/>
  <c r="GV248" i="17"/>
  <c r="GW441" i="17"/>
  <c r="GY441" i="17" s="1"/>
  <c r="GY115" i="17"/>
  <c r="GY7" i="17"/>
  <c r="GY254" i="17"/>
  <c r="GY110" i="17"/>
  <c r="GV251" i="17"/>
  <c r="GV239" i="17"/>
  <c r="GV383" i="17"/>
  <c r="GV146" i="17"/>
  <c r="GT390" i="17"/>
  <c r="GV243" i="17"/>
  <c r="GV333" i="17"/>
  <c r="GT388" i="17"/>
  <c r="GV321" i="17"/>
  <c r="GV161" i="17"/>
  <c r="GV189" i="17"/>
  <c r="GV96" i="17"/>
  <c r="GT405" i="17"/>
  <c r="GV405" i="17" s="1"/>
  <c r="GY275" i="17"/>
  <c r="GV378" i="17"/>
  <c r="GU407" i="17"/>
  <c r="GY145" i="17"/>
  <c r="GV344" i="17"/>
  <c r="GV266" i="17"/>
  <c r="GT429" i="17"/>
  <c r="GX476" i="17"/>
  <c r="GU443" i="17"/>
  <c r="GV443" i="17" s="1"/>
  <c r="FI458" i="17"/>
  <c r="FI459" i="17" s="1"/>
  <c r="FI460" i="17" s="1"/>
  <c r="FI461" i="17" s="1"/>
  <c r="FI462" i="17" s="1"/>
  <c r="FI463" i="17" s="1"/>
  <c r="FI464" i="17" s="1"/>
  <c r="FI465" i="17" s="1"/>
  <c r="FI466" i="17" s="1"/>
  <c r="FI467" i="17" s="1"/>
  <c r="FI468" i="17" s="1"/>
  <c r="FI469" i="17" s="1"/>
  <c r="FI470" i="17" s="1"/>
  <c r="FI471" i="17" s="1"/>
  <c r="FI472" i="17" s="1"/>
  <c r="FI473" i="17" s="1"/>
  <c r="FI474" i="17" s="1"/>
  <c r="FI475" i="17" s="1"/>
  <c r="FI476" i="17" s="1"/>
  <c r="FI477" i="17" s="1"/>
  <c r="FI478" i="17" s="1"/>
  <c r="FI479" i="17" s="1"/>
  <c r="FI480" i="17" s="1"/>
  <c r="FI481" i="17" s="1"/>
  <c r="FI482" i="17" s="1"/>
  <c r="FO457" i="17"/>
  <c r="FU457" i="17" s="1"/>
  <c r="GA457" i="17" s="1"/>
  <c r="GV374" i="17"/>
  <c r="GU425" i="17"/>
  <c r="GV45" i="17"/>
  <c r="GV270" i="17"/>
  <c r="GV375" i="17"/>
  <c r="GV183" i="17"/>
  <c r="GT420" i="17"/>
  <c r="GW476" i="17"/>
  <c r="GY113" i="17"/>
  <c r="FI344" i="17"/>
  <c r="FQ301" i="17"/>
  <c r="FW301" i="17" s="1"/>
  <c r="GC301" i="17" s="1"/>
  <c r="FK302" i="17"/>
  <c r="FK303" i="17" s="1"/>
  <c r="FQ303" i="17" s="1"/>
  <c r="FW303" i="17" s="1"/>
  <c r="GC303" i="17" s="1"/>
  <c r="GV364" i="17"/>
  <c r="GW427" i="17"/>
  <c r="GV158" i="17"/>
  <c r="GV65" i="17"/>
  <c r="GV282" i="17"/>
  <c r="GY152" i="17"/>
  <c r="GY319" i="17"/>
  <c r="GY218" i="17"/>
  <c r="GY310" i="17"/>
  <c r="GV220" i="17"/>
  <c r="GY241" i="17"/>
  <c r="GY232" i="17"/>
  <c r="FJ315" i="17"/>
  <c r="FP314" i="17"/>
  <c r="FV314" i="17" s="1"/>
  <c r="GB314" i="17" s="1"/>
  <c r="GX461" i="17"/>
  <c r="GY461" i="17" s="1"/>
  <c r="GV21" i="17"/>
  <c r="GY91" i="17"/>
  <c r="GY164" i="17"/>
  <c r="GV70" i="17"/>
  <c r="GY226" i="17"/>
  <c r="GY129" i="17"/>
  <c r="GY127" i="17"/>
  <c r="GV90" i="17"/>
  <c r="GV119" i="17"/>
  <c r="GV301" i="17"/>
  <c r="GV63" i="17"/>
  <c r="GX463" i="17"/>
  <c r="GY157" i="17"/>
  <c r="GY243" i="17"/>
  <c r="GY189" i="17"/>
  <c r="GV480" i="17"/>
  <c r="GT448" i="17"/>
  <c r="GV448" i="17" s="1"/>
  <c r="GT501" i="17"/>
  <c r="GY138" i="17"/>
  <c r="GY178" i="17"/>
  <c r="GV347" i="17"/>
  <c r="GV336" i="17"/>
  <c r="GV236" i="17"/>
  <c r="GY303" i="17"/>
  <c r="GY111" i="17"/>
  <c r="GY187" i="17"/>
  <c r="GY49" i="17"/>
  <c r="GY120" i="17"/>
  <c r="GY154" i="17"/>
  <c r="GY45" i="17"/>
  <c r="GY288" i="17"/>
  <c r="GY118" i="17"/>
  <c r="GU424" i="17"/>
  <c r="GY212" i="17"/>
  <c r="GY158" i="17"/>
  <c r="GV171" i="17"/>
  <c r="FG402" i="17"/>
  <c r="FM401" i="17"/>
  <c r="FS401" i="17" s="1"/>
  <c r="FY401" i="17" s="1"/>
  <c r="GV94" i="17"/>
  <c r="GT387" i="17"/>
  <c r="GY93" i="17"/>
  <c r="GT416" i="17"/>
  <c r="GV416" i="17" s="1"/>
  <c r="GT401" i="17"/>
  <c r="GV196" i="17"/>
  <c r="GV338" i="17"/>
  <c r="GV197" i="17"/>
  <c r="GY70" i="17"/>
  <c r="GW444" i="17"/>
  <c r="GY444" i="17" s="1"/>
  <c r="GY47" i="17"/>
  <c r="GY63" i="17"/>
  <c r="GW404" i="17"/>
  <c r="GY404" i="17" s="1"/>
  <c r="GW493" i="17"/>
  <c r="GY493" i="17" s="1"/>
  <c r="GV59" i="17"/>
  <c r="FJ484" i="17"/>
  <c r="FP483" i="17"/>
  <c r="FV483" i="17" s="1"/>
  <c r="GB483" i="17" s="1"/>
  <c r="GV231" i="17"/>
  <c r="GU411" i="17"/>
  <c r="GV411" i="17" s="1"/>
  <c r="GW445" i="17"/>
  <c r="GW435" i="17"/>
  <c r="GY435" i="17" s="1"/>
  <c r="GV36" i="17"/>
  <c r="GY41" i="17"/>
  <c r="GY55" i="17"/>
  <c r="FI309" i="17"/>
  <c r="FO308" i="17"/>
  <c r="FU308" i="17" s="1"/>
  <c r="GA308" i="17" s="1"/>
  <c r="FP247" i="17"/>
  <c r="FV247" i="17" s="1"/>
  <c r="GB247" i="17" s="1"/>
  <c r="FJ248" i="17"/>
  <c r="GW446" i="17"/>
  <c r="GY446" i="17" s="1"/>
  <c r="GV355" i="17"/>
  <c r="GV200" i="17"/>
  <c r="GT407" i="17"/>
  <c r="GV122" i="17"/>
  <c r="GV358" i="17"/>
  <c r="GU455" i="17"/>
  <c r="GV455" i="17" s="1"/>
  <c r="GV168" i="17"/>
  <c r="GV327" i="17"/>
  <c r="GU501" i="17"/>
  <c r="GV261" i="17"/>
  <c r="GU437" i="17"/>
  <c r="GV437" i="17" s="1"/>
  <c r="GV312" i="17"/>
  <c r="GU429" i="17"/>
  <c r="GX433" i="17"/>
  <c r="GY433" i="17" s="1"/>
  <c r="GY98" i="17"/>
  <c r="GV108" i="17"/>
  <c r="GV253" i="17"/>
  <c r="GV106" i="17"/>
  <c r="GV188" i="17"/>
  <c r="GU400" i="17"/>
  <c r="GV37" i="17"/>
  <c r="GY361" i="17"/>
  <c r="GY106" i="17"/>
  <c r="GV432" i="17"/>
  <c r="GY166" i="17"/>
  <c r="GY37" i="17"/>
  <c r="GV132" i="17"/>
  <c r="FP397" i="17"/>
  <c r="FV397" i="17" s="1"/>
  <c r="GB397" i="17" s="1"/>
  <c r="FJ398" i="17"/>
  <c r="GY88" i="17"/>
  <c r="GY331" i="17"/>
  <c r="FJ346" i="17"/>
  <c r="FJ347" i="17" s="1"/>
  <c r="FJ348" i="17" s="1"/>
  <c r="FJ349" i="17" s="1"/>
  <c r="FJ350" i="17" s="1"/>
  <c r="FJ351" i="17" s="1"/>
  <c r="FJ352" i="17" s="1"/>
  <c r="FJ353" i="17" s="1"/>
  <c r="FJ354" i="17" s="1"/>
  <c r="FJ355" i="17" s="1"/>
  <c r="FJ356" i="17" s="1"/>
  <c r="FJ357" i="17" s="1"/>
  <c r="FJ358" i="17" s="1"/>
  <c r="FJ359" i="17" s="1"/>
  <c r="FJ360" i="17" s="1"/>
  <c r="FJ361" i="17" s="1"/>
  <c r="FJ362" i="17" s="1"/>
  <c r="FJ363" i="17" s="1"/>
  <c r="FJ364" i="17" s="1"/>
  <c r="FJ365" i="17" s="1"/>
  <c r="FJ366" i="17" s="1"/>
  <c r="FJ367" i="17" s="1"/>
  <c r="FJ368" i="17" s="1"/>
  <c r="FJ369" i="17" s="1"/>
  <c r="FJ370" i="17" s="1"/>
  <c r="FJ371" i="17" s="1"/>
  <c r="FJ372" i="17" s="1"/>
  <c r="FJ373" i="17" s="1"/>
  <c r="FJ374" i="17" s="1"/>
  <c r="FJ375" i="17" s="1"/>
  <c r="FJ376" i="17" s="1"/>
  <c r="FJ377" i="17" s="1"/>
  <c r="FJ378" i="17" s="1"/>
  <c r="FJ379" i="17" s="1"/>
  <c r="FJ380" i="17" s="1"/>
  <c r="FJ381" i="17" s="1"/>
  <c r="FJ382" i="17" s="1"/>
  <c r="FJ383" i="17" s="1"/>
  <c r="FJ384" i="17" s="1"/>
  <c r="FJ385" i="17" s="1"/>
  <c r="FJ386" i="17" s="1"/>
  <c r="FJ387" i="17" s="1"/>
  <c r="FJ388" i="17" s="1"/>
  <c r="FJ389" i="17" s="1"/>
  <c r="FJ390" i="17" s="1"/>
  <c r="FJ391" i="17" s="1"/>
  <c r="FJ392" i="17" s="1"/>
  <c r="FJ393" i="17" s="1"/>
  <c r="FJ394" i="17" s="1"/>
  <c r="FJ395" i="17" s="1"/>
  <c r="FJ396" i="17" s="1"/>
  <c r="GY201" i="17"/>
  <c r="GY209" i="17"/>
  <c r="GV95" i="17"/>
  <c r="GV244" i="17"/>
  <c r="GY460" i="17"/>
  <c r="GY318" i="17"/>
  <c r="GY342" i="17"/>
  <c r="GY301" i="17"/>
  <c r="GY59" i="17"/>
  <c r="GT393" i="17"/>
  <c r="GY251" i="17"/>
  <c r="GY231" i="17"/>
  <c r="GY150" i="17"/>
  <c r="GY36" i="17"/>
  <c r="FJ255" i="17"/>
  <c r="FP254" i="17"/>
  <c r="FV254" i="17" s="1"/>
  <c r="GB254" i="17" s="1"/>
  <c r="GV68" i="17"/>
  <c r="FG480" i="17"/>
  <c r="FJ311" i="17"/>
  <c r="FJ312" i="17" s="1"/>
  <c r="FJ313" i="17" s="1"/>
  <c r="FP310" i="17"/>
  <c r="FV310" i="17" s="1"/>
  <c r="GB310" i="17" s="1"/>
  <c r="GY22" i="17"/>
  <c r="GU436" i="17"/>
  <c r="GV66" i="17"/>
  <c r="GV264" i="17"/>
  <c r="GY235" i="17"/>
  <c r="GY294" i="17"/>
  <c r="GY66" i="17"/>
  <c r="GY327" i="17"/>
  <c r="GY261" i="17"/>
  <c r="GY349" i="17"/>
  <c r="GY153" i="17"/>
  <c r="GY19" i="17"/>
  <c r="GY299" i="17"/>
  <c r="GY28" i="17"/>
  <c r="GV73" i="17"/>
  <c r="GY311" i="17"/>
  <c r="GV156" i="17"/>
  <c r="GV223" i="17"/>
  <c r="FM377" i="17"/>
  <c r="FS377" i="17" s="1"/>
  <c r="FY377" i="17" s="1"/>
  <c r="GW438" i="17"/>
  <c r="GY438" i="17" s="1"/>
  <c r="GY338" i="17"/>
  <c r="GV286" i="17"/>
  <c r="GV258" i="17"/>
  <c r="GV367" i="17"/>
  <c r="GW500" i="17"/>
  <c r="GY500" i="17" s="1"/>
  <c r="GV272" i="17"/>
  <c r="GT471" i="17"/>
  <c r="GV15" i="17"/>
  <c r="GY255" i="17"/>
  <c r="GV252" i="17"/>
  <c r="GY21" i="17"/>
  <c r="GT484" i="17"/>
  <c r="GV9" i="17"/>
  <c r="GU462" i="17"/>
  <c r="GV462" i="17" s="1"/>
  <c r="GW464" i="17"/>
  <c r="GY464" i="17" s="1"/>
  <c r="GY126" i="17"/>
  <c r="GT441" i="17"/>
  <c r="GV441" i="17" s="1"/>
  <c r="GV38" i="17"/>
  <c r="GV260" i="17"/>
  <c r="GW470" i="17"/>
  <c r="GX415" i="17"/>
  <c r="GY415" i="17" s="1"/>
  <c r="GV217" i="17"/>
  <c r="GU390" i="17"/>
  <c r="GT404" i="17"/>
  <c r="GV404" i="17" s="1"/>
  <c r="GV293" i="17"/>
  <c r="GY175" i="17"/>
  <c r="GV384" i="17"/>
  <c r="GV131" i="17"/>
  <c r="GV92" i="17"/>
  <c r="GV289" i="17"/>
  <c r="GV365" i="17"/>
  <c r="GV124" i="17"/>
  <c r="GV343" i="17"/>
  <c r="GV84" i="17"/>
  <c r="GV326" i="17"/>
  <c r="GT446" i="17"/>
  <c r="GV446" i="17" s="1"/>
  <c r="GV381" i="17"/>
  <c r="GV53" i="17"/>
  <c r="GU386" i="17"/>
  <c r="GV386" i="17" s="1"/>
  <c r="GV317" i="17"/>
  <c r="GU478" i="17"/>
  <c r="GV143" i="17"/>
  <c r="GX455" i="17"/>
  <c r="GY455" i="17" s="1"/>
  <c r="GY280" i="17"/>
  <c r="FI430" i="17"/>
  <c r="FJ416" i="17"/>
  <c r="FJ417" i="17" s="1"/>
  <c r="FJ418" i="17" s="1"/>
  <c r="FJ419" i="17" s="1"/>
  <c r="FJ420" i="17" s="1"/>
  <c r="FJ421" i="17" s="1"/>
  <c r="FJ422" i="17" s="1"/>
  <c r="FJ423" i="17" s="1"/>
  <c r="FJ424" i="17" s="1"/>
  <c r="FJ425" i="17" s="1"/>
  <c r="FJ426" i="17" s="1"/>
  <c r="FJ427" i="17" s="1"/>
  <c r="FP415" i="17"/>
  <c r="FV415" i="17" s="1"/>
  <c r="GB415" i="17" s="1"/>
  <c r="GY34" i="17"/>
  <c r="GV413" i="17"/>
  <c r="GV309" i="17"/>
  <c r="GV332" i="17"/>
  <c r="GV191" i="17"/>
  <c r="GV362" i="17"/>
  <c r="FO334" i="17"/>
  <c r="FU334" i="17" s="1"/>
  <c r="GA334" i="17" s="1"/>
  <c r="GY191" i="17"/>
  <c r="GY69" i="17"/>
  <c r="GV89" i="17"/>
  <c r="GY117" i="17"/>
  <c r="GY257" i="17"/>
  <c r="GY276" i="17"/>
  <c r="GV88" i="17"/>
  <c r="GV283" i="17"/>
  <c r="GY271" i="17"/>
  <c r="GV99" i="17"/>
  <c r="GY15" i="17"/>
  <c r="GY497" i="17"/>
  <c r="GV209" i="17"/>
  <c r="GV62" i="17"/>
  <c r="GU396" i="17"/>
  <c r="GV76" i="17"/>
  <c r="GV27" i="17"/>
  <c r="GV313" i="17"/>
  <c r="FJ329" i="17"/>
  <c r="FP328" i="17"/>
  <c r="FV328" i="17" s="1"/>
  <c r="GB328" i="17" s="1"/>
  <c r="GY72" i="17"/>
  <c r="GV172" i="17"/>
  <c r="GV314" i="17"/>
  <c r="GV123" i="17"/>
  <c r="GY346" i="17"/>
  <c r="GY167" i="17"/>
  <c r="GY316" i="17"/>
  <c r="GY221" i="17"/>
  <c r="GY90" i="17"/>
  <c r="GV22" i="17"/>
  <c r="GY368" i="17"/>
  <c r="GY82" i="17"/>
  <c r="FF189" i="17"/>
  <c r="GV130" i="17"/>
  <c r="GY112" i="17"/>
  <c r="GY350" i="17"/>
  <c r="GV329" i="17"/>
  <c r="GY324" i="17"/>
  <c r="GY325" i="17"/>
  <c r="GT435" i="17"/>
  <c r="GV435" i="17" s="1"/>
  <c r="GW405" i="17"/>
  <c r="GY405" i="17" s="1"/>
  <c r="GU431" i="17"/>
  <c r="GY131" i="17"/>
  <c r="GV46" i="17"/>
  <c r="GY214" i="17"/>
  <c r="GY33" i="17"/>
  <c r="GY380" i="17"/>
  <c r="GV287" i="17"/>
  <c r="GY206" i="17"/>
  <c r="GY381" i="17"/>
  <c r="GY240" i="17"/>
  <c r="GY143" i="17"/>
  <c r="GY147" i="17"/>
  <c r="GY205" i="17"/>
  <c r="GY246" i="17"/>
  <c r="GX488" i="17"/>
  <c r="GV50" i="17"/>
  <c r="GY449" i="17"/>
  <c r="GV339" i="17"/>
  <c r="GY203" i="17"/>
  <c r="GT472" i="17"/>
  <c r="GY20" i="17"/>
  <c r="GY123" i="17"/>
  <c r="GV135" i="17"/>
  <c r="GV225" i="17"/>
  <c r="GV116" i="17"/>
  <c r="GU472" i="17"/>
  <c r="GT436" i="17"/>
  <c r="GX434" i="17"/>
  <c r="GY434" i="17" s="1"/>
  <c r="GU395" i="17"/>
  <c r="GY46" i="17"/>
  <c r="GT442" i="17"/>
  <c r="GT424" i="17"/>
  <c r="GT431" i="17"/>
  <c r="GU433" i="17"/>
  <c r="GV433" i="17" s="1"/>
  <c r="GU398" i="17"/>
  <c r="GV176" i="17"/>
  <c r="GV159" i="17"/>
  <c r="GV25" i="17"/>
  <c r="GV185" i="17"/>
  <c r="GV242" i="17"/>
  <c r="FG372" i="17"/>
  <c r="FM371" i="17"/>
  <c r="FS371" i="17" s="1"/>
  <c r="FY371" i="17" s="1"/>
  <c r="GV334" i="17"/>
  <c r="GV56" i="17"/>
  <c r="GV356" i="17"/>
  <c r="GY136" i="17"/>
  <c r="GY78" i="17"/>
  <c r="GT425" i="17"/>
  <c r="GT439" i="17"/>
  <c r="GY354" i="17"/>
  <c r="GV297" i="17"/>
  <c r="GV16" i="17"/>
  <c r="GV215" i="17"/>
  <c r="GY477" i="17"/>
  <c r="GY195" i="17"/>
  <c r="GY132" i="17"/>
  <c r="GY14" i="17"/>
  <c r="GY18" i="17"/>
  <c r="GY215" i="17"/>
  <c r="GY188" i="17"/>
  <c r="GY133" i="17"/>
  <c r="GY75" i="17"/>
  <c r="GV69" i="17"/>
  <c r="GY169" i="17"/>
  <c r="GY253" i="17"/>
  <c r="GV141" i="17"/>
  <c r="GY370" i="17"/>
  <c r="GY283" i="17"/>
  <c r="GY151" i="17"/>
  <c r="GY430" i="17"/>
  <c r="GY227" i="17"/>
  <c r="GY77" i="17"/>
  <c r="GV101" i="17"/>
  <c r="GY408" i="17"/>
  <c r="GY340" i="17"/>
  <c r="GV126" i="17"/>
  <c r="GY339" i="17"/>
  <c r="GY372" i="17"/>
  <c r="GV495" i="17"/>
  <c r="GV85" i="17"/>
  <c r="GV71" i="17"/>
  <c r="GV302" i="17"/>
  <c r="GY202" i="17"/>
  <c r="GY172" i="17"/>
  <c r="GY85" i="17"/>
  <c r="GY182" i="17"/>
  <c r="GY224" i="17"/>
  <c r="GY382" i="17"/>
  <c r="GY260" i="17"/>
  <c r="GV207" i="17"/>
  <c r="GV348" i="17"/>
  <c r="GV219" i="17"/>
  <c r="GV150" i="17"/>
  <c r="GV489" i="17"/>
  <c r="GV160" i="17"/>
  <c r="GV41" i="17"/>
  <c r="GY264" i="17"/>
  <c r="GY236" i="17"/>
  <c r="GY199" i="17"/>
  <c r="GY67" i="17"/>
  <c r="GY56" i="17"/>
  <c r="GY173" i="17"/>
  <c r="GY360" i="17"/>
  <c r="CD176" i="17"/>
  <c r="CE176" i="17" s="1"/>
  <c r="CD244" i="17"/>
  <c r="CE244" i="17" s="1"/>
  <c r="CD84" i="17"/>
  <c r="CE84" i="17" s="1"/>
  <c r="CD31" i="17"/>
  <c r="CE31" i="17" s="1"/>
  <c r="CD110" i="17"/>
  <c r="CE110" i="17" s="1"/>
  <c r="CD196" i="17"/>
  <c r="CE196" i="17" s="1"/>
  <c r="CD91" i="17"/>
  <c r="CE91" i="17" s="1"/>
  <c r="CD48" i="17"/>
  <c r="CE48" i="17" s="1"/>
  <c r="CD211" i="17"/>
  <c r="CE211" i="17" s="1"/>
  <c r="CD398" i="17"/>
  <c r="CE398" i="17" s="1"/>
  <c r="CD364" i="17"/>
  <c r="CE364" i="17" s="1"/>
  <c r="CD409" i="17"/>
  <c r="CE409" i="17" s="1"/>
  <c r="CD135" i="17"/>
  <c r="CE135" i="17" s="1"/>
  <c r="CD35" i="17"/>
  <c r="CE35" i="17" s="1"/>
  <c r="CD285" i="17"/>
  <c r="CE285" i="17" s="1"/>
  <c r="CD300" i="17"/>
  <c r="CE300" i="17" s="1"/>
  <c r="CD123" i="17"/>
  <c r="CE123" i="17" s="1"/>
  <c r="CD403" i="17"/>
  <c r="CE403" i="17" s="1"/>
  <c r="CD354" i="17"/>
  <c r="CE354" i="17" s="1"/>
  <c r="CD83" i="17"/>
  <c r="CE83" i="17" s="1"/>
  <c r="CD60" i="17"/>
  <c r="CE60" i="17" s="1"/>
  <c r="CD434" i="17"/>
  <c r="CE434" i="17" s="1"/>
  <c r="CO434" i="17"/>
  <c r="CU434" i="17" s="1" a="1"/>
  <c r="CU434" i="17" s="1"/>
  <c r="CR434" i="17"/>
  <c r="CX434" i="17" s="1" a="1"/>
  <c r="CX434" i="17" s="1"/>
  <c r="CP434" i="17"/>
  <c r="CV434" i="17" s="1" a="1"/>
  <c r="CV434" i="17" s="1"/>
  <c r="CN434" i="17"/>
  <c r="CT434" i="17" s="1" a="1"/>
  <c r="CT434" i="17" s="1"/>
  <c r="CQ434" i="17"/>
  <c r="CW434" i="17" s="1" a="1"/>
  <c r="CW434" i="17" s="1"/>
  <c r="CS434" i="17"/>
  <c r="CY434" i="17" s="1" a="1"/>
  <c r="CY434" i="17" s="1"/>
  <c r="CD116" i="17"/>
  <c r="CE116" i="17" s="1"/>
  <c r="CD213" i="17"/>
  <c r="CE213" i="17" s="1"/>
  <c r="CD426" i="17"/>
  <c r="CE426" i="17" s="1"/>
  <c r="CS426" i="17"/>
  <c r="CY426" i="17" s="1" a="1"/>
  <c r="CY426" i="17" s="1"/>
  <c r="CQ426" i="17"/>
  <c r="CW426" i="17" s="1" a="1"/>
  <c r="CW426" i="17" s="1"/>
  <c r="CN426" i="17"/>
  <c r="CT426" i="17" s="1" a="1"/>
  <c r="CT426" i="17" s="1"/>
  <c r="CR426" i="17"/>
  <c r="CX426" i="17" s="1" a="1"/>
  <c r="CX426" i="17" s="1"/>
  <c r="CP426" i="17"/>
  <c r="CV426" i="17" s="1" a="1"/>
  <c r="CV426" i="17" s="1"/>
  <c r="CO426" i="17"/>
  <c r="CU426" i="17" s="1" a="1"/>
  <c r="CU426" i="17" s="1"/>
  <c r="CD258" i="17"/>
  <c r="CE258" i="17" s="1"/>
  <c r="CD231" i="17"/>
  <c r="CE231" i="17" s="1"/>
  <c r="CR485" i="17"/>
  <c r="CX485" i="17" s="1" a="1"/>
  <c r="CX485" i="17" s="1"/>
  <c r="CS485" i="17"/>
  <c r="CY485" i="17" s="1" a="1"/>
  <c r="CY485" i="17" s="1"/>
  <c r="CP485" i="17"/>
  <c r="CV485" i="17" s="1" a="1"/>
  <c r="CV485" i="17" s="1"/>
  <c r="CO485" i="17"/>
  <c r="CU485" i="17" s="1" a="1"/>
  <c r="CU485" i="17" s="1"/>
  <c r="CQ485" i="17"/>
  <c r="CW485" i="17" s="1" a="1"/>
  <c r="CW485" i="17" s="1"/>
  <c r="CN485" i="17"/>
  <c r="CT485" i="17" s="1" a="1"/>
  <c r="CT485" i="17" s="1"/>
  <c r="CD312" i="17"/>
  <c r="CE312" i="17" s="1"/>
  <c r="CD347" i="17"/>
  <c r="CE347" i="17" s="1"/>
  <c r="CD90" i="17"/>
  <c r="CE90" i="17" s="1"/>
  <c r="CD233" i="17"/>
  <c r="CE233" i="17" s="1"/>
  <c r="CD452" i="17"/>
  <c r="CE452" i="17" s="1"/>
  <c r="CN452" i="17"/>
  <c r="CT452" i="17" s="1" a="1"/>
  <c r="CT452" i="17" s="1"/>
  <c r="CO452" i="17"/>
  <c r="CU452" i="17" s="1" a="1"/>
  <c r="CU452" i="17" s="1"/>
  <c r="CP452" i="17"/>
  <c r="CV452" i="17" s="1" a="1"/>
  <c r="CV452" i="17" s="1"/>
  <c r="CR452" i="17"/>
  <c r="CX452" i="17" s="1" a="1"/>
  <c r="CX452" i="17" s="1"/>
  <c r="CS452" i="17"/>
  <c r="CY452" i="17" s="1" a="1"/>
  <c r="CY452" i="17" s="1"/>
  <c r="CQ452" i="17"/>
  <c r="CW452" i="17" s="1" a="1"/>
  <c r="CW452" i="17" s="1"/>
  <c r="CD59" i="17"/>
  <c r="CE59" i="17" s="1"/>
  <c r="CD309" i="17"/>
  <c r="CE309" i="17" s="1"/>
  <c r="CD393" i="17"/>
  <c r="CE393" i="17" s="1"/>
  <c r="CD148" i="17"/>
  <c r="CE148" i="17" s="1"/>
  <c r="CD414" i="17"/>
  <c r="CE414" i="17" s="1"/>
  <c r="CO414" i="17"/>
  <c r="CU414" i="17" s="1" a="1"/>
  <c r="CU414" i="17" s="1"/>
  <c r="CR414" i="17"/>
  <c r="CX414" i="17" s="1" a="1"/>
  <c r="CX414" i="17" s="1"/>
  <c r="CP414" i="17"/>
  <c r="CV414" i="17" s="1" a="1"/>
  <c r="CV414" i="17" s="1"/>
  <c r="CS414" i="17"/>
  <c r="CY414" i="17" s="1" a="1"/>
  <c r="CY414" i="17" s="1"/>
  <c r="CN414" i="17"/>
  <c r="CT414" i="17" s="1" a="1"/>
  <c r="CT414" i="17" s="1"/>
  <c r="CQ414" i="17"/>
  <c r="CW414" i="17" s="1" a="1"/>
  <c r="CW414" i="17" s="1"/>
  <c r="CD68" i="17"/>
  <c r="CE68" i="17" s="1"/>
  <c r="CD102" i="17"/>
  <c r="CE102" i="17" s="1"/>
  <c r="CD295" i="17"/>
  <c r="CE295" i="17" s="1"/>
  <c r="CD358" i="17"/>
  <c r="CE358" i="17" s="1"/>
  <c r="CD206" i="17"/>
  <c r="CE206" i="17" s="1"/>
  <c r="CD215" i="17"/>
  <c r="CE215" i="17" s="1"/>
  <c r="CD392" i="17"/>
  <c r="CE392" i="17" s="1"/>
  <c r="CD117" i="17"/>
  <c r="CE117" i="17" s="1"/>
  <c r="CD489" i="17"/>
  <c r="CE489" i="17" s="1"/>
  <c r="CO489" i="17"/>
  <c r="CU489" i="17" s="1" a="1"/>
  <c r="CU489" i="17" s="1"/>
  <c r="CS489" i="17"/>
  <c r="CY489" i="17" s="1" a="1"/>
  <c r="CY489" i="17" s="1"/>
  <c r="CR489" i="17"/>
  <c r="CX489" i="17" s="1" a="1"/>
  <c r="CX489" i="17" s="1"/>
  <c r="CP489" i="17"/>
  <c r="CV489" i="17" s="1" a="1"/>
  <c r="CV489" i="17" s="1"/>
  <c r="CQ489" i="17"/>
  <c r="CW489" i="17" s="1" a="1"/>
  <c r="CW489" i="17" s="1"/>
  <c r="CN489" i="17"/>
  <c r="CT489" i="17" s="1" a="1"/>
  <c r="CT489" i="17" s="1"/>
  <c r="CD164" i="17"/>
  <c r="CE164" i="17" s="1"/>
  <c r="CD72" i="17"/>
  <c r="CE72" i="17" s="1"/>
  <c r="CD315" i="17"/>
  <c r="CE315" i="17" s="1"/>
  <c r="CD289" i="17"/>
  <c r="CE289" i="17" s="1"/>
  <c r="CD40" i="17"/>
  <c r="CE40" i="17" s="1"/>
  <c r="CD270" i="17"/>
  <c r="CE270" i="17" s="1"/>
  <c r="CD146" i="17"/>
  <c r="CE146" i="17" s="1"/>
  <c r="CD265" i="17"/>
  <c r="CE265" i="17" s="1"/>
  <c r="CD199" i="17"/>
  <c r="CE199" i="17" s="1"/>
  <c r="CD125" i="17"/>
  <c r="CE125" i="17" s="1"/>
  <c r="CD119" i="17"/>
  <c r="CE119" i="17" s="1"/>
  <c r="CD163" i="17"/>
  <c r="CE163" i="17" s="1"/>
  <c r="CD382" i="17"/>
  <c r="CE382" i="17" s="1"/>
  <c r="CD404" i="17"/>
  <c r="CE404" i="17" s="1"/>
  <c r="CD182" i="17"/>
  <c r="CE182" i="17" s="1"/>
  <c r="CD481" i="17"/>
  <c r="CE481" i="17" s="1"/>
  <c r="CR481" i="17"/>
  <c r="CX481" i="17" s="1" a="1"/>
  <c r="CX481" i="17" s="1"/>
  <c r="CQ481" i="17"/>
  <c r="CW481" i="17" s="1" a="1"/>
  <c r="CW481" i="17" s="1"/>
  <c r="CO481" i="17"/>
  <c r="CU481" i="17" s="1" a="1"/>
  <c r="CU481" i="17" s="1"/>
  <c r="CP481" i="17"/>
  <c r="CV481" i="17" s="1" a="1"/>
  <c r="CV481" i="17" s="1"/>
  <c r="CN481" i="17"/>
  <c r="CT481" i="17" s="1" a="1"/>
  <c r="CT481" i="17" s="1"/>
  <c r="CS481" i="17"/>
  <c r="CY481" i="17" s="1" a="1"/>
  <c r="CY481" i="17" s="1"/>
  <c r="CD56" i="17"/>
  <c r="CE56" i="17" s="1"/>
  <c r="CD151" i="17"/>
  <c r="CE151" i="17" s="1"/>
  <c r="CD167" i="17"/>
  <c r="CE167" i="17" s="1"/>
  <c r="CD78" i="17"/>
  <c r="CE78" i="17" s="1"/>
  <c r="CD401" i="17"/>
  <c r="CE401" i="17" s="1"/>
  <c r="CD490" i="17"/>
  <c r="CE490" i="17" s="1"/>
  <c r="CD154" i="17"/>
  <c r="CE154" i="17" s="1"/>
  <c r="CD467" i="17"/>
  <c r="CE467" i="17" s="1"/>
  <c r="CN467" i="17"/>
  <c r="CT467" i="17" s="1" a="1"/>
  <c r="CT467" i="17" s="1"/>
  <c r="CO467" i="17"/>
  <c r="CU467" i="17" s="1" a="1"/>
  <c r="CU467" i="17" s="1"/>
  <c r="CS467" i="17"/>
  <c r="CY467" i="17" s="1" a="1"/>
  <c r="CY467" i="17" s="1"/>
  <c r="CQ467" i="17"/>
  <c r="CW467" i="17" s="1" a="1"/>
  <c r="CW467" i="17" s="1"/>
  <c r="CR467" i="17"/>
  <c r="CX467" i="17" s="1" a="1"/>
  <c r="CX467" i="17" s="1"/>
  <c r="CP467" i="17"/>
  <c r="CV467" i="17" s="1" a="1"/>
  <c r="CV467" i="17" s="1"/>
  <c r="CD221" i="17"/>
  <c r="CE221" i="17" s="1"/>
  <c r="CD284" i="17"/>
  <c r="CE284" i="17" s="1"/>
  <c r="CD303" i="17"/>
  <c r="CE303" i="17" s="1"/>
  <c r="CD395" i="17"/>
  <c r="CE395" i="17" s="1"/>
  <c r="CD379" i="17"/>
  <c r="CE379" i="17" s="1"/>
  <c r="CD408" i="17"/>
  <c r="CE408" i="17" s="1"/>
  <c r="CQ408" i="17"/>
  <c r="CW408" i="17" s="1" a="1"/>
  <c r="CW408" i="17" s="1"/>
  <c r="CP408" i="17"/>
  <c r="CV408" i="17" s="1" a="1"/>
  <c r="CV408" i="17" s="1"/>
  <c r="CS408" i="17"/>
  <c r="CY408" i="17" s="1" a="1"/>
  <c r="CY408" i="17" s="1"/>
  <c r="CR408" i="17"/>
  <c r="CX408" i="17" s="1" a="1"/>
  <c r="CX408" i="17" s="1"/>
  <c r="CN408" i="17"/>
  <c r="CT408" i="17" s="1" a="1"/>
  <c r="CT408" i="17" s="1"/>
  <c r="CO408" i="17"/>
  <c r="CU408" i="17" s="1" a="1"/>
  <c r="CU408" i="17" s="1"/>
  <c r="CD441" i="17"/>
  <c r="CE441" i="17" s="1"/>
  <c r="CO441" i="17"/>
  <c r="CU441" i="17" s="1" a="1"/>
  <c r="CU441" i="17" s="1"/>
  <c r="CS441" i="17"/>
  <c r="CY441" i="17" s="1" a="1"/>
  <c r="CY441" i="17" s="1"/>
  <c r="CN441" i="17"/>
  <c r="CT441" i="17" s="1" a="1"/>
  <c r="CT441" i="17" s="1"/>
  <c r="CR441" i="17"/>
  <c r="CX441" i="17" s="1" a="1"/>
  <c r="CX441" i="17" s="1"/>
  <c r="CQ441" i="17"/>
  <c r="CW441" i="17" s="1" a="1"/>
  <c r="CW441" i="17" s="1"/>
  <c r="CP441" i="17"/>
  <c r="CV441" i="17" s="1" a="1"/>
  <c r="CV441" i="17" s="1"/>
  <c r="CD296" i="17"/>
  <c r="CE296" i="17" s="1"/>
  <c r="CD169" i="17"/>
  <c r="CE169" i="17" s="1"/>
  <c r="CD462" i="17"/>
  <c r="CE462" i="17" s="1"/>
  <c r="CD217" i="17"/>
  <c r="CE217" i="17" s="1"/>
  <c r="CD130" i="17"/>
  <c r="CE130" i="17" s="1"/>
  <c r="CD360" i="17"/>
  <c r="CE360" i="17" s="1"/>
  <c r="CD21" i="17"/>
  <c r="CE21" i="17" s="1"/>
  <c r="CD128" i="17"/>
  <c r="CE128" i="17" s="1"/>
  <c r="CD279" i="17"/>
  <c r="CE279" i="17" s="1"/>
  <c r="CO443" i="17"/>
  <c r="CU443" i="17" s="1" a="1"/>
  <c r="CU443" i="17" s="1"/>
  <c r="CR443" i="17"/>
  <c r="CX443" i="17" s="1" a="1"/>
  <c r="CX443" i="17" s="1"/>
  <c r="CQ443" i="17"/>
  <c r="CW443" i="17" s="1" a="1"/>
  <c r="CW443" i="17" s="1"/>
  <c r="CS443" i="17"/>
  <c r="CY443" i="17" s="1" a="1"/>
  <c r="CY443" i="17" s="1"/>
  <c r="CP443" i="17"/>
  <c r="CV443" i="17" s="1" a="1"/>
  <c r="CV443" i="17" s="1"/>
  <c r="CN443" i="17"/>
  <c r="CT443" i="17" s="1" a="1"/>
  <c r="CT443" i="17" s="1"/>
  <c r="CD112" i="17"/>
  <c r="CE112" i="17" s="1"/>
  <c r="CD207" i="17"/>
  <c r="CE207" i="17" s="1"/>
  <c r="CD47" i="17"/>
  <c r="CE47" i="17" s="1"/>
  <c r="CD153" i="17"/>
  <c r="CE153" i="17" s="1"/>
  <c r="CD330" i="17"/>
  <c r="CE330" i="17" s="1"/>
  <c r="CD464" i="17"/>
  <c r="CE464" i="17" s="1"/>
  <c r="CP464" i="17"/>
  <c r="CV464" i="17" s="1" a="1"/>
  <c r="CV464" i="17" s="1"/>
  <c r="CN464" i="17"/>
  <c r="CT464" i="17" s="1" a="1"/>
  <c r="CT464" i="17" s="1"/>
  <c r="CR464" i="17"/>
  <c r="CX464" i="17" s="1" a="1"/>
  <c r="CX464" i="17" s="1"/>
  <c r="CO464" i="17"/>
  <c r="CU464" i="17" s="1" a="1"/>
  <c r="CU464" i="17" s="1"/>
  <c r="CS464" i="17"/>
  <c r="CY464" i="17" s="1" a="1"/>
  <c r="CY464" i="17" s="1"/>
  <c r="CQ464" i="17"/>
  <c r="CW464" i="17" s="1" a="1"/>
  <c r="CW464" i="17" s="1"/>
  <c r="CD431" i="17"/>
  <c r="CE431" i="17" s="1"/>
  <c r="CR431" i="17"/>
  <c r="CX431" i="17" s="1" a="1"/>
  <c r="CX431" i="17" s="1"/>
  <c r="CQ431" i="17"/>
  <c r="CW431" i="17" s="1" a="1"/>
  <c r="CW431" i="17" s="1"/>
  <c r="CO431" i="17"/>
  <c r="CU431" i="17" s="1" a="1"/>
  <c r="CU431" i="17" s="1"/>
  <c r="CN431" i="17"/>
  <c r="CT431" i="17" s="1" a="1"/>
  <c r="CT431" i="17" s="1"/>
  <c r="CS431" i="17"/>
  <c r="CY431" i="17" s="1" a="1"/>
  <c r="CY431" i="17" s="1"/>
  <c r="CP431" i="17"/>
  <c r="CV431" i="17" s="1" a="1"/>
  <c r="CV431" i="17" s="1"/>
  <c r="CD480" i="17"/>
  <c r="CE480" i="17" s="1"/>
  <c r="CP480" i="17"/>
  <c r="CV480" i="17" s="1" a="1"/>
  <c r="CV480" i="17" s="1"/>
  <c r="CS480" i="17"/>
  <c r="CY480" i="17" s="1" a="1"/>
  <c r="CY480" i="17" s="1"/>
  <c r="CR480" i="17"/>
  <c r="CX480" i="17" s="1" a="1"/>
  <c r="CX480" i="17" s="1"/>
  <c r="CN480" i="17"/>
  <c r="CT480" i="17" s="1" a="1"/>
  <c r="CT480" i="17" s="1"/>
  <c r="CO480" i="17"/>
  <c r="CU480" i="17" s="1" a="1"/>
  <c r="CU480" i="17" s="1"/>
  <c r="CQ480" i="17"/>
  <c r="CW480" i="17" s="1" a="1"/>
  <c r="CW480" i="17" s="1"/>
  <c r="CD71" i="17"/>
  <c r="CE71" i="17" s="1"/>
  <c r="CD493" i="17"/>
  <c r="CE493" i="17" s="1"/>
  <c r="CP493" i="17"/>
  <c r="CV493" i="17" s="1" a="1"/>
  <c r="CV493" i="17" s="1"/>
  <c r="CN493" i="17"/>
  <c r="CT493" i="17" s="1" a="1"/>
  <c r="CT493" i="17" s="1"/>
  <c r="CQ493" i="17"/>
  <c r="CW493" i="17" s="1" a="1"/>
  <c r="CW493" i="17" s="1"/>
  <c r="CR493" i="17"/>
  <c r="CX493" i="17" s="1" a="1"/>
  <c r="CX493" i="17" s="1"/>
  <c r="CO493" i="17"/>
  <c r="CU493" i="17" s="1" a="1"/>
  <c r="CU493" i="17" s="1"/>
  <c r="CS493" i="17"/>
  <c r="CY493" i="17" s="1" a="1"/>
  <c r="CY493" i="17" s="1"/>
  <c r="CD64" i="17"/>
  <c r="CE64" i="17" s="1"/>
  <c r="CD390" i="17"/>
  <c r="CE390" i="17" s="1"/>
  <c r="CD67" i="17"/>
  <c r="CE67" i="17" s="1"/>
  <c r="CD129" i="17"/>
  <c r="CE129" i="17" s="1"/>
  <c r="CD147" i="17"/>
  <c r="CE147" i="17" s="1"/>
  <c r="CD142" i="17"/>
  <c r="CE142" i="17" s="1"/>
  <c r="CD111" i="17"/>
  <c r="CE111" i="17" s="1"/>
  <c r="CD37" i="17"/>
  <c r="CE37" i="17" s="1"/>
  <c r="CD49" i="17"/>
  <c r="CE49" i="17" s="1"/>
  <c r="CD54" i="17"/>
  <c r="CE54" i="17" s="1"/>
  <c r="CD76" i="17"/>
  <c r="CE76" i="17" s="1"/>
  <c r="CD69" i="17"/>
  <c r="CE69" i="17" s="1"/>
  <c r="CD302" i="17"/>
  <c r="CE302" i="17" s="1"/>
  <c r="CD476" i="17"/>
  <c r="CE476" i="17" s="1"/>
  <c r="CP476" i="17"/>
  <c r="CV476" i="17" s="1" a="1"/>
  <c r="CV476" i="17" s="1"/>
  <c r="CO476" i="17"/>
  <c r="CU476" i="17" s="1" a="1"/>
  <c r="CU476" i="17" s="1"/>
  <c r="CN476" i="17"/>
  <c r="CT476" i="17" s="1" a="1"/>
  <c r="CT476" i="17" s="1"/>
  <c r="CR476" i="17"/>
  <c r="CX476" i="17" s="1" a="1"/>
  <c r="CX476" i="17" s="1"/>
  <c r="CQ476" i="17"/>
  <c r="CW476" i="17" s="1" a="1"/>
  <c r="CW476" i="17" s="1"/>
  <c r="CS476" i="17"/>
  <c r="CY476" i="17" s="1" a="1"/>
  <c r="CY476" i="17" s="1"/>
  <c r="CD269" i="17"/>
  <c r="CE269" i="17" s="1"/>
  <c r="CD433" i="17"/>
  <c r="CE433" i="17" s="1"/>
  <c r="CO433" i="17"/>
  <c r="CU433" i="17" s="1" a="1"/>
  <c r="CU433" i="17" s="1"/>
  <c r="CQ433" i="17"/>
  <c r="CW433" i="17" s="1" a="1"/>
  <c r="CW433" i="17" s="1"/>
  <c r="CN433" i="17"/>
  <c r="CT433" i="17" s="1" a="1"/>
  <c r="CT433" i="17" s="1"/>
  <c r="CP433" i="17"/>
  <c r="CV433" i="17" s="1" a="1"/>
  <c r="CV433" i="17" s="1"/>
  <c r="CR433" i="17"/>
  <c r="CX433" i="17" s="1" a="1"/>
  <c r="CX433" i="17" s="1"/>
  <c r="CS433" i="17"/>
  <c r="CY433" i="17" s="1" a="1"/>
  <c r="CY433" i="17" s="1"/>
  <c r="CD27" i="17"/>
  <c r="CE27" i="17" s="1"/>
  <c r="CD387" i="17"/>
  <c r="CE387" i="17" s="1"/>
  <c r="CD326" i="17"/>
  <c r="CE326" i="17" s="1"/>
  <c r="CD255" i="17"/>
  <c r="CE255" i="17" s="1"/>
  <c r="CD202" i="17"/>
  <c r="CE202" i="17" s="1"/>
  <c r="CD372" i="17"/>
  <c r="CE372" i="17" s="1"/>
  <c r="CD188" i="17"/>
  <c r="CE188" i="17" s="1"/>
  <c r="CD369" i="17"/>
  <c r="CE369" i="17" s="1"/>
  <c r="CD139" i="17"/>
  <c r="CE139" i="17" s="1"/>
  <c r="CD497" i="17"/>
  <c r="CE497" i="17" s="1"/>
  <c r="CS442" i="17"/>
  <c r="CY442" i="17" s="1" a="1"/>
  <c r="CY442" i="17" s="1"/>
  <c r="CR442" i="17"/>
  <c r="CX442" i="17" s="1" a="1"/>
  <c r="CX442" i="17" s="1"/>
  <c r="CQ442" i="17"/>
  <c r="CW442" i="17" s="1" a="1"/>
  <c r="CW442" i="17" s="1"/>
  <c r="CO442" i="17"/>
  <c r="CU442" i="17" s="1" a="1"/>
  <c r="CU442" i="17" s="1"/>
  <c r="CN442" i="17"/>
  <c r="CT442" i="17" s="1" a="1"/>
  <c r="CT442" i="17" s="1"/>
  <c r="CP442" i="17"/>
  <c r="CV442" i="17" s="1" a="1"/>
  <c r="CV442" i="17" s="1"/>
  <c r="CD304" i="17"/>
  <c r="CE304" i="17" s="1"/>
  <c r="CD105" i="17"/>
  <c r="CE105" i="17" s="1"/>
  <c r="CD427" i="17"/>
  <c r="CE427" i="17" s="1"/>
  <c r="CD468" i="17"/>
  <c r="CE468" i="17" s="1"/>
  <c r="CQ468" i="17"/>
  <c r="CW468" i="17" s="1" a="1"/>
  <c r="CW468" i="17" s="1"/>
  <c r="CS468" i="17"/>
  <c r="CY468" i="17" s="1" a="1"/>
  <c r="CY468" i="17" s="1"/>
  <c r="CN468" i="17"/>
  <c r="CT468" i="17" s="1" a="1"/>
  <c r="CT468" i="17" s="1"/>
  <c r="CR468" i="17"/>
  <c r="CX468" i="17" s="1" a="1"/>
  <c r="CX468" i="17" s="1"/>
  <c r="CP468" i="17"/>
  <c r="CV468" i="17" s="1" a="1"/>
  <c r="CV468" i="17" s="1"/>
  <c r="CO468" i="17"/>
  <c r="CU468" i="17" s="1" a="1"/>
  <c r="CU468" i="17" s="1"/>
  <c r="CD323" i="17"/>
  <c r="CE323" i="17" s="1"/>
  <c r="CD236" i="17"/>
  <c r="CE236" i="17" s="1"/>
  <c r="CD337" i="17"/>
  <c r="CE337" i="17" s="1"/>
  <c r="CD396" i="17"/>
  <c r="CE396" i="17" s="1"/>
  <c r="CD495" i="17"/>
  <c r="CE495" i="17" s="1"/>
  <c r="CP495" i="17"/>
  <c r="CV495" i="17" s="1" a="1"/>
  <c r="CV495" i="17" s="1"/>
  <c r="CS495" i="17"/>
  <c r="CY495" i="17" s="1" a="1"/>
  <c r="CY495" i="17" s="1"/>
  <c r="CO495" i="17"/>
  <c r="CU495" i="17" s="1" a="1"/>
  <c r="CU495" i="17" s="1"/>
  <c r="CQ495" i="17"/>
  <c r="CW495" i="17" s="1" a="1"/>
  <c r="CW495" i="17" s="1"/>
  <c r="CR495" i="17"/>
  <c r="CX495" i="17" s="1" a="1"/>
  <c r="CX495" i="17" s="1"/>
  <c r="CN495" i="17"/>
  <c r="CT495" i="17" s="1" a="1"/>
  <c r="CT495" i="17" s="1"/>
  <c r="CD63" i="17"/>
  <c r="CE63" i="17" s="1"/>
  <c r="CD121" i="17"/>
  <c r="CE121" i="17" s="1"/>
  <c r="CD232" i="17"/>
  <c r="CE232" i="17" s="1"/>
  <c r="CD368" i="17"/>
  <c r="CE368" i="17" s="1"/>
  <c r="CD261" i="17"/>
  <c r="CE261" i="17" s="1"/>
  <c r="CD100" i="17"/>
  <c r="CE100" i="17" s="1"/>
  <c r="CD201" i="17"/>
  <c r="CE201" i="17" s="1"/>
  <c r="CD316" i="17"/>
  <c r="CE316" i="17" s="1"/>
  <c r="CD96" i="17"/>
  <c r="CE96" i="17" s="1"/>
  <c r="CD297" i="17"/>
  <c r="CE297" i="17" s="1"/>
  <c r="CD251" i="17"/>
  <c r="CE251" i="17" s="1"/>
  <c r="CD17" i="17"/>
  <c r="CE17" i="17" s="1"/>
  <c r="CD165" i="17"/>
  <c r="CE165" i="17" s="1"/>
  <c r="CD144" i="17"/>
  <c r="CE144" i="17" s="1"/>
  <c r="CD299" i="17"/>
  <c r="CE299" i="17" s="1"/>
  <c r="CD271" i="17"/>
  <c r="CE271" i="17" s="1"/>
  <c r="CD345" i="17"/>
  <c r="CE345" i="17" s="1"/>
  <c r="CD124" i="17"/>
  <c r="CE124" i="17" s="1"/>
  <c r="CD194" i="17"/>
  <c r="CE194" i="17" s="1"/>
  <c r="CD36" i="17"/>
  <c r="CE36" i="17" s="1"/>
  <c r="CD44" i="17"/>
  <c r="CE44" i="17" s="1"/>
  <c r="CD469" i="17"/>
  <c r="CE469" i="17" s="1"/>
  <c r="CQ469" i="17"/>
  <c r="CW469" i="17" s="1" a="1"/>
  <c r="CW469" i="17" s="1"/>
  <c r="CR469" i="17"/>
  <c r="CX469" i="17" s="1" a="1"/>
  <c r="CX469" i="17" s="1"/>
  <c r="CN469" i="17"/>
  <c r="CT469" i="17" s="1" a="1"/>
  <c r="CT469" i="17" s="1"/>
  <c r="CO469" i="17"/>
  <c r="CU469" i="17" s="1" a="1"/>
  <c r="CU469" i="17" s="1"/>
  <c r="CS469" i="17"/>
  <c r="CY469" i="17" s="1" a="1"/>
  <c r="CY469" i="17" s="1"/>
  <c r="CP469" i="17"/>
  <c r="CV469" i="17" s="1" a="1"/>
  <c r="CV469" i="17" s="1"/>
  <c r="CD498" i="17"/>
  <c r="CE498" i="17" s="1"/>
  <c r="CR498" i="17"/>
  <c r="CX498" i="17" s="1" a="1"/>
  <c r="CX498" i="17" s="1"/>
  <c r="CQ498" i="17"/>
  <c r="CW498" i="17" s="1" a="1"/>
  <c r="CW498" i="17" s="1"/>
  <c r="CS498" i="17"/>
  <c r="CY498" i="17" s="1" a="1"/>
  <c r="CY498" i="17" s="1"/>
  <c r="CO498" i="17"/>
  <c r="CU498" i="17" s="1" a="1"/>
  <c r="CU498" i="17" s="1"/>
  <c r="CP498" i="17"/>
  <c r="CV498" i="17" s="1" a="1"/>
  <c r="CV498" i="17" s="1"/>
  <c r="CN498" i="17"/>
  <c r="CT498" i="17" s="1" a="1"/>
  <c r="CT498" i="17" s="1"/>
  <c r="CD168" i="17"/>
  <c r="CE168" i="17" s="1"/>
  <c r="CD361" i="17"/>
  <c r="CE361" i="17" s="1"/>
  <c r="CD219" i="17"/>
  <c r="CE219" i="17" s="1"/>
  <c r="CD496" i="17"/>
  <c r="CE496" i="17" s="1"/>
  <c r="CP496" i="17"/>
  <c r="CV496" i="17" s="1" a="1"/>
  <c r="CV496" i="17" s="1"/>
  <c r="CR496" i="17"/>
  <c r="CX496" i="17" s="1" a="1"/>
  <c r="CX496" i="17" s="1"/>
  <c r="CO496" i="17"/>
  <c r="CU496" i="17" s="1" a="1"/>
  <c r="CU496" i="17" s="1"/>
  <c r="CN496" i="17"/>
  <c r="CT496" i="17" s="1" a="1"/>
  <c r="CT496" i="17" s="1"/>
  <c r="CS496" i="17"/>
  <c r="CY496" i="17" s="1" a="1"/>
  <c r="CY496" i="17" s="1"/>
  <c r="CQ496" i="17"/>
  <c r="CW496" i="17" s="1" a="1"/>
  <c r="CW496" i="17" s="1"/>
  <c r="CD455" i="17"/>
  <c r="CE455" i="17" s="1"/>
  <c r="CP455" i="17"/>
  <c r="CV455" i="17" s="1" a="1"/>
  <c r="CV455" i="17" s="1"/>
  <c r="CR455" i="17"/>
  <c r="CX455" i="17" s="1" a="1"/>
  <c r="CX455" i="17" s="1"/>
  <c r="CS455" i="17"/>
  <c r="CY455" i="17" s="1" a="1"/>
  <c r="CY455" i="17" s="1"/>
  <c r="CQ455" i="17"/>
  <c r="CW455" i="17" s="1" a="1"/>
  <c r="CW455" i="17" s="1"/>
  <c r="CO455" i="17"/>
  <c r="CU455" i="17" s="1" a="1"/>
  <c r="CU455" i="17" s="1"/>
  <c r="CN455" i="17"/>
  <c r="CT455" i="17" s="1" a="1"/>
  <c r="CT455" i="17" s="1"/>
  <c r="CD342" i="17"/>
  <c r="CE342" i="17" s="1"/>
  <c r="CD34" i="17"/>
  <c r="CE34" i="17" s="1"/>
  <c r="CD477" i="17"/>
  <c r="CE477" i="17" s="1"/>
  <c r="CN477" i="17"/>
  <c r="CT477" i="17" s="1" a="1"/>
  <c r="CT477" i="17" s="1"/>
  <c r="CO477" i="17"/>
  <c r="CU477" i="17" s="1" a="1"/>
  <c r="CU477" i="17" s="1"/>
  <c r="CR477" i="17"/>
  <c r="CX477" i="17" s="1" a="1"/>
  <c r="CX477" i="17" s="1"/>
  <c r="CQ477" i="17"/>
  <c r="CW477" i="17" s="1" a="1"/>
  <c r="CW477" i="17" s="1"/>
  <c r="CS477" i="17"/>
  <c r="CY477" i="17" s="1" a="1"/>
  <c r="CY477" i="17" s="1"/>
  <c r="CP477" i="17"/>
  <c r="CV477" i="17" s="1" a="1"/>
  <c r="CV477" i="17" s="1"/>
  <c r="CD227" i="17"/>
  <c r="CE227" i="17" s="1"/>
  <c r="CD466" i="17"/>
  <c r="CE466" i="17" s="1"/>
  <c r="CS466" i="17"/>
  <c r="CY466" i="17" s="1" a="1"/>
  <c r="CY466" i="17" s="1"/>
  <c r="CN466" i="17"/>
  <c r="CT466" i="17" s="1" a="1"/>
  <c r="CT466" i="17" s="1"/>
  <c r="CR466" i="17"/>
  <c r="CX466" i="17" s="1" a="1"/>
  <c r="CX466" i="17" s="1"/>
  <c r="CO466" i="17"/>
  <c r="CU466" i="17" s="1" a="1"/>
  <c r="CU466" i="17" s="1"/>
  <c r="CP466" i="17"/>
  <c r="CV466" i="17" s="1" a="1"/>
  <c r="CV466" i="17" s="1"/>
  <c r="CQ466" i="17"/>
  <c r="CW466" i="17" s="1" a="1"/>
  <c r="CW466" i="17" s="1"/>
  <c r="CD286" i="17"/>
  <c r="CE286" i="17" s="1"/>
  <c r="CD314" i="17"/>
  <c r="CE314" i="17" s="1"/>
  <c r="CD389" i="17"/>
  <c r="CE389" i="17" s="1"/>
  <c r="CD278" i="17"/>
  <c r="CE278" i="17" s="1"/>
  <c r="CD411" i="17"/>
  <c r="CE411" i="17" s="1"/>
  <c r="CQ411" i="17"/>
  <c r="CW411" i="17" s="1" a="1"/>
  <c r="CW411" i="17" s="1"/>
  <c r="CP411" i="17"/>
  <c r="CV411" i="17" s="1" a="1"/>
  <c r="CV411" i="17" s="1"/>
  <c r="CS411" i="17"/>
  <c r="CY411" i="17" s="1" a="1"/>
  <c r="CY411" i="17" s="1"/>
  <c r="CR411" i="17"/>
  <c r="CX411" i="17" s="1" a="1"/>
  <c r="CX411" i="17" s="1"/>
  <c r="CN411" i="17"/>
  <c r="CT411" i="17" s="1" a="1"/>
  <c r="CT411" i="17" s="1"/>
  <c r="CO411" i="17"/>
  <c r="CU411" i="17" s="1" a="1"/>
  <c r="CU411" i="17" s="1"/>
  <c r="CD407" i="17"/>
  <c r="CE407" i="17" s="1"/>
  <c r="CP407" i="17"/>
  <c r="CV407" i="17" s="1" a="1"/>
  <c r="CV407" i="17" s="1"/>
  <c r="CS407" i="17"/>
  <c r="CY407" i="17" s="1" a="1"/>
  <c r="CY407" i="17" s="1"/>
  <c r="CQ407" i="17"/>
  <c r="CW407" i="17" s="1" a="1"/>
  <c r="CW407" i="17" s="1"/>
  <c r="CO407" i="17"/>
  <c r="CU407" i="17" s="1" a="1"/>
  <c r="CU407" i="17" s="1"/>
  <c r="CR407" i="17"/>
  <c r="CX407" i="17" s="1" a="1"/>
  <c r="CX407" i="17" s="1"/>
  <c r="CN407" i="17"/>
  <c r="CT407" i="17" s="1" a="1"/>
  <c r="CT407" i="17" s="1"/>
  <c r="CD447" i="17"/>
  <c r="CE447" i="17" s="1"/>
  <c r="CS447" i="17"/>
  <c r="CY447" i="17" s="1" a="1"/>
  <c r="CY447" i="17" s="1"/>
  <c r="CR447" i="17"/>
  <c r="CX447" i="17" s="1" a="1"/>
  <c r="CX447" i="17" s="1"/>
  <c r="CN447" i="17"/>
  <c r="CT447" i="17" s="1" a="1"/>
  <c r="CT447" i="17" s="1"/>
  <c r="CQ447" i="17"/>
  <c r="CW447" i="17" s="1" a="1"/>
  <c r="CW447" i="17" s="1"/>
  <c r="CP447" i="17"/>
  <c r="CV447" i="17" s="1" a="1"/>
  <c r="CV447" i="17" s="1"/>
  <c r="CO447" i="17"/>
  <c r="CU447" i="17" s="1" a="1"/>
  <c r="CU447" i="17" s="1"/>
  <c r="CD191" i="17"/>
  <c r="CE191" i="17" s="1"/>
  <c r="CD120" i="17"/>
  <c r="CE120" i="17" s="1"/>
  <c r="CD436" i="17"/>
  <c r="CE436" i="17" s="1"/>
  <c r="CN436" i="17"/>
  <c r="CT436" i="17" s="1" a="1"/>
  <c r="CT436" i="17" s="1"/>
  <c r="CR436" i="17"/>
  <c r="CX436" i="17" s="1" a="1"/>
  <c r="CX436" i="17" s="1"/>
  <c r="CQ436" i="17"/>
  <c r="CW436" i="17" s="1" a="1"/>
  <c r="CW436" i="17" s="1"/>
  <c r="CS436" i="17"/>
  <c r="CY436" i="17" s="1" a="1"/>
  <c r="CY436" i="17" s="1"/>
  <c r="CO436" i="17"/>
  <c r="CU436" i="17" s="1" a="1"/>
  <c r="CU436" i="17" s="1"/>
  <c r="CP436" i="17"/>
  <c r="CV436" i="17" s="1" a="1"/>
  <c r="CV436" i="17" s="1"/>
  <c r="CD204" i="17"/>
  <c r="CE204" i="17" s="1"/>
  <c r="CD42" i="17"/>
  <c r="CE42" i="17" s="1"/>
  <c r="CD413" i="17"/>
  <c r="CE413" i="17" s="1"/>
  <c r="CR413" i="17"/>
  <c r="CX413" i="17" s="1" a="1"/>
  <c r="CX413" i="17" s="1"/>
  <c r="CO413" i="17"/>
  <c r="CU413" i="17" s="1" a="1"/>
  <c r="CU413" i="17" s="1"/>
  <c r="CQ413" i="17"/>
  <c r="CW413" i="17" s="1" a="1"/>
  <c r="CW413" i="17" s="1"/>
  <c r="CP413" i="17"/>
  <c r="CV413" i="17" s="1" a="1"/>
  <c r="CV413" i="17" s="1"/>
  <c r="CN413" i="17"/>
  <c r="CT413" i="17" s="1" a="1"/>
  <c r="CT413" i="17" s="1"/>
  <c r="CS413" i="17"/>
  <c r="CY413" i="17" s="1" a="1"/>
  <c r="CY413" i="17" s="1"/>
  <c r="CD332" i="17"/>
  <c r="CE332" i="17" s="1"/>
  <c r="CD23" i="17"/>
  <c r="CE23" i="17" s="1"/>
  <c r="CD155" i="17"/>
  <c r="CE155" i="17" s="1"/>
  <c r="CD343" i="17"/>
  <c r="CE343" i="17" s="1"/>
  <c r="CD190" i="17"/>
  <c r="CE190" i="17" s="1"/>
  <c r="CD178" i="17"/>
  <c r="CE178" i="17" s="1"/>
  <c r="CD443" i="17"/>
  <c r="CE443" i="17" s="1"/>
  <c r="CD97" i="17"/>
  <c r="CE97" i="17" s="1"/>
  <c r="CD473" i="17"/>
  <c r="CE473" i="17" s="1"/>
  <c r="CS473" i="17"/>
  <c r="CY473" i="17" s="1" a="1"/>
  <c r="CY473" i="17" s="1"/>
  <c r="CR473" i="17"/>
  <c r="CX473" i="17" s="1" a="1"/>
  <c r="CX473" i="17" s="1"/>
  <c r="CQ473" i="17"/>
  <c r="CW473" i="17" s="1" a="1"/>
  <c r="CW473" i="17" s="1"/>
  <c r="CO473" i="17"/>
  <c r="CU473" i="17" s="1" a="1"/>
  <c r="CU473" i="17" s="1"/>
  <c r="CP473" i="17"/>
  <c r="CV473" i="17" s="1" a="1"/>
  <c r="CV473" i="17" s="1"/>
  <c r="CN473" i="17"/>
  <c r="CT473" i="17" s="1" a="1"/>
  <c r="CT473" i="17" s="1"/>
  <c r="CQ462" i="17"/>
  <c r="CW462" i="17" s="1" a="1"/>
  <c r="CW462" i="17" s="1"/>
  <c r="CO462" i="17"/>
  <c r="CU462" i="17" s="1" a="1"/>
  <c r="CU462" i="17" s="1"/>
  <c r="CP462" i="17"/>
  <c r="CV462" i="17" s="1" a="1"/>
  <c r="CV462" i="17" s="1"/>
  <c r="CR462" i="17"/>
  <c r="CX462" i="17" s="1" a="1"/>
  <c r="CX462" i="17" s="1"/>
  <c r="CS462" i="17"/>
  <c r="CY462" i="17" s="1" a="1"/>
  <c r="CY462" i="17" s="1"/>
  <c r="CN462" i="17"/>
  <c r="CT462" i="17" s="1" a="1"/>
  <c r="CT462" i="17" s="1"/>
  <c r="CD287" i="17"/>
  <c r="CE287" i="17" s="1"/>
  <c r="CD212" i="17"/>
  <c r="CE212" i="17" s="1"/>
  <c r="CD425" i="17"/>
  <c r="CE425" i="17" s="1"/>
  <c r="CS425" i="17"/>
  <c r="CY425" i="17" s="1" a="1"/>
  <c r="CY425" i="17" s="1"/>
  <c r="CP425" i="17"/>
  <c r="CV425" i="17" s="1" a="1"/>
  <c r="CV425" i="17" s="1"/>
  <c r="CN425" i="17"/>
  <c r="CT425" i="17" s="1" a="1"/>
  <c r="CT425" i="17" s="1"/>
  <c r="CR425" i="17"/>
  <c r="CX425" i="17" s="1" a="1"/>
  <c r="CX425" i="17" s="1"/>
  <c r="CO425" i="17"/>
  <c r="CU425" i="17" s="1" a="1"/>
  <c r="CU425" i="17" s="1"/>
  <c r="CQ425" i="17"/>
  <c r="CW425" i="17" s="1" a="1"/>
  <c r="CW425" i="17" s="1"/>
  <c r="CD325" i="17"/>
  <c r="CE325" i="17" s="1"/>
  <c r="CD418" i="17"/>
  <c r="CE418" i="17" s="1"/>
  <c r="CS418" i="17"/>
  <c r="CY418" i="17" s="1" a="1"/>
  <c r="CY418" i="17" s="1"/>
  <c r="CR418" i="17"/>
  <c r="CX418" i="17" s="1" a="1"/>
  <c r="CX418" i="17" s="1"/>
  <c r="CN418" i="17"/>
  <c r="CT418" i="17" s="1" a="1"/>
  <c r="CT418" i="17" s="1"/>
  <c r="CP418" i="17"/>
  <c r="CV418" i="17" s="1" a="1"/>
  <c r="CV418" i="17" s="1"/>
  <c r="CQ418" i="17"/>
  <c r="CW418" i="17" s="1" a="1"/>
  <c r="CW418" i="17" s="1"/>
  <c r="CO418" i="17"/>
  <c r="CU418" i="17" s="1" a="1"/>
  <c r="CU418" i="17" s="1"/>
  <c r="CD38" i="17"/>
  <c r="CE38" i="17" s="1"/>
  <c r="CD28" i="17"/>
  <c r="CE28" i="17" s="1"/>
  <c r="CD198" i="17"/>
  <c r="CE198" i="17" s="1"/>
  <c r="CD193" i="17"/>
  <c r="CE193" i="17" s="1"/>
  <c r="CD150" i="17"/>
  <c r="CE150" i="17" s="1"/>
  <c r="CD400" i="17"/>
  <c r="CE400" i="17" s="1"/>
  <c r="CD428" i="17"/>
  <c r="CE428" i="17" s="1"/>
  <c r="CR428" i="17"/>
  <c r="CX428" i="17" s="1" a="1"/>
  <c r="CX428" i="17" s="1"/>
  <c r="CN428" i="17"/>
  <c r="CT428" i="17" s="1" a="1"/>
  <c r="CT428" i="17" s="1"/>
  <c r="CP428" i="17"/>
  <c r="CV428" i="17" s="1" a="1"/>
  <c r="CV428" i="17" s="1"/>
  <c r="CS428" i="17"/>
  <c r="CY428" i="17" s="1" a="1"/>
  <c r="CY428" i="17" s="1"/>
  <c r="CO428" i="17"/>
  <c r="CU428" i="17" s="1" a="1"/>
  <c r="CU428" i="17" s="1"/>
  <c r="CQ428" i="17"/>
  <c r="CW428" i="17" s="1" a="1"/>
  <c r="CW428" i="17" s="1"/>
  <c r="CD321" i="17"/>
  <c r="CE321" i="17" s="1"/>
  <c r="CD241" i="17"/>
  <c r="CE241" i="17" s="1"/>
  <c r="CD484" i="17"/>
  <c r="CE484" i="17" s="1"/>
  <c r="CS484" i="17"/>
  <c r="CY484" i="17" s="1" a="1"/>
  <c r="CY484" i="17" s="1"/>
  <c r="CO484" i="17"/>
  <c r="CU484" i="17" s="1" a="1"/>
  <c r="CU484" i="17" s="1"/>
  <c r="CP484" i="17"/>
  <c r="CV484" i="17" s="1" a="1"/>
  <c r="CV484" i="17" s="1"/>
  <c r="CN484" i="17"/>
  <c r="CT484" i="17" s="1" a="1"/>
  <c r="CT484" i="17" s="1"/>
  <c r="CQ484" i="17"/>
  <c r="CW484" i="17" s="1" a="1"/>
  <c r="CW484" i="17" s="1"/>
  <c r="CR484" i="17"/>
  <c r="CX484" i="17" s="1" a="1"/>
  <c r="CX484" i="17" s="1"/>
  <c r="CD388" i="17"/>
  <c r="CE388" i="17" s="1"/>
  <c r="CD487" i="17"/>
  <c r="CE487" i="17" s="1"/>
  <c r="CS487" i="17"/>
  <c r="CY487" i="17" s="1" a="1"/>
  <c r="CY487" i="17" s="1"/>
  <c r="CP487" i="17"/>
  <c r="CV487" i="17" s="1" a="1"/>
  <c r="CV487" i="17" s="1"/>
  <c r="CR487" i="17"/>
  <c r="CX487" i="17" s="1" a="1"/>
  <c r="CX487" i="17" s="1"/>
  <c r="CN487" i="17"/>
  <c r="CT487" i="17" s="1" a="1"/>
  <c r="CT487" i="17" s="1"/>
  <c r="CO487" i="17"/>
  <c r="CU487" i="17" s="1" a="1"/>
  <c r="CU487" i="17" s="1"/>
  <c r="CQ487" i="17"/>
  <c r="CW487" i="17" s="1" a="1"/>
  <c r="CW487" i="17" s="1"/>
  <c r="CD254" i="17"/>
  <c r="CE254" i="17" s="1"/>
  <c r="CD494" i="17"/>
  <c r="CE494" i="17" s="1"/>
  <c r="CO494" i="17"/>
  <c r="CU494" i="17" s="1" a="1"/>
  <c r="CU494" i="17" s="1"/>
  <c r="CN494" i="17"/>
  <c r="CT494" i="17" s="1" a="1"/>
  <c r="CT494" i="17" s="1"/>
  <c r="CP494" i="17"/>
  <c r="CV494" i="17" s="1" a="1"/>
  <c r="CV494" i="17" s="1"/>
  <c r="CR494" i="17"/>
  <c r="CX494" i="17" s="1" a="1"/>
  <c r="CX494" i="17" s="1"/>
  <c r="CQ494" i="17"/>
  <c r="CW494" i="17" s="1" a="1"/>
  <c r="CW494" i="17" s="1"/>
  <c r="CS494" i="17"/>
  <c r="CY494" i="17" s="1" a="1"/>
  <c r="CY494" i="17" s="1"/>
  <c r="CD81" i="17"/>
  <c r="CE81" i="17" s="1"/>
  <c r="CD313" i="17"/>
  <c r="CE313" i="17" s="1"/>
  <c r="CD301" i="17"/>
  <c r="CE301" i="17" s="1"/>
  <c r="CD445" i="17"/>
  <c r="CE445" i="17" s="1"/>
  <c r="CS445" i="17"/>
  <c r="CY445" i="17" s="1" a="1"/>
  <c r="CY445" i="17" s="1"/>
  <c r="CP445" i="17"/>
  <c r="CV445" i="17" s="1" a="1"/>
  <c r="CV445" i="17" s="1"/>
  <c r="CQ445" i="17"/>
  <c r="CW445" i="17" s="1" a="1"/>
  <c r="CW445" i="17" s="1"/>
  <c r="CN445" i="17"/>
  <c r="CT445" i="17" s="1" a="1"/>
  <c r="CT445" i="17" s="1"/>
  <c r="CR445" i="17"/>
  <c r="CX445" i="17" s="1" a="1"/>
  <c r="CX445" i="17" s="1"/>
  <c r="CO445" i="17"/>
  <c r="CU445" i="17" s="1" a="1"/>
  <c r="CU445" i="17" s="1"/>
  <c r="CD73" i="17"/>
  <c r="CE73" i="17" s="1"/>
  <c r="CD136" i="17"/>
  <c r="CE136" i="17" s="1"/>
  <c r="CD214" i="17"/>
  <c r="CE214" i="17" s="1"/>
  <c r="CD377" i="17"/>
  <c r="CE377" i="17" s="1"/>
  <c r="CD471" i="17"/>
  <c r="CE471" i="17" s="1"/>
  <c r="CP471" i="17"/>
  <c r="CV471" i="17" s="1" a="1"/>
  <c r="CV471" i="17" s="1"/>
  <c r="CS471" i="17"/>
  <c r="CY471" i="17" s="1" a="1"/>
  <c r="CY471" i="17" s="1"/>
  <c r="CO471" i="17"/>
  <c r="CU471" i="17" s="1" a="1"/>
  <c r="CU471" i="17" s="1"/>
  <c r="CN471" i="17"/>
  <c r="CT471" i="17" s="1" a="1"/>
  <c r="CT471" i="17" s="1"/>
  <c r="CR471" i="17"/>
  <c r="CX471" i="17" s="1" a="1"/>
  <c r="CX471" i="17" s="1"/>
  <c r="CQ471" i="17"/>
  <c r="CW471" i="17" s="1" a="1"/>
  <c r="CW471" i="17" s="1"/>
  <c r="CD77" i="17"/>
  <c r="CE77" i="17" s="1"/>
  <c r="CD118" i="17"/>
  <c r="CE118" i="17" s="1"/>
  <c r="CD208" i="17"/>
  <c r="CE208" i="17" s="1"/>
  <c r="CD70" i="17"/>
  <c r="CE70" i="17" s="1"/>
  <c r="CD336" i="17"/>
  <c r="CE336" i="17" s="1"/>
  <c r="CD449" i="17"/>
  <c r="CE449" i="17" s="1"/>
  <c r="CR449" i="17"/>
  <c r="CX449" i="17" s="1" a="1"/>
  <c r="CX449" i="17" s="1"/>
  <c r="CS449" i="17"/>
  <c r="CY449" i="17" s="1" a="1"/>
  <c r="CY449" i="17" s="1"/>
  <c r="CO449" i="17"/>
  <c r="CU449" i="17" s="1" a="1"/>
  <c r="CU449" i="17" s="1"/>
  <c r="CQ449" i="17"/>
  <c r="CW449" i="17" s="1" a="1"/>
  <c r="CW449" i="17" s="1"/>
  <c r="CP449" i="17"/>
  <c r="CV449" i="17" s="1" a="1"/>
  <c r="CV449" i="17" s="1"/>
  <c r="CN449" i="17"/>
  <c r="CT449" i="17" s="1" a="1"/>
  <c r="CT449" i="17" s="1"/>
  <c r="CD459" i="17"/>
  <c r="CE459" i="17" s="1"/>
  <c r="CD319" i="17"/>
  <c r="CE319" i="17" s="1"/>
  <c r="CS479" i="17"/>
  <c r="CY479" i="17" s="1" a="1"/>
  <c r="CY479" i="17" s="1"/>
  <c r="CQ479" i="17"/>
  <c r="CW479" i="17" s="1" a="1"/>
  <c r="CW479" i="17" s="1"/>
  <c r="CR479" i="17"/>
  <c r="CX479" i="17" s="1" a="1"/>
  <c r="CX479" i="17" s="1"/>
  <c r="CP479" i="17"/>
  <c r="CV479" i="17" s="1" a="1"/>
  <c r="CV479" i="17" s="1"/>
  <c r="CO479" i="17"/>
  <c r="CU479" i="17" s="1" a="1"/>
  <c r="CU479" i="17" s="1"/>
  <c r="CN479" i="17"/>
  <c r="CT479" i="17" s="1" a="1"/>
  <c r="CT479" i="17" s="1"/>
  <c r="CN459" i="17"/>
  <c r="CT459" i="17" s="1" a="1"/>
  <c r="CT459" i="17" s="1"/>
  <c r="CP459" i="17"/>
  <c r="CV459" i="17" s="1" a="1"/>
  <c r="CV459" i="17" s="1"/>
  <c r="CS459" i="17"/>
  <c r="CY459" i="17" s="1" a="1"/>
  <c r="CY459" i="17" s="1"/>
  <c r="CQ459" i="17"/>
  <c r="CW459" i="17" s="1" a="1"/>
  <c r="CW459" i="17" s="1"/>
  <c r="CR459" i="17"/>
  <c r="CX459" i="17" s="1" a="1"/>
  <c r="CX459" i="17" s="1"/>
  <c r="CO459" i="17"/>
  <c r="CU459" i="17" s="1" a="1"/>
  <c r="CU459" i="17" s="1"/>
  <c r="CR501" i="17"/>
  <c r="CX501" i="17" s="1" a="1"/>
  <c r="CX501" i="17" s="1"/>
  <c r="CN501" i="17"/>
  <c r="CT501" i="17" s="1" a="1"/>
  <c r="CT501" i="17" s="1"/>
  <c r="CQ501" i="17"/>
  <c r="CW501" i="17" s="1" a="1"/>
  <c r="CW501" i="17" s="1"/>
  <c r="CO501" i="17"/>
  <c r="CU501" i="17" s="1" a="1"/>
  <c r="CU501" i="17" s="1"/>
  <c r="CP501" i="17"/>
  <c r="CV501" i="17" s="1" a="1"/>
  <c r="CV501" i="17" s="1"/>
  <c r="CS501" i="17"/>
  <c r="CY501" i="17" s="1" a="1"/>
  <c r="CY501" i="17" s="1"/>
  <c r="CS438" i="17"/>
  <c r="CY438" i="17" s="1" a="1"/>
  <c r="CY438" i="17" s="1"/>
  <c r="CO438" i="17"/>
  <c r="CU438" i="17" s="1" a="1"/>
  <c r="CU438" i="17" s="1"/>
  <c r="CQ438" i="17"/>
  <c r="CW438" i="17" s="1" a="1"/>
  <c r="CW438" i="17" s="1"/>
  <c r="CR438" i="17"/>
  <c r="CX438" i="17" s="1" a="1"/>
  <c r="CX438" i="17" s="1"/>
  <c r="CN438" i="17"/>
  <c r="CT438" i="17" s="1" a="1"/>
  <c r="CT438" i="17" s="1"/>
  <c r="CP438" i="17"/>
  <c r="CV438" i="17" s="1" a="1"/>
  <c r="CV438" i="17" s="1"/>
  <c r="CD311" i="17"/>
  <c r="CE311" i="17" s="1"/>
  <c r="CD257" i="17"/>
  <c r="CE257" i="17" s="1"/>
  <c r="CD245" i="17"/>
  <c r="CE245" i="17" s="1"/>
  <c r="CD472" i="17"/>
  <c r="CE472" i="17" s="1"/>
  <c r="CO472" i="17"/>
  <c r="CU472" i="17" s="1" a="1"/>
  <c r="CU472" i="17" s="1"/>
  <c r="CP472" i="17"/>
  <c r="CV472" i="17" s="1" a="1"/>
  <c r="CV472" i="17" s="1"/>
  <c r="CS472" i="17"/>
  <c r="CY472" i="17" s="1" a="1"/>
  <c r="CY472" i="17" s="1"/>
  <c r="CN472" i="17"/>
  <c r="CT472" i="17" s="1" a="1"/>
  <c r="CT472" i="17" s="1"/>
  <c r="CQ472" i="17"/>
  <c r="CW472" i="17" s="1" a="1"/>
  <c r="CW472" i="17" s="1"/>
  <c r="CR472" i="17"/>
  <c r="CX472" i="17" s="1" a="1"/>
  <c r="CX472" i="17" s="1"/>
  <c r="CD180" i="17"/>
  <c r="CE180" i="17" s="1"/>
  <c r="CD442" i="17"/>
  <c r="CE442" i="17" s="1"/>
  <c r="CD173" i="17"/>
  <c r="CE173" i="17" s="1"/>
  <c r="CD238" i="17"/>
  <c r="CE238" i="17" s="1"/>
  <c r="CD33" i="17"/>
  <c r="CE33" i="17" s="1"/>
  <c r="CD262" i="17"/>
  <c r="CE262" i="17" s="1"/>
  <c r="CD246" i="17"/>
  <c r="CE246" i="17" s="1"/>
  <c r="CD259" i="17"/>
  <c r="CE259" i="17" s="1"/>
  <c r="CD170" i="17"/>
  <c r="CE170" i="17" s="1"/>
  <c r="CD203" i="17"/>
  <c r="CE203" i="17" s="1"/>
  <c r="CD138" i="17"/>
  <c r="CE138" i="17" s="1"/>
  <c r="CD305" i="17"/>
  <c r="CE305" i="17" s="1"/>
  <c r="CD263" i="17"/>
  <c r="CE263" i="17" s="1"/>
  <c r="CD237" i="17"/>
  <c r="CE237" i="17" s="1"/>
  <c r="CD318" i="17"/>
  <c r="CE318" i="17" s="1"/>
  <c r="CD99" i="17"/>
  <c r="CE99" i="17" s="1"/>
  <c r="CD420" i="17"/>
  <c r="CE420" i="17" s="1"/>
  <c r="CQ420" i="17"/>
  <c r="CW420" i="17" s="1" a="1"/>
  <c r="CW420" i="17" s="1"/>
  <c r="CP420" i="17"/>
  <c r="CV420" i="17" s="1" a="1"/>
  <c r="CV420" i="17" s="1"/>
  <c r="CR420" i="17"/>
  <c r="CX420" i="17" s="1" a="1"/>
  <c r="CX420" i="17" s="1"/>
  <c r="CN420" i="17"/>
  <c r="CT420" i="17" s="1" a="1"/>
  <c r="CT420" i="17" s="1"/>
  <c r="CS420" i="17"/>
  <c r="CY420" i="17" s="1" a="1"/>
  <c r="CY420" i="17" s="1"/>
  <c r="CO420" i="17"/>
  <c r="CU420" i="17" s="1" a="1"/>
  <c r="CU420" i="17" s="1"/>
  <c r="CP409" i="17"/>
  <c r="CV409" i="17" s="1" a="1"/>
  <c r="CV409" i="17" s="1"/>
  <c r="CS409" i="17"/>
  <c r="CY409" i="17" s="1" a="1"/>
  <c r="CY409" i="17" s="1"/>
  <c r="CN409" i="17"/>
  <c r="CT409" i="17" s="1" a="1"/>
  <c r="CT409" i="17" s="1"/>
  <c r="CO409" i="17"/>
  <c r="CU409" i="17" s="1" a="1"/>
  <c r="CU409" i="17" s="1"/>
  <c r="CQ409" i="17"/>
  <c r="CW409" i="17" s="1" a="1"/>
  <c r="CW409" i="17" s="1"/>
  <c r="CR409" i="17"/>
  <c r="CX409" i="17" s="1" a="1"/>
  <c r="CX409" i="17" s="1"/>
  <c r="CD374" i="17"/>
  <c r="CE374" i="17" s="1"/>
  <c r="CD240" i="17"/>
  <c r="CE240" i="17" s="1"/>
  <c r="CD143" i="17"/>
  <c r="CE143" i="17" s="1"/>
  <c r="CE16" i="17"/>
  <c r="CD157" i="17"/>
  <c r="CE157" i="17" s="1"/>
  <c r="CD267" i="17"/>
  <c r="CE267" i="17" s="1"/>
  <c r="CD52" i="17"/>
  <c r="CE52" i="17" s="1"/>
  <c r="CD375" i="17"/>
  <c r="CE375" i="17" s="1"/>
  <c r="CD230" i="17"/>
  <c r="CE230" i="17" s="1"/>
  <c r="CD491" i="17"/>
  <c r="CE491" i="17" s="1"/>
  <c r="CN491" i="17"/>
  <c r="CT491" i="17" s="1" a="1"/>
  <c r="CT491" i="17" s="1"/>
  <c r="CO491" i="17"/>
  <c r="CU491" i="17" s="1" a="1"/>
  <c r="CU491" i="17" s="1"/>
  <c r="CS491" i="17"/>
  <c r="CY491" i="17" s="1" a="1"/>
  <c r="CY491" i="17" s="1"/>
  <c r="CR491" i="17"/>
  <c r="CX491" i="17" s="1" a="1"/>
  <c r="CX491" i="17" s="1"/>
  <c r="CQ491" i="17"/>
  <c r="CW491" i="17" s="1" a="1"/>
  <c r="CW491" i="17" s="1"/>
  <c r="CP491" i="17"/>
  <c r="CV491" i="17" s="1" a="1"/>
  <c r="CV491" i="17" s="1"/>
  <c r="CD474" i="17"/>
  <c r="CE474" i="17" s="1"/>
  <c r="CS474" i="17"/>
  <c r="CY474" i="17" s="1" a="1"/>
  <c r="CY474" i="17" s="1"/>
  <c r="CP474" i="17"/>
  <c r="CV474" i="17" s="1" a="1"/>
  <c r="CV474" i="17" s="1"/>
  <c r="CQ474" i="17"/>
  <c r="CW474" i="17" s="1" a="1"/>
  <c r="CW474" i="17" s="1"/>
  <c r="CR474" i="17"/>
  <c r="CX474" i="17" s="1" a="1"/>
  <c r="CX474" i="17" s="1"/>
  <c r="CO474" i="17"/>
  <c r="CU474" i="17" s="1" a="1"/>
  <c r="CU474" i="17" s="1"/>
  <c r="CN474" i="17"/>
  <c r="CT474" i="17" s="1" a="1"/>
  <c r="CT474" i="17" s="1"/>
  <c r="CD205" i="17"/>
  <c r="CE205" i="17" s="1"/>
  <c r="CD226" i="17"/>
  <c r="CE226" i="17" s="1"/>
  <c r="CD131" i="17"/>
  <c r="CE131" i="17" s="1"/>
  <c r="CD149" i="17"/>
  <c r="CE149" i="17" s="1"/>
  <c r="CD394" i="17"/>
  <c r="CE394" i="17" s="1"/>
  <c r="CD156" i="17"/>
  <c r="CE156" i="17" s="1"/>
  <c r="CD152" i="17"/>
  <c r="CE152" i="17" s="1"/>
  <c r="CD95" i="17"/>
  <c r="CE95" i="17" s="1"/>
  <c r="CD453" i="17"/>
  <c r="CE453" i="17" s="1"/>
  <c r="CO453" i="17"/>
  <c r="CU453" i="17" s="1" a="1"/>
  <c r="CU453" i="17" s="1"/>
  <c r="CR453" i="17"/>
  <c r="CX453" i="17" s="1" a="1"/>
  <c r="CX453" i="17" s="1"/>
  <c r="CQ453" i="17"/>
  <c r="CW453" i="17" s="1" a="1"/>
  <c r="CW453" i="17" s="1"/>
  <c r="CP453" i="17"/>
  <c r="CV453" i="17" s="1" a="1"/>
  <c r="CV453" i="17" s="1"/>
  <c r="CN453" i="17"/>
  <c r="CT453" i="17" s="1" a="1"/>
  <c r="CT453" i="17" s="1"/>
  <c r="CS453" i="17"/>
  <c r="CY453" i="17" s="1" a="1"/>
  <c r="CY453" i="17" s="1"/>
  <c r="CD200" i="17"/>
  <c r="CE200" i="17" s="1"/>
  <c r="CD86" i="17"/>
  <c r="CE86" i="17" s="1"/>
  <c r="CD365" i="17"/>
  <c r="CE365" i="17" s="1"/>
  <c r="CD141" i="17"/>
  <c r="CE141" i="17" s="1"/>
  <c r="CD385" i="17"/>
  <c r="CE385" i="17" s="1"/>
  <c r="CD283" i="17"/>
  <c r="CE283" i="17" s="1"/>
  <c r="CD172" i="17"/>
  <c r="CE172" i="17" s="1"/>
  <c r="CD294" i="17"/>
  <c r="CE294" i="17" s="1"/>
  <c r="CD62" i="17"/>
  <c r="CE62" i="17" s="1"/>
  <c r="CD461" i="17"/>
  <c r="CE461" i="17" s="1"/>
  <c r="CQ461" i="17"/>
  <c r="CW461" i="17" s="1" a="1"/>
  <c r="CW461" i="17" s="1"/>
  <c r="CS461" i="17"/>
  <c r="CY461" i="17" s="1" a="1"/>
  <c r="CY461" i="17" s="1"/>
  <c r="CR461" i="17"/>
  <c r="CX461" i="17" s="1" a="1"/>
  <c r="CX461" i="17" s="1"/>
  <c r="CP461" i="17"/>
  <c r="CV461" i="17" s="1" a="1"/>
  <c r="CV461" i="17" s="1"/>
  <c r="CO461" i="17"/>
  <c r="CU461" i="17" s="1" a="1"/>
  <c r="CU461" i="17" s="1"/>
  <c r="CN461" i="17"/>
  <c r="CT461" i="17" s="1" a="1"/>
  <c r="CT461" i="17" s="1"/>
  <c r="CD171" i="17"/>
  <c r="CE171" i="17" s="1"/>
  <c r="CD451" i="17"/>
  <c r="CE451" i="17" s="1"/>
  <c r="CN451" i="17"/>
  <c r="CT451" i="17" s="1" a="1"/>
  <c r="CT451" i="17" s="1"/>
  <c r="CO451" i="17"/>
  <c r="CU451" i="17" s="1" a="1"/>
  <c r="CU451" i="17" s="1"/>
  <c r="CQ451" i="17"/>
  <c r="CW451" i="17" s="1" a="1"/>
  <c r="CW451" i="17" s="1"/>
  <c r="CR451" i="17"/>
  <c r="CX451" i="17" s="1" a="1"/>
  <c r="CX451" i="17" s="1"/>
  <c r="CP451" i="17"/>
  <c r="CV451" i="17" s="1" a="1"/>
  <c r="CV451" i="17" s="1"/>
  <c r="CS451" i="17"/>
  <c r="CY451" i="17" s="1" a="1"/>
  <c r="CY451" i="17" s="1"/>
  <c r="CD380" i="17"/>
  <c r="CE380" i="17" s="1"/>
  <c r="CD371" i="17"/>
  <c r="CE371" i="17" s="1"/>
  <c r="CD94" i="17"/>
  <c r="CE94" i="17" s="1"/>
  <c r="CD88" i="17"/>
  <c r="CE88" i="17" s="1"/>
  <c r="CD26" i="17"/>
  <c r="CE26" i="17" s="1"/>
  <c r="CD381" i="17"/>
  <c r="CE381" i="17" s="1"/>
  <c r="CD448" i="17"/>
  <c r="CE448" i="17" s="1"/>
  <c r="CS448" i="17"/>
  <c r="CY448" i="17" s="1" a="1"/>
  <c r="CY448" i="17" s="1"/>
  <c r="CO448" i="17"/>
  <c r="CU448" i="17" s="1" a="1"/>
  <c r="CU448" i="17" s="1"/>
  <c r="CN448" i="17"/>
  <c r="CT448" i="17" s="1" a="1"/>
  <c r="CT448" i="17" s="1"/>
  <c r="CP448" i="17"/>
  <c r="CV448" i="17" s="1" a="1"/>
  <c r="CV448" i="17" s="1"/>
  <c r="CQ448" i="17"/>
  <c r="CW448" i="17" s="1" a="1"/>
  <c r="CW448" i="17" s="1"/>
  <c r="CR448" i="17"/>
  <c r="CX448" i="17" s="1" a="1"/>
  <c r="CX448" i="17" s="1"/>
  <c r="CD424" i="17"/>
  <c r="CE424" i="17" s="1"/>
  <c r="CS424" i="17"/>
  <c r="CY424" i="17" s="1" a="1"/>
  <c r="CY424" i="17" s="1"/>
  <c r="CP424" i="17"/>
  <c r="CV424" i="17" s="1" a="1"/>
  <c r="CV424" i="17" s="1"/>
  <c r="CN424" i="17"/>
  <c r="CT424" i="17" s="1" a="1"/>
  <c r="CT424" i="17" s="1"/>
  <c r="CQ424" i="17"/>
  <c r="CW424" i="17" s="1" a="1"/>
  <c r="CW424" i="17" s="1"/>
  <c r="CO424" i="17"/>
  <c r="CU424" i="17" s="1" a="1"/>
  <c r="CU424" i="17" s="1"/>
  <c r="CR424" i="17"/>
  <c r="CX424" i="17" s="1" a="1"/>
  <c r="CX424" i="17" s="1"/>
  <c r="CD252" i="17"/>
  <c r="CE252" i="17" s="1"/>
  <c r="CD166" i="17"/>
  <c r="CE166" i="17" s="1"/>
  <c r="CD439" i="17"/>
  <c r="CE439" i="17" s="1"/>
  <c r="CP439" i="17"/>
  <c r="CV439" i="17" s="1" a="1"/>
  <c r="CV439" i="17" s="1"/>
  <c r="CR439" i="17"/>
  <c r="CX439" i="17" s="1" a="1"/>
  <c r="CX439" i="17" s="1"/>
  <c r="CO439" i="17"/>
  <c r="CU439" i="17" s="1" a="1"/>
  <c r="CU439" i="17" s="1"/>
  <c r="CS439" i="17"/>
  <c r="CY439" i="17" s="1" a="1"/>
  <c r="CY439" i="17" s="1"/>
  <c r="CN439" i="17"/>
  <c r="CT439" i="17" s="1" a="1"/>
  <c r="CT439" i="17" s="1"/>
  <c r="CQ439" i="17"/>
  <c r="CW439" i="17" s="1" a="1"/>
  <c r="CW439" i="17" s="1"/>
  <c r="CD20" i="17"/>
  <c r="CE20" i="17" s="1"/>
  <c r="CD501" i="17"/>
  <c r="CE501" i="17" s="1"/>
  <c r="CO427" i="17"/>
  <c r="CU427" i="17" s="1" a="1"/>
  <c r="CU427" i="17" s="1"/>
  <c r="CP427" i="17"/>
  <c r="CV427" i="17" s="1" a="1"/>
  <c r="CV427" i="17" s="1"/>
  <c r="CS427" i="17"/>
  <c r="CY427" i="17" s="1" a="1"/>
  <c r="CY427" i="17" s="1"/>
  <c r="CR427" i="17"/>
  <c r="CX427" i="17" s="1" a="1"/>
  <c r="CX427" i="17" s="1"/>
  <c r="CQ427" i="17"/>
  <c r="CW427" i="17" s="1" a="1"/>
  <c r="CW427" i="17" s="1"/>
  <c r="CN427" i="17"/>
  <c r="CT427" i="17" s="1" a="1"/>
  <c r="CT427" i="17" s="1"/>
  <c r="CD355" i="17"/>
  <c r="CE355" i="17" s="1"/>
  <c r="CD317" i="17"/>
  <c r="CE317" i="17" s="1"/>
  <c r="CD405" i="17"/>
  <c r="CE405" i="17" s="1"/>
  <c r="CD45" i="17"/>
  <c r="CE45" i="17" s="1"/>
  <c r="CD457" i="17"/>
  <c r="CE457" i="17" s="1"/>
  <c r="CD158" i="17"/>
  <c r="CE158" i="17" s="1"/>
  <c r="CD499" i="17"/>
  <c r="CE499" i="17" s="1"/>
  <c r="CS499" i="17"/>
  <c r="CY499" i="17" s="1" a="1"/>
  <c r="CY499" i="17" s="1"/>
  <c r="CR499" i="17"/>
  <c r="CX499" i="17" s="1" a="1"/>
  <c r="CX499" i="17" s="1"/>
  <c r="CN499" i="17"/>
  <c r="CT499" i="17" s="1" a="1"/>
  <c r="CT499" i="17" s="1"/>
  <c r="CQ499" i="17"/>
  <c r="CW499" i="17" s="1" a="1"/>
  <c r="CW499" i="17" s="1"/>
  <c r="CP499" i="17"/>
  <c r="CV499" i="17" s="1" a="1"/>
  <c r="CV499" i="17" s="1"/>
  <c r="CO499" i="17"/>
  <c r="CU499" i="17" s="1" a="1"/>
  <c r="CU499" i="17" s="1"/>
  <c r="CD145" i="17"/>
  <c r="CE145" i="17" s="1"/>
  <c r="CD22" i="17"/>
  <c r="CE22" i="17" s="1"/>
  <c r="CD308" i="17"/>
  <c r="CE308" i="17" s="1"/>
  <c r="CD479" i="17"/>
  <c r="CE479" i="17" s="1"/>
  <c r="CD329" i="17"/>
  <c r="CE329" i="17" s="1"/>
  <c r="CD422" i="17"/>
  <c r="CE422" i="17" s="1"/>
  <c r="CO422" i="17"/>
  <c r="CU422" i="17" s="1" a="1"/>
  <c r="CU422" i="17" s="1"/>
  <c r="CP422" i="17"/>
  <c r="CV422" i="17" s="1" a="1"/>
  <c r="CV422" i="17" s="1"/>
  <c r="CQ422" i="17"/>
  <c r="CW422" i="17" s="1" a="1"/>
  <c r="CW422" i="17" s="1"/>
  <c r="CN422" i="17"/>
  <c r="CT422" i="17" s="1" a="1"/>
  <c r="CT422" i="17" s="1"/>
  <c r="CS422" i="17"/>
  <c r="CY422" i="17" s="1" a="1"/>
  <c r="CY422" i="17" s="1"/>
  <c r="CR422" i="17"/>
  <c r="CX422" i="17" s="1" a="1"/>
  <c r="CX422" i="17" s="1"/>
  <c r="CD410" i="17"/>
  <c r="CE410" i="17" s="1"/>
  <c r="CN410" i="17"/>
  <c r="CT410" i="17" s="1" a="1"/>
  <c r="CT410" i="17" s="1"/>
  <c r="CR410" i="17"/>
  <c r="CX410" i="17" s="1" a="1"/>
  <c r="CX410" i="17" s="1"/>
  <c r="CO410" i="17"/>
  <c r="CU410" i="17" s="1" a="1"/>
  <c r="CU410" i="17" s="1"/>
  <c r="CQ410" i="17"/>
  <c r="CW410" i="17" s="1" a="1"/>
  <c r="CW410" i="17" s="1"/>
  <c r="CP410" i="17"/>
  <c r="CV410" i="17" s="1" a="1"/>
  <c r="CV410" i="17" s="1"/>
  <c r="CS410" i="17"/>
  <c r="CY410" i="17" s="1" a="1"/>
  <c r="CY410" i="17" s="1"/>
  <c r="CD89" i="17"/>
  <c r="CE89" i="17" s="1"/>
  <c r="CD341" i="17"/>
  <c r="CE341" i="17" s="1"/>
  <c r="CD444" i="17"/>
  <c r="CE444" i="17" s="1"/>
  <c r="CP444" i="17"/>
  <c r="CV444" i="17" s="1" a="1"/>
  <c r="CV444" i="17" s="1"/>
  <c r="CR444" i="17"/>
  <c r="CX444" i="17" s="1" a="1"/>
  <c r="CX444" i="17" s="1"/>
  <c r="CQ444" i="17"/>
  <c r="CW444" i="17" s="1" a="1"/>
  <c r="CW444" i="17" s="1"/>
  <c r="CO444" i="17"/>
  <c r="CU444" i="17" s="1" a="1"/>
  <c r="CU444" i="17" s="1"/>
  <c r="CS444" i="17"/>
  <c r="CY444" i="17" s="1" a="1"/>
  <c r="CY444" i="17" s="1"/>
  <c r="CN444" i="17"/>
  <c r="CT444" i="17" s="1" a="1"/>
  <c r="CT444" i="17" s="1"/>
  <c r="CD107" i="17"/>
  <c r="CE107" i="17" s="1"/>
  <c r="CD340" i="17"/>
  <c r="CE340" i="17" s="1"/>
  <c r="CD412" i="17"/>
  <c r="CE412" i="17" s="1"/>
  <c r="CP412" i="17"/>
  <c r="CV412" i="17" s="1" a="1"/>
  <c r="CV412" i="17" s="1"/>
  <c r="CN412" i="17"/>
  <c r="CT412" i="17" s="1" a="1"/>
  <c r="CT412" i="17" s="1"/>
  <c r="CS412" i="17"/>
  <c r="CY412" i="17" s="1" a="1"/>
  <c r="CY412" i="17" s="1"/>
  <c r="CO412" i="17"/>
  <c r="CU412" i="17" s="1" a="1"/>
  <c r="CU412" i="17" s="1"/>
  <c r="CR412" i="17"/>
  <c r="CX412" i="17" s="1" a="1"/>
  <c r="CX412" i="17" s="1"/>
  <c r="CQ412" i="17"/>
  <c r="CW412" i="17" s="1" a="1"/>
  <c r="CW412" i="17" s="1"/>
  <c r="CD416" i="17"/>
  <c r="CE416" i="17" s="1"/>
  <c r="CO416" i="17"/>
  <c r="CU416" i="17" s="1" a="1"/>
  <c r="CU416" i="17" s="1"/>
  <c r="CS416" i="17"/>
  <c r="CY416" i="17" s="1" a="1"/>
  <c r="CY416" i="17" s="1"/>
  <c r="CQ416" i="17"/>
  <c r="CW416" i="17" s="1" a="1"/>
  <c r="CW416" i="17" s="1"/>
  <c r="CR416" i="17"/>
  <c r="CX416" i="17" s="1" a="1"/>
  <c r="CX416" i="17" s="1"/>
  <c r="CN416" i="17"/>
  <c r="CT416" i="17" s="1" a="1"/>
  <c r="CT416" i="17" s="1"/>
  <c r="CP416" i="17"/>
  <c r="CV416" i="17" s="1" a="1"/>
  <c r="CV416" i="17" s="1"/>
  <c r="CD229" i="17"/>
  <c r="CE229" i="17" s="1"/>
  <c r="CD432" i="17"/>
  <c r="CE432" i="17" s="1"/>
  <c r="CN432" i="17"/>
  <c r="CT432" i="17" s="1" a="1"/>
  <c r="CT432" i="17" s="1"/>
  <c r="CR432" i="17"/>
  <c r="CX432" i="17" s="1" a="1"/>
  <c r="CX432" i="17" s="1"/>
  <c r="CS432" i="17"/>
  <c r="CY432" i="17" s="1" a="1"/>
  <c r="CY432" i="17" s="1"/>
  <c r="CO432" i="17"/>
  <c r="CU432" i="17" s="1" a="1"/>
  <c r="CU432" i="17" s="1"/>
  <c r="CP432" i="17"/>
  <c r="CV432" i="17" s="1" a="1"/>
  <c r="CV432" i="17" s="1"/>
  <c r="CQ432" i="17"/>
  <c r="CW432" i="17" s="1" a="1"/>
  <c r="CW432" i="17" s="1"/>
  <c r="CD235" i="17"/>
  <c r="CE235" i="17" s="1"/>
  <c r="CD366" i="17"/>
  <c r="CE366" i="17" s="1"/>
  <c r="CD126" i="17"/>
  <c r="CE126" i="17" s="1"/>
  <c r="CD438" i="17"/>
  <c r="CE438" i="17" s="1"/>
  <c r="CD242" i="17"/>
  <c r="CE242" i="17" s="1"/>
  <c r="CD331" i="17"/>
  <c r="CE331" i="17" s="1"/>
  <c r="CD281" i="17"/>
  <c r="CE281" i="17" s="1"/>
  <c r="CD356" i="17"/>
  <c r="CE356" i="17" s="1"/>
  <c r="CD276" i="17"/>
  <c r="CE276" i="17" s="1"/>
  <c r="CD189" i="17"/>
  <c r="CE189" i="17" s="1"/>
  <c r="CD273" i="17"/>
  <c r="CE273" i="17" s="1"/>
  <c r="CD359" i="17"/>
  <c r="CE359" i="17" s="1"/>
  <c r="CD133" i="17"/>
  <c r="CE133" i="17" s="1"/>
  <c r="CD177" i="17"/>
  <c r="CE177" i="17" s="1"/>
  <c r="CD339" i="17"/>
  <c r="CE339" i="17" s="1"/>
  <c r="CD454" i="17"/>
  <c r="CE454" i="17" s="1"/>
  <c r="CS454" i="17"/>
  <c r="CY454" i="17" s="1" a="1"/>
  <c r="CY454" i="17" s="1"/>
  <c r="CR454" i="17"/>
  <c r="CX454" i="17" s="1" a="1"/>
  <c r="CX454" i="17" s="1"/>
  <c r="CN454" i="17"/>
  <c r="CT454" i="17" s="1" a="1"/>
  <c r="CT454" i="17" s="1"/>
  <c r="CO454" i="17"/>
  <c r="CU454" i="17" s="1" a="1"/>
  <c r="CU454" i="17" s="1"/>
  <c r="CP454" i="17"/>
  <c r="CV454" i="17" s="1" a="1"/>
  <c r="CV454" i="17" s="1"/>
  <c r="CQ454" i="17"/>
  <c r="CW454" i="17" s="1" a="1"/>
  <c r="CW454" i="17" s="1"/>
  <c r="CD310" i="17"/>
  <c r="CE310" i="17" s="1"/>
  <c r="CD210" i="17"/>
  <c r="CE210" i="17" s="1"/>
  <c r="CD18" i="17"/>
  <c r="CE18" i="17" s="1"/>
  <c r="CD429" i="17"/>
  <c r="CE429" i="17" s="1"/>
  <c r="CN429" i="17"/>
  <c r="CT429" i="17" s="1" a="1"/>
  <c r="CT429" i="17" s="1"/>
  <c r="CQ429" i="17"/>
  <c r="CW429" i="17" s="1" a="1"/>
  <c r="CW429" i="17" s="1"/>
  <c r="CR429" i="17"/>
  <c r="CX429" i="17" s="1" a="1"/>
  <c r="CX429" i="17" s="1"/>
  <c r="CP429" i="17"/>
  <c r="CV429" i="17" s="1" a="1"/>
  <c r="CV429" i="17" s="1"/>
  <c r="CO429" i="17"/>
  <c r="CU429" i="17" s="1" a="1"/>
  <c r="CU429" i="17" s="1"/>
  <c r="CS429" i="17"/>
  <c r="CY429" i="17" s="1" a="1"/>
  <c r="CY429" i="17" s="1"/>
  <c r="CD306" i="17"/>
  <c r="CE306" i="17" s="1"/>
  <c r="CD75" i="17"/>
  <c r="CE75" i="17" s="1"/>
  <c r="CD421" i="17"/>
  <c r="CE421" i="17" s="1"/>
  <c r="CO421" i="17"/>
  <c r="CU421" i="17" s="1" a="1"/>
  <c r="CU421" i="17" s="1"/>
  <c r="CS421" i="17"/>
  <c r="CY421" i="17" s="1" a="1"/>
  <c r="CY421" i="17" s="1"/>
  <c r="CN421" i="17"/>
  <c r="CT421" i="17" s="1" a="1"/>
  <c r="CT421" i="17" s="1"/>
  <c r="CR421" i="17"/>
  <c r="CX421" i="17" s="1" a="1"/>
  <c r="CX421" i="17" s="1"/>
  <c r="CQ421" i="17"/>
  <c r="CW421" i="17" s="1" a="1"/>
  <c r="CW421" i="17" s="1"/>
  <c r="CP421" i="17"/>
  <c r="CV421" i="17" s="1" a="1"/>
  <c r="CV421" i="17" s="1"/>
  <c r="CD58" i="17"/>
  <c r="CE58" i="17" s="1"/>
  <c r="CD465" i="17"/>
  <c r="CE465" i="17" s="1"/>
  <c r="CO465" i="17"/>
  <c r="CU465" i="17" s="1" a="1"/>
  <c r="CU465" i="17" s="1"/>
  <c r="CN465" i="17"/>
  <c r="CT465" i="17" s="1" a="1"/>
  <c r="CT465" i="17" s="1"/>
  <c r="CQ465" i="17"/>
  <c r="CW465" i="17" s="1" a="1"/>
  <c r="CW465" i="17" s="1"/>
  <c r="CR465" i="17"/>
  <c r="CX465" i="17" s="1" a="1"/>
  <c r="CX465" i="17" s="1"/>
  <c r="CP465" i="17"/>
  <c r="CV465" i="17" s="1" a="1"/>
  <c r="CV465" i="17" s="1"/>
  <c r="CS465" i="17"/>
  <c r="CY465" i="17" s="1" a="1"/>
  <c r="CY465" i="17" s="1"/>
  <c r="CD253" i="17"/>
  <c r="CE253" i="17" s="1"/>
  <c r="CD492" i="17"/>
  <c r="CE492" i="17" s="1"/>
  <c r="CN492" i="17"/>
  <c r="CT492" i="17" s="1" a="1"/>
  <c r="CT492" i="17" s="1"/>
  <c r="CP492" i="17"/>
  <c r="CV492" i="17" s="1" a="1"/>
  <c r="CV492" i="17" s="1"/>
  <c r="CR492" i="17"/>
  <c r="CX492" i="17" s="1" a="1"/>
  <c r="CX492" i="17" s="1"/>
  <c r="CS492" i="17"/>
  <c r="CY492" i="17" s="1" a="1"/>
  <c r="CY492" i="17" s="1"/>
  <c r="CO492" i="17"/>
  <c r="CU492" i="17" s="1" a="1"/>
  <c r="CU492" i="17" s="1"/>
  <c r="CQ492" i="17"/>
  <c r="CW492" i="17" s="1" a="1"/>
  <c r="CW492" i="17" s="1"/>
  <c r="CD222" i="17"/>
  <c r="CE222" i="17" s="1"/>
  <c r="CD243" i="17"/>
  <c r="CE243" i="17" s="1"/>
  <c r="CD463" i="17"/>
  <c r="CE463" i="17" s="1"/>
  <c r="CO463" i="17"/>
  <c r="CU463" i="17" s="1" a="1"/>
  <c r="CU463" i="17" s="1"/>
  <c r="CR463" i="17"/>
  <c r="CX463" i="17" s="1" a="1"/>
  <c r="CX463" i="17" s="1"/>
  <c r="CN463" i="17"/>
  <c r="CT463" i="17" s="1" a="1"/>
  <c r="CT463" i="17" s="1"/>
  <c r="CP463" i="17"/>
  <c r="CV463" i="17" s="1" a="1"/>
  <c r="CV463" i="17" s="1"/>
  <c r="CQ463" i="17"/>
  <c r="CW463" i="17" s="1" a="1"/>
  <c r="CW463" i="17" s="1"/>
  <c r="CS463" i="17"/>
  <c r="CY463" i="17" s="1" a="1"/>
  <c r="CY463" i="17" s="1"/>
  <c r="CD344" i="17"/>
  <c r="CE344" i="17" s="1"/>
  <c r="CD334" i="17"/>
  <c r="CE334" i="17" s="1"/>
  <c r="CD51" i="17"/>
  <c r="CE51" i="17" s="1"/>
  <c r="CD127" i="17"/>
  <c r="CE127" i="17" s="1"/>
  <c r="CD351" i="17"/>
  <c r="CE351" i="17" s="1"/>
  <c r="CD415" i="17"/>
  <c r="CE415" i="17" s="1"/>
  <c r="CQ415" i="17"/>
  <c r="CW415" i="17" s="1" a="1"/>
  <c r="CW415" i="17" s="1"/>
  <c r="CN415" i="17"/>
  <c r="CT415" i="17" s="1" a="1"/>
  <c r="CT415" i="17" s="1"/>
  <c r="CO415" i="17"/>
  <c r="CU415" i="17" s="1" a="1"/>
  <c r="CU415" i="17" s="1"/>
  <c r="CP415" i="17"/>
  <c r="CV415" i="17" s="1" a="1"/>
  <c r="CV415" i="17" s="1"/>
  <c r="CR415" i="17"/>
  <c r="CX415" i="17" s="1" a="1"/>
  <c r="CX415" i="17" s="1"/>
  <c r="CS415" i="17"/>
  <c r="CY415" i="17" s="1" a="1"/>
  <c r="CY415" i="17" s="1"/>
  <c r="CD183" i="17"/>
  <c r="CE183" i="17" s="1"/>
  <c r="CD132" i="17"/>
  <c r="CE132" i="17" s="1"/>
  <c r="CD159" i="17"/>
  <c r="CE159" i="17" s="1"/>
  <c r="CD101" i="17"/>
  <c r="CE101" i="17" s="1"/>
  <c r="CQ457" i="17"/>
  <c r="CW457" i="17" s="1" a="1"/>
  <c r="CW457" i="17" s="1"/>
  <c r="CN457" i="17"/>
  <c r="CT457" i="17" s="1" a="1"/>
  <c r="CT457" i="17" s="1"/>
  <c r="CO457" i="17"/>
  <c r="CU457" i="17" s="1" a="1"/>
  <c r="CU457" i="17" s="1"/>
  <c r="CR457" i="17"/>
  <c r="CX457" i="17" s="1" a="1"/>
  <c r="CX457" i="17" s="1"/>
  <c r="CS457" i="17"/>
  <c r="CY457" i="17" s="1" a="1"/>
  <c r="CY457" i="17" s="1"/>
  <c r="CP457" i="17"/>
  <c r="CV457" i="17" s="1" a="1"/>
  <c r="CV457" i="17" s="1"/>
  <c r="CQ490" i="17"/>
  <c r="CW490" i="17" s="1" a="1"/>
  <c r="CW490" i="17" s="1"/>
  <c r="CS490" i="17"/>
  <c r="CY490" i="17" s="1" a="1"/>
  <c r="CY490" i="17" s="1"/>
  <c r="CO490" i="17"/>
  <c r="CU490" i="17" s="1" a="1"/>
  <c r="CU490" i="17" s="1"/>
  <c r="CP490" i="17"/>
  <c r="CV490" i="17" s="1" a="1"/>
  <c r="CV490" i="17" s="1"/>
  <c r="CN490" i="17"/>
  <c r="CT490" i="17" s="1" a="1"/>
  <c r="CT490" i="17" s="1"/>
  <c r="CR490" i="17"/>
  <c r="CX490" i="17" s="1" a="1"/>
  <c r="CX490" i="17" s="1"/>
  <c r="CS497" i="17"/>
  <c r="CY497" i="17" s="1" a="1"/>
  <c r="CY497" i="17" s="1"/>
  <c r="CR497" i="17"/>
  <c r="CX497" i="17" s="1" a="1"/>
  <c r="CX497" i="17" s="1"/>
  <c r="CP497" i="17"/>
  <c r="CV497" i="17" s="1" a="1"/>
  <c r="CV497" i="17" s="1"/>
  <c r="CN497" i="17"/>
  <c r="CT497" i="17" s="1" a="1"/>
  <c r="CT497" i="17" s="1"/>
  <c r="CO497" i="17"/>
  <c r="CU497" i="17" s="1" a="1"/>
  <c r="CU497" i="17" s="1"/>
  <c r="CQ497" i="17"/>
  <c r="CW497" i="17" s="1" a="1"/>
  <c r="CW497" i="17" s="1"/>
  <c r="CD140" i="17"/>
  <c r="CE140" i="17" s="1"/>
  <c r="CD383" i="17"/>
  <c r="CE383" i="17" s="1"/>
  <c r="CD137" i="17"/>
  <c r="CE137" i="17" s="1"/>
  <c r="CD280" i="17"/>
  <c r="CE280" i="17" s="1"/>
  <c r="CD46" i="17"/>
  <c r="CE46" i="17" s="1"/>
  <c r="CD197" i="17"/>
  <c r="CE197" i="17" s="1"/>
  <c r="CD85" i="17"/>
  <c r="CE85" i="17" s="1"/>
  <c r="CD440" i="17"/>
  <c r="CE440" i="17" s="1"/>
  <c r="CQ440" i="17"/>
  <c r="CW440" i="17" s="1" a="1"/>
  <c r="CW440" i="17" s="1"/>
  <c r="CP440" i="17"/>
  <c r="CV440" i="17" s="1" a="1"/>
  <c r="CV440" i="17" s="1"/>
  <c r="CS440" i="17"/>
  <c r="CY440" i="17" s="1" a="1"/>
  <c r="CY440" i="17" s="1"/>
  <c r="CR440" i="17"/>
  <c r="CX440" i="17" s="1" a="1"/>
  <c r="CX440" i="17" s="1"/>
  <c r="CO440" i="17"/>
  <c r="CU440" i="17" s="1" a="1"/>
  <c r="CU440" i="17" s="1"/>
  <c r="CN440" i="17"/>
  <c r="CT440" i="17" s="1" a="1"/>
  <c r="CT440" i="17" s="1"/>
  <c r="CD274" i="17"/>
  <c r="CE274" i="17" s="1"/>
  <c r="CD293" i="17"/>
  <c r="CE293" i="17" s="1"/>
  <c r="CD322" i="17"/>
  <c r="CE322" i="17" s="1"/>
  <c r="CD247" i="17"/>
  <c r="CE247" i="17" s="1"/>
  <c r="CD249" i="17"/>
  <c r="CE249" i="17" s="1"/>
  <c r="CD288" i="17"/>
  <c r="CE288" i="17" s="1"/>
  <c r="CD348" i="17"/>
  <c r="CE348" i="17" s="1"/>
  <c r="CD350" i="17"/>
  <c r="CE350" i="17" s="1"/>
  <c r="CD307" i="17"/>
  <c r="CE307" i="17" s="1"/>
  <c r="CD134" i="17"/>
  <c r="CE134" i="17" s="1"/>
  <c r="CD277" i="17"/>
  <c r="CE277" i="17" s="1"/>
  <c r="CD384" i="17"/>
  <c r="CE384" i="17" s="1"/>
  <c r="CD108" i="17"/>
  <c r="CE108" i="17" s="1"/>
  <c r="CD248" i="17"/>
  <c r="CE248" i="17" s="1"/>
  <c r="CD362" i="17"/>
  <c r="CE362" i="17" s="1"/>
  <c r="CD39" i="17"/>
  <c r="CE39" i="17" s="1"/>
  <c r="CD450" i="17"/>
  <c r="CE450" i="17" s="1"/>
  <c r="CS450" i="17"/>
  <c r="CY450" i="17" s="1" a="1"/>
  <c r="CY450" i="17" s="1"/>
  <c r="CR450" i="17"/>
  <c r="CX450" i="17" s="1" a="1"/>
  <c r="CX450" i="17" s="1"/>
  <c r="CN450" i="17"/>
  <c r="CT450" i="17" s="1" a="1"/>
  <c r="CT450" i="17" s="1"/>
  <c r="CP450" i="17"/>
  <c r="CV450" i="17" s="1" a="1"/>
  <c r="CV450" i="17" s="1"/>
  <c r="CO450" i="17"/>
  <c r="CU450" i="17" s="1" a="1"/>
  <c r="CU450" i="17" s="1"/>
  <c r="CQ450" i="17"/>
  <c r="CW450" i="17" s="1" a="1"/>
  <c r="CW450" i="17" s="1"/>
  <c r="CD53" i="17"/>
  <c r="CE53" i="17" s="1"/>
  <c r="CD391" i="17"/>
  <c r="CE391" i="17" s="1"/>
  <c r="CD225" i="17"/>
  <c r="CE225" i="17" s="1"/>
  <c r="CD486" i="17"/>
  <c r="CE486" i="17" s="1"/>
  <c r="CR486" i="17"/>
  <c r="CX486" i="17" s="1" a="1"/>
  <c r="CX486" i="17" s="1"/>
  <c r="CN486" i="17"/>
  <c r="CT486" i="17" s="1" a="1"/>
  <c r="CT486" i="17" s="1"/>
  <c r="CS486" i="17"/>
  <c r="CY486" i="17" s="1" a="1"/>
  <c r="CY486" i="17" s="1"/>
  <c r="CO486" i="17"/>
  <c r="CU486" i="17" s="1" a="1"/>
  <c r="CU486" i="17" s="1"/>
  <c r="CQ486" i="17"/>
  <c r="CW486" i="17" s="1" a="1"/>
  <c r="CW486" i="17" s="1"/>
  <c r="CP486" i="17"/>
  <c r="CV486" i="17" s="1" a="1"/>
  <c r="CV486" i="17" s="1"/>
  <c r="CD357" i="17"/>
  <c r="CE357" i="17" s="1"/>
  <c r="CD87" i="17"/>
  <c r="CE87" i="17" s="1"/>
  <c r="CD104" i="17"/>
  <c r="CE104" i="17" s="1"/>
  <c r="CD275" i="17"/>
  <c r="CE275" i="17" s="1"/>
  <c r="CD66" i="17"/>
  <c r="CE66" i="17" s="1"/>
  <c r="CD397" i="17"/>
  <c r="CE397" i="17" s="1"/>
  <c r="CD402" i="17"/>
  <c r="CE402" i="17" s="1"/>
  <c r="CD24" i="17"/>
  <c r="CE24" i="17" s="1"/>
  <c r="CD437" i="17"/>
  <c r="CE437" i="17" s="1"/>
  <c r="CQ437" i="17"/>
  <c r="CW437" i="17" s="1" a="1"/>
  <c r="CW437" i="17" s="1"/>
  <c r="CN437" i="17"/>
  <c r="CT437" i="17" s="1" a="1"/>
  <c r="CT437" i="17" s="1"/>
  <c r="CP437" i="17"/>
  <c r="CV437" i="17" s="1" a="1"/>
  <c r="CV437" i="17" s="1"/>
  <c r="CS437" i="17"/>
  <c r="CY437" i="17" s="1" a="1"/>
  <c r="CY437" i="17" s="1"/>
  <c r="CO437" i="17"/>
  <c r="CU437" i="17" s="1" a="1"/>
  <c r="CU437" i="17" s="1"/>
  <c r="CR437" i="17"/>
  <c r="CX437" i="17" s="1" a="1"/>
  <c r="CX437" i="17" s="1"/>
  <c r="CD223" i="17"/>
  <c r="CE223" i="17" s="1"/>
  <c r="CD98" i="17"/>
  <c r="CE98" i="17" s="1"/>
  <c r="CD373" i="17"/>
  <c r="CE373" i="17" s="1"/>
  <c r="CD482" i="17"/>
  <c r="CE482" i="17" s="1"/>
  <c r="CR482" i="17"/>
  <c r="CX482" i="17" s="1" a="1"/>
  <c r="CX482" i="17" s="1"/>
  <c r="CQ482" i="17"/>
  <c r="CW482" i="17" s="1" a="1"/>
  <c r="CW482" i="17" s="1"/>
  <c r="CN482" i="17"/>
  <c r="CT482" i="17" s="1" a="1"/>
  <c r="CT482" i="17" s="1"/>
  <c r="CP482" i="17"/>
  <c r="CV482" i="17" s="1" a="1"/>
  <c r="CV482" i="17" s="1"/>
  <c r="CS482" i="17"/>
  <c r="CY482" i="17" s="1" a="1"/>
  <c r="CY482" i="17" s="1"/>
  <c r="CO482" i="17"/>
  <c r="CU482" i="17" s="1" a="1"/>
  <c r="CU482" i="17" s="1"/>
  <c r="CD181" i="17"/>
  <c r="CE181" i="17" s="1"/>
  <c r="CD435" i="17"/>
  <c r="CE435" i="17" s="1"/>
  <c r="CO435" i="17"/>
  <c r="CU435" i="17" s="1" a="1"/>
  <c r="CU435" i="17" s="1"/>
  <c r="CS435" i="17"/>
  <c r="CY435" i="17" s="1" a="1"/>
  <c r="CY435" i="17" s="1"/>
  <c r="CP435" i="17"/>
  <c r="CV435" i="17" s="1" a="1"/>
  <c r="CV435" i="17" s="1"/>
  <c r="CR435" i="17"/>
  <c r="CX435" i="17" s="1" a="1"/>
  <c r="CX435" i="17" s="1"/>
  <c r="CQ435" i="17"/>
  <c r="CW435" i="17" s="1" a="1"/>
  <c r="CW435" i="17" s="1"/>
  <c r="CN435" i="17"/>
  <c r="CT435" i="17" s="1" a="1"/>
  <c r="CT435" i="17" s="1"/>
  <c r="CD458" i="17"/>
  <c r="CE458" i="17" s="1"/>
  <c r="CN458" i="17"/>
  <c r="CT458" i="17" s="1" a="1"/>
  <c r="CT458" i="17" s="1"/>
  <c r="CP458" i="17"/>
  <c r="CV458" i="17" s="1" a="1"/>
  <c r="CV458" i="17" s="1"/>
  <c r="CR458" i="17"/>
  <c r="CX458" i="17" s="1" a="1"/>
  <c r="CX458" i="17" s="1"/>
  <c r="CO458" i="17"/>
  <c r="CU458" i="17" s="1" a="1"/>
  <c r="CU458" i="17" s="1"/>
  <c r="CS458" i="17"/>
  <c r="CY458" i="17" s="1" a="1"/>
  <c r="CY458" i="17" s="1"/>
  <c r="CQ458" i="17"/>
  <c r="CW458" i="17" s="1" a="1"/>
  <c r="CW458" i="17" s="1"/>
  <c r="CD352" i="17"/>
  <c r="CE352" i="17" s="1"/>
  <c r="CD399" i="17"/>
  <c r="CE399" i="17" s="1"/>
  <c r="CD370" i="17"/>
  <c r="CE370" i="17" s="1"/>
  <c r="CD282" i="17"/>
  <c r="CE282" i="17" s="1"/>
  <c r="CD174" i="17"/>
  <c r="CE174" i="17" s="1"/>
  <c r="CD93" i="17"/>
  <c r="CE93" i="17" s="1"/>
  <c r="CD363" i="17"/>
  <c r="CE363" i="17" s="1"/>
  <c r="CD478" i="17"/>
  <c r="CE478" i="17" s="1"/>
  <c r="CR478" i="17"/>
  <c r="CX478" i="17" s="1" a="1"/>
  <c r="CX478" i="17" s="1"/>
  <c r="CS478" i="17"/>
  <c r="CY478" i="17" s="1" a="1"/>
  <c r="CY478" i="17" s="1"/>
  <c r="CN478" i="17"/>
  <c r="CT478" i="17" s="1" a="1"/>
  <c r="CT478" i="17" s="1"/>
  <c r="CQ478" i="17"/>
  <c r="CW478" i="17" s="1" a="1"/>
  <c r="CW478" i="17" s="1"/>
  <c r="CP478" i="17"/>
  <c r="CV478" i="17" s="1" a="1"/>
  <c r="CV478" i="17" s="1"/>
  <c r="CO478" i="17"/>
  <c r="CU478" i="17" s="1" a="1"/>
  <c r="CU478" i="17" s="1"/>
  <c r="CD328" i="17"/>
  <c r="CE328" i="17" s="1"/>
  <c r="CD456" i="17"/>
  <c r="CE456" i="17" s="1"/>
  <c r="CS456" i="17"/>
  <c r="CY456" i="17" s="1" a="1"/>
  <c r="CY456" i="17" s="1"/>
  <c r="CN456" i="17"/>
  <c r="CT456" i="17" s="1" a="1"/>
  <c r="CT456" i="17" s="1"/>
  <c r="CR456" i="17"/>
  <c r="CX456" i="17" s="1" a="1"/>
  <c r="CX456" i="17" s="1"/>
  <c r="CQ456" i="17"/>
  <c r="CW456" i="17" s="1" a="1"/>
  <c r="CW456" i="17" s="1"/>
  <c r="CO456" i="17"/>
  <c r="CU456" i="17" s="1" a="1"/>
  <c r="CU456" i="17" s="1"/>
  <c r="CP456" i="17"/>
  <c r="CV456" i="17" s="1" a="1"/>
  <c r="CV456" i="17" s="1"/>
  <c r="CD186" i="17"/>
  <c r="CE186" i="17" s="1"/>
  <c r="CD57" i="17"/>
  <c r="CE57" i="17" s="1"/>
  <c r="CD386" i="17"/>
  <c r="CE386" i="17" s="1"/>
  <c r="CD209" i="17"/>
  <c r="CE209" i="17" s="1"/>
  <c r="CD162" i="17"/>
  <c r="CE162" i="17" s="1"/>
  <c r="CD333" i="17"/>
  <c r="CE333" i="17" s="1"/>
  <c r="CD460" i="17"/>
  <c r="CE460" i="17" s="1"/>
  <c r="CS460" i="17"/>
  <c r="CY460" i="17" s="1" a="1"/>
  <c r="CY460" i="17" s="1"/>
  <c r="CO460" i="17"/>
  <c r="CU460" i="17" s="1" a="1"/>
  <c r="CU460" i="17" s="1"/>
  <c r="CQ460" i="17"/>
  <c r="CW460" i="17" s="1" a="1"/>
  <c r="CW460" i="17" s="1"/>
  <c r="CN460" i="17"/>
  <c r="CT460" i="17" s="1" a="1"/>
  <c r="CT460" i="17" s="1"/>
  <c r="CR460" i="17"/>
  <c r="CX460" i="17" s="1" a="1"/>
  <c r="CX460" i="17" s="1"/>
  <c r="CP460" i="17"/>
  <c r="CV460" i="17" s="1" a="1"/>
  <c r="CV460" i="17" s="1"/>
  <c r="CD160" i="17"/>
  <c r="CE160" i="17" s="1"/>
  <c r="CD266" i="17"/>
  <c r="CE266" i="17" s="1"/>
  <c r="CD485" i="17"/>
  <c r="CE485" i="17" s="1"/>
  <c r="CD353" i="17"/>
  <c r="CE353" i="17" s="1"/>
  <c r="CD228" i="17"/>
  <c r="CE228" i="17" s="1"/>
  <c r="CD195" i="17"/>
  <c r="CE195" i="17" s="1"/>
  <c r="CD113" i="17"/>
  <c r="CE113" i="17" s="1"/>
  <c r="CD260" i="17"/>
  <c r="CE260" i="17" s="1"/>
  <c r="CD19" i="17"/>
  <c r="CE19" i="17" s="1"/>
  <c r="CD220" i="17"/>
  <c r="CE220" i="17" s="1"/>
  <c r="CD419" i="17"/>
  <c r="CE419" i="17" s="1"/>
  <c r="CQ419" i="17"/>
  <c r="CW419" i="17" s="1" a="1"/>
  <c r="CW419" i="17" s="1"/>
  <c r="CP419" i="17"/>
  <c r="CV419" i="17" s="1" a="1"/>
  <c r="CV419" i="17" s="1"/>
  <c r="CR419" i="17"/>
  <c r="CX419" i="17" s="1" a="1"/>
  <c r="CX419" i="17" s="1"/>
  <c r="CS419" i="17"/>
  <c r="CY419" i="17" s="1" a="1"/>
  <c r="CY419" i="17" s="1"/>
  <c r="CO419" i="17"/>
  <c r="CU419" i="17" s="1" a="1"/>
  <c r="CU419" i="17" s="1"/>
  <c r="CN419" i="17"/>
  <c r="CT419" i="17" s="1" a="1"/>
  <c r="CT419" i="17" s="1"/>
  <c r="CD346" i="17"/>
  <c r="CE346" i="17" s="1"/>
  <c r="CD175" i="17"/>
  <c r="CE175" i="17" s="1"/>
  <c r="CD320" i="17"/>
  <c r="CE320" i="17" s="1"/>
  <c r="CD109" i="17"/>
  <c r="CE109" i="17" s="1"/>
  <c r="CD406" i="17"/>
  <c r="CE406" i="17" s="1"/>
  <c r="CS406" i="17"/>
  <c r="CY406" i="17" s="1" a="1"/>
  <c r="CY406" i="17" s="1"/>
  <c r="CQ406" i="17"/>
  <c r="CW406" i="17" s="1" a="1"/>
  <c r="CW406" i="17" s="1"/>
  <c r="CN406" i="17"/>
  <c r="CT406" i="17" s="1" a="1"/>
  <c r="CT406" i="17" s="1"/>
  <c r="CR406" i="17"/>
  <c r="CX406" i="17" s="1" a="1"/>
  <c r="CX406" i="17" s="1"/>
  <c r="CO406" i="17"/>
  <c r="CU406" i="17" s="1" a="1"/>
  <c r="CU406" i="17" s="1"/>
  <c r="CP406" i="17"/>
  <c r="CV406" i="17" s="1" a="1"/>
  <c r="CV406" i="17" s="1"/>
  <c r="CD25" i="17"/>
  <c r="CE25" i="17" s="1"/>
  <c r="CD65" i="17"/>
  <c r="CE65" i="17" s="1"/>
  <c r="CD115" i="17"/>
  <c r="CE115" i="17" s="1"/>
  <c r="CD475" i="17"/>
  <c r="CE475" i="17" s="1"/>
  <c r="CR475" i="17"/>
  <c r="CX475" i="17" s="1" a="1"/>
  <c r="CX475" i="17" s="1"/>
  <c r="CS475" i="17"/>
  <c r="CY475" i="17" s="1" a="1"/>
  <c r="CY475" i="17" s="1"/>
  <c r="CN475" i="17"/>
  <c r="CT475" i="17" s="1" a="1"/>
  <c r="CT475" i="17" s="1"/>
  <c r="CP475" i="17"/>
  <c r="CV475" i="17" s="1" a="1"/>
  <c r="CV475" i="17" s="1"/>
  <c r="CO475" i="17"/>
  <c r="CU475" i="17" s="1" a="1"/>
  <c r="CU475" i="17" s="1"/>
  <c r="CQ475" i="17"/>
  <c r="CW475" i="17" s="1" a="1"/>
  <c r="CW475" i="17" s="1"/>
  <c r="CD43" i="17"/>
  <c r="CE43" i="17" s="1"/>
  <c r="CD239" i="17"/>
  <c r="CE239" i="17" s="1"/>
  <c r="CD161" i="17"/>
  <c r="CE161" i="17" s="1"/>
  <c r="CD114" i="17"/>
  <c r="CE114" i="17" s="1"/>
  <c r="CD367" i="17"/>
  <c r="CE367" i="17" s="1"/>
  <c r="CD378" i="17"/>
  <c r="CE378" i="17" s="1"/>
  <c r="CD216" i="17"/>
  <c r="CE216" i="17" s="1"/>
  <c r="CD292" i="17"/>
  <c r="CE292" i="17" s="1"/>
  <c r="CD298" i="17"/>
  <c r="CE298" i="17" s="1"/>
  <c r="CD79" i="17"/>
  <c r="CE79" i="17" s="1"/>
  <c r="CD179" i="17"/>
  <c r="CE179" i="17" s="1"/>
  <c r="CD218" i="17"/>
  <c r="CE218" i="17" s="1"/>
  <c r="CD264" i="17"/>
  <c r="CE264" i="17" s="1"/>
  <c r="CD376" i="17"/>
  <c r="CE376" i="17" s="1"/>
  <c r="CD80" i="17"/>
  <c r="CE80" i="17" s="1"/>
  <c r="CD500" i="17"/>
  <c r="CE500" i="17" s="1"/>
  <c r="CO500" i="17"/>
  <c r="CU500" i="17" s="1" a="1"/>
  <c r="CU500" i="17" s="1"/>
  <c r="CQ500" i="17"/>
  <c r="CW500" i="17" s="1" a="1"/>
  <c r="CW500" i="17" s="1"/>
  <c r="CN500" i="17"/>
  <c r="CT500" i="17" s="1" a="1"/>
  <c r="CT500" i="17" s="1"/>
  <c r="CS500" i="17"/>
  <c r="CY500" i="17" s="1" a="1"/>
  <c r="CY500" i="17" s="1"/>
  <c r="CR500" i="17"/>
  <c r="CX500" i="17" s="1" a="1"/>
  <c r="CX500" i="17" s="1"/>
  <c r="CP500" i="17"/>
  <c r="CV500" i="17" s="1" a="1"/>
  <c r="CV500" i="17" s="1"/>
  <c r="CD185" i="17"/>
  <c r="CE185" i="17" s="1"/>
  <c r="CD291" i="17"/>
  <c r="CE291" i="17" s="1"/>
  <c r="CD192" i="17"/>
  <c r="CE192" i="17" s="1"/>
  <c r="CD122" i="17"/>
  <c r="CE122" i="17" s="1"/>
  <c r="CD184" i="17"/>
  <c r="CE184" i="17" s="1"/>
  <c r="CD32" i="17"/>
  <c r="CE32" i="17" s="1"/>
  <c r="CD488" i="17"/>
  <c r="CE488" i="17" s="1"/>
  <c r="CO488" i="17"/>
  <c r="CU488" i="17" s="1" a="1"/>
  <c r="CU488" i="17" s="1"/>
  <c r="CQ488" i="17"/>
  <c r="CW488" i="17" s="1" a="1"/>
  <c r="CW488" i="17" s="1"/>
  <c r="CR488" i="17"/>
  <c r="CX488" i="17" s="1" a="1"/>
  <c r="CX488" i="17" s="1"/>
  <c r="CP488" i="17"/>
  <c r="CV488" i="17" s="1" a="1"/>
  <c r="CV488" i="17" s="1"/>
  <c r="CS488" i="17"/>
  <c r="CY488" i="17" s="1" a="1"/>
  <c r="CY488" i="17" s="1"/>
  <c r="CN488" i="17"/>
  <c r="CT488" i="17" s="1" a="1"/>
  <c r="CT488" i="17" s="1"/>
  <c r="CD29" i="17"/>
  <c r="CE29" i="17" s="1"/>
  <c r="CD41" i="17"/>
  <c r="CE41" i="17" s="1"/>
  <c r="CD268" i="17"/>
  <c r="CE268" i="17" s="1"/>
  <c r="CD423" i="17"/>
  <c r="CE423" i="17" s="1"/>
  <c r="CN423" i="17"/>
  <c r="CT423" i="17" s="1" a="1"/>
  <c r="CT423" i="17" s="1"/>
  <c r="CO423" i="17"/>
  <c r="CU423" i="17" s="1" a="1"/>
  <c r="CU423" i="17" s="1"/>
  <c r="CP423" i="17"/>
  <c r="CV423" i="17" s="1" a="1"/>
  <c r="CV423" i="17" s="1"/>
  <c r="CR423" i="17"/>
  <c r="CX423" i="17" s="1" a="1"/>
  <c r="CX423" i="17" s="1"/>
  <c r="CQ423" i="17"/>
  <c r="CW423" i="17" s="1" a="1"/>
  <c r="CW423" i="17" s="1"/>
  <c r="CS423" i="17"/>
  <c r="CY423" i="17" s="1" a="1"/>
  <c r="CY423" i="17" s="1"/>
  <c r="CD50" i="17"/>
  <c r="CE50" i="17" s="1"/>
  <c r="CD61" i="17"/>
  <c r="CE61" i="17" s="1"/>
  <c r="CD483" i="17"/>
  <c r="CE483" i="17" s="1"/>
  <c r="CO483" i="17"/>
  <c r="CU483" i="17" s="1" a="1"/>
  <c r="CU483" i="17" s="1"/>
  <c r="CS483" i="17"/>
  <c r="CY483" i="17" s="1" a="1"/>
  <c r="CY483" i="17" s="1"/>
  <c r="CP483" i="17"/>
  <c r="CV483" i="17" s="1" a="1"/>
  <c r="CV483" i="17" s="1"/>
  <c r="CQ483" i="17"/>
  <c r="CW483" i="17" s="1" a="1"/>
  <c r="CW483" i="17" s="1"/>
  <c r="CR483" i="17"/>
  <c r="CX483" i="17" s="1" a="1"/>
  <c r="CX483" i="17" s="1"/>
  <c r="CN483" i="17"/>
  <c r="CT483" i="17" s="1" a="1"/>
  <c r="CT483" i="17" s="1"/>
  <c r="CD335" i="17"/>
  <c r="CE335" i="17" s="1"/>
  <c r="CD446" i="17"/>
  <c r="CE446" i="17" s="1"/>
  <c r="CQ446" i="17"/>
  <c r="CW446" i="17" s="1" a="1"/>
  <c r="CW446" i="17" s="1"/>
  <c r="CS446" i="17"/>
  <c r="CY446" i="17" s="1" a="1"/>
  <c r="CY446" i="17" s="1"/>
  <c r="CN446" i="17"/>
  <c r="CT446" i="17" s="1" a="1"/>
  <c r="CT446" i="17" s="1"/>
  <c r="CP446" i="17"/>
  <c r="CV446" i="17" s="1" a="1"/>
  <c r="CV446" i="17" s="1"/>
  <c r="CR446" i="17"/>
  <c r="CX446" i="17" s="1" a="1"/>
  <c r="CX446" i="17" s="1"/>
  <c r="CO446" i="17"/>
  <c r="CU446" i="17" s="1" a="1"/>
  <c r="CU446" i="17" s="1"/>
  <c r="CD250" i="17"/>
  <c r="CE250" i="17" s="1"/>
  <c r="CD338" i="17"/>
  <c r="CE338" i="17" s="1"/>
  <c r="CD234" i="17"/>
  <c r="CE234" i="17" s="1"/>
  <c r="CD74" i="17"/>
  <c r="CE74" i="17" s="1"/>
  <c r="CD256" i="17"/>
  <c r="CE256" i="17" s="1"/>
  <c r="CD327" i="17"/>
  <c r="CE327" i="17" s="1"/>
  <c r="CD470" i="17"/>
  <c r="CE470" i="17" s="1"/>
  <c r="CO470" i="17"/>
  <c r="CU470" i="17" s="1" a="1"/>
  <c r="CU470" i="17" s="1"/>
  <c r="CS470" i="17"/>
  <c r="CY470" i="17" s="1" a="1"/>
  <c r="CY470" i="17" s="1"/>
  <c r="CP470" i="17"/>
  <c r="CV470" i="17" s="1" a="1"/>
  <c r="CV470" i="17" s="1"/>
  <c r="CQ470" i="17"/>
  <c r="CW470" i="17" s="1" a="1"/>
  <c r="CW470" i="17" s="1"/>
  <c r="CR470" i="17"/>
  <c r="CX470" i="17" s="1" a="1"/>
  <c r="CX470" i="17" s="1"/>
  <c r="CN470" i="17"/>
  <c r="CT470" i="17" s="1" a="1"/>
  <c r="CT470" i="17" s="1"/>
  <c r="CD92" i="17"/>
  <c r="CE92" i="17" s="1"/>
  <c r="CD324" i="17"/>
  <c r="CE324" i="17" s="1"/>
  <c r="CD417" i="17"/>
  <c r="CE417" i="17" s="1"/>
  <c r="CS417" i="17"/>
  <c r="CY417" i="17" s="1" a="1"/>
  <c r="CY417" i="17" s="1"/>
  <c r="CO417" i="17"/>
  <c r="CU417" i="17" s="1" a="1"/>
  <c r="CU417" i="17" s="1"/>
  <c r="CR417" i="17"/>
  <c r="CX417" i="17" s="1" a="1"/>
  <c r="CX417" i="17" s="1"/>
  <c r="CN417" i="17"/>
  <c r="CT417" i="17" s="1" a="1"/>
  <c r="CT417" i="17" s="1"/>
  <c r="CQ417" i="17"/>
  <c r="CW417" i="17" s="1" a="1"/>
  <c r="CW417" i="17" s="1"/>
  <c r="CP417" i="17"/>
  <c r="CV417" i="17" s="1" a="1"/>
  <c r="CV417" i="17" s="1"/>
  <c r="CD106" i="17"/>
  <c r="CE106" i="17" s="1"/>
  <c r="CD103" i="17"/>
  <c r="CE103" i="17" s="1"/>
  <c r="CD82" i="17"/>
  <c r="CE82" i="17" s="1"/>
  <c r="CD290" i="17"/>
  <c r="CE290" i="17" s="1"/>
  <c r="CD55" i="17"/>
  <c r="CE55" i="17" s="1"/>
  <c r="CD224" i="17"/>
  <c r="CE224" i="17" s="1"/>
  <c r="CD349" i="17"/>
  <c r="CE349" i="17" s="1"/>
  <c r="CD272" i="17"/>
  <c r="CE272" i="17" s="1"/>
  <c r="CD30" i="17"/>
  <c r="CE30" i="17" s="1"/>
  <c r="CD187" i="17"/>
  <c r="CE187" i="17" s="1"/>
  <c r="CD430" i="17"/>
  <c r="CE430" i="17" s="1"/>
  <c r="CN430" i="17"/>
  <c r="CT430" i="17" s="1" a="1"/>
  <c r="CT430" i="17" s="1"/>
  <c r="CQ430" i="17"/>
  <c r="CW430" i="17" s="1" a="1"/>
  <c r="CW430" i="17" s="1"/>
  <c r="CS430" i="17"/>
  <c r="CY430" i="17" s="1" a="1"/>
  <c r="CY430" i="17" s="1"/>
  <c r="CP430" i="17"/>
  <c r="CV430" i="17" s="1" a="1"/>
  <c r="CV430" i="17" s="1"/>
  <c r="CO430" i="17"/>
  <c r="CU430" i="17" s="1" a="1"/>
  <c r="CU430" i="17" s="1"/>
  <c r="CR430" i="17"/>
  <c r="CX430" i="17" s="1" a="1"/>
  <c r="CX430" i="17" s="1"/>
  <c r="GV389" i="17" l="1"/>
  <c r="CF44" i="17"/>
  <c r="CG44" i="17" s="1"/>
  <c r="CF256" i="17"/>
  <c r="CF257" i="17" s="1"/>
  <c r="GY409" i="17"/>
  <c r="GY406" i="17"/>
  <c r="GV394" i="17"/>
  <c r="GV421" i="17"/>
  <c r="GY451" i="17"/>
  <c r="GV460" i="17"/>
  <c r="GY413" i="17"/>
  <c r="GV430" i="17"/>
  <c r="GY474" i="17"/>
  <c r="GV452" i="17"/>
  <c r="FP282" i="17"/>
  <c r="FV282" i="17" s="1"/>
  <c r="GB282" i="17" s="1"/>
  <c r="GV417" i="17"/>
  <c r="GV478" i="17"/>
  <c r="GV396" i="17"/>
  <c r="CF110" i="17"/>
  <c r="CF111" i="17" s="1"/>
  <c r="GV477" i="17"/>
  <c r="CF129" i="17"/>
  <c r="CF130" i="17" s="1"/>
  <c r="CG130" i="17" s="1"/>
  <c r="GV408" i="17"/>
  <c r="GV447" i="17"/>
  <c r="GV465" i="17"/>
  <c r="GV398" i="17"/>
  <c r="GV458" i="17"/>
  <c r="GV485" i="17"/>
  <c r="CF482" i="17"/>
  <c r="CG482" i="17" s="1"/>
  <c r="FO294" i="17"/>
  <c r="FU294" i="17" s="1"/>
  <c r="GA294" i="17" s="1"/>
  <c r="GY470" i="17"/>
  <c r="GV439" i="17"/>
  <c r="GV466" i="17"/>
  <c r="GY423" i="17"/>
  <c r="GY432" i="17"/>
  <c r="CF209" i="17"/>
  <c r="CG209" i="17" s="1"/>
  <c r="GV454" i="17"/>
  <c r="GV412" i="17"/>
  <c r="FP500" i="17"/>
  <c r="FV500" i="17" s="1"/>
  <c r="GB500" i="17" s="1"/>
  <c r="CF238" i="17"/>
  <c r="CF239" i="17" s="1"/>
  <c r="CG239" i="17" s="1"/>
  <c r="CF237" i="17"/>
  <c r="CG237" i="17" s="1"/>
  <c r="GV475" i="17"/>
  <c r="GV395" i="17"/>
  <c r="FO413" i="17"/>
  <c r="FU413" i="17" s="1"/>
  <c r="GA413" i="17" s="1"/>
  <c r="GV449" i="17"/>
  <c r="GY445" i="17"/>
  <c r="GV425" i="17"/>
  <c r="GY463" i="17"/>
  <c r="GV400" i="17"/>
  <c r="GV410" i="17"/>
  <c r="CF429" i="17"/>
  <c r="CF430" i="17" s="1"/>
  <c r="CG430" i="17" s="1"/>
  <c r="GV388" i="17"/>
  <c r="GV397" i="17"/>
  <c r="FO295" i="17"/>
  <c r="FU295" i="17" s="1"/>
  <c r="GA295" i="17" s="1"/>
  <c r="GV393" i="17"/>
  <c r="GV491" i="17"/>
  <c r="GY459" i="17"/>
  <c r="GV483" i="17"/>
  <c r="GV436" i="17"/>
  <c r="GV407" i="17"/>
  <c r="GY480" i="17"/>
  <c r="CF150" i="17"/>
  <c r="CG150" i="17" s="1"/>
  <c r="CF191" i="17"/>
  <c r="CF192" i="17" s="1"/>
  <c r="CG192" i="17" s="1"/>
  <c r="CF207" i="17"/>
  <c r="CF208" i="17" s="1"/>
  <c r="CG208" i="17" s="1"/>
  <c r="CF151" i="17"/>
  <c r="CF152" i="17" s="1"/>
  <c r="CF153" i="17" s="1"/>
  <c r="CF154" i="17" s="1"/>
  <c r="CF155" i="17" s="1"/>
  <c r="CF156" i="17" s="1"/>
  <c r="CF157" i="17" s="1"/>
  <c r="CF158" i="17" s="1"/>
  <c r="CF159" i="17" s="1"/>
  <c r="CF160" i="17" s="1"/>
  <c r="CF161" i="17" s="1"/>
  <c r="CF162" i="17" s="1"/>
  <c r="CF163" i="17" s="1"/>
  <c r="CF164" i="17" s="1"/>
  <c r="CF165" i="17" s="1"/>
  <c r="CF166" i="17" s="1"/>
  <c r="CF167" i="17" s="1"/>
  <c r="CF168" i="17" s="1"/>
  <c r="CF169" i="17" s="1"/>
  <c r="CF170" i="17" s="1"/>
  <c r="CF171" i="17" s="1"/>
  <c r="CF172" i="17" s="1"/>
  <c r="CF173" i="17" s="1"/>
  <c r="CF174" i="17" s="1"/>
  <c r="CF175" i="17" s="1"/>
  <c r="CF176" i="17" s="1"/>
  <c r="CF177" i="17" s="1"/>
  <c r="CF178" i="17" s="1"/>
  <c r="CF179" i="17" s="1"/>
  <c r="CF180" i="17" s="1"/>
  <c r="CF181" i="17" s="1"/>
  <c r="CG181" i="17" s="1"/>
  <c r="CF434" i="17"/>
  <c r="CG434" i="17" s="1"/>
  <c r="CF469" i="17"/>
  <c r="CF470" i="17" s="1"/>
  <c r="CF471" i="17" s="1"/>
  <c r="CF472" i="17" s="1"/>
  <c r="CF473" i="17" s="1"/>
  <c r="CF474" i="17" s="1"/>
  <c r="CF475" i="17" s="1"/>
  <c r="CF476" i="17" s="1"/>
  <c r="CF477" i="17" s="1"/>
  <c r="CF478" i="17" s="1"/>
  <c r="CF479" i="17" s="1"/>
  <c r="CF480" i="17" s="1"/>
  <c r="CF481" i="17" s="1"/>
  <c r="CG481" i="17" s="1"/>
  <c r="CF118" i="17"/>
  <c r="CF119" i="17" s="1"/>
  <c r="CF120" i="17" s="1"/>
  <c r="CG120" i="17" s="1"/>
  <c r="CF399" i="17"/>
  <c r="CG399" i="17" s="1"/>
  <c r="GY473" i="17"/>
  <c r="GV442" i="17"/>
  <c r="GV471" i="17"/>
  <c r="GV403" i="17"/>
  <c r="GV387" i="17"/>
  <c r="GV484" i="17"/>
  <c r="GY476" i="17"/>
  <c r="GV429" i="17"/>
  <c r="GV420" i="17"/>
  <c r="GV401" i="17"/>
  <c r="GY427" i="17"/>
  <c r="GV390" i="17"/>
  <c r="GY488" i="17"/>
  <c r="GV424" i="17"/>
  <c r="CF16" i="17"/>
  <c r="CG16" i="17" s="1"/>
  <c r="FI345" i="17"/>
  <c r="FI346" i="17" s="1"/>
  <c r="FI347" i="17" s="1"/>
  <c r="FI348" i="17" s="1"/>
  <c r="FI349" i="17" s="1"/>
  <c r="FI350" i="17" s="1"/>
  <c r="FI351" i="17" s="1"/>
  <c r="FI352" i="17" s="1"/>
  <c r="FI353" i="17" s="1"/>
  <c r="FI354" i="17" s="1"/>
  <c r="FI355" i="17" s="1"/>
  <c r="FI356" i="17" s="1"/>
  <c r="FI357" i="17" s="1"/>
  <c r="FI358" i="17" s="1"/>
  <c r="FI359" i="17" s="1"/>
  <c r="FI360" i="17" s="1"/>
  <c r="FI361" i="17" s="1"/>
  <c r="FI362" i="17" s="1"/>
  <c r="FI363" i="17" s="1"/>
  <c r="FI364" i="17" s="1"/>
  <c r="FI365" i="17" s="1"/>
  <c r="FI366" i="17" s="1"/>
  <c r="FI367" i="17" s="1"/>
  <c r="FI368" i="17" s="1"/>
  <c r="FI369" i="17" s="1"/>
  <c r="FI370" i="17" s="1"/>
  <c r="FI371" i="17" s="1"/>
  <c r="FI372" i="17" s="1"/>
  <c r="FI373" i="17" s="1"/>
  <c r="FI374" i="17" s="1"/>
  <c r="FI375" i="17" s="1"/>
  <c r="FI376" i="17" s="1"/>
  <c r="FI377" i="17" s="1"/>
  <c r="FI378" i="17" s="1"/>
  <c r="FI379" i="17" s="1"/>
  <c r="FI380" i="17" s="1"/>
  <c r="FI381" i="17" s="1"/>
  <c r="FI382" i="17" s="1"/>
  <c r="FI383" i="17" s="1"/>
  <c r="FI384" i="17" s="1"/>
  <c r="FI385" i="17" s="1"/>
  <c r="FI386" i="17" s="1"/>
  <c r="FI387" i="17" s="1"/>
  <c r="FI388" i="17" s="1"/>
  <c r="FI389" i="17" s="1"/>
  <c r="FI390" i="17" s="1"/>
  <c r="FI391" i="17" s="1"/>
  <c r="FI392" i="17" s="1"/>
  <c r="FI393" i="17" s="1"/>
  <c r="FI394" i="17" s="1"/>
  <c r="FI395" i="17" s="1"/>
  <c r="FI396" i="17" s="1"/>
  <c r="FI397" i="17" s="1"/>
  <c r="FI398" i="17" s="1"/>
  <c r="FI399" i="17" s="1"/>
  <c r="FI400" i="17" s="1"/>
  <c r="FI401" i="17" s="1"/>
  <c r="FI402" i="17" s="1"/>
  <c r="FI403" i="17" s="1"/>
  <c r="FO344" i="17"/>
  <c r="FU344" i="17" s="1"/>
  <c r="GA344" i="17" s="1"/>
  <c r="FI310" i="17"/>
  <c r="FI311" i="17" s="1"/>
  <c r="FI312" i="17" s="1"/>
  <c r="FI313" i="17" s="1"/>
  <c r="FI314" i="17" s="1"/>
  <c r="FI315" i="17" s="1"/>
  <c r="FI316" i="17" s="1"/>
  <c r="FI317" i="17" s="1"/>
  <c r="FI318" i="17" s="1"/>
  <c r="FI319" i="17" s="1"/>
  <c r="FI320" i="17" s="1"/>
  <c r="FI321" i="17" s="1"/>
  <c r="FI322" i="17" s="1"/>
  <c r="FI323" i="17" s="1"/>
  <c r="FI324" i="17" s="1"/>
  <c r="FI325" i="17" s="1"/>
  <c r="FI326" i="17" s="1"/>
  <c r="FI327" i="17" s="1"/>
  <c r="FI328" i="17" s="1"/>
  <c r="FI329" i="17" s="1"/>
  <c r="FI330" i="17" s="1"/>
  <c r="FI331" i="17" s="1"/>
  <c r="FI332" i="17" s="1"/>
  <c r="FI333" i="17" s="1"/>
  <c r="FO309" i="17"/>
  <c r="FU309" i="17" s="1"/>
  <c r="GA309" i="17" s="1"/>
  <c r="FI298" i="17"/>
  <c r="FI299" i="17" s="1"/>
  <c r="FO297" i="17"/>
  <c r="FU297" i="17" s="1"/>
  <c r="GA297" i="17" s="1"/>
  <c r="FI287" i="17"/>
  <c r="FO286" i="17"/>
  <c r="FU286" i="17" s="1"/>
  <c r="GA286" i="17" s="1"/>
  <c r="FI267" i="17"/>
  <c r="FI268" i="17" s="1"/>
  <c r="FI269" i="17" s="1"/>
  <c r="FI270" i="17" s="1"/>
  <c r="FI271" i="17" s="1"/>
  <c r="FI272" i="17" s="1"/>
  <c r="FI273" i="17" s="1"/>
  <c r="FI274" i="17" s="1"/>
  <c r="FI275" i="17" s="1"/>
  <c r="FI276" i="17" s="1"/>
  <c r="FI277" i="17" s="1"/>
  <c r="FI278" i="17" s="1"/>
  <c r="FI279" i="17" s="1"/>
  <c r="FI280" i="17" s="1"/>
  <c r="FI281" i="17" s="1"/>
  <c r="FI282" i="17" s="1"/>
  <c r="FI283" i="17" s="1"/>
  <c r="FI284" i="17" s="1"/>
  <c r="FO266" i="17"/>
  <c r="FU266" i="17" s="1"/>
  <c r="GA266" i="17" s="1"/>
  <c r="CF427" i="17"/>
  <c r="CF428" i="17" s="1"/>
  <c r="CG428" i="17" s="1"/>
  <c r="CF436" i="17"/>
  <c r="CG436" i="17" s="1"/>
  <c r="FJ399" i="17"/>
  <c r="FJ400" i="17" s="1"/>
  <c r="FJ401" i="17" s="1"/>
  <c r="FJ402" i="17" s="1"/>
  <c r="FJ403" i="17" s="1"/>
  <c r="FP398" i="17"/>
  <c r="FV398" i="17" s="1"/>
  <c r="GB398" i="17" s="1"/>
  <c r="FM172" i="17"/>
  <c r="FS172" i="17" s="1"/>
  <c r="FY172" i="17" s="1"/>
  <c r="FG173" i="17"/>
  <c r="FG174" i="17" s="1"/>
  <c r="FG175" i="17" s="1"/>
  <c r="FG176" i="17" s="1"/>
  <c r="FG177" i="17" s="1"/>
  <c r="FG178" i="17" s="1"/>
  <c r="FG179" i="17" s="1"/>
  <c r="FG180" i="17" s="1"/>
  <c r="FG181" i="17" s="1"/>
  <c r="FG182" i="17" s="1"/>
  <c r="FF372" i="17"/>
  <c r="FF373" i="17" s="1"/>
  <c r="FF374" i="17" s="1"/>
  <c r="FL371" i="17"/>
  <c r="FR371" i="17" s="1"/>
  <c r="FX371" i="17" s="1"/>
  <c r="FG193" i="17"/>
  <c r="FM192" i="17"/>
  <c r="FS192" i="17" s="1"/>
  <c r="FY192" i="17" s="1"/>
  <c r="FF190" i="17"/>
  <c r="FL189" i="17"/>
  <c r="FR189" i="17" s="1"/>
  <c r="FX189" i="17" s="1"/>
  <c r="FJ330" i="17"/>
  <c r="FP329" i="17"/>
  <c r="FV329" i="17" s="1"/>
  <c r="GB329" i="17" s="1"/>
  <c r="FI431" i="17"/>
  <c r="FO430" i="17"/>
  <c r="FU430" i="17" s="1"/>
  <c r="GA430" i="17" s="1"/>
  <c r="CF354" i="17"/>
  <c r="CG354" i="17" s="1"/>
  <c r="CF321" i="17"/>
  <c r="CF322" i="17" s="1"/>
  <c r="CG322" i="17" s="1"/>
  <c r="FJ271" i="17"/>
  <c r="FJ272" i="17" s="1"/>
  <c r="FJ273" i="17" s="1"/>
  <c r="FJ274" i="17" s="1"/>
  <c r="FJ275" i="17" s="1"/>
  <c r="FJ276" i="17" s="1"/>
  <c r="FP270" i="17"/>
  <c r="FV270" i="17" s="1"/>
  <c r="GB270" i="17" s="1"/>
  <c r="GV467" i="17"/>
  <c r="GV431" i="17"/>
  <c r="FG481" i="17"/>
  <c r="FG482" i="17" s="1"/>
  <c r="FG483" i="17" s="1"/>
  <c r="FG484" i="17" s="1"/>
  <c r="FG485" i="17" s="1"/>
  <c r="FG486" i="17" s="1"/>
  <c r="FG487" i="17" s="1"/>
  <c r="FG488" i="17" s="1"/>
  <c r="FG489" i="17" s="1"/>
  <c r="FG490" i="17" s="1"/>
  <c r="FG491" i="17" s="1"/>
  <c r="FG492" i="17" s="1"/>
  <c r="FG493" i="17" s="1"/>
  <c r="FG494" i="17" s="1"/>
  <c r="FG495" i="17" s="1"/>
  <c r="FG496" i="17" s="1"/>
  <c r="FG497" i="17" s="1"/>
  <c r="FG498" i="17" s="1"/>
  <c r="FG499" i="17" s="1"/>
  <c r="FG500" i="17" s="1"/>
  <c r="FG501" i="17" s="1"/>
  <c r="FM480" i="17"/>
  <c r="FS480" i="17" s="1"/>
  <c r="FY480" i="17" s="1"/>
  <c r="GV501" i="17"/>
  <c r="FK304" i="17"/>
  <c r="FG360" i="17"/>
  <c r="FG361" i="17" s="1"/>
  <c r="FM359" i="17"/>
  <c r="FS359" i="17" s="1"/>
  <c r="FY359" i="17" s="1"/>
  <c r="FJ227" i="17"/>
  <c r="FJ228" i="17" s="1"/>
  <c r="FJ229" i="17" s="1"/>
  <c r="FP226" i="17"/>
  <c r="FV226" i="17" s="1"/>
  <c r="GB226" i="17" s="1"/>
  <c r="CF500" i="17"/>
  <c r="CG500" i="17" s="1"/>
  <c r="CF433" i="17"/>
  <c r="CG433" i="17" s="1"/>
  <c r="CF125" i="17"/>
  <c r="CF126" i="17" s="1"/>
  <c r="CF127" i="17" s="1"/>
  <c r="CF128" i="17" s="1"/>
  <c r="CG128" i="17" s="1"/>
  <c r="FG403" i="17"/>
  <c r="FG404" i="17" s="1"/>
  <c r="FG405" i="17" s="1"/>
  <c r="FG406" i="17" s="1"/>
  <c r="FG407" i="17" s="1"/>
  <c r="FG408" i="17" s="1"/>
  <c r="FG409" i="17" s="1"/>
  <c r="FG410" i="17" s="1"/>
  <c r="FG411" i="17" s="1"/>
  <c r="FG412" i="17" s="1"/>
  <c r="FG413" i="17" s="1"/>
  <c r="FG414" i="17" s="1"/>
  <c r="FG415" i="17" s="1"/>
  <c r="FM402" i="17"/>
  <c r="FS402" i="17" s="1"/>
  <c r="FY402" i="17" s="1"/>
  <c r="FI486" i="17"/>
  <c r="FO485" i="17"/>
  <c r="FU485" i="17" s="1"/>
  <c r="GA485" i="17" s="1"/>
  <c r="GV472" i="17"/>
  <c r="FJ316" i="17"/>
  <c r="FP315" i="17"/>
  <c r="FV315" i="17" s="1"/>
  <c r="GB315" i="17" s="1"/>
  <c r="FG418" i="17"/>
  <c r="FG419" i="17" s="1"/>
  <c r="FM417" i="17"/>
  <c r="FS417" i="17" s="1"/>
  <c r="FY417" i="17" s="1"/>
  <c r="FG185" i="17"/>
  <c r="FG186" i="17" s="1"/>
  <c r="FG187" i="17" s="1"/>
  <c r="FG188" i="17" s="1"/>
  <c r="FG189" i="17" s="1"/>
  <c r="FM184" i="17"/>
  <c r="FS184" i="17" s="1"/>
  <c r="FY184" i="17" s="1"/>
  <c r="CF148" i="17"/>
  <c r="CF149" i="17" s="1"/>
  <c r="CG149" i="17" s="1"/>
  <c r="CF357" i="17"/>
  <c r="CG357" i="17" s="1"/>
  <c r="CF135" i="17"/>
  <c r="CF136" i="17" s="1"/>
  <c r="CF137" i="17" s="1"/>
  <c r="CF138" i="17" s="1"/>
  <c r="CF139" i="17" s="1"/>
  <c r="CG139" i="17" s="1"/>
  <c r="CF271" i="17"/>
  <c r="CG271" i="17" s="1"/>
  <c r="FJ256" i="17"/>
  <c r="FJ257" i="17" s="1"/>
  <c r="FJ258" i="17" s="1"/>
  <c r="FJ259" i="17" s="1"/>
  <c r="FJ260" i="17" s="1"/>
  <c r="FJ261" i="17" s="1"/>
  <c r="FJ262" i="17" s="1"/>
  <c r="FJ263" i="17" s="1"/>
  <c r="FJ264" i="17" s="1"/>
  <c r="FJ265" i="17" s="1"/>
  <c r="FJ266" i="17" s="1"/>
  <c r="FJ267" i="17" s="1"/>
  <c r="FJ268" i="17" s="1"/>
  <c r="FP255" i="17"/>
  <c r="FV255" i="17" s="1"/>
  <c r="GB255" i="17" s="1"/>
  <c r="FJ249" i="17"/>
  <c r="FP248" i="17"/>
  <c r="FV248" i="17" s="1"/>
  <c r="GB248" i="17" s="1"/>
  <c r="FJ485" i="17"/>
  <c r="FP484" i="17"/>
  <c r="FV484" i="17" s="1"/>
  <c r="GB484" i="17" s="1"/>
  <c r="FI415" i="17"/>
  <c r="FO414" i="17"/>
  <c r="FU414" i="17" s="1"/>
  <c r="GA414" i="17" s="1"/>
  <c r="FJ430" i="17"/>
  <c r="CF389" i="17"/>
  <c r="CF390" i="17" s="1"/>
  <c r="CF391" i="17" s="1"/>
  <c r="CF392" i="17" s="1"/>
  <c r="CF393" i="17" s="1"/>
  <c r="CG393" i="17" s="1"/>
  <c r="FG373" i="17"/>
  <c r="FG374" i="17" s="1"/>
  <c r="FG375" i="17" s="1"/>
  <c r="FG376" i="17" s="1"/>
  <c r="FM372" i="17"/>
  <c r="FS372" i="17" s="1"/>
  <c r="FY372" i="17" s="1"/>
  <c r="FG426" i="17"/>
  <c r="FG427" i="17" s="1"/>
  <c r="FG428" i="17" s="1"/>
  <c r="FG429" i="17" s="1"/>
  <c r="FG430" i="17" s="1"/>
  <c r="FG431" i="17" s="1"/>
  <c r="FG432" i="17" s="1"/>
  <c r="FG433" i="17" s="1"/>
  <c r="FG434" i="17" s="1"/>
  <c r="FG435" i="17" s="1"/>
  <c r="FG436" i="17" s="1"/>
  <c r="FG437" i="17" s="1"/>
  <c r="FG438" i="17" s="1"/>
  <c r="FG439" i="17" s="1"/>
  <c r="FG440" i="17" s="1"/>
  <c r="FG441" i="17" s="1"/>
  <c r="FM425" i="17"/>
  <c r="FS425" i="17" s="1"/>
  <c r="FY425" i="17" s="1"/>
  <c r="CF406" i="17"/>
  <c r="CF407" i="17" s="1"/>
  <c r="CG407" i="17" s="1"/>
  <c r="CF263" i="17"/>
  <c r="CF264" i="17" s="1"/>
  <c r="CG264" i="17" s="1"/>
  <c r="CF205" i="17"/>
  <c r="CF206" i="17" s="1"/>
  <c r="CG206" i="17" s="1"/>
  <c r="CF144" i="17"/>
  <c r="CF145" i="17" s="1"/>
  <c r="CF146" i="17" s="1"/>
  <c r="CF147" i="17" s="1"/>
  <c r="CG147" i="17" s="1"/>
  <c r="CF204" i="17"/>
  <c r="CG204" i="17" s="1"/>
  <c r="CF224" i="17"/>
  <c r="CF225" i="17" s="1"/>
  <c r="CF226" i="17" s="1"/>
  <c r="CF227" i="17" s="1"/>
  <c r="CG227" i="17" s="1"/>
  <c r="CF80" i="17"/>
  <c r="CF81" i="17" s="1"/>
  <c r="CF82" i="17" s="1"/>
  <c r="CG82" i="17" s="1"/>
  <c r="CF424" i="17"/>
  <c r="CF425" i="17" s="1"/>
  <c r="CF426" i="17" s="1"/>
  <c r="CG426" i="17" s="1"/>
  <c r="CF240" i="17"/>
  <c r="CF241" i="17" s="1"/>
  <c r="CF242" i="17" s="1"/>
  <c r="CG242" i="17" s="1"/>
  <c r="CF384" i="17"/>
  <c r="CG384" i="17" s="1"/>
  <c r="CF487" i="17"/>
  <c r="CF488" i="17" s="1"/>
  <c r="CF489" i="17" s="1"/>
  <c r="CF490" i="17" s="1"/>
  <c r="CF491" i="17" s="1"/>
  <c r="CF492" i="17" s="1"/>
  <c r="CF493" i="17" s="1"/>
  <c r="CF494" i="17" s="1"/>
  <c r="CF495" i="17" s="1"/>
  <c r="CF496" i="17" s="1"/>
  <c r="CF497" i="17" s="1"/>
  <c r="CF498" i="17" s="1"/>
  <c r="CF499" i="17" s="1"/>
  <c r="CG499" i="17" s="1"/>
  <c r="CF222" i="17"/>
  <c r="CF223" i="17" s="1"/>
  <c r="CG223" i="17" s="1"/>
  <c r="CF385" i="17"/>
  <c r="CF386" i="17" s="1"/>
  <c r="CF387" i="17" s="1"/>
  <c r="CF388" i="17" s="1"/>
  <c r="CG388" i="17" s="1"/>
  <c r="CF432" i="17"/>
  <c r="CG432" i="17" s="1"/>
  <c r="CF45" i="17" l="1"/>
  <c r="CF46" i="17" s="1"/>
  <c r="CG46" i="17" s="1"/>
  <c r="CF210" i="17"/>
  <c r="CF211" i="17" s="1"/>
  <c r="CF212" i="17" s="1"/>
  <c r="CF213" i="17" s="1"/>
  <c r="CF214" i="17" s="1"/>
  <c r="CG214" i="17" s="1"/>
  <c r="CG175" i="17"/>
  <c r="CG191" i="17"/>
  <c r="CG179" i="17"/>
  <c r="CG491" i="17"/>
  <c r="CG495" i="17"/>
  <c r="CG497" i="17"/>
  <c r="CG494" i="17"/>
  <c r="CG238" i="17"/>
  <c r="CG170" i="17"/>
  <c r="CG156" i="17"/>
  <c r="CG171" i="17"/>
  <c r="CG119" i="17"/>
  <c r="CG425" i="17"/>
  <c r="CG166" i="17"/>
  <c r="CG138" i="17"/>
  <c r="CF258" i="17"/>
  <c r="CG257" i="17"/>
  <c r="CF112" i="17"/>
  <c r="CG111" i="17"/>
  <c r="CG474" i="17"/>
  <c r="CG477" i="17"/>
  <c r="CG158" i="17"/>
  <c r="CG475" i="17"/>
  <c r="CG256" i="17"/>
  <c r="CG80" i="17"/>
  <c r="CG178" i="17"/>
  <c r="CG210" i="17"/>
  <c r="CG225" i="17"/>
  <c r="CG154" i="17"/>
  <c r="CG155" i="17"/>
  <c r="CG488" i="17"/>
  <c r="CG174" i="17"/>
  <c r="CG152" i="17"/>
  <c r="CG480" i="17"/>
  <c r="CG240" i="17"/>
  <c r="CG153" i="17"/>
  <c r="CG176" i="17"/>
  <c r="CG127" i="17"/>
  <c r="CG126" i="17"/>
  <c r="CG493" i="17"/>
  <c r="CG135" i="17"/>
  <c r="CG145" i="17"/>
  <c r="CG118" i="17"/>
  <c r="CG137" i="17"/>
  <c r="CG385" i="17"/>
  <c r="CG163" i="17"/>
  <c r="CG471" i="17"/>
  <c r="CG161" i="17"/>
  <c r="CG424" i="17"/>
  <c r="CG386" i="17"/>
  <c r="CG146" i="17"/>
  <c r="CG321" i="17"/>
  <c r="CG241" i="17"/>
  <c r="CG492" i="17"/>
  <c r="CG151" i="17"/>
  <c r="CG391" i="17"/>
  <c r="CG387" i="17"/>
  <c r="CG144" i="17"/>
  <c r="CG392" i="17"/>
  <c r="CG496" i="17"/>
  <c r="CG110" i="17"/>
  <c r="CG136" i="17"/>
  <c r="CG125" i="17"/>
  <c r="CG81" i="17"/>
  <c r="CG160" i="17"/>
  <c r="CG406" i="17"/>
  <c r="CG472" i="17"/>
  <c r="CG168" i="17"/>
  <c r="CG427" i="17"/>
  <c r="CG479" i="17"/>
  <c r="CG473" i="17"/>
  <c r="CG224" i="17"/>
  <c r="CG478" i="17"/>
  <c r="CG207" i="17"/>
  <c r="CG164" i="17"/>
  <c r="CG389" i="17"/>
  <c r="CG148" i="17"/>
  <c r="CG165" i="17"/>
  <c r="CG487" i="17"/>
  <c r="CG212" i="17"/>
  <c r="CG162" i="17"/>
  <c r="CG177" i="17"/>
  <c r="CG169" i="17"/>
  <c r="CG173" i="17"/>
  <c r="CG498" i="17"/>
  <c r="CG390" i="17"/>
  <c r="CG469" i="17"/>
  <c r="CG129" i="17"/>
  <c r="CG470" i="17"/>
  <c r="CG489" i="17"/>
  <c r="CG180" i="17"/>
  <c r="CG490" i="17"/>
  <c r="CG159" i="17"/>
  <c r="CG263" i="17"/>
  <c r="CG172" i="17"/>
  <c r="CG429" i="17"/>
  <c r="CG476" i="17"/>
  <c r="CG211" i="17"/>
  <c r="CG205" i="17"/>
  <c r="CG226" i="17"/>
  <c r="CG167" i="17"/>
  <c r="CG157" i="17"/>
  <c r="CG222" i="17"/>
  <c r="CF483" i="17"/>
  <c r="CF400" i="17"/>
  <c r="CF131" i="17"/>
  <c r="CF355" i="17"/>
  <c r="CF47" i="17"/>
  <c r="CF17" i="17"/>
  <c r="CF431" i="17"/>
  <c r="CG431" i="17" s="1"/>
  <c r="CF435" i="17"/>
  <c r="CG435" i="17" s="1"/>
  <c r="CF193" i="17"/>
  <c r="CF121" i="17"/>
  <c r="CF394" i="17"/>
  <c r="CF323" i="17"/>
  <c r="CF140" i="17"/>
  <c r="CF272" i="17"/>
  <c r="CF243" i="17"/>
  <c r="CG243" i="17" s="1"/>
  <c r="CF437" i="17"/>
  <c r="CF408" i="17"/>
  <c r="CF182" i="17"/>
  <c r="CG182" i="17" s="1"/>
  <c r="FJ331" i="17"/>
  <c r="FJ332" i="17" s="1"/>
  <c r="FJ333" i="17" s="1"/>
  <c r="FJ334" i="17" s="1"/>
  <c r="FJ335" i="17" s="1"/>
  <c r="FJ336" i="17" s="1"/>
  <c r="FJ337" i="17" s="1"/>
  <c r="FJ338" i="17" s="1"/>
  <c r="FJ339" i="17" s="1"/>
  <c r="FJ340" i="17" s="1"/>
  <c r="FJ341" i="17" s="1"/>
  <c r="FJ342" i="17" s="1"/>
  <c r="FJ343" i="17" s="1"/>
  <c r="FJ344" i="17" s="1"/>
  <c r="FP330" i="17"/>
  <c r="FV330" i="17" s="1"/>
  <c r="GB330" i="17" s="1"/>
  <c r="FG194" i="17"/>
  <c r="FM193" i="17"/>
  <c r="FS193" i="17" s="1"/>
  <c r="FY193" i="17" s="1"/>
  <c r="FI300" i="17"/>
  <c r="FO299" i="17"/>
  <c r="FU299" i="17" s="1"/>
  <c r="GA299" i="17" s="1"/>
  <c r="FI416" i="17"/>
  <c r="FI417" i="17" s="1"/>
  <c r="FI418" i="17" s="1"/>
  <c r="FI419" i="17" s="1"/>
  <c r="FI420" i="17" s="1"/>
  <c r="FI421" i="17" s="1"/>
  <c r="FI422" i="17" s="1"/>
  <c r="FI423" i="17" s="1"/>
  <c r="FI424" i="17" s="1"/>
  <c r="FI425" i="17" s="1"/>
  <c r="FI426" i="17" s="1"/>
  <c r="FI427" i="17" s="1"/>
  <c r="FO415" i="17"/>
  <c r="FU415" i="17" s="1"/>
  <c r="GA415" i="17" s="1"/>
  <c r="FF375" i="17"/>
  <c r="FL374" i="17"/>
  <c r="FR374" i="17" s="1"/>
  <c r="FX374" i="17" s="1"/>
  <c r="CF501" i="17"/>
  <c r="CG501" i="17" s="1"/>
  <c r="FJ486" i="17"/>
  <c r="FP485" i="17"/>
  <c r="FV485" i="17" s="1"/>
  <c r="GB485" i="17" s="1"/>
  <c r="FJ230" i="17"/>
  <c r="FP229" i="17"/>
  <c r="FV229" i="17" s="1"/>
  <c r="GB229" i="17" s="1"/>
  <c r="FF191" i="17"/>
  <c r="FF192" i="17" s="1"/>
  <c r="FL190" i="17"/>
  <c r="FR190" i="17" s="1"/>
  <c r="FX190" i="17" s="1"/>
  <c r="FJ317" i="17"/>
  <c r="FP316" i="17"/>
  <c r="FV316" i="17" s="1"/>
  <c r="GB316" i="17" s="1"/>
  <c r="FI288" i="17"/>
  <c r="FO287" i="17"/>
  <c r="FU287" i="17" s="1"/>
  <c r="GA287" i="17" s="1"/>
  <c r="FJ250" i="17"/>
  <c r="FJ251" i="17" s="1"/>
  <c r="FJ252" i="17" s="1"/>
  <c r="FJ253" i="17" s="1"/>
  <c r="FP249" i="17"/>
  <c r="FV249" i="17" s="1"/>
  <c r="GB249" i="17" s="1"/>
  <c r="FI432" i="17"/>
  <c r="FO431" i="17"/>
  <c r="FU431" i="17" s="1"/>
  <c r="GA431" i="17" s="1"/>
  <c r="FJ431" i="17"/>
  <c r="FJ432" i="17" s="1"/>
  <c r="FP430" i="17"/>
  <c r="FV430" i="17" s="1"/>
  <c r="GB430" i="17" s="1"/>
  <c r="FK305" i="17"/>
  <c r="FK306" i="17" s="1"/>
  <c r="FK307" i="17" s="1"/>
  <c r="FQ304" i="17"/>
  <c r="FW304" i="17" s="1"/>
  <c r="GC304" i="17" s="1"/>
  <c r="CF358" i="17"/>
  <c r="CG358" i="17" s="1"/>
  <c r="FG420" i="17"/>
  <c r="FG421" i="17" s="1"/>
  <c r="FG422" i="17" s="1"/>
  <c r="FG423" i="17" s="1"/>
  <c r="FM419" i="17"/>
  <c r="FS419" i="17" s="1"/>
  <c r="FY419" i="17" s="1"/>
  <c r="FI487" i="17"/>
  <c r="FI488" i="17" s="1"/>
  <c r="FO486" i="17"/>
  <c r="FU486" i="17" s="1"/>
  <c r="GA486" i="17" s="1"/>
  <c r="FG362" i="17"/>
  <c r="FG363" i="17" s="1"/>
  <c r="FG364" i="17" s="1"/>
  <c r="FG365" i="17" s="1"/>
  <c r="FG366" i="17" s="1"/>
  <c r="FG367" i="17" s="1"/>
  <c r="FG368" i="17" s="1"/>
  <c r="FG369" i="17" s="1"/>
  <c r="FG370" i="17" s="1"/>
  <c r="FM361" i="17"/>
  <c r="FS361" i="17" s="1"/>
  <c r="FY361" i="17" s="1"/>
  <c r="CF265" i="17"/>
  <c r="CG265" i="17" s="1"/>
  <c r="CF83" i="17"/>
  <c r="CG83" i="17" s="1"/>
  <c r="CF228" i="17"/>
  <c r="CG228" i="17" s="1"/>
  <c r="CF215" i="17"/>
  <c r="CG215" i="17" s="1"/>
  <c r="CG213" i="17" l="1"/>
  <c r="CG45" i="17"/>
  <c r="CF409" i="17"/>
  <c r="CG408" i="17"/>
  <c r="CF356" i="17"/>
  <c r="CG356" i="17" s="1"/>
  <c r="CG355" i="17"/>
  <c r="CF273" i="17"/>
  <c r="CG272" i="17"/>
  <c r="CF132" i="17"/>
  <c r="CG131" i="17"/>
  <c r="CF401" i="17"/>
  <c r="CG400" i="17"/>
  <c r="CF324" i="17"/>
  <c r="CG323" i="17"/>
  <c r="CF484" i="17"/>
  <c r="CG483" i="17"/>
  <c r="CF395" i="17"/>
  <c r="CG394" i="17"/>
  <c r="CF122" i="17"/>
  <c r="CG121" i="17"/>
  <c r="CF141" i="17"/>
  <c r="CG140" i="17"/>
  <c r="CF194" i="17"/>
  <c r="CG193" i="17"/>
  <c r="CF113" i="17"/>
  <c r="CG112" i="17"/>
  <c r="CF48" i="17"/>
  <c r="CG48" i="17" s="1"/>
  <c r="CG47" i="17"/>
  <c r="CF18" i="17"/>
  <c r="CG17" i="17"/>
  <c r="CF438" i="17"/>
  <c r="CG437" i="17"/>
  <c r="CF259" i="17"/>
  <c r="CG258" i="17"/>
  <c r="CF49" i="17"/>
  <c r="CG49" i="17" s="1"/>
  <c r="CF244" i="17"/>
  <c r="CG244" i="17" s="1"/>
  <c r="FI301" i="17"/>
  <c r="FI302" i="17" s="1"/>
  <c r="FI303" i="17" s="1"/>
  <c r="FI304" i="17" s="1"/>
  <c r="FI305" i="17" s="1"/>
  <c r="FI306" i="17" s="1"/>
  <c r="FI307" i="17" s="1"/>
  <c r="FO300" i="17"/>
  <c r="FU300" i="17" s="1"/>
  <c r="GA300" i="17" s="1"/>
  <c r="FJ433" i="17"/>
  <c r="FJ434" i="17" s="1"/>
  <c r="FJ435" i="17" s="1"/>
  <c r="FJ436" i="17" s="1"/>
  <c r="FJ437" i="17" s="1"/>
  <c r="FJ438" i="17" s="1"/>
  <c r="FJ439" i="17" s="1"/>
  <c r="FJ440" i="17" s="1"/>
  <c r="FJ441" i="17" s="1"/>
  <c r="FJ442" i="17" s="1"/>
  <c r="FJ443" i="17" s="1"/>
  <c r="FJ444" i="17" s="1"/>
  <c r="FJ445" i="17" s="1"/>
  <c r="FJ446" i="17" s="1"/>
  <c r="FJ447" i="17" s="1"/>
  <c r="FJ448" i="17" s="1"/>
  <c r="FJ449" i="17" s="1"/>
  <c r="FJ450" i="17" s="1"/>
  <c r="FJ451" i="17" s="1"/>
  <c r="FJ452" i="17" s="1"/>
  <c r="FJ453" i="17" s="1"/>
  <c r="FJ454" i="17" s="1"/>
  <c r="FJ455" i="17" s="1"/>
  <c r="FJ456" i="17" s="1"/>
  <c r="FJ457" i="17" s="1"/>
  <c r="FJ458" i="17" s="1"/>
  <c r="FJ459" i="17" s="1"/>
  <c r="FJ460" i="17" s="1"/>
  <c r="FJ461" i="17" s="1"/>
  <c r="FJ462" i="17" s="1"/>
  <c r="FJ463" i="17" s="1"/>
  <c r="FJ464" i="17" s="1"/>
  <c r="FJ465" i="17" s="1"/>
  <c r="FJ466" i="17" s="1"/>
  <c r="FJ467" i="17" s="1"/>
  <c r="FJ468" i="17" s="1"/>
  <c r="FJ469" i="17" s="1"/>
  <c r="FJ470" i="17" s="1"/>
  <c r="FJ471" i="17" s="1"/>
  <c r="FJ472" i="17" s="1"/>
  <c r="FJ473" i="17" s="1"/>
  <c r="FJ474" i="17" s="1"/>
  <c r="FJ475" i="17" s="1"/>
  <c r="FJ476" i="17" s="1"/>
  <c r="FJ477" i="17" s="1"/>
  <c r="FJ478" i="17" s="1"/>
  <c r="FJ479" i="17" s="1"/>
  <c r="FJ480" i="17" s="1"/>
  <c r="FJ481" i="17" s="1"/>
  <c r="FJ482" i="17" s="1"/>
  <c r="FP432" i="17"/>
  <c r="FV432" i="17" s="1"/>
  <c r="GB432" i="17" s="1"/>
  <c r="FJ231" i="17"/>
  <c r="FJ232" i="17" s="1"/>
  <c r="FJ233" i="17" s="1"/>
  <c r="FP230" i="17"/>
  <c r="FV230" i="17" s="1"/>
  <c r="GB230" i="17" s="1"/>
  <c r="FI433" i="17"/>
  <c r="FI434" i="17" s="1"/>
  <c r="FI435" i="17" s="1"/>
  <c r="FI436" i="17" s="1"/>
  <c r="FI437" i="17" s="1"/>
  <c r="FI438" i="17" s="1"/>
  <c r="FI439" i="17" s="1"/>
  <c r="FI440" i="17" s="1"/>
  <c r="FI441" i="17" s="1"/>
  <c r="FI442" i="17" s="1"/>
  <c r="FI443" i="17" s="1"/>
  <c r="FI444" i="17" s="1"/>
  <c r="FI445" i="17" s="1"/>
  <c r="FI446" i="17" s="1"/>
  <c r="FI447" i="17" s="1"/>
  <c r="FI448" i="17" s="1"/>
  <c r="FI449" i="17" s="1"/>
  <c r="FI450" i="17" s="1"/>
  <c r="FI451" i="17" s="1"/>
  <c r="FI452" i="17" s="1"/>
  <c r="FI453" i="17" s="1"/>
  <c r="FI454" i="17" s="1"/>
  <c r="FI455" i="17" s="1"/>
  <c r="FI456" i="17" s="1"/>
  <c r="FO432" i="17"/>
  <c r="FU432" i="17" s="1"/>
  <c r="GA432" i="17" s="1"/>
  <c r="FG195" i="17"/>
  <c r="FG196" i="17" s="1"/>
  <c r="FM194" i="17"/>
  <c r="FS194" i="17" s="1"/>
  <c r="FY194" i="17" s="1"/>
  <c r="FF193" i="17"/>
  <c r="FL192" i="17"/>
  <c r="FR192" i="17" s="1"/>
  <c r="FX192" i="17" s="1"/>
  <c r="FI489" i="17"/>
  <c r="FI490" i="17" s="1"/>
  <c r="FI491" i="17" s="1"/>
  <c r="FI492" i="17" s="1"/>
  <c r="FI493" i="17" s="1"/>
  <c r="FI494" i="17" s="1"/>
  <c r="FI495" i="17" s="1"/>
  <c r="FI496" i="17" s="1"/>
  <c r="FI497" i="17" s="1"/>
  <c r="FI498" i="17" s="1"/>
  <c r="FI499" i="17" s="1"/>
  <c r="FI500" i="17" s="1"/>
  <c r="FI501" i="17" s="1"/>
  <c r="FO488" i="17"/>
  <c r="FU488" i="17" s="1"/>
  <c r="GA488" i="17" s="1"/>
  <c r="FF376" i="17"/>
  <c r="FF377" i="17" s="1"/>
  <c r="FF378" i="17" s="1"/>
  <c r="FF379" i="17" s="1"/>
  <c r="FF380" i="17" s="1"/>
  <c r="FF381" i="17" s="1"/>
  <c r="FF382" i="17" s="1"/>
  <c r="FF383" i="17" s="1"/>
  <c r="FF384" i="17" s="1"/>
  <c r="FF385" i="17" s="1"/>
  <c r="FF386" i="17" s="1"/>
  <c r="FF387" i="17" s="1"/>
  <c r="FF388" i="17" s="1"/>
  <c r="FF389" i="17" s="1"/>
  <c r="FF390" i="17" s="1"/>
  <c r="FF391" i="17" s="1"/>
  <c r="FF392" i="17" s="1"/>
  <c r="FF393" i="17" s="1"/>
  <c r="FF394" i="17" s="1"/>
  <c r="FF395" i="17" s="1"/>
  <c r="FF396" i="17" s="1"/>
  <c r="FF397" i="17" s="1"/>
  <c r="FF398" i="17" s="1"/>
  <c r="FF399" i="17" s="1"/>
  <c r="FF400" i="17" s="1"/>
  <c r="FF401" i="17" s="1"/>
  <c r="FF402" i="17" s="1"/>
  <c r="FF403" i="17" s="1"/>
  <c r="FF404" i="17" s="1"/>
  <c r="FF405" i="17" s="1"/>
  <c r="FF406" i="17" s="1"/>
  <c r="FF407" i="17" s="1"/>
  <c r="FF408" i="17" s="1"/>
  <c r="FF409" i="17" s="1"/>
  <c r="FF410" i="17" s="1"/>
  <c r="FF411" i="17" s="1"/>
  <c r="FF412" i="17" s="1"/>
  <c r="FF413" i="17" s="1"/>
  <c r="FF414" i="17" s="1"/>
  <c r="FF415" i="17" s="1"/>
  <c r="FF416" i="17" s="1"/>
  <c r="FF417" i="17" s="1"/>
  <c r="FF418" i="17" s="1"/>
  <c r="FF419" i="17" s="1"/>
  <c r="FF420" i="17" s="1"/>
  <c r="FF421" i="17" s="1"/>
  <c r="FF422" i="17" s="1"/>
  <c r="FF423" i="17" s="1"/>
  <c r="FF424" i="17" s="1"/>
  <c r="FF425" i="17" s="1"/>
  <c r="FF426" i="17" s="1"/>
  <c r="FF427" i="17" s="1"/>
  <c r="FF428" i="17" s="1"/>
  <c r="FF429" i="17" s="1"/>
  <c r="FF430" i="17" s="1"/>
  <c r="FF431" i="17" s="1"/>
  <c r="FF432" i="17" s="1"/>
  <c r="FF433" i="17" s="1"/>
  <c r="FF434" i="17" s="1"/>
  <c r="FF435" i="17" s="1"/>
  <c r="FF436" i="17" s="1"/>
  <c r="FF437" i="17" s="1"/>
  <c r="FF438" i="17" s="1"/>
  <c r="FF439" i="17" s="1"/>
  <c r="FF440" i="17" s="1"/>
  <c r="FF441" i="17" s="1"/>
  <c r="FF442" i="17" s="1"/>
  <c r="FF443" i="17" s="1"/>
  <c r="FF444" i="17" s="1"/>
  <c r="FF445" i="17" s="1"/>
  <c r="FF446" i="17" s="1"/>
  <c r="FF447" i="17" s="1"/>
  <c r="FF448" i="17" s="1"/>
  <c r="FF449" i="17" s="1"/>
  <c r="FF450" i="17" s="1"/>
  <c r="FF451" i="17" s="1"/>
  <c r="FF452" i="17" s="1"/>
  <c r="FF453" i="17" s="1"/>
  <c r="FF454" i="17" s="1"/>
  <c r="FF455" i="17" s="1"/>
  <c r="FF456" i="17" s="1"/>
  <c r="FF457" i="17" s="1"/>
  <c r="FF458" i="17" s="1"/>
  <c r="FF459" i="17" s="1"/>
  <c r="FF460" i="17" s="1"/>
  <c r="FF461" i="17" s="1"/>
  <c r="FF462" i="17" s="1"/>
  <c r="FF463" i="17" s="1"/>
  <c r="FF464" i="17" s="1"/>
  <c r="FF465" i="17" s="1"/>
  <c r="FF466" i="17" s="1"/>
  <c r="FF467" i="17" s="1"/>
  <c r="FF468" i="17" s="1"/>
  <c r="FF469" i="17" s="1"/>
  <c r="FF470" i="17" s="1"/>
  <c r="FF471" i="17" s="1"/>
  <c r="FF472" i="17" s="1"/>
  <c r="FF473" i="17" s="1"/>
  <c r="FF474" i="17" s="1"/>
  <c r="FF475" i="17" s="1"/>
  <c r="FF476" i="17" s="1"/>
  <c r="FF477" i="17" s="1"/>
  <c r="FF478" i="17" s="1"/>
  <c r="FF479" i="17" s="1"/>
  <c r="FF480" i="17" s="1"/>
  <c r="FF481" i="17" s="1"/>
  <c r="FF482" i="17" s="1"/>
  <c r="FF483" i="17" s="1"/>
  <c r="FF484" i="17" s="1"/>
  <c r="FF485" i="17" s="1"/>
  <c r="FF486" i="17" s="1"/>
  <c r="FF487" i="17" s="1"/>
  <c r="FF488" i="17" s="1"/>
  <c r="FF489" i="17" s="1"/>
  <c r="FF490" i="17" s="1"/>
  <c r="FF491" i="17" s="1"/>
  <c r="FF492" i="17" s="1"/>
  <c r="FF493" i="17" s="1"/>
  <c r="FF494" i="17" s="1"/>
  <c r="FF495" i="17" s="1"/>
  <c r="FF496" i="17" s="1"/>
  <c r="FF497" i="17" s="1"/>
  <c r="FF498" i="17" s="1"/>
  <c r="FF499" i="17" s="1"/>
  <c r="FF500" i="17" s="1"/>
  <c r="FF501" i="17" s="1"/>
  <c r="FL375" i="17"/>
  <c r="FR375" i="17" s="1"/>
  <c r="FX375" i="17" s="1"/>
  <c r="CF359" i="17"/>
  <c r="CG359" i="17" s="1"/>
  <c r="FI289" i="17"/>
  <c r="FI290" i="17" s="1"/>
  <c r="FI291" i="17" s="1"/>
  <c r="FI292" i="17" s="1"/>
  <c r="FO288" i="17"/>
  <c r="FU288" i="17" s="1"/>
  <c r="GA288" i="17" s="1"/>
  <c r="FJ318" i="17"/>
  <c r="FP317" i="17"/>
  <c r="FV317" i="17" s="1"/>
  <c r="GB317" i="17" s="1"/>
  <c r="FJ487" i="17"/>
  <c r="FJ488" i="17" s="1"/>
  <c r="FP486" i="17"/>
  <c r="FV486" i="17" s="1"/>
  <c r="GB486" i="17" s="1"/>
  <c r="CF183" i="17"/>
  <c r="CG183" i="17" s="1"/>
  <c r="CF266" i="17"/>
  <c r="CG266" i="17" s="1"/>
  <c r="CF84" i="17"/>
  <c r="CG84" i="17" s="1"/>
  <c r="CF216" i="17"/>
  <c r="CG216" i="17" s="1"/>
  <c r="CF229" i="17"/>
  <c r="CG229" i="17" s="1"/>
  <c r="CF50" i="17" l="1"/>
  <c r="CG50" i="17" s="1"/>
  <c r="CF195" i="17"/>
  <c r="CG194" i="17"/>
  <c r="CG401" i="17"/>
  <c r="CF402" i="17"/>
  <c r="CG259" i="17"/>
  <c r="CF260" i="17"/>
  <c r="CF142" i="17"/>
  <c r="CG141" i="17"/>
  <c r="CF133" i="17"/>
  <c r="CG132" i="17"/>
  <c r="CF439" i="17"/>
  <c r="CG438" i="17"/>
  <c r="CF123" i="17"/>
  <c r="CG122" i="17"/>
  <c r="CF274" i="17"/>
  <c r="CG273" i="17"/>
  <c r="CF114" i="17"/>
  <c r="CG113" i="17"/>
  <c r="CF325" i="17"/>
  <c r="CG324" i="17"/>
  <c r="CF19" i="17"/>
  <c r="CG18" i="17"/>
  <c r="CF396" i="17"/>
  <c r="CG395" i="17"/>
  <c r="CG484" i="17"/>
  <c r="CF485" i="17"/>
  <c r="CF410" i="17"/>
  <c r="CG409" i="17"/>
  <c r="CF245" i="17"/>
  <c r="CG245" i="17" s="1"/>
  <c r="FJ489" i="17"/>
  <c r="FP488" i="17"/>
  <c r="FV488" i="17" s="1"/>
  <c r="GB488" i="17" s="1"/>
  <c r="FF194" i="17"/>
  <c r="FL193" i="17"/>
  <c r="FR193" i="17" s="1"/>
  <c r="FX193" i="17" s="1"/>
  <c r="FJ319" i="17"/>
  <c r="FJ320" i="17" s="1"/>
  <c r="FJ321" i="17" s="1"/>
  <c r="FJ322" i="17" s="1"/>
  <c r="FJ323" i="17" s="1"/>
  <c r="FJ324" i="17" s="1"/>
  <c r="FJ325" i="17" s="1"/>
  <c r="FJ326" i="17" s="1"/>
  <c r="FJ327" i="17" s="1"/>
  <c r="FP318" i="17"/>
  <c r="FV318" i="17" s="1"/>
  <c r="GB318" i="17" s="1"/>
  <c r="FG197" i="17"/>
  <c r="FM196" i="17"/>
  <c r="FS196" i="17" s="1"/>
  <c r="FY196" i="17" s="1"/>
  <c r="CF360" i="17"/>
  <c r="CG360" i="17" s="1"/>
  <c r="FJ234" i="17"/>
  <c r="FP233" i="17"/>
  <c r="FV233" i="17" s="1"/>
  <c r="GB233" i="17" s="1"/>
  <c r="CF184" i="17"/>
  <c r="CG184" i="17" s="1"/>
  <c r="CF267" i="17"/>
  <c r="CG267" i="17" s="1"/>
  <c r="CF85" i="17"/>
  <c r="CG85" i="17" s="1"/>
  <c r="CF230" i="17"/>
  <c r="CG230" i="17" s="1"/>
  <c r="CF217" i="17"/>
  <c r="CG217" i="17" s="1"/>
  <c r="CF51" i="17"/>
  <c r="CG51" i="17" s="1"/>
  <c r="CF440" i="17" l="1"/>
  <c r="CG439" i="17"/>
  <c r="CF20" i="17"/>
  <c r="CG19" i="17"/>
  <c r="CG133" i="17"/>
  <c r="CF134" i="17"/>
  <c r="CG134" i="17" s="1"/>
  <c r="CG325" i="17"/>
  <c r="CF326" i="17"/>
  <c r="CG142" i="17"/>
  <c r="CF143" i="17"/>
  <c r="CG143" i="17" s="1"/>
  <c r="CF261" i="17"/>
  <c r="CG260" i="17"/>
  <c r="CG402" i="17"/>
  <c r="CF403" i="17"/>
  <c r="CG410" i="17"/>
  <c r="CF411" i="17"/>
  <c r="CG274" i="17"/>
  <c r="CF275" i="17"/>
  <c r="CF397" i="17"/>
  <c r="CG396" i="17"/>
  <c r="CG485" i="17"/>
  <c r="CF486" i="17"/>
  <c r="CG486" i="17" s="1"/>
  <c r="CG114" i="17"/>
  <c r="CF115" i="17"/>
  <c r="CF124" i="17"/>
  <c r="CG124" i="17" s="1"/>
  <c r="CG123" i="17"/>
  <c r="CF196" i="17"/>
  <c r="CG195" i="17"/>
  <c r="CF246" i="17"/>
  <c r="CG246" i="17" s="1"/>
  <c r="FJ235" i="17"/>
  <c r="FJ236" i="17" s="1"/>
  <c r="FJ237" i="17" s="1"/>
  <c r="FJ238" i="17" s="1"/>
  <c r="FJ239" i="17" s="1"/>
  <c r="FJ240" i="17" s="1"/>
  <c r="FJ241" i="17" s="1"/>
  <c r="FJ242" i="17" s="1"/>
  <c r="FJ243" i="17" s="1"/>
  <c r="FJ244" i="17" s="1"/>
  <c r="FJ245" i="17" s="1"/>
  <c r="FJ246" i="17" s="1"/>
  <c r="FP234" i="17"/>
  <c r="FV234" i="17" s="1"/>
  <c r="GB234" i="17" s="1"/>
  <c r="FG198" i="17"/>
  <c r="FM197" i="17"/>
  <c r="FS197" i="17" s="1"/>
  <c r="FY197" i="17" s="1"/>
  <c r="CF361" i="17"/>
  <c r="CG361" i="17" s="1"/>
  <c r="FF195" i="17"/>
  <c r="FL194" i="17"/>
  <c r="FR194" i="17" s="1"/>
  <c r="FX194" i="17" s="1"/>
  <c r="CF185" i="17"/>
  <c r="CG185" i="17" s="1"/>
  <c r="FJ490" i="17"/>
  <c r="FP489" i="17"/>
  <c r="FV489" i="17" s="1"/>
  <c r="GB489" i="17" s="1"/>
  <c r="CF268" i="17"/>
  <c r="CG268" i="17" s="1"/>
  <c r="CF86" i="17"/>
  <c r="CG86" i="17" s="1"/>
  <c r="CF218" i="17"/>
  <c r="CG218" i="17" s="1"/>
  <c r="CF52" i="17"/>
  <c r="CG52" i="17" s="1"/>
  <c r="CF231" i="17"/>
  <c r="CG231" i="17" s="1"/>
  <c r="CF262" i="17" l="1"/>
  <c r="CG262" i="17" s="1"/>
  <c r="CG261" i="17"/>
  <c r="CG326" i="17"/>
  <c r="CF327" i="17"/>
  <c r="CG411" i="17"/>
  <c r="CF412" i="17"/>
  <c r="CG275" i="17"/>
  <c r="CF276" i="17"/>
  <c r="CF197" i="17"/>
  <c r="CG196" i="17"/>
  <c r="CF21" i="17"/>
  <c r="CG20" i="17"/>
  <c r="CF398" i="17"/>
  <c r="CG398" i="17" s="1"/>
  <c r="CG397" i="17"/>
  <c r="CG403" i="17"/>
  <c r="CF404" i="17"/>
  <c r="CG115" i="17"/>
  <c r="CF116" i="17"/>
  <c r="CF441" i="17"/>
  <c r="CG440" i="17"/>
  <c r="CF247" i="17"/>
  <c r="CG247" i="17" s="1"/>
  <c r="FF196" i="17"/>
  <c r="FF197" i="17" s="1"/>
  <c r="FF198" i="17" s="1"/>
  <c r="FF199" i="17" s="1"/>
  <c r="FF200" i="17" s="1"/>
  <c r="FF201" i="17" s="1"/>
  <c r="FF202" i="17" s="1"/>
  <c r="FF203" i="17" s="1"/>
  <c r="FF204" i="17" s="1"/>
  <c r="FF205" i="17" s="1"/>
  <c r="FF206" i="17" s="1"/>
  <c r="FF207" i="17" s="1"/>
  <c r="FF208" i="17" s="1"/>
  <c r="FF209" i="17" s="1"/>
  <c r="FF210" i="17" s="1"/>
  <c r="FF211" i="17" s="1"/>
  <c r="FF212" i="17" s="1"/>
  <c r="FF213" i="17" s="1"/>
  <c r="FF214" i="17" s="1"/>
  <c r="FF215" i="17" s="1"/>
  <c r="FF216" i="17" s="1"/>
  <c r="FF217" i="17" s="1"/>
  <c r="FF218" i="17" s="1"/>
  <c r="FF219" i="17" s="1"/>
  <c r="FF220" i="17" s="1"/>
  <c r="FF221" i="17" s="1"/>
  <c r="FF222" i="17" s="1"/>
  <c r="FF223" i="17" s="1"/>
  <c r="FF224" i="17" s="1"/>
  <c r="FF225" i="17" s="1"/>
  <c r="FF226" i="17" s="1"/>
  <c r="FF227" i="17" s="1"/>
  <c r="FF228" i="17" s="1"/>
  <c r="FF229" i="17" s="1"/>
  <c r="FF230" i="17" s="1"/>
  <c r="FF231" i="17" s="1"/>
  <c r="FF232" i="17" s="1"/>
  <c r="FF233" i="17" s="1"/>
  <c r="FF234" i="17" s="1"/>
  <c r="FF235" i="17" s="1"/>
  <c r="FF236" i="17" s="1"/>
  <c r="FF237" i="17" s="1"/>
  <c r="FF238" i="17" s="1"/>
  <c r="FF239" i="17" s="1"/>
  <c r="FF240" i="17" s="1"/>
  <c r="FF241" i="17" s="1"/>
  <c r="FF242" i="17" s="1"/>
  <c r="FF243" i="17" s="1"/>
  <c r="FF244" i="17" s="1"/>
  <c r="FF245" i="17" s="1"/>
  <c r="FF246" i="17" s="1"/>
  <c r="FF247" i="17" s="1"/>
  <c r="FF248" i="17" s="1"/>
  <c r="FF249" i="17" s="1"/>
  <c r="FF250" i="17" s="1"/>
  <c r="FF251" i="17" s="1"/>
  <c r="FF252" i="17" s="1"/>
  <c r="FF253" i="17" s="1"/>
  <c r="FF254" i="17" s="1"/>
  <c r="FF255" i="17" s="1"/>
  <c r="FF256" i="17" s="1"/>
  <c r="FF257" i="17" s="1"/>
  <c r="FF258" i="17" s="1"/>
  <c r="FF259" i="17" s="1"/>
  <c r="FF260" i="17" s="1"/>
  <c r="FF261" i="17" s="1"/>
  <c r="FF262" i="17" s="1"/>
  <c r="FF263" i="17" s="1"/>
  <c r="FF264" i="17" s="1"/>
  <c r="FF265" i="17" s="1"/>
  <c r="FF266" i="17" s="1"/>
  <c r="FF267" i="17" s="1"/>
  <c r="FF268" i="17" s="1"/>
  <c r="FF269" i="17" s="1"/>
  <c r="FF270" i="17" s="1"/>
  <c r="FF271" i="17" s="1"/>
  <c r="FF272" i="17" s="1"/>
  <c r="FF273" i="17" s="1"/>
  <c r="FF274" i="17" s="1"/>
  <c r="FF275" i="17" s="1"/>
  <c r="FF276" i="17" s="1"/>
  <c r="FF277" i="17" s="1"/>
  <c r="FF278" i="17" s="1"/>
  <c r="FF279" i="17" s="1"/>
  <c r="FF280" i="17" s="1"/>
  <c r="FF281" i="17" s="1"/>
  <c r="FF282" i="17" s="1"/>
  <c r="FF283" i="17" s="1"/>
  <c r="FF284" i="17" s="1"/>
  <c r="FF285" i="17" s="1"/>
  <c r="FF286" i="17" s="1"/>
  <c r="FF287" i="17" s="1"/>
  <c r="FF288" i="17" s="1"/>
  <c r="FF289" i="17" s="1"/>
  <c r="FF290" i="17" s="1"/>
  <c r="FF291" i="17" s="1"/>
  <c r="FF292" i="17" s="1"/>
  <c r="FF293" i="17" s="1"/>
  <c r="FF294" i="17" s="1"/>
  <c r="FF295" i="17" s="1"/>
  <c r="FF296" i="17" s="1"/>
  <c r="FF297" i="17" s="1"/>
  <c r="FF298" i="17" s="1"/>
  <c r="FF299" i="17" s="1"/>
  <c r="FF300" i="17" s="1"/>
  <c r="FF301" i="17" s="1"/>
  <c r="FF302" i="17" s="1"/>
  <c r="FF303" i="17" s="1"/>
  <c r="FF304" i="17" s="1"/>
  <c r="FF305" i="17" s="1"/>
  <c r="FF306" i="17" s="1"/>
  <c r="FF307" i="17" s="1"/>
  <c r="FF308" i="17" s="1"/>
  <c r="FF309" i="17" s="1"/>
  <c r="FF310" i="17" s="1"/>
  <c r="FF311" i="17" s="1"/>
  <c r="FF312" i="17" s="1"/>
  <c r="FF313" i="17" s="1"/>
  <c r="FF314" i="17" s="1"/>
  <c r="FF315" i="17" s="1"/>
  <c r="FF316" i="17" s="1"/>
  <c r="FF317" i="17" s="1"/>
  <c r="FF318" i="17" s="1"/>
  <c r="FF319" i="17" s="1"/>
  <c r="FF320" i="17" s="1"/>
  <c r="FF321" i="17" s="1"/>
  <c r="FF322" i="17" s="1"/>
  <c r="FF323" i="17" s="1"/>
  <c r="FF324" i="17" s="1"/>
  <c r="FF325" i="17" s="1"/>
  <c r="FF326" i="17" s="1"/>
  <c r="FF327" i="17" s="1"/>
  <c r="FF328" i="17" s="1"/>
  <c r="FF329" i="17" s="1"/>
  <c r="FF330" i="17" s="1"/>
  <c r="FF331" i="17" s="1"/>
  <c r="FF332" i="17" s="1"/>
  <c r="FF333" i="17" s="1"/>
  <c r="FF334" i="17" s="1"/>
  <c r="FF335" i="17" s="1"/>
  <c r="FF336" i="17" s="1"/>
  <c r="FF337" i="17" s="1"/>
  <c r="FF338" i="17" s="1"/>
  <c r="FF339" i="17" s="1"/>
  <c r="FF340" i="17" s="1"/>
  <c r="FF341" i="17" s="1"/>
  <c r="FF342" i="17" s="1"/>
  <c r="FF343" i="17" s="1"/>
  <c r="FF344" i="17" s="1"/>
  <c r="FF345" i="17" s="1"/>
  <c r="FF346" i="17" s="1"/>
  <c r="FF347" i="17" s="1"/>
  <c r="FF348" i="17" s="1"/>
  <c r="FF349" i="17" s="1"/>
  <c r="FF350" i="17" s="1"/>
  <c r="FF351" i="17" s="1"/>
  <c r="FF352" i="17" s="1"/>
  <c r="FF353" i="17" s="1"/>
  <c r="FF354" i="17" s="1"/>
  <c r="FF355" i="17" s="1"/>
  <c r="FF356" i="17" s="1"/>
  <c r="FF357" i="17" s="1"/>
  <c r="FF358" i="17" s="1"/>
  <c r="FF359" i="17" s="1"/>
  <c r="FF360" i="17" s="1"/>
  <c r="FF361" i="17" s="1"/>
  <c r="FF362" i="17" s="1"/>
  <c r="FF363" i="17" s="1"/>
  <c r="FF364" i="17" s="1"/>
  <c r="FF365" i="17" s="1"/>
  <c r="FF366" i="17" s="1"/>
  <c r="FF367" i="17" s="1"/>
  <c r="FF368" i="17" s="1"/>
  <c r="FF369" i="17" s="1"/>
  <c r="FL195" i="17"/>
  <c r="FR195" i="17" s="1"/>
  <c r="FX195" i="17" s="1"/>
  <c r="CF362" i="17"/>
  <c r="CG362" i="17" s="1"/>
  <c r="FG199" i="17"/>
  <c r="FM198" i="17"/>
  <c r="FS198" i="17" s="1"/>
  <c r="FY198" i="17" s="1"/>
  <c r="CF186" i="17"/>
  <c r="CG186" i="17" s="1"/>
  <c r="FJ491" i="17"/>
  <c r="FP490" i="17"/>
  <c r="FV490" i="17" s="1"/>
  <c r="GB490" i="17" s="1"/>
  <c r="CF269" i="17"/>
  <c r="CG269" i="17" s="1"/>
  <c r="CF87" i="17"/>
  <c r="CG87" i="17" s="1"/>
  <c r="CF219" i="17"/>
  <c r="CG219" i="17" s="1"/>
  <c r="CF232" i="17"/>
  <c r="CG232" i="17" s="1"/>
  <c r="CF53" i="17"/>
  <c r="CG53" i="17" s="1"/>
  <c r="CF22" i="17" l="1"/>
  <c r="CG21" i="17"/>
  <c r="CG276" i="17"/>
  <c r="CF277" i="17"/>
  <c r="CG412" i="17"/>
  <c r="CF413" i="17"/>
  <c r="CF198" i="17"/>
  <c r="CG197" i="17"/>
  <c r="CG404" i="17"/>
  <c r="CF405" i="17"/>
  <c r="CG405" i="17" s="1"/>
  <c r="CG327" i="17"/>
  <c r="CF328" i="17"/>
  <c r="CF442" i="17"/>
  <c r="CG441" i="17"/>
  <c r="CG116" i="17"/>
  <c r="CF117" i="17"/>
  <c r="CG117" i="17" s="1"/>
  <c r="CF248" i="17"/>
  <c r="CG248" i="17" s="1"/>
  <c r="CF187" i="17"/>
  <c r="CG187" i="17" s="1"/>
  <c r="FG200" i="17"/>
  <c r="FM199" i="17"/>
  <c r="FS199" i="17" s="1"/>
  <c r="FY199" i="17" s="1"/>
  <c r="CF363" i="17"/>
  <c r="CG363" i="17" s="1"/>
  <c r="FJ492" i="17"/>
  <c r="FJ493" i="17" s="1"/>
  <c r="FJ494" i="17" s="1"/>
  <c r="FJ495" i="17" s="1"/>
  <c r="FJ496" i="17" s="1"/>
  <c r="FJ497" i="17" s="1"/>
  <c r="FJ498" i="17" s="1"/>
  <c r="FP491" i="17"/>
  <c r="FV491" i="17" s="1"/>
  <c r="GB491" i="17" s="1"/>
  <c r="CF270" i="17"/>
  <c r="CG270" i="17" s="1"/>
  <c r="CF88" i="17"/>
  <c r="CG88" i="17" s="1"/>
  <c r="CF54" i="17"/>
  <c r="CG54" i="17" s="1"/>
  <c r="CF233" i="17"/>
  <c r="CG233" i="17" s="1"/>
  <c r="CF220" i="17"/>
  <c r="CG220" i="17" s="1"/>
  <c r="CG413" i="17" l="1"/>
  <c r="CF414" i="17"/>
  <c r="CF199" i="17"/>
  <c r="CG198" i="17"/>
  <c r="CG277" i="17"/>
  <c r="CF278" i="17"/>
  <c r="CG328" i="17"/>
  <c r="CF329" i="17"/>
  <c r="CF443" i="17"/>
  <c r="CG442" i="17"/>
  <c r="CF23" i="17"/>
  <c r="CG22" i="17"/>
  <c r="CF249" i="17"/>
  <c r="CG249" i="17" s="1"/>
  <c r="CF364" i="17"/>
  <c r="CG364" i="17" s="1"/>
  <c r="FG201" i="17"/>
  <c r="FM200" i="17"/>
  <c r="FS200" i="17" s="1"/>
  <c r="FY200" i="17" s="1"/>
  <c r="CF188" i="17"/>
  <c r="CG188" i="17" s="1"/>
  <c r="CF89" i="17"/>
  <c r="CG89" i="17" s="1"/>
  <c r="CF221" i="17"/>
  <c r="CG221" i="17" s="1"/>
  <c r="CF234" i="17"/>
  <c r="CG234" i="17" s="1"/>
  <c r="CF55" i="17"/>
  <c r="CG55" i="17" s="1"/>
  <c r="CG329" i="17" l="1"/>
  <c r="CF330" i="17"/>
  <c r="CG23" i="17"/>
  <c r="CF24" i="17"/>
  <c r="CF444" i="17"/>
  <c r="CG443" i="17"/>
  <c r="CF200" i="17"/>
  <c r="CG199" i="17"/>
  <c r="CG414" i="17"/>
  <c r="CF415" i="17"/>
  <c r="CG278" i="17"/>
  <c r="CF279" i="17"/>
  <c r="CF250" i="17"/>
  <c r="CG250" i="17" s="1"/>
  <c r="FG202" i="17"/>
  <c r="FM201" i="17"/>
  <c r="FS201" i="17" s="1"/>
  <c r="FY201" i="17" s="1"/>
  <c r="CF189" i="17"/>
  <c r="CG189" i="17" s="1"/>
  <c r="CF365" i="17"/>
  <c r="CG365" i="17" s="1"/>
  <c r="CF90" i="17"/>
  <c r="CG90" i="17" s="1"/>
  <c r="CF235" i="17"/>
  <c r="CG235" i="17" s="1"/>
  <c r="CF56" i="17"/>
  <c r="CG56" i="17" s="1"/>
  <c r="CG279" i="17" l="1"/>
  <c r="CF280" i="17"/>
  <c r="CF201" i="17"/>
  <c r="CG200" i="17"/>
  <c r="CG24" i="17"/>
  <c r="CF25" i="17"/>
  <c r="CF445" i="17"/>
  <c r="CG444" i="17"/>
  <c r="CG330" i="17"/>
  <c r="CF331" i="17"/>
  <c r="CG415" i="17"/>
  <c r="CF416" i="17"/>
  <c r="CF251" i="17"/>
  <c r="CG251" i="17" s="1"/>
  <c r="CF366" i="17"/>
  <c r="CG366" i="17" s="1"/>
  <c r="CF190" i="17"/>
  <c r="CG190" i="17" s="1"/>
  <c r="FG203" i="17"/>
  <c r="FG204" i="17" s="1"/>
  <c r="FG205" i="17" s="1"/>
  <c r="FG206" i="17" s="1"/>
  <c r="FG207" i="17" s="1"/>
  <c r="FG208" i="17" s="1"/>
  <c r="FG209" i="17" s="1"/>
  <c r="FG210" i="17" s="1"/>
  <c r="FG211" i="17" s="1"/>
  <c r="FG212" i="17" s="1"/>
  <c r="FG213" i="17" s="1"/>
  <c r="FG214" i="17" s="1"/>
  <c r="FG215" i="17" s="1"/>
  <c r="FG216" i="17" s="1"/>
  <c r="FG217" i="17" s="1"/>
  <c r="FG218" i="17" s="1"/>
  <c r="FG219" i="17" s="1"/>
  <c r="FG220" i="17" s="1"/>
  <c r="FG221" i="17" s="1"/>
  <c r="FG222" i="17" s="1"/>
  <c r="FG223" i="17" s="1"/>
  <c r="FG224" i="17" s="1"/>
  <c r="FG225" i="17" s="1"/>
  <c r="FG226" i="17" s="1"/>
  <c r="FG227" i="17" s="1"/>
  <c r="FG228" i="17" s="1"/>
  <c r="FG229" i="17" s="1"/>
  <c r="FG230" i="17" s="1"/>
  <c r="FG231" i="17" s="1"/>
  <c r="FG232" i="17" s="1"/>
  <c r="FG233" i="17" s="1"/>
  <c r="FG234" i="17" s="1"/>
  <c r="FG235" i="17" s="1"/>
  <c r="FG236" i="17" s="1"/>
  <c r="FG237" i="17" s="1"/>
  <c r="FG238" i="17" s="1"/>
  <c r="FG239" i="17" s="1"/>
  <c r="FG240" i="17" s="1"/>
  <c r="FG241" i="17" s="1"/>
  <c r="FG242" i="17" s="1"/>
  <c r="FG243" i="17" s="1"/>
  <c r="FG244" i="17" s="1"/>
  <c r="FG245" i="17" s="1"/>
  <c r="FG246" i="17" s="1"/>
  <c r="FG247" i="17" s="1"/>
  <c r="FG248" i="17" s="1"/>
  <c r="FG249" i="17" s="1"/>
  <c r="FG250" i="17" s="1"/>
  <c r="FG251" i="17" s="1"/>
  <c r="FG252" i="17" s="1"/>
  <c r="FG253" i="17" s="1"/>
  <c r="FG254" i="17" s="1"/>
  <c r="FG255" i="17" s="1"/>
  <c r="FG256" i="17" s="1"/>
  <c r="FG257" i="17" s="1"/>
  <c r="FG258" i="17" s="1"/>
  <c r="FG259" i="17" s="1"/>
  <c r="FG260" i="17" s="1"/>
  <c r="FG261" i="17" s="1"/>
  <c r="FG262" i="17" s="1"/>
  <c r="FG263" i="17" s="1"/>
  <c r="FG264" i="17" s="1"/>
  <c r="FG265" i="17" s="1"/>
  <c r="FG266" i="17" s="1"/>
  <c r="FG267" i="17" s="1"/>
  <c r="FG268" i="17" s="1"/>
  <c r="FG269" i="17" s="1"/>
  <c r="FG270" i="17" s="1"/>
  <c r="FG271" i="17" s="1"/>
  <c r="FG272" i="17" s="1"/>
  <c r="FG273" i="17" s="1"/>
  <c r="FG274" i="17" s="1"/>
  <c r="FG275" i="17" s="1"/>
  <c r="FG276" i="17" s="1"/>
  <c r="FG277" i="17" s="1"/>
  <c r="FG278" i="17" s="1"/>
  <c r="FG279" i="17" s="1"/>
  <c r="FG280" i="17" s="1"/>
  <c r="FG281" i="17" s="1"/>
  <c r="FG282" i="17" s="1"/>
  <c r="FG283" i="17" s="1"/>
  <c r="FG284" i="17" s="1"/>
  <c r="FG285" i="17" s="1"/>
  <c r="FG286" i="17" s="1"/>
  <c r="FG287" i="17" s="1"/>
  <c r="FG288" i="17" s="1"/>
  <c r="FG289" i="17" s="1"/>
  <c r="FG290" i="17" s="1"/>
  <c r="FG291" i="17" s="1"/>
  <c r="FG292" i="17" s="1"/>
  <c r="FG293" i="17" s="1"/>
  <c r="FG294" i="17" s="1"/>
  <c r="FG295" i="17" s="1"/>
  <c r="FG296" i="17" s="1"/>
  <c r="FG297" i="17" s="1"/>
  <c r="FG298" i="17" s="1"/>
  <c r="FG299" i="17" s="1"/>
  <c r="FG300" i="17" s="1"/>
  <c r="FG301" i="17" s="1"/>
  <c r="FG302" i="17" s="1"/>
  <c r="FG303" i="17" s="1"/>
  <c r="FG304" i="17" s="1"/>
  <c r="FG305" i="17" s="1"/>
  <c r="FG306" i="17" s="1"/>
  <c r="FG307" i="17" s="1"/>
  <c r="FG308" i="17" s="1"/>
  <c r="FG309" i="17" s="1"/>
  <c r="FG310" i="17" s="1"/>
  <c r="FG311" i="17" s="1"/>
  <c r="FG312" i="17" s="1"/>
  <c r="FG313" i="17" s="1"/>
  <c r="FG314" i="17" s="1"/>
  <c r="FG315" i="17" s="1"/>
  <c r="FG316" i="17" s="1"/>
  <c r="FG317" i="17" s="1"/>
  <c r="FG318" i="17" s="1"/>
  <c r="FG319" i="17" s="1"/>
  <c r="FG320" i="17" s="1"/>
  <c r="FG321" i="17" s="1"/>
  <c r="FG322" i="17" s="1"/>
  <c r="FG323" i="17" s="1"/>
  <c r="FG324" i="17" s="1"/>
  <c r="FG325" i="17" s="1"/>
  <c r="FG326" i="17" s="1"/>
  <c r="FG327" i="17" s="1"/>
  <c r="FG328" i="17" s="1"/>
  <c r="FG329" i="17" s="1"/>
  <c r="FG330" i="17" s="1"/>
  <c r="FG331" i="17" s="1"/>
  <c r="FG332" i="17" s="1"/>
  <c r="FG333" i="17" s="1"/>
  <c r="FG334" i="17" s="1"/>
  <c r="FG335" i="17" s="1"/>
  <c r="FG336" i="17" s="1"/>
  <c r="FG337" i="17" s="1"/>
  <c r="FG338" i="17" s="1"/>
  <c r="FG339" i="17" s="1"/>
  <c r="FG340" i="17" s="1"/>
  <c r="FG341" i="17" s="1"/>
  <c r="FG342" i="17" s="1"/>
  <c r="FG343" i="17" s="1"/>
  <c r="FG344" i="17" s="1"/>
  <c r="FG345" i="17" s="1"/>
  <c r="FG346" i="17" s="1"/>
  <c r="FG347" i="17" s="1"/>
  <c r="FG348" i="17" s="1"/>
  <c r="FG349" i="17" s="1"/>
  <c r="FG350" i="17" s="1"/>
  <c r="FG351" i="17" s="1"/>
  <c r="FG352" i="17" s="1"/>
  <c r="FG353" i="17" s="1"/>
  <c r="FG354" i="17" s="1"/>
  <c r="FG355" i="17" s="1"/>
  <c r="FG356" i="17" s="1"/>
  <c r="FG357" i="17" s="1"/>
  <c r="FM202" i="17"/>
  <c r="FS202" i="17" s="1"/>
  <c r="FY202" i="17" s="1"/>
  <c r="CF91" i="17"/>
  <c r="CG91" i="17" s="1"/>
  <c r="CF57" i="17"/>
  <c r="CG57" i="17" s="1"/>
  <c r="CF236" i="17"/>
  <c r="CG236" i="17" s="1"/>
  <c r="CF446" i="17" l="1"/>
  <c r="CG445" i="17"/>
  <c r="CF202" i="17"/>
  <c r="CG201" i="17"/>
  <c r="CG280" i="17"/>
  <c r="CF281" i="17"/>
  <c r="CG416" i="17"/>
  <c r="CF417" i="17"/>
  <c r="CG331" i="17"/>
  <c r="CF332" i="17"/>
  <c r="CG25" i="17"/>
  <c r="CF26" i="17"/>
  <c r="CF252" i="17"/>
  <c r="CG252" i="17" s="1"/>
  <c r="CF367" i="17"/>
  <c r="CG367" i="17" s="1"/>
  <c r="CF92" i="17"/>
  <c r="CG92" i="17" s="1"/>
  <c r="CF58" i="17"/>
  <c r="CG58" i="17" s="1"/>
  <c r="CG26" i="17" l="1"/>
  <c r="CF27" i="17"/>
  <c r="CG417" i="17"/>
  <c r="CF418" i="17"/>
  <c r="CG281" i="17"/>
  <c r="CF282" i="17"/>
  <c r="CG332" i="17"/>
  <c r="CF333" i="17"/>
  <c r="CF203" i="17"/>
  <c r="CG203" i="17" s="1"/>
  <c r="CG202" i="17"/>
  <c r="CF447" i="17"/>
  <c r="CG446" i="17"/>
  <c r="CF253" i="17"/>
  <c r="CG253" i="17" s="1"/>
  <c r="CF368" i="17"/>
  <c r="CG368" i="17" s="1"/>
  <c r="CF93" i="17"/>
  <c r="CG93" i="17" s="1"/>
  <c r="CF59" i="17"/>
  <c r="CG59" i="17" s="1"/>
  <c r="CG333" i="17" l="1"/>
  <c r="CF334" i="17"/>
  <c r="CG418" i="17"/>
  <c r="CF419" i="17"/>
  <c r="CG27" i="17"/>
  <c r="CF28" i="17"/>
  <c r="CF448" i="17"/>
  <c r="CG447" i="17"/>
  <c r="CG282" i="17"/>
  <c r="CF283" i="17"/>
  <c r="CF254" i="17"/>
  <c r="CG254" i="17" s="1"/>
  <c r="CF369" i="17"/>
  <c r="CG369" i="17" s="1"/>
  <c r="CF94" i="17"/>
  <c r="CG94" i="17" s="1"/>
  <c r="CF60" i="17"/>
  <c r="CG60" i="17" s="1"/>
  <c r="CG283" i="17" l="1"/>
  <c r="CF284" i="17"/>
  <c r="CG334" i="17"/>
  <c r="CF335" i="17"/>
  <c r="CF449" i="17"/>
  <c r="CG448" i="17"/>
  <c r="CG28" i="17"/>
  <c r="CF29" i="17"/>
  <c r="CG419" i="17"/>
  <c r="CF420" i="17"/>
  <c r="CF255" i="17"/>
  <c r="CG255" i="17" s="1"/>
  <c r="CF370" i="17"/>
  <c r="CG370" i="17" s="1"/>
  <c r="CF95" i="17"/>
  <c r="CG95" i="17" s="1"/>
  <c r="CF61" i="17"/>
  <c r="CG61" i="17" s="1"/>
  <c r="CF450" i="17" l="1"/>
  <c r="CG449" i="17"/>
  <c r="CG335" i="17"/>
  <c r="CF336" i="17"/>
  <c r="CG420" i="17"/>
  <c r="CF421" i="17"/>
  <c r="CG284" i="17"/>
  <c r="CF285" i="17"/>
  <c r="CG29" i="17"/>
  <c r="CF30" i="17"/>
  <c r="CF371" i="17"/>
  <c r="CG371" i="17" s="1"/>
  <c r="CF96" i="17"/>
  <c r="CG96" i="17" s="1"/>
  <c r="CF62" i="17"/>
  <c r="CG62" i="17" s="1"/>
  <c r="CG336" i="17" l="1"/>
  <c r="CF337" i="17"/>
  <c r="CG30" i="17"/>
  <c r="CF31" i="17"/>
  <c r="CG285" i="17"/>
  <c r="CF286" i="17"/>
  <c r="CG421" i="17"/>
  <c r="CF422" i="17"/>
  <c r="CF451" i="17"/>
  <c r="CG450" i="17"/>
  <c r="CF372" i="17"/>
  <c r="CG372" i="17" s="1"/>
  <c r="CF97" i="17"/>
  <c r="CG97" i="17" s="1"/>
  <c r="CF63" i="17"/>
  <c r="CG63" i="17" s="1"/>
  <c r="CF452" i="17" l="1"/>
  <c r="CG451" i="17"/>
  <c r="CG422" i="17"/>
  <c r="CF423" i="17"/>
  <c r="CG423" i="17" s="1"/>
  <c r="CG337" i="17"/>
  <c r="CF338" i="17"/>
  <c r="CG286" i="17"/>
  <c r="CF287" i="17"/>
  <c r="CG31" i="17"/>
  <c r="CF32" i="17"/>
  <c r="CF373" i="17"/>
  <c r="CG373" i="17" s="1"/>
  <c r="CF98" i="17"/>
  <c r="CG98" i="17" s="1"/>
  <c r="CF64" i="17"/>
  <c r="CG64" i="17" s="1"/>
  <c r="CG287" i="17" l="1"/>
  <c r="CF288" i="17"/>
  <c r="CG338" i="17"/>
  <c r="CF339" i="17"/>
  <c r="CG32" i="17"/>
  <c r="CF33" i="17"/>
  <c r="CF453" i="17"/>
  <c r="CG452" i="17"/>
  <c r="CF374" i="17"/>
  <c r="CG374" i="17" s="1"/>
  <c r="CF99" i="17"/>
  <c r="CG99" i="17" s="1"/>
  <c r="CF65" i="17"/>
  <c r="CG65" i="17" s="1"/>
  <c r="CG288" i="17" l="1"/>
  <c r="CF289" i="17"/>
  <c r="CG453" i="17"/>
  <c r="CF454" i="17"/>
  <c r="CG33" i="17"/>
  <c r="CF34" i="17"/>
  <c r="CG339" i="17"/>
  <c r="CF340" i="17"/>
  <c r="CF375" i="17"/>
  <c r="CG375" i="17" s="1"/>
  <c r="CF100" i="17"/>
  <c r="CG100" i="17" s="1"/>
  <c r="CF66" i="17"/>
  <c r="CG66" i="17" s="1"/>
  <c r="CG340" i="17" l="1"/>
  <c r="CF341" i="17"/>
  <c r="CG34" i="17"/>
  <c r="CF35" i="17"/>
  <c r="CG454" i="17"/>
  <c r="CF455" i="17"/>
  <c r="CG289" i="17"/>
  <c r="CF290" i="17"/>
  <c r="CF376" i="17"/>
  <c r="CG376" i="17" s="1"/>
  <c r="CF101" i="17"/>
  <c r="CG101" i="17" s="1"/>
  <c r="CF67" i="17"/>
  <c r="CG67" i="17" s="1"/>
  <c r="CG290" i="17" l="1"/>
  <c r="CF291" i="17"/>
  <c r="CG455" i="17"/>
  <c r="CF456" i="17"/>
  <c r="CG35" i="17"/>
  <c r="CF36" i="17"/>
  <c r="CG341" i="17"/>
  <c r="CF342" i="17"/>
  <c r="CF377" i="17"/>
  <c r="CG377" i="17" s="1"/>
  <c r="CF102" i="17"/>
  <c r="CG102" i="17" s="1"/>
  <c r="CF68" i="17"/>
  <c r="CG68" i="17" s="1"/>
  <c r="CG456" i="17" l="1"/>
  <c r="CF457" i="17"/>
  <c r="CG291" i="17"/>
  <c r="CF292" i="17"/>
  <c r="CG342" i="17"/>
  <c r="CF343" i="17"/>
  <c r="CG36" i="17"/>
  <c r="CF37" i="17"/>
  <c r="CF378" i="17"/>
  <c r="CG378" i="17" s="1"/>
  <c r="CF103" i="17"/>
  <c r="CG103" i="17" s="1"/>
  <c r="CF69" i="17"/>
  <c r="CG69" i="17" s="1"/>
  <c r="CG37" i="17" l="1"/>
  <c r="CF38" i="17"/>
  <c r="CG343" i="17"/>
  <c r="CF344" i="17"/>
  <c r="CG457" i="17"/>
  <c r="CF458" i="17"/>
  <c r="CG292" i="17"/>
  <c r="CF293" i="17"/>
  <c r="CF379" i="17"/>
  <c r="CG379" i="17" s="1"/>
  <c r="CF104" i="17"/>
  <c r="CG104" i="17" s="1"/>
  <c r="CF70" i="17"/>
  <c r="CG70" i="17" s="1"/>
  <c r="CG293" i="17" l="1"/>
  <c r="CF294" i="17"/>
  <c r="CG344" i="17"/>
  <c r="CF345" i="17"/>
  <c r="CG458" i="17"/>
  <c r="CF459" i="17"/>
  <c r="CG38" i="17"/>
  <c r="CF39" i="17"/>
  <c r="CF380" i="17"/>
  <c r="CG380" i="17" s="1"/>
  <c r="CF105" i="17"/>
  <c r="CG105" i="17" s="1"/>
  <c r="CF71" i="17"/>
  <c r="CG71" i="17" s="1"/>
  <c r="CG459" i="17" l="1"/>
  <c r="CF460" i="17"/>
  <c r="CG294" i="17"/>
  <c r="CF295" i="17"/>
  <c r="CG39" i="17"/>
  <c r="CF40" i="17"/>
  <c r="CG345" i="17"/>
  <c r="CF346" i="17"/>
  <c r="CF381" i="17"/>
  <c r="CG381" i="17" s="1"/>
  <c r="CF106" i="17"/>
  <c r="CG106" i="17" s="1"/>
  <c r="CF72" i="17"/>
  <c r="CG72" i="17" s="1"/>
  <c r="CG295" i="17" l="1"/>
  <c r="CF296" i="17"/>
  <c r="CG40" i="17"/>
  <c r="CF41" i="17"/>
  <c r="CG346" i="17"/>
  <c r="CF347" i="17"/>
  <c r="CG460" i="17"/>
  <c r="CF461" i="17"/>
  <c r="CF382" i="17"/>
  <c r="CG382" i="17" s="1"/>
  <c r="CF107" i="17"/>
  <c r="CG107" i="17" s="1"/>
  <c r="CF73" i="17"/>
  <c r="CG73" i="17" s="1"/>
  <c r="CG347" i="17" l="1"/>
  <c r="CF348" i="17"/>
  <c r="CG41" i="17"/>
  <c r="CF42" i="17"/>
  <c r="CG296" i="17"/>
  <c r="CF297" i="17"/>
  <c r="CG461" i="17"/>
  <c r="CF462" i="17"/>
  <c r="CF383" i="17"/>
  <c r="CG383" i="17" s="1"/>
  <c r="CF108" i="17"/>
  <c r="CG108" i="17" s="1"/>
  <c r="CF74" i="17"/>
  <c r="CG74" i="17" s="1"/>
  <c r="CG462" i="17" l="1"/>
  <c r="CF463" i="17"/>
  <c r="CG42" i="17"/>
  <c r="CF43" i="17"/>
  <c r="CG43" i="17" s="1"/>
  <c r="CG297" i="17"/>
  <c r="CF298" i="17"/>
  <c r="CG348" i="17"/>
  <c r="CF349" i="17"/>
  <c r="CF109" i="17"/>
  <c r="CG109" i="17" s="1"/>
  <c r="CF75" i="17"/>
  <c r="CG75" i="17" s="1"/>
  <c r="CG349" i="17" l="1"/>
  <c r="CF350" i="17"/>
  <c r="CG463" i="17"/>
  <c r="CF464" i="17"/>
  <c r="CG298" i="17"/>
  <c r="CF299" i="17"/>
  <c r="CF76" i="17"/>
  <c r="CG76" i="17" s="1"/>
  <c r="CG464" i="17" l="1"/>
  <c r="CF465" i="17"/>
  <c r="CG350" i="17"/>
  <c r="CF351" i="17"/>
  <c r="CG299" i="17"/>
  <c r="CF300" i="17"/>
  <c r="CF77" i="17"/>
  <c r="CG77" i="17" s="1"/>
  <c r="CG351" i="17" l="1"/>
  <c r="CF352" i="17"/>
  <c r="CG300" i="17"/>
  <c r="CF301" i="17"/>
  <c r="CG465" i="17"/>
  <c r="CF466" i="17"/>
  <c r="CF78" i="17"/>
  <c r="CG78" i="17" s="1"/>
  <c r="CG466" i="17" l="1"/>
  <c r="CF467" i="17"/>
  <c r="CG352" i="17"/>
  <c r="CF353" i="17"/>
  <c r="CG353" i="17" s="1"/>
  <c r="CG301" i="17"/>
  <c r="CF302" i="17"/>
  <c r="CF79" i="17"/>
  <c r="CG79" i="17" s="1"/>
  <c r="CG467" i="17" l="1"/>
  <c r="CF468" i="17"/>
  <c r="CG468" i="17" s="1"/>
  <c r="CG302" i="17"/>
  <c r="CF303" i="17"/>
  <c r="CG303" i="17" l="1"/>
  <c r="CF304" i="17"/>
  <c r="CG304" i="17" l="1"/>
  <c r="CF305" i="17"/>
  <c r="CG305" i="17" l="1"/>
  <c r="CF306" i="17"/>
  <c r="CG306" i="17" l="1"/>
  <c r="CF307" i="17"/>
  <c r="CG307" i="17" l="1"/>
  <c r="CF308" i="17"/>
  <c r="CG308" i="17" l="1"/>
  <c r="CF309" i="17"/>
  <c r="CG309" i="17" l="1"/>
  <c r="CF310" i="17"/>
  <c r="CG310" i="17" l="1"/>
  <c r="CF311" i="17"/>
  <c r="CG311" i="17" l="1"/>
  <c r="CF312" i="17"/>
  <c r="CG312" i="17" l="1"/>
  <c r="CF313" i="17"/>
  <c r="CG313" i="17" l="1"/>
  <c r="CF314" i="17"/>
  <c r="CG314" i="17" l="1"/>
  <c r="CF315" i="17"/>
  <c r="CG315" i="17" l="1"/>
  <c r="CF316" i="17"/>
  <c r="CG316" i="17" l="1"/>
  <c r="CF317" i="17"/>
  <c r="CG317" i="17" l="1"/>
  <c r="CF318" i="17"/>
  <c r="CG318" i="17" l="1"/>
  <c r="CF319" i="17"/>
  <c r="CG319" i="17" l="1"/>
  <c r="CF320" i="17"/>
  <c r="CG320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</author>
  </authors>
  <commentList>
    <comment ref="K1" authorId="0" shapeId="0" xr:uid="{3B76FB85-D16D-4F2A-A988-E8807CFD7780}">
      <text>
        <r>
          <rPr>
            <b/>
            <sz val="9"/>
            <color indexed="81"/>
            <rFont val="Tahoma"/>
            <family val="2"/>
          </rPr>
          <t>Data Validation before move to downstream data pipeline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<sst xmlns="http://schemas.openxmlformats.org/spreadsheetml/2006/main" count="12428" uniqueCount="241">
  <si>
    <t>timestamp</t>
  </si>
  <si>
    <t>symbol</t>
  </si>
  <si>
    <t>timeframe</t>
  </si>
  <si>
    <t>close</t>
  </si>
  <si>
    <t>dual_tema_high</t>
  </si>
  <si>
    <t>dual_tema_low</t>
  </si>
  <si>
    <t>XAUUSD</t>
  </si>
  <si>
    <t>M5</t>
  </si>
  <si>
    <t>diag_asc_line_1</t>
  </si>
  <si>
    <t>diag_asc_line_2</t>
  </si>
  <si>
    <t>diag_asc_line_3</t>
  </si>
  <si>
    <t>diag_desc_line_1</t>
  </si>
  <si>
    <t>diag_desc_line_2</t>
  </si>
  <si>
    <t>diag_desc_line_3</t>
  </si>
  <si>
    <t>diag_high_map</t>
  </si>
  <si>
    <t>diag_low_map</t>
  </si>
  <si>
    <t>horiz_peak_line_1</t>
  </si>
  <si>
    <t>horiz_peak_line_2</t>
  </si>
  <si>
    <t>horiz_peak_line_3</t>
  </si>
  <si>
    <t>horiz_bottom_line_1</t>
  </si>
  <si>
    <t>horiz_bottom_line_2</t>
  </si>
  <si>
    <t>horiz_bottom_line_3</t>
  </si>
  <si>
    <t>horiz_high_map</t>
  </si>
  <si>
    <t>horiz_low_map</t>
  </si>
  <si>
    <t>kc_ultra_extreme_upper</t>
  </si>
  <si>
    <t>kc_extreme_upper</t>
  </si>
  <si>
    <t>kc_uppermost</t>
  </si>
  <si>
    <t>kc_upper</t>
  </si>
  <si>
    <t>kc_upper_middle</t>
  </si>
  <si>
    <t>kc_lower_middle</t>
  </si>
  <si>
    <t>kc_lower</t>
  </si>
  <si>
    <t>kc_lowermost</t>
  </si>
  <si>
    <t>kc_extreme_lower</t>
  </si>
  <si>
    <t>kc_ultra_extreme_lower</t>
  </si>
  <si>
    <t>pinbar</t>
  </si>
  <si>
    <t>open</t>
  </si>
  <si>
    <t>high</t>
  </si>
  <si>
    <t>low</t>
  </si>
  <si>
    <t>volume</t>
  </si>
  <si>
    <t>sr_1</t>
  </si>
  <si>
    <t>sr_2</t>
  </si>
  <si>
    <t>sr_3</t>
  </si>
  <si>
    <t>sr_4</t>
  </si>
  <si>
    <t>sr_5</t>
  </si>
  <si>
    <t>sr_6</t>
  </si>
  <si>
    <t>sr_7</t>
  </si>
  <si>
    <t>sr_8</t>
  </si>
  <si>
    <t>tema</t>
  </si>
  <si>
    <t>hrma</t>
  </si>
  <si>
    <t>smma</t>
  </si>
  <si>
    <t>ha_open</t>
  </si>
  <si>
    <t>ha_high</t>
  </si>
  <si>
    <t>ha_low</t>
  </si>
  <si>
    <t>ha_close</t>
  </si>
  <si>
    <t>ha_color</t>
  </si>
  <si>
    <t>ha_body_size</t>
  </si>
  <si>
    <t>ha_body_zscore</t>
  </si>
  <si>
    <t>ha_trend</t>
  </si>
  <si>
    <t>zigzag_high</t>
  </si>
  <si>
    <t>zigzag_low</t>
  </si>
  <si>
    <t>ema</t>
  </si>
  <si>
    <t>body_direction</t>
  </si>
  <si>
    <t>body_size</t>
  </si>
  <si>
    <t>body_classification</t>
  </si>
  <si>
    <t>symbol_check</t>
  </si>
  <si>
    <t>timeframe_check</t>
  </si>
  <si>
    <t>close_check</t>
  </si>
  <si>
    <t>convert_to_readable_datetime</t>
  </si>
  <si>
    <t>round_to_nearest_datetime_5m</t>
  </si>
  <si>
    <t>timestamp_adjusted</t>
  </si>
  <si>
    <t>timestamp_adjusted_check</t>
  </si>
  <si>
    <t>check_all</t>
  </si>
  <si>
    <t>check_all_batch</t>
  </si>
  <si>
    <t>collected_at</t>
  </si>
  <si>
    <t>h_l</t>
  </si>
  <si>
    <t>h_prev_close</t>
  </si>
  <si>
    <t>l_prev_close</t>
  </si>
  <si>
    <t>tr</t>
  </si>
  <si>
    <t>atr</t>
  </si>
  <si>
    <t>atr_wilder</t>
  </si>
  <si>
    <t>atr_diff</t>
  </si>
  <si>
    <t>atr_direction</t>
  </si>
  <si>
    <t>atr_counter</t>
  </si>
  <si>
    <t>slope_horiz_peak_line_1</t>
  </si>
  <si>
    <t>slope_horiz_peak_line_2</t>
  </si>
  <si>
    <t>slope_horiz_peak_line_3</t>
  </si>
  <si>
    <t>slope_horiz_bottom_line_1</t>
  </si>
  <si>
    <t>slope_horiz_bottom_line_2</t>
  </si>
  <si>
    <t>slope_horiz_bottom_line_3</t>
  </si>
  <si>
    <t>angle_horiz_peak_line_1</t>
  </si>
  <si>
    <t>angle_horiz_peak_line_2</t>
  </si>
  <si>
    <t>angle_horiz_peak_line_3</t>
  </si>
  <si>
    <t>angle_horiz_bottom_line_1</t>
  </si>
  <si>
    <t>angle_horiz_bottom_line_2</t>
  </si>
  <si>
    <t>angle_horiz_bottom_line_3</t>
  </si>
  <si>
    <t>angle_class_p1</t>
  </si>
  <si>
    <t>angle_class_P2</t>
  </si>
  <si>
    <t>angle_class_p3</t>
  </si>
  <si>
    <t>angle_class_b1</t>
  </si>
  <si>
    <t>angle_class_b2</t>
  </si>
  <si>
    <t>angle_class_b3</t>
  </si>
  <si>
    <t>imp_h_rej</t>
  </si>
  <si>
    <t>bull_break_trig</t>
  </si>
  <si>
    <t>bear_break_trig</t>
  </si>
  <si>
    <t>imp_low</t>
  </si>
  <si>
    <t>imp_high</t>
  </si>
  <si>
    <t>imp_l_rej</t>
  </si>
  <si>
    <t>bull_mean_dev</t>
  </si>
  <si>
    <t>bear_mean_dev</t>
  </si>
  <si>
    <t>bull_exhaustive_imb</t>
  </si>
  <si>
    <t>bear_exhaustive_imb</t>
  </si>
  <si>
    <t>%_To_Peak_Line_1</t>
  </si>
  <si>
    <t>%_To_Peak_Line_2</t>
  </si>
  <si>
    <t>%_To_Peak_Line_3</t>
  </si>
  <si>
    <t>%_To_Bottom_Line_1</t>
  </si>
  <si>
    <t>%_To_Bottom_Line_2</t>
  </si>
  <si>
    <t>%_To_Bottom_Line_3</t>
  </si>
  <si>
    <t>Status_Peak_Line_1</t>
  </si>
  <si>
    <t>Status_Peak_Line_2</t>
  </si>
  <si>
    <t>Status_Peak_Line_3</t>
  </si>
  <si>
    <t>Status_Bottom_Line_1</t>
  </si>
  <si>
    <t>Status_Bottom_Line_2</t>
  </si>
  <si>
    <t>Status_Bottom_Line_3</t>
  </si>
  <si>
    <t>res_count</t>
  </si>
  <si>
    <t>sup_count</t>
  </si>
  <si>
    <t>sr_level_1</t>
  </si>
  <si>
    <t>sr_level_2</t>
  </si>
  <si>
    <t>sr_level_3</t>
  </si>
  <si>
    <t>sr_level_4</t>
  </si>
  <si>
    <t>sr_level_5</t>
  </si>
  <si>
    <t>sr_level_6</t>
  </si>
  <si>
    <t>trend_stoch</t>
  </si>
  <si>
    <t>all_sup_check</t>
  </si>
  <si>
    <t>all_res_check</t>
  </si>
  <si>
    <t>band_tolerance</t>
  </si>
  <si>
    <t>Peak_Line_1_Upper</t>
  </si>
  <si>
    <t>Peak_Line_1_Lower</t>
  </si>
  <si>
    <t>Peak_Line_2_Upper</t>
  </si>
  <si>
    <t>Peak_Line_2_Lower</t>
  </si>
  <si>
    <t>Peak_Line_3_Upper</t>
  </si>
  <si>
    <t>Peak_Line_3_Lower</t>
  </si>
  <si>
    <t>Bottom_Line_1_Upper</t>
  </si>
  <si>
    <t>Bottom_Line_1_Lower</t>
  </si>
  <si>
    <t>Bottom_Line_2_Upper</t>
  </si>
  <si>
    <t>Bottom_Line_2_Lower</t>
  </si>
  <si>
    <t>Bottom_Line_3_Upper</t>
  </si>
  <si>
    <t>Bottom_Line_3_Lower</t>
  </si>
  <si>
    <t>Touch_Peak_Line_1</t>
  </si>
  <si>
    <t>Touch_Peak_Line_2</t>
  </si>
  <si>
    <t>Touch_Peak_Line_3</t>
  </si>
  <si>
    <t>Touch_Bottom_Line_1</t>
  </si>
  <si>
    <t>Touch_Bottom_Line_2</t>
  </si>
  <si>
    <t>Touch_Bottom_Line_3</t>
  </si>
  <si>
    <t>Skip Counter P1</t>
  </si>
  <si>
    <t>Skip Counter P2</t>
  </si>
  <si>
    <t>Skip Counter P3</t>
  </si>
  <si>
    <t>Skip Counter B1</t>
  </si>
  <si>
    <t>Skip Counter B2</t>
  </si>
  <si>
    <t>Skip Counter B3</t>
  </si>
  <si>
    <t>Running Count P1</t>
  </si>
  <si>
    <t>Running Count P2</t>
  </si>
  <si>
    <t>Running Count P3</t>
  </si>
  <si>
    <t>Running Count B1</t>
  </si>
  <si>
    <t>Running Count B2</t>
  </si>
  <si>
    <t>Running Count B3</t>
  </si>
  <si>
    <t>Touch Count P1</t>
  </si>
  <si>
    <t>Touch Count P2</t>
  </si>
  <si>
    <t>Touch Count P3</t>
  </si>
  <si>
    <t>Touch Count B1</t>
  </si>
  <si>
    <t>Touch Count B2</t>
  </si>
  <si>
    <t>Touch Count B3</t>
  </si>
  <si>
    <t>touch_close_to_p1</t>
  </si>
  <si>
    <t>touch_close_to_p2</t>
  </si>
  <si>
    <t>touch_close_to_p3</t>
  </si>
  <si>
    <t>touch_close_to_b1</t>
  </si>
  <si>
    <t>touch_close_to_b2</t>
  </si>
  <si>
    <t>touch_close_to_b3</t>
  </si>
  <si>
    <t>Touch S&amp;R P1</t>
  </si>
  <si>
    <t>Touch S&amp;R P2</t>
  </si>
  <si>
    <t>Touch S&amp;R P3</t>
  </si>
  <si>
    <t>Touch S&amp;R B1</t>
  </si>
  <si>
    <t>Touch S&amp;R B2</t>
  </si>
  <si>
    <t>Touch S&amp;R B3</t>
  </si>
  <si>
    <t>trend</t>
  </si>
  <si>
    <t>bear_trend_check</t>
  </si>
  <si>
    <t>bear_reverse_check</t>
  </si>
  <si>
    <t>bear_momentum_check</t>
  </si>
  <si>
    <t>bear_cross_check</t>
  </si>
  <si>
    <t>bull_trend_check</t>
  </si>
  <si>
    <t>bull_reverse_check</t>
  </si>
  <si>
    <t>bull_momentum_check</t>
  </si>
  <si>
    <t>bull_cross_check</t>
  </si>
  <si>
    <t>counter_bear_setup</t>
  </si>
  <si>
    <t>counter_bull_setup</t>
  </si>
  <si>
    <t>follow_bear_setup</t>
  </si>
  <si>
    <t>follow_bull_setup</t>
  </si>
  <si>
    <t>follow_trend_setup</t>
  </si>
  <si>
    <t>counter_trend_setup</t>
  </si>
  <si>
    <t>bull_spike</t>
  </si>
  <si>
    <t>bear_spike</t>
  </si>
  <si>
    <t>tema_band</t>
  </si>
  <si>
    <t>zscore_tema_band</t>
  </si>
  <si>
    <t>norm_area_hrma_ema</t>
  </si>
  <si>
    <t>zscore_hrma_ema</t>
  </si>
  <si>
    <t>hrma_ema</t>
  </si>
  <si>
    <t>hrma_ema_momentum</t>
  </si>
  <si>
    <t>team_hrma</t>
  </si>
  <si>
    <t>close_tema_crossover</t>
  </si>
  <si>
    <t>close_tema_crossunder</t>
  </si>
  <si>
    <t>norm_area_tema_band</t>
  </si>
  <si>
    <t>price_beh</t>
  </si>
  <si>
    <t>zscore_volume</t>
  </si>
  <si>
    <t>norm_area_volume</t>
  </si>
  <si>
    <t>vol_class</t>
  </si>
  <si>
    <t>slope_period</t>
  </si>
  <si>
    <t>volatility_period</t>
  </si>
  <si>
    <t>candle_type</t>
  </si>
  <si>
    <t>hpr_12</t>
  </si>
  <si>
    <t>gm_ret_12</t>
  </si>
  <si>
    <t>hpr_18</t>
  </si>
  <si>
    <t>hpr_24</t>
  </si>
  <si>
    <t>hpr_6</t>
  </si>
  <si>
    <t>gm_ret_6</t>
  </si>
  <si>
    <t>gm_ret_18</t>
  </si>
  <si>
    <t>gm_ret_24</t>
  </si>
  <si>
    <t>ssa</t>
  </si>
  <si>
    <t>ema_ssa</t>
  </si>
  <si>
    <t>ssa_dev_low</t>
  </si>
  <si>
    <t>ssa_high_dev</t>
  </si>
  <si>
    <t>zscore_ssa_dev_low</t>
  </si>
  <si>
    <t>norm_area_ssa_dev_low</t>
  </si>
  <si>
    <t>zscore_ssa_dev_high</t>
  </si>
  <si>
    <t>norm_area_ssa_dev_high</t>
  </si>
  <si>
    <t>up_bounce</t>
  </si>
  <si>
    <t>down_bounce</t>
  </si>
  <si>
    <t>norm_area_ssa_emassa</t>
  </si>
  <si>
    <t>zscore_abs_ssaema</t>
  </si>
  <si>
    <t>weak_momentum</t>
  </si>
  <si>
    <t>ssa_emassa_diff</t>
  </si>
  <si>
    <t>ssa_emassa_abs</t>
  </si>
  <si>
    <t>ssa_moment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</si>
</sst>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\ hh:mm:ss"/>
    <numFmt numFmtId="165" formatCode="yyyy\-mm\-dd\ hh:mm"/>
    <numFmt numFmtId="166" formatCode="0.0000%"/>
    <numFmt numFmtId="168" formatCode="0.000%"/>
    <numFmt numFmtId="169" formatCode="0.00000%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/>
    <xf numFmtId="0" fontId="1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6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wrapText="1"/>
    </xf>
    <xf numFmtId="0" fontId="3" fillId="5" borderId="0" xfId="0" applyFont="1" applyFill="1" applyAlignment="1">
      <alignment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0" xfId="0" applyNumberFormat="1"/>
    <xf numFmtId="0" fontId="3" fillId="6" borderId="0" xfId="0" applyFont="1" applyFill="1" applyAlignment="1">
      <alignment horizontal="center" vertical="center"/>
    </xf>
    <xf numFmtId="0" fontId="3" fillId="5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3" fillId="6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3" fillId="3" borderId="0" xfId="0" applyFont="1" applyFill="1" applyAlignment="1">
      <alignment vertical="center" wrapText="1"/>
    </xf>
    <xf numFmtId="0" fontId="3" fillId="7" borderId="0" xfId="0" applyFont="1" applyFill="1" applyAlignment="1">
      <alignment vertical="center" wrapText="1"/>
    </xf>
    <xf numFmtId="0" fontId="3" fillId="8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166" fontId="0" fillId="0" borderId="0" xfId="0" applyNumberFormat="1" applyFill="1"/>
    <xf numFmtId="0" fontId="8" fillId="0" borderId="0" xfId="0" applyFont="1" applyFill="1" applyAlignment="1">
      <alignment horizontal="center"/>
    </xf>
    <xf numFmtId="0" fontId="6" fillId="0" borderId="0" xfId="0" applyFont="1"/>
    <xf numFmtId="0" fontId="4" fillId="5" borderId="0" xfId="0" applyFont="1" applyFill="1" applyAlignment="1">
      <alignment horizontal="center" wrapText="1"/>
    </xf>
    <xf numFmtId="168" fontId="0" fillId="0" borderId="0" xfId="1" applyNumberFormat="1" applyFont="1"/>
    <xf numFmtId="169" fontId="0" fillId="0" borderId="0" xfId="1" applyNumberFormat="1" applyFont="1"/>
    <xf numFmtId="168" fontId="0" fillId="0" borderId="0" xfId="1" applyNumberFormat="1" applyFont="1" applyFill="1"/>
    <xf numFmtId="169" fontId="0" fillId="0" borderId="0" xfId="1" applyNumberFormat="1" applyFont="1" applyFill="1"/>
  </cellXfs>
  <cellStyles count="2">
    <cellStyle name="Normal" xfId="0" builtinId="0"/>
    <cellStyle name="Percent" xfId="1" builtinId="5"/>
  </cellStyles>
  <dxfs count="1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799A94B-AA9A-4CF0-9F54-5A1349709ED0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L501"/>
  <sheetViews>
    <sheetView zoomScale="70" zoomScaleNormal="70" workbookViewId="0">
      <selection activeCell="K2" sqref="K2"/>
    </sheetView>
  </sheetViews>
  <sheetFormatPr defaultRowHeight="14.4" x14ac:dyDescent="0.55000000000000004"/>
  <cols>
    <col min="1" max="1" width="10.68359375" bestFit="1" customWidth="1"/>
    <col min="10" max="10" width="25.47265625" bestFit="1" customWidth="1"/>
    <col min="11" max="11" width="26.68359375" bestFit="1" customWidth="1"/>
    <col min="12" max="12" width="16.9453125" bestFit="1" customWidth="1"/>
  </cols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35</v>
      </c>
      <c r="F1" t="s">
        <v>36</v>
      </c>
      <c r="G1" t="s">
        <v>37</v>
      </c>
      <c r="H1" t="s">
        <v>38</v>
      </c>
      <c r="J1" t="s">
        <v>67</v>
      </c>
      <c r="K1" t="s">
        <v>68</v>
      </c>
      <c r="L1" t="s">
        <v>69</v>
      </c>
    </row>
    <row r="2" spans="1:12" x14ac:dyDescent="0.55000000000000004">
      <c r="A2">
        <v>1772024998</v>
      </c>
      <c r="B2" t="s">
        <v>6</v>
      </c>
      <c r="C2" t="s">
        <v>7</v>
      </c>
      <c r="D2">
        <v>5187.2</v>
      </c>
      <c r="E2">
        <v>5188.4399999999996</v>
      </c>
      <c r="F2">
        <v>5189.22</v>
      </c>
      <c r="G2">
        <v>5185.5</v>
      </c>
      <c r="H2">
        <v>567</v>
      </c>
      <c r="J2" s="1">
        <f t="shared" ref="J2:J65" si="0">(A2/86400)+25569</f>
        <v>46078.548587962963</v>
      </c>
      <c r="K2" s="2">
        <f t="shared" ref="K2:K65" si="1">CEILING(INT(J2*1440)/1440*288,1)/288</f>
        <v>46078.548611111109</v>
      </c>
      <c r="L2">
        <f>MROUND((K2-25569)*86400,300)</f>
        <v>1772025000</v>
      </c>
    </row>
    <row r="3" spans="1:12" x14ac:dyDescent="0.55000000000000004">
      <c r="A3">
        <v>1772025298</v>
      </c>
      <c r="B3" t="s">
        <v>6</v>
      </c>
      <c r="C3" t="s">
        <v>7</v>
      </c>
      <c r="D3">
        <v>5187</v>
      </c>
      <c r="E3">
        <v>5187.22</v>
      </c>
      <c r="F3">
        <v>5189.54</v>
      </c>
      <c r="G3">
        <v>5185.97</v>
      </c>
      <c r="H3">
        <v>574</v>
      </c>
      <c r="J3" s="1">
        <f t="shared" si="0"/>
        <v>46078.552060185189</v>
      </c>
      <c r="K3" s="2">
        <f t="shared" si="1"/>
        <v>46078.552083333336</v>
      </c>
      <c r="L3">
        <f t="shared" ref="L3:L66" si="2">MROUND((K3-25569)*86400,300)</f>
        <v>1772025300</v>
      </c>
    </row>
    <row r="4" spans="1:12" x14ac:dyDescent="0.55000000000000004">
      <c r="A4">
        <v>1772025598</v>
      </c>
      <c r="B4" t="s">
        <v>6</v>
      </c>
      <c r="C4" t="s">
        <v>7</v>
      </c>
      <c r="D4">
        <v>5191.13</v>
      </c>
      <c r="E4">
        <v>5186.8100000000004</v>
      </c>
      <c r="F4">
        <v>5191.47</v>
      </c>
      <c r="G4">
        <v>5186.1400000000003</v>
      </c>
      <c r="H4">
        <v>583</v>
      </c>
      <c r="J4" s="1">
        <f t="shared" si="0"/>
        <v>46078.555532407408</v>
      </c>
      <c r="K4" s="2">
        <f t="shared" si="1"/>
        <v>46078.555555555555</v>
      </c>
      <c r="L4">
        <f t="shared" si="2"/>
        <v>1772025600</v>
      </c>
    </row>
    <row r="5" spans="1:12" x14ac:dyDescent="0.55000000000000004">
      <c r="A5">
        <v>1772025898</v>
      </c>
      <c r="B5" t="s">
        <v>6</v>
      </c>
      <c r="C5" t="s">
        <v>7</v>
      </c>
      <c r="D5">
        <v>5188.07</v>
      </c>
      <c r="E5">
        <v>5191.1400000000003</v>
      </c>
      <c r="F5">
        <v>5191.3599999999997</v>
      </c>
      <c r="G5">
        <v>5186.93</v>
      </c>
      <c r="H5">
        <v>547</v>
      </c>
      <c r="J5" s="1">
        <f t="shared" si="0"/>
        <v>46078.559004629627</v>
      </c>
      <c r="K5" s="2">
        <f t="shared" si="1"/>
        <v>46078.559027777781</v>
      </c>
      <c r="L5">
        <f t="shared" si="2"/>
        <v>1772025900</v>
      </c>
    </row>
    <row r="6" spans="1:12" x14ac:dyDescent="0.55000000000000004">
      <c r="A6">
        <v>1772026198</v>
      </c>
      <c r="B6" t="s">
        <v>6</v>
      </c>
      <c r="C6" t="s">
        <v>7</v>
      </c>
      <c r="D6">
        <v>5188.16</v>
      </c>
      <c r="E6">
        <v>5188.07</v>
      </c>
      <c r="F6">
        <v>5190.3500000000004</v>
      </c>
      <c r="G6">
        <v>5186.62</v>
      </c>
      <c r="H6">
        <v>516</v>
      </c>
      <c r="J6" s="1">
        <f t="shared" si="0"/>
        <v>46078.562476851846</v>
      </c>
      <c r="K6" s="2">
        <f t="shared" si="1"/>
        <v>46078.5625</v>
      </c>
      <c r="L6">
        <f t="shared" si="2"/>
        <v>1772026200</v>
      </c>
    </row>
    <row r="7" spans="1:12" x14ac:dyDescent="0.55000000000000004">
      <c r="A7">
        <v>1772026498</v>
      </c>
      <c r="B7" t="s">
        <v>6</v>
      </c>
      <c r="C7" t="s">
        <v>7</v>
      </c>
      <c r="D7">
        <v>5189.6099999999997</v>
      </c>
      <c r="E7">
        <v>5188.16</v>
      </c>
      <c r="F7">
        <v>5190.3500000000004</v>
      </c>
      <c r="G7">
        <v>5187.7299999999996</v>
      </c>
      <c r="H7">
        <v>524</v>
      </c>
      <c r="J7" s="1">
        <f t="shared" si="0"/>
        <v>46078.565949074073</v>
      </c>
      <c r="K7" s="2">
        <f t="shared" si="1"/>
        <v>46078.565972222219</v>
      </c>
      <c r="L7">
        <f t="shared" si="2"/>
        <v>1772026500</v>
      </c>
    </row>
    <row r="8" spans="1:12" x14ac:dyDescent="0.55000000000000004">
      <c r="A8">
        <v>1772026798</v>
      </c>
      <c r="B8" t="s">
        <v>6</v>
      </c>
      <c r="C8" t="s">
        <v>7</v>
      </c>
      <c r="D8">
        <v>5186.84</v>
      </c>
      <c r="E8">
        <v>5189.93</v>
      </c>
      <c r="F8">
        <v>5191.33</v>
      </c>
      <c r="G8">
        <v>5182.03</v>
      </c>
      <c r="H8">
        <v>660</v>
      </c>
      <c r="J8" s="1">
        <f t="shared" si="0"/>
        <v>46078.569421296299</v>
      </c>
      <c r="K8" s="2">
        <f t="shared" si="1"/>
        <v>46078.569444444445</v>
      </c>
      <c r="L8">
        <f t="shared" si="2"/>
        <v>1772026800</v>
      </c>
    </row>
    <row r="9" spans="1:12" x14ac:dyDescent="0.55000000000000004">
      <c r="A9">
        <v>1772027098</v>
      </c>
      <c r="B9" t="s">
        <v>6</v>
      </c>
      <c r="C9" t="s">
        <v>7</v>
      </c>
      <c r="D9">
        <v>5186.59</v>
      </c>
      <c r="E9">
        <v>5187.12</v>
      </c>
      <c r="F9">
        <v>5191.12</v>
      </c>
      <c r="G9">
        <v>5185.6499999999996</v>
      </c>
      <c r="H9">
        <v>585</v>
      </c>
      <c r="J9" s="1">
        <f t="shared" si="0"/>
        <v>46078.572893518518</v>
      </c>
      <c r="K9" s="2">
        <f t="shared" si="1"/>
        <v>46078.572916666664</v>
      </c>
      <c r="L9">
        <f t="shared" si="2"/>
        <v>1772027100</v>
      </c>
    </row>
    <row r="10" spans="1:12" x14ac:dyDescent="0.55000000000000004">
      <c r="A10">
        <v>1772027398</v>
      </c>
      <c r="B10" t="s">
        <v>6</v>
      </c>
      <c r="C10" t="s">
        <v>7</v>
      </c>
      <c r="D10">
        <v>5186.07</v>
      </c>
      <c r="E10">
        <v>5187.03</v>
      </c>
      <c r="F10">
        <v>5187.42</v>
      </c>
      <c r="G10">
        <v>5184.3</v>
      </c>
      <c r="H10">
        <v>628</v>
      </c>
      <c r="J10" s="1">
        <f t="shared" si="0"/>
        <v>46078.576365740737</v>
      </c>
      <c r="K10" s="2">
        <f t="shared" si="1"/>
        <v>46078.576388888891</v>
      </c>
      <c r="L10">
        <f t="shared" si="2"/>
        <v>1772027400</v>
      </c>
    </row>
    <row r="11" spans="1:12" x14ac:dyDescent="0.55000000000000004">
      <c r="A11">
        <v>1772027698</v>
      </c>
      <c r="B11" t="s">
        <v>6</v>
      </c>
      <c r="C11" t="s">
        <v>7</v>
      </c>
      <c r="D11">
        <v>5185.2299999999996</v>
      </c>
      <c r="E11">
        <v>5186.04</v>
      </c>
      <c r="F11">
        <v>5188.5</v>
      </c>
      <c r="G11">
        <v>5184.76</v>
      </c>
      <c r="H11">
        <v>572</v>
      </c>
      <c r="J11" s="1">
        <f t="shared" si="0"/>
        <v>46078.579837962963</v>
      </c>
      <c r="K11" s="2">
        <f t="shared" si="1"/>
        <v>46078.579861111109</v>
      </c>
      <c r="L11">
        <f t="shared" si="2"/>
        <v>1772027700</v>
      </c>
    </row>
    <row r="12" spans="1:12" x14ac:dyDescent="0.55000000000000004">
      <c r="A12">
        <v>1772027998</v>
      </c>
      <c r="B12" t="s">
        <v>6</v>
      </c>
      <c r="C12" t="s">
        <v>7</v>
      </c>
      <c r="D12">
        <v>5187.18</v>
      </c>
      <c r="E12">
        <v>5185.22</v>
      </c>
      <c r="F12">
        <v>5187.34</v>
      </c>
      <c r="G12">
        <v>5183.76</v>
      </c>
      <c r="H12">
        <v>641</v>
      </c>
      <c r="J12" s="1">
        <f t="shared" si="0"/>
        <v>46078.583310185189</v>
      </c>
      <c r="K12" s="2">
        <f t="shared" si="1"/>
        <v>46078.583333333336</v>
      </c>
      <c r="L12">
        <f t="shared" si="2"/>
        <v>1772028000</v>
      </c>
    </row>
    <row r="13" spans="1:12" x14ac:dyDescent="0.55000000000000004">
      <c r="A13">
        <v>1772028298</v>
      </c>
      <c r="B13" t="s">
        <v>6</v>
      </c>
      <c r="C13" t="s">
        <v>7</v>
      </c>
      <c r="D13">
        <v>5189.99</v>
      </c>
      <c r="E13">
        <v>5187.18</v>
      </c>
      <c r="F13">
        <v>5191.07</v>
      </c>
      <c r="G13">
        <v>5186.8</v>
      </c>
      <c r="H13">
        <v>582</v>
      </c>
      <c r="J13" s="1">
        <f t="shared" si="0"/>
        <v>46078.586782407408</v>
      </c>
      <c r="K13" s="2">
        <f t="shared" si="1"/>
        <v>46078.586805555555</v>
      </c>
      <c r="L13">
        <f t="shared" si="2"/>
        <v>1772028300</v>
      </c>
    </row>
    <row r="14" spans="1:12" x14ac:dyDescent="0.55000000000000004">
      <c r="A14">
        <v>1772028598</v>
      </c>
      <c r="B14" t="s">
        <v>6</v>
      </c>
      <c r="C14" t="s">
        <v>7</v>
      </c>
      <c r="D14">
        <v>5185.4399999999996</v>
      </c>
      <c r="E14">
        <v>5190.08</v>
      </c>
      <c r="F14">
        <v>5190.3100000000004</v>
      </c>
      <c r="G14">
        <v>5183.6899999999996</v>
      </c>
      <c r="H14">
        <v>596</v>
      </c>
      <c r="J14" s="1">
        <f t="shared" si="0"/>
        <v>46078.590254629627</v>
      </c>
      <c r="K14" s="2">
        <f t="shared" si="1"/>
        <v>46078.590277777781</v>
      </c>
      <c r="L14">
        <f>MROUND((K14-25569)*86400,300)</f>
        <v>1772028600</v>
      </c>
    </row>
    <row r="15" spans="1:12" x14ac:dyDescent="0.55000000000000004">
      <c r="A15">
        <v>1772028898</v>
      </c>
      <c r="B15" t="s">
        <v>6</v>
      </c>
      <c r="C15" t="s">
        <v>7</v>
      </c>
      <c r="D15">
        <v>5182.68</v>
      </c>
      <c r="E15">
        <v>5185.41</v>
      </c>
      <c r="F15">
        <v>5185.9799999999996</v>
      </c>
      <c r="G15">
        <v>5182.03</v>
      </c>
      <c r="H15">
        <v>592</v>
      </c>
      <c r="J15" s="1">
        <f t="shared" si="0"/>
        <v>46078.593726851846</v>
      </c>
      <c r="K15" s="2">
        <f t="shared" si="1"/>
        <v>46078.59375</v>
      </c>
      <c r="L15">
        <f t="shared" si="2"/>
        <v>1772028900</v>
      </c>
    </row>
    <row r="16" spans="1:12" x14ac:dyDescent="0.55000000000000004">
      <c r="A16">
        <v>1772029198</v>
      </c>
      <c r="B16" t="s">
        <v>6</v>
      </c>
      <c r="C16" t="s">
        <v>7</v>
      </c>
      <c r="D16">
        <v>5181.49</v>
      </c>
      <c r="E16">
        <v>5182.68</v>
      </c>
      <c r="F16">
        <v>5185.32</v>
      </c>
      <c r="G16">
        <v>5179.91</v>
      </c>
      <c r="H16">
        <v>604</v>
      </c>
      <c r="J16" s="1">
        <f t="shared" si="0"/>
        <v>46078.597199074073</v>
      </c>
      <c r="K16" s="2">
        <f t="shared" si="1"/>
        <v>46078.597222222219</v>
      </c>
      <c r="L16">
        <f t="shared" si="2"/>
        <v>1772029200</v>
      </c>
    </row>
    <row r="17" spans="1:12" x14ac:dyDescent="0.55000000000000004">
      <c r="A17">
        <v>1772029498</v>
      </c>
      <c r="B17" t="s">
        <v>6</v>
      </c>
      <c r="C17" t="s">
        <v>7</v>
      </c>
      <c r="D17">
        <v>5177.91</v>
      </c>
      <c r="E17">
        <v>5181.6000000000004</v>
      </c>
      <c r="F17">
        <v>5182.5600000000004</v>
      </c>
      <c r="G17">
        <v>5174.8900000000003</v>
      </c>
      <c r="H17">
        <v>657</v>
      </c>
      <c r="J17" s="1">
        <f t="shared" si="0"/>
        <v>46078.600671296299</v>
      </c>
      <c r="K17" s="2">
        <f t="shared" si="1"/>
        <v>46078.600694444445</v>
      </c>
      <c r="L17">
        <f t="shared" si="2"/>
        <v>1772029500</v>
      </c>
    </row>
    <row r="18" spans="1:12" x14ac:dyDescent="0.55000000000000004">
      <c r="A18">
        <v>1772029798</v>
      </c>
      <c r="B18" t="s">
        <v>6</v>
      </c>
      <c r="C18" t="s">
        <v>7</v>
      </c>
      <c r="D18">
        <v>5174.1400000000003</v>
      </c>
      <c r="E18">
        <v>5177.8100000000004</v>
      </c>
      <c r="F18">
        <v>5181.1400000000003</v>
      </c>
      <c r="G18">
        <v>5172.2</v>
      </c>
      <c r="H18">
        <v>902</v>
      </c>
      <c r="J18" s="1">
        <f t="shared" si="0"/>
        <v>46078.604143518518</v>
      </c>
      <c r="K18" s="2">
        <f t="shared" si="1"/>
        <v>46078.604166666664</v>
      </c>
      <c r="L18">
        <f t="shared" si="2"/>
        <v>1772029800</v>
      </c>
    </row>
    <row r="19" spans="1:12" x14ac:dyDescent="0.55000000000000004">
      <c r="A19">
        <v>1772030098</v>
      </c>
      <c r="B19" t="s">
        <v>6</v>
      </c>
      <c r="C19" t="s">
        <v>7</v>
      </c>
      <c r="D19">
        <v>5159.7299999999996</v>
      </c>
      <c r="E19">
        <v>5174.16</v>
      </c>
      <c r="F19">
        <v>5175.8599999999997</v>
      </c>
      <c r="G19">
        <v>5158.9399999999996</v>
      </c>
      <c r="H19">
        <v>925</v>
      </c>
      <c r="J19" s="1">
        <f t="shared" si="0"/>
        <v>46078.607615740737</v>
      </c>
      <c r="K19" s="2">
        <f t="shared" si="1"/>
        <v>46078.607638888891</v>
      </c>
      <c r="L19">
        <f t="shared" si="2"/>
        <v>1772030100</v>
      </c>
    </row>
    <row r="20" spans="1:12" x14ac:dyDescent="0.55000000000000004">
      <c r="A20">
        <v>1772030398</v>
      </c>
      <c r="B20" t="s">
        <v>6</v>
      </c>
      <c r="C20" t="s">
        <v>7</v>
      </c>
      <c r="D20">
        <v>5174.91</v>
      </c>
      <c r="E20">
        <v>5160.17</v>
      </c>
      <c r="F20">
        <v>5176.28</v>
      </c>
      <c r="G20">
        <v>5159.6499999999996</v>
      </c>
      <c r="H20">
        <v>902</v>
      </c>
      <c r="J20" s="1">
        <f t="shared" si="0"/>
        <v>46078.611087962963</v>
      </c>
      <c r="K20" s="2">
        <f t="shared" si="1"/>
        <v>46078.611111111109</v>
      </c>
      <c r="L20">
        <f t="shared" si="2"/>
        <v>1772030400</v>
      </c>
    </row>
    <row r="21" spans="1:12" x14ac:dyDescent="0.55000000000000004">
      <c r="A21">
        <v>1772030698</v>
      </c>
      <c r="B21" t="s">
        <v>6</v>
      </c>
      <c r="C21" t="s">
        <v>7</v>
      </c>
      <c r="D21">
        <v>5181.79</v>
      </c>
      <c r="E21">
        <v>5174.9799999999996</v>
      </c>
      <c r="F21">
        <v>5181.8599999999997</v>
      </c>
      <c r="G21">
        <v>5174.68</v>
      </c>
      <c r="H21">
        <v>804</v>
      </c>
      <c r="J21" s="1">
        <f t="shared" si="0"/>
        <v>46078.614560185189</v>
      </c>
      <c r="K21" s="2">
        <f t="shared" si="1"/>
        <v>46078.614583333336</v>
      </c>
      <c r="L21">
        <f t="shared" si="2"/>
        <v>1772030700</v>
      </c>
    </row>
    <row r="22" spans="1:12" x14ac:dyDescent="0.55000000000000004">
      <c r="A22">
        <v>1772030998</v>
      </c>
      <c r="B22" t="s">
        <v>6</v>
      </c>
      <c r="C22" t="s">
        <v>7</v>
      </c>
      <c r="D22">
        <v>5188.55</v>
      </c>
      <c r="E22">
        <v>5181.79</v>
      </c>
      <c r="F22">
        <v>5189.0600000000004</v>
      </c>
      <c r="G22">
        <v>5179.8999999999996</v>
      </c>
      <c r="H22">
        <v>821</v>
      </c>
      <c r="J22" s="1">
        <f t="shared" si="0"/>
        <v>46078.618032407408</v>
      </c>
      <c r="K22" s="2">
        <f t="shared" si="1"/>
        <v>46078.618055555555</v>
      </c>
      <c r="L22">
        <f t="shared" si="2"/>
        <v>1772031000</v>
      </c>
    </row>
    <row r="23" spans="1:12" x14ac:dyDescent="0.55000000000000004">
      <c r="A23">
        <v>1772031298</v>
      </c>
      <c r="B23" t="s">
        <v>6</v>
      </c>
      <c r="C23" t="s">
        <v>7</v>
      </c>
      <c r="D23">
        <v>5191.25</v>
      </c>
      <c r="E23">
        <v>5188.57</v>
      </c>
      <c r="F23">
        <v>5193.2700000000004</v>
      </c>
      <c r="G23">
        <v>5187.84</v>
      </c>
      <c r="H23">
        <v>743</v>
      </c>
      <c r="J23" s="1">
        <f t="shared" si="0"/>
        <v>46078.621504629627</v>
      </c>
      <c r="K23" s="2">
        <f t="shared" si="1"/>
        <v>46078.621527777781</v>
      </c>
      <c r="L23">
        <f t="shared" si="2"/>
        <v>1772031300</v>
      </c>
    </row>
    <row r="24" spans="1:12" x14ac:dyDescent="0.55000000000000004">
      <c r="A24">
        <v>1772031598</v>
      </c>
      <c r="B24" t="s">
        <v>6</v>
      </c>
      <c r="C24" t="s">
        <v>7</v>
      </c>
      <c r="D24">
        <v>5198.6400000000003</v>
      </c>
      <c r="E24">
        <v>5191.24</v>
      </c>
      <c r="F24">
        <v>5201.38</v>
      </c>
      <c r="G24">
        <v>5190.66</v>
      </c>
      <c r="H24">
        <v>829</v>
      </c>
      <c r="J24" s="1">
        <f t="shared" si="0"/>
        <v>46078.624976851846</v>
      </c>
      <c r="K24" s="2">
        <f t="shared" si="1"/>
        <v>46078.625</v>
      </c>
      <c r="L24">
        <f t="shared" si="2"/>
        <v>1772031600</v>
      </c>
    </row>
    <row r="25" spans="1:12" x14ac:dyDescent="0.55000000000000004">
      <c r="A25">
        <v>1772031898</v>
      </c>
      <c r="B25" t="s">
        <v>6</v>
      </c>
      <c r="C25" t="s">
        <v>7</v>
      </c>
      <c r="D25">
        <v>5195.8900000000003</v>
      </c>
      <c r="E25">
        <v>5198.6400000000003</v>
      </c>
      <c r="F25">
        <v>5202.6099999999997</v>
      </c>
      <c r="G25">
        <v>5195.49</v>
      </c>
      <c r="H25">
        <v>813</v>
      </c>
      <c r="J25" s="1">
        <f t="shared" si="0"/>
        <v>46078.628449074073</v>
      </c>
      <c r="K25" s="2">
        <f t="shared" si="1"/>
        <v>46078.628472222219</v>
      </c>
      <c r="L25">
        <f t="shared" si="2"/>
        <v>1772031900</v>
      </c>
    </row>
    <row r="26" spans="1:12" x14ac:dyDescent="0.55000000000000004">
      <c r="A26">
        <v>1772032198</v>
      </c>
      <c r="B26" t="s">
        <v>6</v>
      </c>
      <c r="C26" t="s">
        <v>7</v>
      </c>
      <c r="D26">
        <v>5193.17</v>
      </c>
      <c r="E26">
        <v>5196.09</v>
      </c>
      <c r="F26">
        <v>5196.22</v>
      </c>
      <c r="G26">
        <v>5190.3999999999996</v>
      </c>
      <c r="H26">
        <v>835</v>
      </c>
      <c r="J26" s="1">
        <f t="shared" si="0"/>
        <v>46078.631921296299</v>
      </c>
      <c r="K26" s="2">
        <f t="shared" si="1"/>
        <v>46078.631944444445</v>
      </c>
      <c r="L26">
        <f t="shared" si="2"/>
        <v>1772032200</v>
      </c>
    </row>
    <row r="27" spans="1:12" x14ac:dyDescent="0.55000000000000004">
      <c r="A27">
        <v>1772032498</v>
      </c>
      <c r="B27" t="s">
        <v>6</v>
      </c>
      <c r="C27" t="s">
        <v>7</v>
      </c>
      <c r="D27">
        <v>5188.97</v>
      </c>
      <c r="E27">
        <v>5193.17</v>
      </c>
      <c r="F27">
        <v>5195.68</v>
      </c>
      <c r="G27">
        <v>5188.3999999999996</v>
      </c>
      <c r="H27">
        <v>744</v>
      </c>
      <c r="J27" s="1">
        <f t="shared" si="0"/>
        <v>46078.635393518518</v>
      </c>
      <c r="K27" s="2">
        <f t="shared" si="1"/>
        <v>46078.635416666664</v>
      </c>
      <c r="L27">
        <f t="shared" si="2"/>
        <v>1772032500</v>
      </c>
    </row>
    <row r="28" spans="1:12" x14ac:dyDescent="0.55000000000000004">
      <c r="A28">
        <v>1772032798</v>
      </c>
      <c r="B28" t="s">
        <v>6</v>
      </c>
      <c r="C28" t="s">
        <v>7</v>
      </c>
      <c r="D28">
        <v>5185.46</v>
      </c>
      <c r="E28">
        <v>5188.92</v>
      </c>
      <c r="F28">
        <v>5191.3900000000003</v>
      </c>
      <c r="G28">
        <v>5183.87</v>
      </c>
      <c r="H28">
        <v>775</v>
      </c>
      <c r="J28" s="1">
        <f t="shared" si="0"/>
        <v>46078.638865740737</v>
      </c>
      <c r="K28" s="2">
        <f t="shared" si="1"/>
        <v>46078.638888888891</v>
      </c>
      <c r="L28">
        <f t="shared" si="2"/>
        <v>1772032800</v>
      </c>
    </row>
    <row r="29" spans="1:12" x14ac:dyDescent="0.55000000000000004">
      <c r="A29">
        <v>1772033098</v>
      </c>
      <c r="B29" t="s">
        <v>6</v>
      </c>
      <c r="C29" t="s">
        <v>7</v>
      </c>
      <c r="D29">
        <v>5180.33</v>
      </c>
      <c r="E29">
        <v>5185.59</v>
      </c>
      <c r="F29">
        <v>5187.1499999999996</v>
      </c>
      <c r="G29">
        <v>5174.1000000000004</v>
      </c>
      <c r="H29">
        <v>837</v>
      </c>
      <c r="J29" s="1">
        <f t="shared" si="0"/>
        <v>46078.642337962963</v>
      </c>
      <c r="K29" s="2">
        <f t="shared" si="1"/>
        <v>46078.642361111109</v>
      </c>
      <c r="L29">
        <f t="shared" si="2"/>
        <v>1772033100</v>
      </c>
    </row>
    <row r="30" spans="1:12" x14ac:dyDescent="0.55000000000000004">
      <c r="A30">
        <v>1772033398</v>
      </c>
      <c r="B30" t="s">
        <v>6</v>
      </c>
      <c r="C30" t="s">
        <v>7</v>
      </c>
      <c r="D30">
        <v>5181.68</v>
      </c>
      <c r="E30">
        <v>5179.38</v>
      </c>
      <c r="F30">
        <v>5182.93</v>
      </c>
      <c r="G30">
        <v>5172.47</v>
      </c>
      <c r="H30">
        <v>843</v>
      </c>
      <c r="J30" s="1">
        <f t="shared" si="0"/>
        <v>46078.645810185189</v>
      </c>
      <c r="K30" s="2">
        <f t="shared" si="1"/>
        <v>46078.645833333336</v>
      </c>
      <c r="L30">
        <f t="shared" si="2"/>
        <v>1772033400</v>
      </c>
    </row>
    <row r="31" spans="1:12" x14ac:dyDescent="0.55000000000000004">
      <c r="A31">
        <v>1772033698</v>
      </c>
      <c r="B31" t="s">
        <v>6</v>
      </c>
      <c r="C31" t="s">
        <v>7</v>
      </c>
      <c r="D31">
        <v>5187.95</v>
      </c>
      <c r="E31">
        <v>5181.46</v>
      </c>
      <c r="F31">
        <v>5189.5</v>
      </c>
      <c r="G31">
        <v>5181.18</v>
      </c>
      <c r="H31">
        <v>751</v>
      </c>
      <c r="J31" s="1">
        <f t="shared" si="0"/>
        <v>46078.649282407408</v>
      </c>
      <c r="K31" s="2">
        <f t="shared" si="1"/>
        <v>46078.649305555555</v>
      </c>
      <c r="L31">
        <f t="shared" si="2"/>
        <v>1772033700</v>
      </c>
    </row>
    <row r="32" spans="1:12" x14ac:dyDescent="0.55000000000000004">
      <c r="A32">
        <v>1772033998</v>
      </c>
      <c r="B32" t="s">
        <v>6</v>
      </c>
      <c r="C32" t="s">
        <v>7</v>
      </c>
      <c r="D32">
        <v>5191</v>
      </c>
      <c r="E32">
        <v>5187.96</v>
      </c>
      <c r="F32">
        <v>5193.07</v>
      </c>
      <c r="G32">
        <v>5186.8599999999997</v>
      </c>
      <c r="H32">
        <v>730</v>
      </c>
      <c r="J32" s="1">
        <f t="shared" si="0"/>
        <v>46078.652754629627</v>
      </c>
      <c r="K32" s="2">
        <f t="shared" si="1"/>
        <v>46078.652777777781</v>
      </c>
      <c r="L32">
        <f t="shared" si="2"/>
        <v>1772034000</v>
      </c>
    </row>
    <row r="33" spans="1:12" x14ac:dyDescent="0.55000000000000004">
      <c r="A33">
        <v>1772034298</v>
      </c>
      <c r="B33" t="s">
        <v>6</v>
      </c>
      <c r="C33" t="s">
        <v>7</v>
      </c>
      <c r="D33">
        <v>5197.8999999999996</v>
      </c>
      <c r="E33">
        <v>5191</v>
      </c>
      <c r="F33">
        <v>5198.34</v>
      </c>
      <c r="G33">
        <v>5186.76</v>
      </c>
      <c r="H33">
        <v>761</v>
      </c>
      <c r="J33" s="1">
        <f t="shared" si="0"/>
        <v>46078.656226851846</v>
      </c>
      <c r="K33" s="2">
        <f t="shared" si="1"/>
        <v>46078.65625</v>
      </c>
      <c r="L33">
        <f t="shared" si="2"/>
        <v>1772034300</v>
      </c>
    </row>
    <row r="34" spans="1:12" x14ac:dyDescent="0.55000000000000004">
      <c r="A34">
        <v>1772034598</v>
      </c>
      <c r="B34" t="s">
        <v>6</v>
      </c>
      <c r="C34" t="s">
        <v>7</v>
      </c>
      <c r="D34">
        <v>5195.4799999999996</v>
      </c>
      <c r="E34">
        <v>5197.8599999999997</v>
      </c>
      <c r="F34">
        <v>5198</v>
      </c>
      <c r="G34">
        <v>5192.68</v>
      </c>
      <c r="H34">
        <v>693</v>
      </c>
      <c r="J34" s="1">
        <f t="shared" si="0"/>
        <v>46078.659699074073</v>
      </c>
      <c r="K34" s="2">
        <f t="shared" si="1"/>
        <v>46078.659722222219</v>
      </c>
      <c r="L34">
        <f t="shared" si="2"/>
        <v>1772034600</v>
      </c>
    </row>
    <row r="35" spans="1:12" x14ac:dyDescent="0.55000000000000004">
      <c r="A35">
        <v>1772034898</v>
      </c>
      <c r="B35" t="s">
        <v>6</v>
      </c>
      <c r="C35" t="s">
        <v>7</v>
      </c>
      <c r="D35">
        <v>5194.5</v>
      </c>
      <c r="E35">
        <v>5195.33</v>
      </c>
      <c r="F35">
        <v>5198.0600000000004</v>
      </c>
      <c r="G35">
        <v>5193.32</v>
      </c>
      <c r="H35">
        <v>681</v>
      </c>
      <c r="J35" s="1">
        <f t="shared" si="0"/>
        <v>46078.663171296299</v>
      </c>
      <c r="K35" s="2">
        <f t="shared" si="1"/>
        <v>46078.663194444445</v>
      </c>
      <c r="L35">
        <f t="shared" si="2"/>
        <v>1772034900</v>
      </c>
    </row>
    <row r="36" spans="1:12" x14ac:dyDescent="0.55000000000000004">
      <c r="A36">
        <v>1772035198</v>
      </c>
      <c r="B36" t="s">
        <v>6</v>
      </c>
      <c r="C36" t="s">
        <v>7</v>
      </c>
      <c r="D36">
        <v>5194.37</v>
      </c>
      <c r="E36">
        <v>5194.82</v>
      </c>
      <c r="F36">
        <v>5198.45</v>
      </c>
      <c r="G36">
        <v>5193.09</v>
      </c>
      <c r="H36">
        <v>720</v>
      </c>
      <c r="J36" s="1">
        <f t="shared" si="0"/>
        <v>46078.666643518518</v>
      </c>
      <c r="K36" s="2">
        <f t="shared" si="1"/>
        <v>46078.666666666664</v>
      </c>
      <c r="L36">
        <f t="shared" si="2"/>
        <v>1772035200</v>
      </c>
    </row>
    <row r="37" spans="1:12" x14ac:dyDescent="0.55000000000000004">
      <c r="A37">
        <v>1772035498</v>
      </c>
      <c r="B37" t="s">
        <v>6</v>
      </c>
      <c r="C37" t="s">
        <v>7</v>
      </c>
      <c r="D37">
        <v>5191.37</v>
      </c>
      <c r="E37">
        <v>5194.3599999999997</v>
      </c>
      <c r="F37">
        <v>5195.3100000000004</v>
      </c>
      <c r="G37">
        <v>5190.4799999999996</v>
      </c>
      <c r="H37">
        <v>637</v>
      </c>
      <c r="J37" s="1">
        <f t="shared" si="0"/>
        <v>46078.670115740737</v>
      </c>
      <c r="K37" s="2">
        <f t="shared" si="1"/>
        <v>46078.670138888891</v>
      </c>
      <c r="L37">
        <f t="shared" si="2"/>
        <v>1772035500</v>
      </c>
    </row>
    <row r="38" spans="1:12" x14ac:dyDescent="0.55000000000000004">
      <c r="A38">
        <v>1772035798</v>
      </c>
      <c r="B38" t="s">
        <v>6</v>
      </c>
      <c r="C38" t="s">
        <v>7</v>
      </c>
      <c r="D38">
        <v>5192.5200000000004</v>
      </c>
      <c r="E38">
        <v>5191.32</v>
      </c>
      <c r="F38">
        <v>5195.83</v>
      </c>
      <c r="G38">
        <v>5189.8599999999997</v>
      </c>
      <c r="H38">
        <v>656</v>
      </c>
      <c r="J38" s="1">
        <f t="shared" si="0"/>
        <v>46078.673587962963</v>
      </c>
      <c r="K38" s="2">
        <f t="shared" si="1"/>
        <v>46078.673611111109</v>
      </c>
      <c r="L38">
        <f t="shared" si="2"/>
        <v>1772035800</v>
      </c>
    </row>
    <row r="39" spans="1:12" x14ac:dyDescent="0.55000000000000004">
      <c r="A39">
        <v>1772036098</v>
      </c>
      <c r="B39" t="s">
        <v>6</v>
      </c>
      <c r="C39" t="s">
        <v>7</v>
      </c>
      <c r="D39">
        <v>5197.05</v>
      </c>
      <c r="E39">
        <v>5192.62</v>
      </c>
      <c r="F39">
        <v>5197.6400000000003</v>
      </c>
      <c r="G39">
        <v>5191.8100000000004</v>
      </c>
      <c r="H39">
        <v>572</v>
      </c>
      <c r="J39" s="1">
        <f t="shared" si="0"/>
        <v>46078.677060185189</v>
      </c>
      <c r="K39" s="2">
        <f t="shared" si="1"/>
        <v>46078.677083333336</v>
      </c>
      <c r="L39">
        <f t="shared" si="2"/>
        <v>1772036100</v>
      </c>
    </row>
    <row r="40" spans="1:12" x14ac:dyDescent="0.55000000000000004">
      <c r="A40">
        <v>1772036398</v>
      </c>
      <c r="B40" t="s">
        <v>6</v>
      </c>
      <c r="C40" t="s">
        <v>7</v>
      </c>
      <c r="D40">
        <v>5205.29</v>
      </c>
      <c r="E40">
        <v>5197.05</v>
      </c>
      <c r="F40">
        <v>5205.75</v>
      </c>
      <c r="G40">
        <v>5197.05</v>
      </c>
      <c r="H40">
        <v>671</v>
      </c>
      <c r="J40" s="1">
        <f t="shared" si="0"/>
        <v>46078.680532407408</v>
      </c>
      <c r="K40" s="2">
        <f t="shared" si="1"/>
        <v>46078.680555555555</v>
      </c>
      <c r="L40">
        <f t="shared" si="2"/>
        <v>1772036400</v>
      </c>
    </row>
    <row r="41" spans="1:12" x14ac:dyDescent="0.55000000000000004">
      <c r="A41">
        <v>1772036698</v>
      </c>
      <c r="B41" t="s">
        <v>6</v>
      </c>
      <c r="C41" t="s">
        <v>7</v>
      </c>
      <c r="D41">
        <v>5203.22</v>
      </c>
      <c r="E41">
        <v>5205.26</v>
      </c>
      <c r="F41">
        <v>5206.1899999999996</v>
      </c>
      <c r="G41">
        <v>5201.1899999999996</v>
      </c>
      <c r="H41">
        <v>630</v>
      </c>
      <c r="J41" s="1">
        <f t="shared" si="0"/>
        <v>46078.684004629627</v>
      </c>
      <c r="K41" s="2">
        <f t="shared" si="1"/>
        <v>46078.684027777781</v>
      </c>
      <c r="L41">
        <f t="shared" si="2"/>
        <v>1772036700</v>
      </c>
    </row>
    <row r="42" spans="1:12" x14ac:dyDescent="0.55000000000000004">
      <c r="A42">
        <v>1772036998</v>
      </c>
      <c r="B42" t="s">
        <v>6</v>
      </c>
      <c r="C42" t="s">
        <v>7</v>
      </c>
      <c r="D42">
        <v>5206.5600000000004</v>
      </c>
      <c r="E42">
        <v>5202.8999999999996</v>
      </c>
      <c r="F42">
        <v>5206.68</v>
      </c>
      <c r="G42">
        <v>5199.2700000000004</v>
      </c>
      <c r="H42">
        <v>643</v>
      </c>
      <c r="J42" s="1">
        <f t="shared" si="0"/>
        <v>46078.687476851846</v>
      </c>
      <c r="K42" s="2">
        <f t="shared" si="1"/>
        <v>46078.6875</v>
      </c>
      <c r="L42">
        <f t="shared" si="2"/>
        <v>1772037000</v>
      </c>
    </row>
    <row r="43" spans="1:12" x14ac:dyDescent="0.55000000000000004">
      <c r="A43">
        <v>1772037298</v>
      </c>
      <c r="B43" t="s">
        <v>6</v>
      </c>
      <c r="C43" t="s">
        <v>7</v>
      </c>
      <c r="D43">
        <v>5203.3900000000003</v>
      </c>
      <c r="E43">
        <v>5206.58</v>
      </c>
      <c r="F43">
        <v>5207.1099999999997</v>
      </c>
      <c r="G43">
        <v>5202.5200000000004</v>
      </c>
      <c r="H43">
        <v>659</v>
      </c>
      <c r="J43" s="1">
        <f t="shared" si="0"/>
        <v>46078.690949074073</v>
      </c>
      <c r="K43" s="2">
        <f t="shared" si="1"/>
        <v>46078.690972222219</v>
      </c>
      <c r="L43">
        <f t="shared" si="2"/>
        <v>1772037300</v>
      </c>
    </row>
    <row r="44" spans="1:12" x14ac:dyDescent="0.55000000000000004">
      <c r="A44">
        <v>1772037598</v>
      </c>
      <c r="B44" t="s">
        <v>6</v>
      </c>
      <c r="C44" t="s">
        <v>7</v>
      </c>
      <c r="D44">
        <v>5207.51</v>
      </c>
      <c r="E44">
        <v>5203.5</v>
      </c>
      <c r="F44">
        <v>5207.54</v>
      </c>
      <c r="G44">
        <v>5203.5</v>
      </c>
      <c r="H44">
        <v>569</v>
      </c>
      <c r="J44" s="1">
        <f t="shared" si="0"/>
        <v>46078.694421296299</v>
      </c>
      <c r="K44" s="2">
        <f t="shared" si="1"/>
        <v>46078.694444444445</v>
      </c>
      <c r="L44">
        <f t="shared" si="2"/>
        <v>1772037600</v>
      </c>
    </row>
    <row r="45" spans="1:12" x14ac:dyDescent="0.55000000000000004">
      <c r="A45">
        <v>1772037898</v>
      </c>
      <c r="B45" t="s">
        <v>6</v>
      </c>
      <c r="C45" t="s">
        <v>7</v>
      </c>
      <c r="D45">
        <v>5208.18</v>
      </c>
      <c r="E45">
        <v>5207.45</v>
      </c>
      <c r="F45">
        <v>5213.8</v>
      </c>
      <c r="G45">
        <v>5206.78</v>
      </c>
      <c r="H45">
        <v>755</v>
      </c>
      <c r="J45" s="1">
        <f t="shared" si="0"/>
        <v>46078.697893518518</v>
      </c>
      <c r="K45" s="2">
        <f t="shared" si="1"/>
        <v>46078.697916666664</v>
      </c>
      <c r="L45">
        <f t="shared" si="2"/>
        <v>1772037900</v>
      </c>
    </row>
    <row r="46" spans="1:12" x14ac:dyDescent="0.55000000000000004">
      <c r="A46">
        <v>1772038198</v>
      </c>
      <c r="B46" t="s">
        <v>6</v>
      </c>
      <c r="C46" t="s">
        <v>7</v>
      </c>
      <c r="D46">
        <v>5211.95</v>
      </c>
      <c r="E46">
        <v>5208.1899999999996</v>
      </c>
      <c r="F46">
        <v>5212.49</v>
      </c>
      <c r="G46">
        <v>5207.6000000000004</v>
      </c>
      <c r="H46">
        <v>571</v>
      </c>
      <c r="J46" s="1">
        <f t="shared" si="0"/>
        <v>46078.701365740737</v>
      </c>
      <c r="K46" s="2">
        <f t="shared" si="1"/>
        <v>46078.701388888891</v>
      </c>
      <c r="L46">
        <f t="shared" si="2"/>
        <v>1772038200</v>
      </c>
    </row>
    <row r="47" spans="1:12" x14ac:dyDescent="0.55000000000000004">
      <c r="A47">
        <v>1772038498</v>
      </c>
      <c r="B47" t="s">
        <v>6</v>
      </c>
      <c r="C47" t="s">
        <v>7</v>
      </c>
      <c r="D47">
        <v>5212.3100000000004</v>
      </c>
      <c r="E47">
        <v>5211.9399999999996</v>
      </c>
      <c r="F47">
        <v>5212.79</v>
      </c>
      <c r="G47">
        <v>5210.16</v>
      </c>
      <c r="H47">
        <v>571</v>
      </c>
      <c r="J47" s="1">
        <f t="shared" si="0"/>
        <v>46078.704837962963</v>
      </c>
      <c r="K47" s="2">
        <f t="shared" si="1"/>
        <v>46078.704861111109</v>
      </c>
      <c r="L47">
        <f t="shared" si="2"/>
        <v>1772038500</v>
      </c>
    </row>
    <row r="48" spans="1:12" x14ac:dyDescent="0.55000000000000004">
      <c r="A48">
        <v>1772038798</v>
      </c>
      <c r="B48" t="s">
        <v>6</v>
      </c>
      <c r="C48" t="s">
        <v>7</v>
      </c>
      <c r="D48">
        <v>5210.09</v>
      </c>
      <c r="E48">
        <v>5212.5200000000004</v>
      </c>
      <c r="F48">
        <v>5212.66</v>
      </c>
      <c r="G48">
        <v>5208.17</v>
      </c>
      <c r="H48">
        <v>576</v>
      </c>
      <c r="J48" s="1">
        <f t="shared" si="0"/>
        <v>46078.708310185189</v>
      </c>
      <c r="K48" s="2">
        <f t="shared" si="1"/>
        <v>46078.708333333336</v>
      </c>
      <c r="L48">
        <f t="shared" si="2"/>
        <v>1772038800</v>
      </c>
    </row>
    <row r="49" spans="1:12" x14ac:dyDescent="0.55000000000000004">
      <c r="A49">
        <v>1772039098</v>
      </c>
      <c r="B49" t="s">
        <v>6</v>
      </c>
      <c r="C49" t="s">
        <v>7</v>
      </c>
      <c r="D49">
        <v>5214.6899999999996</v>
      </c>
      <c r="E49">
        <v>5210.1400000000003</v>
      </c>
      <c r="F49">
        <v>5214.96</v>
      </c>
      <c r="G49">
        <v>5207.95</v>
      </c>
      <c r="H49">
        <v>586</v>
      </c>
      <c r="J49" s="1">
        <f t="shared" si="0"/>
        <v>46078.711782407408</v>
      </c>
      <c r="K49" s="2">
        <f t="shared" si="1"/>
        <v>46078.711805555555</v>
      </c>
      <c r="L49">
        <f t="shared" si="2"/>
        <v>1772039100</v>
      </c>
    </row>
    <row r="50" spans="1:12" x14ac:dyDescent="0.55000000000000004">
      <c r="A50">
        <v>1772039398</v>
      </c>
      <c r="B50" t="s">
        <v>6</v>
      </c>
      <c r="C50" t="s">
        <v>7</v>
      </c>
      <c r="D50">
        <v>5215.17</v>
      </c>
      <c r="E50">
        <v>5214.58</v>
      </c>
      <c r="F50">
        <v>5217.63</v>
      </c>
      <c r="G50">
        <v>5214.1899999999996</v>
      </c>
      <c r="H50">
        <v>660</v>
      </c>
      <c r="J50" s="1">
        <f t="shared" si="0"/>
        <v>46078.715254629627</v>
      </c>
      <c r="K50" s="2">
        <f t="shared" si="1"/>
        <v>46078.715277777781</v>
      </c>
      <c r="L50">
        <f t="shared" si="2"/>
        <v>1772039400</v>
      </c>
    </row>
    <row r="51" spans="1:12" x14ac:dyDescent="0.55000000000000004">
      <c r="A51">
        <v>1772039698</v>
      </c>
      <c r="B51" t="s">
        <v>6</v>
      </c>
      <c r="C51" t="s">
        <v>7</v>
      </c>
      <c r="D51">
        <v>5214.53</v>
      </c>
      <c r="E51">
        <v>5215.29</v>
      </c>
      <c r="F51">
        <v>5215.29</v>
      </c>
      <c r="G51">
        <v>5212.12</v>
      </c>
      <c r="H51">
        <v>624</v>
      </c>
      <c r="J51" s="1">
        <f t="shared" si="0"/>
        <v>46078.718726851846</v>
      </c>
      <c r="K51" s="2">
        <f t="shared" si="1"/>
        <v>46078.71875</v>
      </c>
      <c r="L51">
        <f t="shared" si="2"/>
        <v>1772039700</v>
      </c>
    </row>
    <row r="52" spans="1:12" x14ac:dyDescent="0.55000000000000004">
      <c r="A52">
        <v>1772039998</v>
      </c>
      <c r="B52" t="s">
        <v>6</v>
      </c>
      <c r="C52" t="s">
        <v>7</v>
      </c>
      <c r="D52">
        <v>5213.2700000000004</v>
      </c>
      <c r="E52">
        <v>5214.5</v>
      </c>
      <c r="F52">
        <v>5215.6499999999996</v>
      </c>
      <c r="G52">
        <v>5211.46</v>
      </c>
      <c r="H52">
        <v>626</v>
      </c>
      <c r="J52" s="1">
        <f t="shared" si="0"/>
        <v>46078.722199074073</v>
      </c>
      <c r="K52" s="2">
        <f t="shared" si="1"/>
        <v>46078.722222222219</v>
      </c>
      <c r="L52">
        <f t="shared" si="2"/>
        <v>1772040000</v>
      </c>
    </row>
    <row r="53" spans="1:12" x14ac:dyDescent="0.55000000000000004">
      <c r="A53">
        <v>1772040298</v>
      </c>
      <c r="B53" t="s">
        <v>6</v>
      </c>
      <c r="C53" t="s">
        <v>7</v>
      </c>
      <c r="D53">
        <v>5213.1000000000004</v>
      </c>
      <c r="E53">
        <v>5213.41</v>
      </c>
      <c r="F53">
        <v>5215.97</v>
      </c>
      <c r="G53">
        <v>5212.26</v>
      </c>
      <c r="H53">
        <v>564</v>
      </c>
      <c r="J53" s="1">
        <f t="shared" si="0"/>
        <v>46078.725671296299</v>
      </c>
      <c r="K53" s="2">
        <f t="shared" si="1"/>
        <v>46078.725694444445</v>
      </c>
      <c r="L53">
        <f t="shared" si="2"/>
        <v>1772040300</v>
      </c>
    </row>
    <row r="54" spans="1:12" x14ac:dyDescent="0.55000000000000004">
      <c r="A54">
        <v>1772040598</v>
      </c>
      <c r="B54" t="s">
        <v>6</v>
      </c>
      <c r="C54" t="s">
        <v>7</v>
      </c>
      <c r="D54">
        <v>5211.8500000000004</v>
      </c>
      <c r="E54">
        <v>5213.1000000000004</v>
      </c>
      <c r="F54">
        <v>5214.42</v>
      </c>
      <c r="G54">
        <v>5211.05</v>
      </c>
      <c r="H54">
        <v>511</v>
      </c>
      <c r="J54" s="1">
        <f t="shared" si="0"/>
        <v>46078.729143518518</v>
      </c>
      <c r="K54" s="2">
        <f t="shared" si="1"/>
        <v>46078.729166666664</v>
      </c>
      <c r="L54">
        <f t="shared" si="2"/>
        <v>1772040600</v>
      </c>
    </row>
    <row r="55" spans="1:12" x14ac:dyDescent="0.55000000000000004">
      <c r="A55">
        <v>1772040898</v>
      </c>
      <c r="B55" t="s">
        <v>6</v>
      </c>
      <c r="C55" t="s">
        <v>7</v>
      </c>
      <c r="D55">
        <v>5213.17</v>
      </c>
      <c r="E55">
        <v>5211.87</v>
      </c>
      <c r="F55">
        <v>5213.46</v>
      </c>
      <c r="G55">
        <v>5210.33</v>
      </c>
      <c r="H55">
        <v>509</v>
      </c>
      <c r="J55" s="1">
        <f t="shared" si="0"/>
        <v>46078.732615740737</v>
      </c>
      <c r="K55" s="2">
        <f t="shared" si="1"/>
        <v>46078.732638888891</v>
      </c>
      <c r="L55">
        <f t="shared" si="2"/>
        <v>1772040900</v>
      </c>
    </row>
    <row r="56" spans="1:12" x14ac:dyDescent="0.55000000000000004">
      <c r="A56">
        <v>1772041198</v>
      </c>
      <c r="B56" t="s">
        <v>6</v>
      </c>
      <c r="C56" t="s">
        <v>7</v>
      </c>
      <c r="D56">
        <v>5208.33</v>
      </c>
      <c r="E56">
        <v>5213.17</v>
      </c>
      <c r="F56">
        <v>5213.79</v>
      </c>
      <c r="G56">
        <v>5208.18</v>
      </c>
      <c r="H56">
        <v>516</v>
      </c>
      <c r="J56" s="1">
        <f t="shared" si="0"/>
        <v>46078.736087962963</v>
      </c>
      <c r="K56" s="2">
        <f t="shared" si="1"/>
        <v>46078.736111111109</v>
      </c>
      <c r="L56">
        <f t="shared" si="2"/>
        <v>1772041200</v>
      </c>
    </row>
    <row r="57" spans="1:12" x14ac:dyDescent="0.55000000000000004">
      <c r="A57">
        <v>1772041498</v>
      </c>
      <c r="B57" t="s">
        <v>6</v>
      </c>
      <c r="C57" t="s">
        <v>7</v>
      </c>
      <c r="D57">
        <v>5206.71</v>
      </c>
      <c r="E57">
        <v>5208.8</v>
      </c>
      <c r="F57">
        <v>5209.0200000000004</v>
      </c>
      <c r="G57">
        <v>5204.41</v>
      </c>
      <c r="H57">
        <v>550</v>
      </c>
      <c r="J57" s="1">
        <f t="shared" si="0"/>
        <v>46078.739560185189</v>
      </c>
      <c r="K57" s="2">
        <f t="shared" si="1"/>
        <v>46078.739583333336</v>
      </c>
      <c r="L57">
        <f t="shared" si="2"/>
        <v>1772041500</v>
      </c>
    </row>
    <row r="58" spans="1:12" x14ac:dyDescent="0.55000000000000004">
      <c r="A58">
        <v>1772041798</v>
      </c>
      <c r="B58" t="s">
        <v>6</v>
      </c>
      <c r="C58" t="s">
        <v>7</v>
      </c>
      <c r="D58">
        <v>5206.32</v>
      </c>
      <c r="E58">
        <v>5206.84</v>
      </c>
      <c r="F58">
        <v>5210.67</v>
      </c>
      <c r="G58">
        <v>5204.88</v>
      </c>
      <c r="H58">
        <v>550</v>
      </c>
      <c r="J58" s="1">
        <f t="shared" si="0"/>
        <v>46078.743032407408</v>
      </c>
      <c r="K58" s="2">
        <f t="shared" si="1"/>
        <v>46078.743055555555</v>
      </c>
      <c r="L58">
        <f t="shared" si="2"/>
        <v>1772041800</v>
      </c>
    </row>
    <row r="59" spans="1:12" x14ac:dyDescent="0.55000000000000004">
      <c r="A59">
        <v>1772042098</v>
      </c>
      <c r="B59" t="s">
        <v>6</v>
      </c>
      <c r="C59" t="s">
        <v>7</v>
      </c>
      <c r="D59">
        <v>5206.82</v>
      </c>
      <c r="E59">
        <v>5206.3500000000004</v>
      </c>
      <c r="F59">
        <v>5208.03</v>
      </c>
      <c r="G59">
        <v>5203.4399999999996</v>
      </c>
      <c r="H59">
        <v>576</v>
      </c>
      <c r="J59" s="1">
        <f t="shared" si="0"/>
        <v>46078.746504629627</v>
      </c>
      <c r="K59" s="2">
        <f t="shared" si="1"/>
        <v>46078.746527777781</v>
      </c>
      <c r="L59">
        <f t="shared" si="2"/>
        <v>1772042100</v>
      </c>
    </row>
    <row r="60" spans="1:12" x14ac:dyDescent="0.55000000000000004">
      <c r="A60">
        <v>1772042398</v>
      </c>
      <c r="B60" t="s">
        <v>6</v>
      </c>
      <c r="C60" t="s">
        <v>7</v>
      </c>
      <c r="D60">
        <v>5207.3999999999996</v>
      </c>
      <c r="E60">
        <v>5206.83</v>
      </c>
      <c r="F60">
        <v>5207.45</v>
      </c>
      <c r="G60">
        <v>5206.83</v>
      </c>
      <c r="H60">
        <v>313</v>
      </c>
      <c r="J60" s="1">
        <f t="shared" si="0"/>
        <v>46078.749976851846</v>
      </c>
      <c r="K60" s="2">
        <f t="shared" si="1"/>
        <v>46078.75</v>
      </c>
      <c r="L60">
        <f t="shared" si="2"/>
        <v>1772042400</v>
      </c>
    </row>
    <row r="61" spans="1:12" x14ac:dyDescent="0.55000000000000004">
      <c r="A61">
        <v>1772042698</v>
      </c>
      <c r="B61" t="s">
        <v>6</v>
      </c>
      <c r="C61" t="s">
        <v>7</v>
      </c>
      <c r="D61">
        <v>5207.07</v>
      </c>
      <c r="E61">
        <v>5207.43</v>
      </c>
      <c r="F61">
        <v>5207.53</v>
      </c>
      <c r="G61">
        <v>5207.0200000000004</v>
      </c>
      <c r="H61">
        <v>242</v>
      </c>
      <c r="J61" s="1">
        <f t="shared" si="0"/>
        <v>46078.753449074073</v>
      </c>
      <c r="K61" s="2">
        <f t="shared" si="1"/>
        <v>46078.753472222219</v>
      </c>
      <c r="L61">
        <f t="shared" si="2"/>
        <v>1772042700</v>
      </c>
    </row>
    <row r="62" spans="1:12" x14ac:dyDescent="0.55000000000000004">
      <c r="A62">
        <v>1772042998</v>
      </c>
      <c r="B62" t="s">
        <v>6</v>
      </c>
      <c r="C62" t="s">
        <v>7</v>
      </c>
      <c r="D62">
        <v>5206.8900000000003</v>
      </c>
      <c r="E62">
        <v>5207.07</v>
      </c>
      <c r="F62">
        <v>5207.1000000000004</v>
      </c>
      <c r="G62">
        <v>5206.72</v>
      </c>
      <c r="H62">
        <v>208</v>
      </c>
      <c r="J62" s="1">
        <f t="shared" si="0"/>
        <v>46078.756921296299</v>
      </c>
      <c r="K62" s="2">
        <f t="shared" si="1"/>
        <v>46078.756944444445</v>
      </c>
      <c r="L62">
        <f t="shared" si="2"/>
        <v>1772043000</v>
      </c>
    </row>
    <row r="63" spans="1:12" x14ac:dyDescent="0.55000000000000004">
      <c r="A63">
        <v>1772043298</v>
      </c>
      <c r="B63" t="s">
        <v>6</v>
      </c>
      <c r="C63" t="s">
        <v>7</v>
      </c>
      <c r="D63">
        <v>5206.8</v>
      </c>
      <c r="E63">
        <v>5206.8900000000003</v>
      </c>
      <c r="F63">
        <v>5207.29</v>
      </c>
      <c r="G63">
        <v>5206.71</v>
      </c>
      <c r="H63">
        <v>221</v>
      </c>
      <c r="J63" s="1">
        <f t="shared" si="0"/>
        <v>46078.760393518518</v>
      </c>
      <c r="K63" s="2">
        <f t="shared" si="1"/>
        <v>46078.760416666664</v>
      </c>
      <c r="L63">
        <f t="shared" si="2"/>
        <v>1772043300</v>
      </c>
    </row>
    <row r="64" spans="1:12" x14ac:dyDescent="0.55000000000000004">
      <c r="A64">
        <v>1772043598</v>
      </c>
      <c r="B64" t="s">
        <v>6</v>
      </c>
      <c r="C64" t="s">
        <v>7</v>
      </c>
      <c r="D64">
        <v>5206.7700000000004</v>
      </c>
      <c r="E64">
        <v>5206.8</v>
      </c>
      <c r="F64">
        <v>5207.28</v>
      </c>
      <c r="G64">
        <v>5206.7299999999996</v>
      </c>
      <c r="H64">
        <v>227</v>
      </c>
      <c r="J64" s="1">
        <f t="shared" si="0"/>
        <v>46078.763865740737</v>
      </c>
      <c r="K64" s="2">
        <f t="shared" si="1"/>
        <v>46078.763888888891</v>
      </c>
      <c r="L64">
        <f t="shared" si="2"/>
        <v>1772043600</v>
      </c>
    </row>
    <row r="65" spans="1:12" x14ac:dyDescent="0.55000000000000004">
      <c r="A65">
        <v>1772043898</v>
      </c>
      <c r="B65" t="s">
        <v>6</v>
      </c>
      <c r="C65" t="s">
        <v>7</v>
      </c>
      <c r="D65">
        <v>5206.8</v>
      </c>
      <c r="E65">
        <v>5206.7700000000004</v>
      </c>
      <c r="F65">
        <v>5207.04</v>
      </c>
      <c r="G65">
        <v>5206.6400000000003</v>
      </c>
      <c r="H65">
        <v>142</v>
      </c>
      <c r="J65" s="1">
        <f t="shared" si="0"/>
        <v>46078.767337962963</v>
      </c>
      <c r="K65" s="2">
        <f t="shared" si="1"/>
        <v>46078.767361111109</v>
      </c>
      <c r="L65">
        <f t="shared" si="2"/>
        <v>1772043900</v>
      </c>
    </row>
    <row r="66" spans="1:12" x14ac:dyDescent="0.55000000000000004">
      <c r="A66">
        <v>1772044198</v>
      </c>
      <c r="B66" t="s">
        <v>6</v>
      </c>
      <c r="C66" t="s">
        <v>7</v>
      </c>
      <c r="D66">
        <v>5206.8</v>
      </c>
      <c r="E66">
        <v>5206.8</v>
      </c>
      <c r="F66">
        <v>5207.29</v>
      </c>
      <c r="G66">
        <v>5206.75</v>
      </c>
      <c r="H66">
        <v>284</v>
      </c>
      <c r="J66" s="1">
        <f t="shared" ref="J66:J129" si="3">(A66/86400)+25569</f>
        <v>46078.770810185189</v>
      </c>
      <c r="K66" s="2">
        <f t="shared" ref="K66:K129" si="4">CEILING(INT(J66*1440)/1440*288,1)/288</f>
        <v>46078.770833333336</v>
      </c>
      <c r="L66">
        <f t="shared" si="2"/>
        <v>1772044200</v>
      </c>
    </row>
    <row r="67" spans="1:12" x14ac:dyDescent="0.55000000000000004">
      <c r="A67">
        <v>1772044498</v>
      </c>
      <c r="B67" t="s">
        <v>6</v>
      </c>
      <c r="C67" t="s">
        <v>7</v>
      </c>
      <c r="D67">
        <v>5206.3900000000003</v>
      </c>
      <c r="E67">
        <v>5206.78</v>
      </c>
      <c r="F67">
        <v>5206.8100000000004</v>
      </c>
      <c r="G67">
        <v>5205.87</v>
      </c>
      <c r="H67">
        <v>250</v>
      </c>
      <c r="J67" s="1">
        <f t="shared" si="3"/>
        <v>46078.774282407408</v>
      </c>
      <c r="K67" s="2">
        <f t="shared" si="4"/>
        <v>46078.774305555555</v>
      </c>
      <c r="L67">
        <f t="shared" ref="L67:L130" si="5">MROUND((K67-25569)*86400,300)</f>
        <v>1772044500</v>
      </c>
    </row>
    <row r="68" spans="1:12" x14ac:dyDescent="0.55000000000000004">
      <c r="A68">
        <v>1772044798</v>
      </c>
      <c r="B68" t="s">
        <v>6</v>
      </c>
      <c r="C68" t="s">
        <v>7</v>
      </c>
      <c r="D68">
        <v>5205.13</v>
      </c>
      <c r="E68">
        <v>5206.33</v>
      </c>
      <c r="F68">
        <v>5206.6000000000004</v>
      </c>
      <c r="G68">
        <v>5204.95</v>
      </c>
      <c r="H68">
        <v>296</v>
      </c>
      <c r="J68" s="1">
        <f t="shared" si="3"/>
        <v>46078.777754629627</v>
      </c>
      <c r="K68" s="2">
        <f t="shared" si="4"/>
        <v>46078.777777777781</v>
      </c>
      <c r="L68">
        <f t="shared" si="5"/>
        <v>1772044800</v>
      </c>
    </row>
    <row r="69" spans="1:12" x14ac:dyDescent="0.55000000000000004">
      <c r="A69">
        <v>1772045098</v>
      </c>
      <c r="B69" t="s">
        <v>6</v>
      </c>
      <c r="C69" t="s">
        <v>7</v>
      </c>
      <c r="D69">
        <v>5200.95</v>
      </c>
      <c r="E69">
        <v>5205.13</v>
      </c>
      <c r="F69">
        <v>5205.38</v>
      </c>
      <c r="G69">
        <v>5200.71</v>
      </c>
      <c r="H69">
        <v>282</v>
      </c>
      <c r="J69" s="1">
        <f t="shared" si="3"/>
        <v>46078.781226851846</v>
      </c>
      <c r="K69" s="2">
        <f t="shared" si="4"/>
        <v>46078.78125</v>
      </c>
      <c r="L69">
        <f t="shared" si="5"/>
        <v>1772045100</v>
      </c>
    </row>
    <row r="70" spans="1:12" x14ac:dyDescent="0.55000000000000004">
      <c r="A70">
        <v>1772045398</v>
      </c>
      <c r="B70" t="s">
        <v>6</v>
      </c>
      <c r="C70" t="s">
        <v>7</v>
      </c>
      <c r="D70">
        <v>5202.58</v>
      </c>
      <c r="E70">
        <v>5200.99</v>
      </c>
      <c r="F70">
        <v>5204</v>
      </c>
      <c r="G70">
        <v>5200.84</v>
      </c>
      <c r="H70">
        <v>380</v>
      </c>
      <c r="J70" s="1">
        <f t="shared" si="3"/>
        <v>46078.784699074073</v>
      </c>
      <c r="K70" s="2">
        <f t="shared" si="4"/>
        <v>46078.784722222219</v>
      </c>
      <c r="L70">
        <f t="shared" si="5"/>
        <v>1772045400</v>
      </c>
    </row>
    <row r="71" spans="1:12" x14ac:dyDescent="0.55000000000000004">
      <c r="A71">
        <v>1772045698</v>
      </c>
      <c r="B71" t="s">
        <v>6</v>
      </c>
      <c r="C71" t="s">
        <v>7</v>
      </c>
      <c r="D71">
        <v>5202.12</v>
      </c>
      <c r="E71">
        <v>5202.63</v>
      </c>
      <c r="F71">
        <v>5203.55</v>
      </c>
      <c r="G71">
        <v>5201.2299999999996</v>
      </c>
      <c r="H71">
        <v>386</v>
      </c>
      <c r="J71" s="1">
        <f t="shared" si="3"/>
        <v>46078.788171296299</v>
      </c>
      <c r="K71" s="2">
        <f t="shared" si="4"/>
        <v>46078.788194444445</v>
      </c>
      <c r="L71">
        <f t="shared" si="5"/>
        <v>1772045700</v>
      </c>
    </row>
    <row r="72" spans="1:12" x14ac:dyDescent="0.55000000000000004">
      <c r="A72">
        <v>1772045998</v>
      </c>
      <c r="B72" t="s">
        <v>6</v>
      </c>
      <c r="C72" t="s">
        <v>7</v>
      </c>
      <c r="D72">
        <v>5200.91</v>
      </c>
      <c r="E72">
        <v>5202.12</v>
      </c>
      <c r="F72">
        <v>5202.74</v>
      </c>
      <c r="G72">
        <v>5200.91</v>
      </c>
      <c r="H72">
        <v>305</v>
      </c>
      <c r="J72" s="1">
        <f t="shared" si="3"/>
        <v>46078.791643518518</v>
      </c>
      <c r="K72" s="2">
        <f t="shared" si="4"/>
        <v>46078.791666666664</v>
      </c>
      <c r="L72">
        <f t="shared" si="5"/>
        <v>1772046000</v>
      </c>
    </row>
    <row r="73" spans="1:12" x14ac:dyDescent="0.55000000000000004">
      <c r="A73">
        <v>1772046298</v>
      </c>
      <c r="B73" t="s">
        <v>6</v>
      </c>
      <c r="C73" t="s">
        <v>7</v>
      </c>
      <c r="D73">
        <v>5194.29</v>
      </c>
      <c r="E73">
        <v>5201.04</v>
      </c>
      <c r="F73">
        <v>5201.18</v>
      </c>
      <c r="G73">
        <v>5194.07</v>
      </c>
      <c r="H73">
        <v>448</v>
      </c>
      <c r="J73" s="1">
        <f t="shared" si="3"/>
        <v>46078.795115740737</v>
      </c>
      <c r="K73" s="2">
        <f t="shared" si="4"/>
        <v>46078.795138888891</v>
      </c>
      <c r="L73">
        <f t="shared" si="5"/>
        <v>1772046300</v>
      </c>
    </row>
    <row r="74" spans="1:12" x14ac:dyDescent="0.55000000000000004">
      <c r="A74">
        <v>1772046598</v>
      </c>
      <c r="B74" t="s">
        <v>6</v>
      </c>
      <c r="C74" t="s">
        <v>7</v>
      </c>
      <c r="D74">
        <v>5207.04</v>
      </c>
      <c r="E74">
        <v>5194.3500000000004</v>
      </c>
      <c r="F74">
        <v>5207.87</v>
      </c>
      <c r="G74">
        <v>5191.67</v>
      </c>
      <c r="H74">
        <v>570</v>
      </c>
      <c r="J74" s="1">
        <f t="shared" si="3"/>
        <v>46078.798587962963</v>
      </c>
      <c r="K74" s="2">
        <f t="shared" si="4"/>
        <v>46078.798611111109</v>
      </c>
      <c r="L74">
        <f t="shared" si="5"/>
        <v>1772046600</v>
      </c>
    </row>
    <row r="75" spans="1:12" x14ac:dyDescent="0.55000000000000004">
      <c r="A75">
        <v>1772046898</v>
      </c>
      <c r="B75" t="s">
        <v>6</v>
      </c>
      <c r="C75" t="s">
        <v>7</v>
      </c>
      <c r="D75">
        <v>5200.55</v>
      </c>
      <c r="E75">
        <v>5207.16</v>
      </c>
      <c r="F75">
        <v>5207.22</v>
      </c>
      <c r="G75">
        <v>5200.4399999999996</v>
      </c>
      <c r="H75">
        <v>404</v>
      </c>
      <c r="J75" s="1">
        <f t="shared" si="3"/>
        <v>46078.802060185189</v>
      </c>
      <c r="K75" s="2">
        <f t="shared" si="4"/>
        <v>46078.802083333336</v>
      </c>
      <c r="L75">
        <f t="shared" si="5"/>
        <v>1772046900</v>
      </c>
    </row>
    <row r="76" spans="1:12" x14ac:dyDescent="0.55000000000000004">
      <c r="A76">
        <v>1772047198</v>
      </c>
      <c r="B76" t="s">
        <v>6</v>
      </c>
      <c r="C76" t="s">
        <v>7</v>
      </c>
      <c r="D76">
        <v>5197.32</v>
      </c>
      <c r="E76">
        <v>5200.5600000000004</v>
      </c>
      <c r="F76">
        <v>5200.6099999999997</v>
      </c>
      <c r="G76">
        <v>5194.3100000000004</v>
      </c>
      <c r="H76">
        <v>449</v>
      </c>
      <c r="J76" s="1">
        <f t="shared" si="3"/>
        <v>46078.805532407408</v>
      </c>
      <c r="K76" s="2">
        <f t="shared" si="4"/>
        <v>46078.805555555555</v>
      </c>
      <c r="L76">
        <f t="shared" si="5"/>
        <v>1772047200</v>
      </c>
    </row>
    <row r="77" spans="1:12" x14ac:dyDescent="0.55000000000000004">
      <c r="A77">
        <v>1772047498</v>
      </c>
      <c r="B77" t="s">
        <v>6</v>
      </c>
      <c r="C77" t="s">
        <v>7</v>
      </c>
      <c r="D77">
        <v>5202.59</v>
      </c>
      <c r="E77">
        <v>5197.32</v>
      </c>
      <c r="F77">
        <v>5202.7299999999996</v>
      </c>
      <c r="G77">
        <v>5194.0600000000004</v>
      </c>
      <c r="H77">
        <v>473</v>
      </c>
      <c r="J77" s="1">
        <f t="shared" si="3"/>
        <v>46078.809004629627</v>
      </c>
      <c r="K77" s="2">
        <f t="shared" si="4"/>
        <v>46078.809027777781</v>
      </c>
      <c r="L77">
        <f t="shared" si="5"/>
        <v>1772047500</v>
      </c>
    </row>
    <row r="78" spans="1:12" x14ac:dyDescent="0.55000000000000004">
      <c r="A78">
        <v>1772047798</v>
      </c>
      <c r="B78" t="s">
        <v>6</v>
      </c>
      <c r="C78" t="s">
        <v>7</v>
      </c>
      <c r="D78">
        <v>5202.51</v>
      </c>
      <c r="E78">
        <v>5202.76</v>
      </c>
      <c r="F78">
        <v>5204.51</v>
      </c>
      <c r="G78">
        <v>5199.62</v>
      </c>
      <c r="H78">
        <v>546</v>
      </c>
      <c r="J78" s="1">
        <f t="shared" si="3"/>
        <v>46078.812476851846</v>
      </c>
      <c r="K78" s="2">
        <f t="shared" si="4"/>
        <v>46078.8125</v>
      </c>
      <c r="L78">
        <f t="shared" si="5"/>
        <v>1772047800</v>
      </c>
    </row>
    <row r="79" spans="1:12" x14ac:dyDescent="0.55000000000000004">
      <c r="A79">
        <v>1772048098</v>
      </c>
      <c r="B79" t="s">
        <v>6</v>
      </c>
      <c r="C79" t="s">
        <v>7</v>
      </c>
      <c r="D79">
        <v>5201</v>
      </c>
      <c r="E79">
        <v>5202.5200000000004</v>
      </c>
      <c r="F79">
        <v>5206.3</v>
      </c>
      <c r="G79">
        <v>5200.84</v>
      </c>
      <c r="H79">
        <v>561</v>
      </c>
      <c r="J79" s="1">
        <f t="shared" si="3"/>
        <v>46078.815949074073</v>
      </c>
      <c r="K79" s="2">
        <f t="shared" si="4"/>
        <v>46078.815972222219</v>
      </c>
      <c r="L79">
        <f t="shared" si="5"/>
        <v>1772048100</v>
      </c>
    </row>
    <row r="80" spans="1:12" x14ac:dyDescent="0.55000000000000004">
      <c r="A80">
        <v>1772048398</v>
      </c>
      <c r="B80" t="s">
        <v>6</v>
      </c>
      <c r="C80" t="s">
        <v>7</v>
      </c>
      <c r="D80">
        <v>5204.32</v>
      </c>
      <c r="E80">
        <v>5200.97</v>
      </c>
      <c r="F80">
        <v>5205.1400000000003</v>
      </c>
      <c r="G80">
        <v>5200.72</v>
      </c>
      <c r="H80">
        <v>514</v>
      </c>
      <c r="J80" s="1">
        <f t="shared" si="3"/>
        <v>46078.819421296299</v>
      </c>
      <c r="K80" s="2">
        <f t="shared" si="4"/>
        <v>46078.819444444445</v>
      </c>
      <c r="L80">
        <f t="shared" si="5"/>
        <v>1772048400</v>
      </c>
    </row>
    <row r="81" spans="1:12" x14ac:dyDescent="0.55000000000000004">
      <c r="A81">
        <v>1772048698</v>
      </c>
      <c r="B81" t="s">
        <v>6</v>
      </c>
      <c r="C81" t="s">
        <v>7</v>
      </c>
      <c r="D81">
        <v>5205</v>
      </c>
      <c r="E81">
        <v>5204.32</v>
      </c>
      <c r="F81">
        <v>5207.58</v>
      </c>
      <c r="G81">
        <v>5200.29</v>
      </c>
      <c r="H81">
        <v>699</v>
      </c>
      <c r="J81" s="1">
        <f t="shared" si="3"/>
        <v>46078.822893518518</v>
      </c>
      <c r="K81" s="2">
        <f t="shared" si="4"/>
        <v>46078.822916666664</v>
      </c>
      <c r="L81">
        <f t="shared" si="5"/>
        <v>1772048700</v>
      </c>
    </row>
    <row r="82" spans="1:12" x14ac:dyDescent="0.55000000000000004">
      <c r="A82">
        <v>1772048998</v>
      </c>
      <c r="B82" t="s">
        <v>6</v>
      </c>
      <c r="C82" t="s">
        <v>7</v>
      </c>
      <c r="D82">
        <v>5204.97</v>
      </c>
      <c r="E82">
        <v>5204.8599999999997</v>
      </c>
      <c r="F82">
        <v>5208.32</v>
      </c>
      <c r="G82">
        <v>5200.63</v>
      </c>
      <c r="H82">
        <v>616</v>
      </c>
      <c r="J82" s="1">
        <f t="shared" si="3"/>
        <v>46078.826365740737</v>
      </c>
      <c r="K82" s="2">
        <f t="shared" si="4"/>
        <v>46078.826388888891</v>
      </c>
      <c r="L82">
        <f t="shared" si="5"/>
        <v>1772049000</v>
      </c>
    </row>
    <row r="83" spans="1:12" x14ac:dyDescent="0.55000000000000004">
      <c r="A83">
        <v>1772049298</v>
      </c>
      <c r="B83" t="s">
        <v>6</v>
      </c>
      <c r="C83" t="s">
        <v>7</v>
      </c>
      <c r="D83">
        <v>5204.87</v>
      </c>
      <c r="E83">
        <v>5205.32</v>
      </c>
      <c r="F83">
        <v>5207.55</v>
      </c>
      <c r="G83">
        <v>5203.6000000000004</v>
      </c>
      <c r="H83">
        <v>593</v>
      </c>
      <c r="J83" s="1">
        <f t="shared" si="3"/>
        <v>46078.829837962963</v>
      </c>
      <c r="K83" s="2">
        <f t="shared" si="4"/>
        <v>46078.829861111109</v>
      </c>
      <c r="L83">
        <f t="shared" si="5"/>
        <v>1772049300</v>
      </c>
    </row>
    <row r="84" spans="1:12" x14ac:dyDescent="0.55000000000000004">
      <c r="A84">
        <v>1772049598</v>
      </c>
      <c r="B84" t="s">
        <v>6</v>
      </c>
      <c r="C84" t="s">
        <v>7</v>
      </c>
      <c r="D84">
        <v>5201.76</v>
      </c>
      <c r="E84">
        <v>5204.88</v>
      </c>
      <c r="F84">
        <v>5205.24</v>
      </c>
      <c r="G84">
        <v>5196.8100000000004</v>
      </c>
      <c r="H84">
        <v>675</v>
      </c>
      <c r="J84" s="1">
        <f t="shared" si="3"/>
        <v>46078.833310185189</v>
      </c>
      <c r="K84" s="2">
        <f t="shared" si="4"/>
        <v>46078.833333333336</v>
      </c>
      <c r="L84">
        <f t="shared" si="5"/>
        <v>1772049600</v>
      </c>
    </row>
    <row r="85" spans="1:12" x14ac:dyDescent="0.55000000000000004">
      <c r="A85">
        <v>1772049898</v>
      </c>
      <c r="B85" t="s">
        <v>6</v>
      </c>
      <c r="C85" t="s">
        <v>7</v>
      </c>
      <c r="D85">
        <v>5202.46</v>
      </c>
      <c r="E85">
        <v>5201.76</v>
      </c>
      <c r="F85">
        <v>5205.8100000000004</v>
      </c>
      <c r="G85">
        <v>5200.96</v>
      </c>
      <c r="H85">
        <v>611</v>
      </c>
      <c r="J85" s="1">
        <f t="shared" si="3"/>
        <v>46078.836782407408</v>
      </c>
      <c r="K85" s="2">
        <f t="shared" si="4"/>
        <v>46078.836805555555</v>
      </c>
      <c r="L85">
        <f t="shared" si="5"/>
        <v>1772049900</v>
      </c>
    </row>
    <row r="86" spans="1:12" x14ac:dyDescent="0.55000000000000004">
      <c r="A86">
        <v>1772050198</v>
      </c>
      <c r="B86" t="s">
        <v>6</v>
      </c>
      <c r="C86" t="s">
        <v>7</v>
      </c>
      <c r="D86">
        <v>5195.2700000000004</v>
      </c>
      <c r="E86">
        <v>5202.46</v>
      </c>
      <c r="F86">
        <v>5206.05</v>
      </c>
      <c r="G86">
        <v>5195.1899999999996</v>
      </c>
      <c r="H86">
        <v>537</v>
      </c>
      <c r="J86" s="1">
        <f t="shared" si="3"/>
        <v>46078.840254629627</v>
      </c>
      <c r="K86" s="2">
        <f t="shared" si="4"/>
        <v>46078.840277777781</v>
      </c>
      <c r="L86">
        <f t="shared" si="5"/>
        <v>1772050200</v>
      </c>
    </row>
    <row r="87" spans="1:12" x14ac:dyDescent="0.55000000000000004">
      <c r="A87">
        <v>1772050498</v>
      </c>
      <c r="B87" t="s">
        <v>6</v>
      </c>
      <c r="C87" t="s">
        <v>7</v>
      </c>
      <c r="D87">
        <v>5184.8</v>
      </c>
      <c r="E87">
        <v>5195.5</v>
      </c>
      <c r="F87">
        <v>5196.3500000000004</v>
      </c>
      <c r="G87">
        <v>5183.51</v>
      </c>
      <c r="H87">
        <v>706</v>
      </c>
      <c r="J87" s="1">
        <f t="shared" si="3"/>
        <v>46078.843726851846</v>
      </c>
      <c r="K87" s="2">
        <f t="shared" si="4"/>
        <v>46078.84375</v>
      </c>
      <c r="L87">
        <f t="shared" si="5"/>
        <v>1772050500</v>
      </c>
    </row>
    <row r="88" spans="1:12" x14ac:dyDescent="0.55000000000000004">
      <c r="A88">
        <v>1772050798</v>
      </c>
      <c r="B88" t="s">
        <v>6</v>
      </c>
      <c r="C88" t="s">
        <v>7</v>
      </c>
      <c r="D88">
        <v>5189</v>
      </c>
      <c r="E88">
        <v>5184.83</v>
      </c>
      <c r="F88">
        <v>5189.0200000000004</v>
      </c>
      <c r="G88">
        <v>5183.2700000000004</v>
      </c>
      <c r="H88">
        <v>584</v>
      </c>
      <c r="J88" s="1">
        <f t="shared" si="3"/>
        <v>46078.847199074073</v>
      </c>
      <c r="K88" s="2">
        <f t="shared" si="4"/>
        <v>46078.847222222219</v>
      </c>
      <c r="L88">
        <f t="shared" si="5"/>
        <v>1772050800</v>
      </c>
    </row>
    <row r="89" spans="1:12" x14ac:dyDescent="0.55000000000000004">
      <c r="A89">
        <v>1772051098</v>
      </c>
      <c r="B89" t="s">
        <v>6</v>
      </c>
      <c r="C89" t="s">
        <v>7</v>
      </c>
      <c r="D89">
        <v>5186.1099999999997</v>
      </c>
      <c r="E89">
        <v>5189.32</v>
      </c>
      <c r="F89">
        <v>5193.3500000000004</v>
      </c>
      <c r="G89">
        <v>5185.75</v>
      </c>
      <c r="H89">
        <v>567</v>
      </c>
      <c r="J89" s="1">
        <f t="shared" si="3"/>
        <v>46078.850671296299</v>
      </c>
      <c r="K89" s="2">
        <f t="shared" si="4"/>
        <v>46078.850694444445</v>
      </c>
      <c r="L89">
        <f t="shared" si="5"/>
        <v>1772051100</v>
      </c>
    </row>
    <row r="90" spans="1:12" x14ac:dyDescent="0.55000000000000004">
      <c r="A90">
        <v>1772051398</v>
      </c>
      <c r="B90" t="s">
        <v>6</v>
      </c>
      <c r="C90" t="s">
        <v>7</v>
      </c>
      <c r="D90">
        <v>5188.12</v>
      </c>
      <c r="E90">
        <v>5186.71</v>
      </c>
      <c r="F90">
        <v>5190.6099999999997</v>
      </c>
      <c r="G90">
        <v>5180.6000000000004</v>
      </c>
      <c r="H90">
        <v>687</v>
      </c>
      <c r="J90" s="1">
        <f t="shared" si="3"/>
        <v>46078.854143518518</v>
      </c>
      <c r="K90" s="2">
        <f t="shared" si="4"/>
        <v>46078.854166666664</v>
      </c>
      <c r="L90">
        <f t="shared" si="5"/>
        <v>1772051400</v>
      </c>
    </row>
    <row r="91" spans="1:12" x14ac:dyDescent="0.55000000000000004">
      <c r="A91">
        <v>1772051698</v>
      </c>
      <c r="B91" t="s">
        <v>6</v>
      </c>
      <c r="C91" t="s">
        <v>7</v>
      </c>
      <c r="D91">
        <v>5183.41</v>
      </c>
      <c r="E91">
        <v>5188.1099999999997</v>
      </c>
      <c r="F91">
        <v>5188.49</v>
      </c>
      <c r="G91">
        <v>5181.25</v>
      </c>
      <c r="H91">
        <v>629</v>
      </c>
      <c r="J91" s="1">
        <f t="shared" si="3"/>
        <v>46078.857615740737</v>
      </c>
      <c r="K91" s="2">
        <f t="shared" si="4"/>
        <v>46078.857638888891</v>
      </c>
      <c r="L91">
        <f t="shared" si="5"/>
        <v>1772051700</v>
      </c>
    </row>
    <row r="92" spans="1:12" x14ac:dyDescent="0.55000000000000004">
      <c r="A92">
        <v>1772051998</v>
      </c>
      <c r="B92" t="s">
        <v>6</v>
      </c>
      <c r="C92" t="s">
        <v>7</v>
      </c>
      <c r="D92">
        <v>5181.4799999999996</v>
      </c>
      <c r="E92">
        <v>5183.38</v>
      </c>
      <c r="F92">
        <v>5184.2</v>
      </c>
      <c r="G92">
        <v>5177.3999999999996</v>
      </c>
      <c r="H92">
        <v>580</v>
      </c>
      <c r="J92" s="1">
        <f t="shared" si="3"/>
        <v>46078.861087962963</v>
      </c>
      <c r="K92" s="2">
        <f t="shared" si="4"/>
        <v>46078.861111111109</v>
      </c>
      <c r="L92">
        <f t="shared" si="5"/>
        <v>1772052000</v>
      </c>
    </row>
    <row r="93" spans="1:12" x14ac:dyDescent="0.55000000000000004">
      <c r="A93">
        <v>1772052298</v>
      </c>
      <c r="B93" t="s">
        <v>6</v>
      </c>
      <c r="C93" t="s">
        <v>7</v>
      </c>
      <c r="D93">
        <v>5173.57</v>
      </c>
      <c r="E93">
        <v>5181.4799999999996</v>
      </c>
      <c r="F93">
        <v>5181.4799999999996</v>
      </c>
      <c r="G93">
        <v>5167.2700000000004</v>
      </c>
      <c r="H93">
        <v>780</v>
      </c>
      <c r="J93" s="1">
        <f t="shared" si="3"/>
        <v>46078.864560185189</v>
      </c>
      <c r="K93" s="2">
        <f t="shared" si="4"/>
        <v>46078.864583333336</v>
      </c>
      <c r="L93">
        <f t="shared" si="5"/>
        <v>1772052300</v>
      </c>
    </row>
    <row r="94" spans="1:12" x14ac:dyDescent="0.55000000000000004">
      <c r="A94">
        <v>1772052598</v>
      </c>
      <c r="B94" t="s">
        <v>6</v>
      </c>
      <c r="C94" t="s">
        <v>7</v>
      </c>
      <c r="D94">
        <v>5178.01</v>
      </c>
      <c r="E94">
        <v>5173.53</v>
      </c>
      <c r="F94">
        <v>5180.59</v>
      </c>
      <c r="G94">
        <v>5172.18</v>
      </c>
      <c r="H94">
        <v>719</v>
      </c>
      <c r="J94" s="1">
        <f t="shared" si="3"/>
        <v>46078.868032407408</v>
      </c>
      <c r="K94" s="2">
        <f t="shared" si="4"/>
        <v>46078.868055555555</v>
      </c>
      <c r="L94">
        <f t="shared" si="5"/>
        <v>1772052600</v>
      </c>
    </row>
    <row r="95" spans="1:12" x14ac:dyDescent="0.55000000000000004">
      <c r="A95">
        <v>1772052898</v>
      </c>
      <c r="B95" t="s">
        <v>6</v>
      </c>
      <c r="C95" t="s">
        <v>7</v>
      </c>
      <c r="D95">
        <v>5152.16</v>
      </c>
      <c r="E95">
        <v>5178.01</v>
      </c>
      <c r="F95">
        <v>5178.01</v>
      </c>
      <c r="G95">
        <v>5145.45</v>
      </c>
      <c r="H95">
        <v>857</v>
      </c>
      <c r="J95" s="1">
        <f t="shared" si="3"/>
        <v>46078.871504629627</v>
      </c>
      <c r="K95" s="2">
        <f t="shared" si="4"/>
        <v>46078.871527777781</v>
      </c>
      <c r="L95">
        <f t="shared" si="5"/>
        <v>1772052900</v>
      </c>
    </row>
    <row r="96" spans="1:12" x14ac:dyDescent="0.55000000000000004">
      <c r="A96">
        <v>1772053198</v>
      </c>
      <c r="B96" t="s">
        <v>6</v>
      </c>
      <c r="C96" t="s">
        <v>7</v>
      </c>
      <c r="D96">
        <v>5156.08</v>
      </c>
      <c r="E96">
        <v>5152.1899999999996</v>
      </c>
      <c r="F96">
        <v>5160.12</v>
      </c>
      <c r="G96">
        <v>5150.5</v>
      </c>
      <c r="H96">
        <v>731</v>
      </c>
      <c r="J96" s="1">
        <f t="shared" si="3"/>
        <v>46078.874976851846</v>
      </c>
      <c r="K96" s="2">
        <f t="shared" si="4"/>
        <v>46078.875</v>
      </c>
      <c r="L96">
        <f t="shared" si="5"/>
        <v>1772053200</v>
      </c>
    </row>
    <row r="97" spans="1:12" x14ac:dyDescent="0.55000000000000004">
      <c r="A97">
        <v>1772053498</v>
      </c>
      <c r="B97" t="s">
        <v>6</v>
      </c>
      <c r="C97" t="s">
        <v>7</v>
      </c>
      <c r="D97">
        <v>5163.03</v>
      </c>
      <c r="E97">
        <v>5156.0600000000004</v>
      </c>
      <c r="F97">
        <v>5163.3100000000004</v>
      </c>
      <c r="G97">
        <v>5156.0600000000004</v>
      </c>
      <c r="H97">
        <v>518</v>
      </c>
      <c r="J97" s="1">
        <f t="shared" si="3"/>
        <v>46078.878449074073</v>
      </c>
      <c r="K97" s="2">
        <f t="shared" si="4"/>
        <v>46078.878472222219</v>
      </c>
      <c r="L97">
        <f t="shared" si="5"/>
        <v>1772053500</v>
      </c>
    </row>
    <row r="98" spans="1:12" x14ac:dyDescent="0.55000000000000004">
      <c r="A98">
        <v>1772053798</v>
      </c>
      <c r="B98" t="s">
        <v>6</v>
      </c>
      <c r="C98" t="s">
        <v>7</v>
      </c>
      <c r="D98">
        <v>5161.84</v>
      </c>
      <c r="E98">
        <v>5162.97</v>
      </c>
      <c r="F98">
        <v>5165.32</v>
      </c>
      <c r="G98">
        <v>5158.55</v>
      </c>
      <c r="H98">
        <v>607</v>
      </c>
      <c r="J98" s="1">
        <f t="shared" si="3"/>
        <v>46078.881921296299</v>
      </c>
      <c r="K98" s="2">
        <f t="shared" si="4"/>
        <v>46078.881944444445</v>
      </c>
      <c r="L98">
        <f t="shared" si="5"/>
        <v>1772053800</v>
      </c>
    </row>
    <row r="99" spans="1:12" x14ac:dyDescent="0.55000000000000004">
      <c r="A99">
        <v>1772054098</v>
      </c>
      <c r="B99" t="s">
        <v>6</v>
      </c>
      <c r="C99" t="s">
        <v>7</v>
      </c>
      <c r="D99">
        <v>5165.38</v>
      </c>
      <c r="E99">
        <v>5161.82</v>
      </c>
      <c r="F99">
        <v>5173.3599999999997</v>
      </c>
      <c r="G99">
        <v>5160.8599999999997</v>
      </c>
      <c r="H99">
        <v>603</v>
      </c>
      <c r="J99" s="1">
        <f t="shared" si="3"/>
        <v>46078.885393518518</v>
      </c>
      <c r="K99" s="2">
        <f t="shared" si="4"/>
        <v>46078.885416666664</v>
      </c>
      <c r="L99">
        <f t="shared" si="5"/>
        <v>1772054100</v>
      </c>
    </row>
    <row r="100" spans="1:12" x14ac:dyDescent="0.55000000000000004">
      <c r="A100">
        <v>1772054398</v>
      </c>
      <c r="B100" t="s">
        <v>6</v>
      </c>
      <c r="C100" t="s">
        <v>7</v>
      </c>
      <c r="D100">
        <v>5169.17</v>
      </c>
      <c r="E100">
        <v>5165.38</v>
      </c>
      <c r="F100">
        <v>5170.21</v>
      </c>
      <c r="G100">
        <v>5165.07</v>
      </c>
      <c r="H100">
        <v>347</v>
      </c>
      <c r="J100" s="1">
        <f t="shared" si="3"/>
        <v>46078.888865740737</v>
      </c>
      <c r="K100" s="2">
        <f t="shared" si="4"/>
        <v>46078.888888888891</v>
      </c>
      <c r="L100">
        <f t="shared" si="5"/>
        <v>1772054400</v>
      </c>
    </row>
    <row r="101" spans="1:12" x14ac:dyDescent="0.55000000000000004">
      <c r="A101">
        <v>1772054698</v>
      </c>
      <c r="B101" t="s">
        <v>6</v>
      </c>
      <c r="C101" t="s">
        <v>7</v>
      </c>
      <c r="D101">
        <v>5169.12</v>
      </c>
      <c r="E101">
        <v>5169.17</v>
      </c>
      <c r="F101">
        <v>5170.51</v>
      </c>
      <c r="G101">
        <v>5167.75</v>
      </c>
      <c r="H101">
        <v>362</v>
      </c>
      <c r="J101" s="1">
        <f t="shared" si="3"/>
        <v>46078.892337962963</v>
      </c>
      <c r="K101" s="2">
        <f t="shared" si="4"/>
        <v>46078.892361111109</v>
      </c>
      <c r="L101">
        <f t="shared" si="5"/>
        <v>1772054700</v>
      </c>
    </row>
    <row r="102" spans="1:12" x14ac:dyDescent="0.55000000000000004">
      <c r="A102">
        <v>1772054998</v>
      </c>
      <c r="B102" t="s">
        <v>6</v>
      </c>
      <c r="C102" t="s">
        <v>7</v>
      </c>
      <c r="D102">
        <v>5168.22</v>
      </c>
      <c r="E102">
        <v>5169.37</v>
      </c>
      <c r="F102">
        <v>5171.26</v>
      </c>
      <c r="G102">
        <v>5166.6899999999996</v>
      </c>
      <c r="H102">
        <v>490</v>
      </c>
      <c r="J102" s="1">
        <f t="shared" si="3"/>
        <v>46078.895810185189</v>
      </c>
      <c r="K102" s="2">
        <f t="shared" si="4"/>
        <v>46078.895833333336</v>
      </c>
      <c r="L102">
        <f t="shared" si="5"/>
        <v>1772055000</v>
      </c>
    </row>
    <row r="103" spans="1:12" x14ac:dyDescent="0.55000000000000004">
      <c r="A103">
        <v>1772055298</v>
      </c>
      <c r="B103" t="s">
        <v>6</v>
      </c>
      <c r="C103" t="s">
        <v>7</v>
      </c>
      <c r="D103">
        <v>5168.8999999999996</v>
      </c>
      <c r="E103">
        <v>5168.22</v>
      </c>
      <c r="F103">
        <v>5173.4799999999996</v>
      </c>
      <c r="G103">
        <v>5168.2</v>
      </c>
      <c r="H103">
        <v>433</v>
      </c>
      <c r="J103" s="1">
        <f t="shared" si="3"/>
        <v>46078.899282407408</v>
      </c>
      <c r="K103" s="2">
        <f t="shared" si="4"/>
        <v>46078.899305555555</v>
      </c>
      <c r="L103">
        <f t="shared" si="5"/>
        <v>1772055300</v>
      </c>
    </row>
    <row r="104" spans="1:12" x14ac:dyDescent="0.55000000000000004">
      <c r="A104">
        <v>1772055598</v>
      </c>
      <c r="B104" t="s">
        <v>6</v>
      </c>
      <c r="C104" t="s">
        <v>7</v>
      </c>
      <c r="D104">
        <v>5170.25</v>
      </c>
      <c r="E104">
        <v>5168.7299999999996</v>
      </c>
      <c r="F104">
        <v>5170.71</v>
      </c>
      <c r="G104">
        <v>5168.21</v>
      </c>
      <c r="H104">
        <v>414</v>
      </c>
      <c r="J104" s="1">
        <f t="shared" si="3"/>
        <v>46078.902754629627</v>
      </c>
      <c r="K104" s="2">
        <f t="shared" si="4"/>
        <v>46078.902777777781</v>
      </c>
      <c r="L104">
        <f t="shared" si="5"/>
        <v>1772055600</v>
      </c>
    </row>
    <row r="105" spans="1:12" x14ac:dyDescent="0.55000000000000004">
      <c r="A105">
        <v>1772055898</v>
      </c>
      <c r="B105" t="s">
        <v>6</v>
      </c>
      <c r="C105" t="s">
        <v>7</v>
      </c>
      <c r="D105">
        <v>5170.9399999999996</v>
      </c>
      <c r="E105">
        <v>5170.25</v>
      </c>
      <c r="F105">
        <v>5171.59</v>
      </c>
      <c r="G105">
        <v>5168.8900000000003</v>
      </c>
      <c r="H105">
        <v>389</v>
      </c>
      <c r="J105" s="1">
        <f t="shared" si="3"/>
        <v>46078.906226851846</v>
      </c>
      <c r="K105" s="2">
        <f t="shared" si="4"/>
        <v>46078.90625</v>
      </c>
      <c r="L105">
        <f t="shared" si="5"/>
        <v>1772055900</v>
      </c>
    </row>
    <row r="106" spans="1:12" x14ac:dyDescent="0.55000000000000004">
      <c r="A106">
        <v>1772056198</v>
      </c>
      <c r="B106" t="s">
        <v>6</v>
      </c>
      <c r="C106" t="s">
        <v>7</v>
      </c>
      <c r="D106">
        <v>5164.3100000000004</v>
      </c>
      <c r="E106">
        <v>5170.9399999999996</v>
      </c>
      <c r="F106">
        <v>5171.3999999999996</v>
      </c>
      <c r="G106">
        <v>5163.07</v>
      </c>
      <c r="H106">
        <v>414</v>
      </c>
      <c r="J106" s="1">
        <f t="shared" si="3"/>
        <v>46078.909699074073</v>
      </c>
      <c r="K106" s="2">
        <f t="shared" si="4"/>
        <v>46078.909722222219</v>
      </c>
      <c r="L106">
        <f t="shared" si="5"/>
        <v>1772056200</v>
      </c>
    </row>
    <row r="107" spans="1:12" x14ac:dyDescent="0.55000000000000004">
      <c r="A107">
        <v>1772056498</v>
      </c>
      <c r="B107" t="s">
        <v>6</v>
      </c>
      <c r="C107" t="s">
        <v>7</v>
      </c>
      <c r="D107">
        <v>5164.8900000000003</v>
      </c>
      <c r="E107">
        <v>5164.47</v>
      </c>
      <c r="F107">
        <v>5170.5200000000004</v>
      </c>
      <c r="G107">
        <v>5163.63</v>
      </c>
      <c r="H107">
        <v>425</v>
      </c>
      <c r="J107" s="1">
        <f t="shared" si="3"/>
        <v>46078.913171296299</v>
      </c>
      <c r="K107" s="2">
        <f t="shared" si="4"/>
        <v>46078.913194444445</v>
      </c>
      <c r="L107">
        <f t="shared" si="5"/>
        <v>1772056500</v>
      </c>
    </row>
    <row r="108" spans="1:12" x14ac:dyDescent="0.55000000000000004">
      <c r="A108">
        <v>1772060398</v>
      </c>
      <c r="B108" t="s">
        <v>6</v>
      </c>
      <c r="C108" t="s">
        <v>7</v>
      </c>
      <c r="D108">
        <v>5175.34</v>
      </c>
      <c r="E108">
        <v>5160.41</v>
      </c>
      <c r="F108">
        <v>5178.95</v>
      </c>
      <c r="G108">
        <v>5160.41</v>
      </c>
      <c r="H108">
        <v>474</v>
      </c>
      <c r="J108" s="1">
        <f t="shared" si="3"/>
        <v>46078.958310185189</v>
      </c>
      <c r="K108" s="2">
        <f t="shared" si="4"/>
        <v>46078.958333333336</v>
      </c>
      <c r="L108">
        <f t="shared" si="5"/>
        <v>1772060400</v>
      </c>
    </row>
    <row r="109" spans="1:12" x14ac:dyDescent="0.55000000000000004">
      <c r="A109">
        <v>1772060698</v>
      </c>
      <c r="B109" t="s">
        <v>6</v>
      </c>
      <c r="C109" t="s">
        <v>7</v>
      </c>
      <c r="D109">
        <v>5179.7299999999996</v>
      </c>
      <c r="E109">
        <v>5175.63</v>
      </c>
      <c r="F109">
        <v>5182.16</v>
      </c>
      <c r="G109">
        <v>5174.09</v>
      </c>
      <c r="H109">
        <v>424</v>
      </c>
      <c r="J109" s="1">
        <f t="shared" si="3"/>
        <v>46078.961782407408</v>
      </c>
      <c r="K109" s="2">
        <f t="shared" si="4"/>
        <v>46078.961805555555</v>
      </c>
      <c r="L109">
        <f t="shared" si="5"/>
        <v>1772060700</v>
      </c>
    </row>
    <row r="110" spans="1:12" x14ac:dyDescent="0.55000000000000004">
      <c r="A110">
        <v>1772060998</v>
      </c>
      <c r="B110" t="s">
        <v>6</v>
      </c>
      <c r="C110" t="s">
        <v>7</v>
      </c>
      <c r="D110">
        <v>5168.8</v>
      </c>
      <c r="E110">
        <v>5179.7299999999996</v>
      </c>
      <c r="F110">
        <v>5179.76</v>
      </c>
      <c r="G110">
        <v>5166.24</v>
      </c>
      <c r="H110">
        <v>400</v>
      </c>
      <c r="J110" s="1">
        <f t="shared" si="3"/>
        <v>46078.965254629627</v>
      </c>
      <c r="K110" s="2">
        <f t="shared" si="4"/>
        <v>46078.965277777781</v>
      </c>
      <c r="L110">
        <f t="shared" si="5"/>
        <v>1772061000</v>
      </c>
    </row>
    <row r="111" spans="1:12" x14ac:dyDescent="0.55000000000000004">
      <c r="A111">
        <v>1772061298</v>
      </c>
      <c r="B111" t="s">
        <v>6</v>
      </c>
      <c r="C111" t="s">
        <v>7</v>
      </c>
      <c r="D111">
        <v>5174.01</v>
      </c>
      <c r="E111">
        <v>5168.8</v>
      </c>
      <c r="F111">
        <v>5174.99</v>
      </c>
      <c r="G111">
        <v>5164.29</v>
      </c>
      <c r="H111">
        <v>470</v>
      </c>
      <c r="J111" s="1">
        <f t="shared" si="3"/>
        <v>46078.968726851846</v>
      </c>
      <c r="K111" s="2">
        <f t="shared" si="4"/>
        <v>46078.96875</v>
      </c>
      <c r="L111">
        <f t="shared" si="5"/>
        <v>1772061300</v>
      </c>
    </row>
    <row r="112" spans="1:12" x14ac:dyDescent="0.55000000000000004">
      <c r="A112">
        <v>1772061598</v>
      </c>
      <c r="B112" t="s">
        <v>6</v>
      </c>
      <c r="C112" t="s">
        <v>7</v>
      </c>
      <c r="D112">
        <v>5170.68</v>
      </c>
      <c r="E112">
        <v>5174.01</v>
      </c>
      <c r="F112">
        <v>5179.9799999999996</v>
      </c>
      <c r="G112">
        <v>5170.46</v>
      </c>
      <c r="H112">
        <v>385</v>
      </c>
      <c r="J112" s="1">
        <f t="shared" si="3"/>
        <v>46078.972199074073</v>
      </c>
      <c r="K112" s="2">
        <f t="shared" si="4"/>
        <v>46078.972222222219</v>
      </c>
      <c r="L112">
        <f t="shared" si="5"/>
        <v>1772061600</v>
      </c>
    </row>
    <row r="113" spans="1:12" x14ac:dyDescent="0.55000000000000004">
      <c r="A113">
        <v>1772061898</v>
      </c>
      <c r="B113" t="s">
        <v>6</v>
      </c>
      <c r="C113" t="s">
        <v>7</v>
      </c>
      <c r="D113">
        <v>5170.04</v>
      </c>
      <c r="E113">
        <v>5170.68</v>
      </c>
      <c r="F113">
        <v>5171.4399999999996</v>
      </c>
      <c r="G113">
        <v>5167.08</v>
      </c>
      <c r="H113">
        <v>320</v>
      </c>
      <c r="J113" s="1">
        <f t="shared" si="3"/>
        <v>46078.975671296299</v>
      </c>
      <c r="K113" s="2">
        <f t="shared" si="4"/>
        <v>46078.975694444445</v>
      </c>
      <c r="L113">
        <f t="shared" si="5"/>
        <v>1772061900</v>
      </c>
    </row>
    <row r="114" spans="1:12" x14ac:dyDescent="0.55000000000000004">
      <c r="A114">
        <v>1772062198</v>
      </c>
      <c r="B114" t="s">
        <v>6</v>
      </c>
      <c r="C114" t="s">
        <v>7</v>
      </c>
      <c r="D114">
        <v>5168.9799999999996</v>
      </c>
      <c r="E114">
        <v>5170.03</v>
      </c>
      <c r="F114">
        <v>5170.2299999999996</v>
      </c>
      <c r="G114">
        <v>5165.41</v>
      </c>
      <c r="H114">
        <v>371</v>
      </c>
      <c r="J114" s="1">
        <f t="shared" si="3"/>
        <v>46078.979143518518</v>
      </c>
      <c r="K114" s="2">
        <f t="shared" si="4"/>
        <v>46078.979166666664</v>
      </c>
      <c r="L114">
        <f t="shared" si="5"/>
        <v>1772062200</v>
      </c>
    </row>
    <row r="115" spans="1:12" x14ac:dyDescent="0.55000000000000004">
      <c r="A115">
        <v>1772062498</v>
      </c>
      <c r="B115" t="s">
        <v>6</v>
      </c>
      <c r="C115" t="s">
        <v>7</v>
      </c>
      <c r="D115">
        <v>5169.88</v>
      </c>
      <c r="E115">
        <v>5168.9799999999996</v>
      </c>
      <c r="F115">
        <v>5169.88</v>
      </c>
      <c r="G115">
        <v>5164.08</v>
      </c>
      <c r="H115">
        <v>351</v>
      </c>
      <c r="J115" s="1">
        <f t="shared" si="3"/>
        <v>46078.982615740737</v>
      </c>
      <c r="K115" s="2">
        <f t="shared" si="4"/>
        <v>46078.982638888891</v>
      </c>
      <c r="L115">
        <f t="shared" si="5"/>
        <v>1772062500</v>
      </c>
    </row>
    <row r="116" spans="1:12" x14ac:dyDescent="0.55000000000000004">
      <c r="A116">
        <v>1772062798</v>
      </c>
      <c r="B116" t="s">
        <v>6</v>
      </c>
      <c r="C116" t="s">
        <v>7</v>
      </c>
      <c r="D116">
        <v>5172.62</v>
      </c>
      <c r="E116">
        <v>5169.88</v>
      </c>
      <c r="F116">
        <v>5174.3500000000004</v>
      </c>
      <c r="G116">
        <v>5168.71</v>
      </c>
      <c r="H116">
        <v>377</v>
      </c>
      <c r="J116" s="1">
        <f t="shared" si="3"/>
        <v>46078.986087962963</v>
      </c>
      <c r="K116" s="2">
        <f t="shared" si="4"/>
        <v>46078.986111111109</v>
      </c>
      <c r="L116">
        <f t="shared" si="5"/>
        <v>1772062800</v>
      </c>
    </row>
    <row r="117" spans="1:12" x14ac:dyDescent="0.55000000000000004">
      <c r="A117">
        <v>1772063098</v>
      </c>
      <c r="B117" t="s">
        <v>6</v>
      </c>
      <c r="C117" t="s">
        <v>7</v>
      </c>
      <c r="D117">
        <v>5167.3100000000004</v>
      </c>
      <c r="E117">
        <v>5172.6499999999996</v>
      </c>
      <c r="F117">
        <v>5178.82</v>
      </c>
      <c r="G117">
        <v>5166.51</v>
      </c>
      <c r="H117">
        <v>515</v>
      </c>
      <c r="J117" s="1">
        <f t="shared" si="3"/>
        <v>46078.989560185189</v>
      </c>
      <c r="K117" s="2">
        <f t="shared" si="4"/>
        <v>46078.989583333336</v>
      </c>
      <c r="L117">
        <f t="shared" si="5"/>
        <v>1772063100</v>
      </c>
    </row>
    <row r="118" spans="1:12" x14ac:dyDescent="0.55000000000000004">
      <c r="A118">
        <v>1772063398</v>
      </c>
      <c r="B118" t="s">
        <v>6</v>
      </c>
      <c r="C118" t="s">
        <v>7</v>
      </c>
      <c r="D118">
        <v>5169.57</v>
      </c>
      <c r="E118">
        <v>5168.04</v>
      </c>
      <c r="F118">
        <v>5170.68</v>
      </c>
      <c r="G118">
        <v>5165.3</v>
      </c>
      <c r="H118">
        <v>488</v>
      </c>
      <c r="J118" s="1">
        <f t="shared" si="3"/>
        <v>46078.993032407408</v>
      </c>
      <c r="K118" s="2">
        <f t="shared" si="4"/>
        <v>46078.993055555555</v>
      </c>
      <c r="L118">
        <f t="shared" si="5"/>
        <v>1772063400</v>
      </c>
    </row>
    <row r="119" spans="1:12" x14ac:dyDescent="0.55000000000000004">
      <c r="A119">
        <v>1772063698</v>
      </c>
      <c r="B119" t="s">
        <v>6</v>
      </c>
      <c r="C119" t="s">
        <v>7</v>
      </c>
      <c r="D119">
        <v>5163.13</v>
      </c>
      <c r="E119">
        <v>5169.57</v>
      </c>
      <c r="F119">
        <v>5170.67</v>
      </c>
      <c r="G119">
        <v>5161.5200000000004</v>
      </c>
      <c r="H119">
        <v>552</v>
      </c>
      <c r="J119" s="1">
        <f t="shared" si="3"/>
        <v>46078.996504629627</v>
      </c>
      <c r="K119" s="2">
        <f t="shared" si="4"/>
        <v>46078.996527777781</v>
      </c>
      <c r="L119">
        <f t="shared" si="5"/>
        <v>1772063700</v>
      </c>
    </row>
    <row r="120" spans="1:12" x14ac:dyDescent="0.55000000000000004">
      <c r="A120">
        <v>1772063998</v>
      </c>
      <c r="B120" t="s">
        <v>6</v>
      </c>
      <c r="C120" t="s">
        <v>7</v>
      </c>
      <c r="D120">
        <v>5160.24</v>
      </c>
      <c r="E120">
        <v>5163.25</v>
      </c>
      <c r="F120">
        <v>5168.08</v>
      </c>
      <c r="G120">
        <v>5155.71</v>
      </c>
      <c r="H120">
        <v>718</v>
      </c>
      <c r="J120" s="1">
        <f t="shared" si="3"/>
        <v>46078.999976851846</v>
      </c>
      <c r="K120" s="2">
        <f t="shared" si="4"/>
        <v>46079</v>
      </c>
      <c r="L120">
        <f t="shared" si="5"/>
        <v>1772064000</v>
      </c>
    </row>
    <row r="121" spans="1:12" x14ac:dyDescent="0.55000000000000004">
      <c r="A121">
        <v>1772064298</v>
      </c>
      <c r="B121" t="s">
        <v>6</v>
      </c>
      <c r="C121" t="s">
        <v>7</v>
      </c>
      <c r="D121">
        <v>5161.95</v>
      </c>
      <c r="E121">
        <v>5160.3500000000004</v>
      </c>
      <c r="F121">
        <v>5167.3</v>
      </c>
      <c r="G121">
        <v>5156.41</v>
      </c>
      <c r="H121">
        <v>623</v>
      </c>
      <c r="J121" s="1">
        <f t="shared" si="3"/>
        <v>46079.003449074073</v>
      </c>
      <c r="K121" s="2">
        <f t="shared" si="4"/>
        <v>46079.003472222219</v>
      </c>
      <c r="L121">
        <f t="shared" si="5"/>
        <v>1772064300</v>
      </c>
    </row>
    <row r="122" spans="1:12" x14ac:dyDescent="0.55000000000000004">
      <c r="A122">
        <v>1772064598</v>
      </c>
      <c r="B122" t="s">
        <v>6</v>
      </c>
      <c r="C122" t="s">
        <v>7</v>
      </c>
      <c r="D122">
        <v>5167.67</v>
      </c>
      <c r="E122">
        <v>5161.95</v>
      </c>
      <c r="F122">
        <v>5169.33</v>
      </c>
      <c r="G122">
        <v>5160.82</v>
      </c>
      <c r="H122">
        <v>484</v>
      </c>
      <c r="J122" s="1">
        <f t="shared" si="3"/>
        <v>46079.006921296299</v>
      </c>
      <c r="K122" s="2">
        <f t="shared" si="4"/>
        <v>46079.006944444445</v>
      </c>
      <c r="L122">
        <f t="shared" si="5"/>
        <v>1772064600</v>
      </c>
    </row>
    <row r="123" spans="1:12" x14ac:dyDescent="0.55000000000000004">
      <c r="A123">
        <v>1772064898</v>
      </c>
      <c r="B123" t="s">
        <v>6</v>
      </c>
      <c r="C123" t="s">
        <v>7</v>
      </c>
      <c r="D123">
        <v>5169.72</v>
      </c>
      <c r="E123">
        <v>5167.67</v>
      </c>
      <c r="F123">
        <v>5174.5600000000004</v>
      </c>
      <c r="G123">
        <v>5167.59</v>
      </c>
      <c r="H123">
        <v>510</v>
      </c>
      <c r="J123" s="1">
        <f t="shared" si="3"/>
        <v>46079.010393518518</v>
      </c>
      <c r="K123" s="2">
        <f t="shared" si="4"/>
        <v>46079.010416666664</v>
      </c>
      <c r="L123">
        <f t="shared" si="5"/>
        <v>1772064900</v>
      </c>
    </row>
    <row r="124" spans="1:12" x14ac:dyDescent="0.55000000000000004">
      <c r="A124">
        <v>1772065198</v>
      </c>
      <c r="B124" t="s">
        <v>6</v>
      </c>
      <c r="C124" t="s">
        <v>7</v>
      </c>
      <c r="D124">
        <v>5180.9399999999996</v>
      </c>
      <c r="E124">
        <v>5170.1000000000004</v>
      </c>
      <c r="F124">
        <v>5182.62</v>
      </c>
      <c r="G124">
        <v>5169.8100000000004</v>
      </c>
      <c r="H124">
        <v>562</v>
      </c>
      <c r="J124" s="1">
        <f t="shared" si="3"/>
        <v>46079.013865740737</v>
      </c>
      <c r="K124" s="2">
        <f t="shared" si="4"/>
        <v>46079.013888888891</v>
      </c>
      <c r="L124">
        <f t="shared" si="5"/>
        <v>1772065200</v>
      </c>
    </row>
    <row r="125" spans="1:12" x14ac:dyDescent="0.55000000000000004">
      <c r="A125">
        <v>1772065498</v>
      </c>
      <c r="B125" t="s">
        <v>6</v>
      </c>
      <c r="C125" t="s">
        <v>7</v>
      </c>
      <c r="D125">
        <v>5185.25</v>
      </c>
      <c r="E125">
        <v>5180.99</v>
      </c>
      <c r="F125">
        <v>5186.34</v>
      </c>
      <c r="G125">
        <v>5179</v>
      </c>
      <c r="H125">
        <v>480</v>
      </c>
      <c r="J125" s="1">
        <f t="shared" si="3"/>
        <v>46079.017337962963</v>
      </c>
      <c r="K125" s="2">
        <f t="shared" si="4"/>
        <v>46079.017361111109</v>
      </c>
      <c r="L125">
        <f t="shared" si="5"/>
        <v>1772065500</v>
      </c>
    </row>
    <row r="126" spans="1:12" x14ac:dyDescent="0.55000000000000004">
      <c r="A126">
        <v>1772065798</v>
      </c>
      <c r="B126" t="s">
        <v>6</v>
      </c>
      <c r="C126" t="s">
        <v>7</v>
      </c>
      <c r="D126">
        <v>5182.32</v>
      </c>
      <c r="E126">
        <v>5185.45</v>
      </c>
      <c r="F126">
        <v>5189.46</v>
      </c>
      <c r="G126">
        <v>5182.32</v>
      </c>
      <c r="H126">
        <v>608</v>
      </c>
      <c r="J126" s="1">
        <f t="shared" si="3"/>
        <v>46079.020810185189</v>
      </c>
      <c r="K126" s="2">
        <f t="shared" si="4"/>
        <v>46079.020833333336</v>
      </c>
      <c r="L126">
        <f t="shared" si="5"/>
        <v>1772065800</v>
      </c>
    </row>
    <row r="127" spans="1:12" x14ac:dyDescent="0.55000000000000004">
      <c r="A127">
        <v>1772066098</v>
      </c>
      <c r="B127" t="s">
        <v>6</v>
      </c>
      <c r="C127" t="s">
        <v>7</v>
      </c>
      <c r="D127">
        <v>5182.63</v>
      </c>
      <c r="E127">
        <v>5182.38</v>
      </c>
      <c r="F127">
        <v>5185.18</v>
      </c>
      <c r="G127">
        <v>5181.43</v>
      </c>
      <c r="H127">
        <v>437</v>
      </c>
      <c r="J127" s="1">
        <f t="shared" si="3"/>
        <v>46079.024282407408</v>
      </c>
      <c r="K127" s="2">
        <f t="shared" si="4"/>
        <v>46079.024305555555</v>
      </c>
      <c r="L127">
        <f t="shared" si="5"/>
        <v>1772066100</v>
      </c>
    </row>
    <row r="128" spans="1:12" x14ac:dyDescent="0.55000000000000004">
      <c r="A128">
        <v>1772066398</v>
      </c>
      <c r="B128" t="s">
        <v>6</v>
      </c>
      <c r="C128" t="s">
        <v>7</v>
      </c>
      <c r="D128">
        <v>5188.37</v>
      </c>
      <c r="E128">
        <v>5182.6499999999996</v>
      </c>
      <c r="F128">
        <v>5188.43</v>
      </c>
      <c r="G128">
        <v>5181.29</v>
      </c>
      <c r="H128">
        <v>422</v>
      </c>
      <c r="J128" s="1">
        <f t="shared" si="3"/>
        <v>46079.027754629627</v>
      </c>
      <c r="K128" s="2">
        <f t="shared" si="4"/>
        <v>46079.027777777781</v>
      </c>
      <c r="L128">
        <f t="shared" si="5"/>
        <v>1772066400</v>
      </c>
    </row>
    <row r="129" spans="1:12" x14ac:dyDescent="0.55000000000000004">
      <c r="A129">
        <v>1772066698</v>
      </c>
      <c r="B129" t="s">
        <v>6</v>
      </c>
      <c r="C129" t="s">
        <v>7</v>
      </c>
      <c r="D129">
        <v>5185.97</v>
      </c>
      <c r="E129">
        <v>5188.37</v>
      </c>
      <c r="F129">
        <v>5190.0600000000004</v>
      </c>
      <c r="G129">
        <v>5185.24</v>
      </c>
      <c r="H129">
        <v>432</v>
      </c>
      <c r="J129" s="1">
        <f t="shared" si="3"/>
        <v>46079.031226851846</v>
      </c>
      <c r="K129" s="2">
        <f t="shared" si="4"/>
        <v>46079.03125</v>
      </c>
      <c r="L129">
        <f t="shared" si="5"/>
        <v>1772066700</v>
      </c>
    </row>
    <row r="130" spans="1:12" x14ac:dyDescent="0.55000000000000004">
      <c r="A130">
        <v>1772066998</v>
      </c>
      <c r="B130" t="s">
        <v>6</v>
      </c>
      <c r="C130" t="s">
        <v>7</v>
      </c>
      <c r="D130">
        <v>5189.7</v>
      </c>
      <c r="E130">
        <v>5185.88</v>
      </c>
      <c r="F130">
        <v>5191.1000000000004</v>
      </c>
      <c r="G130">
        <v>5184.97</v>
      </c>
      <c r="H130">
        <v>389</v>
      </c>
      <c r="J130" s="1">
        <f t="shared" ref="J130:J193" si="6">(A130/86400)+25569</f>
        <v>46079.034699074073</v>
      </c>
      <c r="K130" s="2">
        <f t="shared" ref="K130:K193" si="7">CEILING(INT(J130*1440)/1440*288,1)/288</f>
        <v>46079.034722222219</v>
      </c>
      <c r="L130">
        <f t="shared" si="5"/>
        <v>1772067000</v>
      </c>
    </row>
    <row r="131" spans="1:12" x14ac:dyDescent="0.55000000000000004">
      <c r="A131">
        <v>1772067298</v>
      </c>
      <c r="B131" t="s">
        <v>6</v>
      </c>
      <c r="C131" t="s">
        <v>7</v>
      </c>
      <c r="D131">
        <v>5188.3100000000004</v>
      </c>
      <c r="E131">
        <v>5189.72</v>
      </c>
      <c r="F131">
        <v>5192.1499999999996</v>
      </c>
      <c r="G131">
        <v>5186.13</v>
      </c>
      <c r="H131">
        <v>539</v>
      </c>
      <c r="J131" s="1">
        <f t="shared" si="6"/>
        <v>46079.038171296299</v>
      </c>
      <c r="K131" s="2">
        <f t="shared" si="7"/>
        <v>46079.038194444445</v>
      </c>
      <c r="L131">
        <f t="shared" ref="L131:L194" si="8">MROUND((K131-25569)*86400,300)</f>
        <v>1772067300</v>
      </c>
    </row>
    <row r="132" spans="1:12" x14ac:dyDescent="0.55000000000000004">
      <c r="A132">
        <v>1772067598</v>
      </c>
      <c r="B132" t="s">
        <v>6</v>
      </c>
      <c r="C132" t="s">
        <v>7</v>
      </c>
      <c r="D132">
        <v>5194.75</v>
      </c>
      <c r="E132">
        <v>5188.29</v>
      </c>
      <c r="F132">
        <v>5198.49</v>
      </c>
      <c r="G132">
        <v>5188.24</v>
      </c>
      <c r="H132">
        <v>858</v>
      </c>
      <c r="J132" s="1">
        <f t="shared" si="6"/>
        <v>46079.041643518518</v>
      </c>
      <c r="K132" s="2">
        <f t="shared" si="7"/>
        <v>46079.041666666664</v>
      </c>
      <c r="L132">
        <f t="shared" si="8"/>
        <v>1772067600</v>
      </c>
    </row>
    <row r="133" spans="1:12" x14ac:dyDescent="0.55000000000000004">
      <c r="A133">
        <v>1772067898</v>
      </c>
      <c r="B133" t="s">
        <v>6</v>
      </c>
      <c r="C133" t="s">
        <v>7</v>
      </c>
      <c r="D133">
        <v>5183.93</v>
      </c>
      <c r="E133">
        <v>5194.96</v>
      </c>
      <c r="F133">
        <v>5194.96</v>
      </c>
      <c r="G133">
        <v>5182.96</v>
      </c>
      <c r="H133">
        <v>688</v>
      </c>
      <c r="J133" s="1">
        <f t="shared" si="6"/>
        <v>46079.045115740737</v>
      </c>
      <c r="K133" s="2">
        <f t="shared" si="7"/>
        <v>46079.045138888891</v>
      </c>
      <c r="L133">
        <f t="shared" si="8"/>
        <v>1772067900</v>
      </c>
    </row>
    <row r="134" spans="1:12" x14ac:dyDescent="0.55000000000000004">
      <c r="A134">
        <v>1772068198</v>
      </c>
      <c r="B134" t="s">
        <v>6</v>
      </c>
      <c r="C134" t="s">
        <v>7</v>
      </c>
      <c r="D134">
        <v>5187.53</v>
      </c>
      <c r="E134">
        <v>5183.91</v>
      </c>
      <c r="F134">
        <v>5188.99</v>
      </c>
      <c r="G134">
        <v>5182.7700000000004</v>
      </c>
      <c r="H134">
        <v>700</v>
      </c>
      <c r="J134" s="1">
        <f t="shared" si="6"/>
        <v>46079.048587962963</v>
      </c>
      <c r="K134" s="2">
        <f t="shared" si="7"/>
        <v>46079.048611111109</v>
      </c>
      <c r="L134">
        <f t="shared" si="8"/>
        <v>1772068200</v>
      </c>
    </row>
    <row r="135" spans="1:12" x14ac:dyDescent="0.55000000000000004">
      <c r="A135">
        <v>1772068498</v>
      </c>
      <c r="B135" t="s">
        <v>6</v>
      </c>
      <c r="C135" t="s">
        <v>7</v>
      </c>
      <c r="D135">
        <v>5189.46</v>
      </c>
      <c r="E135">
        <v>5187.67</v>
      </c>
      <c r="F135">
        <v>5192.5</v>
      </c>
      <c r="G135">
        <v>5187.47</v>
      </c>
      <c r="H135">
        <v>590</v>
      </c>
      <c r="J135" s="1">
        <f t="shared" si="6"/>
        <v>46079.052060185189</v>
      </c>
      <c r="K135" s="2">
        <f t="shared" si="7"/>
        <v>46079.052083333336</v>
      </c>
      <c r="L135">
        <f t="shared" si="8"/>
        <v>1772068500</v>
      </c>
    </row>
    <row r="136" spans="1:12" x14ac:dyDescent="0.55000000000000004">
      <c r="A136">
        <v>1772068798</v>
      </c>
      <c r="B136" t="s">
        <v>6</v>
      </c>
      <c r="C136" t="s">
        <v>7</v>
      </c>
      <c r="D136">
        <v>5186.05</v>
      </c>
      <c r="E136">
        <v>5189.3999999999996</v>
      </c>
      <c r="F136">
        <v>5195.0200000000004</v>
      </c>
      <c r="G136">
        <v>5183.5200000000004</v>
      </c>
      <c r="H136">
        <v>613</v>
      </c>
      <c r="J136" s="1">
        <f t="shared" si="6"/>
        <v>46079.055532407408</v>
      </c>
      <c r="K136" s="2">
        <f t="shared" si="7"/>
        <v>46079.055555555555</v>
      </c>
      <c r="L136">
        <f t="shared" si="8"/>
        <v>1772068800</v>
      </c>
    </row>
    <row r="137" spans="1:12" x14ac:dyDescent="0.55000000000000004">
      <c r="A137">
        <v>1772069098</v>
      </c>
      <c r="B137" t="s">
        <v>6</v>
      </c>
      <c r="C137" t="s">
        <v>7</v>
      </c>
      <c r="D137">
        <v>5180.54</v>
      </c>
      <c r="E137">
        <v>5186.05</v>
      </c>
      <c r="F137">
        <v>5187.07</v>
      </c>
      <c r="G137">
        <v>5179.01</v>
      </c>
      <c r="H137">
        <v>562</v>
      </c>
      <c r="J137" s="1">
        <f t="shared" si="6"/>
        <v>46079.059004629627</v>
      </c>
      <c r="K137" s="2">
        <f t="shared" si="7"/>
        <v>46079.059027777781</v>
      </c>
      <c r="L137">
        <f t="shared" si="8"/>
        <v>1772069100</v>
      </c>
    </row>
    <row r="138" spans="1:12" x14ac:dyDescent="0.55000000000000004">
      <c r="A138">
        <v>1772069398</v>
      </c>
      <c r="B138" t="s">
        <v>6</v>
      </c>
      <c r="C138" t="s">
        <v>7</v>
      </c>
      <c r="D138">
        <v>5187.99</v>
      </c>
      <c r="E138">
        <v>5180.46</v>
      </c>
      <c r="F138">
        <v>5188.26</v>
      </c>
      <c r="G138">
        <v>5178.5600000000004</v>
      </c>
      <c r="H138">
        <v>661</v>
      </c>
      <c r="J138" s="1">
        <f t="shared" si="6"/>
        <v>46079.062476851846</v>
      </c>
      <c r="K138" s="2">
        <f t="shared" si="7"/>
        <v>46079.0625</v>
      </c>
      <c r="L138">
        <f t="shared" si="8"/>
        <v>1772069400</v>
      </c>
    </row>
    <row r="139" spans="1:12" x14ac:dyDescent="0.55000000000000004">
      <c r="A139">
        <v>1772069698</v>
      </c>
      <c r="B139" t="s">
        <v>6</v>
      </c>
      <c r="C139" t="s">
        <v>7</v>
      </c>
      <c r="D139">
        <v>5185.42</v>
      </c>
      <c r="E139">
        <v>5187.99</v>
      </c>
      <c r="F139">
        <v>5191.43</v>
      </c>
      <c r="G139">
        <v>5184.84</v>
      </c>
      <c r="H139">
        <v>643</v>
      </c>
      <c r="J139" s="1">
        <f t="shared" si="6"/>
        <v>46079.065949074073</v>
      </c>
      <c r="K139" s="2">
        <f t="shared" si="7"/>
        <v>46079.065972222219</v>
      </c>
      <c r="L139">
        <f t="shared" si="8"/>
        <v>1772069700</v>
      </c>
    </row>
    <row r="140" spans="1:12" x14ac:dyDescent="0.55000000000000004">
      <c r="A140">
        <v>1772069998</v>
      </c>
      <c r="B140" t="s">
        <v>6</v>
      </c>
      <c r="C140" t="s">
        <v>7</v>
      </c>
      <c r="D140">
        <v>5189.54</v>
      </c>
      <c r="E140">
        <v>5185.3599999999997</v>
      </c>
      <c r="F140">
        <v>5192.62</v>
      </c>
      <c r="G140">
        <v>5185.1400000000003</v>
      </c>
      <c r="H140">
        <v>571</v>
      </c>
      <c r="J140" s="1">
        <f t="shared" si="6"/>
        <v>46079.069421296299</v>
      </c>
      <c r="K140" s="2">
        <f t="shared" si="7"/>
        <v>46079.069444444445</v>
      </c>
      <c r="L140">
        <f t="shared" si="8"/>
        <v>1772070000</v>
      </c>
    </row>
    <row r="141" spans="1:12" x14ac:dyDescent="0.55000000000000004">
      <c r="A141">
        <v>1772070298</v>
      </c>
      <c r="B141" t="s">
        <v>6</v>
      </c>
      <c r="C141" t="s">
        <v>7</v>
      </c>
      <c r="D141">
        <v>5189.93</v>
      </c>
      <c r="E141">
        <v>5189.55</v>
      </c>
      <c r="F141">
        <v>5192.2</v>
      </c>
      <c r="G141">
        <v>5187.08</v>
      </c>
      <c r="H141">
        <v>622</v>
      </c>
      <c r="J141" s="1">
        <f t="shared" si="6"/>
        <v>46079.072893518518</v>
      </c>
      <c r="K141" s="2">
        <f t="shared" si="7"/>
        <v>46079.072916666664</v>
      </c>
      <c r="L141">
        <f t="shared" si="8"/>
        <v>1772070300</v>
      </c>
    </row>
    <row r="142" spans="1:12" x14ac:dyDescent="0.55000000000000004">
      <c r="A142">
        <v>1772070598</v>
      </c>
      <c r="B142" t="s">
        <v>6</v>
      </c>
      <c r="C142" t="s">
        <v>7</v>
      </c>
      <c r="D142">
        <v>5191.16</v>
      </c>
      <c r="E142">
        <v>5189.93</v>
      </c>
      <c r="F142">
        <v>5193.5200000000004</v>
      </c>
      <c r="G142">
        <v>5185.1000000000004</v>
      </c>
      <c r="H142">
        <v>624</v>
      </c>
      <c r="J142" s="1">
        <f t="shared" si="6"/>
        <v>46079.076365740737</v>
      </c>
      <c r="K142" s="2">
        <f t="shared" si="7"/>
        <v>46079.076388888891</v>
      </c>
      <c r="L142">
        <f t="shared" si="8"/>
        <v>1772070600</v>
      </c>
    </row>
    <row r="143" spans="1:12" x14ac:dyDescent="0.55000000000000004">
      <c r="A143">
        <v>1772070898</v>
      </c>
      <c r="B143" t="s">
        <v>6</v>
      </c>
      <c r="C143" t="s">
        <v>7</v>
      </c>
      <c r="D143">
        <v>5191.71</v>
      </c>
      <c r="E143">
        <v>5191.21</v>
      </c>
      <c r="F143">
        <v>5194.08</v>
      </c>
      <c r="G143">
        <v>5190.34</v>
      </c>
      <c r="H143">
        <v>497</v>
      </c>
      <c r="J143" s="1">
        <f t="shared" si="6"/>
        <v>46079.079837962963</v>
      </c>
      <c r="K143" s="2">
        <f t="shared" si="7"/>
        <v>46079.079861111109</v>
      </c>
      <c r="L143">
        <f t="shared" si="8"/>
        <v>1772070900</v>
      </c>
    </row>
    <row r="144" spans="1:12" x14ac:dyDescent="0.55000000000000004">
      <c r="A144">
        <v>1772071198</v>
      </c>
      <c r="B144" t="s">
        <v>6</v>
      </c>
      <c r="C144" t="s">
        <v>7</v>
      </c>
      <c r="D144">
        <v>5190.17</v>
      </c>
      <c r="E144">
        <v>5191.71</v>
      </c>
      <c r="F144">
        <v>5195.51</v>
      </c>
      <c r="G144">
        <v>5187.74</v>
      </c>
      <c r="H144">
        <v>530</v>
      </c>
      <c r="J144" s="1">
        <f t="shared" si="6"/>
        <v>46079.083310185189</v>
      </c>
      <c r="K144" s="2">
        <f t="shared" si="7"/>
        <v>46079.083333333336</v>
      </c>
      <c r="L144">
        <f t="shared" si="8"/>
        <v>1772071200</v>
      </c>
    </row>
    <row r="145" spans="1:12" x14ac:dyDescent="0.55000000000000004">
      <c r="A145">
        <v>1772071498</v>
      </c>
      <c r="B145" t="s">
        <v>6</v>
      </c>
      <c r="C145" t="s">
        <v>7</v>
      </c>
      <c r="D145">
        <v>5187.26</v>
      </c>
      <c r="E145">
        <v>5190.17</v>
      </c>
      <c r="F145">
        <v>5190.2700000000004</v>
      </c>
      <c r="G145">
        <v>5184.7700000000004</v>
      </c>
      <c r="H145">
        <v>460</v>
      </c>
      <c r="J145" s="1">
        <f t="shared" si="6"/>
        <v>46079.086782407408</v>
      </c>
      <c r="K145" s="2">
        <f t="shared" si="7"/>
        <v>46079.086805555555</v>
      </c>
      <c r="L145">
        <f t="shared" si="8"/>
        <v>1772071500</v>
      </c>
    </row>
    <row r="146" spans="1:12" x14ac:dyDescent="0.55000000000000004">
      <c r="A146">
        <v>1772071798</v>
      </c>
      <c r="B146" t="s">
        <v>6</v>
      </c>
      <c r="C146" t="s">
        <v>7</v>
      </c>
      <c r="D146">
        <v>5183.0600000000004</v>
      </c>
      <c r="E146">
        <v>5187.26</v>
      </c>
      <c r="F146">
        <v>5190.97</v>
      </c>
      <c r="G146">
        <v>5182.2</v>
      </c>
      <c r="H146">
        <v>537</v>
      </c>
      <c r="J146" s="1">
        <f t="shared" si="6"/>
        <v>46079.090254629627</v>
      </c>
      <c r="K146" s="2">
        <f t="shared" si="7"/>
        <v>46079.090277777781</v>
      </c>
      <c r="L146">
        <f t="shared" si="8"/>
        <v>1772071800</v>
      </c>
    </row>
    <row r="147" spans="1:12" x14ac:dyDescent="0.55000000000000004">
      <c r="A147">
        <v>1772072098</v>
      </c>
      <c r="B147" t="s">
        <v>6</v>
      </c>
      <c r="C147" t="s">
        <v>7</v>
      </c>
      <c r="D147">
        <v>5188.25</v>
      </c>
      <c r="E147">
        <v>5183.13</v>
      </c>
      <c r="F147">
        <v>5190.04</v>
      </c>
      <c r="G147">
        <v>5181.8</v>
      </c>
      <c r="H147">
        <v>395</v>
      </c>
      <c r="J147" s="1">
        <f t="shared" si="6"/>
        <v>46079.093726851846</v>
      </c>
      <c r="K147" s="2">
        <f t="shared" si="7"/>
        <v>46079.09375</v>
      </c>
      <c r="L147">
        <f t="shared" si="8"/>
        <v>1772072100</v>
      </c>
    </row>
    <row r="148" spans="1:12" x14ac:dyDescent="0.55000000000000004">
      <c r="A148">
        <v>1772072398</v>
      </c>
      <c r="B148" t="s">
        <v>6</v>
      </c>
      <c r="C148" t="s">
        <v>7</v>
      </c>
      <c r="D148">
        <v>5183.4399999999996</v>
      </c>
      <c r="E148">
        <v>5188.24</v>
      </c>
      <c r="F148">
        <v>5189.3500000000004</v>
      </c>
      <c r="G148">
        <v>5181.3500000000004</v>
      </c>
      <c r="H148">
        <v>354</v>
      </c>
      <c r="J148" s="1">
        <f t="shared" si="6"/>
        <v>46079.097199074073</v>
      </c>
      <c r="K148" s="2">
        <f t="shared" si="7"/>
        <v>46079.097222222219</v>
      </c>
      <c r="L148">
        <f t="shared" si="8"/>
        <v>1772072400</v>
      </c>
    </row>
    <row r="149" spans="1:12" x14ac:dyDescent="0.55000000000000004">
      <c r="A149">
        <v>1772072698</v>
      </c>
      <c r="B149" t="s">
        <v>6</v>
      </c>
      <c r="C149" t="s">
        <v>7</v>
      </c>
      <c r="D149">
        <v>5180.79</v>
      </c>
      <c r="E149">
        <v>5183.53</v>
      </c>
      <c r="F149">
        <v>5184.7</v>
      </c>
      <c r="G149">
        <v>5180.67</v>
      </c>
      <c r="H149">
        <v>405</v>
      </c>
      <c r="J149" s="1">
        <f t="shared" si="6"/>
        <v>46079.100671296299</v>
      </c>
      <c r="K149" s="2">
        <f t="shared" si="7"/>
        <v>46079.100694444445</v>
      </c>
      <c r="L149">
        <f t="shared" si="8"/>
        <v>1772072700</v>
      </c>
    </row>
    <row r="150" spans="1:12" x14ac:dyDescent="0.55000000000000004">
      <c r="A150">
        <v>1772072998</v>
      </c>
      <c r="B150" t="s">
        <v>6</v>
      </c>
      <c r="C150" t="s">
        <v>7</v>
      </c>
      <c r="D150">
        <v>5178.87</v>
      </c>
      <c r="E150">
        <v>5180.79</v>
      </c>
      <c r="F150">
        <v>5183.7299999999996</v>
      </c>
      <c r="G150">
        <v>5178.12</v>
      </c>
      <c r="H150">
        <v>628</v>
      </c>
      <c r="J150" s="1">
        <f t="shared" si="6"/>
        <v>46079.104143518518</v>
      </c>
      <c r="K150" s="2">
        <f t="shared" si="7"/>
        <v>46079.104166666664</v>
      </c>
      <c r="L150">
        <f t="shared" si="8"/>
        <v>1772073000</v>
      </c>
    </row>
    <row r="151" spans="1:12" x14ac:dyDescent="0.55000000000000004">
      <c r="A151">
        <v>1772073298</v>
      </c>
      <c r="B151" t="s">
        <v>6</v>
      </c>
      <c r="C151" t="s">
        <v>7</v>
      </c>
      <c r="D151">
        <v>5180.5200000000004</v>
      </c>
      <c r="E151">
        <v>5178.72</v>
      </c>
      <c r="F151">
        <v>5184.17</v>
      </c>
      <c r="G151">
        <v>5174.7299999999996</v>
      </c>
      <c r="H151">
        <v>623</v>
      </c>
      <c r="J151" s="1">
        <f t="shared" si="6"/>
        <v>46079.107615740737</v>
      </c>
      <c r="K151" s="2">
        <f t="shared" si="7"/>
        <v>46079.107638888891</v>
      </c>
      <c r="L151">
        <f t="shared" si="8"/>
        <v>1772073300</v>
      </c>
    </row>
    <row r="152" spans="1:12" x14ac:dyDescent="0.55000000000000004">
      <c r="A152">
        <v>1772073598</v>
      </c>
      <c r="B152" t="s">
        <v>6</v>
      </c>
      <c r="C152" t="s">
        <v>7</v>
      </c>
      <c r="D152">
        <v>5176.09</v>
      </c>
      <c r="E152">
        <v>5180.25</v>
      </c>
      <c r="F152">
        <v>5180.3900000000003</v>
      </c>
      <c r="G152">
        <v>5174.34</v>
      </c>
      <c r="H152">
        <v>708</v>
      </c>
      <c r="J152" s="1">
        <f t="shared" si="6"/>
        <v>46079.111087962963</v>
      </c>
      <c r="K152" s="2">
        <f t="shared" si="7"/>
        <v>46079.111111111109</v>
      </c>
      <c r="L152">
        <f t="shared" si="8"/>
        <v>1772073600</v>
      </c>
    </row>
    <row r="153" spans="1:12" x14ac:dyDescent="0.55000000000000004">
      <c r="A153">
        <v>1772073898</v>
      </c>
      <c r="B153" t="s">
        <v>6</v>
      </c>
      <c r="C153" t="s">
        <v>7</v>
      </c>
      <c r="D153">
        <v>5180.78</v>
      </c>
      <c r="E153">
        <v>5176.09</v>
      </c>
      <c r="F153">
        <v>5183.21</v>
      </c>
      <c r="G153">
        <v>5176.09</v>
      </c>
      <c r="H153">
        <v>599</v>
      </c>
      <c r="J153" s="1">
        <f t="shared" si="6"/>
        <v>46079.114560185189</v>
      </c>
      <c r="K153" s="2">
        <f t="shared" si="7"/>
        <v>46079.114583333336</v>
      </c>
      <c r="L153">
        <f t="shared" si="8"/>
        <v>1772073900</v>
      </c>
    </row>
    <row r="154" spans="1:12" x14ac:dyDescent="0.55000000000000004">
      <c r="A154">
        <v>1772074198</v>
      </c>
      <c r="B154" t="s">
        <v>6</v>
      </c>
      <c r="C154" t="s">
        <v>7</v>
      </c>
      <c r="D154">
        <v>5184.6899999999996</v>
      </c>
      <c r="E154">
        <v>5180.78</v>
      </c>
      <c r="F154">
        <v>5184.7700000000004</v>
      </c>
      <c r="G154">
        <v>5180.7299999999996</v>
      </c>
      <c r="H154">
        <v>504</v>
      </c>
      <c r="J154" s="1">
        <f t="shared" si="6"/>
        <v>46079.118032407408</v>
      </c>
      <c r="K154" s="2">
        <f t="shared" si="7"/>
        <v>46079.118055555555</v>
      </c>
      <c r="L154">
        <f t="shared" si="8"/>
        <v>1772074200</v>
      </c>
    </row>
    <row r="155" spans="1:12" x14ac:dyDescent="0.55000000000000004">
      <c r="A155">
        <v>1772074498</v>
      </c>
      <c r="B155" t="s">
        <v>6</v>
      </c>
      <c r="C155" t="s">
        <v>7</v>
      </c>
      <c r="D155">
        <v>5184.34</v>
      </c>
      <c r="E155">
        <v>5184.74</v>
      </c>
      <c r="F155">
        <v>5186.34</v>
      </c>
      <c r="G155">
        <v>5183.78</v>
      </c>
      <c r="H155">
        <v>490</v>
      </c>
      <c r="J155" s="1">
        <f t="shared" si="6"/>
        <v>46079.121504629627</v>
      </c>
      <c r="K155" s="2">
        <f t="shared" si="7"/>
        <v>46079.121527777781</v>
      </c>
      <c r="L155">
        <f t="shared" si="8"/>
        <v>1772074500</v>
      </c>
    </row>
    <row r="156" spans="1:12" x14ac:dyDescent="0.55000000000000004">
      <c r="A156">
        <v>1772074798</v>
      </c>
      <c r="B156" t="s">
        <v>6</v>
      </c>
      <c r="C156" t="s">
        <v>7</v>
      </c>
      <c r="D156">
        <v>5187.4399999999996</v>
      </c>
      <c r="E156">
        <v>5184.41</v>
      </c>
      <c r="F156">
        <v>5187.6099999999997</v>
      </c>
      <c r="G156">
        <v>5182.95</v>
      </c>
      <c r="H156">
        <v>524</v>
      </c>
      <c r="J156" s="1">
        <f t="shared" si="6"/>
        <v>46079.124976851846</v>
      </c>
      <c r="K156" s="2">
        <f t="shared" si="7"/>
        <v>46079.125</v>
      </c>
      <c r="L156">
        <f t="shared" si="8"/>
        <v>1772074800</v>
      </c>
    </row>
    <row r="157" spans="1:12" x14ac:dyDescent="0.55000000000000004">
      <c r="A157">
        <v>1772075098</v>
      </c>
      <c r="B157" t="s">
        <v>6</v>
      </c>
      <c r="C157" t="s">
        <v>7</v>
      </c>
      <c r="D157">
        <v>5185.97</v>
      </c>
      <c r="E157">
        <v>5187.4399999999996</v>
      </c>
      <c r="F157">
        <v>5187.53</v>
      </c>
      <c r="G157">
        <v>5184.33</v>
      </c>
      <c r="H157">
        <v>484</v>
      </c>
      <c r="J157" s="1">
        <f t="shared" si="6"/>
        <v>46079.128449074073</v>
      </c>
      <c r="K157" s="2">
        <f t="shared" si="7"/>
        <v>46079.128472222219</v>
      </c>
      <c r="L157">
        <f t="shared" si="8"/>
        <v>1772075100</v>
      </c>
    </row>
    <row r="158" spans="1:12" x14ac:dyDescent="0.55000000000000004">
      <c r="A158">
        <v>1772075398</v>
      </c>
      <c r="B158" t="s">
        <v>6</v>
      </c>
      <c r="C158" t="s">
        <v>7</v>
      </c>
      <c r="D158">
        <v>5187.26</v>
      </c>
      <c r="E158">
        <v>5186.04</v>
      </c>
      <c r="F158">
        <v>5188.1400000000003</v>
      </c>
      <c r="G158">
        <v>5184.3599999999997</v>
      </c>
      <c r="H158">
        <v>429</v>
      </c>
      <c r="J158" s="1">
        <f t="shared" si="6"/>
        <v>46079.131921296299</v>
      </c>
      <c r="K158" s="2">
        <f t="shared" si="7"/>
        <v>46079.131944444445</v>
      </c>
      <c r="L158">
        <f t="shared" si="8"/>
        <v>1772075400</v>
      </c>
    </row>
    <row r="159" spans="1:12" x14ac:dyDescent="0.55000000000000004">
      <c r="A159">
        <v>1772075698</v>
      </c>
      <c r="B159" t="s">
        <v>6</v>
      </c>
      <c r="C159" t="s">
        <v>7</v>
      </c>
      <c r="D159">
        <v>5190.1899999999996</v>
      </c>
      <c r="E159">
        <v>5187.25</v>
      </c>
      <c r="F159">
        <v>5193.82</v>
      </c>
      <c r="G159">
        <v>5185.54</v>
      </c>
      <c r="H159">
        <v>543</v>
      </c>
      <c r="J159" s="1">
        <f t="shared" si="6"/>
        <v>46079.135393518518</v>
      </c>
      <c r="K159" s="2">
        <f t="shared" si="7"/>
        <v>46079.135416666664</v>
      </c>
      <c r="L159">
        <f t="shared" si="8"/>
        <v>1772075700</v>
      </c>
    </row>
    <row r="160" spans="1:12" x14ac:dyDescent="0.55000000000000004">
      <c r="A160">
        <v>1772075998</v>
      </c>
      <c r="B160" t="s">
        <v>6</v>
      </c>
      <c r="C160" t="s">
        <v>7</v>
      </c>
      <c r="D160">
        <v>5191.04</v>
      </c>
      <c r="E160">
        <v>5190.18</v>
      </c>
      <c r="F160">
        <v>5191.72</v>
      </c>
      <c r="G160">
        <v>5187.8900000000003</v>
      </c>
      <c r="H160">
        <v>470</v>
      </c>
      <c r="J160" s="1">
        <f t="shared" si="6"/>
        <v>46079.138865740737</v>
      </c>
      <c r="K160" s="2">
        <f t="shared" si="7"/>
        <v>46079.138888888891</v>
      </c>
      <c r="L160">
        <f t="shared" si="8"/>
        <v>1772076000</v>
      </c>
    </row>
    <row r="161" spans="1:12" x14ac:dyDescent="0.55000000000000004">
      <c r="A161">
        <v>1772076298</v>
      </c>
      <c r="B161" t="s">
        <v>6</v>
      </c>
      <c r="C161" t="s">
        <v>7</v>
      </c>
      <c r="D161">
        <v>5188.3500000000004</v>
      </c>
      <c r="E161">
        <v>5190.9399999999996</v>
      </c>
      <c r="F161">
        <v>5191.25</v>
      </c>
      <c r="G161">
        <v>5187.78</v>
      </c>
      <c r="H161">
        <v>392</v>
      </c>
      <c r="J161" s="1">
        <f t="shared" si="6"/>
        <v>46079.142337962963</v>
      </c>
      <c r="K161" s="2">
        <f t="shared" si="7"/>
        <v>46079.142361111109</v>
      </c>
      <c r="L161">
        <f t="shared" si="8"/>
        <v>1772076300</v>
      </c>
    </row>
    <row r="162" spans="1:12" x14ac:dyDescent="0.55000000000000004">
      <c r="A162">
        <v>1772076598</v>
      </c>
      <c r="B162" t="s">
        <v>6</v>
      </c>
      <c r="C162" t="s">
        <v>7</v>
      </c>
      <c r="D162">
        <v>5188.5600000000004</v>
      </c>
      <c r="E162">
        <v>5188.3500000000004</v>
      </c>
      <c r="F162">
        <v>5189.7700000000004</v>
      </c>
      <c r="G162">
        <v>5187.8999999999996</v>
      </c>
      <c r="H162">
        <v>369</v>
      </c>
      <c r="J162" s="1">
        <f t="shared" si="6"/>
        <v>46079.145810185189</v>
      </c>
      <c r="K162" s="2">
        <f t="shared" si="7"/>
        <v>46079.145833333336</v>
      </c>
      <c r="L162">
        <f t="shared" si="8"/>
        <v>1772076600</v>
      </c>
    </row>
    <row r="163" spans="1:12" x14ac:dyDescent="0.55000000000000004">
      <c r="A163">
        <v>1772076898</v>
      </c>
      <c r="B163" t="s">
        <v>6</v>
      </c>
      <c r="C163" t="s">
        <v>7</v>
      </c>
      <c r="D163">
        <v>5186.58</v>
      </c>
      <c r="E163">
        <v>5188.6000000000004</v>
      </c>
      <c r="F163">
        <v>5188.82</v>
      </c>
      <c r="G163">
        <v>5186.17</v>
      </c>
      <c r="H163">
        <v>256</v>
      </c>
      <c r="J163" s="1">
        <f t="shared" si="6"/>
        <v>46079.149282407408</v>
      </c>
      <c r="K163" s="2">
        <f t="shared" si="7"/>
        <v>46079.149305555555</v>
      </c>
      <c r="L163">
        <f t="shared" si="8"/>
        <v>1772076900</v>
      </c>
    </row>
    <row r="164" spans="1:12" x14ac:dyDescent="0.55000000000000004">
      <c r="A164">
        <v>1772077198</v>
      </c>
      <c r="B164" t="s">
        <v>6</v>
      </c>
      <c r="C164" t="s">
        <v>7</v>
      </c>
      <c r="D164">
        <v>5186.18</v>
      </c>
      <c r="E164">
        <v>5186.75</v>
      </c>
      <c r="F164">
        <v>5188.75</v>
      </c>
      <c r="G164">
        <v>5185.95</v>
      </c>
      <c r="H164">
        <v>288</v>
      </c>
      <c r="J164" s="1">
        <f t="shared" si="6"/>
        <v>46079.152754629627</v>
      </c>
      <c r="K164" s="2">
        <f t="shared" si="7"/>
        <v>46079.152777777781</v>
      </c>
      <c r="L164">
        <f t="shared" si="8"/>
        <v>1772077200</v>
      </c>
    </row>
    <row r="165" spans="1:12" x14ac:dyDescent="0.55000000000000004">
      <c r="A165">
        <v>1772077498</v>
      </c>
      <c r="B165" t="s">
        <v>6</v>
      </c>
      <c r="C165" t="s">
        <v>7</v>
      </c>
      <c r="D165">
        <v>5188.6099999999997</v>
      </c>
      <c r="E165">
        <v>5186.18</v>
      </c>
      <c r="F165">
        <v>5188.63</v>
      </c>
      <c r="G165">
        <v>5184.24</v>
      </c>
      <c r="H165">
        <v>334</v>
      </c>
      <c r="J165" s="1">
        <f t="shared" si="6"/>
        <v>46079.156226851846</v>
      </c>
      <c r="K165" s="2">
        <f t="shared" si="7"/>
        <v>46079.15625</v>
      </c>
      <c r="L165">
        <f t="shared" si="8"/>
        <v>1772077500</v>
      </c>
    </row>
    <row r="166" spans="1:12" x14ac:dyDescent="0.55000000000000004">
      <c r="A166">
        <v>1772077798</v>
      </c>
      <c r="B166" t="s">
        <v>6</v>
      </c>
      <c r="C166" t="s">
        <v>7</v>
      </c>
      <c r="D166">
        <v>5191.34</v>
      </c>
      <c r="E166">
        <v>5188.6099999999997</v>
      </c>
      <c r="F166">
        <v>5191.5200000000004</v>
      </c>
      <c r="G166">
        <v>5187.75</v>
      </c>
      <c r="H166">
        <v>329</v>
      </c>
      <c r="J166" s="1">
        <f t="shared" si="6"/>
        <v>46079.159699074073</v>
      </c>
      <c r="K166" s="2">
        <f t="shared" si="7"/>
        <v>46079.159722222219</v>
      </c>
      <c r="L166">
        <f t="shared" si="8"/>
        <v>1772077800</v>
      </c>
    </row>
    <row r="167" spans="1:12" x14ac:dyDescent="0.55000000000000004">
      <c r="A167">
        <v>1772078098</v>
      </c>
      <c r="B167" t="s">
        <v>6</v>
      </c>
      <c r="C167" t="s">
        <v>7</v>
      </c>
      <c r="D167">
        <v>5192.63</v>
      </c>
      <c r="E167">
        <v>5191.3599999999997</v>
      </c>
      <c r="F167">
        <v>5192.87</v>
      </c>
      <c r="G167">
        <v>5190.46</v>
      </c>
      <c r="H167">
        <v>308</v>
      </c>
      <c r="J167" s="1">
        <f t="shared" si="6"/>
        <v>46079.163171296299</v>
      </c>
      <c r="K167" s="2">
        <f t="shared" si="7"/>
        <v>46079.163194444445</v>
      </c>
      <c r="L167">
        <f t="shared" si="8"/>
        <v>1772078100</v>
      </c>
    </row>
    <row r="168" spans="1:12" x14ac:dyDescent="0.55000000000000004">
      <c r="A168">
        <v>1772078398</v>
      </c>
      <c r="B168" t="s">
        <v>6</v>
      </c>
      <c r="C168" t="s">
        <v>7</v>
      </c>
      <c r="D168">
        <v>5194.08</v>
      </c>
      <c r="E168">
        <v>5192.63</v>
      </c>
      <c r="F168">
        <v>5195.47</v>
      </c>
      <c r="G168">
        <v>5192.38</v>
      </c>
      <c r="H168">
        <v>393</v>
      </c>
      <c r="J168" s="1">
        <f t="shared" si="6"/>
        <v>46079.166643518518</v>
      </c>
      <c r="K168" s="2">
        <f t="shared" si="7"/>
        <v>46079.166666666664</v>
      </c>
      <c r="L168">
        <f t="shared" si="8"/>
        <v>1772078400</v>
      </c>
    </row>
    <row r="169" spans="1:12" x14ac:dyDescent="0.55000000000000004">
      <c r="A169">
        <v>1772078698</v>
      </c>
      <c r="B169" t="s">
        <v>6</v>
      </c>
      <c r="C169" t="s">
        <v>7</v>
      </c>
      <c r="D169">
        <v>5195.76</v>
      </c>
      <c r="E169">
        <v>5194.09</v>
      </c>
      <c r="F169">
        <v>5196.53</v>
      </c>
      <c r="G169">
        <v>5193.34</v>
      </c>
      <c r="H169">
        <v>306</v>
      </c>
      <c r="J169" s="1">
        <f t="shared" si="6"/>
        <v>46079.170115740737</v>
      </c>
      <c r="K169" s="2">
        <f t="shared" si="7"/>
        <v>46079.170138888891</v>
      </c>
      <c r="L169">
        <f t="shared" si="8"/>
        <v>1772078700</v>
      </c>
    </row>
    <row r="170" spans="1:12" x14ac:dyDescent="0.55000000000000004">
      <c r="A170">
        <v>1772078998</v>
      </c>
      <c r="B170" t="s">
        <v>6</v>
      </c>
      <c r="C170" t="s">
        <v>7</v>
      </c>
      <c r="D170">
        <v>5196.8</v>
      </c>
      <c r="E170">
        <v>5195.76</v>
      </c>
      <c r="F170">
        <v>5199.09</v>
      </c>
      <c r="G170">
        <v>5194.96</v>
      </c>
      <c r="H170">
        <v>320</v>
      </c>
      <c r="J170" s="1">
        <f t="shared" si="6"/>
        <v>46079.173587962963</v>
      </c>
      <c r="K170" s="2">
        <f t="shared" si="7"/>
        <v>46079.173611111109</v>
      </c>
      <c r="L170">
        <f t="shared" si="8"/>
        <v>1772079000</v>
      </c>
    </row>
    <row r="171" spans="1:12" x14ac:dyDescent="0.55000000000000004">
      <c r="A171">
        <v>1772079298</v>
      </c>
      <c r="B171" t="s">
        <v>6</v>
      </c>
      <c r="C171" t="s">
        <v>7</v>
      </c>
      <c r="D171">
        <v>5193.83</v>
      </c>
      <c r="E171">
        <v>5196.8500000000004</v>
      </c>
      <c r="F171">
        <v>5197.1000000000004</v>
      </c>
      <c r="G171">
        <v>5191.6499999999996</v>
      </c>
      <c r="H171">
        <v>314</v>
      </c>
      <c r="J171" s="1">
        <f t="shared" si="6"/>
        <v>46079.177060185189</v>
      </c>
      <c r="K171" s="2">
        <f t="shared" si="7"/>
        <v>46079.177083333336</v>
      </c>
      <c r="L171">
        <f t="shared" si="8"/>
        <v>1772079300</v>
      </c>
    </row>
    <row r="172" spans="1:12" x14ac:dyDescent="0.55000000000000004">
      <c r="A172">
        <v>1772079598</v>
      </c>
      <c r="B172" t="s">
        <v>6</v>
      </c>
      <c r="C172" t="s">
        <v>7</v>
      </c>
      <c r="D172">
        <v>5193.75</v>
      </c>
      <c r="E172">
        <v>5193.83</v>
      </c>
      <c r="F172">
        <v>5195.37</v>
      </c>
      <c r="G172">
        <v>5191.54</v>
      </c>
      <c r="H172">
        <v>328</v>
      </c>
      <c r="J172" s="1">
        <f t="shared" si="6"/>
        <v>46079.180532407408</v>
      </c>
      <c r="K172" s="2">
        <f t="shared" si="7"/>
        <v>46079.180555555555</v>
      </c>
      <c r="L172">
        <f t="shared" si="8"/>
        <v>1772079600</v>
      </c>
    </row>
    <row r="173" spans="1:12" x14ac:dyDescent="0.55000000000000004">
      <c r="A173">
        <v>1772079898</v>
      </c>
      <c r="B173" t="s">
        <v>6</v>
      </c>
      <c r="C173" t="s">
        <v>7</v>
      </c>
      <c r="D173">
        <v>5194.13</v>
      </c>
      <c r="E173">
        <v>5193.75</v>
      </c>
      <c r="F173">
        <v>5194.75</v>
      </c>
      <c r="G173">
        <v>5191.7</v>
      </c>
      <c r="H173">
        <v>320</v>
      </c>
      <c r="J173" s="1">
        <f t="shared" si="6"/>
        <v>46079.184004629627</v>
      </c>
      <c r="K173" s="2">
        <f t="shared" si="7"/>
        <v>46079.184027777781</v>
      </c>
      <c r="L173">
        <f t="shared" si="8"/>
        <v>1772079900</v>
      </c>
    </row>
    <row r="174" spans="1:12" x14ac:dyDescent="0.55000000000000004">
      <c r="A174">
        <v>1772080198</v>
      </c>
      <c r="B174" t="s">
        <v>6</v>
      </c>
      <c r="C174" t="s">
        <v>7</v>
      </c>
      <c r="D174">
        <v>5194.8599999999997</v>
      </c>
      <c r="E174">
        <v>5194.0600000000004</v>
      </c>
      <c r="F174">
        <v>5195.01</v>
      </c>
      <c r="G174">
        <v>5192.8</v>
      </c>
      <c r="H174">
        <v>278</v>
      </c>
      <c r="J174" s="1">
        <f t="shared" si="6"/>
        <v>46079.187476851846</v>
      </c>
      <c r="K174" s="2">
        <f t="shared" si="7"/>
        <v>46079.1875</v>
      </c>
      <c r="L174">
        <f t="shared" si="8"/>
        <v>1772080200</v>
      </c>
    </row>
    <row r="175" spans="1:12" x14ac:dyDescent="0.55000000000000004">
      <c r="A175">
        <v>1772080498</v>
      </c>
      <c r="B175" t="s">
        <v>6</v>
      </c>
      <c r="C175" t="s">
        <v>7</v>
      </c>
      <c r="D175">
        <v>5195.3999999999996</v>
      </c>
      <c r="E175">
        <v>5194.8599999999997</v>
      </c>
      <c r="F175">
        <v>5195.57</v>
      </c>
      <c r="G175">
        <v>5194.22</v>
      </c>
      <c r="H175">
        <v>229</v>
      </c>
      <c r="J175" s="1">
        <f t="shared" si="6"/>
        <v>46079.190949074073</v>
      </c>
      <c r="K175" s="2">
        <f t="shared" si="7"/>
        <v>46079.190972222219</v>
      </c>
      <c r="L175">
        <f t="shared" si="8"/>
        <v>1772080500</v>
      </c>
    </row>
    <row r="176" spans="1:12" x14ac:dyDescent="0.55000000000000004">
      <c r="A176">
        <v>1772080798</v>
      </c>
      <c r="B176" t="s">
        <v>6</v>
      </c>
      <c r="C176" t="s">
        <v>7</v>
      </c>
      <c r="D176">
        <v>5194.26</v>
      </c>
      <c r="E176">
        <v>5195.3999999999996</v>
      </c>
      <c r="F176">
        <v>5195.8</v>
      </c>
      <c r="G176">
        <v>5194.1099999999997</v>
      </c>
      <c r="H176">
        <v>236</v>
      </c>
      <c r="J176" s="1">
        <f t="shared" si="6"/>
        <v>46079.194421296299</v>
      </c>
      <c r="K176" s="2">
        <f t="shared" si="7"/>
        <v>46079.194444444445</v>
      </c>
      <c r="L176">
        <f t="shared" si="8"/>
        <v>1772080800</v>
      </c>
    </row>
    <row r="177" spans="1:12" x14ac:dyDescent="0.55000000000000004">
      <c r="A177">
        <v>1772081098</v>
      </c>
      <c r="B177" t="s">
        <v>6</v>
      </c>
      <c r="C177" t="s">
        <v>7</v>
      </c>
      <c r="D177">
        <v>5191.38</v>
      </c>
      <c r="E177">
        <v>5194.26</v>
      </c>
      <c r="F177">
        <v>5194.8</v>
      </c>
      <c r="G177">
        <v>5190.66</v>
      </c>
      <c r="H177">
        <v>289</v>
      </c>
      <c r="J177" s="1">
        <f t="shared" si="6"/>
        <v>46079.197893518518</v>
      </c>
      <c r="K177" s="2">
        <f t="shared" si="7"/>
        <v>46079.197916666664</v>
      </c>
      <c r="L177">
        <f t="shared" si="8"/>
        <v>1772081100</v>
      </c>
    </row>
    <row r="178" spans="1:12" x14ac:dyDescent="0.55000000000000004">
      <c r="A178">
        <v>1772081398</v>
      </c>
      <c r="B178" t="s">
        <v>6</v>
      </c>
      <c r="C178" t="s">
        <v>7</v>
      </c>
      <c r="D178">
        <v>5192.6099999999997</v>
      </c>
      <c r="E178">
        <v>5191.38</v>
      </c>
      <c r="F178">
        <v>5192.97</v>
      </c>
      <c r="G178">
        <v>5190.49</v>
      </c>
      <c r="H178">
        <v>260</v>
      </c>
      <c r="J178" s="1">
        <f t="shared" si="6"/>
        <v>46079.201365740737</v>
      </c>
      <c r="K178" s="2">
        <f t="shared" si="7"/>
        <v>46079.201388888891</v>
      </c>
      <c r="L178">
        <f t="shared" si="8"/>
        <v>1772081400</v>
      </c>
    </row>
    <row r="179" spans="1:12" x14ac:dyDescent="0.55000000000000004">
      <c r="A179">
        <v>1772081698</v>
      </c>
      <c r="B179" t="s">
        <v>6</v>
      </c>
      <c r="C179" t="s">
        <v>7</v>
      </c>
      <c r="D179">
        <v>5192.6899999999996</v>
      </c>
      <c r="E179">
        <v>5192.6000000000004</v>
      </c>
      <c r="F179">
        <v>5193.5600000000004</v>
      </c>
      <c r="G179">
        <v>5192.05</v>
      </c>
      <c r="H179">
        <v>277</v>
      </c>
      <c r="J179" s="1">
        <f t="shared" si="6"/>
        <v>46079.204837962963</v>
      </c>
      <c r="K179" s="2">
        <f t="shared" si="7"/>
        <v>46079.204861111109</v>
      </c>
      <c r="L179">
        <f t="shared" si="8"/>
        <v>1772081700</v>
      </c>
    </row>
    <row r="180" spans="1:12" x14ac:dyDescent="0.55000000000000004">
      <c r="A180">
        <v>1772081998</v>
      </c>
      <c r="B180" t="s">
        <v>6</v>
      </c>
      <c r="C180" t="s">
        <v>7</v>
      </c>
      <c r="D180">
        <v>5193.25</v>
      </c>
      <c r="E180">
        <v>5192.6899999999996</v>
      </c>
      <c r="F180">
        <v>5195.22</v>
      </c>
      <c r="G180">
        <v>5190.54</v>
      </c>
      <c r="H180">
        <v>306</v>
      </c>
      <c r="J180" s="1">
        <f t="shared" si="6"/>
        <v>46079.208310185189</v>
      </c>
      <c r="K180" s="2">
        <f t="shared" si="7"/>
        <v>46079.208333333336</v>
      </c>
      <c r="L180">
        <f t="shared" si="8"/>
        <v>1772082000</v>
      </c>
    </row>
    <row r="181" spans="1:12" x14ac:dyDescent="0.55000000000000004">
      <c r="A181">
        <v>1772082298</v>
      </c>
      <c r="B181" t="s">
        <v>6</v>
      </c>
      <c r="C181" t="s">
        <v>7</v>
      </c>
      <c r="D181">
        <v>5194.54</v>
      </c>
      <c r="E181">
        <v>5193.25</v>
      </c>
      <c r="F181">
        <v>5194.54</v>
      </c>
      <c r="G181">
        <v>5192.0200000000004</v>
      </c>
      <c r="H181">
        <v>267</v>
      </c>
      <c r="J181" s="1">
        <f t="shared" si="6"/>
        <v>46079.211782407408</v>
      </c>
      <c r="K181" s="2">
        <f t="shared" si="7"/>
        <v>46079.211805555555</v>
      </c>
      <c r="L181">
        <f t="shared" si="8"/>
        <v>1772082300</v>
      </c>
    </row>
    <row r="182" spans="1:12" x14ac:dyDescent="0.55000000000000004">
      <c r="A182">
        <v>1772082598</v>
      </c>
      <c r="B182" t="s">
        <v>6</v>
      </c>
      <c r="C182" t="s">
        <v>7</v>
      </c>
      <c r="D182">
        <v>5197.8500000000004</v>
      </c>
      <c r="E182">
        <v>5194.5600000000004</v>
      </c>
      <c r="F182">
        <v>5199.62</v>
      </c>
      <c r="G182">
        <v>5193.6000000000004</v>
      </c>
      <c r="H182">
        <v>456</v>
      </c>
      <c r="J182" s="1">
        <f t="shared" si="6"/>
        <v>46079.215254629627</v>
      </c>
      <c r="K182" s="2">
        <f t="shared" si="7"/>
        <v>46079.215277777781</v>
      </c>
      <c r="L182">
        <f t="shared" si="8"/>
        <v>1772082600</v>
      </c>
    </row>
    <row r="183" spans="1:12" x14ac:dyDescent="0.55000000000000004">
      <c r="A183">
        <v>1772082898</v>
      </c>
      <c r="B183" t="s">
        <v>6</v>
      </c>
      <c r="C183" t="s">
        <v>7</v>
      </c>
      <c r="D183">
        <v>5199.82</v>
      </c>
      <c r="E183">
        <v>5197.92</v>
      </c>
      <c r="F183">
        <v>5202.41</v>
      </c>
      <c r="G183">
        <v>5196.62</v>
      </c>
      <c r="H183">
        <v>451</v>
      </c>
      <c r="J183" s="1">
        <f t="shared" si="6"/>
        <v>46079.218726851846</v>
      </c>
      <c r="K183" s="2">
        <f t="shared" si="7"/>
        <v>46079.21875</v>
      </c>
      <c r="L183">
        <f t="shared" si="8"/>
        <v>1772082900</v>
      </c>
    </row>
    <row r="184" spans="1:12" x14ac:dyDescent="0.55000000000000004">
      <c r="A184">
        <v>1772083198</v>
      </c>
      <c r="B184" t="s">
        <v>6</v>
      </c>
      <c r="C184" t="s">
        <v>7</v>
      </c>
      <c r="D184">
        <v>5202.71</v>
      </c>
      <c r="E184">
        <v>5199.91</v>
      </c>
      <c r="F184">
        <v>5203.1000000000004</v>
      </c>
      <c r="G184">
        <v>5197.9799999999996</v>
      </c>
      <c r="H184">
        <v>397</v>
      </c>
      <c r="J184" s="1">
        <f t="shared" si="6"/>
        <v>46079.222199074073</v>
      </c>
      <c r="K184" s="2">
        <f t="shared" si="7"/>
        <v>46079.222222222219</v>
      </c>
      <c r="L184">
        <f t="shared" si="8"/>
        <v>1772083200</v>
      </c>
    </row>
    <row r="185" spans="1:12" x14ac:dyDescent="0.55000000000000004">
      <c r="A185">
        <v>1772083498</v>
      </c>
      <c r="B185" t="s">
        <v>6</v>
      </c>
      <c r="C185" t="s">
        <v>7</v>
      </c>
      <c r="D185">
        <v>5200.41</v>
      </c>
      <c r="E185">
        <v>5202.75</v>
      </c>
      <c r="F185">
        <v>5205.3100000000004</v>
      </c>
      <c r="G185">
        <v>5199.6099999999997</v>
      </c>
      <c r="H185">
        <v>387</v>
      </c>
      <c r="J185" s="1">
        <f t="shared" si="6"/>
        <v>46079.225671296299</v>
      </c>
      <c r="K185" s="2">
        <f t="shared" si="7"/>
        <v>46079.225694444445</v>
      </c>
      <c r="L185">
        <f t="shared" si="8"/>
        <v>1772083500</v>
      </c>
    </row>
    <row r="186" spans="1:12" x14ac:dyDescent="0.55000000000000004">
      <c r="A186">
        <v>1772083798</v>
      </c>
      <c r="B186" t="s">
        <v>6</v>
      </c>
      <c r="C186" t="s">
        <v>7</v>
      </c>
      <c r="D186">
        <v>5201.13</v>
      </c>
      <c r="E186">
        <v>5200.32</v>
      </c>
      <c r="F186">
        <v>5201.63</v>
      </c>
      <c r="G186">
        <v>5199.0600000000004</v>
      </c>
      <c r="H186">
        <v>538</v>
      </c>
      <c r="J186" s="1">
        <f t="shared" si="6"/>
        <v>46079.229143518518</v>
      </c>
      <c r="K186" s="2">
        <f t="shared" si="7"/>
        <v>46079.229166666664</v>
      </c>
      <c r="L186">
        <f t="shared" si="8"/>
        <v>1772083800</v>
      </c>
    </row>
    <row r="187" spans="1:12" x14ac:dyDescent="0.55000000000000004">
      <c r="A187">
        <v>1772084098</v>
      </c>
      <c r="B187" t="s">
        <v>6</v>
      </c>
      <c r="C187" t="s">
        <v>7</v>
      </c>
      <c r="D187">
        <v>5199.26</v>
      </c>
      <c r="E187">
        <v>5201.12</v>
      </c>
      <c r="F187">
        <v>5203.26</v>
      </c>
      <c r="G187">
        <v>5195.84</v>
      </c>
      <c r="H187">
        <v>511</v>
      </c>
      <c r="J187" s="1">
        <f t="shared" si="6"/>
        <v>46079.232615740737</v>
      </c>
      <c r="K187" s="2">
        <f t="shared" si="7"/>
        <v>46079.232638888891</v>
      </c>
      <c r="L187">
        <f t="shared" si="8"/>
        <v>1772084100</v>
      </c>
    </row>
    <row r="188" spans="1:12" x14ac:dyDescent="0.55000000000000004">
      <c r="A188">
        <v>1772084398</v>
      </c>
      <c r="B188" t="s">
        <v>6</v>
      </c>
      <c r="C188" t="s">
        <v>7</v>
      </c>
      <c r="D188">
        <v>5199.6899999999996</v>
      </c>
      <c r="E188">
        <v>5199.2700000000004</v>
      </c>
      <c r="F188">
        <v>5201.71</v>
      </c>
      <c r="G188">
        <v>5198.9399999999996</v>
      </c>
      <c r="H188">
        <v>474</v>
      </c>
      <c r="J188" s="1">
        <f t="shared" si="6"/>
        <v>46079.236087962963</v>
      </c>
      <c r="K188" s="2">
        <f t="shared" si="7"/>
        <v>46079.236111111109</v>
      </c>
      <c r="L188">
        <f t="shared" si="8"/>
        <v>1772084400</v>
      </c>
    </row>
    <row r="189" spans="1:12" x14ac:dyDescent="0.55000000000000004">
      <c r="A189">
        <v>1772084698</v>
      </c>
      <c r="B189" t="s">
        <v>6</v>
      </c>
      <c r="C189" t="s">
        <v>7</v>
      </c>
      <c r="D189">
        <v>5193.88</v>
      </c>
      <c r="E189">
        <v>5199.41</v>
      </c>
      <c r="F189">
        <v>5199.99</v>
      </c>
      <c r="G189">
        <v>5191.3500000000004</v>
      </c>
      <c r="H189">
        <v>546</v>
      </c>
      <c r="J189" s="1">
        <f t="shared" si="6"/>
        <v>46079.239560185189</v>
      </c>
      <c r="K189" s="2">
        <f t="shared" si="7"/>
        <v>46079.239583333336</v>
      </c>
      <c r="L189">
        <f t="shared" si="8"/>
        <v>1772084700</v>
      </c>
    </row>
    <row r="190" spans="1:12" x14ac:dyDescent="0.55000000000000004">
      <c r="A190">
        <v>1772084998</v>
      </c>
      <c r="B190" t="s">
        <v>6</v>
      </c>
      <c r="C190" t="s">
        <v>7</v>
      </c>
      <c r="D190">
        <v>5194.18</v>
      </c>
      <c r="E190">
        <v>5193.84</v>
      </c>
      <c r="F190">
        <v>5196.3599999999997</v>
      </c>
      <c r="G190">
        <v>5193.28</v>
      </c>
      <c r="H190">
        <v>459</v>
      </c>
      <c r="J190" s="1">
        <f t="shared" si="6"/>
        <v>46079.243032407408</v>
      </c>
      <c r="K190" s="2">
        <f t="shared" si="7"/>
        <v>46079.243055555555</v>
      </c>
      <c r="L190">
        <f t="shared" si="8"/>
        <v>1772085000</v>
      </c>
    </row>
    <row r="191" spans="1:12" x14ac:dyDescent="0.55000000000000004">
      <c r="A191">
        <v>1772085298</v>
      </c>
      <c r="B191" t="s">
        <v>6</v>
      </c>
      <c r="C191" t="s">
        <v>7</v>
      </c>
      <c r="D191">
        <v>5198.46</v>
      </c>
      <c r="E191">
        <v>5194.38</v>
      </c>
      <c r="F191">
        <v>5198.6099999999997</v>
      </c>
      <c r="G191">
        <v>5194.38</v>
      </c>
      <c r="H191">
        <v>476</v>
      </c>
      <c r="J191" s="1">
        <f t="shared" si="6"/>
        <v>46079.246504629627</v>
      </c>
      <c r="K191" s="2">
        <f t="shared" si="7"/>
        <v>46079.246527777781</v>
      </c>
      <c r="L191">
        <f t="shared" si="8"/>
        <v>1772085300</v>
      </c>
    </row>
    <row r="192" spans="1:12" x14ac:dyDescent="0.55000000000000004">
      <c r="A192">
        <v>1772085598</v>
      </c>
      <c r="B192" t="s">
        <v>6</v>
      </c>
      <c r="C192" t="s">
        <v>7</v>
      </c>
      <c r="D192">
        <v>5193.7700000000004</v>
      </c>
      <c r="E192">
        <v>5198.47</v>
      </c>
      <c r="F192">
        <v>5199.3599999999997</v>
      </c>
      <c r="G192">
        <v>5193.51</v>
      </c>
      <c r="H192">
        <v>463</v>
      </c>
      <c r="J192" s="1">
        <f t="shared" si="6"/>
        <v>46079.249976851846</v>
      </c>
      <c r="K192" s="2">
        <f t="shared" si="7"/>
        <v>46079.25</v>
      </c>
      <c r="L192">
        <f t="shared" si="8"/>
        <v>1772085600</v>
      </c>
    </row>
    <row r="193" spans="1:12" x14ac:dyDescent="0.55000000000000004">
      <c r="A193">
        <v>1772085898</v>
      </c>
      <c r="B193" t="s">
        <v>6</v>
      </c>
      <c r="C193" t="s">
        <v>7</v>
      </c>
      <c r="D193">
        <v>5198.41</v>
      </c>
      <c r="E193">
        <v>5193.7700000000004</v>
      </c>
      <c r="F193">
        <v>5199.63</v>
      </c>
      <c r="G193">
        <v>5193.5</v>
      </c>
      <c r="H193">
        <v>409</v>
      </c>
      <c r="J193" s="1">
        <f t="shared" si="6"/>
        <v>46079.253449074073</v>
      </c>
      <c r="K193" s="2">
        <f t="shared" si="7"/>
        <v>46079.253472222219</v>
      </c>
      <c r="L193">
        <f t="shared" si="8"/>
        <v>1772085900</v>
      </c>
    </row>
    <row r="194" spans="1:12" x14ac:dyDescent="0.55000000000000004">
      <c r="A194">
        <v>1772086198</v>
      </c>
      <c r="B194" t="s">
        <v>6</v>
      </c>
      <c r="C194" t="s">
        <v>7</v>
      </c>
      <c r="D194">
        <v>5197.99</v>
      </c>
      <c r="E194">
        <v>5198.41</v>
      </c>
      <c r="F194">
        <v>5198.41</v>
      </c>
      <c r="G194">
        <v>5195.75</v>
      </c>
      <c r="H194">
        <v>398</v>
      </c>
      <c r="J194" s="1">
        <f t="shared" ref="J194:J257" si="9">(A194/86400)+25569</f>
        <v>46079.256921296299</v>
      </c>
      <c r="K194" s="2">
        <f t="shared" ref="K194:K257" si="10">CEILING(INT(J194*1440)/1440*288,1)/288</f>
        <v>46079.256944444445</v>
      </c>
      <c r="L194">
        <f t="shared" si="8"/>
        <v>1772086200</v>
      </c>
    </row>
    <row r="195" spans="1:12" x14ac:dyDescent="0.55000000000000004">
      <c r="A195">
        <v>1772086498</v>
      </c>
      <c r="B195" t="s">
        <v>6</v>
      </c>
      <c r="C195" t="s">
        <v>7</v>
      </c>
      <c r="D195">
        <v>5196.0600000000004</v>
      </c>
      <c r="E195">
        <v>5197.97</v>
      </c>
      <c r="F195">
        <v>5198.51</v>
      </c>
      <c r="G195">
        <v>5194.66</v>
      </c>
      <c r="H195">
        <v>446</v>
      </c>
      <c r="J195" s="1">
        <f t="shared" si="9"/>
        <v>46079.260393518518</v>
      </c>
      <c r="K195" s="2">
        <f t="shared" si="10"/>
        <v>46079.260416666664</v>
      </c>
      <c r="L195">
        <f t="shared" ref="L195:L258" si="11">MROUND((K195-25569)*86400,300)</f>
        <v>1772086500</v>
      </c>
    </row>
    <row r="196" spans="1:12" x14ac:dyDescent="0.55000000000000004">
      <c r="A196">
        <v>1772086798</v>
      </c>
      <c r="B196" t="s">
        <v>6</v>
      </c>
      <c r="C196" t="s">
        <v>7</v>
      </c>
      <c r="D196">
        <v>5196.4399999999996</v>
      </c>
      <c r="E196">
        <v>5196.0600000000004</v>
      </c>
      <c r="F196">
        <v>5197.2</v>
      </c>
      <c r="G196">
        <v>5192.83</v>
      </c>
      <c r="H196">
        <v>410</v>
      </c>
      <c r="J196" s="1">
        <f t="shared" si="9"/>
        <v>46079.263865740737</v>
      </c>
      <c r="K196" s="2">
        <f t="shared" si="10"/>
        <v>46079.263888888891</v>
      </c>
      <c r="L196">
        <f t="shared" si="11"/>
        <v>1772086800</v>
      </c>
    </row>
    <row r="197" spans="1:12" x14ac:dyDescent="0.55000000000000004">
      <c r="A197">
        <v>1772087098</v>
      </c>
      <c r="B197" t="s">
        <v>6</v>
      </c>
      <c r="C197" t="s">
        <v>7</v>
      </c>
      <c r="D197">
        <v>5193.49</v>
      </c>
      <c r="E197">
        <v>5196.4399999999996</v>
      </c>
      <c r="F197">
        <v>5197.92</v>
      </c>
      <c r="G197">
        <v>5193.16</v>
      </c>
      <c r="H197">
        <v>400</v>
      </c>
      <c r="J197" s="1">
        <f t="shared" si="9"/>
        <v>46079.267337962963</v>
      </c>
      <c r="K197" s="2">
        <f t="shared" si="10"/>
        <v>46079.267361111109</v>
      </c>
      <c r="L197">
        <f t="shared" si="11"/>
        <v>1772087100</v>
      </c>
    </row>
    <row r="198" spans="1:12" x14ac:dyDescent="0.55000000000000004">
      <c r="A198">
        <v>1772087398</v>
      </c>
      <c r="B198" t="s">
        <v>6</v>
      </c>
      <c r="C198" t="s">
        <v>7</v>
      </c>
      <c r="D198">
        <v>5196.8999999999996</v>
      </c>
      <c r="E198">
        <v>5193.51</v>
      </c>
      <c r="F198">
        <v>5197.3599999999997</v>
      </c>
      <c r="G198">
        <v>5193.51</v>
      </c>
      <c r="H198">
        <v>444</v>
      </c>
      <c r="J198" s="1">
        <f t="shared" si="9"/>
        <v>46079.270810185189</v>
      </c>
      <c r="K198" s="2">
        <f t="shared" si="10"/>
        <v>46079.270833333336</v>
      </c>
      <c r="L198">
        <f t="shared" si="11"/>
        <v>1772087400</v>
      </c>
    </row>
    <row r="199" spans="1:12" x14ac:dyDescent="0.55000000000000004">
      <c r="A199">
        <v>1772087698</v>
      </c>
      <c r="B199" t="s">
        <v>6</v>
      </c>
      <c r="C199" t="s">
        <v>7</v>
      </c>
      <c r="D199">
        <v>5196.79</v>
      </c>
      <c r="E199">
        <v>5196.8999999999996</v>
      </c>
      <c r="F199">
        <v>5198.24</v>
      </c>
      <c r="G199">
        <v>5194.1400000000003</v>
      </c>
      <c r="H199">
        <v>425</v>
      </c>
      <c r="J199" s="1">
        <f t="shared" si="9"/>
        <v>46079.274282407408</v>
      </c>
      <c r="K199" s="2">
        <f t="shared" si="10"/>
        <v>46079.274305555555</v>
      </c>
      <c r="L199">
        <f t="shared" si="11"/>
        <v>1772087700</v>
      </c>
    </row>
    <row r="200" spans="1:12" x14ac:dyDescent="0.55000000000000004">
      <c r="A200">
        <v>1772087998</v>
      </c>
      <c r="B200" t="s">
        <v>6</v>
      </c>
      <c r="C200" t="s">
        <v>7</v>
      </c>
      <c r="D200">
        <v>5196.4399999999996</v>
      </c>
      <c r="E200">
        <v>5196.79</v>
      </c>
      <c r="F200">
        <v>5197.21</v>
      </c>
      <c r="G200">
        <v>5194.2700000000004</v>
      </c>
      <c r="H200">
        <v>369</v>
      </c>
      <c r="J200" s="1">
        <f t="shared" si="9"/>
        <v>46079.277754629627</v>
      </c>
      <c r="K200" s="2">
        <f t="shared" si="10"/>
        <v>46079.277777777781</v>
      </c>
      <c r="L200">
        <f t="shared" si="11"/>
        <v>1772088000</v>
      </c>
    </row>
    <row r="201" spans="1:12" x14ac:dyDescent="0.55000000000000004">
      <c r="A201">
        <v>1772088298</v>
      </c>
      <c r="B201" t="s">
        <v>6</v>
      </c>
      <c r="C201" t="s">
        <v>7</v>
      </c>
      <c r="D201">
        <v>5192.8</v>
      </c>
      <c r="E201">
        <v>5196.4399999999996</v>
      </c>
      <c r="F201">
        <v>5196.96</v>
      </c>
      <c r="G201">
        <v>5192.25</v>
      </c>
      <c r="H201">
        <v>386</v>
      </c>
      <c r="J201" s="1">
        <f t="shared" si="9"/>
        <v>46079.281226851846</v>
      </c>
      <c r="K201" s="2">
        <f t="shared" si="10"/>
        <v>46079.28125</v>
      </c>
      <c r="L201">
        <f t="shared" si="11"/>
        <v>1772088300</v>
      </c>
    </row>
    <row r="202" spans="1:12" x14ac:dyDescent="0.55000000000000004">
      <c r="A202">
        <v>1772088598</v>
      </c>
      <c r="B202" t="s">
        <v>6</v>
      </c>
      <c r="C202" t="s">
        <v>7</v>
      </c>
      <c r="D202">
        <v>5192.66</v>
      </c>
      <c r="E202">
        <v>5192.79</v>
      </c>
      <c r="F202">
        <v>5196.8100000000004</v>
      </c>
      <c r="G202">
        <v>5191.22</v>
      </c>
      <c r="H202">
        <v>477</v>
      </c>
      <c r="J202" s="1">
        <f t="shared" si="9"/>
        <v>46079.284699074073</v>
      </c>
      <c r="K202" s="2">
        <f t="shared" si="10"/>
        <v>46079.284722222219</v>
      </c>
      <c r="L202">
        <f t="shared" si="11"/>
        <v>1772088600</v>
      </c>
    </row>
    <row r="203" spans="1:12" x14ac:dyDescent="0.55000000000000004">
      <c r="A203">
        <v>1772088898</v>
      </c>
      <c r="B203" t="s">
        <v>6</v>
      </c>
      <c r="C203" t="s">
        <v>7</v>
      </c>
      <c r="D203">
        <v>5193.26</v>
      </c>
      <c r="E203">
        <v>5192.9799999999996</v>
      </c>
      <c r="F203">
        <v>5193.33</v>
      </c>
      <c r="G203">
        <v>5190.37</v>
      </c>
      <c r="H203">
        <v>468</v>
      </c>
      <c r="J203" s="1">
        <f t="shared" si="9"/>
        <v>46079.288171296299</v>
      </c>
      <c r="K203" s="2">
        <f t="shared" si="10"/>
        <v>46079.288194444445</v>
      </c>
      <c r="L203">
        <f t="shared" si="11"/>
        <v>1772088900</v>
      </c>
    </row>
    <row r="204" spans="1:12" x14ac:dyDescent="0.55000000000000004">
      <c r="A204">
        <v>1772089198</v>
      </c>
      <c r="B204" t="s">
        <v>6</v>
      </c>
      <c r="C204" t="s">
        <v>7</v>
      </c>
      <c r="D204">
        <v>5190.96</v>
      </c>
      <c r="E204">
        <v>5193.29</v>
      </c>
      <c r="F204">
        <v>5194.72</v>
      </c>
      <c r="G204">
        <v>5185.4399999999996</v>
      </c>
      <c r="H204">
        <v>519</v>
      </c>
      <c r="J204" s="1">
        <f t="shared" si="9"/>
        <v>46079.291643518518</v>
      </c>
      <c r="K204" s="2">
        <f t="shared" si="10"/>
        <v>46079.291666666664</v>
      </c>
      <c r="L204">
        <f t="shared" si="11"/>
        <v>1772089200</v>
      </c>
    </row>
    <row r="205" spans="1:12" x14ac:dyDescent="0.55000000000000004">
      <c r="A205">
        <v>1772089498</v>
      </c>
      <c r="B205" t="s">
        <v>6</v>
      </c>
      <c r="C205" t="s">
        <v>7</v>
      </c>
      <c r="D205">
        <v>5184.75</v>
      </c>
      <c r="E205">
        <v>5190.71</v>
      </c>
      <c r="F205">
        <v>5190.7700000000004</v>
      </c>
      <c r="G205">
        <v>5182.59</v>
      </c>
      <c r="H205">
        <v>426</v>
      </c>
      <c r="J205" s="1">
        <f t="shared" si="9"/>
        <v>46079.295115740737</v>
      </c>
      <c r="K205" s="2">
        <f t="shared" si="10"/>
        <v>46079.295138888891</v>
      </c>
      <c r="L205">
        <f t="shared" si="11"/>
        <v>1772089500</v>
      </c>
    </row>
    <row r="206" spans="1:12" x14ac:dyDescent="0.55000000000000004">
      <c r="A206">
        <v>1772089798</v>
      </c>
      <c r="B206" t="s">
        <v>6</v>
      </c>
      <c r="C206" t="s">
        <v>7</v>
      </c>
      <c r="D206">
        <v>5187.62</v>
      </c>
      <c r="E206">
        <v>5184.75</v>
      </c>
      <c r="F206">
        <v>5187.78</v>
      </c>
      <c r="G206">
        <v>5182.45</v>
      </c>
      <c r="H206">
        <v>530</v>
      </c>
      <c r="J206" s="1">
        <f t="shared" si="9"/>
        <v>46079.298587962963</v>
      </c>
      <c r="K206" s="2">
        <f t="shared" si="10"/>
        <v>46079.298611111109</v>
      </c>
      <c r="L206">
        <f t="shared" si="11"/>
        <v>1772089800</v>
      </c>
    </row>
    <row r="207" spans="1:12" x14ac:dyDescent="0.55000000000000004">
      <c r="A207">
        <v>1772090098</v>
      </c>
      <c r="B207" t="s">
        <v>6</v>
      </c>
      <c r="C207" t="s">
        <v>7</v>
      </c>
      <c r="D207">
        <v>5188.55</v>
      </c>
      <c r="E207">
        <v>5187.62</v>
      </c>
      <c r="F207">
        <v>5190.8100000000004</v>
      </c>
      <c r="G207">
        <v>5185.24</v>
      </c>
      <c r="H207">
        <v>496</v>
      </c>
      <c r="J207" s="1">
        <f t="shared" si="9"/>
        <v>46079.302060185189</v>
      </c>
      <c r="K207" s="2">
        <f t="shared" si="10"/>
        <v>46079.302083333336</v>
      </c>
      <c r="L207">
        <f t="shared" si="11"/>
        <v>1772090100</v>
      </c>
    </row>
    <row r="208" spans="1:12" x14ac:dyDescent="0.55000000000000004">
      <c r="A208">
        <v>1772090398</v>
      </c>
      <c r="B208" t="s">
        <v>6</v>
      </c>
      <c r="C208" t="s">
        <v>7</v>
      </c>
      <c r="D208">
        <v>5186.04</v>
      </c>
      <c r="E208">
        <v>5188.55</v>
      </c>
      <c r="F208">
        <v>5189.16</v>
      </c>
      <c r="G208">
        <v>5182.0600000000004</v>
      </c>
      <c r="H208">
        <v>425</v>
      </c>
      <c r="J208" s="1">
        <f t="shared" si="9"/>
        <v>46079.305532407408</v>
      </c>
      <c r="K208" s="2">
        <f t="shared" si="10"/>
        <v>46079.305555555555</v>
      </c>
      <c r="L208">
        <f t="shared" si="11"/>
        <v>1772090400</v>
      </c>
    </row>
    <row r="209" spans="1:12" x14ac:dyDescent="0.55000000000000004">
      <c r="A209">
        <v>1772090698</v>
      </c>
      <c r="B209" t="s">
        <v>6</v>
      </c>
      <c r="C209" t="s">
        <v>7</v>
      </c>
      <c r="D209">
        <v>5184.88</v>
      </c>
      <c r="E209">
        <v>5186.04</v>
      </c>
      <c r="F209">
        <v>5188.0200000000004</v>
      </c>
      <c r="G209">
        <v>5184.43</v>
      </c>
      <c r="H209">
        <v>394</v>
      </c>
      <c r="J209" s="1">
        <f t="shared" si="9"/>
        <v>46079.309004629627</v>
      </c>
      <c r="K209" s="2">
        <f t="shared" si="10"/>
        <v>46079.309027777781</v>
      </c>
      <c r="L209">
        <f t="shared" si="11"/>
        <v>1772090700</v>
      </c>
    </row>
    <row r="210" spans="1:12" x14ac:dyDescent="0.55000000000000004">
      <c r="A210">
        <v>1772090998</v>
      </c>
      <c r="B210" t="s">
        <v>6</v>
      </c>
      <c r="C210" t="s">
        <v>7</v>
      </c>
      <c r="D210">
        <v>5186.1499999999996</v>
      </c>
      <c r="E210">
        <v>5185.2299999999996</v>
      </c>
      <c r="F210">
        <v>5188.7299999999996</v>
      </c>
      <c r="G210">
        <v>5184.58</v>
      </c>
      <c r="H210">
        <v>408</v>
      </c>
      <c r="J210" s="1">
        <f t="shared" si="9"/>
        <v>46079.312476851846</v>
      </c>
      <c r="K210" s="2">
        <f t="shared" si="10"/>
        <v>46079.3125</v>
      </c>
      <c r="L210">
        <f t="shared" si="11"/>
        <v>1772091000</v>
      </c>
    </row>
    <row r="211" spans="1:12" x14ac:dyDescent="0.55000000000000004">
      <c r="A211">
        <v>1772091298</v>
      </c>
      <c r="B211" t="s">
        <v>6</v>
      </c>
      <c r="C211" t="s">
        <v>7</v>
      </c>
      <c r="D211">
        <v>5188.3500000000004</v>
      </c>
      <c r="E211">
        <v>5186.0600000000004</v>
      </c>
      <c r="F211">
        <v>5189</v>
      </c>
      <c r="G211">
        <v>5184.6400000000003</v>
      </c>
      <c r="H211">
        <v>403</v>
      </c>
      <c r="J211" s="1">
        <f t="shared" si="9"/>
        <v>46079.315949074073</v>
      </c>
      <c r="K211" s="2">
        <f t="shared" si="10"/>
        <v>46079.315972222219</v>
      </c>
      <c r="L211">
        <f t="shared" si="11"/>
        <v>1772091300</v>
      </c>
    </row>
    <row r="212" spans="1:12" x14ac:dyDescent="0.55000000000000004">
      <c r="A212">
        <v>1772091598</v>
      </c>
      <c r="B212" t="s">
        <v>6</v>
      </c>
      <c r="C212" t="s">
        <v>7</v>
      </c>
      <c r="D212">
        <v>5186.49</v>
      </c>
      <c r="E212">
        <v>5188.34</v>
      </c>
      <c r="F212">
        <v>5189.78</v>
      </c>
      <c r="G212">
        <v>5186.08</v>
      </c>
      <c r="H212">
        <v>327</v>
      </c>
      <c r="J212" s="1">
        <f t="shared" si="9"/>
        <v>46079.319421296299</v>
      </c>
      <c r="K212" s="2">
        <f t="shared" si="10"/>
        <v>46079.319444444445</v>
      </c>
      <c r="L212">
        <f t="shared" si="11"/>
        <v>1772091600</v>
      </c>
    </row>
    <row r="213" spans="1:12" x14ac:dyDescent="0.55000000000000004">
      <c r="A213">
        <v>1772091898</v>
      </c>
      <c r="B213" t="s">
        <v>6</v>
      </c>
      <c r="C213" t="s">
        <v>7</v>
      </c>
      <c r="D213">
        <v>5181.91</v>
      </c>
      <c r="E213">
        <v>5186.5</v>
      </c>
      <c r="F213">
        <v>5186.8999999999996</v>
      </c>
      <c r="G213">
        <v>5181.87</v>
      </c>
      <c r="H213">
        <v>417</v>
      </c>
      <c r="J213" s="1">
        <f t="shared" si="9"/>
        <v>46079.322893518518</v>
      </c>
      <c r="K213" s="2">
        <f t="shared" si="10"/>
        <v>46079.322916666664</v>
      </c>
      <c r="L213">
        <f t="shared" si="11"/>
        <v>1772091900</v>
      </c>
    </row>
    <row r="214" spans="1:12" x14ac:dyDescent="0.55000000000000004">
      <c r="A214">
        <v>1772092198</v>
      </c>
      <c r="B214" t="s">
        <v>6</v>
      </c>
      <c r="C214" t="s">
        <v>7</v>
      </c>
      <c r="D214">
        <v>5183.7</v>
      </c>
      <c r="E214">
        <v>5181.62</v>
      </c>
      <c r="F214">
        <v>5184.2</v>
      </c>
      <c r="G214">
        <v>5179.72</v>
      </c>
      <c r="H214">
        <v>448</v>
      </c>
      <c r="J214" s="1">
        <f t="shared" si="9"/>
        <v>46079.326365740737</v>
      </c>
      <c r="K214" s="2">
        <f t="shared" si="10"/>
        <v>46079.326388888891</v>
      </c>
      <c r="L214">
        <f t="shared" si="11"/>
        <v>1772092200</v>
      </c>
    </row>
    <row r="215" spans="1:12" x14ac:dyDescent="0.55000000000000004">
      <c r="A215">
        <v>1772092498</v>
      </c>
      <c r="B215" t="s">
        <v>6</v>
      </c>
      <c r="C215" t="s">
        <v>7</v>
      </c>
      <c r="D215">
        <v>5186.0200000000004</v>
      </c>
      <c r="E215">
        <v>5183.7299999999996</v>
      </c>
      <c r="F215">
        <v>5188.1400000000003</v>
      </c>
      <c r="G215">
        <v>5183.7299999999996</v>
      </c>
      <c r="H215">
        <v>351</v>
      </c>
      <c r="J215" s="1">
        <f t="shared" si="9"/>
        <v>46079.329837962963</v>
      </c>
      <c r="K215" s="2">
        <f t="shared" si="10"/>
        <v>46079.329861111109</v>
      </c>
      <c r="L215">
        <f t="shared" si="11"/>
        <v>1772092500</v>
      </c>
    </row>
    <row r="216" spans="1:12" x14ac:dyDescent="0.55000000000000004">
      <c r="A216">
        <v>1772092798</v>
      </c>
      <c r="B216" t="s">
        <v>6</v>
      </c>
      <c r="C216" t="s">
        <v>7</v>
      </c>
      <c r="D216">
        <v>5181.47</v>
      </c>
      <c r="E216">
        <v>5186.3599999999997</v>
      </c>
      <c r="F216">
        <v>5187.05</v>
      </c>
      <c r="G216">
        <v>5179.66</v>
      </c>
      <c r="H216">
        <v>630</v>
      </c>
      <c r="J216" s="1">
        <f t="shared" si="9"/>
        <v>46079.333310185189</v>
      </c>
      <c r="K216" s="2">
        <f t="shared" si="10"/>
        <v>46079.333333333336</v>
      </c>
      <c r="L216">
        <f t="shared" si="11"/>
        <v>1772092800</v>
      </c>
    </row>
    <row r="217" spans="1:12" x14ac:dyDescent="0.55000000000000004">
      <c r="A217">
        <v>1772093098</v>
      </c>
      <c r="B217" t="s">
        <v>6</v>
      </c>
      <c r="C217" t="s">
        <v>7</v>
      </c>
      <c r="D217">
        <v>5183.96</v>
      </c>
      <c r="E217">
        <v>5181.4799999999996</v>
      </c>
      <c r="F217">
        <v>5185.37</v>
      </c>
      <c r="G217">
        <v>5179.41</v>
      </c>
      <c r="H217">
        <v>542</v>
      </c>
      <c r="J217" s="1">
        <f t="shared" si="9"/>
        <v>46079.336782407408</v>
      </c>
      <c r="K217" s="2">
        <f t="shared" si="10"/>
        <v>46079.336805555555</v>
      </c>
      <c r="L217">
        <f t="shared" si="11"/>
        <v>1772093100</v>
      </c>
    </row>
    <row r="218" spans="1:12" x14ac:dyDescent="0.55000000000000004">
      <c r="A218">
        <v>1772093398</v>
      </c>
      <c r="B218" t="s">
        <v>6</v>
      </c>
      <c r="C218" t="s">
        <v>7</v>
      </c>
      <c r="D218">
        <v>5189.4799999999996</v>
      </c>
      <c r="E218">
        <v>5183.8</v>
      </c>
      <c r="F218">
        <v>5190.47</v>
      </c>
      <c r="G218">
        <v>5183.76</v>
      </c>
      <c r="H218">
        <v>567</v>
      </c>
      <c r="J218" s="1">
        <f t="shared" si="9"/>
        <v>46079.340254629627</v>
      </c>
      <c r="K218" s="2">
        <f t="shared" si="10"/>
        <v>46079.340277777781</v>
      </c>
      <c r="L218">
        <f t="shared" si="11"/>
        <v>1772093400</v>
      </c>
    </row>
    <row r="219" spans="1:12" x14ac:dyDescent="0.55000000000000004">
      <c r="A219">
        <v>1772093698</v>
      </c>
      <c r="B219" t="s">
        <v>6</v>
      </c>
      <c r="C219" t="s">
        <v>7</v>
      </c>
      <c r="D219">
        <v>5187.25</v>
      </c>
      <c r="E219">
        <v>5189.4799999999996</v>
      </c>
      <c r="F219">
        <v>5190.8500000000004</v>
      </c>
      <c r="G219">
        <v>5184.8900000000003</v>
      </c>
      <c r="H219">
        <v>492</v>
      </c>
      <c r="J219" s="1">
        <f t="shared" si="9"/>
        <v>46079.343726851846</v>
      </c>
      <c r="K219" s="2">
        <f t="shared" si="10"/>
        <v>46079.34375</v>
      </c>
      <c r="L219">
        <f t="shared" si="11"/>
        <v>1772093700</v>
      </c>
    </row>
    <row r="220" spans="1:12" x14ac:dyDescent="0.55000000000000004">
      <c r="A220">
        <v>1772093998</v>
      </c>
      <c r="B220" t="s">
        <v>6</v>
      </c>
      <c r="C220" t="s">
        <v>7</v>
      </c>
      <c r="D220">
        <v>5187.01</v>
      </c>
      <c r="E220">
        <v>5187.24</v>
      </c>
      <c r="F220">
        <v>5187.55</v>
      </c>
      <c r="G220">
        <v>5184.9399999999996</v>
      </c>
      <c r="H220">
        <v>402</v>
      </c>
      <c r="J220" s="1">
        <f t="shared" si="9"/>
        <v>46079.347199074073</v>
      </c>
      <c r="K220" s="2">
        <f t="shared" si="10"/>
        <v>46079.347222222219</v>
      </c>
      <c r="L220">
        <f t="shared" si="11"/>
        <v>1772094000</v>
      </c>
    </row>
    <row r="221" spans="1:12" x14ac:dyDescent="0.55000000000000004">
      <c r="A221">
        <v>1772094298</v>
      </c>
      <c r="B221" t="s">
        <v>6</v>
      </c>
      <c r="C221" t="s">
        <v>7</v>
      </c>
      <c r="D221">
        <v>5176.99</v>
      </c>
      <c r="E221">
        <v>5187.0200000000004</v>
      </c>
      <c r="F221">
        <v>5187.6899999999996</v>
      </c>
      <c r="G221">
        <v>5175.41</v>
      </c>
      <c r="H221">
        <v>671</v>
      </c>
      <c r="J221" s="1">
        <f t="shared" si="9"/>
        <v>46079.350671296299</v>
      </c>
      <c r="K221" s="2">
        <f t="shared" si="10"/>
        <v>46079.350694444445</v>
      </c>
      <c r="L221">
        <f t="shared" si="11"/>
        <v>1772094300</v>
      </c>
    </row>
    <row r="222" spans="1:12" x14ac:dyDescent="0.55000000000000004">
      <c r="A222">
        <v>1772094598</v>
      </c>
      <c r="B222" t="s">
        <v>6</v>
      </c>
      <c r="C222" t="s">
        <v>7</v>
      </c>
      <c r="D222">
        <v>5175.0600000000004</v>
      </c>
      <c r="E222">
        <v>5176.9799999999996</v>
      </c>
      <c r="F222">
        <v>5180.83</v>
      </c>
      <c r="G222">
        <v>5171.24</v>
      </c>
      <c r="H222">
        <v>709</v>
      </c>
      <c r="J222" s="1">
        <f t="shared" si="9"/>
        <v>46079.354143518518</v>
      </c>
      <c r="K222" s="2">
        <f t="shared" si="10"/>
        <v>46079.354166666664</v>
      </c>
      <c r="L222">
        <f t="shared" si="11"/>
        <v>1772094600</v>
      </c>
    </row>
    <row r="223" spans="1:12" x14ac:dyDescent="0.55000000000000004">
      <c r="A223">
        <v>1772094898</v>
      </c>
      <c r="B223" t="s">
        <v>6</v>
      </c>
      <c r="C223" t="s">
        <v>7</v>
      </c>
      <c r="D223">
        <v>5174.82</v>
      </c>
      <c r="E223">
        <v>5175.04</v>
      </c>
      <c r="F223">
        <v>5177.72</v>
      </c>
      <c r="G223">
        <v>5172.7700000000004</v>
      </c>
      <c r="H223">
        <v>622</v>
      </c>
      <c r="J223" s="1">
        <f t="shared" si="9"/>
        <v>46079.357615740737</v>
      </c>
      <c r="K223" s="2">
        <f t="shared" si="10"/>
        <v>46079.357638888891</v>
      </c>
      <c r="L223">
        <f t="shared" si="11"/>
        <v>1772094900</v>
      </c>
    </row>
    <row r="224" spans="1:12" x14ac:dyDescent="0.55000000000000004">
      <c r="A224">
        <v>1772095198</v>
      </c>
      <c r="B224" t="s">
        <v>6</v>
      </c>
      <c r="C224" t="s">
        <v>7</v>
      </c>
      <c r="D224">
        <v>5174.28</v>
      </c>
      <c r="E224">
        <v>5174.88</v>
      </c>
      <c r="F224">
        <v>5176.67</v>
      </c>
      <c r="G224">
        <v>5171.71</v>
      </c>
      <c r="H224">
        <v>520</v>
      </c>
      <c r="J224" s="1">
        <f t="shared" si="9"/>
        <v>46079.361087962963</v>
      </c>
      <c r="K224" s="2">
        <f t="shared" si="10"/>
        <v>46079.361111111109</v>
      </c>
      <c r="L224">
        <f t="shared" si="11"/>
        <v>1772095200</v>
      </c>
    </row>
    <row r="225" spans="1:12" x14ac:dyDescent="0.55000000000000004">
      <c r="A225">
        <v>1772095498</v>
      </c>
      <c r="B225" t="s">
        <v>6</v>
      </c>
      <c r="C225" t="s">
        <v>7</v>
      </c>
      <c r="D225">
        <v>5179.75</v>
      </c>
      <c r="E225">
        <v>5174.1400000000003</v>
      </c>
      <c r="F225">
        <v>5179.8500000000004</v>
      </c>
      <c r="G225">
        <v>5167.91</v>
      </c>
      <c r="H225">
        <v>615</v>
      </c>
      <c r="J225" s="1">
        <f t="shared" si="9"/>
        <v>46079.364560185189</v>
      </c>
      <c r="K225" s="2">
        <f t="shared" si="10"/>
        <v>46079.364583333336</v>
      </c>
      <c r="L225">
        <f t="shared" si="11"/>
        <v>1772095500</v>
      </c>
    </row>
    <row r="226" spans="1:12" x14ac:dyDescent="0.55000000000000004">
      <c r="A226">
        <v>1772095798</v>
      </c>
      <c r="B226" t="s">
        <v>6</v>
      </c>
      <c r="C226" t="s">
        <v>7</v>
      </c>
      <c r="D226">
        <v>5178.38</v>
      </c>
      <c r="E226">
        <v>5179.75</v>
      </c>
      <c r="F226">
        <v>5182.29</v>
      </c>
      <c r="G226">
        <v>5177.83</v>
      </c>
      <c r="H226">
        <v>522</v>
      </c>
      <c r="J226" s="1">
        <f t="shared" si="9"/>
        <v>46079.368032407408</v>
      </c>
      <c r="K226" s="2">
        <f t="shared" si="10"/>
        <v>46079.368055555555</v>
      </c>
      <c r="L226">
        <f t="shared" si="11"/>
        <v>1772095800</v>
      </c>
    </row>
    <row r="227" spans="1:12" x14ac:dyDescent="0.55000000000000004">
      <c r="A227">
        <v>1772096098</v>
      </c>
      <c r="B227" t="s">
        <v>6</v>
      </c>
      <c r="C227" t="s">
        <v>7</v>
      </c>
      <c r="D227">
        <v>5179.41</v>
      </c>
      <c r="E227">
        <v>5178.38</v>
      </c>
      <c r="F227">
        <v>5181.51</v>
      </c>
      <c r="G227">
        <v>5175.3500000000004</v>
      </c>
      <c r="H227">
        <v>492</v>
      </c>
      <c r="J227" s="1">
        <f t="shared" si="9"/>
        <v>46079.371504629627</v>
      </c>
      <c r="K227" s="2">
        <f t="shared" si="10"/>
        <v>46079.371527777781</v>
      </c>
      <c r="L227">
        <f t="shared" si="11"/>
        <v>1772096100</v>
      </c>
    </row>
    <row r="228" spans="1:12" x14ac:dyDescent="0.55000000000000004">
      <c r="A228">
        <v>1772096398</v>
      </c>
      <c r="B228" t="s">
        <v>6</v>
      </c>
      <c r="C228" t="s">
        <v>7</v>
      </c>
      <c r="D228">
        <v>5174.4399999999996</v>
      </c>
      <c r="E228">
        <v>5179.38</v>
      </c>
      <c r="F228">
        <v>5180.45</v>
      </c>
      <c r="G228">
        <v>5174.43</v>
      </c>
      <c r="H228">
        <v>533</v>
      </c>
      <c r="J228" s="1">
        <f t="shared" si="9"/>
        <v>46079.374976851846</v>
      </c>
      <c r="K228" s="2">
        <f t="shared" si="10"/>
        <v>46079.375</v>
      </c>
      <c r="L228">
        <f t="shared" si="11"/>
        <v>1772096400</v>
      </c>
    </row>
    <row r="229" spans="1:12" x14ac:dyDescent="0.55000000000000004">
      <c r="A229">
        <v>1772096698</v>
      </c>
      <c r="B229" t="s">
        <v>6</v>
      </c>
      <c r="C229" t="s">
        <v>7</v>
      </c>
      <c r="D229">
        <v>5178.01</v>
      </c>
      <c r="E229">
        <v>5174.46</v>
      </c>
      <c r="F229">
        <v>5178.3999999999996</v>
      </c>
      <c r="G229">
        <v>5173.92</v>
      </c>
      <c r="H229">
        <v>462</v>
      </c>
      <c r="J229" s="1">
        <f t="shared" si="9"/>
        <v>46079.378449074073</v>
      </c>
      <c r="K229" s="2">
        <f t="shared" si="10"/>
        <v>46079.378472222219</v>
      </c>
      <c r="L229">
        <f t="shared" si="11"/>
        <v>1772096700</v>
      </c>
    </row>
    <row r="230" spans="1:12" x14ac:dyDescent="0.55000000000000004">
      <c r="A230">
        <v>1772096998</v>
      </c>
      <c r="B230" t="s">
        <v>6</v>
      </c>
      <c r="C230" t="s">
        <v>7</v>
      </c>
      <c r="D230">
        <v>5181.6400000000003</v>
      </c>
      <c r="E230">
        <v>5177.68</v>
      </c>
      <c r="F230">
        <v>5182.57</v>
      </c>
      <c r="G230">
        <v>5177.62</v>
      </c>
      <c r="H230">
        <v>503</v>
      </c>
      <c r="J230" s="1">
        <f t="shared" si="9"/>
        <v>46079.381921296299</v>
      </c>
      <c r="K230" s="2">
        <f t="shared" si="10"/>
        <v>46079.381944444445</v>
      </c>
      <c r="L230">
        <f t="shared" si="11"/>
        <v>1772097000</v>
      </c>
    </row>
    <row r="231" spans="1:12" x14ac:dyDescent="0.55000000000000004">
      <c r="A231">
        <v>1772097298</v>
      </c>
      <c r="B231" t="s">
        <v>6</v>
      </c>
      <c r="C231" t="s">
        <v>7</v>
      </c>
      <c r="D231">
        <v>5176.99</v>
      </c>
      <c r="E231">
        <v>5181.63</v>
      </c>
      <c r="F231">
        <v>5182.3100000000004</v>
      </c>
      <c r="G231">
        <v>5175.91</v>
      </c>
      <c r="H231">
        <v>460</v>
      </c>
      <c r="J231" s="1">
        <f t="shared" si="9"/>
        <v>46079.385393518518</v>
      </c>
      <c r="K231" s="2">
        <f t="shared" si="10"/>
        <v>46079.385416666664</v>
      </c>
      <c r="L231">
        <f t="shared" si="11"/>
        <v>1772097300</v>
      </c>
    </row>
    <row r="232" spans="1:12" x14ac:dyDescent="0.55000000000000004">
      <c r="A232">
        <v>1772097598</v>
      </c>
      <c r="B232" t="s">
        <v>6</v>
      </c>
      <c r="C232" t="s">
        <v>7</v>
      </c>
      <c r="D232">
        <v>5176.5600000000004</v>
      </c>
      <c r="E232">
        <v>5176.97</v>
      </c>
      <c r="F232">
        <v>5177.1000000000004</v>
      </c>
      <c r="G232">
        <v>5174.75</v>
      </c>
      <c r="H232">
        <v>396</v>
      </c>
      <c r="J232" s="1">
        <f t="shared" si="9"/>
        <v>46079.388865740737</v>
      </c>
      <c r="K232" s="2">
        <f t="shared" si="10"/>
        <v>46079.388888888891</v>
      </c>
      <c r="L232">
        <f t="shared" si="11"/>
        <v>1772097600</v>
      </c>
    </row>
    <row r="233" spans="1:12" x14ac:dyDescent="0.55000000000000004">
      <c r="A233">
        <v>1772097898</v>
      </c>
      <c r="B233" t="s">
        <v>6</v>
      </c>
      <c r="C233" t="s">
        <v>7</v>
      </c>
      <c r="D233">
        <v>5181.2</v>
      </c>
      <c r="E233">
        <v>5176.5600000000004</v>
      </c>
      <c r="F233">
        <v>5182.28</v>
      </c>
      <c r="G233">
        <v>5176.5600000000004</v>
      </c>
      <c r="H233">
        <v>452</v>
      </c>
      <c r="J233" s="1">
        <f t="shared" si="9"/>
        <v>46079.392337962963</v>
      </c>
      <c r="K233" s="2">
        <f t="shared" si="10"/>
        <v>46079.392361111109</v>
      </c>
      <c r="L233">
        <f t="shared" si="11"/>
        <v>1772097900</v>
      </c>
    </row>
    <row r="234" spans="1:12" x14ac:dyDescent="0.55000000000000004">
      <c r="A234">
        <v>1772098198</v>
      </c>
      <c r="B234" t="s">
        <v>6</v>
      </c>
      <c r="C234" t="s">
        <v>7</v>
      </c>
      <c r="D234">
        <v>5181.63</v>
      </c>
      <c r="E234">
        <v>5181.13</v>
      </c>
      <c r="F234">
        <v>5183.53</v>
      </c>
      <c r="G234">
        <v>5179.3</v>
      </c>
      <c r="H234">
        <v>454</v>
      </c>
      <c r="J234" s="1">
        <f t="shared" si="9"/>
        <v>46079.395810185189</v>
      </c>
      <c r="K234" s="2">
        <f t="shared" si="10"/>
        <v>46079.395833333336</v>
      </c>
      <c r="L234">
        <f t="shared" si="11"/>
        <v>1772098200</v>
      </c>
    </row>
    <row r="235" spans="1:12" x14ac:dyDescent="0.55000000000000004">
      <c r="A235">
        <v>1772098498</v>
      </c>
      <c r="B235" t="s">
        <v>6</v>
      </c>
      <c r="C235" t="s">
        <v>7</v>
      </c>
      <c r="D235">
        <v>5183.3</v>
      </c>
      <c r="E235">
        <v>5181.62</v>
      </c>
      <c r="F235">
        <v>5183.7</v>
      </c>
      <c r="G235">
        <v>5180.25</v>
      </c>
      <c r="H235">
        <v>360</v>
      </c>
      <c r="J235" s="1">
        <f t="shared" si="9"/>
        <v>46079.399282407408</v>
      </c>
      <c r="K235" s="2">
        <f t="shared" si="10"/>
        <v>46079.399305555555</v>
      </c>
      <c r="L235">
        <f t="shared" si="11"/>
        <v>1772098500</v>
      </c>
    </row>
    <row r="236" spans="1:12" x14ac:dyDescent="0.55000000000000004">
      <c r="A236">
        <v>1772098798</v>
      </c>
      <c r="B236" t="s">
        <v>6</v>
      </c>
      <c r="C236" t="s">
        <v>7</v>
      </c>
      <c r="D236">
        <v>5181.5</v>
      </c>
      <c r="E236">
        <v>5183.07</v>
      </c>
      <c r="F236">
        <v>5183.55</v>
      </c>
      <c r="G236">
        <v>5180.3599999999997</v>
      </c>
      <c r="H236">
        <v>292</v>
      </c>
      <c r="J236" s="1">
        <f t="shared" si="9"/>
        <v>46079.402754629627</v>
      </c>
      <c r="K236" s="2">
        <f t="shared" si="10"/>
        <v>46079.402777777781</v>
      </c>
      <c r="L236">
        <f t="shared" si="11"/>
        <v>1772098800</v>
      </c>
    </row>
    <row r="237" spans="1:12" x14ac:dyDescent="0.55000000000000004">
      <c r="A237">
        <v>1772099098</v>
      </c>
      <c r="B237" t="s">
        <v>6</v>
      </c>
      <c r="C237" t="s">
        <v>7</v>
      </c>
      <c r="D237">
        <v>5184.6400000000003</v>
      </c>
      <c r="E237">
        <v>5181.55</v>
      </c>
      <c r="F237">
        <v>5185.2700000000004</v>
      </c>
      <c r="G237">
        <v>5181.55</v>
      </c>
      <c r="H237">
        <v>361</v>
      </c>
      <c r="J237" s="1">
        <f t="shared" si="9"/>
        <v>46079.406226851846</v>
      </c>
      <c r="K237" s="2">
        <f t="shared" si="10"/>
        <v>46079.40625</v>
      </c>
      <c r="L237">
        <f t="shared" si="11"/>
        <v>1772099100</v>
      </c>
    </row>
    <row r="238" spans="1:12" x14ac:dyDescent="0.55000000000000004">
      <c r="A238">
        <v>1772099398</v>
      </c>
      <c r="B238" t="s">
        <v>6</v>
      </c>
      <c r="C238" t="s">
        <v>7</v>
      </c>
      <c r="D238">
        <v>5186.9799999999996</v>
      </c>
      <c r="E238">
        <v>5184.63</v>
      </c>
      <c r="F238">
        <v>5187.22</v>
      </c>
      <c r="G238">
        <v>5184.05</v>
      </c>
      <c r="H238">
        <v>368</v>
      </c>
      <c r="J238" s="1">
        <f t="shared" si="9"/>
        <v>46079.409699074073</v>
      </c>
      <c r="K238" s="2">
        <f t="shared" si="10"/>
        <v>46079.409722222219</v>
      </c>
      <c r="L238">
        <f t="shared" si="11"/>
        <v>1772099400</v>
      </c>
    </row>
    <row r="239" spans="1:12" x14ac:dyDescent="0.55000000000000004">
      <c r="A239">
        <v>1772099698</v>
      </c>
      <c r="B239" t="s">
        <v>6</v>
      </c>
      <c r="C239" t="s">
        <v>7</v>
      </c>
      <c r="D239">
        <v>5186.32</v>
      </c>
      <c r="E239">
        <v>5186.8100000000004</v>
      </c>
      <c r="F239">
        <v>5189.72</v>
      </c>
      <c r="G239">
        <v>5186.04</v>
      </c>
      <c r="H239">
        <v>407</v>
      </c>
      <c r="J239" s="1">
        <f t="shared" si="9"/>
        <v>46079.413171296299</v>
      </c>
      <c r="K239" s="2">
        <f t="shared" si="10"/>
        <v>46079.413194444445</v>
      </c>
      <c r="L239">
        <f t="shared" si="11"/>
        <v>1772099700</v>
      </c>
    </row>
    <row r="240" spans="1:12" x14ac:dyDescent="0.55000000000000004">
      <c r="A240">
        <v>1772099998</v>
      </c>
      <c r="B240" t="s">
        <v>6</v>
      </c>
      <c r="C240" t="s">
        <v>7</v>
      </c>
      <c r="D240">
        <v>5189.51</v>
      </c>
      <c r="E240">
        <v>5186.3999999999996</v>
      </c>
      <c r="F240">
        <v>5189.5200000000004</v>
      </c>
      <c r="G240">
        <v>5185.62</v>
      </c>
      <c r="H240">
        <v>327</v>
      </c>
      <c r="J240" s="1">
        <f t="shared" si="9"/>
        <v>46079.416643518518</v>
      </c>
      <c r="K240" s="2">
        <f t="shared" si="10"/>
        <v>46079.416666666664</v>
      </c>
      <c r="L240">
        <f t="shared" si="11"/>
        <v>1772100000</v>
      </c>
    </row>
    <row r="241" spans="1:12" x14ac:dyDescent="0.55000000000000004">
      <c r="A241">
        <v>1772100298</v>
      </c>
      <c r="B241" t="s">
        <v>6</v>
      </c>
      <c r="C241" t="s">
        <v>7</v>
      </c>
      <c r="D241">
        <v>5188.45</v>
      </c>
      <c r="E241">
        <v>5189.51</v>
      </c>
      <c r="F241">
        <v>5190.1000000000004</v>
      </c>
      <c r="G241">
        <v>5188.17</v>
      </c>
      <c r="H241">
        <v>314</v>
      </c>
      <c r="J241" s="1">
        <f t="shared" si="9"/>
        <v>46079.420115740737</v>
      </c>
      <c r="K241" s="2">
        <f t="shared" si="10"/>
        <v>46079.420138888891</v>
      </c>
      <c r="L241">
        <f t="shared" si="11"/>
        <v>1772100300</v>
      </c>
    </row>
    <row r="242" spans="1:12" x14ac:dyDescent="0.55000000000000004">
      <c r="A242">
        <v>1772100598</v>
      </c>
      <c r="B242" t="s">
        <v>6</v>
      </c>
      <c r="C242" t="s">
        <v>7</v>
      </c>
      <c r="D242">
        <v>5187.8900000000003</v>
      </c>
      <c r="E242">
        <v>5188.45</v>
      </c>
      <c r="F242">
        <v>5188.6899999999996</v>
      </c>
      <c r="G242">
        <v>5187.1000000000004</v>
      </c>
      <c r="H242">
        <v>307</v>
      </c>
      <c r="J242" s="1">
        <f t="shared" si="9"/>
        <v>46079.423587962963</v>
      </c>
      <c r="K242" s="2">
        <f t="shared" si="10"/>
        <v>46079.423611111109</v>
      </c>
      <c r="L242">
        <f t="shared" si="11"/>
        <v>1772100600</v>
      </c>
    </row>
    <row r="243" spans="1:12" x14ac:dyDescent="0.55000000000000004">
      <c r="A243">
        <v>1772100898</v>
      </c>
      <c r="B243" t="s">
        <v>6</v>
      </c>
      <c r="C243" t="s">
        <v>7</v>
      </c>
      <c r="D243">
        <v>5182.8500000000004</v>
      </c>
      <c r="E243">
        <v>5188.1099999999997</v>
      </c>
      <c r="F243">
        <v>5188.75</v>
      </c>
      <c r="G243">
        <v>5181.92</v>
      </c>
      <c r="H243">
        <v>348</v>
      </c>
      <c r="J243" s="1">
        <f t="shared" si="9"/>
        <v>46079.427060185189</v>
      </c>
      <c r="K243" s="2">
        <f t="shared" si="10"/>
        <v>46079.427083333336</v>
      </c>
      <c r="L243">
        <f t="shared" si="11"/>
        <v>1772100900</v>
      </c>
    </row>
    <row r="244" spans="1:12" x14ac:dyDescent="0.55000000000000004">
      <c r="A244">
        <v>1772101198</v>
      </c>
      <c r="B244" t="s">
        <v>6</v>
      </c>
      <c r="C244" t="s">
        <v>7</v>
      </c>
      <c r="D244">
        <v>5183.6000000000004</v>
      </c>
      <c r="E244">
        <v>5182.8500000000004</v>
      </c>
      <c r="F244">
        <v>5184.58</v>
      </c>
      <c r="G244">
        <v>5181.3599999999997</v>
      </c>
      <c r="H244">
        <v>424</v>
      </c>
      <c r="J244" s="1">
        <f t="shared" si="9"/>
        <v>46079.430532407408</v>
      </c>
      <c r="K244" s="2">
        <f t="shared" si="10"/>
        <v>46079.430555555555</v>
      </c>
      <c r="L244">
        <f t="shared" si="11"/>
        <v>1772101200</v>
      </c>
    </row>
    <row r="245" spans="1:12" x14ac:dyDescent="0.55000000000000004">
      <c r="A245">
        <v>1772101498</v>
      </c>
      <c r="B245" t="s">
        <v>6</v>
      </c>
      <c r="C245" t="s">
        <v>7</v>
      </c>
      <c r="D245">
        <v>5179.29</v>
      </c>
      <c r="E245">
        <v>5183.58</v>
      </c>
      <c r="F245">
        <v>5185.13</v>
      </c>
      <c r="G245">
        <v>5178.9799999999996</v>
      </c>
      <c r="H245">
        <v>458</v>
      </c>
      <c r="J245" s="1">
        <f t="shared" si="9"/>
        <v>46079.434004629627</v>
      </c>
      <c r="K245" s="2">
        <f t="shared" si="10"/>
        <v>46079.434027777781</v>
      </c>
      <c r="L245">
        <f t="shared" si="11"/>
        <v>1772101500</v>
      </c>
    </row>
    <row r="246" spans="1:12" x14ac:dyDescent="0.55000000000000004">
      <c r="A246">
        <v>1772101798</v>
      </c>
      <c r="B246" t="s">
        <v>6</v>
      </c>
      <c r="C246" t="s">
        <v>7</v>
      </c>
      <c r="D246">
        <v>5177.04</v>
      </c>
      <c r="E246">
        <v>5179.2299999999996</v>
      </c>
      <c r="F246">
        <v>5179.3599999999997</v>
      </c>
      <c r="G246">
        <v>5174.74</v>
      </c>
      <c r="H246">
        <v>556</v>
      </c>
      <c r="J246" s="1">
        <f t="shared" si="9"/>
        <v>46079.437476851846</v>
      </c>
      <c r="K246" s="2">
        <f t="shared" si="10"/>
        <v>46079.4375</v>
      </c>
      <c r="L246">
        <f t="shared" si="11"/>
        <v>1772101800</v>
      </c>
    </row>
    <row r="247" spans="1:12" x14ac:dyDescent="0.55000000000000004">
      <c r="A247">
        <v>1772102098</v>
      </c>
      <c r="B247" t="s">
        <v>6</v>
      </c>
      <c r="C247" t="s">
        <v>7</v>
      </c>
      <c r="D247">
        <v>5176.09</v>
      </c>
      <c r="E247">
        <v>5176.87</v>
      </c>
      <c r="F247">
        <v>5177.16</v>
      </c>
      <c r="G247">
        <v>5171.8</v>
      </c>
      <c r="H247">
        <v>482</v>
      </c>
      <c r="J247" s="1">
        <f t="shared" si="9"/>
        <v>46079.440949074073</v>
      </c>
      <c r="K247" s="2">
        <f t="shared" si="10"/>
        <v>46079.440972222219</v>
      </c>
      <c r="L247">
        <f t="shared" si="11"/>
        <v>1772102100</v>
      </c>
    </row>
    <row r="248" spans="1:12" x14ac:dyDescent="0.55000000000000004">
      <c r="A248">
        <v>1772102398</v>
      </c>
      <c r="B248" t="s">
        <v>6</v>
      </c>
      <c r="C248" t="s">
        <v>7</v>
      </c>
      <c r="D248">
        <v>5172.13</v>
      </c>
      <c r="E248">
        <v>5176.16</v>
      </c>
      <c r="F248">
        <v>5178.75</v>
      </c>
      <c r="G248">
        <v>5172.13</v>
      </c>
      <c r="H248">
        <v>443</v>
      </c>
      <c r="J248" s="1">
        <f t="shared" si="9"/>
        <v>46079.444421296299</v>
      </c>
      <c r="K248" s="2">
        <f t="shared" si="10"/>
        <v>46079.444444444445</v>
      </c>
      <c r="L248">
        <f t="shared" si="11"/>
        <v>1772102400</v>
      </c>
    </row>
    <row r="249" spans="1:12" x14ac:dyDescent="0.55000000000000004">
      <c r="A249">
        <v>1772102698</v>
      </c>
      <c r="B249" t="s">
        <v>6</v>
      </c>
      <c r="C249" t="s">
        <v>7</v>
      </c>
      <c r="D249">
        <v>5171.17</v>
      </c>
      <c r="E249">
        <v>5171.82</v>
      </c>
      <c r="F249">
        <v>5175.1899999999996</v>
      </c>
      <c r="G249">
        <v>5170.66</v>
      </c>
      <c r="H249">
        <v>412</v>
      </c>
      <c r="J249" s="1">
        <f t="shared" si="9"/>
        <v>46079.447893518518</v>
      </c>
      <c r="K249" s="2">
        <f t="shared" si="10"/>
        <v>46079.447916666664</v>
      </c>
      <c r="L249">
        <f t="shared" si="11"/>
        <v>1772102700</v>
      </c>
    </row>
    <row r="250" spans="1:12" x14ac:dyDescent="0.55000000000000004">
      <c r="A250">
        <v>1772102998</v>
      </c>
      <c r="B250" t="s">
        <v>6</v>
      </c>
      <c r="C250" t="s">
        <v>7</v>
      </c>
      <c r="D250">
        <v>5173.6000000000004</v>
      </c>
      <c r="E250">
        <v>5171.17</v>
      </c>
      <c r="F250">
        <v>5173.62</v>
      </c>
      <c r="G250">
        <v>5168.84</v>
      </c>
      <c r="H250">
        <v>394</v>
      </c>
      <c r="J250" s="1">
        <f t="shared" si="9"/>
        <v>46079.451365740737</v>
      </c>
      <c r="K250" s="2">
        <f t="shared" si="10"/>
        <v>46079.451388888891</v>
      </c>
      <c r="L250">
        <f t="shared" si="11"/>
        <v>1772103000</v>
      </c>
    </row>
    <row r="251" spans="1:12" x14ac:dyDescent="0.55000000000000004">
      <c r="A251">
        <v>1772103298</v>
      </c>
      <c r="B251" t="s">
        <v>6</v>
      </c>
      <c r="C251" t="s">
        <v>7</v>
      </c>
      <c r="D251">
        <v>5171.6099999999997</v>
      </c>
      <c r="E251">
        <v>5173.5200000000004</v>
      </c>
      <c r="F251">
        <v>5173.7299999999996</v>
      </c>
      <c r="G251">
        <v>5166.7</v>
      </c>
      <c r="H251">
        <v>475</v>
      </c>
      <c r="J251" s="1">
        <f t="shared" si="9"/>
        <v>46079.454837962963</v>
      </c>
      <c r="K251" s="2">
        <f t="shared" si="10"/>
        <v>46079.454861111109</v>
      </c>
      <c r="L251">
        <f t="shared" si="11"/>
        <v>1772103300</v>
      </c>
    </row>
    <row r="252" spans="1:12" x14ac:dyDescent="0.55000000000000004">
      <c r="A252">
        <v>1772103598</v>
      </c>
      <c r="B252" t="s">
        <v>6</v>
      </c>
      <c r="C252" t="s">
        <v>7</v>
      </c>
      <c r="D252">
        <v>5173.83</v>
      </c>
      <c r="E252">
        <v>5171.6099999999997</v>
      </c>
      <c r="F252">
        <v>5175.22</v>
      </c>
      <c r="G252">
        <v>5169.26</v>
      </c>
      <c r="H252">
        <v>519</v>
      </c>
      <c r="J252" s="1">
        <f t="shared" si="9"/>
        <v>46079.458310185189</v>
      </c>
      <c r="K252" s="2">
        <f t="shared" si="10"/>
        <v>46079.458333333336</v>
      </c>
      <c r="L252">
        <f t="shared" si="11"/>
        <v>1772103600</v>
      </c>
    </row>
    <row r="253" spans="1:12" x14ac:dyDescent="0.55000000000000004">
      <c r="A253">
        <v>1772103898</v>
      </c>
      <c r="B253" t="s">
        <v>6</v>
      </c>
      <c r="C253" t="s">
        <v>7</v>
      </c>
      <c r="D253">
        <v>5177.33</v>
      </c>
      <c r="E253">
        <v>5173.83</v>
      </c>
      <c r="F253">
        <v>5178.5</v>
      </c>
      <c r="G253">
        <v>5172.74</v>
      </c>
      <c r="H253">
        <v>423</v>
      </c>
      <c r="J253" s="1">
        <f t="shared" si="9"/>
        <v>46079.461782407408</v>
      </c>
      <c r="K253" s="2">
        <f t="shared" si="10"/>
        <v>46079.461805555555</v>
      </c>
      <c r="L253">
        <f t="shared" si="11"/>
        <v>1772103900</v>
      </c>
    </row>
    <row r="254" spans="1:12" x14ac:dyDescent="0.55000000000000004">
      <c r="A254">
        <v>1772104198</v>
      </c>
      <c r="B254" t="s">
        <v>6</v>
      </c>
      <c r="C254" t="s">
        <v>7</v>
      </c>
      <c r="D254">
        <v>5175.8500000000004</v>
      </c>
      <c r="E254">
        <v>5177.32</v>
      </c>
      <c r="F254">
        <v>5177.43</v>
      </c>
      <c r="G254">
        <v>5175.29</v>
      </c>
      <c r="H254">
        <v>317</v>
      </c>
      <c r="J254" s="1">
        <f t="shared" si="9"/>
        <v>46079.465254629627</v>
      </c>
      <c r="K254" s="2">
        <f t="shared" si="10"/>
        <v>46079.465277777781</v>
      </c>
      <c r="L254">
        <f t="shared" si="11"/>
        <v>1772104200</v>
      </c>
    </row>
    <row r="255" spans="1:12" x14ac:dyDescent="0.55000000000000004">
      <c r="A255">
        <v>1772104498</v>
      </c>
      <c r="B255" t="s">
        <v>6</v>
      </c>
      <c r="C255" t="s">
        <v>7</v>
      </c>
      <c r="D255">
        <v>5175.54</v>
      </c>
      <c r="E255">
        <v>5175.55</v>
      </c>
      <c r="F255">
        <v>5176</v>
      </c>
      <c r="G255">
        <v>5171.05</v>
      </c>
      <c r="H255">
        <v>367</v>
      </c>
      <c r="J255" s="1">
        <f t="shared" si="9"/>
        <v>46079.468726851846</v>
      </c>
      <c r="K255" s="2">
        <f t="shared" si="10"/>
        <v>46079.46875</v>
      </c>
      <c r="L255">
        <f t="shared" si="11"/>
        <v>1772104500</v>
      </c>
    </row>
    <row r="256" spans="1:12" x14ac:dyDescent="0.55000000000000004">
      <c r="A256">
        <v>1772104798</v>
      </c>
      <c r="B256" t="s">
        <v>6</v>
      </c>
      <c r="C256" t="s">
        <v>7</v>
      </c>
      <c r="D256">
        <v>5171.7</v>
      </c>
      <c r="E256">
        <v>5175.5200000000004</v>
      </c>
      <c r="F256">
        <v>5175.8</v>
      </c>
      <c r="G256">
        <v>5170.9799999999996</v>
      </c>
      <c r="H256">
        <v>354</v>
      </c>
      <c r="J256" s="1">
        <f t="shared" si="9"/>
        <v>46079.472199074073</v>
      </c>
      <c r="K256" s="2">
        <f t="shared" si="10"/>
        <v>46079.472222222219</v>
      </c>
      <c r="L256">
        <f t="shared" si="11"/>
        <v>1772104800</v>
      </c>
    </row>
    <row r="257" spans="1:12" x14ac:dyDescent="0.55000000000000004">
      <c r="A257">
        <v>1772105098</v>
      </c>
      <c r="B257" t="s">
        <v>6</v>
      </c>
      <c r="C257" t="s">
        <v>7</v>
      </c>
      <c r="D257">
        <v>5171.88</v>
      </c>
      <c r="E257">
        <v>5171.63</v>
      </c>
      <c r="F257">
        <v>5176.1000000000004</v>
      </c>
      <c r="G257">
        <v>5171.43</v>
      </c>
      <c r="H257">
        <v>330</v>
      </c>
      <c r="J257" s="1">
        <f t="shared" si="9"/>
        <v>46079.475671296299</v>
      </c>
      <c r="K257" s="2">
        <f t="shared" si="10"/>
        <v>46079.475694444445</v>
      </c>
      <c r="L257">
        <f t="shared" si="11"/>
        <v>1772105100</v>
      </c>
    </row>
    <row r="258" spans="1:12" x14ac:dyDescent="0.55000000000000004">
      <c r="A258">
        <v>1772105398</v>
      </c>
      <c r="B258" t="s">
        <v>6</v>
      </c>
      <c r="C258" t="s">
        <v>7</v>
      </c>
      <c r="D258">
        <v>5173.38</v>
      </c>
      <c r="E258">
        <v>5171.88</v>
      </c>
      <c r="F258">
        <v>5174.12</v>
      </c>
      <c r="G258">
        <v>5171.76</v>
      </c>
      <c r="H258">
        <v>287</v>
      </c>
      <c r="J258" s="1">
        <f t="shared" ref="J258:J321" si="12">(A258/86400)+25569</f>
        <v>46079.479143518518</v>
      </c>
      <c r="K258" s="2">
        <f t="shared" ref="K258:K321" si="13">CEILING(INT(J258*1440)/1440*288,1)/288</f>
        <v>46079.479166666664</v>
      </c>
      <c r="L258">
        <f t="shared" si="11"/>
        <v>1772105400</v>
      </c>
    </row>
    <row r="259" spans="1:12" x14ac:dyDescent="0.55000000000000004">
      <c r="A259">
        <v>1772105698</v>
      </c>
      <c r="B259" t="s">
        <v>6</v>
      </c>
      <c r="C259" t="s">
        <v>7</v>
      </c>
      <c r="D259">
        <v>5173.54</v>
      </c>
      <c r="E259">
        <v>5173.38</v>
      </c>
      <c r="F259">
        <v>5175.49</v>
      </c>
      <c r="G259">
        <v>5172.4399999999996</v>
      </c>
      <c r="H259">
        <v>315</v>
      </c>
      <c r="J259" s="1">
        <f t="shared" si="12"/>
        <v>46079.482615740737</v>
      </c>
      <c r="K259" s="2">
        <f t="shared" si="13"/>
        <v>46079.482638888891</v>
      </c>
      <c r="L259">
        <f t="shared" ref="L259:L322" si="14">MROUND((K259-25569)*86400,300)</f>
        <v>1772105700</v>
      </c>
    </row>
    <row r="260" spans="1:12" x14ac:dyDescent="0.55000000000000004">
      <c r="A260">
        <v>1772105998</v>
      </c>
      <c r="B260" t="s">
        <v>6</v>
      </c>
      <c r="C260" t="s">
        <v>7</v>
      </c>
      <c r="D260">
        <v>5174.68</v>
      </c>
      <c r="E260">
        <v>5173.54</v>
      </c>
      <c r="F260">
        <v>5175.09</v>
      </c>
      <c r="G260">
        <v>5173.1099999999997</v>
      </c>
      <c r="H260">
        <v>286</v>
      </c>
      <c r="J260" s="1">
        <f t="shared" si="12"/>
        <v>46079.486087962963</v>
      </c>
      <c r="K260" s="2">
        <f t="shared" si="13"/>
        <v>46079.486111111109</v>
      </c>
      <c r="L260">
        <f t="shared" si="14"/>
        <v>1772106000</v>
      </c>
    </row>
    <row r="261" spans="1:12" x14ac:dyDescent="0.55000000000000004">
      <c r="A261">
        <v>1772106298</v>
      </c>
      <c r="B261" t="s">
        <v>6</v>
      </c>
      <c r="C261" t="s">
        <v>7</v>
      </c>
      <c r="D261">
        <v>5171.3999999999996</v>
      </c>
      <c r="E261">
        <v>5174.54</v>
      </c>
      <c r="F261">
        <v>5174.54</v>
      </c>
      <c r="G261">
        <v>5170.8500000000004</v>
      </c>
      <c r="H261">
        <v>331</v>
      </c>
      <c r="J261" s="1">
        <f t="shared" si="12"/>
        <v>46079.489560185189</v>
      </c>
      <c r="K261" s="2">
        <f t="shared" si="13"/>
        <v>46079.489583333336</v>
      </c>
      <c r="L261">
        <f t="shared" si="14"/>
        <v>1772106300</v>
      </c>
    </row>
    <row r="262" spans="1:12" x14ac:dyDescent="0.55000000000000004">
      <c r="A262">
        <v>1772106598</v>
      </c>
      <c r="B262" t="s">
        <v>6</v>
      </c>
      <c r="C262" t="s">
        <v>7</v>
      </c>
      <c r="D262">
        <v>5163.51</v>
      </c>
      <c r="E262">
        <v>5171.41</v>
      </c>
      <c r="F262">
        <v>5171.57</v>
      </c>
      <c r="G262">
        <v>5161.25</v>
      </c>
      <c r="H262">
        <v>455</v>
      </c>
      <c r="J262" s="1">
        <f t="shared" si="12"/>
        <v>46079.493032407408</v>
      </c>
      <c r="K262" s="2">
        <f t="shared" si="13"/>
        <v>46079.493055555555</v>
      </c>
      <c r="L262">
        <f t="shared" si="14"/>
        <v>1772106600</v>
      </c>
    </row>
    <row r="263" spans="1:12" x14ac:dyDescent="0.55000000000000004">
      <c r="A263">
        <v>1772106898</v>
      </c>
      <c r="B263" t="s">
        <v>6</v>
      </c>
      <c r="C263" t="s">
        <v>7</v>
      </c>
      <c r="D263">
        <v>5164.71</v>
      </c>
      <c r="E263">
        <v>5163.74</v>
      </c>
      <c r="F263">
        <v>5165.92</v>
      </c>
      <c r="G263">
        <v>5161.83</v>
      </c>
      <c r="H263">
        <v>459</v>
      </c>
      <c r="J263" s="1">
        <f t="shared" si="12"/>
        <v>46079.496504629627</v>
      </c>
      <c r="K263" s="2">
        <f t="shared" si="13"/>
        <v>46079.496527777781</v>
      </c>
      <c r="L263">
        <f t="shared" si="14"/>
        <v>1772106900</v>
      </c>
    </row>
    <row r="264" spans="1:12" x14ac:dyDescent="0.55000000000000004">
      <c r="A264">
        <v>1772107198</v>
      </c>
      <c r="B264" t="s">
        <v>6</v>
      </c>
      <c r="C264" t="s">
        <v>7</v>
      </c>
      <c r="D264">
        <v>5165.67</v>
      </c>
      <c r="E264">
        <v>5164.7700000000004</v>
      </c>
      <c r="F264">
        <v>5168.17</v>
      </c>
      <c r="G264">
        <v>5157.9799999999996</v>
      </c>
      <c r="H264">
        <v>708</v>
      </c>
      <c r="J264" s="1">
        <f t="shared" si="12"/>
        <v>46079.499976851846</v>
      </c>
      <c r="K264" s="2">
        <f t="shared" si="13"/>
        <v>46079.5</v>
      </c>
      <c r="L264">
        <f t="shared" si="14"/>
        <v>1772107200</v>
      </c>
    </row>
    <row r="265" spans="1:12" x14ac:dyDescent="0.55000000000000004">
      <c r="A265">
        <v>1772107498</v>
      </c>
      <c r="B265" t="s">
        <v>6</v>
      </c>
      <c r="C265" t="s">
        <v>7</v>
      </c>
      <c r="D265">
        <v>5169.1499999999996</v>
      </c>
      <c r="E265">
        <v>5165.67</v>
      </c>
      <c r="F265">
        <v>5169.25</v>
      </c>
      <c r="G265">
        <v>5163.18</v>
      </c>
      <c r="H265">
        <v>574</v>
      </c>
      <c r="J265" s="1">
        <f t="shared" si="12"/>
        <v>46079.503449074073</v>
      </c>
      <c r="K265" s="2">
        <f t="shared" si="13"/>
        <v>46079.503472222219</v>
      </c>
      <c r="L265">
        <f t="shared" si="14"/>
        <v>1772107500</v>
      </c>
    </row>
    <row r="266" spans="1:12" x14ac:dyDescent="0.55000000000000004">
      <c r="A266">
        <v>1772107798</v>
      </c>
      <c r="B266" t="s">
        <v>6</v>
      </c>
      <c r="C266" t="s">
        <v>7</v>
      </c>
      <c r="D266">
        <v>5168.46</v>
      </c>
      <c r="E266">
        <v>5169.1499999999996</v>
      </c>
      <c r="F266">
        <v>5170.05</v>
      </c>
      <c r="G266">
        <v>5166.8500000000004</v>
      </c>
      <c r="H266">
        <v>484</v>
      </c>
      <c r="J266" s="1">
        <f t="shared" si="12"/>
        <v>46079.506921296299</v>
      </c>
      <c r="K266" s="2">
        <f t="shared" si="13"/>
        <v>46079.506944444445</v>
      </c>
      <c r="L266">
        <f t="shared" si="14"/>
        <v>1772107800</v>
      </c>
    </row>
    <row r="267" spans="1:12" x14ac:dyDescent="0.55000000000000004">
      <c r="A267">
        <v>1772108098</v>
      </c>
      <c r="B267" t="s">
        <v>6</v>
      </c>
      <c r="C267" t="s">
        <v>7</v>
      </c>
      <c r="D267">
        <v>5172.18</v>
      </c>
      <c r="E267">
        <v>5168.54</v>
      </c>
      <c r="F267">
        <v>5173.71</v>
      </c>
      <c r="G267">
        <v>5166.13</v>
      </c>
      <c r="H267">
        <v>476</v>
      </c>
      <c r="J267" s="1">
        <f t="shared" si="12"/>
        <v>46079.510393518518</v>
      </c>
      <c r="K267" s="2">
        <f t="shared" si="13"/>
        <v>46079.510416666664</v>
      </c>
      <c r="L267">
        <f t="shared" si="14"/>
        <v>1772108100</v>
      </c>
    </row>
    <row r="268" spans="1:12" x14ac:dyDescent="0.55000000000000004">
      <c r="A268">
        <v>1772108398</v>
      </c>
      <c r="B268" t="s">
        <v>6</v>
      </c>
      <c r="C268" t="s">
        <v>7</v>
      </c>
      <c r="D268">
        <v>5176.5200000000004</v>
      </c>
      <c r="E268">
        <v>5172.18</v>
      </c>
      <c r="F268">
        <v>5176.5600000000004</v>
      </c>
      <c r="G268">
        <v>5170.29</v>
      </c>
      <c r="H268">
        <v>473</v>
      </c>
      <c r="J268" s="1">
        <f t="shared" si="12"/>
        <v>46079.513865740737</v>
      </c>
      <c r="K268" s="2">
        <f t="shared" si="13"/>
        <v>46079.513888888891</v>
      </c>
      <c r="L268">
        <f t="shared" si="14"/>
        <v>1772108400</v>
      </c>
    </row>
    <row r="269" spans="1:12" x14ac:dyDescent="0.55000000000000004">
      <c r="A269">
        <v>1772108698</v>
      </c>
      <c r="B269" t="s">
        <v>6</v>
      </c>
      <c r="C269" t="s">
        <v>7</v>
      </c>
      <c r="D269">
        <v>5178.54</v>
      </c>
      <c r="E269">
        <v>5176.5200000000004</v>
      </c>
      <c r="F269">
        <v>5179.99</v>
      </c>
      <c r="G269">
        <v>5175.9399999999996</v>
      </c>
      <c r="H269">
        <v>473</v>
      </c>
      <c r="J269" s="1">
        <f t="shared" si="12"/>
        <v>46079.517337962963</v>
      </c>
      <c r="K269" s="2">
        <f t="shared" si="13"/>
        <v>46079.517361111109</v>
      </c>
      <c r="L269">
        <f t="shared" si="14"/>
        <v>1772108700</v>
      </c>
    </row>
    <row r="270" spans="1:12" x14ac:dyDescent="0.55000000000000004">
      <c r="A270">
        <v>1772108998</v>
      </c>
      <c r="B270" t="s">
        <v>6</v>
      </c>
      <c r="C270" t="s">
        <v>7</v>
      </c>
      <c r="D270">
        <v>5183.1000000000004</v>
      </c>
      <c r="E270">
        <v>5178.6099999999997</v>
      </c>
      <c r="F270">
        <v>5184.1000000000004</v>
      </c>
      <c r="G270">
        <v>5177.8</v>
      </c>
      <c r="H270">
        <v>495</v>
      </c>
      <c r="J270" s="1">
        <f t="shared" si="12"/>
        <v>46079.520810185189</v>
      </c>
      <c r="K270" s="2">
        <f t="shared" si="13"/>
        <v>46079.520833333336</v>
      </c>
      <c r="L270">
        <f t="shared" si="14"/>
        <v>1772109000</v>
      </c>
    </row>
    <row r="271" spans="1:12" x14ac:dyDescent="0.55000000000000004">
      <c r="A271">
        <v>1772109298</v>
      </c>
      <c r="B271" t="s">
        <v>6</v>
      </c>
      <c r="C271" t="s">
        <v>7</v>
      </c>
      <c r="D271">
        <v>5182.34</v>
      </c>
      <c r="E271">
        <v>5183.09</v>
      </c>
      <c r="F271">
        <v>5184.38</v>
      </c>
      <c r="G271">
        <v>5179.83</v>
      </c>
      <c r="H271">
        <v>475</v>
      </c>
      <c r="J271" s="1">
        <f t="shared" si="12"/>
        <v>46079.524282407408</v>
      </c>
      <c r="K271" s="2">
        <f t="shared" si="13"/>
        <v>46079.524305555555</v>
      </c>
      <c r="L271">
        <f t="shared" si="14"/>
        <v>1772109300</v>
      </c>
    </row>
    <row r="272" spans="1:12" x14ac:dyDescent="0.55000000000000004">
      <c r="A272">
        <v>1772109598</v>
      </c>
      <c r="B272" t="s">
        <v>6</v>
      </c>
      <c r="C272" t="s">
        <v>7</v>
      </c>
      <c r="D272">
        <v>5187.5200000000004</v>
      </c>
      <c r="E272">
        <v>5182.33</v>
      </c>
      <c r="F272">
        <v>5187.67</v>
      </c>
      <c r="G272">
        <v>5182.26</v>
      </c>
      <c r="H272">
        <v>492</v>
      </c>
      <c r="J272" s="1">
        <f t="shared" si="12"/>
        <v>46079.527754629627</v>
      </c>
      <c r="K272" s="2">
        <f t="shared" si="13"/>
        <v>46079.527777777781</v>
      </c>
      <c r="L272">
        <f t="shared" si="14"/>
        <v>1772109600</v>
      </c>
    </row>
    <row r="273" spans="1:12" x14ac:dyDescent="0.55000000000000004">
      <c r="A273">
        <v>1772109898</v>
      </c>
      <c r="B273" t="s">
        <v>6</v>
      </c>
      <c r="C273" t="s">
        <v>7</v>
      </c>
      <c r="D273">
        <v>5181.29</v>
      </c>
      <c r="E273">
        <v>5187.83</v>
      </c>
      <c r="F273">
        <v>5187.83</v>
      </c>
      <c r="G273">
        <v>5181.29</v>
      </c>
      <c r="H273">
        <v>440</v>
      </c>
      <c r="J273" s="1">
        <f t="shared" si="12"/>
        <v>46079.531226851846</v>
      </c>
      <c r="K273" s="2">
        <f t="shared" si="13"/>
        <v>46079.53125</v>
      </c>
      <c r="L273">
        <f t="shared" si="14"/>
        <v>1772109900</v>
      </c>
    </row>
    <row r="274" spans="1:12" x14ac:dyDescent="0.55000000000000004">
      <c r="A274">
        <v>1772110198</v>
      </c>
      <c r="B274" t="s">
        <v>6</v>
      </c>
      <c r="C274" t="s">
        <v>7</v>
      </c>
      <c r="D274">
        <v>5181.25</v>
      </c>
      <c r="E274">
        <v>5181.3100000000004</v>
      </c>
      <c r="F274">
        <v>5181.96</v>
      </c>
      <c r="G274">
        <v>5179.54</v>
      </c>
      <c r="H274">
        <v>388</v>
      </c>
      <c r="J274" s="1">
        <f t="shared" si="12"/>
        <v>46079.534699074073</v>
      </c>
      <c r="K274" s="2">
        <f t="shared" si="13"/>
        <v>46079.534722222219</v>
      </c>
      <c r="L274">
        <f t="shared" si="14"/>
        <v>1772110200</v>
      </c>
    </row>
    <row r="275" spans="1:12" x14ac:dyDescent="0.55000000000000004">
      <c r="A275">
        <v>1772110498</v>
      </c>
      <c r="B275" t="s">
        <v>6</v>
      </c>
      <c r="C275" t="s">
        <v>7</v>
      </c>
      <c r="D275">
        <v>5183.8500000000004</v>
      </c>
      <c r="E275">
        <v>5181.3900000000003</v>
      </c>
      <c r="F275">
        <v>5185.1000000000004</v>
      </c>
      <c r="G275">
        <v>5179.9799999999996</v>
      </c>
      <c r="H275">
        <v>466</v>
      </c>
      <c r="J275" s="1">
        <f t="shared" si="12"/>
        <v>46079.538171296299</v>
      </c>
      <c r="K275" s="2">
        <f t="shared" si="13"/>
        <v>46079.538194444445</v>
      </c>
      <c r="L275">
        <f t="shared" si="14"/>
        <v>1772110500</v>
      </c>
    </row>
    <row r="276" spans="1:12" x14ac:dyDescent="0.55000000000000004">
      <c r="A276">
        <v>1772110798</v>
      </c>
      <c r="B276" t="s">
        <v>6</v>
      </c>
      <c r="C276" t="s">
        <v>7</v>
      </c>
      <c r="D276">
        <v>5175.76</v>
      </c>
      <c r="E276">
        <v>5183.8500000000004</v>
      </c>
      <c r="F276">
        <v>5185.57</v>
      </c>
      <c r="G276">
        <v>5175.17</v>
      </c>
      <c r="H276">
        <v>767</v>
      </c>
      <c r="J276" s="1">
        <f t="shared" si="12"/>
        <v>46079.541643518518</v>
      </c>
      <c r="K276" s="2">
        <f t="shared" si="13"/>
        <v>46079.541666666664</v>
      </c>
      <c r="L276">
        <f t="shared" si="14"/>
        <v>1772110800</v>
      </c>
    </row>
    <row r="277" spans="1:12" x14ac:dyDescent="0.55000000000000004">
      <c r="A277">
        <v>1772111098</v>
      </c>
      <c r="B277" t="s">
        <v>6</v>
      </c>
      <c r="C277" t="s">
        <v>7</v>
      </c>
      <c r="D277">
        <v>5172.5</v>
      </c>
      <c r="E277">
        <v>5175.96</v>
      </c>
      <c r="F277">
        <v>5180.43</v>
      </c>
      <c r="G277">
        <v>5171.18</v>
      </c>
      <c r="H277">
        <v>806</v>
      </c>
      <c r="J277" s="1">
        <f t="shared" si="12"/>
        <v>46079.545115740737</v>
      </c>
      <c r="K277" s="2">
        <f t="shared" si="13"/>
        <v>46079.545138888891</v>
      </c>
      <c r="L277">
        <f t="shared" si="14"/>
        <v>1772111100</v>
      </c>
    </row>
    <row r="278" spans="1:12" x14ac:dyDescent="0.55000000000000004">
      <c r="A278">
        <v>1772111398</v>
      </c>
      <c r="B278" t="s">
        <v>6</v>
      </c>
      <c r="C278" t="s">
        <v>7</v>
      </c>
      <c r="D278">
        <v>5174</v>
      </c>
      <c r="E278">
        <v>5172</v>
      </c>
      <c r="F278">
        <v>5174.55</v>
      </c>
      <c r="G278">
        <v>5168.3100000000004</v>
      </c>
      <c r="H278">
        <v>735</v>
      </c>
      <c r="J278" s="1">
        <f t="shared" si="12"/>
        <v>46079.548587962963</v>
      </c>
      <c r="K278" s="2">
        <f t="shared" si="13"/>
        <v>46079.548611111109</v>
      </c>
      <c r="L278">
        <f t="shared" si="14"/>
        <v>1772111400</v>
      </c>
    </row>
    <row r="279" spans="1:12" x14ac:dyDescent="0.55000000000000004">
      <c r="A279">
        <v>1772111698</v>
      </c>
      <c r="B279" t="s">
        <v>6</v>
      </c>
      <c r="C279" t="s">
        <v>7</v>
      </c>
      <c r="D279">
        <v>5171.6499999999996</v>
      </c>
      <c r="E279">
        <v>5174.03</v>
      </c>
      <c r="F279">
        <v>5177.88</v>
      </c>
      <c r="G279">
        <v>5171.55</v>
      </c>
      <c r="H279">
        <v>700</v>
      </c>
      <c r="J279" s="1">
        <f t="shared" si="12"/>
        <v>46079.552060185189</v>
      </c>
      <c r="K279" s="2">
        <f t="shared" si="13"/>
        <v>46079.552083333336</v>
      </c>
      <c r="L279">
        <f t="shared" si="14"/>
        <v>1772111700</v>
      </c>
    </row>
    <row r="280" spans="1:12" x14ac:dyDescent="0.55000000000000004">
      <c r="A280">
        <v>1772111998</v>
      </c>
      <c r="B280" t="s">
        <v>6</v>
      </c>
      <c r="C280" t="s">
        <v>7</v>
      </c>
      <c r="D280">
        <v>5178.12</v>
      </c>
      <c r="E280">
        <v>5171.6499999999996</v>
      </c>
      <c r="F280">
        <v>5178.8999999999996</v>
      </c>
      <c r="G280">
        <v>5171.59</v>
      </c>
      <c r="H280">
        <v>661</v>
      </c>
      <c r="J280" s="1">
        <f t="shared" si="12"/>
        <v>46079.555532407408</v>
      </c>
      <c r="K280" s="2">
        <f t="shared" si="13"/>
        <v>46079.555555555555</v>
      </c>
      <c r="L280">
        <f t="shared" si="14"/>
        <v>1772112000</v>
      </c>
    </row>
    <row r="281" spans="1:12" x14ac:dyDescent="0.55000000000000004">
      <c r="A281">
        <v>1772112298</v>
      </c>
      <c r="B281" t="s">
        <v>6</v>
      </c>
      <c r="C281" t="s">
        <v>7</v>
      </c>
      <c r="D281">
        <v>5174.76</v>
      </c>
      <c r="E281">
        <v>5177.96</v>
      </c>
      <c r="F281">
        <v>5177.96</v>
      </c>
      <c r="G281">
        <v>5174.6000000000004</v>
      </c>
      <c r="H281">
        <v>505</v>
      </c>
      <c r="J281" s="1">
        <f t="shared" si="12"/>
        <v>46079.559004629627</v>
      </c>
      <c r="K281" s="2">
        <f t="shared" si="13"/>
        <v>46079.559027777781</v>
      </c>
      <c r="L281">
        <f t="shared" si="14"/>
        <v>1772112300</v>
      </c>
    </row>
    <row r="282" spans="1:12" x14ac:dyDescent="0.55000000000000004">
      <c r="A282">
        <v>1772112598</v>
      </c>
      <c r="B282" t="s">
        <v>6</v>
      </c>
      <c r="C282" t="s">
        <v>7</v>
      </c>
      <c r="D282">
        <v>5174.3599999999997</v>
      </c>
      <c r="E282">
        <v>5174.82</v>
      </c>
      <c r="F282">
        <v>5175.41</v>
      </c>
      <c r="G282">
        <v>5166.01</v>
      </c>
      <c r="H282">
        <v>693</v>
      </c>
      <c r="J282" s="1">
        <f t="shared" si="12"/>
        <v>46079.562476851846</v>
      </c>
      <c r="K282" s="2">
        <f t="shared" si="13"/>
        <v>46079.5625</v>
      </c>
      <c r="L282">
        <f t="shared" si="14"/>
        <v>1772112600</v>
      </c>
    </row>
    <row r="283" spans="1:12" x14ac:dyDescent="0.55000000000000004">
      <c r="A283">
        <v>1772112898</v>
      </c>
      <c r="B283" t="s">
        <v>6</v>
      </c>
      <c r="C283" t="s">
        <v>7</v>
      </c>
      <c r="D283">
        <v>5173.6099999999997</v>
      </c>
      <c r="E283">
        <v>5174.24</v>
      </c>
      <c r="F283">
        <v>5177.32</v>
      </c>
      <c r="G283">
        <v>5169.63</v>
      </c>
      <c r="H283">
        <v>677</v>
      </c>
      <c r="J283" s="1">
        <f t="shared" si="12"/>
        <v>46079.565949074073</v>
      </c>
      <c r="K283" s="2">
        <f t="shared" si="13"/>
        <v>46079.565972222219</v>
      </c>
      <c r="L283">
        <f t="shared" si="14"/>
        <v>1772112900</v>
      </c>
    </row>
    <row r="284" spans="1:12" x14ac:dyDescent="0.55000000000000004">
      <c r="A284">
        <v>1772113198</v>
      </c>
      <c r="B284" t="s">
        <v>6</v>
      </c>
      <c r="C284" t="s">
        <v>7</v>
      </c>
      <c r="D284">
        <v>5165.1400000000003</v>
      </c>
      <c r="E284">
        <v>5173.22</v>
      </c>
      <c r="F284">
        <v>5174.4399999999996</v>
      </c>
      <c r="G284">
        <v>5164.3599999999997</v>
      </c>
      <c r="H284">
        <v>674</v>
      </c>
      <c r="J284" s="1">
        <f t="shared" si="12"/>
        <v>46079.569421296299</v>
      </c>
      <c r="K284" s="2">
        <f t="shared" si="13"/>
        <v>46079.569444444445</v>
      </c>
      <c r="L284">
        <f t="shared" si="14"/>
        <v>1772113200</v>
      </c>
    </row>
    <row r="285" spans="1:12" x14ac:dyDescent="0.55000000000000004">
      <c r="A285">
        <v>1772113498</v>
      </c>
      <c r="B285" t="s">
        <v>6</v>
      </c>
      <c r="C285" t="s">
        <v>7</v>
      </c>
      <c r="D285">
        <v>5168.76</v>
      </c>
      <c r="E285">
        <v>5165.13</v>
      </c>
      <c r="F285">
        <v>5169.6899999999996</v>
      </c>
      <c r="G285">
        <v>5164.68</v>
      </c>
      <c r="H285">
        <v>614</v>
      </c>
      <c r="J285" s="1">
        <f t="shared" si="12"/>
        <v>46079.572893518518</v>
      </c>
      <c r="K285" s="2">
        <f t="shared" si="13"/>
        <v>46079.572916666664</v>
      </c>
      <c r="L285">
        <f t="shared" si="14"/>
        <v>1772113500</v>
      </c>
    </row>
    <row r="286" spans="1:12" x14ac:dyDescent="0.55000000000000004">
      <c r="A286">
        <v>1772113798</v>
      </c>
      <c r="B286" t="s">
        <v>6</v>
      </c>
      <c r="C286" t="s">
        <v>7</v>
      </c>
      <c r="D286">
        <v>5170.8</v>
      </c>
      <c r="E286">
        <v>5168.7700000000004</v>
      </c>
      <c r="F286">
        <v>5170.8500000000004</v>
      </c>
      <c r="G286">
        <v>5167.8500000000004</v>
      </c>
      <c r="H286">
        <v>613</v>
      </c>
      <c r="J286" s="1">
        <f t="shared" si="12"/>
        <v>46079.576365740737</v>
      </c>
      <c r="K286" s="2">
        <f t="shared" si="13"/>
        <v>46079.576388888891</v>
      </c>
      <c r="L286">
        <f t="shared" si="14"/>
        <v>1772113800</v>
      </c>
    </row>
    <row r="287" spans="1:12" x14ac:dyDescent="0.55000000000000004">
      <c r="A287">
        <v>1772114098</v>
      </c>
      <c r="B287" t="s">
        <v>6</v>
      </c>
      <c r="C287" t="s">
        <v>7</v>
      </c>
      <c r="D287">
        <v>5166.3900000000003</v>
      </c>
      <c r="E287">
        <v>5170.8</v>
      </c>
      <c r="F287">
        <v>5171.55</v>
      </c>
      <c r="G287">
        <v>5166.07</v>
      </c>
      <c r="H287">
        <v>543</v>
      </c>
      <c r="J287" s="1">
        <f t="shared" si="12"/>
        <v>46079.579837962963</v>
      </c>
      <c r="K287" s="2">
        <f t="shared" si="13"/>
        <v>46079.579861111109</v>
      </c>
      <c r="L287">
        <f t="shared" si="14"/>
        <v>1772114100</v>
      </c>
    </row>
    <row r="288" spans="1:12" x14ac:dyDescent="0.55000000000000004">
      <c r="A288">
        <v>1772114398</v>
      </c>
      <c r="B288" t="s">
        <v>6</v>
      </c>
      <c r="C288" t="s">
        <v>7</v>
      </c>
      <c r="D288">
        <v>5166.0600000000004</v>
      </c>
      <c r="E288">
        <v>5166.29</v>
      </c>
      <c r="F288">
        <v>5170.1099999999997</v>
      </c>
      <c r="G288">
        <v>5162.8599999999997</v>
      </c>
      <c r="H288">
        <v>761</v>
      </c>
      <c r="J288" s="1">
        <f t="shared" si="12"/>
        <v>46079.583310185189</v>
      </c>
      <c r="K288" s="2">
        <f t="shared" si="13"/>
        <v>46079.583333333336</v>
      </c>
      <c r="L288">
        <f t="shared" si="14"/>
        <v>1772114400</v>
      </c>
    </row>
    <row r="289" spans="1:12" x14ac:dyDescent="0.55000000000000004">
      <c r="A289">
        <v>1772114698</v>
      </c>
      <c r="B289" t="s">
        <v>6</v>
      </c>
      <c r="C289" t="s">
        <v>7</v>
      </c>
      <c r="D289">
        <v>5163.55</v>
      </c>
      <c r="E289">
        <v>5165.95</v>
      </c>
      <c r="F289">
        <v>5167.58</v>
      </c>
      <c r="G289">
        <v>5160.3599999999997</v>
      </c>
      <c r="H289">
        <v>649</v>
      </c>
      <c r="J289" s="1">
        <f t="shared" si="12"/>
        <v>46079.586782407408</v>
      </c>
      <c r="K289" s="2">
        <f t="shared" si="13"/>
        <v>46079.586805555555</v>
      </c>
      <c r="L289">
        <f t="shared" si="14"/>
        <v>1772114700</v>
      </c>
    </row>
    <row r="290" spans="1:12" x14ac:dyDescent="0.55000000000000004">
      <c r="A290">
        <v>1772114998</v>
      </c>
      <c r="B290" t="s">
        <v>6</v>
      </c>
      <c r="C290" t="s">
        <v>7</v>
      </c>
      <c r="D290">
        <v>5166.28</v>
      </c>
      <c r="E290">
        <v>5163.53</v>
      </c>
      <c r="F290">
        <v>5166.75</v>
      </c>
      <c r="G290">
        <v>5162.6000000000004</v>
      </c>
      <c r="H290">
        <v>557</v>
      </c>
      <c r="J290" s="1">
        <f t="shared" si="12"/>
        <v>46079.590254629627</v>
      </c>
      <c r="K290" s="2">
        <f t="shared" si="13"/>
        <v>46079.590277777781</v>
      </c>
      <c r="L290">
        <f t="shared" si="14"/>
        <v>1772115000</v>
      </c>
    </row>
    <row r="291" spans="1:12" x14ac:dyDescent="0.55000000000000004">
      <c r="A291">
        <v>1772115298</v>
      </c>
      <c r="B291" t="s">
        <v>6</v>
      </c>
      <c r="C291" t="s">
        <v>7</v>
      </c>
      <c r="D291">
        <v>5167.0200000000004</v>
      </c>
      <c r="E291">
        <v>5166.22</v>
      </c>
      <c r="F291">
        <v>5168.83</v>
      </c>
      <c r="G291">
        <v>5165.1899999999996</v>
      </c>
      <c r="H291">
        <v>583</v>
      </c>
      <c r="J291" s="1">
        <f t="shared" si="12"/>
        <v>46079.593726851846</v>
      </c>
      <c r="K291" s="2">
        <f t="shared" si="13"/>
        <v>46079.59375</v>
      </c>
      <c r="L291">
        <f t="shared" si="14"/>
        <v>1772115300</v>
      </c>
    </row>
    <row r="292" spans="1:12" x14ac:dyDescent="0.55000000000000004">
      <c r="A292">
        <v>1772115598</v>
      </c>
      <c r="B292" t="s">
        <v>6</v>
      </c>
      <c r="C292" t="s">
        <v>7</v>
      </c>
      <c r="D292">
        <v>5168.82</v>
      </c>
      <c r="E292">
        <v>5166.99</v>
      </c>
      <c r="F292">
        <v>5170.04</v>
      </c>
      <c r="G292">
        <v>5163.53</v>
      </c>
      <c r="H292">
        <v>576</v>
      </c>
      <c r="J292" s="1">
        <f t="shared" si="12"/>
        <v>46079.597199074073</v>
      </c>
      <c r="K292" s="2">
        <f t="shared" si="13"/>
        <v>46079.597222222219</v>
      </c>
      <c r="L292">
        <f t="shared" si="14"/>
        <v>1772115600</v>
      </c>
    </row>
    <row r="293" spans="1:12" x14ac:dyDescent="0.55000000000000004">
      <c r="A293">
        <v>1772115898</v>
      </c>
      <c r="B293" t="s">
        <v>6</v>
      </c>
      <c r="C293" t="s">
        <v>7</v>
      </c>
      <c r="D293">
        <v>5170.41</v>
      </c>
      <c r="E293">
        <v>5168.83</v>
      </c>
      <c r="F293">
        <v>5172.32</v>
      </c>
      <c r="G293">
        <v>5168.55</v>
      </c>
      <c r="H293">
        <v>644</v>
      </c>
      <c r="J293" s="1">
        <f t="shared" si="12"/>
        <v>46079.600671296299</v>
      </c>
      <c r="K293" s="2">
        <f t="shared" si="13"/>
        <v>46079.600694444445</v>
      </c>
      <c r="L293">
        <f t="shared" si="14"/>
        <v>1772115900</v>
      </c>
    </row>
    <row r="294" spans="1:12" x14ac:dyDescent="0.55000000000000004">
      <c r="A294">
        <v>1772116198</v>
      </c>
      <c r="B294" t="s">
        <v>6</v>
      </c>
      <c r="C294" t="s">
        <v>7</v>
      </c>
      <c r="D294">
        <v>5165.83</v>
      </c>
      <c r="E294">
        <v>5170.45</v>
      </c>
      <c r="F294">
        <v>5170.45</v>
      </c>
      <c r="G294">
        <v>5140.8599999999997</v>
      </c>
      <c r="H294">
        <v>945</v>
      </c>
      <c r="J294" s="1">
        <f t="shared" si="12"/>
        <v>46079.604143518518</v>
      </c>
      <c r="K294" s="2">
        <f t="shared" si="13"/>
        <v>46079.604166666664</v>
      </c>
      <c r="L294">
        <f t="shared" si="14"/>
        <v>1772116200</v>
      </c>
    </row>
    <row r="295" spans="1:12" x14ac:dyDescent="0.55000000000000004">
      <c r="A295">
        <v>1772116498</v>
      </c>
      <c r="B295" t="s">
        <v>6</v>
      </c>
      <c r="C295" t="s">
        <v>7</v>
      </c>
      <c r="D295">
        <v>5166.41</v>
      </c>
      <c r="E295">
        <v>5166.22</v>
      </c>
      <c r="F295">
        <v>5174.88</v>
      </c>
      <c r="G295">
        <v>5164.01</v>
      </c>
      <c r="H295">
        <v>928</v>
      </c>
      <c r="J295" s="1">
        <f t="shared" si="12"/>
        <v>46079.607615740737</v>
      </c>
      <c r="K295" s="2">
        <f t="shared" si="13"/>
        <v>46079.607638888891</v>
      </c>
      <c r="L295">
        <f t="shared" si="14"/>
        <v>1772116500</v>
      </c>
    </row>
    <row r="296" spans="1:12" x14ac:dyDescent="0.55000000000000004">
      <c r="A296">
        <v>1772116798</v>
      </c>
      <c r="B296" t="s">
        <v>6</v>
      </c>
      <c r="C296" t="s">
        <v>7</v>
      </c>
      <c r="D296">
        <v>5172.5600000000004</v>
      </c>
      <c r="E296">
        <v>5165.96</v>
      </c>
      <c r="F296">
        <v>5174.47</v>
      </c>
      <c r="G296">
        <v>5158.5</v>
      </c>
      <c r="H296">
        <v>918</v>
      </c>
      <c r="J296" s="1">
        <f t="shared" si="12"/>
        <v>46079.611087962963</v>
      </c>
      <c r="K296" s="2">
        <f t="shared" si="13"/>
        <v>46079.611111111109</v>
      </c>
      <c r="L296">
        <f t="shared" si="14"/>
        <v>1772116800</v>
      </c>
    </row>
    <row r="297" spans="1:12" x14ac:dyDescent="0.55000000000000004">
      <c r="A297">
        <v>1772117098</v>
      </c>
      <c r="B297" t="s">
        <v>6</v>
      </c>
      <c r="C297" t="s">
        <v>7</v>
      </c>
      <c r="D297">
        <v>5171.99</v>
      </c>
      <c r="E297">
        <v>5172.55</v>
      </c>
      <c r="F297">
        <v>5175.95</v>
      </c>
      <c r="G297">
        <v>5165.95</v>
      </c>
      <c r="H297">
        <v>897</v>
      </c>
      <c r="J297" s="1">
        <f t="shared" si="12"/>
        <v>46079.614560185189</v>
      </c>
      <c r="K297" s="2">
        <f t="shared" si="13"/>
        <v>46079.614583333336</v>
      </c>
      <c r="L297">
        <f t="shared" si="14"/>
        <v>1772117100</v>
      </c>
    </row>
    <row r="298" spans="1:12" x14ac:dyDescent="0.55000000000000004">
      <c r="A298">
        <v>1772117398</v>
      </c>
      <c r="B298" t="s">
        <v>6</v>
      </c>
      <c r="C298" t="s">
        <v>7</v>
      </c>
      <c r="D298">
        <v>5167.91</v>
      </c>
      <c r="E298">
        <v>5171.93</v>
      </c>
      <c r="F298">
        <v>5173.7299999999996</v>
      </c>
      <c r="G298">
        <v>5164.12</v>
      </c>
      <c r="H298">
        <v>884</v>
      </c>
      <c r="J298" s="1">
        <f t="shared" si="12"/>
        <v>46079.618032407408</v>
      </c>
      <c r="K298" s="2">
        <f t="shared" si="13"/>
        <v>46079.618055555555</v>
      </c>
      <c r="L298">
        <f t="shared" si="14"/>
        <v>1772117400</v>
      </c>
    </row>
    <row r="299" spans="1:12" x14ac:dyDescent="0.55000000000000004">
      <c r="A299">
        <v>1772117698</v>
      </c>
      <c r="B299" t="s">
        <v>6</v>
      </c>
      <c r="C299" t="s">
        <v>7</v>
      </c>
      <c r="D299">
        <v>5165.1400000000003</v>
      </c>
      <c r="E299">
        <v>5169.04</v>
      </c>
      <c r="F299">
        <v>5171.5</v>
      </c>
      <c r="G299">
        <v>5163.97</v>
      </c>
      <c r="H299">
        <v>872</v>
      </c>
      <c r="J299" s="1">
        <f t="shared" si="12"/>
        <v>46079.621504629627</v>
      </c>
      <c r="K299" s="2">
        <f t="shared" si="13"/>
        <v>46079.621527777781</v>
      </c>
      <c r="L299">
        <f t="shared" si="14"/>
        <v>1772117700</v>
      </c>
    </row>
    <row r="300" spans="1:12" x14ac:dyDescent="0.55000000000000004">
      <c r="A300">
        <v>1772117998</v>
      </c>
      <c r="B300" t="s">
        <v>6</v>
      </c>
      <c r="C300" t="s">
        <v>7</v>
      </c>
      <c r="D300">
        <v>5167.7</v>
      </c>
      <c r="E300">
        <v>5163.41</v>
      </c>
      <c r="F300">
        <v>5172.12</v>
      </c>
      <c r="G300">
        <v>5158.92</v>
      </c>
      <c r="H300">
        <v>912</v>
      </c>
      <c r="J300" s="1">
        <f t="shared" si="12"/>
        <v>46079.624976851846</v>
      </c>
      <c r="K300" s="2">
        <f t="shared" si="13"/>
        <v>46079.625</v>
      </c>
      <c r="L300">
        <f t="shared" si="14"/>
        <v>1772118000</v>
      </c>
    </row>
    <row r="301" spans="1:12" x14ac:dyDescent="0.55000000000000004">
      <c r="A301">
        <v>1772118298</v>
      </c>
      <c r="B301" t="s">
        <v>6</v>
      </c>
      <c r="C301" t="s">
        <v>7</v>
      </c>
      <c r="D301">
        <v>5167.21</v>
      </c>
      <c r="E301">
        <v>5167.7299999999996</v>
      </c>
      <c r="F301">
        <v>5169.8500000000004</v>
      </c>
      <c r="G301">
        <v>5163.95</v>
      </c>
      <c r="H301">
        <v>862</v>
      </c>
      <c r="J301" s="1">
        <f t="shared" si="12"/>
        <v>46079.628449074073</v>
      </c>
      <c r="K301" s="2">
        <f t="shared" si="13"/>
        <v>46079.628472222219</v>
      </c>
      <c r="L301">
        <f t="shared" si="14"/>
        <v>1772118300</v>
      </c>
    </row>
    <row r="302" spans="1:12" x14ac:dyDescent="0.55000000000000004">
      <c r="A302">
        <v>1772118598</v>
      </c>
      <c r="B302" t="s">
        <v>6</v>
      </c>
      <c r="C302" t="s">
        <v>7</v>
      </c>
      <c r="D302">
        <v>5162.38</v>
      </c>
      <c r="E302">
        <v>5167.8599999999997</v>
      </c>
      <c r="F302">
        <v>5171.42</v>
      </c>
      <c r="G302">
        <v>5161.25</v>
      </c>
      <c r="H302">
        <v>864</v>
      </c>
      <c r="J302" s="1">
        <f t="shared" si="12"/>
        <v>46079.631921296299</v>
      </c>
      <c r="K302" s="2">
        <f t="shared" si="13"/>
        <v>46079.631944444445</v>
      </c>
      <c r="L302">
        <f t="shared" si="14"/>
        <v>1772118600</v>
      </c>
    </row>
    <row r="303" spans="1:12" x14ac:dyDescent="0.55000000000000004">
      <c r="A303">
        <v>1772118898</v>
      </c>
      <c r="B303" t="s">
        <v>6</v>
      </c>
      <c r="C303" t="s">
        <v>7</v>
      </c>
      <c r="D303">
        <v>5158.57</v>
      </c>
      <c r="E303">
        <v>5162.4399999999996</v>
      </c>
      <c r="F303">
        <v>5163.3100000000004</v>
      </c>
      <c r="G303">
        <v>5150.24</v>
      </c>
      <c r="H303">
        <v>910</v>
      </c>
      <c r="J303" s="1">
        <f t="shared" si="12"/>
        <v>46079.635393518518</v>
      </c>
      <c r="K303" s="2">
        <f t="shared" si="13"/>
        <v>46079.635416666664</v>
      </c>
      <c r="L303">
        <f t="shared" si="14"/>
        <v>1772118900</v>
      </c>
    </row>
    <row r="304" spans="1:12" x14ac:dyDescent="0.55000000000000004">
      <c r="A304">
        <v>1772119198</v>
      </c>
      <c r="B304" t="s">
        <v>6</v>
      </c>
      <c r="C304" t="s">
        <v>7</v>
      </c>
      <c r="D304">
        <v>5154.46</v>
      </c>
      <c r="E304">
        <v>5158.97</v>
      </c>
      <c r="F304">
        <v>5162.32</v>
      </c>
      <c r="G304">
        <v>5151.91</v>
      </c>
      <c r="H304">
        <v>915</v>
      </c>
      <c r="J304" s="1">
        <f t="shared" si="12"/>
        <v>46079.638865740737</v>
      </c>
      <c r="K304" s="2">
        <f t="shared" si="13"/>
        <v>46079.638888888891</v>
      </c>
      <c r="L304">
        <f t="shared" si="14"/>
        <v>1772119200</v>
      </c>
    </row>
    <row r="305" spans="1:12" x14ac:dyDescent="0.55000000000000004">
      <c r="A305">
        <v>1772119498</v>
      </c>
      <c r="B305" t="s">
        <v>6</v>
      </c>
      <c r="C305" t="s">
        <v>7</v>
      </c>
      <c r="D305">
        <v>5141.51</v>
      </c>
      <c r="E305">
        <v>5154.59</v>
      </c>
      <c r="F305">
        <v>5158.26</v>
      </c>
      <c r="G305">
        <v>5130.84</v>
      </c>
      <c r="H305">
        <v>938</v>
      </c>
      <c r="J305" s="1">
        <f t="shared" si="12"/>
        <v>46079.642337962963</v>
      </c>
      <c r="K305" s="2">
        <f t="shared" si="13"/>
        <v>46079.642361111109</v>
      </c>
      <c r="L305">
        <f t="shared" si="14"/>
        <v>1772119500</v>
      </c>
    </row>
    <row r="306" spans="1:12" x14ac:dyDescent="0.55000000000000004">
      <c r="A306">
        <v>1772119798</v>
      </c>
      <c r="B306" t="s">
        <v>6</v>
      </c>
      <c r="C306" t="s">
        <v>7</v>
      </c>
      <c r="D306">
        <v>5153.62</v>
      </c>
      <c r="E306">
        <v>5141.6000000000004</v>
      </c>
      <c r="F306">
        <v>5156.53</v>
      </c>
      <c r="G306">
        <v>5140.67</v>
      </c>
      <c r="H306">
        <v>910</v>
      </c>
      <c r="J306" s="1">
        <f t="shared" si="12"/>
        <v>46079.645810185189</v>
      </c>
      <c r="K306" s="2">
        <f t="shared" si="13"/>
        <v>46079.645833333336</v>
      </c>
      <c r="L306">
        <f t="shared" si="14"/>
        <v>1772119800</v>
      </c>
    </row>
    <row r="307" spans="1:12" x14ac:dyDescent="0.55000000000000004">
      <c r="A307">
        <v>1772120098</v>
      </c>
      <c r="B307" t="s">
        <v>6</v>
      </c>
      <c r="C307" t="s">
        <v>7</v>
      </c>
      <c r="D307">
        <v>5169.2299999999996</v>
      </c>
      <c r="E307">
        <v>5153.6499999999996</v>
      </c>
      <c r="F307">
        <v>5169.54</v>
      </c>
      <c r="G307">
        <v>5152.91</v>
      </c>
      <c r="H307">
        <v>911</v>
      </c>
      <c r="J307" s="1">
        <f t="shared" si="12"/>
        <v>46079.649282407408</v>
      </c>
      <c r="K307" s="2">
        <f t="shared" si="13"/>
        <v>46079.649305555555</v>
      </c>
      <c r="L307">
        <f t="shared" si="14"/>
        <v>1772120100</v>
      </c>
    </row>
    <row r="308" spans="1:12" x14ac:dyDescent="0.55000000000000004">
      <c r="A308">
        <v>1772120398</v>
      </c>
      <c r="B308" t="s">
        <v>6</v>
      </c>
      <c r="C308" t="s">
        <v>7</v>
      </c>
      <c r="D308">
        <v>5175.5600000000004</v>
      </c>
      <c r="E308">
        <v>5169.12</v>
      </c>
      <c r="F308">
        <v>5176.46</v>
      </c>
      <c r="G308">
        <v>5166.28</v>
      </c>
      <c r="H308">
        <v>870</v>
      </c>
      <c r="J308" s="1">
        <f t="shared" si="12"/>
        <v>46079.652754629627</v>
      </c>
      <c r="K308" s="2">
        <f t="shared" si="13"/>
        <v>46079.652777777781</v>
      </c>
      <c r="L308">
        <f t="shared" si="14"/>
        <v>1772120400</v>
      </c>
    </row>
    <row r="309" spans="1:12" x14ac:dyDescent="0.55000000000000004">
      <c r="A309">
        <v>1772120698</v>
      </c>
      <c r="B309" t="s">
        <v>6</v>
      </c>
      <c r="C309" t="s">
        <v>7</v>
      </c>
      <c r="D309">
        <v>5182.38</v>
      </c>
      <c r="E309">
        <v>5175.5600000000004</v>
      </c>
      <c r="F309">
        <v>5185.93</v>
      </c>
      <c r="G309">
        <v>5175.29</v>
      </c>
      <c r="H309">
        <v>844</v>
      </c>
      <c r="J309" s="1">
        <f t="shared" si="12"/>
        <v>46079.656226851846</v>
      </c>
      <c r="K309" s="2">
        <f t="shared" si="13"/>
        <v>46079.65625</v>
      </c>
      <c r="L309">
        <f t="shared" si="14"/>
        <v>1772120700</v>
      </c>
    </row>
    <row r="310" spans="1:12" x14ac:dyDescent="0.55000000000000004">
      <c r="A310">
        <v>1772120998</v>
      </c>
      <c r="B310" t="s">
        <v>6</v>
      </c>
      <c r="C310" t="s">
        <v>7</v>
      </c>
      <c r="D310">
        <v>5189.7</v>
      </c>
      <c r="E310">
        <v>5182.3900000000003</v>
      </c>
      <c r="F310">
        <v>5192.68</v>
      </c>
      <c r="G310">
        <v>5180.8999999999996</v>
      </c>
      <c r="H310">
        <v>887</v>
      </c>
      <c r="J310" s="1">
        <f t="shared" si="12"/>
        <v>46079.659699074073</v>
      </c>
      <c r="K310" s="2">
        <f t="shared" si="13"/>
        <v>46079.659722222219</v>
      </c>
      <c r="L310">
        <f t="shared" si="14"/>
        <v>1772121000</v>
      </c>
    </row>
    <row r="311" spans="1:12" x14ac:dyDescent="0.55000000000000004">
      <c r="A311">
        <v>1772121298</v>
      </c>
      <c r="B311" t="s">
        <v>6</v>
      </c>
      <c r="C311" t="s">
        <v>7</v>
      </c>
      <c r="D311">
        <v>5185.8599999999997</v>
      </c>
      <c r="E311">
        <v>5189.7</v>
      </c>
      <c r="F311">
        <v>5192.46</v>
      </c>
      <c r="G311">
        <v>5183.1400000000003</v>
      </c>
      <c r="H311">
        <v>885</v>
      </c>
      <c r="J311" s="1">
        <f t="shared" si="12"/>
        <v>46079.663171296299</v>
      </c>
      <c r="K311" s="2">
        <f t="shared" si="13"/>
        <v>46079.663194444445</v>
      </c>
      <c r="L311">
        <f t="shared" si="14"/>
        <v>1772121300</v>
      </c>
    </row>
    <row r="312" spans="1:12" x14ac:dyDescent="0.55000000000000004">
      <c r="A312">
        <v>1772121598</v>
      </c>
      <c r="B312" t="s">
        <v>6</v>
      </c>
      <c r="C312" t="s">
        <v>7</v>
      </c>
      <c r="D312">
        <v>5178.92</v>
      </c>
      <c r="E312">
        <v>5185.66</v>
      </c>
      <c r="F312">
        <v>5187.1099999999997</v>
      </c>
      <c r="G312">
        <v>5178.3900000000003</v>
      </c>
      <c r="H312">
        <v>869</v>
      </c>
      <c r="J312" s="1">
        <f t="shared" si="12"/>
        <v>46079.666643518518</v>
      </c>
      <c r="K312" s="2">
        <f t="shared" si="13"/>
        <v>46079.666666666664</v>
      </c>
      <c r="L312">
        <f t="shared" si="14"/>
        <v>1772121600</v>
      </c>
    </row>
    <row r="313" spans="1:12" x14ac:dyDescent="0.55000000000000004">
      <c r="A313">
        <v>1772121898</v>
      </c>
      <c r="B313" t="s">
        <v>6</v>
      </c>
      <c r="C313" t="s">
        <v>7</v>
      </c>
      <c r="D313">
        <v>5177.76</v>
      </c>
      <c r="E313">
        <v>5178.91</v>
      </c>
      <c r="F313">
        <v>5180.82</v>
      </c>
      <c r="G313">
        <v>5176.71</v>
      </c>
      <c r="H313">
        <v>795</v>
      </c>
      <c r="J313" s="1">
        <f t="shared" si="12"/>
        <v>46079.670115740737</v>
      </c>
      <c r="K313" s="2">
        <f t="shared" si="13"/>
        <v>46079.670138888891</v>
      </c>
      <c r="L313">
        <f t="shared" si="14"/>
        <v>1772121900</v>
      </c>
    </row>
    <row r="314" spans="1:12" x14ac:dyDescent="0.55000000000000004">
      <c r="A314">
        <v>1772122198</v>
      </c>
      <c r="B314" t="s">
        <v>6</v>
      </c>
      <c r="C314" t="s">
        <v>7</v>
      </c>
      <c r="D314">
        <v>5176.76</v>
      </c>
      <c r="E314">
        <v>5177.83</v>
      </c>
      <c r="F314">
        <v>5180.3900000000003</v>
      </c>
      <c r="G314">
        <v>5173.07</v>
      </c>
      <c r="H314">
        <v>760</v>
      </c>
      <c r="J314" s="1">
        <f t="shared" si="12"/>
        <v>46079.673587962963</v>
      </c>
      <c r="K314" s="2">
        <f t="shared" si="13"/>
        <v>46079.673611111109</v>
      </c>
      <c r="L314">
        <f t="shared" si="14"/>
        <v>1772122200</v>
      </c>
    </row>
    <row r="315" spans="1:12" x14ac:dyDescent="0.55000000000000004">
      <c r="A315">
        <v>1772122498</v>
      </c>
      <c r="B315" t="s">
        <v>6</v>
      </c>
      <c r="C315" t="s">
        <v>7</v>
      </c>
      <c r="D315">
        <v>5181.3999999999996</v>
      </c>
      <c r="E315">
        <v>5177.5600000000004</v>
      </c>
      <c r="F315">
        <v>5184.6400000000003</v>
      </c>
      <c r="G315">
        <v>5174.05</v>
      </c>
      <c r="H315">
        <v>781</v>
      </c>
      <c r="J315" s="1">
        <f t="shared" si="12"/>
        <v>46079.677060185189</v>
      </c>
      <c r="K315" s="2">
        <f t="shared" si="13"/>
        <v>46079.677083333336</v>
      </c>
      <c r="L315">
        <f t="shared" si="14"/>
        <v>1772122500</v>
      </c>
    </row>
    <row r="316" spans="1:12" x14ac:dyDescent="0.55000000000000004">
      <c r="A316">
        <v>1772122798</v>
      </c>
      <c r="B316" t="s">
        <v>6</v>
      </c>
      <c r="C316" t="s">
        <v>7</v>
      </c>
      <c r="D316">
        <v>5178.22</v>
      </c>
      <c r="E316">
        <v>5181.3999999999996</v>
      </c>
      <c r="F316">
        <v>5184.3</v>
      </c>
      <c r="G316">
        <v>5176.22</v>
      </c>
      <c r="H316">
        <v>751</v>
      </c>
      <c r="J316" s="1">
        <f t="shared" si="12"/>
        <v>46079.680532407408</v>
      </c>
      <c r="K316" s="2">
        <f t="shared" si="13"/>
        <v>46079.680555555555</v>
      </c>
      <c r="L316">
        <f t="shared" si="14"/>
        <v>1772122800</v>
      </c>
    </row>
    <row r="317" spans="1:12" x14ac:dyDescent="0.55000000000000004">
      <c r="A317">
        <v>1772123098</v>
      </c>
      <c r="B317" t="s">
        <v>6</v>
      </c>
      <c r="C317" t="s">
        <v>7</v>
      </c>
      <c r="D317">
        <v>5180.4799999999996</v>
      </c>
      <c r="E317">
        <v>5178.25</v>
      </c>
      <c r="F317">
        <v>5180.51</v>
      </c>
      <c r="G317">
        <v>5175.62</v>
      </c>
      <c r="H317">
        <v>768</v>
      </c>
      <c r="J317" s="1">
        <f t="shared" si="12"/>
        <v>46079.684004629627</v>
      </c>
      <c r="K317" s="2">
        <f t="shared" si="13"/>
        <v>46079.684027777781</v>
      </c>
      <c r="L317">
        <f t="shared" si="14"/>
        <v>1772123100</v>
      </c>
    </row>
    <row r="318" spans="1:12" x14ac:dyDescent="0.55000000000000004">
      <c r="A318">
        <v>1772123398</v>
      </c>
      <c r="B318" t="s">
        <v>6</v>
      </c>
      <c r="C318" t="s">
        <v>7</v>
      </c>
      <c r="D318">
        <v>5181.91</v>
      </c>
      <c r="E318">
        <v>5180.3599999999997</v>
      </c>
      <c r="F318">
        <v>5183.3999999999996</v>
      </c>
      <c r="G318">
        <v>5178.09</v>
      </c>
      <c r="H318">
        <v>725</v>
      </c>
      <c r="J318" s="1">
        <f t="shared" si="12"/>
        <v>46079.687476851846</v>
      </c>
      <c r="K318" s="2">
        <f t="shared" si="13"/>
        <v>46079.6875</v>
      </c>
      <c r="L318">
        <f t="shared" si="14"/>
        <v>1772123400</v>
      </c>
    </row>
    <row r="319" spans="1:12" x14ac:dyDescent="0.55000000000000004">
      <c r="A319">
        <v>1772123698</v>
      </c>
      <c r="B319" t="s">
        <v>6</v>
      </c>
      <c r="C319" t="s">
        <v>7</v>
      </c>
      <c r="D319">
        <v>5182.3500000000004</v>
      </c>
      <c r="E319">
        <v>5182.46</v>
      </c>
      <c r="F319">
        <v>5184.46</v>
      </c>
      <c r="G319">
        <v>5179.63</v>
      </c>
      <c r="H319">
        <v>674</v>
      </c>
      <c r="J319" s="1">
        <f t="shared" si="12"/>
        <v>46079.690949074073</v>
      </c>
      <c r="K319" s="2">
        <f t="shared" si="13"/>
        <v>46079.690972222219</v>
      </c>
      <c r="L319">
        <f t="shared" si="14"/>
        <v>1772123700</v>
      </c>
    </row>
    <row r="320" spans="1:12" x14ac:dyDescent="0.55000000000000004">
      <c r="A320">
        <v>1772123998</v>
      </c>
      <c r="B320" t="s">
        <v>6</v>
      </c>
      <c r="C320" t="s">
        <v>7</v>
      </c>
      <c r="D320">
        <v>5183.3</v>
      </c>
      <c r="E320">
        <v>5182.47</v>
      </c>
      <c r="F320">
        <v>5186.2299999999996</v>
      </c>
      <c r="G320">
        <v>5180.24</v>
      </c>
      <c r="H320">
        <v>711</v>
      </c>
      <c r="J320" s="1">
        <f t="shared" si="12"/>
        <v>46079.694421296299</v>
      </c>
      <c r="K320" s="2">
        <f t="shared" si="13"/>
        <v>46079.694444444445</v>
      </c>
      <c r="L320">
        <f t="shared" si="14"/>
        <v>1772124000</v>
      </c>
    </row>
    <row r="321" spans="1:12" x14ac:dyDescent="0.55000000000000004">
      <c r="A321">
        <v>1772124298</v>
      </c>
      <c r="B321" t="s">
        <v>6</v>
      </c>
      <c r="C321" t="s">
        <v>7</v>
      </c>
      <c r="D321">
        <v>5181.3599999999997</v>
      </c>
      <c r="E321">
        <v>5183.29</v>
      </c>
      <c r="F321">
        <v>5185.3500000000004</v>
      </c>
      <c r="G321">
        <v>5178.46</v>
      </c>
      <c r="H321">
        <v>722</v>
      </c>
      <c r="J321" s="1">
        <f t="shared" si="12"/>
        <v>46079.697893518518</v>
      </c>
      <c r="K321" s="2">
        <f t="shared" si="13"/>
        <v>46079.697916666664</v>
      </c>
      <c r="L321">
        <f t="shared" si="14"/>
        <v>1772124300</v>
      </c>
    </row>
    <row r="322" spans="1:12" x14ac:dyDescent="0.55000000000000004">
      <c r="A322">
        <v>1772124598</v>
      </c>
      <c r="B322" t="s">
        <v>6</v>
      </c>
      <c r="C322" t="s">
        <v>7</v>
      </c>
      <c r="D322">
        <v>5179.0200000000004</v>
      </c>
      <c r="E322">
        <v>5181.3500000000004</v>
      </c>
      <c r="F322">
        <v>5183.62</v>
      </c>
      <c r="G322">
        <v>5176.6099999999997</v>
      </c>
      <c r="H322">
        <v>693</v>
      </c>
      <c r="J322" s="1">
        <f t="shared" ref="J322:J385" si="15">(A322/86400)+25569</f>
        <v>46079.701365740737</v>
      </c>
      <c r="K322" s="2">
        <f t="shared" ref="K322:K385" si="16">CEILING(INT(J322*1440)/1440*288,1)/288</f>
        <v>46079.701388888891</v>
      </c>
      <c r="L322">
        <f t="shared" si="14"/>
        <v>1772124600</v>
      </c>
    </row>
    <row r="323" spans="1:12" x14ac:dyDescent="0.55000000000000004">
      <c r="A323">
        <v>1772124898</v>
      </c>
      <c r="B323" t="s">
        <v>6</v>
      </c>
      <c r="C323" t="s">
        <v>7</v>
      </c>
      <c r="D323">
        <v>5179.6099999999997</v>
      </c>
      <c r="E323">
        <v>5179.0200000000004</v>
      </c>
      <c r="F323">
        <v>5180.8900000000003</v>
      </c>
      <c r="G323">
        <v>5175.5</v>
      </c>
      <c r="H323">
        <v>642</v>
      </c>
      <c r="J323" s="1">
        <f t="shared" si="15"/>
        <v>46079.704837962963</v>
      </c>
      <c r="K323" s="2">
        <f t="shared" si="16"/>
        <v>46079.704861111109</v>
      </c>
      <c r="L323">
        <f t="shared" ref="L323:L386" si="17">MROUND((K323-25569)*86400,300)</f>
        <v>1772124900</v>
      </c>
    </row>
    <row r="324" spans="1:12" x14ac:dyDescent="0.55000000000000004">
      <c r="A324">
        <v>1772125198</v>
      </c>
      <c r="B324" t="s">
        <v>6</v>
      </c>
      <c r="C324" t="s">
        <v>7</v>
      </c>
      <c r="D324">
        <v>5181.28</v>
      </c>
      <c r="E324">
        <v>5179.6000000000004</v>
      </c>
      <c r="F324">
        <v>5182.75</v>
      </c>
      <c r="G324">
        <v>5178.3999999999996</v>
      </c>
      <c r="H324">
        <v>636</v>
      </c>
      <c r="J324" s="1">
        <f t="shared" si="15"/>
        <v>46079.708310185189</v>
      </c>
      <c r="K324" s="2">
        <f t="shared" si="16"/>
        <v>46079.708333333336</v>
      </c>
      <c r="L324">
        <f t="shared" si="17"/>
        <v>1772125200</v>
      </c>
    </row>
    <row r="325" spans="1:12" x14ac:dyDescent="0.55000000000000004">
      <c r="A325">
        <v>1772125498</v>
      </c>
      <c r="B325" t="s">
        <v>6</v>
      </c>
      <c r="C325" t="s">
        <v>7</v>
      </c>
      <c r="D325">
        <v>5186.3900000000003</v>
      </c>
      <c r="E325">
        <v>5181.2700000000004</v>
      </c>
      <c r="F325">
        <v>5187.83</v>
      </c>
      <c r="G325">
        <v>5180.87</v>
      </c>
      <c r="H325">
        <v>650</v>
      </c>
      <c r="J325" s="1">
        <f t="shared" si="15"/>
        <v>46079.711782407408</v>
      </c>
      <c r="K325" s="2">
        <f t="shared" si="16"/>
        <v>46079.711805555555</v>
      </c>
      <c r="L325">
        <f t="shared" si="17"/>
        <v>1772125500</v>
      </c>
    </row>
    <row r="326" spans="1:12" x14ac:dyDescent="0.55000000000000004">
      <c r="A326">
        <v>1772125798</v>
      </c>
      <c r="B326" t="s">
        <v>6</v>
      </c>
      <c r="C326" t="s">
        <v>7</v>
      </c>
      <c r="D326">
        <v>5179.6499999999996</v>
      </c>
      <c r="E326">
        <v>5186.37</v>
      </c>
      <c r="F326">
        <v>5190.3100000000004</v>
      </c>
      <c r="G326">
        <v>5179.6499999999996</v>
      </c>
      <c r="H326">
        <v>698</v>
      </c>
      <c r="J326" s="1">
        <f t="shared" si="15"/>
        <v>46079.715254629627</v>
      </c>
      <c r="K326" s="2">
        <f t="shared" si="16"/>
        <v>46079.715277777781</v>
      </c>
      <c r="L326">
        <f t="shared" si="17"/>
        <v>1772125800</v>
      </c>
    </row>
    <row r="327" spans="1:12" x14ac:dyDescent="0.55000000000000004">
      <c r="A327">
        <v>1772126098</v>
      </c>
      <c r="B327" t="s">
        <v>6</v>
      </c>
      <c r="C327" t="s">
        <v>7</v>
      </c>
      <c r="D327">
        <v>5178.26</v>
      </c>
      <c r="E327">
        <v>5179.8</v>
      </c>
      <c r="F327">
        <v>5181.3999999999996</v>
      </c>
      <c r="G327">
        <v>5175.57</v>
      </c>
      <c r="H327">
        <v>675</v>
      </c>
      <c r="J327" s="1">
        <f t="shared" si="15"/>
        <v>46079.718726851846</v>
      </c>
      <c r="K327" s="2">
        <f t="shared" si="16"/>
        <v>46079.71875</v>
      </c>
      <c r="L327">
        <f t="shared" si="17"/>
        <v>1772126100</v>
      </c>
    </row>
    <row r="328" spans="1:12" x14ac:dyDescent="0.55000000000000004">
      <c r="A328">
        <v>1772126398</v>
      </c>
      <c r="B328" t="s">
        <v>6</v>
      </c>
      <c r="C328" t="s">
        <v>7</v>
      </c>
      <c r="D328">
        <v>5179.47</v>
      </c>
      <c r="E328">
        <v>5178.22</v>
      </c>
      <c r="F328">
        <v>5181.88</v>
      </c>
      <c r="G328">
        <v>5178.16</v>
      </c>
      <c r="H328">
        <v>594</v>
      </c>
      <c r="J328" s="1">
        <f t="shared" si="15"/>
        <v>46079.722199074073</v>
      </c>
      <c r="K328" s="2">
        <f t="shared" si="16"/>
        <v>46079.722222222219</v>
      </c>
      <c r="L328">
        <f t="shared" si="17"/>
        <v>1772126400</v>
      </c>
    </row>
    <row r="329" spans="1:12" x14ac:dyDescent="0.55000000000000004">
      <c r="A329">
        <v>1772126698</v>
      </c>
      <c r="B329" t="s">
        <v>6</v>
      </c>
      <c r="C329" t="s">
        <v>7</v>
      </c>
      <c r="D329">
        <v>5174.3900000000003</v>
      </c>
      <c r="E329">
        <v>5179.47</v>
      </c>
      <c r="F329">
        <v>5180.16</v>
      </c>
      <c r="G329">
        <v>5173.7299999999996</v>
      </c>
      <c r="H329">
        <v>615</v>
      </c>
      <c r="J329" s="1">
        <f t="shared" si="15"/>
        <v>46079.725671296299</v>
      </c>
      <c r="K329" s="2">
        <f t="shared" si="16"/>
        <v>46079.725694444445</v>
      </c>
      <c r="L329">
        <f t="shared" si="17"/>
        <v>1772126700</v>
      </c>
    </row>
    <row r="330" spans="1:12" x14ac:dyDescent="0.55000000000000004">
      <c r="A330">
        <v>1772126998</v>
      </c>
      <c r="B330" t="s">
        <v>6</v>
      </c>
      <c r="C330" t="s">
        <v>7</v>
      </c>
      <c r="D330">
        <v>5176.7299999999996</v>
      </c>
      <c r="E330">
        <v>5174.37</v>
      </c>
      <c r="F330">
        <v>5177.03</v>
      </c>
      <c r="G330">
        <v>5172</v>
      </c>
      <c r="H330">
        <v>667</v>
      </c>
      <c r="J330" s="1">
        <f t="shared" si="15"/>
        <v>46079.729143518518</v>
      </c>
      <c r="K330" s="2">
        <f t="shared" si="16"/>
        <v>46079.729166666664</v>
      </c>
      <c r="L330">
        <f t="shared" si="17"/>
        <v>1772127000</v>
      </c>
    </row>
    <row r="331" spans="1:12" x14ac:dyDescent="0.55000000000000004">
      <c r="A331">
        <v>1772127298</v>
      </c>
      <c r="B331" t="s">
        <v>6</v>
      </c>
      <c r="C331" t="s">
        <v>7</v>
      </c>
      <c r="D331">
        <v>5173.9399999999996</v>
      </c>
      <c r="E331">
        <v>5176.7</v>
      </c>
      <c r="F331">
        <v>5177.87</v>
      </c>
      <c r="G331">
        <v>5172.87</v>
      </c>
      <c r="H331">
        <v>662</v>
      </c>
      <c r="J331" s="1">
        <f t="shared" si="15"/>
        <v>46079.732615740737</v>
      </c>
      <c r="K331" s="2">
        <f t="shared" si="16"/>
        <v>46079.732638888891</v>
      </c>
      <c r="L331">
        <f t="shared" si="17"/>
        <v>1772127300</v>
      </c>
    </row>
    <row r="332" spans="1:12" x14ac:dyDescent="0.55000000000000004">
      <c r="A332">
        <v>1772127598</v>
      </c>
      <c r="B332" t="s">
        <v>6</v>
      </c>
      <c r="C332" t="s">
        <v>7</v>
      </c>
      <c r="D332">
        <v>5174.7299999999996</v>
      </c>
      <c r="E332">
        <v>5173.95</v>
      </c>
      <c r="F332">
        <v>5176.8</v>
      </c>
      <c r="G332">
        <v>5173.62</v>
      </c>
      <c r="H332">
        <v>598</v>
      </c>
      <c r="J332" s="1">
        <f t="shared" si="15"/>
        <v>46079.736087962963</v>
      </c>
      <c r="K332" s="2">
        <f t="shared" si="16"/>
        <v>46079.736111111109</v>
      </c>
      <c r="L332">
        <f t="shared" si="17"/>
        <v>1772127600</v>
      </c>
    </row>
    <row r="333" spans="1:12" x14ac:dyDescent="0.55000000000000004">
      <c r="A333">
        <v>1772127898</v>
      </c>
      <c r="B333" t="s">
        <v>6</v>
      </c>
      <c r="C333" t="s">
        <v>7</v>
      </c>
      <c r="D333">
        <v>5169.95</v>
      </c>
      <c r="E333">
        <v>5174.66</v>
      </c>
      <c r="F333">
        <v>5175.3900000000003</v>
      </c>
      <c r="G333">
        <v>5166.72</v>
      </c>
      <c r="H333">
        <v>662</v>
      </c>
      <c r="J333" s="1">
        <f t="shared" si="15"/>
        <v>46079.739560185189</v>
      </c>
      <c r="K333" s="2">
        <f t="shared" si="16"/>
        <v>46079.739583333336</v>
      </c>
      <c r="L333">
        <f t="shared" si="17"/>
        <v>1772127900</v>
      </c>
    </row>
    <row r="334" spans="1:12" x14ac:dyDescent="0.55000000000000004">
      <c r="A334">
        <v>1772128198</v>
      </c>
      <c r="B334" t="s">
        <v>6</v>
      </c>
      <c r="C334" t="s">
        <v>7</v>
      </c>
      <c r="D334">
        <v>5166.97</v>
      </c>
      <c r="E334">
        <v>5169.95</v>
      </c>
      <c r="F334">
        <v>5173.09</v>
      </c>
      <c r="G334">
        <v>5165.07</v>
      </c>
      <c r="H334">
        <v>736</v>
      </c>
      <c r="J334" s="1">
        <f t="shared" si="15"/>
        <v>46079.743032407408</v>
      </c>
      <c r="K334" s="2">
        <f t="shared" si="16"/>
        <v>46079.743055555555</v>
      </c>
      <c r="L334">
        <f t="shared" si="17"/>
        <v>1772128200</v>
      </c>
    </row>
    <row r="335" spans="1:12" x14ac:dyDescent="0.55000000000000004">
      <c r="A335">
        <v>1772128498</v>
      </c>
      <c r="B335" t="s">
        <v>6</v>
      </c>
      <c r="C335" t="s">
        <v>7</v>
      </c>
      <c r="D335">
        <v>5167.22</v>
      </c>
      <c r="E335">
        <v>5167.04</v>
      </c>
      <c r="F335">
        <v>5168.71</v>
      </c>
      <c r="G335">
        <v>5162.07</v>
      </c>
      <c r="H335">
        <v>706</v>
      </c>
      <c r="J335" s="1">
        <f t="shared" si="15"/>
        <v>46079.746504629627</v>
      </c>
      <c r="K335" s="2">
        <f t="shared" si="16"/>
        <v>46079.746527777781</v>
      </c>
      <c r="L335">
        <f t="shared" si="17"/>
        <v>1772128500</v>
      </c>
    </row>
    <row r="336" spans="1:12" x14ac:dyDescent="0.55000000000000004">
      <c r="A336">
        <v>1772128798</v>
      </c>
      <c r="B336" t="s">
        <v>6</v>
      </c>
      <c r="C336" t="s">
        <v>7</v>
      </c>
      <c r="D336">
        <v>5168.87</v>
      </c>
      <c r="E336">
        <v>5167.45</v>
      </c>
      <c r="F336">
        <v>5171.46</v>
      </c>
      <c r="G336">
        <v>5167.37</v>
      </c>
      <c r="H336">
        <v>630</v>
      </c>
      <c r="J336" s="1">
        <f t="shared" si="15"/>
        <v>46079.749976851846</v>
      </c>
      <c r="K336" s="2">
        <f t="shared" si="16"/>
        <v>46079.75</v>
      </c>
      <c r="L336">
        <f t="shared" si="17"/>
        <v>1772128800</v>
      </c>
    </row>
    <row r="337" spans="1:12" x14ac:dyDescent="0.55000000000000004">
      <c r="A337">
        <v>1772129098</v>
      </c>
      <c r="B337" t="s">
        <v>6</v>
      </c>
      <c r="C337" t="s">
        <v>7</v>
      </c>
      <c r="D337">
        <v>5170.2</v>
      </c>
      <c r="E337">
        <v>5168.87</v>
      </c>
      <c r="F337">
        <v>5171.1400000000003</v>
      </c>
      <c r="G337">
        <v>5163.6000000000004</v>
      </c>
      <c r="H337">
        <v>686</v>
      </c>
      <c r="J337" s="1">
        <f t="shared" si="15"/>
        <v>46079.753449074073</v>
      </c>
      <c r="K337" s="2">
        <f t="shared" si="16"/>
        <v>46079.753472222219</v>
      </c>
      <c r="L337">
        <f t="shared" si="17"/>
        <v>1772129100</v>
      </c>
    </row>
    <row r="338" spans="1:12" x14ac:dyDescent="0.55000000000000004">
      <c r="A338">
        <v>1772129398</v>
      </c>
      <c r="B338" t="s">
        <v>6</v>
      </c>
      <c r="C338" t="s">
        <v>7</v>
      </c>
      <c r="D338">
        <v>5173.38</v>
      </c>
      <c r="E338">
        <v>5170.0600000000004</v>
      </c>
      <c r="F338">
        <v>5173.6099999999997</v>
      </c>
      <c r="G338">
        <v>5169.28</v>
      </c>
      <c r="H338">
        <v>663</v>
      </c>
      <c r="J338" s="1">
        <f t="shared" si="15"/>
        <v>46079.756921296299</v>
      </c>
      <c r="K338" s="2">
        <f t="shared" si="16"/>
        <v>46079.756944444445</v>
      </c>
      <c r="L338">
        <f t="shared" si="17"/>
        <v>1772129400</v>
      </c>
    </row>
    <row r="339" spans="1:12" x14ac:dyDescent="0.55000000000000004">
      <c r="A339">
        <v>1772129698</v>
      </c>
      <c r="B339" t="s">
        <v>6</v>
      </c>
      <c r="C339" t="s">
        <v>7</v>
      </c>
      <c r="D339">
        <v>5174.8500000000004</v>
      </c>
      <c r="E339">
        <v>5173.38</v>
      </c>
      <c r="F339">
        <v>5176.38</v>
      </c>
      <c r="G339">
        <v>5171.78</v>
      </c>
      <c r="H339">
        <v>624</v>
      </c>
      <c r="J339" s="1">
        <f t="shared" si="15"/>
        <v>46079.760393518518</v>
      </c>
      <c r="K339" s="2">
        <f t="shared" si="16"/>
        <v>46079.760416666664</v>
      </c>
      <c r="L339">
        <f t="shared" si="17"/>
        <v>1772129700</v>
      </c>
    </row>
    <row r="340" spans="1:12" x14ac:dyDescent="0.55000000000000004">
      <c r="A340">
        <v>1772129998</v>
      </c>
      <c r="B340" t="s">
        <v>6</v>
      </c>
      <c r="C340" t="s">
        <v>7</v>
      </c>
      <c r="D340">
        <v>5174.8599999999997</v>
      </c>
      <c r="E340">
        <v>5174.3900000000003</v>
      </c>
      <c r="F340">
        <v>5176.78</v>
      </c>
      <c r="G340">
        <v>5174.03</v>
      </c>
      <c r="H340">
        <v>632</v>
      </c>
      <c r="J340" s="1">
        <f t="shared" si="15"/>
        <v>46079.763865740737</v>
      </c>
      <c r="K340" s="2">
        <f t="shared" si="16"/>
        <v>46079.763888888891</v>
      </c>
      <c r="L340">
        <f t="shared" si="17"/>
        <v>1772130000</v>
      </c>
    </row>
    <row r="341" spans="1:12" x14ac:dyDescent="0.55000000000000004">
      <c r="A341">
        <v>1772130298</v>
      </c>
      <c r="B341" t="s">
        <v>6</v>
      </c>
      <c r="C341" t="s">
        <v>7</v>
      </c>
      <c r="D341">
        <v>5177.09</v>
      </c>
      <c r="E341">
        <v>5174.72</v>
      </c>
      <c r="F341">
        <v>5178.3900000000003</v>
      </c>
      <c r="G341">
        <v>5173.92</v>
      </c>
      <c r="H341">
        <v>617</v>
      </c>
      <c r="J341" s="1">
        <f t="shared" si="15"/>
        <v>46079.767337962963</v>
      </c>
      <c r="K341" s="2">
        <f t="shared" si="16"/>
        <v>46079.767361111109</v>
      </c>
      <c r="L341">
        <f t="shared" si="17"/>
        <v>1772130300</v>
      </c>
    </row>
    <row r="342" spans="1:12" x14ac:dyDescent="0.55000000000000004">
      <c r="A342">
        <v>1772130598</v>
      </c>
      <c r="B342" t="s">
        <v>6</v>
      </c>
      <c r="C342" t="s">
        <v>7</v>
      </c>
      <c r="D342">
        <v>5167.5600000000004</v>
      </c>
      <c r="E342">
        <v>5177.2</v>
      </c>
      <c r="F342">
        <v>5180.29</v>
      </c>
      <c r="G342">
        <v>5165.87</v>
      </c>
      <c r="H342">
        <v>685</v>
      </c>
      <c r="J342" s="1">
        <f t="shared" si="15"/>
        <v>46079.770810185189</v>
      </c>
      <c r="K342" s="2">
        <f t="shared" si="16"/>
        <v>46079.770833333336</v>
      </c>
      <c r="L342">
        <f t="shared" si="17"/>
        <v>1772130600</v>
      </c>
    </row>
    <row r="343" spans="1:12" x14ac:dyDescent="0.55000000000000004">
      <c r="A343">
        <v>1772130898</v>
      </c>
      <c r="B343" t="s">
        <v>6</v>
      </c>
      <c r="C343" t="s">
        <v>7</v>
      </c>
      <c r="D343">
        <v>5175.5</v>
      </c>
      <c r="E343">
        <v>5167.6400000000003</v>
      </c>
      <c r="F343">
        <v>5177.3100000000004</v>
      </c>
      <c r="G343">
        <v>5160.9399999999996</v>
      </c>
      <c r="H343">
        <v>795</v>
      </c>
      <c r="J343" s="1">
        <f t="shared" si="15"/>
        <v>46079.774282407408</v>
      </c>
      <c r="K343" s="2">
        <f t="shared" si="16"/>
        <v>46079.774305555555</v>
      </c>
      <c r="L343">
        <f t="shared" si="17"/>
        <v>1772130900</v>
      </c>
    </row>
    <row r="344" spans="1:12" x14ac:dyDescent="0.55000000000000004">
      <c r="A344">
        <v>1772131198</v>
      </c>
      <c r="B344" t="s">
        <v>6</v>
      </c>
      <c r="C344" t="s">
        <v>7</v>
      </c>
      <c r="D344">
        <v>5181.72</v>
      </c>
      <c r="E344">
        <v>5175.5</v>
      </c>
      <c r="F344">
        <v>5182.3900000000003</v>
      </c>
      <c r="G344">
        <v>5174.67</v>
      </c>
      <c r="H344">
        <v>588</v>
      </c>
      <c r="J344" s="1">
        <f t="shared" si="15"/>
        <v>46079.777754629627</v>
      </c>
      <c r="K344" s="2">
        <f t="shared" si="16"/>
        <v>46079.777777777781</v>
      </c>
      <c r="L344">
        <f t="shared" si="17"/>
        <v>1772131200</v>
      </c>
    </row>
    <row r="345" spans="1:12" x14ac:dyDescent="0.55000000000000004">
      <c r="A345">
        <v>1772131498</v>
      </c>
      <c r="B345" t="s">
        <v>6</v>
      </c>
      <c r="C345" t="s">
        <v>7</v>
      </c>
      <c r="D345">
        <v>5184.66</v>
      </c>
      <c r="E345">
        <v>5181.4399999999996</v>
      </c>
      <c r="F345">
        <v>5185.07</v>
      </c>
      <c r="G345">
        <v>5181.28</v>
      </c>
      <c r="H345">
        <v>554</v>
      </c>
      <c r="J345" s="1">
        <f t="shared" si="15"/>
        <v>46079.781226851846</v>
      </c>
      <c r="K345" s="2">
        <f t="shared" si="16"/>
        <v>46079.78125</v>
      </c>
      <c r="L345">
        <f t="shared" si="17"/>
        <v>1772131500</v>
      </c>
    </row>
    <row r="346" spans="1:12" x14ac:dyDescent="0.55000000000000004">
      <c r="A346">
        <v>1772131798</v>
      </c>
      <c r="B346" t="s">
        <v>6</v>
      </c>
      <c r="C346" t="s">
        <v>7</v>
      </c>
      <c r="D346">
        <v>5180.8999999999996</v>
      </c>
      <c r="E346">
        <v>5184.57</v>
      </c>
      <c r="F346">
        <v>5185.84</v>
      </c>
      <c r="G346">
        <v>5180.8100000000004</v>
      </c>
      <c r="H346">
        <v>556</v>
      </c>
      <c r="J346" s="1">
        <f t="shared" si="15"/>
        <v>46079.784699074073</v>
      </c>
      <c r="K346" s="2">
        <f t="shared" si="16"/>
        <v>46079.784722222219</v>
      </c>
      <c r="L346">
        <f t="shared" si="17"/>
        <v>1772131800</v>
      </c>
    </row>
    <row r="347" spans="1:12" x14ac:dyDescent="0.55000000000000004">
      <c r="A347">
        <v>1772132098</v>
      </c>
      <c r="B347" t="s">
        <v>6</v>
      </c>
      <c r="C347" t="s">
        <v>7</v>
      </c>
      <c r="D347">
        <v>5180.24</v>
      </c>
      <c r="E347">
        <v>5180.83</v>
      </c>
      <c r="F347">
        <v>5182.3100000000004</v>
      </c>
      <c r="G347">
        <v>5179.17</v>
      </c>
      <c r="H347">
        <v>515</v>
      </c>
      <c r="J347" s="1">
        <f t="shared" si="15"/>
        <v>46079.788171296299</v>
      </c>
      <c r="K347" s="2">
        <f t="shared" si="16"/>
        <v>46079.788194444445</v>
      </c>
      <c r="L347">
        <f t="shared" si="17"/>
        <v>1772132100</v>
      </c>
    </row>
    <row r="348" spans="1:12" x14ac:dyDescent="0.55000000000000004">
      <c r="A348">
        <v>1772132398</v>
      </c>
      <c r="B348" t="s">
        <v>6</v>
      </c>
      <c r="C348" t="s">
        <v>7</v>
      </c>
      <c r="D348">
        <v>5185.45</v>
      </c>
      <c r="E348">
        <v>5180.3900000000003</v>
      </c>
      <c r="F348">
        <v>5186.1899999999996</v>
      </c>
      <c r="G348">
        <v>5179.78</v>
      </c>
      <c r="H348">
        <v>529</v>
      </c>
      <c r="J348" s="1">
        <f t="shared" si="15"/>
        <v>46079.791643518518</v>
      </c>
      <c r="K348" s="2">
        <f t="shared" si="16"/>
        <v>46079.791666666664</v>
      </c>
      <c r="L348">
        <f t="shared" si="17"/>
        <v>1772132400</v>
      </c>
    </row>
    <row r="349" spans="1:12" x14ac:dyDescent="0.55000000000000004">
      <c r="A349">
        <v>1772132698</v>
      </c>
      <c r="B349" t="s">
        <v>6</v>
      </c>
      <c r="C349" t="s">
        <v>7</v>
      </c>
      <c r="D349">
        <v>5186.22</v>
      </c>
      <c r="E349">
        <v>5185.4799999999996</v>
      </c>
      <c r="F349">
        <v>5187.79</v>
      </c>
      <c r="G349">
        <v>5184.1499999999996</v>
      </c>
      <c r="H349">
        <v>547</v>
      </c>
      <c r="J349" s="1">
        <f t="shared" si="15"/>
        <v>46079.795115740737</v>
      </c>
      <c r="K349" s="2">
        <f t="shared" si="16"/>
        <v>46079.795138888891</v>
      </c>
      <c r="L349">
        <f t="shared" si="17"/>
        <v>1772132700</v>
      </c>
    </row>
    <row r="350" spans="1:12" x14ac:dyDescent="0.55000000000000004">
      <c r="A350">
        <v>1772132998</v>
      </c>
      <c r="B350" t="s">
        <v>6</v>
      </c>
      <c r="C350" t="s">
        <v>7</v>
      </c>
      <c r="D350">
        <v>5186.4799999999996</v>
      </c>
      <c r="E350">
        <v>5186.22</v>
      </c>
      <c r="F350">
        <v>5188.3100000000004</v>
      </c>
      <c r="G350">
        <v>5184.8599999999997</v>
      </c>
      <c r="H350">
        <v>519</v>
      </c>
      <c r="J350" s="1">
        <f t="shared" si="15"/>
        <v>46079.798587962963</v>
      </c>
      <c r="K350" s="2">
        <f t="shared" si="16"/>
        <v>46079.798611111109</v>
      </c>
      <c r="L350">
        <f t="shared" si="17"/>
        <v>1772133000</v>
      </c>
    </row>
    <row r="351" spans="1:12" x14ac:dyDescent="0.55000000000000004">
      <c r="A351">
        <v>1772133298</v>
      </c>
      <c r="B351" t="s">
        <v>6</v>
      </c>
      <c r="C351" t="s">
        <v>7</v>
      </c>
      <c r="D351">
        <v>5187.7</v>
      </c>
      <c r="E351">
        <v>5186.5</v>
      </c>
      <c r="F351">
        <v>5187.8599999999997</v>
      </c>
      <c r="G351">
        <v>5185.17</v>
      </c>
      <c r="H351">
        <v>532</v>
      </c>
      <c r="J351" s="1">
        <f t="shared" si="15"/>
        <v>46079.802060185189</v>
      </c>
      <c r="K351" s="2">
        <f t="shared" si="16"/>
        <v>46079.802083333336</v>
      </c>
      <c r="L351">
        <f t="shared" si="17"/>
        <v>1772133300</v>
      </c>
    </row>
    <row r="352" spans="1:12" x14ac:dyDescent="0.55000000000000004">
      <c r="A352">
        <v>1772133598</v>
      </c>
      <c r="B352" t="s">
        <v>6</v>
      </c>
      <c r="C352" t="s">
        <v>7</v>
      </c>
      <c r="D352">
        <v>5185.79</v>
      </c>
      <c r="E352">
        <v>5187.72</v>
      </c>
      <c r="F352">
        <v>5189.1499999999996</v>
      </c>
      <c r="G352">
        <v>5185.47</v>
      </c>
      <c r="H352">
        <v>501</v>
      </c>
      <c r="J352" s="1">
        <f t="shared" si="15"/>
        <v>46079.805532407408</v>
      </c>
      <c r="K352" s="2">
        <f t="shared" si="16"/>
        <v>46079.805555555555</v>
      </c>
      <c r="L352">
        <f t="shared" si="17"/>
        <v>1772133600</v>
      </c>
    </row>
    <row r="353" spans="1:12" x14ac:dyDescent="0.55000000000000004">
      <c r="A353">
        <v>1772133898</v>
      </c>
      <c r="B353" t="s">
        <v>6</v>
      </c>
      <c r="C353" t="s">
        <v>7</v>
      </c>
      <c r="D353">
        <v>5185.5600000000004</v>
      </c>
      <c r="E353">
        <v>5185.79</v>
      </c>
      <c r="F353">
        <v>5186.6899999999996</v>
      </c>
      <c r="G353">
        <v>5184.62</v>
      </c>
      <c r="H353">
        <v>479</v>
      </c>
      <c r="J353" s="1">
        <f t="shared" si="15"/>
        <v>46079.809004629627</v>
      </c>
      <c r="K353" s="2">
        <f t="shared" si="16"/>
        <v>46079.809027777781</v>
      </c>
      <c r="L353">
        <f t="shared" si="17"/>
        <v>1772133900</v>
      </c>
    </row>
    <row r="354" spans="1:12" x14ac:dyDescent="0.55000000000000004">
      <c r="A354">
        <v>1772134198</v>
      </c>
      <c r="B354" t="s">
        <v>6</v>
      </c>
      <c r="C354" t="s">
        <v>7</v>
      </c>
      <c r="D354">
        <v>5188.8599999999997</v>
      </c>
      <c r="E354">
        <v>5185.6499999999996</v>
      </c>
      <c r="F354">
        <v>5188.99</v>
      </c>
      <c r="G354">
        <v>5183.5</v>
      </c>
      <c r="H354">
        <v>499</v>
      </c>
      <c r="J354" s="1">
        <f t="shared" si="15"/>
        <v>46079.812476851846</v>
      </c>
      <c r="K354" s="2">
        <f t="shared" si="16"/>
        <v>46079.8125</v>
      </c>
      <c r="L354">
        <f t="shared" si="17"/>
        <v>1772134200</v>
      </c>
    </row>
    <row r="355" spans="1:12" x14ac:dyDescent="0.55000000000000004">
      <c r="A355">
        <v>1772134498</v>
      </c>
      <c r="B355" t="s">
        <v>6</v>
      </c>
      <c r="C355" t="s">
        <v>7</v>
      </c>
      <c r="D355">
        <v>5184.1899999999996</v>
      </c>
      <c r="E355">
        <v>5188.8999999999996</v>
      </c>
      <c r="F355">
        <v>5190.83</v>
      </c>
      <c r="G355">
        <v>5183.66</v>
      </c>
      <c r="H355">
        <v>511</v>
      </c>
      <c r="J355" s="1">
        <f t="shared" si="15"/>
        <v>46079.815949074073</v>
      </c>
      <c r="K355" s="2">
        <f t="shared" si="16"/>
        <v>46079.815972222219</v>
      </c>
      <c r="L355">
        <f t="shared" si="17"/>
        <v>1772134500</v>
      </c>
    </row>
    <row r="356" spans="1:12" x14ac:dyDescent="0.55000000000000004">
      <c r="A356">
        <v>1772134798</v>
      </c>
      <c r="B356" t="s">
        <v>6</v>
      </c>
      <c r="C356" t="s">
        <v>7</v>
      </c>
      <c r="D356">
        <v>5186.3999999999996</v>
      </c>
      <c r="E356">
        <v>5184.1899999999996</v>
      </c>
      <c r="F356">
        <v>5186.91</v>
      </c>
      <c r="G356">
        <v>5184.0200000000004</v>
      </c>
      <c r="H356">
        <v>433</v>
      </c>
      <c r="J356" s="1">
        <f t="shared" si="15"/>
        <v>46079.819421296299</v>
      </c>
      <c r="K356" s="2">
        <f t="shared" si="16"/>
        <v>46079.819444444445</v>
      </c>
      <c r="L356">
        <f t="shared" si="17"/>
        <v>1772134800</v>
      </c>
    </row>
    <row r="357" spans="1:12" x14ac:dyDescent="0.55000000000000004">
      <c r="A357">
        <v>1772135098</v>
      </c>
      <c r="B357" t="s">
        <v>6</v>
      </c>
      <c r="C357" t="s">
        <v>7</v>
      </c>
      <c r="D357">
        <v>5193.8900000000003</v>
      </c>
      <c r="E357">
        <v>5186.38</v>
      </c>
      <c r="F357">
        <v>5194.04</v>
      </c>
      <c r="G357">
        <v>5186.38</v>
      </c>
      <c r="H357">
        <v>542</v>
      </c>
      <c r="J357" s="1">
        <f t="shared" si="15"/>
        <v>46079.822893518518</v>
      </c>
      <c r="K357" s="2">
        <f t="shared" si="16"/>
        <v>46079.822916666664</v>
      </c>
      <c r="L357">
        <f t="shared" si="17"/>
        <v>1772135100</v>
      </c>
    </row>
    <row r="358" spans="1:12" x14ac:dyDescent="0.55000000000000004">
      <c r="A358">
        <v>1772135398</v>
      </c>
      <c r="B358" t="s">
        <v>6</v>
      </c>
      <c r="C358" t="s">
        <v>7</v>
      </c>
      <c r="D358">
        <v>5189.59</v>
      </c>
      <c r="E358">
        <v>5193.91</v>
      </c>
      <c r="F358">
        <v>5193.93</v>
      </c>
      <c r="G358">
        <v>5188.9399999999996</v>
      </c>
      <c r="H358">
        <v>531</v>
      </c>
      <c r="J358" s="1">
        <f t="shared" si="15"/>
        <v>46079.826365740737</v>
      </c>
      <c r="K358" s="2">
        <f t="shared" si="16"/>
        <v>46079.826388888891</v>
      </c>
      <c r="L358">
        <f t="shared" si="17"/>
        <v>1772135400</v>
      </c>
    </row>
    <row r="359" spans="1:12" x14ac:dyDescent="0.55000000000000004">
      <c r="A359">
        <v>1772135698</v>
      </c>
      <c r="B359" t="s">
        <v>6</v>
      </c>
      <c r="C359" t="s">
        <v>7</v>
      </c>
      <c r="D359">
        <v>5187.0600000000004</v>
      </c>
      <c r="E359">
        <v>5189.7</v>
      </c>
      <c r="F359">
        <v>5190.58</v>
      </c>
      <c r="G359">
        <v>5186.5200000000004</v>
      </c>
      <c r="H359">
        <v>482</v>
      </c>
      <c r="J359" s="1">
        <f t="shared" si="15"/>
        <v>46079.829837962963</v>
      </c>
      <c r="K359" s="2">
        <f t="shared" si="16"/>
        <v>46079.829861111109</v>
      </c>
      <c r="L359">
        <f t="shared" si="17"/>
        <v>1772135700</v>
      </c>
    </row>
    <row r="360" spans="1:12" x14ac:dyDescent="0.55000000000000004">
      <c r="A360">
        <v>1772135998</v>
      </c>
      <c r="B360" t="s">
        <v>6</v>
      </c>
      <c r="C360" t="s">
        <v>7</v>
      </c>
      <c r="D360">
        <v>5193.8100000000004</v>
      </c>
      <c r="E360">
        <v>5187.0600000000004</v>
      </c>
      <c r="F360">
        <v>5193.82</v>
      </c>
      <c r="G360">
        <v>5186.8100000000004</v>
      </c>
      <c r="H360">
        <v>520</v>
      </c>
      <c r="J360" s="1">
        <f t="shared" si="15"/>
        <v>46079.833310185189</v>
      </c>
      <c r="K360" s="2">
        <f t="shared" si="16"/>
        <v>46079.833333333336</v>
      </c>
      <c r="L360">
        <f t="shared" si="17"/>
        <v>1772136000</v>
      </c>
    </row>
    <row r="361" spans="1:12" x14ac:dyDescent="0.55000000000000004">
      <c r="A361">
        <v>1772136298</v>
      </c>
      <c r="B361" t="s">
        <v>6</v>
      </c>
      <c r="C361" t="s">
        <v>7</v>
      </c>
      <c r="D361">
        <v>5195.17</v>
      </c>
      <c r="E361">
        <v>5193.8100000000004</v>
      </c>
      <c r="F361">
        <v>5196.4799999999996</v>
      </c>
      <c r="G361">
        <v>5193.79</v>
      </c>
      <c r="H361">
        <v>481</v>
      </c>
      <c r="J361" s="1">
        <f t="shared" si="15"/>
        <v>46079.836782407408</v>
      </c>
      <c r="K361" s="2">
        <f t="shared" si="16"/>
        <v>46079.836805555555</v>
      </c>
      <c r="L361">
        <f t="shared" si="17"/>
        <v>1772136300</v>
      </c>
    </row>
    <row r="362" spans="1:12" x14ac:dyDescent="0.55000000000000004">
      <c r="A362">
        <v>1772136598</v>
      </c>
      <c r="B362" t="s">
        <v>6</v>
      </c>
      <c r="C362" t="s">
        <v>7</v>
      </c>
      <c r="D362">
        <v>5196.91</v>
      </c>
      <c r="E362">
        <v>5195.17</v>
      </c>
      <c r="F362">
        <v>5198.04</v>
      </c>
      <c r="G362">
        <v>5194.3500000000004</v>
      </c>
      <c r="H362">
        <v>490</v>
      </c>
      <c r="J362" s="1">
        <f t="shared" si="15"/>
        <v>46079.840254629627</v>
      </c>
      <c r="K362" s="2">
        <f t="shared" si="16"/>
        <v>46079.840277777781</v>
      </c>
      <c r="L362">
        <f t="shared" si="17"/>
        <v>1772136600</v>
      </c>
    </row>
    <row r="363" spans="1:12" x14ac:dyDescent="0.55000000000000004">
      <c r="A363">
        <v>1772136898</v>
      </c>
      <c r="B363" t="s">
        <v>6</v>
      </c>
      <c r="C363" t="s">
        <v>7</v>
      </c>
      <c r="D363">
        <v>5194.53</v>
      </c>
      <c r="E363">
        <v>5196.97</v>
      </c>
      <c r="F363">
        <v>5197.1000000000004</v>
      </c>
      <c r="G363">
        <v>5191.97</v>
      </c>
      <c r="H363">
        <v>619</v>
      </c>
      <c r="J363" s="1">
        <f t="shared" si="15"/>
        <v>46079.843726851846</v>
      </c>
      <c r="K363" s="2">
        <f t="shared" si="16"/>
        <v>46079.84375</v>
      </c>
      <c r="L363">
        <f t="shared" si="17"/>
        <v>1772136900</v>
      </c>
    </row>
    <row r="364" spans="1:12" x14ac:dyDescent="0.55000000000000004">
      <c r="A364">
        <v>1772137198</v>
      </c>
      <c r="B364" t="s">
        <v>6</v>
      </c>
      <c r="C364" t="s">
        <v>7</v>
      </c>
      <c r="D364">
        <v>5197.78</v>
      </c>
      <c r="E364">
        <v>5194.55</v>
      </c>
      <c r="F364">
        <v>5197.78</v>
      </c>
      <c r="G364">
        <v>5194.25</v>
      </c>
      <c r="H364">
        <v>546</v>
      </c>
      <c r="J364" s="1">
        <f t="shared" si="15"/>
        <v>46079.847199074073</v>
      </c>
      <c r="K364" s="2">
        <f t="shared" si="16"/>
        <v>46079.847222222219</v>
      </c>
      <c r="L364">
        <f t="shared" si="17"/>
        <v>1772137200</v>
      </c>
    </row>
    <row r="365" spans="1:12" x14ac:dyDescent="0.55000000000000004">
      <c r="A365">
        <v>1772137498</v>
      </c>
      <c r="B365" t="s">
        <v>6</v>
      </c>
      <c r="C365" t="s">
        <v>7</v>
      </c>
      <c r="D365">
        <v>5193.62</v>
      </c>
      <c r="E365">
        <v>5197.83</v>
      </c>
      <c r="F365">
        <v>5197.83</v>
      </c>
      <c r="G365">
        <v>5193.28</v>
      </c>
      <c r="H365">
        <v>488</v>
      </c>
      <c r="J365" s="1">
        <f t="shared" si="15"/>
        <v>46079.850671296299</v>
      </c>
      <c r="K365" s="2">
        <f t="shared" si="16"/>
        <v>46079.850694444445</v>
      </c>
      <c r="L365">
        <f t="shared" si="17"/>
        <v>1772137500</v>
      </c>
    </row>
    <row r="366" spans="1:12" x14ac:dyDescent="0.55000000000000004">
      <c r="A366">
        <v>1772137798</v>
      </c>
      <c r="B366" t="s">
        <v>6</v>
      </c>
      <c r="C366" t="s">
        <v>7</v>
      </c>
      <c r="D366">
        <v>5194.3500000000004</v>
      </c>
      <c r="E366">
        <v>5193.57</v>
      </c>
      <c r="F366">
        <v>5194.8</v>
      </c>
      <c r="G366">
        <v>5190.76</v>
      </c>
      <c r="H366">
        <v>616</v>
      </c>
      <c r="J366" s="1">
        <f t="shared" si="15"/>
        <v>46079.854143518518</v>
      </c>
      <c r="K366" s="2">
        <f t="shared" si="16"/>
        <v>46079.854166666664</v>
      </c>
      <c r="L366">
        <f t="shared" si="17"/>
        <v>1772137800</v>
      </c>
    </row>
    <row r="367" spans="1:12" x14ac:dyDescent="0.55000000000000004">
      <c r="A367">
        <v>1772138098</v>
      </c>
      <c r="B367" t="s">
        <v>6</v>
      </c>
      <c r="C367" t="s">
        <v>7</v>
      </c>
      <c r="D367">
        <v>5197.7299999999996</v>
      </c>
      <c r="E367">
        <v>5194.3599999999997</v>
      </c>
      <c r="F367">
        <v>5199.3900000000003</v>
      </c>
      <c r="G367">
        <v>5194.22</v>
      </c>
      <c r="H367">
        <v>508</v>
      </c>
      <c r="J367" s="1">
        <f t="shared" si="15"/>
        <v>46079.857615740737</v>
      </c>
      <c r="K367" s="2">
        <f t="shared" si="16"/>
        <v>46079.857638888891</v>
      </c>
      <c r="L367">
        <f t="shared" si="17"/>
        <v>1772138100</v>
      </c>
    </row>
    <row r="368" spans="1:12" x14ac:dyDescent="0.55000000000000004">
      <c r="A368">
        <v>1772138398</v>
      </c>
      <c r="B368" t="s">
        <v>6</v>
      </c>
      <c r="C368" t="s">
        <v>7</v>
      </c>
      <c r="D368">
        <v>5198.3500000000004</v>
      </c>
      <c r="E368">
        <v>5197.76</v>
      </c>
      <c r="F368">
        <v>5199.2299999999996</v>
      </c>
      <c r="G368">
        <v>5196.41</v>
      </c>
      <c r="H368">
        <v>542</v>
      </c>
      <c r="J368" s="1">
        <f t="shared" si="15"/>
        <v>46079.861087962963</v>
      </c>
      <c r="K368" s="2">
        <f t="shared" si="16"/>
        <v>46079.861111111109</v>
      </c>
      <c r="L368">
        <f t="shared" si="17"/>
        <v>1772138400</v>
      </c>
    </row>
    <row r="369" spans="1:12" x14ac:dyDescent="0.55000000000000004">
      <c r="A369">
        <v>1772138698</v>
      </c>
      <c r="B369" t="s">
        <v>6</v>
      </c>
      <c r="C369" t="s">
        <v>7</v>
      </c>
      <c r="D369">
        <v>5199.97</v>
      </c>
      <c r="E369">
        <v>5198.38</v>
      </c>
      <c r="F369">
        <v>5200.6499999999996</v>
      </c>
      <c r="G369">
        <v>5198.38</v>
      </c>
      <c r="H369">
        <v>565</v>
      </c>
      <c r="J369" s="1">
        <f t="shared" si="15"/>
        <v>46079.864560185189</v>
      </c>
      <c r="K369" s="2">
        <f t="shared" si="16"/>
        <v>46079.864583333336</v>
      </c>
      <c r="L369">
        <f t="shared" si="17"/>
        <v>1772138700</v>
      </c>
    </row>
    <row r="370" spans="1:12" x14ac:dyDescent="0.55000000000000004">
      <c r="A370">
        <v>1772138998</v>
      </c>
      <c r="B370" t="s">
        <v>6</v>
      </c>
      <c r="C370" t="s">
        <v>7</v>
      </c>
      <c r="D370">
        <v>5192.82</v>
      </c>
      <c r="E370">
        <v>5199.97</v>
      </c>
      <c r="F370">
        <v>5200.22</v>
      </c>
      <c r="G370">
        <v>5191.57</v>
      </c>
      <c r="H370">
        <v>646</v>
      </c>
      <c r="J370" s="1">
        <f t="shared" si="15"/>
        <v>46079.868032407408</v>
      </c>
      <c r="K370" s="2">
        <f t="shared" si="16"/>
        <v>46079.868055555555</v>
      </c>
      <c r="L370">
        <f t="shared" si="17"/>
        <v>1772139000</v>
      </c>
    </row>
    <row r="371" spans="1:12" x14ac:dyDescent="0.55000000000000004">
      <c r="A371">
        <v>1772139298</v>
      </c>
      <c r="B371" t="s">
        <v>6</v>
      </c>
      <c r="C371" t="s">
        <v>7</v>
      </c>
      <c r="D371">
        <v>5196.6099999999997</v>
      </c>
      <c r="E371">
        <v>5192.7700000000004</v>
      </c>
      <c r="F371">
        <v>5197.37</v>
      </c>
      <c r="G371">
        <v>5189.72</v>
      </c>
      <c r="H371">
        <v>694</v>
      </c>
      <c r="J371" s="1">
        <f t="shared" si="15"/>
        <v>46079.871504629627</v>
      </c>
      <c r="K371" s="2">
        <f t="shared" si="16"/>
        <v>46079.871527777781</v>
      </c>
      <c r="L371">
        <f t="shared" si="17"/>
        <v>1772139300</v>
      </c>
    </row>
    <row r="372" spans="1:12" x14ac:dyDescent="0.55000000000000004">
      <c r="A372">
        <v>1772139598</v>
      </c>
      <c r="B372" t="s">
        <v>6</v>
      </c>
      <c r="C372" t="s">
        <v>7</v>
      </c>
      <c r="D372">
        <v>5198.6400000000003</v>
      </c>
      <c r="E372">
        <v>5196.46</v>
      </c>
      <c r="F372">
        <v>5200.5600000000004</v>
      </c>
      <c r="G372">
        <v>5196.46</v>
      </c>
      <c r="H372">
        <v>349</v>
      </c>
      <c r="J372" s="1">
        <f t="shared" si="15"/>
        <v>46079.874976851846</v>
      </c>
      <c r="K372" s="2">
        <f t="shared" si="16"/>
        <v>46079.875</v>
      </c>
      <c r="L372">
        <f t="shared" si="17"/>
        <v>1772139600</v>
      </c>
    </row>
    <row r="373" spans="1:12" x14ac:dyDescent="0.55000000000000004">
      <c r="A373">
        <v>1772139898</v>
      </c>
      <c r="B373" t="s">
        <v>6</v>
      </c>
      <c r="C373" t="s">
        <v>7</v>
      </c>
      <c r="D373">
        <v>5199.59</v>
      </c>
      <c r="E373">
        <v>5198.75</v>
      </c>
      <c r="F373">
        <v>5199.78</v>
      </c>
      <c r="G373">
        <v>5198.4799999999996</v>
      </c>
      <c r="H373">
        <v>264</v>
      </c>
      <c r="J373" s="1">
        <f t="shared" si="15"/>
        <v>46079.878449074073</v>
      </c>
      <c r="K373" s="2">
        <f t="shared" si="16"/>
        <v>46079.878472222219</v>
      </c>
      <c r="L373">
        <f t="shared" si="17"/>
        <v>1772139900</v>
      </c>
    </row>
    <row r="374" spans="1:12" x14ac:dyDescent="0.55000000000000004">
      <c r="A374">
        <v>1772140198</v>
      </c>
      <c r="B374" t="s">
        <v>6</v>
      </c>
      <c r="C374" t="s">
        <v>7</v>
      </c>
      <c r="D374">
        <v>5196.51</v>
      </c>
      <c r="E374">
        <v>5199.59</v>
      </c>
      <c r="F374">
        <v>5199.59</v>
      </c>
      <c r="G374">
        <v>5196.3100000000004</v>
      </c>
      <c r="H374">
        <v>290</v>
      </c>
      <c r="J374" s="1">
        <f t="shared" si="15"/>
        <v>46079.881921296299</v>
      </c>
      <c r="K374" s="2">
        <f t="shared" si="16"/>
        <v>46079.881944444445</v>
      </c>
      <c r="L374">
        <f t="shared" si="17"/>
        <v>1772140200</v>
      </c>
    </row>
    <row r="375" spans="1:12" x14ac:dyDescent="0.55000000000000004">
      <c r="A375">
        <v>1772140498</v>
      </c>
      <c r="B375" t="s">
        <v>6</v>
      </c>
      <c r="C375" t="s">
        <v>7</v>
      </c>
      <c r="D375">
        <v>5195.12</v>
      </c>
      <c r="E375">
        <v>5196.51</v>
      </c>
      <c r="F375">
        <v>5196.8599999999997</v>
      </c>
      <c r="G375">
        <v>5193.7</v>
      </c>
      <c r="H375">
        <v>309</v>
      </c>
      <c r="J375" s="1">
        <f t="shared" si="15"/>
        <v>46079.885393518518</v>
      </c>
      <c r="K375" s="2">
        <f t="shared" si="16"/>
        <v>46079.885416666664</v>
      </c>
      <c r="L375">
        <f t="shared" si="17"/>
        <v>1772140500</v>
      </c>
    </row>
    <row r="376" spans="1:12" x14ac:dyDescent="0.55000000000000004">
      <c r="A376">
        <v>1772140798</v>
      </c>
      <c r="B376" t="s">
        <v>6</v>
      </c>
      <c r="C376" t="s">
        <v>7</v>
      </c>
      <c r="D376">
        <v>5191.3100000000004</v>
      </c>
      <c r="E376">
        <v>5194.8999999999996</v>
      </c>
      <c r="F376">
        <v>5196.51</v>
      </c>
      <c r="G376">
        <v>5191.29</v>
      </c>
      <c r="H376">
        <v>274</v>
      </c>
      <c r="J376" s="1">
        <f t="shared" si="15"/>
        <v>46079.888865740737</v>
      </c>
      <c r="K376" s="2">
        <f t="shared" si="16"/>
        <v>46079.888888888891</v>
      </c>
      <c r="L376">
        <f t="shared" si="17"/>
        <v>1772140800</v>
      </c>
    </row>
    <row r="377" spans="1:12" x14ac:dyDescent="0.55000000000000004">
      <c r="A377">
        <v>1772141098</v>
      </c>
      <c r="B377" t="s">
        <v>6</v>
      </c>
      <c r="C377" t="s">
        <v>7</v>
      </c>
      <c r="D377">
        <v>5185.72</v>
      </c>
      <c r="E377">
        <v>5191.3100000000004</v>
      </c>
      <c r="F377">
        <v>5192.04</v>
      </c>
      <c r="G377">
        <v>5184.8100000000004</v>
      </c>
      <c r="H377">
        <v>338</v>
      </c>
      <c r="J377" s="1">
        <f t="shared" si="15"/>
        <v>46079.892337962963</v>
      </c>
      <c r="K377" s="2">
        <f t="shared" si="16"/>
        <v>46079.892361111109</v>
      </c>
      <c r="L377">
        <f t="shared" si="17"/>
        <v>1772141100</v>
      </c>
    </row>
    <row r="378" spans="1:12" x14ac:dyDescent="0.55000000000000004">
      <c r="A378">
        <v>1772141398</v>
      </c>
      <c r="B378" t="s">
        <v>6</v>
      </c>
      <c r="C378" t="s">
        <v>7</v>
      </c>
      <c r="D378">
        <v>5185.1099999999997</v>
      </c>
      <c r="E378">
        <v>5185.75</v>
      </c>
      <c r="F378">
        <v>5188.92</v>
      </c>
      <c r="G378">
        <v>5184.4799999999996</v>
      </c>
      <c r="H378">
        <v>263</v>
      </c>
      <c r="J378" s="1">
        <f t="shared" si="15"/>
        <v>46079.895810185189</v>
      </c>
      <c r="K378" s="2">
        <f t="shared" si="16"/>
        <v>46079.895833333336</v>
      </c>
      <c r="L378">
        <f t="shared" si="17"/>
        <v>1772141400</v>
      </c>
    </row>
    <row r="379" spans="1:12" x14ac:dyDescent="0.55000000000000004">
      <c r="A379">
        <v>1772141698</v>
      </c>
      <c r="B379" t="s">
        <v>6</v>
      </c>
      <c r="C379" t="s">
        <v>7</v>
      </c>
      <c r="D379">
        <v>5187.12</v>
      </c>
      <c r="E379">
        <v>5185.1099999999997</v>
      </c>
      <c r="F379">
        <v>5187.51</v>
      </c>
      <c r="G379">
        <v>5184.5600000000004</v>
      </c>
      <c r="H379">
        <v>208</v>
      </c>
      <c r="J379" s="1">
        <f t="shared" si="15"/>
        <v>46079.899282407408</v>
      </c>
      <c r="K379" s="2">
        <f t="shared" si="16"/>
        <v>46079.899305555555</v>
      </c>
      <c r="L379">
        <f t="shared" si="17"/>
        <v>1772141700</v>
      </c>
    </row>
    <row r="380" spans="1:12" x14ac:dyDescent="0.55000000000000004">
      <c r="A380">
        <v>1772141998</v>
      </c>
      <c r="B380" t="s">
        <v>6</v>
      </c>
      <c r="C380" t="s">
        <v>7</v>
      </c>
      <c r="D380">
        <v>5190.3900000000003</v>
      </c>
      <c r="E380">
        <v>5186.8999999999996</v>
      </c>
      <c r="F380">
        <v>5191.3599999999997</v>
      </c>
      <c r="G380">
        <v>5186.74</v>
      </c>
      <c r="H380">
        <v>245</v>
      </c>
      <c r="J380" s="1">
        <f t="shared" si="15"/>
        <v>46079.902754629627</v>
      </c>
      <c r="K380" s="2">
        <f t="shared" si="16"/>
        <v>46079.902777777781</v>
      </c>
      <c r="L380">
        <f t="shared" si="17"/>
        <v>1772142000</v>
      </c>
    </row>
    <row r="381" spans="1:12" x14ac:dyDescent="0.55000000000000004">
      <c r="A381">
        <v>1772142298</v>
      </c>
      <c r="B381" t="s">
        <v>6</v>
      </c>
      <c r="C381" t="s">
        <v>7</v>
      </c>
      <c r="D381">
        <v>5187.18</v>
      </c>
      <c r="E381">
        <v>5190.29</v>
      </c>
      <c r="F381">
        <v>5190.29</v>
      </c>
      <c r="G381">
        <v>5187.18</v>
      </c>
      <c r="H381">
        <v>216</v>
      </c>
      <c r="J381" s="1">
        <f t="shared" si="15"/>
        <v>46079.906226851846</v>
      </c>
      <c r="K381" s="2">
        <f t="shared" si="16"/>
        <v>46079.90625</v>
      </c>
      <c r="L381">
        <f t="shared" si="17"/>
        <v>1772142300</v>
      </c>
    </row>
    <row r="382" spans="1:12" x14ac:dyDescent="0.55000000000000004">
      <c r="A382">
        <v>1772142598</v>
      </c>
      <c r="B382" t="s">
        <v>6</v>
      </c>
      <c r="C382" t="s">
        <v>7</v>
      </c>
      <c r="D382">
        <v>5183.3999999999996</v>
      </c>
      <c r="E382">
        <v>5187.43</v>
      </c>
      <c r="F382">
        <v>5188.1499999999996</v>
      </c>
      <c r="G382">
        <v>5183.25</v>
      </c>
      <c r="H382">
        <v>295</v>
      </c>
      <c r="J382" s="1">
        <f t="shared" si="15"/>
        <v>46079.909699074073</v>
      </c>
      <c r="K382" s="2">
        <f t="shared" si="16"/>
        <v>46079.909722222219</v>
      </c>
      <c r="L382">
        <f t="shared" si="17"/>
        <v>1772142600</v>
      </c>
    </row>
    <row r="383" spans="1:12" x14ac:dyDescent="0.55000000000000004">
      <c r="A383">
        <v>1772142898</v>
      </c>
      <c r="B383" t="s">
        <v>6</v>
      </c>
      <c r="C383" t="s">
        <v>7</v>
      </c>
      <c r="D383">
        <v>5185.2</v>
      </c>
      <c r="E383">
        <v>5183.3999999999996</v>
      </c>
      <c r="F383">
        <v>5186.07</v>
      </c>
      <c r="G383">
        <v>5182.8900000000003</v>
      </c>
      <c r="H383">
        <v>243</v>
      </c>
      <c r="J383" s="1">
        <f t="shared" si="15"/>
        <v>46079.913171296299</v>
      </c>
      <c r="K383" s="2">
        <f t="shared" si="16"/>
        <v>46079.913194444445</v>
      </c>
      <c r="L383">
        <f t="shared" si="17"/>
        <v>1772142900</v>
      </c>
    </row>
    <row r="384" spans="1:12" x14ac:dyDescent="0.55000000000000004">
      <c r="A384">
        <v>1772146798</v>
      </c>
      <c r="B384" t="s">
        <v>6</v>
      </c>
      <c r="C384" t="s">
        <v>7</v>
      </c>
      <c r="D384">
        <v>5182.18</v>
      </c>
      <c r="E384">
        <v>5186.0200000000004</v>
      </c>
      <c r="F384">
        <v>5189.62</v>
      </c>
      <c r="G384">
        <v>5175.72</v>
      </c>
      <c r="H384">
        <v>458</v>
      </c>
      <c r="J384" s="1">
        <f t="shared" si="15"/>
        <v>46079.958310185189</v>
      </c>
      <c r="K384" s="2">
        <f t="shared" si="16"/>
        <v>46079.958333333336</v>
      </c>
      <c r="L384">
        <f t="shared" si="17"/>
        <v>1772146800</v>
      </c>
    </row>
    <row r="385" spans="1:12" x14ac:dyDescent="0.55000000000000004">
      <c r="A385">
        <v>1772147098</v>
      </c>
      <c r="B385" t="s">
        <v>6</v>
      </c>
      <c r="C385" t="s">
        <v>7</v>
      </c>
      <c r="D385">
        <v>5184.67</v>
      </c>
      <c r="E385">
        <v>5182.1899999999996</v>
      </c>
      <c r="F385">
        <v>5186.38</v>
      </c>
      <c r="G385">
        <v>5179</v>
      </c>
      <c r="H385">
        <v>311</v>
      </c>
      <c r="J385" s="1">
        <f t="shared" si="15"/>
        <v>46079.961782407408</v>
      </c>
      <c r="K385" s="2">
        <f t="shared" si="16"/>
        <v>46079.961805555555</v>
      </c>
      <c r="L385">
        <f t="shared" si="17"/>
        <v>1772147100</v>
      </c>
    </row>
    <row r="386" spans="1:12" x14ac:dyDescent="0.55000000000000004">
      <c r="A386">
        <v>1772147398</v>
      </c>
      <c r="B386" t="s">
        <v>6</v>
      </c>
      <c r="C386" t="s">
        <v>7</v>
      </c>
      <c r="D386">
        <v>5183.99</v>
      </c>
      <c r="E386">
        <v>5184.67</v>
      </c>
      <c r="F386">
        <v>5188.53</v>
      </c>
      <c r="G386">
        <v>5183.08</v>
      </c>
      <c r="H386">
        <v>294</v>
      </c>
      <c r="J386" s="1">
        <f t="shared" ref="J386:J449" si="18">(A386/86400)+25569</f>
        <v>46079.965254629627</v>
      </c>
      <c r="K386" s="2">
        <f t="shared" ref="K386:K449" si="19">CEILING(INT(J386*1440)/1440*288,1)/288</f>
        <v>46079.965277777781</v>
      </c>
      <c r="L386">
        <f t="shared" si="17"/>
        <v>1772147400</v>
      </c>
    </row>
    <row r="387" spans="1:12" x14ac:dyDescent="0.55000000000000004">
      <c r="A387">
        <v>1772147698</v>
      </c>
      <c r="B387" t="s">
        <v>6</v>
      </c>
      <c r="C387" t="s">
        <v>7</v>
      </c>
      <c r="D387">
        <v>5183.7700000000004</v>
      </c>
      <c r="E387">
        <v>5184</v>
      </c>
      <c r="F387">
        <v>5185.66</v>
      </c>
      <c r="G387">
        <v>5182.7</v>
      </c>
      <c r="H387">
        <v>178</v>
      </c>
      <c r="J387" s="1">
        <f t="shared" si="18"/>
        <v>46079.968726851846</v>
      </c>
      <c r="K387" s="2">
        <f t="shared" si="19"/>
        <v>46079.96875</v>
      </c>
      <c r="L387">
        <f t="shared" ref="L387:L450" si="20">MROUND((K387-25569)*86400,300)</f>
        <v>1772147700</v>
      </c>
    </row>
    <row r="388" spans="1:12" x14ac:dyDescent="0.55000000000000004">
      <c r="A388">
        <v>1772147998</v>
      </c>
      <c r="B388" t="s">
        <v>6</v>
      </c>
      <c r="C388" t="s">
        <v>7</v>
      </c>
      <c r="D388">
        <v>5183.6899999999996</v>
      </c>
      <c r="E388">
        <v>5183.7700000000004</v>
      </c>
      <c r="F388">
        <v>5187.18</v>
      </c>
      <c r="G388">
        <v>5183.6099999999997</v>
      </c>
      <c r="H388">
        <v>161</v>
      </c>
      <c r="J388" s="1">
        <f t="shared" si="18"/>
        <v>46079.972199074073</v>
      </c>
      <c r="K388" s="2">
        <f t="shared" si="19"/>
        <v>46079.972222222219</v>
      </c>
      <c r="L388">
        <f t="shared" si="20"/>
        <v>1772148000</v>
      </c>
    </row>
    <row r="389" spans="1:12" x14ac:dyDescent="0.55000000000000004">
      <c r="A389">
        <v>1772148298</v>
      </c>
      <c r="B389" t="s">
        <v>6</v>
      </c>
      <c r="C389" t="s">
        <v>7</v>
      </c>
      <c r="D389">
        <v>5184</v>
      </c>
      <c r="E389">
        <v>5183.25</v>
      </c>
      <c r="F389">
        <v>5185.76</v>
      </c>
      <c r="G389">
        <v>5181.29</v>
      </c>
      <c r="H389">
        <v>249</v>
      </c>
      <c r="J389" s="1">
        <f t="shared" si="18"/>
        <v>46079.975671296299</v>
      </c>
      <c r="K389" s="2">
        <f t="shared" si="19"/>
        <v>46079.975694444445</v>
      </c>
      <c r="L389">
        <f t="shared" si="20"/>
        <v>1772148300</v>
      </c>
    </row>
    <row r="390" spans="1:12" x14ac:dyDescent="0.55000000000000004">
      <c r="A390">
        <v>1772148598</v>
      </c>
      <c r="B390" t="s">
        <v>6</v>
      </c>
      <c r="C390" t="s">
        <v>7</v>
      </c>
      <c r="D390">
        <v>5183.32</v>
      </c>
      <c r="E390">
        <v>5184.18</v>
      </c>
      <c r="F390">
        <v>5184.8900000000003</v>
      </c>
      <c r="G390">
        <v>5181.6400000000003</v>
      </c>
      <c r="H390">
        <v>224</v>
      </c>
      <c r="J390" s="1">
        <f t="shared" si="18"/>
        <v>46079.979143518518</v>
      </c>
      <c r="K390" s="2">
        <f t="shared" si="19"/>
        <v>46079.979166666664</v>
      </c>
      <c r="L390">
        <f t="shared" si="20"/>
        <v>1772148600</v>
      </c>
    </row>
    <row r="391" spans="1:12" x14ac:dyDescent="0.55000000000000004">
      <c r="A391">
        <v>1772148898</v>
      </c>
      <c r="B391" t="s">
        <v>6</v>
      </c>
      <c r="C391" t="s">
        <v>7</v>
      </c>
      <c r="D391">
        <v>5187.21</v>
      </c>
      <c r="E391">
        <v>5183.32</v>
      </c>
      <c r="F391">
        <v>5187.21</v>
      </c>
      <c r="G391">
        <v>5183.24</v>
      </c>
      <c r="H391">
        <v>179</v>
      </c>
      <c r="J391" s="1">
        <f t="shared" si="18"/>
        <v>46079.982615740737</v>
      </c>
      <c r="K391" s="2">
        <f t="shared" si="19"/>
        <v>46079.982638888891</v>
      </c>
      <c r="L391">
        <f t="shared" si="20"/>
        <v>1772148900</v>
      </c>
    </row>
    <row r="392" spans="1:12" x14ac:dyDescent="0.55000000000000004">
      <c r="A392">
        <v>1772149198</v>
      </c>
      <c r="B392" t="s">
        <v>6</v>
      </c>
      <c r="C392" t="s">
        <v>7</v>
      </c>
      <c r="D392">
        <v>5186.0200000000004</v>
      </c>
      <c r="E392">
        <v>5187.1899999999996</v>
      </c>
      <c r="F392">
        <v>5189.5200000000004</v>
      </c>
      <c r="G392">
        <v>5184.01</v>
      </c>
      <c r="H392">
        <v>320</v>
      </c>
      <c r="J392" s="1">
        <f t="shared" si="18"/>
        <v>46079.986087962963</v>
      </c>
      <c r="K392" s="2">
        <f t="shared" si="19"/>
        <v>46079.986111111109</v>
      </c>
      <c r="L392">
        <f t="shared" si="20"/>
        <v>1772149200</v>
      </c>
    </row>
    <row r="393" spans="1:12" x14ac:dyDescent="0.55000000000000004">
      <c r="A393">
        <v>1772149498</v>
      </c>
      <c r="B393" t="s">
        <v>6</v>
      </c>
      <c r="C393" t="s">
        <v>7</v>
      </c>
      <c r="D393">
        <v>5183.96</v>
      </c>
      <c r="E393">
        <v>5185.78</v>
      </c>
      <c r="F393">
        <v>5188.53</v>
      </c>
      <c r="G393">
        <v>5183.8599999999997</v>
      </c>
      <c r="H393">
        <v>228</v>
      </c>
      <c r="J393" s="1">
        <f t="shared" si="18"/>
        <v>46079.989560185189</v>
      </c>
      <c r="K393" s="2">
        <f t="shared" si="19"/>
        <v>46079.989583333336</v>
      </c>
      <c r="L393">
        <f t="shared" si="20"/>
        <v>1772149500</v>
      </c>
    </row>
    <row r="394" spans="1:12" x14ac:dyDescent="0.55000000000000004">
      <c r="A394">
        <v>1772149798</v>
      </c>
      <c r="B394" t="s">
        <v>6</v>
      </c>
      <c r="C394" t="s">
        <v>7</v>
      </c>
      <c r="D394">
        <v>5184.93</v>
      </c>
      <c r="E394">
        <v>5183.96</v>
      </c>
      <c r="F394">
        <v>5185.8500000000004</v>
      </c>
      <c r="G394">
        <v>5182.32</v>
      </c>
      <c r="H394">
        <v>251</v>
      </c>
      <c r="J394" s="1">
        <f t="shared" si="18"/>
        <v>46079.993032407408</v>
      </c>
      <c r="K394" s="2">
        <f t="shared" si="19"/>
        <v>46079.993055555555</v>
      </c>
      <c r="L394">
        <f t="shared" si="20"/>
        <v>1772149800</v>
      </c>
    </row>
    <row r="395" spans="1:12" x14ac:dyDescent="0.55000000000000004">
      <c r="A395">
        <v>1772150098</v>
      </c>
      <c r="B395" t="s">
        <v>6</v>
      </c>
      <c r="C395" t="s">
        <v>7</v>
      </c>
      <c r="D395">
        <v>5184.6099999999997</v>
      </c>
      <c r="E395">
        <v>5184.93</v>
      </c>
      <c r="F395">
        <v>5185.0200000000004</v>
      </c>
      <c r="G395">
        <v>5183.3900000000003</v>
      </c>
      <c r="H395">
        <v>203</v>
      </c>
      <c r="J395" s="1">
        <f t="shared" si="18"/>
        <v>46079.996504629627</v>
      </c>
      <c r="K395" s="2">
        <f t="shared" si="19"/>
        <v>46079.996527777781</v>
      </c>
      <c r="L395">
        <f t="shared" si="20"/>
        <v>1772150100</v>
      </c>
    </row>
    <row r="396" spans="1:12" x14ac:dyDescent="0.55000000000000004">
      <c r="A396">
        <v>1772150398</v>
      </c>
      <c r="B396" t="s">
        <v>6</v>
      </c>
      <c r="C396" t="s">
        <v>7</v>
      </c>
      <c r="D396">
        <v>5180.24</v>
      </c>
      <c r="E396">
        <v>5184.6000000000004</v>
      </c>
      <c r="F396">
        <v>5185.38</v>
      </c>
      <c r="G396">
        <v>5179.07</v>
      </c>
      <c r="H396">
        <v>403</v>
      </c>
      <c r="J396" s="1">
        <f t="shared" si="18"/>
        <v>46079.999976851846</v>
      </c>
      <c r="K396" s="2">
        <f t="shared" si="19"/>
        <v>46080</v>
      </c>
      <c r="L396">
        <f t="shared" si="20"/>
        <v>1772150400</v>
      </c>
    </row>
    <row r="397" spans="1:12" x14ac:dyDescent="0.55000000000000004">
      <c r="A397">
        <v>1772150698</v>
      </c>
      <c r="B397" t="s">
        <v>6</v>
      </c>
      <c r="C397" t="s">
        <v>7</v>
      </c>
      <c r="D397">
        <v>5182.68</v>
      </c>
      <c r="E397">
        <v>5180.26</v>
      </c>
      <c r="F397">
        <v>5185.3</v>
      </c>
      <c r="G397">
        <v>5179.05</v>
      </c>
      <c r="H397">
        <v>399</v>
      </c>
      <c r="J397" s="1">
        <f t="shared" si="18"/>
        <v>46080.003449074073</v>
      </c>
      <c r="K397" s="2">
        <f t="shared" si="19"/>
        <v>46080.003472222219</v>
      </c>
      <c r="L397">
        <f t="shared" si="20"/>
        <v>1772150700</v>
      </c>
    </row>
    <row r="398" spans="1:12" x14ac:dyDescent="0.55000000000000004">
      <c r="A398">
        <v>1772150998</v>
      </c>
      <c r="B398" t="s">
        <v>6</v>
      </c>
      <c r="C398" t="s">
        <v>7</v>
      </c>
      <c r="D398">
        <v>5185.8900000000003</v>
      </c>
      <c r="E398">
        <v>5182.68</v>
      </c>
      <c r="F398">
        <v>5186.54</v>
      </c>
      <c r="G398">
        <v>5182.59</v>
      </c>
      <c r="H398">
        <v>317</v>
      </c>
      <c r="J398" s="1">
        <f t="shared" si="18"/>
        <v>46080.006921296299</v>
      </c>
      <c r="K398" s="2">
        <f t="shared" si="19"/>
        <v>46080.006944444445</v>
      </c>
      <c r="L398">
        <f t="shared" si="20"/>
        <v>1772151000</v>
      </c>
    </row>
    <row r="399" spans="1:12" x14ac:dyDescent="0.55000000000000004">
      <c r="A399">
        <v>1772151298</v>
      </c>
      <c r="B399" t="s">
        <v>6</v>
      </c>
      <c r="C399" t="s">
        <v>7</v>
      </c>
      <c r="D399">
        <v>5189.28</v>
      </c>
      <c r="E399">
        <v>5185.88</v>
      </c>
      <c r="F399">
        <v>5190.1400000000003</v>
      </c>
      <c r="G399">
        <v>5185.3599999999997</v>
      </c>
      <c r="H399">
        <v>372</v>
      </c>
      <c r="J399" s="1">
        <f t="shared" si="18"/>
        <v>46080.010393518518</v>
      </c>
      <c r="K399" s="2">
        <f t="shared" si="19"/>
        <v>46080.010416666664</v>
      </c>
      <c r="L399">
        <f t="shared" si="20"/>
        <v>1772151300</v>
      </c>
    </row>
    <row r="400" spans="1:12" x14ac:dyDescent="0.55000000000000004">
      <c r="A400">
        <v>1772151598</v>
      </c>
      <c r="B400" t="s">
        <v>6</v>
      </c>
      <c r="C400" t="s">
        <v>7</v>
      </c>
      <c r="D400">
        <v>5192.47</v>
      </c>
      <c r="E400">
        <v>5189.55</v>
      </c>
      <c r="F400">
        <v>5194.7</v>
      </c>
      <c r="G400">
        <v>5188.75</v>
      </c>
      <c r="H400">
        <v>401</v>
      </c>
      <c r="J400" s="1">
        <f t="shared" si="18"/>
        <v>46080.013865740737</v>
      </c>
      <c r="K400" s="2">
        <f t="shared" si="19"/>
        <v>46080.013888888891</v>
      </c>
      <c r="L400">
        <f t="shared" si="20"/>
        <v>1772151600</v>
      </c>
    </row>
    <row r="401" spans="1:12" x14ac:dyDescent="0.55000000000000004">
      <c r="A401">
        <v>1772151898</v>
      </c>
      <c r="B401" t="s">
        <v>6</v>
      </c>
      <c r="C401" t="s">
        <v>7</v>
      </c>
      <c r="D401">
        <v>5188.1400000000003</v>
      </c>
      <c r="E401">
        <v>5192.1000000000004</v>
      </c>
      <c r="F401">
        <v>5192.6899999999996</v>
      </c>
      <c r="G401">
        <v>5187.7700000000004</v>
      </c>
      <c r="H401">
        <v>337</v>
      </c>
      <c r="J401" s="1">
        <f t="shared" si="18"/>
        <v>46080.017337962963</v>
      </c>
      <c r="K401" s="2">
        <f t="shared" si="19"/>
        <v>46080.017361111109</v>
      </c>
      <c r="L401">
        <f t="shared" si="20"/>
        <v>1772151900</v>
      </c>
    </row>
    <row r="402" spans="1:12" x14ac:dyDescent="0.55000000000000004">
      <c r="A402">
        <v>1772152198</v>
      </c>
      <c r="B402" t="s">
        <v>6</v>
      </c>
      <c r="C402" t="s">
        <v>7</v>
      </c>
      <c r="D402">
        <v>5182.22</v>
      </c>
      <c r="E402">
        <v>5188.03</v>
      </c>
      <c r="F402">
        <v>5189.6499999999996</v>
      </c>
      <c r="G402">
        <v>5179.76</v>
      </c>
      <c r="H402">
        <v>502</v>
      </c>
      <c r="J402" s="1">
        <f t="shared" si="18"/>
        <v>46080.020810185189</v>
      </c>
      <c r="K402" s="2">
        <f t="shared" si="19"/>
        <v>46080.020833333336</v>
      </c>
      <c r="L402">
        <f t="shared" si="20"/>
        <v>1772152200</v>
      </c>
    </row>
    <row r="403" spans="1:12" x14ac:dyDescent="0.55000000000000004">
      <c r="A403">
        <v>1772152498</v>
      </c>
      <c r="B403" t="s">
        <v>6</v>
      </c>
      <c r="C403" t="s">
        <v>7</v>
      </c>
      <c r="D403">
        <v>5174.71</v>
      </c>
      <c r="E403">
        <v>5182.1899999999996</v>
      </c>
      <c r="F403">
        <v>5182.1899999999996</v>
      </c>
      <c r="G403">
        <v>5171.97</v>
      </c>
      <c r="H403">
        <v>551</v>
      </c>
      <c r="J403" s="1">
        <f t="shared" si="18"/>
        <v>46080.024282407408</v>
      </c>
      <c r="K403" s="2">
        <f t="shared" si="19"/>
        <v>46080.024305555555</v>
      </c>
      <c r="L403">
        <f t="shared" si="20"/>
        <v>1772152500</v>
      </c>
    </row>
    <row r="404" spans="1:12" x14ac:dyDescent="0.55000000000000004">
      <c r="A404">
        <v>1772152798</v>
      </c>
      <c r="B404" t="s">
        <v>6</v>
      </c>
      <c r="C404" t="s">
        <v>7</v>
      </c>
      <c r="D404">
        <v>5176.2</v>
      </c>
      <c r="E404">
        <v>5174.7299999999996</v>
      </c>
      <c r="F404">
        <v>5177.63</v>
      </c>
      <c r="G404">
        <v>5170.28</v>
      </c>
      <c r="H404">
        <v>457</v>
      </c>
      <c r="J404" s="1">
        <f t="shared" si="18"/>
        <v>46080.027754629627</v>
      </c>
      <c r="K404" s="2">
        <f t="shared" si="19"/>
        <v>46080.027777777781</v>
      </c>
      <c r="L404">
        <f t="shared" si="20"/>
        <v>1772152800</v>
      </c>
    </row>
    <row r="405" spans="1:12" x14ac:dyDescent="0.55000000000000004">
      <c r="A405">
        <v>1772153098</v>
      </c>
      <c r="B405" t="s">
        <v>6</v>
      </c>
      <c r="C405" t="s">
        <v>7</v>
      </c>
      <c r="D405">
        <v>5173.8999999999996</v>
      </c>
      <c r="E405">
        <v>5174.99</v>
      </c>
      <c r="F405">
        <v>5177.3900000000003</v>
      </c>
      <c r="G405">
        <v>5171.8100000000004</v>
      </c>
      <c r="H405">
        <v>454</v>
      </c>
      <c r="J405" s="1">
        <f t="shared" si="18"/>
        <v>46080.031226851846</v>
      </c>
      <c r="K405" s="2">
        <f t="shared" si="19"/>
        <v>46080.03125</v>
      </c>
      <c r="L405">
        <f t="shared" si="20"/>
        <v>1772153100</v>
      </c>
    </row>
    <row r="406" spans="1:12" x14ac:dyDescent="0.55000000000000004">
      <c r="A406">
        <v>1772153398</v>
      </c>
      <c r="B406" t="s">
        <v>6</v>
      </c>
      <c r="C406" t="s">
        <v>7</v>
      </c>
      <c r="D406">
        <v>5176.5600000000004</v>
      </c>
      <c r="E406">
        <v>5173.8500000000004</v>
      </c>
      <c r="F406">
        <v>5177.6099999999997</v>
      </c>
      <c r="G406">
        <v>5172.28</v>
      </c>
      <c r="H406">
        <v>398</v>
      </c>
      <c r="J406" s="1">
        <f t="shared" si="18"/>
        <v>46080.034699074073</v>
      </c>
      <c r="K406" s="2">
        <f t="shared" si="19"/>
        <v>46080.034722222219</v>
      </c>
      <c r="L406">
        <f t="shared" si="20"/>
        <v>1772153400</v>
      </c>
    </row>
    <row r="407" spans="1:12" x14ac:dyDescent="0.55000000000000004">
      <c r="A407">
        <v>1772153698</v>
      </c>
      <c r="B407" t="s">
        <v>6</v>
      </c>
      <c r="C407" t="s">
        <v>7</v>
      </c>
      <c r="D407">
        <v>5174.97</v>
      </c>
      <c r="E407">
        <v>5176.26</v>
      </c>
      <c r="F407">
        <v>5177.18</v>
      </c>
      <c r="G407">
        <v>5173.66</v>
      </c>
      <c r="H407">
        <v>365</v>
      </c>
      <c r="J407" s="1">
        <f t="shared" si="18"/>
        <v>46080.038171296299</v>
      </c>
      <c r="K407" s="2">
        <f t="shared" si="19"/>
        <v>46080.038194444445</v>
      </c>
      <c r="L407">
        <f t="shared" si="20"/>
        <v>1772153700</v>
      </c>
    </row>
    <row r="408" spans="1:12" x14ac:dyDescent="0.55000000000000004">
      <c r="A408">
        <v>1772153998</v>
      </c>
      <c r="B408" t="s">
        <v>6</v>
      </c>
      <c r="C408" t="s">
        <v>7</v>
      </c>
      <c r="D408">
        <v>5175.37</v>
      </c>
      <c r="E408">
        <v>5175.0200000000004</v>
      </c>
      <c r="F408">
        <v>5176.55</v>
      </c>
      <c r="G408">
        <v>5168.6099999999997</v>
      </c>
      <c r="H408">
        <v>748</v>
      </c>
      <c r="J408" s="1">
        <f t="shared" si="18"/>
        <v>46080.041643518518</v>
      </c>
      <c r="K408" s="2">
        <f t="shared" si="19"/>
        <v>46080.041666666664</v>
      </c>
      <c r="L408">
        <f t="shared" si="20"/>
        <v>1772154000</v>
      </c>
    </row>
    <row r="409" spans="1:12" x14ac:dyDescent="0.55000000000000004">
      <c r="A409">
        <v>1772154298</v>
      </c>
      <c r="B409" t="s">
        <v>6</v>
      </c>
      <c r="C409" t="s">
        <v>7</v>
      </c>
      <c r="D409">
        <v>5174.8599999999997</v>
      </c>
      <c r="E409">
        <v>5175.62</v>
      </c>
      <c r="F409">
        <v>5176.72</v>
      </c>
      <c r="G409">
        <v>5166.8999999999996</v>
      </c>
      <c r="H409">
        <v>662</v>
      </c>
      <c r="J409" s="1">
        <f t="shared" si="18"/>
        <v>46080.045115740737</v>
      </c>
      <c r="K409" s="2">
        <f t="shared" si="19"/>
        <v>46080.045138888891</v>
      </c>
      <c r="L409">
        <f t="shared" si="20"/>
        <v>1772154300</v>
      </c>
    </row>
    <row r="410" spans="1:12" x14ac:dyDescent="0.55000000000000004">
      <c r="A410">
        <v>1772154598</v>
      </c>
      <c r="B410" t="s">
        <v>6</v>
      </c>
      <c r="C410" t="s">
        <v>7</v>
      </c>
      <c r="D410">
        <v>5176.58</v>
      </c>
      <c r="E410">
        <v>5174.8599999999997</v>
      </c>
      <c r="F410">
        <v>5178.8</v>
      </c>
      <c r="G410">
        <v>5174.76</v>
      </c>
      <c r="H410">
        <v>607</v>
      </c>
      <c r="J410" s="1">
        <f t="shared" si="18"/>
        <v>46080.048587962963</v>
      </c>
      <c r="K410" s="2">
        <f t="shared" si="19"/>
        <v>46080.048611111109</v>
      </c>
      <c r="L410">
        <f t="shared" si="20"/>
        <v>1772154600</v>
      </c>
    </row>
    <row r="411" spans="1:12" x14ac:dyDescent="0.55000000000000004">
      <c r="A411">
        <v>1772154898</v>
      </c>
      <c r="B411" t="s">
        <v>6</v>
      </c>
      <c r="C411" t="s">
        <v>7</v>
      </c>
      <c r="D411">
        <v>5177.91</v>
      </c>
      <c r="E411">
        <v>5176.58</v>
      </c>
      <c r="F411">
        <v>5178.9799999999996</v>
      </c>
      <c r="G411">
        <v>5175.04</v>
      </c>
      <c r="H411">
        <v>612</v>
      </c>
      <c r="J411" s="1">
        <f t="shared" si="18"/>
        <v>46080.052060185189</v>
      </c>
      <c r="K411" s="2">
        <f t="shared" si="19"/>
        <v>46080.052083333336</v>
      </c>
      <c r="L411">
        <f t="shared" si="20"/>
        <v>1772154900</v>
      </c>
    </row>
    <row r="412" spans="1:12" x14ac:dyDescent="0.55000000000000004">
      <c r="A412">
        <v>1772155198</v>
      </c>
      <c r="B412" t="s">
        <v>6</v>
      </c>
      <c r="C412" t="s">
        <v>7</v>
      </c>
      <c r="D412">
        <v>5177.8599999999997</v>
      </c>
      <c r="E412">
        <v>5177.63</v>
      </c>
      <c r="F412">
        <v>5180.09</v>
      </c>
      <c r="G412">
        <v>5176.08</v>
      </c>
      <c r="H412">
        <v>580</v>
      </c>
      <c r="J412" s="1">
        <f t="shared" si="18"/>
        <v>46080.055532407408</v>
      </c>
      <c r="K412" s="2">
        <f t="shared" si="19"/>
        <v>46080.055555555555</v>
      </c>
      <c r="L412">
        <f t="shared" si="20"/>
        <v>1772155200</v>
      </c>
    </row>
    <row r="413" spans="1:12" x14ac:dyDescent="0.55000000000000004">
      <c r="A413">
        <v>1772155498</v>
      </c>
      <c r="B413" t="s">
        <v>6</v>
      </c>
      <c r="C413" t="s">
        <v>7</v>
      </c>
      <c r="D413">
        <v>5174.99</v>
      </c>
      <c r="E413">
        <v>5177.91</v>
      </c>
      <c r="F413">
        <v>5178.34</v>
      </c>
      <c r="G413">
        <v>5174.8599999999997</v>
      </c>
      <c r="H413">
        <v>457</v>
      </c>
      <c r="J413" s="1">
        <f t="shared" si="18"/>
        <v>46080.059004629627</v>
      </c>
      <c r="K413" s="2">
        <f t="shared" si="19"/>
        <v>46080.059027777781</v>
      </c>
      <c r="L413">
        <f t="shared" si="20"/>
        <v>1772155500</v>
      </c>
    </row>
    <row r="414" spans="1:12" x14ac:dyDescent="0.55000000000000004">
      <c r="A414">
        <v>1772155798</v>
      </c>
      <c r="B414" t="s">
        <v>6</v>
      </c>
      <c r="C414" t="s">
        <v>7</v>
      </c>
      <c r="D414">
        <v>5182.1400000000003</v>
      </c>
      <c r="E414">
        <v>5174.99</v>
      </c>
      <c r="F414">
        <v>5182.6099999999997</v>
      </c>
      <c r="G414">
        <v>5173.43</v>
      </c>
      <c r="H414">
        <v>622</v>
      </c>
      <c r="J414" s="1">
        <f t="shared" si="18"/>
        <v>46080.062476851846</v>
      </c>
      <c r="K414" s="2">
        <f t="shared" si="19"/>
        <v>46080.0625</v>
      </c>
      <c r="L414">
        <f t="shared" si="20"/>
        <v>1772155800</v>
      </c>
    </row>
    <row r="415" spans="1:12" x14ac:dyDescent="0.55000000000000004">
      <c r="A415">
        <v>1772156098</v>
      </c>
      <c r="B415" t="s">
        <v>6</v>
      </c>
      <c r="C415" t="s">
        <v>7</v>
      </c>
      <c r="D415">
        <v>5190.7</v>
      </c>
      <c r="E415">
        <v>5182</v>
      </c>
      <c r="F415">
        <v>5190.82</v>
      </c>
      <c r="G415">
        <v>5181.92</v>
      </c>
      <c r="H415">
        <v>625</v>
      </c>
      <c r="J415" s="1">
        <f t="shared" si="18"/>
        <v>46080.065949074073</v>
      </c>
      <c r="K415" s="2">
        <f t="shared" si="19"/>
        <v>46080.065972222219</v>
      </c>
      <c r="L415">
        <f t="shared" si="20"/>
        <v>1772156100</v>
      </c>
    </row>
    <row r="416" spans="1:12" x14ac:dyDescent="0.55000000000000004">
      <c r="A416">
        <v>1772156398</v>
      </c>
      <c r="B416" t="s">
        <v>6</v>
      </c>
      <c r="C416" t="s">
        <v>7</v>
      </c>
      <c r="D416">
        <v>5188.6499999999996</v>
      </c>
      <c r="E416">
        <v>5190.68</v>
      </c>
      <c r="F416">
        <v>5191.16</v>
      </c>
      <c r="G416">
        <v>5186.8500000000004</v>
      </c>
      <c r="H416">
        <v>522</v>
      </c>
      <c r="J416" s="1">
        <f t="shared" si="18"/>
        <v>46080.069421296299</v>
      </c>
      <c r="K416" s="2">
        <f t="shared" si="19"/>
        <v>46080.069444444445</v>
      </c>
      <c r="L416">
        <f t="shared" si="20"/>
        <v>1772156400</v>
      </c>
    </row>
    <row r="417" spans="1:12" x14ac:dyDescent="0.55000000000000004">
      <c r="A417">
        <v>1772156698</v>
      </c>
      <c r="B417" t="s">
        <v>6</v>
      </c>
      <c r="C417" t="s">
        <v>7</v>
      </c>
      <c r="D417">
        <v>5188.54</v>
      </c>
      <c r="E417">
        <v>5188.58</v>
      </c>
      <c r="F417">
        <v>5189.7299999999996</v>
      </c>
      <c r="G417">
        <v>5187.3900000000003</v>
      </c>
      <c r="H417">
        <v>573</v>
      </c>
      <c r="J417" s="1">
        <f t="shared" si="18"/>
        <v>46080.072893518518</v>
      </c>
      <c r="K417" s="2">
        <f t="shared" si="19"/>
        <v>46080.072916666664</v>
      </c>
      <c r="L417">
        <f t="shared" si="20"/>
        <v>1772156700</v>
      </c>
    </row>
    <row r="418" spans="1:12" x14ac:dyDescent="0.55000000000000004">
      <c r="A418">
        <v>1772156998</v>
      </c>
      <c r="B418" t="s">
        <v>6</v>
      </c>
      <c r="C418" t="s">
        <v>7</v>
      </c>
      <c r="D418">
        <v>5192.1000000000004</v>
      </c>
      <c r="E418">
        <v>5188.54</v>
      </c>
      <c r="F418">
        <v>5193.78</v>
      </c>
      <c r="G418">
        <v>5187.43</v>
      </c>
      <c r="H418">
        <v>637</v>
      </c>
      <c r="J418" s="1">
        <f t="shared" si="18"/>
        <v>46080.076365740737</v>
      </c>
      <c r="K418" s="2">
        <f t="shared" si="19"/>
        <v>46080.076388888891</v>
      </c>
      <c r="L418">
        <f t="shared" si="20"/>
        <v>1772157000</v>
      </c>
    </row>
    <row r="419" spans="1:12" x14ac:dyDescent="0.55000000000000004">
      <c r="A419">
        <v>1772157298</v>
      </c>
      <c r="B419" t="s">
        <v>6</v>
      </c>
      <c r="C419" t="s">
        <v>7</v>
      </c>
      <c r="D419">
        <v>5194.22</v>
      </c>
      <c r="E419">
        <v>5191.8599999999997</v>
      </c>
      <c r="F419">
        <v>5194.5600000000004</v>
      </c>
      <c r="G419">
        <v>5189.96</v>
      </c>
      <c r="H419">
        <v>583</v>
      </c>
      <c r="J419" s="1">
        <f t="shared" si="18"/>
        <v>46080.079837962963</v>
      </c>
      <c r="K419" s="2">
        <f t="shared" si="19"/>
        <v>46080.079861111109</v>
      </c>
      <c r="L419">
        <f t="shared" si="20"/>
        <v>1772157300</v>
      </c>
    </row>
    <row r="420" spans="1:12" x14ac:dyDescent="0.55000000000000004">
      <c r="A420">
        <v>1772157598</v>
      </c>
      <c r="B420" t="s">
        <v>6</v>
      </c>
      <c r="C420" t="s">
        <v>7</v>
      </c>
      <c r="D420">
        <v>5193.3100000000004</v>
      </c>
      <c r="E420">
        <v>5194.1899999999996</v>
      </c>
      <c r="F420">
        <v>5197.5</v>
      </c>
      <c r="G420">
        <v>5191.82</v>
      </c>
      <c r="H420">
        <v>678</v>
      </c>
      <c r="J420" s="1">
        <f t="shared" si="18"/>
        <v>46080.083310185189</v>
      </c>
      <c r="K420" s="2">
        <f t="shared" si="19"/>
        <v>46080.083333333336</v>
      </c>
      <c r="L420">
        <f t="shared" si="20"/>
        <v>1772157600</v>
      </c>
    </row>
    <row r="421" spans="1:12" x14ac:dyDescent="0.55000000000000004">
      <c r="A421">
        <v>1772157898</v>
      </c>
      <c r="B421" t="s">
        <v>6</v>
      </c>
      <c r="C421" t="s">
        <v>7</v>
      </c>
      <c r="D421">
        <v>5195.28</v>
      </c>
      <c r="E421">
        <v>5193.21</v>
      </c>
      <c r="F421">
        <v>5199.63</v>
      </c>
      <c r="G421">
        <v>5193.13</v>
      </c>
      <c r="H421">
        <v>667</v>
      </c>
      <c r="J421" s="1">
        <f t="shared" si="18"/>
        <v>46080.086782407408</v>
      </c>
      <c r="K421" s="2">
        <f t="shared" si="19"/>
        <v>46080.086805555555</v>
      </c>
      <c r="L421">
        <f t="shared" si="20"/>
        <v>1772157900</v>
      </c>
    </row>
    <row r="422" spans="1:12" x14ac:dyDescent="0.55000000000000004">
      <c r="A422">
        <v>1772158198</v>
      </c>
      <c r="B422" t="s">
        <v>6</v>
      </c>
      <c r="C422" t="s">
        <v>7</v>
      </c>
      <c r="D422">
        <v>5194.16</v>
      </c>
      <c r="E422">
        <v>5195.71</v>
      </c>
      <c r="F422">
        <v>5196.6499999999996</v>
      </c>
      <c r="G422">
        <v>5191.9399999999996</v>
      </c>
      <c r="H422">
        <v>646</v>
      </c>
      <c r="J422" s="1">
        <f t="shared" si="18"/>
        <v>46080.090254629627</v>
      </c>
      <c r="K422" s="2">
        <f t="shared" si="19"/>
        <v>46080.090277777781</v>
      </c>
      <c r="L422">
        <f t="shared" si="20"/>
        <v>1772158200</v>
      </c>
    </row>
    <row r="423" spans="1:12" x14ac:dyDescent="0.55000000000000004">
      <c r="A423">
        <v>1772158498</v>
      </c>
      <c r="B423" t="s">
        <v>6</v>
      </c>
      <c r="C423" t="s">
        <v>7</v>
      </c>
      <c r="D423">
        <v>5191.24</v>
      </c>
      <c r="E423">
        <v>5194.18</v>
      </c>
      <c r="F423">
        <v>5195.08</v>
      </c>
      <c r="G423">
        <v>5191.1400000000003</v>
      </c>
      <c r="H423">
        <v>409</v>
      </c>
      <c r="J423" s="1">
        <f t="shared" si="18"/>
        <v>46080.093726851846</v>
      </c>
      <c r="K423" s="2">
        <f t="shared" si="19"/>
        <v>46080.09375</v>
      </c>
      <c r="L423">
        <f t="shared" si="20"/>
        <v>1772158500</v>
      </c>
    </row>
    <row r="424" spans="1:12" x14ac:dyDescent="0.55000000000000004">
      <c r="A424">
        <v>1772158798</v>
      </c>
      <c r="B424" t="s">
        <v>6</v>
      </c>
      <c r="C424" t="s">
        <v>7</v>
      </c>
      <c r="D424">
        <v>5186.66</v>
      </c>
      <c r="E424">
        <v>5191.24</v>
      </c>
      <c r="F424">
        <v>5191.7700000000004</v>
      </c>
      <c r="G424">
        <v>5184.5200000000004</v>
      </c>
      <c r="H424">
        <v>548</v>
      </c>
      <c r="J424" s="1">
        <f t="shared" si="18"/>
        <v>46080.097199074073</v>
      </c>
      <c r="K424" s="2">
        <f t="shared" si="19"/>
        <v>46080.097222222219</v>
      </c>
      <c r="L424">
        <f t="shared" si="20"/>
        <v>1772158800</v>
      </c>
    </row>
    <row r="425" spans="1:12" x14ac:dyDescent="0.55000000000000004">
      <c r="A425">
        <v>1772159098</v>
      </c>
      <c r="B425" t="s">
        <v>6</v>
      </c>
      <c r="C425" t="s">
        <v>7</v>
      </c>
      <c r="D425">
        <v>5183.93</v>
      </c>
      <c r="E425">
        <v>5186.7</v>
      </c>
      <c r="F425">
        <v>5188.1000000000004</v>
      </c>
      <c r="G425">
        <v>5183.7</v>
      </c>
      <c r="H425">
        <v>404</v>
      </c>
      <c r="J425" s="1">
        <f t="shared" si="18"/>
        <v>46080.100671296299</v>
      </c>
      <c r="K425" s="2">
        <f t="shared" si="19"/>
        <v>46080.100694444445</v>
      </c>
      <c r="L425">
        <f t="shared" si="20"/>
        <v>1772159100</v>
      </c>
    </row>
    <row r="426" spans="1:12" x14ac:dyDescent="0.55000000000000004">
      <c r="A426">
        <v>1772159398</v>
      </c>
      <c r="B426" t="s">
        <v>6</v>
      </c>
      <c r="C426" t="s">
        <v>7</v>
      </c>
      <c r="D426">
        <v>5183.74</v>
      </c>
      <c r="E426">
        <v>5184.24</v>
      </c>
      <c r="F426">
        <v>5186.08</v>
      </c>
      <c r="G426">
        <v>5181.97</v>
      </c>
      <c r="H426">
        <v>660</v>
      </c>
      <c r="J426" s="1">
        <f t="shared" si="18"/>
        <v>46080.104143518518</v>
      </c>
      <c r="K426" s="2">
        <f t="shared" si="19"/>
        <v>46080.104166666664</v>
      </c>
      <c r="L426">
        <f t="shared" si="20"/>
        <v>1772159400</v>
      </c>
    </row>
    <row r="427" spans="1:12" x14ac:dyDescent="0.55000000000000004">
      <c r="A427">
        <v>1772159698</v>
      </c>
      <c r="B427" t="s">
        <v>6</v>
      </c>
      <c r="C427" t="s">
        <v>7</v>
      </c>
      <c r="D427">
        <v>5178.53</v>
      </c>
      <c r="E427">
        <v>5183.67</v>
      </c>
      <c r="F427">
        <v>5184.21</v>
      </c>
      <c r="G427">
        <v>5174.1899999999996</v>
      </c>
      <c r="H427">
        <v>697</v>
      </c>
      <c r="J427" s="1">
        <f t="shared" si="18"/>
        <v>46080.107615740737</v>
      </c>
      <c r="K427" s="2">
        <f t="shared" si="19"/>
        <v>46080.107638888891</v>
      </c>
      <c r="L427">
        <f t="shared" si="20"/>
        <v>1772159700</v>
      </c>
    </row>
    <row r="428" spans="1:12" x14ac:dyDescent="0.55000000000000004">
      <c r="A428">
        <v>1772159998</v>
      </c>
      <c r="B428" t="s">
        <v>6</v>
      </c>
      <c r="C428" t="s">
        <v>7</v>
      </c>
      <c r="D428">
        <v>5181.46</v>
      </c>
      <c r="E428">
        <v>5178.53</v>
      </c>
      <c r="F428">
        <v>5182.16</v>
      </c>
      <c r="G428">
        <v>5177.47</v>
      </c>
      <c r="H428">
        <v>579</v>
      </c>
      <c r="J428" s="1">
        <f t="shared" si="18"/>
        <v>46080.111087962963</v>
      </c>
      <c r="K428" s="2">
        <f t="shared" si="19"/>
        <v>46080.111111111109</v>
      </c>
      <c r="L428">
        <f t="shared" si="20"/>
        <v>1772160000</v>
      </c>
    </row>
    <row r="429" spans="1:12" x14ac:dyDescent="0.55000000000000004">
      <c r="A429">
        <v>1772160298</v>
      </c>
      <c r="B429" t="s">
        <v>6</v>
      </c>
      <c r="C429" t="s">
        <v>7</v>
      </c>
      <c r="D429">
        <v>5178.68</v>
      </c>
      <c r="E429">
        <v>5181.57</v>
      </c>
      <c r="F429">
        <v>5182.7700000000004</v>
      </c>
      <c r="G429">
        <v>5177.13</v>
      </c>
      <c r="H429">
        <v>559</v>
      </c>
      <c r="J429" s="1">
        <f t="shared" si="18"/>
        <v>46080.114560185189</v>
      </c>
      <c r="K429" s="2">
        <f t="shared" si="19"/>
        <v>46080.114583333336</v>
      </c>
      <c r="L429">
        <f t="shared" si="20"/>
        <v>1772160300</v>
      </c>
    </row>
    <row r="430" spans="1:12" x14ac:dyDescent="0.55000000000000004">
      <c r="A430">
        <v>1772160598</v>
      </c>
      <c r="B430" t="s">
        <v>6</v>
      </c>
      <c r="C430" t="s">
        <v>7</v>
      </c>
      <c r="D430">
        <v>5177.7700000000004</v>
      </c>
      <c r="E430">
        <v>5178.63</v>
      </c>
      <c r="F430">
        <v>5178.8599999999997</v>
      </c>
      <c r="G430">
        <v>5173.6099999999997</v>
      </c>
      <c r="H430">
        <v>568</v>
      </c>
      <c r="J430" s="1">
        <f t="shared" si="18"/>
        <v>46080.118032407408</v>
      </c>
      <c r="K430" s="2">
        <f t="shared" si="19"/>
        <v>46080.118055555555</v>
      </c>
      <c r="L430">
        <f t="shared" si="20"/>
        <v>1772160600</v>
      </c>
    </row>
    <row r="431" spans="1:12" x14ac:dyDescent="0.55000000000000004">
      <c r="A431">
        <v>1772160898</v>
      </c>
      <c r="B431" t="s">
        <v>6</v>
      </c>
      <c r="C431" t="s">
        <v>7</v>
      </c>
      <c r="D431">
        <v>5183.68</v>
      </c>
      <c r="E431">
        <v>5177.7700000000004</v>
      </c>
      <c r="F431">
        <v>5184.24</v>
      </c>
      <c r="G431">
        <v>5177.2700000000004</v>
      </c>
      <c r="H431">
        <v>556</v>
      </c>
      <c r="J431" s="1">
        <f t="shared" si="18"/>
        <v>46080.121504629627</v>
      </c>
      <c r="K431" s="2">
        <f t="shared" si="19"/>
        <v>46080.121527777781</v>
      </c>
      <c r="L431">
        <f t="shared" si="20"/>
        <v>1772160900</v>
      </c>
    </row>
    <row r="432" spans="1:12" x14ac:dyDescent="0.55000000000000004">
      <c r="A432">
        <v>1772161198</v>
      </c>
      <c r="B432" t="s">
        <v>6</v>
      </c>
      <c r="C432" t="s">
        <v>7</v>
      </c>
      <c r="D432">
        <v>5182.75</v>
      </c>
      <c r="E432">
        <v>5183.6400000000003</v>
      </c>
      <c r="F432">
        <v>5185.09</v>
      </c>
      <c r="G432">
        <v>5182.01</v>
      </c>
      <c r="H432">
        <v>482</v>
      </c>
      <c r="J432" s="1">
        <f t="shared" si="18"/>
        <v>46080.124976851846</v>
      </c>
      <c r="K432" s="2">
        <f t="shared" si="19"/>
        <v>46080.125</v>
      </c>
      <c r="L432">
        <f t="shared" si="20"/>
        <v>1772161200</v>
      </c>
    </row>
    <row r="433" spans="1:12" x14ac:dyDescent="0.55000000000000004">
      <c r="A433">
        <v>1772161498</v>
      </c>
      <c r="B433" t="s">
        <v>6</v>
      </c>
      <c r="C433" t="s">
        <v>7</v>
      </c>
      <c r="D433">
        <v>5183.04</v>
      </c>
      <c r="E433">
        <v>5182.74</v>
      </c>
      <c r="F433">
        <v>5184.09</v>
      </c>
      <c r="G433">
        <v>5181.33</v>
      </c>
      <c r="H433">
        <v>490</v>
      </c>
      <c r="J433" s="1">
        <f t="shared" si="18"/>
        <v>46080.128449074073</v>
      </c>
      <c r="K433" s="2">
        <f t="shared" si="19"/>
        <v>46080.128472222219</v>
      </c>
      <c r="L433">
        <f t="shared" si="20"/>
        <v>1772161500</v>
      </c>
    </row>
    <row r="434" spans="1:12" x14ac:dyDescent="0.55000000000000004">
      <c r="A434">
        <v>1772161798</v>
      </c>
      <c r="B434" t="s">
        <v>6</v>
      </c>
      <c r="C434" t="s">
        <v>7</v>
      </c>
      <c r="D434">
        <v>5182.8999999999996</v>
      </c>
      <c r="E434">
        <v>5183.04</v>
      </c>
      <c r="F434">
        <v>5183.5</v>
      </c>
      <c r="G434">
        <v>5181.54</v>
      </c>
      <c r="H434">
        <v>465</v>
      </c>
      <c r="J434" s="1">
        <f t="shared" si="18"/>
        <v>46080.131921296299</v>
      </c>
      <c r="K434" s="2">
        <f t="shared" si="19"/>
        <v>46080.131944444445</v>
      </c>
      <c r="L434">
        <f t="shared" si="20"/>
        <v>1772161800</v>
      </c>
    </row>
    <row r="435" spans="1:12" x14ac:dyDescent="0.55000000000000004">
      <c r="A435">
        <v>1772162098</v>
      </c>
      <c r="B435" t="s">
        <v>6</v>
      </c>
      <c r="C435" t="s">
        <v>7</v>
      </c>
      <c r="D435">
        <v>5183.78</v>
      </c>
      <c r="E435">
        <v>5182.83</v>
      </c>
      <c r="F435">
        <v>5184.41</v>
      </c>
      <c r="G435">
        <v>5181.74</v>
      </c>
      <c r="H435">
        <v>478</v>
      </c>
      <c r="J435" s="1">
        <f t="shared" si="18"/>
        <v>46080.135393518518</v>
      </c>
      <c r="K435" s="2">
        <f t="shared" si="19"/>
        <v>46080.135416666664</v>
      </c>
      <c r="L435">
        <f t="shared" si="20"/>
        <v>1772162100</v>
      </c>
    </row>
    <row r="436" spans="1:12" x14ac:dyDescent="0.55000000000000004">
      <c r="A436">
        <v>1772162398</v>
      </c>
      <c r="B436" t="s">
        <v>6</v>
      </c>
      <c r="C436" t="s">
        <v>7</v>
      </c>
      <c r="D436">
        <v>5185.07</v>
      </c>
      <c r="E436">
        <v>5183.79</v>
      </c>
      <c r="F436">
        <v>5185.08</v>
      </c>
      <c r="G436">
        <v>5182.01</v>
      </c>
      <c r="H436">
        <v>474</v>
      </c>
      <c r="J436" s="1">
        <f t="shared" si="18"/>
        <v>46080.138865740737</v>
      </c>
      <c r="K436" s="2">
        <f t="shared" si="19"/>
        <v>46080.138888888891</v>
      </c>
      <c r="L436">
        <f t="shared" si="20"/>
        <v>1772162400</v>
      </c>
    </row>
    <row r="437" spans="1:12" x14ac:dyDescent="0.55000000000000004">
      <c r="A437">
        <v>1772162698</v>
      </c>
      <c r="B437" t="s">
        <v>6</v>
      </c>
      <c r="C437" t="s">
        <v>7</v>
      </c>
      <c r="D437">
        <v>5186.8900000000003</v>
      </c>
      <c r="E437">
        <v>5185.0600000000004</v>
      </c>
      <c r="F437">
        <v>5188.29</v>
      </c>
      <c r="G437">
        <v>5185.0600000000004</v>
      </c>
      <c r="H437">
        <v>562</v>
      </c>
      <c r="J437" s="1">
        <f t="shared" si="18"/>
        <v>46080.142337962963</v>
      </c>
      <c r="K437" s="2">
        <f t="shared" si="19"/>
        <v>46080.142361111109</v>
      </c>
      <c r="L437">
        <f t="shared" si="20"/>
        <v>1772162700</v>
      </c>
    </row>
    <row r="438" spans="1:12" x14ac:dyDescent="0.55000000000000004">
      <c r="A438">
        <v>1772162998</v>
      </c>
      <c r="B438" t="s">
        <v>6</v>
      </c>
      <c r="C438" t="s">
        <v>7</v>
      </c>
      <c r="D438">
        <v>5187.76</v>
      </c>
      <c r="E438">
        <v>5186.88</v>
      </c>
      <c r="F438">
        <v>5189.12</v>
      </c>
      <c r="G438">
        <v>5185.49</v>
      </c>
      <c r="H438">
        <v>429</v>
      </c>
      <c r="J438" s="1">
        <f t="shared" si="18"/>
        <v>46080.145810185189</v>
      </c>
      <c r="K438" s="2">
        <f t="shared" si="19"/>
        <v>46080.145833333336</v>
      </c>
      <c r="L438">
        <f t="shared" si="20"/>
        <v>1772163000</v>
      </c>
    </row>
    <row r="439" spans="1:12" x14ac:dyDescent="0.55000000000000004">
      <c r="A439">
        <v>1772163298</v>
      </c>
      <c r="B439" t="s">
        <v>6</v>
      </c>
      <c r="C439" t="s">
        <v>7</v>
      </c>
      <c r="D439">
        <v>5186.55</v>
      </c>
      <c r="E439">
        <v>5187.76</v>
      </c>
      <c r="F439">
        <v>5187.92</v>
      </c>
      <c r="G439">
        <v>5183.5</v>
      </c>
      <c r="H439">
        <v>371</v>
      </c>
      <c r="J439" s="1">
        <f t="shared" si="18"/>
        <v>46080.149282407408</v>
      </c>
      <c r="K439" s="2">
        <f t="shared" si="19"/>
        <v>46080.149305555555</v>
      </c>
      <c r="L439">
        <f t="shared" si="20"/>
        <v>1772163300</v>
      </c>
    </row>
    <row r="440" spans="1:12" x14ac:dyDescent="0.55000000000000004">
      <c r="A440">
        <v>1772163598</v>
      </c>
      <c r="B440" t="s">
        <v>6</v>
      </c>
      <c r="C440" t="s">
        <v>7</v>
      </c>
      <c r="D440">
        <v>5187.17</v>
      </c>
      <c r="E440">
        <v>5186.5200000000004</v>
      </c>
      <c r="F440">
        <v>5187.76</v>
      </c>
      <c r="G440">
        <v>5185.46</v>
      </c>
      <c r="H440">
        <v>286</v>
      </c>
      <c r="J440" s="1">
        <f t="shared" si="18"/>
        <v>46080.152754629627</v>
      </c>
      <c r="K440" s="2">
        <f t="shared" si="19"/>
        <v>46080.152777777781</v>
      </c>
      <c r="L440">
        <f t="shared" si="20"/>
        <v>1772163600</v>
      </c>
    </row>
    <row r="441" spans="1:12" x14ac:dyDescent="0.55000000000000004">
      <c r="A441">
        <v>1772163898</v>
      </c>
      <c r="B441" t="s">
        <v>6</v>
      </c>
      <c r="C441" t="s">
        <v>7</v>
      </c>
      <c r="D441">
        <v>5189.7</v>
      </c>
      <c r="E441">
        <v>5187.17</v>
      </c>
      <c r="F441">
        <v>5190.3900000000003</v>
      </c>
      <c r="G441">
        <v>5186.8599999999997</v>
      </c>
      <c r="H441">
        <v>394</v>
      </c>
      <c r="J441" s="1">
        <f t="shared" si="18"/>
        <v>46080.156226851846</v>
      </c>
      <c r="K441" s="2">
        <f t="shared" si="19"/>
        <v>46080.15625</v>
      </c>
      <c r="L441">
        <f t="shared" si="20"/>
        <v>1772163900</v>
      </c>
    </row>
    <row r="442" spans="1:12" x14ac:dyDescent="0.55000000000000004">
      <c r="A442">
        <v>1772164198</v>
      </c>
      <c r="B442" t="s">
        <v>6</v>
      </c>
      <c r="C442" t="s">
        <v>7</v>
      </c>
      <c r="D442">
        <v>5189.59</v>
      </c>
      <c r="E442">
        <v>5189.7</v>
      </c>
      <c r="F442">
        <v>5190.4399999999996</v>
      </c>
      <c r="G442">
        <v>5189.08</v>
      </c>
      <c r="H442">
        <v>347</v>
      </c>
      <c r="J442" s="1">
        <f t="shared" si="18"/>
        <v>46080.159699074073</v>
      </c>
      <c r="K442" s="2">
        <f t="shared" si="19"/>
        <v>46080.159722222219</v>
      </c>
      <c r="L442">
        <f t="shared" si="20"/>
        <v>1772164200</v>
      </c>
    </row>
    <row r="443" spans="1:12" x14ac:dyDescent="0.55000000000000004">
      <c r="A443">
        <v>1772164498</v>
      </c>
      <c r="B443" t="s">
        <v>6</v>
      </c>
      <c r="C443" t="s">
        <v>7</v>
      </c>
      <c r="D443">
        <v>5184</v>
      </c>
      <c r="E443">
        <v>5189.59</v>
      </c>
      <c r="F443">
        <v>5190.37</v>
      </c>
      <c r="G443">
        <v>5183.96</v>
      </c>
      <c r="H443">
        <v>349</v>
      </c>
      <c r="J443" s="1">
        <f t="shared" si="18"/>
        <v>46080.163171296299</v>
      </c>
      <c r="K443" s="2">
        <f t="shared" si="19"/>
        <v>46080.163194444445</v>
      </c>
      <c r="L443">
        <f t="shared" si="20"/>
        <v>1772164500</v>
      </c>
    </row>
    <row r="444" spans="1:12" x14ac:dyDescent="0.55000000000000004">
      <c r="A444">
        <v>1772164798</v>
      </c>
      <c r="B444" t="s">
        <v>6</v>
      </c>
      <c r="C444" t="s">
        <v>7</v>
      </c>
      <c r="D444">
        <v>5185.32</v>
      </c>
      <c r="E444">
        <v>5183.9799999999996</v>
      </c>
      <c r="F444">
        <v>5186.1400000000003</v>
      </c>
      <c r="G444">
        <v>5183.49</v>
      </c>
      <c r="H444">
        <v>317</v>
      </c>
      <c r="J444" s="1">
        <f t="shared" si="18"/>
        <v>46080.166643518518</v>
      </c>
      <c r="K444" s="2">
        <f t="shared" si="19"/>
        <v>46080.166666666664</v>
      </c>
      <c r="L444">
        <f t="shared" si="20"/>
        <v>1772164800</v>
      </c>
    </row>
    <row r="445" spans="1:12" x14ac:dyDescent="0.55000000000000004">
      <c r="A445">
        <v>1772165098</v>
      </c>
      <c r="B445" t="s">
        <v>6</v>
      </c>
      <c r="C445" t="s">
        <v>7</v>
      </c>
      <c r="D445">
        <v>5185.8900000000003</v>
      </c>
      <c r="E445">
        <v>5185.32</v>
      </c>
      <c r="F445">
        <v>5187.53</v>
      </c>
      <c r="G445">
        <v>5185.2299999999996</v>
      </c>
      <c r="H445">
        <v>274</v>
      </c>
      <c r="J445" s="1">
        <f t="shared" si="18"/>
        <v>46080.170115740737</v>
      </c>
      <c r="K445" s="2">
        <f t="shared" si="19"/>
        <v>46080.170138888891</v>
      </c>
      <c r="L445">
        <f t="shared" si="20"/>
        <v>1772165100</v>
      </c>
    </row>
    <row r="446" spans="1:12" x14ac:dyDescent="0.55000000000000004">
      <c r="A446">
        <v>1772165398</v>
      </c>
      <c r="B446" t="s">
        <v>6</v>
      </c>
      <c r="C446" t="s">
        <v>7</v>
      </c>
      <c r="D446">
        <v>5186.6099999999997</v>
      </c>
      <c r="E446">
        <v>5185.88</v>
      </c>
      <c r="F446">
        <v>5186.6099999999997</v>
      </c>
      <c r="G446">
        <v>5184.38</v>
      </c>
      <c r="H446">
        <v>264</v>
      </c>
      <c r="J446" s="1">
        <f t="shared" si="18"/>
        <v>46080.173587962963</v>
      </c>
      <c r="K446" s="2">
        <f t="shared" si="19"/>
        <v>46080.173611111109</v>
      </c>
      <c r="L446">
        <f t="shared" si="20"/>
        <v>1772165400</v>
      </c>
    </row>
    <row r="447" spans="1:12" x14ac:dyDescent="0.55000000000000004">
      <c r="A447">
        <v>1772165698</v>
      </c>
      <c r="B447" t="s">
        <v>6</v>
      </c>
      <c r="C447" t="s">
        <v>7</v>
      </c>
      <c r="D447">
        <v>5184.83</v>
      </c>
      <c r="E447">
        <v>5186.6099999999997</v>
      </c>
      <c r="F447">
        <v>5186.88</v>
      </c>
      <c r="G447">
        <v>5184.42</v>
      </c>
      <c r="H447">
        <v>196</v>
      </c>
      <c r="J447" s="1">
        <f t="shared" si="18"/>
        <v>46080.177060185189</v>
      </c>
      <c r="K447" s="2">
        <f t="shared" si="19"/>
        <v>46080.177083333336</v>
      </c>
      <c r="L447">
        <f t="shared" si="20"/>
        <v>1772165700</v>
      </c>
    </row>
    <row r="448" spans="1:12" x14ac:dyDescent="0.55000000000000004">
      <c r="A448">
        <v>1772165998</v>
      </c>
      <c r="B448" t="s">
        <v>6</v>
      </c>
      <c r="C448" t="s">
        <v>7</v>
      </c>
      <c r="D448">
        <v>5187.8599999999997</v>
      </c>
      <c r="E448">
        <v>5184.83</v>
      </c>
      <c r="F448">
        <v>5188.04</v>
      </c>
      <c r="G448">
        <v>5181.7700000000004</v>
      </c>
      <c r="H448">
        <v>374</v>
      </c>
      <c r="J448" s="1">
        <f t="shared" si="18"/>
        <v>46080.180532407408</v>
      </c>
      <c r="K448" s="2">
        <f t="shared" si="19"/>
        <v>46080.180555555555</v>
      </c>
      <c r="L448">
        <f t="shared" si="20"/>
        <v>1772166000</v>
      </c>
    </row>
    <row r="449" spans="1:12" x14ac:dyDescent="0.55000000000000004">
      <c r="A449">
        <v>1772166298</v>
      </c>
      <c r="B449" t="s">
        <v>6</v>
      </c>
      <c r="C449" t="s">
        <v>7</v>
      </c>
      <c r="D449">
        <v>5187.37</v>
      </c>
      <c r="E449">
        <v>5187.84</v>
      </c>
      <c r="F449">
        <v>5188.8999999999996</v>
      </c>
      <c r="G449">
        <v>5186.68</v>
      </c>
      <c r="H449">
        <v>312</v>
      </c>
      <c r="J449" s="1">
        <f t="shared" si="18"/>
        <v>46080.184004629627</v>
      </c>
      <c r="K449" s="2">
        <f t="shared" si="19"/>
        <v>46080.184027777781</v>
      </c>
      <c r="L449">
        <f t="shared" si="20"/>
        <v>1772166300</v>
      </c>
    </row>
    <row r="450" spans="1:12" x14ac:dyDescent="0.55000000000000004">
      <c r="A450">
        <v>1772166598</v>
      </c>
      <c r="B450" t="s">
        <v>6</v>
      </c>
      <c r="C450" t="s">
        <v>7</v>
      </c>
      <c r="D450">
        <v>5186.79</v>
      </c>
      <c r="E450">
        <v>5187.37</v>
      </c>
      <c r="F450">
        <v>5187.43</v>
      </c>
      <c r="G450">
        <v>5185.4799999999996</v>
      </c>
      <c r="H450">
        <v>234</v>
      </c>
      <c r="J450" s="1">
        <f t="shared" ref="J450:J501" si="21">(A450/86400)+25569</f>
        <v>46080.187476851846</v>
      </c>
      <c r="K450" s="2">
        <f t="shared" ref="K450:K501" si="22">CEILING(INT(J450*1440)/1440*288,1)/288</f>
        <v>46080.1875</v>
      </c>
      <c r="L450">
        <f t="shared" si="20"/>
        <v>1772166600</v>
      </c>
    </row>
    <row r="451" spans="1:12" x14ac:dyDescent="0.55000000000000004">
      <c r="A451">
        <v>1772166898</v>
      </c>
      <c r="B451" t="s">
        <v>6</v>
      </c>
      <c r="C451" t="s">
        <v>7</v>
      </c>
      <c r="D451">
        <v>5187.75</v>
      </c>
      <c r="E451">
        <v>5186.79</v>
      </c>
      <c r="F451">
        <v>5188.59</v>
      </c>
      <c r="G451">
        <v>5186.76</v>
      </c>
      <c r="H451">
        <v>252</v>
      </c>
      <c r="J451" s="1">
        <f t="shared" si="21"/>
        <v>46080.190949074073</v>
      </c>
      <c r="K451" s="2">
        <f t="shared" si="22"/>
        <v>46080.190972222219</v>
      </c>
      <c r="L451">
        <f t="shared" ref="L451:L501" si="23">MROUND((K451-25569)*86400,300)</f>
        <v>1772166900</v>
      </c>
    </row>
    <row r="452" spans="1:12" x14ac:dyDescent="0.55000000000000004">
      <c r="A452">
        <v>1772167198</v>
      </c>
      <c r="B452" t="s">
        <v>6</v>
      </c>
      <c r="C452" t="s">
        <v>7</v>
      </c>
      <c r="D452">
        <v>5187.34</v>
      </c>
      <c r="E452">
        <v>5187.75</v>
      </c>
      <c r="F452">
        <v>5188.0600000000004</v>
      </c>
      <c r="G452">
        <v>5186.6099999999997</v>
      </c>
      <c r="H452">
        <v>301</v>
      </c>
      <c r="J452" s="1">
        <f t="shared" si="21"/>
        <v>46080.194421296299</v>
      </c>
      <c r="K452" s="2">
        <f t="shared" si="22"/>
        <v>46080.194444444445</v>
      </c>
      <c r="L452">
        <f t="shared" si="23"/>
        <v>1772167200</v>
      </c>
    </row>
    <row r="453" spans="1:12" x14ac:dyDescent="0.55000000000000004">
      <c r="A453">
        <v>1772167498</v>
      </c>
      <c r="B453" t="s">
        <v>6</v>
      </c>
      <c r="C453" t="s">
        <v>7</v>
      </c>
      <c r="D453">
        <v>5185.67</v>
      </c>
      <c r="E453">
        <v>5187.34</v>
      </c>
      <c r="F453">
        <v>5187.49</v>
      </c>
      <c r="G453">
        <v>5185.3599999999997</v>
      </c>
      <c r="H453">
        <v>308</v>
      </c>
      <c r="J453" s="1">
        <f t="shared" si="21"/>
        <v>46080.197893518518</v>
      </c>
      <c r="K453" s="2">
        <f t="shared" si="22"/>
        <v>46080.197916666664</v>
      </c>
      <c r="L453">
        <f t="shared" si="23"/>
        <v>1772167500</v>
      </c>
    </row>
    <row r="454" spans="1:12" x14ac:dyDescent="0.55000000000000004">
      <c r="A454">
        <v>1772167798</v>
      </c>
      <c r="B454" t="s">
        <v>6</v>
      </c>
      <c r="C454" t="s">
        <v>7</v>
      </c>
      <c r="D454">
        <v>5183.22</v>
      </c>
      <c r="E454">
        <v>5185.71</v>
      </c>
      <c r="F454">
        <v>5185.96</v>
      </c>
      <c r="G454">
        <v>5182.82</v>
      </c>
      <c r="H454">
        <v>306</v>
      </c>
      <c r="J454" s="1">
        <f t="shared" si="21"/>
        <v>46080.201365740737</v>
      </c>
      <c r="K454" s="2">
        <f t="shared" si="22"/>
        <v>46080.201388888891</v>
      </c>
      <c r="L454">
        <f t="shared" si="23"/>
        <v>1772167800</v>
      </c>
    </row>
    <row r="455" spans="1:12" x14ac:dyDescent="0.55000000000000004">
      <c r="A455">
        <v>1772168098</v>
      </c>
      <c r="B455" t="s">
        <v>6</v>
      </c>
      <c r="C455" t="s">
        <v>7</v>
      </c>
      <c r="D455">
        <v>5181.88</v>
      </c>
      <c r="E455">
        <v>5183.22</v>
      </c>
      <c r="F455">
        <v>5184.71</v>
      </c>
      <c r="G455">
        <v>5181.05</v>
      </c>
      <c r="H455">
        <v>322</v>
      </c>
      <c r="J455" s="1">
        <f t="shared" si="21"/>
        <v>46080.204837962963</v>
      </c>
      <c r="K455" s="2">
        <f t="shared" si="22"/>
        <v>46080.204861111109</v>
      </c>
      <c r="L455">
        <f t="shared" si="23"/>
        <v>1772168100</v>
      </c>
    </row>
    <row r="456" spans="1:12" x14ac:dyDescent="0.55000000000000004">
      <c r="A456">
        <v>1772168398</v>
      </c>
      <c r="B456" t="s">
        <v>6</v>
      </c>
      <c r="C456" t="s">
        <v>7</v>
      </c>
      <c r="D456">
        <v>5184.54</v>
      </c>
      <c r="E456">
        <v>5181.87</v>
      </c>
      <c r="F456">
        <v>5184.57</v>
      </c>
      <c r="G456">
        <v>5181.6400000000003</v>
      </c>
      <c r="H456">
        <v>358</v>
      </c>
      <c r="J456" s="1">
        <f t="shared" si="21"/>
        <v>46080.208310185189</v>
      </c>
      <c r="K456" s="2">
        <f t="shared" si="22"/>
        <v>46080.208333333336</v>
      </c>
      <c r="L456">
        <f t="shared" si="23"/>
        <v>1772168400</v>
      </c>
    </row>
    <row r="457" spans="1:12" x14ac:dyDescent="0.55000000000000004">
      <c r="A457">
        <v>1772168698</v>
      </c>
      <c r="B457" t="s">
        <v>6</v>
      </c>
      <c r="C457" t="s">
        <v>7</v>
      </c>
      <c r="D457">
        <v>5185.09</v>
      </c>
      <c r="E457">
        <v>5184.54</v>
      </c>
      <c r="F457">
        <v>5185.8500000000004</v>
      </c>
      <c r="G457">
        <v>5184.22</v>
      </c>
      <c r="H457">
        <v>321</v>
      </c>
      <c r="J457" s="1">
        <f t="shared" si="21"/>
        <v>46080.211782407408</v>
      </c>
      <c r="K457" s="2">
        <f t="shared" si="22"/>
        <v>46080.211805555555</v>
      </c>
      <c r="L457">
        <f t="shared" si="23"/>
        <v>1772168700</v>
      </c>
    </row>
    <row r="458" spans="1:12" x14ac:dyDescent="0.55000000000000004">
      <c r="A458">
        <v>1772168998</v>
      </c>
      <c r="B458" t="s">
        <v>6</v>
      </c>
      <c r="C458" t="s">
        <v>7</v>
      </c>
      <c r="D458">
        <v>5187.34</v>
      </c>
      <c r="E458">
        <v>5185.08</v>
      </c>
      <c r="F458">
        <v>5187.57</v>
      </c>
      <c r="G458">
        <v>5184.59</v>
      </c>
      <c r="H458">
        <v>306</v>
      </c>
      <c r="J458" s="1">
        <f t="shared" si="21"/>
        <v>46080.215254629627</v>
      </c>
      <c r="K458" s="2">
        <f t="shared" si="22"/>
        <v>46080.215277777781</v>
      </c>
      <c r="L458">
        <f t="shared" si="23"/>
        <v>1772169000</v>
      </c>
    </row>
    <row r="459" spans="1:12" x14ac:dyDescent="0.55000000000000004">
      <c r="A459">
        <v>1772169298</v>
      </c>
      <c r="B459" t="s">
        <v>6</v>
      </c>
      <c r="C459" t="s">
        <v>7</v>
      </c>
      <c r="D459">
        <v>5186.4799999999996</v>
      </c>
      <c r="E459">
        <v>5187.33</v>
      </c>
      <c r="F459">
        <v>5187.53</v>
      </c>
      <c r="G459">
        <v>5185.71</v>
      </c>
      <c r="H459">
        <v>281</v>
      </c>
      <c r="J459" s="1">
        <f t="shared" si="21"/>
        <v>46080.218726851846</v>
      </c>
      <c r="K459" s="2">
        <f t="shared" si="22"/>
        <v>46080.21875</v>
      </c>
      <c r="L459">
        <f t="shared" si="23"/>
        <v>1772169300</v>
      </c>
    </row>
    <row r="460" spans="1:12" x14ac:dyDescent="0.55000000000000004">
      <c r="A460">
        <v>1772169598</v>
      </c>
      <c r="B460" t="s">
        <v>6</v>
      </c>
      <c r="C460" t="s">
        <v>7</v>
      </c>
      <c r="D460">
        <v>5189.16</v>
      </c>
      <c r="E460">
        <v>5186.47</v>
      </c>
      <c r="F460">
        <v>5189.79</v>
      </c>
      <c r="G460">
        <v>5186.28</v>
      </c>
      <c r="H460">
        <v>321</v>
      </c>
      <c r="J460" s="1">
        <f t="shared" si="21"/>
        <v>46080.222199074073</v>
      </c>
      <c r="K460" s="2">
        <f t="shared" si="22"/>
        <v>46080.222222222219</v>
      </c>
      <c r="L460">
        <f t="shared" si="23"/>
        <v>1772169600</v>
      </c>
    </row>
    <row r="461" spans="1:12" x14ac:dyDescent="0.55000000000000004">
      <c r="A461">
        <v>1772169898</v>
      </c>
      <c r="B461" t="s">
        <v>6</v>
      </c>
      <c r="C461" t="s">
        <v>7</v>
      </c>
      <c r="D461">
        <v>5194.8</v>
      </c>
      <c r="E461">
        <v>5189.1499999999996</v>
      </c>
      <c r="F461">
        <v>5194.83</v>
      </c>
      <c r="G461">
        <v>5189.1499999999996</v>
      </c>
      <c r="H461">
        <v>419</v>
      </c>
      <c r="J461" s="1">
        <f t="shared" si="21"/>
        <v>46080.225671296299</v>
      </c>
      <c r="K461" s="2">
        <f t="shared" si="22"/>
        <v>46080.225694444445</v>
      </c>
      <c r="L461">
        <f t="shared" si="23"/>
        <v>1772169900</v>
      </c>
    </row>
    <row r="462" spans="1:12" x14ac:dyDescent="0.55000000000000004">
      <c r="A462">
        <v>1772170198</v>
      </c>
      <c r="B462" t="s">
        <v>6</v>
      </c>
      <c r="C462" t="s">
        <v>7</v>
      </c>
      <c r="D462">
        <v>5196.26</v>
      </c>
      <c r="E462">
        <v>5194.8</v>
      </c>
      <c r="F462">
        <v>5197.55</v>
      </c>
      <c r="G462">
        <v>5194.1000000000004</v>
      </c>
      <c r="H462">
        <v>662</v>
      </c>
      <c r="J462" s="1">
        <f t="shared" si="21"/>
        <v>46080.229143518518</v>
      </c>
      <c r="K462" s="2">
        <f t="shared" si="22"/>
        <v>46080.229166666664</v>
      </c>
      <c r="L462">
        <f t="shared" si="23"/>
        <v>1772170200</v>
      </c>
    </row>
    <row r="463" spans="1:12" x14ac:dyDescent="0.55000000000000004">
      <c r="A463">
        <v>1772170498</v>
      </c>
      <c r="B463" t="s">
        <v>6</v>
      </c>
      <c r="C463" t="s">
        <v>7</v>
      </c>
      <c r="D463">
        <v>5194.54</v>
      </c>
      <c r="E463">
        <v>5195.8900000000003</v>
      </c>
      <c r="F463">
        <v>5196.21</v>
      </c>
      <c r="G463">
        <v>5189.9399999999996</v>
      </c>
      <c r="H463">
        <v>504</v>
      </c>
      <c r="J463" s="1">
        <f t="shared" si="21"/>
        <v>46080.232615740737</v>
      </c>
      <c r="K463" s="2">
        <f t="shared" si="22"/>
        <v>46080.232638888891</v>
      </c>
      <c r="L463">
        <f t="shared" si="23"/>
        <v>1772170500</v>
      </c>
    </row>
    <row r="464" spans="1:12" x14ac:dyDescent="0.55000000000000004">
      <c r="A464">
        <v>1772170798</v>
      </c>
      <c r="B464" t="s">
        <v>6</v>
      </c>
      <c r="C464" t="s">
        <v>7</v>
      </c>
      <c r="D464">
        <v>5191.87</v>
      </c>
      <c r="E464">
        <v>5194.1400000000003</v>
      </c>
      <c r="F464">
        <v>5194.25</v>
      </c>
      <c r="G464">
        <v>5191.26</v>
      </c>
      <c r="H464">
        <v>509</v>
      </c>
      <c r="J464" s="1">
        <f t="shared" si="21"/>
        <v>46080.236087962963</v>
      </c>
      <c r="K464" s="2">
        <f t="shared" si="22"/>
        <v>46080.236111111109</v>
      </c>
      <c r="L464">
        <f t="shared" si="23"/>
        <v>1772170800</v>
      </c>
    </row>
    <row r="465" spans="1:12" x14ac:dyDescent="0.55000000000000004">
      <c r="A465">
        <v>1772171098</v>
      </c>
      <c r="B465" t="s">
        <v>6</v>
      </c>
      <c r="C465" t="s">
        <v>7</v>
      </c>
      <c r="D465">
        <v>5191.26</v>
      </c>
      <c r="E465">
        <v>5192.1000000000004</v>
      </c>
      <c r="F465">
        <v>5193.72</v>
      </c>
      <c r="G465">
        <v>5191.05</v>
      </c>
      <c r="H465">
        <v>468</v>
      </c>
      <c r="J465" s="1">
        <f t="shared" si="21"/>
        <v>46080.239560185189</v>
      </c>
      <c r="K465" s="2">
        <f t="shared" si="22"/>
        <v>46080.239583333336</v>
      </c>
      <c r="L465">
        <f t="shared" si="23"/>
        <v>1772171100</v>
      </c>
    </row>
    <row r="466" spans="1:12" x14ac:dyDescent="0.55000000000000004">
      <c r="A466">
        <v>1772171398</v>
      </c>
      <c r="B466" t="s">
        <v>6</v>
      </c>
      <c r="C466" t="s">
        <v>7</v>
      </c>
      <c r="D466">
        <v>5194.8599999999997</v>
      </c>
      <c r="E466">
        <v>5191.2700000000004</v>
      </c>
      <c r="F466">
        <v>5196.59</v>
      </c>
      <c r="G466">
        <v>5190.88</v>
      </c>
      <c r="H466">
        <v>446</v>
      </c>
      <c r="J466" s="1">
        <f t="shared" si="21"/>
        <v>46080.243032407408</v>
      </c>
      <c r="K466" s="2">
        <f t="shared" si="22"/>
        <v>46080.243055555555</v>
      </c>
      <c r="L466">
        <f t="shared" si="23"/>
        <v>1772171400</v>
      </c>
    </row>
    <row r="467" spans="1:12" x14ac:dyDescent="0.55000000000000004">
      <c r="A467">
        <v>1772171698</v>
      </c>
      <c r="B467" t="s">
        <v>6</v>
      </c>
      <c r="C467" t="s">
        <v>7</v>
      </c>
      <c r="D467">
        <v>5197.92</v>
      </c>
      <c r="E467">
        <v>5194.83</v>
      </c>
      <c r="F467">
        <v>5200.3599999999997</v>
      </c>
      <c r="G467">
        <v>5193.8</v>
      </c>
      <c r="H467">
        <v>598</v>
      </c>
      <c r="J467" s="1">
        <f t="shared" si="21"/>
        <v>46080.246504629627</v>
      </c>
      <c r="K467" s="2">
        <f t="shared" si="22"/>
        <v>46080.246527777781</v>
      </c>
      <c r="L467">
        <f t="shared" si="23"/>
        <v>1772171700</v>
      </c>
    </row>
    <row r="468" spans="1:12" x14ac:dyDescent="0.55000000000000004">
      <c r="A468">
        <v>1772171998</v>
      </c>
      <c r="B468" t="s">
        <v>6</v>
      </c>
      <c r="C468" t="s">
        <v>7</v>
      </c>
      <c r="D468">
        <v>5193.54</v>
      </c>
      <c r="E468">
        <v>5197.92</v>
      </c>
      <c r="F468">
        <v>5198.45</v>
      </c>
      <c r="G468">
        <v>5192.93</v>
      </c>
      <c r="H468">
        <v>606</v>
      </c>
      <c r="J468" s="1">
        <f t="shared" si="21"/>
        <v>46080.249976851846</v>
      </c>
      <c r="K468" s="2">
        <f t="shared" si="22"/>
        <v>46080.25</v>
      </c>
      <c r="L468">
        <f t="shared" si="23"/>
        <v>1772172000</v>
      </c>
    </row>
    <row r="469" spans="1:12" x14ac:dyDescent="0.55000000000000004">
      <c r="A469">
        <v>1772172298</v>
      </c>
      <c r="B469" t="s">
        <v>6</v>
      </c>
      <c r="C469" t="s">
        <v>7</v>
      </c>
      <c r="D469">
        <v>5194.7299999999996</v>
      </c>
      <c r="E469">
        <v>5193.54</v>
      </c>
      <c r="F469">
        <v>5196.3500000000004</v>
      </c>
      <c r="G469">
        <v>5193.41</v>
      </c>
      <c r="H469">
        <v>506</v>
      </c>
      <c r="J469" s="1">
        <f t="shared" si="21"/>
        <v>46080.253449074073</v>
      </c>
      <c r="K469" s="2">
        <f t="shared" si="22"/>
        <v>46080.253472222219</v>
      </c>
      <c r="L469">
        <f t="shared" si="23"/>
        <v>1772172300</v>
      </c>
    </row>
    <row r="470" spans="1:12" x14ac:dyDescent="0.55000000000000004">
      <c r="A470">
        <v>1772172598</v>
      </c>
      <c r="B470" t="s">
        <v>6</v>
      </c>
      <c r="C470" t="s">
        <v>7</v>
      </c>
      <c r="D470">
        <v>5197.1400000000003</v>
      </c>
      <c r="E470">
        <v>5194.7299999999996</v>
      </c>
      <c r="F470">
        <v>5198.4799999999996</v>
      </c>
      <c r="G470">
        <v>5194.72</v>
      </c>
      <c r="H470">
        <v>559</v>
      </c>
      <c r="J470" s="1">
        <f t="shared" si="21"/>
        <v>46080.256921296299</v>
      </c>
      <c r="K470" s="2">
        <f t="shared" si="22"/>
        <v>46080.256944444445</v>
      </c>
      <c r="L470">
        <f t="shared" si="23"/>
        <v>1772172600</v>
      </c>
    </row>
    <row r="471" spans="1:12" x14ac:dyDescent="0.55000000000000004">
      <c r="A471">
        <v>1772172898</v>
      </c>
      <c r="B471" t="s">
        <v>6</v>
      </c>
      <c r="C471" t="s">
        <v>7</v>
      </c>
      <c r="D471">
        <v>5195.58</v>
      </c>
      <c r="E471">
        <v>5197.1400000000003</v>
      </c>
      <c r="F471">
        <v>5199.34</v>
      </c>
      <c r="G471">
        <v>5195.01</v>
      </c>
      <c r="H471">
        <v>513</v>
      </c>
      <c r="J471" s="1">
        <f t="shared" si="21"/>
        <v>46080.260393518518</v>
      </c>
      <c r="K471" s="2">
        <f t="shared" si="22"/>
        <v>46080.260416666664</v>
      </c>
      <c r="L471">
        <f t="shared" si="23"/>
        <v>1772172900</v>
      </c>
    </row>
    <row r="472" spans="1:12" x14ac:dyDescent="0.55000000000000004">
      <c r="A472">
        <v>1772173198</v>
      </c>
      <c r="B472" t="s">
        <v>6</v>
      </c>
      <c r="C472" t="s">
        <v>7</v>
      </c>
      <c r="D472">
        <v>5195</v>
      </c>
      <c r="E472">
        <v>5195.5600000000004</v>
      </c>
      <c r="F472">
        <v>5196.8500000000004</v>
      </c>
      <c r="G472">
        <v>5194.22</v>
      </c>
      <c r="H472">
        <v>516</v>
      </c>
      <c r="J472" s="1">
        <f t="shared" si="21"/>
        <v>46080.263865740737</v>
      </c>
      <c r="K472" s="2">
        <f t="shared" si="22"/>
        <v>46080.263888888891</v>
      </c>
      <c r="L472">
        <f t="shared" si="23"/>
        <v>1772173200</v>
      </c>
    </row>
    <row r="473" spans="1:12" x14ac:dyDescent="0.55000000000000004">
      <c r="A473">
        <v>1772173498</v>
      </c>
      <c r="B473" t="s">
        <v>6</v>
      </c>
      <c r="C473" t="s">
        <v>7</v>
      </c>
      <c r="D473">
        <v>5193.22</v>
      </c>
      <c r="E473">
        <v>5195.01</v>
      </c>
      <c r="F473">
        <v>5195.53</v>
      </c>
      <c r="G473">
        <v>5192.1499999999996</v>
      </c>
      <c r="H473">
        <v>624</v>
      </c>
      <c r="J473" s="1">
        <f t="shared" si="21"/>
        <v>46080.267337962963</v>
      </c>
      <c r="K473" s="2">
        <f t="shared" si="22"/>
        <v>46080.267361111109</v>
      </c>
      <c r="L473">
        <f t="shared" si="23"/>
        <v>1772173500</v>
      </c>
    </row>
    <row r="474" spans="1:12" x14ac:dyDescent="0.55000000000000004">
      <c r="A474">
        <v>1772173798</v>
      </c>
      <c r="B474" t="s">
        <v>6</v>
      </c>
      <c r="C474" t="s">
        <v>7</v>
      </c>
      <c r="D474">
        <v>5192.34</v>
      </c>
      <c r="E474">
        <v>5193.21</v>
      </c>
      <c r="F474">
        <v>5196.2700000000004</v>
      </c>
      <c r="G474">
        <v>5192.3100000000004</v>
      </c>
      <c r="H474">
        <v>646</v>
      </c>
      <c r="J474" s="1">
        <f t="shared" si="21"/>
        <v>46080.270810185189</v>
      </c>
      <c r="K474" s="2">
        <f t="shared" si="22"/>
        <v>46080.270833333336</v>
      </c>
      <c r="L474">
        <f t="shared" si="23"/>
        <v>1772173800</v>
      </c>
    </row>
    <row r="475" spans="1:12" x14ac:dyDescent="0.55000000000000004">
      <c r="A475">
        <v>1772174098</v>
      </c>
      <c r="B475" t="s">
        <v>6</v>
      </c>
      <c r="C475" t="s">
        <v>7</v>
      </c>
      <c r="D475">
        <v>5194.18</v>
      </c>
      <c r="E475">
        <v>5192.33</v>
      </c>
      <c r="F475">
        <v>5194.93</v>
      </c>
      <c r="G475">
        <v>5191.53</v>
      </c>
      <c r="H475">
        <v>522</v>
      </c>
      <c r="J475" s="1">
        <f t="shared" si="21"/>
        <v>46080.274282407408</v>
      </c>
      <c r="K475" s="2">
        <f t="shared" si="22"/>
        <v>46080.274305555555</v>
      </c>
      <c r="L475">
        <f t="shared" si="23"/>
        <v>1772174100</v>
      </c>
    </row>
    <row r="476" spans="1:12" x14ac:dyDescent="0.55000000000000004">
      <c r="A476">
        <v>1772174398</v>
      </c>
      <c r="B476" t="s">
        <v>6</v>
      </c>
      <c r="C476" t="s">
        <v>7</v>
      </c>
      <c r="D476">
        <v>5193.45</v>
      </c>
      <c r="E476">
        <v>5194.22</v>
      </c>
      <c r="F476">
        <v>5196.32</v>
      </c>
      <c r="G476">
        <v>5192.76</v>
      </c>
      <c r="H476">
        <v>462</v>
      </c>
      <c r="J476" s="1">
        <f t="shared" si="21"/>
        <v>46080.277754629627</v>
      </c>
      <c r="K476" s="2">
        <f t="shared" si="22"/>
        <v>46080.277777777781</v>
      </c>
      <c r="L476">
        <f t="shared" si="23"/>
        <v>1772174400</v>
      </c>
    </row>
    <row r="477" spans="1:12" x14ac:dyDescent="0.55000000000000004">
      <c r="A477">
        <v>1772174698</v>
      </c>
      <c r="B477" t="s">
        <v>6</v>
      </c>
      <c r="C477" t="s">
        <v>7</v>
      </c>
      <c r="D477">
        <v>5191.8900000000003</v>
      </c>
      <c r="E477">
        <v>5193.62</v>
      </c>
      <c r="F477">
        <v>5193.8500000000004</v>
      </c>
      <c r="G477">
        <v>5191.46</v>
      </c>
      <c r="H477">
        <v>433</v>
      </c>
      <c r="J477" s="1">
        <f t="shared" si="21"/>
        <v>46080.281226851846</v>
      </c>
      <c r="K477" s="2">
        <f t="shared" si="22"/>
        <v>46080.28125</v>
      </c>
      <c r="L477">
        <f t="shared" si="23"/>
        <v>1772174700</v>
      </c>
    </row>
    <row r="478" spans="1:12" x14ac:dyDescent="0.55000000000000004">
      <c r="A478">
        <v>1772174998</v>
      </c>
      <c r="B478" t="s">
        <v>6</v>
      </c>
      <c r="C478" t="s">
        <v>7</v>
      </c>
      <c r="D478">
        <v>5188.8500000000004</v>
      </c>
      <c r="E478">
        <v>5191.7700000000004</v>
      </c>
      <c r="F478">
        <v>5192.63</v>
      </c>
      <c r="G478">
        <v>5187.5200000000004</v>
      </c>
      <c r="H478">
        <v>541</v>
      </c>
      <c r="J478" s="1">
        <f t="shared" si="21"/>
        <v>46080.284699074073</v>
      </c>
      <c r="K478" s="2">
        <f t="shared" si="22"/>
        <v>46080.284722222219</v>
      </c>
      <c r="L478">
        <f t="shared" si="23"/>
        <v>1772175000</v>
      </c>
    </row>
    <row r="479" spans="1:12" x14ac:dyDescent="0.55000000000000004">
      <c r="A479">
        <v>1772175298</v>
      </c>
      <c r="B479" t="s">
        <v>6</v>
      </c>
      <c r="C479" t="s">
        <v>7</v>
      </c>
      <c r="D479">
        <v>5185.71</v>
      </c>
      <c r="E479">
        <v>5188.8500000000004</v>
      </c>
      <c r="F479">
        <v>5188.8599999999997</v>
      </c>
      <c r="G479">
        <v>5185.1099999999997</v>
      </c>
      <c r="H479">
        <v>588</v>
      </c>
      <c r="J479" s="1">
        <f t="shared" si="21"/>
        <v>46080.288171296299</v>
      </c>
      <c r="K479" s="2">
        <f t="shared" si="22"/>
        <v>46080.288194444445</v>
      </c>
      <c r="L479">
        <f t="shared" si="23"/>
        <v>1772175300</v>
      </c>
    </row>
    <row r="480" spans="1:12" x14ac:dyDescent="0.55000000000000004">
      <c r="A480">
        <v>1772175598</v>
      </c>
      <c r="B480" t="s">
        <v>6</v>
      </c>
      <c r="C480" t="s">
        <v>7</v>
      </c>
      <c r="D480">
        <v>5185.28</v>
      </c>
      <c r="E480">
        <v>5185.7</v>
      </c>
      <c r="F480">
        <v>5188.05</v>
      </c>
      <c r="G480">
        <v>5183.41</v>
      </c>
      <c r="H480">
        <v>481</v>
      </c>
      <c r="J480" s="1">
        <f t="shared" si="21"/>
        <v>46080.291643518518</v>
      </c>
      <c r="K480" s="2">
        <f t="shared" si="22"/>
        <v>46080.291666666664</v>
      </c>
      <c r="L480">
        <f t="shared" si="23"/>
        <v>1772175600</v>
      </c>
    </row>
    <row r="481" spans="1:12" x14ac:dyDescent="0.55000000000000004">
      <c r="A481">
        <v>1772175898</v>
      </c>
      <c r="B481" t="s">
        <v>6</v>
      </c>
      <c r="C481" t="s">
        <v>7</v>
      </c>
      <c r="D481">
        <v>5187.16</v>
      </c>
      <c r="E481">
        <v>5185.12</v>
      </c>
      <c r="F481">
        <v>5189.71</v>
      </c>
      <c r="G481">
        <v>5185.12</v>
      </c>
      <c r="H481">
        <v>442</v>
      </c>
      <c r="J481" s="1">
        <f t="shared" si="21"/>
        <v>46080.295115740737</v>
      </c>
      <c r="K481" s="2">
        <f t="shared" si="22"/>
        <v>46080.295138888891</v>
      </c>
      <c r="L481">
        <f t="shared" si="23"/>
        <v>1772175900</v>
      </c>
    </row>
    <row r="482" spans="1:12" x14ac:dyDescent="0.55000000000000004">
      <c r="A482">
        <v>1772176198</v>
      </c>
      <c r="B482" t="s">
        <v>6</v>
      </c>
      <c r="C482" t="s">
        <v>7</v>
      </c>
      <c r="D482">
        <v>5181.7</v>
      </c>
      <c r="E482">
        <v>5187.1099999999997</v>
      </c>
      <c r="F482">
        <v>5188.97</v>
      </c>
      <c r="G482">
        <v>5181.3900000000003</v>
      </c>
      <c r="H482">
        <v>606</v>
      </c>
      <c r="J482" s="1">
        <f t="shared" si="21"/>
        <v>46080.298587962963</v>
      </c>
      <c r="K482" s="2">
        <f t="shared" si="22"/>
        <v>46080.298611111109</v>
      </c>
      <c r="L482">
        <f t="shared" si="23"/>
        <v>1772176200</v>
      </c>
    </row>
    <row r="483" spans="1:12" x14ac:dyDescent="0.55000000000000004">
      <c r="A483">
        <v>1772176498</v>
      </c>
      <c r="B483" t="s">
        <v>6</v>
      </c>
      <c r="C483" t="s">
        <v>7</v>
      </c>
      <c r="D483">
        <v>5177.62</v>
      </c>
      <c r="E483">
        <v>5181.74</v>
      </c>
      <c r="F483">
        <v>5183.04</v>
      </c>
      <c r="G483">
        <v>5177.55</v>
      </c>
      <c r="H483">
        <v>603</v>
      </c>
      <c r="J483" s="1">
        <f t="shared" si="21"/>
        <v>46080.302060185189</v>
      </c>
      <c r="K483" s="2">
        <f t="shared" si="22"/>
        <v>46080.302083333336</v>
      </c>
      <c r="L483">
        <f t="shared" si="23"/>
        <v>1772176500</v>
      </c>
    </row>
    <row r="484" spans="1:12" x14ac:dyDescent="0.55000000000000004">
      <c r="A484">
        <v>1772176798</v>
      </c>
      <c r="B484" t="s">
        <v>6</v>
      </c>
      <c r="C484" t="s">
        <v>7</v>
      </c>
      <c r="D484">
        <v>5182.82</v>
      </c>
      <c r="E484">
        <v>5177.7</v>
      </c>
      <c r="F484">
        <v>5183.75</v>
      </c>
      <c r="G484">
        <v>5177.7</v>
      </c>
      <c r="H484">
        <v>550</v>
      </c>
      <c r="J484" s="1">
        <f t="shared" si="21"/>
        <v>46080.305532407408</v>
      </c>
      <c r="K484" s="2">
        <f t="shared" si="22"/>
        <v>46080.305555555555</v>
      </c>
      <c r="L484">
        <f t="shared" si="23"/>
        <v>1772176800</v>
      </c>
    </row>
    <row r="485" spans="1:12" x14ac:dyDescent="0.55000000000000004">
      <c r="A485">
        <v>1772177098</v>
      </c>
      <c r="B485" t="s">
        <v>6</v>
      </c>
      <c r="C485" t="s">
        <v>7</v>
      </c>
      <c r="D485">
        <v>5178.6400000000003</v>
      </c>
      <c r="E485">
        <v>5182.8999999999996</v>
      </c>
      <c r="F485">
        <v>5185.47</v>
      </c>
      <c r="G485">
        <v>5178.5600000000004</v>
      </c>
      <c r="H485">
        <v>565</v>
      </c>
      <c r="J485" s="1">
        <f t="shared" si="21"/>
        <v>46080.309004629627</v>
      </c>
      <c r="K485" s="2">
        <f t="shared" si="22"/>
        <v>46080.309027777781</v>
      </c>
      <c r="L485">
        <f t="shared" si="23"/>
        <v>1772177100</v>
      </c>
    </row>
    <row r="486" spans="1:12" x14ac:dyDescent="0.55000000000000004">
      <c r="A486">
        <v>1772177398</v>
      </c>
      <c r="B486" t="s">
        <v>6</v>
      </c>
      <c r="C486" t="s">
        <v>7</v>
      </c>
      <c r="D486">
        <v>5180.1899999999996</v>
      </c>
      <c r="E486">
        <v>5178.7</v>
      </c>
      <c r="F486">
        <v>5181.63</v>
      </c>
      <c r="G486">
        <v>5175.79</v>
      </c>
      <c r="H486">
        <v>519</v>
      </c>
      <c r="J486" s="1">
        <f t="shared" si="21"/>
        <v>46080.312476851846</v>
      </c>
      <c r="K486" s="2">
        <f t="shared" si="22"/>
        <v>46080.3125</v>
      </c>
      <c r="L486">
        <f t="shared" si="23"/>
        <v>1772177400</v>
      </c>
    </row>
    <row r="487" spans="1:12" x14ac:dyDescent="0.55000000000000004">
      <c r="A487">
        <v>1772177698</v>
      </c>
      <c r="B487" t="s">
        <v>6</v>
      </c>
      <c r="C487" t="s">
        <v>7</v>
      </c>
      <c r="D487">
        <v>5182.7</v>
      </c>
      <c r="E487">
        <v>5180.1899999999996</v>
      </c>
      <c r="F487">
        <v>5182.8500000000004</v>
      </c>
      <c r="G487">
        <v>5180.1499999999996</v>
      </c>
      <c r="H487">
        <v>308</v>
      </c>
      <c r="J487" s="1">
        <f t="shared" si="21"/>
        <v>46080.315949074073</v>
      </c>
      <c r="K487" s="2">
        <f t="shared" si="22"/>
        <v>46080.315972222219</v>
      </c>
      <c r="L487">
        <f t="shared" si="23"/>
        <v>1772177700</v>
      </c>
    </row>
    <row r="488" spans="1:12" x14ac:dyDescent="0.55000000000000004">
      <c r="A488">
        <v>1772177998</v>
      </c>
      <c r="B488" t="s">
        <v>6</v>
      </c>
      <c r="C488" t="s">
        <v>7</v>
      </c>
      <c r="D488">
        <v>5180.5200000000004</v>
      </c>
      <c r="E488">
        <v>5182.7</v>
      </c>
      <c r="F488">
        <v>5182.87</v>
      </c>
      <c r="G488">
        <v>5180</v>
      </c>
      <c r="H488">
        <v>363</v>
      </c>
      <c r="J488" s="1">
        <f t="shared" si="21"/>
        <v>46080.319421296299</v>
      </c>
      <c r="K488" s="2">
        <f t="shared" si="22"/>
        <v>46080.319444444445</v>
      </c>
      <c r="L488">
        <f t="shared" si="23"/>
        <v>1772178000</v>
      </c>
    </row>
    <row r="489" spans="1:12" x14ac:dyDescent="0.55000000000000004">
      <c r="A489">
        <v>1772178298</v>
      </c>
      <c r="B489" t="s">
        <v>6</v>
      </c>
      <c r="C489" t="s">
        <v>7</v>
      </c>
      <c r="D489">
        <v>5181.24</v>
      </c>
      <c r="E489">
        <v>5180.53</v>
      </c>
      <c r="F489">
        <v>5182.0200000000004</v>
      </c>
      <c r="G489">
        <v>5179.4399999999996</v>
      </c>
      <c r="H489">
        <v>452</v>
      </c>
      <c r="J489" s="1">
        <f t="shared" si="21"/>
        <v>46080.322893518518</v>
      </c>
      <c r="K489" s="2">
        <f t="shared" si="22"/>
        <v>46080.322916666664</v>
      </c>
      <c r="L489">
        <f t="shared" si="23"/>
        <v>1772178300</v>
      </c>
    </row>
    <row r="490" spans="1:12" x14ac:dyDescent="0.55000000000000004">
      <c r="A490">
        <v>1772178598</v>
      </c>
      <c r="B490" t="s">
        <v>6</v>
      </c>
      <c r="C490" t="s">
        <v>7</v>
      </c>
      <c r="D490">
        <v>5179.6499999999996</v>
      </c>
      <c r="E490">
        <v>5181.22</v>
      </c>
      <c r="F490">
        <v>5181.53</v>
      </c>
      <c r="G490">
        <v>5177.76</v>
      </c>
      <c r="H490">
        <v>396</v>
      </c>
      <c r="J490" s="1">
        <f t="shared" si="21"/>
        <v>46080.326365740737</v>
      </c>
      <c r="K490" s="2">
        <f t="shared" si="22"/>
        <v>46080.326388888891</v>
      </c>
      <c r="L490">
        <f t="shared" si="23"/>
        <v>1772178600</v>
      </c>
    </row>
    <row r="491" spans="1:12" x14ac:dyDescent="0.55000000000000004">
      <c r="A491">
        <v>1772178898</v>
      </c>
      <c r="B491" t="s">
        <v>6</v>
      </c>
      <c r="C491" t="s">
        <v>7</v>
      </c>
      <c r="D491">
        <v>5176.1000000000004</v>
      </c>
      <c r="E491">
        <v>5179.6499999999996</v>
      </c>
      <c r="F491">
        <v>5182.79</v>
      </c>
      <c r="G491">
        <v>5175.9799999999996</v>
      </c>
      <c r="H491">
        <v>438</v>
      </c>
      <c r="J491" s="1">
        <f t="shared" si="21"/>
        <v>46080.329837962963</v>
      </c>
      <c r="K491" s="2">
        <f t="shared" si="22"/>
        <v>46080.329861111109</v>
      </c>
      <c r="L491">
        <f t="shared" si="23"/>
        <v>1772178900</v>
      </c>
    </row>
    <row r="492" spans="1:12" x14ac:dyDescent="0.55000000000000004">
      <c r="A492">
        <v>1772179198</v>
      </c>
      <c r="B492" t="s">
        <v>6</v>
      </c>
      <c r="C492" t="s">
        <v>7</v>
      </c>
      <c r="D492">
        <v>5180.66</v>
      </c>
      <c r="E492">
        <v>5176.1099999999997</v>
      </c>
      <c r="F492">
        <v>5182.3500000000004</v>
      </c>
      <c r="G492">
        <v>5176.1099999999997</v>
      </c>
      <c r="H492">
        <v>584</v>
      </c>
      <c r="J492" s="1">
        <f t="shared" si="21"/>
        <v>46080.333310185189</v>
      </c>
      <c r="K492" s="2">
        <f t="shared" si="22"/>
        <v>46080.333333333336</v>
      </c>
      <c r="L492">
        <f t="shared" si="23"/>
        <v>1772179200</v>
      </c>
    </row>
    <row r="493" spans="1:12" x14ac:dyDescent="0.55000000000000004">
      <c r="A493">
        <v>1772179498</v>
      </c>
      <c r="B493" t="s">
        <v>6</v>
      </c>
      <c r="C493" t="s">
        <v>7</v>
      </c>
      <c r="D493">
        <v>5180.62</v>
      </c>
      <c r="E493">
        <v>5180.6499999999996</v>
      </c>
      <c r="F493">
        <v>5181.6499999999996</v>
      </c>
      <c r="G493">
        <v>5177.26</v>
      </c>
      <c r="H493">
        <v>509</v>
      </c>
      <c r="J493" s="1">
        <f t="shared" si="21"/>
        <v>46080.336782407408</v>
      </c>
      <c r="K493" s="2">
        <f t="shared" si="22"/>
        <v>46080.336805555555</v>
      </c>
      <c r="L493">
        <f t="shared" si="23"/>
        <v>1772179500</v>
      </c>
    </row>
    <row r="494" spans="1:12" x14ac:dyDescent="0.55000000000000004">
      <c r="A494">
        <v>1772179798</v>
      </c>
      <c r="B494" t="s">
        <v>6</v>
      </c>
      <c r="C494" t="s">
        <v>7</v>
      </c>
      <c r="D494">
        <v>5178.43</v>
      </c>
      <c r="E494">
        <v>5180.62</v>
      </c>
      <c r="F494">
        <v>5181.01</v>
      </c>
      <c r="G494">
        <v>5177.59</v>
      </c>
      <c r="H494">
        <v>414</v>
      </c>
      <c r="J494" s="1">
        <f t="shared" si="21"/>
        <v>46080.340254629627</v>
      </c>
      <c r="K494" s="2">
        <f t="shared" si="22"/>
        <v>46080.340277777781</v>
      </c>
      <c r="L494">
        <f t="shared" si="23"/>
        <v>1772179800</v>
      </c>
    </row>
    <row r="495" spans="1:12" x14ac:dyDescent="0.55000000000000004">
      <c r="A495">
        <v>1772180098</v>
      </c>
      <c r="B495" t="s">
        <v>6</v>
      </c>
      <c r="C495" t="s">
        <v>7</v>
      </c>
      <c r="D495">
        <v>5178.8999999999996</v>
      </c>
      <c r="E495">
        <v>5178.5</v>
      </c>
      <c r="F495">
        <v>5179.83</v>
      </c>
      <c r="G495">
        <v>5177.17</v>
      </c>
      <c r="H495">
        <v>460</v>
      </c>
      <c r="J495" s="1">
        <f t="shared" si="21"/>
        <v>46080.343726851846</v>
      </c>
      <c r="K495" s="2">
        <f t="shared" si="22"/>
        <v>46080.34375</v>
      </c>
      <c r="L495">
        <f t="shared" si="23"/>
        <v>1772180100</v>
      </c>
    </row>
    <row r="496" spans="1:12" x14ac:dyDescent="0.55000000000000004">
      <c r="A496">
        <v>1772180398</v>
      </c>
      <c r="B496" t="s">
        <v>6</v>
      </c>
      <c r="C496" t="s">
        <v>7</v>
      </c>
      <c r="D496">
        <v>5175</v>
      </c>
      <c r="E496">
        <v>5178.8999999999996</v>
      </c>
      <c r="F496">
        <v>5179.37</v>
      </c>
      <c r="G496">
        <v>5174.41</v>
      </c>
      <c r="H496">
        <v>423</v>
      </c>
      <c r="J496" s="1">
        <f t="shared" si="21"/>
        <v>46080.347199074073</v>
      </c>
      <c r="K496" s="2">
        <f t="shared" si="22"/>
        <v>46080.347222222219</v>
      </c>
      <c r="L496">
        <f t="shared" si="23"/>
        <v>1772180400</v>
      </c>
    </row>
    <row r="497" spans="1:12" x14ac:dyDescent="0.55000000000000004">
      <c r="A497">
        <v>1772180698</v>
      </c>
      <c r="B497" t="s">
        <v>6</v>
      </c>
      <c r="C497" t="s">
        <v>7</v>
      </c>
      <c r="D497">
        <v>5177.6099999999997</v>
      </c>
      <c r="E497">
        <v>5174.9799999999996</v>
      </c>
      <c r="F497">
        <v>5179.5200000000004</v>
      </c>
      <c r="G497">
        <v>5174.8500000000004</v>
      </c>
      <c r="H497">
        <v>498</v>
      </c>
      <c r="J497" s="1">
        <f t="shared" si="21"/>
        <v>46080.350671296299</v>
      </c>
      <c r="K497" s="2">
        <f t="shared" si="22"/>
        <v>46080.350694444445</v>
      </c>
      <c r="L497">
        <f t="shared" si="23"/>
        <v>1772180700</v>
      </c>
    </row>
    <row r="498" spans="1:12" x14ac:dyDescent="0.55000000000000004">
      <c r="A498">
        <v>1772180998</v>
      </c>
      <c r="B498" t="s">
        <v>6</v>
      </c>
      <c r="C498" t="s">
        <v>7</v>
      </c>
      <c r="D498">
        <v>5181.78</v>
      </c>
      <c r="E498">
        <v>5177.57</v>
      </c>
      <c r="F498">
        <v>5181.8599999999997</v>
      </c>
      <c r="G498">
        <v>5176.7700000000004</v>
      </c>
      <c r="H498">
        <v>478</v>
      </c>
      <c r="J498" s="1">
        <f t="shared" si="21"/>
        <v>46080.354143518518</v>
      </c>
      <c r="K498" s="2">
        <f t="shared" si="22"/>
        <v>46080.354166666664</v>
      </c>
      <c r="L498">
        <f t="shared" si="23"/>
        <v>1772181000</v>
      </c>
    </row>
    <row r="499" spans="1:12" x14ac:dyDescent="0.55000000000000004">
      <c r="A499">
        <v>1772181298</v>
      </c>
      <c r="B499" t="s">
        <v>6</v>
      </c>
      <c r="C499" t="s">
        <v>7</v>
      </c>
      <c r="D499">
        <v>5180.34</v>
      </c>
      <c r="E499">
        <v>5181.78</v>
      </c>
      <c r="F499">
        <v>5182.34</v>
      </c>
      <c r="G499">
        <v>5179.84</v>
      </c>
      <c r="H499">
        <v>427</v>
      </c>
      <c r="J499" s="1">
        <f t="shared" si="21"/>
        <v>46080.357615740737</v>
      </c>
      <c r="K499" s="2">
        <f t="shared" si="22"/>
        <v>46080.357638888891</v>
      </c>
      <c r="L499">
        <f t="shared" si="23"/>
        <v>1772181300</v>
      </c>
    </row>
    <row r="500" spans="1:12" x14ac:dyDescent="0.55000000000000004">
      <c r="A500">
        <v>1772181598</v>
      </c>
      <c r="B500" t="s">
        <v>6</v>
      </c>
      <c r="C500" t="s">
        <v>7</v>
      </c>
      <c r="D500">
        <v>5180.32</v>
      </c>
      <c r="E500">
        <v>5180.3500000000004</v>
      </c>
      <c r="F500">
        <v>5181.37</v>
      </c>
      <c r="G500">
        <v>5179.55</v>
      </c>
      <c r="H500">
        <v>376</v>
      </c>
      <c r="J500" s="1">
        <f t="shared" si="21"/>
        <v>46080.361087962963</v>
      </c>
      <c r="K500" s="2">
        <f t="shared" si="22"/>
        <v>46080.361111111109</v>
      </c>
      <c r="L500">
        <f t="shared" si="23"/>
        <v>1772181600</v>
      </c>
    </row>
    <row r="501" spans="1:12" x14ac:dyDescent="0.55000000000000004">
      <c r="A501">
        <v>1772181898</v>
      </c>
      <c r="B501" t="s">
        <v>6</v>
      </c>
      <c r="C501" t="s">
        <v>7</v>
      </c>
      <c r="D501">
        <v>5181.66</v>
      </c>
      <c r="E501">
        <v>5180.32</v>
      </c>
      <c r="F501">
        <v>5182.1400000000003</v>
      </c>
      <c r="G501">
        <v>5179.99</v>
      </c>
      <c r="H501">
        <v>92</v>
      </c>
      <c r="J501" s="1">
        <f t="shared" si="21"/>
        <v>46080.364560185189</v>
      </c>
      <c r="K501" s="2">
        <f t="shared" si="22"/>
        <v>46080.364583333336</v>
      </c>
      <c r="L501">
        <f t="shared" si="23"/>
        <v>1772181900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Q501"/>
  <sheetViews>
    <sheetView zoomScale="70" zoomScaleNormal="70" workbookViewId="0">
      <selection activeCell="Q2" sqref="Q2"/>
    </sheetView>
  </sheetViews>
  <sheetFormatPr defaultRowHeight="14.4" x14ac:dyDescent="0.55000000000000004"/>
  <cols>
    <col min="1" max="1" width="10.68359375" bestFit="1" customWidth="1"/>
    <col min="15" max="15" width="25.47265625" bestFit="1" customWidth="1"/>
    <col min="16" max="16" width="26.68359375" bestFit="1" customWidth="1"/>
    <col min="17" max="17" width="17.47265625" bestFit="1" customWidth="1"/>
  </cols>
  <sheetData>
    <row r="1" spans="1:1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O1" t="s">
        <v>67</v>
      </c>
      <c r="P1" t="s">
        <v>68</v>
      </c>
      <c r="Q1" t="s">
        <v>69</v>
      </c>
    </row>
    <row r="2" spans="1:17" x14ac:dyDescent="0.55000000000000004">
      <c r="A2">
        <v>1772024998</v>
      </c>
      <c r="B2" t="s">
        <v>6</v>
      </c>
      <c r="C2" t="s">
        <v>7</v>
      </c>
      <c r="D2">
        <v>5187.2</v>
      </c>
      <c r="K2">
        <v>0</v>
      </c>
      <c r="L2">
        <v>0</v>
      </c>
      <c r="O2" s="1">
        <f t="shared" ref="O2:O65" si="0">(A2/86400)+25569</f>
        <v>46078.548587962963</v>
      </c>
      <c r="P2" s="2">
        <f t="shared" ref="P2:P65" si="1">CEILING(INT(O2*1440)/1440*288,1)/288</f>
        <v>46078.548611111109</v>
      </c>
      <c r="Q2">
        <f>MROUND((P2-25569)*86400,300)</f>
        <v>1772025000</v>
      </c>
    </row>
    <row r="3" spans="1:17" x14ac:dyDescent="0.55000000000000004">
      <c r="A3">
        <v>1772025298</v>
      </c>
      <c r="B3" t="s">
        <v>6</v>
      </c>
      <c r="C3" t="s">
        <v>7</v>
      </c>
      <c r="D3">
        <v>5187</v>
      </c>
      <c r="K3">
        <v>0</v>
      </c>
      <c r="L3">
        <v>0</v>
      </c>
      <c r="O3" s="1">
        <f t="shared" si="0"/>
        <v>46078.552060185189</v>
      </c>
      <c r="P3" s="2">
        <f t="shared" si="1"/>
        <v>46078.552083333336</v>
      </c>
      <c r="Q3">
        <f t="shared" ref="Q3:Q66" si="2">MROUND((P3-25569)*86400,300)</f>
        <v>1772025300</v>
      </c>
    </row>
    <row r="4" spans="1:17" x14ac:dyDescent="0.55000000000000004">
      <c r="A4">
        <v>1772025598</v>
      </c>
      <c r="B4" t="s">
        <v>6</v>
      </c>
      <c r="C4" t="s">
        <v>7</v>
      </c>
      <c r="D4">
        <v>5191.13</v>
      </c>
      <c r="K4">
        <v>5191.47</v>
      </c>
      <c r="L4">
        <v>0</v>
      </c>
      <c r="O4" s="1">
        <f t="shared" si="0"/>
        <v>46078.555532407408</v>
      </c>
      <c r="P4" s="2">
        <f t="shared" si="1"/>
        <v>46078.555555555555</v>
      </c>
      <c r="Q4">
        <f t="shared" si="2"/>
        <v>1772025600</v>
      </c>
    </row>
    <row r="5" spans="1:17" x14ac:dyDescent="0.55000000000000004">
      <c r="A5">
        <v>1772025898</v>
      </c>
      <c r="B5" t="s">
        <v>6</v>
      </c>
      <c r="C5" t="s">
        <v>7</v>
      </c>
      <c r="D5">
        <v>5188.07</v>
      </c>
      <c r="K5">
        <v>0</v>
      </c>
      <c r="L5">
        <v>0</v>
      </c>
      <c r="O5" s="1">
        <f t="shared" si="0"/>
        <v>46078.559004629627</v>
      </c>
      <c r="P5" s="2">
        <f t="shared" si="1"/>
        <v>46078.559027777781</v>
      </c>
      <c r="Q5">
        <f t="shared" si="2"/>
        <v>1772025900</v>
      </c>
    </row>
    <row r="6" spans="1:17" x14ac:dyDescent="0.55000000000000004">
      <c r="A6">
        <v>1772026198</v>
      </c>
      <c r="B6" t="s">
        <v>6</v>
      </c>
      <c r="C6" t="s">
        <v>7</v>
      </c>
      <c r="D6">
        <v>5188.16</v>
      </c>
      <c r="K6">
        <v>0</v>
      </c>
      <c r="L6">
        <v>0</v>
      </c>
      <c r="O6" s="1">
        <f t="shared" si="0"/>
        <v>46078.562476851846</v>
      </c>
      <c r="P6" s="2">
        <f t="shared" si="1"/>
        <v>46078.5625</v>
      </c>
      <c r="Q6">
        <f t="shared" si="2"/>
        <v>1772026200</v>
      </c>
    </row>
    <row r="7" spans="1:17" x14ac:dyDescent="0.55000000000000004">
      <c r="A7">
        <v>1772026498</v>
      </c>
      <c r="B7" t="s">
        <v>6</v>
      </c>
      <c r="C7" t="s">
        <v>7</v>
      </c>
      <c r="D7">
        <v>5189.6099999999997</v>
      </c>
      <c r="K7">
        <v>0</v>
      </c>
      <c r="L7">
        <v>0</v>
      </c>
      <c r="O7" s="1">
        <f t="shared" si="0"/>
        <v>46078.565949074073</v>
      </c>
      <c r="P7" s="2">
        <f t="shared" si="1"/>
        <v>46078.565972222219</v>
      </c>
      <c r="Q7">
        <f t="shared" si="2"/>
        <v>1772026500</v>
      </c>
    </row>
    <row r="8" spans="1:17" x14ac:dyDescent="0.55000000000000004">
      <c r="A8">
        <v>1772026798</v>
      </c>
      <c r="B8" t="s">
        <v>6</v>
      </c>
      <c r="C8" t="s">
        <v>7</v>
      </c>
      <c r="D8">
        <v>5186.84</v>
      </c>
      <c r="K8">
        <v>0</v>
      </c>
      <c r="L8">
        <v>0</v>
      </c>
      <c r="O8" s="1">
        <f t="shared" si="0"/>
        <v>46078.569421296299</v>
      </c>
      <c r="P8" s="2">
        <f t="shared" si="1"/>
        <v>46078.569444444445</v>
      </c>
      <c r="Q8">
        <f t="shared" si="2"/>
        <v>1772026800</v>
      </c>
    </row>
    <row r="9" spans="1:17" x14ac:dyDescent="0.55000000000000004">
      <c r="A9">
        <v>1772027098</v>
      </c>
      <c r="B9" t="s">
        <v>6</v>
      </c>
      <c r="C9" t="s">
        <v>7</v>
      </c>
      <c r="D9">
        <v>5186.59</v>
      </c>
      <c r="K9">
        <v>0</v>
      </c>
      <c r="L9">
        <v>0</v>
      </c>
      <c r="O9" s="1">
        <f t="shared" si="0"/>
        <v>46078.572893518518</v>
      </c>
      <c r="P9" s="2">
        <f t="shared" si="1"/>
        <v>46078.572916666664</v>
      </c>
      <c r="Q9">
        <f t="shared" si="2"/>
        <v>1772027100</v>
      </c>
    </row>
    <row r="10" spans="1:17" x14ac:dyDescent="0.55000000000000004">
      <c r="A10">
        <v>1772027398</v>
      </c>
      <c r="B10" t="s">
        <v>6</v>
      </c>
      <c r="C10" t="s">
        <v>7</v>
      </c>
      <c r="D10">
        <v>5186.07</v>
      </c>
      <c r="K10">
        <v>0</v>
      </c>
      <c r="L10">
        <v>0</v>
      </c>
      <c r="O10" s="1">
        <f t="shared" si="0"/>
        <v>46078.576365740737</v>
      </c>
      <c r="P10" s="2">
        <f t="shared" si="1"/>
        <v>46078.576388888891</v>
      </c>
      <c r="Q10">
        <f t="shared" si="2"/>
        <v>1772027400</v>
      </c>
    </row>
    <row r="11" spans="1:17" x14ac:dyDescent="0.55000000000000004">
      <c r="A11">
        <v>1772027698</v>
      </c>
      <c r="B11" t="s">
        <v>6</v>
      </c>
      <c r="C11" t="s">
        <v>7</v>
      </c>
      <c r="D11">
        <v>5185.2299999999996</v>
      </c>
      <c r="K11">
        <v>0</v>
      </c>
      <c r="L11">
        <v>0</v>
      </c>
      <c r="O11" s="1">
        <f t="shared" si="0"/>
        <v>46078.579837962963</v>
      </c>
      <c r="P11" s="2">
        <f t="shared" si="1"/>
        <v>46078.579861111109</v>
      </c>
      <c r="Q11">
        <f t="shared" si="2"/>
        <v>1772027700</v>
      </c>
    </row>
    <row r="12" spans="1:17" x14ac:dyDescent="0.55000000000000004">
      <c r="A12">
        <v>1772027998</v>
      </c>
      <c r="B12" t="s">
        <v>6</v>
      </c>
      <c r="C12" t="s">
        <v>7</v>
      </c>
      <c r="D12">
        <v>5187.18</v>
      </c>
      <c r="K12">
        <v>0</v>
      </c>
      <c r="L12">
        <v>0</v>
      </c>
      <c r="O12" s="1">
        <f t="shared" si="0"/>
        <v>46078.583310185189</v>
      </c>
      <c r="P12" s="2">
        <f t="shared" si="1"/>
        <v>46078.583333333336</v>
      </c>
      <c r="Q12">
        <f t="shared" si="2"/>
        <v>1772028000</v>
      </c>
    </row>
    <row r="13" spans="1:17" x14ac:dyDescent="0.55000000000000004">
      <c r="A13">
        <v>1772028298</v>
      </c>
      <c r="B13" t="s">
        <v>6</v>
      </c>
      <c r="C13" t="s">
        <v>7</v>
      </c>
      <c r="D13">
        <v>5189.99</v>
      </c>
      <c r="K13">
        <v>0</v>
      </c>
      <c r="L13">
        <v>0</v>
      </c>
      <c r="O13" s="1">
        <f t="shared" si="0"/>
        <v>46078.586782407408</v>
      </c>
      <c r="P13" s="2">
        <f t="shared" si="1"/>
        <v>46078.586805555555</v>
      </c>
      <c r="Q13">
        <f t="shared" si="2"/>
        <v>1772028300</v>
      </c>
    </row>
    <row r="14" spans="1:17" x14ac:dyDescent="0.55000000000000004">
      <c r="A14">
        <v>1772028598</v>
      </c>
      <c r="B14" t="s">
        <v>6</v>
      </c>
      <c r="C14" t="s">
        <v>7</v>
      </c>
      <c r="D14">
        <v>5185.4399999999996</v>
      </c>
      <c r="K14">
        <v>0</v>
      </c>
      <c r="L14">
        <v>0</v>
      </c>
      <c r="O14" s="1">
        <f t="shared" si="0"/>
        <v>46078.590254629627</v>
      </c>
      <c r="P14" s="2">
        <f t="shared" si="1"/>
        <v>46078.590277777781</v>
      </c>
      <c r="Q14">
        <f>MROUND((P14-25569)*86400,300)</f>
        <v>1772028600</v>
      </c>
    </row>
    <row r="15" spans="1:17" x14ac:dyDescent="0.55000000000000004">
      <c r="A15">
        <v>1772028898</v>
      </c>
      <c r="B15" t="s">
        <v>6</v>
      </c>
      <c r="C15" t="s">
        <v>7</v>
      </c>
      <c r="D15">
        <v>5182.68</v>
      </c>
      <c r="K15">
        <v>0</v>
      </c>
      <c r="L15">
        <v>0</v>
      </c>
      <c r="O15" s="1">
        <f t="shared" si="0"/>
        <v>46078.593726851846</v>
      </c>
      <c r="P15" s="2">
        <f t="shared" si="1"/>
        <v>46078.59375</v>
      </c>
      <c r="Q15">
        <f t="shared" si="2"/>
        <v>1772028900</v>
      </c>
    </row>
    <row r="16" spans="1:17" x14ac:dyDescent="0.55000000000000004">
      <c r="A16">
        <v>1772029198</v>
      </c>
      <c r="B16" t="s">
        <v>6</v>
      </c>
      <c r="C16" t="s">
        <v>7</v>
      </c>
      <c r="D16">
        <v>5181.49</v>
      </c>
      <c r="K16">
        <v>0</v>
      </c>
      <c r="L16">
        <v>0</v>
      </c>
      <c r="O16" s="1">
        <f t="shared" si="0"/>
        <v>46078.597199074073</v>
      </c>
      <c r="P16" s="2">
        <f t="shared" si="1"/>
        <v>46078.597222222219</v>
      </c>
      <c r="Q16">
        <f t="shared" si="2"/>
        <v>1772029200</v>
      </c>
    </row>
    <row r="17" spans="1:17" x14ac:dyDescent="0.55000000000000004">
      <c r="A17">
        <v>1772029498</v>
      </c>
      <c r="B17" t="s">
        <v>6</v>
      </c>
      <c r="C17" t="s">
        <v>7</v>
      </c>
      <c r="D17">
        <v>5177.91</v>
      </c>
      <c r="K17">
        <v>0</v>
      </c>
      <c r="L17">
        <v>0</v>
      </c>
      <c r="O17" s="1">
        <f t="shared" si="0"/>
        <v>46078.600671296299</v>
      </c>
      <c r="P17" s="2">
        <f t="shared" si="1"/>
        <v>46078.600694444445</v>
      </c>
      <c r="Q17">
        <f t="shared" si="2"/>
        <v>1772029500</v>
      </c>
    </row>
    <row r="18" spans="1:17" x14ac:dyDescent="0.55000000000000004">
      <c r="A18">
        <v>1772029798</v>
      </c>
      <c r="B18" t="s">
        <v>6</v>
      </c>
      <c r="C18" t="s">
        <v>7</v>
      </c>
      <c r="D18">
        <v>5174.1400000000003</v>
      </c>
      <c r="K18">
        <v>0</v>
      </c>
      <c r="L18">
        <v>0</v>
      </c>
      <c r="O18" s="1">
        <f t="shared" si="0"/>
        <v>46078.604143518518</v>
      </c>
      <c r="P18" s="2">
        <f t="shared" si="1"/>
        <v>46078.604166666664</v>
      </c>
      <c r="Q18">
        <f t="shared" si="2"/>
        <v>1772029800</v>
      </c>
    </row>
    <row r="19" spans="1:17" x14ac:dyDescent="0.55000000000000004">
      <c r="A19">
        <v>1772030098</v>
      </c>
      <c r="B19" t="s">
        <v>6</v>
      </c>
      <c r="C19" t="s">
        <v>7</v>
      </c>
      <c r="D19">
        <v>5159.7299999999996</v>
      </c>
      <c r="K19">
        <v>0</v>
      </c>
      <c r="L19">
        <v>5158.9399999999996</v>
      </c>
      <c r="O19" s="1">
        <f t="shared" si="0"/>
        <v>46078.607615740737</v>
      </c>
      <c r="P19" s="2">
        <f t="shared" si="1"/>
        <v>46078.607638888891</v>
      </c>
      <c r="Q19">
        <f t="shared" si="2"/>
        <v>1772030100</v>
      </c>
    </row>
    <row r="20" spans="1:17" x14ac:dyDescent="0.55000000000000004">
      <c r="A20">
        <v>1772030398</v>
      </c>
      <c r="B20" t="s">
        <v>6</v>
      </c>
      <c r="C20" t="s">
        <v>7</v>
      </c>
      <c r="D20">
        <v>5174.91</v>
      </c>
      <c r="K20">
        <v>0</v>
      </c>
      <c r="L20">
        <v>0</v>
      </c>
      <c r="O20" s="1">
        <f t="shared" si="0"/>
        <v>46078.611087962963</v>
      </c>
      <c r="P20" s="2">
        <f t="shared" si="1"/>
        <v>46078.611111111109</v>
      </c>
      <c r="Q20">
        <f t="shared" si="2"/>
        <v>1772030400</v>
      </c>
    </row>
    <row r="21" spans="1:17" x14ac:dyDescent="0.55000000000000004">
      <c r="A21">
        <v>1772030698</v>
      </c>
      <c r="B21" t="s">
        <v>6</v>
      </c>
      <c r="C21" t="s">
        <v>7</v>
      </c>
      <c r="D21">
        <v>5181.79</v>
      </c>
      <c r="K21">
        <v>0</v>
      </c>
      <c r="L21">
        <v>0</v>
      </c>
      <c r="O21" s="1">
        <f t="shared" si="0"/>
        <v>46078.614560185189</v>
      </c>
      <c r="P21" s="2">
        <f t="shared" si="1"/>
        <v>46078.614583333336</v>
      </c>
      <c r="Q21">
        <f t="shared" si="2"/>
        <v>1772030700</v>
      </c>
    </row>
    <row r="22" spans="1:17" x14ac:dyDescent="0.55000000000000004">
      <c r="A22">
        <v>1772030998</v>
      </c>
      <c r="B22" t="s">
        <v>6</v>
      </c>
      <c r="C22" t="s">
        <v>7</v>
      </c>
      <c r="D22">
        <v>5188.55</v>
      </c>
      <c r="K22">
        <v>0</v>
      </c>
      <c r="L22">
        <v>0</v>
      </c>
      <c r="O22" s="1">
        <f t="shared" si="0"/>
        <v>46078.618032407408</v>
      </c>
      <c r="P22" s="2">
        <f t="shared" si="1"/>
        <v>46078.618055555555</v>
      </c>
      <c r="Q22">
        <f t="shared" si="2"/>
        <v>1772031000</v>
      </c>
    </row>
    <row r="23" spans="1:17" x14ac:dyDescent="0.55000000000000004">
      <c r="A23">
        <v>1772031298</v>
      </c>
      <c r="B23" t="s">
        <v>6</v>
      </c>
      <c r="C23" t="s">
        <v>7</v>
      </c>
      <c r="D23">
        <v>5191.25</v>
      </c>
      <c r="K23">
        <v>0</v>
      </c>
      <c r="L23">
        <v>0</v>
      </c>
      <c r="O23" s="1">
        <f t="shared" si="0"/>
        <v>46078.621504629627</v>
      </c>
      <c r="P23" s="2">
        <f t="shared" si="1"/>
        <v>46078.621527777781</v>
      </c>
      <c r="Q23">
        <f t="shared" si="2"/>
        <v>1772031300</v>
      </c>
    </row>
    <row r="24" spans="1:17" x14ac:dyDescent="0.55000000000000004">
      <c r="A24">
        <v>1772031598</v>
      </c>
      <c r="B24" t="s">
        <v>6</v>
      </c>
      <c r="C24" t="s">
        <v>7</v>
      </c>
      <c r="D24">
        <v>5198.6400000000003</v>
      </c>
      <c r="K24">
        <v>0</v>
      </c>
      <c r="L24">
        <v>0</v>
      </c>
      <c r="O24" s="1">
        <f t="shared" si="0"/>
        <v>46078.624976851846</v>
      </c>
      <c r="P24" s="2">
        <f t="shared" si="1"/>
        <v>46078.625</v>
      </c>
      <c r="Q24">
        <f t="shared" si="2"/>
        <v>1772031600</v>
      </c>
    </row>
    <row r="25" spans="1:17" x14ac:dyDescent="0.55000000000000004">
      <c r="A25">
        <v>1772031898</v>
      </c>
      <c r="B25" t="s">
        <v>6</v>
      </c>
      <c r="C25" t="s">
        <v>7</v>
      </c>
      <c r="D25">
        <v>5195.8900000000003</v>
      </c>
      <c r="K25">
        <v>0</v>
      </c>
      <c r="L25">
        <v>0</v>
      </c>
      <c r="O25" s="1">
        <f t="shared" si="0"/>
        <v>46078.628449074073</v>
      </c>
      <c r="P25" s="2">
        <f t="shared" si="1"/>
        <v>46078.628472222219</v>
      </c>
      <c r="Q25">
        <f t="shared" si="2"/>
        <v>1772031900</v>
      </c>
    </row>
    <row r="26" spans="1:17" x14ac:dyDescent="0.55000000000000004">
      <c r="A26">
        <v>1772032198</v>
      </c>
      <c r="B26" t="s">
        <v>6</v>
      </c>
      <c r="C26" t="s">
        <v>7</v>
      </c>
      <c r="D26">
        <v>5193.17</v>
      </c>
      <c r="K26">
        <v>0</v>
      </c>
      <c r="L26">
        <v>0</v>
      </c>
      <c r="O26" s="1">
        <f t="shared" si="0"/>
        <v>46078.631921296299</v>
      </c>
      <c r="P26" s="2">
        <f t="shared" si="1"/>
        <v>46078.631944444445</v>
      </c>
      <c r="Q26">
        <f t="shared" si="2"/>
        <v>1772032200</v>
      </c>
    </row>
    <row r="27" spans="1:17" x14ac:dyDescent="0.55000000000000004">
      <c r="A27">
        <v>1772032498</v>
      </c>
      <c r="B27" t="s">
        <v>6</v>
      </c>
      <c r="C27" t="s">
        <v>7</v>
      </c>
      <c r="D27">
        <v>5188.97</v>
      </c>
      <c r="K27">
        <v>0</v>
      </c>
      <c r="L27">
        <v>0</v>
      </c>
      <c r="O27" s="1">
        <f t="shared" si="0"/>
        <v>46078.635393518518</v>
      </c>
      <c r="P27" s="2">
        <f t="shared" si="1"/>
        <v>46078.635416666664</v>
      </c>
      <c r="Q27">
        <f t="shared" si="2"/>
        <v>1772032500</v>
      </c>
    </row>
    <row r="28" spans="1:17" x14ac:dyDescent="0.55000000000000004">
      <c r="A28">
        <v>1772032798</v>
      </c>
      <c r="B28" t="s">
        <v>6</v>
      </c>
      <c r="C28" t="s">
        <v>7</v>
      </c>
      <c r="D28">
        <v>5185.46</v>
      </c>
      <c r="K28">
        <v>0</v>
      </c>
      <c r="L28">
        <v>0</v>
      </c>
      <c r="O28" s="1">
        <f t="shared" si="0"/>
        <v>46078.638865740737</v>
      </c>
      <c r="P28" s="2">
        <f t="shared" si="1"/>
        <v>46078.638888888891</v>
      </c>
      <c r="Q28">
        <f t="shared" si="2"/>
        <v>1772032800</v>
      </c>
    </row>
    <row r="29" spans="1:17" x14ac:dyDescent="0.55000000000000004">
      <c r="A29">
        <v>1772033098</v>
      </c>
      <c r="B29" t="s">
        <v>6</v>
      </c>
      <c r="C29" t="s">
        <v>7</v>
      </c>
      <c r="D29">
        <v>5180.33</v>
      </c>
      <c r="K29">
        <v>0</v>
      </c>
      <c r="L29">
        <v>0</v>
      </c>
      <c r="O29" s="1">
        <f t="shared" si="0"/>
        <v>46078.642337962963</v>
      </c>
      <c r="P29" s="2">
        <f t="shared" si="1"/>
        <v>46078.642361111109</v>
      </c>
      <c r="Q29">
        <f t="shared" si="2"/>
        <v>1772033100</v>
      </c>
    </row>
    <row r="30" spans="1:17" x14ac:dyDescent="0.55000000000000004">
      <c r="A30">
        <v>1772033398</v>
      </c>
      <c r="B30" t="s">
        <v>6</v>
      </c>
      <c r="C30" t="s">
        <v>7</v>
      </c>
      <c r="D30">
        <v>5181.68</v>
      </c>
      <c r="K30">
        <v>0</v>
      </c>
      <c r="L30">
        <v>0</v>
      </c>
      <c r="O30" s="1">
        <f t="shared" si="0"/>
        <v>46078.645810185189</v>
      </c>
      <c r="P30" s="2">
        <f t="shared" si="1"/>
        <v>46078.645833333336</v>
      </c>
      <c r="Q30">
        <f t="shared" si="2"/>
        <v>1772033400</v>
      </c>
    </row>
    <row r="31" spans="1:17" x14ac:dyDescent="0.55000000000000004">
      <c r="A31">
        <v>1772033698</v>
      </c>
      <c r="B31" t="s">
        <v>6</v>
      </c>
      <c r="C31" t="s">
        <v>7</v>
      </c>
      <c r="D31">
        <v>5187.95</v>
      </c>
      <c r="K31">
        <v>0</v>
      </c>
      <c r="L31">
        <v>0</v>
      </c>
      <c r="O31" s="1">
        <f t="shared" si="0"/>
        <v>46078.649282407408</v>
      </c>
      <c r="P31" s="2">
        <f t="shared" si="1"/>
        <v>46078.649305555555</v>
      </c>
      <c r="Q31">
        <f t="shared" si="2"/>
        <v>1772033700</v>
      </c>
    </row>
    <row r="32" spans="1:17" x14ac:dyDescent="0.55000000000000004">
      <c r="A32">
        <v>1772033998</v>
      </c>
      <c r="B32" t="s">
        <v>6</v>
      </c>
      <c r="C32" t="s">
        <v>7</v>
      </c>
      <c r="D32">
        <v>5191</v>
      </c>
      <c r="K32">
        <v>0</v>
      </c>
      <c r="L32">
        <v>0</v>
      </c>
      <c r="O32" s="1">
        <f t="shared" si="0"/>
        <v>46078.652754629627</v>
      </c>
      <c r="P32" s="2">
        <f t="shared" si="1"/>
        <v>46078.652777777781</v>
      </c>
      <c r="Q32">
        <f t="shared" si="2"/>
        <v>1772034000</v>
      </c>
    </row>
    <row r="33" spans="1:17" x14ac:dyDescent="0.55000000000000004">
      <c r="A33">
        <v>1772034298</v>
      </c>
      <c r="B33" t="s">
        <v>6</v>
      </c>
      <c r="C33" t="s">
        <v>7</v>
      </c>
      <c r="D33">
        <v>5197.8999999999996</v>
      </c>
      <c r="K33">
        <v>0</v>
      </c>
      <c r="L33">
        <v>0</v>
      </c>
      <c r="O33" s="1">
        <f t="shared" si="0"/>
        <v>46078.656226851846</v>
      </c>
      <c r="P33" s="2">
        <f t="shared" si="1"/>
        <v>46078.65625</v>
      </c>
      <c r="Q33">
        <f t="shared" si="2"/>
        <v>1772034300</v>
      </c>
    </row>
    <row r="34" spans="1:17" x14ac:dyDescent="0.55000000000000004">
      <c r="A34">
        <v>1772034598</v>
      </c>
      <c r="B34" t="s">
        <v>6</v>
      </c>
      <c r="C34" t="s">
        <v>7</v>
      </c>
      <c r="D34">
        <v>5195.4799999999996</v>
      </c>
      <c r="K34">
        <v>0</v>
      </c>
      <c r="L34">
        <v>0</v>
      </c>
      <c r="O34" s="1">
        <f t="shared" si="0"/>
        <v>46078.659699074073</v>
      </c>
      <c r="P34" s="2">
        <f t="shared" si="1"/>
        <v>46078.659722222219</v>
      </c>
      <c r="Q34">
        <f t="shared" si="2"/>
        <v>1772034600</v>
      </c>
    </row>
    <row r="35" spans="1:17" x14ac:dyDescent="0.55000000000000004">
      <c r="A35">
        <v>1772034898</v>
      </c>
      <c r="B35" t="s">
        <v>6</v>
      </c>
      <c r="C35" t="s">
        <v>7</v>
      </c>
      <c r="D35">
        <v>5194.5</v>
      </c>
      <c r="K35">
        <v>0</v>
      </c>
      <c r="L35">
        <v>0</v>
      </c>
      <c r="O35" s="1">
        <f t="shared" si="0"/>
        <v>46078.663171296299</v>
      </c>
      <c r="P35" s="2">
        <f t="shared" si="1"/>
        <v>46078.663194444445</v>
      </c>
      <c r="Q35">
        <f t="shared" si="2"/>
        <v>1772034900</v>
      </c>
    </row>
    <row r="36" spans="1:17" x14ac:dyDescent="0.55000000000000004">
      <c r="A36">
        <v>1772035198</v>
      </c>
      <c r="B36" t="s">
        <v>6</v>
      </c>
      <c r="C36" t="s">
        <v>7</v>
      </c>
      <c r="D36">
        <v>5194.37</v>
      </c>
      <c r="K36">
        <v>0</v>
      </c>
      <c r="L36">
        <v>0</v>
      </c>
      <c r="O36" s="1">
        <f t="shared" si="0"/>
        <v>46078.666643518518</v>
      </c>
      <c r="P36" s="2">
        <f t="shared" si="1"/>
        <v>46078.666666666664</v>
      </c>
      <c r="Q36">
        <f t="shared" si="2"/>
        <v>1772035200</v>
      </c>
    </row>
    <row r="37" spans="1:17" x14ac:dyDescent="0.55000000000000004">
      <c r="A37">
        <v>1772035498</v>
      </c>
      <c r="B37" t="s">
        <v>6</v>
      </c>
      <c r="C37" t="s">
        <v>7</v>
      </c>
      <c r="D37">
        <v>5191.37</v>
      </c>
      <c r="K37">
        <v>0</v>
      </c>
      <c r="L37">
        <v>0</v>
      </c>
      <c r="O37" s="1">
        <f t="shared" si="0"/>
        <v>46078.670115740737</v>
      </c>
      <c r="P37" s="2">
        <f t="shared" si="1"/>
        <v>46078.670138888891</v>
      </c>
      <c r="Q37">
        <f t="shared" si="2"/>
        <v>1772035500</v>
      </c>
    </row>
    <row r="38" spans="1:17" x14ac:dyDescent="0.55000000000000004">
      <c r="A38">
        <v>1772035798</v>
      </c>
      <c r="B38" t="s">
        <v>6</v>
      </c>
      <c r="C38" t="s">
        <v>7</v>
      </c>
      <c r="D38">
        <v>5192.5200000000004</v>
      </c>
      <c r="K38">
        <v>0</v>
      </c>
      <c r="L38">
        <v>0</v>
      </c>
      <c r="O38" s="1">
        <f t="shared" si="0"/>
        <v>46078.673587962963</v>
      </c>
      <c r="P38" s="2">
        <f t="shared" si="1"/>
        <v>46078.673611111109</v>
      </c>
      <c r="Q38">
        <f t="shared" si="2"/>
        <v>1772035800</v>
      </c>
    </row>
    <row r="39" spans="1:17" x14ac:dyDescent="0.55000000000000004">
      <c r="A39">
        <v>1772036098</v>
      </c>
      <c r="B39" t="s">
        <v>6</v>
      </c>
      <c r="C39" t="s">
        <v>7</v>
      </c>
      <c r="D39">
        <v>5197.05</v>
      </c>
      <c r="K39">
        <v>0</v>
      </c>
      <c r="L39">
        <v>0</v>
      </c>
      <c r="O39" s="1">
        <f t="shared" si="0"/>
        <v>46078.677060185189</v>
      </c>
      <c r="P39" s="2">
        <f t="shared" si="1"/>
        <v>46078.677083333336</v>
      </c>
      <c r="Q39">
        <f t="shared" si="2"/>
        <v>1772036100</v>
      </c>
    </row>
    <row r="40" spans="1:17" x14ac:dyDescent="0.55000000000000004">
      <c r="A40">
        <v>1772036398</v>
      </c>
      <c r="B40" t="s">
        <v>6</v>
      </c>
      <c r="C40" t="s">
        <v>7</v>
      </c>
      <c r="D40">
        <v>5205.29</v>
      </c>
      <c r="K40">
        <v>0</v>
      </c>
      <c r="L40">
        <v>0</v>
      </c>
      <c r="O40" s="1">
        <f t="shared" si="0"/>
        <v>46078.680532407408</v>
      </c>
      <c r="P40" s="2">
        <f t="shared" si="1"/>
        <v>46078.680555555555</v>
      </c>
      <c r="Q40">
        <f t="shared" si="2"/>
        <v>1772036400</v>
      </c>
    </row>
    <row r="41" spans="1:17" x14ac:dyDescent="0.55000000000000004">
      <c r="A41">
        <v>1772036698</v>
      </c>
      <c r="B41" t="s">
        <v>6</v>
      </c>
      <c r="C41" t="s">
        <v>7</v>
      </c>
      <c r="D41">
        <v>5203.22</v>
      </c>
      <c r="K41">
        <v>0</v>
      </c>
      <c r="L41">
        <v>0</v>
      </c>
      <c r="O41" s="1">
        <f t="shared" si="0"/>
        <v>46078.684004629627</v>
      </c>
      <c r="P41" s="2">
        <f t="shared" si="1"/>
        <v>46078.684027777781</v>
      </c>
      <c r="Q41">
        <f t="shared" si="2"/>
        <v>1772036700</v>
      </c>
    </row>
    <row r="42" spans="1:17" x14ac:dyDescent="0.55000000000000004">
      <c r="A42">
        <v>1772036998</v>
      </c>
      <c r="B42" t="s">
        <v>6</v>
      </c>
      <c r="C42" t="s">
        <v>7</v>
      </c>
      <c r="D42">
        <v>5206.5600000000004</v>
      </c>
      <c r="K42">
        <v>0</v>
      </c>
      <c r="L42">
        <v>0</v>
      </c>
      <c r="O42" s="1">
        <f t="shared" si="0"/>
        <v>46078.687476851846</v>
      </c>
      <c r="P42" s="2">
        <f t="shared" si="1"/>
        <v>46078.6875</v>
      </c>
      <c r="Q42">
        <f t="shared" si="2"/>
        <v>1772037000</v>
      </c>
    </row>
    <row r="43" spans="1:17" x14ac:dyDescent="0.55000000000000004">
      <c r="A43">
        <v>1772037298</v>
      </c>
      <c r="B43" t="s">
        <v>6</v>
      </c>
      <c r="C43" t="s">
        <v>7</v>
      </c>
      <c r="D43">
        <v>5203.3900000000003</v>
      </c>
      <c r="K43">
        <v>0</v>
      </c>
      <c r="L43">
        <v>0</v>
      </c>
      <c r="O43" s="1">
        <f t="shared" si="0"/>
        <v>46078.690949074073</v>
      </c>
      <c r="P43" s="2">
        <f t="shared" si="1"/>
        <v>46078.690972222219</v>
      </c>
      <c r="Q43">
        <f t="shared" si="2"/>
        <v>1772037300</v>
      </c>
    </row>
    <row r="44" spans="1:17" x14ac:dyDescent="0.55000000000000004">
      <c r="A44">
        <v>1772037598</v>
      </c>
      <c r="B44" t="s">
        <v>6</v>
      </c>
      <c r="C44" t="s">
        <v>7</v>
      </c>
      <c r="D44">
        <v>5207.51</v>
      </c>
      <c r="K44">
        <v>0</v>
      </c>
      <c r="L44">
        <v>0</v>
      </c>
      <c r="O44" s="1">
        <f t="shared" si="0"/>
        <v>46078.694421296299</v>
      </c>
      <c r="P44" s="2">
        <f t="shared" si="1"/>
        <v>46078.694444444445</v>
      </c>
      <c r="Q44">
        <f t="shared" si="2"/>
        <v>1772037600</v>
      </c>
    </row>
    <row r="45" spans="1:17" x14ac:dyDescent="0.55000000000000004">
      <c r="A45">
        <v>1772037898</v>
      </c>
      <c r="B45" t="s">
        <v>6</v>
      </c>
      <c r="C45" t="s">
        <v>7</v>
      </c>
      <c r="D45">
        <v>5208.18</v>
      </c>
      <c r="K45">
        <v>0</v>
      </c>
      <c r="L45">
        <v>0</v>
      </c>
      <c r="O45" s="1">
        <f t="shared" si="0"/>
        <v>46078.697893518518</v>
      </c>
      <c r="P45" s="2">
        <f t="shared" si="1"/>
        <v>46078.697916666664</v>
      </c>
      <c r="Q45">
        <f t="shared" si="2"/>
        <v>1772037900</v>
      </c>
    </row>
    <row r="46" spans="1:17" x14ac:dyDescent="0.55000000000000004">
      <c r="A46">
        <v>1772038198</v>
      </c>
      <c r="B46" t="s">
        <v>6</v>
      </c>
      <c r="C46" t="s">
        <v>7</v>
      </c>
      <c r="D46">
        <v>5211.95</v>
      </c>
      <c r="K46">
        <v>0</v>
      </c>
      <c r="L46">
        <v>0</v>
      </c>
      <c r="O46" s="1">
        <f t="shared" si="0"/>
        <v>46078.701365740737</v>
      </c>
      <c r="P46" s="2">
        <f t="shared" si="1"/>
        <v>46078.701388888891</v>
      </c>
      <c r="Q46">
        <f t="shared" si="2"/>
        <v>1772038200</v>
      </c>
    </row>
    <row r="47" spans="1:17" x14ac:dyDescent="0.55000000000000004">
      <c r="A47">
        <v>1772038498</v>
      </c>
      <c r="B47" t="s">
        <v>6</v>
      </c>
      <c r="C47" t="s">
        <v>7</v>
      </c>
      <c r="D47">
        <v>5212.3100000000004</v>
      </c>
      <c r="K47">
        <v>0</v>
      </c>
      <c r="L47">
        <v>0</v>
      </c>
      <c r="O47" s="1">
        <f t="shared" si="0"/>
        <v>46078.704837962963</v>
      </c>
      <c r="P47" s="2">
        <f t="shared" si="1"/>
        <v>46078.704861111109</v>
      </c>
      <c r="Q47">
        <f t="shared" si="2"/>
        <v>1772038500</v>
      </c>
    </row>
    <row r="48" spans="1:17" x14ac:dyDescent="0.55000000000000004">
      <c r="A48">
        <v>1772038798</v>
      </c>
      <c r="B48" t="s">
        <v>6</v>
      </c>
      <c r="C48" t="s">
        <v>7</v>
      </c>
      <c r="D48">
        <v>5210.09</v>
      </c>
      <c r="K48">
        <v>0</v>
      </c>
      <c r="L48">
        <v>0</v>
      </c>
      <c r="O48" s="1">
        <f t="shared" si="0"/>
        <v>46078.708310185189</v>
      </c>
      <c r="P48" s="2">
        <f t="shared" si="1"/>
        <v>46078.708333333336</v>
      </c>
      <c r="Q48">
        <f t="shared" si="2"/>
        <v>1772038800</v>
      </c>
    </row>
    <row r="49" spans="1:17" x14ac:dyDescent="0.55000000000000004">
      <c r="A49">
        <v>1772039098</v>
      </c>
      <c r="B49" t="s">
        <v>6</v>
      </c>
      <c r="C49" t="s">
        <v>7</v>
      </c>
      <c r="D49">
        <v>5214.6899999999996</v>
      </c>
      <c r="K49">
        <v>0</v>
      </c>
      <c r="L49">
        <v>0</v>
      </c>
      <c r="O49" s="1">
        <f t="shared" si="0"/>
        <v>46078.711782407408</v>
      </c>
      <c r="P49" s="2">
        <f t="shared" si="1"/>
        <v>46078.711805555555</v>
      </c>
      <c r="Q49">
        <f t="shared" si="2"/>
        <v>1772039100</v>
      </c>
    </row>
    <row r="50" spans="1:17" x14ac:dyDescent="0.55000000000000004">
      <c r="A50">
        <v>1772039398</v>
      </c>
      <c r="B50" t="s">
        <v>6</v>
      </c>
      <c r="C50" t="s">
        <v>7</v>
      </c>
      <c r="D50">
        <v>5215.17</v>
      </c>
      <c r="K50">
        <v>5217.63</v>
      </c>
      <c r="L50">
        <v>0</v>
      </c>
      <c r="O50" s="1">
        <f t="shared" si="0"/>
        <v>46078.715254629627</v>
      </c>
      <c r="P50" s="2">
        <f t="shared" si="1"/>
        <v>46078.715277777781</v>
      </c>
      <c r="Q50">
        <f t="shared" si="2"/>
        <v>1772039400</v>
      </c>
    </row>
    <row r="51" spans="1:17" x14ac:dyDescent="0.55000000000000004">
      <c r="A51">
        <v>1772039698</v>
      </c>
      <c r="B51" t="s">
        <v>6</v>
      </c>
      <c r="C51" t="s">
        <v>7</v>
      </c>
      <c r="D51">
        <v>5214.53</v>
      </c>
      <c r="K51">
        <v>0</v>
      </c>
      <c r="L51">
        <v>0</v>
      </c>
      <c r="O51" s="1">
        <f t="shared" si="0"/>
        <v>46078.718726851846</v>
      </c>
      <c r="P51" s="2">
        <f t="shared" si="1"/>
        <v>46078.71875</v>
      </c>
      <c r="Q51">
        <f t="shared" si="2"/>
        <v>1772039700</v>
      </c>
    </row>
    <row r="52" spans="1:17" x14ac:dyDescent="0.55000000000000004">
      <c r="A52">
        <v>1772039998</v>
      </c>
      <c r="B52" t="s">
        <v>6</v>
      </c>
      <c r="C52" t="s">
        <v>7</v>
      </c>
      <c r="D52">
        <v>5213.2700000000004</v>
      </c>
      <c r="K52">
        <v>0</v>
      </c>
      <c r="L52">
        <v>0</v>
      </c>
      <c r="O52" s="1">
        <f t="shared" si="0"/>
        <v>46078.722199074073</v>
      </c>
      <c r="P52" s="2">
        <f t="shared" si="1"/>
        <v>46078.722222222219</v>
      </c>
      <c r="Q52">
        <f t="shared" si="2"/>
        <v>1772040000</v>
      </c>
    </row>
    <row r="53" spans="1:17" x14ac:dyDescent="0.55000000000000004">
      <c r="A53">
        <v>1772040298</v>
      </c>
      <c r="B53" t="s">
        <v>6</v>
      </c>
      <c r="C53" t="s">
        <v>7</v>
      </c>
      <c r="D53">
        <v>5213.1000000000004</v>
      </c>
      <c r="K53">
        <v>0</v>
      </c>
      <c r="L53">
        <v>0</v>
      </c>
      <c r="O53" s="1">
        <f t="shared" si="0"/>
        <v>46078.725671296299</v>
      </c>
      <c r="P53" s="2">
        <f t="shared" si="1"/>
        <v>46078.725694444445</v>
      </c>
      <c r="Q53">
        <f t="shared" si="2"/>
        <v>1772040300</v>
      </c>
    </row>
    <row r="54" spans="1:17" x14ac:dyDescent="0.55000000000000004">
      <c r="A54">
        <v>1772040598</v>
      </c>
      <c r="B54" t="s">
        <v>6</v>
      </c>
      <c r="C54" t="s">
        <v>7</v>
      </c>
      <c r="D54">
        <v>5211.8500000000004</v>
      </c>
      <c r="K54">
        <v>0</v>
      </c>
      <c r="L54">
        <v>0</v>
      </c>
      <c r="O54" s="1">
        <f t="shared" si="0"/>
        <v>46078.729143518518</v>
      </c>
      <c r="P54" s="2">
        <f t="shared" si="1"/>
        <v>46078.729166666664</v>
      </c>
      <c r="Q54">
        <f t="shared" si="2"/>
        <v>1772040600</v>
      </c>
    </row>
    <row r="55" spans="1:17" x14ac:dyDescent="0.55000000000000004">
      <c r="A55">
        <v>1772040898</v>
      </c>
      <c r="B55" t="s">
        <v>6</v>
      </c>
      <c r="C55" t="s">
        <v>7</v>
      </c>
      <c r="D55">
        <v>5213.17</v>
      </c>
      <c r="K55">
        <v>0</v>
      </c>
      <c r="L55">
        <v>0</v>
      </c>
      <c r="O55" s="1">
        <f t="shared" si="0"/>
        <v>46078.732615740737</v>
      </c>
      <c r="P55" s="2">
        <f t="shared" si="1"/>
        <v>46078.732638888891</v>
      </c>
      <c r="Q55">
        <f t="shared" si="2"/>
        <v>1772040900</v>
      </c>
    </row>
    <row r="56" spans="1:17" x14ac:dyDescent="0.55000000000000004">
      <c r="A56">
        <v>1772041198</v>
      </c>
      <c r="B56" t="s">
        <v>6</v>
      </c>
      <c r="C56" t="s">
        <v>7</v>
      </c>
      <c r="D56">
        <v>5208.33</v>
      </c>
      <c r="K56">
        <v>0</v>
      </c>
      <c r="L56">
        <v>0</v>
      </c>
      <c r="O56" s="1">
        <f t="shared" si="0"/>
        <v>46078.736087962963</v>
      </c>
      <c r="P56" s="2">
        <f t="shared" si="1"/>
        <v>46078.736111111109</v>
      </c>
      <c r="Q56">
        <f t="shared" si="2"/>
        <v>1772041200</v>
      </c>
    </row>
    <row r="57" spans="1:17" x14ac:dyDescent="0.55000000000000004">
      <c r="A57">
        <v>1772041498</v>
      </c>
      <c r="B57" t="s">
        <v>6</v>
      </c>
      <c r="C57" t="s">
        <v>7</v>
      </c>
      <c r="D57">
        <v>5206.71</v>
      </c>
      <c r="K57">
        <v>0</v>
      </c>
      <c r="L57">
        <v>0</v>
      </c>
      <c r="O57" s="1">
        <f t="shared" si="0"/>
        <v>46078.739560185189</v>
      </c>
      <c r="P57" s="2">
        <f t="shared" si="1"/>
        <v>46078.739583333336</v>
      </c>
      <c r="Q57">
        <f t="shared" si="2"/>
        <v>1772041500</v>
      </c>
    </row>
    <row r="58" spans="1:17" x14ac:dyDescent="0.55000000000000004">
      <c r="A58">
        <v>1772041798</v>
      </c>
      <c r="B58" t="s">
        <v>6</v>
      </c>
      <c r="C58" t="s">
        <v>7</v>
      </c>
      <c r="D58">
        <v>5206.32</v>
      </c>
      <c r="K58">
        <v>0</v>
      </c>
      <c r="L58">
        <v>0</v>
      </c>
      <c r="O58" s="1">
        <f t="shared" si="0"/>
        <v>46078.743032407408</v>
      </c>
      <c r="P58" s="2">
        <f t="shared" si="1"/>
        <v>46078.743055555555</v>
      </c>
      <c r="Q58">
        <f t="shared" si="2"/>
        <v>1772041800</v>
      </c>
    </row>
    <row r="59" spans="1:17" x14ac:dyDescent="0.55000000000000004">
      <c r="A59">
        <v>1772042098</v>
      </c>
      <c r="B59" t="s">
        <v>6</v>
      </c>
      <c r="C59" t="s">
        <v>7</v>
      </c>
      <c r="D59">
        <v>5206.82</v>
      </c>
      <c r="K59">
        <v>0</v>
      </c>
      <c r="L59">
        <v>0</v>
      </c>
      <c r="O59" s="1">
        <f t="shared" si="0"/>
        <v>46078.746504629627</v>
      </c>
      <c r="P59" s="2">
        <f t="shared" si="1"/>
        <v>46078.746527777781</v>
      </c>
      <c r="Q59">
        <f t="shared" si="2"/>
        <v>1772042100</v>
      </c>
    </row>
    <row r="60" spans="1:17" x14ac:dyDescent="0.55000000000000004">
      <c r="A60">
        <v>1772042398</v>
      </c>
      <c r="B60" t="s">
        <v>6</v>
      </c>
      <c r="C60" t="s">
        <v>7</v>
      </c>
      <c r="D60">
        <v>5207.3999999999996</v>
      </c>
      <c r="K60">
        <v>0</v>
      </c>
      <c r="L60">
        <v>0</v>
      </c>
      <c r="O60" s="1">
        <f t="shared" si="0"/>
        <v>46078.749976851846</v>
      </c>
      <c r="P60" s="2">
        <f t="shared" si="1"/>
        <v>46078.75</v>
      </c>
      <c r="Q60">
        <f t="shared" si="2"/>
        <v>1772042400</v>
      </c>
    </row>
    <row r="61" spans="1:17" x14ac:dyDescent="0.55000000000000004">
      <c r="A61">
        <v>1772042698</v>
      </c>
      <c r="B61" t="s">
        <v>6</v>
      </c>
      <c r="C61" t="s">
        <v>7</v>
      </c>
      <c r="D61">
        <v>5207.07</v>
      </c>
      <c r="K61">
        <v>0</v>
      </c>
      <c r="L61">
        <v>0</v>
      </c>
      <c r="O61" s="1">
        <f t="shared" si="0"/>
        <v>46078.753449074073</v>
      </c>
      <c r="P61" s="2">
        <f t="shared" si="1"/>
        <v>46078.753472222219</v>
      </c>
      <c r="Q61">
        <f t="shared" si="2"/>
        <v>1772042700</v>
      </c>
    </row>
    <row r="62" spans="1:17" x14ac:dyDescent="0.55000000000000004">
      <c r="A62">
        <v>1772042998</v>
      </c>
      <c r="B62" t="s">
        <v>6</v>
      </c>
      <c r="C62" t="s">
        <v>7</v>
      </c>
      <c r="D62">
        <v>5206.8900000000003</v>
      </c>
      <c r="K62">
        <v>0</v>
      </c>
      <c r="L62">
        <v>0</v>
      </c>
      <c r="O62" s="1">
        <f t="shared" si="0"/>
        <v>46078.756921296299</v>
      </c>
      <c r="P62" s="2">
        <f t="shared" si="1"/>
        <v>46078.756944444445</v>
      </c>
      <c r="Q62">
        <f t="shared" si="2"/>
        <v>1772043000</v>
      </c>
    </row>
    <row r="63" spans="1:17" x14ac:dyDescent="0.55000000000000004">
      <c r="A63">
        <v>1772043298</v>
      </c>
      <c r="B63" t="s">
        <v>6</v>
      </c>
      <c r="C63" t="s">
        <v>7</v>
      </c>
      <c r="D63">
        <v>5206.8</v>
      </c>
      <c r="K63">
        <v>0</v>
      </c>
      <c r="L63">
        <v>0</v>
      </c>
      <c r="O63" s="1">
        <f t="shared" si="0"/>
        <v>46078.760393518518</v>
      </c>
      <c r="P63" s="2">
        <f t="shared" si="1"/>
        <v>46078.760416666664</v>
      </c>
      <c r="Q63">
        <f t="shared" si="2"/>
        <v>1772043300</v>
      </c>
    </row>
    <row r="64" spans="1:17" x14ac:dyDescent="0.55000000000000004">
      <c r="A64">
        <v>1772043598</v>
      </c>
      <c r="B64" t="s">
        <v>6</v>
      </c>
      <c r="C64" t="s">
        <v>7</v>
      </c>
      <c r="D64">
        <v>5206.7700000000004</v>
      </c>
      <c r="K64">
        <v>0</v>
      </c>
      <c r="L64">
        <v>0</v>
      </c>
      <c r="O64" s="1">
        <f t="shared" si="0"/>
        <v>46078.763865740737</v>
      </c>
      <c r="P64" s="2">
        <f t="shared" si="1"/>
        <v>46078.763888888891</v>
      </c>
      <c r="Q64">
        <f t="shared" si="2"/>
        <v>1772043600</v>
      </c>
    </row>
    <row r="65" spans="1:17" x14ac:dyDescent="0.55000000000000004">
      <c r="A65">
        <v>1772043898</v>
      </c>
      <c r="B65" t="s">
        <v>6</v>
      </c>
      <c r="C65" t="s">
        <v>7</v>
      </c>
      <c r="D65">
        <v>5206.8</v>
      </c>
      <c r="K65">
        <v>0</v>
      </c>
      <c r="L65">
        <v>0</v>
      </c>
      <c r="O65" s="1">
        <f t="shared" si="0"/>
        <v>46078.767337962963</v>
      </c>
      <c r="P65" s="2">
        <f t="shared" si="1"/>
        <v>46078.767361111109</v>
      </c>
      <c r="Q65">
        <f t="shared" si="2"/>
        <v>1772043900</v>
      </c>
    </row>
    <row r="66" spans="1:17" x14ac:dyDescent="0.55000000000000004">
      <c r="A66">
        <v>1772044198</v>
      </c>
      <c r="B66" t="s">
        <v>6</v>
      </c>
      <c r="C66" t="s">
        <v>7</v>
      </c>
      <c r="D66">
        <v>5206.8</v>
      </c>
      <c r="K66">
        <v>0</v>
      </c>
      <c r="L66">
        <v>0</v>
      </c>
      <c r="O66" s="1">
        <f t="shared" ref="O66:O129" si="3">(A66/86400)+25569</f>
        <v>46078.770810185189</v>
      </c>
      <c r="P66" s="2">
        <f t="shared" ref="P66:P129" si="4">CEILING(INT(O66*1440)/1440*288,1)/288</f>
        <v>46078.770833333336</v>
      </c>
      <c r="Q66">
        <f t="shared" si="2"/>
        <v>1772044200</v>
      </c>
    </row>
    <row r="67" spans="1:17" x14ac:dyDescent="0.55000000000000004">
      <c r="A67">
        <v>1772044498</v>
      </c>
      <c r="B67" t="s">
        <v>6</v>
      </c>
      <c r="C67" t="s">
        <v>7</v>
      </c>
      <c r="D67">
        <v>5206.3900000000003</v>
      </c>
      <c r="K67">
        <v>0</v>
      </c>
      <c r="L67">
        <v>0</v>
      </c>
      <c r="O67" s="1">
        <f t="shared" si="3"/>
        <v>46078.774282407408</v>
      </c>
      <c r="P67" s="2">
        <f t="shared" si="4"/>
        <v>46078.774305555555</v>
      </c>
      <c r="Q67">
        <f t="shared" ref="Q67:Q130" si="5">MROUND((P67-25569)*86400,300)</f>
        <v>1772044500</v>
      </c>
    </row>
    <row r="68" spans="1:17" x14ac:dyDescent="0.55000000000000004">
      <c r="A68">
        <v>1772044798</v>
      </c>
      <c r="B68" t="s">
        <v>6</v>
      </c>
      <c r="C68" t="s">
        <v>7</v>
      </c>
      <c r="D68">
        <v>5205.13</v>
      </c>
      <c r="K68">
        <v>0</v>
      </c>
      <c r="L68">
        <v>0</v>
      </c>
      <c r="O68" s="1">
        <f t="shared" si="3"/>
        <v>46078.777754629627</v>
      </c>
      <c r="P68" s="2">
        <f t="shared" si="4"/>
        <v>46078.777777777781</v>
      </c>
      <c r="Q68">
        <f t="shared" si="5"/>
        <v>1772044800</v>
      </c>
    </row>
    <row r="69" spans="1:17" x14ac:dyDescent="0.55000000000000004">
      <c r="A69">
        <v>1772045098</v>
      </c>
      <c r="B69" t="s">
        <v>6</v>
      </c>
      <c r="C69" t="s">
        <v>7</v>
      </c>
      <c r="D69">
        <v>5200.95</v>
      </c>
      <c r="K69">
        <v>0</v>
      </c>
      <c r="L69">
        <v>0</v>
      </c>
      <c r="O69" s="1">
        <f t="shared" si="3"/>
        <v>46078.781226851846</v>
      </c>
      <c r="P69" s="2">
        <f t="shared" si="4"/>
        <v>46078.78125</v>
      </c>
      <c r="Q69">
        <f t="shared" si="5"/>
        <v>1772045100</v>
      </c>
    </row>
    <row r="70" spans="1:17" x14ac:dyDescent="0.55000000000000004">
      <c r="A70">
        <v>1772045398</v>
      </c>
      <c r="B70" t="s">
        <v>6</v>
      </c>
      <c r="C70" t="s">
        <v>7</v>
      </c>
      <c r="D70">
        <v>5202.58</v>
      </c>
      <c r="K70">
        <v>0</v>
      </c>
      <c r="L70">
        <v>0</v>
      </c>
      <c r="O70" s="1">
        <f t="shared" si="3"/>
        <v>46078.784699074073</v>
      </c>
      <c r="P70" s="2">
        <f t="shared" si="4"/>
        <v>46078.784722222219</v>
      </c>
      <c r="Q70">
        <f t="shared" si="5"/>
        <v>1772045400</v>
      </c>
    </row>
    <row r="71" spans="1:17" x14ac:dyDescent="0.55000000000000004">
      <c r="A71">
        <v>1772045698</v>
      </c>
      <c r="B71" t="s">
        <v>6</v>
      </c>
      <c r="C71" t="s">
        <v>7</v>
      </c>
      <c r="D71">
        <v>5202.12</v>
      </c>
      <c r="K71">
        <v>0</v>
      </c>
      <c r="L71">
        <v>0</v>
      </c>
      <c r="O71" s="1">
        <f t="shared" si="3"/>
        <v>46078.788171296299</v>
      </c>
      <c r="P71" s="2">
        <f t="shared" si="4"/>
        <v>46078.788194444445</v>
      </c>
      <c r="Q71">
        <f t="shared" si="5"/>
        <v>1772045700</v>
      </c>
    </row>
    <row r="72" spans="1:17" x14ac:dyDescent="0.55000000000000004">
      <c r="A72">
        <v>1772045998</v>
      </c>
      <c r="B72" t="s">
        <v>6</v>
      </c>
      <c r="C72" t="s">
        <v>7</v>
      </c>
      <c r="D72">
        <v>5200.91</v>
      </c>
      <c r="K72">
        <v>0</v>
      </c>
      <c r="L72">
        <v>0</v>
      </c>
      <c r="O72" s="1">
        <f t="shared" si="3"/>
        <v>46078.791643518518</v>
      </c>
      <c r="P72" s="2">
        <f t="shared" si="4"/>
        <v>46078.791666666664</v>
      </c>
      <c r="Q72">
        <f t="shared" si="5"/>
        <v>1772046000</v>
      </c>
    </row>
    <row r="73" spans="1:17" x14ac:dyDescent="0.55000000000000004">
      <c r="A73">
        <v>1772046298</v>
      </c>
      <c r="B73" t="s">
        <v>6</v>
      </c>
      <c r="C73" t="s">
        <v>7</v>
      </c>
      <c r="D73">
        <v>5194.29</v>
      </c>
      <c r="K73">
        <v>0</v>
      </c>
      <c r="L73">
        <v>0</v>
      </c>
      <c r="O73" s="1">
        <f t="shared" si="3"/>
        <v>46078.795115740737</v>
      </c>
      <c r="P73" s="2">
        <f t="shared" si="4"/>
        <v>46078.795138888891</v>
      </c>
      <c r="Q73">
        <f t="shared" si="5"/>
        <v>1772046300</v>
      </c>
    </row>
    <row r="74" spans="1:17" x14ac:dyDescent="0.55000000000000004">
      <c r="A74">
        <v>1772046598</v>
      </c>
      <c r="B74" t="s">
        <v>6</v>
      </c>
      <c r="C74" t="s">
        <v>7</v>
      </c>
      <c r="D74">
        <v>5207.04</v>
      </c>
      <c r="K74">
        <v>0</v>
      </c>
      <c r="L74">
        <v>0</v>
      </c>
      <c r="O74" s="1">
        <f t="shared" si="3"/>
        <v>46078.798587962963</v>
      </c>
      <c r="P74" s="2">
        <f t="shared" si="4"/>
        <v>46078.798611111109</v>
      </c>
      <c r="Q74">
        <f t="shared" si="5"/>
        <v>1772046600</v>
      </c>
    </row>
    <row r="75" spans="1:17" x14ac:dyDescent="0.55000000000000004">
      <c r="A75">
        <v>1772046898</v>
      </c>
      <c r="B75" t="s">
        <v>6</v>
      </c>
      <c r="C75" t="s">
        <v>7</v>
      </c>
      <c r="D75">
        <v>5200.55</v>
      </c>
      <c r="K75">
        <v>0</v>
      </c>
      <c r="L75">
        <v>0</v>
      </c>
      <c r="O75" s="1">
        <f t="shared" si="3"/>
        <v>46078.802060185189</v>
      </c>
      <c r="P75" s="2">
        <f t="shared" si="4"/>
        <v>46078.802083333336</v>
      </c>
      <c r="Q75">
        <f t="shared" si="5"/>
        <v>1772046900</v>
      </c>
    </row>
    <row r="76" spans="1:17" x14ac:dyDescent="0.55000000000000004">
      <c r="A76">
        <v>1772047198</v>
      </c>
      <c r="B76" t="s">
        <v>6</v>
      </c>
      <c r="C76" t="s">
        <v>7</v>
      </c>
      <c r="D76">
        <v>5197.32</v>
      </c>
      <c r="K76">
        <v>0</v>
      </c>
      <c r="L76">
        <v>0</v>
      </c>
      <c r="O76" s="1">
        <f t="shared" si="3"/>
        <v>46078.805532407408</v>
      </c>
      <c r="P76" s="2">
        <f t="shared" si="4"/>
        <v>46078.805555555555</v>
      </c>
      <c r="Q76">
        <f t="shared" si="5"/>
        <v>1772047200</v>
      </c>
    </row>
    <row r="77" spans="1:17" x14ac:dyDescent="0.55000000000000004">
      <c r="A77">
        <v>1772047498</v>
      </c>
      <c r="B77" t="s">
        <v>6</v>
      </c>
      <c r="C77" t="s">
        <v>7</v>
      </c>
      <c r="D77">
        <v>5202.59</v>
      </c>
      <c r="K77">
        <v>0</v>
      </c>
      <c r="L77">
        <v>0</v>
      </c>
      <c r="O77" s="1">
        <f t="shared" si="3"/>
        <v>46078.809004629627</v>
      </c>
      <c r="P77" s="2">
        <f t="shared" si="4"/>
        <v>46078.809027777781</v>
      </c>
      <c r="Q77">
        <f t="shared" si="5"/>
        <v>1772047500</v>
      </c>
    </row>
    <row r="78" spans="1:17" x14ac:dyDescent="0.55000000000000004">
      <c r="A78">
        <v>1772047798</v>
      </c>
      <c r="B78" t="s">
        <v>6</v>
      </c>
      <c r="C78" t="s">
        <v>7</v>
      </c>
      <c r="D78">
        <v>5202.51</v>
      </c>
      <c r="K78">
        <v>0</v>
      </c>
      <c r="L78">
        <v>0</v>
      </c>
      <c r="O78" s="1">
        <f t="shared" si="3"/>
        <v>46078.812476851846</v>
      </c>
      <c r="P78" s="2">
        <f t="shared" si="4"/>
        <v>46078.8125</v>
      </c>
      <c r="Q78">
        <f t="shared" si="5"/>
        <v>1772047800</v>
      </c>
    </row>
    <row r="79" spans="1:17" x14ac:dyDescent="0.55000000000000004">
      <c r="A79">
        <v>1772048098</v>
      </c>
      <c r="B79" t="s">
        <v>6</v>
      </c>
      <c r="C79" t="s">
        <v>7</v>
      </c>
      <c r="D79">
        <v>5201</v>
      </c>
      <c r="K79">
        <v>0</v>
      </c>
      <c r="L79">
        <v>0</v>
      </c>
      <c r="O79" s="1">
        <f t="shared" si="3"/>
        <v>46078.815949074073</v>
      </c>
      <c r="P79" s="2">
        <f t="shared" si="4"/>
        <v>46078.815972222219</v>
      </c>
      <c r="Q79">
        <f t="shared" si="5"/>
        <v>1772048100</v>
      </c>
    </row>
    <row r="80" spans="1:17" x14ac:dyDescent="0.55000000000000004">
      <c r="A80">
        <v>1772048398</v>
      </c>
      <c r="B80" t="s">
        <v>6</v>
      </c>
      <c r="C80" t="s">
        <v>7</v>
      </c>
      <c r="D80">
        <v>5204.32</v>
      </c>
      <c r="K80">
        <v>0</v>
      </c>
      <c r="L80">
        <v>0</v>
      </c>
      <c r="O80" s="1">
        <f t="shared" si="3"/>
        <v>46078.819421296299</v>
      </c>
      <c r="P80" s="2">
        <f t="shared" si="4"/>
        <v>46078.819444444445</v>
      </c>
      <c r="Q80">
        <f t="shared" si="5"/>
        <v>1772048400</v>
      </c>
    </row>
    <row r="81" spans="1:17" x14ac:dyDescent="0.55000000000000004">
      <c r="A81">
        <v>1772048698</v>
      </c>
      <c r="B81" t="s">
        <v>6</v>
      </c>
      <c r="C81" t="s">
        <v>7</v>
      </c>
      <c r="D81">
        <v>5205</v>
      </c>
      <c r="K81">
        <v>0</v>
      </c>
      <c r="L81">
        <v>0</v>
      </c>
      <c r="O81" s="1">
        <f t="shared" si="3"/>
        <v>46078.822893518518</v>
      </c>
      <c r="P81" s="2">
        <f t="shared" si="4"/>
        <v>46078.822916666664</v>
      </c>
      <c r="Q81">
        <f t="shared" si="5"/>
        <v>1772048700</v>
      </c>
    </row>
    <row r="82" spans="1:17" x14ac:dyDescent="0.55000000000000004">
      <c r="A82">
        <v>1772048998</v>
      </c>
      <c r="B82" t="s">
        <v>6</v>
      </c>
      <c r="C82" t="s">
        <v>7</v>
      </c>
      <c r="D82">
        <v>5204.97</v>
      </c>
      <c r="K82">
        <v>5208.32</v>
      </c>
      <c r="L82">
        <v>0</v>
      </c>
      <c r="O82" s="1">
        <f t="shared" si="3"/>
        <v>46078.826365740737</v>
      </c>
      <c r="P82" s="2">
        <f t="shared" si="4"/>
        <v>46078.826388888891</v>
      </c>
      <c r="Q82">
        <f t="shared" si="5"/>
        <v>1772049000</v>
      </c>
    </row>
    <row r="83" spans="1:17" x14ac:dyDescent="0.55000000000000004">
      <c r="A83">
        <v>1772049298</v>
      </c>
      <c r="B83" t="s">
        <v>6</v>
      </c>
      <c r="C83" t="s">
        <v>7</v>
      </c>
      <c r="D83">
        <v>5204.87</v>
      </c>
      <c r="K83">
        <v>0</v>
      </c>
      <c r="L83">
        <v>0</v>
      </c>
      <c r="O83" s="1">
        <f t="shared" si="3"/>
        <v>46078.829837962963</v>
      </c>
      <c r="P83" s="2">
        <f t="shared" si="4"/>
        <v>46078.829861111109</v>
      </c>
      <c r="Q83">
        <f t="shared" si="5"/>
        <v>1772049300</v>
      </c>
    </row>
    <row r="84" spans="1:17" x14ac:dyDescent="0.55000000000000004">
      <c r="A84">
        <v>1772049598</v>
      </c>
      <c r="B84" t="s">
        <v>6</v>
      </c>
      <c r="C84" t="s">
        <v>7</v>
      </c>
      <c r="D84">
        <v>5201.76</v>
      </c>
      <c r="K84">
        <v>0</v>
      </c>
      <c r="L84">
        <v>0</v>
      </c>
      <c r="O84" s="1">
        <f t="shared" si="3"/>
        <v>46078.833310185189</v>
      </c>
      <c r="P84" s="2">
        <f t="shared" si="4"/>
        <v>46078.833333333336</v>
      </c>
      <c r="Q84">
        <f t="shared" si="5"/>
        <v>1772049600</v>
      </c>
    </row>
    <row r="85" spans="1:17" x14ac:dyDescent="0.55000000000000004">
      <c r="A85">
        <v>1772049898</v>
      </c>
      <c r="B85" t="s">
        <v>6</v>
      </c>
      <c r="C85" t="s">
        <v>7</v>
      </c>
      <c r="D85">
        <v>5202.46</v>
      </c>
      <c r="K85">
        <v>0</v>
      </c>
      <c r="L85">
        <v>0</v>
      </c>
      <c r="O85" s="1">
        <f t="shared" si="3"/>
        <v>46078.836782407408</v>
      </c>
      <c r="P85" s="2">
        <f t="shared" si="4"/>
        <v>46078.836805555555</v>
      </c>
      <c r="Q85">
        <f t="shared" si="5"/>
        <v>1772049900</v>
      </c>
    </row>
    <row r="86" spans="1:17" x14ac:dyDescent="0.55000000000000004">
      <c r="A86">
        <v>1772050198</v>
      </c>
      <c r="B86" t="s">
        <v>6</v>
      </c>
      <c r="C86" t="s">
        <v>7</v>
      </c>
      <c r="D86">
        <v>5195.2700000000004</v>
      </c>
      <c r="K86">
        <v>0</v>
      </c>
      <c r="L86">
        <v>0</v>
      </c>
      <c r="O86" s="1">
        <f t="shared" si="3"/>
        <v>46078.840254629627</v>
      </c>
      <c r="P86" s="2">
        <f t="shared" si="4"/>
        <v>46078.840277777781</v>
      </c>
      <c r="Q86">
        <f t="shared" si="5"/>
        <v>1772050200</v>
      </c>
    </row>
    <row r="87" spans="1:17" x14ac:dyDescent="0.55000000000000004">
      <c r="A87">
        <v>1772050498</v>
      </c>
      <c r="B87" t="s">
        <v>6</v>
      </c>
      <c r="C87" t="s">
        <v>7</v>
      </c>
      <c r="D87">
        <v>5184.8</v>
      </c>
      <c r="K87">
        <v>0</v>
      </c>
      <c r="L87">
        <v>0</v>
      </c>
      <c r="O87" s="1">
        <f t="shared" si="3"/>
        <v>46078.843726851846</v>
      </c>
      <c r="P87" s="2">
        <f t="shared" si="4"/>
        <v>46078.84375</v>
      </c>
      <c r="Q87">
        <f t="shared" si="5"/>
        <v>1772050500</v>
      </c>
    </row>
    <row r="88" spans="1:17" x14ac:dyDescent="0.55000000000000004">
      <c r="A88">
        <v>1772050798</v>
      </c>
      <c r="B88" t="s">
        <v>6</v>
      </c>
      <c r="C88" t="s">
        <v>7</v>
      </c>
      <c r="D88">
        <v>5189</v>
      </c>
      <c r="K88">
        <v>0</v>
      </c>
      <c r="L88">
        <v>0</v>
      </c>
      <c r="O88" s="1">
        <f t="shared" si="3"/>
        <v>46078.847199074073</v>
      </c>
      <c r="P88" s="2">
        <f t="shared" si="4"/>
        <v>46078.847222222219</v>
      </c>
      <c r="Q88">
        <f t="shared" si="5"/>
        <v>1772050800</v>
      </c>
    </row>
    <row r="89" spans="1:17" x14ac:dyDescent="0.55000000000000004">
      <c r="A89">
        <v>1772051098</v>
      </c>
      <c r="B89" t="s">
        <v>6</v>
      </c>
      <c r="C89" t="s">
        <v>7</v>
      </c>
      <c r="D89">
        <v>5186.1099999999997</v>
      </c>
      <c r="K89">
        <v>0</v>
      </c>
      <c r="L89">
        <v>0</v>
      </c>
      <c r="O89" s="1">
        <f t="shared" si="3"/>
        <v>46078.850671296299</v>
      </c>
      <c r="P89" s="2">
        <f t="shared" si="4"/>
        <v>46078.850694444445</v>
      </c>
      <c r="Q89">
        <f t="shared" si="5"/>
        <v>1772051100</v>
      </c>
    </row>
    <row r="90" spans="1:17" x14ac:dyDescent="0.55000000000000004">
      <c r="A90">
        <v>1772051398</v>
      </c>
      <c r="B90" t="s">
        <v>6</v>
      </c>
      <c r="C90" t="s">
        <v>7</v>
      </c>
      <c r="D90">
        <v>5188.12</v>
      </c>
      <c r="K90">
        <v>0</v>
      </c>
      <c r="L90">
        <v>0</v>
      </c>
      <c r="O90" s="1">
        <f t="shared" si="3"/>
        <v>46078.854143518518</v>
      </c>
      <c r="P90" s="2">
        <f t="shared" si="4"/>
        <v>46078.854166666664</v>
      </c>
      <c r="Q90">
        <f t="shared" si="5"/>
        <v>1772051400</v>
      </c>
    </row>
    <row r="91" spans="1:17" x14ac:dyDescent="0.55000000000000004">
      <c r="A91">
        <v>1772051698</v>
      </c>
      <c r="B91" t="s">
        <v>6</v>
      </c>
      <c r="C91" t="s">
        <v>7</v>
      </c>
      <c r="D91">
        <v>5183.41</v>
      </c>
      <c r="K91">
        <v>0</v>
      </c>
      <c r="L91">
        <v>0</v>
      </c>
      <c r="O91" s="1">
        <f t="shared" si="3"/>
        <v>46078.857615740737</v>
      </c>
      <c r="P91" s="2">
        <f t="shared" si="4"/>
        <v>46078.857638888891</v>
      </c>
      <c r="Q91">
        <f t="shared" si="5"/>
        <v>1772051700</v>
      </c>
    </row>
    <row r="92" spans="1:17" x14ac:dyDescent="0.55000000000000004">
      <c r="A92">
        <v>1772051998</v>
      </c>
      <c r="B92" t="s">
        <v>6</v>
      </c>
      <c r="C92" t="s">
        <v>7</v>
      </c>
      <c r="D92">
        <v>5181.4799999999996</v>
      </c>
      <c r="K92">
        <v>0</v>
      </c>
      <c r="L92">
        <v>0</v>
      </c>
      <c r="O92" s="1">
        <f t="shared" si="3"/>
        <v>46078.861087962963</v>
      </c>
      <c r="P92" s="2">
        <f t="shared" si="4"/>
        <v>46078.861111111109</v>
      </c>
      <c r="Q92">
        <f t="shared" si="5"/>
        <v>1772052000</v>
      </c>
    </row>
    <row r="93" spans="1:17" x14ac:dyDescent="0.55000000000000004">
      <c r="A93">
        <v>1772052298</v>
      </c>
      <c r="B93" t="s">
        <v>6</v>
      </c>
      <c r="C93" t="s">
        <v>7</v>
      </c>
      <c r="D93">
        <v>5173.57</v>
      </c>
      <c r="K93">
        <v>0</v>
      </c>
      <c r="L93">
        <v>0</v>
      </c>
      <c r="O93" s="1">
        <f t="shared" si="3"/>
        <v>46078.864560185189</v>
      </c>
      <c r="P93" s="2">
        <f t="shared" si="4"/>
        <v>46078.864583333336</v>
      </c>
      <c r="Q93">
        <f t="shared" si="5"/>
        <v>1772052300</v>
      </c>
    </row>
    <row r="94" spans="1:17" x14ac:dyDescent="0.55000000000000004">
      <c r="A94">
        <v>1772052598</v>
      </c>
      <c r="B94" t="s">
        <v>6</v>
      </c>
      <c r="C94" t="s">
        <v>7</v>
      </c>
      <c r="D94">
        <v>5178.01</v>
      </c>
      <c r="K94">
        <v>0</v>
      </c>
      <c r="L94">
        <v>0</v>
      </c>
      <c r="O94" s="1">
        <f t="shared" si="3"/>
        <v>46078.868032407408</v>
      </c>
      <c r="P94" s="2">
        <f t="shared" si="4"/>
        <v>46078.868055555555</v>
      </c>
      <c r="Q94">
        <f t="shared" si="5"/>
        <v>1772052600</v>
      </c>
    </row>
    <row r="95" spans="1:17" x14ac:dyDescent="0.55000000000000004">
      <c r="A95">
        <v>1772052898</v>
      </c>
      <c r="B95" t="s">
        <v>6</v>
      </c>
      <c r="C95" t="s">
        <v>7</v>
      </c>
      <c r="D95">
        <v>5152.16</v>
      </c>
      <c r="K95">
        <v>0</v>
      </c>
      <c r="L95">
        <v>5145.45</v>
      </c>
      <c r="O95" s="1">
        <f t="shared" si="3"/>
        <v>46078.871504629627</v>
      </c>
      <c r="P95" s="2">
        <f t="shared" si="4"/>
        <v>46078.871527777781</v>
      </c>
      <c r="Q95">
        <f t="shared" si="5"/>
        <v>1772052900</v>
      </c>
    </row>
    <row r="96" spans="1:17" x14ac:dyDescent="0.55000000000000004">
      <c r="A96">
        <v>1772053198</v>
      </c>
      <c r="B96" t="s">
        <v>6</v>
      </c>
      <c r="C96" t="s">
        <v>7</v>
      </c>
      <c r="D96">
        <v>5156.08</v>
      </c>
      <c r="K96">
        <v>0</v>
      </c>
      <c r="L96">
        <v>0</v>
      </c>
      <c r="O96" s="1">
        <f t="shared" si="3"/>
        <v>46078.874976851846</v>
      </c>
      <c r="P96" s="2">
        <f t="shared" si="4"/>
        <v>46078.875</v>
      </c>
      <c r="Q96">
        <f t="shared" si="5"/>
        <v>1772053200</v>
      </c>
    </row>
    <row r="97" spans="1:17" x14ac:dyDescent="0.55000000000000004">
      <c r="A97">
        <v>1772053498</v>
      </c>
      <c r="B97" t="s">
        <v>6</v>
      </c>
      <c r="C97" t="s">
        <v>7</v>
      </c>
      <c r="D97">
        <v>5163.03</v>
      </c>
      <c r="K97">
        <v>0</v>
      </c>
      <c r="L97">
        <v>0</v>
      </c>
      <c r="O97" s="1">
        <f t="shared" si="3"/>
        <v>46078.878449074073</v>
      </c>
      <c r="P97" s="2">
        <f t="shared" si="4"/>
        <v>46078.878472222219</v>
      </c>
      <c r="Q97">
        <f t="shared" si="5"/>
        <v>1772053500</v>
      </c>
    </row>
    <row r="98" spans="1:17" x14ac:dyDescent="0.55000000000000004">
      <c r="A98">
        <v>1772053798</v>
      </c>
      <c r="B98" t="s">
        <v>6</v>
      </c>
      <c r="C98" t="s">
        <v>7</v>
      </c>
      <c r="D98">
        <v>5161.84</v>
      </c>
      <c r="K98">
        <v>0</v>
      </c>
      <c r="L98">
        <v>0</v>
      </c>
      <c r="O98" s="1">
        <f t="shared" si="3"/>
        <v>46078.881921296299</v>
      </c>
      <c r="P98" s="2">
        <f t="shared" si="4"/>
        <v>46078.881944444445</v>
      </c>
      <c r="Q98">
        <f t="shared" si="5"/>
        <v>1772053800</v>
      </c>
    </row>
    <row r="99" spans="1:17" x14ac:dyDescent="0.55000000000000004">
      <c r="A99">
        <v>1772054098</v>
      </c>
      <c r="B99" t="s">
        <v>6</v>
      </c>
      <c r="C99" t="s">
        <v>7</v>
      </c>
      <c r="D99">
        <v>5165.38</v>
      </c>
      <c r="K99">
        <v>0</v>
      </c>
      <c r="L99">
        <v>0</v>
      </c>
      <c r="O99" s="1">
        <f t="shared" si="3"/>
        <v>46078.885393518518</v>
      </c>
      <c r="P99" s="2">
        <f t="shared" si="4"/>
        <v>46078.885416666664</v>
      </c>
      <c r="Q99">
        <f t="shared" si="5"/>
        <v>1772054100</v>
      </c>
    </row>
    <row r="100" spans="1:17" x14ac:dyDescent="0.55000000000000004">
      <c r="A100">
        <v>1772054398</v>
      </c>
      <c r="B100" t="s">
        <v>6</v>
      </c>
      <c r="C100" t="s">
        <v>7</v>
      </c>
      <c r="D100">
        <v>5169.17</v>
      </c>
      <c r="K100">
        <v>0</v>
      </c>
      <c r="L100">
        <v>0</v>
      </c>
      <c r="O100" s="1">
        <f t="shared" si="3"/>
        <v>46078.888865740737</v>
      </c>
      <c r="P100" s="2">
        <f t="shared" si="4"/>
        <v>46078.888888888891</v>
      </c>
      <c r="Q100">
        <f t="shared" si="5"/>
        <v>1772054400</v>
      </c>
    </row>
    <row r="101" spans="1:17" x14ac:dyDescent="0.55000000000000004">
      <c r="A101">
        <v>1772054698</v>
      </c>
      <c r="B101" t="s">
        <v>6</v>
      </c>
      <c r="C101" t="s">
        <v>7</v>
      </c>
      <c r="D101">
        <v>5169.12</v>
      </c>
      <c r="K101">
        <v>0</v>
      </c>
      <c r="L101">
        <v>0</v>
      </c>
      <c r="O101" s="1">
        <f t="shared" si="3"/>
        <v>46078.892337962963</v>
      </c>
      <c r="P101" s="2">
        <f t="shared" si="4"/>
        <v>46078.892361111109</v>
      </c>
      <c r="Q101">
        <f t="shared" si="5"/>
        <v>1772054700</v>
      </c>
    </row>
    <row r="102" spans="1:17" x14ac:dyDescent="0.55000000000000004">
      <c r="A102">
        <v>1772054998</v>
      </c>
      <c r="B102" t="s">
        <v>6</v>
      </c>
      <c r="C102" t="s">
        <v>7</v>
      </c>
      <c r="D102">
        <v>5168.22</v>
      </c>
      <c r="K102">
        <v>0</v>
      </c>
      <c r="L102">
        <v>0</v>
      </c>
      <c r="O102" s="1">
        <f t="shared" si="3"/>
        <v>46078.895810185189</v>
      </c>
      <c r="P102" s="2">
        <f t="shared" si="4"/>
        <v>46078.895833333336</v>
      </c>
      <c r="Q102">
        <f t="shared" si="5"/>
        <v>1772055000</v>
      </c>
    </row>
    <row r="103" spans="1:17" x14ac:dyDescent="0.55000000000000004">
      <c r="A103">
        <v>1772055298</v>
      </c>
      <c r="B103" t="s">
        <v>6</v>
      </c>
      <c r="C103" t="s">
        <v>7</v>
      </c>
      <c r="D103">
        <v>5168.8999999999996</v>
      </c>
      <c r="K103">
        <v>0</v>
      </c>
      <c r="L103">
        <v>0</v>
      </c>
      <c r="O103" s="1">
        <f t="shared" si="3"/>
        <v>46078.899282407408</v>
      </c>
      <c r="P103" s="2">
        <f t="shared" si="4"/>
        <v>46078.899305555555</v>
      </c>
      <c r="Q103">
        <f t="shared" si="5"/>
        <v>1772055300</v>
      </c>
    </row>
    <row r="104" spans="1:17" x14ac:dyDescent="0.55000000000000004">
      <c r="A104">
        <v>1772055598</v>
      </c>
      <c r="B104" t="s">
        <v>6</v>
      </c>
      <c r="C104" t="s">
        <v>7</v>
      </c>
      <c r="D104">
        <v>5170.25</v>
      </c>
      <c r="K104">
        <v>0</v>
      </c>
      <c r="L104">
        <v>0</v>
      </c>
      <c r="O104" s="1">
        <f t="shared" si="3"/>
        <v>46078.902754629627</v>
      </c>
      <c r="P104" s="2">
        <f t="shared" si="4"/>
        <v>46078.902777777781</v>
      </c>
      <c r="Q104">
        <f t="shared" si="5"/>
        <v>1772055600</v>
      </c>
    </row>
    <row r="105" spans="1:17" x14ac:dyDescent="0.55000000000000004">
      <c r="A105">
        <v>1772055898</v>
      </c>
      <c r="B105" t="s">
        <v>6</v>
      </c>
      <c r="C105" t="s">
        <v>7</v>
      </c>
      <c r="D105">
        <v>5170.9399999999996</v>
      </c>
      <c r="K105">
        <v>0</v>
      </c>
      <c r="L105">
        <v>0</v>
      </c>
      <c r="O105" s="1">
        <f t="shared" si="3"/>
        <v>46078.906226851846</v>
      </c>
      <c r="P105" s="2">
        <f t="shared" si="4"/>
        <v>46078.90625</v>
      </c>
      <c r="Q105">
        <f t="shared" si="5"/>
        <v>1772055900</v>
      </c>
    </row>
    <row r="106" spans="1:17" x14ac:dyDescent="0.55000000000000004">
      <c r="A106">
        <v>1772056198</v>
      </c>
      <c r="B106" t="s">
        <v>6</v>
      </c>
      <c r="C106" t="s">
        <v>7</v>
      </c>
      <c r="D106">
        <v>5164.3100000000004</v>
      </c>
      <c r="K106">
        <v>0</v>
      </c>
      <c r="L106">
        <v>0</v>
      </c>
      <c r="O106" s="1">
        <f t="shared" si="3"/>
        <v>46078.909699074073</v>
      </c>
      <c r="P106" s="2">
        <f t="shared" si="4"/>
        <v>46078.909722222219</v>
      </c>
      <c r="Q106">
        <f t="shared" si="5"/>
        <v>1772056200</v>
      </c>
    </row>
    <row r="107" spans="1:17" x14ac:dyDescent="0.55000000000000004">
      <c r="A107">
        <v>1772056498</v>
      </c>
      <c r="B107" t="s">
        <v>6</v>
      </c>
      <c r="C107" t="s">
        <v>7</v>
      </c>
      <c r="D107">
        <v>5164.8900000000003</v>
      </c>
      <c r="K107">
        <v>0</v>
      </c>
      <c r="L107">
        <v>0</v>
      </c>
      <c r="O107" s="1">
        <f t="shared" si="3"/>
        <v>46078.913171296299</v>
      </c>
      <c r="P107" s="2">
        <f t="shared" si="4"/>
        <v>46078.913194444445</v>
      </c>
      <c r="Q107">
        <f t="shared" si="5"/>
        <v>1772056500</v>
      </c>
    </row>
    <row r="108" spans="1:17" x14ac:dyDescent="0.55000000000000004">
      <c r="A108">
        <v>1772060398</v>
      </c>
      <c r="B108" t="s">
        <v>6</v>
      </c>
      <c r="C108" t="s">
        <v>7</v>
      </c>
      <c r="D108">
        <v>5175.34</v>
      </c>
      <c r="K108">
        <v>0</v>
      </c>
      <c r="L108">
        <v>0</v>
      </c>
      <c r="O108" s="1">
        <f t="shared" si="3"/>
        <v>46078.958310185189</v>
      </c>
      <c r="P108" s="2">
        <f t="shared" si="4"/>
        <v>46078.958333333336</v>
      </c>
      <c r="Q108">
        <f t="shared" si="5"/>
        <v>1772060400</v>
      </c>
    </row>
    <row r="109" spans="1:17" x14ac:dyDescent="0.55000000000000004">
      <c r="A109">
        <v>1772060698</v>
      </c>
      <c r="B109" t="s">
        <v>6</v>
      </c>
      <c r="C109" t="s">
        <v>7</v>
      </c>
      <c r="D109">
        <v>5179.7299999999996</v>
      </c>
      <c r="K109">
        <v>0</v>
      </c>
      <c r="L109">
        <v>0</v>
      </c>
      <c r="O109" s="1">
        <f t="shared" si="3"/>
        <v>46078.961782407408</v>
      </c>
      <c r="P109" s="2">
        <f t="shared" si="4"/>
        <v>46078.961805555555</v>
      </c>
      <c r="Q109">
        <f t="shared" si="5"/>
        <v>1772060700</v>
      </c>
    </row>
    <row r="110" spans="1:17" x14ac:dyDescent="0.55000000000000004">
      <c r="A110">
        <v>1772060998</v>
      </c>
      <c r="B110" t="s">
        <v>6</v>
      </c>
      <c r="C110" t="s">
        <v>7</v>
      </c>
      <c r="D110">
        <v>5168.8</v>
      </c>
      <c r="K110">
        <v>0</v>
      </c>
      <c r="L110">
        <v>0</v>
      </c>
      <c r="O110" s="1">
        <f t="shared" si="3"/>
        <v>46078.965254629627</v>
      </c>
      <c r="P110" s="2">
        <f t="shared" si="4"/>
        <v>46078.965277777781</v>
      </c>
      <c r="Q110">
        <f t="shared" si="5"/>
        <v>1772061000</v>
      </c>
    </row>
    <row r="111" spans="1:17" x14ac:dyDescent="0.55000000000000004">
      <c r="A111">
        <v>1772061298</v>
      </c>
      <c r="B111" t="s">
        <v>6</v>
      </c>
      <c r="C111" t="s">
        <v>7</v>
      </c>
      <c r="D111">
        <v>5174.01</v>
      </c>
      <c r="K111">
        <v>0</v>
      </c>
      <c r="L111">
        <v>0</v>
      </c>
      <c r="O111" s="1">
        <f t="shared" si="3"/>
        <v>46078.968726851846</v>
      </c>
      <c r="P111" s="2">
        <f t="shared" si="4"/>
        <v>46078.96875</v>
      </c>
      <c r="Q111">
        <f t="shared" si="5"/>
        <v>1772061300</v>
      </c>
    </row>
    <row r="112" spans="1:17" x14ac:dyDescent="0.55000000000000004">
      <c r="A112">
        <v>1772061598</v>
      </c>
      <c r="B112" t="s">
        <v>6</v>
      </c>
      <c r="C112" t="s">
        <v>7</v>
      </c>
      <c r="D112">
        <v>5170.68</v>
      </c>
      <c r="K112">
        <v>0</v>
      </c>
      <c r="L112">
        <v>0</v>
      </c>
      <c r="O112" s="1">
        <f t="shared" si="3"/>
        <v>46078.972199074073</v>
      </c>
      <c r="P112" s="2">
        <f t="shared" si="4"/>
        <v>46078.972222222219</v>
      </c>
      <c r="Q112">
        <f t="shared" si="5"/>
        <v>1772061600</v>
      </c>
    </row>
    <row r="113" spans="1:17" x14ac:dyDescent="0.55000000000000004">
      <c r="A113">
        <v>1772061898</v>
      </c>
      <c r="B113" t="s">
        <v>6</v>
      </c>
      <c r="C113" t="s">
        <v>7</v>
      </c>
      <c r="D113">
        <v>5170.04</v>
      </c>
      <c r="K113">
        <v>0</v>
      </c>
      <c r="L113">
        <v>0</v>
      </c>
      <c r="O113" s="1">
        <f t="shared" si="3"/>
        <v>46078.975671296299</v>
      </c>
      <c r="P113" s="2">
        <f t="shared" si="4"/>
        <v>46078.975694444445</v>
      </c>
      <c r="Q113">
        <f t="shared" si="5"/>
        <v>1772061900</v>
      </c>
    </row>
    <row r="114" spans="1:17" x14ac:dyDescent="0.55000000000000004">
      <c r="A114">
        <v>1772062198</v>
      </c>
      <c r="B114" t="s">
        <v>6</v>
      </c>
      <c r="C114" t="s">
        <v>7</v>
      </c>
      <c r="D114">
        <v>5168.9799999999996</v>
      </c>
      <c r="K114">
        <v>0</v>
      </c>
      <c r="L114">
        <v>0</v>
      </c>
      <c r="O114" s="1">
        <f t="shared" si="3"/>
        <v>46078.979143518518</v>
      </c>
      <c r="P114" s="2">
        <f t="shared" si="4"/>
        <v>46078.979166666664</v>
      </c>
      <c r="Q114">
        <f t="shared" si="5"/>
        <v>1772062200</v>
      </c>
    </row>
    <row r="115" spans="1:17" x14ac:dyDescent="0.55000000000000004">
      <c r="A115">
        <v>1772062498</v>
      </c>
      <c r="B115" t="s">
        <v>6</v>
      </c>
      <c r="C115" t="s">
        <v>7</v>
      </c>
      <c r="D115">
        <v>5169.88</v>
      </c>
      <c r="K115">
        <v>0</v>
      </c>
      <c r="L115">
        <v>0</v>
      </c>
      <c r="O115" s="1">
        <f t="shared" si="3"/>
        <v>46078.982615740737</v>
      </c>
      <c r="P115" s="2">
        <f t="shared" si="4"/>
        <v>46078.982638888891</v>
      </c>
      <c r="Q115">
        <f t="shared" si="5"/>
        <v>1772062500</v>
      </c>
    </row>
    <row r="116" spans="1:17" x14ac:dyDescent="0.55000000000000004">
      <c r="A116">
        <v>1772062798</v>
      </c>
      <c r="B116" t="s">
        <v>6</v>
      </c>
      <c r="C116" t="s">
        <v>7</v>
      </c>
      <c r="D116">
        <v>5172.62</v>
      </c>
      <c r="K116">
        <v>0</v>
      </c>
      <c r="L116">
        <v>0</v>
      </c>
      <c r="O116" s="1">
        <f t="shared" si="3"/>
        <v>46078.986087962963</v>
      </c>
      <c r="P116" s="2">
        <f t="shared" si="4"/>
        <v>46078.986111111109</v>
      </c>
      <c r="Q116">
        <f t="shared" si="5"/>
        <v>1772062800</v>
      </c>
    </row>
    <row r="117" spans="1:17" x14ac:dyDescent="0.55000000000000004">
      <c r="A117">
        <v>1772063098</v>
      </c>
      <c r="B117" t="s">
        <v>6</v>
      </c>
      <c r="C117" t="s">
        <v>7</v>
      </c>
      <c r="D117">
        <v>5167.3100000000004</v>
      </c>
      <c r="K117">
        <v>0</v>
      </c>
      <c r="L117">
        <v>0</v>
      </c>
      <c r="O117" s="1">
        <f t="shared" si="3"/>
        <v>46078.989560185189</v>
      </c>
      <c r="P117" s="2">
        <f t="shared" si="4"/>
        <v>46078.989583333336</v>
      </c>
      <c r="Q117">
        <f t="shared" si="5"/>
        <v>1772063100</v>
      </c>
    </row>
    <row r="118" spans="1:17" x14ac:dyDescent="0.55000000000000004">
      <c r="A118">
        <v>1772063398</v>
      </c>
      <c r="B118" t="s">
        <v>6</v>
      </c>
      <c r="C118" t="s">
        <v>7</v>
      </c>
      <c r="D118">
        <v>5169.57</v>
      </c>
      <c r="K118">
        <v>0</v>
      </c>
      <c r="L118">
        <v>0</v>
      </c>
      <c r="O118" s="1">
        <f t="shared" si="3"/>
        <v>46078.993032407408</v>
      </c>
      <c r="P118" s="2">
        <f t="shared" si="4"/>
        <v>46078.993055555555</v>
      </c>
      <c r="Q118">
        <f t="shared" si="5"/>
        <v>1772063400</v>
      </c>
    </row>
    <row r="119" spans="1:17" x14ac:dyDescent="0.55000000000000004">
      <c r="A119">
        <v>1772063698</v>
      </c>
      <c r="B119" t="s">
        <v>6</v>
      </c>
      <c r="C119" t="s">
        <v>7</v>
      </c>
      <c r="D119">
        <v>5163.13</v>
      </c>
      <c r="K119">
        <v>0</v>
      </c>
      <c r="L119">
        <v>0</v>
      </c>
      <c r="O119" s="1">
        <f t="shared" si="3"/>
        <v>46078.996504629627</v>
      </c>
      <c r="P119" s="2">
        <f t="shared" si="4"/>
        <v>46078.996527777781</v>
      </c>
      <c r="Q119">
        <f t="shared" si="5"/>
        <v>1772063700</v>
      </c>
    </row>
    <row r="120" spans="1:17" x14ac:dyDescent="0.55000000000000004">
      <c r="A120">
        <v>1772063998</v>
      </c>
      <c r="B120" t="s">
        <v>6</v>
      </c>
      <c r="C120" t="s">
        <v>7</v>
      </c>
      <c r="D120">
        <v>5160.24</v>
      </c>
      <c r="K120">
        <v>0</v>
      </c>
      <c r="L120">
        <v>5155.71</v>
      </c>
      <c r="O120" s="1">
        <f t="shared" si="3"/>
        <v>46078.999976851846</v>
      </c>
      <c r="P120" s="2">
        <f t="shared" si="4"/>
        <v>46079</v>
      </c>
      <c r="Q120">
        <f t="shared" si="5"/>
        <v>1772064000</v>
      </c>
    </row>
    <row r="121" spans="1:17" x14ac:dyDescent="0.55000000000000004">
      <c r="A121">
        <v>1772064298</v>
      </c>
      <c r="B121" t="s">
        <v>6</v>
      </c>
      <c r="C121" t="s">
        <v>7</v>
      </c>
      <c r="D121">
        <v>5161.95</v>
      </c>
      <c r="K121">
        <v>0</v>
      </c>
      <c r="L121">
        <v>0</v>
      </c>
      <c r="O121" s="1">
        <f t="shared" si="3"/>
        <v>46079.003449074073</v>
      </c>
      <c r="P121" s="2">
        <f t="shared" si="4"/>
        <v>46079.003472222219</v>
      </c>
      <c r="Q121">
        <f t="shared" si="5"/>
        <v>1772064300</v>
      </c>
    </row>
    <row r="122" spans="1:17" x14ac:dyDescent="0.55000000000000004">
      <c r="A122">
        <v>1772064598</v>
      </c>
      <c r="B122" t="s">
        <v>6</v>
      </c>
      <c r="C122" t="s">
        <v>7</v>
      </c>
      <c r="D122">
        <v>5167.67</v>
      </c>
      <c r="K122">
        <v>0</v>
      </c>
      <c r="L122">
        <v>0</v>
      </c>
      <c r="O122" s="1">
        <f t="shared" si="3"/>
        <v>46079.006921296299</v>
      </c>
      <c r="P122" s="2">
        <f t="shared" si="4"/>
        <v>46079.006944444445</v>
      </c>
      <c r="Q122">
        <f t="shared" si="5"/>
        <v>1772064600</v>
      </c>
    </row>
    <row r="123" spans="1:17" x14ac:dyDescent="0.55000000000000004">
      <c r="A123">
        <v>1772064898</v>
      </c>
      <c r="B123" t="s">
        <v>6</v>
      </c>
      <c r="C123" t="s">
        <v>7</v>
      </c>
      <c r="D123">
        <v>5169.72</v>
      </c>
      <c r="K123">
        <v>0</v>
      </c>
      <c r="L123">
        <v>0</v>
      </c>
      <c r="O123" s="1">
        <f t="shared" si="3"/>
        <v>46079.010393518518</v>
      </c>
      <c r="P123" s="2">
        <f t="shared" si="4"/>
        <v>46079.010416666664</v>
      </c>
      <c r="Q123">
        <f t="shared" si="5"/>
        <v>1772064900</v>
      </c>
    </row>
    <row r="124" spans="1:17" x14ac:dyDescent="0.55000000000000004">
      <c r="A124">
        <v>1772065198</v>
      </c>
      <c r="B124" t="s">
        <v>6</v>
      </c>
      <c r="C124" t="s">
        <v>7</v>
      </c>
      <c r="D124">
        <v>5180.9399999999996</v>
      </c>
      <c r="K124">
        <v>0</v>
      </c>
      <c r="L124">
        <v>0</v>
      </c>
      <c r="O124" s="1">
        <f t="shared" si="3"/>
        <v>46079.013865740737</v>
      </c>
      <c r="P124" s="2">
        <f t="shared" si="4"/>
        <v>46079.013888888891</v>
      </c>
      <c r="Q124">
        <f t="shared" si="5"/>
        <v>1772065200</v>
      </c>
    </row>
    <row r="125" spans="1:17" x14ac:dyDescent="0.55000000000000004">
      <c r="A125">
        <v>1772065498</v>
      </c>
      <c r="B125" t="s">
        <v>6</v>
      </c>
      <c r="C125" t="s">
        <v>7</v>
      </c>
      <c r="D125">
        <v>5185.25</v>
      </c>
      <c r="K125">
        <v>0</v>
      </c>
      <c r="L125">
        <v>0</v>
      </c>
      <c r="O125" s="1">
        <f t="shared" si="3"/>
        <v>46079.017337962963</v>
      </c>
      <c r="P125" s="2">
        <f t="shared" si="4"/>
        <v>46079.017361111109</v>
      </c>
      <c r="Q125">
        <f t="shared" si="5"/>
        <v>1772065500</v>
      </c>
    </row>
    <row r="126" spans="1:17" x14ac:dyDescent="0.55000000000000004">
      <c r="A126">
        <v>1772065798</v>
      </c>
      <c r="B126" t="s">
        <v>6</v>
      </c>
      <c r="C126" t="s">
        <v>7</v>
      </c>
      <c r="D126">
        <v>5182.32</v>
      </c>
      <c r="K126">
        <v>0</v>
      </c>
      <c r="L126">
        <v>0</v>
      </c>
      <c r="O126" s="1">
        <f t="shared" si="3"/>
        <v>46079.020810185189</v>
      </c>
      <c r="P126" s="2">
        <f t="shared" si="4"/>
        <v>46079.020833333336</v>
      </c>
      <c r="Q126">
        <f t="shared" si="5"/>
        <v>1772065800</v>
      </c>
    </row>
    <row r="127" spans="1:17" x14ac:dyDescent="0.55000000000000004">
      <c r="A127">
        <v>1772066098</v>
      </c>
      <c r="B127" t="s">
        <v>6</v>
      </c>
      <c r="C127" t="s">
        <v>7</v>
      </c>
      <c r="D127">
        <v>5182.63</v>
      </c>
      <c r="K127">
        <v>0</v>
      </c>
      <c r="L127">
        <v>0</v>
      </c>
      <c r="O127" s="1">
        <f t="shared" si="3"/>
        <v>46079.024282407408</v>
      </c>
      <c r="P127" s="2">
        <f t="shared" si="4"/>
        <v>46079.024305555555</v>
      </c>
      <c r="Q127">
        <f t="shared" si="5"/>
        <v>1772066100</v>
      </c>
    </row>
    <row r="128" spans="1:17" x14ac:dyDescent="0.55000000000000004">
      <c r="A128">
        <v>1772066398</v>
      </c>
      <c r="B128" t="s">
        <v>6</v>
      </c>
      <c r="C128" t="s">
        <v>7</v>
      </c>
      <c r="D128">
        <v>5188.37</v>
      </c>
      <c r="K128">
        <v>0</v>
      </c>
      <c r="L128">
        <v>0</v>
      </c>
      <c r="O128" s="1">
        <f t="shared" si="3"/>
        <v>46079.027754629627</v>
      </c>
      <c r="P128" s="2">
        <f t="shared" si="4"/>
        <v>46079.027777777781</v>
      </c>
      <c r="Q128">
        <f t="shared" si="5"/>
        <v>1772066400</v>
      </c>
    </row>
    <row r="129" spans="1:17" x14ac:dyDescent="0.55000000000000004">
      <c r="A129">
        <v>1772066698</v>
      </c>
      <c r="B129" t="s">
        <v>6</v>
      </c>
      <c r="C129" t="s">
        <v>7</v>
      </c>
      <c r="D129">
        <v>5185.97</v>
      </c>
      <c r="K129">
        <v>0</v>
      </c>
      <c r="L129">
        <v>0</v>
      </c>
      <c r="O129" s="1">
        <f t="shared" si="3"/>
        <v>46079.031226851846</v>
      </c>
      <c r="P129" s="2">
        <f t="shared" si="4"/>
        <v>46079.03125</v>
      </c>
      <c r="Q129">
        <f t="shared" si="5"/>
        <v>1772066700</v>
      </c>
    </row>
    <row r="130" spans="1:17" x14ac:dyDescent="0.55000000000000004">
      <c r="A130">
        <v>1772066998</v>
      </c>
      <c r="B130" t="s">
        <v>6</v>
      </c>
      <c r="C130" t="s">
        <v>7</v>
      </c>
      <c r="D130">
        <v>5189.7</v>
      </c>
      <c r="K130">
        <v>0</v>
      </c>
      <c r="L130">
        <v>0</v>
      </c>
      <c r="O130" s="1">
        <f t="shared" ref="O130:O193" si="6">(A130/86400)+25569</f>
        <v>46079.034699074073</v>
      </c>
      <c r="P130" s="2">
        <f t="shared" ref="P130:P193" si="7">CEILING(INT(O130*1440)/1440*288,1)/288</f>
        <v>46079.034722222219</v>
      </c>
      <c r="Q130">
        <f t="shared" si="5"/>
        <v>1772067000</v>
      </c>
    </row>
    <row r="131" spans="1:17" x14ac:dyDescent="0.55000000000000004">
      <c r="A131">
        <v>1772067298</v>
      </c>
      <c r="B131" t="s">
        <v>6</v>
      </c>
      <c r="C131" t="s">
        <v>7</v>
      </c>
      <c r="D131">
        <v>5188.3100000000004</v>
      </c>
      <c r="K131">
        <v>0</v>
      </c>
      <c r="L131">
        <v>0</v>
      </c>
      <c r="O131" s="1">
        <f t="shared" si="6"/>
        <v>46079.038171296299</v>
      </c>
      <c r="P131" s="2">
        <f t="shared" si="7"/>
        <v>46079.038194444445</v>
      </c>
      <c r="Q131">
        <f t="shared" ref="Q131:Q194" si="8">MROUND((P131-25569)*86400,300)</f>
        <v>1772067300</v>
      </c>
    </row>
    <row r="132" spans="1:17" x14ac:dyDescent="0.55000000000000004">
      <c r="A132">
        <v>1772067598</v>
      </c>
      <c r="B132" t="s">
        <v>6</v>
      </c>
      <c r="C132" t="s">
        <v>7</v>
      </c>
      <c r="D132">
        <v>5194.75</v>
      </c>
      <c r="H132">
        <v>5198.49</v>
      </c>
      <c r="K132">
        <v>5198.49</v>
      </c>
      <c r="L132">
        <v>0</v>
      </c>
      <c r="O132" s="1">
        <f t="shared" si="6"/>
        <v>46079.041643518518</v>
      </c>
      <c r="P132" s="2">
        <f t="shared" si="7"/>
        <v>46079.041666666664</v>
      </c>
      <c r="Q132">
        <f t="shared" si="8"/>
        <v>1772067600</v>
      </c>
    </row>
    <row r="133" spans="1:17" x14ac:dyDescent="0.55000000000000004">
      <c r="A133">
        <v>1772067898</v>
      </c>
      <c r="B133" t="s">
        <v>6</v>
      </c>
      <c r="C133" t="s">
        <v>7</v>
      </c>
      <c r="D133">
        <v>5183.93</v>
      </c>
      <c r="H133">
        <v>5198.16</v>
      </c>
      <c r="K133">
        <v>0</v>
      </c>
      <c r="L133">
        <v>0</v>
      </c>
      <c r="O133" s="1">
        <f t="shared" si="6"/>
        <v>46079.045115740737</v>
      </c>
      <c r="P133" s="2">
        <f t="shared" si="7"/>
        <v>46079.045138888891</v>
      </c>
      <c r="Q133">
        <f t="shared" si="8"/>
        <v>1772067900</v>
      </c>
    </row>
    <row r="134" spans="1:17" x14ac:dyDescent="0.55000000000000004">
      <c r="A134">
        <v>1772068198</v>
      </c>
      <c r="B134" t="s">
        <v>6</v>
      </c>
      <c r="C134" t="s">
        <v>7</v>
      </c>
      <c r="D134">
        <v>5187.53</v>
      </c>
      <c r="H134">
        <v>5197.83</v>
      </c>
      <c r="K134">
        <v>0</v>
      </c>
      <c r="L134">
        <v>0</v>
      </c>
      <c r="O134" s="1">
        <f t="shared" si="6"/>
        <v>46079.048587962963</v>
      </c>
      <c r="P134" s="2">
        <f t="shared" si="7"/>
        <v>46079.048611111109</v>
      </c>
      <c r="Q134">
        <f t="shared" si="8"/>
        <v>1772068200</v>
      </c>
    </row>
    <row r="135" spans="1:17" x14ac:dyDescent="0.55000000000000004">
      <c r="A135">
        <v>1772068498</v>
      </c>
      <c r="B135" t="s">
        <v>6</v>
      </c>
      <c r="C135" t="s">
        <v>7</v>
      </c>
      <c r="D135">
        <v>5189.46</v>
      </c>
      <c r="H135">
        <v>5197.5</v>
      </c>
      <c r="K135">
        <v>0</v>
      </c>
      <c r="L135">
        <v>0</v>
      </c>
      <c r="O135" s="1">
        <f t="shared" si="6"/>
        <v>46079.052060185189</v>
      </c>
      <c r="P135" s="2">
        <f t="shared" si="7"/>
        <v>46079.052083333336</v>
      </c>
      <c r="Q135">
        <f t="shared" si="8"/>
        <v>1772068500</v>
      </c>
    </row>
    <row r="136" spans="1:17" x14ac:dyDescent="0.55000000000000004">
      <c r="A136">
        <v>1772068798</v>
      </c>
      <c r="B136" t="s">
        <v>6</v>
      </c>
      <c r="C136" t="s">
        <v>7</v>
      </c>
      <c r="D136">
        <v>5186.05</v>
      </c>
      <c r="H136">
        <v>5197.17</v>
      </c>
      <c r="K136">
        <v>0</v>
      </c>
      <c r="L136">
        <v>0</v>
      </c>
      <c r="O136" s="1">
        <f t="shared" si="6"/>
        <v>46079.055532407408</v>
      </c>
      <c r="P136" s="2">
        <f t="shared" si="7"/>
        <v>46079.055555555555</v>
      </c>
      <c r="Q136">
        <f t="shared" si="8"/>
        <v>1772068800</v>
      </c>
    </row>
    <row r="137" spans="1:17" x14ac:dyDescent="0.55000000000000004">
      <c r="A137">
        <v>1772069098</v>
      </c>
      <c r="B137" t="s">
        <v>6</v>
      </c>
      <c r="C137" t="s">
        <v>7</v>
      </c>
      <c r="D137">
        <v>5180.54</v>
      </c>
      <c r="H137">
        <v>5196.8500000000004</v>
      </c>
      <c r="K137">
        <v>0</v>
      </c>
      <c r="L137">
        <v>0</v>
      </c>
      <c r="O137" s="1">
        <f t="shared" si="6"/>
        <v>46079.059004629627</v>
      </c>
      <c r="P137" s="2">
        <f t="shared" si="7"/>
        <v>46079.059027777781</v>
      </c>
      <c r="Q137">
        <f t="shared" si="8"/>
        <v>1772069100</v>
      </c>
    </row>
    <row r="138" spans="1:17" x14ac:dyDescent="0.55000000000000004">
      <c r="A138">
        <v>1772069398</v>
      </c>
      <c r="B138" t="s">
        <v>6</v>
      </c>
      <c r="C138" t="s">
        <v>7</v>
      </c>
      <c r="D138">
        <v>5187.99</v>
      </c>
      <c r="H138">
        <v>5196.5200000000004</v>
      </c>
      <c r="K138">
        <v>0</v>
      </c>
      <c r="L138">
        <v>0</v>
      </c>
      <c r="O138" s="1">
        <f t="shared" si="6"/>
        <v>46079.062476851846</v>
      </c>
      <c r="P138" s="2">
        <f t="shared" si="7"/>
        <v>46079.0625</v>
      </c>
      <c r="Q138">
        <f t="shared" si="8"/>
        <v>1772069400</v>
      </c>
    </row>
    <row r="139" spans="1:17" x14ac:dyDescent="0.55000000000000004">
      <c r="A139">
        <v>1772069698</v>
      </c>
      <c r="B139" t="s">
        <v>6</v>
      </c>
      <c r="C139" t="s">
        <v>7</v>
      </c>
      <c r="D139">
        <v>5185.42</v>
      </c>
      <c r="H139">
        <v>5196.1899999999996</v>
      </c>
      <c r="K139">
        <v>0</v>
      </c>
      <c r="L139">
        <v>0</v>
      </c>
      <c r="O139" s="1">
        <f t="shared" si="6"/>
        <v>46079.065949074073</v>
      </c>
      <c r="P139" s="2">
        <f t="shared" si="7"/>
        <v>46079.065972222219</v>
      </c>
      <c r="Q139">
        <f t="shared" si="8"/>
        <v>1772069700</v>
      </c>
    </row>
    <row r="140" spans="1:17" x14ac:dyDescent="0.55000000000000004">
      <c r="A140">
        <v>1772069998</v>
      </c>
      <c r="B140" t="s">
        <v>6</v>
      </c>
      <c r="C140" t="s">
        <v>7</v>
      </c>
      <c r="D140">
        <v>5189.54</v>
      </c>
      <c r="H140">
        <v>5195.8599999999997</v>
      </c>
      <c r="K140">
        <v>0</v>
      </c>
      <c r="L140">
        <v>0</v>
      </c>
      <c r="O140" s="1">
        <f t="shared" si="6"/>
        <v>46079.069421296299</v>
      </c>
      <c r="P140" s="2">
        <f t="shared" si="7"/>
        <v>46079.069444444445</v>
      </c>
      <c r="Q140">
        <f t="shared" si="8"/>
        <v>1772070000</v>
      </c>
    </row>
    <row r="141" spans="1:17" x14ac:dyDescent="0.55000000000000004">
      <c r="A141">
        <v>1772070298</v>
      </c>
      <c r="B141" t="s">
        <v>6</v>
      </c>
      <c r="C141" t="s">
        <v>7</v>
      </c>
      <c r="D141">
        <v>5189.93</v>
      </c>
      <c r="H141">
        <v>5195.53</v>
      </c>
      <c r="K141">
        <v>0</v>
      </c>
      <c r="L141">
        <v>0</v>
      </c>
      <c r="O141" s="1">
        <f t="shared" si="6"/>
        <v>46079.072893518518</v>
      </c>
      <c r="P141" s="2">
        <f t="shared" si="7"/>
        <v>46079.072916666664</v>
      </c>
      <c r="Q141">
        <f t="shared" si="8"/>
        <v>1772070300</v>
      </c>
    </row>
    <row r="142" spans="1:17" x14ac:dyDescent="0.55000000000000004">
      <c r="A142">
        <v>1772070598</v>
      </c>
      <c r="B142" t="s">
        <v>6</v>
      </c>
      <c r="C142" t="s">
        <v>7</v>
      </c>
      <c r="D142">
        <v>5191.16</v>
      </c>
      <c r="H142">
        <v>5195.2</v>
      </c>
      <c r="K142">
        <v>0</v>
      </c>
      <c r="L142">
        <v>0</v>
      </c>
      <c r="O142" s="1">
        <f t="shared" si="6"/>
        <v>46079.076365740737</v>
      </c>
      <c r="P142" s="2">
        <f t="shared" si="7"/>
        <v>46079.076388888891</v>
      </c>
      <c r="Q142">
        <f t="shared" si="8"/>
        <v>1772070600</v>
      </c>
    </row>
    <row r="143" spans="1:17" x14ac:dyDescent="0.55000000000000004">
      <c r="A143">
        <v>1772070898</v>
      </c>
      <c r="B143" t="s">
        <v>6</v>
      </c>
      <c r="C143" t="s">
        <v>7</v>
      </c>
      <c r="D143">
        <v>5191.71</v>
      </c>
      <c r="H143">
        <v>5194.87</v>
      </c>
      <c r="K143">
        <v>0</v>
      </c>
      <c r="L143">
        <v>0</v>
      </c>
      <c r="O143" s="1">
        <f t="shared" si="6"/>
        <v>46079.079837962963</v>
      </c>
      <c r="P143" s="2">
        <f t="shared" si="7"/>
        <v>46079.079861111109</v>
      </c>
      <c r="Q143">
        <f t="shared" si="8"/>
        <v>1772070900</v>
      </c>
    </row>
    <row r="144" spans="1:17" x14ac:dyDescent="0.55000000000000004">
      <c r="A144">
        <v>1772071198</v>
      </c>
      <c r="B144" t="s">
        <v>6</v>
      </c>
      <c r="C144" t="s">
        <v>7</v>
      </c>
      <c r="D144">
        <v>5190.17</v>
      </c>
      <c r="H144">
        <v>5194.54</v>
      </c>
      <c r="K144">
        <v>0</v>
      </c>
      <c r="L144">
        <v>0</v>
      </c>
      <c r="O144" s="1">
        <f t="shared" si="6"/>
        <v>46079.083310185189</v>
      </c>
      <c r="P144" s="2">
        <f t="shared" si="7"/>
        <v>46079.083333333336</v>
      </c>
      <c r="Q144">
        <f t="shared" si="8"/>
        <v>1772071200</v>
      </c>
    </row>
    <row r="145" spans="1:17" x14ac:dyDescent="0.55000000000000004">
      <c r="A145">
        <v>1772071498</v>
      </c>
      <c r="B145" t="s">
        <v>6</v>
      </c>
      <c r="C145" t="s">
        <v>7</v>
      </c>
      <c r="D145">
        <v>5187.26</v>
      </c>
      <c r="H145">
        <v>5194.22</v>
      </c>
      <c r="K145">
        <v>0</v>
      </c>
      <c r="L145">
        <v>0</v>
      </c>
      <c r="O145" s="1">
        <f t="shared" si="6"/>
        <v>46079.086782407408</v>
      </c>
      <c r="P145" s="2">
        <f t="shared" si="7"/>
        <v>46079.086805555555</v>
      </c>
      <c r="Q145">
        <f t="shared" si="8"/>
        <v>1772071500</v>
      </c>
    </row>
    <row r="146" spans="1:17" x14ac:dyDescent="0.55000000000000004">
      <c r="A146">
        <v>1772071798</v>
      </c>
      <c r="B146" t="s">
        <v>6</v>
      </c>
      <c r="C146" t="s">
        <v>7</v>
      </c>
      <c r="D146">
        <v>5183.0600000000004</v>
      </c>
      <c r="H146">
        <v>5193.8900000000003</v>
      </c>
      <c r="K146">
        <v>0</v>
      </c>
      <c r="L146">
        <v>0</v>
      </c>
      <c r="O146" s="1">
        <f t="shared" si="6"/>
        <v>46079.090254629627</v>
      </c>
      <c r="P146" s="2">
        <f t="shared" si="7"/>
        <v>46079.090277777781</v>
      </c>
      <c r="Q146">
        <f t="shared" si="8"/>
        <v>1772071800</v>
      </c>
    </row>
    <row r="147" spans="1:17" x14ac:dyDescent="0.55000000000000004">
      <c r="A147">
        <v>1772072098</v>
      </c>
      <c r="B147" t="s">
        <v>6</v>
      </c>
      <c r="C147" t="s">
        <v>7</v>
      </c>
      <c r="D147">
        <v>5188.25</v>
      </c>
      <c r="H147">
        <v>5193.5600000000004</v>
      </c>
      <c r="K147">
        <v>0</v>
      </c>
      <c r="L147">
        <v>0</v>
      </c>
      <c r="O147" s="1">
        <f t="shared" si="6"/>
        <v>46079.093726851846</v>
      </c>
      <c r="P147" s="2">
        <f t="shared" si="7"/>
        <v>46079.09375</v>
      </c>
      <c r="Q147">
        <f t="shared" si="8"/>
        <v>1772072100</v>
      </c>
    </row>
    <row r="148" spans="1:17" x14ac:dyDescent="0.55000000000000004">
      <c r="A148">
        <v>1772072398</v>
      </c>
      <c r="B148" t="s">
        <v>6</v>
      </c>
      <c r="C148" t="s">
        <v>7</v>
      </c>
      <c r="D148">
        <v>5183.4399999999996</v>
      </c>
      <c r="H148">
        <v>5193.2299999999996</v>
      </c>
      <c r="K148">
        <v>0</v>
      </c>
      <c r="L148">
        <v>0</v>
      </c>
      <c r="O148" s="1">
        <f t="shared" si="6"/>
        <v>46079.097199074073</v>
      </c>
      <c r="P148" s="2">
        <f t="shared" si="7"/>
        <v>46079.097222222219</v>
      </c>
      <c r="Q148">
        <f t="shared" si="8"/>
        <v>1772072400</v>
      </c>
    </row>
    <row r="149" spans="1:17" x14ac:dyDescent="0.55000000000000004">
      <c r="A149">
        <v>1772072698</v>
      </c>
      <c r="B149" t="s">
        <v>6</v>
      </c>
      <c r="C149" t="s">
        <v>7</v>
      </c>
      <c r="D149">
        <v>5180.79</v>
      </c>
      <c r="H149">
        <v>5192.8999999999996</v>
      </c>
      <c r="K149">
        <v>0</v>
      </c>
      <c r="L149">
        <v>0</v>
      </c>
      <c r="O149" s="1">
        <f t="shared" si="6"/>
        <v>46079.100671296299</v>
      </c>
      <c r="P149" s="2">
        <f t="shared" si="7"/>
        <v>46079.100694444445</v>
      </c>
      <c r="Q149">
        <f t="shared" si="8"/>
        <v>1772072700</v>
      </c>
    </row>
    <row r="150" spans="1:17" x14ac:dyDescent="0.55000000000000004">
      <c r="A150">
        <v>1772072998</v>
      </c>
      <c r="B150" t="s">
        <v>6</v>
      </c>
      <c r="C150" t="s">
        <v>7</v>
      </c>
      <c r="D150">
        <v>5178.87</v>
      </c>
      <c r="H150">
        <v>5192.57</v>
      </c>
      <c r="K150">
        <v>0</v>
      </c>
      <c r="L150">
        <v>0</v>
      </c>
      <c r="O150" s="1">
        <f t="shared" si="6"/>
        <v>46079.104143518518</v>
      </c>
      <c r="P150" s="2">
        <f t="shared" si="7"/>
        <v>46079.104166666664</v>
      </c>
      <c r="Q150">
        <f t="shared" si="8"/>
        <v>1772073000</v>
      </c>
    </row>
    <row r="151" spans="1:17" x14ac:dyDescent="0.55000000000000004">
      <c r="A151">
        <v>1772073298</v>
      </c>
      <c r="B151" t="s">
        <v>6</v>
      </c>
      <c r="C151" t="s">
        <v>7</v>
      </c>
      <c r="D151">
        <v>5180.5200000000004</v>
      </c>
      <c r="H151">
        <v>5192.24</v>
      </c>
      <c r="K151">
        <v>0</v>
      </c>
      <c r="L151">
        <v>0</v>
      </c>
      <c r="O151" s="1">
        <f t="shared" si="6"/>
        <v>46079.107615740737</v>
      </c>
      <c r="P151" s="2">
        <f t="shared" si="7"/>
        <v>46079.107638888891</v>
      </c>
      <c r="Q151">
        <f t="shared" si="8"/>
        <v>1772073300</v>
      </c>
    </row>
    <row r="152" spans="1:17" x14ac:dyDescent="0.55000000000000004">
      <c r="A152">
        <v>1772073598</v>
      </c>
      <c r="B152" t="s">
        <v>6</v>
      </c>
      <c r="C152" t="s">
        <v>7</v>
      </c>
      <c r="D152">
        <v>5176.09</v>
      </c>
      <c r="E152">
        <v>5174.34</v>
      </c>
      <c r="H152">
        <v>5191.91</v>
      </c>
      <c r="K152">
        <v>0</v>
      </c>
      <c r="L152">
        <v>5174.34</v>
      </c>
      <c r="O152" s="1">
        <f t="shared" si="6"/>
        <v>46079.111087962963</v>
      </c>
      <c r="P152" s="2">
        <f t="shared" si="7"/>
        <v>46079.111111111109</v>
      </c>
      <c r="Q152">
        <f t="shared" si="8"/>
        <v>1772073600</v>
      </c>
    </row>
    <row r="153" spans="1:17" x14ac:dyDescent="0.55000000000000004">
      <c r="A153">
        <v>1772073898</v>
      </c>
      <c r="B153" t="s">
        <v>6</v>
      </c>
      <c r="C153" t="s">
        <v>7</v>
      </c>
      <c r="D153">
        <v>5180.78</v>
      </c>
      <c r="E153">
        <v>5174.5200000000004</v>
      </c>
      <c r="H153">
        <v>5191.58</v>
      </c>
      <c r="K153">
        <v>0</v>
      </c>
      <c r="L153">
        <v>0</v>
      </c>
      <c r="O153" s="1">
        <f t="shared" si="6"/>
        <v>46079.114560185189</v>
      </c>
      <c r="P153" s="2">
        <f t="shared" si="7"/>
        <v>46079.114583333336</v>
      </c>
      <c r="Q153">
        <f t="shared" si="8"/>
        <v>1772073900</v>
      </c>
    </row>
    <row r="154" spans="1:17" x14ac:dyDescent="0.55000000000000004">
      <c r="A154">
        <v>1772074198</v>
      </c>
      <c r="B154" t="s">
        <v>6</v>
      </c>
      <c r="C154" t="s">
        <v>7</v>
      </c>
      <c r="D154">
        <v>5184.6899999999996</v>
      </c>
      <c r="E154">
        <v>5174.6899999999996</v>
      </c>
      <c r="H154">
        <v>5191.26</v>
      </c>
      <c r="K154">
        <v>0</v>
      </c>
      <c r="L154">
        <v>0</v>
      </c>
      <c r="O154" s="1">
        <f t="shared" si="6"/>
        <v>46079.118032407408</v>
      </c>
      <c r="P154" s="2">
        <f t="shared" si="7"/>
        <v>46079.118055555555</v>
      </c>
      <c r="Q154">
        <f t="shared" si="8"/>
        <v>1772074200</v>
      </c>
    </row>
    <row r="155" spans="1:17" x14ac:dyDescent="0.55000000000000004">
      <c r="A155">
        <v>1772074498</v>
      </c>
      <c r="B155" t="s">
        <v>6</v>
      </c>
      <c r="C155" t="s">
        <v>7</v>
      </c>
      <c r="D155">
        <v>5184.34</v>
      </c>
      <c r="E155">
        <v>5174.87</v>
      </c>
      <c r="H155">
        <v>5190.93</v>
      </c>
      <c r="K155">
        <v>0</v>
      </c>
      <c r="L155">
        <v>0</v>
      </c>
      <c r="O155" s="1">
        <f t="shared" si="6"/>
        <v>46079.121504629627</v>
      </c>
      <c r="P155" s="2">
        <f t="shared" si="7"/>
        <v>46079.121527777781</v>
      </c>
      <c r="Q155">
        <f t="shared" si="8"/>
        <v>1772074500</v>
      </c>
    </row>
    <row r="156" spans="1:17" x14ac:dyDescent="0.55000000000000004">
      <c r="A156">
        <v>1772074798</v>
      </c>
      <c r="B156" t="s">
        <v>6</v>
      </c>
      <c r="C156" t="s">
        <v>7</v>
      </c>
      <c r="D156">
        <v>5187.4399999999996</v>
      </c>
      <c r="E156">
        <v>5175.05</v>
      </c>
      <c r="H156">
        <v>5190.6000000000004</v>
      </c>
      <c r="K156">
        <v>0</v>
      </c>
      <c r="L156">
        <v>0</v>
      </c>
      <c r="O156" s="1">
        <f t="shared" si="6"/>
        <v>46079.124976851846</v>
      </c>
      <c r="P156" s="2">
        <f t="shared" si="7"/>
        <v>46079.125</v>
      </c>
      <c r="Q156">
        <f t="shared" si="8"/>
        <v>1772074800</v>
      </c>
    </row>
    <row r="157" spans="1:17" x14ac:dyDescent="0.55000000000000004">
      <c r="A157">
        <v>1772075098</v>
      </c>
      <c r="B157" t="s">
        <v>6</v>
      </c>
      <c r="C157" t="s">
        <v>7</v>
      </c>
      <c r="D157">
        <v>5185.97</v>
      </c>
      <c r="E157">
        <v>5175.2299999999996</v>
      </c>
      <c r="H157">
        <v>5190.2700000000004</v>
      </c>
      <c r="K157">
        <v>0</v>
      </c>
      <c r="L157">
        <v>0</v>
      </c>
      <c r="O157" s="1">
        <f t="shared" si="6"/>
        <v>46079.128449074073</v>
      </c>
      <c r="P157" s="2">
        <f t="shared" si="7"/>
        <v>46079.128472222219</v>
      </c>
      <c r="Q157">
        <f t="shared" si="8"/>
        <v>1772075100</v>
      </c>
    </row>
    <row r="158" spans="1:17" x14ac:dyDescent="0.55000000000000004">
      <c r="A158">
        <v>1772075398</v>
      </c>
      <c r="B158" t="s">
        <v>6</v>
      </c>
      <c r="C158" t="s">
        <v>7</v>
      </c>
      <c r="D158">
        <v>5187.26</v>
      </c>
      <c r="E158">
        <v>5175.3999999999996</v>
      </c>
      <c r="H158">
        <v>5189.9399999999996</v>
      </c>
      <c r="K158">
        <v>0</v>
      </c>
      <c r="L158">
        <v>0</v>
      </c>
      <c r="O158" s="1">
        <f t="shared" si="6"/>
        <v>46079.131921296299</v>
      </c>
      <c r="P158" s="2">
        <f t="shared" si="7"/>
        <v>46079.131944444445</v>
      </c>
      <c r="Q158">
        <f t="shared" si="8"/>
        <v>1772075400</v>
      </c>
    </row>
    <row r="159" spans="1:17" x14ac:dyDescent="0.55000000000000004">
      <c r="A159">
        <v>1772075698</v>
      </c>
      <c r="B159" t="s">
        <v>6</v>
      </c>
      <c r="C159" t="s">
        <v>7</v>
      </c>
      <c r="D159">
        <v>5190.1899999999996</v>
      </c>
      <c r="E159">
        <v>5175.58</v>
      </c>
      <c r="H159">
        <v>5189.6099999999997</v>
      </c>
      <c r="K159">
        <v>0</v>
      </c>
      <c r="L159">
        <v>0</v>
      </c>
      <c r="O159" s="1">
        <f t="shared" si="6"/>
        <v>46079.135393518518</v>
      </c>
      <c r="P159" s="2">
        <f t="shared" si="7"/>
        <v>46079.135416666664</v>
      </c>
      <c r="Q159">
        <f t="shared" si="8"/>
        <v>1772075700</v>
      </c>
    </row>
    <row r="160" spans="1:17" x14ac:dyDescent="0.55000000000000004">
      <c r="A160">
        <v>1772075998</v>
      </c>
      <c r="B160" t="s">
        <v>6</v>
      </c>
      <c r="C160" t="s">
        <v>7</v>
      </c>
      <c r="D160">
        <v>5191.04</v>
      </c>
      <c r="E160">
        <v>5175.76</v>
      </c>
      <c r="H160">
        <v>5189.28</v>
      </c>
      <c r="K160">
        <v>0</v>
      </c>
      <c r="L160">
        <v>0</v>
      </c>
      <c r="O160" s="1">
        <f t="shared" si="6"/>
        <v>46079.138865740737</v>
      </c>
      <c r="P160" s="2">
        <f t="shared" si="7"/>
        <v>46079.138888888891</v>
      </c>
      <c r="Q160">
        <f t="shared" si="8"/>
        <v>1772076000</v>
      </c>
    </row>
    <row r="161" spans="1:17" x14ac:dyDescent="0.55000000000000004">
      <c r="A161">
        <v>1772076298</v>
      </c>
      <c r="B161" t="s">
        <v>6</v>
      </c>
      <c r="C161" t="s">
        <v>7</v>
      </c>
      <c r="D161">
        <v>5188.3500000000004</v>
      </c>
      <c r="E161">
        <v>5175.93</v>
      </c>
      <c r="H161">
        <v>5188.95</v>
      </c>
      <c r="K161">
        <v>0</v>
      </c>
      <c r="L161">
        <v>0</v>
      </c>
      <c r="O161" s="1">
        <f t="shared" si="6"/>
        <v>46079.142337962963</v>
      </c>
      <c r="P161" s="2">
        <f t="shared" si="7"/>
        <v>46079.142361111109</v>
      </c>
      <c r="Q161">
        <f t="shared" si="8"/>
        <v>1772076300</v>
      </c>
    </row>
    <row r="162" spans="1:17" x14ac:dyDescent="0.55000000000000004">
      <c r="A162">
        <v>1772076598</v>
      </c>
      <c r="B162" t="s">
        <v>6</v>
      </c>
      <c r="C162" t="s">
        <v>7</v>
      </c>
      <c r="D162">
        <v>5188.5600000000004</v>
      </c>
      <c r="E162">
        <v>5176.1099999999997</v>
      </c>
      <c r="H162">
        <v>5188.63</v>
      </c>
      <c r="K162">
        <v>0</v>
      </c>
      <c r="L162">
        <v>0</v>
      </c>
      <c r="O162" s="1">
        <f t="shared" si="6"/>
        <v>46079.145810185189</v>
      </c>
      <c r="P162" s="2">
        <f t="shared" si="7"/>
        <v>46079.145833333336</v>
      </c>
      <c r="Q162">
        <f t="shared" si="8"/>
        <v>1772076600</v>
      </c>
    </row>
    <row r="163" spans="1:17" x14ac:dyDescent="0.55000000000000004">
      <c r="A163">
        <v>1772076898</v>
      </c>
      <c r="B163" t="s">
        <v>6</v>
      </c>
      <c r="C163" t="s">
        <v>7</v>
      </c>
      <c r="D163">
        <v>5186.58</v>
      </c>
      <c r="E163">
        <v>5176.29</v>
      </c>
      <c r="H163">
        <v>5188.3</v>
      </c>
      <c r="K163">
        <v>0</v>
      </c>
      <c r="L163">
        <v>0</v>
      </c>
      <c r="O163" s="1">
        <f t="shared" si="6"/>
        <v>46079.149282407408</v>
      </c>
      <c r="P163" s="2">
        <f t="shared" si="7"/>
        <v>46079.149305555555</v>
      </c>
      <c r="Q163">
        <f t="shared" si="8"/>
        <v>1772076900</v>
      </c>
    </row>
    <row r="164" spans="1:17" x14ac:dyDescent="0.55000000000000004">
      <c r="A164">
        <v>1772077198</v>
      </c>
      <c r="B164" t="s">
        <v>6</v>
      </c>
      <c r="C164" t="s">
        <v>7</v>
      </c>
      <c r="D164">
        <v>5186.18</v>
      </c>
      <c r="E164">
        <v>5176.46</v>
      </c>
      <c r="H164">
        <v>5187.97</v>
      </c>
      <c r="K164">
        <v>0</v>
      </c>
      <c r="L164">
        <v>0</v>
      </c>
      <c r="O164" s="1">
        <f t="shared" si="6"/>
        <v>46079.152754629627</v>
      </c>
      <c r="P164" s="2">
        <f t="shared" si="7"/>
        <v>46079.152777777781</v>
      </c>
      <c r="Q164">
        <f t="shared" si="8"/>
        <v>1772077200</v>
      </c>
    </row>
    <row r="165" spans="1:17" x14ac:dyDescent="0.55000000000000004">
      <c r="A165">
        <v>1772077498</v>
      </c>
      <c r="B165" t="s">
        <v>6</v>
      </c>
      <c r="C165" t="s">
        <v>7</v>
      </c>
      <c r="D165">
        <v>5188.6099999999997</v>
      </c>
      <c r="E165">
        <v>5176.6400000000003</v>
      </c>
      <c r="H165">
        <v>5187.6400000000003</v>
      </c>
      <c r="K165">
        <v>0</v>
      </c>
      <c r="L165">
        <v>0</v>
      </c>
      <c r="O165" s="1">
        <f t="shared" si="6"/>
        <v>46079.156226851846</v>
      </c>
      <c r="P165" s="2">
        <f t="shared" si="7"/>
        <v>46079.15625</v>
      </c>
      <c r="Q165">
        <f t="shared" si="8"/>
        <v>1772077500</v>
      </c>
    </row>
    <row r="166" spans="1:17" x14ac:dyDescent="0.55000000000000004">
      <c r="A166">
        <v>1772077798</v>
      </c>
      <c r="B166" t="s">
        <v>6</v>
      </c>
      <c r="C166" t="s">
        <v>7</v>
      </c>
      <c r="D166">
        <v>5191.34</v>
      </c>
      <c r="E166">
        <v>5176.82</v>
      </c>
      <c r="H166">
        <v>5187.3100000000004</v>
      </c>
      <c r="K166">
        <v>0</v>
      </c>
      <c r="L166">
        <v>0</v>
      </c>
      <c r="O166" s="1">
        <f t="shared" si="6"/>
        <v>46079.159699074073</v>
      </c>
      <c r="P166" s="2">
        <f t="shared" si="7"/>
        <v>46079.159722222219</v>
      </c>
      <c r="Q166">
        <f t="shared" si="8"/>
        <v>1772077800</v>
      </c>
    </row>
    <row r="167" spans="1:17" x14ac:dyDescent="0.55000000000000004">
      <c r="A167">
        <v>1772078098</v>
      </c>
      <c r="B167" t="s">
        <v>6</v>
      </c>
      <c r="C167" t="s">
        <v>7</v>
      </c>
      <c r="D167">
        <v>5192.63</v>
      </c>
      <c r="E167">
        <v>5177</v>
      </c>
      <c r="H167">
        <v>5186.9799999999996</v>
      </c>
      <c r="K167">
        <v>0</v>
      </c>
      <c r="L167">
        <v>0</v>
      </c>
      <c r="O167" s="1">
        <f t="shared" si="6"/>
        <v>46079.163171296299</v>
      </c>
      <c r="P167" s="2">
        <f t="shared" si="7"/>
        <v>46079.163194444445</v>
      </c>
      <c r="Q167">
        <f t="shared" si="8"/>
        <v>1772078100</v>
      </c>
    </row>
    <row r="168" spans="1:17" x14ac:dyDescent="0.55000000000000004">
      <c r="A168">
        <v>1772078398</v>
      </c>
      <c r="B168" t="s">
        <v>6</v>
      </c>
      <c r="C168" t="s">
        <v>7</v>
      </c>
      <c r="D168">
        <v>5194.08</v>
      </c>
      <c r="E168">
        <v>5177.17</v>
      </c>
      <c r="H168">
        <v>5186.6499999999996</v>
      </c>
      <c r="K168">
        <v>0</v>
      </c>
      <c r="L168">
        <v>0</v>
      </c>
      <c r="O168" s="1">
        <f t="shared" si="6"/>
        <v>46079.166643518518</v>
      </c>
      <c r="P168" s="2">
        <f t="shared" si="7"/>
        <v>46079.166666666664</v>
      </c>
      <c r="Q168">
        <f t="shared" si="8"/>
        <v>1772078400</v>
      </c>
    </row>
    <row r="169" spans="1:17" x14ac:dyDescent="0.55000000000000004">
      <c r="A169">
        <v>1772078698</v>
      </c>
      <c r="B169" t="s">
        <v>6</v>
      </c>
      <c r="C169" t="s">
        <v>7</v>
      </c>
      <c r="D169">
        <v>5195.76</v>
      </c>
      <c r="E169">
        <v>5177.3500000000004</v>
      </c>
      <c r="H169">
        <v>5186.32</v>
      </c>
      <c r="K169">
        <v>0</v>
      </c>
      <c r="L169">
        <v>0</v>
      </c>
      <c r="O169" s="1">
        <f t="shared" si="6"/>
        <v>46079.170115740737</v>
      </c>
      <c r="P169" s="2">
        <f t="shared" si="7"/>
        <v>46079.170138888891</v>
      </c>
      <c r="Q169">
        <f t="shared" si="8"/>
        <v>1772078700</v>
      </c>
    </row>
    <row r="170" spans="1:17" x14ac:dyDescent="0.55000000000000004">
      <c r="A170">
        <v>1772078998</v>
      </c>
      <c r="B170" t="s">
        <v>6</v>
      </c>
      <c r="C170" t="s">
        <v>7</v>
      </c>
      <c r="D170">
        <v>5196.8</v>
      </c>
      <c r="E170">
        <v>5177.53</v>
      </c>
      <c r="H170">
        <v>5185.99</v>
      </c>
      <c r="K170">
        <v>0</v>
      </c>
      <c r="L170">
        <v>0</v>
      </c>
      <c r="O170" s="1">
        <f t="shared" si="6"/>
        <v>46079.173587962963</v>
      </c>
      <c r="P170" s="2">
        <f t="shared" si="7"/>
        <v>46079.173611111109</v>
      </c>
      <c r="Q170">
        <f t="shared" si="8"/>
        <v>1772079000</v>
      </c>
    </row>
    <row r="171" spans="1:17" x14ac:dyDescent="0.55000000000000004">
      <c r="A171">
        <v>1772079298</v>
      </c>
      <c r="B171" t="s">
        <v>6</v>
      </c>
      <c r="C171" t="s">
        <v>7</v>
      </c>
      <c r="D171">
        <v>5193.83</v>
      </c>
      <c r="E171">
        <v>5177.7</v>
      </c>
      <c r="H171">
        <v>5185.67</v>
      </c>
      <c r="K171">
        <v>0</v>
      </c>
      <c r="L171">
        <v>0</v>
      </c>
      <c r="O171" s="1">
        <f t="shared" si="6"/>
        <v>46079.177060185189</v>
      </c>
      <c r="P171" s="2">
        <f t="shared" si="7"/>
        <v>46079.177083333336</v>
      </c>
      <c r="Q171">
        <f t="shared" si="8"/>
        <v>1772079300</v>
      </c>
    </row>
    <row r="172" spans="1:17" x14ac:dyDescent="0.55000000000000004">
      <c r="A172">
        <v>1772079598</v>
      </c>
      <c r="B172" t="s">
        <v>6</v>
      </c>
      <c r="C172" t="s">
        <v>7</v>
      </c>
      <c r="D172">
        <v>5193.75</v>
      </c>
      <c r="E172">
        <v>5177.88</v>
      </c>
      <c r="H172">
        <v>5185.34</v>
      </c>
      <c r="K172">
        <v>0</v>
      </c>
      <c r="L172">
        <v>0</v>
      </c>
      <c r="O172" s="1">
        <f t="shared" si="6"/>
        <v>46079.180532407408</v>
      </c>
      <c r="P172" s="2">
        <f t="shared" si="7"/>
        <v>46079.180555555555</v>
      </c>
      <c r="Q172">
        <f t="shared" si="8"/>
        <v>1772079600</v>
      </c>
    </row>
    <row r="173" spans="1:17" x14ac:dyDescent="0.55000000000000004">
      <c r="A173">
        <v>1772079898</v>
      </c>
      <c r="B173" t="s">
        <v>6</v>
      </c>
      <c r="C173" t="s">
        <v>7</v>
      </c>
      <c r="D173">
        <v>5194.13</v>
      </c>
      <c r="E173">
        <v>5178.0600000000004</v>
      </c>
      <c r="H173">
        <v>5185.01</v>
      </c>
      <c r="K173">
        <v>0</v>
      </c>
      <c r="L173">
        <v>0</v>
      </c>
      <c r="O173" s="1">
        <f t="shared" si="6"/>
        <v>46079.184004629627</v>
      </c>
      <c r="P173" s="2">
        <f t="shared" si="7"/>
        <v>46079.184027777781</v>
      </c>
      <c r="Q173">
        <f t="shared" si="8"/>
        <v>1772079900</v>
      </c>
    </row>
    <row r="174" spans="1:17" x14ac:dyDescent="0.55000000000000004">
      <c r="A174">
        <v>1772080198</v>
      </c>
      <c r="B174" t="s">
        <v>6</v>
      </c>
      <c r="C174" t="s">
        <v>7</v>
      </c>
      <c r="D174">
        <v>5194.8599999999997</v>
      </c>
      <c r="E174">
        <v>5178.24</v>
      </c>
      <c r="H174">
        <v>5184.68</v>
      </c>
      <c r="K174">
        <v>0</v>
      </c>
      <c r="L174">
        <v>0</v>
      </c>
      <c r="O174" s="1">
        <f t="shared" si="6"/>
        <v>46079.187476851846</v>
      </c>
      <c r="P174" s="2">
        <f t="shared" si="7"/>
        <v>46079.1875</v>
      </c>
      <c r="Q174">
        <f t="shared" si="8"/>
        <v>1772080200</v>
      </c>
    </row>
    <row r="175" spans="1:17" x14ac:dyDescent="0.55000000000000004">
      <c r="A175">
        <v>1772080498</v>
      </c>
      <c r="B175" t="s">
        <v>6</v>
      </c>
      <c r="C175" t="s">
        <v>7</v>
      </c>
      <c r="D175">
        <v>5195.3999999999996</v>
      </c>
      <c r="E175">
        <v>5178.41</v>
      </c>
      <c r="H175">
        <v>5184.3500000000004</v>
      </c>
      <c r="K175">
        <v>0</v>
      </c>
      <c r="L175">
        <v>0</v>
      </c>
      <c r="O175" s="1">
        <f t="shared" si="6"/>
        <v>46079.190949074073</v>
      </c>
      <c r="P175" s="2">
        <f t="shared" si="7"/>
        <v>46079.190972222219</v>
      </c>
      <c r="Q175">
        <f t="shared" si="8"/>
        <v>1772080500</v>
      </c>
    </row>
    <row r="176" spans="1:17" x14ac:dyDescent="0.55000000000000004">
      <c r="A176">
        <v>1772080798</v>
      </c>
      <c r="B176" t="s">
        <v>6</v>
      </c>
      <c r="C176" t="s">
        <v>7</v>
      </c>
      <c r="D176">
        <v>5194.26</v>
      </c>
      <c r="E176">
        <v>5178.59</v>
      </c>
      <c r="H176">
        <v>5184.0200000000004</v>
      </c>
      <c r="K176">
        <v>0</v>
      </c>
      <c r="L176">
        <v>0</v>
      </c>
      <c r="O176" s="1">
        <f t="shared" si="6"/>
        <v>46079.194421296299</v>
      </c>
      <c r="P176" s="2">
        <f t="shared" si="7"/>
        <v>46079.194444444445</v>
      </c>
      <c r="Q176">
        <f t="shared" si="8"/>
        <v>1772080800</v>
      </c>
    </row>
    <row r="177" spans="1:17" x14ac:dyDescent="0.55000000000000004">
      <c r="A177">
        <v>1772081098</v>
      </c>
      <c r="B177" t="s">
        <v>6</v>
      </c>
      <c r="C177" t="s">
        <v>7</v>
      </c>
      <c r="D177">
        <v>5191.38</v>
      </c>
      <c r="E177">
        <v>5178.7700000000004</v>
      </c>
      <c r="H177">
        <v>5183.6899999999996</v>
      </c>
      <c r="K177">
        <v>0</v>
      </c>
      <c r="L177">
        <v>0</v>
      </c>
      <c r="O177" s="1">
        <f t="shared" si="6"/>
        <v>46079.197893518518</v>
      </c>
      <c r="P177" s="2">
        <f t="shared" si="7"/>
        <v>46079.197916666664</v>
      </c>
      <c r="Q177">
        <f t="shared" si="8"/>
        <v>1772081100</v>
      </c>
    </row>
    <row r="178" spans="1:17" x14ac:dyDescent="0.55000000000000004">
      <c r="A178">
        <v>1772081398</v>
      </c>
      <c r="B178" t="s">
        <v>6</v>
      </c>
      <c r="C178" t="s">
        <v>7</v>
      </c>
      <c r="D178">
        <v>5192.6099999999997</v>
      </c>
      <c r="E178">
        <v>5178.9399999999996</v>
      </c>
      <c r="H178">
        <v>5183.3599999999997</v>
      </c>
      <c r="K178">
        <v>0</v>
      </c>
      <c r="L178">
        <v>0</v>
      </c>
      <c r="O178" s="1">
        <f t="shared" si="6"/>
        <v>46079.201365740737</v>
      </c>
      <c r="P178" s="2">
        <f t="shared" si="7"/>
        <v>46079.201388888891</v>
      </c>
      <c r="Q178">
        <f t="shared" si="8"/>
        <v>1772081400</v>
      </c>
    </row>
    <row r="179" spans="1:17" x14ac:dyDescent="0.55000000000000004">
      <c r="A179">
        <v>1772081698</v>
      </c>
      <c r="B179" t="s">
        <v>6</v>
      </c>
      <c r="C179" t="s">
        <v>7</v>
      </c>
      <c r="D179">
        <v>5192.6899999999996</v>
      </c>
      <c r="E179">
        <v>5179.12</v>
      </c>
      <c r="H179">
        <v>5183.04</v>
      </c>
      <c r="K179">
        <v>0</v>
      </c>
      <c r="L179">
        <v>0</v>
      </c>
      <c r="O179" s="1">
        <f t="shared" si="6"/>
        <v>46079.204837962963</v>
      </c>
      <c r="P179" s="2">
        <f t="shared" si="7"/>
        <v>46079.204861111109</v>
      </c>
      <c r="Q179">
        <f t="shared" si="8"/>
        <v>1772081700</v>
      </c>
    </row>
    <row r="180" spans="1:17" x14ac:dyDescent="0.55000000000000004">
      <c r="A180">
        <v>1772081998</v>
      </c>
      <c r="B180" t="s">
        <v>6</v>
      </c>
      <c r="C180" t="s">
        <v>7</v>
      </c>
      <c r="D180">
        <v>5193.25</v>
      </c>
      <c r="E180">
        <v>5179.3</v>
      </c>
      <c r="H180">
        <v>5182.71</v>
      </c>
      <c r="K180">
        <v>0</v>
      </c>
      <c r="L180">
        <v>0</v>
      </c>
      <c r="O180" s="1">
        <f t="shared" si="6"/>
        <v>46079.208310185189</v>
      </c>
      <c r="P180" s="2">
        <f t="shared" si="7"/>
        <v>46079.208333333336</v>
      </c>
      <c r="Q180">
        <f t="shared" si="8"/>
        <v>1772082000</v>
      </c>
    </row>
    <row r="181" spans="1:17" x14ac:dyDescent="0.55000000000000004">
      <c r="A181">
        <v>1772082298</v>
      </c>
      <c r="B181" t="s">
        <v>6</v>
      </c>
      <c r="C181" t="s">
        <v>7</v>
      </c>
      <c r="D181">
        <v>5194.54</v>
      </c>
      <c r="E181">
        <v>5179.4799999999996</v>
      </c>
      <c r="H181">
        <v>5182.38</v>
      </c>
      <c r="K181">
        <v>0</v>
      </c>
      <c r="L181">
        <v>0</v>
      </c>
      <c r="O181" s="1">
        <f t="shared" si="6"/>
        <v>46079.211782407408</v>
      </c>
      <c r="P181" s="2">
        <f t="shared" si="7"/>
        <v>46079.211805555555</v>
      </c>
      <c r="Q181">
        <f t="shared" si="8"/>
        <v>1772082300</v>
      </c>
    </row>
    <row r="182" spans="1:17" x14ac:dyDescent="0.55000000000000004">
      <c r="A182">
        <v>1772082598</v>
      </c>
      <c r="B182" t="s">
        <v>6</v>
      </c>
      <c r="C182" t="s">
        <v>7</v>
      </c>
      <c r="D182">
        <v>5197.8500000000004</v>
      </c>
      <c r="E182">
        <v>5179.6499999999996</v>
      </c>
      <c r="H182">
        <v>5182.05</v>
      </c>
      <c r="K182">
        <v>0</v>
      </c>
      <c r="L182">
        <v>0</v>
      </c>
      <c r="O182" s="1">
        <f t="shared" si="6"/>
        <v>46079.215254629627</v>
      </c>
      <c r="P182" s="2">
        <f t="shared" si="7"/>
        <v>46079.215277777781</v>
      </c>
      <c r="Q182">
        <f t="shared" si="8"/>
        <v>1772082600</v>
      </c>
    </row>
    <row r="183" spans="1:17" x14ac:dyDescent="0.55000000000000004">
      <c r="A183">
        <v>1772082898</v>
      </c>
      <c r="B183" t="s">
        <v>6</v>
      </c>
      <c r="C183" t="s">
        <v>7</v>
      </c>
      <c r="D183">
        <v>5199.82</v>
      </c>
      <c r="E183">
        <v>5179.83</v>
      </c>
      <c r="H183">
        <v>5181.72</v>
      </c>
      <c r="K183">
        <v>0</v>
      </c>
      <c r="L183">
        <v>0</v>
      </c>
      <c r="O183" s="1">
        <f t="shared" si="6"/>
        <v>46079.218726851846</v>
      </c>
      <c r="P183" s="2">
        <f t="shared" si="7"/>
        <v>46079.21875</v>
      </c>
      <c r="Q183">
        <f t="shared" si="8"/>
        <v>1772082900</v>
      </c>
    </row>
    <row r="184" spans="1:17" x14ac:dyDescent="0.55000000000000004">
      <c r="A184">
        <v>1772083198</v>
      </c>
      <c r="B184" t="s">
        <v>6</v>
      </c>
      <c r="C184" t="s">
        <v>7</v>
      </c>
      <c r="D184">
        <v>5202.71</v>
      </c>
      <c r="E184">
        <v>5180.01</v>
      </c>
      <c r="H184">
        <v>5181.3900000000003</v>
      </c>
      <c r="K184">
        <v>0</v>
      </c>
      <c r="L184">
        <v>0</v>
      </c>
      <c r="O184" s="1">
        <f t="shared" si="6"/>
        <v>46079.222199074073</v>
      </c>
      <c r="P184" s="2">
        <f t="shared" si="7"/>
        <v>46079.222222222219</v>
      </c>
      <c r="Q184">
        <f t="shared" si="8"/>
        <v>1772083200</v>
      </c>
    </row>
    <row r="185" spans="1:17" x14ac:dyDescent="0.55000000000000004">
      <c r="A185">
        <v>1772083498</v>
      </c>
      <c r="B185" t="s">
        <v>6</v>
      </c>
      <c r="C185" t="s">
        <v>7</v>
      </c>
      <c r="D185">
        <v>5200.41</v>
      </c>
      <c r="E185">
        <v>5180.18</v>
      </c>
      <c r="H185">
        <v>5181.0600000000004</v>
      </c>
      <c r="K185">
        <v>5205.3100000000004</v>
      </c>
      <c r="L185">
        <v>0</v>
      </c>
      <c r="O185" s="1">
        <f t="shared" si="6"/>
        <v>46079.225671296299</v>
      </c>
      <c r="P185" s="2">
        <f t="shared" si="7"/>
        <v>46079.225694444445</v>
      </c>
      <c r="Q185">
        <f t="shared" si="8"/>
        <v>1772083500</v>
      </c>
    </row>
    <row r="186" spans="1:17" x14ac:dyDescent="0.55000000000000004">
      <c r="A186">
        <v>1772083798</v>
      </c>
      <c r="B186" t="s">
        <v>6</v>
      </c>
      <c r="C186" t="s">
        <v>7</v>
      </c>
      <c r="D186">
        <v>5201.13</v>
      </c>
      <c r="E186">
        <v>5180.3599999999997</v>
      </c>
      <c r="H186">
        <v>5180.7299999999996</v>
      </c>
      <c r="K186">
        <v>0</v>
      </c>
      <c r="L186">
        <v>0</v>
      </c>
      <c r="O186" s="1">
        <f t="shared" si="6"/>
        <v>46079.229143518518</v>
      </c>
      <c r="P186" s="2">
        <f t="shared" si="7"/>
        <v>46079.229166666664</v>
      </c>
      <c r="Q186">
        <f t="shared" si="8"/>
        <v>1772083800</v>
      </c>
    </row>
    <row r="187" spans="1:17" x14ac:dyDescent="0.55000000000000004">
      <c r="A187">
        <v>1772084098</v>
      </c>
      <c r="B187" t="s">
        <v>6</v>
      </c>
      <c r="C187" t="s">
        <v>7</v>
      </c>
      <c r="D187">
        <v>5199.26</v>
      </c>
      <c r="E187">
        <v>5180.54</v>
      </c>
      <c r="H187">
        <v>5180.41</v>
      </c>
      <c r="K187">
        <v>0</v>
      </c>
      <c r="L187">
        <v>0</v>
      </c>
      <c r="O187" s="1">
        <f t="shared" si="6"/>
        <v>46079.232615740737</v>
      </c>
      <c r="P187" s="2">
        <f t="shared" si="7"/>
        <v>46079.232638888891</v>
      </c>
      <c r="Q187">
        <f t="shared" si="8"/>
        <v>1772084100</v>
      </c>
    </row>
    <row r="188" spans="1:17" x14ac:dyDescent="0.55000000000000004">
      <c r="A188">
        <v>1772084398</v>
      </c>
      <c r="B188" t="s">
        <v>6</v>
      </c>
      <c r="C188" t="s">
        <v>7</v>
      </c>
      <c r="D188">
        <v>5199.6899999999996</v>
      </c>
      <c r="E188">
        <v>5180.71</v>
      </c>
      <c r="H188">
        <v>5180.08</v>
      </c>
      <c r="K188">
        <v>0</v>
      </c>
      <c r="L188">
        <v>0</v>
      </c>
      <c r="O188" s="1">
        <f t="shared" si="6"/>
        <v>46079.236087962963</v>
      </c>
      <c r="P188" s="2">
        <f t="shared" si="7"/>
        <v>46079.236111111109</v>
      </c>
      <c r="Q188">
        <f t="shared" si="8"/>
        <v>1772084400</v>
      </c>
    </row>
    <row r="189" spans="1:17" x14ac:dyDescent="0.55000000000000004">
      <c r="A189">
        <v>1772084698</v>
      </c>
      <c r="B189" t="s">
        <v>6</v>
      </c>
      <c r="C189" t="s">
        <v>7</v>
      </c>
      <c r="D189">
        <v>5193.88</v>
      </c>
      <c r="E189">
        <v>5180.8900000000003</v>
      </c>
      <c r="H189">
        <v>5179.75</v>
      </c>
      <c r="K189">
        <v>0</v>
      </c>
      <c r="L189">
        <v>0</v>
      </c>
      <c r="O189" s="1">
        <f t="shared" si="6"/>
        <v>46079.239560185189</v>
      </c>
      <c r="P189" s="2">
        <f t="shared" si="7"/>
        <v>46079.239583333336</v>
      </c>
      <c r="Q189">
        <f t="shared" si="8"/>
        <v>1772084700</v>
      </c>
    </row>
    <row r="190" spans="1:17" x14ac:dyDescent="0.55000000000000004">
      <c r="A190">
        <v>1772084998</v>
      </c>
      <c r="B190" t="s">
        <v>6</v>
      </c>
      <c r="C190" t="s">
        <v>7</v>
      </c>
      <c r="D190">
        <v>5194.18</v>
      </c>
      <c r="E190">
        <v>5181.07</v>
      </c>
      <c r="H190">
        <v>5179.42</v>
      </c>
      <c r="K190">
        <v>0</v>
      </c>
      <c r="L190">
        <v>0</v>
      </c>
      <c r="O190" s="1">
        <f t="shared" si="6"/>
        <v>46079.243032407408</v>
      </c>
      <c r="P190" s="2">
        <f t="shared" si="7"/>
        <v>46079.243055555555</v>
      </c>
      <c r="Q190">
        <f t="shared" si="8"/>
        <v>1772085000</v>
      </c>
    </row>
    <row r="191" spans="1:17" x14ac:dyDescent="0.55000000000000004">
      <c r="A191">
        <v>1772085298</v>
      </c>
      <c r="B191" t="s">
        <v>6</v>
      </c>
      <c r="C191" t="s">
        <v>7</v>
      </c>
      <c r="D191">
        <v>5198.46</v>
      </c>
      <c r="E191">
        <v>5181.25</v>
      </c>
      <c r="H191">
        <v>5179.09</v>
      </c>
      <c r="K191">
        <v>0</v>
      </c>
      <c r="L191">
        <v>0</v>
      </c>
      <c r="O191" s="1">
        <f t="shared" si="6"/>
        <v>46079.246504629627</v>
      </c>
      <c r="P191" s="2">
        <f t="shared" si="7"/>
        <v>46079.246527777781</v>
      </c>
      <c r="Q191">
        <f t="shared" si="8"/>
        <v>1772085300</v>
      </c>
    </row>
    <row r="192" spans="1:17" x14ac:dyDescent="0.55000000000000004">
      <c r="A192">
        <v>1772085598</v>
      </c>
      <c r="B192" t="s">
        <v>6</v>
      </c>
      <c r="C192" t="s">
        <v>7</v>
      </c>
      <c r="D192">
        <v>5193.7700000000004</v>
      </c>
      <c r="E192">
        <v>5181.42</v>
      </c>
      <c r="H192">
        <v>5178.76</v>
      </c>
      <c r="K192">
        <v>0</v>
      </c>
      <c r="L192">
        <v>0</v>
      </c>
      <c r="O192" s="1">
        <f t="shared" si="6"/>
        <v>46079.249976851846</v>
      </c>
      <c r="P192" s="2">
        <f t="shared" si="7"/>
        <v>46079.25</v>
      </c>
      <c r="Q192">
        <f t="shared" si="8"/>
        <v>1772085600</v>
      </c>
    </row>
    <row r="193" spans="1:17" x14ac:dyDescent="0.55000000000000004">
      <c r="A193">
        <v>1772085898</v>
      </c>
      <c r="B193" t="s">
        <v>6</v>
      </c>
      <c r="C193" t="s">
        <v>7</v>
      </c>
      <c r="D193">
        <v>5198.41</v>
      </c>
      <c r="E193">
        <v>5181.6000000000004</v>
      </c>
      <c r="H193">
        <v>5178.43</v>
      </c>
      <c r="K193">
        <v>0</v>
      </c>
      <c r="L193">
        <v>0</v>
      </c>
      <c r="O193" s="1">
        <f t="shared" si="6"/>
        <v>46079.253449074073</v>
      </c>
      <c r="P193" s="2">
        <f t="shared" si="7"/>
        <v>46079.253472222219</v>
      </c>
      <c r="Q193">
        <f t="shared" si="8"/>
        <v>1772085900</v>
      </c>
    </row>
    <row r="194" spans="1:17" x14ac:dyDescent="0.55000000000000004">
      <c r="A194">
        <v>1772086198</v>
      </c>
      <c r="B194" t="s">
        <v>6</v>
      </c>
      <c r="C194" t="s">
        <v>7</v>
      </c>
      <c r="D194">
        <v>5197.99</v>
      </c>
      <c r="E194">
        <v>5181.78</v>
      </c>
      <c r="H194">
        <v>5178.1000000000004</v>
      </c>
      <c r="K194">
        <v>0</v>
      </c>
      <c r="L194">
        <v>0</v>
      </c>
      <c r="O194" s="1">
        <f t="shared" ref="O194:O257" si="9">(A194/86400)+25569</f>
        <v>46079.256921296299</v>
      </c>
      <c r="P194" s="2">
        <f t="shared" ref="P194:P257" si="10">CEILING(INT(O194*1440)/1440*288,1)/288</f>
        <v>46079.256944444445</v>
      </c>
      <c r="Q194">
        <f t="shared" si="8"/>
        <v>1772086200</v>
      </c>
    </row>
    <row r="195" spans="1:17" x14ac:dyDescent="0.55000000000000004">
      <c r="A195">
        <v>1772086498</v>
      </c>
      <c r="B195" t="s">
        <v>6</v>
      </c>
      <c r="C195" t="s">
        <v>7</v>
      </c>
      <c r="D195">
        <v>5196.0600000000004</v>
      </c>
      <c r="E195">
        <v>5181.95</v>
      </c>
      <c r="H195">
        <v>5177.7700000000004</v>
      </c>
      <c r="K195">
        <v>0</v>
      </c>
      <c r="L195">
        <v>0</v>
      </c>
      <c r="O195" s="1">
        <f t="shared" si="9"/>
        <v>46079.260393518518</v>
      </c>
      <c r="P195" s="2">
        <f t="shared" si="10"/>
        <v>46079.260416666664</v>
      </c>
      <c r="Q195">
        <f t="shared" ref="Q195:Q258" si="11">MROUND((P195-25569)*86400,300)</f>
        <v>1772086500</v>
      </c>
    </row>
    <row r="196" spans="1:17" x14ac:dyDescent="0.55000000000000004">
      <c r="A196">
        <v>1772086798</v>
      </c>
      <c r="B196" t="s">
        <v>6</v>
      </c>
      <c r="C196" t="s">
        <v>7</v>
      </c>
      <c r="D196">
        <v>5196.4399999999996</v>
      </c>
      <c r="E196">
        <v>5182.13</v>
      </c>
      <c r="H196">
        <v>5177.45</v>
      </c>
      <c r="K196">
        <v>0</v>
      </c>
      <c r="L196">
        <v>0</v>
      </c>
      <c r="O196" s="1">
        <f t="shared" si="9"/>
        <v>46079.263865740737</v>
      </c>
      <c r="P196" s="2">
        <f t="shared" si="10"/>
        <v>46079.263888888891</v>
      </c>
      <c r="Q196">
        <f t="shared" si="11"/>
        <v>1772086800</v>
      </c>
    </row>
    <row r="197" spans="1:17" x14ac:dyDescent="0.55000000000000004">
      <c r="A197">
        <v>1772087098</v>
      </c>
      <c r="B197" t="s">
        <v>6</v>
      </c>
      <c r="C197" t="s">
        <v>7</v>
      </c>
      <c r="D197">
        <v>5193.49</v>
      </c>
      <c r="E197">
        <v>5182.3100000000004</v>
      </c>
      <c r="H197">
        <v>5177.12</v>
      </c>
      <c r="K197">
        <v>0</v>
      </c>
      <c r="L197">
        <v>0</v>
      </c>
      <c r="O197" s="1">
        <f t="shared" si="9"/>
        <v>46079.267337962963</v>
      </c>
      <c r="P197" s="2">
        <f t="shared" si="10"/>
        <v>46079.267361111109</v>
      </c>
      <c r="Q197">
        <f t="shared" si="11"/>
        <v>1772087100</v>
      </c>
    </row>
    <row r="198" spans="1:17" x14ac:dyDescent="0.55000000000000004">
      <c r="A198">
        <v>1772087398</v>
      </c>
      <c r="B198" t="s">
        <v>6</v>
      </c>
      <c r="C198" t="s">
        <v>7</v>
      </c>
      <c r="D198">
        <v>5196.8999999999996</v>
      </c>
      <c r="E198">
        <v>5182.49</v>
      </c>
      <c r="H198">
        <v>5176.79</v>
      </c>
      <c r="K198">
        <v>0</v>
      </c>
      <c r="L198">
        <v>0</v>
      </c>
      <c r="O198" s="1">
        <f t="shared" si="9"/>
        <v>46079.270810185189</v>
      </c>
      <c r="P198" s="2">
        <f t="shared" si="10"/>
        <v>46079.270833333336</v>
      </c>
      <c r="Q198">
        <f t="shared" si="11"/>
        <v>1772087400</v>
      </c>
    </row>
    <row r="199" spans="1:17" x14ac:dyDescent="0.55000000000000004">
      <c r="A199">
        <v>1772087698</v>
      </c>
      <c r="B199" t="s">
        <v>6</v>
      </c>
      <c r="C199" t="s">
        <v>7</v>
      </c>
      <c r="D199">
        <v>5196.79</v>
      </c>
      <c r="E199">
        <v>5182.66</v>
      </c>
      <c r="H199">
        <v>5176.46</v>
      </c>
      <c r="K199">
        <v>0</v>
      </c>
      <c r="L199">
        <v>0</v>
      </c>
      <c r="O199" s="1">
        <f t="shared" si="9"/>
        <v>46079.274282407408</v>
      </c>
      <c r="P199" s="2">
        <f t="shared" si="10"/>
        <v>46079.274305555555</v>
      </c>
      <c r="Q199">
        <f t="shared" si="11"/>
        <v>1772087700</v>
      </c>
    </row>
    <row r="200" spans="1:17" x14ac:dyDescent="0.55000000000000004">
      <c r="A200">
        <v>1772087998</v>
      </c>
      <c r="B200" t="s">
        <v>6</v>
      </c>
      <c r="C200" t="s">
        <v>7</v>
      </c>
      <c r="D200">
        <v>5196.4399999999996</v>
      </c>
      <c r="E200">
        <v>5182.84</v>
      </c>
      <c r="H200">
        <v>5176.13</v>
      </c>
      <c r="K200">
        <v>0</v>
      </c>
      <c r="L200">
        <v>0</v>
      </c>
      <c r="O200" s="1">
        <f t="shared" si="9"/>
        <v>46079.277754629627</v>
      </c>
      <c r="P200" s="2">
        <f t="shared" si="10"/>
        <v>46079.277777777781</v>
      </c>
      <c r="Q200">
        <f t="shared" si="11"/>
        <v>1772088000</v>
      </c>
    </row>
    <row r="201" spans="1:17" x14ac:dyDescent="0.55000000000000004">
      <c r="A201">
        <v>1772088298</v>
      </c>
      <c r="B201" t="s">
        <v>6</v>
      </c>
      <c r="C201" t="s">
        <v>7</v>
      </c>
      <c r="D201">
        <v>5192.8</v>
      </c>
      <c r="E201">
        <v>5183.0200000000004</v>
      </c>
      <c r="H201">
        <v>5175.8</v>
      </c>
      <c r="K201">
        <v>0</v>
      </c>
      <c r="L201">
        <v>0</v>
      </c>
      <c r="O201" s="1">
        <f t="shared" si="9"/>
        <v>46079.281226851846</v>
      </c>
      <c r="P201" s="2">
        <f t="shared" si="10"/>
        <v>46079.28125</v>
      </c>
      <c r="Q201">
        <f t="shared" si="11"/>
        <v>1772088300</v>
      </c>
    </row>
    <row r="202" spans="1:17" x14ac:dyDescent="0.55000000000000004">
      <c r="A202">
        <v>1772088598</v>
      </c>
      <c r="B202" t="s">
        <v>6</v>
      </c>
      <c r="C202" t="s">
        <v>7</v>
      </c>
      <c r="D202">
        <v>5192.66</v>
      </c>
      <c r="E202">
        <v>5183.1899999999996</v>
      </c>
      <c r="H202">
        <v>5175.47</v>
      </c>
      <c r="K202">
        <v>0</v>
      </c>
      <c r="L202">
        <v>0</v>
      </c>
      <c r="O202" s="1">
        <f t="shared" si="9"/>
        <v>46079.284699074073</v>
      </c>
      <c r="P202" s="2">
        <f t="shared" si="10"/>
        <v>46079.284722222219</v>
      </c>
      <c r="Q202">
        <f t="shared" si="11"/>
        <v>1772088600</v>
      </c>
    </row>
    <row r="203" spans="1:17" x14ac:dyDescent="0.55000000000000004">
      <c r="A203">
        <v>1772088898</v>
      </c>
      <c r="B203" t="s">
        <v>6</v>
      </c>
      <c r="C203" t="s">
        <v>7</v>
      </c>
      <c r="D203">
        <v>5193.26</v>
      </c>
      <c r="E203">
        <v>5183.37</v>
      </c>
      <c r="H203">
        <v>5175.1400000000003</v>
      </c>
      <c r="K203">
        <v>0</v>
      </c>
      <c r="L203">
        <v>0</v>
      </c>
      <c r="O203" s="1">
        <f t="shared" si="9"/>
        <v>46079.288171296299</v>
      </c>
      <c r="P203" s="2">
        <f t="shared" si="10"/>
        <v>46079.288194444445</v>
      </c>
      <c r="Q203">
        <f t="shared" si="11"/>
        <v>1772088900</v>
      </c>
    </row>
    <row r="204" spans="1:17" x14ac:dyDescent="0.55000000000000004">
      <c r="A204">
        <v>1772089198</v>
      </c>
      <c r="B204" t="s">
        <v>6</v>
      </c>
      <c r="C204" t="s">
        <v>7</v>
      </c>
      <c r="D204">
        <v>5190.96</v>
      </c>
      <c r="E204">
        <v>5183.55</v>
      </c>
      <c r="H204">
        <v>5174.82</v>
      </c>
      <c r="K204">
        <v>0</v>
      </c>
      <c r="L204">
        <v>0</v>
      </c>
      <c r="O204" s="1">
        <f t="shared" si="9"/>
        <v>46079.291643518518</v>
      </c>
      <c r="P204" s="2">
        <f t="shared" si="10"/>
        <v>46079.291666666664</v>
      </c>
      <c r="Q204">
        <f t="shared" si="11"/>
        <v>1772089200</v>
      </c>
    </row>
    <row r="205" spans="1:17" x14ac:dyDescent="0.55000000000000004">
      <c r="A205">
        <v>1772089498</v>
      </c>
      <c r="B205" t="s">
        <v>6</v>
      </c>
      <c r="C205" t="s">
        <v>7</v>
      </c>
      <c r="D205">
        <v>5184.75</v>
      </c>
      <c r="E205">
        <v>5183.7299999999996</v>
      </c>
      <c r="H205">
        <v>5174.49</v>
      </c>
      <c r="K205">
        <v>0</v>
      </c>
      <c r="L205">
        <v>0</v>
      </c>
      <c r="O205" s="1">
        <f t="shared" si="9"/>
        <v>46079.295115740737</v>
      </c>
      <c r="P205" s="2">
        <f t="shared" si="10"/>
        <v>46079.295138888891</v>
      </c>
      <c r="Q205">
        <f t="shared" si="11"/>
        <v>1772089500</v>
      </c>
    </row>
    <row r="206" spans="1:17" x14ac:dyDescent="0.55000000000000004">
      <c r="A206">
        <v>1772089798</v>
      </c>
      <c r="B206" t="s">
        <v>6</v>
      </c>
      <c r="C206" t="s">
        <v>7</v>
      </c>
      <c r="D206">
        <v>5187.62</v>
      </c>
      <c r="E206">
        <v>5183.8999999999996</v>
      </c>
      <c r="H206">
        <v>5174.16</v>
      </c>
      <c r="K206">
        <v>0</v>
      </c>
      <c r="L206">
        <v>0</v>
      </c>
      <c r="O206" s="1">
        <f t="shared" si="9"/>
        <v>46079.298587962963</v>
      </c>
      <c r="P206" s="2">
        <f t="shared" si="10"/>
        <v>46079.298611111109</v>
      </c>
      <c r="Q206">
        <f t="shared" si="11"/>
        <v>1772089800</v>
      </c>
    </row>
    <row r="207" spans="1:17" x14ac:dyDescent="0.55000000000000004">
      <c r="A207">
        <v>1772090098</v>
      </c>
      <c r="B207" t="s">
        <v>6</v>
      </c>
      <c r="C207" t="s">
        <v>7</v>
      </c>
      <c r="D207">
        <v>5188.55</v>
      </c>
      <c r="E207">
        <v>5184.08</v>
      </c>
      <c r="H207">
        <v>5173.83</v>
      </c>
      <c r="K207">
        <v>0</v>
      </c>
      <c r="L207">
        <v>0</v>
      </c>
      <c r="O207" s="1">
        <f t="shared" si="9"/>
        <v>46079.302060185189</v>
      </c>
      <c r="P207" s="2">
        <f t="shared" si="10"/>
        <v>46079.302083333336</v>
      </c>
      <c r="Q207">
        <f t="shared" si="11"/>
        <v>1772090100</v>
      </c>
    </row>
    <row r="208" spans="1:17" x14ac:dyDescent="0.55000000000000004">
      <c r="A208">
        <v>1772090398</v>
      </c>
      <c r="B208" t="s">
        <v>6</v>
      </c>
      <c r="C208" t="s">
        <v>7</v>
      </c>
      <c r="D208">
        <v>5186.04</v>
      </c>
      <c r="E208">
        <v>5184.26</v>
      </c>
      <c r="H208">
        <v>5173.5</v>
      </c>
      <c r="K208">
        <v>0</v>
      </c>
      <c r="L208">
        <v>0</v>
      </c>
      <c r="O208" s="1">
        <f t="shared" si="9"/>
        <v>46079.305532407408</v>
      </c>
      <c r="P208" s="2">
        <f t="shared" si="10"/>
        <v>46079.305555555555</v>
      </c>
      <c r="Q208">
        <f t="shared" si="11"/>
        <v>1772090400</v>
      </c>
    </row>
    <row r="209" spans="1:17" x14ac:dyDescent="0.55000000000000004">
      <c r="A209">
        <v>1772090698</v>
      </c>
      <c r="B209" t="s">
        <v>6</v>
      </c>
      <c r="C209" t="s">
        <v>7</v>
      </c>
      <c r="D209">
        <v>5184.88</v>
      </c>
      <c r="E209">
        <v>5184.43</v>
      </c>
      <c r="H209">
        <v>5173.17</v>
      </c>
      <c r="K209">
        <v>0</v>
      </c>
      <c r="L209">
        <v>0</v>
      </c>
      <c r="O209" s="1">
        <f t="shared" si="9"/>
        <v>46079.309004629627</v>
      </c>
      <c r="P209" s="2">
        <f t="shared" si="10"/>
        <v>46079.309027777781</v>
      </c>
      <c r="Q209">
        <f t="shared" si="11"/>
        <v>1772090700</v>
      </c>
    </row>
    <row r="210" spans="1:17" x14ac:dyDescent="0.55000000000000004">
      <c r="A210">
        <v>1772090998</v>
      </c>
      <c r="B210" t="s">
        <v>6</v>
      </c>
      <c r="C210" t="s">
        <v>7</v>
      </c>
      <c r="D210">
        <v>5186.1499999999996</v>
      </c>
      <c r="E210">
        <v>5184.6099999999997</v>
      </c>
      <c r="H210">
        <v>5172.84</v>
      </c>
      <c r="K210">
        <v>0</v>
      </c>
      <c r="L210">
        <v>0</v>
      </c>
      <c r="O210" s="1">
        <f t="shared" si="9"/>
        <v>46079.312476851846</v>
      </c>
      <c r="P210" s="2">
        <f t="shared" si="10"/>
        <v>46079.3125</v>
      </c>
      <c r="Q210">
        <f t="shared" si="11"/>
        <v>1772091000</v>
      </c>
    </row>
    <row r="211" spans="1:17" x14ac:dyDescent="0.55000000000000004">
      <c r="A211">
        <v>1772091298</v>
      </c>
      <c r="B211" t="s">
        <v>6</v>
      </c>
      <c r="C211" t="s">
        <v>7</v>
      </c>
      <c r="D211">
        <v>5188.3500000000004</v>
      </c>
      <c r="E211">
        <v>5184.79</v>
      </c>
      <c r="H211">
        <v>5172.51</v>
      </c>
      <c r="K211">
        <v>0</v>
      </c>
      <c r="L211">
        <v>0</v>
      </c>
      <c r="O211" s="1">
        <f t="shared" si="9"/>
        <v>46079.315949074073</v>
      </c>
      <c r="P211" s="2">
        <f t="shared" si="10"/>
        <v>46079.315972222219</v>
      </c>
      <c r="Q211">
        <f t="shared" si="11"/>
        <v>1772091300</v>
      </c>
    </row>
    <row r="212" spans="1:17" x14ac:dyDescent="0.55000000000000004">
      <c r="A212">
        <v>1772091598</v>
      </c>
      <c r="B212" t="s">
        <v>6</v>
      </c>
      <c r="C212" t="s">
        <v>7</v>
      </c>
      <c r="D212">
        <v>5186.49</v>
      </c>
      <c r="E212">
        <v>5184.96</v>
      </c>
      <c r="H212">
        <v>5172.18</v>
      </c>
      <c r="K212">
        <v>0</v>
      </c>
      <c r="L212">
        <v>0</v>
      </c>
      <c r="O212" s="1">
        <f t="shared" si="9"/>
        <v>46079.319421296299</v>
      </c>
      <c r="P212" s="2">
        <f t="shared" si="10"/>
        <v>46079.319444444445</v>
      </c>
      <c r="Q212">
        <f t="shared" si="11"/>
        <v>1772091600</v>
      </c>
    </row>
    <row r="213" spans="1:17" x14ac:dyDescent="0.55000000000000004">
      <c r="A213">
        <v>1772091898</v>
      </c>
      <c r="B213" t="s">
        <v>6</v>
      </c>
      <c r="C213" t="s">
        <v>7</v>
      </c>
      <c r="D213">
        <v>5181.91</v>
      </c>
      <c r="E213">
        <v>5185.1400000000003</v>
      </c>
      <c r="H213">
        <v>5171.8599999999997</v>
      </c>
      <c r="K213">
        <v>0</v>
      </c>
      <c r="L213">
        <v>0</v>
      </c>
      <c r="O213" s="1">
        <f t="shared" si="9"/>
        <v>46079.322893518518</v>
      </c>
      <c r="P213" s="2">
        <f t="shared" si="10"/>
        <v>46079.322916666664</v>
      </c>
      <c r="Q213">
        <f t="shared" si="11"/>
        <v>1772091900</v>
      </c>
    </row>
    <row r="214" spans="1:17" x14ac:dyDescent="0.55000000000000004">
      <c r="A214">
        <v>1772092198</v>
      </c>
      <c r="B214" t="s">
        <v>6</v>
      </c>
      <c r="C214" t="s">
        <v>7</v>
      </c>
      <c r="D214">
        <v>5183.7</v>
      </c>
      <c r="E214">
        <v>5185.32</v>
      </c>
      <c r="H214">
        <v>5171.53</v>
      </c>
      <c r="K214">
        <v>0</v>
      </c>
      <c r="L214">
        <v>0</v>
      </c>
      <c r="O214" s="1">
        <f t="shared" si="9"/>
        <v>46079.326365740737</v>
      </c>
      <c r="P214" s="2">
        <f t="shared" si="10"/>
        <v>46079.326388888891</v>
      </c>
      <c r="Q214">
        <f t="shared" si="11"/>
        <v>1772092200</v>
      </c>
    </row>
    <row r="215" spans="1:17" x14ac:dyDescent="0.55000000000000004">
      <c r="A215">
        <v>1772092498</v>
      </c>
      <c r="B215" t="s">
        <v>6</v>
      </c>
      <c r="C215" t="s">
        <v>7</v>
      </c>
      <c r="D215">
        <v>5186.0200000000004</v>
      </c>
      <c r="E215">
        <v>5185.5</v>
      </c>
      <c r="H215">
        <v>5171.2</v>
      </c>
      <c r="K215">
        <v>0</v>
      </c>
      <c r="L215">
        <v>0</v>
      </c>
      <c r="O215" s="1">
        <f t="shared" si="9"/>
        <v>46079.329837962963</v>
      </c>
      <c r="P215" s="2">
        <f t="shared" si="10"/>
        <v>46079.329861111109</v>
      </c>
      <c r="Q215">
        <f t="shared" si="11"/>
        <v>1772092500</v>
      </c>
    </row>
    <row r="216" spans="1:17" x14ac:dyDescent="0.55000000000000004">
      <c r="A216">
        <v>1772092798</v>
      </c>
      <c r="B216" t="s">
        <v>6</v>
      </c>
      <c r="C216" t="s">
        <v>7</v>
      </c>
      <c r="D216">
        <v>5181.47</v>
      </c>
      <c r="E216">
        <v>5185.67</v>
      </c>
      <c r="H216">
        <v>5170.87</v>
      </c>
      <c r="K216">
        <v>0</v>
      </c>
      <c r="L216">
        <v>0</v>
      </c>
      <c r="O216" s="1">
        <f t="shared" si="9"/>
        <v>46079.333310185189</v>
      </c>
      <c r="P216" s="2">
        <f t="shared" si="10"/>
        <v>46079.333333333336</v>
      </c>
      <c r="Q216">
        <f t="shared" si="11"/>
        <v>1772092800</v>
      </c>
    </row>
    <row r="217" spans="1:17" x14ac:dyDescent="0.55000000000000004">
      <c r="A217">
        <v>1772093098</v>
      </c>
      <c r="B217" t="s">
        <v>6</v>
      </c>
      <c r="C217" t="s">
        <v>7</v>
      </c>
      <c r="D217">
        <v>5183.96</v>
      </c>
      <c r="E217">
        <v>5185.8500000000004</v>
      </c>
      <c r="H217">
        <v>5170.54</v>
      </c>
      <c r="K217">
        <v>0</v>
      </c>
      <c r="L217">
        <v>0</v>
      </c>
      <c r="O217" s="1">
        <f t="shared" si="9"/>
        <v>46079.336782407408</v>
      </c>
      <c r="P217" s="2">
        <f t="shared" si="10"/>
        <v>46079.336805555555</v>
      </c>
      <c r="Q217">
        <f t="shared" si="11"/>
        <v>1772093100</v>
      </c>
    </row>
    <row r="218" spans="1:17" x14ac:dyDescent="0.55000000000000004">
      <c r="A218">
        <v>1772093398</v>
      </c>
      <c r="B218" t="s">
        <v>6</v>
      </c>
      <c r="C218" t="s">
        <v>7</v>
      </c>
      <c r="D218">
        <v>5189.4799999999996</v>
      </c>
      <c r="E218">
        <v>5186.03</v>
      </c>
      <c r="H218">
        <v>5170.21</v>
      </c>
      <c r="K218">
        <v>0</v>
      </c>
      <c r="L218">
        <v>0</v>
      </c>
      <c r="O218" s="1">
        <f t="shared" si="9"/>
        <v>46079.340254629627</v>
      </c>
      <c r="P218" s="2">
        <f t="shared" si="10"/>
        <v>46079.340277777781</v>
      </c>
      <c r="Q218">
        <f t="shared" si="11"/>
        <v>1772093400</v>
      </c>
    </row>
    <row r="219" spans="1:17" x14ac:dyDescent="0.55000000000000004">
      <c r="A219">
        <v>1772093698</v>
      </c>
      <c r="B219" t="s">
        <v>6</v>
      </c>
      <c r="C219" t="s">
        <v>7</v>
      </c>
      <c r="D219">
        <v>5187.25</v>
      </c>
      <c r="E219">
        <v>5186.2</v>
      </c>
      <c r="H219">
        <v>5169.88</v>
      </c>
      <c r="K219">
        <v>0</v>
      </c>
      <c r="L219">
        <v>0</v>
      </c>
      <c r="O219" s="1">
        <f t="shared" si="9"/>
        <v>46079.343726851846</v>
      </c>
      <c r="P219" s="2">
        <f t="shared" si="10"/>
        <v>46079.34375</v>
      </c>
      <c r="Q219">
        <f t="shared" si="11"/>
        <v>1772093700</v>
      </c>
    </row>
    <row r="220" spans="1:17" x14ac:dyDescent="0.55000000000000004">
      <c r="A220">
        <v>1772093998</v>
      </c>
      <c r="B220" t="s">
        <v>6</v>
      </c>
      <c r="C220" t="s">
        <v>7</v>
      </c>
      <c r="D220">
        <v>5187.01</v>
      </c>
      <c r="E220">
        <v>5186.38</v>
      </c>
      <c r="H220">
        <v>5169.55</v>
      </c>
      <c r="K220">
        <v>0</v>
      </c>
      <c r="L220">
        <v>0</v>
      </c>
      <c r="O220" s="1">
        <f t="shared" si="9"/>
        <v>46079.347199074073</v>
      </c>
      <c r="P220" s="2">
        <f t="shared" si="10"/>
        <v>46079.347222222219</v>
      </c>
      <c r="Q220">
        <f t="shared" si="11"/>
        <v>1772094000</v>
      </c>
    </row>
    <row r="221" spans="1:17" x14ac:dyDescent="0.55000000000000004">
      <c r="A221">
        <v>1772094298</v>
      </c>
      <c r="B221" t="s">
        <v>6</v>
      </c>
      <c r="C221" t="s">
        <v>7</v>
      </c>
      <c r="D221">
        <v>5176.99</v>
      </c>
      <c r="E221">
        <v>5186.5600000000004</v>
      </c>
      <c r="H221">
        <v>5169.2299999999996</v>
      </c>
      <c r="K221">
        <v>0</v>
      </c>
      <c r="L221">
        <v>0</v>
      </c>
      <c r="O221" s="1">
        <f t="shared" si="9"/>
        <v>46079.350671296299</v>
      </c>
      <c r="P221" s="2">
        <f t="shared" si="10"/>
        <v>46079.350694444445</v>
      </c>
      <c r="Q221">
        <f t="shared" si="11"/>
        <v>1772094300</v>
      </c>
    </row>
    <row r="222" spans="1:17" x14ac:dyDescent="0.55000000000000004">
      <c r="A222">
        <v>1772094598</v>
      </c>
      <c r="B222" t="s">
        <v>6</v>
      </c>
      <c r="C222" t="s">
        <v>7</v>
      </c>
      <c r="D222">
        <v>5175.0600000000004</v>
      </c>
      <c r="E222">
        <v>5186.74</v>
      </c>
      <c r="H222">
        <v>5168.8999999999996</v>
      </c>
      <c r="K222">
        <v>0</v>
      </c>
      <c r="L222">
        <v>0</v>
      </c>
      <c r="O222" s="1">
        <f t="shared" si="9"/>
        <v>46079.354143518518</v>
      </c>
      <c r="P222" s="2">
        <f t="shared" si="10"/>
        <v>46079.354166666664</v>
      </c>
      <c r="Q222">
        <f t="shared" si="11"/>
        <v>1772094600</v>
      </c>
    </row>
    <row r="223" spans="1:17" x14ac:dyDescent="0.55000000000000004">
      <c r="A223">
        <v>1772094898</v>
      </c>
      <c r="B223" t="s">
        <v>6</v>
      </c>
      <c r="C223" t="s">
        <v>7</v>
      </c>
      <c r="D223">
        <v>5174.82</v>
      </c>
      <c r="E223">
        <v>5186.91</v>
      </c>
      <c r="H223">
        <v>5168.57</v>
      </c>
      <c r="K223">
        <v>0</v>
      </c>
      <c r="L223">
        <v>0</v>
      </c>
      <c r="O223" s="1">
        <f t="shared" si="9"/>
        <v>46079.357615740737</v>
      </c>
      <c r="P223" s="2">
        <f t="shared" si="10"/>
        <v>46079.357638888891</v>
      </c>
      <c r="Q223">
        <f t="shared" si="11"/>
        <v>1772094900</v>
      </c>
    </row>
    <row r="224" spans="1:17" x14ac:dyDescent="0.55000000000000004">
      <c r="A224">
        <v>1772095198</v>
      </c>
      <c r="B224" t="s">
        <v>6</v>
      </c>
      <c r="C224" t="s">
        <v>7</v>
      </c>
      <c r="D224">
        <v>5174.28</v>
      </c>
      <c r="E224">
        <v>5187.09</v>
      </c>
      <c r="H224">
        <v>5168.24</v>
      </c>
      <c r="K224">
        <v>0</v>
      </c>
      <c r="L224">
        <v>0</v>
      </c>
      <c r="O224" s="1">
        <f t="shared" si="9"/>
        <v>46079.361087962963</v>
      </c>
      <c r="P224" s="2">
        <f t="shared" si="10"/>
        <v>46079.361111111109</v>
      </c>
      <c r="Q224">
        <f t="shared" si="11"/>
        <v>1772095200</v>
      </c>
    </row>
    <row r="225" spans="1:17" x14ac:dyDescent="0.55000000000000004">
      <c r="A225">
        <v>1772095498</v>
      </c>
      <c r="B225" t="s">
        <v>6</v>
      </c>
      <c r="C225" t="s">
        <v>7</v>
      </c>
      <c r="D225">
        <v>5179.75</v>
      </c>
      <c r="E225">
        <v>5187.2700000000004</v>
      </c>
      <c r="H225">
        <v>5167.91</v>
      </c>
      <c r="K225">
        <v>0</v>
      </c>
      <c r="L225">
        <v>5167.91</v>
      </c>
      <c r="O225" s="1">
        <f t="shared" si="9"/>
        <v>46079.364560185189</v>
      </c>
      <c r="P225" s="2">
        <f t="shared" si="10"/>
        <v>46079.364583333336</v>
      </c>
      <c r="Q225">
        <f t="shared" si="11"/>
        <v>1772095500</v>
      </c>
    </row>
    <row r="226" spans="1:17" x14ac:dyDescent="0.55000000000000004">
      <c r="A226">
        <v>1772095798</v>
      </c>
      <c r="B226" t="s">
        <v>6</v>
      </c>
      <c r="C226" t="s">
        <v>7</v>
      </c>
      <c r="D226">
        <v>5178.38</v>
      </c>
      <c r="E226">
        <v>5187.4399999999996</v>
      </c>
      <c r="H226">
        <v>5167.58</v>
      </c>
      <c r="K226">
        <v>0</v>
      </c>
      <c r="L226">
        <v>0</v>
      </c>
      <c r="O226" s="1">
        <f t="shared" si="9"/>
        <v>46079.368032407408</v>
      </c>
      <c r="P226" s="2">
        <f t="shared" si="10"/>
        <v>46079.368055555555</v>
      </c>
      <c r="Q226">
        <f t="shared" si="11"/>
        <v>1772095800</v>
      </c>
    </row>
    <row r="227" spans="1:17" x14ac:dyDescent="0.55000000000000004">
      <c r="A227">
        <v>1772096098</v>
      </c>
      <c r="B227" t="s">
        <v>6</v>
      </c>
      <c r="C227" t="s">
        <v>7</v>
      </c>
      <c r="D227">
        <v>5179.41</v>
      </c>
      <c r="E227">
        <v>5187.62</v>
      </c>
      <c r="H227">
        <v>5167.25</v>
      </c>
      <c r="K227">
        <v>0</v>
      </c>
      <c r="L227">
        <v>0</v>
      </c>
      <c r="O227" s="1">
        <f t="shared" si="9"/>
        <v>46079.371504629627</v>
      </c>
      <c r="P227" s="2">
        <f t="shared" si="10"/>
        <v>46079.371527777781</v>
      </c>
      <c r="Q227">
        <f t="shared" si="11"/>
        <v>1772096100</v>
      </c>
    </row>
    <row r="228" spans="1:17" x14ac:dyDescent="0.55000000000000004">
      <c r="A228">
        <v>1772096398</v>
      </c>
      <c r="B228" t="s">
        <v>6</v>
      </c>
      <c r="C228" t="s">
        <v>7</v>
      </c>
      <c r="D228">
        <v>5174.4399999999996</v>
      </c>
      <c r="E228">
        <v>5187.8</v>
      </c>
      <c r="H228">
        <v>5166.92</v>
      </c>
      <c r="K228">
        <v>0</v>
      </c>
      <c r="L228">
        <v>0</v>
      </c>
      <c r="O228" s="1">
        <f t="shared" si="9"/>
        <v>46079.374976851846</v>
      </c>
      <c r="P228" s="2">
        <f t="shared" si="10"/>
        <v>46079.375</v>
      </c>
      <c r="Q228">
        <f t="shared" si="11"/>
        <v>1772096400</v>
      </c>
    </row>
    <row r="229" spans="1:17" x14ac:dyDescent="0.55000000000000004">
      <c r="A229">
        <v>1772096698</v>
      </c>
      <c r="B229" t="s">
        <v>6</v>
      </c>
      <c r="C229" t="s">
        <v>7</v>
      </c>
      <c r="D229">
        <v>5178.01</v>
      </c>
      <c r="E229">
        <v>5187.9799999999996</v>
      </c>
      <c r="H229">
        <v>5166.59</v>
      </c>
      <c r="K229">
        <v>0</v>
      </c>
      <c r="L229">
        <v>0</v>
      </c>
      <c r="O229" s="1">
        <f t="shared" si="9"/>
        <v>46079.378449074073</v>
      </c>
      <c r="P229" s="2">
        <f t="shared" si="10"/>
        <v>46079.378472222219</v>
      </c>
      <c r="Q229">
        <f t="shared" si="11"/>
        <v>1772096700</v>
      </c>
    </row>
    <row r="230" spans="1:17" x14ac:dyDescent="0.55000000000000004">
      <c r="A230">
        <v>1772096998</v>
      </c>
      <c r="B230" t="s">
        <v>6</v>
      </c>
      <c r="C230" t="s">
        <v>7</v>
      </c>
      <c r="D230">
        <v>5181.6400000000003</v>
      </c>
      <c r="E230">
        <v>5188.1499999999996</v>
      </c>
      <c r="H230">
        <v>5166.2700000000004</v>
      </c>
      <c r="K230">
        <v>0</v>
      </c>
      <c r="L230">
        <v>0</v>
      </c>
      <c r="O230" s="1">
        <f t="shared" si="9"/>
        <v>46079.381921296299</v>
      </c>
      <c r="P230" s="2">
        <f t="shared" si="10"/>
        <v>46079.381944444445</v>
      </c>
      <c r="Q230">
        <f t="shared" si="11"/>
        <v>1772097000</v>
      </c>
    </row>
    <row r="231" spans="1:17" x14ac:dyDescent="0.55000000000000004">
      <c r="A231">
        <v>1772097298</v>
      </c>
      <c r="B231" t="s">
        <v>6</v>
      </c>
      <c r="C231" t="s">
        <v>7</v>
      </c>
      <c r="D231">
        <v>5176.99</v>
      </c>
      <c r="E231">
        <v>5188.33</v>
      </c>
      <c r="H231">
        <v>5165.9399999999996</v>
      </c>
      <c r="K231">
        <v>0</v>
      </c>
      <c r="L231">
        <v>0</v>
      </c>
      <c r="O231" s="1">
        <f t="shared" si="9"/>
        <v>46079.385393518518</v>
      </c>
      <c r="P231" s="2">
        <f t="shared" si="10"/>
        <v>46079.385416666664</v>
      </c>
      <c r="Q231">
        <f t="shared" si="11"/>
        <v>1772097300</v>
      </c>
    </row>
    <row r="232" spans="1:17" x14ac:dyDescent="0.55000000000000004">
      <c r="A232">
        <v>1772097598</v>
      </c>
      <c r="B232" t="s">
        <v>6</v>
      </c>
      <c r="C232" t="s">
        <v>7</v>
      </c>
      <c r="D232">
        <v>5176.5600000000004</v>
      </c>
      <c r="E232">
        <v>5188.51</v>
      </c>
      <c r="H232">
        <v>5165.6099999999997</v>
      </c>
      <c r="K232">
        <v>0</v>
      </c>
      <c r="L232">
        <v>0</v>
      </c>
      <c r="O232" s="1">
        <f t="shared" si="9"/>
        <v>46079.388865740737</v>
      </c>
      <c r="P232" s="2">
        <f t="shared" si="10"/>
        <v>46079.388888888891</v>
      </c>
      <c r="Q232">
        <f t="shared" si="11"/>
        <v>1772097600</v>
      </c>
    </row>
    <row r="233" spans="1:17" x14ac:dyDescent="0.55000000000000004">
      <c r="A233">
        <v>1772097898</v>
      </c>
      <c r="B233" t="s">
        <v>6</v>
      </c>
      <c r="C233" t="s">
        <v>7</v>
      </c>
      <c r="D233">
        <v>5181.2</v>
      </c>
      <c r="E233">
        <v>5188.68</v>
      </c>
      <c r="H233">
        <v>5165.28</v>
      </c>
      <c r="K233">
        <v>0</v>
      </c>
      <c r="L233">
        <v>0</v>
      </c>
      <c r="O233" s="1">
        <f t="shared" si="9"/>
        <v>46079.392337962963</v>
      </c>
      <c r="P233" s="2">
        <f t="shared" si="10"/>
        <v>46079.392361111109</v>
      </c>
      <c r="Q233">
        <f t="shared" si="11"/>
        <v>1772097900</v>
      </c>
    </row>
    <row r="234" spans="1:17" x14ac:dyDescent="0.55000000000000004">
      <c r="A234">
        <v>1772098198</v>
      </c>
      <c r="B234" t="s">
        <v>6</v>
      </c>
      <c r="C234" t="s">
        <v>7</v>
      </c>
      <c r="D234">
        <v>5181.63</v>
      </c>
      <c r="E234">
        <v>5188.8599999999997</v>
      </c>
      <c r="H234">
        <v>5164.95</v>
      </c>
      <c r="K234">
        <v>0</v>
      </c>
      <c r="L234">
        <v>0</v>
      </c>
      <c r="O234" s="1">
        <f t="shared" si="9"/>
        <v>46079.395810185189</v>
      </c>
      <c r="P234" s="2">
        <f t="shared" si="10"/>
        <v>46079.395833333336</v>
      </c>
      <c r="Q234">
        <f t="shared" si="11"/>
        <v>1772098200</v>
      </c>
    </row>
    <row r="235" spans="1:17" x14ac:dyDescent="0.55000000000000004">
      <c r="A235">
        <v>1772098498</v>
      </c>
      <c r="B235" t="s">
        <v>6</v>
      </c>
      <c r="C235" t="s">
        <v>7</v>
      </c>
      <c r="D235">
        <v>5183.3</v>
      </c>
      <c r="E235">
        <v>5189.04</v>
      </c>
      <c r="H235">
        <v>5164.62</v>
      </c>
      <c r="K235">
        <v>0</v>
      </c>
      <c r="L235">
        <v>0</v>
      </c>
      <c r="O235" s="1">
        <f t="shared" si="9"/>
        <v>46079.399282407408</v>
      </c>
      <c r="P235" s="2">
        <f t="shared" si="10"/>
        <v>46079.399305555555</v>
      </c>
      <c r="Q235">
        <f t="shared" si="11"/>
        <v>1772098500</v>
      </c>
    </row>
    <row r="236" spans="1:17" x14ac:dyDescent="0.55000000000000004">
      <c r="A236">
        <v>1772098798</v>
      </c>
      <c r="B236" t="s">
        <v>6</v>
      </c>
      <c r="C236" t="s">
        <v>7</v>
      </c>
      <c r="D236">
        <v>5181.5</v>
      </c>
      <c r="E236">
        <v>5189.21</v>
      </c>
      <c r="H236">
        <v>5164.29</v>
      </c>
      <c r="K236">
        <v>0</v>
      </c>
      <c r="L236">
        <v>0</v>
      </c>
      <c r="O236" s="1">
        <f t="shared" si="9"/>
        <v>46079.402754629627</v>
      </c>
      <c r="P236" s="2">
        <f t="shared" si="10"/>
        <v>46079.402777777781</v>
      </c>
      <c r="Q236">
        <f t="shared" si="11"/>
        <v>1772098800</v>
      </c>
    </row>
    <row r="237" spans="1:17" x14ac:dyDescent="0.55000000000000004">
      <c r="A237">
        <v>1772099098</v>
      </c>
      <c r="B237" t="s">
        <v>6</v>
      </c>
      <c r="C237" t="s">
        <v>7</v>
      </c>
      <c r="D237">
        <v>5184.6400000000003</v>
      </c>
      <c r="E237">
        <v>5189.3900000000003</v>
      </c>
      <c r="H237">
        <v>5163.96</v>
      </c>
      <c r="K237">
        <v>0</v>
      </c>
      <c r="L237">
        <v>0</v>
      </c>
      <c r="O237" s="1">
        <f t="shared" si="9"/>
        <v>46079.406226851846</v>
      </c>
      <c r="P237" s="2">
        <f t="shared" si="10"/>
        <v>46079.40625</v>
      </c>
      <c r="Q237">
        <f t="shared" si="11"/>
        <v>1772099100</v>
      </c>
    </row>
    <row r="238" spans="1:17" x14ac:dyDescent="0.55000000000000004">
      <c r="A238">
        <v>1772099398</v>
      </c>
      <c r="B238" t="s">
        <v>6</v>
      </c>
      <c r="C238" t="s">
        <v>7</v>
      </c>
      <c r="D238">
        <v>5186.9799999999996</v>
      </c>
      <c r="E238">
        <v>5189.57</v>
      </c>
      <c r="H238">
        <v>5163.6400000000003</v>
      </c>
      <c r="K238">
        <v>0</v>
      </c>
      <c r="L238">
        <v>0</v>
      </c>
      <c r="O238" s="1">
        <f t="shared" si="9"/>
        <v>46079.409699074073</v>
      </c>
      <c r="P238" s="2">
        <f t="shared" si="10"/>
        <v>46079.409722222219</v>
      </c>
      <c r="Q238">
        <f t="shared" si="11"/>
        <v>1772099400</v>
      </c>
    </row>
    <row r="239" spans="1:17" x14ac:dyDescent="0.55000000000000004">
      <c r="A239">
        <v>1772099698</v>
      </c>
      <c r="B239" t="s">
        <v>6</v>
      </c>
      <c r="C239" t="s">
        <v>7</v>
      </c>
      <c r="D239">
        <v>5186.32</v>
      </c>
      <c r="E239">
        <v>5189.75</v>
      </c>
      <c r="H239">
        <v>5163.3100000000004</v>
      </c>
      <c r="K239">
        <v>0</v>
      </c>
      <c r="L239">
        <v>0</v>
      </c>
      <c r="O239" s="1">
        <f t="shared" si="9"/>
        <v>46079.413171296299</v>
      </c>
      <c r="P239" s="2">
        <f t="shared" si="10"/>
        <v>46079.413194444445</v>
      </c>
      <c r="Q239">
        <f t="shared" si="11"/>
        <v>1772099700</v>
      </c>
    </row>
    <row r="240" spans="1:17" x14ac:dyDescent="0.55000000000000004">
      <c r="A240">
        <v>1772099998</v>
      </c>
      <c r="B240" t="s">
        <v>6</v>
      </c>
      <c r="C240" t="s">
        <v>7</v>
      </c>
      <c r="D240">
        <v>5189.51</v>
      </c>
      <c r="E240">
        <v>5189.92</v>
      </c>
      <c r="H240">
        <v>5162.9799999999996</v>
      </c>
      <c r="K240">
        <v>0</v>
      </c>
      <c r="L240">
        <v>0</v>
      </c>
      <c r="O240" s="1">
        <f t="shared" si="9"/>
        <v>46079.416643518518</v>
      </c>
      <c r="P240" s="2">
        <f t="shared" si="10"/>
        <v>46079.416666666664</v>
      </c>
      <c r="Q240">
        <f t="shared" si="11"/>
        <v>1772100000</v>
      </c>
    </row>
    <row r="241" spans="1:17" x14ac:dyDescent="0.55000000000000004">
      <c r="A241">
        <v>1772100298</v>
      </c>
      <c r="B241" t="s">
        <v>6</v>
      </c>
      <c r="C241" t="s">
        <v>7</v>
      </c>
      <c r="D241">
        <v>5188.45</v>
      </c>
      <c r="E241">
        <v>5190.1000000000004</v>
      </c>
      <c r="H241">
        <v>5162.6499999999996</v>
      </c>
      <c r="K241">
        <v>5190.1000000000004</v>
      </c>
      <c r="L241">
        <v>0</v>
      </c>
      <c r="O241" s="1">
        <f t="shared" si="9"/>
        <v>46079.420115740737</v>
      </c>
      <c r="P241" s="2">
        <f t="shared" si="10"/>
        <v>46079.420138888891</v>
      </c>
      <c r="Q241">
        <f t="shared" si="11"/>
        <v>1772100300</v>
      </c>
    </row>
    <row r="242" spans="1:17" x14ac:dyDescent="0.55000000000000004">
      <c r="A242">
        <v>1772100598</v>
      </c>
      <c r="B242" t="s">
        <v>6</v>
      </c>
      <c r="C242" t="s">
        <v>7</v>
      </c>
      <c r="D242">
        <v>5187.8900000000003</v>
      </c>
      <c r="E242">
        <v>5190.28</v>
      </c>
      <c r="H242">
        <v>5162.32</v>
      </c>
      <c r="K242">
        <v>0</v>
      </c>
      <c r="L242">
        <v>0</v>
      </c>
      <c r="O242" s="1">
        <f t="shared" si="9"/>
        <v>46079.423587962963</v>
      </c>
      <c r="P242" s="2">
        <f t="shared" si="10"/>
        <v>46079.423611111109</v>
      </c>
      <c r="Q242">
        <f t="shared" si="11"/>
        <v>1772100600</v>
      </c>
    </row>
    <row r="243" spans="1:17" x14ac:dyDescent="0.55000000000000004">
      <c r="A243">
        <v>1772100898</v>
      </c>
      <c r="B243" t="s">
        <v>6</v>
      </c>
      <c r="C243" t="s">
        <v>7</v>
      </c>
      <c r="D243">
        <v>5182.8500000000004</v>
      </c>
      <c r="E243">
        <v>5190.45</v>
      </c>
      <c r="H243">
        <v>5161.99</v>
      </c>
      <c r="K243">
        <v>0</v>
      </c>
      <c r="L243">
        <v>0</v>
      </c>
      <c r="O243" s="1">
        <f t="shared" si="9"/>
        <v>46079.427060185189</v>
      </c>
      <c r="P243" s="2">
        <f t="shared" si="10"/>
        <v>46079.427083333336</v>
      </c>
      <c r="Q243">
        <f t="shared" si="11"/>
        <v>1772100900</v>
      </c>
    </row>
    <row r="244" spans="1:17" x14ac:dyDescent="0.55000000000000004">
      <c r="A244">
        <v>1772101198</v>
      </c>
      <c r="B244" t="s">
        <v>6</v>
      </c>
      <c r="C244" t="s">
        <v>7</v>
      </c>
      <c r="D244">
        <v>5183.6000000000004</v>
      </c>
      <c r="E244">
        <v>5190.63</v>
      </c>
      <c r="H244">
        <v>5161.66</v>
      </c>
      <c r="K244">
        <v>0</v>
      </c>
      <c r="L244">
        <v>0</v>
      </c>
      <c r="O244" s="1">
        <f t="shared" si="9"/>
        <v>46079.430532407408</v>
      </c>
      <c r="P244" s="2">
        <f t="shared" si="10"/>
        <v>46079.430555555555</v>
      </c>
      <c r="Q244">
        <f t="shared" si="11"/>
        <v>1772101200</v>
      </c>
    </row>
    <row r="245" spans="1:17" x14ac:dyDescent="0.55000000000000004">
      <c r="A245">
        <v>1772101498</v>
      </c>
      <c r="B245" t="s">
        <v>6</v>
      </c>
      <c r="C245" t="s">
        <v>7</v>
      </c>
      <c r="D245">
        <v>5179.29</v>
      </c>
      <c r="E245">
        <v>5190.8100000000004</v>
      </c>
      <c r="H245">
        <v>5161.33</v>
      </c>
      <c r="K245">
        <v>0</v>
      </c>
      <c r="L245">
        <v>0</v>
      </c>
      <c r="O245" s="1">
        <f t="shared" si="9"/>
        <v>46079.434004629627</v>
      </c>
      <c r="P245" s="2">
        <f t="shared" si="10"/>
        <v>46079.434027777781</v>
      </c>
      <c r="Q245">
        <f t="shared" si="11"/>
        <v>1772101500</v>
      </c>
    </row>
    <row r="246" spans="1:17" x14ac:dyDescent="0.55000000000000004">
      <c r="A246">
        <v>1772101798</v>
      </c>
      <c r="B246" t="s">
        <v>6</v>
      </c>
      <c r="C246" t="s">
        <v>7</v>
      </c>
      <c r="D246">
        <v>5177.04</v>
      </c>
      <c r="E246">
        <v>5190.99</v>
      </c>
      <c r="H246">
        <v>5161</v>
      </c>
      <c r="K246">
        <v>0</v>
      </c>
      <c r="L246">
        <v>0</v>
      </c>
      <c r="O246" s="1">
        <f t="shared" si="9"/>
        <v>46079.437476851846</v>
      </c>
      <c r="P246" s="2">
        <f t="shared" si="10"/>
        <v>46079.4375</v>
      </c>
      <c r="Q246">
        <f t="shared" si="11"/>
        <v>1772101800</v>
      </c>
    </row>
    <row r="247" spans="1:17" x14ac:dyDescent="0.55000000000000004">
      <c r="A247">
        <v>1772102098</v>
      </c>
      <c r="B247" t="s">
        <v>6</v>
      </c>
      <c r="C247" t="s">
        <v>7</v>
      </c>
      <c r="D247">
        <v>5176.09</v>
      </c>
      <c r="E247">
        <v>5191.16</v>
      </c>
      <c r="H247">
        <v>5160.68</v>
      </c>
      <c r="K247">
        <v>0</v>
      </c>
      <c r="L247">
        <v>0</v>
      </c>
      <c r="O247" s="1">
        <f t="shared" si="9"/>
        <v>46079.440949074073</v>
      </c>
      <c r="P247" s="2">
        <f t="shared" si="10"/>
        <v>46079.440972222219</v>
      </c>
      <c r="Q247">
        <f t="shared" si="11"/>
        <v>1772102100</v>
      </c>
    </row>
    <row r="248" spans="1:17" x14ac:dyDescent="0.55000000000000004">
      <c r="A248">
        <v>1772102398</v>
      </c>
      <c r="B248" t="s">
        <v>6</v>
      </c>
      <c r="C248" t="s">
        <v>7</v>
      </c>
      <c r="D248">
        <v>5172.13</v>
      </c>
      <c r="E248">
        <v>5191.34</v>
      </c>
      <c r="H248">
        <v>5160.3500000000004</v>
      </c>
      <c r="K248">
        <v>0</v>
      </c>
      <c r="L248">
        <v>0</v>
      </c>
      <c r="O248" s="1">
        <f t="shared" si="9"/>
        <v>46079.444421296299</v>
      </c>
      <c r="P248" s="2">
        <f t="shared" si="10"/>
        <v>46079.444444444445</v>
      </c>
      <c r="Q248">
        <f t="shared" si="11"/>
        <v>1772102400</v>
      </c>
    </row>
    <row r="249" spans="1:17" x14ac:dyDescent="0.55000000000000004">
      <c r="A249">
        <v>1772102698</v>
      </c>
      <c r="B249" t="s">
        <v>6</v>
      </c>
      <c r="C249" t="s">
        <v>7</v>
      </c>
      <c r="D249">
        <v>5171.17</v>
      </c>
      <c r="E249">
        <v>5191.5200000000004</v>
      </c>
      <c r="H249">
        <v>5160.0200000000004</v>
      </c>
      <c r="K249">
        <v>0</v>
      </c>
      <c r="L249">
        <v>0</v>
      </c>
      <c r="O249" s="1">
        <f t="shared" si="9"/>
        <v>46079.447893518518</v>
      </c>
      <c r="P249" s="2">
        <f t="shared" si="10"/>
        <v>46079.447916666664</v>
      </c>
      <c r="Q249">
        <f t="shared" si="11"/>
        <v>1772102700</v>
      </c>
    </row>
    <row r="250" spans="1:17" x14ac:dyDescent="0.55000000000000004">
      <c r="A250">
        <v>1772102998</v>
      </c>
      <c r="B250" t="s">
        <v>6</v>
      </c>
      <c r="C250" t="s">
        <v>7</v>
      </c>
      <c r="D250">
        <v>5173.6000000000004</v>
      </c>
      <c r="E250">
        <v>5191.6899999999996</v>
      </c>
      <c r="H250">
        <v>5159.6899999999996</v>
      </c>
      <c r="K250">
        <v>0</v>
      </c>
      <c r="L250">
        <v>0</v>
      </c>
      <c r="O250" s="1">
        <f t="shared" si="9"/>
        <v>46079.451365740737</v>
      </c>
      <c r="P250" s="2">
        <f t="shared" si="10"/>
        <v>46079.451388888891</v>
      </c>
      <c r="Q250">
        <f t="shared" si="11"/>
        <v>1772103000</v>
      </c>
    </row>
    <row r="251" spans="1:17" x14ac:dyDescent="0.55000000000000004">
      <c r="A251">
        <v>1772103298</v>
      </c>
      <c r="B251" t="s">
        <v>6</v>
      </c>
      <c r="C251" t="s">
        <v>7</v>
      </c>
      <c r="D251">
        <v>5171.6099999999997</v>
      </c>
      <c r="E251">
        <v>5191.87</v>
      </c>
      <c r="H251">
        <v>5159.3599999999997</v>
      </c>
      <c r="K251">
        <v>0</v>
      </c>
      <c r="L251">
        <v>0</v>
      </c>
      <c r="O251" s="1">
        <f t="shared" si="9"/>
        <v>46079.454837962963</v>
      </c>
      <c r="P251" s="2">
        <f t="shared" si="10"/>
        <v>46079.454861111109</v>
      </c>
      <c r="Q251">
        <f t="shared" si="11"/>
        <v>1772103300</v>
      </c>
    </row>
    <row r="252" spans="1:17" x14ac:dyDescent="0.55000000000000004">
      <c r="A252">
        <v>1772103598</v>
      </c>
      <c r="B252" t="s">
        <v>6</v>
      </c>
      <c r="C252" t="s">
        <v>7</v>
      </c>
      <c r="D252">
        <v>5173.83</v>
      </c>
      <c r="E252">
        <v>5192.05</v>
      </c>
      <c r="H252">
        <v>5159.03</v>
      </c>
      <c r="K252">
        <v>0</v>
      </c>
      <c r="L252">
        <v>0</v>
      </c>
      <c r="O252" s="1">
        <f t="shared" si="9"/>
        <v>46079.458310185189</v>
      </c>
      <c r="P252" s="2">
        <f t="shared" si="10"/>
        <v>46079.458333333336</v>
      </c>
      <c r="Q252">
        <f t="shared" si="11"/>
        <v>1772103600</v>
      </c>
    </row>
    <row r="253" spans="1:17" x14ac:dyDescent="0.55000000000000004">
      <c r="A253">
        <v>1772103898</v>
      </c>
      <c r="B253" t="s">
        <v>6</v>
      </c>
      <c r="C253" t="s">
        <v>7</v>
      </c>
      <c r="D253">
        <v>5177.33</v>
      </c>
      <c r="E253">
        <v>5192.22</v>
      </c>
      <c r="H253">
        <v>5158.7</v>
      </c>
      <c r="K253">
        <v>0</v>
      </c>
      <c r="L253">
        <v>0</v>
      </c>
      <c r="O253" s="1">
        <f t="shared" si="9"/>
        <v>46079.461782407408</v>
      </c>
      <c r="P253" s="2">
        <f t="shared" si="10"/>
        <v>46079.461805555555</v>
      </c>
      <c r="Q253">
        <f t="shared" si="11"/>
        <v>1772103900</v>
      </c>
    </row>
    <row r="254" spans="1:17" x14ac:dyDescent="0.55000000000000004">
      <c r="A254">
        <v>1772104198</v>
      </c>
      <c r="B254" t="s">
        <v>6</v>
      </c>
      <c r="C254" t="s">
        <v>7</v>
      </c>
      <c r="D254">
        <v>5175.8500000000004</v>
      </c>
      <c r="E254">
        <v>5192.3999999999996</v>
      </c>
      <c r="H254">
        <v>5158.37</v>
      </c>
      <c r="K254">
        <v>0</v>
      </c>
      <c r="L254">
        <v>0</v>
      </c>
      <c r="O254" s="1">
        <f t="shared" si="9"/>
        <v>46079.465254629627</v>
      </c>
      <c r="P254" s="2">
        <f t="shared" si="10"/>
        <v>46079.465277777781</v>
      </c>
      <c r="Q254">
        <f t="shared" si="11"/>
        <v>1772104200</v>
      </c>
    </row>
    <row r="255" spans="1:17" x14ac:dyDescent="0.55000000000000004">
      <c r="A255">
        <v>1772104498</v>
      </c>
      <c r="B255" t="s">
        <v>6</v>
      </c>
      <c r="C255" t="s">
        <v>7</v>
      </c>
      <c r="D255">
        <v>5175.54</v>
      </c>
      <c r="E255">
        <v>5192.58</v>
      </c>
      <c r="H255">
        <v>5158.05</v>
      </c>
      <c r="K255">
        <v>0</v>
      </c>
      <c r="L255">
        <v>0</v>
      </c>
      <c r="O255" s="1">
        <f t="shared" si="9"/>
        <v>46079.468726851846</v>
      </c>
      <c r="P255" s="2">
        <f t="shared" si="10"/>
        <v>46079.46875</v>
      </c>
      <c r="Q255">
        <f t="shared" si="11"/>
        <v>1772104500</v>
      </c>
    </row>
    <row r="256" spans="1:17" x14ac:dyDescent="0.55000000000000004">
      <c r="A256">
        <v>1772104798</v>
      </c>
      <c r="B256" t="s">
        <v>6</v>
      </c>
      <c r="C256" t="s">
        <v>7</v>
      </c>
      <c r="D256">
        <v>5171.7</v>
      </c>
      <c r="E256">
        <v>5192.76</v>
      </c>
      <c r="H256">
        <v>5157.72</v>
      </c>
      <c r="K256">
        <v>0</v>
      </c>
      <c r="L256">
        <v>0</v>
      </c>
      <c r="O256" s="1">
        <f t="shared" si="9"/>
        <v>46079.472199074073</v>
      </c>
      <c r="P256" s="2">
        <f t="shared" si="10"/>
        <v>46079.472222222219</v>
      </c>
      <c r="Q256">
        <f t="shared" si="11"/>
        <v>1772104800</v>
      </c>
    </row>
    <row r="257" spans="1:17" x14ac:dyDescent="0.55000000000000004">
      <c r="A257">
        <v>1772105098</v>
      </c>
      <c r="B257" t="s">
        <v>6</v>
      </c>
      <c r="C257" t="s">
        <v>7</v>
      </c>
      <c r="D257">
        <v>5171.88</v>
      </c>
      <c r="E257">
        <v>5192.93</v>
      </c>
      <c r="H257">
        <v>5157.3900000000003</v>
      </c>
      <c r="K257">
        <v>0</v>
      </c>
      <c r="L257">
        <v>0</v>
      </c>
      <c r="O257" s="1">
        <f t="shared" si="9"/>
        <v>46079.475671296299</v>
      </c>
      <c r="P257" s="2">
        <f t="shared" si="10"/>
        <v>46079.475694444445</v>
      </c>
      <c r="Q257">
        <f t="shared" si="11"/>
        <v>1772105100</v>
      </c>
    </row>
    <row r="258" spans="1:17" x14ac:dyDescent="0.55000000000000004">
      <c r="A258">
        <v>1772105398</v>
      </c>
      <c r="B258" t="s">
        <v>6</v>
      </c>
      <c r="C258" t="s">
        <v>7</v>
      </c>
      <c r="D258">
        <v>5173.38</v>
      </c>
      <c r="E258">
        <v>5193.1099999999997</v>
      </c>
      <c r="H258">
        <v>5157.0600000000004</v>
      </c>
      <c r="K258">
        <v>0</v>
      </c>
      <c r="L258">
        <v>0</v>
      </c>
      <c r="O258" s="1">
        <f t="shared" ref="O258:O321" si="12">(A258/86400)+25569</f>
        <v>46079.479143518518</v>
      </c>
      <c r="P258" s="2">
        <f t="shared" ref="P258:P321" si="13">CEILING(INT(O258*1440)/1440*288,1)/288</f>
        <v>46079.479166666664</v>
      </c>
      <c r="Q258">
        <f t="shared" si="11"/>
        <v>1772105400</v>
      </c>
    </row>
    <row r="259" spans="1:17" x14ac:dyDescent="0.55000000000000004">
      <c r="A259">
        <v>1772105698</v>
      </c>
      <c r="B259" t="s">
        <v>6</v>
      </c>
      <c r="C259" t="s">
        <v>7</v>
      </c>
      <c r="D259">
        <v>5173.54</v>
      </c>
      <c r="E259">
        <v>5193.29</v>
      </c>
      <c r="H259">
        <v>5156.7299999999996</v>
      </c>
      <c r="K259">
        <v>0</v>
      </c>
      <c r="L259">
        <v>0</v>
      </c>
      <c r="O259" s="1">
        <f t="shared" si="12"/>
        <v>46079.482615740737</v>
      </c>
      <c r="P259" s="2">
        <f t="shared" si="13"/>
        <v>46079.482638888891</v>
      </c>
      <c r="Q259">
        <f t="shared" ref="Q259:Q322" si="14">MROUND((P259-25569)*86400,300)</f>
        <v>1772105700</v>
      </c>
    </row>
    <row r="260" spans="1:17" x14ac:dyDescent="0.55000000000000004">
      <c r="A260">
        <v>1772105998</v>
      </c>
      <c r="B260" t="s">
        <v>6</v>
      </c>
      <c r="C260" t="s">
        <v>7</v>
      </c>
      <c r="D260">
        <v>5174.68</v>
      </c>
      <c r="E260">
        <v>5193.46</v>
      </c>
      <c r="H260">
        <v>5156.3999999999996</v>
      </c>
      <c r="K260">
        <v>0</v>
      </c>
      <c r="L260">
        <v>0</v>
      </c>
      <c r="O260" s="1">
        <f t="shared" si="12"/>
        <v>46079.486087962963</v>
      </c>
      <c r="P260" s="2">
        <f t="shared" si="13"/>
        <v>46079.486111111109</v>
      </c>
      <c r="Q260">
        <f t="shared" si="14"/>
        <v>1772106000</v>
      </c>
    </row>
    <row r="261" spans="1:17" x14ac:dyDescent="0.55000000000000004">
      <c r="A261">
        <v>1772106298</v>
      </c>
      <c r="B261" t="s">
        <v>6</v>
      </c>
      <c r="C261" t="s">
        <v>7</v>
      </c>
      <c r="D261">
        <v>5171.3999999999996</v>
      </c>
      <c r="E261">
        <v>5193.6400000000003</v>
      </c>
      <c r="H261">
        <v>5156.07</v>
      </c>
      <c r="K261">
        <v>0</v>
      </c>
      <c r="L261">
        <v>0</v>
      </c>
      <c r="O261" s="1">
        <f t="shared" si="12"/>
        <v>46079.489560185189</v>
      </c>
      <c r="P261" s="2">
        <f t="shared" si="13"/>
        <v>46079.489583333336</v>
      </c>
      <c r="Q261">
        <f t="shared" si="14"/>
        <v>1772106300</v>
      </c>
    </row>
    <row r="262" spans="1:17" x14ac:dyDescent="0.55000000000000004">
      <c r="A262">
        <v>1772106598</v>
      </c>
      <c r="B262" t="s">
        <v>6</v>
      </c>
      <c r="C262" t="s">
        <v>7</v>
      </c>
      <c r="D262">
        <v>5163.51</v>
      </c>
      <c r="E262">
        <v>5193.82</v>
      </c>
      <c r="H262">
        <v>5155.74</v>
      </c>
      <c r="K262">
        <v>0</v>
      </c>
      <c r="L262">
        <v>0</v>
      </c>
      <c r="O262" s="1">
        <f t="shared" si="12"/>
        <v>46079.493032407408</v>
      </c>
      <c r="P262" s="2">
        <f t="shared" si="13"/>
        <v>46079.493055555555</v>
      </c>
      <c r="Q262">
        <f t="shared" si="14"/>
        <v>1772106600</v>
      </c>
    </row>
    <row r="263" spans="1:17" x14ac:dyDescent="0.55000000000000004">
      <c r="A263">
        <v>1772106898</v>
      </c>
      <c r="B263" t="s">
        <v>6</v>
      </c>
      <c r="C263" t="s">
        <v>7</v>
      </c>
      <c r="D263">
        <v>5164.71</v>
      </c>
      <c r="E263">
        <v>5194</v>
      </c>
      <c r="H263">
        <v>5155.41</v>
      </c>
      <c r="K263">
        <v>0</v>
      </c>
      <c r="L263">
        <v>0</v>
      </c>
      <c r="O263" s="1">
        <f t="shared" si="12"/>
        <v>46079.496504629627</v>
      </c>
      <c r="P263" s="2">
        <f t="shared" si="13"/>
        <v>46079.496527777781</v>
      </c>
      <c r="Q263">
        <f t="shared" si="14"/>
        <v>1772106900</v>
      </c>
    </row>
    <row r="264" spans="1:17" x14ac:dyDescent="0.55000000000000004">
      <c r="A264">
        <v>1772107198</v>
      </c>
      <c r="B264" t="s">
        <v>6</v>
      </c>
      <c r="C264" t="s">
        <v>7</v>
      </c>
      <c r="D264">
        <v>5165.67</v>
      </c>
      <c r="E264">
        <v>5194.17</v>
      </c>
      <c r="H264">
        <v>5155.09</v>
      </c>
      <c r="K264">
        <v>0</v>
      </c>
      <c r="L264">
        <v>5157.9799999999996</v>
      </c>
      <c r="O264" s="1">
        <f t="shared" si="12"/>
        <v>46079.499976851846</v>
      </c>
      <c r="P264" s="2">
        <f t="shared" si="13"/>
        <v>46079.5</v>
      </c>
      <c r="Q264">
        <f t="shared" si="14"/>
        <v>1772107200</v>
      </c>
    </row>
    <row r="265" spans="1:17" x14ac:dyDescent="0.55000000000000004">
      <c r="A265">
        <v>1772107498</v>
      </c>
      <c r="B265" t="s">
        <v>6</v>
      </c>
      <c r="C265" t="s">
        <v>7</v>
      </c>
      <c r="D265">
        <v>5169.1499999999996</v>
      </c>
      <c r="E265">
        <v>5194.3500000000004</v>
      </c>
      <c r="H265">
        <v>5154.76</v>
      </c>
      <c r="K265">
        <v>0</v>
      </c>
      <c r="L265">
        <v>0</v>
      </c>
      <c r="O265" s="1">
        <f t="shared" si="12"/>
        <v>46079.503449074073</v>
      </c>
      <c r="P265" s="2">
        <f t="shared" si="13"/>
        <v>46079.503472222219</v>
      </c>
      <c r="Q265">
        <f t="shared" si="14"/>
        <v>1772107500</v>
      </c>
    </row>
    <row r="266" spans="1:17" x14ac:dyDescent="0.55000000000000004">
      <c r="A266">
        <v>1772107798</v>
      </c>
      <c r="B266" t="s">
        <v>6</v>
      </c>
      <c r="C266" t="s">
        <v>7</v>
      </c>
      <c r="D266">
        <v>5168.46</v>
      </c>
      <c r="E266">
        <v>5194.53</v>
      </c>
      <c r="H266">
        <v>5154.43</v>
      </c>
      <c r="K266">
        <v>0</v>
      </c>
      <c r="L266">
        <v>0</v>
      </c>
      <c r="O266" s="1">
        <f t="shared" si="12"/>
        <v>46079.506921296299</v>
      </c>
      <c r="P266" s="2">
        <f t="shared" si="13"/>
        <v>46079.506944444445</v>
      </c>
      <c r="Q266">
        <f t="shared" si="14"/>
        <v>1772107800</v>
      </c>
    </row>
    <row r="267" spans="1:17" x14ac:dyDescent="0.55000000000000004">
      <c r="A267">
        <v>1772108098</v>
      </c>
      <c r="B267" t="s">
        <v>6</v>
      </c>
      <c r="C267" t="s">
        <v>7</v>
      </c>
      <c r="D267">
        <v>5172.18</v>
      </c>
      <c r="E267">
        <v>5194.7</v>
      </c>
      <c r="H267">
        <v>5154.1000000000004</v>
      </c>
      <c r="K267">
        <v>0</v>
      </c>
      <c r="L267">
        <v>0</v>
      </c>
      <c r="O267" s="1">
        <f t="shared" si="12"/>
        <v>46079.510393518518</v>
      </c>
      <c r="P267" s="2">
        <f t="shared" si="13"/>
        <v>46079.510416666664</v>
      </c>
      <c r="Q267">
        <f t="shared" si="14"/>
        <v>1772108100</v>
      </c>
    </row>
    <row r="268" spans="1:17" x14ac:dyDescent="0.55000000000000004">
      <c r="A268">
        <v>1772108398</v>
      </c>
      <c r="B268" t="s">
        <v>6</v>
      </c>
      <c r="C268" t="s">
        <v>7</v>
      </c>
      <c r="D268">
        <v>5176.5200000000004</v>
      </c>
      <c r="E268">
        <v>5194.88</v>
      </c>
      <c r="H268">
        <v>5153.7700000000004</v>
      </c>
      <c r="K268">
        <v>0</v>
      </c>
      <c r="L268">
        <v>0</v>
      </c>
      <c r="O268" s="1">
        <f t="shared" si="12"/>
        <v>46079.513865740737</v>
      </c>
      <c r="P268" s="2">
        <f t="shared" si="13"/>
        <v>46079.513888888891</v>
      </c>
      <c r="Q268">
        <f t="shared" si="14"/>
        <v>1772108400</v>
      </c>
    </row>
    <row r="269" spans="1:17" x14ac:dyDescent="0.55000000000000004">
      <c r="A269">
        <v>1772108698</v>
      </c>
      <c r="B269" t="s">
        <v>6</v>
      </c>
      <c r="C269" t="s">
        <v>7</v>
      </c>
      <c r="D269">
        <v>5178.54</v>
      </c>
      <c r="E269">
        <v>5195.0600000000004</v>
      </c>
      <c r="H269">
        <v>5153.4399999999996</v>
      </c>
      <c r="K269">
        <v>0</v>
      </c>
      <c r="L269">
        <v>0</v>
      </c>
      <c r="O269" s="1">
        <f t="shared" si="12"/>
        <v>46079.517337962963</v>
      </c>
      <c r="P269" s="2">
        <f t="shared" si="13"/>
        <v>46079.517361111109</v>
      </c>
      <c r="Q269">
        <f t="shared" si="14"/>
        <v>1772108700</v>
      </c>
    </row>
    <row r="270" spans="1:17" x14ac:dyDescent="0.55000000000000004">
      <c r="A270">
        <v>1772108998</v>
      </c>
      <c r="B270" t="s">
        <v>6</v>
      </c>
      <c r="C270" t="s">
        <v>7</v>
      </c>
      <c r="D270">
        <v>5183.1000000000004</v>
      </c>
      <c r="E270">
        <v>5195.24</v>
      </c>
      <c r="H270">
        <v>5153.1099999999997</v>
      </c>
      <c r="K270">
        <v>0</v>
      </c>
      <c r="L270">
        <v>0</v>
      </c>
      <c r="O270" s="1">
        <f t="shared" si="12"/>
        <v>46079.520810185189</v>
      </c>
      <c r="P270" s="2">
        <f t="shared" si="13"/>
        <v>46079.520833333336</v>
      </c>
      <c r="Q270">
        <f t="shared" si="14"/>
        <v>1772109000</v>
      </c>
    </row>
    <row r="271" spans="1:17" x14ac:dyDescent="0.55000000000000004">
      <c r="A271">
        <v>1772109298</v>
      </c>
      <c r="B271" t="s">
        <v>6</v>
      </c>
      <c r="C271" t="s">
        <v>7</v>
      </c>
      <c r="D271">
        <v>5182.34</v>
      </c>
      <c r="E271">
        <v>5195.41</v>
      </c>
      <c r="H271">
        <v>5152.78</v>
      </c>
      <c r="K271">
        <v>0</v>
      </c>
      <c r="L271">
        <v>0</v>
      </c>
      <c r="O271" s="1">
        <f t="shared" si="12"/>
        <v>46079.524282407408</v>
      </c>
      <c r="P271" s="2">
        <f t="shared" si="13"/>
        <v>46079.524305555555</v>
      </c>
      <c r="Q271">
        <f t="shared" si="14"/>
        <v>1772109300</v>
      </c>
    </row>
    <row r="272" spans="1:17" x14ac:dyDescent="0.55000000000000004">
      <c r="A272">
        <v>1772109598</v>
      </c>
      <c r="B272" t="s">
        <v>6</v>
      </c>
      <c r="C272" t="s">
        <v>7</v>
      </c>
      <c r="D272">
        <v>5187.5200000000004</v>
      </c>
      <c r="E272">
        <v>5195.59</v>
      </c>
      <c r="H272">
        <v>5152.46</v>
      </c>
      <c r="K272">
        <v>0</v>
      </c>
      <c r="L272">
        <v>0</v>
      </c>
      <c r="O272" s="1">
        <f t="shared" si="12"/>
        <v>46079.527754629627</v>
      </c>
      <c r="P272" s="2">
        <f t="shared" si="13"/>
        <v>46079.527777777781</v>
      </c>
      <c r="Q272">
        <f t="shared" si="14"/>
        <v>1772109600</v>
      </c>
    </row>
    <row r="273" spans="1:17" x14ac:dyDescent="0.55000000000000004">
      <c r="A273">
        <v>1772109898</v>
      </c>
      <c r="B273" t="s">
        <v>6</v>
      </c>
      <c r="C273" t="s">
        <v>7</v>
      </c>
      <c r="D273">
        <v>5181.29</v>
      </c>
      <c r="E273">
        <v>5195.7700000000004</v>
      </c>
      <c r="H273">
        <v>5152.13</v>
      </c>
      <c r="K273">
        <v>5187.83</v>
      </c>
      <c r="L273">
        <v>0</v>
      </c>
      <c r="O273" s="1">
        <f t="shared" si="12"/>
        <v>46079.531226851846</v>
      </c>
      <c r="P273" s="2">
        <f t="shared" si="13"/>
        <v>46079.53125</v>
      </c>
      <c r="Q273">
        <f t="shared" si="14"/>
        <v>1772109900</v>
      </c>
    </row>
    <row r="274" spans="1:17" x14ac:dyDescent="0.55000000000000004">
      <c r="A274">
        <v>1772110198</v>
      </c>
      <c r="B274" t="s">
        <v>6</v>
      </c>
      <c r="C274" t="s">
        <v>7</v>
      </c>
      <c r="D274">
        <v>5181.25</v>
      </c>
      <c r="E274">
        <v>5195.9399999999996</v>
      </c>
      <c r="H274">
        <v>5151.8</v>
      </c>
      <c r="K274">
        <v>0</v>
      </c>
      <c r="L274">
        <v>0</v>
      </c>
      <c r="O274" s="1">
        <f t="shared" si="12"/>
        <v>46079.534699074073</v>
      </c>
      <c r="P274" s="2">
        <f t="shared" si="13"/>
        <v>46079.534722222219</v>
      </c>
      <c r="Q274">
        <f t="shared" si="14"/>
        <v>1772110200</v>
      </c>
    </row>
    <row r="275" spans="1:17" x14ac:dyDescent="0.55000000000000004">
      <c r="A275">
        <v>1772110498</v>
      </c>
      <c r="B275" t="s">
        <v>6</v>
      </c>
      <c r="C275" t="s">
        <v>7</v>
      </c>
      <c r="D275">
        <v>5183.8500000000004</v>
      </c>
      <c r="E275">
        <v>5196.12</v>
      </c>
      <c r="H275">
        <v>5151.47</v>
      </c>
      <c r="K275">
        <v>0</v>
      </c>
      <c r="L275">
        <v>0</v>
      </c>
      <c r="O275" s="1">
        <f t="shared" si="12"/>
        <v>46079.538171296299</v>
      </c>
      <c r="P275" s="2">
        <f t="shared" si="13"/>
        <v>46079.538194444445</v>
      </c>
      <c r="Q275">
        <f t="shared" si="14"/>
        <v>1772110500</v>
      </c>
    </row>
    <row r="276" spans="1:17" x14ac:dyDescent="0.55000000000000004">
      <c r="A276">
        <v>1772110798</v>
      </c>
      <c r="B276" t="s">
        <v>6</v>
      </c>
      <c r="C276" t="s">
        <v>7</v>
      </c>
      <c r="D276">
        <v>5175.76</v>
      </c>
      <c r="E276">
        <v>5196.3</v>
      </c>
      <c r="H276">
        <v>5151.1400000000003</v>
      </c>
      <c r="K276">
        <v>0</v>
      </c>
      <c r="L276">
        <v>0</v>
      </c>
      <c r="O276" s="1">
        <f t="shared" si="12"/>
        <v>46079.541643518518</v>
      </c>
      <c r="P276" s="2">
        <f t="shared" si="13"/>
        <v>46079.541666666664</v>
      </c>
      <c r="Q276">
        <f t="shared" si="14"/>
        <v>1772110800</v>
      </c>
    </row>
    <row r="277" spans="1:17" x14ac:dyDescent="0.55000000000000004">
      <c r="A277">
        <v>1772111098</v>
      </c>
      <c r="B277" t="s">
        <v>6</v>
      </c>
      <c r="C277" t="s">
        <v>7</v>
      </c>
      <c r="D277">
        <v>5172.5</v>
      </c>
      <c r="E277">
        <v>5196.47</v>
      </c>
      <c r="H277">
        <v>5150.8100000000004</v>
      </c>
      <c r="K277">
        <v>0</v>
      </c>
      <c r="L277">
        <v>0</v>
      </c>
      <c r="O277" s="1">
        <f t="shared" si="12"/>
        <v>46079.545115740737</v>
      </c>
      <c r="P277" s="2">
        <f t="shared" si="13"/>
        <v>46079.545138888891</v>
      </c>
      <c r="Q277">
        <f t="shared" si="14"/>
        <v>1772111100</v>
      </c>
    </row>
    <row r="278" spans="1:17" x14ac:dyDescent="0.55000000000000004">
      <c r="A278">
        <v>1772111398</v>
      </c>
      <c r="B278" t="s">
        <v>6</v>
      </c>
      <c r="C278" t="s">
        <v>7</v>
      </c>
      <c r="D278">
        <v>5174</v>
      </c>
      <c r="E278">
        <v>5196.6499999999996</v>
      </c>
      <c r="H278">
        <v>5150.4799999999996</v>
      </c>
      <c r="K278">
        <v>0</v>
      </c>
      <c r="L278">
        <v>0</v>
      </c>
      <c r="O278" s="1">
        <f t="shared" si="12"/>
        <v>46079.548587962963</v>
      </c>
      <c r="P278" s="2">
        <f t="shared" si="13"/>
        <v>46079.548611111109</v>
      </c>
      <c r="Q278">
        <f t="shared" si="14"/>
        <v>1772111400</v>
      </c>
    </row>
    <row r="279" spans="1:17" x14ac:dyDescent="0.55000000000000004">
      <c r="A279">
        <v>1772111698</v>
      </c>
      <c r="B279" t="s">
        <v>6</v>
      </c>
      <c r="C279" t="s">
        <v>7</v>
      </c>
      <c r="D279">
        <v>5171.6499999999996</v>
      </c>
      <c r="E279">
        <v>5196.83</v>
      </c>
      <c r="H279">
        <v>5150.1499999999996</v>
      </c>
      <c r="K279">
        <v>0</v>
      </c>
      <c r="L279">
        <v>0</v>
      </c>
      <c r="O279" s="1">
        <f t="shared" si="12"/>
        <v>46079.552060185189</v>
      </c>
      <c r="P279" s="2">
        <f t="shared" si="13"/>
        <v>46079.552083333336</v>
      </c>
      <c r="Q279">
        <f t="shared" si="14"/>
        <v>1772111700</v>
      </c>
    </row>
    <row r="280" spans="1:17" x14ac:dyDescent="0.55000000000000004">
      <c r="A280">
        <v>1772111998</v>
      </c>
      <c r="B280" t="s">
        <v>6</v>
      </c>
      <c r="C280" t="s">
        <v>7</v>
      </c>
      <c r="D280">
        <v>5178.12</v>
      </c>
      <c r="E280">
        <v>5197.01</v>
      </c>
      <c r="H280">
        <v>5149.83</v>
      </c>
      <c r="K280">
        <v>0</v>
      </c>
      <c r="L280">
        <v>0</v>
      </c>
      <c r="O280" s="1">
        <f t="shared" si="12"/>
        <v>46079.555532407408</v>
      </c>
      <c r="P280" s="2">
        <f t="shared" si="13"/>
        <v>46079.555555555555</v>
      </c>
      <c r="Q280">
        <f t="shared" si="14"/>
        <v>1772112000</v>
      </c>
    </row>
    <row r="281" spans="1:17" x14ac:dyDescent="0.55000000000000004">
      <c r="A281">
        <v>1772112298</v>
      </c>
      <c r="B281" t="s">
        <v>6</v>
      </c>
      <c r="C281" t="s">
        <v>7</v>
      </c>
      <c r="D281">
        <v>5174.76</v>
      </c>
      <c r="E281">
        <v>5197.18</v>
      </c>
      <c r="H281">
        <v>5149.5</v>
      </c>
      <c r="K281">
        <v>0</v>
      </c>
      <c r="L281">
        <v>0</v>
      </c>
      <c r="O281" s="1">
        <f t="shared" si="12"/>
        <v>46079.559004629627</v>
      </c>
      <c r="P281" s="2">
        <f t="shared" si="13"/>
        <v>46079.559027777781</v>
      </c>
      <c r="Q281">
        <f t="shared" si="14"/>
        <v>1772112300</v>
      </c>
    </row>
    <row r="282" spans="1:17" x14ac:dyDescent="0.55000000000000004">
      <c r="A282">
        <v>1772112598</v>
      </c>
      <c r="B282" t="s">
        <v>6</v>
      </c>
      <c r="C282" t="s">
        <v>7</v>
      </c>
      <c r="D282">
        <v>5174.3599999999997</v>
      </c>
      <c r="E282">
        <v>5197.3599999999997</v>
      </c>
      <c r="H282">
        <v>5149.17</v>
      </c>
      <c r="K282">
        <v>0</v>
      </c>
      <c r="L282">
        <v>0</v>
      </c>
      <c r="O282" s="1">
        <f t="shared" si="12"/>
        <v>46079.562476851846</v>
      </c>
      <c r="P282" s="2">
        <f t="shared" si="13"/>
        <v>46079.5625</v>
      </c>
      <c r="Q282">
        <f t="shared" si="14"/>
        <v>1772112600</v>
      </c>
    </row>
    <row r="283" spans="1:17" x14ac:dyDescent="0.55000000000000004">
      <c r="A283">
        <v>1772112898</v>
      </c>
      <c r="B283" t="s">
        <v>6</v>
      </c>
      <c r="C283" t="s">
        <v>7</v>
      </c>
      <c r="D283">
        <v>5173.6099999999997</v>
      </c>
      <c r="E283">
        <v>5197.54</v>
      </c>
      <c r="H283">
        <v>5148.84</v>
      </c>
      <c r="K283">
        <v>0</v>
      </c>
      <c r="L283">
        <v>0</v>
      </c>
      <c r="O283" s="1">
        <f t="shared" si="12"/>
        <v>46079.565949074073</v>
      </c>
      <c r="P283" s="2">
        <f t="shared" si="13"/>
        <v>46079.565972222219</v>
      </c>
      <c r="Q283">
        <f t="shared" si="14"/>
        <v>1772112900</v>
      </c>
    </row>
    <row r="284" spans="1:17" x14ac:dyDescent="0.55000000000000004">
      <c r="A284">
        <v>1772113198</v>
      </c>
      <c r="B284" t="s">
        <v>6</v>
      </c>
      <c r="C284" t="s">
        <v>7</v>
      </c>
      <c r="D284">
        <v>5165.1400000000003</v>
      </c>
      <c r="E284">
        <v>5197.71</v>
      </c>
      <c r="H284">
        <v>5148.51</v>
      </c>
      <c r="K284">
        <v>0</v>
      </c>
      <c r="L284">
        <v>0</v>
      </c>
      <c r="O284" s="1">
        <f t="shared" si="12"/>
        <v>46079.569421296299</v>
      </c>
      <c r="P284" s="2">
        <f t="shared" si="13"/>
        <v>46079.569444444445</v>
      </c>
      <c r="Q284">
        <f t="shared" si="14"/>
        <v>1772113200</v>
      </c>
    </row>
    <row r="285" spans="1:17" x14ac:dyDescent="0.55000000000000004">
      <c r="A285">
        <v>1772113498</v>
      </c>
      <c r="B285" t="s">
        <v>6</v>
      </c>
      <c r="C285" t="s">
        <v>7</v>
      </c>
      <c r="D285">
        <v>5168.76</v>
      </c>
      <c r="E285">
        <v>5197.8900000000003</v>
      </c>
      <c r="H285">
        <v>5148.18</v>
      </c>
      <c r="K285">
        <v>0</v>
      </c>
      <c r="L285">
        <v>0</v>
      </c>
      <c r="O285" s="1">
        <f t="shared" si="12"/>
        <v>46079.572893518518</v>
      </c>
      <c r="P285" s="2">
        <f t="shared" si="13"/>
        <v>46079.572916666664</v>
      </c>
      <c r="Q285">
        <f t="shared" si="14"/>
        <v>1772113500</v>
      </c>
    </row>
    <row r="286" spans="1:17" x14ac:dyDescent="0.55000000000000004">
      <c r="A286">
        <v>1772113798</v>
      </c>
      <c r="B286" t="s">
        <v>6</v>
      </c>
      <c r="C286" t="s">
        <v>7</v>
      </c>
      <c r="D286">
        <v>5170.8</v>
      </c>
      <c r="E286">
        <v>5198.07</v>
      </c>
      <c r="H286">
        <v>5147.8500000000004</v>
      </c>
      <c r="K286">
        <v>0</v>
      </c>
      <c r="L286">
        <v>0</v>
      </c>
      <c r="O286" s="1">
        <f t="shared" si="12"/>
        <v>46079.576365740737</v>
      </c>
      <c r="P286" s="2">
        <f t="shared" si="13"/>
        <v>46079.576388888891</v>
      </c>
      <c r="Q286">
        <f t="shared" si="14"/>
        <v>1772113800</v>
      </c>
    </row>
    <row r="287" spans="1:17" x14ac:dyDescent="0.55000000000000004">
      <c r="A287">
        <v>1772114098</v>
      </c>
      <c r="B287" t="s">
        <v>6</v>
      </c>
      <c r="C287" t="s">
        <v>7</v>
      </c>
      <c r="D287">
        <v>5166.3900000000003</v>
      </c>
      <c r="E287">
        <v>5198.25</v>
      </c>
      <c r="H287">
        <v>5147.5200000000004</v>
      </c>
      <c r="K287">
        <v>0</v>
      </c>
      <c r="L287">
        <v>0</v>
      </c>
      <c r="O287" s="1">
        <f t="shared" si="12"/>
        <v>46079.579837962963</v>
      </c>
      <c r="P287" s="2">
        <f t="shared" si="13"/>
        <v>46079.579861111109</v>
      </c>
      <c r="Q287">
        <f t="shared" si="14"/>
        <v>1772114100</v>
      </c>
    </row>
    <row r="288" spans="1:17" x14ac:dyDescent="0.55000000000000004">
      <c r="A288">
        <v>1772114398</v>
      </c>
      <c r="B288" t="s">
        <v>6</v>
      </c>
      <c r="C288" t="s">
        <v>7</v>
      </c>
      <c r="D288">
        <v>5166.0600000000004</v>
      </c>
      <c r="E288">
        <v>5198.42</v>
      </c>
      <c r="H288">
        <v>5147.1899999999996</v>
      </c>
      <c r="K288">
        <v>0</v>
      </c>
      <c r="L288">
        <v>0</v>
      </c>
      <c r="O288" s="1">
        <f t="shared" si="12"/>
        <v>46079.583310185189</v>
      </c>
      <c r="P288" s="2">
        <f t="shared" si="13"/>
        <v>46079.583333333336</v>
      </c>
      <c r="Q288">
        <f t="shared" si="14"/>
        <v>1772114400</v>
      </c>
    </row>
    <row r="289" spans="1:17" x14ac:dyDescent="0.55000000000000004">
      <c r="A289">
        <v>1772114698</v>
      </c>
      <c r="B289" t="s">
        <v>6</v>
      </c>
      <c r="C289" t="s">
        <v>7</v>
      </c>
      <c r="D289">
        <v>5163.55</v>
      </c>
      <c r="E289">
        <v>5198.6000000000004</v>
      </c>
      <c r="H289">
        <v>5146.87</v>
      </c>
      <c r="K289">
        <v>0</v>
      </c>
      <c r="L289">
        <v>0</v>
      </c>
      <c r="O289" s="1">
        <f t="shared" si="12"/>
        <v>46079.586782407408</v>
      </c>
      <c r="P289" s="2">
        <f t="shared" si="13"/>
        <v>46079.586805555555</v>
      </c>
      <c r="Q289">
        <f t="shared" si="14"/>
        <v>1772114700</v>
      </c>
    </row>
    <row r="290" spans="1:17" x14ac:dyDescent="0.55000000000000004">
      <c r="A290">
        <v>1772114998</v>
      </c>
      <c r="B290" t="s">
        <v>6</v>
      </c>
      <c r="C290" t="s">
        <v>7</v>
      </c>
      <c r="D290">
        <v>5166.28</v>
      </c>
      <c r="E290">
        <v>5198.78</v>
      </c>
      <c r="H290">
        <v>5146.54</v>
      </c>
      <c r="K290">
        <v>0</v>
      </c>
      <c r="L290">
        <v>0</v>
      </c>
      <c r="O290" s="1">
        <f t="shared" si="12"/>
        <v>46079.590254629627</v>
      </c>
      <c r="P290" s="2">
        <f t="shared" si="13"/>
        <v>46079.590277777781</v>
      </c>
      <c r="Q290">
        <f t="shared" si="14"/>
        <v>1772115000</v>
      </c>
    </row>
    <row r="291" spans="1:17" x14ac:dyDescent="0.55000000000000004">
      <c r="A291">
        <v>1772115298</v>
      </c>
      <c r="B291" t="s">
        <v>6</v>
      </c>
      <c r="C291" t="s">
        <v>7</v>
      </c>
      <c r="D291">
        <v>5167.0200000000004</v>
      </c>
      <c r="E291">
        <v>5198.95</v>
      </c>
      <c r="H291">
        <v>5146.21</v>
      </c>
      <c r="K291">
        <v>0</v>
      </c>
      <c r="L291">
        <v>0</v>
      </c>
      <c r="O291" s="1">
        <f t="shared" si="12"/>
        <v>46079.593726851846</v>
      </c>
      <c r="P291" s="2">
        <f t="shared" si="13"/>
        <v>46079.59375</v>
      </c>
      <c r="Q291">
        <f t="shared" si="14"/>
        <v>1772115300</v>
      </c>
    </row>
    <row r="292" spans="1:17" x14ac:dyDescent="0.55000000000000004">
      <c r="A292">
        <v>1772115598</v>
      </c>
      <c r="B292" t="s">
        <v>6</v>
      </c>
      <c r="C292" t="s">
        <v>7</v>
      </c>
      <c r="D292">
        <v>5168.82</v>
      </c>
      <c r="E292">
        <v>5199.13</v>
      </c>
      <c r="H292">
        <v>5145.88</v>
      </c>
      <c r="K292">
        <v>0</v>
      </c>
      <c r="L292">
        <v>0</v>
      </c>
      <c r="O292" s="1">
        <f t="shared" si="12"/>
        <v>46079.597199074073</v>
      </c>
      <c r="P292" s="2">
        <f t="shared" si="13"/>
        <v>46079.597222222219</v>
      </c>
      <c r="Q292">
        <f t="shared" si="14"/>
        <v>1772115600</v>
      </c>
    </row>
    <row r="293" spans="1:17" x14ac:dyDescent="0.55000000000000004">
      <c r="A293">
        <v>1772115898</v>
      </c>
      <c r="B293" t="s">
        <v>6</v>
      </c>
      <c r="C293" t="s">
        <v>7</v>
      </c>
      <c r="D293">
        <v>5170.41</v>
      </c>
      <c r="E293">
        <v>5199.3100000000004</v>
      </c>
      <c r="H293">
        <v>5145.55</v>
      </c>
      <c r="K293">
        <v>0</v>
      </c>
      <c r="L293">
        <v>0</v>
      </c>
      <c r="O293" s="1">
        <f t="shared" si="12"/>
        <v>46079.600671296299</v>
      </c>
      <c r="P293" s="2">
        <f t="shared" si="13"/>
        <v>46079.600694444445</v>
      </c>
      <c r="Q293">
        <f t="shared" si="14"/>
        <v>1772115900</v>
      </c>
    </row>
    <row r="294" spans="1:17" x14ac:dyDescent="0.55000000000000004">
      <c r="A294">
        <v>1772116198</v>
      </c>
      <c r="B294" t="s">
        <v>6</v>
      </c>
      <c r="C294" t="s">
        <v>7</v>
      </c>
      <c r="D294">
        <v>5165.83</v>
      </c>
      <c r="E294">
        <v>5199.49</v>
      </c>
      <c r="H294">
        <v>5145.22</v>
      </c>
      <c r="K294">
        <v>0</v>
      </c>
      <c r="L294">
        <v>0</v>
      </c>
      <c r="O294" s="1">
        <f t="shared" si="12"/>
        <v>46079.604143518518</v>
      </c>
      <c r="P294" s="2">
        <f t="shared" si="13"/>
        <v>46079.604166666664</v>
      </c>
      <c r="Q294">
        <f t="shared" si="14"/>
        <v>1772116200</v>
      </c>
    </row>
    <row r="295" spans="1:17" x14ac:dyDescent="0.55000000000000004">
      <c r="A295">
        <v>1772116498</v>
      </c>
      <c r="B295" t="s">
        <v>6</v>
      </c>
      <c r="C295" t="s">
        <v>7</v>
      </c>
      <c r="D295">
        <v>5166.41</v>
      </c>
      <c r="E295">
        <v>5199.66</v>
      </c>
      <c r="H295">
        <v>5144.8900000000003</v>
      </c>
      <c r="K295">
        <v>0</v>
      </c>
      <c r="L295">
        <v>0</v>
      </c>
      <c r="O295" s="1">
        <f t="shared" si="12"/>
        <v>46079.607615740737</v>
      </c>
      <c r="P295" s="2">
        <f t="shared" si="13"/>
        <v>46079.607638888891</v>
      </c>
      <c r="Q295">
        <f t="shared" si="14"/>
        <v>1772116500</v>
      </c>
    </row>
    <row r="296" spans="1:17" x14ac:dyDescent="0.55000000000000004">
      <c r="A296">
        <v>1772116798</v>
      </c>
      <c r="B296" t="s">
        <v>6</v>
      </c>
      <c r="C296" t="s">
        <v>7</v>
      </c>
      <c r="D296">
        <v>5172.5600000000004</v>
      </c>
      <c r="E296">
        <v>5199.84</v>
      </c>
      <c r="H296">
        <v>5144.5600000000004</v>
      </c>
      <c r="K296">
        <v>0</v>
      </c>
      <c r="L296">
        <v>0</v>
      </c>
      <c r="O296" s="1">
        <f t="shared" si="12"/>
        <v>46079.611087962963</v>
      </c>
      <c r="P296" s="2">
        <f t="shared" si="13"/>
        <v>46079.611111111109</v>
      </c>
      <c r="Q296">
        <f t="shared" si="14"/>
        <v>1772116800</v>
      </c>
    </row>
    <row r="297" spans="1:17" x14ac:dyDescent="0.55000000000000004">
      <c r="A297">
        <v>1772117098</v>
      </c>
      <c r="B297" t="s">
        <v>6</v>
      </c>
      <c r="C297" t="s">
        <v>7</v>
      </c>
      <c r="D297">
        <v>5171.99</v>
      </c>
      <c r="E297">
        <v>5200.0200000000004</v>
      </c>
      <c r="H297">
        <v>5144.24</v>
      </c>
      <c r="K297">
        <v>0</v>
      </c>
      <c r="L297">
        <v>0</v>
      </c>
      <c r="O297" s="1">
        <f t="shared" si="12"/>
        <v>46079.614560185189</v>
      </c>
      <c r="P297" s="2">
        <f t="shared" si="13"/>
        <v>46079.614583333336</v>
      </c>
      <c r="Q297">
        <f t="shared" si="14"/>
        <v>1772117100</v>
      </c>
    </row>
    <row r="298" spans="1:17" x14ac:dyDescent="0.55000000000000004">
      <c r="A298">
        <v>1772117398</v>
      </c>
      <c r="B298" t="s">
        <v>6</v>
      </c>
      <c r="C298" t="s">
        <v>7</v>
      </c>
      <c r="D298">
        <v>5167.91</v>
      </c>
      <c r="E298">
        <v>5200.1899999999996</v>
      </c>
      <c r="H298">
        <v>5143.91</v>
      </c>
      <c r="K298">
        <v>0</v>
      </c>
      <c r="L298">
        <v>0</v>
      </c>
      <c r="O298" s="1">
        <f t="shared" si="12"/>
        <v>46079.618032407408</v>
      </c>
      <c r="P298" s="2">
        <f t="shared" si="13"/>
        <v>46079.618055555555</v>
      </c>
      <c r="Q298">
        <f t="shared" si="14"/>
        <v>1772117400</v>
      </c>
    </row>
    <row r="299" spans="1:17" x14ac:dyDescent="0.55000000000000004">
      <c r="A299">
        <v>1772117698</v>
      </c>
      <c r="B299" t="s">
        <v>6</v>
      </c>
      <c r="C299" t="s">
        <v>7</v>
      </c>
      <c r="D299">
        <v>5165.1400000000003</v>
      </c>
      <c r="E299">
        <v>5200.37</v>
      </c>
      <c r="H299">
        <v>5143.58</v>
      </c>
      <c r="K299">
        <v>0</v>
      </c>
      <c r="L299">
        <v>0</v>
      </c>
      <c r="O299" s="1">
        <f t="shared" si="12"/>
        <v>46079.621504629627</v>
      </c>
      <c r="P299" s="2">
        <f t="shared" si="13"/>
        <v>46079.621527777781</v>
      </c>
      <c r="Q299">
        <f t="shared" si="14"/>
        <v>1772117700</v>
      </c>
    </row>
    <row r="300" spans="1:17" x14ac:dyDescent="0.55000000000000004">
      <c r="A300">
        <v>1772117998</v>
      </c>
      <c r="B300" t="s">
        <v>6</v>
      </c>
      <c r="C300" t="s">
        <v>7</v>
      </c>
      <c r="D300">
        <v>5167.7</v>
      </c>
      <c r="E300">
        <v>5200.55</v>
      </c>
      <c r="H300">
        <v>5143.25</v>
      </c>
      <c r="K300">
        <v>0</v>
      </c>
      <c r="L300">
        <v>0</v>
      </c>
      <c r="O300" s="1">
        <f t="shared" si="12"/>
        <v>46079.624976851846</v>
      </c>
      <c r="P300" s="2">
        <f t="shared" si="13"/>
        <v>46079.625</v>
      </c>
      <c r="Q300">
        <f t="shared" si="14"/>
        <v>1772118000</v>
      </c>
    </row>
    <row r="301" spans="1:17" x14ac:dyDescent="0.55000000000000004">
      <c r="A301">
        <v>1772118298</v>
      </c>
      <c r="B301" t="s">
        <v>6</v>
      </c>
      <c r="C301" t="s">
        <v>7</v>
      </c>
      <c r="D301">
        <v>5167.21</v>
      </c>
      <c r="E301">
        <v>5200.72</v>
      </c>
      <c r="H301">
        <v>5142.92</v>
      </c>
      <c r="K301">
        <v>0</v>
      </c>
      <c r="L301">
        <v>0</v>
      </c>
      <c r="O301" s="1">
        <f t="shared" si="12"/>
        <v>46079.628449074073</v>
      </c>
      <c r="P301" s="2">
        <f t="shared" si="13"/>
        <v>46079.628472222219</v>
      </c>
      <c r="Q301">
        <f t="shared" si="14"/>
        <v>1772118300</v>
      </c>
    </row>
    <row r="302" spans="1:17" x14ac:dyDescent="0.55000000000000004">
      <c r="A302">
        <v>1772118598</v>
      </c>
      <c r="B302" t="s">
        <v>6</v>
      </c>
      <c r="C302" t="s">
        <v>7</v>
      </c>
      <c r="D302">
        <v>5162.38</v>
      </c>
      <c r="E302">
        <v>5200.8999999999996</v>
      </c>
      <c r="H302">
        <v>5142.59</v>
      </c>
      <c r="K302">
        <v>0</v>
      </c>
      <c r="L302">
        <v>0</v>
      </c>
      <c r="O302" s="1">
        <f t="shared" si="12"/>
        <v>46079.631921296299</v>
      </c>
      <c r="P302" s="2">
        <f t="shared" si="13"/>
        <v>46079.631944444445</v>
      </c>
      <c r="Q302">
        <f t="shared" si="14"/>
        <v>1772118600</v>
      </c>
    </row>
    <row r="303" spans="1:17" x14ac:dyDescent="0.55000000000000004">
      <c r="A303">
        <v>1772118898</v>
      </c>
      <c r="B303" t="s">
        <v>6</v>
      </c>
      <c r="C303" t="s">
        <v>7</v>
      </c>
      <c r="D303">
        <v>5158.57</v>
      </c>
      <c r="E303">
        <v>5201.08</v>
      </c>
      <c r="H303">
        <v>5142.26</v>
      </c>
      <c r="K303">
        <v>0</v>
      </c>
      <c r="L303">
        <v>0</v>
      </c>
      <c r="O303" s="1">
        <f t="shared" si="12"/>
        <v>46079.635393518518</v>
      </c>
      <c r="P303" s="2">
        <f t="shared" si="13"/>
        <v>46079.635416666664</v>
      </c>
      <c r="Q303">
        <f t="shared" si="14"/>
        <v>1772118900</v>
      </c>
    </row>
    <row r="304" spans="1:17" x14ac:dyDescent="0.55000000000000004">
      <c r="A304">
        <v>1772119198</v>
      </c>
      <c r="B304" t="s">
        <v>6</v>
      </c>
      <c r="C304" t="s">
        <v>7</v>
      </c>
      <c r="D304">
        <v>5154.46</v>
      </c>
      <c r="E304">
        <v>5201.26</v>
      </c>
      <c r="H304">
        <v>5141.93</v>
      </c>
      <c r="K304">
        <v>0</v>
      </c>
      <c r="L304">
        <v>0</v>
      </c>
      <c r="O304" s="1">
        <f t="shared" si="12"/>
        <v>46079.638865740737</v>
      </c>
      <c r="P304" s="2">
        <f t="shared" si="13"/>
        <v>46079.638888888891</v>
      </c>
      <c r="Q304">
        <f t="shared" si="14"/>
        <v>1772119200</v>
      </c>
    </row>
    <row r="305" spans="1:17" x14ac:dyDescent="0.55000000000000004">
      <c r="A305">
        <v>1772119498</v>
      </c>
      <c r="B305" t="s">
        <v>6</v>
      </c>
      <c r="C305" t="s">
        <v>7</v>
      </c>
      <c r="D305">
        <v>5141.51</v>
      </c>
      <c r="E305">
        <v>5201.43</v>
      </c>
      <c r="H305">
        <v>5141.6000000000004</v>
      </c>
      <c r="K305">
        <v>0</v>
      </c>
      <c r="L305">
        <v>5130.84</v>
      </c>
      <c r="O305" s="1">
        <f t="shared" si="12"/>
        <v>46079.642337962963</v>
      </c>
      <c r="P305" s="2">
        <f t="shared" si="13"/>
        <v>46079.642361111109</v>
      </c>
      <c r="Q305">
        <f t="shared" si="14"/>
        <v>1772119500</v>
      </c>
    </row>
    <row r="306" spans="1:17" x14ac:dyDescent="0.55000000000000004">
      <c r="A306">
        <v>1772119798</v>
      </c>
      <c r="B306" t="s">
        <v>6</v>
      </c>
      <c r="C306" t="s">
        <v>7</v>
      </c>
      <c r="D306">
        <v>5153.62</v>
      </c>
      <c r="E306">
        <v>5201.6099999999997</v>
      </c>
      <c r="H306">
        <v>5141.28</v>
      </c>
      <c r="K306">
        <v>0</v>
      </c>
      <c r="L306">
        <v>0</v>
      </c>
      <c r="O306" s="1">
        <f t="shared" si="12"/>
        <v>46079.645810185189</v>
      </c>
      <c r="P306" s="2">
        <f t="shared" si="13"/>
        <v>46079.645833333336</v>
      </c>
      <c r="Q306">
        <f t="shared" si="14"/>
        <v>1772119800</v>
      </c>
    </row>
    <row r="307" spans="1:17" x14ac:dyDescent="0.55000000000000004">
      <c r="A307">
        <v>1772120098</v>
      </c>
      <c r="B307" t="s">
        <v>6</v>
      </c>
      <c r="C307" t="s">
        <v>7</v>
      </c>
      <c r="D307">
        <v>5169.2299999999996</v>
      </c>
      <c r="E307">
        <v>5201.79</v>
      </c>
      <c r="H307">
        <v>5140.95</v>
      </c>
      <c r="K307">
        <v>0</v>
      </c>
      <c r="L307">
        <v>0</v>
      </c>
      <c r="O307" s="1">
        <f t="shared" si="12"/>
        <v>46079.649282407408</v>
      </c>
      <c r="P307" s="2">
        <f t="shared" si="13"/>
        <v>46079.649305555555</v>
      </c>
      <c r="Q307">
        <f t="shared" si="14"/>
        <v>1772120100</v>
      </c>
    </row>
    <row r="308" spans="1:17" x14ac:dyDescent="0.55000000000000004">
      <c r="A308">
        <v>1772120398</v>
      </c>
      <c r="B308" t="s">
        <v>6</v>
      </c>
      <c r="C308" t="s">
        <v>7</v>
      </c>
      <c r="D308">
        <v>5175.5600000000004</v>
      </c>
      <c r="E308">
        <v>5201.96</v>
      </c>
      <c r="H308">
        <v>5140.62</v>
      </c>
      <c r="K308">
        <v>0</v>
      </c>
      <c r="L308">
        <v>0</v>
      </c>
      <c r="O308" s="1">
        <f t="shared" si="12"/>
        <v>46079.652754629627</v>
      </c>
      <c r="P308" s="2">
        <f t="shared" si="13"/>
        <v>46079.652777777781</v>
      </c>
      <c r="Q308">
        <f t="shared" si="14"/>
        <v>1772120400</v>
      </c>
    </row>
    <row r="309" spans="1:17" x14ac:dyDescent="0.55000000000000004">
      <c r="A309">
        <v>1772120698</v>
      </c>
      <c r="B309" t="s">
        <v>6</v>
      </c>
      <c r="C309" t="s">
        <v>7</v>
      </c>
      <c r="D309">
        <v>5182.38</v>
      </c>
      <c r="E309">
        <v>5202.1400000000003</v>
      </c>
      <c r="H309">
        <v>5140.29</v>
      </c>
      <c r="K309">
        <v>0</v>
      </c>
      <c r="L309">
        <v>0</v>
      </c>
      <c r="O309" s="1">
        <f t="shared" si="12"/>
        <v>46079.656226851846</v>
      </c>
      <c r="P309" s="2">
        <f t="shared" si="13"/>
        <v>46079.65625</v>
      </c>
      <c r="Q309">
        <f t="shared" si="14"/>
        <v>1772120700</v>
      </c>
    </row>
    <row r="310" spans="1:17" x14ac:dyDescent="0.55000000000000004">
      <c r="A310">
        <v>1772120998</v>
      </c>
      <c r="B310" t="s">
        <v>6</v>
      </c>
      <c r="C310" t="s">
        <v>7</v>
      </c>
      <c r="D310">
        <v>5189.7</v>
      </c>
      <c r="E310">
        <v>5202.32</v>
      </c>
      <c r="H310">
        <v>5139.96</v>
      </c>
      <c r="K310">
        <v>5192.68</v>
      </c>
      <c r="L310">
        <v>0</v>
      </c>
      <c r="O310" s="1">
        <f t="shared" si="12"/>
        <v>46079.659699074073</v>
      </c>
      <c r="P310" s="2">
        <f t="shared" si="13"/>
        <v>46079.659722222219</v>
      </c>
      <c r="Q310">
        <f t="shared" si="14"/>
        <v>1772121000</v>
      </c>
    </row>
    <row r="311" spans="1:17" x14ac:dyDescent="0.55000000000000004">
      <c r="A311">
        <v>1772121298</v>
      </c>
      <c r="B311" t="s">
        <v>6</v>
      </c>
      <c r="C311" t="s">
        <v>7</v>
      </c>
      <c r="D311">
        <v>5185.8599999999997</v>
      </c>
      <c r="E311">
        <v>5202.5</v>
      </c>
      <c r="H311">
        <v>5139.63</v>
      </c>
      <c r="K311">
        <v>0</v>
      </c>
      <c r="L311">
        <v>0</v>
      </c>
      <c r="O311" s="1">
        <f t="shared" si="12"/>
        <v>46079.663171296299</v>
      </c>
      <c r="P311" s="2">
        <f t="shared" si="13"/>
        <v>46079.663194444445</v>
      </c>
      <c r="Q311">
        <f t="shared" si="14"/>
        <v>1772121300</v>
      </c>
    </row>
    <row r="312" spans="1:17" x14ac:dyDescent="0.55000000000000004">
      <c r="A312">
        <v>1772121598</v>
      </c>
      <c r="B312" t="s">
        <v>6</v>
      </c>
      <c r="C312" t="s">
        <v>7</v>
      </c>
      <c r="D312">
        <v>5178.92</v>
      </c>
      <c r="E312">
        <v>5202.67</v>
      </c>
      <c r="H312">
        <v>5139.3</v>
      </c>
      <c r="K312">
        <v>0</v>
      </c>
      <c r="L312">
        <v>0</v>
      </c>
      <c r="O312" s="1">
        <f t="shared" si="12"/>
        <v>46079.666643518518</v>
      </c>
      <c r="P312" s="2">
        <f t="shared" si="13"/>
        <v>46079.666666666664</v>
      </c>
      <c r="Q312">
        <f t="shared" si="14"/>
        <v>1772121600</v>
      </c>
    </row>
    <row r="313" spans="1:17" x14ac:dyDescent="0.55000000000000004">
      <c r="A313">
        <v>1772121898</v>
      </c>
      <c r="B313" t="s">
        <v>6</v>
      </c>
      <c r="C313" t="s">
        <v>7</v>
      </c>
      <c r="D313">
        <v>5177.76</v>
      </c>
      <c r="E313">
        <v>5202.8500000000004</v>
      </c>
      <c r="H313">
        <v>5138.97</v>
      </c>
      <c r="K313">
        <v>0</v>
      </c>
      <c r="L313">
        <v>0</v>
      </c>
      <c r="O313" s="1">
        <f t="shared" si="12"/>
        <v>46079.670115740737</v>
      </c>
      <c r="P313" s="2">
        <f t="shared" si="13"/>
        <v>46079.670138888891</v>
      </c>
      <c r="Q313">
        <f t="shared" si="14"/>
        <v>1772121900</v>
      </c>
    </row>
    <row r="314" spans="1:17" x14ac:dyDescent="0.55000000000000004">
      <c r="A314">
        <v>1772122198</v>
      </c>
      <c r="B314" t="s">
        <v>6</v>
      </c>
      <c r="C314" t="s">
        <v>7</v>
      </c>
      <c r="D314">
        <v>5176.76</v>
      </c>
      <c r="E314">
        <v>5203.03</v>
      </c>
      <c r="H314">
        <v>5138.6499999999996</v>
      </c>
      <c r="K314">
        <v>0</v>
      </c>
      <c r="L314">
        <v>0</v>
      </c>
      <c r="O314" s="1">
        <f t="shared" si="12"/>
        <v>46079.673587962963</v>
      </c>
      <c r="P314" s="2">
        <f t="shared" si="13"/>
        <v>46079.673611111109</v>
      </c>
      <c r="Q314">
        <f t="shared" si="14"/>
        <v>1772122200</v>
      </c>
    </row>
    <row r="315" spans="1:17" x14ac:dyDescent="0.55000000000000004">
      <c r="A315">
        <v>1772122498</v>
      </c>
      <c r="B315" t="s">
        <v>6</v>
      </c>
      <c r="C315" t="s">
        <v>7</v>
      </c>
      <c r="D315">
        <v>5181.3999999999996</v>
      </c>
      <c r="E315">
        <v>5203.2</v>
      </c>
      <c r="H315">
        <v>5138.32</v>
      </c>
      <c r="K315">
        <v>0</v>
      </c>
      <c r="L315">
        <v>0</v>
      </c>
      <c r="O315" s="1">
        <f t="shared" si="12"/>
        <v>46079.677060185189</v>
      </c>
      <c r="P315" s="2">
        <f t="shared" si="13"/>
        <v>46079.677083333336</v>
      </c>
      <c r="Q315">
        <f t="shared" si="14"/>
        <v>1772122500</v>
      </c>
    </row>
    <row r="316" spans="1:17" x14ac:dyDescent="0.55000000000000004">
      <c r="A316">
        <v>1772122798</v>
      </c>
      <c r="B316" t="s">
        <v>6</v>
      </c>
      <c r="C316" t="s">
        <v>7</v>
      </c>
      <c r="D316">
        <v>5178.22</v>
      </c>
      <c r="E316">
        <v>5203.38</v>
      </c>
      <c r="H316">
        <v>5137.99</v>
      </c>
      <c r="K316">
        <v>0</v>
      </c>
      <c r="L316">
        <v>0</v>
      </c>
      <c r="O316" s="1">
        <f t="shared" si="12"/>
        <v>46079.680532407408</v>
      </c>
      <c r="P316" s="2">
        <f t="shared" si="13"/>
        <v>46079.680555555555</v>
      </c>
      <c r="Q316">
        <f t="shared" si="14"/>
        <v>1772122800</v>
      </c>
    </row>
    <row r="317" spans="1:17" x14ac:dyDescent="0.55000000000000004">
      <c r="A317">
        <v>1772123098</v>
      </c>
      <c r="B317" t="s">
        <v>6</v>
      </c>
      <c r="C317" t="s">
        <v>7</v>
      </c>
      <c r="D317">
        <v>5180.4799999999996</v>
      </c>
      <c r="E317">
        <v>5203.5600000000004</v>
      </c>
      <c r="H317">
        <v>5137.66</v>
      </c>
      <c r="K317">
        <v>0</v>
      </c>
      <c r="L317">
        <v>0</v>
      </c>
      <c r="O317" s="1">
        <f t="shared" si="12"/>
        <v>46079.684004629627</v>
      </c>
      <c r="P317" s="2">
        <f t="shared" si="13"/>
        <v>46079.684027777781</v>
      </c>
      <c r="Q317">
        <f t="shared" si="14"/>
        <v>1772123100</v>
      </c>
    </row>
    <row r="318" spans="1:17" x14ac:dyDescent="0.55000000000000004">
      <c r="A318">
        <v>1772123398</v>
      </c>
      <c r="B318" t="s">
        <v>6</v>
      </c>
      <c r="C318" t="s">
        <v>7</v>
      </c>
      <c r="D318">
        <v>5181.91</v>
      </c>
      <c r="E318">
        <v>5203.74</v>
      </c>
      <c r="H318">
        <v>5137.33</v>
      </c>
      <c r="K318">
        <v>0</v>
      </c>
      <c r="L318">
        <v>0</v>
      </c>
      <c r="O318" s="1">
        <f t="shared" si="12"/>
        <v>46079.687476851846</v>
      </c>
      <c r="P318" s="2">
        <f t="shared" si="13"/>
        <v>46079.6875</v>
      </c>
      <c r="Q318">
        <f t="shared" si="14"/>
        <v>1772123400</v>
      </c>
    </row>
    <row r="319" spans="1:17" x14ac:dyDescent="0.55000000000000004">
      <c r="A319">
        <v>1772123698</v>
      </c>
      <c r="B319" t="s">
        <v>6</v>
      </c>
      <c r="C319" t="s">
        <v>7</v>
      </c>
      <c r="D319">
        <v>5182.3500000000004</v>
      </c>
      <c r="E319">
        <v>5203.91</v>
      </c>
      <c r="H319">
        <v>5137</v>
      </c>
      <c r="K319">
        <v>0</v>
      </c>
      <c r="L319">
        <v>0</v>
      </c>
      <c r="O319" s="1">
        <f t="shared" si="12"/>
        <v>46079.690949074073</v>
      </c>
      <c r="P319" s="2">
        <f t="shared" si="13"/>
        <v>46079.690972222219</v>
      </c>
      <c r="Q319">
        <f t="shared" si="14"/>
        <v>1772123700</v>
      </c>
    </row>
    <row r="320" spans="1:17" x14ac:dyDescent="0.55000000000000004">
      <c r="A320">
        <v>1772123998</v>
      </c>
      <c r="B320" t="s">
        <v>6</v>
      </c>
      <c r="C320" t="s">
        <v>7</v>
      </c>
      <c r="D320">
        <v>5183.3</v>
      </c>
      <c r="E320">
        <v>5204.09</v>
      </c>
      <c r="H320">
        <v>5136.67</v>
      </c>
      <c r="K320">
        <v>0</v>
      </c>
      <c r="L320">
        <v>0</v>
      </c>
      <c r="O320" s="1">
        <f t="shared" si="12"/>
        <v>46079.694421296299</v>
      </c>
      <c r="P320" s="2">
        <f t="shared" si="13"/>
        <v>46079.694444444445</v>
      </c>
      <c r="Q320">
        <f t="shared" si="14"/>
        <v>1772124000</v>
      </c>
    </row>
    <row r="321" spans="1:17" x14ac:dyDescent="0.55000000000000004">
      <c r="A321">
        <v>1772124298</v>
      </c>
      <c r="B321" t="s">
        <v>6</v>
      </c>
      <c r="C321" t="s">
        <v>7</v>
      </c>
      <c r="D321">
        <v>5181.3599999999997</v>
      </c>
      <c r="E321">
        <v>5204.2700000000004</v>
      </c>
      <c r="H321">
        <v>5136.34</v>
      </c>
      <c r="K321">
        <v>0</v>
      </c>
      <c r="L321">
        <v>0</v>
      </c>
      <c r="O321" s="1">
        <f t="shared" si="12"/>
        <v>46079.697893518518</v>
      </c>
      <c r="P321" s="2">
        <f t="shared" si="13"/>
        <v>46079.697916666664</v>
      </c>
      <c r="Q321">
        <f t="shared" si="14"/>
        <v>1772124300</v>
      </c>
    </row>
    <row r="322" spans="1:17" x14ac:dyDescent="0.55000000000000004">
      <c r="A322">
        <v>1772124598</v>
      </c>
      <c r="B322" t="s">
        <v>6</v>
      </c>
      <c r="C322" t="s">
        <v>7</v>
      </c>
      <c r="D322">
        <v>5179.0200000000004</v>
      </c>
      <c r="E322">
        <v>5204.4399999999996</v>
      </c>
      <c r="H322">
        <v>5136.01</v>
      </c>
      <c r="K322">
        <v>0</v>
      </c>
      <c r="L322">
        <v>0</v>
      </c>
      <c r="O322" s="1">
        <f t="shared" ref="O322:O385" si="15">(A322/86400)+25569</f>
        <v>46079.701365740737</v>
      </c>
      <c r="P322" s="2">
        <f t="shared" ref="P322:P385" si="16">CEILING(INT(O322*1440)/1440*288,1)/288</f>
        <v>46079.701388888891</v>
      </c>
      <c r="Q322">
        <f t="shared" si="14"/>
        <v>1772124600</v>
      </c>
    </row>
    <row r="323" spans="1:17" x14ac:dyDescent="0.55000000000000004">
      <c r="A323">
        <v>1772124898</v>
      </c>
      <c r="B323" t="s">
        <v>6</v>
      </c>
      <c r="C323" t="s">
        <v>7</v>
      </c>
      <c r="D323">
        <v>5179.6099999999997</v>
      </c>
      <c r="E323">
        <v>5204.62</v>
      </c>
      <c r="H323">
        <v>5135.6899999999996</v>
      </c>
      <c r="K323">
        <v>0</v>
      </c>
      <c r="L323">
        <v>0</v>
      </c>
      <c r="O323" s="1">
        <f t="shared" si="15"/>
        <v>46079.704837962963</v>
      </c>
      <c r="P323" s="2">
        <f t="shared" si="16"/>
        <v>46079.704861111109</v>
      </c>
      <c r="Q323">
        <f t="shared" ref="Q323:Q386" si="17">MROUND((P323-25569)*86400,300)</f>
        <v>1772124900</v>
      </c>
    </row>
    <row r="324" spans="1:17" x14ac:dyDescent="0.55000000000000004">
      <c r="A324">
        <v>1772125198</v>
      </c>
      <c r="B324" t="s">
        <v>6</v>
      </c>
      <c r="C324" t="s">
        <v>7</v>
      </c>
      <c r="D324">
        <v>5181.28</v>
      </c>
      <c r="E324">
        <v>5204.8</v>
      </c>
      <c r="H324">
        <v>5135.3599999999997</v>
      </c>
      <c r="K324">
        <v>0</v>
      </c>
      <c r="L324">
        <v>0</v>
      </c>
      <c r="O324" s="1">
        <f t="shared" si="15"/>
        <v>46079.708310185189</v>
      </c>
      <c r="P324" s="2">
        <f t="shared" si="16"/>
        <v>46079.708333333336</v>
      </c>
      <c r="Q324">
        <f t="shared" si="17"/>
        <v>1772125200</v>
      </c>
    </row>
    <row r="325" spans="1:17" x14ac:dyDescent="0.55000000000000004">
      <c r="A325">
        <v>1772125498</v>
      </c>
      <c r="B325" t="s">
        <v>6</v>
      </c>
      <c r="C325" t="s">
        <v>7</v>
      </c>
      <c r="D325">
        <v>5186.3900000000003</v>
      </c>
      <c r="E325">
        <v>5204.97</v>
      </c>
      <c r="H325">
        <v>5135.03</v>
      </c>
      <c r="K325">
        <v>0</v>
      </c>
      <c r="L325">
        <v>0</v>
      </c>
      <c r="O325" s="1">
        <f t="shared" si="15"/>
        <v>46079.711782407408</v>
      </c>
      <c r="P325" s="2">
        <f t="shared" si="16"/>
        <v>46079.711805555555</v>
      </c>
      <c r="Q325">
        <f t="shared" si="17"/>
        <v>1772125500</v>
      </c>
    </row>
    <row r="326" spans="1:17" x14ac:dyDescent="0.55000000000000004">
      <c r="A326">
        <v>1772125798</v>
      </c>
      <c r="B326" t="s">
        <v>6</v>
      </c>
      <c r="C326" t="s">
        <v>7</v>
      </c>
      <c r="D326">
        <v>5179.6499999999996</v>
      </c>
      <c r="E326">
        <v>5205.1499999999996</v>
      </c>
      <c r="H326">
        <v>5134.7</v>
      </c>
      <c r="K326">
        <v>0</v>
      </c>
      <c r="L326">
        <v>0</v>
      </c>
      <c r="O326" s="1">
        <f t="shared" si="15"/>
        <v>46079.715254629627</v>
      </c>
      <c r="P326" s="2">
        <f t="shared" si="16"/>
        <v>46079.715277777781</v>
      </c>
      <c r="Q326">
        <f t="shared" si="17"/>
        <v>1772125800</v>
      </c>
    </row>
    <row r="327" spans="1:17" x14ac:dyDescent="0.55000000000000004">
      <c r="A327">
        <v>1772126098</v>
      </c>
      <c r="B327" t="s">
        <v>6</v>
      </c>
      <c r="C327" t="s">
        <v>7</v>
      </c>
      <c r="D327">
        <v>5178.26</v>
      </c>
      <c r="E327">
        <v>5205.33</v>
      </c>
      <c r="H327">
        <v>5134.37</v>
      </c>
      <c r="K327">
        <v>0</v>
      </c>
      <c r="L327">
        <v>0</v>
      </c>
      <c r="O327" s="1">
        <f t="shared" si="15"/>
        <v>46079.718726851846</v>
      </c>
      <c r="P327" s="2">
        <f t="shared" si="16"/>
        <v>46079.71875</v>
      </c>
      <c r="Q327">
        <f t="shared" si="17"/>
        <v>1772126100</v>
      </c>
    </row>
    <row r="328" spans="1:17" x14ac:dyDescent="0.55000000000000004">
      <c r="A328">
        <v>1772126398</v>
      </c>
      <c r="B328" t="s">
        <v>6</v>
      </c>
      <c r="C328" t="s">
        <v>7</v>
      </c>
      <c r="D328">
        <v>5179.47</v>
      </c>
      <c r="E328">
        <v>5205.51</v>
      </c>
      <c r="H328">
        <v>5134.04</v>
      </c>
      <c r="K328">
        <v>0</v>
      </c>
      <c r="L328">
        <v>0</v>
      </c>
      <c r="O328" s="1">
        <f t="shared" si="15"/>
        <v>46079.722199074073</v>
      </c>
      <c r="P328" s="2">
        <f t="shared" si="16"/>
        <v>46079.722222222219</v>
      </c>
      <c r="Q328">
        <f t="shared" si="17"/>
        <v>1772126400</v>
      </c>
    </row>
    <row r="329" spans="1:17" x14ac:dyDescent="0.55000000000000004">
      <c r="A329">
        <v>1772126698</v>
      </c>
      <c r="B329" t="s">
        <v>6</v>
      </c>
      <c r="C329" t="s">
        <v>7</v>
      </c>
      <c r="D329">
        <v>5174.3900000000003</v>
      </c>
      <c r="E329">
        <v>5205.68</v>
      </c>
      <c r="H329">
        <v>5133.71</v>
      </c>
      <c r="K329">
        <v>0</v>
      </c>
      <c r="L329">
        <v>0</v>
      </c>
      <c r="O329" s="1">
        <f t="shared" si="15"/>
        <v>46079.725671296299</v>
      </c>
      <c r="P329" s="2">
        <f t="shared" si="16"/>
        <v>46079.725694444445</v>
      </c>
      <c r="Q329">
        <f t="shared" si="17"/>
        <v>1772126700</v>
      </c>
    </row>
    <row r="330" spans="1:17" x14ac:dyDescent="0.55000000000000004">
      <c r="A330">
        <v>1772126998</v>
      </c>
      <c r="B330" t="s">
        <v>6</v>
      </c>
      <c r="C330" t="s">
        <v>7</v>
      </c>
      <c r="D330">
        <v>5176.7299999999996</v>
      </c>
      <c r="E330">
        <v>5205.8599999999997</v>
      </c>
      <c r="H330">
        <v>5133.38</v>
      </c>
      <c r="K330">
        <v>0</v>
      </c>
      <c r="L330">
        <v>0</v>
      </c>
      <c r="O330" s="1">
        <f t="shared" si="15"/>
        <v>46079.729143518518</v>
      </c>
      <c r="P330" s="2">
        <f t="shared" si="16"/>
        <v>46079.729166666664</v>
      </c>
      <c r="Q330">
        <f t="shared" si="17"/>
        <v>1772127000</v>
      </c>
    </row>
    <row r="331" spans="1:17" x14ac:dyDescent="0.55000000000000004">
      <c r="A331">
        <v>1772127298</v>
      </c>
      <c r="B331" t="s">
        <v>6</v>
      </c>
      <c r="C331" t="s">
        <v>7</v>
      </c>
      <c r="D331">
        <v>5173.9399999999996</v>
      </c>
      <c r="E331">
        <v>5206.04</v>
      </c>
      <c r="H331">
        <v>5133.0600000000004</v>
      </c>
      <c r="K331">
        <v>0</v>
      </c>
      <c r="L331">
        <v>0</v>
      </c>
      <c r="O331" s="1">
        <f t="shared" si="15"/>
        <v>46079.732615740737</v>
      </c>
      <c r="P331" s="2">
        <f t="shared" si="16"/>
        <v>46079.732638888891</v>
      </c>
      <c r="Q331">
        <f t="shared" si="17"/>
        <v>1772127300</v>
      </c>
    </row>
    <row r="332" spans="1:17" x14ac:dyDescent="0.55000000000000004">
      <c r="A332">
        <v>1772127598</v>
      </c>
      <c r="B332" t="s">
        <v>6</v>
      </c>
      <c r="C332" t="s">
        <v>7</v>
      </c>
      <c r="D332">
        <v>5174.7299999999996</v>
      </c>
      <c r="E332">
        <v>5206.21</v>
      </c>
      <c r="H332">
        <v>5132.7299999999996</v>
      </c>
      <c r="K332">
        <v>0</v>
      </c>
      <c r="L332">
        <v>0</v>
      </c>
      <c r="O332" s="1">
        <f t="shared" si="15"/>
        <v>46079.736087962963</v>
      </c>
      <c r="P332" s="2">
        <f t="shared" si="16"/>
        <v>46079.736111111109</v>
      </c>
      <c r="Q332">
        <f t="shared" si="17"/>
        <v>1772127600</v>
      </c>
    </row>
    <row r="333" spans="1:17" x14ac:dyDescent="0.55000000000000004">
      <c r="A333">
        <v>1772127898</v>
      </c>
      <c r="B333" t="s">
        <v>6</v>
      </c>
      <c r="C333" t="s">
        <v>7</v>
      </c>
      <c r="D333">
        <v>5169.95</v>
      </c>
      <c r="E333">
        <v>5206.3900000000003</v>
      </c>
      <c r="H333">
        <v>5132.3999999999996</v>
      </c>
      <c r="K333">
        <v>0</v>
      </c>
      <c r="L333">
        <v>0</v>
      </c>
      <c r="O333" s="1">
        <f t="shared" si="15"/>
        <v>46079.739560185189</v>
      </c>
      <c r="P333" s="2">
        <f t="shared" si="16"/>
        <v>46079.739583333336</v>
      </c>
      <c r="Q333">
        <f t="shared" si="17"/>
        <v>1772127900</v>
      </c>
    </row>
    <row r="334" spans="1:17" x14ac:dyDescent="0.55000000000000004">
      <c r="A334">
        <v>1772128198</v>
      </c>
      <c r="B334" t="s">
        <v>6</v>
      </c>
      <c r="C334" t="s">
        <v>7</v>
      </c>
      <c r="D334">
        <v>5166.97</v>
      </c>
      <c r="E334">
        <v>5206.57</v>
      </c>
      <c r="H334">
        <v>5132.07</v>
      </c>
      <c r="K334">
        <v>0</v>
      </c>
      <c r="L334">
        <v>0</v>
      </c>
      <c r="O334" s="1">
        <f t="shared" si="15"/>
        <v>46079.743032407408</v>
      </c>
      <c r="P334" s="2">
        <f t="shared" si="16"/>
        <v>46079.743055555555</v>
      </c>
      <c r="Q334">
        <f t="shared" si="17"/>
        <v>1772128200</v>
      </c>
    </row>
    <row r="335" spans="1:17" x14ac:dyDescent="0.55000000000000004">
      <c r="A335">
        <v>1772128498</v>
      </c>
      <c r="B335" t="s">
        <v>6</v>
      </c>
      <c r="C335" t="s">
        <v>7</v>
      </c>
      <c r="D335">
        <v>5167.22</v>
      </c>
      <c r="E335">
        <v>5206.75</v>
      </c>
      <c r="H335">
        <v>5131.74</v>
      </c>
      <c r="K335">
        <v>0</v>
      </c>
      <c r="L335">
        <v>0</v>
      </c>
      <c r="O335" s="1">
        <f t="shared" si="15"/>
        <v>46079.746504629627</v>
      </c>
      <c r="P335" s="2">
        <f t="shared" si="16"/>
        <v>46079.746527777781</v>
      </c>
      <c r="Q335">
        <f t="shared" si="17"/>
        <v>1772128500</v>
      </c>
    </row>
    <row r="336" spans="1:17" x14ac:dyDescent="0.55000000000000004">
      <c r="A336">
        <v>1772128798</v>
      </c>
      <c r="B336" t="s">
        <v>6</v>
      </c>
      <c r="C336" t="s">
        <v>7</v>
      </c>
      <c r="D336">
        <v>5168.87</v>
      </c>
      <c r="E336">
        <v>5206.92</v>
      </c>
      <c r="H336">
        <v>5131.41</v>
      </c>
      <c r="K336">
        <v>0</v>
      </c>
      <c r="L336">
        <v>0</v>
      </c>
      <c r="O336" s="1">
        <f t="shared" si="15"/>
        <v>46079.749976851846</v>
      </c>
      <c r="P336" s="2">
        <f t="shared" si="16"/>
        <v>46079.75</v>
      </c>
      <c r="Q336">
        <f t="shared" si="17"/>
        <v>1772128800</v>
      </c>
    </row>
    <row r="337" spans="1:17" x14ac:dyDescent="0.55000000000000004">
      <c r="A337">
        <v>1772129098</v>
      </c>
      <c r="B337" t="s">
        <v>6</v>
      </c>
      <c r="C337" t="s">
        <v>7</v>
      </c>
      <c r="D337">
        <v>5170.2</v>
      </c>
      <c r="E337">
        <v>5207.1000000000004</v>
      </c>
      <c r="H337">
        <v>5131.08</v>
      </c>
      <c r="K337">
        <v>0</v>
      </c>
      <c r="L337">
        <v>0</v>
      </c>
      <c r="O337" s="1">
        <f t="shared" si="15"/>
        <v>46079.753449074073</v>
      </c>
      <c r="P337" s="2">
        <f t="shared" si="16"/>
        <v>46079.753472222219</v>
      </c>
      <c r="Q337">
        <f t="shared" si="17"/>
        <v>1772129100</v>
      </c>
    </row>
    <row r="338" spans="1:17" x14ac:dyDescent="0.55000000000000004">
      <c r="A338">
        <v>1772129398</v>
      </c>
      <c r="B338" t="s">
        <v>6</v>
      </c>
      <c r="C338" t="s">
        <v>7</v>
      </c>
      <c r="D338">
        <v>5173.38</v>
      </c>
      <c r="E338">
        <v>5207.28</v>
      </c>
      <c r="H338">
        <v>5130.75</v>
      </c>
      <c r="K338">
        <v>0</v>
      </c>
      <c r="L338">
        <v>0</v>
      </c>
      <c r="O338" s="1">
        <f t="shared" si="15"/>
        <v>46079.756921296299</v>
      </c>
      <c r="P338" s="2">
        <f t="shared" si="16"/>
        <v>46079.756944444445</v>
      </c>
      <c r="Q338">
        <f t="shared" si="17"/>
        <v>1772129400</v>
      </c>
    </row>
    <row r="339" spans="1:17" x14ac:dyDescent="0.55000000000000004">
      <c r="A339">
        <v>1772129698</v>
      </c>
      <c r="B339" t="s">
        <v>6</v>
      </c>
      <c r="C339" t="s">
        <v>7</v>
      </c>
      <c r="D339">
        <v>5174.8500000000004</v>
      </c>
      <c r="E339">
        <v>5207.45</v>
      </c>
      <c r="H339">
        <v>5130.42</v>
      </c>
      <c r="K339">
        <v>0</v>
      </c>
      <c r="L339">
        <v>0</v>
      </c>
      <c r="O339" s="1">
        <f t="shared" si="15"/>
        <v>46079.760393518518</v>
      </c>
      <c r="P339" s="2">
        <f t="shared" si="16"/>
        <v>46079.760416666664</v>
      </c>
      <c r="Q339">
        <f t="shared" si="17"/>
        <v>1772129700</v>
      </c>
    </row>
    <row r="340" spans="1:17" x14ac:dyDescent="0.55000000000000004">
      <c r="A340">
        <v>1772129998</v>
      </c>
      <c r="B340" t="s">
        <v>6</v>
      </c>
      <c r="C340" t="s">
        <v>7</v>
      </c>
      <c r="D340">
        <v>5174.8599999999997</v>
      </c>
      <c r="E340">
        <v>5207.63</v>
      </c>
      <c r="H340">
        <v>5130.1000000000004</v>
      </c>
      <c r="K340">
        <v>0</v>
      </c>
      <c r="L340">
        <v>0</v>
      </c>
      <c r="O340" s="1">
        <f t="shared" si="15"/>
        <v>46079.763865740737</v>
      </c>
      <c r="P340" s="2">
        <f t="shared" si="16"/>
        <v>46079.763888888891</v>
      </c>
      <c r="Q340">
        <f t="shared" si="17"/>
        <v>1772130000</v>
      </c>
    </row>
    <row r="341" spans="1:17" x14ac:dyDescent="0.55000000000000004">
      <c r="A341">
        <v>1772130298</v>
      </c>
      <c r="B341" t="s">
        <v>6</v>
      </c>
      <c r="C341" t="s">
        <v>7</v>
      </c>
      <c r="D341">
        <v>5177.09</v>
      </c>
      <c r="E341">
        <v>5207.8100000000004</v>
      </c>
      <c r="H341">
        <v>5129.7700000000004</v>
      </c>
      <c r="K341">
        <v>0</v>
      </c>
      <c r="L341">
        <v>0</v>
      </c>
      <c r="O341" s="1">
        <f t="shared" si="15"/>
        <v>46079.767337962963</v>
      </c>
      <c r="P341" s="2">
        <f t="shared" si="16"/>
        <v>46079.767361111109</v>
      </c>
      <c r="Q341">
        <f t="shared" si="17"/>
        <v>1772130300</v>
      </c>
    </row>
    <row r="342" spans="1:17" x14ac:dyDescent="0.55000000000000004">
      <c r="A342">
        <v>1772130598</v>
      </c>
      <c r="B342" t="s">
        <v>6</v>
      </c>
      <c r="C342" t="s">
        <v>7</v>
      </c>
      <c r="D342">
        <v>5167.5600000000004</v>
      </c>
      <c r="E342">
        <v>5207.9799999999996</v>
      </c>
      <c r="H342">
        <v>5129.4399999999996</v>
      </c>
      <c r="K342">
        <v>0</v>
      </c>
      <c r="L342">
        <v>0</v>
      </c>
      <c r="O342" s="1">
        <f t="shared" si="15"/>
        <v>46079.770810185189</v>
      </c>
      <c r="P342" s="2">
        <f t="shared" si="16"/>
        <v>46079.770833333336</v>
      </c>
      <c r="Q342">
        <f t="shared" si="17"/>
        <v>1772130600</v>
      </c>
    </row>
    <row r="343" spans="1:17" x14ac:dyDescent="0.55000000000000004">
      <c r="A343">
        <v>1772130898</v>
      </c>
      <c r="B343" t="s">
        <v>6</v>
      </c>
      <c r="C343" t="s">
        <v>7</v>
      </c>
      <c r="D343">
        <v>5175.5</v>
      </c>
      <c r="E343">
        <v>5208.16</v>
      </c>
      <c r="H343">
        <v>5129.1099999999997</v>
      </c>
      <c r="K343">
        <v>0</v>
      </c>
      <c r="L343">
        <v>5160.9399999999996</v>
      </c>
      <c r="O343" s="1">
        <f t="shared" si="15"/>
        <v>46079.774282407408</v>
      </c>
      <c r="P343" s="2">
        <f t="shared" si="16"/>
        <v>46079.774305555555</v>
      </c>
      <c r="Q343">
        <f t="shared" si="17"/>
        <v>1772130900</v>
      </c>
    </row>
    <row r="344" spans="1:17" x14ac:dyDescent="0.55000000000000004">
      <c r="A344">
        <v>1772131198</v>
      </c>
      <c r="B344" t="s">
        <v>6</v>
      </c>
      <c r="C344" t="s">
        <v>7</v>
      </c>
      <c r="D344">
        <v>5181.72</v>
      </c>
      <c r="E344">
        <v>5208.34</v>
      </c>
      <c r="H344">
        <v>5128.78</v>
      </c>
      <c r="K344">
        <v>0</v>
      </c>
      <c r="L344">
        <v>0</v>
      </c>
      <c r="O344" s="1">
        <f t="shared" si="15"/>
        <v>46079.777754629627</v>
      </c>
      <c r="P344" s="2">
        <f t="shared" si="16"/>
        <v>46079.777777777781</v>
      </c>
      <c r="Q344">
        <f t="shared" si="17"/>
        <v>1772131200</v>
      </c>
    </row>
    <row r="345" spans="1:17" x14ac:dyDescent="0.55000000000000004">
      <c r="A345">
        <v>1772131498</v>
      </c>
      <c r="B345" t="s">
        <v>6</v>
      </c>
      <c r="C345" t="s">
        <v>7</v>
      </c>
      <c r="D345">
        <v>5184.66</v>
      </c>
      <c r="E345">
        <v>5208.5200000000004</v>
      </c>
      <c r="H345">
        <v>5128.45</v>
      </c>
      <c r="K345">
        <v>0</v>
      </c>
      <c r="L345">
        <v>0</v>
      </c>
      <c r="O345" s="1">
        <f t="shared" si="15"/>
        <v>46079.781226851846</v>
      </c>
      <c r="P345" s="2">
        <f t="shared" si="16"/>
        <v>46079.78125</v>
      </c>
      <c r="Q345">
        <f t="shared" si="17"/>
        <v>1772131500</v>
      </c>
    </row>
    <row r="346" spans="1:17" x14ac:dyDescent="0.55000000000000004">
      <c r="A346">
        <v>1772131798</v>
      </c>
      <c r="B346" t="s">
        <v>6</v>
      </c>
      <c r="C346" t="s">
        <v>7</v>
      </c>
      <c r="D346">
        <v>5180.8999999999996</v>
      </c>
      <c r="E346">
        <v>5208.6899999999996</v>
      </c>
      <c r="H346">
        <v>5128.12</v>
      </c>
      <c r="K346">
        <v>0</v>
      </c>
      <c r="L346">
        <v>0</v>
      </c>
      <c r="O346" s="1">
        <f t="shared" si="15"/>
        <v>46079.784699074073</v>
      </c>
      <c r="P346" s="2">
        <f t="shared" si="16"/>
        <v>46079.784722222219</v>
      </c>
      <c r="Q346">
        <f t="shared" si="17"/>
        <v>1772131800</v>
      </c>
    </row>
    <row r="347" spans="1:17" x14ac:dyDescent="0.55000000000000004">
      <c r="A347">
        <v>1772132098</v>
      </c>
      <c r="B347" t="s">
        <v>6</v>
      </c>
      <c r="C347" t="s">
        <v>7</v>
      </c>
      <c r="D347">
        <v>5180.24</v>
      </c>
      <c r="E347">
        <v>5208.87</v>
      </c>
      <c r="H347">
        <v>5127.79</v>
      </c>
      <c r="K347">
        <v>0</v>
      </c>
      <c r="L347">
        <v>0</v>
      </c>
      <c r="O347" s="1">
        <f t="shared" si="15"/>
        <v>46079.788171296299</v>
      </c>
      <c r="P347" s="2">
        <f t="shared" si="16"/>
        <v>46079.788194444445</v>
      </c>
      <c r="Q347">
        <f t="shared" si="17"/>
        <v>1772132100</v>
      </c>
    </row>
    <row r="348" spans="1:17" x14ac:dyDescent="0.55000000000000004">
      <c r="A348">
        <v>1772132398</v>
      </c>
      <c r="B348" t="s">
        <v>6</v>
      </c>
      <c r="C348" t="s">
        <v>7</v>
      </c>
      <c r="D348">
        <v>5185.45</v>
      </c>
      <c r="E348">
        <v>5209.05</v>
      </c>
      <c r="H348">
        <v>5127.47</v>
      </c>
      <c r="K348">
        <v>0</v>
      </c>
      <c r="L348">
        <v>0</v>
      </c>
      <c r="O348" s="1">
        <f t="shared" si="15"/>
        <v>46079.791643518518</v>
      </c>
      <c r="P348" s="2">
        <f t="shared" si="16"/>
        <v>46079.791666666664</v>
      </c>
      <c r="Q348">
        <f t="shared" si="17"/>
        <v>1772132400</v>
      </c>
    </row>
    <row r="349" spans="1:17" x14ac:dyDescent="0.55000000000000004">
      <c r="A349">
        <v>1772132698</v>
      </c>
      <c r="B349" t="s">
        <v>6</v>
      </c>
      <c r="C349" t="s">
        <v>7</v>
      </c>
      <c r="D349">
        <v>5186.22</v>
      </c>
      <c r="E349">
        <v>5209.22</v>
      </c>
      <c r="H349">
        <v>5127.1400000000003</v>
      </c>
      <c r="K349">
        <v>0</v>
      </c>
      <c r="L349">
        <v>0</v>
      </c>
      <c r="O349" s="1">
        <f t="shared" si="15"/>
        <v>46079.795115740737</v>
      </c>
      <c r="P349" s="2">
        <f t="shared" si="16"/>
        <v>46079.795138888891</v>
      </c>
      <c r="Q349">
        <f t="shared" si="17"/>
        <v>1772132700</v>
      </c>
    </row>
    <row r="350" spans="1:17" x14ac:dyDescent="0.55000000000000004">
      <c r="A350">
        <v>1772132998</v>
      </c>
      <c r="B350" t="s">
        <v>6</v>
      </c>
      <c r="C350" t="s">
        <v>7</v>
      </c>
      <c r="D350">
        <v>5186.4799999999996</v>
      </c>
      <c r="E350">
        <v>5209.3999999999996</v>
      </c>
      <c r="H350">
        <v>5126.8100000000004</v>
      </c>
      <c r="K350">
        <v>0</v>
      </c>
      <c r="L350">
        <v>0</v>
      </c>
      <c r="O350" s="1">
        <f t="shared" si="15"/>
        <v>46079.798587962963</v>
      </c>
      <c r="P350" s="2">
        <f t="shared" si="16"/>
        <v>46079.798611111109</v>
      </c>
      <c r="Q350">
        <f t="shared" si="17"/>
        <v>1772133000</v>
      </c>
    </row>
    <row r="351" spans="1:17" x14ac:dyDescent="0.55000000000000004">
      <c r="A351">
        <v>1772133298</v>
      </c>
      <c r="B351" t="s">
        <v>6</v>
      </c>
      <c r="C351" t="s">
        <v>7</v>
      </c>
      <c r="D351">
        <v>5187.7</v>
      </c>
      <c r="E351">
        <v>5209.58</v>
      </c>
      <c r="H351">
        <v>5126.4799999999996</v>
      </c>
      <c r="K351">
        <v>0</v>
      </c>
      <c r="L351">
        <v>0</v>
      </c>
      <c r="O351" s="1">
        <f t="shared" si="15"/>
        <v>46079.802060185189</v>
      </c>
      <c r="P351" s="2">
        <f t="shared" si="16"/>
        <v>46079.802083333336</v>
      </c>
      <c r="Q351">
        <f t="shared" si="17"/>
        <v>1772133300</v>
      </c>
    </row>
    <row r="352" spans="1:17" x14ac:dyDescent="0.55000000000000004">
      <c r="A352">
        <v>1772133598</v>
      </c>
      <c r="B352" t="s">
        <v>6</v>
      </c>
      <c r="C352" t="s">
        <v>7</v>
      </c>
      <c r="D352">
        <v>5185.79</v>
      </c>
      <c r="E352">
        <v>5209.76</v>
      </c>
      <c r="H352">
        <v>5126.1499999999996</v>
      </c>
      <c r="K352">
        <v>0</v>
      </c>
      <c r="L352">
        <v>0</v>
      </c>
      <c r="O352" s="1">
        <f t="shared" si="15"/>
        <v>46079.805532407408</v>
      </c>
      <c r="P352" s="2">
        <f t="shared" si="16"/>
        <v>46079.805555555555</v>
      </c>
      <c r="Q352">
        <f t="shared" si="17"/>
        <v>1772133600</v>
      </c>
    </row>
    <row r="353" spans="1:17" x14ac:dyDescent="0.55000000000000004">
      <c r="A353">
        <v>1772133898</v>
      </c>
      <c r="B353" t="s">
        <v>6</v>
      </c>
      <c r="C353" t="s">
        <v>7</v>
      </c>
      <c r="D353">
        <v>5185.5600000000004</v>
      </c>
      <c r="E353">
        <v>5209.93</v>
      </c>
      <c r="H353">
        <v>5125.82</v>
      </c>
      <c r="K353">
        <v>0</v>
      </c>
      <c r="L353">
        <v>0</v>
      </c>
      <c r="O353" s="1">
        <f t="shared" si="15"/>
        <v>46079.809004629627</v>
      </c>
      <c r="P353" s="2">
        <f t="shared" si="16"/>
        <v>46079.809027777781</v>
      </c>
      <c r="Q353">
        <f t="shared" si="17"/>
        <v>1772133900</v>
      </c>
    </row>
    <row r="354" spans="1:17" x14ac:dyDescent="0.55000000000000004">
      <c r="A354">
        <v>1772134198</v>
      </c>
      <c r="B354" t="s">
        <v>6</v>
      </c>
      <c r="C354" t="s">
        <v>7</v>
      </c>
      <c r="D354">
        <v>5188.8599999999997</v>
      </c>
      <c r="E354">
        <v>5210.1099999999997</v>
      </c>
      <c r="H354">
        <v>5125.49</v>
      </c>
      <c r="K354">
        <v>0</v>
      </c>
      <c r="L354">
        <v>0</v>
      </c>
      <c r="O354" s="1">
        <f t="shared" si="15"/>
        <v>46079.812476851846</v>
      </c>
      <c r="P354" s="2">
        <f t="shared" si="16"/>
        <v>46079.8125</v>
      </c>
      <c r="Q354">
        <f t="shared" si="17"/>
        <v>1772134200</v>
      </c>
    </row>
    <row r="355" spans="1:17" x14ac:dyDescent="0.55000000000000004">
      <c r="A355">
        <v>1772134498</v>
      </c>
      <c r="B355" t="s">
        <v>6</v>
      </c>
      <c r="C355" t="s">
        <v>7</v>
      </c>
      <c r="D355">
        <v>5184.1899999999996</v>
      </c>
      <c r="E355">
        <v>5210.29</v>
      </c>
      <c r="H355">
        <v>5125.16</v>
      </c>
      <c r="K355">
        <v>0</v>
      </c>
      <c r="L355">
        <v>0</v>
      </c>
      <c r="O355" s="1">
        <f t="shared" si="15"/>
        <v>46079.815949074073</v>
      </c>
      <c r="P355" s="2">
        <f t="shared" si="16"/>
        <v>46079.815972222219</v>
      </c>
      <c r="Q355">
        <f t="shared" si="17"/>
        <v>1772134500</v>
      </c>
    </row>
    <row r="356" spans="1:17" x14ac:dyDescent="0.55000000000000004">
      <c r="A356">
        <v>1772134798</v>
      </c>
      <c r="B356" t="s">
        <v>6</v>
      </c>
      <c r="C356" t="s">
        <v>7</v>
      </c>
      <c r="D356">
        <v>5186.3999999999996</v>
      </c>
      <c r="E356">
        <v>5210.46</v>
      </c>
      <c r="H356">
        <v>5124.83</v>
      </c>
      <c r="K356">
        <v>0</v>
      </c>
      <c r="L356">
        <v>0</v>
      </c>
      <c r="O356" s="1">
        <f t="shared" si="15"/>
        <v>46079.819421296299</v>
      </c>
      <c r="P356" s="2">
        <f t="shared" si="16"/>
        <v>46079.819444444445</v>
      </c>
      <c r="Q356">
        <f t="shared" si="17"/>
        <v>1772134800</v>
      </c>
    </row>
    <row r="357" spans="1:17" x14ac:dyDescent="0.55000000000000004">
      <c r="A357">
        <v>1772135098</v>
      </c>
      <c r="B357" t="s">
        <v>6</v>
      </c>
      <c r="C357" t="s">
        <v>7</v>
      </c>
      <c r="D357">
        <v>5193.8900000000003</v>
      </c>
      <c r="E357">
        <v>5210.6400000000003</v>
      </c>
      <c r="H357">
        <v>5124.51</v>
      </c>
      <c r="K357">
        <v>0</v>
      </c>
      <c r="L357">
        <v>0</v>
      </c>
      <c r="O357" s="1">
        <f t="shared" si="15"/>
        <v>46079.822893518518</v>
      </c>
      <c r="P357" s="2">
        <f t="shared" si="16"/>
        <v>46079.822916666664</v>
      </c>
      <c r="Q357">
        <f t="shared" si="17"/>
        <v>1772135100</v>
      </c>
    </row>
    <row r="358" spans="1:17" x14ac:dyDescent="0.55000000000000004">
      <c r="A358">
        <v>1772135398</v>
      </c>
      <c r="B358" t="s">
        <v>6</v>
      </c>
      <c r="C358" t="s">
        <v>7</v>
      </c>
      <c r="D358">
        <v>5189.59</v>
      </c>
      <c r="E358">
        <v>5210.82</v>
      </c>
      <c r="H358">
        <v>5124.18</v>
      </c>
      <c r="K358">
        <v>0</v>
      </c>
      <c r="L358">
        <v>0</v>
      </c>
      <c r="O358" s="1">
        <f t="shared" si="15"/>
        <v>46079.826365740737</v>
      </c>
      <c r="P358" s="2">
        <f t="shared" si="16"/>
        <v>46079.826388888891</v>
      </c>
      <c r="Q358">
        <f t="shared" si="17"/>
        <v>1772135400</v>
      </c>
    </row>
    <row r="359" spans="1:17" x14ac:dyDescent="0.55000000000000004">
      <c r="A359">
        <v>1772135698</v>
      </c>
      <c r="B359" t="s">
        <v>6</v>
      </c>
      <c r="C359" t="s">
        <v>7</v>
      </c>
      <c r="D359">
        <v>5187.0600000000004</v>
      </c>
      <c r="E359">
        <v>5211</v>
      </c>
      <c r="H359">
        <v>5123.8500000000004</v>
      </c>
      <c r="K359">
        <v>0</v>
      </c>
      <c r="L359">
        <v>0</v>
      </c>
      <c r="O359" s="1">
        <f t="shared" si="15"/>
        <v>46079.829837962963</v>
      </c>
      <c r="P359" s="2">
        <f t="shared" si="16"/>
        <v>46079.829861111109</v>
      </c>
      <c r="Q359">
        <f t="shared" si="17"/>
        <v>1772135700</v>
      </c>
    </row>
    <row r="360" spans="1:17" x14ac:dyDescent="0.55000000000000004">
      <c r="A360">
        <v>1772135998</v>
      </c>
      <c r="B360" t="s">
        <v>6</v>
      </c>
      <c r="C360" t="s">
        <v>7</v>
      </c>
      <c r="D360">
        <v>5193.8100000000004</v>
      </c>
      <c r="E360">
        <v>5211.17</v>
      </c>
      <c r="H360">
        <v>5123.5200000000004</v>
      </c>
      <c r="K360">
        <v>0</v>
      </c>
      <c r="L360">
        <v>0</v>
      </c>
      <c r="O360" s="1">
        <f t="shared" si="15"/>
        <v>46079.833310185189</v>
      </c>
      <c r="P360" s="2">
        <f t="shared" si="16"/>
        <v>46079.833333333336</v>
      </c>
      <c r="Q360">
        <f t="shared" si="17"/>
        <v>1772136000</v>
      </c>
    </row>
    <row r="361" spans="1:17" x14ac:dyDescent="0.55000000000000004">
      <c r="A361">
        <v>1772136298</v>
      </c>
      <c r="B361" t="s">
        <v>6</v>
      </c>
      <c r="C361" t="s">
        <v>7</v>
      </c>
      <c r="D361">
        <v>5195.17</v>
      </c>
      <c r="E361">
        <v>5211.3500000000004</v>
      </c>
      <c r="H361">
        <v>5123.1899999999996</v>
      </c>
      <c r="K361">
        <v>0</v>
      </c>
      <c r="L361">
        <v>0</v>
      </c>
      <c r="O361" s="1">
        <f t="shared" si="15"/>
        <v>46079.836782407408</v>
      </c>
      <c r="P361" s="2">
        <f t="shared" si="16"/>
        <v>46079.836805555555</v>
      </c>
      <c r="Q361">
        <f t="shared" si="17"/>
        <v>1772136300</v>
      </c>
    </row>
    <row r="362" spans="1:17" x14ac:dyDescent="0.55000000000000004">
      <c r="A362">
        <v>1772136598</v>
      </c>
      <c r="B362" t="s">
        <v>6</v>
      </c>
      <c r="C362" t="s">
        <v>7</v>
      </c>
      <c r="D362">
        <v>5196.91</v>
      </c>
      <c r="E362">
        <v>5211.53</v>
      </c>
      <c r="H362">
        <v>5122.8599999999997</v>
      </c>
      <c r="K362">
        <v>0</v>
      </c>
      <c r="L362">
        <v>0</v>
      </c>
      <c r="O362" s="1">
        <f t="shared" si="15"/>
        <v>46079.840254629627</v>
      </c>
      <c r="P362" s="2">
        <f t="shared" si="16"/>
        <v>46079.840277777781</v>
      </c>
      <c r="Q362">
        <f t="shared" si="17"/>
        <v>1772136600</v>
      </c>
    </row>
    <row r="363" spans="1:17" x14ac:dyDescent="0.55000000000000004">
      <c r="A363">
        <v>1772136898</v>
      </c>
      <c r="B363" t="s">
        <v>6</v>
      </c>
      <c r="C363" t="s">
        <v>7</v>
      </c>
      <c r="D363">
        <v>5194.53</v>
      </c>
      <c r="E363">
        <v>5211.7</v>
      </c>
      <c r="H363">
        <v>5122.53</v>
      </c>
      <c r="K363">
        <v>0</v>
      </c>
      <c r="L363">
        <v>0</v>
      </c>
      <c r="O363" s="1">
        <f t="shared" si="15"/>
        <v>46079.843726851846</v>
      </c>
      <c r="P363" s="2">
        <f t="shared" si="16"/>
        <v>46079.84375</v>
      </c>
      <c r="Q363">
        <f t="shared" si="17"/>
        <v>1772136900</v>
      </c>
    </row>
    <row r="364" spans="1:17" x14ac:dyDescent="0.55000000000000004">
      <c r="A364">
        <v>1772137198</v>
      </c>
      <c r="B364" t="s">
        <v>6</v>
      </c>
      <c r="C364" t="s">
        <v>7</v>
      </c>
      <c r="D364">
        <v>5197.78</v>
      </c>
      <c r="E364">
        <v>5211.88</v>
      </c>
      <c r="H364">
        <v>5122.2</v>
      </c>
      <c r="K364">
        <v>0</v>
      </c>
      <c r="L364">
        <v>0</v>
      </c>
      <c r="O364" s="1">
        <f t="shared" si="15"/>
        <v>46079.847199074073</v>
      </c>
      <c r="P364" s="2">
        <f t="shared" si="16"/>
        <v>46079.847222222219</v>
      </c>
      <c r="Q364">
        <f t="shared" si="17"/>
        <v>1772137200</v>
      </c>
    </row>
    <row r="365" spans="1:17" x14ac:dyDescent="0.55000000000000004">
      <c r="A365">
        <v>1772137498</v>
      </c>
      <c r="B365" t="s">
        <v>6</v>
      </c>
      <c r="C365" t="s">
        <v>7</v>
      </c>
      <c r="D365">
        <v>5193.62</v>
      </c>
      <c r="E365">
        <v>5212.0600000000004</v>
      </c>
      <c r="H365">
        <v>5121.88</v>
      </c>
      <c r="K365">
        <v>0</v>
      </c>
      <c r="L365">
        <v>0</v>
      </c>
      <c r="O365" s="1">
        <f t="shared" si="15"/>
        <v>46079.850671296299</v>
      </c>
      <c r="P365" s="2">
        <f t="shared" si="16"/>
        <v>46079.850694444445</v>
      </c>
      <c r="Q365">
        <f t="shared" si="17"/>
        <v>1772137500</v>
      </c>
    </row>
    <row r="366" spans="1:17" x14ac:dyDescent="0.55000000000000004">
      <c r="A366">
        <v>1772137798</v>
      </c>
      <c r="B366" t="s">
        <v>6</v>
      </c>
      <c r="C366" t="s">
        <v>7</v>
      </c>
      <c r="D366">
        <v>5194.3500000000004</v>
      </c>
      <c r="E366">
        <v>5212.2299999999996</v>
      </c>
      <c r="H366">
        <v>5121.55</v>
      </c>
      <c r="K366">
        <v>0</v>
      </c>
      <c r="L366">
        <v>0</v>
      </c>
      <c r="O366" s="1">
        <f t="shared" si="15"/>
        <v>46079.854143518518</v>
      </c>
      <c r="P366" s="2">
        <f t="shared" si="16"/>
        <v>46079.854166666664</v>
      </c>
      <c r="Q366">
        <f t="shared" si="17"/>
        <v>1772137800</v>
      </c>
    </row>
    <row r="367" spans="1:17" x14ac:dyDescent="0.55000000000000004">
      <c r="A367">
        <v>1772138098</v>
      </c>
      <c r="B367" t="s">
        <v>6</v>
      </c>
      <c r="C367" t="s">
        <v>7</v>
      </c>
      <c r="D367">
        <v>5197.7299999999996</v>
      </c>
      <c r="E367">
        <v>5212.41</v>
      </c>
      <c r="H367">
        <v>5121.22</v>
      </c>
      <c r="K367">
        <v>0</v>
      </c>
      <c r="L367">
        <v>0</v>
      </c>
      <c r="O367" s="1">
        <f t="shared" si="15"/>
        <v>46079.857615740737</v>
      </c>
      <c r="P367" s="2">
        <f t="shared" si="16"/>
        <v>46079.857638888891</v>
      </c>
      <c r="Q367">
        <f t="shared" si="17"/>
        <v>1772138100</v>
      </c>
    </row>
    <row r="368" spans="1:17" x14ac:dyDescent="0.55000000000000004">
      <c r="A368">
        <v>1772138398</v>
      </c>
      <c r="B368" t="s">
        <v>6</v>
      </c>
      <c r="C368" t="s">
        <v>7</v>
      </c>
      <c r="D368">
        <v>5198.3500000000004</v>
      </c>
      <c r="E368">
        <v>5212.59</v>
      </c>
      <c r="H368">
        <v>5120.8900000000003</v>
      </c>
      <c r="K368">
        <v>0</v>
      </c>
      <c r="L368">
        <v>0</v>
      </c>
      <c r="O368" s="1">
        <f t="shared" si="15"/>
        <v>46079.861087962963</v>
      </c>
      <c r="P368" s="2">
        <f t="shared" si="16"/>
        <v>46079.861111111109</v>
      </c>
      <c r="Q368">
        <f t="shared" si="17"/>
        <v>1772138400</v>
      </c>
    </row>
    <row r="369" spans="1:17" x14ac:dyDescent="0.55000000000000004">
      <c r="A369">
        <v>1772138698</v>
      </c>
      <c r="B369" t="s">
        <v>6</v>
      </c>
      <c r="C369" t="s">
        <v>7</v>
      </c>
      <c r="D369">
        <v>5199.97</v>
      </c>
      <c r="E369">
        <v>5212.7700000000004</v>
      </c>
      <c r="H369">
        <v>5120.5600000000004</v>
      </c>
      <c r="K369">
        <v>5200.6499999999996</v>
      </c>
      <c r="L369">
        <v>0</v>
      </c>
      <c r="O369" s="1">
        <f t="shared" si="15"/>
        <v>46079.864560185189</v>
      </c>
      <c r="P369" s="2">
        <f t="shared" si="16"/>
        <v>46079.864583333336</v>
      </c>
      <c r="Q369">
        <f t="shared" si="17"/>
        <v>1772138700</v>
      </c>
    </row>
    <row r="370" spans="1:17" x14ac:dyDescent="0.55000000000000004">
      <c r="A370">
        <v>1772138998</v>
      </c>
      <c r="B370" t="s">
        <v>6</v>
      </c>
      <c r="C370" t="s">
        <v>7</v>
      </c>
      <c r="D370">
        <v>5192.82</v>
      </c>
      <c r="E370">
        <v>5212.9399999999996</v>
      </c>
      <c r="H370">
        <v>5120.2299999999996</v>
      </c>
      <c r="K370">
        <v>0</v>
      </c>
      <c r="L370">
        <v>0</v>
      </c>
      <c r="O370" s="1">
        <f t="shared" si="15"/>
        <v>46079.868032407408</v>
      </c>
      <c r="P370" s="2">
        <f t="shared" si="16"/>
        <v>46079.868055555555</v>
      </c>
      <c r="Q370">
        <f t="shared" si="17"/>
        <v>1772139000</v>
      </c>
    </row>
    <row r="371" spans="1:17" x14ac:dyDescent="0.55000000000000004">
      <c r="A371">
        <v>1772139298</v>
      </c>
      <c r="B371" t="s">
        <v>6</v>
      </c>
      <c r="C371" t="s">
        <v>7</v>
      </c>
      <c r="D371">
        <v>5196.6099999999997</v>
      </c>
      <c r="E371">
        <v>5213.12</v>
      </c>
      <c r="H371">
        <v>5119.8999999999996</v>
      </c>
      <c r="K371">
        <v>0</v>
      </c>
      <c r="L371">
        <v>0</v>
      </c>
      <c r="O371" s="1">
        <f t="shared" si="15"/>
        <v>46079.871504629627</v>
      </c>
      <c r="P371" s="2">
        <f t="shared" si="16"/>
        <v>46079.871527777781</v>
      </c>
      <c r="Q371">
        <f t="shared" si="17"/>
        <v>1772139300</v>
      </c>
    </row>
    <row r="372" spans="1:17" x14ac:dyDescent="0.55000000000000004">
      <c r="A372">
        <v>1772139598</v>
      </c>
      <c r="B372" t="s">
        <v>6</v>
      </c>
      <c r="C372" t="s">
        <v>7</v>
      </c>
      <c r="D372">
        <v>5198.6400000000003</v>
      </c>
      <c r="E372">
        <v>5213.3</v>
      </c>
      <c r="H372">
        <v>5119.57</v>
      </c>
      <c r="K372">
        <v>0</v>
      </c>
      <c r="L372">
        <v>0</v>
      </c>
      <c r="O372" s="1">
        <f t="shared" si="15"/>
        <v>46079.874976851846</v>
      </c>
      <c r="P372" s="2">
        <f t="shared" si="16"/>
        <v>46079.875</v>
      </c>
      <c r="Q372">
        <f t="shared" si="17"/>
        <v>1772139600</v>
      </c>
    </row>
    <row r="373" spans="1:17" x14ac:dyDescent="0.55000000000000004">
      <c r="A373">
        <v>1772139898</v>
      </c>
      <c r="B373" t="s">
        <v>6</v>
      </c>
      <c r="C373" t="s">
        <v>7</v>
      </c>
      <c r="D373">
        <v>5199.59</v>
      </c>
      <c r="E373">
        <v>5213.47</v>
      </c>
      <c r="H373">
        <v>5119.25</v>
      </c>
      <c r="K373">
        <v>0</v>
      </c>
      <c r="L373">
        <v>0</v>
      </c>
      <c r="O373" s="1">
        <f t="shared" si="15"/>
        <v>46079.878449074073</v>
      </c>
      <c r="P373" s="2">
        <f t="shared" si="16"/>
        <v>46079.878472222219</v>
      </c>
      <c r="Q373">
        <f t="shared" si="17"/>
        <v>1772139900</v>
      </c>
    </row>
    <row r="374" spans="1:17" x14ac:dyDescent="0.55000000000000004">
      <c r="A374">
        <v>1772140198</v>
      </c>
      <c r="B374" t="s">
        <v>6</v>
      </c>
      <c r="C374" t="s">
        <v>7</v>
      </c>
      <c r="D374">
        <v>5196.51</v>
      </c>
      <c r="E374">
        <v>5213.6499999999996</v>
      </c>
      <c r="H374">
        <v>5118.92</v>
      </c>
      <c r="K374">
        <v>0</v>
      </c>
      <c r="L374">
        <v>0</v>
      </c>
      <c r="O374" s="1">
        <f t="shared" si="15"/>
        <v>46079.881921296299</v>
      </c>
      <c r="P374" s="2">
        <f t="shared" si="16"/>
        <v>46079.881944444445</v>
      </c>
      <c r="Q374">
        <f t="shared" si="17"/>
        <v>1772140200</v>
      </c>
    </row>
    <row r="375" spans="1:17" x14ac:dyDescent="0.55000000000000004">
      <c r="A375">
        <v>1772140498</v>
      </c>
      <c r="B375" t="s">
        <v>6</v>
      </c>
      <c r="C375" t="s">
        <v>7</v>
      </c>
      <c r="D375">
        <v>5195.12</v>
      </c>
      <c r="E375">
        <v>5213.83</v>
      </c>
      <c r="H375">
        <v>5118.59</v>
      </c>
      <c r="K375">
        <v>0</v>
      </c>
      <c r="L375">
        <v>0</v>
      </c>
      <c r="O375" s="1">
        <f t="shared" si="15"/>
        <v>46079.885393518518</v>
      </c>
      <c r="P375" s="2">
        <f t="shared" si="16"/>
        <v>46079.885416666664</v>
      </c>
      <c r="Q375">
        <f t="shared" si="17"/>
        <v>1772140500</v>
      </c>
    </row>
    <row r="376" spans="1:17" x14ac:dyDescent="0.55000000000000004">
      <c r="A376">
        <v>1772140798</v>
      </c>
      <c r="B376" t="s">
        <v>6</v>
      </c>
      <c r="C376" t="s">
        <v>7</v>
      </c>
      <c r="D376">
        <v>5191.3100000000004</v>
      </c>
      <c r="E376">
        <v>5214.01</v>
      </c>
      <c r="H376">
        <v>5118.26</v>
      </c>
      <c r="K376">
        <v>0</v>
      </c>
      <c r="L376">
        <v>0</v>
      </c>
      <c r="O376" s="1">
        <f t="shared" si="15"/>
        <v>46079.888865740737</v>
      </c>
      <c r="P376" s="2">
        <f t="shared" si="16"/>
        <v>46079.888888888891</v>
      </c>
      <c r="Q376">
        <f t="shared" si="17"/>
        <v>1772140800</v>
      </c>
    </row>
    <row r="377" spans="1:17" x14ac:dyDescent="0.55000000000000004">
      <c r="A377">
        <v>1772141098</v>
      </c>
      <c r="B377" t="s">
        <v>6</v>
      </c>
      <c r="C377" t="s">
        <v>7</v>
      </c>
      <c r="D377">
        <v>5185.72</v>
      </c>
      <c r="E377">
        <v>5214.18</v>
      </c>
      <c r="H377">
        <v>5117.93</v>
      </c>
      <c r="K377">
        <v>0</v>
      </c>
      <c r="L377">
        <v>0</v>
      </c>
      <c r="O377" s="1">
        <f t="shared" si="15"/>
        <v>46079.892337962963</v>
      </c>
      <c r="P377" s="2">
        <f t="shared" si="16"/>
        <v>46079.892361111109</v>
      </c>
      <c r="Q377">
        <f t="shared" si="17"/>
        <v>1772141100</v>
      </c>
    </row>
    <row r="378" spans="1:17" x14ac:dyDescent="0.55000000000000004">
      <c r="A378">
        <v>1772141398</v>
      </c>
      <c r="B378" t="s">
        <v>6</v>
      </c>
      <c r="C378" t="s">
        <v>7</v>
      </c>
      <c r="D378">
        <v>5185.1099999999997</v>
      </c>
      <c r="E378">
        <v>5214.3599999999997</v>
      </c>
      <c r="H378">
        <v>5117.6000000000004</v>
      </c>
      <c r="K378">
        <v>0</v>
      </c>
      <c r="L378">
        <v>0</v>
      </c>
      <c r="O378" s="1">
        <f t="shared" si="15"/>
        <v>46079.895810185189</v>
      </c>
      <c r="P378" s="2">
        <f t="shared" si="16"/>
        <v>46079.895833333336</v>
      </c>
      <c r="Q378">
        <f t="shared" si="17"/>
        <v>1772141400</v>
      </c>
    </row>
    <row r="379" spans="1:17" x14ac:dyDescent="0.55000000000000004">
      <c r="A379">
        <v>1772141698</v>
      </c>
      <c r="B379" t="s">
        <v>6</v>
      </c>
      <c r="C379" t="s">
        <v>7</v>
      </c>
      <c r="D379">
        <v>5187.12</v>
      </c>
      <c r="E379">
        <v>5214.54</v>
      </c>
      <c r="H379">
        <v>5117.2700000000004</v>
      </c>
      <c r="K379">
        <v>0</v>
      </c>
      <c r="L379">
        <v>0</v>
      </c>
      <c r="O379" s="1">
        <f t="shared" si="15"/>
        <v>46079.899282407408</v>
      </c>
      <c r="P379" s="2">
        <f t="shared" si="16"/>
        <v>46079.899305555555</v>
      </c>
      <c r="Q379">
        <f t="shared" si="17"/>
        <v>1772141700</v>
      </c>
    </row>
    <row r="380" spans="1:17" x14ac:dyDescent="0.55000000000000004">
      <c r="A380">
        <v>1772141998</v>
      </c>
      <c r="B380" t="s">
        <v>6</v>
      </c>
      <c r="C380" t="s">
        <v>7</v>
      </c>
      <c r="D380">
        <v>5190.3900000000003</v>
      </c>
      <c r="E380">
        <v>5214.71</v>
      </c>
      <c r="H380">
        <v>5116.9399999999996</v>
      </c>
      <c r="K380">
        <v>0</v>
      </c>
      <c r="L380">
        <v>0</v>
      </c>
      <c r="O380" s="1">
        <f t="shared" si="15"/>
        <v>46079.902754629627</v>
      </c>
      <c r="P380" s="2">
        <f t="shared" si="16"/>
        <v>46079.902777777781</v>
      </c>
      <c r="Q380">
        <f t="shared" si="17"/>
        <v>1772142000</v>
      </c>
    </row>
    <row r="381" spans="1:17" x14ac:dyDescent="0.55000000000000004">
      <c r="A381">
        <v>1772142298</v>
      </c>
      <c r="B381" t="s">
        <v>6</v>
      </c>
      <c r="C381" t="s">
        <v>7</v>
      </c>
      <c r="D381">
        <v>5187.18</v>
      </c>
      <c r="E381">
        <v>5214.8900000000003</v>
      </c>
      <c r="H381">
        <v>5116.6099999999997</v>
      </c>
      <c r="K381">
        <v>0</v>
      </c>
      <c r="L381">
        <v>0</v>
      </c>
      <c r="O381" s="1">
        <f t="shared" si="15"/>
        <v>46079.906226851846</v>
      </c>
      <c r="P381" s="2">
        <f t="shared" si="16"/>
        <v>46079.90625</v>
      </c>
      <c r="Q381">
        <f t="shared" si="17"/>
        <v>1772142300</v>
      </c>
    </row>
    <row r="382" spans="1:17" x14ac:dyDescent="0.55000000000000004">
      <c r="A382">
        <v>1772142598</v>
      </c>
      <c r="B382" t="s">
        <v>6</v>
      </c>
      <c r="C382" t="s">
        <v>7</v>
      </c>
      <c r="D382">
        <v>5183.3999999999996</v>
      </c>
      <c r="E382">
        <v>5215.07</v>
      </c>
      <c r="H382">
        <v>5116.29</v>
      </c>
      <c r="K382">
        <v>0</v>
      </c>
      <c r="L382">
        <v>0</v>
      </c>
      <c r="O382" s="1">
        <f t="shared" si="15"/>
        <v>46079.909699074073</v>
      </c>
      <c r="P382" s="2">
        <f t="shared" si="16"/>
        <v>46079.909722222219</v>
      </c>
      <c r="Q382">
        <f t="shared" si="17"/>
        <v>1772142600</v>
      </c>
    </row>
    <row r="383" spans="1:17" x14ac:dyDescent="0.55000000000000004">
      <c r="A383">
        <v>1772142898</v>
      </c>
      <c r="B383" t="s">
        <v>6</v>
      </c>
      <c r="C383" t="s">
        <v>7</v>
      </c>
      <c r="D383">
        <v>5185.2</v>
      </c>
      <c r="E383">
        <v>5215.25</v>
      </c>
      <c r="H383">
        <v>5115.96</v>
      </c>
      <c r="K383">
        <v>0</v>
      </c>
      <c r="L383">
        <v>0</v>
      </c>
      <c r="O383" s="1">
        <f t="shared" si="15"/>
        <v>46079.913171296299</v>
      </c>
      <c r="P383" s="2">
        <f t="shared" si="16"/>
        <v>46079.913194444445</v>
      </c>
      <c r="Q383">
        <f t="shared" si="17"/>
        <v>1772142900</v>
      </c>
    </row>
    <row r="384" spans="1:17" x14ac:dyDescent="0.55000000000000004">
      <c r="A384">
        <v>1772146798</v>
      </c>
      <c r="B384" t="s">
        <v>6</v>
      </c>
      <c r="C384" t="s">
        <v>7</v>
      </c>
      <c r="D384">
        <v>5182.18</v>
      </c>
      <c r="E384">
        <v>5215.42</v>
      </c>
      <c r="H384">
        <v>5115.63</v>
      </c>
      <c r="K384">
        <v>0</v>
      </c>
      <c r="L384">
        <v>5175.72</v>
      </c>
      <c r="O384" s="1">
        <f t="shared" si="15"/>
        <v>46079.958310185189</v>
      </c>
      <c r="P384" s="2">
        <f t="shared" si="16"/>
        <v>46079.958333333336</v>
      </c>
      <c r="Q384">
        <f t="shared" si="17"/>
        <v>1772146800</v>
      </c>
    </row>
    <row r="385" spans="1:17" x14ac:dyDescent="0.55000000000000004">
      <c r="A385">
        <v>1772147098</v>
      </c>
      <c r="B385" t="s">
        <v>6</v>
      </c>
      <c r="C385" t="s">
        <v>7</v>
      </c>
      <c r="D385">
        <v>5184.67</v>
      </c>
      <c r="E385">
        <v>5215.6000000000004</v>
      </c>
      <c r="H385">
        <v>5115.3</v>
      </c>
      <c r="K385">
        <v>0</v>
      </c>
      <c r="L385">
        <v>0</v>
      </c>
      <c r="O385" s="1">
        <f t="shared" si="15"/>
        <v>46079.961782407408</v>
      </c>
      <c r="P385" s="2">
        <f t="shared" si="16"/>
        <v>46079.961805555555</v>
      </c>
      <c r="Q385">
        <f t="shared" si="17"/>
        <v>1772147100</v>
      </c>
    </row>
    <row r="386" spans="1:17" x14ac:dyDescent="0.55000000000000004">
      <c r="A386">
        <v>1772147398</v>
      </c>
      <c r="B386" t="s">
        <v>6</v>
      </c>
      <c r="C386" t="s">
        <v>7</v>
      </c>
      <c r="D386">
        <v>5183.99</v>
      </c>
      <c r="E386">
        <v>5215.78</v>
      </c>
      <c r="H386">
        <v>5114.97</v>
      </c>
      <c r="K386">
        <v>0</v>
      </c>
      <c r="L386">
        <v>0</v>
      </c>
      <c r="O386" s="1">
        <f t="shared" ref="O386:O449" si="18">(A386/86400)+25569</f>
        <v>46079.965254629627</v>
      </c>
      <c r="P386" s="2">
        <f t="shared" ref="P386:P449" si="19">CEILING(INT(O386*1440)/1440*288,1)/288</f>
        <v>46079.965277777781</v>
      </c>
      <c r="Q386">
        <f t="shared" si="17"/>
        <v>1772147400</v>
      </c>
    </row>
    <row r="387" spans="1:17" x14ac:dyDescent="0.55000000000000004">
      <c r="A387">
        <v>1772147698</v>
      </c>
      <c r="B387" t="s">
        <v>6</v>
      </c>
      <c r="C387" t="s">
        <v>7</v>
      </c>
      <c r="D387">
        <v>5183.7700000000004</v>
      </c>
      <c r="E387">
        <v>5215.95</v>
      </c>
      <c r="H387">
        <v>5114.6400000000003</v>
      </c>
      <c r="K387">
        <v>0</v>
      </c>
      <c r="L387">
        <v>0</v>
      </c>
      <c r="O387" s="1">
        <f t="shared" si="18"/>
        <v>46079.968726851846</v>
      </c>
      <c r="P387" s="2">
        <f t="shared" si="19"/>
        <v>46079.96875</v>
      </c>
      <c r="Q387">
        <f t="shared" ref="Q387:Q450" si="20">MROUND((P387-25569)*86400,300)</f>
        <v>1772147700</v>
      </c>
    </row>
    <row r="388" spans="1:17" x14ac:dyDescent="0.55000000000000004">
      <c r="A388">
        <v>1772147998</v>
      </c>
      <c r="B388" t="s">
        <v>6</v>
      </c>
      <c r="C388" t="s">
        <v>7</v>
      </c>
      <c r="D388">
        <v>5183.6899999999996</v>
      </c>
      <c r="E388">
        <v>5216.13</v>
      </c>
      <c r="H388">
        <v>5114.3100000000004</v>
      </c>
      <c r="K388">
        <v>0</v>
      </c>
      <c r="L388">
        <v>0</v>
      </c>
      <c r="O388" s="1">
        <f t="shared" si="18"/>
        <v>46079.972199074073</v>
      </c>
      <c r="P388" s="2">
        <f t="shared" si="19"/>
        <v>46079.972222222219</v>
      </c>
      <c r="Q388">
        <f t="shared" si="20"/>
        <v>1772148000</v>
      </c>
    </row>
    <row r="389" spans="1:17" x14ac:dyDescent="0.55000000000000004">
      <c r="A389">
        <v>1772148298</v>
      </c>
      <c r="B389" t="s">
        <v>6</v>
      </c>
      <c r="C389" t="s">
        <v>7</v>
      </c>
      <c r="D389">
        <v>5184</v>
      </c>
      <c r="E389">
        <v>5216.3100000000004</v>
      </c>
      <c r="H389">
        <v>5113.9799999999996</v>
      </c>
      <c r="K389">
        <v>0</v>
      </c>
      <c r="L389">
        <v>0</v>
      </c>
      <c r="O389" s="1">
        <f t="shared" si="18"/>
        <v>46079.975671296299</v>
      </c>
      <c r="P389" s="2">
        <f t="shared" si="19"/>
        <v>46079.975694444445</v>
      </c>
      <c r="Q389">
        <f t="shared" si="20"/>
        <v>1772148300</v>
      </c>
    </row>
    <row r="390" spans="1:17" x14ac:dyDescent="0.55000000000000004">
      <c r="A390">
        <v>1772148598</v>
      </c>
      <c r="B390" t="s">
        <v>6</v>
      </c>
      <c r="C390" t="s">
        <v>7</v>
      </c>
      <c r="D390">
        <v>5183.32</v>
      </c>
      <c r="E390">
        <v>5216.4799999999996</v>
      </c>
      <c r="H390">
        <v>5113.66</v>
      </c>
      <c r="K390">
        <v>0</v>
      </c>
      <c r="L390">
        <v>0</v>
      </c>
      <c r="O390" s="1">
        <f t="shared" si="18"/>
        <v>46079.979143518518</v>
      </c>
      <c r="P390" s="2">
        <f t="shared" si="19"/>
        <v>46079.979166666664</v>
      </c>
      <c r="Q390">
        <f t="shared" si="20"/>
        <v>1772148600</v>
      </c>
    </row>
    <row r="391" spans="1:17" x14ac:dyDescent="0.55000000000000004">
      <c r="A391">
        <v>1772148898</v>
      </c>
      <c r="B391" t="s">
        <v>6</v>
      </c>
      <c r="C391" t="s">
        <v>7</v>
      </c>
      <c r="D391">
        <v>5187.21</v>
      </c>
      <c r="E391">
        <v>5216.66</v>
      </c>
      <c r="H391">
        <v>5113.33</v>
      </c>
      <c r="K391">
        <v>0</v>
      </c>
      <c r="L391">
        <v>0</v>
      </c>
      <c r="O391" s="1">
        <f t="shared" si="18"/>
        <v>46079.982615740737</v>
      </c>
      <c r="P391" s="2">
        <f t="shared" si="19"/>
        <v>46079.982638888891</v>
      </c>
      <c r="Q391">
        <f t="shared" si="20"/>
        <v>1772148900</v>
      </c>
    </row>
    <row r="392" spans="1:17" x14ac:dyDescent="0.55000000000000004">
      <c r="A392">
        <v>1772149198</v>
      </c>
      <c r="B392" t="s">
        <v>6</v>
      </c>
      <c r="C392" t="s">
        <v>7</v>
      </c>
      <c r="D392">
        <v>5186.0200000000004</v>
      </c>
      <c r="E392">
        <v>5216.84</v>
      </c>
      <c r="H392">
        <v>5113</v>
      </c>
      <c r="K392">
        <v>0</v>
      </c>
      <c r="L392">
        <v>0</v>
      </c>
      <c r="O392" s="1">
        <f t="shared" si="18"/>
        <v>46079.986087962963</v>
      </c>
      <c r="P392" s="2">
        <f t="shared" si="19"/>
        <v>46079.986111111109</v>
      </c>
      <c r="Q392">
        <f t="shared" si="20"/>
        <v>1772149200</v>
      </c>
    </row>
    <row r="393" spans="1:17" x14ac:dyDescent="0.55000000000000004">
      <c r="A393">
        <v>1772149498</v>
      </c>
      <c r="B393" t="s">
        <v>6</v>
      </c>
      <c r="C393" t="s">
        <v>7</v>
      </c>
      <c r="D393">
        <v>5183.96</v>
      </c>
      <c r="E393">
        <v>5217.0200000000004</v>
      </c>
      <c r="H393">
        <v>5112.67</v>
      </c>
      <c r="K393">
        <v>0</v>
      </c>
      <c r="L393">
        <v>0</v>
      </c>
      <c r="O393" s="1">
        <f t="shared" si="18"/>
        <v>46079.989560185189</v>
      </c>
      <c r="P393" s="2">
        <f t="shared" si="19"/>
        <v>46079.989583333336</v>
      </c>
      <c r="Q393">
        <f t="shared" si="20"/>
        <v>1772149500</v>
      </c>
    </row>
    <row r="394" spans="1:17" x14ac:dyDescent="0.55000000000000004">
      <c r="A394">
        <v>1772149798</v>
      </c>
      <c r="B394" t="s">
        <v>6</v>
      </c>
      <c r="C394" t="s">
        <v>7</v>
      </c>
      <c r="D394">
        <v>5184.93</v>
      </c>
      <c r="E394">
        <v>5217.1899999999996</v>
      </c>
      <c r="H394">
        <v>5112.34</v>
      </c>
      <c r="K394">
        <v>0</v>
      </c>
      <c r="L394">
        <v>0</v>
      </c>
      <c r="O394" s="1">
        <f t="shared" si="18"/>
        <v>46079.993032407408</v>
      </c>
      <c r="P394" s="2">
        <f t="shared" si="19"/>
        <v>46079.993055555555</v>
      </c>
      <c r="Q394">
        <f t="shared" si="20"/>
        <v>1772149800</v>
      </c>
    </row>
    <row r="395" spans="1:17" x14ac:dyDescent="0.55000000000000004">
      <c r="A395">
        <v>1772150098</v>
      </c>
      <c r="B395" t="s">
        <v>6</v>
      </c>
      <c r="C395" t="s">
        <v>7</v>
      </c>
      <c r="D395">
        <v>5184.6099999999997</v>
      </c>
      <c r="E395">
        <v>5217.37</v>
      </c>
      <c r="H395">
        <v>5112.01</v>
      </c>
      <c r="K395">
        <v>0</v>
      </c>
      <c r="L395">
        <v>0</v>
      </c>
      <c r="O395" s="1">
        <f t="shared" si="18"/>
        <v>46079.996504629627</v>
      </c>
      <c r="P395" s="2">
        <f t="shared" si="19"/>
        <v>46079.996527777781</v>
      </c>
      <c r="Q395">
        <f t="shared" si="20"/>
        <v>1772150100</v>
      </c>
    </row>
    <row r="396" spans="1:17" x14ac:dyDescent="0.55000000000000004">
      <c r="A396">
        <v>1772150398</v>
      </c>
      <c r="B396" t="s">
        <v>6</v>
      </c>
      <c r="C396" t="s">
        <v>7</v>
      </c>
      <c r="D396">
        <v>5180.24</v>
      </c>
      <c r="E396">
        <v>5217.55</v>
      </c>
      <c r="H396">
        <v>5111.68</v>
      </c>
      <c r="K396">
        <v>0</v>
      </c>
      <c r="L396">
        <v>0</v>
      </c>
      <c r="O396" s="1">
        <f t="shared" si="18"/>
        <v>46079.999976851846</v>
      </c>
      <c r="P396" s="2">
        <f t="shared" si="19"/>
        <v>46080</v>
      </c>
      <c r="Q396">
        <f t="shared" si="20"/>
        <v>1772150400</v>
      </c>
    </row>
    <row r="397" spans="1:17" x14ac:dyDescent="0.55000000000000004">
      <c r="A397">
        <v>1772150698</v>
      </c>
      <c r="B397" t="s">
        <v>6</v>
      </c>
      <c r="C397" t="s">
        <v>7</v>
      </c>
      <c r="D397">
        <v>5182.68</v>
      </c>
      <c r="E397">
        <v>5217.72</v>
      </c>
      <c r="H397">
        <v>5111.3500000000004</v>
      </c>
      <c r="K397">
        <v>0</v>
      </c>
      <c r="L397">
        <v>0</v>
      </c>
      <c r="O397" s="1">
        <f t="shared" si="18"/>
        <v>46080.003449074073</v>
      </c>
      <c r="P397" s="2">
        <f t="shared" si="19"/>
        <v>46080.003472222219</v>
      </c>
      <c r="Q397">
        <f t="shared" si="20"/>
        <v>1772150700</v>
      </c>
    </row>
    <row r="398" spans="1:17" x14ac:dyDescent="0.55000000000000004">
      <c r="A398">
        <v>1772150998</v>
      </c>
      <c r="B398" t="s">
        <v>6</v>
      </c>
      <c r="C398" t="s">
        <v>7</v>
      </c>
      <c r="D398">
        <v>5185.8900000000003</v>
      </c>
      <c r="E398">
        <v>5217.8999999999996</v>
      </c>
      <c r="H398">
        <v>5111.0200000000004</v>
      </c>
      <c r="K398">
        <v>0</v>
      </c>
      <c r="L398">
        <v>0</v>
      </c>
      <c r="O398" s="1">
        <f t="shared" si="18"/>
        <v>46080.006921296299</v>
      </c>
      <c r="P398" s="2">
        <f t="shared" si="19"/>
        <v>46080.006944444445</v>
      </c>
      <c r="Q398">
        <f t="shared" si="20"/>
        <v>1772151000</v>
      </c>
    </row>
    <row r="399" spans="1:17" x14ac:dyDescent="0.55000000000000004">
      <c r="A399">
        <v>1772151298</v>
      </c>
      <c r="B399" t="s">
        <v>6</v>
      </c>
      <c r="C399" t="s">
        <v>7</v>
      </c>
      <c r="D399">
        <v>5189.28</v>
      </c>
      <c r="E399">
        <v>5218.08</v>
      </c>
      <c r="H399">
        <v>5110.7</v>
      </c>
      <c r="K399">
        <v>0</v>
      </c>
      <c r="L399">
        <v>0</v>
      </c>
      <c r="O399" s="1">
        <f t="shared" si="18"/>
        <v>46080.010393518518</v>
      </c>
      <c r="P399" s="2">
        <f t="shared" si="19"/>
        <v>46080.010416666664</v>
      </c>
      <c r="Q399">
        <f t="shared" si="20"/>
        <v>1772151300</v>
      </c>
    </row>
    <row r="400" spans="1:17" x14ac:dyDescent="0.55000000000000004">
      <c r="A400">
        <v>1772151598</v>
      </c>
      <c r="B400" t="s">
        <v>6</v>
      </c>
      <c r="C400" t="s">
        <v>7</v>
      </c>
      <c r="D400">
        <v>5192.47</v>
      </c>
      <c r="E400">
        <v>5218.26</v>
      </c>
      <c r="H400">
        <v>5110.37</v>
      </c>
      <c r="K400">
        <v>5194.7</v>
      </c>
      <c r="L400">
        <v>0</v>
      </c>
      <c r="O400" s="1">
        <f t="shared" si="18"/>
        <v>46080.013865740737</v>
      </c>
      <c r="P400" s="2">
        <f t="shared" si="19"/>
        <v>46080.013888888891</v>
      </c>
      <c r="Q400">
        <f t="shared" si="20"/>
        <v>1772151600</v>
      </c>
    </row>
    <row r="401" spans="1:17" x14ac:dyDescent="0.55000000000000004">
      <c r="A401">
        <v>1772151898</v>
      </c>
      <c r="B401" t="s">
        <v>6</v>
      </c>
      <c r="C401" t="s">
        <v>7</v>
      </c>
      <c r="D401">
        <v>5188.1400000000003</v>
      </c>
      <c r="E401">
        <v>5218.43</v>
      </c>
      <c r="H401">
        <v>5110.04</v>
      </c>
      <c r="K401">
        <v>0</v>
      </c>
      <c r="L401">
        <v>0</v>
      </c>
      <c r="O401" s="1">
        <f t="shared" si="18"/>
        <v>46080.017337962963</v>
      </c>
      <c r="P401" s="2">
        <f t="shared" si="19"/>
        <v>46080.017361111109</v>
      </c>
      <c r="Q401">
        <f t="shared" si="20"/>
        <v>1772151900</v>
      </c>
    </row>
    <row r="402" spans="1:17" x14ac:dyDescent="0.55000000000000004">
      <c r="A402">
        <v>1772152198</v>
      </c>
      <c r="B402" t="s">
        <v>6</v>
      </c>
      <c r="C402" t="s">
        <v>7</v>
      </c>
      <c r="D402">
        <v>5182.22</v>
      </c>
      <c r="E402">
        <v>5218.6099999999997</v>
      </c>
      <c r="H402">
        <v>5109.71</v>
      </c>
      <c r="K402">
        <v>0</v>
      </c>
      <c r="L402">
        <v>0</v>
      </c>
      <c r="O402" s="1">
        <f t="shared" si="18"/>
        <v>46080.020810185189</v>
      </c>
      <c r="P402" s="2">
        <f t="shared" si="19"/>
        <v>46080.020833333336</v>
      </c>
      <c r="Q402">
        <f t="shared" si="20"/>
        <v>1772152200</v>
      </c>
    </row>
    <row r="403" spans="1:17" x14ac:dyDescent="0.55000000000000004">
      <c r="A403">
        <v>1772152498</v>
      </c>
      <c r="B403" t="s">
        <v>6</v>
      </c>
      <c r="C403" t="s">
        <v>7</v>
      </c>
      <c r="D403">
        <v>5174.71</v>
      </c>
      <c r="E403">
        <v>5218.79</v>
      </c>
      <c r="H403">
        <v>5109.38</v>
      </c>
      <c r="K403">
        <v>0</v>
      </c>
      <c r="L403">
        <v>0</v>
      </c>
      <c r="O403" s="1">
        <f t="shared" si="18"/>
        <v>46080.024282407408</v>
      </c>
      <c r="P403" s="2">
        <f t="shared" si="19"/>
        <v>46080.024305555555</v>
      </c>
      <c r="Q403">
        <f t="shared" si="20"/>
        <v>1772152500</v>
      </c>
    </row>
    <row r="404" spans="1:17" x14ac:dyDescent="0.55000000000000004">
      <c r="A404">
        <v>1772152798</v>
      </c>
      <c r="B404" t="s">
        <v>6</v>
      </c>
      <c r="C404" t="s">
        <v>7</v>
      </c>
      <c r="D404">
        <v>5176.2</v>
      </c>
      <c r="E404">
        <v>5218.96</v>
      </c>
      <c r="H404">
        <v>5109.05</v>
      </c>
      <c r="K404">
        <v>0</v>
      </c>
      <c r="L404">
        <v>0</v>
      </c>
      <c r="O404" s="1">
        <f t="shared" si="18"/>
        <v>46080.027754629627</v>
      </c>
      <c r="P404" s="2">
        <f t="shared" si="19"/>
        <v>46080.027777777781</v>
      </c>
      <c r="Q404">
        <f t="shared" si="20"/>
        <v>1772152800</v>
      </c>
    </row>
    <row r="405" spans="1:17" x14ac:dyDescent="0.55000000000000004">
      <c r="A405">
        <v>1772153098</v>
      </c>
      <c r="B405" t="s">
        <v>6</v>
      </c>
      <c r="C405" t="s">
        <v>7</v>
      </c>
      <c r="D405">
        <v>5173.8999999999996</v>
      </c>
      <c r="E405">
        <v>5219.1400000000003</v>
      </c>
      <c r="H405">
        <v>5108.72</v>
      </c>
      <c r="K405">
        <v>0</v>
      </c>
      <c r="L405">
        <v>0</v>
      </c>
      <c r="O405" s="1">
        <f t="shared" si="18"/>
        <v>46080.031226851846</v>
      </c>
      <c r="P405" s="2">
        <f t="shared" si="19"/>
        <v>46080.03125</v>
      </c>
      <c r="Q405">
        <f t="shared" si="20"/>
        <v>1772153100</v>
      </c>
    </row>
    <row r="406" spans="1:17" x14ac:dyDescent="0.55000000000000004">
      <c r="A406">
        <v>1772153398</v>
      </c>
      <c r="B406" t="s">
        <v>6</v>
      </c>
      <c r="C406" t="s">
        <v>7</v>
      </c>
      <c r="D406">
        <v>5176.5600000000004</v>
      </c>
      <c r="E406">
        <v>5219.32</v>
      </c>
      <c r="H406">
        <v>5108.3900000000003</v>
      </c>
      <c r="K406">
        <v>0</v>
      </c>
      <c r="L406">
        <v>0</v>
      </c>
      <c r="O406" s="1">
        <f t="shared" si="18"/>
        <v>46080.034699074073</v>
      </c>
      <c r="P406" s="2">
        <f t="shared" si="19"/>
        <v>46080.034722222219</v>
      </c>
      <c r="Q406">
        <f t="shared" si="20"/>
        <v>1772153400</v>
      </c>
    </row>
    <row r="407" spans="1:17" x14ac:dyDescent="0.55000000000000004">
      <c r="A407">
        <v>1772153698</v>
      </c>
      <c r="B407" t="s">
        <v>6</v>
      </c>
      <c r="C407" t="s">
        <v>7</v>
      </c>
      <c r="D407">
        <v>5174.97</v>
      </c>
      <c r="E407">
        <v>5219.5</v>
      </c>
      <c r="H407">
        <v>5108.07</v>
      </c>
      <c r="K407">
        <v>0</v>
      </c>
      <c r="L407">
        <v>0</v>
      </c>
      <c r="O407" s="1">
        <f t="shared" si="18"/>
        <v>46080.038171296299</v>
      </c>
      <c r="P407" s="2">
        <f t="shared" si="19"/>
        <v>46080.038194444445</v>
      </c>
      <c r="Q407">
        <f t="shared" si="20"/>
        <v>1772153700</v>
      </c>
    </row>
    <row r="408" spans="1:17" x14ac:dyDescent="0.55000000000000004">
      <c r="A408">
        <v>1772153998</v>
      </c>
      <c r="B408" t="s">
        <v>6</v>
      </c>
      <c r="C408" t="s">
        <v>7</v>
      </c>
      <c r="D408">
        <v>5175.37</v>
      </c>
      <c r="E408">
        <v>5219.67</v>
      </c>
      <c r="H408">
        <v>5107.74</v>
      </c>
      <c r="K408">
        <v>0</v>
      </c>
      <c r="L408">
        <v>0</v>
      </c>
      <c r="O408" s="1">
        <f t="shared" si="18"/>
        <v>46080.041643518518</v>
      </c>
      <c r="P408" s="2">
        <f t="shared" si="19"/>
        <v>46080.041666666664</v>
      </c>
      <c r="Q408">
        <f t="shared" si="20"/>
        <v>1772154000</v>
      </c>
    </row>
    <row r="409" spans="1:17" x14ac:dyDescent="0.55000000000000004">
      <c r="A409">
        <v>1772154298</v>
      </c>
      <c r="B409" t="s">
        <v>6</v>
      </c>
      <c r="C409" t="s">
        <v>7</v>
      </c>
      <c r="D409">
        <v>5174.8599999999997</v>
      </c>
      <c r="E409">
        <v>5219.8500000000004</v>
      </c>
      <c r="H409">
        <v>5107.41</v>
      </c>
      <c r="K409">
        <v>0</v>
      </c>
      <c r="L409">
        <v>5166.8999999999996</v>
      </c>
      <c r="O409" s="1">
        <f t="shared" si="18"/>
        <v>46080.045115740737</v>
      </c>
      <c r="P409" s="2">
        <f t="shared" si="19"/>
        <v>46080.045138888891</v>
      </c>
      <c r="Q409">
        <f t="shared" si="20"/>
        <v>1772154300</v>
      </c>
    </row>
    <row r="410" spans="1:17" x14ac:dyDescent="0.55000000000000004">
      <c r="A410">
        <v>1772154598</v>
      </c>
      <c r="B410" t="s">
        <v>6</v>
      </c>
      <c r="C410" t="s">
        <v>7</v>
      </c>
      <c r="D410">
        <v>5176.58</v>
      </c>
      <c r="E410">
        <v>5220.03</v>
      </c>
      <c r="H410">
        <v>5107.08</v>
      </c>
      <c r="K410">
        <v>0</v>
      </c>
      <c r="L410">
        <v>0</v>
      </c>
      <c r="O410" s="1">
        <f t="shared" si="18"/>
        <v>46080.048587962963</v>
      </c>
      <c r="P410" s="2">
        <f t="shared" si="19"/>
        <v>46080.048611111109</v>
      </c>
      <c r="Q410">
        <f t="shared" si="20"/>
        <v>1772154600</v>
      </c>
    </row>
    <row r="411" spans="1:17" x14ac:dyDescent="0.55000000000000004">
      <c r="A411">
        <v>1772154898</v>
      </c>
      <c r="B411" t="s">
        <v>6</v>
      </c>
      <c r="C411" t="s">
        <v>7</v>
      </c>
      <c r="D411">
        <v>5177.91</v>
      </c>
      <c r="E411">
        <v>5220.2</v>
      </c>
      <c r="H411">
        <v>5106.75</v>
      </c>
      <c r="K411">
        <v>0</v>
      </c>
      <c r="L411">
        <v>0</v>
      </c>
      <c r="O411" s="1">
        <f t="shared" si="18"/>
        <v>46080.052060185189</v>
      </c>
      <c r="P411" s="2">
        <f t="shared" si="19"/>
        <v>46080.052083333336</v>
      </c>
      <c r="Q411">
        <f t="shared" si="20"/>
        <v>1772154900</v>
      </c>
    </row>
    <row r="412" spans="1:17" x14ac:dyDescent="0.55000000000000004">
      <c r="A412">
        <v>1772155198</v>
      </c>
      <c r="B412" t="s">
        <v>6</v>
      </c>
      <c r="C412" t="s">
        <v>7</v>
      </c>
      <c r="D412">
        <v>5177.8599999999997</v>
      </c>
      <c r="E412">
        <v>5220.38</v>
      </c>
      <c r="H412">
        <v>5106.42</v>
      </c>
      <c r="K412">
        <v>0</v>
      </c>
      <c r="L412">
        <v>0</v>
      </c>
      <c r="O412" s="1">
        <f t="shared" si="18"/>
        <v>46080.055532407408</v>
      </c>
      <c r="P412" s="2">
        <f t="shared" si="19"/>
        <v>46080.055555555555</v>
      </c>
      <c r="Q412">
        <f t="shared" si="20"/>
        <v>1772155200</v>
      </c>
    </row>
    <row r="413" spans="1:17" x14ac:dyDescent="0.55000000000000004">
      <c r="A413">
        <v>1772155498</v>
      </c>
      <c r="B413" t="s">
        <v>6</v>
      </c>
      <c r="C413" t="s">
        <v>7</v>
      </c>
      <c r="D413">
        <v>5174.99</v>
      </c>
      <c r="E413">
        <v>5220.5600000000004</v>
      </c>
      <c r="H413">
        <v>5106.09</v>
      </c>
      <c r="K413">
        <v>0</v>
      </c>
      <c r="L413">
        <v>0</v>
      </c>
      <c r="O413" s="1">
        <f t="shared" si="18"/>
        <v>46080.059004629627</v>
      </c>
      <c r="P413" s="2">
        <f t="shared" si="19"/>
        <v>46080.059027777781</v>
      </c>
      <c r="Q413">
        <f t="shared" si="20"/>
        <v>1772155500</v>
      </c>
    </row>
    <row r="414" spans="1:17" x14ac:dyDescent="0.55000000000000004">
      <c r="A414">
        <v>1772155798</v>
      </c>
      <c r="B414" t="s">
        <v>6</v>
      </c>
      <c r="C414" t="s">
        <v>7</v>
      </c>
      <c r="D414">
        <v>5182.1400000000003</v>
      </c>
      <c r="E414">
        <v>5220.7299999999996</v>
      </c>
      <c r="H414">
        <v>5105.76</v>
      </c>
      <c r="K414">
        <v>0</v>
      </c>
      <c r="L414">
        <v>0</v>
      </c>
      <c r="O414" s="1">
        <f t="shared" si="18"/>
        <v>46080.062476851846</v>
      </c>
      <c r="P414" s="2">
        <f t="shared" si="19"/>
        <v>46080.0625</v>
      </c>
      <c r="Q414">
        <f t="shared" si="20"/>
        <v>1772155800</v>
      </c>
    </row>
    <row r="415" spans="1:17" x14ac:dyDescent="0.55000000000000004">
      <c r="A415">
        <v>1772156098</v>
      </c>
      <c r="B415" t="s">
        <v>6</v>
      </c>
      <c r="C415" t="s">
        <v>7</v>
      </c>
      <c r="D415">
        <v>5190.7</v>
      </c>
      <c r="E415">
        <v>5220.91</v>
      </c>
      <c r="H415">
        <v>5105.43</v>
      </c>
      <c r="K415">
        <v>0</v>
      </c>
      <c r="L415">
        <v>0</v>
      </c>
      <c r="O415" s="1">
        <f t="shared" si="18"/>
        <v>46080.065949074073</v>
      </c>
      <c r="P415" s="2">
        <f t="shared" si="19"/>
        <v>46080.065972222219</v>
      </c>
      <c r="Q415">
        <f t="shared" si="20"/>
        <v>1772156100</v>
      </c>
    </row>
    <row r="416" spans="1:17" x14ac:dyDescent="0.55000000000000004">
      <c r="A416">
        <v>1772156398</v>
      </c>
      <c r="B416" t="s">
        <v>6</v>
      </c>
      <c r="C416" t="s">
        <v>7</v>
      </c>
      <c r="D416">
        <v>5188.6499999999996</v>
      </c>
      <c r="E416">
        <v>5221.09</v>
      </c>
      <c r="H416">
        <v>5105.1099999999997</v>
      </c>
      <c r="K416">
        <v>0</v>
      </c>
      <c r="L416">
        <v>0</v>
      </c>
      <c r="O416" s="1">
        <f t="shared" si="18"/>
        <v>46080.069421296299</v>
      </c>
      <c r="P416" s="2">
        <f t="shared" si="19"/>
        <v>46080.069444444445</v>
      </c>
      <c r="Q416">
        <f t="shared" si="20"/>
        <v>1772156400</v>
      </c>
    </row>
    <row r="417" spans="1:17" x14ac:dyDescent="0.55000000000000004">
      <c r="A417">
        <v>1772156698</v>
      </c>
      <c r="B417" t="s">
        <v>6</v>
      </c>
      <c r="C417" t="s">
        <v>7</v>
      </c>
      <c r="D417">
        <v>5188.54</v>
      </c>
      <c r="E417">
        <v>5221.2700000000004</v>
      </c>
      <c r="H417">
        <v>5104.78</v>
      </c>
      <c r="K417">
        <v>0</v>
      </c>
      <c r="L417">
        <v>0</v>
      </c>
      <c r="O417" s="1">
        <f t="shared" si="18"/>
        <v>46080.072893518518</v>
      </c>
      <c r="P417" s="2">
        <f t="shared" si="19"/>
        <v>46080.072916666664</v>
      </c>
      <c r="Q417">
        <f t="shared" si="20"/>
        <v>1772156700</v>
      </c>
    </row>
    <row r="418" spans="1:17" x14ac:dyDescent="0.55000000000000004">
      <c r="A418">
        <v>1772156998</v>
      </c>
      <c r="B418" t="s">
        <v>6</v>
      </c>
      <c r="C418" t="s">
        <v>7</v>
      </c>
      <c r="D418">
        <v>5192.1000000000004</v>
      </c>
      <c r="E418">
        <v>5221.4399999999996</v>
      </c>
      <c r="H418">
        <v>5104.45</v>
      </c>
      <c r="K418">
        <v>0</v>
      </c>
      <c r="L418">
        <v>0</v>
      </c>
      <c r="O418" s="1">
        <f t="shared" si="18"/>
        <v>46080.076365740737</v>
      </c>
      <c r="P418" s="2">
        <f t="shared" si="19"/>
        <v>46080.076388888891</v>
      </c>
      <c r="Q418">
        <f t="shared" si="20"/>
        <v>1772157000</v>
      </c>
    </row>
    <row r="419" spans="1:17" x14ac:dyDescent="0.55000000000000004">
      <c r="A419">
        <v>1772157298</v>
      </c>
      <c r="B419" t="s">
        <v>6</v>
      </c>
      <c r="C419" t="s">
        <v>7</v>
      </c>
      <c r="D419">
        <v>5194.22</v>
      </c>
      <c r="E419">
        <v>5221.62</v>
      </c>
      <c r="H419">
        <v>5104.12</v>
      </c>
      <c r="K419">
        <v>0</v>
      </c>
      <c r="L419">
        <v>0</v>
      </c>
      <c r="O419" s="1">
        <f t="shared" si="18"/>
        <v>46080.079837962963</v>
      </c>
      <c r="P419" s="2">
        <f t="shared" si="19"/>
        <v>46080.079861111109</v>
      </c>
      <c r="Q419">
        <f t="shared" si="20"/>
        <v>1772157300</v>
      </c>
    </row>
    <row r="420" spans="1:17" x14ac:dyDescent="0.55000000000000004">
      <c r="A420">
        <v>1772157598</v>
      </c>
      <c r="B420" t="s">
        <v>6</v>
      </c>
      <c r="C420" t="s">
        <v>7</v>
      </c>
      <c r="D420">
        <v>5193.3100000000004</v>
      </c>
      <c r="E420">
        <v>5221.8</v>
      </c>
      <c r="H420">
        <v>5103.79</v>
      </c>
      <c r="K420">
        <v>0</v>
      </c>
      <c r="L420">
        <v>0</v>
      </c>
      <c r="O420" s="1">
        <f t="shared" si="18"/>
        <v>46080.083310185189</v>
      </c>
      <c r="P420" s="2">
        <f t="shared" si="19"/>
        <v>46080.083333333336</v>
      </c>
      <c r="Q420">
        <f t="shared" si="20"/>
        <v>1772157600</v>
      </c>
    </row>
    <row r="421" spans="1:17" x14ac:dyDescent="0.55000000000000004">
      <c r="A421">
        <v>1772157898</v>
      </c>
      <c r="B421" t="s">
        <v>6</v>
      </c>
      <c r="C421" t="s">
        <v>7</v>
      </c>
      <c r="D421">
        <v>5195.28</v>
      </c>
      <c r="E421">
        <v>5221.97</v>
      </c>
      <c r="H421">
        <v>5103.46</v>
      </c>
      <c r="K421">
        <v>5199.63</v>
      </c>
      <c r="L421">
        <v>0</v>
      </c>
      <c r="O421" s="1">
        <f t="shared" si="18"/>
        <v>46080.086782407408</v>
      </c>
      <c r="P421" s="2">
        <f t="shared" si="19"/>
        <v>46080.086805555555</v>
      </c>
      <c r="Q421">
        <f t="shared" si="20"/>
        <v>1772157900</v>
      </c>
    </row>
    <row r="422" spans="1:17" x14ac:dyDescent="0.55000000000000004">
      <c r="A422">
        <v>1772158198</v>
      </c>
      <c r="B422" t="s">
        <v>6</v>
      </c>
      <c r="C422" t="s">
        <v>7</v>
      </c>
      <c r="D422">
        <v>5194.16</v>
      </c>
      <c r="E422">
        <v>5222.1499999999996</v>
      </c>
      <c r="H422">
        <v>5103.13</v>
      </c>
      <c r="K422">
        <v>0</v>
      </c>
      <c r="L422">
        <v>0</v>
      </c>
      <c r="O422" s="1">
        <f t="shared" si="18"/>
        <v>46080.090254629627</v>
      </c>
      <c r="P422" s="2">
        <f t="shared" si="19"/>
        <v>46080.090277777781</v>
      </c>
      <c r="Q422">
        <f t="shared" si="20"/>
        <v>1772158200</v>
      </c>
    </row>
    <row r="423" spans="1:17" x14ac:dyDescent="0.55000000000000004">
      <c r="A423">
        <v>1772158498</v>
      </c>
      <c r="B423" t="s">
        <v>6</v>
      </c>
      <c r="C423" t="s">
        <v>7</v>
      </c>
      <c r="D423">
        <v>5191.24</v>
      </c>
      <c r="E423">
        <v>5222.33</v>
      </c>
      <c r="H423">
        <v>5102.8</v>
      </c>
      <c r="K423">
        <v>0</v>
      </c>
      <c r="L423">
        <v>0</v>
      </c>
      <c r="O423" s="1">
        <f t="shared" si="18"/>
        <v>46080.093726851846</v>
      </c>
      <c r="P423" s="2">
        <f t="shared" si="19"/>
        <v>46080.09375</v>
      </c>
      <c r="Q423">
        <f t="shared" si="20"/>
        <v>1772158500</v>
      </c>
    </row>
    <row r="424" spans="1:17" x14ac:dyDescent="0.55000000000000004">
      <c r="A424">
        <v>1772158798</v>
      </c>
      <c r="B424" t="s">
        <v>6</v>
      </c>
      <c r="C424" t="s">
        <v>7</v>
      </c>
      <c r="D424">
        <v>5186.66</v>
      </c>
      <c r="E424">
        <v>5222.51</v>
      </c>
      <c r="H424">
        <v>5102.4799999999996</v>
      </c>
      <c r="K424">
        <v>0</v>
      </c>
      <c r="L424">
        <v>0</v>
      </c>
      <c r="O424" s="1">
        <f t="shared" si="18"/>
        <v>46080.097199074073</v>
      </c>
      <c r="P424" s="2">
        <f t="shared" si="19"/>
        <v>46080.097222222219</v>
      </c>
      <c r="Q424">
        <f t="shared" si="20"/>
        <v>1772158800</v>
      </c>
    </row>
    <row r="425" spans="1:17" x14ac:dyDescent="0.55000000000000004">
      <c r="A425">
        <v>1772159098</v>
      </c>
      <c r="B425" t="s">
        <v>6</v>
      </c>
      <c r="C425" t="s">
        <v>7</v>
      </c>
      <c r="D425">
        <v>5183.93</v>
      </c>
      <c r="E425">
        <v>5222.68</v>
      </c>
      <c r="H425">
        <v>5102.1499999999996</v>
      </c>
      <c r="K425">
        <v>0</v>
      </c>
      <c r="L425">
        <v>0</v>
      </c>
      <c r="O425" s="1">
        <f t="shared" si="18"/>
        <v>46080.100671296299</v>
      </c>
      <c r="P425" s="2">
        <f t="shared" si="19"/>
        <v>46080.100694444445</v>
      </c>
      <c r="Q425">
        <f t="shared" si="20"/>
        <v>1772159100</v>
      </c>
    </row>
    <row r="426" spans="1:17" x14ac:dyDescent="0.55000000000000004">
      <c r="A426">
        <v>1772159398</v>
      </c>
      <c r="B426" t="s">
        <v>6</v>
      </c>
      <c r="C426" t="s">
        <v>7</v>
      </c>
      <c r="D426">
        <v>5183.74</v>
      </c>
      <c r="E426">
        <v>5222.8599999999997</v>
      </c>
      <c r="H426">
        <v>5101.82</v>
      </c>
      <c r="K426">
        <v>0</v>
      </c>
      <c r="L426">
        <v>0</v>
      </c>
      <c r="O426" s="1">
        <f t="shared" si="18"/>
        <v>46080.104143518518</v>
      </c>
      <c r="P426" s="2">
        <f t="shared" si="19"/>
        <v>46080.104166666664</v>
      </c>
      <c r="Q426">
        <f t="shared" si="20"/>
        <v>1772159400</v>
      </c>
    </row>
    <row r="427" spans="1:17" x14ac:dyDescent="0.55000000000000004">
      <c r="A427">
        <v>1772159698</v>
      </c>
      <c r="B427" t="s">
        <v>6</v>
      </c>
      <c r="C427" t="s">
        <v>7</v>
      </c>
      <c r="D427">
        <v>5178.53</v>
      </c>
      <c r="E427">
        <v>5223.04</v>
      </c>
      <c r="H427">
        <v>5101.49</v>
      </c>
      <c r="K427">
        <v>0</v>
      </c>
      <c r="L427">
        <v>0</v>
      </c>
      <c r="O427" s="1">
        <f t="shared" si="18"/>
        <v>46080.107615740737</v>
      </c>
      <c r="P427" s="2">
        <f t="shared" si="19"/>
        <v>46080.107638888891</v>
      </c>
      <c r="Q427">
        <f t="shared" si="20"/>
        <v>1772159700</v>
      </c>
    </row>
    <row r="428" spans="1:17" x14ac:dyDescent="0.55000000000000004">
      <c r="A428">
        <v>1772159998</v>
      </c>
      <c r="B428" t="s">
        <v>6</v>
      </c>
      <c r="C428" t="s">
        <v>7</v>
      </c>
      <c r="D428">
        <v>5181.46</v>
      </c>
      <c r="E428">
        <v>5223.21</v>
      </c>
      <c r="H428">
        <v>5101.16</v>
      </c>
      <c r="K428">
        <v>0</v>
      </c>
      <c r="L428">
        <v>0</v>
      </c>
      <c r="O428" s="1">
        <f t="shared" si="18"/>
        <v>46080.111087962963</v>
      </c>
      <c r="P428" s="2">
        <f t="shared" si="19"/>
        <v>46080.111111111109</v>
      </c>
      <c r="Q428">
        <f t="shared" si="20"/>
        <v>1772160000</v>
      </c>
    </row>
    <row r="429" spans="1:17" x14ac:dyDescent="0.55000000000000004">
      <c r="A429">
        <v>1772160298</v>
      </c>
      <c r="B429" t="s">
        <v>6</v>
      </c>
      <c r="C429" t="s">
        <v>7</v>
      </c>
      <c r="D429">
        <v>5178.68</v>
      </c>
      <c r="E429">
        <v>5223.3900000000003</v>
      </c>
      <c r="H429">
        <v>5100.83</v>
      </c>
      <c r="K429">
        <v>0</v>
      </c>
      <c r="L429">
        <v>0</v>
      </c>
      <c r="O429" s="1">
        <f t="shared" si="18"/>
        <v>46080.114560185189</v>
      </c>
      <c r="P429" s="2">
        <f t="shared" si="19"/>
        <v>46080.114583333336</v>
      </c>
      <c r="Q429">
        <f t="shared" si="20"/>
        <v>1772160300</v>
      </c>
    </row>
    <row r="430" spans="1:17" x14ac:dyDescent="0.55000000000000004">
      <c r="A430">
        <v>1772160598</v>
      </c>
      <c r="B430" t="s">
        <v>6</v>
      </c>
      <c r="C430" t="s">
        <v>7</v>
      </c>
      <c r="D430">
        <v>5177.7700000000004</v>
      </c>
      <c r="E430">
        <v>5223.57</v>
      </c>
      <c r="H430">
        <v>5100.5</v>
      </c>
      <c r="K430">
        <v>0</v>
      </c>
      <c r="L430">
        <v>0</v>
      </c>
      <c r="O430" s="1">
        <f t="shared" si="18"/>
        <v>46080.118032407408</v>
      </c>
      <c r="P430" s="2">
        <f t="shared" si="19"/>
        <v>46080.118055555555</v>
      </c>
      <c r="Q430">
        <f t="shared" si="20"/>
        <v>1772160600</v>
      </c>
    </row>
    <row r="431" spans="1:17" x14ac:dyDescent="0.55000000000000004">
      <c r="A431">
        <v>1772160898</v>
      </c>
      <c r="B431" t="s">
        <v>6</v>
      </c>
      <c r="C431" t="s">
        <v>7</v>
      </c>
      <c r="D431">
        <v>5183.68</v>
      </c>
      <c r="E431">
        <v>5223.74</v>
      </c>
      <c r="H431">
        <v>5100.17</v>
      </c>
      <c r="K431">
        <v>0</v>
      </c>
      <c r="L431">
        <v>0</v>
      </c>
      <c r="O431" s="1">
        <f t="shared" si="18"/>
        <v>46080.121504629627</v>
      </c>
      <c r="P431" s="2">
        <f t="shared" si="19"/>
        <v>46080.121527777781</v>
      </c>
      <c r="Q431">
        <f t="shared" si="20"/>
        <v>1772160900</v>
      </c>
    </row>
    <row r="432" spans="1:17" x14ac:dyDescent="0.55000000000000004">
      <c r="A432">
        <v>1772161198</v>
      </c>
      <c r="B432" t="s">
        <v>6</v>
      </c>
      <c r="C432" t="s">
        <v>7</v>
      </c>
      <c r="D432">
        <v>5182.75</v>
      </c>
      <c r="E432">
        <v>5223.92</v>
      </c>
      <c r="H432">
        <v>5099.84</v>
      </c>
      <c r="K432">
        <v>0</v>
      </c>
      <c r="L432">
        <v>0</v>
      </c>
      <c r="O432" s="1">
        <f t="shared" si="18"/>
        <v>46080.124976851846</v>
      </c>
      <c r="P432" s="2">
        <f t="shared" si="19"/>
        <v>46080.125</v>
      </c>
      <c r="Q432">
        <f t="shared" si="20"/>
        <v>1772161200</v>
      </c>
    </row>
    <row r="433" spans="1:17" x14ac:dyDescent="0.55000000000000004">
      <c r="A433">
        <v>1772161498</v>
      </c>
      <c r="B433" t="s">
        <v>6</v>
      </c>
      <c r="C433" t="s">
        <v>7</v>
      </c>
      <c r="D433">
        <v>5183.04</v>
      </c>
      <c r="E433">
        <v>5224.1000000000004</v>
      </c>
      <c r="H433">
        <v>5099.5200000000004</v>
      </c>
      <c r="K433">
        <v>0</v>
      </c>
      <c r="L433">
        <v>0</v>
      </c>
      <c r="O433" s="1">
        <f t="shared" si="18"/>
        <v>46080.128449074073</v>
      </c>
      <c r="P433" s="2">
        <f t="shared" si="19"/>
        <v>46080.128472222219</v>
      </c>
      <c r="Q433">
        <f t="shared" si="20"/>
        <v>1772161500</v>
      </c>
    </row>
    <row r="434" spans="1:17" x14ac:dyDescent="0.55000000000000004">
      <c r="A434">
        <v>1772161798</v>
      </c>
      <c r="B434" t="s">
        <v>6</v>
      </c>
      <c r="C434" t="s">
        <v>7</v>
      </c>
      <c r="D434">
        <v>5182.8999999999996</v>
      </c>
      <c r="E434">
        <v>5224.28</v>
      </c>
      <c r="H434">
        <v>5099.1899999999996</v>
      </c>
      <c r="K434">
        <v>0</v>
      </c>
      <c r="L434">
        <v>0</v>
      </c>
      <c r="O434" s="1">
        <f t="shared" si="18"/>
        <v>46080.131921296299</v>
      </c>
      <c r="P434" s="2">
        <f t="shared" si="19"/>
        <v>46080.131944444445</v>
      </c>
      <c r="Q434">
        <f t="shared" si="20"/>
        <v>1772161800</v>
      </c>
    </row>
    <row r="435" spans="1:17" x14ac:dyDescent="0.55000000000000004">
      <c r="A435">
        <v>1772162098</v>
      </c>
      <c r="B435" t="s">
        <v>6</v>
      </c>
      <c r="C435" t="s">
        <v>7</v>
      </c>
      <c r="D435">
        <v>5183.78</v>
      </c>
      <c r="E435">
        <v>5224.45</v>
      </c>
      <c r="H435">
        <v>5098.8599999999997</v>
      </c>
      <c r="K435">
        <v>0</v>
      </c>
      <c r="L435">
        <v>0</v>
      </c>
      <c r="O435" s="1">
        <f t="shared" si="18"/>
        <v>46080.135393518518</v>
      </c>
      <c r="P435" s="2">
        <f t="shared" si="19"/>
        <v>46080.135416666664</v>
      </c>
      <c r="Q435">
        <f t="shared" si="20"/>
        <v>1772162100</v>
      </c>
    </row>
    <row r="436" spans="1:17" x14ac:dyDescent="0.55000000000000004">
      <c r="A436">
        <v>1772162398</v>
      </c>
      <c r="B436" t="s">
        <v>6</v>
      </c>
      <c r="C436" t="s">
        <v>7</v>
      </c>
      <c r="D436">
        <v>5185.07</v>
      </c>
      <c r="E436">
        <v>5224.63</v>
      </c>
      <c r="H436">
        <v>5098.53</v>
      </c>
      <c r="K436">
        <v>0</v>
      </c>
      <c r="L436">
        <v>0</v>
      </c>
      <c r="O436" s="1">
        <f t="shared" si="18"/>
        <v>46080.138865740737</v>
      </c>
      <c r="P436" s="2">
        <f t="shared" si="19"/>
        <v>46080.138888888891</v>
      </c>
      <c r="Q436">
        <f t="shared" si="20"/>
        <v>1772162400</v>
      </c>
    </row>
    <row r="437" spans="1:17" x14ac:dyDescent="0.55000000000000004">
      <c r="A437">
        <v>1772162698</v>
      </c>
      <c r="B437" t="s">
        <v>6</v>
      </c>
      <c r="C437" t="s">
        <v>7</v>
      </c>
      <c r="D437">
        <v>5186.8900000000003</v>
      </c>
      <c r="E437">
        <v>5224.8100000000004</v>
      </c>
      <c r="H437">
        <v>5098.2</v>
      </c>
      <c r="K437">
        <v>0</v>
      </c>
      <c r="L437">
        <v>0</v>
      </c>
      <c r="O437" s="1">
        <f t="shared" si="18"/>
        <v>46080.142337962963</v>
      </c>
      <c r="P437" s="2">
        <f t="shared" si="19"/>
        <v>46080.142361111109</v>
      </c>
      <c r="Q437">
        <f t="shared" si="20"/>
        <v>1772162700</v>
      </c>
    </row>
    <row r="438" spans="1:17" x14ac:dyDescent="0.55000000000000004">
      <c r="A438">
        <v>1772162998</v>
      </c>
      <c r="B438" t="s">
        <v>6</v>
      </c>
      <c r="C438" t="s">
        <v>7</v>
      </c>
      <c r="D438">
        <v>5187.76</v>
      </c>
      <c r="E438">
        <v>5224.9799999999996</v>
      </c>
      <c r="H438">
        <v>5097.87</v>
      </c>
      <c r="K438">
        <v>0</v>
      </c>
      <c r="L438">
        <v>0</v>
      </c>
      <c r="O438" s="1">
        <f t="shared" si="18"/>
        <v>46080.145810185189</v>
      </c>
      <c r="P438" s="2">
        <f t="shared" si="19"/>
        <v>46080.145833333336</v>
      </c>
      <c r="Q438">
        <f t="shared" si="20"/>
        <v>1772163000</v>
      </c>
    </row>
    <row r="439" spans="1:17" x14ac:dyDescent="0.55000000000000004">
      <c r="A439">
        <v>1772163298</v>
      </c>
      <c r="B439" t="s">
        <v>6</v>
      </c>
      <c r="C439" t="s">
        <v>7</v>
      </c>
      <c r="D439">
        <v>5186.55</v>
      </c>
      <c r="E439">
        <v>5225.16</v>
      </c>
      <c r="H439">
        <v>5097.54</v>
      </c>
      <c r="K439">
        <v>0</v>
      </c>
      <c r="L439">
        <v>0</v>
      </c>
      <c r="O439" s="1">
        <f t="shared" si="18"/>
        <v>46080.149282407408</v>
      </c>
      <c r="P439" s="2">
        <f t="shared" si="19"/>
        <v>46080.149305555555</v>
      </c>
      <c r="Q439">
        <f t="shared" si="20"/>
        <v>1772163300</v>
      </c>
    </row>
    <row r="440" spans="1:17" x14ac:dyDescent="0.55000000000000004">
      <c r="A440">
        <v>1772163598</v>
      </c>
      <c r="B440" t="s">
        <v>6</v>
      </c>
      <c r="C440" t="s">
        <v>7</v>
      </c>
      <c r="D440">
        <v>5187.17</v>
      </c>
      <c r="E440">
        <v>5225.34</v>
      </c>
      <c r="H440">
        <v>5097.21</v>
      </c>
      <c r="K440">
        <v>0</v>
      </c>
      <c r="L440">
        <v>0</v>
      </c>
      <c r="O440" s="1">
        <f t="shared" si="18"/>
        <v>46080.152754629627</v>
      </c>
      <c r="P440" s="2">
        <f t="shared" si="19"/>
        <v>46080.152777777781</v>
      </c>
      <c r="Q440">
        <f t="shared" si="20"/>
        <v>1772163600</v>
      </c>
    </row>
    <row r="441" spans="1:17" x14ac:dyDescent="0.55000000000000004">
      <c r="A441">
        <v>1772163898</v>
      </c>
      <c r="B441" t="s">
        <v>6</v>
      </c>
      <c r="C441" t="s">
        <v>7</v>
      </c>
      <c r="D441">
        <v>5189.7</v>
      </c>
      <c r="E441">
        <v>5225.5200000000004</v>
      </c>
      <c r="H441">
        <v>5096.8900000000003</v>
      </c>
      <c r="K441">
        <v>0</v>
      </c>
      <c r="L441">
        <v>0</v>
      </c>
      <c r="O441" s="1">
        <f t="shared" si="18"/>
        <v>46080.156226851846</v>
      </c>
      <c r="P441" s="2">
        <f t="shared" si="19"/>
        <v>46080.15625</v>
      </c>
      <c r="Q441">
        <f t="shared" si="20"/>
        <v>1772163900</v>
      </c>
    </row>
    <row r="442" spans="1:17" x14ac:dyDescent="0.55000000000000004">
      <c r="A442">
        <v>1772164198</v>
      </c>
      <c r="B442" t="s">
        <v>6</v>
      </c>
      <c r="C442" t="s">
        <v>7</v>
      </c>
      <c r="D442">
        <v>5189.59</v>
      </c>
      <c r="E442">
        <v>5225.6899999999996</v>
      </c>
      <c r="H442">
        <v>5096.5600000000004</v>
      </c>
      <c r="K442">
        <v>5190.4399999999996</v>
      </c>
      <c r="L442">
        <v>0</v>
      </c>
      <c r="O442" s="1">
        <f t="shared" si="18"/>
        <v>46080.159699074073</v>
      </c>
      <c r="P442" s="2">
        <f t="shared" si="19"/>
        <v>46080.159722222219</v>
      </c>
      <c r="Q442">
        <f t="shared" si="20"/>
        <v>1772164200</v>
      </c>
    </row>
    <row r="443" spans="1:17" x14ac:dyDescent="0.55000000000000004">
      <c r="A443">
        <v>1772164498</v>
      </c>
      <c r="B443" t="s">
        <v>6</v>
      </c>
      <c r="C443" t="s">
        <v>7</v>
      </c>
      <c r="D443">
        <v>5184</v>
      </c>
      <c r="E443">
        <v>5225.87</v>
      </c>
      <c r="H443">
        <v>5096.2299999999996</v>
      </c>
      <c r="K443">
        <v>0</v>
      </c>
      <c r="L443">
        <v>0</v>
      </c>
      <c r="O443" s="1">
        <f t="shared" si="18"/>
        <v>46080.163171296299</v>
      </c>
      <c r="P443" s="2">
        <f t="shared" si="19"/>
        <v>46080.163194444445</v>
      </c>
      <c r="Q443">
        <f t="shared" si="20"/>
        <v>1772164500</v>
      </c>
    </row>
    <row r="444" spans="1:17" x14ac:dyDescent="0.55000000000000004">
      <c r="A444">
        <v>1772164798</v>
      </c>
      <c r="B444" t="s">
        <v>6</v>
      </c>
      <c r="C444" t="s">
        <v>7</v>
      </c>
      <c r="D444">
        <v>5185.32</v>
      </c>
      <c r="E444">
        <v>5226.05</v>
      </c>
      <c r="H444">
        <v>5095.8999999999996</v>
      </c>
      <c r="K444">
        <v>0</v>
      </c>
      <c r="L444">
        <v>0</v>
      </c>
      <c r="O444" s="1">
        <f t="shared" si="18"/>
        <v>46080.166643518518</v>
      </c>
      <c r="P444" s="2">
        <f t="shared" si="19"/>
        <v>46080.166666666664</v>
      </c>
      <c r="Q444">
        <f t="shared" si="20"/>
        <v>1772164800</v>
      </c>
    </row>
    <row r="445" spans="1:17" x14ac:dyDescent="0.55000000000000004">
      <c r="A445">
        <v>1772165098</v>
      </c>
      <c r="B445" t="s">
        <v>6</v>
      </c>
      <c r="C445" t="s">
        <v>7</v>
      </c>
      <c r="D445">
        <v>5185.8900000000003</v>
      </c>
      <c r="E445">
        <v>5226.22</v>
      </c>
      <c r="H445">
        <v>5095.57</v>
      </c>
      <c r="K445">
        <v>0</v>
      </c>
      <c r="L445">
        <v>0</v>
      </c>
      <c r="O445" s="1">
        <f t="shared" si="18"/>
        <v>46080.170115740737</v>
      </c>
      <c r="P445" s="2">
        <f t="shared" si="19"/>
        <v>46080.170138888891</v>
      </c>
      <c r="Q445">
        <f t="shared" si="20"/>
        <v>1772165100</v>
      </c>
    </row>
    <row r="446" spans="1:17" x14ac:dyDescent="0.55000000000000004">
      <c r="A446">
        <v>1772165398</v>
      </c>
      <c r="B446" t="s">
        <v>6</v>
      </c>
      <c r="C446" t="s">
        <v>7</v>
      </c>
      <c r="D446">
        <v>5186.6099999999997</v>
      </c>
      <c r="E446">
        <v>5226.3999999999996</v>
      </c>
      <c r="H446">
        <v>5095.24</v>
      </c>
      <c r="K446">
        <v>0</v>
      </c>
      <c r="L446">
        <v>0</v>
      </c>
      <c r="O446" s="1">
        <f t="shared" si="18"/>
        <v>46080.173587962963</v>
      </c>
      <c r="P446" s="2">
        <f t="shared" si="19"/>
        <v>46080.173611111109</v>
      </c>
      <c r="Q446">
        <f t="shared" si="20"/>
        <v>1772165400</v>
      </c>
    </row>
    <row r="447" spans="1:17" x14ac:dyDescent="0.55000000000000004">
      <c r="A447">
        <v>1772165698</v>
      </c>
      <c r="B447" t="s">
        <v>6</v>
      </c>
      <c r="C447" t="s">
        <v>7</v>
      </c>
      <c r="D447">
        <v>5184.83</v>
      </c>
      <c r="E447">
        <v>5226.58</v>
      </c>
      <c r="H447">
        <v>5094.91</v>
      </c>
      <c r="K447">
        <v>0</v>
      </c>
      <c r="L447">
        <v>0</v>
      </c>
      <c r="O447" s="1">
        <f t="shared" si="18"/>
        <v>46080.177060185189</v>
      </c>
      <c r="P447" s="2">
        <f t="shared" si="19"/>
        <v>46080.177083333336</v>
      </c>
      <c r="Q447">
        <f t="shared" si="20"/>
        <v>1772165700</v>
      </c>
    </row>
    <row r="448" spans="1:17" x14ac:dyDescent="0.55000000000000004">
      <c r="A448">
        <v>1772165998</v>
      </c>
      <c r="B448" t="s">
        <v>6</v>
      </c>
      <c r="C448" t="s">
        <v>7</v>
      </c>
      <c r="D448">
        <v>5187.8599999999997</v>
      </c>
      <c r="E448">
        <v>5226.76</v>
      </c>
      <c r="H448">
        <v>5094.58</v>
      </c>
      <c r="K448">
        <v>0</v>
      </c>
      <c r="L448">
        <v>0</v>
      </c>
      <c r="O448" s="1">
        <f t="shared" si="18"/>
        <v>46080.180532407408</v>
      </c>
      <c r="P448" s="2">
        <f t="shared" si="19"/>
        <v>46080.180555555555</v>
      </c>
      <c r="Q448">
        <f t="shared" si="20"/>
        <v>1772166000</v>
      </c>
    </row>
    <row r="449" spans="1:17" x14ac:dyDescent="0.55000000000000004">
      <c r="A449">
        <v>1772166298</v>
      </c>
      <c r="B449" t="s">
        <v>6</v>
      </c>
      <c r="C449" t="s">
        <v>7</v>
      </c>
      <c r="D449">
        <v>5187.37</v>
      </c>
      <c r="E449">
        <v>5226.93</v>
      </c>
      <c r="H449">
        <v>5094.25</v>
      </c>
      <c r="K449">
        <v>0</v>
      </c>
      <c r="L449">
        <v>0</v>
      </c>
      <c r="O449" s="1">
        <f t="shared" si="18"/>
        <v>46080.184004629627</v>
      </c>
      <c r="P449" s="2">
        <f t="shared" si="19"/>
        <v>46080.184027777781</v>
      </c>
      <c r="Q449">
        <f t="shared" si="20"/>
        <v>1772166300</v>
      </c>
    </row>
    <row r="450" spans="1:17" x14ac:dyDescent="0.55000000000000004">
      <c r="A450">
        <v>1772166598</v>
      </c>
      <c r="B450" t="s">
        <v>6</v>
      </c>
      <c r="C450" t="s">
        <v>7</v>
      </c>
      <c r="D450">
        <v>5186.79</v>
      </c>
      <c r="E450">
        <v>5227.1099999999997</v>
      </c>
      <c r="H450">
        <v>5093.93</v>
      </c>
      <c r="K450">
        <v>0</v>
      </c>
      <c r="L450">
        <v>0</v>
      </c>
      <c r="O450" s="1">
        <f t="shared" ref="O450:O501" si="21">(A450/86400)+25569</f>
        <v>46080.187476851846</v>
      </c>
      <c r="P450" s="2">
        <f t="shared" ref="P450:P501" si="22">CEILING(INT(O450*1440)/1440*288,1)/288</f>
        <v>46080.1875</v>
      </c>
      <c r="Q450">
        <f t="shared" si="20"/>
        <v>1772166600</v>
      </c>
    </row>
    <row r="451" spans="1:17" x14ac:dyDescent="0.55000000000000004">
      <c r="A451">
        <v>1772166898</v>
      </c>
      <c r="B451" t="s">
        <v>6</v>
      </c>
      <c r="C451" t="s">
        <v>7</v>
      </c>
      <c r="D451">
        <v>5187.75</v>
      </c>
      <c r="E451">
        <v>5227.29</v>
      </c>
      <c r="H451">
        <v>5093.6000000000004</v>
      </c>
      <c r="K451">
        <v>0</v>
      </c>
      <c r="L451">
        <v>0</v>
      </c>
      <c r="O451" s="1">
        <f t="shared" si="21"/>
        <v>46080.190949074073</v>
      </c>
      <c r="P451" s="2">
        <f t="shared" si="22"/>
        <v>46080.190972222219</v>
      </c>
      <c r="Q451">
        <f t="shared" ref="Q451:Q501" si="23">MROUND((P451-25569)*86400,300)</f>
        <v>1772166900</v>
      </c>
    </row>
    <row r="452" spans="1:17" x14ac:dyDescent="0.55000000000000004">
      <c r="A452">
        <v>1772167198</v>
      </c>
      <c r="B452" t="s">
        <v>6</v>
      </c>
      <c r="C452" t="s">
        <v>7</v>
      </c>
      <c r="D452">
        <v>5187.34</v>
      </c>
      <c r="E452">
        <v>5227.46</v>
      </c>
      <c r="H452">
        <v>5093.2700000000004</v>
      </c>
      <c r="K452">
        <v>0</v>
      </c>
      <c r="L452">
        <v>0</v>
      </c>
      <c r="O452" s="1">
        <f t="shared" si="21"/>
        <v>46080.194421296299</v>
      </c>
      <c r="P452" s="2">
        <f t="shared" si="22"/>
        <v>46080.194444444445</v>
      </c>
      <c r="Q452">
        <f t="shared" si="23"/>
        <v>1772167200</v>
      </c>
    </row>
    <row r="453" spans="1:17" x14ac:dyDescent="0.55000000000000004">
      <c r="A453">
        <v>1772167498</v>
      </c>
      <c r="B453" t="s">
        <v>6</v>
      </c>
      <c r="C453" t="s">
        <v>7</v>
      </c>
      <c r="D453">
        <v>5185.67</v>
      </c>
      <c r="E453">
        <v>5227.6400000000003</v>
      </c>
      <c r="H453">
        <v>5092.9399999999996</v>
      </c>
      <c r="K453">
        <v>0</v>
      </c>
      <c r="L453">
        <v>0</v>
      </c>
      <c r="O453" s="1">
        <f t="shared" si="21"/>
        <v>46080.197893518518</v>
      </c>
      <c r="P453" s="2">
        <f t="shared" si="22"/>
        <v>46080.197916666664</v>
      </c>
      <c r="Q453">
        <f t="shared" si="23"/>
        <v>1772167500</v>
      </c>
    </row>
    <row r="454" spans="1:17" x14ac:dyDescent="0.55000000000000004">
      <c r="A454">
        <v>1772167798</v>
      </c>
      <c r="B454" t="s">
        <v>6</v>
      </c>
      <c r="C454" t="s">
        <v>7</v>
      </c>
      <c r="D454">
        <v>5183.22</v>
      </c>
      <c r="E454">
        <v>5227.82</v>
      </c>
      <c r="H454">
        <v>5092.6099999999997</v>
      </c>
      <c r="K454">
        <v>0</v>
      </c>
      <c r="L454">
        <v>0</v>
      </c>
      <c r="O454" s="1">
        <f t="shared" si="21"/>
        <v>46080.201365740737</v>
      </c>
      <c r="P454" s="2">
        <f t="shared" si="22"/>
        <v>46080.201388888891</v>
      </c>
      <c r="Q454">
        <f t="shared" si="23"/>
        <v>1772167800</v>
      </c>
    </row>
    <row r="455" spans="1:17" x14ac:dyDescent="0.55000000000000004">
      <c r="A455">
        <v>1772168098</v>
      </c>
      <c r="B455" t="s">
        <v>6</v>
      </c>
      <c r="C455" t="s">
        <v>7</v>
      </c>
      <c r="D455">
        <v>5181.88</v>
      </c>
      <c r="E455">
        <v>5227.99</v>
      </c>
      <c r="H455">
        <v>5092.28</v>
      </c>
      <c r="K455">
        <v>0</v>
      </c>
      <c r="L455">
        <v>5181.05</v>
      </c>
      <c r="O455" s="1">
        <f t="shared" si="21"/>
        <v>46080.204837962963</v>
      </c>
      <c r="P455" s="2">
        <f t="shared" si="22"/>
        <v>46080.204861111109</v>
      </c>
      <c r="Q455">
        <f t="shared" si="23"/>
        <v>1772168100</v>
      </c>
    </row>
    <row r="456" spans="1:17" x14ac:dyDescent="0.55000000000000004">
      <c r="A456">
        <v>1772168398</v>
      </c>
      <c r="B456" t="s">
        <v>6</v>
      </c>
      <c r="C456" t="s">
        <v>7</v>
      </c>
      <c r="D456">
        <v>5184.54</v>
      </c>
      <c r="E456">
        <v>5228.17</v>
      </c>
      <c r="H456">
        <v>5091.95</v>
      </c>
      <c r="K456">
        <v>0</v>
      </c>
      <c r="L456">
        <v>0</v>
      </c>
      <c r="O456" s="1">
        <f t="shared" si="21"/>
        <v>46080.208310185189</v>
      </c>
      <c r="P456" s="2">
        <f t="shared" si="22"/>
        <v>46080.208333333336</v>
      </c>
      <c r="Q456">
        <f t="shared" si="23"/>
        <v>1772168400</v>
      </c>
    </row>
    <row r="457" spans="1:17" x14ac:dyDescent="0.55000000000000004">
      <c r="A457">
        <v>1772168698</v>
      </c>
      <c r="B457" t="s">
        <v>6</v>
      </c>
      <c r="C457" t="s">
        <v>7</v>
      </c>
      <c r="D457">
        <v>5185.09</v>
      </c>
      <c r="E457">
        <v>5228.3500000000004</v>
      </c>
      <c r="H457">
        <v>5091.62</v>
      </c>
      <c r="K457">
        <v>0</v>
      </c>
      <c r="L457">
        <v>0</v>
      </c>
      <c r="O457" s="1">
        <f t="shared" si="21"/>
        <v>46080.211782407408</v>
      </c>
      <c r="P457" s="2">
        <f t="shared" si="22"/>
        <v>46080.211805555555</v>
      </c>
      <c r="Q457">
        <f t="shared" si="23"/>
        <v>1772168700</v>
      </c>
    </row>
    <row r="458" spans="1:17" x14ac:dyDescent="0.55000000000000004">
      <c r="A458">
        <v>1772168998</v>
      </c>
      <c r="B458" t="s">
        <v>6</v>
      </c>
      <c r="C458" t="s">
        <v>7</v>
      </c>
      <c r="D458">
        <v>5187.34</v>
      </c>
      <c r="E458">
        <v>5228.53</v>
      </c>
      <c r="H458">
        <v>5091.3</v>
      </c>
      <c r="K458">
        <v>0</v>
      </c>
      <c r="L458">
        <v>0</v>
      </c>
      <c r="O458" s="1">
        <f t="shared" si="21"/>
        <v>46080.215254629627</v>
      </c>
      <c r="P458" s="2">
        <f t="shared" si="22"/>
        <v>46080.215277777781</v>
      </c>
      <c r="Q458">
        <f t="shared" si="23"/>
        <v>1772169000</v>
      </c>
    </row>
    <row r="459" spans="1:17" x14ac:dyDescent="0.55000000000000004">
      <c r="A459">
        <v>1772169298</v>
      </c>
      <c r="B459" t="s">
        <v>6</v>
      </c>
      <c r="C459" t="s">
        <v>7</v>
      </c>
      <c r="D459">
        <v>5186.4799999999996</v>
      </c>
      <c r="E459">
        <v>5228.7</v>
      </c>
      <c r="H459">
        <v>5090.97</v>
      </c>
      <c r="K459">
        <v>0</v>
      </c>
      <c r="L459">
        <v>0</v>
      </c>
      <c r="O459" s="1">
        <f t="shared" si="21"/>
        <v>46080.218726851846</v>
      </c>
      <c r="P459" s="2">
        <f t="shared" si="22"/>
        <v>46080.21875</v>
      </c>
      <c r="Q459">
        <f t="shared" si="23"/>
        <v>1772169300</v>
      </c>
    </row>
    <row r="460" spans="1:17" x14ac:dyDescent="0.55000000000000004">
      <c r="A460">
        <v>1772169598</v>
      </c>
      <c r="B460" t="s">
        <v>6</v>
      </c>
      <c r="C460" t="s">
        <v>7</v>
      </c>
      <c r="D460">
        <v>5189.16</v>
      </c>
      <c r="E460">
        <v>5228.88</v>
      </c>
      <c r="H460">
        <v>5090.6400000000003</v>
      </c>
      <c r="K460">
        <v>0</v>
      </c>
      <c r="L460">
        <v>0</v>
      </c>
      <c r="O460" s="1">
        <f t="shared" si="21"/>
        <v>46080.222199074073</v>
      </c>
      <c r="P460" s="2">
        <f t="shared" si="22"/>
        <v>46080.222222222219</v>
      </c>
      <c r="Q460">
        <f t="shared" si="23"/>
        <v>1772169600</v>
      </c>
    </row>
    <row r="461" spans="1:17" x14ac:dyDescent="0.55000000000000004">
      <c r="A461">
        <v>1772169898</v>
      </c>
      <c r="B461" t="s">
        <v>6</v>
      </c>
      <c r="C461" t="s">
        <v>7</v>
      </c>
      <c r="D461">
        <v>5194.8</v>
      </c>
      <c r="E461">
        <v>5229.0600000000004</v>
      </c>
      <c r="H461">
        <v>5090.3100000000004</v>
      </c>
      <c r="K461">
        <v>0</v>
      </c>
      <c r="L461">
        <v>0</v>
      </c>
      <c r="O461" s="1">
        <f t="shared" si="21"/>
        <v>46080.225671296299</v>
      </c>
      <c r="P461" s="2">
        <f t="shared" si="22"/>
        <v>46080.225694444445</v>
      </c>
      <c r="Q461">
        <f t="shared" si="23"/>
        <v>1772169900</v>
      </c>
    </row>
    <row r="462" spans="1:17" x14ac:dyDescent="0.55000000000000004">
      <c r="A462">
        <v>1772170198</v>
      </c>
      <c r="B462" t="s">
        <v>6</v>
      </c>
      <c r="C462" t="s">
        <v>7</v>
      </c>
      <c r="D462">
        <v>5196.26</v>
      </c>
      <c r="E462">
        <v>5229.2299999999996</v>
      </c>
      <c r="H462">
        <v>5089.9799999999996</v>
      </c>
      <c r="K462">
        <v>0</v>
      </c>
      <c r="L462">
        <v>0</v>
      </c>
      <c r="O462" s="1">
        <f t="shared" si="21"/>
        <v>46080.229143518518</v>
      </c>
      <c r="P462" s="2">
        <f t="shared" si="22"/>
        <v>46080.229166666664</v>
      </c>
      <c r="Q462">
        <f t="shared" si="23"/>
        <v>1772170200</v>
      </c>
    </row>
    <row r="463" spans="1:17" x14ac:dyDescent="0.55000000000000004">
      <c r="A463">
        <v>1772170498</v>
      </c>
      <c r="B463" t="s">
        <v>6</v>
      </c>
      <c r="C463" t="s">
        <v>7</v>
      </c>
      <c r="D463">
        <v>5194.54</v>
      </c>
      <c r="E463">
        <v>5229.41</v>
      </c>
      <c r="H463">
        <v>5089.6499999999996</v>
      </c>
      <c r="K463">
        <v>0</v>
      </c>
      <c r="L463">
        <v>0</v>
      </c>
      <c r="O463" s="1">
        <f t="shared" si="21"/>
        <v>46080.232615740737</v>
      </c>
      <c r="P463" s="2">
        <f t="shared" si="22"/>
        <v>46080.232638888891</v>
      </c>
      <c r="Q463">
        <f t="shared" si="23"/>
        <v>1772170500</v>
      </c>
    </row>
    <row r="464" spans="1:17" x14ac:dyDescent="0.55000000000000004">
      <c r="A464">
        <v>1772170798</v>
      </c>
      <c r="B464" t="s">
        <v>6</v>
      </c>
      <c r="C464" t="s">
        <v>7</v>
      </c>
      <c r="D464">
        <v>5191.87</v>
      </c>
      <c r="E464">
        <v>5229.59</v>
      </c>
      <c r="H464">
        <v>5089.32</v>
      </c>
      <c r="K464">
        <v>0</v>
      </c>
      <c r="L464">
        <v>0</v>
      </c>
      <c r="O464" s="1">
        <f t="shared" si="21"/>
        <v>46080.236087962963</v>
      </c>
      <c r="P464" s="2">
        <f t="shared" si="22"/>
        <v>46080.236111111109</v>
      </c>
      <c r="Q464">
        <f t="shared" si="23"/>
        <v>1772170800</v>
      </c>
    </row>
    <row r="465" spans="1:17" x14ac:dyDescent="0.55000000000000004">
      <c r="A465">
        <v>1772171098</v>
      </c>
      <c r="B465" t="s">
        <v>6</v>
      </c>
      <c r="C465" t="s">
        <v>7</v>
      </c>
      <c r="D465">
        <v>5191.26</v>
      </c>
      <c r="E465">
        <v>5229.7700000000004</v>
      </c>
      <c r="H465">
        <v>5088.99</v>
      </c>
      <c r="K465">
        <v>0</v>
      </c>
      <c r="L465">
        <v>0</v>
      </c>
      <c r="O465" s="1">
        <f t="shared" si="21"/>
        <v>46080.239560185189</v>
      </c>
      <c r="P465" s="2">
        <f t="shared" si="22"/>
        <v>46080.239583333336</v>
      </c>
      <c r="Q465">
        <f t="shared" si="23"/>
        <v>1772171100</v>
      </c>
    </row>
    <row r="466" spans="1:17" x14ac:dyDescent="0.55000000000000004">
      <c r="A466">
        <v>1772171398</v>
      </c>
      <c r="B466" t="s">
        <v>6</v>
      </c>
      <c r="C466" t="s">
        <v>7</v>
      </c>
      <c r="D466">
        <v>5194.8599999999997</v>
      </c>
      <c r="E466">
        <v>5229.9399999999996</v>
      </c>
      <c r="H466">
        <v>5088.67</v>
      </c>
      <c r="K466">
        <v>0</v>
      </c>
      <c r="L466">
        <v>0</v>
      </c>
      <c r="O466" s="1">
        <f t="shared" si="21"/>
        <v>46080.243032407408</v>
      </c>
      <c r="P466" s="2">
        <f t="shared" si="22"/>
        <v>46080.243055555555</v>
      </c>
      <c r="Q466">
        <f t="shared" si="23"/>
        <v>1772171400</v>
      </c>
    </row>
    <row r="467" spans="1:17" x14ac:dyDescent="0.55000000000000004">
      <c r="A467">
        <v>1772171698</v>
      </c>
      <c r="B467" t="s">
        <v>6</v>
      </c>
      <c r="C467" t="s">
        <v>7</v>
      </c>
      <c r="D467">
        <v>5197.92</v>
      </c>
      <c r="E467">
        <v>5230.12</v>
      </c>
      <c r="H467">
        <v>5088.34</v>
      </c>
      <c r="K467">
        <v>5200.3599999999997</v>
      </c>
      <c r="L467">
        <v>0</v>
      </c>
      <c r="O467" s="1">
        <f t="shared" si="21"/>
        <v>46080.246504629627</v>
      </c>
      <c r="P467" s="2">
        <f t="shared" si="22"/>
        <v>46080.246527777781</v>
      </c>
      <c r="Q467">
        <f t="shared" si="23"/>
        <v>1772171700</v>
      </c>
    </row>
    <row r="468" spans="1:17" x14ac:dyDescent="0.55000000000000004">
      <c r="A468">
        <v>1772171998</v>
      </c>
      <c r="B468" t="s">
        <v>6</v>
      </c>
      <c r="C468" t="s">
        <v>7</v>
      </c>
      <c r="D468">
        <v>5193.54</v>
      </c>
      <c r="E468">
        <v>5230.3</v>
      </c>
      <c r="H468">
        <v>5088.01</v>
      </c>
      <c r="K468">
        <v>0</v>
      </c>
      <c r="L468">
        <v>0</v>
      </c>
      <c r="O468" s="1">
        <f t="shared" si="21"/>
        <v>46080.249976851846</v>
      </c>
      <c r="P468" s="2">
        <f t="shared" si="22"/>
        <v>46080.25</v>
      </c>
      <c r="Q468">
        <f t="shared" si="23"/>
        <v>1772172000</v>
      </c>
    </row>
    <row r="469" spans="1:17" x14ac:dyDescent="0.55000000000000004">
      <c r="A469">
        <v>1772172298</v>
      </c>
      <c r="B469" t="s">
        <v>6</v>
      </c>
      <c r="C469" t="s">
        <v>7</v>
      </c>
      <c r="D469">
        <v>5194.7299999999996</v>
      </c>
      <c r="E469">
        <v>5230.47</v>
      </c>
      <c r="H469">
        <v>5087.68</v>
      </c>
      <c r="K469">
        <v>0</v>
      </c>
      <c r="L469">
        <v>0</v>
      </c>
      <c r="O469" s="1">
        <f t="shared" si="21"/>
        <v>46080.253449074073</v>
      </c>
      <c r="P469" s="2">
        <f t="shared" si="22"/>
        <v>46080.253472222219</v>
      </c>
      <c r="Q469">
        <f t="shared" si="23"/>
        <v>1772172300</v>
      </c>
    </row>
    <row r="470" spans="1:17" x14ac:dyDescent="0.55000000000000004">
      <c r="A470">
        <v>1772172598</v>
      </c>
      <c r="B470" t="s">
        <v>6</v>
      </c>
      <c r="C470" t="s">
        <v>7</v>
      </c>
      <c r="D470">
        <v>5197.1400000000003</v>
      </c>
      <c r="E470">
        <v>5230.6499999999996</v>
      </c>
      <c r="H470">
        <v>5087.3500000000004</v>
      </c>
      <c r="K470">
        <v>0</v>
      </c>
      <c r="L470">
        <v>0</v>
      </c>
      <c r="O470" s="1">
        <f t="shared" si="21"/>
        <v>46080.256921296299</v>
      </c>
      <c r="P470" s="2">
        <f t="shared" si="22"/>
        <v>46080.256944444445</v>
      </c>
      <c r="Q470">
        <f t="shared" si="23"/>
        <v>1772172600</v>
      </c>
    </row>
    <row r="471" spans="1:17" x14ac:dyDescent="0.55000000000000004">
      <c r="A471">
        <v>1772172898</v>
      </c>
      <c r="B471" t="s">
        <v>6</v>
      </c>
      <c r="C471" t="s">
        <v>7</v>
      </c>
      <c r="D471">
        <v>5195.58</v>
      </c>
      <c r="E471">
        <v>5230.83</v>
      </c>
      <c r="H471">
        <v>5087.0200000000004</v>
      </c>
      <c r="K471">
        <v>0</v>
      </c>
      <c r="L471">
        <v>0</v>
      </c>
      <c r="O471" s="1">
        <f t="shared" si="21"/>
        <v>46080.260393518518</v>
      </c>
      <c r="P471" s="2">
        <f t="shared" si="22"/>
        <v>46080.260416666664</v>
      </c>
      <c r="Q471">
        <f t="shared" si="23"/>
        <v>1772172900</v>
      </c>
    </row>
    <row r="472" spans="1:17" x14ac:dyDescent="0.55000000000000004">
      <c r="A472">
        <v>1772173198</v>
      </c>
      <c r="B472" t="s">
        <v>6</v>
      </c>
      <c r="C472" t="s">
        <v>7</v>
      </c>
      <c r="D472">
        <v>5195</v>
      </c>
      <c r="E472">
        <v>5231.01</v>
      </c>
      <c r="H472">
        <v>5086.6899999999996</v>
      </c>
      <c r="K472">
        <v>0</v>
      </c>
      <c r="L472">
        <v>0</v>
      </c>
      <c r="O472" s="1">
        <f t="shared" si="21"/>
        <v>46080.263865740737</v>
      </c>
      <c r="P472" s="2">
        <f t="shared" si="22"/>
        <v>46080.263888888891</v>
      </c>
      <c r="Q472">
        <f t="shared" si="23"/>
        <v>1772173200</v>
      </c>
    </row>
    <row r="473" spans="1:17" x14ac:dyDescent="0.55000000000000004">
      <c r="A473">
        <v>1772173498</v>
      </c>
      <c r="B473" t="s">
        <v>6</v>
      </c>
      <c r="C473" t="s">
        <v>7</v>
      </c>
      <c r="D473">
        <v>5193.22</v>
      </c>
      <c r="E473">
        <v>5231.18</v>
      </c>
      <c r="H473">
        <v>5086.3599999999997</v>
      </c>
      <c r="K473">
        <v>0</v>
      </c>
      <c r="L473">
        <v>0</v>
      </c>
      <c r="O473" s="1">
        <f t="shared" si="21"/>
        <v>46080.267337962963</v>
      </c>
      <c r="P473" s="2">
        <f t="shared" si="22"/>
        <v>46080.267361111109</v>
      </c>
      <c r="Q473">
        <f t="shared" si="23"/>
        <v>1772173500</v>
      </c>
    </row>
    <row r="474" spans="1:17" x14ac:dyDescent="0.55000000000000004">
      <c r="A474">
        <v>1772173798</v>
      </c>
      <c r="B474" t="s">
        <v>6</v>
      </c>
      <c r="C474" t="s">
        <v>7</v>
      </c>
      <c r="D474">
        <v>5192.34</v>
      </c>
      <c r="E474">
        <v>5231.3599999999997</v>
      </c>
      <c r="H474">
        <v>5086.03</v>
      </c>
      <c r="K474">
        <v>0</v>
      </c>
      <c r="L474">
        <v>0</v>
      </c>
      <c r="O474" s="1">
        <f t="shared" si="21"/>
        <v>46080.270810185189</v>
      </c>
      <c r="P474" s="2">
        <f t="shared" si="22"/>
        <v>46080.270833333336</v>
      </c>
      <c r="Q474">
        <f t="shared" si="23"/>
        <v>1772173800</v>
      </c>
    </row>
    <row r="475" spans="1:17" x14ac:dyDescent="0.55000000000000004">
      <c r="A475">
        <v>1772174098</v>
      </c>
      <c r="B475" t="s">
        <v>6</v>
      </c>
      <c r="C475" t="s">
        <v>7</v>
      </c>
      <c r="D475">
        <v>5194.18</v>
      </c>
      <c r="E475">
        <v>5231.54</v>
      </c>
      <c r="H475">
        <v>5085.71</v>
      </c>
      <c r="K475">
        <v>0</v>
      </c>
      <c r="L475">
        <v>0</v>
      </c>
      <c r="O475" s="1">
        <f t="shared" si="21"/>
        <v>46080.274282407408</v>
      </c>
      <c r="P475" s="2">
        <f t="shared" si="22"/>
        <v>46080.274305555555</v>
      </c>
      <c r="Q475">
        <f t="shared" si="23"/>
        <v>1772174100</v>
      </c>
    </row>
    <row r="476" spans="1:17" x14ac:dyDescent="0.55000000000000004">
      <c r="A476">
        <v>1772174398</v>
      </c>
      <c r="B476" t="s">
        <v>6</v>
      </c>
      <c r="C476" t="s">
        <v>7</v>
      </c>
      <c r="D476">
        <v>5193.45</v>
      </c>
      <c r="E476">
        <v>5231.71</v>
      </c>
      <c r="H476">
        <v>5085.38</v>
      </c>
      <c r="K476">
        <v>0</v>
      </c>
      <c r="L476">
        <v>0</v>
      </c>
      <c r="O476" s="1">
        <f t="shared" si="21"/>
        <v>46080.277754629627</v>
      </c>
      <c r="P476" s="2">
        <f t="shared" si="22"/>
        <v>46080.277777777781</v>
      </c>
      <c r="Q476">
        <f t="shared" si="23"/>
        <v>1772174400</v>
      </c>
    </row>
    <row r="477" spans="1:17" x14ac:dyDescent="0.55000000000000004">
      <c r="A477">
        <v>1772174698</v>
      </c>
      <c r="B477" t="s">
        <v>6</v>
      </c>
      <c r="C477" t="s">
        <v>7</v>
      </c>
      <c r="D477">
        <v>5191.8900000000003</v>
      </c>
      <c r="E477">
        <v>5231.8900000000003</v>
      </c>
      <c r="H477">
        <v>5085.05</v>
      </c>
      <c r="K477">
        <v>0</v>
      </c>
      <c r="L477">
        <v>0</v>
      </c>
      <c r="O477" s="1">
        <f t="shared" si="21"/>
        <v>46080.281226851846</v>
      </c>
      <c r="P477" s="2">
        <f t="shared" si="22"/>
        <v>46080.28125</v>
      </c>
      <c r="Q477">
        <f t="shared" si="23"/>
        <v>1772174700</v>
      </c>
    </row>
    <row r="478" spans="1:17" x14ac:dyDescent="0.55000000000000004">
      <c r="A478">
        <v>1772174998</v>
      </c>
      <c r="B478" t="s">
        <v>6</v>
      </c>
      <c r="C478" t="s">
        <v>7</v>
      </c>
      <c r="D478">
        <v>5188.8500000000004</v>
      </c>
      <c r="E478">
        <v>5232.07</v>
      </c>
      <c r="H478">
        <v>5084.72</v>
      </c>
      <c r="K478">
        <v>0</v>
      </c>
      <c r="L478">
        <v>0</v>
      </c>
      <c r="O478" s="1">
        <f t="shared" si="21"/>
        <v>46080.284699074073</v>
      </c>
      <c r="P478" s="2">
        <f t="shared" si="22"/>
        <v>46080.284722222219</v>
      </c>
      <c r="Q478">
        <f t="shared" si="23"/>
        <v>1772175000</v>
      </c>
    </row>
    <row r="479" spans="1:17" x14ac:dyDescent="0.55000000000000004">
      <c r="A479">
        <v>1772175298</v>
      </c>
      <c r="B479" t="s">
        <v>6</v>
      </c>
      <c r="C479" t="s">
        <v>7</v>
      </c>
      <c r="D479">
        <v>5185.71</v>
      </c>
      <c r="E479">
        <v>5232.24</v>
      </c>
      <c r="H479">
        <v>5084.3900000000003</v>
      </c>
      <c r="K479">
        <v>0</v>
      </c>
      <c r="L479">
        <v>0</v>
      </c>
      <c r="O479" s="1">
        <f t="shared" si="21"/>
        <v>46080.288171296299</v>
      </c>
      <c r="P479" s="2">
        <f t="shared" si="22"/>
        <v>46080.288194444445</v>
      </c>
      <c r="Q479">
        <f t="shared" si="23"/>
        <v>1772175300</v>
      </c>
    </row>
    <row r="480" spans="1:17" x14ac:dyDescent="0.55000000000000004">
      <c r="A480">
        <v>1772175598</v>
      </c>
      <c r="B480" t="s">
        <v>6</v>
      </c>
      <c r="C480" t="s">
        <v>7</v>
      </c>
      <c r="D480">
        <v>5185.28</v>
      </c>
      <c r="E480">
        <v>5232.42</v>
      </c>
      <c r="H480">
        <v>5084.0600000000004</v>
      </c>
      <c r="K480">
        <v>0</v>
      </c>
      <c r="L480">
        <v>0</v>
      </c>
      <c r="O480" s="1">
        <f t="shared" si="21"/>
        <v>46080.291643518518</v>
      </c>
      <c r="P480" s="2">
        <f t="shared" si="22"/>
        <v>46080.291666666664</v>
      </c>
      <c r="Q480">
        <f t="shared" si="23"/>
        <v>1772175600</v>
      </c>
    </row>
    <row r="481" spans="1:17" x14ac:dyDescent="0.55000000000000004">
      <c r="A481">
        <v>1772175898</v>
      </c>
      <c r="B481" t="s">
        <v>6</v>
      </c>
      <c r="C481" t="s">
        <v>7</v>
      </c>
      <c r="D481">
        <v>5187.16</v>
      </c>
      <c r="E481">
        <v>5232.6000000000004</v>
      </c>
      <c r="H481">
        <v>5083.7299999999996</v>
      </c>
      <c r="K481">
        <v>0</v>
      </c>
      <c r="L481">
        <v>0</v>
      </c>
      <c r="O481" s="1">
        <f t="shared" si="21"/>
        <v>46080.295115740737</v>
      </c>
      <c r="P481" s="2">
        <f t="shared" si="22"/>
        <v>46080.295138888891</v>
      </c>
      <c r="Q481">
        <f t="shared" si="23"/>
        <v>1772175900</v>
      </c>
    </row>
    <row r="482" spans="1:17" x14ac:dyDescent="0.55000000000000004">
      <c r="A482">
        <v>1772176198</v>
      </c>
      <c r="B482" t="s">
        <v>6</v>
      </c>
      <c r="C482" t="s">
        <v>7</v>
      </c>
      <c r="D482">
        <v>5181.7</v>
      </c>
      <c r="E482">
        <v>5232.78</v>
      </c>
      <c r="H482">
        <v>5083.3999999999996</v>
      </c>
      <c r="K482">
        <v>0</v>
      </c>
      <c r="L482">
        <v>0</v>
      </c>
      <c r="O482" s="1">
        <f t="shared" si="21"/>
        <v>46080.298587962963</v>
      </c>
      <c r="P482" s="2">
        <f t="shared" si="22"/>
        <v>46080.298611111109</v>
      </c>
      <c r="Q482">
        <f t="shared" si="23"/>
        <v>1772176200</v>
      </c>
    </row>
    <row r="483" spans="1:17" x14ac:dyDescent="0.55000000000000004">
      <c r="A483">
        <v>1772176498</v>
      </c>
      <c r="B483" t="s">
        <v>6</v>
      </c>
      <c r="C483" t="s">
        <v>7</v>
      </c>
      <c r="D483">
        <v>5177.62</v>
      </c>
      <c r="E483">
        <v>5232.95</v>
      </c>
      <c r="H483">
        <v>5083.08</v>
      </c>
      <c r="K483">
        <v>0</v>
      </c>
      <c r="L483">
        <v>0</v>
      </c>
      <c r="O483" s="1">
        <f t="shared" si="21"/>
        <v>46080.302060185189</v>
      </c>
      <c r="P483" s="2">
        <f t="shared" si="22"/>
        <v>46080.302083333336</v>
      </c>
      <c r="Q483">
        <f t="shared" si="23"/>
        <v>1772176500</v>
      </c>
    </row>
    <row r="484" spans="1:17" x14ac:dyDescent="0.55000000000000004">
      <c r="A484">
        <v>1772176798</v>
      </c>
      <c r="B484" t="s">
        <v>6</v>
      </c>
      <c r="C484" t="s">
        <v>7</v>
      </c>
      <c r="D484">
        <v>5182.82</v>
      </c>
      <c r="E484">
        <v>5233.13</v>
      </c>
      <c r="H484">
        <v>5082.75</v>
      </c>
      <c r="K484">
        <v>0</v>
      </c>
      <c r="L484">
        <v>0</v>
      </c>
      <c r="O484" s="1">
        <f t="shared" si="21"/>
        <v>46080.305532407408</v>
      </c>
      <c r="P484" s="2">
        <f t="shared" si="22"/>
        <v>46080.305555555555</v>
      </c>
      <c r="Q484">
        <f t="shared" si="23"/>
        <v>1772176800</v>
      </c>
    </row>
    <row r="485" spans="1:17" x14ac:dyDescent="0.55000000000000004">
      <c r="A485">
        <v>1772177098</v>
      </c>
      <c r="B485" t="s">
        <v>6</v>
      </c>
      <c r="C485" t="s">
        <v>7</v>
      </c>
      <c r="D485">
        <v>5178.6400000000003</v>
      </c>
      <c r="E485">
        <v>5233.3100000000004</v>
      </c>
      <c r="H485">
        <v>5082.42</v>
      </c>
      <c r="K485">
        <v>0</v>
      </c>
      <c r="L485">
        <v>0</v>
      </c>
      <c r="O485" s="1">
        <f t="shared" si="21"/>
        <v>46080.309004629627</v>
      </c>
      <c r="P485" s="2">
        <f t="shared" si="22"/>
        <v>46080.309027777781</v>
      </c>
      <c r="Q485">
        <f t="shared" si="23"/>
        <v>1772177100</v>
      </c>
    </row>
    <row r="486" spans="1:17" x14ac:dyDescent="0.55000000000000004">
      <c r="A486">
        <v>1772177398</v>
      </c>
      <c r="B486" t="s">
        <v>6</v>
      </c>
      <c r="C486" t="s">
        <v>7</v>
      </c>
      <c r="D486">
        <v>5180.1899999999996</v>
      </c>
      <c r="E486">
        <v>5233.4799999999996</v>
      </c>
      <c r="H486">
        <v>5082.09</v>
      </c>
      <c r="K486">
        <v>0</v>
      </c>
      <c r="L486">
        <v>0</v>
      </c>
      <c r="O486" s="1">
        <f t="shared" si="21"/>
        <v>46080.312476851846</v>
      </c>
      <c r="P486" s="2">
        <f t="shared" si="22"/>
        <v>46080.3125</v>
      </c>
      <c r="Q486">
        <f t="shared" si="23"/>
        <v>1772177400</v>
      </c>
    </row>
    <row r="487" spans="1:17" x14ac:dyDescent="0.55000000000000004">
      <c r="A487">
        <v>1772177698</v>
      </c>
      <c r="B487" t="s">
        <v>6</v>
      </c>
      <c r="C487" t="s">
        <v>7</v>
      </c>
      <c r="D487">
        <v>5182.7</v>
      </c>
      <c r="E487">
        <v>5233.66</v>
      </c>
      <c r="H487">
        <v>5081.76</v>
      </c>
      <c r="K487">
        <v>0</v>
      </c>
      <c r="L487">
        <v>0</v>
      </c>
      <c r="O487" s="1">
        <f t="shared" si="21"/>
        <v>46080.315949074073</v>
      </c>
      <c r="P487" s="2">
        <f t="shared" si="22"/>
        <v>46080.315972222219</v>
      </c>
      <c r="Q487">
        <f t="shared" si="23"/>
        <v>1772177700</v>
      </c>
    </row>
    <row r="488" spans="1:17" x14ac:dyDescent="0.55000000000000004">
      <c r="A488">
        <v>1772177998</v>
      </c>
      <c r="B488" t="s">
        <v>6</v>
      </c>
      <c r="C488" t="s">
        <v>7</v>
      </c>
      <c r="D488">
        <v>5180.5200000000004</v>
      </c>
      <c r="E488">
        <v>5233.84</v>
      </c>
      <c r="H488">
        <v>5081.43</v>
      </c>
      <c r="K488">
        <v>0</v>
      </c>
      <c r="L488">
        <v>0</v>
      </c>
      <c r="O488" s="1">
        <f t="shared" si="21"/>
        <v>46080.319421296299</v>
      </c>
      <c r="P488" s="2">
        <f t="shared" si="22"/>
        <v>46080.319444444445</v>
      </c>
      <c r="Q488">
        <f t="shared" si="23"/>
        <v>1772178000</v>
      </c>
    </row>
    <row r="489" spans="1:17" x14ac:dyDescent="0.55000000000000004">
      <c r="A489">
        <v>1772178298</v>
      </c>
      <c r="B489" t="s">
        <v>6</v>
      </c>
      <c r="C489" t="s">
        <v>7</v>
      </c>
      <c r="D489">
        <v>5181.24</v>
      </c>
      <c r="E489">
        <v>5234.0200000000004</v>
      </c>
      <c r="H489">
        <v>5081.1000000000004</v>
      </c>
      <c r="K489">
        <v>0</v>
      </c>
      <c r="L489">
        <v>0</v>
      </c>
      <c r="O489" s="1">
        <f t="shared" si="21"/>
        <v>46080.322893518518</v>
      </c>
      <c r="P489" s="2">
        <f t="shared" si="22"/>
        <v>46080.322916666664</v>
      </c>
      <c r="Q489">
        <f t="shared" si="23"/>
        <v>1772178300</v>
      </c>
    </row>
    <row r="490" spans="1:17" x14ac:dyDescent="0.55000000000000004">
      <c r="A490">
        <v>1772178598</v>
      </c>
      <c r="B490" t="s">
        <v>6</v>
      </c>
      <c r="C490" t="s">
        <v>7</v>
      </c>
      <c r="D490">
        <v>5179.6499999999996</v>
      </c>
      <c r="E490">
        <v>5234.1899999999996</v>
      </c>
      <c r="H490">
        <v>5080.7700000000004</v>
      </c>
      <c r="K490">
        <v>0</v>
      </c>
      <c r="L490">
        <v>0</v>
      </c>
      <c r="O490" s="1">
        <f t="shared" si="21"/>
        <v>46080.326365740737</v>
      </c>
      <c r="P490" s="2">
        <f t="shared" si="22"/>
        <v>46080.326388888891</v>
      </c>
      <c r="Q490">
        <f t="shared" si="23"/>
        <v>1772178600</v>
      </c>
    </row>
    <row r="491" spans="1:17" x14ac:dyDescent="0.55000000000000004">
      <c r="A491">
        <v>1772178898</v>
      </c>
      <c r="B491" t="s">
        <v>6</v>
      </c>
      <c r="C491" t="s">
        <v>7</v>
      </c>
      <c r="D491">
        <v>5176.1000000000004</v>
      </c>
      <c r="E491">
        <v>5234.37</v>
      </c>
      <c r="H491">
        <v>5080.4399999999996</v>
      </c>
      <c r="K491">
        <v>0</v>
      </c>
      <c r="L491">
        <v>0</v>
      </c>
      <c r="O491" s="1">
        <f t="shared" si="21"/>
        <v>46080.329837962963</v>
      </c>
      <c r="P491" s="2">
        <f t="shared" si="22"/>
        <v>46080.329861111109</v>
      </c>
      <c r="Q491">
        <f t="shared" si="23"/>
        <v>1772178900</v>
      </c>
    </row>
    <row r="492" spans="1:17" x14ac:dyDescent="0.55000000000000004">
      <c r="A492">
        <v>1772179198</v>
      </c>
      <c r="B492" t="s">
        <v>6</v>
      </c>
      <c r="C492" t="s">
        <v>7</v>
      </c>
      <c r="D492">
        <v>5180.66</v>
      </c>
      <c r="E492">
        <v>5234.55</v>
      </c>
      <c r="H492">
        <v>5080.12</v>
      </c>
      <c r="K492">
        <v>0</v>
      </c>
      <c r="L492">
        <v>0</v>
      </c>
      <c r="O492" s="1">
        <f t="shared" si="21"/>
        <v>46080.333310185189</v>
      </c>
      <c r="P492" s="2">
        <f t="shared" si="22"/>
        <v>46080.333333333336</v>
      </c>
      <c r="Q492">
        <f t="shared" si="23"/>
        <v>1772179200</v>
      </c>
    </row>
    <row r="493" spans="1:17" x14ac:dyDescent="0.55000000000000004">
      <c r="A493">
        <v>1772179498</v>
      </c>
      <c r="B493" t="s">
        <v>6</v>
      </c>
      <c r="C493" t="s">
        <v>7</v>
      </c>
      <c r="D493">
        <v>5180.62</v>
      </c>
      <c r="E493">
        <v>5234.72</v>
      </c>
      <c r="H493">
        <v>5079.79</v>
      </c>
      <c r="K493">
        <v>0</v>
      </c>
      <c r="L493">
        <v>0</v>
      </c>
      <c r="O493" s="1">
        <f t="shared" si="21"/>
        <v>46080.336782407408</v>
      </c>
      <c r="P493" s="2">
        <f t="shared" si="22"/>
        <v>46080.336805555555</v>
      </c>
      <c r="Q493">
        <f t="shared" si="23"/>
        <v>1772179500</v>
      </c>
    </row>
    <row r="494" spans="1:17" x14ac:dyDescent="0.55000000000000004">
      <c r="A494">
        <v>1772179798</v>
      </c>
      <c r="B494" t="s">
        <v>6</v>
      </c>
      <c r="C494" t="s">
        <v>7</v>
      </c>
      <c r="D494">
        <v>5178.43</v>
      </c>
      <c r="E494">
        <v>5234.8999999999996</v>
      </c>
      <c r="H494">
        <v>5079.46</v>
      </c>
      <c r="K494">
        <v>0</v>
      </c>
      <c r="L494">
        <v>0</v>
      </c>
      <c r="O494" s="1">
        <f t="shared" si="21"/>
        <v>46080.340254629627</v>
      </c>
      <c r="P494" s="2">
        <f t="shared" si="22"/>
        <v>46080.340277777781</v>
      </c>
      <c r="Q494">
        <f t="shared" si="23"/>
        <v>1772179800</v>
      </c>
    </row>
    <row r="495" spans="1:17" x14ac:dyDescent="0.55000000000000004">
      <c r="A495">
        <v>1772180098</v>
      </c>
      <c r="B495" t="s">
        <v>6</v>
      </c>
      <c r="C495" t="s">
        <v>7</v>
      </c>
      <c r="D495">
        <v>5178.8999999999996</v>
      </c>
      <c r="E495">
        <v>5235.08</v>
      </c>
      <c r="H495">
        <v>5079.13</v>
      </c>
      <c r="K495">
        <v>0</v>
      </c>
      <c r="L495">
        <v>0</v>
      </c>
      <c r="O495" s="1">
        <f t="shared" si="21"/>
        <v>46080.343726851846</v>
      </c>
      <c r="P495" s="2">
        <f t="shared" si="22"/>
        <v>46080.34375</v>
      </c>
      <c r="Q495">
        <f t="shared" si="23"/>
        <v>1772180100</v>
      </c>
    </row>
    <row r="496" spans="1:17" x14ac:dyDescent="0.55000000000000004">
      <c r="A496">
        <v>1772180398</v>
      </c>
      <c r="B496" t="s">
        <v>6</v>
      </c>
      <c r="C496" t="s">
        <v>7</v>
      </c>
      <c r="D496">
        <v>5175</v>
      </c>
      <c r="E496">
        <v>5235.26</v>
      </c>
      <c r="H496">
        <v>5078.8</v>
      </c>
      <c r="K496">
        <v>0</v>
      </c>
      <c r="L496">
        <v>0</v>
      </c>
      <c r="O496" s="1">
        <f t="shared" si="21"/>
        <v>46080.347199074073</v>
      </c>
      <c r="P496" s="2">
        <f t="shared" si="22"/>
        <v>46080.347222222219</v>
      </c>
      <c r="Q496">
        <f t="shared" si="23"/>
        <v>1772180400</v>
      </c>
    </row>
    <row r="497" spans="1:17" x14ac:dyDescent="0.55000000000000004">
      <c r="A497">
        <v>1772180698</v>
      </c>
      <c r="B497" t="s">
        <v>6</v>
      </c>
      <c r="C497" t="s">
        <v>7</v>
      </c>
      <c r="D497">
        <v>5177.6099999999997</v>
      </c>
      <c r="E497">
        <v>5235.43</v>
      </c>
      <c r="H497">
        <v>5078.47</v>
      </c>
      <c r="K497">
        <v>0</v>
      </c>
      <c r="L497">
        <v>0</v>
      </c>
      <c r="O497" s="1">
        <f t="shared" si="21"/>
        <v>46080.350671296299</v>
      </c>
      <c r="P497" s="2">
        <f t="shared" si="22"/>
        <v>46080.350694444445</v>
      </c>
      <c r="Q497">
        <f t="shared" si="23"/>
        <v>1772180700</v>
      </c>
    </row>
    <row r="498" spans="1:17" x14ac:dyDescent="0.55000000000000004">
      <c r="A498">
        <v>1772180998</v>
      </c>
      <c r="B498" t="s">
        <v>6</v>
      </c>
      <c r="C498" t="s">
        <v>7</v>
      </c>
      <c r="D498">
        <v>5181.78</v>
      </c>
      <c r="E498">
        <v>5235.6099999999997</v>
      </c>
      <c r="H498">
        <v>5078.1400000000003</v>
      </c>
      <c r="K498">
        <v>0</v>
      </c>
      <c r="L498">
        <v>0</v>
      </c>
      <c r="O498" s="1">
        <f t="shared" si="21"/>
        <v>46080.354143518518</v>
      </c>
      <c r="P498" s="2">
        <f t="shared" si="22"/>
        <v>46080.354166666664</v>
      </c>
      <c r="Q498">
        <f t="shared" si="23"/>
        <v>1772181000</v>
      </c>
    </row>
    <row r="499" spans="1:17" x14ac:dyDescent="0.55000000000000004">
      <c r="A499">
        <v>1772181298</v>
      </c>
      <c r="B499" t="s">
        <v>6</v>
      </c>
      <c r="C499" t="s">
        <v>7</v>
      </c>
      <c r="D499">
        <v>5180.34</v>
      </c>
      <c r="E499">
        <v>5235.79</v>
      </c>
      <c r="H499">
        <v>5077.8100000000004</v>
      </c>
      <c r="K499">
        <v>0</v>
      </c>
      <c r="L499">
        <v>0</v>
      </c>
      <c r="O499" s="1">
        <f t="shared" si="21"/>
        <v>46080.357615740737</v>
      </c>
      <c r="P499" s="2">
        <f t="shared" si="22"/>
        <v>46080.357638888891</v>
      </c>
      <c r="Q499">
        <f t="shared" si="23"/>
        <v>1772181300</v>
      </c>
    </row>
    <row r="500" spans="1:17" x14ac:dyDescent="0.55000000000000004">
      <c r="A500">
        <v>1772181598</v>
      </c>
      <c r="B500" t="s">
        <v>6</v>
      </c>
      <c r="C500" t="s">
        <v>7</v>
      </c>
      <c r="D500">
        <v>5180.32</v>
      </c>
      <c r="E500">
        <v>5235.96</v>
      </c>
      <c r="H500">
        <v>5077.49</v>
      </c>
      <c r="K500">
        <v>0</v>
      </c>
      <c r="L500">
        <v>0</v>
      </c>
      <c r="O500" s="1">
        <f t="shared" si="21"/>
        <v>46080.361087962963</v>
      </c>
      <c r="P500" s="2">
        <f t="shared" si="22"/>
        <v>46080.361111111109</v>
      </c>
      <c r="Q500">
        <f t="shared" si="23"/>
        <v>1772181600</v>
      </c>
    </row>
    <row r="501" spans="1:17" x14ac:dyDescent="0.55000000000000004">
      <c r="A501">
        <v>1772181898</v>
      </c>
      <c r="B501" t="s">
        <v>6</v>
      </c>
      <c r="C501" t="s">
        <v>7</v>
      </c>
      <c r="D501">
        <v>5180.42</v>
      </c>
      <c r="E501">
        <v>5236.1400000000003</v>
      </c>
      <c r="H501">
        <v>5077.16</v>
      </c>
      <c r="K501">
        <v>0</v>
      </c>
      <c r="L501">
        <v>0</v>
      </c>
      <c r="O501" s="1">
        <f t="shared" si="21"/>
        <v>46080.364560185189</v>
      </c>
      <c r="P501" s="2">
        <f t="shared" si="22"/>
        <v>46080.364583333336</v>
      </c>
      <c r="Q501">
        <f t="shared" si="23"/>
        <v>1772181900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Q501"/>
  <sheetViews>
    <sheetView zoomScale="80" zoomScaleNormal="80" workbookViewId="0">
      <selection activeCell="Q2" sqref="Q2"/>
    </sheetView>
  </sheetViews>
  <sheetFormatPr defaultRowHeight="14.4" x14ac:dyDescent="0.55000000000000004"/>
  <cols>
    <col min="1" max="1" width="10.68359375" bestFit="1" customWidth="1"/>
    <col min="15" max="15" width="17.41796875" bestFit="1" customWidth="1"/>
    <col min="16" max="16" width="14.83984375" bestFit="1" customWidth="1"/>
    <col min="17" max="17" width="16.9453125" bestFit="1" customWidth="1"/>
  </cols>
  <sheetData>
    <row r="1" spans="1:1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O1" t="s">
        <v>67</v>
      </c>
      <c r="P1" t="s">
        <v>68</v>
      </c>
      <c r="Q1" t="s">
        <v>69</v>
      </c>
    </row>
    <row r="2" spans="1:17" x14ac:dyDescent="0.55000000000000004">
      <c r="A2">
        <v>1772024999</v>
      </c>
      <c r="B2" t="s">
        <v>6</v>
      </c>
      <c r="C2" t="s">
        <v>7</v>
      </c>
      <c r="D2">
        <v>5187.2</v>
      </c>
      <c r="O2" s="1">
        <f t="shared" ref="O2:O65" si="0">(A2/86400)+25569</f>
        <v>46078.54859953704</v>
      </c>
      <c r="P2" s="2">
        <f t="shared" ref="P2:P65" si="1">CEILING(INT(O2*1440)/1440*288,1)/288</f>
        <v>46078.548611111109</v>
      </c>
      <c r="Q2">
        <f>MROUND((P2-25569)*86400,300)</f>
        <v>1772025000</v>
      </c>
    </row>
    <row r="3" spans="1:17" x14ac:dyDescent="0.55000000000000004">
      <c r="A3">
        <v>1772025299</v>
      </c>
      <c r="B3" t="s">
        <v>6</v>
      </c>
      <c r="C3" t="s">
        <v>7</v>
      </c>
      <c r="D3">
        <v>5187</v>
      </c>
      <c r="O3" s="1">
        <f t="shared" si="0"/>
        <v>46078.552071759259</v>
      </c>
      <c r="P3" s="2">
        <f t="shared" si="1"/>
        <v>46078.552083333336</v>
      </c>
      <c r="Q3">
        <f t="shared" ref="Q3:Q66" si="2">MROUND((P3-25569)*86400,300)</f>
        <v>1772025300</v>
      </c>
    </row>
    <row r="4" spans="1:17" x14ac:dyDescent="0.55000000000000004">
      <c r="A4">
        <v>1772025599</v>
      </c>
      <c r="B4" t="s">
        <v>6</v>
      </c>
      <c r="C4" t="s">
        <v>7</v>
      </c>
      <c r="D4">
        <v>5191.13</v>
      </c>
      <c r="K4">
        <v>5191.47</v>
      </c>
      <c r="O4" s="1">
        <f t="shared" si="0"/>
        <v>46078.555543981478</v>
      </c>
      <c r="P4" s="2">
        <f t="shared" si="1"/>
        <v>46078.555555555555</v>
      </c>
      <c r="Q4">
        <f t="shared" si="2"/>
        <v>1772025600</v>
      </c>
    </row>
    <row r="5" spans="1:17" x14ac:dyDescent="0.55000000000000004">
      <c r="A5">
        <v>1772025899</v>
      </c>
      <c r="B5" t="s">
        <v>6</v>
      </c>
      <c r="C5" t="s">
        <v>7</v>
      </c>
      <c r="D5">
        <v>5188.07</v>
      </c>
      <c r="O5" s="1">
        <f t="shared" si="0"/>
        <v>46078.559016203704</v>
      </c>
      <c r="P5" s="2">
        <f t="shared" si="1"/>
        <v>46078.559027777781</v>
      </c>
      <c r="Q5">
        <f t="shared" si="2"/>
        <v>1772025900</v>
      </c>
    </row>
    <row r="6" spans="1:17" x14ac:dyDescent="0.55000000000000004">
      <c r="A6">
        <v>1772026199</v>
      </c>
      <c r="B6" t="s">
        <v>6</v>
      </c>
      <c r="C6" t="s">
        <v>7</v>
      </c>
      <c r="D6">
        <v>5188.16</v>
      </c>
      <c r="O6" s="1">
        <f t="shared" si="0"/>
        <v>46078.56248842593</v>
      </c>
      <c r="P6" s="2">
        <f t="shared" si="1"/>
        <v>46078.5625</v>
      </c>
      <c r="Q6">
        <f t="shared" si="2"/>
        <v>1772026200</v>
      </c>
    </row>
    <row r="7" spans="1:17" x14ac:dyDescent="0.55000000000000004">
      <c r="A7">
        <v>1772026499</v>
      </c>
      <c r="B7" t="s">
        <v>6</v>
      </c>
      <c r="C7" t="s">
        <v>7</v>
      </c>
      <c r="D7">
        <v>5189.6099999999997</v>
      </c>
      <c r="O7" s="1">
        <f t="shared" si="0"/>
        <v>46078.565960648149</v>
      </c>
      <c r="P7" s="2">
        <f t="shared" si="1"/>
        <v>46078.565972222219</v>
      </c>
      <c r="Q7">
        <f t="shared" si="2"/>
        <v>1772026500</v>
      </c>
    </row>
    <row r="8" spans="1:17" x14ac:dyDescent="0.55000000000000004">
      <c r="A8">
        <v>1772026799</v>
      </c>
      <c r="B8" t="s">
        <v>6</v>
      </c>
      <c r="C8" t="s">
        <v>7</v>
      </c>
      <c r="D8">
        <v>5186.84</v>
      </c>
      <c r="O8" s="1">
        <f t="shared" si="0"/>
        <v>46078.569432870368</v>
      </c>
      <c r="P8" s="2">
        <f t="shared" si="1"/>
        <v>46078.569444444445</v>
      </c>
      <c r="Q8">
        <f t="shared" si="2"/>
        <v>1772026800</v>
      </c>
    </row>
    <row r="9" spans="1:17" x14ac:dyDescent="0.55000000000000004">
      <c r="A9">
        <v>1772027099</v>
      </c>
      <c r="B9" t="s">
        <v>6</v>
      </c>
      <c r="C9" t="s">
        <v>7</v>
      </c>
      <c r="D9">
        <v>5186.59</v>
      </c>
      <c r="O9" s="1">
        <f t="shared" si="0"/>
        <v>46078.572905092587</v>
      </c>
      <c r="P9" s="2">
        <f t="shared" si="1"/>
        <v>46078.572916666664</v>
      </c>
      <c r="Q9">
        <f t="shared" si="2"/>
        <v>1772027100</v>
      </c>
    </row>
    <row r="10" spans="1:17" x14ac:dyDescent="0.55000000000000004">
      <c r="A10">
        <v>1772027399</v>
      </c>
      <c r="B10" t="s">
        <v>6</v>
      </c>
      <c r="C10" t="s">
        <v>7</v>
      </c>
      <c r="D10">
        <v>5186.07</v>
      </c>
      <c r="O10" s="1">
        <f t="shared" si="0"/>
        <v>46078.576377314814</v>
      </c>
      <c r="P10" s="2">
        <f t="shared" si="1"/>
        <v>46078.576388888891</v>
      </c>
      <c r="Q10">
        <f t="shared" si="2"/>
        <v>1772027400</v>
      </c>
    </row>
    <row r="11" spans="1:17" x14ac:dyDescent="0.55000000000000004">
      <c r="A11">
        <v>1772027699</v>
      </c>
      <c r="B11" t="s">
        <v>6</v>
      </c>
      <c r="C11" t="s">
        <v>7</v>
      </c>
      <c r="D11">
        <v>5185.2299999999996</v>
      </c>
      <c r="O11" s="1">
        <f t="shared" si="0"/>
        <v>46078.57984953704</v>
      </c>
      <c r="P11" s="2">
        <f t="shared" si="1"/>
        <v>46078.579861111109</v>
      </c>
      <c r="Q11">
        <f t="shared" si="2"/>
        <v>1772027700</v>
      </c>
    </row>
    <row r="12" spans="1:17" x14ac:dyDescent="0.55000000000000004">
      <c r="A12">
        <v>1772027999</v>
      </c>
      <c r="B12" t="s">
        <v>6</v>
      </c>
      <c r="C12" t="s">
        <v>7</v>
      </c>
      <c r="D12">
        <v>5187.18</v>
      </c>
      <c r="O12" s="1">
        <f t="shared" si="0"/>
        <v>46078.583321759259</v>
      </c>
      <c r="P12" s="2">
        <f t="shared" si="1"/>
        <v>46078.583333333336</v>
      </c>
      <c r="Q12">
        <f t="shared" si="2"/>
        <v>1772028000</v>
      </c>
    </row>
    <row r="13" spans="1:17" x14ac:dyDescent="0.55000000000000004">
      <c r="A13">
        <v>1772028299</v>
      </c>
      <c r="B13" t="s">
        <v>6</v>
      </c>
      <c r="C13" t="s">
        <v>7</v>
      </c>
      <c r="D13">
        <v>5189.99</v>
      </c>
      <c r="O13" s="1">
        <f t="shared" si="0"/>
        <v>46078.586793981478</v>
      </c>
      <c r="P13" s="2">
        <f t="shared" si="1"/>
        <v>46078.586805555555</v>
      </c>
      <c r="Q13">
        <f t="shared" si="2"/>
        <v>1772028300</v>
      </c>
    </row>
    <row r="14" spans="1:17" x14ac:dyDescent="0.55000000000000004">
      <c r="A14">
        <v>1772028599</v>
      </c>
      <c r="B14" t="s">
        <v>6</v>
      </c>
      <c r="C14" t="s">
        <v>7</v>
      </c>
      <c r="D14">
        <v>5185.4399999999996</v>
      </c>
      <c r="O14" s="1">
        <f t="shared" si="0"/>
        <v>46078.590266203704</v>
      </c>
      <c r="P14" s="2">
        <f t="shared" si="1"/>
        <v>46078.590277777781</v>
      </c>
      <c r="Q14">
        <f>MROUND((P14-25569)*86400,300)</f>
        <v>1772028600</v>
      </c>
    </row>
    <row r="15" spans="1:17" x14ac:dyDescent="0.55000000000000004">
      <c r="A15">
        <v>1772028899</v>
      </c>
      <c r="B15" t="s">
        <v>6</v>
      </c>
      <c r="C15" t="s">
        <v>7</v>
      </c>
      <c r="D15">
        <v>5182.68</v>
      </c>
      <c r="O15" s="1">
        <f t="shared" si="0"/>
        <v>46078.59373842593</v>
      </c>
      <c r="P15" s="2">
        <f t="shared" si="1"/>
        <v>46078.59375</v>
      </c>
      <c r="Q15">
        <f t="shared" si="2"/>
        <v>1772028900</v>
      </c>
    </row>
    <row r="16" spans="1:17" x14ac:dyDescent="0.55000000000000004">
      <c r="A16">
        <v>1772029199</v>
      </c>
      <c r="B16" t="s">
        <v>6</v>
      </c>
      <c r="C16" t="s">
        <v>7</v>
      </c>
      <c r="D16">
        <v>5181.49</v>
      </c>
      <c r="O16" s="1">
        <f t="shared" si="0"/>
        <v>46078.597210648149</v>
      </c>
      <c r="P16" s="2">
        <f t="shared" si="1"/>
        <v>46078.597222222219</v>
      </c>
      <c r="Q16">
        <f t="shared" si="2"/>
        <v>1772029200</v>
      </c>
    </row>
    <row r="17" spans="1:17" x14ac:dyDescent="0.55000000000000004">
      <c r="A17">
        <v>1772029499</v>
      </c>
      <c r="B17" t="s">
        <v>6</v>
      </c>
      <c r="C17" t="s">
        <v>7</v>
      </c>
      <c r="D17">
        <v>5177.91</v>
      </c>
      <c r="O17" s="1">
        <f t="shared" si="0"/>
        <v>46078.600682870368</v>
      </c>
      <c r="P17" s="2">
        <f t="shared" si="1"/>
        <v>46078.600694444445</v>
      </c>
      <c r="Q17">
        <f t="shared" si="2"/>
        <v>1772029500</v>
      </c>
    </row>
    <row r="18" spans="1:17" x14ac:dyDescent="0.55000000000000004">
      <c r="A18">
        <v>1772029799</v>
      </c>
      <c r="B18" t="s">
        <v>6</v>
      </c>
      <c r="C18" t="s">
        <v>7</v>
      </c>
      <c r="D18">
        <v>5174.1400000000003</v>
      </c>
      <c r="O18" s="1">
        <f t="shared" si="0"/>
        <v>46078.604155092587</v>
      </c>
      <c r="P18" s="2">
        <f t="shared" si="1"/>
        <v>46078.604166666664</v>
      </c>
      <c r="Q18">
        <f t="shared" si="2"/>
        <v>1772029800</v>
      </c>
    </row>
    <row r="19" spans="1:17" x14ac:dyDescent="0.55000000000000004">
      <c r="A19">
        <v>1772030099</v>
      </c>
      <c r="B19" t="s">
        <v>6</v>
      </c>
      <c r="C19" t="s">
        <v>7</v>
      </c>
      <c r="D19">
        <v>5159.7299999999996</v>
      </c>
      <c r="L19">
        <v>5158.9399999999996</v>
      </c>
      <c r="O19" s="1">
        <f t="shared" si="0"/>
        <v>46078.607627314814</v>
      </c>
      <c r="P19" s="2">
        <f t="shared" si="1"/>
        <v>46078.607638888891</v>
      </c>
      <c r="Q19">
        <f t="shared" si="2"/>
        <v>1772030100</v>
      </c>
    </row>
    <row r="20" spans="1:17" x14ac:dyDescent="0.55000000000000004">
      <c r="A20">
        <v>1772030399</v>
      </c>
      <c r="B20" t="s">
        <v>6</v>
      </c>
      <c r="C20" t="s">
        <v>7</v>
      </c>
      <c r="D20">
        <v>5174.91</v>
      </c>
      <c r="O20" s="1">
        <f t="shared" si="0"/>
        <v>46078.61109953704</v>
      </c>
      <c r="P20" s="2">
        <f t="shared" si="1"/>
        <v>46078.611111111109</v>
      </c>
      <c r="Q20">
        <f t="shared" si="2"/>
        <v>1772030400</v>
      </c>
    </row>
    <row r="21" spans="1:17" x14ac:dyDescent="0.55000000000000004">
      <c r="A21">
        <v>1772030699</v>
      </c>
      <c r="B21" t="s">
        <v>6</v>
      </c>
      <c r="C21" t="s">
        <v>7</v>
      </c>
      <c r="D21">
        <v>5181.79</v>
      </c>
      <c r="O21" s="1">
        <f t="shared" si="0"/>
        <v>46078.614571759259</v>
      </c>
      <c r="P21" s="2">
        <f t="shared" si="1"/>
        <v>46078.614583333336</v>
      </c>
      <c r="Q21">
        <f t="shared" si="2"/>
        <v>1772030700</v>
      </c>
    </row>
    <row r="22" spans="1:17" x14ac:dyDescent="0.55000000000000004">
      <c r="A22">
        <v>1772030999</v>
      </c>
      <c r="B22" t="s">
        <v>6</v>
      </c>
      <c r="C22" t="s">
        <v>7</v>
      </c>
      <c r="D22">
        <v>5188.55</v>
      </c>
      <c r="O22" s="1">
        <f t="shared" si="0"/>
        <v>46078.618043981478</v>
      </c>
      <c r="P22" s="2">
        <f t="shared" si="1"/>
        <v>46078.618055555555</v>
      </c>
      <c r="Q22">
        <f t="shared" si="2"/>
        <v>1772031000</v>
      </c>
    </row>
    <row r="23" spans="1:17" x14ac:dyDescent="0.55000000000000004">
      <c r="A23">
        <v>1772031299</v>
      </c>
      <c r="B23" t="s">
        <v>6</v>
      </c>
      <c r="C23" t="s">
        <v>7</v>
      </c>
      <c r="D23">
        <v>5191.25</v>
      </c>
      <c r="O23" s="1">
        <f t="shared" si="0"/>
        <v>46078.621516203704</v>
      </c>
      <c r="P23" s="2">
        <f t="shared" si="1"/>
        <v>46078.621527777781</v>
      </c>
      <c r="Q23">
        <f t="shared" si="2"/>
        <v>1772031300</v>
      </c>
    </row>
    <row r="24" spans="1:17" x14ac:dyDescent="0.55000000000000004">
      <c r="A24">
        <v>1772031599</v>
      </c>
      <c r="B24" t="s">
        <v>6</v>
      </c>
      <c r="C24" t="s">
        <v>7</v>
      </c>
      <c r="D24">
        <v>5198.6400000000003</v>
      </c>
      <c r="O24" s="1">
        <f t="shared" si="0"/>
        <v>46078.62498842593</v>
      </c>
      <c r="P24" s="2">
        <f t="shared" si="1"/>
        <v>46078.625</v>
      </c>
      <c r="Q24">
        <f t="shared" si="2"/>
        <v>1772031600</v>
      </c>
    </row>
    <row r="25" spans="1:17" x14ac:dyDescent="0.55000000000000004">
      <c r="A25">
        <v>1772031899</v>
      </c>
      <c r="B25" t="s">
        <v>6</v>
      </c>
      <c r="C25" t="s">
        <v>7</v>
      </c>
      <c r="D25">
        <v>5195.8900000000003</v>
      </c>
      <c r="O25" s="1">
        <f t="shared" si="0"/>
        <v>46078.628460648149</v>
      </c>
      <c r="P25" s="2">
        <f t="shared" si="1"/>
        <v>46078.628472222219</v>
      </c>
      <c r="Q25">
        <f t="shared" si="2"/>
        <v>1772031900</v>
      </c>
    </row>
    <row r="26" spans="1:17" x14ac:dyDescent="0.55000000000000004">
      <c r="A26">
        <v>1772032199</v>
      </c>
      <c r="B26" t="s">
        <v>6</v>
      </c>
      <c r="C26" t="s">
        <v>7</v>
      </c>
      <c r="D26">
        <v>5193.17</v>
      </c>
      <c r="O26" s="1">
        <f t="shared" si="0"/>
        <v>46078.631932870368</v>
      </c>
      <c r="P26" s="2">
        <f t="shared" si="1"/>
        <v>46078.631944444445</v>
      </c>
      <c r="Q26">
        <f t="shared" si="2"/>
        <v>1772032200</v>
      </c>
    </row>
    <row r="27" spans="1:17" x14ac:dyDescent="0.55000000000000004">
      <c r="A27">
        <v>1772032499</v>
      </c>
      <c r="B27" t="s">
        <v>6</v>
      </c>
      <c r="C27" t="s">
        <v>7</v>
      </c>
      <c r="D27">
        <v>5188.97</v>
      </c>
      <c r="O27" s="1">
        <f t="shared" si="0"/>
        <v>46078.635405092587</v>
      </c>
      <c r="P27" s="2">
        <f t="shared" si="1"/>
        <v>46078.635416666664</v>
      </c>
      <c r="Q27">
        <f t="shared" si="2"/>
        <v>1772032500</v>
      </c>
    </row>
    <row r="28" spans="1:17" x14ac:dyDescent="0.55000000000000004">
      <c r="A28">
        <v>1772032799</v>
      </c>
      <c r="B28" t="s">
        <v>6</v>
      </c>
      <c r="C28" t="s">
        <v>7</v>
      </c>
      <c r="D28">
        <v>5185.46</v>
      </c>
      <c r="O28" s="1">
        <f t="shared" si="0"/>
        <v>46078.638877314814</v>
      </c>
      <c r="P28" s="2">
        <f t="shared" si="1"/>
        <v>46078.638888888891</v>
      </c>
      <c r="Q28">
        <f t="shared" si="2"/>
        <v>1772032800</v>
      </c>
    </row>
    <row r="29" spans="1:17" x14ac:dyDescent="0.55000000000000004">
      <c r="A29">
        <v>1772033099</v>
      </c>
      <c r="B29" t="s">
        <v>6</v>
      </c>
      <c r="C29" t="s">
        <v>7</v>
      </c>
      <c r="D29">
        <v>5180.33</v>
      </c>
      <c r="O29" s="1">
        <f t="shared" si="0"/>
        <v>46078.64234953704</v>
      </c>
      <c r="P29" s="2">
        <f t="shared" si="1"/>
        <v>46078.642361111109</v>
      </c>
      <c r="Q29">
        <f t="shared" si="2"/>
        <v>1772033100</v>
      </c>
    </row>
    <row r="30" spans="1:17" x14ac:dyDescent="0.55000000000000004">
      <c r="A30">
        <v>1772033399</v>
      </c>
      <c r="B30" t="s">
        <v>6</v>
      </c>
      <c r="C30" t="s">
        <v>7</v>
      </c>
      <c r="D30">
        <v>5181.68</v>
      </c>
      <c r="O30" s="1">
        <f t="shared" si="0"/>
        <v>46078.645821759259</v>
      </c>
      <c r="P30" s="2">
        <f t="shared" si="1"/>
        <v>46078.645833333336</v>
      </c>
      <c r="Q30">
        <f t="shared" si="2"/>
        <v>1772033400</v>
      </c>
    </row>
    <row r="31" spans="1:17" x14ac:dyDescent="0.55000000000000004">
      <c r="A31">
        <v>1772033699</v>
      </c>
      <c r="B31" t="s">
        <v>6</v>
      </c>
      <c r="C31" t="s">
        <v>7</v>
      </c>
      <c r="D31">
        <v>5187.95</v>
      </c>
      <c r="O31" s="1">
        <f t="shared" si="0"/>
        <v>46078.649293981478</v>
      </c>
      <c r="P31" s="2">
        <f t="shared" si="1"/>
        <v>46078.649305555555</v>
      </c>
      <c r="Q31">
        <f t="shared" si="2"/>
        <v>1772033700</v>
      </c>
    </row>
    <row r="32" spans="1:17" x14ac:dyDescent="0.55000000000000004">
      <c r="A32">
        <v>1772033999</v>
      </c>
      <c r="B32" t="s">
        <v>6</v>
      </c>
      <c r="C32" t="s">
        <v>7</v>
      </c>
      <c r="D32">
        <v>5191</v>
      </c>
      <c r="O32" s="1">
        <f t="shared" si="0"/>
        <v>46078.652766203704</v>
      </c>
      <c r="P32" s="2">
        <f t="shared" si="1"/>
        <v>46078.652777777781</v>
      </c>
      <c r="Q32">
        <f t="shared" si="2"/>
        <v>1772034000</v>
      </c>
    </row>
    <row r="33" spans="1:17" x14ac:dyDescent="0.55000000000000004">
      <c r="A33">
        <v>1772034299</v>
      </c>
      <c r="B33" t="s">
        <v>6</v>
      </c>
      <c r="C33" t="s">
        <v>7</v>
      </c>
      <c r="D33">
        <v>5197.8999999999996</v>
      </c>
      <c r="O33" s="1">
        <f t="shared" si="0"/>
        <v>46078.65623842593</v>
      </c>
      <c r="P33" s="2">
        <f t="shared" si="1"/>
        <v>46078.65625</v>
      </c>
      <c r="Q33">
        <f t="shared" si="2"/>
        <v>1772034300</v>
      </c>
    </row>
    <row r="34" spans="1:17" x14ac:dyDescent="0.55000000000000004">
      <c r="A34">
        <v>1772034599</v>
      </c>
      <c r="B34" t="s">
        <v>6</v>
      </c>
      <c r="C34" t="s">
        <v>7</v>
      </c>
      <c r="D34">
        <v>5195.4799999999996</v>
      </c>
      <c r="O34" s="1">
        <f t="shared" si="0"/>
        <v>46078.659710648149</v>
      </c>
      <c r="P34" s="2">
        <f t="shared" si="1"/>
        <v>46078.659722222219</v>
      </c>
      <c r="Q34">
        <f t="shared" si="2"/>
        <v>1772034600</v>
      </c>
    </row>
    <row r="35" spans="1:17" x14ac:dyDescent="0.55000000000000004">
      <c r="A35">
        <v>1772034899</v>
      </c>
      <c r="B35" t="s">
        <v>6</v>
      </c>
      <c r="C35" t="s">
        <v>7</v>
      </c>
      <c r="D35">
        <v>5194.5</v>
      </c>
      <c r="O35" s="1">
        <f t="shared" si="0"/>
        <v>46078.663182870368</v>
      </c>
      <c r="P35" s="2">
        <f t="shared" si="1"/>
        <v>46078.663194444445</v>
      </c>
      <c r="Q35">
        <f t="shared" si="2"/>
        <v>1772034900</v>
      </c>
    </row>
    <row r="36" spans="1:17" x14ac:dyDescent="0.55000000000000004">
      <c r="A36">
        <v>1772035199</v>
      </c>
      <c r="B36" t="s">
        <v>6</v>
      </c>
      <c r="C36" t="s">
        <v>7</v>
      </c>
      <c r="D36">
        <v>5194.37</v>
      </c>
      <c r="O36" s="1">
        <f t="shared" si="0"/>
        <v>46078.666655092587</v>
      </c>
      <c r="P36" s="2">
        <f t="shared" si="1"/>
        <v>46078.666666666664</v>
      </c>
      <c r="Q36">
        <f t="shared" si="2"/>
        <v>1772035200</v>
      </c>
    </row>
    <row r="37" spans="1:17" x14ac:dyDescent="0.55000000000000004">
      <c r="A37">
        <v>1772035499</v>
      </c>
      <c r="B37" t="s">
        <v>6</v>
      </c>
      <c r="C37" t="s">
        <v>7</v>
      </c>
      <c r="D37">
        <v>5191.37</v>
      </c>
      <c r="O37" s="1">
        <f t="shared" si="0"/>
        <v>46078.670127314814</v>
      </c>
      <c r="P37" s="2">
        <f t="shared" si="1"/>
        <v>46078.670138888891</v>
      </c>
      <c r="Q37">
        <f t="shared" si="2"/>
        <v>1772035500</v>
      </c>
    </row>
    <row r="38" spans="1:17" x14ac:dyDescent="0.55000000000000004">
      <c r="A38">
        <v>1772035799</v>
      </c>
      <c r="B38" t="s">
        <v>6</v>
      </c>
      <c r="C38" t="s">
        <v>7</v>
      </c>
      <c r="D38">
        <v>5192.5200000000004</v>
      </c>
      <c r="O38" s="1">
        <f t="shared" si="0"/>
        <v>46078.67359953704</v>
      </c>
      <c r="P38" s="2">
        <f t="shared" si="1"/>
        <v>46078.673611111109</v>
      </c>
      <c r="Q38">
        <f t="shared" si="2"/>
        <v>1772035800</v>
      </c>
    </row>
    <row r="39" spans="1:17" x14ac:dyDescent="0.55000000000000004">
      <c r="A39">
        <v>1772036099</v>
      </c>
      <c r="B39" t="s">
        <v>6</v>
      </c>
      <c r="C39" t="s">
        <v>7</v>
      </c>
      <c r="D39">
        <v>5197.05</v>
      </c>
      <c r="O39" s="1">
        <f t="shared" si="0"/>
        <v>46078.677071759259</v>
      </c>
      <c r="P39" s="2">
        <f t="shared" si="1"/>
        <v>46078.677083333336</v>
      </c>
      <c r="Q39">
        <f t="shared" si="2"/>
        <v>1772036100</v>
      </c>
    </row>
    <row r="40" spans="1:17" x14ac:dyDescent="0.55000000000000004">
      <c r="A40">
        <v>1772036399</v>
      </c>
      <c r="B40" t="s">
        <v>6</v>
      </c>
      <c r="C40" t="s">
        <v>7</v>
      </c>
      <c r="D40">
        <v>5205.29</v>
      </c>
      <c r="O40" s="1">
        <f t="shared" si="0"/>
        <v>46078.680543981478</v>
      </c>
      <c r="P40" s="2">
        <f t="shared" si="1"/>
        <v>46078.680555555555</v>
      </c>
      <c r="Q40">
        <f t="shared" si="2"/>
        <v>1772036400</v>
      </c>
    </row>
    <row r="41" spans="1:17" x14ac:dyDescent="0.55000000000000004">
      <c r="A41">
        <v>1772036699</v>
      </c>
      <c r="B41" t="s">
        <v>6</v>
      </c>
      <c r="C41" t="s">
        <v>7</v>
      </c>
      <c r="D41">
        <v>5203.22</v>
      </c>
      <c r="O41" s="1">
        <f t="shared" si="0"/>
        <v>46078.684016203704</v>
      </c>
      <c r="P41" s="2">
        <f t="shared" si="1"/>
        <v>46078.684027777781</v>
      </c>
      <c r="Q41">
        <f t="shared" si="2"/>
        <v>1772036700</v>
      </c>
    </row>
    <row r="42" spans="1:17" x14ac:dyDescent="0.55000000000000004">
      <c r="A42">
        <v>1772036999</v>
      </c>
      <c r="B42" t="s">
        <v>6</v>
      </c>
      <c r="C42" t="s">
        <v>7</v>
      </c>
      <c r="D42">
        <v>5206.5600000000004</v>
      </c>
      <c r="O42" s="1">
        <f t="shared" si="0"/>
        <v>46078.68748842593</v>
      </c>
      <c r="P42" s="2">
        <f t="shared" si="1"/>
        <v>46078.6875</v>
      </c>
      <c r="Q42">
        <f t="shared" si="2"/>
        <v>1772037000</v>
      </c>
    </row>
    <row r="43" spans="1:17" x14ac:dyDescent="0.55000000000000004">
      <c r="A43">
        <v>1772037299</v>
      </c>
      <c r="B43" t="s">
        <v>6</v>
      </c>
      <c r="C43" t="s">
        <v>7</v>
      </c>
      <c r="D43">
        <v>5203.3900000000003</v>
      </c>
      <c r="O43" s="1">
        <f t="shared" si="0"/>
        <v>46078.690960648149</v>
      </c>
      <c r="P43" s="2">
        <f t="shared" si="1"/>
        <v>46078.690972222219</v>
      </c>
      <c r="Q43">
        <f t="shared" si="2"/>
        <v>1772037300</v>
      </c>
    </row>
    <row r="44" spans="1:17" x14ac:dyDescent="0.55000000000000004">
      <c r="A44">
        <v>1772037599</v>
      </c>
      <c r="B44" t="s">
        <v>6</v>
      </c>
      <c r="C44" t="s">
        <v>7</v>
      </c>
      <c r="D44">
        <v>5207.51</v>
      </c>
      <c r="O44" s="1">
        <f t="shared" si="0"/>
        <v>46078.694432870368</v>
      </c>
      <c r="P44" s="2">
        <f t="shared" si="1"/>
        <v>46078.694444444445</v>
      </c>
      <c r="Q44">
        <f t="shared" si="2"/>
        <v>1772037600</v>
      </c>
    </row>
    <row r="45" spans="1:17" x14ac:dyDescent="0.55000000000000004">
      <c r="A45">
        <v>1772037899</v>
      </c>
      <c r="B45" t="s">
        <v>6</v>
      </c>
      <c r="C45" t="s">
        <v>7</v>
      </c>
      <c r="D45">
        <v>5208.18</v>
      </c>
      <c r="O45" s="1">
        <f t="shared" si="0"/>
        <v>46078.697905092587</v>
      </c>
      <c r="P45" s="2">
        <f t="shared" si="1"/>
        <v>46078.697916666664</v>
      </c>
      <c r="Q45">
        <f t="shared" si="2"/>
        <v>1772037900</v>
      </c>
    </row>
    <row r="46" spans="1:17" x14ac:dyDescent="0.55000000000000004">
      <c r="A46">
        <v>1772038199</v>
      </c>
      <c r="B46" t="s">
        <v>6</v>
      </c>
      <c r="C46" t="s">
        <v>7</v>
      </c>
      <c r="D46">
        <v>5211.95</v>
      </c>
      <c r="O46" s="1">
        <f t="shared" si="0"/>
        <v>46078.701377314814</v>
      </c>
      <c r="P46" s="2">
        <f t="shared" si="1"/>
        <v>46078.701388888891</v>
      </c>
      <c r="Q46">
        <f t="shared" si="2"/>
        <v>1772038200</v>
      </c>
    </row>
    <row r="47" spans="1:17" x14ac:dyDescent="0.55000000000000004">
      <c r="A47">
        <v>1772038499</v>
      </c>
      <c r="B47" t="s">
        <v>6</v>
      </c>
      <c r="C47" t="s">
        <v>7</v>
      </c>
      <c r="D47">
        <v>5212.3100000000004</v>
      </c>
      <c r="O47" s="1">
        <f t="shared" si="0"/>
        <v>46078.70484953704</v>
      </c>
      <c r="P47" s="2">
        <f t="shared" si="1"/>
        <v>46078.704861111109</v>
      </c>
      <c r="Q47">
        <f t="shared" si="2"/>
        <v>1772038500</v>
      </c>
    </row>
    <row r="48" spans="1:17" x14ac:dyDescent="0.55000000000000004">
      <c r="A48">
        <v>1772038799</v>
      </c>
      <c r="B48" t="s">
        <v>6</v>
      </c>
      <c r="C48" t="s">
        <v>7</v>
      </c>
      <c r="D48">
        <v>5210.09</v>
      </c>
      <c r="O48" s="1">
        <f t="shared" si="0"/>
        <v>46078.708321759259</v>
      </c>
      <c r="P48" s="2">
        <f t="shared" si="1"/>
        <v>46078.708333333336</v>
      </c>
      <c r="Q48">
        <f t="shared" si="2"/>
        <v>1772038800</v>
      </c>
    </row>
    <row r="49" spans="1:17" x14ac:dyDescent="0.55000000000000004">
      <c r="A49">
        <v>1772039099</v>
      </c>
      <c r="B49" t="s">
        <v>6</v>
      </c>
      <c r="C49" t="s">
        <v>7</v>
      </c>
      <c r="D49">
        <v>5214.6899999999996</v>
      </c>
      <c r="O49" s="1">
        <f t="shared" si="0"/>
        <v>46078.711793981478</v>
      </c>
      <c r="P49" s="2">
        <f t="shared" si="1"/>
        <v>46078.711805555555</v>
      </c>
      <c r="Q49">
        <f t="shared" si="2"/>
        <v>1772039100</v>
      </c>
    </row>
    <row r="50" spans="1:17" x14ac:dyDescent="0.55000000000000004">
      <c r="A50">
        <v>1772039399</v>
      </c>
      <c r="B50" t="s">
        <v>6</v>
      </c>
      <c r="C50" t="s">
        <v>7</v>
      </c>
      <c r="D50">
        <v>5215.17</v>
      </c>
      <c r="K50">
        <v>5217.63</v>
      </c>
      <c r="O50" s="1">
        <f t="shared" si="0"/>
        <v>46078.715266203704</v>
      </c>
      <c r="P50" s="2">
        <f t="shared" si="1"/>
        <v>46078.715277777781</v>
      </c>
      <c r="Q50">
        <f t="shared" si="2"/>
        <v>1772039400</v>
      </c>
    </row>
    <row r="51" spans="1:17" x14ac:dyDescent="0.55000000000000004">
      <c r="A51">
        <v>1772039699</v>
      </c>
      <c r="B51" t="s">
        <v>6</v>
      </c>
      <c r="C51" t="s">
        <v>7</v>
      </c>
      <c r="D51">
        <v>5214.53</v>
      </c>
      <c r="O51" s="1">
        <f t="shared" si="0"/>
        <v>46078.71873842593</v>
      </c>
      <c r="P51" s="2">
        <f t="shared" si="1"/>
        <v>46078.71875</v>
      </c>
      <c r="Q51">
        <f t="shared" si="2"/>
        <v>1772039700</v>
      </c>
    </row>
    <row r="52" spans="1:17" x14ac:dyDescent="0.55000000000000004">
      <c r="A52">
        <v>1772039999</v>
      </c>
      <c r="B52" t="s">
        <v>6</v>
      </c>
      <c r="C52" t="s">
        <v>7</v>
      </c>
      <c r="D52">
        <v>5213.2700000000004</v>
      </c>
      <c r="O52" s="1">
        <f t="shared" si="0"/>
        <v>46078.722210648149</v>
      </c>
      <c r="P52" s="2">
        <f t="shared" si="1"/>
        <v>46078.722222222219</v>
      </c>
      <c r="Q52">
        <f t="shared" si="2"/>
        <v>1772040000</v>
      </c>
    </row>
    <row r="53" spans="1:17" x14ac:dyDescent="0.55000000000000004">
      <c r="A53">
        <v>1772040299</v>
      </c>
      <c r="B53" t="s">
        <v>6</v>
      </c>
      <c r="C53" t="s">
        <v>7</v>
      </c>
      <c r="D53">
        <v>5213.1000000000004</v>
      </c>
      <c r="O53" s="1">
        <f t="shared" si="0"/>
        <v>46078.725682870368</v>
      </c>
      <c r="P53" s="2">
        <f t="shared" si="1"/>
        <v>46078.725694444445</v>
      </c>
      <c r="Q53">
        <f t="shared" si="2"/>
        <v>1772040300</v>
      </c>
    </row>
    <row r="54" spans="1:17" x14ac:dyDescent="0.55000000000000004">
      <c r="A54">
        <v>1772040599</v>
      </c>
      <c r="B54" t="s">
        <v>6</v>
      </c>
      <c r="C54" t="s">
        <v>7</v>
      </c>
      <c r="D54">
        <v>5211.8500000000004</v>
      </c>
      <c r="O54" s="1">
        <f t="shared" si="0"/>
        <v>46078.729155092587</v>
      </c>
      <c r="P54" s="2">
        <f t="shared" si="1"/>
        <v>46078.729166666664</v>
      </c>
      <c r="Q54">
        <f t="shared" si="2"/>
        <v>1772040600</v>
      </c>
    </row>
    <row r="55" spans="1:17" x14ac:dyDescent="0.55000000000000004">
      <c r="A55">
        <v>1772040899</v>
      </c>
      <c r="B55" t="s">
        <v>6</v>
      </c>
      <c r="C55" t="s">
        <v>7</v>
      </c>
      <c r="D55">
        <v>5213.17</v>
      </c>
      <c r="O55" s="1">
        <f t="shared" si="0"/>
        <v>46078.732627314814</v>
      </c>
      <c r="P55" s="2">
        <f t="shared" si="1"/>
        <v>46078.732638888891</v>
      </c>
      <c r="Q55">
        <f t="shared" si="2"/>
        <v>1772040900</v>
      </c>
    </row>
    <row r="56" spans="1:17" x14ac:dyDescent="0.55000000000000004">
      <c r="A56">
        <v>1772041199</v>
      </c>
      <c r="B56" t="s">
        <v>6</v>
      </c>
      <c r="C56" t="s">
        <v>7</v>
      </c>
      <c r="D56">
        <v>5208.33</v>
      </c>
      <c r="O56" s="1">
        <f t="shared" si="0"/>
        <v>46078.73609953704</v>
      </c>
      <c r="P56" s="2">
        <f t="shared" si="1"/>
        <v>46078.736111111109</v>
      </c>
      <c r="Q56">
        <f t="shared" si="2"/>
        <v>1772041200</v>
      </c>
    </row>
    <row r="57" spans="1:17" x14ac:dyDescent="0.55000000000000004">
      <c r="A57">
        <v>1772041499</v>
      </c>
      <c r="B57" t="s">
        <v>6</v>
      </c>
      <c r="C57" t="s">
        <v>7</v>
      </c>
      <c r="D57">
        <v>5206.71</v>
      </c>
      <c r="O57" s="1">
        <f t="shared" si="0"/>
        <v>46078.739571759259</v>
      </c>
      <c r="P57" s="2">
        <f t="shared" si="1"/>
        <v>46078.739583333336</v>
      </c>
      <c r="Q57">
        <f t="shared" si="2"/>
        <v>1772041500</v>
      </c>
    </row>
    <row r="58" spans="1:17" x14ac:dyDescent="0.55000000000000004">
      <c r="A58">
        <v>1772041799</v>
      </c>
      <c r="B58" t="s">
        <v>6</v>
      </c>
      <c r="C58" t="s">
        <v>7</v>
      </c>
      <c r="D58">
        <v>5206.32</v>
      </c>
      <c r="O58" s="1">
        <f t="shared" si="0"/>
        <v>46078.743043981478</v>
      </c>
      <c r="P58" s="2">
        <f t="shared" si="1"/>
        <v>46078.743055555555</v>
      </c>
      <c r="Q58">
        <f t="shared" si="2"/>
        <v>1772041800</v>
      </c>
    </row>
    <row r="59" spans="1:17" x14ac:dyDescent="0.55000000000000004">
      <c r="A59">
        <v>1772042099</v>
      </c>
      <c r="B59" t="s">
        <v>6</v>
      </c>
      <c r="C59" t="s">
        <v>7</v>
      </c>
      <c r="D59">
        <v>5206.82</v>
      </c>
      <c r="O59" s="1">
        <f t="shared" si="0"/>
        <v>46078.746516203704</v>
      </c>
      <c r="P59" s="2">
        <f t="shared" si="1"/>
        <v>46078.746527777781</v>
      </c>
      <c r="Q59">
        <f t="shared" si="2"/>
        <v>1772042100</v>
      </c>
    </row>
    <row r="60" spans="1:17" x14ac:dyDescent="0.55000000000000004">
      <c r="A60">
        <v>1772042399</v>
      </c>
      <c r="B60" t="s">
        <v>6</v>
      </c>
      <c r="C60" t="s">
        <v>7</v>
      </c>
      <c r="D60">
        <v>5207.3999999999996</v>
      </c>
      <c r="O60" s="1">
        <f t="shared" si="0"/>
        <v>46078.74998842593</v>
      </c>
      <c r="P60" s="2">
        <f t="shared" si="1"/>
        <v>46078.75</v>
      </c>
      <c r="Q60">
        <f t="shared" si="2"/>
        <v>1772042400</v>
      </c>
    </row>
    <row r="61" spans="1:17" x14ac:dyDescent="0.55000000000000004">
      <c r="A61">
        <v>1772042699</v>
      </c>
      <c r="B61" t="s">
        <v>6</v>
      </c>
      <c r="C61" t="s">
        <v>7</v>
      </c>
      <c r="D61">
        <v>5207.07</v>
      </c>
      <c r="O61" s="1">
        <f t="shared" si="0"/>
        <v>46078.753460648149</v>
      </c>
      <c r="P61" s="2">
        <f t="shared" si="1"/>
        <v>46078.753472222219</v>
      </c>
      <c r="Q61">
        <f t="shared" si="2"/>
        <v>1772042700</v>
      </c>
    </row>
    <row r="62" spans="1:17" x14ac:dyDescent="0.55000000000000004">
      <c r="A62">
        <v>1772042999</v>
      </c>
      <c r="B62" t="s">
        <v>6</v>
      </c>
      <c r="C62" t="s">
        <v>7</v>
      </c>
      <c r="D62">
        <v>5206.8900000000003</v>
      </c>
      <c r="O62" s="1">
        <f t="shared" si="0"/>
        <v>46078.756932870368</v>
      </c>
      <c r="P62" s="2">
        <f t="shared" si="1"/>
        <v>46078.756944444445</v>
      </c>
      <c r="Q62">
        <f t="shared" si="2"/>
        <v>1772043000</v>
      </c>
    </row>
    <row r="63" spans="1:17" x14ac:dyDescent="0.55000000000000004">
      <c r="A63">
        <v>1772043299</v>
      </c>
      <c r="B63" t="s">
        <v>6</v>
      </c>
      <c r="C63" t="s">
        <v>7</v>
      </c>
      <c r="D63">
        <v>5206.8</v>
      </c>
      <c r="O63" s="1">
        <f t="shared" si="0"/>
        <v>46078.760405092587</v>
      </c>
      <c r="P63" s="2">
        <f t="shared" si="1"/>
        <v>46078.760416666664</v>
      </c>
      <c r="Q63">
        <f t="shared" si="2"/>
        <v>1772043300</v>
      </c>
    </row>
    <row r="64" spans="1:17" x14ac:dyDescent="0.55000000000000004">
      <c r="A64">
        <v>1772043599</v>
      </c>
      <c r="B64" t="s">
        <v>6</v>
      </c>
      <c r="C64" t="s">
        <v>7</v>
      </c>
      <c r="D64">
        <v>5206.7700000000004</v>
      </c>
      <c r="O64" s="1">
        <f t="shared" si="0"/>
        <v>46078.763877314814</v>
      </c>
      <c r="P64" s="2">
        <f t="shared" si="1"/>
        <v>46078.763888888891</v>
      </c>
      <c r="Q64">
        <f t="shared" si="2"/>
        <v>1772043600</v>
      </c>
    </row>
    <row r="65" spans="1:17" x14ac:dyDescent="0.55000000000000004">
      <c r="A65">
        <v>1772043899</v>
      </c>
      <c r="B65" t="s">
        <v>6</v>
      </c>
      <c r="C65" t="s">
        <v>7</v>
      </c>
      <c r="D65">
        <v>5206.8</v>
      </c>
      <c r="O65" s="1">
        <f t="shared" si="0"/>
        <v>46078.76734953704</v>
      </c>
      <c r="P65" s="2">
        <f t="shared" si="1"/>
        <v>46078.767361111109</v>
      </c>
      <c r="Q65">
        <f t="shared" si="2"/>
        <v>1772043900</v>
      </c>
    </row>
    <row r="66" spans="1:17" x14ac:dyDescent="0.55000000000000004">
      <c r="A66">
        <v>1772044199</v>
      </c>
      <c r="B66" t="s">
        <v>6</v>
      </c>
      <c r="C66" t="s">
        <v>7</v>
      </c>
      <c r="D66">
        <v>5206.8</v>
      </c>
      <c r="O66" s="1">
        <f t="shared" ref="O66:O129" si="3">(A66/86400)+25569</f>
        <v>46078.770821759259</v>
      </c>
      <c r="P66" s="2">
        <f t="shared" ref="P66:P129" si="4">CEILING(INT(O66*1440)/1440*288,1)/288</f>
        <v>46078.770833333336</v>
      </c>
      <c r="Q66">
        <f t="shared" si="2"/>
        <v>1772044200</v>
      </c>
    </row>
    <row r="67" spans="1:17" x14ac:dyDescent="0.55000000000000004">
      <c r="A67">
        <v>1772044499</v>
      </c>
      <c r="B67" t="s">
        <v>6</v>
      </c>
      <c r="C67" t="s">
        <v>7</v>
      </c>
      <c r="D67">
        <v>5206.3900000000003</v>
      </c>
      <c r="O67" s="1">
        <f t="shared" si="3"/>
        <v>46078.774293981478</v>
      </c>
      <c r="P67" s="2">
        <f t="shared" si="4"/>
        <v>46078.774305555555</v>
      </c>
      <c r="Q67">
        <f t="shared" ref="Q67:Q130" si="5">MROUND((P67-25569)*86400,300)</f>
        <v>1772044500</v>
      </c>
    </row>
    <row r="68" spans="1:17" x14ac:dyDescent="0.55000000000000004">
      <c r="A68">
        <v>1772044799</v>
      </c>
      <c r="B68" t="s">
        <v>6</v>
      </c>
      <c r="C68" t="s">
        <v>7</v>
      </c>
      <c r="D68">
        <v>5205.13</v>
      </c>
      <c r="O68" s="1">
        <f t="shared" si="3"/>
        <v>46078.777766203704</v>
      </c>
      <c r="P68" s="2">
        <f t="shared" si="4"/>
        <v>46078.777777777781</v>
      </c>
      <c r="Q68">
        <f t="shared" si="5"/>
        <v>1772044800</v>
      </c>
    </row>
    <row r="69" spans="1:17" x14ac:dyDescent="0.55000000000000004">
      <c r="A69">
        <v>1772045099</v>
      </c>
      <c r="B69" t="s">
        <v>6</v>
      </c>
      <c r="C69" t="s">
        <v>7</v>
      </c>
      <c r="D69">
        <v>5200.95</v>
      </c>
      <c r="O69" s="1">
        <f t="shared" si="3"/>
        <v>46078.78123842593</v>
      </c>
      <c r="P69" s="2">
        <f t="shared" si="4"/>
        <v>46078.78125</v>
      </c>
      <c r="Q69">
        <f t="shared" si="5"/>
        <v>1772045100</v>
      </c>
    </row>
    <row r="70" spans="1:17" x14ac:dyDescent="0.55000000000000004">
      <c r="A70">
        <v>1772045399</v>
      </c>
      <c r="B70" t="s">
        <v>6</v>
      </c>
      <c r="C70" t="s">
        <v>7</v>
      </c>
      <c r="D70">
        <v>5202.58</v>
      </c>
      <c r="O70" s="1">
        <f t="shared" si="3"/>
        <v>46078.784710648149</v>
      </c>
      <c r="P70" s="2">
        <f t="shared" si="4"/>
        <v>46078.784722222219</v>
      </c>
      <c r="Q70">
        <f t="shared" si="5"/>
        <v>1772045400</v>
      </c>
    </row>
    <row r="71" spans="1:17" x14ac:dyDescent="0.55000000000000004">
      <c r="A71">
        <v>1772045699</v>
      </c>
      <c r="B71" t="s">
        <v>6</v>
      </c>
      <c r="C71" t="s">
        <v>7</v>
      </c>
      <c r="D71">
        <v>5202.12</v>
      </c>
      <c r="O71" s="1">
        <f t="shared" si="3"/>
        <v>46078.788182870368</v>
      </c>
      <c r="P71" s="2">
        <f t="shared" si="4"/>
        <v>46078.788194444445</v>
      </c>
      <c r="Q71">
        <f t="shared" si="5"/>
        <v>1772045700</v>
      </c>
    </row>
    <row r="72" spans="1:17" x14ac:dyDescent="0.55000000000000004">
      <c r="A72">
        <v>1772045999</v>
      </c>
      <c r="B72" t="s">
        <v>6</v>
      </c>
      <c r="C72" t="s">
        <v>7</v>
      </c>
      <c r="D72">
        <v>5200.91</v>
      </c>
      <c r="O72" s="1">
        <f t="shared" si="3"/>
        <v>46078.791655092587</v>
      </c>
      <c r="P72" s="2">
        <f t="shared" si="4"/>
        <v>46078.791666666664</v>
      </c>
      <c r="Q72">
        <f t="shared" si="5"/>
        <v>1772046000</v>
      </c>
    </row>
    <row r="73" spans="1:17" x14ac:dyDescent="0.55000000000000004">
      <c r="A73">
        <v>1772046299</v>
      </c>
      <c r="B73" t="s">
        <v>6</v>
      </c>
      <c r="C73" t="s">
        <v>7</v>
      </c>
      <c r="D73">
        <v>5194.29</v>
      </c>
      <c r="O73" s="1">
        <f t="shared" si="3"/>
        <v>46078.795127314814</v>
      </c>
      <c r="P73" s="2">
        <f t="shared" si="4"/>
        <v>46078.795138888891</v>
      </c>
      <c r="Q73">
        <f t="shared" si="5"/>
        <v>1772046300</v>
      </c>
    </row>
    <row r="74" spans="1:17" x14ac:dyDescent="0.55000000000000004">
      <c r="A74">
        <v>1772046599</v>
      </c>
      <c r="B74" t="s">
        <v>6</v>
      </c>
      <c r="C74" t="s">
        <v>7</v>
      </c>
      <c r="D74">
        <v>5207.04</v>
      </c>
      <c r="O74" s="1">
        <f t="shared" si="3"/>
        <v>46078.79859953704</v>
      </c>
      <c r="P74" s="2">
        <f t="shared" si="4"/>
        <v>46078.798611111109</v>
      </c>
      <c r="Q74">
        <f t="shared" si="5"/>
        <v>1772046600</v>
      </c>
    </row>
    <row r="75" spans="1:17" x14ac:dyDescent="0.55000000000000004">
      <c r="A75">
        <v>1772046899</v>
      </c>
      <c r="B75" t="s">
        <v>6</v>
      </c>
      <c r="C75" t="s">
        <v>7</v>
      </c>
      <c r="D75">
        <v>5200.55</v>
      </c>
      <c r="O75" s="1">
        <f t="shared" si="3"/>
        <v>46078.802071759259</v>
      </c>
      <c r="P75" s="2">
        <f t="shared" si="4"/>
        <v>46078.802083333336</v>
      </c>
      <c r="Q75">
        <f t="shared" si="5"/>
        <v>1772046900</v>
      </c>
    </row>
    <row r="76" spans="1:17" x14ac:dyDescent="0.55000000000000004">
      <c r="A76">
        <v>1772047199</v>
      </c>
      <c r="B76" t="s">
        <v>6</v>
      </c>
      <c r="C76" t="s">
        <v>7</v>
      </c>
      <c r="D76">
        <v>5197.32</v>
      </c>
      <c r="O76" s="1">
        <f t="shared" si="3"/>
        <v>46078.805543981478</v>
      </c>
      <c r="P76" s="2">
        <f t="shared" si="4"/>
        <v>46078.805555555555</v>
      </c>
      <c r="Q76">
        <f t="shared" si="5"/>
        <v>1772047200</v>
      </c>
    </row>
    <row r="77" spans="1:17" x14ac:dyDescent="0.55000000000000004">
      <c r="A77">
        <v>1772047499</v>
      </c>
      <c r="B77" t="s">
        <v>6</v>
      </c>
      <c r="C77" t="s">
        <v>7</v>
      </c>
      <c r="D77">
        <v>5202.59</v>
      </c>
      <c r="O77" s="1">
        <f t="shared" si="3"/>
        <v>46078.809016203704</v>
      </c>
      <c r="P77" s="2">
        <f t="shared" si="4"/>
        <v>46078.809027777781</v>
      </c>
      <c r="Q77">
        <f t="shared" si="5"/>
        <v>1772047500</v>
      </c>
    </row>
    <row r="78" spans="1:17" x14ac:dyDescent="0.55000000000000004">
      <c r="A78">
        <v>1772047799</v>
      </c>
      <c r="B78" t="s">
        <v>6</v>
      </c>
      <c r="C78" t="s">
        <v>7</v>
      </c>
      <c r="D78">
        <v>5202.51</v>
      </c>
      <c r="O78" s="1">
        <f t="shared" si="3"/>
        <v>46078.81248842593</v>
      </c>
      <c r="P78" s="2">
        <f t="shared" si="4"/>
        <v>46078.8125</v>
      </c>
      <c r="Q78">
        <f t="shared" si="5"/>
        <v>1772047800</v>
      </c>
    </row>
    <row r="79" spans="1:17" x14ac:dyDescent="0.55000000000000004">
      <c r="A79">
        <v>1772048099</v>
      </c>
      <c r="B79" t="s">
        <v>6</v>
      </c>
      <c r="C79" t="s">
        <v>7</v>
      </c>
      <c r="D79">
        <v>5201</v>
      </c>
      <c r="O79" s="1">
        <f t="shared" si="3"/>
        <v>46078.815960648149</v>
      </c>
      <c r="P79" s="2">
        <f t="shared" si="4"/>
        <v>46078.815972222219</v>
      </c>
      <c r="Q79">
        <f t="shared" si="5"/>
        <v>1772048100</v>
      </c>
    </row>
    <row r="80" spans="1:17" x14ac:dyDescent="0.55000000000000004">
      <c r="A80">
        <v>1772048399</v>
      </c>
      <c r="B80" t="s">
        <v>6</v>
      </c>
      <c r="C80" t="s">
        <v>7</v>
      </c>
      <c r="D80">
        <v>5204.32</v>
      </c>
      <c r="O80" s="1">
        <f t="shared" si="3"/>
        <v>46078.819432870368</v>
      </c>
      <c r="P80" s="2">
        <f t="shared" si="4"/>
        <v>46078.819444444445</v>
      </c>
      <c r="Q80">
        <f t="shared" si="5"/>
        <v>1772048400</v>
      </c>
    </row>
    <row r="81" spans="1:17" x14ac:dyDescent="0.55000000000000004">
      <c r="A81">
        <v>1772048699</v>
      </c>
      <c r="B81" t="s">
        <v>6</v>
      </c>
      <c r="C81" t="s">
        <v>7</v>
      </c>
      <c r="D81">
        <v>5205</v>
      </c>
      <c r="O81" s="1">
        <f t="shared" si="3"/>
        <v>46078.822905092587</v>
      </c>
      <c r="P81" s="2">
        <f t="shared" si="4"/>
        <v>46078.822916666664</v>
      </c>
      <c r="Q81">
        <f t="shared" si="5"/>
        <v>1772048700</v>
      </c>
    </row>
    <row r="82" spans="1:17" x14ac:dyDescent="0.55000000000000004">
      <c r="A82">
        <v>1772048999</v>
      </c>
      <c r="B82" t="s">
        <v>6</v>
      </c>
      <c r="C82" t="s">
        <v>7</v>
      </c>
      <c r="D82">
        <v>5204.97</v>
      </c>
      <c r="K82">
        <v>5208.32</v>
      </c>
      <c r="O82" s="1">
        <f t="shared" si="3"/>
        <v>46078.826377314814</v>
      </c>
      <c r="P82" s="2">
        <f t="shared" si="4"/>
        <v>46078.826388888891</v>
      </c>
      <c r="Q82">
        <f t="shared" si="5"/>
        <v>1772049000</v>
      </c>
    </row>
    <row r="83" spans="1:17" x14ac:dyDescent="0.55000000000000004">
      <c r="A83">
        <v>1772049299</v>
      </c>
      <c r="B83" t="s">
        <v>6</v>
      </c>
      <c r="C83" t="s">
        <v>7</v>
      </c>
      <c r="D83">
        <v>5204.87</v>
      </c>
      <c r="O83" s="1">
        <f t="shared" si="3"/>
        <v>46078.82984953704</v>
      </c>
      <c r="P83" s="2">
        <f t="shared" si="4"/>
        <v>46078.829861111109</v>
      </c>
      <c r="Q83">
        <f t="shared" si="5"/>
        <v>1772049300</v>
      </c>
    </row>
    <row r="84" spans="1:17" x14ac:dyDescent="0.55000000000000004">
      <c r="A84">
        <v>1772049599</v>
      </c>
      <c r="B84" t="s">
        <v>6</v>
      </c>
      <c r="C84" t="s">
        <v>7</v>
      </c>
      <c r="D84">
        <v>5201.76</v>
      </c>
      <c r="O84" s="1">
        <f t="shared" si="3"/>
        <v>46078.833321759259</v>
      </c>
      <c r="P84" s="2">
        <f t="shared" si="4"/>
        <v>46078.833333333336</v>
      </c>
      <c r="Q84">
        <f t="shared" si="5"/>
        <v>1772049600</v>
      </c>
    </row>
    <row r="85" spans="1:17" x14ac:dyDescent="0.55000000000000004">
      <c r="A85">
        <v>1772049899</v>
      </c>
      <c r="B85" t="s">
        <v>6</v>
      </c>
      <c r="C85" t="s">
        <v>7</v>
      </c>
      <c r="D85">
        <v>5202.46</v>
      </c>
      <c r="O85" s="1">
        <f t="shared" si="3"/>
        <v>46078.836793981478</v>
      </c>
      <c r="P85" s="2">
        <f t="shared" si="4"/>
        <v>46078.836805555555</v>
      </c>
      <c r="Q85">
        <f t="shared" si="5"/>
        <v>1772049900</v>
      </c>
    </row>
    <row r="86" spans="1:17" x14ac:dyDescent="0.55000000000000004">
      <c r="A86">
        <v>1772050199</v>
      </c>
      <c r="B86" t="s">
        <v>6</v>
      </c>
      <c r="C86" t="s">
        <v>7</v>
      </c>
      <c r="D86">
        <v>5195.2700000000004</v>
      </c>
      <c r="O86" s="1">
        <f t="shared" si="3"/>
        <v>46078.840266203704</v>
      </c>
      <c r="P86" s="2">
        <f t="shared" si="4"/>
        <v>46078.840277777781</v>
      </c>
      <c r="Q86">
        <f t="shared" si="5"/>
        <v>1772050200</v>
      </c>
    </row>
    <row r="87" spans="1:17" x14ac:dyDescent="0.55000000000000004">
      <c r="A87">
        <v>1772050499</v>
      </c>
      <c r="B87" t="s">
        <v>6</v>
      </c>
      <c r="C87" t="s">
        <v>7</v>
      </c>
      <c r="D87">
        <v>5184.8</v>
      </c>
      <c r="O87" s="1">
        <f t="shared" si="3"/>
        <v>46078.84373842593</v>
      </c>
      <c r="P87" s="2">
        <f t="shared" si="4"/>
        <v>46078.84375</v>
      </c>
      <c r="Q87">
        <f t="shared" si="5"/>
        <v>1772050500</v>
      </c>
    </row>
    <row r="88" spans="1:17" x14ac:dyDescent="0.55000000000000004">
      <c r="A88">
        <v>1772050799</v>
      </c>
      <c r="B88" t="s">
        <v>6</v>
      </c>
      <c r="C88" t="s">
        <v>7</v>
      </c>
      <c r="D88">
        <v>5189</v>
      </c>
      <c r="O88" s="1">
        <f t="shared" si="3"/>
        <v>46078.847210648149</v>
      </c>
      <c r="P88" s="2">
        <f t="shared" si="4"/>
        <v>46078.847222222219</v>
      </c>
      <c r="Q88">
        <f t="shared" si="5"/>
        <v>1772050800</v>
      </c>
    </row>
    <row r="89" spans="1:17" x14ac:dyDescent="0.55000000000000004">
      <c r="A89">
        <v>1772051099</v>
      </c>
      <c r="B89" t="s">
        <v>6</v>
      </c>
      <c r="C89" t="s">
        <v>7</v>
      </c>
      <c r="D89">
        <v>5186.1099999999997</v>
      </c>
      <c r="O89" s="1">
        <f t="shared" si="3"/>
        <v>46078.850682870368</v>
      </c>
      <c r="P89" s="2">
        <f t="shared" si="4"/>
        <v>46078.850694444445</v>
      </c>
      <c r="Q89">
        <f t="shared" si="5"/>
        <v>1772051100</v>
      </c>
    </row>
    <row r="90" spans="1:17" x14ac:dyDescent="0.55000000000000004">
      <c r="A90">
        <v>1772051399</v>
      </c>
      <c r="B90" t="s">
        <v>6</v>
      </c>
      <c r="C90" t="s">
        <v>7</v>
      </c>
      <c r="D90">
        <v>5188.12</v>
      </c>
      <c r="O90" s="1">
        <f t="shared" si="3"/>
        <v>46078.854155092587</v>
      </c>
      <c r="P90" s="2">
        <f t="shared" si="4"/>
        <v>46078.854166666664</v>
      </c>
      <c r="Q90">
        <f t="shared" si="5"/>
        <v>1772051400</v>
      </c>
    </row>
    <row r="91" spans="1:17" x14ac:dyDescent="0.55000000000000004">
      <c r="A91">
        <v>1772051699</v>
      </c>
      <c r="B91" t="s">
        <v>6</v>
      </c>
      <c r="C91" t="s">
        <v>7</v>
      </c>
      <c r="D91">
        <v>5183.41</v>
      </c>
      <c r="O91" s="1">
        <f t="shared" si="3"/>
        <v>46078.857627314814</v>
      </c>
      <c r="P91" s="2">
        <f t="shared" si="4"/>
        <v>46078.857638888891</v>
      </c>
      <c r="Q91">
        <f t="shared" si="5"/>
        <v>1772051700</v>
      </c>
    </row>
    <row r="92" spans="1:17" x14ac:dyDescent="0.55000000000000004">
      <c r="A92">
        <v>1772051999</v>
      </c>
      <c r="B92" t="s">
        <v>6</v>
      </c>
      <c r="C92" t="s">
        <v>7</v>
      </c>
      <c r="D92">
        <v>5181.4799999999996</v>
      </c>
      <c r="O92" s="1">
        <f t="shared" si="3"/>
        <v>46078.86109953704</v>
      </c>
      <c r="P92" s="2">
        <f t="shared" si="4"/>
        <v>46078.861111111109</v>
      </c>
      <c r="Q92">
        <f t="shared" si="5"/>
        <v>1772052000</v>
      </c>
    </row>
    <row r="93" spans="1:17" x14ac:dyDescent="0.55000000000000004">
      <c r="A93">
        <v>1772052299</v>
      </c>
      <c r="B93" t="s">
        <v>6</v>
      </c>
      <c r="C93" t="s">
        <v>7</v>
      </c>
      <c r="D93">
        <v>5173.57</v>
      </c>
      <c r="O93" s="1">
        <f t="shared" si="3"/>
        <v>46078.864571759259</v>
      </c>
      <c r="P93" s="2">
        <f t="shared" si="4"/>
        <v>46078.864583333336</v>
      </c>
      <c r="Q93">
        <f t="shared" si="5"/>
        <v>1772052300</v>
      </c>
    </row>
    <row r="94" spans="1:17" x14ac:dyDescent="0.55000000000000004">
      <c r="A94">
        <v>1772052599</v>
      </c>
      <c r="B94" t="s">
        <v>6</v>
      </c>
      <c r="C94" t="s">
        <v>7</v>
      </c>
      <c r="D94">
        <v>5178.01</v>
      </c>
      <c r="O94" s="1">
        <f t="shared" si="3"/>
        <v>46078.868043981478</v>
      </c>
      <c r="P94" s="2">
        <f t="shared" si="4"/>
        <v>46078.868055555555</v>
      </c>
      <c r="Q94">
        <f t="shared" si="5"/>
        <v>1772052600</v>
      </c>
    </row>
    <row r="95" spans="1:17" x14ac:dyDescent="0.55000000000000004">
      <c r="A95">
        <v>1772052899</v>
      </c>
      <c r="B95" t="s">
        <v>6</v>
      </c>
      <c r="C95" t="s">
        <v>7</v>
      </c>
      <c r="D95">
        <v>5152.16</v>
      </c>
      <c r="L95">
        <v>5145.45</v>
      </c>
      <c r="O95" s="1">
        <f t="shared" si="3"/>
        <v>46078.871516203704</v>
      </c>
      <c r="P95" s="2">
        <f t="shared" si="4"/>
        <v>46078.871527777781</v>
      </c>
      <c r="Q95">
        <f t="shared" si="5"/>
        <v>1772052900</v>
      </c>
    </row>
    <row r="96" spans="1:17" x14ac:dyDescent="0.55000000000000004">
      <c r="A96">
        <v>1772053199</v>
      </c>
      <c r="B96" t="s">
        <v>6</v>
      </c>
      <c r="C96" t="s">
        <v>7</v>
      </c>
      <c r="D96">
        <v>5156.08</v>
      </c>
      <c r="O96" s="1">
        <f t="shared" si="3"/>
        <v>46078.87498842593</v>
      </c>
      <c r="P96" s="2">
        <f t="shared" si="4"/>
        <v>46078.875</v>
      </c>
      <c r="Q96">
        <f t="shared" si="5"/>
        <v>1772053200</v>
      </c>
    </row>
    <row r="97" spans="1:17" x14ac:dyDescent="0.55000000000000004">
      <c r="A97">
        <v>1772053499</v>
      </c>
      <c r="B97" t="s">
        <v>6</v>
      </c>
      <c r="C97" t="s">
        <v>7</v>
      </c>
      <c r="D97">
        <v>5163.03</v>
      </c>
      <c r="O97" s="1">
        <f t="shared" si="3"/>
        <v>46078.878460648149</v>
      </c>
      <c r="P97" s="2">
        <f t="shared" si="4"/>
        <v>46078.878472222219</v>
      </c>
      <c r="Q97">
        <f t="shared" si="5"/>
        <v>1772053500</v>
      </c>
    </row>
    <row r="98" spans="1:17" x14ac:dyDescent="0.55000000000000004">
      <c r="A98">
        <v>1772053799</v>
      </c>
      <c r="B98" t="s">
        <v>6</v>
      </c>
      <c r="C98" t="s">
        <v>7</v>
      </c>
      <c r="D98">
        <v>5161.84</v>
      </c>
      <c r="O98" s="1">
        <f t="shared" si="3"/>
        <v>46078.881932870368</v>
      </c>
      <c r="P98" s="2">
        <f t="shared" si="4"/>
        <v>46078.881944444445</v>
      </c>
      <c r="Q98">
        <f t="shared" si="5"/>
        <v>1772053800</v>
      </c>
    </row>
    <row r="99" spans="1:17" x14ac:dyDescent="0.55000000000000004">
      <c r="A99">
        <v>1772054099</v>
      </c>
      <c r="B99" t="s">
        <v>6</v>
      </c>
      <c r="C99" t="s">
        <v>7</v>
      </c>
      <c r="D99">
        <v>5165.38</v>
      </c>
      <c r="O99" s="1">
        <f t="shared" si="3"/>
        <v>46078.885405092587</v>
      </c>
      <c r="P99" s="2">
        <f t="shared" si="4"/>
        <v>46078.885416666664</v>
      </c>
      <c r="Q99">
        <f t="shared" si="5"/>
        <v>1772054100</v>
      </c>
    </row>
    <row r="100" spans="1:17" x14ac:dyDescent="0.55000000000000004">
      <c r="A100">
        <v>1772054399</v>
      </c>
      <c r="B100" t="s">
        <v>6</v>
      </c>
      <c r="C100" t="s">
        <v>7</v>
      </c>
      <c r="D100">
        <v>5169.17</v>
      </c>
      <c r="O100" s="1">
        <f t="shared" si="3"/>
        <v>46078.888877314814</v>
      </c>
      <c r="P100" s="2">
        <f t="shared" si="4"/>
        <v>46078.888888888891</v>
      </c>
      <c r="Q100">
        <f t="shared" si="5"/>
        <v>1772054400</v>
      </c>
    </row>
    <row r="101" spans="1:17" x14ac:dyDescent="0.55000000000000004">
      <c r="A101">
        <v>1772054699</v>
      </c>
      <c r="B101" t="s">
        <v>6</v>
      </c>
      <c r="C101" t="s">
        <v>7</v>
      </c>
      <c r="D101">
        <v>5169.12</v>
      </c>
      <c r="O101" s="1">
        <f t="shared" si="3"/>
        <v>46078.89234953704</v>
      </c>
      <c r="P101" s="2">
        <f t="shared" si="4"/>
        <v>46078.892361111109</v>
      </c>
      <c r="Q101">
        <f t="shared" si="5"/>
        <v>1772054700</v>
      </c>
    </row>
    <row r="102" spans="1:17" x14ac:dyDescent="0.55000000000000004">
      <c r="A102">
        <v>1772054999</v>
      </c>
      <c r="B102" t="s">
        <v>6</v>
      </c>
      <c r="C102" t="s">
        <v>7</v>
      </c>
      <c r="D102">
        <v>5168.22</v>
      </c>
      <c r="O102" s="1">
        <f t="shared" si="3"/>
        <v>46078.895821759259</v>
      </c>
      <c r="P102" s="2">
        <f t="shared" si="4"/>
        <v>46078.895833333336</v>
      </c>
      <c r="Q102">
        <f t="shared" si="5"/>
        <v>1772055000</v>
      </c>
    </row>
    <row r="103" spans="1:17" x14ac:dyDescent="0.55000000000000004">
      <c r="A103">
        <v>1772055299</v>
      </c>
      <c r="B103" t="s">
        <v>6</v>
      </c>
      <c r="C103" t="s">
        <v>7</v>
      </c>
      <c r="D103">
        <v>5168.8999999999996</v>
      </c>
      <c r="O103" s="1">
        <f t="shared" si="3"/>
        <v>46078.899293981478</v>
      </c>
      <c r="P103" s="2">
        <f t="shared" si="4"/>
        <v>46078.899305555555</v>
      </c>
      <c r="Q103">
        <f t="shared" si="5"/>
        <v>1772055300</v>
      </c>
    </row>
    <row r="104" spans="1:17" x14ac:dyDescent="0.55000000000000004">
      <c r="A104">
        <v>1772055599</v>
      </c>
      <c r="B104" t="s">
        <v>6</v>
      </c>
      <c r="C104" t="s">
        <v>7</v>
      </c>
      <c r="D104">
        <v>5170.25</v>
      </c>
      <c r="O104" s="1">
        <f t="shared" si="3"/>
        <v>46078.902766203704</v>
      </c>
      <c r="P104" s="2">
        <f t="shared" si="4"/>
        <v>46078.902777777781</v>
      </c>
      <c r="Q104">
        <f t="shared" si="5"/>
        <v>1772055600</v>
      </c>
    </row>
    <row r="105" spans="1:17" x14ac:dyDescent="0.55000000000000004">
      <c r="A105">
        <v>1772055899</v>
      </c>
      <c r="B105" t="s">
        <v>6</v>
      </c>
      <c r="C105" t="s">
        <v>7</v>
      </c>
      <c r="D105">
        <v>5170.9399999999996</v>
      </c>
      <c r="O105" s="1">
        <f t="shared" si="3"/>
        <v>46078.90623842593</v>
      </c>
      <c r="P105" s="2">
        <f t="shared" si="4"/>
        <v>46078.90625</v>
      </c>
      <c r="Q105">
        <f t="shared" si="5"/>
        <v>1772055900</v>
      </c>
    </row>
    <row r="106" spans="1:17" x14ac:dyDescent="0.55000000000000004">
      <c r="A106">
        <v>1772056199</v>
      </c>
      <c r="B106" t="s">
        <v>6</v>
      </c>
      <c r="C106" t="s">
        <v>7</v>
      </c>
      <c r="D106">
        <v>5164.3100000000004</v>
      </c>
      <c r="O106" s="1">
        <f t="shared" si="3"/>
        <v>46078.909710648149</v>
      </c>
      <c r="P106" s="2">
        <f t="shared" si="4"/>
        <v>46078.909722222219</v>
      </c>
      <c r="Q106">
        <f t="shared" si="5"/>
        <v>1772056200</v>
      </c>
    </row>
    <row r="107" spans="1:17" x14ac:dyDescent="0.55000000000000004">
      <c r="A107">
        <v>1772056499</v>
      </c>
      <c r="B107" t="s">
        <v>6</v>
      </c>
      <c r="C107" t="s">
        <v>7</v>
      </c>
      <c r="D107">
        <v>5164.8900000000003</v>
      </c>
      <c r="O107" s="1">
        <f t="shared" si="3"/>
        <v>46078.913182870368</v>
      </c>
      <c r="P107" s="2">
        <f t="shared" si="4"/>
        <v>46078.913194444445</v>
      </c>
      <c r="Q107">
        <f t="shared" si="5"/>
        <v>1772056500</v>
      </c>
    </row>
    <row r="108" spans="1:17" x14ac:dyDescent="0.55000000000000004">
      <c r="A108">
        <v>1772060399</v>
      </c>
      <c r="B108" t="s">
        <v>6</v>
      </c>
      <c r="C108" t="s">
        <v>7</v>
      </c>
      <c r="D108">
        <v>5175.34</v>
      </c>
      <c r="O108" s="1">
        <f t="shared" si="3"/>
        <v>46078.958321759259</v>
      </c>
      <c r="P108" s="2">
        <f t="shared" si="4"/>
        <v>46078.958333333336</v>
      </c>
      <c r="Q108">
        <f t="shared" si="5"/>
        <v>1772060400</v>
      </c>
    </row>
    <row r="109" spans="1:17" x14ac:dyDescent="0.55000000000000004">
      <c r="A109">
        <v>1772060699</v>
      </c>
      <c r="B109" t="s">
        <v>6</v>
      </c>
      <c r="C109" t="s">
        <v>7</v>
      </c>
      <c r="D109">
        <v>5179.7299999999996</v>
      </c>
      <c r="O109" s="1">
        <f t="shared" si="3"/>
        <v>46078.961793981478</v>
      </c>
      <c r="P109" s="2">
        <f t="shared" si="4"/>
        <v>46078.961805555555</v>
      </c>
      <c r="Q109">
        <f t="shared" si="5"/>
        <v>1772060700</v>
      </c>
    </row>
    <row r="110" spans="1:17" x14ac:dyDescent="0.55000000000000004">
      <c r="A110">
        <v>1772060999</v>
      </c>
      <c r="B110" t="s">
        <v>6</v>
      </c>
      <c r="C110" t="s">
        <v>7</v>
      </c>
      <c r="D110">
        <v>5168.8</v>
      </c>
      <c r="O110" s="1">
        <f t="shared" si="3"/>
        <v>46078.965266203704</v>
      </c>
      <c r="P110" s="2">
        <f t="shared" si="4"/>
        <v>46078.965277777781</v>
      </c>
      <c r="Q110">
        <f t="shared" si="5"/>
        <v>1772061000</v>
      </c>
    </row>
    <row r="111" spans="1:17" x14ac:dyDescent="0.55000000000000004">
      <c r="A111">
        <v>1772061299</v>
      </c>
      <c r="B111" t="s">
        <v>6</v>
      </c>
      <c r="C111" t="s">
        <v>7</v>
      </c>
      <c r="D111">
        <v>5174.01</v>
      </c>
      <c r="O111" s="1">
        <f t="shared" si="3"/>
        <v>46078.96873842593</v>
      </c>
      <c r="P111" s="2">
        <f t="shared" si="4"/>
        <v>46078.96875</v>
      </c>
      <c r="Q111">
        <f t="shared" si="5"/>
        <v>1772061300</v>
      </c>
    </row>
    <row r="112" spans="1:17" x14ac:dyDescent="0.55000000000000004">
      <c r="A112">
        <v>1772061599</v>
      </c>
      <c r="B112" t="s">
        <v>6</v>
      </c>
      <c r="C112" t="s">
        <v>7</v>
      </c>
      <c r="D112">
        <v>5170.68</v>
      </c>
      <c r="O112" s="1">
        <f t="shared" si="3"/>
        <v>46078.972210648149</v>
      </c>
      <c r="P112" s="2">
        <f t="shared" si="4"/>
        <v>46078.972222222219</v>
      </c>
      <c r="Q112">
        <f t="shared" si="5"/>
        <v>1772061600</v>
      </c>
    </row>
    <row r="113" spans="1:17" x14ac:dyDescent="0.55000000000000004">
      <c r="A113">
        <v>1772061899</v>
      </c>
      <c r="B113" t="s">
        <v>6</v>
      </c>
      <c r="C113" t="s">
        <v>7</v>
      </c>
      <c r="D113">
        <v>5170.04</v>
      </c>
      <c r="O113" s="1">
        <f t="shared" si="3"/>
        <v>46078.975682870368</v>
      </c>
      <c r="P113" s="2">
        <f t="shared" si="4"/>
        <v>46078.975694444445</v>
      </c>
      <c r="Q113">
        <f t="shared" si="5"/>
        <v>1772061900</v>
      </c>
    </row>
    <row r="114" spans="1:17" x14ac:dyDescent="0.55000000000000004">
      <c r="A114">
        <v>1772062199</v>
      </c>
      <c r="B114" t="s">
        <v>6</v>
      </c>
      <c r="C114" t="s">
        <v>7</v>
      </c>
      <c r="D114">
        <v>5168.9799999999996</v>
      </c>
      <c r="O114" s="1">
        <f t="shared" si="3"/>
        <v>46078.979155092587</v>
      </c>
      <c r="P114" s="2">
        <f t="shared" si="4"/>
        <v>46078.979166666664</v>
      </c>
      <c r="Q114">
        <f t="shared" si="5"/>
        <v>1772062200</v>
      </c>
    </row>
    <row r="115" spans="1:17" x14ac:dyDescent="0.55000000000000004">
      <c r="A115">
        <v>1772062499</v>
      </c>
      <c r="B115" t="s">
        <v>6</v>
      </c>
      <c r="C115" t="s">
        <v>7</v>
      </c>
      <c r="D115">
        <v>5169.88</v>
      </c>
      <c r="O115" s="1">
        <f t="shared" si="3"/>
        <v>46078.982627314814</v>
      </c>
      <c r="P115" s="2">
        <f t="shared" si="4"/>
        <v>46078.982638888891</v>
      </c>
      <c r="Q115">
        <f t="shared" si="5"/>
        <v>1772062500</v>
      </c>
    </row>
    <row r="116" spans="1:17" x14ac:dyDescent="0.55000000000000004">
      <c r="A116">
        <v>1772062799</v>
      </c>
      <c r="B116" t="s">
        <v>6</v>
      </c>
      <c r="C116" t="s">
        <v>7</v>
      </c>
      <c r="D116">
        <v>5172.62</v>
      </c>
      <c r="O116" s="1">
        <f t="shared" si="3"/>
        <v>46078.98609953704</v>
      </c>
      <c r="P116" s="2">
        <f t="shared" si="4"/>
        <v>46078.986111111109</v>
      </c>
      <c r="Q116">
        <f t="shared" si="5"/>
        <v>1772062800</v>
      </c>
    </row>
    <row r="117" spans="1:17" x14ac:dyDescent="0.55000000000000004">
      <c r="A117">
        <v>1772063099</v>
      </c>
      <c r="B117" t="s">
        <v>6</v>
      </c>
      <c r="C117" t="s">
        <v>7</v>
      </c>
      <c r="D117">
        <v>5167.3100000000004</v>
      </c>
      <c r="O117" s="1">
        <f t="shared" si="3"/>
        <v>46078.989571759259</v>
      </c>
      <c r="P117" s="2">
        <f t="shared" si="4"/>
        <v>46078.989583333336</v>
      </c>
      <c r="Q117">
        <f t="shared" si="5"/>
        <v>1772063100</v>
      </c>
    </row>
    <row r="118" spans="1:17" x14ac:dyDescent="0.55000000000000004">
      <c r="A118">
        <v>1772063399</v>
      </c>
      <c r="B118" t="s">
        <v>6</v>
      </c>
      <c r="C118" t="s">
        <v>7</v>
      </c>
      <c r="D118">
        <v>5169.57</v>
      </c>
      <c r="O118" s="1">
        <f t="shared" si="3"/>
        <v>46078.993043981478</v>
      </c>
      <c r="P118" s="2">
        <f t="shared" si="4"/>
        <v>46078.993055555555</v>
      </c>
      <c r="Q118">
        <f t="shared" si="5"/>
        <v>1772063400</v>
      </c>
    </row>
    <row r="119" spans="1:17" x14ac:dyDescent="0.55000000000000004">
      <c r="A119">
        <v>1772063699</v>
      </c>
      <c r="B119" t="s">
        <v>6</v>
      </c>
      <c r="C119" t="s">
        <v>7</v>
      </c>
      <c r="D119">
        <v>5163.13</v>
      </c>
      <c r="O119" s="1">
        <f t="shared" si="3"/>
        <v>46078.996516203704</v>
      </c>
      <c r="P119" s="2">
        <f t="shared" si="4"/>
        <v>46078.996527777781</v>
      </c>
      <c r="Q119">
        <f t="shared" si="5"/>
        <v>1772063700</v>
      </c>
    </row>
    <row r="120" spans="1:17" x14ac:dyDescent="0.55000000000000004">
      <c r="A120">
        <v>1772063999</v>
      </c>
      <c r="B120" t="s">
        <v>6</v>
      </c>
      <c r="C120" t="s">
        <v>7</v>
      </c>
      <c r="D120">
        <v>5160.24</v>
      </c>
      <c r="H120">
        <v>5155.71</v>
      </c>
      <c r="J120">
        <v>5155.71</v>
      </c>
      <c r="L120">
        <v>5155.71</v>
      </c>
      <c r="O120" s="1">
        <f t="shared" si="3"/>
        <v>46078.99998842593</v>
      </c>
      <c r="P120" s="2">
        <f t="shared" si="4"/>
        <v>46079</v>
      </c>
      <c r="Q120">
        <f t="shared" si="5"/>
        <v>1772064000</v>
      </c>
    </row>
    <row r="121" spans="1:17" x14ac:dyDescent="0.55000000000000004">
      <c r="A121">
        <v>1772064299</v>
      </c>
      <c r="B121" t="s">
        <v>6</v>
      </c>
      <c r="C121" t="s">
        <v>7</v>
      </c>
      <c r="D121">
        <v>5161.95</v>
      </c>
      <c r="H121">
        <v>5155.79</v>
      </c>
      <c r="J121">
        <v>5155.75</v>
      </c>
      <c r="O121" s="1">
        <f t="shared" si="3"/>
        <v>46079.003460648149</v>
      </c>
      <c r="P121" s="2">
        <f t="shared" si="4"/>
        <v>46079.003472222219</v>
      </c>
      <c r="Q121">
        <f t="shared" si="5"/>
        <v>1772064300</v>
      </c>
    </row>
    <row r="122" spans="1:17" x14ac:dyDescent="0.55000000000000004">
      <c r="A122">
        <v>1772064599</v>
      </c>
      <c r="B122" t="s">
        <v>6</v>
      </c>
      <c r="C122" t="s">
        <v>7</v>
      </c>
      <c r="D122">
        <v>5167.67</v>
      </c>
      <c r="H122">
        <v>5155.8599999999997</v>
      </c>
      <c r="J122">
        <v>5155.79</v>
      </c>
      <c r="O122" s="1">
        <f t="shared" si="3"/>
        <v>46079.006932870368</v>
      </c>
      <c r="P122" s="2">
        <f t="shared" si="4"/>
        <v>46079.006944444445</v>
      </c>
      <c r="Q122">
        <f t="shared" si="5"/>
        <v>1772064600</v>
      </c>
    </row>
    <row r="123" spans="1:17" x14ac:dyDescent="0.55000000000000004">
      <c r="A123">
        <v>1772064899</v>
      </c>
      <c r="B123" t="s">
        <v>6</v>
      </c>
      <c r="C123" t="s">
        <v>7</v>
      </c>
      <c r="D123">
        <v>5169.72</v>
      </c>
      <c r="H123">
        <v>5155.9399999999996</v>
      </c>
      <c r="J123">
        <v>5155.83</v>
      </c>
      <c r="O123" s="1">
        <f t="shared" si="3"/>
        <v>46079.010405092587</v>
      </c>
      <c r="P123" s="2">
        <f t="shared" si="4"/>
        <v>46079.010416666664</v>
      </c>
      <c r="Q123">
        <f t="shared" si="5"/>
        <v>1772064900</v>
      </c>
    </row>
    <row r="124" spans="1:17" x14ac:dyDescent="0.55000000000000004">
      <c r="A124">
        <v>1772065199</v>
      </c>
      <c r="B124" t="s">
        <v>6</v>
      </c>
      <c r="C124" t="s">
        <v>7</v>
      </c>
      <c r="D124">
        <v>5180.9399999999996</v>
      </c>
      <c r="H124">
        <v>5156.01</v>
      </c>
      <c r="J124">
        <v>5155.8599999999997</v>
      </c>
      <c r="O124" s="1">
        <f t="shared" si="3"/>
        <v>46079.013877314814</v>
      </c>
      <c r="P124" s="2">
        <f t="shared" si="4"/>
        <v>46079.013888888891</v>
      </c>
      <c r="Q124">
        <f t="shared" si="5"/>
        <v>1772065200</v>
      </c>
    </row>
    <row r="125" spans="1:17" x14ac:dyDescent="0.55000000000000004">
      <c r="A125">
        <v>1772065499</v>
      </c>
      <c r="B125" t="s">
        <v>6</v>
      </c>
      <c r="C125" t="s">
        <v>7</v>
      </c>
      <c r="D125">
        <v>5185.25</v>
      </c>
      <c r="H125">
        <v>5156.09</v>
      </c>
      <c r="J125">
        <v>5155.8999999999996</v>
      </c>
      <c r="O125" s="1">
        <f t="shared" si="3"/>
        <v>46079.01734953704</v>
      </c>
      <c r="P125" s="2">
        <f t="shared" si="4"/>
        <v>46079.017361111109</v>
      </c>
      <c r="Q125">
        <f t="shared" si="5"/>
        <v>1772065500</v>
      </c>
    </row>
    <row r="126" spans="1:17" x14ac:dyDescent="0.55000000000000004">
      <c r="A126">
        <v>1772065799</v>
      </c>
      <c r="B126" t="s">
        <v>6</v>
      </c>
      <c r="C126" t="s">
        <v>7</v>
      </c>
      <c r="D126">
        <v>5182.32</v>
      </c>
      <c r="H126">
        <v>5156.16</v>
      </c>
      <c r="J126">
        <v>5155.9399999999996</v>
      </c>
      <c r="O126" s="1">
        <f t="shared" si="3"/>
        <v>46079.020821759259</v>
      </c>
      <c r="P126" s="2">
        <f t="shared" si="4"/>
        <v>46079.020833333336</v>
      </c>
      <c r="Q126">
        <f t="shared" si="5"/>
        <v>1772065800</v>
      </c>
    </row>
    <row r="127" spans="1:17" x14ac:dyDescent="0.55000000000000004">
      <c r="A127">
        <v>1772066099</v>
      </c>
      <c r="B127" t="s">
        <v>6</v>
      </c>
      <c r="C127" t="s">
        <v>7</v>
      </c>
      <c r="D127">
        <v>5182.63</v>
      </c>
      <c r="H127">
        <v>5156.24</v>
      </c>
      <c r="J127">
        <v>5155.9799999999996</v>
      </c>
      <c r="O127" s="1">
        <f t="shared" si="3"/>
        <v>46079.024293981478</v>
      </c>
      <c r="P127" s="2">
        <f t="shared" si="4"/>
        <v>46079.024305555555</v>
      </c>
      <c r="Q127">
        <f t="shared" si="5"/>
        <v>1772066100</v>
      </c>
    </row>
    <row r="128" spans="1:17" x14ac:dyDescent="0.55000000000000004">
      <c r="A128">
        <v>1772066399</v>
      </c>
      <c r="B128" t="s">
        <v>6</v>
      </c>
      <c r="C128" t="s">
        <v>7</v>
      </c>
      <c r="D128">
        <v>5188.37</v>
      </c>
      <c r="H128">
        <v>5156.32</v>
      </c>
      <c r="J128">
        <v>5156.0200000000004</v>
      </c>
      <c r="O128" s="1">
        <f t="shared" si="3"/>
        <v>46079.027766203704</v>
      </c>
      <c r="P128" s="2">
        <f t="shared" si="4"/>
        <v>46079.027777777781</v>
      </c>
      <c r="Q128">
        <f t="shared" si="5"/>
        <v>1772066400</v>
      </c>
    </row>
    <row r="129" spans="1:17" x14ac:dyDescent="0.55000000000000004">
      <c r="A129">
        <v>1772066699</v>
      </c>
      <c r="B129" t="s">
        <v>6</v>
      </c>
      <c r="C129" t="s">
        <v>7</v>
      </c>
      <c r="D129">
        <v>5185.97</v>
      </c>
      <c r="H129">
        <v>5156.3900000000003</v>
      </c>
      <c r="J129">
        <v>5156.0600000000004</v>
      </c>
      <c r="O129" s="1">
        <f t="shared" si="3"/>
        <v>46079.03123842593</v>
      </c>
      <c r="P129" s="2">
        <f t="shared" si="4"/>
        <v>46079.03125</v>
      </c>
      <c r="Q129">
        <f t="shared" si="5"/>
        <v>1772066700</v>
      </c>
    </row>
    <row r="130" spans="1:17" x14ac:dyDescent="0.55000000000000004">
      <c r="A130">
        <v>1772066999</v>
      </c>
      <c r="B130" t="s">
        <v>6</v>
      </c>
      <c r="C130" t="s">
        <v>7</v>
      </c>
      <c r="D130">
        <v>5189.7</v>
      </c>
      <c r="H130">
        <v>5156.47</v>
      </c>
      <c r="J130">
        <v>5156.1000000000004</v>
      </c>
      <c r="O130" s="1">
        <f t="shared" ref="O130:O193" si="6">(A130/86400)+25569</f>
        <v>46079.034710648149</v>
      </c>
      <c r="P130" s="2">
        <f t="shared" ref="P130:P193" si="7">CEILING(INT(O130*1440)/1440*288,1)/288</f>
        <v>46079.034722222219</v>
      </c>
      <c r="Q130">
        <f t="shared" si="5"/>
        <v>1772067000</v>
      </c>
    </row>
    <row r="131" spans="1:17" x14ac:dyDescent="0.55000000000000004">
      <c r="A131">
        <v>1772067299</v>
      </c>
      <c r="B131" t="s">
        <v>6</v>
      </c>
      <c r="C131" t="s">
        <v>7</v>
      </c>
      <c r="D131">
        <v>5188.3100000000004</v>
      </c>
      <c r="H131">
        <v>5156.54</v>
      </c>
      <c r="J131">
        <v>5156.1400000000003</v>
      </c>
      <c r="O131" s="1">
        <f t="shared" si="6"/>
        <v>46079.038182870368</v>
      </c>
      <c r="P131" s="2">
        <f t="shared" si="7"/>
        <v>46079.038194444445</v>
      </c>
      <c r="Q131">
        <f t="shared" ref="Q131:Q194" si="8">MROUND((P131-25569)*86400,300)</f>
        <v>1772067300</v>
      </c>
    </row>
    <row r="132" spans="1:17" x14ac:dyDescent="0.55000000000000004">
      <c r="A132">
        <v>1772067599</v>
      </c>
      <c r="B132" t="s">
        <v>6</v>
      </c>
      <c r="C132" t="s">
        <v>7</v>
      </c>
      <c r="D132">
        <v>5194.75</v>
      </c>
      <c r="E132">
        <v>5198.49</v>
      </c>
      <c r="F132">
        <v>5198.49</v>
      </c>
      <c r="H132">
        <v>5156.62</v>
      </c>
      <c r="J132">
        <v>5156.17</v>
      </c>
      <c r="K132">
        <v>5198.49</v>
      </c>
      <c r="O132" s="1">
        <f t="shared" si="6"/>
        <v>46079.041655092587</v>
      </c>
      <c r="P132" s="2">
        <f t="shared" si="7"/>
        <v>46079.041666666664</v>
      </c>
      <c r="Q132">
        <f t="shared" si="8"/>
        <v>1772067600</v>
      </c>
    </row>
    <row r="133" spans="1:17" x14ac:dyDescent="0.55000000000000004">
      <c r="A133">
        <v>1772067899</v>
      </c>
      <c r="B133" t="s">
        <v>6</v>
      </c>
      <c r="C133" t="s">
        <v>7</v>
      </c>
      <c r="D133">
        <v>5183.93</v>
      </c>
      <c r="E133">
        <v>5198.5</v>
      </c>
      <c r="F133">
        <v>5198.46</v>
      </c>
      <c r="H133">
        <v>5156.6899999999996</v>
      </c>
      <c r="J133">
        <v>5156.21</v>
      </c>
      <c r="O133" s="1">
        <f t="shared" si="6"/>
        <v>46079.045127314814</v>
      </c>
      <c r="P133" s="2">
        <f t="shared" si="7"/>
        <v>46079.045138888891</v>
      </c>
      <c r="Q133">
        <f t="shared" si="8"/>
        <v>1772067900</v>
      </c>
    </row>
    <row r="134" spans="1:17" x14ac:dyDescent="0.55000000000000004">
      <c r="A134">
        <v>1772068199</v>
      </c>
      <c r="B134" t="s">
        <v>6</v>
      </c>
      <c r="C134" t="s">
        <v>7</v>
      </c>
      <c r="D134">
        <v>5187.53</v>
      </c>
      <c r="E134">
        <v>5198.5</v>
      </c>
      <c r="F134">
        <v>5198.4399999999996</v>
      </c>
      <c r="H134">
        <v>5156.7700000000004</v>
      </c>
      <c r="J134">
        <v>5156.25</v>
      </c>
      <c r="O134" s="1">
        <f t="shared" si="6"/>
        <v>46079.04859953704</v>
      </c>
      <c r="P134" s="2">
        <f t="shared" si="7"/>
        <v>46079.048611111109</v>
      </c>
      <c r="Q134">
        <f t="shared" si="8"/>
        <v>1772068200</v>
      </c>
    </row>
    <row r="135" spans="1:17" x14ac:dyDescent="0.55000000000000004">
      <c r="A135">
        <v>1772068499</v>
      </c>
      <c r="B135" t="s">
        <v>6</v>
      </c>
      <c r="C135" t="s">
        <v>7</v>
      </c>
      <c r="D135">
        <v>5189.46</v>
      </c>
      <c r="E135">
        <v>5198.51</v>
      </c>
      <c r="F135">
        <v>5198.41</v>
      </c>
      <c r="H135">
        <v>5156.84</v>
      </c>
      <c r="J135">
        <v>5156.29</v>
      </c>
      <c r="O135" s="1">
        <f t="shared" si="6"/>
        <v>46079.052071759259</v>
      </c>
      <c r="P135" s="2">
        <f t="shared" si="7"/>
        <v>46079.052083333336</v>
      </c>
      <c r="Q135">
        <f t="shared" si="8"/>
        <v>1772068500</v>
      </c>
    </row>
    <row r="136" spans="1:17" x14ac:dyDescent="0.55000000000000004">
      <c r="A136">
        <v>1772068799</v>
      </c>
      <c r="B136" t="s">
        <v>6</v>
      </c>
      <c r="C136" t="s">
        <v>7</v>
      </c>
      <c r="D136">
        <v>5186.05</v>
      </c>
      <c r="E136">
        <v>5198.51</v>
      </c>
      <c r="F136">
        <v>5198.3900000000003</v>
      </c>
      <c r="H136">
        <v>5156.92</v>
      </c>
      <c r="J136">
        <v>5156.33</v>
      </c>
      <c r="O136" s="1">
        <f t="shared" si="6"/>
        <v>46079.055543981478</v>
      </c>
      <c r="P136" s="2">
        <f t="shared" si="7"/>
        <v>46079.055555555555</v>
      </c>
      <c r="Q136">
        <f t="shared" si="8"/>
        <v>1772068800</v>
      </c>
    </row>
    <row r="137" spans="1:17" x14ac:dyDescent="0.55000000000000004">
      <c r="A137">
        <v>1772069099</v>
      </c>
      <c r="B137" t="s">
        <v>6</v>
      </c>
      <c r="C137" t="s">
        <v>7</v>
      </c>
      <c r="D137">
        <v>5180.54</v>
      </c>
      <c r="E137">
        <v>5198.5200000000004</v>
      </c>
      <c r="F137">
        <v>5198.3599999999997</v>
      </c>
      <c r="H137">
        <v>5157</v>
      </c>
      <c r="J137">
        <v>5156.37</v>
      </c>
      <c r="O137" s="1">
        <f t="shared" si="6"/>
        <v>46079.059016203704</v>
      </c>
      <c r="P137" s="2">
        <f t="shared" si="7"/>
        <v>46079.059027777781</v>
      </c>
      <c r="Q137">
        <f t="shared" si="8"/>
        <v>1772069100</v>
      </c>
    </row>
    <row r="138" spans="1:17" x14ac:dyDescent="0.55000000000000004">
      <c r="A138">
        <v>1772069399</v>
      </c>
      <c r="B138" t="s">
        <v>6</v>
      </c>
      <c r="C138" t="s">
        <v>7</v>
      </c>
      <c r="D138">
        <v>5187.99</v>
      </c>
      <c r="E138">
        <v>5198.5200000000004</v>
      </c>
      <c r="F138">
        <v>5198.33</v>
      </c>
      <c r="H138">
        <v>5157.07</v>
      </c>
      <c r="J138">
        <v>5156.41</v>
      </c>
      <c r="O138" s="1">
        <f t="shared" si="6"/>
        <v>46079.06248842593</v>
      </c>
      <c r="P138" s="2">
        <f t="shared" si="7"/>
        <v>46079.0625</v>
      </c>
      <c r="Q138">
        <f t="shared" si="8"/>
        <v>1772069400</v>
      </c>
    </row>
    <row r="139" spans="1:17" x14ac:dyDescent="0.55000000000000004">
      <c r="A139">
        <v>1772069699</v>
      </c>
      <c r="B139" t="s">
        <v>6</v>
      </c>
      <c r="C139" t="s">
        <v>7</v>
      </c>
      <c r="D139">
        <v>5185.42</v>
      </c>
      <c r="E139">
        <v>5198.53</v>
      </c>
      <c r="F139">
        <v>5198.3100000000004</v>
      </c>
      <c r="H139">
        <v>5157.1499999999996</v>
      </c>
      <c r="J139">
        <v>5156.45</v>
      </c>
      <c r="O139" s="1">
        <f t="shared" si="6"/>
        <v>46079.065960648149</v>
      </c>
      <c r="P139" s="2">
        <f t="shared" si="7"/>
        <v>46079.065972222219</v>
      </c>
      <c r="Q139">
        <f t="shared" si="8"/>
        <v>1772069700</v>
      </c>
    </row>
    <row r="140" spans="1:17" x14ac:dyDescent="0.55000000000000004">
      <c r="A140">
        <v>1772069999</v>
      </c>
      <c r="B140" t="s">
        <v>6</v>
      </c>
      <c r="C140" t="s">
        <v>7</v>
      </c>
      <c r="D140">
        <v>5189.54</v>
      </c>
      <c r="E140">
        <v>5198.53</v>
      </c>
      <c r="F140">
        <v>5198.28</v>
      </c>
      <c r="H140">
        <v>5157.22</v>
      </c>
      <c r="J140">
        <v>5156.4799999999996</v>
      </c>
      <c r="O140" s="1">
        <f t="shared" si="6"/>
        <v>46079.069432870368</v>
      </c>
      <c r="P140" s="2">
        <f t="shared" si="7"/>
        <v>46079.069444444445</v>
      </c>
      <c r="Q140">
        <f t="shared" si="8"/>
        <v>1772070000</v>
      </c>
    </row>
    <row r="141" spans="1:17" x14ac:dyDescent="0.55000000000000004">
      <c r="A141">
        <v>1772070299</v>
      </c>
      <c r="B141" t="s">
        <v>6</v>
      </c>
      <c r="C141" t="s">
        <v>7</v>
      </c>
      <c r="D141">
        <v>5189.93</v>
      </c>
      <c r="E141">
        <v>5198.54</v>
      </c>
      <c r="F141">
        <v>5198.26</v>
      </c>
      <c r="H141">
        <v>5157.3</v>
      </c>
      <c r="J141">
        <v>5156.5200000000004</v>
      </c>
      <c r="O141" s="1">
        <f t="shared" si="6"/>
        <v>46079.072905092587</v>
      </c>
      <c r="P141" s="2">
        <f t="shared" si="7"/>
        <v>46079.072916666664</v>
      </c>
      <c r="Q141">
        <f t="shared" si="8"/>
        <v>1772070300</v>
      </c>
    </row>
    <row r="142" spans="1:17" x14ac:dyDescent="0.55000000000000004">
      <c r="A142">
        <v>1772070599</v>
      </c>
      <c r="B142" t="s">
        <v>6</v>
      </c>
      <c r="C142" t="s">
        <v>7</v>
      </c>
      <c r="D142">
        <v>5191.16</v>
      </c>
      <c r="E142">
        <v>5198.55</v>
      </c>
      <c r="F142">
        <v>5198.2299999999996</v>
      </c>
      <c r="H142">
        <v>5157.37</v>
      </c>
      <c r="J142">
        <v>5156.5600000000004</v>
      </c>
      <c r="O142" s="1">
        <f t="shared" si="6"/>
        <v>46079.076377314814</v>
      </c>
      <c r="P142" s="2">
        <f t="shared" si="7"/>
        <v>46079.076388888891</v>
      </c>
      <c r="Q142">
        <f t="shared" si="8"/>
        <v>1772070600</v>
      </c>
    </row>
    <row r="143" spans="1:17" x14ac:dyDescent="0.55000000000000004">
      <c r="A143">
        <v>1772070899</v>
      </c>
      <c r="B143" t="s">
        <v>6</v>
      </c>
      <c r="C143" t="s">
        <v>7</v>
      </c>
      <c r="D143">
        <v>5191.71</v>
      </c>
      <c r="E143">
        <v>5198.55</v>
      </c>
      <c r="F143">
        <v>5198.2</v>
      </c>
      <c r="H143">
        <v>5157.45</v>
      </c>
      <c r="J143">
        <v>5156.6000000000004</v>
      </c>
      <c r="O143" s="1">
        <f t="shared" si="6"/>
        <v>46079.07984953704</v>
      </c>
      <c r="P143" s="2">
        <f t="shared" si="7"/>
        <v>46079.079861111109</v>
      </c>
      <c r="Q143">
        <f t="shared" si="8"/>
        <v>1772070900</v>
      </c>
    </row>
    <row r="144" spans="1:17" x14ac:dyDescent="0.55000000000000004">
      <c r="A144">
        <v>1772071199</v>
      </c>
      <c r="B144" t="s">
        <v>6</v>
      </c>
      <c r="C144" t="s">
        <v>7</v>
      </c>
      <c r="D144">
        <v>5190.17</v>
      </c>
      <c r="E144">
        <v>5198.5600000000004</v>
      </c>
      <c r="F144">
        <v>5198.18</v>
      </c>
      <c r="H144">
        <v>5157.53</v>
      </c>
      <c r="J144">
        <v>5156.6400000000003</v>
      </c>
      <c r="O144" s="1">
        <f t="shared" si="6"/>
        <v>46079.083321759259</v>
      </c>
      <c r="P144" s="2">
        <f t="shared" si="7"/>
        <v>46079.083333333336</v>
      </c>
      <c r="Q144">
        <f t="shared" si="8"/>
        <v>1772071200</v>
      </c>
    </row>
    <row r="145" spans="1:17" x14ac:dyDescent="0.55000000000000004">
      <c r="A145">
        <v>1772071499</v>
      </c>
      <c r="B145" t="s">
        <v>6</v>
      </c>
      <c r="C145" t="s">
        <v>7</v>
      </c>
      <c r="D145">
        <v>5187.26</v>
      </c>
      <c r="E145">
        <v>5198.5600000000004</v>
      </c>
      <c r="F145">
        <v>5198.1499999999996</v>
      </c>
      <c r="H145">
        <v>5157.6000000000004</v>
      </c>
      <c r="J145">
        <v>5156.68</v>
      </c>
      <c r="O145" s="1">
        <f t="shared" si="6"/>
        <v>46079.086793981478</v>
      </c>
      <c r="P145" s="2">
        <f t="shared" si="7"/>
        <v>46079.086805555555</v>
      </c>
      <c r="Q145">
        <f t="shared" si="8"/>
        <v>1772071500</v>
      </c>
    </row>
    <row r="146" spans="1:17" x14ac:dyDescent="0.55000000000000004">
      <c r="A146">
        <v>1772071799</v>
      </c>
      <c r="B146" t="s">
        <v>6</v>
      </c>
      <c r="C146" t="s">
        <v>7</v>
      </c>
      <c r="D146">
        <v>5183.0600000000004</v>
      </c>
      <c r="E146">
        <v>5198.57</v>
      </c>
      <c r="F146">
        <v>5198.13</v>
      </c>
      <c r="H146">
        <v>5157.68</v>
      </c>
      <c r="J146">
        <v>5156.72</v>
      </c>
      <c r="O146" s="1">
        <f t="shared" si="6"/>
        <v>46079.090266203704</v>
      </c>
      <c r="P146" s="2">
        <f t="shared" si="7"/>
        <v>46079.090277777781</v>
      </c>
      <c r="Q146">
        <f t="shared" si="8"/>
        <v>1772071800</v>
      </c>
    </row>
    <row r="147" spans="1:17" x14ac:dyDescent="0.55000000000000004">
      <c r="A147">
        <v>1772072099</v>
      </c>
      <c r="B147" t="s">
        <v>6</v>
      </c>
      <c r="C147" t="s">
        <v>7</v>
      </c>
      <c r="D147">
        <v>5188.25</v>
      </c>
      <c r="E147">
        <v>5198.57</v>
      </c>
      <c r="F147">
        <v>5198.1000000000004</v>
      </c>
      <c r="H147">
        <v>5157.75</v>
      </c>
      <c r="J147">
        <v>5156.76</v>
      </c>
      <c r="O147" s="1">
        <f t="shared" si="6"/>
        <v>46079.09373842593</v>
      </c>
      <c r="P147" s="2">
        <f t="shared" si="7"/>
        <v>46079.09375</v>
      </c>
      <c r="Q147">
        <f t="shared" si="8"/>
        <v>1772072100</v>
      </c>
    </row>
    <row r="148" spans="1:17" x14ac:dyDescent="0.55000000000000004">
      <c r="A148">
        <v>1772072399</v>
      </c>
      <c r="B148" t="s">
        <v>6</v>
      </c>
      <c r="C148" t="s">
        <v>7</v>
      </c>
      <c r="D148">
        <v>5183.4399999999996</v>
      </c>
      <c r="E148">
        <v>5198.58</v>
      </c>
      <c r="F148">
        <v>5198.07</v>
      </c>
      <c r="H148">
        <v>5157.83</v>
      </c>
      <c r="J148">
        <v>5156.79</v>
      </c>
      <c r="O148" s="1">
        <f t="shared" si="6"/>
        <v>46079.097210648149</v>
      </c>
      <c r="P148" s="2">
        <f t="shared" si="7"/>
        <v>46079.097222222219</v>
      </c>
      <c r="Q148">
        <f t="shared" si="8"/>
        <v>1772072400</v>
      </c>
    </row>
    <row r="149" spans="1:17" x14ac:dyDescent="0.55000000000000004">
      <c r="A149">
        <v>1772072699</v>
      </c>
      <c r="B149" t="s">
        <v>6</v>
      </c>
      <c r="C149" t="s">
        <v>7</v>
      </c>
      <c r="D149">
        <v>5180.79</v>
      </c>
      <c r="E149">
        <v>5198.58</v>
      </c>
      <c r="F149">
        <v>5198.05</v>
      </c>
      <c r="H149">
        <v>5157.8999999999996</v>
      </c>
      <c r="J149">
        <v>5156.83</v>
      </c>
      <c r="O149" s="1">
        <f t="shared" si="6"/>
        <v>46079.100682870368</v>
      </c>
      <c r="P149" s="2">
        <f t="shared" si="7"/>
        <v>46079.100694444445</v>
      </c>
      <c r="Q149">
        <f t="shared" si="8"/>
        <v>1772072700</v>
      </c>
    </row>
    <row r="150" spans="1:17" x14ac:dyDescent="0.55000000000000004">
      <c r="A150">
        <v>1772072999</v>
      </c>
      <c r="B150" t="s">
        <v>6</v>
      </c>
      <c r="C150" t="s">
        <v>7</v>
      </c>
      <c r="D150">
        <v>5178.87</v>
      </c>
      <c r="E150">
        <v>5198.59</v>
      </c>
      <c r="F150">
        <v>5198.0200000000004</v>
      </c>
      <c r="H150">
        <v>5157.9799999999996</v>
      </c>
      <c r="J150">
        <v>5156.87</v>
      </c>
      <c r="O150" s="1">
        <f t="shared" si="6"/>
        <v>46079.104155092587</v>
      </c>
      <c r="P150" s="2">
        <f t="shared" si="7"/>
        <v>46079.104166666664</v>
      </c>
      <c r="Q150">
        <f t="shared" si="8"/>
        <v>1772073000</v>
      </c>
    </row>
    <row r="151" spans="1:17" x14ac:dyDescent="0.55000000000000004">
      <c r="A151">
        <v>1772073299</v>
      </c>
      <c r="B151" t="s">
        <v>6</v>
      </c>
      <c r="C151" t="s">
        <v>7</v>
      </c>
      <c r="D151">
        <v>5180.5200000000004</v>
      </c>
      <c r="E151">
        <v>5198.6000000000004</v>
      </c>
      <c r="F151">
        <v>5198</v>
      </c>
      <c r="H151">
        <v>5158.05</v>
      </c>
      <c r="J151">
        <v>5156.91</v>
      </c>
      <c r="O151" s="1">
        <f t="shared" si="6"/>
        <v>46079.107627314814</v>
      </c>
      <c r="P151" s="2">
        <f t="shared" si="7"/>
        <v>46079.107638888891</v>
      </c>
      <c r="Q151">
        <f t="shared" si="8"/>
        <v>1772073300</v>
      </c>
    </row>
    <row r="152" spans="1:17" x14ac:dyDescent="0.55000000000000004">
      <c r="A152">
        <v>1772073599</v>
      </c>
      <c r="B152" t="s">
        <v>6</v>
      </c>
      <c r="C152" t="s">
        <v>7</v>
      </c>
      <c r="D152">
        <v>5176.09</v>
      </c>
      <c r="E152">
        <v>5198.6000000000004</v>
      </c>
      <c r="F152">
        <v>5197.97</v>
      </c>
      <c r="H152">
        <v>5158.13</v>
      </c>
      <c r="I152">
        <v>5174.34</v>
      </c>
      <c r="J152">
        <v>5156.95</v>
      </c>
      <c r="L152">
        <v>5174.34</v>
      </c>
      <c r="O152" s="1">
        <f t="shared" si="6"/>
        <v>46079.11109953704</v>
      </c>
      <c r="P152" s="2">
        <f t="shared" si="7"/>
        <v>46079.111111111109</v>
      </c>
      <c r="Q152">
        <f t="shared" si="8"/>
        <v>1772073600</v>
      </c>
    </row>
    <row r="153" spans="1:17" x14ac:dyDescent="0.55000000000000004">
      <c r="A153">
        <v>1772073899</v>
      </c>
      <c r="B153" t="s">
        <v>6</v>
      </c>
      <c r="C153" t="s">
        <v>7</v>
      </c>
      <c r="D153">
        <v>5180.78</v>
      </c>
      <c r="E153">
        <v>5198.6099999999997</v>
      </c>
      <c r="F153">
        <v>5197.9399999999996</v>
      </c>
      <c r="H153">
        <v>5158.21</v>
      </c>
      <c r="I153">
        <v>5174.3599999999997</v>
      </c>
      <c r="J153">
        <v>5156.99</v>
      </c>
      <c r="O153" s="1">
        <f t="shared" si="6"/>
        <v>46079.114571759259</v>
      </c>
      <c r="P153" s="2">
        <f t="shared" si="7"/>
        <v>46079.114583333336</v>
      </c>
      <c r="Q153">
        <f t="shared" si="8"/>
        <v>1772073900</v>
      </c>
    </row>
    <row r="154" spans="1:17" x14ac:dyDescent="0.55000000000000004">
      <c r="A154">
        <v>1772074199</v>
      </c>
      <c r="B154" t="s">
        <v>6</v>
      </c>
      <c r="C154" t="s">
        <v>7</v>
      </c>
      <c r="D154">
        <v>5184.6899999999996</v>
      </c>
      <c r="E154">
        <v>5198.6099999999997</v>
      </c>
      <c r="F154">
        <v>5197.92</v>
      </c>
      <c r="H154">
        <v>5158.28</v>
      </c>
      <c r="I154">
        <v>5174.38</v>
      </c>
      <c r="J154">
        <v>5157.03</v>
      </c>
      <c r="O154" s="1">
        <f t="shared" si="6"/>
        <v>46079.118043981478</v>
      </c>
      <c r="P154" s="2">
        <f t="shared" si="7"/>
        <v>46079.118055555555</v>
      </c>
      <c r="Q154">
        <f t="shared" si="8"/>
        <v>1772074200</v>
      </c>
    </row>
    <row r="155" spans="1:17" x14ac:dyDescent="0.55000000000000004">
      <c r="A155">
        <v>1772074499</v>
      </c>
      <c r="B155" t="s">
        <v>6</v>
      </c>
      <c r="C155" t="s">
        <v>7</v>
      </c>
      <c r="D155">
        <v>5184.34</v>
      </c>
      <c r="E155">
        <v>5198.62</v>
      </c>
      <c r="F155">
        <v>5197.8900000000003</v>
      </c>
      <c r="H155">
        <v>5158.3599999999997</v>
      </c>
      <c r="I155">
        <v>5174.41</v>
      </c>
      <c r="J155">
        <v>5157.07</v>
      </c>
      <c r="O155" s="1">
        <f t="shared" si="6"/>
        <v>46079.121516203704</v>
      </c>
      <c r="P155" s="2">
        <f t="shared" si="7"/>
        <v>46079.121527777781</v>
      </c>
      <c r="Q155">
        <f t="shared" si="8"/>
        <v>1772074500</v>
      </c>
    </row>
    <row r="156" spans="1:17" x14ac:dyDescent="0.55000000000000004">
      <c r="A156">
        <v>1772074799</v>
      </c>
      <c r="B156" t="s">
        <v>6</v>
      </c>
      <c r="C156" t="s">
        <v>7</v>
      </c>
      <c r="D156">
        <v>5187.4399999999996</v>
      </c>
      <c r="E156">
        <v>5198.62</v>
      </c>
      <c r="F156">
        <v>5197.87</v>
      </c>
      <c r="H156">
        <v>5158.43</v>
      </c>
      <c r="I156">
        <v>5174.43</v>
      </c>
      <c r="J156">
        <v>5157.1000000000004</v>
      </c>
      <c r="O156" s="1">
        <f t="shared" si="6"/>
        <v>46079.12498842593</v>
      </c>
      <c r="P156" s="2">
        <f t="shared" si="7"/>
        <v>46079.125</v>
      </c>
      <c r="Q156">
        <f t="shared" si="8"/>
        <v>1772074800</v>
      </c>
    </row>
    <row r="157" spans="1:17" x14ac:dyDescent="0.55000000000000004">
      <c r="A157">
        <v>1772075099</v>
      </c>
      <c r="B157" t="s">
        <v>6</v>
      </c>
      <c r="C157" t="s">
        <v>7</v>
      </c>
      <c r="D157">
        <v>5185.97</v>
      </c>
      <c r="E157">
        <v>5198.63</v>
      </c>
      <c r="F157">
        <v>5197.84</v>
      </c>
      <c r="H157">
        <v>5158.51</v>
      </c>
      <c r="I157">
        <v>5174.45</v>
      </c>
      <c r="J157">
        <v>5157.1400000000003</v>
      </c>
      <c r="O157" s="1">
        <f t="shared" si="6"/>
        <v>46079.128460648149</v>
      </c>
      <c r="P157" s="2">
        <f t="shared" si="7"/>
        <v>46079.128472222219</v>
      </c>
      <c r="Q157">
        <f t="shared" si="8"/>
        <v>1772075100</v>
      </c>
    </row>
    <row r="158" spans="1:17" x14ac:dyDescent="0.55000000000000004">
      <c r="A158">
        <v>1772075399</v>
      </c>
      <c r="B158" t="s">
        <v>6</v>
      </c>
      <c r="C158" t="s">
        <v>7</v>
      </c>
      <c r="D158">
        <v>5187.26</v>
      </c>
      <c r="E158">
        <v>5198.6400000000003</v>
      </c>
      <c r="F158">
        <v>5197.8100000000004</v>
      </c>
      <c r="H158">
        <v>5158.58</v>
      </c>
      <c r="I158">
        <v>5174.47</v>
      </c>
      <c r="J158">
        <v>5157.18</v>
      </c>
      <c r="O158" s="1">
        <f t="shared" si="6"/>
        <v>46079.131932870368</v>
      </c>
      <c r="P158" s="2">
        <f t="shared" si="7"/>
        <v>46079.131944444445</v>
      </c>
      <c r="Q158">
        <f t="shared" si="8"/>
        <v>1772075400</v>
      </c>
    </row>
    <row r="159" spans="1:17" x14ac:dyDescent="0.55000000000000004">
      <c r="A159">
        <v>1772075699</v>
      </c>
      <c r="B159" t="s">
        <v>6</v>
      </c>
      <c r="C159" t="s">
        <v>7</v>
      </c>
      <c r="D159">
        <v>5190.1899999999996</v>
      </c>
      <c r="E159">
        <v>5198.6400000000003</v>
      </c>
      <c r="F159">
        <v>5197.79</v>
      </c>
      <c r="H159">
        <v>5158.66</v>
      </c>
      <c r="I159">
        <v>5174.5</v>
      </c>
      <c r="J159">
        <v>5157.22</v>
      </c>
      <c r="O159" s="1">
        <f t="shared" si="6"/>
        <v>46079.135405092587</v>
      </c>
      <c r="P159" s="2">
        <f t="shared" si="7"/>
        <v>46079.135416666664</v>
      </c>
      <c r="Q159">
        <f t="shared" si="8"/>
        <v>1772075700</v>
      </c>
    </row>
    <row r="160" spans="1:17" x14ac:dyDescent="0.55000000000000004">
      <c r="A160">
        <v>1772075999</v>
      </c>
      <c r="B160" t="s">
        <v>6</v>
      </c>
      <c r="C160" t="s">
        <v>7</v>
      </c>
      <c r="D160">
        <v>5191.04</v>
      </c>
      <c r="E160">
        <v>5198.6499999999996</v>
      </c>
      <c r="F160">
        <v>5197.76</v>
      </c>
      <c r="H160">
        <v>5158.74</v>
      </c>
      <c r="I160">
        <v>5174.5200000000004</v>
      </c>
      <c r="J160">
        <v>5157.26</v>
      </c>
      <c r="O160" s="1">
        <f t="shared" si="6"/>
        <v>46079.138877314814</v>
      </c>
      <c r="P160" s="2">
        <f t="shared" si="7"/>
        <v>46079.138888888891</v>
      </c>
      <c r="Q160">
        <f t="shared" si="8"/>
        <v>1772076000</v>
      </c>
    </row>
    <row r="161" spans="1:17" x14ac:dyDescent="0.55000000000000004">
      <c r="A161">
        <v>1772076299</v>
      </c>
      <c r="B161" t="s">
        <v>6</v>
      </c>
      <c r="C161" t="s">
        <v>7</v>
      </c>
      <c r="D161">
        <v>5188.3500000000004</v>
      </c>
      <c r="E161">
        <v>5198.6499999999996</v>
      </c>
      <c r="F161">
        <v>5197.74</v>
      </c>
      <c r="H161">
        <v>5158.8100000000004</v>
      </c>
      <c r="I161">
        <v>5174.54</v>
      </c>
      <c r="J161">
        <v>5157.3</v>
      </c>
      <c r="O161" s="1">
        <f t="shared" si="6"/>
        <v>46079.14234953704</v>
      </c>
      <c r="P161" s="2">
        <f t="shared" si="7"/>
        <v>46079.142361111109</v>
      </c>
      <c r="Q161">
        <f t="shared" si="8"/>
        <v>1772076300</v>
      </c>
    </row>
    <row r="162" spans="1:17" x14ac:dyDescent="0.55000000000000004">
      <c r="A162">
        <v>1772076599</v>
      </c>
      <c r="B162" t="s">
        <v>6</v>
      </c>
      <c r="C162" t="s">
        <v>7</v>
      </c>
      <c r="D162">
        <v>5188.5600000000004</v>
      </c>
      <c r="E162">
        <v>5198.66</v>
      </c>
      <c r="F162">
        <v>5197.71</v>
      </c>
      <c r="H162">
        <v>5158.8900000000003</v>
      </c>
      <c r="I162">
        <v>5174.5600000000004</v>
      </c>
      <c r="J162">
        <v>5157.34</v>
      </c>
      <c r="O162" s="1">
        <f t="shared" si="6"/>
        <v>46079.145821759259</v>
      </c>
      <c r="P162" s="2">
        <f t="shared" si="7"/>
        <v>46079.145833333336</v>
      </c>
      <c r="Q162">
        <f t="shared" si="8"/>
        <v>1772076600</v>
      </c>
    </row>
    <row r="163" spans="1:17" x14ac:dyDescent="0.55000000000000004">
      <c r="A163">
        <v>1772076899</v>
      </c>
      <c r="B163" t="s">
        <v>6</v>
      </c>
      <c r="C163" t="s">
        <v>7</v>
      </c>
      <c r="D163">
        <v>5186.58</v>
      </c>
      <c r="E163">
        <v>5198.66</v>
      </c>
      <c r="F163">
        <v>5197.68</v>
      </c>
      <c r="H163">
        <v>5158.96</v>
      </c>
      <c r="I163">
        <v>5174.58</v>
      </c>
      <c r="J163">
        <v>5157.37</v>
      </c>
      <c r="O163" s="1">
        <f t="shared" si="6"/>
        <v>46079.149293981478</v>
      </c>
      <c r="P163" s="2">
        <f t="shared" si="7"/>
        <v>46079.149305555555</v>
      </c>
      <c r="Q163">
        <f t="shared" si="8"/>
        <v>1772076900</v>
      </c>
    </row>
    <row r="164" spans="1:17" x14ac:dyDescent="0.55000000000000004">
      <c r="A164">
        <v>1772077199</v>
      </c>
      <c r="B164" t="s">
        <v>6</v>
      </c>
      <c r="C164" t="s">
        <v>7</v>
      </c>
      <c r="D164">
        <v>5186.18</v>
      </c>
      <c r="E164">
        <v>5198.67</v>
      </c>
      <c r="F164">
        <v>5197.66</v>
      </c>
      <c r="H164">
        <v>5159.04</v>
      </c>
      <c r="I164">
        <v>5174.6099999999997</v>
      </c>
      <c r="J164">
        <v>5157.41</v>
      </c>
      <c r="O164" s="1">
        <f t="shared" si="6"/>
        <v>46079.152766203704</v>
      </c>
      <c r="P164" s="2">
        <f t="shared" si="7"/>
        <v>46079.152777777781</v>
      </c>
      <c r="Q164">
        <f t="shared" si="8"/>
        <v>1772077200</v>
      </c>
    </row>
    <row r="165" spans="1:17" x14ac:dyDescent="0.55000000000000004">
      <c r="A165">
        <v>1772077499</v>
      </c>
      <c r="B165" t="s">
        <v>6</v>
      </c>
      <c r="C165" t="s">
        <v>7</v>
      </c>
      <c r="D165">
        <v>5188.6099999999997</v>
      </c>
      <c r="E165">
        <v>5198.67</v>
      </c>
      <c r="F165">
        <v>5197.63</v>
      </c>
      <c r="H165">
        <v>5159.1099999999997</v>
      </c>
      <c r="I165">
        <v>5174.63</v>
      </c>
      <c r="J165">
        <v>5157.45</v>
      </c>
      <c r="O165" s="1">
        <f t="shared" si="6"/>
        <v>46079.15623842593</v>
      </c>
      <c r="P165" s="2">
        <f t="shared" si="7"/>
        <v>46079.15625</v>
      </c>
      <c r="Q165">
        <f t="shared" si="8"/>
        <v>1772077500</v>
      </c>
    </row>
    <row r="166" spans="1:17" x14ac:dyDescent="0.55000000000000004">
      <c r="A166">
        <v>1772077799</v>
      </c>
      <c r="B166" t="s">
        <v>6</v>
      </c>
      <c r="C166" t="s">
        <v>7</v>
      </c>
      <c r="D166">
        <v>5191.34</v>
      </c>
      <c r="E166">
        <v>5198.68</v>
      </c>
      <c r="F166">
        <v>5197.6099999999997</v>
      </c>
      <c r="H166">
        <v>5159.1899999999996</v>
      </c>
      <c r="I166">
        <v>5174.6499999999996</v>
      </c>
      <c r="J166">
        <v>5157.49</v>
      </c>
      <c r="O166" s="1">
        <f t="shared" si="6"/>
        <v>46079.159710648149</v>
      </c>
      <c r="P166" s="2">
        <f t="shared" si="7"/>
        <v>46079.159722222219</v>
      </c>
      <c r="Q166">
        <f t="shared" si="8"/>
        <v>1772077800</v>
      </c>
    </row>
    <row r="167" spans="1:17" x14ac:dyDescent="0.55000000000000004">
      <c r="A167">
        <v>1772078099</v>
      </c>
      <c r="B167" t="s">
        <v>6</v>
      </c>
      <c r="C167" t="s">
        <v>7</v>
      </c>
      <c r="D167">
        <v>5192.63</v>
      </c>
      <c r="E167">
        <v>5198.6899999999996</v>
      </c>
      <c r="F167">
        <v>5197.58</v>
      </c>
      <c r="H167">
        <v>5159.2700000000004</v>
      </c>
      <c r="I167">
        <v>5174.67</v>
      </c>
      <c r="J167">
        <v>5157.53</v>
      </c>
      <c r="O167" s="1">
        <f t="shared" si="6"/>
        <v>46079.163182870368</v>
      </c>
      <c r="P167" s="2">
        <f t="shared" si="7"/>
        <v>46079.163194444445</v>
      </c>
      <c r="Q167">
        <f t="shared" si="8"/>
        <v>1772078100</v>
      </c>
    </row>
    <row r="168" spans="1:17" x14ac:dyDescent="0.55000000000000004">
      <c r="A168">
        <v>1772078399</v>
      </c>
      <c r="B168" t="s">
        <v>6</v>
      </c>
      <c r="C168" t="s">
        <v>7</v>
      </c>
      <c r="D168">
        <v>5194.08</v>
      </c>
      <c r="E168">
        <v>5198.6899999999996</v>
      </c>
      <c r="F168">
        <v>5197.5600000000004</v>
      </c>
      <c r="H168">
        <v>5159.34</v>
      </c>
      <c r="I168">
        <v>5174.6899999999996</v>
      </c>
      <c r="J168">
        <v>5157.57</v>
      </c>
      <c r="O168" s="1">
        <f t="shared" si="6"/>
        <v>46079.166655092587</v>
      </c>
      <c r="P168" s="2">
        <f t="shared" si="7"/>
        <v>46079.166666666664</v>
      </c>
      <c r="Q168">
        <f t="shared" si="8"/>
        <v>1772078400</v>
      </c>
    </row>
    <row r="169" spans="1:17" x14ac:dyDescent="0.55000000000000004">
      <c r="A169">
        <v>1772078699</v>
      </c>
      <c r="B169" t="s">
        <v>6</v>
      </c>
      <c r="C169" t="s">
        <v>7</v>
      </c>
      <c r="D169">
        <v>5195.76</v>
      </c>
      <c r="E169">
        <v>5198.7</v>
      </c>
      <c r="F169">
        <v>5197.53</v>
      </c>
      <c r="H169">
        <v>5159.42</v>
      </c>
      <c r="I169">
        <v>5174.72</v>
      </c>
      <c r="J169">
        <v>5157.6099999999997</v>
      </c>
      <c r="O169" s="1">
        <f t="shared" si="6"/>
        <v>46079.170127314814</v>
      </c>
      <c r="P169" s="2">
        <f t="shared" si="7"/>
        <v>46079.170138888891</v>
      </c>
      <c r="Q169">
        <f t="shared" si="8"/>
        <v>1772078700</v>
      </c>
    </row>
    <row r="170" spans="1:17" x14ac:dyDescent="0.55000000000000004">
      <c r="A170">
        <v>1772078999</v>
      </c>
      <c r="B170" t="s">
        <v>6</v>
      </c>
      <c r="C170" t="s">
        <v>7</v>
      </c>
      <c r="D170">
        <v>5196.8</v>
      </c>
      <c r="E170">
        <v>5198.7</v>
      </c>
      <c r="F170">
        <v>5197.5</v>
      </c>
      <c r="H170">
        <v>5159.49</v>
      </c>
      <c r="I170">
        <v>5174.74</v>
      </c>
      <c r="J170">
        <v>5157.6499999999996</v>
      </c>
      <c r="O170" s="1">
        <f t="shared" si="6"/>
        <v>46079.17359953704</v>
      </c>
      <c r="P170" s="2">
        <f t="shared" si="7"/>
        <v>46079.173611111109</v>
      </c>
      <c r="Q170">
        <f t="shared" si="8"/>
        <v>1772079000</v>
      </c>
    </row>
    <row r="171" spans="1:17" x14ac:dyDescent="0.55000000000000004">
      <c r="A171">
        <v>1772079299</v>
      </c>
      <c r="B171" t="s">
        <v>6</v>
      </c>
      <c r="C171" t="s">
        <v>7</v>
      </c>
      <c r="D171">
        <v>5193.83</v>
      </c>
      <c r="E171">
        <v>5198.71</v>
      </c>
      <c r="F171">
        <v>5197.4799999999996</v>
      </c>
      <c r="H171">
        <v>5159.57</v>
      </c>
      <c r="I171">
        <v>5174.76</v>
      </c>
      <c r="J171">
        <v>5157.68</v>
      </c>
      <c r="O171" s="1">
        <f t="shared" si="6"/>
        <v>46079.177071759259</v>
      </c>
      <c r="P171" s="2">
        <f t="shared" si="7"/>
        <v>46079.177083333336</v>
      </c>
      <c r="Q171">
        <f t="shared" si="8"/>
        <v>1772079300</v>
      </c>
    </row>
    <row r="172" spans="1:17" x14ac:dyDescent="0.55000000000000004">
      <c r="A172">
        <v>1772079599</v>
      </c>
      <c r="B172" t="s">
        <v>6</v>
      </c>
      <c r="C172" t="s">
        <v>7</v>
      </c>
      <c r="D172">
        <v>5193.75</v>
      </c>
      <c r="E172">
        <v>5198.71</v>
      </c>
      <c r="F172">
        <v>5197.45</v>
      </c>
      <c r="H172">
        <v>5159.6400000000003</v>
      </c>
      <c r="I172">
        <v>5174.78</v>
      </c>
      <c r="J172">
        <v>5157.72</v>
      </c>
      <c r="O172" s="1">
        <f t="shared" si="6"/>
        <v>46079.180543981478</v>
      </c>
      <c r="P172" s="2">
        <f t="shared" si="7"/>
        <v>46079.180555555555</v>
      </c>
      <c r="Q172">
        <f t="shared" si="8"/>
        <v>1772079600</v>
      </c>
    </row>
    <row r="173" spans="1:17" x14ac:dyDescent="0.55000000000000004">
      <c r="A173">
        <v>1772079899</v>
      </c>
      <c r="B173" t="s">
        <v>6</v>
      </c>
      <c r="C173" t="s">
        <v>7</v>
      </c>
      <c r="D173">
        <v>5194.13</v>
      </c>
      <c r="E173">
        <v>5198.72</v>
      </c>
      <c r="F173">
        <v>5197.43</v>
      </c>
      <c r="H173">
        <v>5159.72</v>
      </c>
      <c r="I173">
        <v>5174.8100000000004</v>
      </c>
      <c r="J173">
        <v>5157.76</v>
      </c>
      <c r="O173" s="1">
        <f t="shared" si="6"/>
        <v>46079.184016203704</v>
      </c>
      <c r="P173" s="2">
        <f t="shared" si="7"/>
        <v>46079.184027777781</v>
      </c>
      <c r="Q173">
        <f t="shared" si="8"/>
        <v>1772079900</v>
      </c>
    </row>
    <row r="174" spans="1:17" x14ac:dyDescent="0.55000000000000004">
      <c r="A174">
        <v>1772080199</v>
      </c>
      <c r="B174" t="s">
        <v>6</v>
      </c>
      <c r="C174" t="s">
        <v>7</v>
      </c>
      <c r="D174">
        <v>5194.8599999999997</v>
      </c>
      <c r="E174">
        <v>5198.72</v>
      </c>
      <c r="F174">
        <v>5197.3999999999996</v>
      </c>
      <c r="H174">
        <v>5159.79</v>
      </c>
      <c r="I174">
        <v>5174.83</v>
      </c>
      <c r="J174">
        <v>5157.8</v>
      </c>
      <c r="O174" s="1">
        <f t="shared" si="6"/>
        <v>46079.18748842593</v>
      </c>
      <c r="P174" s="2">
        <f t="shared" si="7"/>
        <v>46079.1875</v>
      </c>
      <c r="Q174">
        <f t="shared" si="8"/>
        <v>1772080200</v>
      </c>
    </row>
    <row r="175" spans="1:17" x14ac:dyDescent="0.55000000000000004">
      <c r="A175">
        <v>1772080499</v>
      </c>
      <c r="B175" t="s">
        <v>6</v>
      </c>
      <c r="C175" t="s">
        <v>7</v>
      </c>
      <c r="D175">
        <v>5195.3999999999996</v>
      </c>
      <c r="E175">
        <v>5198.7299999999996</v>
      </c>
      <c r="F175">
        <v>5197.37</v>
      </c>
      <c r="H175">
        <v>5159.87</v>
      </c>
      <c r="I175">
        <v>5174.8500000000004</v>
      </c>
      <c r="J175">
        <v>5157.84</v>
      </c>
      <c r="O175" s="1">
        <f t="shared" si="6"/>
        <v>46079.190960648149</v>
      </c>
      <c r="P175" s="2">
        <f t="shared" si="7"/>
        <v>46079.190972222219</v>
      </c>
      <c r="Q175">
        <f t="shared" si="8"/>
        <v>1772080500</v>
      </c>
    </row>
    <row r="176" spans="1:17" x14ac:dyDescent="0.55000000000000004">
      <c r="A176">
        <v>1772080799</v>
      </c>
      <c r="B176" t="s">
        <v>6</v>
      </c>
      <c r="C176" t="s">
        <v>7</v>
      </c>
      <c r="D176">
        <v>5194.26</v>
      </c>
      <c r="E176">
        <v>5198.74</v>
      </c>
      <c r="F176">
        <v>5197.3500000000004</v>
      </c>
      <c r="H176">
        <v>5159.95</v>
      </c>
      <c r="I176">
        <v>5174.87</v>
      </c>
      <c r="J176">
        <v>5157.88</v>
      </c>
      <c r="O176" s="1">
        <f t="shared" si="6"/>
        <v>46079.194432870368</v>
      </c>
      <c r="P176" s="2">
        <f t="shared" si="7"/>
        <v>46079.194444444445</v>
      </c>
      <c r="Q176">
        <f t="shared" si="8"/>
        <v>1772080800</v>
      </c>
    </row>
    <row r="177" spans="1:17" x14ac:dyDescent="0.55000000000000004">
      <c r="A177">
        <v>1772081099</v>
      </c>
      <c r="B177" t="s">
        <v>6</v>
      </c>
      <c r="C177" t="s">
        <v>7</v>
      </c>
      <c r="D177">
        <v>5191.38</v>
      </c>
      <c r="E177">
        <v>5198.74</v>
      </c>
      <c r="F177">
        <v>5197.32</v>
      </c>
      <c r="H177">
        <v>5160.0200000000004</v>
      </c>
      <c r="I177">
        <v>5174.8900000000003</v>
      </c>
      <c r="J177">
        <v>5157.92</v>
      </c>
      <c r="O177" s="1">
        <f t="shared" si="6"/>
        <v>46079.197905092587</v>
      </c>
      <c r="P177" s="2">
        <f t="shared" si="7"/>
        <v>46079.197916666664</v>
      </c>
      <c r="Q177">
        <f t="shared" si="8"/>
        <v>1772081100</v>
      </c>
    </row>
    <row r="178" spans="1:17" x14ac:dyDescent="0.55000000000000004">
      <c r="A178">
        <v>1772081399</v>
      </c>
      <c r="B178" t="s">
        <v>6</v>
      </c>
      <c r="C178" t="s">
        <v>7</v>
      </c>
      <c r="D178">
        <v>5192.6099999999997</v>
      </c>
      <c r="E178">
        <v>5198.75</v>
      </c>
      <c r="F178">
        <v>5197.3</v>
      </c>
      <c r="H178">
        <v>5160.1000000000004</v>
      </c>
      <c r="I178">
        <v>5174.92</v>
      </c>
      <c r="J178">
        <v>5157.96</v>
      </c>
      <c r="O178" s="1">
        <f t="shared" si="6"/>
        <v>46079.201377314814</v>
      </c>
      <c r="P178" s="2">
        <f t="shared" si="7"/>
        <v>46079.201388888891</v>
      </c>
      <c r="Q178">
        <f t="shared" si="8"/>
        <v>1772081400</v>
      </c>
    </row>
    <row r="179" spans="1:17" x14ac:dyDescent="0.55000000000000004">
      <c r="A179">
        <v>1772081699</v>
      </c>
      <c r="B179" t="s">
        <v>6</v>
      </c>
      <c r="C179" t="s">
        <v>7</v>
      </c>
      <c r="D179">
        <v>5192.6899999999996</v>
      </c>
      <c r="E179">
        <v>5198.75</v>
      </c>
      <c r="F179">
        <v>5197.2700000000004</v>
      </c>
      <c r="H179">
        <v>5160.17</v>
      </c>
      <c r="I179">
        <v>5174.9399999999996</v>
      </c>
      <c r="J179">
        <v>5157.99</v>
      </c>
      <c r="O179" s="1">
        <f t="shared" si="6"/>
        <v>46079.20484953704</v>
      </c>
      <c r="P179" s="2">
        <f t="shared" si="7"/>
        <v>46079.204861111109</v>
      </c>
      <c r="Q179">
        <f t="shared" si="8"/>
        <v>1772081700</v>
      </c>
    </row>
    <row r="180" spans="1:17" x14ac:dyDescent="0.55000000000000004">
      <c r="A180">
        <v>1772081999</v>
      </c>
      <c r="B180" t="s">
        <v>6</v>
      </c>
      <c r="C180" t="s">
        <v>7</v>
      </c>
      <c r="D180">
        <v>5193.25</v>
      </c>
      <c r="E180">
        <v>5198.76</v>
      </c>
      <c r="F180">
        <v>5197.24</v>
      </c>
      <c r="H180">
        <v>5160.25</v>
      </c>
      <c r="I180">
        <v>5174.96</v>
      </c>
      <c r="J180">
        <v>5158.03</v>
      </c>
      <c r="O180" s="1">
        <f t="shared" si="6"/>
        <v>46079.208321759259</v>
      </c>
      <c r="P180" s="2">
        <f t="shared" si="7"/>
        <v>46079.208333333336</v>
      </c>
      <c r="Q180">
        <f t="shared" si="8"/>
        <v>1772082000</v>
      </c>
    </row>
    <row r="181" spans="1:17" x14ac:dyDescent="0.55000000000000004">
      <c r="A181">
        <v>1772082299</v>
      </c>
      <c r="B181" t="s">
        <v>6</v>
      </c>
      <c r="C181" t="s">
        <v>7</v>
      </c>
      <c r="D181">
        <v>5194.54</v>
      </c>
      <c r="E181">
        <v>5198.76</v>
      </c>
      <c r="F181">
        <v>5197.22</v>
      </c>
      <c r="H181">
        <v>5160.32</v>
      </c>
      <c r="I181">
        <v>5174.9799999999996</v>
      </c>
      <c r="J181">
        <v>5158.07</v>
      </c>
      <c r="O181" s="1">
        <f t="shared" si="6"/>
        <v>46079.211793981478</v>
      </c>
      <c r="P181" s="2">
        <f t="shared" si="7"/>
        <v>46079.211805555555</v>
      </c>
      <c r="Q181">
        <f t="shared" si="8"/>
        <v>1772082300</v>
      </c>
    </row>
    <row r="182" spans="1:17" x14ac:dyDescent="0.55000000000000004">
      <c r="A182">
        <v>1772082599</v>
      </c>
      <c r="B182" t="s">
        <v>6</v>
      </c>
      <c r="C182" t="s">
        <v>7</v>
      </c>
      <c r="D182">
        <v>5197.8500000000004</v>
      </c>
      <c r="E182">
        <v>5198.7700000000004</v>
      </c>
      <c r="F182">
        <v>5197.1899999999996</v>
      </c>
      <c r="H182">
        <v>5160.3999999999996</v>
      </c>
      <c r="I182">
        <v>5175</v>
      </c>
      <c r="J182">
        <v>5158.1099999999997</v>
      </c>
      <c r="O182" s="1">
        <f t="shared" si="6"/>
        <v>46079.215266203704</v>
      </c>
      <c r="P182" s="2">
        <f t="shared" si="7"/>
        <v>46079.215277777781</v>
      </c>
      <c r="Q182">
        <f t="shared" si="8"/>
        <v>1772082600</v>
      </c>
    </row>
    <row r="183" spans="1:17" x14ac:dyDescent="0.55000000000000004">
      <c r="A183">
        <v>1772082899</v>
      </c>
      <c r="B183" t="s">
        <v>6</v>
      </c>
      <c r="C183" t="s">
        <v>7</v>
      </c>
      <c r="D183">
        <v>5199.82</v>
      </c>
      <c r="E183">
        <v>5198.7700000000004</v>
      </c>
      <c r="F183">
        <v>5197.17</v>
      </c>
      <c r="H183">
        <v>5160.4799999999996</v>
      </c>
      <c r="I183">
        <v>5175.03</v>
      </c>
      <c r="J183">
        <v>5158.1499999999996</v>
      </c>
      <c r="O183" s="1">
        <f t="shared" si="6"/>
        <v>46079.21873842593</v>
      </c>
      <c r="P183" s="2">
        <f t="shared" si="7"/>
        <v>46079.21875</v>
      </c>
      <c r="Q183">
        <f t="shared" si="8"/>
        <v>1772082900</v>
      </c>
    </row>
    <row r="184" spans="1:17" x14ac:dyDescent="0.55000000000000004">
      <c r="A184">
        <v>1772083199</v>
      </c>
      <c r="B184" t="s">
        <v>6</v>
      </c>
      <c r="C184" t="s">
        <v>7</v>
      </c>
      <c r="D184">
        <v>5202.71</v>
      </c>
      <c r="E184">
        <v>5198.78</v>
      </c>
      <c r="F184">
        <v>5197.1400000000003</v>
      </c>
      <c r="H184">
        <v>5160.55</v>
      </c>
      <c r="I184">
        <v>5175.05</v>
      </c>
      <c r="J184">
        <v>5158.1899999999996</v>
      </c>
      <c r="O184" s="1">
        <f t="shared" si="6"/>
        <v>46079.222210648149</v>
      </c>
      <c r="P184" s="2">
        <f t="shared" si="7"/>
        <v>46079.222222222219</v>
      </c>
      <c r="Q184">
        <f t="shared" si="8"/>
        <v>1772083200</v>
      </c>
    </row>
    <row r="185" spans="1:17" x14ac:dyDescent="0.55000000000000004">
      <c r="A185">
        <v>1772083499</v>
      </c>
      <c r="B185" t="s">
        <v>6</v>
      </c>
      <c r="C185" t="s">
        <v>7</v>
      </c>
      <c r="D185">
        <v>5200.41</v>
      </c>
      <c r="E185">
        <v>5198.79</v>
      </c>
      <c r="F185">
        <v>5197.1099999999997</v>
      </c>
      <c r="G185">
        <v>5205.3100000000004</v>
      </c>
      <c r="H185">
        <v>5160.63</v>
      </c>
      <c r="I185">
        <v>5175.07</v>
      </c>
      <c r="J185">
        <v>5158.2299999999996</v>
      </c>
      <c r="K185">
        <v>5205.3100000000004</v>
      </c>
      <c r="O185" s="1">
        <f t="shared" si="6"/>
        <v>46079.225682870368</v>
      </c>
      <c r="P185" s="2">
        <f t="shared" si="7"/>
        <v>46079.225694444445</v>
      </c>
      <c r="Q185">
        <f t="shared" si="8"/>
        <v>1772083500</v>
      </c>
    </row>
    <row r="186" spans="1:17" x14ac:dyDescent="0.55000000000000004">
      <c r="A186">
        <v>1772083799</v>
      </c>
      <c r="B186" t="s">
        <v>6</v>
      </c>
      <c r="C186" t="s">
        <v>7</v>
      </c>
      <c r="D186">
        <v>5201.13</v>
      </c>
      <c r="E186">
        <v>5198.79</v>
      </c>
      <c r="F186">
        <v>5197.09</v>
      </c>
      <c r="G186">
        <v>5205.29</v>
      </c>
      <c r="H186">
        <v>5160.7</v>
      </c>
      <c r="I186">
        <v>5175.09</v>
      </c>
      <c r="J186">
        <v>5158.2700000000004</v>
      </c>
      <c r="O186" s="1">
        <f t="shared" si="6"/>
        <v>46079.229155092587</v>
      </c>
      <c r="P186" s="2">
        <f t="shared" si="7"/>
        <v>46079.229166666664</v>
      </c>
      <c r="Q186">
        <f t="shared" si="8"/>
        <v>1772083800</v>
      </c>
    </row>
    <row r="187" spans="1:17" x14ac:dyDescent="0.55000000000000004">
      <c r="A187">
        <v>1772084099</v>
      </c>
      <c r="B187" t="s">
        <v>6</v>
      </c>
      <c r="C187" t="s">
        <v>7</v>
      </c>
      <c r="D187">
        <v>5199.26</v>
      </c>
      <c r="E187">
        <v>5198.8</v>
      </c>
      <c r="F187">
        <v>5197.0600000000004</v>
      </c>
      <c r="G187">
        <v>5205.2700000000004</v>
      </c>
      <c r="H187">
        <v>5160.78</v>
      </c>
      <c r="I187">
        <v>5175.12</v>
      </c>
      <c r="J187">
        <v>5158.3</v>
      </c>
      <c r="O187" s="1">
        <f t="shared" si="6"/>
        <v>46079.232627314814</v>
      </c>
      <c r="P187" s="2">
        <f t="shared" si="7"/>
        <v>46079.232638888891</v>
      </c>
      <c r="Q187">
        <f t="shared" si="8"/>
        <v>1772084100</v>
      </c>
    </row>
    <row r="188" spans="1:17" x14ac:dyDescent="0.55000000000000004">
      <c r="A188">
        <v>1772084399</v>
      </c>
      <c r="B188" t="s">
        <v>6</v>
      </c>
      <c r="C188" t="s">
        <v>7</v>
      </c>
      <c r="D188">
        <v>5199.6899999999996</v>
      </c>
      <c r="E188">
        <v>5198.8</v>
      </c>
      <c r="F188">
        <v>5197.04</v>
      </c>
      <c r="G188">
        <v>5205.26</v>
      </c>
      <c r="H188">
        <v>5160.8500000000004</v>
      </c>
      <c r="I188">
        <v>5175.1400000000003</v>
      </c>
      <c r="J188">
        <v>5158.34</v>
      </c>
      <c r="O188" s="1">
        <f t="shared" si="6"/>
        <v>46079.23609953704</v>
      </c>
      <c r="P188" s="2">
        <f t="shared" si="7"/>
        <v>46079.236111111109</v>
      </c>
      <c r="Q188">
        <f t="shared" si="8"/>
        <v>1772084400</v>
      </c>
    </row>
    <row r="189" spans="1:17" x14ac:dyDescent="0.55000000000000004">
      <c r="A189">
        <v>1772084699</v>
      </c>
      <c r="B189" t="s">
        <v>6</v>
      </c>
      <c r="C189" t="s">
        <v>7</v>
      </c>
      <c r="D189">
        <v>5193.88</v>
      </c>
      <c r="E189">
        <v>5198.8100000000004</v>
      </c>
      <c r="F189">
        <v>5197.01</v>
      </c>
      <c r="G189">
        <v>5205.24</v>
      </c>
      <c r="H189">
        <v>5160.93</v>
      </c>
      <c r="I189">
        <v>5175.16</v>
      </c>
      <c r="J189">
        <v>5158.38</v>
      </c>
      <c r="O189" s="1">
        <f t="shared" si="6"/>
        <v>46079.239571759259</v>
      </c>
      <c r="P189" s="2">
        <f t="shared" si="7"/>
        <v>46079.239583333336</v>
      </c>
      <c r="Q189">
        <f t="shared" si="8"/>
        <v>1772084700</v>
      </c>
    </row>
    <row r="190" spans="1:17" x14ac:dyDescent="0.55000000000000004">
      <c r="A190">
        <v>1772084999</v>
      </c>
      <c r="B190" t="s">
        <v>6</v>
      </c>
      <c r="C190" t="s">
        <v>7</v>
      </c>
      <c r="D190">
        <v>5194.18</v>
      </c>
      <c r="E190">
        <v>5198.8100000000004</v>
      </c>
      <c r="F190">
        <v>5196.9799999999996</v>
      </c>
      <c r="G190">
        <v>5205.22</v>
      </c>
      <c r="H190">
        <v>5161</v>
      </c>
      <c r="I190">
        <v>5175.18</v>
      </c>
      <c r="J190">
        <v>5158.42</v>
      </c>
      <c r="O190" s="1">
        <f t="shared" si="6"/>
        <v>46079.243043981478</v>
      </c>
      <c r="P190" s="2">
        <f t="shared" si="7"/>
        <v>46079.243055555555</v>
      </c>
      <c r="Q190">
        <f t="shared" si="8"/>
        <v>1772085000</v>
      </c>
    </row>
    <row r="191" spans="1:17" x14ac:dyDescent="0.55000000000000004">
      <c r="A191">
        <v>1772085299</v>
      </c>
      <c r="B191" t="s">
        <v>6</v>
      </c>
      <c r="C191" t="s">
        <v>7</v>
      </c>
      <c r="D191">
        <v>5198.46</v>
      </c>
      <c r="E191">
        <v>5198.82</v>
      </c>
      <c r="F191">
        <v>5196.96</v>
      </c>
      <c r="G191">
        <v>5205.2</v>
      </c>
      <c r="H191">
        <v>5161.08</v>
      </c>
      <c r="I191">
        <v>5175.2</v>
      </c>
      <c r="J191">
        <v>5158.46</v>
      </c>
      <c r="O191" s="1">
        <f t="shared" si="6"/>
        <v>46079.246516203704</v>
      </c>
      <c r="P191" s="2">
        <f t="shared" si="7"/>
        <v>46079.246527777781</v>
      </c>
      <c r="Q191">
        <f t="shared" si="8"/>
        <v>1772085300</v>
      </c>
    </row>
    <row r="192" spans="1:17" x14ac:dyDescent="0.55000000000000004">
      <c r="A192">
        <v>1772085599</v>
      </c>
      <c r="B192" t="s">
        <v>6</v>
      </c>
      <c r="C192" t="s">
        <v>7</v>
      </c>
      <c r="D192">
        <v>5193.7700000000004</v>
      </c>
      <c r="E192">
        <v>5198.82</v>
      </c>
      <c r="F192">
        <v>5196.93</v>
      </c>
      <c r="G192">
        <v>5205.1899999999996</v>
      </c>
      <c r="H192">
        <v>5161.16</v>
      </c>
      <c r="I192">
        <v>5175.2299999999996</v>
      </c>
      <c r="J192">
        <v>5158.5</v>
      </c>
      <c r="O192" s="1">
        <f t="shared" si="6"/>
        <v>46079.24998842593</v>
      </c>
      <c r="P192" s="2">
        <f t="shared" si="7"/>
        <v>46079.25</v>
      </c>
      <c r="Q192">
        <f t="shared" si="8"/>
        <v>1772085600</v>
      </c>
    </row>
    <row r="193" spans="1:17" x14ac:dyDescent="0.55000000000000004">
      <c r="A193">
        <v>1772085899</v>
      </c>
      <c r="B193" t="s">
        <v>6</v>
      </c>
      <c r="C193" t="s">
        <v>7</v>
      </c>
      <c r="D193">
        <v>5198.41</v>
      </c>
      <c r="E193">
        <v>5198.83</v>
      </c>
      <c r="F193">
        <v>5196.91</v>
      </c>
      <c r="G193">
        <v>5205.17</v>
      </c>
      <c r="H193">
        <v>5161.2299999999996</v>
      </c>
      <c r="I193">
        <v>5175.25</v>
      </c>
      <c r="J193">
        <v>5158.54</v>
      </c>
      <c r="O193" s="1">
        <f t="shared" si="6"/>
        <v>46079.253460648149</v>
      </c>
      <c r="P193" s="2">
        <f t="shared" si="7"/>
        <v>46079.253472222219</v>
      </c>
      <c r="Q193">
        <f t="shared" si="8"/>
        <v>1772085900</v>
      </c>
    </row>
    <row r="194" spans="1:17" x14ac:dyDescent="0.55000000000000004">
      <c r="A194">
        <v>1772086199</v>
      </c>
      <c r="B194" t="s">
        <v>6</v>
      </c>
      <c r="C194" t="s">
        <v>7</v>
      </c>
      <c r="D194">
        <v>5197.99</v>
      </c>
      <c r="E194">
        <v>5198.84</v>
      </c>
      <c r="F194">
        <v>5196.88</v>
      </c>
      <c r="G194">
        <v>5205.1499999999996</v>
      </c>
      <c r="H194">
        <v>5161.3100000000004</v>
      </c>
      <c r="I194">
        <v>5175.2700000000004</v>
      </c>
      <c r="J194">
        <v>5158.58</v>
      </c>
      <c r="O194" s="1">
        <f t="shared" ref="O194:O257" si="9">(A194/86400)+25569</f>
        <v>46079.256932870368</v>
      </c>
      <c r="P194" s="2">
        <f t="shared" ref="P194:P257" si="10">CEILING(INT(O194*1440)/1440*288,1)/288</f>
        <v>46079.256944444445</v>
      </c>
      <c r="Q194">
        <f t="shared" si="8"/>
        <v>1772086200</v>
      </c>
    </row>
    <row r="195" spans="1:17" x14ac:dyDescent="0.55000000000000004">
      <c r="A195">
        <v>1772086499</v>
      </c>
      <c r="B195" t="s">
        <v>6</v>
      </c>
      <c r="C195" t="s">
        <v>7</v>
      </c>
      <c r="D195">
        <v>5196.0600000000004</v>
      </c>
      <c r="E195">
        <v>5198.84</v>
      </c>
      <c r="F195">
        <v>5196.8500000000004</v>
      </c>
      <c r="G195">
        <v>5205.13</v>
      </c>
      <c r="H195">
        <v>5161.38</v>
      </c>
      <c r="I195">
        <v>5175.29</v>
      </c>
      <c r="J195">
        <v>5158.6099999999997</v>
      </c>
      <c r="O195" s="1">
        <f t="shared" si="9"/>
        <v>46079.260405092587</v>
      </c>
      <c r="P195" s="2">
        <f t="shared" si="10"/>
        <v>46079.260416666664</v>
      </c>
      <c r="Q195">
        <f t="shared" ref="Q195:Q258" si="11">MROUND((P195-25569)*86400,300)</f>
        <v>1772086500</v>
      </c>
    </row>
    <row r="196" spans="1:17" x14ac:dyDescent="0.55000000000000004">
      <c r="A196">
        <v>1772086799</v>
      </c>
      <c r="B196" t="s">
        <v>6</v>
      </c>
      <c r="C196" t="s">
        <v>7</v>
      </c>
      <c r="D196">
        <v>5196.4399999999996</v>
      </c>
      <c r="E196">
        <v>5198.8500000000004</v>
      </c>
      <c r="F196">
        <v>5196.83</v>
      </c>
      <c r="G196">
        <v>5205.12</v>
      </c>
      <c r="H196">
        <v>5161.46</v>
      </c>
      <c r="I196">
        <v>5175.3100000000004</v>
      </c>
      <c r="J196">
        <v>5158.6499999999996</v>
      </c>
      <c r="O196" s="1">
        <f t="shared" si="9"/>
        <v>46079.263877314814</v>
      </c>
      <c r="P196" s="2">
        <f t="shared" si="10"/>
        <v>46079.263888888891</v>
      </c>
      <c r="Q196">
        <f t="shared" si="11"/>
        <v>1772086800</v>
      </c>
    </row>
    <row r="197" spans="1:17" x14ac:dyDescent="0.55000000000000004">
      <c r="A197">
        <v>1772087099</v>
      </c>
      <c r="B197" t="s">
        <v>6</v>
      </c>
      <c r="C197" t="s">
        <v>7</v>
      </c>
      <c r="D197">
        <v>5193.49</v>
      </c>
      <c r="E197">
        <v>5198.8500000000004</v>
      </c>
      <c r="F197">
        <v>5196.8</v>
      </c>
      <c r="G197">
        <v>5205.1000000000004</v>
      </c>
      <c r="H197">
        <v>5161.53</v>
      </c>
      <c r="I197">
        <v>5175.34</v>
      </c>
      <c r="J197">
        <v>5158.6899999999996</v>
      </c>
      <c r="O197" s="1">
        <f t="shared" si="9"/>
        <v>46079.26734953704</v>
      </c>
      <c r="P197" s="2">
        <f t="shared" si="10"/>
        <v>46079.267361111109</v>
      </c>
      <c r="Q197">
        <f t="shared" si="11"/>
        <v>1772087100</v>
      </c>
    </row>
    <row r="198" spans="1:17" x14ac:dyDescent="0.55000000000000004">
      <c r="A198">
        <v>1772087399</v>
      </c>
      <c r="B198" t="s">
        <v>6</v>
      </c>
      <c r="C198" t="s">
        <v>7</v>
      </c>
      <c r="D198">
        <v>5196.8999999999996</v>
      </c>
      <c r="E198">
        <v>5198.8599999999997</v>
      </c>
      <c r="F198">
        <v>5196.78</v>
      </c>
      <c r="G198">
        <v>5205.08</v>
      </c>
      <c r="H198">
        <v>5161.6099999999997</v>
      </c>
      <c r="I198">
        <v>5175.3599999999997</v>
      </c>
      <c r="J198">
        <v>5158.7299999999996</v>
      </c>
      <c r="O198" s="1">
        <f t="shared" si="9"/>
        <v>46079.270821759259</v>
      </c>
      <c r="P198" s="2">
        <f t="shared" si="10"/>
        <v>46079.270833333336</v>
      </c>
      <c r="Q198">
        <f t="shared" si="11"/>
        <v>1772087400</v>
      </c>
    </row>
    <row r="199" spans="1:17" x14ac:dyDescent="0.55000000000000004">
      <c r="A199">
        <v>1772087699</v>
      </c>
      <c r="B199" t="s">
        <v>6</v>
      </c>
      <c r="C199" t="s">
        <v>7</v>
      </c>
      <c r="D199">
        <v>5196.79</v>
      </c>
      <c r="E199">
        <v>5198.8599999999997</v>
      </c>
      <c r="F199">
        <v>5196.75</v>
      </c>
      <c r="G199">
        <v>5205.0600000000004</v>
      </c>
      <c r="H199">
        <v>5161.6899999999996</v>
      </c>
      <c r="I199">
        <v>5175.38</v>
      </c>
      <c r="J199">
        <v>5158.7700000000004</v>
      </c>
      <c r="O199" s="1">
        <f t="shared" si="9"/>
        <v>46079.274293981478</v>
      </c>
      <c r="P199" s="2">
        <f t="shared" si="10"/>
        <v>46079.274305555555</v>
      </c>
      <c r="Q199">
        <f t="shared" si="11"/>
        <v>1772087700</v>
      </c>
    </row>
    <row r="200" spans="1:17" x14ac:dyDescent="0.55000000000000004">
      <c r="A200">
        <v>1772087999</v>
      </c>
      <c r="B200" t="s">
        <v>6</v>
      </c>
      <c r="C200" t="s">
        <v>7</v>
      </c>
      <c r="D200">
        <v>5196.4399999999996</v>
      </c>
      <c r="E200">
        <v>5198.87</v>
      </c>
      <c r="F200">
        <v>5196.72</v>
      </c>
      <c r="G200">
        <v>5205.05</v>
      </c>
      <c r="H200">
        <v>5161.76</v>
      </c>
      <c r="I200">
        <v>5175.3999999999996</v>
      </c>
      <c r="J200">
        <v>5158.8100000000004</v>
      </c>
      <c r="O200" s="1">
        <f t="shared" si="9"/>
        <v>46079.277766203704</v>
      </c>
      <c r="P200" s="2">
        <f t="shared" si="10"/>
        <v>46079.277777777781</v>
      </c>
      <c r="Q200">
        <f t="shared" si="11"/>
        <v>1772088000</v>
      </c>
    </row>
    <row r="201" spans="1:17" x14ac:dyDescent="0.55000000000000004">
      <c r="A201">
        <v>1772088299</v>
      </c>
      <c r="B201" t="s">
        <v>6</v>
      </c>
      <c r="C201" t="s">
        <v>7</v>
      </c>
      <c r="D201">
        <v>5192.8</v>
      </c>
      <c r="E201">
        <v>5198.88</v>
      </c>
      <c r="F201">
        <v>5196.7</v>
      </c>
      <c r="G201">
        <v>5205.03</v>
      </c>
      <c r="H201">
        <v>5161.84</v>
      </c>
      <c r="I201">
        <v>5175.43</v>
      </c>
      <c r="J201">
        <v>5158.8500000000004</v>
      </c>
      <c r="O201" s="1">
        <f t="shared" si="9"/>
        <v>46079.28123842593</v>
      </c>
      <c r="P201" s="2">
        <f t="shared" si="10"/>
        <v>46079.28125</v>
      </c>
      <c r="Q201">
        <f t="shared" si="11"/>
        <v>1772088300</v>
      </c>
    </row>
    <row r="202" spans="1:17" x14ac:dyDescent="0.55000000000000004">
      <c r="A202">
        <v>1772088599</v>
      </c>
      <c r="B202" t="s">
        <v>6</v>
      </c>
      <c r="C202" t="s">
        <v>7</v>
      </c>
      <c r="D202">
        <v>5192.66</v>
      </c>
      <c r="E202">
        <v>5198.88</v>
      </c>
      <c r="F202">
        <v>5196.67</v>
      </c>
      <c r="G202">
        <v>5205.01</v>
      </c>
      <c r="H202">
        <v>5161.91</v>
      </c>
      <c r="I202">
        <v>5175.45</v>
      </c>
      <c r="J202">
        <v>5158.8900000000003</v>
      </c>
      <c r="O202" s="1">
        <f t="shared" si="9"/>
        <v>46079.284710648149</v>
      </c>
      <c r="P202" s="2">
        <f t="shared" si="10"/>
        <v>46079.284722222219</v>
      </c>
      <c r="Q202">
        <f t="shared" si="11"/>
        <v>1772088600</v>
      </c>
    </row>
    <row r="203" spans="1:17" x14ac:dyDescent="0.55000000000000004">
      <c r="A203">
        <v>1772088899</v>
      </c>
      <c r="B203" t="s">
        <v>6</v>
      </c>
      <c r="C203" t="s">
        <v>7</v>
      </c>
      <c r="D203">
        <v>5193.26</v>
      </c>
      <c r="E203">
        <v>5198.8900000000003</v>
      </c>
      <c r="F203">
        <v>5196.6499999999996</v>
      </c>
      <c r="G203">
        <v>5204.99</v>
      </c>
      <c r="H203">
        <v>5161.99</v>
      </c>
      <c r="I203">
        <v>5175.47</v>
      </c>
      <c r="J203">
        <v>5158.92</v>
      </c>
      <c r="O203" s="1">
        <f t="shared" si="9"/>
        <v>46079.288182870368</v>
      </c>
      <c r="P203" s="2">
        <f t="shared" si="10"/>
        <v>46079.288194444445</v>
      </c>
      <c r="Q203">
        <f t="shared" si="11"/>
        <v>1772088900</v>
      </c>
    </row>
    <row r="204" spans="1:17" x14ac:dyDescent="0.55000000000000004">
      <c r="A204">
        <v>1772089199</v>
      </c>
      <c r="B204" t="s">
        <v>6</v>
      </c>
      <c r="C204" t="s">
        <v>7</v>
      </c>
      <c r="D204">
        <v>5190.96</v>
      </c>
      <c r="E204">
        <v>5198.8900000000003</v>
      </c>
      <c r="F204">
        <v>5196.62</v>
      </c>
      <c r="G204">
        <v>5204.9799999999996</v>
      </c>
      <c r="H204">
        <v>5162.0600000000004</v>
      </c>
      <c r="I204">
        <v>5175.49</v>
      </c>
      <c r="J204">
        <v>5158.96</v>
      </c>
      <c r="O204" s="1">
        <f t="shared" si="9"/>
        <v>46079.291655092587</v>
      </c>
      <c r="P204" s="2">
        <f t="shared" si="10"/>
        <v>46079.291666666664</v>
      </c>
      <c r="Q204">
        <f t="shared" si="11"/>
        <v>1772089200</v>
      </c>
    </row>
    <row r="205" spans="1:17" x14ac:dyDescent="0.55000000000000004">
      <c r="A205">
        <v>1772089499</v>
      </c>
      <c r="B205" t="s">
        <v>6</v>
      </c>
      <c r="C205" t="s">
        <v>7</v>
      </c>
      <c r="D205">
        <v>5184.75</v>
      </c>
      <c r="E205">
        <v>5198.8999999999996</v>
      </c>
      <c r="F205">
        <v>5196.59</v>
      </c>
      <c r="G205">
        <v>5204.96</v>
      </c>
      <c r="H205">
        <v>5162.1400000000003</v>
      </c>
      <c r="I205">
        <v>5175.51</v>
      </c>
      <c r="J205">
        <v>5159</v>
      </c>
      <c r="O205" s="1">
        <f t="shared" si="9"/>
        <v>46079.295127314814</v>
      </c>
      <c r="P205" s="2">
        <f t="shared" si="10"/>
        <v>46079.295138888891</v>
      </c>
      <c r="Q205">
        <f t="shared" si="11"/>
        <v>1772089500</v>
      </c>
    </row>
    <row r="206" spans="1:17" x14ac:dyDescent="0.55000000000000004">
      <c r="A206">
        <v>1772089799</v>
      </c>
      <c r="B206" t="s">
        <v>6</v>
      </c>
      <c r="C206" t="s">
        <v>7</v>
      </c>
      <c r="D206">
        <v>5187.62</v>
      </c>
      <c r="E206">
        <v>5198.8999999999996</v>
      </c>
      <c r="F206">
        <v>5196.57</v>
      </c>
      <c r="G206">
        <v>5204.9399999999996</v>
      </c>
      <c r="H206">
        <v>5162.22</v>
      </c>
      <c r="I206">
        <v>5175.54</v>
      </c>
      <c r="J206">
        <v>5159.04</v>
      </c>
      <c r="O206" s="1">
        <f t="shared" si="9"/>
        <v>46079.29859953704</v>
      </c>
      <c r="P206" s="2">
        <f t="shared" si="10"/>
        <v>46079.298611111109</v>
      </c>
      <c r="Q206">
        <f t="shared" si="11"/>
        <v>1772089800</v>
      </c>
    </row>
    <row r="207" spans="1:17" x14ac:dyDescent="0.55000000000000004">
      <c r="A207">
        <v>1772090099</v>
      </c>
      <c r="B207" t="s">
        <v>6</v>
      </c>
      <c r="C207" t="s">
        <v>7</v>
      </c>
      <c r="D207">
        <v>5188.55</v>
      </c>
      <c r="E207">
        <v>5198.91</v>
      </c>
      <c r="F207">
        <v>5196.54</v>
      </c>
      <c r="G207">
        <v>5204.92</v>
      </c>
      <c r="H207">
        <v>5162.29</v>
      </c>
      <c r="I207">
        <v>5175.5600000000004</v>
      </c>
      <c r="J207">
        <v>5159.08</v>
      </c>
      <c r="O207" s="1">
        <f t="shared" si="9"/>
        <v>46079.302071759259</v>
      </c>
      <c r="P207" s="2">
        <f t="shared" si="10"/>
        <v>46079.302083333336</v>
      </c>
      <c r="Q207">
        <f t="shared" si="11"/>
        <v>1772090100</v>
      </c>
    </row>
    <row r="208" spans="1:17" x14ac:dyDescent="0.55000000000000004">
      <c r="A208">
        <v>1772090399</v>
      </c>
      <c r="B208" t="s">
        <v>6</v>
      </c>
      <c r="C208" t="s">
        <v>7</v>
      </c>
      <c r="D208">
        <v>5186.04</v>
      </c>
      <c r="E208">
        <v>5198.91</v>
      </c>
      <c r="F208">
        <v>5196.5200000000004</v>
      </c>
      <c r="G208">
        <v>5204.91</v>
      </c>
      <c r="H208">
        <v>5162.37</v>
      </c>
      <c r="I208">
        <v>5175.58</v>
      </c>
      <c r="J208">
        <v>5159.12</v>
      </c>
      <c r="O208" s="1">
        <f t="shared" si="9"/>
        <v>46079.305543981478</v>
      </c>
      <c r="P208" s="2">
        <f t="shared" si="10"/>
        <v>46079.305555555555</v>
      </c>
      <c r="Q208">
        <f t="shared" si="11"/>
        <v>1772090400</v>
      </c>
    </row>
    <row r="209" spans="1:17" x14ac:dyDescent="0.55000000000000004">
      <c r="A209">
        <v>1772090699</v>
      </c>
      <c r="B209" t="s">
        <v>6</v>
      </c>
      <c r="C209" t="s">
        <v>7</v>
      </c>
      <c r="D209">
        <v>5184.88</v>
      </c>
      <c r="E209">
        <v>5198.92</v>
      </c>
      <c r="F209">
        <v>5196.49</v>
      </c>
      <c r="G209">
        <v>5204.8900000000003</v>
      </c>
      <c r="H209">
        <v>5162.4399999999996</v>
      </c>
      <c r="I209">
        <v>5175.6000000000004</v>
      </c>
      <c r="J209">
        <v>5159.16</v>
      </c>
      <c r="O209" s="1">
        <f t="shared" si="9"/>
        <v>46079.309016203704</v>
      </c>
      <c r="P209" s="2">
        <f t="shared" si="10"/>
        <v>46079.309027777781</v>
      </c>
      <c r="Q209">
        <f t="shared" si="11"/>
        <v>1772090700</v>
      </c>
    </row>
    <row r="210" spans="1:17" x14ac:dyDescent="0.55000000000000004">
      <c r="A210">
        <v>1772090999</v>
      </c>
      <c r="B210" t="s">
        <v>6</v>
      </c>
      <c r="C210" t="s">
        <v>7</v>
      </c>
      <c r="D210">
        <v>5186.1499999999996</v>
      </c>
      <c r="E210">
        <v>5198.93</v>
      </c>
      <c r="F210">
        <v>5196.46</v>
      </c>
      <c r="G210">
        <v>5204.87</v>
      </c>
      <c r="H210">
        <v>5162.5200000000004</v>
      </c>
      <c r="I210">
        <v>5175.62</v>
      </c>
      <c r="J210">
        <v>5159.1899999999996</v>
      </c>
      <c r="O210" s="1">
        <f t="shared" si="9"/>
        <v>46079.31248842593</v>
      </c>
      <c r="P210" s="2">
        <f t="shared" si="10"/>
        <v>46079.3125</v>
      </c>
      <c r="Q210">
        <f t="shared" si="11"/>
        <v>1772091000</v>
      </c>
    </row>
    <row r="211" spans="1:17" x14ac:dyDescent="0.55000000000000004">
      <c r="A211">
        <v>1772091299</v>
      </c>
      <c r="B211" t="s">
        <v>6</v>
      </c>
      <c r="C211" t="s">
        <v>7</v>
      </c>
      <c r="D211">
        <v>5188.3500000000004</v>
      </c>
      <c r="E211">
        <v>5198.93</v>
      </c>
      <c r="F211">
        <v>5196.4399999999996</v>
      </c>
      <c r="G211">
        <v>5204.8500000000004</v>
      </c>
      <c r="H211">
        <v>5162.59</v>
      </c>
      <c r="I211">
        <v>5175.6499999999996</v>
      </c>
      <c r="J211">
        <v>5159.2299999999996</v>
      </c>
      <c r="O211" s="1">
        <f t="shared" si="9"/>
        <v>46079.315960648149</v>
      </c>
      <c r="P211" s="2">
        <f t="shared" si="10"/>
        <v>46079.315972222219</v>
      </c>
      <c r="Q211">
        <f t="shared" si="11"/>
        <v>1772091300</v>
      </c>
    </row>
    <row r="212" spans="1:17" x14ac:dyDescent="0.55000000000000004">
      <c r="A212">
        <v>1772091599</v>
      </c>
      <c r="B212" t="s">
        <v>6</v>
      </c>
      <c r="C212" t="s">
        <v>7</v>
      </c>
      <c r="D212">
        <v>5186.49</v>
      </c>
      <c r="E212">
        <v>5198.9399999999996</v>
      </c>
      <c r="F212">
        <v>5196.41</v>
      </c>
      <c r="G212">
        <v>5204.84</v>
      </c>
      <c r="H212">
        <v>5162.67</v>
      </c>
      <c r="I212">
        <v>5175.67</v>
      </c>
      <c r="J212">
        <v>5159.2700000000004</v>
      </c>
      <c r="O212" s="1">
        <f t="shared" si="9"/>
        <v>46079.319432870368</v>
      </c>
      <c r="P212" s="2">
        <f t="shared" si="10"/>
        <v>46079.319444444445</v>
      </c>
      <c r="Q212">
        <f t="shared" si="11"/>
        <v>1772091600</v>
      </c>
    </row>
    <row r="213" spans="1:17" x14ac:dyDescent="0.55000000000000004">
      <c r="A213">
        <v>1772091899</v>
      </c>
      <c r="B213" t="s">
        <v>6</v>
      </c>
      <c r="C213" t="s">
        <v>7</v>
      </c>
      <c r="D213">
        <v>5181.91</v>
      </c>
      <c r="E213">
        <v>5198.9399999999996</v>
      </c>
      <c r="F213">
        <v>5196.3900000000003</v>
      </c>
      <c r="G213">
        <v>5204.82</v>
      </c>
      <c r="H213">
        <v>5162.74</v>
      </c>
      <c r="I213">
        <v>5175.6899999999996</v>
      </c>
      <c r="J213">
        <v>5159.3100000000004</v>
      </c>
      <c r="O213" s="1">
        <f t="shared" si="9"/>
        <v>46079.322905092587</v>
      </c>
      <c r="P213" s="2">
        <f t="shared" si="10"/>
        <v>46079.322916666664</v>
      </c>
      <c r="Q213">
        <f t="shared" si="11"/>
        <v>1772091900</v>
      </c>
    </row>
    <row r="214" spans="1:17" x14ac:dyDescent="0.55000000000000004">
      <c r="A214">
        <v>1772092199</v>
      </c>
      <c r="B214" t="s">
        <v>6</v>
      </c>
      <c r="C214" t="s">
        <v>7</v>
      </c>
      <c r="D214">
        <v>5183.7</v>
      </c>
      <c r="E214">
        <v>5198.95</v>
      </c>
      <c r="F214">
        <v>5196.3599999999997</v>
      </c>
      <c r="G214">
        <v>5204.8</v>
      </c>
      <c r="H214">
        <v>5162.82</v>
      </c>
      <c r="I214">
        <v>5175.71</v>
      </c>
      <c r="J214">
        <v>5159.3500000000004</v>
      </c>
      <c r="O214" s="1">
        <f t="shared" si="9"/>
        <v>46079.326377314814</v>
      </c>
      <c r="P214" s="2">
        <f t="shared" si="10"/>
        <v>46079.326388888891</v>
      </c>
      <c r="Q214">
        <f t="shared" si="11"/>
        <v>1772092200</v>
      </c>
    </row>
    <row r="215" spans="1:17" x14ac:dyDescent="0.55000000000000004">
      <c r="A215">
        <v>1772092499</v>
      </c>
      <c r="B215" t="s">
        <v>6</v>
      </c>
      <c r="C215" t="s">
        <v>7</v>
      </c>
      <c r="D215">
        <v>5186.0200000000004</v>
      </c>
      <c r="E215">
        <v>5198.95</v>
      </c>
      <c r="F215">
        <v>5196.33</v>
      </c>
      <c r="G215">
        <v>5204.78</v>
      </c>
      <c r="H215">
        <v>5162.8999999999996</v>
      </c>
      <c r="I215">
        <v>5175.74</v>
      </c>
      <c r="J215">
        <v>5159.3900000000003</v>
      </c>
      <c r="O215" s="1">
        <f t="shared" si="9"/>
        <v>46079.32984953704</v>
      </c>
      <c r="P215" s="2">
        <f t="shared" si="10"/>
        <v>46079.329861111109</v>
      </c>
      <c r="Q215">
        <f t="shared" si="11"/>
        <v>1772092500</v>
      </c>
    </row>
    <row r="216" spans="1:17" x14ac:dyDescent="0.55000000000000004">
      <c r="A216">
        <v>1772092799</v>
      </c>
      <c r="B216" t="s">
        <v>6</v>
      </c>
      <c r="C216" t="s">
        <v>7</v>
      </c>
      <c r="D216">
        <v>5181.47</v>
      </c>
      <c r="E216">
        <v>5198.96</v>
      </c>
      <c r="F216">
        <v>5196.3100000000004</v>
      </c>
      <c r="G216">
        <v>5204.7700000000004</v>
      </c>
      <c r="H216">
        <v>5162.97</v>
      </c>
      <c r="I216">
        <v>5175.76</v>
      </c>
      <c r="J216">
        <v>5159.43</v>
      </c>
      <c r="O216" s="1">
        <f t="shared" si="9"/>
        <v>46079.333321759259</v>
      </c>
      <c r="P216" s="2">
        <f t="shared" si="10"/>
        <v>46079.333333333336</v>
      </c>
      <c r="Q216">
        <f t="shared" si="11"/>
        <v>1772092800</v>
      </c>
    </row>
    <row r="217" spans="1:17" x14ac:dyDescent="0.55000000000000004">
      <c r="A217">
        <v>1772093099</v>
      </c>
      <c r="B217" t="s">
        <v>6</v>
      </c>
      <c r="C217" t="s">
        <v>7</v>
      </c>
      <c r="D217">
        <v>5183.96</v>
      </c>
      <c r="E217">
        <v>5198.96</v>
      </c>
      <c r="F217">
        <v>5196.28</v>
      </c>
      <c r="G217">
        <v>5204.75</v>
      </c>
      <c r="H217">
        <v>5163.05</v>
      </c>
      <c r="I217">
        <v>5175.78</v>
      </c>
      <c r="J217">
        <v>5159.47</v>
      </c>
      <c r="O217" s="1">
        <f t="shared" si="9"/>
        <v>46079.336793981478</v>
      </c>
      <c r="P217" s="2">
        <f t="shared" si="10"/>
        <v>46079.336805555555</v>
      </c>
      <c r="Q217">
        <f t="shared" si="11"/>
        <v>1772093100</v>
      </c>
    </row>
    <row r="218" spans="1:17" x14ac:dyDescent="0.55000000000000004">
      <c r="A218">
        <v>1772093399</v>
      </c>
      <c r="B218" t="s">
        <v>6</v>
      </c>
      <c r="C218" t="s">
        <v>7</v>
      </c>
      <c r="D218">
        <v>5189.4799999999996</v>
      </c>
      <c r="E218">
        <v>5198.97</v>
      </c>
      <c r="F218">
        <v>5196.26</v>
      </c>
      <c r="G218">
        <v>5204.7299999999996</v>
      </c>
      <c r="H218">
        <v>5163.12</v>
      </c>
      <c r="I218">
        <v>5175.8</v>
      </c>
      <c r="J218">
        <v>5159.5</v>
      </c>
      <c r="O218" s="1">
        <f t="shared" si="9"/>
        <v>46079.340266203704</v>
      </c>
      <c r="P218" s="2">
        <f t="shared" si="10"/>
        <v>46079.340277777781</v>
      </c>
      <c r="Q218">
        <f t="shared" si="11"/>
        <v>1772093400</v>
      </c>
    </row>
    <row r="219" spans="1:17" x14ac:dyDescent="0.55000000000000004">
      <c r="A219">
        <v>1772093699</v>
      </c>
      <c r="B219" t="s">
        <v>6</v>
      </c>
      <c r="C219" t="s">
        <v>7</v>
      </c>
      <c r="D219">
        <v>5187.25</v>
      </c>
      <c r="E219">
        <v>5198.9799999999996</v>
      </c>
      <c r="F219">
        <v>5196.2299999999996</v>
      </c>
      <c r="G219">
        <v>5204.71</v>
      </c>
      <c r="H219">
        <v>5163.2</v>
      </c>
      <c r="I219">
        <v>5175.82</v>
      </c>
      <c r="J219">
        <v>5159.54</v>
      </c>
      <c r="O219" s="1">
        <f t="shared" si="9"/>
        <v>46079.34373842593</v>
      </c>
      <c r="P219" s="2">
        <f t="shared" si="10"/>
        <v>46079.34375</v>
      </c>
      <c r="Q219">
        <f t="shared" si="11"/>
        <v>1772093700</v>
      </c>
    </row>
    <row r="220" spans="1:17" x14ac:dyDescent="0.55000000000000004">
      <c r="A220">
        <v>1772093999</v>
      </c>
      <c r="B220" t="s">
        <v>6</v>
      </c>
      <c r="C220" t="s">
        <v>7</v>
      </c>
      <c r="D220">
        <v>5187.01</v>
      </c>
      <c r="E220">
        <v>5198.9799999999996</v>
      </c>
      <c r="F220">
        <v>5196.2</v>
      </c>
      <c r="G220">
        <v>5204.7</v>
      </c>
      <c r="H220">
        <v>5163.2700000000004</v>
      </c>
      <c r="I220">
        <v>5175.8500000000004</v>
      </c>
      <c r="J220">
        <v>5159.58</v>
      </c>
      <c r="O220" s="1">
        <f t="shared" si="9"/>
        <v>46079.347210648149</v>
      </c>
      <c r="P220" s="2">
        <f t="shared" si="10"/>
        <v>46079.347222222219</v>
      </c>
      <c r="Q220">
        <f t="shared" si="11"/>
        <v>1772094000</v>
      </c>
    </row>
    <row r="221" spans="1:17" x14ac:dyDescent="0.55000000000000004">
      <c r="A221">
        <v>1772094299</v>
      </c>
      <c r="B221" t="s">
        <v>6</v>
      </c>
      <c r="C221" t="s">
        <v>7</v>
      </c>
      <c r="D221">
        <v>5176.99</v>
      </c>
      <c r="E221">
        <v>5198.99</v>
      </c>
      <c r="F221">
        <v>5196.18</v>
      </c>
      <c r="G221">
        <v>5204.68</v>
      </c>
      <c r="H221">
        <v>5163.3500000000004</v>
      </c>
      <c r="I221">
        <v>5175.87</v>
      </c>
      <c r="J221">
        <v>5159.62</v>
      </c>
      <c r="O221" s="1">
        <f t="shared" si="9"/>
        <v>46079.350682870368</v>
      </c>
      <c r="P221" s="2">
        <f t="shared" si="10"/>
        <v>46079.350694444445</v>
      </c>
      <c r="Q221">
        <f t="shared" si="11"/>
        <v>1772094300</v>
      </c>
    </row>
    <row r="222" spans="1:17" x14ac:dyDescent="0.55000000000000004">
      <c r="A222">
        <v>1772094599</v>
      </c>
      <c r="B222" t="s">
        <v>6</v>
      </c>
      <c r="C222" t="s">
        <v>7</v>
      </c>
      <c r="D222">
        <v>5175.0600000000004</v>
      </c>
      <c r="E222">
        <v>5198.99</v>
      </c>
      <c r="F222">
        <v>5196.1499999999996</v>
      </c>
      <c r="G222">
        <v>5204.66</v>
      </c>
      <c r="H222">
        <v>5163.43</v>
      </c>
      <c r="I222">
        <v>5175.8900000000003</v>
      </c>
      <c r="J222">
        <v>5159.66</v>
      </c>
      <c r="O222" s="1">
        <f t="shared" si="9"/>
        <v>46079.354155092587</v>
      </c>
      <c r="P222" s="2">
        <f t="shared" si="10"/>
        <v>46079.354166666664</v>
      </c>
      <c r="Q222">
        <f t="shared" si="11"/>
        <v>1772094600</v>
      </c>
    </row>
    <row r="223" spans="1:17" x14ac:dyDescent="0.55000000000000004">
      <c r="A223">
        <v>1772094899</v>
      </c>
      <c r="B223" t="s">
        <v>6</v>
      </c>
      <c r="C223" t="s">
        <v>7</v>
      </c>
      <c r="D223">
        <v>5174.82</v>
      </c>
      <c r="E223">
        <v>5199</v>
      </c>
      <c r="F223">
        <v>5196.13</v>
      </c>
      <c r="G223">
        <v>5204.6400000000003</v>
      </c>
      <c r="H223">
        <v>5163.5</v>
      </c>
      <c r="I223">
        <v>5175.91</v>
      </c>
      <c r="J223">
        <v>5159.7</v>
      </c>
      <c r="O223" s="1">
        <f t="shared" si="9"/>
        <v>46079.357627314814</v>
      </c>
      <c r="P223" s="2">
        <f t="shared" si="10"/>
        <v>46079.357638888891</v>
      </c>
      <c r="Q223">
        <f t="shared" si="11"/>
        <v>1772094900</v>
      </c>
    </row>
    <row r="224" spans="1:17" x14ac:dyDescent="0.55000000000000004">
      <c r="A224">
        <v>1772095199</v>
      </c>
      <c r="B224" t="s">
        <v>6</v>
      </c>
      <c r="C224" t="s">
        <v>7</v>
      </c>
      <c r="D224">
        <v>5174.28</v>
      </c>
      <c r="E224">
        <v>5199</v>
      </c>
      <c r="F224">
        <v>5196.1000000000004</v>
      </c>
      <c r="G224">
        <v>5204.63</v>
      </c>
      <c r="H224">
        <v>5163.58</v>
      </c>
      <c r="I224">
        <v>5175.93</v>
      </c>
      <c r="J224">
        <v>5159.74</v>
      </c>
      <c r="O224" s="1">
        <f t="shared" si="9"/>
        <v>46079.36109953704</v>
      </c>
      <c r="P224" s="2">
        <f t="shared" si="10"/>
        <v>46079.361111111109</v>
      </c>
      <c r="Q224">
        <f t="shared" si="11"/>
        <v>1772095200</v>
      </c>
    </row>
    <row r="225" spans="1:17" x14ac:dyDescent="0.55000000000000004">
      <c r="A225">
        <v>1772095499</v>
      </c>
      <c r="B225" t="s">
        <v>6</v>
      </c>
      <c r="C225" t="s">
        <v>7</v>
      </c>
      <c r="D225">
        <v>5179.75</v>
      </c>
      <c r="E225">
        <v>5199.01</v>
      </c>
      <c r="F225">
        <v>5196.07</v>
      </c>
      <c r="G225">
        <v>5204.6099999999997</v>
      </c>
      <c r="H225">
        <v>5163.6499999999996</v>
      </c>
      <c r="I225">
        <v>5175.96</v>
      </c>
      <c r="J225">
        <v>5159.78</v>
      </c>
      <c r="L225">
        <v>5167.91</v>
      </c>
      <c r="O225" s="1">
        <f t="shared" si="9"/>
        <v>46079.364571759259</v>
      </c>
      <c r="P225" s="2">
        <f t="shared" si="10"/>
        <v>46079.364583333336</v>
      </c>
      <c r="Q225">
        <f t="shared" si="11"/>
        <v>1772095500</v>
      </c>
    </row>
    <row r="226" spans="1:17" x14ac:dyDescent="0.55000000000000004">
      <c r="A226">
        <v>1772095799</v>
      </c>
      <c r="B226" t="s">
        <v>6</v>
      </c>
      <c r="C226" t="s">
        <v>7</v>
      </c>
      <c r="D226">
        <v>5178.38</v>
      </c>
      <c r="E226">
        <v>5199.01</v>
      </c>
      <c r="F226">
        <v>5196.05</v>
      </c>
      <c r="G226">
        <v>5204.59</v>
      </c>
      <c r="H226">
        <v>5163.7299999999996</v>
      </c>
      <c r="I226">
        <v>5175.9799999999996</v>
      </c>
      <c r="J226">
        <v>5159.8100000000004</v>
      </c>
      <c r="O226" s="1">
        <f t="shared" si="9"/>
        <v>46079.368043981478</v>
      </c>
      <c r="P226" s="2">
        <f t="shared" si="10"/>
        <v>46079.368055555555</v>
      </c>
      <c r="Q226">
        <f t="shared" si="11"/>
        <v>1772095800</v>
      </c>
    </row>
    <row r="227" spans="1:17" x14ac:dyDescent="0.55000000000000004">
      <c r="A227">
        <v>1772096099</v>
      </c>
      <c r="B227" t="s">
        <v>6</v>
      </c>
      <c r="C227" t="s">
        <v>7</v>
      </c>
      <c r="D227">
        <v>5179.41</v>
      </c>
      <c r="E227">
        <v>5199.0200000000004</v>
      </c>
      <c r="F227">
        <v>5196.0200000000004</v>
      </c>
      <c r="G227">
        <v>5204.57</v>
      </c>
      <c r="H227">
        <v>5163.8</v>
      </c>
      <c r="I227">
        <v>5176</v>
      </c>
      <c r="J227">
        <v>5159.8500000000004</v>
      </c>
      <c r="O227" s="1">
        <f t="shared" si="9"/>
        <v>46079.371516203704</v>
      </c>
      <c r="P227" s="2">
        <f t="shared" si="10"/>
        <v>46079.371527777781</v>
      </c>
      <c r="Q227">
        <f t="shared" si="11"/>
        <v>1772096100</v>
      </c>
    </row>
    <row r="228" spans="1:17" x14ac:dyDescent="0.55000000000000004">
      <c r="A228">
        <v>1772096399</v>
      </c>
      <c r="B228" t="s">
        <v>6</v>
      </c>
      <c r="C228" t="s">
        <v>7</v>
      </c>
      <c r="D228">
        <v>5174.4399999999996</v>
      </c>
      <c r="E228">
        <v>5199.03</v>
      </c>
      <c r="F228">
        <v>5196</v>
      </c>
      <c r="G228">
        <v>5204.5600000000004</v>
      </c>
      <c r="H228">
        <v>5163.88</v>
      </c>
      <c r="I228">
        <v>5176.0200000000004</v>
      </c>
      <c r="J228">
        <v>5159.8900000000003</v>
      </c>
      <c r="O228" s="1">
        <f t="shared" si="9"/>
        <v>46079.37498842593</v>
      </c>
      <c r="P228" s="2">
        <f t="shared" si="10"/>
        <v>46079.375</v>
      </c>
      <c r="Q228">
        <f t="shared" si="11"/>
        <v>1772096400</v>
      </c>
    </row>
    <row r="229" spans="1:17" x14ac:dyDescent="0.55000000000000004">
      <c r="A229">
        <v>1772096699</v>
      </c>
      <c r="B229" t="s">
        <v>6</v>
      </c>
      <c r="C229" t="s">
        <v>7</v>
      </c>
      <c r="D229">
        <v>5178.01</v>
      </c>
      <c r="E229">
        <v>5199.03</v>
      </c>
      <c r="F229">
        <v>5195.97</v>
      </c>
      <c r="G229">
        <v>5204.54</v>
      </c>
      <c r="H229">
        <v>5163.95</v>
      </c>
      <c r="I229">
        <v>5176.05</v>
      </c>
      <c r="J229">
        <v>5159.93</v>
      </c>
      <c r="O229" s="1">
        <f t="shared" si="9"/>
        <v>46079.378460648149</v>
      </c>
      <c r="P229" s="2">
        <f t="shared" si="10"/>
        <v>46079.378472222219</v>
      </c>
      <c r="Q229">
        <f t="shared" si="11"/>
        <v>1772096700</v>
      </c>
    </row>
    <row r="230" spans="1:17" x14ac:dyDescent="0.55000000000000004">
      <c r="A230">
        <v>1772096999</v>
      </c>
      <c r="B230" t="s">
        <v>6</v>
      </c>
      <c r="C230" t="s">
        <v>7</v>
      </c>
      <c r="D230">
        <v>5181.6400000000003</v>
      </c>
      <c r="E230">
        <v>5199.04</v>
      </c>
      <c r="F230">
        <v>5195.95</v>
      </c>
      <c r="G230">
        <v>5204.5200000000004</v>
      </c>
      <c r="H230">
        <v>5164.03</v>
      </c>
      <c r="I230">
        <v>5176.07</v>
      </c>
      <c r="J230">
        <v>5159.97</v>
      </c>
      <c r="O230" s="1">
        <f t="shared" si="9"/>
        <v>46079.381932870368</v>
      </c>
      <c r="P230" s="2">
        <f t="shared" si="10"/>
        <v>46079.381944444445</v>
      </c>
      <c r="Q230">
        <f t="shared" si="11"/>
        <v>1772097000</v>
      </c>
    </row>
    <row r="231" spans="1:17" x14ac:dyDescent="0.55000000000000004">
      <c r="A231">
        <v>1772097299</v>
      </c>
      <c r="B231" t="s">
        <v>6</v>
      </c>
      <c r="C231" t="s">
        <v>7</v>
      </c>
      <c r="D231">
        <v>5176.99</v>
      </c>
      <c r="E231">
        <v>5199.04</v>
      </c>
      <c r="F231">
        <v>5195.92</v>
      </c>
      <c r="G231">
        <v>5204.5</v>
      </c>
      <c r="H231">
        <v>5164.1099999999997</v>
      </c>
      <c r="I231">
        <v>5176.09</v>
      </c>
      <c r="J231">
        <v>5160.01</v>
      </c>
      <c r="O231" s="1">
        <f t="shared" si="9"/>
        <v>46079.385405092587</v>
      </c>
      <c r="P231" s="2">
        <f t="shared" si="10"/>
        <v>46079.385416666664</v>
      </c>
      <c r="Q231">
        <f t="shared" si="11"/>
        <v>1772097300</v>
      </c>
    </row>
    <row r="232" spans="1:17" x14ac:dyDescent="0.55000000000000004">
      <c r="A232">
        <v>1772097599</v>
      </c>
      <c r="B232" t="s">
        <v>6</v>
      </c>
      <c r="C232" t="s">
        <v>7</v>
      </c>
      <c r="D232">
        <v>5176.5600000000004</v>
      </c>
      <c r="E232">
        <v>5199.05</v>
      </c>
      <c r="F232">
        <v>5195.8900000000003</v>
      </c>
      <c r="G232">
        <v>5204.49</v>
      </c>
      <c r="H232">
        <v>5164.18</v>
      </c>
      <c r="I232">
        <v>5176.1099999999997</v>
      </c>
      <c r="J232">
        <v>5160.05</v>
      </c>
      <c r="O232" s="1">
        <f t="shared" si="9"/>
        <v>46079.388877314814</v>
      </c>
      <c r="P232" s="2">
        <f t="shared" si="10"/>
        <v>46079.388888888891</v>
      </c>
      <c r="Q232">
        <f t="shared" si="11"/>
        <v>1772097600</v>
      </c>
    </row>
    <row r="233" spans="1:17" x14ac:dyDescent="0.55000000000000004">
      <c r="A233">
        <v>1772097899</v>
      </c>
      <c r="B233" t="s">
        <v>6</v>
      </c>
      <c r="C233" t="s">
        <v>7</v>
      </c>
      <c r="D233">
        <v>5181.2</v>
      </c>
      <c r="E233">
        <v>5199.05</v>
      </c>
      <c r="F233">
        <v>5195.87</v>
      </c>
      <c r="G233">
        <v>5204.47</v>
      </c>
      <c r="H233">
        <v>5164.26</v>
      </c>
      <c r="I233">
        <v>5176.13</v>
      </c>
      <c r="J233">
        <v>5160.09</v>
      </c>
      <c r="O233" s="1">
        <f t="shared" si="9"/>
        <v>46079.39234953704</v>
      </c>
      <c r="P233" s="2">
        <f t="shared" si="10"/>
        <v>46079.392361111109</v>
      </c>
      <c r="Q233">
        <f t="shared" si="11"/>
        <v>1772097900</v>
      </c>
    </row>
    <row r="234" spans="1:17" x14ac:dyDescent="0.55000000000000004">
      <c r="A234">
        <v>1772098199</v>
      </c>
      <c r="B234" t="s">
        <v>6</v>
      </c>
      <c r="C234" t="s">
        <v>7</v>
      </c>
      <c r="D234">
        <v>5181.63</v>
      </c>
      <c r="E234">
        <v>5199.0600000000004</v>
      </c>
      <c r="F234">
        <v>5195.84</v>
      </c>
      <c r="G234">
        <v>5204.45</v>
      </c>
      <c r="H234">
        <v>5164.33</v>
      </c>
      <c r="I234">
        <v>5176.16</v>
      </c>
      <c r="J234">
        <v>5160.12</v>
      </c>
      <c r="O234" s="1">
        <f t="shared" si="9"/>
        <v>46079.395821759259</v>
      </c>
      <c r="P234" s="2">
        <f t="shared" si="10"/>
        <v>46079.395833333336</v>
      </c>
      <c r="Q234">
        <f t="shared" si="11"/>
        <v>1772098200</v>
      </c>
    </row>
    <row r="235" spans="1:17" x14ac:dyDescent="0.55000000000000004">
      <c r="A235">
        <v>1772098499</v>
      </c>
      <c r="B235" t="s">
        <v>6</v>
      </c>
      <c r="C235" t="s">
        <v>7</v>
      </c>
      <c r="D235">
        <v>5183.3</v>
      </c>
      <c r="E235">
        <v>5199.0600000000004</v>
      </c>
      <c r="F235">
        <v>5195.82</v>
      </c>
      <c r="G235">
        <v>5204.43</v>
      </c>
      <c r="H235">
        <v>5164.41</v>
      </c>
      <c r="I235">
        <v>5176.18</v>
      </c>
      <c r="J235">
        <v>5160.16</v>
      </c>
      <c r="O235" s="1">
        <f t="shared" si="9"/>
        <v>46079.399293981478</v>
      </c>
      <c r="P235" s="2">
        <f t="shared" si="10"/>
        <v>46079.399305555555</v>
      </c>
      <c r="Q235">
        <f t="shared" si="11"/>
        <v>1772098500</v>
      </c>
    </row>
    <row r="236" spans="1:17" x14ac:dyDescent="0.55000000000000004">
      <c r="A236">
        <v>1772098799</v>
      </c>
      <c r="B236" t="s">
        <v>6</v>
      </c>
      <c r="C236" t="s">
        <v>7</v>
      </c>
      <c r="D236">
        <v>5181.5</v>
      </c>
      <c r="E236">
        <v>5199.07</v>
      </c>
      <c r="F236">
        <v>5195.79</v>
      </c>
      <c r="G236">
        <v>5204.41</v>
      </c>
      <c r="H236">
        <v>5164.4799999999996</v>
      </c>
      <c r="I236">
        <v>5176.2</v>
      </c>
      <c r="J236">
        <v>5160.2</v>
      </c>
      <c r="O236" s="1">
        <f t="shared" si="9"/>
        <v>46079.402766203704</v>
      </c>
      <c r="P236" s="2">
        <f t="shared" si="10"/>
        <v>46079.402777777781</v>
      </c>
      <c r="Q236">
        <f t="shared" si="11"/>
        <v>1772098800</v>
      </c>
    </row>
    <row r="237" spans="1:17" x14ac:dyDescent="0.55000000000000004">
      <c r="A237">
        <v>1772099099</v>
      </c>
      <c r="B237" t="s">
        <v>6</v>
      </c>
      <c r="C237" t="s">
        <v>7</v>
      </c>
      <c r="D237">
        <v>5184.6400000000003</v>
      </c>
      <c r="E237">
        <v>5199.08</v>
      </c>
      <c r="F237">
        <v>5195.76</v>
      </c>
      <c r="G237">
        <v>5204.3999999999996</v>
      </c>
      <c r="H237">
        <v>5164.5600000000004</v>
      </c>
      <c r="I237">
        <v>5176.22</v>
      </c>
      <c r="J237">
        <v>5160.24</v>
      </c>
      <c r="O237" s="1">
        <f t="shared" si="9"/>
        <v>46079.40623842593</v>
      </c>
      <c r="P237" s="2">
        <f t="shared" si="10"/>
        <v>46079.40625</v>
      </c>
      <c r="Q237">
        <f t="shared" si="11"/>
        <v>1772099100</v>
      </c>
    </row>
    <row r="238" spans="1:17" x14ac:dyDescent="0.55000000000000004">
      <c r="A238">
        <v>1772099399</v>
      </c>
      <c r="B238" t="s">
        <v>6</v>
      </c>
      <c r="C238" t="s">
        <v>7</v>
      </c>
      <c r="D238">
        <v>5186.9799999999996</v>
      </c>
      <c r="E238">
        <v>5199.08</v>
      </c>
      <c r="F238">
        <v>5195.74</v>
      </c>
      <c r="G238">
        <v>5204.38</v>
      </c>
      <c r="H238">
        <v>5164.6400000000003</v>
      </c>
      <c r="I238">
        <v>5176.24</v>
      </c>
      <c r="J238">
        <v>5160.28</v>
      </c>
      <c r="O238" s="1">
        <f t="shared" si="9"/>
        <v>46079.409710648149</v>
      </c>
      <c r="P238" s="2">
        <f t="shared" si="10"/>
        <v>46079.409722222219</v>
      </c>
      <c r="Q238">
        <f t="shared" si="11"/>
        <v>1772099400</v>
      </c>
    </row>
    <row r="239" spans="1:17" x14ac:dyDescent="0.55000000000000004">
      <c r="A239">
        <v>1772099699</v>
      </c>
      <c r="B239" t="s">
        <v>6</v>
      </c>
      <c r="C239" t="s">
        <v>7</v>
      </c>
      <c r="D239">
        <v>5186.32</v>
      </c>
      <c r="E239">
        <v>5199.09</v>
      </c>
      <c r="F239">
        <v>5195.71</v>
      </c>
      <c r="G239">
        <v>5204.3599999999997</v>
      </c>
      <c r="H239">
        <v>5164.71</v>
      </c>
      <c r="I239">
        <v>5176.2700000000004</v>
      </c>
      <c r="J239">
        <v>5160.32</v>
      </c>
      <c r="O239" s="1">
        <f t="shared" si="9"/>
        <v>46079.413182870368</v>
      </c>
      <c r="P239" s="2">
        <f t="shared" si="10"/>
        <v>46079.413194444445</v>
      </c>
      <c r="Q239">
        <f t="shared" si="11"/>
        <v>1772099700</v>
      </c>
    </row>
    <row r="240" spans="1:17" x14ac:dyDescent="0.55000000000000004">
      <c r="A240">
        <v>1772099999</v>
      </c>
      <c r="B240" t="s">
        <v>6</v>
      </c>
      <c r="C240" t="s">
        <v>7</v>
      </c>
      <c r="D240">
        <v>5189.51</v>
      </c>
      <c r="E240">
        <v>5199.09</v>
      </c>
      <c r="F240">
        <v>5195.6899999999996</v>
      </c>
      <c r="G240">
        <v>5204.34</v>
      </c>
      <c r="H240">
        <v>5164.79</v>
      </c>
      <c r="I240">
        <v>5176.29</v>
      </c>
      <c r="J240">
        <v>5160.3599999999997</v>
      </c>
      <c r="O240" s="1">
        <f t="shared" si="9"/>
        <v>46079.416655092587</v>
      </c>
      <c r="P240" s="2">
        <f t="shared" si="10"/>
        <v>46079.416666666664</v>
      </c>
      <c r="Q240">
        <f t="shared" si="11"/>
        <v>1772100000</v>
      </c>
    </row>
    <row r="241" spans="1:17" x14ac:dyDescent="0.55000000000000004">
      <c r="A241">
        <v>1772100299</v>
      </c>
      <c r="B241" t="s">
        <v>6</v>
      </c>
      <c r="C241" t="s">
        <v>7</v>
      </c>
      <c r="D241">
        <v>5188.45</v>
      </c>
      <c r="E241">
        <v>5199.1000000000004</v>
      </c>
      <c r="F241">
        <v>5195.66</v>
      </c>
      <c r="G241">
        <v>5204.33</v>
      </c>
      <c r="H241">
        <v>5164.8599999999997</v>
      </c>
      <c r="I241">
        <v>5176.3100000000004</v>
      </c>
      <c r="J241">
        <v>5160.3999999999996</v>
      </c>
      <c r="K241">
        <v>5190.1000000000004</v>
      </c>
      <c r="O241" s="1">
        <f t="shared" si="9"/>
        <v>46079.420127314814</v>
      </c>
      <c r="P241" s="2">
        <f t="shared" si="10"/>
        <v>46079.420138888891</v>
      </c>
      <c r="Q241">
        <f t="shared" si="11"/>
        <v>1772100300</v>
      </c>
    </row>
    <row r="242" spans="1:17" x14ac:dyDescent="0.55000000000000004">
      <c r="A242">
        <v>1772100599</v>
      </c>
      <c r="B242" t="s">
        <v>6</v>
      </c>
      <c r="C242" t="s">
        <v>7</v>
      </c>
      <c r="D242">
        <v>5187.8900000000003</v>
      </c>
      <c r="E242">
        <v>5199.1000000000004</v>
      </c>
      <c r="F242">
        <v>5195.63</v>
      </c>
      <c r="G242">
        <v>5204.3100000000004</v>
      </c>
      <c r="H242">
        <v>5164.9399999999996</v>
      </c>
      <c r="I242">
        <v>5176.33</v>
      </c>
      <c r="J242">
        <v>5160.43</v>
      </c>
      <c r="O242" s="1">
        <f t="shared" si="9"/>
        <v>46079.42359953704</v>
      </c>
      <c r="P242" s="2">
        <f t="shared" si="10"/>
        <v>46079.423611111109</v>
      </c>
      <c r="Q242">
        <f t="shared" si="11"/>
        <v>1772100600</v>
      </c>
    </row>
    <row r="243" spans="1:17" x14ac:dyDescent="0.55000000000000004">
      <c r="A243">
        <v>1772100899</v>
      </c>
      <c r="B243" t="s">
        <v>6</v>
      </c>
      <c r="C243" t="s">
        <v>7</v>
      </c>
      <c r="D243">
        <v>5182.8500000000004</v>
      </c>
      <c r="E243">
        <v>5199.1099999999997</v>
      </c>
      <c r="F243">
        <v>5195.6099999999997</v>
      </c>
      <c r="G243">
        <v>5204.29</v>
      </c>
      <c r="H243">
        <v>5165.01</v>
      </c>
      <c r="I243">
        <v>5176.3599999999997</v>
      </c>
      <c r="J243">
        <v>5160.47</v>
      </c>
      <c r="O243" s="1">
        <f t="shared" si="9"/>
        <v>46079.427071759259</v>
      </c>
      <c r="P243" s="2">
        <f t="shared" si="10"/>
        <v>46079.427083333336</v>
      </c>
      <c r="Q243">
        <f t="shared" si="11"/>
        <v>1772100900</v>
      </c>
    </row>
    <row r="244" spans="1:17" x14ac:dyDescent="0.55000000000000004">
      <c r="A244">
        <v>1772101199</v>
      </c>
      <c r="B244" t="s">
        <v>6</v>
      </c>
      <c r="C244" t="s">
        <v>7</v>
      </c>
      <c r="D244">
        <v>5183.6000000000004</v>
      </c>
      <c r="E244">
        <v>5199.12</v>
      </c>
      <c r="F244">
        <v>5195.58</v>
      </c>
      <c r="G244">
        <v>5204.2700000000004</v>
      </c>
      <c r="H244">
        <v>5165.09</v>
      </c>
      <c r="I244">
        <v>5176.38</v>
      </c>
      <c r="J244">
        <v>5160.51</v>
      </c>
      <c r="O244" s="1">
        <f t="shared" si="9"/>
        <v>46079.430543981478</v>
      </c>
      <c r="P244" s="2">
        <f t="shared" si="10"/>
        <v>46079.430555555555</v>
      </c>
      <c r="Q244">
        <f t="shared" si="11"/>
        <v>1772101200</v>
      </c>
    </row>
    <row r="245" spans="1:17" x14ac:dyDescent="0.55000000000000004">
      <c r="A245">
        <v>1772101499</v>
      </c>
      <c r="B245" t="s">
        <v>6</v>
      </c>
      <c r="C245" t="s">
        <v>7</v>
      </c>
      <c r="D245">
        <v>5179.29</v>
      </c>
      <c r="E245">
        <v>5199.12</v>
      </c>
      <c r="F245">
        <v>5195.5600000000004</v>
      </c>
      <c r="G245">
        <v>5204.26</v>
      </c>
      <c r="H245">
        <v>5165.17</v>
      </c>
      <c r="I245">
        <v>5176.3999999999996</v>
      </c>
      <c r="J245">
        <v>5160.55</v>
      </c>
      <c r="O245" s="1">
        <f t="shared" si="9"/>
        <v>46079.434016203704</v>
      </c>
      <c r="P245" s="2">
        <f t="shared" si="10"/>
        <v>46079.434027777781</v>
      </c>
      <c r="Q245">
        <f t="shared" si="11"/>
        <v>1772101500</v>
      </c>
    </row>
    <row r="246" spans="1:17" x14ac:dyDescent="0.55000000000000004">
      <c r="A246">
        <v>1772101799</v>
      </c>
      <c r="B246" t="s">
        <v>6</v>
      </c>
      <c r="C246" t="s">
        <v>7</v>
      </c>
      <c r="D246">
        <v>5177.04</v>
      </c>
      <c r="E246">
        <v>5199.13</v>
      </c>
      <c r="F246">
        <v>5195.53</v>
      </c>
      <c r="G246">
        <v>5204.24</v>
      </c>
      <c r="H246">
        <v>5165.24</v>
      </c>
      <c r="I246">
        <v>5176.42</v>
      </c>
      <c r="J246">
        <v>5160.59</v>
      </c>
      <c r="O246" s="1">
        <f t="shared" si="9"/>
        <v>46079.43748842593</v>
      </c>
      <c r="P246" s="2">
        <f t="shared" si="10"/>
        <v>46079.4375</v>
      </c>
      <c r="Q246">
        <f t="shared" si="11"/>
        <v>1772101800</v>
      </c>
    </row>
    <row r="247" spans="1:17" x14ac:dyDescent="0.55000000000000004">
      <c r="A247">
        <v>1772102099</v>
      </c>
      <c r="B247" t="s">
        <v>6</v>
      </c>
      <c r="C247" t="s">
        <v>7</v>
      </c>
      <c r="D247">
        <v>5176.09</v>
      </c>
      <c r="E247">
        <v>5199.13</v>
      </c>
      <c r="F247">
        <v>5195.5</v>
      </c>
      <c r="G247">
        <v>5204.22</v>
      </c>
      <c r="H247">
        <v>5165.32</v>
      </c>
      <c r="I247">
        <v>5176.4399999999996</v>
      </c>
      <c r="J247">
        <v>5160.63</v>
      </c>
      <c r="O247" s="1">
        <f t="shared" si="9"/>
        <v>46079.440960648149</v>
      </c>
      <c r="P247" s="2">
        <f t="shared" si="10"/>
        <v>46079.440972222219</v>
      </c>
      <c r="Q247">
        <f t="shared" si="11"/>
        <v>1772102100</v>
      </c>
    </row>
    <row r="248" spans="1:17" x14ac:dyDescent="0.55000000000000004">
      <c r="A248">
        <v>1772102399</v>
      </c>
      <c r="B248" t="s">
        <v>6</v>
      </c>
      <c r="C248" t="s">
        <v>7</v>
      </c>
      <c r="D248">
        <v>5172.13</v>
      </c>
      <c r="E248">
        <v>5199.1400000000003</v>
      </c>
      <c r="F248">
        <v>5195.4799999999996</v>
      </c>
      <c r="G248">
        <v>5204.2</v>
      </c>
      <c r="H248">
        <v>5165.3900000000003</v>
      </c>
      <c r="I248">
        <v>5176.47</v>
      </c>
      <c r="J248">
        <v>5160.67</v>
      </c>
      <c r="O248" s="1">
        <f t="shared" si="9"/>
        <v>46079.444432870368</v>
      </c>
      <c r="P248" s="2">
        <f t="shared" si="10"/>
        <v>46079.444444444445</v>
      </c>
      <c r="Q248">
        <f t="shared" si="11"/>
        <v>1772102400</v>
      </c>
    </row>
    <row r="249" spans="1:17" x14ac:dyDescent="0.55000000000000004">
      <c r="A249">
        <v>1772102699</v>
      </c>
      <c r="B249" t="s">
        <v>6</v>
      </c>
      <c r="C249" t="s">
        <v>7</v>
      </c>
      <c r="D249">
        <v>5171.17</v>
      </c>
      <c r="E249">
        <v>5199.1400000000003</v>
      </c>
      <c r="F249">
        <v>5195.45</v>
      </c>
      <c r="G249">
        <v>5204.1899999999996</v>
      </c>
      <c r="H249">
        <v>5165.47</v>
      </c>
      <c r="I249">
        <v>5176.49</v>
      </c>
      <c r="J249">
        <v>5160.7</v>
      </c>
      <c r="O249" s="1">
        <f t="shared" si="9"/>
        <v>46079.447905092587</v>
      </c>
      <c r="P249" s="2">
        <f t="shared" si="10"/>
        <v>46079.447916666664</v>
      </c>
      <c r="Q249">
        <f t="shared" si="11"/>
        <v>1772102700</v>
      </c>
    </row>
    <row r="250" spans="1:17" x14ac:dyDescent="0.55000000000000004">
      <c r="A250">
        <v>1772102999</v>
      </c>
      <c r="B250" t="s">
        <v>6</v>
      </c>
      <c r="C250" t="s">
        <v>7</v>
      </c>
      <c r="D250">
        <v>5173.6000000000004</v>
      </c>
      <c r="E250">
        <v>5199.1499999999996</v>
      </c>
      <c r="F250">
        <v>5195.43</v>
      </c>
      <c r="G250">
        <v>5204.17</v>
      </c>
      <c r="H250">
        <v>5165.54</v>
      </c>
      <c r="I250">
        <v>5176.51</v>
      </c>
      <c r="J250">
        <v>5160.74</v>
      </c>
      <c r="O250" s="1">
        <f t="shared" si="9"/>
        <v>46079.451377314814</v>
      </c>
      <c r="P250" s="2">
        <f t="shared" si="10"/>
        <v>46079.451388888891</v>
      </c>
      <c r="Q250">
        <f t="shared" si="11"/>
        <v>1772103000</v>
      </c>
    </row>
    <row r="251" spans="1:17" x14ac:dyDescent="0.55000000000000004">
      <c r="A251">
        <v>1772103299</v>
      </c>
      <c r="B251" t="s">
        <v>6</v>
      </c>
      <c r="C251" t="s">
        <v>7</v>
      </c>
      <c r="D251">
        <v>5171.6099999999997</v>
      </c>
      <c r="E251">
        <v>5199.1499999999996</v>
      </c>
      <c r="F251">
        <v>5195.3999999999996</v>
      </c>
      <c r="G251">
        <v>5204.1499999999996</v>
      </c>
      <c r="H251">
        <v>5165.62</v>
      </c>
      <c r="I251">
        <v>5176.53</v>
      </c>
      <c r="J251">
        <v>5160.78</v>
      </c>
      <c r="O251" s="1">
        <f t="shared" si="9"/>
        <v>46079.45484953704</v>
      </c>
      <c r="P251" s="2">
        <f t="shared" si="10"/>
        <v>46079.454861111109</v>
      </c>
      <c r="Q251">
        <f t="shared" si="11"/>
        <v>1772103300</v>
      </c>
    </row>
    <row r="252" spans="1:17" x14ac:dyDescent="0.55000000000000004">
      <c r="A252">
        <v>1772103599</v>
      </c>
      <c r="B252" t="s">
        <v>6</v>
      </c>
      <c r="C252" t="s">
        <v>7</v>
      </c>
      <c r="D252">
        <v>5173.83</v>
      </c>
      <c r="E252">
        <v>5199.16</v>
      </c>
      <c r="F252">
        <v>5195.37</v>
      </c>
      <c r="G252">
        <v>5204.13</v>
      </c>
      <c r="H252">
        <v>5165.6899999999996</v>
      </c>
      <c r="I252">
        <v>5176.55</v>
      </c>
      <c r="J252">
        <v>5160.82</v>
      </c>
      <c r="O252" s="1">
        <f t="shared" si="9"/>
        <v>46079.458321759259</v>
      </c>
      <c r="P252" s="2">
        <f t="shared" si="10"/>
        <v>46079.458333333336</v>
      </c>
      <c r="Q252">
        <f t="shared" si="11"/>
        <v>1772103600</v>
      </c>
    </row>
    <row r="253" spans="1:17" x14ac:dyDescent="0.55000000000000004">
      <c r="A253">
        <v>1772103899</v>
      </c>
      <c r="B253" t="s">
        <v>6</v>
      </c>
      <c r="C253" t="s">
        <v>7</v>
      </c>
      <c r="D253">
        <v>5177.33</v>
      </c>
      <c r="E253">
        <v>5199.17</v>
      </c>
      <c r="F253">
        <v>5195.3500000000004</v>
      </c>
      <c r="G253">
        <v>5204.12</v>
      </c>
      <c r="H253">
        <v>5165.7700000000004</v>
      </c>
      <c r="I253">
        <v>5176.58</v>
      </c>
      <c r="J253">
        <v>5160.8599999999997</v>
      </c>
      <c r="O253" s="1">
        <f t="shared" si="9"/>
        <v>46079.461793981478</v>
      </c>
      <c r="P253" s="2">
        <f t="shared" si="10"/>
        <v>46079.461805555555</v>
      </c>
      <c r="Q253">
        <f t="shared" si="11"/>
        <v>1772103900</v>
      </c>
    </row>
    <row r="254" spans="1:17" x14ac:dyDescent="0.55000000000000004">
      <c r="A254">
        <v>1772104199</v>
      </c>
      <c r="B254" t="s">
        <v>6</v>
      </c>
      <c r="C254" t="s">
        <v>7</v>
      </c>
      <c r="D254">
        <v>5175.8500000000004</v>
      </c>
      <c r="E254">
        <v>5199.17</v>
      </c>
      <c r="F254">
        <v>5195.32</v>
      </c>
      <c r="G254">
        <v>5204.1000000000004</v>
      </c>
      <c r="H254">
        <v>5165.8500000000004</v>
      </c>
      <c r="I254">
        <v>5176.6000000000004</v>
      </c>
      <c r="J254">
        <v>5160.8999999999996</v>
      </c>
      <c r="O254" s="1">
        <f t="shared" si="9"/>
        <v>46079.465266203704</v>
      </c>
      <c r="P254" s="2">
        <f t="shared" si="10"/>
        <v>46079.465277777781</v>
      </c>
      <c r="Q254">
        <f t="shared" si="11"/>
        <v>1772104200</v>
      </c>
    </row>
    <row r="255" spans="1:17" x14ac:dyDescent="0.55000000000000004">
      <c r="A255">
        <v>1772104499</v>
      </c>
      <c r="B255" t="s">
        <v>6</v>
      </c>
      <c r="C255" t="s">
        <v>7</v>
      </c>
      <c r="D255">
        <v>5175.54</v>
      </c>
      <c r="E255">
        <v>5199.18</v>
      </c>
      <c r="F255">
        <v>5195.3</v>
      </c>
      <c r="G255">
        <v>5204.08</v>
      </c>
      <c r="H255">
        <v>5165.92</v>
      </c>
      <c r="I255">
        <v>5176.62</v>
      </c>
      <c r="J255">
        <v>5160.9399999999996</v>
      </c>
      <c r="O255" s="1">
        <f t="shared" si="9"/>
        <v>46079.46873842593</v>
      </c>
      <c r="P255" s="2">
        <f t="shared" si="10"/>
        <v>46079.46875</v>
      </c>
      <c r="Q255">
        <f t="shared" si="11"/>
        <v>1772104500</v>
      </c>
    </row>
    <row r="256" spans="1:17" x14ac:dyDescent="0.55000000000000004">
      <c r="A256">
        <v>1772104799</v>
      </c>
      <c r="B256" t="s">
        <v>6</v>
      </c>
      <c r="C256" t="s">
        <v>7</v>
      </c>
      <c r="D256">
        <v>5171.7</v>
      </c>
      <c r="E256">
        <v>5199.18</v>
      </c>
      <c r="F256">
        <v>5195.2700000000004</v>
      </c>
      <c r="G256">
        <v>5204.0600000000004</v>
      </c>
      <c r="H256">
        <v>5166</v>
      </c>
      <c r="I256">
        <v>5176.6400000000003</v>
      </c>
      <c r="J256">
        <v>5160.9799999999996</v>
      </c>
      <c r="O256" s="1">
        <f t="shared" si="9"/>
        <v>46079.472210648149</v>
      </c>
      <c r="P256" s="2">
        <f t="shared" si="10"/>
        <v>46079.472222222219</v>
      </c>
      <c r="Q256">
        <f t="shared" si="11"/>
        <v>1772104800</v>
      </c>
    </row>
    <row r="257" spans="1:17" x14ac:dyDescent="0.55000000000000004">
      <c r="A257">
        <v>1772105099</v>
      </c>
      <c r="B257" t="s">
        <v>6</v>
      </c>
      <c r="C257" t="s">
        <v>7</v>
      </c>
      <c r="D257">
        <v>5171.88</v>
      </c>
      <c r="E257">
        <v>5199.1899999999996</v>
      </c>
      <c r="F257">
        <v>5195.24</v>
      </c>
      <c r="G257">
        <v>5204.05</v>
      </c>
      <c r="H257">
        <v>5166.07</v>
      </c>
      <c r="I257">
        <v>5176.67</v>
      </c>
      <c r="J257">
        <v>5161.01</v>
      </c>
      <c r="O257" s="1">
        <f t="shared" si="9"/>
        <v>46079.475682870368</v>
      </c>
      <c r="P257" s="2">
        <f t="shared" si="10"/>
        <v>46079.475694444445</v>
      </c>
      <c r="Q257">
        <f t="shared" si="11"/>
        <v>1772105100</v>
      </c>
    </row>
    <row r="258" spans="1:17" x14ac:dyDescent="0.55000000000000004">
      <c r="A258">
        <v>1772105399</v>
      </c>
      <c r="B258" t="s">
        <v>6</v>
      </c>
      <c r="C258" t="s">
        <v>7</v>
      </c>
      <c r="D258">
        <v>5173.38</v>
      </c>
      <c r="E258">
        <v>5199.1899999999996</v>
      </c>
      <c r="F258">
        <v>5195.22</v>
      </c>
      <c r="G258">
        <v>5204.03</v>
      </c>
      <c r="H258">
        <v>5166.1499999999996</v>
      </c>
      <c r="I258">
        <v>5176.6899999999996</v>
      </c>
      <c r="J258">
        <v>5161.05</v>
      </c>
      <c r="O258" s="1">
        <f t="shared" ref="O258:O321" si="12">(A258/86400)+25569</f>
        <v>46079.479155092587</v>
      </c>
      <c r="P258" s="2">
        <f t="shared" ref="P258:P321" si="13">CEILING(INT(O258*1440)/1440*288,1)/288</f>
        <v>46079.479166666664</v>
      </c>
      <c r="Q258">
        <f t="shared" si="11"/>
        <v>1772105400</v>
      </c>
    </row>
    <row r="259" spans="1:17" x14ac:dyDescent="0.55000000000000004">
      <c r="A259">
        <v>1772105699</v>
      </c>
      <c r="B259" t="s">
        <v>6</v>
      </c>
      <c r="C259" t="s">
        <v>7</v>
      </c>
      <c r="D259">
        <v>5173.54</v>
      </c>
      <c r="E259">
        <v>5199.2</v>
      </c>
      <c r="F259">
        <v>5195.1899999999996</v>
      </c>
      <c r="G259">
        <v>5204.01</v>
      </c>
      <c r="H259">
        <v>5166.22</v>
      </c>
      <c r="I259">
        <v>5176.71</v>
      </c>
      <c r="J259">
        <v>5161.09</v>
      </c>
      <c r="O259" s="1">
        <f t="shared" si="12"/>
        <v>46079.482627314814</v>
      </c>
      <c r="P259" s="2">
        <f t="shared" si="13"/>
        <v>46079.482638888891</v>
      </c>
      <c r="Q259">
        <f t="shared" ref="Q259:Q322" si="14">MROUND((P259-25569)*86400,300)</f>
        <v>1772105700</v>
      </c>
    </row>
    <row r="260" spans="1:17" x14ac:dyDescent="0.55000000000000004">
      <c r="A260">
        <v>1772105999</v>
      </c>
      <c r="B260" t="s">
        <v>6</v>
      </c>
      <c r="C260" t="s">
        <v>7</v>
      </c>
      <c r="D260">
        <v>5174.68</v>
      </c>
      <c r="E260">
        <v>5199.2</v>
      </c>
      <c r="F260">
        <v>5195.17</v>
      </c>
      <c r="G260">
        <v>5203.99</v>
      </c>
      <c r="H260">
        <v>5166.3</v>
      </c>
      <c r="I260">
        <v>5176.7299999999996</v>
      </c>
      <c r="J260">
        <v>5161.13</v>
      </c>
      <c r="O260" s="1">
        <f t="shared" si="12"/>
        <v>46079.48609953704</v>
      </c>
      <c r="P260" s="2">
        <f t="shared" si="13"/>
        <v>46079.486111111109</v>
      </c>
      <c r="Q260">
        <f t="shared" si="14"/>
        <v>1772106000</v>
      </c>
    </row>
    <row r="261" spans="1:17" x14ac:dyDescent="0.55000000000000004">
      <c r="A261">
        <v>1772106299</v>
      </c>
      <c r="B261" t="s">
        <v>6</v>
      </c>
      <c r="C261" t="s">
        <v>7</v>
      </c>
      <c r="D261">
        <v>5171.3999999999996</v>
      </c>
      <c r="E261">
        <v>5199.21</v>
      </c>
      <c r="F261">
        <v>5195.1400000000003</v>
      </c>
      <c r="G261">
        <v>5203.9799999999996</v>
      </c>
      <c r="H261">
        <v>5166.38</v>
      </c>
      <c r="I261">
        <v>5176.75</v>
      </c>
      <c r="J261">
        <v>5161.17</v>
      </c>
      <c r="O261" s="1">
        <f t="shared" si="12"/>
        <v>46079.489571759259</v>
      </c>
      <c r="P261" s="2">
        <f t="shared" si="13"/>
        <v>46079.489583333336</v>
      </c>
      <c r="Q261">
        <f t="shared" si="14"/>
        <v>1772106300</v>
      </c>
    </row>
    <row r="262" spans="1:17" x14ac:dyDescent="0.55000000000000004">
      <c r="A262">
        <v>1772106599</v>
      </c>
      <c r="B262" t="s">
        <v>6</v>
      </c>
      <c r="C262" t="s">
        <v>7</v>
      </c>
      <c r="D262">
        <v>5163.51</v>
      </c>
      <c r="E262">
        <v>5199.22</v>
      </c>
      <c r="F262">
        <v>5195.1099999999997</v>
      </c>
      <c r="G262">
        <v>5203.96</v>
      </c>
      <c r="H262">
        <v>5166.45</v>
      </c>
      <c r="I262">
        <v>5176.78</v>
      </c>
      <c r="J262">
        <v>5161.21</v>
      </c>
      <c r="O262" s="1">
        <f t="shared" si="12"/>
        <v>46079.493043981478</v>
      </c>
      <c r="P262" s="2">
        <f t="shared" si="13"/>
        <v>46079.493055555555</v>
      </c>
      <c r="Q262">
        <f t="shared" si="14"/>
        <v>1772106600</v>
      </c>
    </row>
    <row r="263" spans="1:17" x14ac:dyDescent="0.55000000000000004">
      <c r="A263">
        <v>1772106899</v>
      </c>
      <c r="B263" t="s">
        <v>6</v>
      </c>
      <c r="C263" t="s">
        <v>7</v>
      </c>
      <c r="D263">
        <v>5164.71</v>
      </c>
      <c r="E263">
        <v>5199.22</v>
      </c>
      <c r="F263">
        <v>5195.09</v>
      </c>
      <c r="G263">
        <v>5203.9399999999996</v>
      </c>
      <c r="H263">
        <v>5166.53</v>
      </c>
      <c r="I263">
        <v>5176.8</v>
      </c>
      <c r="J263">
        <v>5161.25</v>
      </c>
      <c r="O263" s="1">
        <f t="shared" si="12"/>
        <v>46079.496516203704</v>
      </c>
      <c r="P263" s="2">
        <f t="shared" si="13"/>
        <v>46079.496527777781</v>
      </c>
      <c r="Q263">
        <f t="shared" si="14"/>
        <v>1772106900</v>
      </c>
    </row>
    <row r="264" spans="1:17" x14ac:dyDescent="0.55000000000000004">
      <c r="A264">
        <v>1772107199</v>
      </c>
      <c r="B264" t="s">
        <v>6</v>
      </c>
      <c r="C264" t="s">
        <v>7</v>
      </c>
      <c r="D264">
        <v>5165.67</v>
      </c>
      <c r="E264">
        <v>5199.2299999999996</v>
      </c>
      <c r="F264">
        <v>5195.0600000000004</v>
      </c>
      <c r="G264">
        <v>5203.92</v>
      </c>
      <c r="H264">
        <v>5166.6000000000004</v>
      </c>
      <c r="I264">
        <v>5176.82</v>
      </c>
      <c r="J264">
        <v>5161.29</v>
      </c>
      <c r="L264">
        <v>5157.9799999999996</v>
      </c>
      <c r="O264" s="1">
        <f t="shared" si="12"/>
        <v>46079.49998842593</v>
      </c>
      <c r="P264" s="2">
        <f t="shared" si="13"/>
        <v>46079.5</v>
      </c>
      <c r="Q264">
        <f t="shared" si="14"/>
        <v>1772107200</v>
      </c>
    </row>
    <row r="265" spans="1:17" x14ac:dyDescent="0.55000000000000004">
      <c r="A265">
        <v>1772107499</v>
      </c>
      <c r="B265" t="s">
        <v>6</v>
      </c>
      <c r="C265" t="s">
        <v>7</v>
      </c>
      <c r="D265">
        <v>5169.1499999999996</v>
      </c>
      <c r="E265">
        <v>5199.2299999999996</v>
      </c>
      <c r="F265">
        <v>5195.04</v>
      </c>
      <c r="G265">
        <v>5203.91</v>
      </c>
      <c r="H265">
        <v>5166.68</v>
      </c>
      <c r="I265">
        <v>5176.84</v>
      </c>
      <c r="J265">
        <v>5161.32</v>
      </c>
      <c r="O265" s="1">
        <f t="shared" si="12"/>
        <v>46079.503460648149</v>
      </c>
      <c r="P265" s="2">
        <f t="shared" si="13"/>
        <v>46079.503472222219</v>
      </c>
      <c r="Q265">
        <f t="shared" si="14"/>
        <v>1772107500</v>
      </c>
    </row>
    <row r="266" spans="1:17" x14ac:dyDescent="0.55000000000000004">
      <c r="A266">
        <v>1772107799</v>
      </c>
      <c r="B266" t="s">
        <v>6</v>
      </c>
      <c r="C266" t="s">
        <v>7</v>
      </c>
      <c r="D266">
        <v>5168.46</v>
      </c>
      <c r="E266">
        <v>5199.24</v>
      </c>
      <c r="F266">
        <v>5195.01</v>
      </c>
      <c r="G266">
        <v>5203.8900000000003</v>
      </c>
      <c r="H266">
        <v>5166.75</v>
      </c>
      <c r="I266">
        <v>5176.8599999999997</v>
      </c>
      <c r="J266">
        <v>5161.3599999999997</v>
      </c>
      <c r="O266" s="1">
        <f t="shared" si="12"/>
        <v>46079.506932870368</v>
      </c>
      <c r="P266" s="2">
        <f t="shared" si="13"/>
        <v>46079.506944444445</v>
      </c>
      <c r="Q266">
        <f t="shared" si="14"/>
        <v>1772107800</v>
      </c>
    </row>
    <row r="267" spans="1:17" x14ac:dyDescent="0.55000000000000004">
      <c r="A267">
        <v>1772108099</v>
      </c>
      <c r="B267" t="s">
        <v>6</v>
      </c>
      <c r="C267" t="s">
        <v>7</v>
      </c>
      <c r="D267">
        <v>5172.18</v>
      </c>
      <c r="E267">
        <v>5199.24</v>
      </c>
      <c r="F267">
        <v>5194.9799999999996</v>
      </c>
      <c r="G267">
        <v>5203.87</v>
      </c>
      <c r="H267">
        <v>5166.83</v>
      </c>
      <c r="I267">
        <v>5176.8900000000003</v>
      </c>
      <c r="J267">
        <v>5161.3999999999996</v>
      </c>
      <c r="O267" s="1">
        <f t="shared" si="12"/>
        <v>46079.510405092587</v>
      </c>
      <c r="P267" s="2">
        <f t="shared" si="13"/>
        <v>46079.510416666664</v>
      </c>
      <c r="Q267">
        <f t="shared" si="14"/>
        <v>1772108100</v>
      </c>
    </row>
    <row r="268" spans="1:17" x14ac:dyDescent="0.55000000000000004">
      <c r="A268">
        <v>1772108399</v>
      </c>
      <c r="B268" t="s">
        <v>6</v>
      </c>
      <c r="C268" t="s">
        <v>7</v>
      </c>
      <c r="D268">
        <v>5176.5200000000004</v>
      </c>
      <c r="E268">
        <v>5199.25</v>
      </c>
      <c r="F268">
        <v>5194.96</v>
      </c>
      <c r="G268">
        <v>5203.8500000000004</v>
      </c>
      <c r="H268">
        <v>5166.8999999999996</v>
      </c>
      <c r="I268">
        <v>5176.91</v>
      </c>
      <c r="J268">
        <v>5161.4399999999996</v>
      </c>
      <c r="O268" s="1">
        <f t="shared" si="12"/>
        <v>46079.513877314814</v>
      </c>
      <c r="P268" s="2">
        <f t="shared" si="13"/>
        <v>46079.513888888891</v>
      </c>
      <c r="Q268">
        <f t="shared" si="14"/>
        <v>1772108400</v>
      </c>
    </row>
    <row r="269" spans="1:17" x14ac:dyDescent="0.55000000000000004">
      <c r="A269">
        <v>1772108699</v>
      </c>
      <c r="B269" t="s">
        <v>6</v>
      </c>
      <c r="C269" t="s">
        <v>7</v>
      </c>
      <c r="D269">
        <v>5178.54</v>
      </c>
      <c r="E269">
        <v>5199.25</v>
      </c>
      <c r="F269">
        <v>5194.93</v>
      </c>
      <c r="G269">
        <v>5203.84</v>
      </c>
      <c r="H269">
        <v>5166.9799999999996</v>
      </c>
      <c r="I269">
        <v>5176.93</v>
      </c>
      <c r="J269">
        <v>5161.4799999999996</v>
      </c>
      <c r="O269" s="1">
        <f t="shared" si="12"/>
        <v>46079.51734953704</v>
      </c>
      <c r="P269" s="2">
        <f t="shared" si="13"/>
        <v>46079.517361111109</v>
      </c>
      <c r="Q269">
        <f t="shared" si="14"/>
        <v>1772108700</v>
      </c>
    </row>
    <row r="270" spans="1:17" x14ac:dyDescent="0.55000000000000004">
      <c r="A270">
        <v>1772108999</v>
      </c>
      <c r="B270" t="s">
        <v>6</v>
      </c>
      <c r="C270" t="s">
        <v>7</v>
      </c>
      <c r="D270">
        <v>5183.1000000000004</v>
      </c>
      <c r="E270">
        <v>5199.26</v>
      </c>
      <c r="F270">
        <v>5194.91</v>
      </c>
      <c r="G270">
        <v>5203.82</v>
      </c>
      <c r="H270">
        <v>5167.0600000000004</v>
      </c>
      <c r="I270">
        <v>5176.95</v>
      </c>
      <c r="J270">
        <v>5161.5200000000004</v>
      </c>
      <c r="O270" s="1">
        <f t="shared" si="12"/>
        <v>46079.520821759259</v>
      </c>
      <c r="P270" s="2">
        <f t="shared" si="13"/>
        <v>46079.520833333336</v>
      </c>
      <c r="Q270">
        <f t="shared" si="14"/>
        <v>1772109000</v>
      </c>
    </row>
    <row r="271" spans="1:17" x14ac:dyDescent="0.55000000000000004">
      <c r="A271">
        <v>1772109299</v>
      </c>
      <c r="B271" t="s">
        <v>6</v>
      </c>
      <c r="C271" t="s">
        <v>7</v>
      </c>
      <c r="D271">
        <v>5182.34</v>
      </c>
      <c r="E271">
        <v>5199.2700000000004</v>
      </c>
      <c r="F271">
        <v>5194.88</v>
      </c>
      <c r="G271">
        <v>5203.8</v>
      </c>
      <c r="H271">
        <v>5167.13</v>
      </c>
      <c r="I271">
        <v>5176.9799999999996</v>
      </c>
      <c r="J271">
        <v>5161.5600000000004</v>
      </c>
      <c r="O271" s="1">
        <f t="shared" si="12"/>
        <v>46079.524293981478</v>
      </c>
      <c r="P271" s="2">
        <f t="shared" si="13"/>
        <v>46079.524305555555</v>
      </c>
      <c r="Q271">
        <f t="shared" si="14"/>
        <v>1772109300</v>
      </c>
    </row>
    <row r="272" spans="1:17" x14ac:dyDescent="0.55000000000000004">
      <c r="A272">
        <v>1772109599</v>
      </c>
      <c r="B272" t="s">
        <v>6</v>
      </c>
      <c r="C272" t="s">
        <v>7</v>
      </c>
      <c r="D272">
        <v>5187.5200000000004</v>
      </c>
      <c r="E272">
        <v>5199.2700000000004</v>
      </c>
      <c r="F272">
        <v>5194.8500000000004</v>
      </c>
      <c r="G272">
        <v>5203.78</v>
      </c>
      <c r="H272">
        <v>5167.21</v>
      </c>
      <c r="I272">
        <v>5177</v>
      </c>
      <c r="J272">
        <v>5161.6000000000004</v>
      </c>
      <c r="O272" s="1">
        <f t="shared" si="12"/>
        <v>46079.527766203704</v>
      </c>
      <c r="P272" s="2">
        <f t="shared" si="13"/>
        <v>46079.527777777781</v>
      </c>
      <c r="Q272">
        <f t="shared" si="14"/>
        <v>1772109600</v>
      </c>
    </row>
    <row r="273" spans="1:17" x14ac:dyDescent="0.55000000000000004">
      <c r="A273">
        <v>1772109899</v>
      </c>
      <c r="B273" t="s">
        <v>6</v>
      </c>
      <c r="C273" t="s">
        <v>7</v>
      </c>
      <c r="D273">
        <v>5181.29</v>
      </c>
      <c r="E273">
        <v>5199.28</v>
      </c>
      <c r="F273">
        <v>5194.83</v>
      </c>
      <c r="G273">
        <v>5203.7700000000004</v>
      </c>
      <c r="H273">
        <v>5167.28</v>
      </c>
      <c r="I273">
        <v>5177.0200000000004</v>
      </c>
      <c r="J273">
        <v>5161.63</v>
      </c>
      <c r="K273">
        <v>5187.83</v>
      </c>
      <c r="O273" s="1">
        <f t="shared" si="12"/>
        <v>46079.53123842593</v>
      </c>
      <c r="P273" s="2">
        <f t="shared" si="13"/>
        <v>46079.53125</v>
      </c>
      <c r="Q273">
        <f t="shared" si="14"/>
        <v>1772109900</v>
      </c>
    </row>
    <row r="274" spans="1:17" x14ac:dyDescent="0.55000000000000004">
      <c r="A274">
        <v>1772110199</v>
      </c>
      <c r="B274" t="s">
        <v>6</v>
      </c>
      <c r="C274" t="s">
        <v>7</v>
      </c>
      <c r="D274">
        <v>5181.25</v>
      </c>
      <c r="E274">
        <v>5199.28</v>
      </c>
      <c r="F274">
        <v>5194.8</v>
      </c>
      <c r="G274">
        <v>5203.75</v>
      </c>
      <c r="H274">
        <v>5167.3599999999997</v>
      </c>
      <c r="I274">
        <v>5177.04</v>
      </c>
      <c r="J274">
        <v>5161.67</v>
      </c>
      <c r="O274" s="1">
        <f t="shared" si="12"/>
        <v>46079.534710648149</v>
      </c>
      <c r="P274" s="2">
        <f t="shared" si="13"/>
        <v>46079.534722222219</v>
      </c>
      <c r="Q274">
        <f t="shared" si="14"/>
        <v>1772110200</v>
      </c>
    </row>
    <row r="275" spans="1:17" x14ac:dyDescent="0.55000000000000004">
      <c r="A275">
        <v>1772110499</v>
      </c>
      <c r="B275" t="s">
        <v>6</v>
      </c>
      <c r="C275" t="s">
        <v>7</v>
      </c>
      <c r="D275">
        <v>5183.8500000000004</v>
      </c>
      <c r="E275">
        <v>5199.29</v>
      </c>
      <c r="F275">
        <v>5194.78</v>
      </c>
      <c r="G275">
        <v>5203.7299999999996</v>
      </c>
      <c r="H275">
        <v>5167.43</v>
      </c>
      <c r="I275">
        <v>5177.0600000000004</v>
      </c>
      <c r="J275">
        <v>5161.71</v>
      </c>
      <c r="O275" s="1">
        <f t="shared" si="12"/>
        <v>46079.538182870368</v>
      </c>
      <c r="P275" s="2">
        <f t="shared" si="13"/>
        <v>46079.538194444445</v>
      </c>
      <c r="Q275">
        <f t="shared" si="14"/>
        <v>1772110500</v>
      </c>
    </row>
    <row r="276" spans="1:17" x14ac:dyDescent="0.55000000000000004">
      <c r="A276">
        <v>1772110799</v>
      </c>
      <c r="B276" t="s">
        <v>6</v>
      </c>
      <c r="C276" t="s">
        <v>7</v>
      </c>
      <c r="D276">
        <v>5175.76</v>
      </c>
      <c r="E276">
        <v>5199.29</v>
      </c>
      <c r="F276">
        <v>5194.75</v>
      </c>
      <c r="G276">
        <v>5203.71</v>
      </c>
      <c r="H276">
        <v>5167.51</v>
      </c>
      <c r="I276">
        <v>5177.09</v>
      </c>
      <c r="J276">
        <v>5161.75</v>
      </c>
      <c r="O276" s="1">
        <f t="shared" si="12"/>
        <v>46079.541655092587</v>
      </c>
      <c r="P276" s="2">
        <f t="shared" si="13"/>
        <v>46079.541666666664</v>
      </c>
      <c r="Q276">
        <f t="shared" si="14"/>
        <v>1772110800</v>
      </c>
    </row>
    <row r="277" spans="1:17" x14ac:dyDescent="0.55000000000000004">
      <c r="A277">
        <v>1772111099</v>
      </c>
      <c r="B277" t="s">
        <v>6</v>
      </c>
      <c r="C277" t="s">
        <v>7</v>
      </c>
      <c r="D277">
        <v>5172.5</v>
      </c>
      <c r="E277">
        <v>5199.3</v>
      </c>
      <c r="F277">
        <v>5194.72</v>
      </c>
      <c r="G277">
        <v>5203.7</v>
      </c>
      <c r="H277">
        <v>5167.59</v>
      </c>
      <c r="I277">
        <v>5177.1099999999997</v>
      </c>
      <c r="J277">
        <v>5161.79</v>
      </c>
      <c r="O277" s="1">
        <f t="shared" si="12"/>
        <v>46079.545127314814</v>
      </c>
      <c r="P277" s="2">
        <f t="shared" si="13"/>
        <v>46079.545138888891</v>
      </c>
      <c r="Q277">
        <f t="shared" si="14"/>
        <v>1772111100</v>
      </c>
    </row>
    <row r="278" spans="1:17" x14ac:dyDescent="0.55000000000000004">
      <c r="A278">
        <v>1772111399</v>
      </c>
      <c r="B278" t="s">
        <v>6</v>
      </c>
      <c r="C278" t="s">
        <v>7</v>
      </c>
      <c r="D278">
        <v>5174</v>
      </c>
      <c r="E278">
        <v>5199.3</v>
      </c>
      <c r="F278">
        <v>5194.7</v>
      </c>
      <c r="G278">
        <v>5203.68</v>
      </c>
      <c r="H278">
        <v>5167.66</v>
      </c>
      <c r="I278">
        <v>5177.13</v>
      </c>
      <c r="J278">
        <v>5161.83</v>
      </c>
      <c r="O278" s="1">
        <f t="shared" si="12"/>
        <v>46079.54859953704</v>
      </c>
      <c r="P278" s="2">
        <f t="shared" si="13"/>
        <v>46079.548611111109</v>
      </c>
      <c r="Q278">
        <f t="shared" si="14"/>
        <v>1772111400</v>
      </c>
    </row>
    <row r="279" spans="1:17" x14ac:dyDescent="0.55000000000000004">
      <c r="A279">
        <v>1772111699</v>
      </c>
      <c r="B279" t="s">
        <v>6</v>
      </c>
      <c r="C279" t="s">
        <v>7</v>
      </c>
      <c r="D279">
        <v>5171.6499999999996</v>
      </c>
      <c r="E279">
        <v>5199.3100000000004</v>
      </c>
      <c r="F279">
        <v>5194.67</v>
      </c>
      <c r="G279">
        <v>5203.66</v>
      </c>
      <c r="H279">
        <v>5167.74</v>
      </c>
      <c r="I279">
        <v>5177.1499999999996</v>
      </c>
      <c r="J279">
        <v>5161.87</v>
      </c>
      <c r="O279" s="1">
        <f t="shared" si="12"/>
        <v>46079.552071759259</v>
      </c>
      <c r="P279" s="2">
        <f t="shared" si="13"/>
        <v>46079.552083333336</v>
      </c>
      <c r="Q279">
        <f t="shared" si="14"/>
        <v>1772111700</v>
      </c>
    </row>
    <row r="280" spans="1:17" x14ac:dyDescent="0.55000000000000004">
      <c r="A280">
        <v>1772111999</v>
      </c>
      <c r="B280" t="s">
        <v>6</v>
      </c>
      <c r="C280" t="s">
        <v>7</v>
      </c>
      <c r="D280">
        <v>5178.12</v>
      </c>
      <c r="E280">
        <v>5199.32</v>
      </c>
      <c r="F280">
        <v>5194.6499999999996</v>
      </c>
      <c r="G280">
        <v>5203.6400000000003</v>
      </c>
      <c r="H280">
        <v>5167.8100000000004</v>
      </c>
      <c r="I280">
        <v>5177.17</v>
      </c>
      <c r="J280">
        <v>5161.91</v>
      </c>
      <c r="O280" s="1">
        <f t="shared" si="12"/>
        <v>46079.555543981478</v>
      </c>
      <c r="P280" s="2">
        <f t="shared" si="13"/>
        <v>46079.555555555555</v>
      </c>
      <c r="Q280">
        <f t="shared" si="14"/>
        <v>1772112000</v>
      </c>
    </row>
    <row r="281" spans="1:17" x14ac:dyDescent="0.55000000000000004">
      <c r="A281">
        <v>1772112299</v>
      </c>
      <c r="B281" t="s">
        <v>6</v>
      </c>
      <c r="C281" t="s">
        <v>7</v>
      </c>
      <c r="D281">
        <v>5174.76</v>
      </c>
      <c r="E281">
        <v>5199.32</v>
      </c>
      <c r="F281">
        <v>5194.62</v>
      </c>
      <c r="G281">
        <v>5203.62</v>
      </c>
      <c r="H281">
        <v>5167.8900000000003</v>
      </c>
      <c r="I281">
        <v>5177.2</v>
      </c>
      <c r="J281">
        <v>5161.9399999999996</v>
      </c>
      <c r="O281" s="1">
        <f t="shared" si="12"/>
        <v>46079.559016203704</v>
      </c>
      <c r="P281" s="2">
        <f t="shared" si="13"/>
        <v>46079.559027777781</v>
      </c>
      <c r="Q281">
        <f t="shared" si="14"/>
        <v>1772112300</v>
      </c>
    </row>
    <row r="282" spans="1:17" x14ac:dyDescent="0.55000000000000004">
      <c r="A282">
        <v>1772112599</v>
      </c>
      <c r="B282" t="s">
        <v>6</v>
      </c>
      <c r="C282" t="s">
        <v>7</v>
      </c>
      <c r="D282">
        <v>5174.3599999999997</v>
      </c>
      <c r="E282">
        <v>5199.33</v>
      </c>
      <c r="F282">
        <v>5194.59</v>
      </c>
      <c r="G282">
        <v>5203.6099999999997</v>
      </c>
      <c r="H282">
        <v>5167.96</v>
      </c>
      <c r="I282">
        <v>5177.22</v>
      </c>
      <c r="J282">
        <v>5161.9799999999996</v>
      </c>
      <c r="O282" s="1">
        <f t="shared" si="12"/>
        <v>46079.56248842593</v>
      </c>
      <c r="P282" s="2">
        <f t="shared" si="13"/>
        <v>46079.5625</v>
      </c>
      <c r="Q282">
        <f t="shared" si="14"/>
        <v>1772112600</v>
      </c>
    </row>
    <row r="283" spans="1:17" x14ac:dyDescent="0.55000000000000004">
      <c r="A283">
        <v>1772112899</v>
      </c>
      <c r="B283" t="s">
        <v>6</v>
      </c>
      <c r="C283" t="s">
        <v>7</v>
      </c>
      <c r="D283">
        <v>5173.6099999999997</v>
      </c>
      <c r="E283">
        <v>5199.33</v>
      </c>
      <c r="F283">
        <v>5194.57</v>
      </c>
      <c r="G283">
        <v>5203.59</v>
      </c>
      <c r="H283">
        <v>5168.04</v>
      </c>
      <c r="I283">
        <v>5177.24</v>
      </c>
      <c r="J283">
        <v>5162.0200000000004</v>
      </c>
      <c r="O283" s="1">
        <f t="shared" si="12"/>
        <v>46079.565960648149</v>
      </c>
      <c r="P283" s="2">
        <f t="shared" si="13"/>
        <v>46079.565972222219</v>
      </c>
      <c r="Q283">
        <f t="shared" si="14"/>
        <v>1772112900</v>
      </c>
    </row>
    <row r="284" spans="1:17" x14ac:dyDescent="0.55000000000000004">
      <c r="A284">
        <v>1772113199</v>
      </c>
      <c r="B284" t="s">
        <v>6</v>
      </c>
      <c r="C284" t="s">
        <v>7</v>
      </c>
      <c r="D284">
        <v>5165.1400000000003</v>
      </c>
      <c r="E284">
        <v>5199.34</v>
      </c>
      <c r="F284">
        <v>5194.54</v>
      </c>
      <c r="G284">
        <v>5203.57</v>
      </c>
      <c r="H284">
        <v>5168.12</v>
      </c>
      <c r="I284">
        <v>5177.26</v>
      </c>
      <c r="J284">
        <v>5162.0600000000004</v>
      </c>
      <c r="O284" s="1">
        <f t="shared" si="12"/>
        <v>46079.569432870368</v>
      </c>
      <c r="P284" s="2">
        <f t="shared" si="13"/>
        <v>46079.569444444445</v>
      </c>
      <c r="Q284">
        <f t="shared" si="14"/>
        <v>1772113200</v>
      </c>
    </row>
    <row r="285" spans="1:17" x14ac:dyDescent="0.55000000000000004">
      <c r="A285">
        <v>1772113499</v>
      </c>
      <c r="B285" t="s">
        <v>6</v>
      </c>
      <c r="C285" t="s">
        <v>7</v>
      </c>
      <c r="D285">
        <v>5168.76</v>
      </c>
      <c r="E285">
        <v>5199.34</v>
      </c>
      <c r="F285">
        <v>5194.5200000000004</v>
      </c>
      <c r="G285">
        <v>5203.55</v>
      </c>
      <c r="H285">
        <v>5168.1899999999996</v>
      </c>
      <c r="I285">
        <v>5177.29</v>
      </c>
      <c r="J285">
        <v>5162.1000000000004</v>
      </c>
      <c r="O285" s="1">
        <f t="shared" si="12"/>
        <v>46079.572905092587</v>
      </c>
      <c r="P285" s="2">
        <f t="shared" si="13"/>
        <v>46079.572916666664</v>
      </c>
      <c r="Q285">
        <f t="shared" si="14"/>
        <v>1772113500</v>
      </c>
    </row>
    <row r="286" spans="1:17" x14ac:dyDescent="0.55000000000000004">
      <c r="A286">
        <v>1772113799</v>
      </c>
      <c r="B286" t="s">
        <v>6</v>
      </c>
      <c r="C286" t="s">
        <v>7</v>
      </c>
      <c r="D286">
        <v>5170.8</v>
      </c>
      <c r="E286">
        <v>5199.3500000000004</v>
      </c>
      <c r="F286">
        <v>5194.49</v>
      </c>
      <c r="G286">
        <v>5203.54</v>
      </c>
      <c r="H286">
        <v>5168.2700000000004</v>
      </c>
      <c r="I286">
        <v>5177.3100000000004</v>
      </c>
      <c r="J286">
        <v>5162.1400000000003</v>
      </c>
      <c r="O286" s="1">
        <f t="shared" si="12"/>
        <v>46079.576377314814</v>
      </c>
      <c r="P286" s="2">
        <f t="shared" si="13"/>
        <v>46079.576388888891</v>
      </c>
      <c r="Q286">
        <f t="shared" si="14"/>
        <v>1772113800</v>
      </c>
    </row>
    <row r="287" spans="1:17" x14ac:dyDescent="0.55000000000000004">
      <c r="A287">
        <v>1772114099</v>
      </c>
      <c r="B287" t="s">
        <v>6</v>
      </c>
      <c r="C287" t="s">
        <v>7</v>
      </c>
      <c r="D287">
        <v>5166.3900000000003</v>
      </c>
      <c r="E287">
        <v>5199.3599999999997</v>
      </c>
      <c r="F287">
        <v>5194.46</v>
      </c>
      <c r="G287">
        <v>5203.5200000000004</v>
      </c>
      <c r="H287">
        <v>5168.34</v>
      </c>
      <c r="I287">
        <v>5177.33</v>
      </c>
      <c r="J287">
        <v>5162.18</v>
      </c>
      <c r="O287" s="1">
        <f t="shared" si="12"/>
        <v>46079.57984953704</v>
      </c>
      <c r="P287" s="2">
        <f t="shared" si="13"/>
        <v>46079.579861111109</v>
      </c>
      <c r="Q287">
        <f t="shared" si="14"/>
        <v>1772114100</v>
      </c>
    </row>
    <row r="288" spans="1:17" x14ac:dyDescent="0.55000000000000004">
      <c r="A288">
        <v>1772114399</v>
      </c>
      <c r="B288" t="s">
        <v>6</v>
      </c>
      <c r="C288" t="s">
        <v>7</v>
      </c>
      <c r="D288">
        <v>5166.0600000000004</v>
      </c>
      <c r="E288">
        <v>5199.3599999999997</v>
      </c>
      <c r="F288">
        <v>5194.4399999999996</v>
      </c>
      <c r="G288">
        <v>5203.5</v>
      </c>
      <c r="H288">
        <v>5168.42</v>
      </c>
      <c r="I288">
        <v>5177.3500000000004</v>
      </c>
      <c r="J288">
        <v>5162.21</v>
      </c>
      <c r="O288" s="1">
        <f t="shared" si="12"/>
        <v>46079.583321759259</v>
      </c>
      <c r="P288" s="2">
        <f t="shared" si="13"/>
        <v>46079.583333333336</v>
      </c>
      <c r="Q288">
        <f t="shared" si="14"/>
        <v>1772114400</v>
      </c>
    </row>
    <row r="289" spans="1:17" x14ac:dyDescent="0.55000000000000004">
      <c r="A289">
        <v>1772114699</v>
      </c>
      <c r="B289" t="s">
        <v>6</v>
      </c>
      <c r="C289" t="s">
        <v>7</v>
      </c>
      <c r="D289">
        <v>5163.55</v>
      </c>
      <c r="E289">
        <v>5199.37</v>
      </c>
      <c r="F289">
        <v>5194.41</v>
      </c>
      <c r="G289">
        <v>5203.4799999999996</v>
      </c>
      <c r="H289">
        <v>5168.49</v>
      </c>
      <c r="I289">
        <v>5177.37</v>
      </c>
      <c r="J289">
        <v>5162.25</v>
      </c>
      <c r="O289" s="1">
        <f t="shared" si="12"/>
        <v>46079.586793981478</v>
      </c>
      <c r="P289" s="2">
        <f t="shared" si="13"/>
        <v>46079.586805555555</v>
      </c>
      <c r="Q289">
        <f t="shared" si="14"/>
        <v>1772114700</v>
      </c>
    </row>
    <row r="290" spans="1:17" x14ac:dyDescent="0.55000000000000004">
      <c r="A290">
        <v>1772114999</v>
      </c>
      <c r="B290" t="s">
        <v>6</v>
      </c>
      <c r="C290" t="s">
        <v>7</v>
      </c>
      <c r="D290">
        <v>5166.28</v>
      </c>
      <c r="E290">
        <v>5199.37</v>
      </c>
      <c r="F290">
        <v>5194.3900000000003</v>
      </c>
      <c r="G290">
        <v>5203.47</v>
      </c>
      <c r="H290">
        <v>5168.57</v>
      </c>
      <c r="I290">
        <v>5177.3999999999996</v>
      </c>
      <c r="J290">
        <v>5162.29</v>
      </c>
      <c r="O290" s="1">
        <f t="shared" si="12"/>
        <v>46079.590266203704</v>
      </c>
      <c r="P290" s="2">
        <f t="shared" si="13"/>
        <v>46079.590277777781</v>
      </c>
      <c r="Q290">
        <f t="shared" si="14"/>
        <v>1772115000</v>
      </c>
    </row>
    <row r="291" spans="1:17" x14ac:dyDescent="0.55000000000000004">
      <c r="A291">
        <v>1772115299</v>
      </c>
      <c r="B291" t="s">
        <v>6</v>
      </c>
      <c r="C291" t="s">
        <v>7</v>
      </c>
      <c r="D291">
        <v>5167.0200000000004</v>
      </c>
      <c r="E291">
        <v>5199.38</v>
      </c>
      <c r="F291">
        <v>5194.3599999999997</v>
      </c>
      <c r="G291">
        <v>5203.45</v>
      </c>
      <c r="H291">
        <v>5168.6400000000003</v>
      </c>
      <c r="I291">
        <v>5177.42</v>
      </c>
      <c r="J291">
        <v>5162.33</v>
      </c>
      <c r="O291" s="1">
        <f t="shared" si="12"/>
        <v>46079.59373842593</v>
      </c>
      <c r="P291" s="2">
        <f t="shared" si="13"/>
        <v>46079.59375</v>
      </c>
      <c r="Q291">
        <f t="shared" si="14"/>
        <v>1772115300</v>
      </c>
    </row>
    <row r="292" spans="1:17" x14ac:dyDescent="0.55000000000000004">
      <c r="A292">
        <v>1772115599</v>
      </c>
      <c r="B292" t="s">
        <v>6</v>
      </c>
      <c r="C292" t="s">
        <v>7</v>
      </c>
      <c r="D292">
        <v>5168.82</v>
      </c>
      <c r="E292">
        <v>5199.38</v>
      </c>
      <c r="F292">
        <v>5194.34</v>
      </c>
      <c r="G292">
        <v>5203.43</v>
      </c>
      <c r="H292">
        <v>5168.72</v>
      </c>
      <c r="I292">
        <v>5177.4399999999996</v>
      </c>
      <c r="J292">
        <v>5162.37</v>
      </c>
      <c r="O292" s="1">
        <f t="shared" si="12"/>
        <v>46079.597210648149</v>
      </c>
      <c r="P292" s="2">
        <f t="shared" si="13"/>
        <v>46079.597222222219</v>
      </c>
      <c r="Q292">
        <f t="shared" si="14"/>
        <v>1772115600</v>
      </c>
    </row>
    <row r="293" spans="1:17" x14ac:dyDescent="0.55000000000000004">
      <c r="A293">
        <v>1772115899</v>
      </c>
      <c r="B293" t="s">
        <v>6</v>
      </c>
      <c r="C293" t="s">
        <v>7</v>
      </c>
      <c r="D293">
        <v>5170.41</v>
      </c>
      <c r="E293">
        <v>5199.3900000000003</v>
      </c>
      <c r="F293">
        <v>5194.3100000000004</v>
      </c>
      <c r="G293">
        <v>5203.41</v>
      </c>
      <c r="H293">
        <v>5168.8</v>
      </c>
      <c r="I293">
        <v>5177.46</v>
      </c>
      <c r="J293">
        <v>5162.41</v>
      </c>
      <c r="O293" s="1">
        <f t="shared" si="12"/>
        <v>46079.600682870368</v>
      </c>
      <c r="P293" s="2">
        <f t="shared" si="13"/>
        <v>46079.600694444445</v>
      </c>
      <c r="Q293">
        <f t="shared" si="14"/>
        <v>1772115900</v>
      </c>
    </row>
    <row r="294" spans="1:17" x14ac:dyDescent="0.55000000000000004">
      <c r="A294">
        <v>1772116199</v>
      </c>
      <c r="B294" t="s">
        <v>6</v>
      </c>
      <c r="C294" t="s">
        <v>7</v>
      </c>
      <c r="D294">
        <v>5165.83</v>
      </c>
      <c r="E294">
        <v>5199.3900000000003</v>
      </c>
      <c r="F294">
        <v>5194.28</v>
      </c>
      <c r="G294">
        <v>5203.3999999999996</v>
      </c>
      <c r="H294">
        <v>5168.87</v>
      </c>
      <c r="I294">
        <v>5177.4799999999996</v>
      </c>
      <c r="J294">
        <v>5162.45</v>
      </c>
      <c r="O294" s="1">
        <f t="shared" si="12"/>
        <v>46079.604155092587</v>
      </c>
      <c r="P294" s="2">
        <f t="shared" si="13"/>
        <v>46079.604166666664</v>
      </c>
      <c r="Q294">
        <f t="shared" si="14"/>
        <v>1772116200</v>
      </c>
    </row>
    <row r="295" spans="1:17" x14ac:dyDescent="0.55000000000000004">
      <c r="A295">
        <v>1772116499</v>
      </c>
      <c r="B295" t="s">
        <v>6</v>
      </c>
      <c r="C295" t="s">
        <v>7</v>
      </c>
      <c r="D295">
        <v>5166.41</v>
      </c>
      <c r="E295">
        <v>5199.3999999999996</v>
      </c>
      <c r="F295">
        <v>5194.26</v>
      </c>
      <c r="G295">
        <v>5203.38</v>
      </c>
      <c r="H295">
        <v>5168.95</v>
      </c>
      <c r="I295">
        <v>5177.51</v>
      </c>
      <c r="J295">
        <v>5162.49</v>
      </c>
      <c r="O295" s="1">
        <f t="shared" si="12"/>
        <v>46079.607627314814</v>
      </c>
      <c r="P295" s="2">
        <f t="shared" si="13"/>
        <v>46079.607638888891</v>
      </c>
      <c r="Q295">
        <f t="shared" si="14"/>
        <v>1772116500</v>
      </c>
    </row>
    <row r="296" spans="1:17" x14ac:dyDescent="0.55000000000000004">
      <c r="A296">
        <v>1772116799</v>
      </c>
      <c r="B296" t="s">
        <v>6</v>
      </c>
      <c r="C296" t="s">
        <v>7</v>
      </c>
      <c r="D296">
        <v>5172.5600000000004</v>
      </c>
      <c r="E296">
        <v>5199.41</v>
      </c>
      <c r="F296">
        <v>5194.2299999999996</v>
      </c>
      <c r="G296">
        <v>5203.3599999999997</v>
      </c>
      <c r="H296">
        <v>5169.0200000000004</v>
      </c>
      <c r="I296">
        <v>5177.53</v>
      </c>
      <c r="J296">
        <v>5162.5200000000004</v>
      </c>
      <c r="O296" s="1">
        <f t="shared" si="12"/>
        <v>46079.61109953704</v>
      </c>
      <c r="P296" s="2">
        <f t="shared" si="13"/>
        <v>46079.611111111109</v>
      </c>
      <c r="Q296">
        <f t="shared" si="14"/>
        <v>1772116800</v>
      </c>
    </row>
    <row r="297" spans="1:17" x14ac:dyDescent="0.55000000000000004">
      <c r="A297">
        <v>1772117099</v>
      </c>
      <c r="B297" t="s">
        <v>6</v>
      </c>
      <c r="C297" t="s">
        <v>7</v>
      </c>
      <c r="D297">
        <v>5171.99</v>
      </c>
      <c r="E297">
        <v>5199.41</v>
      </c>
      <c r="F297">
        <v>5194.21</v>
      </c>
      <c r="G297">
        <v>5203.34</v>
      </c>
      <c r="H297">
        <v>5169.1000000000004</v>
      </c>
      <c r="I297">
        <v>5177.55</v>
      </c>
      <c r="J297">
        <v>5162.5600000000004</v>
      </c>
      <c r="O297" s="1">
        <f t="shared" si="12"/>
        <v>46079.614571759259</v>
      </c>
      <c r="P297" s="2">
        <f t="shared" si="13"/>
        <v>46079.614583333336</v>
      </c>
      <c r="Q297">
        <f t="shared" si="14"/>
        <v>1772117100</v>
      </c>
    </row>
    <row r="298" spans="1:17" x14ac:dyDescent="0.55000000000000004">
      <c r="A298">
        <v>1772117399</v>
      </c>
      <c r="B298" t="s">
        <v>6</v>
      </c>
      <c r="C298" t="s">
        <v>7</v>
      </c>
      <c r="D298">
        <v>5167.91</v>
      </c>
      <c r="E298">
        <v>5199.42</v>
      </c>
      <c r="F298">
        <v>5194.18</v>
      </c>
      <c r="G298">
        <v>5203.33</v>
      </c>
      <c r="H298">
        <v>5169.17</v>
      </c>
      <c r="I298">
        <v>5177.57</v>
      </c>
      <c r="J298">
        <v>5162.6000000000004</v>
      </c>
      <c r="O298" s="1">
        <f t="shared" si="12"/>
        <v>46079.618043981478</v>
      </c>
      <c r="P298" s="2">
        <f t="shared" si="13"/>
        <v>46079.618055555555</v>
      </c>
      <c r="Q298">
        <f t="shared" si="14"/>
        <v>1772117400</v>
      </c>
    </row>
    <row r="299" spans="1:17" x14ac:dyDescent="0.55000000000000004">
      <c r="A299">
        <v>1772117699</v>
      </c>
      <c r="B299" t="s">
        <v>6</v>
      </c>
      <c r="C299" t="s">
        <v>7</v>
      </c>
      <c r="D299">
        <v>5165.1400000000003</v>
      </c>
      <c r="E299">
        <v>5199.42</v>
      </c>
      <c r="F299">
        <v>5194.1499999999996</v>
      </c>
      <c r="G299">
        <v>5203.3100000000004</v>
      </c>
      <c r="H299">
        <v>5169.25</v>
      </c>
      <c r="I299">
        <v>5177.6000000000004</v>
      </c>
      <c r="J299">
        <v>5162.6400000000003</v>
      </c>
      <c r="O299" s="1">
        <f t="shared" si="12"/>
        <v>46079.621516203704</v>
      </c>
      <c r="P299" s="2">
        <f t="shared" si="13"/>
        <v>46079.621527777781</v>
      </c>
      <c r="Q299">
        <f t="shared" si="14"/>
        <v>1772117700</v>
      </c>
    </row>
    <row r="300" spans="1:17" x14ac:dyDescent="0.55000000000000004">
      <c r="A300">
        <v>1772117999</v>
      </c>
      <c r="B300" t="s">
        <v>6</v>
      </c>
      <c r="C300" t="s">
        <v>7</v>
      </c>
      <c r="D300">
        <v>5167.7</v>
      </c>
      <c r="E300">
        <v>5199.43</v>
      </c>
      <c r="F300">
        <v>5194.13</v>
      </c>
      <c r="G300">
        <v>5203.29</v>
      </c>
      <c r="H300">
        <v>5169.33</v>
      </c>
      <c r="I300">
        <v>5177.62</v>
      </c>
      <c r="J300">
        <v>5162.68</v>
      </c>
      <c r="O300" s="1">
        <f t="shared" si="12"/>
        <v>46079.62498842593</v>
      </c>
      <c r="P300" s="2">
        <f t="shared" si="13"/>
        <v>46079.625</v>
      </c>
      <c r="Q300">
        <f t="shared" si="14"/>
        <v>1772118000</v>
      </c>
    </row>
    <row r="301" spans="1:17" x14ac:dyDescent="0.55000000000000004">
      <c r="A301">
        <v>1772118299</v>
      </c>
      <c r="B301" t="s">
        <v>6</v>
      </c>
      <c r="C301" t="s">
        <v>7</v>
      </c>
      <c r="D301">
        <v>5167.21</v>
      </c>
      <c r="E301">
        <v>5199.43</v>
      </c>
      <c r="F301">
        <v>5194.1000000000004</v>
      </c>
      <c r="G301">
        <v>5203.2700000000004</v>
      </c>
      <c r="H301">
        <v>5169.3999999999996</v>
      </c>
      <c r="I301">
        <v>5177.6400000000003</v>
      </c>
      <c r="J301">
        <v>5162.72</v>
      </c>
      <c r="O301" s="1">
        <f t="shared" si="12"/>
        <v>46079.628460648149</v>
      </c>
      <c r="P301" s="2">
        <f t="shared" si="13"/>
        <v>46079.628472222219</v>
      </c>
      <c r="Q301">
        <f t="shared" si="14"/>
        <v>1772118300</v>
      </c>
    </row>
    <row r="302" spans="1:17" x14ac:dyDescent="0.55000000000000004">
      <c r="A302">
        <v>1772118599</v>
      </c>
      <c r="B302" t="s">
        <v>6</v>
      </c>
      <c r="C302" t="s">
        <v>7</v>
      </c>
      <c r="D302">
        <v>5162.38</v>
      </c>
      <c r="E302">
        <v>5199.4399999999996</v>
      </c>
      <c r="F302">
        <v>5194.08</v>
      </c>
      <c r="G302">
        <v>5203.26</v>
      </c>
      <c r="H302">
        <v>5169.4799999999996</v>
      </c>
      <c r="I302">
        <v>5177.66</v>
      </c>
      <c r="J302">
        <v>5162.76</v>
      </c>
      <c r="O302" s="1">
        <f t="shared" si="12"/>
        <v>46079.631932870368</v>
      </c>
      <c r="P302" s="2">
        <f t="shared" si="13"/>
        <v>46079.631944444445</v>
      </c>
      <c r="Q302">
        <f t="shared" si="14"/>
        <v>1772118600</v>
      </c>
    </row>
    <row r="303" spans="1:17" x14ac:dyDescent="0.55000000000000004">
      <c r="A303">
        <v>1772118899</v>
      </c>
      <c r="B303" t="s">
        <v>6</v>
      </c>
      <c r="C303" t="s">
        <v>7</v>
      </c>
      <c r="D303">
        <v>5158.57</v>
      </c>
      <c r="E303">
        <v>5199.4399999999996</v>
      </c>
      <c r="F303">
        <v>5194.05</v>
      </c>
      <c r="G303">
        <v>5203.24</v>
      </c>
      <c r="H303">
        <v>5169.55</v>
      </c>
      <c r="I303">
        <v>5177.68</v>
      </c>
      <c r="J303">
        <v>5162.8</v>
      </c>
      <c r="O303" s="1">
        <f t="shared" si="12"/>
        <v>46079.635405092587</v>
      </c>
      <c r="P303" s="2">
        <f t="shared" si="13"/>
        <v>46079.635416666664</v>
      </c>
      <c r="Q303">
        <f t="shared" si="14"/>
        <v>1772118900</v>
      </c>
    </row>
    <row r="304" spans="1:17" x14ac:dyDescent="0.55000000000000004">
      <c r="A304">
        <v>1772119199</v>
      </c>
      <c r="B304" t="s">
        <v>6</v>
      </c>
      <c r="C304" t="s">
        <v>7</v>
      </c>
      <c r="D304">
        <v>5154.46</v>
      </c>
      <c r="E304">
        <v>5199.45</v>
      </c>
      <c r="F304">
        <v>5194.0200000000004</v>
      </c>
      <c r="G304">
        <v>5203.22</v>
      </c>
      <c r="H304">
        <v>5169.63</v>
      </c>
      <c r="I304">
        <v>5177.71</v>
      </c>
      <c r="J304">
        <v>5162.83</v>
      </c>
      <c r="O304" s="1">
        <f t="shared" si="12"/>
        <v>46079.638877314814</v>
      </c>
      <c r="P304" s="2">
        <f t="shared" si="13"/>
        <v>46079.638888888891</v>
      </c>
      <c r="Q304">
        <f t="shared" si="14"/>
        <v>1772119200</v>
      </c>
    </row>
    <row r="305" spans="1:17" x14ac:dyDescent="0.55000000000000004">
      <c r="A305">
        <v>1772119499</v>
      </c>
      <c r="B305" t="s">
        <v>6</v>
      </c>
      <c r="C305" t="s">
        <v>7</v>
      </c>
      <c r="D305">
        <v>5141.51</v>
      </c>
      <c r="E305">
        <v>5199.46</v>
      </c>
      <c r="F305">
        <v>5194</v>
      </c>
      <c r="G305">
        <v>5203.2</v>
      </c>
      <c r="H305">
        <v>5169.7</v>
      </c>
      <c r="I305">
        <v>5177.7299999999996</v>
      </c>
      <c r="J305">
        <v>5162.87</v>
      </c>
      <c r="L305">
        <v>5130.84</v>
      </c>
      <c r="O305" s="1">
        <f t="shared" si="12"/>
        <v>46079.64234953704</v>
      </c>
      <c r="P305" s="2">
        <f t="shared" si="13"/>
        <v>46079.642361111109</v>
      </c>
      <c r="Q305">
        <f t="shared" si="14"/>
        <v>1772119500</v>
      </c>
    </row>
    <row r="306" spans="1:17" x14ac:dyDescent="0.55000000000000004">
      <c r="A306">
        <v>1772119799</v>
      </c>
      <c r="B306" t="s">
        <v>6</v>
      </c>
      <c r="C306" t="s">
        <v>7</v>
      </c>
      <c r="D306">
        <v>5153.62</v>
      </c>
      <c r="E306">
        <v>5199.46</v>
      </c>
      <c r="F306">
        <v>5193.97</v>
      </c>
      <c r="G306">
        <v>5203.1899999999996</v>
      </c>
      <c r="H306">
        <v>5169.78</v>
      </c>
      <c r="I306">
        <v>5177.75</v>
      </c>
      <c r="J306">
        <v>5162.91</v>
      </c>
      <c r="O306" s="1">
        <f t="shared" si="12"/>
        <v>46079.645821759259</v>
      </c>
      <c r="P306" s="2">
        <f t="shared" si="13"/>
        <v>46079.645833333336</v>
      </c>
      <c r="Q306">
        <f t="shared" si="14"/>
        <v>1772119800</v>
      </c>
    </row>
    <row r="307" spans="1:17" x14ac:dyDescent="0.55000000000000004">
      <c r="A307">
        <v>1772120099</v>
      </c>
      <c r="B307" t="s">
        <v>6</v>
      </c>
      <c r="C307" t="s">
        <v>7</v>
      </c>
      <c r="D307">
        <v>5169.2299999999996</v>
      </c>
      <c r="E307">
        <v>5199.47</v>
      </c>
      <c r="F307">
        <v>5193.95</v>
      </c>
      <c r="G307">
        <v>5203.17</v>
      </c>
      <c r="H307">
        <v>5169.8599999999997</v>
      </c>
      <c r="I307">
        <v>5177.7700000000004</v>
      </c>
      <c r="J307">
        <v>5162.95</v>
      </c>
      <c r="O307" s="1">
        <f t="shared" si="12"/>
        <v>46079.649293981478</v>
      </c>
      <c r="P307" s="2">
        <f t="shared" si="13"/>
        <v>46079.649305555555</v>
      </c>
      <c r="Q307">
        <f t="shared" si="14"/>
        <v>1772120100</v>
      </c>
    </row>
    <row r="308" spans="1:17" x14ac:dyDescent="0.55000000000000004">
      <c r="A308">
        <v>1772120399</v>
      </c>
      <c r="B308" t="s">
        <v>6</v>
      </c>
      <c r="C308" t="s">
        <v>7</v>
      </c>
      <c r="D308">
        <v>5175.5600000000004</v>
      </c>
      <c r="E308">
        <v>5199.47</v>
      </c>
      <c r="F308">
        <v>5193.92</v>
      </c>
      <c r="G308">
        <v>5203.1499999999996</v>
      </c>
      <c r="H308">
        <v>5169.93</v>
      </c>
      <c r="I308">
        <v>5177.79</v>
      </c>
      <c r="J308">
        <v>5162.99</v>
      </c>
      <c r="O308" s="1">
        <f t="shared" si="12"/>
        <v>46079.652766203704</v>
      </c>
      <c r="P308" s="2">
        <f t="shared" si="13"/>
        <v>46079.652777777781</v>
      </c>
      <c r="Q308">
        <f t="shared" si="14"/>
        <v>1772120400</v>
      </c>
    </row>
    <row r="309" spans="1:17" x14ac:dyDescent="0.55000000000000004">
      <c r="A309">
        <v>1772120699</v>
      </c>
      <c r="B309" t="s">
        <v>6</v>
      </c>
      <c r="C309" t="s">
        <v>7</v>
      </c>
      <c r="D309">
        <v>5182.38</v>
      </c>
      <c r="E309">
        <v>5199.4799999999996</v>
      </c>
      <c r="F309">
        <v>5193.8900000000003</v>
      </c>
      <c r="G309">
        <v>5203.13</v>
      </c>
      <c r="H309">
        <v>5170.01</v>
      </c>
      <c r="I309">
        <v>5177.82</v>
      </c>
      <c r="J309">
        <v>5163.03</v>
      </c>
      <c r="O309" s="1">
        <f t="shared" si="12"/>
        <v>46079.65623842593</v>
      </c>
      <c r="P309" s="2">
        <f t="shared" si="13"/>
        <v>46079.65625</v>
      </c>
      <c r="Q309">
        <f t="shared" si="14"/>
        <v>1772120700</v>
      </c>
    </row>
    <row r="310" spans="1:17" x14ac:dyDescent="0.55000000000000004">
      <c r="A310">
        <v>1772120999</v>
      </c>
      <c r="B310" t="s">
        <v>6</v>
      </c>
      <c r="C310" t="s">
        <v>7</v>
      </c>
      <c r="D310">
        <v>5189.7</v>
      </c>
      <c r="E310">
        <v>5199.4799999999996</v>
      </c>
      <c r="F310">
        <v>5193.87</v>
      </c>
      <c r="G310">
        <v>5203.12</v>
      </c>
      <c r="H310">
        <v>5170.08</v>
      </c>
      <c r="I310">
        <v>5177.84</v>
      </c>
      <c r="J310">
        <v>5163.07</v>
      </c>
      <c r="K310">
        <v>5192.68</v>
      </c>
      <c r="O310" s="1">
        <f t="shared" si="12"/>
        <v>46079.659710648149</v>
      </c>
      <c r="P310" s="2">
        <f t="shared" si="13"/>
        <v>46079.659722222219</v>
      </c>
      <c r="Q310">
        <f t="shared" si="14"/>
        <v>1772121000</v>
      </c>
    </row>
    <row r="311" spans="1:17" x14ac:dyDescent="0.55000000000000004">
      <c r="A311">
        <v>1772121299</v>
      </c>
      <c r="B311" t="s">
        <v>6</v>
      </c>
      <c r="C311" t="s">
        <v>7</v>
      </c>
      <c r="D311">
        <v>5185.8599999999997</v>
      </c>
      <c r="E311">
        <v>5199.49</v>
      </c>
      <c r="F311">
        <v>5193.84</v>
      </c>
      <c r="G311">
        <v>5203.1000000000004</v>
      </c>
      <c r="H311">
        <v>5170.16</v>
      </c>
      <c r="I311">
        <v>5177.8599999999997</v>
      </c>
      <c r="J311">
        <v>5163.1099999999997</v>
      </c>
      <c r="O311" s="1">
        <f t="shared" si="12"/>
        <v>46079.663182870368</v>
      </c>
      <c r="P311" s="2">
        <f t="shared" si="13"/>
        <v>46079.663194444445</v>
      </c>
      <c r="Q311">
        <f t="shared" si="14"/>
        <v>1772121300</v>
      </c>
    </row>
    <row r="312" spans="1:17" x14ac:dyDescent="0.55000000000000004">
      <c r="A312">
        <v>1772121599</v>
      </c>
      <c r="B312" t="s">
        <v>6</v>
      </c>
      <c r="C312" t="s">
        <v>7</v>
      </c>
      <c r="D312">
        <v>5178.92</v>
      </c>
      <c r="E312">
        <v>5199.49</v>
      </c>
      <c r="F312">
        <v>5193.82</v>
      </c>
      <c r="G312">
        <v>5203.08</v>
      </c>
      <c r="H312">
        <v>5170.2299999999996</v>
      </c>
      <c r="I312">
        <v>5177.88</v>
      </c>
      <c r="J312">
        <v>5163.1400000000003</v>
      </c>
      <c r="O312" s="1">
        <f t="shared" si="12"/>
        <v>46079.666655092587</v>
      </c>
      <c r="P312" s="2">
        <f t="shared" si="13"/>
        <v>46079.666666666664</v>
      </c>
      <c r="Q312">
        <f t="shared" si="14"/>
        <v>1772121600</v>
      </c>
    </row>
    <row r="313" spans="1:17" x14ac:dyDescent="0.55000000000000004">
      <c r="A313">
        <v>1772121899</v>
      </c>
      <c r="B313" t="s">
        <v>6</v>
      </c>
      <c r="C313" t="s">
        <v>7</v>
      </c>
      <c r="D313">
        <v>5177.76</v>
      </c>
      <c r="E313">
        <v>5199.5</v>
      </c>
      <c r="F313">
        <v>5193.79</v>
      </c>
      <c r="G313">
        <v>5203.0600000000004</v>
      </c>
      <c r="H313">
        <v>5170.3100000000004</v>
      </c>
      <c r="I313">
        <v>5177.91</v>
      </c>
      <c r="J313">
        <v>5163.18</v>
      </c>
      <c r="O313" s="1">
        <f t="shared" si="12"/>
        <v>46079.670127314814</v>
      </c>
      <c r="P313" s="2">
        <f t="shared" si="13"/>
        <v>46079.670138888891</v>
      </c>
      <c r="Q313">
        <f t="shared" si="14"/>
        <v>1772121900</v>
      </c>
    </row>
    <row r="314" spans="1:17" x14ac:dyDescent="0.55000000000000004">
      <c r="A314">
        <v>1772122199</v>
      </c>
      <c r="B314" t="s">
        <v>6</v>
      </c>
      <c r="C314" t="s">
        <v>7</v>
      </c>
      <c r="D314">
        <v>5176.76</v>
      </c>
      <c r="E314">
        <v>5199.51</v>
      </c>
      <c r="F314">
        <v>5193.76</v>
      </c>
      <c r="G314">
        <v>5203.05</v>
      </c>
      <c r="H314">
        <v>5170.38</v>
      </c>
      <c r="I314">
        <v>5177.93</v>
      </c>
      <c r="J314">
        <v>5163.22</v>
      </c>
      <c r="O314" s="1">
        <f t="shared" si="12"/>
        <v>46079.67359953704</v>
      </c>
      <c r="P314" s="2">
        <f t="shared" si="13"/>
        <v>46079.673611111109</v>
      </c>
      <c r="Q314">
        <f t="shared" si="14"/>
        <v>1772122200</v>
      </c>
    </row>
    <row r="315" spans="1:17" x14ac:dyDescent="0.55000000000000004">
      <c r="A315">
        <v>1772122499</v>
      </c>
      <c r="B315" t="s">
        <v>6</v>
      </c>
      <c r="C315" t="s">
        <v>7</v>
      </c>
      <c r="D315">
        <v>5181.3999999999996</v>
      </c>
      <c r="E315">
        <v>5199.51</v>
      </c>
      <c r="F315">
        <v>5193.74</v>
      </c>
      <c r="G315">
        <v>5203.03</v>
      </c>
      <c r="H315">
        <v>5170.46</v>
      </c>
      <c r="I315">
        <v>5177.95</v>
      </c>
      <c r="J315">
        <v>5163.26</v>
      </c>
      <c r="O315" s="1">
        <f t="shared" si="12"/>
        <v>46079.677071759259</v>
      </c>
      <c r="P315" s="2">
        <f t="shared" si="13"/>
        <v>46079.677083333336</v>
      </c>
      <c r="Q315">
        <f t="shared" si="14"/>
        <v>1772122500</v>
      </c>
    </row>
    <row r="316" spans="1:17" x14ac:dyDescent="0.55000000000000004">
      <c r="A316">
        <v>1772122799</v>
      </c>
      <c r="B316" t="s">
        <v>6</v>
      </c>
      <c r="C316" t="s">
        <v>7</v>
      </c>
      <c r="D316">
        <v>5178.22</v>
      </c>
      <c r="E316">
        <v>5199.5200000000004</v>
      </c>
      <c r="F316">
        <v>5193.71</v>
      </c>
      <c r="G316">
        <v>5203.01</v>
      </c>
      <c r="H316">
        <v>5170.54</v>
      </c>
      <c r="I316">
        <v>5177.97</v>
      </c>
      <c r="J316">
        <v>5163.3</v>
      </c>
      <c r="O316" s="1">
        <f t="shared" si="12"/>
        <v>46079.680543981478</v>
      </c>
      <c r="P316" s="2">
        <f t="shared" si="13"/>
        <v>46079.680555555555</v>
      </c>
      <c r="Q316">
        <f t="shared" si="14"/>
        <v>1772122800</v>
      </c>
    </row>
    <row r="317" spans="1:17" x14ac:dyDescent="0.55000000000000004">
      <c r="A317">
        <v>1772123099</v>
      </c>
      <c r="B317" t="s">
        <v>6</v>
      </c>
      <c r="C317" t="s">
        <v>7</v>
      </c>
      <c r="D317">
        <v>5180.4799999999996</v>
      </c>
      <c r="E317">
        <v>5199.5200000000004</v>
      </c>
      <c r="F317">
        <v>5193.6899999999996</v>
      </c>
      <c r="G317">
        <v>5202.99</v>
      </c>
      <c r="H317">
        <v>5170.6099999999997</v>
      </c>
      <c r="I317">
        <v>5177.99</v>
      </c>
      <c r="J317">
        <v>5163.34</v>
      </c>
      <c r="O317" s="1">
        <f t="shared" si="12"/>
        <v>46079.684016203704</v>
      </c>
      <c r="P317" s="2">
        <f t="shared" si="13"/>
        <v>46079.684027777781</v>
      </c>
      <c r="Q317">
        <f t="shared" si="14"/>
        <v>1772123100</v>
      </c>
    </row>
    <row r="318" spans="1:17" x14ac:dyDescent="0.55000000000000004">
      <c r="A318">
        <v>1772123399</v>
      </c>
      <c r="B318" t="s">
        <v>6</v>
      </c>
      <c r="C318" t="s">
        <v>7</v>
      </c>
      <c r="D318">
        <v>5181.91</v>
      </c>
      <c r="E318">
        <v>5199.53</v>
      </c>
      <c r="F318">
        <v>5193.66</v>
      </c>
      <c r="G318">
        <v>5202.9799999999996</v>
      </c>
      <c r="H318">
        <v>5170.6899999999996</v>
      </c>
      <c r="I318">
        <v>5178.0200000000004</v>
      </c>
      <c r="J318">
        <v>5163.38</v>
      </c>
      <c r="O318" s="1">
        <f t="shared" si="12"/>
        <v>46079.68748842593</v>
      </c>
      <c r="P318" s="2">
        <f t="shared" si="13"/>
        <v>46079.6875</v>
      </c>
      <c r="Q318">
        <f t="shared" si="14"/>
        <v>1772123400</v>
      </c>
    </row>
    <row r="319" spans="1:17" x14ac:dyDescent="0.55000000000000004">
      <c r="A319">
        <v>1772123699</v>
      </c>
      <c r="B319" t="s">
        <v>6</v>
      </c>
      <c r="C319" t="s">
        <v>7</v>
      </c>
      <c r="D319">
        <v>5182.3500000000004</v>
      </c>
      <c r="E319">
        <v>5199.53</v>
      </c>
      <c r="F319">
        <v>5193.63</v>
      </c>
      <c r="G319">
        <v>5202.96</v>
      </c>
      <c r="H319">
        <v>5170.76</v>
      </c>
      <c r="I319">
        <v>5178.04</v>
      </c>
      <c r="J319">
        <v>5163.42</v>
      </c>
      <c r="O319" s="1">
        <f t="shared" si="12"/>
        <v>46079.690960648149</v>
      </c>
      <c r="P319" s="2">
        <f t="shared" si="13"/>
        <v>46079.690972222219</v>
      </c>
      <c r="Q319">
        <f t="shared" si="14"/>
        <v>1772123700</v>
      </c>
    </row>
    <row r="320" spans="1:17" x14ac:dyDescent="0.55000000000000004">
      <c r="A320">
        <v>1772123999</v>
      </c>
      <c r="B320" t="s">
        <v>6</v>
      </c>
      <c r="C320" t="s">
        <v>7</v>
      </c>
      <c r="D320">
        <v>5183.3</v>
      </c>
      <c r="E320">
        <v>5199.54</v>
      </c>
      <c r="F320">
        <v>5193.6099999999997</v>
      </c>
      <c r="G320">
        <v>5202.9399999999996</v>
      </c>
      <c r="H320">
        <v>5170.84</v>
      </c>
      <c r="I320">
        <v>5178.0600000000004</v>
      </c>
      <c r="J320">
        <v>5163.45</v>
      </c>
      <c r="O320" s="1">
        <f t="shared" si="12"/>
        <v>46079.694432870368</v>
      </c>
      <c r="P320" s="2">
        <f t="shared" si="13"/>
        <v>46079.694444444445</v>
      </c>
      <c r="Q320">
        <f t="shared" si="14"/>
        <v>1772124000</v>
      </c>
    </row>
    <row r="321" spans="1:17" x14ac:dyDescent="0.55000000000000004">
      <c r="A321">
        <v>1772124299</v>
      </c>
      <c r="B321" t="s">
        <v>6</v>
      </c>
      <c r="C321" t="s">
        <v>7</v>
      </c>
      <c r="D321">
        <v>5181.3599999999997</v>
      </c>
      <c r="E321">
        <v>5199.55</v>
      </c>
      <c r="F321">
        <v>5193.58</v>
      </c>
      <c r="G321">
        <v>5202.92</v>
      </c>
      <c r="H321">
        <v>5170.91</v>
      </c>
      <c r="I321">
        <v>5178.08</v>
      </c>
      <c r="J321">
        <v>5163.49</v>
      </c>
      <c r="O321" s="1">
        <f t="shared" si="12"/>
        <v>46079.697905092587</v>
      </c>
      <c r="P321" s="2">
        <f t="shared" si="13"/>
        <v>46079.697916666664</v>
      </c>
      <c r="Q321">
        <f t="shared" si="14"/>
        <v>1772124300</v>
      </c>
    </row>
    <row r="322" spans="1:17" x14ac:dyDescent="0.55000000000000004">
      <c r="A322">
        <v>1772124599</v>
      </c>
      <c r="B322" t="s">
        <v>6</v>
      </c>
      <c r="C322" t="s">
        <v>7</v>
      </c>
      <c r="D322">
        <v>5179.0200000000004</v>
      </c>
      <c r="E322">
        <v>5199.55</v>
      </c>
      <c r="F322">
        <v>5193.5600000000004</v>
      </c>
      <c r="G322">
        <v>5202.91</v>
      </c>
      <c r="H322">
        <v>5170.99</v>
      </c>
      <c r="I322">
        <v>5178.1000000000004</v>
      </c>
      <c r="J322">
        <v>5163.53</v>
      </c>
      <c r="O322" s="1">
        <f t="shared" ref="O322:O385" si="15">(A322/86400)+25569</f>
        <v>46079.701377314814</v>
      </c>
      <c r="P322" s="2">
        <f t="shared" ref="P322:P385" si="16">CEILING(INT(O322*1440)/1440*288,1)/288</f>
        <v>46079.701388888891</v>
      </c>
      <c r="Q322">
        <f t="shared" si="14"/>
        <v>1772124600</v>
      </c>
    </row>
    <row r="323" spans="1:17" x14ac:dyDescent="0.55000000000000004">
      <c r="A323">
        <v>1772124899</v>
      </c>
      <c r="B323" t="s">
        <v>6</v>
      </c>
      <c r="C323" t="s">
        <v>7</v>
      </c>
      <c r="D323">
        <v>5179.6099999999997</v>
      </c>
      <c r="E323">
        <v>5199.5600000000004</v>
      </c>
      <c r="F323">
        <v>5193.53</v>
      </c>
      <c r="G323">
        <v>5202.8900000000003</v>
      </c>
      <c r="H323">
        <v>5171.07</v>
      </c>
      <c r="I323">
        <v>5178.13</v>
      </c>
      <c r="J323">
        <v>5163.57</v>
      </c>
      <c r="O323" s="1">
        <f t="shared" si="15"/>
        <v>46079.70484953704</v>
      </c>
      <c r="P323" s="2">
        <f t="shared" si="16"/>
        <v>46079.704861111109</v>
      </c>
      <c r="Q323">
        <f t="shared" ref="Q323:Q386" si="17">MROUND((P323-25569)*86400,300)</f>
        <v>1772124900</v>
      </c>
    </row>
    <row r="324" spans="1:17" x14ac:dyDescent="0.55000000000000004">
      <c r="A324">
        <v>1772125199</v>
      </c>
      <c r="B324" t="s">
        <v>6</v>
      </c>
      <c r="C324" t="s">
        <v>7</v>
      </c>
      <c r="D324">
        <v>5181.28</v>
      </c>
      <c r="E324">
        <v>5199.5600000000004</v>
      </c>
      <c r="F324">
        <v>5193.5</v>
      </c>
      <c r="G324">
        <v>5202.87</v>
      </c>
      <c r="H324">
        <v>5171.1400000000003</v>
      </c>
      <c r="I324">
        <v>5178.1499999999996</v>
      </c>
      <c r="J324">
        <v>5163.6099999999997</v>
      </c>
      <c r="O324" s="1">
        <f t="shared" si="15"/>
        <v>46079.708321759259</v>
      </c>
      <c r="P324" s="2">
        <f t="shared" si="16"/>
        <v>46079.708333333336</v>
      </c>
      <c r="Q324">
        <f t="shared" si="17"/>
        <v>1772125200</v>
      </c>
    </row>
    <row r="325" spans="1:17" x14ac:dyDescent="0.55000000000000004">
      <c r="A325">
        <v>1772125499</v>
      </c>
      <c r="B325" t="s">
        <v>6</v>
      </c>
      <c r="C325" t="s">
        <v>7</v>
      </c>
      <c r="D325">
        <v>5186.3900000000003</v>
      </c>
      <c r="E325">
        <v>5199.57</v>
      </c>
      <c r="F325">
        <v>5193.4799999999996</v>
      </c>
      <c r="G325">
        <v>5202.8500000000004</v>
      </c>
      <c r="H325">
        <v>5171.22</v>
      </c>
      <c r="I325">
        <v>5178.17</v>
      </c>
      <c r="J325">
        <v>5163.6499999999996</v>
      </c>
      <c r="O325" s="1">
        <f t="shared" si="15"/>
        <v>46079.711793981478</v>
      </c>
      <c r="P325" s="2">
        <f t="shared" si="16"/>
        <v>46079.711805555555</v>
      </c>
      <c r="Q325">
        <f t="shared" si="17"/>
        <v>1772125500</v>
      </c>
    </row>
    <row r="326" spans="1:17" x14ac:dyDescent="0.55000000000000004">
      <c r="A326">
        <v>1772125799</v>
      </c>
      <c r="B326" t="s">
        <v>6</v>
      </c>
      <c r="C326" t="s">
        <v>7</v>
      </c>
      <c r="D326">
        <v>5179.6499999999996</v>
      </c>
      <c r="E326">
        <v>5199.57</v>
      </c>
      <c r="F326">
        <v>5193.45</v>
      </c>
      <c r="G326">
        <v>5202.84</v>
      </c>
      <c r="H326">
        <v>5171.29</v>
      </c>
      <c r="I326">
        <v>5178.1899999999996</v>
      </c>
      <c r="J326">
        <v>5163.6899999999996</v>
      </c>
      <c r="O326" s="1">
        <f t="shared" si="15"/>
        <v>46079.715266203704</v>
      </c>
      <c r="P326" s="2">
        <f t="shared" si="16"/>
        <v>46079.715277777781</v>
      </c>
      <c r="Q326">
        <f t="shared" si="17"/>
        <v>1772125800</v>
      </c>
    </row>
    <row r="327" spans="1:17" x14ac:dyDescent="0.55000000000000004">
      <c r="A327">
        <v>1772126099</v>
      </c>
      <c r="B327" t="s">
        <v>6</v>
      </c>
      <c r="C327" t="s">
        <v>7</v>
      </c>
      <c r="D327">
        <v>5178.26</v>
      </c>
      <c r="E327">
        <v>5199.58</v>
      </c>
      <c r="F327">
        <v>5193.43</v>
      </c>
      <c r="G327">
        <v>5202.82</v>
      </c>
      <c r="H327">
        <v>5171.37</v>
      </c>
      <c r="I327">
        <v>5178.22</v>
      </c>
      <c r="J327">
        <v>5163.72</v>
      </c>
      <c r="O327" s="1">
        <f t="shared" si="15"/>
        <v>46079.71873842593</v>
      </c>
      <c r="P327" s="2">
        <f t="shared" si="16"/>
        <v>46079.71875</v>
      </c>
      <c r="Q327">
        <f t="shared" si="17"/>
        <v>1772126100</v>
      </c>
    </row>
    <row r="328" spans="1:17" x14ac:dyDescent="0.55000000000000004">
      <c r="A328">
        <v>1772126399</v>
      </c>
      <c r="B328" t="s">
        <v>6</v>
      </c>
      <c r="C328" t="s">
        <v>7</v>
      </c>
      <c r="D328">
        <v>5179.47</v>
      </c>
      <c r="E328">
        <v>5199.58</v>
      </c>
      <c r="F328">
        <v>5193.3999999999996</v>
      </c>
      <c r="G328">
        <v>5202.8</v>
      </c>
      <c r="H328">
        <v>5171.4399999999996</v>
      </c>
      <c r="I328">
        <v>5178.24</v>
      </c>
      <c r="J328">
        <v>5163.76</v>
      </c>
      <c r="O328" s="1">
        <f t="shared" si="15"/>
        <v>46079.722210648149</v>
      </c>
      <c r="P328" s="2">
        <f t="shared" si="16"/>
        <v>46079.722222222219</v>
      </c>
      <c r="Q328">
        <f t="shared" si="17"/>
        <v>1772126400</v>
      </c>
    </row>
    <row r="329" spans="1:17" x14ac:dyDescent="0.55000000000000004">
      <c r="A329">
        <v>1772126699</v>
      </c>
      <c r="B329" t="s">
        <v>6</v>
      </c>
      <c r="C329" t="s">
        <v>7</v>
      </c>
      <c r="D329">
        <v>5174.3900000000003</v>
      </c>
      <c r="E329">
        <v>5199.59</v>
      </c>
      <c r="F329">
        <v>5193.37</v>
      </c>
      <c r="G329">
        <v>5202.78</v>
      </c>
      <c r="H329">
        <v>5171.5200000000004</v>
      </c>
      <c r="I329">
        <v>5178.26</v>
      </c>
      <c r="J329">
        <v>5163.8</v>
      </c>
      <c r="O329" s="1">
        <f t="shared" si="15"/>
        <v>46079.725682870368</v>
      </c>
      <c r="P329" s="2">
        <f t="shared" si="16"/>
        <v>46079.725694444445</v>
      </c>
      <c r="Q329">
        <f t="shared" si="17"/>
        <v>1772126700</v>
      </c>
    </row>
    <row r="330" spans="1:17" x14ac:dyDescent="0.55000000000000004">
      <c r="A330">
        <v>1772126999</v>
      </c>
      <c r="B330" t="s">
        <v>6</v>
      </c>
      <c r="C330" t="s">
        <v>7</v>
      </c>
      <c r="D330">
        <v>5176.7299999999996</v>
      </c>
      <c r="E330">
        <v>5199.6000000000004</v>
      </c>
      <c r="F330">
        <v>5193.3500000000004</v>
      </c>
      <c r="G330">
        <v>5202.76</v>
      </c>
      <c r="H330">
        <v>5171.59</v>
      </c>
      <c r="I330">
        <v>5178.28</v>
      </c>
      <c r="J330">
        <v>5163.84</v>
      </c>
      <c r="O330" s="1">
        <f t="shared" si="15"/>
        <v>46079.729155092587</v>
      </c>
      <c r="P330" s="2">
        <f t="shared" si="16"/>
        <v>46079.729166666664</v>
      </c>
      <c r="Q330">
        <f t="shared" si="17"/>
        <v>1772127000</v>
      </c>
    </row>
    <row r="331" spans="1:17" x14ac:dyDescent="0.55000000000000004">
      <c r="A331">
        <v>1772127299</v>
      </c>
      <c r="B331" t="s">
        <v>6</v>
      </c>
      <c r="C331" t="s">
        <v>7</v>
      </c>
      <c r="D331">
        <v>5173.9399999999996</v>
      </c>
      <c r="E331">
        <v>5199.6000000000004</v>
      </c>
      <c r="F331">
        <v>5193.32</v>
      </c>
      <c r="G331">
        <v>5202.75</v>
      </c>
      <c r="H331">
        <v>5171.67</v>
      </c>
      <c r="I331">
        <v>5178.3</v>
      </c>
      <c r="J331">
        <v>5163.88</v>
      </c>
      <c r="O331" s="1">
        <f t="shared" si="15"/>
        <v>46079.732627314814</v>
      </c>
      <c r="P331" s="2">
        <f t="shared" si="16"/>
        <v>46079.732638888891</v>
      </c>
      <c r="Q331">
        <f t="shared" si="17"/>
        <v>1772127300</v>
      </c>
    </row>
    <row r="332" spans="1:17" x14ac:dyDescent="0.55000000000000004">
      <c r="A332">
        <v>1772127599</v>
      </c>
      <c r="B332" t="s">
        <v>6</v>
      </c>
      <c r="C332" t="s">
        <v>7</v>
      </c>
      <c r="D332">
        <v>5174.7299999999996</v>
      </c>
      <c r="E332">
        <v>5199.6099999999997</v>
      </c>
      <c r="F332">
        <v>5193.3</v>
      </c>
      <c r="G332">
        <v>5202.7299999999996</v>
      </c>
      <c r="H332">
        <v>5171.75</v>
      </c>
      <c r="I332">
        <v>5178.33</v>
      </c>
      <c r="J332">
        <v>5163.92</v>
      </c>
      <c r="O332" s="1">
        <f t="shared" si="15"/>
        <v>46079.73609953704</v>
      </c>
      <c r="P332" s="2">
        <f t="shared" si="16"/>
        <v>46079.736111111109</v>
      </c>
      <c r="Q332">
        <f t="shared" si="17"/>
        <v>1772127600</v>
      </c>
    </row>
    <row r="333" spans="1:17" x14ac:dyDescent="0.55000000000000004">
      <c r="A333">
        <v>1772127899</v>
      </c>
      <c r="B333" t="s">
        <v>6</v>
      </c>
      <c r="C333" t="s">
        <v>7</v>
      </c>
      <c r="D333">
        <v>5169.95</v>
      </c>
      <c r="E333">
        <v>5199.6099999999997</v>
      </c>
      <c r="F333">
        <v>5193.2700000000004</v>
      </c>
      <c r="G333">
        <v>5202.71</v>
      </c>
      <c r="H333">
        <v>5171.82</v>
      </c>
      <c r="I333">
        <v>5178.3500000000004</v>
      </c>
      <c r="J333">
        <v>5163.96</v>
      </c>
      <c r="O333" s="1">
        <f t="shared" si="15"/>
        <v>46079.739571759259</v>
      </c>
      <c r="P333" s="2">
        <f t="shared" si="16"/>
        <v>46079.739583333336</v>
      </c>
      <c r="Q333">
        <f t="shared" si="17"/>
        <v>1772127900</v>
      </c>
    </row>
    <row r="334" spans="1:17" x14ac:dyDescent="0.55000000000000004">
      <c r="A334">
        <v>1772128199</v>
      </c>
      <c r="B334" t="s">
        <v>6</v>
      </c>
      <c r="C334" t="s">
        <v>7</v>
      </c>
      <c r="D334">
        <v>5166.97</v>
      </c>
      <c r="E334">
        <v>5199.62</v>
      </c>
      <c r="F334">
        <v>5193.24</v>
      </c>
      <c r="G334">
        <v>5202.6899999999996</v>
      </c>
      <c r="H334">
        <v>5171.8999999999996</v>
      </c>
      <c r="I334">
        <v>5178.37</v>
      </c>
      <c r="J334">
        <v>5164</v>
      </c>
      <c r="O334" s="1">
        <f t="shared" si="15"/>
        <v>46079.743043981478</v>
      </c>
      <c r="P334" s="2">
        <f t="shared" si="16"/>
        <v>46079.743055555555</v>
      </c>
      <c r="Q334">
        <f t="shared" si="17"/>
        <v>1772128200</v>
      </c>
    </row>
    <row r="335" spans="1:17" x14ac:dyDescent="0.55000000000000004">
      <c r="A335">
        <v>1772128499</v>
      </c>
      <c r="B335" t="s">
        <v>6</v>
      </c>
      <c r="C335" t="s">
        <v>7</v>
      </c>
      <c r="D335">
        <v>5167.22</v>
      </c>
      <c r="E335">
        <v>5199.62</v>
      </c>
      <c r="F335">
        <v>5193.22</v>
      </c>
      <c r="G335">
        <v>5202.68</v>
      </c>
      <c r="H335">
        <v>5171.97</v>
      </c>
      <c r="I335">
        <v>5178.3900000000003</v>
      </c>
      <c r="J335">
        <v>5164.03</v>
      </c>
      <c r="O335" s="1">
        <f t="shared" si="15"/>
        <v>46079.746516203704</v>
      </c>
      <c r="P335" s="2">
        <f t="shared" si="16"/>
        <v>46079.746527777781</v>
      </c>
      <c r="Q335">
        <f t="shared" si="17"/>
        <v>1772128500</v>
      </c>
    </row>
    <row r="336" spans="1:17" x14ac:dyDescent="0.55000000000000004">
      <c r="A336">
        <v>1772128799</v>
      </c>
      <c r="B336" t="s">
        <v>6</v>
      </c>
      <c r="C336" t="s">
        <v>7</v>
      </c>
      <c r="D336">
        <v>5168.87</v>
      </c>
      <c r="E336">
        <v>5199.63</v>
      </c>
      <c r="F336">
        <v>5193.1899999999996</v>
      </c>
      <c r="G336">
        <v>5202.66</v>
      </c>
      <c r="H336">
        <v>5172.05</v>
      </c>
      <c r="I336">
        <v>5178.41</v>
      </c>
      <c r="J336">
        <v>5164.07</v>
      </c>
      <c r="O336" s="1">
        <f t="shared" si="15"/>
        <v>46079.74998842593</v>
      </c>
      <c r="P336" s="2">
        <f t="shared" si="16"/>
        <v>46079.75</v>
      </c>
      <c r="Q336">
        <f t="shared" si="17"/>
        <v>1772128800</v>
      </c>
    </row>
    <row r="337" spans="1:17" x14ac:dyDescent="0.55000000000000004">
      <c r="A337">
        <v>1772129099</v>
      </c>
      <c r="B337" t="s">
        <v>6</v>
      </c>
      <c r="C337" t="s">
        <v>7</v>
      </c>
      <c r="D337">
        <v>5170.2</v>
      </c>
      <c r="E337">
        <v>5199.63</v>
      </c>
      <c r="F337">
        <v>5193.17</v>
      </c>
      <c r="G337">
        <v>5202.6400000000003</v>
      </c>
      <c r="H337">
        <v>5172.12</v>
      </c>
      <c r="I337">
        <v>5178.4399999999996</v>
      </c>
      <c r="J337">
        <v>5164.1099999999997</v>
      </c>
      <c r="O337" s="1">
        <f t="shared" si="15"/>
        <v>46079.753460648149</v>
      </c>
      <c r="P337" s="2">
        <f t="shared" si="16"/>
        <v>46079.753472222219</v>
      </c>
      <c r="Q337">
        <f t="shared" si="17"/>
        <v>1772129100</v>
      </c>
    </row>
    <row r="338" spans="1:17" x14ac:dyDescent="0.55000000000000004">
      <c r="A338">
        <v>1772129399</v>
      </c>
      <c r="B338" t="s">
        <v>6</v>
      </c>
      <c r="C338" t="s">
        <v>7</v>
      </c>
      <c r="D338">
        <v>5173.38</v>
      </c>
      <c r="E338">
        <v>5199.6400000000003</v>
      </c>
      <c r="F338">
        <v>5193.1400000000003</v>
      </c>
      <c r="G338">
        <v>5202.62</v>
      </c>
      <c r="H338">
        <v>5172.2</v>
      </c>
      <c r="I338">
        <v>5178.46</v>
      </c>
      <c r="J338">
        <v>5164.1499999999996</v>
      </c>
      <c r="O338" s="1">
        <f t="shared" si="15"/>
        <v>46079.756932870368</v>
      </c>
      <c r="P338" s="2">
        <f t="shared" si="16"/>
        <v>46079.756944444445</v>
      </c>
      <c r="Q338">
        <f t="shared" si="17"/>
        <v>1772129400</v>
      </c>
    </row>
    <row r="339" spans="1:17" x14ac:dyDescent="0.55000000000000004">
      <c r="A339">
        <v>1772129699</v>
      </c>
      <c r="B339" t="s">
        <v>6</v>
      </c>
      <c r="C339" t="s">
        <v>7</v>
      </c>
      <c r="D339">
        <v>5174.8500000000004</v>
      </c>
      <c r="E339">
        <v>5199.6499999999996</v>
      </c>
      <c r="F339">
        <v>5193.1099999999997</v>
      </c>
      <c r="G339">
        <v>5202.6099999999997</v>
      </c>
      <c r="H339">
        <v>5172.28</v>
      </c>
      <c r="I339">
        <v>5178.4799999999996</v>
      </c>
      <c r="J339">
        <v>5164.1899999999996</v>
      </c>
      <c r="O339" s="1">
        <f t="shared" si="15"/>
        <v>46079.760405092587</v>
      </c>
      <c r="P339" s="2">
        <f t="shared" si="16"/>
        <v>46079.760416666664</v>
      </c>
      <c r="Q339">
        <f t="shared" si="17"/>
        <v>1772129700</v>
      </c>
    </row>
    <row r="340" spans="1:17" x14ac:dyDescent="0.55000000000000004">
      <c r="A340">
        <v>1772129999</v>
      </c>
      <c r="B340" t="s">
        <v>6</v>
      </c>
      <c r="C340" t="s">
        <v>7</v>
      </c>
      <c r="D340">
        <v>5174.8599999999997</v>
      </c>
      <c r="E340">
        <v>5199.6499999999996</v>
      </c>
      <c r="F340">
        <v>5193.09</v>
      </c>
      <c r="G340">
        <v>5202.59</v>
      </c>
      <c r="H340">
        <v>5172.3500000000004</v>
      </c>
      <c r="I340">
        <v>5178.5</v>
      </c>
      <c r="J340">
        <v>5164.2299999999996</v>
      </c>
      <c r="O340" s="1">
        <f t="shared" si="15"/>
        <v>46079.763877314814</v>
      </c>
      <c r="P340" s="2">
        <f t="shared" si="16"/>
        <v>46079.763888888891</v>
      </c>
      <c r="Q340">
        <f t="shared" si="17"/>
        <v>1772130000</v>
      </c>
    </row>
    <row r="341" spans="1:17" x14ac:dyDescent="0.55000000000000004">
      <c r="A341">
        <v>1772130299</v>
      </c>
      <c r="B341" t="s">
        <v>6</v>
      </c>
      <c r="C341" t="s">
        <v>7</v>
      </c>
      <c r="D341">
        <v>5177.09</v>
      </c>
      <c r="E341">
        <v>5199.66</v>
      </c>
      <c r="F341">
        <v>5193.0600000000004</v>
      </c>
      <c r="G341">
        <v>5202.57</v>
      </c>
      <c r="H341">
        <v>5172.43</v>
      </c>
      <c r="I341">
        <v>5178.53</v>
      </c>
      <c r="J341">
        <v>5164.2700000000004</v>
      </c>
      <c r="O341" s="1">
        <f t="shared" si="15"/>
        <v>46079.76734953704</v>
      </c>
      <c r="P341" s="2">
        <f t="shared" si="16"/>
        <v>46079.767361111109</v>
      </c>
      <c r="Q341">
        <f t="shared" si="17"/>
        <v>1772130300</v>
      </c>
    </row>
    <row r="342" spans="1:17" x14ac:dyDescent="0.55000000000000004">
      <c r="A342">
        <v>1772130599</v>
      </c>
      <c r="B342" t="s">
        <v>6</v>
      </c>
      <c r="C342" t="s">
        <v>7</v>
      </c>
      <c r="D342">
        <v>5167.5600000000004</v>
      </c>
      <c r="E342">
        <v>5199.66</v>
      </c>
      <c r="F342">
        <v>5193.04</v>
      </c>
      <c r="G342">
        <v>5202.55</v>
      </c>
      <c r="H342">
        <v>5172.5</v>
      </c>
      <c r="I342">
        <v>5178.55</v>
      </c>
      <c r="J342">
        <v>5164.3100000000004</v>
      </c>
      <c r="O342" s="1">
        <f t="shared" si="15"/>
        <v>46079.770821759259</v>
      </c>
      <c r="P342" s="2">
        <f t="shared" si="16"/>
        <v>46079.770833333336</v>
      </c>
      <c r="Q342">
        <f t="shared" si="17"/>
        <v>1772130600</v>
      </c>
    </row>
    <row r="343" spans="1:17" x14ac:dyDescent="0.55000000000000004">
      <c r="A343">
        <v>1772130899</v>
      </c>
      <c r="B343" t="s">
        <v>6</v>
      </c>
      <c r="C343" t="s">
        <v>7</v>
      </c>
      <c r="D343">
        <v>5175.5</v>
      </c>
      <c r="E343">
        <v>5199.67</v>
      </c>
      <c r="F343">
        <v>5193.01</v>
      </c>
      <c r="G343">
        <v>5202.54</v>
      </c>
      <c r="H343">
        <v>5172.58</v>
      </c>
      <c r="I343">
        <v>5178.57</v>
      </c>
      <c r="J343">
        <v>5164.34</v>
      </c>
      <c r="L343">
        <v>5160.9399999999996</v>
      </c>
      <c r="O343" s="1">
        <f t="shared" si="15"/>
        <v>46079.774293981478</v>
      </c>
      <c r="P343" s="2">
        <f t="shared" si="16"/>
        <v>46079.774305555555</v>
      </c>
      <c r="Q343">
        <f t="shared" si="17"/>
        <v>1772130900</v>
      </c>
    </row>
    <row r="344" spans="1:17" x14ac:dyDescent="0.55000000000000004">
      <c r="A344">
        <v>1772131199</v>
      </c>
      <c r="B344" t="s">
        <v>6</v>
      </c>
      <c r="C344" t="s">
        <v>7</v>
      </c>
      <c r="D344">
        <v>5181.72</v>
      </c>
      <c r="E344">
        <v>5199.67</v>
      </c>
      <c r="F344">
        <v>5192.9799999999996</v>
      </c>
      <c r="G344">
        <v>5202.5200000000004</v>
      </c>
      <c r="H344">
        <v>5172.6499999999996</v>
      </c>
      <c r="I344">
        <v>5178.59</v>
      </c>
      <c r="J344">
        <v>5164.38</v>
      </c>
      <c r="O344" s="1">
        <f t="shared" si="15"/>
        <v>46079.777766203704</v>
      </c>
      <c r="P344" s="2">
        <f t="shared" si="16"/>
        <v>46079.777777777781</v>
      </c>
      <c r="Q344">
        <f t="shared" si="17"/>
        <v>1772131200</v>
      </c>
    </row>
    <row r="345" spans="1:17" x14ac:dyDescent="0.55000000000000004">
      <c r="A345">
        <v>1772131499</v>
      </c>
      <c r="B345" t="s">
        <v>6</v>
      </c>
      <c r="C345" t="s">
        <v>7</v>
      </c>
      <c r="D345">
        <v>5184.66</v>
      </c>
      <c r="E345">
        <v>5199.68</v>
      </c>
      <c r="F345">
        <v>5192.96</v>
      </c>
      <c r="G345">
        <v>5202.5</v>
      </c>
      <c r="H345">
        <v>5172.7299999999996</v>
      </c>
      <c r="I345">
        <v>5178.6099999999997</v>
      </c>
      <c r="J345">
        <v>5164.42</v>
      </c>
      <c r="O345" s="1">
        <f t="shared" si="15"/>
        <v>46079.78123842593</v>
      </c>
      <c r="P345" s="2">
        <f t="shared" si="16"/>
        <v>46079.78125</v>
      </c>
      <c r="Q345">
        <f t="shared" si="17"/>
        <v>1772131500</v>
      </c>
    </row>
    <row r="346" spans="1:17" x14ac:dyDescent="0.55000000000000004">
      <c r="A346">
        <v>1772131799</v>
      </c>
      <c r="B346" t="s">
        <v>6</v>
      </c>
      <c r="C346" t="s">
        <v>7</v>
      </c>
      <c r="D346">
        <v>5180.8999999999996</v>
      </c>
      <c r="E346">
        <v>5199.68</v>
      </c>
      <c r="F346">
        <v>5192.93</v>
      </c>
      <c r="G346">
        <v>5202.4799999999996</v>
      </c>
      <c r="H346">
        <v>5172.8100000000004</v>
      </c>
      <c r="I346">
        <v>5178.6400000000003</v>
      </c>
      <c r="J346">
        <v>5164.46</v>
      </c>
      <c r="O346" s="1">
        <f t="shared" si="15"/>
        <v>46079.784710648149</v>
      </c>
      <c r="P346" s="2">
        <f t="shared" si="16"/>
        <v>46079.784722222219</v>
      </c>
      <c r="Q346">
        <f t="shared" si="17"/>
        <v>1772131800</v>
      </c>
    </row>
    <row r="347" spans="1:17" x14ac:dyDescent="0.55000000000000004">
      <c r="A347">
        <v>1772132099</v>
      </c>
      <c r="B347" t="s">
        <v>6</v>
      </c>
      <c r="C347" t="s">
        <v>7</v>
      </c>
      <c r="D347">
        <v>5180.24</v>
      </c>
      <c r="E347">
        <v>5199.6899999999996</v>
      </c>
      <c r="F347">
        <v>5192.91</v>
      </c>
      <c r="G347">
        <v>5202.47</v>
      </c>
      <c r="H347">
        <v>5172.88</v>
      </c>
      <c r="I347">
        <v>5178.66</v>
      </c>
      <c r="J347">
        <v>5164.5</v>
      </c>
      <c r="O347" s="1">
        <f t="shared" si="15"/>
        <v>46079.788182870368</v>
      </c>
      <c r="P347" s="2">
        <f t="shared" si="16"/>
        <v>46079.788194444445</v>
      </c>
      <c r="Q347">
        <f t="shared" si="17"/>
        <v>1772132100</v>
      </c>
    </row>
    <row r="348" spans="1:17" x14ac:dyDescent="0.55000000000000004">
      <c r="A348">
        <v>1772132399</v>
      </c>
      <c r="B348" t="s">
        <v>6</v>
      </c>
      <c r="C348" t="s">
        <v>7</v>
      </c>
      <c r="D348">
        <v>5185.45</v>
      </c>
      <c r="E348">
        <v>5199.7</v>
      </c>
      <c r="F348">
        <v>5192.88</v>
      </c>
      <c r="G348">
        <v>5202.45</v>
      </c>
      <c r="H348">
        <v>5172.96</v>
      </c>
      <c r="I348">
        <v>5178.68</v>
      </c>
      <c r="J348">
        <v>5164.54</v>
      </c>
      <c r="O348" s="1">
        <f t="shared" si="15"/>
        <v>46079.791655092587</v>
      </c>
      <c r="P348" s="2">
        <f t="shared" si="16"/>
        <v>46079.791666666664</v>
      </c>
      <c r="Q348">
        <f t="shared" si="17"/>
        <v>1772132400</v>
      </c>
    </row>
    <row r="349" spans="1:17" x14ac:dyDescent="0.55000000000000004">
      <c r="A349">
        <v>1772132699</v>
      </c>
      <c r="B349" t="s">
        <v>6</v>
      </c>
      <c r="C349" t="s">
        <v>7</v>
      </c>
      <c r="D349">
        <v>5186.22</v>
      </c>
      <c r="E349">
        <v>5199.7</v>
      </c>
      <c r="F349">
        <v>5192.8500000000004</v>
      </c>
      <c r="G349">
        <v>5202.43</v>
      </c>
      <c r="H349">
        <v>5173.03</v>
      </c>
      <c r="I349">
        <v>5178.7</v>
      </c>
      <c r="J349">
        <v>5164.58</v>
      </c>
      <c r="O349" s="1">
        <f t="shared" si="15"/>
        <v>46079.795127314814</v>
      </c>
      <c r="P349" s="2">
        <f t="shared" si="16"/>
        <v>46079.795138888891</v>
      </c>
      <c r="Q349">
        <f t="shared" si="17"/>
        <v>1772132700</v>
      </c>
    </row>
    <row r="350" spans="1:17" x14ac:dyDescent="0.55000000000000004">
      <c r="A350">
        <v>1772132999</v>
      </c>
      <c r="B350" t="s">
        <v>6</v>
      </c>
      <c r="C350" t="s">
        <v>7</v>
      </c>
      <c r="D350">
        <v>5186.4799999999996</v>
      </c>
      <c r="E350">
        <v>5199.71</v>
      </c>
      <c r="F350">
        <v>5192.83</v>
      </c>
      <c r="G350">
        <v>5202.41</v>
      </c>
      <c r="H350">
        <v>5173.1099999999997</v>
      </c>
      <c r="I350">
        <v>5178.72</v>
      </c>
      <c r="J350">
        <v>5164.62</v>
      </c>
      <c r="O350" s="1">
        <f t="shared" si="15"/>
        <v>46079.79859953704</v>
      </c>
      <c r="P350" s="2">
        <f t="shared" si="16"/>
        <v>46079.798611111109</v>
      </c>
      <c r="Q350">
        <f t="shared" si="17"/>
        <v>1772133000</v>
      </c>
    </row>
    <row r="351" spans="1:17" x14ac:dyDescent="0.55000000000000004">
      <c r="A351">
        <v>1772133299</v>
      </c>
      <c r="B351" t="s">
        <v>6</v>
      </c>
      <c r="C351" t="s">
        <v>7</v>
      </c>
      <c r="D351">
        <v>5187.7</v>
      </c>
      <c r="E351">
        <v>5199.71</v>
      </c>
      <c r="F351">
        <v>5192.8</v>
      </c>
      <c r="G351">
        <v>5202.3999999999996</v>
      </c>
      <c r="H351">
        <v>5173.18</v>
      </c>
      <c r="I351">
        <v>5178.75</v>
      </c>
      <c r="J351">
        <v>5164.6499999999996</v>
      </c>
      <c r="O351" s="1">
        <f t="shared" si="15"/>
        <v>46079.802071759259</v>
      </c>
      <c r="P351" s="2">
        <f t="shared" si="16"/>
        <v>46079.802083333336</v>
      </c>
      <c r="Q351">
        <f t="shared" si="17"/>
        <v>1772133300</v>
      </c>
    </row>
    <row r="352" spans="1:17" x14ac:dyDescent="0.55000000000000004">
      <c r="A352">
        <v>1772133599</v>
      </c>
      <c r="B352" t="s">
        <v>6</v>
      </c>
      <c r="C352" t="s">
        <v>7</v>
      </c>
      <c r="D352">
        <v>5185.79</v>
      </c>
      <c r="E352">
        <v>5199.72</v>
      </c>
      <c r="F352">
        <v>5192.78</v>
      </c>
      <c r="G352">
        <v>5202.38</v>
      </c>
      <c r="H352">
        <v>5173.26</v>
      </c>
      <c r="I352">
        <v>5178.7700000000004</v>
      </c>
      <c r="J352">
        <v>5164.6899999999996</v>
      </c>
      <c r="O352" s="1">
        <f t="shared" si="15"/>
        <v>46079.805543981478</v>
      </c>
      <c r="P352" s="2">
        <f t="shared" si="16"/>
        <v>46079.805555555555</v>
      </c>
      <c r="Q352">
        <f t="shared" si="17"/>
        <v>1772133600</v>
      </c>
    </row>
    <row r="353" spans="1:17" x14ac:dyDescent="0.55000000000000004">
      <c r="A353">
        <v>1772133899</v>
      </c>
      <c r="B353" t="s">
        <v>6</v>
      </c>
      <c r="C353" t="s">
        <v>7</v>
      </c>
      <c r="D353">
        <v>5185.5600000000004</v>
      </c>
      <c r="E353">
        <v>5199.72</v>
      </c>
      <c r="F353">
        <v>5192.75</v>
      </c>
      <c r="G353">
        <v>5202.3599999999997</v>
      </c>
      <c r="H353">
        <v>5173.33</v>
      </c>
      <c r="I353">
        <v>5178.79</v>
      </c>
      <c r="J353">
        <v>5164.7299999999996</v>
      </c>
      <c r="O353" s="1">
        <f t="shared" si="15"/>
        <v>46079.809016203704</v>
      </c>
      <c r="P353" s="2">
        <f t="shared" si="16"/>
        <v>46079.809027777781</v>
      </c>
      <c r="Q353">
        <f t="shared" si="17"/>
        <v>1772133900</v>
      </c>
    </row>
    <row r="354" spans="1:17" x14ac:dyDescent="0.55000000000000004">
      <c r="A354">
        <v>1772134199</v>
      </c>
      <c r="B354" t="s">
        <v>6</v>
      </c>
      <c r="C354" t="s">
        <v>7</v>
      </c>
      <c r="D354">
        <v>5188.8599999999997</v>
      </c>
      <c r="E354">
        <v>5199.7299999999996</v>
      </c>
      <c r="F354">
        <v>5192.7299999999996</v>
      </c>
      <c r="G354">
        <v>5202.34</v>
      </c>
      <c r="H354">
        <v>5173.41</v>
      </c>
      <c r="I354">
        <v>5178.8100000000004</v>
      </c>
      <c r="J354">
        <v>5164.7700000000004</v>
      </c>
      <c r="O354" s="1">
        <f t="shared" si="15"/>
        <v>46079.81248842593</v>
      </c>
      <c r="P354" s="2">
        <f t="shared" si="16"/>
        <v>46079.8125</v>
      </c>
      <c r="Q354">
        <f t="shared" si="17"/>
        <v>1772134200</v>
      </c>
    </row>
    <row r="355" spans="1:17" x14ac:dyDescent="0.55000000000000004">
      <c r="A355">
        <v>1772134499</v>
      </c>
      <c r="B355" t="s">
        <v>6</v>
      </c>
      <c r="C355" t="s">
        <v>7</v>
      </c>
      <c r="D355">
        <v>5184.1899999999996</v>
      </c>
      <c r="E355">
        <v>5199.7299999999996</v>
      </c>
      <c r="F355">
        <v>5192.7</v>
      </c>
      <c r="G355">
        <v>5202.33</v>
      </c>
      <c r="H355">
        <v>5173.49</v>
      </c>
      <c r="I355">
        <v>5178.84</v>
      </c>
      <c r="J355">
        <v>5164.8100000000004</v>
      </c>
      <c r="O355" s="1">
        <f t="shared" si="15"/>
        <v>46079.815960648149</v>
      </c>
      <c r="P355" s="2">
        <f t="shared" si="16"/>
        <v>46079.815972222219</v>
      </c>
      <c r="Q355">
        <f t="shared" si="17"/>
        <v>1772134500</v>
      </c>
    </row>
    <row r="356" spans="1:17" x14ac:dyDescent="0.55000000000000004">
      <c r="A356">
        <v>1772134799</v>
      </c>
      <c r="B356" t="s">
        <v>6</v>
      </c>
      <c r="C356" t="s">
        <v>7</v>
      </c>
      <c r="D356">
        <v>5186.3999999999996</v>
      </c>
      <c r="E356">
        <v>5199.74</v>
      </c>
      <c r="F356">
        <v>5192.67</v>
      </c>
      <c r="G356">
        <v>5202.3100000000004</v>
      </c>
      <c r="H356">
        <v>5173.5600000000004</v>
      </c>
      <c r="I356">
        <v>5178.8599999999997</v>
      </c>
      <c r="J356">
        <v>5164.8500000000004</v>
      </c>
      <c r="O356" s="1">
        <f t="shared" si="15"/>
        <v>46079.819432870368</v>
      </c>
      <c r="P356" s="2">
        <f t="shared" si="16"/>
        <v>46079.819444444445</v>
      </c>
      <c r="Q356">
        <f t="shared" si="17"/>
        <v>1772134800</v>
      </c>
    </row>
    <row r="357" spans="1:17" x14ac:dyDescent="0.55000000000000004">
      <c r="A357">
        <v>1772135099</v>
      </c>
      <c r="B357" t="s">
        <v>6</v>
      </c>
      <c r="C357" t="s">
        <v>7</v>
      </c>
      <c r="D357">
        <v>5193.8900000000003</v>
      </c>
      <c r="E357">
        <v>5199.75</v>
      </c>
      <c r="F357">
        <v>5192.6499999999996</v>
      </c>
      <c r="G357">
        <v>5202.29</v>
      </c>
      <c r="H357">
        <v>5173.6400000000003</v>
      </c>
      <c r="I357">
        <v>5178.88</v>
      </c>
      <c r="J357">
        <v>5164.8900000000003</v>
      </c>
      <c r="O357" s="1">
        <f t="shared" si="15"/>
        <v>46079.822905092587</v>
      </c>
      <c r="P357" s="2">
        <f t="shared" si="16"/>
        <v>46079.822916666664</v>
      </c>
      <c r="Q357">
        <f t="shared" si="17"/>
        <v>1772135100</v>
      </c>
    </row>
    <row r="358" spans="1:17" x14ac:dyDescent="0.55000000000000004">
      <c r="A358">
        <v>1772135399</v>
      </c>
      <c r="B358" t="s">
        <v>6</v>
      </c>
      <c r="C358" t="s">
        <v>7</v>
      </c>
      <c r="D358">
        <v>5189.59</v>
      </c>
      <c r="E358">
        <v>5199.75</v>
      </c>
      <c r="F358">
        <v>5192.62</v>
      </c>
      <c r="G358">
        <v>5202.2700000000004</v>
      </c>
      <c r="H358">
        <v>5173.71</v>
      </c>
      <c r="I358">
        <v>5178.8999999999996</v>
      </c>
      <c r="J358">
        <v>5164.93</v>
      </c>
      <c r="O358" s="1">
        <f t="shared" si="15"/>
        <v>46079.826377314814</v>
      </c>
      <c r="P358" s="2">
        <f t="shared" si="16"/>
        <v>46079.826388888891</v>
      </c>
      <c r="Q358">
        <f t="shared" si="17"/>
        <v>1772135400</v>
      </c>
    </row>
    <row r="359" spans="1:17" x14ac:dyDescent="0.55000000000000004">
      <c r="A359">
        <v>1772135699</v>
      </c>
      <c r="B359" t="s">
        <v>6</v>
      </c>
      <c r="C359" t="s">
        <v>7</v>
      </c>
      <c r="D359">
        <v>5187.0600000000004</v>
      </c>
      <c r="E359">
        <v>5199.76</v>
      </c>
      <c r="F359">
        <v>5192.6000000000004</v>
      </c>
      <c r="G359">
        <v>5202.26</v>
      </c>
      <c r="H359">
        <v>5173.79</v>
      </c>
      <c r="I359">
        <v>5178.92</v>
      </c>
      <c r="J359">
        <v>5164.96</v>
      </c>
      <c r="O359" s="1">
        <f t="shared" si="15"/>
        <v>46079.82984953704</v>
      </c>
      <c r="P359" s="2">
        <f t="shared" si="16"/>
        <v>46079.829861111109</v>
      </c>
      <c r="Q359">
        <f t="shared" si="17"/>
        <v>1772135700</v>
      </c>
    </row>
    <row r="360" spans="1:17" x14ac:dyDescent="0.55000000000000004">
      <c r="A360">
        <v>1772135999</v>
      </c>
      <c r="B360" t="s">
        <v>6</v>
      </c>
      <c r="C360" t="s">
        <v>7</v>
      </c>
      <c r="D360">
        <v>5193.8100000000004</v>
      </c>
      <c r="E360">
        <v>5199.76</v>
      </c>
      <c r="F360">
        <v>5192.57</v>
      </c>
      <c r="G360">
        <v>5202.24</v>
      </c>
      <c r="H360">
        <v>5173.8599999999997</v>
      </c>
      <c r="I360">
        <v>5178.95</v>
      </c>
      <c r="J360">
        <v>5165</v>
      </c>
      <c r="O360" s="1">
        <f t="shared" si="15"/>
        <v>46079.833321759259</v>
      </c>
      <c r="P360" s="2">
        <f t="shared" si="16"/>
        <v>46079.833333333336</v>
      </c>
      <c r="Q360">
        <f t="shared" si="17"/>
        <v>1772136000</v>
      </c>
    </row>
    <row r="361" spans="1:17" x14ac:dyDescent="0.55000000000000004">
      <c r="A361">
        <v>1772136299</v>
      </c>
      <c r="B361" t="s">
        <v>6</v>
      </c>
      <c r="C361" t="s">
        <v>7</v>
      </c>
      <c r="D361">
        <v>5195.17</v>
      </c>
      <c r="E361">
        <v>5199.7700000000004</v>
      </c>
      <c r="F361">
        <v>5192.54</v>
      </c>
      <c r="G361">
        <v>5202.22</v>
      </c>
      <c r="H361">
        <v>5173.9399999999996</v>
      </c>
      <c r="I361">
        <v>5178.97</v>
      </c>
      <c r="J361">
        <v>5165.04</v>
      </c>
      <c r="O361" s="1">
        <f t="shared" si="15"/>
        <v>46079.836793981478</v>
      </c>
      <c r="P361" s="2">
        <f t="shared" si="16"/>
        <v>46079.836805555555</v>
      </c>
      <c r="Q361">
        <f t="shared" si="17"/>
        <v>1772136300</v>
      </c>
    </row>
    <row r="362" spans="1:17" x14ac:dyDescent="0.55000000000000004">
      <c r="A362">
        <v>1772136599</v>
      </c>
      <c r="B362" t="s">
        <v>6</v>
      </c>
      <c r="C362" t="s">
        <v>7</v>
      </c>
      <c r="D362">
        <v>5196.91</v>
      </c>
      <c r="E362">
        <v>5199.7700000000004</v>
      </c>
      <c r="F362">
        <v>5192.5200000000004</v>
      </c>
      <c r="G362">
        <v>5202.2</v>
      </c>
      <c r="H362">
        <v>5174.0200000000004</v>
      </c>
      <c r="I362">
        <v>5178.99</v>
      </c>
      <c r="J362">
        <v>5165.08</v>
      </c>
      <c r="O362" s="1">
        <f t="shared" si="15"/>
        <v>46079.840266203704</v>
      </c>
      <c r="P362" s="2">
        <f t="shared" si="16"/>
        <v>46079.840277777781</v>
      </c>
      <c r="Q362">
        <f t="shared" si="17"/>
        <v>1772136600</v>
      </c>
    </row>
    <row r="363" spans="1:17" x14ac:dyDescent="0.55000000000000004">
      <c r="A363">
        <v>1772136899</v>
      </c>
      <c r="B363" t="s">
        <v>6</v>
      </c>
      <c r="C363" t="s">
        <v>7</v>
      </c>
      <c r="D363">
        <v>5194.53</v>
      </c>
      <c r="E363">
        <v>5199.78</v>
      </c>
      <c r="F363">
        <v>5192.49</v>
      </c>
      <c r="G363">
        <v>5202.1899999999996</v>
      </c>
      <c r="H363">
        <v>5174.09</v>
      </c>
      <c r="I363">
        <v>5179.01</v>
      </c>
      <c r="J363">
        <v>5165.12</v>
      </c>
      <c r="O363" s="1">
        <f t="shared" si="15"/>
        <v>46079.84373842593</v>
      </c>
      <c r="P363" s="2">
        <f t="shared" si="16"/>
        <v>46079.84375</v>
      </c>
      <c r="Q363">
        <f t="shared" si="17"/>
        <v>1772136900</v>
      </c>
    </row>
    <row r="364" spans="1:17" x14ac:dyDescent="0.55000000000000004">
      <c r="A364">
        <v>1772137199</v>
      </c>
      <c r="B364" t="s">
        <v>6</v>
      </c>
      <c r="C364" t="s">
        <v>7</v>
      </c>
      <c r="D364">
        <v>5197.78</v>
      </c>
      <c r="E364">
        <v>5199.79</v>
      </c>
      <c r="F364">
        <v>5192.47</v>
      </c>
      <c r="G364">
        <v>5202.17</v>
      </c>
      <c r="H364">
        <v>5174.17</v>
      </c>
      <c r="I364">
        <v>5179.03</v>
      </c>
      <c r="J364">
        <v>5165.16</v>
      </c>
      <c r="O364" s="1">
        <f t="shared" si="15"/>
        <v>46079.847210648149</v>
      </c>
      <c r="P364" s="2">
        <f t="shared" si="16"/>
        <v>46079.847222222219</v>
      </c>
      <c r="Q364">
        <f t="shared" si="17"/>
        <v>1772137200</v>
      </c>
    </row>
    <row r="365" spans="1:17" x14ac:dyDescent="0.55000000000000004">
      <c r="A365">
        <v>1772137499</v>
      </c>
      <c r="B365" t="s">
        <v>6</v>
      </c>
      <c r="C365" t="s">
        <v>7</v>
      </c>
      <c r="D365">
        <v>5193.62</v>
      </c>
      <c r="E365">
        <v>5199.79</v>
      </c>
      <c r="F365">
        <v>5192.4399999999996</v>
      </c>
      <c r="G365">
        <v>5202.1499999999996</v>
      </c>
      <c r="H365">
        <v>5174.24</v>
      </c>
      <c r="I365">
        <v>5179.0600000000004</v>
      </c>
      <c r="J365">
        <v>5165.2</v>
      </c>
      <c r="O365" s="1">
        <f t="shared" si="15"/>
        <v>46079.850682870368</v>
      </c>
      <c r="P365" s="2">
        <f t="shared" si="16"/>
        <v>46079.850694444445</v>
      </c>
      <c r="Q365">
        <f t="shared" si="17"/>
        <v>1772137500</v>
      </c>
    </row>
    <row r="366" spans="1:17" x14ac:dyDescent="0.55000000000000004">
      <c r="A366">
        <v>1772137799</v>
      </c>
      <c r="B366" t="s">
        <v>6</v>
      </c>
      <c r="C366" t="s">
        <v>7</v>
      </c>
      <c r="D366">
        <v>5194.3500000000004</v>
      </c>
      <c r="E366">
        <v>5199.8</v>
      </c>
      <c r="F366">
        <v>5192.41</v>
      </c>
      <c r="G366">
        <v>5202.13</v>
      </c>
      <c r="H366">
        <v>5174.32</v>
      </c>
      <c r="I366">
        <v>5179.08</v>
      </c>
      <c r="J366">
        <v>5165.24</v>
      </c>
      <c r="O366" s="1">
        <f t="shared" si="15"/>
        <v>46079.854155092587</v>
      </c>
      <c r="P366" s="2">
        <f t="shared" si="16"/>
        <v>46079.854166666664</v>
      </c>
      <c r="Q366">
        <f t="shared" si="17"/>
        <v>1772137800</v>
      </c>
    </row>
    <row r="367" spans="1:17" x14ac:dyDescent="0.55000000000000004">
      <c r="A367">
        <v>1772138099</v>
      </c>
      <c r="B367" t="s">
        <v>6</v>
      </c>
      <c r="C367" t="s">
        <v>7</v>
      </c>
      <c r="D367">
        <v>5197.7299999999996</v>
      </c>
      <c r="E367">
        <v>5199.8</v>
      </c>
      <c r="F367">
        <v>5192.3900000000003</v>
      </c>
      <c r="G367">
        <v>5202.12</v>
      </c>
      <c r="H367">
        <v>5174.3900000000003</v>
      </c>
      <c r="I367">
        <v>5179.1000000000004</v>
      </c>
      <c r="J367">
        <v>5165.2700000000004</v>
      </c>
      <c r="O367" s="1">
        <f t="shared" si="15"/>
        <v>46079.857627314814</v>
      </c>
      <c r="P367" s="2">
        <f t="shared" si="16"/>
        <v>46079.857638888891</v>
      </c>
      <c r="Q367">
        <f t="shared" si="17"/>
        <v>1772138100</v>
      </c>
    </row>
    <row r="368" spans="1:17" x14ac:dyDescent="0.55000000000000004">
      <c r="A368">
        <v>1772138399</v>
      </c>
      <c r="B368" t="s">
        <v>6</v>
      </c>
      <c r="C368" t="s">
        <v>7</v>
      </c>
      <c r="D368">
        <v>5198.3500000000004</v>
      </c>
      <c r="E368">
        <v>5199.8100000000004</v>
      </c>
      <c r="F368">
        <v>5192.3599999999997</v>
      </c>
      <c r="G368">
        <v>5202.1000000000004</v>
      </c>
      <c r="H368">
        <v>5174.47</v>
      </c>
      <c r="I368">
        <v>5179.12</v>
      </c>
      <c r="J368">
        <v>5165.3100000000004</v>
      </c>
      <c r="O368" s="1">
        <f t="shared" si="15"/>
        <v>46079.86109953704</v>
      </c>
      <c r="P368" s="2">
        <f t="shared" si="16"/>
        <v>46079.861111111109</v>
      </c>
      <c r="Q368">
        <f t="shared" si="17"/>
        <v>1772138400</v>
      </c>
    </row>
    <row r="369" spans="1:17" x14ac:dyDescent="0.55000000000000004">
      <c r="A369">
        <v>1772138699</v>
      </c>
      <c r="B369" t="s">
        <v>6</v>
      </c>
      <c r="C369" t="s">
        <v>7</v>
      </c>
      <c r="D369">
        <v>5199.97</v>
      </c>
      <c r="E369">
        <v>5199.8100000000004</v>
      </c>
      <c r="F369">
        <v>5192.34</v>
      </c>
      <c r="G369">
        <v>5202.08</v>
      </c>
      <c r="H369">
        <v>5174.54</v>
      </c>
      <c r="I369">
        <v>5179.1499999999996</v>
      </c>
      <c r="J369">
        <v>5165.3500000000004</v>
      </c>
      <c r="K369">
        <v>5200.6499999999996</v>
      </c>
      <c r="O369" s="1">
        <f t="shared" si="15"/>
        <v>46079.864571759259</v>
      </c>
      <c r="P369" s="2">
        <f t="shared" si="16"/>
        <v>46079.864583333336</v>
      </c>
      <c r="Q369">
        <f t="shared" si="17"/>
        <v>1772138700</v>
      </c>
    </row>
    <row r="370" spans="1:17" x14ac:dyDescent="0.55000000000000004">
      <c r="A370">
        <v>1772138999</v>
      </c>
      <c r="B370" t="s">
        <v>6</v>
      </c>
      <c r="C370" t="s">
        <v>7</v>
      </c>
      <c r="D370">
        <v>5192.82</v>
      </c>
      <c r="E370">
        <v>5199.82</v>
      </c>
      <c r="F370">
        <v>5192.3100000000004</v>
      </c>
      <c r="G370">
        <v>5202.0600000000004</v>
      </c>
      <c r="H370">
        <v>5174.62</v>
      </c>
      <c r="I370">
        <v>5179.17</v>
      </c>
      <c r="J370">
        <v>5165.3900000000003</v>
      </c>
      <c r="O370" s="1">
        <f t="shared" si="15"/>
        <v>46079.868043981478</v>
      </c>
      <c r="P370" s="2">
        <f t="shared" si="16"/>
        <v>46079.868055555555</v>
      </c>
      <c r="Q370">
        <f t="shared" si="17"/>
        <v>1772139000</v>
      </c>
    </row>
    <row r="371" spans="1:17" x14ac:dyDescent="0.55000000000000004">
      <c r="A371">
        <v>1772139299</v>
      </c>
      <c r="B371" t="s">
        <v>6</v>
      </c>
      <c r="C371" t="s">
        <v>7</v>
      </c>
      <c r="D371">
        <v>5196.6099999999997</v>
      </c>
      <c r="E371">
        <v>5199.82</v>
      </c>
      <c r="F371">
        <v>5192.28</v>
      </c>
      <c r="G371">
        <v>5202.05</v>
      </c>
      <c r="H371">
        <v>5174.7</v>
      </c>
      <c r="I371">
        <v>5179.1899999999996</v>
      </c>
      <c r="J371">
        <v>5165.43</v>
      </c>
      <c r="O371" s="1">
        <f t="shared" si="15"/>
        <v>46079.871516203704</v>
      </c>
      <c r="P371" s="2">
        <f t="shared" si="16"/>
        <v>46079.871527777781</v>
      </c>
      <c r="Q371">
        <f t="shared" si="17"/>
        <v>1772139300</v>
      </c>
    </row>
    <row r="372" spans="1:17" x14ac:dyDescent="0.55000000000000004">
      <c r="A372">
        <v>1772139599</v>
      </c>
      <c r="B372" t="s">
        <v>6</v>
      </c>
      <c r="C372" t="s">
        <v>7</v>
      </c>
      <c r="D372">
        <v>5198.6400000000003</v>
      </c>
      <c r="E372">
        <v>5199.83</v>
      </c>
      <c r="F372">
        <v>5192.26</v>
      </c>
      <c r="G372">
        <v>5202.03</v>
      </c>
      <c r="H372">
        <v>5174.7700000000004</v>
      </c>
      <c r="I372">
        <v>5179.21</v>
      </c>
      <c r="J372">
        <v>5165.47</v>
      </c>
      <c r="O372" s="1">
        <f t="shared" si="15"/>
        <v>46079.87498842593</v>
      </c>
      <c r="P372" s="2">
        <f t="shared" si="16"/>
        <v>46079.875</v>
      </c>
      <c r="Q372">
        <f t="shared" si="17"/>
        <v>1772139600</v>
      </c>
    </row>
    <row r="373" spans="1:17" x14ac:dyDescent="0.55000000000000004">
      <c r="A373">
        <v>1772139899</v>
      </c>
      <c r="B373" t="s">
        <v>6</v>
      </c>
      <c r="C373" t="s">
        <v>7</v>
      </c>
      <c r="D373">
        <v>5199.59</v>
      </c>
      <c r="E373">
        <v>5199.84</v>
      </c>
      <c r="F373">
        <v>5192.2299999999996</v>
      </c>
      <c r="G373">
        <v>5202.01</v>
      </c>
      <c r="H373">
        <v>5174.8500000000004</v>
      </c>
      <c r="I373">
        <v>5179.2299999999996</v>
      </c>
      <c r="J373">
        <v>5165.51</v>
      </c>
      <c r="O373" s="1">
        <f t="shared" si="15"/>
        <v>46079.878460648149</v>
      </c>
      <c r="P373" s="2">
        <f t="shared" si="16"/>
        <v>46079.878472222219</v>
      </c>
      <c r="Q373">
        <f t="shared" si="17"/>
        <v>1772139900</v>
      </c>
    </row>
    <row r="374" spans="1:17" x14ac:dyDescent="0.55000000000000004">
      <c r="A374">
        <v>1772140199</v>
      </c>
      <c r="B374" t="s">
        <v>6</v>
      </c>
      <c r="C374" t="s">
        <v>7</v>
      </c>
      <c r="D374">
        <v>5196.51</v>
      </c>
      <c r="E374">
        <v>5199.84</v>
      </c>
      <c r="F374">
        <v>5192.21</v>
      </c>
      <c r="G374">
        <v>5201.99</v>
      </c>
      <c r="H374">
        <v>5174.92</v>
      </c>
      <c r="I374">
        <v>5179.26</v>
      </c>
      <c r="J374">
        <v>5165.54</v>
      </c>
      <c r="O374" s="1">
        <f t="shared" si="15"/>
        <v>46079.881932870368</v>
      </c>
      <c r="P374" s="2">
        <f t="shared" si="16"/>
        <v>46079.881944444445</v>
      </c>
      <c r="Q374">
        <f t="shared" si="17"/>
        <v>1772140200</v>
      </c>
    </row>
    <row r="375" spans="1:17" x14ac:dyDescent="0.55000000000000004">
      <c r="A375">
        <v>1772140499</v>
      </c>
      <c r="B375" t="s">
        <v>6</v>
      </c>
      <c r="C375" t="s">
        <v>7</v>
      </c>
      <c r="D375">
        <v>5195.12</v>
      </c>
      <c r="E375">
        <v>5199.8500000000004</v>
      </c>
      <c r="F375">
        <v>5192.18</v>
      </c>
      <c r="G375">
        <v>5201.97</v>
      </c>
      <c r="H375">
        <v>5175</v>
      </c>
      <c r="I375">
        <v>5179.28</v>
      </c>
      <c r="J375">
        <v>5165.58</v>
      </c>
      <c r="O375" s="1">
        <f t="shared" si="15"/>
        <v>46079.885405092587</v>
      </c>
      <c r="P375" s="2">
        <f t="shared" si="16"/>
        <v>46079.885416666664</v>
      </c>
      <c r="Q375">
        <f t="shared" si="17"/>
        <v>1772140500</v>
      </c>
    </row>
    <row r="376" spans="1:17" x14ac:dyDescent="0.55000000000000004">
      <c r="A376">
        <v>1772140799</v>
      </c>
      <c r="B376" t="s">
        <v>6</v>
      </c>
      <c r="C376" t="s">
        <v>7</v>
      </c>
      <c r="D376">
        <v>5191.3100000000004</v>
      </c>
      <c r="E376">
        <v>5199.8500000000004</v>
      </c>
      <c r="F376">
        <v>5192.1499999999996</v>
      </c>
      <c r="G376">
        <v>5201.96</v>
      </c>
      <c r="H376">
        <v>5175.07</v>
      </c>
      <c r="I376">
        <v>5179.3</v>
      </c>
      <c r="J376">
        <v>5165.62</v>
      </c>
      <c r="O376" s="1">
        <f t="shared" si="15"/>
        <v>46079.888877314814</v>
      </c>
      <c r="P376" s="2">
        <f t="shared" si="16"/>
        <v>46079.888888888891</v>
      </c>
      <c r="Q376">
        <f t="shared" si="17"/>
        <v>1772140800</v>
      </c>
    </row>
    <row r="377" spans="1:17" x14ac:dyDescent="0.55000000000000004">
      <c r="A377">
        <v>1772141099</v>
      </c>
      <c r="B377" t="s">
        <v>6</v>
      </c>
      <c r="C377" t="s">
        <v>7</v>
      </c>
      <c r="D377">
        <v>5185.72</v>
      </c>
      <c r="E377">
        <v>5199.8599999999997</v>
      </c>
      <c r="F377">
        <v>5192.13</v>
      </c>
      <c r="G377">
        <v>5201.9399999999996</v>
      </c>
      <c r="H377">
        <v>5175.1499999999996</v>
      </c>
      <c r="I377">
        <v>5179.32</v>
      </c>
      <c r="J377">
        <v>5165.66</v>
      </c>
      <c r="O377" s="1">
        <f t="shared" si="15"/>
        <v>46079.89234953704</v>
      </c>
      <c r="P377" s="2">
        <f t="shared" si="16"/>
        <v>46079.892361111109</v>
      </c>
      <c r="Q377">
        <f t="shared" si="17"/>
        <v>1772141100</v>
      </c>
    </row>
    <row r="378" spans="1:17" x14ac:dyDescent="0.55000000000000004">
      <c r="A378">
        <v>1772141399</v>
      </c>
      <c r="B378" t="s">
        <v>6</v>
      </c>
      <c r="C378" t="s">
        <v>7</v>
      </c>
      <c r="D378">
        <v>5185.1099999999997</v>
      </c>
      <c r="E378">
        <v>5199.8599999999997</v>
      </c>
      <c r="F378">
        <v>5192.1000000000004</v>
      </c>
      <c r="G378">
        <v>5201.92</v>
      </c>
      <c r="H378">
        <v>5175.2299999999996</v>
      </c>
      <c r="I378">
        <v>5179.34</v>
      </c>
      <c r="J378">
        <v>5165.7</v>
      </c>
      <c r="O378" s="1">
        <f t="shared" si="15"/>
        <v>46079.895821759259</v>
      </c>
      <c r="P378" s="2">
        <f t="shared" si="16"/>
        <v>46079.895833333336</v>
      </c>
      <c r="Q378">
        <f t="shared" si="17"/>
        <v>1772141400</v>
      </c>
    </row>
    <row r="379" spans="1:17" x14ac:dyDescent="0.55000000000000004">
      <c r="A379">
        <v>1772141699</v>
      </c>
      <c r="B379" t="s">
        <v>6</v>
      </c>
      <c r="C379" t="s">
        <v>7</v>
      </c>
      <c r="D379">
        <v>5187.12</v>
      </c>
      <c r="E379">
        <v>5199.87</v>
      </c>
      <c r="F379">
        <v>5192.08</v>
      </c>
      <c r="G379">
        <v>5201.8999999999996</v>
      </c>
      <c r="H379">
        <v>5175.3</v>
      </c>
      <c r="I379">
        <v>5179.37</v>
      </c>
      <c r="J379">
        <v>5165.74</v>
      </c>
      <c r="O379" s="1">
        <f t="shared" si="15"/>
        <v>46079.899293981478</v>
      </c>
      <c r="P379" s="2">
        <f t="shared" si="16"/>
        <v>46079.899305555555</v>
      </c>
      <c r="Q379">
        <f t="shared" si="17"/>
        <v>1772141700</v>
      </c>
    </row>
    <row r="380" spans="1:17" x14ac:dyDescent="0.55000000000000004">
      <c r="A380">
        <v>1772141999</v>
      </c>
      <c r="B380" t="s">
        <v>6</v>
      </c>
      <c r="C380" t="s">
        <v>7</v>
      </c>
      <c r="D380">
        <v>5190.3900000000003</v>
      </c>
      <c r="E380">
        <v>5199.87</v>
      </c>
      <c r="F380">
        <v>5192.05</v>
      </c>
      <c r="G380">
        <v>5201.8900000000003</v>
      </c>
      <c r="H380">
        <v>5175.38</v>
      </c>
      <c r="I380">
        <v>5179.3900000000003</v>
      </c>
      <c r="J380">
        <v>5165.78</v>
      </c>
      <c r="O380" s="1">
        <f t="shared" si="15"/>
        <v>46079.902766203704</v>
      </c>
      <c r="P380" s="2">
        <f t="shared" si="16"/>
        <v>46079.902777777781</v>
      </c>
      <c r="Q380">
        <f t="shared" si="17"/>
        <v>1772142000</v>
      </c>
    </row>
    <row r="381" spans="1:17" x14ac:dyDescent="0.55000000000000004">
      <c r="A381">
        <v>1772142299</v>
      </c>
      <c r="B381" t="s">
        <v>6</v>
      </c>
      <c r="C381" t="s">
        <v>7</v>
      </c>
      <c r="D381">
        <v>5187.18</v>
      </c>
      <c r="E381">
        <v>5199.88</v>
      </c>
      <c r="F381">
        <v>5192.0200000000004</v>
      </c>
      <c r="G381">
        <v>5201.87</v>
      </c>
      <c r="H381">
        <v>5175.45</v>
      </c>
      <c r="I381">
        <v>5179.41</v>
      </c>
      <c r="J381">
        <v>5165.82</v>
      </c>
      <c r="O381" s="1">
        <f t="shared" si="15"/>
        <v>46079.90623842593</v>
      </c>
      <c r="P381" s="2">
        <f t="shared" si="16"/>
        <v>46079.90625</v>
      </c>
      <c r="Q381">
        <f t="shared" si="17"/>
        <v>1772142300</v>
      </c>
    </row>
    <row r="382" spans="1:17" x14ac:dyDescent="0.55000000000000004">
      <c r="A382">
        <v>1772142599</v>
      </c>
      <c r="B382" t="s">
        <v>6</v>
      </c>
      <c r="C382" t="s">
        <v>7</v>
      </c>
      <c r="D382">
        <v>5183.3999999999996</v>
      </c>
      <c r="E382">
        <v>5199.8900000000003</v>
      </c>
      <c r="F382">
        <v>5192</v>
      </c>
      <c r="G382">
        <v>5201.8500000000004</v>
      </c>
      <c r="H382">
        <v>5175.53</v>
      </c>
      <c r="I382">
        <v>5179.43</v>
      </c>
      <c r="J382">
        <v>5165.8500000000004</v>
      </c>
      <c r="O382" s="1">
        <f t="shared" si="15"/>
        <v>46079.909710648149</v>
      </c>
      <c r="P382" s="2">
        <f t="shared" si="16"/>
        <v>46079.909722222219</v>
      </c>
      <c r="Q382">
        <f t="shared" si="17"/>
        <v>1772142600</v>
      </c>
    </row>
    <row r="383" spans="1:17" x14ac:dyDescent="0.55000000000000004">
      <c r="A383">
        <v>1772142899</v>
      </c>
      <c r="B383" t="s">
        <v>6</v>
      </c>
      <c r="C383" t="s">
        <v>7</v>
      </c>
      <c r="D383">
        <v>5185.2</v>
      </c>
      <c r="E383">
        <v>5199.8900000000003</v>
      </c>
      <c r="F383">
        <v>5191.97</v>
      </c>
      <c r="G383">
        <v>5201.83</v>
      </c>
      <c r="H383">
        <v>5175.6000000000004</v>
      </c>
      <c r="I383">
        <v>5179.46</v>
      </c>
      <c r="J383">
        <v>5165.8900000000003</v>
      </c>
      <c r="O383" s="1">
        <f t="shared" si="15"/>
        <v>46079.913182870368</v>
      </c>
      <c r="P383" s="2">
        <f t="shared" si="16"/>
        <v>46079.913194444445</v>
      </c>
      <c r="Q383">
        <f t="shared" si="17"/>
        <v>1772142900</v>
      </c>
    </row>
    <row r="384" spans="1:17" x14ac:dyDescent="0.55000000000000004">
      <c r="A384">
        <v>1772146799</v>
      </c>
      <c r="B384" t="s">
        <v>6</v>
      </c>
      <c r="C384" t="s">
        <v>7</v>
      </c>
      <c r="D384">
        <v>5182.18</v>
      </c>
      <c r="E384">
        <v>5199.8999999999996</v>
      </c>
      <c r="F384">
        <v>5191.95</v>
      </c>
      <c r="G384">
        <v>5201.82</v>
      </c>
      <c r="H384">
        <v>5175.68</v>
      </c>
      <c r="I384">
        <v>5179.4799999999996</v>
      </c>
      <c r="J384">
        <v>5165.93</v>
      </c>
      <c r="L384">
        <v>5175.72</v>
      </c>
      <c r="O384" s="1">
        <f t="shared" si="15"/>
        <v>46079.958321759259</v>
      </c>
      <c r="P384" s="2">
        <f t="shared" si="16"/>
        <v>46079.958333333336</v>
      </c>
      <c r="Q384">
        <f t="shared" si="17"/>
        <v>1772146800</v>
      </c>
    </row>
    <row r="385" spans="1:17" x14ac:dyDescent="0.55000000000000004">
      <c r="A385">
        <v>1772147099</v>
      </c>
      <c r="B385" t="s">
        <v>6</v>
      </c>
      <c r="C385" t="s">
        <v>7</v>
      </c>
      <c r="D385">
        <v>5184.67</v>
      </c>
      <c r="E385">
        <v>5199.8999999999996</v>
      </c>
      <c r="F385">
        <v>5191.92</v>
      </c>
      <c r="G385">
        <v>5201.8</v>
      </c>
      <c r="H385">
        <v>5175.76</v>
      </c>
      <c r="I385">
        <v>5179.5</v>
      </c>
      <c r="J385">
        <v>5165.97</v>
      </c>
      <c r="O385" s="1">
        <f t="shared" si="15"/>
        <v>46079.961793981478</v>
      </c>
      <c r="P385" s="2">
        <f t="shared" si="16"/>
        <v>46079.961805555555</v>
      </c>
      <c r="Q385">
        <f t="shared" si="17"/>
        <v>1772147100</v>
      </c>
    </row>
    <row r="386" spans="1:17" x14ac:dyDescent="0.55000000000000004">
      <c r="A386">
        <v>1772147399</v>
      </c>
      <c r="B386" t="s">
        <v>6</v>
      </c>
      <c r="C386" t="s">
        <v>7</v>
      </c>
      <c r="D386">
        <v>5183.99</v>
      </c>
      <c r="E386">
        <v>5199.91</v>
      </c>
      <c r="F386">
        <v>5191.8900000000003</v>
      </c>
      <c r="G386">
        <v>5201.78</v>
      </c>
      <c r="H386">
        <v>5175.83</v>
      </c>
      <c r="I386">
        <v>5179.5200000000004</v>
      </c>
      <c r="J386">
        <v>5166.01</v>
      </c>
      <c r="O386" s="1">
        <f t="shared" ref="O386:O449" si="18">(A386/86400)+25569</f>
        <v>46079.965266203704</v>
      </c>
      <c r="P386" s="2">
        <f t="shared" ref="P386:P449" si="19">CEILING(INT(O386*1440)/1440*288,1)/288</f>
        <v>46079.965277777781</v>
      </c>
      <c r="Q386">
        <f t="shared" si="17"/>
        <v>1772147400</v>
      </c>
    </row>
    <row r="387" spans="1:17" x14ac:dyDescent="0.55000000000000004">
      <c r="A387">
        <v>1772147699</v>
      </c>
      <c r="B387" t="s">
        <v>6</v>
      </c>
      <c r="C387" t="s">
        <v>7</v>
      </c>
      <c r="D387">
        <v>5183.7700000000004</v>
      </c>
      <c r="E387">
        <v>5199.91</v>
      </c>
      <c r="F387">
        <v>5191.87</v>
      </c>
      <c r="G387">
        <v>5201.76</v>
      </c>
      <c r="H387">
        <v>5175.91</v>
      </c>
      <c r="I387">
        <v>5179.54</v>
      </c>
      <c r="J387">
        <v>5166.05</v>
      </c>
      <c r="O387" s="1">
        <f t="shared" si="18"/>
        <v>46079.96873842593</v>
      </c>
      <c r="P387" s="2">
        <f t="shared" si="19"/>
        <v>46079.96875</v>
      </c>
      <c r="Q387">
        <f t="shared" ref="Q387:Q450" si="20">MROUND((P387-25569)*86400,300)</f>
        <v>1772147700</v>
      </c>
    </row>
    <row r="388" spans="1:17" x14ac:dyDescent="0.55000000000000004">
      <c r="A388">
        <v>1772147999</v>
      </c>
      <c r="B388" t="s">
        <v>6</v>
      </c>
      <c r="C388" t="s">
        <v>7</v>
      </c>
      <c r="D388">
        <v>5183.6899999999996</v>
      </c>
      <c r="E388">
        <v>5199.92</v>
      </c>
      <c r="F388">
        <v>5191.84</v>
      </c>
      <c r="G388">
        <v>5201.75</v>
      </c>
      <c r="H388">
        <v>5175.9799999999996</v>
      </c>
      <c r="I388">
        <v>5179.57</v>
      </c>
      <c r="J388">
        <v>5166.09</v>
      </c>
      <c r="O388" s="1">
        <f t="shared" si="18"/>
        <v>46079.972210648149</v>
      </c>
      <c r="P388" s="2">
        <f t="shared" si="19"/>
        <v>46079.972222222219</v>
      </c>
      <c r="Q388">
        <f t="shared" si="20"/>
        <v>1772148000</v>
      </c>
    </row>
    <row r="389" spans="1:17" x14ac:dyDescent="0.55000000000000004">
      <c r="A389">
        <v>1772148299</v>
      </c>
      <c r="B389" t="s">
        <v>6</v>
      </c>
      <c r="C389" t="s">
        <v>7</v>
      </c>
      <c r="D389">
        <v>5184</v>
      </c>
      <c r="E389">
        <v>5199.92</v>
      </c>
      <c r="F389">
        <v>5191.82</v>
      </c>
      <c r="G389">
        <v>5201.7299999999996</v>
      </c>
      <c r="H389">
        <v>5176.0600000000004</v>
      </c>
      <c r="I389">
        <v>5179.59</v>
      </c>
      <c r="J389">
        <v>5166.13</v>
      </c>
      <c r="O389" s="1">
        <f t="shared" si="18"/>
        <v>46079.975682870368</v>
      </c>
      <c r="P389" s="2">
        <f t="shared" si="19"/>
        <v>46079.975694444445</v>
      </c>
      <c r="Q389">
        <f t="shared" si="20"/>
        <v>1772148300</v>
      </c>
    </row>
    <row r="390" spans="1:17" x14ac:dyDescent="0.55000000000000004">
      <c r="A390">
        <v>1772148599</v>
      </c>
      <c r="B390" t="s">
        <v>6</v>
      </c>
      <c r="C390" t="s">
        <v>7</v>
      </c>
      <c r="D390">
        <v>5183.32</v>
      </c>
      <c r="E390">
        <v>5199.93</v>
      </c>
      <c r="F390">
        <v>5191.79</v>
      </c>
      <c r="G390">
        <v>5201.71</v>
      </c>
      <c r="H390">
        <v>5176.13</v>
      </c>
      <c r="I390">
        <v>5179.6099999999997</v>
      </c>
      <c r="J390">
        <v>5166.16</v>
      </c>
      <c r="O390" s="1">
        <f t="shared" si="18"/>
        <v>46079.979155092587</v>
      </c>
      <c r="P390" s="2">
        <f t="shared" si="19"/>
        <v>46079.979166666664</v>
      </c>
      <c r="Q390">
        <f t="shared" si="20"/>
        <v>1772148600</v>
      </c>
    </row>
    <row r="391" spans="1:17" x14ac:dyDescent="0.55000000000000004">
      <c r="A391">
        <v>1772148899</v>
      </c>
      <c r="B391" t="s">
        <v>6</v>
      </c>
      <c r="C391" t="s">
        <v>7</v>
      </c>
      <c r="D391">
        <v>5187.21</v>
      </c>
      <c r="E391">
        <v>5199.9399999999996</v>
      </c>
      <c r="F391">
        <v>5191.76</v>
      </c>
      <c r="G391">
        <v>5201.6899999999996</v>
      </c>
      <c r="H391">
        <v>5176.21</v>
      </c>
      <c r="I391">
        <v>5179.63</v>
      </c>
      <c r="J391">
        <v>5166.2</v>
      </c>
      <c r="O391" s="1">
        <f t="shared" si="18"/>
        <v>46079.982627314814</v>
      </c>
      <c r="P391" s="2">
        <f t="shared" si="19"/>
        <v>46079.982638888891</v>
      </c>
      <c r="Q391">
        <f t="shared" si="20"/>
        <v>1772148900</v>
      </c>
    </row>
    <row r="392" spans="1:17" x14ac:dyDescent="0.55000000000000004">
      <c r="A392">
        <v>1772149199</v>
      </c>
      <c r="B392" t="s">
        <v>6</v>
      </c>
      <c r="C392" t="s">
        <v>7</v>
      </c>
      <c r="D392">
        <v>5186.0200000000004</v>
      </c>
      <c r="E392">
        <v>5199.9399999999996</v>
      </c>
      <c r="F392">
        <v>5191.74</v>
      </c>
      <c r="G392">
        <v>5201.68</v>
      </c>
      <c r="H392">
        <v>5176.28</v>
      </c>
      <c r="I392">
        <v>5179.6499999999996</v>
      </c>
      <c r="J392">
        <v>5166.24</v>
      </c>
      <c r="O392" s="1">
        <f t="shared" si="18"/>
        <v>46079.98609953704</v>
      </c>
      <c r="P392" s="2">
        <f t="shared" si="19"/>
        <v>46079.986111111109</v>
      </c>
      <c r="Q392">
        <f t="shared" si="20"/>
        <v>1772149200</v>
      </c>
    </row>
    <row r="393" spans="1:17" x14ac:dyDescent="0.55000000000000004">
      <c r="A393">
        <v>1772149499</v>
      </c>
      <c r="B393" t="s">
        <v>6</v>
      </c>
      <c r="C393" t="s">
        <v>7</v>
      </c>
      <c r="D393">
        <v>5183.96</v>
      </c>
      <c r="E393">
        <v>5199.95</v>
      </c>
      <c r="F393">
        <v>5191.71</v>
      </c>
      <c r="G393">
        <v>5201.66</v>
      </c>
      <c r="H393">
        <v>5176.3599999999997</v>
      </c>
      <c r="I393">
        <v>5179.68</v>
      </c>
      <c r="J393">
        <v>5166.28</v>
      </c>
      <c r="O393" s="1">
        <f t="shared" si="18"/>
        <v>46079.989571759259</v>
      </c>
      <c r="P393" s="2">
        <f t="shared" si="19"/>
        <v>46079.989583333336</v>
      </c>
      <c r="Q393">
        <f t="shared" si="20"/>
        <v>1772149500</v>
      </c>
    </row>
    <row r="394" spans="1:17" x14ac:dyDescent="0.55000000000000004">
      <c r="A394">
        <v>1772149799</v>
      </c>
      <c r="B394" t="s">
        <v>6</v>
      </c>
      <c r="C394" t="s">
        <v>7</v>
      </c>
      <c r="D394">
        <v>5184.93</v>
      </c>
      <c r="E394">
        <v>5199.95</v>
      </c>
      <c r="F394">
        <v>5191.6899999999996</v>
      </c>
      <c r="G394">
        <v>5201.6400000000003</v>
      </c>
      <c r="H394">
        <v>5176.4399999999996</v>
      </c>
      <c r="I394">
        <v>5179.7</v>
      </c>
      <c r="J394">
        <v>5166.32</v>
      </c>
      <c r="O394" s="1">
        <f t="shared" si="18"/>
        <v>46079.993043981478</v>
      </c>
      <c r="P394" s="2">
        <f t="shared" si="19"/>
        <v>46079.993055555555</v>
      </c>
      <c r="Q394">
        <f t="shared" si="20"/>
        <v>1772149800</v>
      </c>
    </row>
    <row r="395" spans="1:17" x14ac:dyDescent="0.55000000000000004">
      <c r="A395">
        <v>1772150099</v>
      </c>
      <c r="B395" t="s">
        <v>6</v>
      </c>
      <c r="C395" t="s">
        <v>7</v>
      </c>
      <c r="D395">
        <v>5184.6099999999997</v>
      </c>
      <c r="E395">
        <v>5199.96</v>
      </c>
      <c r="F395">
        <v>5191.66</v>
      </c>
      <c r="G395">
        <v>5201.62</v>
      </c>
      <c r="H395">
        <v>5176.51</v>
      </c>
      <c r="I395">
        <v>5179.72</v>
      </c>
      <c r="J395">
        <v>5166.3599999999997</v>
      </c>
      <c r="O395" s="1">
        <f t="shared" si="18"/>
        <v>46079.996516203704</v>
      </c>
      <c r="P395" s="2">
        <f t="shared" si="19"/>
        <v>46079.996527777781</v>
      </c>
      <c r="Q395">
        <f t="shared" si="20"/>
        <v>1772150100</v>
      </c>
    </row>
    <row r="396" spans="1:17" x14ac:dyDescent="0.55000000000000004">
      <c r="A396">
        <v>1772150399</v>
      </c>
      <c r="B396" t="s">
        <v>6</v>
      </c>
      <c r="C396" t="s">
        <v>7</v>
      </c>
      <c r="D396">
        <v>5180.24</v>
      </c>
      <c r="E396">
        <v>5199.96</v>
      </c>
      <c r="F396">
        <v>5191.63</v>
      </c>
      <c r="G396">
        <v>5201.6099999999997</v>
      </c>
      <c r="H396">
        <v>5176.59</v>
      </c>
      <c r="I396">
        <v>5179.74</v>
      </c>
      <c r="J396">
        <v>5166.3999999999996</v>
      </c>
      <c r="O396" s="1">
        <f t="shared" si="18"/>
        <v>46079.99998842593</v>
      </c>
      <c r="P396" s="2">
        <f t="shared" si="19"/>
        <v>46080</v>
      </c>
      <c r="Q396">
        <f t="shared" si="20"/>
        <v>1772150400</v>
      </c>
    </row>
    <row r="397" spans="1:17" x14ac:dyDescent="0.55000000000000004">
      <c r="A397">
        <v>1772150699</v>
      </c>
      <c r="B397" t="s">
        <v>6</v>
      </c>
      <c r="C397" t="s">
        <v>7</v>
      </c>
      <c r="D397">
        <v>5182.68</v>
      </c>
      <c r="E397">
        <v>5199.97</v>
      </c>
      <c r="F397">
        <v>5191.6099999999997</v>
      </c>
      <c r="G397">
        <v>5201.59</v>
      </c>
      <c r="H397">
        <v>5176.66</v>
      </c>
      <c r="I397">
        <v>5179.7700000000004</v>
      </c>
      <c r="J397">
        <v>5166.4399999999996</v>
      </c>
      <c r="O397" s="1">
        <f t="shared" si="18"/>
        <v>46080.003460648149</v>
      </c>
      <c r="P397" s="2">
        <f t="shared" si="19"/>
        <v>46080.003472222219</v>
      </c>
      <c r="Q397">
        <f t="shared" si="20"/>
        <v>1772150700</v>
      </c>
    </row>
    <row r="398" spans="1:17" x14ac:dyDescent="0.55000000000000004">
      <c r="A398">
        <v>1772150999</v>
      </c>
      <c r="B398" t="s">
        <v>6</v>
      </c>
      <c r="C398" t="s">
        <v>7</v>
      </c>
      <c r="D398">
        <v>5185.8900000000003</v>
      </c>
      <c r="E398">
        <v>5199.97</v>
      </c>
      <c r="F398">
        <v>5191.58</v>
      </c>
      <c r="G398">
        <v>5201.57</v>
      </c>
      <c r="H398">
        <v>5176.74</v>
      </c>
      <c r="I398">
        <v>5179.79</v>
      </c>
      <c r="J398">
        <v>5166.47</v>
      </c>
      <c r="O398" s="1">
        <f t="shared" si="18"/>
        <v>46080.006932870368</v>
      </c>
      <c r="P398" s="2">
        <f t="shared" si="19"/>
        <v>46080.006944444445</v>
      </c>
      <c r="Q398">
        <f t="shared" si="20"/>
        <v>1772151000</v>
      </c>
    </row>
    <row r="399" spans="1:17" x14ac:dyDescent="0.55000000000000004">
      <c r="A399">
        <v>1772151299</v>
      </c>
      <c r="B399" t="s">
        <v>6</v>
      </c>
      <c r="C399" t="s">
        <v>7</v>
      </c>
      <c r="D399">
        <v>5189.28</v>
      </c>
      <c r="E399">
        <v>5199.9799999999996</v>
      </c>
      <c r="F399">
        <v>5191.5600000000004</v>
      </c>
      <c r="G399">
        <v>5201.55</v>
      </c>
      <c r="H399">
        <v>5176.8100000000004</v>
      </c>
      <c r="I399">
        <v>5179.8100000000004</v>
      </c>
      <c r="J399">
        <v>5166.51</v>
      </c>
      <c r="O399" s="1">
        <f t="shared" si="18"/>
        <v>46080.010405092587</v>
      </c>
      <c r="P399" s="2">
        <f t="shared" si="19"/>
        <v>46080.010416666664</v>
      </c>
      <c r="Q399">
        <f t="shared" si="20"/>
        <v>1772151300</v>
      </c>
    </row>
    <row r="400" spans="1:17" x14ac:dyDescent="0.55000000000000004">
      <c r="A400">
        <v>1772151599</v>
      </c>
      <c r="B400" t="s">
        <v>6</v>
      </c>
      <c r="C400" t="s">
        <v>7</v>
      </c>
      <c r="D400">
        <v>5192.47</v>
      </c>
      <c r="E400">
        <v>5199.99</v>
      </c>
      <c r="F400">
        <v>5191.53</v>
      </c>
      <c r="G400">
        <v>5201.54</v>
      </c>
      <c r="H400">
        <v>5176.8900000000003</v>
      </c>
      <c r="I400">
        <v>5179.83</v>
      </c>
      <c r="J400">
        <v>5166.55</v>
      </c>
      <c r="K400">
        <v>5194.7</v>
      </c>
      <c r="O400" s="1">
        <f t="shared" si="18"/>
        <v>46080.013877314814</v>
      </c>
      <c r="P400" s="2">
        <f t="shared" si="19"/>
        <v>46080.013888888891</v>
      </c>
      <c r="Q400">
        <f t="shared" si="20"/>
        <v>1772151600</v>
      </c>
    </row>
    <row r="401" spans="1:17" x14ac:dyDescent="0.55000000000000004">
      <c r="A401">
        <v>1772151899</v>
      </c>
      <c r="B401" t="s">
        <v>6</v>
      </c>
      <c r="C401" t="s">
        <v>7</v>
      </c>
      <c r="D401">
        <v>5188.1400000000003</v>
      </c>
      <c r="E401">
        <v>5199.99</v>
      </c>
      <c r="F401">
        <v>5191.5</v>
      </c>
      <c r="G401">
        <v>5201.5200000000004</v>
      </c>
      <c r="H401">
        <v>5176.97</v>
      </c>
      <c r="I401">
        <v>5179.8500000000004</v>
      </c>
      <c r="J401">
        <v>5166.59</v>
      </c>
      <c r="O401" s="1">
        <f t="shared" si="18"/>
        <v>46080.01734953704</v>
      </c>
      <c r="P401" s="2">
        <f t="shared" si="19"/>
        <v>46080.017361111109</v>
      </c>
      <c r="Q401">
        <f t="shared" si="20"/>
        <v>1772151900</v>
      </c>
    </row>
    <row r="402" spans="1:17" x14ac:dyDescent="0.55000000000000004">
      <c r="A402">
        <v>1772152199</v>
      </c>
      <c r="B402" t="s">
        <v>6</v>
      </c>
      <c r="C402" t="s">
        <v>7</v>
      </c>
      <c r="D402">
        <v>5182.22</v>
      </c>
      <c r="E402">
        <v>5200</v>
      </c>
      <c r="F402">
        <v>5191.4799999999996</v>
      </c>
      <c r="G402">
        <v>5201.5</v>
      </c>
      <c r="H402">
        <v>5177.04</v>
      </c>
      <c r="I402">
        <v>5179.88</v>
      </c>
      <c r="J402">
        <v>5166.63</v>
      </c>
      <c r="O402" s="1">
        <f t="shared" si="18"/>
        <v>46080.020821759259</v>
      </c>
      <c r="P402" s="2">
        <f t="shared" si="19"/>
        <v>46080.020833333336</v>
      </c>
      <c r="Q402">
        <f t="shared" si="20"/>
        <v>1772152200</v>
      </c>
    </row>
    <row r="403" spans="1:17" x14ac:dyDescent="0.55000000000000004">
      <c r="A403">
        <v>1772152499</v>
      </c>
      <c r="B403" t="s">
        <v>6</v>
      </c>
      <c r="C403" t="s">
        <v>7</v>
      </c>
      <c r="D403">
        <v>5174.71</v>
      </c>
      <c r="E403">
        <v>5200</v>
      </c>
      <c r="F403">
        <v>5191.45</v>
      </c>
      <c r="G403">
        <v>5201.4799999999996</v>
      </c>
      <c r="H403">
        <v>5177.12</v>
      </c>
      <c r="I403">
        <v>5179.8999999999996</v>
      </c>
      <c r="J403">
        <v>5166.67</v>
      </c>
      <c r="O403" s="1">
        <f t="shared" si="18"/>
        <v>46080.024293981478</v>
      </c>
      <c r="P403" s="2">
        <f t="shared" si="19"/>
        <v>46080.024305555555</v>
      </c>
      <c r="Q403">
        <f t="shared" si="20"/>
        <v>1772152500</v>
      </c>
    </row>
    <row r="404" spans="1:17" x14ac:dyDescent="0.55000000000000004">
      <c r="A404">
        <v>1772152799</v>
      </c>
      <c r="B404" t="s">
        <v>6</v>
      </c>
      <c r="C404" t="s">
        <v>7</v>
      </c>
      <c r="D404">
        <v>5176.2</v>
      </c>
      <c r="E404">
        <v>5200.01</v>
      </c>
      <c r="F404">
        <v>5191.43</v>
      </c>
      <c r="G404">
        <v>5201.47</v>
      </c>
      <c r="H404">
        <v>5177.1899999999996</v>
      </c>
      <c r="I404">
        <v>5179.92</v>
      </c>
      <c r="J404">
        <v>5166.71</v>
      </c>
      <c r="O404" s="1">
        <f t="shared" si="18"/>
        <v>46080.027766203704</v>
      </c>
      <c r="P404" s="2">
        <f t="shared" si="19"/>
        <v>46080.027777777781</v>
      </c>
      <c r="Q404">
        <f t="shared" si="20"/>
        <v>1772152800</v>
      </c>
    </row>
    <row r="405" spans="1:17" x14ac:dyDescent="0.55000000000000004">
      <c r="A405">
        <v>1772153099</v>
      </c>
      <c r="B405" t="s">
        <v>6</v>
      </c>
      <c r="C405" t="s">
        <v>7</v>
      </c>
      <c r="D405">
        <v>5173.8999999999996</v>
      </c>
      <c r="E405">
        <v>5200.01</v>
      </c>
      <c r="F405">
        <v>5191.3999999999996</v>
      </c>
      <c r="G405">
        <v>5201.45</v>
      </c>
      <c r="H405">
        <v>5177.2700000000004</v>
      </c>
      <c r="I405">
        <v>5179.9399999999996</v>
      </c>
      <c r="J405">
        <v>5166.75</v>
      </c>
      <c r="O405" s="1">
        <f t="shared" si="18"/>
        <v>46080.03123842593</v>
      </c>
      <c r="P405" s="2">
        <f t="shared" si="19"/>
        <v>46080.03125</v>
      </c>
      <c r="Q405">
        <f t="shared" si="20"/>
        <v>1772153100</v>
      </c>
    </row>
    <row r="406" spans="1:17" x14ac:dyDescent="0.55000000000000004">
      <c r="A406">
        <v>1772153399</v>
      </c>
      <c r="B406" t="s">
        <v>6</v>
      </c>
      <c r="C406" t="s">
        <v>7</v>
      </c>
      <c r="D406">
        <v>5176.5600000000004</v>
      </c>
      <c r="E406">
        <v>5200.0200000000004</v>
      </c>
      <c r="F406">
        <v>5191.37</v>
      </c>
      <c r="G406">
        <v>5201.43</v>
      </c>
      <c r="H406">
        <v>5177.34</v>
      </c>
      <c r="I406">
        <v>5179.96</v>
      </c>
      <c r="J406">
        <v>5166.78</v>
      </c>
      <c r="O406" s="1">
        <f t="shared" si="18"/>
        <v>46080.034710648149</v>
      </c>
      <c r="P406" s="2">
        <f t="shared" si="19"/>
        <v>46080.034722222219</v>
      </c>
      <c r="Q406">
        <f t="shared" si="20"/>
        <v>1772153400</v>
      </c>
    </row>
    <row r="407" spans="1:17" x14ac:dyDescent="0.55000000000000004">
      <c r="A407">
        <v>1772153699</v>
      </c>
      <c r="B407" t="s">
        <v>6</v>
      </c>
      <c r="C407" t="s">
        <v>7</v>
      </c>
      <c r="D407">
        <v>5174.97</v>
      </c>
      <c r="E407">
        <v>5200.03</v>
      </c>
      <c r="F407">
        <v>5191.3500000000004</v>
      </c>
      <c r="G407">
        <v>5201.41</v>
      </c>
      <c r="H407">
        <v>5177.42</v>
      </c>
      <c r="I407">
        <v>5179.99</v>
      </c>
      <c r="J407">
        <v>5166.82</v>
      </c>
      <c r="O407" s="1">
        <f t="shared" si="18"/>
        <v>46080.038182870368</v>
      </c>
      <c r="P407" s="2">
        <f t="shared" si="19"/>
        <v>46080.038194444445</v>
      </c>
      <c r="Q407">
        <f t="shared" si="20"/>
        <v>1772153700</v>
      </c>
    </row>
    <row r="408" spans="1:17" x14ac:dyDescent="0.55000000000000004">
      <c r="A408">
        <v>1772153999</v>
      </c>
      <c r="B408" t="s">
        <v>6</v>
      </c>
      <c r="C408" t="s">
        <v>7</v>
      </c>
      <c r="D408">
        <v>5175.37</v>
      </c>
      <c r="E408">
        <v>5200.03</v>
      </c>
      <c r="F408">
        <v>5191.32</v>
      </c>
      <c r="G408">
        <v>5201.3999999999996</v>
      </c>
      <c r="H408">
        <v>5177.49</v>
      </c>
      <c r="I408">
        <v>5180.01</v>
      </c>
      <c r="J408">
        <v>5166.8599999999997</v>
      </c>
      <c r="O408" s="1">
        <f t="shared" si="18"/>
        <v>46080.041655092587</v>
      </c>
      <c r="P408" s="2">
        <f t="shared" si="19"/>
        <v>46080.041666666664</v>
      </c>
      <c r="Q408">
        <f t="shared" si="20"/>
        <v>1772154000</v>
      </c>
    </row>
    <row r="409" spans="1:17" x14ac:dyDescent="0.55000000000000004">
      <c r="A409">
        <v>1772154299</v>
      </c>
      <c r="B409" t="s">
        <v>6</v>
      </c>
      <c r="C409" t="s">
        <v>7</v>
      </c>
      <c r="D409">
        <v>5174.8599999999997</v>
      </c>
      <c r="E409">
        <v>5200.04</v>
      </c>
      <c r="F409">
        <v>5191.3</v>
      </c>
      <c r="G409">
        <v>5201.38</v>
      </c>
      <c r="H409">
        <v>5177.57</v>
      </c>
      <c r="I409">
        <v>5180.03</v>
      </c>
      <c r="J409">
        <v>5166.8999999999996</v>
      </c>
      <c r="L409">
        <v>5166.8999999999996</v>
      </c>
      <c r="O409" s="1">
        <f t="shared" si="18"/>
        <v>46080.045127314814</v>
      </c>
      <c r="P409" s="2">
        <f t="shared" si="19"/>
        <v>46080.045138888891</v>
      </c>
      <c r="Q409">
        <f t="shared" si="20"/>
        <v>1772154300</v>
      </c>
    </row>
    <row r="410" spans="1:17" x14ac:dyDescent="0.55000000000000004">
      <c r="A410">
        <v>1772154599</v>
      </c>
      <c r="B410" t="s">
        <v>6</v>
      </c>
      <c r="C410" t="s">
        <v>7</v>
      </c>
      <c r="D410">
        <v>5176.58</v>
      </c>
      <c r="E410">
        <v>5200.04</v>
      </c>
      <c r="F410">
        <v>5191.2700000000004</v>
      </c>
      <c r="G410">
        <v>5201.3599999999997</v>
      </c>
      <c r="H410">
        <v>5177.6499999999996</v>
      </c>
      <c r="I410">
        <v>5180.05</v>
      </c>
      <c r="J410">
        <v>5166.9399999999996</v>
      </c>
      <c r="O410" s="1">
        <f t="shared" si="18"/>
        <v>46080.04859953704</v>
      </c>
      <c r="P410" s="2">
        <f t="shared" si="19"/>
        <v>46080.048611111109</v>
      </c>
      <c r="Q410">
        <f t="shared" si="20"/>
        <v>1772154600</v>
      </c>
    </row>
    <row r="411" spans="1:17" x14ac:dyDescent="0.55000000000000004">
      <c r="A411">
        <v>1772154899</v>
      </c>
      <c r="B411" t="s">
        <v>6</v>
      </c>
      <c r="C411" t="s">
        <v>7</v>
      </c>
      <c r="D411">
        <v>5177.91</v>
      </c>
      <c r="E411">
        <v>5200.05</v>
      </c>
      <c r="F411">
        <v>5191.24</v>
      </c>
      <c r="G411">
        <v>5201.34</v>
      </c>
      <c r="H411">
        <v>5177.72</v>
      </c>
      <c r="I411">
        <v>5180.08</v>
      </c>
      <c r="J411">
        <v>5166.9799999999996</v>
      </c>
      <c r="O411" s="1">
        <f t="shared" si="18"/>
        <v>46080.052071759259</v>
      </c>
      <c r="P411" s="2">
        <f t="shared" si="19"/>
        <v>46080.052083333336</v>
      </c>
      <c r="Q411">
        <f t="shared" si="20"/>
        <v>1772154900</v>
      </c>
    </row>
    <row r="412" spans="1:17" x14ac:dyDescent="0.55000000000000004">
      <c r="A412">
        <v>1772155199</v>
      </c>
      <c r="B412" t="s">
        <v>6</v>
      </c>
      <c r="C412" t="s">
        <v>7</v>
      </c>
      <c r="D412">
        <v>5177.8599999999997</v>
      </c>
      <c r="E412">
        <v>5200.05</v>
      </c>
      <c r="F412">
        <v>5191.22</v>
      </c>
      <c r="G412">
        <v>5201.33</v>
      </c>
      <c r="H412">
        <v>5177.8</v>
      </c>
      <c r="I412">
        <v>5180.1000000000004</v>
      </c>
      <c r="J412">
        <v>5167.0200000000004</v>
      </c>
      <c r="O412" s="1">
        <f t="shared" si="18"/>
        <v>46080.055543981478</v>
      </c>
      <c r="P412" s="2">
        <f t="shared" si="19"/>
        <v>46080.055555555555</v>
      </c>
      <c r="Q412">
        <f t="shared" si="20"/>
        <v>1772155200</v>
      </c>
    </row>
    <row r="413" spans="1:17" x14ac:dyDescent="0.55000000000000004">
      <c r="A413">
        <v>1772155499</v>
      </c>
      <c r="B413" t="s">
        <v>6</v>
      </c>
      <c r="C413" t="s">
        <v>7</v>
      </c>
      <c r="D413">
        <v>5174.99</v>
      </c>
      <c r="E413">
        <v>5200.0600000000004</v>
      </c>
      <c r="F413">
        <v>5191.1899999999996</v>
      </c>
      <c r="G413">
        <v>5201.3100000000004</v>
      </c>
      <c r="H413">
        <v>5177.87</v>
      </c>
      <c r="I413">
        <v>5180.12</v>
      </c>
      <c r="J413">
        <v>5167.05</v>
      </c>
      <c r="O413" s="1">
        <f t="shared" si="18"/>
        <v>46080.059016203704</v>
      </c>
      <c r="P413" s="2">
        <f t="shared" si="19"/>
        <v>46080.059027777781</v>
      </c>
      <c r="Q413">
        <f t="shared" si="20"/>
        <v>1772155500</v>
      </c>
    </row>
    <row r="414" spans="1:17" x14ac:dyDescent="0.55000000000000004">
      <c r="A414">
        <v>1772155799</v>
      </c>
      <c r="B414" t="s">
        <v>6</v>
      </c>
      <c r="C414" t="s">
        <v>7</v>
      </c>
      <c r="D414">
        <v>5182.1400000000003</v>
      </c>
      <c r="E414">
        <v>5200.0600000000004</v>
      </c>
      <c r="F414">
        <v>5191.17</v>
      </c>
      <c r="G414">
        <v>5201.29</v>
      </c>
      <c r="H414">
        <v>5177.95</v>
      </c>
      <c r="I414">
        <v>5180.1400000000003</v>
      </c>
      <c r="J414">
        <v>5167.09</v>
      </c>
      <c r="O414" s="1">
        <f t="shared" si="18"/>
        <v>46080.06248842593</v>
      </c>
      <c r="P414" s="2">
        <f t="shared" si="19"/>
        <v>46080.0625</v>
      </c>
      <c r="Q414">
        <f t="shared" si="20"/>
        <v>1772155800</v>
      </c>
    </row>
    <row r="415" spans="1:17" x14ac:dyDescent="0.55000000000000004">
      <c r="A415">
        <v>1772156099</v>
      </c>
      <c r="B415" t="s">
        <v>6</v>
      </c>
      <c r="C415" t="s">
        <v>7</v>
      </c>
      <c r="D415">
        <v>5190.7</v>
      </c>
      <c r="E415">
        <v>5200.07</v>
      </c>
      <c r="F415">
        <v>5191.1400000000003</v>
      </c>
      <c r="G415">
        <v>5201.2700000000004</v>
      </c>
      <c r="H415">
        <v>5178.0200000000004</v>
      </c>
      <c r="I415">
        <v>5180.16</v>
      </c>
      <c r="J415">
        <v>5167.13</v>
      </c>
      <c r="O415" s="1">
        <f t="shared" si="18"/>
        <v>46080.065960648149</v>
      </c>
      <c r="P415" s="2">
        <f t="shared" si="19"/>
        <v>46080.065972222219</v>
      </c>
      <c r="Q415">
        <f t="shared" si="20"/>
        <v>1772156100</v>
      </c>
    </row>
    <row r="416" spans="1:17" x14ac:dyDescent="0.55000000000000004">
      <c r="A416">
        <v>1772156399</v>
      </c>
      <c r="B416" t="s">
        <v>6</v>
      </c>
      <c r="C416" t="s">
        <v>7</v>
      </c>
      <c r="D416">
        <v>5188.6499999999996</v>
      </c>
      <c r="E416">
        <v>5200.08</v>
      </c>
      <c r="F416">
        <v>5191.12</v>
      </c>
      <c r="G416">
        <v>5201.26</v>
      </c>
      <c r="H416">
        <v>5178.1000000000004</v>
      </c>
      <c r="I416">
        <v>5180.1899999999996</v>
      </c>
      <c r="J416">
        <v>5167.17</v>
      </c>
      <c r="O416" s="1">
        <f t="shared" si="18"/>
        <v>46080.069432870368</v>
      </c>
      <c r="P416" s="2">
        <f t="shared" si="19"/>
        <v>46080.069444444445</v>
      </c>
      <c r="Q416">
        <f t="shared" si="20"/>
        <v>1772156400</v>
      </c>
    </row>
    <row r="417" spans="1:17" x14ac:dyDescent="0.55000000000000004">
      <c r="A417">
        <v>1772156699</v>
      </c>
      <c r="B417" t="s">
        <v>6</v>
      </c>
      <c r="C417" t="s">
        <v>7</v>
      </c>
      <c r="D417">
        <v>5188.54</v>
      </c>
      <c r="E417">
        <v>5200.08</v>
      </c>
      <c r="F417">
        <v>5191.09</v>
      </c>
      <c r="G417">
        <v>5201.24</v>
      </c>
      <c r="H417">
        <v>5178.18</v>
      </c>
      <c r="I417">
        <v>5180.21</v>
      </c>
      <c r="J417">
        <v>5167.21</v>
      </c>
      <c r="O417" s="1">
        <f t="shared" si="18"/>
        <v>46080.072905092587</v>
      </c>
      <c r="P417" s="2">
        <f t="shared" si="19"/>
        <v>46080.072916666664</v>
      </c>
      <c r="Q417">
        <f t="shared" si="20"/>
        <v>1772156700</v>
      </c>
    </row>
    <row r="418" spans="1:17" x14ac:dyDescent="0.55000000000000004">
      <c r="A418">
        <v>1772156999</v>
      </c>
      <c r="B418" t="s">
        <v>6</v>
      </c>
      <c r="C418" t="s">
        <v>7</v>
      </c>
      <c r="D418">
        <v>5192.1000000000004</v>
      </c>
      <c r="E418">
        <v>5200.09</v>
      </c>
      <c r="F418">
        <v>5191.0600000000004</v>
      </c>
      <c r="G418">
        <v>5201.22</v>
      </c>
      <c r="H418">
        <v>5178.25</v>
      </c>
      <c r="I418">
        <v>5180.2299999999996</v>
      </c>
      <c r="J418">
        <v>5167.25</v>
      </c>
      <c r="O418" s="1">
        <f t="shared" si="18"/>
        <v>46080.076377314814</v>
      </c>
      <c r="P418" s="2">
        <f t="shared" si="19"/>
        <v>46080.076388888891</v>
      </c>
      <c r="Q418">
        <f t="shared" si="20"/>
        <v>1772157000</v>
      </c>
    </row>
    <row r="419" spans="1:17" x14ac:dyDescent="0.55000000000000004">
      <c r="A419">
        <v>1772157299</v>
      </c>
      <c r="B419" t="s">
        <v>6</v>
      </c>
      <c r="C419" t="s">
        <v>7</v>
      </c>
      <c r="D419">
        <v>5194.22</v>
      </c>
      <c r="E419">
        <v>5200.09</v>
      </c>
      <c r="F419">
        <v>5191.04</v>
      </c>
      <c r="G419">
        <v>5201.2</v>
      </c>
      <c r="H419">
        <v>5178.33</v>
      </c>
      <c r="I419">
        <v>5180.25</v>
      </c>
      <c r="J419">
        <v>5167.29</v>
      </c>
      <c r="O419" s="1">
        <f t="shared" si="18"/>
        <v>46080.07984953704</v>
      </c>
      <c r="P419" s="2">
        <f t="shared" si="19"/>
        <v>46080.079861111109</v>
      </c>
      <c r="Q419">
        <f t="shared" si="20"/>
        <v>1772157300</v>
      </c>
    </row>
    <row r="420" spans="1:17" x14ac:dyDescent="0.55000000000000004">
      <c r="A420">
        <v>1772157599</v>
      </c>
      <c r="B420" t="s">
        <v>6</v>
      </c>
      <c r="C420" t="s">
        <v>7</v>
      </c>
      <c r="D420">
        <v>5193.3100000000004</v>
      </c>
      <c r="E420">
        <v>5200.1000000000004</v>
      </c>
      <c r="F420">
        <v>5191.01</v>
      </c>
      <c r="G420">
        <v>5201.18</v>
      </c>
      <c r="H420">
        <v>5178.3999999999996</v>
      </c>
      <c r="I420">
        <v>5180.2700000000004</v>
      </c>
      <c r="J420">
        <v>5167.33</v>
      </c>
      <c r="O420" s="1">
        <f t="shared" si="18"/>
        <v>46080.083321759259</v>
      </c>
      <c r="P420" s="2">
        <f t="shared" si="19"/>
        <v>46080.083333333336</v>
      </c>
      <c r="Q420">
        <f t="shared" si="20"/>
        <v>1772157600</v>
      </c>
    </row>
    <row r="421" spans="1:17" x14ac:dyDescent="0.55000000000000004">
      <c r="A421">
        <v>1772157899</v>
      </c>
      <c r="B421" t="s">
        <v>6</v>
      </c>
      <c r="C421" t="s">
        <v>7</v>
      </c>
      <c r="D421">
        <v>5195.28</v>
      </c>
      <c r="E421">
        <v>5200.1000000000004</v>
      </c>
      <c r="F421">
        <v>5190.99</v>
      </c>
      <c r="G421">
        <v>5201.17</v>
      </c>
      <c r="H421">
        <v>5178.4799999999996</v>
      </c>
      <c r="I421">
        <v>5180.3</v>
      </c>
      <c r="J421">
        <v>5167.3599999999997</v>
      </c>
      <c r="K421">
        <v>5199.63</v>
      </c>
      <c r="O421" s="1">
        <f t="shared" si="18"/>
        <v>46080.086793981478</v>
      </c>
      <c r="P421" s="2">
        <f t="shared" si="19"/>
        <v>46080.086805555555</v>
      </c>
      <c r="Q421">
        <f t="shared" si="20"/>
        <v>1772157900</v>
      </c>
    </row>
    <row r="422" spans="1:17" x14ac:dyDescent="0.55000000000000004">
      <c r="A422">
        <v>1772158199</v>
      </c>
      <c r="B422" t="s">
        <v>6</v>
      </c>
      <c r="C422" t="s">
        <v>7</v>
      </c>
      <c r="D422">
        <v>5194.16</v>
      </c>
      <c r="E422">
        <v>5200.1099999999997</v>
      </c>
      <c r="F422">
        <v>5190.96</v>
      </c>
      <c r="G422">
        <v>5201.1499999999996</v>
      </c>
      <c r="H422">
        <v>5178.55</v>
      </c>
      <c r="I422">
        <v>5180.32</v>
      </c>
      <c r="J422">
        <v>5167.3999999999996</v>
      </c>
      <c r="O422" s="1">
        <f t="shared" si="18"/>
        <v>46080.090266203704</v>
      </c>
      <c r="P422" s="2">
        <f t="shared" si="19"/>
        <v>46080.090277777781</v>
      </c>
      <c r="Q422">
        <f t="shared" si="20"/>
        <v>1772158200</v>
      </c>
    </row>
    <row r="423" spans="1:17" x14ac:dyDescent="0.55000000000000004">
      <c r="A423">
        <v>1772158499</v>
      </c>
      <c r="B423" t="s">
        <v>6</v>
      </c>
      <c r="C423" t="s">
        <v>7</v>
      </c>
      <c r="D423">
        <v>5191.24</v>
      </c>
      <c r="E423">
        <v>5200.1099999999997</v>
      </c>
      <c r="F423">
        <v>5190.93</v>
      </c>
      <c r="G423">
        <v>5201.13</v>
      </c>
      <c r="H423">
        <v>5178.63</v>
      </c>
      <c r="I423">
        <v>5180.34</v>
      </c>
      <c r="J423">
        <v>5167.4399999999996</v>
      </c>
      <c r="O423" s="1">
        <f t="shared" si="18"/>
        <v>46080.09373842593</v>
      </c>
      <c r="P423" s="2">
        <f t="shared" si="19"/>
        <v>46080.09375</v>
      </c>
      <c r="Q423">
        <f t="shared" si="20"/>
        <v>1772158500</v>
      </c>
    </row>
    <row r="424" spans="1:17" x14ac:dyDescent="0.55000000000000004">
      <c r="A424">
        <v>1772158799</v>
      </c>
      <c r="B424" t="s">
        <v>6</v>
      </c>
      <c r="C424" t="s">
        <v>7</v>
      </c>
      <c r="D424">
        <v>5186.66</v>
      </c>
      <c r="E424">
        <v>5200.12</v>
      </c>
      <c r="F424">
        <v>5190.91</v>
      </c>
      <c r="G424">
        <v>5201.1099999999997</v>
      </c>
      <c r="H424">
        <v>5178.71</v>
      </c>
      <c r="I424">
        <v>5180.3599999999997</v>
      </c>
      <c r="J424">
        <v>5167.4799999999996</v>
      </c>
      <c r="O424" s="1">
        <f t="shared" si="18"/>
        <v>46080.097210648149</v>
      </c>
      <c r="P424" s="2">
        <f t="shared" si="19"/>
        <v>46080.097222222219</v>
      </c>
      <c r="Q424">
        <f t="shared" si="20"/>
        <v>1772158800</v>
      </c>
    </row>
    <row r="425" spans="1:17" x14ac:dyDescent="0.55000000000000004">
      <c r="A425">
        <v>1772159099</v>
      </c>
      <c r="B425" t="s">
        <v>6</v>
      </c>
      <c r="C425" t="s">
        <v>7</v>
      </c>
      <c r="D425">
        <v>5183.93</v>
      </c>
      <c r="E425">
        <v>5200.13</v>
      </c>
      <c r="F425">
        <v>5190.88</v>
      </c>
      <c r="G425">
        <v>5201.1000000000004</v>
      </c>
      <c r="H425">
        <v>5178.78</v>
      </c>
      <c r="I425">
        <v>5180.3900000000003</v>
      </c>
      <c r="J425">
        <v>5167.5200000000004</v>
      </c>
      <c r="O425" s="1">
        <f t="shared" si="18"/>
        <v>46080.100682870368</v>
      </c>
      <c r="P425" s="2">
        <f t="shared" si="19"/>
        <v>46080.100694444445</v>
      </c>
      <c r="Q425">
        <f t="shared" si="20"/>
        <v>1772159100</v>
      </c>
    </row>
    <row r="426" spans="1:17" x14ac:dyDescent="0.55000000000000004">
      <c r="A426">
        <v>1772159399</v>
      </c>
      <c r="B426" t="s">
        <v>6</v>
      </c>
      <c r="C426" t="s">
        <v>7</v>
      </c>
      <c r="D426">
        <v>5183.74</v>
      </c>
      <c r="E426">
        <v>5200.13</v>
      </c>
      <c r="F426">
        <v>5190.8599999999997</v>
      </c>
      <c r="G426">
        <v>5201.08</v>
      </c>
      <c r="H426">
        <v>5178.8599999999997</v>
      </c>
      <c r="I426">
        <v>5180.41</v>
      </c>
      <c r="J426">
        <v>5167.5600000000004</v>
      </c>
      <c r="O426" s="1">
        <f t="shared" si="18"/>
        <v>46080.104155092587</v>
      </c>
      <c r="P426" s="2">
        <f t="shared" si="19"/>
        <v>46080.104166666664</v>
      </c>
      <c r="Q426">
        <f t="shared" si="20"/>
        <v>1772159400</v>
      </c>
    </row>
    <row r="427" spans="1:17" x14ac:dyDescent="0.55000000000000004">
      <c r="A427">
        <v>1772159699</v>
      </c>
      <c r="B427" t="s">
        <v>6</v>
      </c>
      <c r="C427" t="s">
        <v>7</v>
      </c>
      <c r="D427">
        <v>5178.53</v>
      </c>
      <c r="E427">
        <v>5200.1400000000003</v>
      </c>
      <c r="F427">
        <v>5190.83</v>
      </c>
      <c r="G427">
        <v>5201.0600000000004</v>
      </c>
      <c r="H427">
        <v>5178.93</v>
      </c>
      <c r="I427">
        <v>5180.43</v>
      </c>
      <c r="J427">
        <v>5167.6000000000004</v>
      </c>
      <c r="O427" s="1">
        <f t="shared" si="18"/>
        <v>46080.107627314814</v>
      </c>
      <c r="P427" s="2">
        <f t="shared" si="19"/>
        <v>46080.107638888891</v>
      </c>
      <c r="Q427">
        <f t="shared" si="20"/>
        <v>1772159700</v>
      </c>
    </row>
    <row r="428" spans="1:17" x14ac:dyDescent="0.55000000000000004">
      <c r="A428">
        <v>1772159999</v>
      </c>
      <c r="B428" t="s">
        <v>6</v>
      </c>
      <c r="C428" t="s">
        <v>7</v>
      </c>
      <c r="D428">
        <v>5181.46</v>
      </c>
      <c r="E428">
        <v>5200.1400000000003</v>
      </c>
      <c r="F428">
        <v>5190.8</v>
      </c>
      <c r="G428">
        <v>5201.04</v>
      </c>
      <c r="H428">
        <v>5179.01</v>
      </c>
      <c r="I428">
        <v>5180.45</v>
      </c>
      <c r="J428">
        <v>5167.6400000000003</v>
      </c>
      <c r="O428" s="1">
        <f t="shared" si="18"/>
        <v>46080.11109953704</v>
      </c>
      <c r="P428" s="2">
        <f t="shared" si="19"/>
        <v>46080.111111111109</v>
      </c>
      <c r="Q428">
        <f t="shared" si="20"/>
        <v>1772160000</v>
      </c>
    </row>
    <row r="429" spans="1:17" x14ac:dyDescent="0.55000000000000004">
      <c r="A429">
        <v>1772160299</v>
      </c>
      <c r="B429" t="s">
        <v>6</v>
      </c>
      <c r="C429" t="s">
        <v>7</v>
      </c>
      <c r="D429">
        <v>5178.68</v>
      </c>
      <c r="E429">
        <v>5200.1499999999996</v>
      </c>
      <c r="F429">
        <v>5190.78</v>
      </c>
      <c r="G429">
        <v>5201.03</v>
      </c>
      <c r="H429">
        <v>5179.08</v>
      </c>
      <c r="I429">
        <v>5180.47</v>
      </c>
      <c r="J429">
        <v>5167.67</v>
      </c>
      <c r="O429" s="1">
        <f t="shared" si="18"/>
        <v>46080.114571759259</v>
      </c>
      <c r="P429" s="2">
        <f t="shared" si="19"/>
        <v>46080.114583333336</v>
      </c>
      <c r="Q429">
        <f t="shared" si="20"/>
        <v>1772160300</v>
      </c>
    </row>
    <row r="430" spans="1:17" x14ac:dyDescent="0.55000000000000004">
      <c r="A430">
        <v>1772160599</v>
      </c>
      <c r="B430" t="s">
        <v>6</v>
      </c>
      <c r="C430" t="s">
        <v>7</v>
      </c>
      <c r="D430">
        <v>5177.7700000000004</v>
      </c>
      <c r="E430">
        <v>5200.1499999999996</v>
      </c>
      <c r="F430">
        <v>5190.75</v>
      </c>
      <c r="G430">
        <v>5201.01</v>
      </c>
      <c r="H430">
        <v>5179.16</v>
      </c>
      <c r="I430">
        <v>5180.5</v>
      </c>
      <c r="J430">
        <v>5167.71</v>
      </c>
      <c r="O430" s="1">
        <f t="shared" si="18"/>
        <v>46080.118043981478</v>
      </c>
      <c r="P430" s="2">
        <f t="shared" si="19"/>
        <v>46080.118055555555</v>
      </c>
      <c r="Q430">
        <f t="shared" si="20"/>
        <v>1772160600</v>
      </c>
    </row>
    <row r="431" spans="1:17" x14ac:dyDescent="0.55000000000000004">
      <c r="A431">
        <v>1772160899</v>
      </c>
      <c r="B431" t="s">
        <v>6</v>
      </c>
      <c r="C431" t="s">
        <v>7</v>
      </c>
      <c r="D431">
        <v>5183.68</v>
      </c>
      <c r="E431">
        <v>5200.16</v>
      </c>
      <c r="F431">
        <v>5190.7299999999996</v>
      </c>
      <c r="G431">
        <v>5200.99</v>
      </c>
      <c r="H431">
        <v>5179.2299999999996</v>
      </c>
      <c r="I431">
        <v>5180.5200000000004</v>
      </c>
      <c r="J431">
        <v>5167.75</v>
      </c>
      <c r="O431" s="1">
        <f t="shared" si="18"/>
        <v>46080.121516203704</v>
      </c>
      <c r="P431" s="2">
        <f t="shared" si="19"/>
        <v>46080.121527777781</v>
      </c>
      <c r="Q431">
        <f t="shared" si="20"/>
        <v>1772160900</v>
      </c>
    </row>
    <row r="432" spans="1:17" x14ac:dyDescent="0.55000000000000004">
      <c r="A432">
        <v>1772161199</v>
      </c>
      <c r="B432" t="s">
        <v>6</v>
      </c>
      <c r="C432" t="s">
        <v>7</v>
      </c>
      <c r="D432">
        <v>5182.75</v>
      </c>
      <c r="E432">
        <v>5200.16</v>
      </c>
      <c r="F432">
        <v>5190.7</v>
      </c>
      <c r="G432">
        <v>5200.97</v>
      </c>
      <c r="H432">
        <v>5179.3100000000004</v>
      </c>
      <c r="I432">
        <v>5180.54</v>
      </c>
      <c r="J432">
        <v>5167.79</v>
      </c>
      <c r="O432" s="1">
        <f t="shared" si="18"/>
        <v>46080.12498842593</v>
      </c>
      <c r="P432" s="2">
        <f t="shared" si="19"/>
        <v>46080.125</v>
      </c>
      <c r="Q432">
        <f t="shared" si="20"/>
        <v>1772161200</v>
      </c>
    </row>
    <row r="433" spans="1:17" x14ac:dyDescent="0.55000000000000004">
      <c r="A433">
        <v>1772161499</v>
      </c>
      <c r="B433" t="s">
        <v>6</v>
      </c>
      <c r="C433" t="s">
        <v>7</v>
      </c>
      <c r="D433">
        <v>5183.04</v>
      </c>
      <c r="E433">
        <v>5200.17</v>
      </c>
      <c r="F433">
        <v>5190.67</v>
      </c>
      <c r="G433">
        <v>5200.96</v>
      </c>
      <c r="H433">
        <v>5179.3900000000003</v>
      </c>
      <c r="I433">
        <v>5180.5600000000004</v>
      </c>
      <c r="J433">
        <v>5167.83</v>
      </c>
      <c r="O433" s="1">
        <f t="shared" si="18"/>
        <v>46080.128460648149</v>
      </c>
      <c r="P433" s="2">
        <f t="shared" si="19"/>
        <v>46080.128472222219</v>
      </c>
      <c r="Q433">
        <f t="shared" si="20"/>
        <v>1772161500</v>
      </c>
    </row>
    <row r="434" spans="1:17" x14ac:dyDescent="0.55000000000000004">
      <c r="A434">
        <v>1772161799</v>
      </c>
      <c r="B434" t="s">
        <v>6</v>
      </c>
      <c r="C434" t="s">
        <v>7</v>
      </c>
      <c r="D434">
        <v>5182.8999999999996</v>
      </c>
      <c r="E434">
        <v>5200.18</v>
      </c>
      <c r="F434">
        <v>5190.6499999999996</v>
      </c>
      <c r="G434">
        <v>5200.9399999999996</v>
      </c>
      <c r="H434">
        <v>5179.46</v>
      </c>
      <c r="I434">
        <v>5180.58</v>
      </c>
      <c r="J434">
        <v>5167.87</v>
      </c>
      <c r="O434" s="1">
        <f t="shared" si="18"/>
        <v>46080.131932870368</v>
      </c>
      <c r="P434" s="2">
        <f t="shared" si="19"/>
        <v>46080.131944444445</v>
      </c>
      <c r="Q434">
        <f t="shared" si="20"/>
        <v>1772161800</v>
      </c>
    </row>
    <row r="435" spans="1:17" x14ac:dyDescent="0.55000000000000004">
      <c r="A435">
        <v>1772162099</v>
      </c>
      <c r="B435" t="s">
        <v>6</v>
      </c>
      <c r="C435" t="s">
        <v>7</v>
      </c>
      <c r="D435">
        <v>5183.78</v>
      </c>
      <c r="E435">
        <v>5200.18</v>
      </c>
      <c r="F435">
        <v>5190.62</v>
      </c>
      <c r="G435">
        <v>5200.92</v>
      </c>
      <c r="H435">
        <v>5179.54</v>
      </c>
      <c r="I435">
        <v>5180.6099999999997</v>
      </c>
      <c r="J435">
        <v>5167.91</v>
      </c>
      <c r="O435" s="1">
        <f t="shared" si="18"/>
        <v>46080.135405092587</v>
      </c>
      <c r="P435" s="2">
        <f t="shared" si="19"/>
        <v>46080.135416666664</v>
      </c>
      <c r="Q435">
        <f t="shared" si="20"/>
        <v>1772162100</v>
      </c>
    </row>
    <row r="436" spans="1:17" x14ac:dyDescent="0.55000000000000004">
      <c r="A436">
        <v>1772162399</v>
      </c>
      <c r="B436" t="s">
        <v>6</v>
      </c>
      <c r="C436" t="s">
        <v>7</v>
      </c>
      <c r="D436">
        <v>5185.07</v>
      </c>
      <c r="E436">
        <v>5200.1899999999996</v>
      </c>
      <c r="F436">
        <v>5190.6000000000004</v>
      </c>
      <c r="G436">
        <v>5200.8999999999996</v>
      </c>
      <c r="H436">
        <v>5179.6099999999997</v>
      </c>
      <c r="I436">
        <v>5180.63</v>
      </c>
      <c r="J436">
        <v>5167.95</v>
      </c>
      <c r="O436" s="1">
        <f t="shared" si="18"/>
        <v>46080.138877314814</v>
      </c>
      <c r="P436" s="2">
        <f t="shared" si="19"/>
        <v>46080.138888888891</v>
      </c>
      <c r="Q436">
        <f t="shared" si="20"/>
        <v>1772162400</v>
      </c>
    </row>
    <row r="437" spans="1:17" x14ac:dyDescent="0.55000000000000004">
      <c r="A437">
        <v>1772162699</v>
      </c>
      <c r="B437" t="s">
        <v>6</v>
      </c>
      <c r="C437" t="s">
        <v>7</v>
      </c>
      <c r="D437">
        <v>5186.8900000000003</v>
      </c>
      <c r="E437">
        <v>5200.1899999999996</v>
      </c>
      <c r="F437">
        <v>5190.57</v>
      </c>
      <c r="G437">
        <v>5200.8900000000003</v>
      </c>
      <c r="H437">
        <v>5179.6899999999996</v>
      </c>
      <c r="I437">
        <v>5180.6499999999996</v>
      </c>
      <c r="J437">
        <v>5167.9799999999996</v>
      </c>
      <c r="O437" s="1">
        <f t="shared" si="18"/>
        <v>46080.14234953704</v>
      </c>
      <c r="P437" s="2">
        <f t="shared" si="19"/>
        <v>46080.142361111109</v>
      </c>
      <c r="Q437">
        <f t="shared" si="20"/>
        <v>1772162700</v>
      </c>
    </row>
    <row r="438" spans="1:17" x14ac:dyDescent="0.55000000000000004">
      <c r="A438">
        <v>1772162999</v>
      </c>
      <c r="B438" t="s">
        <v>6</v>
      </c>
      <c r="C438" t="s">
        <v>7</v>
      </c>
      <c r="D438">
        <v>5187.76</v>
      </c>
      <c r="E438">
        <v>5200.2</v>
      </c>
      <c r="F438">
        <v>5190.54</v>
      </c>
      <c r="G438">
        <v>5200.87</v>
      </c>
      <c r="H438">
        <v>5179.76</v>
      </c>
      <c r="I438">
        <v>5180.67</v>
      </c>
      <c r="J438">
        <v>5168.0200000000004</v>
      </c>
      <c r="O438" s="1">
        <f t="shared" si="18"/>
        <v>46080.145821759259</v>
      </c>
      <c r="P438" s="2">
        <f t="shared" si="19"/>
        <v>46080.145833333336</v>
      </c>
      <c r="Q438">
        <f t="shared" si="20"/>
        <v>1772163000</v>
      </c>
    </row>
    <row r="439" spans="1:17" x14ac:dyDescent="0.55000000000000004">
      <c r="A439">
        <v>1772163299</v>
      </c>
      <c r="B439" t="s">
        <v>6</v>
      </c>
      <c r="C439" t="s">
        <v>7</v>
      </c>
      <c r="D439">
        <v>5186.55</v>
      </c>
      <c r="E439">
        <v>5200.2</v>
      </c>
      <c r="F439">
        <v>5190.5200000000004</v>
      </c>
      <c r="G439">
        <v>5200.8500000000004</v>
      </c>
      <c r="H439">
        <v>5179.84</v>
      </c>
      <c r="I439">
        <v>5180.7</v>
      </c>
      <c r="J439">
        <v>5168.0600000000004</v>
      </c>
      <c r="O439" s="1">
        <f t="shared" si="18"/>
        <v>46080.149293981478</v>
      </c>
      <c r="P439" s="2">
        <f t="shared" si="19"/>
        <v>46080.149305555555</v>
      </c>
      <c r="Q439">
        <f t="shared" si="20"/>
        <v>1772163300</v>
      </c>
    </row>
    <row r="440" spans="1:17" x14ac:dyDescent="0.55000000000000004">
      <c r="A440">
        <v>1772163599</v>
      </c>
      <c r="B440" t="s">
        <v>6</v>
      </c>
      <c r="C440" t="s">
        <v>7</v>
      </c>
      <c r="D440">
        <v>5187.17</v>
      </c>
      <c r="E440">
        <v>5200.21</v>
      </c>
      <c r="F440">
        <v>5190.49</v>
      </c>
      <c r="G440">
        <v>5200.83</v>
      </c>
      <c r="H440">
        <v>5179.92</v>
      </c>
      <c r="I440">
        <v>5180.72</v>
      </c>
      <c r="J440">
        <v>5168.1000000000004</v>
      </c>
      <c r="O440" s="1">
        <f t="shared" si="18"/>
        <v>46080.152766203704</v>
      </c>
      <c r="P440" s="2">
        <f t="shared" si="19"/>
        <v>46080.152777777781</v>
      </c>
      <c r="Q440">
        <f t="shared" si="20"/>
        <v>1772163600</v>
      </c>
    </row>
    <row r="441" spans="1:17" x14ac:dyDescent="0.55000000000000004">
      <c r="A441">
        <v>1772163899</v>
      </c>
      <c r="B441" t="s">
        <v>6</v>
      </c>
      <c r="C441" t="s">
        <v>7</v>
      </c>
      <c r="D441">
        <v>5189.7</v>
      </c>
      <c r="E441">
        <v>5200.21</v>
      </c>
      <c r="F441">
        <v>5190.47</v>
      </c>
      <c r="G441">
        <v>5200.82</v>
      </c>
      <c r="H441">
        <v>5179.99</v>
      </c>
      <c r="I441">
        <v>5180.74</v>
      </c>
      <c r="J441">
        <v>5168.1400000000003</v>
      </c>
      <c r="O441" s="1">
        <f t="shared" si="18"/>
        <v>46080.15623842593</v>
      </c>
      <c r="P441" s="2">
        <f t="shared" si="19"/>
        <v>46080.15625</v>
      </c>
      <c r="Q441">
        <f t="shared" si="20"/>
        <v>1772163900</v>
      </c>
    </row>
    <row r="442" spans="1:17" x14ac:dyDescent="0.55000000000000004">
      <c r="A442">
        <v>1772164199</v>
      </c>
      <c r="B442" t="s">
        <v>6</v>
      </c>
      <c r="C442" t="s">
        <v>7</v>
      </c>
      <c r="D442">
        <v>5189.59</v>
      </c>
      <c r="E442">
        <v>5200.22</v>
      </c>
      <c r="F442">
        <v>5190.4399999999996</v>
      </c>
      <c r="G442">
        <v>5200.8</v>
      </c>
      <c r="H442">
        <v>5180.07</v>
      </c>
      <c r="I442">
        <v>5180.76</v>
      </c>
      <c r="J442">
        <v>5168.18</v>
      </c>
      <c r="K442">
        <v>5190.4399999999996</v>
      </c>
      <c r="O442" s="1">
        <f t="shared" si="18"/>
        <v>46080.159710648149</v>
      </c>
      <c r="P442" s="2">
        <f t="shared" si="19"/>
        <v>46080.159722222219</v>
      </c>
      <c r="Q442">
        <f t="shared" si="20"/>
        <v>1772164200</v>
      </c>
    </row>
    <row r="443" spans="1:17" x14ac:dyDescent="0.55000000000000004">
      <c r="A443">
        <v>1772164499</v>
      </c>
      <c r="B443" t="s">
        <v>6</v>
      </c>
      <c r="C443" t="s">
        <v>7</v>
      </c>
      <c r="D443">
        <v>5184</v>
      </c>
      <c r="E443">
        <v>5200.2299999999996</v>
      </c>
      <c r="F443">
        <v>5190.41</v>
      </c>
      <c r="G443">
        <v>5200.78</v>
      </c>
      <c r="H443">
        <v>5180.1400000000003</v>
      </c>
      <c r="I443">
        <v>5180.78</v>
      </c>
      <c r="J443">
        <v>5168.22</v>
      </c>
      <c r="O443" s="1">
        <f t="shared" si="18"/>
        <v>46080.163182870368</v>
      </c>
      <c r="P443" s="2">
        <f t="shared" si="19"/>
        <v>46080.163194444445</v>
      </c>
      <c r="Q443">
        <f t="shared" si="20"/>
        <v>1772164500</v>
      </c>
    </row>
    <row r="444" spans="1:17" x14ac:dyDescent="0.55000000000000004">
      <c r="A444">
        <v>1772164799</v>
      </c>
      <c r="B444" t="s">
        <v>6</v>
      </c>
      <c r="C444" t="s">
        <v>7</v>
      </c>
      <c r="D444">
        <v>5185.32</v>
      </c>
      <c r="E444">
        <v>5200.2299999999996</v>
      </c>
      <c r="F444">
        <v>5190.3900000000003</v>
      </c>
      <c r="G444">
        <v>5200.76</v>
      </c>
      <c r="H444">
        <v>5180.22</v>
      </c>
      <c r="I444">
        <v>5180.8100000000004</v>
      </c>
      <c r="J444">
        <v>5168.26</v>
      </c>
      <c r="O444" s="1">
        <f t="shared" si="18"/>
        <v>46080.166655092587</v>
      </c>
      <c r="P444" s="2">
        <f t="shared" si="19"/>
        <v>46080.166666666664</v>
      </c>
      <c r="Q444">
        <f t="shared" si="20"/>
        <v>1772164800</v>
      </c>
    </row>
    <row r="445" spans="1:17" x14ac:dyDescent="0.55000000000000004">
      <c r="A445">
        <v>1772165099</v>
      </c>
      <c r="B445" t="s">
        <v>6</v>
      </c>
      <c r="C445" t="s">
        <v>7</v>
      </c>
      <c r="D445">
        <v>5185.8900000000003</v>
      </c>
      <c r="E445">
        <v>5200.24</v>
      </c>
      <c r="F445">
        <v>5190.3599999999997</v>
      </c>
      <c r="G445">
        <v>5200.75</v>
      </c>
      <c r="H445">
        <v>5180.29</v>
      </c>
      <c r="I445">
        <v>5180.83</v>
      </c>
      <c r="J445">
        <v>5168.29</v>
      </c>
      <c r="O445" s="1">
        <f t="shared" si="18"/>
        <v>46080.170127314814</v>
      </c>
      <c r="P445" s="2">
        <f t="shared" si="19"/>
        <v>46080.170138888891</v>
      </c>
      <c r="Q445">
        <f t="shared" si="20"/>
        <v>1772165100</v>
      </c>
    </row>
    <row r="446" spans="1:17" x14ac:dyDescent="0.55000000000000004">
      <c r="A446">
        <v>1772165399</v>
      </c>
      <c r="B446" t="s">
        <v>6</v>
      </c>
      <c r="C446" t="s">
        <v>7</v>
      </c>
      <c r="D446">
        <v>5186.6099999999997</v>
      </c>
      <c r="E446">
        <v>5200.24</v>
      </c>
      <c r="F446">
        <v>5190.34</v>
      </c>
      <c r="G446">
        <v>5200.7299999999996</v>
      </c>
      <c r="H446">
        <v>5180.37</v>
      </c>
      <c r="I446">
        <v>5180.8500000000004</v>
      </c>
      <c r="J446">
        <v>5168.33</v>
      </c>
      <c r="O446" s="1">
        <f t="shared" si="18"/>
        <v>46080.17359953704</v>
      </c>
      <c r="P446" s="2">
        <f t="shared" si="19"/>
        <v>46080.173611111109</v>
      </c>
      <c r="Q446">
        <f t="shared" si="20"/>
        <v>1772165400</v>
      </c>
    </row>
    <row r="447" spans="1:17" x14ac:dyDescent="0.55000000000000004">
      <c r="A447">
        <v>1772165699</v>
      </c>
      <c r="B447" t="s">
        <v>6</v>
      </c>
      <c r="C447" t="s">
        <v>7</v>
      </c>
      <c r="D447">
        <v>5184.83</v>
      </c>
      <c r="E447">
        <v>5200.25</v>
      </c>
      <c r="F447">
        <v>5190.3100000000004</v>
      </c>
      <c r="G447">
        <v>5200.71</v>
      </c>
      <c r="H447">
        <v>5180.4399999999996</v>
      </c>
      <c r="I447">
        <v>5180.87</v>
      </c>
      <c r="J447">
        <v>5168.37</v>
      </c>
      <c r="O447" s="1">
        <f t="shared" si="18"/>
        <v>46080.177071759259</v>
      </c>
      <c r="P447" s="2">
        <f t="shared" si="19"/>
        <v>46080.177083333336</v>
      </c>
      <c r="Q447">
        <f t="shared" si="20"/>
        <v>1772165700</v>
      </c>
    </row>
    <row r="448" spans="1:17" x14ac:dyDescent="0.55000000000000004">
      <c r="A448">
        <v>1772165999</v>
      </c>
      <c r="B448" t="s">
        <v>6</v>
      </c>
      <c r="C448" t="s">
        <v>7</v>
      </c>
      <c r="D448">
        <v>5187.8599999999997</v>
      </c>
      <c r="E448">
        <v>5200.25</v>
      </c>
      <c r="F448">
        <v>5190.28</v>
      </c>
      <c r="G448">
        <v>5200.6899999999996</v>
      </c>
      <c r="H448">
        <v>5180.5200000000004</v>
      </c>
      <c r="I448">
        <v>5180.8900000000003</v>
      </c>
      <c r="J448">
        <v>5168.41</v>
      </c>
      <c r="O448" s="1">
        <f t="shared" si="18"/>
        <v>46080.180543981478</v>
      </c>
      <c r="P448" s="2">
        <f t="shared" si="19"/>
        <v>46080.180555555555</v>
      </c>
      <c r="Q448">
        <f t="shared" si="20"/>
        <v>1772166000</v>
      </c>
    </row>
    <row r="449" spans="1:17" x14ac:dyDescent="0.55000000000000004">
      <c r="A449">
        <v>1772166299</v>
      </c>
      <c r="B449" t="s">
        <v>6</v>
      </c>
      <c r="C449" t="s">
        <v>7</v>
      </c>
      <c r="D449">
        <v>5187.37</v>
      </c>
      <c r="E449">
        <v>5200.26</v>
      </c>
      <c r="F449">
        <v>5190.26</v>
      </c>
      <c r="G449">
        <v>5200.68</v>
      </c>
      <c r="H449">
        <v>5180.6000000000004</v>
      </c>
      <c r="I449">
        <v>5180.92</v>
      </c>
      <c r="J449">
        <v>5168.45</v>
      </c>
      <c r="O449" s="1">
        <f t="shared" si="18"/>
        <v>46080.184016203704</v>
      </c>
      <c r="P449" s="2">
        <f t="shared" si="19"/>
        <v>46080.184027777781</v>
      </c>
      <c r="Q449">
        <f t="shared" si="20"/>
        <v>1772166300</v>
      </c>
    </row>
    <row r="450" spans="1:17" x14ac:dyDescent="0.55000000000000004">
      <c r="A450">
        <v>1772166599</v>
      </c>
      <c r="B450" t="s">
        <v>6</v>
      </c>
      <c r="C450" t="s">
        <v>7</v>
      </c>
      <c r="D450">
        <v>5186.79</v>
      </c>
      <c r="E450">
        <v>5200.2700000000004</v>
      </c>
      <c r="F450">
        <v>5190.2299999999996</v>
      </c>
      <c r="G450">
        <v>5200.66</v>
      </c>
      <c r="H450">
        <v>5180.67</v>
      </c>
      <c r="I450">
        <v>5180.9399999999996</v>
      </c>
      <c r="J450">
        <v>5168.49</v>
      </c>
      <c r="O450" s="1">
        <f t="shared" ref="O450:O501" si="21">(A450/86400)+25569</f>
        <v>46080.18748842593</v>
      </c>
      <c r="P450" s="2">
        <f t="shared" ref="P450:P501" si="22">CEILING(INT(O450*1440)/1440*288,1)/288</f>
        <v>46080.1875</v>
      </c>
      <c r="Q450">
        <f t="shared" si="20"/>
        <v>1772166600</v>
      </c>
    </row>
    <row r="451" spans="1:17" x14ac:dyDescent="0.55000000000000004">
      <c r="A451">
        <v>1772166899</v>
      </c>
      <c r="B451" t="s">
        <v>6</v>
      </c>
      <c r="C451" t="s">
        <v>7</v>
      </c>
      <c r="D451">
        <v>5187.75</v>
      </c>
      <c r="E451">
        <v>5200.2700000000004</v>
      </c>
      <c r="F451">
        <v>5190.21</v>
      </c>
      <c r="G451">
        <v>5200.6400000000003</v>
      </c>
      <c r="H451">
        <v>5180.75</v>
      </c>
      <c r="I451">
        <v>5180.96</v>
      </c>
      <c r="J451">
        <v>5168.53</v>
      </c>
      <c r="O451" s="1">
        <f t="shared" si="21"/>
        <v>46080.190960648149</v>
      </c>
      <c r="P451" s="2">
        <f t="shared" si="22"/>
        <v>46080.190972222219</v>
      </c>
      <c r="Q451">
        <f t="shared" ref="Q451:Q501" si="23">MROUND((P451-25569)*86400,300)</f>
        <v>1772166900</v>
      </c>
    </row>
    <row r="452" spans="1:17" x14ac:dyDescent="0.55000000000000004">
      <c r="A452">
        <v>1772167199</v>
      </c>
      <c r="B452" t="s">
        <v>6</v>
      </c>
      <c r="C452" t="s">
        <v>7</v>
      </c>
      <c r="D452">
        <v>5187.34</v>
      </c>
      <c r="E452">
        <v>5200.28</v>
      </c>
      <c r="F452">
        <v>5190.18</v>
      </c>
      <c r="G452">
        <v>5200.62</v>
      </c>
      <c r="H452">
        <v>5180.82</v>
      </c>
      <c r="I452">
        <v>5180.9799999999996</v>
      </c>
      <c r="J452">
        <v>5168.5600000000004</v>
      </c>
      <c r="O452" s="1">
        <f t="shared" si="21"/>
        <v>46080.194432870368</v>
      </c>
      <c r="P452" s="2">
        <f t="shared" si="22"/>
        <v>46080.194444444445</v>
      </c>
      <c r="Q452">
        <f t="shared" si="23"/>
        <v>1772167200</v>
      </c>
    </row>
    <row r="453" spans="1:17" x14ac:dyDescent="0.55000000000000004">
      <c r="A453">
        <v>1772167499</v>
      </c>
      <c r="B453" t="s">
        <v>6</v>
      </c>
      <c r="C453" t="s">
        <v>7</v>
      </c>
      <c r="D453">
        <v>5185.67</v>
      </c>
      <c r="E453">
        <v>5200.28</v>
      </c>
      <c r="F453">
        <v>5190.1499999999996</v>
      </c>
      <c r="G453">
        <v>5200.6099999999997</v>
      </c>
      <c r="H453">
        <v>5180.8999999999996</v>
      </c>
      <c r="I453">
        <v>5181.01</v>
      </c>
      <c r="J453">
        <v>5168.6000000000004</v>
      </c>
      <c r="O453" s="1">
        <f t="shared" si="21"/>
        <v>46080.197905092587</v>
      </c>
      <c r="P453" s="2">
        <f t="shared" si="22"/>
        <v>46080.197916666664</v>
      </c>
      <c r="Q453">
        <f t="shared" si="23"/>
        <v>1772167500</v>
      </c>
    </row>
    <row r="454" spans="1:17" x14ac:dyDescent="0.55000000000000004">
      <c r="A454">
        <v>1772167799</v>
      </c>
      <c r="B454" t="s">
        <v>6</v>
      </c>
      <c r="C454" t="s">
        <v>7</v>
      </c>
      <c r="D454">
        <v>5183.22</v>
      </c>
      <c r="E454">
        <v>5200.29</v>
      </c>
      <c r="F454">
        <v>5190.13</v>
      </c>
      <c r="G454">
        <v>5200.59</v>
      </c>
      <c r="H454">
        <v>5180.97</v>
      </c>
      <c r="I454">
        <v>5181.03</v>
      </c>
      <c r="J454">
        <v>5168.6400000000003</v>
      </c>
      <c r="O454" s="1">
        <f t="shared" si="21"/>
        <v>46080.201377314814</v>
      </c>
      <c r="P454" s="2">
        <f t="shared" si="22"/>
        <v>46080.201388888891</v>
      </c>
      <c r="Q454">
        <f t="shared" si="23"/>
        <v>1772167800</v>
      </c>
    </row>
    <row r="455" spans="1:17" x14ac:dyDescent="0.55000000000000004">
      <c r="A455">
        <v>1772168099</v>
      </c>
      <c r="B455" t="s">
        <v>6</v>
      </c>
      <c r="C455" t="s">
        <v>7</v>
      </c>
      <c r="D455">
        <v>5181.88</v>
      </c>
      <c r="E455">
        <v>5200.29</v>
      </c>
      <c r="F455">
        <v>5190.1000000000004</v>
      </c>
      <c r="G455">
        <v>5200.57</v>
      </c>
      <c r="H455">
        <v>5181.05</v>
      </c>
      <c r="I455">
        <v>5181.05</v>
      </c>
      <c r="J455">
        <v>5168.68</v>
      </c>
      <c r="L455">
        <v>5181.05</v>
      </c>
      <c r="O455" s="1">
        <f t="shared" si="21"/>
        <v>46080.20484953704</v>
      </c>
      <c r="P455" s="2">
        <f t="shared" si="22"/>
        <v>46080.204861111109</v>
      </c>
      <c r="Q455">
        <f t="shared" si="23"/>
        <v>1772168100</v>
      </c>
    </row>
    <row r="456" spans="1:17" x14ac:dyDescent="0.55000000000000004">
      <c r="A456">
        <v>1772168399</v>
      </c>
      <c r="B456" t="s">
        <v>6</v>
      </c>
      <c r="C456" t="s">
        <v>7</v>
      </c>
      <c r="D456">
        <v>5184.54</v>
      </c>
      <c r="E456">
        <v>5200.3</v>
      </c>
      <c r="F456">
        <v>5190.08</v>
      </c>
      <c r="G456">
        <v>5200.55</v>
      </c>
      <c r="H456">
        <v>5181.13</v>
      </c>
      <c r="I456">
        <v>5181.07</v>
      </c>
      <c r="J456">
        <v>5168.72</v>
      </c>
      <c r="O456" s="1">
        <f t="shared" si="21"/>
        <v>46080.208321759259</v>
      </c>
      <c r="P456" s="2">
        <f t="shared" si="22"/>
        <v>46080.208333333336</v>
      </c>
      <c r="Q456">
        <f t="shared" si="23"/>
        <v>1772168400</v>
      </c>
    </row>
    <row r="457" spans="1:17" x14ac:dyDescent="0.55000000000000004">
      <c r="A457">
        <v>1772168699</v>
      </c>
      <c r="B457" t="s">
        <v>6</v>
      </c>
      <c r="C457" t="s">
        <v>7</v>
      </c>
      <c r="D457">
        <v>5185.09</v>
      </c>
      <c r="E457">
        <v>5200.3</v>
      </c>
      <c r="F457">
        <v>5190.05</v>
      </c>
      <c r="G457">
        <v>5200.54</v>
      </c>
      <c r="H457">
        <v>5181.2</v>
      </c>
      <c r="I457">
        <v>5181.09</v>
      </c>
      <c r="J457">
        <v>5168.76</v>
      </c>
      <c r="O457" s="1">
        <f t="shared" si="21"/>
        <v>46080.211793981478</v>
      </c>
      <c r="P457" s="2">
        <f t="shared" si="22"/>
        <v>46080.211805555555</v>
      </c>
      <c r="Q457">
        <f t="shared" si="23"/>
        <v>1772168700</v>
      </c>
    </row>
    <row r="458" spans="1:17" x14ac:dyDescent="0.55000000000000004">
      <c r="A458">
        <v>1772168999</v>
      </c>
      <c r="B458" t="s">
        <v>6</v>
      </c>
      <c r="C458" t="s">
        <v>7</v>
      </c>
      <c r="D458">
        <v>5187.34</v>
      </c>
      <c r="E458">
        <v>5200.3100000000004</v>
      </c>
      <c r="F458">
        <v>5190.0200000000004</v>
      </c>
      <c r="G458">
        <v>5200.5200000000004</v>
      </c>
      <c r="H458">
        <v>5181.28</v>
      </c>
      <c r="I458">
        <v>5181.12</v>
      </c>
      <c r="J458">
        <v>5168.8</v>
      </c>
      <c r="O458" s="1">
        <f t="shared" si="21"/>
        <v>46080.215266203704</v>
      </c>
      <c r="P458" s="2">
        <f t="shared" si="22"/>
        <v>46080.215277777781</v>
      </c>
      <c r="Q458">
        <f t="shared" si="23"/>
        <v>1772169000</v>
      </c>
    </row>
    <row r="459" spans="1:17" x14ac:dyDescent="0.55000000000000004">
      <c r="A459">
        <v>1772169299</v>
      </c>
      <c r="B459" t="s">
        <v>6</v>
      </c>
      <c r="C459" t="s">
        <v>7</v>
      </c>
      <c r="D459">
        <v>5186.4799999999996</v>
      </c>
      <c r="E459">
        <v>5200.32</v>
      </c>
      <c r="F459">
        <v>5190</v>
      </c>
      <c r="G459">
        <v>5200.5</v>
      </c>
      <c r="H459">
        <v>5181.3500000000004</v>
      </c>
      <c r="I459">
        <v>5181.1400000000003</v>
      </c>
      <c r="J459">
        <v>5168.84</v>
      </c>
      <c r="O459" s="1">
        <f t="shared" si="21"/>
        <v>46080.21873842593</v>
      </c>
      <c r="P459" s="2">
        <f t="shared" si="22"/>
        <v>46080.21875</v>
      </c>
      <c r="Q459">
        <f t="shared" si="23"/>
        <v>1772169300</v>
      </c>
    </row>
    <row r="460" spans="1:17" x14ac:dyDescent="0.55000000000000004">
      <c r="A460">
        <v>1772169599</v>
      </c>
      <c r="B460" t="s">
        <v>6</v>
      </c>
      <c r="C460" t="s">
        <v>7</v>
      </c>
      <c r="D460">
        <v>5189.16</v>
      </c>
      <c r="E460">
        <v>5200.32</v>
      </c>
      <c r="F460">
        <v>5189.97</v>
      </c>
      <c r="G460">
        <v>5200.4799999999996</v>
      </c>
      <c r="H460">
        <v>5181.43</v>
      </c>
      <c r="I460">
        <v>5181.16</v>
      </c>
      <c r="J460">
        <v>5168.87</v>
      </c>
      <c r="O460" s="1">
        <f t="shared" si="21"/>
        <v>46080.222210648149</v>
      </c>
      <c r="P460" s="2">
        <f t="shared" si="22"/>
        <v>46080.222222222219</v>
      </c>
      <c r="Q460">
        <f t="shared" si="23"/>
        <v>1772169600</v>
      </c>
    </row>
    <row r="461" spans="1:17" x14ac:dyDescent="0.55000000000000004">
      <c r="A461">
        <v>1772169899</v>
      </c>
      <c r="B461" t="s">
        <v>6</v>
      </c>
      <c r="C461" t="s">
        <v>7</v>
      </c>
      <c r="D461">
        <v>5194.8</v>
      </c>
      <c r="E461">
        <v>5200.33</v>
      </c>
      <c r="F461">
        <v>5189.95</v>
      </c>
      <c r="G461">
        <v>5200.47</v>
      </c>
      <c r="H461">
        <v>5181.5</v>
      </c>
      <c r="I461">
        <v>5181.18</v>
      </c>
      <c r="J461">
        <v>5168.91</v>
      </c>
      <c r="O461" s="1">
        <f t="shared" si="21"/>
        <v>46080.225682870368</v>
      </c>
      <c r="P461" s="2">
        <f t="shared" si="22"/>
        <v>46080.225694444445</v>
      </c>
      <c r="Q461">
        <f t="shared" si="23"/>
        <v>1772169900</v>
      </c>
    </row>
    <row r="462" spans="1:17" x14ac:dyDescent="0.55000000000000004">
      <c r="A462">
        <v>1772170199</v>
      </c>
      <c r="B462" t="s">
        <v>6</v>
      </c>
      <c r="C462" t="s">
        <v>7</v>
      </c>
      <c r="D462">
        <v>5196.26</v>
      </c>
      <c r="E462">
        <v>5200.33</v>
      </c>
      <c r="F462">
        <v>5189.92</v>
      </c>
      <c r="G462">
        <v>5200.45</v>
      </c>
      <c r="H462">
        <v>5181.58</v>
      </c>
      <c r="I462">
        <v>5181.21</v>
      </c>
      <c r="J462">
        <v>5168.95</v>
      </c>
      <c r="O462" s="1">
        <f t="shared" si="21"/>
        <v>46080.229155092587</v>
      </c>
      <c r="P462" s="2">
        <f t="shared" si="22"/>
        <v>46080.229166666664</v>
      </c>
      <c r="Q462">
        <f t="shared" si="23"/>
        <v>1772170200</v>
      </c>
    </row>
    <row r="463" spans="1:17" x14ac:dyDescent="0.55000000000000004">
      <c r="A463">
        <v>1772170499</v>
      </c>
      <c r="B463" t="s">
        <v>6</v>
      </c>
      <c r="C463" t="s">
        <v>7</v>
      </c>
      <c r="D463">
        <v>5194.54</v>
      </c>
      <c r="E463">
        <v>5200.34</v>
      </c>
      <c r="F463">
        <v>5189.8900000000003</v>
      </c>
      <c r="G463">
        <v>5200.43</v>
      </c>
      <c r="H463">
        <v>5181.66</v>
      </c>
      <c r="I463">
        <v>5181.2299999999996</v>
      </c>
      <c r="J463">
        <v>5168.99</v>
      </c>
      <c r="O463" s="1">
        <f t="shared" si="21"/>
        <v>46080.232627314814</v>
      </c>
      <c r="P463" s="2">
        <f t="shared" si="22"/>
        <v>46080.232638888891</v>
      </c>
      <c r="Q463">
        <f t="shared" si="23"/>
        <v>1772170500</v>
      </c>
    </row>
    <row r="464" spans="1:17" x14ac:dyDescent="0.55000000000000004">
      <c r="A464">
        <v>1772170799</v>
      </c>
      <c r="B464" t="s">
        <v>6</v>
      </c>
      <c r="C464" t="s">
        <v>7</v>
      </c>
      <c r="D464">
        <v>5191.87</v>
      </c>
      <c r="E464">
        <v>5200.34</v>
      </c>
      <c r="F464">
        <v>5189.87</v>
      </c>
      <c r="G464">
        <v>5200.41</v>
      </c>
      <c r="H464">
        <v>5181.7299999999996</v>
      </c>
      <c r="I464">
        <v>5181.25</v>
      </c>
      <c r="J464">
        <v>5169.03</v>
      </c>
      <c r="O464" s="1">
        <f t="shared" si="21"/>
        <v>46080.23609953704</v>
      </c>
      <c r="P464" s="2">
        <f t="shared" si="22"/>
        <v>46080.236111111109</v>
      </c>
      <c r="Q464">
        <f t="shared" si="23"/>
        <v>1772170800</v>
      </c>
    </row>
    <row r="465" spans="1:17" x14ac:dyDescent="0.55000000000000004">
      <c r="A465">
        <v>1772171099</v>
      </c>
      <c r="B465" t="s">
        <v>6</v>
      </c>
      <c r="C465" t="s">
        <v>7</v>
      </c>
      <c r="D465">
        <v>5191.26</v>
      </c>
      <c r="E465">
        <v>5200.3500000000004</v>
      </c>
      <c r="F465">
        <v>5189.84</v>
      </c>
      <c r="G465">
        <v>5200.3999999999996</v>
      </c>
      <c r="H465">
        <v>5181.8100000000004</v>
      </c>
      <c r="I465">
        <v>5181.2700000000004</v>
      </c>
      <c r="J465">
        <v>5169.07</v>
      </c>
      <c r="O465" s="1">
        <f t="shared" si="21"/>
        <v>46080.239571759259</v>
      </c>
      <c r="P465" s="2">
        <f t="shared" si="22"/>
        <v>46080.239583333336</v>
      </c>
      <c r="Q465">
        <f t="shared" si="23"/>
        <v>1772171100</v>
      </c>
    </row>
    <row r="466" spans="1:17" x14ac:dyDescent="0.55000000000000004">
      <c r="A466">
        <v>1772171399</v>
      </c>
      <c r="B466" t="s">
        <v>6</v>
      </c>
      <c r="C466" t="s">
        <v>7</v>
      </c>
      <c r="D466">
        <v>5194.8599999999997</v>
      </c>
      <c r="E466">
        <v>5200.3500000000004</v>
      </c>
      <c r="F466">
        <v>5189.82</v>
      </c>
      <c r="G466">
        <v>5200.38</v>
      </c>
      <c r="H466">
        <v>5181.88</v>
      </c>
      <c r="I466">
        <v>5181.29</v>
      </c>
      <c r="J466">
        <v>5169.1099999999997</v>
      </c>
      <c r="O466" s="1">
        <f t="shared" si="21"/>
        <v>46080.243043981478</v>
      </c>
      <c r="P466" s="2">
        <f t="shared" si="22"/>
        <v>46080.243055555555</v>
      </c>
      <c r="Q466">
        <f t="shared" si="23"/>
        <v>1772171400</v>
      </c>
    </row>
    <row r="467" spans="1:17" x14ac:dyDescent="0.55000000000000004">
      <c r="A467">
        <v>1772171699</v>
      </c>
      <c r="B467" t="s">
        <v>6</v>
      </c>
      <c r="C467" t="s">
        <v>7</v>
      </c>
      <c r="D467">
        <v>5197.92</v>
      </c>
      <c r="E467">
        <v>5200.3599999999997</v>
      </c>
      <c r="F467">
        <v>5189.79</v>
      </c>
      <c r="G467">
        <v>5200.3599999999997</v>
      </c>
      <c r="H467">
        <v>5181.96</v>
      </c>
      <c r="I467">
        <v>5181.32</v>
      </c>
      <c r="J467">
        <v>5169.1499999999996</v>
      </c>
      <c r="K467">
        <v>5200.3599999999997</v>
      </c>
      <c r="O467" s="1">
        <f t="shared" si="21"/>
        <v>46080.246516203704</v>
      </c>
      <c r="P467" s="2">
        <f t="shared" si="22"/>
        <v>46080.246527777781</v>
      </c>
      <c r="Q467">
        <f t="shared" si="23"/>
        <v>1772171700</v>
      </c>
    </row>
    <row r="468" spans="1:17" x14ac:dyDescent="0.55000000000000004">
      <c r="A468">
        <v>1772171999</v>
      </c>
      <c r="B468" t="s">
        <v>6</v>
      </c>
      <c r="C468" t="s">
        <v>7</v>
      </c>
      <c r="D468">
        <v>5193.54</v>
      </c>
      <c r="E468">
        <v>5200.37</v>
      </c>
      <c r="F468">
        <v>5189.76</v>
      </c>
      <c r="G468">
        <v>5200.34</v>
      </c>
      <c r="H468">
        <v>5182.03</v>
      </c>
      <c r="I468">
        <v>5181.34</v>
      </c>
      <c r="J468">
        <v>5169.18</v>
      </c>
      <c r="O468" s="1">
        <f t="shared" si="21"/>
        <v>46080.24998842593</v>
      </c>
      <c r="P468" s="2">
        <f t="shared" si="22"/>
        <v>46080.25</v>
      </c>
      <c r="Q468">
        <f t="shared" si="23"/>
        <v>1772172000</v>
      </c>
    </row>
    <row r="469" spans="1:17" x14ac:dyDescent="0.55000000000000004">
      <c r="A469">
        <v>1772172299</v>
      </c>
      <c r="B469" t="s">
        <v>6</v>
      </c>
      <c r="C469" t="s">
        <v>7</v>
      </c>
      <c r="D469">
        <v>5194.7299999999996</v>
      </c>
      <c r="E469">
        <v>5200.37</v>
      </c>
      <c r="F469">
        <v>5189.74</v>
      </c>
      <c r="G469">
        <v>5200.32</v>
      </c>
      <c r="H469">
        <v>5182.1099999999997</v>
      </c>
      <c r="I469">
        <v>5181.3599999999997</v>
      </c>
      <c r="J469">
        <v>5169.22</v>
      </c>
      <c r="O469" s="1">
        <f t="shared" si="21"/>
        <v>46080.253460648149</v>
      </c>
      <c r="P469" s="2">
        <f t="shared" si="22"/>
        <v>46080.253472222219</v>
      </c>
      <c r="Q469">
        <f t="shared" si="23"/>
        <v>1772172300</v>
      </c>
    </row>
    <row r="470" spans="1:17" x14ac:dyDescent="0.55000000000000004">
      <c r="A470">
        <v>1772172599</v>
      </c>
      <c r="B470" t="s">
        <v>6</v>
      </c>
      <c r="C470" t="s">
        <v>7</v>
      </c>
      <c r="D470">
        <v>5197.1400000000003</v>
      </c>
      <c r="E470">
        <v>5200.38</v>
      </c>
      <c r="F470">
        <v>5189.71</v>
      </c>
      <c r="G470">
        <v>5200.3100000000004</v>
      </c>
      <c r="H470">
        <v>5182.18</v>
      </c>
      <c r="I470">
        <v>5181.38</v>
      </c>
      <c r="J470">
        <v>5169.26</v>
      </c>
      <c r="O470" s="1">
        <f t="shared" si="21"/>
        <v>46080.256932870368</v>
      </c>
      <c r="P470" s="2">
        <f t="shared" si="22"/>
        <v>46080.256944444445</v>
      </c>
      <c r="Q470">
        <f t="shared" si="23"/>
        <v>1772172600</v>
      </c>
    </row>
    <row r="471" spans="1:17" x14ac:dyDescent="0.55000000000000004">
      <c r="A471">
        <v>1772172899</v>
      </c>
      <c r="B471" t="s">
        <v>6</v>
      </c>
      <c r="C471" t="s">
        <v>7</v>
      </c>
      <c r="D471">
        <v>5195.58</v>
      </c>
      <c r="E471">
        <v>5200.38</v>
      </c>
      <c r="F471">
        <v>5189.6899999999996</v>
      </c>
      <c r="G471">
        <v>5200.29</v>
      </c>
      <c r="H471">
        <v>5182.26</v>
      </c>
      <c r="I471">
        <v>5181.3999999999996</v>
      </c>
      <c r="J471">
        <v>5169.3</v>
      </c>
      <c r="O471" s="1">
        <f t="shared" si="21"/>
        <v>46080.260405092587</v>
      </c>
      <c r="P471" s="2">
        <f t="shared" si="22"/>
        <v>46080.260416666664</v>
      </c>
      <c r="Q471">
        <f t="shared" si="23"/>
        <v>1772172900</v>
      </c>
    </row>
    <row r="472" spans="1:17" x14ac:dyDescent="0.55000000000000004">
      <c r="A472">
        <v>1772173199</v>
      </c>
      <c r="B472" t="s">
        <v>6</v>
      </c>
      <c r="C472" t="s">
        <v>7</v>
      </c>
      <c r="D472">
        <v>5195</v>
      </c>
      <c r="E472">
        <v>5200.3900000000003</v>
      </c>
      <c r="F472">
        <v>5189.66</v>
      </c>
      <c r="G472">
        <v>5200.2700000000004</v>
      </c>
      <c r="H472">
        <v>5182.34</v>
      </c>
      <c r="I472">
        <v>5181.43</v>
      </c>
      <c r="J472">
        <v>5169.34</v>
      </c>
      <c r="O472" s="1">
        <f t="shared" si="21"/>
        <v>46080.263877314814</v>
      </c>
      <c r="P472" s="2">
        <f t="shared" si="22"/>
        <v>46080.263888888891</v>
      </c>
      <c r="Q472">
        <f t="shared" si="23"/>
        <v>1772173200</v>
      </c>
    </row>
    <row r="473" spans="1:17" x14ac:dyDescent="0.55000000000000004">
      <c r="A473">
        <v>1772173499</v>
      </c>
      <c r="B473" t="s">
        <v>6</v>
      </c>
      <c r="C473" t="s">
        <v>7</v>
      </c>
      <c r="D473">
        <v>5193.22</v>
      </c>
      <c r="E473">
        <v>5200.3900000000003</v>
      </c>
      <c r="F473">
        <v>5189.63</v>
      </c>
      <c r="G473">
        <v>5200.25</v>
      </c>
      <c r="H473">
        <v>5182.41</v>
      </c>
      <c r="I473">
        <v>5181.45</v>
      </c>
      <c r="J473">
        <v>5169.38</v>
      </c>
      <c r="O473" s="1">
        <f t="shared" si="21"/>
        <v>46080.26734953704</v>
      </c>
      <c r="P473" s="2">
        <f t="shared" si="22"/>
        <v>46080.267361111109</v>
      </c>
      <c r="Q473">
        <f t="shared" si="23"/>
        <v>1772173500</v>
      </c>
    </row>
    <row r="474" spans="1:17" x14ac:dyDescent="0.55000000000000004">
      <c r="A474">
        <v>1772173799</v>
      </c>
      <c r="B474" t="s">
        <v>6</v>
      </c>
      <c r="C474" t="s">
        <v>7</v>
      </c>
      <c r="D474">
        <v>5192.34</v>
      </c>
      <c r="E474">
        <v>5200.3999999999996</v>
      </c>
      <c r="F474">
        <v>5189.6099999999997</v>
      </c>
      <c r="G474">
        <v>5200.24</v>
      </c>
      <c r="H474">
        <v>5182.49</v>
      </c>
      <c r="I474">
        <v>5181.47</v>
      </c>
      <c r="J474">
        <v>5169.42</v>
      </c>
      <c r="O474" s="1">
        <f t="shared" si="21"/>
        <v>46080.270821759259</v>
      </c>
      <c r="P474" s="2">
        <f t="shared" si="22"/>
        <v>46080.270833333336</v>
      </c>
      <c r="Q474">
        <f t="shared" si="23"/>
        <v>1772173800</v>
      </c>
    </row>
    <row r="475" spans="1:17" x14ac:dyDescent="0.55000000000000004">
      <c r="A475">
        <v>1772174099</v>
      </c>
      <c r="B475" t="s">
        <v>6</v>
      </c>
      <c r="C475" t="s">
        <v>7</v>
      </c>
      <c r="D475">
        <v>5194.18</v>
      </c>
      <c r="E475">
        <v>5200.3999999999996</v>
      </c>
      <c r="F475">
        <v>5189.58</v>
      </c>
      <c r="G475">
        <v>5200.22</v>
      </c>
      <c r="H475">
        <v>5182.5600000000004</v>
      </c>
      <c r="I475">
        <v>5181.49</v>
      </c>
      <c r="J475">
        <v>5169.46</v>
      </c>
      <c r="O475" s="1">
        <f t="shared" si="21"/>
        <v>46080.274293981478</v>
      </c>
      <c r="P475" s="2">
        <f t="shared" si="22"/>
        <v>46080.274305555555</v>
      </c>
      <c r="Q475">
        <f t="shared" si="23"/>
        <v>1772174100</v>
      </c>
    </row>
    <row r="476" spans="1:17" x14ac:dyDescent="0.55000000000000004">
      <c r="A476">
        <v>1772174399</v>
      </c>
      <c r="B476" t="s">
        <v>6</v>
      </c>
      <c r="C476" t="s">
        <v>7</v>
      </c>
      <c r="D476">
        <v>5193.45</v>
      </c>
      <c r="E476">
        <v>5200.41</v>
      </c>
      <c r="F476">
        <v>5189.5600000000004</v>
      </c>
      <c r="G476">
        <v>5200.2</v>
      </c>
      <c r="H476">
        <v>5182.6400000000003</v>
      </c>
      <c r="I476">
        <v>5181.5200000000004</v>
      </c>
      <c r="J476">
        <v>5169.49</v>
      </c>
      <c r="O476" s="1">
        <f t="shared" si="21"/>
        <v>46080.277766203704</v>
      </c>
      <c r="P476" s="2">
        <f t="shared" si="22"/>
        <v>46080.277777777781</v>
      </c>
      <c r="Q476">
        <f t="shared" si="23"/>
        <v>1772174400</v>
      </c>
    </row>
    <row r="477" spans="1:17" x14ac:dyDescent="0.55000000000000004">
      <c r="A477">
        <v>1772174699</v>
      </c>
      <c r="B477" t="s">
        <v>6</v>
      </c>
      <c r="C477" t="s">
        <v>7</v>
      </c>
      <c r="D477">
        <v>5191.8900000000003</v>
      </c>
      <c r="E477">
        <v>5200.42</v>
      </c>
      <c r="F477">
        <v>5189.53</v>
      </c>
      <c r="G477">
        <v>5200.18</v>
      </c>
      <c r="H477">
        <v>5182.71</v>
      </c>
      <c r="I477">
        <v>5181.54</v>
      </c>
      <c r="J477">
        <v>5169.53</v>
      </c>
      <c r="O477" s="1">
        <f t="shared" si="21"/>
        <v>46080.28123842593</v>
      </c>
      <c r="P477" s="2">
        <f t="shared" si="22"/>
        <v>46080.28125</v>
      </c>
      <c r="Q477">
        <f t="shared" si="23"/>
        <v>1772174700</v>
      </c>
    </row>
    <row r="478" spans="1:17" x14ac:dyDescent="0.55000000000000004">
      <c r="A478">
        <v>1772174999</v>
      </c>
      <c r="B478" t="s">
        <v>6</v>
      </c>
      <c r="C478" t="s">
        <v>7</v>
      </c>
      <c r="D478">
        <v>5188.8500000000004</v>
      </c>
      <c r="E478">
        <v>5200.42</v>
      </c>
      <c r="F478">
        <v>5189.51</v>
      </c>
      <c r="G478">
        <v>5200.17</v>
      </c>
      <c r="H478">
        <v>5182.79</v>
      </c>
      <c r="I478">
        <v>5181.5600000000004</v>
      </c>
      <c r="J478">
        <v>5169.57</v>
      </c>
      <c r="O478" s="1">
        <f t="shared" si="21"/>
        <v>46080.284710648149</v>
      </c>
      <c r="P478" s="2">
        <f t="shared" si="22"/>
        <v>46080.284722222219</v>
      </c>
      <c r="Q478">
        <f t="shared" si="23"/>
        <v>1772175000</v>
      </c>
    </row>
    <row r="479" spans="1:17" x14ac:dyDescent="0.55000000000000004">
      <c r="A479">
        <v>1772175299</v>
      </c>
      <c r="B479" t="s">
        <v>6</v>
      </c>
      <c r="C479" t="s">
        <v>7</v>
      </c>
      <c r="D479">
        <v>5185.71</v>
      </c>
      <c r="E479">
        <v>5200.43</v>
      </c>
      <c r="F479">
        <v>5189.4799999999996</v>
      </c>
      <c r="G479">
        <v>5200.1499999999996</v>
      </c>
      <c r="H479">
        <v>5182.87</v>
      </c>
      <c r="I479">
        <v>5181.58</v>
      </c>
      <c r="J479">
        <v>5169.6099999999997</v>
      </c>
      <c r="O479" s="1">
        <f t="shared" si="21"/>
        <v>46080.288182870368</v>
      </c>
      <c r="P479" s="2">
        <f t="shared" si="22"/>
        <v>46080.288194444445</v>
      </c>
      <c r="Q479">
        <f t="shared" si="23"/>
        <v>1772175300</v>
      </c>
    </row>
    <row r="480" spans="1:17" x14ac:dyDescent="0.55000000000000004">
      <c r="A480">
        <v>1772175599</v>
      </c>
      <c r="B480" t="s">
        <v>6</v>
      </c>
      <c r="C480" t="s">
        <v>7</v>
      </c>
      <c r="D480">
        <v>5185.28</v>
      </c>
      <c r="E480">
        <v>5200.43</v>
      </c>
      <c r="F480">
        <v>5189.45</v>
      </c>
      <c r="G480">
        <v>5200.13</v>
      </c>
      <c r="H480">
        <v>5182.9399999999996</v>
      </c>
      <c r="I480">
        <v>5181.6000000000004</v>
      </c>
      <c r="J480">
        <v>5169.6499999999996</v>
      </c>
      <c r="O480" s="1">
        <f t="shared" si="21"/>
        <v>46080.291655092587</v>
      </c>
      <c r="P480" s="2">
        <f t="shared" si="22"/>
        <v>46080.291666666664</v>
      </c>
      <c r="Q480">
        <f t="shared" si="23"/>
        <v>1772175600</v>
      </c>
    </row>
    <row r="481" spans="1:17" x14ac:dyDescent="0.55000000000000004">
      <c r="A481">
        <v>1772175899</v>
      </c>
      <c r="B481" t="s">
        <v>6</v>
      </c>
      <c r="C481" t="s">
        <v>7</v>
      </c>
      <c r="D481">
        <v>5187.16</v>
      </c>
      <c r="E481">
        <v>5200.4399999999996</v>
      </c>
      <c r="F481">
        <v>5189.43</v>
      </c>
      <c r="G481">
        <v>5200.1099999999997</v>
      </c>
      <c r="H481">
        <v>5183.0200000000004</v>
      </c>
      <c r="I481">
        <v>5181.63</v>
      </c>
      <c r="J481">
        <v>5169.6899999999996</v>
      </c>
      <c r="O481" s="1">
        <f t="shared" si="21"/>
        <v>46080.295127314814</v>
      </c>
      <c r="P481" s="2">
        <f t="shared" si="22"/>
        <v>46080.295138888891</v>
      </c>
      <c r="Q481">
        <f t="shared" si="23"/>
        <v>1772175900</v>
      </c>
    </row>
    <row r="482" spans="1:17" x14ac:dyDescent="0.55000000000000004">
      <c r="A482">
        <v>1772176199</v>
      </c>
      <c r="B482" t="s">
        <v>6</v>
      </c>
      <c r="C482" t="s">
        <v>7</v>
      </c>
      <c r="D482">
        <v>5181.7</v>
      </c>
      <c r="E482">
        <v>5200.4399999999996</v>
      </c>
      <c r="F482">
        <v>5189.3999999999996</v>
      </c>
      <c r="G482">
        <v>5200.1000000000004</v>
      </c>
      <c r="H482">
        <v>5183.09</v>
      </c>
      <c r="I482">
        <v>5181.6499999999996</v>
      </c>
      <c r="J482">
        <v>5169.7299999999996</v>
      </c>
      <c r="O482" s="1">
        <f t="shared" si="21"/>
        <v>46080.29859953704</v>
      </c>
      <c r="P482" s="2">
        <f t="shared" si="22"/>
        <v>46080.298611111109</v>
      </c>
      <c r="Q482">
        <f t="shared" si="23"/>
        <v>1772176200</v>
      </c>
    </row>
    <row r="483" spans="1:17" x14ac:dyDescent="0.55000000000000004">
      <c r="A483">
        <v>1772176499</v>
      </c>
      <c r="B483" t="s">
        <v>6</v>
      </c>
      <c r="C483" t="s">
        <v>7</v>
      </c>
      <c r="D483">
        <v>5177.62</v>
      </c>
      <c r="E483">
        <v>5200.45</v>
      </c>
      <c r="F483">
        <v>5189.38</v>
      </c>
      <c r="G483">
        <v>5200.08</v>
      </c>
      <c r="H483">
        <v>5183.17</v>
      </c>
      <c r="I483">
        <v>5181.67</v>
      </c>
      <c r="J483">
        <v>5169.7700000000004</v>
      </c>
      <c r="O483" s="1">
        <f t="shared" si="21"/>
        <v>46080.302071759259</v>
      </c>
      <c r="P483" s="2">
        <f t="shared" si="22"/>
        <v>46080.302083333336</v>
      </c>
      <c r="Q483">
        <f t="shared" si="23"/>
        <v>1772176500</v>
      </c>
    </row>
    <row r="484" spans="1:17" x14ac:dyDescent="0.55000000000000004">
      <c r="A484">
        <v>1772176799</v>
      </c>
      <c r="B484" t="s">
        <v>6</v>
      </c>
      <c r="C484" t="s">
        <v>7</v>
      </c>
      <c r="D484">
        <v>5182.82</v>
      </c>
      <c r="E484">
        <v>5200.45</v>
      </c>
      <c r="F484">
        <v>5189.3500000000004</v>
      </c>
      <c r="G484">
        <v>5200.0600000000004</v>
      </c>
      <c r="H484">
        <v>5183.24</v>
      </c>
      <c r="I484">
        <v>5181.6899999999996</v>
      </c>
      <c r="J484">
        <v>5169.8</v>
      </c>
      <c r="O484" s="1">
        <f t="shared" si="21"/>
        <v>46080.305543981478</v>
      </c>
      <c r="P484" s="2">
        <f t="shared" si="22"/>
        <v>46080.305555555555</v>
      </c>
      <c r="Q484">
        <f t="shared" si="23"/>
        <v>1772176800</v>
      </c>
    </row>
    <row r="485" spans="1:17" x14ac:dyDescent="0.55000000000000004">
      <c r="A485">
        <v>1772177099</v>
      </c>
      <c r="B485" t="s">
        <v>6</v>
      </c>
      <c r="C485" t="s">
        <v>7</v>
      </c>
      <c r="D485">
        <v>5178.6400000000003</v>
      </c>
      <c r="E485">
        <v>5200.46</v>
      </c>
      <c r="F485">
        <v>5189.32</v>
      </c>
      <c r="G485">
        <v>5200.04</v>
      </c>
      <c r="H485">
        <v>5183.32</v>
      </c>
      <c r="I485">
        <v>5181.71</v>
      </c>
      <c r="J485">
        <v>5169.84</v>
      </c>
      <c r="O485" s="1">
        <f t="shared" si="21"/>
        <v>46080.309016203704</v>
      </c>
      <c r="P485" s="2">
        <f t="shared" si="22"/>
        <v>46080.309027777781</v>
      </c>
      <c r="Q485">
        <f t="shared" si="23"/>
        <v>1772177100</v>
      </c>
    </row>
    <row r="486" spans="1:17" x14ac:dyDescent="0.55000000000000004">
      <c r="A486">
        <v>1772177399</v>
      </c>
      <c r="B486" t="s">
        <v>6</v>
      </c>
      <c r="C486" t="s">
        <v>7</v>
      </c>
      <c r="D486">
        <v>5180.1899999999996</v>
      </c>
      <c r="E486">
        <v>5200.47</v>
      </c>
      <c r="F486">
        <v>5189.3</v>
      </c>
      <c r="G486">
        <v>5200.03</v>
      </c>
      <c r="H486">
        <v>5183.3900000000003</v>
      </c>
      <c r="I486">
        <v>5181.74</v>
      </c>
      <c r="J486">
        <v>5169.88</v>
      </c>
      <c r="O486" s="1">
        <f t="shared" si="21"/>
        <v>46080.31248842593</v>
      </c>
      <c r="P486" s="2">
        <f t="shared" si="22"/>
        <v>46080.3125</v>
      </c>
      <c r="Q486">
        <f t="shared" si="23"/>
        <v>1772177400</v>
      </c>
    </row>
    <row r="487" spans="1:17" x14ac:dyDescent="0.55000000000000004">
      <c r="A487">
        <v>1772177699</v>
      </c>
      <c r="B487" t="s">
        <v>6</v>
      </c>
      <c r="C487" t="s">
        <v>7</v>
      </c>
      <c r="D487">
        <v>5182.7</v>
      </c>
      <c r="E487">
        <v>5200.47</v>
      </c>
      <c r="F487">
        <v>5189.2700000000004</v>
      </c>
      <c r="G487">
        <v>5200.01</v>
      </c>
      <c r="H487">
        <v>5183.47</v>
      </c>
      <c r="I487">
        <v>5181.76</v>
      </c>
      <c r="J487">
        <v>5169.92</v>
      </c>
      <c r="O487" s="1">
        <f t="shared" si="21"/>
        <v>46080.315960648149</v>
      </c>
      <c r="P487" s="2">
        <f t="shared" si="22"/>
        <v>46080.315972222219</v>
      </c>
      <c r="Q487">
        <f t="shared" si="23"/>
        <v>1772177700</v>
      </c>
    </row>
    <row r="488" spans="1:17" x14ac:dyDescent="0.55000000000000004">
      <c r="A488">
        <v>1772177999</v>
      </c>
      <c r="B488" t="s">
        <v>6</v>
      </c>
      <c r="C488" t="s">
        <v>7</v>
      </c>
      <c r="D488">
        <v>5180.5200000000004</v>
      </c>
      <c r="E488">
        <v>5200.4799999999996</v>
      </c>
      <c r="F488">
        <v>5189.25</v>
      </c>
      <c r="G488">
        <v>5199.99</v>
      </c>
      <c r="H488">
        <v>5183.55</v>
      </c>
      <c r="I488">
        <v>5181.78</v>
      </c>
      <c r="J488">
        <v>5169.96</v>
      </c>
      <c r="O488" s="1">
        <f t="shared" si="21"/>
        <v>46080.319432870368</v>
      </c>
      <c r="P488" s="2">
        <f t="shared" si="22"/>
        <v>46080.319444444445</v>
      </c>
      <c r="Q488">
        <f t="shared" si="23"/>
        <v>1772178000</v>
      </c>
    </row>
    <row r="489" spans="1:17" x14ac:dyDescent="0.55000000000000004">
      <c r="A489">
        <v>1772178299</v>
      </c>
      <c r="B489" t="s">
        <v>6</v>
      </c>
      <c r="C489" t="s">
        <v>7</v>
      </c>
      <c r="D489">
        <v>5181.24</v>
      </c>
      <c r="E489">
        <v>5200.4799999999996</v>
      </c>
      <c r="F489">
        <v>5189.22</v>
      </c>
      <c r="G489">
        <v>5199.97</v>
      </c>
      <c r="H489">
        <v>5183.62</v>
      </c>
      <c r="I489">
        <v>5181.8</v>
      </c>
      <c r="J489">
        <v>5170</v>
      </c>
      <c r="O489" s="1">
        <f t="shared" si="21"/>
        <v>46080.322905092587</v>
      </c>
      <c r="P489" s="2">
        <f t="shared" si="22"/>
        <v>46080.322916666664</v>
      </c>
      <c r="Q489">
        <f t="shared" si="23"/>
        <v>1772178300</v>
      </c>
    </row>
    <row r="490" spans="1:17" x14ac:dyDescent="0.55000000000000004">
      <c r="A490">
        <v>1772178599</v>
      </c>
      <c r="B490" t="s">
        <v>6</v>
      </c>
      <c r="C490" t="s">
        <v>7</v>
      </c>
      <c r="D490">
        <v>5179.6499999999996</v>
      </c>
      <c r="E490">
        <v>5200.49</v>
      </c>
      <c r="F490">
        <v>5189.1899999999996</v>
      </c>
      <c r="G490">
        <v>5199.96</v>
      </c>
      <c r="H490">
        <v>5183.7</v>
      </c>
      <c r="I490">
        <v>5181.83</v>
      </c>
      <c r="J490">
        <v>5170.04</v>
      </c>
      <c r="O490" s="1">
        <f t="shared" si="21"/>
        <v>46080.326377314814</v>
      </c>
      <c r="P490" s="2">
        <f t="shared" si="22"/>
        <v>46080.326388888891</v>
      </c>
      <c r="Q490">
        <f t="shared" si="23"/>
        <v>1772178600</v>
      </c>
    </row>
    <row r="491" spans="1:17" x14ac:dyDescent="0.55000000000000004">
      <c r="A491">
        <v>1772178899</v>
      </c>
      <c r="B491" t="s">
        <v>6</v>
      </c>
      <c r="C491" t="s">
        <v>7</v>
      </c>
      <c r="D491">
        <v>5176.1000000000004</v>
      </c>
      <c r="E491">
        <v>5200.49</v>
      </c>
      <c r="F491">
        <v>5189.17</v>
      </c>
      <c r="G491">
        <v>5199.9399999999996</v>
      </c>
      <c r="H491">
        <v>5183.7700000000004</v>
      </c>
      <c r="I491">
        <v>5181.8500000000004</v>
      </c>
      <c r="J491">
        <v>5170.08</v>
      </c>
      <c r="O491" s="1">
        <f t="shared" si="21"/>
        <v>46080.32984953704</v>
      </c>
      <c r="P491" s="2">
        <f t="shared" si="22"/>
        <v>46080.329861111109</v>
      </c>
      <c r="Q491">
        <f t="shared" si="23"/>
        <v>1772178900</v>
      </c>
    </row>
    <row r="492" spans="1:17" x14ac:dyDescent="0.55000000000000004">
      <c r="A492">
        <v>1772179199</v>
      </c>
      <c r="B492" t="s">
        <v>6</v>
      </c>
      <c r="C492" t="s">
        <v>7</v>
      </c>
      <c r="D492">
        <v>5180.66</v>
      </c>
      <c r="E492">
        <v>5200.5</v>
      </c>
      <c r="F492">
        <v>5189.1400000000003</v>
      </c>
      <c r="G492">
        <v>5199.92</v>
      </c>
      <c r="H492">
        <v>5183.8500000000004</v>
      </c>
      <c r="I492">
        <v>5181.87</v>
      </c>
      <c r="J492">
        <v>5170.1099999999997</v>
      </c>
      <c r="O492" s="1">
        <f t="shared" si="21"/>
        <v>46080.333321759259</v>
      </c>
      <c r="P492" s="2">
        <f t="shared" si="22"/>
        <v>46080.333333333336</v>
      </c>
      <c r="Q492">
        <f t="shared" si="23"/>
        <v>1772179200</v>
      </c>
    </row>
    <row r="493" spans="1:17" x14ac:dyDescent="0.55000000000000004">
      <c r="A493">
        <v>1772179499</v>
      </c>
      <c r="B493" t="s">
        <v>6</v>
      </c>
      <c r="C493" t="s">
        <v>7</v>
      </c>
      <c r="D493">
        <v>5180.62</v>
      </c>
      <c r="E493">
        <v>5200.51</v>
      </c>
      <c r="F493">
        <v>5189.12</v>
      </c>
      <c r="G493">
        <v>5199.8999999999996</v>
      </c>
      <c r="H493">
        <v>5183.92</v>
      </c>
      <c r="I493">
        <v>5181.8900000000003</v>
      </c>
      <c r="J493">
        <v>5170.1499999999996</v>
      </c>
      <c r="O493" s="1">
        <f t="shared" si="21"/>
        <v>46080.336793981478</v>
      </c>
      <c r="P493" s="2">
        <f t="shared" si="22"/>
        <v>46080.336805555555</v>
      </c>
      <c r="Q493">
        <f t="shared" si="23"/>
        <v>1772179500</v>
      </c>
    </row>
    <row r="494" spans="1:17" x14ac:dyDescent="0.55000000000000004">
      <c r="A494">
        <v>1772179799</v>
      </c>
      <c r="B494" t="s">
        <v>6</v>
      </c>
      <c r="C494" t="s">
        <v>7</v>
      </c>
      <c r="D494">
        <v>5178.43</v>
      </c>
      <c r="E494">
        <v>5200.51</v>
      </c>
      <c r="F494">
        <v>5189.09</v>
      </c>
      <c r="G494">
        <v>5199.8900000000003</v>
      </c>
      <c r="H494">
        <v>5184</v>
      </c>
      <c r="I494">
        <v>5181.91</v>
      </c>
      <c r="J494">
        <v>5170.1899999999996</v>
      </c>
      <c r="O494" s="1">
        <f t="shared" si="21"/>
        <v>46080.340266203704</v>
      </c>
      <c r="P494" s="2">
        <f t="shared" si="22"/>
        <v>46080.340277777781</v>
      </c>
      <c r="Q494">
        <f t="shared" si="23"/>
        <v>1772179800</v>
      </c>
    </row>
    <row r="495" spans="1:17" x14ac:dyDescent="0.55000000000000004">
      <c r="A495">
        <v>1772180099</v>
      </c>
      <c r="B495" t="s">
        <v>6</v>
      </c>
      <c r="C495" t="s">
        <v>7</v>
      </c>
      <c r="D495">
        <v>5178.8999999999996</v>
      </c>
      <c r="E495">
        <v>5200.5200000000004</v>
      </c>
      <c r="F495">
        <v>5189.0600000000004</v>
      </c>
      <c r="G495">
        <v>5199.87</v>
      </c>
      <c r="H495">
        <v>5184.08</v>
      </c>
      <c r="I495">
        <v>5181.9399999999996</v>
      </c>
      <c r="J495">
        <v>5170.2299999999996</v>
      </c>
      <c r="O495" s="1">
        <f t="shared" si="21"/>
        <v>46080.34373842593</v>
      </c>
      <c r="P495" s="2">
        <f t="shared" si="22"/>
        <v>46080.34375</v>
      </c>
      <c r="Q495">
        <f t="shared" si="23"/>
        <v>1772180100</v>
      </c>
    </row>
    <row r="496" spans="1:17" x14ac:dyDescent="0.55000000000000004">
      <c r="A496">
        <v>1772180399</v>
      </c>
      <c r="B496" t="s">
        <v>6</v>
      </c>
      <c r="C496" t="s">
        <v>7</v>
      </c>
      <c r="D496">
        <v>5175</v>
      </c>
      <c r="E496">
        <v>5200.5200000000004</v>
      </c>
      <c r="F496">
        <v>5189.04</v>
      </c>
      <c r="G496">
        <v>5199.8500000000004</v>
      </c>
      <c r="H496">
        <v>5184.1499999999996</v>
      </c>
      <c r="I496">
        <v>5181.96</v>
      </c>
      <c r="J496">
        <v>5170.2700000000004</v>
      </c>
      <c r="O496" s="1">
        <f t="shared" si="21"/>
        <v>46080.347210648149</v>
      </c>
      <c r="P496" s="2">
        <f t="shared" si="22"/>
        <v>46080.347222222219</v>
      </c>
      <c r="Q496">
        <f t="shared" si="23"/>
        <v>1772180400</v>
      </c>
    </row>
    <row r="497" spans="1:17" x14ac:dyDescent="0.55000000000000004">
      <c r="A497">
        <v>1772180699</v>
      </c>
      <c r="B497" t="s">
        <v>6</v>
      </c>
      <c r="C497" t="s">
        <v>7</v>
      </c>
      <c r="D497">
        <v>5177.6099999999997</v>
      </c>
      <c r="E497">
        <v>5200.53</v>
      </c>
      <c r="F497">
        <v>5189.01</v>
      </c>
      <c r="G497">
        <v>5199.83</v>
      </c>
      <c r="H497">
        <v>5184.2299999999996</v>
      </c>
      <c r="I497">
        <v>5181.9799999999996</v>
      </c>
      <c r="J497">
        <v>5170.3100000000004</v>
      </c>
      <c r="O497" s="1">
        <f t="shared" si="21"/>
        <v>46080.350682870368</v>
      </c>
      <c r="P497" s="2">
        <f t="shared" si="22"/>
        <v>46080.350694444445</v>
      </c>
      <c r="Q497">
        <f t="shared" si="23"/>
        <v>1772180700</v>
      </c>
    </row>
    <row r="498" spans="1:17" x14ac:dyDescent="0.55000000000000004">
      <c r="A498">
        <v>1772180999</v>
      </c>
      <c r="B498" t="s">
        <v>6</v>
      </c>
      <c r="C498" t="s">
        <v>7</v>
      </c>
      <c r="D498">
        <v>5181.78</v>
      </c>
      <c r="E498">
        <v>5200.53</v>
      </c>
      <c r="F498">
        <v>5188.99</v>
      </c>
      <c r="G498">
        <v>5199.82</v>
      </c>
      <c r="H498">
        <v>5184.3</v>
      </c>
      <c r="I498">
        <v>5182</v>
      </c>
      <c r="J498">
        <v>5170.3500000000004</v>
      </c>
      <c r="O498" s="1">
        <f t="shared" si="21"/>
        <v>46080.354155092587</v>
      </c>
      <c r="P498" s="2">
        <f t="shared" si="22"/>
        <v>46080.354166666664</v>
      </c>
      <c r="Q498">
        <f t="shared" si="23"/>
        <v>1772181000</v>
      </c>
    </row>
    <row r="499" spans="1:17" x14ac:dyDescent="0.55000000000000004">
      <c r="A499">
        <v>1772181299</v>
      </c>
      <c r="B499" t="s">
        <v>6</v>
      </c>
      <c r="C499" t="s">
        <v>7</v>
      </c>
      <c r="D499">
        <v>5180.34</v>
      </c>
      <c r="E499">
        <v>5200.54</v>
      </c>
      <c r="F499">
        <v>5188.96</v>
      </c>
      <c r="G499">
        <v>5199.8</v>
      </c>
      <c r="H499">
        <v>5184.38</v>
      </c>
      <c r="I499">
        <v>5182.0200000000004</v>
      </c>
      <c r="J499">
        <v>5170.38</v>
      </c>
      <c r="O499" s="1">
        <f t="shared" si="21"/>
        <v>46080.357627314814</v>
      </c>
      <c r="P499" s="2">
        <f t="shared" si="22"/>
        <v>46080.357638888891</v>
      </c>
      <c r="Q499">
        <f t="shared" si="23"/>
        <v>1772181300</v>
      </c>
    </row>
    <row r="500" spans="1:17" x14ac:dyDescent="0.55000000000000004">
      <c r="A500">
        <v>1772181599</v>
      </c>
      <c r="B500" t="s">
        <v>6</v>
      </c>
      <c r="C500" t="s">
        <v>7</v>
      </c>
      <c r="D500">
        <v>5180.32</v>
      </c>
      <c r="E500">
        <v>5200.54</v>
      </c>
      <c r="F500">
        <v>5188.93</v>
      </c>
      <c r="G500">
        <v>5199.78</v>
      </c>
      <c r="H500">
        <v>5184.45</v>
      </c>
      <c r="I500">
        <v>5182.05</v>
      </c>
      <c r="J500">
        <v>5170.42</v>
      </c>
      <c r="O500" s="1">
        <f t="shared" si="21"/>
        <v>46080.36109953704</v>
      </c>
      <c r="P500" s="2">
        <f t="shared" si="22"/>
        <v>46080.361111111109</v>
      </c>
      <c r="Q500">
        <f t="shared" si="23"/>
        <v>1772181600</v>
      </c>
    </row>
    <row r="501" spans="1:17" x14ac:dyDescent="0.55000000000000004">
      <c r="A501">
        <v>1772181899</v>
      </c>
      <c r="B501" t="s">
        <v>6</v>
      </c>
      <c r="C501" t="s">
        <v>7</v>
      </c>
      <c r="D501">
        <v>5181.58</v>
      </c>
      <c r="E501">
        <v>5200.55</v>
      </c>
      <c r="F501">
        <v>5188.91</v>
      </c>
      <c r="G501">
        <v>5199.76</v>
      </c>
      <c r="H501">
        <v>5184.53</v>
      </c>
      <c r="I501">
        <v>5182.07</v>
      </c>
      <c r="J501">
        <v>5170.46</v>
      </c>
      <c r="O501" s="1">
        <f t="shared" si="21"/>
        <v>46080.364571759259</v>
      </c>
      <c r="P501" s="2">
        <f t="shared" si="22"/>
        <v>46080.364583333336</v>
      </c>
      <c r="Q501">
        <f t="shared" si="23"/>
        <v>1772181900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K501"/>
  <sheetViews>
    <sheetView zoomScale="70" zoomScaleNormal="70" workbookViewId="0">
      <selection activeCell="N9" sqref="N9"/>
    </sheetView>
  </sheetViews>
  <sheetFormatPr defaultRowHeight="14.4" x14ac:dyDescent="0.55000000000000004"/>
  <cols>
    <col min="1" max="1" width="10.68359375" bestFit="1" customWidth="1"/>
    <col min="9" max="9" width="17.41796875" bestFit="1" customWidth="1"/>
    <col min="10" max="10" width="14.83984375" bestFit="1" customWidth="1"/>
    <col min="11" max="11" width="17.47265625" bestFit="1" customWidth="1"/>
  </cols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47</v>
      </c>
      <c r="F1" t="s">
        <v>48</v>
      </c>
      <c r="G1" t="s">
        <v>49</v>
      </c>
      <c r="I1" t="s">
        <v>67</v>
      </c>
      <c r="J1" t="s">
        <v>68</v>
      </c>
      <c r="K1" t="s">
        <v>69</v>
      </c>
    </row>
    <row r="2" spans="1:11" x14ac:dyDescent="0.55000000000000004">
      <c r="A2">
        <v>1772024999</v>
      </c>
      <c r="B2" t="s">
        <v>6</v>
      </c>
      <c r="C2" t="s">
        <v>7</v>
      </c>
      <c r="D2">
        <v>5187.2</v>
      </c>
      <c r="E2">
        <v>5186.6499999999996</v>
      </c>
      <c r="F2">
        <v>5185.18</v>
      </c>
      <c r="G2">
        <v>5181.3900000000003</v>
      </c>
      <c r="I2" s="1">
        <f t="shared" ref="I2:I65" si="0">(A2/86400)+25569</f>
        <v>46078.54859953704</v>
      </c>
      <c r="J2" s="2">
        <f t="shared" ref="J2:J65" si="1">CEILING(INT(I2*1440)/1440*288,1)/288</f>
        <v>46078.548611111109</v>
      </c>
      <c r="K2">
        <f>MROUND((J2-25569)*86400,300)</f>
        <v>1772025000</v>
      </c>
    </row>
    <row r="3" spans="1:11" x14ac:dyDescent="0.55000000000000004">
      <c r="A3">
        <v>1772025299</v>
      </c>
      <c r="B3" t="s">
        <v>6</v>
      </c>
      <c r="C3" t="s">
        <v>7</v>
      </c>
      <c r="D3">
        <v>5187</v>
      </c>
      <c r="E3">
        <v>5187.3999999999996</v>
      </c>
      <c r="F3">
        <v>5185.92</v>
      </c>
      <c r="G3">
        <v>5181.5600000000004</v>
      </c>
      <c r="I3" s="1">
        <f t="shared" si="0"/>
        <v>46078.552071759259</v>
      </c>
      <c r="J3" s="2">
        <f t="shared" si="1"/>
        <v>46078.552083333336</v>
      </c>
      <c r="K3">
        <f t="shared" ref="K3:K66" si="2">MROUND((J3-25569)*86400,300)</f>
        <v>1772025300</v>
      </c>
    </row>
    <row r="4" spans="1:11" x14ac:dyDescent="0.55000000000000004">
      <c r="A4">
        <v>1772025599</v>
      </c>
      <c r="B4" t="s">
        <v>6</v>
      </c>
      <c r="C4" t="s">
        <v>7</v>
      </c>
      <c r="D4">
        <v>5191.13</v>
      </c>
      <c r="E4">
        <v>5188.8100000000004</v>
      </c>
      <c r="F4">
        <v>5186.82</v>
      </c>
      <c r="G4">
        <v>5181.75</v>
      </c>
      <c r="I4" s="1">
        <f t="shared" si="0"/>
        <v>46078.555543981478</v>
      </c>
      <c r="J4" s="2">
        <f t="shared" si="1"/>
        <v>46078.555555555555</v>
      </c>
      <c r="K4">
        <f t="shared" si="2"/>
        <v>1772025600</v>
      </c>
    </row>
    <row r="5" spans="1:11" x14ac:dyDescent="0.55000000000000004">
      <c r="A5">
        <v>1772025899</v>
      </c>
      <c r="B5" t="s">
        <v>6</v>
      </c>
      <c r="C5" t="s">
        <v>7</v>
      </c>
      <c r="D5">
        <v>5188.07</v>
      </c>
      <c r="E5">
        <v>5189.24</v>
      </c>
      <c r="F5">
        <v>5187.6099999999997</v>
      </c>
      <c r="G5">
        <v>5181.96</v>
      </c>
      <c r="I5" s="1">
        <f t="shared" si="0"/>
        <v>46078.559016203704</v>
      </c>
      <c r="J5" s="2">
        <f t="shared" si="1"/>
        <v>46078.559027777781</v>
      </c>
      <c r="K5">
        <f t="shared" si="2"/>
        <v>1772025900</v>
      </c>
    </row>
    <row r="6" spans="1:11" x14ac:dyDescent="0.55000000000000004">
      <c r="A6">
        <v>1772026199</v>
      </c>
      <c r="B6" t="s">
        <v>6</v>
      </c>
      <c r="C6" t="s">
        <v>7</v>
      </c>
      <c r="D6">
        <v>5188.16</v>
      </c>
      <c r="E6">
        <v>5189.22</v>
      </c>
      <c r="F6">
        <v>5188.22</v>
      </c>
      <c r="G6">
        <v>5182.1400000000003</v>
      </c>
      <c r="I6" s="1">
        <f t="shared" si="0"/>
        <v>46078.56248842593</v>
      </c>
      <c r="J6" s="2">
        <f t="shared" si="1"/>
        <v>46078.5625</v>
      </c>
      <c r="K6">
        <f t="shared" si="2"/>
        <v>1772026200</v>
      </c>
    </row>
    <row r="7" spans="1:11" x14ac:dyDescent="0.55000000000000004">
      <c r="A7">
        <v>1772026499</v>
      </c>
      <c r="B7" t="s">
        <v>6</v>
      </c>
      <c r="C7" t="s">
        <v>7</v>
      </c>
      <c r="D7">
        <v>5189.6099999999997</v>
      </c>
      <c r="E7">
        <v>5189.54</v>
      </c>
      <c r="F7">
        <v>5188.7700000000004</v>
      </c>
      <c r="G7">
        <v>5182.33</v>
      </c>
      <c r="I7" s="1">
        <f t="shared" si="0"/>
        <v>46078.565960648149</v>
      </c>
      <c r="J7" s="2">
        <f t="shared" si="1"/>
        <v>46078.565972222219</v>
      </c>
      <c r="K7">
        <f t="shared" si="2"/>
        <v>1772026500</v>
      </c>
    </row>
    <row r="8" spans="1:11" x14ac:dyDescent="0.55000000000000004">
      <c r="A8">
        <v>1772026799</v>
      </c>
      <c r="B8" t="s">
        <v>6</v>
      </c>
      <c r="C8" t="s">
        <v>7</v>
      </c>
      <c r="D8">
        <v>5186.84</v>
      </c>
      <c r="E8">
        <v>5188.45</v>
      </c>
      <c r="F8">
        <v>5188.96</v>
      </c>
      <c r="G8">
        <v>5182.49</v>
      </c>
      <c r="I8" s="1">
        <f t="shared" si="0"/>
        <v>46078.569432870368</v>
      </c>
      <c r="J8" s="2">
        <f t="shared" si="1"/>
        <v>46078.569444444445</v>
      </c>
      <c r="K8">
        <f t="shared" si="2"/>
        <v>1772026800</v>
      </c>
    </row>
    <row r="9" spans="1:11" x14ac:dyDescent="0.55000000000000004">
      <c r="A9">
        <v>1772027099</v>
      </c>
      <c r="B9" t="s">
        <v>6</v>
      </c>
      <c r="C9" t="s">
        <v>7</v>
      </c>
      <c r="D9">
        <v>5186.59</v>
      </c>
      <c r="E9">
        <v>5188.21</v>
      </c>
      <c r="F9">
        <v>5189.0600000000004</v>
      </c>
      <c r="G9">
        <v>5182.62</v>
      </c>
      <c r="I9" s="1">
        <f t="shared" si="0"/>
        <v>46078.572905092587</v>
      </c>
      <c r="J9" s="2">
        <f t="shared" si="1"/>
        <v>46078.572916666664</v>
      </c>
      <c r="K9">
        <f t="shared" si="2"/>
        <v>1772027100</v>
      </c>
    </row>
    <row r="10" spans="1:11" x14ac:dyDescent="0.55000000000000004">
      <c r="A10">
        <v>1772027399</v>
      </c>
      <c r="B10" t="s">
        <v>6</v>
      </c>
      <c r="C10" t="s">
        <v>7</v>
      </c>
      <c r="D10">
        <v>5186.07</v>
      </c>
      <c r="E10">
        <v>5187.12</v>
      </c>
      <c r="F10">
        <v>5188.8900000000003</v>
      </c>
      <c r="G10">
        <v>5182.74</v>
      </c>
      <c r="I10" s="1">
        <f t="shared" si="0"/>
        <v>46078.576377314814</v>
      </c>
      <c r="J10" s="2">
        <f t="shared" si="1"/>
        <v>46078.576388888891</v>
      </c>
      <c r="K10">
        <f t="shared" si="2"/>
        <v>1772027400</v>
      </c>
    </row>
    <row r="11" spans="1:11" x14ac:dyDescent="0.55000000000000004">
      <c r="A11">
        <v>1772027699</v>
      </c>
      <c r="B11" t="s">
        <v>6</v>
      </c>
      <c r="C11" t="s">
        <v>7</v>
      </c>
      <c r="D11">
        <v>5185.2299999999996</v>
      </c>
      <c r="E11">
        <v>5186.5200000000004</v>
      </c>
      <c r="F11">
        <v>5188.62</v>
      </c>
      <c r="G11">
        <v>5182.83</v>
      </c>
      <c r="I11" s="1">
        <f t="shared" si="0"/>
        <v>46078.57984953704</v>
      </c>
      <c r="J11" s="2">
        <f t="shared" si="1"/>
        <v>46078.579861111109</v>
      </c>
      <c r="K11">
        <f t="shared" si="2"/>
        <v>1772027700</v>
      </c>
    </row>
    <row r="12" spans="1:11" x14ac:dyDescent="0.55000000000000004">
      <c r="A12">
        <v>1772027999</v>
      </c>
      <c r="B12" t="s">
        <v>6</v>
      </c>
      <c r="C12" t="s">
        <v>7</v>
      </c>
      <c r="D12">
        <v>5187.18</v>
      </c>
      <c r="E12">
        <v>5186.12</v>
      </c>
      <c r="F12">
        <v>5188.32</v>
      </c>
      <c r="G12">
        <v>5182.92</v>
      </c>
      <c r="I12" s="1">
        <f t="shared" si="0"/>
        <v>46078.583321759259</v>
      </c>
      <c r="J12" s="2">
        <f t="shared" si="1"/>
        <v>46078.583333333336</v>
      </c>
      <c r="K12">
        <f t="shared" si="2"/>
        <v>1772028000</v>
      </c>
    </row>
    <row r="13" spans="1:11" x14ac:dyDescent="0.55000000000000004">
      <c r="A13">
        <v>1772028299</v>
      </c>
      <c r="B13" t="s">
        <v>6</v>
      </c>
      <c r="C13" t="s">
        <v>7</v>
      </c>
      <c r="D13">
        <v>5189.99</v>
      </c>
      <c r="E13">
        <v>5187.43</v>
      </c>
      <c r="F13">
        <v>5188.38</v>
      </c>
      <c r="G13">
        <v>5183.05</v>
      </c>
      <c r="I13" s="1">
        <f t="shared" si="0"/>
        <v>46078.586793981478</v>
      </c>
      <c r="J13" s="2">
        <f t="shared" si="1"/>
        <v>46078.586805555555</v>
      </c>
      <c r="K13">
        <f t="shared" si="2"/>
        <v>1772028300</v>
      </c>
    </row>
    <row r="14" spans="1:11" x14ac:dyDescent="0.55000000000000004">
      <c r="A14">
        <v>1772028599</v>
      </c>
      <c r="B14" t="s">
        <v>6</v>
      </c>
      <c r="C14" t="s">
        <v>7</v>
      </c>
      <c r="D14">
        <v>5185.4399999999996</v>
      </c>
      <c r="E14">
        <v>5186.91</v>
      </c>
      <c r="F14">
        <v>5188.28</v>
      </c>
      <c r="G14">
        <v>5183.1899999999996</v>
      </c>
      <c r="I14" s="1">
        <f t="shared" si="0"/>
        <v>46078.590266203704</v>
      </c>
      <c r="J14" s="2">
        <f t="shared" si="1"/>
        <v>46078.590277777781</v>
      </c>
      <c r="K14">
        <f>MROUND((J14-25569)*86400,300)</f>
        <v>1772028600</v>
      </c>
    </row>
    <row r="15" spans="1:11" x14ac:dyDescent="0.55000000000000004">
      <c r="A15">
        <v>1772028899</v>
      </c>
      <c r="B15" t="s">
        <v>6</v>
      </c>
      <c r="C15" t="s">
        <v>7</v>
      </c>
      <c r="D15">
        <v>5182.68</v>
      </c>
      <c r="E15">
        <v>5185.16</v>
      </c>
      <c r="F15">
        <v>5187.78</v>
      </c>
      <c r="G15">
        <v>5183.24</v>
      </c>
      <c r="I15" s="1">
        <f t="shared" si="0"/>
        <v>46078.59373842593</v>
      </c>
      <c r="J15" s="2">
        <f t="shared" si="1"/>
        <v>46078.59375</v>
      </c>
      <c r="K15">
        <f t="shared" si="2"/>
        <v>1772028900</v>
      </c>
    </row>
    <row r="16" spans="1:11" x14ac:dyDescent="0.55000000000000004">
      <c r="A16">
        <v>1772029199</v>
      </c>
      <c r="B16" t="s">
        <v>6</v>
      </c>
      <c r="C16" t="s">
        <v>7</v>
      </c>
      <c r="D16">
        <v>5181.49</v>
      </c>
      <c r="E16">
        <v>5183.42</v>
      </c>
      <c r="F16">
        <v>5186.99</v>
      </c>
      <c r="G16">
        <v>5183.2299999999996</v>
      </c>
      <c r="I16" s="1">
        <f t="shared" si="0"/>
        <v>46078.597210648149</v>
      </c>
      <c r="J16" s="2">
        <f t="shared" si="1"/>
        <v>46078.597222222219</v>
      </c>
      <c r="K16">
        <f t="shared" si="2"/>
        <v>1772029200</v>
      </c>
    </row>
    <row r="17" spans="1:11" x14ac:dyDescent="0.55000000000000004">
      <c r="A17">
        <v>1772029499</v>
      </c>
      <c r="B17" t="s">
        <v>6</v>
      </c>
      <c r="C17" t="s">
        <v>7</v>
      </c>
      <c r="D17">
        <v>5177.91</v>
      </c>
      <c r="E17">
        <v>5180.51</v>
      </c>
      <c r="F17">
        <v>5185.6899999999996</v>
      </c>
      <c r="G17">
        <v>5183.1499999999996</v>
      </c>
      <c r="I17" s="1">
        <f t="shared" si="0"/>
        <v>46078.600682870368</v>
      </c>
      <c r="J17" s="2">
        <f t="shared" si="1"/>
        <v>46078.600694444445</v>
      </c>
      <c r="K17">
        <f t="shared" si="2"/>
        <v>1772029500</v>
      </c>
    </row>
    <row r="18" spans="1:11" x14ac:dyDescent="0.55000000000000004">
      <c r="A18">
        <v>1772029799</v>
      </c>
      <c r="B18" t="s">
        <v>6</v>
      </c>
      <c r="C18" t="s">
        <v>7</v>
      </c>
      <c r="D18">
        <v>5174.1400000000003</v>
      </c>
      <c r="E18">
        <v>5177.47</v>
      </c>
      <c r="F18">
        <v>5183.9799999999996</v>
      </c>
      <c r="G18">
        <v>5182.9799999999996</v>
      </c>
      <c r="I18" s="1">
        <f t="shared" si="0"/>
        <v>46078.604155092587</v>
      </c>
      <c r="J18" s="2">
        <f t="shared" si="1"/>
        <v>46078.604166666664</v>
      </c>
      <c r="K18">
        <f t="shared" si="2"/>
        <v>1772029800</v>
      </c>
    </row>
    <row r="19" spans="1:11" x14ac:dyDescent="0.55000000000000004">
      <c r="A19">
        <v>1772030099</v>
      </c>
      <c r="B19" t="s">
        <v>6</v>
      </c>
      <c r="C19" t="s">
        <v>7</v>
      </c>
      <c r="D19">
        <v>5159.7299999999996</v>
      </c>
      <c r="E19">
        <v>5170.3100000000004</v>
      </c>
      <c r="F19">
        <v>5180.99</v>
      </c>
      <c r="G19">
        <v>5182.63</v>
      </c>
      <c r="I19" s="1">
        <f t="shared" si="0"/>
        <v>46078.607627314814</v>
      </c>
      <c r="J19" s="2">
        <f t="shared" si="1"/>
        <v>46078.607638888891</v>
      </c>
      <c r="K19">
        <f t="shared" si="2"/>
        <v>1772030100</v>
      </c>
    </row>
    <row r="20" spans="1:11" x14ac:dyDescent="0.55000000000000004">
      <c r="A20">
        <v>1772030399</v>
      </c>
      <c r="B20" t="s">
        <v>6</v>
      </c>
      <c r="C20" t="s">
        <v>7</v>
      </c>
      <c r="D20">
        <v>5174.91</v>
      </c>
      <c r="E20">
        <v>5168.6099999999997</v>
      </c>
      <c r="F20">
        <v>5178.28</v>
      </c>
      <c r="G20">
        <v>5182.21</v>
      </c>
      <c r="I20" s="1">
        <f t="shared" si="0"/>
        <v>46078.61109953704</v>
      </c>
      <c r="J20" s="2">
        <f t="shared" si="1"/>
        <v>46078.611111111109</v>
      </c>
      <c r="K20">
        <f t="shared" si="2"/>
        <v>1772030400</v>
      </c>
    </row>
    <row r="21" spans="1:11" x14ac:dyDescent="0.55000000000000004">
      <c r="A21">
        <v>1772030699</v>
      </c>
      <c r="B21" t="s">
        <v>6</v>
      </c>
      <c r="C21" t="s">
        <v>7</v>
      </c>
      <c r="D21">
        <v>5181.79</v>
      </c>
      <c r="E21">
        <v>5172.29</v>
      </c>
      <c r="F21">
        <v>5176.99</v>
      </c>
      <c r="G21">
        <v>5182.01</v>
      </c>
      <c r="I21" s="1">
        <f t="shared" si="0"/>
        <v>46078.614571759259</v>
      </c>
      <c r="J21" s="2">
        <f t="shared" si="1"/>
        <v>46078.614583333336</v>
      </c>
      <c r="K21">
        <f t="shared" si="2"/>
        <v>1772030700</v>
      </c>
    </row>
    <row r="22" spans="1:11" x14ac:dyDescent="0.55000000000000004">
      <c r="A22">
        <v>1772030999</v>
      </c>
      <c r="B22" t="s">
        <v>6</v>
      </c>
      <c r="C22" t="s">
        <v>7</v>
      </c>
      <c r="D22">
        <v>5188.55</v>
      </c>
      <c r="E22">
        <v>5177.99</v>
      </c>
      <c r="F22">
        <v>5177.22</v>
      </c>
      <c r="G22">
        <v>5182.0200000000004</v>
      </c>
      <c r="I22" s="1">
        <f t="shared" si="0"/>
        <v>46078.618043981478</v>
      </c>
      <c r="J22" s="2">
        <f t="shared" si="1"/>
        <v>46078.618055555555</v>
      </c>
      <c r="K22">
        <f t="shared" si="2"/>
        <v>1772031000</v>
      </c>
    </row>
    <row r="23" spans="1:11" x14ac:dyDescent="0.55000000000000004">
      <c r="A23">
        <v>1772031299</v>
      </c>
      <c r="B23" t="s">
        <v>6</v>
      </c>
      <c r="C23" t="s">
        <v>7</v>
      </c>
      <c r="D23">
        <v>5191.25</v>
      </c>
      <c r="E23">
        <v>5184.16</v>
      </c>
      <c r="F23">
        <v>5178.72</v>
      </c>
      <c r="G23">
        <v>5182.2</v>
      </c>
      <c r="I23" s="1">
        <f t="shared" si="0"/>
        <v>46078.621516203704</v>
      </c>
      <c r="J23" s="2">
        <f t="shared" si="1"/>
        <v>46078.621527777781</v>
      </c>
      <c r="K23">
        <f t="shared" si="2"/>
        <v>1772031300</v>
      </c>
    </row>
    <row r="24" spans="1:11" x14ac:dyDescent="0.55000000000000004">
      <c r="A24">
        <v>1772031599</v>
      </c>
      <c r="B24" t="s">
        <v>6</v>
      </c>
      <c r="C24" t="s">
        <v>7</v>
      </c>
      <c r="D24">
        <v>5198.6400000000003</v>
      </c>
      <c r="E24">
        <v>5191.0600000000004</v>
      </c>
      <c r="F24">
        <v>5181.3900000000003</v>
      </c>
      <c r="G24">
        <v>5182.5200000000004</v>
      </c>
      <c r="I24" s="1">
        <f t="shared" si="0"/>
        <v>46078.62498842593</v>
      </c>
      <c r="J24" s="2">
        <f t="shared" si="1"/>
        <v>46078.625</v>
      </c>
      <c r="K24">
        <f t="shared" si="2"/>
        <v>1772031600</v>
      </c>
    </row>
    <row r="25" spans="1:11" x14ac:dyDescent="0.55000000000000004">
      <c r="A25">
        <v>1772031899</v>
      </c>
      <c r="B25" t="s">
        <v>6</v>
      </c>
      <c r="C25" t="s">
        <v>7</v>
      </c>
      <c r="D25">
        <v>5195.8900000000003</v>
      </c>
      <c r="E25">
        <v>5195.8500000000004</v>
      </c>
      <c r="F25">
        <v>5184.5</v>
      </c>
      <c r="G25">
        <v>5182.9399999999996</v>
      </c>
      <c r="I25" s="1">
        <f t="shared" si="0"/>
        <v>46078.628460648149</v>
      </c>
      <c r="J25" s="2">
        <f t="shared" si="1"/>
        <v>46078.628472222219</v>
      </c>
      <c r="K25">
        <f t="shared" si="2"/>
        <v>1772031900</v>
      </c>
    </row>
    <row r="26" spans="1:11" x14ac:dyDescent="0.55000000000000004">
      <c r="A26">
        <v>1772032199</v>
      </c>
      <c r="B26" t="s">
        <v>6</v>
      </c>
      <c r="C26" t="s">
        <v>7</v>
      </c>
      <c r="D26">
        <v>5193.17</v>
      </c>
      <c r="E26">
        <v>5196.3500000000004</v>
      </c>
      <c r="F26">
        <v>5187</v>
      </c>
      <c r="G26">
        <v>5183.29</v>
      </c>
      <c r="I26" s="1">
        <f t="shared" si="0"/>
        <v>46078.631932870368</v>
      </c>
      <c r="J26" s="2">
        <f t="shared" si="1"/>
        <v>46078.631944444445</v>
      </c>
      <c r="K26">
        <f t="shared" si="2"/>
        <v>1772032200</v>
      </c>
    </row>
    <row r="27" spans="1:11" x14ac:dyDescent="0.55000000000000004">
      <c r="A27">
        <v>1772032499</v>
      </c>
      <c r="B27" t="s">
        <v>6</v>
      </c>
      <c r="C27" t="s">
        <v>7</v>
      </c>
      <c r="D27">
        <v>5188.97</v>
      </c>
      <c r="E27">
        <v>5195.3</v>
      </c>
      <c r="F27">
        <v>5188.7299999999996</v>
      </c>
      <c r="G27">
        <v>5183.54</v>
      </c>
      <c r="I27" s="1">
        <f t="shared" si="0"/>
        <v>46078.635405092587</v>
      </c>
      <c r="J27" s="2">
        <f t="shared" si="1"/>
        <v>46078.635416666664</v>
      </c>
      <c r="K27">
        <f t="shared" si="2"/>
        <v>1772032500</v>
      </c>
    </row>
    <row r="28" spans="1:11" x14ac:dyDescent="0.55000000000000004">
      <c r="A28">
        <v>1772032799</v>
      </c>
      <c r="B28" t="s">
        <v>6</v>
      </c>
      <c r="C28" t="s">
        <v>7</v>
      </c>
      <c r="D28">
        <v>5185.46</v>
      </c>
      <c r="E28">
        <v>5192.3900000000003</v>
      </c>
      <c r="F28">
        <v>5189.46</v>
      </c>
      <c r="G28">
        <v>5183.6899999999996</v>
      </c>
      <c r="I28" s="1">
        <f t="shared" si="0"/>
        <v>46078.638877314814</v>
      </c>
      <c r="J28" s="2">
        <f t="shared" si="1"/>
        <v>46078.638888888891</v>
      </c>
      <c r="K28">
        <f t="shared" si="2"/>
        <v>1772032800</v>
      </c>
    </row>
    <row r="29" spans="1:11" x14ac:dyDescent="0.55000000000000004">
      <c r="A29">
        <v>1772033099</v>
      </c>
      <c r="B29" t="s">
        <v>6</v>
      </c>
      <c r="C29" t="s">
        <v>7</v>
      </c>
      <c r="D29">
        <v>5180.33</v>
      </c>
      <c r="E29">
        <v>5187.25</v>
      </c>
      <c r="F29">
        <v>5188.92</v>
      </c>
      <c r="G29">
        <v>5183.6899999999996</v>
      </c>
      <c r="I29" s="1">
        <f t="shared" si="0"/>
        <v>46078.64234953704</v>
      </c>
      <c r="J29" s="2">
        <f t="shared" si="1"/>
        <v>46078.642361111109</v>
      </c>
      <c r="K29">
        <f t="shared" si="2"/>
        <v>1772033100</v>
      </c>
    </row>
    <row r="30" spans="1:11" x14ac:dyDescent="0.55000000000000004">
      <c r="A30">
        <v>1772033399</v>
      </c>
      <c r="B30" t="s">
        <v>6</v>
      </c>
      <c r="C30" t="s">
        <v>7</v>
      </c>
      <c r="D30">
        <v>5181.68</v>
      </c>
      <c r="E30">
        <v>5183.16</v>
      </c>
      <c r="F30">
        <v>5187.6499999999996</v>
      </c>
      <c r="G30">
        <v>5183.58</v>
      </c>
      <c r="I30" s="1">
        <f t="shared" si="0"/>
        <v>46078.645821759259</v>
      </c>
      <c r="J30" s="2">
        <f t="shared" si="1"/>
        <v>46078.645833333336</v>
      </c>
      <c r="K30">
        <f t="shared" si="2"/>
        <v>1772033400</v>
      </c>
    </row>
    <row r="31" spans="1:11" x14ac:dyDescent="0.55000000000000004">
      <c r="A31">
        <v>1772033699</v>
      </c>
      <c r="B31" t="s">
        <v>6</v>
      </c>
      <c r="C31" t="s">
        <v>7</v>
      </c>
      <c r="D31">
        <v>5187.95</v>
      </c>
      <c r="E31">
        <v>5184.09</v>
      </c>
      <c r="F31">
        <v>5186.95</v>
      </c>
      <c r="G31">
        <v>5183.55</v>
      </c>
      <c r="I31" s="1">
        <f t="shared" si="0"/>
        <v>46078.649293981478</v>
      </c>
      <c r="J31" s="2">
        <f t="shared" si="1"/>
        <v>46078.649305555555</v>
      </c>
      <c r="K31">
        <f t="shared" si="2"/>
        <v>1772033700</v>
      </c>
    </row>
    <row r="32" spans="1:11" x14ac:dyDescent="0.55000000000000004">
      <c r="A32">
        <v>1772033999</v>
      </c>
      <c r="B32" t="s">
        <v>6</v>
      </c>
      <c r="C32" t="s">
        <v>7</v>
      </c>
      <c r="D32">
        <v>5191</v>
      </c>
      <c r="E32">
        <v>5186.75</v>
      </c>
      <c r="F32">
        <v>5187.04</v>
      </c>
      <c r="G32">
        <v>5183.68</v>
      </c>
      <c r="I32" s="1">
        <f t="shared" si="0"/>
        <v>46078.652766203704</v>
      </c>
      <c r="J32" s="2">
        <f t="shared" si="1"/>
        <v>46078.652777777781</v>
      </c>
      <c r="K32">
        <f t="shared" si="2"/>
        <v>1772034000</v>
      </c>
    </row>
    <row r="33" spans="1:11" x14ac:dyDescent="0.55000000000000004">
      <c r="A33">
        <v>1772034299</v>
      </c>
      <c r="B33" t="s">
        <v>6</v>
      </c>
      <c r="C33" t="s">
        <v>7</v>
      </c>
      <c r="D33">
        <v>5197.8999999999996</v>
      </c>
      <c r="E33">
        <v>5190.43</v>
      </c>
      <c r="F33">
        <v>5187.95</v>
      </c>
      <c r="G33">
        <v>5183.92</v>
      </c>
      <c r="I33" s="1">
        <f t="shared" si="0"/>
        <v>46078.65623842593</v>
      </c>
      <c r="J33" s="2">
        <f t="shared" si="1"/>
        <v>46078.65625</v>
      </c>
      <c r="K33">
        <f t="shared" si="2"/>
        <v>1772034300</v>
      </c>
    </row>
    <row r="34" spans="1:11" x14ac:dyDescent="0.55000000000000004">
      <c r="A34">
        <v>1772034599</v>
      </c>
      <c r="B34" t="s">
        <v>6</v>
      </c>
      <c r="C34" t="s">
        <v>7</v>
      </c>
      <c r="D34">
        <v>5195.4799999999996</v>
      </c>
      <c r="E34">
        <v>5193.26</v>
      </c>
      <c r="F34">
        <v>5189.28</v>
      </c>
      <c r="G34">
        <v>5184.2299999999996</v>
      </c>
      <c r="I34" s="1">
        <f t="shared" si="0"/>
        <v>46078.659710648149</v>
      </c>
      <c r="J34" s="2">
        <f t="shared" si="1"/>
        <v>46078.659722222219</v>
      </c>
      <c r="K34">
        <f t="shared" si="2"/>
        <v>1772034600</v>
      </c>
    </row>
    <row r="35" spans="1:11" x14ac:dyDescent="0.55000000000000004">
      <c r="A35">
        <v>1772034899</v>
      </c>
      <c r="B35" t="s">
        <v>6</v>
      </c>
      <c r="C35" t="s">
        <v>7</v>
      </c>
      <c r="D35">
        <v>5194.5</v>
      </c>
      <c r="E35">
        <v>5194.92</v>
      </c>
      <c r="F35">
        <v>5190.67</v>
      </c>
      <c r="G35">
        <v>5184.54</v>
      </c>
      <c r="I35" s="1">
        <f t="shared" si="0"/>
        <v>46078.663182870368</v>
      </c>
      <c r="J35" s="2">
        <f t="shared" si="1"/>
        <v>46078.663194444445</v>
      </c>
      <c r="K35">
        <f t="shared" si="2"/>
        <v>1772034900</v>
      </c>
    </row>
    <row r="36" spans="1:11" x14ac:dyDescent="0.55000000000000004">
      <c r="A36">
        <v>1772035199</v>
      </c>
      <c r="B36" t="s">
        <v>6</v>
      </c>
      <c r="C36" t="s">
        <v>7</v>
      </c>
      <c r="D36">
        <v>5194.37</v>
      </c>
      <c r="E36">
        <v>5195.8599999999997</v>
      </c>
      <c r="F36">
        <v>5191.97</v>
      </c>
      <c r="G36">
        <v>5184.83</v>
      </c>
      <c r="I36" s="1">
        <f t="shared" si="0"/>
        <v>46078.666655092587</v>
      </c>
      <c r="J36" s="2">
        <f t="shared" si="1"/>
        <v>46078.666666666664</v>
      </c>
      <c r="K36">
        <f t="shared" si="2"/>
        <v>1772035200</v>
      </c>
    </row>
    <row r="37" spans="1:11" x14ac:dyDescent="0.55000000000000004">
      <c r="A37">
        <v>1772035499</v>
      </c>
      <c r="B37" t="s">
        <v>6</v>
      </c>
      <c r="C37" t="s">
        <v>7</v>
      </c>
      <c r="D37">
        <v>5191.37</v>
      </c>
      <c r="E37">
        <v>5194.8999999999996</v>
      </c>
      <c r="F37">
        <v>5192.75</v>
      </c>
      <c r="G37">
        <v>5185.08</v>
      </c>
      <c r="I37" s="1">
        <f t="shared" si="0"/>
        <v>46078.670127314814</v>
      </c>
      <c r="J37" s="2">
        <f t="shared" si="1"/>
        <v>46078.670138888891</v>
      </c>
      <c r="K37">
        <f t="shared" si="2"/>
        <v>1772035500</v>
      </c>
    </row>
    <row r="38" spans="1:11" x14ac:dyDescent="0.55000000000000004">
      <c r="A38">
        <v>1772035799</v>
      </c>
      <c r="B38" t="s">
        <v>6</v>
      </c>
      <c r="C38" t="s">
        <v>7</v>
      </c>
      <c r="D38">
        <v>5192.5200000000004</v>
      </c>
      <c r="E38">
        <v>5194.33</v>
      </c>
      <c r="F38">
        <v>5193.26</v>
      </c>
      <c r="G38">
        <v>5185.29</v>
      </c>
      <c r="I38" s="1">
        <f t="shared" si="0"/>
        <v>46078.67359953704</v>
      </c>
      <c r="J38" s="2">
        <f t="shared" si="1"/>
        <v>46078.673611111109</v>
      </c>
      <c r="K38">
        <f t="shared" si="2"/>
        <v>1772035800</v>
      </c>
    </row>
    <row r="39" spans="1:11" x14ac:dyDescent="0.55000000000000004">
      <c r="A39">
        <v>1772036099</v>
      </c>
      <c r="B39" t="s">
        <v>6</v>
      </c>
      <c r="C39" t="s">
        <v>7</v>
      </c>
      <c r="D39">
        <v>5197.05</v>
      </c>
      <c r="E39">
        <v>5195.2299999999996</v>
      </c>
      <c r="F39">
        <v>5193.8900000000003</v>
      </c>
      <c r="G39">
        <v>5185.54</v>
      </c>
      <c r="I39" s="1">
        <f t="shared" si="0"/>
        <v>46078.677071759259</v>
      </c>
      <c r="J39" s="2">
        <f t="shared" si="1"/>
        <v>46078.677083333336</v>
      </c>
      <c r="K39">
        <f t="shared" si="2"/>
        <v>1772036100</v>
      </c>
    </row>
    <row r="40" spans="1:11" x14ac:dyDescent="0.55000000000000004">
      <c r="A40">
        <v>1772036399</v>
      </c>
      <c r="B40" t="s">
        <v>6</v>
      </c>
      <c r="C40" t="s">
        <v>7</v>
      </c>
      <c r="D40">
        <v>5205.29</v>
      </c>
      <c r="E40">
        <v>5199.2299999999996</v>
      </c>
      <c r="F40">
        <v>5195.3100000000004</v>
      </c>
      <c r="G40">
        <v>5185.91</v>
      </c>
      <c r="I40" s="1">
        <f t="shared" si="0"/>
        <v>46078.680543981478</v>
      </c>
      <c r="J40" s="2">
        <f t="shared" si="1"/>
        <v>46078.680555555555</v>
      </c>
      <c r="K40">
        <f t="shared" si="2"/>
        <v>1772036400</v>
      </c>
    </row>
    <row r="41" spans="1:11" x14ac:dyDescent="0.55000000000000004">
      <c r="A41">
        <v>1772036699</v>
      </c>
      <c r="B41" t="s">
        <v>6</v>
      </c>
      <c r="C41" t="s">
        <v>7</v>
      </c>
      <c r="D41">
        <v>5203.22</v>
      </c>
      <c r="E41">
        <v>5202.09</v>
      </c>
      <c r="F41">
        <v>5197.07</v>
      </c>
      <c r="G41">
        <v>5186.3900000000003</v>
      </c>
      <c r="I41" s="1">
        <f t="shared" si="0"/>
        <v>46078.684016203704</v>
      </c>
      <c r="J41" s="2">
        <f t="shared" si="1"/>
        <v>46078.684027777781</v>
      </c>
      <c r="K41">
        <f t="shared" si="2"/>
        <v>1772036700</v>
      </c>
    </row>
    <row r="42" spans="1:11" x14ac:dyDescent="0.55000000000000004">
      <c r="A42">
        <v>1772036999</v>
      </c>
      <c r="B42" t="s">
        <v>6</v>
      </c>
      <c r="C42" t="s">
        <v>7</v>
      </c>
      <c r="D42">
        <v>5206.5600000000004</v>
      </c>
      <c r="E42">
        <v>5204.05</v>
      </c>
      <c r="F42">
        <v>5198.8900000000003</v>
      </c>
      <c r="G42">
        <v>5186.88</v>
      </c>
      <c r="I42" s="1">
        <f t="shared" si="0"/>
        <v>46078.68748842593</v>
      </c>
      <c r="J42" s="2">
        <f t="shared" si="1"/>
        <v>46078.6875</v>
      </c>
      <c r="K42">
        <f t="shared" si="2"/>
        <v>1772037000</v>
      </c>
    </row>
    <row r="43" spans="1:11" x14ac:dyDescent="0.55000000000000004">
      <c r="A43">
        <v>1772037299</v>
      </c>
      <c r="B43" t="s">
        <v>6</v>
      </c>
      <c r="C43" t="s">
        <v>7</v>
      </c>
      <c r="D43">
        <v>5203.3900000000003</v>
      </c>
      <c r="E43">
        <v>5205.2</v>
      </c>
      <c r="F43">
        <v>5200.57</v>
      </c>
      <c r="G43">
        <v>5187.3599999999997</v>
      </c>
      <c r="I43" s="1">
        <f t="shared" si="0"/>
        <v>46078.690960648149</v>
      </c>
      <c r="J43" s="2">
        <f t="shared" si="1"/>
        <v>46078.690972222219</v>
      </c>
      <c r="K43">
        <f t="shared" si="2"/>
        <v>1772037300</v>
      </c>
    </row>
    <row r="44" spans="1:11" x14ac:dyDescent="0.55000000000000004">
      <c r="A44">
        <v>1772037599</v>
      </c>
      <c r="B44" t="s">
        <v>6</v>
      </c>
      <c r="C44" t="s">
        <v>7</v>
      </c>
      <c r="D44">
        <v>5207.51</v>
      </c>
      <c r="E44">
        <v>5206.6400000000003</v>
      </c>
      <c r="F44">
        <v>5202.2299999999996</v>
      </c>
      <c r="G44">
        <v>5187.8599999999997</v>
      </c>
      <c r="I44" s="1">
        <f t="shared" si="0"/>
        <v>46078.694432870368</v>
      </c>
      <c r="J44" s="2">
        <f t="shared" si="1"/>
        <v>46078.694444444445</v>
      </c>
      <c r="K44">
        <f t="shared" si="2"/>
        <v>1772037600</v>
      </c>
    </row>
    <row r="45" spans="1:11" x14ac:dyDescent="0.55000000000000004">
      <c r="A45">
        <v>1772037899</v>
      </c>
      <c r="B45" t="s">
        <v>6</v>
      </c>
      <c r="C45" t="s">
        <v>7</v>
      </c>
      <c r="D45">
        <v>5208.18</v>
      </c>
      <c r="E45">
        <v>5209.03</v>
      </c>
      <c r="F45">
        <v>5204.09</v>
      </c>
      <c r="G45">
        <v>5188.41</v>
      </c>
      <c r="I45" s="1">
        <f t="shared" si="0"/>
        <v>46078.697905092587</v>
      </c>
      <c r="J45" s="2">
        <f t="shared" si="1"/>
        <v>46078.697916666664</v>
      </c>
      <c r="K45">
        <f t="shared" si="2"/>
        <v>1772037900</v>
      </c>
    </row>
    <row r="46" spans="1:11" x14ac:dyDescent="0.55000000000000004">
      <c r="A46">
        <v>1772038199</v>
      </c>
      <c r="B46" t="s">
        <v>6</v>
      </c>
      <c r="C46" t="s">
        <v>7</v>
      </c>
      <c r="D46">
        <v>5211.95</v>
      </c>
      <c r="E46">
        <v>5210.88</v>
      </c>
      <c r="F46">
        <v>5205.9799999999996</v>
      </c>
      <c r="G46">
        <v>5189.0200000000004</v>
      </c>
      <c r="I46" s="1">
        <f t="shared" si="0"/>
        <v>46078.701377314814</v>
      </c>
      <c r="J46" s="2">
        <f t="shared" si="1"/>
        <v>46078.701388888891</v>
      </c>
      <c r="K46">
        <f t="shared" si="2"/>
        <v>1772038200</v>
      </c>
    </row>
    <row r="47" spans="1:11" x14ac:dyDescent="0.55000000000000004">
      <c r="A47">
        <v>1772038499</v>
      </c>
      <c r="B47" t="s">
        <v>6</v>
      </c>
      <c r="C47" t="s">
        <v>7</v>
      </c>
      <c r="D47">
        <v>5212.3100000000004</v>
      </c>
      <c r="E47">
        <v>5212.37</v>
      </c>
      <c r="F47">
        <v>5207.8100000000004</v>
      </c>
      <c r="G47">
        <v>5189.63</v>
      </c>
      <c r="I47" s="1">
        <f t="shared" si="0"/>
        <v>46078.70484953704</v>
      </c>
      <c r="J47" s="2">
        <f t="shared" si="1"/>
        <v>46078.704861111109</v>
      </c>
      <c r="K47">
        <f t="shared" si="2"/>
        <v>1772038500</v>
      </c>
    </row>
    <row r="48" spans="1:11" x14ac:dyDescent="0.55000000000000004">
      <c r="A48">
        <v>1772038799</v>
      </c>
      <c r="B48" t="s">
        <v>6</v>
      </c>
      <c r="C48" t="s">
        <v>7</v>
      </c>
      <c r="D48">
        <v>5210.09</v>
      </c>
      <c r="E48">
        <v>5212.3999999999996</v>
      </c>
      <c r="F48">
        <v>5209.26</v>
      </c>
      <c r="G48">
        <v>5190.2299999999996</v>
      </c>
      <c r="I48" s="1">
        <f t="shared" si="0"/>
        <v>46078.708321759259</v>
      </c>
      <c r="J48" s="2">
        <f t="shared" si="1"/>
        <v>46078.708333333336</v>
      </c>
      <c r="K48">
        <f t="shared" si="2"/>
        <v>1772038800</v>
      </c>
    </row>
    <row r="49" spans="1:11" x14ac:dyDescent="0.55000000000000004">
      <c r="A49">
        <v>1772039099</v>
      </c>
      <c r="B49" t="s">
        <v>6</v>
      </c>
      <c r="C49" t="s">
        <v>7</v>
      </c>
      <c r="D49">
        <v>5214.6899999999996</v>
      </c>
      <c r="E49">
        <v>5213.3</v>
      </c>
      <c r="F49">
        <v>5210.63</v>
      </c>
      <c r="G49">
        <v>5190.82</v>
      </c>
      <c r="I49" s="1">
        <f t="shared" si="0"/>
        <v>46078.711793981478</v>
      </c>
      <c r="J49" s="2">
        <f t="shared" si="1"/>
        <v>46078.711805555555</v>
      </c>
      <c r="K49">
        <f t="shared" si="2"/>
        <v>1772039100</v>
      </c>
    </row>
    <row r="50" spans="1:11" x14ac:dyDescent="0.55000000000000004">
      <c r="A50">
        <v>1772039399</v>
      </c>
      <c r="B50" t="s">
        <v>6</v>
      </c>
      <c r="C50" t="s">
        <v>7</v>
      </c>
      <c r="D50">
        <v>5215.17</v>
      </c>
      <c r="E50">
        <v>5215.22</v>
      </c>
      <c r="F50">
        <v>5212.16</v>
      </c>
      <c r="G50">
        <v>5191.46</v>
      </c>
      <c r="I50" s="1">
        <f t="shared" si="0"/>
        <v>46078.715266203704</v>
      </c>
      <c r="J50" s="2">
        <f t="shared" si="1"/>
        <v>46078.715277777781</v>
      </c>
      <c r="K50">
        <f t="shared" si="2"/>
        <v>1772039400</v>
      </c>
    </row>
    <row r="51" spans="1:11" x14ac:dyDescent="0.55000000000000004">
      <c r="A51">
        <v>1772039699</v>
      </c>
      <c r="B51" t="s">
        <v>6</v>
      </c>
      <c r="C51" t="s">
        <v>7</v>
      </c>
      <c r="D51">
        <v>5214.53</v>
      </c>
      <c r="E51">
        <v>5215.4399999999996</v>
      </c>
      <c r="F51">
        <v>5213.42</v>
      </c>
      <c r="G51">
        <v>5192.1099999999997</v>
      </c>
      <c r="I51" s="1">
        <f t="shared" si="0"/>
        <v>46078.71873842593</v>
      </c>
      <c r="J51" s="2">
        <f t="shared" si="1"/>
        <v>46078.71875</v>
      </c>
      <c r="K51">
        <f t="shared" si="2"/>
        <v>1772039700</v>
      </c>
    </row>
    <row r="52" spans="1:11" x14ac:dyDescent="0.55000000000000004">
      <c r="A52">
        <v>1772039999</v>
      </c>
      <c r="B52" t="s">
        <v>6</v>
      </c>
      <c r="C52" t="s">
        <v>7</v>
      </c>
      <c r="D52">
        <v>5213.2700000000004</v>
      </c>
      <c r="E52">
        <v>5215.1499999999996</v>
      </c>
      <c r="F52">
        <v>5214.3500000000004</v>
      </c>
      <c r="G52">
        <v>5192.71</v>
      </c>
      <c r="I52" s="1">
        <f t="shared" si="0"/>
        <v>46078.722210648149</v>
      </c>
      <c r="J52" s="2">
        <f t="shared" si="1"/>
        <v>46078.722222222219</v>
      </c>
      <c r="K52">
        <f t="shared" si="2"/>
        <v>1772040000</v>
      </c>
    </row>
    <row r="53" spans="1:11" x14ac:dyDescent="0.55000000000000004">
      <c r="A53">
        <v>1772040299</v>
      </c>
      <c r="B53" t="s">
        <v>6</v>
      </c>
      <c r="C53" t="s">
        <v>7</v>
      </c>
      <c r="D53">
        <v>5213.1000000000004</v>
      </c>
      <c r="E53">
        <v>5214.97</v>
      </c>
      <c r="F53">
        <v>5215.04</v>
      </c>
      <c r="G53">
        <v>5193.29</v>
      </c>
      <c r="I53" s="1">
        <f t="shared" si="0"/>
        <v>46078.725682870368</v>
      </c>
      <c r="J53" s="2">
        <f t="shared" si="1"/>
        <v>46078.725694444445</v>
      </c>
      <c r="K53">
        <f t="shared" si="2"/>
        <v>1772040300</v>
      </c>
    </row>
    <row r="54" spans="1:11" x14ac:dyDescent="0.55000000000000004">
      <c r="A54">
        <v>1772040599</v>
      </c>
      <c r="B54" t="s">
        <v>6</v>
      </c>
      <c r="C54" t="s">
        <v>7</v>
      </c>
      <c r="D54">
        <v>5211.8500000000004</v>
      </c>
      <c r="E54">
        <v>5214.08</v>
      </c>
      <c r="F54">
        <v>5215.3999999999996</v>
      </c>
      <c r="G54">
        <v>5193.84</v>
      </c>
      <c r="I54" s="1">
        <f t="shared" si="0"/>
        <v>46078.729155092587</v>
      </c>
      <c r="J54" s="2">
        <f t="shared" si="1"/>
        <v>46078.729166666664</v>
      </c>
      <c r="K54">
        <f t="shared" si="2"/>
        <v>1772040600</v>
      </c>
    </row>
    <row r="55" spans="1:11" x14ac:dyDescent="0.55000000000000004">
      <c r="A55">
        <v>1772040899</v>
      </c>
      <c r="B55" t="s">
        <v>6</v>
      </c>
      <c r="C55" t="s">
        <v>7</v>
      </c>
      <c r="D55">
        <v>5213.17</v>
      </c>
      <c r="E55">
        <v>5213.37</v>
      </c>
      <c r="F55">
        <v>5215.51</v>
      </c>
      <c r="G55">
        <v>5194.3599999999997</v>
      </c>
      <c r="I55" s="1">
        <f t="shared" si="0"/>
        <v>46078.732627314814</v>
      </c>
      <c r="J55" s="2">
        <f t="shared" si="1"/>
        <v>46078.732638888891</v>
      </c>
      <c r="K55">
        <f t="shared" si="2"/>
        <v>1772040900</v>
      </c>
    </row>
    <row r="56" spans="1:11" x14ac:dyDescent="0.55000000000000004">
      <c r="A56">
        <v>1772041199</v>
      </c>
      <c r="B56" t="s">
        <v>6</v>
      </c>
      <c r="C56" t="s">
        <v>7</v>
      </c>
      <c r="D56">
        <v>5208.33</v>
      </c>
      <c r="E56">
        <v>5211.7700000000004</v>
      </c>
      <c r="F56">
        <v>5215.24</v>
      </c>
      <c r="G56">
        <v>5194.83</v>
      </c>
      <c r="I56" s="1">
        <f t="shared" si="0"/>
        <v>46078.73609953704</v>
      </c>
      <c r="J56" s="2">
        <f t="shared" si="1"/>
        <v>46078.736111111109</v>
      </c>
      <c r="K56">
        <f t="shared" si="2"/>
        <v>1772041200</v>
      </c>
    </row>
    <row r="57" spans="1:11" x14ac:dyDescent="0.55000000000000004">
      <c r="A57">
        <v>1772041499</v>
      </c>
      <c r="B57" t="s">
        <v>6</v>
      </c>
      <c r="C57" t="s">
        <v>7</v>
      </c>
      <c r="D57">
        <v>5206.71</v>
      </c>
      <c r="E57">
        <v>5209.0600000000004</v>
      </c>
      <c r="F57">
        <v>5214.3999999999996</v>
      </c>
      <c r="G57">
        <v>5195.2</v>
      </c>
      <c r="I57" s="1">
        <f t="shared" si="0"/>
        <v>46078.739571759259</v>
      </c>
      <c r="J57" s="2">
        <f t="shared" si="1"/>
        <v>46078.739583333336</v>
      </c>
      <c r="K57">
        <f t="shared" si="2"/>
        <v>1772041500</v>
      </c>
    </row>
    <row r="58" spans="1:11" x14ac:dyDescent="0.55000000000000004">
      <c r="A58">
        <v>1772041799</v>
      </c>
      <c r="B58" t="s">
        <v>6</v>
      </c>
      <c r="C58" t="s">
        <v>7</v>
      </c>
      <c r="D58">
        <v>5206.32</v>
      </c>
      <c r="E58">
        <v>5207.6499999999996</v>
      </c>
      <c r="F58">
        <v>5213.42</v>
      </c>
      <c r="G58">
        <v>5195.53</v>
      </c>
      <c r="I58" s="1">
        <f t="shared" si="0"/>
        <v>46078.743043981478</v>
      </c>
      <c r="J58" s="2">
        <f t="shared" si="1"/>
        <v>46078.743055555555</v>
      </c>
      <c r="K58">
        <f t="shared" si="2"/>
        <v>1772041800</v>
      </c>
    </row>
    <row r="59" spans="1:11" x14ac:dyDescent="0.55000000000000004">
      <c r="A59">
        <v>1772042099</v>
      </c>
      <c r="B59" t="s">
        <v>6</v>
      </c>
      <c r="C59" t="s">
        <v>7</v>
      </c>
      <c r="D59">
        <v>5206.82</v>
      </c>
      <c r="E59">
        <v>5206.22</v>
      </c>
      <c r="F59">
        <v>5212.3100000000004</v>
      </c>
      <c r="G59">
        <v>5195.84</v>
      </c>
      <c r="I59" s="1">
        <f t="shared" si="0"/>
        <v>46078.746516203704</v>
      </c>
      <c r="J59" s="2">
        <f t="shared" si="1"/>
        <v>46078.746527777781</v>
      </c>
      <c r="K59">
        <f t="shared" si="2"/>
        <v>1772042100</v>
      </c>
    </row>
    <row r="60" spans="1:11" x14ac:dyDescent="0.55000000000000004">
      <c r="A60">
        <v>1772042399</v>
      </c>
      <c r="B60" t="s">
        <v>6</v>
      </c>
      <c r="C60" t="s">
        <v>7</v>
      </c>
      <c r="D60">
        <v>5207.3999999999996</v>
      </c>
      <c r="E60">
        <v>5205.95</v>
      </c>
      <c r="F60">
        <v>5211.3500000000004</v>
      </c>
      <c r="G60">
        <v>5196.1400000000003</v>
      </c>
      <c r="I60" s="1">
        <f t="shared" si="0"/>
        <v>46078.74998842593</v>
      </c>
      <c r="J60" s="2">
        <f t="shared" si="1"/>
        <v>46078.75</v>
      </c>
      <c r="K60">
        <f t="shared" si="2"/>
        <v>1772042400</v>
      </c>
    </row>
    <row r="61" spans="1:11" x14ac:dyDescent="0.55000000000000004">
      <c r="A61">
        <v>1772042699</v>
      </c>
      <c r="B61" t="s">
        <v>6</v>
      </c>
      <c r="C61" t="s">
        <v>7</v>
      </c>
      <c r="D61">
        <v>5207.07</v>
      </c>
      <c r="E61">
        <v>5205.87</v>
      </c>
      <c r="F61">
        <v>5210.55</v>
      </c>
      <c r="G61">
        <v>5196.45</v>
      </c>
      <c r="I61" s="1">
        <f t="shared" si="0"/>
        <v>46078.753460648149</v>
      </c>
      <c r="J61" s="2">
        <f t="shared" si="1"/>
        <v>46078.753472222219</v>
      </c>
      <c r="K61">
        <f t="shared" si="2"/>
        <v>1772042700</v>
      </c>
    </row>
    <row r="62" spans="1:11" x14ac:dyDescent="0.55000000000000004">
      <c r="A62">
        <v>1772042999</v>
      </c>
      <c r="B62" t="s">
        <v>6</v>
      </c>
      <c r="C62" t="s">
        <v>7</v>
      </c>
      <c r="D62">
        <v>5206.8900000000003</v>
      </c>
      <c r="E62">
        <v>5205.7700000000004</v>
      </c>
      <c r="F62">
        <v>5209.8500000000004</v>
      </c>
      <c r="G62">
        <v>5196.74</v>
      </c>
      <c r="I62" s="1">
        <f t="shared" si="0"/>
        <v>46078.756932870368</v>
      </c>
      <c r="J62" s="2">
        <f t="shared" si="1"/>
        <v>46078.756944444445</v>
      </c>
      <c r="K62">
        <f t="shared" si="2"/>
        <v>1772043000</v>
      </c>
    </row>
    <row r="63" spans="1:11" x14ac:dyDescent="0.55000000000000004">
      <c r="A63">
        <v>1772043299</v>
      </c>
      <c r="B63" t="s">
        <v>6</v>
      </c>
      <c r="C63" t="s">
        <v>7</v>
      </c>
      <c r="D63">
        <v>5206.8</v>
      </c>
      <c r="E63">
        <v>5205.8</v>
      </c>
      <c r="F63">
        <v>5209.26</v>
      </c>
      <c r="G63">
        <v>5197.03</v>
      </c>
      <c r="I63" s="1">
        <f t="shared" si="0"/>
        <v>46078.760405092587</v>
      </c>
      <c r="J63" s="2">
        <f t="shared" si="1"/>
        <v>46078.760416666664</v>
      </c>
      <c r="K63">
        <f t="shared" si="2"/>
        <v>1772043300</v>
      </c>
    </row>
    <row r="64" spans="1:11" x14ac:dyDescent="0.55000000000000004">
      <c r="A64">
        <v>1772043599</v>
      </c>
      <c r="B64" t="s">
        <v>6</v>
      </c>
      <c r="C64" t="s">
        <v>7</v>
      </c>
      <c r="D64">
        <v>5206.7700000000004</v>
      </c>
      <c r="E64">
        <v>5205.8900000000003</v>
      </c>
      <c r="F64">
        <v>5208.76</v>
      </c>
      <c r="G64">
        <v>5197.3</v>
      </c>
      <c r="I64" s="1">
        <f t="shared" si="0"/>
        <v>46078.763877314814</v>
      </c>
      <c r="J64" s="2">
        <f t="shared" si="1"/>
        <v>46078.763888888891</v>
      </c>
      <c r="K64">
        <f t="shared" si="2"/>
        <v>1772043600</v>
      </c>
    </row>
    <row r="65" spans="1:11" x14ac:dyDescent="0.55000000000000004">
      <c r="A65">
        <v>1772043899</v>
      </c>
      <c r="B65" t="s">
        <v>6</v>
      </c>
      <c r="C65" t="s">
        <v>7</v>
      </c>
      <c r="D65">
        <v>5206.8</v>
      </c>
      <c r="E65">
        <v>5205.96</v>
      </c>
      <c r="F65">
        <v>5208.3500000000004</v>
      </c>
      <c r="G65">
        <v>5197.57</v>
      </c>
      <c r="I65" s="1">
        <f t="shared" si="0"/>
        <v>46078.76734953704</v>
      </c>
      <c r="J65" s="2">
        <f t="shared" si="1"/>
        <v>46078.767361111109</v>
      </c>
      <c r="K65">
        <f t="shared" si="2"/>
        <v>1772043900</v>
      </c>
    </row>
    <row r="66" spans="1:11" x14ac:dyDescent="0.55000000000000004">
      <c r="A66">
        <v>1772044199</v>
      </c>
      <c r="B66" t="s">
        <v>6</v>
      </c>
      <c r="C66" t="s">
        <v>7</v>
      </c>
      <c r="D66">
        <v>5206.8</v>
      </c>
      <c r="E66">
        <v>5206.13</v>
      </c>
      <c r="F66">
        <v>5208.03</v>
      </c>
      <c r="G66">
        <v>5197.83</v>
      </c>
      <c r="I66" s="1">
        <f t="shared" ref="I66:I129" si="3">(A66/86400)+25569</f>
        <v>46078.770821759259</v>
      </c>
      <c r="J66" s="2">
        <f t="shared" ref="J66:J129" si="4">CEILING(INT(I66*1440)/1440*288,1)/288</f>
        <v>46078.770833333336</v>
      </c>
      <c r="K66">
        <f t="shared" si="2"/>
        <v>1772044200</v>
      </c>
    </row>
    <row r="67" spans="1:11" x14ac:dyDescent="0.55000000000000004">
      <c r="A67">
        <v>1772044499</v>
      </c>
      <c r="B67" t="s">
        <v>6</v>
      </c>
      <c r="C67" t="s">
        <v>7</v>
      </c>
      <c r="D67">
        <v>5206.3900000000003</v>
      </c>
      <c r="E67">
        <v>5205.99</v>
      </c>
      <c r="F67">
        <v>5207.7</v>
      </c>
      <c r="G67">
        <v>5198.07</v>
      </c>
      <c r="I67" s="1">
        <f t="shared" si="3"/>
        <v>46078.774293981478</v>
      </c>
      <c r="J67" s="2">
        <f t="shared" si="4"/>
        <v>46078.774305555555</v>
      </c>
      <c r="K67">
        <f t="shared" ref="K67:K130" si="5">MROUND((J67-25569)*86400,300)</f>
        <v>1772044500</v>
      </c>
    </row>
    <row r="68" spans="1:11" x14ac:dyDescent="0.55000000000000004">
      <c r="A68">
        <v>1772044799</v>
      </c>
      <c r="B68" t="s">
        <v>6</v>
      </c>
      <c r="C68" t="s">
        <v>7</v>
      </c>
      <c r="D68">
        <v>5205.13</v>
      </c>
      <c r="E68">
        <v>5205.5600000000004</v>
      </c>
      <c r="F68">
        <v>5207.32</v>
      </c>
      <c r="G68">
        <v>5198.29</v>
      </c>
      <c r="I68" s="1">
        <f t="shared" si="3"/>
        <v>46078.777766203704</v>
      </c>
      <c r="J68" s="2">
        <f t="shared" si="4"/>
        <v>46078.777777777781</v>
      </c>
      <c r="K68">
        <f t="shared" si="5"/>
        <v>1772044800</v>
      </c>
    </row>
    <row r="69" spans="1:11" x14ac:dyDescent="0.55000000000000004">
      <c r="A69">
        <v>1772045099</v>
      </c>
      <c r="B69" t="s">
        <v>6</v>
      </c>
      <c r="C69" t="s">
        <v>7</v>
      </c>
      <c r="D69">
        <v>5200.95</v>
      </c>
      <c r="E69">
        <v>5203.75</v>
      </c>
      <c r="F69">
        <v>5206.58</v>
      </c>
      <c r="G69">
        <v>5198.45</v>
      </c>
      <c r="I69" s="1">
        <f t="shared" si="3"/>
        <v>46078.78123842593</v>
      </c>
      <c r="J69" s="2">
        <f t="shared" si="4"/>
        <v>46078.78125</v>
      </c>
      <c r="K69">
        <f t="shared" si="5"/>
        <v>1772045100</v>
      </c>
    </row>
    <row r="70" spans="1:11" x14ac:dyDescent="0.55000000000000004">
      <c r="A70">
        <v>1772045399</v>
      </c>
      <c r="B70" t="s">
        <v>6</v>
      </c>
      <c r="C70" t="s">
        <v>7</v>
      </c>
      <c r="D70">
        <v>5202.58</v>
      </c>
      <c r="E70">
        <v>5202.72</v>
      </c>
      <c r="F70">
        <v>5205.76</v>
      </c>
      <c r="G70">
        <v>5198.5600000000004</v>
      </c>
      <c r="I70" s="1">
        <f t="shared" si="3"/>
        <v>46078.784710648149</v>
      </c>
      <c r="J70" s="2">
        <f t="shared" si="4"/>
        <v>46078.784722222219</v>
      </c>
      <c r="K70">
        <f t="shared" si="5"/>
        <v>1772045400</v>
      </c>
    </row>
    <row r="71" spans="1:11" x14ac:dyDescent="0.55000000000000004">
      <c r="A71">
        <v>1772045699</v>
      </c>
      <c r="B71" t="s">
        <v>6</v>
      </c>
      <c r="C71" t="s">
        <v>7</v>
      </c>
      <c r="D71">
        <v>5202.12</v>
      </c>
      <c r="E71">
        <v>5202.05</v>
      </c>
      <c r="F71">
        <v>5204.95</v>
      </c>
      <c r="G71">
        <v>5198.66</v>
      </c>
      <c r="I71" s="1">
        <f t="shared" si="3"/>
        <v>46078.788182870368</v>
      </c>
      <c r="J71" s="2">
        <f t="shared" si="4"/>
        <v>46078.788194444445</v>
      </c>
      <c r="K71">
        <f t="shared" si="5"/>
        <v>1772045700</v>
      </c>
    </row>
    <row r="72" spans="1:11" x14ac:dyDescent="0.55000000000000004">
      <c r="A72">
        <v>1772045999</v>
      </c>
      <c r="B72" t="s">
        <v>6</v>
      </c>
      <c r="C72" t="s">
        <v>7</v>
      </c>
      <c r="D72">
        <v>5200.91</v>
      </c>
      <c r="E72">
        <v>5201.33</v>
      </c>
      <c r="F72">
        <v>5204.13</v>
      </c>
      <c r="G72">
        <v>5198.75</v>
      </c>
      <c r="I72" s="1">
        <f t="shared" si="3"/>
        <v>46078.791655092587</v>
      </c>
      <c r="J72" s="2">
        <f t="shared" si="4"/>
        <v>46078.791666666664</v>
      </c>
      <c r="K72">
        <f t="shared" si="5"/>
        <v>1772046000</v>
      </c>
    </row>
    <row r="73" spans="1:11" x14ac:dyDescent="0.55000000000000004">
      <c r="A73">
        <v>1772046299</v>
      </c>
      <c r="B73" t="s">
        <v>6</v>
      </c>
      <c r="C73" t="s">
        <v>7</v>
      </c>
      <c r="D73">
        <v>5194.29</v>
      </c>
      <c r="E73">
        <v>5198.5200000000004</v>
      </c>
      <c r="F73">
        <v>5202.83</v>
      </c>
      <c r="G73">
        <v>5198.76</v>
      </c>
      <c r="I73" s="1">
        <f t="shared" si="3"/>
        <v>46078.795127314814</v>
      </c>
      <c r="J73" s="2">
        <f t="shared" si="4"/>
        <v>46078.795138888891</v>
      </c>
      <c r="K73">
        <f t="shared" si="5"/>
        <v>1772046300</v>
      </c>
    </row>
    <row r="74" spans="1:11" x14ac:dyDescent="0.55000000000000004">
      <c r="A74">
        <v>1772046599</v>
      </c>
      <c r="B74" t="s">
        <v>6</v>
      </c>
      <c r="C74" t="s">
        <v>7</v>
      </c>
      <c r="D74">
        <v>5207.04</v>
      </c>
      <c r="E74">
        <v>5199.6000000000004</v>
      </c>
      <c r="F74">
        <v>5202.0600000000004</v>
      </c>
      <c r="G74">
        <v>5198.78</v>
      </c>
      <c r="I74" s="1">
        <f t="shared" si="3"/>
        <v>46078.79859953704</v>
      </c>
      <c r="J74" s="2">
        <f t="shared" si="4"/>
        <v>46078.798611111109</v>
      </c>
      <c r="K74">
        <f t="shared" si="5"/>
        <v>1772046600</v>
      </c>
    </row>
    <row r="75" spans="1:11" x14ac:dyDescent="0.55000000000000004">
      <c r="A75">
        <v>1772046899</v>
      </c>
      <c r="B75" t="s">
        <v>6</v>
      </c>
      <c r="C75" t="s">
        <v>7</v>
      </c>
      <c r="D75">
        <v>5200.55</v>
      </c>
      <c r="E75">
        <v>5200.67</v>
      </c>
      <c r="F75">
        <v>5201.68</v>
      </c>
      <c r="G75">
        <v>5198.88</v>
      </c>
      <c r="I75" s="1">
        <f t="shared" si="3"/>
        <v>46078.802071759259</v>
      </c>
      <c r="J75" s="2">
        <f t="shared" si="4"/>
        <v>46078.802083333336</v>
      </c>
      <c r="K75">
        <f t="shared" si="5"/>
        <v>1772046900</v>
      </c>
    </row>
    <row r="76" spans="1:11" x14ac:dyDescent="0.55000000000000004">
      <c r="A76">
        <v>1772047199</v>
      </c>
      <c r="B76" t="s">
        <v>6</v>
      </c>
      <c r="C76" t="s">
        <v>7</v>
      </c>
      <c r="D76">
        <v>5197.32</v>
      </c>
      <c r="E76">
        <v>5198.83</v>
      </c>
      <c r="F76">
        <v>5200.93</v>
      </c>
      <c r="G76">
        <v>5198.91</v>
      </c>
      <c r="I76" s="1">
        <f t="shared" si="3"/>
        <v>46078.805543981478</v>
      </c>
      <c r="J76" s="2">
        <f t="shared" si="4"/>
        <v>46078.805555555555</v>
      </c>
      <c r="K76">
        <f t="shared" si="5"/>
        <v>1772047200</v>
      </c>
    </row>
    <row r="77" spans="1:11" x14ac:dyDescent="0.55000000000000004">
      <c r="A77">
        <v>1772047499</v>
      </c>
      <c r="B77" t="s">
        <v>6</v>
      </c>
      <c r="C77" t="s">
        <v>7</v>
      </c>
      <c r="D77">
        <v>5202.59</v>
      </c>
      <c r="E77">
        <v>5198.8900000000003</v>
      </c>
      <c r="F77">
        <v>5200.3500000000004</v>
      </c>
      <c r="G77">
        <v>5198.91</v>
      </c>
      <c r="I77" s="1">
        <f t="shared" si="3"/>
        <v>46078.809016203704</v>
      </c>
      <c r="J77" s="2">
        <f t="shared" si="4"/>
        <v>46078.809027777781</v>
      </c>
      <c r="K77">
        <f t="shared" si="5"/>
        <v>1772047500</v>
      </c>
    </row>
    <row r="78" spans="1:11" x14ac:dyDescent="0.55000000000000004">
      <c r="A78">
        <v>1772047799</v>
      </c>
      <c r="B78" t="s">
        <v>6</v>
      </c>
      <c r="C78" t="s">
        <v>7</v>
      </c>
      <c r="D78">
        <v>5202.51</v>
      </c>
      <c r="E78">
        <v>5200.1899999999996</v>
      </c>
      <c r="F78">
        <v>5200.17</v>
      </c>
      <c r="G78">
        <v>5198.96</v>
      </c>
      <c r="I78" s="1">
        <f t="shared" si="3"/>
        <v>46078.81248842593</v>
      </c>
      <c r="J78" s="2">
        <f t="shared" si="4"/>
        <v>46078.8125</v>
      </c>
      <c r="K78">
        <f t="shared" si="5"/>
        <v>1772047800</v>
      </c>
    </row>
    <row r="79" spans="1:11" x14ac:dyDescent="0.55000000000000004">
      <c r="A79">
        <v>1772048099</v>
      </c>
      <c r="B79" t="s">
        <v>6</v>
      </c>
      <c r="C79" t="s">
        <v>7</v>
      </c>
      <c r="D79">
        <v>5201</v>
      </c>
      <c r="E79">
        <v>5201.32</v>
      </c>
      <c r="F79">
        <v>5200.28</v>
      </c>
      <c r="G79">
        <v>5199.0600000000004</v>
      </c>
      <c r="I79" s="1">
        <f t="shared" si="3"/>
        <v>46078.815960648149</v>
      </c>
      <c r="J79" s="2">
        <f t="shared" si="4"/>
        <v>46078.815972222219</v>
      </c>
      <c r="K79">
        <f t="shared" si="5"/>
        <v>1772048100</v>
      </c>
    </row>
    <row r="80" spans="1:11" x14ac:dyDescent="0.55000000000000004">
      <c r="A80">
        <v>1772048399</v>
      </c>
      <c r="B80" t="s">
        <v>6</v>
      </c>
      <c r="C80" t="s">
        <v>7</v>
      </c>
      <c r="D80">
        <v>5204.32</v>
      </c>
      <c r="E80">
        <v>5202.3999999999996</v>
      </c>
      <c r="F80">
        <v>5200.59</v>
      </c>
      <c r="G80">
        <v>5199.17</v>
      </c>
      <c r="I80" s="1">
        <f t="shared" si="3"/>
        <v>46078.819432870368</v>
      </c>
      <c r="J80" s="2">
        <f t="shared" si="4"/>
        <v>46078.819444444445</v>
      </c>
      <c r="K80">
        <f t="shared" si="5"/>
        <v>1772048400</v>
      </c>
    </row>
    <row r="81" spans="1:11" x14ac:dyDescent="0.55000000000000004">
      <c r="A81">
        <v>1772048699</v>
      </c>
      <c r="B81" t="s">
        <v>6</v>
      </c>
      <c r="C81" t="s">
        <v>7</v>
      </c>
      <c r="D81">
        <v>5205</v>
      </c>
      <c r="E81">
        <v>5203.5200000000004</v>
      </c>
      <c r="F81">
        <v>5201.07</v>
      </c>
      <c r="G81">
        <v>5199.3</v>
      </c>
      <c r="I81" s="1">
        <f t="shared" si="3"/>
        <v>46078.822905092587</v>
      </c>
      <c r="J81" s="2">
        <f t="shared" si="4"/>
        <v>46078.822916666664</v>
      </c>
      <c r="K81">
        <f t="shared" si="5"/>
        <v>1772048700</v>
      </c>
    </row>
    <row r="82" spans="1:11" x14ac:dyDescent="0.55000000000000004">
      <c r="A82">
        <v>1772048999</v>
      </c>
      <c r="B82" t="s">
        <v>6</v>
      </c>
      <c r="C82" t="s">
        <v>7</v>
      </c>
      <c r="D82">
        <v>5204.97</v>
      </c>
      <c r="E82">
        <v>5204.38</v>
      </c>
      <c r="F82">
        <v>5201.6400000000003</v>
      </c>
      <c r="G82">
        <v>5199.4399999999996</v>
      </c>
      <c r="I82" s="1">
        <f t="shared" si="3"/>
        <v>46078.826377314814</v>
      </c>
      <c r="J82" s="2">
        <f t="shared" si="4"/>
        <v>46078.826388888891</v>
      </c>
      <c r="K82">
        <f t="shared" si="5"/>
        <v>1772049000</v>
      </c>
    </row>
    <row r="83" spans="1:11" x14ac:dyDescent="0.55000000000000004">
      <c r="A83">
        <v>1772049299</v>
      </c>
      <c r="B83" t="s">
        <v>6</v>
      </c>
      <c r="C83" t="s">
        <v>7</v>
      </c>
      <c r="D83">
        <v>5204.87</v>
      </c>
      <c r="E83">
        <v>5205.22</v>
      </c>
      <c r="F83">
        <v>5202.29</v>
      </c>
      <c r="G83">
        <v>5199.6000000000004</v>
      </c>
      <c r="I83" s="1">
        <f t="shared" si="3"/>
        <v>46078.82984953704</v>
      </c>
      <c r="J83" s="2">
        <f t="shared" si="4"/>
        <v>46078.829861111109</v>
      </c>
      <c r="K83">
        <f t="shared" si="5"/>
        <v>1772049300</v>
      </c>
    </row>
    <row r="84" spans="1:11" x14ac:dyDescent="0.55000000000000004">
      <c r="A84">
        <v>1772049599</v>
      </c>
      <c r="B84" t="s">
        <v>6</v>
      </c>
      <c r="C84" t="s">
        <v>7</v>
      </c>
      <c r="D84">
        <v>5201.76</v>
      </c>
      <c r="E84">
        <v>5203.72</v>
      </c>
      <c r="F84">
        <v>5202.45</v>
      </c>
      <c r="G84">
        <v>5199.7</v>
      </c>
      <c r="I84" s="1">
        <f t="shared" si="3"/>
        <v>46078.833321759259</v>
      </c>
      <c r="J84" s="2">
        <f t="shared" si="4"/>
        <v>46078.833333333336</v>
      </c>
      <c r="K84">
        <f t="shared" si="5"/>
        <v>1772049600</v>
      </c>
    </row>
    <row r="85" spans="1:11" x14ac:dyDescent="0.55000000000000004">
      <c r="A85">
        <v>1772049899</v>
      </c>
      <c r="B85" t="s">
        <v>6</v>
      </c>
      <c r="C85" t="s">
        <v>7</v>
      </c>
      <c r="D85">
        <v>5202.46</v>
      </c>
      <c r="E85">
        <v>5203.6000000000004</v>
      </c>
      <c r="F85">
        <v>5202.57</v>
      </c>
      <c r="G85">
        <v>5199.7700000000004</v>
      </c>
      <c r="I85" s="1">
        <f t="shared" si="3"/>
        <v>46078.836793981478</v>
      </c>
      <c r="J85" s="2">
        <f t="shared" si="4"/>
        <v>46078.836805555555</v>
      </c>
      <c r="K85">
        <f t="shared" si="5"/>
        <v>1772049900</v>
      </c>
    </row>
    <row r="86" spans="1:11" x14ac:dyDescent="0.55000000000000004">
      <c r="A86">
        <v>1772050199</v>
      </c>
      <c r="B86" t="s">
        <v>6</v>
      </c>
      <c r="C86" t="s">
        <v>7</v>
      </c>
      <c r="D86">
        <v>5195.2700000000004</v>
      </c>
      <c r="E86">
        <v>5201.42</v>
      </c>
      <c r="F86">
        <v>5202.1899999999996</v>
      </c>
      <c r="G86">
        <v>5199.8</v>
      </c>
      <c r="I86" s="1">
        <f t="shared" si="3"/>
        <v>46078.840266203704</v>
      </c>
      <c r="J86" s="2">
        <f t="shared" si="4"/>
        <v>46078.840277777781</v>
      </c>
      <c r="K86">
        <f t="shared" si="5"/>
        <v>1772050200</v>
      </c>
    </row>
    <row r="87" spans="1:11" x14ac:dyDescent="0.55000000000000004">
      <c r="A87">
        <v>1772050499</v>
      </c>
      <c r="B87" t="s">
        <v>6</v>
      </c>
      <c r="C87" t="s">
        <v>7</v>
      </c>
      <c r="D87">
        <v>5184.8</v>
      </c>
      <c r="E87">
        <v>5194.8599999999997</v>
      </c>
      <c r="F87">
        <v>5200.41</v>
      </c>
      <c r="G87">
        <v>5199.63</v>
      </c>
      <c r="I87" s="1">
        <f t="shared" si="3"/>
        <v>46078.84373842593</v>
      </c>
      <c r="J87" s="2">
        <f t="shared" si="4"/>
        <v>46078.84375</v>
      </c>
      <c r="K87">
        <f t="shared" si="5"/>
        <v>1772050500</v>
      </c>
    </row>
    <row r="88" spans="1:11" x14ac:dyDescent="0.55000000000000004">
      <c r="A88">
        <v>1772050799</v>
      </c>
      <c r="B88" t="s">
        <v>6</v>
      </c>
      <c r="C88" t="s">
        <v>7</v>
      </c>
      <c r="D88">
        <v>5189</v>
      </c>
      <c r="E88">
        <v>5190.2</v>
      </c>
      <c r="F88">
        <v>5198</v>
      </c>
      <c r="G88">
        <v>5199.3</v>
      </c>
      <c r="I88" s="1">
        <f t="shared" si="3"/>
        <v>46078.847210648149</v>
      </c>
      <c r="J88" s="2">
        <f t="shared" si="4"/>
        <v>46078.847222222219</v>
      </c>
      <c r="K88">
        <f t="shared" si="5"/>
        <v>1772050800</v>
      </c>
    </row>
    <row r="89" spans="1:11" x14ac:dyDescent="0.55000000000000004">
      <c r="A89">
        <v>1772051099</v>
      </c>
      <c r="B89" t="s">
        <v>6</v>
      </c>
      <c r="C89" t="s">
        <v>7</v>
      </c>
      <c r="D89">
        <v>5186.1099999999997</v>
      </c>
      <c r="E89">
        <v>5188.04</v>
      </c>
      <c r="F89">
        <v>5195.67</v>
      </c>
      <c r="G89">
        <v>5198.9799999999996</v>
      </c>
      <c r="I89" s="1">
        <f t="shared" si="3"/>
        <v>46078.850682870368</v>
      </c>
      <c r="J89" s="2">
        <f t="shared" si="4"/>
        <v>46078.850694444445</v>
      </c>
      <c r="K89">
        <f t="shared" si="5"/>
        <v>1772051100</v>
      </c>
    </row>
    <row r="90" spans="1:11" x14ac:dyDescent="0.55000000000000004">
      <c r="A90">
        <v>1772051399</v>
      </c>
      <c r="B90" t="s">
        <v>6</v>
      </c>
      <c r="C90" t="s">
        <v>7</v>
      </c>
      <c r="D90">
        <v>5188.12</v>
      </c>
      <c r="E90">
        <v>5185.9399999999996</v>
      </c>
      <c r="F90">
        <v>5193.38</v>
      </c>
      <c r="G90">
        <v>5198.6499999999996</v>
      </c>
      <c r="I90" s="1">
        <f t="shared" si="3"/>
        <v>46078.854155092587</v>
      </c>
      <c r="J90" s="2">
        <f t="shared" si="4"/>
        <v>46078.854166666664</v>
      </c>
      <c r="K90">
        <f t="shared" si="5"/>
        <v>1772051400</v>
      </c>
    </row>
    <row r="91" spans="1:11" x14ac:dyDescent="0.55000000000000004">
      <c r="A91">
        <v>1772051699</v>
      </c>
      <c r="B91" t="s">
        <v>6</v>
      </c>
      <c r="C91" t="s">
        <v>7</v>
      </c>
      <c r="D91">
        <v>5183.41</v>
      </c>
      <c r="E91">
        <v>5183.83</v>
      </c>
      <c r="F91">
        <v>5191.09</v>
      </c>
      <c r="G91">
        <v>5198.29</v>
      </c>
      <c r="I91" s="1">
        <f t="shared" si="3"/>
        <v>46078.857627314814</v>
      </c>
      <c r="J91" s="2">
        <f t="shared" si="4"/>
        <v>46078.857638888891</v>
      </c>
      <c r="K91">
        <f t="shared" si="5"/>
        <v>1772051700</v>
      </c>
    </row>
    <row r="92" spans="1:11" x14ac:dyDescent="0.55000000000000004">
      <c r="A92">
        <v>1772051999</v>
      </c>
      <c r="B92" t="s">
        <v>6</v>
      </c>
      <c r="C92" t="s">
        <v>7</v>
      </c>
      <c r="D92">
        <v>5181.4799999999996</v>
      </c>
      <c r="E92">
        <v>5181.1000000000004</v>
      </c>
      <c r="F92">
        <v>5188.6499999999996</v>
      </c>
      <c r="G92">
        <v>5197.8500000000004</v>
      </c>
      <c r="I92" s="1">
        <f t="shared" si="3"/>
        <v>46078.86109953704</v>
      </c>
      <c r="J92" s="2">
        <f t="shared" si="4"/>
        <v>46078.861111111109</v>
      </c>
      <c r="K92">
        <f t="shared" si="5"/>
        <v>1772052000</v>
      </c>
    </row>
    <row r="93" spans="1:11" x14ac:dyDescent="0.55000000000000004">
      <c r="A93">
        <v>1772052299</v>
      </c>
      <c r="B93" t="s">
        <v>6</v>
      </c>
      <c r="C93" t="s">
        <v>7</v>
      </c>
      <c r="D93">
        <v>5173.57</v>
      </c>
      <c r="E93">
        <v>5176.24</v>
      </c>
      <c r="F93">
        <v>5185.6099999999997</v>
      </c>
      <c r="G93">
        <v>5197.29</v>
      </c>
      <c r="I93" s="1">
        <f t="shared" si="3"/>
        <v>46078.864571759259</v>
      </c>
      <c r="J93" s="2">
        <f t="shared" si="4"/>
        <v>46078.864583333336</v>
      </c>
      <c r="K93">
        <f t="shared" si="5"/>
        <v>1772052300</v>
      </c>
    </row>
    <row r="94" spans="1:11" x14ac:dyDescent="0.55000000000000004">
      <c r="A94">
        <v>1772052599</v>
      </c>
      <c r="B94" t="s">
        <v>6</v>
      </c>
      <c r="C94" t="s">
        <v>7</v>
      </c>
      <c r="D94">
        <v>5178.01</v>
      </c>
      <c r="E94">
        <v>5174.82</v>
      </c>
      <c r="F94">
        <v>5182.88</v>
      </c>
      <c r="G94">
        <v>5196.6899999999996</v>
      </c>
      <c r="I94" s="1">
        <f t="shared" si="3"/>
        <v>46078.868043981478</v>
      </c>
      <c r="J94" s="2">
        <f t="shared" si="4"/>
        <v>46078.868055555555</v>
      </c>
      <c r="K94">
        <f t="shared" si="5"/>
        <v>1772052600</v>
      </c>
    </row>
    <row r="95" spans="1:11" x14ac:dyDescent="0.55000000000000004">
      <c r="A95">
        <v>1772052899</v>
      </c>
      <c r="B95" t="s">
        <v>6</v>
      </c>
      <c r="C95" t="s">
        <v>7</v>
      </c>
      <c r="D95">
        <v>5152.16</v>
      </c>
      <c r="E95">
        <v>5165.26</v>
      </c>
      <c r="F95">
        <v>5178.5200000000004</v>
      </c>
      <c r="G95">
        <v>5195.88</v>
      </c>
      <c r="I95" s="1">
        <f t="shared" si="3"/>
        <v>46078.871516203704</v>
      </c>
      <c r="J95" s="2">
        <f t="shared" si="4"/>
        <v>46078.871527777781</v>
      </c>
      <c r="K95">
        <f t="shared" si="5"/>
        <v>1772052900</v>
      </c>
    </row>
    <row r="96" spans="1:11" x14ac:dyDescent="0.55000000000000004">
      <c r="A96">
        <v>1772053199</v>
      </c>
      <c r="B96" t="s">
        <v>6</v>
      </c>
      <c r="C96" t="s">
        <v>7</v>
      </c>
      <c r="D96">
        <v>5156.08</v>
      </c>
      <c r="E96">
        <v>5158.09</v>
      </c>
      <c r="F96">
        <v>5173.47</v>
      </c>
      <c r="G96">
        <v>5194.8</v>
      </c>
      <c r="I96" s="1">
        <f t="shared" si="3"/>
        <v>46078.87498842593</v>
      </c>
      <c r="J96" s="2">
        <f t="shared" si="4"/>
        <v>46078.875</v>
      </c>
      <c r="K96">
        <f t="shared" si="5"/>
        <v>1772053200</v>
      </c>
    </row>
    <row r="97" spans="1:11" x14ac:dyDescent="0.55000000000000004">
      <c r="A97">
        <v>1772053499</v>
      </c>
      <c r="B97" t="s">
        <v>6</v>
      </c>
      <c r="C97" t="s">
        <v>7</v>
      </c>
      <c r="D97">
        <v>5163.03</v>
      </c>
      <c r="E97">
        <v>5156.57</v>
      </c>
      <c r="F97">
        <v>5169.17</v>
      </c>
      <c r="G97">
        <v>5193.79</v>
      </c>
      <c r="I97" s="1">
        <f t="shared" si="3"/>
        <v>46078.878460648149</v>
      </c>
      <c r="J97" s="2">
        <f t="shared" si="4"/>
        <v>46078.878472222219</v>
      </c>
      <c r="K97">
        <f t="shared" si="5"/>
        <v>1772053500</v>
      </c>
    </row>
    <row r="98" spans="1:11" x14ac:dyDescent="0.55000000000000004">
      <c r="A98">
        <v>1772053799</v>
      </c>
      <c r="B98" t="s">
        <v>6</v>
      </c>
      <c r="C98" t="s">
        <v>7</v>
      </c>
      <c r="D98">
        <v>5161.84</v>
      </c>
      <c r="E98">
        <v>5156.6499999999996</v>
      </c>
      <c r="F98">
        <v>5165.78</v>
      </c>
      <c r="G98">
        <v>5192.88</v>
      </c>
      <c r="I98" s="1">
        <f t="shared" si="3"/>
        <v>46078.881932870368</v>
      </c>
      <c r="J98" s="2">
        <f t="shared" si="4"/>
        <v>46078.881944444445</v>
      </c>
      <c r="K98">
        <f t="shared" si="5"/>
        <v>1772053800</v>
      </c>
    </row>
    <row r="99" spans="1:11" x14ac:dyDescent="0.55000000000000004">
      <c r="A99">
        <v>1772054099</v>
      </c>
      <c r="B99" t="s">
        <v>6</v>
      </c>
      <c r="C99" t="s">
        <v>7</v>
      </c>
      <c r="D99">
        <v>5165.38</v>
      </c>
      <c r="E99">
        <v>5159.43</v>
      </c>
      <c r="F99">
        <v>5163.6899999999996</v>
      </c>
      <c r="G99">
        <v>5192.09</v>
      </c>
      <c r="I99" s="1">
        <f t="shared" si="3"/>
        <v>46078.885405092587</v>
      </c>
      <c r="J99" s="2">
        <f t="shared" si="4"/>
        <v>46078.885416666664</v>
      </c>
      <c r="K99">
        <f t="shared" si="5"/>
        <v>1772054100</v>
      </c>
    </row>
    <row r="100" spans="1:11" x14ac:dyDescent="0.55000000000000004">
      <c r="A100">
        <v>1772054399</v>
      </c>
      <c r="B100" t="s">
        <v>6</v>
      </c>
      <c r="C100" t="s">
        <v>7</v>
      </c>
      <c r="D100">
        <v>5169.17</v>
      </c>
      <c r="E100">
        <v>5162.3599999999997</v>
      </c>
      <c r="F100">
        <v>5162.6400000000003</v>
      </c>
      <c r="G100">
        <v>5191.3999999999996</v>
      </c>
      <c r="I100" s="1">
        <f t="shared" si="3"/>
        <v>46078.888877314814</v>
      </c>
      <c r="J100" s="2">
        <f t="shared" si="4"/>
        <v>46078.888888888891</v>
      </c>
      <c r="K100">
        <f t="shared" si="5"/>
        <v>1772054400</v>
      </c>
    </row>
    <row r="101" spans="1:11" x14ac:dyDescent="0.55000000000000004">
      <c r="A101">
        <v>1772054699</v>
      </c>
      <c r="B101" t="s">
        <v>6</v>
      </c>
      <c r="C101" t="s">
        <v>7</v>
      </c>
      <c r="D101">
        <v>5169.12</v>
      </c>
      <c r="E101">
        <v>5164.97</v>
      </c>
      <c r="F101">
        <v>5162.33</v>
      </c>
      <c r="G101">
        <v>5190.7700000000004</v>
      </c>
      <c r="I101" s="1">
        <f t="shared" si="3"/>
        <v>46078.89234953704</v>
      </c>
      <c r="J101" s="2">
        <f t="shared" si="4"/>
        <v>46078.892361111109</v>
      </c>
      <c r="K101">
        <f t="shared" si="5"/>
        <v>1772054700</v>
      </c>
    </row>
    <row r="102" spans="1:11" x14ac:dyDescent="0.55000000000000004">
      <c r="A102">
        <v>1772054999</v>
      </c>
      <c r="B102" t="s">
        <v>6</v>
      </c>
      <c r="C102" t="s">
        <v>7</v>
      </c>
      <c r="D102">
        <v>5168.22</v>
      </c>
      <c r="E102">
        <v>5166.6099999999997</v>
      </c>
      <c r="F102">
        <v>5162.3999999999996</v>
      </c>
      <c r="G102">
        <v>5190.16</v>
      </c>
      <c r="I102" s="1">
        <f t="shared" si="3"/>
        <v>46078.895821759259</v>
      </c>
      <c r="J102" s="2">
        <f t="shared" si="4"/>
        <v>46078.895833333336</v>
      </c>
      <c r="K102">
        <f t="shared" si="5"/>
        <v>1772055000</v>
      </c>
    </row>
    <row r="103" spans="1:11" x14ac:dyDescent="0.55000000000000004">
      <c r="A103">
        <v>1772055299</v>
      </c>
      <c r="B103" t="s">
        <v>6</v>
      </c>
      <c r="C103" t="s">
        <v>7</v>
      </c>
      <c r="D103">
        <v>5168.8999999999996</v>
      </c>
      <c r="E103">
        <v>5168.47</v>
      </c>
      <c r="F103">
        <v>5162.84</v>
      </c>
      <c r="G103">
        <v>5189.59</v>
      </c>
      <c r="I103" s="1">
        <f t="shared" si="3"/>
        <v>46078.899293981478</v>
      </c>
      <c r="J103" s="2">
        <f t="shared" si="4"/>
        <v>46078.899305555555</v>
      </c>
      <c r="K103">
        <f t="shared" si="5"/>
        <v>1772055300</v>
      </c>
    </row>
    <row r="104" spans="1:11" x14ac:dyDescent="0.55000000000000004">
      <c r="A104">
        <v>1772055599</v>
      </c>
      <c r="B104" t="s">
        <v>6</v>
      </c>
      <c r="C104" t="s">
        <v>7</v>
      </c>
      <c r="D104">
        <v>5170.25</v>
      </c>
      <c r="E104">
        <v>5169.46</v>
      </c>
      <c r="F104">
        <v>5163.3999999999996</v>
      </c>
      <c r="G104">
        <v>5189.04</v>
      </c>
      <c r="I104" s="1">
        <f t="shared" si="3"/>
        <v>46078.902766203704</v>
      </c>
      <c r="J104" s="2">
        <f t="shared" si="4"/>
        <v>46078.902777777781</v>
      </c>
      <c r="K104">
        <f t="shared" si="5"/>
        <v>1772055600</v>
      </c>
    </row>
    <row r="105" spans="1:11" x14ac:dyDescent="0.55000000000000004">
      <c r="A105">
        <v>1772055899</v>
      </c>
      <c r="B105" t="s">
        <v>6</v>
      </c>
      <c r="C105" t="s">
        <v>7</v>
      </c>
      <c r="D105">
        <v>5170.9399999999996</v>
      </c>
      <c r="E105">
        <v>5170.47</v>
      </c>
      <c r="F105">
        <v>5164.07</v>
      </c>
      <c r="G105">
        <v>5188.5200000000004</v>
      </c>
      <c r="I105" s="1">
        <f t="shared" si="3"/>
        <v>46078.90623842593</v>
      </c>
      <c r="J105" s="2">
        <f t="shared" si="4"/>
        <v>46078.90625</v>
      </c>
      <c r="K105">
        <f t="shared" si="5"/>
        <v>1772055900</v>
      </c>
    </row>
    <row r="106" spans="1:11" x14ac:dyDescent="0.55000000000000004">
      <c r="A106">
        <v>1772056199</v>
      </c>
      <c r="B106" t="s">
        <v>6</v>
      </c>
      <c r="C106" t="s">
        <v>7</v>
      </c>
      <c r="D106">
        <v>5164.3100000000004</v>
      </c>
      <c r="E106">
        <v>5169.0200000000004</v>
      </c>
      <c r="F106">
        <v>5164.3</v>
      </c>
      <c r="G106">
        <v>5187.96</v>
      </c>
      <c r="I106" s="1">
        <f t="shared" si="3"/>
        <v>46078.909710648149</v>
      </c>
      <c r="J106" s="2">
        <f t="shared" si="4"/>
        <v>46078.909722222219</v>
      </c>
      <c r="K106">
        <f t="shared" si="5"/>
        <v>1772056200</v>
      </c>
    </row>
    <row r="107" spans="1:11" x14ac:dyDescent="0.55000000000000004">
      <c r="A107">
        <v>1772056499</v>
      </c>
      <c r="B107" t="s">
        <v>6</v>
      </c>
      <c r="C107" t="s">
        <v>7</v>
      </c>
      <c r="D107">
        <v>5164.8900000000003</v>
      </c>
      <c r="E107">
        <v>5168.1099999999997</v>
      </c>
      <c r="F107">
        <v>5164.32</v>
      </c>
      <c r="G107">
        <v>5187.3500000000004</v>
      </c>
      <c r="I107" s="1">
        <f t="shared" si="3"/>
        <v>46078.913182870368</v>
      </c>
      <c r="J107" s="2">
        <f t="shared" si="4"/>
        <v>46078.913194444445</v>
      </c>
      <c r="K107">
        <f t="shared" si="5"/>
        <v>1772056500</v>
      </c>
    </row>
    <row r="108" spans="1:11" x14ac:dyDescent="0.55000000000000004">
      <c r="A108">
        <v>1772060399</v>
      </c>
      <c r="B108" t="s">
        <v>6</v>
      </c>
      <c r="C108" t="s">
        <v>7</v>
      </c>
      <c r="D108">
        <v>5175.34</v>
      </c>
      <c r="E108">
        <v>5170.07</v>
      </c>
      <c r="F108">
        <v>5164.8599999999997</v>
      </c>
      <c r="G108">
        <v>5186.84</v>
      </c>
      <c r="I108" s="1">
        <f t="shared" si="3"/>
        <v>46078.958321759259</v>
      </c>
      <c r="J108" s="2">
        <f t="shared" si="4"/>
        <v>46078.958333333336</v>
      </c>
      <c r="K108">
        <f t="shared" si="5"/>
        <v>1772060400</v>
      </c>
    </row>
    <row r="109" spans="1:11" x14ac:dyDescent="0.55000000000000004">
      <c r="A109">
        <v>1772060699</v>
      </c>
      <c r="B109" t="s">
        <v>6</v>
      </c>
      <c r="C109" t="s">
        <v>7</v>
      </c>
      <c r="D109">
        <v>5179.7299999999996</v>
      </c>
      <c r="E109">
        <v>5174.76</v>
      </c>
      <c r="F109">
        <v>5166.41</v>
      </c>
      <c r="G109">
        <v>5186.5200000000004</v>
      </c>
      <c r="I109" s="1">
        <f t="shared" si="3"/>
        <v>46078.961793981478</v>
      </c>
      <c r="J109" s="2">
        <f t="shared" si="4"/>
        <v>46078.961805555555</v>
      </c>
      <c r="K109">
        <f t="shared" si="5"/>
        <v>1772060700</v>
      </c>
    </row>
    <row r="110" spans="1:11" x14ac:dyDescent="0.55000000000000004">
      <c r="A110">
        <v>1772060999</v>
      </c>
      <c r="B110" t="s">
        <v>6</v>
      </c>
      <c r="C110" t="s">
        <v>7</v>
      </c>
      <c r="D110">
        <v>5168.8</v>
      </c>
      <c r="E110">
        <v>5174.2299999999996</v>
      </c>
      <c r="F110">
        <v>5167.5200000000004</v>
      </c>
      <c r="G110">
        <v>5186.2</v>
      </c>
      <c r="I110" s="1">
        <f t="shared" si="3"/>
        <v>46078.965266203704</v>
      </c>
      <c r="J110" s="2">
        <f t="shared" si="4"/>
        <v>46078.965277777781</v>
      </c>
      <c r="K110">
        <f t="shared" si="5"/>
        <v>1772061000</v>
      </c>
    </row>
    <row r="111" spans="1:11" x14ac:dyDescent="0.55000000000000004">
      <c r="A111">
        <v>1772061299</v>
      </c>
      <c r="B111" t="s">
        <v>6</v>
      </c>
      <c r="C111" t="s">
        <v>7</v>
      </c>
      <c r="D111">
        <v>5174.01</v>
      </c>
      <c r="E111">
        <v>5173.5200000000004</v>
      </c>
      <c r="F111">
        <v>5168.28</v>
      </c>
      <c r="G111">
        <v>5185.79</v>
      </c>
      <c r="I111" s="1">
        <f t="shared" si="3"/>
        <v>46078.96873842593</v>
      </c>
      <c r="J111" s="2">
        <f t="shared" si="4"/>
        <v>46078.96875</v>
      </c>
      <c r="K111">
        <f t="shared" si="5"/>
        <v>1772061300</v>
      </c>
    </row>
    <row r="112" spans="1:11" x14ac:dyDescent="0.55000000000000004">
      <c r="A112">
        <v>1772061599</v>
      </c>
      <c r="B112" t="s">
        <v>6</v>
      </c>
      <c r="C112" t="s">
        <v>7</v>
      </c>
      <c r="D112">
        <v>5170.68</v>
      </c>
      <c r="E112">
        <v>5174.25</v>
      </c>
      <c r="F112">
        <v>5169.1099999999997</v>
      </c>
      <c r="G112">
        <v>5185.42</v>
      </c>
      <c r="I112" s="1">
        <f t="shared" si="3"/>
        <v>46078.972210648149</v>
      </c>
      <c r="J112" s="2">
        <f t="shared" si="4"/>
        <v>46078.972222222219</v>
      </c>
      <c r="K112">
        <f t="shared" si="5"/>
        <v>1772061600</v>
      </c>
    </row>
    <row r="113" spans="1:11" x14ac:dyDescent="0.55000000000000004">
      <c r="A113">
        <v>1772061899</v>
      </c>
      <c r="B113" t="s">
        <v>6</v>
      </c>
      <c r="C113" t="s">
        <v>7</v>
      </c>
      <c r="D113">
        <v>5170.04</v>
      </c>
      <c r="E113">
        <v>5172.58</v>
      </c>
      <c r="F113">
        <v>5169.43</v>
      </c>
      <c r="G113">
        <v>5185.03</v>
      </c>
      <c r="I113" s="1">
        <f t="shared" si="3"/>
        <v>46078.975682870368</v>
      </c>
      <c r="J113" s="2">
        <f t="shared" si="4"/>
        <v>46078.975694444445</v>
      </c>
      <c r="K113">
        <f t="shared" si="5"/>
        <v>1772061900</v>
      </c>
    </row>
    <row r="114" spans="1:11" x14ac:dyDescent="0.55000000000000004">
      <c r="A114">
        <v>1772062199</v>
      </c>
      <c r="B114" t="s">
        <v>6</v>
      </c>
      <c r="C114" t="s">
        <v>7</v>
      </c>
      <c r="D114">
        <v>5168.9799999999996</v>
      </c>
      <c r="E114">
        <v>5170.8</v>
      </c>
      <c r="F114">
        <v>5169.3500000000004</v>
      </c>
      <c r="G114">
        <v>5184.58</v>
      </c>
      <c r="I114" s="1">
        <f t="shared" si="3"/>
        <v>46078.979155092587</v>
      </c>
      <c r="J114" s="2">
        <f t="shared" si="4"/>
        <v>46078.979166666664</v>
      </c>
      <c r="K114">
        <f t="shared" si="5"/>
        <v>1772062200</v>
      </c>
    </row>
    <row r="115" spans="1:11" x14ac:dyDescent="0.55000000000000004">
      <c r="A115">
        <v>1772062499</v>
      </c>
      <c r="B115" t="s">
        <v>6</v>
      </c>
      <c r="C115" t="s">
        <v>7</v>
      </c>
      <c r="D115">
        <v>5169.88</v>
      </c>
      <c r="E115">
        <v>5169.51</v>
      </c>
      <c r="F115">
        <v>5169.05</v>
      </c>
      <c r="G115">
        <v>5184.13</v>
      </c>
      <c r="I115" s="1">
        <f t="shared" si="3"/>
        <v>46078.982627314814</v>
      </c>
      <c r="J115" s="2">
        <f t="shared" si="4"/>
        <v>46078.982638888891</v>
      </c>
      <c r="K115">
        <f t="shared" si="5"/>
        <v>1772062500</v>
      </c>
    </row>
    <row r="116" spans="1:11" x14ac:dyDescent="0.55000000000000004">
      <c r="A116">
        <v>1772062799</v>
      </c>
      <c r="B116" t="s">
        <v>6</v>
      </c>
      <c r="C116" t="s">
        <v>7</v>
      </c>
      <c r="D116">
        <v>5172.62</v>
      </c>
      <c r="E116">
        <v>5170.6099999999997</v>
      </c>
      <c r="F116">
        <v>5169.1400000000003</v>
      </c>
      <c r="G116">
        <v>5183.7299999999996</v>
      </c>
      <c r="I116" s="1">
        <f t="shared" si="3"/>
        <v>46078.98609953704</v>
      </c>
      <c r="J116" s="2">
        <f t="shared" si="4"/>
        <v>46078.986111111109</v>
      </c>
      <c r="K116">
        <f t="shared" si="5"/>
        <v>1772062800</v>
      </c>
    </row>
    <row r="117" spans="1:11" x14ac:dyDescent="0.55000000000000004">
      <c r="A117">
        <v>1772063099</v>
      </c>
      <c r="B117" t="s">
        <v>6</v>
      </c>
      <c r="C117" t="s">
        <v>7</v>
      </c>
      <c r="D117">
        <v>5167.3100000000004</v>
      </c>
      <c r="E117">
        <v>5170.83</v>
      </c>
      <c r="F117">
        <v>5169.29</v>
      </c>
      <c r="G117">
        <v>5183.3900000000003</v>
      </c>
      <c r="I117" s="1">
        <f t="shared" si="3"/>
        <v>46078.989571759259</v>
      </c>
      <c r="J117" s="2">
        <f t="shared" si="4"/>
        <v>46078.989583333336</v>
      </c>
      <c r="K117">
        <f t="shared" si="5"/>
        <v>1772063100</v>
      </c>
    </row>
    <row r="118" spans="1:11" x14ac:dyDescent="0.55000000000000004">
      <c r="A118">
        <v>1772063399</v>
      </c>
      <c r="B118" t="s">
        <v>6</v>
      </c>
      <c r="C118" t="s">
        <v>7</v>
      </c>
      <c r="D118">
        <v>5169.57</v>
      </c>
      <c r="E118">
        <v>5169.8</v>
      </c>
      <c r="F118">
        <v>5169.1899999999996</v>
      </c>
      <c r="G118">
        <v>5183.01</v>
      </c>
      <c r="I118" s="1">
        <f t="shared" si="3"/>
        <v>46078.993043981478</v>
      </c>
      <c r="J118" s="2">
        <f t="shared" si="4"/>
        <v>46078.993055555555</v>
      </c>
      <c r="K118">
        <f t="shared" si="5"/>
        <v>1772063400</v>
      </c>
    </row>
    <row r="119" spans="1:11" x14ac:dyDescent="0.55000000000000004">
      <c r="A119">
        <v>1772063699</v>
      </c>
      <c r="B119" t="s">
        <v>6</v>
      </c>
      <c r="C119" t="s">
        <v>7</v>
      </c>
      <c r="D119">
        <v>5163.13</v>
      </c>
      <c r="E119">
        <v>5167.4799999999996</v>
      </c>
      <c r="F119">
        <v>5168.6099999999997</v>
      </c>
      <c r="G119">
        <v>5182.5600000000004</v>
      </c>
      <c r="I119" s="1">
        <f t="shared" si="3"/>
        <v>46078.996516203704</v>
      </c>
      <c r="J119" s="2">
        <f t="shared" si="4"/>
        <v>46078.996527777781</v>
      </c>
      <c r="K119">
        <f t="shared" si="5"/>
        <v>1772063700</v>
      </c>
    </row>
    <row r="120" spans="1:11" x14ac:dyDescent="0.55000000000000004">
      <c r="A120">
        <v>1772063999</v>
      </c>
      <c r="B120" t="s">
        <v>6</v>
      </c>
      <c r="C120" t="s">
        <v>7</v>
      </c>
      <c r="D120">
        <v>5160.24</v>
      </c>
      <c r="E120">
        <v>5164.2</v>
      </c>
      <c r="F120">
        <v>5167.4399999999996</v>
      </c>
      <c r="G120">
        <v>5182.0200000000004</v>
      </c>
      <c r="I120" s="1">
        <f t="shared" si="3"/>
        <v>46078.99998842593</v>
      </c>
      <c r="J120" s="2">
        <f t="shared" si="4"/>
        <v>46079</v>
      </c>
      <c r="K120">
        <f t="shared" si="5"/>
        <v>1772064000</v>
      </c>
    </row>
    <row r="121" spans="1:11" x14ac:dyDescent="0.55000000000000004">
      <c r="A121">
        <v>1772064299</v>
      </c>
      <c r="B121" t="s">
        <v>6</v>
      </c>
      <c r="C121" t="s">
        <v>7</v>
      </c>
      <c r="D121">
        <v>5161.95</v>
      </c>
      <c r="E121">
        <v>5162.4399999999996</v>
      </c>
      <c r="F121">
        <v>5166.16</v>
      </c>
      <c r="G121">
        <v>5181.45</v>
      </c>
      <c r="I121" s="1">
        <f t="shared" si="3"/>
        <v>46079.003460648149</v>
      </c>
      <c r="J121" s="2">
        <f t="shared" si="4"/>
        <v>46079.003472222219</v>
      </c>
      <c r="K121">
        <f t="shared" si="5"/>
        <v>1772064300</v>
      </c>
    </row>
    <row r="122" spans="1:11" x14ac:dyDescent="0.55000000000000004">
      <c r="A122">
        <v>1772064599</v>
      </c>
      <c r="B122" t="s">
        <v>6</v>
      </c>
      <c r="C122" t="s">
        <v>7</v>
      </c>
      <c r="D122">
        <v>5167.67</v>
      </c>
      <c r="E122">
        <v>5163.42</v>
      </c>
      <c r="F122">
        <v>5165.3999999999996</v>
      </c>
      <c r="G122">
        <v>5180.97</v>
      </c>
      <c r="I122" s="1">
        <f t="shared" si="3"/>
        <v>46079.006932870368</v>
      </c>
      <c r="J122" s="2">
        <f t="shared" si="4"/>
        <v>46079.006944444445</v>
      </c>
      <c r="K122">
        <f t="shared" si="5"/>
        <v>1772064600</v>
      </c>
    </row>
    <row r="123" spans="1:11" x14ac:dyDescent="0.55000000000000004">
      <c r="A123">
        <v>1772064899</v>
      </c>
      <c r="B123" t="s">
        <v>6</v>
      </c>
      <c r="C123" t="s">
        <v>7</v>
      </c>
      <c r="D123">
        <v>5169.72</v>
      </c>
      <c r="E123">
        <v>5166.4399999999996</v>
      </c>
      <c r="F123">
        <v>5165.51</v>
      </c>
      <c r="G123">
        <v>5180.6099999999997</v>
      </c>
      <c r="I123" s="1">
        <f t="shared" si="3"/>
        <v>46079.010405092587</v>
      </c>
      <c r="J123" s="2">
        <f t="shared" si="4"/>
        <v>46079.010416666664</v>
      </c>
      <c r="K123">
        <f t="shared" si="5"/>
        <v>1772064900</v>
      </c>
    </row>
    <row r="124" spans="1:11" x14ac:dyDescent="0.55000000000000004">
      <c r="A124">
        <v>1772065199</v>
      </c>
      <c r="B124" t="s">
        <v>6</v>
      </c>
      <c r="C124" t="s">
        <v>7</v>
      </c>
      <c r="D124">
        <v>5180.9399999999996</v>
      </c>
      <c r="E124">
        <v>5171.93</v>
      </c>
      <c r="F124">
        <v>5166.82</v>
      </c>
      <c r="G124">
        <v>5180.4399999999996</v>
      </c>
      <c r="I124" s="1">
        <f t="shared" si="3"/>
        <v>46079.013877314814</v>
      </c>
      <c r="J124" s="2">
        <f t="shared" si="4"/>
        <v>46079.013888888891</v>
      </c>
      <c r="K124">
        <f t="shared" si="5"/>
        <v>1772065200</v>
      </c>
    </row>
    <row r="125" spans="1:11" x14ac:dyDescent="0.55000000000000004">
      <c r="A125">
        <v>1772065499</v>
      </c>
      <c r="B125" t="s">
        <v>6</v>
      </c>
      <c r="C125" t="s">
        <v>7</v>
      </c>
      <c r="D125">
        <v>5185.25</v>
      </c>
      <c r="E125">
        <v>5178.21</v>
      </c>
      <c r="F125">
        <v>5169.25</v>
      </c>
      <c r="G125">
        <v>5180.4399999999996</v>
      </c>
      <c r="I125" s="1">
        <f t="shared" si="3"/>
        <v>46079.01734953704</v>
      </c>
      <c r="J125" s="2">
        <f t="shared" si="4"/>
        <v>46079.017361111109</v>
      </c>
      <c r="K125">
        <f t="shared" si="5"/>
        <v>1772065500</v>
      </c>
    </row>
    <row r="126" spans="1:11" x14ac:dyDescent="0.55000000000000004">
      <c r="A126">
        <v>1772065799</v>
      </c>
      <c r="B126" t="s">
        <v>6</v>
      </c>
      <c r="C126" t="s">
        <v>7</v>
      </c>
      <c r="D126">
        <v>5182.32</v>
      </c>
      <c r="E126">
        <v>5182.6499999999996</v>
      </c>
      <c r="F126">
        <v>5172.12</v>
      </c>
      <c r="G126">
        <v>5180.54</v>
      </c>
      <c r="I126" s="1">
        <f t="shared" si="3"/>
        <v>46079.020821759259</v>
      </c>
      <c r="J126" s="2">
        <f t="shared" si="4"/>
        <v>46079.020833333336</v>
      </c>
      <c r="K126">
        <f t="shared" si="5"/>
        <v>1772065800</v>
      </c>
    </row>
    <row r="127" spans="1:11" x14ac:dyDescent="0.55000000000000004">
      <c r="A127">
        <v>1772066099</v>
      </c>
      <c r="B127" t="s">
        <v>6</v>
      </c>
      <c r="C127" t="s">
        <v>7</v>
      </c>
      <c r="D127">
        <v>5182.63</v>
      </c>
      <c r="E127">
        <v>5184.46</v>
      </c>
      <c r="F127">
        <v>5174.76</v>
      </c>
      <c r="G127">
        <v>5180.6400000000003</v>
      </c>
      <c r="I127" s="1">
        <f t="shared" si="3"/>
        <v>46079.024293981478</v>
      </c>
      <c r="J127" s="2">
        <f t="shared" si="4"/>
        <v>46079.024305555555</v>
      </c>
      <c r="K127">
        <f t="shared" si="5"/>
        <v>1772066100</v>
      </c>
    </row>
    <row r="128" spans="1:11" x14ac:dyDescent="0.55000000000000004">
      <c r="A128">
        <v>1772066399</v>
      </c>
      <c r="B128" t="s">
        <v>6</v>
      </c>
      <c r="C128" t="s">
        <v>7</v>
      </c>
      <c r="D128">
        <v>5188.37</v>
      </c>
      <c r="E128">
        <v>5186.79</v>
      </c>
      <c r="F128">
        <v>5177.37</v>
      </c>
      <c r="G128">
        <v>5180.75</v>
      </c>
      <c r="I128" s="1">
        <f t="shared" si="3"/>
        <v>46079.027766203704</v>
      </c>
      <c r="J128" s="2">
        <f t="shared" si="4"/>
        <v>46079.027777777781</v>
      </c>
      <c r="K128">
        <f t="shared" si="5"/>
        <v>1772066400</v>
      </c>
    </row>
    <row r="129" spans="1:11" x14ac:dyDescent="0.55000000000000004">
      <c r="A129">
        <v>1772066699</v>
      </c>
      <c r="B129" t="s">
        <v>6</v>
      </c>
      <c r="C129" t="s">
        <v>7</v>
      </c>
      <c r="D129">
        <v>5185.97</v>
      </c>
      <c r="E129">
        <v>5188.5200000000004</v>
      </c>
      <c r="F129">
        <v>5179.84</v>
      </c>
      <c r="G129">
        <v>5180.91</v>
      </c>
      <c r="I129" s="1">
        <f t="shared" si="3"/>
        <v>46079.03123842593</v>
      </c>
      <c r="J129" s="2">
        <f t="shared" si="4"/>
        <v>46079.03125</v>
      </c>
      <c r="K129">
        <f t="shared" si="5"/>
        <v>1772066700</v>
      </c>
    </row>
    <row r="130" spans="1:11" x14ac:dyDescent="0.55000000000000004">
      <c r="A130">
        <v>1772066999</v>
      </c>
      <c r="B130" t="s">
        <v>6</v>
      </c>
      <c r="C130" t="s">
        <v>7</v>
      </c>
      <c r="D130">
        <v>5189.7</v>
      </c>
      <c r="E130">
        <v>5190.07</v>
      </c>
      <c r="F130">
        <v>5182.18</v>
      </c>
      <c r="G130">
        <v>5181.1000000000004</v>
      </c>
      <c r="I130" s="1">
        <f t="shared" ref="I130:I193" si="6">(A130/86400)+25569</f>
        <v>46079.034710648149</v>
      </c>
      <c r="J130" s="2">
        <f t="shared" ref="J130:J193" si="7">CEILING(INT(I130*1440)/1440*288,1)/288</f>
        <v>46079.034722222219</v>
      </c>
      <c r="K130">
        <f t="shared" si="5"/>
        <v>1772067000</v>
      </c>
    </row>
    <row r="131" spans="1:11" x14ac:dyDescent="0.55000000000000004">
      <c r="A131">
        <v>1772067299</v>
      </c>
      <c r="B131" t="s">
        <v>6</v>
      </c>
      <c r="C131" t="s">
        <v>7</v>
      </c>
      <c r="D131">
        <v>5188.3100000000004</v>
      </c>
      <c r="E131">
        <v>5190.92</v>
      </c>
      <c r="F131">
        <v>5184.26</v>
      </c>
      <c r="G131">
        <v>5181.3100000000004</v>
      </c>
      <c r="I131" s="1">
        <f t="shared" si="6"/>
        <v>46079.038182870368</v>
      </c>
      <c r="J131" s="2">
        <f t="shared" si="7"/>
        <v>46079.038194444445</v>
      </c>
      <c r="K131">
        <f t="shared" ref="K131:K194" si="8">MROUND((J131-25569)*86400,300)</f>
        <v>1772067300</v>
      </c>
    </row>
    <row r="132" spans="1:11" x14ac:dyDescent="0.55000000000000004">
      <c r="A132">
        <v>1772067599</v>
      </c>
      <c r="B132" t="s">
        <v>6</v>
      </c>
      <c r="C132" t="s">
        <v>7</v>
      </c>
      <c r="D132">
        <v>5194.75</v>
      </c>
      <c r="E132">
        <v>5193.63</v>
      </c>
      <c r="F132">
        <v>5186.5600000000004</v>
      </c>
      <c r="G132">
        <v>5181.59</v>
      </c>
      <c r="I132" s="1">
        <f t="shared" si="6"/>
        <v>46079.041655092587</v>
      </c>
      <c r="J132" s="2">
        <f t="shared" si="7"/>
        <v>46079.041666666664</v>
      </c>
      <c r="K132">
        <f t="shared" si="8"/>
        <v>1772067600</v>
      </c>
    </row>
    <row r="133" spans="1:11" x14ac:dyDescent="0.55000000000000004">
      <c r="A133">
        <v>1772067899</v>
      </c>
      <c r="B133" t="s">
        <v>6</v>
      </c>
      <c r="C133" t="s">
        <v>7</v>
      </c>
      <c r="D133">
        <v>5183.93</v>
      </c>
      <c r="E133">
        <v>5191.8999999999996</v>
      </c>
      <c r="F133">
        <v>5188.01</v>
      </c>
      <c r="G133">
        <v>5181.84</v>
      </c>
      <c r="I133" s="1">
        <f t="shared" si="6"/>
        <v>46079.045127314814</v>
      </c>
      <c r="J133" s="2">
        <f t="shared" si="7"/>
        <v>46079.045138888891</v>
      </c>
      <c r="K133">
        <f t="shared" si="8"/>
        <v>1772067900</v>
      </c>
    </row>
    <row r="134" spans="1:11" x14ac:dyDescent="0.55000000000000004">
      <c r="A134">
        <v>1772068199</v>
      </c>
      <c r="B134" t="s">
        <v>6</v>
      </c>
      <c r="C134" t="s">
        <v>7</v>
      </c>
      <c r="D134">
        <v>5187.53</v>
      </c>
      <c r="E134">
        <v>5190.1400000000003</v>
      </c>
      <c r="F134">
        <v>5188.8</v>
      </c>
      <c r="G134">
        <v>5181.9799999999996</v>
      </c>
      <c r="I134" s="1">
        <f t="shared" si="6"/>
        <v>46079.04859953704</v>
      </c>
      <c r="J134" s="2">
        <f t="shared" si="7"/>
        <v>46079.048611111109</v>
      </c>
      <c r="K134">
        <f t="shared" si="8"/>
        <v>1772068200</v>
      </c>
    </row>
    <row r="135" spans="1:11" x14ac:dyDescent="0.55000000000000004">
      <c r="A135">
        <v>1772068499</v>
      </c>
      <c r="B135" t="s">
        <v>6</v>
      </c>
      <c r="C135" t="s">
        <v>7</v>
      </c>
      <c r="D135">
        <v>5189.46</v>
      </c>
      <c r="E135">
        <v>5190.5</v>
      </c>
      <c r="F135">
        <v>5189.5600000000004</v>
      </c>
      <c r="G135">
        <v>5182.1499999999996</v>
      </c>
      <c r="I135" s="1">
        <f t="shared" si="6"/>
        <v>46079.052071759259</v>
      </c>
      <c r="J135" s="2">
        <f t="shared" si="7"/>
        <v>46079.052083333336</v>
      </c>
      <c r="K135">
        <f t="shared" si="8"/>
        <v>1772068500</v>
      </c>
    </row>
    <row r="136" spans="1:11" x14ac:dyDescent="0.55000000000000004">
      <c r="A136">
        <v>1772068799</v>
      </c>
      <c r="B136" t="s">
        <v>6</v>
      </c>
      <c r="C136" t="s">
        <v>7</v>
      </c>
      <c r="D136">
        <v>5186.05</v>
      </c>
      <c r="E136">
        <v>5189.8100000000004</v>
      </c>
      <c r="F136">
        <v>5190.04</v>
      </c>
      <c r="G136">
        <v>5182.34</v>
      </c>
      <c r="I136" s="1">
        <f t="shared" si="6"/>
        <v>46079.055543981478</v>
      </c>
      <c r="J136" s="2">
        <f t="shared" si="7"/>
        <v>46079.055555555555</v>
      </c>
      <c r="K136">
        <f t="shared" si="8"/>
        <v>1772068800</v>
      </c>
    </row>
    <row r="137" spans="1:11" x14ac:dyDescent="0.55000000000000004">
      <c r="A137">
        <v>1772069099</v>
      </c>
      <c r="B137" t="s">
        <v>6</v>
      </c>
      <c r="C137" t="s">
        <v>7</v>
      </c>
      <c r="D137">
        <v>5180.54</v>
      </c>
      <c r="E137">
        <v>5186.34</v>
      </c>
      <c r="F137">
        <v>5189.6499999999996</v>
      </c>
      <c r="G137">
        <v>5182.42</v>
      </c>
      <c r="I137" s="1">
        <f t="shared" si="6"/>
        <v>46079.059016203704</v>
      </c>
      <c r="J137" s="2">
        <f t="shared" si="7"/>
        <v>46079.059027777781</v>
      </c>
      <c r="K137">
        <f t="shared" si="8"/>
        <v>1772069100</v>
      </c>
    </row>
    <row r="138" spans="1:11" x14ac:dyDescent="0.55000000000000004">
      <c r="A138">
        <v>1772069399</v>
      </c>
      <c r="B138" t="s">
        <v>6</v>
      </c>
      <c r="C138" t="s">
        <v>7</v>
      </c>
      <c r="D138">
        <v>5187.99</v>
      </c>
      <c r="E138">
        <v>5185.41</v>
      </c>
      <c r="F138">
        <v>5189.17</v>
      </c>
      <c r="G138">
        <v>5182.45</v>
      </c>
      <c r="I138" s="1">
        <f t="shared" si="6"/>
        <v>46079.06248842593</v>
      </c>
      <c r="J138" s="2">
        <f t="shared" si="7"/>
        <v>46079.0625</v>
      </c>
      <c r="K138">
        <f t="shared" si="8"/>
        <v>1772069400</v>
      </c>
    </row>
    <row r="139" spans="1:11" x14ac:dyDescent="0.55000000000000004">
      <c r="A139">
        <v>1772069699</v>
      </c>
      <c r="B139" t="s">
        <v>6</v>
      </c>
      <c r="C139" t="s">
        <v>7</v>
      </c>
      <c r="D139">
        <v>5185.42</v>
      </c>
      <c r="E139">
        <v>5185.9399999999996</v>
      </c>
      <c r="F139">
        <v>5188.93</v>
      </c>
      <c r="G139">
        <v>5182.55</v>
      </c>
      <c r="I139" s="1">
        <f t="shared" si="6"/>
        <v>46079.065960648149</v>
      </c>
      <c r="J139" s="2">
        <f t="shared" si="7"/>
        <v>46079.065972222219</v>
      </c>
      <c r="K139">
        <f t="shared" si="8"/>
        <v>1772069700</v>
      </c>
    </row>
    <row r="140" spans="1:11" x14ac:dyDescent="0.55000000000000004">
      <c r="A140">
        <v>1772069999</v>
      </c>
      <c r="B140" t="s">
        <v>6</v>
      </c>
      <c r="C140" t="s">
        <v>7</v>
      </c>
      <c r="D140">
        <v>5189.54</v>
      </c>
      <c r="E140">
        <v>5187.21</v>
      </c>
      <c r="F140">
        <v>5189.0200000000004</v>
      </c>
      <c r="G140">
        <v>5182.71</v>
      </c>
      <c r="I140" s="1">
        <f t="shared" si="6"/>
        <v>46079.069432870368</v>
      </c>
      <c r="J140" s="2">
        <f t="shared" si="7"/>
        <v>46079.069444444445</v>
      </c>
      <c r="K140">
        <f t="shared" si="8"/>
        <v>1772070000</v>
      </c>
    </row>
    <row r="141" spans="1:11" x14ac:dyDescent="0.55000000000000004">
      <c r="A141">
        <v>1772070299</v>
      </c>
      <c r="B141" t="s">
        <v>6</v>
      </c>
      <c r="C141" t="s">
        <v>7</v>
      </c>
      <c r="D141">
        <v>5189.93</v>
      </c>
      <c r="E141">
        <v>5188.33</v>
      </c>
      <c r="F141">
        <v>5189.32</v>
      </c>
      <c r="G141">
        <v>5182.8900000000003</v>
      </c>
      <c r="I141" s="1">
        <f t="shared" si="6"/>
        <v>46079.072905092587</v>
      </c>
      <c r="J141" s="2">
        <f t="shared" si="7"/>
        <v>46079.072916666664</v>
      </c>
      <c r="K141">
        <f t="shared" si="8"/>
        <v>1772070300</v>
      </c>
    </row>
    <row r="142" spans="1:11" x14ac:dyDescent="0.55000000000000004">
      <c r="A142">
        <v>1772070599</v>
      </c>
      <c r="B142" t="s">
        <v>6</v>
      </c>
      <c r="C142" t="s">
        <v>7</v>
      </c>
      <c r="D142">
        <v>5191.16</v>
      </c>
      <c r="E142">
        <v>5189.12</v>
      </c>
      <c r="F142">
        <v>5189.7</v>
      </c>
      <c r="G142">
        <v>5183.09</v>
      </c>
      <c r="I142" s="1">
        <f t="shared" si="6"/>
        <v>46079.076377314814</v>
      </c>
      <c r="J142" s="2">
        <f t="shared" si="7"/>
        <v>46079.076388888891</v>
      </c>
      <c r="K142">
        <f t="shared" si="8"/>
        <v>1772070600</v>
      </c>
    </row>
    <row r="143" spans="1:11" x14ac:dyDescent="0.55000000000000004">
      <c r="A143">
        <v>1772070899</v>
      </c>
      <c r="B143" t="s">
        <v>6</v>
      </c>
      <c r="C143" t="s">
        <v>7</v>
      </c>
      <c r="D143">
        <v>5191.71</v>
      </c>
      <c r="E143">
        <v>5190.62</v>
      </c>
      <c r="F143">
        <v>5190.3100000000004</v>
      </c>
      <c r="G143">
        <v>5183.3100000000004</v>
      </c>
      <c r="I143" s="1">
        <f t="shared" si="6"/>
        <v>46079.07984953704</v>
      </c>
      <c r="J143" s="2">
        <f t="shared" si="7"/>
        <v>46079.079861111109</v>
      </c>
      <c r="K143">
        <f t="shared" si="8"/>
        <v>1772070900</v>
      </c>
    </row>
    <row r="144" spans="1:11" x14ac:dyDescent="0.55000000000000004">
      <c r="A144">
        <v>1772071199</v>
      </c>
      <c r="B144" t="s">
        <v>6</v>
      </c>
      <c r="C144" t="s">
        <v>7</v>
      </c>
      <c r="D144">
        <v>5190.17</v>
      </c>
      <c r="E144">
        <v>5191.09</v>
      </c>
      <c r="F144">
        <v>5190.8599999999997</v>
      </c>
      <c r="G144">
        <v>5183.54</v>
      </c>
      <c r="I144" s="1">
        <f t="shared" si="6"/>
        <v>46079.083321759259</v>
      </c>
      <c r="J144" s="2">
        <f t="shared" si="7"/>
        <v>46079.083333333336</v>
      </c>
      <c r="K144">
        <f t="shared" si="8"/>
        <v>1772071200</v>
      </c>
    </row>
    <row r="145" spans="1:11" x14ac:dyDescent="0.55000000000000004">
      <c r="A145">
        <v>1772071499</v>
      </c>
      <c r="B145" t="s">
        <v>6</v>
      </c>
      <c r="C145" t="s">
        <v>7</v>
      </c>
      <c r="D145">
        <v>5187.26</v>
      </c>
      <c r="E145">
        <v>5189.5200000000004</v>
      </c>
      <c r="F145">
        <v>5190.8999999999996</v>
      </c>
      <c r="G145">
        <v>5183.7</v>
      </c>
      <c r="I145" s="1">
        <f t="shared" si="6"/>
        <v>46079.086793981478</v>
      </c>
      <c r="J145" s="2">
        <f t="shared" si="7"/>
        <v>46079.086805555555</v>
      </c>
      <c r="K145">
        <f t="shared" si="8"/>
        <v>1772071500</v>
      </c>
    </row>
    <row r="146" spans="1:11" x14ac:dyDescent="0.55000000000000004">
      <c r="A146">
        <v>1772071799</v>
      </c>
      <c r="B146" t="s">
        <v>6</v>
      </c>
      <c r="C146" t="s">
        <v>7</v>
      </c>
      <c r="D146">
        <v>5183.0600000000004</v>
      </c>
      <c r="E146">
        <v>5187.49</v>
      </c>
      <c r="F146">
        <v>5190.46</v>
      </c>
      <c r="G146">
        <v>5183.7700000000004</v>
      </c>
      <c r="I146" s="1">
        <f t="shared" si="6"/>
        <v>46079.090266203704</v>
      </c>
      <c r="J146" s="2">
        <f t="shared" si="7"/>
        <v>46079.090277777781</v>
      </c>
      <c r="K146">
        <f t="shared" si="8"/>
        <v>1772071800</v>
      </c>
    </row>
    <row r="147" spans="1:11" x14ac:dyDescent="0.55000000000000004">
      <c r="A147">
        <v>1772072099</v>
      </c>
      <c r="B147" t="s">
        <v>6</v>
      </c>
      <c r="C147" t="s">
        <v>7</v>
      </c>
      <c r="D147">
        <v>5188.25</v>
      </c>
      <c r="E147">
        <v>5186.82</v>
      </c>
      <c r="F147">
        <v>5189.96</v>
      </c>
      <c r="G147">
        <v>5183.84</v>
      </c>
      <c r="I147" s="1">
        <f t="shared" si="6"/>
        <v>46079.09373842593</v>
      </c>
      <c r="J147" s="2">
        <f t="shared" si="7"/>
        <v>46079.09375</v>
      </c>
      <c r="K147">
        <f t="shared" si="8"/>
        <v>1772072100</v>
      </c>
    </row>
    <row r="148" spans="1:11" x14ac:dyDescent="0.55000000000000004">
      <c r="A148">
        <v>1772072399</v>
      </c>
      <c r="B148" t="s">
        <v>6</v>
      </c>
      <c r="C148" t="s">
        <v>7</v>
      </c>
      <c r="D148">
        <v>5183.4399999999996</v>
      </c>
      <c r="E148">
        <v>5185.46</v>
      </c>
      <c r="F148">
        <v>5189.24</v>
      </c>
      <c r="G148">
        <v>5183.8900000000003</v>
      </c>
      <c r="I148" s="1">
        <f t="shared" si="6"/>
        <v>46079.097210648149</v>
      </c>
      <c r="J148" s="2">
        <f t="shared" si="7"/>
        <v>46079.097222222219</v>
      </c>
      <c r="K148">
        <f t="shared" si="8"/>
        <v>1772072400</v>
      </c>
    </row>
    <row r="149" spans="1:11" x14ac:dyDescent="0.55000000000000004">
      <c r="A149">
        <v>1772072699</v>
      </c>
      <c r="B149" t="s">
        <v>6</v>
      </c>
      <c r="C149" t="s">
        <v>7</v>
      </c>
      <c r="D149">
        <v>5180.79</v>
      </c>
      <c r="E149">
        <v>5183.34</v>
      </c>
      <c r="F149">
        <v>5188.1899999999996</v>
      </c>
      <c r="G149">
        <v>5183.87</v>
      </c>
      <c r="I149" s="1">
        <f t="shared" si="6"/>
        <v>46079.100682870368</v>
      </c>
      <c r="J149" s="2">
        <f t="shared" si="7"/>
        <v>46079.100694444445</v>
      </c>
      <c r="K149">
        <f t="shared" si="8"/>
        <v>1772072700</v>
      </c>
    </row>
    <row r="150" spans="1:11" x14ac:dyDescent="0.55000000000000004">
      <c r="A150">
        <v>1772072999</v>
      </c>
      <c r="B150" t="s">
        <v>6</v>
      </c>
      <c r="C150" t="s">
        <v>7</v>
      </c>
      <c r="D150">
        <v>5178.87</v>
      </c>
      <c r="E150">
        <v>5181.17</v>
      </c>
      <c r="F150">
        <v>5186.8500000000004</v>
      </c>
      <c r="G150">
        <v>5183.8</v>
      </c>
      <c r="I150" s="1">
        <f t="shared" si="6"/>
        <v>46079.104155092587</v>
      </c>
      <c r="J150" s="2">
        <f t="shared" si="7"/>
        <v>46079.104166666664</v>
      </c>
      <c r="K150">
        <f t="shared" si="8"/>
        <v>1772073000</v>
      </c>
    </row>
    <row r="151" spans="1:11" x14ac:dyDescent="0.55000000000000004">
      <c r="A151">
        <v>1772073299</v>
      </c>
      <c r="B151" t="s">
        <v>6</v>
      </c>
      <c r="C151" t="s">
        <v>7</v>
      </c>
      <c r="D151">
        <v>5180.5200000000004</v>
      </c>
      <c r="E151">
        <v>5179.7</v>
      </c>
      <c r="F151">
        <v>5185.46</v>
      </c>
      <c r="G151">
        <v>5183.6899999999996</v>
      </c>
      <c r="I151" s="1">
        <f t="shared" si="6"/>
        <v>46079.107627314814</v>
      </c>
      <c r="J151" s="2">
        <f t="shared" si="7"/>
        <v>46079.107638888891</v>
      </c>
      <c r="K151">
        <f t="shared" si="8"/>
        <v>1772073300</v>
      </c>
    </row>
    <row r="152" spans="1:11" x14ac:dyDescent="0.55000000000000004">
      <c r="A152">
        <v>1772073599</v>
      </c>
      <c r="B152" t="s">
        <v>6</v>
      </c>
      <c r="C152" t="s">
        <v>7</v>
      </c>
      <c r="D152">
        <v>5176.09</v>
      </c>
      <c r="E152">
        <v>5177.49</v>
      </c>
      <c r="F152">
        <v>5183.83</v>
      </c>
      <c r="G152">
        <v>5183.55</v>
      </c>
      <c r="I152" s="1">
        <f t="shared" si="6"/>
        <v>46079.11109953704</v>
      </c>
      <c r="J152" s="2">
        <f t="shared" si="7"/>
        <v>46079.111111111109</v>
      </c>
      <c r="K152">
        <f t="shared" si="8"/>
        <v>1772073600</v>
      </c>
    </row>
    <row r="153" spans="1:11" x14ac:dyDescent="0.55000000000000004">
      <c r="A153">
        <v>1772073899</v>
      </c>
      <c r="B153" t="s">
        <v>6</v>
      </c>
      <c r="C153" t="s">
        <v>7</v>
      </c>
      <c r="D153">
        <v>5180.78</v>
      </c>
      <c r="E153">
        <v>5177.74</v>
      </c>
      <c r="F153">
        <v>5182.6000000000004</v>
      </c>
      <c r="G153">
        <v>5183.3999999999996</v>
      </c>
      <c r="I153" s="1">
        <f t="shared" si="6"/>
        <v>46079.114571759259</v>
      </c>
      <c r="J153" s="2">
        <f t="shared" si="7"/>
        <v>46079.114583333336</v>
      </c>
      <c r="K153">
        <f t="shared" si="8"/>
        <v>1772073900</v>
      </c>
    </row>
    <row r="154" spans="1:11" x14ac:dyDescent="0.55000000000000004">
      <c r="A154">
        <v>1772074199</v>
      </c>
      <c r="B154" t="s">
        <v>6</v>
      </c>
      <c r="C154" t="s">
        <v>7</v>
      </c>
      <c r="D154">
        <v>5184.6899999999996</v>
      </c>
      <c r="E154">
        <v>5179.7</v>
      </c>
      <c r="F154">
        <v>5182.05</v>
      </c>
      <c r="G154">
        <v>5183.3599999999997</v>
      </c>
      <c r="I154" s="1">
        <f t="shared" si="6"/>
        <v>46079.118043981478</v>
      </c>
      <c r="J154" s="2">
        <f t="shared" si="7"/>
        <v>46079.118055555555</v>
      </c>
      <c r="K154">
        <f t="shared" si="8"/>
        <v>1772074200</v>
      </c>
    </row>
    <row r="155" spans="1:11" x14ac:dyDescent="0.55000000000000004">
      <c r="A155">
        <v>1772074499</v>
      </c>
      <c r="B155" t="s">
        <v>6</v>
      </c>
      <c r="C155" t="s">
        <v>7</v>
      </c>
      <c r="D155">
        <v>5184.34</v>
      </c>
      <c r="E155">
        <v>5181.76</v>
      </c>
      <c r="F155">
        <v>5182.03</v>
      </c>
      <c r="G155">
        <v>5183.38</v>
      </c>
      <c r="I155" s="1">
        <f t="shared" si="6"/>
        <v>46079.121516203704</v>
      </c>
      <c r="J155" s="2">
        <f t="shared" si="7"/>
        <v>46079.121527777781</v>
      </c>
      <c r="K155">
        <f t="shared" si="8"/>
        <v>1772074500</v>
      </c>
    </row>
    <row r="156" spans="1:11" x14ac:dyDescent="0.55000000000000004">
      <c r="A156">
        <v>1772074799</v>
      </c>
      <c r="B156" t="s">
        <v>6</v>
      </c>
      <c r="C156" t="s">
        <v>7</v>
      </c>
      <c r="D156">
        <v>5187.4399999999996</v>
      </c>
      <c r="E156">
        <v>5183.72</v>
      </c>
      <c r="F156">
        <v>5182.42</v>
      </c>
      <c r="G156">
        <v>5183.4399999999996</v>
      </c>
      <c r="I156" s="1">
        <f t="shared" si="6"/>
        <v>46079.12498842593</v>
      </c>
      <c r="J156" s="2">
        <f t="shared" si="7"/>
        <v>46079.125</v>
      </c>
      <c r="K156">
        <f t="shared" si="8"/>
        <v>1772074800</v>
      </c>
    </row>
    <row r="157" spans="1:11" x14ac:dyDescent="0.55000000000000004">
      <c r="A157">
        <v>1772075099</v>
      </c>
      <c r="B157" t="s">
        <v>6</v>
      </c>
      <c r="C157" t="s">
        <v>7</v>
      </c>
      <c r="D157">
        <v>5185.97</v>
      </c>
      <c r="E157">
        <v>5184.95</v>
      </c>
      <c r="F157">
        <v>5182.95</v>
      </c>
      <c r="G157">
        <v>5183.51</v>
      </c>
      <c r="I157" s="1">
        <f t="shared" si="6"/>
        <v>46079.128460648149</v>
      </c>
      <c r="J157" s="2">
        <f t="shared" si="7"/>
        <v>46079.128472222219</v>
      </c>
      <c r="K157">
        <f t="shared" si="8"/>
        <v>1772075100</v>
      </c>
    </row>
    <row r="158" spans="1:11" x14ac:dyDescent="0.55000000000000004">
      <c r="A158">
        <v>1772075399</v>
      </c>
      <c r="B158" t="s">
        <v>6</v>
      </c>
      <c r="C158" t="s">
        <v>7</v>
      </c>
      <c r="D158">
        <v>5187.26</v>
      </c>
      <c r="E158">
        <v>5186.03</v>
      </c>
      <c r="F158">
        <v>5183.58</v>
      </c>
      <c r="G158">
        <v>5183.58</v>
      </c>
      <c r="I158" s="1">
        <f t="shared" si="6"/>
        <v>46079.131932870368</v>
      </c>
      <c r="J158" s="2">
        <f t="shared" si="7"/>
        <v>46079.131944444445</v>
      </c>
      <c r="K158">
        <f t="shared" si="8"/>
        <v>1772075400</v>
      </c>
    </row>
    <row r="159" spans="1:11" x14ac:dyDescent="0.55000000000000004">
      <c r="A159">
        <v>1772075699</v>
      </c>
      <c r="B159" t="s">
        <v>6</v>
      </c>
      <c r="C159" t="s">
        <v>7</v>
      </c>
      <c r="D159">
        <v>5190.1899999999996</v>
      </c>
      <c r="E159">
        <v>5188.2700000000004</v>
      </c>
      <c r="F159">
        <v>5184.57</v>
      </c>
      <c r="G159">
        <v>5183.71</v>
      </c>
      <c r="I159" s="1">
        <f t="shared" si="6"/>
        <v>46079.135405092587</v>
      </c>
      <c r="J159" s="2">
        <f t="shared" si="7"/>
        <v>46079.135416666664</v>
      </c>
      <c r="K159">
        <f t="shared" si="8"/>
        <v>1772075700</v>
      </c>
    </row>
    <row r="160" spans="1:11" x14ac:dyDescent="0.55000000000000004">
      <c r="A160">
        <v>1772075999</v>
      </c>
      <c r="B160" t="s">
        <v>6</v>
      </c>
      <c r="C160" t="s">
        <v>7</v>
      </c>
      <c r="D160">
        <v>5191.04</v>
      </c>
      <c r="E160">
        <v>5189.8</v>
      </c>
      <c r="F160">
        <v>5185.68</v>
      </c>
      <c r="G160">
        <v>5183.8900000000003</v>
      </c>
      <c r="I160" s="1">
        <f t="shared" si="6"/>
        <v>46079.138877314814</v>
      </c>
      <c r="J160" s="2">
        <f t="shared" si="7"/>
        <v>46079.138888888891</v>
      </c>
      <c r="K160">
        <f t="shared" si="8"/>
        <v>1772076000</v>
      </c>
    </row>
    <row r="161" spans="1:11" x14ac:dyDescent="0.55000000000000004">
      <c r="A161">
        <v>1772076299</v>
      </c>
      <c r="B161" t="s">
        <v>6</v>
      </c>
      <c r="C161" t="s">
        <v>7</v>
      </c>
      <c r="D161">
        <v>5188.3500000000004</v>
      </c>
      <c r="E161">
        <v>5190.1499999999996</v>
      </c>
      <c r="F161">
        <v>5186.62</v>
      </c>
      <c r="G161">
        <v>5184.05</v>
      </c>
      <c r="I161" s="1">
        <f t="shared" si="6"/>
        <v>46079.14234953704</v>
      </c>
      <c r="J161" s="2">
        <f t="shared" si="7"/>
        <v>46079.142361111109</v>
      </c>
      <c r="K161">
        <f t="shared" si="8"/>
        <v>1772076300</v>
      </c>
    </row>
    <row r="162" spans="1:11" x14ac:dyDescent="0.55000000000000004">
      <c r="A162">
        <v>1772076599</v>
      </c>
      <c r="B162" t="s">
        <v>6</v>
      </c>
      <c r="C162" t="s">
        <v>7</v>
      </c>
      <c r="D162">
        <v>5188.5600000000004</v>
      </c>
      <c r="E162">
        <v>5190.08</v>
      </c>
      <c r="F162">
        <v>5187.3599999999997</v>
      </c>
      <c r="G162">
        <v>5184.18</v>
      </c>
      <c r="I162" s="1">
        <f t="shared" si="6"/>
        <v>46079.145821759259</v>
      </c>
      <c r="J162" s="2">
        <f t="shared" si="7"/>
        <v>46079.145833333336</v>
      </c>
      <c r="K162">
        <f t="shared" si="8"/>
        <v>1772076600</v>
      </c>
    </row>
    <row r="163" spans="1:11" x14ac:dyDescent="0.55000000000000004">
      <c r="A163">
        <v>1772076899</v>
      </c>
      <c r="B163" t="s">
        <v>6</v>
      </c>
      <c r="C163" t="s">
        <v>7</v>
      </c>
      <c r="D163">
        <v>5186.58</v>
      </c>
      <c r="E163">
        <v>5189.18</v>
      </c>
      <c r="F163">
        <v>5187.74</v>
      </c>
      <c r="G163">
        <v>5184.29</v>
      </c>
      <c r="I163" s="1">
        <f t="shared" si="6"/>
        <v>46079.149293981478</v>
      </c>
      <c r="J163" s="2">
        <f t="shared" si="7"/>
        <v>46079.149305555555</v>
      </c>
      <c r="K163">
        <f t="shared" si="8"/>
        <v>1772076900</v>
      </c>
    </row>
    <row r="164" spans="1:11" x14ac:dyDescent="0.55000000000000004">
      <c r="A164">
        <v>1772077199</v>
      </c>
      <c r="B164" t="s">
        <v>6</v>
      </c>
      <c r="C164" t="s">
        <v>7</v>
      </c>
      <c r="D164">
        <v>5186.18</v>
      </c>
      <c r="E164">
        <v>5188.41</v>
      </c>
      <c r="F164">
        <v>5187.8999999999996</v>
      </c>
      <c r="G164">
        <v>5184.37</v>
      </c>
      <c r="I164" s="1">
        <f t="shared" si="6"/>
        <v>46079.152766203704</v>
      </c>
      <c r="J164" s="2">
        <f t="shared" si="7"/>
        <v>46079.152777777781</v>
      </c>
      <c r="K164">
        <f t="shared" si="8"/>
        <v>1772077200</v>
      </c>
    </row>
    <row r="165" spans="1:11" x14ac:dyDescent="0.55000000000000004">
      <c r="A165">
        <v>1772077499</v>
      </c>
      <c r="B165" t="s">
        <v>6</v>
      </c>
      <c r="C165" t="s">
        <v>7</v>
      </c>
      <c r="D165">
        <v>5188.6099999999997</v>
      </c>
      <c r="E165">
        <v>5187.97</v>
      </c>
      <c r="F165">
        <v>5187.95</v>
      </c>
      <c r="G165">
        <v>5184.4399999999996</v>
      </c>
      <c r="I165" s="1">
        <f t="shared" si="6"/>
        <v>46079.15623842593</v>
      </c>
      <c r="J165" s="2">
        <f t="shared" si="7"/>
        <v>46079.15625</v>
      </c>
      <c r="K165">
        <f t="shared" si="8"/>
        <v>1772077500</v>
      </c>
    </row>
    <row r="166" spans="1:11" x14ac:dyDescent="0.55000000000000004">
      <c r="A166">
        <v>1772077799</v>
      </c>
      <c r="B166" t="s">
        <v>6</v>
      </c>
      <c r="C166" t="s">
        <v>7</v>
      </c>
      <c r="D166">
        <v>5191.34</v>
      </c>
      <c r="E166">
        <v>5189.1499999999996</v>
      </c>
      <c r="F166">
        <v>5188.28</v>
      </c>
      <c r="G166">
        <v>5184.5600000000004</v>
      </c>
      <c r="I166" s="1">
        <f t="shared" si="6"/>
        <v>46079.159710648149</v>
      </c>
      <c r="J166" s="2">
        <f t="shared" si="7"/>
        <v>46079.159722222219</v>
      </c>
      <c r="K166">
        <f t="shared" si="8"/>
        <v>1772077800</v>
      </c>
    </row>
    <row r="167" spans="1:11" x14ac:dyDescent="0.55000000000000004">
      <c r="A167">
        <v>1772078099</v>
      </c>
      <c r="B167" t="s">
        <v>6</v>
      </c>
      <c r="C167" t="s">
        <v>7</v>
      </c>
      <c r="D167">
        <v>5192.63</v>
      </c>
      <c r="E167">
        <v>5190.7299999999996</v>
      </c>
      <c r="F167">
        <v>5188.92</v>
      </c>
      <c r="G167">
        <v>5184.74</v>
      </c>
      <c r="I167" s="1">
        <f t="shared" si="6"/>
        <v>46079.163182870368</v>
      </c>
      <c r="J167" s="2">
        <f t="shared" si="7"/>
        <v>46079.163194444445</v>
      </c>
      <c r="K167">
        <f t="shared" si="8"/>
        <v>1772078100</v>
      </c>
    </row>
    <row r="168" spans="1:11" x14ac:dyDescent="0.55000000000000004">
      <c r="A168">
        <v>1772078399</v>
      </c>
      <c r="B168" t="s">
        <v>6</v>
      </c>
      <c r="C168" t="s">
        <v>7</v>
      </c>
      <c r="D168">
        <v>5194.08</v>
      </c>
      <c r="E168">
        <v>5192.66</v>
      </c>
      <c r="F168">
        <v>5189.8500000000004</v>
      </c>
      <c r="G168">
        <v>5184.97</v>
      </c>
      <c r="I168" s="1">
        <f t="shared" si="6"/>
        <v>46079.166655092587</v>
      </c>
      <c r="J168" s="2">
        <f t="shared" si="7"/>
        <v>46079.166666666664</v>
      </c>
      <c r="K168">
        <f t="shared" si="8"/>
        <v>1772078400</v>
      </c>
    </row>
    <row r="169" spans="1:11" x14ac:dyDescent="0.55000000000000004">
      <c r="A169">
        <v>1772078699</v>
      </c>
      <c r="B169" t="s">
        <v>6</v>
      </c>
      <c r="C169" t="s">
        <v>7</v>
      </c>
      <c r="D169">
        <v>5195.76</v>
      </c>
      <c r="E169">
        <v>5194.42</v>
      </c>
      <c r="F169">
        <v>5190.9799999999996</v>
      </c>
      <c r="G169">
        <v>5185.24</v>
      </c>
      <c r="I169" s="1">
        <f t="shared" si="6"/>
        <v>46079.170127314814</v>
      </c>
      <c r="J169" s="2">
        <f t="shared" si="7"/>
        <v>46079.170138888891</v>
      </c>
      <c r="K169">
        <f t="shared" si="8"/>
        <v>1772078700</v>
      </c>
    </row>
    <row r="170" spans="1:11" x14ac:dyDescent="0.55000000000000004">
      <c r="A170">
        <v>1772078999</v>
      </c>
      <c r="B170" t="s">
        <v>6</v>
      </c>
      <c r="C170" t="s">
        <v>7</v>
      </c>
      <c r="D170">
        <v>5196.8</v>
      </c>
      <c r="E170">
        <v>5196.28</v>
      </c>
      <c r="F170">
        <v>5192.29</v>
      </c>
      <c r="G170">
        <v>5185.54</v>
      </c>
      <c r="I170" s="1">
        <f t="shared" si="6"/>
        <v>46079.17359953704</v>
      </c>
      <c r="J170" s="2">
        <f t="shared" si="7"/>
        <v>46079.173611111109</v>
      </c>
      <c r="K170">
        <f t="shared" si="8"/>
        <v>1772079000</v>
      </c>
    </row>
    <row r="171" spans="1:11" x14ac:dyDescent="0.55000000000000004">
      <c r="A171">
        <v>1772079299</v>
      </c>
      <c r="B171" t="s">
        <v>6</v>
      </c>
      <c r="C171" t="s">
        <v>7</v>
      </c>
      <c r="D171">
        <v>5193.83</v>
      </c>
      <c r="E171">
        <v>5196</v>
      </c>
      <c r="F171">
        <v>5193.25</v>
      </c>
      <c r="G171">
        <v>5185.82</v>
      </c>
      <c r="I171" s="1">
        <f t="shared" si="6"/>
        <v>46079.177071759259</v>
      </c>
      <c r="J171" s="2">
        <f t="shared" si="7"/>
        <v>46079.177083333336</v>
      </c>
      <c r="K171">
        <f t="shared" si="8"/>
        <v>1772079300</v>
      </c>
    </row>
    <row r="172" spans="1:11" x14ac:dyDescent="0.55000000000000004">
      <c r="A172">
        <v>1772079599</v>
      </c>
      <c r="B172" t="s">
        <v>6</v>
      </c>
      <c r="C172" t="s">
        <v>7</v>
      </c>
      <c r="D172">
        <v>5193.75</v>
      </c>
      <c r="E172">
        <v>5195.38</v>
      </c>
      <c r="F172">
        <v>5193.87</v>
      </c>
      <c r="G172">
        <v>5186.04</v>
      </c>
      <c r="I172" s="1">
        <f t="shared" si="6"/>
        <v>46079.180543981478</v>
      </c>
      <c r="J172" s="2">
        <f t="shared" si="7"/>
        <v>46079.180555555555</v>
      </c>
      <c r="K172">
        <f t="shared" si="8"/>
        <v>1772079600</v>
      </c>
    </row>
    <row r="173" spans="1:11" x14ac:dyDescent="0.55000000000000004">
      <c r="A173">
        <v>1772079899</v>
      </c>
      <c r="B173" t="s">
        <v>6</v>
      </c>
      <c r="C173" t="s">
        <v>7</v>
      </c>
      <c r="D173">
        <v>5194.13</v>
      </c>
      <c r="E173">
        <v>5194.87</v>
      </c>
      <c r="F173">
        <v>5194.26</v>
      </c>
      <c r="G173">
        <v>5186.25</v>
      </c>
      <c r="I173" s="1">
        <f t="shared" si="6"/>
        <v>46079.184016203704</v>
      </c>
      <c r="J173" s="2">
        <f t="shared" si="7"/>
        <v>46079.184027777781</v>
      </c>
      <c r="K173">
        <f t="shared" si="8"/>
        <v>1772079900</v>
      </c>
    </row>
    <row r="174" spans="1:11" x14ac:dyDescent="0.55000000000000004">
      <c r="A174">
        <v>1772080199</v>
      </c>
      <c r="B174" t="s">
        <v>6</v>
      </c>
      <c r="C174" t="s">
        <v>7</v>
      </c>
      <c r="D174">
        <v>5194.8599999999997</v>
      </c>
      <c r="E174">
        <v>5194.8</v>
      </c>
      <c r="F174">
        <v>5194.57</v>
      </c>
      <c r="G174">
        <v>5186.46</v>
      </c>
      <c r="I174" s="1">
        <f t="shared" si="6"/>
        <v>46079.18748842593</v>
      </c>
      <c r="J174" s="2">
        <f t="shared" si="7"/>
        <v>46079.1875</v>
      </c>
      <c r="K174">
        <f t="shared" si="8"/>
        <v>1772080200</v>
      </c>
    </row>
    <row r="175" spans="1:11" x14ac:dyDescent="0.55000000000000004">
      <c r="A175">
        <v>1772080499</v>
      </c>
      <c r="B175" t="s">
        <v>6</v>
      </c>
      <c r="C175" t="s">
        <v>7</v>
      </c>
      <c r="D175">
        <v>5195.3999999999996</v>
      </c>
      <c r="E175">
        <v>5195.12</v>
      </c>
      <c r="F175">
        <v>5194.8999999999996</v>
      </c>
      <c r="G175">
        <v>5186.6899999999996</v>
      </c>
      <c r="I175" s="1">
        <f t="shared" si="6"/>
        <v>46079.190960648149</v>
      </c>
      <c r="J175" s="2">
        <f t="shared" si="7"/>
        <v>46079.190972222219</v>
      </c>
      <c r="K175">
        <f t="shared" si="8"/>
        <v>1772080500</v>
      </c>
    </row>
    <row r="176" spans="1:11" x14ac:dyDescent="0.55000000000000004">
      <c r="A176">
        <v>1772080799</v>
      </c>
      <c r="B176" t="s">
        <v>6</v>
      </c>
      <c r="C176" t="s">
        <v>7</v>
      </c>
      <c r="D176">
        <v>5194.26</v>
      </c>
      <c r="E176">
        <v>5195.1000000000004</v>
      </c>
      <c r="F176">
        <v>5195.17</v>
      </c>
      <c r="G176">
        <v>5186.92</v>
      </c>
      <c r="I176" s="1">
        <f t="shared" si="6"/>
        <v>46079.194432870368</v>
      </c>
      <c r="J176" s="2">
        <f t="shared" si="7"/>
        <v>46079.194444444445</v>
      </c>
      <c r="K176">
        <f t="shared" si="8"/>
        <v>1772080800</v>
      </c>
    </row>
    <row r="177" spans="1:11" x14ac:dyDescent="0.55000000000000004">
      <c r="A177">
        <v>1772081099</v>
      </c>
      <c r="B177" t="s">
        <v>6</v>
      </c>
      <c r="C177" t="s">
        <v>7</v>
      </c>
      <c r="D177">
        <v>5191.38</v>
      </c>
      <c r="E177">
        <v>5193.8500000000004</v>
      </c>
      <c r="F177">
        <v>5195.09</v>
      </c>
      <c r="G177">
        <v>5187.1000000000004</v>
      </c>
      <c r="I177" s="1">
        <f t="shared" si="6"/>
        <v>46079.197905092587</v>
      </c>
      <c r="J177" s="2">
        <f t="shared" si="7"/>
        <v>46079.197916666664</v>
      </c>
      <c r="K177">
        <f t="shared" si="8"/>
        <v>1772081100</v>
      </c>
    </row>
    <row r="178" spans="1:11" x14ac:dyDescent="0.55000000000000004">
      <c r="A178">
        <v>1772081399</v>
      </c>
      <c r="B178" t="s">
        <v>6</v>
      </c>
      <c r="C178" t="s">
        <v>7</v>
      </c>
      <c r="D178">
        <v>5192.6099999999997</v>
      </c>
      <c r="E178">
        <v>5192.8999999999996</v>
      </c>
      <c r="F178">
        <v>5194.82</v>
      </c>
      <c r="G178">
        <v>5187.24</v>
      </c>
      <c r="I178" s="1">
        <f t="shared" si="6"/>
        <v>46079.201377314814</v>
      </c>
      <c r="J178" s="2">
        <f t="shared" si="7"/>
        <v>46079.201388888891</v>
      </c>
      <c r="K178">
        <f t="shared" si="8"/>
        <v>1772081400</v>
      </c>
    </row>
    <row r="179" spans="1:11" x14ac:dyDescent="0.55000000000000004">
      <c r="A179">
        <v>1772081699</v>
      </c>
      <c r="B179" t="s">
        <v>6</v>
      </c>
      <c r="C179" t="s">
        <v>7</v>
      </c>
      <c r="D179">
        <v>5192.6899999999996</v>
      </c>
      <c r="E179">
        <v>5192.66</v>
      </c>
      <c r="F179">
        <v>5194.5600000000004</v>
      </c>
      <c r="G179">
        <v>5187.38</v>
      </c>
      <c r="I179" s="1">
        <f t="shared" si="6"/>
        <v>46079.20484953704</v>
      </c>
      <c r="J179" s="2">
        <f t="shared" si="7"/>
        <v>46079.204861111109</v>
      </c>
      <c r="K179">
        <f t="shared" si="8"/>
        <v>1772081700</v>
      </c>
    </row>
    <row r="180" spans="1:11" x14ac:dyDescent="0.55000000000000004">
      <c r="A180">
        <v>1772081999</v>
      </c>
      <c r="B180" t="s">
        <v>6</v>
      </c>
      <c r="C180" t="s">
        <v>7</v>
      </c>
      <c r="D180">
        <v>5193.25</v>
      </c>
      <c r="E180">
        <v>5192.63</v>
      </c>
      <c r="F180">
        <v>5194.34</v>
      </c>
      <c r="G180">
        <v>5187.53</v>
      </c>
      <c r="I180" s="1">
        <f t="shared" si="6"/>
        <v>46079.208321759259</v>
      </c>
      <c r="J180" s="2">
        <f t="shared" si="7"/>
        <v>46079.208333333336</v>
      </c>
      <c r="K180">
        <f t="shared" si="8"/>
        <v>1772082000</v>
      </c>
    </row>
    <row r="181" spans="1:11" x14ac:dyDescent="0.55000000000000004">
      <c r="A181">
        <v>1772082299</v>
      </c>
      <c r="B181" t="s">
        <v>6</v>
      </c>
      <c r="C181" t="s">
        <v>7</v>
      </c>
      <c r="D181">
        <v>5194.54</v>
      </c>
      <c r="E181">
        <v>5192.97</v>
      </c>
      <c r="F181">
        <v>5194.25</v>
      </c>
      <c r="G181">
        <v>5187.7</v>
      </c>
      <c r="I181" s="1">
        <f t="shared" si="6"/>
        <v>46079.211793981478</v>
      </c>
      <c r="J181" s="2">
        <f t="shared" si="7"/>
        <v>46079.211805555555</v>
      </c>
      <c r="K181">
        <f t="shared" si="8"/>
        <v>1772082300</v>
      </c>
    </row>
    <row r="182" spans="1:11" x14ac:dyDescent="0.55000000000000004">
      <c r="A182">
        <v>1772082599</v>
      </c>
      <c r="B182" t="s">
        <v>6</v>
      </c>
      <c r="C182" t="s">
        <v>7</v>
      </c>
      <c r="D182">
        <v>5197.8500000000004</v>
      </c>
      <c r="E182">
        <v>5194.82</v>
      </c>
      <c r="F182">
        <v>5194.58</v>
      </c>
      <c r="G182">
        <v>5187.91</v>
      </c>
      <c r="I182" s="1">
        <f t="shared" si="6"/>
        <v>46079.215266203704</v>
      </c>
      <c r="J182" s="2">
        <f t="shared" si="7"/>
        <v>46079.215277777781</v>
      </c>
      <c r="K182">
        <f t="shared" si="8"/>
        <v>1772082600</v>
      </c>
    </row>
    <row r="183" spans="1:11" x14ac:dyDescent="0.55000000000000004">
      <c r="A183">
        <v>1772082899</v>
      </c>
      <c r="B183" t="s">
        <v>6</v>
      </c>
      <c r="C183" t="s">
        <v>7</v>
      </c>
      <c r="D183">
        <v>5199.82</v>
      </c>
      <c r="E183">
        <v>5197.2700000000004</v>
      </c>
      <c r="F183">
        <v>5195.37</v>
      </c>
      <c r="G183">
        <v>5188.2</v>
      </c>
      <c r="I183" s="1">
        <f t="shared" si="6"/>
        <v>46079.21873842593</v>
      </c>
      <c r="J183" s="2">
        <f t="shared" si="7"/>
        <v>46079.21875</v>
      </c>
      <c r="K183">
        <f t="shared" si="8"/>
        <v>1772082900</v>
      </c>
    </row>
    <row r="184" spans="1:11" x14ac:dyDescent="0.55000000000000004">
      <c r="A184">
        <v>1772083199</v>
      </c>
      <c r="B184" t="s">
        <v>6</v>
      </c>
      <c r="C184" t="s">
        <v>7</v>
      </c>
      <c r="D184">
        <v>5202.71</v>
      </c>
      <c r="E184">
        <v>5199.58</v>
      </c>
      <c r="F184">
        <v>5196.5</v>
      </c>
      <c r="G184">
        <v>5188.54</v>
      </c>
      <c r="I184" s="1">
        <f t="shared" si="6"/>
        <v>46079.222210648149</v>
      </c>
      <c r="J184" s="2">
        <f t="shared" si="7"/>
        <v>46079.222222222219</v>
      </c>
      <c r="K184">
        <f t="shared" si="8"/>
        <v>1772083200</v>
      </c>
    </row>
    <row r="185" spans="1:11" x14ac:dyDescent="0.55000000000000004">
      <c r="A185">
        <v>1772083499</v>
      </c>
      <c r="B185" t="s">
        <v>6</v>
      </c>
      <c r="C185" t="s">
        <v>7</v>
      </c>
      <c r="D185">
        <v>5200.41</v>
      </c>
      <c r="E185">
        <v>5201.22</v>
      </c>
      <c r="F185">
        <v>5197.72</v>
      </c>
      <c r="G185">
        <v>5188.8999999999996</v>
      </c>
      <c r="I185" s="1">
        <f t="shared" si="6"/>
        <v>46079.225682870368</v>
      </c>
      <c r="J185" s="2">
        <f t="shared" si="7"/>
        <v>46079.225694444445</v>
      </c>
      <c r="K185">
        <f t="shared" si="8"/>
        <v>1772083500</v>
      </c>
    </row>
    <row r="186" spans="1:11" x14ac:dyDescent="0.55000000000000004">
      <c r="A186">
        <v>1772083799</v>
      </c>
      <c r="B186" t="s">
        <v>6</v>
      </c>
      <c r="C186" t="s">
        <v>7</v>
      </c>
      <c r="D186">
        <v>5201.13</v>
      </c>
      <c r="E186">
        <v>5201.59</v>
      </c>
      <c r="F186">
        <v>5198.75</v>
      </c>
      <c r="G186">
        <v>5189.24</v>
      </c>
      <c r="I186" s="1">
        <f t="shared" si="6"/>
        <v>46079.229155092587</v>
      </c>
      <c r="J186" s="2">
        <f t="shared" si="7"/>
        <v>46079.229166666664</v>
      </c>
      <c r="K186">
        <f t="shared" si="8"/>
        <v>1772083800</v>
      </c>
    </row>
    <row r="187" spans="1:11" x14ac:dyDescent="0.55000000000000004">
      <c r="A187">
        <v>1772084099</v>
      </c>
      <c r="B187" t="s">
        <v>6</v>
      </c>
      <c r="C187" t="s">
        <v>7</v>
      </c>
      <c r="D187">
        <v>5199.26</v>
      </c>
      <c r="E187">
        <v>5201.13</v>
      </c>
      <c r="F187">
        <v>5199.45</v>
      </c>
      <c r="G187">
        <v>5189.54</v>
      </c>
      <c r="I187" s="1">
        <f t="shared" si="6"/>
        <v>46079.232627314814</v>
      </c>
      <c r="J187" s="2">
        <f t="shared" si="7"/>
        <v>46079.232638888891</v>
      </c>
      <c r="K187">
        <f t="shared" si="8"/>
        <v>1772084100</v>
      </c>
    </row>
    <row r="188" spans="1:11" x14ac:dyDescent="0.55000000000000004">
      <c r="A188">
        <v>1772084399</v>
      </c>
      <c r="B188" t="s">
        <v>6</v>
      </c>
      <c r="C188" t="s">
        <v>7</v>
      </c>
      <c r="D188">
        <v>5199.6899999999996</v>
      </c>
      <c r="E188">
        <v>5201.0600000000004</v>
      </c>
      <c r="F188">
        <v>5199.99</v>
      </c>
      <c r="G188">
        <v>5189.82</v>
      </c>
      <c r="I188" s="1">
        <f t="shared" si="6"/>
        <v>46079.23609953704</v>
      </c>
      <c r="J188" s="2">
        <f t="shared" si="7"/>
        <v>46079.236111111109</v>
      </c>
      <c r="K188">
        <f t="shared" si="8"/>
        <v>1772084400</v>
      </c>
    </row>
    <row r="189" spans="1:11" x14ac:dyDescent="0.55000000000000004">
      <c r="A189">
        <v>1772084699</v>
      </c>
      <c r="B189" t="s">
        <v>6</v>
      </c>
      <c r="C189" t="s">
        <v>7</v>
      </c>
      <c r="D189">
        <v>5193.88</v>
      </c>
      <c r="E189">
        <v>5198.4799999999996</v>
      </c>
      <c r="F189">
        <v>5199.83</v>
      </c>
      <c r="G189">
        <v>5190.04</v>
      </c>
      <c r="I189" s="1">
        <f t="shared" si="6"/>
        <v>46079.239571759259</v>
      </c>
      <c r="J189" s="2">
        <f t="shared" si="7"/>
        <v>46079.239583333336</v>
      </c>
      <c r="K189">
        <f t="shared" si="8"/>
        <v>1772084700</v>
      </c>
    </row>
    <row r="190" spans="1:11" x14ac:dyDescent="0.55000000000000004">
      <c r="A190">
        <v>1772084999</v>
      </c>
      <c r="B190" t="s">
        <v>6</v>
      </c>
      <c r="C190" t="s">
        <v>7</v>
      </c>
      <c r="D190">
        <v>5194.18</v>
      </c>
      <c r="E190">
        <v>5196.55</v>
      </c>
      <c r="F190">
        <v>5199.29</v>
      </c>
      <c r="G190">
        <v>5190.17</v>
      </c>
      <c r="I190" s="1">
        <f t="shared" si="6"/>
        <v>46079.243043981478</v>
      </c>
      <c r="J190" s="2">
        <f t="shared" si="7"/>
        <v>46079.243055555555</v>
      </c>
      <c r="K190">
        <f t="shared" si="8"/>
        <v>1772085000</v>
      </c>
    </row>
    <row r="191" spans="1:11" x14ac:dyDescent="0.55000000000000004">
      <c r="A191">
        <v>1772085299</v>
      </c>
      <c r="B191" t="s">
        <v>6</v>
      </c>
      <c r="C191" t="s">
        <v>7</v>
      </c>
      <c r="D191">
        <v>5198.46</v>
      </c>
      <c r="E191">
        <v>5196.57</v>
      </c>
      <c r="F191">
        <v>5198.8900000000003</v>
      </c>
      <c r="G191">
        <v>5190.33</v>
      </c>
      <c r="I191" s="1">
        <f t="shared" si="6"/>
        <v>46079.246516203704</v>
      </c>
      <c r="J191" s="2">
        <f t="shared" si="7"/>
        <v>46079.246527777781</v>
      </c>
      <c r="K191">
        <f t="shared" si="8"/>
        <v>1772085300</v>
      </c>
    </row>
    <row r="192" spans="1:11" x14ac:dyDescent="0.55000000000000004">
      <c r="A192">
        <v>1772085599</v>
      </c>
      <c r="B192" t="s">
        <v>6</v>
      </c>
      <c r="C192" t="s">
        <v>7</v>
      </c>
      <c r="D192">
        <v>5193.7700000000004</v>
      </c>
      <c r="E192">
        <v>5195.82</v>
      </c>
      <c r="F192">
        <v>5198.41</v>
      </c>
      <c r="G192">
        <v>5190.5</v>
      </c>
      <c r="I192" s="1">
        <f t="shared" si="6"/>
        <v>46079.24998842593</v>
      </c>
      <c r="J192" s="2">
        <f t="shared" si="7"/>
        <v>46079.25</v>
      </c>
      <c r="K192">
        <f t="shared" si="8"/>
        <v>1772085600</v>
      </c>
    </row>
    <row r="193" spans="1:11" x14ac:dyDescent="0.55000000000000004">
      <c r="A193">
        <v>1772085899</v>
      </c>
      <c r="B193" t="s">
        <v>6</v>
      </c>
      <c r="C193" t="s">
        <v>7</v>
      </c>
      <c r="D193">
        <v>5198.41</v>
      </c>
      <c r="E193">
        <v>5196.17</v>
      </c>
      <c r="F193">
        <v>5198.12</v>
      </c>
      <c r="G193">
        <v>5190.66</v>
      </c>
      <c r="I193" s="1">
        <f t="shared" si="6"/>
        <v>46079.253460648149</v>
      </c>
      <c r="J193" s="2">
        <f t="shared" si="7"/>
        <v>46079.253472222219</v>
      </c>
      <c r="K193">
        <f t="shared" si="8"/>
        <v>1772085900</v>
      </c>
    </row>
    <row r="194" spans="1:11" x14ac:dyDescent="0.55000000000000004">
      <c r="A194">
        <v>1772086199</v>
      </c>
      <c r="B194" t="s">
        <v>6</v>
      </c>
      <c r="C194" t="s">
        <v>7</v>
      </c>
      <c r="D194">
        <v>5197.99</v>
      </c>
      <c r="E194">
        <v>5196.53</v>
      </c>
      <c r="F194">
        <v>5197.95</v>
      </c>
      <c r="G194">
        <v>5190.8500000000004</v>
      </c>
      <c r="I194" s="1">
        <f t="shared" ref="I194:I257" si="9">(A194/86400)+25569</f>
        <v>46079.256932870368</v>
      </c>
      <c r="J194" s="2">
        <f t="shared" ref="J194:J257" si="10">CEILING(INT(I194*1440)/1440*288,1)/288</f>
        <v>46079.256944444445</v>
      </c>
      <c r="K194">
        <f t="shared" si="8"/>
        <v>1772086200</v>
      </c>
    </row>
    <row r="195" spans="1:11" x14ac:dyDescent="0.55000000000000004">
      <c r="A195">
        <v>1772086499</v>
      </c>
      <c r="B195" t="s">
        <v>6</v>
      </c>
      <c r="C195" t="s">
        <v>7</v>
      </c>
      <c r="D195">
        <v>5196.0600000000004</v>
      </c>
      <c r="E195">
        <v>5196.3100000000004</v>
      </c>
      <c r="F195">
        <v>5197.76</v>
      </c>
      <c r="G195">
        <v>5191.01</v>
      </c>
      <c r="I195" s="1">
        <f t="shared" si="9"/>
        <v>46079.260405092587</v>
      </c>
      <c r="J195" s="2">
        <f t="shared" si="10"/>
        <v>46079.260416666664</v>
      </c>
      <c r="K195">
        <f t="shared" ref="K195:K258" si="11">MROUND((J195-25569)*86400,300)</f>
        <v>1772086500</v>
      </c>
    </row>
    <row r="196" spans="1:11" x14ac:dyDescent="0.55000000000000004">
      <c r="A196">
        <v>1772086799</v>
      </c>
      <c r="B196" t="s">
        <v>6</v>
      </c>
      <c r="C196" t="s">
        <v>7</v>
      </c>
      <c r="D196">
        <v>5196.4399999999996</v>
      </c>
      <c r="E196">
        <v>5195.74</v>
      </c>
      <c r="F196">
        <v>5197.45</v>
      </c>
      <c r="G196">
        <v>5191.1499999999996</v>
      </c>
      <c r="I196" s="1">
        <f t="shared" si="9"/>
        <v>46079.263877314814</v>
      </c>
      <c r="J196" s="2">
        <f t="shared" si="10"/>
        <v>46079.263888888891</v>
      </c>
      <c r="K196">
        <f t="shared" si="11"/>
        <v>1772086800</v>
      </c>
    </row>
    <row r="197" spans="1:11" x14ac:dyDescent="0.55000000000000004">
      <c r="A197">
        <v>1772087099</v>
      </c>
      <c r="B197" t="s">
        <v>6</v>
      </c>
      <c r="C197" t="s">
        <v>7</v>
      </c>
      <c r="D197">
        <v>5193.49</v>
      </c>
      <c r="E197">
        <v>5195.09</v>
      </c>
      <c r="F197">
        <v>5197.05</v>
      </c>
      <c r="G197">
        <v>5191.26</v>
      </c>
      <c r="I197" s="1">
        <f t="shared" si="9"/>
        <v>46079.26734953704</v>
      </c>
      <c r="J197" s="2">
        <f t="shared" si="10"/>
        <v>46079.267361111109</v>
      </c>
      <c r="K197">
        <f t="shared" si="11"/>
        <v>1772087100</v>
      </c>
    </row>
    <row r="198" spans="1:11" x14ac:dyDescent="0.55000000000000004">
      <c r="A198">
        <v>1772087399</v>
      </c>
      <c r="B198" t="s">
        <v>6</v>
      </c>
      <c r="C198" t="s">
        <v>7</v>
      </c>
      <c r="D198">
        <v>5196.8999999999996</v>
      </c>
      <c r="E198">
        <v>5195.24</v>
      </c>
      <c r="F198">
        <v>5196.76</v>
      </c>
      <c r="G198">
        <v>5191.38</v>
      </c>
      <c r="I198" s="1">
        <f t="shared" si="9"/>
        <v>46079.270821759259</v>
      </c>
      <c r="J198" s="2">
        <f t="shared" si="10"/>
        <v>46079.270833333336</v>
      </c>
      <c r="K198">
        <f t="shared" si="11"/>
        <v>1772087400</v>
      </c>
    </row>
    <row r="199" spans="1:11" x14ac:dyDescent="0.55000000000000004">
      <c r="A199">
        <v>1772087699</v>
      </c>
      <c r="B199" t="s">
        <v>6</v>
      </c>
      <c r="C199" t="s">
        <v>7</v>
      </c>
      <c r="D199">
        <v>5196.79</v>
      </c>
      <c r="E199">
        <v>5195.59</v>
      </c>
      <c r="F199">
        <v>5196.59</v>
      </c>
      <c r="G199">
        <v>5191.51</v>
      </c>
      <c r="I199" s="1">
        <f t="shared" si="9"/>
        <v>46079.274293981478</v>
      </c>
      <c r="J199" s="2">
        <f t="shared" si="10"/>
        <v>46079.274305555555</v>
      </c>
      <c r="K199">
        <f t="shared" si="11"/>
        <v>1772087700</v>
      </c>
    </row>
    <row r="200" spans="1:11" x14ac:dyDescent="0.55000000000000004">
      <c r="A200">
        <v>1772087999</v>
      </c>
      <c r="B200" t="s">
        <v>6</v>
      </c>
      <c r="C200" t="s">
        <v>7</v>
      </c>
      <c r="D200">
        <v>5196.4399999999996</v>
      </c>
      <c r="E200">
        <v>5195.6400000000003</v>
      </c>
      <c r="F200">
        <v>5196.46</v>
      </c>
      <c r="G200">
        <v>5191.6400000000003</v>
      </c>
      <c r="I200" s="1">
        <f t="shared" si="9"/>
        <v>46079.277766203704</v>
      </c>
      <c r="J200" s="2">
        <f t="shared" si="10"/>
        <v>46079.277777777781</v>
      </c>
      <c r="K200">
        <f t="shared" si="11"/>
        <v>1772088000</v>
      </c>
    </row>
    <row r="201" spans="1:11" x14ac:dyDescent="0.55000000000000004">
      <c r="A201">
        <v>1772088299</v>
      </c>
      <c r="B201" t="s">
        <v>6</v>
      </c>
      <c r="C201" t="s">
        <v>7</v>
      </c>
      <c r="D201">
        <v>5192.8</v>
      </c>
      <c r="E201">
        <v>5194.7299999999996</v>
      </c>
      <c r="F201">
        <v>5196.12</v>
      </c>
      <c r="G201">
        <v>5191.7299999999996</v>
      </c>
      <c r="I201" s="1">
        <f t="shared" si="9"/>
        <v>46079.28123842593</v>
      </c>
      <c r="J201" s="2">
        <f t="shared" si="10"/>
        <v>46079.28125</v>
      </c>
      <c r="K201">
        <f t="shared" si="11"/>
        <v>1772088300</v>
      </c>
    </row>
    <row r="202" spans="1:11" x14ac:dyDescent="0.55000000000000004">
      <c r="A202">
        <v>1772088599</v>
      </c>
      <c r="B202" t="s">
        <v>6</v>
      </c>
      <c r="C202" t="s">
        <v>7</v>
      </c>
      <c r="D202">
        <v>5192.66</v>
      </c>
      <c r="E202">
        <v>5193.97</v>
      </c>
      <c r="F202">
        <v>5195.68</v>
      </c>
      <c r="G202">
        <v>5191.79</v>
      </c>
      <c r="I202" s="1">
        <f t="shared" si="9"/>
        <v>46079.284710648149</v>
      </c>
      <c r="J202" s="2">
        <f t="shared" si="10"/>
        <v>46079.284722222219</v>
      </c>
      <c r="K202">
        <f t="shared" si="11"/>
        <v>1772088600</v>
      </c>
    </row>
    <row r="203" spans="1:11" x14ac:dyDescent="0.55000000000000004">
      <c r="A203">
        <v>1772088899</v>
      </c>
      <c r="B203" t="s">
        <v>6</v>
      </c>
      <c r="C203" t="s">
        <v>7</v>
      </c>
      <c r="D203">
        <v>5193.26</v>
      </c>
      <c r="E203">
        <v>5192.91</v>
      </c>
      <c r="F203">
        <v>5195.08</v>
      </c>
      <c r="G203">
        <v>5191.82</v>
      </c>
      <c r="I203" s="1">
        <f t="shared" si="9"/>
        <v>46079.288182870368</v>
      </c>
      <c r="J203" s="2">
        <f t="shared" si="10"/>
        <v>46079.288194444445</v>
      </c>
      <c r="K203">
        <f t="shared" si="11"/>
        <v>1772088900</v>
      </c>
    </row>
    <row r="204" spans="1:11" x14ac:dyDescent="0.55000000000000004">
      <c r="A204">
        <v>1772089199</v>
      </c>
      <c r="B204" t="s">
        <v>6</v>
      </c>
      <c r="C204" t="s">
        <v>7</v>
      </c>
      <c r="D204">
        <v>5190.96</v>
      </c>
      <c r="E204">
        <v>5191.33</v>
      </c>
      <c r="F204">
        <v>5194.25</v>
      </c>
      <c r="G204">
        <v>5191.8100000000004</v>
      </c>
      <c r="I204" s="1">
        <f t="shared" si="9"/>
        <v>46079.291655092587</v>
      </c>
      <c r="J204" s="2">
        <f t="shared" si="10"/>
        <v>46079.291666666664</v>
      </c>
      <c r="K204">
        <f t="shared" si="11"/>
        <v>1772089200</v>
      </c>
    </row>
    <row r="205" spans="1:11" x14ac:dyDescent="0.55000000000000004">
      <c r="A205">
        <v>1772089499</v>
      </c>
      <c r="B205" t="s">
        <v>6</v>
      </c>
      <c r="C205" t="s">
        <v>7</v>
      </c>
      <c r="D205">
        <v>5184.75</v>
      </c>
      <c r="E205">
        <v>5188.28</v>
      </c>
      <c r="F205">
        <v>5192.8900000000003</v>
      </c>
      <c r="G205">
        <v>5191.71</v>
      </c>
      <c r="I205" s="1">
        <f t="shared" si="9"/>
        <v>46079.295127314814</v>
      </c>
      <c r="J205" s="2">
        <f t="shared" si="10"/>
        <v>46079.295138888891</v>
      </c>
      <c r="K205">
        <f t="shared" si="11"/>
        <v>1772089500</v>
      </c>
    </row>
    <row r="206" spans="1:11" x14ac:dyDescent="0.55000000000000004">
      <c r="A206">
        <v>1772089799</v>
      </c>
      <c r="B206" t="s">
        <v>6</v>
      </c>
      <c r="C206" t="s">
        <v>7</v>
      </c>
      <c r="D206">
        <v>5187.62</v>
      </c>
      <c r="E206">
        <v>5186.3999999999996</v>
      </c>
      <c r="F206">
        <v>5191.41</v>
      </c>
      <c r="G206">
        <v>5191.55</v>
      </c>
      <c r="I206" s="1">
        <f t="shared" si="9"/>
        <v>46079.29859953704</v>
      </c>
      <c r="J206" s="2">
        <f t="shared" si="10"/>
        <v>46079.298611111109</v>
      </c>
      <c r="K206">
        <f t="shared" si="11"/>
        <v>1772089800</v>
      </c>
    </row>
    <row r="207" spans="1:11" x14ac:dyDescent="0.55000000000000004">
      <c r="A207">
        <v>1772090099</v>
      </c>
      <c r="B207" t="s">
        <v>6</v>
      </c>
      <c r="C207" t="s">
        <v>7</v>
      </c>
      <c r="D207">
        <v>5188.55</v>
      </c>
      <c r="E207">
        <v>5186.43</v>
      </c>
      <c r="F207">
        <v>5190.25</v>
      </c>
      <c r="G207">
        <v>5191.43</v>
      </c>
      <c r="I207" s="1">
        <f t="shared" si="9"/>
        <v>46079.302071759259</v>
      </c>
      <c r="J207" s="2">
        <f t="shared" si="10"/>
        <v>46079.302083333336</v>
      </c>
      <c r="K207">
        <f t="shared" si="11"/>
        <v>1772090100</v>
      </c>
    </row>
    <row r="208" spans="1:11" x14ac:dyDescent="0.55000000000000004">
      <c r="A208">
        <v>1772090399</v>
      </c>
      <c r="B208" t="s">
        <v>6</v>
      </c>
      <c r="C208" t="s">
        <v>7</v>
      </c>
      <c r="D208">
        <v>5186.04</v>
      </c>
      <c r="E208">
        <v>5185.3999999999996</v>
      </c>
      <c r="F208">
        <v>5189.09</v>
      </c>
      <c r="G208">
        <v>5191.3</v>
      </c>
      <c r="I208" s="1">
        <f t="shared" si="9"/>
        <v>46079.305543981478</v>
      </c>
      <c r="J208" s="2">
        <f t="shared" si="10"/>
        <v>46079.305555555555</v>
      </c>
      <c r="K208">
        <f t="shared" si="11"/>
        <v>1772090400</v>
      </c>
    </row>
    <row r="209" spans="1:11" x14ac:dyDescent="0.55000000000000004">
      <c r="A209">
        <v>1772090699</v>
      </c>
      <c r="B209" t="s">
        <v>6</v>
      </c>
      <c r="C209" t="s">
        <v>7</v>
      </c>
      <c r="D209">
        <v>5184.88</v>
      </c>
      <c r="E209">
        <v>5184.8900000000003</v>
      </c>
      <c r="F209">
        <v>5188.04</v>
      </c>
      <c r="G209">
        <v>5191.1499999999996</v>
      </c>
      <c r="I209" s="1">
        <f t="shared" si="9"/>
        <v>46079.309016203704</v>
      </c>
      <c r="J209" s="2">
        <f t="shared" si="10"/>
        <v>46079.309027777781</v>
      </c>
      <c r="K209">
        <f t="shared" si="11"/>
        <v>1772090700</v>
      </c>
    </row>
    <row r="210" spans="1:11" x14ac:dyDescent="0.55000000000000004">
      <c r="A210">
        <v>1772090999</v>
      </c>
      <c r="B210" t="s">
        <v>6</v>
      </c>
      <c r="C210" t="s">
        <v>7</v>
      </c>
      <c r="D210">
        <v>5186.1499999999996</v>
      </c>
      <c r="E210">
        <v>5185.04</v>
      </c>
      <c r="F210">
        <v>5187.24</v>
      </c>
      <c r="G210">
        <v>5191.01</v>
      </c>
      <c r="I210" s="1">
        <f t="shared" si="9"/>
        <v>46079.31248842593</v>
      </c>
      <c r="J210" s="2">
        <f t="shared" si="10"/>
        <v>46079.3125</v>
      </c>
      <c r="K210">
        <f t="shared" si="11"/>
        <v>1772091000</v>
      </c>
    </row>
    <row r="211" spans="1:11" x14ac:dyDescent="0.55000000000000004">
      <c r="A211">
        <v>1772091299</v>
      </c>
      <c r="B211" t="s">
        <v>6</v>
      </c>
      <c r="C211" t="s">
        <v>7</v>
      </c>
      <c r="D211">
        <v>5188.3500000000004</v>
      </c>
      <c r="E211">
        <v>5185.67</v>
      </c>
      <c r="F211">
        <v>5186.7299999999996</v>
      </c>
      <c r="G211">
        <v>5190.8999999999996</v>
      </c>
      <c r="I211" s="1">
        <f t="shared" si="9"/>
        <v>46079.315960648149</v>
      </c>
      <c r="J211" s="2">
        <f t="shared" si="10"/>
        <v>46079.315972222219</v>
      </c>
      <c r="K211">
        <f t="shared" si="11"/>
        <v>1772091300</v>
      </c>
    </row>
    <row r="212" spans="1:11" x14ac:dyDescent="0.55000000000000004">
      <c r="A212">
        <v>1772091599</v>
      </c>
      <c r="B212" t="s">
        <v>6</v>
      </c>
      <c r="C212" t="s">
        <v>7</v>
      </c>
      <c r="D212">
        <v>5186.49</v>
      </c>
      <c r="E212">
        <v>5186.21</v>
      </c>
      <c r="F212">
        <v>5186.42</v>
      </c>
      <c r="G212">
        <v>5190.8</v>
      </c>
      <c r="I212" s="1">
        <f t="shared" si="9"/>
        <v>46079.319432870368</v>
      </c>
      <c r="J212" s="2">
        <f t="shared" si="10"/>
        <v>46079.319444444445</v>
      </c>
      <c r="K212">
        <f t="shared" si="11"/>
        <v>1772091600</v>
      </c>
    </row>
    <row r="213" spans="1:11" x14ac:dyDescent="0.55000000000000004">
      <c r="A213">
        <v>1772091899</v>
      </c>
      <c r="B213" t="s">
        <v>6</v>
      </c>
      <c r="C213" t="s">
        <v>7</v>
      </c>
      <c r="D213">
        <v>5181.91</v>
      </c>
      <c r="E213">
        <v>5184.7299999999996</v>
      </c>
      <c r="F213">
        <v>5185.82</v>
      </c>
      <c r="G213">
        <v>5190.6499999999996</v>
      </c>
      <c r="I213" s="1">
        <f t="shared" si="9"/>
        <v>46079.322905092587</v>
      </c>
      <c r="J213" s="2">
        <f t="shared" si="10"/>
        <v>46079.322916666664</v>
      </c>
      <c r="K213">
        <f t="shared" si="11"/>
        <v>1772091900</v>
      </c>
    </row>
    <row r="214" spans="1:11" x14ac:dyDescent="0.55000000000000004">
      <c r="A214">
        <v>1772092199</v>
      </c>
      <c r="B214" t="s">
        <v>6</v>
      </c>
      <c r="C214" t="s">
        <v>7</v>
      </c>
      <c r="D214">
        <v>5183.7</v>
      </c>
      <c r="E214">
        <v>5183.3599999999997</v>
      </c>
      <c r="F214">
        <v>5185.03</v>
      </c>
      <c r="G214">
        <v>5190.4399999999996</v>
      </c>
      <c r="I214" s="1">
        <f t="shared" si="9"/>
        <v>46079.326377314814</v>
      </c>
      <c r="J214" s="2">
        <f t="shared" si="10"/>
        <v>46079.326388888891</v>
      </c>
      <c r="K214">
        <f t="shared" si="11"/>
        <v>1772092200</v>
      </c>
    </row>
    <row r="215" spans="1:11" x14ac:dyDescent="0.55000000000000004">
      <c r="A215">
        <v>1772092499</v>
      </c>
      <c r="B215" t="s">
        <v>6</v>
      </c>
      <c r="C215" t="s">
        <v>7</v>
      </c>
      <c r="D215">
        <v>5186.0200000000004</v>
      </c>
      <c r="E215">
        <v>5184.2299999999996</v>
      </c>
      <c r="F215">
        <v>5184.6099999999997</v>
      </c>
      <c r="G215">
        <v>5190.2700000000004</v>
      </c>
      <c r="I215" s="1">
        <f t="shared" si="9"/>
        <v>46079.32984953704</v>
      </c>
      <c r="J215" s="2">
        <f t="shared" si="10"/>
        <v>46079.329861111109</v>
      </c>
      <c r="K215">
        <f t="shared" si="11"/>
        <v>1772092500</v>
      </c>
    </row>
    <row r="216" spans="1:11" x14ac:dyDescent="0.55000000000000004">
      <c r="A216">
        <v>1772092799</v>
      </c>
      <c r="B216" t="s">
        <v>6</v>
      </c>
      <c r="C216" t="s">
        <v>7</v>
      </c>
      <c r="D216">
        <v>5181.47</v>
      </c>
      <c r="E216">
        <v>5183.28</v>
      </c>
      <c r="F216">
        <v>5184.05</v>
      </c>
      <c r="G216">
        <v>5190.1000000000004</v>
      </c>
      <c r="I216" s="1">
        <f t="shared" si="9"/>
        <v>46079.333321759259</v>
      </c>
      <c r="J216" s="2">
        <f t="shared" si="10"/>
        <v>46079.333333333336</v>
      </c>
      <c r="K216">
        <f t="shared" si="11"/>
        <v>1772092800</v>
      </c>
    </row>
    <row r="217" spans="1:11" x14ac:dyDescent="0.55000000000000004">
      <c r="A217">
        <v>1772093099</v>
      </c>
      <c r="B217" t="s">
        <v>6</v>
      </c>
      <c r="C217" t="s">
        <v>7</v>
      </c>
      <c r="D217">
        <v>5183.96</v>
      </c>
      <c r="E217">
        <v>5182.83</v>
      </c>
      <c r="F217">
        <v>5183.5200000000004</v>
      </c>
      <c r="G217">
        <v>5189.8999999999996</v>
      </c>
      <c r="I217" s="1">
        <f t="shared" si="9"/>
        <v>46079.336793981478</v>
      </c>
      <c r="J217" s="2">
        <f t="shared" si="10"/>
        <v>46079.336805555555</v>
      </c>
      <c r="K217">
        <f t="shared" si="11"/>
        <v>1772093100</v>
      </c>
    </row>
    <row r="218" spans="1:11" x14ac:dyDescent="0.55000000000000004">
      <c r="A218">
        <v>1772093399</v>
      </c>
      <c r="B218" t="s">
        <v>6</v>
      </c>
      <c r="C218" t="s">
        <v>7</v>
      </c>
      <c r="D218">
        <v>5189.4799999999996</v>
      </c>
      <c r="E218">
        <v>5185.05</v>
      </c>
      <c r="F218">
        <v>5183.6099999999997</v>
      </c>
      <c r="G218">
        <v>5189.78</v>
      </c>
      <c r="I218" s="1">
        <f t="shared" si="9"/>
        <v>46079.340266203704</v>
      </c>
      <c r="J218" s="2">
        <f t="shared" si="10"/>
        <v>46079.340277777781</v>
      </c>
      <c r="K218">
        <f t="shared" si="11"/>
        <v>1772093400</v>
      </c>
    </row>
    <row r="219" spans="1:11" x14ac:dyDescent="0.55000000000000004">
      <c r="A219">
        <v>1772093699</v>
      </c>
      <c r="B219" t="s">
        <v>6</v>
      </c>
      <c r="C219" t="s">
        <v>7</v>
      </c>
      <c r="D219">
        <v>5187.25</v>
      </c>
      <c r="E219">
        <v>5186.3900000000003</v>
      </c>
      <c r="F219">
        <v>5183.9799999999996</v>
      </c>
      <c r="G219">
        <v>5189.72</v>
      </c>
      <c r="I219" s="1">
        <f t="shared" si="9"/>
        <v>46079.34373842593</v>
      </c>
      <c r="J219" s="2">
        <f t="shared" si="10"/>
        <v>46079.34375</v>
      </c>
      <c r="K219">
        <f t="shared" si="11"/>
        <v>1772093700</v>
      </c>
    </row>
    <row r="220" spans="1:11" x14ac:dyDescent="0.55000000000000004">
      <c r="A220">
        <v>1772093999</v>
      </c>
      <c r="B220" t="s">
        <v>6</v>
      </c>
      <c r="C220" t="s">
        <v>7</v>
      </c>
      <c r="D220">
        <v>5187.01</v>
      </c>
      <c r="E220">
        <v>5186.67</v>
      </c>
      <c r="F220">
        <v>5184.32</v>
      </c>
      <c r="G220">
        <v>5189.6499999999996</v>
      </c>
      <c r="I220" s="1">
        <f t="shared" si="9"/>
        <v>46079.347210648149</v>
      </c>
      <c r="J220" s="2">
        <f t="shared" si="10"/>
        <v>46079.347222222219</v>
      </c>
      <c r="K220">
        <f t="shared" si="11"/>
        <v>1772094000</v>
      </c>
    </row>
    <row r="221" spans="1:11" x14ac:dyDescent="0.55000000000000004">
      <c r="A221">
        <v>1772094299</v>
      </c>
      <c r="B221" t="s">
        <v>6</v>
      </c>
      <c r="C221" t="s">
        <v>7</v>
      </c>
      <c r="D221">
        <v>5176.99</v>
      </c>
      <c r="E221">
        <v>5183.68</v>
      </c>
      <c r="F221">
        <v>5183.8999999999996</v>
      </c>
      <c r="G221">
        <v>5189.47</v>
      </c>
      <c r="I221" s="1">
        <f t="shared" si="9"/>
        <v>46079.350682870368</v>
      </c>
      <c r="J221" s="2">
        <f t="shared" si="10"/>
        <v>46079.350694444445</v>
      </c>
      <c r="K221">
        <f t="shared" si="11"/>
        <v>1772094300</v>
      </c>
    </row>
    <row r="222" spans="1:11" x14ac:dyDescent="0.55000000000000004">
      <c r="A222">
        <v>1772094599</v>
      </c>
      <c r="B222" t="s">
        <v>6</v>
      </c>
      <c r="C222" t="s">
        <v>7</v>
      </c>
      <c r="D222">
        <v>5175.0600000000004</v>
      </c>
      <c r="E222">
        <v>5179.66</v>
      </c>
      <c r="F222">
        <v>5182.68</v>
      </c>
      <c r="G222">
        <v>5189.1499999999996</v>
      </c>
      <c r="I222" s="1">
        <f t="shared" si="9"/>
        <v>46079.354155092587</v>
      </c>
      <c r="J222" s="2">
        <f t="shared" si="10"/>
        <v>46079.354166666664</v>
      </c>
      <c r="K222">
        <f t="shared" si="11"/>
        <v>1772094600</v>
      </c>
    </row>
    <row r="223" spans="1:11" x14ac:dyDescent="0.55000000000000004">
      <c r="A223">
        <v>1772094899</v>
      </c>
      <c r="B223" t="s">
        <v>6</v>
      </c>
      <c r="C223" t="s">
        <v>7</v>
      </c>
      <c r="D223">
        <v>5174.82</v>
      </c>
      <c r="E223">
        <v>5176.87</v>
      </c>
      <c r="F223">
        <v>5181.13</v>
      </c>
      <c r="G223">
        <v>5188.7700000000004</v>
      </c>
      <c r="I223" s="1">
        <f t="shared" si="9"/>
        <v>46079.357627314814</v>
      </c>
      <c r="J223" s="2">
        <f t="shared" si="10"/>
        <v>46079.357638888891</v>
      </c>
      <c r="K223">
        <f t="shared" si="11"/>
        <v>1772094900</v>
      </c>
    </row>
    <row r="224" spans="1:11" x14ac:dyDescent="0.55000000000000004">
      <c r="A224">
        <v>1772095199</v>
      </c>
      <c r="B224" t="s">
        <v>6</v>
      </c>
      <c r="C224" t="s">
        <v>7</v>
      </c>
      <c r="D224">
        <v>5174.28</v>
      </c>
      <c r="E224">
        <v>5174.79</v>
      </c>
      <c r="F224">
        <v>5179.47</v>
      </c>
      <c r="G224">
        <v>5188.37</v>
      </c>
      <c r="I224" s="1">
        <f t="shared" si="9"/>
        <v>46079.36109953704</v>
      </c>
      <c r="J224" s="2">
        <f t="shared" si="10"/>
        <v>46079.361111111109</v>
      </c>
      <c r="K224">
        <f t="shared" si="11"/>
        <v>1772095200</v>
      </c>
    </row>
    <row r="225" spans="1:11" x14ac:dyDescent="0.55000000000000004">
      <c r="A225">
        <v>1772095499</v>
      </c>
      <c r="B225" t="s">
        <v>6</v>
      </c>
      <c r="C225" t="s">
        <v>7</v>
      </c>
      <c r="D225">
        <v>5179.75</v>
      </c>
      <c r="E225">
        <v>5174.41</v>
      </c>
      <c r="F225">
        <v>5178.1000000000004</v>
      </c>
      <c r="G225">
        <v>5188</v>
      </c>
      <c r="I225" s="1">
        <f t="shared" si="9"/>
        <v>46079.364571759259</v>
      </c>
      <c r="J225" s="2">
        <f t="shared" si="10"/>
        <v>46079.364583333336</v>
      </c>
      <c r="K225">
        <f t="shared" si="11"/>
        <v>1772095500</v>
      </c>
    </row>
    <row r="226" spans="1:11" x14ac:dyDescent="0.55000000000000004">
      <c r="A226">
        <v>1772095799</v>
      </c>
      <c r="B226" t="s">
        <v>6</v>
      </c>
      <c r="C226" t="s">
        <v>7</v>
      </c>
      <c r="D226">
        <v>5178.38</v>
      </c>
      <c r="E226">
        <v>5176.1099999999997</v>
      </c>
      <c r="F226">
        <v>5177.43</v>
      </c>
      <c r="G226">
        <v>5187.72</v>
      </c>
      <c r="I226" s="1">
        <f t="shared" si="9"/>
        <v>46079.368043981478</v>
      </c>
      <c r="J226" s="2">
        <f t="shared" si="10"/>
        <v>46079.368055555555</v>
      </c>
      <c r="K226">
        <f t="shared" si="11"/>
        <v>1772095800</v>
      </c>
    </row>
    <row r="227" spans="1:11" x14ac:dyDescent="0.55000000000000004">
      <c r="A227">
        <v>1772096099</v>
      </c>
      <c r="B227" t="s">
        <v>6</v>
      </c>
      <c r="C227" t="s">
        <v>7</v>
      </c>
      <c r="D227">
        <v>5179.41</v>
      </c>
      <c r="E227">
        <v>5176.97</v>
      </c>
      <c r="F227">
        <v>5177.07</v>
      </c>
      <c r="G227">
        <v>5187.4799999999996</v>
      </c>
      <c r="I227" s="1">
        <f t="shared" si="9"/>
        <v>46079.371516203704</v>
      </c>
      <c r="J227" s="2">
        <f t="shared" si="10"/>
        <v>46079.371527777781</v>
      </c>
      <c r="K227">
        <f t="shared" si="11"/>
        <v>1772096100</v>
      </c>
    </row>
    <row r="228" spans="1:11" x14ac:dyDescent="0.55000000000000004">
      <c r="A228">
        <v>1772096399</v>
      </c>
      <c r="B228" t="s">
        <v>6</v>
      </c>
      <c r="C228" t="s">
        <v>7</v>
      </c>
      <c r="D228">
        <v>5174.4399999999996</v>
      </c>
      <c r="E228">
        <v>5176.47</v>
      </c>
      <c r="F228">
        <v>5176.6499999999996</v>
      </c>
      <c r="G228">
        <v>5187.2</v>
      </c>
      <c r="I228" s="1">
        <f t="shared" si="9"/>
        <v>46079.37498842593</v>
      </c>
      <c r="J228" s="2">
        <f t="shared" si="10"/>
        <v>46079.375</v>
      </c>
      <c r="K228">
        <f t="shared" si="11"/>
        <v>1772096400</v>
      </c>
    </row>
    <row r="229" spans="1:11" x14ac:dyDescent="0.55000000000000004">
      <c r="A229">
        <v>1772096699</v>
      </c>
      <c r="B229" t="s">
        <v>6</v>
      </c>
      <c r="C229" t="s">
        <v>7</v>
      </c>
      <c r="D229">
        <v>5178.01</v>
      </c>
      <c r="E229">
        <v>5176.38</v>
      </c>
      <c r="F229">
        <v>5176.3</v>
      </c>
      <c r="G229">
        <v>5186.91</v>
      </c>
      <c r="I229" s="1">
        <f t="shared" si="9"/>
        <v>46079.378460648149</v>
      </c>
      <c r="J229" s="2">
        <f t="shared" si="10"/>
        <v>46079.378472222219</v>
      </c>
      <c r="K229">
        <f t="shared" si="11"/>
        <v>1772096700</v>
      </c>
    </row>
    <row r="230" spans="1:11" x14ac:dyDescent="0.55000000000000004">
      <c r="A230">
        <v>1772096999</v>
      </c>
      <c r="B230" t="s">
        <v>6</v>
      </c>
      <c r="C230" t="s">
        <v>7</v>
      </c>
      <c r="D230">
        <v>5181.6400000000003</v>
      </c>
      <c r="E230">
        <v>5178.26</v>
      </c>
      <c r="F230">
        <v>5176.4399999999996</v>
      </c>
      <c r="G230">
        <v>5186.68</v>
      </c>
      <c r="I230" s="1">
        <f t="shared" si="9"/>
        <v>46079.381932870368</v>
      </c>
      <c r="J230" s="2">
        <f t="shared" si="10"/>
        <v>46079.381944444445</v>
      </c>
      <c r="K230">
        <f t="shared" si="11"/>
        <v>1772097000</v>
      </c>
    </row>
    <row r="231" spans="1:11" x14ac:dyDescent="0.55000000000000004">
      <c r="A231">
        <v>1772097299</v>
      </c>
      <c r="B231" t="s">
        <v>6</v>
      </c>
      <c r="C231" t="s">
        <v>7</v>
      </c>
      <c r="D231">
        <v>5176.99</v>
      </c>
      <c r="E231">
        <v>5178.42</v>
      </c>
      <c r="F231">
        <v>5176.58</v>
      </c>
      <c r="G231">
        <v>5186.4799999999996</v>
      </c>
      <c r="I231" s="1">
        <f t="shared" si="9"/>
        <v>46079.385405092587</v>
      </c>
      <c r="J231" s="2">
        <f t="shared" si="10"/>
        <v>46079.385416666664</v>
      </c>
      <c r="K231">
        <f t="shared" si="11"/>
        <v>1772097300</v>
      </c>
    </row>
    <row r="232" spans="1:11" x14ac:dyDescent="0.55000000000000004">
      <c r="A232">
        <v>1772097599</v>
      </c>
      <c r="B232" t="s">
        <v>6</v>
      </c>
      <c r="C232" t="s">
        <v>7</v>
      </c>
      <c r="D232">
        <v>5176.5600000000004</v>
      </c>
      <c r="E232">
        <v>5177.42</v>
      </c>
      <c r="F232">
        <v>5176.46</v>
      </c>
      <c r="G232">
        <v>5186.2299999999996</v>
      </c>
      <c r="I232" s="1">
        <f t="shared" si="9"/>
        <v>46079.388877314814</v>
      </c>
      <c r="J232" s="2">
        <f t="shared" si="10"/>
        <v>46079.388888888891</v>
      </c>
      <c r="K232">
        <f t="shared" si="11"/>
        <v>1772097600</v>
      </c>
    </row>
    <row r="233" spans="1:11" x14ac:dyDescent="0.55000000000000004">
      <c r="A233">
        <v>1772097899</v>
      </c>
      <c r="B233" t="s">
        <v>6</v>
      </c>
      <c r="C233" t="s">
        <v>7</v>
      </c>
      <c r="D233">
        <v>5181.2</v>
      </c>
      <c r="E233">
        <v>5178.6899999999996</v>
      </c>
      <c r="F233">
        <v>5176.67</v>
      </c>
      <c r="G233">
        <v>5186</v>
      </c>
      <c r="I233" s="1">
        <f t="shared" si="9"/>
        <v>46079.39234953704</v>
      </c>
      <c r="J233" s="2">
        <f t="shared" si="10"/>
        <v>46079.392361111109</v>
      </c>
      <c r="K233">
        <f t="shared" si="11"/>
        <v>1772097900</v>
      </c>
    </row>
    <row r="234" spans="1:11" x14ac:dyDescent="0.55000000000000004">
      <c r="A234">
        <v>1772098199</v>
      </c>
      <c r="B234" t="s">
        <v>6</v>
      </c>
      <c r="C234" t="s">
        <v>7</v>
      </c>
      <c r="D234">
        <v>5181.63</v>
      </c>
      <c r="E234">
        <v>5180.22</v>
      </c>
      <c r="F234">
        <v>5177.1899999999996</v>
      </c>
      <c r="G234">
        <v>5185.8500000000004</v>
      </c>
      <c r="I234" s="1">
        <f t="shared" si="9"/>
        <v>46079.395821759259</v>
      </c>
      <c r="J234" s="2">
        <f t="shared" si="10"/>
        <v>46079.395833333336</v>
      </c>
      <c r="K234">
        <f t="shared" si="11"/>
        <v>1772098200</v>
      </c>
    </row>
    <row r="235" spans="1:11" x14ac:dyDescent="0.55000000000000004">
      <c r="A235">
        <v>1772098499</v>
      </c>
      <c r="B235" t="s">
        <v>6</v>
      </c>
      <c r="C235" t="s">
        <v>7</v>
      </c>
      <c r="D235">
        <v>5183.3</v>
      </c>
      <c r="E235">
        <v>5181.63</v>
      </c>
      <c r="F235">
        <v>5177.93</v>
      </c>
      <c r="G235">
        <v>5185.75</v>
      </c>
      <c r="I235" s="1">
        <f t="shared" si="9"/>
        <v>46079.399293981478</v>
      </c>
      <c r="J235" s="2">
        <f t="shared" si="10"/>
        <v>46079.399305555555</v>
      </c>
      <c r="K235">
        <f t="shared" si="11"/>
        <v>1772098500</v>
      </c>
    </row>
    <row r="236" spans="1:11" x14ac:dyDescent="0.55000000000000004">
      <c r="A236">
        <v>1772098799</v>
      </c>
      <c r="B236" t="s">
        <v>6</v>
      </c>
      <c r="C236" t="s">
        <v>7</v>
      </c>
      <c r="D236">
        <v>5181.5</v>
      </c>
      <c r="E236">
        <v>5182.18</v>
      </c>
      <c r="F236">
        <v>5178.6400000000003</v>
      </c>
      <c r="G236">
        <v>5185.6400000000003</v>
      </c>
      <c r="I236" s="1">
        <f t="shared" si="9"/>
        <v>46079.402766203704</v>
      </c>
      <c r="J236" s="2">
        <f t="shared" si="10"/>
        <v>46079.402777777781</v>
      </c>
      <c r="K236">
        <f t="shared" si="11"/>
        <v>1772098800</v>
      </c>
    </row>
    <row r="237" spans="1:11" x14ac:dyDescent="0.55000000000000004">
      <c r="A237">
        <v>1772099099</v>
      </c>
      <c r="B237" t="s">
        <v>6</v>
      </c>
      <c r="C237" t="s">
        <v>7</v>
      </c>
      <c r="D237">
        <v>5184.6400000000003</v>
      </c>
      <c r="E237">
        <v>5183.45</v>
      </c>
      <c r="F237">
        <v>5179.51</v>
      </c>
      <c r="G237">
        <v>5185.57</v>
      </c>
      <c r="I237" s="1">
        <f t="shared" si="9"/>
        <v>46079.40623842593</v>
      </c>
      <c r="J237" s="2">
        <f t="shared" si="10"/>
        <v>46079.40625</v>
      </c>
      <c r="K237">
        <f t="shared" si="11"/>
        <v>1772099100</v>
      </c>
    </row>
    <row r="238" spans="1:11" x14ac:dyDescent="0.55000000000000004">
      <c r="A238">
        <v>1772099399</v>
      </c>
      <c r="B238" t="s">
        <v>6</v>
      </c>
      <c r="C238" t="s">
        <v>7</v>
      </c>
      <c r="D238">
        <v>5186.9799999999996</v>
      </c>
      <c r="E238">
        <v>5185.29</v>
      </c>
      <c r="F238">
        <v>5180.62</v>
      </c>
      <c r="G238">
        <v>5185.55</v>
      </c>
      <c r="I238" s="1">
        <f t="shared" si="9"/>
        <v>46079.409710648149</v>
      </c>
      <c r="J238" s="2">
        <f t="shared" si="10"/>
        <v>46079.409722222219</v>
      </c>
      <c r="K238">
        <f t="shared" si="11"/>
        <v>1772099400</v>
      </c>
    </row>
    <row r="239" spans="1:11" x14ac:dyDescent="0.55000000000000004">
      <c r="A239">
        <v>1772099699</v>
      </c>
      <c r="B239" t="s">
        <v>6</v>
      </c>
      <c r="C239" t="s">
        <v>7</v>
      </c>
      <c r="D239">
        <v>5186.32</v>
      </c>
      <c r="E239">
        <v>5186.99</v>
      </c>
      <c r="F239">
        <v>5181.8999999999996</v>
      </c>
      <c r="G239">
        <v>5185.58</v>
      </c>
      <c r="I239" s="1">
        <f t="shared" si="9"/>
        <v>46079.413182870368</v>
      </c>
      <c r="J239" s="2">
        <f t="shared" si="10"/>
        <v>46079.413194444445</v>
      </c>
      <c r="K239">
        <f t="shared" si="11"/>
        <v>1772099700</v>
      </c>
    </row>
    <row r="240" spans="1:11" x14ac:dyDescent="0.55000000000000004">
      <c r="A240">
        <v>1772099999</v>
      </c>
      <c r="B240" t="s">
        <v>6</v>
      </c>
      <c r="C240" t="s">
        <v>7</v>
      </c>
      <c r="D240">
        <v>5189.51</v>
      </c>
      <c r="E240">
        <v>5188.37</v>
      </c>
      <c r="F240">
        <v>5183.24</v>
      </c>
      <c r="G240">
        <v>5185.6400000000003</v>
      </c>
      <c r="I240" s="1">
        <f t="shared" si="9"/>
        <v>46079.416655092587</v>
      </c>
      <c r="J240" s="2">
        <f t="shared" si="10"/>
        <v>46079.416666666664</v>
      </c>
      <c r="K240">
        <f t="shared" si="11"/>
        <v>1772100000</v>
      </c>
    </row>
    <row r="241" spans="1:11" x14ac:dyDescent="0.55000000000000004">
      <c r="A241">
        <v>1772100299</v>
      </c>
      <c r="B241" t="s">
        <v>6</v>
      </c>
      <c r="C241" t="s">
        <v>7</v>
      </c>
      <c r="D241">
        <v>5188.45</v>
      </c>
      <c r="E241">
        <v>5189.45</v>
      </c>
      <c r="F241">
        <v>5184.5600000000004</v>
      </c>
      <c r="G241">
        <v>5185.72</v>
      </c>
      <c r="I241" s="1">
        <f t="shared" si="9"/>
        <v>46079.420127314814</v>
      </c>
      <c r="J241" s="2">
        <f t="shared" si="10"/>
        <v>46079.420138888891</v>
      </c>
      <c r="K241">
        <f t="shared" si="11"/>
        <v>1772100300</v>
      </c>
    </row>
    <row r="242" spans="1:11" x14ac:dyDescent="0.55000000000000004">
      <c r="A242">
        <v>1772100599</v>
      </c>
      <c r="B242" t="s">
        <v>6</v>
      </c>
      <c r="C242" t="s">
        <v>7</v>
      </c>
      <c r="D242">
        <v>5187.8900000000003</v>
      </c>
      <c r="E242">
        <v>5189.5</v>
      </c>
      <c r="F242">
        <v>5185.63</v>
      </c>
      <c r="G242">
        <v>5185.8</v>
      </c>
      <c r="I242" s="1">
        <f t="shared" si="9"/>
        <v>46079.42359953704</v>
      </c>
      <c r="J242" s="2">
        <f t="shared" si="10"/>
        <v>46079.423611111109</v>
      </c>
      <c r="K242">
        <f t="shared" si="11"/>
        <v>1772100600</v>
      </c>
    </row>
    <row r="243" spans="1:11" x14ac:dyDescent="0.55000000000000004">
      <c r="A243">
        <v>1772100899</v>
      </c>
      <c r="B243" t="s">
        <v>6</v>
      </c>
      <c r="C243" t="s">
        <v>7</v>
      </c>
      <c r="D243">
        <v>5182.8500000000004</v>
      </c>
      <c r="E243">
        <v>5187.75</v>
      </c>
      <c r="F243">
        <v>5186.09</v>
      </c>
      <c r="G243">
        <v>5185.8100000000004</v>
      </c>
      <c r="I243" s="1">
        <f t="shared" si="9"/>
        <v>46079.427071759259</v>
      </c>
      <c r="J243" s="2">
        <f t="shared" si="10"/>
        <v>46079.427083333336</v>
      </c>
      <c r="K243">
        <f t="shared" si="11"/>
        <v>1772100900</v>
      </c>
    </row>
    <row r="244" spans="1:11" x14ac:dyDescent="0.55000000000000004">
      <c r="A244">
        <v>1772101199</v>
      </c>
      <c r="B244" t="s">
        <v>6</v>
      </c>
      <c r="C244" t="s">
        <v>7</v>
      </c>
      <c r="D244">
        <v>5183.6000000000004</v>
      </c>
      <c r="E244">
        <v>5185.87</v>
      </c>
      <c r="F244">
        <v>5186.08</v>
      </c>
      <c r="G244">
        <v>5185.75</v>
      </c>
      <c r="I244" s="1">
        <f t="shared" si="9"/>
        <v>46079.430543981478</v>
      </c>
      <c r="J244" s="2">
        <f t="shared" si="10"/>
        <v>46079.430555555555</v>
      </c>
      <c r="K244">
        <f t="shared" si="11"/>
        <v>1772101200</v>
      </c>
    </row>
    <row r="245" spans="1:11" x14ac:dyDescent="0.55000000000000004">
      <c r="A245">
        <v>1772101499</v>
      </c>
      <c r="B245" t="s">
        <v>6</v>
      </c>
      <c r="C245" t="s">
        <v>7</v>
      </c>
      <c r="D245">
        <v>5179.29</v>
      </c>
      <c r="E245">
        <v>5183.62</v>
      </c>
      <c r="F245">
        <v>5185.59</v>
      </c>
      <c r="G245">
        <v>5185.6499999999996</v>
      </c>
      <c r="I245" s="1">
        <f t="shared" si="9"/>
        <v>46079.434016203704</v>
      </c>
      <c r="J245" s="2">
        <f t="shared" si="10"/>
        <v>46079.434027777781</v>
      </c>
      <c r="K245">
        <f t="shared" si="11"/>
        <v>1772101500</v>
      </c>
    </row>
    <row r="246" spans="1:11" x14ac:dyDescent="0.55000000000000004">
      <c r="A246">
        <v>1772101799</v>
      </c>
      <c r="B246" t="s">
        <v>6</v>
      </c>
      <c r="C246" t="s">
        <v>7</v>
      </c>
      <c r="D246">
        <v>5177.04</v>
      </c>
      <c r="E246">
        <v>5180.1899999999996</v>
      </c>
      <c r="F246">
        <v>5184.47</v>
      </c>
      <c r="G246">
        <v>5185.47</v>
      </c>
      <c r="I246" s="1">
        <f t="shared" si="9"/>
        <v>46079.43748842593</v>
      </c>
      <c r="J246" s="2">
        <f t="shared" si="10"/>
        <v>46079.4375</v>
      </c>
      <c r="K246">
        <f t="shared" si="11"/>
        <v>1772101800</v>
      </c>
    </row>
    <row r="247" spans="1:11" x14ac:dyDescent="0.55000000000000004">
      <c r="A247">
        <v>1772102099</v>
      </c>
      <c r="B247" t="s">
        <v>6</v>
      </c>
      <c r="C247" t="s">
        <v>7</v>
      </c>
      <c r="D247">
        <v>5176.09</v>
      </c>
      <c r="E247">
        <v>5177.0600000000004</v>
      </c>
      <c r="F247">
        <v>5182.8999999999996</v>
      </c>
      <c r="G247">
        <v>5185.21</v>
      </c>
      <c r="I247" s="1">
        <f t="shared" si="9"/>
        <v>46079.440960648149</v>
      </c>
      <c r="J247" s="2">
        <f t="shared" si="10"/>
        <v>46079.440972222219</v>
      </c>
      <c r="K247">
        <f t="shared" si="11"/>
        <v>1772102100</v>
      </c>
    </row>
    <row r="248" spans="1:11" x14ac:dyDescent="0.55000000000000004">
      <c r="A248">
        <v>1772102399</v>
      </c>
      <c r="B248" t="s">
        <v>6</v>
      </c>
      <c r="C248" t="s">
        <v>7</v>
      </c>
      <c r="D248">
        <v>5172.13</v>
      </c>
      <c r="E248">
        <v>5174.84</v>
      </c>
      <c r="F248">
        <v>5181.2</v>
      </c>
      <c r="G248">
        <v>5184.92</v>
      </c>
      <c r="I248" s="1">
        <f t="shared" si="9"/>
        <v>46079.444432870368</v>
      </c>
      <c r="J248" s="2">
        <f t="shared" si="10"/>
        <v>46079.444444444445</v>
      </c>
      <c r="K248">
        <f t="shared" si="11"/>
        <v>1772102400</v>
      </c>
    </row>
    <row r="249" spans="1:11" x14ac:dyDescent="0.55000000000000004">
      <c r="A249">
        <v>1772102699</v>
      </c>
      <c r="B249" t="s">
        <v>6</v>
      </c>
      <c r="C249" t="s">
        <v>7</v>
      </c>
      <c r="D249">
        <v>5171.17</v>
      </c>
      <c r="E249">
        <v>5172.6000000000004</v>
      </c>
      <c r="F249">
        <v>5179.3599999999997</v>
      </c>
      <c r="G249">
        <v>5184.6000000000004</v>
      </c>
      <c r="I249" s="1">
        <f t="shared" si="9"/>
        <v>46079.447905092587</v>
      </c>
      <c r="J249" s="2">
        <f t="shared" si="10"/>
        <v>46079.447916666664</v>
      </c>
      <c r="K249">
        <f t="shared" si="11"/>
        <v>1772102700</v>
      </c>
    </row>
    <row r="250" spans="1:11" x14ac:dyDescent="0.55000000000000004">
      <c r="A250">
        <v>1772102999</v>
      </c>
      <c r="B250" t="s">
        <v>6</v>
      </c>
      <c r="C250" t="s">
        <v>7</v>
      </c>
      <c r="D250">
        <v>5173.6000000000004</v>
      </c>
      <c r="E250">
        <v>5171.1899999999996</v>
      </c>
      <c r="F250">
        <v>5177.59</v>
      </c>
      <c r="G250">
        <v>5184.25</v>
      </c>
      <c r="I250" s="1">
        <f t="shared" si="9"/>
        <v>46079.451377314814</v>
      </c>
      <c r="J250" s="2">
        <f t="shared" si="10"/>
        <v>46079.451388888891</v>
      </c>
      <c r="K250">
        <f t="shared" si="11"/>
        <v>1772103000</v>
      </c>
    </row>
    <row r="251" spans="1:11" x14ac:dyDescent="0.55000000000000004">
      <c r="A251">
        <v>1772103299</v>
      </c>
      <c r="B251" t="s">
        <v>6</v>
      </c>
      <c r="C251" t="s">
        <v>7</v>
      </c>
      <c r="D251">
        <v>5171.6099999999997</v>
      </c>
      <c r="E251">
        <v>5169.83</v>
      </c>
      <c r="F251">
        <v>5175.87</v>
      </c>
      <c r="G251">
        <v>5183.8900000000003</v>
      </c>
      <c r="I251" s="1">
        <f t="shared" si="9"/>
        <v>46079.45484953704</v>
      </c>
      <c r="J251" s="2">
        <f t="shared" si="10"/>
        <v>46079.454861111109</v>
      </c>
      <c r="K251">
        <f t="shared" si="11"/>
        <v>1772103300</v>
      </c>
    </row>
    <row r="252" spans="1:11" x14ac:dyDescent="0.55000000000000004">
      <c r="A252">
        <v>1772103599</v>
      </c>
      <c r="B252" t="s">
        <v>6</v>
      </c>
      <c r="C252" t="s">
        <v>7</v>
      </c>
      <c r="D252">
        <v>5173.83</v>
      </c>
      <c r="E252">
        <v>5170.18</v>
      </c>
      <c r="F252">
        <v>5174.58</v>
      </c>
      <c r="G252">
        <v>5183.55</v>
      </c>
      <c r="I252" s="1">
        <f t="shared" si="9"/>
        <v>46079.458321759259</v>
      </c>
      <c r="J252" s="2">
        <f t="shared" si="10"/>
        <v>46079.458333333336</v>
      </c>
      <c r="K252">
        <f t="shared" si="11"/>
        <v>1772103600</v>
      </c>
    </row>
    <row r="253" spans="1:11" x14ac:dyDescent="0.55000000000000004">
      <c r="A253">
        <v>1772103899</v>
      </c>
      <c r="B253" t="s">
        <v>6</v>
      </c>
      <c r="C253" t="s">
        <v>7</v>
      </c>
      <c r="D253">
        <v>5177.33</v>
      </c>
      <c r="E253">
        <v>5172.25</v>
      </c>
      <c r="F253">
        <v>5174</v>
      </c>
      <c r="G253">
        <v>5183.3</v>
      </c>
      <c r="I253" s="1">
        <f t="shared" si="9"/>
        <v>46079.461793981478</v>
      </c>
      <c r="J253" s="2">
        <f t="shared" si="10"/>
        <v>46079.461805555555</v>
      </c>
      <c r="K253">
        <f t="shared" si="11"/>
        <v>1772103900</v>
      </c>
    </row>
    <row r="254" spans="1:11" x14ac:dyDescent="0.55000000000000004">
      <c r="A254">
        <v>1772104199</v>
      </c>
      <c r="B254" t="s">
        <v>6</v>
      </c>
      <c r="C254" t="s">
        <v>7</v>
      </c>
      <c r="D254">
        <v>5175.8500000000004</v>
      </c>
      <c r="E254">
        <v>5173.71</v>
      </c>
      <c r="F254">
        <v>5173.82</v>
      </c>
      <c r="G254">
        <v>5183.1000000000004</v>
      </c>
      <c r="I254" s="1">
        <f t="shared" si="9"/>
        <v>46079.465266203704</v>
      </c>
      <c r="J254" s="2">
        <f t="shared" si="10"/>
        <v>46079.465277777781</v>
      </c>
      <c r="K254">
        <f t="shared" si="11"/>
        <v>1772104200</v>
      </c>
    </row>
    <row r="255" spans="1:11" x14ac:dyDescent="0.55000000000000004">
      <c r="A255">
        <v>1772104499</v>
      </c>
      <c r="B255" t="s">
        <v>6</v>
      </c>
      <c r="C255" t="s">
        <v>7</v>
      </c>
      <c r="D255">
        <v>5175.54</v>
      </c>
      <c r="E255">
        <v>5173.75</v>
      </c>
      <c r="F255">
        <v>5173.6400000000003</v>
      </c>
      <c r="G255">
        <v>5182.8900000000003</v>
      </c>
      <c r="I255" s="1">
        <f t="shared" si="9"/>
        <v>46079.46873842593</v>
      </c>
      <c r="J255" s="2">
        <f t="shared" si="10"/>
        <v>46079.46875</v>
      </c>
      <c r="K255">
        <f t="shared" si="11"/>
        <v>1772104500</v>
      </c>
    </row>
    <row r="256" spans="1:11" x14ac:dyDescent="0.55000000000000004">
      <c r="A256">
        <v>1772104799</v>
      </c>
      <c r="B256" t="s">
        <v>6</v>
      </c>
      <c r="C256" t="s">
        <v>7</v>
      </c>
      <c r="D256">
        <v>5171.7</v>
      </c>
      <c r="E256">
        <v>5173.16</v>
      </c>
      <c r="F256">
        <v>5173.33</v>
      </c>
      <c r="G256">
        <v>5182.62</v>
      </c>
      <c r="I256" s="1">
        <f t="shared" si="9"/>
        <v>46079.472210648149</v>
      </c>
      <c r="J256" s="2">
        <f t="shared" si="10"/>
        <v>46079.472222222219</v>
      </c>
      <c r="K256">
        <f t="shared" si="11"/>
        <v>1772104800</v>
      </c>
    </row>
    <row r="257" spans="1:11" x14ac:dyDescent="0.55000000000000004">
      <c r="A257">
        <v>1772105099</v>
      </c>
      <c r="B257" t="s">
        <v>6</v>
      </c>
      <c r="C257" t="s">
        <v>7</v>
      </c>
      <c r="D257">
        <v>5171.88</v>
      </c>
      <c r="E257">
        <v>5172.9799999999996</v>
      </c>
      <c r="F257">
        <v>5173.03</v>
      </c>
      <c r="G257">
        <v>5182.3599999999997</v>
      </c>
      <c r="I257" s="1">
        <f t="shared" si="9"/>
        <v>46079.475682870368</v>
      </c>
      <c r="J257" s="2">
        <f t="shared" si="10"/>
        <v>46079.475694444445</v>
      </c>
      <c r="K257">
        <f t="shared" si="11"/>
        <v>1772105100</v>
      </c>
    </row>
    <row r="258" spans="1:11" x14ac:dyDescent="0.55000000000000004">
      <c r="A258">
        <v>1772105399</v>
      </c>
      <c r="B258" t="s">
        <v>6</v>
      </c>
      <c r="C258" t="s">
        <v>7</v>
      </c>
      <c r="D258">
        <v>5173.38</v>
      </c>
      <c r="E258">
        <v>5172.8900000000003</v>
      </c>
      <c r="F258">
        <v>5172.7700000000004</v>
      </c>
      <c r="G258">
        <v>5182.1000000000004</v>
      </c>
      <c r="I258" s="1">
        <f t="shared" ref="I258:I321" si="12">(A258/86400)+25569</f>
        <v>46079.479155092587</v>
      </c>
      <c r="J258" s="2">
        <f t="shared" ref="J258:J321" si="13">CEILING(INT(I258*1440)/1440*288,1)/288</f>
        <v>46079.479166666664</v>
      </c>
      <c r="K258">
        <f t="shared" si="11"/>
        <v>1772105400</v>
      </c>
    </row>
    <row r="259" spans="1:11" x14ac:dyDescent="0.55000000000000004">
      <c r="A259">
        <v>1772105699</v>
      </c>
      <c r="B259" t="s">
        <v>6</v>
      </c>
      <c r="C259" t="s">
        <v>7</v>
      </c>
      <c r="D259">
        <v>5173.54</v>
      </c>
      <c r="E259">
        <v>5173.2299999999996</v>
      </c>
      <c r="F259">
        <v>5172.6400000000003</v>
      </c>
      <c r="G259">
        <v>5181.8599999999997</v>
      </c>
      <c r="I259" s="1">
        <f t="shared" si="12"/>
        <v>46079.482627314814</v>
      </c>
      <c r="J259" s="2">
        <f t="shared" si="13"/>
        <v>46079.482638888891</v>
      </c>
      <c r="K259">
        <f t="shared" ref="K259:K322" si="14">MROUND((J259-25569)*86400,300)</f>
        <v>1772105700</v>
      </c>
    </row>
    <row r="260" spans="1:11" x14ac:dyDescent="0.55000000000000004">
      <c r="A260">
        <v>1772105999</v>
      </c>
      <c r="B260" t="s">
        <v>6</v>
      </c>
      <c r="C260" t="s">
        <v>7</v>
      </c>
      <c r="D260">
        <v>5174.68</v>
      </c>
      <c r="E260">
        <v>5173.72</v>
      </c>
      <c r="F260">
        <v>5172.6499999999996</v>
      </c>
      <c r="G260">
        <v>5181.6400000000003</v>
      </c>
      <c r="I260" s="1">
        <f t="shared" si="12"/>
        <v>46079.48609953704</v>
      </c>
      <c r="J260" s="2">
        <f t="shared" si="13"/>
        <v>46079.486111111109</v>
      </c>
      <c r="K260">
        <f t="shared" si="14"/>
        <v>1772106000</v>
      </c>
    </row>
    <row r="261" spans="1:11" x14ac:dyDescent="0.55000000000000004">
      <c r="A261">
        <v>1772106299</v>
      </c>
      <c r="B261" t="s">
        <v>6</v>
      </c>
      <c r="C261" t="s">
        <v>7</v>
      </c>
      <c r="D261">
        <v>5171.3999999999996</v>
      </c>
      <c r="E261">
        <v>5173.05</v>
      </c>
      <c r="F261">
        <v>5172.5</v>
      </c>
      <c r="G261">
        <v>5181.41</v>
      </c>
      <c r="I261" s="1">
        <f t="shared" si="12"/>
        <v>46079.489571759259</v>
      </c>
      <c r="J261" s="2">
        <f t="shared" si="13"/>
        <v>46079.489583333336</v>
      </c>
      <c r="K261">
        <f t="shared" si="14"/>
        <v>1772106300</v>
      </c>
    </row>
    <row r="262" spans="1:11" x14ac:dyDescent="0.55000000000000004">
      <c r="A262">
        <v>1772106599</v>
      </c>
      <c r="B262" t="s">
        <v>6</v>
      </c>
      <c r="C262" t="s">
        <v>7</v>
      </c>
      <c r="D262">
        <v>5163.51</v>
      </c>
      <c r="E262">
        <v>5169.32</v>
      </c>
      <c r="F262">
        <v>5171.54</v>
      </c>
      <c r="G262">
        <v>5181.0600000000004</v>
      </c>
      <c r="I262" s="1">
        <f t="shared" si="12"/>
        <v>46079.493043981478</v>
      </c>
      <c r="J262" s="2">
        <f t="shared" si="13"/>
        <v>46079.493055555555</v>
      </c>
      <c r="K262">
        <f t="shared" si="14"/>
        <v>1772106600</v>
      </c>
    </row>
    <row r="263" spans="1:11" x14ac:dyDescent="0.55000000000000004">
      <c r="A263">
        <v>1772106899</v>
      </c>
      <c r="B263" t="s">
        <v>6</v>
      </c>
      <c r="C263" t="s">
        <v>7</v>
      </c>
      <c r="D263">
        <v>5164.71</v>
      </c>
      <c r="E263">
        <v>5166.3599999999997</v>
      </c>
      <c r="F263">
        <v>5170.13</v>
      </c>
      <c r="G263">
        <v>5180.6099999999997</v>
      </c>
      <c r="I263" s="1">
        <f t="shared" si="12"/>
        <v>46079.496516203704</v>
      </c>
      <c r="J263" s="2">
        <f t="shared" si="13"/>
        <v>46079.496527777781</v>
      </c>
      <c r="K263">
        <f t="shared" si="14"/>
        <v>1772106900</v>
      </c>
    </row>
    <row r="264" spans="1:11" x14ac:dyDescent="0.55000000000000004">
      <c r="A264">
        <v>1772107199</v>
      </c>
      <c r="B264" t="s">
        <v>6</v>
      </c>
      <c r="C264" t="s">
        <v>7</v>
      </c>
      <c r="D264">
        <v>5165.67</v>
      </c>
      <c r="E264">
        <v>5164.47</v>
      </c>
      <c r="F264">
        <v>5168.63</v>
      </c>
      <c r="G264">
        <v>5180.1499999999996</v>
      </c>
      <c r="I264" s="1">
        <f t="shared" si="12"/>
        <v>46079.49998842593</v>
      </c>
      <c r="J264" s="2">
        <f t="shared" si="13"/>
        <v>46079.5</v>
      </c>
      <c r="K264">
        <f t="shared" si="14"/>
        <v>1772107200</v>
      </c>
    </row>
    <row r="265" spans="1:11" x14ac:dyDescent="0.55000000000000004">
      <c r="A265">
        <v>1772107499</v>
      </c>
      <c r="B265" t="s">
        <v>6</v>
      </c>
      <c r="C265" t="s">
        <v>7</v>
      </c>
      <c r="D265">
        <v>5169.1499999999996</v>
      </c>
      <c r="E265">
        <v>5165</v>
      </c>
      <c r="F265">
        <v>5167.59</v>
      </c>
      <c r="G265">
        <v>5179.75</v>
      </c>
      <c r="I265" s="1">
        <f t="shared" si="12"/>
        <v>46079.503460648149</v>
      </c>
      <c r="J265" s="2">
        <f t="shared" si="13"/>
        <v>46079.503472222219</v>
      </c>
      <c r="K265">
        <f t="shared" si="14"/>
        <v>1772107500</v>
      </c>
    </row>
    <row r="266" spans="1:11" x14ac:dyDescent="0.55000000000000004">
      <c r="A266">
        <v>1772107799</v>
      </c>
      <c r="B266" t="s">
        <v>6</v>
      </c>
      <c r="C266" t="s">
        <v>7</v>
      </c>
      <c r="D266">
        <v>5168.46</v>
      </c>
      <c r="E266">
        <v>5166.09</v>
      </c>
      <c r="F266">
        <v>5167.03</v>
      </c>
      <c r="G266">
        <v>5179.41</v>
      </c>
      <c r="I266" s="1">
        <f t="shared" si="12"/>
        <v>46079.506932870368</v>
      </c>
      <c r="J266" s="2">
        <f t="shared" si="13"/>
        <v>46079.506944444445</v>
      </c>
      <c r="K266">
        <f t="shared" si="14"/>
        <v>1772107800</v>
      </c>
    </row>
    <row r="267" spans="1:11" x14ac:dyDescent="0.55000000000000004">
      <c r="A267">
        <v>1772108099</v>
      </c>
      <c r="B267" t="s">
        <v>6</v>
      </c>
      <c r="C267" t="s">
        <v>7</v>
      </c>
      <c r="D267">
        <v>5172.18</v>
      </c>
      <c r="E267">
        <v>5167.9799999999996</v>
      </c>
      <c r="F267">
        <v>5167.01</v>
      </c>
      <c r="G267">
        <v>5179.1400000000003</v>
      </c>
      <c r="I267" s="1">
        <f t="shared" si="12"/>
        <v>46079.510405092587</v>
      </c>
      <c r="J267" s="2">
        <f t="shared" si="13"/>
        <v>46079.510416666664</v>
      </c>
      <c r="K267">
        <f t="shared" si="14"/>
        <v>1772108100</v>
      </c>
    </row>
    <row r="268" spans="1:11" x14ac:dyDescent="0.55000000000000004">
      <c r="A268">
        <v>1772108399</v>
      </c>
      <c r="B268" t="s">
        <v>6</v>
      </c>
      <c r="C268" t="s">
        <v>7</v>
      </c>
      <c r="D268">
        <v>5176.5200000000004</v>
      </c>
      <c r="E268">
        <v>5171.09</v>
      </c>
      <c r="F268">
        <v>5167.68</v>
      </c>
      <c r="G268">
        <v>5178.96</v>
      </c>
      <c r="I268" s="1">
        <f t="shared" si="12"/>
        <v>46079.513877314814</v>
      </c>
      <c r="J268" s="2">
        <f t="shared" si="13"/>
        <v>46079.513888888891</v>
      </c>
      <c r="K268">
        <f t="shared" si="14"/>
        <v>1772108400</v>
      </c>
    </row>
    <row r="269" spans="1:11" x14ac:dyDescent="0.55000000000000004">
      <c r="A269">
        <v>1772108699</v>
      </c>
      <c r="B269" t="s">
        <v>6</v>
      </c>
      <c r="C269" t="s">
        <v>7</v>
      </c>
      <c r="D269">
        <v>5178.54</v>
      </c>
      <c r="E269">
        <v>5174.88</v>
      </c>
      <c r="F269">
        <v>5169.05</v>
      </c>
      <c r="G269">
        <v>5178.88</v>
      </c>
      <c r="I269" s="1">
        <f t="shared" si="12"/>
        <v>46079.51734953704</v>
      </c>
      <c r="J269" s="2">
        <f t="shared" si="13"/>
        <v>46079.517361111109</v>
      </c>
      <c r="K269">
        <f t="shared" si="14"/>
        <v>1772108700</v>
      </c>
    </row>
    <row r="270" spans="1:11" x14ac:dyDescent="0.55000000000000004">
      <c r="A270">
        <v>1772108999</v>
      </c>
      <c r="B270" t="s">
        <v>6</v>
      </c>
      <c r="C270" t="s">
        <v>7</v>
      </c>
      <c r="D270">
        <v>5183.1000000000004</v>
      </c>
      <c r="E270">
        <v>5178.95</v>
      </c>
      <c r="F270">
        <v>5171.03</v>
      </c>
      <c r="G270">
        <v>5178.91</v>
      </c>
      <c r="I270" s="1">
        <f t="shared" si="12"/>
        <v>46079.520821759259</v>
      </c>
      <c r="J270" s="2">
        <f t="shared" si="13"/>
        <v>46079.520833333336</v>
      </c>
      <c r="K270">
        <f t="shared" si="14"/>
        <v>1772109000</v>
      </c>
    </row>
    <row r="271" spans="1:11" x14ac:dyDescent="0.55000000000000004">
      <c r="A271">
        <v>1772109299</v>
      </c>
      <c r="B271" t="s">
        <v>6</v>
      </c>
      <c r="C271" t="s">
        <v>7</v>
      </c>
      <c r="D271">
        <v>5182.34</v>
      </c>
      <c r="E271">
        <v>5181.66</v>
      </c>
      <c r="F271">
        <v>5173.18</v>
      </c>
      <c r="G271">
        <v>5179</v>
      </c>
      <c r="I271" s="1">
        <f t="shared" si="12"/>
        <v>46079.524293981478</v>
      </c>
      <c r="J271" s="2">
        <f t="shared" si="13"/>
        <v>46079.524305555555</v>
      </c>
      <c r="K271">
        <f t="shared" si="14"/>
        <v>1772109300</v>
      </c>
    </row>
    <row r="272" spans="1:11" x14ac:dyDescent="0.55000000000000004">
      <c r="A272">
        <v>1772109599</v>
      </c>
      <c r="B272" t="s">
        <v>6</v>
      </c>
      <c r="C272" t="s">
        <v>7</v>
      </c>
      <c r="D272">
        <v>5187.5200000000004</v>
      </c>
      <c r="E272">
        <v>5184.9799999999996</v>
      </c>
      <c r="F272">
        <v>5175.63</v>
      </c>
      <c r="G272">
        <v>5179.1400000000003</v>
      </c>
      <c r="I272" s="1">
        <f t="shared" si="12"/>
        <v>46079.527766203704</v>
      </c>
      <c r="J272" s="2">
        <f t="shared" si="13"/>
        <v>46079.527777777781</v>
      </c>
      <c r="K272">
        <f t="shared" si="14"/>
        <v>1772109600</v>
      </c>
    </row>
    <row r="273" spans="1:11" x14ac:dyDescent="0.55000000000000004">
      <c r="A273">
        <v>1772109899</v>
      </c>
      <c r="B273" t="s">
        <v>6</v>
      </c>
      <c r="C273" t="s">
        <v>7</v>
      </c>
      <c r="D273">
        <v>5181.29</v>
      </c>
      <c r="E273">
        <v>5185.72</v>
      </c>
      <c r="F273">
        <v>5177.7299999999996</v>
      </c>
      <c r="G273">
        <v>5179.29</v>
      </c>
      <c r="I273" s="1">
        <f t="shared" si="12"/>
        <v>46079.53123842593</v>
      </c>
      <c r="J273" s="2">
        <f t="shared" si="13"/>
        <v>46079.53125</v>
      </c>
      <c r="K273">
        <f t="shared" si="14"/>
        <v>1772109900</v>
      </c>
    </row>
    <row r="274" spans="1:11" x14ac:dyDescent="0.55000000000000004">
      <c r="A274">
        <v>1772110199</v>
      </c>
      <c r="B274" t="s">
        <v>6</v>
      </c>
      <c r="C274" t="s">
        <v>7</v>
      </c>
      <c r="D274">
        <v>5181.25</v>
      </c>
      <c r="E274">
        <v>5184.71</v>
      </c>
      <c r="F274">
        <v>5179.18</v>
      </c>
      <c r="G274">
        <v>5179.37</v>
      </c>
      <c r="I274" s="1">
        <f t="shared" si="12"/>
        <v>46079.534710648149</v>
      </c>
      <c r="J274" s="2">
        <f t="shared" si="13"/>
        <v>46079.534722222219</v>
      </c>
      <c r="K274">
        <f t="shared" si="14"/>
        <v>1772110200</v>
      </c>
    </row>
    <row r="275" spans="1:11" x14ac:dyDescent="0.55000000000000004">
      <c r="A275">
        <v>1772110499</v>
      </c>
      <c r="B275" t="s">
        <v>6</v>
      </c>
      <c r="C275" t="s">
        <v>7</v>
      </c>
      <c r="D275">
        <v>5183.8500000000004</v>
      </c>
      <c r="E275">
        <v>5184.8599999999997</v>
      </c>
      <c r="F275">
        <v>5180.41</v>
      </c>
      <c r="G275">
        <v>5179.4399999999996</v>
      </c>
      <c r="I275" s="1">
        <f t="shared" si="12"/>
        <v>46079.538182870368</v>
      </c>
      <c r="J275" s="2">
        <f t="shared" si="13"/>
        <v>46079.538194444445</v>
      </c>
      <c r="K275">
        <f t="shared" si="14"/>
        <v>1772110500</v>
      </c>
    </row>
    <row r="276" spans="1:11" x14ac:dyDescent="0.55000000000000004">
      <c r="A276">
        <v>1772110799</v>
      </c>
      <c r="B276" t="s">
        <v>6</v>
      </c>
      <c r="C276" t="s">
        <v>7</v>
      </c>
      <c r="D276">
        <v>5175.76</v>
      </c>
      <c r="E276">
        <v>5182.76</v>
      </c>
      <c r="F276">
        <v>5180.95</v>
      </c>
      <c r="G276">
        <v>5179.4799999999996</v>
      </c>
      <c r="I276" s="1">
        <f t="shared" si="12"/>
        <v>46079.541655092587</v>
      </c>
      <c r="J276" s="2">
        <f t="shared" si="13"/>
        <v>46079.541666666664</v>
      </c>
      <c r="K276">
        <f t="shared" si="14"/>
        <v>1772110800</v>
      </c>
    </row>
    <row r="277" spans="1:11" x14ac:dyDescent="0.55000000000000004">
      <c r="A277">
        <v>1772111099</v>
      </c>
      <c r="B277" t="s">
        <v>6</v>
      </c>
      <c r="C277" t="s">
        <v>7</v>
      </c>
      <c r="D277">
        <v>5172.5</v>
      </c>
      <c r="E277">
        <v>5179.2700000000004</v>
      </c>
      <c r="F277">
        <v>5180.6400000000003</v>
      </c>
      <c r="G277">
        <v>5179.41</v>
      </c>
      <c r="I277" s="1">
        <f t="shared" si="12"/>
        <v>46079.545127314814</v>
      </c>
      <c r="J277" s="2">
        <f t="shared" si="13"/>
        <v>46079.545138888891</v>
      </c>
      <c r="K277">
        <f t="shared" si="14"/>
        <v>1772111100</v>
      </c>
    </row>
    <row r="278" spans="1:11" x14ac:dyDescent="0.55000000000000004">
      <c r="A278">
        <v>1772111399</v>
      </c>
      <c r="B278" t="s">
        <v>6</v>
      </c>
      <c r="C278" t="s">
        <v>7</v>
      </c>
      <c r="D278">
        <v>5174</v>
      </c>
      <c r="E278">
        <v>5175.8</v>
      </c>
      <c r="F278">
        <v>5179.66</v>
      </c>
      <c r="G278">
        <v>5179.24</v>
      </c>
      <c r="I278" s="1">
        <f t="shared" si="12"/>
        <v>46079.54859953704</v>
      </c>
      <c r="J278" s="2">
        <f t="shared" si="13"/>
        <v>46079.548611111109</v>
      </c>
      <c r="K278">
        <f t="shared" si="14"/>
        <v>1772111400</v>
      </c>
    </row>
    <row r="279" spans="1:11" x14ac:dyDescent="0.55000000000000004">
      <c r="A279">
        <v>1772111699</v>
      </c>
      <c r="B279" t="s">
        <v>6</v>
      </c>
      <c r="C279" t="s">
        <v>7</v>
      </c>
      <c r="D279">
        <v>5171.6499999999996</v>
      </c>
      <c r="E279">
        <v>5174.29</v>
      </c>
      <c r="F279">
        <v>5178.62</v>
      </c>
      <c r="G279">
        <v>5179.07</v>
      </c>
      <c r="I279" s="1">
        <f t="shared" si="12"/>
        <v>46079.552071759259</v>
      </c>
      <c r="J279" s="2">
        <f t="shared" si="13"/>
        <v>46079.552083333336</v>
      </c>
      <c r="K279">
        <f t="shared" si="14"/>
        <v>1772111700</v>
      </c>
    </row>
    <row r="280" spans="1:11" x14ac:dyDescent="0.55000000000000004">
      <c r="A280">
        <v>1772111999</v>
      </c>
      <c r="B280" t="s">
        <v>6</v>
      </c>
      <c r="C280" t="s">
        <v>7</v>
      </c>
      <c r="D280">
        <v>5178.12</v>
      </c>
      <c r="E280">
        <v>5174.62</v>
      </c>
      <c r="F280">
        <v>5177.91</v>
      </c>
      <c r="G280">
        <v>5178.95</v>
      </c>
      <c r="I280" s="1">
        <f t="shared" si="12"/>
        <v>46079.555543981478</v>
      </c>
      <c r="J280" s="2">
        <f t="shared" si="13"/>
        <v>46079.555555555555</v>
      </c>
      <c r="K280">
        <f t="shared" si="14"/>
        <v>1772112000</v>
      </c>
    </row>
    <row r="281" spans="1:11" x14ac:dyDescent="0.55000000000000004">
      <c r="A281">
        <v>1772112299</v>
      </c>
      <c r="B281" t="s">
        <v>6</v>
      </c>
      <c r="C281" t="s">
        <v>7</v>
      </c>
      <c r="D281">
        <v>5174.76</v>
      </c>
      <c r="E281">
        <v>5174.7</v>
      </c>
      <c r="F281">
        <v>5177.37</v>
      </c>
      <c r="G281">
        <v>5178.87</v>
      </c>
      <c r="I281" s="1">
        <f t="shared" si="12"/>
        <v>46079.559016203704</v>
      </c>
      <c r="J281" s="2">
        <f t="shared" si="13"/>
        <v>46079.559027777781</v>
      </c>
      <c r="K281">
        <f t="shared" si="14"/>
        <v>1772112300</v>
      </c>
    </row>
    <row r="282" spans="1:11" x14ac:dyDescent="0.55000000000000004">
      <c r="A282">
        <v>1772112599</v>
      </c>
      <c r="B282" t="s">
        <v>6</v>
      </c>
      <c r="C282" t="s">
        <v>7</v>
      </c>
      <c r="D282">
        <v>5174.3599999999997</v>
      </c>
      <c r="E282">
        <v>5172.9399999999996</v>
      </c>
      <c r="F282">
        <v>5176.53</v>
      </c>
      <c r="G282">
        <v>5178.7299999999996</v>
      </c>
      <c r="I282" s="1">
        <f t="shared" si="12"/>
        <v>46079.56248842593</v>
      </c>
      <c r="J282" s="2">
        <f t="shared" si="13"/>
        <v>46079.5625</v>
      </c>
      <c r="K282">
        <f t="shared" si="14"/>
        <v>1772112600</v>
      </c>
    </row>
    <row r="283" spans="1:11" x14ac:dyDescent="0.55000000000000004">
      <c r="A283">
        <v>1772112899</v>
      </c>
      <c r="B283" t="s">
        <v>6</v>
      </c>
      <c r="C283" t="s">
        <v>7</v>
      </c>
      <c r="D283">
        <v>5173.6099999999997</v>
      </c>
      <c r="E283">
        <v>5172.66</v>
      </c>
      <c r="F283">
        <v>5175.8</v>
      </c>
      <c r="G283">
        <v>5178.5600000000004</v>
      </c>
      <c r="I283" s="1">
        <f t="shared" si="12"/>
        <v>46079.565960648149</v>
      </c>
      <c r="J283" s="2">
        <f t="shared" si="13"/>
        <v>46079.565972222219</v>
      </c>
      <c r="K283">
        <f t="shared" si="14"/>
        <v>1772112900</v>
      </c>
    </row>
    <row r="284" spans="1:11" x14ac:dyDescent="0.55000000000000004">
      <c r="A284">
        <v>1772113199</v>
      </c>
      <c r="B284" t="s">
        <v>6</v>
      </c>
      <c r="C284" t="s">
        <v>7</v>
      </c>
      <c r="D284">
        <v>5165.1400000000003</v>
      </c>
      <c r="E284">
        <v>5169.8599999999997</v>
      </c>
      <c r="F284">
        <v>5174.5600000000004</v>
      </c>
      <c r="G284">
        <v>5178.3500000000004</v>
      </c>
      <c r="I284" s="1">
        <f t="shared" si="12"/>
        <v>46079.569432870368</v>
      </c>
      <c r="J284" s="2">
        <f t="shared" si="13"/>
        <v>46079.569444444445</v>
      </c>
      <c r="K284">
        <f t="shared" si="14"/>
        <v>1772113200</v>
      </c>
    </row>
    <row r="285" spans="1:11" x14ac:dyDescent="0.55000000000000004">
      <c r="A285">
        <v>1772113499</v>
      </c>
      <c r="B285" t="s">
        <v>6</v>
      </c>
      <c r="C285" t="s">
        <v>7</v>
      </c>
      <c r="D285">
        <v>5168.76</v>
      </c>
      <c r="E285">
        <v>5168.05</v>
      </c>
      <c r="F285">
        <v>5173.17</v>
      </c>
      <c r="G285">
        <v>5178.0600000000004</v>
      </c>
      <c r="I285" s="1">
        <f t="shared" si="12"/>
        <v>46079.572905092587</v>
      </c>
      <c r="J285" s="2">
        <f t="shared" si="13"/>
        <v>46079.572916666664</v>
      </c>
      <c r="K285">
        <f t="shared" si="14"/>
        <v>1772113500</v>
      </c>
    </row>
    <row r="286" spans="1:11" x14ac:dyDescent="0.55000000000000004">
      <c r="A286">
        <v>1772113799</v>
      </c>
      <c r="B286" t="s">
        <v>6</v>
      </c>
      <c r="C286" t="s">
        <v>7</v>
      </c>
      <c r="D286">
        <v>5170.8</v>
      </c>
      <c r="E286">
        <v>5168.07</v>
      </c>
      <c r="F286">
        <v>5172.08</v>
      </c>
      <c r="G286">
        <v>5177.8</v>
      </c>
      <c r="I286" s="1">
        <f t="shared" si="12"/>
        <v>46079.576377314814</v>
      </c>
      <c r="J286" s="2">
        <f t="shared" si="13"/>
        <v>46079.576388888891</v>
      </c>
      <c r="K286">
        <f t="shared" si="14"/>
        <v>1772113800</v>
      </c>
    </row>
    <row r="287" spans="1:11" x14ac:dyDescent="0.55000000000000004">
      <c r="A287">
        <v>1772114099</v>
      </c>
      <c r="B287" t="s">
        <v>6</v>
      </c>
      <c r="C287" t="s">
        <v>7</v>
      </c>
      <c r="D287">
        <v>5166.3900000000003</v>
      </c>
      <c r="E287">
        <v>5167.32</v>
      </c>
      <c r="F287">
        <v>5171.0200000000004</v>
      </c>
      <c r="G287">
        <v>5177.55</v>
      </c>
      <c r="I287" s="1">
        <f t="shared" si="12"/>
        <v>46079.57984953704</v>
      </c>
      <c r="J287" s="2">
        <f t="shared" si="13"/>
        <v>46079.579861111109</v>
      </c>
      <c r="K287">
        <f t="shared" si="14"/>
        <v>1772114100</v>
      </c>
    </row>
    <row r="288" spans="1:11" x14ac:dyDescent="0.55000000000000004">
      <c r="A288">
        <v>1772114399</v>
      </c>
      <c r="B288" t="s">
        <v>6</v>
      </c>
      <c r="C288" t="s">
        <v>7</v>
      </c>
      <c r="D288">
        <v>5166.0600000000004</v>
      </c>
      <c r="E288">
        <v>5166.16</v>
      </c>
      <c r="F288">
        <v>5169.8999999999996</v>
      </c>
      <c r="G288">
        <v>5177.26</v>
      </c>
      <c r="I288" s="1">
        <f t="shared" si="12"/>
        <v>46079.583321759259</v>
      </c>
      <c r="J288" s="2">
        <f t="shared" si="13"/>
        <v>46079.583333333336</v>
      </c>
      <c r="K288">
        <f t="shared" si="14"/>
        <v>1772114400</v>
      </c>
    </row>
    <row r="289" spans="1:11" x14ac:dyDescent="0.55000000000000004">
      <c r="A289">
        <v>1772114699</v>
      </c>
      <c r="B289" t="s">
        <v>6</v>
      </c>
      <c r="C289" t="s">
        <v>7</v>
      </c>
      <c r="D289">
        <v>5163.55</v>
      </c>
      <c r="E289">
        <v>5164.33</v>
      </c>
      <c r="F289">
        <v>5168.57</v>
      </c>
      <c r="G289">
        <v>5176.92</v>
      </c>
      <c r="I289" s="1">
        <f t="shared" si="12"/>
        <v>46079.586793981478</v>
      </c>
      <c r="J289" s="2">
        <f t="shared" si="13"/>
        <v>46079.586805555555</v>
      </c>
      <c r="K289">
        <f t="shared" si="14"/>
        <v>1772114700</v>
      </c>
    </row>
    <row r="290" spans="1:11" x14ac:dyDescent="0.55000000000000004">
      <c r="A290">
        <v>1772114999</v>
      </c>
      <c r="B290" t="s">
        <v>6</v>
      </c>
      <c r="C290" t="s">
        <v>7</v>
      </c>
      <c r="D290">
        <v>5166.28</v>
      </c>
      <c r="E290">
        <v>5163.97</v>
      </c>
      <c r="F290">
        <v>5167.4399999999996</v>
      </c>
      <c r="G290">
        <v>5176.58</v>
      </c>
      <c r="I290" s="1">
        <f t="shared" si="12"/>
        <v>46079.590266203704</v>
      </c>
      <c r="J290" s="2">
        <f t="shared" si="13"/>
        <v>46079.590277777781</v>
      </c>
      <c r="K290">
        <f t="shared" si="14"/>
        <v>1772115000</v>
      </c>
    </row>
    <row r="291" spans="1:11" x14ac:dyDescent="0.55000000000000004">
      <c r="A291">
        <v>1772115299</v>
      </c>
      <c r="B291" t="s">
        <v>6</v>
      </c>
      <c r="C291" t="s">
        <v>7</v>
      </c>
      <c r="D291">
        <v>5167.0200000000004</v>
      </c>
      <c r="E291">
        <v>5164.76</v>
      </c>
      <c r="F291">
        <v>5166.71</v>
      </c>
      <c r="G291">
        <v>5176.29</v>
      </c>
      <c r="I291" s="1">
        <f t="shared" si="12"/>
        <v>46079.59373842593</v>
      </c>
      <c r="J291" s="2">
        <f t="shared" si="13"/>
        <v>46079.59375</v>
      </c>
      <c r="K291">
        <f t="shared" si="14"/>
        <v>1772115300</v>
      </c>
    </row>
    <row r="292" spans="1:11" x14ac:dyDescent="0.55000000000000004">
      <c r="A292">
        <v>1772115599</v>
      </c>
      <c r="B292" t="s">
        <v>6</v>
      </c>
      <c r="C292" t="s">
        <v>7</v>
      </c>
      <c r="D292">
        <v>5168.82</v>
      </c>
      <c r="E292">
        <v>5165.6099999999997</v>
      </c>
      <c r="F292">
        <v>5166.3</v>
      </c>
      <c r="G292">
        <v>5176.04</v>
      </c>
      <c r="I292" s="1">
        <f t="shared" si="12"/>
        <v>46079.597210648149</v>
      </c>
      <c r="J292" s="2">
        <f t="shared" si="13"/>
        <v>46079.597222222219</v>
      </c>
      <c r="K292">
        <f t="shared" si="14"/>
        <v>1772115600</v>
      </c>
    </row>
    <row r="293" spans="1:11" x14ac:dyDescent="0.55000000000000004">
      <c r="A293">
        <v>1772115899</v>
      </c>
      <c r="B293" t="s">
        <v>6</v>
      </c>
      <c r="C293" t="s">
        <v>7</v>
      </c>
      <c r="D293">
        <v>5170.41</v>
      </c>
      <c r="E293">
        <v>5167.6899999999996</v>
      </c>
      <c r="F293">
        <v>5166.42</v>
      </c>
      <c r="G293">
        <v>5175.84</v>
      </c>
      <c r="I293" s="1">
        <f t="shared" si="12"/>
        <v>46079.600682870368</v>
      </c>
      <c r="J293" s="2">
        <f t="shared" si="13"/>
        <v>46079.600694444445</v>
      </c>
      <c r="K293">
        <f t="shared" si="14"/>
        <v>1772115900</v>
      </c>
    </row>
    <row r="294" spans="1:11" x14ac:dyDescent="0.55000000000000004">
      <c r="A294">
        <v>1772116199</v>
      </c>
      <c r="B294" t="s">
        <v>6</v>
      </c>
      <c r="C294" t="s">
        <v>7</v>
      </c>
      <c r="D294">
        <v>5165.83</v>
      </c>
      <c r="E294">
        <v>5163.51</v>
      </c>
      <c r="F294">
        <v>5165.5200000000004</v>
      </c>
      <c r="G294">
        <v>5175.53</v>
      </c>
      <c r="I294" s="1">
        <f t="shared" si="12"/>
        <v>46079.604155092587</v>
      </c>
      <c r="J294" s="2">
        <f t="shared" si="13"/>
        <v>46079.604166666664</v>
      </c>
      <c r="K294">
        <f t="shared" si="14"/>
        <v>1772116200</v>
      </c>
    </row>
    <row r="295" spans="1:11" x14ac:dyDescent="0.55000000000000004">
      <c r="A295">
        <v>1772116499</v>
      </c>
      <c r="B295" t="s">
        <v>6</v>
      </c>
      <c r="C295" t="s">
        <v>7</v>
      </c>
      <c r="D295">
        <v>5166.41</v>
      </c>
      <c r="E295">
        <v>5165.47</v>
      </c>
      <c r="F295">
        <v>5165.28</v>
      </c>
      <c r="G295">
        <v>5175.21</v>
      </c>
      <c r="I295" s="1">
        <f t="shared" si="12"/>
        <v>46079.607627314814</v>
      </c>
      <c r="J295" s="2">
        <f t="shared" si="13"/>
        <v>46079.607638888891</v>
      </c>
      <c r="K295">
        <f t="shared" si="14"/>
        <v>1772116500</v>
      </c>
    </row>
    <row r="296" spans="1:11" x14ac:dyDescent="0.55000000000000004">
      <c r="A296">
        <v>1772116799</v>
      </c>
      <c r="B296" t="s">
        <v>6</v>
      </c>
      <c r="C296" t="s">
        <v>7</v>
      </c>
      <c r="D296">
        <v>5172.5600000000004</v>
      </c>
      <c r="E296">
        <v>5166.84</v>
      </c>
      <c r="F296">
        <v>5165.3900000000003</v>
      </c>
      <c r="G296">
        <v>5175.0200000000004</v>
      </c>
      <c r="I296" s="1">
        <f t="shared" si="12"/>
        <v>46079.61109953704</v>
      </c>
      <c r="J296" s="2">
        <f t="shared" si="13"/>
        <v>46079.611111111109</v>
      </c>
      <c r="K296">
        <f t="shared" si="14"/>
        <v>1772116800</v>
      </c>
    </row>
    <row r="297" spans="1:11" x14ac:dyDescent="0.55000000000000004">
      <c r="A297">
        <v>1772117099</v>
      </c>
      <c r="B297" t="s">
        <v>6</v>
      </c>
      <c r="C297" t="s">
        <v>7</v>
      </c>
      <c r="D297">
        <v>5171.99</v>
      </c>
      <c r="E297">
        <v>5169.09</v>
      </c>
      <c r="F297">
        <v>5165.99</v>
      </c>
      <c r="G297">
        <v>5174.88</v>
      </c>
      <c r="I297" s="1">
        <f t="shared" si="12"/>
        <v>46079.614571759259</v>
      </c>
      <c r="J297" s="2">
        <f t="shared" si="13"/>
        <v>46079.614583333336</v>
      </c>
      <c r="K297">
        <f t="shared" si="14"/>
        <v>1772117100</v>
      </c>
    </row>
    <row r="298" spans="1:11" x14ac:dyDescent="0.55000000000000004">
      <c r="A298">
        <v>1772117399</v>
      </c>
      <c r="B298" t="s">
        <v>6</v>
      </c>
      <c r="C298" t="s">
        <v>7</v>
      </c>
      <c r="D298">
        <v>5167.91</v>
      </c>
      <c r="E298">
        <v>5169.2</v>
      </c>
      <c r="F298">
        <v>5166.46</v>
      </c>
      <c r="G298">
        <v>5174.74</v>
      </c>
      <c r="I298" s="1">
        <f t="shared" si="12"/>
        <v>46079.618043981478</v>
      </c>
      <c r="J298" s="2">
        <f t="shared" si="13"/>
        <v>46079.618055555555</v>
      </c>
      <c r="K298">
        <f t="shared" si="14"/>
        <v>1772117400</v>
      </c>
    </row>
    <row r="299" spans="1:11" x14ac:dyDescent="0.55000000000000004">
      <c r="A299">
        <v>1772117699</v>
      </c>
      <c r="B299" t="s">
        <v>6</v>
      </c>
      <c r="C299" t="s">
        <v>7</v>
      </c>
      <c r="D299">
        <v>5165.1400000000003</v>
      </c>
      <c r="E299">
        <v>5168.3900000000003</v>
      </c>
      <c r="F299">
        <v>5166.6499999999996</v>
      </c>
      <c r="G299">
        <v>5174.54</v>
      </c>
      <c r="I299" s="1">
        <f t="shared" si="12"/>
        <v>46079.621516203704</v>
      </c>
      <c r="J299" s="2">
        <f t="shared" si="13"/>
        <v>46079.621527777781</v>
      </c>
      <c r="K299">
        <f t="shared" si="14"/>
        <v>1772117700</v>
      </c>
    </row>
    <row r="300" spans="1:11" x14ac:dyDescent="0.55000000000000004">
      <c r="A300">
        <v>1772117999</v>
      </c>
      <c r="B300" t="s">
        <v>6</v>
      </c>
      <c r="C300" t="s">
        <v>7</v>
      </c>
      <c r="D300">
        <v>5167.7</v>
      </c>
      <c r="E300">
        <v>5167.54</v>
      </c>
      <c r="F300">
        <v>5166.62</v>
      </c>
      <c r="G300">
        <v>5174.32</v>
      </c>
      <c r="I300" s="1">
        <f t="shared" si="12"/>
        <v>46079.62498842593</v>
      </c>
      <c r="J300" s="2">
        <f t="shared" si="13"/>
        <v>46079.625</v>
      </c>
      <c r="K300">
        <f t="shared" si="14"/>
        <v>1772118000</v>
      </c>
    </row>
    <row r="301" spans="1:11" x14ac:dyDescent="0.55000000000000004">
      <c r="A301">
        <v>1772118299</v>
      </c>
      <c r="B301" t="s">
        <v>6</v>
      </c>
      <c r="C301" t="s">
        <v>7</v>
      </c>
      <c r="D301">
        <v>5167.21</v>
      </c>
      <c r="E301">
        <v>5167.3599999999997</v>
      </c>
      <c r="F301">
        <v>5166.57</v>
      </c>
      <c r="G301">
        <v>5174.1099999999997</v>
      </c>
      <c r="I301" s="1">
        <f t="shared" si="12"/>
        <v>46079.628460648149</v>
      </c>
      <c r="J301" s="2">
        <f t="shared" si="13"/>
        <v>46079.628472222219</v>
      </c>
      <c r="K301">
        <f t="shared" si="14"/>
        <v>1772118300</v>
      </c>
    </row>
    <row r="302" spans="1:11" x14ac:dyDescent="0.55000000000000004">
      <c r="A302">
        <v>1772118599</v>
      </c>
      <c r="B302" t="s">
        <v>6</v>
      </c>
      <c r="C302" t="s">
        <v>7</v>
      </c>
      <c r="D302">
        <v>5162.38</v>
      </c>
      <c r="E302">
        <v>5166.2700000000004</v>
      </c>
      <c r="F302">
        <v>5166.3100000000004</v>
      </c>
      <c r="G302">
        <v>5173.88</v>
      </c>
      <c r="I302" s="1">
        <f t="shared" si="12"/>
        <v>46079.631932870368</v>
      </c>
      <c r="J302" s="2">
        <f t="shared" si="13"/>
        <v>46079.631944444445</v>
      </c>
      <c r="K302">
        <f t="shared" si="14"/>
        <v>1772118600</v>
      </c>
    </row>
    <row r="303" spans="1:11" x14ac:dyDescent="0.55000000000000004">
      <c r="A303">
        <v>1772118899</v>
      </c>
      <c r="B303" t="s">
        <v>6</v>
      </c>
      <c r="C303" t="s">
        <v>7</v>
      </c>
      <c r="D303">
        <v>5158.57</v>
      </c>
      <c r="E303">
        <v>5161.8599999999997</v>
      </c>
      <c r="F303">
        <v>5165.12</v>
      </c>
      <c r="G303">
        <v>5173.53</v>
      </c>
      <c r="I303" s="1">
        <f t="shared" si="12"/>
        <v>46079.635405092587</v>
      </c>
      <c r="J303" s="2">
        <f t="shared" si="13"/>
        <v>46079.635416666664</v>
      </c>
      <c r="K303">
        <f t="shared" si="14"/>
        <v>1772118900</v>
      </c>
    </row>
    <row r="304" spans="1:11" x14ac:dyDescent="0.55000000000000004">
      <c r="A304">
        <v>1772119199</v>
      </c>
      <c r="B304" t="s">
        <v>6</v>
      </c>
      <c r="C304" t="s">
        <v>7</v>
      </c>
      <c r="D304">
        <v>5154.46</v>
      </c>
      <c r="E304">
        <v>5158.54</v>
      </c>
      <c r="F304">
        <v>5163.46</v>
      </c>
      <c r="G304">
        <v>5173.07</v>
      </c>
      <c r="I304" s="1">
        <f t="shared" si="12"/>
        <v>46079.638877314814</v>
      </c>
      <c r="J304" s="2">
        <f t="shared" si="13"/>
        <v>46079.638888888891</v>
      </c>
      <c r="K304">
        <f t="shared" si="14"/>
        <v>1772119200</v>
      </c>
    </row>
    <row r="305" spans="1:11" x14ac:dyDescent="0.55000000000000004">
      <c r="A305">
        <v>1772119499</v>
      </c>
      <c r="B305" t="s">
        <v>6</v>
      </c>
      <c r="C305" t="s">
        <v>7</v>
      </c>
      <c r="D305">
        <v>5141.51</v>
      </c>
      <c r="E305">
        <v>5150.3599999999997</v>
      </c>
      <c r="F305">
        <v>5160.32</v>
      </c>
      <c r="G305">
        <v>5172.42</v>
      </c>
      <c r="I305" s="1">
        <f t="shared" si="12"/>
        <v>46079.64234953704</v>
      </c>
      <c r="J305" s="2">
        <f t="shared" si="13"/>
        <v>46079.642361111109</v>
      </c>
      <c r="K305">
        <f t="shared" si="14"/>
        <v>1772119500</v>
      </c>
    </row>
    <row r="306" spans="1:11" x14ac:dyDescent="0.55000000000000004">
      <c r="A306">
        <v>1772119799</v>
      </c>
      <c r="B306" t="s">
        <v>6</v>
      </c>
      <c r="C306" t="s">
        <v>7</v>
      </c>
      <c r="D306">
        <v>5153.62</v>
      </c>
      <c r="E306">
        <v>5148.6400000000003</v>
      </c>
      <c r="F306">
        <v>5157.5200000000004</v>
      </c>
      <c r="G306">
        <v>5171.71</v>
      </c>
      <c r="I306" s="1">
        <f t="shared" si="12"/>
        <v>46079.645821759259</v>
      </c>
      <c r="J306" s="2">
        <f t="shared" si="13"/>
        <v>46079.645833333336</v>
      </c>
      <c r="K306">
        <f t="shared" si="14"/>
        <v>1772119800</v>
      </c>
    </row>
    <row r="307" spans="1:11" x14ac:dyDescent="0.55000000000000004">
      <c r="A307">
        <v>1772120099</v>
      </c>
      <c r="B307" t="s">
        <v>6</v>
      </c>
      <c r="C307" t="s">
        <v>7</v>
      </c>
      <c r="D307">
        <v>5169.2299999999996</v>
      </c>
      <c r="E307">
        <v>5154.4799999999996</v>
      </c>
      <c r="F307">
        <v>5156.6899999999996</v>
      </c>
      <c r="G307">
        <v>5171.3100000000004</v>
      </c>
      <c r="I307" s="1">
        <f t="shared" si="12"/>
        <v>46079.649293981478</v>
      </c>
      <c r="J307" s="2">
        <f t="shared" si="13"/>
        <v>46079.649305555555</v>
      </c>
      <c r="K307">
        <f t="shared" si="14"/>
        <v>1772120100</v>
      </c>
    </row>
    <row r="308" spans="1:11" x14ac:dyDescent="0.55000000000000004">
      <c r="A308">
        <v>1772120399</v>
      </c>
      <c r="B308" t="s">
        <v>6</v>
      </c>
      <c r="C308" t="s">
        <v>7</v>
      </c>
      <c r="D308">
        <v>5175.5600000000004</v>
      </c>
      <c r="E308">
        <v>5162.7700000000004</v>
      </c>
      <c r="F308">
        <v>5157.88</v>
      </c>
      <c r="G308">
        <v>5171.22</v>
      </c>
      <c r="I308" s="1">
        <f t="shared" si="12"/>
        <v>46079.652766203704</v>
      </c>
      <c r="J308" s="2">
        <f t="shared" si="13"/>
        <v>46079.652777777781</v>
      </c>
      <c r="K308">
        <f t="shared" si="14"/>
        <v>1772120400</v>
      </c>
    </row>
    <row r="309" spans="1:11" x14ac:dyDescent="0.55000000000000004">
      <c r="A309">
        <v>1772120699</v>
      </c>
      <c r="B309" t="s">
        <v>6</v>
      </c>
      <c r="C309" t="s">
        <v>7</v>
      </c>
      <c r="D309">
        <v>5182.38</v>
      </c>
      <c r="E309">
        <v>5172.2299999999996</v>
      </c>
      <c r="F309">
        <v>5160.8999999999996</v>
      </c>
      <c r="G309">
        <v>5171.38</v>
      </c>
      <c r="I309" s="1">
        <f t="shared" si="12"/>
        <v>46079.65623842593</v>
      </c>
      <c r="J309" s="2">
        <f t="shared" si="13"/>
        <v>46079.65625</v>
      </c>
      <c r="K309">
        <f t="shared" si="14"/>
        <v>1772120700</v>
      </c>
    </row>
    <row r="310" spans="1:11" x14ac:dyDescent="0.55000000000000004">
      <c r="A310">
        <v>1772120999</v>
      </c>
      <c r="B310" t="s">
        <v>6</v>
      </c>
      <c r="C310" t="s">
        <v>7</v>
      </c>
      <c r="D310">
        <v>5189.7</v>
      </c>
      <c r="E310">
        <v>5181.34</v>
      </c>
      <c r="F310">
        <v>5165.25</v>
      </c>
      <c r="G310">
        <v>5171.75</v>
      </c>
      <c r="I310" s="1">
        <f t="shared" si="12"/>
        <v>46079.659710648149</v>
      </c>
      <c r="J310" s="2">
        <f t="shared" si="13"/>
        <v>46079.659722222219</v>
      </c>
      <c r="K310">
        <f t="shared" si="14"/>
        <v>1772121000</v>
      </c>
    </row>
    <row r="311" spans="1:11" x14ac:dyDescent="0.55000000000000004">
      <c r="A311">
        <v>1772121299</v>
      </c>
      <c r="B311" t="s">
        <v>6</v>
      </c>
      <c r="C311" t="s">
        <v>7</v>
      </c>
      <c r="D311">
        <v>5185.8599999999997</v>
      </c>
      <c r="E311">
        <v>5186.5600000000004</v>
      </c>
      <c r="F311">
        <v>5169.78</v>
      </c>
      <c r="G311">
        <v>5172.18</v>
      </c>
      <c r="I311" s="1">
        <f t="shared" si="12"/>
        <v>46079.663182870368</v>
      </c>
      <c r="J311" s="2">
        <f t="shared" si="13"/>
        <v>46079.663194444445</v>
      </c>
      <c r="K311">
        <f t="shared" si="14"/>
        <v>1772121300</v>
      </c>
    </row>
    <row r="312" spans="1:11" x14ac:dyDescent="0.55000000000000004">
      <c r="A312">
        <v>1772121599</v>
      </c>
      <c r="B312" t="s">
        <v>6</v>
      </c>
      <c r="C312" t="s">
        <v>7</v>
      </c>
      <c r="D312">
        <v>5178.92</v>
      </c>
      <c r="E312">
        <v>5186.72</v>
      </c>
      <c r="F312">
        <v>5173.3500000000004</v>
      </c>
      <c r="G312">
        <v>5172.5200000000004</v>
      </c>
      <c r="I312" s="1">
        <f t="shared" si="12"/>
        <v>46079.666655092587</v>
      </c>
      <c r="J312" s="2">
        <f t="shared" si="13"/>
        <v>46079.666666666664</v>
      </c>
      <c r="K312">
        <f t="shared" si="14"/>
        <v>1772121600</v>
      </c>
    </row>
    <row r="313" spans="1:11" x14ac:dyDescent="0.55000000000000004">
      <c r="A313">
        <v>1772121899</v>
      </c>
      <c r="B313" t="s">
        <v>6</v>
      </c>
      <c r="C313" t="s">
        <v>7</v>
      </c>
      <c r="D313">
        <v>5177.76</v>
      </c>
      <c r="E313">
        <v>5184.91</v>
      </c>
      <c r="F313">
        <v>5175.7700000000004</v>
      </c>
      <c r="G313">
        <v>5172.7299999999996</v>
      </c>
      <c r="I313" s="1">
        <f t="shared" si="12"/>
        <v>46079.670127314814</v>
      </c>
      <c r="J313" s="2">
        <f t="shared" si="13"/>
        <v>46079.670138888891</v>
      </c>
      <c r="K313">
        <f t="shared" si="14"/>
        <v>1772121900</v>
      </c>
    </row>
    <row r="314" spans="1:11" x14ac:dyDescent="0.55000000000000004">
      <c r="A314">
        <v>1772122199</v>
      </c>
      <c r="B314" t="s">
        <v>6</v>
      </c>
      <c r="C314" t="s">
        <v>7</v>
      </c>
      <c r="D314">
        <v>5176.76</v>
      </c>
      <c r="E314">
        <v>5182.59</v>
      </c>
      <c r="F314">
        <v>5177.22</v>
      </c>
      <c r="G314">
        <v>5172.8599999999997</v>
      </c>
      <c r="I314" s="1">
        <f t="shared" si="12"/>
        <v>46079.67359953704</v>
      </c>
      <c r="J314" s="2">
        <f t="shared" si="13"/>
        <v>46079.673611111109</v>
      </c>
      <c r="K314">
        <f t="shared" si="14"/>
        <v>1772122200</v>
      </c>
    </row>
    <row r="315" spans="1:11" x14ac:dyDescent="0.55000000000000004">
      <c r="A315">
        <v>1772122499</v>
      </c>
      <c r="B315" t="s">
        <v>6</v>
      </c>
      <c r="C315" t="s">
        <v>7</v>
      </c>
      <c r="D315">
        <v>5181.3999999999996</v>
      </c>
      <c r="E315">
        <v>5182.45</v>
      </c>
      <c r="F315">
        <v>5178.4399999999996</v>
      </c>
      <c r="G315">
        <v>5173.0200000000004</v>
      </c>
      <c r="I315" s="1">
        <f t="shared" si="12"/>
        <v>46079.677071759259</v>
      </c>
      <c r="J315" s="2">
        <f t="shared" si="13"/>
        <v>46079.677083333336</v>
      </c>
      <c r="K315">
        <f t="shared" si="14"/>
        <v>1772122500</v>
      </c>
    </row>
    <row r="316" spans="1:11" x14ac:dyDescent="0.55000000000000004">
      <c r="A316">
        <v>1772122799</v>
      </c>
      <c r="B316" t="s">
        <v>6</v>
      </c>
      <c r="C316" t="s">
        <v>7</v>
      </c>
      <c r="D316">
        <v>5178.22</v>
      </c>
      <c r="E316">
        <v>5181.93</v>
      </c>
      <c r="F316">
        <v>5179.3599999999997</v>
      </c>
      <c r="G316">
        <v>5173.2</v>
      </c>
      <c r="I316" s="1">
        <f t="shared" si="12"/>
        <v>46079.680543981478</v>
      </c>
      <c r="J316" s="2">
        <f t="shared" si="13"/>
        <v>46079.680555555555</v>
      </c>
      <c r="K316">
        <f t="shared" si="14"/>
        <v>1772122800</v>
      </c>
    </row>
    <row r="317" spans="1:11" x14ac:dyDescent="0.55000000000000004">
      <c r="A317">
        <v>1772123099</v>
      </c>
      <c r="B317" t="s">
        <v>6</v>
      </c>
      <c r="C317" t="s">
        <v>7</v>
      </c>
      <c r="D317">
        <v>5180.4799999999996</v>
      </c>
      <c r="E317">
        <v>5181.09</v>
      </c>
      <c r="F317">
        <v>5179.97</v>
      </c>
      <c r="G317">
        <v>5173.37</v>
      </c>
      <c r="I317" s="1">
        <f t="shared" si="12"/>
        <v>46079.684016203704</v>
      </c>
      <c r="J317" s="2">
        <f t="shared" si="13"/>
        <v>46079.684027777781</v>
      </c>
      <c r="K317">
        <f t="shared" si="14"/>
        <v>1772123100</v>
      </c>
    </row>
    <row r="318" spans="1:11" x14ac:dyDescent="0.55000000000000004">
      <c r="A318">
        <v>1772123399</v>
      </c>
      <c r="B318" t="s">
        <v>6</v>
      </c>
      <c r="C318" t="s">
        <v>7</v>
      </c>
      <c r="D318">
        <v>5181.91</v>
      </c>
      <c r="E318">
        <v>5181.53</v>
      </c>
      <c r="F318">
        <v>5180.6000000000004</v>
      </c>
      <c r="G318">
        <v>5173.5600000000004</v>
      </c>
      <c r="I318" s="1">
        <f t="shared" si="12"/>
        <v>46079.68748842593</v>
      </c>
      <c r="J318" s="2">
        <f t="shared" si="13"/>
        <v>46079.6875</v>
      </c>
      <c r="K318">
        <f t="shared" si="14"/>
        <v>1772123400</v>
      </c>
    </row>
    <row r="319" spans="1:11" x14ac:dyDescent="0.55000000000000004">
      <c r="A319">
        <v>1772123699</v>
      </c>
      <c r="B319" t="s">
        <v>6</v>
      </c>
      <c r="C319" t="s">
        <v>7</v>
      </c>
      <c r="D319">
        <v>5182.3500000000004</v>
      </c>
      <c r="E319">
        <v>5182.1899999999996</v>
      </c>
      <c r="F319">
        <v>5181.3</v>
      </c>
      <c r="G319">
        <v>5173.78</v>
      </c>
      <c r="I319" s="1">
        <f t="shared" si="12"/>
        <v>46079.690960648149</v>
      </c>
      <c r="J319" s="2">
        <f t="shared" si="13"/>
        <v>46079.690972222219</v>
      </c>
      <c r="K319">
        <f t="shared" si="14"/>
        <v>1772123700</v>
      </c>
    </row>
    <row r="320" spans="1:11" x14ac:dyDescent="0.55000000000000004">
      <c r="A320">
        <v>1772123999</v>
      </c>
      <c r="B320" t="s">
        <v>6</v>
      </c>
      <c r="C320" t="s">
        <v>7</v>
      </c>
      <c r="D320">
        <v>5183.3</v>
      </c>
      <c r="E320">
        <v>5183.0600000000004</v>
      </c>
      <c r="F320">
        <v>5182.0600000000004</v>
      </c>
      <c r="G320">
        <v>5174.03</v>
      </c>
      <c r="I320" s="1">
        <f t="shared" si="12"/>
        <v>46079.694432870368</v>
      </c>
      <c r="J320" s="2">
        <f t="shared" si="13"/>
        <v>46079.694444444445</v>
      </c>
      <c r="K320">
        <f t="shared" si="14"/>
        <v>1772124000</v>
      </c>
    </row>
    <row r="321" spans="1:11" x14ac:dyDescent="0.55000000000000004">
      <c r="A321">
        <v>1772124299</v>
      </c>
      <c r="B321" t="s">
        <v>6</v>
      </c>
      <c r="C321" t="s">
        <v>7</v>
      </c>
      <c r="D321">
        <v>5181.3599999999997</v>
      </c>
      <c r="E321">
        <v>5182.7700000000004</v>
      </c>
      <c r="F321">
        <v>5182.6000000000004</v>
      </c>
      <c r="G321">
        <v>5174.26</v>
      </c>
      <c r="I321" s="1">
        <f t="shared" si="12"/>
        <v>46079.697905092587</v>
      </c>
      <c r="J321" s="2">
        <f t="shared" si="13"/>
        <v>46079.697916666664</v>
      </c>
      <c r="K321">
        <f t="shared" si="14"/>
        <v>1772124300</v>
      </c>
    </row>
    <row r="322" spans="1:11" x14ac:dyDescent="0.55000000000000004">
      <c r="A322">
        <v>1772124599</v>
      </c>
      <c r="B322" t="s">
        <v>6</v>
      </c>
      <c r="C322" t="s">
        <v>7</v>
      </c>
      <c r="D322">
        <v>5179.0200000000004</v>
      </c>
      <c r="E322">
        <v>5181.54</v>
      </c>
      <c r="F322">
        <v>5182.74</v>
      </c>
      <c r="G322">
        <v>5174.4399999999996</v>
      </c>
      <c r="I322" s="1">
        <f t="shared" ref="I322:I385" si="15">(A322/86400)+25569</f>
        <v>46079.701377314814</v>
      </c>
      <c r="J322" s="2">
        <f t="shared" ref="J322:J385" si="16">CEILING(INT(I322*1440)/1440*288,1)/288</f>
        <v>46079.701388888891</v>
      </c>
      <c r="K322">
        <f t="shared" si="14"/>
        <v>1772124600</v>
      </c>
    </row>
    <row r="323" spans="1:11" x14ac:dyDescent="0.55000000000000004">
      <c r="A323">
        <v>1772124899</v>
      </c>
      <c r="B323" t="s">
        <v>6</v>
      </c>
      <c r="C323" t="s">
        <v>7</v>
      </c>
      <c r="D323">
        <v>5179.6099999999997</v>
      </c>
      <c r="E323">
        <v>5180.16</v>
      </c>
      <c r="F323">
        <v>5182.55</v>
      </c>
      <c r="G323">
        <v>5174.58</v>
      </c>
      <c r="I323" s="1">
        <f t="shared" si="15"/>
        <v>46079.70484953704</v>
      </c>
      <c r="J323" s="2">
        <f t="shared" si="16"/>
        <v>46079.704861111109</v>
      </c>
      <c r="K323">
        <f t="shared" ref="K323:K386" si="17">MROUND((J323-25569)*86400,300)</f>
        <v>1772124900</v>
      </c>
    </row>
    <row r="324" spans="1:11" x14ac:dyDescent="0.55000000000000004">
      <c r="A324">
        <v>1772125199</v>
      </c>
      <c r="B324" t="s">
        <v>6</v>
      </c>
      <c r="C324" t="s">
        <v>7</v>
      </c>
      <c r="D324">
        <v>5181.28</v>
      </c>
      <c r="E324">
        <v>5180.3</v>
      </c>
      <c r="F324">
        <v>5182.4399999999996</v>
      </c>
      <c r="G324">
        <v>5174.72</v>
      </c>
      <c r="I324" s="1">
        <f t="shared" si="15"/>
        <v>46079.708321759259</v>
      </c>
      <c r="J324" s="2">
        <f t="shared" si="16"/>
        <v>46079.708333333336</v>
      </c>
      <c r="K324">
        <f t="shared" si="17"/>
        <v>1772125200</v>
      </c>
    </row>
    <row r="325" spans="1:11" x14ac:dyDescent="0.55000000000000004">
      <c r="A325">
        <v>1772125499</v>
      </c>
      <c r="B325" t="s">
        <v>6</v>
      </c>
      <c r="C325" t="s">
        <v>7</v>
      </c>
      <c r="D325">
        <v>5186.3900000000003</v>
      </c>
      <c r="E325">
        <v>5182.45</v>
      </c>
      <c r="F325">
        <v>5182.8500000000004</v>
      </c>
      <c r="G325">
        <v>5174.95</v>
      </c>
      <c r="I325" s="1">
        <f t="shared" si="15"/>
        <v>46079.711793981478</v>
      </c>
      <c r="J325" s="2">
        <f t="shared" si="16"/>
        <v>46079.711805555555</v>
      </c>
      <c r="K325">
        <f t="shared" si="17"/>
        <v>1772125500</v>
      </c>
    </row>
    <row r="326" spans="1:11" x14ac:dyDescent="0.55000000000000004">
      <c r="A326">
        <v>1772125799</v>
      </c>
      <c r="B326" t="s">
        <v>6</v>
      </c>
      <c r="C326" t="s">
        <v>7</v>
      </c>
      <c r="D326">
        <v>5179.6499999999996</v>
      </c>
      <c r="E326">
        <v>5182.91</v>
      </c>
      <c r="F326">
        <v>5183.24</v>
      </c>
      <c r="G326">
        <v>5175.2</v>
      </c>
      <c r="I326" s="1">
        <f t="shared" si="15"/>
        <v>46079.715266203704</v>
      </c>
      <c r="J326" s="2">
        <f t="shared" si="16"/>
        <v>46079.715277777781</v>
      </c>
      <c r="K326">
        <f t="shared" si="17"/>
        <v>1772125800</v>
      </c>
    </row>
    <row r="327" spans="1:11" x14ac:dyDescent="0.55000000000000004">
      <c r="A327">
        <v>1772126099</v>
      </c>
      <c r="B327" t="s">
        <v>6</v>
      </c>
      <c r="C327" t="s">
        <v>7</v>
      </c>
      <c r="D327">
        <v>5178.26</v>
      </c>
      <c r="E327">
        <v>5180.82</v>
      </c>
      <c r="F327">
        <v>5183.04</v>
      </c>
      <c r="G327">
        <v>5175.3599999999997</v>
      </c>
      <c r="I327" s="1">
        <f t="shared" si="15"/>
        <v>46079.71873842593</v>
      </c>
      <c r="J327" s="2">
        <f t="shared" si="16"/>
        <v>46079.71875</v>
      </c>
      <c r="K327">
        <f t="shared" si="17"/>
        <v>1772126100</v>
      </c>
    </row>
    <row r="328" spans="1:11" x14ac:dyDescent="0.55000000000000004">
      <c r="A328">
        <v>1772126399</v>
      </c>
      <c r="B328" t="s">
        <v>6</v>
      </c>
      <c r="C328" t="s">
        <v>7</v>
      </c>
      <c r="D328">
        <v>5179.47</v>
      </c>
      <c r="E328">
        <v>5180.16</v>
      </c>
      <c r="F328">
        <v>5182.7299999999996</v>
      </c>
      <c r="G328">
        <v>5175.46</v>
      </c>
      <c r="I328" s="1">
        <f t="shared" si="15"/>
        <v>46079.722210648149</v>
      </c>
      <c r="J328" s="2">
        <f t="shared" si="16"/>
        <v>46079.722222222219</v>
      </c>
      <c r="K328">
        <f t="shared" si="17"/>
        <v>1772126400</v>
      </c>
    </row>
    <row r="329" spans="1:11" x14ac:dyDescent="0.55000000000000004">
      <c r="A329">
        <v>1772126699</v>
      </c>
      <c r="B329" t="s">
        <v>6</v>
      </c>
      <c r="C329" t="s">
        <v>7</v>
      </c>
      <c r="D329">
        <v>5174.3900000000003</v>
      </c>
      <c r="E329">
        <v>5177.92</v>
      </c>
      <c r="F329">
        <v>5181.96</v>
      </c>
      <c r="G329">
        <v>5175.53</v>
      </c>
      <c r="I329" s="1">
        <f t="shared" si="15"/>
        <v>46079.725682870368</v>
      </c>
      <c r="J329" s="2">
        <f t="shared" si="16"/>
        <v>46079.725694444445</v>
      </c>
      <c r="K329">
        <f t="shared" si="17"/>
        <v>1772126700</v>
      </c>
    </row>
    <row r="330" spans="1:11" x14ac:dyDescent="0.55000000000000004">
      <c r="A330">
        <v>1772126999</v>
      </c>
      <c r="B330" t="s">
        <v>6</v>
      </c>
      <c r="C330" t="s">
        <v>7</v>
      </c>
      <c r="D330">
        <v>5176.7299999999996</v>
      </c>
      <c r="E330">
        <v>5176.13</v>
      </c>
      <c r="F330">
        <v>5180.9399999999996</v>
      </c>
      <c r="G330">
        <v>5175.54</v>
      </c>
      <c r="I330" s="1">
        <f t="shared" si="15"/>
        <v>46079.729155092587</v>
      </c>
      <c r="J330" s="2">
        <f t="shared" si="16"/>
        <v>46079.729166666664</v>
      </c>
      <c r="K330">
        <f t="shared" si="17"/>
        <v>1772127000</v>
      </c>
    </row>
    <row r="331" spans="1:11" x14ac:dyDescent="0.55000000000000004">
      <c r="A331">
        <v>1772127299</v>
      </c>
      <c r="B331" t="s">
        <v>6</v>
      </c>
      <c r="C331" t="s">
        <v>7</v>
      </c>
      <c r="D331">
        <v>5173.9399999999996</v>
      </c>
      <c r="E331">
        <v>5174.88</v>
      </c>
      <c r="F331">
        <v>5179.84</v>
      </c>
      <c r="G331">
        <v>5175.5200000000004</v>
      </c>
      <c r="I331" s="1">
        <f t="shared" si="15"/>
        <v>46079.732627314814</v>
      </c>
      <c r="J331" s="2">
        <f t="shared" si="16"/>
        <v>46079.732638888891</v>
      </c>
      <c r="K331">
        <f t="shared" si="17"/>
        <v>1772127300</v>
      </c>
    </row>
    <row r="332" spans="1:11" x14ac:dyDescent="0.55000000000000004">
      <c r="A332">
        <v>1772127599</v>
      </c>
      <c r="B332" t="s">
        <v>6</v>
      </c>
      <c r="C332" t="s">
        <v>7</v>
      </c>
      <c r="D332">
        <v>5174.7299999999996</v>
      </c>
      <c r="E332">
        <v>5174.26</v>
      </c>
      <c r="F332">
        <v>5178.83</v>
      </c>
      <c r="G332">
        <v>5175.51</v>
      </c>
      <c r="I332" s="1">
        <f t="shared" si="15"/>
        <v>46079.73609953704</v>
      </c>
      <c r="J332" s="2">
        <f t="shared" si="16"/>
        <v>46079.736111111109</v>
      </c>
      <c r="K332">
        <f t="shared" si="17"/>
        <v>1772127600</v>
      </c>
    </row>
    <row r="333" spans="1:11" x14ac:dyDescent="0.55000000000000004">
      <c r="A333">
        <v>1772127899</v>
      </c>
      <c r="B333" t="s">
        <v>6</v>
      </c>
      <c r="C333" t="s">
        <v>7</v>
      </c>
      <c r="D333">
        <v>5169.95</v>
      </c>
      <c r="E333">
        <v>5171.8500000000004</v>
      </c>
      <c r="F333">
        <v>5177.45</v>
      </c>
      <c r="G333">
        <v>5175.43</v>
      </c>
      <c r="I333" s="1">
        <f t="shared" si="15"/>
        <v>46079.739571759259</v>
      </c>
      <c r="J333" s="2">
        <f t="shared" si="16"/>
        <v>46079.739583333336</v>
      </c>
      <c r="K333">
        <f t="shared" si="17"/>
        <v>1772127900</v>
      </c>
    </row>
    <row r="334" spans="1:11" x14ac:dyDescent="0.55000000000000004">
      <c r="A334">
        <v>1772128199</v>
      </c>
      <c r="B334" t="s">
        <v>6</v>
      </c>
      <c r="C334" t="s">
        <v>7</v>
      </c>
      <c r="D334">
        <v>5166.97</v>
      </c>
      <c r="E334">
        <v>5169.3</v>
      </c>
      <c r="F334">
        <v>5175.76</v>
      </c>
      <c r="G334">
        <v>5175.2700000000004</v>
      </c>
      <c r="I334" s="1">
        <f t="shared" si="15"/>
        <v>46079.743043981478</v>
      </c>
      <c r="J334" s="2">
        <f t="shared" si="16"/>
        <v>46079.743055555555</v>
      </c>
      <c r="K334">
        <f t="shared" si="17"/>
        <v>1772128200</v>
      </c>
    </row>
    <row r="335" spans="1:11" x14ac:dyDescent="0.55000000000000004">
      <c r="A335">
        <v>1772128499</v>
      </c>
      <c r="B335" t="s">
        <v>6</v>
      </c>
      <c r="C335" t="s">
        <v>7</v>
      </c>
      <c r="D335">
        <v>5167.22</v>
      </c>
      <c r="E335">
        <v>5166.67</v>
      </c>
      <c r="F335">
        <v>5173.82</v>
      </c>
      <c r="G335">
        <v>5175.05</v>
      </c>
      <c r="I335" s="1">
        <f t="shared" si="15"/>
        <v>46079.746516203704</v>
      </c>
      <c r="J335" s="2">
        <f t="shared" si="16"/>
        <v>46079.746527777781</v>
      </c>
      <c r="K335">
        <f t="shared" si="17"/>
        <v>1772128500</v>
      </c>
    </row>
    <row r="336" spans="1:11" x14ac:dyDescent="0.55000000000000004">
      <c r="A336">
        <v>1772128799</v>
      </c>
      <c r="B336" t="s">
        <v>6</v>
      </c>
      <c r="C336" t="s">
        <v>7</v>
      </c>
      <c r="D336">
        <v>5168.87</v>
      </c>
      <c r="E336">
        <v>5166.76</v>
      </c>
      <c r="F336">
        <v>5172.3</v>
      </c>
      <c r="G336">
        <v>5174.84</v>
      </c>
      <c r="I336" s="1">
        <f t="shared" si="15"/>
        <v>46079.74998842593</v>
      </c>
      <c r="J336" s="2">
        <f t="shared" si="16"/>
        <v>46079.75</v>
      </c>
      <c r="K336">
        <f t="shared" si="17"/>
        <v>1772128800</v>
      </c>
    </row>
    <row r="337" spans="1:11" x14ac:dyDescent="0.55000000000000004">
      <c r="A337">
        <v>1772129099</v>
      </c>
      <c r="B337" t="s">
        <v>6</v>
      </c>
      <c r="C337" t="s">
        <v>7</v>
      </c>
      <c r="D337">
        <v>5170.2</v>
      </c>
      <c r="E337">
        <v>5166.5600000000004</v>
      </c>
      <c r="F337">
        <v>5171.0200000000004</v>
      </c>
      <c r="G337">
        <v>5174.67</v>
      </c>
      <c r="I337" s="1">
        <f t="shared" si="15"/>
        <v>46079.753460648149</v>
      </c>
      <c r="J337" s="2">
        <f t="shared" si="16"/>
        <v>46079.753472222219</v>
      </c>
      <c r="K337">
        <f t="shared" si="17"/>
        <v>1772129100</v>
      </c>
    </row>
    <row r="338" spans="1:11" x14ac:dyDescent="0.55000000000000004">
      <c r="A338">
        <v>1772129399</v>
      </c>
      <c r="B338" t="s">
        <v>6</v>
      </c>
      <c r="C338" t="s">
        <v>7</v>
      </c>
      <c r="D338">
        <v>5173.38</v>
      </c>
      <c r="E338">
        <v>5168.4399999999996</v>
      </c>
      <c r="F338">
        <v>5170.41</v>
      </c>
      <c r="G338">
        <v>5174.55</v>
      </c>
      <c r="I338" s="1">
        <f t="shared" si="15"/>
        <v>46079.756932870368</v>
      </c>
      <c r="J338" s="2">
        <f t="shared" si="16"/>
        <v>46079.756944444445</v>
      </c>
      <c r="K338">
        <f t="shared" si="17"/>
        <v>1772129400</v>
      </c>
    </row>
    <row r="339" spans="1:11" x14ac:dyDescent="0.55000000000000004">
      <c r="A339">
        <v>1772129699</v>
      </c>
      <c r="B339" t="s">
        <v>6</v>
      </c>
      <c r="C339" t="s">
        <v>7</v>
      </c>
      <c r="D339">
        <v>5174.8500000000004</v>
      </c>
      <c r="E339">
        <v>5170.87</v>
      </c>
      <c r="F339">
        <v>5170.4399999999996</v>
      </c>
      <c r="G339">
        <v>5174.51</v>
      </c>
      <c r="I339" s="1">
        <f t="shared" si="15"/>
        <v>46079.760405092587</v>
      </c>
      <c r="J339" s="2">
        <f t="shared" si="16"/>
        <v>46079.760416666664</v>
      </c>
      <c r="K339">
        <f t="shared" si="17"/>
        <v>1772129700</v>
      </c>
    </row>
    <row r="340" spans="1:11" x14ac:dyDescent="0.55000000000000004">
      <c r="A340">
        <v>1772129999</v>
      </c>
      <c r="B340" t="s">
        <v>6</v>
      </c>
      <c r="C340" t="s">
        <v>7</v>
      </c>
      <c r="D340">
        <v>5174.8599999999997</v>
      </c>
      <c r="E340">
        <v>5172.92</v>
      </c>
      <c r="F340">
        <v>5170.87</v>
      </c>
      <c r="G340">
        <v>5174.5200000000004</v>
      </c>
      <c r="I340" s="1">
        <f t="shared" si="15"/>
        <v>46079.763877314814</v>
      </c>
      <c r="J340" s="2">
        <f t="shared" si="16"/>
        <v>46079.763888888891</v>
      </c>
      <c r="K340">
        <f t="shared" si="17"/>
        <v>1772130000</v>
      </c>
    </row>
    <row r="341" spans="1:11" x14ac:dyDescent="0.55000000000000004">
      <c r="A341">
        <v>1772130299</v>
      </c>
      <c r="B341" t="s">
        <v>6</v>
      </c>
      <c r="C341" t="s">
        <v>7</v>
      </c>
      <c r="D341">
        <v>5177.09</v>
      </c>
      <c r="E341">
        <v>5174.8500000000004</v>
      </c>
      <c r="F341">
        <v>5171.6099999999997</v>
      </c>
      <c r="G341">
        <v>5174.55</v>
      </c>
      <c r="I341" s="1">
        <f t="shared" si="15"/>
        <v>46079.76734953704</v>
      </c>
      <c r="J341" s="2">
        <f t="shared" si="16"/>
        <v>46079.767361111109</v>
      </c>
      <c r="K341">
        <f t="shared" si="17"/>
        <v>1772130300</v>
      </c>
    </row>
    <row r="342" spans="1:11" x14ac:dyDescent="0.55000000000000004">
      <c r="A342">
        <v>1772130599</v>
      </c>
      <c r="B342" t="s">
        <v>6</v>
      </c>
      <c r="C342" t="s">
        <v>7</v>
      </c>
      <c r="D342">
        <v>5167.5600000000004</v>
      </c>
      <c r="E342">
        <v>5173.51</v>
      </c>
      <c r="F342">
        <v>5171.84</v>
      </c>
      <c r="G342">
        <v>5174.53</v>
      </c>
      <c r="I342" s="1">
        <f t="shared" si="15"/>
        <v>46079.770821759259</v>
      </c>
      <c r="J342" s="2">
        <f t="shared" si="16"/>
        <v>46079.770833333336</v>
      </c>
      <c r="K342">
        <f t="shared" si="17"/>
        <v>1772130600</v>
      </c>
    </row>
    <row r="343" spans="1:11" x14ac:dyDescent="0.55000000000000004">
      <c r="A343">
        <v>1772130899</v>
      </c>
      <c r="B343" t="s">
        <v>6</v>
      </c>
      <c r="C343" t="s">
        <v>7</v>
      </c>
      <c r="D343">
        <v>5175.5</v>
      </c>
      <c r="E343">
        <v>5172.62</v>
      </c>
      <c r="F343">
        <v>5171.82</v>
      </c>
      <c r="G343">
        <v>5174.4399999999996</v>
      </c>
      <c r="I343" s="1">
        <f t="shared" si="15"/>
        <v>46079.774293981478</v>
      </c>
      <c r="J343" s="2">
        <f t="shared" si="16"/>
        <v>46079.774305555555</v>
      </c>
      <c r="K343">
        <f t="shared" si="17"/>
        <v>1772130900</v>
      </c>
    </row>
    <row r="344" spans="1:11" x14ac:dyDescent="0.55000000000000004">
      <c r="A344">
        <v>1772131199</v>
      </c>
      <c r="B344" t="s">
        <v>6</v>
      </c>
      <c r="C344" t="s">
        <v>7</v>
      </c>
      <c r="D344">
        <v>5181.72</v>
      </c>
      <c r="E344">
        <v>5176.1099999999997</v>
      </c>
      <c r="F344">
        <v>5172.62</v>
      </c>
      <c r="G344">
        <v>5174.47</v>
      </c>
      <c r="I344" s="1">
        <f t="shared" si="15"/>
        <v>46079.777766203704</v>
      </c>
      <c r="J344" s="2">
        <f t="shared" si="16"/>
        <v>46079.777777777781</v>
      </c>
      <c r="K344">
        <f t="shared" si="17"/>
        <v>1772131200</v>
      </c>
    </row>
    <row r="345" spans="1:11" x14ac:dyDescent="0.55000000000000004">
      <c r="A345">
        <v>1772131499</v>
      </c>
      <c r="B345" t="s">
        <v>6</v>
      </c>
      <c r="C345" t="s">
        <v>7</v>
      </c>
      <c r="D345">
        <v>5184.66</v>
      </c>
      <c r="E345">
        <v>5180.29</v>
      </c>
      <c r="F345">
        <v>5174.2</v>
      </c>
      <c r="G345">
        <v>5174.67</v>
      </c>
      <c r="I345" s="1">
        <f t="shared" si="15"/>
        <v>46079.78123842593</v>
      </c>
      <c r="J345" s="2">
        <f t="shared" si="16"/>
        <v>46079.78125</v>
      </c>
      <c r="K345">
        <f t="shared" si="17"/>
        <v>1772131500</v>
      </c>
    </row>
    <row r="346" spans="1:11" x14ac:dyDescent="0.55000000000000004">
      <c r="A346">
        <v>1772131799</v>
      </c>
      <c r="B346" t="s">
        <v>6</v>
      </c>
      <c r="C346" t="s">
        <v>7</v>
      </c>
      <c r="D346">
        <v>5180.8999999999996</v>
      </c>
      <c r="E346">
        <v>5182.3</v>
      </c>
      <c r="F346">
        <v>5175.88</v>
      </c>
      <c r="G346">
        <v>5174.8999999999996</v>
      </c>
      <c r="I346" s="1">
        <f t="shared" si="15"/>
        <v>46079.784710648149</v>
      </c>
      <c r="J346" s="2">
        <f t="shared" si="16"/>
        <v>46079.784722222219</v>
      </c>
      <c r="K346">
        <f t="shared" si="17"/>
        <v>1772131800</v>
      </c>
    </row>
    <row r="347" spans="1:11" x14ac:dyDescent="0.55000000000000004">
      <c r="A347">
        <v>1772132099</v>
      </c>
      <c r="B347" t="s">
        <v>6</v>
      </c>
      <c r="C347" t="s">
        <v>7</v>
      </c>
      <c r="D347">
        <v>5180.24</v>
      </c>
      <c r="E347">
        <v>5182.4799999999996</v>
      </c>
      <c r="F347">
        <v>5177.24</v>
      </c>
      <c r="G347">
        <v>5175.09</v>
      </c>
      <c r="I347" s="1">
        <f t="shared" si="15"/>
        <v>46079.788182870368</v>
      </c>
      <c r="J347" s="2">
        <f t="shared" si="16"/>
        <v>46079.788194444445</v>
      </c>
      <c r="K347">
        <f t="shared" si="17"/>
        <v>1772132100</v>
      </c>
    </row>
    <row r="348" spans="1:11" x14ac:dyDescent="0.55000000000000004">
      <c r="A348">
        <v>1772132399</v>
      </c>
      <c r="B348" t="s">
        <v>6</v>
      </c>
      <c r="C348" t="s">
        <v>7</v>
      </c>
      <c r="D348">
        <v>5185.45</v>
      </c>
      <c r="E348">
        <v>5184.01</v>
      </c>
      <c r="F348">
        <v>5178.68</v>
      </c>
      <c r="G348">
        <v>5175.28</v>
      </c>
      <c r="I348" s="1">
        <f t="shared" si="15"/>
        <v>46079.791655092587</v>
      </c>
      <c r="J348" s="2">
        <f t="shared" si="16"/>
        <v>46079.791666666664</v>
      </c>
      <c r="K348">
        <f t="shared" si="17"/>
        <v>1772132400</v>
      </c>
    </row>
    <row r="349" spans="1:11" x14ac:dyDescent="0.55000000000000004">
      <c r="A349">
        <v>1772132699</v>
      </c>
      <c r="B349" t="s">
        <v>6</v>
      </c>
      <c r="C349" t="s">
        <v>7</v>
      </c>
      <c r="D349">
        <v>5186.22</v>
      </c>
      <c r="E349">
        <v>5185.92</v>
      </c>
      <c r="F349">
        <v>5180.2700000000004</v>
      </c>
      <c r="G349">
        <v>5175.55</v>
      </c>
      <c r="I349" s="1">
        <f t="shared" si="15"/>
        <v>46079.795127314814</v>
      </c>
      <c r="J349" s="2">
        <f t="shared" si="16"/>
        <v>46079.795138888891</v>
      </c>
      <c r="K349">
        <f t="shared" si="17"/>
        <v>1772132700</v>
      </c>
    </row>
    <row r="350" spans="1:11" x14ac:dyDescent="0.55000000000000004">
      <c r="A350">
        <v>1772132999</v>
      </c>
      <c r="B350" t="s">
        <v>6</v>
      </c>
      <c r="C350" t="s">
        <v>7</v>
      </c>
      <c r="D350">
        <v>5186.4799999999996</v>
      </c>
      <c r="E350">
        <v>5187.22</v>
      </c>
      <c r="F350">
        <v>5181.8500000000004</v>
      </c>
      <c r="G350">
        <v>5175.8500000000004</v>
      </c>
      <c r="I350" s="1">
        <f t="shared" si="15"/>
        <v>46079.79859953704</v>
      </c>
      <c r="J350" s="2">
        <f t="shared" si="16"/>
        <v>46079.798611111109</v>
      </c>
      <c r="K350">
        <f t="shared" si="17"/>
        <v>1772133000</v>
      </c>
    </row>
    <row r="351" spans="1:11" x14ac:dyDescent="0.55000000000000004">
      <c r="A351">
        <v>1772133299</v>
      </c>
      <c r="B351" t="s">
        <v>6</v>
      </c>
      <c r="C351" t="s">
        <v>7</v>
      </c>
      <c r="D351">
        <v>5187.7</v>
      </c>
      <c r="E351">
        <v>5188.04</v>
      </c>
      <c r="F351">
        <v>5183.29</v>
      </c>
      <c r="G351">
        <v>5176.1499999999996</v>
      </c>
      <c r="I351" s="1">
        <f t="shared" si="15"/>
        <v>46079.802071759259</v>
      </c>
      <c r="J351" s="2">
        <f t="shared" si="16"/>
        <v>46079.802083333336</v>
      </c>
      <c r="K351">
        <f t="shared" si="17"/>
        <v>1772133300</v>
      </c>
    </row>
    <row r="352" spans="1:11" x14ac:dyDescent="0.55000000000000004">
      <c r="A352">
        <v>1772133599</v>
      </c>
      <c r="B352" t="s">
        <v>6</v>
      </c>
      <c r="C352" t="s">
        <v>7</v>
      </c>
      <c r="D352">
        <v>5185.79</v>
      </c>
      <c r="E352">
        <v>5188.34</v>
      </c>
      <c r="F352">
        <v>5184.53</v>
      </c>
      <c r="G352">
        <v>5176.45</v>
      </c>
      <c r="I352" s="1">
        <f t="shared" si="15"/>
        <v>46079.805543981478</v>
      </c>
      <c r="J352" s="2">
        <f t="shared" si="16"/>
        <v>46079.805555555555</v>
      </c>
      <c r="K352">
        <f t="shared" si="17"/>
        <v>1772133600</v>
      </c>
    </row>
    <row r="353" spans="1:11" x14ac:dyDescent="0.55000000000000004">
      <c r="A353">
        <v>1772133899</v>
      </c>
      <c r="B353" t="s">
        <v>6</v>
      </c>
      <c r="C353" t="s">
        <v>7</v>
      </c>
      <c r="D353">
        <v>5185.5600000000004</v>
      </c>
      <c r="E353">
        <v>5187.79</v>
      </c>
      <c r="F353">
        <v>5185.41</v>
      </c>
      <c r="G353">
        <v>5176.72</v>
      </c>
      <c r="I353" s="1">
        <f t="shared" si="15"/>
        <v>46079.809016203704</v>
      </c>
      <c r="J353" s="2">
        <f t="shared" si="16"/>
        <v>46079.809027777781</v>
      </c>
      <c r="K353">
        <f t="shared" si="17"/>
        <v>1772133900</v>
      </c>
    </row>
    <row r="354" spans="1:11" x14ac:dyDescent="0.55000000000000004">
      <c r="A354">
        <v>1772134199</v>
      </c>
      <c r="B354" t="s">
        <v>6</v>
      </c>
      <c r="C354" t="s">
        <v>7</v>
      </c>
      <c r="D354">
        <v>5188.8599999999997</v>
      </c>
      <c r="E354">
        <v>5188.03</v>
      </c>
      <c r="F354">
        <v>5186.1899999999996</v>
      </c>
      <c r="G354">
        <v>5176.99</v>
      </c>
      <c r="I354" s="1">
        <f t="shared" si="15"/>
        <v>46079.81248842593</v>
      </c>
      <c r="J354" s="2">
        <f t="shared" si="16"/>
        <v>46079.8125</v>
      </c>
      <c r="K354">
        <f t="shared" si="17"/>
        <v>1772134200</v>
      </c>
    </row>
    <row r="355" spans="1:11" x14ac:dyDescent="0.55000000000000004">
      <c r="A355">
        <v>1772134499</v>
      </c>
      <c r="B355" t="s">
        <v>6</v>
      </c>
      <c r="C355" t="s">
        <v>7</v>
      </c>
      <c r="D355">
        <v>5184.1899999999996</v>
      </c>
      <c r="E355">
        <v>5187.63</v>
      </c>
      <c r="F355">
        <v>5186.74</v>
      </c>
      <c r="G355">
        <v>5177.26</v>
      </c>
      <c r="I355" s="1">
        <f t="shared" si="15"/>
        <v>46079.815960648149</v>
      </c>
      <c r="J355" s="2">
        <f t="shared" si="16"/>
        <v>46079.815972222219</v>
      </c>
      <c r="K355">
        <f t="shared" si="17"/>
        <v>1772134500</v>
      </c>
    </row>
    <row r="356" spans="1:11" x14ac:dyDescent="0.55000000000000004">
      <c r="A356">
        <v>1772134799</v>
      </c>
      <c r="B356" t="s">
        <v>6</v>
      </c>
      <c r="C356" t="s">
        <v>7</v>
      </c>
      <c r="D356">
        <v>5186.3999999999996</v>
      </c>
      <c r="E356">
        <v>5187.05</v>
      </c>
      <c r="F356">
        <v>5187.07</v>
      </c>
      <c r="G356">
        <v>5177.5</v>
      </c>
      <c r="I356" s="1">
        <f t="shared" si="15"/>
        <v>46079.819432870368</v>
      </c>
      <c r="J356" s="2">
        <f t="shared" si="16"/>
        <v>46079.819444444445</v>
      </c>
      <c r="K356">
        <f t="shared" si="17"/>
        <v>1772134800</v>
      </c>
    </row>
    <row r="357" spans="1:11" x14ac:dyDescent="0.55000000000000004">
      <c r="A357">
        <v>1772135099</v>
      </c>
      <c r="B357" t="s">
        <v>6</v>
      </c>
      <c r="C357" t="s">
        <v>7</v>
      </c>
      <c r="D357">
        <v>5193.8900000000003</v>
      </c>
      <c r="E357">
        <v>5189.38</v>
      </c>
      <c r="F357">
        <v>5187.88</v>
      </c>
      <c r="G357">
        <v>5177.8100000000004</v>
      </c>
      <c r="I357" s="1">
        <f t="shared" si="15"/>
        <v>46079.822905092587</v>
      </c>
      <c r="J357" s="2">
        <f t="shared" si="16"/>
        <v>46079.822916666664</v>
      </c>
      <c r="K357">
        <f t="shared" si="17"/>
        <v>1772135100</v>
      </c>
    </row>
    <row r="358" spans="1:11" x14ac:dyDescent="0.55000000000000004">
      <c r="A358">
        <v>1772135399</v>
      </c>
      <c r="B358" t="s">
        <v>6</v>
      </c>
      <c r="C358" t="s">
        <v>7</v>
      </c>
      <c r="D358">
        <v>5189.59</v>
      </c>
      <c r="E358">
        <v>5190.4799999999996</v>
      </c>
      <c r="F358">
        <v>5188.7700000000004</v>
      </c>
      <c r="G358">
        <v>5178.18</v>
      </c>
      <c r="I358" s="1">
        <f t="shared" si="15"/>
        <v>46079.826377314814</v>
      </c>
      <c r="J358" s="2">
        <f t="shared" si="16"/>
        <v>46079.826388888891</v>
      </c>
      <c r="K358">
        <f t="shared" si="17"/>
        <v>1772135400</v>
      </c>
    </row>
    <row r="359" spans="1:11" x14ac:dyDescent="0.55000000000000004">
      <c r="A359">
        <v>1772135699</v>
      </c>
      <c r="B359" t="s">
        <v>6</v>
      </c>
      <c r="C359" t="s">
        <v>7</v>
      </c>
      <c r="D359">
        <v>5187.0600000000004</v>
      </c>
      <c r="E359">
        <v>5189.74</v>
      </c>
      <c r="F359">
        <v>5189.3</v>
      </c>
      <c r="G359">
        <v>5178.49</v>
      </c>
      <c r="I359" s="1">
        <f t="shared" si="15"/>
        <v>46079.82984953704</v>
      </c>
      <c r="J359" s="2">
        <f t="shared" si="16"/>
        <v>46079.829861111109</v>
      </c>
      <c r="K359">
        <f t="shared" si="17"/>
        <v>1772135700</v>
      </c>
    </row>
    <row r="360" spans="1:11" x14ac:dyDescent="0.55000000000000004">
      <c r="A360">
        <v>1772135999</v>
      </c>
      <c r="B360" t="s">
        <v>6</v>
      </c>
      <c r="C360" t="s">
        <v>7</v>
      </c>
      <c r="D360">
        <v>5193.8100000000004</v>
      </c>
      <c r="E360">
        <v>5190.8500000000004</v>
      </c>
      <c r="F360">
        <v>5189.97</v>
      </c>
      <c r="G360">
        <v>5178.8100000000004</v>
      </c>
      <c r="I360" s="1">
        <f t="shared" si="15"/>
        <v>46079.833321759259</v>
      </c>
      <c r="J360" s="2">
        <f t="shared" si="16"/>
        <v>46079.833333333336</v>
      </c>
      <c r="K360">
        <f t="shared" si="17"/>
        <v>1772136000</v>
      </c>
    </row>
    <row r="361" spans="1:11" x14ac:dyDescent="0.55000000000000004">
      <c r="A361">
        <v>1772136299</v>
      </c>
      <c r="B361" t="s">
        <v>6</v>
      </c>
      <c r="C361" t="s">
        <v>7</v>
      </c>
      <c r="D361">
        <v>5195.17</v>
      </c>
      <c r="E361">
        <v>5193.2700000000004</v>
      </c>
      <c r="F361">
        <v>5191.04</v>
      </c>
      <c r="G361">
        <v>5179.21</v>
      </c>
      <c r="I361" s="1">
        <f t="shared" si="15"/>
        <v>46079.836793981478</v>
      </c>
      <c r="J361" s="2">
        <f t="shared" si="16"/>
        <v>46079.836805555555</v>
      </c>
      <c r="K361">
        <f t="shared" si="17"/>
        <v>1772136300</v>
      </c>
    </row>
    <row r="362" spans="1:11" x14ac:dyDescent="0.55000000000000004">
      <c r="A362">
        <v>1772136599</v>
      </c>
      <c r="B362" t="s">
        <v>6</v>
      </c>
      <c r="C362" t="s">
        <v>7</v>
      </c>
      <c r="D362">
        <v>5196.91</v>
      </c>
      <c r="E362">
        <v>5195.34</v>
      </c>
      <c r="F362">
        <v>5192.3500000000004</v>
      </c>
      <c r="G362">
        <v>5179.67</v>
      </c>
      <c r="I362" s="1">
        <f t="shared" si="15"/>
        <v>46079.840266203704</v>
      </c>
      <c r="J362" s="2">
        <f t="shared" si="16"/>
        <v>46079.840277777781</v>
      </c>
      <c r="K362">
        <f t="shared" si="17"/>
        <v>1772136600</v>
      </c>
    </row>
    <row r="363" spans="1:11" x14ac:dyDescent="0.55000000000000004">
      <c r="A363">
        <v>1772136899</v>
      </c>
      <c r="B363" t="s">
        <v>6</v>
      </c>
      <c r="C363" t="s">
        <v>7</v>
      </c>
      <c r="D363">
        <v>5194.53</v>
      </c>
      <c r="E363">
        <v>5195.6099999999997</v>
      </c>
      <c r="F363">
        <v>5193.42</v>
      </c>
      <c r="G363">
        <v>5180.1099999999997</v>
      </c>
      <c r="I363" s="1">
        <f t="shared" si="15"/>
        <v>46079.84373842593</v>
      </c>
      <c r="J363" s="2">
        <f t="shared" si="16"/>
        <v>46079.84375</v>
      </c>
      <c r="K363">
        <f t="shared" si="17"/>
        <v>1772136900</v>
      </c>
    </row>
    <row r="364" spans="1:11" x14ac:dyDescent="0.55000000000000004">
      <c r="A364">
        <v>1772137199</v>
      </c>
      <c r="B364" t="s">
        <v>6</v>
      </c>
      <c r="C364" t="s">
        <v>7</v>
      </c>
      <c r="D364">
        <v>5197.78</v>
      </c>
      <c r="E364">
        <v>5196.66</v>
      </c>
      <c r="F364">
        <v>5194.49</v>
      </c>
      <c r="G364">
        <v>5180.54</v>
      </c>
      <c r="I364" s="1">
        <f t="shared" si="15"/>
        <v>46079.847210648149</v>
      </c>
      <c r="J364" s="2">
        <f t="shared" si="16"/>
        <v>46079.847222222219</v>
      </c>
      <c r="K364">
        <f t="shared" si="17"/>
        <v>1772137200</v>
      </c>
    </row>
    <row r="365" spans="1:11" x14ac:dyDescent="0.55000000000000004">
      <c r="A365">
        <v>1772137499</v>
      </c>
      <c r="B365" t="s">
        <v>6</v>
      </c>
      <c r="C365" t="s">
        <v>7</v>
      </c>
      <c r="D365">
        <v>5193.62</v>
      </c>
      <c r="E365">
        <v>5196.38</v>
      </c>
      <c r="F365">
        <v>5195.2700000000004</v>
      </c>
      <c r="G365">
        <v>5180.96</v>
      </c>
      <c r="I365" s="1">
        <f t="shared" si="15"/>
        <v>46079.850682870368</v>
      </c>
      <c r="J365" s="2">
        <f t="shared" si="16"/>
        <v>46079.850694444445</v>
      </c>
      <c r="K365">
        <f t="shared" si="17"/>
        <v>1772137500</v>
      </c>
    </row>
    <row r="366" spans="1:11" x14ac:dyDescent="0.55000000000000004">
      <c r="A366">
        <v>1772137799</v>
      </c>
      <c r="B366" t="s">
        <v>6</v>
      </c>
      <c r="C366" t="s">
        <v>7</v>
      </c>
      <c r="D366">
        <v>5194.3500000000004</v>
      </c>
      <c r="E366">
        <v>5195.3</v>
      </c>
      <c r="F366">
        <v>5195.63</v>
      </c>
      <c r="G366">
        <v>5181.33</v>
      </c>
      <c r="I366" s="1">
        <f t="shared" si="15"/>
        <v>46079.854155092587</v>
      </c>
      <c r="J366" s="2">
        <f t="shared" si="16"/>
        <v>46079.854166666664</v>
      </c>
      <c r="K366">
        <f t="shared" si="17"/>
        <v>1772137800</v>
      </c>
    </row>
    <row r="367" spans="1:11" x14ac:dyDescent="0.55000000000000004">
      <c r="A367">
        <v>1772138099</v>
      </c>
      <c r="B367" t="s">
        <v>6</v>
      </c>
      <c r="C367" t="s">
        <v>7</v>
      </c>
      <c r="D367">
        <v>5197.7299999999996</v>
      </c>
      <c r="E367">
        <v>5196.38</v>
      </c>
      <c r="F367">
        <v>5196.17</v>
      </c>
      <c r="G367">
        <v>5181.71</v>
      </c>
      <c r="I367" s="1">
        <f t="shared" si="15"/>
        <v>46079.857627314814</v>
      </c>
      <c r="J367" s="2">
        <f t="shared" si="16"/>
        <v>46079.857638888891</v>
      </c>
      <c r="K367">
        <f t="shared" si="17"/>
        <v>1772138100</v>
      </c>
    </row>
    <row r="368" spans="1:11" x14ac:dyDescent="0.55000000000000004">
      <c r="A368">
        <v>1772138399</v>
      </c>
      <c r="B368" t="s">
        <v>6</v>
      </c>
      <c r="C368" t="s">
        <v>7</v>
      </c>
      <c r="D368">
        <v>5198.3500000000004</v>
      </c>
      <c r="E368">
        <v>5197.43</v>
      </c>
      <c r="F368">
        <v>5196.84</v>
      </c>
      <c r="G368">
        <v>5182.1499999999996</v>
      </c>
      <c r="I368" s="1">
        <f t="shared" si="15"/>
        <v>46079.86109953704</v>
      </c>
      <c r="J368" s="2">
        <f t="shared" si="16"/>
        <v>46079.861111111109</v>
      </c>
      <c r="K368">
        <f t="shared" si="17"/>
        <v>1772138400</v>
      </c>
    </row>
    <row r="369" spans="1:11" x14ac:dyDescent="0.55000000000000004">
      <c r="A369">
        <v>1772138699</v>
      </c>
      <c r="B369" t="s">
        <v>6</v>
      </c>
      <c r="C369" t="s">
        <v>7</v>
      </c>
      <c r="D369">
        <v>5199.97</v>
      </c>
      <c r="E369">
        <v>5198.84</v>
      </c>
      <c r="F369">
        <v>5197.68</v>
      </c>
      <c r="G369">
        <v>5182.62</v>
      </c>
      <c r="I369" s="1">
        <f t="shared" si="15"/>
        <v>46079.864571759259</v>
      </c>
      <c r="J369" s="2">
        <f t="shared" si="16"/>
        <v>46079.864583333336</v>
      </c>
      <c r="K369">
        <f t="shared" si="17"/>
        <v>1772138700</v>
      </c>
    </row>
    <row r="370" spans="1:11" x14ac:dyDescent="0.55000000000000004">
      <c r="A370">
        <v>1772138999</v>
      </c>
      <c r="B370" t="s">
        <v>6</v>
      </c>
      <c r="C370" t="s">
        <v>7</v>
      </c>
      <c r="D370">
        <v>5192.82</v>
      </c>
      <c r="E370">
        <v>5197.3100000000004</v>
      </c>
      <c r="F370">
        <v>5197.97</v>
      </c>
      <c r="G370">
        <v>5183.0200000000004</v>
      </c>
      <c r="I370" s="1">
        <f t="shared" si="15"/>
        <v>46079.868043981478</v>
      </c>
      <c r="J370" s="2">
        <f t="shared" si="16"/>
        <v>46079.868055555555</v>
      </c>
      <c r="K370">
        <f t="shared" si="17"/>
        <v>1772139000</v>
      </c>
    </row>
    <row r="371" spans="1:11" x14ac:dyDescent="0.55000000000000004">
      <c r="A371">
        <v>1772139299</v>
      </c>
      <c r="B371" t="s">
        <v>6</v>
      </c>
      <c r="C371" t="s">
        <v>7</v>
      </c>
      <c r="D371">
        <v>5196.6099999999997</v>
      </c>
      <c r="E371">
        <v>5196.1000000000004</v>
      </c>
      <c r="F371">
        <v>5197.92</v>
      </c>
      <c r="G371">
        <v>5183.3500000000004</v>
      </c>
      <c r="I371" s="1">
        <f t="shared" si="15"/>
        <v>46079.871516203704</v>
      </c>
      <c r="J371" s="2">
        <f t="shared" si="16"/>
        <v>46079.871527777781</v>
      </c>
      <c r="K371">
        <f t="shared" si="17"/>
        <v>1772139300</v>
      </c>
    </row>
    <row r="372" spans="1:11" x14ac:dyDescent="0.55000000000000004">
      <c r="A372">
        <v>1772139599</v>
      </c>
      <c r="B372" t="s">
        <v>6</v>
      </c>
      <c r="C372" t="s">
        <v>7</v>
      </c>
      <c r="D372">
        <v>5198.6400000000003</v>
      </c>
      <c r="E372">
        <v>5197.24</v>
      </c>
      <c r="F372">
        <v>5198.1499999999996</v>
      </c>
      <c r="G372">
        <v>5183.71</v>
      </c>
      <c r="I372" s="1">
        <f t="shared" si="15"/>
        <v>46079.87498842593</v>
      </c>
      <c r="J372" s="2">
        <f t="shared" si="16"/>
        <v>46079.875</v>
      </c>
      <c r="K372">
        <f t="shared" si="17"/>
        <v>1772139600</v>
      </c>
    </row>
    <row r="373" spans="1:11" x14ac:dyDescent="0.55000000000000004">
      <c r="A373">
        <v>1772139899</v>
      </c>
      <c r="B373" t="s">
        <v>6</v>
      </c>
      <c r="C373" t="s">
        <v>7</v>
      </c>
      <c r="D373">
        <v>5199.59</v>
      </c>
      <c r="E373">
        <v>5198.3</v>
      </c>
      <c r="F373">
        <v>5198.5600000000004</v>
      </c>
      <c r="G373">
        <v>5184.1400000000003</v>
      </c>
      <c r="I373" s="1">
        <f t="shared" si="15"/>
        <v>46079.878460648149</v>
      </c>
      <c r="J373" s="2">
        <f t="shared" si="16"/>
        <v>46079.878472222219</v>
      </c>
      <c r="K373">
        <f t="shared" si="17"/>
        <v>1772139900</v>
      </c>
    </row>
    <row r="374" spans="1:11" x14ac:dyDescent="0.55000000000000004">
      <c r="A374">
        <v>1772140199</v>
      </c>
      <c r="B374" t="s">
        <v>6</v>
      </c>
      <c r="C374" t="s">
        <v>7</v>
      </c>
      <c r="D374">
        <v>5196.51</v>
      </c>
      <c r="E374">
        <v>5198.04</v>
      </c>
      <c r="F374">
        <v>5198.8</v>
      </c>
      <c r="G374">
        <v>5184.53</v>
      </c>
      <c r="I374" s="1">
        <f t="shared" si="15"/>
        <v>46079.881932870368</v>
      </c>
      <c r="J374" s="2">
        <f t="shared" si="16"/>
        <v>46079.881944444445</v>
      </c>
      <c r="K374">
        <f t="shared" si="17"/>
        <v>1772140200</v>
      </c>
    </row>
    <row r="375" spans="1:11" x14ac:dyDescent="0.55000000000000004">
      <c r="A375">
        <v>1772140499</v>
      </c>
      <c r="B375" t="s">
        <v>6</v>
      </c>
      <c r="C375" t="s">
        <v>7</v>
      </c>
      <c r="D375">
        <v>5195.12</v>
      </c>
      <c r="E375">
        <v>5196.74</v>
      </c>
      <c r="F375">
        <v>5198.67</v>
      </c>
      <c r="G375">
        <v>5184.8599999999997</v>
      </c>
      <c r="I375" s="1">
        <f t="shared" si="15"/>
        <v>46079.885405092587</v>
      </c>
      <c r="J375" s="2">
        <f t="shared" si="16"/>
        <v>46079.885416666664</v>
      </c>
      <c r="K375">
        <f t="shared" si="17"/>
        <v>1772140500</v>
      </c>
    </row>
    <row r="376" spans="1:11" x14ac:dyDescent="0.55000000000000004">
      <c r="A376">
        <v>1772140799</v>
      </c>
      <c r="B376" t="s">
        <v>6</v>
      </c>
      <c r="C376" t="s">
        <v>7</v>
      </c>
      <c r="D376">
        <v>5191.3100000000004</v>
      </c>
      <c r="E376">
        <v>5194.82</v>
      </c>
      <c r="F376">
        <v>5198.13</v>
      </c>
      <c r="G376">
        <v>5185.12</v>
      </c>
      <c r="I376" s="1">
        <f t="shared" si="15"/>
        <v>46079.888877314814</v>
      </c>
      <c r="J376" s="2">
        <f t="shared" si="16"/>
        <v>46079.888888888891</v>
      </c>
      <c r="K376">
        <f t="shared" si="17"/>
        <v>1772140800</v>
      </c>
    </row>
    <row r="377" spans="1:11" x14ac:dyDescent="0.55000000000000004">
      <c r="A377">
        <v>1772141099</v>
      </c>
      <c r="B377" t="s">
        <v>6</v>
      </c>
      <c r="C377" t="s">
        <v>7</v>
      </c>
      <c r="D377">
        <v>5185.72</v>
      </c>
      <c r="E377">
        <v>5190.92</v>
      </c>
      <c r="F377">
        <v>5196.8</v>
      </c>
      <c r="G377">
        <v>5185.26</v>
      </c>
      <c r="I377" s="1">
        <f t="shared" si="15"/>
        <v>46079.89234953704</v>
      </c>
      <c r="J377" s="2">
        <f t="shared" si="16"/>
        <v>46079.892361111109</v>
      </c>
      <c r="K377">
        <f t="shared" si="17"/>
        <v>1772141100</v>
      </c>
    </row>
    <row r="378" spans="1:11" x14ac:dyDescent="0.55000000000000004">
      <c r="A378">
        <v>1772141399</v>
      </c>
      <c r="B378" t="s">
        <v>6</v>
      </c>
      <c r="C378" t="s">
        <v>7</v>
      </c>
      <c r="D378">
        <v>5185.1099999999997</v>
      </c>
      <c r="E378">
        <v>5187.84</v>
      </c>
      <c r="F378">
        <v>5195.0600000000004</v>
      </c>
      <c r="G378">
        <v>5185.3100000000004</v>
      </c>
      <c r="I378" s="1">
        <f t="shared" si="15"/>
        <v>46079.895821759259</v>
      </c>
      <c r="J378" s="2">
        <f t="shared" si="16"/>
        <v>46079.895833333336</v>
      </c>
      <c r="K378">
        <f t="shared" si="17"/>
        <v>1772141400</v>
      </c>
    </row>
    <row r="379" spans="1:11" x14ac:dyDescent="0.55000000000000004">
      <c r="A379">
        <v>1772141699</v>
      </c>
      <c r="B379" t="s">
        <v>6</v>
      </c>
      <c r="C379" t="s">
        <v>7</v>
      </c>
      <c r="D379">
        <v>5187.12</v>
      </c>
      <c r="E379">
        <v>5186.1099999999997</v>
      </c>
      <c r="F379">
        <v>5193.3100000000004</v>
      </c>
      <c r="G379">
        <v>5185.33</v>
      </c>
      <c r="I379" s="1">
        <f t="shared" si="15"/>
        <v>46079.899293981478</v>
      </c>
      <c r="J379" s="2">
        <f t="shared" si="16"/>
        <v>46079.899305555555</v>
      </c>
      <c r="K379">
        <f t="shared" si="17"/>
        <v>1772141700</v>
      </c>
    </row>
    <row r="380" spans="1:11" x14ac:dyDescent="0.55000000000000004">
      <c r="A380">
        <v>1772141999</v>
      </c>
      <c r="B380" t="s">
        <v>6</v>
      </c>
      <c r="C380" t="s">
        <v>7</v>
      </c>
      <c r="D380">
        <v>5190.3900000000003</v>
      </c>
      <c r="E380">
        <v>5186.6899999999996</v>
      </c>
      <c r="F380">
        <v>5192.05</v>
      </c>
      <c r="G380">
        <v>5185.41</v>
      </c>
      <c r="I380" s="1">
        <f t="shared" si="15"/>
        <v>46079.902766203704</v>
      </c>
      <c r="J380" s="2">
        <f t="shared" si="16"/>
        <v>46079.902777777781</v>
      </c>
      <c r="K380">
        <f t="shared" si="17"/>
        <v>1772142000</v>
      </c>
    </row>
    <row r="381" spans="1:11" x14ac:dyDescent="0.55000000000000004">
      <c r="A381">
        <v>1772142299</v>
      </c>
      <c r="B381" t="s">
        <v>6</v>
      </c>
      <c r="C381" t="s">
        <v>7</v>
      </c>
      <c r="D381">
        <v>5187.18</v>
      </c>
      <c r="E381">
        <v>5186.6000000000004</v>
      </c>
      <c r="F381">
        <v>5191</v>
      </c>
      <c r="G381">
        <v>5185.5</v>
      </c>
      <c r="I381" s="1">
        <f t="shared" si="15"/>
        <v>46079.90623842593</v>
      </c>
      <c r="J381" s="2">
        <f t="shared" si="16"/>
        <v>46079.90625</v>
      </c>
      <c r="K381">
        <f t="shared" si="17"/>
        <v>1772142300</v>
      </c>
    </row>
    <row r="382" spans="1:11" x14ac:dyDescent="0.55000000000000004">
      <c r="A382">
        <v>1772142599</v>
      </c>
      <c r="B382" t="s">
        <v>6</v>
      </c>
      <c r="C382" t="s">
        <v>7</v>
      </c>
      <c r="D382">
        <v>5183.3999999999996</v>
      </c>
      <c r="E382">
        <v>5185.07</v>
      </c>
      <c r="F382">
        <v>5189.78</v>
      </c>
      <c r="G382">
        <v>5185.53</v>
      </c>
      <c r="I382" s="1">
        <f t="shared" si="15"/>
        <v>46079.909710648149</v>
      </c>
      <c r="J382" s="2">
        <f t="shared" si="16"/>
        <v>46079.909722222219</v>
      </c>
      <c r="K382">
        <f t="shared" si="17"/>
        <v>1772142600</v>
      </c>
    </row>
    <row r="383" spans="1:11" x14ac:dyDescent="0.55000000000000004">
      <c r="A383">
        <v>1772142899</v>
      </c>
      <c r="B383" t="s">
        <v>6</v>
      </c>
      <c r="C383" t="s">
        <v>7</v>
      </c>
      <c r="D383">
        <v>5185.2</v>
      </c>
      <c r="E383">
        <v>5184.12</v>
      </c>
      <c r="F383">
        <v>5188.57</v>
      </c>
      <c r="G383">
        <v>5185.51</v>
      </c>
      <c r="I383" s="1">
        <f t="shared" si="15"/>
        <v>46079.913182870368</v>
      </c>
      <c r="J383" s="2">
        <f t="shared" si="16"/>
        <v>46079.913194444445</v>
      </c>
      <c r="K383">
        <f t="shared" si="17"/>
        <v>1772142900</v>
      </c>
    </row>
    <row r="384" spans="1:11" x14ac:dyDescent="0.55000000000000004">
      <c r="A384">
        <v>1772146799</v>
      </c>
      <c r="B384" t="s">
        <v>6</v>
      </c>
      <c r="C384" t="s">
        <v>7</v>
      </c>
      <c r="D384">
        <v>5182.18</v>
      </c>
      <c r="E384">
        <v>5182.58</v>
      </c>
      <c r="F384">
        <v>5187.2299999999996</v>
      </c>
      <c r="G384">
        <v>5185.46</v>
      </c>
      <c r="I384" s="1">
        <f t="shared" si="15"/>
        <v>46079.958321759259</v>
      </c>
      <c r="J384" s="2">
        <f t="shared" si="16"/>
        <v>46079.958333333336</v>
      </c>
      <c r="K384">
        <f t="shared" si="17"/>
        <v>1772146800</v>
      </c>
    </row>
    <row r="385" spans="1:11" x14ac:dyDescent="0.55000000000000004">
      <c r="A385">
        <v>1772147099</v>
      </c>
      <c r="B385" t="s">
        <v>6</v>
      </c>
      <c r="C385" t="s">
        <v>7</v>
      </c>
      <c r="D385">
        <v>5184.67</v>
      </c>
      <c r="E385">
        <v>5182.1499999999996</v>
      </c>
      <c r="F385">
        <v>5186.0600000000004</v>
      </c>
      <c r="G385">
        <v>5185.3900000000003</v>
      </c>
      <c r="I385" s="1">
        <f t="shared" si="15"/>
        <v>46079.961793981478</v>
      </c>
      <c r="J385" s="2">
        <f t="shared" si="16"/>
        <v>46079.961805555555</v>
      </c>
      <c r="K385">
        <f t="shared" si="17"/>
        <v>1772147100</v>
      </c>
    </row>
    <row r="386" spans="1:11" x14ac:dyDescent="0.55000000000000004">
      <c r="A386">
        <v>1772147399</v>
      </c>
      <c r="B386" t="s">
        <v>6</v>
      </c>
      <c r="C386" t="s">
        <v>7</v>
      </c>
      <c r="D386">
        <v>5183.99</v>
      </c>
      <c r="E386">
        <v>5182.92</v>
      </c>
      <c r="F386">
        <v>5185.28</v>
      </c>
      <c r="G386">
        <v>5185.3599999999997</v>
      </c>
      <c r="I386" s="1">
        <f t="shared" ref="I386:I449" si="18">(A386/86400)+25569</f>
        <v>46079.965266203704</v>
      </c>
      <c r="J386" s="2">
        <f t="shared" ref="J386:J449" si="19">CEILING(INT(I386*1440)/1440*288,1)/288</f>
        <v>46079.965277777781</v>
      </c>
      <c r="K386">
        <f t="shared" si="17"/>
        <v>1772147400</v>
      </c>
    </row>
    <row r="387" spans="1:11" x14ac:dyDescent="0.55000000000000004">
      <c r="A387">
        <v>1772147699</v>
      </c>
      <c r="B387" t="s">
        <v>6</v>
      </c>
      <c r="C387" t="s">
        <v>7</v>
      </c>
      <c r="D387">
        <v>5183.7700000000004</v>
      </c>
      <c r="E387">
        <v>5182.9799999999996</v>
      </c>
      <c r="F387">
        <v>5184.6499999999996</v>
      </c>
      <c r="G387">
        <v>5185.34</v>
      </c>
      <c r="I387" s="1">
        <f t="shared" si="18"/>
        <v>46079.96873842593</v>
      </c>
      <c r="J387" s="2">
        <f t="shared" si="19"/>
        <v>46079.96875</v>
      </c>
      <c r="K387">
        <f t="shared" ref="K387:K450" si="20">MROUND((J387-25569)*86400,300)</f>
        <v>1772147700</v>
      </c>
    </row>
    <row r="388" spans="1:11" x14ac:dyDescent="0.55000000000000004">
      <c r="A388">
        <v>1772147999</v>
      </c>
      <c r="B388" t="s">
        <v>6</v>
      </c>
      <c r="C388" t="s">
        <v>7</v>
      </c>
      <c r="D388">
        <v>5183.6899999999996</v>
      </c>
      <c r="E388">
        <v>5183.49</v>
      </c>
      <c r="F388">
        <v>5184.24</v>
      </c>
      <c r="G388">
        <v>5185.3100000000004</v>
      </c>
      <c r="I388" s="1">
        <f t="shared" si="18"/>
        <v>46079.972210648149</v>
      </c>
      <c r="J388" s="2">
        <f t="shared" si="19"/>
        <v>46079.972222222219</v>
      </c>
      <c r="K388">
        <f t="shared" si="20"/>
        <v>1772148000</v>
      </c>
    </row>
    <row r="389" spans="1:11" x14ac:dyDescent="0.55000000000000004">
      <c r="A389">
        <v>1772148299</v>
      </c>
      <c r="B389" t="s">
        <v>6</v>
      </c>
      <c r="C389" t="s">
        <v>7</v>
      </c>
      <c r="D389">
        <v>5184</v>
      </c>
      <c r="E389">
        <v>5183.34</v>
      </c>
      <c r="F389">
        <v>5183.8500000000004</v>
      </c>
      <c r="G389">
        <v>5185.28</v>
      </c>
      <c r="I389" s="1">
        <f t="shared" si="18"/>
        <v>46079.975682870368</v>
      </c>
      <c r="J389" s="2">
        <f t="shared" si="19"/>
        <v>46079.975694444445</v>
      </c>
      <c r="K389">
        <f t="shared" si="20"/>
        <v>1772148300</v>
      </c>
    </row>
    <row r="390" spans="1:11" x14ac:dyDescent="0.55000000000000004">
      <c r="A390">
        <v>1772148599</v>
      </c>
      <c r="B390" t="s">
        <v>6</v>
      </c>
      <c r="C390" t="s">
        <v>7</v>
      </c>
      <c r="D390">
        <v>5183.32</v>
      </c>
      <c r="E390">
        <v>5183.1099999999997</v>
      </c>
      <c r="F390">
        <v>5183.47</v>
      </c>
      <c r="G390">
        <v>5185.2299999999996</v>
      </c>
      <c r="I390" s="1">
        <f t="shared" si="18"/>
        <v>46079.979155092587</v>
      </c>
      <c r="J390" s="2">
        <f t="shared" si="19"/>
        <v>46079.979166666664</v>
      </c>
      <c r="K390">
        <f t="shared" si="20"/>
        <v>1772148600</v>
      </c>
    </row>
    <row r="391" spans="1:11" x14ac:dyDescent="0.55000000000000004">
      <c r="A391">
        <v>1772148899</v>
      </c>
      <c r="B391" t="s">
        <v>6</v>
      </c>
      <c r="C391" t="s">
        <v>7</v>
      </c>
      <c r="D391">
        <v>5187.21</v>
      </c>
      <c r="E391">
        <v>5184.29</v>
      </c>
      <c r="F391">
        <v>5183.4399999999996</v>
      </c>
      <c r="G391">
        <v>5185.21</v>
      </c>
      <c r="I391" s="1">
        <f t="shared" si="18"/>
        <v>46079.982627314814</v>
      </c>
      <c r="J391" s="2">
        <f t="shared" si="19"/>
        <v>46079.982638888891</v>
      </c>
      <c r="K391">
        <f t="shared" si="20"/>
        <v>1772148900</v>
      </c>
    </row>
    <row r="392" spans="1:11" x14ac:dyDescent="0.55000000000000004">
      <c r="A392">
        <v>1772149199</v>
      </c>
      <c r="B392" t="s">
        <v>6</v>
      </c>
      <c r="C392" t="s">
        <v>7</v>
      </c>
      <c r="D392">
        <v>5186.0200000000004</v>
      </c>
      <c r="E392">
        <v>5185.3900000000003</v>
      </c>
      <c r="F392">
        <v>5183.6499999999996</v>
      </c>
      <c r="G392">
        <v>5185.24</v>
      </c>
      <c r="I392" s="1">
        <f t="shared" si="18"/>
        <v>46079.98609953704</v>
      </c>
      <c r="J392" s="2">
        <f t="shared" si="19"/>
        <v>46079.986111111109</v>
      </c>
      <c r="K392">
        <f t="shared" si="20"/>
        <v>1772149200</v>
      </c>
    </row>
    <row r="393" spans="1:11" x14ac:dyDescent="0.55000000000000004">
      <c r="A393">
        <v>1772149499</v>
      </c>
      <c r="B393" t="s">
        <v>6</v>
      </c>
      <c r="C393" t="s">
        <v>7</v>
      </c>
      <c r="D393">
        <v>5183.96</v>
      </c>
      <c r="E393">
        <v>5185.58</v>
      </c>
      <c r="F393">
        <v>5183.8500000000004</v>
      </c>
      <c r="G393">
        <v>5185.26</v>
      </c>
      <c r="I393" s="1">
        <f t="shared" si="18"/>
        <v>46079.989571759259</v>
      </c>
      <c r="J393" s="2">
        <f t="shared" si="19"/>
        <v>46079.989583333336</v>
      </c>
      <c r="K393">
        <f t="shared" si="20"/>
        <v>1772149500</v>
      </c>
    </row>
    <row r="394" spans="1:11" x14ac:dyDescent="0.55000000000000004">
      <c r="A394">
        <v>1772149799</v>
      </c>
      <c r="B394" t="s">
        <v>6</v>
      </c>
      <c r="C394" t="s">
        <v>7</v>
      </c>
      <c r="D394">
        <v>5184.93</v>
      </c>
      <c r="E394">
        <v>5185.16</v>
      </c>
      <c r="F394">
        <v>5183.91</v>
      </c>
      <c r="G394">
        <v>5185.25</v>
      </c>
      <c r="I394" s="1">
        <f t="shared" si="18"/>
        <v>46079.993043981478</v>
      </c>
      <c r="J394" s="2">
        <f t="shared" si="19"/>
        <v>46079.993055555555</v>
      </c>
      <c r="K394">
        <f t="shared" si="20"/>
        <v>1772149800</v>
      </c>
    </row>
    <row r="395" spans="1:11" x14ac:dyDescent="0.55000000000000004">
      <c r="A395">
        <v>1772150099</v>
      </c>
      <c r="B395" t="s">
        <v>6</v>
      </c>
      <c r="C395" t="s">
        <v>7</v>
      </c>
      <c r="D395">
        <v>5184.6099999999997</v>
      </c>
      <c r="E395">
        <v>5184.88</v>
      </c>
      <c r="F395">
        <v>5183.8999999999996</v>
      </c>
      <c r="G395">
        <v>5185.2299999999996</v>
      </c>
      <c r="I395" s="1">
        <f t="shared" si="18"/>
        <v>46079.996516203704</v>
      </c>
      <c r="J395" s="2">
        <f t="shared" si="19"/>
        <v>46079.996527777781</v>
      </c>
      <c r="K395">
        <f t="shared" si="20"/>
        <v>1772150100</v>
      </c>
    </row>
    <row r="396" spans="1:11" x14ac:dyDescent="0.55000000000000004">
      <c r="A396">
        <v>1772150399</v>
      </c>
      <c r="B396" t="s">
        <v>6</v>
      </c>
      <c r="C396" t="s">
        <v>7</v>
      </c>
      <c r="D396">
        <v>5180.24</v>
      </c>
      <c r="E396">
        <v>5183.34</v>
      </c>
      <c r="F396">
        <v>5183.5600000000004</v>
      </c>
      <c r="G396">
        <v>5185.16</v>
      </c>
      <c r="I396" s="1">
        <f t="shared" si="18"/>
        <v>46079.99998842593</v>
      </c>
      <c r="J396" s="2">
        <f t="shared" si="19"/>
        <v>46080</v>
      </c>
      <c r="K396">
        <f t="shared" si="20"/>
        <v>1772150400</v>
      </c>
    </row>
    <row r="397" spans="1:11" x14ac:dyDescent="0.55000000000000004">
      <c r="A397">
        <v>1772150699</v>
      </c>
      <c r="B397" t="s">
        <v>6</v>
      </c>
      <c r="C397" t="s">
        <v>7</v>
      </c>
      <c r="D397">
        <v>5182.68</v>
      </c>
      <c r="E397">
        <v>5182.75</v>
      </c>
      <c r="F397">
        <v>5183.17</v>
      </c>
      <c r="G397">
        <v>5185.08</v>
      </c>
      <c r="I397" s="1">
        <f t="shared" si="18"/>
        <v>46080.003460648149</v>
      </c>
      <c r="J397" s="2">
        <f t="shared" si="19"/>
        <v>46080.003472222219</v>
      </c>
      <c r="K397">
        <f t="shared" si="20"/>
        <v>1772150700</v>
      </c>
    </row>
    <row r="398" spans="1:11" x14ac:dyDescent="0.55000000000000004">
      <c r="A398">
        <v>1772150999</v>
      </c>
      <c r="B398" t="s">
        <v>6</v>
      </c>
      <c r="C398" t="s">
        <v>7</v>
      </c>
      <c r="D398">
        <v>5185.8900000000003</v>
      </c>
      <c r="E398">
        <v>5183.71</v>
      </c>
      <c r="F398">
        <v>5183.1099999999997</v>
      </c>
      <c r="G398">
        <v>5185.04</v>
      </c>
      <c r="I398" s="1">
        <f t="shared" si="18"/>
        <v>46080.006932870368</v>
      </c>
      <c r="J398" s="2">
        <f t="shared" si="19"/>
        <v>46080.006944444445</v>
      </c>
      <c r="K398">
        <f t="shared" si="20"/>
        <v>1772151000</v>
      </c>
    </row>
    <row r="399" spans="1:11" x14ac:dyDescent="0.55000000000000004">
      <c r="A399">
        <v>1772151299</v>
      </c>
      <c r="B399" t="s">
        <v>6</v>
      </c>
      <c r="C399" t="s">
        <v>7</v>
      </c>
      <c r="D399">
        <v>5189.28</v>
      </c>
      <c r="E399">
        <v>5185.93</v>
      </c>
      <c r="F399">
        <v>5183.59</v>
      </c>
      <c r="G399">
        <v>5185.08</v>
      </c>
      <c r="I399" s="1">
        <f t="shared" si="18"/>
        <v>46080.010405092587</v>
      </c>
      <c r="J399" s="2">
        <f t="shared" si="19"/>
        <v>46080.010416666664</v>
      </c>
      <c r="K399">
        <f t="shared" si="20"/>
        <v>1772151300</v>
      </c>
    </row>
    <row r="400" spans="1:11" x14ac:dyDescent="0.55000000000000004">
      <c r="A400">
        <v>1772151599</v>
      </c>
      <c r="B400" t="s">
        <v>6</v>
      </c>
      <c r="C400" t="s">
        <v>7</v>
      </c>
      <c r="D400">
        <v>5192.47</v>
      </c>
      <c r="E400">
        <v>5189.16</v>
      </c>
      <c r="F400">
        <v>5184.6899999999996</v>
      </c>
      <c r="G400">
        <v>5185.22</v>
      </c>
      <c r="I400" s="1">
        <f t="shared" si="18"/>
        <v>46080.013877314814</v>
      </c>
      <c r="J400" s="2">
        <f t="shared" si="19"/>
        <v>46080.013888888891</v>
      </c>
      <c r="K400">
        <f t="shared" si="20"/>
        <v>1772151600</v>
      </c>
    </row>
    <row r="401" spans="1:11" x14ac:dyDescent="0.55000000000000004">
      <c r="A401">
        <v>1772151899</v>
      </c>
      <c r="B401" t="s">
        <v>6</v>
      </c>
      <c r="C401" t="s">
        <v>7</v>
      </c>
      <c r="D401">
        <v>5188.1400000000003</v>
      </c>
      <c r="E401">
        <v>5189.96</v>
      </c>
      <c r="F401">
        <v>5185.7299999999996</v>
      </c>
      <c r="G401">
        <v>5185.37</v>
      </c>
      <c r="I401" s="1">
        <f t="shared" si="18"/>
        <v>46080.01734953704</v>
      </c>
      <c r="J401" s="2">
        <f t="shared" si="19"/>
        <v>46080.017361111109</v>
      </c>
      <c r="K401">
        <f t="shared" si="20"/>
        <v>1772151900</v>
      </c>
    </row>
    <row r="402" spans="1:11" x14ac:dyDescent="0.55000000000000004">
      <c r="A402">
        <v>1772152199</v>
      </c>
      <c r="B402" t="s">
        <v>6</v>
      </c>
      <c r="C402" t="s">
        <v>7</v>
      </c>
      <c r="D402">
        <v>5182.22</v>
      </c>
      <c r="E402">
        <v>5187.62</v>
      </c>
      <c r="F402">
        <v>5186</v>
      </c>
      <c r="G402">
        <v>5185.41</v>
      </c>
      <c r="I402" s="1">
        <f t="shared" si="18"/>
        <v>46080.020821759259</v>
      </c>
      <c r="J402" s="2">
        <f t="shared" si="19"/>
        <v>46080.020833333336</v>
      </c>
      <c r="K402">
        <f t="shared" si="20"/>
        <v>1772152200</v>
      </c>
    </row>
    <row r="403" spans="1:11" x14ac:dyDescent="0.55000000000000004">
      <c r="A403">
        <v>1772152499</v>
      </c>
      <c r="B403" t="s">
        <v>6</v>
      </c>
      <c r="C403" t="s">
        <v>7</v>
      </c>
      <c r="D403">
        <v>5174.71</v>
      </c>
      <c r="E403">
        <v>5182.3500000000004</v>
      </c>
      <c r="F403">
        <v>5185.03</v>
      </c>
      <c r="G403">
        <v>5185.26</v>
      </c>
      <c r="I403" s="1">
        <f t="shared" si="18"/>
        <v>46080.024293981478</v>
      </c>
      <c r="J403" s="2">
        <f t="shared" si="19"/>
        <v>46080.024305555555</v>
      </c>
      <c r="K403">
        <f t="shared" si="20"/>
        <v>1772152500</v>
      </c>
    </row>
    <row r="404" spans="1:11" x14ac:dyDescent="0.55000000000000004">
      <c r="A404">
        <v>1772152799</v>
      </c>
      <c r="B404" t="s">
        <v>6</v>
      </c>
      <c r="C404" t="s">
        <v>7</v>
      </c>
      <c r="D404">
        <v>5176.2</v>
      </c>
      <c r="E404">
        <v>5178.21</v>
      </c>
      <c r="F404">
        <v>5183.3900000000003</v>
      </c>
      <c r="G404">
        <v>5184.99</v>
      </c>
      <c r="I404" s="1">
        <f t="shared" si="18"/>
        <v>46080.027766203704</v>
      </c>
      <c r="J404" s="2">
        <f t="shared" si="19"/>
        <v>46080.027777777781</v>
      </c>
      <c r="K404">
        <f t="shared" si="20"/>
        <v>1772152800</v>
      </c>
    </row>
    <row r="405" spans="1:11" x14ac:dyDescent="0.55000000000000004">
      <c r="A405">
        <v>1772153099</v>
      </c>
      <c r="B405" t="s">
        <v>6</v>
      </c>
      <c r="C405" t="s">
        <v>7</v>
      </c>
      <c r="D405">
        <v>5173.8999999999996</v>
      </c>
      <c r="E405">
        <v>5175.51</v>
      </c>
      <c r="F405">
        <v>5181.53</v>
      </c>
      <c r="G405">
        <v>5184.7</v>
      </c>
      <c r="I405" s="1">
        <f t="shared" si="18"/>
        <v>46080.03123842593</v>
      </c>
      <c r="J405" s="2">
        <f t="shared" si="19"/>
        <v>46080.03125</v>
      </c>
      <c r="K405">
        <f t="shared" si="20"/>
        <v>1772153100</v>
      </c>
    </row>
    <row r="406" spans="1:11" x14ac:dyDescent="0.55000000000000004">
      <c r="A406">
        <v>1772153399</v>
      </c>
      <c r="B406" t="s">
        <v>6</v>
      </c>
      <c r="C406" t="s">
        <v>7</v>
      </c>
      <c r="D406">
        <v>5176.5600000000004</v>
      </c>
      <c r="E406">
        <v>5174.49</v>
      </c>
      <c r="F406">
        <v>5179.87</v>
      </c>
      <c r="G406">
        <v>5184.43</v>
      </c>
      <c r="I406" s="1">
        <f t="shared" si="18"/>
        <v>46080.034710648149</v>
      </c>
      <c r="J406" s="2">
        <f t="shared" si="19"/>
        <v>46080.034722222219</v>
      </c>
      <c r="K406">
        <f t="shared" si="20"/>
        <v>1772153400</v>
      </c>
    </row>
    <row r="407" spans="1:11" x14ac:dyDescent="0.55000000000000004">
      <c r="A407">
        <v>1772153699</v>
      </c>
      <c r="B407" t="s">
        <v>6</v>
      </c>
      <c r="C407" t="s">
        <v>7</v>
      </c>
      <c r="D407">
        <v>5174.97</v>
      </c>
      <c r="E407">
        <v>5173.8999999999996</v>
      </c>
      <c r="F407">
        <v>5178.45</v>
      </c>
      <c r="G407">
        <v>5184.18</v>
      </c>
      <c r="I407" s="1">
        <f t="shared" si="18"/>
        <v>46080.038182870368</v>
      </c>
      <c r="J407" s="2">
        <f t="shared" si="19"/>
        <v>46080.038194444445</v>
      </c>
      <c r="K407">
        <f t="shared" si="20"/>
        <v>1772153700</v>
      </c>
    </row>
    <row r="408" spans="1:11" x14ac:dyDescent="0.55000000000000004">
      <c r="A408">
        <v>1772153999</v>
      </c>
      <c r="B408" t="s">
        <v>6</v>
      </c>
      <c r="C408" t="s">
        <v>7</v>
      </c>
      <c r="D408">
        <v>5175.37</v>
      </c>
      <c r="E408">
        <v>5172.84</v>
      </c>
      <c r="F408">
        <v>5177.08</v>
      </c>
      <c r="G408">
        <v>5183.91</v>
      </c>
      <c r="I408" s="1">
        <f t="shared" si="18"/>
        <v>46080.041655092587</v>
      </c>
      <c r="J408" s="2">
        <f t="shared" si="19"/>
        <v>46080.041666666664</v>
      </c>
      <c r="K408">
        <f t="shared" si="20"/>
        <v>1772154000</v>
      </c>
    </row>
    <row r="409" spans="1:11" x14ac:dyDescent="0.55000000000000004">
      <c r="A409">
        <v>1772154299</v>
      </c>
      <c r="B409" t="s">
        <v>6</v>
      </c>
      <c r="C409" t="s">
        <v>7</v>
      </c>
      <c r="D409">
        <v>5174.8599999999997</v>
      </c>
      <c r="E409">
        <v>5171.99</v>
      </c>
      <c r="F409">
        <v>5175.79</v>
      </c>
      <c r="G409">
        <v>5183.6099999999997</v>
      </c>
      <c r="I409" s="1">
        <f t="shared" si="18"/>
        <v>46080.045127314814</v>
      </c>
      <c r="J409" s="2">
        <f t="shared" si="19"/>
        <v>46080.045138888891</v>
      </c>
      <c r="K409">
        <f t="shared" si="20"/>
        <v>1772154300</v>
      </c>
    </row>
    <row r="410" spans="1:11" x14ac:dyDescent="0.55000000000000004">
      <c r="A410">
        <v>1772154599</v>
      </c>
      <c r="B410" t="s">
        <v>6</v>
      </c>
      <c r="C410" t="s">
        <v>7</v>
      </c>
      <c r="D410">
        <v>5176.58</v>
      </c>
      <c r="E410">
        <v>5173.5</v>
      </c>
      <c r="F410">
        <v>5175.1099999999997</v>
      </c>
      <c r="G410">
        <v>5183.3599999999997</v>
      </c>
      <c r="I410" s="1">
        <f t="shared" si="18"/>
        <v>46080.04859953704</v>
      </c>
      <c r="J410" s="2">
        <f t="shared" si="19"/>
        <v>46080.048611111109</v>
      </c>
      <c r="K410">
        <f t="shared" si="20"/>
        <v>1772154600</v>
      </c>
    </row>
    <row r="411" spans="1:11" x14ac:dyDescent="0.55000000000000004">
      <c r="A411">
        <v>1772154899</v>
      </c>
      <c r="B411" t="s">
        <v>6</v>
      </c>
      <c r="C411" t="s">
        <v>7</v>
      </c>
      <c r="D411">
        <v>5177.91</v>
      </c>
      <c r="E411">
        <v>5174.8900000000003</v>
      </c>
      <c r="F411">
        <v>5174.8599999999997</v>
      </c>
      <c r="G411">
        <v>5183.1899999999996</v>
      </c>
      <c r="I411" s="1">
        <f t="shared" si="18"/>
        <v>46080.052071759259</v>
      </c>
      <c r="J411" s="2">
        <f t="shared" si="19"/>
        <v>46080.052083333336</v>
      </c>
      <c r="K411">
        <f t="shared" si="20"/>
        <v>1772154900</v>
      </c>
    </row>
    <row r="412" spans="1:11" x14ac:dyDescent="0.55000000000000004">
      <c r="A412">
        <v>1772155199</v>
      </c>
      <c r="B412" t="s">
        <v>6</v>
      </c>
      <c r="C412" t="s">
        <v>7</v>
      </c>
      <c r="D412">
        <v>5177.8599999999997</v>
      </c>
      <c r="E412">
        <v>5176.21</v>
      </c>
      <c r="F412">
        <v>5174.93</v>
      </c>
      <c r="G412">
        <v>5183.03</v>
      </c>
      <c r="I412" s="1">
        <f t="shared" si="18"/>
        <v>46080.055543981478</v>
      </c>
      <c r="J412" s="2">
        <f t="shared" si="19"/>
        <v>46080.055555555555</v>
      </c>
      <c r="K412">
        <f t="shared" si="20"/>
        <v>1772155200</v>
      </c>
    </row>
    <row r="413" spans="1:11" x14ac:dyDescent="0.55000000000000004">
      <c r="A413">
        <v>1772155499</v>
      </c>
      <c r="B413" t="s">
        <v>6</v>
      </c>
      <c r="C413" t="s">
        <v>7</v>
      </c>
      <c r="D413">
        <v>5174.99</v>
      </c>
      <c r="E413">
        <v>5176.1400000000003</v>
      </c>
      <c r="F413">
        <v>5174.93</v>
      </c>
      <c r="G413">
        <v>5182.87</v>
      </c>
      <c r="I413" s="1">
        <f t="shared" si="18"/>
        <v>46080.059016203704</v>
      </c>
      <c r="J413" s="2">
        <f t="shared" si="19"/>
        <v>46080.059027777781</v>
      </c>
      <c r="K413">
        <f t="shared" si="20"/>
        <v>1772155500</v>
      </c>
    </row>
    <row r="414" spans="1:11" x14ac:dyDescent="0.55000000000000004">
      <c r="A414">
        <v>1772155799</v>
      </c>
      <c r="B414" t="s">
        <v>6</v>
      </c>
      <c r="C414" t="s">
        <v>7</v>
      </c>
      <c r="D414">
        <v>5182.1400000000003</v>
      </c>
      <c r="E414">
        <v>5177.75</v>
      </c>
      <c r="F414">
        <v>5175.3</v>
      </c>
      <c r="G414">
        <v>5182.72</v>
      </c>
      <c r="I414" s="1">
        <f t="shared" si="18"/>
        <v>46080.06248842593</v>
      </c>
      <c r="J414" s="2">
        <f t="shared" si="19"/>
        <v>46080.0625</v>
      </c>
      <c r="K414">
        <f t="shared" si="20"/>
        <v>1772155800</v>
      </c>
    </row>
    <row r="415" spans="1:11" x14ac:dyDescent="0.55000000000000004">
      <c r="A415">
        <v>1772156099</v>
      </c>
      <c r="B415" t="s">
        <v>6</v>
      </c>
      <c r="C415" t="s">
        <v>7</v>
      </c>
      <c r="D415">
        <v>5190.7</v>
      </c>
      <c r="E415">
        <v>5182.8900000000003</v>
      </c>
      <c r="F415">
        <v>5176.76</v>
      </c>
      <c r="G415">
        <v>5182.75</v>
      </c>
      <c r="I415" s="1">
        <f t="shared" si="18"/>
        <v>46080.065960648149</v>
      </c>
      <c r="J415" s="2">
        <f t="shared" si="19"/>
        <v>46080.065972222219</v>
      </c>
      <c r="K415">
        <f t="shared" si="20"/>
        <v>1772156100</v>
      </c>
    </row>
    <row r="416" spans="1:11" x14ac:dyDescent="0.55000000000000004">
      <c r="A416">
        <v>1772156399</v>
      </c>
      <c r="B416" t="s">
        <v>6</v>
      </c>
      <c r="C416" t="s">
        <v>7</v>
      </c>
      <c r="D416">
        <v>5188.6499999999996</v>
      </c>
      <c r="E416">
        <v>5186.63</v>
      </c>
      <c r="F416">
        <v>5178.7299999999996</v>
      </c>
      <c r="G416">
        <v>5182.8999999999996</v>
      </c>
      <c r="I416" s="1">
        <f t="shared" si="18"/>
        <v>46080.069432870368</v>
      </c>
      <c r="J416" s="2">
        <f t="shared" si="19"/>
        <v>46080.069444444445</v>
      </c>
      <c r="K416">
        <f t="shared" si="20"/>
        <v>1772156400</v>
      </c>
    </row>
    <row r="417" spans="1:11" x14ac:dyDescent="0.55000000000000004">
      <c r="A417">
        <v>1772156699</v>
      </c>
      <c r="B417" t="s">
        <v>6</v>
      </c>
      <c r="C417" t="s">
        <v>7</v>
      </c>
      <c r="D417">
        <v>5188.54</v>
      </c>
      <c r="E417">
        <v>5188.71</v>
      </c>
      <c r="F417">
        <v>5180.7299999999996</v>
      </c>
      <c r="G417">
        <v>5183.07</v>
      </c>
      <c r="I417" s="1">
        <f t="shared" si="18"/>
        <v>46080.072905092587</v>
      </c>
      <c r="J417" s="2">
        <f t="shared" si="19"/>
        <v>46080.072916666664</v>
      </c>
      <c r="K417">
        <f t="shared" si="20"/>
        <v>1772156700</v>
      </c>
    </row>
    <row r="418" spans="1:11" x14ac:dyDescent="0.55000000000000004">
      <c r="A418">
        <v>1772156999</v>
      </c>
      <c r="B418" t="s">
        <v>6</v>
      </c>
      <c r="C418" t="s">
        <v>7</v>
      </c>
      <c r="D418">
        <v>5192.1000000000004</v>
      </c>
      <c r="E418">
        <v>5191.1000000000004</v>
      </c>
      <c r="F418">
        <v>5182.8599999999997</v>
      </c>
      <c r="G418">
        <v>5183.25</v>
      </c>
      <c r="I418" s="1">
        <f t="shared" si="18"/>
        <v>46080.076377314814</v>
      </c>
      <c r="J418" s="2">
        <f t="shared" si="19"/>
        <v>46080.076388888891</v>
      </c>
      <c r="K418">
        <f t="shared" si="20"/>
        <v>1772157000</v>
      </c>
    </row>
    <row r="419" spans="1:11" x14ac:dyDescent="0.55000000000000004">
      <c r="A419">
        <v>1772157299</v>
      </c>
      <c r="B419" t="s">
        <v>6</v>
      </c>
      <c r="C419" t="s">
        <v>7</v>
      </c>
      <c r="D419">
        <v>5194.22</v>
      </c>
      <c r="E419">
        <v>5193.3</v>
      </c>
      <c r="F419">
        <v>5185.05</v>
      </c>
      <c r="G419">
        <v>5183.5</v>
      </c>
      <c r="I419" s="1">
        <f t="shared" si="18"/>
        <v>46080.07984953704</v>
      </c>
      <c r="J419" s="2">
        <f t="shared" si="19"/>
        <v>46080.079861111109</v>
      </c>
      <c r="K419">
        <f t="shared" si="20"/>
        <v>1772157300</v>
      </c>
    </row>
    <row r="420" spans="1:11" x14ac:dyDescent="0.55000000000000004">
      <c r="A420">
        <v>1772157599</v>
      </c>
      <c r="B420" t="s">
        <v>6</v>
      </c>
      <c r="C420" t="s">
        <v>7</v>
      </c>
      <c r="D420">
        <v>5193.3100000000004</v>
      </c>
      <c r="E420">
        <v>5195.1099999999997</v>
      </c>
      <c r="F420">
        <v>5187.22</v>
      </c>
      <c r="G420">
        <v>5183.78</v>
      </c>
      <c r="I420" s="1">
        <f t="shared" si="18"/>
        <v>46080.083321759259</v>
      </c>
      <c r="J420" s="2">
        <f t="shared" si="19"/>
        <v>46080.083333333336</v>
      </c>
      <c r="K420">
        <f t="shared" si="20"/>
        <v>1772157600</v>
      </c>
    </row>
    <row r="421" spans="1:11" x14ac:dyDescent="0.55000000000000004">
      <c r="A421">
        <v>1772157899</v>
      </c>
      <c r="B421" t="s">
        <v>6</v>
      </c>
      <c r="C421" t="s">
        <v>7</v>
      </c>
      <c r="D421">
        <v>5195.28</v>
      </c>
      <c r="E421">
        <v>5196.8999999999996</v>
      </c>
      <c r="F421">
        <v>5189.3599999999997</v>
      </c>
      <c r="G421">
        <v>5184.09</v>
      </c>
      <c r="I421" s="1">
        <f t="shared" si="18"/>
        <v>46080.086793981478</v>
      </c>
      <c r="J421" s="2">
        <f t="shared" si="19"/>
        <v>46080.086805555555</v>
      </c>
      <c r="K421">
        <f t="shared" si="20"/>
        <v>1772157900</v>
      </c>
    </row>
    <row r="422" spans="1:11" x14ac:dyDescent="0.55000000000000004">
      <c r="A422">
        <v>1772158199</v>
      </c>
      <c r="B422" t="s">
        <v>6</v>
      </c>
      <c r="C422" t="s">
        <v>7</v>
      </c>
      <c r="D422">
        <v>5194.16</v>
      </c>
      <c r="E422">
        <v>5196.9399999999996</v>
      </c>
      <c r="F422">
        <v>5191.1000000000004</v>
      </c>
      <c r="G422">
        <v>5184.3999999999996</v>
      </c>
      <c r="I422" s="1">
        <f t="shared" si="18"/>
        <v>46080.090266203704</v>
      </c>
      <c r="J422" s="2">
        <f t="shared" si="19"/>
        <v>46080.090277777781</v>
      </c>
      <c r="K422">
        <f t="shared" si="20"/>
        <v>1772158200</v>
      </c>
    </row>
    <row r="423" spans="1:11" x14ac:dyDescent="0.55000000000000004">
      <c r="A423">
        <v>1772158499</v>
      </c>
      <c r="B423" t="s">
        <v>6</v>
      </c>
      <c r="C423" t="s">
        <v>7</v>
      </c>
      <c r="D423">
        <v>5191.24</v>
      </c>
      <c r="E423">
        <v>5195.88</v>
      </c>
      <c r="F423">
        <v>5192.26</v>
      </c>
      <c r="G423">
        <v>5184.6499999999996</v>
      </c>
      <c r="I423" s="1">
        <f t="shared" si="18"/>
        <v>46080.09373842593</v>
      </c>
      <c r="J423" s="2">
        <f t="shared" si="19"/>
        <v>46080.09375</v>
      </c>
      <c r="K423">
        <f t="shared" si="20"/>
        <v>1772158500</v>
      </c>
    </row>
    <row r="424" spans="1:11" x14ac:dyDescent="0.55000000000000004">
      <c r="A424">
        <v>1772158799</v>
      </c>
      <c r="B424" t="s">
        <v>6</v>
      </c>
      <c r="C424" t="s">
        <v>7</v>
      </c>
      <c r="D424">
        <v>5186.66</v>
      </c>
      <c r="E424">
        <v>5192.6499999999996</v>
      </c>
      <c r="F424">
        <v>5192.5</v>
      </c>
      <c r="G424">
        <v>5184.8</v>
      </c>
      <c r="I424" s="1">
        <f t="shared" si="18"/>
        <v>46080.097210648149</v>
      </c>
      <c r="J424" s="2">
        <f t="shared" si="19"/>
        <v>46080.097222222219</v>
      </c>
      <c r="K424">
        <f t="shared" si="20"/>
        <v>1772158800</v>
      </c>
    </row>
    <row r="425" spans="1:11" x14ac:dyDescent="0.55000000000000004">
      <c r="A425">
        <v>1772159099</v>
      </c>
      <c r="B425" t="s">
        <v>6</v>
      </c>
      <c r="C425" t="s">
        <v>7</v>
      </c>
      <c r="D425">
        <v>5183.93</v>
      </c>
      <c r="E425">
        <v>5189.28</v>
      </c>
      <c r="F425">
        <v>5191.9799999999996</v>
      </c>
      <c r="G425">
        <v>5184.84</v>
      </c>
      <c r="I425" s="1">
        <f t="shared" si="18"/>
        <v>46080.100682870368</v>
      </c>
      <c r="J425" s="2">
        <f t="shared" si="19"/>
        <v>46080.100694444445</v>
      </c>
      <c r="K425">
        <f t="shared" si="20"/>
        <v>1772159100</v>
      </c>
    </row>
    <row r="426" spans="1:11" x14ac:dyDescent="0.55000000000000004">
      <c r="A426">
        <v>1772159399</v>
      </c>
      <c r="B426" t="s">
        <v>6</v>
      </c>
      <c r="C426" t="s">
        <v>7</v>
      </c>
      <c r="D426">
        <v>5183.74</v>
      </c>
      <c r="E426">
        <v>5186.46</v>
      </c>
      <c r="F426">
        <v>5190.99</v>
      </c>
      <c r="G426">
        <v>5184.84</v>
      </c>
      <c r="I426" s="1">
        <f t="shared" si="18"/>
        <v>46080.104155092587</v>
      </c>
      <c r="J426" s="2">
        <f t="shared" si="19"/>
        <v>46080.104166666664</v>
      </c>
      <c r="K426">
        <f t="shared" si="20"/>
        <v>1772159400</v>
      </c>
    </row>
    <row r="427" spans="1:11" x14ac:dyDescent="0.55000000000000004">
      <c r="A427">
        <v>1772159699</v>
      </c>
      <c r="B427" t="s">
        <v>6</v>
      </c>
      <c r="C427" t="s">
        <v>7</v>
      </c>
      <c r="D427">
        <v>5178.53</v>
      </c>
      <c r="E427">
        <v>5182.26</v>
      </c>
      <c r="F427">
        <v>5189.3</v>
      </c>
      <c r="G427">
        <v>5184.74</v>
      </c>
      <c r="I427" s="1">
        <f t="shared" si="18"/>
        <v>46080.107627314814</v>
      </c>
      <c r="J427" s="2">
        <f t="shared" si="19"/>
        <v>46080.107638888891</v>
      </c>
      <c r="K427">
        <f t="shared" si="20"/>
        <v>1772159700</v>
      </c>
    </row>
    <row r="428" spans="1:11" x14ac:dyDescent="0.55000000000000004">
      <c r="A428">
        <v>1772159999</v>
      </c>
      <c r="B428" t="s">
        <v>6</v>
      </c>
      <c r="C428" t="s">
        <v>7</v>
      </c>
      <c r="D428">
        <v>5181.46</v>
      </c>
      <c r="E428">
        <v>5180.3599999999997</v>
      </c>
      <c r="F428">
        <v>5187.57</v>
      </c>
      <c r="G428">
        <v>5184.6000000000004</v>
      </c>
      <c r="I428" s="1">
        <f t="shared" si="18"/>
        <v>46080.11109953704</v>
      </c>
      <c r="J428" s="2">
        <f t="shared" si="19"/>
        <v>46080.111111111109</v>
      </c>
      <c r="K428">
        <f t="shared" si="20"/>
        <v>1772160000</v>
      </c>
    </row>
    <row r="429" spans="1:11" x14ac:dyDescent="0.55000000000000004">
      <c r="A429">
        <v>1772160299</v>
      </c>
      <c r="B429" t="s">
        <v>6</v>
      </c>
      <c r="C429" t="s">
        <v>7</v>
      </c>
      <c r="D429">
        <v>5178.68</v>
      </c>
      <c r="E429">
        <v>5178.88</v>
      </c>
      <c r="F429">
        <v>5185.8900000000003</v>
      </c>
      <c r="G429">
        <v>5184.47</v>
      </c>
      <c r="I429" s="1">
        <f t="shared" si="18"/>
        <v>46080.114571759259</v>
      </c>
      <c r="J429" s="2">
        <f t="shared" si="19"/>
        <v>46080.114583333336</v>
      </c>
      <c r="K429">
        <f t="shared" si="20"/>
        <v>1772160300</v>
      </c>
    </row>
    <row r="430" spans="1:11" x14ac:dyDescent="0.55000000000000004">
      <c r="A430">
        <v>1772160599</v>
      </c>
      <c r="B430" t="s">
        <v>6</v>
      </c>
      <c r="C430" t="s">
        <v>7</v>
      </c>
      <c r="D430">
        <v>5177.7700000000004</v>
      </c>
      <c r="E430">
        <v>5176.75</v>
      </c>
      <c r="F430">
        <v>5184.07</v>
      </c>
      <c r="G430">
        <v>5184.3</v>
      </c>
      <c r="I430" s="1">
        <f t="shared" si="18"/>
        <v>46080.118043981478</v>
      </c>
      <c r="J430" s="2">
        <f t="shared" si="19"/>
        <v>46080.118055555555</v>
      </c>
      <c r="K430">
        <f t="shared" si="20"/>
        <v>1772160600</v>
      </c>
    </row>
    <row r="431" spans="1:11" x14ac:dyDescent="0.55000000000000004">
      <c r="A431">
        <v>1772160899</v>
      </c>
      <c r="B431" t="s">
        <v>6</v>
      </c>
      <c r="C431" t="s">
        <v>7</v>
      </c>
      <c r="D431">
        <v>5183.68</v>
      </c>
      <c r="E431">
        <v>5178</v>
      </c>
      <c r="F431">
        <v>5182.91</v>
      </c>
      <c r="G431">
        <v>5184.16</v>
      </c>
      <c r="I431" s="1">
        <f t="shared" si="18"/>
        <v>46080.121516203704</v>
      </c>
      <c r="J431" s="2">
        <f t="shared" si="19"/>
        <v>46080.121527777781</v>
      </c>
      <c r="K431">
        <f t="shared" si="20"/>
        <v>1772160900</v>
      </c>
    </row>
    <row r="432" spans="1:11" x14ac:dyDescent="0.55000000000000004">
      <c r="A432">
        <v>1772161199</v>
      </c>
      <c r="B432" t="s">
        <v>6</v>
      </c>
      <c r="C432" t="s">
        <v>7</v>
      </c>
      <c r="D432">
        <v>5182.75</v>
      </c>
      <c r="E432">
        <v>5179.7299999999996</v>
      </c>
      <c r="F432">
        <v>5182.34</v>
      </c>
      <c r="G432">
        <v>5184.1099999999997</v>
      </c>
      <c r="I432" s="1">
        <f t="shared" si="18"/>
        <v>46080.12498842593</v>
      </c>
      <c r="J432" s="2">
        <f t="shared" si="19"/>
        <v>46080.125</v>
      </c>
      <c r="K432">
        <f t="shared" si="20"/>
        <v>1772161200</v>
      </c>
    </row>
    <row r="433" spans="1:11" x14ac:dyDescent="0.55000000000000004">
      <c r="A433">
        <v>1772161499</v>
      </c>
      <c r="B433" t="s">
        <v>6</v>
      </c>
      <c r="C433" t="s">
        <v>7</v>
      </c>
      <c r="D433">
        <v>5183.04</v>
      </c>
      <c r="E433">
        <v>5180.7299999999996</v>
      </c>
      <c r="F433">
        <v>5182.07</v>
      </c>
      <c r="G433">
        <v>5184.08</v>
      </c>
      <c r="I433" s="1">
        <f t="shared" si="18"/>
        <v>46080.128460648149</v>
      </c>
      <c r="J433" s="2">
        <f t="shared" si="19"/>
        <v>46080.128472222219</v>
      </c>
      <c r="K433">
        <f t="shared" si="20"/>
        <v>1772161500</v>
      </c>
    </row>
    <row r="434" spans="1:11" x14ac:dyDescent="0.55000000000000004">
      <c r="A434">
        <v>1772161799</v>
      </c>
      <c r="B434" t="s">
        <v>6</v>
      </c>
      <c r="C434" t="s">
        <v>7</v>
      </c>
      <c r="D434">
        <v>5182.8999999999996</v>
      </c>
      <c r="E434">
        <v>5181.37</v>
      </c>
      <c r="F434">
        <v>5181.95</v>
      </c>
      <c r="G434">
        <v>5184.04</v>
      </c>
      <c r="I434" s="1">
        <f t="shared" si="18"/>
        <v>46080.131932870368</v>
      </c>
      <c r="J434" s="2">
        <f t="shared" si="19"/>
        <v>46080.131944444445</v>
      </c>
      <c r="K434">
        <f t="shared" si="20"/>
        <v>1772161800</v>
      </c>
    </row>
    <row r="435" spans="1:11" x14ac:dyDescent="0.55000000000000004">
      <c r="A435">
        <v>1772162099</v>
      </c>
      <c r="B435" t="s">
        <v>6</v>
      </c>
      <c r="C435" t="s">
        <v>7</v>
      </c>
      <c r="D435">
        <v>5183.78</v>
      </c>
      <c r="E435">
        <v>5182.1499999999996</v>
      </c>
      <c r="F435">
        <v>5181.9799999999996</v>
      </c>
      <c r="G435">
        <v>5184.01</v>
      </c>
      <c r="I435" s="1">
        <f t="shared" si="18"/>
        <v>46080.135405092587</v>
      </c>
      <c r="J435" s="2">
        <f t="shared" si="19"/>
        <v>46080.135416666664</v>
      </c>
      <c r="K435">
        <f t="shared" si="20"/>
        <v>1772162100</v>
      </c>
    </row>
    <row r="436" spans="1:11" x14ac:dyDescent="0.55000000000000004">
      <c r="A436">
        <v>1772162399</v>
      </c>
      <c r="B436" t="s">
        <v>6</v>
      </c>
      <c r="C436" t="s">
        <v>7</v>
      </c>
      <c r="D436">
        <v>5185.07</v>
      </c>
      <c r="E436">
        <v>5183.04</v>
      </c>
      <c r="F436">
        <v>5182.18</v>
      </c>
      <c r="G436">
        <v>5184</v>
      </c>
      <c r="I436" s="1">
        <f t="shared" si="18"/>
        <v>46080.138877314814</v>
      </c>
      <c r="J436" s="2">
        <f t="shared" si="19"/>
        <v>46080.138888888891</v>
      </c>
      <c r="K436">
        <f t="shared" si="20"/>
        <v>1772162400</v>
      </c>
    </row>
    <row r="437" spans="1:11" x14ac:dyDescent="0.55000000000000004">
      <c r="A437">
        <v>1772162699</v>
      </c>
      <c r="B437" t="s">
        <v>6</v>
      </c>
      <c r="C437" t="s">
        <v>7</v>
      </c>
      <c r="D437">
        <v>5186.8900000000003</v>
      </c>
      <c r="E437">
        <v>5184.93</v>
      </c>
      <c r="F437">
        <v>5182.74</v>
      </c>
      <c r="G437">
        <v>5184.04</v>
      </c>
      <c r="I437" s="1">
        <f t="shared" si="18"/>
        <v>46080.14234953704</v>
      </c>
      <c r="J437" s="2">
        <f t="shared" si="19"/>
        <v>46080.142361111109</v>
      </c>
      <c r="K437">
        <f t="shared" si="20"/>
        <v>1772162700</v>
      </c>
    </row>
    <row r="438" spans="1:11" x14ac:dyDescent="0.55000000000000004">
      <c r="A438">
        <v>1772162999</v>
      </c>
      <c r="B438" t="s">
        <v>6</v>
      </c>
      <c r="C438" t="s">
        <v>7</v>
      </c>
      <c r="D438">
        <v>5187.76</v>
      </c>
      <c r="E438">
        <v>5186.46</v>
      </c>
      <c r="F438">
        <v>5183.5</v>
      </c>
      <c r="G438">
        <v>5184.13</v>
      </c>
      <c r="I438" s="1">
        <f t="shared" si="18"/>
        <v>46080.145821759259</v>
      </c>
      <c r="J438" s="2">
        <f t="shared" si="19"/>
        <v>46080.145833333336</v>
      </c>
      <c r="K438">
        <f t="shared" si="20"/>
        <v>1772163000</v>
      </c>
    </row>
    <row r="439" spans="1:11" x14ac:dyDescent="0.55000000000000004">
      <c r="A439">
        <v>1772163299</v>
      </c>
      <c r="B439" t="s">
        <v>6</v>
      </c>
      <c r="C439" t="s">
        <v>7</v>
      </c>
      <c r="D439">
        <v>5186.55</v>
      </c>
      <c r="E439">
        <v>5186.67</v>
      </c>
      <c r="F439">
        <v>5184.1400000000003</v>
      </c>
      <c r="G439">
        <v>5184.2</v>
      </c>
      <c r="I439" s="1">
        <f t="shared" si="18"/>
        <v>46080.149293981478</v>
      </c>
      <c r="J439" s="2">
        <f t="shared" si="19"/>
        <v>46080.149305555555</v>
      </c>
      <c r="K439">
        <f t="shared" si="20"/>
        <v>1772163300</v>
      </c>
    </row>
    <row r="440" spans="1:11" x14ac:dyDescent="0.55000000000000004">
      <c r="A440">
        <v>1772163599</v>
      </c>
      <c r="B440" t="s">
        <v>6</v>
      </c>
      <c r="C440" t="s">
        <v>7</v>
      </c>
      <c r="D440">
        <v>5187.17</v>
      </c>
      <c r="E440">
        <v>5187.1400000000003</v>
      </c>
      <c r="F440">
        <v>5184.74</v>
      </c>
      <c r="G440">
        <v>5184.26</v>
      </c>
      <c r="I440" s="1">
        <f t="shared" si="18"/>
        <v>46080.152766203704</v>
      </c>
      <c r="J440" s="2">
        <f t="shared" si="19"/>
        <v>46080.152777777781</v>
      </c>
      <c r="K440">
        <f t="shared" si="20"/>
        <v>1772163600</v>
      </c>
    </row>
    <row r="441" spans="1:11" x14ac:dyDescent="0.55000000000000004">
      <c r="A441">
        <v>1772163899</v>
      </c>
      <c r="B441" t="s">
        <v>6</v>
      </c>
      <c r="C441" t="s">
        <v>7</v>
      </c>
      <c r="D441">
        <v>5189.7</v>
      </c>
      <c r="E441">
        <v>5188.4399999999996</v>
      </c>
      <c r="F441">
        <v>5185.51</v>
      </c>
      <c r="G441">
        <v>5184.3599999999997</v>
      </c>
      <c r="I441" s="1">
        <f t="shared" si="18"/>
        <v>46080.15623842593</v>
      </c>
      <c r="J441" s="2">
        <f t="shared" si="19"/>
        <v>46080.15625</v>
      </c>
      <c r="K441">
        <f t="shared" si="20"/>
        <v>1772163900</v>
      </c>
    </row>
    <row r="442" spans="1:11" x14ac:dyDescent="0.55000000000000004">
      <c r="A442">
        <v>1772164199</v>
      </c>
      <c r="B442" t="s">
        <v>6</v>
      </c>
      <c r="C442" t="s">
        <v>7</v>
      </c>
      <c r="D442">
        <v>5189.59</v>
      </c>
      <c r="E442">
        <v>5189.54</v>
      </c>
      <c r="F442">
        <v>5186.38</v>
      </c>
      <c r="G442">
        <v>5184.5</v>
      </c>
      <c r="I442" s="1">
        <f t="shared" si="18"/>
        <v>46080.159710648149</v>
      </c>
      <c r="J442" s="2">
        <f t="shared" si="19"/>
        <v>46080.159722222219</v>
      </c>
      <c r="K442">
        <f t="shared" si="20"/>
        <v>1772164200</v>
      </c>
    </row>
    <row r="443" spans="1:11" x14ac:dyDescent="0.55000000000000004">
      <c r="A443">
        <v>1772164499</v>
      </c>
      <c r="B443" t="s">
        <v>6</v>
      </c>
      <c r="C443" t="s">
        <v>7</v>
      </c>
      <c r="D443">
        <v>5184</v>
      </c>
      <c r="E443">
        <v>5188.41</v>
      </c>
      <c r="F443">
        <v>5186.8100000000004</v>
      </c>
      <c r="G443">
        <v>5184.59</v>
      </c>
      <c r="I443" s="1">
        <f t="shared" si="18"/>
        <v>46080.163182870368</v>
      </c>
      <c r="J443" s="2">
        <f t="shared" si="19"/>
        <v>46080.163194444445</v>
      </c>
      <c r="K443">
        <f t="shared" si="20"/>
        <v>1772164500</v>
      </c>
    </row>
    <row r="444" spans="1:11" x14ac:dyDescent="0.55000000000000004">
      <c r="A444">
        <v>1772164799</v>
      </c>
      <c r="B444" t="s">
        <v>6</v>
      </c>
      <c r="C444" t="s">
        <v>7</v>
      </c>
      <c r="D444">
        <v>5185.32</v>
      </c>
      <c r="E444">
        <v>5187.0600000000004</v>
      </c>
      <c r="F444">
        <v>5186.8599999999997</v>
      </c>
      <c r="G444">
        <v>5184.62</v>
      </c>
      <c r="I444" s="1">
        <f t="shared" si="18"/>
        <v>46080.166655092587</v>
      </c>
      <c r="J444" s="2">
        <f t="shared" si="19"/>
        <v>46080.166666666664</v>
      </c>
      <c r="K444">
        <f t="shared" si="20"/>
        <v>1772164800</v>
      </c>
    </row>
    <row r="445" spans="1:11" x14ac:dyDescent="0.55000000000000004">
      <c r="A445">
        <v>1772165099</v>
      </c>
      <c r="B445" t="s">
        <v>6</v>
      </c>
      <c r="C445" t="s">
        <v>7</v>
      </c>
      <c r="D445">
        <v>5185.8900000000003</v>
      </c>
      <c r="E445">
        <v>5186.75</v>
      </c>
      <c r="F445">
        <v>5186.8500000000004</v>
      </c>
      <c r="G445">
        <v>5184.6499999999996</v>
      </c>
      <c r="I445" s="1">
        <f t="shared" si="18"/>
        <v>46080.170127314814</v>
      </c>
      <c r="J445" s="2">
        <f t="shared" si="19"/>
        <v>46080.170138888891</v>
      </c>
      <c r="K445">
        <f t="shared" si="20"/>
        <v>1772165100</v>
      </c>
    </row>
    <row r="446" spans="1:11" x14ac:dyDescent="0.55000000000000004">
      <c r="A446">
        <v>1772165399</v>
      </c>
      <c r="B446" t="s">
        <v>6</v>
      </c>
      <c r="C446" t="s">
        <v>7</v>
      </c>
      <c r="D446">
        <v>5186.6099999999997</v>
      </c>
      <c r="E446">
        <v>5186.37</v>
      </c>
      <c r="F446">
        <v>5186.78</v>
      </c>
      <c r="G446">
        <v>5184.6899999999996</v>
      </c>
      <c r="I446" s="1">
        <f t="shared" si="18"/>
        <v>46080.17359953704</v>
      </c>
      <c r="J446" s="2">
        <f t="shared" si="19"/>
        <v>46080.173611111109</v>
      </c>
      <c r="K446">
        <f t="shared" si="20"/>
        <v>1772165400</v>
      </c>
    </row>
    <row r="447" spans="1:11" x14ac:dyDescent="0.55000000000000004">
      <c r="A447">
        <v>1772165699</v>
      </c>
      <c r="B447" t="s">
        <v>6</v>
      </c>
      <c r="C447" t="s">
        <v>7</v>
      </c>
      <c r="D447">
        <v>5184.83</v>
      </c>
      <c r="E447">
        <v>5185.87</v>
      </c>
      <c r="F447">
        <v>5186.63</v>
      </c>
      <c r="G447">
        <v>5184.71</v>
      </c>
      <c r="I447" s="1">
        <f t="shared" si="18"/>
        <v>46080.177071759259</v>
      </c>
      <c r="J447" s="2">
        <f t="shared" si="19"/>
        <v>46080.177083333336</v>
      </c>
      <c r="K447">
        <f t="shared" si="20"/>
        <v>1772165700</v>
      </c>
    </row>
    <row r="448" spans="1:11" x14ac:dyDescent="0.55000000000000004">
      <c r="A448">
        <v>1772165999</v>
      </c>
      <c r="B448" t="s">
        <v>6</v>
      </c>
      <c r="C448" t="s">
        <v>7</v>
      </c>
      <c r="D448">
        <v>5187.8599999999997</v>
      </c>
      <c r="E448">
        <v>5185.8</v>
      </c>
      <c r="F448">
        <v>5186.51</v>
      </c>
      <c r="G448">
        <v>5184.74</v>
      </c>
      <c r="I448" s="1">
        <f t="shared" si="18"/>
        <v>46080.180543981478</v>
      </c>
      <c r="J448" s="2">
        <f t="shared" si="19"/>
        <v>46080.180555555555</v>
      </c>
      <c r="K448">
        <f t="shared" si="20"/>
        <v>1772166000</v>
      </c>
    </row>
    <row r="449" spans="1:11" x14ac:dyDescent="0.55000000000000004">
      <c r="A449">
        <v>1772166299</v>
      </c>
      <c r="B449" t="s">
        <v>6</v>
      </c>
      <c r="C449" t="s">
        <v>7</v>
      </c>
      <c r="D449">
        <v>5187.37</v>
      </c>
      <c r="E449">
        <v>5186.63</v>
      </c>
      <c r="F449">
        <v>5186.6000000000004</v>
      </c>
      <c r="G449">
        <v>5184.79</v>
      </c>
      <c r="I449" s="1">
        <f t="shared" si="18"/>
        <v>46080.184016203704</v>
      </c>
      <c r="J449" s="2">
        <f t="shared" si="19"/>
        <v>46080.184027777781</v>
      </c>
      <c r="K449">
        <f t="shared" si="20"/>
        <v>1772166300</v>
      </c>
    </row>
    <row r="450" spans="1:11" x14ac:dyDescent="0.55000000000000004">
      <c r="A450">
        <v>1772166599</v>
      </c>
      <c r="B450" t="s">
        <v>6</v>
      </c>
      <c r="C450" t="s">
        <v>7</v>
      </c>
      <c r="D450">
        <v>5186.79</v>
      </c>
      <c r="E450">
        <v>5186.62</v>
      </c>
      <c r="F450">
        <v>5186.67</v>
      </c>
      <c r="G450">
        <v>5184.8599999999997</v>
      </c>
      <c r="I450" s="1">
        <f t="shared" ref="I450:I501" si="21">(A450/86400)+25569</f>
        <v>46080.18748842593</v>
      </c>
      <c r="J450" s="2">
        <f t="shared" ref="J450:J501" si="22">CEILING(INT(I450*1440)/1440*288,1)/288</f>
        <v>46080.1875</v>
      </c>
      <c r="K450">
        <f t="shared" si="20"/>
        <v>1772166600</v>
      </c>
    </row>
    <row r="451" spans="1:11" x14ac:dyDescent="0.55000000000000004">
      <c r="A451">
        <v>1772166899</v>
      </c>
      <c r="B451" t="s">
        <v>6</v>
      </c>
      <c r="C451" t="s">
        <v>7</v>
      </c>
      <c r="D451">
        <v>5187.75</v>
      </c>
      <c r="E451">
        <v>5187.16</v>
      </c>
      <c r="F451">
        <v>5186.8500000000004</v>
      </c>
      <c r="G451">
        <v>5184.92</v>
      </c>
      <c r="I451" s="1">
        <f t="shared" si="21"/>
        <v>46080.190960648149</v>
      </c>
      <c r="J451" s="2">
        <f t="shared" si="22"/>
        <v>46080.190972222219</v>
      </c>
      <c r="K451">
        <f t="shared" ref="K451:K501" si="23">MROUND((J451-25569)*86400,300)</f>
        <v>1772166900</v>
      </c>
    </row>
    <row r="452" spans="1:11" x14ac:dyDescent="0.55000000000000004">
      <c r="A452">
        <v>1772167199</v>
      </c>
      <c r="B452" t="s">
        <v>6</v>
      </c>
      <c r="C452" t="s">
        <v>7</v>
      </c>
      <c r="D452">
        <v>5187.34</v>
      </c>
      <c r="E452">
        <v>5187.32</v>
      </c>
      <c r="F452">
        <v>5187.0200000000004</v>
      </c>
      <c r="G452">
        <v>5184.99</v>
      </c>
      <c r="I452" s="1">
        <f t="shared" si="21"/>
        <v>46080.194432870368</v>
      </c>
      <c r="J452" s="2">
        <f t="shared" si="22"/>
        <v>46080.194444444445</v>
      </c>
      <c r="K452">
        <f t="shared" si="23"/>
        <v>1772167200</v>
      </c>
    </row>
    <row r="453" spans="1:11" x14ac:dyDescent="0.55000000000000004">
      <c r="A453">
        <v>1772167499</v>
      </c>
      <c r="B453" t="s">
        <v>6</v>
      </c>
      <c r="C453" t="s">
        <v>7</v>
      </c>
      <c r="D453">
        <v>5185.67</v>
      </c>
      <c r="E453">
        <v>5186.84</v>
      </c>
      <c r="F453">
        <v>5187.03</v>
      </c>
      <c r="G453">
        <v>5185.04</v>
      </c>
      <c r="I453" s="1">
        <f t="shared" si="21"/>
        <v>46080.197905092587</v>
      </c>
      <c r="J453" s="2">
        <f t="shared" si="22"/>
        <v>46080.197916666664</v>
      </c>
      <c r="K453">
        <f t="shared" si="23"/>
        <v>1772167500</v>
      </c>
    </row>
    <row r="454" spans="1:11" x14ac:dyDescent="0.55000000000000004">
      <c r="A454">
        <v>1772167799</v>
      </c>
      <c r="B454" t="s">
        <v>6</v>
      </c>
      <c r="C454" t="s">
        <v>7</v>
      </c>
      <c r="D454">
        <v>5183.22</v>
      </c>
      <c r="E454">
        <v>5185.46</v>
      </c>
      <c r="F454">
        <v>5186.7299999999996</v>
      </c>
      <c r="G454">
        <v>5185.04</v>
      </c>
      <c r="I454" s="1">
        <f t="shared" si="21"/>
        <v>46080.201377314814</v>
      </c>
      <c r="J454" s="2">
        <f t="shared" si="22"/>
        <v>46080.201388888891</v>
      </c>
      <c r="K454">
        <f t="shared" si="23"/>
        <v>1772167800</v>
      </c>
    </row>
    <row r="455" spans="1:11" x14ac:dyDescent="0.55000000000000004">
      <c r="A455">
        <v>1772168099</v>
      </c>
      <c r="B455" t="s">
        <v>6</v>
      </c>
      <c r="C455" t="s">
        <v>7</v>
      </c>
      <c r="D455">
        <v>5181.88</v>
      </c>
      <c r="E455">
        <v>5183.87</v>
      </c>
      <c r="F455">
        <v>5186.13</v>
      </c>
      <c r="G455">
        <v>5185</v>
      </c>
      <c r="I455" s="1">
        <f t="shared" si="21"/>
        <v>46080.20484953704</v>
      </c>
      <c r="J455" s="2">
        <f t="shared" si="22"/>
        <v>46080.204861111109</v>
      </c>
      <c r="K455">
        <f t="shared" si="23"/>
        <v>1772168100</v>
      </c>
    </row>
    <row r="456" spans="1:11" x14ac:dyDescent="0.55000000000000004">
      <c r="A456">
        <v>1772168399</v>
      </c>
      <c r="B456" t="s">
        <v>6</v>
      </c>
      <c r="C456" t="s">
        <v>7</v>
      </c>
      <c r="D456">
        <v>5184.54</v>
      </c>
      <c r="E456">
        <v>5183.3999999999996</v>
      </c>
      <c r="F456">
        <v>5185.57</v>
      </c>
      <c r="G456">
        <v>5184.9399999999996</v>
      </c>
      <c r="I456" s="1">
        <f t="shared" si="21"/>
        <v>46080.208321759259</v>
      </c>
      <c r="J456" s="2">
        <f t="shared" si="22"/>
        <v>46080.208333333336</v>
      </c>
      <c r="K456">
        <f t="shared" si="23"/>
        <v>1772168400</v>
      </c>
    </row>
    <row r="457" spans="1:11" x14ac:dyDescent="0.55000000000000004">
      <c r="A457">
        <v>1772168699</v>
      </c>
      <c r="B457" t="s">
        <v>6</v>
      </c>
      <c r="C457" t="s">
        <v>7</v>
      </c>
      <c r="D457">
        <v>5185.09</v>
      </c>
      <c r="E457">
        <v>5183.87</v>
      </c>
      <c r="F457">
        <v>5185.24</v>
      </c>
      <c r="G457">
        <v>5184.92</v>
      </c>
      <c r="I457" s="1">
        <f t="shared" si="21"/>
        <v>46080.211793981478</v>
      </c>
      <c r="J457" s="2">
        <f t="shared" si="22"/>
        <v>46080.211805555555</v>
      </c>
      <c r="K457">
        <f t="shared" si="23"/>
        <v>1772168700</v>
      </c>
    </row>
    <row r="458" spans="1:11" x14ac:dyDescent="0.55000000000000004">
      <c r="A458">
        <v>1772168999</v>
      </c>
      <c r="B458" t="s">
        <v>6</v>
      </c>
      <c r="C458" t="s">
        <v>7</v>
      </c>
      <c r="D458">
        <v>5187.34</v>
      </c>
      <c r="E458">
        <v>5184.93</v>
      </c>
      <c r="F458">
        <v>5185.21</v>
      </c>
      <c r="G458">
        <v>5184.95</v>
      </c>
      <c r="I458" s="1">
        <f t="shared" si="21"/>
        <v>46080.215266203704</v>
      </c>
      <c r="J458" s="2">
        <f t="shared" si="22"/>
        <v>46080.215277777781</v>
      </c>
      <c r="K458">
        <f t="shared" si="23"/>
        <v>1772169000</v>
      </c>
    </row>
    <row r="459" spans="1:11" x14ac:dyDescent="0.55000000000000004">
      <c r="A459">
        <v>1772169299</v>
      </c>
      <c r="B459" t="s">
        <v>6</v>
      </c>
      <c r="C459" t="s">
        <v>7</v>
      </c>
      <c r="D459">
        <v>5186.4799999999996</v>
      </c>
      <c r="E459">
        <v>5185.66</v>
      </c>
      <c r="F459">
        <v>5185.34</v>
      </c>
      <c r="G459">
        <v>5184.99</v>
      </c>
      <c r="I459" s="1">
        <f t="shared" si="21"/>
        <v>46080.21873842593</v>
      </c>
      <c r="J459" s="2">
        <f t="shared" si="22"/>
        <v>46080.21875</v>
      </c>
      <c r="K459">
        <f t="shared" si="23"/>
        <v>1772169300</v>
      </c>
    </row>
    <row r="460" spans="1:11" x14ac:dyDescent="0.55000000000000004">
      <c r="A460">
        <v>1772169599</v>
      </c>
      <c r="B460" t="s">
        <v>6</v>
      </c>
      <c r="C460" t="s">
        <v>7</v>
      </c>
      <c r="D460">
        <v>5189.16</v>
      </c>
      <c r="E460">
        <v>5187.04</v>
      </c>
      <c r="F460">
        <v>5185.74</v>
      </c>
      <c r="G460">
        <v>5185.0600000000004</v>
      </c>
      <c r="I460" s="1">
        <f t="shared" si="21"/>
        <v>46080.222210648149</v>
      </c>
      <c r="J460" s="2">
        <f t="shared" si="22"/>
        <v>46080.222222222219</v>
      </c>
      <c r="K460">
        <f t="shared" si="23"/>
        <v>1772169600</v>
      </c>
    </row>
    <row r="461" spans="1:11" x14ac:dyDescent="0.55000000000000004">
      <c r="A461">
        <v>1772169899</v>
      </c>
      <c r="B461" t="s">
        <v>6</v>
      </c>
      <c r="C461" t="s">
        <v>7</v>
      </c>
      <c r="D461">
        <v>5194.8</v>
      </c>
      <c r="E461">
        <v>5190.1000000000004</v>
      </c>
      <c r="F461">
        <v>5186.7299999999996</v>
      </c>
      <c r="G461">
        <v>5185.22</v>
      </c>
      <c r="I461" s="1">
        <f t="shared" si="21"/>
        <v>46080.225682870368</v>
      </c>
      <c r="J461" s="2">
        <f t="shared" si="22"/>
        <v>46080.225694444445</v>
      </c>
      <c r="K461">
        <f t="shared" si="23"/>
        <v>1772169900</v>
      </c>
    </row>
    <row r="462" spans="1:11" x14ac:dyDescent="0.55000000000000004">
      <c r="A462">
        <v>1772170199</v>
      </c>
      <c r="B462" t="s">
        <v>6</v>
      </c>
      <c r="C462" t="s">
        <v>7</v>
      </c>
      <c r="D462">
        <v>5196.26</v>
      </c>
      <c r="E462">
        <v>5193.49</v>
      </c>
      <c r="F462">
        <v>5188.2700000000004</v>
      </c>
      <c r="G462">
        <v>5185.47</v>
      </c>
      <c r="I462" s="1">
        <f t="shared" si="21"/>
        <v>46080.229155092587</v>
      </c>
      <c r="J462" s="2">
        <f t="shared" si="22"/>
        <v>46080.229166666664</v>
      </c>
      <c r="K462">
        <f t="shared" si="23"/>
        <v>1772170200</v>
      </c>
    </row>
    <row r="463" spans="1:11" x14ac:dyDescent="0.55000000000000004">
      <c r="A463">
        <v>1772170499</v>
      </c>
      <c r="B463" t="s">
        <v>6</v>
      </c>
      <c r="C463" t="s">
        <v>7</v>
      </c>
      <c r="D463">
        <v>5194.54</v>
      </c>
      <c r="E463">
        <v>5194.3599999999997</v>
      </c>
      <c r="F463">
        <v>5189.6499999999996</v>
      </c>
      <c r="G463">
        <v>5185.7299999999996</v>
      </c>
      <c r="I463" s="1">
        <f t="shared" si="21"/>
        <v>46080.232627314814</v>
      </c>
      <c r="J463" s="2">
        <f t="shared" si="22"/>
        <v>46080.232638888891</v>
      </c>
      <c r="K463">
        <f t="shared" si="23"/>
        <v>1772170500</v>
      </c>
    </row>
    <row r="464" spans="1:11" x14ac:dyDescent="0.55000000000000004">
      <c r="A464">
        <v>1772170799</v>
      </c>
      <c r="B464" t="s">
        <v>6</v>
      </c>
      <c r="C464" t="s">
        <v>7</v>
      </c>
      <c r="D464">
        <v>5191.87</v>
      </c>
      <c r="E464">
        <v>5194.24</v>
      </c>
      <c r="F464">
        <v>5190.7</v>
      </c>
      <c r="G464">
        <v>5185.93</v>
      </c>
      <c r="I464" s="1">
        <f t="shared" si="21"/>
        <v>46080.23609953704</v>
      </c>
      <c r="J464" s="2">
        <f t="shared" si="22"/>
        <v>46080.236111111109</v>
      </c>
      <c r="K464">
        <f t="shared" si="23"/>
        <v>1772170800</v>
      </c>
    </row>
    <row r="465" spans="1:11" x14ac:dyDescent="0.55000000000000004">
      <c r="A465">
        <v>1772171099</v>
      </c>
      <c r="B465" t="s">
        <v>6</v>
      </c>
      <c r="C465" t="s">
        <v>7</v>
      </c>
      <c r="D465">
        <v>5191.26</v>
      </c>
      <c r="E465">
        <v>5193.8100000000004</v>
      </c>
      <c r="F465">
        <v>5191.4399999999996</v>
      </c>
      <c r="G465">
        <v>5186.1099999999997</v>
      </c>
      <c r="I465" s="1">
        <f t="shared" si="21"/>
        <v>46080.239571759259</v>
      </c>
      <c r="J465" s="2">
        <f t="shared" si="22"/>
        <v>46080.239583333336</v>
      </c>
      <c r="K465">
        <f t="shared" si="23"/>
        <v>1772171100</v>
      </c>
    </row>
    <row r="466" spans="1:11" x14ac:dyDescent="0.55000000000000004">
      <c r="A466">
        <v>1772171399</v>
      </c>
      <c r="B466" t="s">
        <v>6</v>
      </c>
      <c r="C466" t="s">
        <v>7</v>
      </c>
      <c r="D466">
        <v>5194.8599999999997</v>
      </c>
      <c r="E466">
        <v>5194.45</v>
      </c>
      <c r="F466">
        <v>5192.1899999999996</v>
      </c>
      <c r="G466">
        <v>5186.3</v>
      </c>
      <c r="I466" s="1">
        <f t="shared" si="21"/>
        <v>46080.243043981478</v>
      </c>
      <c r="J466" s="2">
        <f t="shared" si="22"/>
        <v>46080.243055555555</v>
      </c>
      <c r="K466">
        <f t="shared" si="23"/>
        <v>1772171400</v>
      </c>
    </row>
    <row r="467" spans="1:11" x14ac:dyDescent="0.55000000000000004">
      <c r="A467">
        <v>1772171699</v>
      </c>
      <c r="B467" t="s">
        <v>6</v>
      </c>
      <c r="C467" t="s">
        <v>7</v>
      </c>
      <c r="D467">
        <v>5197.92</v>
      </c>
      <c r="E467">
        <v>5196.3500000000004</v>
      </c>
      <c r="F467">
        <v>5193.24</v>
      </c>
      <c r="G467">
        <v>5186.5600000000004</v>
      </c>
      <c r="I467" s="1">
        <f t="shared" si="21"/>
        <v>46080.246516203704</v>
      </c>
      <c r="J467" s="2">
        <f t="shared" si="22"/>
        <v>46080.246527777781</v>
      </c>
      <c r="K467">
        <f t="shared" si="23"/>
        <v>1772171700</v>
      </c>
    </row>
    <row r="468" spans="1:11" x14ac:dyDescent="0.55000000000000004">
      <c r="A468">
        <v>1772171999</v>
      </c>
      <c r="B468" t="s">
        <v>6</v>
      </c>
      <c r="C468" t="s">
        <v>7</v>
      </c>
      <c r="D468">
        <v>5193.54</v>
      </c>
      <c r="E468">
        <v>5196.29</v>
      </c>
      <c r="F468">
        <v>5194.05</v>
      </c>
      <c r="G468">
        <v>5186.83</v>
      </c>
      <c r="I468" s="1">
        <f t="shared" si="21"/>
        <v>46080.24998842593</v>
      </c>
      <c r="J468" s="2">
        <f t="shared" si="22"/>
        <v>46080.25</v>
      </c>
      <c r="K468">
        <f t="shared" si="23"/>
        <v>1772172000</v>
      </c>
    </row>
    <row r="469" spans="1:11" x14ac:dyDescent="0.55000000000000004">
      <c r="A469">
        <v>1772172299</v>
      </c>
      <c r="B469" t="s">
        <v>6</v>
      </c>
      <c r="C469" t="s">
        <v>7</v>
      </c>
      <c r="D469">
        <v>5194.7299999999996</v>
      </c>
      <c r="E469">
        <v>5196.07</v>
      </c>
      <c r="F469">
        <v>5194.66</v>
      </c>
      <c r="G469">
        <v>5187.0600000000004</v>
      </c>
      <c r="I469" s="1">
        <f t="shared" si="21"/>
        <v>46080.253460648149</v>
      </c>
      <c r="J469" s="2">
        <f t="shared" si="22"/>
        <v>46080.253472222219</v>
      </c>
      <c r="K469">
        <f t="shared" si="23"/>
        <v>1772172300</v>
      </c>
    </row>
    <row r="470" spans="1:11" x14ac:dyDescent="0.55000000000000004">
      <c r="A470">
        <v>1772172599</v>
      </c>
      <c r="B470" t="s">
        <v>6</v>
      </c>
      <c r="C470" t="s">
        <v>7</v>
      </c>
      <c r="D470">
        <v>5197.1400000000003</v>
      </c>
      <c r="E470">
        <v>5196.79</v>
      </c>
      <c r="F470">
        <v>5195.32</v>
      </c>
      <c r="G470">
        <v>5187.3</v>
      </c>
      <c r="I470" s="1">
        <f t="shared" si="21"/>
        <v>46080.256932870368</v>
      </c>
      <c r="J470" s="2">
        <f t="shared" si="22"/>
        <v>46080.256944444445</v>
      </c>
      <c r="K470">
        <f t="shared" si="23"/>
        <v>1772172600</v>
      </c>
    </row>
    <row r="471" spans="1:11" x14ac:dyDescent="0.55000000000000004">
      <c r="A471">
        <v>1772172899</v>
      </c>
      <c r="B471" t="s">
        <v>6</v>
      </c>
      <c r="C471" t="s">
        <v>7</v>
      </c>
      <c r="D471">
        <v>5195.58</v>
      </c>
      <c r="E471">
        <v>5197.1000000000004</v>
      </c>
      <c r="F471">
        <v>5195.92</v>
      </c>
      <c r="G471">
        <v>5187.5600000000004</v>
      </c>
      <c r="I471" s="1">
        <f t="shared" si="21"/>
        <v>46080.260405092587</v>
      </c>
      <c r="J471" s="2">
        <f t="shared" si="22"/>
        <v>46080.260416666664</v>
      </c>
      <c r="K471">
        <f t="shared" si="23"/>
        <v>1772172900</v>
      </c>
    </row>
    <row r="472" spans="1:11" x14ac:dyDescent="0.55000000000000004">
      <c r="A472">
        <v>1772173199</v>
      </c>
      <c r="B472" t="s">
        <v>6</v>
      </c>
      <c r="C472" t="s">
        <v>7</v>
      </c>
      <c r="D472">
        <v>5195</v>
      </c>
      <c r="E472">
        <v>5196.58</v>
      </c>
      <c r="F472">
        <v>5196.28</v>
      </c>
      <c r="G472">
        <v>5187.79</v>
      </c>
      <c r="I472" s="1">
        <f t="shared" si="21"/>
        <v>46080.263877314814</v>
      </c>
      <c r="J472" s="2">
        <f t="shared" si="22"/>
        <v>46080.263888888891</v>
      </c>
      <c r="K472">
        <f t="shared" si="23"/>
        <v>1772173200</v>
      </c>
    </row>
    <row r="473" spans="1:11" x14ac:dyDescent="0.55000000000000004">
      <c r="A473">
        <v>1772173499</v>
      </c>
      <c r="B473" t="s">
        <v>6</v>
      </c>
      <c r="C473" t="s">
        <v>7</v>
      </c>
      <c r="D473">
        <v>5193.22</v>
      </c>
      <c r="E473">
        <v>5195.3500000000004</v>
      </c>
      <c r="F473">
        <v>5196.29</v>
      </c>
      <c r="G473">
        <v>5187.9799999999996</v>
      </c>
      <c r="I473" s="1">
        <f t="shared" si="21"/>
        <v>46080.26734953704</v>
      </c>
      <c r="J473" s="2">
        <f t="shared" si="22"/>
        <v>46080.267361111109</v>
      </c>
      <c r="K473">
        <f t="shared" si="23"/>
        <v>1772173500</v>
      </c>
    </row>
    <row r="474" spans="1:11" x14ac:dyDescent="0.55000000000000004">
      <c r="A474">
        <v>1772173799</v>
      </c>
      <c r="B474" t="s">
        <v>6</v>
      </c>
      <c r="C474" t="s">
        <v>7</v>
      </c>
      <c r="D474">
        <v>5192.34</v>
      </c>
      <c r="E474">
        <v>5194.5200000000004</v>
      </c>
      <c r="F474">
        <v>5196.12</v>
      </c>
      <c r="G474">
        <v>5188.1400000000003</v>
      </c>
      <c r="I474" s="1">
        <f t="shared" si="21"/>
        <v>46080.270821759259</v>
      </c>
      <c r="J474" s="2">
        <f t="shared" si="22"/>
        <v>46080.270833333336</v>
      </c>
      <c r="K474">
        <f t="shared" si="23"/>
        <v>1772173800</v>
      </c>
    </row>
    <row r="475" spans="1:11" x14ac:dyDescent="0.55000000000000004">
      <c r="A475">
        <v>1772174099</v>
      </c>
      <c r="B475" t="s">
        <v>6</v>
      </c>
      <c r="C475" t="s">
        <v>7</v>
      </c>
      <c r="D475">
        <v>5194.18</v>
      </c>
      <c r="E475">
        <v>5193.93</v>
      </c>
      <c r="F475">
        <v>5195.87</v>
      </c>
      <c r="G475">
        <v>5188.29</v>
      </c>
      <c r="I475" s="1">
        <f t="shared" si="21"/>
        <v>46080.274293981478</v>
      </c>
      <c r="J475" s="2">
        <f t="shared" si="22"/>
        <v>46080.274305555555</v>
      </c>
      <c r="K475">
        <f t="shared" si="23"/>
        <v>1772174100</v>
      </c>
    </row>
    <row r="476" spans="1:11" x14ac:dyDescent="0.55000000000000004">
      <c r="A476">
        <v>1772174399</v>
      </c>
      <c r="B476" t="s">
        <v>6</v>
      </c>
      <c r="C476" t="s">
        <v>7</v>
      </c>
      <c r="D476">
        <v>5193.45</v>
      </c>
      <c r="E476">
        <v>5193.87</v>
      </c>
      <c r="F476">
        <v>5195.66</v>
      </c>
      <c r="G476">
        <v>5188.4399999999996</v>
      </c>
      <c r="I476" s="1">
        <f t="shared" si="21"/>
        <v>46080.277766203704</v>
      </c>
      <c r="J476" s="2">
        <f t="shared" si="22"/>
        <v>46080.277777777781</v>
      </c>
      <c r="K476">
        <f t="shared" si="23"/>
        <v>1772174400</v>
      </c>
    </row>
    <row r="477" spans="1:11" x14ac:dyDescent="0.55000000000000004">
      <c r="A477">
        <v>1772174699</v>
      </c>
      <c r="B477" t="s">
        <v>6</v>
      </c>
      <c r="C477" t="s">
        <v>7</v>
      </c>
      <c r="D477">
        <v>5191.8900000000003</v>
      </c>
      <c r="E477">
        <v>5192.97</v>
      </c>
      <c r="F477">
        <v>5195.28</v>
      </c>
      <c r="G477">
        <v>5188.58</v>
      </c>
      <c r="I477" s="1">
        <f t="shared" si="21"/>
        <v>46080.28123842593</v>
      </c>
      <c r="J477" s="2">
        <f t="shared" si="22"/>
        <v>46080.28125</v>
      </c>
      <c r="K477">
        <f t="shared" si="23"/>
        <v>1772174700</v>
      </c>
    </row>
    <row r="478" spans="1:11" x14ac:dyDescent="0.55000000000000004">
      <c r="A478">
        <v>1772174999</v>
      </c>
      <c r="B478" t="s">
        <v>6</v>
      </c>
      <c r="C478" t="s">
        <v>7</v>
      </c>
      <c r="D478">
        <v>5188.8500000000004</v>
      </c>
      <c r="E478">
        <v>5191.09</v>
      </c>
      <c r="F478">
        <v>5194.55</v>
      </c>
      <c r="G478">
        <v>5188.6499999999996</v>
      </c>
      <c r="I478" s="1">
        <f t="shared" si="21"/>
        <v>46080.284710648149</v>
      </c>
      <c r="J478" s="2">
        <f t="shared" si="22"/>
        <v>46080.284722222219</v>
      </c>
      <c r="K478">
        <f t="shared" si="23"/>
        <v>1772175000</v>
      </c>
    </row>
    <row r="479" spans="1:11" x14ac:dyDescent="0.55000000000000004">
      <c r="A479">
        <v>1772175299</v>
      </c>
      <c r="B479" t="s">
        <v>6</v>
      </c>
      <c r="C479" t="s">
        <v>7</v>
      </c>
      <c r="D479">
        <v>5185.71</v>
      </c>
      <c r="E479">
        <v>5188.42</v>
      </c>
      <c r="F479">
        <v>5193.3500000000004</v>
      </c>
      <c r="G479">
        <v>5188.63</v>
      </c>
      <c r="I479" s="1">
        <f t="shared" si="21"/>
        <v>46080.288182870368</v>
      </c>
      <c r="J479" s="2">
        <f t="shared" si="22"/>
        <v>46080.288194444445</v>
      </c>
      <c r="K479">
        <f t="shared" si="23"/>
        <v>1772175300</v>
      </c>
    </row>
    <row r="480" spans="1:11" x14ac:dyDescent="0.55000000000000004">
      <c r="A480">
        <v>1772175599</v>
      </c>
      <c r="B480" t="s">
        <v>6</v>
      </c>
      <c r="C480" t="s">
        <v>7</v>
      </c>
      <c r="D480">
        <v>5185.28</v>
      </c>
      <c r="E480">
        <v>5186.32</v>
      </c>
      <c r="F480">
        <v>5191.9399999999996</v>
      </c>
      <c r="G480">
        <v>5188.5600000000004</v>
      </c>
      <c r="I480" s="1">
        <f t="shared" si="21"/>
        <v>46080.291655092587</v>
      </c>
      <c r="J480" s="2">
        <f t="shared" si="22"/>
        <v>46080.291666666664</v>
      </c>
      <c r="K480">
        <f t="shared" si="23"/>
        <v>1772175600</v>
      </c>
    </row>
    <row r="481" spans="1:11" x14ac:dyDescent="0.55000000000000004">
      <c r="A481">
        <v>1772175899</v>
      </c>
      <c r="B481" t="s">
        <v>6</v>
      </c>
      <c r="C481" t="s">
        <v>7</v>
      </c>
      <c r="D481">
        <v>5187.16</v>
      </c>
      <c r="E481">
        <v>5185.96</v>
      </c>
      <c r="F481">
        <v>5190.74</v>
      </c>
      <c r="G481">
        <v>5188.5</v>
      </c>
      <c r="I481" s="1">
        <f t="shared" si="21"/>
        <v>46080.295127314814</v>
      </c>
      <c r="J481" s="2">
        <f t="shared" si="22"/>
        <v>46080.295138888891</v>
      </c>
      <c r="K481">
        <f t="shared" si="23"/>
        <v>1772175900</v>
      </c>
    </row>
    <row r="482" spans="1:11" x14ac:dyDescent="0.55000000000000004">
      <c r="A482">
        <v>1772176199</v>
      </c>
      <c r="B482" t="s">
        <v>6</v>
      </c>
      <c r="C482" t="s">
        <v>7</v>
      </c>
      <c r="D482">
        <v>5181.7</v>
      </c>
      <c r="E482">
        <v>5184.25</v>
      </c>
      <c r="F482">
        <v>5189.38</v>
      </c>
      <c r="G482">
        <v>5188.42</v>
      </c>
      <c r="I482" s="1">
        <f t="shared" si="21"/>
        <v>46080.29859953704</v>
      </c>
      <c r="J482" s="2">
        <f t="shared" si="22"/>
        <v>46080.298611111109</v>
      </c>
      <c r="K482">
        <f t="shared" si="23"/>
        <v>1772176200</v>
      </c>
    </row>
    <row r="483" spans="1:11" x14ac:dyDescent="0.55000000000000004">
      <c r="A483">
        <v>1772176499</v>
      </c>
      <c r="B483" t="s">
        <v>6</v>
      </c>
      <c r="C483" t="s">
        <v>7</v>
      </c>
      <c r="D483">
        <v>5177.62</v>
      </c>
      <c r="E483">
        <v>5181.04</v>
      </c>
      <c r="F483">
        <v>5187.5600000000004</v>
      </c>
      <c r="G483">
        <v>5188.24</v>
      </c>
      <c r="I483" s="1">
        <f t="shared" si="21"/>
        <v>46080.302071759259</v>
      </c>
      <c r="J483" s="2">
        <f t="shared" si="22"/>
        <v>46080.302083333336</v>
      </c>
      <c r="K483">
        <f t="shared" si="23"/>
        <v>1772176500</v>
      </c>
    </row>
    <row r="484" spans="1:11" x14ac:dyDescent="0.55000000000000004">
      <c r="A484">
        <v>1772176799</v>
      </c>
      <c r="B484" t="s">
        <v>6</v>
      </c>
      <c r="C484" t="s">
        <v>7</v>
      </c>
      <c r="D484">
        <v>5182.82</v>
      </c>
      <c r="E484">
        <v>5180.1499999999996</v>
      </c>
      <c r="F484">
        <v>5185.92</v>
      </c>
      <c r="G484">
        <v>5188.0200000000004</v>
      </c>
      <c r="I484" s="1">
        <f t="shared" si="21"/>
        <v>46080.305543981478</v>
      </c>
      <c r="J484" s="2">
        <f t="shared" si="22"/>
        <v>46080.305555555555</v>
      </c>
      <c r="K484">
        <f t="shared" si="23"/>
        <v>1772176800</v>
      </c>
    </row>
    <row r="485" spans="1:11" x14ac:dyDescent="0.55000000000000004">
      <c r="A485">
        <v>1772177099</v>
      </c>
      <c r="B485" t="s">
        <v>6</v>
      </c>
      <c r="C485" t="s">
        <v>7</v>
      </c>
      <c r="D485">
        <v>5178.6400000000003</v>
      </c>
      <c r="E485">
        <v>5179.5</v>
      </c>
      <c r="F485">
        <v>5184.45</v>
      </c>
      <c r="G485">
        <v>5187.83</v>
      </c>
      <c r="I485" s="1">
        <f t="shared" si="21"/>
        <v>46080.309016203704</v>
      </c>
      <c r="J485" s="2">
        <f t="shared" si="22"/>
        <v>46080.309027777781</v>
      </c>
      <c r="K485">
        <f t="shared" si="23"/>
        <v>1772177100</v>
      </c>
    </row>
    <row r="486" spans="1:11" x14ac:dyDescent="0.55000000000000004">
      <c r="A486">
        <v>1772177399</v>
      </c>
      <c r="B486" t="s">
        <v>6</v>
      </c>
      <c r="C486" t="s">
        <v>7</v>
      </c>
      <c r="D486">
        <v>5180.1899999999996</v>
      </c>
      <c r="E486">
        <v>5178.45</v>
      </c>
      <c r="F486">
        <v>5183.03</v>
      </c>
      <c r="G486">
        <v>5187.6099999999997</v>
      </c>
      <c r="I486" s="1">
        <f t="shared" si="21"/>
        <v>46080.31248842593</v>
      </c>
      <c r="J486" s="2">
        <f t="shared" si="22"/>
        <v>46080.3125</v>
      </c>
      <c r="K486">
        <f t="shared" si="23"/>
        <v>1772177400</v>
      </c>
    </row>
    <row r="487" spans="1:11" x14ac:dyDescent="0.55000000000000004">
      <c r="A487">
        <v>1772177699</v>
      </c>
      <c r="B487" t="s">
        <v>6</v>
      </c>
      <c r="C487" t="s">
        <v>7</v>
      </c>
      <c r="D487">
        <v>5182.7</v>
      </c>
      <c r="E487">
        <v>5179.26</v>
      </c>
      <c r="F487">
        <v>5182.07</v>
      </c>
      <c r="G487">
        <v>5187.42</v>
      </c>
      <c r="I487" s="1">
        <f t="shared" si="21"/>
        <v>46080.315960648149</v>
      </c>
      <c r="J487" s="2">
        <f t="shared" si="22"/>
        <v>46080.315972222219</v>
      </c>
      <c r="K487">
        <f t="shared" si="23"/>
        <v>1772177700</v>
      </c>
    </row>
    <row r="488" spans="1:11" x14ac:dyDescent="0.55000000000000004">
      <c r="A488">
        <v>1772177999</v>
      </c>
      <c r="B488" t="s">
        <v>6</v>
      </c>
      <c r="C488" t="s">
        <v>7</v>
      </c>
      <c r="D488">
        <v>5180.5200000000004</v>
      </c>
      <c r="E488">
        <v>5179.5600000000004</v>
      </c>
      <c r="F488">
        <v>5181.34</v>
      </c>
      <c r="G488">
        <v>5187.25</v>
      </c>
      <c r="I488" s="1">
        <f t="shared" si="21"/>
        <v>46080.319432870368</v>
      </c>
      <c r="J488" s="2">
        <f t="shared" si="22"/>
        <v>46080.319444444445</v>
      </c>
      <c r="K488">
        <f t="shared" si="23"/>
        <v>1772178000</v>
      </c>
    </row>
    <row r="489" spans="1:11" x14ac:dyDescent="0.55000000000000004">
      <c r="A489">
        <v>1772178299</v>
      </c>
      <c r="B489" t="s">
        <v>6</v>
      </c>
      <c r="C489" t="s">
        <v>7</v>
      </c>
      <c r="D489">
        <v>5181.24</v>
      </c>
      <c r="E489">
        <v>5179.75</v>
      </c>
      <c r="F489">
        <v>5180.78</v>
      </c>
      <c r="G489">
        <v>5187.08</v>
      </c>
      <c r="I489" s="1">
        <f t="shared" si="21"/>
        <v>46080.322905092587</v>
      </c>
      <c r="J489" s="2">
        <f t="shared" si="22"/>
        <v>46080.322916666664</v>
      </c>
      <c r="K489">
        <f t="shared" si="23"/>
        <v>1772178300</v>
      </c>
    </row>
    <row r="490" spans="1:11" x14ac:dyDescent="0.55000000000000004">
      <c r="A490">
        <v>1772178599</v>
      </c>
      <c r="B490" t="s">
        <v>6</v>
      </c>
      <c r="C490" t="s">
        <v>7</v>
      </c>
      <c r="D490">
        <v>5179.6499999999996</v>
      </c>
      <c r="E490">
        <v>5179.3599999999997</v>
      </c>
      <c r="F490">
        <v>5180.22</v>
      </c>
      <c r="G490">
        <v>5186.8900000000003</v>
      </c>
      <c r="I490" s="1">
        <f t="shared" si="21"/>
        <v>46080.326377314814</v>
      </c>
      <c r="J490" s="2">
        <f t="shared" si="22"/>
        <v>46080.326388888891</v>
      </c>
      <c r="K490">
        <f t="shared" si="23"/>
        <v>1772178600</v>
      </c>
    </row>
    <row r="491" spans="1:11" x14ac:dyDescent="0.55000000000000004">
      <c r="A491">
        <v>1772178899</v>
      </c>
      <c r="B491" t="s">
        <v>6</v>
      </c>
      <c r="C491" t="s">
        <v>7</v>
      </c>
      <c r="D491">
        <v>5176.1000000000004</v>
      </c>
      <c r="E491">
        <v>5178.54</v>
      </c>
      <c r="F491">
        <v>5179.57</v>
      </c>
      <c r="G491">
        <v>5186.67</v>
      </c>
      <c r="I491" s="1">
        <f t="shared" si="21"/>
        <v>46080.32984953704</v>
      </c>
      <c r="J491" s="2">
        <f t="shared" si="22"/>
        <v>46080.329861111109</v>
      </c>
      <c r="K491">
        <f t="shared" si="23"/>
        <v>1772178900</v>
      </c>
    </row>
    <row r="492" spans="1:11" x14ac:dyDescent="0.55000000000000004">
      <c r="A492">
        <v>1772179199</v>
      </c>
      <c r="B492" t="s">
        <v>6</v>
      </c>
      <c r="C492" t="s">
        <v>7</v>
      </c>
      <c r="D492">
        <v>5180.66</v>
      </c>
      <c r="E492">
        <v>5178.78</v>
      </c>
      <c r="F492">
        <v>5179.1099999999997</v>
      </c>
      <c r="G492">
        <v>5186.46</v>
      </c>
      <c r="I492" s="1">
        <f t="shared" si="21"/>
        <v>46080.333321759259</v>
      </c>
      <c r="J492" s="2">
        <f t="shared" si="22"/>
        <v>46080.333333333336</v>
      </c>
      <c r="K492">
        <f t="shared" si="23"/>
        <v>1772179200</v>
      </c>
    </row>
    <row r="493" spans="1:11" x14ac:dyDescent="0.55000000000000004">
      <c r="A493">
        <v>1772179499</v>
      </c>
      <c r="B493" t="s">
        <v>6</v>
      </c>
      <c r="C493" t="s">
        <v>7</v>
      </c>
      <c r="D493">
        <v>5180.62</v>
      </c>
      <c r="E493">
        <v>5179.08</v>
      </c>
      <c r="F493">
        <v>5178.8</v>
      </c>
      <c r="G493">
        <v>5186.2700000000004</v>
      </c>
      <c r="I493" s="1">
        <f t="shared" si="21"/>
        <v>46080.336793981478</v>
      </c>
      <c r="J493" s="2">
        <f t="shared" si="22"/>
        <v>46080.336805555555</v>
      </c>
      <c r="K493">
        <f t="shared" si="23"/>
        <v>1772179500</v>
      </c>
    </row>
    <row r="494" spans="1:11" x14ac:dyDescent="0.55000000000000004">
      <c r="A494">
        <v>1772179799</v>
      </c>
      <c r="B494" t="s">
        <v>6</v>
      </c>
      <c r="C494" t="s">
        <v>7</v>
      </c>
      <c r="D494">
        <v>5178.43</v>
      </c>
      <c r="E494">
        <v>5178.92</v>
      </c>
      <c r="F494">
        <v>5178.53</v>
      </c>
      <c r="G494">
        <v>5186.08</v>
      </c>
      <c r="I494" s="1">
        <f t="shared" si="21"/>
        <v>46080.340266203704</v>
      </c>
      <c r="J494" s="2">
        <f t="shared" si="22"/>
        <v>46080.340277777781</v>
      </c>
      <c r="K494">
        <f t="shared" si="23"/>
        <v>1772179800</v>
      </c>
    </row>
    <row r="495" spans="1:11" x14ac:dyDescent="0.55000000000000004">
      <c r="A495">
        <v>1772180099</v>
      </c>
      <c r="B495" t="s">
        <v>6</v>
      </c>
      <c r="C495" t="s">
        <v>7</v>
      </c>
      <c r="D495">
        <v>5178.8999999999996</v>
      </c>
      <c r="E495">
        <v>5178.68</v>
      </c>
      <c r="F495">
        <v>5178.25</v>
      </c>
      <c r="G495">
        <v>5185.88</v>
      </c>
      <c r="I495" s="1">
        <f t="shared" si="21"/>
        <v>46080.34373842593</v>
      </c>
      <c r="J495" s="2">
        <f t="shared" si="22"/>
        <v>46080.34375</v>
      </c>
      <c r="K495">
        <f t="shared" si="23"/>
        <v>1772180100</v>
      </c>
    </row>
    <row r="496" spans="1:11" x14ac:dyDescent="0.55000000000000004">
      <c r="A496">
        <v>1772180399</v>
      </c>
      <c r="B496" t="s">
        <v>6</v>
      </c>
      <c r="C496" t="s">
        <v>7</v>
      </c>
      <c r="D496">
        <v>5175</v>
      </c>
      <c r="E496">
        <v>5177.41</v>
      </c>
      <c r="F496">
        <v>5177.75</v>
      </c>
      <c r="G496">
        <v>5185.6499999999996</v>
      </c>
      <c r="I496" s="1">
        <f t="shared" si="21"/>
        <v>46080.347210648149</v>
      </c>
      <c r="J496" s="2">
        <f t="shared" si="22"/>
        <v>46080.347222222219</v>
      </c>
      <c r="K496">
        <f t="shared" si="23"/>
        <v>1772180400</v>
      </c>
    </row>
    <row r="497" spans="1:11" x14ac:dyDescent="0.55000000000000004">
      <c r="A497">
        <v>1772180699</v>
      </c>
      <c r="B497" t="s">
        <v>6</v>
      </c>
      <c r="C497" t="s">
        <v>7</v>
      </c>
      <c r="D497">
        <v>5177.6099999999997</v>
      </c>
      <c r="E497">
        <v>5177.17</v>
      </c>
      <c r="F497">
        <v>5177.3100000000004</v>
      </c>
      <c r="G497">
        <v>5185.3999999999996</v>
      </c>
      <c r="I497" s="1">
        <f t="shared" si="21"/>
        <v>46080.350682870368</v>
      </c>
      <c r="J497" s="2">
        <f t="shared" si="22"/>
        <v>46080.350694444445</v>
      </c>
      <c r="K497">
        <f t="shared" si="23"/>
        <v>1772180700</v>
      </c>
    </row>
    <row r="498" spans="1:11" x14ac:dyDescent="0.55000000000000004">
      <c r="A498">
        <v>1772180999</v>
      </c>
      <c r="B498" t="s">
        <v>6</v>
      </c>
      <c r="C498" t="s">
        <v>7</v>
      </c>
      <c r="D498">
        <v>5181.78</v>
      </c>
      <c r="E498">
        <v>5178.4399999999996</v>
      </c>
      <c r="F498">
        <v>5177.28</v>
      </c>
      <c r="G498">
        <v>5185.21</v>
      </c>
      <c r="I498" s="1">
        <f t="shared" si="21"/>
        <v>46080.354155092587</v>
      </c>
      <c r="J498" s="2">
        <f t="shared" si="22"/>
        <v>46080.354166666664</v>
      </c>
      <c r="K498">
        <f t="shared" si="23"/>
        <v>1772181000</v>
      </c>
    </row>
    <row r="499" spans="1:11" x14ac:dyDescent="0.55000000000000004">
      <c r="A499">
        <v>1772181299</v>
      </c>
      <c r="B499" t="s">
        <v>6</v>
      </c>
      <c r="C499" t="s">
        <v>7</v>
      </c>
      <c r="D499">
        <v>5180.34</v>
      </c>
      <c r="E499">
        <v>5179.6400000000003</v>
      </c>
      <c r="F499">
        <v>5177.53</v>
      </c>
      <c r="G499">
        <v>5185.08</v>
      </c>
      <c r="I499" s="1">
        <f t="shared" si="21"/>
        <v>46080.357627314814</v>
      </c>
      <c r="J499" s="2">
        <f t="shared" si="22"/>
        <v>46080.357638888891</v>
      </c>
      <c r="K499">
        <f t="shared" si="23"/>
        <v>1772181300</v>
      </c>
    </row>
    <row r="500" spans="1:11" x14ac:dyDescent="0.55000000000000004">
      <c r="A500">
        <v>1772181599</v>
      </c>
      <c r="B500" t="s">
        <v>6</v>
      </c>
      <c r="C500" t="s">
        <v>7</v>
      </c>
      <c r="D500">
        <v>5180.32</v>
      </c>
      <c r="E500">
        <v>5180.1899999999996</v>
      </c>
      <c r="F500">
        <v>5177.8500000000004</v>
      </c>
      <c r="G500">
        <v>5184.96</v>
      </c>
      <c r="I500" s="1">
        <f t="shared" si="21"/>
        <v>46080.36109953704</v>
      </c>
      <c r="J500" s="2">
        <f t="shared" si="22"/>
        <v>46080.361111111109</v>
      </c>
      <c r="K500">
        <f t="shared" si="23"/>
        <v>1772181600</v>
      </c>
    </row>
    <row r="501" spans="1:11" x14ac:dyDescent="0.55000000000000004">
      <c r="A501">
        <v>1772181899</v>
      </c>
      <c r="B501" t="s">
        <v>6</v>
      </c>
      <c r="C501" t="s">
        <v>7</v>
      </c>
      <c r="D501">
        <v>5181.3500000000004</v>
      </c>
      <c r="E501">
        <v>5180.8999999999996</v>
      </c>
      <c r="F501">
        <v>5178.2700000000004</v>
      </c>
      <c r="G501">
        <v>5184.84</v>
      </c>
      <c r="I501" s="1">
        <f t="shared" si="21"/>
        <v>46080.364571759259</v>
      </c>
      <c r="J501" s="2">
        <f t="shared" si="22"/>
        <v>46080.364583333336</v>
      </c>
      <c r="K501">
        <f t="shared" si="23"/>
        <v>1772181900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O501"/>
  <sheetViews>
    <sheetView zoomScale="70" zoomScaleNormal="70" workbookViewId="0">
      <selection activeCell="O2" sqref="O2:O501"/>
    </sheetView>
  </sheetViews>
  <sheetFormatPr defaultRowHeight="14.4" x14ac:dyDescent="0.55000000000000004"/>
  <cols>
    <col min="1" max="1" width="10.68359375" bestFit="1" customWidth="1"/>
    <col min="13" max="13" width="17.41796875" bestFit="1" customWidth="1"/>
    <col min="14" max="14" width="14.83984375" bestFit="1" customWidth="1"/>
    <col min="15" max="15" width="17.47265625" bestFit="1" customWidth="1"/>
  </cols>
  <sheetData>
    <row r="1" spans="1:1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35</v>
      </c>
      <c r="F1" t="s">
        <v>36</v>
      </c>
      <c r="G1" t="s">
        <v>37</v>
      </c>
      <c r="H1" t="s">
        <v>61</v>
      </c>
      <c r="I1" t="s">
        <v>62</v>
      </c>
      <c r="J1" t="s">
        <v>63</v>
      </c>
      <c r="M1" t="s">
        <v>67</v>
      </c>
      <c r="N1" t="s">
        <v>68</v>
      </c>
      <c r="O1" t="s">
        <v>69</v>
      </c>
    </row>
    <row r="2" spans="1:15" x14ac:dyDescent="0.55000000000000004">
      <c r="A2">
        <v>1772024999</v>
      </c>
      <c r="B2" t="s">
        <v>6</v>
      </c>
      <c r="C2" t="s">
        <v>7</v>
      </c>
      <c r="D2">
        <v>5187.2</v>
      </c>
      <c r="E2">
        <v>5188.4399999999996</v>
      </c>
      <c r="F2">
        <v>5189.22</v>
      </c>
      <c r="G2">
        <v>5185.5</v>
      </c>
      <c r="H2">
        <v>-1</v>
      </c>
      <c r="I2">
        <v>0.67147000000000001</v>
      </c>
      <c r="J2">
        <v>3</v>
      </c>
      <c r="M2" s="1">
        <f t="shared" ref="M2:M65" si="0">(A2/86400)+25569</f>
        <v>46078.54859953704</v>
      </c>
      <c r="N2" s="2">
        <f t="shared" ref="N2:N65" si="1">CEILING(INT(M2*1440)/1440*288,1)/288</f>
        <v>46078.548611111109</v>
      </c>
      <c r="O2">
        <f>MROUND((N2-25569)*86400,300)</f>
        <v>1772025000</v>
      </c>
    </row>
    <row r="3" spans="1:15" x14ac:dyDescent="0.55000000000000004">
      <c r="A3">
        <v>1772025299</v>
      </c>
      <c r="B3" t="s">
        <v>6</v>
      </c>
      <c r="C3" t="s">
        <v>7</v>
      </c>
      <c r="D3">
        <v>5187</v>
      </c>
      <c r="E3">
        <v>5187.22</v>
      </c>
      <c r="F3">
        <v>5189.54</v>
      </c>
      <c r="G3">
        <v>5185.97</v>
      </c>
      <c r="H3">
        <v>-1</v>
      </c>
      <c r="I3">
        <v>0.97818000000000005</v>
      </c>
      <c r="J3">
        <v>3</v>
      </c>
      <c r="M3" s="1">
        <f t="shared" si="0"/>
        <v>46078.552071759259</v>
      </c>
      <c r="N3" s="2">
        <f t="shared" si="1"/>
        <v>46078.552083333336</v>
      </c>
      <c r="O3">
        <f t="shared" ref="O3:O66" si="2">MROUND((N3-25569)*86400,300)</f>
        <v>1772025300</v>
      </c>
    </row>
    <row r="4" spans="1:15" x14ac:dyDescent="0.55000000000000004">
      <c r="A4">
        <v>1772025599</v>
      </c>
      <c r="B4" t="s">
        <v>6</v>
      </c>
      <c r="C4" t="s">
        <v>7</v>
      </c>
      <c r="D4">
        <v>5191.13</v>
      </c>
      <c r="E4">
        <v>5186.8100000000004</v>
      </c>
      <c r="F4">
        <v>5191.47</v>
      </c>
      <c r="G4">
        <v>5186.1400000000003</v>
      </c>
      <c r="H4">
        <v>1</v>
      </c>
      <c r="I4">
        <v>0.26129999999999998</v>
      </c>
      <c r="J4">
        <v>0</v>
      </c>
      <c r="M4" s="1">
        <f t="shared" si="0"/>
        <v>46078.555543981478</v>
      </c>
      <c r="N4" s="2">
        <f t="shared" si="1"/>
        <v>46078.555555555555</v>
      </c>
      <c r="O4">
        <f t="shared" si="2"/>
        <v>1772025600</v>
      </c>
    </row>
    <row r="5" spans="1:15" x14ac:dyDescent="0.55000000000000004">
      <c r="A5">
        <v>1772025899</v>
      </c>
      <c r="B5" t="s">
        <v>6</v>
      </c>
      <c r="C5" t="s">
        <v>7</v>
      </c>
      <c r="D5">
        <v>5188.07</v>
      </c>
      <c r="E5">
        <v>5191.1400000000003</v>
      </c>
      <c r="F5">
        <v>5191.3599999999997</v>
      </c>
      <c r="G5">
        <v>5186.93</v>
      </c>
      <c r="H5">
        <v>-1</v>
      </c>
      <c r="I5">
        <v>0.11243</v>
      </c>
      <c r="J5">
        <v>3</v>
      </c>
      <c r="M5" s="1">
        <f t="shared" si="0"/>
        <v>46078.559016203704</v>
      </c>
      <c r="N5" s="2">
        <f t="shared" si="1"/>
        <v>46078.559027777781</v>
      </c>
      <c r="O5">
        <f t="shared" si="2"/>
        <v>1772025900</v>
      </c>
    </row>
    <row r="6" spans="1:15" x14ac:dyDescent="0.55000000000000004">
      <c r="A6">
        <v>1772026199</v>
      </c>
      <c r="B6" t="s">
        <v>6</v>
      </c>
      <c r="C6" t="s">
        <v>7</v>
      </c>
      <c r="D6">
        <v>5188.16</v>
      </c>
      <c r="E6">
        <v>5188.07</v>
      </c>
      <c r="F6">
        <v>5190.3500000000004</v>
      </c>
      <c r="G6">
        <v>5186.62</v>
      </c>
      <c r="H6">
        <v>1</v>
      </c>
      <c r="I6">
        <v>1.0154300000000001</v>
      </c>
      <c r="J6">
        <v>0</v>
      </c>
      <c r="M6" s="1">
        <f t="shared" si="0"/>
        <v>46078.56248842593</v>
      </c>
      <c r="N6" s="2">
        <f t="shared" si="1"/>
        <v>46078.5625</v>
      </c>
      <c r="O6">
        <f t="shared" si="2"/>
        <v>1772026200</v>
      </c>
    </row>
    <row r="7" spans="1:15" x14ac:dyDescent="0.55000000000000004">
      <c r="A7">
        <v>1772026499</v>
      </c>
      <c r="B7" t="s">
        <v>6</v>
      </c>
      <c r="C7" t="s">
        <v>7</v>
      </c>
      <c r="D7">
        <v>5189.6099999999997</v>
      </c>
      <c r="E7">
        <v>5188.16</v>
      </c>
      <c r="F7">
        <v>5190.3500000000004</v>
      </c>
      <c r="G7">
        <v>5187.7299999999996</v>
      </c>
      <c r="H7">
        <v>1</v>
      </c>
      <c r="I7">
        <v>0.60318000000000005</v>
      </c>
      <c r="J7">
        <v>0</v>
      </c>
      <c r="M7" s="1">
        <f t="shared" si="0"/>
        <v>46078.565960648149</v>
      </c>
      <c r="N7" s="2">
        <f t="shared" si="1"/>
        <v>46078.565972222219</v>
      </c>
      <c r="O7">
        <f t="shared" si="2"/>
        <v>1772026500</v>
      </c>
    </row>
    <row r="8" spans="1:15" x14ac:dyDescent="0.55000000000000004">
      <c r="A8">
        <v>1772026799</v>
      </c>
      <c r="B8" t="s">
        <v>6</v>
      </c>
      <c r="C8" t="s">
        <v>7</v>
      </c>
      <c r="D8">
        <v>5186.84</v>
      </c>
      <c r="E8">
        <v>5189.93</v>
      </c>
      <c r="F8">
        <v>5191.33</v>
      </c>
      <c r="G8">
        <v>5182.03</v>
      </c>
      <c r="H8">
        <v>-1</v>
      </c>
      <c r="I8">
        <v>0.10542</v>
      </c>
      <c r="J8">
        <v>3</v>
      </c>
      <c r="M8" s="1">
        <f t="shared" si="0"/>
        <v>46078.569432870368</v>
      </c>
      <c r="N8" s="2">
        <f t="shared" si="1"/>
        <v>46078.569444444445</v>
      </c>
      <c r="O8">
        <f t="shared" si="2"/>
        <v>1772026800</v>
      </c>
    </row>
    <row r="9" spans="1:15" x14ac:dyDescent="0.55000000000000004">
      <c r="A9">
        <v>1772027099</v>
      </c>
      <c r="B9" t="s">
        <v>6</v>
      </c>
      <c r="C9" t="s">
        <v>7</v>
      </c>
      <c r="D9">
        <v>5186.59</v>
      </c>
      <c r="E9">
        <v>5187.12</v>
      </c>
      <c r="F9">
        <v>5191.12</v>
      </c>
      <c r="G9">
        <v>5185.6499999999996</v>
      </c>
      <c r="H9">
        <v>-1</v>
      </c>
      <c r="I9">
        <v>0.88254999999999995</v>
      </c>
      <c r="J9">
        <v>3</v>
      </c>
      <c r="M9" s="1">
        <f t="shared" si="0"/>
        <v>46078.572905092587</v>
      </c>
      <c r="N9" s="2">
        <f t="shared" si="1"/>
        <v>46078.572916666664</v>
      </c>
      <c r="O9">
        <f t="shared" si="2"/>
        <v>1772027100</v>
      </c>
    </row>
    <row r="10" spans="1:15" x14ac:dyDescent="0.55000000000000004">
      <c r="A10">
        <v>1772027399</v>
      </c>
      <c r="B10" t="s">
        <v>6</v>
      </c>
      <c r="C10" t="s">
        <v>7</v>
      </c>
      <c r="D10">
        <v>5186.07</v>
      </c>
      <c r="E10">
        <v>5187.03</v>
      </c>
      <c r="F10">
        <v>5187.42</v>
      </c>
      <c r="G10">
        <v>5184.3</v>
      </c>
      <c r="H10">
        <v>-1</v>
      </c>
      <c r="I10">
        <v>0.75041000000000002</v>
      </c>
      <c r="J10">
        <v>3</v>
      </c>
      <c r="M10" s="1">
        <f t="shared" si="0"/>
        <v>46078.576377314814</v>
      </c>
      <c r="N10" s="2">
        <f t="shared" si="1"/>
        <v>46078.576388888891</v>
      </c>
      <c r="O10">
        <f t="shared" si="2"/>
        <v>1772027400</v>
      </c>
    </row>
    <row r="11" spans="1:15" x14ac:dyDescent="0.55000000000000004">
      <c r="A11">
        <v>1772027699</v>
      </c>
      <c r="B11" t="s">
        <v>6</v>
      </c>
      <c r="C11" t="s">
        <v>7</v>
      </c>
      <c r="D11">
        <v>5185.2299999999996</v>
      </c>
      <c r="E11">
        <v>5186.04</v>
      </c>
      <c r="F11">
        <v>5188.5</v>
      </c>
      <c r="G11">
        <v>5184.76</v>
      </c>
      <c r="H11">
        <v>-1</v>
      </c>
      <c r="I11">
        <v>0.79371999999999998</v>
      </c>
      <c r="J11">
        <v>3</v>
      </c>
      <c r="M11" s="1">
        <f t="shared" si="0"/>
        <v>46078.57984953704</v>
      </c>
      <c r="N11" s="2">
        <f t="shared" si="1"/>
        <v>46078.579861111109</v>
      </c>
      <c r="O11">
        <f t="shared" si="2"/>
        <v>1772027700</v>
      </c>
    </row>
    <row r="12" spans="1:15" x14ac:dyDescent="0.55000000000000004">
      <c r="A12">
        <v>1772027999</v>
      </c>
      <c r="B12" t="s">
        <v>6</v>
      </c>
      <c r="C12" t="s">
        <v>7</v>
      </c>
      <c r="D12">
        <v>5187.18</v>
      </c>
      <c r="E12">
        <v>5185.22</v>
      </c>
      <c r="F12">
        <v>5187.34</v>
      </c>
      <c r="G12">
        <v>5183.76</v>
      </c>
      <c r="H12">
        <v>1</v>
      </c>
      <c r="I12">
        <v>0.44135000000000002</v>
      </c>
      <c r="J12">
        <v>0</v>
      </c>
      <c r="M12" s="1">
        <f t="shared" si="0"/>
        <v>46078.583321759259</v>
      </c>
      <c r="N12" s="2">
        <f t="shared" si="1"/>
        <v>46078.583333333336</v>
      </c>
      <c r="O12">
        <f t="shared" si="2"/>
        <v>1772028000</v>
      </c>
    </row>
    <row r="13" spans="1:15" x14ac:dyDescent="0.55000000000000004">
      <c r="A13">
        <v>1772028299</v>
      </c>
      <c r="B13" t="s">
        <v>6</v>
      </c>
      <c r="C13" t="s">
        <v>7</v>
      </c>
      <c r="D13">
        <v>5189.99</v>
      </c>
      <c r="E13">
        <v>5187.18</v>
      </c>
      <c r="F13">
        <v>5191.07</v>
      </c>
      <c r="G13">
        <v>5186.8</v>
      </c>
      <c r="H13">
        <v>1</v>
      </c>
      <c r="I13">
        <v>0.18032999999999999</v>
      </c>
      <c r="J13">
        <v>0</v>
      </c>
      <c r="M13" s="1">
        <f t="shared" si="0"/>
        <v>46078.586793981478</v>
      </c>
      <c r="N13" s="2">
        <f t="shared" si="1"/>
        <v>46078.586805555555</v>
      </c>
      <c r="O13">
        <f t="shared" si="2"/>
        <v>1772028300</v>
      </c>
    </row>
    <row r="14" spans="1:15" x14ac:dyDescent="0.55000000000000004">
      <c r="A14">
        <v>1772028599</v>
      </c>
      <c r="B14" t="s">
        <v>6</v>
      </c>
      <c r="C14" t="s">
        <v>7</v>
      </c>
      <c r="D14">
        <v>5185.4399999999996</v>
      </c>
      <c r="E14">
        <v>5190.08</v>
      </c>
      <c r="F14">
        <v>5190.3100000000004</v>
      </c>
      <c r="G14">
        <v>5183.6899999999996</v>
      </c>
      <c r="H14">
        <v>-1</v>
      </c>
      <c r="I14">
        <v>0.40695999999999999</v>
      </c>
      <c r="J14">
        <v>3</v>
      </c>
      <c r="M14" s="1">
        <f t="shared" si="0"/>
        <v>46078.590266203704</v>
      </c>
      <c r="N14" s="2">
        <f t="shared" si="1"/>
        <v>46078.590277777781</v>
      </c>
      <c r="O14">
        <f>MROUND((N14-25569)*86400,300)</f>
        <v>1772028600</v>
      </c>
    </row>
    <row r="15" spans="1:15" x14ac:dyDescent="0.55000000000000004">
      <c r="A15">
        <v>1772028899</v>
      </c>
      <c r="B15" t="s">
        <v>6</v>
      </c>
      <c r="C15" t="s">
        <v>7</v>
      </c>
      <c r="D15">
        <v>5182.68</v>
      </c>
      <c r="E15">
        <v>5185.41</v>
      </c>
      <c r="F15">
        <v>5185.9799999999996</v>
      </c>
      <c r="G15">
        <v>5182.03</v>
      </c>
      <c r="H15">
        <v>-1</v>
      </c>
      <c r="I15">
        <v>0.19488</v>
      </c>
      <c r="J15">
        <v>3</v>
      </c>
      <c r="M15" s="1">
        <f t="shared" si="0"/>
        <v>46078.59373842593</v>
      </c>
      <c r="N15" s="2">
        <f t="shared" si="1"/>
        <v>46078.59375</v>
      </c>
      <c r="O15">
        <f t="shared" si="2"/>
        <v>1772028900</v>
      </c>
    </row>
    <row r="16" spans="1:15" x14ac:dyDescent="0.55000000000000004">
      <c r="A16">
        <v>1772029199</v>
      </c>
      <c r="B16" t="s">
        <v>6</v>
      </c>
      <c r="C16" t="s">
        <v>7</v>
      </c>
      <c r="D16">
        <v>5181.49</v>
      </c>
      <c r="E16">
        <v>5182.68</v>
      </c>
      <c r="F16">
        <v>5185.32</v>
      </c>
      <c r="G16">
        <v>5179.91</v>
      </c>
      <c r="H16">
        <v>-1</v>
      </c>
      <c r="I16">
        <v>0.71118000000000003</v>
      </c>
      <c r="J16">
        <v>3</v>
      </c>
      <c r="M16" s="1">
        <f t="shared" si="0"/>
        <v>46078.597210648149</v>
      </c>
      <c r="N16" s="2">
        <f t="shared" si="1"/>
        <v>46078.597222222219</v>
      </c>
      <c r="O16">
        <f t="shared" si="2"/>
        <v>1772029200</v>
      </c>
    </row>
    <row r="17" spans="1:15" x14ac:dyDescent="0.55000000000000004">
      <c r="A17">
        <v>1772029499</v>
      </c>
      <c r="B17" t="s">
        <v>6</v>
      </c>
      <c r="C17" t="s">
        <v>7</v>
      </c>
      <c r="D17">
        <v>5177.91</v>
      </c>
      <c r="E17">
        <v>5181.6000000000004</v>
      </c>
      <c r="F17">
        <v>5182.5600000000004</v>
      </c>
      <c r="G17">
        <v>5174.8900000000003</v>
      </c>
      <c r="H17">
        <v>-1</v>
      </c>
      <c r="I17">
        <v>0.14656</v>
      </c>
      <c r="J17">
        <v>3</v>
      </c>
      <c r="M17" s="1">
        <f t="shared" si="0"/>
        <v>46078.600682870368</v>
      </c>
      <c r="N17" s="2">
        <f t="shared" si="1"/>
        <v>46078.600694444445</v>
      </c>
      <c r="O17">
        <f t="shared" si="2"/>
        <v>1772029500</v>
      </c>
    </row>
    <row r="18" spans="1:15" x14ac:dyDescent="0.55000000000000004">
      <c r="A18">
        <v>1772029799</v>
      </c>
      <c r="B18" t="s">
        <v>6</v>
      </c>
      <c r="C18" t="s">
        <v>7</v>
      </c>
      <c r="D18">
        <v>5174.1400000000003</v>
      </c>
      <c r="E18">
        <v>5177.8100000000004</v>
      </c>
      <c r="F18">
        <v>5181.1400000000003</v>
      </c>
      <c r="G18">
        <v>5172.2</v>
      </c>
      <c r="H18">
        <v>-1</v>
      </c>
      <c r="I18">
        <v>0.14101</v>
      </c>
      <c r="J18">
        <v>3</v>
      </c>
      <c r="M18" s="1">
        <f t="shared" si="0"/>
        <v>46078.604155092587</v>
      </c>
      <c r="N18" s="2">
        <f t="shared" si="1"/>
        <v>46078.604166666664</v>
      </c>
      <c r="O18">
        <f t="shared" si="2"/>
        <v>1772029800</v>
      </c>
    </row>
    <row r="19" spans="1:15" x14ac:dyDescent="0.55000000000000004">
      <c r="A19">
        <v>1772030099</v>
      </c>
      <c r="B19" t="s">
        <v>6</v>
      </c>
      <c r="C19" t="s">
        <v>7</v>
      </c>
      <c r="D19">
        <v>5159.7299999999996</v>
      </c>
      <c r="E19">
        <v>5174.16</v>
      </c>
      <c r="F19">
        <v>5175.8599999999997</v>
      </c>
      <c r="G19">
        <v>5158.9399999999996</v>
      </c>
      <c r="H19">
        <v>-1</v>
      </c>
      <c r="I19">
        <v>3.7811900000000001</v>
      </c>
      <c r="J19">
        <v>5</v>
      </c>
      <c r="M19" s="1">
        <f t="shared" si="0"/>
        <v>46078.607627314814</v>
      </c>
      <c r="N19" s="2">
        <f t="shared" si="1"/>
        <v>46078.607638888891</v>
      </c>
      <c r="O19">
        <f t="shared" si="2"/>
        <v>1772030100</v>
      </c>
    </row>
    <row r="20" spans="1:15" x14ac:dyDescent="0.55000000000000004">
      <c r="A20">
        <v>1772030399</v>
      </c>
      <c r="B20" t="s">
        <v>6</v>
      </c>
      <c r="C20" t="s">
        <v>7</v>
      </c>
      <c r="D20">
        <v>5174.91</v>
      </c>
      <c r="E20">
        <v>5160.17</v>
      </c>
      <c r="F20">
        <v>5176.28</v>
      </c>
      <c r="G20">
        <v>5159.6499999999996</v>
      </c>
      <c r="H20">
        <v>1</v>
      </c>
      <c r="I20">
        <v>3.8324199999999999</v>
      </c>
      <c r="J20">
        <v>2</v>
      </c>
      <c r="M20" s="1">
        <f t="shared" si="0"/>
        <v>46078.61109953704</v>
      </c>
      <c r="N20" s="2">
        <f t="shared" si="1"/>
        <v>46078.611111111109</v>
      </c>
      <c r="O20">
        <f t="shared" si="2"/>
        <v>1772030400</v>
      </c>
    </row>
    <row r="21" spans="1:15" x14ac:dyDescent="0.55000000000000004">
      <c r="A21">
        <v>1772030699</v>
      </c>
      <c r="B21" t="s">
        <v>6</v>
      </c>
      <c r="C21" t="s">
        <v>7</v>
      </c>
      <c r="D21">
        <v>5181.79</v>
      </c>
      <c r="E21">
        <v>5174.9799999999996</v>
      </c>
      <c r="F21">
        <v>5181.8599999999997</v>
      </c>
      <c r="G21">
        <v>5174.68</v>
      </c>
      <c r="H21">
        <v>1</v>
      </c>
      <c r="I21">
        <v>1.17414</v>
      </c>
      <c r="J21">
        <v>0</v>
      </c>
      <c r="M21" s="1">
        <f t="shared" si="0"/>
        <v>46078.614571759259</v>
      </c>
      <c r="N21" s="2">
        <f t="shared" si="1"/>
        <v>46078.614583333336</v>
      </c>
      <c r="O21">
        <f t="shared" si="2"/>
        <v>1772030700</v>
      </c>
    </row>
    <row r="22" spans="1:15" x14ac:dyDescent="0.55000000000000004">
      <c r="A22">
        <v>1772030999</v>
      </c>
      <c r="B22" t="s">
        <v>6</v>
      </c>
      <c r="C22" t="s">
        <v>7</v>
      </c>
      <c r="D22">
        <v>5188.55</v>
      </c>
      <c r="E22">
        <v>5181.79</v>
      </c>
      <c r="F22">
        <v>5189.0600000000004</v>
      </c>
      <c r="G22">
        <v>5179.8999999999996</v>
      </c>
      <c r="H22">
        <v>1</v>
      </c>
      <c r="I22">
        <v>1.16812</v>
      </c>
      <c r="J22">
        <v>0</v>
      </c>
      <c r="M22" s="1">
        <f t="shared" si="0"/>
        <v>46078.618043981478</v>
      </c>
      <c r="N22" s="2">
        <f t="shared" si="1"/>
        <v>46078.618055555555</v>
      </c>
      <c r="O22">
        <f t="shared" si="2"/>
        <v>1772031000</v>
      </c>
    </row>
    <row r="23" spans="1:15" x14ac:dyDescent="0.55000000000000004">
      <c r="A23">
        <v>1772031299</v>
      </c>
      <c r="B23" t="s">
        <v>6</v>
      </c>
      <c r="C23" t="s">
        <v>7</v>
      </c>
      <c r="D23">
        <v>5191.25</v>
      </c>
      <c r="E23">
        <v>5188.57</v>
      </c>
      <c r="F23">
        <v>5193.2700000000004</v>
      </c>
      <c r="G23">
        <v>5187.84</v>
      </c>
      <c r="H23">
        <v>1</v>
      </c>
      <c r="I23">
        <v>0.20013</v>
      </c>
      <c r="J23">
        <v>0</v>
      </c>
      <c r="M23" s="1">
        <f t="shared" si="0"/>
        <v>46078.621516203704</v>
      </c>
      <c r="N23" s="2">
        <f t="shared" si="1"/>
        <v>46078.621527777781</v>
      </c>
      <c r="O23">
        <f t="shared" si="2"/>
        <v>1772031300</v>
      </c>
    </row>
    <row r="24" spans="1:15" x14ac:dyDescent="0.55000000000000004">
      <c r="A24">
        <v>1772031599</v>
      </c>
      <c r="B24" t="s">
        <v>6</v>
      </c>
      <c r="C24" t="s">
        <v>7</v>
      </c>
      <c r="D24">
        <v>5198.6400000000003</v>
      </c>
      <c r="E24">
        <v>5191.24</v>
      </c>
      <c r="F24">
        <v>5201.38</v>
      </c>
      <c r="G24">
        <v>5190.66</v>
      </c>
      <c r="H24">
        <v>1</v>
      </c>
      <c r="I24">
        <v>1.3935299999999999</v>
      </c>
      <c r="J24">
        <v>0</v>
      </c>
      <c r="M24" s="1">
        <f t="shared" si="0"/>
        <v>46078.62498842593</v>
      </c>
      <c r="N24" s="2">
        <f t="shared" si="1"/>
        <v>46078.625</v>
      </c>
      <c r="O24">
        <f t="shared" si="2"/>
        <v>1772031600</v>
      </c>
    </row>
    <row r="25" spans="1:15" x14ac:dyDescent="0.55000000000000004">
      <c r="A25">
        <v>1772031899</v>
      </c>
      <c r="B25" t="s">
        <v>6</v>
      </c>
      <c r="C25" t="s">
        <v>7</v>
      </c>
      <c r="D25">
        <v>5195.8900000000003</v>
      </c>
      <c r="E25">
        <v>5198.6400000000003</v>
      </c>
      <c r="F25">
        <v>5202.6099999999997</v>
      </c>
      <c r="G25">
        <v>5195.49</v>
      </c>
      <c r="H25">
        <v>-1</v>
      </c>
      <c r="I25">
        <v>0.17896999999999999</v>
      </c>
      <c r="J25">
        <v>3</v>
      </c>
      <c r="M25" s="1">
        <f t="shared" si="0"/>
        <v>46078.628460648149</v>
      </c>
      <c r="N25" s="2">
        <f t="shared" si="1"/>
        <v>46078.628472222219</v>
      </c>
      <c r="O25">
        <f t="shared" si="2"/>
        <v>1772031900</v>
      </c>
    </row>
    <row r="26" spans="1:15" x14ac:dyDescent="0.55000000000000004">
      <c r="A26">
        <v>1772032199</v>
      </c>
      <c r="B26" t="s">
        <v>6</v>
      </c>
      <c r="C26" t="s">
        <v>7</v>
      </c>
      <c r="D26">
        <v>5193.17</v>
      </c>
      <c r="E26">
        <v>5196.09</v>
      </c>
      <c r="F26">
        <v>5196.22</v>
      </c>
      <c r="G26">
        <v>5190.3999999999996</v>
      </c>
      <c r="H26">
        <v>-1</v>
      </c>
      <c r="I26">
        <v>0.12395</v>
      </c>
      <c r="J26">
        <v>3</v>
      </c>
      <c r="M26" s="1">
        <f t="shared" si="0"/>
        <v>46078.631932870368</v>
      </c>
      <c r="N26" s="2">
        <f t="shared" si="1"/>
        <v>46078.631944444445</v>
      </c>
      <c r="O26">
        <f t="shared" si="2"/>
        <v>1772032200</v>
      </c>
    </row>
    <row r="27" spans="1:15" x14ac:dyDescent="0.55000000000000004">
      <c r="A27">
        <v>1772032499</v>
      </c>
      <c r="B27" t="s">
        <v>6</v>
      </c>
      <c r="C27" t="s">
        <v>7</v>
      </c>
      <c r="D27">
        <v>5188.97</v>
      </c>
      <c r="E27">
        <v>5193.17</v>
      </c>
      <c r="F27">
        <v>5195.68</v>
      </c>
      <c r="G27">
        <v>5188.3999999999996</v>
      </c>
      <c r="H27">
        <v>-1</v>
      </c>
      <c r="I27">
        <v>0.30653000000000002</v>
      </c>
      <c r="J27">
        <v>3</v>
      </c>
      <c r="M27" s="1">
        <f t="shared" si="0"/>
        <v>46078.635405092587</v>
      </c>
      <c r="N27" s="2">
        <f t="shared" si="1"/>
        <v>46078.635416666664</v>
      </c>
      <c r="O27">
        <f t="shared" si="2"/>
        <v>1772032500</v>
      </c>
    </row>
    <row r="28" spans="1:15" x14ac:dyDescent="0.55000000000000004">
      <c r="A28">
        <v>1772032799</v>
      </c>
      <c r="B28" t="s">
        <v>6</v>
      </c>
      <c r="C28" t="s">
        <v>7</v>
      </c>
      <c r="D28">
        <v>5185.46</v>
      </c>
      <c r="E28">
        <v>5188.92</v>
      </c>
      <c r="F28">
        <v>5191.3900000000003</v>
      </c>
      <c r="G28">
        <v>5183.87</v>
      </c>
      <c r="H28">
        <v>-1</v>
      </c>
      <c r="I28">
        <v>5.5530000000000003E-2</v>
      </c>
      <c r="J28">
        <v>3</v>
      </c>
      <c r="M28" s="1">
        <f t="shared" si="0"/>
        <v>46078.638877314814</v>
      </c>
      <c r="N28" s="2">
        <f t="shared" si="1"/>
        <v>46078.638888888891</v>
      </c>
      <c r="O28">
        <f t="shared" si="2"/>
        <v>1772032800</v>
      </c>
    </row>
    <row r="29" spans="1:15" x14ac:dyDescent="0.55000000000000004">
      <c r="A29">
        <v>1772033099</v>
      </c>
      <c r="B29" t="s">
        <v>6</v>
      </c>
      <c r="C29" t="s">
        <v>7</v>
      </c>
      <c r="D29">
        <v>5180.33</v>
      </c>
      <c r="E29">
        <v>5185.59</v>
      </c>
      <c r="F29">
        <v>5187.1499999999996</v>
      </c>
      <c r="G29">
        <v>5174.1000000000004</v>
      </c>
      <c r="H29">
        <v>-1</v>
      </c>
      <c r="I29">
        <v>0.66437000000000002</v>
      </c>
      <c r="J29">
        <v>3</v>
      </c>
      <c r="M29" s="1">
        <f t="shared" si="0"/>
        <v>46078.64234953704</v>
      </c>
      <c r="N29" s="2">
        <f t="shared" si="1"/>
        <v>46078.642361111109</v>
      </c>
      <c r="O29">
        <f t="shared" si="2"/>
        <v>1772033100</v>
      </c>
    </row>
    <row r="30" spans="1:15" x14ac:dyDescent="0.55000000000000004">
      <c r="A30">
        <v>1772033399</v>
      </c>
      <c r="B30" t="s">
        <v>6</v>
      </c>
      <c r="C30" t="s">
        <v>7</v>
      </c>
      <c r="D30">
        <v>5181.68</v>
      </c>
      <c r="E30">
        <v>5179.38</v>
      </c>
      <c r="F30">
        <v>5182.93</v>
      </c>
      <c r="G30">
        <v>5172.47</v>
      </c>
      <c r="H30">
        <v>1</v>
      </c>
      <c r="I30">
        <v>0.33435999999999999</v>
      </c>
      <c r="J30">
        <v>0</v>
      </c>
      <c r="M30" s="1">
        <f t="shared" si="0"/>
        <v>46078.645821759259</v>
      </c>
      <c r="N30" s="2">
        <f t="shared" si="1"/>
        <v>46078.645833333336</v>
      </c>
      <c r="O30">
        <f t="shared" si="2"/>
        <v>1772033400</v>
      </c>
    </row>
    <row r="31" spans="1:15" x14ac:dyDescent="0.55000000000000004">
      <c r="A31">
        <v>1772033699</v>
      </c>
      <c r="B31" t="s">
        <v>6</v>
      </c>
      <c r="C31" t="s">
        <v>7</v>
      </c>
      <c r="D31">
        <v>5187.95</v>
      </c>
      <c r="E31">
        <v>5181.46</v>
      </c>
      <c r="F31">
        <v>5189.5</v>
      </c>
      <c r="G31">
        <v>5181.18</v>
      </c>
      <c r="H31">
        <v>1</v>
      </c>
      <c r="I31">
        <v>1.0927800000000001</v>
      </c>
      <c r="J31">
        <v>0</v>
      </c>
      <c r="M31" s="1">
        <f t="shared" si="0"/>
        <v>46078.649293981478</v>
      </c>
      <c r="N31" s="2">
        <f t="shared" si="1"/>
        <v>46078.649305555555</v>
      </c>
      <c r="O31">
        <f t="shared" si="2"/>
        <v>1772033700</v>
      </c>
    </row>
    <row r="32" spans="1:15" x14ac:dyDescent="0.55000000000000004">
      <c r="A32">
        <v>1772033999</v>
      </c>
      <c r="B32" t="s">
        <v>6</v>
      </c>
      <c r="C32" t="s">
        <v>7</v>
      </c>
      <c r="D32">
        <v>5191</v>
      </c>
      <c r="E32">
        <v>5187.96</v>
      </c>
      <c r="F32">
        <v>5193.07</v>
      </c>
      <c r="G32">
        <v>5186.8599999999997</v>
      </c>
      <c r="H32">
        <v>1</v>
      </c>
      <c r="I32">
        <v>8.2659999999999997E-2</v>
      </c>
      <c r="J32">
        <v>0</v>
      </c>
      <c r="M32" s="1">
        <f t="shared" si="0"/>
        <v>46078.652766203704</v>
      </c>
      <c r="N32" s="2">
        <f t="shared" si="1"/>
        <v>46078.652777777781</v>
      </c>
      <c r="O32">
        <f t="shared" si="2"/>
        <v>1772034000</v>
      </c>
    </row>
    <row r="33" spans="1:15" x14ac:dyDescent="0.55000000000000004">
      <c r="A33">
        <v>1772034299</v>
      </c>
      <c r="B33" t="s">
        <v>6</v>
      </c>
      <c r="C33" t="s">
        <v>7</v>
      </c>
      <c r="D33">
        <v>5197.8999999999996</v>
      </c>
      <c r="E33">
        <v>5191</v>
      </c>
      <c r="F33">
        <v>5198.34</v>
      </c>
      <c r="G33">
        <v>5186.76</v>
      </c>
      <c r="H33">
        <v>1</v>
      </c>
      <c r="I33">
        <v>1.2282999999999999</v>
      </c>
      <c r="J33">
        <v>0</v>
      </c>
      <c r="M33" s="1">
        <f t="shared" si="0"/>
        <v>46078.65623842593</v>
      </c>
      <c r="N33" s="2">
        <f t="shared" si="1"/>
        <v>46078.65625</v>
      </c>
      <c r="O33">
        <f t="shared" si="2"/>
        <v>1772034300</v>
      </c>
    </row>
    <row r="34" spans="1:15" x14ac:dyDescent="0.55000000000000004">
      <c r="A34">
        <v>1772034599</v>
      </c>
      <c r="B34" t="s">
        <v>6</v>
      </c>
      <c r="C34" t="s">
        <v>7</v>
      </c>
      <c r="D34">
        <v>5195.4799999999996</v>
      </c>
      <c r="E34">
        <v>5197.8599999999997</v>
      </c>
      <c r="F34">
        <v>5198</v>
      </c>
      <c r="G34">
        <v>5192.68</v>
      </c>
      <c r="H34">
        <v>-1</v>
      </c>
      <c r="I34">
        <v>0.31186000000000003</v>
      </c>
      <c r="J34">
        <v>3</v>
      </c>
      <c r="M34" s="1">
        <f t="shared" si="0"/>
        <v>46078.659710648149</v>
      </c>
      <c r="N34" s="2">
        <f t="shared" si="1"/>
        <v>46078.659722222219</v>
      </c>
      <c r="O34">
        <f t="shared" si="2"/>
        <v>1772034600</v>
      </c>
    </row>
    <row r="35" spans="1:15" x14ac:dyDescent="0.55000000000000004">
      <c r="A35">
        <v>1772034899</v>
      </c>
      <c r="B35" t="s">
        <v>6</v>
      </c>
      <c r="C35" t="s">
        <v>7</v>
      </c>
      <c r="D35">
        <v>5194.5</v>
      </c>
      <c r="E35">
        <v>5195.33</v>
      </c>
      <c r="F35">
        <v>5198.0600000000004</v>
      </c>
      <c r="G35">
        <v>5193.32</v>
      </c>
      <c r="H35">
        <v>-1</v>
      </c>
      <c r="I35">
        <v>0.83618999999999999</v>
      </c>
      <c r="J35">
        <v>3</v>
      </c>
      <c r="M35" s="1">
        <f t="shared" si="0"/>
        <v>46078.663182870368</v>
      </c>
      <c r="N35" s="2">
        <f t="shared" si="1"/>
        <v>46078.663194444445</v>
      </c>
      <c r="O35">
        <f t="shared" si="2"/>
        <v>1772034900</v>
      </c>
    </row>
    <row r="36" spans="1:15" x14ac:dyDescent="0.55000000000000004">
      <c r="A36">
        <v>1772035199</v>
      </c>
      <c r="B36" t="s">
        <v>6</v>
      </c>
      <c r="C36" t="s">
        <v>7</v>
      </c>
      <c r="D36">
        <v>5194.37</v>
      </c>
      <c r="E36">
        <v>5194.82</v>
      </c>
      <c r="F36">
        <v>5198.45</v>
      </c>
      <c r="G36">
        <v>5193.09</v>
      </c>
      <c r="H36">
        <v>-1</v>
      </c>
      <c r="I36">
        <v>0.96265000000000001</v>
      </c>
      <c r="J36">
        <v>3</v>
      </c>
      <c r="M36" s="1">
        <f t="shared" si="0"/>
        <v>46078.666655092587</v>
      </c>
      <c r="N36" s="2">
        <f t="shared" si="1"/>
        <v>46078.666666666664</v>
      </c>
      <c r="O36">
        <f t="shared" si="2"/>
        <v>1772035200</v>
      </c>
    </row>
    <row r="37" spans="1:15" x14ac:dyDescent="0.55000000000000004">
      <c r="A37">
        <v>1772035499</v>
      </c>
      <c r="B37" t="s">
        <v>6</v>
      </c>
      <c r="C37" t="s">
        <v>7</v>
      </c>
      <c r="D37">
        <v>5191.37</v>
      </c>
      <c r="E37">
        <v>5194.3599999999997</v>
      </c>
      <c r="F37">
        <v>5195.3100000000004</v>
      </c>
      <c r="G37">
        <v>5190.4799999999996</v>
      </c>
      <c r="H37">
        <v>-1</v>
      </c>
      <c r="I37">
        <v>0.10033</v>
      </c>
      <c r="J37">
        <v>3</v>
      </c>
      <c r="M37" s="1">
        <f t="shared" si="0"/>
        <v>46078.670127314814</v>
      </c>
      <c r="N37" s="2">
        <f t="shared" si="1"/>
        <v>46078.670138888891</v>
      </c>
      <c r="O37">
        <f t="shared" si="2"/>
        <v>1772035500</v>
      </c>
    </row>
    <row r="38" spans="1:15" x14ac:dyDescent="0.55000000000000004">
      <c r="A38">
        <v>1772035799</v>
      </c>
      <c r="B38" t="s">
        <v>6</v>
      </c>
      <c r="C38" t="s">
        <v>7</v>
      </c>
      <c r="D38">
        <v>5192.5200000000004</v>
      </c>
      <c r="E38">
        <v>5191.32</v>
      </c>
      <c r="F38">
        <v>5195.83</v>
      </c>
      <c r="G38">
        <v>5189.8599999999997</v>
      </c>
      <c r="H38">
        <v>1</v>
      </c>
      <c r="I38">
        <v>0.71006999999999998</v>
      </c>
      <c r="J38">
        <v>0</v>
      </c>
      <c r="M38" s="1">
        <f t="shared" si="0"/>
        <v>46078.67359953704</v>
      </c>
      <c r="N38" s="2">
        <f t="shared" si="1"/>
        <v>46078.673611111109</v>
      </c>
      <c r="O38">
        <f t="shared" si="2"/>
        <v>1772035800</v>
      </c>
    </row>
    <row r="39" spans="1:15" x14ac:dyDescent="0.55000000000000004">
      <c r="A39">
        <v>1772036099</v>
      </c>
      <c r="B39" t="s">
        <v>6</v>
      </c>
      <c r="C39" t="s">
        <v>7</v>
      </c>
      <c r="D39">
        <v>5197.05</v>
      </c>
      <c r="E39">
        <v>5192.62</v>
      </c>
      <c r="F39">
        <v>5197.6400000000003</v>
      </c>
      <c r="G39">
        <v>5191.8100000000004</v>
      </c>
      <c r="H39">
        <v>1</v>
      </c>
      <c r="I39">
        <v>0.38788</v>
      </c>
      <c r="J39">
        <v>0</v>
      </c>
      <c r="M39" s="1">
        <f t="shared" si="0"/>
        <v>46078.677071759259</v>
      </c>
      <c r="N39" s="2">
        <f t="shared" si="1"/>
        <v>46078.677083333336</v>
      </c>
      <c r="O39">
        <f t="shared" si="2"/>
        <v>1772036100</v>
      </c>
    </row>
    <row r="40" spans="1:15" x14ac:dyDescent="0.55000000000000004">
      <c r="A40">
        <v>1772036399</v>
      </c>
      <c r="B40" t="s">
        <v>6</v>
      </c>
      <c r="C40" t="s">
        <v>7</v>
      </c>
      <c r="D40">
        <v>5205.29</v>
      </c>
      <c r="E40">
        <v>5197.05</v>
      </c>
      <c r="F40">
        <v>5205.75</v>
      </c>
      <c r="G40">
        <v>5197.05</v>
      </c>
      <c r="H40">
        <v>1</v>
      </c>
      <c r="I40">
        <v>1.6756</v>
      </c>
      <c r="J40">
        <v>1</v>
      </c>
      <c r="M40" s="1">
        <f t="shared" si="0"/>
        <v>46078.680543981478</v>
      </c>
      <c r="N40" s="2">
        <f t="shared" si="1"/>
        <v>46078.680555555555</v>
      </c>
      <c r="O40">
        <f t="shared" si="2"/>
        <v>1772036400</v>
      </c>
    </row>
    <row r="41" spans="1:15" x14ac:dyDescent="0.55000000000000004">
      <c r="A41">
        <v>1772036699</v>
      </c>
      <c r="B41" t="s">
        <v>6</v>
      </c>
      <c r="C41" t="s">
        <v>7</v>
      </c>
      <c r="D41">
        <v>5203.22</v>
      </c>
      <c r="E41">
        <v>5205.26</v>
      </c>
      <c r="F41">
        <v>5206.1899999999996</v>
      </c>
      <c r="G41">
        <v>5201.1899999999996</v>
      </c>
      <c r="H41">
        <v>-1</v>
      </c>
      <c r="I41">
        <v>0.42959999999999998</v>
      </c>
      <c r="J41">
        <v>3</v>
      </c>
      <c r="M41" s="1">
        <f t="shared" si="0"/>
        <v>46078.684016203704</v>
      </c>
      <c r="N41" s="2">
        <f t="shared" si="1"/>
        <v>46078.684027777781</v>
      </c>
      <c r="O41">
        <f t="shared" si="2"/>
        <v>1772036700</v>
      </c>
    </row>
    <row r="42" spans="1:15" x14ac:dyDescent="0.55000000000000004">
      <c r="A42">
        <v>1772036999</v>
      </c>
      <c r="B42" t="s">
        <v>6</v>
      </c>
      <c r="C42" t="s">
        <v>7</v>
      </c>
      <c r="D42">
        <v>5206.5600000000004</v>
      </c>
      <c r="E42">
        <v>5202.8999999999996</v>
      </c>
      <c r="F42">
        <v>5206.68</v>
      </c>
      <c r="G42">
        <v>5199.2700000000004</v>
      </c>
      <c r="H42">
        <v>1</v>
      </c>
      <c r="I42">
        <v>0.1206</v>
      </c>
      <c r="J42">
        <v>0</v>
      </c>
      <c r="M42" s="1">
        <f t="shared" si="0"/>
        <v>46078.68748842593</v>
      </c>
      <c r="N42" s="2">
        <f t="shared" si="1"/>
        <v>46078.6875</v>
      </c>
      <c r="O42">
        <f t="shared" si="2"/>
        <v>1772037000</v>
      </c>
    </row>
    <row r="43" spans="1:15" x14ac:dyDescent="0.55000000000000004">
      <c r="A43">
        <v>1772037299</v>
      </c>
      <c r="B43" t="s">
        <v>6</v>
      </c>
      <c r="C43" t="s">
        <v>7</v>
      </c>
      <c r="D43">
        <v>5203.3900000000003</v>
      </c>
      <c r="E43">
        <v>5206.58</v>
      </c>
      <c r="F43">
        <v>5207.1099999999997</v>
      </c>
      <c r="G43">
        <v>5202.5200000000004</v>
      </c>
      <c r="H43">
        <v>-1</v>
      </c>
      <c r="I43">
        <v>4.0419999999999998E-2</v>
      </c>
      <c r="J43">
        <v>3</v>
      </c>
      <c r="M43" s="1">
        <f t="shared" si="0"/>
        <v>46078.690960648149</v>
      </c>
      <c r="N43" s="2">
        <f t="shared" si="1"/>
        <v>46078.690972222219</v>
      </c>
      <c r="O43">
        <f t="shared" si="2"/>
        <v>1772037300</v>
      </c>
    </row>
    <row r="44" spans="1:15" x14ac:dyDescent="0.55000000000000004">
      <c r="A44">
        <v>1772037599</v>
      </c>
      <c r="B44" t="s">
        <v>6</v>
      </c>
      <c r="C44" t="s">
        <v>7</v>
      </c>
      <c r="D44">
        <v>5207.51</v>
      </c>
      <c r="E44">
        <v>5203.5</v>
      </c>
      <c r="F44">
        <v>5207.54</v>
      </c>
      <c r="G44">
        <v>5203.5</v>
      </c>
      <c r="H44">
        <v>1</v>
      </c>
      <c r="I44">
        <v>0.23927000000000001</v>
      </c>
      <c r="J44">
        <v>0</v>
      </c>
      <c r="M44" s="1">
        <f t="shared" si="0"/>
        <v>46078.694432870368</v>
      </c>
      <c r="N44" s="2">
        <f t="shared" si="1"/>
        <v>46078.694444444445</v>
      </c>
      <c r="O44">
        <f t="shared" si="2"/>
        <v>1772037600</v>
      </c>
    </row>
    <row r="45" spans="1:15" x14ac:dyDescent="0.55000000000000004">
      <c r="A45">
        <v>1772037899</v>
      </c>
      <c r="B45" t="s">
        <v>6</v>
      </c>
      <c r="C45" t="s">
        <v>7</v>
      </c>
      <c r="D45">
        <v>5208.18</v>
      </c>
      <c r="E45">
        <v>5207.45</v>
      </c>
      <c r="F45">
        <v>5213.8</v>
      </c>
      <c r="G45">
        <v>5206.78</v>
      </c>
      <c r="H45">
        <v>1</v>
      </c>
      <c r="I45">
        <v>0.87322999999999995</v>
      </c>
      <c r="J45">
        <v>0</v>
      </c>
      <c r="M45" s="1">
        <f t="shared" si="0"/>
        <v>46078.697905092587</v>
      </c>
      <c r="N45" s="2">
        <f t="shared" si="1"/>
        <v>46078.697916666664</v>
      </c>
      <c r="O45">
        <f t="shared" si="2"/>
        <v>1772037900</v>
      </c>
    </row>
    <row r="46" spans="1:15" x14ac:dyDescent="0.55000000000000004">
      <c r="A46">
        <v>1772038199</v>
      </c>
      <c r="B46" t="s">
        <v>6</v>
      </c>
      <c r="C46" t="s">
        <v>7</v>
      </c>
      <c r="D46">
        <v>5211.95</v>
      </c>
      <c r="E46">
        <v>5208.1899999999996</v>
      </c>
      <c r="F46">
        <v>5212.49</v>
      </c>
      <c r="G46">
        <v>5207.6000000000004</v>
      </c>
      <c r="H46">
        <v>1</v>
      </c>
      <c r="I46">
        <v>0.15354000000000001</v>
      </c>
      <c r="J46">
        <v>0</v>
      </c>
      <c r="M46" s="1">
        <f t="shared" si="0"/>
        <v>46078.701377314814</v>
      </c>
      <c r="N46" s="2">
        <f t="shared" si="1"/>
        <v>46078.701388888891</v>
      </c>
      <c r="O46">
        <f t="shared" si="2"/>
        <v>1772038200</v>
      </c>
    </row>
    <row r="47" spans="1:15" x14ac:dyDescent="0.55000000000000004">
      <c r="A47">
        <v>1772038499</v>
      </c>
      <c r="B47" t="s">
        <v>6</v>
      </c>
      <c r="C47" t="s">
        <v>7</v>
      </c>
      <c r="D47">
        <v>5212.3100000000004</v>
      </c>
      <c r="E47">
        <v>5211.9399999999996</v>
      </c>
      <c r="F47">
        <v>5212.79</v>
      </c>
      <c r="G47">
        <v>5210.16</v>
      </c>
      <c r="H47">
        <v>1</v>
      </c>
      <c r="I47">
        <v>0.99597999999999998</v>
      </c>
      <c r="J47">
        <v>0</v>
      </c>
      <c r="M47" s="1">
        <f t="shared" si="0"/>
        <v>46078.70484953704</v>
      </c>
      <c r="N47" s="2">
        <f t="shared" si="1"/>
        <v>46078.704861111109</v>
      </c>
      <c r="O47">
        <f t="shared" si="2"/>
        <v>1772038500</v>
      </c>
    </row>
    <row r="48" spans="1:15" x14ac:dyDescent="0.55000000000000004">
      <c r="A48">
        <v>1772038799</v>
      </c>
      <c r="B48" t="s">
        <v>6</v>
      </c>
      <c r="C48" t="s">
        <v>7</v>
      </c>
      <c r="D48">
        <v>5210.09</v>
      </c>
      <c r="E48">
        <v>5212.5200000000004</v>
      </c>
      <c r="F48">
        <v>5212.66</v>
      </c>
      <c r="G48">
        <v>5208.17</v>
      </c>
      <c r="H48">
        <v>-1</v>
      </c>
      <c r="I48">
        <v>0.29243999999999998</v>
      </c>
      <c r="J48">
        <v>3</v>
      </c>
      <c r="M48" s="1">
        <f t="shared" si="0"/>
        <v>46078.708321759259</v>
      </c>
      <c r="N48" s="2">
        <f t="shared" si="1"/>
        <v>46078.708333333336</v>
      </c>
      <c r="O48">
        <f t="shared" si="2"/>
        <v>1772038800</v>
      </c>
    </row>
    <row r="49" spans="1:15" x14ac:dyDescent="0.55000000000000004">
      <c r="A49">
        <v>1772039099</v>
      </c>
      <c r="B49" t="s">
        <v>6</v>
      </c>
      <c r="C49" t="s">
        <v>7</v>
      </c>
      <c r="D49">
        <v>5214.6899999999996</v>
      </c>
      <c r="E49">
        <v>5210.1400000000003</v>
      </c>
      <c r="F49">
        <v>5214.96</v>
      </c>
      <c r="G49">
        <v>5207.95</v>
      </c>
      <c r="H49">
        <v>1</v>
      </c>
      <c r="I49">
        <v>0.43</v>
      </c>
      <c r="J49">
        <v>0</v>
      </c>
      <c r="M49" s="1">
        <f t="shared" si="0"/>
        <v>46078.711793981478</v>
      </c>
      <c r="N49" s="2">
        <f t="shared" si="1"/>
        <v>46078.711805555555</v>
      </c>
      <c r="O49">
        <f t="shared" si="2"/>
        <v>1772039100</v>
      </c>
    </row>
    <row r="50" spans="1:15" x14ac:dyDescent="0.55000000000000004">
      <c r="A50">
        <v>1772039399</v>
      </c>
      <c r="B50" t="s">
        <v>6</v>
      </c>
      <c r="C50" t="s">
        <v>7</v>
      </c>
      <c r="D50">
        <v>5215.17</v>
      </c>
      <c r="E50">
        <v>5214.58</v>
      </c>
      <c r="F50">
        <v>5217.63</v>
      </c>
      <c r="G50">
        <v>5214.1899999999996</v>
      </c>
      <c r="H50">
        <v>1</v>
      </c>
      <c r="I50">
        <v>0.91944000000000004</v>
      </c>
      <c r="J50">
        <v>0</v>
      </c>
      <c r="M50" s="1">
        <f t="shared" si="0"/>
        <v>46078.715266203704</v>
      </c>
      <c r="N50" s="2">
        <f t="shared" si="1"/>
        <v>46078.715277777781</v>
      </c>
      <c r="O50">
        <f t="shared" si="2"/>
        <v>1772039400</v>
      </c>
    </row>
    <row r="51" spans="1:15" x14ac:dyDescent="0.55000000000000004">
      <c r="A51">
        <v>1772039699</v>
      </c>
      <c r="B51" t="s">
        <v>6</v>
      </c>
      <c r="C51" t="s">
        <v>7</v>
      </c>
      <c r="D51">
        <v>5214.53</v>
      </c>
      <c r="E51">
        <v>5215.29</v>
      </c>
      <c r="F51">
        <v>5215.29</v>
      </c>
      <c r="G51">
        <v>5212.12</v>
      </c>
      <c r="H51">
        <v>-1</v>
      </c>
      <c r="I51">
        <v>0.85880999999999996</v>
      </c>
      <c r="J51">
        <v>3</v>
      </c>
      <c r="M51" s="1">
        <f t="shared" si="0"/>
        <v>46078.71873842593</v>
      </c>
      <c r="N51" s="2">
        <f t="shared" si="1"/>
        <v>46078.71875</v>
      </c>
      <c r="O51">
        <f t="shared" si="2"/>
        <v>1772039700</v>
      </c>
    </row>
    <row r="52" spans="1:15" x14ac:dyDescent="0.55000000000000004">
      <c r="A52">
        <v>1772039999</v>
      </c>
      <c r="B52" t="s">
        <v>6</v>
      </c>
      <c r="C52" t="s">
        <v>7</v>
      </c>
      <c r="D52">
        <v>5213.2700000000004</v>
      </c>
      <c r="E52">
        <v>5214.5</v>
      </c>
      <c r="F52">
        <v>5215.6499999999996</v>
      </c>
      <c r="G52">
        <v>5211.46</v>
      </c>
      <c r="H52">
        <v>-1</v>
      </c>
      <c r="I52">
        <v>0.70030999999999999</v>
      </c>
      <c r="J52">
        <v>3</v>
      </c>
      <c r="M52" s="1">
        <f t="shared" si="0"/>
        <v>46078.722210648149</v>
      </c>
      <c r="N52" s="2">
        <f t="shared" si="1"/>
        <v>46078.722222222219</v>
      </c>
      <c r="O52">
        <f t="shared" si="2"/>
        <v>1772040000</v>
      </c>
    </row>
    <row r="53" spans="1:15" x14ac:dyDescent="0.55000000000000004">
      <c r="A53">
        <v>1772040299</v>
      </c>
      <c r="B53" t="s">
        <v>6</v>
      </c>
      <c r="C53" t="s">
        <v>7</v>
      </c>
      <c r="D53">
        <v>5213.1000000000004</v>
      </c>
      <c r="E53">
        <v>5213.41</v>
      </c>
      <c r="F53">
        <v>5215.97</v>
      </c>
      <c r="G53">
        <v>5212.26</v>
      </c>
      <c r="H53">
        <v>-1</v>
      </c>
      <c r="I53">
        <v>1.01355</v>
      </c>
      <c r="J53">
        <v>3</v>
      </c>
      <c r="M53" s="1">
        <f t="shared" si="0"/>
        <v>46078.725682870368</v>
      </c>
      <c r="N53" s="2">
        <f t="shared" si="1"/>
        <v>46078.725694444445</v>
      </c>
      <c r="O53">
        <f t="shared" si="2"/>
        <v>1772040300</v>
      </c>
    </row>
    <row r="54" spans="1:15" x14ac:dyDescent="0.55000000000000004">
      <c r="A54">
        <v>1772040599</v>
      </c>
      <c r="B54" t="s">
        <v>6</v>
      </c>
      <c r="C54" t="s">
        <v>7</v>
      </c>
      <c r="D54">
        <v>5211.8500000000004</v>
      </c>
      <c r="E54">
        <v>5213.1000000000004</v>
      </c>
      <c r="F54">
        <v>5214.42</v>
      </c>
      <c r="G54">
        <v>5211.05</v>
      </c>
      <c r="H54">
        <v>-1</v>
      </c>
      <c r="I54">
        <v>0.69050999999999996</v>
      </c>
      <c r="J54">
        <v>3</v>
      </c>
      <c r="M54" s="1">
        <f t="shared" si="0"/>
        <v>46078.729155092587</v>
      </c>
      <c r="N54" s="2">
        <f t="shared" si="1"/>
        <v>46078.729166666664</v>
      </c>
      <c r="O54">
        <f t="shared" si="2"/>
        <v>1772040600</v>
      </c>
    </row>
    <row r="55" spans="1:15" x14ac:dyDescent="0.55000000000000004">
      <c r="A55">
        <v>1772040899</v>
      </c>
      <c r="B55" t="s">
        <v>6</v>
      </c>
      <c r="C55" t="s">
        <v>7</v>
      </c>
      <c r="D55">
        <v>5213.17</v>
      </c>
      <c r="E55">
        <v>5211.87</v>
      </c>
      <c r="F55">
        <v>5213.46</v>
      </c>
      <c r="G55">
        <v>5210.33</v>
      </c>
      <c r="H55">
        <v>1</v>
      </c>
      <c r="I55">
        <v>0.67344000000000004</v>
      </c>
      <c r="J55">
        <v>0</v>
      </c>
      <c r="M55" s="1">
        <f t="shared" si="0"/>
        <v>46078.732627314814</v>
      </c>
      <c r="N55" s="2">
        <f t="shared" si="1"/>
        <v>46078.732638888891</v>
      </c>
      <c r="O55">
        <f t="shared" si="2"/>
        <v>1772040900</v>
      </c>
    </row>
    <row r="56" spans="1:15" x14ac:dyDescent="0.55000000000000004">
      <c r="A56">
        <v>1772041199</v>
      </c>
      <c r="B56" t="s">
        <v>6</v>
      </c>
      <c r="C56" t="s">
        <v>7</v>
      </c>
      <c r="D56">
        <v>5208.33</v>
      </c>
      <c r="E56">
        <v>5213.17</v>
      </c>
      <c r="F56">
        <v>5213.79</v>
      </c>
      <c r="G56">
        <v>5208.18</v>
      </c>
      <c r="H56">
        <v>-1</v>
      </c>
      <c r="I56">
        <v>0.53173000000000004</v>
      </c>
      <c r="J56">
        <v>3</v>
      </c>
      <c r="M56" s="1">
        <f t="shared" si="0"/>
        <v>46078.73609953704</v>
      </c>
      <c r="N56" s="2">
        <f t="shared" si="1"/>
        <v>46078.736111111109</v>
      </c>
      <c r="O56">
        <f t="shared" si="2"/>
        <v>1772041200</v>
      </c>
    </row>
    <row r="57" spans="1:15" x14ac:dyDescent="0.55000000000000004">
      <c r="A57">
        <v>1772041499</v>
      </c>
      <c r="B57" t="s">
        <v>6</v>
      </c>
      <c r="C57" t="s">
        <v>7</v>
      </c>
      <c r="D57">
        <v>5206.71</v>
      </c>
      <c r="E57">
        <v>5208.8</v>
      </c>
      <c r="F57">
        <v>5209.0200000000004</v>
      </c>
      <c r="G57">
        <v>5204.41</v>
      </c>
      <c r="H57">
        <v>-1</v>
      </c>
      <c r="I57">
        <v>0.40195999999999998</v>
      </c>
      <c r="J57">
        <v>3</v>
      </c>
      <c r="M57" s="1">
        <f t="shared" si="0"/>
        <v>46078.739571759259</v>
      </c>
      <c r="N57" s="2">
        <f t="shared" si="1"/>
        <v>46078.739583333336</v>
      </c>
      <c r="O57">
        <f t="shared" si="2"/>
        <v>1772041500</v>
      </c>
    </row>
    <row r="58" spans="1:15" x14ac:dyDescent="0.55000000000000004">
      <c r="A58">
        <v>1772041799</v>
      </c>
      <c r="B58" t="s">
        <v>6</v>
      </c>
      <c r="C58" t="s">
        <v>7</v>
      </c>
      <c r="D58">
        <v>5206.32</v>
      </c>
      <c r="E58">
        <v>5206.84</v>
      </c>
      <c r="F58">
        <v>5210.67</v>
      </c>
      <c r="G58">
        <v>5204.88</v>
      </c>
      <c r="H58">
        <v>-1</v>
      </c>
      <c r="I58">
        <v>0.93481000000000003</v>
      </c>
      <c r="J58">
        <v>3</v>
      </c>
      <c r="M58" s="1">
        <f t="shared" si="0"/>
        <v>46078.743043981478</v>
      </c>
      <c r="N58" s="2">
        <f t="shared" si="1"/>
        <v>46078.743055555555</v>
      </c>
      <c r="O58">
        <f t="shared" si="2"/>
        <v>1772041800</v>
      </c>
    </row>
    <row r="59" spans="1:15" x14ac:dyDescent="0.55000000000000004">
      <c r="A59">
        <v>1772042099</v>
      </c>
      <c r="B59" t="s">
        <v>6</v>
      </c>
      <c r="C59" t="s">
        <v>7</v>
      </c>
      <c r="D59">
        <v>5206.82</v>
      </c>
      <c r="E59">
        <v>5206.3500000000004</v>
      </c>
      <c r="F59">
        <v>5208.03</v>
      </c>
      <c r="G59">
        <v>5203.4399999999996</v>
      </c>
      <c r="H59">
        <v>1</v>
      </c>
      <c r="I59">
        <v>0.95228999999999997</v>
      </c>
      <c r="J59">
        <v>0</v>
      </c>
      <c r="M59" s="1">
        <f t="shared" si="0"/>
        <v>46078.746516203704</v>
      </c>
      <c r="N59" s="2">
        <f t="shared" si="1"/>
        <v>46078.746527777781</v>
      </c>
      <c r="O59">
        <f t="shared" si="2"/>
        <v>1772042100</v>
      </c>
    </row>
    <row r="60" spans="1:15" x14ac:dyDescent="0.55000000000000004">
      <c r="A60">
        <v>1772042399</v>
      </c>
      <c r="B60" t="s">
        <v>6</v>
      </c>
      <c r="C60" t="s">
        <v>7</v>
      </c>
      <c r="D60">
        <v>5207.3999999999996</v>
      </c>
      <c r="E60">
        <v>5206.83</v>
      </c>
      <c r="F60">
        <v>5207.45</v>
      </c>
      <c r="G60">
        <v>5206.83</v>
      </c>
      <c r="H60">
        <v>1</v>
      </c>
      <c r="I60">
        <v>0.91573000000000004</v>
      </c>
      <c r="J60">
        <v>0</v>
      </c>
      <c r="M60" s="1">
        <f t="shared" si="0"/>
        <v>46078.74998842593</v>
      </c>
      <c r="N60" s="2">
        <f t="shared" si="1"/>
        <v>46078.75</v>
      </c>
      <c r="O60">
        <f t="shared" si="2"/>
        <v>1772042400</v>
      </c>
    </row>
    <row r="61" spans="1:15" x14ac:dyDescent="0.55000000000000004">
      <c r="A61">
        <v>1772042699</v>
      </c>
      <c r="B61" t="s">
        <v>6</v>
      </c>
      <c r="C61" t="s">
        <v>7</v>
      </c>
      <c r="D61">
        <v>5207.07</v>
      </c>
      <c r="E61">
        <v>5207.43</v>
      </c>
      <c r="F61">
        <v>5207.53</v>
      </c>
      <c r="G61">
        <v>5207.0200000000004</v>
      </c>
      <c r="H61">
        <v>-1</v>
      </c>
      <c r="I61">
        <v>0.98773</v>
      </c>
      <c r="J61">
        <v>3</v>
      </c>
      <c r="M61" s="1">
        <f t="shared" si="0"/>
        <v>46078.753460648149</v>
      </c>
      <c r="N61" s="2">
        <f t="shared" si="1"/>
        <v>46078.753472222219</v>
      </c>
      <c r="O61">
        <f t="shared" si="2"/>
        <v>1772042700</v>
      </c>
    </row>
    <row r="62" spans="1:15" x14ac:dyDescent="0.55000000000000004">
      <c r="A62">
        <v>1772042999</v>
      </c>
      <c r="B62" t="s">
        <v>6</v>
      </c>
      <c r="C62" t="s">
        <v>7</v>
      </c>
      <c r="D62">
        <v>5206.8900000000003</v>
      </c>
      <c r="E62">
        <v>5207.07</v>
      </c>
      <c r="F62">
        <v>5207.1000000000004</v>
      </c>
      <c r="G62">
        <v>5206.72</v>
      </c>
      <c r="H62">
        <v>-1</v>
      </c>
      <c r="I62">
        <v>1.04728</v>
      </c>
      <c r="J62">
        <v>3</v>
      </c>
      <c r="M62" s="1">
        <f t="shared" si="0"/>
        <v>46078.756932870368</v>
      </c>
      <c r="N62" s="2">
        <f t="shared" si="1"/>
        <v>46078.756944444445</v>
      </c>
      <c r="O62">
        <f t="shared" si="2"/>
        <v>1772043000</v>
      </c>
    </row>
    <row r="63" spans="1:15" x14ac:dyDescent="0.55000000000000004">
      <c r="A63">
        <v>1772043299</v>
      </c>
      <c r="B63" t="s">
        <v>6</v>
      </c>
      <c r="C63" t="s">
        <v>7</v>
      </c>
      <c r="D63">
        <v>5206.8</v>
      </c>
      <c r="E63">
        <v>5206.8900000000003</v>
      </c>
      <c r="F63">
        <v>5207.29</v>
      </c>
      <c r="G63">
        <v>5206.71</v>
      </c>
      <c r="H63">
        <v>-1</v>
      </c>
      <c r="I63">
        <v>1.0776600000000001</v>
      </c>
      <c r="J63">
        <v>3</v>
      </c>
      <c r="M63" s="1">
        <f t="shared" si="0"/>
        <v>46078.760405092587</v>
      </c>
      <c r="N63" s="2">
        <f t="shared" si="1"/>
        <v>46078.760416666664</v>
      </c>
      <c r="O63">
        <f t="shared" si="2"/>
        <v>1772043300</v>
      </c>
    </row>
    <row r="64" spans="1:15" x14ac:dyDescent="0.55000000000000004">
      <c r="A64">
        <v>1772043599</v>
      </c>
      <c r="B64" t="s">
        <v>6</v>
      </c>
      <c r="C64" t="s">
        <v>7</v>
      </c>
      <c r="D64">
        <v>5206.7700000000004</v>
      </c>
      <c r="E64">
        <v>5206.8</v>
      </c>
      <c r="F64">
        <v>5207.28</v>
      </c>
      <c r="G64">
        <v>5206.7299999999996</v>
      </c>
      <c r="H64">
        <v>-1</v>
      </c>
      <c r="I64">
        <v>1.0962000000000001</v>
      </c>
      <c r="J64">
        <v>3</v>
      </c>
      <c r="M64" s="1">
        <f t="shared" si="0"/>
        <v>46078.763877314814</v>
      </c>
      <c r="N64" s="2">
        <f t="shared" si="1"/>
        <v>46078.763888888891</v>
      </c>
      <c r="O64">
        <f t="shared" si="2"/>
        <v>1772043600</v>
      </c>
    </row>
    <row r="65" spans="1:15" x14ac:dyDescent="0.55000000000000004">
      <c r="A65">
        <v>1772043899</v>
      </c>
      <c r="B65" t="s">
        <v>6</v>
      </c>
      <c r="C65" t="s">
        <v>7</v>
      </c>
      <c r="D65">
        <v>5206.8</v>
      </c>
      <c r="E65">
        <v>5206.7700000000004</v>
      </c>
      <c r="F65">
        <v>5207.04</v>
      </c>
      <c r="G65">
        <v>5206.6400000000003</v>
      </c>
      <c r="H65">
        <v>1</v>
      </c>
      <c r="I65">
        <v>1.0910899999999999</v>
      </c>
      <c r="J65">
        <v>0</v>
      </c>
      <c r="M65" s="1">
        <f t="shared" si="0"/>
        <v>46078.76734953704</v>
      </c>
      <c r="N65" s="2">
        <f t="shared" si="1"/>
        <v>46078.767361111109</v>
      </c>
      <c r="O65">
        <f t="shared" si="2"/>
        <v>1772043900</v>
      </c>
    </row>
    <row r="66" spans="1:15" x14ac:dyDescent="0.55000000000000004">
      <c r="A66">
        <v>1772044199</v>
      </c>
      <c r="B66" t="s">
        <v>6</v>
      </c>
      <c r="C66" t="s">
        <v>7</v>
      </c>
      <c r="D66">
        <v>5206.8</v>
      </c>
      <c r="E66">
        <v>5206.8</v>
      </c>
      <c r="F66">
        <v>5207.29</v>
      </c>
      <c r="G66">
        <v>5206.75</v>
      </c>
      <c r="H66">
        <v>0</v>
      </c>
      <c r="I66">
        <v>1.09642</v>
      </c>
      <c r="J66">
        <v>0</v>
      </c>
      <c r="M66" s="1">
        <f t="shared" ref="M66:M129" si="3">(A66/86400)+25569</f>
        <v>46078.770821759259</v>
      </c>
      <c r="N66" s="2">
        <f t="shared" ref="N66:N129" si="4">CEILING(INT(M66*1440)/1440*288,1)/288</f>
        <v>46078.770833333336</v>
      </c>
      <c r="O66">
        <f t="shared" si="2"/>
        <v>1772044200</v>
      </c>
    </row>
    <row r="67" spans="1:15" x14ac:dyDescent="0.55000000000000004">
      <c r="A67">
        <v>1772044499</v>
      </c>
      <c r="B67" t="s">
        <v>6</v>
      </c>
      <c r="C67" t="s">
        <v>7</v>
      </c>
      <c r="D67">
        <v>5206.3900000000003</v>
      </c>
      <c r="E67">
        <v>5206.78</v>
      </c>
      <c r="F67">
        <v>5206.8100000000004</v>
      </c>
      <c r="G67">
        <v>5205.87</v>
      </c>
      <c r="H67">
        <v>-1</v>
      </c>
      <c r="I67">
        <v>0.96294000000000002</v>
      </c>
      <c r="J67">
        <v>3</v>
      </c>
      <c r="M67" s="1">
        <f t="shared" si="3"/>
        <v>46078.774293981478</v>
      </c>
      <c r="N67" s="2">
        <f t="shared" si="4"/>
        <v>46078.774305555555</v>
      </c>
      <c r="O67">
        <f t="shared" ref="O67:O130" si="5">MROUND((N67-25569)*86400,300)</f>
        <v>1772044500</v>
      </c>
    </row>
    <row r="68" spans="1:15" x14ac:dyDescent="0.55000000000000004">
      <c r="A68">
        <v>1772044799</v>
      </c>
      <c r="B68" t="s">
        <v>6</v>
      </c>
      <c r="C68" t="s">
        <v>7</v>
      </c>
      <c r="D68">
        <v>5205.13</v>
      </c>
      <c r="E68">
        <v>5206.33</v>
      </c>
      <c r="F68">
        <v>5206.6000000000004</v>
      </c>
      <c r="G68">
        <v>5204.95</v>
      </c>
      <c r="H68">
        <v>-1</v>
      </c>
      <c r="I68">
        <v>0.68803999999999998</v>
      </c>
      <c r="J68">
        <v>3</v>
      </c>
      <c r="M68" s="1">
        <f t="shared" si="3"/>
        <v>46078.777766203704</v>
      </c>
      <c r="N68" s="2">
        <f t="shared" si="4"/>
        <v>46078.777777777781</v>
      </c>
      <c r="O68">
        <f t="shared" si="5"/>
        <v>1772044800</v>
      </c>
    </row>
    <row r="69" spans="1:15" x14ac:dyDescent="0.55000000000000004">
      <c r="A69">
        <v>1772045099</v>
      </c>
      <c r="B69" t="s">
        <v>6</v>
      </c>
      <c r="C69" t="s">
        <v>7</v>
      </c>
      <c r="D69">
        <v>5200.95</v>
      </c>
      <c r="E69">
        <v>5205.13</v>
      </c>
      <c r="F69">
        <v>5205.38</v>
      </c>
      <c r="G69">
        <v>5200.71</v>
      </c>
      <c r="H69">
        <v>-1</v>
      </c>
      <c r="I69">
        <v>0.32036999999999999</v>
      </c>
      <c r="J69">
        <v>3</v>
      </c>
      <c r="M69" s="1">
        <f t="shared" si="3"/>
        <v>46078.78123842593</v>
      </c>
      <c r="N69" s="2">
        <f t="shared" si="4"/>
        <v>46078.78125</v>
      </c>
      <c r="O69">
        <f t="shared" si="5"/>
        <v>1772045100</v>
      </c>
    </row>
    <row r="70" spans="1:15" x14ac:dyDescent="0.55000000000000004">
      <c r="A70">
        <v>1772045399</v>
      </c>
      <c r="B70" t="s">
        <v>6</v>
      </c>
      <c r="C70" t="s">
        <v>7</v>
      </c>
      <c r="D70">
        <v>5202.58</v>
      </c>
      <c r="E70">
        <v>5200.99</v>
      </c>
      <c r="F70">
        <v>5204</v>
      </c>
      <c r="G70">
        <v>5200.84</v>
      </c>
      <c r="H70">
        <v>1</v>
      </c>
      <c r="I70">
        <v>0.55467</v>
      </c>
      <c r="J70">
        <v>0</v>
      </c>
      <c r="M70" s="1">
        <f t="shared" si="3"/>
        <v>46078.784710648149</v>
      </c>
      <c r="N70" s="2">
        <f t="shared" si="4"/>
        <v>46078.784722222219</v>
      </c>
      <c r="O70">
        <f t="shared" si="5"/>
        <v>1772045400</v>
      </c>
    </row>
    <row r="71" spans="1:15" x14ac:dyDescent="0.55000000000000004">
      <c r="A71">
        <v>1772045699</v>
      </c>
      <c r="B71" t="s">
        <v>6</v>
      </c>
      <c r="C71" t="s">
        <v>7</v>
      </c>
      <c r="D71">
        <v>5202.12</v>
      </c>
      <c r="E71">
        <v>5202.63</v>
      </c>
      <c r="F71">
        <v>5203.55</v>
      </c>
      <c r="G71">
        <v>5201.2299999999996</v>
      </c>
      <c r="H71">
        <v>-1</v>
      </c>
      <c r="I71">
        <v>0.91981999999999997</v>
      </c>
      <c r="J71">
        <v>3</v>
      </c>
      <c r="M71" s="1">
        <f t="shared" si="3"/>
        <v>46078.788182870368</v>
      </c>
      <c r="N71" s="2">
        <f t="shared" si="4"/>
        <v>46078.788194444445</v>
      </c>
      <c r="O71">
        <f t="shared" si="5"/>
        <v>1772045700</v>
      </c>
    </row>
    <row r="72" spans="1:15" x14ac:dyDescent="0.55000000000000004">
      <c r="A72">
        <v>1772045999</v>
      </c>
      <c r="B72" t="s">
        <v>6</v>
      </c>
      <c r="C72" t="s">
        <v>7</v>
      </c>
      <c r="D72">
        <v>5200.91</v>
      </c>
      <c r="E72">
        <v>5202.12</v>
      </c>
      <c r="F72">
        <v>5202.74</v>
      </c>
      <c r="G72">
        <v>5200.91</v>
      </c>
      <c r="H72">
        <v>-1</v>
      </c>
      <c r="I72">
        <v>0.68144000000000005</v>
      </c>
      <c r="J72">
        <v>3</v>
      </c>
      <c r="M72" s="1">
        <f t="shared" si="3"/>
        <v>46078.791655092587</v>
      </c>
      <c r="N72" s="2">
        <f t="shared" si="4"/>
        <v>46078.791666666664</v>
      </c>
      <c r="O72">
        <f t="shared" si="5"/>
        <v>1772046000</v>
      </c>
    </row>
    <row r="73" spans="1:15" x14ac:dyDescent="0.55000000000000004">
      <c r="A73">
        <v>1772046299</v>
      </c>
      <c r="B73" t="s">
        <v>6</v>
      </c>
      <c r="C73" t="s">
        <v>7</v>
      </c>
      <c r="D73">
        <v>5194.29</v>
      </c>
      <c r="E73">
        <v>5201.04</v>
      </c>
      <c r="F73">
        <v>5201.18</v>
      </c>
      <c r="G73">
        <v>5194.07</v>
      </c>
      <c r="H73">
        <v>-1</v>
      </c>
      <c r="I73">
        <v>1.1922999999999999</v>
      </c>
      <c r="J73">
        <v>3</v>
      </c>
      <c r="M73" s="1">
        <f t="shared" si="3"/>
        <v>46078.795127314814</v>
      </c>
      <c r="N73" s="2">
        <f t="shared" si="4"/>
        <v>46078.795138888891</v>
      </c>
      <c r="O73">
        <f t="shared" si="5"/>
        <v>1772046300</v>
      </c>
    </row>
    <row r="74" spans="1:15" x14ac:dyDescent="0.55000000000000004">
      <c r="A74">
        <v>1772046599</v>
      </c>
      <c r="B74" t="s">
        <v>6</v>
      </c>
      <c r="C74" t="s">
        <v>7</v>
      </c>
      <c r="D74">
        <v>5207.04</v>
      </c>
      <c r="E74">
        <v>5194.3500000000004</v>
      </c>
      <c r="F74">
        <v>5207.87</v>
      </c>
      <c r="G74">
        <v>5191.67</v>
      </c>
      <c r="H74">
        <v>1</v>
      </c>
      <c r="I74">
        <v>3.1602100000000002</v>
      </c>
      <c r="J74">
        <v>2</v>
      </c>
      <c r="M74" s="1">
        <f t="shared" si="3"/>
        <v>46078.79859953704</v>
      </c>
      <c r="N74" s="2">
        <f t="shared" si="4"/>
        <v>46078.798611111109</v>
      </c>
      <c r="O74">
        <f t="shared" si="5"/>
        <v>1772046600</v>
      </c>
    </row>
    <row r="75" spans="1:15" x14ac:dyDescent="0.55000000000000004">
      <c r="A75">
        <v>1772046899</v>
      </c>
      <c r="B75" t="s">
        <v>6</v>
      </c>
      <c r="C75" t="s">
        <v>7</v>
      </c>
      <c r="D75">
        <v>5200.55</v>
      </c>
      <c r="E75">
        <v>5207.16</v>
      </c>
      <c r="F75">
        <v>5207.22</v>
      </c>
      <c r="G75">
        <v>5200.4399999999996</v>
      </c>
      <c r="H75">
        <v>-1</v>
      </c>
      <c r="I75">
        <v>1.11816</v>
      </c>
      <c r="J75">
        <v>3</v>
      </c>
      <c r="M75" s="1">
        <f t="shared" si="3"/>
        <v>46078.802071759259</v>
      </c>
      <c r="N75" s="2">
        <f t="shared" si="4"/>
        <v>46078.802083333336</v>
      </c>
      <c r="O75">
        <f t="shared" si="5"/>
        <v>1772046900</v>
      </c>
    </row>
    <row r="76" spans="1:15" x14ac:dyDescent="0.55000000000000004">
      <c r="A76">
        <v>1772047199</v>
      </c>
      <c r="B76" t="s">
        <v>6</v>
      </c>
      <c r="C76" t="s">
        <v>7</v>
      </c>
      <c r="D76">
        <v>5197.32</v>
      </c>
      <c r="E76">
        <v>5200.5600000000004</v>
      </c>
      <c r="F76">
        <v>5200.6099999999997</v>
      </c>
      <c r="G76">
        <v>5194.3100000000004</v>
      </c>
      <c r="H76">
        <v>-1</v>
      </c>
      <c r="I76">
        <v>9.7099999999999999E-3</v>
      </c>
      <c r="J76">
        <v>3</v>
      </c>
      <c r="M76" s="1">
        <f t="shared" si="3"/>
        <v>46078.805543981478</v>
      </c>
      <c r="N76" s="2">
        <f t="shared" si="4"/>
        <v>46078.805555555555</v>
      </c>
      <c r="O76">
        <f t="shared" si="5"/>
        <v>1772047200</v>
      </c>
    </row>
    <row r="77" spans="1:15" x14ac:dyDescent="0.55000000000000004">
      <c r="A77">
        <v>1772047499</v>
      </c>
      <c r="B77" t="s">
        <v>6</v>
      </c>
      <c r="C77" t="s">
        <v>7</v>
      </c>
      <c r="D77">
        <v>5202.59</v>
      </c>
      <c r="E77">
        <v>5197.32</v>
      </c>
      <c r="F77">
        <v>5202.7299999999996</v>
      </c>
      <c r="G77">
        <v>5194.0600000000004</v>
      </c>
      <c r="H77">
        <v>1</v>
      </c>
      <c r="I77">
        <v>0.67501999999999995</v>
      </c>
      <c r="J77">
        <v>0</v>
      </c>
      <c r="M77" s="1">
        <f t="shared" si="3"/>
        <v>46078.809016203704</v>
      </c>
      <c r="N77" s="2">
        <f t="shared" si="4"/>
        <v>46078.809027777781</v>
      </c>
      <c r="O77">
        <f t="shared" si="5"/>
        <v>1772047500</v>
      </c>
    </row>
    <row r="78" spans="1:15" x14ac:dyDescent="0.55000000000000004">
      <c r="A78">
        <v>1772047799</v>
      </c>
      <c r="B78" t="s">
        <v>6</v>
      </c>
      <c r="C78" t="s">
        <v>7</v>
      </c>
      <c r="D78">
        <v>5202.51</v>
      </c>
      <c r="E78">
        <v>5202.76</v>
      </c>
      <c r="F78">
        <v>5204.51</v>
      </c>
      <c r="G78">
        <v>5199.62</v>
      </c>
      <c r="H78">
        <v>-1</v>
      </c>
      <c r="I78">
        <v>1.00854</v>
      </c>
      <c r="J78">
        <v>3</v>
      </c>
      <c r="M78" s="1">
        <f t="shared" si="3"/>
        <v>46078.81248842593</v>
      </c>
      <c r="N78" s="2">
        <f t="shared" si="4"/>
        <v>46078.8125</v>
      </c>
      <c r="O78">
        <f t="shared" si="5"/>
        <v>1772047800</v>
      </c>
    </row>
    <row r="79" spans="1:15" x14ac:dyDescent="0.55000000000000004">
      <c r="A79">
        <v>1772048099</v>
      </c>
      <c r="B79" t="s">
        <v>6</v>
      </c>
      <c r="C79" t="s">
        <v>7</v>
      </c>
      <c r="D79">
        <v>5201</v>
      </c>
      <c r="E79">
        <v>5202.5200000000004</v>
      </c>
      <c r="F79">
        <v>5206.3</v>
      </c>
      <c r="G79">
        <v>5200.84</v>
      </c>
      <c r="H79">
        <v>-1</v>
      </c>
      <c r="I79">
        <v>0.57903000000000004</v>
      </c>
      <c r="J79">
        <v>3</v>
      </c>
      <c r="M79" s="1">
        <f t="shared" si="3"/>
        <v>46078.815960648149</v>
      </c>
      <c r="N79" s="2">
        <f t="shared" si="4"/>
        <v>46078.815972222219</v>
      </c>
      <c r="O79">
        <f t="shared" si="5"/>
        <v>1772048100</v>
      </c>
    </row>
    <row r="80" spans="1:15" x14ac:dyDescent="0.55000000000000004">
      <c r="A80">
        <v>1772048399</v>
      </c>
      <c r="B80" t="s">
        <v>6</v>
      </c>
      <c r="C80" t="s">
        <v>7</v>
      </c>
      <c r="D80">
        <v>5204.32</v>
      </c>
      <c r="E80">
        <v>5200.97</v>
      </c>
      <c r="F80">
        <v>5205.1400000000003</v>
      </c>
      <c r="G80">
        <v>5200.72</v>
      </c>
      <c r="H80">
        <v>1</v>
      </c>
      <c r="I80">
        <v>3.6319999999999998E-2</v>
      </c>
      <c r="J80">
        <v>0</v>
      </c>
      <c r="M80" s="1">
        <f t="shared" si="3"/>
        <v>46078.819432870368</v>
      </c>
      <c r="N80" s="2">
        <f t="shared" si="4"/>
        <v>46078.819444444445</v>
      </c>
      <c r="O80">
        <f t="shared" si="5"/>
        <v>1772048400</v>
      </c>
    </row>
    <row r="81" spans="1:15" x14ac:dyDescent="0.55000000000000004">
      <c r="A81">
        <v>1772048699</v>
      </c>
      <c r="B81" t="s">
        <v>6</v>
      </c>
      <c r="C81" t="s">
        <v>7</v>
      </c>
      <c r="D81">
        <v>5205</v>
      </c>
      <c r="E81">
        <v>5204.32</v>
      </c>
      <c r="F81">
        <v>5207.58</v>
      </c>
      <c r="G81">
        <v>5200.29</v>
      </c>
      <c r="H81">
        <v>1</v>
      </c>
      <c r="I81">
        <v>0.85738999999999999</v>
      </c>
      <c r="J81">
        <v>0</v>
      </c>
      <c r="M81" s="1">
        <f t="shared" si="3"/>
        <v>46078.822905092587</v>
      </c>
      <c r="N81" s="2">
        <f t="shared" si="4"/>
        <v>46078.822916666664</v>
      </c>
      <c r="O81">
        <f t="shared" si="5"/>
        <v>1772048700</v>
      </c>
    </row>
    <row r="82" spans="1:15" x14ac:dyDescent="0.55000000000000004">
      <c r="A82">
        <v>1772048999</v>
      </c>
      <c r="B82" t="s">
        <v>6</v>
      </c>
      <c r="C82" t="s">
        <v>7</v>
      </c>
      <c r="D82">
        <v>5204.97</v>
      </c>
      <c r="E82">
        <v>5204.8599999999997</v>
      </c>
      <c r="F82">
        <v>5208.32</v>
      </c>
      <c r="G82">
        <v>5200.63</v>
      </c>
      <c r="H82">
        <v>1</v>
      </c>
      <c r="I82">
        <v>1.0442100000000001</v>
      </c>
      <c r="J82">
        <v>0</v>
      </c>
      <c r="M82" s="1">
        <f t="shared" si="3"/>
        <v>46078.826377314814</v>
      </c>
      <c r="N82" s="2">
        <f t="shared" si="4"/>
        <v>46078.826388888891</v>
      </c>
      <c r="O82">
        <f t="shared" si="5"/>
        <v>1772049000</v>
      </c>
    </row>
    <row r="83" spans="1:15" x14ac:dyDescent="0.55000000000000004">
      <c r="A83">
        <v>1772049299</v>
      </c>
      <c r="B83" t="s">
        <v>6</v>
      </c>
      <c r="C83" t="s">
        <v>7</v>
      </c>
      <c r="D83">
        <v>5204.87</v>
      </c>
      <c r="E83">
        <v>5205.32</v>
      </c>
      <c r="F83">
        <v>5207.55</v>
      </c>
      <c r="G83">
        <v>5203.6000000000004</v>
      </c>
      <c r="H83">
        <v>-1</v>
      </c>
      <c r="I83">
        <v>0.92610999999999999</v>
      </c>
      <c r="J83">
        <v>3</v>
      </c>
      <c r="M83" s="1">
        <f t="shared" si="3"/>
        <v>46078.82984953704</v>
      </c>
      <c r="N83" s="2">
        <f t="shared" si="4"/>
        <v>46078.829861111109</v>
      </c>
      <c r="O83">
        <f t="shared" si="5"/>
        <v>1772049300</v>
      </c>
    </row>
    <row r="84" spans="1:15" x14ac:dyDescent="0.55000000000000004">
      <c r="A84">
        <v>1772049599</v>
      </c>
      <c r="B84" t="s">
        <v>6</v>
      </c>
      <c r="C84" t="s">
        <v>7</v>
      </c>
      <c r="D84">
        <v>5201.76</v>
      </c>
      <c r="E84">
        <v>5204.88</v>
      </c>
      <c r="F84">
        <v>5205.24</v>
      </c>
      <c r="G84">
        <v>5196.8100000000004</v>
      </c>
      <c r="H84">
        <v>-1</v>
      </c>
      <c r="I84">
        <v>3.141E-2</v>
      </c>
      <c r="J84">
        <v>3</v>
      </c>
      <c r="M84" s="1">
        <f t="shared" si="3"/>
        <v>46078.833321759259</v>
      </c>
      <c r="N84" s="2">
        <f t="shared" si="4"/>
        <v>46078.833333333336</v>
      </c>
      <c r="O84">
        <f t="shared" si="5"/>
        <v>1772049600</v>
      </c>
    </row>
    <row r="85" spans="1:15" x14ac:dyDescent="0.55000000000000004">
      <c r="A85">
        <v>1772049899</v>
      </c>
      <c r="B85" t="s">
        <v>6</v>
      </c>
      <c r="C85" t="s">
        <v>7</v>
      </c>
      <c r="D85">
        <v>5202.46</v>
      </c>
      <c r="E85">
        <v>5201.76</v>
      </c>
      <c r="F85">
        <v>5205.8100000000004</v>
      </c>
      <c r="G85">
        <v>5200.96</v>
      </c>
      <c r="H85">
        <v>1</v>
      </c>
      <c r="I85">
        <v>0.83992</v>
      </c>
      <c r="J85">
        <v>0</v>
      </c>
      <c r="M85" s="1">
        <f t="shared" si="3"/>
        <v>46078.836793981478</v>
      </c>
      <c r="N85" s="2">
        <f t="shared" si="4"/>
        <v>46078.836805555555</v>
      </c>
      <c r="O85">
        <f t="shared" si="5"/>
        <v>1772049900</v>
      </c>
    </row>
    <row r="86" spans="1:15" x14ac:dyDescent="0.55000000000000004">
      <c r="A86">
        <v>1772050199</v>
      </c>
      <c r="B86" t="s">
        <v>6</v>
      </c>
      <c r="C86" t="s">
        <v>7</v>
      </c>
      <c r="D86">
        <v>5195.2700000000004</v>
      </c>
      <c r="E86">
        <v>5202.46</v>
      </c>
      <c r="F86">
        <v>5206.05</v>
      </c>
      <c r="G86">
        <v>5195.1899999999996</v>
      </c>
      <c r="H86">
        <v>-1</v>
      </c>
      <c r="I86">
        <v>1.32894</v>
      </c>
      <c r="J86">
        <v>3</v>
      </c>
      <c r="M86" s="1">
        <f t="shared" si="3"/>
        <v>46078.840266203704</v>
      </c>
      <c r="N86" s="2">
        <f t="shared" si="4"/>
        <v>46078.840277777781</v>
      </c>
      <c r="O86">
        <f t="shared" si="5"/>
        <v>1772050200</v>
      </c>
    </row>
    <row r="87" spans="1:15" x14ac:dyDescent="0.55000000000000004">
      <c r="A87">
        <v>1772050499</v>
      </c>
      <c r="B87" t="s">
        <v>6</v>
      </c>
      <c r="C87" t="s">
        <v>7</v>
      </c>
      <c r="D87">
        <v>5184.8</v>
      </c>
      <c r="E87">
        <v>5195.5</v>
      </c>
      <c r="F87">
        <v>5196.3500000000004</v>
      </c>
      <c r="G87">
        <v>5183.51</v>
      </c>
      <c r="H87">
        <v>-1</v>
      </c>
      <c r="I87">
        <v>2.4877400000000001</v>
      </c>
      <c r="J87">
        <v>4</v>
      </c>
      <c r="M87" s="1">
        <f t="shared" si="3"/>
        <v>46078.84373842593</v>
      </c>
      <c r="N87" s="2">
        <f t="shared" si="4"/>
        <v>46078.84375</v>
      </c>
      <c r="O87">
        <f t="shared" si="5"/>
        <v>1772050500</v>
      </c>
    </row>
    <row r="88" spans="1:15" x14ac:dyDescent="0.55000000000000004">
      <c r="A88">
        <v>1772050799</v>
      </c>
      <c r="B88" t="s">
        <v>6</v>
      </c>
      <c r="C88" t="s">
        <v>7</v>
      </c>
      <c r="D88">
        <v>5189</v>
      </c>
      <c r="E88">
        <v>5184.83</v>
      </c>
      <c r="F88">
        <v>5189.0200000000004</v>
      </c>
      <c r="G88">
        <v>5183.2700000000004</v>
      </c>
      <c r="H88">
        <v>1</v>
      </c>
      <c r="I88">
        <v>0.31541000000000002</v>
      </c>
      <c r="J88">
        <v>0</v>
      </c>
      <c r="M88" s="1">
        <f t="shared" si="3"/>
        <v>46078.847210648149</v>
      </c>
      <c r="N88" s="2">
        <f t="shared" si="4"/>
        <v>46078.847222222219</v>
      </c>
      <c r="O88">
        <f t="shared" si="5"/>
        <v>1772050800</v>
      </c>
    </row>
    <row r="89" spans="1:15" x14ac:dyDescent="0.55000000000000004">
      <c r="A89">
        <v>1772051099</v>
      </c>
      <c r="B89" t="s">
        <v>6</v>
      </c>
      <c r="C89" t="s">
        <v>7</v>
      </c>
      <c r="D89">
        <v>5186.1099999999997</v>
      </c>
      <c r="E89">
        <v>5189.32</v>
      </c>
      <c r="F89">
        <v>5193.3500000000004</v>
      </c>
      <c r="G89">
        <v>5185.75</v>
      </c>
      <c r="H89">
        <v>-1</v>
      </c>
      <c r="I89">
        <v>4.4000000000000002E-4</v>
      </c>
      <c r="J89">
        <v>3</v>
      </c>
      <c r="M89" s="1">
        <f t="shared" si="3"/>
        <v>46078.850682870368</v>
      </c>
      <c r="N89" s="2">
        <f t="shared" si="4"/>
        <v>46078.850694444445</v>
      </c>
      <c r="O89">
        <f t="shared" si="5"/>
        <v>1772051100</v>
      </c>
    </row>
    <row r="90" spans="1:15" x14ac:dyDescent="0.55000000000000004">
      <c r="A90">
        <v>1772051399</v>
      </c>
      <c r="B90" t="s">
        <v>6</v>
      </c>
      <c r="C90" t="s">
        <v>7</v>
      </c>
      <c r="D90">
        <v>5188.12</v>
      </c>
      <c r="E90">
        <v>5186.71</v>
      </c>
      <c r="F90">
        <v>5190.6099999999997</v>
      </c>
      <c r="G90">
        <v>5180.6000000000004</v>
      </c>
      <c r="H90">
        <v>1</v>
      </c>
      <c r="I90">
        <v>0.59884999999999999</v>
      </c>
      <c r="J90">
        <v>0</v>
      </c>
      <c r="M90" s="1">
        <f t="shared" si="3"/>
        <v>46078.854155092587</v>
      </c>
      <c r="N90" s="2">
        <f t="shared" si="4"/>
        <v>46078.854166666664</v>
      </c>
      <c r="O90">
        <f t="shared" si="5"/>
        <v>1772051400</v>
      </c>
    </row>
    <row r="91" spans="1:15" x14ac:dyDescent="0.55000000000000004">
      <c r="A91">
        <v>1772051699</v>
      </c>
      <c r="B91" t="s">
        <v>6</v>
      </c>
      <c r="C91" t="s">
        <v>7</v>
      </c>
      <c r="D91">
        <v>5183.41</v>
      </c>
      <c r="E91">
        <v>5188.1099999999997</v>
      </c>
      <c r="F91">
        <v>5188.49</v>
      </c>
      <c r="G91">
        <v>5181.25</v>
      </c>
      <c r="H91">
        <v>-1</v>
      </c>
      <c r="I91">
        <v>0.49732999999999999</v>
      </c>
      <c r="J91">
        <v>3</v>
      </c>
      <c r="M91" s="1">
        <f t="shared" si="3"/>
        <v>46078.857627314814</v>
      </c>
      <c r="N91" s="2">
        <f t="shared" si="4"/>
        <v>46078.857638888891</v>
      </c>
      <c r="O91">
        <f t="shared" si="5"/>
        <v>1772051700</v>
      </c>
    </row>
    <row r="92" spans="1:15" x14ac:dyDescent="0.55000000000000004">
      <c r="A92">
        <v>1772051999</v>
      </c>
      <c r="B92" t="s">
        <v>6</v>
      </c>
      <c r="C92" t="s">
        <v>7</v>
      </c>
      <c r="D92">
        <v>5181.4799999999996</v>
      </c>
      <c r="E92">
        <v>5183.38</v>
      </c>
      <c r="F92">
        <v>5184.2</v>
      </c>
      <c r="G92">
        <v>5177.3999999999996</v>
      </c>
      <c r="H92">
        <v>-1</v>
      </c>
      <c r="I92">
        <v>0.43802000000000002</v>
      </c>
      <c r="J92">
        <v>3</v>
      </c>
      <c r="M92" s="1">
        <f t="shared" si="3"/>
        <v>46078.86109953704</v>
      </c>
      <c r="N92" s="2">
        <f t="shared" si="4"/>
        <v>46078.861111111109</v>
      </c>
      <c r="O92">
        <f t="shared" si="5"/>
        <v>1772052000</v>
      </c>
    </row>
    <row r="93" spans="1:15" x14ac:dyDescent="0.55000000000000004">
      <c r="A93">
        <v>1772052299</v>
      </c>
      <c r="B93" t="s">
        <v>6</v>
      </c>
      <c r="C93" t="s">
        <v>7</v>
      </c>
      <c r="D93">
        <v>5173.57</v>
      </c>
      <c r="E93">
        <v>5181.4799999999996</v>
      </c>
      <c r="F93">
        <v>5181.4799999999996</v>
      </c>
      <c r="G93">
        <v>5167.2700000000004</v>
      </c>
      <c r="H93">
        <v>-1</v>
      </c>
      <c r="I93">
        <v>1.56125</v>
      </c>
      <c r="J93">
        <v>4</v>
      </c>
      <c r="M93" s="1">
        <f t="shared" si="3"/>
        <v>46078.864571759259</v>
      </c>
      <c r="N93" s="2">
        <f t="shared" si="4"/>
        <v>46078.864583333336</v>
      </c>
      <c r="O93">
        <f t="shared" si="5"/>
        <v>1772052300</v>
      </c>
    </row>
    <row r="94" spans="1:15" x14ac:dyDescent="0.55000000000000004">
      <c r="A94">
        <v>1772052599</v>
      </c>
      <c r="B94" t="s">
        <v>6</v>
      </c>
      <c r="C94" t="s">
        <v>7</v>
      </c>
      <c r="D94">
        <v>5178.01</v>
      </c>
      <c r="E94">
        <v>5173.53</v>
      </c>
      <c r="F94">
        <v>5180.59</v>
      </c>
      <c r="G94">
        <v>5172.18</v>
      </c>
      <c r="H94">
        <v>1</v>
      </c>
      <c r="I94">
        <v>0.41838999999999998</v>
      </c>
      <c r="J94">
        <v>0</v>
      </c>
      <c r="M94" s="1">
        <f t="shared" si="3"/>
        <v>46078.868043981478</v>
      </c>
      <c r="N94" s="2">
        <f t="shared" si="4"/>
        <v>46078.868055555555</v>
      </c>
      <c r="O94">
        <f t="shared" si="5"/>
        <v>1772052600</v>
      </c>
    </row>
    <row r="95" spans="1:15" x14ac:dyDescent="0.55000000000000004">
      <c r="A95">
        <v>1772052899</v>
      </c>
      <c r="B95" t="s">
        <v>6</v>
      </c>
      <c r="C95" t="s">
        <v>7</v>
      </c>
      <c r="D95">
        <v>5152.16</v>
      </c>
      <c r="E95">
        <v>5178.01</v>
      </c>
      <c r="F95">
        <v>5178.01</v>
      </c>
      <c r="G95">
        <v>5145.45</v>
      </c>
      <c r="H95">
        <v>-1</v>
      </c>
      <c r="I95">
        <v>7.0690299999999997</v>
      </c>
      <c r="J95">
        <v>5</v>
      </c>
      <c r="M95" s="1">
        <f t="shared" si="3"/>
        <v>46078.871516203704</v>
      </c>
      <c r="N95" s="2">
        <f t="shared" si="4"/>
        <v>46078.871527777781</v>
      </c>
      <c r="O95">
        <f t="shared" si="5"/>
        <v>1772052900</v>
      </c>
    </row>
    <row r="96" spans="1:15" x14ac:dyDescent="0.55000000000000004">
      <c r="A96">
        <v>1772053199</v>
      </c>
      <c r="B96" t="s">
        <v>6</v>
      </c>
      <c r="C96" t="s">
        <v>7</v>
      </c>
      <c r="D96">
        <v>5156.08</v>
      </c>
      <c r="E96">
        <v>5152.1899999999996</v>
      </c>
      <c r="F96">
        <v>5160.12</v>
      </c>
      <c r="G96">
        <v>5150.5</v>
      </c>
      <c r="H96">
        <v>1</v>
      </c>
      <c r="I96">
        <v>0.19314999999999999</v>
      </c>
      <c r="J96">
        <v>0</v>
      </c>
      <c r="M96" s="1">
        <f t="shared" si="3"/>
        <v>46078.87498842593</v>
      </c>
      <c r="N96" s="2">
        <f t="shared" si="4"/>
        <v>46078.875</v>
      </c>
      <c r="O96">
        <f t="shared" si="5"/>
        <v>1772053200</v>
      </c>
    </row>
    <row r="97" spans="1:15" x14ac:dyDescent="0.55000000000000004">
      <c r="A97">
        <v>1772053499</v>
      </c>
      <c r="B97" t="s">
        <v>6</v>
      </c>
      <c r="C97" t="s">
        <v>7</v>
      </c>
      <c r="D97">
        <v>5163.03</v>
      </c>
      <c r="E97">
        <v>5156.0600000000004</v>
      </c>
      <c r="F97">
        <v>5163.3100000000004</v>
      </c>
      <c r="G97">
        <v>5156.0600000000004</v>
      </c>
      <c r="H97">
        <v>1</v>
      </c>
      <c r="I97">
        <v>1.15405</v>
      </c>
      <c r="J97">
        <v>0</v>
      </c>
      <c r="M97" s="1">
        <f t="shared" si="3"/>
        <v>46078.878460648149</v>
      </c>
      <c r="N97" s="2">
        <f t="shared" si="4"/>
        <v>46078.878472222219</v>
      </c>
      <c r="O97">
        <f t="shared" si="5"/>
        <v>1772053500</v>
      </c>
    </row>
    <row r="98" spans="1:15" x14ac:dyDescent="0.55000000000000004">
      <c r="A98">
        <v>1772053799</v>
      </c>
      <c r="B98" t="s">
        <v>6</v>
      </c>
      <c r="C98" t="s">
        <v>7</v>
      </c>
      <c r="D98">
        <v>5161.84</v>
      </c>
      <c r="E98">
        <v>5162.97</v>
      </c>
      <c r="F98">
        <v>5165.32</v>
      </c>
      <c r="G98">
        <v>5158.55</v>
      </c>
      <c r="H98">
        <v>-1</v>
      </c>
      <c r="I98">
        <v>0.67232999999999998</v>
      </c>
      <c r="J98">
        <v>3</v>
      </c>
      <c r="M98" s="1">
        <f t="shared" si="3"/>
        <v>46078.881932870368</v>
      </c>
      <c r="N98" s="2">
        <f t="shared" si="4"/>
        <v>46078.881944444445</v>
      </c>
      <c r="O98">
        <f t="shared" si="5"/>
        <v>1772053800</v>
      </c>
    </row>
    <row r="99" spans="1:15" x14ac:dyDescent="0.55000000000000004">
      <c r="A99">
        <v>1772054099</v>
      </c>
      <c r="B99" t="s">
        <v>6</v>
      </c>
      <c r="C99" t="s">
        <v>7</v>
      </c>
      <c r="D99">
        <v>5165.38</v>
      </c>
      <c r="E99">
        <v>5161.82</v>
      </c>
      <c r="F99">
        <v>5173.3599999999997</v>
      </c>
      <c r="G99">
        <v>5160.8599999999997</v>
      </c>
      <c r="H99">
        <v>1</v>
      </c>
      <c r="I99">
        <v>8.7989999999999999E-2</v>
      </c>
      <c r="J99">
        <v>0</v>
      </c>
      <c r="M99" s="1">
        <f t="shared" si="3"/>
        <v>46078.885405092587</v>
      </c>
      <c r="N99" s="2">
        <f t="shared" si="4"/>
        <v>46078.885416666664</v>
      </c>
      <c r="O99">
        <f t="shared" si="5"/>
        <v>1772054100</v>
      </c>
    </row>
    <row r="100" spans="1:15" x14ac:dyDescent="0.55000000000000004">
      <c r="A100">
        <v>1772054399</v>
      </c>
      <c r="B100" t="s">
        <v>6</v>
      </c>
      <c r="C100" t="s">
        <v>7</v>
      </c>
      <c r="D100">
        <v>5169.17</v>
      </c>
      <c r="E100">
        <v>5165.38</v>
      </c>
      <c r="F100">
        <v>5170.21</v>
      </c>
      <c r="G100">
        <v>5165.07</v>
      </c>
      <c r="H100">
        <v>1</v>
      </c>
      <c r="I100">
        <v>0.16089999999999999</v>
      </c>
      <c r="J100">
        <v>0</v>
      </c>
      <c r="M100" s="1">
        <f t="shared" si="3"/>
        <v>46078.888877314814</v>
      </c>
      <c r="N100" s="2">
        <f t="shared" si="4"/>
        <v>46078.888888888891</v>
      </c>
      <c r="O100">
        <f t="shared" si="5"/>
        <v>1772054400</v>
      </c>
    </row>
    <row r="101" spans="1:15" x14ac:dyDescent="0.55000000000000004">
      <c r="A101">
        <v>1772054699</v>
      </c>
      <c r="B101" t="s">
        <v>6</v>
      </c>
      <c r="C101" t="s">
        <v>7</v>
      </c>
      <c r="D101">
        <v>5169.12</v>
      </c>
      <c r="E101">
        <v>5169.17</v>
      </c>
      <c r="F101">
        <v>5170.51</v>
      </c>
      <c r="G101">
        <v>5167.75</v>
      </c>
      <c r="H101">
        <v>-1</v>
      </c>
      <c r="I101">
        <v>1.00648</v>
      </c>
      <c r="J101">
        <v>3</v>
      </c>
      <c r="M101" s="1">
        <f t="shared" si="3"/>
        <v>46078.89234953704</v>
      </c>
      <c r="N101" s="2">
        <f t="shared" si="4"/>
        <v>46078.892361111109</v>
      </c>
      <c r="O101">
        <f t="shared" si="5"/>
        <v>1772054700</v>
      </c>
    </row>
    <row r="102" spans="1:15" x14ac:dyDescent="0.55000000000000004">
      <c r="A102">
        <v>1772054999</v>
      </c>
      <c r="B102" t="s">
        <v>6</v>
      </c>
      <c r="C102" t="s">
        <v>7</v>
      </c>
      <c r="D102">
        <v>5168.22</v>
      </c>
      <c r="E102">
        <v>5169.37</v>
      </c>
      <c r="F102">
        <v>5171.26</v>
      </c>
      <c r="G102">
        <v>5166.6899999999996</v>
      </c>
      <c r="H102">
        <v>-1</v>
      </c>
      <c r="I102">
        <v>0.65942000000000001</v>
      </c>
      <c r="J102">
        <v>3</v>
      </c>
      <c r="M102" s="1">
        <f t="shared" si="3"/>
        <v>46078.895821759259</v>
      </c>
      <c r="N102" s="2">
        <f t="shared" si="4"/>
        <v>46078.895833333336</v>
      </c>
      <c r="O102">
        <f t="shared" si="5"/>
        <v>1772055000</v>
      </c>
    </row>
    <row r="103" spans="1:15" x14ac:dyDescent="0.55000000000000004">
      <c r="A103">
        <v>1772055299</v>
      </c>
      <c r="B103" t="s">
        <v>6</v>
      </c>
      <c r="C103" t="s">
        <v>7</v>
      </c>
      <c r="D103">
        <v>5168.8999999999996</v>
      </c>
      <c r="E103">
        <v>5168.22</v>
      </c>
      <c r="F103">
        <v>5173.4799999999996</v>
      </c>
      <c r="G103">
        <v>5168.2</v>
      </c>
      <c r="H103">
        <v>1</v>
      </c>
      <c r="I103">
        <v>0.80691000000000002</v>
      </c>
      <c r="J103">
        <v>0</v>
      </c>
      <c r="M103" s="1">
        <f t="shared" si="3"/>
        <v>46078.899293981478</v>
      </c>
      <c r="N103" s="2">
        <f t="shared" si="4"/>
        <v>46078.899305555555</v>
      </c>
      <c r="O103">
        <f t="shared" si="5"/>
        <v>1772055300</v>
      </c>
    </row>
    <row r="104" spans="1:15" x14ac:dyDescent="0.55000000000000004">
      <c r="A104">
        <v>1772055599</v>
      </c>
      <c r="B104" t="s">
        <v>6</v>
      </c>
      <c r="C104" t="s">
        <v>7</v>
      </c>
      <c r="D104">
        <v>5170.25</v>
      </c>
      <c r="E104">
        <v>5168.7299999999996</v>
      </c>
      <c r="F104">
        <v>5170.71</v>
      </c>
      <c r="G104">
        <v>5168.21</v>
      </c>
      <c r="H104">
        <v>1</v>
      </c>
      <c r="I104">
        <v>0.54066000000000003</v>
      </c>
      <c r="J104">
        <v>0</v>
      </c>
      <c r="M104" s="1">
        <f t="shared" si="3"/>
        <v>46078.902766203704</v>
      </c>
      <c r="N104" s="2">
        <f t="shared" si="4"/>
        <v>46078.902777777781</v>
      </c>
      <c r="O104">
        <f t="shared" si="5"/>
        <v>1772055600</v>
      </c>
    </row>
    <row r="105" spans="1:15" x14ac:dyDescent="0.55000000000000004">
      <c r="A105">
        <v>1772055899</v>
      </c>
      <c r="B105" t="s">
        <v>6</v>
      </c>
      <c r="C105" t="s">
        <v>7</v>
      </c>
      <c r="D105">
        <v>5170.9399999999996</v>
      </c>
      <c r="E105">
        <v>5170.25</v>
      </c>
      <c r="F105">
        <v>5171.59</v>
      </c>
      <c r="G105">
        <v>5168.8900000000003</v>
      </c>
      <c r="H105">
        <v>1</v>
      </c>
      <c r="I105">
        <v>0.79969999999999997</v>
      </c>
      <c r="J105">
        <v>0</v>
      </c>
      <c r="M105" s="1">
        <f t="shared" si="3"/>
        <v>46078.90623842593</v>
      </c>
      <c r="N105" s="2">
        <f t="shared" si="4"/>
        <v>46078.90625</v>
      </c>
      <c r="O105">
        <f t="shared" si="5"/>
        <v>1772055900</v>
      </c>
    </row>
    <row r="106" spans="1:15" x14ac:dyDescent="0.55000000000000004">
      <c r="A106">
        <v>1772056199</v>
      </c>
      <c r="B106" t="s">
        <v>6</v>
      </c>
      <c r="C106" t="s">
        <v>7</v>
      </c>
      <c r="D106">
        <v>5164.3100000000004</v>
      </c>
      <c r="E106">
        <v>5170.9399999999996</v>
      </c>
      <c r="F106">
        <v>5171.3999999999996</v>
      </c>
      <c r="G106">
        <v>5163.07</v>
      </c>
      <c r="H106">
        <v>-1</v>
      </c>
      <c r="I106">
        <v>1.0612200000000001</v>
      </c>
      <c r="J106">
        <v>3</v>
      </c>
      <c r="M106" s="1">
        <f t="shared" si="3"/>
        <v>46078.909710648149</v>
      </c>
      <c r="N106" s="2">
        <f t="shared" si="4"/>
        <v>46078.909722222219</v>
      </c>
      <c r="O106">
        <f t="shared" si="5"/>
        <v>1772056200</v>
      </c>
    </row>
    <row r="107" spans="1:15" x14ac:dyDescent="0.55000000000000004">
      <c r="A107">
        <v>1772056499</v>
      </c>
      <c r="B107" t="s">
        <v>6</v>
      </c>
      <c r="C107" t="s">
        <v>7</v>
      </c>
      <c r="D107">
        <v>5164.8900000000003</v>
      </c>
      <c r="E107">
        <v>5164.47</v>
      </c>
      <c r="F107">
        <v>5170.5200000000004</v>
      </c>
      <c r="G107">
        <v>5163.63</v>
      </c>
      <c r="H107">
        <v>1</v>
      </c>
      <c r="I107">
        <v>0.88690000000000002</v>
      </c>
      <c r="J107">
        <v>0</v>
      </c>
      <c r="M107" s="1">
        <f t="shared" si="3"/>
        <v>46078.913182870368</v>
      </c>
      <c r="N107" s="2">
        <f t="shared" si="4"/>
        <v>46078.913194444445</v>
      </c>
      <c r="O107">
        <f t="shared" si="5"/>
        <v>1772056500</v>
      </c>
    </row>
    <row r="108" spans="1:15" x14ac:dyDescent="0.55000000000000004">
      <c r="A108">
        <v>1772060399</v>
      </c>
      <c r="B108" t="s">
        <v>6</v>
      </c>
      <c r="C108" t="s">
        <v>7</v>
      </c>
      <c r="D108">
        <v>5175.34</v>
      </c>
      <c r="E108">
        <v>5160.41</v>
      </c>
      <c r="F108">
        <v>5178.95</v>
      </c>
      <c r="G108">
        <v>5160.41</v>
      </c>
      <c r="H108">
        <v>1</v>
      </c>
      <c r="I108">
        <v>3.6013999999999999</v>
      </c>
      <c r="J108">
        <v>2</v>
      </c>
      <c r="M108" s="1">
        <f t="shared" si="3"/>
        <v>46078.958321759259</v>
      </c>
      <c r="N108" s="2">
        <f t="shared" si="4"/>
        <v>46078.958333333336</v>
      </c>
      <c r="O108">
        <f t="shared" si="5"/>
        <v>1772060400</v>
      </c>
    </row>
    <row r="109" spans="1:15" x14ac:dyDescent="0.55000000000000004">
      <c r="A109">
        <v>1772060699</v>
      </c>
      <c r="B109" t="s">
        <v>6</v>
      </c>
      <c r="C109" t="s">
        <v>7</v>
      </c>
      <c r="D109">
        <v>5179.7299999999996</v>
      </c>
      <c r="E109">
        <v>5175.63</v>
      </c>
      <c r="F109">
        <v>5182.16</v>
      </c>
      <c r="G109">
        <v>5174.09</v>
      </c>
      <c r="H109">
        <v>1</v>
      </c>
      <c r="I109">
        <v>0.25302000000000002</v>
      </c>
      <c r="J109">
        <v>0</v>
      </c>
      <c r="M109" s="1">
        <f t="shared" si="3"/>
        <v>46078.961793981478</v>
      </c>
      <c r="N109" s="2">
        <f t="shared" si="4"/>
        <v>46078.961805555555</v>
      </c>
      <c r="O109">
        <f t="shared" si="5"/>
        <v>1772060700</v>
      </c>
    </row>
    <row r="110" spans="1:15" x14ac:dyDescent="0.55000000000000004">
      <c r="A110">
        <v>1772060999</v>
      </c>
      <c r="B110" t="s">
        <v>6</v>
      </c>
      <c r="C110" t="s">
        <v>7</v>
      </c>
      <c r="D110">
        <v>5168.8</v>
      </c>
      <c r="E110">
        <v>5179.7299999999996</v>
      </c>
      <c r="F110">
        <v>5179.76</v>
      </c>
      <c r="G110">
        <v>5166.24</v>
      </c>
      <c r="H110">
        <v>-1</v>
      </c>
      <c r="I110">
        <v>2.34585</v>
      </c>
      <c r="J110">
        <v>4</v>
      </c>
      <c r="M110" s="1">
        <f t="shared" si="3"/>
        <v>46078.965266203704</v>
      </c>
      <c r="N110" s="2">
        <f t="shared" si="4"/>
        <v>46078.965277777781</v>
      </c>
      <c r="O110">
        <f t="shared" si="5"/>
        <v>1772061000</v>
      </c>
    </row>
    <row r="111" spans="1:15" x14ac:dyDescent="0.55000000000000004">
      <c r="A111">
        <v>1772061299</v>
      </c>
      <c r="B111" t="s">
        <v>6</v>
      </c>
      <c r="C111" t="s">
        <v>7</v>
      </c>
      <c r="D111">
        <v>5174.01</v>
      </c>
      <c r="E111">
        <v>5168.8</v>
      </c>
      <c r="F111">
        <v>5174.99</v>
      </c>
      <c r="G111">
        <v>5164.29</v>
      </c>
      <c r="H111">
        <v>1</v>
      </c>
      <c r="I111">
        <v>0.58521999999999996</v>
      </c>
      <c r="J111">
        <v>0</v>
      </c>
      <c r="M111" s="1">
        <f t="shared" si="3"/>
        <v>46078.96873842593</v>
      </c>
      <c r="N111" s="2">
        <f t="shared" si="4"/>
        <v>46078.96875</v>
      </c>
      <c r="O111">
        <f t="shared" si="5"/>
        <v>1772061300</v>
      </c>
    </row>
    <row r="112" spans="1:15" x14ac:dyDescent="0.55000000000000004">
      <c r="A112">
        <v>1772061599</v>
      </c>
      <c r="B112" t="s">
        <v>6</v>
      </c>
      <c r="C112" t="s">
        <v>7</v>
      </c>
      <c r="D112">
        <v>5170.68</v>
      </c>
      <c r="E112">
        <v>5174.01</v>
      </c>
      <c r="F112">
        <v>5179.9799999999996</v>
      </c>
      <c r="G112">
        <v>5170.46</v>
      </c>
      <c r="H112">
        <v>-1</v>
      </c>
      <c r="I112">
        <v>6.1399999999999996E-3</v>
      </c>
      <c r="J112">
        <v>3</v>
      </c>
      <c r="M112" s="1">
        <f t="shared" si="3"/>
        <v>46078.972210648149</v>
      </c>
      <c r="N112" s="2">
        <f t="shared" si="4"/>
        <v>46078.972222222219</v>
      </c>
      <c r="O112">
        <f t="shared" si="5"/>
        <v>1772061600</v>
      </c>
    </row>
    <row r="113" spans="1:15" x14ac:dyDescent="0.55000000000000004">
      <c r="A113">
        <v>1772061899</v>
      </c>
      <c r="B113" t="s">
        <v>6</v>
      </c>
      <c r="C113" t="s">
        <v>7</v>
      </c>
      <c r="D113">
        <v>5170.04</v>
      </c>
      <c r="E113">
        <v>5170.68</v>
      </c>
      <c r="F113">
        <v>5171.4399999999996</v>
      </c>
      <c r="G113">
        <v>5167.08</v>
      </c>
      <c r="H113">
        <v>-1</v>
      </c>
      <c r="I113">
        <v>0.81957000000000002</v>
      </c>
      <c r="J113">
        <v>3</v>
      </c>
      <c r="M113" s="1">
        <f t="shared" si="3"/>
        <v>46078.975682870368</v>
      </c>
      <c r="N113" s="2">
        <f t="shared" si="4"/>
        <v>46078.975694444445</v>
      </c>
      <c r="O113">
        <f t="shared" si="5"/>
        <v>1772061900</v>
      </c>
    </row>
    <row r="114" spans="1:15" x14ac:dyDescent="0.55000000000000004">
      <c r="A114">
        <v>1772062199</v>
      </c>
      <c r="B114" t="s">
        <v>6</v>
      </c>
      <c r="C114" t="s">
        <v>7</v>
      </c>
      <c r="D114">
        <v>5168.9799999999996</v>
      </c>
      <c r="E114">
        <v>5170.03</v>
      </c>
      <c r="F114">
        <v>5170.2299999999996</v>
      </c>
      <c r="G114">
        <v>5165.41</v>
      </c>
      <c r="H114">
        <v>-1</v>
      </c>
      <c r="I114">
        <v>0.69091000000000002</v>
      </c>
      <c r="J114">
        <v>3</v>
      </c>
      <c r="M114" s="1">
        <f t="shared" si="3"/>
        <v>46078.979155092587</v>
      </c>
      <c r="N114" s="2">
        <f t="shared" si="4"/>
        <v>46078.979166666664</v>
      </c>
      <c r="O114">
        <f t="shared" si="5"/>
        <v>1772062200</v>
      </c>
    </row>
    <row r="115" spans="1:15" x14ac:dyDescent="0.55000000000000004">
      <c r="A115">
        <v>1772062499</v>
      </c>
      <c r="B115" t="s">
        <v>6</v>
      </c>
      <c r="C115" t="s">
        <v>7</v>
      </c>
      <c r="D115">
        <v>5169.88</v>
      </c>
      <c r="E115">
        <v>5168.9799999999996</v>
      </c>
      <c r="F115">
        <v>5169.88</v>
      </c>
      <c r="G115">
        <v>5164.08</v>
      </c>
      <c r="H115">
        <v>1</v>
      </c>
      <c r="I115">
        <v>0.73558999999999997</v>
      </c>
      <c r="J115">
        <v>0</v>
      </c>
      <c r="M115" s="1">
        <f t="shared" si="3"/>
        <v>46078.982627314814</v>
      </c>
      <c r="N115" s="2">
        <f t="shared" si="4"/>
        <v>46078.982638888891</v>
      </c>
      <c r="O115">
        <f t="shared" si="5"/>
        <v>1772062500</v>
      </c>
    </row>
    <row r="116" spans="1:15" x14ac:dyDescent="0.55000000000000004">
      <c r="A116">
        <v>1772062799</v>
      </c>
      <c r="B116" t="s">
        <v>6</v>
      </c>
      <c r="C116" t="s">
        <v>7</v>
      </c>
      <c r="D116">
        <v>5172.62</v>
      </c>
      <c r="E116">
        <v>5169.88</v>
      </c>
      <c r="F116">
        <v>5174.3500000000004</v>
      </c>
      <c r="G116">
        <v>5168.71</v>
      </c>
      <c r="H116">
        <v>1</v>
      </c>
      <c r="I116">
        <v>0.17252999999999999</v>
      </c>
      <c r="J116">
        <v>0</v>
      </c>
      <c r="M116" s="1">
        <f t="shared" si="3"/>
        <v>46078.98609953704</v>
      </c>
      <c r="N116" s="2">
        <f t="shared" si="4"/>
        <v>46078.986111111109</v>
      </c>
      <c r="O116">
        <f t="shared" si="5"/>
        <v>1772062800</v>
      </c>
    </row>
    <row r="117" spans="1:15" x14ac:dyDescent="0.55000000000000004">
      <c r="A117">
        <v>1772063099</v>
      </c>
      <c r="B117" t="s">
        <v>6</v>
      </c>
      <c r="C117" t="s">
        <v>7</v>
      </c>
      <c r="D117">
        <v>5167.3100000000004</v>
      </c>
      <c r="E117">
        <v>5172.6499999999996</v>
      </c>
      <c r="F117">
        <v>5178.82</v>
      </c>
      <c r="G117">
        <v>5166.51</v>
      </c>
      <c r="H117">
        <v>-1</v>
      </c>
      <c r="I117">
        <v>0.62316000000000005</v>
      </c>
      <c r="J117">
        <v>3</v>
      </c>
      <c r="M117" s="1">
        <f t="shared" si="3"/>
        <v>46078.989571759259</v>
      </c>
      <c r="N117" s="2">
        <f t="shared" si="4"/>
        <v>46078.989583333336</v>
      </c>
      <c r="O117">
        <f t="shared" si="5"/>
        <v>1772063100</v>
      </c>
    </row>
    <row r="118" spans="1:15" x14ac:dyDescent="0.55000000000000004">
      <c r="A118">
        <v>1772063399</v>
      </c>
      <c r="B118" t="s">
        <v>6</v>
      </c>
      <c r="C118" t="s">
        <v>7</v>
      </c>
      <c r="D118">
        <v>5169.57</v>
      </c>
      <c r="E118">
        <v>5168.04</v>
      </c>
      <c r="F118">
        <v>5170.68</v>
      </c>
      <c r="G118">
        <v>5165.3</v>
      </c>
      <c r="H118">
        <v>1</v>
      </c>
      <c r="I118">
        <v>0.54959999999999998</v>
      </c>
      <c r="J118">
        <v>0</v>
      </c>
      <c r="M118" s="1">
        <f t="shared" si="3"/>
        <v>46078.993043981478</v>
      </c>
      <c r="N118" s="2">
        <f t="shared" si="4"/>
        <v>46078.993055555555</v>
      </c>
      <c r="O118">
        <f t="shared" si="5"/>
        <v>1772063400</v>
      </c>
    </row>
    <row r="119" spans="1:15" x14ac:dyDescent="0.55000000000000004">
      <c r="A119">
        <v>1772063699</v>
      </c>
      <c r="B119" t="s">
        <v>6</v>
      </c>
      <c r="C119" t="s">
        <v>7</v>
      </c>
      <c r="D119">
        <v>5163.13</v>
      </c>
      <c r="E119">
        <v>5169.57</v>
      </c>
      <c r="F119">
        <v>5170.67</v>
      </c>
      <c r="G119">
        <v>5161.5200000000004</v>
      </c>
      <c r="H119">
        <v>-1</v>
      </c>
      <c r="I119">
        <v>0.95689000000000002</v>
      </c>
      <c r="J119">
        <v>3</v>
      </c>
      <c r="M119" s="1">
        <f t="shared" si="3"/>
        <v>46078.996516203704</v>
      </c>
      <c r="N119" s="2">
        <f t="shared" si="4"/>
        <v>46078.996527777781</v>
      </c>
      <c r="O119">
        <f t="shared" si="5"/>
        <v>1772063700</v>
      </c>
    </row>
    <row r="120" spans="1:15" x14ac:dyDescent="0.55000000000000004">
      <c r="A120">
        <v>1772063999</v>
      </c>
      <c r="B120" t="s">
        <v>6</v>
      </c>
      <c r="C120" t="s">
        <v>7</v>
      </c>
      <c r="D120">
        <v>5160.24</v>
      </c>
      <c r="E120">
        <v>5163.25</v>
      </c>
      <c r="F120">
        <v>5168.08</v>
      </c>
      <c r="G120">
        <v>5155.71</v>
      </c>
      <c r="H120">
        <v>-1</v>
      </c>
      <c r="I120">
        <v>9.6960000000000005E-2</v>
      </c>
      <c r="J120">
        <v>3</v>
      </c>
      <c r="M120" s="1">
        <f t="shared" si="3"/>
        <v>46078.99998842593</v>
      </c>
      <c r="N120" s="2">
        <f t="shared" si="4"/>
        <v>46079</v>
      </c>
      <c r="O120">
        <f t="shared" si="5"/>
        <v>1772064000</v>
      </c>
    </row>
    <row r="121" spans="1:15" x14ac:dyDescent="0.55000000000000004">
      <c r="A121">
        <v>1772064299</v>
      </c>
      <c r="B121" t="s">
        <v>6</v>
      </c>
      <c r="C121" t="s">
        <v>7</v>
      </c>
      <c r="D121">
        <v>5161.95</v>
      </c>
      <c r="E121">
        <v>5160.3500000000004</v>
      </c>
      <c r="F121">
        <v>5167.3</v>
      </c>
      <c r="G121">
        <v>5156.41</v>
      </c>
      <c r="H121">
        <v>1</v>
      </c>
      <c r="I121">
        <v>0.52968000000000004</v>
      </c>
      <c r="J121">
        <v>0</v>
      </c>
      <c r="M121" s="1">
        <f t="shared" si="3"/>
        <v>46079.003460648149</v>
      </c>
      <c r="N121" s="2">
        <f t="shared" si="4"/>
        <v>46079.003472222219</v>
      </c>
      <c r="O121">
        <f t="shared" si="5"/>
        <v>1772064300</v>
      </c>
    </row>
    <row r="122" spans="1:15" x14ac:dyDescent="0.55000000000000004">
      <c r="A122">
        <v>1772064599</v>
      </c>
      <c r="B122" t="s">
        <v>6</v>
      </c>
      <c r="C122" t="s">
        <v>7</v>
      </c>
      <c r="D122">
        <v>5167.67</v>
      </c>
      <c r="E122">
        <v>5161.95</v>
      </c>
      <c r="F122">
        <v>5169.33</v>
      </c>
      <c r="G122">
        <v>5160.82</v>
      </c>
      <c r="H122">
        <v>1</v>
      </c>
      <c r="I122">
        <v>0.73407</v>
      </c>
      <c r="J122">
        <v>0</v>
      </c>
      <c r="M122" s="1">
        <f t="shared" si="3"/>
        <v>46079.006932870368</v>
      </c>
      <c r="N122" s="2">
        <f t="shared" si="4"/>
        <v>46079.006944444445</v>
      </c>
      <c r="O122">
        <f t="shared" si="5"/>
        <v>1772064600</v>
      </c>
    </row>
    <row r="123" spans="1:15" x14ac:dyDescent="0.55000000000000004">
      <c r="A123">
        <v>1772064899</v>
      </c>
      <c r="B123" t="s">
        <v>6</v>
      </c>
      <c r="C123" t="s">
        <v>7</v>
      </c>
      <c r="D123">
        <v>5169.72</v>
      </c>
      <c r="E123">
        <v>5167.67</v>
      </c>
      <c r="F123">
        <v>5174.5600000000004</v>
      </c>
      <c r="G123">
        <v>5167.59</v>
      </c>
      <c r="H123">
        <v>1</v>
      </c>
      <c r="I123">
        <v>0.39555000000000001</v>
      </c>
      <c r="J123">
        <v>0</v>
      </c>
      <c r="M123" s="1">
        <f t="shared" si="3"/>
        <v>46079.010405092587</v>
      </c>
      <c r="N123" s="2">
        <f t="shared" si="4"/>
        <v>46079.010416666664</v>
      </c>
      <c r="O123">
        <f t="shared" si="5"/>
        <v>1772064900</v>
      </c>
    </row>
    <row r="124" spans="1:15" x14ac:dyDescent="0.55000000000000004">
      <c r="A124">
        <v>1772065199</v>
      </c>
      <c r="B124" t="s">
        <v>6</v>
      </c>
      <c r="C124" t="s">
        <v>7</v>
      </c>
      <c r="D124">
        <v>5180.9399999999996</v>
      </c>
      <c r="E124">
        <v>5170.1000000000004</v>
      </c>
      <c r="F124">
        <v>5182.62</v>
      </c>
      <c r="G124">
        <v>5169.8100000000004</v>
      </c>
      <c r="H124">
        <v>1</v>
      </c>
      <c r="I124">
        <v>2.2941699999999998</v>
      </c>
      <c r="J124">
        <v>1</v>
      </c>
      <c r="M124" s="1">
        <f t="shared" si="3"/>
        <v>46079.013877314814</v>
      </c>
      <c r="N124" s="2">
        <f t="shared" si="4"/>
        <v>46079.013888888891</v>
      </c>
      <c r="O124">
        <f t="shared" si="5"/>
        <v>1772065200</v>
      </c>
    </row>
    <row r="125" spans="1:15" x14ac:dyDescent="0.55000000000000004">
      <c r="A125">
        <v>1772065499</v>
      </c>
      <c r="B125" t="s">
        <v>6</v>
      </c>
      <c r="C125" t="s">
        <v>7</v>
      </c>
      <c r="D125">
        <v>5185.25</v>
      </c>
      <c r="E125">
        <v>5180.99</v>
      </c>
      <c r="F125">
        <v>5186.34</v>
      </c>
      <c r="G125">
        <v>5179</v>
      </c>
      <c r="H125">
        <v>1</v>
      </c>
      <c r="I125">
        <v>0.28018999999999999</v>
      </c>
      <c r="J125">
        <v>0</v>
      </c>
      <c r="M125" s="1">
        <f t="shared" si="3"/>
        <v>46079.01734953704</v>
      </c>
      <c r="N125" s="2">
        <f t="shared" si="4"/>
        <v>46079.017361111109</v>
      </c>
      <c r="O125">
        <f t="shared" si="5"/>
        <v>1772065500</v>
      </c>
    </row>
    <row r="126" spans="1:15" x14ac:dyDescent="0.55000000000000004">
      <c r="A126">
        <v>1772065799</v>
      </c>
      <c r="B126" t="s">
        <v>6</v>
      </c>
      <c r="C126" t="s">
        <v>7</v>
      </c>
      <c r="D126">
        <v>5182.32</v>
      </c>
      <c r="E126">
        <v>5185.45</v>
      </c>
      <c r="F126">
        <v>5189.46</v>
      </c>
      <c r="G126">
        <v>5182.32</v>
      </c>
      <c r="H126">
        <v>-1</v>
      </c>
      <c r="I126">
        <v>6.1990000000000003E-2</v>
      </c>
      <c r="J126">
        <v>3</v>
      </c>
      <c r="M126" s="1">
        <f t="shared" si="3"/>
        <v>46079.020821759259</v>
      </c>
      <c r="N126" s="2">
        <f t="shared" si="4"/>
        <v>46079.020833333336</v>
      </c>
      <c r="O126">
        <f t="shared" si="5"/>
        <v>1772065800</v>
      </c>
    </row>
    <row r="127" spans="1:15" x14ac:dyDescent="0.55000000000000004">
      <c r="A127">
        <v>1772066099</v>
      </c>
      <c r="B127" t="s">
        <v>6</v>
      </c>
      <c r="C127" t="s">
        <v>7</v>
      </c>
      <c r="D127">
        <v>5182.63</v>
      </c>
      <c r="E127">
        <v>5182.38</v>
      </c>
      <c r="F127">
        <v>5185.18</v>
      </c>
      <c r="G127">
        <v>5181.43</v>
      </c>
      <c r="H127">
        <v>1</v>
      </c>
      <c r="I127">
        <v>0.94618000000000002</v>
      </c>
      <c r="J127">
        <v>0</v>
      </c>
      <c r="M127" s="1">
        <f t="shared" si="3"/>
        <v>46079.024293981478</v>
      </c>
      <c r="N127" s="2">
        <f t="shared" si="4"/>
        <v>46079.024305555555</v>
      </c>
      <c r="O127">
        <f t="shared" si="5"/>
        <v>1772066100</v>
      </c>
    </row>
    <row r="128" spans="1:15" x14ac:dyDescent="0.55000000000000004">
      <c r="A128">
        <v>1772066399</v>
      </c>
      <c r="B128" t="s">
        <v>6</v>
      </c>
      <c r="C128" t="s">
        <v>7</v>
      </c>
      <c r="D128">
        <v>5188.37</v>
      </c>
      <c r="E128">
        <v>5182.6499999999996</v>
      </c>
      <c r="F128">
        <v>5188.43</v>
      </c>
      <c r="G128">
        <v>5181.29</v>
      </c>
      <c r="H128">
        <v>1</v>
      </c>
      <c r="I128">
        <v>0.73150000000000004</v>
      </c>
      <c r="J128">
        <v>0</v>
      </c>
      <c r="M128" s="1">
        <f t="shared" si="3"/>
        <v>46079.027766203704</v>
      </c>
      <c r="N128" s="2">
        <f t="shared" si="4"/>
        <v>46079.027777777781</v>
      </c>
      <c r="O128">
        <f t="shared" si="5"/>
        <v>1772066400</v>
      </c>
    </row>
    <row r="129" spans="1:15" x14ac:dyDescent="0.55000000000000004">
      <c r="A129">
        <v>1772066699</v>
      </c>
      <c r="B129" t="s">
        <v>6</v>
      </c>
      <c r="C129" t="s">
        <v>7</v>
      </c>
      <c r="D129">
        <v>5185.97</v>
      </c>
      <c r="E129">
        <v>5188.37</v>
      </c>
      <c r="F129">
        <v>5190.0600000000004</v>
      </c>
      <c r="G129">
        <v>5185.24</v>
      </c>
      <c r="H129">
        <v>-1</v>
      </c>
      <c r="I129">
        <v>0.28926000000000002</v>
      </c>
      <c r="J129">
        <v>3</v>
      </c>
      <c r="M129" s="1">
        <f t="shared" si="3"/>
        <v>46079.03123842593</v>
      </c>
      <c r="N129" s="2">
        <f t="shared" si="4"/>
        <v>46079.03125</v>
      </c>
      <c r="O129">
        <f t="shared" si="5"/>
        <v>1772066700</v>
      </c>
    </row>
    <row r="130" spans="1:15" x14ac:dyDescent="0.55000000000000004">
      <c r="A130">
        <v>1772066999</v>
      </c>
      <c r="B130" t="s">
        <v>6</v>
      </c>
      <c r="C130" t="s">
        <v>7</v>
      </c>
      <c r="D130">
        <v>5189.7</v>
      </c>
      <c r="E130">
        <v>5185.88</v>
      </c>
      <c r="F130">
        <v>5191.1000000000004</v>
      </c>
      <c r="G130">
        <v>5184.97</v>
      </c>
      <c r="H130">
        <v>1</v>
      </c>
      <c r="I130">
        <v>0.14601</v>
      </c>
      <c r="J130">
        <v>0</v>
      </c>
      <c r="M130" s="1">
        <f t="shared" ref="M130:M193" si="6">(A130/86400)+25569</f>
        <v>46079.034710648149</v>
      </c>
      <c r="N130" s="2">
        <f t="shared" ref="N130:N193" si="7">CEILING(INT(M130*1440)/1440*288,1)/288</f>
        <v>46079.034722222219</v>
      </c>
      <c r="O130">
        <f t="shared" si="5"/>
        <v>1772067000</v>
      </c>
    </row>
    <row r="131" spans="1:15" x14ac:dyDescent="0.55000000000000004">
      <c r="A131">
        <v>1772067299</v>
      </c>
      <c r="B131" t="s">
        <v>6</v>
      </c>
      <c r="C131" t="s">
        <v>7</v>
      </c>
      <c r="D131">
        <v>5188.3100000000004</v>
      </c>
      <c r="E131">
        <v>5189.72</v>
      </c>
      <c r="F131">
        <v>5192.1499999999996</v>
      </c>
      <c r="G131">
        <v>5186.13</v>
      </c>
      <c r="H131">
        <v>-1</v>
      </c>
      <c r="I131">
        <v>0.59575999999999996</v>
      </c>
      <c r="J131">
        <v>3</v>
      </c>
      <c r="M131" s="1">
        <f t="shared" si="6"/>
        <v>46079.038182870368</v>
      </c>
      <c r="N131" s="2">
        <f t="shared" si="7"/>
        <v>46079.038194444445</v>
      </c>
      <c r="O131">
        <f t="shared" ref="O131:O194" si="8">MROUND((N131-25569)*86400,300)</f>
        <v>1772067300</v>
      </c>
    </row>
    <row r="132" spans="1:15" x14ac:dyDescent="0.55000000000000004">
      <c r="A132">
        <v>1772067599</v>
      </c>
      <c r="B132" t="s">
        <v>6</v>
      </c>
      <c r="C132" t="s">
        <v>7</v>
      </c>
      <c r="D132">
        <v>5194.75</v>
      </c>
      <c r="E132">
        <v>5188.29</v>
      </c>
      <c r="F132">
        <v>5198.49</v>
      </c>
      <c r="G132">
        <v>5188.24</v>
      </c>
      <c r="H132">
        <v>1</v>
      </c>
      <c r="I132">
        <v>0.95333000000000001</v>
      </c>
      <c r="J132">
        <v>0</v>
      </c>
      <c r="M132" s="1">
        <f t="shared" si="6"/>
        <v>46079.041655092587</v>
      </c>
      <c r="N132" s="2">
        <f t="shared" si="7"/>
        <v>46079.041666666664</v>
      </c>
      <c r="O132">
        <f t="shared" si="8"/>
        <v>1772067600</v>
      </c>
    </row>
    <row r="133" spans="1:15" x14ac:dyDescent="0.55000000000000004">
      <c r="A133">
        <v>1772067899</v>
      </c>
      <c r="B133" t="s">
        <v>6</v>
      </c>
      <c r="C133" t="s">
        <v>7</v>
      </c>
      <c r="D133">
        <v>5183.93</v>
      </c>
      <c r="E133">
        <v>5194.96</v>
      </c>
      <c r="F133">
        <v>5194.96</v>
      </c>
      <c r="G133">
        <v>5182.96</v>
      </c>
      <c r="H133">
        <v>-1</v>
      </c>
      <c r="I133">
        <v>2.3359800000000002</v>
      </c>
      <c r="J133">
        <v>4</v>
      </c>
      <c r="M133" s="1">
        <f t="shared" si="6"/>
        <v>46079.045127314814</v>
      </c>
      <c r="N133" s="2">
        <f t="shared" si="7"/>
        <v>46079.045138888891</v>
      </c>
      <c r="O133">
        <f t="shared" si="8"/>
        <v>1772067900</v>
      </c>
    </row>
    <row r="134" spans="1:15" x14ac:dyDescent="0.55000000000000004">
      <c r="A134">
        <v>1772068199</v>
      </c>
      <c r="B134" t="s">
        <v>6</v>
      </c>
      <c r="C134" t="s">
        <v>7</v>
      </c>
      <c r="D134">
        <v>5187.53</v>
      </c>
      <c r="E134">
        <v>5183.91</v>
      </c>
      <c r="F134">
        <v>5188.99</v>
      </c>
      <c r="G134">
        <v>5182.7700000000004</v>
      </c>
      <c r="H134">
        <v>1</v>
      </c>
      <c r="I134">
        <v>7.3660000000000003E-2</v>
      </c>
      <c r="J134">
        <v>0</v>
      </c>
      <c r="M134" s="1">
        <f t="shared" si="6"/>
        <v>46079.04859953704</v>
      </c>
      <c r="N134" s="2">
        <f t="shared" si="7"/>
        <v>46079.048611111109</v>
      </c>
      <c r="O134">
        <f t="shared" si="8"/>
        <v>1772068200</v>
      </c>
    </row>
    <row r="135" spans="1:15" x14ac:dyDescent="0.55000000000000004">
      <c r="A135">
        <v>1772068499</v>
      </c>
      <c r="B135" t="s">
        <v>6</v>
      </c>
      <c r="C135" t="s">
        <v>7</v>
      </c>
      <c r="D135">
        <v>5189.46</v>
      </c>
      <c r="E135">
        <v>5187.67</v>
      </c>
      <c r="F135">
        <v>5192.5</v>
      </c>
      <c r="G135">
        <v>5187.47</v>
      </c>
      <c r="H135">
        <v>1</v>
      </c>
      <c r="I135">
        <v>0.48421999999999998</v>
      </c>
      <c r="J135">
        <v>0</v>
      </c>
      <c r="M135" s="1">
        <f t="shared" si="6"/>
        <v>46079.052071759259</v>
      </c>
      <c r="N135" s="2">
        <f t="shared" si="7"/>
        <v>46079.052083333336</v>
      </c>
      <c r="O135">
        <f t="shared" si="8"/>
        <v>1772068500</v>
      </c>
    </row>
    <row r="136" spans="1:15" x14ac:dyDescent="0.55000000000000004">
      <c r="A136">
        <v>1772068799</v>
      </c>
      <c r="B136" t="s">
        <v>6</v>
      </c>
      <c r="C136" t="s">
        <v>7</v>
      </c>
      <c r="D136">
        <v>5186.05</v>
      </c>
      <c r="E136">
        <v>5189.3999999999996</v>
      </c>
      <c r="F136">
        <v>5195.0200000000004</v>
      </c>
      <c r="G136">
        <v>5183.5200000000004</v>
      </c>
      <c r="H136">
        <v>-1</v>
      </c>
      <c r="I136">
        <v>9.0900000000000009E-3</v>
      </c>
      <c r="J136">
        <v>3</v>
      </c>
      <c r="M136" s="1">
        <f t="shared" si="6"/>
        <v>46079.055543981478</v>
      </c>
      <c r="N136" s="2">
        <f t="shared" si="7"/>
        <v>46079.055555555555</v>
      </c>
      <c r="O136">
        <f t="shared" si="8"/>
        <v>1772068800</v>
      </c>
    </row>
    <row r="137" spans="1:15" x14ac:dyDescent="0.55000000000000004">
      <c r="A137">
        <v>1772069099</v>
      </c>
      <c r="B137" t="s">
        <v>6</v>
      </c>
      <c r="C137" t="s">
        <v>7</v>
      </c>
      <c r="D137">
        <v>5180.54</v>
      </c>
      <c r="E137">
        <v>5186.05</v>
      </c>
      <c r="F137">
        <v>5187.07</v>
      </c>
      <c r="G137">
        <v>5179.01</v>
      </c>
      <c r="H137">
        <v>-1</v>
      </c>
      <c r="I137">
        <v>0.64795999999999998</v>
      </c>
      <c r="J137">
        <v>3</v>
      </c>
      <c r="M137" s="1">
        <f t="shared" si="6"/>
        <v>46079.059016203704</v>
      </c>
      <c r="N137" s="2">
        <f t="shared" si="7"/>
        <v>46079.059027777781</v>
      </c>
      <c r="O137">
        <f t="shared" si="8"/>
        <v>1772069100</v>
      </c>
    </row>
    <row r="138" spans="1:15" x14ac:dyDescent="0.55000000000000004">
      <c r="A138">
        <v>1772069399</v>
      </c>
      <c r="B138" t="s">
        <v>6</v>
      </c>
      <c r="C138" t="s">
        <v>7</v>
      </c>
      <c r="D138">
        <v>5187.99</v>
      </c>
      <c r="E138">
        <v>5180.46</v>
      </c>
      <c r="F138">
        <v>5188.26</v>
      </c>
      <c r="G138">
        <v>5178.5600000000004</v>
      </c>
      <c r="H138">
        <v>1</v>
      </c>
      <c r="I138">
        <v>1.2581</v>
      </c>
      <c r="J138">
        <v>0</v>
      </c>
      <c r="M138" s="1">
        <f t="shared" si="6"/>
        <v>46079.06248842593</v>
      </c>
      <c r="N138" s="2">
        <f t="shared" si="7"/>
        <v>46079.0625</v>
      </c>
      <c r="O138">
        <f t="shared" si="8"/>
        <v>1772069400</v>
      </c>
    </row>
    <row r="139" spans="1:15" x14ac:dyDescent="0.55000000000000004">
      <c r="A139">
        <v>1772069699</v>
      </c>
      <c r="B139" t="s">
        <v>6</v>
      </c>
      <c r="C139" t="s">
        <v>7</v>
      </c>
      <c r="D139">
        <v>5185.42</v>
      </c>
      <c r="E139">
        <v>5187.99</v>
      </c>
      <c r="F139">
        <v>5191.43</v>
      </c>
      <c r="G139">
        <v>5184.84</v>
      </c>
      <c r="H139">
        <v>-1</v>
      </c>
      <c r="I139">
        <v>0.25407000000000002</v>
      </c>
      <c r="J139">
        <v>3</v>
      </c>
      <c r="M139" s="1">
        <f t="shared" si="6"/>
        <v>46079.065960648149</v>
      </c>
      <c r="N139" s="2">
        <f t="shared" si="7"/>
        <v>46079.065972222219</v>
      </c>
      <c r="O139">
        <f t="shared" si="8"/>
        <v>1772069700</v>
      </c>
    </row>
    <row r="140" spans="1:15" x14ac:dyDescent="0.55000000000000004">
      <c r="A140">
        <v>1772069999</v>
      </c>
      <c r="B140" t="s">
        <v>6</v>
      </c>
      <c r="C140" t="s">
        <v>7</v>
      </c>
      <c r="D140">
        <v>5189.54</v>
      </c>
      <c r="E140">
        <v>5185.3599999999997</v>
      </c>
      <c r="F140">
        <v>5192.62</v>
      </c>
      <c r="G140">
        <v>5185.1400000000003</v>
      </c>
      <c r="H140">
        <v>1</v>
      </c>
      <c r="I140">
        <v>0.23505999999999999</v>
      </c>
      <c r="J140">
        <v>0</v>
      </c>
      <c r="M140" s="1">
        <f t="shared" si="6"/>
        <v>46079.069432870368</v>
      </c>
      <c r="N140" s="2">
        <f t="shared" si="7"/>
        <v>46079.069444444445</v>
      </c>
      <c r="O140">
        <f t="shared" si="8"/>
        <v>1772070000</v>
      </c>
    </row>
    <row r="141" spans="1:15" x14ac:dyDescent="0.55000000000000004">
      <c r="A141">
        <v>1772070299</v>
      </c>
      <c r="B141" t="s">
        <v>6</v>
      </c>
      <c r="C141" t="s">
        <v>7</v>
      </c>
      <c r="D141">
        <v>5189.93</v>
      </c>
      <c r="E141">
        <v>5189.55</v>
      </c>
      <c r="F141">
        <v>5192.2</v>
      </c>
      <c r="G141">
        <v>5187.08</v>
      </c>
      <c r="H141">
        <v>1</v>
      </c>
      <c r="I141">
        <v>0.91995000000000005</v>
      </c>
      <c r="J141">
        <v>0</v>
      </c>
      <c r="M141" s="1">
        <f t="shared" si="6"/>
        <v>46079.072905092587</v>
      </c>
      <c r="N141" s="2">
        <f t="shared" si="7"/>
        <v>46079.072916666664</v>
      </c>
      <c r="O141">
        <f t="shared" si="8"/>
        <v>1772070300</v>
      </c>
    </row>
    <row r="142" spans="1:15" x14ac:dyDescent="0.55000000000000004">
      <c r="A142">
        <v>1772070599</v>
      </c>
      <c r="B142" t="s">
        <v>6</v>
      </c>
      <c r="C142" t="s">
        <v>7</v>
      </c>
      <c r="D142">
        <v>5191.16</v>
      </c>
      <c r="E142">
        <v>5189.93</v>
      </c>
      <c r="F142">
        <v>5193.5200000000004</v>
      </c>
      <c r="G142">
        <v>5185.1000000000004</v>
      </c>
      <c r="H142">
        <v>1</v>
      </c>
      <c r="I142">
        <v>0.66049999999999998</v>
      </c>
      <c r="J142">
        <v>0</v>
      </c>
      <c r="M142" s="1">
        <f t="shared" si="6"/>
        <v>46079.076377314814</v>
      </c>
      <c r="N142" s="2">
        <f t="shared" si="7"/>
        <v>46079.076388888891</v>
      </c>
      <c r="O142">
        <f t="shared" si="8"/>
        <v>1772070600</v>
      </c>
    </row>
    <row r="143" spans="1:15" x14ac:dyDescent="0.55000000000000004">
      <c r="A143">
        <v>1772070899</v>
      </c>
      <c r="B143" t="s">
        <v>6</v>
      </c>
      <c r="C143" t="s">
        <v>7</v>
      </c>
      <c r="D143">
        <v>5191.71</v>
      </c>
      <c r="E143">
        <v>5191.21</v>
      </c>
      <c r="F143">
        <v>5194.08</v>
      </c>
      <c r="G143">
        <v>5190.34</v>
      </c>
      <c r="H143">
        <v>1</v>
      </c>
      <c r="I143">
        <v>0.88010999999999995</v>
      </c>
      <c r="J143">
        <v>0</v>
      </c>
      <c r="M143" s="1">
        <f t="shared" si="6"/>
        <v>46079.07984953704</v>
      </c>
      <c r="N143" s="2">
        <f t="shared" si="7"/>
        <v>46079.079861111109</v>
      </c>
      <c r="O143">
        <f t="shared" si="8"/>
        <v>1772070900</v>
      </c>
    </row>
    <row r="144" spans="1:15" x14ac:dyDescent="0.55000000000000004">
      <c r="A144">
        <v>1772071199</v>
      </c>
      <c r="B144" t="s">
        <v>6</v>
      </c>
      <c r="C144" t="s">
        <v>7</v>
      </c>
      <c r="D144">
        <v>5190.17</v>
      </c>
      <c r="E144">
        <v>5191.71</v>
      </c>
      <c r="F144">
        <v>5195.51</v>
      </c>
      <c r="G144">
        <v>5187.74</v>
      </c>
      <c r="H144">
        <v>-1</v>
      </c>
      <c r="I144">
        <v>0.56230999999999998</v>
      </c>
      <c r="J144">
        <v>3</v>
      </c>
      <c r="M144" s="1">
        <f t="shared" si="6"/>
        <v>46079.083321759259</v>
      </c>
      <c r="N144" s="2">
        <f t="shared" si="7"/>
        <v>46079.083333333336</v>
      </c>
      <c r="O144">
        <f t="shared" si="8"/>
        <v>1772071200</v>
      </c>
    </row>
    <row r="145" spans="1:15" x14ac:dyDescent="0.55000000000000004">
      <c r="A145">
        <v>1772071499</v>
      </c>
      <c r="B145" t="s">
        <v>6</v>
      </c>
      <c r="C145" t="s">
        <v>7</v>
      </c>
      <c r="D145">
        <v>5187.26</v>
      </c>
      <c r="E145">
        <v>5190.17</v>
      </c>
      <c r="F145">
        <v>5190.2700000000004</v>
      </c>
      <c r="G145">
        <v>5184.7700000000004</v>
      </c>
      <c r="H145">
        <v>-1</v>
      </c>
      <c r="I145">
        <v>0.1469</v>
      </c>
      <c r="J145">
        <v>3</v>
      </c>
      <c r="M145" s="1">
        <f t="shared" si="6"/>
        <v>46079.086793981478</v>
      </c>
      <c r="N145" s="2">
        <f t="shared" si="7"/>
        <v>46079.086805555555</v>
      </c>
      <c r="O145">
        <f t="shared" si="8"/>
        <v>1772071500</v>
      </c>
    </row>
    <row r="146" spans="1:15" x14ac:dyDescent="0.55000000000000004">
      <c r="A146">
        <v>1772071799</v>
      </c>
      <c r="B146" t="s">
        <v>6</v>
      </c>
      <c r="C146" t="s">
        <v>7</v>
      </c>
      <c r="D146">
        <v>5183.0600000000004</v>
      </c>
      <c r="E146">
        <v>5187.26</v>
      </c>
      <c r="F146">
        <v>5190.97</v>
      </c>
      <c r="G146">
        <v>5182.2</v>
      </c>
      <c r="H146">
        <v>-1</v>
      </c>
      <c r="I146">
        <v>0.24496999999999999</v>
      </c>
      <c r="J146">
        <v>3</v>
      </c>
      <c r="M146" s="1">
        <f t="shared" si="6"/>
        <v>46079.090266203704</v>
      </c>
      <c r="N146" s="2">
        <f t="shared" si="7"/>
        <v>46079.090277777781</v>
      </c>
      <c r="O146">
        <f t="shared" si="8"/>
        <v>1772071800</v>
      </c>
    </row>
    <row r="147" spans="1:15" x14ac:dyDescent="0.55000000000000004">
      <c r="A147">
        <v>1772072099</v>
      </c>
      <c r="B147" t="s">
        <v>6</v>
      </c>
      <c r="C147" t="s">
        <v>7</v>
      </c>
      <c r="D147">
        <v>5188.25</v>
      </c>
      <c r="E147">
        <v>5183.13</v>
      </c>
      <c r="F147">
        <v>5190.04</v>
      </c>
      <c r="G147">
        <v>5181.8</v>
      </c>
      <c r="H147">
        <v>1</v>
      </c>
      <c r="I147">
        <v>0.54266000000000003</v>
      </c>
      <c r="J147">
        <v>0</v>
      </c>
      <c r="M147" s="1">
        <f t="shared" si="6"/>
        <v>46079.09373842593</v>
      </c>
      <c r="N147" s="2">
        <f t="shared" si="7"/>
        <v>46079.09375</v>
      </c>
      <c r="O147">
        <f t="shared" si="8"/>
        <v>1772072100</v>
      </c>
    </row>
    <row r="148" spans="1:15" x14ac:dyDescent="0.55000000000000004">
      <c r="A148">
        <v>1772072399</v>
      </c>
      <c r="B148" t="s">
        <v>6</v>
      </c>
      <c r="C148" t="s">
        <v>7</v>
      </c>
      <c r="D148">
        <v>5183.4399999999996</v>
      </c>
      <c r="E148">
        <v>5188.24</v>
      </c>
      <c r="F148">
        <v>5189.3500000000004</v>
      </c>
      <c r="G148">
        <v>5181.3500000000004</v>
      </c>
      <c r="H148">
        <v>-1</v>
      </c>
      <c r="I148">
        <v>0.44567000000000001</v>
      </c>
      <c r="J148">
        <v>3</v>
      </c>
      <c r="M148" s="1">
        <f t="shared" si="6"/>
        <v>46079.097210648149</v>
      </c>
      <c r="N148" s="2">
        <f t="shared" si="7"/>
        <v>46079.097222222219</v>
      </c>
      <c r="O148">
        <f t="shared" si="8"/>
        <v>1772072400</v>
      </c>
    </row>
    <row r="149" spans="1:15" x14ac:dyDescent="0.55000000000000004">
      <c r="A149">
        <v>1772072699</v>
      </c>
      <c r="B149" t="s">
        <v>6</v>
      </c>
      <c r="C149" t="s">
        <v>7</v>
      </c>
      <c r="D149">
        <v>5180.79</v>
      </c>
      <c r="E149">
        <v>5183.53</v>
      </c>
      <c r="F149">
        <v>5184.7</v>
      </c>
      <c r="G149">
        <v>5180.67</v>
      </c>
      <c r="H149">
        <v>-1</v>
      </c>
      <c r="I149">
        <v>0.19317999999999999</v>
      </c>
      <c r="J149">
        <v>3</v>
      </c>
      <c r="M149" s="1">
        <f t="shared" si="6"/>
        <v>46079.100682870368</v>
      </c>
      <c r="N149" s="2">
        <f t="shared" si="7"/>
        <v>46079.100694444445</v>
      </c>
      <c r="O149">
        <f t="shared" si="8"/>
        <v>1772072700</v>
      </c>
    </row>
    <row r="150" spans="1:15" x14ac:dyDescent="0.55000000000000004">
      <c r="A150">
        <v>1772072999</v>
      </c>
      <c r="B150" t="s">
        <v>6</v>
      </c>
      <c r="C150" t="s">
        <v>7</v>
      </c>
      <c r="D150">
        <v>5178.87</v>
      </c>
      <c r="E150">
        <v>5180.79</v>
      </c>
      <c r="F150">
        <v>5183.7299999999996</v>
      </c>
      <c r="G150">
        <v>5178.12</v>
      </c>
      <c r="H150">
        <v>-1</v>
      </c>
      <c r="I150">
        <v>0.44741999999999998</v>
      </c>
      <c r="J150">
        <v>3</v>
      </c>
      <c r="M150" s="1">
        <f t="shared" si="6"/>
        <v>46079.104155092587</v>
      </c>
      <c r="N150" s="2">
        <f t="shared" si="7"/>
        <v>46079.104166666664</v>
      </c>
      <c r="O150">
        <f t="shared" si="8"/>
        <v>1772073000</v>
      </c>
    </row>
    <row r="151" spans="1:15" x14ac:dyDescent="0.55000000000000004">
      <c r="A151">
        <v>1772073299</v>
      </c>
      <c r="B151" t="s">
        <v>6</v>
      </c>
      <c r="C151" t="s">
        <v>7</v>
      </c>
      <c r="D151">
        <v>5180.5200000000004</v>
      </c>
      <c r="E151">
        <v>5178.72</v>
      </c>
      <c r="F151">
        <v>5184.17</v>
      </c>
      <c r="G151">
        <v>5174.7299999999996</v>
      </c>
      <c r="H151">
        <v>1</v>
      </c>
      <c r="I151">
        <v>0.48360999999999998</v>
      </c>
      <c r="J151">
        <v>0</v>
      </c>
      <c r="M151" s="1">
        <f t="shared" si="6"/>
        <v>46079.107627314814</v>
      </c>
      <c r="N151" s="2">
        <f t="shared" si="7"/>
        <v>46079.107638888891</v>
      </c>
      <c r="O151">
        <f t="shared" si="8"/>
        <v>1772073300</v>
      </c>
    </row>
    <row r="152" spans="1:15" x14ac:dyDescent="0.55000000000000004">
      <c r="A152">
        <v>1772073599</v>
      </c>
      <c r="B152" t="s">
        <v>6</v>
      </c>
      <c r="C152" t="s">
        <v>7</v>
      </c>
      <c r="D152">
        <v>5176.09</v>
      </c>
      <c r="E152">
        <v>5180.25</v>
      </c>
      <c r="F152">
        <v>5180.3900000000003</v>
      </c>
      <c r="G152">
        <v>5174.34</v>
      </c>
      <c r="H152">
        <v>-1</v>
      </c>
      <c r="I152">
        <v>0.24668999999999999</v>
      </c>
      <c r="J152">
        <v>3</v>
      </c>
      <c r="M152" s="1">
        <f t="shared" si="6"/>
        <v>46079.11109953704</v>
      </c>
      <c r="N152" s="2">
        <f t="shared" si="7"/>
        <v>46079.111111111109</v>
      </c>
      <c r="O152">
        <f t="shared" si="8"/>
        <v>1772073600</v>
      </c>
    </row>
    <row r="153" spans="1:15" x14ac:dyDescent="0.55000000000000004">
      <c r="A153">
        <v>1772073899</v>
      </c>
      <c r="B153" t="s">
        <v>6</v>
      </c>
      <c r="C153" t="s">
        <v>7</v>
      </c>
      <c r="D153">
        <v>5180.78</v>
      </c>
      <c r="E153">
        <v>5176.09</v>
      </c>
      <c r="F153">
        <v>5183.21</v>
      </c>
      <c r="G153">
        <v>5176.09</v>
      </c>
      <c r="H153">
        <v>1</v>
      </c>
      <c r="I153">
        <v>0.41017999999999999</v>
      </c>
      <c r="J153">
        <v>0</v>
      </c>
      <c r="M153" s="1">
        <f t="shared" si="6"/>
        <v>46079.114571759259</v>
      </c>
      <c r="N153" s="2">
        <f t="shared" si="7"/>
        <v>46079.114583333336</v>
      </c>
      <c r="O153">
        <f t="shared" si="8"/>
        <v>1772073900</v>
      </c>
    </row>
    <row r="154" spans="1:15" x14ac:dyDescent="0.55000000000000004">
      <c r="A154">
        <v>1772074199</v>
      </c>
      <c r="B154" t="s">
        <v>6</v>
      </c>
      <c r="C154" t="s">
        <v>7</v>
      </c>
      <c r="D154">
        <v>5184.6899999999996</v>
      </c>
      <c r="E154">
        <v>5180.78</v>
      </c>
      <c r="F154">
        <v>5184.7700000000004</v>
      </c>
      <c r="G154">
        <v>5180.7299999999996</v>
      </c>
      <c r="H154">
        <v>1</v>
      </c>
      <c r="I154">
        <v>0.17108000000000001</v>
      </c>
      <c r="J154">
        <v>0</v>
      </c>
      <c r="M154" s="1">
        <f t="shared" si="6"/>
        <v>46079.118043981478</v>
      </c>
      <c r="N154" s="2">
        <f t="shared" si="7"/>
        <v>46079.118055555555</v>
      </c>
      <c r="O154">
        <f t="shared" si="8"/>
        <v>1772074200</v>
      </c>
    </row>
    <row r="155" spans="1:15" x14ac:dyDescent="0.55000000000000004">
      <c r="A155">
        <v>1772074499</v>
      </c>
      <c r="B155" t="s">
        <v>6</v>
      </c>
      <c r="C155" t="s">
        <v>7</v>
      </c>
      <c r="D155">
        <v>5184.34</v>
      </c>
      <c r="E155">
        <v>5184.74</v>
      </c>
      <c r="F155">
        <v>5186.34</v>
      </c>
      <c r="G155">
        <v>5183.78</v>
      </c>
      <c r="H155">
        <v>-1</v>
      </c>
      <c r="I155">
        <v>0.91639999999999999</v>
      </c>
      <c r="J155">
        <v>3</v>
      </c>
      <c r="M155" s="1">
        <f t="shared" si="6"/>
        <v>46079.121516203704</v>
      </c>
      <c r="N155" s="2">
        <f t="shared" si="7"/>
        <v>46079.121527777781</v>
      </c>
      <c r="O155">
        <f t="shared" si="8"/>
        <v>1772074500</v>
      </c>
    </row>
    <row r="156" spans="1:15" x14ac:dyDescent="0.55000000000000004">
      <c r="A156">
        <v>1772074799</v>
      </c>
      <c r="B156" t="s">
        <v>6</v>
      </c>
      <c r="C156" t="s">
        <v>7</v>
      </c>
      <c r="D156">
        <v>5187.4399999999996</v>
      </c>
      <c r="E156">
        <v>5184.41</v>
      </c>
      <c r="F156">
        <v>5187.6099999999997</v>
      </c>
      <c r="G156">
        <v>5182.95</v>
      </c>
      <c r="H156">
        <v>1</v>
      </c>
      <c r="I156">
        <v>9.9290000000000003E-2</v>
      </c>
      <c r="J156">
        <v>0</v>
      </c>
      <c r="M156" s="1">
        <f t="shared" si="6"/>
        <v>46079.12498842593</v>
      </c>
      <c r="N156" s="2">
        <f t="shared" si="7"/>
        <v>46079.125</v>
      </c>
      <c r="O156">
        <f t="shared" si="8"/>
        <v>1772074800</v>
      </c>
    </row>
    <row r="157" spans="1:15" x14ac:dyDescent="0.55000000000000004">
      <c r="A157">
        <v>1772075099</v>
      </c>
      <c r="B157" t="s">
        <v>6</v>
      </c>
      <c r="C157" t="s">
        <v>7</v>
      </c>
      <c r="D157">
        <v>5185.97</v>
      </c>
      <c r="E157">
        <v>5187.4399999999996</v>
      </c>
      <c r="F157">
        <v>5187.53</v>
      </c>
      <c r="G157">
        <v>5184.33</v>
      </c>
      <c r="H157">
        <v>-1</v>
      </c>
      <c r="I157">
        <v>0.58187999999999995</v>
      </c>
      <c r="J157">
        <v>3</v>
      </c>
      <c r="M157" s="1">
        <f t="shared" si="6"/>
        <v>46079.128460648149</v>
      </c>
      <c r="N157" s="2">
        <f t="shared" si="7"/>
        <v>46079.128472222219</v>
      </c>
      <c r="O157">
        <f t="shared" si="8"/>
        <v>1772075100</v>
      </c>
    </row>
    <row r="158" spans="1:15" x14ac:dyDescent="0.55000000000000004">
      <c r="A158">
        <v>1772075399</v>
      </c>
      <c r="B158" t="s">
        <v>6</v>
      </c>
      <c r="C158" t="s">
        <v>7</v>
      </c>
      <c r="D158">
        <v>5187.26</v>
      </c>
      <c r="E158">
        <v>5186.04</v>
      </c>
      <c r="F158">
        <v>5188.1400000000003</v>
      </c>
      <c r="G158">
        <v>5184.3599999999997</v>
      </c>
      <c r="H158">
        <v>1</v>
      </c>
      <c r="I158">
        <v>0.66032000000000002</v>
      </c>
      <c r="J158">
        <v>0</v>
      </c>
      <c r="M158" s="1">
        <f t="shared" si="6"/>
        <v>46079.131932870368</v>
      </c>
      <c r="N158" s="2">
        <f t="shared" si="7"/>
        <v>46079.131944444445</v>
      </c>
      <c r="O158">
        <f t="shared" si="8"/>
        <v>1772075400</v>
      </c>
    </row>
    <row r="159" spans="1:15" x14ac:dyDescent="0.55000000000000004">
      <c r="A159">
        <v>1772075699</v>
      </c>
      <c r="B159" t="s">
        <v>6</v>
      </c>
      <c r="C159" t="s">
        <v>7</v>
      </c>
      <c r="D159">
        <v>5190.1899999999996</v>
      </c>
      <c r="E159">
        <v>5187.25</v>
      </c>
      <c r="F159">
        <v>5193.82</v>
      </c>
      <c r="G159">
        <v>5185.54</v>
      </c>
      <c r="H159">
        <v>1</v>
      </c>
      <c r="I159">
        <v>0.12406</v>
      </c>
      <c r="J159">
        <v>0</v>
      </c>
      <c r="M159" s="1">
        <f t="shared" si="6"/>
        <v>46079.135405092587</v>
      </c>
      <c r="N159" s="2">
        <f t="shared" si="7"/>
        <v>46079.135416666664</v>
      </c>
      <c r="O159">
        <f t="shared" si="8"/>
        <v>1772075700</v>
      </c>
    </row>
    <row r="160" spans="1:15" x14ac:dyDescent="0.55000000000000004">
      <c r="A160">
        <v>1772075999</v>
      </c>
      <c r="B160" t="s">
        <v>6</v>
      </c>
      <c r="C160" t="s">
        <v>7</v>
      </c>
      <c r="D160">
        <v>5191.04</v>
      </c>
      <c r="E160">
        <v>5190.18</v>
      </c>
      <c r="F160">
        <v>5191.72</v>
      </c>
      <c r="G160">
        <v>5187.8900000000003</v>
      </c>
      <c r="H160">
        <v>1</v>
      </c>
      <c r="I160">
        <v>0.76766000000000001</v>
      </c>
      <c r="J160">
        <v>0</v>
      </c>
      <c r="M160" s="1">
        <f t="shared" si="6"/>
        <v>46079.138877314814</v>
      </c>
      <c r="N160" s="2">
        <f t="shared" si="7"/>
        <v>46079.138888888891</v>
      </c>
      <c r="O160">
        <f t="shared" si="8"/>
        <v>1772076000</v>
      </c>
    </row>
    <row r="161" spans="1:15" x14ac:dyDescent="0.55000000000000004">
      <c r="A161">
        <v>1772076299</v>
      </c>
      <c r="B161" t="s">
        <v>6</v>
      </c>
      <c r="C161" t="s">
        <v>7</v>
      </c>
      <c r="D161">
        <v>5188.3500000000004</v>
      </c>
      <c r="E161">
        <v>5190.9399999999996</v>
      </c>
      <c r="F161">
        <v>5191.25</v>
      </c>
      <c r="G161">
        <v>5187.78</v>
      </c>
      <c r="H161">
        <v>-1</v>
      </c>
      <c r="I161">
        <v>0.2321</v>
      </c>
      <c r="J161">
        <v>3</v>
      </c>
      <c r="M161" s="1">
        <f t="shared" si="6"/>
        <v>46079.14234953704</v>
      </c>
      <c r="N161" s="2">
        <f t="shared" si="7"/>
        <v>46079.142361111109</v>
      </c>
      <c r="O161">
        <f t="shared" si="8"/>
        <v>1772076300</v>
      </c>
    </row>
    <row r="162" spans="1:15" x14ac:dyDescent="0.55000000000000004">
      <c r="A162">
        <v>1772076599</v>
      </c>
      <c r="B162" t="s">
        <v>6</v>
      </c>
      <c r="C162" t="s">
        <v>7</v>
      </c>
      <c r="D162">
        <v>5188.5600000000004</v>
      </c>
      <c r="E162">
        <v>5188.3500000000004</v>
      </c>
      <c r="F162">
        <v>5189.7700000000004</v>
      </c>
      <c r="G162">
        <v>5187.8999999999996</v>
      </c>
      <c r="H162">
        <v>1</v>
      </c>
      <c r="I162">
        <v>0.96921999999999997</v>
      </c>
      <c r="J162">
        <v>0</v>
      </c>
      <c r="M162" s="1">
        <f t="shared" si="6"/>
        <v>46079.145821759259</v>
      </c>
      <c r="N162" s="2">
        <f t="shared" si="7"/>
        <v>46079.145833333336</v>
      </c>
      <c r="O162">
        <f t="shared" si="8"/>
        <v>1772076600</v>
      </c>
    </row>
    <row r="163" spans="1:15" x14ac:dyDescent="0.55000000000000004">
      <c r="A163">
        <v>1772076899</v>
      </c>
      <c r="B163" t="s">
        <v>6</v>
      </c>
      <c r="C163" t="s">
        <v>7</v>
      </c>
      <c r="D163">
        <v>5186.58</v>
      </c>
      <c r="E163">
        <v>5188.6000000000004</v>
      </c>
      <c r="F163">
        <v>5188.82</v>
      </c>
      <c r="G163">
        <v>5186.17</v>
      </c>
      <c r="H163">
        <v>-1</v>
      </c>
      <c r="I163">
        <v>0.40406999999999998</v>
      </c>
      <c r="J163">
        <v>3</v>
      </c>
      <c r="M163" s="1">
        <f t="shared" si="6"/>
        <v>46079.149293981478</v>
      </c>
      <c r="N163" s="2">
        <f t="shared" si="7"/>
        <v>46079.149305555555</v>
      </c>
      <c r="O163">
        <f t="shared" si="8"/>
        <v>1772076900</v>
      </c>
    </row>
    <row r="164" spans="1:15" x14ac:dyDescent="0.55000000000000004">
      <c r="A164">
        <v>1772077199</v>
      </c>
      <c r="B164" t="s">
        <v>6</v>
      </c>
      <c r="C164" t="s">
        <v>7</v>
      </c>
      <c r="D164">
        <v>5186.18</v>
      </c>
      <c r="E164">
        <v>5186.75</v>
      </c>
      <c r="F164">
        <v>5188.75</v>
      </c>
      <c r="G164">
        <v>5185.95</v>
      </c>
      <c r="H164">
        <v>-1</v>
      </c>
      <c r="I164">
        <v>0.85758999999999996</v>
      </c>
      <c r="J164">
        <v>3</v>
      </c>
      <c r="M164" s="1">
        <f t="shared" si="6"/>
        <v>46079.152766203704</v>
      </c>
      <c r="N164" s="2">
        <f t="shared" si="7"/>
        <v>46079.152777777781</v>
      </c>
      <c r="O164">
        <f t="shared" si="8"/>
        <v>1772077200</v>
      </c>
    </row>
    <row r="165" spans="1:15" x14ac:dyDescent="0.55000000000000004">
      <c r="A165">
        <v>1772077499</v>
      </c>
      <c r="B165" t="s">
        <v>6</v>
      </c>
      <c r="C165" t="s">
        <v>7</v>
      </c>
      <c r="D165">
        <v>5188.6099999999997</v>
      </c>
      <c r="E165">
        <v>5186.18</v>
      </c>
      <c r="F165">
        <v>5188.63</v>
      </c>
      <c r="G165">
        <v>5184.24</v>
      </c>
      <c r="H165">
        <v>1</v>
      </c>
      <c r="I165">
        <v>0.26568000000000003</v>
      </c>
      <c r="J165">
        <v>0</v>
      </c>
      <c r="M165" s="1">
        <f t="shared" si="6"/>
        <v>46079.15623842593</v>
      </c>
      <c r="N165" s="2">
        <f t="shared" si="7"/>
        <v>46079.15625</v>
      </c>
      <c r="O165">
        <f t="shared" si="8"/>
        <v>1772077500</v>
      </c>
    </row>
    <row r="166" spans="1:15" x14ac:dyDescent="0.55000000000000004">
      <c r="A166">
        <v>1772077799</v>
      </c>
      <c r="B166" t="s">
        <v>6</v>
      </c>
      <c r="C166" t="s">
        <v>7</v>
      </c>
      <c r="D166">
        <v>5191.34</v>
      </c>
      <c r="E166">
        <v>5188.6099999999997</v>
      </c>
      <c r="F166">
        <v>5191.5200000000004</v>
      </c>
      <c r="G166">
        <v>5187.75</v>
      </c>
      <c r="H166">
        <v>1</v>
      </c>
      <c r="I166">
        <v>0.16528000000000001</v>
      </c>
      <c r="J166">
        <v>0</v>
      </c>
      <c r="M166" s="1">
        <f t="shared" si="6"/>
        <v>46079.159710648149</v>
      </c>
      <c r="N166" s="2">
        <f t="shared" si="7"/>
        <v>46079.159722222219</v>
      </c>
      <c r="O166">
        <f t="shared" si="8"/>
        <v>1772077800</v>
      </c>
    </row>
    <row r="167" spans="1:15" x14ac:dyDescent="0.55000000000000004">
      <c r="A167">
        <v>1772078099</v>
      </c>
      <c r="B167" t="s">
        <v>6</v>
      </c>
      <c r="C167" t="s">
        <v>7</v>
      </c>
      <c r="D167">
        <v>5192.63</v>
      </c>
      <c r="E167">
        <v>5191.3599999999997</v>
      </c>
      <c r="F167">
        <v>5192.87</v>
      </c>
      <c r="G167">
        <v>5190.46</v>
      </c>
      <c r="H167">
        <v>1</v>
      </c>
      <c r="I167">
        <v>0.64580000000000004</v>
      </c>
      <c r="J167">
        <v>0</v>
      </c>
      <c r="M167" s="1">
        <f t="shared" si="6"/>
        <v>46079.163182870368</v>
      </c>
      <c r="N167" s="2">
        <f t="shared" si="7"/>
        <v>46079.163194444445</v>
      </c>
      <c r="O167">
        <f t="shared" si="8"/>
        <v>1772078100</v>
      </c>
    </row>
    <row r="168" spans="1:15" x14ac:dyDescent="0.55000000000000004">
      <c r="A168">
        <v>1772078399</v>
      </c>
      <c r="B168" t="s">
        <v>6</v>
      </c>
      <c r="C168" t="s">
        <v>7</v>
      </c>
      <c r="D168">
        <v>5194.08</v>
      </c>
      <c r="E168">
        <v>5192.63</v>
      </c>
      <c r="F168">
        <v>5195.47</v>
      </c>
      <c r="G168">
        <v>5192.38</v>
      </c>
      <c r="H168">
        <v>1</v>
      </c>
      <c r="I168">
        <v>0.58431999999999995</v>
      </c>
      <c r="J168">
        <v>0</v>
      </c>
      <c r="M168" s="1">
        <f t="shared" si="6"/>
        <v>46079.166655092587</v>
      </c>
      <c r="N168" s="2">
        <f t="shared" si="7"/>
        <v>46079.166666666664</v>
      </c>
      <c r="O168">
        <f t="shared" si="8"/>
        <v>1772078400</v>
      </c>
    </row>
    <row r="169" spans="1:15" x14ac:dyDescent="0.55000000000000004">
      <c r="A169">
        <v>1772078699</v>
      </c>
      <c r="B169" t="s">
        <v>6</v>
      </c>
      <c r="C169" t="s">
        <v>7</v>
      </c>
      <c r="D169">
        <v>5195.76</v>
      </c>
      <c r="E169">
        <v>5194.09</v>
      </c>
      <c r="F169">
        <v>5196.53</v>
      </c>
      <c r="G169">
        <v>5193.34</v>
      </c>
      <c r="H169">
        <v>1</v>
      </c>
      <c r="I169">
        <v>0.50939000000000001</v>
      </c>
      <c r="J169">
        <v>0</v>
      </c>
      <c r="M169" s="1">
        <f t="shared" si="6"/>
        <v>46079.170127314814</v>
      </c>
      <c r="N169" s="2">
        <f t="shared" si="7"/>
        <v>46079.170138888891</v>
      </c>
      <c r="O169">
        <f t="shared" si="8"/>
        <v>1772078700</v>
      </c>
    </row>
    <row r="170" spans="1:15" x14ac:dyDescent="0.55000000000000004">
      <c r="A170">
        <v>1772078999</v>
      </c>
      <c r="B170" t="s">
        <v>6</v>
      </c>
      <c r="C170" t="s">
        <v>7</v>
      </c>
      <c r="D170">
        <v>5196.8</v>
      </c>
      <c r="E170">
        <v>5195.76</v>
      </c>
      <c r="F170">
        <v>5199.09</v>
      </c>
      <c r="G170">
        <v>5194.96</v>
      </c>
      <c r="H170">
        <v>1</v>
      </c>
      <c r="I170">
        <v>0.72358999999999996</v>
      </c>
      <c r="J170">
        <v>0</v>
      </c>
      <c r="M170" s="1">
        <f t="shared" si="6"/>
        <v>46079.17359953704</v>
      </c>
      <c r="N170" s="2">
        <f t="shared" si="7"/>
        <v>46079.173611111109</v>
      </c>
      <c r="O170">
        <f t="shared" si="8"/>
        <v>1772079000</v>
      </c>
    </row>
    <row r="171" spans="1:15" x14ac:dyDescent="0.55000000000000004">
      <c r="A171">
        <v>1772079299</v>
      </c>
      <c r="B171" t="s">
        <v>6</v>
      </c>
      <c r="C171" t="s">
        <v>7</v>
      </c>
      <c r="D171">
        <v>5193.83</v>
      </c>
      <c r="E171">
        <v>5196.8500000000004</v>
      </c>
      <c r="F171">
        <v>5197.1000000000004</v>
      </c>
      <c r="G171">
        <v>5191.6499999999996</v>
      </c>
      <c r="H171">
        <v>-1</v>
      </c>
      <c r="I171">
        <v>4.6989999999999997E-2</v>
      </c>
      <c r="J171">
        <v>3</v>
      </c>
      <c r="M171" s="1">
        <f t="shared" si="6"/>
        <v>46079.177071759259</v>
      </c>
      <c r="N171" s="2">
        <f t="shared" si="7"/>
        <v>46079.177083333336</v>
      </c>
      <c r="O171">
        <f t="shared" si="8"/>
        <v>1772079300</v>
      </c>
    </row>
    <row r="172" spans="1:15" x14ac:dyDescent="0.55000000000000004">
      <c r="A172">
        <v>1772079599</v>
      </c>
      <c r="B172" t="s">
        <v>6</v>
      </c>
      <c r="C172" t="s">
        <v>7</v>
      </c>
      <c r="D172">
        <v>5193.75</v>
      </c>
      <c r="E172">
        <v>5193.83</v>
      </c>
      <c r="F172">
        <v>5195.37</v>
      </c>
      <c r="G172">
        <v>5191.54</v>
      </c>
      <c r="H172">
        <v>-1</v>
      </c>
      <c r="I172">
        <v>1.0643100000000001</v>
      </c>
      <c r="J172">
        <v>3</v>
      </c>
      <c r="M172" s="1">
        <f t="shared" si="6"/>
        <v>46079.180543981478</v>
      </c>
      <c r="N172" s="2">
        <f t="shared" si="7"/>
        <v>46079.180555555555</v>
      </c>
      <c r="O172">
        <f t="shared" si="8"/>
        <v>1772079600</v>
      </c>
    </row>
    <row r="173" spans="1:15" x14ac:dyDescent="0.55000000000000004">
      <c r="A173">
        <v>1772079899</v>
      </c>
      <c r="B173" t="s">
        <v>6</v>
      </c>
      <c r="C173" t="s">
        <v>7</v>
      </c>
      <c r="D173">
        <v>5194.13</v>
      </c>
      <c r="E173">
        <v>5193.75</v>
      </c>
      <c r="F173">
        <v>5194.75</v>
      </c>
      <c r="G173">
        <v>5191.7</v>
      </c>
      <c r="H173">
        <v>1</v>
      </c>
      <c r="I173">
        <v>0.95592999999999995</v>
      </c>
      <c r="J173">
        <v>0</v>
      </c>
      <c r="M173" s="1">
        <f t="shared" si="6"/>
        <v>46079.184016203704</v>
      </c>
      <c r="N173" s="2">
        <f t="shared" si="7"/>
        <v>46079.184027777781</v>
      </c>
      <c r="O173">
        <f t="shared" si="8"/>
        <v>1772079900</v>
      </c>
    </row>
    <row r="174" spans="1:15" x14ac:dyDescent="0.55000000000000004">
      <c r="A174">
        <v>1772080199</v>
      </c>
      <c r="B174" t="s">
        <v>6</v>
      </c>
      <c r="C174" t="s">
        <v>7</v>
      </c>
      <c r="D174">
        <v>5194.8599999999997</v>
      </c>
      <c r="E174">
        <v>5194.0600000000004</v>
      </c>
      <c r="F174">
        <v>5195.01</v>
      </c>
      <c r="G174">
        <v>5192.8</v>
      </c>
      <c r="H174">
        <v>1</v>
      </c>
      <c r="I174">
        <v>0.80593999999999999</v>
      </c>
      <c r="J174">
        <v>0</v>
      </c>
      <c r="M174" s="1">
        <f t="shared" si="6"/>
        <v>46079.18748842593</v>
      </c>
      <c r="N174" s="2">
        <f t="shared" si="7"/>
        <v>46079.1875</v>
      </c>
      <c r="O174">
        <f t="shared" si="8"/>
        <v>1772080200</v>
      </c>
    </row>
    <row r="175" spans="1:15" x14ac:dyDescent="0.55000000000000004">
      <c r="A175">
        <v>1772080499</v>
      </c>
      <c r="B175" t="s">
        <v>6</v>
      </c>
      <c r="C175" t="s">
        <v>7</v>
      </c>
      <c r="D175">
        <v>5195.3999999999996</v>
      </c>
      <c r="E175">
        <v>5194.8599999999997</v>
      </c>
      <c r="F175">
        <v>5195.57</v>
      </c>
      <c r="G175">
        <v>5194.22</v>
      </c>
      <c r="H175">
        <v>1</v>
      </c>
      <c r="I175">
        <v>0.90993999999999997</v>
      </c>
      <c r="J175">
        <v>0</v>
      </c>
      <c r="M175" s="1">
        <f t="shared" si="6"/>
        <v>46079.190960648149</v>
      </c>
      <c r="N175" s="2">
        <f t="shared" si="7"/>
        <v>46079.190972222219</v>
      </c>
      <c r="O175">
        <f t="shared" si="8"/>
        <v>1772080500</v>
      </c>
    </row>
    <row r="176" spans="1:15" x14ac:dyDescent="0.55000000000000004">
      <c r="A176">
        <v>1772080799</v>
      </c>
      <c r="B176" t="s">
        <v>6</v>
      </c>
      <c r="C176" t="s">
        <v>7</v>
      </c>
      <c r="D176">
        <v>5194.26</v>
      </c>
      <c r="E176">
        <v>5195.3999999999996</v>
      </c>
      <c r="F176">
        <v>5195.8</v>
      </c>
      <c r="G176">
        <v>5194.1099999999997</v>
      </c>
      <c r="H176">
        <v>-1</v>
      </c>
      <c r="I176">
        <v>0.69184999999999997</v>
      </c>
      <c r="J176">
        <v>3</v>
      </c>
      <c r="M176" s="1">
        <f t="shared" si="6"/>
        <v>46079.194432870368</v>
      </c>
      <c r="N176" s="2">
        <f t="shared" si="7"/>
        <v>46079.194444444445</v>
      </c>
      <c r="O176">
        <f t="shared" si="8"/>
        <v>1772080800</v>
      </c>
    </row>
    <row r="177" spans="1:15" x14ac:dyDescent="0.55000000000000004">
      <c r="A177">
        <v>1772081099</v>
      </c>
      <c r="B177" t="s">
        <v>6</v>
      </c>
      <c r="C177" t="s">
        <v>7</v>
      </c>
      <c r="D177">
        <v>5191.38</v>
      </c>
      <c r="E177">
        <v>5194.26</v>
      </c>
      <c r="F177">
        <v>5194.8</v>
      </c>
      <c r="G177">
        <v>5190.66</v>
      </c>
      <c r="H177">
        <v>-1</v>
      </c>
      <c r="I177">
        <v>6.4079999999999998E-2</v>
      </c>
      <c r="J177">
        <v>3</v>
      </c>
      <c r="M177" s="1">
        <f t="shared" si="6"/>
        <v>46079.197905092587</v>
      </c>
      <c r="N177" s="2">
        <f t="shared" si="7"/>
        <v>46079.197916666664</v>
      </c>
      <c r="O177">
        <f t="shared" si="8"/>
        <v>1772081100</v>
      </c>
    </row>
    <row r="178" spans="1:15" x14ac:dyDescent="0.55000000000000004">
      <c r="A178">
        <v>1772081399</v>
      </c>
      <c r="B178" t="s">
        <v>6</v>
      </c>
      <c r="C178" t="s">
        <v>7</v>
      </c>
      <c r="D178">
        <v>5192.6099999999997</v>
      </c>
      <c r="E178">
        <v>5191.38</v>
      </c>
      <c r="F178">
        <v>5192.97</v>
      </c>
      <c r="G178">
        <v>5190.49</v>
      </c>
      <c r="H178">
        <v>1</v>
      </c>
      <c r="I178">
        <v>0.65642999999999996</v>
      </c>
      <c r="J178">
        <v>0</v>
      </c>
      <c r="M178" s="1">
        <f t="shared" si="6"/>
        <v>46079.201377314814</v>
      </c>
      <c r="N178" s="2">
        <f t="shared" si="7"/>
        <v>46079.201388888891</v>
      </c>
      <c r="O178">
        <f t="shared" si="8"/>
        <v>1772081400</v>
      </c>
    </row>
    <row r="179" spans="1:15" x14ac:dyDescent="0.55000000000000004">
      <c r="A179">
        <v>1772081699</v>
      </c>
      <c r="B179" t="s">
        <v>6</v>
      </c>
      <c r="C179" t="s">
        <v>7</v>
      </c>
      <c r="D179">
        <v>5192.6899999999996</v>
      </c>
      <c r="E179">
        <v>5192.6000000000004</v>
      </c>
      <c r="F179">
        <v>5193.5600000000004</v>
      </c>
      <c r="G179">
        <v>5192.05</v>
      </c>
      <c r="H179">
        <v>1</v>
      </c>
      <c r="I179">
        <v>1.0641499999999999</v>
      </c>
      <c r="J179">
        <v>0</v>
      </c>
      <c r="M179" s="1">
        <f t="shared" si="6"/>
        <v>46079.20484953704</v>
      </c>
      <c r="N179" s="2">
        <f t="shared" si="7"/>
        <v>46079.204861111109</v>
      </c>
      <c r="O179">
        <f t="shared" si="8"/>
        <v>1772081700</v>
      </c>
    </row>
    <row r="180" spans="1:15" x14ac:dyDescent="0.55000000000000004">
      <c r="A180">
        <v>1772081999</v>
      </c>
      <c r="B180" t="s">
        <v>6</v>
      </c>
      <c r="C180" t="s">
        <v>7</v>
      </c>
      <c r="D180">
        <v>5193.25</v>
      </c>
      <c r="E180">
        <v>5192.6899999999996</v>
      </c>
      <c r="F180">
        <v>5195.22</v>
      </c>
      <c r="G180">
        <v>5190.54</v>
      </c>
      <c r="H180">
        <v>1</v>
      </c>
      <c r="I180">
        <v>0.89248000000000005</v>
      </c>
      <c r="J180">
        <v>0</v>
      </c>
      <c r="M180" s="1">
        <f t="shared" si="6"/>
        <v>46079.208321759259</v>
      </c>
      <c r="N180" s="2">
        <f t="shared" si="7"/>
        <v>46079.208333333336</v>
      </c>
      <c r="O180">
        <f t="shared" si="8"/>
        <v>1772082000</v>
      </c>
    </row>
    <row r="181" spans="1:15" x14ac:dyDescent="0.55000000000000004">
      <c r="A181">
        <v>1772082299</v>
      </c>
      <c r="B181" t="s">
        <v>6</v>
      </c>
      <c r="C181" t="s">
        <v>7</v>
      </c>
      <c r="D181">
        <v>5194.54</v>
      </c>
      <c r="E181">
        <v>5193.25</v>
      </c>
      <c r="F181">
        <v>5194.54</v>
      </c>
      <c r="G181">
        <v>5192.0200000000004</v>
      </c>
      <c r="H181">
        <v>1</v>
      </c>
      <c r="I181">
        <v>0.62719000000000003</v>
      </c>
      <c r="J181">
        <v>0</v>
      </c>
      <c r="M181" s="1">
        <f t="shared" si="6"/>
        <v>46079.211793981478</v>
      </c>
      <c r="N181" s="2">
        <f t="shared" si="7"/>
        <v>46079.211805555555</v>
      </c>
      <c r="O181">
        <f t="shared" si="8"/>
        <v>1772082300</v>
      </c>
    </row>
    <row r="182" spans="1:15" x14ac:dyDescent="0.55000000000000004">
      <c r="A182">
        <v>1772082599</v>
      </c>
      <c r="B182" t="s">
        <v>6</v>
      </c>
      <c r="C182" t="s">
        <v>7</v>
      </c>
      <c r="D182">
        <v>5197.8500000000004</v>
      </c>
      <c r="E182">
        <v>5194.5600000000004</v>
      </c>
      <c r="F182">
        <v>5199.62</v>
      </c>
      <c r="G182">
        <v>5193.6000000000004</v>
      </c>
      <c r="H182">
        <v>1</v>
      </c>
      <c r="I182">
        <v>9.4589999999999994E-2</v>
      </c>
      <c r="J182">
        <v>0</v>
      </c>
      <c r="M182" s="1">
        <f t="shared" si="6"/>
        <v>46079.215266203704</v>
      </c>
      <c r="N182" s="2">
        <f t="shared" si="7"/>
        <v>46079.215277777781</v>
      </c>
      <c r="O182">
        <f t="shared" si="8"/>
        <v>1772082600</v>
      </c>
    </row>
    <row r="183" spans="1:15" x14ac:dyDescent="0.55000000000000004">
      <c r="A183">
        <v>1772082899</v>
      </c>
      <c r="B183" t="s">
        <v>6</v>
      </c>
      <c r="C183" t="s">
        <v>7</v>
      </c>
      <c r="D183">
        <v>5199.82</v>
      </c>
      <c r="E183">
        <v>5197.92</v>
      </c>
      <c r="F183">
        <v>5202.41</v>
      </c>
      <c r="G183">
        <v>5196.62</v>
      </c>
      <c r="H183">
        <v>1</v>
      </c>
      <c r="I183">
        <v>0.40722000000000003</v>
      </c>
      <c r="J183">
        <v>0</v>
      </c>
      <c r="M183" s="1">
        <f t="shared" si="6"/>
        <v>46079.21873842593</v>
      </c>
      <c r="N183" s="2">
        <f t="shared" si="7"/>
        <v>46079.21875</v>
      </c>
      <c r="O183">
        <f t="shared" si="8"/>
        <v>1772082900</v>
      </c>
    </row>
    <row r="184" spans="1:15" x14ac:dyDescent="0.55000000000000004">
      <c r="A184">
        <v>1772083199</v>
      </c>
      <c r="B184" t="s">
        <v>6</v>
      </c>
      <c r="C184" t="s">
        <v>7</v>
      </c>
      <c r="D184">
        <v>5202.71</v>
      </c>
      <c r="E184">
        <v>5199.91</v>
      </c>
      <c r="F184">
        <v>5203.1000000000004</v>
      </c>
      <c r="G184">
        <v>5197.9799999999996</v>
      </c>
      <c r="H184">
        <v>1</v>
      </c>
      <c r="I184">
        <v>8.115E-2</v>
      </c>
      <c r="J184">
        <v>0</v>
      </c>
      <c r="M184" s="1">
        <f t="shared" si="6"/>
        <v>46079.222210648149</v>
      </c>
      <c r="N184" s="2">
        <f t="shared" si="7"/>
        <v>46079.222222222219</v>
      </c>
      <c r="O184">
        <f t="shared" si="8"/>
        <v>1772083200</v>
      </c>
    </row>
    <row r="185" spans="1:15" x14ac:dyDescent="0.55000000000000004">
      <c r="A185">
        <v>1772083499</v>
      </c>
      <c r="B185" t="s">
        <v>6</v>
      </c>
      <c r="C185" t="s">
        <v>7</v>
      </c>
      <c r="D185">
        <v>5200.41</v>
      </c>
      <c r="E185">
        <v>5202.75</v>
      </c>
      <c r="F185">
        <v>5205.3100000000004</v>
      </c>
      <c r="G185">
        <v>5199.6099999999997</v>
      </c>
      <c r="H185">
        <v>-1</v>
      </c>
      <c r="I185">
        <v>0.24526999999999999</v>
      </c>
      <c r="J185">
        <v>3</v>
      </c>
      <c r="M185" s="1">
        <f t="shared" si="6"/>
        <v>46079.225682870368</v>
      </c>
      <c r="N185" s="2">
        <f t="shared" si="7"/>
        <v>46079.225694444445</v>
      </c>
      <c r="O185">
        <f t="shared" si="8"/>
        <v>1772083500</v>
      </c>
    </row>
    <row r="186" spans="1:15" x14ac:dyDescent="0.55000000000000004">
      <c r="A186">
        <v>1772083799</v>
      </c>
      <c r="B186" t="s">
        <v>6</v>
      </c>
      <c r="C186" t="s">
        <v>7</v>
      </c>
      <c r="D186">
        <v>5201.13</v>
      </c>
      <c r="E186">
        <v>5200.32</v>
      </c>
      <c r="F186">
        <v>5201.63</v>
      </c>
      <c r="G186">
        <v>5199.0600000000004</v>
      </c>
      <c r="H186">
        <v>1</v>
      </c>
      <c r="I186">
        <v>0.79715999999999998</v>
      </c>
      <c r="J186">
        <v>0</v>
      </c>
      <c r="M186" s="1">
        <f t="shared" si="6"/>
        <v>46079.229155092587</v>
      </c>
      <c r="N186" s="2">
        <f t="shared" si="7"/>
        <v>46079.229166666664</v>
      </c>
      <c r="O186">
        <f t="shared" si="8"/>
        <v>1772083800</v>
      </c>
    </row>
    <row r="187" spans="1:15" x14ac:dyDescent="0.55000000000000004">
      <c r="A187">
        <v>1772084099</v>
      </c>
      <c r="B187" t="s">
        <v>6</v>
      </c>
      <c r="C187" t="s">
        <v>7</v>
      </c>
      <c r="D187">
        <v>5199.26</v>
      </c>
      <c r="E187">
        <v>5201.12</v>
      </c>
      <c r="F187">
        <v>5203.26</v>
      </c>
      <c r="G187">
        <v>5195.84</v>
      </c>
      <c r="H187">
        <v>-1</v>
      </c>
      <c r="I187">
        <v>0.41563</v>
      </c>
      <c r="J187">
        <v>3</v>
      </c>
      <c r="M187" s="1">
        <f t="shared" si="6"/>
        <v>46079.232627314814</v>
      </c>
      <c r="N187" s="2">
        <f t="shared" si="7"/>
        <v>46079.232638888891</v>
      </c>
      <c r="O187">
        <f t="shared" si="8"/>
        <v>1772084100</v>
      </c>
    </row>
    <row r="188" spans="1:15" x14ac:dyDescent="0.55000000000000004">
      <c r="A188">
        <v>1772084399</v>
      </c>
      <c r="B188" t="s">
        <v>6</v>
      </c>
      <c r="C188" t="s">
        <v>7</v>
      </c>
      <c r="D188">
        <v>5199.6899999999996</v>
      </c>
      <c r="E188">
        <v>5199.2700000000004</v>
      </c>
      <c r="F188">
        <v>5201.71</v>
      </c>
      <c r="G188">
        <v>5198.9399999999996</v>
      </c>
      <c r="H188">
        <v>1</v>
      </c>
      <c r="I188">
        <v>0.93225999999999998</v>
      </c>
      <c r="J188">
        <v>0</v>
      </c>
      <c r="M188" s="1">
        <f t="shared" si="6"/>
        <v>46079.23609953704</v>
      </c>
      <c r="N188" s="2">
        <f t="shared" si="7"/>
        <v>46079.236111111109</v>
      </c>
      <c r="O188">
        <f t="shared" si="8"/>
        <v>1772084400</v>
      </c>
    </row>
    <row r="189" spans="1:15" x14ac:dyDescent="0.55000000000000004">
      <c r="A189">
        <v>1772084699</v>
      </c>
      <c r="B189" t="s">
        <v>6</v>
      </c>
      <c r="C189" t="s">
        <v>7</v>
      </c>
      <c r="D189">
        <v>5193.88</v>
      </c>
      <c r="E189">
        <v>5199.41</v>
      </c>
      <c r="F189">
        <v>5199.99</v>
      </c>
      <c r="G189">
        <v>5191.3500000000004</v>
      </c>
      <c r="H189">
        <v>-1</v>
      </c>
      <c r="I189">
        <v>0.91242000000000001</v>
      </c>
      <c r="J189">
        <v>3</v>
      </c>
      <c r="M189" s="1">
        <f t="shared" si="6"/>
        <v>46079.239571759259</v>
      </c>
      <c r="N189" s="2">
        <f t="shared" si="7"/>
        <v>46079.239583333336</v>
      </c>
      <c r="O189">
        <f t="shared" si="8"/>
        <v>1772084700</v>
      </c>
    </row>
    <row r="190" spans="1:15" x14ac:dyDescent="0.55000000000000004">
      <c r="A190">
        <v>1772084999</v>
      </c>
      <c r="B190" t="s">
        <v>6</v>
      </c>
      <c r="C190" t="s">
        <v>7</v>
      </c>
      <c r="D190">
        <v>5194.18</v>
      </c>
      <c r="E190">
        <v>5193.84</v>
      </c>
      <c r="F190">
        <v>5196.3599999999997</v>
      </c>
      <c r="G190">
        <v>5193.28</v>
      </c>
      <c r="H190">
        <v>1</v>
      </c>
      <c r="I190">
        <v>0.95820000000000005</v>
      </c>
      <c r="J190">
        <v>0</v>
      </c>
      <c r="M190" s="1">
        <f t="shared" si="6"/>
        <v>46079.243043981478</v>
      </c>
      <c r="N190" s="2">
        <f t="shared" si="7"/>
        <v>46079.243055555555</v>
      </c>
      <c r="O190">
        <f t="shared" si="8"/>
        <v>1772085000</v>
      </c>
    </row>
    <row r="191" spans="1:15" x14ac:dyDescent="0.55000000000000004">
      <c r="A191">
        <v>1772085299</v>
      </c>
      <c r="B191" t="s">
        <v>6</v>
      </c>
      <c r="C191" t="s">
        <v>7</v>
      </c>
      <c r="D191">
        <v>5198.46</v>
      </c>
      <c r="E191">
        <v>5194.38</v>
      </c>
      <c r="F191">
        <v>5198.6099999999997</v>
      </c>
      <c r="G191">
        <v>5194.38</v>
      </c>
      <c r="H191">
        <v>1</v>
      </c>
      <c r="I191">
        <v>0.39477000000000001</v>
      </c>
      <c r="J191">
        <v>0</v>
      </c>
      <c r="M191" s="1">
        <f t="shared" si="6"/>
        <v>46079.246516203704</v>
      </c>
      <c r="N191" s="2">
        <f t="shared" si="7"/>
        <v>46079.246527777781</v>
      </c>
      <c r="O191">
        <f t="shared" si="8"/>
        <v>1772085300</v>
      </c>
    </row>
    <row r="192" spans="1:15" x14ac:dyDescent="0.55000000000000004">
      <c r="A192">
        <v>1772085599</v>
      </c>
      <c r="B192" t="s">
        <v>6</v>
      </c>
      <c r="C192" t="s">
        <v>7</v>
      </c>
      <c r="D192">
        <v>5193.7700000000004</v>
      </c>
      <c r="E192">
        <v>5198.47</v>
      </c>
      <c r="F192">
        <v>5199.3599999999997</v>
      </c>
      <c r="G192">
        <v>5193.51</v>
      </c>
      <c r="H192">
        <v>-1</v>
      </c>
      <c r="I192">
        <v>0.61621000000000004</v>
      </c>
      <c r="J192">
        <v>3</v>
      </c>
      <c r="M192" s="1">
        <f t="shared" si="6"/>
        <v>46079.24998842593</v>
      </c>
      <c r="N192" s="2">
        <f t="shared" si="7"/>
        <v>46079.25</v>
      </c>
      <c r="O192">
        <f t="shared" si="8"/>
        <v>1772085600</v>
      </c>
    </row>
    <row r="193" spans="1:15" x14ac:dyDescent="0.55000000000000004">
      <c r="A193">
        <v>1772085899</v>
      </c>
      <c r="B193" t="s">
        <v>6</v>
      </c>
      <c r="C193" t="s">
        <v>7</v>
      </c>
      <c r="D193">
        <v>5198.41</v>
      </c>
      <c r="E193">
        <v>5193.7700000000004</v>
      </c>
      <c r="F193">
        <v>5199.63</v>
      </c>
      <c r="G193">
        <v>5193.5</v>
      </c>
      <c r="H193">
        <v>1</v>
      </c>
      <c r="I193">
        <v>0.59469000000000005</v>
      </c>
      <c r="J193">
        <v>0</v>
      </c>
      <c r="M193" s="1">
        <f t="shared" si="6"/>
        <v>46079.253460648149</v>
      </c>
      <c r="N193" s="2">
        <f t="shared" si="7"/>
        <v>46079.253472222219</v>
      </c>
      <c r="O193">
        <f t="shared" si="8"/>
        <v>1772085900</v>
      </c>
    </row>
    <row r="194" spans="1:15" x14ac:dyDescent="0.55000000000000004">
      <c r="A194">
        <v>1772086199</v>
      </c>
      <c r="B194" t="s">
        <v>6</v>
      </c>
      <c r="C194" t="s">
        <v>7</v>
      </c>
      <c r="D194">
        <v>5197.99</v>
      </c>
      <c r="E194">
        <v>5198.41</v>
      </c>
      <c r="F194">
        <v>5198.41</v>
      </c>
      <c r="G194">
        <v>5195.75</v>
      </c>
      <c r="H194">
        <v>-1</v>
      </c>
      <c r="I194">
        <v>0.92837000000000003</v>
      </c>
      <c r="J194">
        <v>3</v>
      </c>
      <c r="M194" s="1">
        <f t="shared" ref="M194:M257" si="9">(A194/86400)+25569</f>
        <v>46079.256932870368</v>
      </c>
      <c r="N194" s="2">
        <f t="shared" ref="N194:N257" si="10">CEILING(INT(M194*1440)/1440*288,1)/288</f>
        <v>46079.256944444445</v>
      </c>
      <c r="O194">
        <f t="shared" si="8"/>
        <v>1772086200</v>
      </c>
    </row>
    <row r="195" spans="1:15" x14ac:dyDescent="0.55000000000000004">
      <c r="A195">
        <v>1772086499</v>
      </c>
      <c r="B195" t="s">
        <v>6</v>
      </c>
      <c r="C195" t="s">
        <v>7</v>
      </c>
      <c r="D195">
        <v>5196.0600000000004</v>
      </c>
      <c r="E195">
        <v>5197.97</v>
      </c>
      <c r="F195">
        <v>5198.51</v>
      </c>
      <c r="G195">
        <v>5194.66</v>
      </c>
      <c r="H195">
        <v>-1</v>
      </c>
      <c r="I195">
        <v>0.39168999999999998</v>
      </c>
      <c r="J195">
        <v>3</v>
      </c>
      <c r="M195" s="1">
        <f t="shared" si="9"/>
        <v>46079.260405092587</v>
      </c>
      <c r="N195" s="2">
        <f t="shared" si="10"/>
        <v>46079.260416666664</v>
      </c>
      <c r="O195">
        <f t="shared" ref="O195:O258" si="11">MROUND((N195-25569)*86400,300)</f>
        <v>1772086500</v>
      </c>
    </row>
    <row r="196" spans="1:15" x14ac:dyDescent="0.55000000000000004">
      <c r="A196">
        <v>1772086799</v>
      </c>
      <c r="B196" t="s">
        <v>6</v>
      </c>
      <c r="C196" t="s">
        <v>7</v>
      </c>
      <c r="D196">
        <v>5196.4399999999996</v>
      </c>
      <c r="E196">
        <v>5196.0600000000004</v>
      </c>
      <c r="F196">
        <v>5197.2</v>
      </c>
      <c r="G196">
        <v>5192.83</v>
      </c>
      <c r="H196">
        <v>1</v>
      </c>
      <c r="I196">
        <v>0.94108999999999998</v>
      </c>
      <c r="J196">
        <v>0</v>
      </c>
      <c r="M196" s="1">
        <f t="shared" si="9"/>
        <v>46079.263877314814</v>
      </c>
      <c r="N196" s="2">
        <f t="shared" si="10"/>
        <v>46079.263888888891</v>
      </c>
      <c r="O196">
        <f t="shared" si="11"/>
        <v>1772086800</v>
      </c>
    </row>
    <row r="197" spans="1:15" x14ac:dyDescent="0.55000000000000004">
      <c r="A197">
        <v>1772087099</v>
      </c>
      <c r="B197" t="s">
        <v>6</v>
      </c>
      <c r="C197" t="s">
        <v>7</v>
      </c>
      <c r="D197">
        <v>5193.49</v>
      </c>
      <c r="E197">
        <v>5196.4399999999996</v>
      </c>
      <c r="F197">
        <v>5197.92</v>
      </c>
      <c r="G197">
        <v>5193.16</v>
      </c>
      <c r="H197">
        <v>-1</v>
      </c>
      <c r="I197">
        <v>1.4250000000000001E-2</v>
      </c>
      <c r="J197">
        <v>3</v>
      </c>
      <c r="M197" s="1">
        <f t="shared" si="9"/>
        <v>46079.26734953704</v>
      </c>
      <c r="N197" s="2">
        <f t="shared" si="10"/>
        <v>46079.267361111109</v>
      </c>
      <c r="O197">
        <f t="shared" si="11"/>
        <v>1772087100</v>
      </c>
    </row>
    <row r="198" spans="1:15" x14ac:dyDescent="0.55000000000000004">
      <c r="A198">
        <v>1772087399</v>
      </c>
      <c r="B198" t="s">
        <v>6</v>
      </c>
      <c r="C198" t="s">
        <v>7</v>
      </c>
      <c r="D198">
        <v>5196.8999999999996</v>
      </c>
      <c r="E198">
        <v>5193.51</v>
      </c>
      <c r="F198">
        <v>5197.3599999999997</v>
      </c>
      <c r="G198">
        <v>5193.51</v>
      </c>
      <c r="H198">
        <v>1</v>
      </c>
      <c r="I198">
        <v>0.14773</v>
      </c>
      <c r="J198">
        <v>0</v>
      </c>
      <c r="M198" s="1">
        <f t="shared" si="9"/>
        <v>46079.270821759259</v>
      </c>
      <c r="N198" s="2">
        <f t="shared" si="10"/>
        <v>46079.270833333336</v>
      </c>
      <c r="O198">
        <f t="shared" si="11"/>
        <v>1772087400</v>
      </c>
    </row>
    <row r="199" spans="1:15" x14ac:dyDescent="0.55000000000000004">
      <c r="A199">
        <v>1772087699</v>
      </c>
      <c r="B199" t="s">
        <v>6</v>
      </c>
      <c r="C199" t="s">
        <v>7</v>
      </c>
      <c r="D199">
        <v>5196.79</v>
      </c>
      <c r="E199">
        <v>5196.8999999999996</v>
      </c>
      <c r="F199">
        <v>5198.24</v>
      </c>
      <c r="G199">
        <v>5194.1400000000003</v>
      </c>
      <c r="H199">
        <v>-1</v>
      </c>
      <c r="I199">
        <v>1.0375799999999999</v>
      </c>
      <c r="J199">
        <v>3</v>
      </c>
      <c r="M199" s="1">
        <f t="shared" si="9"/>
        <v>46079.274293981478</v>
      </c>
      <c r="N199" s="2">
        <f t="shared" si="10"/>
        <v>46079.274305555555</v>
      </c>
      <c r="O199">
        <f t="shared" si="11"/>
        <v>1772087700</v>
      </c>
    </row>
    <row r="200" spans="1:15" x14ac:dyDescent="0.55000000000000004">
      <c r="A200">
        <v>1772087999</v>
      </c>
      <c r="B200" t="s">
        <v>6</v>
      </c>
      <c r="C200" t="s">
        <v>7</v>
      </c>
      <c r="D200">
        <v>5196.4399999999996</v>
      </c>
      <c r="E200">
        <v>5196.79</v>
      </c>
      <c r="F200">
        <v>5197.21</v>
      </c>
      <c r="G200">
        <v>5194.2700000000004</v>
      </c>
      <c r="H200">
        <v>-1</v>
      </c>
      <c r="I200">
        <v>0.95003000000000004</v>
      </c>
      <c r="J200">
        <v>3</v>
      </c>
      <c r="M200" s="1">
        <f t="shared" si="9"/>
        <v>46079.277766203704</v>
      </c>
      <c r="N200" s="2">
        <f t="shared" si="10"/>
        <v>46079.277777777781</v>
      </c>
      <c r="O200">
        <f t="shared" si="11"/>
        <v>1772088000</v>
      </c>
    </row>
    <row r="201" spans="1:15" x14ac:dyDescent="0.55000000000000004">
      <c r="A201">
        <v>1772088299</v>
      </c>
      <c r="B201" t="s">
        <v>6</v>
      </c>
      <c r="C201" t="s">
        <v>7</v>
      </c>
      <c r="D201">
        <v>5192.8</v>
      </c>
      <c r="E201">
        <v>5196.4399999999996</v>
      </c>
      <c r="F201">
        <v>5196.96</v>
      </c>
      <c r="G201">
        <v>5192.25</v>
      </c>
      <c r="H201">
        <v>-1</v>
      </c>
      <c r="I201">
        <v>0.25274000000000002</v>
      </c>
      <c r="J201">
        <v>3</v>
      </c>
      <c r="M201" s="1">
        <f t="shared" si="9"/>
        <v>46079.28123842593</v>
      </c>
      <c r="N201" s="2">
        <f t="shared" si="10"/>
        <v>46079.28125</v>
      </c>
      <c r="O201">
        <f t="shared" si="11"/>
        <v>1772088300</v>
      </c>
    </row>
    <row r="202" spans="1:15" x14ac:dyDescent="0.55000000000000004">
      <c r="A202">
        <v>1772088599</v>
      </c>
      <c r="B202" t="s">
        <v>6</v>
      </c>
      <c r="C202" t="s">
        <v>7</v>
      </c>
      <c r="D202">
        <v>5192.66</v>
      </c>
      <c r="E202">
        <v>5192.79</v>
      </c>
      <c r="F202">
        <v>5196.8100000000004</v>
      </c>
      <c r="G202">
        <v>5191.22</v>
      </c>
      <c r="H202">
        <v>-1</v>
      </c>
      <c r="I202">
        <v>1.02901</v>
      </c>
      <c r="J202">
        <v>3</v>
      </c>
      <c r="M202" s="1">
        <f t="shared" si="9"/>
        <v>46079.284710648149</v>
      </c>
      <c r="N202" s="2">
        <f t="shared" si="10"/>
        <v>46079.284722222219</v>
      </c>
      <c r="O202">
        <f t="shared" si="11"/>
        <v>1772088600</v>
      </c>
    </row>
    <row r="203" spans="1:15" x14ac:dyDescent="0.55000000000000004">
      <c r="A203">
        <v>1772088899</v>
      </c>
      <c r="B203" t="s">
        <v>6</v>
      </c>
      <c r="C203" t="s">
        <v>7</v>
      </c>
      <c r="D203">
        <v>5193.26</v>
      </c>
      <c r="E203">
        <v>5192.9799999999996</v>
      </c>
      <c r="F203">
        <v>5193.33</v>
      </c>
      <c r="G203">
        <v>5190.37</v>
      </c>
      <c r="H203">
        <v>1</v>
      </c>
      <c r="I203">
        <v>0.97023999999999999</v>
      </c>
      <c r="J203">
        <v>0</v>
      </c>
      <c r="M203" s="1">
        <f t="shared" si="9"/>
        <v>46079.288182870368</v>
      </c>
      <c r="N203" s="2">
        <f t="shared" si="10"/>
        <v>46079.288194444445</v>
      </c>
      <c r="O203">
        <f t="shared" si="11"/>
        <v>1772088900</v>
      </c>
    </row>
    <row r="204" spans="1:15" x14ac:dyDescent="0.55000000000000004">
      <c r="A204">
        <v>1772089199</v>
      </c>
      <c r="B204" t="s">
        <v>6</v>
      </c>
      <c r="C204" t="s">
        <v>7</v>
      </c>
      <c r="D204">
        <v>5190.96</v>
      </c>
      <c r="E204">
        <v>5193.29</v>
      </c>
      <c r="F204">
        <v>5194.72</v>
      </c>
      <c r="G204">
        <v>5185.4399999999996</v>
      </c>
      <c r="H204">
        <v>-1</v>
      </c>
      <c r="I204">
        <v>0.21797</v>
      </c>
      <c r="J204">
        <v>3</v>
      </c>
      <c r="M204" s="1">
        <f t="shared" si="9"/>
        <v>46079.291655092587</v>
      </c>
      <c r="N204" s="2">
        <f t="shared" si="10"/>
        <v>46079.291666666664</v>
      </c>
      <c r="O204">
        <f t="shared" si="11"/>
        <v>1772089200</v>
      </c>
    </row>
    <row r="205" spans="1:15" x14ac:dyDescent="0.55000000000000004">
      <c r="A205">
        <v>1772089499</v>
      </c>
      <c r="B205" t="s">
        <v>6</v>
      </c>
      <c r="C205" t="s">
        <v>7</v>
      </c>
      <c r="D205">
        <v>5184.75</v>
      </c>
      <c r="E205">
        <v>5190.71</v>
      </c>
      <c r="F205">
        <v>5190.7700000000004</v>
      </c>
      <c r="G205">
        <v>5182.59</v>
      </c>
      <c r="H205">
        <v>-1</v>
      </c>
      <c r="I205">
        <v>1.10808</v>
      </c>
      <c r="J205">
        <v>3</v>
      </c>
      <c r="M205" s="1">
        <f t="shared" si="9"/>
        <v>46079.295127314814</v>
      </c>
      <c r="N205" s="2">
        <f t="shared" si="10"/>
        <v>46079.295138888891</v>
      </c>
      <c r="O205">
        <f t="shared" si="11"/>
        <v>1772089500</v>
      </c>
    </row>
    <row r="206" spans="1:15" x14ac:dyDescent="0.55000000000000004">
      <c r="A206">
        <v>1772089799</v>
      </c>
      <c r="B206" t="s">
        <v>6</v>
      </c>
      <c r="C206" t="s">
        <v>7</v>
      </c>
      <c r="D206">
        <v>5187.62</v>
      </c>
      <c r="E206">
        <v>5184.75</v>
      </c>
      <c r="F206">
        <v>5187.78</v>
      </c>
      <c r="G206">
        <v>5182.45</v>
      </c>
      <c r="H206">
        <v>1</v>
      </c>
      <c r="I206">
        <v>2.1870000000000001E-2</v>
      </c>
      <c r="J206">
        <v>0</v>
      </c>
      <c r="M206" s="1">
        <f t="shared" si="9"/>
        <v>46079.29859953704</v>
      </c>
      <c r="N206" s="2">
        <f t="shared" si="10"/>
        <v>46079.298611111109</v>
      </c>
      <c r="O206">
        <f t="shared" si="11"/>
        <v>1772089800</v>
      </c>
    </row>
    <row r="207" spans="1:15" x14ac:dyDescent="0.55000000000000004">
      <c r="A207">
        <v>1772090099</v>
      </c>
      <c r="B207" t="s">
        <v>6</v>
      </c>
      <c r="C207" t="s">
        <v>7</v>
      </c>
      <c r="D207">
        <v>5188.55</v>
      </c>
      <c r="E207">
        <v>5187.62</v>
      </c>
      <c r="F207">
        <v>5190.8100000000004</v>
      </c>
      <c r="G207">
        <v>5185.24</v>
      </c>
      <c r="H207">
        <v>1</v>
      </c>
      <c r="I207">
        <v>0.72828999999999999</v>
      </c>
      <c r="J207">
        <v>0</v>
      </c>
      <c r="M207" s="1">
        <f t="shared" si="9"/>
        <v>46079.302071759259</v>
      </c>
      <c r="N207" s="2">
        <f t="shared" si="10"/>
        <v>46079.302083333336</v>
      </c>
      <c r="O207">
        <f t="shared" si="11"/>
        <v>1772090100</v>
      </c>
    </row>
    <row r="208" spans="1:15" x14ac:dyDescent="0.55000000000000004">
      <c r="A208">
        <v>1772090399</v>
      </c>
      <c r="B208" t="s">
        <v>6</v>
      </c>
      <c r="C208" t="s">
        <v>7</v>
      </c>
      <c r="D208">
        <v>5186.04</v>
      </c>
      <c r="E208">
        <v>5188.55</v>
      </c>
      <c r="F208">
        <v>5189.16</v>
      </c>
      <c r="G208">
        <v>5182.0600000000004</v>
      </c>
      <c r="H208">
        <v>-1</v>
      </c>
      <c r="I208">
        <v>0.15185000000000001</v>
      </c>
      <c r="J208">
        <v>3</v>
      </c>
      <c r="M208" s="1">
        <f t="shared" si="9"/>
        <v>46079.305543981478</v>
      </c>
      <c r="N208" s="2">
        <f t="shared" si="10"/>
        <v>46079.305555555555</v>
      </c>
      <c r="O208">
        <f t="shared" si="11"/>
        <v>1772090400</v>
      </c>
    </row>
    <row r="209" spans="1:15" x14ac:dyDescent="0.55000000000000004">
      <c r="A209">
        <v>1772090699</v>
      </c>
      <c r="B209" t="s">
        <v>6</v>
      </c>
      <c r="C209" t="s">
        <v>7</v>
      </c>
      <c r="D209">
        <v>5184.88</v>
      </c>
      <c r="E209">
        <v>5186.04</v>
      </c>
      <c r="F209">
        <v>5188.0200000000004</v>
      </c>
      <c r="G209">
        <v>5184.43</v>
      </c>
      <c r="H209">
        <v>-1</v>
      </c>
      <c r="I209">
        <v>0.64549999999999996</v>
      </c>
      <c r="J209">
        <v>3</v>
      </c>
      <c r="M209" s="1">
        <f t="shared" si="9"/>
        <v>46079.309016203704</v>
      </c>
      <c r="N209" s="2">
        <f t="shared" si="10"/>
        <v>46079.309027777781</v>
      </c>
      <c r="O209">
        <f t="shared" si="11"/>
        <v>1772090700</v>
      </c>
    </row>
    <row r="210" spans="1:15" x14ac:dyDescent="0.55000000000000004">
      <c r="A210">
        <v>1772090999</v>
      </c>
      <c r="B210" t="s">
        <v>6</v>
      </c>
      <c r="C210" t="s">
        <v>7</v>
      </c>
      <c r="D210">
        <v>5186.1499999999996</v>
      </c>
      <c r="E210">
        <v>5185.2299999999996</v>
      </c>
      <c r="F210">
        <v>5188.7299999999996</v>
      </c>
      <c r="G210">
        <v>5184.58</v>
      </c>
      <c r="H210">
        <v>1</v>
      </c>
      <c r="I210">
        <v>0.73428000000000004</v>
      </c>
      <c r="J210">
        <v>0</v>
      </c>
      <c r="M210" s="1">
        <f t="shared" si="9"/>
        <v>46079.31248842593</v>
      </c>
      <c r="N210" s="2">
        <f t="shared" si="10"/>
        <v>46079.3125</v>
      </c>
      <c r="O210">
        <f t="shared" si="11"/>
        <v>1772091000</v>
      </c>
    </row>
    <row r="211" spans="1:15" x14ac:dyDescent="0.55000000000000004">
      <c r="A211">
        <v>1772091299</v>
      </c>
      <c r="B211" t="s">
        <v>6</v>
      </c>
      <c r="C211" t="s">
        <v>7</v>
      </c>
      <c r="D211">
        <v>5188.3500000000004</v>
      </c>
      <c r="E211">
        <v>5186.0600000000004</v>
      </c>
      <c r="F211">
        <v>5189</v>
      </c>
      <c r="G211">
        <v>5184.6400000000003</v>
      </c>
      <c r="H211">
        <v>1</v>
      </c>
      <c r="I211">
        <v>0.23483999999999999</v>
      </c>
      <c r="J211">
        <v>0</v>
      </c>
      <c r="M211" s="1">
        <f t="shared" si="9"/>
        <v>46079.315960648149</v>
      </c>
      <c r="N211" s="2">
        <f t="shared" si="10"/>
        <v>46079.315972222219</v>
      </c>
      <c r="O211">
        <f t="shared" si="11"/>
        <v>1772091300</v>
      </c>
    </row>
    <row r="212" spans="1:15" x14ac:dyDescent="0.55000000000000004">
      <c r="A212">
        <v>1772091599</v>
      </c>
      <c r="B212" t="s">
        <v>6</v>
      </c>
      <c r="C212" t="s">
        <v>7</v>
      </c>
      <c r="D212">
        <v>5186.49</v>
      </c>
      <c r="E212">
        <v>5188.34</v>
      </c>
      <c r="F212">
        <v>5189.78</v>
      </c>
      <c r="G212">
        <v>5186.08</v>
      </c>
      <c r="H212">
        <v>-1</v>
      </c>
      <c r="I212">
        <v>0.39593</v>
      </c>
      <c r="J212">
        <v>3</v>
      </c>
      <c r="M212" s="1">
        <f t="shared" si="9"/>
        <v>46079.319432870368</v>
      </c>
      <c r="N212" s="2">
        <f t="shared" si="10"/>
        <v>46079.319444444445</v>
      </c>
      <c r="O212">
        <f t="shared" si="11"/>
        <v>1772091600</v>
      </c>
    </row>
    <row r="213" spans="1:15" x14ac:dyDescent="0.55000000000000004">
      <c r="A213">
        <v>1772091899</v>
      </c>
      <c r="B213" t="s">
        <v>6</v>
      </c>
      <c r="C213" t="s">
        <v>7</v>
      </c>
      <c r="D213">
        <v>5181.91</v>
      </c>
      <c r="E213">
        <v>5186.5</v>
      </c>
      <c r="F213">
        <v>5186.8999999999996</v>
      </c>
      <c r="G213">
        <v>5181.87</v>
      </c>
      <c r="H213">
        <v>-1</v>
      </c>
      <c r="I213">
        <v>0.60512999999999995</v>
      </c>
      <c r="J213">
        <v>3</v>
      </c>
      <c r="M213" s="1">
        <f t="shared" si="9"/>
        <v>46079.322905092587</v>
      </c>
      <c r="N213" s="2">
        <f t="shared" si="10"/>
        <v>46079.322916666664</v>
      </c>
      <c r="O213">
        <f t="shared" si="11"/>
        <v>1772091900</v>
      </c>
    </row>
    <row r="214" spans="1:15" x14ac:dyDescent="0.55000000000000004">
      <c r="A214">
        <v>1772092199</v>
      </c>
      <c r="B214" t="s">
        <v>6</v>
      </c>
      <c r="C214" t="s">
        <v>7</v>
      </c>
      <c r="D214">
        <v>5183.7</v>
      </c>
      <c r="E214">
        <v>5181.62</v>
      </c>
      <c r="F214">
        <v>5184.2</v>
      </c>
      <c r="G214">
        <v>5179.72</v>
      </c>
      <c r="H214">
        <v>1</v>
      </c>
      <c r="I214">
        <v>0.31636999999999998</v>
      </c>
      <c r="J214">
        <v>0</v>
      </c>
      <c r="M214" s="1">
        <f t="shared" si="9"/>
        <v>46079.326377314814</v>
      </c>
      <c r="N214" s="2">
        <f t="shared" si="10"/>
        <v>46079.326388888891</v>
      </c>
      <c r="O214">
        <f t="shared" si="11"/>
        <v>1772092200</v>
      </c>
    </row>
    <row r="215" spans="1:15" x14ac:dyDescent="0.55000000000000004">
      <c r="A215">
        <v>1772092499</v>
      </c>
      <c r="B215" t="s">
        <v>6</v>
      </c>
      <c r="C215" t="s">
        <v>7</v>
      </c>
      <c r="D215">
        <v>5186.0200000000004</v>
      </c>
      <c r="E215">
        <v>5183.7299999999996</v>
      </c>
      <c r="F215">
        <v>5188.1400000000003</v>
      </c>
      <c r="G215">
        <v>5183.7299999999996</v>
      </c>
      <c r="H215">
        <v>1</v>
      </c>
      <c r="I215">
        <v>0.23749000000000001</v>
      </c>
      <c r="J215">
        <v>0</v>
      </c>
      <c r="M215" s="1">
        <f t="shared" si="9"/>
        <v>46079.32984953704</v>
      </c>
      <c r="N215" s="2">
        <f t="shared" si="10"/>
        <v>46079.329861111109</v>
      </c>
      <c r="O215">
        <f t="shared" si="11"/>
        <v>1772092500</v>
      </c>
    </row>
    <row r="216" spans="1:15" x14ac:dyDescent="0.55000000000000004">
      <c r="A216">
        <v>1772092799</v>
      </c>
      <c r="B216" t="s">
        <v>6</v>
      </c>
      <c r="C216" t="s">
        <v>7</v>
      </c>
      <c r="D216">
        <v>5181.47</v>
      </c>
      <c r="E216">
        <v>5186.3599999999997</v>
      </c>
      <c r="F216">
        <v>5187.05</v>
      </c>
      <c r="G216">
        <v>5179.66</v>
      </c>
      <c r="H216">
        <v>-1</v>
      </c>
      <c r="I216">
        <v>0.71523999999999999</v>
      </c>
      <c r="J216">
        <v>3</v>
      </c>
      <c r="M216" s="1">
        <f t="shared" si="9"/>
        <v>46079.333321759259</v>
      </c>
      <c r="N216" s="2">
        <f t="shared" si="10"/>
        <v>46079.333333333336</v>
      </c>
      <c r="O216">
        <f t="shared" si="11"/>
        <v>1772092800</v>
      </c>
    </row>
    <row r="217" spans="1:15" x14ac:dyDescent="0.55000000000000004">
      <c r="A217">
        <v>1772093099</v>
      </c>
      <c r="B217" t="s">
        <v>6</v>
      </c>
      <c r="C217" t="s">
        <v>7</v>
      </c>
      <c r="D217">
        <v>5183.96</v>
      </c>
      <c r="E217">
        <v>5181.4799999999996</v>
      </c>
      <c r="F217">
        <v>5185.37</v>
      </c>
      <c r="G217">
        <v>5179.41</v>
      </c>
      <c r="H217">
        <v>1</v>
      </c>
      <c r="I217">
        <v>0.16983000000000001</v>
      </c>
      <c r="J217">
        <v>0</v>
      </c>
      <c r="M217" s="1">
        <f t="shared" si="9"/>
        <v>46079.336793981478</v>
      </c>
      <c r="N217" s="2">
        <f t="shared" si="10"/>
        <v>46079.336805555555</v>
      </c>
      <c r="O217">
        <f t="shared" si="11"/>
        <v>1772093100</v>
      </c>
    </row>
    <row r="218" spans="1:15" x14ac:dyDescent="0.55000000000000004">
      <c r="A218">
        <v>1772093399</v>
      </c>
      <c r="B218" t="s">
        <v>6</v>
      </c>
      <c r="C218" t="s">
        <v>7</v>
      </c>
      <c r="D218">
        <v>5189.4799999999996</v>
      </c>
      <c r="E218">
        <v>5183.8</v>
      </c>
      <c r="F218">
        <v>5190.47</v>
      </c>
      <c r="G218">
        <v>5183.76</v>
      </c>
      <c r="H218">
        <v>1</v>
      </c>
      <c r="I218">
        <v>1.0023200000000001</v>
      </c>
      <c r="J218">
        <v>0</v>
      </c>
      <c r="M218" s="1">
        <f t="shared" si="9"/>
        <v>46079.340266203704</v>
      </c>
      <c r="N218" s="2">
        <f t="shared" si="10"/>
        <v>46079.340277777781</v>
      </c>
      <c r="O218">
        <f t="shared" si="11"/>
        <v>1772093400</v>
      </c>
    </row>
    <row r="219" spans="1:15" x14ac:dyDescent="0.55000000000000004">
      <c r="A219">
        <v>1772093699</v>
      </c>
      <c r="B219" t="s">
        <v>6</v>
      </c>
      <c r="C219" t="s">
        <v>7</v>
      </c>
      <c r="D219">
        <v>5187.25</v>
      </c>
      <c r="E219">
        <v>5189.4799999999996</v>
      </c>
      <c r="F219">
        <v>5190.8500000000004</v>
      </c>
      <c r="G219">
        <v>5184.8900000000003</v>
      </c>
      <c r="H219">
        <v>-1</v>
      </c>
      <c r="I219">
        <v>0.26075999999999999</v>
      </c>
      <c r="J219">
        <v>3</v>
      </c>
      <c r="M219" s="1">
        <f t="shared" si="9"/>
        <v>46079.34373842593</v>
      </c>
      <c r="N219" s="2">
        <f t="shared" si="10"/>
        <v>46079.34375</v>
      </c>
      <c r="O219">
        <f t="shared" si="11"/>
        <v>1772093700</v>
      </c>
    </row>
    <row r="220" spans="1:15" x14ac:dyDescent="0.55000000000000004">
      <c r="A220">
        <v>1772093999</v>
      </c>
      <c r="B220" t="s">
        <v>6</v>
      </c>
      <c r="C220" t="s">
        <v>7</v>
      </c>
      <c r="D220">
        <v>5187.01</v>
      </c>
      <c r="E220">
        <v>5187.24</v>
      </c>
      <c r="F220">
        <v>5187.55</v>
      </c>
      <c r="G220">
        <v>5184.9399999999996</v>
      </c>
      <c r="H220">
        <v>-1</v>
      </c>
      <c r="I220">
        <v>0.99317</v>
      </c>
      <c r="J220">
        <v>3</v>
      </c>
      <c r="M220" s="1">
        <f t="shared" si="9"/>
        <v>46079.347210648149</v>
      </c>
      <c r="N220" s="2">
        <f t="shared" si="10"/>
        <v>46079.347222222219</v>
      </c>
      <c r="O220">
        <f t="shared" si="11"/>
        <v>1772094000</v>
      </c>
    </row>
    <row r="221" spans="1:15" x14ac:dyDescent="0.55000000000000004">
      <c r="A221">
        <v>1772094299</v>
      </c>
      <c r="B221" t="s">
        <v>6</v>
      </c>
      <c r="C221" t="s">
        <v>7</v>
      </c>
      <c r="D221">
        <v>5176.99</v>
      </c>
      <c r="E221">
        <v>5187.0200000000004</v>
      </c>
      <c r="F221">
        <v>5187.6899999999996</v>
      </c>
      <c r="G221">
        <v>5175.41</v>
      </c>
      <c r="H221">
        <v>-1</v>
      </c>
      <c r="I221">
        <v>2.5729600000000001</v>
      </c>
      <c r="J221">
        <v>5</v>
      </c>
      <c r="M221" s="1">
        <f t="shared" si="9"/>
        <v>46079.350682870368</v>
      </c>
      <c r="N221" s="2">
        <f t="shared" si="10"/>
        <v>46079.350694444445</v>
      </c>
      <c r="O221">
        <f t="shared" si="11"/>
        <v>1772094300</v>
      </c>
    </row>
    <row r="222" spans="1:15" x14ac:dyDescent="0.55000000000000004">
      <c r="A222">
        <v>1772094599</v>
      </c>
      <c r="B222" t="s">
        <v>6</v>
      </c>
      <c r="C222" t="s">
        <v>7</v>
      </c>
      <c r="D222">
        <v>5175.0600000000004</v>
      </c>
      <c r="E222">
        <v>5176.9799999999996</v>
      </c>
      <c r="F222">
        <v>5180.83</v>
      </c>
      <c r="G222">
        <v>5171.24</v>
      </c>
      <c r="H222">
        <v>-1</v>
      </c>
      <c r="I222">
        <v>0.37901000000000001</v>
      </c>
      <c r="J222">
        <v>3</v>
      </c>
      <c r="M222" s="1">
        <f t="shared" si="9"/>
        <v>46079.354155092587</v>
      </c>
      <c r="N222" s="2">
        <f t="shared" si="10"/>
        <v>46079.354166666664</v>
      </c>
      <c r="O222">
        <f t="shared" si="11"/>
        <v>1772094600</v>
      </c>
    </row>
    <row r="223" spans="1:15" x14ac:dyDescent="0.55000000000000004">
      <c r="A223">
        <v>1772094899</v>
      </c>
      <c r="B223" t="s">
        <v>6</v>
      </c>
      <c r="C223" t="s">
        <v>7</v>
      </c>
      <c r="D223">
        <v>5174.82</v>
      </c>
      <c r="E223">
        <v>5175.04</v>
      </c>
      <c r="F223">
        <v>5177.72</v>
      </c>
      <c r="G223">
        <v>5172.7700000000004</v>
      </c>
      <c r="H223">
        <v>-1</v>
      </c>
      <c r="I223">
        <v>0.99600999999999995</v>
      </c>
      <c r="J223">
        <v>3</v>
      </c>
      <c r="M223" s="1">
        <f t="shared" si="9"/>
        <v>46079.357627314814</v>
      </c>
      <c r="N223" s="2">
        <f t="shared" si="10"/>
        <v>46079.357638888891</v>
      </c>
      <c r="O223">
        <f t="shared" si="11"/>
        <v>1772094900</v>
      </c>
    </row>
    <row r="224" spans="1:15" x14ac:dyDescent="0.55000000000000004">
      <c r="A224">
        <v>1772095199</v>
      </c>
      <c r="B224" t="s">
        <v>6</v>
      </c>
      <c r="C224" t="s">
        <v>7</v>
      </c>
      <c r="D224">
        <v>5174.28</v>
      </c>
      <c r="E224">
        <v>5174.88</v>
      </c>
      <c r="F224">
        <v>5176.67</v>
      </c>
      <c r="G224">
        <v>5171.71</v>
      </c>
      <c r="H224">
        <v>-1</v>
      </c>
      <c r="I224">
        <v>0.85702</v>
      </c>
      <c r="J224">
        <v>3</v>
      </c>
      <c r="M224" s="1">
        <f t="shared" si="9"/>
        <v>46079.36109953704</v>
      </c>
      <c r="N224" s="2">
        <f t="shared" si="10"/>
        <v>46079.361111111109</v>
      </c>
      <c r="O224">
        <f t="shared" si="11"/>
        <v>1772095200</v>
      </c>
    </row>
    <row r="225" spans="1:15" x14ac:dyDescent="0.55000000000000004">
      <c r="A225">
        <v>1772095499</v>
      </c>
      <c r="B225" t="s">
        <v>6</v>
      </c>
      <c r="C225" t="s">
        <v>7</v>
      </c>
      <c r="D225">
        <v>5179.75</v>
      </c>
      <c r="E225">
        <v>5174.1400000000003</v>
      </c>
      <c r="F225">
        <v>5179.8500000000004</v>
      </c>
      <c r="G225">
        <v>5167.91</v>
      </c>
      <c r="H225">
        <v>1</v>
      </c>
      <c r="I225">
        <v>0.96006000000000002</v>
      </c>
      <c r="J225">
        <v>0</v>
      </c>
      <c r="M225" s="1">
        <f t="shared" si="9"/>
        <v>46079.364571759259</v>
      </c>
      <c r="N225" s="2">
        <f t="shared" si="10"/>
        <v>46079.364583333336</v>
      </c>
      <c r="O225">
        <f t="shared" si="11"/>
        <v>1772095500</v>
      </c>
    </row>
    <row r="226" spans="1:15" x14ac:dyDescent="0.55000000000000004">
      <c r="A226">
        <v>1772095799</v>
      </c>
      <c r="B226" t="s">
        <v>6</v>
      </c>
      <c r="C226" t="s">
        <v>7</v>
      </c>
      <c r="D226">
        <v>5178.38</v>
      </c>
      <c r="E226">
        <v>5179.75</v>
      </c>
      <c r="F226">
        <v>5182.29</v>
      </c>
      <c r="G226">
        <v>5177.83</v>
      </c>
      <c r="H226">
        <v>-1</v>
      </c>
      <c r="I226">
        <v>0.58214999999999995</v>
      </c>
      <c r="J226">
        <v>3</v>
      </c>
      <c r="M226" s="1">
        <f t="shared" si="9"/>
        <v>46079.368043981478</v>
      </c>
      <c r="N226" s="2">
        <f t="shared" si="10"/>
        <v>46079.368055555555</v>
      </c>
      <c r="O226">
        <f t="shared" si="11"/>
        <v>1772095800</v>
      </c>
    </row>
    <row r="227" spans="1:15" x14ac:dyDescent="0.55000000000000004">
      <c r="A227">
        <v>1772096099</v>
      </c>
      <c r="B227" t="s">
        <v>6</v>
      </c>
      <c r="C227" t="s">
        <v>7</v>
      </c>
      <c r="D227">
        <v>5179.41</v>
      </c>
      <c r="E227">
        <v>5178.38</v>
      </c>
      <c r="F227">
        <v>5181.51</v>
      </c>
      <c r="G227">
        <v>5175.3500000000004</v>
      </c>
      <c r="H227">
        <v>1</v>
      </c>
      <c r="I227">
        <v>0.70689000000000002</v>
      </c>
      <c r="J227">
        <v>0</v>
      </c>
      <c r="M227" s="1">
        <f t="shared" si="9"/>
        <v>46079.371516203704</v>
      </c>
      <c r="N227" s="2">
        <f t="shared" si="10"/>
        <v>46079.371527777781</v>
      </c>
      <c r="O227">
        <f t="shared" si="11"/>
        <v>1772096100</v>
      </c>
    </row>
    <row r="228" spans="1:15" x14ac:dyDescent="0.55000000000000004">
      <c r="A228">
        <v>1772096399</v>
      </c>
      <c r="B228" t="s">
        <v>6</v>
      </c>
      <c r="C228" t="s">
        <v>7</v>
      </c>
      <c r="D228">
        <v>5174.4399999999996</v>
      </c>
      <c r="E228">
        <v>5179.38</v>
      </c>
      <c r="F228">
        <v>5180.45</v>
      </c>
      <c r="G228">
        <v>5174.43</v>
      </c>
      <c r="H228">
        <v>-1</v>
      </c>
      <c r="I228">
        <v>0.71421000000000001</v>
      </c>
      <c r="J228">
        <v>3</v>
      </c>
      <c r="M228" s="1">
        <f t="shared" si="9"/>
        <v>46079.37498842593</v>
      </c>
      <c r="N228" s="2">
        <f t="shared" si="10"/>
        <v>46079.375</v>
      </c>
      <c r="O228">
        <f t="shared" si="11"/>
        <v>1772096400</v>
      </c>
    </row>
    <row r="229" spans="1:15" x14ac:dyDescent="0.55000000000000004">
      <c r="A229">
        <v>1772096699</v>
      </c>
      <c r="B229" t="s">
        <v>6</v>
      </c>
      <c r="C229" t="s">
        <v>7</v>
      </c>
      <c r="D229">
        <v>5178.01</v>
      </c>
      <c r="E229">
        <v>5174.46</v>
      </c>
      <c r="F229">
        <v>5178.3999999999996</v>
      </c>
      <c r="G229">
        <v>5173.92</v>
      </c>
      <c r="H229">
        <v>1</v>
      </c>
      <c r="I229">
        <v>0.20846000000000001</v>
      </c>
      <c r="J229">
        <v>0</v>
      </c>
      <c r="M229" s="1">
        <f t="shared" si="9"/>
        <v>46079.378460648149</v>
      </c>
      <c r="N229" s="2">
        <f t="shared" si="10"/>
        <v>46079.378472222219</v>
      </c>
      <c r="O229">
        <f t="shared" si="11"/>
        <v>1772096700</v>
      </c>
    </row>
    <row r="230" spans="1:15" x14ac:dyDescent="0.55000000000000004">
      <c r="A230">
        <v>1772096999</v>
      </c>
      <c r="B230" t="s">
        <v>6</v>
      </c>
      <c r="C230" t="s">
        <v>7</v>
      </c>
      <c r="D230">
        <v>5181.6400000000003</v>
      </c>
      <c r="E230">
        <v>5177.68</v>
      </c>
      <c r="F230">
        <v>5182.57</v>
      </c>
      <c r="G230">
        <v>5177.62</v>
      </c>
      <c r="H230">
        <v>1</v>
      </c>
      <c r="I230">
        <v>0.35710999999999998</v>
      </c>
      <c r="J230">
        <v>0</v>
      </c>
      <c r="M230" s="1">
        <f t="shared" si="9"/>
        <v>46079.381932870368</v>
      </c>
      <c r="N230" s="2">
        <f t="shared" si="10"/>
        <v>46079.381944444445</v>
      </c>
      <c r="O230">
        <f t="shared" si="11"/>
        <v>1772097000</v>
      </c>
    </row>
    <row r="231" spans="1:15" x14ac:dyDescent="0.55000000000000004">
      <c r="A231">
        <v>1772097299</v>
      </c>
      <c r="B231" t="s">
        <v>6</v>
      </c>
      <c r="C231" t="s">
        <v>7</v>
      </c>
      <c r="D231">
        <v>5176.99</v>
      </c>
      <c r="E231">
        <v>5181.63</v>
      </c>
      <c r="F231">
        <v>5182.3100000000004</v>
      </c>
      <c r="G231">
        <v>5175.91</v>
      </c>
      <c r="H231">
        <v>-1</v>
      </c>
      <c r="I231">
        <v>0.60819000000000001</v>
      </c>
      <c r="J231">
        <v>3</v>
      </c>
      <c r="M231" s="1">
        <f t="shared" si="9"/>
        <v>46079.385405092587</v>
      </c>
      <c r="N231" s="2">
        <f t="shared" si="10"/>
        <v>46079.385416666664</v>
      </c>
      <c r="O231">
        <f t="shared" si="11"/>
        <v>1772097300</v>
      </c>
    </row>
    <row r="232" spans="1:15" x14ac:dyDescent="0.55000000000000004">
      <c r="A232">
        <v>1772097599</v>
      </c>
      <c r="B232" t="s">
        <v>6</v>
      </c>
      <c r="C232" t="s">
        <v>7</v>
      </c>
      <c r="D232">
        <v>5176.5600000000004</v>
      </c>
      <c r="E232">
        <v>5176.97</v>
      </c>
      <c r="F232">
        <v>5177.1000000000004</v>
      </c>
      <c r="G232">
        <v>5174.75</v>
      </c>
      <c r="H232">
        <v>-1</v>
      </c>
      <c r="I232">
        <v>0.93218999999999996</v>
      </c>
      <c r="J232">
        <v>3</v>
      </c>
      <c r="M232" s="1">
        <f t="shared" si="9"/>
        <v>46079.388877314814</v>
      </c>
      <c r="N232" s="2">
        <f t="shared" si="10"/>
        <v>46079.388888888891</v>
      </c>
      <c r="O232">
        <f t="shared" si="11"/>
        <v>1772097600</v>
      </c>
    </row>
    <row r="233" spans="1:15" x14ac:dyDescent="0.55000000000000004">
      <c r="A233">
        <v>1772097899</v>
      </c>
      <c r="B233" t="s">
        <v>6</v>
      </c>
      <c r="C233" t="s">
        <v>7</v>
      </c>
      <c r="D233">
        <v>5181.2</v>
      </c>
      <c r="E233">
        <v>5176.5600000000004</v>
      </c>
      <c r="F233">
        <v>5182.28</v>
      </c>
      <c r="G233">
        <v>5176.5600000000004</v>
      </c>
      <c r="H233">
        <v>1</v>
      </c>
      <c r="I233">
        <v>0.60829999999999995</v>
      </c>
      <c r="J233">
        <v>0</v>
      </c>
      <c r="M233" s="1">
        <f t="shared" si="9"/>
        <v>46079.39234953704</v>
      </c>
      <c r="N233" s="2">
        <f t="shared" si="10"/>
        <v>46079.392361111109</v>
      </c>
      <c r="O233">
        <f t="shared" si="11"/>
        <v>1772097900</v>
      </c>
    </row>
    <row r="234" spans="1:15" x14ac:dyDescent="0.55000000000000004">
      <c r="A234">
        <v>1772098199</v>
      </c>
      <c r="B234" t="s">
        <v>6</v>
      </c>
      <c r="C234" t="s">
        <v>7</v>
      </c>
      <c r="D234">
        <v>5181.63</v>
      </c>
      <c r="E234">
        <v>5181.13</v>
      </c>
      <c r="F234">
        <v>5183.53</v>
      </c>
      <c r="G234">
        <v>5179.3</v>
      </c>
      <c r="H234">
        <v>1</v>
      </c>
      <c r="I234">
        <v>0.89754999999999996</v>
      </c>
      <c r="J234">
        <v>0</v>
      </c>
      <c r="M234" s="1">
        <f t="shared" si="9"/>
        <v>46079.395821759259</v>
      </c>
      <c r="N234" s="2">
        <f t="shared" si="10"/>
        <v>46079.395833333336</v>
      </c>
      <c r="O234">
        <f t="shared" si="11"/>
        <v>1772098200</v>
      </c>
    </row>
    <row r="235" spans="1:15" x14ac:dyDescent="0.55000000000000004">
      <c r="A235">
        <v>1772098499</v>
      </c>
      <c r="B235" t="s">
        <v>6</v>
      </c>
      <c r="C235" t="s">
        <v>7</v>
      </c>
      <c r="D235">
        <v>5183.3</v>
      </c>
      <c r="E235">
        <v>5181.62</v>
      </c>
      <c r="F235">
        <v>5183.7</v>
      </c>
      <c r="G235">
        <v>5180.25</v>
      </c>
      <c r="H235">
        <v>1</v>
      </c>
      <c r="I235">
        <v>0.46771000000000001</v>
      </c>
      <c r="J235">
        <v>0</v>
      </c>
      <c r="M235" s="1">
        <f t="shared" si="9"/>
        <v>46079.399293981478</v>
      </c>
      <c r="N235" s="2">
        <f t="shared" si="10"/>
        <v>46079.399305555555</v>
      </c>
      <c r="O235">
        <f t="shared" si="11"/>
        <v>1772098500</v>
      </c>
    </row>
    <row r="236" spans="1:15" x14ac:dyDescent="0.55000000000000004">
      <c r="A236">
        <v>1772098799</v>
      </c>
      <c r="B236" t="s">
        <v>6</v>
      </c>
      <c r="C236" t="s">
        <v>7</v>
      </c>
      <c r="D236">
        <v>5181.5</v>
      </c>
      <c r="E236">
        <v>5183.07</v>
      </c>
      <c r="F236">
        <v>5183.55</v>
      </c>
      <c r="G236">
        <v>5180.3599999999997</v>
      </c>
      <c r="H236">
        <v>-1</v>
      </c>
      <c r="I236">
        <v>0.50602999999999998</v>
      </c>
      <c r="J236">
        <v>3</v>
      </c>
      <c r="M236" s="1">
        <f t="shared" si="9"/>
        <v>46079.402766203704</v>
      </c>
      <c r="N236" s="2">
        <f t="shared" si="10"/>
        <v>46079.402777777781</v>
      </c>
      <c r="O236">
        <f t="shared" si="11"/>
        <v>1772098800</v>
      </c>
    </row>
    <row r="237" spans="1:15" x14ac:dyDescent="0.55000000000000004">
      <c r="A237">
        <v>1772099099</v>
      </c>
      <c r="B237" t="s">
        <v>6</v>
      </c>
      <c r="C237" t="s">
        <v>7</v>
      </c>
      <c r="D237">
        <v>5184.6400000000003</v>
      </c>
      <c r="E237">
        <v>5181.55</v>
      </c>
      <c r="F237">
        <v>5185.2700000000004</v>
      </c>
      <c r="G237">
        <v>5181.55</v>
      </c>
      <c r="H237">
        <v>1</v>
      </c>
      <c r="I237">
        <v>4.6089999999999999E-2</v>
      </c>
      <c r="J237">
        <v>0</v>
      </c>
      <c r="M237" s="1">
        <f t="shared" si="9"/>
        <v>46079.40623842593</v>
      </c>
      <c r="N237" s="2">
        <f t="shared" si="10"/>
        <v>46079.40625</v>
      </c>
      <c r="O237">
        <f t="shared" si="11"/>
        <v>1772099100</v>
      </c>
    </row>
    <row r="238" spans="1:15" x14ac:dyDescent="0.55000000000000004">
      <c r="A238">
        <v>1772099399</v>
      </c>
      <c r="B238" t="s">
        <v>6</v>
      </c>
      <c r="C238" t="s">
        <v>7</v>
      </c>
      <c r="D238">
        <v>5186.9799999999996</v>
      </c>
      <c r="E238">
        <v>5184.63</v>
      </c>
      <c r="F238">
        <v>5187.22</v>
      </c>
      <c r="G238">
        <v>5184.05</v>
      </c>
      <c r="H238">
        <v>1</v>
      </c>
      <c r="I238">
        <v>0.22386</v>
      </c>
      <c r="J238">
        <v>0</v>
      </c>
      <c r="M238" s="1">
        <f t="shared" si="9"/>
        <v>46079.409710648149</v>
      </c>
      <c r="N238" s="2">
        <f t="shared" si="10"/>
        <v>46079.409722222219</v>
      </c>
      <c r="O238">
        <f t="shared" si="11"/>
        <v>1772099400</v>
      </c>
    </row>
    <row r="239" spans="1:15" x14ac:dyDescent="0.55000000000000004">
      <c r="A239">
        <v>1772099699</v>
      </c>
      <c r="B239" t="s">
        <v>6</v>
      </c>
      <c r="C239" t="s">
        <v>7</v>
      </c>
      <c r="D239">
        <v>5186.32</v>
      </c>
      <c r="E239">
        <v>5186.8100000000004</v>
      </c>
      <c r="F239">
        <v>5189.72</v>
      </c>
      <c r="G239">
        <v>5186.04</v>
      </c>
      <c r="H239">
        <v>-1</v>
      </c>
      <c r="I239">
        <v>0.89971000000000001</v>
      </c>
      <c r="J239">
        <v>3</v>
      </c>
      <c r="M239" s="1">
        <f t="shared" si="9"/>
        <v>46079.413182870368</v>
      </c>
      <c r="N239" s="2">
        <f t="shared" si="10"/>
        <v>46079.413194444445</v>
      </c>
      <c r="O239">
        <f t="shared" si="11"/>
        <v>1772099700</v>
      </c>
    </row>
    <row r="240" spans="1:15" x14ac:dyDescent="0.55000000000000004">
      <c r="A240">
        <v>1772099999</v>
      </c>
      <c r="B240" t="s">
        <v>6</v>
      </c>
      <c r="C240" t="s">
        <v>7</v>
      </c>
      <c r="D240">
        <v>5189.51</v>
      </c>
      <c r="E240">
        <v>5186.3999999999996</v>
      </c>
      <c r="F240">
        <v>5189.5200000000004</v>
      </c>
      <c r="G240">
        <v>5185.62</v>
      </c>
      <c r="H240">
        <v>1</v>
      </c>
      <c r="I240">
        <v>5.1380000000000002E-2</v>
      </c>
      <c r="J240">
        <v>0</v>
      </c>
      <c r="M240" s="1">
        <f t="shared" si="9"/>
        <v>46079.416655092587</v>
      </c>
      <c r="N240" s="2">
        <f t="shared" si="10"/>
        <v>46079.416666666664</v>
      </c>
      <c r="O240">
        <f t="shared" si="11"/>
        <v>1772100000</v>
      </c>
    </row>
    <row r="241" spans="1:15" x14ac:dyDescent="0.55000000000000004">
      <c r="A241">
        <v>1772100299</v>
      </c>
      <c r="B241" t="s">
        <v>6</v>
      </c>
      <c r="C241" t="s">
        <v>7</v>
      </c>
      <c r="D241">
        <v>5188.45</v>
      </c>
      <c r="E241">
        <v>5189.51</v>
      </c>
      <c r="F241">
        <v>5190.1000000000004</v>
      </c>
      <c r="G241">
        <v>5188.17</v>
      </c>
      <c r="H241">
        <v>-1</v>
      </c>
      <c r="I241">
        <v>0.6925</v>
      </c>
      <c r="J241">
        <v>3</v>
      </c>
      <c r="M241" s="1">
        <f t="shared" si="9"/>
        <v>46079.420127314814</v>
      </c>
      <c r="N241" s="2">
        <f t="shared" si="10"/>
        <v>46079.420138888891</v>
      </c>
      <c r="O241">
        <f t="shared" si="11"/>
        <v>1772100300</v>
      </c>
    </row>
    <row r="242" spans="1:15" x14ac:dyDescent="0.55000000000000004">
      <c r="A242">
        <v>1772100599</v>
      </c>
      <c r="B242" t="s">
        <v>6</v>
      </c>
      <c r="C242" t="s">
        <v>7</v>
      </c>
      <c r="D242">
        <v>5187.8900000000003</v>
      </c>
      <c r="E242">
        <v>5188.45</v>
      </c>
      <c r="F242">
        <v>5188.6899999999996</v>
      </c>
      <c r="G242">
        <v>5187.1000000000004</v>
      </c>
      <c r="H242">
        <v>-1</v>
      </c>
      <c r="I242">
        <v>0.87456999999999996</v>
      </c>
      <c r="J242">
        <v>3</v>
      </c>
      <c r="M242" s="1">
        <f t="shared" si="9"/>
        <v>46079.42359953704</v>
      </c>
      <c r="N242" s="2">
        <f t="shared" si="10"/>
        <v>46079.423611111109</v>
      </c>
      <c r="O242">
        <f t="shared" si="11"/>
        <v>1772100600</v>
      </c>
    </row>
    <row r="243" spans="1:15" x14ac:dyDescent="0.55000000000000004">
      <c r="A243">
        <v>1772100899</v>
      </c>
      <c r="B243" t="s">
        <v>6</v>
      </c>
      <c r="C243" t="s">
        <v>7</v>
      </c>
      <c r="D243">
        <v>5182.8500000000004</v>
      </c>
      <c r="E243">
        <v>5188.1099999999997</v>
      </c>
      <c r="F243">
        <v>5188.75</v>
      </c>
      <c r="G243">
        <v>5181.92</v>
      </c>
      <c r="H243">
        <v>-1</v>
      </c>
      <c r="I243">
        <v>0.83609999999999995</v>
      </c>
      <c r="J243">
        <v>3</v>
      </c>
      <c r="M243" s="1">
        <f t="shared" si="9"/>
        <v>46079.427071759259</v>
      </c>
      <c r="N243" s="2">
        <f t="shared" si="10"/>
        <v>46079.427083333336</v>
      </c>
      <c r="O243">
        <f t="shared" si="11"/>
        <v>1772100900</v>
      </c>
    </row>
    <row r="244" spans="1:15" x14ac:dyDescent="0.55000000000000004">
      <c r="A244">
        <v>1772101199</v>
      </c>
      <c r="B244" t="s">
        <v>6</v>
      </c>
      <c r="C244" t="s">
        <v>7</v>
      </c>
      <c r="D244">
        <v>5183.6000000000004</v>
      </c>
      <c r="E244">
        <v>5182.8500000000004</v>
      </c>
      <c r="F244">
        <v>5184.58</v>
      </c>
      <c r="G244">
        <v>5181.3599999999997</v>
      </c>
      <c r="H244">
        <v>1</v>
      </c>
      <c r="I244">
        <v>0.80318000000000001</v>
      </c>
      <c r="J244">
        <v>0</v>
      </c>
      <c r="M244" s="1">
        <f t="shared" si="9"/>
        <v>46079.430543981478</v>
      </c>
      <c r="N244" s="2">
        <f t="shared" si="10"/>
        <v>46079.430555555555</v>
      </c>
      <c r="O244">
        <f t="shared" si="11"/>
        <v>1772101200</v>
      </c>
    </row>
    <row r="245" spans="1:15" x14ac:dyDescent="0.55000000000000004">
      <c r="A245">
        <v>1772101499</v>
      </c>
      <c r="B245" t="s">
        <v>6</v>
      </c>
      <c r="C245" t="s">
        <v>7</v>
      </c>
      <c r="D245">
        <v>5179.29</v>
      </c>
      <c r="E245">
        <v>5183.58</v>
      </c>
      <c r="F245">
        <v>5185.13</v>
      </c>
      <c r="G245">
        <v>5178.9799999999996</v>
      </c>
      <c r="H245">
        <v>-1</v>
      </c>
      <c r="I245">
        <v>0.49342000000000003</v>
      </c>
      <c r="J245">
        <v>3</v>
      </c>
      <c r="M245" s="1">
        <f t="shared" si="9"/>
        <v>46079.434016203704</v>
      </c>
      <c r="N245" s="2">
        <f t="shared" si="10"/>
        <v>46079.434027777781</v>
      </c>
      <c r="O245">
        <f t="shared" si="11"/>
        <v>1772101500</v>
      </c>
    </row>
    <row r="246" spans="1:15" x14ac:dyDescent="0.55000000000000004">
      <c r="A246">
        <v>1772101799</v>
      </c>
      <c r="B246" t="s">
        <v>6</v>
      </c>
      <c r="C246" t="s">
        <v>7</v>
      </c>
      <c r="D246">
        <v>5177.04</v>
      </c>
      <c r="E246">
        <v>5179.2299999999996</v>
      </c>
      <c r="F246">
        <v>5179.3599999999997</v>
      </c>
      <c r="G246">
        <v>5174.74</v>
      </c>
      <c r="H246">
        <v>-1</v>
      </c>
      <c r="I246">
        <v>0.27628999999999998</v>
      </c>
      <c r="J246">
        <v>3</v>
      </c>
      <c r="M246" s="1">
        <f t="shared" si="9"/>
        <v>46079.43748842593</v>
      </c>
      <c r="N246" s="2">
        <f t="shared" si="10"/>
        <v>46079.4375</v>
      </c>
      <c r="O246">
        <f t="shared" si="11"/>
        <v>1772101800</v>
      </c>
    </row>
    <row r="247" spans="1:15" x14ac:dyDescent="0.55000000000000004">
      <c r="A247">
        <v>1772102099</v>
      </c>
      <c r="B247" t="s">
        <v>6</v>
      </c>
      <c r="C247" t="s">
        <v>7</v>
      </c>
      <c r="D247">
        <v>5176.09</v>
      </c>
      <c r="E247">
        <v>5176.87</v>
      </c>
      <c r="F247">
        <v>5177.16</v>
      </c>
      <c r="G247">
        <v>5171.8</v>
      </c>
      <c r="H247">
        <v>-1</v>
      </c>
      <c r="I247">
        <v>0.79298999999999997</v>
      </c>
      <c r="J247">
        <v>3</v>
      </c>
      <c r="M247" s="1">
        <f t="shared" si="9"/>
        <v>46079.440960648149</v>
      </c>
      <c r="N247" s="2">
        <f t="shared" si="10"/>
        <v>46079.440972222219</v>
      </c>
      <c r="O247">
        <f t="shared" si="11"/>
        <v>1772102100</v>
      </c>
    </row>
    <row r="248" spans="1:15" x14ac:dyDescent="0.55000000000000004">
      <c r="A248">
        <v>1772102399</v>
      </c>
      <c r="B248" t="s">
        <v>6</v>
      </c>
      <c r="C248" t="s">
        <v>7</v>
      </c>
      <c r="D248">
        <v>5172.13</v>
      </c>
      <c r="E248">
        <v>5176.16</v>
      </c>
      <c r="F248">
        <v>5178.75</v>
      </c>
      <c r="G248">
        <v>5172.13</v>
      </c>
      <c r="H248">
        <v>-1</v>
      </c>
      <c r="I248">
        <v>0.3967</v>
      </c>
      <c r="J248">
        <v>3</v>
      </c>
      <c r="M248" s="1">
        <f t="shared" si="9"/>
        <v>46079.444432870368</v>
      </c>
      <c r="N248" s="2">
        <f t="shared" si="10"/>
        <v>46079.444444444445</v>
      </c>
      <c r="O248">
        <f t="shared" si="11"/>
        <v>1772102400</v>
      </c>
    </row>
    <row r="249" spans="1:15" x14ac:dyDescent="0.55000000000000004">
      <c r="A249">
        <v>1772102699</v>
      </c>
      <c r="B249" t="s">
        <v>6</v>
      </c>
      <c r="C249" t="s">
        <v>7</v>
      </c>
      <c r="D249">
        <v>5171.17</v>
      </c>
      <c r="E249">
        <v>5171.82</v>
      </c>
      <c r="F249">
        <v>5175.1899999999996</v>
      </c>
      <c r="G249">
        <v>5170.66</v>
      </c>
      <c r="H249">
        <v>-1</v>
      </c>
      <c r="I249">
        <v>0.83843000000000001</v>
      </c>
      <c r="J249">
        <v>3</v>
      </c>
      <c r="M249" s="1">
        <f t="shared" si="9"/>
        <v>46079.447905092587</v>
      </c>
      <c r="N249" s="2">
        <f t="shared" si="10"/>
        <v>46079.447916666664</v>
      </c>
      <c r="O249">
        <f t="shared" si="11"/>
        <v>1772102700</v>
      </c>
    </row>
    <row r="250" spans="1:15" x14ac:dyDescent="0.55000000000000004">
      <c r="A250">
        <v>1772102999</v>
      </c>
      <c r="B250" t="s">
        <v>6</v>
      </c>
      <c r="C250" t="s">
        <v>7</v>
      </c>
      <c r="D250">
        <v>5173.6000000000004</v>
      </c>
      <c r="E250">
        <v>5171.17</v>
      </c>
      <c r="F250">
        <v>5173.62</v>
      </c>
      <c r="G250">
        <v>5168.84</v>
      </c>
      <c r="H250">
        <v>1</v>
      </c>
      <c r="I250">
        <v>0.18493999999999999</v>
      </c>
      <c r="J250">
        <v>0</v>
      </c>
      <c r="M250" s="1">
        <f t="shared" si="9"/>
        <v>46079.451377314814</v>
      </c>
      <c r="N250" s="2">
        <f t="shared" si="10"/>
        <v>46079.451388888891</v>
      </c>
      <c r="O250">
        <f t="shared" si="11"/>
        <v>1772103000</v>
      </c>
    </row>
    <row r="251" spans="1:15" x14ac:dyDescent="0.55000000000000004">
      <c r="A251">
        <v>1772103299</v>
      </c>
      <c r="B251" t="s">
        <v>6</v>
      </c>
      <c r="C251" t="s">
        <v>7</v>
      </c>
      <c r="D251">
        <v>5171.6099999999997</v>
      </c>
      <c r="E251">
        <v>5173.5200000000004</v>
      </c>
      <c r="F251">
        <v>5173.7299999999996</v>
      </c>
      <c r="G251">
        <v>5166.7</v>
      </c>
      <c r="H251">
        <v>-1</v>
      </c>
      <c r="I251">
        <v>0.37683</v>
      </c>
      <c r="J251">
        <v>3</v>
      </c>
      <c r="M251" s="1">
        <f t="shared" si="9"/>
        <v>46079.45484953704</v>
      </c>
      <c r="N251" s="2">
        <f t="shared" si="10"/>
        <v>46079.454861111109</v>
      </c>
      <c r="O251">
        <f t="shared" si="11"/>
        <v>1772103300</v>
      </c>
    </row>
    <row r="252" spans="1:15" x14ac:dyDescent="0.55000000000000004">
      <c r="A252">
        <v>1772103599</v>
      </c>
      <c r="B252" t="s">
        <v>6</v>
      </c>
      <c r="C252" t="s">
        <v>7</v>
      </c>
      <c r="D252">
        <v>5173.83</v>
      </c>
      <c r="E252">
        <v>5171.6099999999997</v>
      </c>
      <c r="F252">
        <v>5175.22</v>
      </c>
      <c r="G252">
        <v>5169.26</v>
      </c>
      <c r="H252">
        <v>1</v>
      </c>
      <c r="I252">
        <v>0.26036999999999999</v>
      </c>
      <c r="J252">
        <v>0</v>
      </c>
      <c r="M252" s="1">
        <f t="shared" si="9"/>
        <v>46079.458321759259</v>
      </c>
      <c r="N252" s="2">
        <f t="shared" si="10"/>
        <v>46079.458333333336</v>
      </c>
      <c r="O252">
        <f t="shared" si="11"/>
        <v>1772103600</v>
      </c>
    </row>
    <row r="253" spans="1:15" x14ac:dyDescent="0.55000000000000004">
      <c r="A253">
        <v>1772103899</v>
      </c>
      <c r="B253" t="s">
        <v>6</v>
      </c>
      <c r="C253" t="s">
        <v>7</v>
      </c>
      <c r="D253">
        <v>5177.33</v>
      </c>
      <c r="E253">
        <v>5173.83</v>
      </c>
      <c r="F253">
        <v>5178.5</v>
      </c>
      <c r="G253">
        <v>5172.74</v>
      </c>
      <c r="H253">
        <v>1</v>
      </c>
      <c r="I253">
        <v>0.20721000000000001</v>
      </c>
      <c r="J253">
        <v>0</v>
      </c>
      <c r="M253" s="1">
        <f t="shared" si="9"/>
        <v>46079.461793981478</v>
      </c>
      <c r="N253" s="2">
        <f t="shared" si="10"/>
        <v>46079.461805555555</v>
      </c>
      <c r="O253">
        <f t="shared" si="11"/>
        <v>1772103900</v>
      </c>
    </row>
    <row r="254" spans="1:15" x14ac:dyDescent="0.55000000000000004">
      <c r="A254">
        <v>1772104199</v>
      </c>
      <c r="B254" t="s">
        <v>6</v>
      </c>
      <c r="C254" t="s">
        <v>7</v>
      </c>
      <c r="D254">
        <v>5175.8500000000004</v>
      </c>
      <c r="E254">
        <v>5177.32</v>
      </c>
      <c r="F254">
        <v>5177.43</v>
      </c>
      <c r="G254">
        <v>5175.29</v>
      </c>
      <c r="H254">
        <v>-1</v>
      </c>
      <c r="I254">
        <v>0.53652999999999995</v>
      </c>
      <c r="J254">
        <v>3</v>
      </c>
      <c r="M254" s="1">
        <f t="shared" si="9"/>
        <v>46079.465266203704</v>
      </c>
      <c r="N254" s="2">
        <f t="shared" si="10"/>
        <v>46079.465277777781</v>
      </c>
      <c r="O254">
        <f t="shared" si="11"/>
        <v>1772104200</v>
      </c>
    </row>
    <row r="255" spans="1:15" x14ac:dyDescent="0.55000000000000004">
      <c r="A255">
        <v>1772104499</v>
      </c>
      <c r="B255" t="s">
        <v>6</v>
      </c>
      <c r="C255" t="s">
        <v>7</v>
      </c>
      <c r="D255">
        <v>5175.54</v>
      </c>
      <c r="E255">
        <v>5175.55</v>
      </c>
      <c r="F255">
        <v>5176</v>
      </c>
      <c r="G255">
        <v>5171.05</v>
      </c>
      <c r="H255">
        <v>-1</v>
      </c>
      <c r="I255">
        <v>1.06891</v>
      </c>
      <c r="J255">
        <v>3</v>
      </c>
      <c r="M255" s="1">
        <f t="shared" si="9"/>
        <v>46079.46873842593</v>
      </c>
      <c r="N255" s="2">
        <f t="shared" si="10"/>
        <v>46079.46875</v>
      </c>
      <c r="O255">
        <f t="shared" si="11"/>
        <v>1772104500</v>
      </c>
    </row>
    <row r="256" spans="1:15" x14ac:dyDescent="0.55000000000000004">
      <c r="A256">
        <v>1772104799</v>
      </c>
      <c r="B256" t="s">
        <v>6</v>
      </c>
      <c r="C256" t="s">
        <v>7</v>
      </c>
      <c r="D256">
        <v>5171.7</v>
      </c>
      <c r="E256">
        <v>5175.5200000000004</v>
      </c>
      <c r="F256">
        <v>5175.8</v>
      </c>
      <c r="G256">
        <v>5170.9799999999996</v>
      </c>
      <c r="H256">
        <v>-1</v>
      </c>
      <c r="I256">
        <v>0.32890999999999998</v>
      </c>
      <c r="J256">
        <v>3</v>
      </c>
      <c r="M256" s="1">
        <f t="shared" si="9"/>
        <v>46079.472210648149</v>
      </c>
      <c r="N256" s="2">
        <f t="shared" si="10"/>
        <v>46079.472222222219</v>
      </c>
      <c r="O256">
        <f t="shared" si="11"/>
        <v>1772104800</v>
      </c>
    </row>
    <row r="257" spans="1:15" x14ac:dyDescent="0.55000000000000004">
      <c r="A257">
        <v>1772105099</v>
      </c>
      <c r="B257" t="s">
        <v>6</v>
      </c>
      <c r="C257" t="s">
        <v>7</v>
      </c>
      <c r="D257">
        <v>5171.88</v>
      </c>
      <c r="E257">
        <v>5171.63</v>
      </c>
      <c r="F257">
        <v>5176.1000000000004</v>
      </c>
      <c r="G257">
        <v>5171.43</v>
      </c>
      <c r="H257">
        <v>1</v>
      </c>
      <c r="I257">
        <v>0.97885999999999995</v>
      </c>
      <c r="J257">
        <v>0</v>
      </c>
      <c r="M257" s="1">
        <f t="shared" si="9"/>
        <v>46079.475682870368</v>
      </c>
      <c r="N257" s="2">
        <f t="shared" si="10"/>
        <v>46079.475694444445</v>
      </c>
      <c r="O257">
        <f t="shared" si="11"/>
        <v>1772105100</v>
      </c>
    </row>
    <row r="258" spans="1:15" x14ac:dyDescent="0.55000000000000004">
      <c r="A258">
        <v>1772105399</v>
      </c>
      <c r="B258" t="s">
        <v>6</v>
      </c>
      <c r="C258" t="s">
        <v>7</v>
      </c>
      <c r="D258">
        <v>5173.38</v>
      </c>
      <c r="E258">
        <v>5171.88</v>
      </c>
      <c r="F258">
        <v>5174.12</v>
      </c>
      <c r="G258">
        <v>5171.76</v>
      </c>
      <c r="H258">
        <v>1</v>
      </c>
      <c r="I258">
        <v>0.51763999999999999</v>
      </c>
      <c r="J258">
        <v>0</v>
      </c>
      <c r="M258" s="1">
        <f t="shared" ref="M258:M321" si="12">(A258/86400)+25569</f>
        <v>46079.479155092587</v>
      </c>
      <c r="N258" s="2">
        <f t="shared" ref="N258:N321" si="13">CEILING(INT(M258*1440)/1440*288,1)/288</f>
        <v>46079.479166666664</v>
      </c>
      <c r="O258">
        <f t="shared" si="11"/>
        <v>1772105400</v>
      </c>
    </row>
    <row r="259" spans="1:15" x14ac:dyDescent="0.55000000000000004">
      <c r="A259">
        <v>1772105699</v>
      </c>
      <c r="B259" t="s">
        <v>6</v>
      </c>
      <c r="C259" t="s">
        <v>7</v>
      </c>
      <c r="D259">
        <v>5173.54</v>
      </c>
      <c r="E259">
        <v>5173.38</v>
      </c>
      <c r="F259">
        <v>5175.49</v>
      </c>
      <c r="G259">
        <v>5172.4399999999996</v>
      </c>
      <c r="H259">
        <v>1</v>
      </c>
      <c r="I259">
        <v>1.00936</v>
      </c>
      <c r="J259">
        <v>0</v>
      </c>
      <c r="M259" s="1">
        <f t="shared" si="12"/>
        <v>46079.482627314814</v>
      </c>
      <c r="N259" s="2">
        <f t="shared" si="13"/>
        <v>46079.482638888891</v>
      </c>
      <c r="O259">
        <f t="shared" ref="O259:O322" si="14">MROUND((N259-25569)*86400,300)</f>
        <v>1772105700</v>
      </c>
    </row>
    <row r="260" spans="1:15" x14ac:dyDescent="0.55000000000000004">
      <c r="A260">
        <v>1772105999</v>
      </c>
      <c r="B260" t="s">
        <v>6</v>
      </c>
      <c r="C260" t="s">
        <v>7</v>
      </c>
      <c r="D260">
        <v>5174.68</v>
      </c>
      <c r="E260">
        <v>5173.54</v>
      </c>
      <c r="F260">
        <v>5175.09</v>
      </c>
      <c r="G260">
        <v>5173.1099999999997</v>
      </c>
      <c r="H260">
        <v>1</v>
      </c>
      <c r="I260">
        <v>0.65003</v>
      </c>
      <c r="J260">
        <v>0</v>
      </c>
      <c r="M260" s="1">
        <f t="shared" si="12"/>
        <v>46079.48609953704</v>
      </c>
      <c r="N260" s="2">
        <f t="shared" si="13"/>
        <v>46079.486111111109</v>
      </c>
      <c r="O260">
        <f t="shared" si="14"/>
        <v>1772106000</v>
      </c>
    </row>
    <row r="261" spans="1:15" x14ac:dyDescent="0.55000000000000004">
      <c r="A261">
        <v>1772106299</v>
      </c>
      <c r="B261" t="s">
        <v>6</v>
      </c>
      <c r="C261" t="s">
        <v>7</v>
      </c>
      <c r="D261">
        <v>5171.3999999999996</v>
      </c>
      <c r="E261">
        <v>5174.54</v>
      </c>
      <c r="F261">
        <v>5174.54</v>
      </c>
      <c r="G261">
        <v>5170.8500000000004</v>
      </c>
      <c r="H261">
        <v>-1</v>
      </c>
      <c r="I261">
        <v>8.3280000000000007E-2</v>
      </c>
      <c r="J261">
        <v>3</v>
      </c>
      <c r="M261" s="1">
        <f t="shared" si="12"/>
        <v>46079.489571759259</v>
      </c>
      <c r="N261" s="2">
        <f t="shared" si="13"/>
        <v>46079.489583333336</v>
      </c>
      <c r="O261">
        <f t="shared" si="14"/>
        <v>1772106300</v>
      </c>
    </row>
    <row r="262" spans="1:15" x14ac:dyDescent="0.55000000000000004">
      <c r="A262">
        <v>1772106599</v>
      </c>
      <c r="B262" t="s">
        <v>6</v>
      </c>
      <c r="C262" t="s">
        <v>7</v>
      </c>
      <c r="D262">
        <v>5163.51</v>
      </c>
      <c r="E262">
        <v>5171.41</v>
      </c>
      <c r="F262">
        <v>5171.57</v>
      </c>
      <c r="G262">
        <v>5161.25</v>
      </c>
      <c r="H262">
        <v>-1</v>
      </c>
      <c r="I262">
        <v>1.81863</v>
      </c>
      <c r="J262">
        <v>4</v>
      </c>
      <c r="M262" s="1">
        <f t="shared" si="12"/>
        <v>46079.493043981478</v>
      </c>
      <c r="N262" s="2">
        <f t="shared" si="13"/>
        <v>46079.493055555555</v>
      </c>
      <c r="O262">
        <f t="shared" si="14"/>
        <v>1772106600</v>
      </c>
    </row>
    <row r="263" spans="1:15" x14ac:dyDescent="0.55000000000000004">
      <c r="A263">
        <v>1772106899</v>
      </c>
      <c r="B263" t="s">
        <v>6</v>
      </c>
      <c r="C263" t="s">
        <v>7</v>
      </c>
      <c r="D263">
        <v>5164.71</v>
      </c>
      <c r="E263">
        <v>5163.74</v>
      </c>
      <c r="F263">
        <v>5165.92</v>
      </c>
      <c r="G263">
        <v>5161.83</v>
      </c>
      <c r="H263">
        <v>1</v>
      </c>
      <c r="I263">
        <v>0.71392999999999995</v>
      </c>
      <c r="J263">
        <v>0</v>
      </c>
      <c r="M263" s="1">
        <f t="shared" si="12"/>
        <v>46079.496516203704</v>
      </c>
      <c r="N263" s="2">
        <f t="shared" si="13"/>
        <v>46079.496527777781</v>
      </c>
      <c r="O263">
        <f t="shared" si="14"/>
        <v>1772106900</v>
      </c>
    </row>
    <row r="264" spans="1:15" x14ac:dyDescent="0.55000000000000004">
      <c r="A264">
        <v>1772107199</v>
      </c>
      <c r="B264" t="s">
        <v>6</v>
      </c>
      <c r="C264" t="s">
        <v>7</v>
      </c>
      <c r="D264">
        <v>5165.67</v>
      </c>
      <c r="E264">
        <v>5164.7700000000004</v>
      </c>
      <c r="F264">
        <v>5168.17</v>
      </c>
      <c r="G264">
        <v>5157.9799999999996</v>
      </c>
      <c r="H264">
        <v>1</v>
      </c>
      <c r="I264">
        <v>0.73577999999999999</v>
      </c>
      <c r="J264">
        <v>0</v>
      </c>
      <c r="M264" s="1">
        <f t="shared" si="12"/>
        <v>46079.49998842593</v>
      </c>
      <c r="N264" s="2">
        <f t="shared" si="13"/>
        <v>46079.5</v>
      </c>
      <c r="O264">
        <f t="shared" si="14"/>
        <v>1772107200</v>
      </c>
    </row>
    <row r="265" spans="1:15" x14ac:dyDescent="0.55000000000000004">
      <c r="A265">
        <v>1772107499</v>
      </c>
      <c r="B265" t="s">
        <v>6</v>
      </c>
      <c r="C265" t="s">
        <v>7</v>
      </c>
      <c r="D265">
        <v>5169.1499999999996</v>
      </c>
      <c r="E265">
        <v>5165.67</v>
      </c>
      <c r="F265">
        <v>5169.25</v>
      </c>
      <c r="G265">
        <v>5163.18</v>
      </c>
      <c r="H265">
        <v>1</v>
      </c>
      <c r="I265">
        <v>0.20698</v>
      </c>
      <c r="J265">
        <v>0</v>
      </c>
      <c r="M265" s="1">
        <f t="shared" si="12"/>
        <v>46079.503460648149</v>
      </c>
      <c r="N265" s="2">
        <f t="shared" si="13"/>
        <v>46079.503472222219</v>
      </c>
      <c r="O265">
        <f t="shared" si="14"/>
        <v>1772107500</v>
      </c>
    </row>
    <row r="266" spans="1:15" x14ac:dyDescent="0.55000000000000004">
      <c r="A266">
        <v>1772107799</v>
      </c>
      <c r="B266" t="s">
        <v>6</v>
      </c>
      <c r="C266" t="s">
        <v>7</v>
      </c>
      <c r="D266">
        <v>5168.46</v>
      </c>
      <c r="E266">
        <v>5169.1499999999996</v>
      </c>
      <c r="F266">
        <v>5170.05</v>
      </c>
      <c r="G266">
        <v>5166.8500000000004</v>
      </c>
      <c r="H266">
        <v>-1</v>
      </c>
      <c r="I266">
        <v>0.81237000000000004</v>
      </c>
      <c r="J266">
        <v>3</v>
      </c>
      <c r="M266" s="1">
        <f t="shared" si="12"/>
        <v>46079.506932870368</v>
      </c>
      <c r="N266" s="2">
        <f t="shared" si="13"/>
        <v>46079.506944444445</v>
      </c>
      <c r="O266">
        <f t="shared" si="14"/>
        <v>1772107800</v>
      </c>
    </row>
    <row r="267" spans="1:15" x14ac:dyDescent="0.55000000000000004">
      <c r="A267">
        <v>1772108099</v>
      </c>
      <c r="B267" t="s">
        <v>6</v>
      </c>
      <c r="C267" t="s">
        <v>7</v>
      </c>
      <c r="D267">
        <v>5172.18</v>
      </c>
      <c r="E267">
        <v>5168.54</v>
      </c>
      <c r="F267">
        <v>5173.71</v>
      </c>
      <c r="G267">
        <v>5166.13</v>
      </c>
      <c r="H267">
        <v>1</v>
      </c>
      <c r="I267">
        <v>0.26724999999999999</v>
      </c>
      <c r="J267">
        <v>0</v>
      </c>
      <c r="M267" s="1">
        <f t="shared" si="12"/>
        <v>46079.510405092587</v>
      </c>
      <c r="N267" s="2">
        <f t="shared" si="13"/>
        <v>46079.510416666664</v>
      </c>
      <c r="O267">
        <f t="shared" si="14"/>
        <v>1772108100</v>
      </c>
    </row>
    <row r="268" spans="1:15" x14ac:dyDescent="0.55000000000000004">
      <c r="A268">
        <v>1772108399</v>
      </c>
      <c r="B268" t="s">
        <v>6</v>
      </c>
      <c r="C268" t="s">
        <v>7</v>
      </c>
      <c r="D268">
        <v>5176.5200000000004</v>
      </c>
      <c r="E268">
        <v>5172.18</v>
      </c>
      <c r="F268">
        <v>5176.5600000000004</v>
      </c>
      <c r="G268">
        <v>5170.29</v>
      </c>
      <c r="H268">
        <v>1</v>
      </c>
      <c r="I268">
        <v>0.52017000000000002</v>
      </c>
      <c r="J268">
        <v>0</v>
      </c>
      <c r="M268" s="1">
        <f t="shared" si="12"/>
        <v>46079.513877314814</v>
      </c>
      <c r="N268" s="2">
        <f t="shared" si="13"/>
        <v>46079.513888888891</v>
      </c>
      <c r="O268">
        <f t="shared" si="14"/>
        <v>1772108400</v>
      </c>
    </row>
    <row r="269" spans="1:15" x14ac:dyDescent="0.55000000000000004">
      <c r="A269">
        <v>1772108699</v>
      </c>
      <c r="B269" t="s">
        <v>6</v>
      </c>
      <c r="C269" t="s">
        <v>7</v>
      </c>
      <c r="D269">
        <v>5178.54</v>
      </c>
      <c r="E269">
        <v>5176.5200000000004</v>
      </c>
      <c r="F269">
        <v>5179.99</v>
      </c>
      <c r="G269">
        <v>5175.9399999999996</v>
      </c>
      <c r="H269">
        <v>1</v>
      </c>
      <c r="I269">
        <v>0.32965</v>
      </c>
      <c r="J269">
        <v>0</v>
      </c>
      <c r="M269" s="1">
        <f t="shared" si="12"/>
        <v>46079.51734953704</v>
      </c>
      <c r="N269" s="2">
        <f t="shared" si="13"/>
        <v>46079.517361111109</v>
      </c>
      <c r="O269">
        <f t="shared" si="14"/>
        <v>1772108700</v>
      </c>
    </row>
    <row r="270" spans="1:15" x14ac:dyDescent="0.55000000000000004">
      <c r="A270">
        <v>1772108999</v>
      </c>
      <c r="B270" t="s">
        <v>6</v>
      </c>
      <c r="C270" t="s">
        <v>7</v>
      </c>
      <c r="D270">
        <v>5183.1000000000004</v>
      </c>
      <c r="E270">
        <v>5178.6099999999997</v>
      </c>
      <c r="F270">
        <v>5184.1000000000004</v>
      </c>
      <c r="G270">
        <v>5177.8</v>
      </c>
      <c r="H270">
        <v>1</v>
      </c>
      <c r="I270">
        <v>0.57201000000000002</v>
      </c>
      <c r="J270">
        <v>0</v>
      </c>
      <c r="M270" s="1">
        <f t="shared" si="12"/>
        <v>46079.520821759259</v>
      </c>
      <c r="N270" s="2">
        <f t="shared" si="13"/>
        <v>46079.520833333336</v>
      </c>
      <c r="O270">
        <f t="shared" si="14"/>
        <v>1772109000</v>
      </c>
    </row>
    <row r="271" spans="1:15" x14ac:dyDescent="0.55000000000000004">
      <c r="A271">
        <v>1772109299</v>
      </c>
      <c r="B271" t="s">
        <v>6</v>
      </c>
      <c r="C271" t="s">
        <v>7</v>
      </c>
      <c r="D271">
        <v>5182.34</v>
      </c>
      <c r="E271">
        <v>5183.09</v>
      </c>
      <c r="F271">
        <v>5184.38</v>
      </c>
      <c r="G271">
        <v>5179.83</v>
      </c>
      <c r="H271">
        <v>-1</v>
      </c>
      <c r="I271">
        <v>0.79400000000000004</v>
      </c>
      <c r="J271">
        <v>3</v>
      </c>
      <c r="M271" s="1">
        <f t="shared" si="12"/>
        <v>46079.524293981478</v>
      </c>
      <c r="N271" s="2">
        <f t="shared" si="13"/>
        <v>46079.524305555555</v>
      </c>
      <c r="O271">
        <f t="shared" si="14"/>
        <v>1772109300</v>
      </c>
    </row>
    <row r="272" spans="1:15" x14ac:dyDescent="0.55000000000000004">
      <c r="A272">
        <v>1772109599</v>
      </c>
      <c r="B272" t="s">
        <v>6</v>
      </c>
      <c r="C272" t="s">
        <v>7</v>
      </c>
      <c r="D272">
        <v>5187.5200000000004</v>
      </c>
      <c r="E272">
        <v>5182.33</v>
      </c>
      <c r="F272">
        <v>5187.67</v>
      </c>
      <c r="G272">
        <v>5182.26</v>
      </c>
      <c r="H272">
        <v>1</v>
      </c>
      <c r="I272">
        <v>0.84077000000000002</v>
      </c>
      <c r="J272">
        <v>0</v>
      </c>
      <c r="M272" s="1">
        <f t="shared" si="12"/>
        <v>46079.527766203704</v>
      </c>
      <c r="N272" s="2">
        <f t="shared" si="13"/>
        <v>46079.527777777781</v>
      </c>
      <c r="O272">
        <f t="shared" si="14"/>
        <v>1772109600</v>
      </c>
    </row>
    <row r="273" spans="1:15" x14ac:dyDescent="0.55000000000000004">
      <c r="A273">
        <v>1772109899</v>
      </c>
      <c r="B273" t="s">
        <v>6</v>
      </c>
      <c r="C273" t="s">
        <v>7</v>
      </c>
      <c r="D273">
        <v>5181.29</v>
      </c>
      <c r="E273">
        <v>5187.83</v>
      </c>
      <c r="F273">
        <v>5187.83</v>
      </c>
      <c r="G273">
        <v>5181.29</v>
      </c>
      <c r="H273">
        <v>-1</v>
      </c>
      <c r="I273">
        <v>1.33216</v>
      </c>
      <c r="J273">
        <v>3</v>
      </c>
      <c r="M273" s="1">
        <f t="shared" si="12"/>
        <v>46079.53123842593</v>
      </c>
      <c r="N273" s="2">
        <f t="shared" si="13"/>
        <v>46079.53125</v>
      </c>
      <c r="O273">
        <f t="shared" si="14"/>
        <v>1772109900</v>
      </c>
    </row>
    <row r="274" spans="1:15" x14ac:dyDescent="0.55000000000000004">
      <c r="A274">
        <v>1772110199</v>
      </c>
      <c r="B274" t="s">
        <v>6</v>
      </c>
      <c r="C274" t="s">
        <v>7</v>
      </c>
      <c r="D274">
        <v>5181.25</v>
      </c>
      <c r="E274">
        <v>5181.3100000000004</v>
      </c>
      <c r="F274">
        <v>5181.96</v>
      </c>
      <c r="G274">
        <v>5179.54</v>
      </c>
      <c r="H274">
        <v>-1</v>
      </c>
      <c r="I274">
        <v>1.0484800000000001</v>
      </c>
      <c r="J274">
        <v>3</v>
      </c>
      <c r="M274" s="1">
        <f t="shared" si="12"/>
        <v>46079.534710648149</v>
      </c>
      <c r="N274" s="2">
        <f t="shared" si="13"/>
        <v>46079.534722222219</v>
      </c>
      <c r="O274">
        <f t="shared" si="14"/>
        <v>1772110200</v>
      </c>
    </row>
    <row r="275" spans="1:15" x14ac:dyDescent="0.55000000000000004">
      <c r="A275">
        <v>1772110499</v>
      </c>
      <c r="B275" t="s">
        <v>6</v>
      </c>
      <c r="C275" t="s">
        <v>7</v>
      </c>
      <c r="D275">
        <v>5183.8500000000004</v>
      </c>
      <c r="E275">
        <v>5181.3900000000003</v>
      </c>
      <c r="F275">
        <v>5185.1000000000004</v>
      </c>
      <c r="G275">
        <v>5179.9799999999996</v>
      </c>
      <c r="H275">
        <v>1</v>
      </c>
      <c r="I275">
        <v>0.16561000000000001</v>
      </c>
      <c r="J275">
        <v>0</v>
      </c>
      <c r="M275" s="1">
        <f t="shared" si="12"/>
        <v>46079.538182870368</v>
      </c>
      <c r="N275" s="2">
        <f t="shared" si="13"/>
        <v>46079.538194444445</v>
      </c>
      <c r="O275">
        <f t="shared" si="14"/>
        <v>1772110500</v>
      </c>
    </row>
    <row r="276" spans="1:15" x14ac:dyDescent="0.55000000000000004">
      <c r="A276">
        <v>1772110799</v>
      </c>
      <c r="B276" t="s">
        <v>6</v>
      </c>
      <c r="C276" t="s">
        <v>7</v>
      </c>
      <c r="D276">
        <v>5175.76</v>
      </c>
      <c r="E276">
        <v>5183.8500000000004</v>
      </c>
      <c r="F276">
        <v>5185.57</v>
      </c>
      <c r="G276">
        <v>5175.17</v>
      </c>
      <c r="H276">
        <v>-1</v>
      </c>
      <c r="I276">
        <v>1.8970499999999999</v>
      </c>
      <c r="J276">
        <v>4</v>
      </c>
      <c r="M276" s="1">
        <f t="shared" si="12"/>
        <v>46079.541655092587</v>
      </c>
      <c r="N276" s="2">
        <f t="shared" si="13"/>
        <v>46079.541666666664</v>
      </c>
      <c r="O276">
        <f t="shared" si="14"/>
        <v>1772110800</v>
      </c>
    </row>
    <row r="277" spans="1:15" x14ac:dyDescent="0.55000000000000004">
      <c r="A277">
        <v>1772111099</v>
      </c>
      <c r="B277" t="s">
        <v>6</v>
      </c>
      <c r="C277" t="s">
        <v>7</v>
      </c>
      <c r="D277">
        <v>5172.5</v>
      </c>
      <c r="E277">
        <v>5175.96</v>
      </c>
      <c r="F277">
        <v>5180.43</v>
      </c>
      <c r="G277">
        <v>5171.18</v>
      </c>
      <c r="H277">
        <v>-1</v>
      </c>
      <c r="I277">
        <v>0.19944999999999999</v>
      </c>
      <c r="J277">
        <v>3</v>
      </c>
      <c r="M277" s="1">
        <f t="shared" si="12"/>
        <v>46079.545127314814</v>
      </c>
      <c r="N277" s="2">
        <f t="shared" si="13"/>
        <v>46079.545138888891</v>
      </c>
      <c r="O277">
        <f t="shared" si="14"/>
        <v>1772111100</v>
      </c>
    </row>
    <row r="278" spans="1:15" x14ac:dyDescent="0.55000000000000004">
      <c r="A278">
        <v>1772111399</v>
      </c>
      <c r="B278" t="s">
        <v>6</v>
      </c>
      <c r="C278" t="s">
        <v>7</v>
      </c>
      <c r="D278">
        <v>5174</v>
      </c>
      <c r="E278">
        <v>5172</v>
      </c>
      <c r="F278">
        <v>5174.55</v>
      </c>
      <c r="G278">
        <v>5168.3100000000004</v>
      </c>
      <c r="H278">
        <v>1</v>
      </c>
      <c r="I278">
        <v>0.33504</v>
      </c>
      <c r="J278">
        <v>0</v>
      </c>
      <c r="M278" s="1">
        <f t="shared" si="12"/>
        <v>46079.54859953704</v>
      </c>
      <c r="N278" s="2">
        <f t="shared" si="13"/>
        <v>46079.548611111109</v>
      </c>
      <c r="O278">
        <f t="shared" si="14"/>
        <v>1772111400</v>
      </c>
    </row>
    <row r="279" spans="1:15" x14ac:dyDescent="0.55000000000000004">
      <c r="A279">
        <v>1772111699</v>
      </c>
      <c r="B279" t="s">
        <v>6</v>
      </c>
      <c r="C279" t="s">
        <v>7</v>
      </c>
      <c r="D279">
        <v>5171.6499999999996</v>
      </c>
      <c r="E279">
        <v>5174.03</v>
      </c>
      <c r="F279">
        <v>5177.88</v>
      </c>
      <c r="G279">
        <v>5171.55</v>
      </c>
      <c r="H279">
        <v>-1</v>
      </c>
      <c r="I279">
        <v>0.19567999999999999</v>
      </c>
      <c r="J279">
        <v>3</v>
      </c>
      <c r="M279" s="1">
        <f t="shared" si="12"/>
        <v>46079.552071759259</v>
      </c>
      <c r="N279" s="2">
        <f t="shared" si="13"/>
        <v>46079.552083333336</v>
      </c>
      <c r="O279">
        <f t="shared" si="14"/>
        <v>1772111700</v>
      </c>
    </row>
    <row r="280" spans="1:15" x14ac:dyDescent="0.55000000000000004">
      <c r="A280">
        <v>1772111999</v>
      </c>
      <c r="B280" t="s">
        <v>6</v>
      </c>
      <c r="C280" t="s">
        <v>7</v>
      </c>
      <c r="D280">
        <v>5178.12</v>
      </c>
      <c r="E280">
        <v>5171.6499999999996</v>
      </c>
      <c r="F280">
        <v>5178.8999999999996</v>
      </c>
      <c r="G280">
        <v>5171.59</v>
      </c>
      <c r="H280">
        <v>1</v>
      </c>
      <c r="I280">
        <v>1.29691</v>
      </c>
      <c r="J280">
        <v>0</v>
      </c>
      <c r="M280" s="1">
        <f t="shared" si="12"/>
        <v>46079.555543981478</v>
      </c>
      <c r="N280" s="2">
        <f t="shared" si="13"/>
        <v>46079.555555555555</v>
      </c>
      <c r="O280">
        <f t="shared" si="14"/>
        <v>1772112000</v>
      </c>
    </row>
    <row r="281" spans="1:15" x14ac:dyDescent="0.55000000000000004">
      <c r="A281">
        <v>1772112299</v>
      </c>
      <c r="B281" t="s">
        <v>6</v>
      </c>
      <c r="C281" t="s">
        <v>7</v>
      </c>
      <c r="D281">
        <v>5174.76</v>
      </c>
      <c r="E281">
        <v>5177.96</v>
      </c>
      <c r="F281">
        <v>5177.96</v>
      </c>
      <c r="G281">
        <v>5174.6000000000004</v>
      </c>
      <c r="H281">
        <v>-1</v>
      </c>
      <c r="I281">
        <v>9.8919999999999994E-2</v>
      </c>
      <c r="J281">
        <v>3</v>
      </c>
      <c r="M281" s="1">
        <f t="shared" si="12"/>
        <v>46079.559016203704</v>
      </c>
      <c r="N281" s="2">
        <f t="shared" si="13"/>
        <v>46079.559027777781</v>
      </c>
      <c r="O281">
        <f t="shared" si="14"/>
        <v>1772112300</v>
      </c>
    </row>
    <row r="282" spans="1:15" x14ac:dyDescent="0.55000000000000004">
      <c r="A282">
        <v>1772112599</v>
      </c>
      <c r="B282" t="s">
        <v>6</v>
      </c>
      <c r="C282" t="s">
        <v>7</v>
      </c>
      <c r="D282">
        <v>5174.3599999999997</v>
      </c>
      <c r="E282">
        <v>5174.82</v>
      </c>
      <c r="F282">
        <v>5175.41</v>
      </c>
      <c r="G282">
        <v>5166.01</v>
      </c>
      <c r="H282">
        <v>-1</v>
      </c>
      <c r="I282">
        <v>0.90042999999999995</v>
      </c>
      <c r="J282">
        <v>3</v>
      </c>
      <c r="M282" s="1">
        <f t="shared" si="12"/>
        <v>46079.56248842593</v>
      </c>
      <c r="N282" s="2">
        <f t="shared" si="13"/>
        <v>46079.5625</v>
      </c>
      <c r="O282">
        <f t="shared" si="14"/>
        <v>1772112600</v>
      </c>
    </row>
    <row r="283" spans="1:15" x14ac:dyDescent="0.55000000000000004">
      <c r="A283">
        <v>1772112899</v>
      </c>
      <c r="B283" t="s">
        <v>6</v>
      </c>
      <c r="C283" t="s">
        <v>7</v>
      </c>
      <c r="D283">
        <v>5173.6099999999997</v>
      </c>
      <c r="E283">
        <v>5174.24</v>
      </c>
      <c r="F283">
        <v>5177.32</v>
      </c>
      <c r="G283">
        <v>5169.63</v>
      </c>
      <c r="H283">
        <v>-1</v>
      </c>
      <c r="I283">
        <v>0.83448</v>
      </c>
      <c r="J283">
        <v>3</v>
      </c>
      <c r="M283" s="1">
        <f t="shared" si="12"/>
        <v>46079.565960648149</v>
      </c>
      <c r="N283" s="2">
        <f t="shared" si="13"/>
        <v>46079.565972222219</v>
      </c>
      <c r="O283">
        <f t="shared" si="14"/>
        <v>1772112900</v>
      </c>
    </row>
    <row r="284" spans="1:15" x14ac:dyDescent="0.55000000000000004">
      <c r="A284">
        <v>1772113199</v>
      </c>
      <c r="B284" t="s">
        <v>6</v>
      </c>
      <c r="C284" t="s">
        <v>7</v>
      </c>
      <c r="D284">
        <v>5165.1400000000003</v>
      </c>
      <c r="E284">
        <v>5173.22</v>
      </c>
      <c r="F284">
        <v>5174.4399999999996</v>
      </c>
      <c r="G284">
        <v>5164.3599999999997</v>
      </c>
      <c r="H284">
        <v>-1</v>
      </c>
      <c r="I284">
        <v>1.8869400000000001</v>
      </c>
      <c r="J284">
        <v>4</v>
      </c>
      <c r="M284" s="1">
        <f t="shared" si="12"/>
        <v>46079.569432870368</v>
      </c>
      <c r="N284" s="2">
        <f t="shared" si="13"/>
        <v>46079.569444444445</v>
      </c>
      <c r="O284">
        <f t="shared" si="14"/>
        <v>1772113200</v>
      </c>
    </row>
    <row r="285" spans="1:15" x14ac:dyDescent="0.55000000000000004">
      <c r="A285">
        <v>1772113499</v>
      </c>
      <c r="B285" t="s">
        <v>6</v>
      </c>
      <c r="C285" t="s">
        <v>7</v>
      </c>
      <c r="D285">
        <v>5168.76</v>
      </c>
      <c r="E285">
        <v>5165.13</v>
      </c>
      <c r="F285">
        <v>5169.6899999999996</v>
      </c>
      <c r="G285">
        <v>5164.68</v>
      </c>
      <c r="H285">
        <v>1</v>
      </c>
      <c r="I285">
        <v>0.26084000000000002</v>
      </c>
      <c r="J285">
        <v>0</v>
      </c>
      <c r="M285" s="1">
        <f t="shared" si="12"/>
        <v>46079.572905092587</v>
      </c>
      <c r="N285" s="2">
        <f t="shared" si="13"/>
        <v>46079.572916666664</v>
      </c>
      <c r="O285">
        <f t="shared" si="14"/>
        <v>1772113500</v>
      </c>
    </row>
    <row r="286" spans="1:15" x14ac:dyDescent="0.55000000000000004">
      <c r="A286">
        <v>1772113799</v>
      </c>
      <c r="B286" t="s">
        <v>6</v>
      </c>
      <c r="C286" t="s">
        <v>7</v>
      </c>
      <c r="D286">
        <v>5170.8</v>
      </c>
      <c r="E286">
        <v>5168.7700000000004</v>
      </c>
      <c r="F286">
        <v>5170.8500000000004</v>
      </c>
      <c r="G286">
        <v>5167.8500000000004</v>
      </c>
      <c r="H286">
        <v>1</v>
      </c>
      <c r="I286">
        <v>0.32280999999999999</v>
      </c>
      <c r="J286">
        <v>0</v>
      </c>
      <c r="M286" s="1">
        <f t="shared" si="12"/>
        <v>46079.576377314814</v>
      </c>
      <c r="N286" s="2">
        <f t="shared" si="13"/>
        <v>46079.576388888891</v>
      </c>
      <c r="O286">
        <f t="shared" si="14"/>
        <v>1772113800</v>
      </c>
    </row>
    <row r="287" spans="1:15" x14ac:dyDescent="0.55000000000000004">
      <c r="A287">
        <v>1772114099</v>
      </c>
      <c r="B287" t="s">
        <v>6</v>
      </c>
      <c r="C287" t="s">
        <v>7</v>
      </c>
      <c r="D287">
        <v>5166.3900000000003</v>
      </c>
      <c r="E287">
        <v>5170.8</v>
      </c>
      <c r="F287">
        <v>5171.55</v>
      </c>
      <c r="G287">
        <v>5166.07</v>
      </c>
      <c r="H287">
        <v>-1</v>
      </c>
      <c r="I287">
        <v>0.54696999999999996</v>
      </c>
      <c r="J287">
        <v>3</v>
      </c>
      <c r="M287" s="1">
        <f t="shared" si="12"/>
        <v>46079.57984953704</v>
      </c>
      <c r="N287" s="2">
        <f t="shared" si="13"/>
        <v>46079.579861111109</v>
      </c>
      <c r="O287">
        <f t="shared" si="14"/>
        <v>1772114100</v>
      </c>
    </row>
    <row r="288" spans="1:15" x14ac:dyDescent="0.55000000000000004">
      <c r="A288">
        <v>1772114399</v>
      </c>
      <c r="B288" t="s">
        <v>6</v>
      </c>
      <c r="C288" t="s">
        <v>7</v>
      </c>
      <c r="D288">
        <v>5166.0600000000004</v>
      </c>
      <c r="E288">
        <v>5166.29</v>
      </c>
      <c r="F288">
        <v>5170.1099999999997</v>
      </c>
      <c r="G288">
        <v>5162.8599999999997</v>
      </c>
      <c r="H288">
        <v>-1</v>
      </c>
      <c r="I288">
        <v>0.97572000000000003</v>
      </c>
      <c r="J288">
        <v>3</v>
      </c>
      <c r="M288" s="1">
        <f t="shared" si="12"/>
        <v>46079.583321759259</v>
      </c>
      <c r="N288" s="2">
        <f t="shared" si="13"/>
        <v>46079.583333333336</v>
      </c>
      <c r="O288">
        <f t="shared" si="14"/>
        <v>1772114400</v>
      </c>
    </row>
    <row r="289" spans="1:15" x14ac:dyDescent="0.55000000000000004">
      <c r="A289">
        <v>1772114699</v>
      </c>
      <c r="B289" t="s">
        <v>6</v>
      </c>
      <c r="C289" t="s">
        <v>7</v>
      </c>
      <c r="D289">
        <v>5163.55</v>
      </c>
      <c r="E289">
        <v>5165.95</v>
      </c>
      <c r="F289">
        <v>5167.58</v>
      </c>
      <c r="G289">
        <v>5160.3599999999997</v>
      </c>
      <c r="H289">
        <v>-1</v>
      </c>
      <c r="I289">
        <v>0.17701</v>
      </c>
      <c r="J289">
        <v>3</v>
      </c>
      <c r="M289" s="1">
        <f t="shared" si="12"/>
        <v>46079.586793981478</v>
      </c>
      <c r="N289" s="2">
        <f t="shared" si="13"/>
        <v>46079.586805555555</v>
      </c>
      <c r="O289">
        <f t="shared" si="14"/>
        <v>1772114700</v>
      </c>
    </row>
    <row r="290" spans="1:15" x14ac:dyDescent="0.55000000000000004">
      <c r="A290">
        <v>1772114999</v>
      </c>
      <c r="B290" t="s">
        <v>6</v>
      </c>
      <c r="C290" t="s">
        <v>7</v>
      </c>
      <c r="D290">
        <v>5166.28</v>
      </c>
      <c r="E290">
        <v>5163.53</v>
      </c>
      <c r="F290">
        <v>5166.75</v>
      </c>
      <c r="G290">
        <v>5162.6000000000004</v>
      </c>
      <c r="H290">
        <v>1</v>
      </c>
      <c r="I290">
        <v>4.5499999999999999E-2</v>
      </c>
      <c r="J290">
        <v>0</v>
      </c>
      <c r="M290" s="1">
        <f t="shared" si="12"/>
        <v>46079.590266203704</v>
      </c>
      <c r="N290" s="2">
        <f t="shared" si="13"/>
        <v>46079.590277777781</v>
      </c>
      <c r="O290">
        <f t="shared" si="14"/>
        <v>1772115000</v>
      </c>
    </row>
    <row r="291" spans="1:15" x14ac:dyDescent="0.55000000000000004">
      <c r="A291">
        <v>1772115299</v>
      </c>
      <c r="B291" t="s">
        <v>6</v>
      </c>
      <c r="C291" t="s">
        <v>7</v>
      </c>
      <c r="D291">
        <v>5167.0200000000004</v>
      </c>
      <c r="E291">
        <v>5166.22</v>
      </c>
      <c r="F291">
        <v>5168.83</v>
      </c>
      <c r="G291">
        <v>5165.1899999999996</v>
      </c>
      <c r="H291">
        <v>1</v>
      </c>
      <c r="I291">
        <v>0.76227</v>
      </c>
      <c r="J291">
        <v>0</v>
      </c>
      <c r="M291" s="1">
        <f t="shared" si="12"/>
        <v>46079.59373842593</v>
      </c>
      <c r="N291" s="2">
        <f t="shared" si="13"/>
        <v>46079.59375</v>
      </c>
      <c r="O291">
        <f t="shared" si="14"/>
        <v>1772115300</v>
      </c>
    </row>
    <row r="292" spans="1:15" x14ac:dyDescent="0.55000000000000004">
      <c r="A292">
        <v>1772115599</v>
      </c>
      <c r="B292" t="s">
        <v>6</v>
      </c>
      <c r="C292" t="s">
        <v>7</v>
      </c>
      <c r="D292">
        <v>5168.82</v>
      </c>
      <c r="E292">
        <v>5166.99</v>
      </c>
      <c r="F292">
        <v>5170.04</v>
      </c>
      <c r="G292">
        <v>5163.53</v>
      </c>
      <c r="H292">
        <v>1</v>
      </c>
      <c r="I292">
        <v>0.37702999999999998</v>
      </c>
      <c r="J292">
        <v>0</v>
      </c>
      <c r="M292" s="1">
        <f t="shared" si="12"/>
        <v>46079.597210648149</v>
      </c>
      <c r="N292" s="2">
        <f t="shared" si="13"/>
        <v>46079.597222222219</v>
      </c>
      <c r="O292">
        <f t="shared" si="14"/>
        <v>1772115600</v>
      </c>
    </row>
    <row r="293" spans="1:15" x14ac:dyDescent="0.55000000000000004">
      <c r="A293">
        <v>1772115899</v>
      </c>
      <c r="B293" t="s">
        <v>6</v>
      </c>
      <c r="C293" t="s">
        <v>7</v>
      </c>
      <c r="D293">
        <v>5170.41</v>
      </c>
      <c r="E293">
        <v>5168.83</v>
      </c>
      <c r="F293">
        <v>5172.32</v>
      </c>
      <c r="G293">
        <v>5168.55</v>
      </c>
      <c r="H293">
        <v>1</v>
      </c>
      <c r="I293">
        <v>0.46659</v>
      </c>
      <c r="J293">
        <v>0</v>
      </c>
      <c r="M293" s="1">
        <f t="shared" si="12"/>
        <v>46079.600682870368</v>
      </c>
      <c r="N293" s="2">
        <f t="shared" si="13"/>
        <v>46079.600694444445</v>
      </c>
      <c r="O293">
        <f t="shared" si="14"/>
        <v>1772115900</v>
      </c>
    </row>
    <row r="294" spans="1:15" x14ac:dyDescent="0.55000000000000004">
      <c r="A294">
        <v>1772116199</v>
      </c>
      <c r="B294" t="s">
        <v>6</v>
      </c>
      <c r="C294" t="s">
        <v>7</v>
      </c>
      <c r="D294">
        <v>5165.83</v>
      </c>
      <c r="E294">
        <v>5170.45</v>
      </c>
      <c r="F294">
        <v>5170.45</v>
      </c>
      <c r="G294">
        <v>5140.8599999999997</v>
      </c>
      <c r="H294">
        <v>-1</v>
      </c>
      <c r="I294">
        <v>0.66200999999999999</v>
      </c>
      <c r="J294">
        <v>3</v>
      </c>
      <c r="M294" s="1">
        <f t="shared" si="12"/>
        <v>46079.604155092587</v>
      </c>
      <c r="N294" s="2">
        <f t="shared" si="13"/>
        <v>46079.604166666664</v>
      </c>
      <c r="O294">
        <f t="shared" si="14"/>
        <v>1772116200</v>
      </c>
    </row>
    <row r="295" spans="1:15" x14ac:dyDescent="0.55000000000000004">
      <c r="A295">
        <v>1772116499</v>
      </c>
      <c r="B295" t="s">
        <v>6</v>
      </c>
      <c r="C295" t="s">
        <v>7</v>
      </c>
      <c r="D295">
        <v>5166.41</v>
      </c>
      <c r="E295">
        <v>5166.22</v>
      </c>
      <c r="F295">
        <v>5174.88</v>
      </c>
      <c r="G295">
        <v>5164.01</v>
      </c>
      <c r="H295">
        <v>1</v>
      </c>
      <c r="I295">
        <v>0.98548000000000002</v>
      </c>
      <c r="J295">
        <v>0</v>
      </c>
      <c r="M295" s="1">
        <f t="shared" si="12"/>
        <v>46079.607627314814</v>
      </c>
      <c r="N295" s="2">
        <f t="shared" si="13"/>
        <v>46079.607638888891</v>
      </c>
      <c r="O295">
        <f t="shared" si="14"/>
        <v>1772116500</v>
      </c>
    </row>
    <row r="296" spans="1:15" x14ac:dyDescent="0.55000000000000004">
      <c r="A296">
        <v>1772116799</v>
      </c>
      <c r="B296" t="s">
        <v>6</v>
      </c>
      <c r="C296" t="s">
        <v>7</v>
      </c>
      <c r="D296">
        <v>5172.5600000000004</v>
      </c>
      <c r="E296">
        <v>5165.96</v>
      </c>
      <c r="F296">
        <v>5174.47</v>
      </c>
      <c r="G296">
        <v>5158.5</v>
      </c>
      <c r="H296">
        <v>1</v>
      </c>
      <c r="I296">
        <v>1.3934599999999999</v>
      </c>
      <c r="J296">
        <v>0</v>
      </c>
      <c r="M296" s="1">
        <f t="shared" si="12"/>
        <v>46079.61109953704</v>
      </c>
      <c r="N296" s="2">
        <f t="shared" si="13"/>
        <v>46079.611111111109</v>
      </c>
      <c r="O296">
        <f t="shared" si="14"/>
        <v>1772116800</v>
      </c>
    </row>
    <row r="297" spans="1:15" x14ac:dyDescent="0.55000000000000004">
      <c r="A297">
        <v>1772117099</v>
      </c>
      <c r="B297" t="s">
        <v>6</v>
      </c>
      <c r="C297" t="s">
        <v>7</v>
      </c>
      <c r="D297">
        <v>5171.99</v>
      </c>
      <c r="E297">
        <v>5172.55</v>
      </c>
      <c r="F297">
        <v>5175.95</v>
      </c>
      <c r="G297">
        <v>5165.95</v>
      </c>
      <c r="H297">
        <v>-1</v>
      </c>
      <c r="I297">
        <v>0.84655999999999998</v>
      </c>
      <c r="J297">
        <v>3</v>
      </c>
      <c r="M297" s="1">
        <f t="shared" si="12"/>
        <v>46079.614571759259</v>
      </c>
      <c r="N297" s="2">
        <f t="shared" si="13"/>
        <v>46079.614583333336</v>
      </c>
      <c r="O297">
        <f t="shared" si="14"/>
        <v>1772117100</v>
      </c>
    </row>
    <row r="298" spans="1:15" x14ac:dyDescent="0.55000000000000004">
      <c r="A298">
        <v>1772117399</v>
      </c>
      <c r="B298" t="s">
        <v>6</v>
      </c>
      <c r="C298" t="s">
        <v>7</v>
      </c>
      <c r="D298">
        <v>5167.91</v>
      </c>
      <c r="E298">
        <v>5171.93</v>
      </c>
      <c r="F298">
        <v>5173.7299999999996</v>
      </c>
      <c r="G298">
        <v>5164.12</v>
      </c>
      <c r="H298">
        <v>-1</v>
      </c>
      <c r="I298">
        <v>0.43453999999999998</v>
      </c>
      <c r="J298">
        <v>3</v>
      </c>
      <c r="M298" s="1">
        <f t="shared" si="12"/>
        <v>46079.618043981478</v>
      </c>
      <c r="N298" s="2">
        <f t="shared" si="13"/>
        <v>46079.618055555555</v>
      </c>
      <c r="O298">
        <f t="shared" si="14"/>
        <v>1772117400</v>
      </c>
    </row>
    <row r="299" spans="1:15" x14ac:dyDescent="0.55000000000000004">
      <c r="A299">
        <v>1772117699</v>
      </c>
      <c r="B299" t="s">
        <v>6</v>
      </c>
      <c r="C299" t="s">
        <v>7</v>
      </c>
      <c r="D299">
        <v>5165.1400000000003</v>
      </c>
      <c r="E299">
        <v>5169.04</v>
      </c>
      <c r="F299">
        <v>5171.5</v>
      </c>
      <c r="G299">
        <v>5163.97</v>
      </c>
      <c r="H299">
        <v>-1</v>
      </c>
      <c r="I299">
        <v>0.39280999999999999</v>
      </c>
      <c r="J299">
        <v>3</v>
      </c>
      <c r="M299" s="1">
        <f t="shared" si="12"/>
        <v>46079.621516203704</v>
      </c>
      <c r="N299" s="2">
        <f t="shared" si="13"/>
        <v>46079.621527777781</v>
      </c>
      <c r="O299">
        <f t="shared" si="14"/>
        <v>1772117700</v>
      </c>
    </row>
    <row r="300" spans="1:15" x14ac:dyDescent="0.55000000000000004">
      <c r="A300">
        <v>1772117999</v>
      </c>
      <c r="B300" t="s">
        <v>6</v>
      </c>
      <c r="C300" t="s">
        <v>7</v>
      </c>
      <c r="D300">
        <v>5167.7</v>
      </c>
      <c r="E300">
        <v>5163.41</v>
      </c>
      <c r="F300">
        <v>5172.12</v>
      </c>
      <c r="G300">
        <v>5158.92</v>
      </c>
      <c r="H300">
        <v>1</v>
      </c>
      <c r="I300">
        <v>0.54059000000000001</v>
      </c>
      <c r="J300">
        <v>0</v>
      </c>
      <c r="M300" s="1">
        <f t="shared" si="12"/>
        <v>46079.62498842593</v>
      </c>
      <c r="N300" s="2">
        <f t="shared" si="13"/>
        <v>46079.625</v>
      </c>
      <c r="O300">
        <f t="shared" si="14"/>
        <v>1772118000</v>
      </c>
    </row>
    <row r="301" spans="1:15" x14ac:dyDescent="0.55000000000000004">
      <c r="A301">
        <v>1772118299</v>
      </c>
      <c r="B301" t="s">
        <v>6</v>
      </c>
      <c r="C301" t="s">
        <v>7</v>
      </c>
      <c r="D301">
        <v>5167.21</v>
      </c>
      <c r="E301">
        <v>5167.7299999999996</v>
      </c>
      <c r="F301">
        <v>5169.8500000000004</v>
      </c>
      <c r="G301">
        <v>5163.95</v>
      </c>
      <c r="H301">
        <v>-1</v>
      </c>
      <c r="I301">
        <v>0.86136999999999997</v>
      </c>
      <c r="J301">
        <v>3</v>
      </c>
      <c r="M301" s="1">
        <f t="shared" si="12"/>
        <v>46079.628460648149</v>
      </c>
      <c r="N301" s="2">
        <f t="shared" si="13"/>
        <v>46079.628472222219</v>
      </c>
      <c r="O301">
        <f t="shared" si="14"/>
        <v>1772118300</v>
      </c>
    </row>
    <row r="302" spans="1:15" x14ac:dyDescent="0.55000000000000004">
      <c r="A302">
        <v>1772118599</v>
      </c>
      <c r="B302" t="s">
        <v>6</v>
      </c>
      <c r="C302" t="s">
        <v>7</v>
      </c>
      <c r="D302">
        <v>5162.38</v>
      </c>
      <c r="E302">
        <v>5167.8599999999997</v>
      </c>
      <c r="F302">
        <v>5171.42</v>
      </c>
      <c r="G302">
        <v>5161.25</v>
      </c>
      <c r="H302">
        <v>-1</v>
      </c>
      <c r="I302">
        <v>0.98167000000000004</v>
      </c>
      <c r="J302">
        <v>3</v>
      </c>
      <c r="M302" s="1">
        <f t="shared" si="12"/>
        <v>46079.631932870368</v>
      </c>
      <c r="N302" s="2">
        <f t="shared" si="13"/>
        <v>46079.631944444445</v>
      </c>
      <c r="O302">
        <f t="shared" si="14"/>
        <v>1772118600</v>
      </c>
    </row>
    <row r="303" spans="1:15" x14ac:dyDescent="0.55000000000000004">
      <c r="A303">
        <v>1772118899</v>
      </c>
      <c r="B303" t="s">
        <v>6</v>
      </c>
      <c r="C303" t="s">
        <v>7</v>
      </c>
      <c r="D303">
        <v>5158.57</v>
      </c>
      <c r="E303">
        <v>5162.4399999999996</v>
      </c>
      <c r="F303">
        <v>5163.3100000000004</v>
      </c>
      <c r="G303">
        <v>5150.24</v>
      </c>
      <c r="H303">
        <v>-1</v>
      </c>
      <c r="I303">
        <v>0.38109999999999999</v>
      </c>
      <c r="J303">
        <v>3</v>
      </c>
      <c r="M303" s="1">
        <f t="shared" si="12"/>
        <v>46079.635405092587</v>
      </c>
      <c r="N303" s="2">
        <f t="shared" si="13"/>
        <v>46079.635416666664</v>
      </c>
      <c r="O303">
        <f t="shared" si="14"/>
        <v>1772118900</v>
      </c>
    </row>
    <row r="304" spans="1:15" x14ac:dyDescent="0.55000000000000004">
      <c r="A304">
        <v>1772119199</v>
      </c>
      <c r="B304" t="s">
        <v>6</v>
      </c>
      <c r="C304" t="s">
        <v>7</v>
      </c>
      <c r="D304">
        <v>5154.46</v>
      </c>
      <c r="E304">
        <v>5158.97</v>
      </c>
      <c r="F304">
        <v>5162.32</v>
      </c>
      <c r="G304">
        <v>5151.91</v>
      </c>
      <c r="H304">
        <v>-1</v>
      </c>
      <c r="I304">
        <v>0.61741999999999997</v>
      </c>
      <c r="J304">
        <v>3</v>
      </c>
      <c r="M304" s="1">
        <f t="shared" si="12"/>
        <v>46079.638877314814</v>
      </c>
      <c r="N304" s="2">
        <f t="shared" si="13"/>
        <v>46079.638888888891</v>
      </c>
      <c r="O304">
        <f t="shared" si="14"/>
        <v>1772119200</v>
      </c>
    </row>
    <row r="305" spans="1:15" x14ac:dyDescent="0.55000000000000004">
      <c r="A305">
        <v>1772119499</v>
      </c>
      <c r="B305" t="s">
        <v>6</v>
      </c>
      <c r="C305" t="s">
        <v>7</v>
      </c>
      <c r="D305">
        <v>5141.51</v>
      </c>
      <c r="E305">
        <v>5154.59</v>
      </c>
      <c r="F305">
        <v>5158.26</v>
      </c>
      <c r="G305">
        <v>5130.84</v>
      </c>
      <c r="H305">
        <v>-1</v>
      </c>
      <c r="I305">
        <v>3.7324700000000002</v>
      </c>
      <c r="J305">
        <v>5</v>
      </c>
      <c r="M305" s="1">
        <f t="shared" si="12"/>
        <v>46079.64234953704</v>
      </c>
      <c r="N305" s="2">
        <f t="shared" si="13"/>
        <v>46079.642361111109</v>
      </c>
      <c r="O305">
        <f t="shared" si="14"/>
        <v>1772119500</v>
      </c>
    </row>
    <row r="306" spans="1:15" x14ac:dyDescent="0.55000000000000004">
      <c r="A306">
        <v>1772119799</v>
      </c>
      <c r="B306" t="s">
        <v>6</v>
      </c>
      <c r="C306" t="s">
        <v>7</v>
      </c>
      <c r="D306">
        <v>5153.62</v>
      </c>
      <c r="E306">
        <v>5141.6000000000004</v>
      </c>
      <c r="F306">
        <v>5156.53</v>
      </c>
      <c r="G306">
        <v>5140.67</v>
      </c>
      <c r="H306">
        <v>1</v>
      </c>
      <c r="I306">
        <v>3.29434</v>
      </c>
      <c r="J306">
        <v>2</v>
      </c>
      <c r="M306" s="1">
        <f t="shared" si="12"/>
        <v>46079.645821759259</v>
      </c>
      <c r="N306" s="2">
        <f t="shared" si="13"/>
        <v>46079.645833333336</v>
      </c>
      <c r="O306">
        <f t="shared" si="14"/>
        <v>1772119800</v>
      </c>
    </row>
    <row r="307" spans="1:15" x14ac:dyDescent="0.55000000000000004">
      <c r="A307">
        <v>1772120099</v>
      </c>
      <c r="B307" t="s">
        <v>6</v>
      </c>
      <c r="C307" t="s">
        <v>7</v>
      </c>
      <c r="D307">
        <v>5169.2299999999996</v>
      </c>
      <c r="E307">
        <v>5153.6499999999996</v>
      </c>
      <c r="F307">
        <v>5169.54</v>
      </c>
      <c r="G307">
        <v>5152.91</v>
      </c>
      <c r="H307">
        <v>1</v>
      </c>
      <c r="I307">
        <v>4.4623799999999996</v>
      </c>
      <c r="J307">
        <v>2</v>
      </c>
      <c r="M307" s="1">
        <f t="shared" si="12"/>
        <v>46079.649293981478</v>
      </c>
      <c r="N307" s="2">
        <f t="shared" si="13"/>
        <v>46079.649305555555</v>
      </c>
      <c r="O307">
        <f t="shared" si="14"/>
        <v>1772120100</v>
      </c>
    </row>
    <row r="308" spans="1:15" x14ac:dyDescent="0.55000000000000004">
      <c r="A308">
        <v>1772120399</v>
      </c>
      <c r="B308" t="s">
        <v>6</v>
      </c>
      <c r="C308" t="s">
        <v>7</v>
      </c>
      <c r="D308">
        <v>5175.5600000000004</v>
      </c>
      <c r="E308">
        <v>5169.12</v>
      </c>
      <c r="F308">
        <v>5176.46</v>
      </c>
      <c r="G308">
        <v>5166.28</v>
      </c>
      <c r="H308">
        <v>1</v>
      </c>
      <c r="I308">
        <v>1.2321</v>
      </c>
      <c r="J308">
        <v>0</v>
      </c>
      <c r="M308" s="1">
        <f t="shared" si="12"/>
        <v>46079.652766203704</v>
      </c>
      <c r="N308" s="2">
        <f t="shared" si="13"/>
        <v>46079.652777777781</v>
      </c>
      <c r="O308">
        <f t="shared" si="14"/>
        <v>1772120400</v>
      </c>
    </row>
    <row r="309" spans="1:15" x14ac:dyDescent="0.55000000000000004">
      <c r="A309">
        <v>1772120699</v>
      </c>
      <c r="B309" t="s">
        <v>6</v>
      </c>
      <c r="C309" t="s">
        <v>7</v>
      </c>
      <c r="D309">
        <v>5182.38</v>
      </c>
      <c r="E309">
        <v>5175.5600000000004</v>
      </c>
      <c r="F309">
        <v>5185.93</v>
      </c>
      <c r="G309">
        <v>5175.29</v>
      </c>
      <c r="H309">
        <v>1</v>
      </c>
      <c r="I309">
        <v>1.3591500000000001</v>
      </c>
      <c r="J309">
        <v>0</v>
      </c>
      <c r="M309" s="1">
        <f t="shared" si="12"/>
        <v>46079.65623842593</v>
      </c>
      <c r="N309" s="2">
        <f t="shared" si="13"/>
        <v>46079.65625</v>
      </c>
      <c r="O309">
        <f t="shared" si="14"/>
        <v>1772120700</v>
      </c>
    </row>
    <row r="310" spans="1:15" x14ac:dyDescent="0.55000000000000004">
      <c r="A310">
        <v>1772120999</v>
      </c>
      <c r="B310" t="s">
        <v>6</v>
      </c>
      <c r="C310" t="s">
        <v>7</v>
      </c>
      <c r="D310">
        <v>5189.7</v>
      </c>
      <c r="E310">
        <v>5182.3900000000003</v>
      </c>
      <c r="F310">
        <v>5192.68</v>
      </c>
      <c r="G310">
        <v>5180.8999999999996</v>
      </c>
      <c r="H310">
        <v>1</v>
      </c>
      <c r="I310">
        <v>1.5359700000000001</v>
      </c>
      <c r="J310">
        <v>1</v>
      </c>
      <c r="M310" s="1">
        <f t="shared" si="12"/>
        <v>46079.659710648149</v>
      </c>
      <c r="N310" s="2">
        <f t="shared" si="13"/>
        <v>46079.659722222219</v>
      </c>
      <c r="O310">
        <f t="shared" si="14"/>
        <v>1772121000</v>
      </c>
    </row>
    <row r="311" spans="1:15" x14ac:dyDescent="0.55000000000000004">
      <c r="A311">
        <v>1772121299</v>
      </c>
      <c r="B311" t="s">
        <v>6</v>
      </c>
      <c r="C311" t="s">
        <v>7</v>
      </c>
      <c r="D311">
        <v>5185.8599999999997</v>
      </c>
      <c r="E311">
        <v>5189.7</v>
      </c>
      <c r="F311">
        <v>5192.46</v>
      </c>
      <c r="G311">
        <v>5183.1400000000003</v>
      </c>
      <c r="H311">
        <v>-1</v>
      </c>
      <c r="I311">
        <v>0.31335000000000002</v>
      </c>
      <c r="J311">
        <v>3</v>
      </c>
      <c r="M311" s="1">
        <f t="shared" si="12"/>
        <v>46079.663182870368</v>
      </c>
      <c r="N311" s="2">
        <f t="shared" si="13"/>
        <v>46079.663194444445</v>
      </c>
      <c r="O311">
        <f t="shared" si="14"/>
        <v>1772121300</v>
      </c>
    </row>
    <row r="312" spans="1:15" x14ac:dyDescent="0.55000000000000004">
      <c r="A312">
        <v>1772121599</v>
      </c>
      <c r="B312" t="s">
        <v>6</v>
      </c>
      <c r="C312" t="s">
        <v>7</v>
      </c>
      <c r="D312">
        <v>5178.92</v>
      </c>
      <c r="E312">
        <v>5185.66</v>
      </c>
      <c r="F312">
        <v>5187.1099999999997</v>
      </c>
      <c r="G312">
        <v>5178.3900000000003</v>
      </c>
      <c r="H312">
        <v>-1</v>
      </c>
      <c r="I312">
        <v>1.3307100000000001</v>
      </c>
      <c r="J312">
        <v>3</v>
      </c>
      <c r="M312" s="1">
        <f t="shared" si="12"/>
        <v>46079.666655092587</v>
      </c>
      <c r="N312" s="2">
        <f t="shared" si="13"/>
        <v>46079.666666666664</v>
      </c>
      <c r="O312">
        <f t="shared" si="14"/>
        <v>1772121600</v>
      </c>
    </row>
    <row r="313" spans="1:15" x14ac:dyDescent="0.55000000000000004">
      <c r="A313">
        <v>1772121899</v>
      </c>
      <c r="B313" t="s">
        <v>6</v>
      </c>
      <c r="C313" t="s">
        <v>7</v>
      </c>
      <c r="D313">
        <v>5177.76</v>
      </c>
      <c r="E313">
        <v>5178.91</v>
      </c>
      <c r="F313">
        <v>5180.82</v>
      </c>
      <c r="G313">
        <v>5176.71</v>
      </c>
      <c r="H313">
        <v>-1</v>
      </c>
      <c r="I313">
        <v>0.63837999999999995</v>
      </c>
      <c r="J313">
        <v>3</v>
      </c>
      <c r="M313" s="1">
        <f t="shared" si="12"/>
        <v>46079.670127314814</v>
      </c>
      <c r="N313" s="2">
        <f t="shared" si="13"/>
        <v>46079.670138888891</v>
      </c>
      <c r="O313">
        <f t="shared" si="14"/>
        <v>1772121900</v>
      </c>
    </row>
    <row r="314" spans="1:15" x14ac:dyDescent="0.55000000000000004">
      <c r="A314">
        <v>1772122199</v>
      </c>
      <c r="B314" t="s">
        <v>6</v>
      </c>
      <c r="C314" t="s">
        <v>7</v>
      </c>
      <c r="D314">
        <v>5176.76</v>
      </c>
      <c r="E314">
        <v>5177.83</v>
      </c>
      <c r="F314">
        <v>5180.3900000000003</v>
      </c>
      <c r="G314">
        <v>5173.07</v>
      </c>
      <c r="H314">
        <v>-1</v>
      </c>
      <c r="I314">
        <v>0.66566999999999998</v>
      </c>
      <c r="J314">
        <v>3</v>
      </c>
      <c r="M314" s="1">
        <f t="shared" si="12"/>
        <v>46079.67359953704</v>
      </c>
      <c r="N314" s="2">
        <f t="shared" si="13"/>
        <v>46079.673611111109</v>
      </c>
      <c r="O314">
        <f t="shared" si="14"/>
        <v>1772122200</v>
      </c>
    </row>
    <row r="315" spans="1:15" x14ac:dyDescent="0.55000000000000004">
      <c r="A315">
        <v>1772122499</v>
      </c>
      <c r="B315" t="s">
        <v>6</v>
      </c>
      <c r="C315" t="s">
        <v>7</v>
      </c>
      <c r="D315">
        <v>5181.3999999999996</v>
      </c>
      <c r="E315">
        <v>5177.5600000000004</v>
      </c>
      <c r="F315">
        <v>5184.6400000000003</v>
      </c>
      <c r="G315">
        <v>5174.05</v>
      </c>
      <c r="H315">
        <v>1</v>
      </c>
      <c r="I315">
        <v>0.30814000000000002</v>
      </c>
      <c r="J315">
        <v>0</v>
      </c>
      <c r="M315" s="1">
        <f t="shared" si="12"/>
        <v>46079.677071759259</v>
      </c>
      <c r="N315" s="2">
        <f t="shared" si="13"/>
        <v>46079.677083333336</v>
      </c>
      <c r="O315">
        <f t="shared" si="14"/>
        <v>1772122500</v>
      </c>
    </row>
    <row r="316" spans="1:15" x14ac:dyDescent="0.55000000000000004">
      <c r="A316">
        <v>1772122799</v>
      </c>
      <c r="B316" t="s">
        <v>6</v>
      </c>
      <c r="C316" t="s">
        <v>7</v>
      </c>
      <c r="D316">
        <v>5178.22</v>
      </c>
      <c r="E316">
        <v>5181.3999999999996</v>
      </c>
      <c r="F316">
        <v>5184.3</v>
      </c>
      <c r="G316">
        <v>5176.22</v>
      </c>
      <c r="H316">
        <v>-1</v>
      </c>
      <c r="I316">
        <v>7.7270000000000005E-2</v>
      </c>
      <c r="J316">
        <v>3</v>
      </c>
      <c r="M316" s="1">
        <f t="shared" si="12"/>
        <v>46079.680543981478</v>
      </c>
      <c r="N316" s="2">
        <f t="shared" si="13"/>
        <v>46079.680555555555</v>
      </c>
      <c r="O316">
        <f t="shared" si="14"/>
        <v>1772122800</v>
      </c>
    </row>
    <row r="317" spans="1:15" x14ac:dyDescent="0.55000000000000004">
      <c r="A317">
        <v>1772123099</v>
      </c>
      <c r="B317" t="s">
        <v>6</v>
      </c>
      <c r="C317" t="s">
        <v>7</v>
      </c>
      <c r="D317">
        <v>5180.4799999999996</v>
      </c>
      <c r="E317">
        <v>5178.25</v>
      </c>
      <c r="F317">
        <v>5180.51</v>
      </c>
      <c r="G317">
        <v>5175.62</v>
      </c>
      <c r="H317">
        <v>1</v>
      </c>
      <c r="I317">
        <v>0.25427</v>
      </c>
      <c r="J317">
        <v>0</v>
      </c>
      <c r="M317" s="1">
        <f t="shared" si="12"/>
        <v>46079.684016203704</v>
      </c>
      <c r="N317" s="2">
        <f t="shared" si="13"/>
        <v>46079.684027777781</v>
      </c>
      <c r="O317">
        <f t="shared" si="14"/>
        <v>1772123100</v>
      </c>
    </row>
    <row r="318" spans="1:15" x14ac:dyDescent="0.55000000000000004">
      <c r="A318">
        <v>1772123399</v>
      </c>
      <c r="B318" t="s">
        <v>6</v>
      </c>
      <c r="C318" t="s">
        <v>7</v>
      </c>
      <c r="D318">
        <v>5181.91</v>
      </c>
      <c r="E318">
        <v>5180.3599999999997</v>
      </c>
      <c r="F318">
        <v>5183.3999999999996</v>
      </c>
      <c r="G318">
        <v>5178.09</v>
      </c>
      <c r="H318">
        <v>1</v>
      </c>
      <c r="I318">
        <v>0.49385000000000001</v>
      </c>
      <c r="J318">
        <v>0</v>
      </c>
      <c r="M318" s="1">
        <f t="shared" si="12"/>
        <v>46079.68748842593</v>
      </c>
      <c r="N318" s="2">
        <f t="shared" si="13"/>
        <v>46079.6875</v>
      </c>
      <c r="O318">
        <f t="shared" si="14"/>
        <v>1772123400</v>
      </c>
    </row>
    <row r="319" spans="1:15" x14ac:dyDescent="0.55000000000000004">
      <c r="A319">
        <v>1772123699</v>
      </c>
      <c r="B319" t="s">
        <v>6</v>
      </c>
      <c r="C319" t="s">
        <v>7</v>
      </c>
      <c r="D319">
        <v>5182.3500000000004</v>
      </c>
      <c r="E319">
        <v>5182.46</v>
      </c>
      <c r="F319">
        <v>5184.46</v>
      </c>
      <c r="G319">
        <v>5179.63</v>
      </c>
      <c r="H319">
        <v>-1</v>
      </c>
      <c r="I319">
        <v>0.99824000000000002</v>
      </c>
      <c r="J319">
        <v>3</v>
      </c>
      <c r="M319" s="1">
        <f t="shared" si="12"/>
        <v>46079.690960648149</v>
      </c>
      <c r="N319" s="2">
        <f t="shared" si="13"/>
        <v>46079.690972222219</v>
      </c>
      <c r="O319">
        <f t="shared" si="14"/>
        <v>1772123700</v>
      </c>
    </row>
    <row r="320" spans="1:15" x14ac:dyDescent="0.55000000000000004">
      <c r="A320">
        <v>1772123999</v>
      </c>
      <c r="B320" t="s">
        <v>6</v>
      </c>
      <c r="C320" t="s">
        <v>7</v>
      </c>
      <c r="D320">
        <v>5183.3</v>
      </c>
      <c r="E320">
        <v>5182.47</v>
      </c>
      <c r="F320">
        <v>5186.2299999999996</v>
      </c>
      <c r="G320">
        <v>5180.24</v>
      </c>
      <c r="H320">
        <v>1</v>
      </c>
      <c r="I320">
        <v>0.74489000000000005</v>
      </c>
      <c r="J320">
        <v>0</v>
      </c>
      <c r="M320" s="1">
        <f t="shared" si="12"/>
        <v>46079.694432870368</v>
      </c>
      <c r="N320" s="2">
        <f t="shared" si="13"/>
        <v>46079.694444444445</v>
      </c>
      <c r="O320">
        <f t="shared" si="14"/>
        <v>1772124000</v>
      </c>
    </row>
    <row r="321" spans="1:15" x14ac:dyDescent="0.55000000000000004">
      <c r="A321">
        <v>1772124299</v>
      </c>
      <c r="B321" t="s">
        <v>6</v>
      </c>
      <c r="C321" t="s">
        <v>7</v>
      </c>
      <c r="D321">
        <v>5181.3599999999997</v>
      </c>
      <c r="E321">
        <v>5183.29</v>
      </c>
      <c r="F321">
        <v>5185.3500000000004</v>
      </c>
      <c r="G321">
        <v>5178.46</v>
      </c>
      <c r="H321">
        <v>-1</v>
      </c>
      <c r="I321">
        <v>0.35742000000000002</v>
      </c>
      <c r="J321">
        <v>3</v>
      </c>
      <c r="M321" s="1">
        <f t="shared" si="12"/>
        <v>46079.697905092587</v>
      </c>
      <c r="N321" s="2">
        <f t="shared" si="13"/>
        <v>46079.697916666664</v>
      </c>
      <c r="O321">
        <f t="shared" si="14"/>
        <v>1772124300</v>
      </c>
    </row>
    <row r="322" spans="1:15" x14ac:dyDescent="0.55000000000000004">
      <c r="A322">
        <v>1772124599</v>
      </c>
      <c r="B322" t="s">
        <v>6</v>
      </c>
      <c r="C322" t="s">
        <v>7</v>
      </c>
      <c r="D322">
        <v>5179.0200000000004</v>
      </c>
      <c r="E322">
        <v>5181.3500000000004</v>
      </c>
      <c r="F322">
        <v>5183.62</v>
      </c>
      <c r="G322">
        <v>5176.6099999999997</v>
      </c>
      <c r="H322">
        <v>-1</v>
      </c>
      <c r="I322">
        <v>0.21356</v>
      </c>
      <c r="J322">
        <v>3</v>
      </c>
      <c r="M322" s="1">
        <f t="shared" ref="M322:M385" si="15">(A322/86400)+25569</f>
        <v>46079.701377314814</v>
      </c>
      <c r="N322" s="2">
        <f t="shared" ref="N322:N385" si="16">CEILING(INT(M322*1440)/1440*288,1)/288</f>
        <v>46079.701388888891</v>
      </c>
      <c r="O322">
        <f t="shared" si="14"/>
        <v>1772124600</v>
      </c>
    </row>
    <row r="323" spans="1:15" x14ac:dyDescent="0.55000000000000004">
      <c r="A323">
        <v>1772124899</v>
      </c>
      <c r="B323" t="s">
        <v>6</v>
      </c>
      <c r="C323" t="s">
        <v>7</v>
      </c>
      <c r="D323">
        <v>5179.6099999999997</v>
      </c>
      <c r="E323">
        <v>5179.0200000000004</v>
      </c>
      <c r="F323">
        <v>5180.8900000000003</v>
      </c>
      <c r="G323">
        <v>5175.5</v>
      </c>
      <c r="H323">
        <v>1</v>
      </c>
      <c r="I323">
        <v>0.82616000000000001</v>
      </c>
      <c r="J323">
        <v>0</v>
      </c>
      <c r="M323" s="1">
        <f t="shared" si="15"/>
        <v>46079.70484953704</v>
      </c>
      <c r="N323" s="2">
        <f t="shared" si="16"/>
        <v>46079.704861111109</v>
      </c>
      <c r="O323">
        <f t="shared" ref="O323:O386" si="17">MROUND((N323-25569)*86400,300)</f>
        <v>1772124900</v>
      </c>
    </row>
    <row r="324" spans="1:15" x14ac:dyDescent="0.55000000000000004">
      <c r="A324">
        <v>1772125199</v>
      </c>
      <c r="B324" t="s">
        <v>6</v>
      </c>
      <c r="C324" t="s">
        <v>7</v>
      </c>
      <c r="D324">
        <v>5181.28</v>
      </c>
      <c r="E324">
        <v>5179.6000000000004</v>
      </c>
      <c r="F324">
        <v>5182.75</v>
      </c>
      <c r="G324">
        <v>5178.3999999999996</v>
      </c>
      <c r="H324">
        <v>1</v>
      </c>
      <c r="I324">
        <v>0.44253999999999999</v>
      </c>
      <c r="J324">
        <v>0</v>
      </c>
      <c r="M324" s="1">
        <f t="shared" si="15"/>
        <v>46079.708321759259</v>
      </c>
      <c r="N324" s="2">
        <f t="shared" si="16"/>
        <v>46079.708333333336</v>
      </c>
      <c r="O324">
        <f t="shared" si="17"/>
        <v>1772125200</v>
      </c>
    </row>
    <row r="325" spans="1:15" x14ac:dyDescent="0.55000000000000004">
      <c r="A325">
        <v>1772125499</v>
      </c>
      <c r="B325" t="s">
        <v>6</v>
      </c>
      <c r="C325" t="s">
        <v>7</v>
      </c>
      <c r="D325">
        <v>5186.3900000000003</v>
      </c>
      <c r="E325">
        <v>5181.2700000000004</v>
      </c>
      <c r="F325">
        <v>5187.83</v>
      </c>
      <c r="G325">
        <v>5180.87</v>
      </c>
      <c r="H325">
        <v>1</v>
      </c>
      <c r="I325">
        <v>0.77607999999999999</v>
      </c>
      <c r="J325">
        <v>0</v>
      </c>
      <c r="M325" s="1">
        <f t="shared" si="15"/>
        <v>46079.711793981478</v>
      </c>
      <c r="N325" s="2">
        <f t="shared" si="16"/>
        <v>46079.711805555555</v>
      </c>
      <c r="O325">
        <f t="shared" si="17"/>
        <v>1772125500</v>
      </c>
    </row>
    <row r="326" spans="1:15" x14ac:dyDescent="0.55000000000000004">
      <c r="A326">
        <v>1772125799</v>
      </c>
      <c r="B326" t="s">
        <v>6</v>
      </c>
      <c r="C326" t="s">
        <v>7</v>
      </c>
      <c r="D326">
        <v>5179.6499999999996</v>
      </c>
      <c r="E326">
        <v>5186.37</v>
      </c>
      <c r="F326">
        <v>5190.3100000000004</v>
      </c>
      <c r="G326">
        <v>5179.6499999999996</v>
      </c>
      <c r="H326">
        <v>-1</v>
      </c>
      <c r="I326">
        <v>1.34084</v>
      </c>
      <c r="J326">
        <v>3</v>
      </c>
      <c r="M326" s="1">
        <f t="shared" si="15"/>
        <v>46079.715266203704</v>
      </c>
      <c r="N326" s="2">
        <f t="shared" si="16"/>
        <v>46079.715277777781</v>
      </c>
      <c r="O326">
        <f t="shared" si="17"/>
        <v>1772125800</v>
      </c>
    </row>
    <row r="327" spans="1:15" x14ac:dyDescent="0.55000000000000004">
      <c r="A327">
        <v>1772126099</v>
      </c>
      <c r="B327" t="s">
        <v>6</v>
      </c>
      <c r="C327" t="s">
        <v>7</v>
      </c>
      <c r="D327">
        <v>5178.26</v>
      </c>
      <c r="E327">
        <v>5179.8</v>
      </c>
      <c r="F327">
        <v>5181.3999999999996</v>
      </c>
      <c r="G327">
        <v>5175.57</v>
      </c>
      <c r="H327">
        <v>-1</v>
      </c>
      <c r="I327">
        <v>0.49088999999999999</v>
      </c>
      <c r="J327">
        <v>3</v>
      </c>
      <c r="M327" s="1">
        <f t="shared" si="15"/>
        <v>46079.71873842593</v>
      </c>
      <c r="N327" s="2">
        <f t="shared" si="16"/>
        <v>46079.71875</v>
      </c>
      <c r="O327">
        <f t="shared" si="17"/>
        <v>1772126100</v>
      </c>
    </row>
    <row r="328" spans="1:15" x14ac:dyDescent="0.55000000000000004">
      <c r="A328">
        <v>1772126399</v>
      </c>
      <c r="B328" t="s">
        <v>6</v>
      </c>
      <c r="C328" t="s">
        <v>7</v>
      </c>
      <c r="D328">
        <v>5179.47</v>
      </c>
      <c r="E328">
        <v>5178.22</v>
      </c>
      <c r="F328">
        <v>5181.88</v>
      </c>
      <c r="G328">
        <v>5178.16</v>
      </c>
      <c r="H328">
        <v>1</v>
      </c>
      <c r="I328">
        <v>0.59423000000000004</v>
      </c>
      <c r="J328">
        <v>0</v>
      </c>
      <c r="M328" s="1">
        <f t="shared" si="15"/>
        <v>46079.722210648149</v>
      </c>
      <c r="N328" s="2">
        <f t="shared" si="16"/>
        <v>46079.722222222219</v>
      </c>
      <c r="O328">
        <f t="shared" si="17"/>
        <v>1772126400</v>
      </c>
    </row>
    <row r="329" spans="1:15" x14ac:dyDescent="0.55000000000000004">
      <c r="A329">
        <v>1772126699</v>
      </c>
      <c r="B329" t="s">
        <v>6</v>
      </c>
      <c r="C329" t="s">
        <v>7</v>
      </c>
      <c r="D329">
        <v>5174.3900000000003</v>
      </c>
      <c r="E329">
        <v>5179.47</v>
      </c>
      <c r="F329">
        <v>5180.16</v>
      </c>
      <c r="G329">
        <v>5173.7299999999996</v>
      </c>
      <c r="H329">
        <v>-1</v>
      </c>
      <c r="I329">
        <v>0.75731000000000004</v>
      </c>
      <c r="J329">
        <v>3</v>
      </c>
      <c r="M329" s="1">
        <f t="shared" si="15"/>
        <v>46079.725682870368</v>
      </c>
      <c r="N329" s="2">
        <f t="shared" si="16"/>
        <v>46079.725694444445</v>
      </c>
      <c r="O329">
        <f t="shared" si="17"/>
        <v>1772126700</v>
      </c>
    </row>
    <row r="330" spans="1:15" x14ac:dyDescent="0.55000000000000004">
      <c r="A330">
        <v>1772126999</v>
      </c>
      <c r="B330" t="s">
        <v>6</v>
      </c>
      <c r="C330" t="s">
        <v>7</v>
      </c>
      <c r="D330">
        <v>5176.7299999999996</v>
      </c>
      <c r="E330">
        <v>5174.37</v>
      </c>
      <c r="F330">
        <v>5177.03</v>
      </c>
      <c r="G330">
        <v>5172</v>
      </c>
      <c r="H330">
        <v>1</v>
      </c>
      <c r="I330">
        <v>0.20591999999999999</v>
      </c>
      <c r="J330">
        <v>0</v>
      </c>
      <c r="M330" s="1">
        <f t="shared" si="15"/>
        <v>46079.729155092587</v>
      </c>
      <c r="N330" s="2">
        <f t="shared" si="16"/>
        <v>46079.729166666664</v>
      </c>
      <c r="O330">
        <f t="shared" si="17"/>
        <v>1772127000</v>
      </c>
    </row>
    <row r="331" spans="1:15" x14ac:dyDescent="0.55000000000000004">
      <c r="A331">
        <v>1772127299</v>
      </c>
      <c r="B331" t="s">
        <v>6</v>
      </c>
      <c r="C331" t="s">
        <v>7</v>
      </c>
      <c r="D331">
        <v>5173.9399999999996</v>
      </c>
      <c r="E331">
        <v>5176.7</v>
      </c>
      <c r="F331">
        <v>5177.87</v>
      </c>
      <c r="G331">
        <v>5172.87</v>
      </c>
      <c r="H331">
        <v>-1</v>
      </c>
      <c r="I331">
        <v>6.5670000000000006E-2</v>
      </c>
      <c r="J331">
        <v>3</v>
      </c>
      <c r="M331" s="1">
        <f t="shared" si="15"/>
        <v>46079.732627314814</v>
      </c>
      <c r="N331" s="2">
        <f t="shared" si="16"/>
        <v>46079.732638888891</v>
      </c>
      <c r="O331">
        <f t="shared" si="17"/>
        <v>1772127300</v>
      </c>
    </row>
    <row r="332" spans="1:15" x14ac:dyDescent="0.55000000000000004">
      <c r="A332">
        <v>1772127599</v>
      </c>
      <c r="B332" t="s">
        <v>6</v>
      </c>
      <c r="C332" t="s">
        <v>7</v>
      </c>
      <c r="D332">
        <v>5174.7299999999996</v>
      </c>
      <c r="E332">
        <v>5173.95</v>
      </c>
      <c r="F332">
        <v>5176.8</v>
      </c>
      <c r="G332">
        <v>5173.62</v>
      </c>
      <c r="H332">
        <v>1</v>
      </c>
      <c r="I332">
        <v>0.76588000000000001</v>
      </c>
      <c r="J332">
        <v>0</v>
      </c>
      <c r="M332" s="1">
        <f t="shared" si="15"/>
        <v>46079.73609953704</v>
      </c>
      <c r="N332" s="2">
        <f t="shared" si="16"/>
        <v>46079.736111111109</v>
      </c>
      <c r="O332">
        <f t="shared" si="17"/>
        <v>1772127600</v>
      </c>
    </row>
    <row r="333" spans="1:15" x14ac:dyDescent="0.55000000000000004">
      <c r="A333">
        <v>1772127899</v>
      </c>
      <c r="B333" t="s">
        <v>6</v>
      </c>
      <c r="C333" t="s">
        <v>7</v>
      </c>
      <c r="D333">
        <v>5169.95</v>
      </c>
      <c r="E333">
        <v>5174.66</v>
      </c>
      <c r="F333">
        <v>5175.3900000000003</v>
      </c>
      <c r="G333">
        <v>5166.72</v>
      </c>
      <c r="H333">
        <v>-1</v>
      </c>
      <c r="I333">
        <v>0.62363000000000002</v>
      </c>
      <c r="J333">
        <v>3</v>
      </c>
      <c r="M333" s="1">
        <f t="shared" si="15"/>
        <v>46079.739571759259</v>
      </c>
      <c r="N333" s="2">
        <f t="shared" si="16"/>
        <v>46079.739583333336</v>
      </c>
      <c r="O333">
        <f t="shared" si="17"/>
        <v>1772127900</v>
      </c>
    </row>
    <row r="334" spans="1:15" x14ac:dyDescent="0.55000000000000004">
      <c r="A334">
        <v>1772128199</v>
      </c>
      <c r="B334" t="s">
        <v>6</v>
      </c>
      <c r="C334" t="s">
        <v>7</v>
      </c>
      <c r="D334">
        <v>5166.97</v>
      </c>
      <c r="E334">
        <v>5169.95</v>
      </c>
      <c r="F334">
        <v>5173.09</v>
      </c>
      <c r="G334">
        <v>5165.07</v>
      </c>
      <c r="H334">
        <v>-1</v>
      </c>
      <c r="I334">
        <v>9.4500000000000001E-3</v>
      </c>
      <c r="J334">
        <v>3</v>
      </c>
      <c r="M334" s="1">
        <f t="shared" si="15"/>
        <v>46079.743043981478</v>
      </c>
      <c r="N334" s="2">
        <f t="shared" si="16"/>
        <v>46079.743055555555</v>
      </c>
      <c r="O334">
        <f t="shared" si="17"/>
        <v>1772128200</v>
      </c>
    </row>
    <row r="335" spans="1:15" x14ac:dyDescent="0.55000000000000004">
      <c r="A335">
        <v>1772128499</v>
      </c>
      <c r="B335" t="s">
        <v>6</v>
      </c>
      <c r="C335" t="s">
        <v>7</v>
      </c>
      <c r="D335">
        <v>5167.22</v>
      </c>
      <c r="E335">
        <v>5167.04</v>
      </c>
      <c r="F335">
        <v>5168.71</v>
      </c>
      <c r="G335">
        <v>5162.07</v>
      </c>
      <c r="H335">
        <v>1</v>
      </c>
      <c r="I335">
        <v>0.98031999999999997</v>
      </c>
      <c r="J335">
        <v>0</v>
      </c>
      <c r="M335" s="1">
        <f t="shared" si="15"/>
        <v>46079.746516203704</v>
      </c>
      <c r="N335" s="2">
        <f t="shared" si="16"/>
        <v>46079.746527777781</v>
      </c>
      <c r="O335">
        <f t="shared" si="17"/>
        <v>1772128500</v>
      </c>
    </row>
    <row r="336" spans="1:15" x14ac:dyDescent="0.55000000000000004">
      <c r="A336">
        <v>1772128799</v>
      </c>
      <c r="B336" t="s">
        <v>6</v>
      </c>
      <c r="C336" t="s">
        <v>7</v>
      </c>
      <c r="D336">
        <v>5168.87</v>
      </c>
      <c r="E336">
        <v>5167.45</v>
      </c>
      <c r="F336">
        <v>5171.46</v>
      </c>
      <c r="G336">
        <v>5167.37</v>
      </c>
      <c r="H336">
        <v>1</v>
      </c>
      <c r="I336">
        <v>0.53966999999999998</v>
      </c>
      <c r="J336">
        <v>0</v>
      </c>
      <c r="M336" s="1">
        <f t="shared" si="15"/>
        <v>46079.74998842593</v>
      </c>
      <c r="N336" s="2">
        <f t="shared" si="16"/>
        <v>46079.75</v>
      </c>
      <c r="O336">
        <f t="shared" si="17"/>
        <v>1772128800</v>
      </c>
    </row>
    <row r="337" spans="1:15" x14ac:dyDescent="0.55000000000000004">
      <c r="A337">
        <v>1772129099</v>
      </c>
      <c r="B337" t="s">
        <v>6</v>
      </c>
      <c r="C337" t="s">
        <v>7</v>
      </c>
      <c r="D337">
        <v>5170.2</v>
      </c>
      <c r="E337">
        <v>5168.87</v>
      </c>
      <c r="F337">
        <v>5171.1400000000003</v>
      </c>
      <c r="G337">
        <v>5163.6000000000004</v>
      </c>
      <c r="H337">
        <v>1</v>
      </c>
      <c r="I337">
        <v>0.57152000000000003</v>
      </c>
      <c r="J337">
        <v>0</v>
      </c>
      <c r="M337" s="1">
        <f t="shared" si="15"/>
        <v>46079.753460648149</v>
      </c>
      <c r="N337" s="2">
        <f t="shared" si="16"/>
        <v>46079.753472222219</v>
      </c>
      <c r="O337">
        <f t="shared" si="17"/>
        <v>1772129100</v>
      </c>
    </row>
    <row r="338" spans="1:15" x14ac:dyDescent="0.55000000000000004">
      <c r="A338">
        <v>1772129399</v>
      </c>
      <c r="B338" t="s">
        <v>6</v>
      </c>
      <c r="C338" t="s">
        <v>7</v>
      </c>
      <c r="D338">
        <v>5173.38</v>
      </c>
      <c r="E338">
        <v>5170.0600000000004</v>
      </c>
      <c r="F338">
        <v>5173.6099999999997</v>
      </c>
      <c r="G338">
        <v>5169.28</v>
      </c>
      <c r="H338">
        <v>1</v>
      </c>
      <c r="I338">
        <v>0.13022</v>
      </c>
      <c r="J338">
        <v>0</v>
      </c>
      <c r="M338" s="1">
        <f t="shared" si="15"/>
        <v>46079.756932870368</v>
      </c>
      <c r="N338" s="2">
        <f t="shared" si="16"/>
        <v>46079.756944444445</v>
      </c>
      <c r="O338">
        <f t="shared" si="17"/>
        <v>1772129400</v>
      </c>
    </row>
    <row r="339" spans="1:15" x14ac:dyDescent="0.55000000000000004">
      <c r="A339">
        <v>1772129699</v>
      </c>
      <c r="B339" t="s">
        <v>6</v>
      </c>
      <c r="C339" t="s">
        <v>7</v>
      </c>
      <c r="D339">
        <v>5174.8500000000004</v>
      </c>
      <c r="E339">
        <v>5173.38</v>
      </c>
      <c r="F339">
        <v>5176.38</v>
      </c>
      <c r="G339">
        <v>5171.78</v>
      </c>
      <c r="H339">
        <v>1</v>
      </c>
      <c r="I339">
        <v>0.52264999999999995</v>
      </c>
      <c r="J339">
        <v>0</v>
      </c>
      <c r="M339" s="1">
        <f t="shared" si="15"/>
        <v>46079.760405092587</v>
      </c>
      <c r="N339" s="2">
        <f t="shared" si="16"/>
        <v>46079.760416666664</v>
      </c>
      <c r="O339">
        <f t="shared" si="17"/>
        <v>1772129700</v>
      </c>
    </row>
    <row r="340" spans="1:15" x14ac:dyDescent="0.55000000000000004">
      <c r="A340">
        <v>1772129999</v>
      </c>
      <c r="B340" t="s">
        <v>6</v>
      </c>
      <c r="C340" t="s">
        <v>7</v>
      </c>
      <c r="D340">
        <v>5174.8599999999997</v>
      </c>
      <c r="E340">
        <v>5174.3900000000003</v>
      </c>
      <c r="F340">
        <v>5176.78</v>
      </c>
      <c r="G340">
        <v>5174.03</v>
      </c>
      <c r="H340">
        <v>1</v>
      </c>
      <c r="I340">
        <v>0.87329000000000001</v>
      </c>
      <c r="J340">
        <v>0</v>
      </c>
      <c r="M340" s="1">
        <f t="shared" si="15"/>
        <v>46079.763877314814</v>
      </c>
      <c r="N340" s="2">
        <f t="shared" si="16"/>
        <v>46079.763888888891</v>
      </c>
      <c r="O340">
        <f t="shared" si="17"/>
        <v>1772130000</v>
      </c>
    </row>
    <row r="341" spans="1:15" x14ac:dyDescent="0.55000000000000004">
      <c r="A341">
        <v>1772130299</v>
      </c>
      <c r="B341" t="s">
        <v>6</v>
      </c>
      <c r="C341" t="s">
        <v>7</v>
      </c>
      <c r="D341">
        <v>5177.09</v>
      </c>
      <c r="E341">
        <v>5174.72</v>
      </c>
      <c r="F341">
        <v>5178.3900000000003</v>
      </c>
      <c r="G341">
        <v>5173.92</v>
      </c>
      <c r="H341">
        <v>1</v>
      </c>
      <c r="I341">
        <v>0.19807</v>
      </c>
      <c r="J341">
        <v>0</v>
      </c>
      <c r="M341" s="1">
        <f t="shared" si="15"/>
        <v>46079.76734953704</v>
      </c>
      <c r="N341" s="2">
        <f t="shared" si="16"/>
        <v>46079.767361111109</v>
      </c>
      <c r="O341">
        <f t="shared" si="17"/>
        <v>1772130300</v>
      </c>
    </row>
    <row r="342" spans="1:15" x14ac:dyDescent="0.55000000000000004">
      <c r="A342">
        <v>1772130599</v>
      </c>
      <c r="B342" t="s">
        <v>6</v>
      </c>
      <c r="C342" t="s">
        <v>7</v>
      </c>
      <c r="D342">
        <v>5167.5600000000004</v>
      </c>
      <c r="E342">
        <v>5177.2</v>
      </c>
      <c r="F342">
        <v>5180.29</v>
      </c>
      <c r="G342">
        <v>5165.87</v>
      </c>
      <c r="H342">
        <v>-1</v>
      </c>
      <c r="I342">
        <v>2.35737</v>
      </c>
      <c r="J342">
        <v>4</v>
      </c>
      <c r="M342" s="1">
        <f t="shared" si="15"/>
        <v>46079.770821759259</v>
      </c>
      <c r="N342" s="2">
        <f t="shared" si="16"/>
        <v>46079.770833333336</v>
      </c>
      <c r="O342">
        <f t="shared" si="17"/>
        <v>1772130600</v>
      </c>
    </row>
    <row r="343" spans="1:15" x14ac:dyDescent="0.55000000000000004">
      <c r="A343">
        <v>1772130899</v>
      </c>
      <c r="B343" t="s">
        <v>6</v>
      </c>
      <c r="C343" t="s">
        <v>7</v>
      </c>
      <c r="D343">
        <v>5175.5</v>
      </c>
      <c r="E343">
        <v>5167.6400000000003</v>
      </c>
      <c r="F343">
        <v>5177.3100000000004</v>
      </c>
      <c r="G343">
        <v>5160.9399999999996</v>
      </c>
      <c r="H343">
        <v>1</v>
      </c>
      <c r="I343">
        <v>1.7200899999999999</v>
      </c>
      <c r="J343">
        <v>1</v>
      </c>
      <c r="M343" s="1">
        <f t="shared" si="15"/>
        <v>46079.774293981478</v>
      </c>
      <c r="N343" s="2">
        <f t="shared" si="16"/>
        <v>46079.774305555555</v>
      </c>
      <c r="O343">
        <f t="shared" si="17"/>
        <v>1772130900</v>
      </c>
    </row>
    <row r="344" spans="1:15" x14ac:dyDescent="0.55000000000000004">
      <c r="A344">
        <v>1772131199</v>
      </c>
      <c r="B344" t="s">
        <v>6</v>
      </c>
      <c r="C344" t="s">
        <v>7</v>
      </c>
      <c r="D344">
        <v>5181.72</v>
      </c>
      <c r="E344">
        <v>5175.5</v>
      </c>
      <c r="F344">
        <v>5182.3900000000003</v>
      </c>
      <c r="G344">
        <v>5174.67</v>
      </c>
      <c r="H344">
        <v>1</v>
      </c>
      <c r="I344">
        <v>1.1420999999999999</v>
      </c>
      <c r="J344">
        <v>0</v>
      </c>
      <c r="M344" s="1">
        <f t="shared" si="15"/>
        <v>46079.777766203704</v>
      </c>
      <c r="N344" s="2">
        <f t="shared" si="16"/>
        <v>46079.777777777781</v>
      </c>
      <c r="O344">
        <f t="shared" si="17"/>
        <v>1772131200</v>
      </c>
    </row>
    <row r="345" spans="1:15" x14ac:dyDescent="0.55000000000000004">
      <c r="A345">
        <v>1772131499</v>
      </c>
      <c r="B345" t="s">
        <v>6</v>
      </c>
      <c r="C345" t="s">
        <v>7</v>
      </c>
      <c r="D345">
        <v>5184.66</v>
      </c>
      <c r="E345">
        <v>5181.4399999999996</v>
      </c>
      <c r="F345">
        <v>5185.07</v>
      </c>
      <c r="G345">
        <v>5181.28</v>
      </c>
      <c r="H345">
        <v>1</v>
      </c>
      <c r="I345">
        <v>9.1600000000000001E-2</v>
      </c>
      <c r="J345">
        <v>0</v>
      </c>
      <c r="M345" s="1">
        <f t="shared" si="15"/>
        <v>46079.78123842593</v>
      </c>
      <c r="N345" s="2">
        <f t="shared" si="16"/>
        <v>46079.78125</v>
      </c>
      <c r="O345">
        <f t="shared" si="17"/>
        <v>1772131500</v>
      </c>
    </row>
    <row r="346" spans="1:15" x14ac:dyDescent="0.55000000000000004">
      <c r="A346">
        <v>1772131799</v>
      </c>
      <c r="B346" t="s">
        <v>6</v>
      </c>
      <c r="C346" t="s">
        <v>7</v>
      </c>
      <c r="D346">
        <v>5180.8999999999996</v>
      </c>
      <c r="E346">
        <v>5184.57</v>
      </c>
      <c r="F346">
        <v>5185.84</v>
      </c>
      <c r="G346">
        <v>5180.8100000000004</v>
      </c>
      <c r="H346">
        <v>-1</v>
      </c>
      <c r="I346">
        <v>0.24775</v>
      </c>
      <c r="J346">
        <v>3</v>
      </c>
      <c r="M346" s="1">
        <f t="shared" si="15"/>
        <v>46079.784710648149</v>
      </c>
      <c r="N346" s="2">
        <f t="shared" si="16"/>
        <v>46079.784722222219</v>
      </c>
      <c r="O346">
        <f t="shared" si="17"/>
        <v>1772131800</v>
      </c>
    </row>
    <row r="347" spans="1:15" x14ac:dyDescent="0.55000000000000004">
      <c r="A347">
        <v>1772132099</v>
      </c>
      <c r="B347" t="s">
        <v>6</v>
      </c>
      <c r="C347" t="s">
        <v>7</v>
      </c>
      <c r="D347">
        <v>5180.24</v>
      </c>
      <c r="E347">
        <v>5180.83</v>
      </c>
      <c r="F347">
        <v>5182.3100000000004</v>
      </c>
      <c r="G347">
        <v>5179.17</v>
      </c>
      <c r="H347">
        <v>-1</v>
      </c>
      <c r="I347">
        <v>0.83155999999999997</v>
      </c>
      <c r="J347">
        <v>3</v>
      </c>
      <c r="M347" s="1">
        <f t="shared" si="15"/>
        <v>46079.788182870368</v>
      </c>
      <c r="N347" s="2">
        <f t="shared" si="16"/>
        <v>46079.788194444445</v>
      </c>
      <c r="O347">
        <f t="shared" si="17"/>
        <v>1772132100</v>
      </c>
    </row>
    <row r="348" spans="1:15" x14ac:dyDescent="0.55000000000000004">
      <c r="A348">
        <v>1772132399</v>
      </c>
      <c r="B348" t="s">
        <v>6</v>
      </c>
      <c r="C348" t="s">
        <v>7</v>
      </c>
      <c r="D348">
        <v>5185.45</v>
      </c>
      <c r="E348">
        <v>5180.3900000000003</v>
      </c>
      <c r="F348">
        <v>5186.1899999999996</v>
      </c>
      <c r="G348">
        <v>5179.78</v>
      </c>
      <c r="H348">
        <v>1</v>
      </c>
      <c r="I348">
        <v>0.74661</v>
      </c>
      <c r="J348">
        <v>0</v>
      </c>
      <c r="M348" s="1">
        <f t="shared" si="15"/>
        <v>46079.791655092587</v>
      </c>
      <c r="N348" s="2">
        <f t="shared" si="16"/>
        <v>46079.791666666664</v>
      </c>
      <c r="O348">
        <f t="shared" si="17"/>
        <v>1772132400</v>
      </c>
    </row>
    <row r="349" spans="1:15" x14ac:dyDescent="0.55000000000000004">
      <c r="A349">
        <v>1772132699</v>
      </c>
      <c r="B349" t="s">
        <v>6</v>
      </c>
      <c r="C349" t="s">
        <v>7</v>
      </c>
      <c r="D349">
        <v>5186.22</v>
      </c>
      <c r="E349">
        <v>5185.4799999999996</v>
      </c>
      <c r="F349">
        <v>5187.79</v>
      </c>
      <c r="G349">
        <v>5184.1499999999996</v>
      </c>
      <c r="H349">
        <v>1</v>
      </c>
      <c r="I349">
        <v>0.77490999999999999</v>
      </c>
      <c r="J349">
        <v>0</v>
      </c>
      <c r="M349" s="1">
        <f t="shared" si="15"/>
        <v>46079.795127314814</v>
      </c>
      <c r="N349" s="2">
        <f t="shared" si="16"/>
        <v>46079.795138888891</v>
      </c>
      <c r="O349">
        <f t="shared" si="17"/>
        <v>1772132700</v>
      </c>
    </row>
    <row r="350" spans="1:15" x14ac:dyDescent="0.55000000000000004">
      <c r="A350">
        <v>1772132999</v>
      </c>
      <c r="B350" t="s">
        <v>6</v>
      </c>
      <c r="C350" t="s">
        <v>7</v>
      </c>
      <c r="D350">
        <v>5186.4799999999996</v>
      </c>
      <c r="E350">
        <v>5186.22</v>
      </c>
      <c r="F350">
        <v>5188.3100000000004</v>
      </c>
      <c r="G350">
        <v>5184.8599999999997</v>
      </c>
      <c r="H350">
        <v>1</v>
      </c>
      <c r="I350">
        <v>0.94037000000000004</v>
      </c>
      <c r="J350">
        <v>0</v>
      </c>
      <c r="M350" s="1">
        <f t="shared" si="15"/>
        <v>46079.79859953704</v>
      </c>
      <c r="N350" s="2">
        <f t="shared" si="16"/>
        <v>46079.798611111109</v>
      </c>
      <c r="O350">
        <f t="shared" si="17"/>
        <v>1772133000</v>
      </c>
    </row>
    <row r="351" spans="1:15" x14ac:dyDescent="0.55000000000000004">
      <c r="A351">
        <v>1772133299</v>
      </c>
      <c r="B351" t="s">
        <v>6</v>
      </c>
      <c r="C351" t="s">
        <v>7</v>
      </c>
      <c r="D351">
        <v>5187.7</v>
      </c>
      <c r="E351">
        <v>5186.5</v>
      </c>
      <c r="F351">
        <v>5187.8599999999997</v>
      </c>
      <c r="G351">
        <v>5185.17</v>
      </c>
      <c r="H351">
        <v>1</v>
      </c>
      <c r="I351">
        <v>0.60755999999999999</v>
      </c>
      <c r="J351">
        <v>0</v>
      </c>
      <c r="M351" s="1">
        <f t="shared" si="15"/>
        <v>46079.802071759259</v>
      </c>
      <c r="N351" s="2">
        <f t="shared" si="16"/>
        <v>46079.802083333336</v>
      </c>
      <c r="O351">
        <f t="shared" si="17"/>
        <v>1772133300</v>
      </c>
    </row>
    <row r="352" spans="1:15" x14ac:dyDescent="0.55000000000000004">
      <c r="A352">
        <v>1772133599</v>
      </c>
      <c r="B352" t="s">
        <v>6</v>
      </c>
      <c r="C352" t="s">
        <v>7</v>
      </c>
      <c r="D352">
        <v>5185.79</v>
      </c>
      <c r="E352">
        <v>5187.72</v>
      </c>
      <c r="F352">
        <v>5189.1499999999996</v>
      </c>
      <c r="G352">
        <v>5185.47</v>
      </c>
      <c r="H352">
        <v>-1</v>
      </c>
      <c r="I352">
        <v>0.34838000000000002</v>
      </c>
      <c r="J352">
        <v>3</v>
      </c>
      <c r="M352" s="1">
        <f t="shared" si="15"/>
        <v>46079.805543981478</v>
      </c>
      <c r="N352" s="2">
        <f t="shared" si="16"/>
        <v>46079.805555555555</v>
      </c>
      <c r="O352">
        <f t="shared" si="17"/>
        <v>1772133600</v>
      </c>
    </row>
    <row r="353" spans="1:15" x14ac:dyDescent="0.55000000000000004">
      <c r="A353">
        <v>1772133899</v>
      </c>
      <c r="B353" t="s">
        <v>6</v>
      </c>
      <c r="C353" t="s">
        <v>7</v>
      </c>
      <c r="D353">
        <v>5185.5600000000004</v>
      </c>
      <c r="E353">
        <v>5185.79</v>
      </c>
      <c r="F353">
        <v>5186.6899999999996</v>
      </c>
      <c r="G353">
        <v>5184.62</v>
      </c>
      <c r="H353">
        <v>-1</v>
      </c>
      <c r="I353">
        <v>0.94855</v>
      </c>
      <c r="J353">
        <v>3</v>
      </c>
      <c r="M353" s="1">
        <f t="shared" si="15"/>
        <v>46079.809016203704</v>
      </c>
      <c r="N353" s="2">
        <f t="shared" si="16"/>
        <v>46079.809027777781</v>
      </c>
      <c r="O353">
        <f t="shared" si="17"/>
        <v>1772133900</v>
      </c>
    </row>
    <row r="354" spans="1:15" x14ac:dyDescent="0.55000000000000004">
      <c r="A354">
        <v>1772134199</v>
      </c>
      <c r="B354" t="s">
        <v>6</v>
      </c>
      <c r="C354" t="s">
        <v>7</v>
      </c>
      <c r="D354">
        <v>5188.8599999999997</v>
      </c>
      <c r="E354">
        <v>5185.6499999999996</v>
      </c>
      <c r="F354">
        <v>5188.99</v>
      </c>
      <c r="G354">
        <v>5183.5</v>
      </c>
      <c r="H354">
        <v>1</v>
      </c>
      <c r="I354">
        <v>0.10457</v>
      </c>
      <c r="J354">
        <v>0</v>
      </c>
      <c r="M354" s="1">
        <f t="shared" si="15"/>
        <v>46079.81248842593</v>
      </c>
      <c r="N354" s="2">
        <f t="shared" si="16"/>
        <v>46079.8125</v>
      </c>
      <c r="O354">
        <f t="shared" si="17"/>
        <v>1772134200</v>
      </c>
    </row>
    <row r="355" spans="1:15" x14ac:dyDescent="0.55000000000000004">
      <c r="A355">
        <v>1772134499</v>
      </c>
      <c r="B355" t="s">
        <v>6</v>
      </c>
      <c r="C355" t="s">
        <v>7</v>
      </c>
      <c r="D355">
        <v>5184.1899999999996</v>
      </c>
      <c r="E355">
        <v>5188.8999999999996</v>
      </c>
      <c r="F355">
        <v>5190.83</v>
      </c>
      <c r="G355">
        <v>5183.66</v>
      </c>
      <c r="H355">
        <v>-1</v>
      </c>
      <c r="I355">
        <v>0.63141000000000003</v>
      </c>
      <c r="J355">
        <v>3</v>
      </c>
      <c r="M355" s="1">
        <f t="shared" si="15"/>
        <v>46079.815960648149</v>
      </c>
      <c r="N355" s="2">
        <f t="shared" si="16"/>
        <v>46079.815972222219</v>
      </c>
      <c r="O355">
        <f t="shared" si="17"/>
        <v>1772134500</v>
      </c>
    </row>
    <row r="356" spans="1:15" x14ac:dyDescent="0.55000000000000004">
      <c r="A356">
        <v>1772134799</v>
      </c>
      <c r="B356" t="s">
        <v>6</v>
      </c>
      <c r="C356" t="s">
        <v>7</v>
      </c>
      <c r="D356">
        <v>5186.3999999999996</v>
      </c>
      <c r="E356">
        <v>5184.1899999999996</v>
      </c>
      <c r="F356">
        <v>5186.91</v>
      </c>
      <c r="G356">
        <v>5184.0200000000004</v>
      </c>
      <c r="H356">
        <v>1</v>
      </c>
      <c r="I356">
        <v>0.25276999999999999</v>
      </c>
      <c r="J356">
        <v>0</v>
      </c>
      <c r="M356" s="1">
        <f t="shared" si="15"/>
        <v>46079.819432870368</v>
      </c>
      <c r="N356" s="2">
        <f t="shared" si="16"/>
        <v>46079.819444444445</v>
      </c>
      <c r="O356">
        <f t="shared" si="17"/>
        <v>1772134800</v>
      </c>
    </row>
    <row r="357" spans="1:15" x14ac:dyDescent="0.55000000000000004">
      <c r="A357">
        <v>1772135099</v>
      </c>
      <c r="B357" t="s">
        <v>6</v>
      </c>
      <c r="C357" t="s">
        <v>7</v>
      </c>
      <c r="D357">
        <v>5193.8900000000003</v>
      </c>
      <c r="E357">
        <v>5186.38</v>
      </c>
      <c r="F357">
        <v>5194.04</v>
      </c>
      <c r="G357">
        <v>5186.38</v>
      </c>
      <c r="H357">
        <v>1</v>
      </c>
      <c r="I357">
        <v>1.61185</v>
      </c>
      <c r="J357">
        <v>1</v>
      </c>
      <c r="M357" s="1">
        <f t="shared" si="15"/>
        <v>46079.822905092587</v>
      </c>
      <c r="N357" s="2">
        <f t="shared" si="16"/>
        <v>46079.822916666664</v>
      </c>
      <c r="O357">
        <f t="shared" si="17"/>
        <v>1772135100</v>
      </c>
    </row>
    <row r="358" spans="1:15" x14ac:dyDescent="0.55000000000000004">
      <c r="A358">
        <v>1772135399</v>
      </c>
      <c r="B358" t="s">
        <v>6</v>
      </c>
      <c r="C358" t="s">
        <v>7</v>
      </c>
      <c r="D358">
        <v>5189.59</v>
      </c>
      <c r="E358">
        <v>5193.91</v>
      </c>
      <c r="F358">
        <v>5193.93</v>
      </c>
      <c r="G358">
        <v>5188.9399999999996</v>
      </c>
      <c r="H358">
        <v>-1</v>
      </c>
      <c r="I358">
        <v>0.48357</v>
      </c>
      <c r="J358">
        <v>3</v>
      </c>
      <c r="M358" s="1">
        <f t="shared" si="15"/>
        <v>46079.826377314814</v>
      </c>
      <c r="N358" s="2">
        <f t="shared" si="16"/>
        <v>46079.826388888891</v>
      </c>
      <c r="O358">
        <f t="shared" si="17"/>
        <v>1772135400</v>
      </c>
    </row>
    <row r="359" spans="1:15" x14ac:dyDescent="0.55000000000000004">
      <c r="A359">
        <v>1772135699</v>
      </c>
      <c r="B359" t="s">
        <v>6</v>
      </c>
      <c r="C359" t="s">
        <v>7</v>
      </c>
      <c r="D359">
        <v>5187.0600000000004</v>
      </c>
      <c r="E359">
        <v>5189.7</v>
      </c>
      <c r="F359">
        <v>5190.58</v>
      </c>
      <c r="G359">
        <v>5186.5200000000004</v>
      </c>
      <c r="H359">
        <v>-1</v>
      </c>
      <c r="I359">
        <v>0.10954</v>
      </c>
      <c r="J359">
        <v>3</v>
      </c>
      <c r="M359" s="1">
        <f t="shared" si="15"/>
        <v>46079.82984953704</v>
      </c>
      <c r="N359" s="2">
        <f t="shared" si="16"/>
        <v>46079.829861111109</v>
      </c>
      <c r="O359">
        <f t="shared" si="17"/>
        <v>1772135700</v>
      </c>
    </row>
    <row r="360" spans="1:15" x14ac:dyDescent="0.55000000000000004">
      <c r="A360">
        <v>1772135999</v>
      </c>
      <c r="B360" t="s">
        <v>6</v>
      </c>
      <c r="C360" t="s">
        <v>7</v>
      </c>
      <c r="D360">
        <v>5193.8100000000004</v>
      </c>
      <c r="E360">
        <v>5187.0600000000004</v>
      </c>
      <c r="F360">
        <v>5193.82</v>
      </c>
      <c r="G360">
        <v>5186.8100000000004</v>
      </c>
      <c r="H360">
        <v>1</v>
      </c>
      <c r="I360">
        <v>1.3405100000000001</v>
      </c>
      <c r="J360">
        <v>0</v>
      </c>
      <c r="M360" s="1">
        <f t="shared" si="15"/>
        <v>46079.833321759259</v>
      </c>
      <c r="N360" s="2">
        <f t="shared" si="16"/>
        <v>46079.833333333336</v>
      </c>
      <c r="O360">
        <f t="shared" si="17"/>
        <v>1772136000</v>
      </c>
    </row>
    <row r="361" spans="1:15" x14ac:dyDescent="0.55000000000000004">
      <c r="A361">
        <v>1772136299</v>
      </c>
      <c r="B361" t="s">
        <v>6</v>
      </c>
      <c r="C361" t="s">
        <v>7</v>
      </c>
      <c r="D361">
        <v>5195.17</v>
      </c>
      <c r="E361">
        <v>5193.8100000000004</v>
      </c>
      <c r="F361">
        <v>5196.4799999999996</v>
      </c>
      <c r="G361">
        <v>5193.79</v>
      </c>
      <c r="H361">
        <v>1</v>
      </c>
      <c r="I361">
        <v>0.55884999999999996</v>
      </c>
      <c r="J361">
        <v>0</v>
      </c>
      <c r="M361" s="1">
        <f t="shared" si="15"/>
        <v>46079.836793981478</v>
      </c>
      <c r="N361" s="2">
        <f t="shared" si="16"/>
        <v>46079.836805555555</v>
      </c>
      <c r="O361">
        <f t="shared" si="17"/>
        <v>1772136300</v>
      </c>
    </row>
    <row r="362" spans="1:15" x14ac:dyDescent="0.55000000000000004">
      <c r="A362">
        <v>1772136599</v>
      </c>
      <c r="B362" t="s">
        <v>6</v>
      </c>
      <c r="C362" t="s">
        <v>7</v>
      </c>
      <c r="D362">
        <v>5196.91</v>
      </c>
      <c r="E362">
        <v>5195.17</v>
      </c>
      <c r="F362">
        <v>5198.04</v>
      </c>
      <c r="G362">
        <v>5194.3500000000004</v>
      </c>
      <c r="H362">
        <v>1</v>
      </c>
      <c r="I362">
        <v>0.42259000000000002</v>
      </c>
      <c r="J362">
        <v>0</v>
      </c>
      <c r="M362" s="1">
        <f t="shared" si="15"/>
        <v>46079.840266203704</v>
      </c>
      <c r="N362" s="2">
        <f t="shared" si="16"/>
        <v>46079.840277777781</v>
      </c>
      <c r="O362">
        <f t="shared" si="17"/>
        <v>1772136600</v>
      </c>
    </row>
    <row r="363" spans="1:15" x14ac:dyDescent="0.55000000000000004">
      <c r="A363">
        <v>1772136899</v>
      </c>
      <c r="B363" t="s">
        <v>6</v>
      </c>
      <c r="C363" t="s">
        <v>7</v>
      </c>
      <c r="D363">
        <v>5194.53</v>
      </c>
      <c r="E363">
        <v>5196.97</v>
      </c>
      <c r="F363">
        <v>5197.1000000000004</v>
      </c>
      <c r="G363">
        <v>5191.97</v>
      </c>
      <c r="H363">
        <v>-1</v>
      </c>
      <c r="I363">
        <v>0.17591999999999999</v>
      </c>
      <c r="J363">
        <v>3</v>
      </c>
      <c r="M363" s="1">
        <f t="shared" si="15"/>
        <v>46079.84373842593</v>
      </c>
      <c r="N363" s="2">
        <f t="shared" si="16"/>
        <v>46079.84375</v>
      </c>
      <c r="O363">
        <f t="shared" si="17"/>
        <v>1772136900</v>
      </c>
    </row>
    <row r="364" spans="1:15" x14ac:dyDescent="0.55000000000000004">
      <c r="A364">
        <v>1772137199</v>
      </c>
      <c r="B364" t="s">
        <v>6</v>
      </c>
      <c r="C364" t="s">
        <v>7</v>
      </c>
      <c r="D364">
        <v>5197.78</v>
      </c>
      <c r="E364">
        <v>5194.55</v>
      </c>
      <c r="F364">
        <v>5197.78</v>
      </c>
      <c r="G364">
        <v>5194.25</v>
      </c>
      <c r="H364">
        <v>1</v>
      </c>
      <c r="I364">
        <v>0.10049</v>
      </c>
      <c r="J364">
        <v>0</v>
      </c>
      <c r="M364" s="1">
        <f t="shared" si="15"/>
        <v>46079.847210648149</v>
      </c>
      <c r="N364" s="2">
        <f t="shared" si="16"/>
        <v>46079.847222222219</v>
      </c>
      <c r="O364">
        <f t="shared" si="17"/>
        <v>1772137200</v>
      </c>
    </row>
    <row r="365" spans="1:15" x14ac:dyDescent="0.55000000000000004">
      <c r="A365">
        <v>1772137499</v>
      </c>
      <c r="B365" t="s">
        <v>6</v>
      </c>
      <c r="C365" t="s">
        <v>7</v>
      </c>
      <c r="D365">
        <v>5193.62</v>
      </c>
      <c r="E365">
        <v>5197.83</v>
      </c>
      <c r="F365">
        <v>5197.83</v>
      </c>
      <c r="G365">
        <v>5193.28</v>
      </c>
      <c r="H365">
        <v>-1</v>
      </c>
      <c r="I365">
        <v>0.4456</v>
      </c>
      <c r="J365">
        <v>3</v>
      </c>
      <c r="M365" s="1">
        <f t="shared" si="15"/>
        <v>46079.850682870368</v>
      </c>
      <c r="N365" s="2">
        <f t="shared" si="16"/>
        <v>46079.850694444445</v>
      </c>
      <c r="O365">
        <f t="shared" si="17"/>
        <v>1772137500</v>
      </c>
    </row>
    <row r="366" spans="1:15" x14ac:dyDescent="0.55000000000000004">
      <c r="A366">
        <v>1772137799</v>
      </c>
      <c r="B366" t="s">
        <v>6</v>
      </c>
      <c r="C366" t="s">
        <v>7</v>
      </c>
      <c r="D366">
        <v>5194.3500000000004</v>
      </c>
      <c r="E366">
        <v>5193.57</v>
      </c>
      <c r="F366">
        <v>5194.8</v>
      </c>
      <c r="G366">
        <v>5190.76</v>
      </c>
      <c r="H366">
        <v>1</v>
      </c>
      <c r="I366">
        <v>0.76593999999999995</v>
      </c>
      <c r="J366">
        <v>0</v>
      </c>
      <c r="M366" s="1">
        <f t="shared" si="15"/>
        <v>46079.854155092587</v>
      </c>
      <c r="N366" s="2">
        <f t="shared" si="16"/>
        <v>46079.854166666664</v>
      </c>
      <c r="O366">
        <f t="shared" si="17"/>
        <v>1772137800</v>
      </c>
    </row>
    <row r="367" spans="1:15" x14ac:dyDescent="0.55000000000000004">
      <c r="A367">
        <v>1772138099</v>
      </c>
      <c r="B367" t="s">
        <v>6</v>
      </c>
      <c r="C367" t="s">
        <v>7</v>
      </c>
      <c r="D367">
        <v>5197.7299999999996</v>
      </c>
      <c r="E367">
        <v>5194.3599999999997</v>
      </c>
      <c r="F367">
        <v>5199.3900000000003</v>
      </c>
      <c r="G367">
        <v>5194.22</v>
      </c>
      <c r="H367">
        <v>1</v>
      </c>
      <c r="I367">
        <v>0.14760000000000001</v>
      </c>
      <c r="J367">
        <v>0</v>
      </c>
      <c r="M367" s="1">
        <f t="shared" si="15"/>
        <v>46079.857627314814</v>
      </c>
      <c r="N367" s="2">
        <f t="shared" si="16"/>
        <v>46079.857638888891</v>
      </c>
      <c r="O367">
        <f t="shared" si="17"/>
        <v>1772138100</v>
      </c>
    </row>
    <row r="368" spans="1:15" x14ac:dyDescent="0.55000000000000004">
      <c r="A368">
        <v>1772138399</v>
      </c>
      <c r="B368" t="s">
        <v>6</v>
      </c>
      <c r="C368" t="s">
        <v>7</v>
      </c>
      <c r="D368">
        <v>5198.3500000000004</v>
      </c>
      <c r="E368">
        <v>5197.76</v>
      </c>
      <c r="F368">
        <v>5199.2299999999996</v>
      </c>
      <c r="G368">
        <v>5196.41</v>
      </c>
      <c r="H368">
        <v>1</v>
      </c>
      <c r="I368">
        <v>0.83482000000000001</v>
      </c>
      <c r="J368">
        <v>0</v>
      </c>
      <c r="M368" s="1">
        <f t="shared" si="15"/>
        <v>46079.86109953704</v>
      </c>
      <c r="N368" s="2">
        <f t="shared" si="16"/>
        <v>46079.861111111109</v>
      </c>
      <c r="O368">
        <f t="shared" si="17"/>
        <v>1772138400</v>
      </c>
    </row>
    <row r="369" spans="1:15" x14ac:dyDescent="0.55000000000000004">
      <c r="A369">
        <v>1772138699</v>
      </c>
      <c r="B369" t="s">
        <v>6</v>
      </c>
      <c r="C369" t="s">
        <v>7</v>
      </c>
      <c r="D369">
        <v>5199.97</v>
      </c>
      <c r="E369">
        <v>5198.38</v>
      </c>
      <c r="F369">
        <v>5200.6499999999996</v>
      </c>
      <c r="G369">
        <v>5198.38</v>
      </c>
      <c r="H369">
        <v>1</v>
      </c>
      <c r="I369">
        <v>0.48164000000000001</v>
      </c>
      <c r="J369">
        <v>0</v>
      </c>
      <c r="M369" s="1">
        <f t="shared" si="15"/>
        <v>46079.864571759259</v>
      </c>
      <c r="N369" s="2">
        <f t="shared" si="16"/>
        <v>46079.864583333336</v>
      </c>
      <c r="O369">
        <f t="shared" si="17"/>
        <v>1772138700</v>
      </c>
    </row>
    <row r="370" spans="1:15" x14ac:dyDescent="0.55000000000000004">
      <c r="A370">
        <v>1772138999</v>
      </c>
      <c r="B370" t="s">
        <v>6</v>
      </c>
      <c r="C370" t="s">
        <v>7</v>
      </c>
      <c r="D370">
        <v>5192.82</v>
      </c>
      <c r="E370">
        <v>5199.97</v>
      </c>
      <c r="F370">
        <v>5200.22</v>
      </c>
      <c r="G370">
        <v>5191.57</v>
      </c>
      <c r="H370">
        <v>-1</v>
      </c>
      <c r="I370">
        <v>1.47851</v>
      </c>
      <c r="J370">
        <v>3</v>
      </c>
      <c r="M370" s="1">
        <f t="shared" si="15"/>
        <v>46079.868043981478</v>
      </c>
      <c r="N370" s="2">
        <f t="shared" si="16"/>
        <v>46079.868055555555</v>
      </c>
      <c r="O370">
        <f t="shared" si="17"/>
        <v>1772139000</v>
      </c>
    </row>
    <row r="371" spans="1:15" x14ac:dyDescent="0.55000000000000004">
      <c r="A371">
        <v>1772139299</v>
      </c>
      <c r="B371" t="s">
        <v>6</v>
      </c>
      <c r="C371" t="s">
        <v>7</v>
      </c>
      <c r="D371">
        <v>5196.6099999999997</v>
      </c>
      <c r="E371">
        <v>5192.7700000000004</v>
      </c>
      <c r="F371">
        <v>5197.37</v>
      </c>
      <c r="G371">
        <v>5189.72</v>
      </c>
      <c r="H371">
        <v>1</v>
      </c>
      <c r="I371">
        <v>0.30953999999999998</v>
      </c>
      <c r="J371">
        <v>0</v>
      </c>
      <c r="M371" s="1">
        <f t="shared" si="15"/>
        <v>46079.871516203704</v>
      </c>
      <c r="N371" s="2">
        <f t="shared" si="16"/>
        <v>46079.871527777781</v>
      </c>
      <c r="O371">
        <f t="shared" si="17"/>
        <v>1772139300</v>
      </c>
    </row>
    <row r="372" spans="1:15" x14ac:dyDescent="0.55000000000000004">
      <c r="A372">
        <v>1772139599</v>
      </c>
      <c r="B372" t="s">
        <v>6</v>
      </c>
      <c r="C372" t="s">
        <v>7</v>
      </c>
      <c r="D372">
        <v>5198.6400000000003</v>
      </c>
      <c r="E372">
        <v>5196.46</v>
      </c>
      <c r="F372">
        <v>5200.5600000000004</v>
      </c>
      <c r="G372">
        <v>5196.46</v>
      </c>
      <c r="H372">
        <v>1</v>
      </c>
      <c r="I372">
        <v>0.27544000000000002</v>
      </c>
      <c r="J372">
        <v>0</v>
      </c>
      <c r="M372" s="1">
        <f t="shared" si="15"/>
        <v>46079.87498842593</v>
      </c>
      <c r="N372" s="2">
        <f t="shared" si="16"/>
        <v>46079.875</v>
      </c>
      <c r="O372">
        <f t="shared" si="17"/>
        <v>1772139600</v>
      </c>
    </row>
    <row r="373" spans="1:15" x14ac:dyDescent="0.55000000000000004">
      <c r="A373">
        <v>1772139899</v>
      </c>
      <c r="B373" t="s">
        <v>6</v>
      </c>
      <c r="C373" t="s">
        <v>7</v>
      </c>
      <c r="D373">
        <v>5199.59</v>
      </c>
      <c r="E373">
        <v>5198.75</v>
      </c>
      <c r="F373">
        <v>5199.78</v>
      </c>
      <c r="G373">
        <v>5198.4799999999996</v>
      </c>
      <c r="H373">
        <v>1</v>
      </c>
      <c r="I373">
        <v>0.74758999999999998</v>
      </c>
      <c r="J373">
        <v>0</v>
      </c>
      <c r="M373" s="1">
        <f t="shared" si="15"/>
        <v>46079.878460648149</v>
      </c>
      <c r="N373" s="2">
        <f t="shared" si="16"/>
        <v>46079.878472222219</v>
      </c>
      <c r="O373">
        <f t="shared" si="17"/>
        <v>1772139900</v>
      </c>
    </row>
    <row r="374" spans="1:15" x14ac:dyDescent="0.55000000000000004">
      <c r="A374">
        <v>1772140199</v>
      </c>
      <c r="B374" t="s">
        <v>6</v>
      </c>
      <c r="C374" t="s">
        <v>7</v>
      </c>
      <c r="D374">
        <v>5196.51</v>
      </c>
      <c r="E374">
        <v>5199.59</v>
      </c>
      <c r="F374">
        <v>5199.59</v>
      </c>
      <c r="G374">
        <v>5196.3100000000004</v>
      </c>
      <c r="H374">
        <v>-1</v>
      </c>
      <c r="I374">
        <v>4.0570000000000002E-2</v>
      </c>
      <c r="J374">
        <v>3</v>
      </c>
      <c r="M374" s="1">
        <f t="shared" si="15"/>
        <v>46079.881932870368</v>
      </c>
      <c r="N374" s="2">
        <f t="shared" si="16"/>
        <v>46079.881944444445</v>
      </c>
      <c r="O374">
        <f t="shared" si="17"/>
        <v>1772140200</v>
      </c>
    </row>
    <row r="375" spans="1:15" x14ac:dyDescent="0.55000000000000004">
      <c r="A375">
        <v>1772140499</v>
      </c>
      <c r="B375" t="s">
        <v>6</v>
      </c>
      <c r="C375" t="s">
        <v>7</v>
      </c>
      <c r="D375">
        <v>5195.12</v>
      </c>
      <c r="E375">
        <v>5196.51</v>
      </c>
      <c r="F375">
        <v>5196.8599999999997</v>
      </c>
      <c r="G375">
        <v>5193.7</v>
      </c>
      <c r="H375">
        <v>-1</v>
      </c>
      <c r="I375">
        <v>0.55274000000000001</v>
      </c>
      <c r="J375">
        <v>3</v>
      </c>
      <c r="M375" s="1">
        <f t="shared" si="15"/>
        <v>46079.885405092587</v>
      </c>
      <c r="N375" s="2">
        <f t="shared" si="16"/>
        <v>46079.885416666664</v>
      </c>
      <c r="O375">
        <f t="shared" si="17"/>
        <v>1772140500</v>
      </c>
    </row>
    <row r="376" spans="1:15" x14ac:dyDescent="0.55000000000000004">
      <c r="A376">
        <v>1772140799</v>
      </c>
      <c r="B376" t="s">
        <v>6</v>
      </c>
      <c r="C376" t="s">
        <v>7</v>
      </c>
      <c r="D376">
        <v>5191.3100000000004</v>
      </c>
      <c r="E376">
        <v>5194.8999999999996</v>
      </c>
      <c r="F376">
        <v>5196.51</v>
      </c>
      <c r="G376">
        <v>5191.29</v>
      </c>
      <c r="H376">
        <v>-1</v>
      </c>
      <c r="I376">
        <v>0.22151000000000001</v>
      </c>
      <c r="J376">
        <v>3</v>
      </c>
      <c r="M376" s="1">
        <f t="shared" si="15"/>
        <v>46079.888877314814</v>
      </c>
      <c r="N376" s="2">
        <f t="shared" si="16"/>
        <v>46079.888888888891</v>
      </c>
      <c r="O376">
        <f t="shared" si="17"/>
        <v>1772140800</v>
      </c>
    </row>
    <row r="377" spans="1:15" x14ac:dyDescent="0.55000000000000004">
      <c r="A377">
        <v>1772141099</v>
      </c>
      <c r="B377" t="s">
        <v>6</v>
      </c>
      <c r="C377" t="s">
        <v>7</v>
      </c>
      <c r="D377">
        <v>5185.72</v>
      </c>
      <c r="E377">
        <v>5191.3100000000004</v>
      </c>
      <c r="F377">
        <v>5192.04</v>
      </c>
      <c r="G377">
        <v>5184.8100000000004</v>
      </c>
      <c r="H377">
        <v>-1</v>
      </c>
      <c r="I377">
        <v>0.92362999999999995</v>
      </c>
      <c r="J377">
        <v>3</v>
      </c>
      <c r="M377" s="1">
        <f t="shared" si="15"/>
        <v>46079.89234953704</v>
      </c>
      <c r="N377" s="2">
        <f t="shared" si="16"/>
        <v>46079.892361111109</v>
      </c>
      <c r="O377">
        <f t="shared" si="17"/>
        <v>1772141100</v>
      </c>
    </row>
    <row r="378" spans="1:15" x14ac:dyDescent="0.55000000000000004">
      <c r="A378">
        <v>1772141399</v>
      </c>
      <c r="B378" t="s">
        <v>6</v>
      </c>
      <c r="C378" t="s">
        <v>7</v>
      </c>
      <c r="D378">
        <v>5185.1099999999997</v>
      </c>
      <c r="E378">
        <v>5185.75</v>
      </c>
      <c r="F378">
        <v>5188.92</v>
      </c>
      <c r="G378">
        <v>5184.4799999999996</v>
      </c>
      <c r="H378">
        <v>-1</v>
      </c>
      <c r="I378">
        <v>0.82340999999999998</v>
      </c>
      <c r="J378">
        <v>3</v>
      </c>
      <c r="M378" s="1">
        <f t="shared" si="15"/>
        <v>46079.895821759259</v>
      </c>
      <c r="N378" s="2">
        <f t="shared" si="16"/>
        <v>46079.895833333336</v>
      </c>
      <c r="O378">
        <f t="shared" si="17"/>
        <v>1772141400</v>
      </c>
    </row>
    <row r="379" spans="1:15" x14ac:dyDescent="0.55000000000000004">
      <c r="A379">
        <v>1772141699</v>
      </c>
      <c r="B379" t="s">
        <v>6</v>
      </c>
      <c r="C379" t="s">
        <v>7</v>
      </c>
      <c r="D379">
        <v>5187.12</v>
      </c>
      <c r="E379">
        <v>5185.1099999999997</v>
      </c>
      <c r="F379">
        <v>5187.51</v>
      </c>
      <c r="G379">
        <v>5184.5600000000004</v>
      </c>
      <c r="H379">
        <v>1</v>
      </c>
      <c r="I379">
        <v>0.34025</v>
      </c>
      <c r="J379">
        <v>0</v>
      </c>
      <c r="M379" s="1">
        <f t="shared" si="15"/>
        <v>46079.899293981478</v>
      </c>
      <c r="N379" s="2">
        <f t="shared" si="16"/>
        <v>46079.899305555555</v>
      </c>
      <c r="O379">
        <f t="shared" si="17"/>
        <v>1772141700</v>
      </c>
    </row>
    <row r="380" spans="1:15" x14ac:dyDescent="0.55000000000000004">
      <c r="A380">
        <v>1772141999</v>
      </c>
      <c r="B380" t="s">
        <v>6</v>
      </c>
      <c r="C380" t="s">
        <v>7</v>
      </c>
      <c r="D380">
        <v>5190.3900000000003</v>
      </c>
      <c r="E380">
        <v>5186.8999999999996</v>
      </c>
      <c r="F380">
        <v>5191.3599999999997</v>
      </c>
      <c r="G380">
        <v>5186.74</v>
      </c>
      <c r="H380">
        <v>1</v>
      </c>
      <c r="I380">
        <v>0.18085999999999999</v>
      </c>
      <c r="J380">
        <v>0</v>
      </c>
      <c r="M380" s="1">
        <f t="shared" si="15"/>
        <v>46079.902766203704</v>
      </c>
      <c r="N380" s="2">
        <f t="shared" si="16"/>
        <v>46079.902777777781</v>
      </c>
      <c r="O380">
        <f t="shared" si="17"/>
        <v>1772142000</v>
      </c>
    </row>
    <row r="381" spans="1:15" x14ac:dyDescent="0.55000000000000004">
      <c r="A381">
        <v>1772142299</v>
      </c>
      <c r="B381" t="s">
        <v>6</v>
      </c>
      <c r="C381" t="s">
        <v>7</v>
      </c>
      <c r="D381">
        <v>5187.18</v>
      </c>
      <c r="E381">
        <v>5190.29</v>
      </c>
      <c r="F381">
        <v>5190.29</v>
      </c>
      <c r="G381">
        <v>5187.18</v>
      </c>
      <c r="H381">
        <v>-1</v>
      </c>
      <c r="I381">
        <v>4.4240000000000002E-2</v>
      </c>
      <c r="J381">
        <v>3</v>
      </c>
      <c r="M381" s="1">
        <f t="shared" si="15"/>
        <v>46079.90623842593</v>
      </c>
      <c r="N381" s="2">
        <f t="shared" si="16"/>
        <v>46079.90625</v>
      </c>
      <c r="O381">
        <f t="shared" si="17"/>
        <v>1772142300</v>
      </c>
    </row>
    <row r="382" spans="1:15" x14ac:dyDescent="0.55000000000000004">
      <c r="A382">
        <v>1772142599</v>
      </c>
      <c r="B382" t="s">
        <v>6</v>
      </c>
      <c r="C382" t="s">
        <v>7</v>
      </c>
      <c r="D382">
        <v>5183.3999999999996</v>
      </c>
      <c r="E382">
        <v>5187.43</v>
      </c>
      <c r="F382">
        <v>5188.1499999999996</v>
      </c>
      <c r="G382">
        <v>5183.25</v>
      </c>
      <c r="H382">
        <v>-1</v>
      </c>
      <c r="I382">
        <v>0.36992000000000003</v>
      </c>
      <c r="J382">
        <v>3</v>
      </c>
      <c r="M382" s="1">
        <f t="shared" si="15"/>
        <v>46079.909710648149</v>
      </c>
      <c r="N382" s="2">
        <f t="shared" si="16"/>
        <v>46079.909722222219</v>
      </c>
      <c r="O382">
        <f t="shared" si="17"/>
        <v>1772142600</v>
      </c>
    </row>
    <row r="383" spans="1:15" x14ac:dyDescent="0.55000000000000004">
      <c r="A383">
        <v>1772142899</v>
      </c>
      <c r="B383" t="s">
        <v>6</v>
      </c>
      <c r="C383" t="s">
        <v>7</v>
      </c>
      <c r="D383">
        <v>5185.2</v>
      </c>
      <c r="E383">
        <v>5183.3999999999996</v>
      </c>
      <c r="F383">
        <v>5186.07</v>
      </c>
      <c r="G383">
        <v>5182.8900000000003</v>
      </c>
      <c r="H383">
        <v>1</v>
      </c>
      <c r="I383">
        <v>0.41821000000000003</v>
      </c>
      <c r="J383">
        <v>0</v>
      </c>
      <c r="M383" s="1">
        <f t="shared" si="15"/>
        <v>46079.913182870368</v>
      </c>
      <c r="N383" s="2">
        <f t="shared" si="16"/>
        <v>46079.913194444445</v>
      </c>
      <c r="O383">
        <f t="shared" si="17"/>
        <v>1772142900</v>
      </c>
    </row>
    <row r="384" spans="1:15" x14ac:dyDescent="0.55000000000000004">
      <c r="A384">
        <v>1772146799</v>
      </c>
      <c r="B384" t="s">
        <v>6</v>
      </c>
      <c r="C384" t="s">
        <v>7</v>
      </c>
      <c r="D384">
        <v>5182.18</v>
      </c>
      <c r="E384">
        <v>5186.0200000000004</v>
      </c>
      <c r="F384">
        <v>5189.62</v>
      </c>
      <c r="G384">
        <v>5175.72</v>
      </c>
      <c r="H384">
        <v>-1</v>
      </c>
      <c r="I384">
        <v>0.30324000000000001</v>
      </c>
      <c r="J384">
        <v>3</v>
      </c>
      <c r="M384" s="1">
        <f t="shared" si="15"/>
        <v>46079.958321759259</v>
      </c>
      <c r="N384" s="2">
        <f t="shared" si="16"/>
        <v>46079.958333333336</v>
      </c>
      <c r="O384">
        <f t="shared" si="17"/>
        <v>1772146800</v>
      </c>
    </row>
    <row r="385" spans="1:15" x14ac:dyDescent="0.55000000000000004">
      <c r="A385">
        <v>1772147099</v>
      </c>
      <c r="B385" t="s">
        <v>6</v>
      </c>
      <c r="C385" t="s">
        <v>7</v>
      </c>
      <c r="D385">
        <v>5184.67</v>
      </c>
      <c r="E385">
        <v>5182.1899999999996</v>
      </c>
      <c r="F385">
        <v>5186.38</v>
      </c>
      <c r="G385">
        <v>5179</v>
      </c>
      <c r="H385">
        <v>1</v>
      </c>
      <c r="I385">
        <v>0.17710999999999999</v>
      </c>
      <c r="J385">
        <v>0</v>
      </c>
      <c r="M385" s="1">
        <f t="shared" si="15"/>
        <v>46079.961793981478</v>
      </c>
      <c r="N385" s="2">
        <f t="shared" si="16"/>
        <v>46079.961805555555</v>
      </c>
      <c r="O385">
        <f t="shared" si="17"/>
        <v>1772147100</v>
      </c>
    </row>
    <row r="386" spans="1:15" x14ac:dyDescent="0.55000000000000004">
      <c r="A386">
        <v>1772147399</v>
      </c>
      <c r="B386" t="s">
        <v>6</v>
      </c>
      <c r="C386" t="s">
        <v>7</v>
      </c>
      <c r="D386">
        <v>5183.99</v>
      </c>
      <c r="E386">
        <v>5184.67</v>
      </c>
      <c r="F386">
        <v>5188.53</v>
      </c>
      <c r="G386">
        <v>5183.08</v>
      </c>
      <c r="H386">
        <v>-1</v>
      </c>
      <c r="I386">
        <v>0.81291000000000002</v>
      </c>
      <c r="J386">
        <v>3</v>
      </c>
      <c r="M386" s="1">
        <f t="shared" ref="M386:M449" si="18">(A386/86400)+25569</f>
        <v>46079.965266203704</v>
      </c>
      <c r="N386" s="2">
        <f t="shared" ref="N386:N449" si="19">CEILING(INT(M386*1440)/1440*288,1)/288</f>
        <v>46079.965277777781</v>
      </c>
      <c r="O386">
        <f t="shared" si="17"/>
        <v>1772147400</v>
      </c>
    </row>
    <row r="387" spans="1:15" x14ac:dyDescent="0.55000000000000004">
      <c r="A387">
        <v>1772147699</v>
      </c>
      <c r="B387" t="s">
        <v>6</v>
      </c>
      <c r="C387" t="s">
        <v>7</v>
      </c>
      <c r="D387">
        <v>5183.7700000000004</v>
      </c>
      <c r="E387">
        <v>5184</v>
      </c>
      <c r="F387">
        <v>5185.66</v>
      </c>
      <c r="G387">
        <v>5182.7</v>
      </c>
      <c r="H387">
        <v>-1</v>
      </c>
      <c r="I387">
        <v>0.96938999999999997</v>
      </c>
      <c r="J387">
        <v>3</v>
      </c>
      <c r="M387" s="1">
        <f t="shared" si="18"/>
        <v>46079.96873842593</v>
      </c>
      <c r="N387" s="2">
        <f t="shared" si="19"/>
        <v>46079.96875</v>
      </c>
      <c r="O387">
        <f t="shared" ref="O387:O450" si="20">MROUND((N387-25569)*86400,300)</f>
        <v>1772147700</v>
      </c>
    </row>
    <row r="388" spans="1:15" x14ac:dyDescent="0.55000000000000004">
      <c r="A388">
        <v>1772147999</v>
      </c>
      <c r="B388" t="s">
        <v>6</v>
      </c>
      <c r="C388" t="s">
        <v>7</v>
      </c>
      <c r="D388">
        <v>5183.6899999999996</v>
      </c>
      <c r="E388">
        <v>5183.7700000000004</v>
      </c>
      <c r="F388">
        <v>5187.18</v>
      </c>
      <c r="G388">
        <v>5183.6099999999997</v>
      </c>
      <c r="H388">
        <v>-1</v>
      </c>
      <c r="I388">
        <v>1.02074</v>
      </c>
      <c r="J388">
        <v>3</v>
      </c>
      <c r="M388" s="1">
        <f t="shared" si="18"/>
        <v>46079.972210648149</v>
      </c>
      <c r="N388" s="2">
        <f t="shared" si="19"/>
        <v>46079.972222222219</v>
      </c>
      <c r="O388">
        <f t="shared" si="20"/>
        <v>1772148000</v>
      </c>
    </row>
    <row r="389" spans="1:15" x14ac:dyDescent="0.55000000000000004">
      <c r="A389">
        <v>1772148299</v>
      </c>
      <c r="B389" t="s">
        <v>6</v>
      </c>
      <c r="C389" t="s">
        <v>7</v>
      </c>
      <c r="D389">
        <v>5184</v>
      </c>
      <c r="E389">
        <v>5183.25</v>
      </c>
      <c r="F389">
        <v>5185.76</v>
      </c>
      <c r="G389">
        <v>5181.29</v>
      </c>
      <c r="H389">
        <v>1</v>
      </c>
      <c r="I389">
        <v>0.78532999999999997</v>
      </c>
      <c r="J389">
        <v>0</v>
      </c>
      <c r="M389" s="1">
        <f t="shared" si="18"/>
        <v>46079.975682870368</v>
      </c>
      <c r="N389" s="2">
        <f t="shared" si="19"/>
        <v>46079.975694444445</v>
      </c>
      <c r="O389">
        <f t="shared" si="20"/>
        <v>1772148300</v>
      </c>
    </row>
    <row r="390" spans="1:15" x14ac:dyDescent="0.55000000000000004">
      <c r="A390">
        <v>1772148599</v>
      </c>
      <c r="B390" t="s">
        <v>6</v>
      </c>
      <c r="C390" t="s">
        <v>7</v>
      </c>
      <c r="D390">
        <v>5183.32</v>
      </c>
      <c r="E390">
        <v>5184.18</v>
      </c>
      <c r="F390">
        <v>5184.8900000000003</v>
      </c>
      <c r="G390">
        <v>5181.6400000000003</v>
      </c>
      <c r="H390">
        <v>-1</v>
      </c>
      <c r="I390">
        <v>0.74456999999999995</v>
      </c>
      <c r="J390">
        <v>3</v>
      </c>
      <c r="M390" s="1">
        <f t="shared" si="18"/>
        <v>46079.979155092587</v>
      </c>
      <c r="N390" s="2">
        <f t="shared" si="19"/>
        <v>46079.979166666664</v>
      </c>
      <c r="O390">
        <f t="shared" si="20"/>
        <v>1772148600</v>
      </c>
    </row>
    <row r="391" spans="1:15" x14ac:dyDescent="0.55000000000000004">
      <c r="A391">
        <v>1772148899</v>
      </c>
      <c r="B391" t="s">
        <v>6</v>
      </c>
      <c r="C391" t="s">
        <v>7</v>
      </c>
      <c r="D391">
        <v>5187.21</v>
      </c>
      <c r="E391">
        <v>5183.32</v>
      </c>
      <c r="F391">
        <v>5187.21</v>
      </c>
      <c r="G391">
        <v>5183.24</v>
      </c>
      <c r="H391">
        <v>1</v>
      </c>
      <c r="I391">
        <v>0.32272000000000001</v>
      </c>
      <c r="J391">
        <v>0</v>
      </c>
      <c r="M391" s="1">
        <f t="shared" si="18"/>
        <v>46079.982627314814</v>
      </c>
      <c r="N391" s="2">
        <f t="shared" si="19"/>
        <v>46079.982638888891</v>
      </c>
      <c r="O391">
        <f t="shared" si="20"/>
        <v>1772148900</v>
      </c>
    </row>
    <row r="392" spans="1:15" x14ac:dyDescent="0.55000000000000004">
      <c r="A392">
        <v>1772149199</v>
      </c>
      <c r="B392" t="s">
        <v>6</v>
      </c>
      <c r="C392" t="s">
        <v>7</v>
      </c>
      <c r="D392">
        <v>5186.0200000000004</v>
      </c>
      <c r="E392">
        <v>5187.1899999999996</v>
      </c>
      <c r="F392">
        <v>5189.5200000000004</v>
      </c>
      <c r="G392">
        <v>5184.01</v>
      </c>
      <c r="H392">
        <v>-1</v>
      </c>
      <c r="I392">
        <v>0.63836000000000004</v>
      </c>
      <c r="J392">
        <v>3</v>
      </c>
      <c r="M392" s="1">
        <f t="shared" si="18"/>
        <v>46079.98609953704</v>
      </c>
      <c r="N392" s="2">
        <f t="shared" si="19"/>
        <v>46079.986111111109</v>
      </c>
      <c r="O392">
        <f t="shared" si="20"/>
        <v>1772149200</v>
      </c>
    </row>
    <row r="393" spans="1:15" x14ac:dyDescent="0.55000000000000004">
      <c r="A393">
        <v>1772149499</v>
      </c>
      <c r="B393" t="s">
        <v>6</v>
      </c>
      <c r="C393" t="s">
        <v>7</v>
      </c>
      <c r="D393">
        <v>5183.96</v>
      </c>
      <c r="E393">
        <v>5185.78</v>
      </c>
      <c r="F393">
        <v>5188.53</v>
      </c>
      <c r="G393">
        <v>5183.8599999999997</v>
      </c>
      <c r="H393">
        <v>-1</v>
      </c>
      <c r="I393">
        <v>0.40982000000000002</v>
      </c>
      <c r="J393">
        <v>3</v>
      </c>
      <c r="M393" s="1">
        <f t="shared" si="18"/>
        <v>46079.989571759259</v>
      </c>
      <c r="N393" s="2">
        <f t="shared" si="19"/>
        <v>46079.989583333336</v>
      </c>
      <c r="O393">
        <f t="shared" si="20"/>
        <v>1772149500</v>
      </c>
    </row>
    <row r="394" spans="1:15" x14ac:dyDescent="0.55000000000000004">
      <c r="A394">
        <v>1772149799</v>
      </c>
      <c r="B394" t="s">
        <v>6</v>
      </c>
      <c r="C394" t="s">
        <v>7</v>
      </c>
      <c r="D394">
        <v>5184.93</v>
      </c>
      <c r="E394">
        <v>5183.96</v>
      </c>
      <c r="F394">
        <v>5185.8500000000004</v>
      </c>
      <c r="G394">
        <v>5182.32</v>
      </c>
      <c r="H394">
        <v>1</v>
      </c>
      <c r="I394">
        <v>0.71120000000000005</v>
      </c>
      <c r="J394">
        <v>0</v>
      </c>
      <c r="M394" s="1">
        <f t="shared" si="18"/>
        <v>46079.993043981478</v>
      </c>
      <c r="N394" s="2">
        <f t="shared" si="19"/>
        <v>46079.993055555555</v>
      </c>
      <c r="O394">
        <f t="shared" si="20"/>
        <v>1772149800</v>
      </c>
    </row>
    <row r="395" spans="1:15" x14ac:dyDescent="0.55000000000000004">
      <c r="A395">
        <v>1772150099</v>
      </c>
      <c r="B395" t="s">
        <v>6</v>
      </c>
      <c r="C395" t="s">
        <v>7</v>
      </c>
      <c r="D395">
        <v>5184.6099999999997</v>
      </c>
      <c r="E395">
        <v>5184.93</v>
      </c>
      <c r="F395">
        <v>5185.0200000000004</v>
      </c>
      <c r="G395">
        <v>5183.3900000000003</v>
      </c>
      <c r="H395">
        <v>-1</v>
      </c>
      <c r="I395">
        <v>0.93752000000000002</v>
      </c>
      <c r="J395">
        <v>3</v>
      </c>
      <c r="M395" s="1">
        <f t="shared" si="18"/>
        <v>46079.996516203704</v>
      </c>
      <c r="N395" s="2">
        <f t="shared" si="19"/>
        <v>46079.996527777781</v>
      </c>
      <c r="O395">
        <f t="shared" si="20"/>
        <v>1772150100</v>
      </c>
    </row>
    <row r="396" spans="1:15" x14ac:dyDescent="0.55000000000000004">
      <c r="A396">
        <v>1772150399</v>
      </c>
      <c r="B396" t="s">
        <v>6</v>
      </c>
      <c r="C396" t="s">
        <v>7</v>
      </c>
      <c r="D396">
        <v>5180.24</v>
      </c>
      <c r="E396">
        <v>5184.6000000000004</v>
      </c>
      <c r="F396">
        <v>5185.38</v>
      </c>
      <c r="G396">
        <v>5179.07</v>
      </c>
      <c r="H396">
        <v>-1</v>
      </c>
      <c r="I396">
        <v>0.48931999999999998</v>
      </c>
      <c r="J396">
        <v>3</v>
      </c>
      <c r="M396" s="1">
        <f t="shared" si="18"/>
        <v>46079.99998842593</v>
      </c>
      <c r="N396" s="2">
        <f t="shared" si="19"/>
        <v>46080</v>
      </c>
      <c r="O396">
        <f t="shared" si="20"/>
        <v>1772150400</v>
      </c>
    </row>
    <row r="397" spans="1:15" x14ac:dyDescent="0.55000000000000004">
      <c r="A397">
        <v>1772150699</v>
      </c>
      <c r="B397" t="s">
        <v>6</v>
      </c>
      <c r="C397" t="s">
        <v>7</v>
      </c>
      <c r="D397">
        <v>5182.68</v>
      </c>
      <c r="E397">
        <v>5180.26</v>
      </c>
      <c r="F397">
        <v>5185.3</v>
      </c>
      <c r="G397">
        <v>5179.05</v>
      </c>
      <c r="H397">
        <v>1</v>
      </c>
      <c r="I397">
        <v>0.19414000000000001</v>
      </c>
      <c r="J397">
        <v>0</v>
      </c>
      <c r="M397" s="1">
        <f t="shared" si="18"/>
        <v>46080.003460648149</v>
      </c>
      <c r="N397" s="2">
        <f t="shared" si="19"/>
        <v>46080.003472222219</v>
      </c>
      <c r="O397">
        <f t="shared" si="20"/>
        <v>1772150700</v>
      </c>
    </row>
    <row r="398" spans="1:15" x14ac:dyDescent="0.55000000000000004">
      <c r="A398">
        <v>1772150999</v>
      </c>
      <c r="B398" t="s">
        <v>6</v>
      </c>
      <c r="C398" t="s">
        <v>7</v>
      </c>
      <c r="D398">
        <v>5185.8900000000003</v>
      </c>
      <c r="E398">
        <v>5182.68</v>
      </c>
      <c r="F398">
        <v>5186.54</v>
      </c>
      <c r="G398">
        <v>5182.59</v>
      </c>
      <c r="H398">
        <v>1</v>
      </c>
      <c r="I398">
        <v>8.2650000000000001E-2</v>
      </c>
      <c r="J398">
        <v>0</v>
      </c>
      <c r="M398" s="1">
        <f t="shared" si="18"/>
        <v>46080.006932870368</v>
      </c>
      <c r="N398" s="2">
        <f t="shared" si="19"/>
        <v>46080.006944444445</v>
      </c>
      <c r="O398">
        <f t="shared" si="20"/>
        <v>1772151000</v>
      </c>
    </row>
    <row r="399" spans="1:15" x14ac:dyDescent="0.55000000000000004">
      <c r="A399">
        <v>1772151299</v>
      </c>
      <c r="B399" t="s">
        <v>6</v>
      </c>
      <c r="C399" t="s">
        <v>7</v>
      </c>
      <c r="D399">
        <v>5189.28</v>
      </c>
      <c r="E399">
        <v>5185.88</v>
      </c>
      <c r="F399">
        <v>5190.1400000000003</v>
      </c>
      <c r="G399">
        <v>5185.3599999999997</v>
      </c>
      <c r="H399">
        <v>1</v>
      </c>
      <c r="I399">
        <v>0.15307999999999999</v>
      </c>
      <c r="J399">
        <v>0</v>
      </c>
      <c r="M399" s="1">
        <f t="shared" si="18"/>
        <v>46080.010405092587</v>
      </c>
      <c r="N399" s="2">
        <f t="shared" si="19"/>
        <v>46080.010416666664</v>
      </c>
      <c r="O399">
        <f t="shared" si="20"/>
        <v>1772151300</v>
      </c>
    </row>
    <row r="400" spans="1:15" x14ac:dyDescent="0.55000000000000004">
      <c r="A400">
        <v>1772151599</v>
      </c>
      <c r="B400" t="s">
        <v>6</v>
      </c>
      <c r="C400" t="s">
        <v>7</v>
      </c>
      <c r="D400">
        <v>5192.47</v>
      </c>
      <c r="E400">
        <v>5189.55</v>
      </c>
      <c r="F400">
        <v>5194.7</v>
      </c>
      <c r="G400">
        <v>5188.75</v>
      </c>
      <c r="H400">
        <v>1</v>
      </c>
      <c r="I400">
        <v>1.6559999999999998E-2</v>
      </c>
      <c r="J400">
        <v>0</v>
      </c>
      <c r="M400" s="1">
        <f t="shared" si="18"/>
        <v>46080.013877314814</v>
      </c>
      <c r="N400" s="2">
        <f t="shared" si="19"/>
        <v>46080.013888888891</v>
      </c>
      <c r="O400">
        <f t="shared" si="20"/>
        <v>1772151600</v>
      </c>
    </row>
    <row r="401" spans="1:15" x14ac:dyDescent="0.55000000000000004">
      <c r="A401">
        <v>1772151899</v>
      </c>
      <c r="B401" t="s">
        <v>6</v>
      </c>
      <c r="C401" t="s">
        <v>7</v>
      </c>
      <c r="D401">
        <v>5188.1400000000003</v>
      </c>
      <c r="E401">
        <v>5192.1000000000004</v>
      </c>
      <c r="F401">
        <v>5192.6899999999996</v>
      </c>
      <c r="G401">
        <v>5187.7700000000004</v>
      </c>
      <c r="H401">
        <v>-1</v>
      </c>
      <c r="I401">
        <v>0.34976000000000002</v>
      </c>
      <c r="J401">
        <v>3</v>
      </c>
      <c r="M401" s="1">
        <f t="shared" si="18"/>
        <v>46080.01734953704</v>
      </c>
      <c r="N401" s="2">
        <f t="shared" si="19"/>
        <v>46080.017361111109</v>
      </c>
      <c r="O401">
        <f t="shared" si="20"/>
        <v>1772151900</v>
      </c>
    </row>
    <row r="402" spans="1:15" x14ac:dyDescent="0.55000000000000004">
      <c r="A402">
        <v>1772152199</v>
      </c>
      <c r="B402" t="s">
        <v>6</v>
      </c>
      <c r="C402" t="s">
        <v>7</v>
      </c>
      <c r="D402">
        <v>5182.22</v>
      </c>
      <c r="E402">
        <v>5188.03</v>
      </c>
      <c r="F402">
        <v>5189.6499999999996</v>
      </c>
      <c r="G402">
        <v>5179.76</v>
      </c>
      <c r="H402">
        <v>-1</v>
      </c>
      <c r="I402">
        <v>1.0015799999999999</v>
      </c>
      <c r="J402">
        <v>3</v>
      </c>
      <c r="M402" s="1">
        <f t="shared" si="18"/>
        <v>46080.020821759259</v>
      </c>
      <c r="N402" s="2">
        <f t="shared" si="19"/>
        <v>46080.020833333336</v>
      </c>
      <c r="O402">
        <f t="shared" si="20"/>
        <v>1772152200</v>
      </c>
    </row>
    <row r="403" spans="1:15" x14ac:dyDescent="0.55000000000000004">
      <c r="A403">
        <v>1772152499</v>
      </c>
      <c r="B403" t="s">
        <v>6</v>
      </c>
      <c r="C403" t="s">
        <v>7</v>
      </c>
      <c r="D403">
        <v>5174.71</v>
      </c>
      <c r="E403">
        <v>5182.1899999999996</v>
      </c>
      <c r="F403">
        <v>5182.1899999999996</v>
      </c>
      <c r="G403">
        <v>5171.97</v>
      </c>
      <c r="H403">
        <v>-1</v>
      </c>
      <c r="I403">
        <v>1.5885800000000001</v>
      </c>
      <c r="J403">
        <v>4</v>
      </c>
      <c r="M403" s="1">
        <f t="shared" si="18"/>
        <v>46080.024293981478</v>
      </c>
      <c r="N403" s="2">
        <f t="shared" si="19"/>
        <v>46080.024305555555</v>
      </c>
      <c r="O403">
        <f t="shared" si="20"/>
        <v>1772152500</v>
      </c>
    </row>
    <row r="404" spans="1:15" x14ac:dyDescent="0.55000000000000004">
      <c r="A404">
        <v>1772152799</v>
      </c>
      <c r="B404" t="s">
        <v>6</v>
      </c>
      <c r="C404" t="s">
        <v>7</v>
      </c>
      <c r="D404">
        <v>5176.2</v>
      </c>
      <c r="E404">
        <v>5174.7299999999996</v>
      </c>
      <c r="F404">
        <v>5177.63</v>
      </c>
      <c r="G404">
        <v>5170.28</v>
      </c>
      <c r="H404">
        <v>1</v>
      </c>
      <c r="I404">
        <v>0.53568000000000005</v>
      </c>
      <c r="J404">
        <v>0</v>
      </c>
      <c r="M404" s="1">
        <f t="shared" si="18"/>
        <v>46080.027766203704</v>
      </c>
      <c r="N404" s="2">
        <f t="shared" si="19"/>
        <v>46080.027777777781</v>
      </c>
      <c r="O404">
        <f t="shared" si="20"/>
        <v>1772152800</v>
      </c>
    </row>
    <row r="405" spans="1:15" x14ac:dyDescent="0.55000000000000004">
      <c r="A405">
        <v>1772153099</v>
      </c>
      <c r="B405" t="s">
        <v>6</v>
      </c>
      <c r="C405" t="s">
        <v>7</v>
      </c>
      <c r="D405">
        <v>5173.8999999999996</v>
      </c>
      <c r="E405">
        <v>5174.99</v>
      </c>
      <c r="F405">
        <v>5177.3900000000003</v>
      </c>
      <c r="G405">
        <v>5171.8100000000004</v>
      </c>
      <c r="H405">
        <v>-1</v>
      </c>
      <c r="I405">
        <v>0.66959999999999997</v>
      </c>
      <c r="J405">
        <v>3</v>
      </c>
      <c r="M405" s="1">
        <f t="shared" si="18"/>
        <v>46080.03123842593</v>
      </c>
      <c r="N405" s="2">
        <f t="shared" si="19"/>
        <v>46080.03125</v>
      </c>
      <c r="O405">
        <f t="shared" si="20"/>
        <v>1772153100</v>
      </c>
    </row>
    <row r="406" spans="1:15" x14ac:dyDescent="0.55000000000000004">
      <c r="A406">
        <v>1772153399</v>
      </c>
      <c r="B406" t="s">
        <v>6</v>
      </c>
      <c r="C406" t="s">
        <v>7</v>
      </c>
      <c r="D406">
        <v>5176.5600000000004</v>
      </c>
      <c r="E406">
        <v>5173.8500000000004</v>
      </c>
      <c r="F406">
        <v>5177.6099999999997</v>
      </c>
      <c r="G406">
        <v>5172.28</v>
      </c>
      <c r="H406">
        <v>1</v>
      </c>
      <c r="I406">
        <v>9.8580000000000001E-2</v>
      </c>
      <c r="J406">
        <v>0</v>
      </c>
      <c r="M406" s="1">
        <f t="shared" si="18"/>
        <v>46080.034710648149</v>
      </c>
      <c r="N406" s="2">
        <f t="shared" si="19"/>
        <v>46080.034722222219</v>
      </c>
      <c r="O406">
        <f t="shared" si="20"/>
        <v>1772153400</v>
      </c>
    </row>
    <row r="407" spans="1:15" x14ac:dyDescent="0.55000000000000004">
      <c r="A407">
        <v>1772153699</v>
      </c>
      <c r="B407" t="s">
        <v>6</v>
      </c>
      <c r="C407" t="s">
        <v>7</v>
      </c>
      <c r="D407">
        <v>5174.97</v>
      </c>
      <c r="E407">
        <v>5176.26</v>
      </c>
      <c r="F407">
        <v>5177.18</v>
      </c>
      <c r="G407">
        <v>5173.66</v>
      </c>
      <c r="H407">
        <v>-1</v>
      </c>
      <c r="I407">
        <v>0.60150999999999999</v>
      </c>
      <c r="J407">
        <v>3</v>
      </c>
      <c r="M407" s="1">
        <f t="shared" si="18"/>
        <v>46080.038182870368</v>
      </c>
      <c r="N407" s="2">
        <f t="shared" si="19"/>
        <v>46080.038194444445</v>
      </c>
      <c r="O407">
        <f t="shared" si="20"/>
        <v>1772153700</v>
      </c>
    </row>
    <row r="408" spans="1:15" x14ac:dyDescent="0.55000000000000004">
      <c r="A408">
        <v>1772153999</v>
      </c>
      <c r="B408" t="s">
        <v>6</v>
      </c>
      <c r="C408" t="s">
        <v>7</v>
      </c>
      <c r="D408">
        <v>5175.37</v>
      </c>
      <c r="E408">
        <v>5175.0200000000004</v>
      </c>
      <c r="F408">
        <v>5176.55</v>
      </c>
      <c r="G408">
        <v>5168.6099999999997</v>
      </c>
      <c r="H408">
        <v>1</v>
      </c>
      <c r="I408">
        <v>0.93045</v>
      </c>
      <c r="J408">
        <v>0</v>
      </c>
      <c r="M408" s="1">
        <f t="shared" si="18"/>
        <v>46080.041655092587</v>
      </c>
      <c r="N408" s="2">
        <f t="shared" si="19"/>
        <v>46080.041666666664</v>
      </c>
      <c r="O408">
        <f t="shared" si="20"/>
        <v>1772154000</v>
      </c>
    </row>
    <row r="409" spans="1:15" x14ac:dyDescent="0.55000000000000004">
      <c r="A409">
        <v>1772154299</v>
      </c>
      <c r="B409" t="s">
        <v>6</v>
      </c>
      <c r="C409" t="s">
        <v>7</v>
      </c>
      <c r="D409">
        <v>5174.8599999999997</v>
      </c>
      <c r="E409">
        <v>5175.62</v>
      </c>
      <c r="F409">
        <v>5176.72</v>
      </c>
      <c r="G409">
        <v>5166.8999999999996</v>
      </c>
      <c r="H409">
        <v>-1</v>
      </c>
      <c r="I409">
        <v>0.78451000000000004</v>
      </c>
      <c r="J409">
        <v>3</v>
      </c>
      <c r="M409" s="1">
        <f t="shared" si="18"/>
        <v>46080.045127314814</v>
      </c>
      <c r="N409" s="2">
        <f t="shared" si="19"/>
        <v>46080.045138888891</v>
      </c>
      <c r="O409">
        <f t="shared" si="20"/>
        <v>1772154300</v>
      </c>
    </row>
    <row r="410" spans="1:15" x14ac:dyDescent="0.55000000000000004">
      <c r="A410">
        <v>1772154599</v>
      </c>
      <c r="B410" t="s">
        <v>6</v>
      </c>
      <c r="C410" t="s">
        <v>7</v>
      </c>
      <c r="D410">
        <v>5176.58</v>
      </c>
      <c r="E410">
        <v>5174.8599999999997</v>
      </c>
      <c r="F410">
        <v>5178.8</v>
      </c>
      <c r="G410">
        <v>5174.76</v>
      </c>
      <c r="H410">
        <v>1</v>
      </c>
      <c r="I410">
        <v>0.44228000000000001</v>
      </c>
      <c r="J410">
        <v>0</v>
      </c>
      <c r="M410" s="1">
        <f t="shared" si="18"/>
        <v>46080.04859953704</v>
      </c>
      <c r="N410" s="2">
        <f t="shared" si="19"/>
        <v>46080.048611111109</v>
      </c>
      <c r="O410">
        <f t="shared" si="20"/>
        <v>1772154600</v>
      </c>
    </row>
    <row r="411" spans="1:15" x14ac:dyDescent="0.55000000000000004">
      <c r="A411">
        <v>1772154899</v>
      </c>
      <c r="B411" t="s">
        <v>6</v>
      </c>
      <c r="C411" t="s">
        <v>7</v>
      </c>
      <c r="D411">
        <v>5177.91</v>
      </c>
      <c r="E411">
        <v>5176.58</v>
      </c>
      <c r="F411">
        <v>5178.9799999999996</v>
      </c>
      <c r="G411">
        <v>5175.04</v>
      </c>
      <c r="H411">
        <v>1</v>
      </c>
      <c r="I411">
        <v>0.57793000000000005</v>
      </c>
      <c r="J411">
        <v>0</v>
      </c>
      <c r="M411" s="1">
        <f t="shared" si="18"/>
        <v>46080.052071759259</v>
      </c>
      <c r="N411" s="2">
        <f t="shared" si="19"/>
        <v>46080.052083333336</v>
      </c>
      <c r="O411">
        <f t="shared" si="20"/>
        <v>1772154900</v>
      </c>
    </row>
    <row r="412" spans="1:15" x14ac:dyDescent="0.55000000000000004">
      <c r="A412">
        <v>1772155199</v>
      </c>
      <c r="B412" t="s">
        <v>6</v>
      </c>
      <c r="C412" t="s">
        <v>7</v>
      </c>
      <c r="D412">
        <v>5177.8599999999997</v>
      </c>
      <c r="E412">
        <v>5177.63</v>
      </c>
      <c r="F412">
        <v>5180.09</v>
      </c>
      <c r="G412">
        <v>5176.08</v>
      </c>
      <c r="H412">
        <v>1</v>
      </c>
      <c r="I412">
        <v>0.96248999999999996</v>
      </c>
      <c r="J412">
        <v>0</v>
      </c>
      <c r="M412" s="1">
        <f t="shared" si="18"/>
        <v>46080.055543981478</v>
      </c>
      <c r="N412" s="2">
        <f t="shared" si="19"/>
        <v>46080.055555555555</v>
      </c>
      <c r="O412">
        <f t="shared" si="20"/>
        <v>1772155200</v>
      </c>
    </row>
    <row r="413" spans="1:15" x14ac:dyDescent="0.55000000000000004">
      <c r="A413">
        <v>1772155499</v>
      </c>
      <c r="B413" t="s">
        <v>6</v>
      </c>
      <c r="C413" t="s">
        <v>7</v>
      </c>
      <c r="D413">
        <v>5174.99</v>
      </c>
      <c r="E413">
        <v>5177.91</v>
      </c>
      <c r="F413">
        <v>5178.34</v>
      </c>
      <c r="G413">
        <v>5174.8599999999997</v>
      </c>
      <c r="H413">
        <v>-1</v>
      </c>
      <c r="I413">
        <v>1.073E-2</v>
      </c>
      <c r="J413">
        <v>3</v>
      </c>
      <c r="M413" s="1">
        <f t="shared" si="18"/>
        <v>46080.059016203704</v>
      </c>
      <c r="N413" s="2">
        <f t="shared" si="19"/>
        <v>46080.059027777781</v>
      </c>
      <c r="O413">
        <f t="shared" si="20"/>
        <v>1772155500</v>
      </c>
    </row>
    <row r="414" spans="1:15" x14ac:dyDescent="0.55000000000000004">
      <c r="A414">
        <v>1772155799</v>
      </c>
      <c r="B414" t="s">
        <v>6</v>
      </c>
      <c r="C414" t="s">
        <v>7</v>
      </c>
      <c r="D414">
        <v>5182.1400000000003</v>
      </c>
      <c r="E414">
        <v>5174.99</v>
      </c>
      <c r="F414">
        <v>5182.6099999999997</v>
      </c>
      <c r="G414">
        <v>5173.43</v>
      </c>
      <c r="H414">
        <v>1</v>
      </c>
      <c r="I414">
        <v>1.4769699999999999</v>
      </c>
      <c r="J414">
        <v>0</v>
      </c>
      <c r="M414" s="1">
        <f t="shared" si="18"/>
        <v>46080.06248842593</v>
      </c>
      <c r="N414" s="2">
        <f t="shared" si="19"/>
        <v>46080.0625</v>
      </c>
      <c r="O414">
        <f t="shared" si="20"/>
        <v>1772155800</v>
      </c>
    </row>
    <row r="415" spans="1:15" x14ac:dyDescent="0.55000000000000004">
      <c r="A415">
        <v>1772156099</v>
      </c>
      <c r="B415" t="s">
        <v>6</v>
      </c>
      <c r="C415" t="s">
        <v>7</v>
      </c>
      <c r="D415">
        <v>5190.7</v>
      </c>
      <c r="E415">
        <v>5182</v>
      </c>
      <c r="F415">
        <v>5190.82</v>
      </c>
      <c r="G415">
        <v>5181.92</v>
      </c>
      <c r="H415">
        <v>1</v>
      </c>
      <c r="I415">
        <v>2.0092599999999998</v>
      </c>
      <c r="J415">
        <v>1</v>
      </c>
      <c r="M415" s="1">
        <f t="shared" si="18"/>
        <v>46080.065960648149</v>
      </c>
      <c r="N415" s="2">
        <f t="shared" si="19"/>
        <v>46080.065972222219</v>
      </c>
      <c r="O415">
        <f t="shared" si="20"/>
        <v>1772156100</v>
      </c>
    </row>
    <row r="416" spans="1:15" x14ac:dyDescent="0.55000000000000004">
      <c r="A416">
        <v>1772156399</v>
      </c>
      <c r="B416" t="s">
        <v>6</v>
      </c>
      <c r="C416" t="s">
        <v>7</v>
      </c>
      <c r="D416">
        <v>5188.6499999999996</v>
      </c>
      <c r="E416">
        <v>5190.68</v>
      </c>
      <c r="F416">
        <v>5191.16</v>
      </c>
      <c r="G416">
        <v>5186.8500000000004</v>
      </c>
      <c r="H416">
        <v>-1</v>
      </c>
      <c r="I416">
        <v>0.33099000000000001</v>
      </c>
      <c r="J416">
        <v>3</v>
      </c>
      <c r="M416" s="1">
        <f t="shared" si="18"/>
        <v>46080.069432870368</v>
      </c>
      <c r="N416" s="2">
        <f t="shared" si="19"/>
        <v>46080.069444444445</v>
      </c>
      <c r="O416">
        <f t="shared" si="20"/>
        <v>1772156400</v>
      </c>
    </row>
    <row r="417" spans="1:15" x14ac:dyDescent="0.55000000000000004">
      <c r="A417">
        <v>1772156699</v>
      </c>
      <c r="B417" t="s">
        <v>6</v>
      </c>
      <c r="C417" t="s">
        <v>7</v>
      </c>
      <c r="D417">
        <v>5188.54</v>
      </c>
      <c r="E417">
        <v>5188.58</v>
      </c>
      <c r="F417">
        <v>5189.7299999999996</v>
      </c>
      <c r="G417">
        <v>5187.3900000000003</v>
      </c>
      <c r="H417">
        <v>-1</v>
      </c>
      <c r="I417">
        <v>1.03054</v>
      </c>
      <c r="J417">
        <v>3</v>
      </c>
      <c r="M417" s="1">
        <f t="shared" si="18"/>
        <v>46080.072905092587</v>
      </c>
      <c r="N417" s="2">
        <f t="shared" si="19"/>
        <v>46080.072916666664</v>
      </c>
      <c r="O417">
        <f t="shared" si="20"/>
        <v>1772156700</v>
      </c>
    </row>
    <row r="418" spans="1:15" x14ac:dyDescent="0.55000000000000004">
      <c r="A418">
        <v>1772156999</v>
      </c>
      <c r="B418" t="s">
        <v>6</v>
      </c>
      <c r="C418" t="s">
        <v>7</v>
      </c>
      <c r="D418">
        <v>5192.1000000000004</v>
      </c>
      <c r="E418">
        <v>5188.54</v>
      </c>
      <c r="F418">
        <v>5193.78</v>
      </c>
      <c r="G418">
        <v>5187.43</v>
      </c>
      <c r="H418">
        <v>1</v>
      </c>
      <c r="I418">
        <v>0.20454</v>
      </c>
      <c r="J418">
        <v>0</v>
      </c>
      <c r="M418" s="1">
        <f t="shared" si="18"/>
        <v>46080.076377314814</v>
      </c>
      <c r="N418" s="2">
        <f t="shared" si="19"/>
        <v>46080.076388888891</v>
      </c>
      <c r="O418">
        <f t="shared" si="20"/>
        <v>1772157000</v>
      </c>
    </row>
    <row r="419" spans="1:15" x14ac:dyDescent="0.55000000000000004">
      <c r="A419">
        <v>1772157299</v>
      </c>
      <c r="B419" t="s">
        <v>6</v>
      </c>
      <c r="C419" t="s">
        <v>7</v>
      </c>
      <c r="D419">
        <v>5194.22</v>
      </c>
      <c r="E419">
        <v>5191.8599999999997</v>
      </c>
      <c r="F419">
        <v>5194.5600000000004</v>
      </c>
      <c r="G419">
        <v>5189.96</v>
      </c>
      <c r="H419">
        <v>1</v>
      </c>
      <c r="I419">
        <v>0.21392</v>
      </c>
      <c r="J419">
        <v>0</v>
      </c>
      <c r="M419" s="1">
        <f t="shared" si="18"/>
        <v>46080.07984953704</v>
      </c>
      <c r="N419" s="2">
        <f t="shared" si="19"/>
        <v>46080.079861111109</v>
      </c>
      <c r="O419">
        <f t="shared" si="20"/>
        <v>1772157300</v>
      </c>
    </row>
    <row r="420" spans="1:15" x14ac:dyDescent="0.55000000000000004">
      <c r="A420">
        <v>1772157599</v>
      </c>
      <c r="B420" t="s">
        <v>6</v>
      </c>
      <c r="C420" t="s">
        <v>7</v>
      </c>
      <c r="D420">
        <v>5193.3100000000004</v>
      </c>
      <c r="E420">
        <v>5194.1899999999996</v>
      </c>
      <c r="F420">
        <v>5197.5</v>
      </c>
      <c r="G420">
        <v>5191.82</v>
      </c>
      <c r="H420">
        <v>-1</v>
      </c>
      <c r="I420">
        <v>0.73558000000000001</v>
      </c>
      <c r="J420">
        <v>3</v>
      </c>
      <c r="M420" s="1">
        <f t="shared" si="18"/>
        <v>46080.083321759259</v>
      </c>
      <c r="N420" s="2">
        <f t="shared" si="19"/>
        <v>46080.083333333336</v>
      </c>
      <c r="O420">
        <f t="shared" si="20"/>
        <v>1772157600</v>
      </c>
    </row>
    <row r="421" spans="1:15" x14ac:dyDescent="0.55000000000000004">
      <c r="A421">
        <v>1772157899</v>
      </c>
      <c r="B421" t="s">
        <v>6</v>
      </c>
      <c r="C421" t="s">
        <v>7</v>
      </c>
      <c r="D421">
        <v>5195.28</v>
      </c>
      <c r="E421">
        <v>5193.21</v>
      </c>
      <c r="F421">
        <v>5199.63</v>
      </c>
      <c r="G421">
        <v>5193.13</v>
      </c>
      <c r="H421">
        <v>1</v>
      </c>
      <c r="I421">
        <v>0.31616</v>
      </c>
      <c r="J421">
        <v>0</v>
      </c>
      <c r="M421" s="1">
        <f t="shared" si="18"/>
        <v>46080.086793981478</v>
      </c>
      <c r="N421" s="2">
        <f t="shared" si="19"/>
        <v>46080.086805555555</v>
      </c>
      <c r="O421">
        <f t="shared" si="20"/>
        <v>1772157900</v>
      </c>
    </row>
    <row r="422" spans="1:15" x14ac:dyDescent="0.55000000000000004">
      <c r="A422">
        <v>1772158199</v>
      </c>
      <c r="B422" t="s">
        <v>6</v>
      </c>
      <c r="C422" t="s">
        <v>7</v>
      </c>
      <c r="D422">
        <v>5194.16</v>
      </c>
      <c r="E422">
        <v>5195.71</v>
      </c>
      <c r="F422">
        <v>5196.6499999999996</v>
      </c>
      <c r="G422">
        <v>5191.9399999999996</v>
      </c>
      <c r="H422">
        <v>-1</v>
      </c>
      <c r="I422">
        <v>0.50034000000000001</v>
      </c>
      <c r="J422">
        <v>3</v>
      </c>
      <c r="M422" s="1">
        <f t="shared" si="18"/>
        <v>46080.090266203704</v>
      </c>
      <c r="N422" s="2">
        <f t="shared" si="19"/>
        <v>46080.090277777781</v>
      </c>
      <c r="O422">
        <f t="shared" si="20"/>
        <v>1772158200</v>
      </c>
    </row>
    <row r="423" spans="1:15" x14ac:dyDescent="0.55000000000000004">
      <c r="A423">
        <v>1772158499</v>
      </c>
      <c r="B423" t="s">
        <v>6</v>
      </c>
      <c r="C423" t="s">
        <v>7</v>
      </c>
      <c r="D423">
        <v>5191.24</v>
      </c>
      <c r="E423">
        <v>5194.18</v>
      </c>
      <c r="F423">
        <v>5195.08</v>
      </c>
      <c r="G423">
        <v>5191.1400000000003</v>
      </c>
      <c r="H423">
        <v>-1</v>
      </c>
      <c r="I423">
        <v>1.042E-2</v>
      </c>
      <c r="J423">
        <v>3</v>
      </c>
      <c r="M423" s="1">
        <f t="shared" si="18"/>
        <v>46080.09373842593</v>
      </c>
      <c r="N423" s="2">
        <f t="shared" si="19"/>
        <v>46080.09375</v>
      </c>
      <c r="O423">
        <f t="shared" si="20"/>
        <v>1772158500</v>
      </c>
    </row>
    <row r="424" spans="1:15" x14ac:dyDescent="0.55000000000000004">
      <c r="A424">
        <v>1772158799</v>
      </c>
      <c r="B424" t="s">
        <v>6</v>
      </c>
      <c r="C424" t="s">
        <v>7</v>
      </c>
      <c r="D424">
        <v>5186.66</v>
      </c>
      <c r="E424">
        <v>5191.24</v>
      </c>
      <c r="F424">
        <v>5191.7700000000004</v>
      </c>
      <c r="G424">
        <v>5184.5200000000004</v>
      </c>
      <c r="H424">
        <v>-1</v>
      </c>
      <c r="I424">
        <v>0.56755999999999995</v>
      </c>
      <c r="J424">
        <v>3</v>
      </c>
      <c r="M424" s="1">
        <f t="shared" si="18"/>
        <v>46080.097210648149</v>
      </c>
      <c r="N424" s="2">
        <f t="shared" si="19"/>
        <v>46080.097222222219</v>
      </c>
      <c r="O424">
        <f t="shared" si="20"/>
        <v>1772158800</v>
      </c>
    </row>
    <row r="425" spans="1:15" x14ac:dyDescent="0.55000000000000004">
      <c r="A425">
        <v>1772159099</v>
      </c>
      <c r="B425" t="s">
        <v>6</v>
      </c>
      <c r="C425" t="s">
        <v>7</v>
      </c>
      <c r="D425">
        <v>5183.93</v>
      </c>
      <c r="E425">
        <v>5186.7</v>
      </c>
      <c r="F425">
        <v>5188.1000000000004</v>
      </c>
      <c r="G425">
        <v>5183.7</v>
      </c>
      <c r="H425">
        <v>-1</v>
      </c>
      <c r="I425">
        <v>7.1319999999999995E-2</v>
      </c>
      <c r="J425">
        <v>3</v>
      </c>
      <c r="M425" s="1">
        <f t="shared" si="18"/>
        <v>46080.100682870368</v>
      </c>
      <c r="N425" s="2">
        <f t="shared" si="19"/>
        <v>46080.100694444445</v>
      </c>
      <c r="O425">
        <f t="shared" si="20"/>
        <v>1772159100</v>
      </c>
    </row>
    <row r="426" spans="1:15" x14ac:dyDescent="0.55000000000000004">
      <c r="A426">
        <v>1772159399</v>
      </c>
      <c r="B426" t="s">
        <v>6</v>
      </c>
      <c r="C426" t="s">
        <v>7</v>
      </c>
      <c r="D426">
        <v>5183.74</v>
      </c>
      <c r="E426">
        <v>5184.24</v>
      </c>
      <c r="F426">
        <v>5186.08</v>
      </c>
      <c r="G426">
        <v>5181.97</v>
      </c>
      <c r="H426">
        <v>-1</v>
      </c>
      <c r="I426">
        <v>0.86975999999999998</v>
      </c>
      <c r="J426">
        <v>3</v>
      </c>
      <c r="M426" s="1">
        <f t="shared" si="18"/>
        <v>46080.104155092587</v>
      </c>
      <c r="N426" s="2">
        <f t="shared" si="19"/>
        <v>46080.104166666664</v>
      </c>
      <c r="O426">
        <f t="shared" si="20"/>
        <v>1772159400</v>
      </c>
    </row>
    <row r="427" spans="1:15" x14ac:dyDescent="0.55000000000000004">
      <c r="A427">
        <v>1772159699</v>
      </c>
      <c r="B427" t="s">
        <v>6</v>
      </c>
      <c r="C427" t="s">
        <v>7</v>
      </c>
      <c r="D427">
        <v>5178.53</v>
      </c>
      <c r="E427">
        <v>5183.67</v>
      </c>
      <c r="F427">
        <v>5184.21</v>
      </c>
      <c r="G427">
        <v>5174.1899999999996</v>
      </c>
      <c r="H427">
        <v>-1</v>
      </c>
      <c r="I427">
        <v>0.76678999999999997</v>
      </c>
      <c r="J427">
        <v>3</v>
      </c>
      <c r="M427" s="1">
        <f t="shared" si="18"/>
        <v>46080.107627314814</v>
      </c>
      <c r="N427" s="2">
        <f t="shared" si="19"/>
        <v>46080.107638888891</v>
      </c>
      <c r="O427">
        <f t="shared" si="20"/>
        <v>1772159700</v>
      </c>
    </row>
    <row r="428" spans="1:15" x14ac:dyDescent="0.55000000000000004">
      <c r="A428">
        <v>1772159999</v>
      </c>
      <c r="B428" t="s">
        <v>6</v>
      </c>
      <c r="C428" t="s">
        <v>7</v>
      </c>
      <c r="D428">
        <v>5181.46</v>
      </c>
      <c r="E428">
        <v>5178.53</v>
      </c>
      <c r="F428">
        <v>5182.16</v>
      </c>
      <c r="G428">
        <v>5177.47</v>
      </c>
      <c r="H428">
        <v>1</v>
      </c>
      <c r="I428">
        <v>1.464E-2</v>
      </c>
      <c r="J428">
        <v>0</v>
      </c>
      <c r="M428" s="1">
        <f t="shared" si="18"/>
        <v>46080.11109953704</v>
      </c>
      <c r="N428" s="2">
        <f t="shared" si="19"/>
        <v>46080.111111111109</v>
      </c>
      <c r="O428">
        <f t="shared" si="20"/>
        <v>1772160000</v>
      </c>
    </row>
    <row r="429" spans="1:15" x14ac:dyDescent="0.55000000000000004">
      <c r="A429">
        <v>1772160299</v>
      </c>
      <c r="B429" t="s">
        <v>6</v>
      </c>
      <c r="C429" t="s">
        <v>7</v>
      </c>
      <c r="D429">
        <v>5178.68</v>
      </c>
      <c r="E429">
        <v>5181.57</v>
      </c>
      <c r="F429">
        <v>5182.7700000000004</v>
      </c>
      <c r="G429">
        <v>5177.13</v>
      </c>
      <c r="H429">
        <v>-1</v>
      </c>
      <c r="I429">
        <v>2.86E-2</v>
      </c>
      <c r="J429">
        <v>3</v>
      </c>
      <c r="M429" s="1">
        <f t="shared" si="18"/>
        <v>46080.114571759259</v>
      </c>
      <c r="N429" s="2">
        <f t="shared" si="19"/>
        <v>46080.114583333336</v>
      </c>
      <c r="O429">
        <f t="shared" si="20"/>
        <v>1772160300</v>
      </c>
    </row>
    <row r="430" spans="1:15" x14ac:dyDescent="0.55000000000000004">
      <c r="A430">
        <v>1772160599</v>
      </c>
      <c r="B430" t="s">
        <v>6</v>
      </c>
      <c r="C430" t="s">
        <v>7</v>
      </c>
      <c r="D430">
        <v>5177.7700000000004</v>
      </c>
      <c r="E430">
        <v>5178.63</v>
      </c>
      <c r="F430">
        <v>5178.8599999999997</v>
      </c>
      <c r="G430">
        <v>5173.6099999999997</v>
      </c>
      <c r="H430">
        <v>-1</v>
      </c>
      <c r="I430">
        <v>0.74624000000000001</v>
      </c>
      <c r="J430">
        <v>3</v>
      </c>
      <c r="M430" s="1">
        <f t="shared" si="18"/>
        <v>46080.118043981478</v>
      </c>
      <c r="N430" s="2">
        <f t="shared" si="19"/>
        <v>46080.118055555555</v>
      </c>
      <c r="O430">
        <f t="shared" si="20"/>
        <v>1772160600</v>
      </c>
    </row>
    <row r="431" spans="1:15" x14ac:dyDescent="0.55000000000000004">
      <c r="A431">
        <v>1772160899</v>
      </c>
      <c r="B431" t="s">
        <v>6</v>
      </c>
      <c r="C431" t="s">
        <v>7</v>
      </c>
      <c r="D431">
        <v>5183.68</v>
      </c>
      <c r="E431">
        <v>5177.7700000000004</v>
      </c>
      <c r="F431">
        <v>5184.24</v>
      </c>
      <c r="G431">
        <v>5177.2700000000004</v>
      </c>
      <c r="H431">
        <v>1</v>
      </c>
      <c r="I431">
        <v>1.0327299999999999</v>
      </c>
      <c r="J431">
        <v>0</v>
      </c>
      <c r="M431" s="1">
        <f t="shared" si="18"/>
        <v>46080.121516203704</v>
      </c>
      <c r="N431" s="2">
        <f t="shared" si="19"/>
        <v>46080.121527777781</v>
      </c>
      <c r="O431">
        <f t="shared" si="20"/>
        <v>1772160900</v>
      </c>
    </row>
    <row r="432" spans="1:15" x14ac:dyDescent="0.55000000000000004">
      <c r="A432">
        <v>1772161199</v>
      </c>
      <c r="B432" t="s">
        <v>6</v>
      </c>
      <c r="C432" t="s">
        <v>7</v>
      </c>
      <c r="D432">
        <v>5182.75</v>
      </c>
      <c r="E432">
        <v>5183.6400000000003</v>
      </c>
      <c r="F432">
        <v>5185.09</v>
      </c>
      <c r="G432">
        <v>5182.01</v>
      </c>
      <c r="H432">
        <v>-1</v>
      </c>
      <c r="I432">
        <v>0.73758000000000001</v>
      </c>
      <c r="J432">
        <v>3</v>
      </c>
      <c r="M432" s="1">
        <f t="shared" si="18"/>
        <v>46080.12498842593</v>
      </c>
      <c r="N432" s="2">
        <f t="shared" si="19"/>
        <v>46080.125</v>
      </c>
      <c r="O432">
        <f t="shared" si="20"/>
        <v>1772161200</v>
      </c>
    </row>
    <row r="433" spans="1:15" x14ac:dyDescent="0.55000000000000004">
      <c r="A433">
        <v>1772161499</v>
      </c>
      <c r="B433" t="s">
        <v>6</v>
      </c>
      <c r="C433" t="s">
        <v>7</v>
      </c>
      <c r="D433">
        <v>5183.04</v>
      </c>
      <c r="E433">
        <v>5182.74</v>
      </c>
      <c r="F433">
        <v>5184.09</v>
      </c>
      <c r="G433">
        <v>5181.33</v>
      </c>
      <c r="H433">
        <v>1</v>
      </c>
      <c r="I433">
        <v>0.94272</v>
      </c>
      <c r="J433">
        <v>0</v>
      </c>
      <c r="M433" s="1">
        <f t="shared" si="18"/>
        <v>46080.128460648149</v>
      </c>
      <c r="N433" s="2">
        <f t="shared" si="19"/>
        <v>46080.128472222219</v>
      </c>
      <c r="O433">
        <f t="shared" si="20"/>
        <v>1772161500</v>
      </c>
    </row>
    <row r="434" spans="1:15" x14ac:dyDescent="0.55000000000000004">
      <c r="A434">
        <v>1772161799</v>
      </c>
      <c r="B434" t="s">
        <v>6</v>
      </c>
      <c r="C434" t="s">
        <v>7</v>
      </c>
      <c r="D434">
        <v>5182.8999999999996</v>
      </c>
      <c r="E434">
        <v>5183.04</v>
      </c>
      <c r="F434">
        <v>5183.5</v>
      </c>
      <c r="G434">
        <v>5181.54</v>
      </c>
      <c r="H434">
        <v>-1</v>
      </c>
      <c r="I434">
        <v>0.99750000000000005</v>
      </c>
      <c r="J434">
        <v>3</v>
      </c>
      <c r="M434" s="1">
        <f t="shared" si="18"/>
        <v>46080.131932870368</v>
      </c>
      <c r="N434" s="2">
        <f t="shared" si="19"/>
        <v>46080.131944444445</v>
      </c>
      <c r="O434">
        <f t="shared" si="20"/>
        <v>1772161800</v>
      </c>
    </row>
    <row r="435" spans="1:15" x14ac:dyDescent="0.55000000000000004">
      <c r="A435">
        <v>1772162099</v>
      </c>
      <c r="B435" t="s">
        <v>6</v>
      </c>
      <c r="C435" t="s">
        <v>7</v>
      </c>
      <c r="D435">
        <v>5183.78</v>
      </c>
      <c r="E435">
        <v>5182.83</v>
      </c>
      <c r="F435">
        <v>5184.41</v>
      </c>
      <c r="G435">
        <v>5181.74</v>
      </c>
      <c r="H435">
        <v>1</v>
      </c>
      <c r="I435">
        <v>0.71316999999999997</v>
      </c>
      <c r="J435">
        <v>0</v>
      </c>
      <c r="M435" s="1">
        <f t="shared" si="18"/>
        <v>46080.135405092587</v>
      </c>
      <c r="N435" s="2">
        <f t="shared" si="19"/>
        <v>46080.135416666664</v>
      </c>
      <c r="O435">
        <f t="shared" si="20"/>
        <v>1772162100</v>
      </c>
    </row>
    <row r="436" spans="1:15" x14ac:dyDescent="0.55000000000000004">
      <c r="A436">
        <v>1772162399</v>
      </c>
      <c r="B436" t="s">
        <v>6</v>
      </c>
      <c r="C436" t="s">
        <v>7</v>
      </c>
      <c r="D436">
        <v>5185.07</v>
      </c>
      <c r="E436">
        <v>5183.79</v>
      </c>
      <c r="F436">
        <v>5185.08</v>
      </c>
      <c r="G436">
        <v>5182.01</v>
      </c>
      <c r="H436">
        <v>1</v>
      </c>
      <c r="I436">
        <v>0.59431999999999996</v>
      </c>
      <c r="J436">
        <v>0</v>
      </c>
      <c r="M436" s="1">
        <f t="shared" si="18"/>
        <v>46080.138877314814</v>
      </c>
      <c r="N436" s="2">
        <f t="shared" si="19"/>
        <v>46080.138888888891</v>
      </c>
      <c r="O436">
        <f t="shared" si="20"/>
        <v>1772162400</v>
      </c>
    </row>
    <row r="437" spans="1:15" x14ac:dyDescent="0.55000000000000004">
      <c r="A437">
        <v>1772162699</v>
      </c>
      <c r="B437" t="s">
        <v>6</v>
      </c>
      <c r="C437" t="s">
        <v>7</v>
      </c>
      <c r="D437">
        <v>5186.8900000000003</v>
      </c>
      <c r="E437">
        <v>5185.0600000000004</v>
      </c>
      <c r="F437">
        <v>5188.29</v>
      </c>
      <c r="G437">
        <v>5185.0600000000004</v>
      </c>
      <c r="H437">
        <v>1</v>
      </c>
      <c r="I437">
        <v>0.39945000000000003</v>
      </c>
      <c r="J437">
        <v>0</v>
      </c>
      <c r="M437" s="1">
        <f t="shared" si="18"/>
        <v>46080.14234953704</v>
      </c>
      <c r="N437" s="2">
        <f t="shared" si="19"/>
        <v>46080.142361111109</v>
      </c>
      <c r="O437">
        <f t="shared" si="20"/>
        <v>1772162700</v>
      </c>
    </row>
    <row r="438" spans="1:15" x14ac:dyDescent="0.55000000000000004">
      <c r="A438">
        <v>1772162999</v>
      </c>
      <c r="B438" t="s">
        <v>6</v>
      </c>
      <c r="C438" t="s">
        <v>7</v>
      </c>
      <c r="D438">
        <v>5187.76</v>
      </c>
      <c r="E438">
        <v>5186.88</v>
      </c>
      <c r="F438">
        <v>5189.12</v>
      </c>
      <c r="G438">
        <v>5185.49</v>
      </c>
      <c r="H438">
        <v>1</v>
      </c>
      <c r="I438">
        <v>0.73516000000000004</v>
      </c>
      <c r="J438">
        <v>0</v>
      </c>
      <c r="M438" s="1">
        <f t="shared" si="18"/>
        <v>46080.145821759259</v>
      </c>
      <c r="N438" s="2">
        <f t="shared" si="19"/>
        <v>46080.145833333336</v>
      </c>
      <c r="O438">
        <f t="shared" si="20"/>
        <v>1772163000</v>
      </c>
    </row>
    <row r="439" spans="1:15" x14ac:dyDescent="0.55000000000000004">
      <c r="A439">
        <v>1772163299</v>
      </c>
      <c r="B439" t="s">
        <v>6</v>
      </c>
      <c r="C439" t="s">
        <v>7</v>
      </c>
      <c r="D439">
        <v>5186.55</v>
      </c>
      <c r="E439">
        <v>5187.76</v>
      </c>
      <c r="F439">
        <v>5187.92</v>
      </c>
      <c r="G439">
        <v>5183.5</v>
      </c>
      <c r="H439">
        <v>-1</v>
      </c>
      <c r="I439">
        <v>0.61858000000000002</v>
      </c>
      <c r="J439">
        <v>3</v>
      </c>
      <c r="M439" s="1">
        <f t="shared" si="18"/>
        <v>46080.149293981478</v>
      </c>
      <c r="N439" s="2">
        <f t="shared" si="19"/>
        <v>46080.149305555555</v>
      </c>
      <c r="O439">
        <f t="shared" si="20"/>
        <v>1772163300</v>
      </c>
    </row>
    <row r="440" spans="1:15" x14ac:dyDescent="0.55000000000000004">
      <c r="A440">
        <v>1772163599</v>
      </c>
      <c r="B440" t="s">
        <v>6</v>
      </c>
      <c r="C440" t="s">
        <v>7</v>
      </c>
      <c r="D440">
        <v>5187.17</v>
      </c>
      <c r="E440">
        <v>5186.5200000000004</v>
      </c>
      <c r="F440">
        <v>5187.76</v>
      </c>
      <c r="G440">
        <v>5185.46</v>
      </c>
      <c r="H440">
        <v>1</v>
      </c>
      <c r="I440">
        <v>0.81332000000000004</v>
      </c>
      <c r="J440">
        <v>0</v>
      </c>
      <c r="M440" s="1">
        <f t="shared" si="18"/>
        <v>46080.152766203704</v>
      </c>
      <c r="N440" s="2">
        <f t="shared" si="19"/>
        <v>46080.152777777781</v>
      </c>
      <c r="O440">
        <f t="shared" si="20"/>
        <v>1772163600</v>
      </c>
    </row>
    <row r="441" spans="1:15" x14ac:dyDescent="0.55000000000000004">
      <c r="A441">
        <v>1772163899</v>
      </c>
      <c r="B441" t="s">
        <v>6</v>
      </c>
      <c r="C441" t="s">
        <v>7</v>
      </c>
      <c r="D441">
        <v>5189.7</v>
      </c>
      <c r="E441">
        <v>5187.17</v>
      </c>
      <c r="F441">
        <v>5190.3900000000003</v>
      </c>
      <c r="G441">
        <v>5186.8599999999997</v>
      </c>
      <c r="H441">
        <v>1</v>
      </c>
      <c r="I441">
        <v>0.15304000000000001</v>
      </c>
      <c r="J441">
        <v>0</v>
      </c>
      <c r="M441" s="1">
        <f t="shared" si="18"/>
        <v>46080.15623842593</v>
      </c>
      <c r="N441" s="2">
        <f t="shared" si="19"/>
        <v>46080.15625</v>
      </c>
      <c r="O441">
        <f t="shared" si="20"/>
        <v>1772163900</v>
      </c>
    </row>
    <row r="442" spans="1:15" x14ac:dyDescent="0.55000000000000004">
      <c r="A442">
        <v>1772164199</v>
      </c>
      <c r="B442" t="s">
        <v>6</v>
      </c>
      <c r="C442" t="s">
        <v>7</v>
      </c>
      <c r="D442">
        <v>5189.59</v>
      </c>
      <c r="E442">
        <v>5189.7</v>
      </c>
      <c r="F442">
        <v>5190.4399999999996</v>
      </c>
      <c r="G442">
        <v>5189.08</v>
      </c>
      <c r="H442">
        <v>-1</v>
      </c>
      <c r="I442">
        <v>1.00465</v>
      </c>
      <c r="J442">
        <v>3</v>
      </c>
      <c r="M442" s="1">
        <f t="shared" si="18"/>
        <v>46080.159710648149</v>
      </c>
      <c r="N442" s="2">
        <f t="shared" si="19"/>
        <v>46080.159722222219</v>
      </c>
      <c r="O442">
        <f t="shared" si="20"/>
        <v>1772164200</v>
      </c>
    </row>
    <row r="443" spans="1:15" x14ac:dyDescent="0.55000000000000004">
      <c r="A443">
        <v>1772164499</v>
      </c>
      <c r="B443" t="s">
        <v>6</v>
      </c>
      <c r="C443" t="s">
        <v>7</v>
      </c>
      <c r="D443">
        <v>5184</v>
      </c>
      <c r="E443">
        <v>5189.59</v>
      </c>
      <c r="F443">
        <v>5190.37</v>
      </c>
      <c r="G443">
        <v>5183.96</v>
      </c>
      <c r="H443">
        <v>-1</v>
      </c>
      <c r="I443">
        <v>0.92137000000000002</v>
      </c>
      <c r="J443">
        <v>3</v>
      </c>
      <c r="M443" s="1">
        <f t="shared" si="18"/>
        <v>46080.163182870368</v>
      </c>
      <c r="N443" s="2">
        <f t="shared" si="19"/>
        <v>46080.163194444445</v>
      </c>
      <c r="O443">
        <f t="shared" si="20"/>
        <v>1772164500</v>
      </c>
    </row>
    <row r="444" spans="1:15" x14ac:dyDescent="0.55000000000000004">
      <c r="A444">
        <v>1772164799</v>
      </c>
      <c r="B444" t="s">
        <v>6</v>
      </c>
      <c r="C444" t="s">
        <v>7</v>
      </c>
      <c r="D444">
        <v>5185.32</v>
      </c>
      <c r="E444">
        <v>5183.9799999999996</v>
      </c>
      <c r="F444">
        <v>5186.1400000000003</v>
      </c>
      <c r="G444">
        <v>5183.49</v>
      </c>
      <c r="H444">
        <v>1</v>
      </c>
      <c r="I444">
        <v>0.57447999999999999</v>
      </c>
      <c r="J444">
        <v>0</v>
      </c>
      <c r="M444" s="1">
        <f t="shared" si="18"/>
        <v>46080.166655092587</v>
      </c>
      <c r="N444" s="2">
        <f t="shared" si="19"/>
        <v>46080.166666666664</v>
      </c>
      <c r="O444">
        <f t="shared" si="20"/>
        <v>1772164800</v>
      </c>
    </row>
    <row r="445" spans="1:15" x14ac:dyDescent="0.55000000000000004">
      <c r="A445">
        <v>1772165099</v>
      </c>
      <c r="B445" t="s">
        <v>6</v>
      </c>
      <c r="C445" t="s">
        <v>7</v>
      </c>
      <c r="D445">
        <v>5185.8900000000003</v>
      </c>
      <c r="E445">
        <v>5185.32</v>
      </c>
      <c r="F445">
        <v>5187.53</v>
      </c>
      <c r="G445">
        <v>5185.2299999999996</v>
      </c>
      <c r="H445">
        <v>1</v>
      </c>
      <c r="I445">
        <v>0.84302999999999995</v>
      </c>
      <c r="J445">
        <v>0</v>
      </c>
      <c r="M445" s="1">
        <f t="shared" si="18"/>
        <v>46080.170127314814</v>
      </c>
      <c r="N445" s="2">
        <f t="shared" si="19"/>
        <v>46080.170138888891</v>
      </c>
      <c r="O445">
        <f t="shared" si="20"/>
        <v>1772165100</v>
      </c>
    </row>
    <row r="446" spans="1:15" x14ac:dyDescent="0.55000000000000004">
      <c r="A446">
        <v>1772165399</v>
      </c>
      <c r="B446" t="s">
        <v>6</v>
      </c>
      <c r="C446" t="s">
        <v>7</v>
      </c>
      <c r="D446">
        <v>5186.6099999999997</v>
      </c>
      <c r="E446">
        <v>5185.88</v>
      </c>
      <c r="F446">
        <v>5186.6099999999997</v>
      </c>
      <c r="G446">
        <v>5184.38</v>
      </c>
      <c r="H446">
        <v>1</v>
      </c>
      <c r="I446">
        <v>0.78332000000000002</v>
      </c>
      <c r="J446">
        <v>0</v>
      </c>
      <c r="M446" s="1">
        <f t="shared" si="18"/>
        <v>46080.17359953704</v>
      </c>
      <c r="N446" s="2">
        <f t="shared" si="19"/>
        <v>46080.173611111109</v>
      </c>
      <c r="O446">
        <f t="shared" si="20"/>
        <v>1772165400</v>
      </c>
    </row>
    <row r="447" spans="1:15" x14ac:dyDescent="0.55000000000000004">
      <c r="A447">
        <v>1772165699</v>
      </c>
      <c r="B447" t="s">
        <v>6</v>
      </c>
      <c r="C447" t="s">
        <v>7</v>
      </c>
      <c r="D447">
        <v>5184.83</v>
      </c>
      <c r="E447">
        <v>5186.6099999999997</v>
      </c>
      <c r="F447">
        <v>5186.88</v>
      </c>
      <c r="G447">
        <v>5184.42</v>
      </c>
      <c r="H447">
        <v>-1</v>
      </c>
      <c r="I447">
        <v>0.41325000000000001</v>
      </c>
      <c r="J447">
        <v>3</v>
      </c>
      <c r="M447" s="1">
        <f t="shared" si="18"/>
        <v>46080.177071759259</v>
      </c>
      <c r="N447" s="2">
        <f t="shared" si="19"/>
        <v>46080.177083333336</v>
      </c>
      <c r="O447">
        <f t="shared" si="20"/>
        <v>1772165700</v>
      </c>
    </row>
    <row r="448" spans="1:15" x14ac:dyDescent="0.55000000000000004">
      <c r="A448">
        <v>1772165999</v>
      </c>
      <c r="B448" t="s">
        <v>6</v>
      </c>
      <c r="C448" t="s">
        <v>7</v>
      </c>
      <c r="D448">
        <v>5187.8599999999997</v>
      </c>
      <c r="E448">
        <v>5184.83</v>
      </c>
      <c r="F448">
        <v>5188.04</v>
      </c>
      <c r="G448">
        <v>5181.7700000000004</v>
      </c>
      <c r="H448">
        <v>1</v>
      </c>
      <c r="I448">
        <v>2.4719999999999999E-2</v>
      </c>
      <c r="J448">
        <v>0</v>
      </c>
      <c r="M448" s="1">
        <f t="shared" si="18"/>
        <v>46080.180543981478</v>
      </c>
      <c r="N448" s="2">
        <f t="shared" si="19"/>
        <v>46080.180555555555</v>
      </c>
      <c r="O448">
        <f t="shared" si="20"/>
        <v>1772166000</v>
      </c>
    </row>
    <row r="449" spans="1:15" x14ac:dyDescent="0.55000000000000004">
      <c r="A449">
        <v>1772166299</v>
      </c>
      <c r="B449" t="s">
        <v>6</v>
      </c>
      <c r="C449" t="s">
        <v>7</v>
      </c>
      <c r="D449">
        <v>5187.37</v>
      </c>
      <c r="E449">
        <v>5187.84</v>
      </c>
      <c r="F449">
        <v>5188.8999999999996</v>
      </c>
      <c r="G449">
        <v>5186.68</v>
      </c>
      <c r="H449">
        <v>-1</v>
      </c>
      <c r="I449">
        <v>0.87236999999999998</v>
      </c>
      <c r="J449">
        <v>3</v>
      </c>
      <c r="M449" s="1">
        <f t="shared" si="18"/>
        <v>46080.184016203704</v>
      </c>
      <c r="N449" s="2">
        <f t="shared" si="19"/>
        <v>46080.184027777781</v>
      </c>
      <c r="O449">
        <f t="shared" si="20"/>
        <v>1772166300</v>
      </c>
    </row>
    <row r="450" spans="1:15" x14ac:dyDescent="0.55000000000000004">
      <c r="A450">
        <v>1772166599</v>
      </c>
      <c r="B450" t="s">
        <v>6</v>
      </c>
      <c r="C450" t="s">
        <v>7</v>
      </c>
      <c r="D450">
        <v>5186.79</v>
      </c>
      <c r="E450">
        <v>5187.37</v>
      </c>
      <c r="F450">
        <v>5187.43</v>
      </c>
      <c r="G450">
        <v>5185.4799999999996</v>
      </c>
      <c r="H450">
        <v>-1</v>
      </c>
      <c r="I450">
        <v>0.83059000000000005</v>
      </c>
      <c r="J450">
        <v>3</v>
      </c>
      <c r="M450" s="1">
        <f t="shared" ref="M450:M501" si="21">(A450/86400)+25569</f>
        <v>46080.18748842593</v>
      </c>
      <c r="N450" s="2">
        <f t="shared" ref="N450:N501" si="22">CEILING(INT(M450*1440)/1440*288,1)/288</f>
        <v>46080.1875</v>
      </c>
      <c r="O450">
        <f t="shared" si="20"/>
        <v>1772166600</v>
      </c>
    </row>
    <row r="451" spans="1:15" x14ac:dyDescent="0.55000000000000004">
      <c r="A451">
        <v>1772166899</v>
      </c>
      <c r="B451" t="s">
        <v>6</v>
      </c>
      <c r="C451" t="s">
        <v>7</v>
      </c>
      <c r="D451">
        <v>5187.75</v>
      </c>
      <c r="E451">
        <v>5186.79</v>
      </c>
      <c r="F451">
        <v>5188.59</v>
      </c>
      <c r="G451">
        <v>5186.76</v>
      </c>
      <c r="H451">
        <v>1</v>
      </c>
      <c r="I451">
        <v>0.69915000000000005</v>
      </c>
      <c r="J451">
        <v>0</v>
      </c>
      <c r="M451" s="1">
        <f t="shared" si="21"/>
        <v>46080.190960648149</v>
      </c>
      <c r="N451" s="2">
        <f t="shared" si="22"/>
        <v>46080.190972222219</v>
      </c>
      <c r="O451">
        <f t="shared" ref="O451:O501" si="23">MROUND((N451-25569)*86400,300)</f>
        <v>1772166900</v>
      </c>
    </row>
    <row r="452" spans="1:15" x14ac:dyDescent="0.55000000000000004">
      <c r="A452">
        <v>1772167199</v>
      </c>
      <c r="B452" t="s">
        <v>6</v>
      </c>
      <c r="C452" t="s">
        <v>7</v>
      </c>
      <c r="D452">
        <v>5187.34</v>
      </c>
      <c r="E452">
        <v>5187.75</v>
      </c>
      <c r="F452">
        <v>5188.0600000000004</v>
      </c>
      <c r="G452">
        <v>5186.6099999999997</v>
      </c>
      <c r="H452">
        <v>-1</v>
      </c>
      <c r="I452">
        <v>0.90222999999999998</v>
      </c>
      <c r="J452">
        <v>3</v>
      </c>
      <c r="M452" s="1">
        <f t="shared" si="21"/>
        <v>46080.194432870368</v>
      </c>
      <c r="N452" s="2">
        <f t="shared" si="22"/>
        <v>46080.194444444445</v>
      </c>
      <c r="O452">
        <f t="shared" si="23"/>
        <v>1772167200</v>
      </c>
    </row>
    <row r="453" spans="1:15" x14ac:dyDescent="0.55000000000000004">
      <c r="A453">
        <v>1772167499</v>
      </c>
      <c r="B453" t="s">
        <v>6</v>
      </c>
      <c r="C453" t="s">
        <v>7</v>
      </c>
      <c r="D453">
        <v>5185.67</v>
      </c>
      <c r="E453">
        <v>5187.34</v>
      </c>
      <c r="F453">
        <v>5187.49</v>
      </c>
      <c r="G453">
        <v>5185.3599999999997</v>
      </c>
      <c r="H453">
        <v>-1</v>
      </c>
      <c r="I453">
        <v>0.43873000000000001</v>
      </c>
      <c r="J453">
        <v>3</v>
      </c>
      <c r="M453" s="1">
        <f t="shared" si="21"/>
        <v>46080.197905092587</v>
      </c>
      <c r="N453" s="2">
        <f t="shared" si="22"/>
        <v>46080.197916666664</v>
      </c>
      <c r="O453">
        <f t="shared" si="23"/>
        <v>1772167500</v>
      </c>
    </row>
    <row r="454" spans="1:15" x14ac:dyDescent="0.55000000000000004">
      <c r="A454">
        <v>1772167799</v>
      </c>
      <c r="B454" t="s">
        <v>6</v>
      </c>
      <c r="C454" t="s">
        <v>7</v>
      </c>
      <c r="D454">
        <v>5183.22</v>
      </c>
      <c r="E454">
        <v>5185.71</v>
      </c>
      <c r="F454">
        <v>5185.96</v>
      </c>
      <c r="G454">
        <v>5182.82</v>
      </c>
      <c r="H454">
        <v>-1</v>
      </c>
      <c r="I454">
        <v>0.13535</v>
      </c>
      <c r="J454">
        <v>3</v>
      </c>
      <c r="M454" s="1">
        <f t="shared" si="21"/>
        <v>46080.201377314814</v>
      </c>
      <c r="N454" s="2">
        <f t="shared" si="22"/>
        <v>46080.201388888891</v>
      </c>
      <c r="O454">
        <f t="shared" si="23"/>
        <v>1772167800</v>
      </c>
    </row>
    <row r="455" spans="1:15" x14ac:dyDescent="0.55000000000000004">
      <c r="A455">
        <v>1772168099</v>
      </c>
      <c r="B455" t="s">
        <v>6</v>
      </c>
      <c r="C455" t="s">
        <v>7</v>
      </c>
      <c r="D455">
        <v>5181.88</v>
      </c>
      <c r="E455">
        <v>5183.22</v>
      </c>
      <c r="F455">
        <v>5184.71</v>
      </c>
      <c r="G455">
        <v>5181.05</v>
      </c>
      <c r="H455">
        <v>-1</v>
      </c>
      <c r="I455">
        <v>0.55584999999999996</v>
      </c>
      <c r="J455">
        <v>3</v>
      </c>
      <c r="M455" s="1">
        <f t="shared" si="21"/>
        <v>46080.20484953704</v>
      </c>
      <c r="N455" s="2">
        <f t="shared" si="22"/>
        <v>46080.204861111109</v>
      </c>
      <c r="O455">
        <f t="shared" si="23"/>
        <v>1772168100</v>
      </c>
    </row>
    <row r="456" spans="1:15" x14ac:dyDescent="0.55000000000000004">
      <c r="A456">
        <v>1772168399</v>
      </c>
      <c r="B456" t="s">
        <v>6</v>
      </c>
      <c r="C456" t="s">
        <v>7</v>
      </c>
      <c r="D456">
        <v>5184.54</v>
      </c>
      <c r="E456">
        <v>5181.87</v>
      </c>
      <c r="F456">
        <v>5184.57</v>
      </c>
      <c r="G456">
        <v>5181.6400000000003</v>
      </c>
      <c r="H456">
        <v>1</v>
      </c>
      <c r="I456">
        <v>6.4350000000000004E-2</v>
      </c>
      <c r="J456">
        <v>0</v>
      </c>
      <c r="M456" s="1">
        <f t="shared" si="21"/>
        <v>46080.208321759259</v>
      </c>
      <c r="N456" s="2">
        <f t="shared" si="22"/>
        <v>46080.208333333336</v>
      </c>
      <c r="O456">
        <f t="shared" si="23"/>
        <v>1772168400</v>
      </c>
    </row>
    <row r="457" spans="1:15" x14ac:dyDescent="0.55000000000000004">
      <c r="A457">
        <v>1772168699</v>
      </c>
      <c r="B457" t="s">
        <v>6</v>
      </c>
      <c r="C457" t="s">
        <v>7</v>
      </c>
      <c r="D457">
        <v>5185.09</v>
      </c>
      <c r="E457">
        <v>5184.54</v>
      </c>
      <c r="F457">
        <v>5185.8500000000004</v>
      </c>
      <c r="G457">
        <v>5184.22</v>
      </c>
      <c r="H457">
        <v>1</v>
      </c>
      <c r="I457">
        <v>0.84167999999999998</v>
      </c>
      <c r="J457">
        <v>0</v>
      </c>
      <c r="M457" s="1">
        <f t="shared" si="21"/>
        <v>46080.211793981478</v>
      </c>
      <c r="N457" s="2">
        <f t="shared" si="22"/>
        <v>46080.211805555555</v>
      </c>
      <c r="O457">
        <f t="shared" si="23"/>
        <v>1772168700</v>
      </c>
    </row>
    <row r="458" spans="1:15" x14ac:dyDescent="0.55000000000000004">
      <c r="A458">
        <v>1772168999</v>
      </c>
      <c r="B458" t="s">
        <v>6</v>
      </c>
      <c r="C458" t="s">
        <v>7</v>
      </c>
      <c r="D458">
        <v>5187.34</v>
      </c>
      <c r="E458">
        <v>5185.08</v>
      </c>
      <c r="F458">
        <v>5187.57</v>
      </c>
      <c r="G458">
        <v>5184.59</v>
      </c>
      <c r="H458">
        <v>1</v>
      </c>
      <c r="I458">
        <v>0.21256</v>
      </c>
      <c r="J458">
        <v>0</v>
      </c>
      <c r="M458" s="1">
        <f t="shared" si="21"/>
        <v>46080.215266203704</v>
      </c>
      <c r="N458" s="2">
        <f t="shared" si="22"/>
        <v>46080.215277777781</v>
      </c>
      <c r="O458">
        <f t="shared" si="23"/>
        <v>1772169000</v>
      </c>
    </row>
    <row r="459" spans="1:15" x14ac:dyDescent="0.55000000000000004">
      <c r="A459">
        <v>1772169299</v>
      </c>
      <c r="B459" t="s">
        <v>6</v>
      </c>
      <c r="C459" t="s">
        <v>7</v>
      </c>
      <c r="D459">
        <v>5186.4799999999996</v>
      </c>
      <c r="E459">
        <v>5187.33</v>
      </c>
      <c r="F459">
        <v>5187.53</v>
      </c>
      <c r="G459">
        <v>5185.71</v>
      </c>
      <c r="H459">
        <v>-1</v>
      </c>
      <c r="I459">
        <v>0.72772000000000003</v>
      </c>
      <c r="J459">
        <v>3</v>
      </c>
      <c r="M459" s="1">
        <f t="shared" si="21"/>
        <v>46080.21873842593</v>
      </c>
      <c r="N459" s="2">
        <f t="shared" si="22"/>
        <v>46080.21875</v>
      </c>
      <c r="O459">
        <f t="shared" si="23"/>
        <v>1772169300</v>
      </c>
    </row>
    <row r="460" spans="1:15" x14ac:dyDescent="0.55000000000000004">
      <c r="A460">
        <v>1772169599</v>
      </c>
      <c r="B460" t="s">
        <v>6</v>
      </c>
      <c r="C460" t="s">
        <v>7</v>
      </c>
      <c r="D460">
        <v>5189.16</v>
      </c>
      <c r="E460">
        <v>5186.47</v>
      </c>
      <c r="F460">
        <v>5189.79</v>
      </c>
      <c r="G460">
        <v>5186.28</v>
      </c>
      <c r="H460">
        <v>1</v>
      </c>
      <c r="I460">
        <v>5.0990000000000001E-2</v>
      </c>
      <c r="J460">
        <v>0</v>
      </c>
      <c r="M460" s="1">
        <f t="shared" si="21"/>
        <v>46080.222210648149</v>
      </c>
      <c r="N460" s="2">
        <f t="shared" si="22"/>
        <v>46080.222222222219</v>
      </c>
      <c r="O460">
        <f t="shared" si="23"/>
        <v>1772169600</v>
      </c>
    </row>
    <row r="461" spans="1:15" x14ac:dyDescent="0.55000000000000004">
      <c r="A461">
        <v>1772169899</v>
      </c>
      <c r="B461" t="s">
        <v>6</v>
      </c>
      <c r="C461" t="s">
        <v>7</v>
      </c>
      <c r="D461">
        <v>5194.8</v>
      </c>
      <c r="E461">
        <v>5189.1499999999996</v>
      </c>
      <c r="F461">
        <v>5194.83</v>
      </c>
      <c r="G461">
        <v>5189.1499999999996</v>
      </c>
      <c r="H461">
        <v>1</v>
      </c>
      <c r="I461">
        <v>1.0360100000000001</v>
      </c>
      <c r="J461">
        <v>0</v>
      </c>
      <c r="M461" s="1">
        <f t="shared" si="21"/>
        <v>46080.225682870368</v>
      </c>
      <c r="N461" s="2">
        <f t="shared" si="22"/>
        <v>46080.225694444445</v>
      </c>
      <c r="O461">
        <f t="shared" si="23"/>
        <v>1772169900</v>
      </c>
    </row>
    <row r="462" spans="1:15" x14ac:dyDescent="0.55000000000000004">
      <c r="A462">
        <v>1772170199</v>
      </c>
      <c r="B462" t="s">
        <v>6</v>
      </c>
      <c r="C462" t="s">
        <v>7</v>
      </c>
      <c r="D462">
        <v>5196.26</v>
      </c>
      <c r="E462">
        <v>5194.8</v>
      </c>
      <c r="F462">
        <v>5197.55</v>
      </c>
      <c r="G462">
        <v>5194.1000000000004</v>
      </c>
      <c r="H462">
        <v>1</v>
      </c>
      <c r="I462">
        <v>0.50229000000000001</v>
      </c>
      <c r="J462">
        <v>0</v>
      </c>
      <c r="M462" s="1">
        <f t="shared" si="21"/>
        <v>46080.229155092587</v>
      </c>
      <c r="N462" s="2">
        <f t="shared" si="22"/>
        <v>46080.229166666664</v>
      </c>
      <c r="O462">
        <f t="shared" si="23"/>
        <v>1772170200</v>
      </c>
    </row>
    <row r="463" spans="1:15" x14ac:dyDescent="0.55000000000000004">
      <c r="A463">
        <v>1772170499</v>
      </c>
      <c r="B463" t="s">
        <v>6</v>
      </c>
      <c r="C463" t="s">
        <v>7</v>
      </c>
      <c r="D463">
        <v>5194.54</v>
      </c>
      <c r="E463">
        <v>5195.8900000000003</v>
      </c>
      <c r="F463">
        <v>5196.21</v>
      </c>
      <c r="G463">
        <v>5189.9399999999996</v>
      </c>
      <c r="H463">
        <v>-1</v>
      </c>
      <c r="I463">
        <v>0.53927000000000003</v>
      </c>
      <c r="J463">
        <v>3</v>
      </c>
      <c r="M463" s="1">
        <f t="shared" si="21"/>
        <v>46080.232627314814</v>
      </c>
      <c r="N463" s="2">
        <f t="shared" si="22"/>
        <v>46080.232638888891</v>
      </c>
      <c r="O463">
        <f t="shared" si="23"/>
        <v>1772170500</v>
      </c>
    </row>
    <row r="464" spans="1:15" x14ac:dyDescent="0.55000000000000004">
      <c r="A464">
        <v>1772170799</v>
      </c>
      <c r="B464" t="s">
        <v>6</v>
      </c>
      <c r="C464" t="s">
        <v>7</v>
      </c>
      <c r="D464">
        <v>5191.87</v>
      </c>
      <c r="E464">
        <v>5194.1400000000003</v>
      </c>
      <c r="F464">
        <v>5194.25</v>
      </c>
      <c r="G464">
        <v>5191.26</v>
      </c>
      <c r="H464">
        <v>-1</v>
      </c>
      <c r="I464">
        <v>0.20014999999999999</v>
      </c>
      <c r="J464">
        <v>3</v>
      </c>
      <c r="M464" s="1">
        <f t="shared" si="21"/>
        <v>46080.23609953704</v>
      </c>
      <c r="N464" s="2">
        <f t="shared" si="22"/>
        <v>46080.236111111109</v>
      </c>
      <c r="O464">
        <f t="shared" si="23"/>
        <v>1772170800</v>
      </c>
    </row>
    <row r="465" spans="1:15" x14ac:dyDescent="0.55000000000000004">
      <c r="A465">
        <v>1772171099</v>
      </c>
      <c r="B465" t="s">
        <v>6</v>
      </c>
      <c r="C465" t="s">
        <v>7</v>
      </c>
      <c r="D465">
        <v>5191.26</v>
      </c>
      <c r="E465">
        <v>5192.1000000000004</v>
      </c>
      <c r="F465">
        <v>5193.72</v>
      </c>
      <c r="G465">
        <v>5191.05</v>
      </c>
      <c r="H465">
        <v>-1</v>
      </c>
      <c r="I465">
        <v>0.72252000000000005</v>
      </c>
      <c r="J465">
        <v>3</v>
      </c>
      <c r="M465" s="1">
        <f t="shared" si="21"/>
        <v>46080.239571759259</v>
      </c>
      <c r="N465" s="2">
        <f t="shared" si="22"/>
        <v>46080.239583333336</v>
      </c>
      <c r="O465">
        <f t="shared" si="23"/>
        <v>1772171100</v>
      </c>
    </row>
    <row r="466" spans="1:15" x14ac:dyDescent="0.55000000000000004">
      <c r="A466">
        <v>1772171399</v>
      </c>
      <c r="B466" t="s">
        <v>6</v>
      </c>
      <c r="C466" t="s">
        <v>7</v>
      </c>
      <c r="D466">
        <v>5194.8599999999997</v>
      </c>
      <c r="E466">
        <v>5191.2700000000004</v>
      </c>
      <c r="F466">
        <v>5196.59</v>
      </c>
      <c r="G466">
        <v>5190.88</v>
      </c>
      <c r="H466">
        <v>1</v>
      </c>
      <c r="I466">
        <v>0.29015000000000002</v>
      </c>
      <c r="J466">
        <v>0</v>
      </c>
      <c r="M466" s="1">
        <f t="shared" si="21"/>
        <v>46080.243043981478</v>
      </c>
      <c r="N466" s="2">
        <f t="shared" si="22"/>
        <v>46080.243055555555</v>
      </c>
      <c r="O466">
        <f t="shared" si="23"/>
        <v>1772171400</v>
      </c>
    </row>
    <row r="467" spans="1:15" x14ac:dyDescent="0.55000000000000004">
      <c r="A467">
        <v>1772171699</v>
      </c>
      <c r="B467" t="s">
        <v>6</v>
      </c>
      <c r="C467" t="s">
        <v>7</v>
      </c>
      <c r="D467">
        <v>5197.92</v>
      </c>
      <c r="E467">
        <v>5194.83</v>
      </c>
      <c r="F467">
        <v>5200.3599999999997</v>
      </c>
      <c r="G467">
        <v>5193.8</v>
      </c>
      <c r="H467">
        <v>1</v>
      </c>
      <c r="I467">
        <v>0.10399</v>
      </c>
      <c r="J467">
        <v>0</v>
      </c>
      <c r="M467" s="1">
        <f t="shared" si="21"/>
        <v>46080.246516203704</v>
      </c>
      <c r="N467" s="2">
        <f t="shared" si="22"/>
        <v>46080.246527777781</v>
      </c>
      <c r="O467">
        <f t="shared" si="23"/>
        <v>1772171700</v>
      </c>
    </row>
    <row r="468" spans="1:15" x14ac:dyDescent="0.55000000000000004">
      <c r="A468">
        <v>1772171999</v>
      </c>
      <c r="B468" t="s">
        <v>6</v>
      </c>
      <c r="C468" t="s">
        <v>7</v>
      </c>
      <c r="D468">
        <v>5193.54</v>
      </c>
      <c r="E468">
        <v>5197.92</v>
      </c>
      <c r="F468">
        <v>5198.45</v>
      </c>
      <c r="G468">
        <v>5192.93</v>
      </c>
      <c r="H468">
        <v>-1</v>
      </c>
      <c r="I468">
        <v>0.57669999999999999</v>
      </c>
      <c r="J468">
        <v>3</v>
      </c>
      <c r="M468" s="1">
        <f t="shared" si="21"/>
        <v>46080.24998842593</v>
      </c>
      <c r="N468" s="2">
        <f t="shared" si="22"/>
        <v>46080.25</v>
      </c>
      <c r="O468">
        <f t="shared" si="23"/>
        <v>1772172000</v>
      </c>
    </row>
    <row r="469" spans="1:15" x14ac:dyDescent="0.55000000000000004">
      <c r="A469">
        <v>1772172299</v>
      </c>
      <c r="B469" t="s">
        <v>6</v>
      </c>
      <c r="C469" t="s">
        <v>7</v>
      </c>
      <c r="D469">
        <v>5194.7299999999996</v>
      </c>
      <c r="E469">
        <v>5193.54</v>
      </c>
      <c r="F469">
        <v>5196.3500000000004</v>
      </c>
      <c r="G469">
        <v>5193.41</v>
      </c>
      <c r="H469">
        <v>1</v>
      </c>
      <c r="I469">
        <v>0.59863999999999995</v>
      </c>
      <c r="J469">
        <v>0</v>
      </c>
      <c r="M469" s="1">
        <f t="shared" si="21"/>
        <v>46080.253460648149</v>
      </c>
      <c r="N469" s="2">
        <f t="shared" si="22"/>
        <v>46080.253472222219</v>
      </c>
      <c r="O469">
        <f t="shared" si="23"/>
        <v>1772172300</v>
      </c>
    </row>
    <row r="470" spans="1:15" x14ac:dyDescent="0.55000000000000004">
      <c r="A470">
        <v>1772172599</v>
      </c>
      <c r="B470" t="s">
        <v>6</v>
      </c>
      <c r="C470" t="s">
        <v>7</v>
      </c>
      <c r="D470">
        <v>5197.1400000000003</v>
      </c>
      <c r="E470">
        <v>5194.7299999999996</v>
      </c>
      <c r="F470">
        <v>5198.4799999999996</v>
      </c>
      <c r="G470">
        <v>5194.72</v>
      </c>
      <c r="H470">
        <v>1</v>
      </c>
      <c r="I470">
        <v>0.14973</v>
      </c>
      <c r="J470">
        <v>0</v>
      </c>
      <c r="M470" s="1">
        <f t="shared" si="21"/>
        <v>46080.256932870368</v>
      </c>
      <c r="N470" s="2">
        <f t="shared" si="22"/>
        <v>46080.256944444445</v>
      </c>
      <c r="O470">
        <f t="shared" si="23"/>
        <v>1772172600</v>
      </c>
    </row>
    <row r="471" spans="1:15" x14ac:dyDescent="0.55000000000000004">
      <c r="A471">
        <v>1772172899</v>
      </c>
      <c r="B471" t="s">
        <v>6</v>
      </c>
      <c r="C471" t="s">
        <v>7</v>
      </c>
      <c r="D471">
        <v>5195.58</v>
      </c>
      <c r="E471">
        <v>5197.1400000000003</v>
      </c>
      <c r="F471">
        <v>5199.34</v>
      </c>
      <c r="G471">
        <v>5195.01</v>
      </c>
      <c r="H471">
        <v>-1</v>
      </c>
      <c r="I471">
        <v>0.46100999999999998</v>
      </c>
      <c r="J471">
        <v>3</v>
      </c>
      <c r="M471" s="1">
        <f t="shared" si="21"/>
        <v>46080.260405092587</v>
      </c>
      <c r="N471" s="2">
        <f t="shared" si="22"/>
        <v>46080.260416666664</v>
      </c>
      <c r="O471">
        <f t="shared" si="23"/>
        <v>1772172900</v>
      </c>
    </row>
    <row r="472" spans="1:15" x14ac:dyDescent="0.55000000000000004">
      <c r="A472">
        <v>1772173199</v>
      </c>
      <c r="B472" t="s">
        <v>6</v>
      </c>
      <c r="C472" t="s">
        <v>7</v>
      </c>
      <c r="D472">
        <v>5195</v>
      </c>
      <c r="E472">
        <v>5195.5600000000004</v>
      </c>
      <c r="F472">
        <v>5196.8500000000004</v>
      </c>
      <c r="G472">
        <v>5194.22</v>
      </c>
      <c r="H472">
        <v>-1</v>
      </c>
      <c r="I472">
        <v>0.82672000000000001</v>
      </c>
      <c r="J472">
        <v>3</v>
      </c>
      <c r="M472" s="1">
        <f t="shared" si="21"/>
        <v>46080.263877314814</v>
      </c>
      <c r="N472" s="2">
        <f t="shared" si="22"/>
        <v>46080.263888888891</v>
      </c>
      <c r="O472">
        <f t="shared" si="23"/>
        <v>1772173200</v>
      </c>
    </row>
    <row r="473" spans="1:15" x14ac:dyDescent="0.55000000000000004">
      <c r="A473">
        <v>1772173499</v>
      </c>
      <c r="B473" t="s">
        <v>6</v>
      </c>
      <c r="C473" t="s">
        <v>7</v>
      </c>
      <c r="D473">
        <v>5193.22</v>
      </c>
      <c r="E473">
        <v>5195.01</v>
      </c>
      <c r="F473">
        <v>5195.53</v>
      </c>
      <c r="G473">
        <v>5192.1499999999996</v>
      </c>
      <c r="H473">
        <v>-1</v>
      </c>
      <c r="I473">
        <v>0.37075999999999998</v>
      </c>
      <c r="J473">
        <v>3</v>
      </c>
      <c r="M473" s="1">
        <f t="shared" si="21"/>
        <v>46080.26734953704</v>
      </c>
      <c r="N473" s="2">
        <f t="shared" si="22"/>
        <v>46080.267361111109</v>
      </c>
      <c r="O473">
        <f t="shared" si="23"/>
        <v>1772173500</v>
      </c>
    </row>
    <row r="474" spans="1:15" x14ac:dyDescent="0.55000000000000004">
      <c r="A474">
        <v>1772173799</v>
      </c>
      <c r="B474" t="s">
        <v>6</v>
      </c>
      <c r="C474" t="s">
        <v>7</v>
      </c>
      <c r="D474">
        <v>5192.34</v>
      </c>
      <c r="E474">
        <v>5193.21</v>
      </c>
      <c r="F474">
        <v>5196.2700000000004</v>
      </c>
      <c r="G474">
        <v>5192.3100000000004</v>
      </c>
      <c r="H474">
        <v>-1</v>
      </c>
      <c r="I474">
        <v>0.70887999999999995</v>
      </c>
      <c r="J474">
        <v>3</v>
      </c>
      <c r="M474" s="1">
        <f t="shared" si="21"/>
        <v>46080.270821759259</v>
      </c>
      <c r="N474" s="2">
        <f t="shared" si="22"/>
        <v>46080.270833333336</v>
      </c>
      <c r="O474">
        <f t="shared" si="23"/>
        <v>1772173800</v>
      </c>
    </row>
    <row r="475" spans="1:15" x14ac:dyDescent="0.55000000000000004">
      <c r="A475">
        <v>1772174099</v>
      </c>
      <c r="B475" t="s">
        <v>6</v>
      </c>
      <c r="C475" t="s">
        <v>7</v>
      </c>
      <c r="D475">
        <v>5194.18</v>
      </c>
      <c r="E475">
        <v>5192.33</v>
      </c>
      <c r="F475">
        <v>5194.93</v>
      </c>
      <c r="G475">
        <v>5191.53</v>
      </c>
      <c r="H475">
        <v>1</v>
      </c>
      <c r="I475">
        <v>0.3448</v>
      </c>
      <c r="J475">
        <v>0</v>
      </c>
      <c r="M475" s="1">
        <f t="shared" si="21"/>
        <v>46080.274293981478</v>
      </c>
      <c r="N475" s="2">
        <f t="shared" si="22"/>
        <v>46080.274305555555</v>
      </c>
      <c r="O475">
        <f t="shared" si="23"/>
        <v>1772174100</v>
      </c>
    </row>
    <row r="476" spans="1:15" x14ac:dyDescent="0.55000000000000004">
      <c r="A476">
        <v>1772174399</v>
      </c>
      <c r="B476" t="s">
        <v>6</v>
      </c>
      <c r="C476" t="s">
        <v>7</v>
      </c>
      <c r="D476">
        <v>5193.45</v>
      </c>
      <c r="E476">
        <v>5194.22</v>
      </c>
      <c r="F476">
        <v>5196.32</v>
      </c>
      <c r="G476">
        <v>5192.76</v>
      </c>
      <c r="H476">
        <v>-1</v>
      </c>
      <c r="I476">
        <v>0.74160000000000004</v>
      </c>
      <c r="J476">
        <v>3</v>
      </c>
      <c r="M476" s="1">
        <f t="shared" si="21"/>
        <v>46080.277766203704</v>
      </c>
      <c r="N476" s="2">
        <f t="shared" si="22"/>
        <v>46080.277777777781</v>
      </c>
      <c r="O476">
        <f t="shared" si="23"/>
        <v>1772174400</v>
      </c>
    </row>
    <row r="477" spans="1:15" x14ac:dyDescent="0.55000000000000004">
      <c r="A477">
        <v>1772174699</v>
      </c>
      <c r="B477" t="s">
        <v>6</v>
      </c>
      <c r="C477" t="s">
        <v>7</v>
      </c>
      <c r="D477">
        <v>5191.8900000000003</v>
      </c>
      <c r="E477">
        <v>5193.62</v>
      </c>
      <c r="F477">
        <v>5193.8500000000004</v>
      </c>
      <c r="G477">
        <v>5191.46</v>
      </c>
      <c r="H477">
        <v>-1</v>
      </c>
      <c r="I477">
        <v>0.38734000000000002</v>
      </c>
      <c r="J477">
        <v>3</v>
      </c>
      <c r="M477" s="1">
        <f t="shared" si="21"/>
        <v>46080.28123842593</v>
      </c>
      <c r="N477" s="2">
        <f t="shared" si="22"/>
        <v>46080.28125</v>
      </c>
      <c r="O477">
        <f t="shared" si="23"/>
        <v>1772174700</v>
      </c>
    </row>
    <row r="478" spans="1:15" x14ac:dyDescent="0.55000000000000004">
      <c r="A478">
        <v>1772174999</v>
      </c>
      <c r="B478" t="s">
        <v>6</v>
      </c>
      <c r="C478" t="s">
        <v>7</v>
      </c>
      <c r="D478">
        <v>5188.8500000000004</v>
      </c>
      <c r="E478">
        <v>5191.7700000000004</v>
      </c>
      <c r="F478">
        <v>5192.63</v>
      </c>
      <c r="G478">
        <v>5187.5200000000004</v>
      </c>
      <c r="H478">
        <v>-1</v>
      </c>
      <c r="I478">
        <v>5.4039999999999998E-2</v>
      </c>
      <c r="J478">
        <v>3</v>
      </c>
      <c r="M478" s="1">
        <f t="shared" si="21"/>
        <v>46080.284710648149</v>
      </c>
      <c r="N478" s="2">
        <f t="shared" si="22"/>
        <v>46080.284722222219</v>
      </c>
      <c r="O478">
        <f t="shared" si="23"/>
        <v>1772175000</v>
      </c>
    </row>
    <row r="479" spans="1:15" x14ac:dyDescent="0.55000000000000004">
      <c r="A479">
        <v>1772175299</v>
      </c>
      <c r="B479" t="s">
        <v>6</v>
      </c>
      <c r="C479" t="s">
        <v>7</v>
      </c>
      <c r="D479">
        <v>5185.71</v>
      </c>
      <c r="E479">
        <v>5188.8500000000004</v>
      </c>
      <c r="F479">
        <v>5188.8599999999997</v>
      </c>
      <c r="G479">
        <v>5185.1099999999997</v>
      </c>
      <c r="H479">
        <v>-1</v>
      </c>
      <c r="I479">
        <v>0.13325999999999999</v>
      </c>
      <c r="J479">
        <v>3</v>
      </c>
      <c r="M479" s="1">
        <f t="shared" si="21"/>
        <v>46080.288182870368</v>
      </c>
      <c r="N479" s="2">
        <f t="shared" si="22"/>
        <v>46080.288194444445</v>
      </c>
      <c r="O479">
        <f t="shared" si="23"/>
        <v>1772175300</v>
      </c>
    </row>
    <row r="480" spans="1:15" x14ac:dyDescent="0.55000000000000004">
      <c r="A480">
        <v>1772175599</v>
      </c>
      <c r="B480" t="s">
        <v>6</v>
      </c>
      <c r="C480" t="s">
        <v>7</v>
      </c>
      <c r="D480">
        <v>5185.28</v>
      </c>
      <c r="E480">
        <v>5185.7</v>
      </c>
      <c r="F480">
        <v>5188.05</v>
      </c>
      <c r="G480">
        <v>5183.41</v>
      </c>
      <c r="H480">
        <v>-1</v>
      </c>
      <c r="I480">
        <v>0.87251999999999996</v>
      </c>
      <c r="J480">
        <v>3</v>
      </c>
      <c r="M480" s="1">
        <f t="shared" si="21"/>
        <v>46080.291655092587</v>
      </c>
      <c r="N480" s="2">
        <f t="shared" si="22"/>
        <v>46080.291666666664</v>
      </c>
      <c r="O480">
        <f t="shared" si="23"/>
        <v>1772175600</v>
      </c>
    </row>
    <row r="481" spans="1:15" x14ac:dyDescent="0.55000000000000004">
      <c r="A481">
        <v>1772175899</v>
      </c>
      <c r="B481" t="s">
        <v>6</v>
      </c>
      <c r="C481" t="s">
        <v>7</v>
      </c>
      <c r="D481">
        <v>5187.16</v>
      </c>
      <c r="E481">
        <v>5185.12</v>
      </c>
      <c r="F481">
        <v>5189.71</v>
      </c>
      <c r="G481">
        <v>5185.12</v>
      </c>
      <c r="H481">
        <v>1</v>
      </c>
      <c r="I481">
        <v>0.27049000000000001</v>
      </c>
      <c r="J481">
        <v>0</v>
      </c>
      <c r="M481" s="1">
        <f t="shared" si="21"/>
        <v>46080.295127314814</v>
      </c>
      <c r="N481" s="2">
        <f t="shared" si="22"/>
        <v>46080.295138888891</v>
      </c>
      <c r="O481">
        <f t="shared" si="23"/>
        <v>1772175900</v>
      </c>
    </row>
    <row r="482" spans="1:15" x14ac:dyDescent="0.55000000000000004">
      <c r="A482">
        <v>1772176199</v>
      </c>
      <c r="B482" t="s">
        <v>6</v>
      </c>
      <c r="C482" t="s">
        <v>7</v>
      </c>
      <c r="D482">
        <v>5181.7</v>
      </c>
      <c r="E482">
        <v>5187.1099999999997</v>
      </c>
      <c r="F482">
        <v>5188.97</v>
      </c>
      <c r="G482">
        <v>5181.3900000000003</v>
      </c>
      <c r="H482">
        <v>-1</v>
      </c>
      <c r="I482">
        <v>0.97367999999999999</v>
      </c>
      <c r="J482">
        <v>3</v>
      </c>
      <c r="M482" s="1">
        <f t="shared" si="21"/>
        <v>46080.29859953704</v>
      </c>
      <c r="N482" s="2">
        <f t="shared" si="22"/>
        <v>46080.298611111109</v>
      </c>
      <c r="O482">
        <f t="shared" si="23"/>
        <v>1772176200</v>
      </c>
    </row>
    <row r="483" spans="1:15" x14ac:dyDescent="0.55000000000000004">
      <c r="A483">
        <v>1772176499</v>
      </c>
      <c r="B483" t="s">
        <v>6</v>
      </c>
      <c r="C483" t="s">
        <v>7</v>
      </c>
      <c r="D483">
        <v>5177.62</v>
      </c>
      <c r="E483">
        <v>5181.74</v>
      </c>
      <c r="F483">
        <v>5183.04</v>
      </c>
      <c r="G483">
        <v>5177.55</v>
      </c>
      <c r="H483">
        <v>-1</v>
      </c>
      <c r="I483">
        <v>0.49318000000000001</v>
      </c>
      <c r="J483">
        <v>3</v>
      </c>
      <c r="M483" s="1">
        <f t="shared" si="21"/>
        <v>46080.302071759259</v>
      </c>
      <c r="N483" s="2">
        <f t="shared" si="22"/>
        <v>46080.302083333336</v>
      </c>
      <c r="O483">
        <f t="shared" si="23"/>
        <v>1772176500</v>
      </c>
    </row>
    <row r="484" spans="1:15" x14ac:dyDescent="0.55000000000000004">
      <c r="A484">
        <v>1772176799</v>
      </c>
      <c r="B484" t="s">
        <v>6</v>
      </c>
      <c r="C484" t="s">
        <v>7</v>
      </c>
      <c r="D484">
        <v>5182.82</v>
      </c>
      <c r="E484">
        <v>5177.7</v>
      </c>
      <c r="F484">
        <v>5183.75</v>
      </c>
      <c r="G484">
        <v>5177.7</v>
      </c>
      <c r="H484">
        <v>1</v>
      </c>
      <c r="I484">
        <v>0.85995999999999995</v>
      </c>
      <c r="J484">
        <v>0</v>
      </c>
      <c r="M484" s="1">
        <f t="shared" si="21"/>
        <v>46080.305543981478</v>
      </c>
      <c r="N484" s="2">
        <f t="shared" si="22"/>
        <v>46080.305555555555</v>
      </c>
      <c r="O484">
        <f t="shared" si="23"/>
        <v>1772176800</v>
      </c>
    </row>
    <row r="485" spans="1:15" x14ac:dyDescent="0.55000000000000004">
      <c r="A485">
        <v>1772177099</v>
      </c>
      <c r="B485" t="s">
        <v>6</v>
      </c>
      <c r="C485" t="s">
        <v>7</v>
      </c>
      <c r="D485">
        <v>5178.6400000000003</v>
      </c>
      <c r="E485">
        <v>5182.8999999999996</v>
      </c>
      <c r="F485">
        <v>5185.47</v>
      </c>
      <c r="G485">
        <v>5178.5600000000004</v>
      </c>
      <c r="H485">
        <v>-1</v>
      </c>
      <c r="I485">
        <v>0.53842000000000001</v>
      </c>
      <c r="J485">
        <v>3</v>
      </c>
      <c r="M485" s="1">
        <f t="shared" si="21"/>
        <v>46080.309016203704</v>
      </c>
      <c r="N485" s="2">
        <f t="shared" si="22"/>
        <v>46080.309027777781</v>
      </c>
      <c r="O485">
        <f t="shared" si="23"/>
        <v>1772177100</v>
      </c>
    </row>
    <row r="486" spans="1:15" x14ac:dyDescent="0.55000000000000004">
      <c r="A486">
        <v>1772177399</v>
      </c>
      <c r="B486" t="s">
        <v>6</v>
      </c>
      <c r="C486" t="s">
        <v>7</v>
      </c>
      <c r="D486">
        <v>5180.1899999999996</v>
      </c>
      <c r="E486">
        <v>5178.7</v>
      </c>
      <c r="F486">
        <v>5181.63</v>
      </c>
      <c r="G486">
        <v>5175.79</v>
      </c>
      <c r="H486">
        <v>1</v>
      </c>
      <c r="I486">
        <v>0.48837999999999998</v>
      </c>
      <c r="J486">
        <v>0</v>
      </c>
      <c r="M486" s="1">
        <f t="shared" si="21"/>
        <v>46080.31248842593</v>
      </c>
      <c r="N486" s="2">
        <f t="shared" si="22"/>
        <v>46080.3125</v>
      </c>
      <c r="O486">
        <f t="shared" si="23"/>
        <v>1772177400</v>
      </c>
    </row>
    <row r="487" spans="1:15" x14ac:dyDescent="0.55000000000000004">
      <c r="A487">
        <v>1772177699</v>
      </c>
      <c r="B487" t="s">
        <v>6</v>
      </c>
      <c r="C487" t="s">
        <v>7</v>
      </c>
      <c r="D487">
        <v>5182.7</v>
      </c>
      <c r="E487">
        <v>5180.1899999999996</v>
      </c>
      <c r="F487">
        <v>5182.8500000000004</v>
      </c>
      <c r="G487">
        <v>5180.1499999999996</v>
      </c>
      <c r="H487">
        <v>1</v>
      </c>
      <c r="I487">
        <v>0.11141</v>
      </c>
      <c r="J487">
        <v>0</v>
      </c>
      <c r="M487" s="1">
        <f t="shared" si="21"/>
        <v>46080.315960648149</v>
      </c>
      <c r="N487" s="2">
        <f t="shared" si="22"/>
        <v>46080.315972222219</v>
      </c>
      <c r="O487">
        <f t="shared" si="23"/>
        <v>1772177700</v>
      </c>
    </row>
    <row r="488" spans="1:15" x14ac:dyDescent="0.55000000000000004">
      <c r="A488">
        <v>1772177999</v>
      </c>
      <c r="B488" t="s">
        <v>6</v>
      </c>
      <c r="C488" t="s">
        <v>7</v>
      </c>
      <c r="D488">
        <v>5180.5200000000004</v>
      </c>
      <c r="E488">
        <v>5182.7</v>
      </c>
      <c r="F488">
        <v>5182.87</v>
      </c>
      <c r="G488">
        <v>5180</v>
      </c>
      <c r="H488">
        <v>-1</v>
      </c>
      <c r="I488">
        <v>0.23161999999999999</v>
      </c>
      <c r="J488">
        <v>3</v>
      </c>
      <c r="M488" s="1">
        <f t="shared" si="21"/>
        <v>46080.319432870368</v>
      </c>
      <c r="N488" s="2">
        <f t="shared" si="22"/>
        <v>46080.319444444445</v>
      </c>
      <c r="O488">
        <f t="shared" si="23"/>
        <v>1772178000</v>
      </c>
    </row>
    <row r="489" spans="1:15" x14ac:dyDescent="0.55000000000000004">
      <c r="A489">
        <v>1772178299</v>
      </c>
      <c r="B489" t="s">
        <v>6</v>
      </c>
      <c r="C489" t="s">
        <v>7</v>
      </c>
      <c r="D489">
        <v>5181.24</v>
      </c>
      <c r="E489">
        <v>5180.53</v>
      </c>
      <c r="F489">
        <v>5182.0200000000004</v>
      </c>
      <c r="G489">
        <v>5179.4399999999996</v>
      </c>
      <c r="H489">
        <v>1</v>
      </c>
      <c r="I489">
        <v>0.77529999999999999</v>
      </c>
      <c r="J489">
        <v>0</v>
      </c>
      <c r="M489" s="1">
        <f t="shared" si="21"/>
        <v>46080.322905092587</v>
      </c>
      <c r="N489" s="2">
        <f t="shared" si="22"/>
        <v>46080.322916666664</v>
      </c>
      <c r="O489">
        <f t="shared" si="23"/>
        <v>1772178300</v>
      </c>
    </row>
    <row r="490" spans="1:15" x14ac:dyDescent="0.55000000000000004">
      <c r="A490">
        <v>1772178599</v>
      </c>
      <c r="B490" t="s">
        <v>6</v>
      </c>
      <c r="C490" t="s">
        <v>7</v>
      </c>
      <c r="D490">
        <v>5179.6499999999996</v>
      </c>
      <c r="E490">
        <v>5181.22</v>
      </c>
      <c r="F490">
        <v>5181.53</v>
      </c>
      <c r="G490">
        <v>5177.76</v>
      </c>
      <c r="H490">
        <v>-1</v>
      </c>
      <c r="I490">
        <v>0.45762000000000003</v>
      </c>
      <c r="J490">
        <v>3</v>
      </c>
      <c r="M490" s="1">
        <f t="shared" si="21"/>
        <v>46080.326377314814</v>
      </c>
      <c r="N490" s="2">
        <f t="shared" si="22"/>
        <v>46080.326388888891</v>
      </c>
      <c r="O490">
        <f t="shared" si="23"/>
        <v>1772178600</v>
      </c>
    </row>
    <row r="491" spans="1:15" x14ac:dyDescent="0.55000000000000004">
      <c r="A491">
        <v>1772178899</v>
      </c>
      <c r="B491" t="s">
        <v>6</v>
      </c>
      <c r="C491" t="s">
        <v>7</v>
      </c>
      <c r="D491">
        <v>5176.1000000000004</v>
      </c>
      <c r="E491">
        <v>5179.6499999999996</v>
      </c>
      <c r="F491">
        <v>5182.79</v>
      </c>
      <c r="G491">
        <v>5175.9799999999996</v>
      </c>
      <c r="H491">
        <v>-1</v>
      </c>
      <c r="I491">
        <v>0.27448</v>
      </c>
      <c r="J491">
        <v>3</v>
      </c>
      <c r="M491" s="1">
        <f t="shared" si="21"/>
        <v>46080.32984953704</v>
      </c>
      <c r="N491" s="2">
        <f t="shared" si="22"/>
        <v>46080.329861111109</v>
      </c>
      <c r="O491">
        <f t="shared" si="23"/>
        <v>1772178900</v>
      </c>
    </row>
    <row r="492" spans="1:15" x14ac:dyDescent="0.55000000000000004">
      <c r="A492">
        <v>1772179199</v>
      </c>
      <c r="B492" t="s">
        <v>6</v>
      </c>
      <c r="C492" t="s">
        <v>7</v>
      </c>
      <c r="D492">
        <v>5180.66</v>
      </c>
      <c r="E492">
        <v>5176.1099999999997</v>
      </c>
      <c r="F492">
        <v>5182.3500000000004</v>
      </c>
      <c r="G492">
        <v>5176.1099999999997</v>
      </c>
      <c r="H492">
        <v>1</v>
      </c>
      <c r="I492">
        <v>0.64253000000000005</v>
      </c>
      <c r="J492">
        <v>0</v>
      </c>
      <c r="M492" s="1">
        <f t="shared" si="21"/>
        <v>46080.333321759259</v>
      </c>
      <c r="N492" s="2">
        <f t="shared" si="22"/>
        <v>46080.333333333336</v>
      </c>
      <c r="O492">
        <f t="shared" si="23"/>
        <v>1772179200</v>
      </c>
    </row>
    <row r="493" spans="1:15" x14ac:dyDescent="0.55000000000000004">
      <c r="A493">
        <v>1772179499</v>
      </c>
      <c r="B493" t="s">
        <v>6</v>
      </c>
      <c r="C493" t="s">
        <v>7</v>
      </c>
      <c r="D493">
        <v>5180.62</v>
      </c>
      <c r="E493">
        <v>5180.6499999999996</v>
      </c>
      <c r="F493">
        <v>5181.6499999999996</v>
      </c>
      <c r="G493">
        <v>5177.26</v>
      </c>
      <c r="H493">
        <v>-1</v>
      </c>
      <c r="I493">
        <v>1.03556</v>
      </c>
      <c r="J493">
        <v>3</v>
      </c>
      <c r="M493" s="1">
        <f t="shared" si="21"/>
        <v>46080.336793981478</v>
      </c>
      <c r="N493" s="2">
        <f t="shared" si="22"/>
        <v>46080.336805555555</v>
      </c>
      <c r="O493">
        <f t="shared" si="23"/>
        <v>1772179500</v>
      </c>
    </row>
    <row r="494" spans="1:15" x14ac:dyDescent="0.55000000000000004">
      <c r="A494">
        <v>1772179799</v>
      </c>
      <c r="B494" t="s">
        <v>6</v>
      </c>
      <c r="C494" t="s">
        <v>7</v>
      </c>
      <c r="D494">
        <v>5178.43</v>
      </c>
      <c r="E494">
        <v>5180.62</v>
      </c>
      <c r="F494">
        <v>5181.01</v>
      </c>
      <c r="G494">
        <v>5177.59</v>
      </c>
      <c r="H494">
        <v>-1</v>
      </c>
      <c r="I494">
        <v>0.23557</v>
      </c>
      <c r="J494">
        <v>3</v>
      </c>
      <c r="M494" s="1">
        <f t="shared" si="21"/>
        <v>46080.340266203704</v>
      </c>
      <c r="N494" s="2">
        <f t="shared" si="22"/>
        <v>46080.340277777781</v>
      </c>
      <c r="O494">
        <f t="shared" si="23"/>
        <v>1772179800</v>
      </c>
    </row>
    <row r="495" spans="1:15" x14ac:dyDescent="0.55000000000000004">
      <c r="A495">
        <v>1772180099</v>
      </c>
      <c r="B495" t="s">
        <v>6</v>
      </c>
      <c r="C495" t="s">
        <v>7</v>
      </c>
      <c r="D495">
        <v>5178.8999999999996</v>
      </c>
      <c r="E495">
        <v>5178.5</v>
      </c>
      <c r="F495">
        <v>5179.83</v>
      </c>
      <c r="G495">
        <v>5177.17</v>
      </c>
      <c r="H495">
        <v>1</v>
      </c>
      <c r="I495">
        <v>0.90136000000000005</v>
      </c>
      <c r="J495">
        <v>0</v>
      </c>
      <c r="M495" s="1">
        <f t="shared" si="21"/>
        <v>46080.34373842593</v>
      </c>
      <c r="N495" s="2">
        <f t="shared" si="22"/>
        <v>46080.34375</v>
      </c>
      <c r="O495">
        <f t="shared" si="23"/>
        <v>1772180100</v>
      </c>
    </row>
    <row r="496" spans="1:15" x14ac:dyDescent="0.55000000000000004">
      <c r="A496">
        <v>1772180399</v>
      </c>
      <c r="B496" t="s">
        <v>6</v>
      </c>
      <c r="C496" t="s">
        <v>7</v>
      </c>
      <c r="D496">
        <v>5175</v>
      </c>
      <c r="E496">
        <v>5178.8999999999996</v>
      </c>
      <c r="F496">
        <v>5179.37</v>
      </c>
      <c r="G496">
        <v>5174.41</v>
      </c>
      <c r="H496">
        <v>-1</v>
      </c>
      <c r="I496">
        <v>0.39693000000000001</v>
      </c>
      <c r="J496">
        <v>3</v>
      </c>
      <c r="M496" s="1">
        <f t="shared" si="21"/>
        <v>46080.347210648149</v>
      </c>
      <c r="N496" s="2">
        <f t="shared" si="22"/>
        <v>46080.347222222219</v>
      </c>
      <c r="O496">
        <f t="shared" si="23"/>
        <v>1772180400</v>
      </c>
    </row>
    <row r="497" spans="1:15" x14ac:dyDescent="0.55000000000000004">
      <c r="A497">
        <v>1772180699</v>
      </c>
      <c r="B497" t="s">
        <v>6</v>
      </c>
      <c r="C497" t="s">
        <v>7</v>
      </c>
      <c r="D497">
        <v>5177.6099999999997</v>
      </c>
      <c r="E497">
        <v>5174.9799999999996</v>
      </c>
      <c r="F497">
        <v>5179.5200000000004</v>
      </c>
      <c r="G497">
        <v>5174.8500000000004</v>
      </c>
      <c r="H497">
        <v>1</v>
      </c>
      <c r="I497">
        <v>7.8060000000000004E-2</v>
      </c>
      <c r="J497">
        <v>0</v>
      </c>
      <c r="M497" s="1">
        <f t="shared" si="21"/>
        <v>46080.350682870368</v>
      </c>
      <c r="N497" s="2">
        <f t="shared" si="22"/>
        <v>46080.350694444445</v>
      </c>
      <c r="O497">
        <f t="shared" si="23"/>
        <v>1772180700</v>
      </c>
    </row>
    <row r="498" spans="1:15" x14ac:dyDescent="0.55000000000000004">
      <c r="A498">
        <v>1772180999</v>
      </c>
      <c r="B498" t="s">
        <v>6</v>
      </c>
      <c r="C498" t="s">
        <v>7</v>
      </c>
      <c r="D498">
        <v>5181.78</v>
      </c>
      <c r="E498">
        <v>5177.57</v>
      </c>
      <c r="F498">
        <v>5181.8599999999997</v>
      </c>
      <c r="G498">
        <v>5176.7700000000004</v>
      </c>
      <c r="H498">
        <v>1</v>
      </c>
      <c r="I498">
        <v>0.50758000000000003</v>
      </c>
      <c r="J498">
        <v>0</v>
      </c>
      <c r="M498" s="1">
        <f t="shared" si="21"/>
        <v>46080.354155092587</v>
      </c>
      <c r="N498" s="2">
        <f t="shared" si="22"/>
        <v>46080.354166666664</v>
      </c>
      <c r="O498">
        <f t="shared" si="23"/>
        <v>1772181000</v>
      </c>
    </row>
    <row r="499" spans="1:15" x14ac:dyDescent="0.55000000000000004">
      <c r="A499">
        <v>1772181299</v>
      </c>
      <c r="B499" t="s">
        <v>6</v>
      </c>
      <c r="C499" t="s">
        <v>7</v>
      </c>
      <c r="D499">
        <v>5180.34</v>
      </c>
      <c r="E499">
        <v>5181.78</v>
      </c>
      <c r="F499">
        <v>5182.34</v>
      </c>
      <c r="G499">
        <v>5179.84</v>
      </c>
      <c r="H499">
        <v>-1</v>
      </c>
      <c r="I499">
        <v>0.52690999999999999</v>
      </c>
      <c r="J499">
        <v>3</v>
      </c>
      <c r="M499" s="1">
        <f t="shared" si="21"/>
        <v>46080.357627314814</v>
      </c>
      <c r="N499" s="2">
        <f t="shared" si="22"/>
        <v>46080.357638888891</v>
      </c>
      <c r="O499">
        <f t="shared" si="23"/>
        <v>1772181300</v>
      </c>
    </row>
    <row r="500" spans="1:15" x14ac:dyDescent="0.55000000000000004">
      <c r="A500">
        <v>1772181599</v>
      </c>
      <c r="B500" t="s">
        <v>6</v>
      </c>
      <c r="C500" t="s">
        <v>7</v>
      </c>
      <c r="D500">
        <v>5180.32</v>
      </c>
      <c r="E500">
        <v>5180.3500000000004</v>
      </c>
      <c r="F500">
        <v>5181.37</v>
      </c>
      <c r="G500">
        <v>5179.55</v>
      </c>
      <c r="H500">
        <v>-1</v>
      </c>
      <c r="I500">
        <v>1.05131</v>
      </c>
      <c r="J500">
        <v>3</v>
      </c>
      <c r="M500" s="1">
        <f t="shared" si="21"/>
        <v>46080.36109953704</v>
      </c>
      <c r="N500" s="2">
        <f t="shared" si="22"/>
        <v>46080.361111111109</v>
      </c>
      <c r="O500">
        <f t="shared" si="23"/>
        <v>1772181600</v>
      </c>
    </row>
    <row r="501" spans="1:15" x14ac:dyDescent="0.55000000000000004">
      <c r="A501">
        <v>1772181899</v>
      </c>
      <c r="B501" t="s">
        <v>6</v>
      </c>
      <c r="C501" t="s">
        <v>7</v>
      </c>
      <c r="D501">
        <v>5180.5200000000004</v>
      </c>
      <c r="E501">
        <v>5180.32</v>
      </c>
      <c r="F501">
        <v>5182.1400000000003</v>
      </c>
      <c r="G501">
        <v>5179.99</v>
      </c>
      <c r="H501">
        <v>1</v>
      </c>
      <c r="I501">
        <v>0.98363999999999996</v>
      </c>
      <c r="J501">
        <v>0</v>
      </c>
      <c r="M501" s="1">
        <f t="shared" si="21"/>
        <v>46080.364571759259</v>
      </c>
      <c r="N501" s="2">
        <f t="shared" si="22"/>
        <v>46080.364583333336</v>
      </c>
      <c r="O501">
        <f t="shared" si="23"/>
        <v>1772181900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P501"/>
  <sheetViews>
    <sheetView zoomScale="60" zoomScaleNormal="60" workbookViewId="0">
      <selection activeCell="P2" sqref="P2:P501"/>
    </sheetView>
  </sheetViews>
  <sheetFormatPr defaultRowHeight="14.4" x14ac:dyDescent="0.55000000000000004"/>
  <cols>
    <col min="1" max="1" width="10.68359375" bestFit="1" customWidth="1"/>
    <col min="14" max="14" width="17.41796875" bestFit="1" customWidth="1"/>
    <col min="15" max="15" width="14.83984375" bestFit="1" customWidth="1"/>
    <col min="16" max="16" width="17.41796875" bestFit="1" customWidth="1"/>
  </cols>
  <sheetData>
    <row r="1" spans="1:1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N1" t="s">
        <v>67</v>
      </c>
      <c r="O1" t="s">
        <v>68</v>
      </c>
      <c r="P1" t="s">
        <v>69</v>
      </c>
    </row>
    <row r="2" spans="1:16" x14ac:dyDescent="0.55000000000000004">
      <c r="A2">
        <v>1772024998</v>
      </c>
      <c r="B2" t="s">
        <v>6</v>
      </c>
      <c r="C2" t="s">
        <v>7</v>
      </c>
      <c r="D2">
        <v>5187.2</v>
      </c>
      <c r="E2">
        <v>5185.05</v>
      </c>
      <c r="F2">
        <v>5189.22</v>
      </c>
      <c r="G2">
        <v>5185.05</v>
      </c>
      <c r="H2">
        <v>5187.59</v>
      </c>
      <c r="I2">
        <v>1</v>
      </c>
      <c r="J2">
        <v>2.54</v>
      </c>
      <c r="K2">
        <v>-0.27754000000000001</v>
      </c>
      <c r="L2">
        <v>1</v>
      </c>
      <c r="N2" s="1">
        <f t="shared" ref="N2:N65" si="0">(A2/86400)+25569</f>
        <v>46078.548587962963</v>
      </c>
      <c r="O2" s="2">
        <f t="shared" ref="O2:O65" si="1">CEILING(INT(N2*1440)/1440*288,1)/288</f>
        <v>46078.548611111109</v>
      </c>
      <c r="P2">
        <f>MROUND((O2-25569)*86400,300)</f>
        <v>1772025000</v>
      </c>
    </row>
    <row r="3" spans="1:16" x14ac:dyDescent="0.55000000000000004">
      <c r="A3">
        <v>1772025298</v>
      </c>
      <c r="B3" t="s">
        <v>6</v>
      </c>
      <c r="C3" t="s">
        <v>7</v>
      </c>
      <c r="D3">
        <v>5187</v>
      </c>
      <c r="E3">
        <v>5186.32</v>
      </c>
      <c r="F3">
        <v>5189.54</v>
      </c>
      <c r="G3">
        <v>5185.97</v>
      </c>
      <c r="H3">
        <v>5187.43</v>
      </c>
      <c r="I3">
        <v>1</v>
      </c>
      <c r="J3">
        <v>1.1100000000000001</v>
      </c>
      <c r="K3">
        <v>-0.74682000000000004</v>
      </c>
      <c r="L3">
        <v>2</v>
      </c>
      <c r="N3" s="1">
        <f t="shared" si="0"/>
        <v>46078.552060185189</v>
      </c>
      <c r="O3" s="2">
        <f t="shared" si="1"/>
        <v>46078.552083333336</v>
      </c>
      <c r="P3">
        <f t="shared" ref="P3:P66" si="2">MROUND((O3-25569)*86400,300)</f>
        <v>1772025300</v>
      </c>
    </row>
    <row r="4" spans="1:16" x14ac:dyDescent="0.55000000000000004">
      <c r="A4">
        <v>1772025598</v>
      </c>
      <c r="B4" t="s">
        <v>6</v>
      </c>
      <c r="C4" t="s">
        <v>7</v>
      </c>
      <c r="D4">
        <v>5191.13</v>
      </c>
      <c r="E4">
        <v>5186.88</v>
      </c>
      <c r="F4">
        <v>5191.47</v>
      </c>
      <c r="G4">
        <v>5186.1400000000003</v>
      </c>
      <c r="H4">
        <v>5188.8900000000003</v>
      </c>
      <c r="I4">
        <v>1</v>
      </c>
      <c r="J4">
        <v>2.0099999999999998</v>
      </c>
      <c r="K4">
        <v>-0.44040000000000001</v>
      </c>
      <c r="L4">
        <v>3</v>
      </c>
      <c r="N4" s="1">
        <f t="shared" si="0"/>
        <v>46078.555532407408</v>
      </c>
      <c r="O4" s="2">
        <f t="shared" si="1"/>
        <v>46078.555555555555</v>
      </c>
      <c r="P4">
        <f t="shared" si="2"/>
        <v>1772025600</v>
      </c>
    </row>
    <row r="5" spans="1:16" x14ac:dyDescent="0.55000000000000004">
      <c r="A5">
        <v>1772025898</v>
      </c>
      <c r="B5" t="s">
        <v>6</v>
      </c>
      <c r="C5" t="s">
        <v>7</v>
      </c>
      <c r="D5">
        <v>5188.07</v>
      </c>
      <c r="E5">
        <v>5187.88</v>
      </c>
      <c r="F5">
        <v>5191.3599999999997</v>
      </c>
      <c r="G5">
        <v>5186.93</v>
      </c>
      <c r="H5">
        <v>5189.38</v>
      </c>
      <c r="I5">
        <v>1</v>
      </c>
      <c r="J5">
        <v>1.49</v>
      </c>
      <c r="K5">
        <v>-0.61721000000000004</v>
      </c>
      <c r="L5">
        <v>4</v>
      </c>
      <c r="N5" s="1">
        <f t="shared" si="0"/>
        <v>46078.559004629627</v>
      </c>
      <c r="O5" s="2">
        <f t="shared" si="1"/>
        <v>46078.559027777781</v>
      </c>
      <c r="P5">
        <f t="shared" si="2"/>
        <v>1772025900</v>
      </c>
    </row>
    <row r="6" spans="1:16" x14ac:dyDescent="0.55000000000000004">
      <c r="A6">
        <v>1772026198</v>
      </c>
      <c r="B6" t="s">
        <v>6</v>
      </c>
      <c r="C6" t="s">
        <v>7</v>
      </c>
      <c r="D6">
        <v>5188.16</v>
      </c>
      <c r="E6">
        <v>5188.63</v>
      </c>
      <c r="F6">
        <v>5190.3500000000004</v>
      </c>
      <c r="G6">
        <v>5186.62</v>
      </c>
      <c r="H6">
        <v>5188.3</v>
      </c>
      <c r="I6">
        <v>-1</v>
      </c>
      <c r="J6">
        <v>0.33</v>
      </c>
      <c r="K6">
        <v>-1.00918</v>
      </c>
      <c r="L6">
        <v>-1</v>
      </c>
      <c r="N6" s="1">
        <f t="shared" si="0"/>
        <v>46078.562476851846</v>
      </c>
      <c r="O6" s="2">
        <f t="shared" si="1"/>
        <v>46078.5625</v>
      </c>
      <c r="P6">
        <f t="shared" si="2"/>
        <v>1772026200</v>
      </c>
    </row>
    <row r="7" spans="1:16" x14ac:dyDescent="0.55000000000000004">
      <c r="A7">
        <v>1772026498</v>
      </c>
      <c r="B7" t="s">
        <v>6</v>
      </c>
      <c r="C7" t="s">
        <v>7</v>
      </c>
      <c r="D7">
        <v>5189.6099999999997</v>
      </c>
      <c r="E7">
        <v>5188.46</v>
      </c>
      <c r="F7">
        <v>5190.3500000000004</v>
      </c>
      <c r="G7">
        <v>5187.7299999999996</v>
      </c>
      <c r="H7">
        <v>5188.96</v>
      </c>
      <c r="I7">
        <v>1</v>
      </c>
      <c r="J7">
        <v>0.5</v>
      </c>
      <c r="K7">
        <v>-0.94747999999999999</v>
      </c>
      <c r="L7">
        <v>1</v>
      </c>
      <c r="N7" s="1">
        <f t="shared" si="0"/>
        <v>46078.565949074073</v>
      </c>
      <c r="O7" s="2">
        <f t="shared" si="1"/>
        <v>46078.565972222219</v>
      </c>
      <c r="P7">
        <f t="shared" si="2"/>
        <v>1772026500</v>
      </c>
    </row>
    <row r="8" spans="1:16" x14ac:dyDescent="0.55000000000000004">
      <c r="A8">
        <v>1772026798</v>
      </c>
      <c r="B8" t="s">
        <v>6</v>
      </c>
      <c r="C8" t="s">
        <v>7</v>
      </c>
      <c r="D8">
        <v>5186.84</v>
      </c>
      <c r="E8">
        <v>5188.71</v>
      </c>
      <c r="F8">
        <v>5191.33</v>
      </c>
      <c r="G8">
        <v>5182.03</v>
      </c>
      <c r="H8">
        <v>5187.53</v>
      </c>
      <c r="I8">
        <v>-1</v>
      </c>
      <c r="J8">
        <v>1.18</v>
      </c>
      <c r="K8">
        <v>-0.71687999999999996</v>
      </c>
      <c r="L8">
        <v>-1</v>
      </c>
      <c r="N8" s="1">
        <f t="shared" si="0"/>
        <v>46078.569421296299</v>
      </c>
      <c r="O8" s="2">
        <f t="shared" si="1"/>
        <v>46078.569444444445</v>
      </c>
      <c r="P8">
        <f t="shared" si="2"/>
        <v>1772026800</v>
      </c>
    </row>
    <row r="9" spans="1:16" x14ac:dyDescent="0.55000000000000004">
      <c r="A9">
        <v>1772027098</v>
      </c>
      <c r="B9" t="s">
        <v>6</v>
      </c>
      <c r="C9" t="s">
        <v>7</v>
      </c>
      <c r="D9">
        <v>5186.59</v>
      </c>
      <c r="E9">
        <v>5188.12</v>
      </c>
      <c r="F9">
        <v>5191.12</v>
      </c>
      <c r="G9">
        <v>5185.6499999999996</v>
      </c>
      <c r="H9">
        <v>5187.62</v>
      </c>
      <c r="I9">
        <v>-1</v>
      </c>
      <c r="J9">
        <v>0.5</v>
      </c>
      <c r="K9">
        <v>-0.94267999999999996</v>
      </c>
      <c r="L9">
        <v>-2</v>
      </c>
      <c r="N9" s="1">
        <f t="shared" si="0"/>
        <v>46078.572893518518</v>
      </c>
      <c r="O9" s="2">
        <f t="shared" si="1"/>
        <v>46078.572916666664</v>
      </c>
      <c r="P9">
        <f t="shared" si="2"/>
        <v>1772027100</v>
      </c>
    </row>
    <row r="10" spans="1:16" x14ac:dyDescent="0.55000000000000004">
      <c r="A10">
        <v>1772027398</v>
      </c>
      <c r="B10" t="s">
        <v>6</v>
      </c>
      <c r="C10" t="s">
        <v>7</v>
      </c>
      <c r="D10">
        <v>5186.07</v>
      </c>
      <c r="E10">
        <v>5187.87</v>
      </c>
      <c r="F10">
        <v>5187.87</v>
      </c>
      <c r="G10">
        <v>5184.3</v>
      </c>
      <c r="H10">
        <v>5186.2</v>
      </c>
      <c r="I10">
        <v>-1</v>
      </c>
      <c r="J10">
        <v>1.67</v>
      </c>
      <c r="K10">
        <v>-0.54678000000000004</v>
      </c>
      <c r="L10">
        <v>-3</v>
      </c>
      <c r="N10" s="1">
        <f t="shared" si="0"/>
        <v>46078.576365740737</v>
      </c>
      <c r="O10" s="2">
        <f t="shared" si="1"/>
        <v>46078.576388888891</v>
      </c>
      <c r="P10">
        <f t="shared" si="2"/>
        <v>1772027400</v>
      </c>
    </row>
    <row r="11" spans="1:16" x14ac:dyDescent="0.55000000000000004">
      <c r="A11">
        <v>1772027698</v>
      </c>
      <c r="B11" t="s">
        <v>6</v>
      </c>
      <c r="C11" t="s">
        <v>7</v>
      </c>
      <c r="D11">
        <v>5185.2299999999996</v>
      </c>
      <c r="E11">
        <v>5187.04</v>
      </c>
      <c r="F11">
        <v>5188.5</v>
      </c>
      <c r="G11">
        <v>5184.76</v>
      </c>
      <c r="H11">
        <v>5186.13</v>
      </c>
      <c r="I11">
        <v>-1</v>
      </c>
      <c r="J11">
        <v>0.91</v>
      </c>
      <c r="K11">
        <v>-0.79817000000000005</v>
      </c>
      <c r="L11">
        <v>-4</v>
      </c>
      <c r="N11" s="1">
        <f t="shared" si="0"/>
        <v>46078.579837962963</v>
      </c>
      <c r="O11" s="2">
        <f t="shared" si="1"/>
        <v>46078.579861111109</v>
      </c>
      <c r="P11">
        <f t="shared" si="2"/>
        <v>1772027700</v>
      </c>
    </row>
    <row r="12" spans="1:16" x14ac:dyDescent="0.55000000000000004">
      <c r="A12">
        <v>1772027998</v>
      </c>
      <c r="B12" t="s">
        <v>6</v>
      </c>
      <c r="C12" t="s">
        <v>7</v>
      </c>
      <c r="D12">
        <v>5187.18</v>
      </c>
      <c r="E12">
        <v>5186.59</v>
      </c>
      <c r="F12">
        <v>5187.34</v>
      </c>
      <c r="G12">
        <v>5183.76</v>
      </c>
      <c r="H12">
        <v>5185.88</v>
      </c>
      <c r="I12">
        <v>-1</v>
      </c>
      <c r="J12">
        <v>0.71</v>
      </c>
      <c r="K12">
        <v>-0.86053000000000002</v>
      </c>
      <c r="L12">
        <v>-5</v>
      </c>
      <c r="N12" s="1">
        <f t="shared" si="0"/>
        <v>46078.583310185189</v>
      </c>
      <c r="O12" s="2">
        <f t="shared" si="1"/>
        <v>46078.583333333336</v>
      </c>
      <c r="P12">
        <f t="shared" si="2"/>
        <v>1772028000</v>
      </c>
    </row>
    <row r="13" spans="1:16" x14ac:dyDescent="0.55000000000000004">
      <c r="A13">
        <v>1772028298</v>
      </c>
      <c r="B13" t="s">
        <v>6</v>
      </c>
      <c r="C13" t="s">
        <v>7</v>
      </c>
      <c r="D13">
        <v>5189.99</v>
      </c>
      <c r="E13">
        <v>5186.2299999999996</v>
      </c>
      <c r="F13">
        <v>5191.07</v>
      </c>
      <c r="G13">
        <v>5186.2299999999996</v>
      </c>
      <c r="H13">
        <v>5188.76</v>
      </c>
      <c r="I13">
        <v>1</v>
      </c>
      <c r="J13">
        <v>2.5299999999999998</v>
      </c>
      <c r="K13">
        <v>-0.24864</v>
      </c>
      <c r="L13">
        <v>1</v>
      </c>
      <c r="N13" s="1">
        <f t="shared" si="0"/>
        <v>46078.586782407408</v>
      </c>
      <c r="O13" s="2">
        <f t="shared" si="1"/>
        <v>46078.586805555555</v>
      </c>
      <c r="P13">
        <f t="shared" si="2"/>
        <v>1772028300</v>
      </c>
    </row>
    <row r="14" spans="1:16" x14ac:dyDescent="0.55000000000000004">
      <c r="A14">
        <v>1772028598</v>
      </c>
      <c r="B14" t="s">
        <v>6</v>
      </c>
      <c r="C14" t="s">
        <v>7</v>
      </c>
      <c r="D14">
        <v>5185.4399999999996</v>
      </c>
      <c r="E14">
        <v>5187.5</v>
      </c>
      <c r="F14">
        <v>5190.3100000000004</v>
      </c>
      <c r="G14">
        <v>5183.6899999999996</v>
      </c>
      <c r="H14">
        <v>5187.38</v>
      </c>
      <c r="I14">
        <v>-1</v>
      </c>
      <c r="J14">
        <v>0.12</v>
      </c>
      <c r="K14">
        <v>-1.05298</v>
      </c>
      <c r="L14">
        <v>-1</v>
      </c>
      <c r="N14" s="1">
        <f t="shared" si="0"/>
        <v>46078.590254629627</v>
      </c>
      <c r="O14" s="2">
        <f t="shared" si="1"/>
        <v>46078.590277777781</v>
      </c>
      <c r="P14">
        <f>MROUND((O14-25569)*86400,300)</f>
        <v>1772028600</v>
      </c>
    </row>
    <row r="15" spans="1:16" x14ac:dyDescent="0.55000000000000004">
      <c r="A15">
        <v>1772028898</v>
      </c>
      <c r="B15" t="s">
        <v>6</v>
      </c>
      <c r="C15" t="s">
        <v>7</v>
      </c>
      <c r="D15">
        <v>5182.68</v>
      </c>
      <c r="E15">
        <v>5187.4399999999996</v>
      </c>
      <c r="F15">
        <v>5187.4399999999996</v>
      </c>
      <c r="G15">
        <v>5182.03</v>
      </c>
      <c r="H15">
        <v>5184.0200000000004</v>
      </c>
      <c r="I15">
        <v>-1</v>
      </c>
      <c r="J15">
        <v>3.41</v>
      </c>
      <c r="K15">
        <v>4.956E-2</v>
      </c>
      <c r="L15">
        <v>-2</v>
      </c>
      <c r="N15" s="1">
        <f t="shared" si="0"/>
        <v>46078.593726851846</v>
      </c>
      <c r="O15" s="2">
        <f t="shared" si="1"/>
        <v>46078.59375</v>
      </c>
      <c r="P15">
        <f t="shared" si="2"/>
        <v>1772028900</v>
      </c>
    </row>
    <row r="16" spans="1:16" x14ac:dyDescent="0.55000000000000004">
      <c r="A16">
        <v>1772029198</v>
      </c>
      <c r="B16" t="s">
        <v>6</v>
      </c>
      <c r="C16" t="s">
        <v>7</v>
      </c>
      <c r="D16">
        <v>5181.49</v>
      </c>
      <c r="E16">
        <v>5185.7299999999996</v>
      </c>
      <c r="F16">
        <v>5185.7299999999996</v>
      </c>
      <c r="G16">
        <v>5179.91</v>
      </c>
      <c r="H16">
        <v>5182.3500000000004</v>
      </c>
      <c r="I16">
        <v>-1</v>
      </c>
      <c r="J16">
        <v>3.38</v>
      </c>
      <c r="K16">
        <v>3.6769999999999997E-2</v>
      </c>
      <c r="L16">
        <v>-3</v>
      </c>
      <c r="N16" s="1">
        <f t="shared" si="0"/>
        <v>46078.597199074073</v>
      </c>
      <c r="O16" s="2">
        <f t="shared" si="1"/>
        <v>46078.597222222219</v>
      </c>
      <c r="P16">
        <f t="shared" si="2"/>
        <v>1772029200</v>
      </c>
    </row>
    <row r="17" spans="1:16" x14ac:dyDescent="0.55000000000000004">
      <c r="A17">
        <v>1772029498</v>
      </c>
      <c r="B17" t="s">
        <v>6</v>
      </c>
      <c r="C17" t="s">
        <v>7</v>
      </c>
      <c r="D17">
        <v>5177.91</v>
      </c>
      <c r="E17">
        <v>5184.04</v>
      </c>
      <c r="F17">
        <v>5184.04</v>
      </c>
      <c r="G17">
        <v>5174.8900000000003</v>
      </c>
      <c r="H17">
        <v>5179.24</v>
      </c>
      <c r="I17">
        <v>-1</v>
      </c>
      <c r="J17">
        <v>4.8</v>
      </c>
      <c r="K17">
        <v>0.50934000000000001</v>
      </c>
      <c r="L17">
        <v>-4</v>
      </c>
      <c r="N17" s="1">
        <f t="shared" si="0"/>
        <v>46078.600671296299</v>
      </c>
      <c r="O17" s="2">
        <f t="shared" si="1"/>
        <v>46078.600694444445</v>
      </c>
      <c r="P17">
        <f t="shared" si="2"/>
        <v>1772029500</v>
      </c>
    </row>
    <row r="18" spans="1:16" x14ac:dyDescent="0.55000000000000004">
      <c r="A18">
        <v>1772029798</v>
      </c>
      <c r="B18" t="s">
        <v>6</v>
      </c>
      <c r="C18" t="s">
        <v>7</v>
      </c>
      <c r="D18">
        <v>5174.1400000000003</v>
      </c>
      <c r="E18">
        <v>5181.6400000000003</v>
      </c>
      <c r="F18">
        <v>5181.6400000000003</v>
      </c>
      <c r="G18">
        <v>5172.2</v>
      </c>
      <c r="H18">
        <v>5176.32</v>
      </c>
      <c r="I18">
        <v>-1</v>
      </c>
      <c r="J18">
        <v>5.32</v>
      </c>
      <c r="K18">
        <v>0.67856000000000005</v>
      </c>
      <c r="L18">
        <v>-5</v>
      </c>
      <c r="N18" s="1">
        <f t="shared" si="0"/>
        <v>46078.604143518518</v>
      </c>
      <c r="O18" s="2">
        <f t="shared" si="1"/>
        <v>46078.604166666664</v>
      </c>
      <c r="P18">
        <f t="shared" si="2"/>
        <v>1772029800</v>
      </c>
    </row>
    <row r="19" spans="1:16" x14ac:dyDescent="0.55000000000000004">
      <c r="A19">
        <v>1772030098</v>
      </c>
      <c r="B19" t="s">
        <v>6</v>
      </c>
      <c r="C19" t="s">
        <v>7</v>
      </c>
      <c r="D19">
        <v>5159.7299999999996</v>
      </c>
      <c r="E19">
        <v>5178.9799999999996</v>
      </c>
      <c r="F19">
        <v>5178.9799999999996</v>
      </c>
      <c r="G19">
        <v>5158.9399999999996</v>
      </c>
      <c r="H19">
        <v>5167.17</v>
      </c>
      <c r="I19">
        <v>-1</v>
      </c>
      <c r="J19">
        <v>11.81</v>
      </c>
      <c r="K19">
        <v>2.84361</v>
      </c>
      <c r="L19">
        <v>-6</v>
      </c>
      <c r="N19" s="1">
        <f t="shared" si="0"/>
        <v>46078.607615740737</v>
      </c>
      <c r="O19" s="2">
        <f t="shared" si="1"/>
        <v>46078.607638888891</v>
      </c>
      <c r="P19">
        <f t="shared" si="2"/>
        <v>1772030100</v>
      </c>
    </row>
    <row r="20" spans="1:16" x14ac:dyDescent="0.55000000000000004">
      <c r="A20">
        <v>1772030398</v>
      </c>
      <c r="B20" t="s">
        <v>6</v>
      </c>
      <c r="C20" t="s">
        <v>7</v>
      </c>
      <c r="D20">
        <v>5174.91</v>
      </c>
      <c r="E20">
        <v>5173.08</v>
      </c>
      <c r="F20">
        <v>5176.28</v>
      </c>
      <c r="G20">
        <v>5159.6499999999996</v>
      </c>
      <c r="H20">
        <v>5167.75</v>
      </c>
      <c r="I20">
        <v>-1</v>
      </c>
      <c r="J20">
        <v>5.32</v>
      </c>
      <c r="K20">
        <v>0.68059999999999998</v>
      </c>
      <c r="L20">
        <v>-7</v>
      </c>
      <c r="N20" s="1">
        <f t="shared" si="0"/>
        <v>46078.611087962963</v>
      </c>
      <c r="O20" s="2">
        <f t="shared" si="1"/>
        <v>46078.611111111109</v>
      </c>
      <c r="P20">
        <f t="shared" si="2"/>
        <v>1772030400</v>
      </c>
    </row>
    <row r="21" spans="1:16" x14ac:dyDescent="0.55000000000000004">
      <c r="A21">
        <v>1772030698</v>
      </c>
      <c r="B21" t="s">
        <v>6</v>
      </c>
      <c r="C21" t="s">
        <v>7</v>
      </c>
      <c r="D21">
        <v>5181.79</v>
      </c>
      <c r="E21">
        <v>5170.41</v>
      </c>
      <c r="F21">
        <v>5181.8599999999997</v>
      </c>
      <c r="G21">
        <v>5170.41</v>
      </c>
      <c r="H21">
        <v>5178.33</v>
      </c>
      <c r="I21">
        <v>1</v>
      </c>
      <c r="J21">
        <v>7.91</v>
      </c>
      <c r="K21">
        <v>1.5603</v>
      </c>
      <c r="L21">
        <v>1</v>
      </c>
      <c r="N21" s="1">
        <f t="shared" si="0"/>
        <v>46078.614560185189</v>
      </c>
      <c r="O21" s="2">
        <f t="shared" si="1"/>
        <v>46078.614583333336</v>
      </c>
      <c r="P21">
        <f t="shared" si="2"/>
        <v>1772030700</v>
      </c>
    </row>
    <row r="22" spans="1:16" x14ac:dyDescent="0.55000000000000004">
      <c r="A22">
        <v>1772030998</v>
      </c>
      <c r="B22" t="s">
        <v>6</v>
      </c>
      <c r="C22" t="s">
        <v>7</v>
      </c>
      <c r="D22">
        <v>5188.55</v>
      </c>
      <c r="E22">
        <v>5174.37</v>
      </c>
      <c r="F22">
        <v>5189.0600000000004</v>
      </c>
      <c r="G22">
        <v>5174.37</v>
      </c>
      <c r="H22">
        <v>5184.82</v>
      </c>
      <c r="I22">
        <v>1</v>
      </c>
      <c r="J22">
        <v>10.45</v>
      </c>
      <c r="K22">
        <v>2.4328400000000001</v>
      </c>
      <c r="L22">
        <v>2</v>
      </c>
      <c r="N22" s="1">
        <f t="shared" si="0"/>
        <v>46078.618032407408</v>
      </c>
      <c r="O22" s="2">
        <f t="shared" si="1"/>
        <v>46078.618055555555</v>
      </c>
      <c r="P22">
        <f t="shared" si="2"/>
        <v>1772031000</v>
      </c>
    </row>
    <row r="23" spans="1:16" x14ac:dyDescent="0.55000000000000004">
      <c r="A23">
        <v>1772031298</v>
      </c>
      <c r="B23" t="s">
        <v>6</v>
      </c>
      <c r="C23" t="s">
        <v>7</v>
      </c>
      <c r="D23">
        <v>5191.25</v>
      </c>
      <c r="E23">
        <v>5179.6000000000004</v>
      </c>
      <c r="F23">
        <v>5193.2700000000004</v>
      </c>
      <c r="G23">
        <v>5179.6000000000004</v>
      </c>
      <c r="H23">
        <v>5190.2299999999996</v>
      </c>
      <c r="I23">
        <v>1</v>
      </c>
      <c r="J23">
        <v>10.63</v>
      </c>
      <c r="K23">
        <v>2.5039899999999999</v>
      </c>
      <c r="L23">
        <v>3</v>
      </c>
      <c r="N23" s="1">
        <f t="shared" si="0"/>
        <v>46078.621504629627</v>
      </c>
      <c r="O23" s="2">
        <f t="shared" si="1"/>
        <v>46078.621527777781</v>
      </c>
      <c r="P23">
        <f t="shared" si="2"/>
        <v>1772031300</v>
      </c>
    </row>
    <row r="24" spans="1:16" x14ac:dyDescent="0.55000000000000004">
      <c r="A24">
        <v>1772031598</v>
      </c>
      <c r="B24" t="s">
        <v>6</v>
      </c>
      <c r="C24" t="s">
        <v>7</v>
      </c>
      <c r="D24">
        <v>5198.6400000000003</v>
      </c>
      <c r="E24">
        <v>5184.92</v>
      </c>
      <c r="F24">
        <v>5201.38</v>
      </c>
      <c r="G24">
        <v>5184.92</v>
      </c>
      <c r="H24">
        <v>5195.4799999999996</v>
      </c>
      <c r="I24">
        <v>1</v>
      </c>
      <c r="J24">
        <v>10.56</v>
      </c>
      <c r="K24">
        <v>2.5006200000000001</v>
      </c>
      <c r="L24">
        <v>4</v>
      </c>
      <c r="N24" s="1">
        <f t="shared" si="0"/>
        <v>46078.624976851846</v>
      </c>
      <c r="O24" s="2">
        <f t="shared" si="1"/>
        <v>46078.625</v>
      </c>
      <c r="P24">
        <f t="shared" si="2"/>
        <v>1772031600</v>
      </c>
    </row>
    <row r="25" spans="1:16" x14ac:dyDescent="0.55000000000000004">
      <c r="A25">
        <v>1772031898</v>
      </c>
      <c r="B25" t="s">
        <v>6</v>
      </c>
      <c r="C25" t="s">
        <v>7</v>
      </c>
      <c r="D25">
        <v>5195.8900000000003</v>
      </c>
      <c r="E25">
        <v>5190.2</v>
      </c>
      <c r="F25">
        <v>5202.6099999999997</v>
      </c>
      <c r="G25">
        <v>5190.2</v>
      </c>
      <c r="H25">
        <v>5198.16</v>
      </c>
      <c r="I25">
        <v>1</v>
      </c>
      <c r="J25">
        <v>7.96</v>
      </c>
      <c r="K25">
        <v>1.5939300000000001</v>
      </c>
      <c r="L25">
        <v>5</v>
      </c>
      <c r="N25" s="1">
        <f t="shared" si="0"/>
        <v>46078.628449074073</v>
      </c>
      <c r="O25" s="2">
        <f t="shared" si="1"/>
        <v>46078.628472222219</v>
      </c>
      <c r="P25">
        <f t="shared" si="2"/>
        <v>1772031900</v>
      </c>
    </row>
    <row r="26" spans="1:16" x14ac:dyDescent="0.55000000000000004">
      <c r="A26">
        <v>1772032198</v>
      </c>
      <c r="B26" t="s">
        <v>6</v>
      </c>
      <c r="C26" t="s">
        <v>7</v>
      </c>
      <c r="D26">
        <v>5193.17</v>
      </c>
      <c r="E26">
        <v>5194.18</v>
      </c>
      <c r="F26">
        <v>5196.22</v>
      </c>
      <c r="G26">
        <v>5190.3999999999996</v>
      </c>
      <c r="H26">
        <v>5193.97</v>
      </c>
      <c r="I26">
        <v>-1</v>
      </c>
      <c r="J26">
        <v>0.21</v>
      </c>
      <c r="K26">
        <v>-1.0515000000000001</v>
      </c>
      <c r="L26">
        <v>-1</v>
      </c>
      <c r="N26" s="1">
        <f t="shared" si="0"/>
        <v>46078.631921296299</v>
      </c>
      <c r="O26" s="2">
        <f t="shared" si="1"/>
        <v>46078.631944444445</v>
      </c>
      <c r="P26">
        <f t="shared" si="2"/>
        <v>1772032200</v>
      </c>
    </row>
    <row r="27" spans="1:16" x14ac:dyDescent="0.55000000000000004">
      <c r="A27">
        <v>1772032498</v>
      </c>
      <c r="B27" t="s">
        <v>6</v>
      </c>
      <c r="C27" t="s">
        <v>7</v>
      </c>
      <c r="D27">
        <v>5188.97</v>
      </c>
      <c r="E27">
        <v>5194.07</v>
      </c>
      <c r="F27">
        <v>5195.68</v>
      </c>
      <c r="G27">
        <v>5188.3999999999996</v>
      </c>
      <c r="H27">
        <v>5191.5600000000004</v>
      </c>
      <c r="I27">
        <v>-1</v>
      </c>
      <c r="J27">
        <v>2.52</v>
      </c>
      <c r="K27">
        <v>-0.24587000000000001</v>
      </c>
      <c r="L27">
        <v>-2</v>
      </c>
      <c r="N27" s="1">
        <f t="shared" si="0"/>
        <v>46078.635393518518</v>
      </c>
      <c r="O27" s="2">
        <f t="shared" si="1"/>
        <v>46078.635416666664</v>
      </c>
      <c r="P27">
        <f t="shared" si="2"/>
        <v>1772032500</v>
      </c>
    </row>
    <row r="28" spans="1:16" x14ac:dyDescent="0.55000000000000004">
      <c r="A28">
        <v>1772032798</v>
      </c>
      <c r="B28" t="s">
        <v>6</v>
      </c>
      <c r="C28" t="s">
        <v>7</v>
      </c>
      <c r="D28">
        <v>5185.46</v>
      </c>
      <c r="E28">
        <v>5192.8100000000004</v>
      </c>
      <c r="F28">
        <v>5192.8100000000004</v>
      </c>
      <c r="G28">
        <v>5183.87</v>
      </c>
      <c r="H28">
        <v>5187.41</v>
      </c>
      <c r="I28">
        <v>-1</v>
      </c>
      <c r="J28">
        <v>5.4</v>
      </c>
      <c r="K28">
        <v>0.76214999999999999</v>
      </c>
      <c r="L28">
        <v>-3</v>
      </c>
      <c r="N28" s="1">
        <f t="shared" si="0"/>
        <v>46078.638865740737</v>
      </c>
      <c r="O28" s="2">
        <f t="shared" si="1"/>
        <v>46078.638888888891</v>
      </c>
      <c r="P28">
        <f t="shared" si="2"/>
        <v>1772032800</v>
      </c>
    </row>
    <row r="29" spans="1:16" x14ac:dyDescent="0.55000000000000004">
      <c r="A29">
        <v>1772033098</v>
      </c>
      <c r="B29" t="s">
        <v>6</v>
      </c>
      <c r="C29" t="s">
        <v>7</v>
      </c>
      <c r="D29">
        <v>5180.33</v>
      </c>
      <c r="E29">
        <v>5190.1099999999997</v>
      </c>
      <c r="F29">
        <v>5190.1099999999997</v>
      </c>
      <c r="G29">
        <v>5174.1000000000004</v>
      </c>
      <c r="H29">
        <v>5181.79</v>
      </c>
      <c r="I29">
        <v>-1</v>
      </c>
      <c r="J29">
        <v>8.32</v>
      </c>
      <c r="K29">
        <v>1.77739</v>
      </c>
      <c r="L29">
        <v>-4</v>
      </c>
      <c r="N29" s="1">
        <f t="shared" si="0"/>
        <v>46078.642337962963</v>
      </c>
      <c r="O29" s="2">
        <f t="shared" si="1"/>
        <v>46078.642361111109</v>
      </c>
      <c r="P29">
        <f t="shared" si="2"/>
        <v>1772033100</v>
      </c>
    </row>
    <row r="30" spans="1:16" x14ac:dyDescent="0.55000000000000004">
      <c r="A30">
        <v>1772033398</v>
      </c>
      <c r="B30" t="s">
        <v>6</v>
      </c>
      <c r="C30" t="s">
        <v>7</v>
      </c>
      <c r="D30">
        <v>5181.68</v>
      </c>
      <c r="E30">
        <v>5185.95</v>
      </c>
      <c r="F30">
        <v>5185.95</v>
      </c>
      <c r="G30">
        <v>5172.47</v>
      </c>
      <c r="H30">
        <v>5179.12</v>
      </c>
      <c r="I30">
        <v>-1</v>
      </c>
      <c r="J30">
        <v>6.84</v>
      </c>
      <c r="K30">
        <v>1.2505299999999999</v>
      </c>
      <c r="L30">
        <v>-5</v>
      </c>
      <c r="N30" s="1">
        <f t="shared" si="0"/>
        <v>46078.645810185189</v>
      </c>
      <c r="O30" s="2">
        <f t="shared" si="1"/>
        <v>46078.645833333336</v>
      </c>
      <c r="P30">
        <f t="shared" si="2"/>
        <v>1772033400</v>
      </c>
    </row>
    <row r="31" spans="1:16" x14ac:dyDescent="0.55000000000000004">
      <c r="A31">
        <v>1772033698</v>
      </c>
      <c r="B31" t="s">
        <v>6</v>
      </c>
      <c r="C31" t="s">
        <v>7</v>
      </c>
      <c r="D31">
        <v>5187.95</v>
      </c>
      <c r="E31">
        <v>5182.53</v>
      </c>
      <c r="F31">
        <v>5189.5</v>
      </c>
      <c r="G31">
        <v>5181.18</v>
      </c>
      <c r="H31">
        <v>5185.0200000000004</v>
      </c>
      <c r="I31">
        <v>1</v>
      </c>
      <c r="J31">
        <v>2.4900000000000002</v>
      </c>
      <c r="K31">
        <v>-0.26140999999999998</v>
      </c>
      <c r="L31">
        <v>1</v>
      </c>
      <c r="N31" s="1">
        <f t="shared" si="0"/>
        <v>46078.649282407408</v>
      </c>
      <c r="O31" s="2">
        <f t="shared" si="1"/>
        <v>46078.649305555555</v>
      </c>
      <c r="P31">
        <f t="shared" si="2"/>
        <v>1772033700</v>
      </c>
    </row>
    <row r="32" spans="1:16" x14ac:dyDescent="0.55000000000000004">
      <c r="A32">
        <v>1772033998</v>
      </c>
      <c r="B32" t="s">
        <v>6</v>
      </c>
      <c r="C32" t="s">
        <v>7</v>
      </c>
      <c r="D32">
        <v>5191</v>
      </c>
      <c r="E32">
        <v>5183.78</v>
      </c>
      <c r="F32">
        <v>5193.07</v>
      </c>
      <c r="G32">
        <v>5183.78</v>
      </c>
      <c r="H32">
        <v>5189.72</v>
      </c>
      <c r="I32">
        <v>1</v>
      </c>
      <c r="J32">
        <v>5.94</v>
      </c>
      <c r="K32">
        <v>0.99685999999999997</v>
      </c>
      <c r="L32">
        <v>2</v>
      </c>
      <c r="N32" s="1">
        <f t="shared" si="0"/>
        <v>46078.652754629627</v>
      </c>
      <c r="O32" s="2">
        <f t="shared" si="1"/>
        <v>46078.652777777781</v>
      </c>
      <c r="P32">
        <f t="shared" si="2"/>
        <v>1772034000</v>
      </c>
    </row>
    <row r="33" spans="1:16" x14ac:dyDescent="0.55000000000000004">
      <c r="A33">
        <v>1772034298</v>
      </c>
      <c r="B33" t="s">
        <v>6</v>
      </c>
      <c r="C33" t="s">
        <v>7</v>
      </c>
      <c r="D33">
        <v>5197.8999999999996</v>
      </c>
      <c r="E33">
        <v>5186.75</v>
      </c>
      <c r="F33">
        <v>5198.34</v>
      </c>
      <c r="G33">
        <v>5186.75</v>
      </c>
      <c r="H33">
        <v>5193.5</v>
      </c>
      <c r="I33">
        <v>1</v>
      </c>
      <c r="J33">
        <v>6.75</v>
      </c>
      <c r="K33">
        <v>1.28922</v>
      </c>
      <c r="L33">
        <v>3</v>
      </c>
      <c r="N33" s="1">
        <f t="shared" si="0"/>
        <v>46078.656226851846</v>
      </c>
      <c r="O33" s="2">
        <f t="shared" si="1"/>
        <v>46078.65625</v>
      </c>
      <c r="P33">
        <f t="shared" si="2"/>
        <v>1772034300</v>
      </c>
    </row>
    <row r="34" spans="1:16" x14ac:dyDescent="0.55000000000000004">
      <c r="A34">
        <v>1772034598</v>
      </c>
      <c r="B34" t="s">
        <v>6</v>
      </c>
      <c r="C34" t="s">
        <v>7</v>
      </c>
      <c r="D34">
        <v>5195.4799999999996</v>
      </c>
      <c r="E34">
        <v>5190.13</v>
      </c>
      <c r="F34">
        <v>5198</v>
      </c>
      <c r="G34">
        <v>5190.13</v>
      </c>
      <c r="H34">
        <v>5196.01</v>
      </c>
      <c r="I34">
        <v>1</v>
      </c>
      <c r="J34">
        <v>5.88</v>
      </c>
      <c r="K34">
        <v>0.96677000000000002</v>
      </c>
      <c r="L34">
        <v>4</v>
      </c>
      <c r="N34" s="1">
        <f t="shared" si="0"/>
        <v>46078.659699074073</v>
      </c>
      <c r="O34" s="2">
        <f t="shared" si="1"/>
        <v>46078.659722222219</v>
      </c>
      <c r="P34">
        <f t="shared" si="2"/>
        <v>1772034600</v>
      </c>
    </row>
    <row r="35" spans="1:16" x14ac:dyDescent="0.55000000000000004">
      <c r="A35">
        <v>1772034898</v>
      </c>
      <c r="B35" t="s">
        <v>6</v>
      </c>
      <c r="C35" t="s">
        <v>7</v>
      </c>
      <c r="D35">
        <v>5194.5</v>
      </c>
      <c r="E35">
        <v>5193.07</v>
      </c>
      <c r="F35">
        <v>5198.0600000000004</v>
      </c>
      <c r="G35">
        <v>5193.07</v>
      </c>
      <c r="H35">
        <v>5195.3</v>
      </c>
      <c r="I35">
        <v>1</v>
      </c>
      <c r="J35">
        <v>2.2400000000000002</v>
      </c>
      <c r="K35">
        <v>-0.35487999999999997</v>
      </c>
      <c r="L35">
        <v>5</v>
      </c>
      <c r="N35" s="1">
        <f t="shared" si="0"/>
        <v>46078.663171296299</v>
      </c>
      <c r="O35" s="2">
        <f t="shared" si="1"/>
        <v>46078.663194444445</v>
      </c>
      <c r="P35">
        <f t="shared" si="2"/>
        <v>1772034900</v>
      </c>
    </row>
    <row r="36" spans="1:16" x14ac:dyDescent="0.55000000000000004">
      <c r="A36">
        <v>1772035198</v>
      </c>
      <c r="B36" t="s">
        <v>6</v>
      </c>
      <c r="C36" t="s">
        <v>7</v>
      </c>
      <c r="D36">
        <v>5194.37</v>
      </c>
      <c r="E36">
        <v>5194.18</v>
      </c>
      <c r="F36">
        <v>5198.45</v>
      </c>
      <c r="G36">
        <v>5193.09</v>
      </c>
      <c r="H36">
        <v>5195.18</v>
      </c>
      <c r="I36">
        <v>1</v>
      </c>
      <c r="J36">
        <v>1</v>
      </c>
      <c r="K36">
        <v>-0.79896</v>
      </c>
      <c r="L36">
        <v>6</v>
      </c>
      <c r="N36" s="1">
        <f t="shared" si="0"/>
        <v>46078.666643518518</v>
      </c>
      <c r="O36" s="2">
        <f t="shared" si="1"/>
        <v>46078.666666666664</v>
      </c>
      <c r="P36">
        <f t="shared" si="2"/>
        <v>1772035200</v>
      </c>
    </row>
    <row r="37" spans="1:16" x14ac:dyDescent="0.55000000000000004">
      <c r="A37">
        <v>1772035498</v>
      </c>
      <c r="B37" t="s">
        <v>6</v>
      </c>
      <c r="C37" t="s">
        <v>7</v>
      </c>
      <c r="D37">
        <v>5191.37</v>
      </c>
      <c r="E37">
        <v>5194.68</v>
      </c>
      <c r="F37">
        <v>5195.3100000000004</v>
      </c>
      <c r="G37">
        <v>5190.4799999999996</v>
      </c>
      <c r="H37">
        <v>5192.88</v>
      </c>
      <c r="I37">
        <v>-1</v>
      </c>
      <c r="J37">
        <v>1.8</v>
      </c>
      <c r="K37">
        <v>-0.50527</v>
      </c>
      <c r="L37">
        <v>-1</v>
      </c>
      <c r="N37" s="1">
        <f t="shared" si="0"/>
        <v>46078.670115740737</v>
      </c>
      <c r="O37" s="2">
        <f t="shared" si="1"/>
        <v>46078.670138888891</v>
      </c>
      <c r="P37">
        <f t="shared" si="2"/>
        <v>1772035500</v>
      </c>
    </row>
    <row r="38" spans="1:16" x14ac:dyDescent="0.55000000000000004">
      <c r="A38">
        <v>1772035798</v>
      </c>
      <c r="B38" t="s">
        <v>6</v>
      </c>
      <c r="C38" t="s">
        <v>7</v>
      </c>
      <c r="D38">
        <v>5192.5200000000004</v>
      </c>
      <c r="E38">
        <v>5193.78</v>
      </c>
      <c r="F38">
        <v>5195.83</v>
      </c>
      <c r="G38">
        <v>5189.8599999999997</v>
      </c>
      <c r="H38">
        <v>5192.38</v>
      </c>
      <c r="I38">
        <v>-1</v>
      </c>
      <c r="J38">
        <v>1.4</v>
      </c>
      <c r="K38">
        <v>-0.64656000000000002</v>
      </c>
      <c r="L38">
        <v>-2</v>
      </c>
      <c r="N38" s="1">
        <f t="shared" si="0"/>
        <v>46078.673587962963</v>
      </c>
      <c r="O38" s="2">
        <f t="shared" si="1"/>
        <v>46078.673611111109</v>
      </c>
      <c r="P38">
        <f t="shared" si="2"/>
        <v>1772035800</v>
      </c>
    </row>
    <row r="39" spans="1:16" x14ac:dyDescent="0.55000000000000004">
      <c r="A39">
        <v>1772036098</v>
      </c>
      <c r="B39" t="s">
        <v>6</v>
      </c>
      <c r="C39" t="s">
        <v>7</v>
      </c>
      <c r="D39">
        <v>5197.05</v>
      </c>
      <c r="E39">
        <v>5193.08</v>
      </c>
      <c r="F39">
        <v>5197.6400000000003</v>
      </c>
      <c r="G39">
        <v>5191.8100000000004</v>
      </c>
      <c r="H39">
        <v>5194.78</v>
      </c>
      <c r="I39">
        <v>1</v>
      </c>
      <c r="J39">
        <v>1.7</v>
      </c>
      <c r="K39">
        <v>-0.53351999999999999</v>
      </c>
      <c r="L39">
        <v>1</v>
      </c>
      <c r="N39" s="1">
        <f t="shared" si="0"/>
        <v>46078.677060185189</v>
      </c>
      <c r="O39" s="2">
        <f t="shared" si="1"/>
        <v>46078.677083333336</v>
      </c>
      <c r="P39">
        <f t="shared" si="2"/>
        <v>1772036100</v>
      </c>
    </row>
    <row r="40" spans="1:16" x14ac:dyDescent="0.55000000000000004">
      <c r="A40">
        <v>1772036398</v>
      </c>
      <c r="B40" t="s">
        <v>6</v>
      </c>
      <c r="C40" t="s">
        <v>7</v>
      </c>
      <c r="D40">
        <v>5205.29</v>
      </c>
      <c r="E40">
        <v>5193.93</v>
      </c>
      <c r="F40">
        <v>5205.75</v>
      </c>
      <c r="G40">
        <v>5193.93</v>
      </c>
      <c r="H40">
        <v>5201.28</v>
      </c>
      <c r="I40">
        <v>1</v>
      </c>
      <c r="J40">
        <v>7.35</v>
      </c>
      <c r="K40">
        <v>1.51763</v>
      </c>
      <c r="L40">
        <v>2</v>
      </c>
      <c r="N40" s="1">
        <f t="shared" si="0"/>
        <v>46078.680532407408</v>
      </c>
      <c r="O40" s="2">
        <f t="shared" si="1"/>
        <v>46078.680555555555</v>
      </c>
      <c r="P40">
        <f t="shared" si="2"/>
        <v>1772036400</v>
      </c>
    </row>
    <row r="41" spans="1:16" x14ac:dyDescent="0.55000000000000004">
      <c r="A41">
        <v>1772036698</v>
      </c>
      <c r="B41" t="s">
        <v>6</v>
      </c>
      <c r="C41" t="s">
        <v>7</v>
      </c>
      <c r="D41">
        <v>5203.22</v>
      </c>
      <c r="E41">
        <v>5197.6099999999997</v>
      </c>
      <c r="F41">
        <v>5206.1899999999996</v>
      </c>
      <c r="G41">
        <v>5197.6099999999997</v>
      </c>
      <c r="H41">
        <v>5203.97</v>
      </c>
      <c r="I41">
        <v>1</v>
      </c>
      <c r="J41">
        <v>6.36</v>
      </c>
      <c r="K41">
        <v>1.1491199999999999</v>
      </c>
      <c r="L41">
        <v>3</v>
      </c>
      <c r="N41" s="1">
        <f t="shared" si="0"/>
        <v>46078.684004629627</v>
      </c>
      <c r="O41" s="2">
        <f t="shared" si="1"/>
        <v>46078.684027777781</v>
      </c>
      <c r="P41">
        <f t="shared" si="2"/>
        <v>1772036700</v>
      </c>
    </row>
    <row r="42" spans="1:16" x14ac:dyDescent="0.55000000000000004">
      <c r="A42">
        <v>1772036998</v>
      </c>
      <c r="B42" t="s">
        <v>6</v>
      </c>
      <c r="C42" t="s">
        <v>7</v>
      </c>
      <c r="D42">
        <v>5206.5600000000004</v>
      </c>
      <c r="E42">
        <v>5200.79</v>
      </c>
      <c r="F42">
        <v>5206.68</v>
      </c>
      <c r="G42">
        <v>5199.2700000000004</v>
      </c>
      <c r="H42">
        <v>5203.8500000000004</v>
      </c>
      <c r="I42">
        <v>1</v>
      </c>
      <c r="J42">
        <v>3.07</v>
      </c>
      <c r="K42">
        <v>-4.4170000000000001E-2</v>
      </c>
      <c r="L42">
        <v>4</v>
      </c>
      <c r="N42" s="1">
        <f t="shared" si="0"/>
        <v>46078.687476851846</v>
      </c>
      <c r="O42" s="2">
        <f t="shared" si="1"/>
        <v>46078.6875</v>
      </c>
      <c r="P42">
        <f t="shared" si="2"/>
        <v>1772037000</v>
      </c>
    </row>
    <row r="43" spans="1:16" x14ac:dyDescent="0.55000000000000004">
      <c r="A43">
        <v>1772037298</v>
      </c>
      <c r="B43" t="s">
        <v>6</v>
      </c>
      <c r="C43" t="s">
        <v>7</v>
      </c>
      <c r="D43">
        <v>5203.3900000000003</v>
      </c>
      <c r="E43">
        <v>5202.32</v>
      </c>
      <c r="F43">
        <v>5207.1099999999997</v>
      </c>
      <c r="G43">
        <v>5202.32</v>
      </c>
      <c r="H43">
        <v>5204.8999999999996</v>
      </c>
      <c r="I43">
        <v>1</v>
      </c>
      <c r="J43">
        <v>2.58</v>
      </c>
      <c r="K43">
        <v>-0.21844</v>
      </c>
      <c r="L43">
        <v>5</v>
      </c>
      <c r="N43" s="1">
        <f t="shared" si="0"/>
        <v>46078.690949074073</v>
      </c>
      <c r="O43" s="2">
        <f t="shared" si="1"/>
        <v>46078.690972222219</v>
      </c>
      <c r="P43">
        <f t="shared" si="2"/>
        <v>1772037300</v>
      </c>
    </row>
    <row r="44" spans="1:16" x14ac:dyDescent="0.55000000000000004">
      <c r="A44">
        <v>1772037598</v>
      </c>
      <c r="B44" t="s">
        <v>6</v>
      </c>
      <c r="C44" t="s">
        <v>7</v>
      </c>
      <c r="D44">
        <v>5207.51</v>
      </c>
      <c r="E44">
        <v>5203.6099999999997</v>
      </c>
      <c r="F44">
        <v>5207.54</v>
      </c>
      <c r="G44">
        <v>5203.5</v>
      </c>
      <c r="H44">
        <v>5205.51</v>
      </c>
      <c r="I44">
        <v>1</v>
      </c>
      <c r="J44">
        <v>1.9</v>
      </c>
      <c r="K44">
        <v>-0.45942</v>
      </c>
      <c r="L44">
        <v>6</v>
      </c>
      <c r="N44" s="1">
        <f t="shared" si="0"/>
        <v>46078.694421296299</v>
      </c>
      <c r="O44" s="2">
        <f t="shared" si="1"/>
        <v>46078.694444444445</v>
      </c>
      <c r="P44">
        <f t="shared" si="2"/>
        <v>1772037600</v>
      </c>
    </row>
    <row r="45" spans="1:16" x14ac:dyDescent="0.55000000000000004">
      <c r="A45">
        <v>1772037898</v>
      </c>
      <c r="B45" t="s">
        <v>6</v>
      </c>
      <c r="C45" t="s">
        <v>7</v>
      </c>
      <c r="D45">
        <v>5208.18</v>
      </c>
      <c r="E45">
        <v>5204.5600000000004</v>
      </c>
      <c r="F45">
        <v>5213.8</v>
      </c>
      <c r="G45">
        <v>5204.5600000000004</v>
      </c>
      <c r="H45">
        <v>5209.05</v>
      </c>
      <c r="I45">
        <v>1</v>
      </c>
      <c r="J45">
        <v>4.49</v>
      </c>
      <c r="K45">
        <v>0.48543999999999998</v>
      </c>
      <c r="L45">
        <v>7</v>
      </c>
      <c r="N45" s="1">
        <f t="shared" si="0"/>
        <v>46078.697893518518</v>
      </c>
      <c r="O45" s="2">
        <f t="shared" si="1"/>
        <v>46078.697916666664</v>
      </c>
      <c r="P45">
        <f t="shared" si="2"/>
        <v>1772037900</v>
      </c>
    </row>
    <row r="46" spans="1:16" x14ac:dyDescent="0.55000000000000004">
      <c r="A46">
        <v>1772038198</v>
      </c>
      <c r="B46" t="s">
        <v>6</v>
      </c>
      <c r="C46" t="s">
        <v>7</v>
      </c>
      <c r="D46">
        <v>5211.95</v>
      </c>
      <c r="E46">
        <v>5206.8100000000004</v>
      </c>
      <c r="F46">
        <v>5212.49</v>
      </c>
      <c r="G46">
        <v>5206.8100000000004</v>
      </c>
      <c r="H46">
        <v>5210.0600000000004</v>
      </c>
      <c r="I46">
        <v>1</v>
      </c>
      <c r="J46">
        <v>3.25</v>
      </c>
      <c r="K46">
        <v>3.0720000000000001E-2</v>
      </c>
      <c r="L46">
        <v>8</v>
      </c>
      <c r="N46" s="1">
        <f t="shared" si="0"/>
        <v>46078.701365740737</v>
      </c>
      <c r="O46" s="2">
        <f t="shared" si="1"/>
        <v>46078.701388888891</v>
      </c>
      <c r="P46">
        <f t="shared" si="2"/>
        <v>1772038200</v>
      </c>
    </row>
    <row r="47" spans="1:16" x14ac:dyDescent="0.55000000000000004">
      <c r="A47">
        <v>1772038498</v>
      </c>
      <c r="B47" t="s">
        <v>6</v>
      </c>
      <c r="C47" t="s">
        <v>7</v>
      </c>
      <c r="D47">
        <v>5212.3100000000004</v>
      </c>
      <c r="E47">
        <v>5208.43</v>
      </c>
      <c r="F47">
        <v>5212.79</v>
      </c>
      <c r="G47">
        <v>5208.43</v>
      </c>
      <c r="H47">
        <v>5211.8</v>
      </c>
      <c r="I47">
        <v>1</v>
      </c>
      <c r="J47">
        <v>3.37</v>
      </c>
      <c r="K47">
        <v>6.9769999999999999E-2</v>
      </c>
      <c r="L47">
        <v>9</v>
      </c>
      <c r="N47" s="1">
        <f t="shared" si="0"/>
        <v>46078.704837962963</v>
      </c>
      <c r="O47" s="2">
        <f t="shared" si="1"/>
        <v>46078.704861111109</v>
      </c>
      <c r="P47">
        <f t="shared" si="2"/>
        <v>1772038500</v>
      </c>
    </row>
    <row r="48" spans="1:16" x14ac:dyDescent="0.55000000000000004">
      <c r="A48">
        <v>1772038798</v>
      </c>
      <c r="B48" t="s">
        <v>6</v>
      </c>
      <c r="C48" t="s">
        <v>7</v>
      </c>
      <c r="D48">
        <v>5210.09</v>
      </c>
      <c r="E48">
        <v>5210.12</v>
      </c>
      <c r="F48">
        <v>5212.66</v>
      </c>
      <c r="G48">
        <v>5208.17</v>
      </c>
      <c r="H48">
        <v>5210.8599999999997</v>
      </c>
      <c r="I48">
        <v>1</v>
      </c>
      <c r="J48">
        <v>0.74</v>
      </c>
      <c r="K48">
        <v>-0.88685999999999998</v>
      </c>
      <c r="L48">
        <v>10</v>
      </c>
      <c r="N48" s="1">
        <f t="shared" si="0"/>
        <v>46078.708310185189</v>
      </c>
      <c r="O48" s="2">
        <f t="shared" si="1"/>
        <v>46078.708333333336</v>
      </c>
      <c r="P48">
        <f t="shared" si="2"/>
        <v>1772038800</v>
      </c>
    </row>
    <row r="49" spans="1:16" x14ac:dyDescent="0.55000000000000004">
      <c r="A49">
        <v>1772039098</v>
      </c>
      <c r="B49" t="s">
        <v>6</v>
      </c>
      <c r="C49" t="s">
        <v>7</v>
      </c>
      <c r="D49">
        <v>5214.6899999999996</v>
      </c>
      <c r="E49">
        <v>5210.49</v>
      </c>
      <c r="F49">
        <v>5214.96</v>
      </c>
      <c r="G49">
        <v>5207.95</v>
      </c>
      <c r="H49">
        <v>5211.93</v>
      </c>
      <c r="I49">
        <v>1</v>
      </c>
      <c r="J49">
        <v>1.45</v>
      </c>
      <c r="K49">
        <v>-0.62744999999999995</v>
      </c>
      <c r="L49">
        <v>11</v>
      </c>
      <c r="N49" s="1">
        <f t="shared" si="0"/>
        <v>46078.711782407408</v>
      </c>
      <c r="O49" s="2">
        <f t="shared" si="1"/>
        <v>46078.711805555555</v>
      </c>
      <c r="P49">
        <f t="shared" si="2"/>
        <v>1772039100</v>
      </c>
    </row>
    <row r="50" spans="1:16" x14ac:dyDescent="0.55000000000000004">
      <c r="A50">
        <v>1772039398</v>
      </c>
      <c r="B50" t="s">
        <v>6</v>
      </c>
      <c r="C50" t="s">
        <v>7</v>
      </c>
      <c r="D50">
        <v>5215.17</v>
      </c>
      <c r="E50">
        <v>5211.21</v>
      </c>
      <c r="F50">
        <v>5217.63</v>
      </c>
      <c r="G50">
        <v>5211.21</v>
      </c>
      <c r="H50">
        <v>5215.3900000000003</v>
      </c>
      <c r="I50">
        <v>1</v>
      </c>
      <c r="J50">
        <v>4.18</v>
      </c>
      <c r="K50">
        <v>0.36725999999999998</v>
      </c>
      <c r="L50">
        <v>12</v>
      </c>
      <c r="N50" s="1">
        <f t="shared" si="0"/>
        <v>46078.715254629627</v>
      </c>
      <c r="O50" s="2">
        <f t="shared" si="1"/>
        <v>46078.715277777781</v>
      </c>
      <c r="P50">
        <f t="shared" si="2"/>
        <v>1772039400</v>
      </c>
    </row>
    <row r="51" spans="1:16" x14ac:dyDescent="0.55000000000000004">
      <c r="A51">
        <v>1772039698</v>
      </c>
      <c r="B51" t="s">
        <v>6</v>
      </c>
      <c r="C51" t="s">
        <v>7</v>
      </c>
      <c r="D51">
        <v>5214.53</v>
      </c>
      <c r="E51">
        <v>5213.3</v>
      </c>
      <c r="F51">
        <v>5215.29</v>
      </c>
      <c r="G51">
        <v>5212.12</v>
      </c>
      <c r="H51">
        <v>5214.3100000000004</v>
      </c>
      <c r="I51">
        <v>1</v>
      </c>
      <c r="J51">
        <v>1.01</v>
      </c>
      <c r="K51">
        <v>-0.78981999999999997</v>
      </c>
      <c r="L51">
        <v>13</v>
      </c>
      <c r="N51" s="1">
        <f t="shared" si="0"/>
        <v>46078.718726851846</v>
      </c>
      <c r="O51" s="2">
        <f t="shared" si="1"/>
        <v>46078.71875</v>
      </c>
      <c r="P51">
        <f t="shared" si="2"/>
        <v>1772039700</v>
      </c>
    </row>
    <row r="52" spans="1:16" x14ac:dyDescent="0.55000000000000004">
      <c r="A52">
        <v>1772039998</v>
      </c>
      <c r="B52" t="s">
        <v>6</v>
      </c>
      <c r="C52" t="s">
        <v>7</v>
      </c>
      <c r="D52">
        <v>5213.2700000000004</v>
      </c>
      <c r="E52">
        <v>5213.8</v>
      </c>
      <c r="F52">
        <v>5215.6499999999996</v>
      </c>
      <c r="G52">
        <v>5211.46</v>
      </c>
      <c r="H52">
        <v>5213.72</v>
      </c>
      <c r="I52">
        <v>-1</v>
      </c>
      <c r="J52">
        <v>0.08</v>
      </c>
      <c r="K52">
        <v>-1.1209</v>
      </c>
      <c r="L52">
        <v>-1</v>
      </c>
      <c r="N52" s="1">
        <f t="shared" si="0"/>
        <v>46078.722199074073</v>
      </c>
      <c r="O52" s="2">
        <f t="shared" si="1"/>
        <v>46078.722222222219</v>
      </c>
      <c r="P52">
        <f t="shared" si="2"/>
        <v>1772040000</v>
      </c>
    </row>
    <row r="53" spans="1:16" x14ac:dyDescent="0.55000000000000004">
      <c r="A53">
        <v>1772040298</v>
      </c>
      <c r="B53" t="s">
        <v>6</v>
      </c>
      <c r="C53" t="s">
        <v>7</v>
      </c>
      <c r="D53">
        <v>5213.1000000000004</v>
      </c>
      <c r="E53">
        <v>5213.76</v>
      </c>
      <c r="F53">
        <v>5215.97</v>
      </c>
      <c r="G53">
        <v>5212.26</v>
      </c>
      <c r="H53">
        <v>5213.6899999999996</v>
      </c>
      <c r="I53">
        <v>-1</v>
      </c>
      <c r="J53">
        <v>0.08</v>
      </c>
      <c r="K53">
        <v>-1.1173599999999999</v>
      </c>
      <c r="L53">
        <v>-2</v>
      </c>
      <c r="N53" s="1">
        <f t="shared" si="0"/>
        <v>46078.725671296299</v>
      </c>
      <c r="O53" s="2">
        <f t="shared" si="1"/>
        <v>46078.725694444445</v>
      </c>
      <c r="P53">
        <f t="shared" si="2"/>
        <v>1772040300</v>
      </c>
    </row>
    <row r="54" spans="1:16" x14ac:dyDescent="0.55000000000000004">
      <c r="A54">
        <v>1772040598</v>
      </c>
      <c r="B54" t="s">
        <v>6</v>
      </c>
      <c r="C54" t="s">
        <v>7</v>
      </c>
      <c r="D54">
        <v>5211.8500000000004</v>
      </c>
      <c r="E54">
        <v>5213.72</v>
      </c>
      <c r="F54">
        <v>5214.42</v>
      </c>
      <c r="G54">
        <v>5211.05</v>
      </c>
      <c r="H54">
        <v>5212.6000000000004</v>
      </c>
      <c r="I54">
        <v>-1</v>
      </c>
      <c r="J54">
        <v>1.1200000000000001</v>
      </c>
      <c r="K54">
        <v>-0.73458000000000001</v>
      </c>
      <c r="L54">
        <v>-3</v>
      </c>
      <c r="N54" s="1">
        <f t="shared" si="0"/>
        <v>46078.729143518518</v>
      </c>
      <c r="O54" s="2">
        <f t="shared" si="1"/>
        <v>46078.729166666664</v>
      </c>
      <c r="P54">
        <f t="shared" si="2"/>
        <v>1772040600</v>
      </c>
    </row>
    <row r="55" spans="1:16" x14ac:dyDescent="0.55000000000000004">
      <c r="A55">
        <v>1772040898</v>
      </c>
      <c r="B55" t="s">
        <v>6</v>
      </c>
      <c r="C55" t="s">
        <v>7</v>
      </c>
      <c r="D55">
        <v>5213.17</v>
      </c>
      <c r="E55">
        <v>5213.16</v>
      </c>
      <c r="F55">
        <v>5213.46</v>
      </c>
      <c r="G55">
        <v>5210.33</v>
      </c>
      <c r="H55">
        <v>5212.21</v>
      </c>
      <c r="I55">
        <v>-1</v>
      </c>
      <c r="J55">
        <v>0.96</v>
      </c>
      <c r="K55">
        <v>-0.79361999999999999</v>
      </c>
      <c r="L55">
        <v>-4</v>
      </c>
      <c r="N55" s="1">
        <f t="shared" si="0"/>
        <v>46078.732615740737</v>
      </c>
      <c r="O55" s="2">
        <f t="shared" si="1"/>
        <v>46078.732638888891</v>
      </c>
      <c r="P55">
        <f t="shared" si="2"/>
        <v>1772040900</v>
      </c>
    </row>
    <row r="56" spans="1:16" x14ac:dyDescent="0.55000000000000004">
      <c r="A56">
        <v>1772041198</v>
      </c>
      <c r="B56" t="s">
        <v>6</v>
      </c>
      <c r="C56" t="s">
        <v>7</v>
      </c>
      <c r="D56">
        <v>5208.33</v>
      </c>
      <c r="E56">
        <v>5212.6899999999996</v>
      </c>
      <c r="F56">
        <v>5213.79</v>
      </c>
      <c r="G56">
        <v>5208.18</v>
      </c>
      <c r="H56">
        <v>5210.87</v>
      </c>
      <c r="I56">
        <v>-1</v>
      </c>
      <c r="J56">
        <v>1.82</v>
      </c>
      <c r="K56">
        <v>-0.47781000000000001</v>
      </c>
      <c r="L56">
        <v>-5</v>
      </c>
      <c r="N56" s="1">
        <f t="shared" si="0"/>
        <v>46078.736087962963</v>
      </c>
      <c r="O56" s="2">
        <f t="shared" si="1"/>
        <v>46078.736111111109</v>
      </c>
      <c r="P56">
        <f t="shared" si="2"/>
        <v>1772041200</v>
      </c>
    </row>
    <row r="57" spans="1:16" x14ac:dyDescent="0.55000000000000004">
      <c r="A57">
        <v>1772041498</v>
      </c>
      <c r="B57" t="s">
        <v>6</v>
      </c>
      <c r="C57" t="s">
        <v>7</v>
      </c>
      <c r="D57">
        <v>5206.71</v>
      </c>
      <c r="E57">
        <v>5211.78</v>
      </c>
      <c r="F57">
        <v>5211.78</v>
      </c>
      <c r="G57">
        <v>5204.41</v>
      </c>
      <c r="H57">
        <v>5207.2299999999996</v>
      </c>
      <c r="I57">
        <v>-1</v>
      </c>
      <c r="J57">
        <v>4.54</v>
      </c>
      <c r="K57">
        <v>0.50892999999999999</v>
      </c>
      <c r="L57">
        <v>-6</v>
      </c>
      <c r="N57" s="1">
        <f t="shared" si="0"/>
        <v>46078.739560185189</v>
      </c>
      <c r="O57" s="2">
        <f t="shared" si="1"/>
        <v>46078.739583333336</v>
      </c>
      <c r="P57">
        <f t="shared" si="2"/>
        <v>1772041500</v>
      </c>
    </row>
    <row r="58" spans="1:16" x14ac:dyDescent="0.55000000000000004">
      <c r="A58">
        <v>1772041798</v>
      </c>
      <c r="B58" t="s">
        <v>6</v>
      </c>
      <c r="C58" t="s">
        <v>7</v>
      </c>
      <c r="D58">
        <v>5206.32</v>
      </c>
      <c r="E58">
        <v>5209.51</v>
      </c>
      <c r="F58">
        <v>5210.67</v>
      </c>
      <c r="G58">
        <v>5204.88</v>
      </c>
      <c r="H58">
        <v>5207.18</v>
      </c>
      <c r="I58">
        <v>-1</v>
      </c>
      <c r="J58">
        <v>2.33</v>
      </c>
      <c r="K58">
        <v>-0.28958</v>
      </c>
      <c r="L58">
        <v>-7</v>
      </c>
      <c r="N58" s="1">
        <f t="shared" si="0"/>
        <v>46078.743032407408</v>
      </c>
      <c r="O58" s="2">
        <f t="shared" si="1"/>
        <v>46078.743055555555</v>
      </c>
      <c r="P58">
        <f t="shared" si="2"/>
        <v>1772041800</v>
      </c>
    </row>
    <row r="59" spans="1:16" x14ac:dyDescent="0.55000000000000004">
      <c r="A59">
        <v>1772042098</v>
      </c>
      <c r="B59" t="s">
        <v>6</v>
      </c>
      <c r="C59" t="s">
        <v>7</v>
      </c>
      <c r="D59">
        <v>5206.82</v>
      </c>
      <c r="E59">
        <v>5208.34</v>
      </c>
      <c r="F59">
        <v>5208.34</v>
      </c>
      <c r="G59">
        <v>5203.4399999999996</v>
      </c>
      <c r="H59">
        <v>5206.16</v>
      </c>
      <c r="I59">
        <v>-1</v>
      </c>
      <c r="J59">
        <v>2.1800000000000002</v>
      </c>
      <c r="K59">
        <v>-0.34537000000000001</v>
      </c>
      <c r="L59">
        <v>-8</v>
      </c>
      <c r="N59" s="1">
        <f t="shared" si="0"/>
        <v>46078.746504629627</v>
      </c>
      <c r="O59" s="2">
        <f t="shared" si="1"/>
        <v>46078.746527777781</v>
      </c>
      <c r="P59">
        <f t="shared" si="2"/>
        <v>1772042100</v>
      </c>
    </row>
    <row r="60" spans="1:16" x14ac:dyDescent="0.55000000000000004">
      <c r="A60">
        <v>1772042398</v>
      </c>
      <c r="B60" t="s">
        <v>6</v>
      </c>
      <c r="C60" t="s">
        <v>7</v>
      </c>
      <c r="D60">
        <v>5207.3999999999996</v>
      </c>
      <c r="E60">
        <v>5207.25</v>
      </c>
      <c r="F60">
        <v>5207.45</v>
      </c>
      <c r="G60">
        <v>5206.83</v>
      </c>
      <c r="H60">
        <v>5207.13</v>
      </c>
      <c r="I60">
        <v>-1</v>
      </c>
      <c r="J60">
        <v>0.12</v>
      </c>
      <c r="K60">
        <v>-1.0870500000000001</v>
      </c>
      <c r="L60">
        <v>-9</v>
      </c>
      <c r="N60" s="1">
        <f t="shared" si="0"/>
        <v>46078.749976851846</v>
      </c>
      <c r="O60" s="2">
        <f t="shared" si="1"/>
        <v>46078.75</v>
      </c>
      <c r="P60">
        <f t="shared" si="2"/>
        <v>1772042400</v>
      </c>
    </row>
    <row r="61" spans="1:16" x14ac:dyDescent="0.55000000000000004">
      <c r="A61">
        <v>1772042698</v>
      </c>
      <c r="B61" t="s">
        <v>6</v>
      </c>
      <c r="C61" t="s">
        <v>7</v>
      </c>
      <c r="D61">
        <v>5207.07</v>
      </c>
      <c r="E61">
        <v>5207.1899999999996</v>
      </c>
      <c r="F61">
        <v>5207.53</v>
      </c>
      <c r="G61">
        <v>5207.0200000000004</v>
      </c>
      <c r="H61">
        <v>5207.26</v>
      </c>
      <c r="I61">
        <v>1</v>
      </c>
      <c r="J61">
        <v>7.0000000000000007E-2</v>
      </c>
      <c r="K61">
        <v>-1.0995999999999999</v>
      </c>
      <c r="L61">
        <v>1</v>
      </c>
      <c r="N61" s="1">
        <f t="shared" si="0"/>
        <v>46078.753449074073</v>
      </c>
      <c r="O61" s="2">
        <f t="shared" si="1"/>
        <v>46078.753472222219</v>
      </c>
      <c r="P61">
        <f t="shared" si="2"/>
        <v>1772042700</v>
      </c>
    </row>
    <row r="62" spans="1:16" x14ac:dyDescent="0.55000000000000004">
      <c r="A62">
        <v>1772042998</v>
      </c>
      <c r="B62" t="s">
        <v>6</v>
      </c>
      <c r="C62" t="s">
        <v>7</v>
      </c>
      <c r="D62">
        <v>5206.8900000000003</v>
      </c>
      <c r="E62">
        <v>5207.2299999999996</v>
      </c>
      <c r="F62">
        <v>5207.2299999999996</v>
      </c>
      <c r="G62">
        <v>5206.72</v>
      </c>
      <c r="H62">
        <v>5206.9399999999996</v>
      </c>
      <c r="I62">
        <v>-1</v>
      </c>
      <c r="J62">
        <v>0.28000000000000003</v>
      </c>
      <c r="K62">
        <v>-1.0179800000000001</v>
      </c>
      <c r="L62">
        <v>-1</v>
      </c>
      <c r="N62" s="1">
        <f t="shared" si="0"/>
        <v>46078.756921296299</v>
      </c>
      <c r="O62" s="2">
        <f t="shared" si="1"/>
        <v>46078.756944444445</v>
      </c>
      <c r="P62">
        <f t="shared" si="2"/>
        <v>1772043000</v>
      </c>
    </row>
    <row r="63" spans="1:16" x14ac:dyDescent="0.55000000000000004">
      <c r="A63">
        <v>1772043298</v>
      </c>
      <c r="B63" t="s">
        <v>6</v>
      </c>
      <c r="C63" t="s">
        <v>7</v>
      </c>
      <c r="D63">
        <v>5206.8</v>
      </c>
      <c r="E63">
        <v>5207.09</v>
      </c>
      <c r="F63">
        <v>5207.29</v>
      </c>
      <c r="G63">
        <v>5206.71</v>
      </c>
      <c r="H63">
        <v>5206.92</v>
      </c>
      <c r="I63">
        <v>-1</v>
      </c>
      <c r="J63">
        <v>0.16</v>
      </c>
      <c r="K63">
        <v>-1.0549999999999999</v>
      </c>
      <c r="L63">
        <v>-2</v>
      </c>
      <c r="N63" s="1">
        <f t="shared" si="0"/>
        <v>46078.760393518518</v>
      </c>
      <c r="O63" s="2">
        <f t="shared" si="1"/>
        <v>46078.760416666664</v>
      </c>
      <c r="P63">
        <f t="shared" si="2"/>
        <v>1772043300</v>
      </c>
    </row>
    <row r="64" spans="1:16" x14ac:dyDescent="0.55000000000000004">
      <c r="A64">
        <v>1772043598</v>
      </c>
      <c r="B64" t="s">
        <v>6</v>
      </c>
      <c r="C64" t="s">
        <v>7</v>
      </c>
      <c r="D64">
        <v>5206.7700000000004</v>
      </c>
      <c r="E64">
        <v>5207</v>
      </c>
      <c r="F64">
        <v>5207.28</v>
      </c>
      <c r="G64">
        <v>5206.7299999999996</v>
      </c>
      <c r="H64">
        <v>5206.8999999999996</v>
      </c>
      <c r="I64">
        <v>-1</v>
      </c>
      <c r="J64">
        <v>0.11</v>
      </c>
      <c r="K64">
        <v>-1.06748</v>
      </c>
      <c r="L64">
        <v>-3</v>
      </c>
      <c r="N64" s="1">
        <f t="shared" si="0"/>
        <v>46078.763865740737</v>
      </c>
      <c r="O64" s="2">
        <f t="shared" si="1"/>
        <v>46078.763888888891</v>
      </c>
      <c r="P64">
        <f t="shared" si="2"/>
        <v>1772043600</v>
      </c>
    </row>
    <row r="65" spans="1:16" x14ac:dyDescent="0.55000000000000004">
      <c r="A65">
        <v>1772043898</v>
      </c>
      <c r="B65" t="s">
        <v>6</v>
      </c>
      <c r="C65" t="s">
        <v>7</v>
      </c>
      <c r="D65">
        <v>5206.8</v>
      </c>
      <c r="E65">
        <v>5206.95</v>
      </c>
      <c r="F65">
        <v>5207.04</v>
      </c>
      <c r="G65">
        <v>5206.6400000000003</v>
      </c>
      <c r="H65">
        <v>5206.8100000000004</v>
      </c>
      <c r="I65">
        <v>-1</v>
      </c>
      <c r="J65">
        <v>0.14000000000000001</v>
      </c>
      <c r="K65">
        <v>-1.0557099999999999</v>
      </c>
      <c r="L65">
        <v>-4</v>
      </c>
      <c r="N65" s="1">
        <f t="shared" si="0"/>
        <v>46078.767337962963</v>
      </c>
      <c r="O65" s="2">
        <f t="shared" si="1"/>
        <v>46078.767361111109</v>
      </c>
      <c r="P65">
        <f t="shared" si="2"/>
        <v>1772043900</v>
      </c>
    </row>
    <row r="66" spans="1:16" x14ac:dyDescent="0.55000000000000004">
      <c r="A66">
        <v>1772044198</v>
      </c>
      <c r="B66" t="s">
        <v>6</v>
      </c>
      <c r="C66" t="s">
        <v>7</v>
      </c>
      <c r="D66">
        <v>5206.8</v>
      </c>
      <c r="E66">
        <v>5206.88</v>
      </c>
      <c r="F66">
        <v>5207.29</v>
      </c>
      <c r="G66">
        <v>5206.75</v>
      </c>
      <c r="H66">
        <v>5206.91</v>
      </c>
      <c r="I66">
        <v>1</v>
      </c>
      <c r="J66">
        <v>0.03</v>
      </c>
      <c r="K66">
        <v>-1.0954200000000001</v>
      </c>
      <c r="L66">
        <v>1</v>
      </c>
      <c r="N66" s="1">
        <f t="shared" ref="N66:N129" si="3">(A66/86400)+25569</f>
        <v>46078.770810185189</v>
      </c>
      <c r="O66" s="2">
        <f t="shared" ref="O66:O129" si="4">CEILING(INT(N66*1440)/1440*288,1)/288</f>
        <v>46078.770833333336</v>
      </c>
      <c r="P66">
        <f t="shared" si="2"/>
        <v>1772044200</v>
      </c>
    </row>
    <row r="67" spans="1:16" x14ac:dyDescent="0.55000000000000004">
      <c r="A67">
        <v>1772044498</v>
      </c>
      <c r="B67" t="s">
        <v>6</v>
      </c>
      <c r="C67" t="s">
        <v>7</v>
      </c>
      <c r="D67">
        <v>5206.3900000000003</v>
      </c>
      <c r="E67">
        <v>5206.8999999999996</v>
      </c>
      <c r="F67">
        <v>5206.8999999999996</v>
      </c>
      <c r="G67">
        <v>5205.87</v>
      </c>
      <c r="H67">
        <v>5206.46</v>
      </c>
      <c r="I67">
        <v>-1</v>
      </c>
      <c r="J67">
        <v>0.43</v>
      </c>
      <c r="K67">
        <v>-0.94767999999999997</v>
      </c>
      <c r="L67">
        <v>-1</v>
      </c>
      <c r="N67" s="1">
        <f t="shared" si="3"/>
        <v>46078.774282407408</v>
      </c>
      <c r="O67" s="2">
        <f t="shared" si="4"/>
        <v>46078.774305555555</v>
      </c>
      <c r="P67">
        <f t="shared" ref="P67:P130" si="5">MROUND((O67-25569)*86400,300)</f>
        <v>1772044500</v>
      </c>
    </row>
    <row r="68" spans="1:16" x14ac:dyDescent="0.55000000000000004">
      <c r="A68">
        <v>1772044798</v>
      </c>
      <c r="B68" t="s">
        <v>6</v>
      </c>
      <c r="C68" t="s">
        <v>7</v>
      </c>
      <c r="D68">
        <v>5205.13</v>
      </c>
      <c r="E68">
        <v>5206.68</v>
      </c>
      <c r="F68">
        <v>5206.68</v>
      </c>
      <c r="G68">
        <v>5204.95</v>
      </c>
      <c r="H68">
        <v>5205.75</v>
      </c>
      <c r="I68">
        <v>-1</v>
      </c>
      <c r="J68">
        <v>0.93</v>
      </c>
      <c r="K68">
        <v>-0.76471</v>
      </c>
      <c r="L68">
        <v>-2</v>
      </c>
      <c r="N68" s="1">
        <f t="shared" si="3"/>
        <v>46078.777754629627</v>
      </c>
      <c r="O68" s="2">
        <f t="shared" si="4"/>
        <v>46078.777777777781</v>
      </c>
      <c r="P68">
        <f t="shared" si="5"/>
        <v>1772044800</v>
      </c>
    </row>
    <row r="69" spans="1:16" x14ac:dyDescent="0.55000000000000004">
      <c r="A69">
        <v>1772045098</v>
      </c>
      <c r="B69" t="s">
        <v>6</v>
      </c>
      <c r="C69" t="s">
        <v>7</v>
      </c>
      <c r="D69">
        <v>5200.95</v>
      </c>
      <c r="E69">
        <v>5206.22</v>
      </c>
      <c r="F69">
        <v>5206.22</v>
      </c>
      <c r="G69">
        <v>5200.71</v>
      </c>
      <c r="H69">
        <v>5203.04</v>
      </c>
      <c r="I69">
        <v>-1</v>
      </c>
      <c r="J69">
        <v>3.17</v>
      </c>
      <c r="K69">
        <v>6.0290000000000003E-2</v>
      </c>
      <c r="L69">
        <v>-3</v>
      </c>
      <c r="N69" s="1">
        <f t="shared" si="3"/>
        <v>46078.781226851846</v>
      </c>
      <c r="O69" s="2">
        <f t="shared" si="4"/>
        <v>46078.78125</v>
      </c>
      <c r="P69">
        <f t="shared" si="5"/>
        <v>1772045100</v>
      </c>
    </row>
    <row r="70" spans="1:16" x14ac:dyDescent="0.55000000000000004">
      <c r="A70">
        <v>1772045398</v>
      </c>
      <c r="B70" t="s">
        <v>6</v>
      </c>
      <c r="C70" t="s">
        <v>7</v>
      </c>
      <c r="D70">
        <v>5202.58</v>
      </c>
      <c r="E70">
        <v>5204.63</v>
      </c>
      <c r="F70">
        <v>5204.63</v>
      </c>
      <c r="G70">
        <v>5200.84</v>
      </c>
      <c r="H70">
        <v>5202.1000000000004</v>
      </c>
      <c r="I70">
        <v>-1</v>
      </c>
      <c r="J70">
        <v>2.5299999999999998</v>
      </c>
      <c r="K70">
        <v>-0.18096999999999999</v>
      </c>
      <c r="L70">
        <v>-4</v>
      </c>
      <c r="N70" s="1">
        <f t="shared" si="3"/>
        <v>46078.784699074073</v>
      </c>
      <c r="O70" s="2">
        <f t="shared" si="4"/>
        <v>46078.784722222219</v>
      </c>
      <c r="P70">
        <f t="shared" si="5"/>
        <v>1772045400</v>
      </c>
    </row>
    <row r="71" spans="1:16" x14ac:dyDescent="0.55000000000000004">
      <c r="A71">
        <v>1772045698</v>
      </c>
      <c r="B71" t="s">
        <v>6</v>
      </c>
      <c r="C71" t="s">
        <v>7</v>
      </c>
      <c r="D71">
        <v>5202.12</v>
      </c>
      <c r="E71">
        <v>5203.37</v>
      </c>
      <c r="F71">
        <v>5203.55</v>
      </c>
      <c r="G71">
        <v>5201.2299999999996</v>
      </c>
      <c r="H71">
        <v>5202.38</v>
      </c>
      <c r="I71">
        <v>-1</v>
      </c>
      <c r="J71">
        <v>0.98</v>
      </c>
      <c r="K71">
        <v>-0.74887999999999999</v>
      </c>
      <c r="L71">
        <v>-5</v>
      </c>
      <c r="N71" s="1">
        <f t="shared" si="3"/>
        <v>46078.788171296299</v>
      </c>
      <c r="O71" s="2">
        <f t="shared" si="4"/>
        <v>46078.788194444445</v>
      </c>
      <c r="P71">
        <f t="shared" si="5"/>
        <v>1772045700</v>
      </c>
    </row>
    <row r="72" spans="1:16" x14ac:dyDescent="0.55000000000000004">
      <c r="A72">
        <v>1772045998</v>
      </c>
      <c r="B72" t="s">
        <v>6</v>
      </c>
      <c r="C72" t="s">
        <v>7</v>
      </c>
      <c r="D72">
        <v>5200.91</v>
      </c>
      <c r="E72">
        <v>5202.87</v>
      </c>
      <c r="F72">
        <v>5202.87</v>
      </c>
      <c r="G72">
        <v>5200.91</v>
      </c>
      <c r="H72">
        <v>5201.67</v>
      </c>
      <c r="I72">
        <v>-1</v>
      </c>
      <c r="J72">
        <v>1.2</v>
      </c>
      <c r="K72">
        <v>-0.66244999999999998</v>
      </c>
      <c r="L72">
        <v>-6</v>
      </c>
      <c r="N72" s="1">
        <f t="shared" si="3"/>
        <v>46078.791643518518</v>
      </c>
      <c r="O72" s="2">
        <f t="shared" si="4"/>
        <v>46078.791666666664</v>
      </c>
      <c r="P72">
        <f t="shared" si="5"/>
        <v>1772046000</v>
      </c>
    </row>
    <row r="73" spans="1:16" x14ac:dyDescent="0.55000000000000004">
      <c r="A73">
        <v>1772046298</v>
      </c>
      <c r="B73" t="s">
        <v>6</v>
      </c>
      <c r="C73" t="s">
        <v>7</v>
      </c>
      <c r="D73">
        <v>5194.29</v>
      </c>
      <c r="E73">
        <v>5202.2700000000004</v>
      </c>
      <c r="F73">
        <v>5202.2700000000004</v>
      </c>
      <c r="G73">
        <v>5194.07</v>
      </c>
      <c r="H73">
        <v>5197.6499999999996</v>
      </c>
      <c r="I73">
        <v>-1</v>
      </c>
      <c r="J73">
        <v>4.63</v>
      </c>
      <c r="K73">
        <v>0.60153000000000001</v>
      </c>
      <c r="L73">
        <v>-7</v>
      </c>
      <c r="N73" s="1">
        <f t="shared" si="3"/>
        <v>46078.795115740737</v>
      </c>
      <c r="O73" s="2">
        <f t="shared" si="4"/>
        <v>46078.795138888891</v>
      </c>
      <c r="P73">
        <f t="shared" si="5"/>
        <v>1772046300</v>
      </c>
    </row>
    <row r="74" spans="1:16" x14ac:dyDescent="0.55000000000000004">
      <c r="A74">
        <v>1772046598</v>
      </c>
      <c r="B74" t="s">
        <v>6</v>
      </c>
      <c r="C74" t="s">
        <v>7</v>
      </c>
      <c r="D74">
        <v>5207.04</v>
      </c>
      <c r="E74">
        <v>5199.96</v>
      </c>
      <c r="F74">
        <v>5207.87</v>
      </c>
      <c r="G74">
        <v>5191.67</v>
      </c>
      <c r="H74">
        <v>5200.2299999999996</v>
      </c>
      <c r="I74">
        <v>1</v>
      </c>
      <c r="J74">
        <v>0.27</v>
      </c>
      <c r="K74">
        <v>-1.004</v>
      </c>
      <c r="L74">
        <v>1</v>
      </c>
      <c r="N74" s="1">
        <f t="shared" si="3"/>
        <v>46078.798587962963</v>
      </c>
      <c r="O74" s="2">
        <f t="shared" si="4"/>
        <v>46078.798611111109</v>
      </c>
      <c r="P74">
        <f t="shared" si="5"/>
        <v>1772046600</v>
      </c>
    </row>
    <row r="75" spans="1:16" x14ac:dyDescent="0.55000000000000004">
      <c r="A75">
        <v>1772046898</v>
      </c>
      <c r="B75" t="s">
        <v>6</v>
      </c>
      <c r="C75" t="s">
        <v>7</v>
      </c>
      <c r="D75">
        <v>5200.55</v>
      </c>
      <c r="E75">
        <v>5200.1000000000004</v>
      </c>
      <c r="F75">
        <v>5207.22</v>
      </c>
      <c r="G75">
        <v>5200.1000000000004</v>
      </c>
      <c r="H75">
        <v>5203.84</v>
      </c>
      <c r="I75">
        <v>1</v>
      </c>
      <c r="J75">
        <v>3.75</v>
      </c>
      <c r="K75">
        <v>0.27716000000000002</v>
      </c>
      <c r="L75">
        <v>2</v>
      </c>
      <c r="N75" s="1">
        <f t="shared" si="3"/>
        <v>46078.802060185189</v>
      </c>
      <c r="O75" s="2">
        <f t="shared" si="4"/>
        <v>46078.802083333336</v>
      </c>
      <c r="P75">
        <f t="shared" si="5"/>
        <v>1772046900</v>
      </c>
    </row>
    <row r="76" spans="1:16" x14ac:dyDescent="0.55000000000000004">
      <c r="A76">
        <v>1772047198</v>
      </c>
      <c r="B76" t="s">
        <v>6</v>
      </c>
      <c r="C76" t="s">
        <v>7</v>
      </c>
      <c r="D76">
        <v>5197.32</v>
      </c>
      <c r="E76">
        <v>5201.97</v>
      </c>
      <c r="F76">
        <v>5201.97</v>
      </c>
      <c r="G76">
        <v>5194.3100000000004</v>
      </c>
      <c r="H76">
        <v>5198.2</v>
      </c>
      <c r="I76">
        <v>-1</v>
      </c>
      <c r="J76">
        <v>3.77</v>
      </c>
      <c r="K76">
        <v>0.28627000000000002</v>
      </c>
      <c r="L76">
        <v>-1</v>
      </c>
      <c r="N76" s="1">
        <f t="shared" si="3"/>
        <v>46078.805532407408</v>
      </c>
      <c r="O76" s="2">
        <f t="shared" si="4"/>
        <v>46078.805555555555</v>
      </c>
      <c r="P76">
        <f t="shared" si="5"/>
        <v>1772047200</v>
      </c>
    </row>
    <row r="77" spans="1:16" x14ac:dyDescent="0.55000000000000004">
      <c r="A77">
        <v>1772047498</v>
      </c>
      <c r="B77" t="s">
        <v>6</v>
      </c>
      <c r="C77" t="s">
        <v>7</v>
      </c>
      <c r="D77">
        <v>5202.59</v>
      </c>
      <c r="E77">
        <v>5200.08</v>
      </c>
      <c r="F77">
        <v>5202.7299999999996</v>
      </c>
      <c r="G77">
        <v>5194.0600000000004</v>
      </c>
      <c r="H77">
        <v>5199.18</v>
      </c>
      <c r="I77">
        <v>-1</v>
      </c>
      <c r="J77">
        <v>0.91</v>
      </c>
      <c r="K77">
        <v>-0.76478999999999997</v>
      </c>
      <c r="L77">
        <v>-2</v>
      </c>
      <c r="N77" s="1">
        <f t="shared" si="3"/>
        <v>46078.809004629627</v>
      </c>
      <c r="O77" s="2">
        <f t="shared" si="4"/>
        <v>46078.809027777781</v>
      </c>
      <c r="P77">
        <f t="shared" si="5"/>
        <v>1772047500</v>
      </c>
    </row>
    <row r="78" spans="1:16" x14ac:dyDescent="0.55000000000000004">
      <c r="A78">
        <v>1772047798</v>
      </c>
      <c r="B78" t="s">
        <v>6</v>
      </c>
      <c r="C78" t="s">
        <v>7</v>
      </c>
      <c r="D78">
        <v>5202.51</v>
      </c>
      <c r="E78">
        <v>5199.63</v>
      </c>
      <c r="F78">
        <v>5204.51</v>
      </c>
      <c r="G78">
        <v>5199.62</v>
      </c>
      <c r="H78">
        <v>5202.3500000000004</v>
      </c>
      <c r="I78">
        <v>1</v>
      </c>
      <c r="J78">
        <v>2.72</v>
      </c>
      <c r="K78">
        <v>-9.7710000000000005E-2</v>
      </c>
      <c r="L78">
        <v>1</v>
      </c>
      <c r="N78" s="1">
        <f t="shared" si="3"/>
        <v>46078.812476851846</v>
      </c>
      <c r="O78" s="2">
        <f t="shared" si="4"/>
        <v>46078.8125</v>
      </c>
      <c r="P78">
        <f t="shared" si="5"/>
        <v>1772047800</v>
      </c>
    </row>
    <row r="79" spans="1:16" x14ac:dyDescent="0.55000000000000004">
      <c r="A79">
        <v>1772048098</v>
      </c>
      <c r="B79" t="s">
        <v>6</v>
      </c>
      <c r="C79" t="s">
        <v>7</v>
      </c>
      <c r="D79">
        <v>5201</v>
      </c>
      <c r="E79">
        <v>5200.99</v>
      </c>
      <c r="F79">
        <v>5206.3</v>
      </c>
      <c r="G79">
        <v>5200.84</v>
      </c>
      <c r="H79">
        <v>5202.66</v>
      </c>
      <c r="I79">
        <v>1</v>
      </c>
      <c r="J79">
        <v>1.68</v>
      </c>
      <c r="K79">
        <v>-0.48236000000000001</v>
      </c>
      <c r="L79">
        <v>2</v>
      </c>
      <c r="N79" s="1">
        <f t="shared" si="3"/>
        <v>46078.815949074073</v>
      </c>
      <c r="O79" s="2">
        <f t="shared" si="4"/>
        <v>46078.815972222219</v>
      </c>
      <c r="P79">
        <f t="shared" si="5"/>
        <v>1772048100</v>
      </c>
    </row>
    <row r="80" spans="1:16" x14ac:dyDescent="0.55000000000000004">
      <c r="A80">
        <v>1772048398</v>
      </c>
      <c r="B80" t="s">
        <v>6</v>
      </c>
      <c r="C80" t="s">
        <v>7</v>
      </c>
      <c r="D80">
        <v>5204.32</v>
      </c>
      <c r="E80">
        <v>5201.83</v>
      </c>
      <c r="F80">
        <v>5205.1400000000003</v>
      </c>
      <c r="G80">
        <v>5200.72</v>
      </c>
      <c r="H80">
        <v>5202.79</v>
      </c>
      <c r="I80">
        <v>1</v>
      </c>
      <c r="J80">
        <v>0.96</v>
      </c>
      <c r="K80">
        <v>-0.74619000000000002</v>
      </c>
      <c r="L80">
        <v>3</v>
      </c>
      <c r="N80" s="1">
        <f t="shared" si="3"/>
        <v>46078.819421296299</v>
      </c>
      <c r="O80" s="2">
        <f t="shared" si="4"/>
        <v>46078.819444444445</v>
      </c>
      <c r="P80">
        <f t="shared" si="5"/>
        <v>1772048400</v>
      </c>
    </row>
    <row r="81" spans="1:16" x14ac:dyDescent="0.55000000000000004">
      <c r="A81">
        <v>1772048698</v>
      </c>
      <c r="B81" t="s">
        <v>6</v>
      </c>
      <c r="C81" t="s">
        <v>7</v>
      </c>
      <c r="D81">
        <v>5205</v>
      </c>
      <c r="E81">
        <v>5202.3100000000004</v>
      </c>
      <c r="F81">
        <v>5207.58</v>
      </c>
      <c r="G81">
        <v>5200.29</v>
      </c>
      <c r="H81">
        <v>5204.3</v>
      </c>
      <c r="I81">
        <v>1</v>
      </c>
      <c r="J81">
        <v>1.99</v>
      </c>
      <c r="K81">
        <v>-0.36873</v>
      </c>
      <c r="L81">
        <v>4</v>
      </c>
      <c r="N81" s="1">
        <f t="shared" si="3"/>
        <v>46078.822893518518</v>
      </c>
      <c r="O81" s="2">
        <f t="shared" si="4"/>
        <v>46078.822916666664</v>
      </c>
      <c r="P81">
        <f t="shared" si="5"/>
        <v>1772048700</v>
      </c>
    </row>
    <row r="82" spans="1:16" x14ac:dyDescent="0.55000000000000004">
      <c r="A82">
        <v>1772048998</v>
      </c>
      <c r="B82" t="s">
        <v>6</v>
      </c>
      <c r="C82" t="s">
        <v>7</v>
      </c>
      <c r="D82">
        <v>5204.97</v>
      </c>
      <c r="E82">
        <v>5203.3</v>
      </c>
      <c r="F82">
        <v>5208.32</v>
      </c>
      <c r="G82">
        <v>5200.63</v>
      </c>
      <c r="H82">
        <v>5204.7</v>
      </c>
      <c r="I82">
        <v>1</v>
      </c>
      <c r="J82">
        <v>1.39</v>
      </c>
      <c r="K82">
        <v>-0.58860999999999997</v>
      </c>
      <c r="L82">
        <v>5</v>
      </c>
      <c r="N82" s="1">
        <f t="shared" si="3"/>
        <v>46078.826365740737</v>
      </c>
      <c r="O82" s="2">
        <f t="shared" si="4"/>
        <v>46078.826388888891</v>
      </c>
      <c r="P82">
        <f t="shared" si="5"/>
        <v>1772049000</v>
      </c>
    </row>
    <row r="83" spans="1:16" x14ac:dyDescent="0.55000000000000004">
      <c r="A83">
        <v>1772049298</v>
      </c>
      <c r="B83" t="s">
        <v>6</v>
      </c>
      <c r="C83" t="s">
        <v>7</v>
      </c>
      <c r="D83">
        <v>5204.87</v>
      </c>
      <c r="E83">
        <v>5204</v>
      </c>
      <c r="F83">
        <v>5207.55</v>
      </c>
      <c r="G83">
        <v>5203.6000000000004</v>
      </c>
      <c r="H83">
        <v>5205.34</v>
      </c>
      <c r="I83">
        <v>1</v>
      </c>
      <c r="J83">
        <v>1.34</v>
      </c>
      <c r="K83">
        <v>-0.60965000000000003</v>
      </c>
      <c r="L83">
        <v>6</v>
      </c>
      <c r="N83" s="1">
        <f t="shared" si="3"/>
        <v>46078.829837962963</v>
      </c>
      <c r="O83" s="2">
        <f t="shared" si="4"/>
        <v>46078.829861111109</v>
      </c>
      <c r="P83">
        <f t="shared" si="5"/>
        <v>1772049300</v>
      </c>
    </row>
    <row r="84" spans="1:16" x14ac:dyDescent="0.55000000000000004">
      <c r="A84">
        <v>1772049598</v>
      </c>
      <c r="B84" t="s">
        <v>6</v>
      </c>
      <c r="C84" t="s">
        <v>7</v>
      </c>
      <c r="D84">
        <v>5201.76</v>
      </c>
      <c r="E84">
        <v>5204.67</v>
      </c>
      <c r="F84">
        <v>5205.24</v>
      </c>
      <c r="G84">
        <v>5196.8100000000004</v>
      </c>
      <c r="H84">
        <v>5202.17</v>
      </c>
      <c r="I84">
        <v>-1</v>
      </c>
      <c r="J84">
        <v>2.4900000000000002</v>
      </c>
      <c r="K84">
        <v>-0.18267</v>
      </c>
      <c r="L84">
        <v>-1</v>
      </c>
      <c r="N84" s="1">
        <f t="shared" si="3"/>
        <v>46078.833310185189</v>
      </c>
      <c r="O84" s="2">
        <f t="shared" si="4"/>
        <v>46078.833333333336</v>
      </c>
      <c r="P84">
        <f t="shared" si="5"/>
        <v>1772049600</v>
      </c>
    </row>
    <row r="85" spans="1:16" x14ac:dyDescent="0.55000000000000004">
      <c r="A85">
        <v>1772049898</v>
      </c>
      <c r="B85" t="s">
        <v>6</v>
      </c>
      <c r="C85" t="s">
        <v>7</v>
      </c>
      <c r="D85">
        <v>5202.46</v>
      </c>
      <c r="E85">
        <v>5203.42</v>
      </c>
      <c r="F85">
        <v>5205.8100000000004</v>
      </c>
      <c r="G85">
        <v>5200.96</v>
      </c>
      <c r="H85">
        <v>5202.75</v>
      </c>
      <c r="I85">
        <v>-1</v>
      </c>
      <c r="J85">
        <v>0.67</v>
      </c>
      <c r="K85">
        <v>-0.84987999999999997</v>
      </c>
      <c r="L85">
        <v>-2</v>
      </c>
      <c r="N85" s="1">
        <f t="shared" si="3"/>
        <v>46078.836782407408</v>
      </c>
      <c r="O85" s="2">
        <f t="shared" si="4"/>
        <v>46078.836805555555</v>
      </c>
      <c r="P85">
        <f t="shared" si="5"/>
        <v>1772049900</v>
      </c>
    </row>
    <row r="86" spans="1:16" x14ac:dyDescent="0.55000000000000004">
      <c r="A86">
        <v>1772050198</v>
      </c>
      <c r="B86" t="s">
        <v>6</v>
      </c>
      <c r="C86" t="s">
        <v>7</v>
      </c>
      <c r="D86">
        <v>5195.2700000000004</v>
      </c>
      <c r="E86">
        <v>5203.08</v>
      </c>
      <c r="F86">
        <v>5206.05</v>
      </c>
      <c r="G86">
        <v>5195.1899999999996</v>
      </c>
      <c r="H86">
        <v>5199.74</v>
      </c>
      <c r="I86">
        <v>-1</v>
      </c>
      <c r="J86">
        <v>3.34</v>
      </c>
      <c r="K86">
        <v>0.13402</v>
      </c>
      <c r="L86">
        <v>-3</v>
      </c>
      <c r="N86" s="1">
        <f t="shared" si="3"/>
        <v>46078.840254629627</v>
      </c>
      <c r="O86" s="2">
        <f t="shared" si="4"/>
        <v>46078.840277777781</v>
      </c>
      <c r="P86">
        <f t="shared" si="5"/>
        <v>1772050200</v>
      </c>
    </row>
    <row r="87" spans="1:16" x14ac:dyDescent="0.55000000000000004">
      <c r="A87">
        <v>1772050498</v>
      </c>
      <c r="B87" t="s">
        <v>6</v>
      </c>
      <c r="C87" t="s">
        <v>7</v>
      </c>
      <c r="D87">
        <v>5184.8</v>
      </c>
      <c r="E87">
        <v>5201.41</v>
      </c>
      <c r="F87">
        <v>5201.41</v>
      </c>
      <c r="G87">
        <v>5183.51</v>
      </c>
      <c r="H87">
        <v>5190.04</v>
      </c>
      <c r="I87">
        <v>-1</v>
      </c>
      <c r="J87">
        <v>11.37</v>
      </c>
      <c r="K87">
        <v>3.0346299999999999</v>
      </c>
      <c r="L87">
        <v>-4</v>
      </c>
      <c r="N87" s="1">
        <f t="shared" si="3"/>
        <v>46078.843726851846</v>
      </c>
      <c r="O87" s="2">
        <f t="shared" si="4"/>
        <v>46078.84375</v>
      </c>
      <c r="P87">
        <f t="shared" si="5"/>
        <v>1772050500</v>
      </c>
    </row>
    <row r="88" spans="1:16" x14ac:dyDescent="0.55000000000000004">
      <c r="A88">
        <v>1772050798</v>
      </c>
      <c r="B88" t="s">
        <v>6</v>
      </c>
      <c r="C88" t="s">
        <v>7</v>
      </c>
      <c r="D88">
        <v>5189</v>
      </c>
      <c r="E88">
        <v>5195.7299999999996</v>
      </c>
      <c r="F88">
        <v>5195.7299999999996</v>
      </c>
      <c r="G88">
        <v>5183.2700000000004</v>
      </c>
      <c r="H88">
        <v>5186.53</v>
      </c>
      <c r="I88">
        <v>-1</v>
      </c>
      <c r="J88">
        <v>9.1999999999999993</v>
      </c>
      <c r="K88">
        <v>2.2243400000000002</v>
      </c>
      <c r="L88">
        <v>-5</v>
      </c>
      <c r="N88" s="1">
        <f t="shared" si="3"/>
        <v>46078.847199074073</v>
      </c>
      <c r="O88" s="2">
        <f t="shared" si="4"/>
        <v>46078.847222222219</v>
      </c>
      <c r="P88">
        <f t="shared" si="5"/>
        <v>1772050800</v>
      </c>
    </row>
    <row r="89" spans="1:16" x14ac:dyDescent="0.55000000000000004">
      <c r="A89">
        <v>1772051098</v>
      </c>
      <c r="B89" t="s">
        <v>6</v>
      </c>
      <c r="C89" t="s">
        <v>7</v>
      </c>
      <c r="D89">
        <v>5186.1099999999997</v>
      </c>
      <c r="E89">
        <v>5191.13</v>
      </c>
      <c r="F89">
        <v>5193.3500000000004</v>
      </c>
      <c r="G89">
        <v>5185.75</v>
      </c>
      <c r="H89">
        <v>5188.63</v>
      </c>
      <c r="I89">
        <v>-1</v>
      </c>
      <c r="J89">
        <v>2.5</v>
      </c>
      <c r="K89">
        <v>-0.19025</v>
      </c>
      <c r="L89">
        <v>-6</v>
      </c>
      <c r="N89" s="1">
        <f t="shared" si="3"/>
        <v>46078.850671296299</v>
      </c>
      <c r="O89" s="2">
        <f t="shared" si="4"/>
        <v>46078.850694444445</v>
      </c>
      <c r="P89">
        <f t="shared" si="5"/>
        <v>1772051100</v>
      </c>
    </row>
    <row r="90" spans="1:16" x14ac:dyDescent="0.55000000000000004">
      <c r="A90">
        <v>1772051398</v>
      </c>
      <c r="B90" t="s">
        <v>6</v>
      </c>
      <c r="C90" t="s">
        <v>7</v>
      </c>
      <c r="D90">
        <v>5188.12</v>
      </c>
      <c r="E90">
        <v>5189.88</v>
      </c>
      <c r="F90">
        <v>5190.6099999999997</v>
      </c>
      <c r="G90">
        <v>5180.6000000000004</v>
      </c>
      <c r="H90">
        <v>5186.51</v>
      </c>
      <c r="I90">
        <v>-1</v>
      </c>
      <c r="J90">
        <v>3.37</v>
      </c>
      <c r="K90">
        <v>0.12274</v>
      </c>
      <c r="L90">
        <v>-7</v>
      </c>
      <c r="N90" s="1">
        <f t="shared" si="3"/>
        <v>46078.854143518518</v>
      </c>
      <c r="O90" s="2">
        <f t="shared" si="4"/>
        <v>46078.854166666664</v>
      </c>
      <c r="P90">
        <f t="shared" si="5"/>
        <v>1772051400</v>
      </c>
    </row>
    <row r="91" spans="1:16" x14ac:dyDescent="0.55000000000000004">
      <c r="A91">
        <v>1772051698</v>
      </c>
      <c r="B91" t="s">
        <v>6</v>
      </c>
      <c r="C91" t="s">
        <v>7</v>
      </c>
      <c r="D91">
        <v>5183.41</v>
      </c>
      <c r="E91">
        <v>5188.2</v>
      </c>
      <c r="F91">
        <v>5188.49</v>
      </c>
      <c r="G91">
        <v>5181.25</v>
      </c>
      <c r="H91">
        <v>5185.3100000000004</v>
      </c>
      <c r="I91">
        <v>-1</v>
      </c>
      <c r="J91">
        <v>2.88</v>
      </c>
      <c r="K91">
        <v>-5.3289999999999997E-2</v>
      </c>
      <c r="L91">
        <v>-8</v>
      </c>
      <c r="N91" s="1">
        <f t="shared" si="3"/>
        <v>46078.857615740737</v>
      </c>
      <c r="O91" s="2">
        <f t="shared" si="4"/>
        <v>46078.857638888891</v>
      </c>
      <c r="P91">
        <f t="shared" si="5"/>
        <v>1772051700</v>
      </c>
    </row>
    <row r="92" spans="1:16" x14ac:dyDescent="0.55000000000000004">
      <c r="A92">
        <v>1772051998</v>
      </c>
      <c r="B92" t="s">
        <v>6</v>
      </c>
      <c r="C92" t="s">
        <v>7</v>
      </c>
      <c r="D92">
        <v>5181.4799999999996</v>
      </c>
      <c r="E92">
        <v>5186.76</v>
      </c>
      <c r="F92">
        <v>5186.76</v>
      </c>
      <c r="G92">
        <v>5177.3999999999996</v>
      </c>
      <c r="H92">
        <v>5181.6099999999997</v>
      </c>
      <c r="I92">
        <v>-1</v>
      </c>
      <c r="J92">
        <v>5.14</v>
      </c>
      <c r="K92">
        <v>0.75624999999999998</v>
      </c>
      <c r="L92">
        <v>-9</v>
      </c>
      <c r="N92" s="1">
        <f t="shared" si="3"/>
        <v>46078.861087962963</v>
      </c>
      <c r="O92" s="2">
        <f t="shared" si="4"/>
        <v>46078.861111111109</v>
      </c>
      <c r="P92">
        <f t="shared" si="5"/>
        <v>1772052000</v>
      </c>
    </row>
    <row r="93" spans="1:16" x14ac:dyDescent="0.55000000000000004">
      <c r="A93">
        <v>1772052298</v>
      </c>
      <c r="B93" t="s">
        <v>6</v>
      </c>
      <c r="C93" t="s">
        <v>7</v>
      </c>
      <c r="D93">
        <v>5173.57</v>
      </c>
      <c r="E93">
        <v>5184.1899999999996</v>
      </c>
      <c r="F93">
        <v>5184.1899999999996</v>
      </c>
      <c r="G93">
        <v>5167.2700000000004</v>
      </c>
      <c r="H93">
        <v>5175.95</v>
      </c>
      <c r="I93">
        <v>-1</v>
      </c>
      <c r="J93">
        <v>8.24</v>
      </c>
      <c r="K93">
        <v>1.85354</v>
      </c>
      <c r="L93">
        <v>-10</v>
      </c>
      <c r="N93" s="1">
        <f t="shared" si="3"/>
        <v>46078.864560185189</v>
      </c>
      <c r="O93" s="2">
        <f t="shared" si="4"/>
        <v>46078.864583333336</v>
      </c>
      <c r="P93">
        <f t="shared" si="5"/>
        <v>1772052300</v>
      </c>
    </row>
    <row r="94" spans="1:16" x14ac:dyDescent="0.55000000000000004">
      <c r="A94">
        <v>1772052598</v>
      </c>
      <c r="B94" t="s">
        <v>6</v>
      </c>
      <c r="C94" t="s">
        <v>7</v>
      </c>
      <c r="D94">
        <v>5178.01</v>
      </c>
      <c r="E94">
        <v>5180.07</v>
      </c>
      <c r="F94">
        <v>5180.59</v>
      </c>
      <c r="G94">
        <v>5172.18</v>
      </c>
      <c r="H94">
        <v>5176.08</v>
      </c>
      <c r="I94">
        <v>-1</v>
      </c>
      <c r="J94">
        <v>3.99</v>
      </c>
      <c r="K94">
        <v>0.32629999999999998</v>
      </c>
      <c r="L94">
        <v>-11</v>
      </c>
      <c r="N94" s="1">
        <f t="shared" si="3"/>
        <v>46078.868032407408</v>
      </c>
      <c r="O94" s="2">
        <f t="shared" si="4"/>
        <v>46078.868055555555</v>
      </c>
      <c r="P94">
        <f t="shared" si="5"/>
        <v>1772052600</v>
      </c>
    </row>
    <row r="95" spans="1:16" x14ac:dyDescent="0.55000000000000004">
      <c r="A95">
        <v>1772052898</v>
      </c>
      <c r="B95" t="s">
        <v>6</v>
      </c>
      <c r="C95" t="s">
        <v>7</v>
      </c>
      <c r="D95">
        <v>5152.16</v>
      </c>
      <c r="E95">
        <v>5178.07</v>
      </c>
      <c r="F95">
        <v>5178.07</v>
      </c>
      <c r="G95">
        <v>5145.45</v>
      </c>
      <c r="H95">
        <v>5163.41</v>
      </c>
      <c r="I95">
        <v>-1</v>
      </c>
      <c r="J95">
        <v>14.67</v>
      </c>
      <c r="K95">
        <v>4.0330000000000004</v>
      </c>
      <c r="L95">
        <v>-12</v>
      </c>
      <c r="N95" s="1">
        <f t="shared" si="3"/>
        <v>46078.871504629627</v>
      </c>
      <c r="O95" s="2">
        <f t="shared" si="4"/>
        <v>46078.871527777781</v>
      </c>
      <c r="P95">
        <f t="shared" si="5"/>
        <v>1772052900</v>
      </c>
    </row>
    <row r="96" spans="1:16" x14ac:dyDescent="0.55000000000000004">
      <c r="A96">
        <v>1772053198</v>
      </c>
      <c r="B96" t="s">
        <v>6</v>
      </c>
      <c r="C96" t="s">
        <v>7</v>
      </c>
      <c r="D96">
        <v>5156.08</v>
      </c>
      <c r="E96">
        <v>5170.74</v>
      </c>
      <c r="F96">
        <v>5170.74</v>
      </c>
      <c r="G96">
        <v>5150.5</v>
      </c>
      <c r="H96">
        <v>5154.72</v>
      </c>
      <c r="I96">
        <v>-1</v>
      </c>
      <c r="J96">
        <v>16.02</v>
      </c>
      <c r="K96">
        <v>4.3448599999999997</v>
      </c>
      <c r="L96">
        <v>-13</v>
      </c>
      <c r="N96" s="1">
        <f t="shared" si="3"/>
        <v>46078.874976851846</v>
      </c>
      <c r="O96" s="2">
        <f t="shared" si="4"/>
        <v>46078.875</v>
      </c>
      <c r="P96">
        <f t="shared" si="5"/>
        <v>1772053200</v>
      </c>
    </row>
    <row r="97" spans="1:16" x14ac:dyDescent="0.55000000000000004">
      <c r="A97">
        <v>1772053498</v>
      </c>
      <c r="B97" t="s">
        <v>6</v>
      </c>
      <c r="C97" t="s">
        <v>7</v>
      </c>
      <c r="D97">
        <v>5163.03</v>
      </c>
      <c r="E97">
        <v>5162.7299999999996</v>
      </c>
      <c r="F97">
        <v>5163.3100000000004</v>
      </c>
      <c r="G97">
        <v>5156.0600000000004</v>
      </c>
      <c r="H97">
        <v>5159.6099999999997</v>
      </c>
      <c r="I97">
        <v>-1</v>
      </c>
      <c r="J97">
        <v>3.12</v>
      </c>
      <c r="K97">
        <v>-2.4979999999999999E-2</v>
      </c>
      <c r="L97">
        <v>-14</v>
      </c>
      <c r="N97" s="1">
        <f t="shared" si="3"/>
        <v>46078.878449074073</v>
      </c>
      <c r="O97" s="2">
        <f t="shared" si="4"/>
        <v>46078.878472222219</v>
      </c>
      <c r="P97">
        <f t="shared" si="5"/>
        <v>1772053500</v>
      </c>
    </row>
    <row r="98" spans="1:16" x14ac:dyDescent="0.55000000000000004">
      <c r="A98">
        <v>1772053798</v>
      </c>
      <c r="B98" t="s">
        <v>6</v>
      </c>
      <c r="C98" t="s">
        <v>7</v>
      </c>
      <c r="D98">
        <v>5161.84</v>
      </c>
      <c r="E98">
        <v>5161.17</v>
      </c>
      <c r="F98">
        <v>5165.32</v>
      </c>
      <c r="G98">
        <v>5158.55</v>
      </c>
      <c r="H98">
        <v>5162.17</v>
      </c>
      <c r="I98">
        <v>1</v>
      </c>
      <c r="J98">
        <v>1</v>
      </c>
      <c r="K98">
        <v>-0.73928000000000005</v>
      </c>
      <c r="L98">
        <v>1</v>
      </c>
      <c r="N98" s="1">
        <f t="shared" si="3"/>
        <v>46078.881921296299</v>
      </c>
      <c r="O98" s="2">
        <f t="shared" si="4"/>
        <v>46078.881944444445</v>
      </c>
      <c r="P98">
        <f t="shared" si="5"/>
        <v>1772053800</v>
      </c>
    </row>
    <row r="99" spans="1:16" x14ac:dyDescent="0.55000000000000004">
      <c r="A99">
        <v>1772054098</v>
      </c>
      <c r="B99" t="s">
        <v>6</v>
      </c>
      <c r="C99" t="s">
        <v>7</v>
      </c>
      <c r="D99">
        <v>5165.38</v>
      </c>
      <c r="E99">
        <v>5161.67</v>
      </c>
      <c r="F99">
        <v>5173.3599999999997</v>
      </c>
      <c r="G99">
        <v>5160.8599999999997</v>
      </c>
      <c r="H99">
        <v>5165.3599999999997</v>
      </c>
      <c r="I99">
        <v>1</v>
      </c>
      <c r="J99">
        <v>3.68</v>
      </c>
      <c r="K99">
        <v>0.16708999999999999</v>
      </c>
      <c r="L99">
        <v>2</v>
      </c>
      <c r="N99" s="1">
        <f t="shared" si="3"/>
        <v>46078.885393518518</v>
      </c>
      <c r="O99" s="2">
        <f t="shared" si="4"/>
        <v>46078.885416666664</v>
      </c>
      <c r="P99">
        <f t="shared" si="5"/>
        <v>1772054100</v>
      </c>
    </row>
    <row r="100" spans="1:16" x14ac:dyDescent="0.55000000000000004">
      <c r="A100">
        <v>1772054398</v>
      </c>
      <c r="B100" t="s">
        <v>6</v>
      </c>
      <c r="C100" t="s">
        <v>7</v>
      </c>
      <c r="D100">
        <v>5169.17</v>
      </c>
      <c r="E100">
        <v>5163.51</v>
      </c>
      <c r="F100">
        <v>5170.21</v>
      </c>
      <c r="G100">
        <v>5163.51</v>
      </c>
      <c r="H100">
        <v>5167.46</v>
      </c>
      <c r="I100">
        <v>1</v>
      </c>
      <c r="J100">
        <v>3.94</v>
      </c>
      <c r="K100">
        <v>0.26264999999999999</v>
      </c>
      <c r="L100">
        <v>3</v>
      </c>
      <c r="N100" s="1">
        <f t="shared" si="3"/>
        <v>46078.888865740737</v>
      </c>
      <c r="O100" s="2">
        <f t="shared" si="4"/>
        <v>46078.888888888891</v>
      </c>
      <c r="P100">
        <f t="shared" si="5"/>
        <v>1772054400</v>
      </c>
    </row>
    <row r="101" spans="1:16" x14ac:dyDescent="0.55000000000000004">
      <c r="A101">
        <v>1772054698</v>
      </c>
      <c r="B101" t="s">
        <v>6</v>
      </c>
      <c r="C101" t="s">
        <v>7</v>
      </c>
      <c r="D101">
        <v>5169.12</v>
      </c>
      <c r="E101">
        <v>5165.49</v>
      </c>
      <c r="F101">
        <v>5170.51</v>
      </c>
      <c r="G101">
        <v>5165.49</v>
      </c>
      <c r="H101">
        <v>5169.1400000000003</v>
      </c>
      <c r="I101">
        <v>1</v>
      </c>
      <c r="J101">
        <v>3.65</v>
      </c>
      <c r="K101">
        <v>0.17426</v>
      </c>
      <c r="L101">
        <v>4</v>
      </c>
      <c r="N101" s="1">
        <f t="shared" si="3"/>
        <v>46078.892337962963</v>
      </c>
      <c r="O101" s="2">
        <f t="shared" si="4"/>
        <v>46078.892361111109</v>
      </c>
      <c r="P101">
        <f t="shared" si="5"/>
        <v>1772054700</v>
      </c>
    </row>
    <row r="102" spans="1:16" x14ac:dyDescent="0.55000000000000004">
      <c r="A102">
        <v>1772054998</v>
      </c>
      <c r="B102" t="s">
        <v>6</v>
      </c>
      <c r="C102" t="s">
        <v>7</v>
      </c>
      <c r="D102">
        <v>5168.22</v>
      </c>
      <c r="E102">
        <v>5167.3100000000004</v>
      </c>
      <c r="F102">
        <v>5171.26</v>
      </c>
      <c r="G102">
        <v>5166.6899999999996</v>
      </c>
      <c r="H102">
        <v>5168.8900000000003</v>
      </c>
      <c r="I102">
        <v>1</v>
      </c>
      <c r="J102">
        <v>1.57</v>
      </c>
      <c r="K102">
        <v>-0.53788999999999998</v>
      </c>
      <c r="L102">
        <v>5</v>
      </c>
      <c r="N102" s="1">
        <f t="shared" si="3"/>
        <v>46078.895810185189</v>
      </c>
      <c r="O102" s="2">
        <f t="shared" si="4"/>
        <v>46078.895833333336</v>
      </c>
      <c r="P102">
        <f t="shared" si="5"/>
        <v>1772055000</v>
      </c>
    </row>
    <row r="103" spans="1:16" x14ac:dyDescent="0.55000000000000004">
      <c r="A103">
        <v>1772055298</v>
      </c>
      <c r="B103" t="s">
        <v>6</v>
      </c>
      <c r="C103" t="s">
        <v>7</v>
      </c>
      <c r="D103">
        <v>5168.8999999999996</v>
      </c>
      <c r="E103">
        <v>5168.1000000000004</v>
      </c>
      <c r="F103">
        <v>5173.4799999999996</v>
      </c>
      <c r="G103">
        <v>5168.1000000000004</v>
      </c>
      <c r="H103">
        <v>5169.7</v>
      </c>
      <c r="I103">
        <v>1</v>
      </c>
      <c r="J103">
        <v>1.6</v>
      </c>
      <c r="K103">
        <v>-0.52383999999999997</v>
      </c>
      <c r="L103">
        <v>6</v>
      </c>
      <c r="N103" s="1">
        <f t="shared" si="3"/>
        <v>46078.899282407408</v>
      </c>
      <c r="O103" s="2">
        <f t="shared" si="4"/>
        <v>46078.899305555555</v>
      </c>
      <c r="P103">
        <f t="shared" si="5"/>
        <v>1772055300</v>
      </c>
    </row>
    <row r="104" spans="1:16" x14ac:dyDescent="0.55000000000000004">
      <c r="A104">
        <v>1772055598</v>
      </c>
      <c r="B104" t="s">
        <v>6</v>
      </c>
      <c r="C104" t="s">
        <v>7</v>
      </c>
      <c r="D104">
        <v>5170.25</v>
      </c>
      <c r="E104">
        <v>5168.8999999999996</v>
      </c>
      <c r="F104">
        <v>5170.71</v>
      </c>
      <c r="G104">
        <v>5168.21</v>
      </c>
      <c r="H104">
        <v>5169.47</v>
      </c>
      <c r="I104">
        <v>1</v>
      </c>
      <c r="J104">
        <v>0.57999999999999996</v>
      </c>
      <c r="K104">
        <v>-0.87490999999999997</v>
      </c>
      <c r="L104">
        <v>7</v>
      </c>
      <c r="N104" s="1">
        <f t="shared" si="3"/>
        <v>46078.902754629627</v>
      </c>
      <c r="O104" s="2">
        <f t="shared" si="4"/>
        <v>46078.902777777781</v>
      </c>
      <c r="P104">
        <f t="shared" si="5"/>
        <v>1772055600</v>
      </c>
    </row>
    <row r="105" spans="1:16" x14ac:dyDescent="0.55000000000000004">
      <c r="A105">
        <v>1772055898</v>
      </c>
      <c r="B105" t="s">
        <v>6</v>
      </c>
      <c r="C105" t="s">
        <v>7</v>
      </c>
      <c r="D105">
        <v>5170.9399999999996</v>
      </c>
      <c r="E105">
        <v>5169.1899999999996</v>
      </c>
      <c r="F105">
        <v>5171.59</v>
      </c>
      <c r="G105">
        <v>5168.8900000000003</v>
      </c>
      <c r="H105">
        <v>5170.42</v>
      </c>
      <c r="I105">
        <v>1</v>
      </c>
      <c r="J105">
        <v>1.23</v>
      </c>
      <c r="K105">
        <v>-0.64912000000000003</v>
      </c>
      <c r="L105">
        <v>8</v>
      </c>
      <c r="N105" s="1">
        <f t="shared" si="3"/>
        <v>46078.906226851846</v>
      </c>
      <c r="O105" s="2">
        <f t="shared" si="4"/>
        <v>46078.90625</v>
      </c>
      <c r="P105">
        <f t="shared" si="5"/>
        <v>1772055900</v>
      </c>
    </row>
    <row r="106" spans="1:16" x14ac:dyDescent="0.55000000000000004">
      <c r="A106">
        <v>1772056198</v>
      </c>
      <c r="B106" t="s">
        <v>6</v>
      </c>
      <c r="C106" t="s">
        <v>7</v>
      </c>
      <c r="D106">
        <v>5164.3100000000004</v>
      </c>
      <c r="E106">
        <v>5169.8</v>
      </c>
      <c r="F106">
        <v>5171.3999999999996</v>
      </c>
      <c r="G106">
        <v>5163.07</v>
      </c>
      <c r="H106">
        <v>5167.43</v>
      </c>
      <c r="I106">
        <v>-1</v>
      </c>
      <c r="J106">
        <v>2.37</v>
      </c>
      <c r="K106">
        <v>-0.25209999999999999</v>
      </c>
      <c r="L106">
        <v>-1</v>
      </c>
      <c r="N106" s="1">
        <f t="shared" si="3"/>
        <v>46078.909699074073</v>
      </c>
      <c r="O106" s="2">
        <f t="shared" si="4"/>
        <v>46078.909722222219</v>
      </c>
      <c r="P106">
        <f t="shared" si="5"/>
        <v>1772056200</v>
      </c>
    </row>
    <row r="107" spans="1:16" x14ac:dyDescent="0.55000000000000004">
      <c r="A107">
        <v>1772056498</v>
      </c>
      <c r="B107" t="s">
        <v>6</v>
      </c>
      <c r="C107" t="s">
        <v>7</v>
      </c>
      <c r="D107">
        <v>5164.8900000000003</v>
      </c>
      <c r="E107">
        <v>5168.62</v>
      </c>
      <c r="F107">
        <v>5170.5200000000004</v>
      </c>
      <c r="G107">
        <v>5163.63</v>
      </c>
      <c r="H107">
        <v>5165.88</v>
      </c>
      <c r="I107">
        <v>-1</v>
      </c>
      <c r="J107">
        <v>2.74</v>
      </c>
      <c r="K107">
        <v>-0.12250999999999999</v>
      </c>
      <c r="L107">
        <v>-2</v>
      </c>
      <c r="N107" s="1">
        <f t="shared" si="3"/>
        <v>46078.913171296299</v>
      </c>
      <c r="O107" s="2">
        <f t="shared" si="4"/>
        <v>46078.913194444445</v>
      </c>
      <c r="P107">
        <f t="shared" si="5"/>
        <v>1772056500</v>
      </c>
    </row>
    <row r="108" spans="1:16" x14ac:dyDescent="0.55000000000000004">
      <c r="A108">
        <v>1772060398</v>
      </c>
      <c r="B108" t="s">
        <v>6</v>
      </c>
      <c r="C108" t="s">
        <v>7</v>
      </c>
      <c r="D108">
        <v>5175.34</v>
      </c>
      <c r="E108">
        <v>5167.25</v>
      </c>
      <c r="F108">
        <v>5178.95</v>
      </c>
      <c r="G108">
        <v>5160.41</v>
      </c>
      <c r="H108">
        <v>5168.78</v>
      </c>
      <c r="I108">
        <v>1</v>
      </c>
      <c r="J108">
        <v>1.53</v>
      </c>
      <c r="K108">
        <v>-0.53805000000000003</v>
      </c>
      <c r="L108">
        <v>1</v>
      </c>
      <c r="N108" s="1">
        <f t="shared" si="3"/>
        <v>46078.958310185189</v>
      </c>
      <c r="O108" s="2">
        <f t="shared" si="4"/>
        <v>46078.958333333336</v>
      </c>
      <c r="P108">
        <f t="shared" si="5"/>
        <v>1772060400</v>
      </c>
    </row>
    <row r="109" spans="1:16" x14ac:dyDescent="0.55000000000000004">
      <c r="A109">
        <v>1772060698</v>
      </c>
      <c r="B109" t="s">
        <v>6</v>
      </c>
      <c r="C109" t="s">
        <v>7</v>
      </c>
      <c r="D109">
        <v>5179.7299999999996</v>
      </c>
      <c r="E109">
        <v>5168.01</v>
      </c>
      <c r="F109">
        <v>5182.16</v>
      </c>
      <c r="G109">
        <v>5168.01</v>
      </c>
      <c r="H109">
        <v>5177.8999999999996</v>
      </c>
      <c r="I109">
        <v>1</v>
      </c>
      <c r="J109">
        <v>9.89</v>
      </c>
      <c r="K109">
        <v>2.3327399999999998</v>
      </c>
      <c r="L109">
        <v>2</v>
      </c>
      <c r="N109" s="1">
        <f t="shared" si="3"/>
        <v>46078.961782407408</v>
      </c>
      <c r="O109" s="2">
        <f t="shared" si="4"/>
        <v>46078.961805555555</v>
      </c>
      <c r="P109">
        <f t="shared" si="5"/>
        <v>1772060700</v>
      </c>
    </row>
    <row r="110" spans="1:16" x14ac:dyDescent="0.55000000000000004">
      <c r="A110">
        <v>1772060998</v>
      </c>
      <c r="B110" t="s">
        <v>6</v>
      </c>
      <c r="C110" t="s">
        <v>7</v>
      </c>
      <c r="D110">
        <v>5168.8</v>
      </c>
      <c r="E110">
        <v>5172.96</v>
      </c>
      <c r="F110">
        <v>5179.76</v>
      </c>
      <c r="G110">
        <v>5166.24</v>
      </c>
      <c r="H110">
        <v>5173.63</v>
      </c>
      <c r="I110">
        <v>1</v>
      </c>
      <c r="J110">
        <v>0.68</v>
      </c>
      <c r="K110">
        <v>-0.83099000000000001</v>
      </c>
      <c r="L110">
        <v>3</v>
      </c>
      <c r="N110" s="1">
        <f t="shared" si="3"/>
        <v>46078.965254629627</v>
      </c>
      <c r="O110" s="2">
        <f t="shared" si="4"/>
        <v>46078.965277777781</v>
      </c>
      <c r="P110">
        <f t="shared" si="5"/>
        <v>1772061000</v>
      </c>
    </row>
    <row r="111" spans="1:16" x14ac:dyDescent="0.55000000000000004">
      <c r="A111">
        <v>1772061298</v>
      </c>
      <c r="B111" t="s">
        <v>6</v>
      </c>
      <c r="C111" t="s">
        <v>7</v>
      </c>
      <c r="D111">
        <v>5174.01</v>
      </c>
      <c r="E111">
        <v>5173.29</v>
      </c>
      <c r="F111">
        <v>5174.99</v>
      </c>
      <c r="G111">
        <v>5164.29</v>
      </c>
      <c r="H111">
        <v>5170.5200000000004</v>
      </c>
      <c r="I111">
        <v>-1</v>
      </c>
      <c r="J111">
        <v>2.77</v>
      </c>
      <c r="K111">
        <v>-0.11443</v>
      </c>
      <c r="L111">
        <v>-1</v>
      </c>
      <c r="N111" s="1">
        <f t="shared" si="3"/>
        <v>46078.968726851846</v>
      </c>
      <c r="O111" s="2">
        <f t="shared" si="4"/>
        <v>46078.96875</v>
      </c>
      <c r="P111">
        <f t="shared" si="5"/>
        <v>1772061300</v>
      </c>
    </row>
    <row r="112" spans="1:16" x14ac:dyDescent="0.55000000000000004">
      <c r="A112">
        <v>1772061598</v>
      </c>
      <c r="B112" t="s">
        <v>6</v>
      </c>
      <c r="C112" t="s">
        <v>7</v>
      </c>
      <c r="D112">
        <v>5170.68</v>
      </c>
      <c r="E112">
        <v>5171.91</v>
      </c>
      <c r="F112">
        <v>5179.9799999999996</v>
      </c>
      <c r="G112">
        <v>5170.46</v>
      </c>
      <c r="H112">
        <v>5173.78</v>
      </c>
      <c r="I112">
        <v>1</v>
      </c>
      <c r="J112">
        <v>1.87</v>
      </c>
      <c r="K112">
        <v>-0.42111999999999999</v>
      </c>
      <c r="L112">
        <v>1</v>
      </c>
      <c r="N112" s="1">
        <f t="shared" si="3"/>
        <v>46078.972199074073</v>
      </c>
      <c r="O112" s="2">
        <f t="shared" si="4"/>
        <v>46078.972222222219</v>
      </c>
      <c r="P112">
        <f t="shared" si="5"/>
        <v>1772061600</v>
      </c>
    </row>
    <row r="113" spans="1:16" x14ac:dyDescent="0.55000000000000004">
      <c r="A113">
        <v>1772061898</v>
      </c>
      <c r="B113" t="s">
        <v>6</v>
      </c>
      <c r="C113" t="s">
        <v>7</v>
      </c>
      <c r="D113">
        <v>5170.04</v>
      </c>
      <c r="E113">
        <v>5172.8500000000004</v>
      </c>
      <c r="F113">
        <v>5172.8500000000004</v>
      </c>
      <c r="G113">
        <v>5167.08</v>
      </c>
      <c r="H113">
        <v>5169.8100000000004</v>
      </c>
      <c r="I113">
        <v>-1</v>
      </c>
      <c r="J113">
        <v>3.04</v>
      </c>
      <c r="K113">
        <v>-2.164E-2</v>
      </c>
      <c r="L113">
        <v>-1</v>
      </c>
      <c r="N113" s="1">
        <f t="shared" si="3"/>
        <v>46078.975671296299</v>
      </c>
      <c r="O113" s="2">
        <f t="shared" si="4"/>
        <v>46078.975694444445</v>
      </c>
      <c r="P113">
        <f t="shared" si="5"/>
        <v>1772061900</v>
      </c>
    </row>
    <row r="114" spans="1:16" x14ac:dyDescent="0.55000000000000004">
      <c r="A114">
        <v>1772062198</v>
      </c>
      <c r="B114" t="s">
        <v>6</v>
      </c>
      <c r="C114" t="s">
        <v>7</v>
      </c>
      <c r="D114">
        <v>5168.9799999999996</v>
      </c>
      <c r="E114">
        <v>5171.33</v>
      </c>
      <c r="F114">
        <v>5171.33</v>
      </c>
      <c r="G114">
        <v>5165.41</v>
      </c>
      <c r="H114">
        <v>5168.66</v>
      </c>
      <c r="I114">
        <v>-1</v>
      </c>
      <c r="J114">
        <v>2.67</v>
      </c>
      <c r="K114">
        <v>-0.14742</v>
      </c>
      <c r="L114">
        <v>-2</v>
      </c>
      <c r="N114" s="1">
        <f t="shared" si="3"/>
        <v>46078.979143518518</v>
      </c>
      <c r="O114" s="2">
        <f t="shared" si="4"/>
        <v>46078.979166666664</v>
      </c>
      <c r="P114">
        <f t="shared" si="5"/>
        <v>1772062200</v>
      </c>
    </row>
    <row r="115" spans="1:16" x14ac:dyDescent="0.55000000000000004">
      <c r="A115">
        <v>1772062498</v>
      </c>
      <c r="B115" t="s">
        <v>6</v>
      </c>
      <c r="C115" t="s">
        <v>7</v>
      </c>
      <c r="D115">
        <v>5169.88</v>
      </c>
      <c r="E115">
        <v>5170</v>
      </c>
      <c r="F115">
        <v>5170</v>
      </c>
      <c r="G115">
        <v>5164.08</v>
      </c>
      <c r="H115">
        <v>5168.2</v>
      </c>
      <c r="I115">
        <v>-1</v>
      </c>
      <c r="J115">
        <v>1.79</v>
      </c>
      <c r="K115">
        <v>-0.44431999999999999</v>
      </c>
      <c r="L115">
        <v>-3</v>
      </c>
      <c r="N115" s="1">
        <f t="shared" si="3"/>
        <v>46078.982615740737</v>
      </c>
      <c r="O115" s="2">
        <f t="shared" si="4"/>
        <v>46078.982638888891</v>
      </c>
      <c r="P115">
        <f t="shared" si="5"/>
        <v>1772062500</v>
      </c>
    </row>
    <row r="116" spans="1:16" x14ac:dyDescent="0.55000000000000004">
      <c r="A116">
        <v>1772062798</v>
      </c>
      <c r="B116" t="s">
        <v>6</v>
      </c>
      <c r="C116" t="s">
        <v>7</v>
      </c>
      <c r="D116">
        <v>5172.62</v>
      </c>
      <c r="E116">
        <v>5169.1000000000004</v>
      </c>
      <c r="F116">
        <v>5174.3500000000004</v>
      </c>
      <c r="G116">
        <v>5168.71</v>
      </c>
      <c r="H116">
        <v>5171.3900000000003</v>
      </c>
      <c r="I116">
        <v>1</v>
      </c>
      <c r="J116">
        <v>2.29</v>
      </c>
      <c r="K116">
        <v>-0.27232000000000001</v>
      </c>
      <c r="L116">
        <v>1</v>
      </c>
      <c r="N116" s="1">
        <f t="shared" si="3"/>
        <v>46078.986087962963</v>
      </c>
      <c r="O116" s="2">
        <f t="shared" si="4"/>
        <v>46078.986111111109</v>
      </c>
      <c r="P116">
        <f t="shared" si="5"/>
        <v>1772062800</v>
      </c>
    </row>
    <row r="117" spans="1:16" x14ac:dyDescent="0.55000000000000004">
      <c r="A117">
        <v>1772063098</v>
      </c>
      <c r="B117" t="s">
        <v>6</v>
      </c>
      <c r="C117" t="s">
        <v>7</v>
      </c>
      <c r="D117">
        <v>5167.3100000000004</v>
      </c>
      <c r="E117">
        <v>5170.25</v>
      </c>
      <c r="F117">
        <v>5178.82</v>
      </c>
      <c r="G117">
        <v>5166.51</v>
      </c>
      <c r="H117">
        <v>5171.32</v>
      </c>
      <c r="I117">
        <v>1</v>
      </c>
      <c r="J117">
        <v>1.08</v>
      </c>
      <c r="K117">
        <v>-0.68884999999999996</v>
      </c>
      <c r="L117">
        <v>2</v>
      </c>
      <c r="N117" s="1">
        <f t="shared" si="3"/>
        <v>46078.989560185189</v>
      </c>
      <c r="O117" s="2">
        <f t="shared" si="4"/>
        <v>46078.989583333336</v>
      </c>
      <c r="P117">
        <f t="shared" si="5"/>
        <v>1772063100</v>
      </c>
    </row>
    <row r="118" spans="1:16" x14ac:dyDescent="0.55000000000000004">
      <c r="A118">
        <v>1772063398</v>
      </c>
      <c r="B118" t="s">
        <v>6</v>
      </c>
      <c r="C118" t="s">
        <v>7</v>
      </c>
      <c r="D118">
        <v>5169.57</v>
      </c>
      <c r="E118">
        <v>5170.78</v>
      </c>
      <c r="F118">
        <v>5170.78</v>
      </c>
      <c r="G118">
        <v>5165.3</v>
      </c>
      <c r="H118">
        <v>5168.3999999999996</v>
      </c>
      <c r="I118">
        <v>-1</v>
      </c>
      <c r="J118">
        <v>2.39</v>
      </c>
      <c r="K118">
        <v>-0.23621</v>
      </c>
      <c r="L118">
        <v>-1</v>
      </c>
      <c r="N118" s="1">
        <f t="shared" si="3"/>
        <v>46078.993032407408</v>
      </c>
      <c r="O118" s="2">
        <f t="shared" si="4"/>
        <v>46078.993055555555</v>
      </c>
      <c r="P118">
        <f t="shared" si="5"/>
        <v>1772063400</v>
      </c>
    </row>
    <row r="119" spans="1:16" x14ac:dyDescent="0.55000000000000004">
      <c r="A119">
        <v>1772063698</v>
      </c>
      <c r="B119" t="s">
        <v>6</v>
      </c>
      <c r="C119" t="s">
        <v>7</v>
      </c>
      <c r="D119">
        <v>5163.13</v>
      </c>
      <c r="E119">
        <v>5169.59</v>
      </c>
      <c r="F119">
        <v>5170.67</v>
      </c>
      <c r="G119">
        <v>5161.5200000000004</v>
      </c>
      <c r="H119">
        <v>5166.22</v>
      </c>
      <c r="I119">
        <v>-1</v>
      </c>
      <c r="J119">
        <v>3.37</v>
      </c>
      <c r="K119">
        <v>0.10149</v>
      </c>
      <c r="L119">
        <v>-2</v>
      </c>
      <c r="N119" s="1">
        <f t="shared" si="3"/>
        <v>46078.996504629627</v>
      </c>
      <c r="O119" s="2">
        <f t="shared" si="4"/>
        <v>46078.996527777781</v>
      </c>
      <c r="P119">
        <f t="shared" si="5"/>
        <v>1772063700</v>
      </c>
    </row>
    <row r="120" spans="1:16" x14ac:dyDescent="0.55000000000000004">
      <c r="A120">
        <v>1772063998</v>
      </c>
      <c r="B120" t="s">
        <v>6</v>
      </c>
      <c r="C120" t="s">
        <v>7</v>
      </c>
      <c r="D120">
        <v>5160.24</v>
      </c>
      <c r="E120">
        <v>5167.91</v>
      </c>
      <c r="F120">
        <v>5168.08</v>
      </c>
      <c r="G120">
        <v>5155.71</v>
      </c>
      <c r="H120">
        <v>5161.82</v>
      </c>
      <c r="I120">
        <v>-1</v>
      </c>
      <c r="J120">
        <v>6.09</v>
      </c>
      <c r="K120">
        <v>1.0494399999999999</v>
      </c>
      <c r="L120">
        <v>-3</v>
      </c>
      <c r="N120" s="1">
        <f t="shared" si="3"/>
        <v>46078.999976851846</v>
      </c>
      <c r="O120" s="2">
        <f t="shared" si="4"/>
        <v>46079</v>
      </c>
      <c r="P120">
        <f t="shared" si="5"/>
        <v>1772064000</v>
      </c>
    </row>
    <row r="121" spans="1:16" x14ac:dyDescent="0.55000000000000004">
      <c r="A121">
        <v>1772064298</v>
      </c>
      <c r="B121" t="s">
        <v>6</v>
      </c>
      <c r="C121" t="s">
        <v>7</v>
      </c>
      <c r="D121">
        <v>5161.95</v>
      </c>
      <c r="E121">
        <v>5164.8599999999997</v>
      </c>
      <c r="F121">
        <v>5167.3</v>
      </c>
      <c r="G121">
        <v>5156.41</v>
      </c>
      <c r="H121">
        <v>5161.5</v>
      </c>
      <c r="I121">
        <v>-1</v>
      </c>
      <c r="J121">
        <v>3.36</v>
      </c>
      <c r="K121">
        <v>0.10929999999999999</v>
      </c>
      <c r="L121">
        <v>-4</v>
      </c>
      <c r="N121" s="1">
        <f t="shared" si="3"/>
        <v>46079.003449074073</v>
      </c>
      <c r="O121" s="2">
        <f t="shared" si="4"/>
        <v>46079.003472222219</v>
      </c>
      <c r="P121">
        <f t="shared" si="5"/>
        <v>1772064300</v>
      </c>
    </row>
    <row r="122" spans="1:16" x14ac:dyDescent="0.55000000000000004">
      <c r="A122">
        <v>1772064598</v>
      </c>
      <c r="B122" t="s">
        <v>6</v>
      </c>
      <c r="C122" t="s">
        <v>7</v>
      </c>
      <c r="D122">
        <v>5167.67</v>
      </c>
      <c r="E122">
        <v>5163.18</v>
      </c>
      <c r="F122">
        <v>5169.33</v>
      </c>
      <c r="G122">
        <v>5160.82</v>
      </c>
      <c r="H122">
        <v>5164.9399999999996</v>
      </c>
      <c r="I122">
        <v>1</v>
      </c>
      <c r="J122">
        <v>1.76</v>
      </c>
      <c r="K122">
        <v>-0.44542999999999999</v>
      </c>
      <c r="L122">
        <v>1</v>
      </c>
      <c r="N122" s="1">
        <f t="shared" si="3"/>
        <v>46079.006921296299</v>
      </c>
      <c r="O122" s="2">
        <f t="shared" si="4"/>
        <v>46079.006944444445</v>
      </c>
      <c r="P122">
        <f t="shared" si="5"/>
        <v>1772064600</v>
      </c>
    </row>
    <row r="123" spans="1:16" x14ac:dyDescent="0.55000000000000004">
      <c r="A123">
        <v>1772064898</v>
      </c>
      <c r="B123" t="s">
        <v>6</v>
      </c>
      <c r="C123" t="s">
        <v>7</v>
      </c>
      <c r="D123">
        <v>5169.72</v>
      </c>
      <c r="E123">
        <v>5164.0600000000004</v>
      </c>
      <c r="F123">
        <v>5174.5600000000004</v>
      </c>
      <c r="G123">
        <v>5164.0600000000004</v>
      </c>
      <c r="H123">
        <v>5169.8900000000003</v>
      </c>
      <c r="I123">
        <v>1</v>
      </c>
      <c r="J123">
        <v>5.82</v>
      </c>
      <c r="K123">
        <v>0.96150000000000002</v>
      </c>
      <c r="L123">
        <v>2</v>
      </c>
      <c r="N123" s="1">
        <f t="shared" si="3"/>
        <v>46079.010393518518</v>
      </c>
      <c r="O123" s="2">
        <f t="shared" si="4"/>
        <v>46079.010416666664</v>
      </c>
      <c r="P123">
        <f t="shared" si="5"/>
        <v>1772064900</v>
      </c>
    </row>
    <row r="124" spans="1:16" x14ac:dyDescent="0.55000000000000004">
      <c r="A124">
        <v>1772065198</v>
      </c>
      <c r="B124" t="s">
        <v>6</v>
      </c>
      <c r="C124" t="s">
        <v>7</v>
      </c>
      <c r="D124">
        <v>5180.9399999999996</v>
      </c>
      <c r="E124">
        <v>5166.97</v>
      </c>
      <c r="F124">
        <v>5182.62</v>
      </c>
      <c r="G124">
        <v>5166.97</v>
      </c>
      <c r="H124">
        <v>5175.87</v>
      </c>
      <c r="I124">
        <v>1</v>
      </c>
      <c r="J124">
        <v>8.89</v>
      </c>
      <c r="K124">
        <v>2.0079400000000001</v>
      </c>
      <c r="L124">
        <v>3</v>
      </c>
      <c r="N124" s="1">
        <f t="shared" si="3"/>
        <v>46079.013865740737</v>
      </c>
      <c r="O124" s="2">
        <f t="shared" si="4"/>
        <v>46079.013888888891</v>
      </c>
      <c r="P124">
        <f t="shared" si="5"/>
        <v>1772065200</v>
      </c>
    </row>
    <row r="125" spans="1:16" x14ac:dyDescent="0.55000000000000004">
      <c r="A125">
        <v>1772065498</v>
      </c>
      <c r="B125" t="s">
        <v>6</v>
      </c>
      <c r="C125" t="s">
        <v>7</v>
      </c>
      <c r="D125">
        <v>5185.25</v>
      </c>
      <c r="E125">
        <v>5171.42</v>
      </c>
      <c r="F125">
        <v>5186.34</v>
      </c>
      <c r="G125">
        <v>5171.42</v>
      </c>
      <c r="H125">
        <v>5182.8999999999996</v>
      </c>
      <c r="I125">
        <v>1</v>
      </c>
      <c r="J125">
        <v>11.47</v>
      </c>
      <c r="K125">
        <v>2.8469899999999999</v>
      </c>
      <c r="L125">
        <v>4</v>
      </c>
      <c r="N125" s="1">
        <f t="shared" si="3"/>
        <v>46079.017337962963</v>
      </c>
      <c r="O125" s="2">
        <f t="shared" si="4"/>
        <v>46079.017361111109</v>
      </c>
      <c r="P125">
        <f t="shared" si="5"/>
        <v>1772065500</v>
      </c>
    </row>
    <row r="126" spans="1:16" x14ac:dyDescent="0.55000000000000004">
      <c r="A126">
        <v>1772065798</v>
      </c>
      <c r="B126" t="s">
        <v>6</v>
      </c>
      <c r="C126" t="s">
        <v>7</v>
      </c>
      <c r="D126">
        <v>5182.32</v>
      </c>
      <c r="E126">
        <v>5177.16</v>
      </c>
      <c r="F126">
        <v>5189.46</v>
      </c>
      <c r="G126">
        <v>5177.16</v>
      </c>
      <c r="H126">
        <v>5184.8900000000003</v>
      </c>
      <c r="I126">
        <v>1</v>
      </c>
      <c r="J126">
        <v>7.73</v>
      </c>
      <c r="K126">
        <v>1.55959</v>
      </c>
      <c r="L126">
        <v>5</v>
      </c>
      <c r="N126" s="1">
        <f t="shared" si="3"/>
        <v>46079.020810185189</v>
      </c>
      <c r="O126" s="2">
        <f t="shared" si="4"/>
        <v>46079.020833333336</v>
      </c>
      <c r="P126">
        <f t="shared" si="5"/>
        <v>1772065800</v>
      </c>
    </row>
    <row r="127" spans="1:16" x14ac:dyDescent="0.55000000000000004">
      <c r="A127">
        <v>1772066098</v>
      </c>
      <c r="B127" t="s">
        <v>6</v>
      </c>
      <c r="C127" t="s">
        <v>7</v>
      </c>
      <c r="D127">
        <v>5182.63</v>
      </c>
      <c r="E127">
        <v>5181.0200000000004</v>
      </c>
      <c r="F127">
        <v>5185.18</v>
      </c>
      <c r="G127">
        <v>5181.0200000000004</v>
      </c>
      <c r="H127">
        <v>5182.91</v>
      </c>
      <c r="I127">
        <v>1</v>
      </c>
      <c r="J127">
        <v>1.88</v>
      </c>
      <c r="K127">
        <v>-0.42336000000000001</v>
      </c>
      <c r="L127">
        <v>6</v>
      </c>
      <c r="N127" s="1">
        <f t="shared" si="3"/>
        <v>46079.024282407408</v>
      </c>
      <c r="O127" s="2">
        <f t="shared" si="4"/>
        <v>46079.024305555555</v>
      </c>
      <c r="P127">
        <f t="shared" si="5"/>
        <v>1772066100</v>
      </c>
    </row>
    <row r="128" spans="1:16" x14ac:dyDescent="0.55000000000000004">
      <c r="A128">
        <v>1772066398</v>
      </c>
      <c r="B128" t="s">
        <v>6</v>
      </c>
      <c r="C128" t="s">
        <v>7</v>
      </c>
      <c r="D128">
        <v>5188.37</v>
      </c>
      <c r="E128">
        <v>5181.96</v>
      </c>
      <c r="F128">
        <v>5188.43</v>
      </c>
      <c r="G128">
        <v>5181.29</v>
      </c>
      <c r="H128">
        <v>5185.18</v>
      </c>
      <c r="I128">
        <v>1</v>
      </c>
      <c r="J128">
        <v>3.22</v>
      </c>
      <c r="K128">
        <v>3.8649999999999997E-2</v>
      </c>
      <c r="L128">
        <v>7</v>
      </c>
      <c r="N128" s="1">
        <f t="shared" si="3"/>
        <v>46079.027754629627</v>
      </c>
      <c r="O128" s="2">
        <f t="shared" si="4"/>
        <v>46079.027777777781</v>
      </c>
      <c r="P128">
        <f t="shared" si="5"/>
        <v>1772066400</v>
      </c>
    </row>
    <row r="129" spans="1:16" x14ac:dyDescent="0.55000000000000004">
      <c r="A129">
        <v>1772066698</v>
      </c>
      <c r="B129" t="s">
        <v>6</v>
      </c>
      <c r="C129" t="s">
        <v>7</v>
      </c>
      <c r="D129">
        <v>5185.97</v>
      </c>
      <c r="E129">
        <v>5183.57</v>
      </c>
      <c r="F129">
        <v>5190.0600000000004</v>
      </c>
      <c r="G129">
        <v>5183.57</v>
      </c>
      <c r="H129">
        <v>5187.41</v>
      </c>
      <c r="I129">
        <v>1</v>
      </c>
      <c r="J129">
        <v>3.84</v>
      </c>
      <c r="K129">
        <v>0.25879999999999997</v>
      </c>
      <c r="L129">
        <v>8</v>
      </c>
      <c r="N129" s="1">
        <f t="shared" si="3"/>
        <v>46079.031226851846</v>
      </c>
      <c r="O129" s="2">
        <f t="shared" si="4"/>
        <v>46079.03125</v>
      </c>
      <c r="P129">
        <f t="shared" si="5"/>
        <v>1772066700</v>
      </c>
    </row>
    <row r="130" spans="1:16" x14ac:dyDescent="0.55000000000000004">
      <c r="A130">
        <v>1772066998</v>
      </c>
      <c r="B130" t="s">
        <v>6</v>
      </c>
      <c r="C130" t="s">
        <v>7</v>
      </c>
      <c r="D130">
        <v>5189.7</v>
      </c>
      <c r="E130">
        <v>5185.49</v>
      </c>
      <c r="F130">
        <v>5191.1000000000004</v>
      </c>
      <c r="G130">
        <v>5184.97</v>
      </c>
      <c r="H130">
        <v>5187.91</v>
      </c>
      <c r="I130">
        <v>1</v>
      </c>
      <c r="J130">
        <v>2.42</v>
      </c>
      <c r="K130">
        <v>-0.22555</v>
      </c>
      <c r="L130">
        <v>9</v>
      </c>
      <c r="N130" s="1">
        <f t="shared" ref="N130:N193" si="6">(A130/86400)+25569</f>
        <v>46079.034699074073</v>
      </c>
      <c r="O130" s="2">
        <f t="shared" ref="O130:O193" si="7">CEILING(INT(N130*1440)/1440*288,1)/288</f>
        <v>46079.034722222219</v>
      </c>
      <c r="P130">
        <f t="shared" si="5"/>
        <v>1772067000</v>
      </c>
    </row>
    <row r="131" spans="1:16" x14ac:dyDescent="0.55000000000000004">
      <c r="A131">
        <v>1772067298</v>
      </c>
      <c r="B131" t="s">
        <v>6</v>
      </c>
      <c r="C131" t="s">
        <v>7</v>
      </c>
      <c r="D131">
        <v>5188.3100000000004</v>
      </c>
      <c r="E131">
        <v>5186.7</v>
      </c>
      <c r="F131">
        <v>5192.1499999999996</v>
      </c>
      <c r="G131">
        <v>5186.13</v>
      </c>
      <c r="H131">
        <v>5189.08</v>
      </c>
      <c r="I131">
        <v>1</v>
      </c>
      <c r="J131">
        <v>2.38</v>
      </c>
      <c r="K131">
        <v>-0.24232999999999999</v>
      </c>
      <c r="L131">
        <v>10</v>
      </c>
      <c r="N131" s="1">
        <f t="shared" si="6"/>
        <v>46079.038171296299</v>
      </c>
      <c r="O131" s="2">
        <f t="shared" si="7"/>
        <v>46079.038194444445</v>
      </c>
      <c r="P131">
        <f t="shared" ref="P131:P194" si="8">MROUND((O131-25569)*86400,300)</f>
        <v>1772067300</v>
      </c>
    </row>
    <row r="132" spans="1:16" x14ac:dyDescent="0.55000000000000004">
      <c r="A132">
        <v>1772067598</v>
      </c>
      <c r="B132" t="s">
        <v>6</v>
      </c>
      <c r="C132" t="s">
        <v>7</v>
      </c>
      <c r="D132">
        <v>5194.75</v>
      </c>
      <c r="E132">
        <v>5187.8900000000003</v>
      </c>
      <c r="F132">
        <v>5198.49</v>
      </c>
      <c r="G132">
        <v>5187.8900000000003</v>
      </c>
      <c r="H132">
        <v>5192.4399999999996</v>
      </c>
      <c r="I132">
        <v>1</v>
      </c>
      <c r="J132">
        <v>4.55</v>
      </c>
      <c r="K132">
        <v>0.51127</v>
      </c>
      <c r="L132">
        <v>11</v>
      </c>
      <c r="N132" s="1">
        <f t="shared" si="6"/>
        <v>46079.041643518518</v>
      </c>
      <c r="O132" s="2">
        <f t="shared" si="7"/>
        <v>46079.041666666664</v>
      </c>
      <c r="P132">
        <f t="shared" si="8"/>
        <v>1772067600</v>
      </c>
    </row>
    <row r="133" spans="1:16" x14ac:dyDescent="0.55000000000000004">
      <c r="A133">
        <v>1772067898</v>
      </c>
      <c r="B133" t="s">
        <v>6</v>
      </c>
      <c r="C133" t="s">
        <v>7</v>
      </c>
      <c r="D133">
        <v>5183.93</v>
      </c>
      <c r="E133">
        <v>5190.17</v>
      </c>
      <c r="F133">
        <v>5194.96</v>
      </c>
      <c r="G133">
        <v>5182.96</v>
      </c>
      <c r="H133">
        <v>5189.2</v>
      </c>
      <c r="I133">
        <v>-1</v>
      </c>
      <c r="J133">
        <v>0.96</v>
      </c>
      <c r="K133">
        <v>-0.72743000000000002</v>
      </c>
      <c r="L133">
        <v>-1</v>
      </c>
      <c r="N133" s="1">
        <f t="shared" si="6"/>
        <v>46079.045115740737</v>
      </c>
      <c r="O133" s="2">
        <f t="shared" si="7"/>
        <v>46079.045138888891</v>
      </c>
      <c r="P133">
        <f t="shared" si="8"/>
        <v>1772067900</v>
      </c>
    </row>
    <row r="134" spans="1:16" x14ac:dyDescent="0.55000000000000004">
      <c r="A134">
        <v>1772068198</v>
      </c>
      <c r="B134" t="s">
        <v>6</v>
      </c>
      <c r="C134" t="s">
        <v>7</v>
      </c>
      <c r="D134">
        <v>5187.53</v>
      </c>
      <c r="E134">
        <v>5189.68</v>
      </c>
      <c r="F134">
        <v>5189.68</v>
      </c>
      <c r="G134">
        <v>5182.7700000000004</v>
      </c>
      <c r="H134">
        <v>5185.8</v>
      </c>
      <c r="I134">
        <v>-1</v>
      </c>
      <c r="J134">
        <v>3.88</v>
      </c>
      <c r="K134">
        <v>0.28227000000000002</v>
      </c>
      <c r="L134">
        <v>-2</v>
      </c>
      <c r="N134" s="1">
        <f t="shared" si="6"/>
        <v>46079.048587962963</v>
      </c>
      <c r="O134" s="2">
        <f t="shared" si="7"/>
        <v>46079.048611111109</v>
      </c>
      <c r="P134">
        <f t="shared" si="8"/>
        <v>1772068200</v>
      </c>
    </row>
    <row r="135" spans="1:16" x14ac:dyDescent="0.55000000000000004">
      <c r="A135">
        <v>1772068498</v>
      </c>
      <c r="B135" t="s">
        <v>6</v>
      </c>
      <c r="C135" t="s">
        <v>7</v>
      </c>
      <c r="D135">
        <v>5189.46</v>
      </c>
      <c r="E135">
        <v>5187.74</v>
      </c>
      <c r="F135">
        <v>5192.5</v>
      </c>
      <c r="G135">
        <v>5187.47</v>
      </c>
      <c r="H135">
        <v>5189.2700000000004</v>
      </c>
      <c r="I135">
        <v>1</v>
      </c>
      <c r="J135">
        <v>1.53</v>
      </c>
      <c r="K135">
        <v>-0.53400000000000003</v>
      </c>
      <c r="L135">
        <v>1</v>
      </c>
      <c r="N135" s="1">
        <f t="shared" si="6"/>
        <v>46079.052060185189</v>
      </c>
      <c r="O135" s="2">
        <f t="shared" si="7"/>
        <v>46079.052083333336</v>
      </c>
      <c r="P135">
        <f t="shared" si="8"/>
        <v>1772068500</v>
      </c>
    </row>
    <row r="136" spans="1:16" x14ac:dyDescent="0.55000000000000004">
      <c r="A136">
        <v>1772068798</v>
      </c>
      <c r="B136" t="s">
        <v>6</v>
      </c>
      <c r="C136" t="s">
        <v>7</v>
      </c>
      <c r="D136">
        <v>5186.05</v>
      </c>
      <c r="E136">
        <v>5188.51</v>
      </c>
      <c r="F136">
        <v>5195.0200000000004</v>
      </c>
      <c r="G136">
        <v>5183.5200000000004</v>
      </c>
      <c r="H136">
        <v>5188.5</v>
      </c>
      <c r="I136">
        <v>-1</v>
      </c>
      <c r="J136">
        <v>0.01</v>
      </c>
      <c r="K136">
        <v>-1.05827</v>
      </c>
      <c r="L136">
        <v>-1</v>
      </c>
      <c r="N136" s="1">
        <f t="shared" si="6"/>
        <v>46079.055532407408</v>
      </c>
      <c r="O136" s="2">
        <f t="shared" si="7"/>
        <v>46079.055555555555</v>
      </c>
      <c r="P136">
        <f t="shared" si="8"/>
        <v>1772068800</v>
      </c>
    </row>
    <row r="137" spans="1:16" x14ac:dyDescent="0.55000000000000004">
      <c r="A137">
        <v>1772069098</v>
      </c>
      <c r="B137" t="s">
        <v>6</v>
      </c>
      <c r="C137" t="s">
        <v>7</v>
      </c>
      <c r="D137">
        <v>5180.54</v>
      </c>
      <c r="E137">
        <v>5188.5</v>
      </c>
      <c r="F137">
        <v>5188.5</v>
      </c>
      <c r="G137">
        <v>5179.01</v>
      </c>
      <c r="H137">
        <v>5183.17</v>
      </c>
      <c r="I137">
        <v>-1</v>
      </c>
      <c r="J137">
        <v>5.34</v>
      </c>
      <c r="K137">
        <v>0.78059999999999996</v>
      </c>
      <c r="L137">
        <v>-2</v>
      </c>
      <c r="N137" s="1">
        <f t="shared" si="6"/>
        <v>46079.059004629627</v>
      </c>
      <c r="O137" s="2">
        <f t="shared" si="7"/>
        <v>46079.059027777781</v>
      </c>
      <c r="P137">
        <f t="shared" si="8"/>
        <v>1772069100</v>
      </c>
    </row>
    <row r="138" spans="1:16" x14ac:dyDescent="0.55000000000000004">
      <c r="A138">
        <v>1772069398</v>
      </c>
      <c r="B138" t="s">
        <v>6</v>
      </c>
      <c r="C138" t="s">
        <v>7</v>
      </c>
      <c r="D138">
        <v>5187.99</v>
      </c>
      <c r="E138">
        <v>5185.84</v>
      </c>
      <c r="F138">
        <v>5188.26</v>
      </c>
      <c r="G138">
        <v>5178.5600000000004</v>
      </c>
      <c r="H138">
        <v>5183.82</v>
      </c>
      <c r="I138">
        <v>-1</v>
      </c>
      <c r="J138">
        <v>2.02</v>
      </c>
      <c r="K138">
        <v>-0.36584</v>
      </c>
      <c r="L138">
        <v>-3</v>
      </c>
      <c r="N138" s="1">
        <f t="shared" si="6"/>
        <v>46079.062476851846</v>
      </c>
      <c r="O138" s="2">
        <f t="shared" si="7"/>
        <v>46079.0625</v>
      </c>
      <c r="P138">
        <f t="shared" si="8"/>
        <v>1772069400</v>
      </c>
    </row>
    <row r="139" spans="1:16" x14ac:dyDescent="0.55000000000000004">
      <c r="A139">
        <v>1772069698</v>
      </c>
      <c r="B139" t="s">
        <v>6</v>
      </c>
      <c r="C139" t="s">
        <v>7</v>
      </c>
      <c r="D139">
        <v>5185.42</v>
      </c>
      <c r="E139">
        <v>5184.83</v>
      </c>
      <c r="F139">
        <v>5191.43</v>
      </c>
      <c r="G139">
        <v>5184.83</v>
      </c>
      <c r="H139">
        <v>5187.42</v>
      </c>
      <c r="I139">
        <v>1</v>
      </c>
      <c r="J139">
        <v>2.59</v>
      </c>
      <c r="K139">
        <v>-0.16242999999999999</v>
      </c>
      <c r="L139">
        <v>1</v>
      </c>
      <c r="N139" s="1">
        <f t="shared" si="6"/>
        <v>46079.065949074073</v>
      </c>
      <c r="O139" s="2">
        <f t="shared" si="7"/>
        <v>46079.065972222219</v>
      </c>
      <c r="P139">
        <f t="shared" si="8"/>
        <v>1772069700</v>
      </c>
    </row>
    <row r="140" spans="1:16" x14ac:dyDescent="0.55000000000000004">
      <c r="A140">
        <v>1772069998</v>
      </c>
      <c r="B140" t="s">
        <v>6</v>
      </c>
      <c r="C140" t="s">
        <v>7</v>
      </c>
      <c r="D140">
        <v>5189.54</v>
      </c>
      <c r="E140">
        <v>5186.12</v>
      </c>
      <c r="F140">
        <v>5192.62</v>
      </c>
      <c r="G140">
        <v>5185.1400000000003</v>
      </c>
      <c r="H140">
        <v>5188.16</v>
      </c>
      <c r="I140">
        <v>1</v>
      </c>
      <c r="J140">
        <v>2.04</v>
      </c>
      <c r="K140">
        <v>-0.35149000000000002</v>
      </c>
      <c r="L140">
        <v>2</v>
      </c>
      <c r="N140" s="1">
        <f t="shared" si="6"/>
        <v>46079.069421296299</v>
      </c>
      <c r="O140" s="2">
        <f t="shared" si="7"/>
        <v>46079.069444444445</v>
      </c>
      <c r="P140">
        <f t="shared" si="8"/>
        <v>1772070000</v>
      </c>
    </row>
    <row r="141" spans="1:16" x14ac:dyDescent="0.55000000000000004">
      <c r="A141">
        <v>1772070298</v>
      </c>
      <c r="B141" t="s">
        <v>6</v>
      </c>
      <c r="C141" t="s">
        <v>7</v>
      </c>
      <c r="D141">
        <v>5189.93</v>
      </c>
      <c r="E141">
        <v>5187.1400000000003</v>
      </c>
      <c r="F141">
        <v>5192.2</v>
      </c>
      <c r="G141">
        <v>5187.08</v>
      </c>
      <c r="H141">
        <v>5189.6899999999996</v>
      </c>
      <c r="I141">
        <v>1</v>
      </c>
      <c r="J141">
        <v>2.5499999999999998</v>
      </c>
      <c r="K141">
        <v>-0.17584</v>
      </c>
      <c r="L141">
        <v>3</v>
      </c>
      <c r="N141" s="1">
        <f t="shared" si="6"/>
        <v>46079.072893518518</v>
      </c>
      <c r="O141" s="2">
        <f t="shared" si="7"/>
        <v>46079.072916666664</v>
      </c>
      <c r="P141">
        <f t="shared" si="8"/>
        <v>1772070300</v>
      </c>
    </row>
    <row r="142" spans="1:16" x14ac:dyDescent="0.55000000000000004">
      <c r="A142">
        <v>1772070598</v>
      </c>
      <c r="B142" t="s">
        <v>6</v>
      </c>
      <c r="C142" t="s">
        <v>7</v>
      </c>
      <c r="D142">
        <v>5191.16</v>
      </c>
      <c r="E142">
        <v>5188.42</v>
      </c>
      <c r="F142">
        <v>5193.5200000000004</v>
      </c>
      <c r="G142">
        <v>5185.1000000000004</v>
      </c>
      <c r="H142">
        <v>5189.93</v>
      </c>
      <c r="I142">
        <v>1</v>
      </c>
      <c r="J142">
        <v>1.51</v>
      </c>
      <c r="K142">
        <v>-0.53500000000000003</v>
      </c>
      <c r="L142">
        <v>4</v>
      </c>
      <c r="N142" s="1">
        <f t="shared" si="6"/>
        <v>46079.076365740737</v>
      </c>
      <c r="O142" s="2">
        <f t="shared" si="7"/>
        <v>46079.076388888891</v>
      </c>
      <c r="P142">
        <f t="shared" si="8"/>
        <v>1772070600</v>
      </c>
    </row>
    <row r="143" spans="1:16" x14ac:dyDescent="0.55000000000000004">
      <c r="A143">
        <v>1772070898</v>
      </c>
      <c r="B143" t="s">
        <v>6</v>
      </c>
      <c r="C143" t="s">
        <v>7</v>
      </c>
      <c r="D143">
        <v>5191.71</v>
      </c>
      <c r="E143">
        <v>5189.17</v>
      </c>
      <c r="F143">
        <v>5194.08</v>
      </c>
      <c r="G143">
        <v>5189.17</v>
      </c>
      <c r="H143">
        <v>5191.84</v>
      </c>
      <c r="I143">
        <v>1</v>
      </c>
      <c r="J143">
        <v>2.66</v>
      </c>
      <c r="K143">
        <v>-0.13364000000000001</v>
      </c>
      <c r="L143">
        <v>5</v>
      </c>
      <c r="N143" s="1">
        <f t="shared" si="6"/>
        <v>46079.079837962963</v>
      </c>
      <c r="O143" s="2">
        <f t="shared" si="7"/>
        <v>46079.079861111109</v>
      </c>
      <c r="P143">
        <f t="shared" si="8"/>
        <v>1772070900</v>
      </c>
    </row>
    <row r="144" spans="1:16" x14ac:dyDescent="0.55000000000000004">
      <c r="A144">
        <v>1772071198</v>
      </c>
      <c r="B144" t="s">
        <v>6</v>
      </c>
      <c r="C144" t="s">
        <v>7</v>
      </c>
      <c r="D144">
        <v>5190.17</v>
      </c>
      <c r="E144">
        <v>5190.5</v>
      </c>
      <c r="F144">
        <v>5195.51</v>
      </c>
      <c r="G144">
        <v>5187.74</v>
      </c>
      <c r="H144">
        <v>5191.28</v>
      </c>
      <c r="I144">
        <v>1</v>
      </c>
      <c r="J144">
        <v>0.78</v>
      </c>
      <c r="K144">
        <v>-0.78122000000000003</v>
      </c>
      <c r="L144">
        <v>6</v>
      </c>
      <c r="N144" s="1">
        <f t="shared" si="6"/>
        <v>46079.083310185189</v>
      </c>
      <c r="O144" s="2">
        <f t="shared" si="7"/>
        <v>46079.083333333336</v>
      </c>
      <c r="P144">
        <f t="shared" si="8"/>
        <v>1772071200</v>
      </c>
    </row>
    <row r="145" spans="1:16" x14ac:dyDescent="0.55000000000000004">
      <c r="A145">
        <v>1772071498</v>
      </c>
      <c r="B145" t="s">
        <v>6</v>
      </c>
      <c r="C145" t="s">
        <v>7</v>
      </c>
      <c r="D145">
        <v>5187.26</v>
      </c>
      <c r="E145">
        <v>5190.8900000000003</v>
      </c>
      <c r="F145">
        <v>5190.8900000000003</v>
      </c>
      <c r="G145">
        <v>5184.7700000000004</v>
      </c>
      <c r="H145">
        <v>5188.12</v>
      </c>
      <c r="I145">
        <v>-1</v>
      </c>
      <c r="J145">
        <v>2.78</v>
      </c>
      <c r="K145">
        <v>-7.7469999999999997E-2</v>
      </c>
      <c r="L145">
        <v>-1</v>
      </c>
      <c r="N145" s="1">
        <f t="shared" si="6"/>
        <v>46079.086782407408</v>
      </c>
      <c r="O145" s="2">
        <f t="shared" si="7"/>
        <v>46079.086805555555</v>
      </c>
      <c r="P145">
        <f t="shared" si="8"/>
        <v>1772071500</v>
      </c>
    </row>
    <row r="146" spans="1:16" x14ac:dyDescent="0.55000000000000004">
      <c r="A146">
        <v>1772071798</v>
      </c>
      <c r="B146" t="s">
        <v>6</v>
      </c>
      <c r="C146" t="s">
        <v>7</v>
      </c>
      <c r="D146">
        <v>5183.0600000000004</v>
      </c>
      <c r="E146">
        <v>5189.51</v>
      </c>
      <c r="F146">
        <v>5190.97</v>
      </c>
      <c r="G146">
        <v>5182.2</v>
      </c>
      <c r="H146">
        <v>5185.87</v>
      </c>
      <c r="I146">
        <v>-1</v>
      </c>
      <c r="J146">
        <v>3.63</v>
      </c>
      <c r="K146">
        <v>0.24367</v>
      </c>
      <c r="L146">
        <v>-2</v>
      </c>
      <c r="N146" s="1">
        <f t="shared" si="6"/>
        <v>46079.090254629627</v>
      </c>
      <c r="O146" s="2">
        <f t="shared" si="7"/>
        <v>46079.090277777781</v>
      </c>
      <c r="P146">
        <f t="shared" si="8"/>
        <v>1772071800</v>
      </c>
    </row>
    <row r="147" spans="1:16" x14ac:dyDescent="0.55000000000000004">
      <c r="A147">
        <v>1772072098</v>
      </c>
      <c r="B147" t="s">
        <v>6</v>
      </c>
      <c r="C147" t="s">
        <v>7</v>
      </c>
      <c r="D147">
        <v>5188.25</v>
      </c>
      <c r="E147">
        <v>5187.6899999999996</v>
      </c>
      <c r="F147">
        <v>5190.04</v>
      </c>
      <c r="G147">
        <v>5181.8</v>
      </c>
      <c r="H147">
        <v>5185.8100000000004</v>
      </c>
      <c r="I147">
        <v>-1</v>
      </c>
      <c r="J147">
        <v>1.88</v>
      </c>
      <c r="K147">
        <v>-0.38740999999999998</v>
      </c>
      <c r="L147">
        <v>-3</v>
      </c>
      <c r="N147" s="1">
        <f t="shared" si="6"/>
        <v>46079.093726851846</v>
      </c>
      <c r="O147" s="2">
        <f t="shared" si="7"/>
        <v>46079.09375</v>
      </c>
      <c r="P147">
        <f t="shared" si="8"/>
        <v>1772072100</v>
      </c>
    </row>
    <row r="148" spans="1:16" x14ac:dyDescent="0.55000000000000004">
      <c r="A148">
        <v>1772072398</v>
      </c>
      <c r="B148" t="s">
        <v>6</v>
      </c>
      <c r="C148" t="s">
        <v>7</v>
      </c>
      <c r="D148">
        <v>5183.4399999999996</v>
      </c>
      <c r="E148">
        <v>5186.75</v>
      </c>
      <c r="F148">
        <v>5189.3500000000004</v>
      </c>
      <c r="G148">
        <v>5181.3500000000004</v>
      </c>
      <c r="H148">
        <v>5185.6000000000004</v>
      </c>
      <c r="I148">
        <v>-1</v>
      </c>
      <c r="J148">
        <v>1.1499999999999999</v>
      </c>
      <c r="K148">
        <v>-0.65841000000000005</v>
      </c>
      <c r="L148">
        <v>-4</v>
      </c>
      <c r="N148" s="1">
        <f t="shared" si="6"/>
        <v>46079.097199074073</v>
      </c>
      <c r="O148" s="2">
        <f t="shared" si="7"/>
        <v>46079.097222222219</v>
      </c>
      <c r="P148">
        <f t="shared" si="8"/>
        <v>1772072400</v>
      </c>
    </row>
    <row r="149" spans="1:16" x14ac:dyDescent="0.55000000000000004">
      <c r="A149">
        <v>1772072698</v>
      </c>
      <c r="B149" t="s">
        <v>6</v>
      </c>
      <c r="C149" t="s">
        <v>7</v>
      </c>
      <c r="D149">
        <v>5180.79</v>
      </c>
      <c r="E149">
        <v>5186.17</v>
      </c>
      <c r="F149">
        <v>5186.17</v>
      </c>
      <c r="G149">
        <v>5180.67</v>
      </c>
      <c r="H149">
        <v>5182.42</v>
      </c>
      <c r="I149">
        <v>-1</v>
      </c>
      <c r="J149">
        <v>3.75</v>
      </c>
      <c r="K149">
        <v>0.33148</v>
      </c>
      <c r="L149">
        <v>-5</v>
      </c>
      <c r="N149" s="1">
        <f t="shared" si="6"/>
        <v>46079.100671296299</v>
      </c>
      <c r="O149" s="2">
        <f t="shared" si="7"/>
        <v>46079.100694444445</v>
      </c>
      <c r="P149">
        <f t="shared" si="8"/>
        <v>1772072700</v>
      </c>
    </row>
    <row r="150" spans="1:16" x14ac:dyDescent="0.55000000000000004">
      <c r="A150">
        <v>1772072998</v>
      </c>
      <c r="B150" t="s">
        <v>6</v>
      </c>
      <c r="C150" t="s">
        <v>7</v>
      </c>
      <c r="D150">
        <v>5178.87</v>
      </c>
      <c r="E150">
        <v>5184.3</v>
      </c>
      <c r="F150">
        <v>5184.3</v>
      </c>
      <c r="G150">
        <v>5178.12</v>
      </c>
      <c r="H150">
        <v>5180.38</v>
      </c>
      <c r="I150">
        <v>-1</v>
      </c>
      <c r="J150">
        <v>3.92</v>
      </c>
      <c r="K150">
        <v>0.39805000000000001</v>
      </c>
      <c r="L150">
        <v>-6</v>
      </c>
      <c r="N150" s="1">
        <f t="shared" si="6"/>
        <v>46079.104143518518</v>
      </c>
      <c r="O150" s="2">
        <f t="shared" si="7"/>
        <v>46079.104166666664</v>
      </c>
      <c r="P150">
        <f t="shared" si="8"/>
        <v>1772073000</v>
      </c>
    </row>
    <row r="151" spans="1:16" x14ac:dyDescent="0.55000000000000004">
      <c r="A151">
        <v>1772073298</v>
      </c>
      <c r="B151" t="s">
        <v>6</v>
      </c>
      <c r="C151" t="s">
        <v>7</v>
      </c>
      <c r="D151">
        <v>5180.5200000000004</v>
      </c>
      <c r="E151">
        <v>5182.34</v>
      </c>
      <c r="F151">
        <v>5184.17</v>
      </c>
      <c r="G151">
        <v>5174.7299999999996</v>
      </c>
      <c r="H151">
        <v>5179.53</v>
      </c>
      <c r="I151">
        <v>-1</v>
      </c>
      <c r="J151">
        <v>2.8</v>
      </c>
      <c r="K151">
        <v>-2.862E-2</v>
      </c>
      <c r="L151">
        <v>-7</v>
      </c>
      <c r="N151" s="1">
        <f t="shared" si="6"/>
        <v>46079.107615740737</v>
      </c>
      <c r="O151" s="2">
        <f t="shared" si="7"/>
        <v>46079.107638888891</v>
      </c>
      <c r="P151">
        <f t="shared" si="8"/>
        <v>1772073300</v>
      </c>
    </row>
    <row r="152" spans="1:16" x14ac:dyDescent="0.55000000000000004">
      <c r="A152">
        <v>1772073598</v>
      </c>
      <c r="B152" t="s">
        <v>6</v>
      </c>
      <c r="C152" t="s">
        <v>7</v>
      </c>
      <c r="D152">
        <v>5176.09</v>
      </c>
      <c r="E152">
        <v>5180.9399999999996</v>
      </c>
      <c r="F152">
        <v>5180.9399999999996</v>
      </c>
      <c r="G152">
        <v>5174.34</v>
      </c>
      <c r="H152">
        <v>5177.7700000000004</v>
      </c>
      <c r="I152">
        <v>-1</v>
      </c>
      <c r="J152">
        <v>3.17</v>
      </c>
      <c r="K152">
        <v>0.10877000000000001</v>
      </c>
      <c r="L152">
        <v>-8</v>
      </c>
      <c r="N152" s="1">
        <f t="shared" si="6"/>
        <v>46079.111087962963</v>
      </c>
      <c r="O152" s="2">
        <f t="shared" si="7"/>
        <v>46079.111111111109</v>
      </c>
      <c r="P152">
        <f t="shared" si="8"/>
        <v>1772073600</v>
      </c>
    </row>
    <row r="153" spans="1:16" x14ac:dyDescent="0.55000000000000004">
      <c r="A153">
        <v>1772073898</v>
      </c>
      <c r="B153" t="s">
        <v>6</v>
      </c>
      <c r="C153" t="s">
        <v>7</v>
      </c>
      <c r="D153">
        <v>5180.78</v>
      </c>
      <c r="E153">
        <v>5179.3500000000004</v>
      </c>
      <c r="F153">
        <v>5183.21</v>
      </c>
      <c r="G153">
        <v>5176.09</v>
      </c>
      <c r="H153">
        <v>5179.04</v>
      </c>
      <c r="I153">
        <v>-1</v>
      </c>
      <c r="J153">
        <v>0.31</v>
      </c>
      <c r="K153">
        <v>-0.98209999999999997</v>
      </c>
      <c r="L153">
        <v>-9</v>
      </c>
      <c r="N153" s="1">
        <f t="shared" si="6"/>
        <v>46079.114560185189</v>
      </c>
      <c r="O153" s="2">
        <f t="shared" si="7"/>
        <v>46079.114583333336</v>
      </c>
      <c r="P153">
        <f t="shared" si="8"/>
        <v>1772073900</v>
      </c>
    </row>
    <row r="154" spans="1:16" x14ac:dyDescent="0.55000000000000004">
      <c r="A154">
        <v>1772074198</v>
      </c>
      <c r="B154" t="s">
        <v>6</v>
      </c>
      <c r="C154" t="s">
        <v>7</v>
      </c>
      <c r="D154">
        <v>5184.6899999999996</v>
      </c>
      <c r="E154">
        <v>5179.2</v>
      </c>
      <c r="F154">
        <v>5184.7700000000004</v>
      </c>
      <c r="G154">
        <v>5179.2</v>
      </c>
      <c r="H154">
        <v>5182.74</v>
      </c>
      <c r="I154">
        <v>1</v>
      </c>
      <c r="J154">
        <v>3.55</v>
      </c>
      <c r="K154">
        <v>0.24820999999999999</v>
      </c>
      <c r="L154">
        <v>1</v>
      </c>
      <c r="N154" s="1">
        <f t="shared" si="6"/>
        <v>46079.118032407408</v>
      </c>
      <c r="O154" s="2">
        <f t="shared" si="7"/>
        <v>46079.118055555555</v>
      </c>
      <c r="P154">
        <f t="shared" si="8"/>
        <v>1772074200</v>
      </c>
    </row>
    <row r="155" spans="1:16" x14ac:dyDescent="0.55000000000000004">
      <c r="A155">
        <v>1772074498</v>
      </c>
      <c r="B155" t="s">
        <v>6</v>
      </c>
      <c r="C155" t="s">
        <v>7</v>
      </c>
      <c r="D155">
        <v>5184.34</v>
      </c>
      <c r="E155">
        <v>5180.97</v>
      </c>
      <c r="F155">
        <v>5186.34</v>
      </c>
      <c r="G155">
        <v>5180.97</v>
      </c>
      <c r="H155">
        <v>5184.8</v>
      </c>
      <c r="I155">
        <v>1</v>
      </c>
      <c r="J155">
        <v>3.83</v>
      </c>
      <c r="K155">
        <v>0.35598999999999997</v>
      </c>
      <c r="L155">
        <v>2</v>
      </c>
      <c r="N155" s="1">
        <f t="shared" si="6"/>
        <v>46079.121504629627</v>
      </c>
      <c r="O155" s="2">
        <f t="shared" si="7"/>
        <v>46079.121527777781</v>
      </c>
      <c r="P155">
        <f t="shared" si="8"/>
        <v>1772074500</v>
      </c>
    </row>
    <row r="156" spans="1:16" x14ac:dyDescent="0.55000000000000004">
      <c r="A156">
        <v>1772074798</v>
      </c>
      <c r="B156" t="s">
        <v>6</v>
      </c>
      <c r="C156" t="s">
        <v>7</v>
      </c>
      <c r="D156">
        <v>5187.4399999999996</v>
      </c>
      <c r="E156">
        <v>5182.88</v>
      </c>
      <c r="F156">
        <v>5187.6099999999997</v>
      </c>
      <c r="G156">
        <v>5182.88</v>
      </c>
      <c r="H156">
        <v>5185.6000000000004</v>
      </c>
      <c r="I156">
        <v>1</v>
      </c>
      <c r="J156">
        <v>2.72</v>
      </c>
      <c r="K156">
        <v>-7.1139999999999995E-2</v>
      </c>
      <c r="L156">
        <v>3</v>
      </c>
      <c r="N156" s="1">
        <f t="shared" si="6"/>
        <v>46079.124976851846</v>
      </c>
      <c r="O156" s="2">
        <f t="shared" si="7"/>
        <v>46079.125</v>
      </c>
      <c r="P156">
        <f t="shared" si="8"/>
        <v>1772074800</v>
      </c>
    </row>
    <row r="157" spans="1:16" x14ac:dyDescent="0.55000000000000004">
      <c r="A157">
        <v>1772075098</v>
      </c>
      <c r="B157" t="s">
        <v>6</v>
      </c>
      <c r="C157" t="s">
        <v>7</v>
      </c>
      <c r="D157">
        <v>5185.97</v>
      </c>
      <c r="E157">
        <v>5184.24</v>
      </c>
      <c r="F157">
        <v>5187.53</v>
      </c>
      <c r="G157">
        <v>5184.24</v>
      </c>
      <c r="H157">
        <v>5186.32</v>
      </c>
      <c r="I157">
        <v>1</v>
      </c>
      <c r="J157">
        <v>2.0699999999999998</v>
      </c>
      <c r="K157">
        <v>-0.31491999999999998</v>
      </c>
      <c r="L157">
        <v>4</v>
      </c>
      <c r="N157" s="1">
        <f t="shared" si="6"/>
        <v>46079.128449074073</v>
      </c>
      <c r="O157" s="2">
        <f t="shared" si="7"/>
        <v>46079.128472222219</v>
      </c>
      <c r="P157">
        <f t="shared" si="8"/>
        <v>1772075100</v>
      </c>
    </row>
    <row r="158" spans="1:16" x14ac:dyDescent="0.55000000000000004">
      <c r="A158">
        <v>1772075398</v>
      </c>
      <c r="B158" t="s">
        <v>6</v>
      </c>
      <c r="C158" t="s">
        <v>7</v>
      </c>
      <c r="D158">
        <v>5187.26</v>
      </c>
      <c r="E158">
        <v>5185.28</v>
      </c>
      <c r="F158">
        <v>5188.1400000000003</v>
      </c>
      <c r="G158">
        <v>5184.3599999999997</v>
      </c>
      <c r="H158">
        <v>5186.45</v>
      </c>
      <c r="I158">
        <v>1</v>
      </c>
      <c r="J158">
        <v>1.17</v>
      </c>
      <c r="K158">
        <v>-0.65642999999999996</v>
      </c>
      <c r="L158">
        <v>5</v>
      </c>
      <c r="N158" s="1">
        <f t="shared" si="6"/>
        <v>46079.131921296299</v>
      </c>
      <c r="O158" s="2">
        <f t="shared" si="7"/>
        <v>46079.131944444445</v>
      </c>
      <c r="P158">
        <f t="shared" si="8"/>
        <v>1772075400</v>
      </c>
    </row>
    <row r="159" spans="1:16" x14ac:dyDescent="0.55000000000000004">
      <c r="A159">
        <v>1772075698</v>
      </c>
      <c r="B159" t="s">
        <v>6</v>
      </c>
      <c r="C159" t="s">
        <v>7</v>
      </c>
      <c r="D159">
        <v>5190.1899999999996</v>
      </c>
      <c r="E159">
        <v>5185.87</v>
      </c>
      <c r="F159">
        <v>5193.82</v>
      </c>
      <c r="G159">
        <v>5185.54</v>
      </c>
      <c r="H159">
        <v>5189.2</v>
      </c>
      <c r="I159">
        <v>1</v>
      </c>
      <c r="J159">
        <v>3.33</v>
      </c>
      <c r="K159">
        <v>0.17430999999999999</v>
      </c>
      <c r="L159">
        <v>6</v>
      </c>
      <c r="N159" s="1">
        <f t="shared" si="6"/>
        <v>46079.135393518518</v>
      </c>
      <c r="O159" s="2">
        <f t="shared" si="7"/>
        <v>46079.135416666664</v>
      </c>
      <c r="P159">
        <f t="shared" si="8"/>
        <v>1772075700</v>
      </c>
    </row>
    <row r="160" spans="1:16" x14ac:dyDescent="0.55000000000000004">
      <c r="A160">
        <v>1772075998</v>
      </c>
      <c r="B160" t="s">
        <v>6</v>
      </c>
      <c r="C160" t="s">
        <v>7</v>
      </c>
      <c r="D160">
        <v>5191.04</v>
      </c>
      <c r="E160">
        <v>5187.53</v>
      </c>
      <c r="F160">
        <v>5191.72</v>
      </c>
      <c r="G160">
        <v>5187.53</v>
      </c>
      <c r="H160">
        <v>5190.21</v>
      </c>
      <c r="I160">
        <v>1</v>
      </c>
      <c r="J160">
        <v>2.67</v>
      </c>
      <c r="K160">
        <v>-8.0689999999999998E-2</v>
      </c>
      <c r="L160">
        <v>7</v>
      </c>
      <c r="N160" s="1">
        <f t="shared" si="6"/>
        <v>46079.138865740737</v>
      </c>
      <c r="O160" s="2">
        <f t="shared" si="7"/>
        <v>46079.138888888891</v>
      </c>
      <c r="P160">
        <f t="shared" si="8"/>
        <v>1772076000</v>
      </c>
    </row>
    <row r="161" spans="1:16" x14ac:dyDescent="0.55000000000000004">
      <c r="A161">
        <v>1772076298</v>
      </c>
      <c r="B161" t="s">
        <v>6</v>
      </c>
      <c r="C161" t="s">
        <v>7</v>
      </c>
      <c r="D161">
        <v>5188.3500000000004</v>
      </c>
      <c r="E161">
        <v>5188.87</v>
      </c>
      <c r="F161">
        <v>5191.25</v>
      </c>
      <c r="G161">
        <v>5187.78</v>
      </c>
      <c r="H161">
        <v>5189.58</v>
      </c>
      <c r="I161">
        <v>1</v>
      </c>
      <c r="J161">
        <v>0.71</v>
      </c>
      <c r="K161">
        <v>-0.83431999999999995</v>
      </c>
      <c r="L161">
        <v>8</v>
      </c>
      <c r="N161" s="1">
        <f t="shared" si="6"/>
        <v>46079.142337962963</v>
      </c>
      <c r="O161" s="2">
        <f t="shared" si="7"/>
        <v>46079.142361111109</v>
      </c>
      <c r="P161">
        <f t="shared" si="8"/>
        <v>1772076300</v>
      </c>
    </row>
    <row r="162" spans="1:16" x14ac:dyDescent="0.55000000000000004">
      <c r="A162">
        <v>1772076598</v>
      </c>
      <c r="B162" t="s">
        <v>6</v>
      </c>
      <c r="C162" t="s">
        <v>7</v>
      </c>
      <c r="D162">
        <v>5188.5600000000004</v>
      </c>
      <c r="E162">
        <v>5189.2299999999996</v>
      </c>
      <c r="F162">
        <v>5189.7700000000004</v>
      </c>
      <c r="G162">
        <v>5187.8999999999996</v>
      </c>
      <c r="H162">
        <v>5188.6499999999996</v>
      </c>
      <c r="I162">
        <v>-1</v>
      </c>
      <c r="J162">
        <v>0.57999999999999996</v>
      </c>
      <c r="K162">
        <v>-0.88370000000000004</v>
      </c>
      <c r="L162">
        <v>-1</v>
      </c>
      <c r="N162" s="1">
        <f t="shared" si="6"/>
        <v>46079.145810185189</v>
      </c>
      <c r="O162" s="2">
        <f t="shared" si="7"/>
        <v>46079.145833333336</v>
      </c>
      <c r="P162">
        <f t="shared" si="8"/>
        <v>1772076600</v>
      </c>
    </row>
    <row r="163" spans="1:16" x14ac:dyDescent="0.55000000000000004">
      <c r="A163">
        <v>1772076898</v>
      </c>
      <c r="B163" t="s">
        <v>6</v>
      </c>
      <c r="C163" t="s">
        <v>7</v>
      </c>
      <c r="D163">
        <v>5186.58</v>
      </c>
      <c r="E163">
        <v>5188.9399999999996</v>
      </c>
      <c r="F163">
        <v>5188.9399999999996</v>
      </c>
      <c r="G163">
        <v>5186.17</v>
      </c>
      <c r="H163">
        <v>5187.54</v>
      </c>
      <c r="I163">
        <v>-1</v>
      </c>
      <c r="J163">
        <v>1.39</v>
      </c>
      <c r="K163">
        <v>-0.57077</v>
      </c>
      <c r="L163">
        <v>-2</v>
      </c>
      <c r="N163" s="1">
        <f t="shared" si="6"/>
        <v>46079.149282407408</v>
      </c>
      <c r="O163" s="2">
        <f t="shared" si="7"/>
        <v>46079.149305555555</v>
      </c>
      <c r="P163">
        <f t="shared" si="8"/>
        <v>1772076900</v>
      </c>
    </row>
    <row r="164" spans="1:16" x14ac:dyDescent="0.55000000000000004">
      <c r="A164">
        <v>1772077198</v>
      </c>
      <c r="B164" t="s">
        <v>6</v>
      </c>
      <c r="C164" t="s">
        <v>7</v>
      </c>
      <c r="D164">
        <v>5186.18</v>
      </c>
      <c r="E164">
        <v>5188.24</v>
      </c>
      <c r="F164">
        <v>5188.75</v>
      </c>
      <c r="G164">
        <v>5185.95</v>
      </c>
      <c r="H164">
        <v>5186.91</v>
      </c>
      <c r="I164">
        <v>-1</v>
      </c>
      <c r="J164">
        <v>1.33</v>
      </c>
      <c r="K164">
        <v>-0.59313000000000005</v>
      </c>
      <c r="L164">
        <v>-3</v>
      </c>
      <c r="N164" s="1">
        <f t="shared" si="6"/>
        <v>46079.152754629627</v>
      </c>
      <c r="O164" s="2">
        <f t="shared" si="7"/>
        <v>46079.152777777781</v>
      </c>
      <c r="P164">
        <f t="shared" si="8"/>
        <v>1772077200</v>
      </c>
    </row>
    <row r="165" spans="1:16" x14ac:dyDescent="0.55000000000000004">
      <c r="A165">
        <v>1772077498</v>
      </c>
      <c r="B165" t="s">
        <v>6</v>
      </c>
      <c r="C165" t="s">
        <v>7</v>
      </c>
      <c r="D165">
        <v>5188.6099999999997</v>
      </c>
      <c r="E165">
        <v>5187.57</v>
      </c>
      <c r="F165">
        <v>5188.63</v>
      </c>
      <c r="G165">
        <v>5184.24</v>
      </c>
      <c r="H165">
        <v>5186.91</v>
      </c>
      <c r="I165">
        <v>-1</v>
      </c>
      <c r="J165">
        <v>0.66</v>
      </c>
      <c r="K165">
        <v>-0.8498</v>
      </c>
      <c r="L165">
        <v>-4</v>
      </c>
      <c r="N165" s="1">
        <f t="shared" si="6"/>
        <v>46079.156226851846</v>
      </c>
      <c r="O165" s="2">
        <f t="shared" si="7"/>
        <v>46079.15625</v>
      </c>
      <c r="P165">
        <f t="shared" si="8"/>
        <v>1772077500</v>
      </c>
    </row>
    <row r="166" spans="1:16" x14ac:dyDescent="0.55000000000000004">
      <c r="A166">
        <v>1772077798</v>
      </c>
      <c r="B166" t="s">
        <v>6</v>
      </c>
      <c r="C166" t="s">
        <v>7</v>
      </c>
      <c r="D166">
        <v>5191.34</v>
      </c>
      <c r="E166">
        <v>5187.24</v>
      </c>
      <c r="F166">
        <v>5191.5200000000004</v>
      </c>
      <c r="G166">
        <v>5187.24</v>
      </c>
      <c r="H166">
        <v>5189.8100000000004</v>
      </c>
      <c r="I166">
        <v>1</v>
      </c>
      <c r="J166">
        <v>2.56</v>
      </c>
      <c r="K166">
        <v>-0.11505</v>
      </c>
      <c r="L166">
        <v>1</v>
      </c>
      <c r="N166" s="1">
        <f t="shared" si="6"/>
        <v>46079.159699074073</v>
      </c>
      <c r="O166" s="2">
        <f t="shared" si="7"/>
        <v>46079.159722222219</v>
      </c>
      <c r="P166">
        <f t="shared" si="8"/>
        <v>1772077800</v>
      </c>
    </row>
    <row r="167" spans="1:16" x14ac:dyDescent="0.55000000000000004">
      <c r="A167">
        <v>1772078098</v>
      </c>
      <c r="B167" t="s">
        <v>6</v>
      </c>
      <c r="C167" t="s">
        <v>7</v>
      </c>
      <c r="D167">
        <v>5192.63</v>
      </c>
      <c r="E167">
        <v>5188.5200000000004</v>
      </c>
      <c r="F167">
        <v>5192.87</v>
      </c>
      <c r="G167">
        <v>5188.5200000000004</v>
      </c>
      <c r="H167">
        <v>5191.83</v>
      </c>
      <c r="I167">
        <v>1</v>
      </c>
      <c r="J167">
        <v>3.31</v>
      </c>
      <c r="K167">
        <v>0.17177000000000001</v>
      </c>
      <c r="L167">
        <v>2</v>
      </c>
      <c r="N167" s="1">
        <f t="shared" si="6"/>
        <v>46079.163171296299</v>
      </c>
      <c r="O167" s="2">
        <f t="shared" si="7"/>
        <v>46079.163194444445</v>
      </c>
      <c r="P167">
        <f t="shared" si="8"/>
        <v>1772078100</v>
      </c>
    </row>
    <row r="168" spans="1:16" x14ac:dyDescent="0.55000000000000004">
      <c r="A168">
        <v>1772078398</v>
      </c>
      <c r="B168" t="s">
        <v>6</v>
      </c>
      <c r="C168" t="s">
        <v>7</v>
      </c>
      <c r="D168">
        <v>5194.08</v>
      </c>
      <c r="E168">
        <v>5190.18</v>
      </c>
      <c r="F168">
        <v>5195.47</v>
      </c>
      <c r="G168">
        <v>5190.18</v>
      </c>
      <c r="H168">
        <v>5193.6400000000003</v>
      </c>
      <c r="I168">
        <v>1</v>
      </c>
      <c r="J168">
        <v>3.46</v>
      </c>
      <c r="K168">
        <v>0.23308000000000001</v>
      </c>
      <c r="L168">
        <v>3</v>
      </c>
      <c r="N168" s="1">
        <f t="shared" si="6"/>
        <v>46079.166643518518</v>
      </c>
      <c r="O168" s="2">
        <f t="shared" si="7"/>
        <v>46079.166666666664</v>
      </c>
      <c r="P168">
        <f t="shared" si="8"/>
        <v>1772078400</v>
      </c>
    </row>
    <row r="169" spans="1:16" x14ac:dyDescent="0.55000000000000004">
      <c r="A169">
        <v>1772078698</v>
      </c>
      <c r="B169" t="s">
        <v>6</v>
      </c>
      <c r="C169" t="s">
        <v>7</v>
      </c>
      <c r="D169">
        <v>5195.76</v>
      </c>
      <c r="E169">
        <v>5191.91</v>
      </c>
      <c r="F169">
        <v>5196.53</v>
      </c>
      <c r="G169">
        <v>5191.91</v>
      </c>
      <c r="H169">
        <v>5194.93</v>
      </c>
      <c r="I169">
        <v>1</v>
      </c>
      <c r="J169">
        <v>3.02</v>
      </c>
      <c r="K169">
        <v>6.164E-2</v>
      </c>
      <c r="L169">
        <v>4</v>
      </c>
      <c r="N169" s="1">
        <f t="shared" si="6"/>
        <v>46079.170115740737</v>
      </c>
      <c r="O169" s="2">
        <f t="shared" si="7"/>
        <v>46079.170138888891</v>
      </c>
      <c r="P169">
        <f t="shared" si="8"/>
        <v>1772078700</v>
      </c>
    </row>
    <row r="170" spans="1:16" x14ac:dyDescent="0.55000000000000004">
      <c r="A170">
        <v>1772078998</v>
      </c>
      <c r="B170" t="s">
        <v>6</v>
      </c>
      <c r="C170" t="s">
        <v>7</v>
      </c>
      <c r="D170">
        <v>5196.8</v>
      </c>
      <c r="E170">
        <v>5193.42</v>
      </c>
      <c r="F170">
        <v>5199.09</v>
      </c>
      <c r="G170">
        <v>5193.42</v>
      </c>
      <c r="H170">
        <v>5196.6499999999996</v>
      </c>
      <c r="I170">
        <v>1</v>
      </c>
      <c r="J170">
        <v>3.23</v>
      </c>
      <c r="K170">
        <v>0.14152000000000001</v>
      </c>
      <c r="L170">
        <v>5</v>
      </c>
      <c r="N170" s="1">
        <f t="shared" si="6"/>
        <v>46079.173587962963</v>
      </c>
      <c r="O170" s="2">
        <f t="shared" si="7"/>
        <v>46079.173611111109</v>
      </c>
      <c r="P170">
        <f t="shared" si="8"/>
        <v>1772079000</v>
      </c>
    </row>
    <row r="171" spans="1:16" x14ac:dyDescent="0.55000000000000004">
      <c r="A171">
        <v>1772079298</v>
      </c>
      <c r="B171" t="s">
        <v>6</v>
      </c>
      <c r="C171" t="s">
        <v>7</v>
      </c>
      <c r="D171">
        <v>5193.83</v>
      </c>
      <c r="E171">
        <v>5195.04</v>
      </c>
      <c r="F171">
        <v>5197.1000000000004</v>
      </c>
      <c r="G171">
        <v>5191.6499999999996</v>
      </c>
      <c r="H171">
        <v>5194.8599999999997</v>
      </c>
      <c r="I171">
        <v>-1</v>
      </c>
      <c r="J171">
        <v>0.18</v>
      </c>
      <c r="K171">
        <v>-1.0349299999999999</v>
      </c>
      <c r="L171">
        <v>-1</v>
      </c>
      <c r="N171" s="1">
        <f t="shared" si="6"/>
        <v>46079.177060185189</v>
      </c>
      <c r="O171" s="2">
        <f t="shared" si="7"/>
        <v>46079.177083333336</v>
      </c>
      <c r="P171">
        <f t="shared" si="8"/>
        <v>1772079300</v>
      </c>
    </row>
    <row r="172" spans="1:16" x14ac:dyDescent="0.55000000000000004">
      <c r="A172">
        <v>1772079598</v>
      </c>
      <c r="B172" t="s">
        <v>6</v>
      </c>
      <c r="C172" t="s">
        <v>7</v>
      </c>
      <c r="D172">
        <v>5193.75</v>
      </c>
      <c r="E172">
        <v>5194.95</v>
      </c>
      <c r="F172">
        <v>5195.37</v>
      </c>
      <c r="G172">
        <v>5191.54</v>
      </c>
      <c r="H172">
        <v>5193.62</v>
      </c>
      <c r="I172">
        <v>-1</v>
      </c>
      <c r="J172">
        <v>1.32</v>
      </c>
      <c r="K172">
        <v>-0.59191000000000005</v>
      </c>
      <c r="L172">
        <v>-2</v>
      </c>
      <c r="N172" s="1">
        <f t="shared" si="6"/>
        <v>46079.180532407408</v>
      </c>
      <c r="O172" s="2">
        <f t="shared" si="7"/>
        <v>46079.180555555555</v>
      </c>
      <c r="P172">
        <f t="shared" si="8"/>
        <v>1772079600</v>
      </c>
    </row>
    <row r="173" spans="1:16" x14ac:dyDescent="0.55000000000000004">
      <c r="A173">
        <v>1772079898</v>
      </c>
      <c r="B173" t="s">
        <v>6</v>
      </c>
      <c r="C173" t="s">
        <v>7</v>
      </c>
      <c r="D173">
        <v>5194.13</v>
      </c>
      <c r="E173">
        <v>5194.28</v>
      </c>
      <c r="F173">
        <v>5194.75</v>
      </c>
      <c r="G173">
        <v>5191.7</v>
      </c>
      <c r="H173">
        <v>5193.58</v>
      </c>
      <c r="I173">
        <v>-1</v>
      </c>
      <c r="J173">
        <v>0.7</v>
      </c>
      <c r="K173">
        <v>-0.83226</v>
      </c>
      <c r="L173">
        <v>-3</v>
      </c>
      <c r="N173" s="1">
        <f t="shared" si="6"/>
        <v>46079.184004629627</v>
      </c>
      <c r="O173" s="2">
        <f t="shared" si="7"/>
        <v>46079.184027777781</v>
      </c>
      <c r="P173">
        <f t="shared" si="8"/>
        <v>1772079900</v>
      </c>
    </row>
    <row r="174" spans="1:16" x14ac:dyDescent="0.55000000000000004">
      <c r="A174">
        <v>1772080198</v>
      </c>
      <c r="B174" t="s">
        <v>6</v>
      </c>
      <c r="C174" t="s">
        <v>7</v>
      </c>
      <c r="D174">
        <v>5194.8599999999997</v>
      </c>
      <c r="E174">
        <v>5193.93</v>
      </c>
      <c r="F174">
        <v>5195.01</v>
      </c>
      <c r="G174">
        <v>5192.8</v>
      </c>
      <c r="H174">
        <v>5194.18</v>
      </c>
      <c r="I174">
        <v>1</v>
      </c>
      <c r="J174">
        <v>0.25</v>
      </c>
      <c r="K174">
        <v>-1.0025599999999999</v>
      </c>
      <c r="L174">
        <v>1</v>
      </c>
      <c r="N174" s="1">
        <f t="shared" si="6"/>
        <v>46079.187476851846</v>
      </c>
      <c r="O174" s="2">
        <f t="shared" si="7"/>
        <v>46079.1875</v>
      </c>
      <c r="P174">
        <f t="shared" si="8"/>
        <v>1772080200</v>
      </c>
    </row>
    <row r="175" spans="1:16" x14ac:dyDescent="0.55000000000000004">
      <c r="A175">
        <v>1772080498</v>
      </c>
      <c r="B175" t="s">
        <v>6</v>
      </c>
      <c r="C175" t="s">
        <v>7</v>
      </c>
      <c r="D175">
        <v>5195.3999999999996</v>
      </c>
      <c r="E175">
        <v>5194.0600000000004</v>
      </c>
      <c r="F175">
        <v>5195.57</v>
      </c>
      <c r="G175">
        <v>5194.0600000000004</v>
      </c>
      <c r="H175">
        <v>5195.01</v>
      </c>
      <c r="I175">
        <v>1</v>
      </c>
      <c r="J175">
        <v>0.95</v>
      </c>
      <c r="K175">
        <v>-0.73048999999999997</v>
      </c>
      <c r="L175">
        <v>2</v>
      </c>
      <c r="N175" s="1">
        <f t="shared" si="6"/>
        <v>46079.190949074073</v>
      </c>
      <c r="O175" s="2">
        <f t="shared" si="7"/>
        <v>46079.190972222219</v>
      </c>
      <c r="P175">
        <f t="shared" si="8"/>
        <v>1772080500</v>
      </c>
    </row>
    <row r="176" spans="1:16" x14ac:dyDescent="0.55000000000000004">
      <c r="A176">
        <v>1772080798</v>
      </c>
      <c r="B176" t="s">
        <v>6</v>
      </c>
      <c r="C176" t="s">
        <v>7</v>
      </c>
      <c r="D176">
        <v>5194.26</v>
      </c>
      <c r="E176">
        <v>5194.54</v>
      </c>
      <c r="F176">
        <v>5195.8</v>
      </c>
      <c r="G176">
        <v>5194.1099999999997</v>
      </c>
      <c r="H176">
        <v>5194.8900000000003</v>
      </c>
      <c r="I176">
        <v>1</v>
      </c>
      <c r="J176">
        <v>0.36</v>
      </c>
      <c r="K176">
        <v>-0.95659000000000005</v>
      </c>
      <c r="L176">
        <v>3</v>
      </c>
      <c r="N176" s="1">
        <f t="shared" si="6"/>
        <v>46079.194421296299</v>
      </c>
      <c r="O176" s="2">
        <f t="shared" si="7"/>
        <v>46079.194444444445</v>
      </c>
      <c r="P176">
        <f t="shared" si="8"/>
        <v>1772080800</v>
      </c>
    </row>
    <row r="177" spans="1:16" x14ac:dyDescent="0.55000000000000004">
      <c r="A177">
        <v>1772081098</v>
      </c>
      <c r="B177" t="s">
        <v>6</v>
      </c>
      <c r="C177" t="s">
        <v>7</v>
      </c>
      <c r="D177">
        <v>5191.38</v>
      </c>
      <c r="E177">
        <v>5194.71</v>
      </c>
      <c r="F177">
        <v>5194.8</v>
      </c>
      <c r="G177">
        <v>5190.66</v>
      </c>
      <c r="H177">
        <v>5192.78</v>
      </c>
      <c r="I177">
        <v>-1</v>
      </c>
      <c r="J177">
        <v>1.94</v>
      </c>
      <c r="K177">
        <v>-0.35063</v>
      </c>
      <c r="L177">
        <v>-1</v>
      </c>
      <c r="N177" s="1">
        <f t="shared" si="6"/>
        <v>46079.197893518518</v>
      </c>
      <c r="O177" s="2">
        <f t="shared" si="7"/>
        <v>46079.197916666664</v>
      </c>
      <c r="P177">
        <f t="shared" si="8"/>
        <v>1772081100</v>
      </c>
    </row>
    <row r="178" spans="1:16" x14ac:dyDescent="0.55000000000000004">
      <c r="A178">
        <v>1772081398</v>
      </c>
      <c r="B178" t="s">
        <v>6</v>
      </c>
      <c r="C178" t="s">
        <v>7</v>
      </c>
      <c r="D178">
        <v>5192.6099999999997</v>
      </c>
      <c r="E178">
        <v>5193.74</v>
      </c>
      <c r="F178">
        <v>5193.74</v>
      </c>
      <c r="G178">
        <v>5190.49</v>
      </c>
      <c r="H178">
        <v>5191.8599999999997</v>
      </c>
      <c r="I178">
        <v>-1</v>
      </c>
      <c r="J178">
        <v>1.88</v>
      </c>
      <c r="K178">
        <v>-0.37189</v>
      </c>
      <c r="L178">
        <v>-2</v>
      </c>
      <c r="N178" s="1">
        <f t="shared" si="6"/>
        <v>46079.201365740737</v>
      </c>
      <c r="O178" s="2">
        <f t="shared" si="7"/>
        <v>46079.201388888891</v>
      </c>
      <c r="P178">
        <f t="shared" si="8"/>
        <v>1772081400</v>
      </c>
    </row>
    <row r="179" spans="1:16" x14ac:dyDescent="0.55000000000000004">
      <c r="A179">
        <v>1772081698</v>
      </c>
      <c r="B179" t="s">
        <v>6</v>
      </c>
      <c r="C179" t="s">
        <v>7</v>
      </c>
      <c r="D179">
        <v>5192.6899999999996</v>
      </c>
      <c r="E179">
        <v>5192.8</v>
      </c>
      <c r="F179">
        <v>5193.5600000000004</v>
      </c>
      <c r="G179">
        <v>5192.05</v>
      </c>
      <c r="H179">
        <v>5192.72</v>
      </c>
      <c r="I179">
        <v>-1</v>
      </c>
      <c r="J179">
        <v>0.08</v>
      </c>
      <c r="K179">
        <v>-1.0595600000000001</v>
      </c>
      <c r="L179">
        <v>-3</v>
      </c>
      <c r="N179" s="1">
        <f t="shared" si="6"/>
        <v>46079.204837962963</v>
      </c>
      <c r="O179" s="2">
        <f t="shared" si="7"/>
        <v>46079.204861111109</v>
      </c>
      <c r="P179">
        <f t="shared" si="8"/>
        <v>1772081700</v>
      </c>
    </row>
    <row r="180" spans="1:16" x14ac:dyDescent="0.55000000000000004">
      <c r="A180">
        <v>1772081998</v>
      </c>
      <c r="B180" t="s">
        <v>6</v>
      </c>
      <c r="C180" t="s">
        <v>7</v>
      </c>
      <c r="D180">
        <v>5193.25</v>
      </c>
      <c r="E180">
        <v>5192.76</v>
      </c>
      <c r="F180">
        <v>5195.22</v>
      </c>
      <c r="G180">
        <v>5190.54</v>
      </c>
      <c r="H180">
        <v>5192.93</v>
      </c>
      <c r="I180">
        <v>1</v>
      </c>
      <c r="J180">
        <v>0.16</v>
      </c>
      <c r="K180">
        <v>-1.0275399999999999</v>
      </c>
      <c r="L180">
        <v>1</v>
      </c>
      <c r="N180" s="1">
        <f t="shared" si="6"/>
        <v>46079.208310185189</v>
      </c>
      <c r="O180" s="2">
        <f t="shared" si="7"/>
        <v>46079.208333333336</v>
      </c>
      <c r="P180">
        <f t="shared" si="8"/>
        <v>1772082000</v>
      </c>
    </row>
    <row r="181" spans="1:16" x14ac:dyDescent="0.55000000000000004">
      <c r="A181">
        <v>1772082298</v>
      </c>
      <c r="B181" t="s">
        <v>6</v>
      </c>
      <c r="C181" t="s">
        <v>7</v>
      </c>
      <c r="D181">
        <v>5194.54</v>
      </c>
      <c r="E181">
        <v>5192.84</v>
      </c>
      <c r="F181">
        <v>5194.54</v>
      </c>
      <c r="G181">
        <v>5192.0200000000004</v>
      </c>
      <c r="H181">
        <v>5193.59</v>
      </c>
      <c r="I181">
        <v>1</v>
      </c>
      <c r="J181">
        <v>0.74</v>
      </c>
      <c r="K181">
        <v>-0.79996999999999996</v>
      </c>
      <c r="L181">
        <v>2</v>
      </c>
      <c r="N181" s="1">
        <f t="shared" si="6"/>
        <v>46079.211782407408</v>
      </c>
      <c r="O181" s="2">
        <f t="shared" si="7"/>
        <v>46079.211805555555</v>
      </c>
      <c r="P181">
        <f t="shared" si="8"/>
        <v>1772082300</v>
      </c>
    </row>
    <row r="182" spans="1:16" x14ac:dyDescent="0.55000000000000004">
      <c r="A182">
        <v>1772082598</v>
      </c>
      <c r="B182" t="s">
        <v>6</v>
      </c>
      <c r="C182" t="s">
        <v>7</v>
      </c>
      <c r="D182">
        <v>5197.8500000000004</v>
      </c>
      <c r="E182">
        <v>5193.22</v>
      </c>
      <c r="F182">
        <v>5199.62</v>
      </c>
      <c r="G182">
        <v>5193.22</v>
      </c>
      <c r="H182">
        <v>5196.41</v>
      </c>
      <c r="I182">
        <v>1</v>
      </c>
      <c r="J182">
        <v>3.19</v>
      </c>
      <c r="K182">
        <v>0.13685</v>
      </c>
      <c r="L182">
        <v>3</v>
      </c>
      <c r="N182" s="1">
        <f t="shared" si="6"/>
        <v>46079.215254629627</v>
      </c>
      <c r="O182" s="2">
        <f t="shared" si="7"/>
        <v>46079.215277777781</v>
      </c>
      <c r="P182">
        <f t="shared" si="8"/>
        <v>1772082600</v>
      </c>
    </row>
    <row r="183" spans="1:16" x14ac:dyDescent="0.55000000000000004">
      <c r="A183">
        <v>1772082898</v>
      </c>
      <c r="B183" t="s">
        <v>6</v>
      </c>
      <c r="C183" t="s">
        <v>7</v>
      </c>
      <c r="D183">
        <v>5199.82</v>
      </c>
      <c r="E183">
        <v>5194.8100000000004</v>
      </c>
      <c r="F183">
        <v>5202.41</v>
      </c>
      <c r="G183">
        <v>5194.8100000000004</v>
      </c>
      <c r="H183">
        <v>5199.1899999999996</v>
      </c>
      <c r="I183">
        <v>1</v>
      </c>
      <c r="J183">
        <v>4.38</v>
      </c>
      <c r="K183">
        <v>0.59060000000000001</v>
      </c>
      <c r="L183">
        <v>4</v>
      </c>
      <c r="N183" s="1">
        <f t="shared" si="6"/>
        <v>46079.218726851846</v>
      </c>
      <c r="O183" s="2">
        <f t="shared" si="7"/>
        <v>46079.21875</v>
      </c>
      <c r="P183">
        <f t="shared" si="8"/>
        <v>1772082900</v>
      </c>
    </row>
    <row r="184" spans="1:16" x14ac:dyDescent="0.55000000000000004">
      <c r="A184">
        <v>1772083198</v>
      </c>
      <c r="B184" t="s">
        <v>6</v>
      </c>
      <c r="C184" t="s">
        <v>7</v>
      </c>
      <c r="D184">
        <v>5202.71</v>
      </c>
      <c r="E184">
        <v>5197</v>
      </c>
      <c r="F184">
        <v>5203.1000000000004</v>
      </c>
      <c r="G184">
        <v>5197</v>
      </c>
      <c r="H184">
        <v>5200.93</v>
      </c>
      <c r="I184">
        <v>1</v>
      </c>
      <c r="J184">
        <v>3.92</v>
      </c>
      <c r="K184">
        <v>0.41269</v>
      </c>
      <c r="L184">
        <v>5</v>
      </c>
      <c r="N184" s="1">
        <f t="shared" si="6"/>
        <v>46079.222199074073</v>
      </c>
      <c r="O184" s="2">
        <f t="shared" si="7"/>
        <v>46079.222222222219</v>
      </c>
      <c r="P184">
        <f t="shared" si="8"/>
        <v>1772083200</v>
      </c>
    </row>
    <row r="185" spans="1:16" x14ac:dyDescent="0.55000000000000004">
      <c r="A185">
        <v>1772083498</v>
      </c>
      <c r="B185" t="s">
        <v>6</v>
      </c>
      <c r="C185" t="s">
        <v>7</v>
      </c>
      <c r="D185">
        <v>5200.41</v>
      </c>
      <c r="E185">
        <v>5198.96</v>
      </c>
      <c r="F185">
        <v>5205.3100000000004</v>
      </c>
      <c r="G185">
        <v>5198.96</v>
      </c>
      <c r="H185">
        <v>5202.0200000000004</v>
      </c>
      <c r="I185">
        <v>1</v>
      </c>
      <c r="J185">
        <v>3.06</v>
      </c>
      <c r="K185">
        <v>7.8869999999999996E-2</v>
      </c>
      <c r="L185">
        <v>6</v>
      </c>
      <c r="N185" s="1">
        <f t="shared" si="6"/>
        <v>46079.225671296299</v>
      </c>
      <c r="O185" s="2">
        <f t="shared" si="7"/>
        <v>46079.225694444445</v>
      </c>
      <c r="P185">
        <f t="shared" si="8"/>
        <v>1772083500</v>
      </c>
    </row>
    <row r="186" spans="1:16" x14ac:dyDescent="0.55000000000000004">
      <c r="A186">
        <v>1772083798</v>
      </c>
      <c r="B186" t="s">
        <v>6</v>
      </c>
      <c r="C186" t="s">
        <v>7</v>
      </c>
      <c r="D186">
        <v>5201.13</v>
      </c>
      <c r="E186">
        <v>5200.49</v>
      </c>
      <c r="F186">
        <v>5201.63</v>
      </c>
      <c r="G186">
        <v>5199.0600000000004</v>
      </c>
      <c r="H186">
        <v>5200.54</v>
      </c>
      <c r="I186">
        <v>1</v>
      </c>
      <c r="J186">
        <v>0.04</v>
      </c>
      <c r="K186">
        <v>-1.0746</v>
      </c>
      <c r="L186">
        <v>7</v>
      </c>
      <c r="N186" s="1">
        <f t="shared" si="6"/>
        <v>46079.229143518518</v>
      </c>
      <c r="O186" s="2">
        <f t="shared" si="7"/>
        <v>46079.229166666664</v>
      </c>
      <c r="P186">
        <f t="shared" si="8"/>
        <v>1772083800</v>
      </c>
    </row>
    <row r="187" spans="1:16" x14ac:dyDescent="0.55000000000000004">
      <c r="A187">
        <v>1772084098</v>
      </c>
      <c r="B187" t="s">
        <v>6</v>
      </c>
      <c r="C187" t="s">
        <v>7</v>
      </c>
      <c r="D187">
        <v>5199.26</v>
      </c>
      <c r="E187">
        <v>5200.51</v>
      </c>
      <c r="F187">
        <v>5203.26</v>
      </c>
      <c r="G187">
        <v>5195.84</v>
      </c>
      <c r="H187">
        <v>5199.87</v>
      </c>
      <c r="I187">
        <v>-1</v>
      </c>
      <c r="J187">
        <v>0.64</v>
      </c>
      <c r="K187">
        <v>-0.84501999999999999</v>
      </c>
      <c r="L187">
        <v>-1</v>
      </c>
      <c r="N187" s="1">
        <f t="shared" si="6"/>
        <v>46079.232615740737</v>
      </c>
      <c r="O187" s="2">
        <f t="shared" si="7"/>
        <v>46079.232638888891</v>
      </c>
      <c r="P187">
        <f t="shared" si="8"/>
        <v>1772084100</v>
      </c>
    </row>
    <row r="188" spans="1:16" x14ac:dyDescent="0.55000000000000004">
      <c r="A188">
        <v>1772084398</v>
      </c>
      <c r="B188" t="s">
        <v>6</v>
      </c>
      <c r="C188" t="s">
        <v>7</v>
      </c>
      <c r="D188">
        <v>5199.6899999999996</v>
      </c>
      <c r="E188">
        <v>5200.1899999999996</v>
      </c>
      <c r="F188">
        <v>5201.71</v>
      </c>
      <c r="G188">
        <v>5198.9399999999996</v>
      </c>
      <c r="H188">
        <v>5199.8999999999996</v>
      </c>
      <c r="I188">
        <v>-1</v>
      </c>
      <c r="J188">
        <v>0.28999999999999998</v>
      </c>
      <c r="K188">
        <v>-0.97845000000000004</v>
      </c>
      <c r="L188">
        <v>-2</v>
      </c>
      <c r="N188" s="1">
        <f t="shared" si="6"/>
        <v>46079.236087962963</v>
      </c>
      <c r="O188" s="2">
        <f t="shared" si="7"/>
        <v>46079.236111111109</v>
      </c>
      <c r="P188">
        <f t="shared" si="8"/>
        <v>1772084400</v>
      </c>
    </row>
    <row r="189" spans="1:16" x14ac:dyDescent="0.55000000000000004">
      <c r="A189">
        <v>1772084698</v>
      </c>
      <c r="B189" t="s">
        <v>6</v>
      </c>
      <c r="C189" t="s">
        <v>7</v>
      </c>
      <c r="D189">
        <v>5193.88</v>
      </c>
      <c r="E189">
        <v>5200.05</v>
      </c>
      <c r="F189">
        <v>5200.05</v>
      </c>
      <c r="G189">
        <v>5191.3500000000004</v>
      </c>
      <c r="H189">
        <v>5196.16</v>
      </c>
      <c r="I189">
        <v>-1</v>
      </c>
      <c r="J189">
        <v>3.89</v>
      </c>
      <c r="K189">
        <v>0.39432</v>
      </c>
      <c r="L189">
        <v>-3</v>
      </c>
      <c r="N189" s="1">
        <f t="shared" si="6"/>
        <v>46079.239560185189</v>
      </c>
      <c r="O189" s="2">
        <f t="shared" si="7"/>
        <v>46079.239583333336</v>
      </c>
      <c r="P189">
        <f t="shared" si="8"/>
        <v>1772084700</v>
      </c>
    </row>
    <row r="190" spans="1:16" x14ac:dyDescent="0.55000000000000004">
      <c r="A190">
        <v>1772084998</v>
      </c>
      <c r="B190" t="s">
        <v>6</v>
      </c>
      <c r="C190" t="s">
        <v>7</v>
      </c>
      <c r="D190">
        <v>5194.18</v>
      </c>
      <c r="E190">
        <v>5198.1000000000004</v>
      </c>
      <c r="F190">
        <v>5198.1000000000004</v>
      </c>
      <c r="G190">
        <v>5193.28</v>
      </c>
      <c r="H190">
        <v>5194.41</v>
      </c>
      <c r="I190">
        <v>-1</v>
      </c>
      <c r="J190">
        <v>3.69</v>
      </c>
      <c r="K190">
        <v>0.31401000000000001</v>
      </c>
      <c r="L190">
        <v>-4</v>
      </c>
      <c r="N190" s="1">
        <f t="shared" si="6"/>
        <v>46079.243032407408</v>
      </c>
      <c r="O190" s="2">
        <f t="shared" si="7"/>
        <v>46079.243055555555</v>
      </c>
      <c r="P190">
        <f t="shared" si="8"/>
        <v>1772085000</v>
      </c>
    </row>
    <row r="191" spans="1:16" x14ac:dyDescent="0.55000000000000004">
      <c r="A191">
        <v>1772085298</v>
      </c>
      <c r="B191" t="s">
        <v>6</v>
      </c>
      <c r="C191" t="s">
        <v>7</v>
      </c>
      <c r="D191">
        <v>5198.46</v>
      </c>
      <c r="E191">
        <v>5196.26</v>
      </c>
      <c r="F191">
        <v>5198.6099999999997</v>
      </c>
      <c r="G191">
        <v>5194.38</v>
      </c>
      <c r="H191">
        <v>5196.46</v>
      </c>
      <c r="I191">
        <v>1</v>
      </c>
      <c r="J191">
        <v>0.2</v>
      </c>
      <c r="K191">
        <v>-1.02356</v>
      </c>
      <c r="L191">
        <v>1</v>
      </c>
      <c r="N191" s="1">
        <f t="shared" si="6"/>
        <v>46079.246504629627</v>
      </c>
      <c r="O191" s="2">
        <f t="shared" si="7"/>
        <v>46079.246527777781</v>
      </c>
      <c r="P191">
        <f t="shared" si="8"/>
        <v>1772085300</v>
      </c>
    </row>
    <row r="192" spans="1:16" x14ac:dyDescent="0.55000000000000004">
      <c r="A192">
        <v>1772085598</v>
      </c>
      <c r="B192" t="s">
        <v>6</v>
      </c>
      <c r="C192" t="s">
        <v>7</v>
      </c>
      <c r="D192">
        <v>5193.7700000000004</v>
      </c>
      <c r="E192">
        <v>5196.3599999999997</v>
      </c>
      <c r="F192">
        <v>5199.3599999999997</v>
      </c>
      <c r="G192">
        <v>5193.51</v>
      </c>
      <c r="H192">
        <v>5196.28</v>
      </c>
      <c r="I192">
        <v>-1</v>
      </c>
      <c r="J192">
        <v>0.08</v>
      </c>
      <c r="K192">
        <v>-1.06247</v>
      </c>
      <c r="L192">
        <v>-1</v>
      </c>
      <c r="N192" s="1">
        <f t="shared" si="6"/>
        <v>46079.249976851846</v>
      </c>
      <c r="O192" s="2">
        <f t="shared" si="7"/>
        <v>46079.25</v>
      </c>
      <c r="P192">
        <f t="shared" si="8"/>
        <v>1772085600</v>
      </c>
    </row>
    <row r="193" spans="1:16" x14ac:dyDescent="0.55000000000000004">
      <c r="A193">
        <v>1772085898</v>
      </c>
      <c r="B193" t="s">
        <v>6</v>
      </c>
      <c r="C193" t="s">
        <v>7</v>
      </c>
      <c r="D193">
        <v>5198.41</v>
      </c>
      <c r="E193">
        <v>5196.32</v>
      </c>
      <c r="F193">
        <v>5199.63</v>
      </c>
      <c r="G193">
        <v>5193.5</v>
      </c>
      <c r="H193">
        <v>5196.33</v>
      </c>
      <c r="I193">
        <v>1</v>
      </c>
      <c r="J193">
        <v>0.01</v>
      </c>
      <c r="K193">
        <v>-1.08212</v>
      </c>
      <c r="L193">
        <v>1</v>
      </c>
      <c r="N193" s="1">
        <f t="shared" si="6"/>
        <v>46079.253449074073</v>
      </c>
      <c r="O193" s="2">
        <f t="shared" si="7"/>
        <v>46079.253472222219</v>
      </c>
      <c r="P193">
        <f t="shared" si="8"/>
        <v>1772085900</v>
      </c>
    </row>
    <row r="194" spans="1:16" x14ac:dyDescent="0.55000000000000004">
      <c r="A194">
        <v>1772086198</v>
      </c>
      <c r="B194" t="s">
        <v>6</v>
      </c>
      <c r="C194" t="s">
        <v>7</v>
      </c>
      <c r="D194">
        <v>5197.99</v>
      </c>
      <c r="E194">
        <v>5196.32</v>
      </c>
      <c r="F194">
        <v>5198.41</v>
      </c>
      <c r="G194">
        <v>5195.75</v>
      </c>
      <c r="H194">
        <v>5197.6400000000003</v>
      </c>
      <c r="I194">
        <v>1</v>
      </c>
      <c r="J194">
        <v>1.32</v>
      </c>
      <c r="K194">
        <v>-0.58067999999999997</v>
      </c>
      <c r="L194">
        <v>2</v>
      </c>
      <c r="N194" s="1">
        <f t="shared" ref="N194:N257" si="9">(A194/86400)+25569</f>
        <v>46079.256921296299</v>
      </c>
      <c r="O194" s="2">
        <f t="shared" ref="O194:O257" si="10">CEILING(INT(N194*1440)/1440*288,1)/288</f>
        <v>46079.256944444445</v>
      </c>
      <c r="P194">
        <f t="shared" si="8"/>
        <v>1772086200</v>
      </c>
    </row>
    <row r="195" spans="1:16" x14ac:dyDescent="0.55000000000000004">
      <c r="A195">
        <v>1772086498</v>
      </c>
      <c r="B195" t="s">
        <v>6</v>
      </c>
      <c r="C195" t="s">
        <v>7</v>
      </c>
      <c r="D195">
        <v>5196.0600000000004</v>
      </c>
      <c r="E195">
        <v>5196.9799999999996</v>
      </c>
      <c r="F195">
        <v>5198.51</v>
      </c>
      <c r="G195">
        <v>5194.66</v>
      </c>
      <c r="H195">
        <v>5196.8</v>
      </c>
      <c r="I195">
        <v>-1</v>
      </c>
      <c r="J195">
        <v>0.18</v>
      </c>
      <c r="K195">
        <v>-1.00813</v>
      </c>
      <c r="L195">
        <v>-1</v>
      </c>
      <c r="N195" s="1">
        <f t="shared" si="9"/>
        <v>46079.260393518518</v>
      </c>
      <c r="O195" s="2">
        <f t="shared" si="10"/>
        <v>46079.260416666664</v>
      </c>
      <c r="P195">
        <f t="shared" ref="P195:P258" si="11">MROUND((O195-25569)*86400,300)</f>
        <v>1772086500</v>
      </c>
    </row>
    <row r="196" spans="1:16" x14ac:dyDescent="0.55000000000000004">
      <c r="A196">
        <v>1772086798</v>
      </c>
      <c r="B196" t="s">
        <v>6</v>
      </c>
      <c r="C196" t="s">
        <v>7</v>
      </c>
      <c r="D196">
        <v>5196.4399999999996</v>
      </c>
      <c r="E196">
        <v>5196.8900000000003</v>
      </c>
      <c r="F196">
        <v>5197.2</v>
      </c>
      <c r="G196">
        <v>5192.83</v>
      </c>
      <c r="H196">
        <v>5195.63</v>
      </c>
      <c r="I196">
        <v>-1</v>
      </c>
      <c r="J196">
        <v>1.26</v>
      </c>
      <c r="K196">
        <v>-0.59721999999999997</v>
      </c>
      <c r="L196">
        <v>-2</v>
      </c>
      <c r="N196" s="1">
        <f t="shared" si="9"/>
        <v>46079.263865740737</v>
      </c>
      <c r="O196" s="2">
        <f t="shared" si="10"/>
        <v>46079.263888888891</v>
      </c>
      <c r="P196">
        <f t="shared" si="11"/>
        <v>1772086800</v>
      </c>
    </row>
    <row r="197" spans="1:16" x14ac:dyDescent="0.55000000000000004">
      <c r="A197">
        <v>1772087098</v>
      </c>
      <c r="B197" t="s">
        <v>6</v>
      </c>
      <c r="C197" t="s">
        <v>7</v>
      </c>
      <c r="D197">
        <v>5193.49</v>
      </c>
      <c r="E197">
        <v>5196.26</v>
      </c>
      <c r="F197">
        <v>5197.92</v>
      </c>
      <c r="G197">
        <v>5193.16</v>
      </c>
      <c r="H197">
        <v>5195.25</v>
      </c>
      <c r="I197">
        <v>-1</v>
      </c>
      <c r="J197">
        <v>1.01</v>
      </c>
      <c r="K197">
        <v>-0.68993000000000004</v>
      </c>
      <c r="L197">
        <v>-3</v>
      </c>
      <c r="N197" s="1">
        <f t="shared" si="9"/>
        <v>46079.267337962963</v>
      </c>
      <c r="O197" s="2">
        <f t="shared" si="10"/>
        <v>46079.267361111109</v>
      </c>
      <c r="P197">
        <f t="shared" si="11"/>
        <v>1772087100</v>
      </c>
    </row>
    <row r="198" spans="1:16" x14ac:dyDescent="0.55000000000000004">
      <c r="A198">
        <v>1772087398</v>
      </c>
      <c r="B198" t="s">
        <v>6</v>
      </c>
      <c r="C198" t="s">
        <v>7</v>
      </c>
      <c r="D198">
        <v>5196.8999999999996</v>
      </c>
      <c r="E198">
        <v>5195.76</v>
      </c>
      <c r="F198">
        <v>5197.3599999999997</v>
      </c>
      <c r="G198">
        <v>5193.51</v>
      </c>
      <c r="H198">
        <v>5195.32</v>
      </c>
      <c r="I198">
        <v>-1</v>
      </c>
      <c r="J198">
        <v>0.44</v>
      </c>
      <c r="K198">
        <v>-0.90159999999999996</v>
      </c>
      <c r="L198">
        <v>-4</v>
      </c>
      <c r="N198" s="1">
        <f t="shared" si="9"/>
        <v>46079.270810185189</v>
      </c>
      <c r="O198" s="2">
        <f t="shared" si="10"/>
        <v>46079.270833333336</v>
      </c>
      <c r="P198">
        <f t="shared" si="11"/>
        <v>1772087400</v>
      </c>
    </row>
    <row r="199" spans="1:16" x14ac:dyDescent="0.55000000000000004">
      <c r="A199">
        <v>1772087698</v>
      </c>
      <c r="B199" t="s">
        <v>6</v>
      </c>
      <c r="C199" t="s">
        <v>7</v>
      </c>
      <c r="D199">
        <v>5196.79</v>
      </c>
      <c r="E199">
        <v>5195.54</v>
      </c>
      <c r="F199">
        <v>5198.24</v>
      </c>
      <c r="G199">
        <v>5194.1400000000003</v>
      </c>
      <c r="H199">
        <v>5196.5200000000004</v>
      </c>
      <c r="I199">
        <v>1</v>
      </c>
      <c r="J199">
        <v>0.98</v>
      </c>
      <c r="K199">
        <v>-0.69118999999999997</v>
      </c>
      <c r="L199">
        <v>1</v>
      </c>
      <c r="N199" s="1">
        <f t="shared" si="9"/>
        <v>46079.274282407408</v>
      </c>
      <c r="O199" s="2">
        <f t="shared" si="10"/>
        <v>46079.274305555555</v>
      </c>
      <c r="P199">
        <f t="shared" si="11"/>
        <v>1772087700</v>
      </c>
    </row>
    <row r="200" spans="1:16" x14ac:dyDescent="0.55000000000000004">
      <c r="A200">
        <v>1772087998</v>
      </c>
      <c r="B200" t="s">
        <v>6</v>
      </c>
      <c r="C200" t="s">
        <v>7</v>
      </c>
      <c r="D200">
        <v>5196.4399999999996</v>
      </c>
      <c r="E200">
        <v>5196.03</v>
      </c>
      <c r="F200">
        <v>5197.21</v>
      </c>
      <c r="G200">
        <v>5194.2700000000004</v>
      </c>
      <c r="H200">
        <v>5196.18</v>
      </c>
      <c r="I200">
        <v>1</v>
      </c>
      <c r="J200">
        <v>0.15</v>
      </c>
      <c r="K200">
        <v>-1.00017</v>
      </c>
      <c r="L200">
        <v>2</v>
      </c>
      <c r="N200" s="1">
        <f t="shared" si="9"/>
        <v>46079.277754629627</v>
      </c>
      <c r="O200" s="2">
        <f t="shared" si="10"/>
        <v>46079.277777777781</v>
      </c>
      <c r="P200">
        <f t="shared" si="11"/>
        <v>1772088000</v>
      </c>
    </row>
    <row r="201" spans="1:16" x14ac:dyDescent="0.55000000000000004">
      <c r="A201">
        <v>1772088298</v>
      </c>
      <c r="B201" t="s">
        <v>6</v>
      </c>
      <c r="C201" t="s">
        <v>7</v>
      </c>
      <c r="D201">
        <v>5192.8</v>
      </c>
      <c r="E201">
        <v>5196.1000000000004</v>
      </c>
      <c r="F201">
        <v>5196.96</v>
      </c>
      <c r="G201">
        <v>5192.25</v>
      </c>
      <c r="H201">
        <v>5194.6099999999997</v>
      </c>
      <c r="I201">
        <v>-1</v>
      </c>
      <c r="J201">
        <v>1.49</v>
      </c>
      <c r="K201">
        <v>-0.48432999999999998</v>
      </c>
      <c r="L201">
        <v>-1</v>
      </c>
      <c r="N201" s="1">
        <f t="shared" si="9"/>
        <v>46079.281226851846</v>
      </c>
      <c r="O201" s="2">
        <f t="shared" si="10"/>
        <v>46079.28125</v>
      </c>
      <c r="P201">
        <f t="shared" si="11"/>
        <v>1772088300</v>
      </c>
    </row>
    <row r="202" spans="1:16" x14ac:dyDescent="0.55000000000000004">
      <c r="A202">
        <v>1772088598</v>
      </c>
      <c r="B202" t="s">
        <v>6</v>
      </c>
      <c r="C202" t="s">
        <v>7</v>
      </c>
      <c r="D202">
        <v>5192.66</v>
      </c>
      <c r="E202">
        <v>5195.3599999999997</v>
      </c>
      <c r="F202">
        <v>5196.8100000000004</v>
      </c>
      <c r="G202">
        <v>5191.22</v>
      </c>
      <c r="H202">
        <v>5193.37</v>
      </c>
      <c r="I202">
        <v>-1</v>
      </c>
      <c r="J202">
        <v>1.99</v>
      </c>
      <c r="K202">
        <v>-0.28935</v>
      </c>
      <c r="L202">
        <v>-2</v>
      </c>
      <c r="N202" s="1">
        <f t="shared" si="9"/>
        <v>46079.284699074073</v>
      </c>
      <c r="O202" s="2">
        <f t="shared" si="10"/>
        <v>46079.284722222219</v>
      </c>
      <c r="P202">
        <f t="shared" si="11"/>
        <v>1772088600</v>
      </c>
    </row>
    <row r="203" spans="1:16" x14ac:dyDescent="0.55000000000000004">
      <c r="A203">
        <v>1772088898</v>
      </c>
      <c r="B203" t="s">
        <v>6</v>
      </c>
      <c r="C203" t="s">
        <v>7</v>
      </c>
      <c r="D203">
        <v>5193.26</v>
      </c>
      <c r="E203">
        <v>5194.3599999999997</v>
      </c>
      <c r="F203">
        <v>5194.3599999999997</v>
      </c>
      <c r="G203">
        <v>5190.37</v>
      </c>
      <c r="H203">
        <v>5192.49</v>
      </c>
      <c r="I203">
        <v>-1</v>
      </c>
      <c r="J203">
        <v>1.88</v>
      </c>
      <c r="K203">
        <v>-0.33409</v>
      </c>
      <c r="L203">
        <v>-3</v>
      </c>
      <c r="N203" s="1">
        <f t="shared" si="9"/>
        <v>46079.288171296299</v>
      </c>
      <c r="O203" s="2">
        <f t="shared" si="10"/>
        <v>46079.288194444445</v>
      </c>
      <c r="P203">
        <f t="shared" si="11"/>
        <v>1772088900</v>
      </c>
    </row>
    <row r="204" spans="1:16" x14ac:dyDescent="0.55000000000000004">
      <c r="A204">
        <v>1772089198</v>
      </c>
      <c r="B204" t="s">
        <v>6</v>
      </c>
      <c r="C204" t="s">
        <v>7</v>
      </c>
      <c r="D204">
        <v>5190.96</v>
      </c>
      <c r="E204">
        <v>5193.42</v>
      </c>
      <c r="F204">
        <v>5194.72</v>
      </c>
      <c r="G204">
        <v>5185.4399999999996</v>
      </c>
      <c r="H204">
        <v>5191.1000000000004</v>
      </c>
      <c r="I204">
        <v>-1</v>
      </c>
      <c r="J204">
        <v>2.3199999999999998</v>
      </c>
      <c r="K204">
        <v>-0.15806999999999999</v>
      </c>
      <c r="L204">
        <v>-4</v>
      </c>
      <c r="N204" s="1">
        <f t="shared" si="9"/>
        <v>46079.291643518518</v>
      </c>
      <c r="O204" s="2">
        <f t="shared" si="10"/>
        <v>46079.291666666664</v>
      </c>
      <c r="P204">
        <f t="shared" si="11"/>
        <v>1772089200</v>
      </c>
    </row>
    <row r="205" spans="1:16" x14ac:dyDescent="0.55000000000000004">
      <c r="A205">
        <v>1772089498</v>
      </c>
      <c r="B205" t="s">
        <v>6</v>
      </c>
      <c r="C205" t="s">
        <v>7</v>
      </c>
      <c r="D205">
        <v>5184.75</v>
      </c>
      <c r="E205">
        <v>5192.26</v>
      </c>
      <c r="F205">
        <v>5192.26</v>
      </c>
      <c r="G205">
        <v>5182.59</v>
      </c>
      <c r="H205">
        <v>5187.2</v>
      </c>
      <c r="I205">
        <v>-1</v>
      </c>
      <c r="J205">
        <v>5.0599999999999996</v>
      </c>
      <c r="K205">
        <v>0.92808000000000002</v>
      </c>
      <c r="L205">
        <v>-5</v>
      </c>
      <c r="N205" s="1">
        <f t="shared" si="9"/>
        <v>46079.295115740737</v>
      </c>
      <c r="O205" s="2">
        <f t="shared" si="10"/>
        <v>46079.295138888891</v>
      </c>
      <c r="P205">
        <f t="shared" si="11"/>
        <v>1772089500</v>
      </c>
    </row>
    <row r="206" spans="1:16" x14ac:dyDescent="0.55000000000000004">
      <c r="A206">
        <v>1772089798</v>
      </c>
      <c r="B206" t="s">
        <v>6</v>
      </c>
      <c r="C206" t="s">
        <v>7</v>
      </c>
      <c r="D206">
        <v>5187.62</v>
      </c>
      <c r="E206">
        <v>5189.7299999999996</v>
      </c>
      <c r="F206">
        <v>5189.7299999999996</v>
      </c>
      <c r="G206">
        <v>5182.45</v>
      </c>
      <c r="H206">
        <v>5185.6499999999996</v>
      </c>
      <c r="I206">
        <v>-1</v>
      </c>
      <c r="J206">
        <v>4.08</v>
      </c>
      <c r="K206">
        <v>0.54788000000000003</v>
      </c>
      <c r="L206">
        <v>-6</v>
      </c>
      <c r="N206" s="1">
        <f t="shared" si="9"/>
        <v>46079.298587962963</v>
      </c>
      <c r="O206" s="2">
        <f t="shared" si="10"/>
        <v>46079.298611111109</v>
      </c>
      <c r="P206">
        <f t="shared" si="11"/>
        <v>1772089800</v>
      </c>
    </row>
    <row r="207" spans="1:16" x14ac:dyDescent="0.55000000000000004">
      <c r="A207">
        <v>1772090098</v>
      </c>
      <c r="B207" t="s">
        <v>6</v>
      </c>
      <c r="C207" t="s">
        <v>7</v>
      </c>
      <c r="D207">
        <v>5188.55</v>
      </c>
      <c r="E207">
        <v>5187.6899999999996</v>
      </c>
      <c r="F207">
        <v>5190.8100000000004</v>
      </c>
      <c r="G207">
        <v>5185.24</v>
      </c>
      <c r="H207">
        <v>5188.0600000000004</v>
      </c>
      <c r="I207">
        <v>1</v>
      </c>
      <c r="J207">
        <v>0.36</v>
      </c>
      <c r="K207">
        <v>-0.92442999999999997</v>
      </c>
      <c r="L207">
        <v>1</v>
      </c>
      <c r="N207" s="1">
        <f t="shared" si="9"/>
        <v>46079.302060185189</v>
      </c>
      <c r="O207" s="2">
        <f t="shared" si="10"/>
        <v>46079.302083333336</v>
      </c>
      <c r="P207">
        <f t="shared" si="11"/>
        <v>1772090100</v>
      </c>
    </row>
    <row r="208" spans="1:16" x14ac:dyDescent="0.55000000000000004">
      <c r="A208">
        <v>1772090398</v>
      </c>
      <c r="B208" t="s">
        <v>6</v>
      </c>
      <c r="C208" t="s">
        <v>7</v>
      </c>
      <c r="D208">
        <v>5186.04</v>
      </c>
      <c r="E208">
        <v>5187.87</v>
      </c>
      <c r="F208">
        <v>5189.16</v>
      </c>
      <c r="G208">
        <v>5182.0600000000004</v>
      </c>
      <c r="H208">
        <v>5186.45</v>
      </c>
      <c r="I208">
        <v>-1</v>
      </c>
      <c r="J208">
        <v>1.42</v>
      </c>
      <c r="K208">
        <v>-0.50839999999999996</v>
      </c>
      <c r="L208">
        <v>-1</v>
      </c>
      <c r="N208" s="1">
        <f t="shared" si="9"/>
        <v>46079.305532407408</v>
      </c>
      <c r="O208" s="2">
        <f t="shared" si="10"/>
        <v>46079.305555555555</v>
      </c>
      <c r="P208">
        <f t="shared" si="11"/>
        <v>1772090400</v>
      </c>
    </row>
    <row r="209" spans="1:16" x14ac:dyDescent="0.55000000000000004">
      <c r="A209">
        <v>1772090698</v>
      </c>
      <c r="B209" t="s">
        <v>6</v>
      </c>
      <c r="C209" t="s">
        <v>7</v>
      </c>
      <c r="D209">
        <v>5184.88</v>
      </c>
      <c r="E209">
        <v>5187.16</v>
      </c>
      <c r="F209">
        <v>5188.0200000000004</v>
      </c>
      <c r="G209">
        <v>5184.43</v>
      </c>
      <c r="H209">
        <v>5185.84</v>
      </c>
      <c r="I209">
        <v>-1</v>
      </c>
      <c r="J209">
        <v>1.32</v>
      </c>
      <c r="K209">
        <v>-0.54701</v>
      </c>
      <c r="L209">
        <v>-2</v>
      </c>
      <c r="N209" s="1">
        <f t="shared" si="9"/>
        <v>46079.309004629627</v>
      </c>
      <c r="O209" s="2">
        <f t="shared" si="10"/>
        <v>46079.309027777781</v>
      </c>
      <c r="P209">
        <f t="shared" si="11"/>
        <v>1772090700</v>
      </c>
    </row>
    <row r="210" spans="1:16" x14ac:dyDescent="0.55000000000000004">
      <c r="A210">
        <v>1772090998</v>
      </c>
      <c r="B210" t="s">
        <v>6</v>
      </c>
      <c r="C210" t="s">
        <v>7</v>
      </c>
      <c r="D210">
        <v>5186.1499999999996</v>
      </c>
      <c r="E210">
        <v>5186.5</v>
      </c>
      <c r="F210">
        <v>5188.7299999999996</v>
      </c>
      <c r="G210">
        <v>5184.58</v>
      </c>
      <c r="H210">
        <v>5186.17</v>
      </c>
      <c r="I210">
        <v>-1</v>
      </c>
      <c r="J210">
        <v>0.33</v>
      </c>
      <c r="K210">
        <v>-0.93874000000000002</v>
      </c>
      <c r="L210">
        <v>-3</v>
      </c>
      <c r="N210" s="1">
        <f t="shared" si="9"/>
        <v>46079.312476851846</v>
      </c>
      <c r="O210" s="2">
        <f t="shared" si="10"/>
        <v>46079.3125</v>
      </c>
      <c r="P210">
        <f t="shared" si="11"/>
        <v>1772091000</v>
      </c>
    </row>
    <row r="211" spans="1:16" x14ac:dyDescent="0.55000000000000004">
      <c r="A211">
        <v>1772091298</v>
      </c>
      <c r="B211" t="s">
        <v>6</v>
      </c>
      <c r="C211" t="s">
        <v>7</v>
      </c>
      <c r="D211">
        <v>5188.3500000000004</v>
      </c>
      <c r="E211">
        <v>5186.34</v>
      </c>
      <c r="F211">
        <v>5189</v>
      </c>
      <c r="G211">
        <v>5184.6400000000003</v>
      </c>
      <c r="H211">
        <v>5187.01</v>
      </c>
      <c r="I211">
        <v>1</v>
      </c>
      <c r="J211">
        <v>0.67</v>
      </c>
      <c r="K211">
        <v>-0.80006999999999995</v>
      </c>
      <c r="L211">
        <v>1</v>
      </c>
      <c r="N211" s="1">
        <f t="shared" si="9"/>
        <v>46079.315949074073</v>
      </c>
      <c r="O211" s="2">
        <f t="shared" si="10"/>
        <v>46079.315972222219</v>
      </c>
      <c r="P211">
        <f t="shared" si="11"/>
        <v>1772091300</v>
      </c>
    </row>
    <row r="212" spans="1:16" x14ac:dyDescent="0.55000000000000004">
      <c r="A212">
        <v>1772091598</v>
      </c>
      <c r="B212" t="s">
        <v>6</v>
      </c>
      <c r="C212" t="s">
        <v>7</v>
      </c>
      <c r="D212">
        <v>5186.49</v>
      </c>
      <c r="E212">
        <v>5186.68</v>
      </c>
      <c r="F212">
        <v>5189.78</v>
      </c>
      <c r="G212">
        <v>5186.08</v>
      </c>
      <c r="H212">
        <v>5187.67</v>
      </c>
      <c r="I212">
        <v>1</v>
      </c>
      <c r="J212">
        <v>1</v>
      </c>
      <c r="K212">
        <v>-0.67408000000000001</v>
      </c>
      <c r="L212">
        <v>2</v>
      </c>
      <c r="N212" s="1">
        <f t="shared" si="9"/>
        <v>46079.319421296299</v>
      </c>
      <c r="O212" s="2">
        <f t="shared" si="10"/>
        <v>46079.319444444445</v>
      </c>
      <c r="P212">
        <f t="shared" si="11"/>
        <v>1772091600</v>
      </c>
    </row>
    <row r="213" spans="1:16" x14ac:dyDescent="0.55000000000000004">
      <c r="A213">
        <v>1772091898</v>
      </c>
      <c r="B213" t="s">
        <v>6</v>
      </c>
      <c r="C213" t="s">
        <v>7</v>
      </c>
      <c r="D213">
        <v>5181.91</v>
      </c>
      <c r="E213">
        <v>5187.17</v>
      </c>
      <c r="F213">
        <v>5187.17</v>
      </c>
      <c r="G213">
        <v>5181.87</v>
      </c>
      <c r="H213">
        <v>5184.3</v>
      </c>
      <c r="I213">
        <v>-1</v>
      </c>
      <c r="J213">
        <v>2.88</v>
      </c>
      <c r="K213">
        <v>6.7699999999999996E-2</v>
      </c>
      <c r="L213">
        <v>-1</v>
      </c>
      <c r="N213" s="1">
        <f t="shared" si="9"/>
        <v>46079.322893518518</v>
      </c>
      <c r="O213" s="2">
        <f t="shared" si="10"/>
        <v>46079.322916666664</v>
      </c>
      <c r="P213">
        <f t="shared" si="11"/>
        <v>1772091900</v>
      </c>
    </row>
    <row r="214" spans="1:16" x14ac:dyDescent="0.55000000000000004">
      <c r="A214">
        <v>1772092198</v>
      </c>
      <c r="B214" t="s">
        <v>6</v>
      </c>
      <c r="C214" t="s">
        <v>7</v>
      </c>
      <c r="D214">
        <v>5183.7</v>
      </c>
      <c r="E214">
        <v>5185.7299999999996</v>
      </c>
      <c r="F214">
        <v>5185.7299999999996</v>
      </c>
      <c r="G214">
        <v>5179.72</v>
      </c>
      <c r="H214">
        <v>5182.3100000000004</v>
      </c>
      <c r="I214">
        <v>-1</v>
      </c>
      <c r="J214">
        <v>3.42</v>
      </c>
      <c r="K214">
        <v>0.28022000000000002</v>
      </c>
      <c r="L214">
        <v>-2</v>
      </c>
      <c r="N214" s="1">
        <f t="shared" si="9"/>
        <v>46079.326365740737</v>
      </c>
      <c r="O214" s="2">
        <f t="shared" si="10"/>
        <v>46079.326388888891</v>
      </c>
      <c r="P214">
        <f t="shared" si="11"/>
        <v>1772092200</v>
      </c>
    </row>
    <row r="215" spans="1:16" x14ac:dyDescent="0.55000000000000004">
      <c r="A215">
        <v>1772092498</v>
      </c>
      <c r="B215" t="s">
        <v>6</v>
      </c>
      <c r="C215" t="s">
        <v>7</v>
      </c>
      <c r="D215">
        <v>5186.0200000000004</v>
      </c>
      <c r="E215">
        <v>5184.0200000000004</v>
      </c>
      <c r="F215">
        <v>5188.1400000000003</v>
      </c>
      <c r="G215">
        <v>5183.7299999999996</v>
      </c>
      <c r="H215">
        <v>5185.3999999999996</v>
      </c>
      <c r="I215">
        <v>1</v>
      </c>
      <c r="J215">
        <v>1.38</v>
      </c>
      <c r="K215">
        <v>-0.53069</v>
      </c>
      <c r="L215">
        <v>1</v>
      </c>
      <c r="N215" s="1">
        <f t="shared" si="9"/>
        <v>46079.329837962963</v>
      </c>
      <c r="O215" s="2">
        <f t="shared" si="10"/>
        <v>46079.329861111109</v>
      </c>
      <c r="P215">
        <f t="shared" si="11"/>
        <v>1772092500</v>
      </c>
    </row>
    <row r="216" spans="1:16" x14ac:dyDescent="0.55000000000000004">
      <c r="A216">
        <v>1772092798</v>
      </c>
      <c r="B216" t="s">
        <v>6</v>
      </c>
      <c r="C216" t="s">
        <v>7</v>
      </c>
      <c r="D216">
        <v>5181.47</v>
      </c>
      <c r="E216">
        <v>5184.71</v>
      </c>
      <c r="F216">
        <v>5187.05</v>
      </c>
      <c r="G216">
        <v>5179.66</v>
      </c>
      <c r="H216">
        <v>5183.6400000000003</v>
      </c>
      <c r="I216">
        <v>-1</v>
      </c>
      <c r="J216">
        <v>1.08</v>
      </c>
      <c r="K216">
        <v>-0.65151000000000003</v>
      </c>
      <c r="L216">
        <v>-1</v>
      </c>
      <c r="N216" s="1">
        <f t="shared" si="9"/>
        <v>46079.333310185189</v>
      </c>
      <c r="O216" s="2">
        <f t="shared" si="10"/>
        <v>46079.333333333336</v>
      </c>
      <c r="P216">
        <f t="shared" si="11"/>
        <v>1772092800</v>
      </c>
    </row>
    <row r="217" spans="1:16" x14ac:dyDescent="0.55000000000000004">
      <c r="A217">
        <v>1772093098</v>
      </c>
      <c r="B217" t="s">
        <v>6</v>
      </c>
      <c r="C217" t="s">
        <v>7</v>
      </c>
      <c r="D217">
        <v>5183.96</v>
      </c>
      <c r="E217">
        <v>5184.17</v>
      </c>
      <c r="F217">
        <v>5185.37</v>
      </c>
      <c r="G217">
        <v>5179.41</v>
      </c>
      <c r="H217">
        <v>5182.55</v>
      </c>
      <c r="I217">
        <v>-1</v>
      </c>
      <c r="J217">
        <v>1.62</v>
      </c>
      <c r="K217">
        <v>-0.43792999999999999</v>
      </c>
      <c r="L217">
        <v>-2</v>
      </c>
      <c r="N217" s="1">
        <f t="shared" si="9"/>
        <v>46079.336782407408</v>
      </c>
      <c r="O217" s="2">
        <f t="shared" si="10"/>
        <v>46079.336805555555</v>
      </c>
      <c r="P217">
        <f t="shared" si="11"/>
        <v>1772093100</v>
      </c>
    </row>
    <row r="218" spans="1:16" x14ac:dyDescent="0.55000000000000004">
      <c r="A218">
        <v>1772093398</v>
      </c>
      <c r="B218" t="s">
        <v>6</v>
      </c>
      <c r="C218" t="s">
        <v>7</v>
      </c>
      <c r="D218">
        <v>5189.4799999999996</v>
      </c>
      <c r="E218">
        <v>5183.3599999999997</v>
      </c>
      <c r="F218">
        <v>5190.47</v>
      </c>
      <c r="G218">
        <v>5183.3599999999997</v>
      </c>
      <c r="H218">
        <v>5186.88</v>
      </c>
      <c r="I218">
        <v>1</v>
      </c>
      <c r="J218">
        <v>3.51</v>
      </c>
      <c r="K218">
        <v>0.31096000000000001</v>
      </c>
      <c r="L218">
        <v>1</v>
      </c>
      <c r="N218" s="1">
        <f t="shared" si="9"/>
        <v>46079.340254629627</v>
      </c>
      <c r="O218" s="2">
        <f t="shared" si="10"/>
        <v>46079.340277777781</v>
      </c>
      <c r="P218">
        <f t="shared" si="11"/>
        <v>1772093400</v>
      </c>
    </row>
    <row r="219" spans="1:16" x14ac:dyDescent="0.55000000000000004">
      <c r="A219">
        <v>1772093698</v>
      </c>
      <c r="B219" t="s">
        <v>6</v>
      </c>
      <c r="C219" t="s">
        <v>7</v>
      </c>
      <c r="D219">
        <v>5187.25</v>
      </c>
      <c r="E219">
        <v>5185.12</v>
      </c>
      <c r="F219">
        <v>5190.8500000000004</v>
      </c>
      <c r="G219">
        <v>5184.8900000000003</v>
      </c>
      <c r="H219">
        <v>5188.12</v>
      </c>
      <c r="I219">
        <v>1</v>
      </c>
      <c r="J219">
        <v>3</v>
      </c>
      <c r="K219">
        <v>0.10605000000000001</v>
      </c>
      <c r="L219">
        <v>2</v>
      </c>
      <c r="N219" s="1">
        <f t="shared" si="9"/>
        <v>46079.343726851846</v>
      </c>
      <c r="O219" s="2">
        <f t="shared" si="10"/>
        <v>46079.34375</v>
      </c>
      <c r="P219">
        <f t="shared" si="11"/>
        <v>1772093700</v>
      </c>
    </row>
    <row r="220" spans="1:16" x14ac:dyDescent="0.55000000000000004">
      <c r="A220">
        <v>1772093998</v>
      </c>
      <c r="B220" t="s">
        <v>6</v>
      </c>
      <c r="C220" t="s">
        <v>7</v>
      </c>
      <c r="D220">
        <v>5187.01</v>
      </c>
      <c r="E220">
        <v>5186.62</v>
      </c>
      <c r="F220">
        <v>5187.55</v>
      </c>
      <c r="G220">
        <v>5184.9399999999996</v>
      </c>
      <c r="H220">
        <v>5186.68</v>
      </c>
      <c r="I220">
        <v>1</v>
      </c>
      <c r="J220">
        <v>7.0000000000000007E-2</v>
      </c>
      <c r="K220">
        <v>-1.0538799999999999</v>
      </c>
      <c r="L220">
        <v>3</v>
      </c>
      <c r="N220" s="1">
        <f t="shared" si="9"/>
        <v>46079.347199074073</v>
      </c>
      <c r="O220" s="2">
        <f t="shared" si="10"/>
        <v>46079.347222222219</v>
      </c>
      <c r="P220">
        <f t="shared" si="11"/>
        <v>1772094000</v>
      </c>
    </row>
    <row r="221" spans="1:16" x14ac:dyDescent="0.55000000000000004">
      <c r="A221">
        <v>1772094298</v>
      </c>
      <c r="B221" t="s">
        <v>6</v>
      </c>
      <c r="C221" t="s">
        <v>7</v>
      </c>
      <c r="D221">
        <v>5176.99</v>
      </c>
      <c r="E221">
        <v>5186.6499999999996</v>
      </c>
      <c r="F221">
        <v>5187.6899999999996</v>
      </c>
      <c r="G221">
        <v>5175.41</v>
      </c>
      <c r="H221">
        <v>5181.78</v>
      </c>
      <c r="I221">
        <v>-1</v>
      </c>
      <c r="J221">
        <v>4.87</v>
      </c>
      <c r="K221">
        <v>0.84928000000000003</v>
      </c>
      <c r="L221">
        <v>-1</v>
      </c>
      <c r="N221" s="1">
        <f t="shared" si="9"/>
        <v>46079.350671296299</v>
      </c>
      <c r="O221" s="2">
        <f t="shared" si="10"/>
        <v>46079.350694444445</v>
      </c>
      <c r="P221">
        <f t="shared" si="11"/>
        <v>1772094300</v>
      </c>
    </row>
    <row r="222" spans="1:16" x14ac:dyDescent="0.55000000000000004">
      <c r="A222">
        <v>1772094598</v>
      </c>
      <c r="B222" t="s">
        <v>6</v>
      </c>
      <c r="C222" t="s">
        <v>7</v>
      </c>
      <c r="D222">
        <v>5175.0600000000004</v>
      </c>
      <c r="E222">
        <v>5184.21</v>
      </c>
      <c r="F222">
        <v>5184.21</v>
      </c>
      <c r="G222">
        <v>5171.24</v>
      </c>
      <c r="H222">
        <v>5176.03</v>
      </c>
      <c r="I222">
        <v>-1</v>
      </c>
      <c r="J222">
        <v>8.19</v>
      </c>
      <c r="K222">
        <v>2.1381299999999999</v>
      </c>
      <c r="L222">
        <v>-2</v>
      </c>
      <c r="N222" s="1">
        <f t="shared" si="9"/>
        <v>46079.354143518518</v>
      </c>
      <c r="O222" s="2">
        <f t="shared" si="10"/>
        <v>46079.354166666664</v>
      </c>
      <c r="P222">
        <f t="shared" si="11"/>
        <v>1772094600</v>
      </c>
    </row>
    <row r="223" spans="1:16" x14ac:dyDescent="0.55000000000000004">
      <c r="A223">
        <v>1772094898</v>
      </c>
      <c r="B223" t="s">
        <v>6</v>
      </c>
      <c r="C223" t="s">
        <v>7</v>
      </c>
      <c r="D223">
        <v>5174.82</v>
      </c>
      <c r="E223">
        <v>5180.12</v>
      </c>
      <c r="F223">
        <v>5180.12</v>
      </c>
      <c r="G223">
        <v>5172.7700000000004</v>
      </c>
      <c r="H223">
        <v>5175.09</v>
      </c>
      <c r="I223">
        <v>-1</v>
      </c>
      <c r="J223">
        <v>5.03</v>
      </c>
      <c r="K223">
        <v>0.88985999999999998</v>
      </c>
      <c r="L223">
        <v>-3</v>
      </c>
      <c r="N223" s="1">
        <f t="shared" si="9"/>
        <v>46079.357615740737</v>
      </c>
      <c r="O223" s="2">
        <f t="shared" si="10"/>
        <v>46079.357638888891</v>
      </c>
      <c r="P223">
        <f t="shared" si="11"/>
        <v>1772094900</v>
      </c>
    </row>
    <row r="224" spans="1:16" x14ac:dyDescent="0.55000000000000004">
      <c r="A224">
        <v>1772095198</v>
      </c>
      <c r="B224" t="s">
        <v>6</v>
      </c>
      <c r="C224" t="s">
        <v>7</v>
      </c>
      <c r="D224">
        <v>5174.28</v>
      </c>
      <c r="E224">
        <v>5177.6000000000004</v>
      </c>
      <c r="F224">
        <v>5177.6000000000004</v>
      </c>
      <c r="G224">
        <v>5171.71</v>
      </c>
      <c r="H224">
        <v>5174.38</v>
      </c>
      <c r="I224">
        <v>-1</v>
      </c>
      <c r="J224">
        <v>3.22</v>
      </c>
      <c r="K224">
        <v>0.17246</v>
      </c>
      <c r="L224">
        <v>-4</v>
      </c>
      <c r="N224" s="1">
        <f t="shared" si="9"/>
        <v>46079.361087962963</v>
      </c>
      <c r="O224" s="2">
        <f t="shared" si="10"/>
        <v>46079.361111111109</v>
      </c>
      <c r="P224">
        <f t="shared" si="11"/>
        <v>1772095200</v>
      </c>
    </row>
    <row r="225" spans="1:16" x14ac:dyDescent="0.55000000000000004">
      <c r="A225">
        <v>1772095498</v>
      </c>
      <c r="B225" t="s">
        <v>6</v>
      </c>
      <c r="C225" t="s">
        <v>7</v>
      </c>
      <c r="D225">
        <v>5179.75</v>
      </c>
      <c r="E225">
        <v>5175.99</v>
      </c>
      <c r="F225">
        <v>5179.8500000000004</v>
      </c>
      <c r="G225">
        <v>5167.91</v>
      </c>
      <c r="H225">
        <v>5175.41</v>
      </c>
      <c r="I225">
        <v>-1</v>
      </c>
      <c r="J225">
        <v>0.57999999999999996</v>
      </c>
      <c r="K225">
        <v>-0.86778</v>
      </c>
      <c r="L225">
        <v>-5</v>
      </c>
      <c r="N225" s="1">
        <f t="shared" si="9"/>
        <v>46079.364560185189</v>
      </c>
      <c r="O225" s="2">
        <f t="shared" si="10"/>
        <v>46079.364583333336</v>
      </c>
      <c r="P225">
        <f t="shared" si="11"/>
        <v>1772095500</v>
      </c>
    </row>
    <row r="226" spans="1:16" x14ac:dyDescent="0.55000000000000004">
      <c r="A226">
        <v>1772095798</v>
      </c>
      <c r="B226" t="s">
        <v>6</v>
      </c>
      <c r="C226" t="s">
        <v>7</v>
      </c>
      <c r="D226">
        <v>5178.38</v>
      </c>
      <c r="E226">
        <v>5175.7</v>
      </c>
      <c r="F226">
        <v>5182.29</v>
      </c>
      <c r="G226">
        <v>5175.7</v>
      </c>
      <c r="H226">
        <v>5179.5600000000004</v>
      </c>
      <c r="I226">
        <v>1</v>
      </c>
      <c r="J226">
        <v>3.86</v>
      </c>
      <c r="K226">
        <v>0.42209999999999998</v>
      </c>
      <c r="L226">
        <v>1</v>
      </c>
      <c r="N226" s="1">
        <f t="shared" si="9"/>
        <v>46079.368032407408</v>
      </c>
      <c r="O226" s="2">
        <f t="shared" si="10"/>
        <v>46079.368055555555</v>
      </c>
      <c r="P226">
        <f t="shared" si="11"/>
        <v>1772095800</v>
      </c>
    </row>
    <row r="227" spans="1:16" x14ac:dyDescent="0.55000000000000004">
      <c r="A227">
        <v>1772096098</v>
      </c>
      <c r="B227" t="s">
        <v>6</v>
      </c>
      <c r="C227" t="s">
        <v>7</v>
      </c>
      <c r="D227">
        <v>5179.41</v>
      </c>
      <c r="E227">
        <v>5177.63</v>
      </c>
      <c r="F227">
        <v>5181.51</v>
      </c>
      <c r="G227">
        <v>5175.3500000000004</v>
      </c>
      <c r="H227">
        <v>5178.66</v>
      </c>
      <c r="I227">
        <v>1</v>
      </c>
      <c r="J227">
        <v>1.03</v>
      </c>
      <c r="K227">
        <v>-0.69154000000000004</v>
      </c>
      <c r="L227">
        <v>2</v>
      </c>
      <c r="N227" s="1">
        <f t="shared" si="9"/>
        <v>46079.371504629627</v>
      </c>
      <c r="O227" s="2">
        <f t="shared" si="10"/>
        <v>46079.371527777781</v>
      </c>
      <c r="P227">
        <f t="shared" si="11"/>
        <v>1772096100</v>
      </c>
    </row>
    <row r="228" spans="1:16" x14ac:dyDescent="0.55000000000000004">
      <c r="A228">
        <v>1772096398</v>
      </c>
      <c r="B228" t="s">
        <v>6</v>
      </c>
      <c r="C228" t="s">
        <v>7</v>
      </c>
      <c r="D228">
        <v>5174.4399999999996</v>
      </c>
      <c r="E228">
        <v>5178.1499999999996</v>
      </c>
      <c r="F228">
        <v>5180.45</v>
      </c>
      <c r="G228">
        <v>5174.43</v>
      </c>
      <c r="H228">
        <v>5177.18</v>
      </c>
      <c r="I228">
        <v>-1</v>
      </c>
      <c r="J228">
        <v>0.97</v>
      </c>
      <c r="K228">
        <v>-0.71177999999999997</v>
      </c>
      <c r="L228">
        <v>-1</v>
      </c>
      <c r="N228" s="1">
        <f t="shared" si="9"/>
        <v>46079.374976851846</v>
      </c>
      <c r="O228" s="2">
        <f t="shared" si="10"/>
        <v>46079.375</v>
      </c>
      <c r="P228">
        <f t="shared" si="11"/>
        <v>1772096400</v>
      </c>
    </row>
    <row r="229" spans="1:16" x14ac:dyDescent="0.55000000000000004">
      <c r="A229">
        <v>1772096698</v>
      </c>
      <c r="B229" t="s">
        <v>6</v>
      </c>
      <c r="C229" t="s">
        <v>7</v>
      </c>
      <c r="D229">
        <v>5178.01</v>
      </c>
      <c r="E229">
        <v>5177.66</v>
      </c>
      <c r="F229">
        <v>5178.3999999999996</v>
      </c>
      <c r="G229">
        <v>5173.92</v>
      </c>
      <c r="H229">
        <v>5176.2</v>
      </c>
      <c r="I229">
        <v>-1</v>
      </c>
      <c r="J229">
        <v>1.46</v>
      </c>
      <c r="K229">
        <v>-0.51887000000000005</v>
      </c>
      <c r="L229">
        <v>-2</v>
      </c>
      <c r="N229" s="1">
        <f t="shared" si="9"/>
        <v>46079.378449074073</v>
      </c>
      <c r="O229" s="2">
        <f t="shared" si="10"/>
        <v>46079.378472222219</v>
      </c>
      <c r="P229">
        <f t="shared" si="11"/>
        <v>1772096700</v>
      </c>
    </row>
    <row r="230" spans="1:16" x14ac:dyDescent="0.55000000000000004">
      <c r="A230">
        <v>1772096998</v>
      </c>
      <c r="B230" t="s">
        <v>6</v>
      </c>
      <c r="C230" t="s">
        <v>7</v>
      </c>
      <c r="D230">
        <v>5181.6400000000003</v>
      </c>
      <c r="E230">
        <v>5176.93</v>
      </c>
      <c r="F230">
        <v>5182.57</v>
      </c>
      <c r="G230">
        <v>5176.93</v>
      </c>
      <c r="H230">
        <v>5179.88</v>
      </c>
      <c r="I230">
        <v>1</v>
      </c>
      <c r="J230">
        <v>2.95</v>
      </c>
      <c r="K230">
        <v>6.2309999999999997E-2</v>
      </c>
      <c r="L230">
        <v>1</v>
      </c>
      <c r="N230" s="1">
        <f t="shared" si="9"/>
        <v>46079.381921296299</v>
      </c>
      <c r="O230" s="2">
        <f t="shared" si="10"/>
        <v>46079.381944444445</v>
      </c>
      <c r="P230">
        <f t="shared" si="11"/>
        <v>1772097000</v>
      </c>
    </row>
    <row r="231" spans="1:16" x14ac:dyDescent="0.55000000000000004">
      <c r="A231">
        <v>1772097298</v>
      </c>
      <c r="B231" t="s">
        <v>6</v>
      </c>
      <c r="C231" t="s">
        <v>7</v>
      </c>
      <c r="D231">
        <v>5176.99</v>
      </c>
      <c r="E231">
        <v>5178.3999999999996</v>
      </c>
      <c r="F231">
        <v>5182.3100000000004</v>
      </c>
      <c r="G231">
        <v>5175.91</v>
      </c>
      <c r="H231">
        <v>5179.21</v>
      </c>
      <c r="I231">
        <v>1</v>
      </c>
      <c r="J231">
        <v>0.81</v>
      </c>
      <c r="K231">
        <v>-0.77841000000000005</v>
      </c>
      <c r="L231">
        <v>2</v>
      </c>
      <c r="N231" s="1">
        <f t="shared" si="9"/>
        <v>46079.385393518518</v>
      </c>
      <c r="O231" s="2">
        <f t="shared" si="10"/>
        <v>46079.385416666664</v>
      </c>
      <c r="P231">
        <f t="shared" si="11"/>
        <v>1772097300</v>
      </c>
    </row>
    <row r="232" spans="1:16" x14ac:dyDescent="0.55000000000000004">
      <c r="A232">
        <v>1772097598</v>
      </c>
      <c r="B232" t="s">
        <v>6</v>
      </c>
      <c r="C232" t="s">
        <v>7</v>
      </c>
      <c r="D232">
        <v>5176.5600000000004</v>
      </c>
      <c r="E232">
        <v>5178.8100000000004</v>
      </c>
      <c r="F232">
        <v>5178.8100000000004</v>
      </c>
      <c r="G232">
        <v>5174.75</v>
      </c>
      <c r="H232">
        <v>5176.3500000000004</v>
      </c>
      <c r="I232">
        <v>-1</v>
      </c>
      <c r="J232">
        <v>2.46</v>
      </c>
      <c r="K232">
        <v>-0.12426</v>
      </c>
      <c r="L232">
        <v>-1</v>
      </c>
      <c r="N232" s="1">
        <f t="shared" si="9"/>
        <v>46079.388865740737</v>
      </c>
      <c r="O232" s="2">
        <f t="shared" si="10"/>
        <v>46079.388888888891</v>
      </c>
      <c r="P232">
        <f t="shared" si="11"/>
        <v>1772097600</v>
      </c>
    </row>
    <row r="233" spans="1:16" x14ac:dyDescent="0.55000000000000004">
      <c r="A233">
        <v>1772097898</v>
      </c>
      <c r="B233" t="s">
        <v>6</v>
      </c>
      <c r="C233" t="s">
        <v>7</v>
      </c>
      <c r="D233">
        <v>5181.2</v>
      </c>
      <c r="E233">
        <v>5177.58</v>
      </c>
      <c r="F233">
        <v>5182.28</v>
      </c>
      <c r="G233">
        <v>5176.5600000000004</v>
      </c>
      <c r="H233">
        <v>5179.1499999999996</v>
      </c>
      <c r="I233">
        <v>1</v>
      </c>
      <c r="J233">
        <v>1.57</v>
      </c>
      <c r="K233">
        <v>-0.47321999999999997</v>
      </c>
      <c r="L233">
        <v>1</v>
      </c>
      <c r="N233" s="1">
        <f t="shared" si="9"/>
        <v>46079.392337962963</v>
      </c>
      <c r="O233" s="2">
        <f t="shared" si="10"/>
        <v>46079.392361111109</v>
      </c>
      <c r="P233">
        <f t="shared" si="11"/>
        <v>1772097900</v>
      </c>
    </row>
    <row r="234" spans="1:16" x14ac:dyDescent="0.55000000000000004">
      <c r="A234">
        <v>1772098198</v>
      </c>
      <c r="B234" t="s">
        <v>6</v>
      </c>
      <c r="C234" t="s">
        <v>7</v>
      </c>
      <c r="D234">
        <v>5181.63</v>
      </c>
      <c r="E234">
        <v>5178.3599999999997</v>
      </c>
      <c r="F234">
        <v>5183.53</v>
      </c>
      <c r="G234">
        <v>5178.3599999999997</v>
      </c>
      <c r="H234">
        <v>5181.3999999999996</v>
      </c>
      <c r="I234">
        <v>1</v>
      </c>
      <c r="J234">
        <v>3.03</v>
      </c>
      <c r="K234">
        <v>0.10170999999999999</v>
      </c>
      <c r="L234">
        <v>2</v>
      </c>
      <c r="N234" s="1">
        <f t="shared" si="9"/>
        <v>46079.395810185189</v>
      </c>
      <c r="O234" s="2">
        <f t="shared" si="10"/>
        <v>46079.395833333336</v>
      </c>
      <c r="P234">
        <f t="shared" si="11"/>
        <v>1772098200</v>
      </c>
    </row>
    <row r="235" spans="1:16" x14ac:dyDescent="0.55000000000000004">
      <c r="A235">
        <v>1772098498</v>
      </c>
      <c r="B235" t="s">
        <v>6</v>
      </c>
      <c r="C235" t="s">
        <v>7</v>
      </c>
      <c r="D235">
        <v>5183.3</v>
      </c>
      <c r="E235">
        <v>5179.88</v>
      </c>
      <c r="F235">
        <v>5183.7</v>
      </c>
      <c r="G235">
        <v>5179.88</v>
      </c>
      <c r="H235">
        <v>5182.22</v>
      </c>
      <c r="I235">
        <v>1</v>
      </c>
      <c r="J235">
        <v>2.34</v>
      </c>
      <c r="K235">
        <v>-0.17319999999999999</v>
      </c>
      <c r="L235">
        <v>3</v>
      </c>
      <c r="N235" s="1">
        <f t="shared" si="9"/>
        <v>46079.399282407408</v>
      </c>
      <c r="O235" s="2">
        <f t="shared" si="10"/>
        <v>46079.399305555555</v>
      </c>
      <c r="P235">
        <f t="shared" si="11"/>
        <v>1772098500</v>
      </c>
    </row>
    <row r="236" spans="1:16" x14ac:dyDescent="0.55000000000000004">
      <c r="A236">
        <v>1772098798</v>
      </c>
      <c r="B236" t="s">
        <v>6</v>
      </c>
      <c r="C236" t="s">
        <v>7</v>
      </c>
      <c r="D236">
        <v>5181.5</v>
      </c>
      <c r="E236">
        <v>5181.05</v>
      </c>
      <c r="F236">
        <v>5183.55</v>
      </c>
      <c r="G236">
        <v>5180.3599999999997</v>
      </c>
      <c r="H236">
        <v>5182.12</v>
      </c>
      <c r="I236">
        <v>1</v>
      </c>
      <c r="J236">
        <v>1.07</v>
      </c>
      <c r="K236">
        <v>-0.67230999999999996</v>
      </c>
      <c r="L236">
        <v>4</v>
      </c>
      <c r="N236" s="1">
        <f t="shared" si="9"/>
        <v>46079.402754629627</v>
      </c>
      <c r="O236" s="2">
        <f t="shared" si="10"/>
        <v>46079.402777777781</v>
      </c>
      <c r="P236">
        <f t="shared" si="11"/>
        <v>1772098800</v>
      </c>
    </row>
    <row r="237" spans="1:16" x14ac:dyDescent="0.55000000000000004">
      <c r="A237">
        <v>1772099098</v>
      </c>
      <c r="B237" t="s">
        <v>6</v>
      </c>
      <c r="C237" t="s">
        <v>7</v>
      </c>
      <c r="D237">
        <v>5184.6400000000003</v>
      </c>
      <c r="E237">
        <v>5181.58</v>
      </c>
      <c r="F237">
        <v>5185.2700000000004</v>
      </c>
      <c r="G237">
        <v>5181.55</v>
      </c>
      <c r="H237">
        <v>5183.25</v>
      </c>
      <c r="I237">
        <v>1</v>
      </c>
      <c r="J237">
        <v>1.67</v>
      </c>
      <c r="K237">
        <v>-0.43686000000000003</v>
      </c>
      <c r="L237">
        <v>5</v>
      </c>
      <c r="N237" s="1">
        <f t="shared" si="9"/>
        <v>46079.406226851846</v>
      </c>
      <c r="O237" s="2">
        <f t="shared" si="10"/>
        <v>46079.40625</v>
      </c>
      <c r="P237">
        <f t="shared" si="11"/>
        <v>1772099100</v>
      </c>
    </row>
    <row r="238" spans="1:16" x14ac:dyDescent="0.55000000000000004">
      <c r="A238">
        <v>1772099398</v>
      </c>
      <c r="B238" t="s">
        <v>6</v>
      </c>
      <c r="C238" t="s">
        <v>7</v>
      </c>
      <c r="D238">
        <v>5186.9799999999996</v>
      </c>
      <c r="E238">
        <v>5182.42</v>
      </c>
      <c r="F238">
        <v>5187.22</v>
      </c>
      <c r="G238">
        <v>5182.42</v>
      </c>
      <c r="H238">
        <v>5185.72</v>
      </c>
      <c r="I238">
        <v>1</v>
      </c>
      <c r="J238">
        <v>3.3</v>
      </c>
      <c r="K238">
        <v>0.20604</v>
      </c>
      <c r="L238">
        <v>6</v>
      </c>
      <c r="N238" s="1">
        <f t="shared" si="9"/>
        <v>46079.409699074073</v>
      </c>
      <c r="O238" s="2">
        <f t="shared" si="10"/>
        <v>46079.409722222219</v>
      </c>
      <c r="P238">
        <f t="shared" si="11"/>
        <v>1772099400</v>
      </c>
    </row>
    <row r="239" spans="1:16" x14ac:dyDescent="0.55000000000000004">
      <c r="A239">
        <v>1772099698</v>
      </c>
      <c r="B239" t="s">
        <v>6</v>
      </c>
      <c r="C239" t="s">
        <v>7</v>
      </c>
      <c r="D239">
        <v>5186.32</v>
      </c>
      <c r="E239">
        <v>5184.07</v>
      </c>
      <c r="F239">
        <v>5189.72</v>
      </c>
      <c r="G239">
        <v>5184.07</v>
      </c>
      <c r="H239">
        <v>5187.22</v>
      </c>
      <c r="I239">
        <v>1</v>
      </c>
      <c r="J239">
        <v>3.15</v>
      </c>
      <c r="K239">
        <v>0.14949000000000001</v>
      </c>
      <c r="L239">
        <v>7</v>
      </c>
      <c r="N239" s="1">
        <f t="shared" si="9"/>
        <v>46079.413171296299</v>
      </c>
      <c r="O239" s="2">
        <f t="shared" si="10"/>
        <v>46079.413194444445</v>
      </c>
      <c r="P239">
        <f t="shared" si="11"/>
        <v>1772099700</v>
      </c>
    </row>
    <row r="240" spans="1:16" x14ac:dyDescent="0.55000000000000004">
      <c r="A240">
        <v>1772099998</v>
      </c>
      <c r="B240" t="s">
        <v>6</v>
      </c>
      <c r="C240" t="s">
        <v>7</v>
      </c>
      <c r="D240">
        <v>5189.51</v>
      </c>
      <c r="E240">
        <v>5185.6499999999996</v>
      </c>
      <c r="F240">
        <v>5189.5200000000004</v>
      </c>
      <c r="G240">
        <v>5185.62</v>
      </c>
      <c r="H240">
        <v>5187.76</v>
      </c>
      <c r="I240">
        <v>1</v>
      </c>
      <c r="J240">
        <v>2.12</v>
      </c>
      <c r="K240">
        <v>-0.25419999999999998</v>
      </c>
      <c r="L240">
        <v>8</v>
      </c>
      <c r="N240" s="1">
        <f t="shared" si="9"/>
        <v>46079.416643518518</v>
      </c>
      <c r="O240" s="2">
        <f t="shared" si="10"/>
        <v>46079.416666666664</v>
      </c>
      <c r="P240">
        <f t="shared" si="11"/>
        <v>1772100000</v>
      </c>
    </row>
    <row r="241" spans="1:16" x14ac:dyDescent="0.55000000000000004">
      <c r="A241">
        <v>1772100298</v>
      </c>
      <c r="B241" t="s">
        <v>6</v>
      </c>
      <c r="C241" t="s">
        <v>7</v>
      </c>
      <c r="D241">
        <v>5188.45</v>
      </c>
      <c r="E241">
        <v>5186.7</v>
      </c>
      <c r="F241">
        <v>5190.1000000000004</v>
      </c>
      <c r="G241">
        <v>5186.7</v>
      </c>
      <c r="H241">
        <v>5189.0600000000004</v>
      </c>
      <c r="I241">
        <v>1</v>
      </c>
      <c r="J241">
        <v>2.35</v>
      </c>
      <c r="K241">
        <v>-0.15966</v>
      </c>
      <c r="L241">
        <v>9</v>
      </c>
      <c r="N241" s="1">
        <f t="shared" si="9"/>
        <v>46079.420115740737</v>
      </c>
      <c r="O241" s="2">
        <f t="shared" si="10"/>
        <v>46079.420138888891</v>
      </c>
      <c r="P241">
        <f t="shared" si="11"/>
        <v>1772100300</v>
      </c>
    </row>
    <row r="242" spans="1:16" x14ac:dyDescent="0.55000000000000004">
      <c r="A242">
        <v>1772100598</v>
      </c>
      <c r="B242" t="s">
        <v>6</v>
      </c>
      <c r="C242" t="s">
        <v>7</v>
      </c>
      <c r="D242">
        <v>5187.8900000000003</v>
      </c>
      <c r="E242">
        <v>5187.88</v>
      </c>
      <c r="F242">
        <v>5188.6899999999996</v>
      </c>
      <c r="G242">
        <v>5187.1000000000004</v>
      </c>
      <c r="H242">
        <v>5188.03</v>
      </c>
      <c r="I242">
        <v>1</v>
      </c>
      <c r="J242">
        <v>0.15</v>
      </c>
      <c r="K242">
        <v>-1.02894</v>
      </c>
      <c r="L242">
        <v>10</v>
      </c>
      <c r="N242" s="1">
        <f t="shared" si="9"/>
        <v>46079.423587962963</v>
      </c>
      <c r="O242" s="2">
        <f t="shared" si="10"/>
        <v>46079.423611111109</v>
      </c>
      <c r="P242">
        <f t="shared" si="11"/>
        <v>1772100600</v>
      </c>
    </row>
    <row r="243" spans="1:16" x14ac:dyDescent="0.55000000000000004">
      <c r="A243">
        <v>1772100898</v>
      </c>
      <c r="B243" t="s">
        <v>6</v>
      </c>
      <c r="C243" t="s">
        <v>7</v>
      </c>
      <c r="D243">
        <v>5182.8500000000004</v>
      </c>
      <c r="E243">
        <v>5187.96</v>
      </c>
      <c r="F243">
        <v>5188.75</v>
      </c>
      <c r="G243">
        <v>5181.92</v>
      </c>
      <c r="H243">
        <v>5185.41</v>
      </c>
      <c r="I243">
        <v>-1</v>
      </c>
      <c r="J243">
        <v>2.5499999999999998</v>
      </c>
      <c r="K243">
        <v>-8.4570000000000006E-2</v>
      </c>
      <c r="L243">
        <v>-1</v>
      </c>
      <c r="N243" s="1">
        <f t="shared" si="9"/>
        <v>46079.427060185189</v>
      </c>
      <c r="O243" s="2">
        <f t="shared" si="10"/>
        <v>46079.427083333336</v>
      </c>
      <c r="P243">
        <f t="shared" si="11"/>
        <v>1772100900</v>
      </c>
    </row>
    <row r="244" spans="1:16" x14ac:dyDescent="0.55000000000000004">
      <c r="A244">
        <v>1772101198</v>
      </c>
      <c r="B244" t="s">
        <v>6</v>
      </c>
      <c r="C244" t="s">
        <v>7</v>
      </c>
      <c r="D244">
        <v>5183.6000000000004</v>
      </c>
      <c r="E244">
        <v>5186.68</v>
      </c>
      <c r="F244">
        <v>5186.68</v>
      </c>
      <c r="G244">
        <v>5181.3599999999997</v>
      </c>
      <c r="H244">
        <v>5183.1000000000004</v>
      </c>
      <c r="I244">
        <v>-1</v>
      </c>
      <c r="J244">
        <v>3.58</v>
      </c>
      <c r="K244">
        <v>0.32312000000000002</v>
      </c>
      <c r="L244">
        <v>-2</v>
      </c>
      <c r="N244" s="1">
        <f t="shared" si="9"/>
        <v>46079.430532407408</v>
      </c>
      <c r="O244" s="2">
        <f t="shared" si="10"/>
        <v>46079.430555555555</v>
      </c>
      <c r="P244">
        <f t="shared" si="11"/>
        <v>1772101200</v>
      </c>
    </row>
    <row r="245" spans="1:16" x14ac:dyDescent="0.55000000000000004">
      <c r="A245">
        <v>1772101498</v>
      </c>
      <c r="B245" t="s">
        <v>6</v>
      </c>
      <c r="C245" t="s">
        <v>7</v>
      </c>
      <c r="D245">
        <v>5179.29</v>
      </c>
      <c r="E245">
        <v>5184.8900000000003</v>
      </c>
      <c r="F245">
        <v>5185.13</v>
      </c>
      <c r="G245">
        <v>5178.9799999999996</v>
      </c>
      <c r="H245">
        <v>5181.74</v>
      </c>
      <c r="I245">
        <v>-1</v>
      </c>
      <c r="J245">
        <v>3.14</v>
      </c>
      <c r="K245">
        <v>0.14685999999999999</v>
      </c>
      <c r="L245">
        <v>-3</v>
      </c>
      <c r="N245" s="1">
        <f t="shared" si="9"/>
        <v>46079.434004629627</v>
      </c>
      <c r="O245" s="2">
        <f t="shared" si="10"/>
        <v>46079.434027777781</v>
      </c>
      <c r="P245">
        <f t="shared" si="11"/>
        <v>1772101500</v>
      </c>
    </row>
    <row r="246" spans="1:16" x14ac:dyDescent="0.55000000000000004">
      <c r="A246">
        <v>1772101798</v>
      </c>
      <c r="B246" t="s">
        <v>6</v>
      </c>
      <c r="C246" t="s">
        <v>7</v>
      </c>
      <c r="D246">
        <v>5177.04</v>
      </c>
      <c r="E246">
        <v>5183.32</v>
      </c>
      <c r="F246">
        <v>5183.32</v>
      </c>
      <c r="G246">
        <v>5174.74</v>
      </c>
      <c r="H246">
        <v>5177.59</v>
      </c>
      <c r="I246">
        <v>-1</v>
      </c>
      <c r="J246">
        <v>5.72</v>
      </c>
      <c r="K246">
        <v>1.1608000000000001</v>
      </c>
      <c r="L246">
        <v>-4</v>
      </c>
      <c r="N246" s="1">
        <f t="shared" si="9"/>
        <v>46079.437476851846</v>
      </c>
      <c r="O246" s="2">
        <f t="shared" si="10"/>
        <v>46079.4375</v>
      </c>
      <c r="P246">
        <f t="shared" si="11"/>
        <v>1772101800</v>
      </c>
    </row>
    <row r="247" spans="1:16" x14ac:dyDescent="0.55000000000000004">
      <c r="A247">
        <v>1772102098</v>
      </c>
      <c r="B247" t="s">
        <v>6</v>
      </c>
      <c r="C247" t="s">
        <v>7</v>
      </c>
      <c r="D247">
        <v>5176.09</v>
      </c>
      <c r="E247">
        <v>5180.45</v>
      </c>
      <c r="F247">
        <v>5180.45</v>
      </c>
      <c r="G247">
        <v>5171.8</v>
      </c>
      <c r="H247">
        <v>5175.4799999999996</v>
      </c>
      <c r="I247">
        <v>-1</v>
      </c>
      <c r="J247">
        <v>4.97</v>
      </c>
      <c r="K247">
        <v>0.8619</v>
      </c>
      <c r="L247">
        <v>-5</v>
      </c>
      <c r="N247" s="1">
        <f t="shared" si="9"/>
        <v>46079.440949074073</v>
      </c>
      <c r="O247" s="2">
        <f t="shared" si="10"/>
        <v>46079.440972222219</v>
      </c>
      <c r="P247">
        <f t="shared" si="11"/>
        <v>1772102100</v>
      </c>
    </row>
    <row r="248" spans="1:16" x14ac:dyDescent="0.55000000000000004">
      <c r="A248">
        <v>1772102398</v>
      </c>
      <c r="B248" t="s">
        <v>6</v>
      </c>
      <c r="C248" t="s">
        <v>7</v>
      </c>
      <c r="D248">
        <v>5172.13</v>
      </c>
      <c r="E248">
        <v>5177.97</v>
      </c>
      <c r="F248">
        <v>5178.75</v>
      </c>
      <c r="G248">
        <v>5172.13</v>
      </c>
      <c r="H248">
        <v>5174.79</v>
      </c>
      <c r="I248">
        <v>-1</v>
      </c>
      <c r="J248">
        <v>3.17</v>
      </c>
      <c r="K248">
        <v>0.15001</v>
      </c>
      <c r="L248">
        <v>-6</v>
      </c>
      <c r="N248" s="1">
        <f t="shared" si="9"/>
        <v>46079.444421296299</v>
      </c>
      <c r="O248" s="2">
        <f t="shared" si="10"/>
        <v>46079.444444444445</v>
      </c>
      <c r="P248">
        <f t="shared" si="11"/>
        <v>1772102400</v>
      </c>
    </row>
    <row r="249" spans="1:16" x14ac:dyDescent="0.55000000000000004">
      <c r="A249">
        <v>1772102698</v>
      </c>
      <c r="B249" t="s">
        <v>6</v>
      </c>
      <c r="C249" t="s">
        <v>7</v>
      </c>
      <c r="D249">
        <v>5171.17</v>
      </c>
      <c r="E249">
        <v>5176.38</v>
      </c>
      <c r="F249">
        <v>5176.38</v>
      </c>
      <c r="G249">
        <v>5170.66</v>
      </c>
      <c r="H249">
        <v>5172.21</v>
      </c>
      <c r="I249">
        <v>-1</v>
      </c>
      <c r="J249">
        <v>4.17</v>
      </c>
      <c r="K249">
        <v>0.53866999999999998</v>
      </c>
      <c r="L249">
        <v>-7</v>
      </c>
      <c r="N249" s="1">
        <f t="shared" si="9"/>
        <v>46079.447893518518</v>
      </c>
      <c r="O249" s="2">
        <f t="shared" si="10"/>
        <v>46079.447916666664</v>
      </c>
      <c r="P249">
        <f t="shared" si="11"/>
        <v>1772102700</v>
      </c>
    </row>
    <row r="250" spans="1:16" x14ac:dyDescent="0.55000000000000004">
      <c r="A250">
        <v>1772102998</v>
      </c>
      <c r="B250" t="s">
        <v>6</v>
      </c>
      <c r="C250" t="s">
        <v>7</v>
      </c>
      <c r="D250">
        <v>5173.6000000000004</v>
      </c>
      <c r="E250">
        <v>5174.29</v>
      </c>
      <c r="F250">
        <v>5174.29</v>
      </c>
      <c r="G250">
        <v>5168.84</v>
      </c>
      <c r="H250">
        <v>5171.8100000000004</v>
      </c>
      <c r="I250">
        <v>-1</v>
      </c>
      <c r="J250">
        <v>2.4900000000000002</v>
      </c>
      <c r="K250">
        <v>-0.12891</v>
      </c>
      <c r="L250">
        <v>-8</v>
      </c>
      <c r="N250" s="1">
        <f t="shared" si="9"/>
        <v>46079.451365740737</v>
      </c>
      <c r="O250" s="2">
        <f t="shared" si="10"/>
        <v>46079.451388888891</v>
      </c>
      <c r="P250">
        <f t="shared" si="11"/>
        <v>1772103000</v>
      </c>
    </row>
    <row r="251" spans="1:16" x14ac:dyDescent="0.55000000000000004">
      <c r="A251">
        <v>1772103298</v>
      </c>
      <c r="B251" t="s">
        <v>6</v>
      </c>
      <c r="C251" t="s">
        <v>7</v>
      </c>
      <c r="D251">
        <v>5171.6099999999997</v>
      </c>
      <c r="E251">
        <v>5173.05</v>
      </c>
      <c r="F251">
        <v>5173.7299999999996</v>
      </c>
      <c r="G251">
        <v>5166.7</v>
      </c>
      <c r="H251">
        <v>5171.3900000000003</v>
      </c>
      <c r="I251">
        <v>-1</v>
      </c>
      <c r="J251">
        <v>1.66</v>
      </c>
      <c r="K251">
        <v>-0.45828000000000002</v>
      </c>
      <c r="L251">
        <v>-9</v>
      </c>
      <c r="N251" s="1">
        <f t="shared" si="9"/>
        <v>46079.454837962963</v>
      </c>
      <c r="O251" s="2">
        <f t="shared" si="10"/>
        <v>46079.454861111109</v>
      </c>
      <c r="P251">
        <f t="shared" si="11"/>
        <v>1772103300</v>
      </c>
    </row>
    <row r="252" spans="1:16" x14ac:dyDescent="0.55000000000000004">
      <c r="A252">
        <v>1772103598</v>
      </c>
      <c r="B252" t="s">
        <v>6</v>
      </c>
      <c r="C252" t="s">
        <v>7</v>
      </c>
      <c r="D252">
        <v>5173.83</v>
      </c>
      <c r="E252">
        <v>5172.22</v>
      </c>
      <c r="F252">
        <v>5175.22</v>
      </c>
      <c r="G252">
        <v>5169.26</v>
      </c>
      <c r="H252">
        <v>5172.4799999999996</v>
      </c>
      <c r="I252">
        <v>1</v>
      </c>
      <c r="J252">
        <v>0.26</v>
      </c>
      <c r="K252">
        <v>-1.01322</v>
      </c>
      <c r="L252">
        <v>1</v>
      </c>
      <c r="N252" s="1">
        <f t="shared" si="9"/>
        <v>46079.458310185189</v>
      </c>
      <c r="O252" s="2">
        <f t="shared" si="10"/>
        <v>46079.458333333336</v>
      </c>
      <c r="P252">
        <f t="shared" si="11"/>
        <v>1772103600</v>
      </c>
    </row>
    <row r="253" spans="1:16" x14ac:dyDescent="0.55000000000000004">
      <c r="A253">
        <v>1772103898</v>
      </c>
      <c r="B253" t="s">
        <v>6</v>
      </c>
      <c r="C253" t="s">
        <v>7</v>
      </c>
      <c r="D253">
        <v>5177.33</v>
      </c>
      <c r="E253">
        <v>5172.3500000000004</v>
      </c>
      <c r="F253">
        <v>5178.5</v>
      </c>
      <c r="G253">
        <v>5172.3500000000004</v>
      </c>
      <c r="H253">
        <v>5175.6000000000004</v>
      </c>
      <c r="I253">
        <v>1</v>
      </c>
      <c r="J253">
        <v>3.25</v>
      </c>
      <c r="K253">
        <v>0.17296</v>
      </c>
      <c r="L253">
        <v>2</v>
      </c>
      <c r="N253" s="1">
        <f t="shared" si="9"/>
        <v>46079.461782407408</v>
      </c>
      <c r="O253" s="2">
        <f t="shared" si="10"/>
        <v>46079.461805555555</v>
      </c>
      <c r="P253">
        <f t="shared" si="11"/>
        <v>1772103900</v>
      </c>
    </row>
    <row r="254" spans="1:16" x14ac:dyDescent="0.55000000000000004">
      <c r="A254">
        <v>1772104198</v>
      </c>
      <c r="B254" t="s">
        <v>6</v>
      </c>
      <c r="C254" t="s">
        <v>7</v>
      </c>
      <c r="D254">
        <v>5175.8500000000004</v>
      </c>
      <c r="E254">
        <v>5173.9799999999996</v>
      </c>
      <c r="F254">
        <v>5177.43</v>
      </c>
      <c r="G254">
        <v>5173.9799999999996</v>
      </c>
      <c r="H254">
        <v>5176.47</v>
      </c>
      <c r="I254">
        <v>1</v>
      </c>
      <c r="J254">
        <v>2.5</v>
      </c>
      <c r="K254">
        <v>-0.1225</v>
      </c>
      <c r="L254">
        <v>3</v>
      </c>
      <c r="N254" s="1">
        <f t="shared" si="9"/>
        <v>46079.465254629627</v>
      </c>
      <c r="O254" s="2">
        <f t="shared" si="10"/>
        <v>46079.465277777781</v>
      </c>
      <c r="P254">
        <f t="shared" si="11"/>
        <v>1772104200</v>
      </c>
    </row>
    <row r="255" spans="1:16" x14ac:dyDescent="0.55000000000000004">
      <c r="A255">
        <v>1772104498</v>
      </c>
      <c r="B255" t="s">
        <v>6</v>
      </c>
      <c r="C255" t="s">
        <v>7</v>
      </c>
      <c r="D255">
        <v>5175.54</v>
      </c>
      <c r="E255">
        <v>5175.22</v>
      </c>
      <c r="F255">
        <v>5176</v>
      </c>
      <c r="G255">
        <v>5171.05</v>
      </c>
      <c r="H255">
        <v>5174.53</v>
      </c>
      <c r="I255">
        <v>-1</v>
      </c>
      <c r="J255">
        <v>0.69</v>
      </c>
      <c r="K255">
        <v>-0.83389000000000002</v>
      </c>
      <c r="L255">
        <v>-1</v>
      </c>
      <c r="N255" s="1">
        <f t="shared" si="9"/>
        <v>46079.468726851846</v>
      </c>
      <c r="O255" s="2">
        <f t="shared" si="10"/>
        <v>46079.46875</v>
      </c>
      <c r="P255">
        <f t="shared" si="11"/>
        <v>1772104500</v>
      </c>
    </row>
    <row r="256" spans="1:16" x14ac:dyDescent="0.55000000000000004">
      <c r="A256">
        <v>1772104798</v>
      </c>
      <c r="B256" t="s">
        <v>6</v>
      </c>
      <c r="C256" t="s">
        <v>7</v>
      </c>
      <c r="D256">
        <v>5171.7</v>
      </c>
      <c r="E256">
        <v>5174.88</v>
      </c>
      <c r="F256">
        <v>5175.8</v>
      </c>
      <c r="G256">
        <v>5170.9799999999996</v>
      </c>
      <c r="H256">
        <v>5173.5</v>
      </c>
      <c r="I256">
        <v>-1</v>
      </c>
      <c r="J256">
        <v>1.38</v>
      </c>
      <c r="K256">
        <v>-0.55430000000000001</v>
      </c>
      <c r="L256">
        <v>-2</v>
      </c>
      <c r="N256" s="1">
        <f t="shared" si="9"/>
        <v>46079.472199074073</v>
      </c>
      <c r="O256" s="2">
        <f t="shared" si="10"/>
        <v>46079.472222222219</v>
      </c>
      <c r="P256">
        <f t="shared" si="11"/>
        <v>1772104800</v>
      </c>
    </row>
    <row r="257" spans="1:16" x14ac:dyDescent="0.55000000000000004">
      <c r="A257">
        <v>1772105098</v>
      </c>
      <c r="B257" t="s">
        <v>6</v>
      </c>
      <c r="C257" t="s">
        <v>7</v>
      </c>
      <c r="D257">
        <v>5171.88</v>
      </c>
      <c r="E257">
        <v>5174.1899999999996</v>
      </c>
      <c r="F257">
        <v>5176.1000000000004</v>
      </c>
      <c r="G257">
        <v>5171.43</v>
      </c>
      <c r="H257">
        <v>5172.76</v>
      </c>
      <c r="I257">
        <v>-1</v>
      </c>
      <c r="J257">
        <v>1.43</v>
      </c>
      <c r="K257">
        <v>-0.52983000000000002</v>
      </c>
      <c r="L257">
        <v>-3</v>
      </c>
      <c r="N257" s="1">
        <f t="shared" si="9"/>
        <v>46079.475671296299</v>
      </c>
      <c r="O257" s="2">
        <f t="shared" si="10"/>
        <v>46079.475694444445</v>
      </c>
      <c r="P257">
        <f t="shared" si="11"/>
        <v>1772105100</v>
      </c>
    </row>
    <row r="258" spans="1:16" x14ac:dyDescent="0.55000000000000004">
      <c r="A258">
        <v>1772105398</v>
      </c>
      <c r="B258" t="s">
        <v>6</v>
      </c>
      <c r="C258" t="s">
        <v>7</v>
      </c>
      <c r="D258">
        <v>5173.38</v>
      </c>
      <c r="E258">
        <v>5173.47</v>
      </c>
      <c r="F258">
        <v>5174.12</v>
      </c>
      <c r="G258">
        <v>5171.76</v>
      </c>
      <c r="H258">
        <v>5172.78</v>
      </c>
      <c r="I258">
        <v>-1</v>
      </c>
      <c r="J258">
        <v>0.69</v>
      </c>
      <c r="K258">
        <v>-0.81998000000000004</v>
      </c>
      <c r="L258">
        <v>-4</v>
      </c>
      <c r="N258" s="1">
        <f t="shared" ref="N258:N321" si="12">(A258/86400)+25569</f>
        <v>46079.479143518518</v>
      </c>
      <c r="O258" s="2">
        <f t="shared" ref="O258:O321" si="13">CEILING(INT(N258*1440)/1440*288,1)/288</f>
        <v>46079.479166666664</v>
      </c>
      <c r="P258">
        <f t="shared" si="11"/>
        <v>1772105400</v>
      </c>
    </row>
    <row r="259" spans="1:16" x14ac:dyDescent="0.55000000000000004">
      <c r="A259">
        <v>1772105698</v>
      </c>
      <c r="B259" t="s">
        <v>6</v>
      </c>
      <c r="C259" t="s">
        <v>7</v>
      </c>
      <c r="D259">
        <v>5173.54</v>
      </c>
      <c r="E259">
        <v>5173.13</v>
      </c>
      <c r="F259">
        <v>5175.49</v>
      </c>
      <c r="G259">
        <v>5172.4399999999996</v>
      </c>
      <c r="H259">
        <v>5173.71</v>
      </c>
      <c r="I259">
        <v>1</v>
      </c>
      <c r="J259">
        <v>0.57999999999999996</v>
      </c>
      <c r="K259">
        <v>-0.86321000000000003</v>
      </c>
      <c r="L259">
        <v>1</v>
      </c>
      <c r="N259" s="1">
        <f t="shared" si="12"/>
        <v>46079.482615740737</v>
      </c>
      <c r="O259" s="2">
        <f t="shared" si="13"/>
        <v>46079.482638888891</v>
      </c>
      <c r="P259">
        <f t="shared" ref="P259:P322" si="14">MROUND((O259-25569)*86400,300)</f>
        <v>1772105700</v>
      </c>
    </row>
    <row r="260" spans="1:16" x14ac:dyDescent="0.55000000000000004">
      <c r="A260">
        <v>1772105998</v>
      </c>
      <c r="B260" t="s">
        <v>6</v>
      </c>
      <c r="C260" t="s">
        <v>7</v>
      </c>
      <c r="D260">
        <v>5174.68</v>
      </c>
      <c r="E260">
        <v>5173.42</v>
      </c>
      <c r="F260">
        <v>5175.09</v>
      </c>
      <c r="G260">
        <v>5173.1099999999997</v>
      </c>
      <c r="H260">
        <v>5174.1099999999997</v>
      </c>
      <c r="I260">
        <v>1</v>
      </c>
      <c r="J260">
        <v>0.68</v>
      </c>
      <c r="K260">
        <v>-0.81976000000000004</v>
      </c>
      <c r="L260">
        <v>2</v>
      </c>
      <c r="N260" s="1">
        <f t="shared" si="12"/>
        <v>46079.486087962963</v>
      </c>
      <c r="O260" s="2">
        <f t="shared" si="13"/>
        <v>46079.486111111109</v>
      </c>
      <c r="P260">
        <f t="shared" si="14"/>
        <v>1772106000</v>
      </c>
    </row>
    <row r="261" spans="1:16" x14ac:dyDescent="0.55000000000000004">
      <c r="A261">
        <v>1772106298</v>
      </c>
      <c r="B261" t="s">
        <v>6</v>
      </c>
      <c r="C261" t="s">
        <v>7</v>
      </c>
      <c r="D261">
        <v>5171.3999999999996</v>
      </c>
      <c r="E261">
        <v>5173.76</v>
      </c>
      <c r="F261">
        <v>5174.54</v>
      </c>
      <c r="G261">
        <v>5170.8500000000004</v>
      </c>
      <c r="H261">
        <v>5172.83</v>
      </c>
      <c r="I261">
        <v>-1</v>
      </c>
      <c r="J261">
        <v>0.93</v>
      </c>
      <c r="K261">
        <v>-0.72106000000000003</v>
      </c>
      <c r="L261">
        <v>-1</v>
      </c>
      <c r="N261" s="1">
        <f t="shared" si="12"/>
        <v>46079.489560185189</v>
      </c>
      <c r="O261" s="2">
        <f t="shared" si="13"/>
        <v>46079.489583333336</v>
      </c>
      <c r="P261">
        <f t="shared" si="14"/>
        <v>1772106300</v>
      </c>
    </row>
    <row r="262" spans="1:16" x14ac:dyDescent="0.55000000000000004">
      <c r="A262">
        <v>1772106598</v>
      </c>
      <c r="B262" t="s">
        <v>6</v>
      </c>
      <c r="C262" t="s">
        <v>7</v>
      </c>
      <c r="D262">
        <v>5163.51</v>
      </c>
      <c r="E262">
        <v>5173.3</v>
      </c>
      <c r="F262">
        <v>5173.3</v>
      </c>
      <c r="G262">
        <v>5161.25</v>
      </c>
      <c r="H262">
        <v>5166.93</v>
      </c>
      <c r="I262">
        <v>-1</v>
      </c>
      <c r="J262">
        <v>6.36</v>
      </c>
      <c r="K262">
        <v>1.43344</v>
      </c>
      <c r="L262">
        <v>-2</v>
      </c>
      <c r="N262" s="1">
        <f t="shared" si="12"/>
        <v>46079.493032407408</v>
      </c>
      <c r="O262" s="2">
        <f t="shared" si="13"/>
        <v>46079.493055555555</v>
      </c>
      <c r="P262">
        <f t="shared" si="14"/>
        <v>1772106600</v>
      </c>
    </row>
    <row r="263" spans="1:16" x14ac:dyDescent="0.55000000000000004">
      <c r="A263">
        <v>1772106898</v>
      </c>
      <c r="B263" t="s">
        <v>6</v>
      </c>
      <c r="C263" t="s">
        <v>7</v>
      </c>
      <c r="D263">
        <v>5164.71</v>
      </c>
      <c r="E263">
        <v>5170.12</v>
      </c>
      <c r="F263">
        <v>5170.12</v>
      </c>
      <c r="G263">
        <v>5161.83</v>
      </c>
      <c r="H263">
        <v>5164.05</v>
      </c>
      <c r="I263">
        <v>-1</v>
      </c>
      <c r="J263">
        <v>6.07</v>
      </c>
      <c r="K263">
        <v>1.3059099999999999</v>
      </c>
      <c r="L263">
        <v>-3</v>
      </c>
      <c r="N263" s="1">
        <f t="shared" si="12"/>
        <v>46079.496504629627</v>
      </c>
      <c r="O263" s="2">
        <f t="shared" si="13"/>
        <v>46079.496527777781</v>
      </c>
      <c r="P263">
        <f t="shared" si="14"/>
        <v>1772106900</v>
      </c>
    </row>
    <row r="264" spans="1:16" x14ac:dyDescent="0.55000000000000004">
      <c r="A264">
        <v>1772107198</v>
      </c>
      <c r="B264" t="s">
        <v>6</v>
      </c>
      <c r="C264" t="s">
        <v>7</v>
      </c>
      <c r="D264">
        <v>5165.67</v>
      </c>
      <c r="E264">
        <v>5167.08</v>
      </c>
      <c r="F264">
        <v>5168.17</v>
      </c>
      <c r="G264">
        <v>5157.9799999999996</v>
      </c>
      <c r="H264">
        <v>5164.1499999999996</v>
      </c>
      <c r="I264">
        <v>-1</v>
      </c>
      <c r="J264">
        <v>2.94</v>
      </c>
      <c r="K264">
        <v>6.3089999999999993E-2</v>
      </c>
      <c r="L264">
        <v>-4</v>
      </c>
      <c r="N264" s="1">
        <f t="shared" si="12"/>
        <v>46079.499976851846</v>
      </c>
      <c r="O264" s="2">
        <f t="shared" si="13"/>
        <v>46079.5</v>
      </c>
      <c r="P264">
        <f t="shared" si="14"/>
        <v>1772107200</v>
      </c>
    </row>
    <row r="265" spans="1:16" x14ac:dyDescent="0.55000000000000004">
      <c r="A265">
        <v>1772107498</v>
      </c>
      <c r="B265" t="s">
        <v>6</v>
      </c>
      <c r="C265" t="s">
        <v>7</v>
      </c>
      <c r="D265">
        <v>5169.1499999999996</v>
      </c>
      <c r="E265">
        <v>5165.62</v>
      </c>
      <c r="F265">
        <v>5169.25</v>
      </c>
      <c r="G265">
        <v>5163.18</v>
      </c>
      <c r="H265">
        <v>5166.8100000000004</v>
      </c>
      <c r="I265">
        <v>1</v>
      </c>
      <c r="J265">
        <v>1.2</v>
      </c>
      <c r="K265">
        <v>-0.62402000000000002</v>
      </c>
      <c r="L265">
        <v>1</v>
      </c>
      <c r="N265" s="1">
        <f t="shared" si="12"/>
        <v>46079.503449074073</v>
      </c>
      <c r="O265" s="2">
        <f t="shared" si="13"/>
        <v>46079.503472222219</v>
      </c>
      <c r="P265">
        <f t="shared" si="14"/>
        <v>1772107500</v>
      </c>
    </row>
    <row r="266" spans="1:16" x14ac:dyDescent="0.55000000000000004">
      <c r="A266">
        <v>1772107798</v>
      </c>
      <c r="B266" t="s">
        <v>6</v>
      </c>
      <c r="C266" t="s">
        <v>7</v>
      </c>
      <c r="D266">
        <v>5168.46</v>
      </c>
      <c r="E266">
        <v>5166.21</v>
      </c>
      <c r="F266">
        <v>5170.05</v>
      </c>
      <c r="G266">
        <v>5166.21</v>
      </c>
      <c r="H266">
        <v>5168.63</v>
      </c>
      <c r="I266">
        <v>1</v>
      </c>
      <c r="J266">
        <v>2.41</v>
      </c>
      <c r="K266">
        <v>-0.13699</v>
      </c>
      <c r="L266">
        <v>2</v>
      </c>
      <c r="N266" s="1">
        <f t="shared" si="12"/>
        <v>46079.506921296299</v>
      </c>
      <c r="O266" s="2">
        <f t="shared" si="13"/>
        <v>46079.506944444445</v>
      </c>
      <c r="P266">
        <f t="shared" si="14"/>
        <v>1772107800</v>
      </c>
    </row>
    <row r="267" spans="1:16" x14ac:dyDescent="0.55000000000000004">
      <c r="A267">
        <v>1772108098</v>
      </c>
      <c r="B267" t="s">
        <v>6</v>
      </c>
      <c r="C267" t="s">
        <v>7</v>
      </c>
      <c r="D267">
        <v>5172.18</v>
      </c>
      <c r="E267">
        <v>5167.42</v>
      </c>
      <c r="F267">
        <v>5173.71</v>
      </c>
      <c r="G267">
        <v>5166.13</v>
      </c>
      <c r="H267">
        <v>5170.1400000000003</v>
      </c>
      <c r="I267">
        <v>1</v>
      </c>
      <c r="J267">
        <v>2.72</v>
      </c>
      <c r="K267">
        <v>-7.1999999999999998E-3</v>
      </c>
      <c r="L267">
        <v>3</v>
      </c>
      <c r="N267" s="1">
        <f t="shared" si="12"/>
        <v>46079.510393518518</v>
      </c>
      <c r="O267" s="2">
        <f t="shared" si="13"/>
        <v>46079.510416666664</v>
      </c>
      <c r="P267">
        <f t="shared" si="14"/>
        <v>1772108100</v>
      </c>
    </row>
    <row r="268" spans="1:16" x14ac:dyDescent="0.55000000000000004">
      <c r="A268">
        <v>1772108398</v>
      </c>
      <c r="B268" t="s">
        <v>6</v>
      </c>
      <c r="C268" t="s">
        <v>7</v>
      </c>
      <c r="D268">
        <v>5176.5200000000004</v>
      </c>
      <c r="E268">
        <v>5168.78</v>
      </c>
      <c r="F268">
        <v>5176.5600000000004</v>
      </c>
      <c r="G268">
        <v>5168.78</v>
      </c>
      <c r="H268">
        <v>5173.8900000000003</v>
      </c>
      <c r="I268">
        <v>1</v>
      </c>
      <c r="J268">
        <v>5.1100000000000003</v>
      </c>
      <c r="K268">
        <v>0.94803999999999999</v>
      </c>
      <c r="L268">
        <v>4</v>
      </c>
      <c r="N268" s="1">
        <f t="shared" si="12"/>
        <v>46079.513865740737</v>
      </c>
      <c r="O268" s="2">
        <f t="shared" si="13"/>
        <v>46079.513888888891</v>
      </c>
      <c r="P268">
        <f t="shared" si="14"/>
        <v>1772108400</v>
      </c>
    </row>
    <row r="269" spans="1:16" x14ac:dyDescent="0.55000000000000004">
      <c r="A269">
        <v>1772108698</v>
      </c>
      <c r="B269" t="s">
        <v>6</v>
      </c>
      <c r="C269" t="s">
        <v>7</v>
      </c>
      <c r="D269">
        <v>5178.54</v>
      </c>
      <c r="E269">
        <v>5171.33</v>
      </c>
      <c r="F269">
        <v>5179.99</v>
      </c>
      <c r="G269">
        <v>5171.33</v>
      </c>
      <c r="H269">
        <v>5177.75</v>
      </c>
      <c r="I269">
        <v>1</v>
      </c>
      <c r="J269">
        <v>6.41</v>
      </c>
      <c r="K269">
        <v>1.4621599999999999</v>
      </c>
      <c r="L269">
        <v>5</v>
      </c>
      <c r="N269" s="1">
        <f t="shared" si="12"/>
        <v>46079.517337962963</v>
      </c>
      <c r="O269" s="2">
        <f t="shared" si="13"/>
        <v>46079.517361111109</v>
      </c>
      <c r="P269">
        <f t="shared" si="14"/>
        <v>1772108700</v>
      </c>
    </row>
    <row r="270" spans="1:16" x14ac:dyDescent="0.55000000000000004">
      <c r="A270">
        <v>1772108998</v>
      </c>
      <c r="B270" t="s">
        <v>6</v>
      </c>
      <c r="C270" t="s">
        <v>7</v>
      </c>
      <c r="D270">
        <v>5183.1000000000004</v>
      </c>
      <c r="E270">
        <v>5174.54</v>
      </c>
      <c r="F270">
        <v>5184.1000000000004</v>
      </c>
      <c r="G270">
        <v>5174.54</v>
      </c>
      <c r="H270">
        <v>5180.8999999999996</v>
      </c>
      <c r="I270">
        <v>1</v>
      </c>
      <c r="J270">
        <v>6.36</v>
      </c>
      <c r="K270">
        <v>1.43458</v>
      </c>
      <c r="L270">
        <v>6</v>
      </c>
      <c r="N270" s="1">
        <f t="shared" si="12"/>
        <v>46079.520810185189</v>
      </c>
      <c r="O270" s="2">
        <f t="shared" si="13"/>
        <v>46079.520833333336</v>
      </c>
      <c r="P270">
        <f t="shared" si="14"/>
        <v>1772109000</v>
      </c>
    </row>
    <row r="271" spans="1:16" x14ac:dyDescent="0.55000000000000004">
      <c r="A271">
        <v>1772109298</v>
      </c>
      <c r="B271" t="s">
        <v>6</v>
      </c>
      <c r="C271" t="s">
        <v>7</v>
      </c>
      <c r="D271">
        <v>5182.34</v>
      </c>
      <c r="E271">
        <v>5177.72</v>
      </c>
      <c r="F271">
        <v>5184.38</v>
      </c>
      <c r="G271">
        <v>5177.72</v>
      </c>
      <c r="H271">
        <v>5182.41</v>
      </c>
      <c r="I271">
        <v>1</v>
      </c>
      <c r="J271">
        <v>4.6900000000000004</v>
      </c>
      <c r="K271">
        <v>0.76280999999999999</v>
      </c>
      <c r="L271">
        <v>7</v>
      </c>
      <c r="N271" s="1">
        <f t="shared" si="12"/>
        <v>46079.524282407408</v>
      </c>
      <c r="O271" s="2">
        <f t="shared" si="13"/>
        <v>46079.524305555555</v>
      </c>
      <c r="P271">
        <f t="shared" si="14"/>
        <v>1772109300</v>
      </c>
    </row>
    <row r="272" spans="1:16" x14ac:dyDescent="0.55000000000000004">
      <c r="A272">
        <v>1772109598</v>
      </c>
      <c r="B272" t="s">
        <v>6</v>
      </c>
      <c r="C272" t="s">
        <v>7</v>
      </c>
      <c r="D272">
        <v>5187.5200000000004</v>
      </c>
      <c r="E272">
        <v>5180.07</v>
      </c>
      <c r="F272">
        <v>5187.67</v>
      </c>
      <c r="G272">
        <v>5180.07</v>
      </c>
      <c r="H272">
        <v>5184.9399999999996</v>
      </c>
      <c r="I272">
        <v>1</v>
      </c>
      <c r="J272">
        <v>4.88</v>
      </c>
      <c r="K272">
        <v>0.83406999999999998</v>
      </c>
      <c r="L272">
        <v>8</v>
      </c>
      <c r="N272" s="1">
        <f t="shared" si="12"/>
        <v>46079.527754629627</v>
      </c>
      <c r="O272" s="2">
        <f t="shared" si="13"/>
        <v>46079.527777777781</v>
      </c>
      <c r="P272">
        <f t="shared" si="14"/>
        <v>1772109600</v>
      </c>
    </row>
    <row r="273" spans="1:16" x14ac:dyDescent="0.55000000000000004">
      <c r="A273">
        <v>1772109898</v>
      </c>
      <c r="B273" t="s">
        <v>6</v>
      </c>
      <c r="C273" t="s">
        <v>7</v>
      </c>
      <c r="D273">
        <v>5181.29</v>
      </c>
      <c r="E273">
        <v>5182.51</v>
      </c>
      <c r="F273">
        <v>5187.83</v>
      </c>
      <c r="G273">
        <v>5181.29</v>
      </c>
      <c r="H273">
        <v>5184.5600000000004</v>
      </c>
      <c r="I273">
        <v>1</v>
      </c>
      <c r="J273">
        <v>2.0499999999999998</v>
      </c>
      <c r="K273">
        <v>-0.28694999999999998</v>
      </c>
      <c r="L273">
        <v>9</v>
      </c>
      <c r="N273" s="1">
        <f t="shared" si="12"/>
        <v>46079.531226851846</v>
      </c>
      <c r="O273" s="2">
        <f t="shared" si="13"/>
        <v>46079.53125</v>
      </c>
      <c r="P273">
        <f t="shared" si="14"/>
        <v>1772109900</v>
      </c>
    </row>
    <row r="274" spans="1:16" x14ac:dyDescent="0.55000000000000004">
      <c r="A274">
        <v>1772110198</v>
      </c>
      <c r="B274" t="s">
        <v>6</v>
      </c>
      <c r="C274" t="s">
        <v>7</v>
      </c>
      <c r="D274">
        <v>5181.25</v>
      </c>
      <c r="E274">
        <v>5183.53</v>
      </c>
      <c r="F274">
        <v>5183.53</v>
      </c>
      <c r="G274">
        <v>5179.54</v>
      </c>
      <c r="H274">
        <v>5181.0200000000004</v>
      </c>
      <c r="I274">
        <v>-1</v>
      </c>
      <c r="J274">
        <v>2.52</v>
      </c>
      <c r="K274">
        <v>-0.10262</v>
      </c>
      <c r="L274">
        <v>-1</v>
      </c>
      <c r="N274" s="1">
        <f t="shared" si="12"/>
        <v>46079.534699074073</v>
      </c>
      <c r="O274" s="2">
        <f t="shared" si="13"/>
        <v>46079.534722222219</v>
      </c>
      <c r="P274">
        <f t="shared" si="14"/>
        <v>1772110200</v>
      </c>
    </row>
    <row r="275" spans="1:16" x14ac:dyDescent="0.55000000000000004">
      <c r="A275">
        <v>1772110498</v>
      </c>
      <c r="B275" t="s">
        <v>6</v>
      </c>
      <c r="C275" t="s">
        <v>7</v>
      </c>
      <c r="D275">
        <v>5183.8500000000004</v>
      </c>
      <c r="E275">
        <v>5182.2700000000004</v>
      </c>
      <c r="F275">
        <v>5185.1000000000004</v>
      </c>
      <c r="G275">
        <v>5179.9799999999996</v>
      </c>
      <c r="H275">
        <v>5182.58</v>
      </c>
      <c r="I275">
        <v>1</v>
      </c>
      <c r="J275">
        <v>0.31</v>
      </c>
      <c r="K275">
        <v>-0.97597</v>
      </c>
      <c r="L275">
        <v>1</v>
      </c>
      <c r="N275" s="1">
        <f t="shared" si="12"/>
        <v>46079.538171296299</v>
      </c>
      <c r="O275" s="2">
        <f t="shared" si="13"/>
        <v>46079.538194444445</v>
      </c>
      <c r="P275">
        <f t="shared" si="14"/>
        <v>1772110500</v>
      </c>
    </row>
    <row r="276" spans="1:16" x14ac:dyDescent="0.55000000000000004">
      <c r="A276">
        <v>1772110798</v>
      </c>
      <c r="B276" t="s">
        <v>6</v>
      </c>
      <c r="C276" t="s">
        <v>7</v>
      </c>
      <c r="D276">
        <v>5175.76</v>
      </c>
      <c r="E276">
        <v>5182.43</v>
      </c>
      <c r="F276">
        <v>5185.57</v>
      </c>
      <c r="G276">
        <v>5175.17</v>
      </c>
      <c r="H276">
        <v>5180.09</v>
      </c>
      <c r="I276">
        <v>-1</v>
      </c>
      <c r="J276">
        <v>2.34</v>
      </c>
      <c r="K276">
        <v>-0.16284000000000001</v>
      </c>
      <c r="L276">
        <v>-1</v>
      </c>
      <c r="N276" s="1">
        <f t="shared" si="12"/>
        <v>46079.541643518518</v>
      </c>
      <c r="O276" s="2">
        <f t="shared" si="13"/>
        <v>46079.541666666664</v>
      </c>
      <c r="P276">
        <f t="shared" si="14"/>
        <v>1772110800</v>
      </c>
    </row>
    <row r="277" spans="1:16" x14ac:dyDescent="0.55000000000000004">
      <c r="A277">
        <v>1772111098</v>
      </c>
      <c r="B277" t="s">
        <v>6</v>
      </c>
      <c r="C277" t="s">
        <v>7</v>
      </c>
      <c r="D277">
        <v>5172.5</v>
      </c>
      <c r="E277">
        <v>5181.26</v>
      </c>
      <c r="F277">
        <v>5181.26</v>
      </c>
      <c r="G277">
        <v>5171.18</v>
      </c>
      <c r="H277">
        <v>5175.0200000000004</v>
      </c>
      <c r="I277">
        <v>-1</v>
      </c>
      <c r="J277">
        <v>6.24</v>
      </c>
      <c r="K277">
        <v>1.38273</v>
      </c>
      <c r="L277">
        <v>-2</v>
      </c>
      <c r="N277" s="1">
        <f t="shared" si="12"/>
        <v>46079.545115740737</v>
      </c>
      <c r="O277" s="2">
        <f t="shared" si="13"/>
        <v>46079.545138888891</v>
      </c>
      <c r="P277">
        <f t="shared" si="14"/>
        <v>1772111100</v>
      </c>
    </row>
    <row r="278" spans="1:16" x14ac:dyDescent="0.55000000000000004">
      <c r="A278">
        <v>1772111398</v>
      </c>
      <c r="B278" t="s">
        <v>6</v>
      </c>
      <c r="C278" t="s">
        <v>7</v>
      </c>
      <c r="D278">
        <v>5174</v>
      </c>
      <c r="E278">
        <v>5178.1400000000003</v>
      </c>
      <c r="F278">
        <v>5178.1400000000003</v>
      </c>
      <c r="G278">
        <v>5168.3100000000004</v>
      </c>
      <c r="H278">
        <v>5172.22</v>
      </c>
      <c r="I278">
        <v>-1</v>
      </c>
      <c r="J278">
        <v>5.92</v>
      </c>
      <c r="K278">
        <v>1.2485200000000001</v>
      </c>
      <c r="L278">
        <v>-3</v>
      </c>
      <c r="N278" s="1">
        <f t="shared" si="12"/>
        <v>46079.548587962963</v>
      </c>
      <c r="O278" s="2">
        <f t="shared" si="13"/>
        <v>46079.548611111109</v>
      </c>
      <c r="P278">
        <f t="shared" si="14"/>
        <v>1772111400</v>
      </c>
    </row>
    <row r="279" spans="1:16" x14ac:dyDescent="0.55000000000000004">
      <c r="A279">
        <v>1772111698</v>
      </c>
      <c r="B279" t="s">
        <v>6</v>
      </c>
      <c r="C279" t="s">
        <v>7</v>
      </c>
      <c r="D279">
        <v>5171.6499999999996</v>
      </c>
      <c r="E279">
        <v>5175.18</v>
      </c>
      <c r="F279">
        <v>5177.88</v>
      </c>
      <c r="G279">
        <v>5171.55</v>
      </c>
      <c r="H279">
        <v>5173.78</v>
      </c>
      <c r="I279">
        <v>-1</v>
      </c>
      <c r="J279">
        <v>1.4</v>
      </c>
      <c r="K279">
        <v>-0.54188999999999998</v>
      </c>
      <c r="L279">
        <v>-4</v>
      </c>
      <c r="N279" s="1">
        <f t="shared" si="12"/>
        <v>46079.552060185189</v>
      </c>
      <c r="O279" s="2">
        <f t="shared" si="13"/>
        <v>46079.552083333336</v>
      </c>
      <c r="P279">
        <f t="shared" si="14"/>
        <v>1772111700</v>
      </c>
    </row>
    <row r="280" spans="1:16" x14ac:dyDescent="0.55000000000000004">
      <c r="A280">
        <v>1772111998</v>
      </c>
      <c r="B280" t="s">
        <v>6</v>
      </c>
      <c r="C280" t="s">
        <v>7</v>
      </c>
      <c r="D280">
        <v>5178.12</v>
      </c>
      <c r="E280">
        <v>5174.4799999999996</v>
      </c>
      <c r="F280">
        <v>5178.8999999999996</v>
      </c>
      <c r="G280">
        <v>5171.59</v>
      </c>
      <c r="H280">
        <v>5175.0600000000004</v>
      </c>
      <c r="I280">
        <v>1</v>
      </c>
      <c r="J280">
        <v>0.59</v>
      </c>
      <c r="K280">
        <v>-0.85821000000000003</v>
      </c>
      <c r="L280">
        <v>1</v>
      </c>
      <c r="N280" s="1">
        <f t="shared" si="12"/>
        <v>46079.555532407408</v>
      </c>
      <c r="O280" s="2">
        <f t="shared" si="13"/>
        <v>46079.555555555555</v>
      </c>
      <c r="P280">
        <f t="shared" si="14"/>
        <v>1772112000</v>
      </c>
    </row>
    <row r="281" spans="1:16" x14ac:dyDescent="0.55000000000000004">
      <c r="A281">
        <v>1772112298</v>
      </c>
      <c r="B281" t="s">
        <v>6</v>
      </c>
      <c r="C281" t="s">
        <v>7</v>
      </c>
      <c r="D281">
        <v>5174.76</v>
      </c>
      <c r="E281">
        <v>5174.7700000000004</v>
      </c>
      <c r="F281">
        <v>5177.96</v>
      </c>
      <c r="G281">
        <v>5174.6000000000004</v>
      </c>
      <c r="H281">
        <v>5176.32</v>
      </c>
      <c r="I281">
        <v>1</v>
      </c>
      <c r="J281">
        <v>1.55</v>
      </c>
      <c r="K281">
        <v>-0.4778</v>
      </c>
      <c r="L281">
        <v>2</v>
      </c>
      <c r="N281" s="1">
        <f t="shared" si="12"/>
        <v>46079.559004629627</v>
      </c>
      <c r="O281" s="2">
        <f t="shared" si="13"/>
        <v>46079.559027777781</v>
      </c>
      <c r="P281">
        <f t="shared" si="14"/>
        <v>1772112300</v>
      </c>
    </row>
    <row r="282" spans="1:16" x14ac:dyDescent="0.55000000000000004">
      <c r="A282">
        <v>1772112598</v>
      </c>
      <c r="B282" t="s">
        <v>6</v>
      </c>
      <c r="C282" t="s">
        <v>7</v>
      </c>
      <c r="D282">
        <v>5174.3599999999997</v>
      </c>
      <c r="E282">
        <v>5175.55</v>
      </c>
      <c r="F282">
        <v>5175.55</v>
      </c>
      <c r="G282">
        <v>5166.01</v>
      </c>
      <c r="H282">
        <v>5172.6499999999996</v>
      </c>
      <c r="I282">
        <v>-1</v>
      </c>
      <c r="J282">
        <v>2.9</v>
      </c>
      <c r="K282">
        <v>5.4420000000000003E-2</v>
      </c>
      <c r="L282">
        <v>-1</v>
      </c>
      <c r="N282" s="1">
        <f t="shared" si="12"/>
        <v>46079.562476851846</v>
      </c>
      <c r="O282" s="2">
        <f t="shared" si="13"/>
        <v>46079.5625</v>
      </c>
      <c r="P282">
        <f t="shared" si="14"/>
        <v>1772112600</v>
      </c>
    </row>
    <row r="283" spans="1:16" x14ac:dyDescent="0.55000000000000004">
      <c r="A283">
        <v>1772112898</v>
      </c>
      <c r="B283" t="s">
        <v>6</v>
      </c>
      <c r="C283" t="s">
        <v>7</v>
      </c>
      <c r="D283">
        <v>5173.6099999999997</v>
      </c>
      <c r="E283">
        <v>5174.1000000000004</v>
      </c>
      <c r="F283">
        <v>5177.32</v>
      </c>
      <c r="G283">
        <v>5169.63</v>
      </c>
      <c r="H283">
        <v>5173.7</v>
      </c>
      <c r="I283">
        <v>-1</v>
      </c>
      <c r="J283">
        <v>0.4</v>
      </c>
      <c r="K283">
        <v>-0.93044000000000004</v>
      </c>
      <c r="L283">
        <v>-2</v>
      </c>
      <c r="N283" s="1">
        <f t="shared" si="12"/>
        <v>46079.565949074073</v>
      </c>
      <c r="O283" s="2">
        <f t="shared" si="13"/>
        <v>46079.565972222219</v>
      </c>
      <c r="P283">
        <f t="shared" si="14"/>
        <v>1772112900</v>
      </c>
    </row>
    <row r="284" spans="1:16" x14ac:dyDescent="0.55000000000000004">
      <c r="A284">
        <v>1772113198</v>
      </c>
      <c r="B284" t="s">
        <v>6</v>
      </c>
      <c r="C284" t="s">
        <v>7</v>
      </c>
      <c r="D284">
        <v>5165.1400000000003</v>
      </c>
      <c r="E284">
        <v>5173.8999999999996</v>
      </c>
      <c r="F284">
        <v>5174.4399999999996</v>
      </c>
      <c r="G284">
        <v>5164.3599999999997</v>
      </c>
      <c r="H284">
        <v>5169.29</v>
      </c>
      <c r="I284">
        <v>-1</v>
      </c>
      <c r="J284">
        <v>4.6100000000000003</v>
      </c>
      <c r="K284">
        <v>0.72941</v>
      </c>
      <c r="L284">
        <v>-3</v>
      </c>
      <c r="N284" s="1">
        <f t="shared" si="12"/>
        <v>46079.569421296299</v>
      </c>
      <c r="O284" s="2">
        <f t="shared" si="13"/>
        <v>46079.569444444445</v>
      </c>
      <c r="P284">
        <f t="shared" si="14"/>
        <v>1772113200</v>
      </c>
    </row>
    <row r="285" spans="1:16" x14ac:dyDescent="0.55000000000000004">
      <c r="A285">
        <v>1772113498</v>
      </c>
      <c r="B285" t="s">
        <v>6</v>
      </c>
      <c r="C285" t="s">
        <v>7</v>
      </c>
      <c r="D285">
        <v>5168.76</v>
      </c>
      <c r="E285">
        <v>5171.59</v>
      </c>
      <c r="F285">
        <v>5171.59</v>
      </c>
      <c r="G285">
        <v>5164.68</v>
      </c>
      <c r="H285">
        <v>5167.07</v>
      </c>
      <c r="I285">
        <v>-1</v>
      </c>
      <c r="J285">
        <v>4.53</v>
      </c>
      <c r="K285">
        <v>0.69272</v>
      </c>
      <c r="L285">
        <v>-4</v>
      </c>
      <c r="N285" s="1">
        <f t="shared" si="12"/>
        <v>46079.572893518518</v>
      </c>
      <c r="O285" s="2">
        <f t="shared" si="13"/>
        <v>46079.572916666664</v>
      </c>
      <c r="P285">
        <f t="shared" si="14"/>
        <v>1772113500</v>
      </c>
    </row>
    <row r="286" spans="1:16" x14ac:dyDescent="0.55000000000000004">
      <c r="A286">
        <v>1772113798</v>
      </c>
      <c r="B286" t="s">
        <v>6</v>
      </c>
      <c r="C286" t="s">
        <v>7</v>
      </c>
      <c r="D286">
        <v>5170.8</v>
      </c>
      <c r="E286">
        <v>5169.33</v>
      </c>
      <c r="F286">
        <v>5170.8500000000004</v>
      </c>
      <c r="G286">
        <v>5167.8500000000004</v>
      </c>
      <c r="H286">
        <v>5169.57</v>
      </c>
      <c r="I286">
        <v>1</v>
      </c>
      <c r="J286">
        <v>0.24</v>
      </c>
      <c r="K286">
        <v>-1.0014000000000001</v>
      </c>
      <c r="L286">
        <v>1</v>
      </c>
      <c r="N286" s="1">
        <f t="shared" si="12"/>
        <v>46079.576365740737</v>
      </c>
      <c r="O286" s="2">
        <f t="shared" si="13"/>
        <v>46079.576388888891</v>
      </c>
      <c r="P286">
        <f t="shared" si="14"/>
        <v>1772113800</v>
      </c>
    </row>
    <row r="287" spans="1:16" x14ac:dyDescent="0.55000000000000004">
      <c r="A287">
        <v>1772114098</v>
      </c>
      <c r="B287" t="s">
        <v>6</v>
      </c>
      <c r="C287" t="s">
        <v>7</v>
      </c>
      <c r="D287">
        <v>5166.3900000000003</v>
      </c>
      <c r="E287">
        <v>5169.45</v>
      </c>
      <c r="F287">
        <v>5171.55</v>
      </c>
      <c r="G287">
        <v>5166.07</v>
      </c>
      <c r="H287">
        <v>5168.7</v>
      </c>
      <c r="I287">
        <v>-1</v>
      </c>
      <c r="J287">
        <v>0.75</v>
      </c>
      <c r="K287">
        <v>-0.79971000000000003</v>
      </c>
      <c r="L287">
        <v>-1</v>
      </c>
      <c r="N287" s="1">
        <f t="shared" si="12"/>
        <v>46079.579837962963</v>
      </c>
      <c r="O287" s="2">
        <f t="shared" si="13"/>
        <v>46079.579861111109</v>
      </c>
      <c r="P287">
        <f t="shared" si="14"/>
        <v>1772114100</v>
      </c>
    </row>
    <row r="288" spans="1:16" x14ac:dyDescent="0.55000000000000004">
      <c r="A288">
        <v>1772114398</v>
      </c>
      <c r="B288" t="s">
        <v>6</v>
      </c>
      <c r="C288" t="s">
        <v>7</v>
      </c>
      <c r="D288">
        <v>5166.0600000000004</v>
      </c>
      <c r="E288">
        <v>5169.08</v>
      </c>
      <c r="F288">
        <v>5170.1099999999997</v>
      </c>
      <c r="G288">
        <v>5162.8599999999997</v>
      </c>
      <c r="H288">
        <v>5166.33</v>
      </c>
      <c r="I288">
        <v>-1</v>
      </c>
      <c r="J288">
        <v>2.75</v>
      </c>
      <c r="K288">
        <v>-1.2189999999999999E-2</v>
      </c>
      <c r="L288">
        <v>-2</v>
      </c>
      <c r="N288" s="1">
        <f t="shared" si="12"/>
        <v>46079.583310185189</v>
      </c>
      <c r="O288" s="2">
        <f t="shared" si="13"/>
        <v>46079.583333333336</v>
      </c>
      <c r="P288">
        <f t="shared" si="14"/>
        <v>1772114400</v>
      </c>
    </row>
    <row r="289" spans="1:16" x14ac:dyDescent="0.55000000000000004">
      <c r="A289">
        <v>1772114698</v>
      </c>
      <c r="B289" t="s">
        <v>6</v>
      </c>
      <c r="C289" t="s">
        <v>7</v>
      </c>
      <c r="D289">
        <v>5163.55</v>
      </c>
      <c r="E289">
        <v>5167.7</v>
      </c>
      <c r="F289">
        <v>5167.7</v>
      </c>
      <c r="G289">
        <v>5160.3599999999997</v>
      </c>
      <c r="H289">
        <v>5164.3599999999997</v>
      </c>
      <c r="I289">
        <v>-1</v>
      </c>
      <c r="J289">
        <v>3.34</v>
      </c>
      <c r="K289">
        <v>0.22470000000000001</v>
      </c>
      <c r="L289">
        <v>-3</v>
      </c>
      <c r="N289" s="1">
        <f t="shared" si="12"/>
        <v>46079.586782407408</v>
      </c>
      <c r="O289" s="2">
        <f t="shared" si="13"/>
        <v>46079.586805555555</v>
      </c>
      <c r="P289">
        <f t="shared" si="14"/>
        <v>1772114700</v>
      </c>
    </row>
    <row r="290" spans="1:16" x14ac:dyDescent="0.55000000000000004">
      <c r="A290">
        <v>1772114998</v>
      </c>
      <c r="B290" t="s">
        <v>6</v>
      </c>
      <c r="C290" t="s">
        <v>7</v>
      </c>
      <c r="D290">
        <v>5166.28</v>
      </c>
      <c r="E290">
        <v>5166.03</v>
      </c>
      <c r="F290">
        <v>5166.75</v>
      </c>
      <c r="G290">
        <v>5162.6000000000004</v>
      </c>
      <c r="H290">
        <v>5164.79</v>
      </c>
      <c r="I290">
        <v>-1</v>
      </c>
      <c r="J290">
        <v>1.24</v>
      </c>
      <c r="K290">
        <v>-0.60314999999999996</v>
      </c>
      <c r="L290">
        <v>-4</v>
      </c>
      <c r="N290" s="1">
        <f t="shared" si="12"/>
        <v>46079.590254629627</v>
      </c>
      <c r="O290" s="2">
        <f t="shared" si="13"/>
        <v>46079.590277777781</v>
      </c>
      <c r="P290">
        <f t="shared" si="14"/>
        <v>1772115000</v>
      </c>
    </row>
    <row r="291" spans="1:16" x14ac:dyDescent="0.55000000000000004">
      <c r="A291">
        <v>1772115298</v>
      </c>
      <c r="B291" t="s">
        <v>6</v>
      </c>
      <c r="C291" t="s">
        <v>7</v>
      </c>
      <c r="D291">
        <v>5167.0200000000004</v>
      </c>
      <c r="E291">
        <v>5165.41</v>
      </c>
      <c r="F291">
        <v>5168.83</v>
      </c>
      <c r="G291">
        <v>5165.1899999999996</v>
      </c>
      <c r="H291">
        <v>5166.8100000000004</v>
      </c>
      <c r="I291">
        <v>1</v>
      </c>
      <c r="J291">
        <v>1.4</v>
      </c>
      <c r="K291">
        <v>-0.53937000000000002</v>
      </c>
      <c r="L291">
        <v>1</v>
      </c>
      <c r="N291" s="1">
        <f t="shared" si="12"/>
        <v>46079.593726851846</v>
      </c>
      <c r="O291" s="2">
        <f t="shared" si="13"/>
        <v>46079.59375</v>
      </c>
      <c r="P291">
        <f t="shared" si="14"/>
        <v>1772115300</v>
      </c>
    </row>
    <row r="292" spans="1:16" x14ac:dyDescent="0.55000000000000004">
      <c r="A292">
        <v>1772115598</v>
      </c>
      <c r="B292" t="s">
        <v>6</v>
      </c>
      <c r="C292" t="s">
        <v>7</v>
      </c>
      <c r="D292">
        <v>5168.82</v>
      </c>
      <c r="E292">
        <v>5166.1099999999997</v>
      </c>
      <c r="F292">
        <v>5170.04</v>
      </c>
      <c r="G292">
        <v>5163.53</v>
      </c>
      <c r="H292">
        <v>5167.34</v>
      </c>
      <c r="I292">
        <v>1</v>
      </c>
      <c r="J292">
        <v>1.23</v>
      </c>
      <c r="K292">
        <v>-0.60597999999999996</v>
      </c>
      <c r="L292">
        <v>2</v>
      </c>
      <c r="N292" s="1">
        <f t="shared" si="12"/>
        <v>46079.597199074073</v>
      </c>
      <c r="O292" s="2">
        <f t="shared" si="13"/>
        <v>46079.597222222219</v>
      </c>
      <c r="P292">
        <f t="shared" si="14"/>
        <v>1772115600</v>
      </c>
    </row>
    <row r="293" spans="1:16" x14ac:dyDescent="0.55000000000000004">
      <c r="A293">
        <v>1772115898</v>
      </c>
      <c r="B293" t="s">
        <v>6</v>
      </c>
      <c r="C293" t="s">
        <v>7</v>
      </c>
      <c r="D293">
        <v>5170.41</v>
      </c>
      <c r="E293">
        <v>5166.7299999999996</v>
      </c>
      <c r="F293">
        <v>5172.32</v>
      </c>
      <c r="G293">
        <v>5166.7299999999996</v>
      </c>
      <c r="H293">
        <v>5170.03</v>
      </c>
      <c r="I293">
        <v>1</v>
      </c>
      <c r="J293">
        <v>3.3</v>
      </c>
      <c r="K293">
        <v>0.20712</v>
      </c>
      <c r="L293">
        <v>3</v>
      </c>
      <c r="N293" s="1">
        <f t="shared" si="12"/>
        <v>46079.600671296299</v>
      </c>
      <c r="O293" s="2">
        <f t="shared" si="13"/>
        <v>46079.600694444445</v>
      </c>
      <c r="P293">
        <f t="shared" si="14"/>
        <v>1772115900</v>
      </c>
    </row>
    <row r="294" spans="1:16" x14ac:dyDescent="0.55000000000000004">
      <c r="A294">
        <v>1772116198</v>
      </c>
      <c r="B294" t="s">
        <v>6</v>
      </c>
      <c r="C294" t="s">
        <v>7</v>
      </c>
      <c r="D294">
        <v>5165.83</v>
      </c>
      <c r="E294">
        <v>5168.38</v>
      </c>
      <c r="F294">
        <v>5170.45</v>
      </c>
      <c r="G294">
        <v>5140.8599999999997</v>
      </c>
      <c r="H294">
        <v>5161.8999999999996</v>
      </c>
      <c r="I294">
        <v>-1</v>
      </c>
      <c r="J294">
        <v>6.48</v>
      </c>
      <c r="K294">
        <v>1.4519299999999999</v>
      </c>
      <c r="L294">
        <v>-1</v>
      </c>
      <c r="N294" s="1">
        <f t="shared" si="12"/>
        <v>46079.604143518518</v>
      </c>
      <c r="O294" s="2">
        <f t="shared" si="13"/>
        <v>46079.604166666664</v>
      </c>
      <c r="P294">
        <f t="shared" si="14"/>
        <v>1772116200</v>
      </c>
    </row>
    <row r="295" spans="1:16" x14ac:dyDescent="0.55000000000000004">
      <c r="A295">
        <v>1772116498</v>
      </c>
      <c r="B295" t="s">
        <v>6</v>
      </c>
      <c r="C295" t="s">
        <v>7</v>
      </c>
      <c r="D295">
        <v>5166.41</v>
      </c>
      <c r="E295">
        <v>5165.1400000000003</v>
      </c>
      <c r="F295">
        <v>5174.88</v>
      </c>
      <c r="G295">
        <v>5164.01</v>
      </c>
      <c r="H295">
        <v>5167.88</v>
      </c>
      <c r="I295">
        <v>1</v>
      </c>
      <c r="J295">
        <v>2.74</v>
      </c>
      <c r="K295">
        <v>-2.4049999999999998E-2</v>
      </c>
      <c r="L295">
        <v>1</v>
      </c>
      <c r="N295" s="1">
        <f t="shared" si="12"/>
        <v>46079.607615740737</v>
      </c>
      <c r="O295" s="2">
        <f t="shared" si="13"/>
        <v>46079.607638888891</v>
      </c>
      <c r="P295">
        <f t="shared" si="14"/>
        <v>1772116500</v>
      </c>
    </row>
    <row r="296" spans="1:16" x14ac:dyDescent="0.55000000000000004">
      <c r="A296">
        <v>1772116798</v>
      </c>
      <c r="B296" t="s">
        <v>6</v>
      </c>
      <c r="C296" t="s">
        <v>7</v>
      </c>
      <c r="D296">
        <v>5172.5600000000004</v>
      </c>
      <c r="E296">
        <v>5166.51</v>
      </c>
      <c r="F296">
        <v>5174.47</v>
      </c>
      <c r="G296">
        <v>5158.5</v>
      </c>
      <c r="H296">
        <v>5167.87</v>
      </c>
      <c r="I296">
        <v>1</v>
      </c>
      <c r="J296">
        <v>1.36</v>
      </c>
      <c r="K296">
        <v>-0.56828000000000001</v>
      </c>
      <c r="L296">
        <v>2</v>
      </c>
      <c r="N296" s="1">
        <f t="shared" si="12"/>
        <v>46079.611087962963</v>
      </c>
      <c r="O296" s="2">
        <f t="shared" si="13"/>
        <v>46079.611111111109</v>
      </c>
      <c r="P296">
        <f t="shared" si="14"/>
        <v>1772116800</v>
      </c>
    </row>
    <row r="297" spans="1:16" x14ac:dyDescent="0.55000000000000004">
      <c r="A297">
        <v>1772117098</v>
      </c>
      <c r="B297" t="s">
        <v>6</v>
      </c>
      <c r="C297" t="s">
        <v>7</v>
      </c>
      <c r="D297">
        <v>5171.99</v>
      </c>
      <c r="E297">
        <v>5167.1899999999996</v>
      </c>
      <c r="F297">
        <v>5175.95</v>
      </c>
      <c r="G297">
        <v>5165.95</v>
      </c>
      <c r="H297">
        <v>5171.6099999999997</v>
      </c>
      <c r="I297">
        <v>1</v>
      </c>
      <c r="J297">
        <v>4.42</v>
      </c>
      <c r="K297">
        <v>0.63258999999999999</v>
      </c>
      <c r="L297">
        <v>3</v>
      </c>
      <c r="N297" s="1">
        <f t="shared" si="12"/>
        <v>46079.614560185189</v>
      </c>
      <c r="O297" s="2">
        <f t="shared" si="13"/>
        <v>46079.614583333336</v>
      </c>
      <c r="P297">
        <f t="shared" si="14"/>
        <v>1772117100</v>
      </c>
    </row>
    <row r="298" spans="1:16" x14ac:dyDescent="0.55000000000000004">
      <c r="A298">
        <v>1772117398</v>
      </c>
      <c r="B298" t="s">
        <v>6</v>
      </c>
      <c r="C298" t="s">
        <v>7</v>
      </c>
      <c r="D298">
        <v>5167.91</v>
      </c>
      <c r="E298">
        <v>5169.3999999999996</v>
      </c>
      <c r="F298">
        <v>5173.7299999999996</v>
      </c>
      <c r="G298">
        <v>5164.12</v>
      </c>
      <c r="H298">
        <v>5169.42</v>
      </c>
      <c r="I298">
        <v>1</v>
      </c>
      <c r="J298">
        <v>0.02</v>
      </c>
      <c r="K298">
        <v>-1.0995999999999999</v>
      </c>
      <c r="L298">
        <v>4</v>
      </c>
      <c r="N298" s="1">
        <f t="shared" si="12"/>
        <v>46079.618032407408</v>
      </c>
      <c r="O298" s="2">
        <f t="shared" si="13"/>
        <v>46079.618055555555</v>
      </c>
      <c r="P298">
        <f t="shared" si="14"/>
        <v>1772117400</v>
      </c>
    </row>
    <row r="299" spans="1:16" x14ac:dyDescent="0.55000000000000004">
      <c r="A299">
        <v>1772117698</v>
      </c>
      <c r="B299" t="s">
        <v>6</v>
      </c>
      <c r="C299" t="s">
        <v>7</v>
      </c>
      <c r="D299">
        <v>5165.1400000000003</v>
      </c>
      <c r="E299">
        <v>5169.41</v>
      </c>
      <c r="F299">
        <v>5171.5</v>
      </c>
      <c r="G299">
        <v>5163.97</v>
      </c>
      <c r="H299">
        <v>5167.41</v>
      </c>
      <c r="I299">
        <v>-1</v>
      </c>
      <c r="J299">
        <v>2</v>
      </c>
      <c r="K299">
        <v>-0.32212000000000002</v>
      </c>
      <c r="L299">
        <v>-1</v>
      </c>
      <c r="N299" s="1">
        <f t="shared" si="12"/>
        <v>46079.621504629627</v>
      </c>
      <c r="O299" s="2">
        <f t="shared" si="13"/>
        <v>46079.621527777781</v>
      </c>
      <c r="P299">
        <f t="shared" si="14"/>
        <v>1772117700</v>
      </c>
    </row>
    <row r="300" spans="1:16" x14ac:dyDescent="0.55000000000000004">
      <c r="A300">
        <v>1772117998</v>
      </c>
      <c r="B300" t="s">
        <v>6</v>
      </c>
      <c r="C300" t="s">
        <v>7</v>
      </c>
      <c r="D300">
        <v>5167.7</v>
      </c>
      <c r="E300">
        <v>5168.41</v>
      </c>
      <c r="F300">
        <v>5172.12</v>
      </c>
      <c r="G300">
        <v>5158.92</v>
      </c>
      <c r="H300">
        <v>5165.54</v>
      </c>
      <c r="I300">
        <v>-1</v>
      </c>
      <c r="J300">
        <v>2.87</v>
      </c>
      <c r="K300">
        <v>2.035E-2</v>
      </c>
      <c r="L300">
        <v>-2</v>
      </c>
      <c r="N300" s="1">
        <f t="shared" si="12"/>
        <v>46079.624976851846</v>
      </c>
      <c r="O300" s="2">
        <f t="shared" si="13"/>
        <v>46079.625</v>
      </c>
      <c r="P300">
        <f t="shared" si="14"/>
        <v>1772118000</v>
      </c>
    </row>
    <row r="301" spans="1:16" x14ac:dyDescent="0.55000000000000004">
      <c r="A301">
        <v>1772118298</v>
      </c>
      <c r="B301" t="s">
        <v>6</v>
      </c>
      <c r="C301" t="s">
        <v>7</v>
      </c>
      <c r="D301">
        <v>5167.21</v>
      </c>
      <c r="E301">
        <v>5166.97</v>
      </c>
      <c r="F301">
        <v>5169.8500000000004</v>
      </c>
      <c r="G301">
        <v>5163.95</v>
      </c>
      <c r="H301">
        <v>5167.18</v>
      </c>
      <c r="I301">
        <v>1</v>
      </c>
      <c r="J301">
        <v>0.21</v>
      </c>
      <c r="K301">
        <v>-1.0269200000000001</v>
      </c>
      <c r="L301">
        <v>1</v>
      </c>
      <c r="N301" s="1">
        <f t="shared" si="12"/>
        <v>46079.628449074073</v>
      </c>
      <c r="O301" s="2">
        <f t="shared" si="13"/>
        <v>46079.628472222219</v>
      </c>
      <c r="P301">
        <f t="shared" si="14"/>
        <v>1772118300</v>
      </c>
    </row>
    <row r="302" spans="1:16" x14ac:dyDescent="0.55000000000000004">
      <c r="A302">
        <v>1772118598</v>
      </c>
      <c r="B302" t="s">
        <v>6</v>
      </c>
      <c r="C302" t="s">
        <v>7</v>
      </c>
      <c r="D302">
        <v>5162.38</v>
      </c>
      <c r="E302">
        <v>5167.08</v>
      </c>
      <c r="F302">
        <v>5171.42</v>
      </c>
      <c r="G302">
        <v>5161.25</v>
      </c>
      <c r="H302">
        <v>5165.7299999999996</v>
      </c>
      <c r="I302">
        <v>-1</v>
      </c>
      <c r="J302">
        <v>1.35</v>
      </c>
      <c r="K302">
        <v>-0.57913000000000003</v>
      </c>
      <c r="L302">
        <v>-1</v>
      </c>
      <c r="N302" s="1">
        <f t="shared" si="12"/>
        <v>46079.631921296299</v>
      </c>
      <c r="O302" s="2">
        <f t="shared" si="13"/>
        <v>46079.631944444445</v>
      </c>
      <c r="P302">
        <f t="shared" si="14"/>
        <v>1772118600</v>
      </c>
    </row>
    <row r="303" spans="1:16" x14ac:dyDescent="0.55000000000000004">
      <c r="A303">
        <v>1772118898</v>
      </c>
      <c r="B303" t="s">
        <v>6</v>
      </c>
      <c r="C303" t="s">
        <v>7</v>
      </c>
      <c r="D303">
        <v>5158.57</v>
      </c>
      <c r="E303">
        <v>5166.3999999999996</v>
      </c>
      <c r="F303">
        <v>5166.3999999999996</v>
      </c>
      <c r="G303">
        <v>5150.24</v>
      </c>
      <c r="H303">
        <v>5158.6400000000003</v>
      </c>
      <c r="I303">
        <v>-1</v>
      </c>
      <c r="J303">
        <v>7.76</v>
      </c>
      <c r="K303">
        <v>1.9336500000000001</v>
      </c>
      <c r="L303">
        <v>-2</v>
      </c>
      <c r="N303" s="1">
        <f t="shared" si="12"/>
        <v>46079.635393518518</v>
      </c>
      <c r="O303" s="2">
        <f t="shared" si="13"/>
        <v>46079.635416666664</v>
      </c>
      <c r="P303">
        <f t="shared" si="14"/>
        <v>1772118900</v>
      </c>
    </row>
    <row r="304" spans="1:16" x14ac:dyDescent="0.55000000000000004">
      <c r="A304">
        <v>1772119198</v>
      </c>
      <c r="B304" t="s">
        <v>6</v>
      </c>
      <c r="C304" t="s">
        <v>7</v>
      </c>
      <c r="D304">
        <v>5154.46</v>
      </c>
      <c r="E304">
        <v>5162.5200000000004</v>
      </c>
      <c r="F304">
        <v>5162.5200000000004</v>
      </c>
      <c r="G304">
        <v>5151.91</v>
      </c>
      <c r="H304">
        <v>5156.91</v>
      </c>
      <c r="I304">
        <v>-1</v>
      </c>
      <c r="J304">
        <v>5.61</v>
      </c>
      <c r="K304">
        <v>1.0824199999999999</v>
      </c>
      <c r="L304">
        <v>-3</v>
      </c>
      <c r="N304" s="1">
        <f t="shared" si="12"/>
        <v>46079.638865740737</v>
      </c>
      <c r="O304" s="2">
        <f t="shared" si="13"/>
        <v>46079.638888888891</v>
      </c>
      <c r="P304">
        <f t="shared" si="14"/>
        <v>1772119200</v>
      </c>
    </row>
    <row r="305" spans="1:16" x14ac:dyDescent="0.55000000000000004">
      <c r="A305">
        <v>1772119498</v>
      </c>
      <c r="B305" t="s">
        <v>6</v>
      </c>
      <c r="C305" t="s">
        <v>7</v>
      </c>
      <c r="D305">
        <v>5141.51</v>
      </c>
      <c r="E305">
        <v>5159.72</v>
      </c>
      <c r="F305">
        <v>5159.72</v>
      </c>
      <c r="G305">
        <v>5130.84</v>
      </c>
      <c r="H305">
        <v>5146.3</v>
      </c>
      <c r="I305">
        <v>-1</v>
      </c>
      <c r="J305">
        <v>13.42</v>
      </c>
      <c r="K305">
        <v>4.0149900000000001</v>
      </c>
      <c r="L305">
        <v>-4</v>
      </c>
      <c r="N305" s="1">
        <f t="shared" si="12"/>
        <v>46079.642337962963</v>
      </c>
      <c r="O305" s="2">
        <f t="shared" si="13"/>
        <v>46079.642361111109</v>
      </c>
      <c r="P305">
        <f t="shared" si="14"/>
        <v>1772119500</v>
      </c>
    </row>
    <row r="306" spans="1:16" x14ac:dyDescent="0.55000000000000004">
      <c r="A306">
        <v>1772119798</v>
      </c>
      <c r="B306" t="s">
        <v>6</v>
      </c>
      <c r="C306" t="s">
        <v>7</v>
      </c>
      <c r="D306">
        <v>5153.62</v>
      </c>
      <c r="E306">
        <v>5153.01</v>
      </c>
      <c r="F306">
        <v>5156.53</v>
      </c>
      <c r="G306">
        <v>5140.67</v>
      </c>
      <c r="H306">
        <v>5148.1099999999997</v>
      </c>
      <c r="I306">
        <v>-1</v>
      </c>
      <c r="J306">
        <v>4.9000000000000004</v>
      </c>
      <c r="K306">
        <v>0.77458000000000005</v>
      </c>
      <c r="L306">
        <v>-5</v>
      </c>
      <c r="N306" s="1">
        <f t="shared" si="12"/>
        <v>46079.645810185189</v>
      </c>
      <c r="O306" s="2">
        <f t="shared" si="13"/>
        <v>46079.645833333336</v>
      </c>
      <c r="P306">
        <f t="shared" si="14"/>
        <v>1772119800</v>
      </c>
    </row>
    <row r="307" spans="1:16" x14ac:dyDescent="0.55000000000000004">
      <c r="A307">
        <v>1772120098</v>
      </c>
      <c r="B307" t="s">
        <v>6</v>
      </c>
      <c r="C307" t="s">
        <v>7</v>
      </c>
      <c r="D307">
        <v>5169.2299999999996</v>
      </c>
      <c r="E307">
        <v>5150.5600000000004</v>
      </c>
      <c r="F307">
        <v>5169.54</v>
      </c>
      <c r="G307">
        <v>5150.5600000000004</v>
      </c>
      <c r="H307">
        <v>5161.33</v>
      </c>
      <c r="I307">
        <v>1</v>
      </c>
      <c r="J307">
        <v>10.78</v>
      </c>
      <c r="K307">
        <v>3.0254699999999999</v>
      </c>
      <c r="L307">
        <v>1</v>
      </c>
      <c r="N307" s="1">
        <f t="shared" si="12"/>
        <v>46079.649282407408</v>
      </c>
      <c r="O307" s="2">
        <f t="shared" si="13"/>
        <v>46079.649305555555</v>
      </c>
      <c r="P307">
        <f t="shared" si="14"/>
        <v>1772120100</v>
      </c>
    </row>
    <row r="308" spans="1:16" x14ac:dyDescent="0.55000000000000004">
      <c r="A308">
        <v>1772120398</v>
      </c>
      <c r="B308" t="s">
        <v>6</v>
      </c>
      <c r="C308" t="s">
        <v>7</v>
      </c>
      <c r="D308">
        <v>5175.5600000000004</v>
      </c>
      <c r="E308">
        <v>5155.9399999999996</v>
      </c>
      <c r="F308">
        <v>5176.46</v>
      </c>
      <c r="G308">
        <v>5155.9399999999996</v>
      </c>
      <c r="H308">
        <v>5171.8599999999997</v>
      </c>
      <c r="I308">
        <v>1</v>
      </c>
      <c r="J308">
        <v>15.91</v>
      </c>
      <c r="K308">
        <v>4.7802499999999997</v>
      </c>
      <c r="L308">
        <v>2</v>
      </c>
      <c r="N308" s="1">
        <f t="shared" si="12"/>
        <v>46079.652754629627</v>
      </c>
      <c r="O308" s="2">
        <f t="shared" si="13"/>
        <v>46079.652777777781</v>
      </c>
      <c r="P308">
        <f t="shared" si="14"/>
        <v>1772120400</v>
      </c>
    </row>
    <row r="309" spans="1:16" x14ac:dyDescent="0.55000000000000004">
      <c r="A309">
        <v>1772120698</v>
      </c>
      <c r="B309" t="s">
        <v>6</v>
      </c>
      <c r="C309" t="s">
        <v>7</v>
      </c>
      <c r="D309">
        <v>5182.38</v>
      </c>
      <c r="E309">
        <v>5163.8999999999996</v>
      </c>
      <c r="F309">
        <v>5185.93</v>
      </c>
      <c r="G309">
        <v>5163.8999999999996</v>
      </c>
      <c r="H309">
        <v>5179.79</v>
      </c>
      <c r="I309">
        <v>1</v>
      </c>
      <c r="J309">
        <v>15.89</v>
      </c>
      <c r="K309">
        <v>4.6097299999999999</v>
      </c>
      <c r="L309">
        <v>3</v>
      </c>
      <c r="N309" s="1">
        <f t="shared" si="12"/>
        <v>46079.656226851846</v>
      </c>
      <c r="O309" s="2">
        <f t="shared" si="13"/>
        <v>46079.65625</v>
      </c>
      <c r="P309">
        <f t="shared" si="14"/>
        <v>1772120700</v>
      </c>
    </row>
    <row r="310" spans="1:16" x14ac:dyDescent="0.55000000000000004">
      <c r="A310">
        <v>1772120998</v>
      </c>
      <c r="B310" t="s">
        <v>6</v>
      </c>
      <c r="C310" t="s">
        <v>7</v>
      </c>
      <c r="D310">
        <v>5189.7</v>
      </c>
      <c r="E310">
        <v>5171.84</v>
      </c>
      <c r="F310">
        <v>5192.68</v>
      </c>
      <c r="G310">
        <v>5171.84</v>
      </c>
      <c r="H310">
        <v>5186.42</v>
      </c>
      <c r="I310">
        <v>1</v>
      </c>
      <c r="J310">
        <v>14.57</v>
      </c>
      <c r="K310">
        <v>4.0658700000000003</v>
      </c>
      <c r="L310">
        <v>4</v>
      </c>
      <c r="N310" s="1">
        <f t="shared" si="12"/>
        <v>46079.659699074073</v>
      </c>
      <c r="O310" s="2">
        <f t="shared" si="13"/>
        <v>46079.659722222219</v>
      </c>
      <c r="P310">
        <f t="shared" si="14"/>
        <v>1772121000</v>
      </c>
    </row>
    <row r="311" spans="1:16" x14ac:dyDescent="0.55000000000000004">
      <c r="A311">
        <v>1772121298</v>
      </c>
      <c r="B311" t="s">
        <v>6</v>
      </c>
      <c r="C311" t="s">
        <v>7</v>
      </c>
      <c r="D311">
        <v>5185.8599999999997</v>
      </c>
      <c r="E311">
        <v>5179.13</v>
      </c>
      <c r="F311">
        <v>5192.46</v>
      </c>
      <c r="G311">
        <v>5179.13</v>
      </c>
      <c r="H311">
        <v>5187.79</v>
      </c>
      <c r="I311">
        <v>1</v>
      </c>
      <c r="J311">
        <v>8.66</v>
      </c>
      <c r="K311">
        <v>2.0116399999999999</v>
      </c>
      <c r="L311">
        <v>5</v>
      </c>
      <c r="N311" s="1">
        <f t="shared" si="12"/>
        <v>46079.663171296299</v>
      </c>
      <c r="O311" s="2">
        <f t="shared" si="13"/>
        <v>46079.663194444445</v>
      </c>
      <c r="P311">
        <f t="shared" si="14"/>
        <v>1772121300</v>
      </c>
    </row>
    <row r="312" spans="1:16" x14ac:dyDescent="0.55000000000000004">
      <c r="A312">
        <v>1772121598</v>
      </c>
      <c r="B312" t="s">
        <v>6</v>
      </c>
      <c r="C312" t="s">
        <v>7</v>
      </c>
      <c r="D312">
        <v>5178.92</v>
      </c>
      <c r="E312">
        <v>5183.46</v>
      </c>
      <c r="F312">
        <v>5187.1099999999997</v>
      </c>
      <c r="G312">
        <v>5178.3900000000003</v>
      </c>
      <c r="H312">
        <v>5182.5200000000004</v>
      </c>
      <c r="I312">
        <v>-1</v>
      </c>
      <c r="J312">
        <v>0.94</v>
      </c>
      <c r="K312">
        <v>-0.69923999999999997</v>
      </c>
      <c r="L312">
        <v>-1</v>
      </c>
      <c r="N312" s="1">
        <f t="shared" si="12"/>
        <v>46079.666643518518</v>
      </c>
      <c r="O312" s="2">
        <f t="shared" si="13"/>
        <v>46079.666666666664</v>
      </c>
      <c r="P312">
        <f t="shared" si="14"/>
        <v>1772121600</v>
      </c>
    </row>
    <row r="313" spans="1:16" x14ac:dyDescent="0.55000000000000004">
      <c r="A313">
        <v>1772121898</v>
      </c>
      <c r="B313" t="s">
        <v>6</v>
      </c>
      <c r="C313" t="s">
        <v>7</v>
      </c>
      <c r="D313">
        <v>5177.76</v>
      </c>
      <c r="E313">
        <v>5182.99</v>
      </c>
      <c r="F313">
        <v>5182.99</v>
      </c>
      <c r="G313">
        <v>5176.71</v>
      </c>
      <c r="H313">
        <v>5178.55</v>
      </c>
      <c r="I313">
        <v>-1</v>
      </c>
      <c r="J313">
        <v>4.4400000000000004</v>
      </c>
      <c r="K313">
        <v>0.55345</v>
      </c>
      <c r="L313">
        <v>-2</v>
      </c>
      <c r="N313" s="1">
        <f t="shared" si="12"/>
        <v>46079.670115740737</v>
      </c>
      <c r="O313" s="2">
        <f t="shared" si="13"/>
        <v>46079.670138888891</v>
      </c>
      <c r="P313">
        <f t="shared" si="14"/>
        <v>1772121900</v>
      </c>
    </row>
    <row r="314" spans="1:16" x14ac:dyDescent="0.55000000000000004">
      <c r="A314">
        <v>1772122198</v>
      </c>
      <c r="B314" t="s">
        <v>6</v>
      </c>
      <c r="C314" t="s">
        <v>7</v>
      </c>
      <c r="D314">
        <v>5176.76</v>
      </c>
      <c r="E314">
        <v>5180.7700000000004</v>
      </c>
      <c r="F314">
        <v>5180.7700000000004</v>
      </c>
      <c r="G314">
        <v>5173.07</v>
      </c>
      <c r="H314">
        <v>5177.01</v>
      </c>
      <c r="I314">
        <v>-1</v>
      </c>
      <c r="J314">
        <v>3.76</v>
      </c>
      <c r="K314">
        <v>0.30528</v>
      </c>
      <c r="L314">
        <v>-3</v>
      </c>
      <c r="N314" s="1">
        <f t="shared" si="12"/>
        <v>46079.673587962963</v>
      </c>
      <c r="O314" s="2">
        <f t="shared" si="13"/>
        <v>46079.673611111109</v>
      </c>
      <c r="P314">
        <f t="shared" si="14"/>
        <v>1772122200</v>
      </c>
    </row>
    <row r="315" spans="1:16" x14ac:dyDescent="0.55000000000000004">
      <c r="A315">
        <v>1772122498</v>
      </c>
      <c r="B315" t="s">
        <v>6</v>
      </c>
      <c r="C315" t="s">
        <v>7</v>
      </c>
      <c r="D315">
        <v>5181.3999999999996</v>
      </c>
      <c r="E315">
        <v>5178.8900000000003</v>
      </c>
      <c r="F315">
        <v>5184.6400000000003</v>
      </c>
      <c r="G315">
        <v>5174.05</v>
      </c>
      <c r="H315">
        <v>5179.41</v>
      </c>
      <c r="I315">
        <v>1</v>
      </c>
      <c r="J315">
        <v>0.52</v>
      </c>
      <c r="K315">
        <v>-0.85065000000000002</v>
      </c>
      <c r="L315">
        <v>1</v>
      </c>
      <c r="N315" s="1">
        <f t="shared" si="12"/>
        <v>46079.677060185189</v>
      </c>
      <c r="O315" s="2">
        <f t="shared" si="13"/>
        <v>46079.677083333336</v>
      </c>
      <c r="P315">
        <f t="shared" si="14"/>
        <v>1772122500</v>
      </c>
    </row>
    <row r="316" spans="1:16" x14ac:dyDescent="0.55000000000000004">
      <c r="A316">
        <v>1772122798</v>
      </c>
      <c r="B316" t="s">
        <v>6</v>
      </c>
      <c r="C316" t="s">
        <v>7</v>
      </c>
      <c r="D316">
        <v>5178.22</v>
      </c>
      <c r="E316">
        <v>5179.1499999999996</v>
      </c>
      <c r="F316">
        <v>5184.3</v>
      </c>
      <c r="G316">
        <v>5176.22</v>
      </c>
      <c r="H316">
        <v>5180.04</v>
      </c>
      <c r="I316">
        <v>1</v>
      </c>
      <c r="J316">
        <v>0.88</v>
      </c>
      <c r="K316">
        <v>-0.71589999999999998</v>
      </c>
      <c r="L316">
        <v>2</v>
      </c>
      <c r="N316" s="1">
        <f t="shared" si="12"/>
        <v>46079.680532407408</v>
      </c>
      <c r="O316" s="2">
        <f t="shared" si="13"/>
        <v>46079.680555555555</v>
      </c>
      <c r="P316">
        <f t="shared" si="14"/>
        <v>1772122800</v>
      </c>
    </row>
    <row r="317" spans="1:16" x14ac:dyDescent="0.55000000000000004">
      <c r="A317">
        <v>1772123098</v>
      </c>
      <c r="B317" t="s">
        <v>6</v>
      </c>
      <c r="C317" t="s">
        <v>7</v>
      </c>
      <c r="D317">
        <v>5180.4799999999996</v>
      </c>
      <c r="E317">
        <v>5179.59</v>
      </c>
      <c r="F317">
        <v>5180.51</v>
      </c>
      <c r="G317">
        <v>5175.62</v>
      </c>
      <c r="H317">
        <v>5178.72</v>
      </c>
      <c r="I317">
        <v>-1</v>
      </c>
      <c r="J317">
        <v>0.88</v>
      </c>
      <c r="K317">
        <v>-0.71240999999999999</v>
      </c>
      <c r="L317">
        <v>-1</v>
      </c>
      <c r="N317" s="1">
        <f t="shared" si="12"/>
        <v>46079.684004629627</v>
      </c>
      <c r="O317" s="2">
        <f t="shared" si="13"/>
        <v>46079.684027777781</v>
      </c>
      <c r="P317">
        <f t="shared" si="14"/>
        <v>1772123100</v>
      </c>
    </row>
    <row r="318" spans="1:16" x14ac:dyDescent="0.55000000000000004">
      <c r="A318">
        <v>1772123398</v>
      </c>
      <c r="B318" t="s">
        <v>6</v>
      </c>
      <c r="C318" t="s">
        <v>7</v>
      </c>
      <c r="D318">
        <v>5181.91</v>
      </c>
      <c r="E318">
        <v>5179.1499999999996</v>
      </c>
      <c r="F318">
        <v>5183.3999999999996</v>
      </c>
      <c r="G318">
        <v>5178.09</v>
      </c>
      <c r="H318">
        <v>5180.9399999999996</v>
      </c>
      <c r="I318">
        <v>1</v>
      </c>
      <c r="J318">
        <v>1.79</v>
      </c>
      <c r="K318">
        <v>-0.38068000000000002</v>
      </c>
      <c r="L318">
        <v>1</v>
      </c>
      <c r="N318" s="1">
        <f t="shared" si="12"/>
        <v>46079.687476851846</v>
      </c>
      <c r="O318" s="2">
        <f t="shared" si="13"/>
        <v>46079.6875</v>
      </c>
      <c r="P318">
        <f t="shared" si="14"/>
        <v>1772123400</v>
      </c>
    </row>
    <row r="319" spans="1:16" x14ac:dyDescent="0.55000000000000004">
      <c r="A319">
        <v>1772123698</v>
      </c>
      <c r="B319" t="s">
        <v>6</v>
      </c>
      <c r="C319" t="s">
        <v>7</v>
      </c>
      <c r="D319">
        <v>5182.3500000000004</v>
      </c>
      <c r="E319">
        <v>5180.05</v>
      </c>
      <c r="F319">
        <v>5184.46</v>
      </c>
      <c r="G319">
        <v>5179.63</v>
      </c>
      <c r="H319">
        <v>5182.2299999999996</v>
      </c>
      <c r="I319">
        <v>1</v>
      </c>
      <c r="J319">
        <v>2.1800000000000002</v>
      </c>
      <c r="K319">
        <v>-0.23860999999999999</v>
      </c>
      <c r="L319">
        <v>2</v>
      </c>
      <c r="N319" s="1">
        <f t="shared" si="12"/>
        <v>46079.690949074073</v>
      </c>
      <c r="O319" s="2">
        <f t="shared" si="13"/>
        <v>46079.690972222219</v>
      </c>
      <c r="P319">
        <f t="shared" si="14"/>
        <v>1772123700</v>
      </c>
    </row>
    <row r="320" spans="1:16" x14ac:dyDescent="0.55000000000000004">
      <c r="A320">
        <v>1772123998</v>
      </c>
      <c r="B320" t="s">
        <v>6</v>
      </c>
      <c r="C320" t="s">
        <v>7</v>
      </c>
      <c r="D320">
        <v>5183.3</v>
      </c>
      <c r="E320">
        <v>5181.1400000000003</v>
      </c>
      <c r="F320">
        <v>5186.2299999999996</v>
      </c>
      <c r="G320">
        <v>5180.24</v>
      </c>
      <c r="H320">
        <v>5183.0600000000004</v>
      </c>
      <c r="I320">
        <v>1</v>
      </c>
      <c r="J320">
        <v>1.92</v>
      </c>
      <c r="K320">
        <v>-0.32596000000000003</v>
      </c>
      <c r="L320">
        <v>3</v>
      </c>
      <c r="N320" s="1">
        <f t="shared" si="12"/>
        <v>46079.694421296299</v>
      </c>
      <c r="O320" s="2">
        <f t="shared" si="13"/>
        <v>46079.694444444445</v>
      </c>
      <c r="P320">
        <f t="shared" si="14"/>
        <v>1772124000</v>
      </c>
    </row>
    <row r="321" spans="1:16" x14ac:dyDescent="0.55000000000000004">
      <c r="A321">
        <v>1772124298</v>
      </c>
      <c r="B321" t="s">
        <v>6</v>
      </c>
      <c r="C321" t="s">
        <v>7</v>
      </c>
      <c r="D321">
        <v>5181.3599999999997</v>
      </c>
      <c r="E321">
        <v>5182.1000000000004</v>
      </c>
      <c r="F321">
        <v>5185.3500000000004</v>
      </c>
      <c r="G321">
        <v>5178.46</v>
      </c>
      <c r="H321">
        <v>5182.1099999999997</v>
      </c>
      <c r="I321">
        <v>1</v>
      </c>
      <c r="J321">
        <v>0.02</v>
      </c>
      <c r="K321">
        <v>-1.0095499999999999</v>
      </c>
      <c r="L321">
        <v>4</v>
      </c>
      <c r="N321" s="1">
        <f t="shared" si="12"/>
        <v>46079.697893518518</v>
      </c>
      <c r="O321" s="2">
        <f t="shared" si="13"/>
        <v>46079.697916666664</v>
      </c>
      <c r="P321">
        <f t="shared" si="14"/>
        <v>1772124300</v>
      </c>
    </row>
    <row r="322" spans="1:16" x14ac:dyDescent="0.55000000000000004">
      <c r="A322">
        <v>1772124598</v>
      </c>
      <c r="B322" t="s">
        <v>6</v>
      </c>
      <c r="C322" t="s">
        <v>7</v>
      </c>
      <c r="D322">
        <v>5179.0200000000004</v>
      </c>
      <c r="E322">
        <v>5182.1099999999997</v>
      </c>
      <c r="F322">
        <v>5183.62</v>
      </c>
      <c r="G322">
        <v>5176.6099999999997</v>
      </c>
      <c r="H322">
        <v>5180.1499999999996</v>
      </c>
      <c r="I322">
        <v>-1</v>
      </c>
      <c r="J322">
        <v>1.96</v>
      </c>
      <c r="K322">
        <v>-0.30192000000000002</v>
      </c>
      <c r="L322">
        <v>-1</v>
      </c>
      <c r="N322" s="1">
        <f t="shared" ref="N322:N385" si="15">(A322/86400)+25569</f>
        <v>46079.701365740737</v>
      </c>
      <c r="O322" s="2">
        <f t="shared" ref="O322:O385" si="16">CEILING(INT(N322*1440)/1440*288,1)/288</f>
        <v>46079.701388888891</v>
      </c>
      <c r="P322">
        <f t="shared" si="14"/>
        <v>1772124600</v>
      </c>
    </row>
    <row r="323" spans="1:16" x14ac:dyDescent="0.55000000000000004">
      <c r="A323">
        <v>1772124898</v>
      </c>
      <c r="B323" t="s">
        <v>6</v>
      </c>
      <c r="C323" t="s">
        <v>7</v>
      </c>
      <c r="D323">
        <v>5179.6099999999997</v>
      </c>
      <c r="E323">
        <v>5181.13</v>
      </c>
      <c r="F323">
        <v>5181.13</v>
      </c>
      <c r="G323">
        <v>5175.5</v>
      </c>
      <c r="H323">
        <v>5178.76</v>
      </c>
      <c r="I323">
        <v>-1</v>
      </c>
      <c r="J323">
        <v>2.37</v>
      </c>
      <c r="K323">
        <v>-0.15067</v>
      </c>
      <c r="L323">
        <v>-2</v>
      </c>
      <c r="N323" s="1">
        <f t="shared" si="15"/>
        <v>46079.704837962963</v>
      </c>
      <c r="O323" s="2">
        <f t="shared" si="16"/>
        <v>46079.704861111109</v>
      </c>
      <c r="P323">
        <f t="shared" ref="P323:P386" si="17">MROUND((O323-25569)*86400,300)</f>
        <v>1772124900</v>
      </c>
    </row>
    <row r="324" spans="1:16" x14ac:dyDescent="0.55000000000000004">
      <c r="A324">
        <v>1772125198</v>
      </c>
      <c r="B324" t="s">
        <v>6</v>
      </c>
      <c r="C324" t="s">
        <v>7</v>
      </c>
      <c r="D324">
        <v>5181.28</v>
      </c>
      <c r="E324">
        <v>5179.9399999999996</v>
      </c>
      <c r="F324">
        <v>5182.75</v>
      </c>
      <c r="G324">
        <v>5178.3999999999996</v>
      </c>
      <c r="H324">
        <v>5180.51</v>
      </c>
      <c r="I324">
        <v>1</v>
      </c>
      <c r="J324">
        <v>0.56999999999999995</v>
      </c>
      <c r="K324">
        <v>-0.80652999999999997</v>
      </c>
      <c r="L324">
        <v>1</v>
      </c>
      <c r="N324" s="1">
        <f t="shared" si="15"/>
        <v>46079.708310185189</v>
      </c>
      <c r="O324" s="2">
        <f t="shared" si="16"/>
        <v>46079.708333333336</v>
      </c>
      <c r="P324">
        <f t="shared" si="17"/>
        <v>1772125200</v>
      </c>
    </row>
    <row r="325" spans="1:16" x14ac:dyDescent="0.55000000000000004">
      <c r="A325">
        <v>1772125498</v>
      </c>
      <c r="B325" t="s">
        <v>6</v>
      </c>
      <c r="C325" t="s">
        <v>7</v>
      </c>
      <c r="D325">
        <v>5186.3900000000003</v>
      </c>
      <c r="E325">
        <v>5180.22</v>
      </c>
      <c r="F325">
        <v>5187.83</v>
      </c>
      <c r="G325">
        <v>5180.22</v>
      </c>
      <c r="H325">
        <v>5184.09</v>
      </c>
      <c r="I325">
        <v>1</v>
      </c>
      <c r="J325">
        <v>3.87</v>
      </c>
      <c r="K325">
        <v>0.38929999999999998</v>
      </c>
      <c r="L325">
        <v>2</v>
      </c>
      <c r="N325" s="1">
        <f t="shared" si="15"/>
        <v>46079.711782407408</v>
      </c>
      <c r="O325" s="2">
        <f t="shared" si="16"/>
        <v>46079.711805555555</v>
      </c>
      <c r="P325">
        <f t="shared" si="17"/>
        <v>1772125500</v>
      </c>
    </row>
    <row r="326" spans="1:16" x14ac:dyDescent="0.55000000000000004">
      <c r="A326">
        <v>1772125798</v>
      </c>
      <c r="B326" t="s">
        <v>6</v>
      </c>
      <c r="C326" t="s">
        <v>7</v>
      </c>
      <c r="D326">
        <v>5179.6499999999996</v>
      </c>
      <c r="E326">
        <v>5182.16</v>
      </c>
      <c r="F326">
        <v>5190.3100000000004</v>
      </c>
      <c r="G326">
        <v>5179.6499999999996</v>
      </c>
      <c r="H326">
        <v>5183.99</v>
      </c>
      <c r="I326">
        <v>1</v>
      </c>
      <c r="J326">
        <v>1.84</v>
      </c>
      <c r="K326">
        <v>-0.3478</v>
      </c>
      <c r="L326">
        <v>3</v>
      </c>
      <c r="N326" s="1">
        <f t="shared" si="15"/>
        <v>46079.715254629627</v>
      </c>
      <c r="O326" s="2">
        <f t="shared" si="16"/>
        <v>46079.715277777781</v>
      </c>
      <c r="P326">
        <f t="shared" si="17"/>
        <v>1772125800</v>
      </c>
    </row>
    <row r="327" spans="1:16" x14ac:dyDescent="0.55000000000000004">
      <c r="A327">
        <v>1772126098</v>
      </c>
      <c r="B327" t="s">
        <v>6</v>
      </c>
      <c r="C327" t="s">
        <v>7</v>
      </c>
      <c r="D327">
        <v>5178.26</v>
      </c>
      <c r="E327">
        <v>5183.08</v>
      </c>
      <c r="F327">
        <v>5183.08</v>
      </c>
      <c r="G327">
        <v>5175.57</v>
      </c>
      <c r="H327">
        <v>5178.76</v>
      </c>
      <c r="I327">
        <v>-1</v>
      </c>
      <c r="J327">
        <v>4.32</v>
      </c>
      <c r="K327">
        <v>0.55003999999999997</v>
      </c>
      <c r="L327">
        <v>-1</v>
      </c>
      <c r="N327" s="1">
        <f t="shared" si="15"/>
        <v>46079.718726851846</v>
      </c>
      <c r="O327" s="2">
        <f t="shared" si="16"/>
        <v>46079.71875</v>
      </c>
      <c r="P327">
        <f t="shared" si="17"/>
        <v>1772126100</v>
      </c>
    </row>
    <row r="328" spans="1:16" x14ac:dyDescent="0.55000000000000004">
      <c r="A328">
        <v>1772126398</v>
      </c>
      <c r="B328" t="s">
        <v>6</v>
      </c>
      <c r="C328" t="s">
        <v>7</v>
      </c>
      <c r="D328">
        <v>5179.47</v>
      </c>
      <c r="E328">
        <v>5180.92</v>
      </c>
      <c r="F328">
        <v>5181.88</v>
      </c>
      <c r="G328">
        <v>5178.16</v>
      </c>
      <c r="H328">
        <v>5179.43</v>
      </c>
      <c r="I328">
        <v>-1</v>
      </c>
      <c r="J328">
        <v>1.48</v>
      </c>
      <c r="K328">
        <v>-0.47405000000000003</v>
      </c>
      <c r="L328">
        <v>-2</v>
      </c>
      <c r="N328" s="1">
        <f t="shared" si="15"/>
        <v>46079.722199074073</v>
      </c>
      <c r="O328" s="2">
        <f t="shared" si="16"/>
        <v>46079.722222222219</v>
      </c>
      <c r="P328">
        <f t="shared" si="17"/>
        <v>1772126400</v>
      </c>
    </row>
    <row r="329" spans="1:16" x14ac:dyDescent="0.55000000000000004">
      <c r="A329">
        <v>1772126698</v>
      </c>
      <c r="B329" t="s">
        <v>6</v>
      </c>
      <c r="C329" t="s">
        <v>7</v>
      </c>
      <c r="D329">
        <v>5174.3900000000003</v>
      </c>
      <c r="E329">
        <v>5180.17</v>
      </c>
      <c r="F329">
        <v>5180.17</v>
      </c>
      <c r="G329">
        <v>5173.7299999999996</v>
      </c>
      <c r="H329">
        <v>5176.9399999999996</v>
      </c>
      <c r="I329">
        <v>-1</v>
      </c>
      <c r="J329">
        <v>3.24</v>
      </c>
      <c r="K329">
        <v>0.16983000000000001</v>
      </c>
      <c r="L329">
        <v>-3</v>
      </c>
      <c r="N329" s="1">
        <f t="shared" si="15"/>
        <v>46079.725671296299</v>
      </c>
      <c r="O329" s="2">
        <f t="shared" si="16"/>
        <v>46079.725694444445</v>
      </c>
      <c r="P329">
        <f t="shared" si="17"/>
        <v>1772126700</v>
      </c>
    </row>
    <row r="330" spans="1:16" x14ac:dyDescent="0.55000000000000004">
      <c r="A330">
        <v>1772126998</v>
      </c>
      <c r="B330" t="s">
        <v>6</v>
      </c>
      <c r="C330" t="s">
        <v>7</v>
      </c>
      <c r="D330">
        <v>5176.7299999999996</v>
      </c>
      <c r="E330">
        <v>5178.5600000000004</v>
      </c>
      <c r="F330">
        <v>5178.5600000000004</v>
      </c>
      <c r="G330">
        <v>5172</v>
      </c>
      <c r="H330">
        <v>5175.03</v>
      </c>
      <c r="I330">
        <v>-1</v>
      </c>
      <c r="J330">
        <v>3.52</v>
      </c>
      <c r="K330">
        <v>0.27400999999999998</v>
      </c>
      <c r="L330">
        <v>-4</v>
      </c>
      <c r="N330" s="1">
        <f t="shared" si="15"/>
        <v>46079.729143518518</v>
      </c>
      <c r="O330" s="2">
        <f t="shared" si="16"/>
        <v>46079.729166666664</v>
      </c>
      <c r="P330">
        <f t="shared" si="17"/>
        <v>1772127000</v>
      </c>
    </row>
    <row r="331" spans="1:16" x14ac:dyDescent="0.55000000000000004">
      <c r="A331">
        <v>1772127298</v>
      </c>
      <c r="B331" t="s">
        <v>6</v>
      </c>
      <c r="C331" t="s">
        <v>7</v>
      </c>
      <c r="D331">
        <v>5173.9399999999996</v>
      </c>
      <c r="E331">
        <v>5176.79</v>
      </c>
      <c r="F331">
        <v>5177.87</v>
      </c>
      <c r="G331">
        <v>5172.87</v>
      </c>
      <c r="H331">
        <v>5175.34</v>
      </c>
      <c r="I331">
        <v>-1</v>
      </c>
      <c r="J331">
        <v>1.45</v>
      </c>
      <c r="K331">
        <v>-0.48319000000000001</v>
      </c>
      <c r="L331">
        <v>-5</v>
      </c>
      <c r="N331" s="1">
        <f t="shared" si="15"/>
        <v>46079.732615740737</v>
      </c>
      <c r="O331" s="2">
        <f t="shared" si="16"/>
        <v>46079.732638888891</v>
      </c>
      <c r="P331">
        <f t="shared" si="17"/>
        <v>1772127300</v>
      </c>
    </row>
    <row r="332" spans="1:16" x14ac:dyDescent="0.55000000000000004">
      <c r="A332">
        <v>1772127598</v>
      </c>
      <c r="B332" t="s">
        <v>6</v>
      </c>
      <c r="C332" t="s">
        <v>7</v>
      </c>
      <c r="D332">
        <v>5174.7299999999996</v>
      </c>
      <c r="E332">
        <v>5176.07</v>
      </c>
      <c r="F332">
        <v>5176.8</v>
      </c>
      <c r="G332">
        <v>5173.62</v>
      </c>
      <c r="H332">
        <v>5174.7700000000004</v>
      </c>
      <c r="I332">
        <v>-1</v>
      </c>
      <c r="J332">
        <v>1.29</v>
      </c>
      <c r="K332">
        <v>-0.53878999999999999</v>
      </c>
      <c r="L332">
        <v>-6</v>
      </c>
      <c r="N332" s="1">
        <f t="shared" si="15"/>
        <v>46079.736087962963</v>
      </c>
      <c r="O332" s="2">
        <f t="shared" si="16"/>
        <v>46079.736111111109</v>
      </c>
      <c r="P332">
        <f t="shared" si="17"/>
        <v>1772127600</v>
      </c>
    </row>
    <row r="333" spans="1:16" x14ac:dyDescent="0.55000000000000004">
      <c r="A333">
        <v>1772127898</v>
      </c>
      <c r="B333" t="s">
        <v>6</v>
      </c>
      <c r="C333" t="s">
        <v>7</v>
      </c>
      <c r="D333">
        <v>5169.95</v>
      </c>
      <c r="E333">
        <v>5175.42</v>
      </c>
      <c r="F333">
        <v>5175.42</v>
      </c>
      <c r="G333">
        <v>5166.72</v>
      </c>
      <c r="H333">
        <v>5171.68</v>
      </c>
      <c r="I333">
        <v>-1</v>
      </c>
      <c r="J333">
        <v>3.74</v>
      </c>
      <c r="K333">
        <v>0.35709999999999997</v>
      </c>
      <c r="L333">
        <v>-7</v>
      </c>
      <c r="N333" s="1">
        <f t="shared" si="15"/>
        <v>46079.739560185189</v>
      </c>
      <c r="O333" s="2">
        <f t="shared" si="16"/>
        <v>46079.739583333336</v>
      </c>
      <c r="P333">
        <f t="shared" si="17"/>
        <v>1772127900</v>
      </c>
    </row>
    <row r="334" spans="1:16" x14ac:dyDescent="0.55000000000000004">
      <c r="A334">
        <v>1772128198</v>
      </c>
      <c r="B334" t="s">
        <v>6</v>
      </c>
      <c r="C334" t="s">
        <v>7</v>
      </c>
      <c r="D334">
        <v>5166.97</v>
      </c>
      <c r="E334">
        <v>5173.55</v>
      </c>
      <c r="F334">
        <v>5173.55</v>
      </c>
      <c r="G334">
        <v>5165.07</v>
      </c>
      <c r="H334">
        <v>5168.7700000000004</v>
      </c>
      <c r="I334">
        <v>-1</v>
      </c>
      <c r="J334">
        <v>4.78</v>
      </c>
      <c r="K334">
        <v>0.73443999999999998</v>
      </c>
      <c r="L334">
        <v>-8</v>
      </c>
      <c r="N334" s="1">
        <f t="shared" si="15"/>
        <v>46079.743032407408</v>
      </c>
      <c r="O334" s="2">
        <f t="shared" si="16"/>
        <v>46079.743055555555</v>
      </c>
      <c r="P334">
        <f t="shared" si="17"/>
        <v>1772128200</v>
      </c>
    </row>
    <row r="335" spans="1:16" x14ac:dyDescent="0.55000000000000004">
      <c r="A335">
        <v>1772128498</v>
      </c>
      <c r="B335" t="s">
        <v>6</v>
      </c>
      <c r="C335" t="s">
        <v>7</v>
      </c>
      <c r="D335">
        <v>5167.22</v>
      </c>
      <c r="E335">
        <v>5171.16</v>
      </c>
      <c r="F335">
        <v>5171.16</v>
      </c>
      <c r="G335">
        <v>5162.07</v>
      </c>
      <c r="H335">
        <v>5166.26</v>
      </c>
      <c r="I335">
        <v>-1</v>
      </c>
      <c r="J335">
        <v>4.9000000000000004</v>
      </c>
      <c r="K335">
        <v>0.77537999999999996</v>
      </c>
      <c r="L335">
        <v>-9</v>
      </c>
      <c r="N335" s="1">
        <f t="shared" si="15"/>
        <v>46079.746504629627</v>
      </c>
      <c r="O335" s="2">
        <f t="shared" si="16"/>
        <v>46079.746527777781</v>
      </c>
      <c r="P335">
        <f t="shared" si="17"/>
        <v>1772128500</v>
      </c>
    </row>
    <row r="336" spans="1:16" x14ac:dyDescent="0.55000000000000004">
      <c r="A336">
        <v>1772128798</v>
      </c>
      <c r="B336" t="s">
        <v>6</v>
      </c>
      <c r="C336" t="s">
        <v>7</v>
      </c>
      <c r="D336">
        <v>5168.87</v>
      </c>
      <c r="E336">
        <v>5168.71</v>
      </c>
      <c r="F336">
        <v>5171.46</v>
      </c>
      <c r="G336">
        <v>5167.37</v>
      </c>
      <c r="H336">
        <v>5168.79</v>
      </c>
      <c r="I336">
        <v>1</v>
      </c>
      <c r="J336">
        <v>0.08</v>
      </c>
      <c r="K336">
        <v>-0.98384000000000005</v>
      </c>
      <c r="L336">
        <v>1</v>
      </c>
      <c r="N336" s="1">
        <f t="shared" si="15"/>
        <v>46079.749976851846</v>
      </c>
      <c r="O336" s="2">
        <f t="shared" si="16"/>
        <v>46079.75</v>
      </c>
      <c r="P336">
        <f t="shared" si="17"/>
        <v>1772128800</v>
      </c>
    </row>
    <row r="337" spans="1:16" x14ac:dyDescent="0.55000000000000004">
      <c r="A337">
        <v>1772129098</v>
      </c>
      <c r="B337" t="s">
        <v>6</v>
      </c>
      <c r="C337" t="s">
        <v>7</v>
      </c>
      <c r="D337">
        <v>5170.2</v>
      </c>
      <c r="E337">
        <v>5168.75</v>
      </c>
      <c r="F337">
        <v>5171.1400000000003</v>
      </c>
      <c r="G337">
        <v>5163.6000000000004</v>
      </c>
      <c r="H337">
        <v>5168.45</v>
      </c>
      <c r="I337">
        <v>-1</v>
      </c>
      <c r="J337">
        <v>0.3</v>
      </c>
      <c r="K337">
        <v>-0.90151000000000003</v>
      </c>
      <c r="L337">
        <v>-1</v>
      </c>
      <c r="N337" s="1">
        <f t="shared" si="15"/>
        <v>46079.753449074073</v>
      </c>
      <c r="O337" s="2">
        <f t="shared" si="16"/>
        <v>46079.753472222219</v>
      </c>
      <c r="P337">
        <f t="shared" si="17"/>
        <v>1772129100</v>
      </c>
    </row>
    <row r="338" spans="1:16" x14ac:dyDescent="0.55000000000000004">
      <c r="A338">
        <v>1772129398</v>
      </c>
      <c r="B338" t="s">
        <v>6</v>
      </c>
      <c r="C338" t="s">
        <v>7</v>
      </c>
      <c r="D338">
        <v>5173.38</v>
      </c>
      <c r="E338">
        <v>5168.6000000000004</v>
      </c>
      <c r="F338">
        <v>5173.6099999999997</v>
      </c>
      <c r="G338">
        <v>5168.6000000000004</v>
      </c>
      <c r="H338">
        <v>5171.58</v>
      </c>
      <c r="I338">
        <v>1</v>
      </c>
      <c r="J338">
        <v>2.98</v>
      </c>
      <c r="K338">
        <v>7.8640000000000002E-2</v>
      </c>
      <c r="L338">
        <v>1</v>
      </c>
      <c r="N338" s="1">
        <f t="shared" si="15"/>
        <v>46079.756921296299</v>
      </c>
      <c r="O338" s="2">
        <f t="shared" si="16"/>
        <v>46079.756944444445</v>
      </c>
      <c r="P338">
        <f t="shared" si="17"/>
        <v>1772129400</v>
      </c>
    </row>
    <row r="339" spans="1:16" x14ac:dyDescent="0.55000000000000004">
      <c r="A339">
        <v>1772129698</v>
      </c>
      <c r="B339" t="s">
        <v>6</v>
      </c>
      <c r="C339" t="s">
        <v>7</v>
      </c>
      <c r="D339">
        <v>5174.8500000000004</v>
      </c>
      <c r="E339">
        <v>5170.09</v>
      </c>
      <c r="F339">
        <v>5176.38</v>
      </c>
      <c r="G339">
        <v>5170.09</v>
      </c>
      <c r="H339">
        <v>5174.1000000000004</v>
      </c>
      <c r="I339">
        <v>1</v>
      </c>
      <c r="J339">
        <v>4.01</v>
      </c>
      <c r="K339">
        <v>0.44838</v>
      </c>
      <c r="L339">
        <v>2</v>
      </c>
      <c r="N339" s="1">
        <f t="shared" si="15"/>
        <v>46079.760393518518</v>
      </c>
      <c r="O339" s="2">
        <f t="shared" si="16"/>
        <v>46079.760416666664</v>
      </c>
      <c r="P339">
        <f t="shared" si="17"/>
        <v>1772129700</v>
      </c>
    </row>
    <row r="340" spans="1:16" x14ac:dyDescent="0.55000000000000004">
      <c r="A340">
        <v>1772129998</v>
      </c>
      <c r="B340" t="s">
        <v>6</v>
      </c>
      <c r="C340" t="s">
        <v>7</v>
      </c>
      <c r="D340">
        <v>5174.8599999999997</v>
      </c>
      <c r="E340">
        <v>5172.09</v>
      </c>
      <c r="F340">
        <v>5176.78</v>
      </c>
      <c r="G340">
        <v>5172.09</v>
      </c>
      <c r="H340">
        <v>5175.0200000000004</v>
      </c>
      <c r="I340">
        <v>1</v>
      </c>
      <c r="J340">
        <v>2.92</v>
      </c>
      <c r="K340">
        <v>4.8989999999999999E-2</v>
      </c>
      <c r="L340">
        <v>3</v>
      </c>
      <c r="N340" s="1">
        <f t="shared" si="15"/>
        <v>46079.763865740737</v>
      </c>
      <c r="O340" s="2">
        <f t="shared" si="16"/>
        <v>46079.763888888891</v>
      </c>
      <c r="P340">
        <f t="shared" si="17"/>
        <v>1772130000</v>
      </c>
    </row>
    <row r="341" spans="1:16" x14ac:dyDescent="0.55000000000000004">
      <c r="A341">
        <v>1772130298</v>
      </c>
      <c r="B341" t="s">
        <v>6</v>
      </c>
      <c r="C341" t="s">
        <v>7</v>
      </c>
      <c r="D341">
        <v>5177.09</v>
      </c>
      <c r="E341">
        <v>5173.55</v>
      </c>
      <c r="F341">
        <v>5178.3900000000003</v>
      </c>
      <c r="G341">
        <v>5173.55</v>
      </c>
      <c r="H341">
        <v>5176.03</v>
      </c>
      <c r="I341">
        <v>1</v>
      </c>
      <c r="J341">
        <v>2.48</v>
      </c>
      <c r="K341">
        <v>-0.1169</v>
      </c>
      <c r="L341">
        <v>4</v>
      </c>
      <c r="N341" s="1">
        <f t="shared" si="15"/>
        <v>46079.767337962963</v>
      </c>
      <c r="O341" s="2">
        <f t="shared" si="16"/>
        <v>46079.767361111109</v>
      </c>
      <c r="P341">
        <f t="shared" si="17"/>
        <v>1772130300</v>
      </c>
    </row>
    <row r="342" spans="1:16" x14ac:dyDescent="0.55000000000000004">
      <c r="A342">
        <v>1772130598</v>
      </c>
      <c r="B342" t="s">
        <v>6</v>
      </c>
      <c r="C342" t="s">
        <v>7</v>
      </c>
      <c r="D342">
        <v>5167.5600000000004</v>
      </c>
      <c r="E342">
        <v>5174.79</v>
      </c>
      <c r="F342">
        <v>5180.29</v>
      </c>
      <c r="G342">
        <v>5165.87</v>
      </c>
      <c r="H342">
        <v>5172.7299999999996</v>
      </c>
      <c r="I342">
        <v>-1</v>
      </c>
      <c r="J342">
        <v>2.06</v>
      </c>
      <c r="K342">
        <v>-0.26932</v>
      </c>
      <c r="L342">
        <v>-1</v>
      </c>
      <c r="N342" s="1">
        <f t="shared" si="15"/>
        <v>46079.770810185189</v>
      </c>
      <c r="O342" s="2">
        <f t="shared" si="16"/>
        <v>46079.770833333336</v>
      </c>
      <c r="P342">
        <f t="shared" si="17"/>
        <v>1772130600</v>
      </c>
    </row>
    <row r="343" spans="1:16" x14ac:dyDescent="0.55000000000000004">
      <c r="A343">
        <v>1772130898</v>
      </c>
      <c r="B343" t="s">
        <v>6</v>
      </c>
      <c r="C343" t="s">
        <v>7</v>
      </c>
      <c r="D343">
        <v>5175.5</v>
      </c>
      <c r="E343">
        <v>5173.76</v>
      </c>
      <c r="F343">
        <v>5177.3100000000004</v>
      </c>
      <c r="G343">
        <v>5160.9399999999996</v>
      </c>
      <c r="H343">
        <v>5170.3500000000004</v>
      </c>
      <c r="I343">
        <v>-1</v>
      </c>
      <c r="J343">
        <v>3.41</v>
      </c>
      <c r="K343">
        <v>0.22248000000000001</v>
      </c>
      <c r="L343">
        <v>-2</v>
      </c>
      <c r="N343" s="1">
        <f t="shared" si="15"/>
        <v>46079.774282407408</v>
      </c>
      <c r="O343" s="2">
        <f t="shared" si="16"/>
        <v>46079.774305555555</v>
      </c>
      <c r="P343">
        <f t="shared" si="17"/>
        <v>1772130900</v>
      </c>
    </row>
    <row r="344" spans="1:16" x14ac:dyDescent="0.55000000000000004">
      <c r="A344">
        <v>1772131198</v>
      </c>
      <c r="B344" t="s">
        <v>6</v>
      </c>
      <c r="C344" t="s">
        <v>7</v>
      </c>
      <c r="D344">
        <v>5181.72</v>
      </c>
      <c r="E344">
        <v>5172.05</v>
      </c>
      <c r="F344">
        <v>5182.3900000000003</v>
      </c>
      <c r="G344">
        <v>5172.05</v>
      </c>
      <c r="H344">
        <v>5178.57</v>
      </c>
      <c r="I344">
        <v>1</v>
      </c>
      <c r="J344">
        <v>6.52</v>
      </c>
      <c r="K344">
        <v>1.34907</v>
      </c>
      <c r="L344">
        <v>1</v>
      </c>
      <c r="N344" s="1">
        <f t="shared" si="15"/>
        <v>46079.777754629627</v>
      </c>
      <c r="O344" s="2">
        <f t="shared" si="16"/>
        <v>46079.777777777781</v>
      </c>
      <c r="P344">
        <f t="shared" si="17"/>
        <v>1772131200</v>
      </c>
    </row>
    <row r="345" spans="1:16" x14ac:dyDescent="0.55000000000000004">
      <c r="A345">
        <v>1772131498</v>
      </c>
      <c r="B345" t="s">
        <v>6</v>
      </c>
      <c r="C345" t="s">
        <v>7</v>
      </c>
      <c r="D345">
        <v>5184.66</v>
      </c>
      <c r="E345">
        <v>5175.3100000000004</v>
      </c>
      <c r="F345">
        <v>5185.07</v>
      </c>
      <c r="G345">
        <v>5175.3100000000004</v>
      </c>
      <c r="H345">
        <v>5183.1099999999997</v>
      </c>
      <c r="I345">
        <v>1</v>
      </c>
      <c r="J345">
        <v>7.8</v>
      </c>
      <c r="K345">
        <v>1.8051299999999999</v>
      </c>
      <c r="L345">
        <v>2</v>
      </c>
      <c r="N345" s="1">
        <f t="shared" si="15"/>
        <v>46079.781226851846</v>
      </c>
      <c r="O345" s="2">
        <f t="shared" si="16"/>
        <v>46079.78125</v>
      </c>
      <c r="P345">
        <f t="shared" si="17"/>
        <v>1772131500</v>
      </c>
    </row>
    <row r="346" spans="1:16" x14ac:dyDescent="0.55000000000000004">
      <c r="A346">
        <v>1772131798</v>
      </c>
      <c r="B346" t="s">
        <v>6</v>
      </c>
      <c r="C346" t="s">
        <v>7</v>
      </c>
      <c r="D346">
        <v>5180.8999999999996</v>
      </c>
      <c r="E346">
        <v>5179.21</v>
      </c>
      <c r="F346">
        <v>5185.84</v>
      </c>
      <c r="G346">
        <v>5179.21</v>
      </c>
      <c r="H346">
        <v>5183.03</v>
      </c>
      <c r="I346">
        <v>1</v>
      </c>
      <c r="J346">
        <v>3.82</v>
      </c>
      <c r="K346">
        <v>0.35557</v>
      </c>
      <c r="L346">
        <v>3</v>
      </c>
      <c r="N346" s="1">
        <f t="shared" si="15"/>
        <v>46079.784699074073</v>
      </c>
      <c r="O346" s="2">
        <f t="shared" si="16"/>
        <v>46079.784722222219</v>
      </c>
      <c r="P346">
        <f t="shared" si="17"/>
        <v>1772131800</v>
      </c>
    </row>
    <row r="347" spans="1:16" x14ac:dyDescent="0.55000000000000004">
      <c r="A347">
        <v>1772132098</v>
      </c>
      <c r="B347" t="s">
        <v>6</v>
      </c>
      <c r="C347" t="s">
        <v>7</v>
      </c>
      <c r="D347">
        <v>5180.24</v>
      </c>
      <c r="E347">
        <v>5181.12</v>
      </c>
      <c r="F347">
        <v>5182.3100000000004</v>
      </c>
      <c r="G347">
        <v>5179.17</v>
      </c>
      <c r="H347">
        <v>5180.6400000000003</v>
      </c>
      <c r="I347">
        <v>-1</v>
      </c>
      <c r="J347">
        <v>0.48</v>
      </c>
      <c r="K347">
        <v>-0.85294000000000003</v>
      </c>
      <c r="L347">
        <v>-1</v>
      </c>
      <c r="N347" s="1">
        <f t="shared" si="15"/>
        <v>46079.788171296299</v>
      </c>
      <c r="O347" s="2">
        <f t="shared" si="16"/>
        <v>46079.788194444445</v>
      </c>
      <c r="P347">
        <f t="shared" si="17"/>
        <v>1772132100</v>
      </c>
    </row>
    <row r="348" spans="1:16" x14ac:dyDescent="0.55000000000000004">
      <c r="A348">
        <v>1772132398</v>
      </c>
      <c r="B348" t="s">
        <v>6</v>
      </c>
      <c r="C348" t="s">
        <v>7</v>
      </c>
      <c r="D348">
        <v>5185.45</v>
      </c>
      <c r="E348">
        <v>5180.88</v>
      </c>
      <c r="F348">
        <v>5186.1899999999996</v>
      </c>
      <c r="G348">
        <v>5179.78</v>
      </c>
      <c r="H348">
        <v>5182.95</v>
      </c>
      <c r="I348">
        <v>1</v>
      </c>
      <c r="J348">
        <v>2.0699999999999998</v>
      </c>
      <c r="K348">
        <v>-0.27884999999999999</v>
      </c>
      <c r="L348">
        <v>1</v>
      </c>
      <c r="N348" s="1">
        <f t="shared" si="15"/>
        <v>46079.791643518518</v>
      </c>
      <c r="O348" s="2">
        <f t="shared" si="16"/>
        <v>46079.791666666664</v>
      </c>
      <c r="P348">
        <f t="shared" si="17"/>
        <v>1772132400</v>
      </c>
    </row>
    <row r="349" spans="1:16" x14ac:dyDescent="0.55000000000000004">
      <c r="A349">
        <v>1772132698</v>
      </c>
      <c r="B349" t="s">
        <v>6</v>
      </c>
      <c r="C349" t="s">
        <v>7</v>
      </c>
      <c r="D349">
        <v>5186.22</v>
      </c>
      <c r="E349">
        <v>5181.92</v>
      </c>
      <c r="F349">
        <v>5187.79</v>
      </c>
      <c r="G349">
        <v>5181.92</v>
      </c>
      <c r="H349">
        <v>5185.91</v>
      </c>
      <c r="I349">
        <v>1</v>
      </c>
      <c r="J349">
        <v>3.99</v>
      </c>
      <c r="K349">
        <v>0.41517999999999999</v>
      </c>
      <c r="L349">
        <v>2</v>
      </c>
      <c r="N349" s="1">
        <f t="shared" si="15"/>
        <v>46079.795115740737</v>
      </c>
      <c r="O349" s="2">
        <f t="shared" si="16"/>
        <v>46079.795138888891</v>
      </c>
      <c r="P349">
        <f t="shared" si="17"/>
        <v>1772132700</v>
      </c>
    </row>
    <row r="350" spans="1:16" x14ac:dyDescent="0.55000000000000004">
      <c r="A350">
        <v>1772132998</v>
      </c>
      <c r="B350" t="s">
        <v>6</v>
      </c>
      <c r="C350" t="s">
        <v>7</v>
      </c>
      <c r="D350">
        <v>5186.4799999999996</v>
      </c>
      <c r="E350">
        <v>5183.91</v>
      </c>
      <c r="F350">
        <v>5188.3100000000004</v>
      </c>
      <c r="G350">
        <v>5183.91</v>
      </c>
      <c r="H350">
        <v>5186.47</v>
      </c>
      <c r="I350">
        <v>1</v>
      </c>
      <c r="J350">
        <v>2.5499999999999998</v>
      </c>
      <c r="K350">
        <v>-0.11199000000000001</v>
      </c>
      <c r="L350">
        <v>3</v>
      </c>
      <c r="N350" s="1">
        <f t="shared" si="15"/>
        <v>46079.798587962963</v>
      </c>
      <c r="O350" s="2">
        <f t="shared" si="16"/>
        <v>46079.798611111109</v>
      </c>
      <c r="P350">
        <f t="shared" si="17"/>
        <v>1772133000</v>
      </c>
    </row>
    <row r="351" spans="1:16" x14ac:dyDescent="0.55000000000000004">
      <c r="A351">
        <v>1772133298</v>
      </c>
      <c r="B351" t="s">
        <v>6</v>
      </c>
      <c r="C351" t="s">
        <v>7</v>
      </c>
      <c r="D351">
        <v>5187.7</v>
      </c>
      <c r="E351">
        <v>5185.1899999999996</v>
      </c>
      <c r="F351">
        <v>5187.8599999999997</v>
      </c>
      <c r="G351">
        <v>5185.17</v>
      </c>
      <c r="H351">
        <v>5186.8100000000004</v>
      </c>
      <c r="I351">
        <v>1</v>
      </c>
      <c r="J351">
        <v>1.62</v>
      </c>
      <c r="K351">
        <v>-0.45622000000000001</v>
      </c>
      <c r="L351">
        <v>4</v>
      </c>
      <c r="N351" s="1">
        <f t="shared" si="15"/>
        <v>46079.802060185189</v>
      </c>
      <c r="O351" s="2">
        <f t="shared" si="16"/>
        <v>46079.802083333336</v>
      </c>
      <c r="P351">
        <f t="shared" si="17"/>
        <v>1772133300</v>
      </c>
    </row>
    <row r="352" spans="1:16" x14ac:dyDescent="0.55000000000000004">
      <c r="A352">
        <v>1772133598</v>
      </c>
      <c r="B352" t="s">
        <v>6</v>
      </c>
      <c r="C352" t="s">
        <v>7</v>
      </c>
      <c r="D352">
        <v>5185.79</v>
      </c>
      <c r="E352">
        <v>5186</v>
      </c>
      <c r="F352">
        <v>5189.1499999999996</v>
      </c>
      <c r="G352">
        <v>5185.47</v>
      </c>
      <c r="H352">
        <v>5187.03</v>
      </c>
      <c r="I352">
        <v>1</v>
      </c>
      <c r="J352">
        <v>1.03</v>
      </c>
      <c r="K352">
        <v>-0.67115999999999998</v>
      </c>
      <c r="L352">
        <v>5</v>
      </c>
      <c r="N352" s="1">
        <f t="shared" si="15"/>
        <v>46079.805532407408</v>
      </c>
      <c r="O352" s="2">
        <f t="shared" si="16"/>
        <v>46079.805555555555</v>
      </c>
      <c r="P352">
        <f t="shared" si="17"/>
        <v>1772133600</v>
      </c>
    </row>
    <row r="353" spans="1:16" x14ac:dyDescent="0.55000000000000004">
      <c r="A353">
        <v>1772133898</v>
      </c>
      <c r="B353" t="s">
        <v>6</v>
      </c>
      <c r="C353" t="s">
        <v>7</v>
      </c>
      <c r="D353">
        <v>5185.5600000000004</v>
      </c>
      <c r="E353">
        <v>5186.5200000000004</v>
      </c>
      <c r="F353">
        <v>5186.6899999999996</v>
      </c>
      <c r="G353">
        <v>5184.62</v>
      </c>
      <c r="H353">
        <v>5185.66</v>
      </c>
      <c r="I353">
        <v>-1</v>
      </c>
      <c r="J353">
        <v>0.85</v>
      </c>
      <c r="K353">
        <v>-0.73951999999999996</v>
      </c>
      <c r="L353">
        <v>-1</v>
      </c>
      <c r="N353" s="1">
        <f t="shared" si="15"/>
        <v>46079.809004629627</v>
      </c>
      <c r="O353" s="2">
        <f t="shared" si="16"/>
        <v>46079.809027777781</v>
      </c>
      <c r="P353">
        <f t="shared" si="17"/>
        <v>1772133900</v>
      </c>
    </row>
    <row r="354" spans="1:16" x14ac:dyDescent="0.55000000000000004">
      <c r="A354">
        <v>1772134198</v>
      </c>
      <c r="B354" t="s">
        <v>6</v>
      </c>
      <c r="C354" t="s">
        <v>7</v>
      </c>
      <c r="D354">
        <v>5188.8599999999997</v>
      </c>
      <c r="E354">
        <v>5186.09</v>
      </c>
      <c r="F354">
        <v>5188.99</v>
      </c>
      <c r="G354">
        <v>5183.5</v>
      </c>
      <c r="H354">
        <v>5186.75</v>
      </c>
      <c r="I354">
        <v>1</v>
      </c>
      <c r="J354">
        <v>0.66</v>
      </c>
      <c r="K354">
        <v>-0.81079999999999997</v>
      </c>
      <c r="L354">
        <v>1</v>
      </c>
      <c r="N354" s="1">
        <f t="shared" si="15"/>
        <v>46079.812476851846</v>
      </c>
      <c r="O354" s="2">
        <f t="shared" si="16"/>
        <v>46079.8125</v>
      </c>
      <c r="P354">
        <f t="shared" si="17"/>
        <v>1772134200</v>
      </c>
    </row>
    <row r="355" spans="1:16" x14ac:dyDescent="0.55000000000000004">
      <c r="A355">
        <v>1772134498</v>
      </c>
      <c r="B355" t="s">
        <v>6</v>
      </c>
      <c r="C355" t="s">
        <v>7</v>
      </c>
      <c r="D355">
        <v>5184.1899999999996</v>
      </c>
      <c r="E355">
        <v>5186.42</v>
      </c>
      <c r="F355">
        <v>5190.83</v>
      </c>
      <c r="G355">
        <v>5183.66</v>
      </c>
      <c r="H355">
        <v>5186.8900000000003</v>
      </c>
      <c r="I355">
        <v>1</v>
      </c>
      <c r="J355">
        <v>0.47</v>
      </c>
      <c r="K355">
        <v>-0.87855000000000005</v>
      </c>
      <c r="L355">
        <v>2</v>
      </c>
      <c r="N355" s="1">
        <f t="shared" si="15"/>
        <v>46079.815949074073</v>
      </c>
      <c r="O355" s="2">
        <f t="shared" si="16"/>
        <v>46079.815972222219</v>
      </c>
      <c r="P355">
        <f t="shared" si="17"/>
        <v>1772134500</v>
      </c>
    </row>
    <row r="356" spans="1:16" x14ac:dyDescent="0.55000000000000004">
      <c r="A356">
        <v>1772134798</v>
      </c>
      <c r="B356" t="s">
        <v>6</v>
      </c>
      <c r="C356" t="s">
        <v>7</v>
      </c>
      <c r="D356">
        <v>5186.3999999999996</v>
      </c>
      <c r="E356">
        <v>5186.66</v>
      </c>
      <c r="F356">
        <v>5186.91</v>
      </c>
      <c r="G356">
        <v>5184.0200000000004</v>
      </c>
      <c r="H356">
        <v>5185.38</v>
      </c>
      <c r="I356">
        <v>-1</v>
      </c>
      <c r="J356">
        <v>1.28</v>
      </c>
      <c r="K356">
        <v>-0.58530000000000004</v>
      </c>
      <c r="L356">
        <v>-1</v>
      </c>
      <c r="N356" s="1">
        <f t="shared" si="15"/>
        <v>46079.819421296299</v>
      </c>
      <c r="O356" s="2">
        <f t="shared" si="16"/>
        <v>46079.819444444445</v>
      </c>
      <c r="P356">
        <f t="shared" si="17"/>
        <v>1772134800</v>
      </c>
    </row>
    <row r="357" spans="1:16" x14ac:dyDescent="0.55000000000000004">
      <c r="A357">
        <v>1772135098</v>
      </c>
      <c r="B357" t="s">
        <v>6</v>
      </c>
      <c r="C357" t="s">
        <v>7</v>
      </c>
      <c r="D357">
        <v>5193.8900000000003</v>
      </c>
      <c r="E357">
        <v>5186.0200000000004</v>
      </c>
      <c r="F357">
        <v>5194.04</v>
      </c>
      <c r="G357">
        <v>5186.0200000000004</v>
      </c>
      <c r="H357">
        <v>5190.17</v>
      </c>
      <c r="I357">
        <v>1</v>
      </c>
      <c r="J357">
        <v>4.1500000000000004</v>
      </c>
      <c r="K357">
        <v>0.46647</v>
      </c>
      <c r="L357">
        <v>1</v>
      </c>
      <c r="N357" s="1">
        <f t="shared" si="15"/>
        <v>46079.822893518518</v>
      </c>
      <c r="O357" s="2">
        <f t="shared" si="16"/>
        <v>46079.822916666664</v>
      </c>
      <c r="P357">
        <f t="shared" si="17"/>
        <v>1772135100</v>
      </c>
    </row>
    <row r="358" spans="1:16" x14ac:dyDescent="0.55000000000000004">
      <c r="A358">
        <v>1772135398</v>
      </c>
      <c r="B358" t="s">
        <v>6</v>
      </c>
      <c r="C358" t="s">
        <v>7</v>
      </c>
      <c r="D358">
        <v>5189.59</v>
      </c>
      <c r="E358">
        <v>5188.1000000000004</v>
      </c>
      <c r="F358">
        <v>5193.93</v>
      </c>
      <c r="G358">
        <v>5188.1000000000004</v>
      </c>
      <c r="H358">
        <v>5191.59</v>
      </c>
      <c r="I358">
        <v>1</v>
      </c>
      <c r="J358">
        <v>3.5</v>
      </c>
      <c r="K358">
        <v>0.22478999999999999</v>
      </c>
      <c r="L358">
        <v>2</v>
      </c>
      <c r="N358" s="1">
        <f t="shared" si="15"/>
        <v>46079.826365740737</v>
      </c>
      <c r="O358" s="2">
        <f t="shared" si="16"/>
        <v>46079.826388888891</v>
      </c>
      <c r="P358">
        <f t="shared" si="17"/>
        <v>1772135400</v>
      </c>
    </row>
    <row r="359" spans="1:16" x14ac:dyDescent="0.55000000000000004">
      <c r="A359">
        <v>1772135698</v>
      </c>
      <c r="B359" t="s">
        <v>6</v>
      </c>
      <c r="C359" t="s">
        <v>7</v>
      </c>
      <c r="D359">
        <v>5187.0600000000004</v>
      </c>
      <c r="E359">
        <v>5189.84</v>
      </c>
      <c r="F359">
        <v>5190.58</v>
      </c>
      <c r="G359">
        <v>5186.5200000000004</v>
      </c>
      <c r="H359">
        <v>5188.47</v>
      </c>
      <c r="I359">
        <v>-1</v>
      </c>
      <c r="J359">
        <v>1.38</v>
      </c>
      <c r="K359">
        <v>-0.55105999999999999</v>
      </c>
      <c r="L359">
        <v>-1</v>
      </c>
      <c r="N359" s="1">
        <f t="shared" si="15"/>
        <v>46079.829837962963</v>
      </c>
      <c r="O359" s="2">
        <f t="shared" si="16"/>
        <v>46079.829861111109</v>
      </c>
      <c r="P359">
        <f t="shared" si="17"/>
        <v>1772135700</v>
      </c>
    </row>
    <row r="360" spans="1:16" x14ac:dyDescent="0.55000000000000004">
      <c r="A360">
        <v>1772135998</v>
      </c>
      <c r="B360" t="s">
        <v>6</v>
      </c>
      <c r="C360" t="s">
        <v>7</v>
      </c>
      <c r="D360">
        <v>5193.8100000000004</v>
      </c>
      <c r="E360">
        <v>5189.1499999999996</v>
      </c>
      <c r="F360">
        <v>5193.82</v>
      </c>
      <c r="G360">
        <v>5186.8100000000004</v>
      </c>
      <c r="H360">
        <v>5190.38</v>
      </c>
      <c r="I360">
        <v>1</v>
      </c>
      <c r="J360">
        <v>1.22</v>
      </c>
      <c r="K360">
        <v>-0.60916000000000003</v>
      </c>
      <c r="L360">
        <v>1</v>
      </c>
      <c r="N360" s="1">
        <f t="shared" si="15"/>
        <v>46079.833310185189</v>
      </c>
      <c r="O360" s="2">
        <f t="shared" si="16"/>
        <v>46079.833333333336</v>
      </c>
      <c r="P360">
        <f t="shared" si="17"/>
        <v>1772136000</v>
      </c>
    </row>
    <row r="361" spans="1:16" x14ac:dyDescent="0.55000000000000004">
      <c r="A361">
        <v>1772136298</v>
      </c>
      <c r="B361" t="s">
        <v>6</v>
      </c>
      <c r="C361" t="s">
        <v>7</v>
      </c>
      <c r="D361">
        <v>5195.17</v>
      </c>
      <c r="E361">
        <v>5189.76</v>
      </c>
      <c r="F361">
        <v>5196.4799999999996</v>
      </c>
      <c r="G361">
        <v>5189.76</v>
      </c>
      <c r="H361">
        <v>5194.8100000000004</v>
      </c>
      <c r="I361">
        <v>1</v>
      </c>
      <c r="J361">
        <v>5.05</v>
      </c>
      <c r="K361">
        <v>0.79135</v>
      </c>
      <c r="L361">
        <v>2</v>
      </c>
      <c r="N361" s="1">
        <f t="shared" si="15"/>
        <v>46079.836782407408</v>
      </c>
      <c r="O361" s="2">
        <f t="shared" si="16"/>
        <v>46079.836805555555</v>
      </c>
      <c r="P361">
        <f t="shared" si="17"/>
        <v>1772136300</v>
      </c>
    </row>
    <row r="362" spans="1:16" x14ac:dyDescent="0.55000000000000004">
      <c r="A362">
        <v>1772136598</v>
      </c>
      <c r="B362" t="s">
        <v>6</v>
      </c>
      <c r="C362" t="s">
        <v>7</v>
      </c>
      <c r="D362">
        <v>5196.91</v>
      </c>
      <c r="E362">
        <v>5192.29</v>
      </c>
      <c r="F362">
        <v>5198.04</v>
      </c>
      <c r="G362">
        <v>5192.29</v>
      </c>
      <c r="H362">
        <v>5196.12</v>
      </c>
      <c r="I362">
        <v>1</v>
      </c>
      <c r="J362">
        <v>3.83</v>
      </c>
      <c r="K362">
        <v>0.34118999999999999</v>
      </c>
      <c r="L362">
        <v>3</v>
      </c>
      <c r="N362" s="1">
        <f t="shared" si="15"/>
        <v>46079.840254629627</v>
      </c>
      <c r="O362" s="2">
        <f t="shared" si="16"/>
        <v>46079.840277777781</v>
      </c>
      <c r="P362">
        <f t="shared" si="17"/>
        <v>1772136600</v>
      </c>
    </row>
    <row r="363" spans="1:16" x14ac:dyDescent="0.55000000000000004">
      <c r="A363">
        <v>1772136898</v>
      </c>
      <c r="B363" t="s">
        <v>6</v>
      </c>
      <c r="C363" t="s">
        <v>7</v>
      </c>
      <c r="D363">
        <v>5194.53</v>
      </c>
      <c r="E363">
        <v>5194.2</v>
      </c>
      <c r="F363">
        <v>5197.1000000000004</v>
      </c>
      <c r="G363">
        <v>5191.97</v>
      </c>
      <c r="H363">
        <v>5195.1400000000003</v>
      </c>
      <c r="I363">
        <v>1</v>
      </c>
      <c r="J363">
        <v>0.94</v>
      </c>
      <c r="K363">
        <v>-0.71375</v>
      </c>
      <c r="L363">
        <v>4</v>
      </c>
      <c r="N363" s="1">
        <f t="shared" si="15"/>
        <v>46079.843726851846</v>
      </c>
      <c r="O363" s="2">
        <f t="shared" si="16"/>
        <v>46079.84375</v>
      </c>
      <c r="P363">
        <f t="shared" si="17"/>
        <v>1772136900</v>
      </c>
    </row>
    <row r="364" spans="1:16" x14ac:dyDescent="0.55000000000000004">
      <c r="A364">
        <v>1772137198</v>
      </c>
      <c r="B364" t="s">
        <v>6</v>
      </c>
      <c r="C364" t="s">
        <v>7</v>
      </c>
      <c r="D364">
        <v>5197.78</v>
      </c>
      <c r="E364">
        <v>5194.67</v>
      </c>
      <c r="F364">
        <v>5197.78</v>
      </c>
      <c r="G364">
        <v>5194.25</v>
      </c>
      <c r="H364">
        <v>5196.09</v>
      </c>
      <c r="I364">
        <v>1</v>
      </c>
      <c r="J364">
        <v>1.42</v>
      </c>
      <c r="K364">
        <v>-0.53559999999999997</v>
      </c>
      <c r="L364">
        <v>5</v>
      </c>
      <c r="N364" s="1">
        <f t="shared" si="15"/>
        <v>46079.847199074073</v>
      </c>
      <c r="O364" s="2">
        <f t="shared" si="16"/>
        <v>46079.847222222219</v>
      </c>
      <c r="P364">
        <f t="shared" si="17"/>
        <v>1772137200</v>
      </c>
    </row>
    <row r="365" spans="1:16" x14ac:dyDescent="0.55000000000000004">
      <c r="A365">
        <v>1772137498</v>
      </c>
      <c r="B365" t="s">
        <v>6</v>
      </c>
      <c r="C365" t="s">
        <v>7</v>
      </c>
      <c r="D365">
        <v>5193.62</v>
      </c>
      <c r="E365">
        <v>5195.38</v>
      </c>
      <c r="F365">
        <v>5197.83</v>
      </c>
      <c r="G365">
        <v>5193.28</v>
      </c>
      <c r="H365">
        <v>5195.6400000000003</v>
      </c>
      <c r="I365">
        <v>1</v>
      </c>
      <c r="J365">
        <v>0.26</v>
      </c>
      <c r="K365">
        <v>-0.95831</v>
      </c>
      <c r="L365">
        <v>6</v>
      </c>
      <c r="N365" s="1">
        <f t="shared" si="15"/>
        <v>46079.850671296299</v>
      </c>
      <c r="O365" s="2">
        <f t="shared" si="16"/>
        <v>46079.850694444445</v>
      </c>
      <c r="P365">
        <f t="shared" si="17"/>
        <v>1772137500</v>
      </c>
    </row>
    <row r="366" spans="1:16" x14ac:dyDescent="0.55000000000000004">
      <c r="A366">
        <v>1772137798</v>
      </c>
      <c r="B366" t="s">
        <v>6</v>
      </c>
      <c r="C366" t="s">
        <v>7</v>
      </c>
      <c r="D366">
        <v>5194.3500000000004</v>
      </c>
      <c r="E366">
        <v>5195.51</v>
      </c>
      <c r="F366">
        <v>5195.51</v>
      </c>
      <c r="G366">
        <v>5190.76</v>
      </c>
      <c r="H366">
        <v>5193.37</v>
      </c>
      <c r="I366">
        <v>-1</v>
      </c>
      <c r="J366">
        <v>2.14</v>
      </c>
      <c r="K366">
        <v>-0.26891999999999999</v>
      </c>
      <c r="L366">
        <v>-1</v>
      </c>
      <c r="N366" s="1">
        <f t="shared" si="15"/>
        <v>46079.854143518518</v>
      </c>
      <c r="O366" s="2">
        <f t="shared" si="16"/>
        <v>46079.854166666664</v>
      </c>
      <c r="P366">
        <f t="shared" si="17"/>
        <v>1772137800</v>
      </c>
    </row>
    <row r="367" spans="1:16" x14ac:dyDescent="0.55000000000000004">
      <c r="A367">
        <v>1772138098</v>
      </c>
      <c r="B367" t="s">
        <v>6</v>
      </c>
      <c r="C367" t="s">
        <v>7</v>
      </c>
      <c r="D367">
        <v>5197.7299999999996</v>
      </c>
      <c r="E367">
        <v>5194.4399999999996</v>
      </c>
      <c r="F367">
        <v>5199.3900000000003</v>
      </c>
      <c r="G367">
        <v>5194.22</v>
      </c>
      <c r="H367">
        <v>5196.43</v>
      </c>
      <c r="I367">
        <v>1</v>
      </c>
      <c r="J367">
        <v>1.98</v>
      </c>
      <c r="K367">
        <v>-0.32645000000000002</v>
      </c>
      <c r="L367">
        <v>1</v>
      </c>
      <c r="N367" s="1">
        <f t="shared" si="15"/>
        <v>46079.857615740737</v>
      </c>
      <c r="O367" s="2">
        <f t="shared" si="16"/>
        <v>46079.857638888891</v>
      </c>
      <c r="P367">
        <f t="shared" si="17"/>
        <v>1772138100</v>
      </c>
    </row>
    <row r="368" spans="1:16" x14ac:dyDescent="0.55000000000000004">
      <c r="A368">
        <v>1772138398</v>
      </c>
      <c r="B368" t="s">
        <v>6</v>
      </c>
      <c r="C368" t="s">
        <v>7</v>
      </c>
      <c r="D368">
        <v>5198.3500000000004</v>
      </c>
      <c r="E368">
        <v>5195.43</v>
      </c>
      <c r="F368">
        <v>5199.2299999999996</v>
      </c>
      <c r="G368">
        <v>5195.43</v>
      </c>
      <c r="H368">
        <v>5197.9399999999996</v>
      </c>
      <c r="I368">
        <v>1</v>
      </c>
      <c r="J368">
        <v>2.5</v>
      </c>
      <c r="K368">
        <v>-0.13819999999999999</v>
      </c>
      <c r="L368">
        <v>2</v>
      </c>
      <c r="N368" s="1">
        <f t="shared" si="15"/>
        <v>46079.861087962963</v>
      </c>
      <c r="O368" s="2">
        <f t="shared" si="16"/>
        <v>46079.861111111109</v>
      </c>
      <c r="P368">
        <f t="shared" si="17"/>
        <v>1772138400</v>
      </c>
    </row>
    <row r="369" spans="1:16" x14ac:dyDescent="0.55000000000000004">
      <c r="A369">
        <v>1772138698</v>
      </c>
      <c r="B369" t="s">
        <v>6</v>
      </c>
      <c r="C369" t="s">
        <v>7</v>
      </c>
      <c r="D369">
        <v>5199.97</v>
      </c>
      <c r="E369">
        <v>5196.6899999999996</v>
      </c>
      <c r="F369">
        <v>5200.6499999999996</v>
      </c>
      <c r="G369">
        <v>5196.6899999999996</v>
      </c>
      <c r="H369">
        <v>5199.3500000000004</v>
      </c>
      <c r="I369">
        <v>1</v>
      </c>
      <c r="J369">
        <v>2.66</v>
      </c>
      <c r="K369">
        <v>-8.2269999999999996E-2</v>
      </c>
      <c r="L369">
        <v>3</v>
      </c>
      <c r="N369" s="1">
        <f t="shared" si="15"/>
        <v>46079.864560185189</v>
      </c>
      <c r="O369" s="2">
        <f t="shared" si="16"/>
        <v>46079.864583333336</v>
      </c>
      <c r="P369">
        <f t="shared" si="17"/>
        <v>1772138700</v>
      </c>
    </row>
    <row r="370" spans="1:16" x14ac:dyDescent="0.55000000000000004">
      <c r="A370">
        <v>1772138998</v>
      </c>
      <c r="B370" t="s">
        <v>6</v>
      </c>
      <c r="C370" t="s">
        <v>7</v>
      </c>
      <c r="D370">
        <v>5192.82</v>
      </c>
      <c r="E370">
        <v>5198.0200000000004</v>
      </c>
      <c r="F370">
        <v>5200.22</v>
      </c>
      <c r="G370">
        <v>5191.57</v>
      </c>
      <c r="H370">
        <v>5196.1499999999996</v>
      </c>
      <c r="I370">
        <v>-1</v>
      </c>
      <c r="J370">
        <v>1.87</v>
      </c>
      <c r="K370">
        <v>-0.37228</v>
      </c>
      <c r="L370">
        <v>-1</v>
      </c>
      <c r="N370" s="1">
        <f t="shared" si="15"/>
        <v>46079.868032407408</v>
      </c>
      <c r="O370" s="2">
        <f t="shared" si="16"/>
        <v>46079.868055555555</v>
      </c>
      <c r="P370">
        <f t="shared" si="17"/>
        <v>1772139000</v>
      </c>
    </row>
    <row r="371" spans="1:16" x14ac:dyDescent="0.55000000000000004">
      <c r="A371">
        <v>1772139298</v>
      </c>
      <c r="B371" t="s">
        <v>6</v>
      </c>
      <c r="C371" t="s">
        <v>7</v>
      </c>
      <c r="D371">
        <v>5196.6099999999997</v>
      </c>
      <c r="E371">
        <v>5197.08</v>
      </c>
      <c r="F371">
        <v>5197.37</v>
      </c>
      <c r="G371">
        <v>5189.72</v>
      </c>
      <c r="H371">
        <v>5194.12</v>
      </c>
      <c r="I371">
        <v>-1</v>
      </c>
      <c r="J371">
        <v>2.96</v>
      </c>
      <c r="K371">
        <v>2.5909999999999999E-2</v>
      </c>
      <c r="L371">
        <v>-2</v>
      </c>
      <c r="N371" s="1">
        <f t="shared" si="15"/>
        <v>46079.871504629627</v>
      </c>
      <c r="O371" s="2">
        <f t="shared" si="16"/>
        <v>46079.871527777781</v>
      </c>
      <c r="P371">
        <f t="shared" si="17"/>
        <v>1772139300</v>
      </c>
    </row>
    <row r="372" spans="1:16" x14ac:dyDescent="0.55000000000000004">
      <c r="A372">
        <v>1772139598</v>
      </c>
      <c r="B372" t="s">
        <v>6</v>
      </c>
      <c r="C372" t="s">
        <v>7</v>
      </c>
      <c r="D372">
        <v>5198.6400000000003</v>
      </c>
      <c r="E372">
        <v>5195.6000000000004</v>
      </c>
      <c r="F372">
        <v>5200.5600000000004</v>
      </c>
      <c r="G372">
        <v>5195.6000000000004</v>
      </c>
      <c r="H372">
        <v>5198.03</v>
      </c>
      <c r="I372">
        <v>1</v>
      </c>
      <c r="J372">
        <v>2.4300000000000002</v>
      </c>
      <c r="K372">
        <v>-0.16875999999999999</v>
      </c>
      <c r="L372">
        <v>1</v>
      </c>
      <c r="N372" s="1">
        <f t="shared" si="15"/>
        <v>46079.874976851846</v>
      </c>
      <c r="O372" s="2">
        <f t="shared" si="16"/>
        <v>46079.875</v>
      </c>
      <c r="P372">
        <f t="shared" si="17"/>
        <v>1772139600</v>
      </c>
    </row>
    <row r="373" spans="1:16" x14ac:dyDescent="0.55000000000000004">
      <c r="A373">
        <v>1772139898</v>
      </c>
      <c r="B373" t="s">
        <v>6</v>
      </c>
      <c r="C373" t="s">
        <v>7</v>
      </c>
      <c r="D373">
        <v>5199.59</v>
      </c>
      <c r="E373">
        <v>5196.8100000000004</v>
      </c>
      <c r="F373">
        <v>5199.78</v>
      </c>
      <c r="G373">
        <v>5196.8100000000004</v>
      </c>
      <c r="H373">
        <v>5199.1499999999996</v>
      </c>
      <c r="I373">
        <v>1</v>
      </c>
      <c r="J373">
        <v>2.34</v>
      </c>
      <c r="K373">
        <v>-0.20616000000000001</v>
      </c>
      <c r="L373">
        <v>2</v>
      </c>
      <c r="N373" s="1">
        <f t="shared" si="15"/>
        <v>46079.878449074073</v>
      </c>
      <c r="O373" s="2">
        <f t="shared" si="16"/>
        <v>46079.878472222219</v>
      </c>
      <c r="P373">
        <f t="shared" si="17"/>
        <v>1772139900</v>
      </c>
    </row>
    <row r="374" spans="1:16" x14ac:dyDescent="0.55000000000000004">
      <c r="A374">
        <v>1772140198</v>
      </c>
      <c r="B374" t="s">
        <v>6</v>
      </c>
      <c r="C374" t="s">
        <v>7</v>
      </c>
      <c r="D374">
        <v>5196.51</v>
      </c>
      <c r="E374">
        <v>5197.9799999999996</v>
      </c>
      <c r="F374">
        <v>5199.59</v>
      </c>
      <c r="G374">
        <v>5196.3100000000004</v>
      </c>
      <c r="H374">
        <v>5198</v>
      </c>
      <c r="I374">
        <v>1</v>
      </c>
      <c r="J374">
        <v>0.02</v>
      </c>
      <c r="K374">
        <v>-1.0504899999999999</v>
      </c>
      <c r="L374">
        <v>3</v>
      </c>
      <c r="N374" s="1">
        <f t="shared" si="15"/>
        <v>46079.881921296299</v>
      </c>
      <c r="O374" s="2">
        <f t="shared" si="16"/>
        <v>46079.881944444445</v>
      </c>
      <c r="P374">
        <f t="shared" si="17"/>
        <v>1772140200</v>
      </c>
    </row>
    <row r="375" spans="1:16" x14ac:dyDescent="0.55000000000000004">
      <c r="A375">
        <v>1772140498</v>
      </c>
      <c r="B375" t="s">
        <v>6</v>
      </c>
      <c r="C375" t="s">
        <v>7</v>
      </c>
      <c r="D375">
        <v>5195.12</v>
      </c>
      <c r="E375">
        <v>5197.99</v>
      </c>
      <c r="F375">
        <v>5197.99</v>
      </c>
      <c r="G375">
        <v>5193.7</v>
      </c>
      <c r="H375">
        <v>5195.55</v>
      </c>
      <c r="I375">
        <v>-1</v>
      </c>
      <c r="J375">
        <v>2.44</v>
      </c>
      <c r="K375">
        <v>-0.15323999999999999</v>
      </c>
      <c r="L375">
        <v>-1</v>
      </c>
      <c r="N375" s="1">
        <f t="shared" si="15"/>
        <v>46079.885393518518</v>
      </c>
      <c r="O375" s="2">
        <f t="shared" si="16"/>
        <v>46079.885416666664</v>
      </c>
      <c r="P375">
        <f t="shared" si="17"/>
        <v>1772140500</v>
      </c>
    </row>
    <row r="376" spans="1:16" x14ac:dyDescent="0.55000000000000004">
      <c r="A376">
        <v>1772140798</v>
      </c>
      <c r="B376" t="s">
        <v>6</v>
      </c>
      <c r="C376" t="s">
        <v>7</v>
      </c>
      <c r="D376">
        <v>5191.3100000000004</v>
      </c>
      <c r="E376">
        <v>5196.7700000000004</v>
      </c>
      <c r="F376">
        <v>5196.7700000000004</v>
      </c>
      <c r="G376">
        <v>5191.29</v>
      </c>
      <c r="H376">
        <v>5193.5</v>
      </c>
      <c r="I376">
        <v>-1</v>
      </c>
      <c r="J376">
        <v>3.27</v>
      </c>
      <c r="K376">
        <v>0.16275000000000001</v>
      </c>
      <c r="L376">
        <v>-2</v>
      </c>
      <c r="N376" s="1">
        <f t="shared" si="15"/>
        <v>46079.888865740737</v>
      </c>
      <c r="O376" s="2">
        <f t="shared" si="16"/>
        <v>46079.888888888891</v>
      </c>
      <c r="P376">
        <f t="shared" si="17"/>
        <v>1772140800</v>
      </c>
    </row>
    <row r="377" spans="1:16" x14ac:dyDescent="0.55000000000000004">
      <c r="A377">
        <v>1772141098</v>
      </c>
      <c r="B377" t="s">
        <v>6</v>
      </c>
      <c r="C377" t="s">
        <v>7</v>
      </c>
      <c r="D377">
        <v>5185.72</v>
      </c>
      <c r="E377">
        <v>5195.1400000000003</v>
      </c>
      <c r="F377">
        <v>5195.1400000000003</v>
      </c>
      <c r="G377">
        <v>5184.8100000000004</v>
      </c>
      <c r="H377">
        <v>5188.47</v>
      </c>
      <c r="I377">
        <v>-1</v>
      </c>
      <c r="J377">
        <v>6.67</v>
      </c>
      <c r="K377">
        <v>1.4312</v>
      </c>
      <c r="L377">
        <v>-3</v>
      </c>
      <c r="N377" s="1">
        <f t="shared" si="15"/>
        <v>46079.892337962963</v>
      </c>
      <c r="O377" s="2">
        <f t="shared" si="16"/>
        <v>46079.892361111109</v>
      </c>
      <c r="P377">
        <f t="shared" si="17"/>
        <v>1772141100</v>
      </c>
    </row>
    <row r="378" spans="1:16" x14ac:dyDescent="0.55000000000000004">
      <c r="A378">
        <v>1772141398</v>
      </c>
      <c r="B378" t="s">
        <v>6</v>
      </c>
      <c r="C378" t="s">
        <v>7</v>
      </c>
      <c r="D378">
        <v>5185.1099999999997</v>
      </c>
      <c r="E378">
        <v>5191.8</v>
      </c>
      <c r="F378">
        <v>5191.8</v>
      </c>
      <c r="G378">
        <v>5184.4799999999996</v>
      </c>
      <c r="H378">
        <v>5186.0600000000004</v>
      </c>
      <c r="I378">
        <v>-1</v>
      </c>
      <c r="J378">
        <v>5.74</v>
      </c>
      <c r="K378">
        <v>1.07806</v>
      </c>
      <c r="L378">
        <v>-4</v>
      </c>
      <c r="N378" s="1">
        <f t="shared" si="15"/>
        <v>46079.895810185189</v>
      </c>
      <c r="O378" s="2">
        <f t="shared" si="16"/>
        <v>46079.895833333336</v>
      </c>
      <c r="P378">
        <f t="shared" si="17"/>
        <v>1772141400</v>
      </c>
    </row>
    <row r="379" spans="1:16" x14ac:dyDescent="0.55000000000000004">
      <c r="A379">
        <v>1772141698</v>
      </c>
      <c r="B379" t="s">
        <v>6</v>
      </c>
      <c r="C379" t="s">
        <v>7</v>
      </c>
      <c r="D379">
        <v>5187.12</v>
      </c>
      <c r="E379">
        <v>5188.93</v>
      </c>
      <c r="F379">
        <v>5188.93</v>
      </c>
      <c r="G379">
        <v>5184.5600000000004</v>
      </c>
      <c r="H379">
        <v>5186.07</v>
      </c>
      <c r="I379">
        <v>-1</v>
      </c>
      <c r="J379">
        <v>2.86</v>
      </c>
      <c r="K379">
        <v>7.7999999999999999E-4</v>
      </c>
      <c r="L379">
        <v>-5</v>
      </c>
      <c r="N379" s="1">
        <f t="shared" si="15"/>
        <v>46079.899282407408</v>
      </c>
      <c r="O379" s="2">
        <f t="shared" si="16"/>
        <v>46079.899305555555</v>
      </c>
      <c r="P379">
        <f t="shared" si="17"/>
        <v>1772141700</v>
      </c>
    </row>
    <row r="380" spans="1:16" x14ac:dyDescent="0.55000000000000004">
      <c r="A380">
        <v>1772141998</v>
      </c>
      <c r="B380" t="s">
        <v>6</v>
      </c>
      <c r="C380" t="s">
        <v>7</v>
      </c>
      <c r="D380">
        <v>5190.3900000000003</v>
      </c>
      <c r="E380">
        <v>5187.5</v>
      </c>
      <c r="F380">
        <v>5191.3599999999997</v>
      </c>
      <c r="G380">
        <v>5186.74</v>
      </c>
      <c r="H380">
        <v>5188.8500000000004</v>
      </c>
      <c r="I380">
        <v>1</v>
      </c>
      <c r="J380">
        <v>1.34</v>
      </c>
      <c r="K380">
        <v>-0.56196999999999997</v>
      </c>
      <c r="L380">
        <v>1</v>
      </c>
      <c r="N380" s="1">
        <f t="shared" si="15"/>
        <v>46079.902754629627</v>
      </c>
      <c r="O380" s="2">
        <f t="shared" si="16"/>
        <v>46079.902777777781</v>
      </c>
      <c r="P380">
        <f t="shared" si="17"/>
        <v>1772142000</v>
      </c>
    </row>
    <row r="381" spans="1:16" x14ac:dyDescent="0.55000000000000004">
      <c r="A381">
        <v>1772142298</v>
      </c>
      <c r="B381" t="s">
        <v>6</v>
      </c>
      <c r="C381" t="s">
        <v>7</v>
      </c>
      <c r="D381">
        <v>5187.18</v>
      </c>
      <c r="E381">
        <v>5188.18</v>
      </c>
      <c r="F381">
        <v>5190.29</v>
      </c>
      <c r="G381">
        <v>5187.18</v>
      </c>
      <c r="H381">
        <v>5188.74</v>
      </c>
      <c r="I381">
        <v>1</v>
      </c>
      <c r="J381">
        <v>0.56000000000000005</v>
      </c>
      <c r="K381">
        <v>-0.85058999999999996</v>
      </c>
      <c r="L381">
        <v>2</v>
      </c>
      <c r="N381" s="1">
        <f t="shared" si="15"/>
        <v>46079.906226851846</v>
      </c>
      <c r="O381" s="2">
        <f t="shared" si="16"/>
        <v>46079.90625</v>
      </c>
      <c r="P381">
        <f t="shared" si="17"/>
        <v>1772142300</v>
      </c>
    </row>
    <row r="382" spans="1:16" x14ac:dyDescent="0.55000000000000004">
      <c r="A382">
        <v>1772142598</v>
      </c>
      <c r="B382" t="s">
        <v>6</v>
      </c>
      <c r="C382" t="s">
        <v>7</v>
      </c>
      <c r="D382">
        <v>5183.3999999999996</v>
      </c>
      <c r="E382">
        <v>5188.46</v>
      </c>
      <c r="F382">
        <v>5188.46</v>
      </c>
      <c r="G382">
        <v>5183.25</v>
      </c>
      <c r="H382">
        <v>5185.5600000000004</v>
      </c>
      <c r="I382">
        <v>-1</v>
      </c>
      <c r="J382">
        <v>2.9</v>
      </c>
      <c r="K382">
        <v>3.193E-2</v>
      </c>
      <c r="L382">
        <v>-1</v>
      </c>
      <c r="N382" s="1">
        <f t="shared" si="15"/>
        <v>46079.909699074073</v>
      </c>
      <c r="O382" s="2">
        <f t="shared" si="16"/>
        <v>46079.909722222219</v>
      </c>
      <c r="P382">
        <f t="shared" si="17"/>
        <v>1772142600</v>
      </c>
    </row>
    <row r="383" spans="1:16" x14ac:dyDescent="0.55000000000000004">
      <c r="A383">
        <v>1772142898</v>
      </c>
      <c r="B383" t="s">
        <v>6</v>
      </c>
      <c r="C383" t="s">
        <v>7</v>
      </c>
      <c r="D383">
        <v>5185.2</v>
      </c>
      <c r="E383">
        <v>5187.01</v>
      </c>
      <c r="F383">
        <v>5187.01</v>
      </c>
      <c r="G383">
        <v>5182.8900000000003</v>
      </c>
      <c r="H383">
        <v>5184.3900000000003</v>
      </c>
      <c r="I383">
        <v>-1</v>
      </c>
      <c r="J383">
        <v>2.62</v>
      </c>
      <c r="K383">
        <v>-6.053E-2</v>
      </c>
      <c r="L383">
        <v>-2</v>
      </c>
      <c r="N383" s="1">
        <f t="shared" si="15"/>
        <v>46079.913171296299</v>
      </c>
      <c r="O383" s="2">
        <f t="shared" si="16"/>
        <v>46079.913194444445</v>
      </c>
      <c r="P383">
        <f t="shared" si="17"/>
        <v>1772142900</v>
      </c>
    </row>
    <row r="384" spans="1:16" x14ac:dyDescent="0.55000000000000004">
      <c r="A384">
        <v>1772146798</v>
      </c>
      <c r="B384" t="s">
        <v>6</v>
      </c>
      <c r="C384" t="s">
        <v>7</v>
      </c>
      <c r="D384">
        <v>5182.18</v>
      </c>
      <c r="E384">
        <v>5185.7</v>
      </c>
      <c r="F384">
        <v>5189.62</v>
      </c>
      <c r="G384">
        <v>5175.72</v>
      </c>
      <c r="H384">
        <v>5183.3900000000003</v>
      </c>
      <c r="I384">
        <v>-1</v>
      </c>
      <c r="J384">
        <v>2.31</v>
      </c>
      <c r="K384">
        <v>-0.16849</v>
      </c>
      <c r="L384">
        <v>-3</v>
      </c>
      <c r="N384" s="1">
        <f t="shared" si="15"/>
        <v>46079.958310185189</v>
      </c>
      <c r="O384" s="2">
        <f t="shared" si="16"/>
        <v>46079.958333333336</v>
      </c>
      <c r="P384">
        <f t="shared" si="17"/>
        <v>1772146800</v>
      </c>
    </row>
    <row r="385" spans="1:16" x14ac:dyDescent="0.55000000000000004">
      <c r="A385">
        <v>1772147098</v>
      </c>
      <c r="B385" t="s">
        <v>6</v>
      </c>
      <c r="C385" t="s">
        <v>7</v>
      </c>
      <c r="D385">
        <v>5184.67</v>
      </c>
      <c r="E385">
        <v>5184.54</v>
      </c>
      <c r="F385">
        <v>5186.38</v>
      </c>
      <c r="G385">
        <v>5179</v>
      </c>
      <c r="H385">
        <v>5183.0600000000004</v>
      </c>
      <c r="I385">
        <v>-1</v>
      </c>
      <c r="J385">
        <v>1.48</v>
      </c>
      <c r="K385">
        <v>-0.50722</v>
      </c>
      <c r="L385">
        <v>-4</v>
      </c>
      <c r="N385" s="1">
        <f t="shared" si="15"/>
        <v>46079.961782407408</v>
      </c>
      <c r="O385" s="2">
        <f t="shared" si="16"/>
        <v>46079.961805555555</v>
      </c>
      <c r="P385">
        <f t="shared" si="17"/>
        <v>1772147100</v>
      </c>
    </row>
    <row r="386" spans="1:16" x14ac:dyDescent="0.55000000000000004">
      <c r="A386">
        <v>1772147398</v>
      </c>
      <c r="B386" t="s">
        <v>6</v>
      </c>
      <c r="C386" t="s">
        <v>7</v>
      </c>
      <c r="D386">
        <v>5183.99</v>
      </c>
      <c r="E386">
        <v>5183.8</v>
      </c>
      <c r="F386">
        <v>5188.53</v>
      </c>
      <c r="G386">
        <v>5183.08</v>
      </c>
      <c r="H386">
        <v>5185.07</v>
      </c>
      <c r="I386">
        <v>1</v>
      </c>
      <c r="J386">
        <v>1.27</v>
      </c>
      <c r="K386">
        <v>-0.59592000000000001</v>
      </c>
      <c r="L386">
        <v>1</v>
      </c>
      <c r="N386" s="1">
        <f t="shared" ref="N386:N449" si="18">(A386/86400)+25569</f>
        <v>46079.965254629627</v>
      </c>
      <c r="O386" s="2">
        <f t="shared" ref="O386:O449" si="19">CEILING(INT(N386*1440)/1440*288,1)/288</f>
        <v>46079.965277777781</v>
      </c>
      <c r="P386">
        <f t="shared" si="17"/>
        <v>1772147400</v>
      </c>
    </row>
    <row r="387" spans="1:16" x14ac:dyDescent="0.55000000000000004">
      <c r="A387">
        <v>1772147698</v>
      </c>
      <c r="B387" t="s">
        <v>6</v>
      </c>
      <c r="C387" t="s">
        <v>7</v>
      </c>
      <c r="D387">
        <v>5183.7700000000004</v>
      </c>
      <c r="E387">
        <v>5184.43</v>
      </c>
      <c r="F387">
        <v>5185.66</v>
      </c>
      <c r="G387">
        <v>5182.7</v>
      </c>
      <c r="H387">
        <v>5184.03</v>
      </c>
      <c r="I387">
        <v>-1</v>
      </c>
      <c r="J387">
        <v>0.4</v>
      </c>
      <c r="K387">
        <v>-0.94493000000000005</v>
      </c>
      <c r="L387">
        <v>-1</v>
      </c>
      <c r="N387" s="1">
        <f t="shared" si="18"/>
        <v>46079.968726851846</v>
      </c>
      <c r="O387" s="2">
        <f t="shared" si="19"/>
        <v>46079.96875</v>
      </c>
      <c r="P387">
        <f t="shared" ref="P387:P450" si="20">MROUND((O387-25569)*86400,300)</f>
        <v>1772147700</v>
      </c>
    </row>
    <row r="388" spans="1:16" x14ac:dyDescent="0.55000000000000004">
      <c r="A388">
        <v>1772147998</v>
      </c>
      <c r="B388" t="s">
        <v>6</v>
      </c>
      <c r="C388" t="s">
        <v>7</v>
      </c>
      <c r="D388">
        <v>5183.6899999999996</v>
      </c>
      <c r="E388">
        <v>5184.2299999999996</v>
      </c>
      <c r="F388">
        <v>5187.18</v>
      </c>
      <c r="G388">
        <v>5183.6099999999997</v>
      </c>
      <c r="H388">
        <v>5184.5600000000004</v>
      </c>
      <c r="I388">
        <v>1</v>
      </c>
      <c r="J388">
        <v>0.33</v>
      </c>
      <c r="K388">
        <v>-0.96833999999999998</v>
      </c>
      <c r="L388">
        <v>1</v>
      </c>
      <c r="N388" s="1">
        <f t="shared" si="18"/>
        <v>46079.972199074073</v>
      </c>
      <c r="O388" s="2">
        <f t="shared" si="19"/>
        <v>46079.972222222219</v>
      </c>
      <c r="P388">
        <f t="shared" si="20"/>
        <v>1772148000</v>
      </c>
    </row>
    <row r="389" spans="1:16" x14ac:dyDescent="0.55000000000000004">
      <c r="A389">
        <v>1772148298</v>
      </c>
      <c r="B389" t="s">
        <v>6</v>
      </c>
      <c r="C389" t="s">
        <v>7</v>
      </c>
      <c r="D389">
        <v>5184</v>
      </c>
      <c r="E389">
        <v>5184.3999999999996</v>
      </c>
      <c r="F389">
        <v>5185.76</v>
      </c>
      <c r="G389">
        <v>5181.29</v>
      </c>
      <c r="H389">
        <v>5183.57</v>
      </c>
      <c r="I389">
        <v>-1</v>
      </c>
      <c r="J389">
        <v>0.82</v>
      </c>
      <c r="K389">
        <v>-0.76166999999999996</v>
      </c>
      <c r="L389">
        <v>-1</v>
      </c>
      <c r="N389" s="1">
        <f t="shared" si="18"/>
        <v>46079.975671296299</v>
      </c>
      <c r="O389" s="2">
        <f t="shared" si="19"/>
        <v>46079.975694444445</v>
      </c>
      <c r="P389">
        <f t="shared" si="20"/>
        <v>1772148300</v>
      </c>
    </row>
    <row r="390" spans="1:16" x14ac:dyDescent="0.55000000000000004">
      <c r="A390">
        <v>1772148598</v>
      </c>
      <c r="B390" t="s">
        <v>6</v>
      </c>
      <c r="C390" t="s">
        <v>7</v>
      </c>
      <c r="D390">
        <v>5183.32</v>
      </c>
      <c r="E390">
        <v>5183.99</v>
      </c>
      <c r="F390">
        <v>5184.8900000000003</v>
      </c>
      <c r="G390">
        <v>5181.6400000000003</v>
      </c>
      <c r="H390">
        <v>5183.51</v>
      </c>
      <c r="I390">
        <v>-1</v>
      </c>
      <c r="J390">
        <v>0.48</v>
      </c>
      <c r="K390">
        <v>-0.89983000000000002</v>
      </c>
      <c r="L390">
        <v>-2</v>
      </c>
      <c r="N390" s="1">
        <f t="shared" si="18"/>
        <v>46079.979143518518</v>
      </c>
      <c r="O390" s="2">
        <f t="shared" si="19"/>
        <v>46079.979166666664</v>
      </c>
      <c r="P390">
        <f t="shared" si="20"/>
        <v>1772148600</v>
      </c>
    </row>
    <row r="391" spans="1:16" x14ac:dyDescent="0.55000000000000004">
      <c r="A391">
        <v>1772148898</v>
      </c>
      <c r="B391" t="s">
        <v>6</v>
      </c>
      <c r="C391" t="s">
        <v>7</v>
      </c>
      <c r="D391">
        <v>5187.21</v>
      </c>
      <c r="E391">
        <v>5183.75</v>
      </c>
      <c r="F391">
        <v>5187.21</v>
      </c>
      <c r="G391">
        <v>5183.24</v>
      </c>
      <c r="H391">
        <v>5185.24</v>
      </c>
      <c r="I391">
        <v>1</v>
      </c>
      <c r="J391">
        <v>1.5</v>
      </c>
      <c r="K391">
        <v>-0.48332999999999998</v>
      </c>
      <c r="L391">
        <v>1</v>
      </c>
      <c r="N391" s="1">
        <f t="shared" si="18"/>
        <v>46079.982615740737</v>
      </c>
      <c r="O391" s="2">
        <f t="shared" si="19"/>
        <v>46079.982638888891</v>
      </c>
      <c r="P391">
        <f t="shared" si="20"/>
        <v>1772148900</v>
      </c>
    </row>
    <row r="392" spans="1:16" x14ac:dyDescent="0.55000000000000004">
      <c r="A392">
        <v>1772149198</v>
      </c>
      <c r="B392" t="s">
        <v>6</v>
      </c>
      <c r="C392" t="s">
        <v>7</v>
      </c>
      <c r="D392">
        <v>5186.0200000000004</v>
      </c>
      <c r="E392">
        <v>5184.5</v>
      </c>
      <c r="F392">
        <v>5189.5200000000004</v>
      </c>
      <c r="G392">
        <v>5184.01</v>
      </c>
      <c r="H392">
        <v>5186.68</v>
      </c>
      <c r="I392">
        <v>1</v>
      </c>
      <c r="J392">
        <v>2.19</v>
      </c>
      <c r="K392">
        <v>-0.20358999999999999</v>
      </c>
      <c r="L392">
        <v>2</v>
      </c>
      <c r="N392" s="1">
        <f t="shared" si="18"/>
        <v>46079.986087962963</v>
      </c>
      <c r="O392" s="2">
        <f t="shared" si="19"/>
        <v>46079.986111111109</v>
      </c>
      <c r="P392">
        <f t="shared" si="20"/>
        <v>1772149200</v>
      </c>
    </row>
    <row r="393" spans="1:16" x14ac:dyDescent="0.55000000000000004">
      <c r="A393">
        <v>1772149498</v>
      </c>
      <c r="B393" t="s">
        <v>6</v>
      </c>
      <c r="C393" t="s">
        <v>7</v>
      </c>
      <c r="D393">
        <v>5183.96</v>
      </c>
      <c r="E393">
        <v>5185.59</v>
      </c>
      <c r="F393">
        <v>5188.53</v>
      </c>
      <c r="G393">
        <v>5183.8599999999997</v>
      </c>
      <c r="H393">
        <v>5185.53</v>
      </c>
      <c r="I393">
        <v>-1</v>
      </c>
      <c r="J393">
        <v>0.06</v>
      </c>
      <c r="K393">
        <v>-1.07203</v>
      </c>
      <c r="L393">
        <v>-1</v>
      </c>
      <c r="N393" s="1">
        <f t="shared" si="18"/>
        <v>46079.989560185189</v>
      </c>
      <c r="O393" s="2">
        <f t="shared" si="19"/>
        <v>46079.989583333336</v>
      </c>
      <c r="P393">
        <f t="shared" si="20"/>
        <v>1772149500</v>
      </c>
    </row>
    <row r="394" spans="1:16" x14ac:dyDescent="0.55000000000000004">
      <c r="A394">
        <v>1772149798</v>
      </c>
      <c r="B394" t="s">
        <v>6</v>
      </c>
      <c r="C394" t="s">
        <v>7</v>
      </c>
      <c r="D394">
        <v>5184.93</v>
      </c>
      <c r="E394">
        <v>5185.5600000000004</v>
      </c>
      <c r="F394">
        <v>5185.8500000000004</v>
      </c>
      <c r="G394">
        <v>5182.32</v>
      </c>
      <c r="H394">
        <v>5184.2700000000004</v>
      </c>
      <c r="I394">
        <v>-1</v>
      </c>
      <c r="J394">
        <v>1.3</v>
      </c>
      <c r="K394">
        <v>-0.56435999999999997</v>
      </c>
      <c r="L394">
        <v>-2</v>
      </c>
      <c r="N394" s="1">
        <f t="shared" si="18"/>
        <v>46079.993032407408</v>
      </c>
      <c r="O394" s="2">
        <f t="shared" si="19"/>
        <v>46079.993055555555</v>
      </c>
      <c r="P394">
        <f t="shared" si="20"/>
        <v>1772149800</v>
      </c>
    </row>
    <row r="395" spans="1:16" x14ac:dyDescent="0.55000000000000004">
      <c r="A395">
        <v>1772150098</v>
      </c>
      <c r="B395" t="s">
        <v>6</v>
      </c>
      <c r="C395" t="s">
        <v>7</v>
      </c>
      <c r="D395">
        <v>5184.6099999999997</v>
      </c>
      <c r="E395">
        <v>5184.91</v>
      </c>
      <c r="F395">
        <v>5185.0200000000004</v>
      </c>
      <c r="G395">
        <v>5183.3900000000003</v>
      </c>
      <c r="H395">
        <v>5184.49</v>
      </c>
      <c r="I395">
        <v>-1</v>
      </c>
      <c r="J395">
        <v>0.43</v>
      </c>
      <c r="K395">
        <v>-0.91520000000000001</v>
      </c>
      <c r="L395">
        <v>-3</v>
      </c>
      <c r="N395" s="1">
        <f t="shared" si="18"/>
        <v>46079.996504629627</v>
      </c>
      <c r="O395" s="2">
        <f t="shared" si="19"/>
        <v>46079.996527777781</v>
      </c>
      <c r="P395">
        <f t="shared" si="20"/>
        <v>1772150100</v>
      </c>
    </row>
    <row r="396" spans="1:16" x14ac:dyDescent="0.55000000000000004">
      <c r="A396">
        <v>1772150398</v>
      </c>
      <c r="B396" t="s">
        <v>6</v>
      </c>
      <c r="C396" t="s">
        <v>7</v>
      </c>
      <c r="D396">
        <v>5180.24</v>
      </c>
      <c r="E396">
        <v>5184.7</v>
      </c>
      <c r="F396">
        <v>5185.38</v>
      </c>
      <c r="G396">
        <v>5179.07</v>
      </c>
      <c r="H396">
        <v>5182.32</v>
      </c>
      <c r="I396">
        <v>-1</v>
      </c>
      <c r="J396">
        <v>2.38</v>
      </c>
      <c r="K396">
        <v>-0.1207</v>
      </c>
      <c r="L396">
        <v>-4</v>
      </c>
      <c r="N396" s="1">
        <f t="shared" si="18"/>
        <v>46079.999976851846</v>
      </c>
      <c r="O396" s="2">
        <f t="shared" si="19"/>
        <v>46080</v>
      </c>
      <c r="P396">
        <f t="shared" si="20"/>
        <v>1772150400</v>
      </c>
    </row>
    <row r="397" spans="1:16" x14ac:dyDescent="0.55000000000000004">
      <c r="A397">
        <v>1772150698</v>
      </c>
      <c r="B397" t="s">
        <v>6</v>
      </c>
      <c r="C397" t="s">
        <v>7</v>
      </c>
      <c r="D397">
        <v>5182.68</v>
      </c>
      <c r="E397">
        <v>5183.51</v>
      </c>
      <c r="F397">
        <v>5185.3</v>
      </c>
      <c r="G397">
        <v>5179.05</v>
      </c>
      <c r="H397">
        <v>5181.82</v>
      </c>
      <c r="I397">
        <v>-1</v>
      </c>
      <c r="J397">
        <v>1.69</v>
      </c>
      <c r="K397">
        <v>-0.39595000000000002</v>
      </c>
      <c r="L397">
        <v>-5</v>
      </c>
      <c r="N397" s="1">
        <f t="shared" si="18"/>
        <v>46080.003449074073</v>
      </c>
      <c r="O397" s="2">
        <f t="shared" si="19"/>
        <v>46080.003472222219</v>
      </c>
      <c r="P397">
        <f t="shared" si="20"/>
        <v>1772150700</v>
      </c>
    </row>
    <row r="398" spans="1:16" x14ac:dyDescent="0.55000000000000004">
      <c r="A398">
        <v>1772150998</v>
      </c>
      <c r="B398" t="s">
        <v>6</v>
      </c>
      <c r="C398" t="s">
        <v>7</v>
      </c>
      <c r="D398">
        <v>5185.8900000000003</v>
      </c>
      <c r="E398">
        <v>5182.67</v>
      </c>
      <c r="F398">
        <v>5186.54</v>
      </c>
      <c r="G398">
        <v>5182.59</v>
      </c>
      <c r="H398">
        <v>5184.43</v>
      </c>
      <c r="I398">
        <v>1</v>
      </c>
      <c r="J398">
        <v>1.76</v>
      </c>
      <c r="K398">
        <v>-0.36925000000000002</v>
      </c>
      <c r="L398">
        <v>1</v>
      </c>
      <c r="N398" s="1">
        <f t="shared" si="18"/>
        <v>46080.006921296299</v>
      </c>
      <c r="O398" s="2">
        <f t="shared" si="19"/>
        <v>46080.006944444445</v>
      </c>
      <c r="P398">
        <f t="shared" si="20"/>
        <v>1772151000</v>
      </c>
    </row>
    <row r="399" spans="1:16" x14ac:dyDescent="0.55000000000000004">
      <c r="A399">
        <v>1772151298</v>
      </c>
      <c r="B399" t="s">
        <v>6</v>
      </c>
      <c r="C399" t="s">
        <v>7</v>
      </c>
      <c r="D399">
        <v>5189.28</v>
      </c>
      <c r="E399">
        <v>5183.55</v>
      </c>
      <c r="F399">
        <v>5190.1400000000003</v>
      </c>
      <c r="G399">
        <v>5183.55</v>
      </c>
      <c r="H399">
        <v>5187.66</v>
      </c>
      <c r="I399">
        <v>1</v>
      </c>
      <c r="J399">
        <v>4.12</v>
      </c>
      <c r="K399">
        <v>0.60670999999999997</v>
      </c>
      <c r="L399">
        <v>2</v>
      </c>
      <c r="N399" s="1">
        <f t="shared" si="18"/>
        <v>46080.010393518518</v>
      </c>
      <c r="O399" s="2">
        <f t="shared" si="19"/>
        <v>46080.010416666664</v>
      </c>
      <c r="P399">
        <f t="shared" si="20"/>
        <v>1772151300</v>
      </c>
    </row>
    <row r="400" spans="1:16" x14ac:dyDescent="0.55000000000000004">
      <c r="A400">
        <v>1772151598</v>
      </c>
      <c r="B400" t="s">
        <v>6</v>
      </c>
      <c r="C400" t="s">
        <v>7</v>
      </c>
      <c r="D400">
        <v>5192.47</v>
      </c>
      <c r="E400">
        <v>5185.6099999999997</v>
      </c>
      <c r="F400">
        <v>5194.7</v>
      </c>
      <c r="G400">
        <v>5185.6099999999997</v>
      </c>
      <c r="H400">
        <v>5191.37</v>
      </c>
      <c r="I400">
        <v>1</v>
      </c>
      <c r="J400">
        <v>5.76</v>
      </c>
      <c r="K400">
        <v>1.27803</v>
      </c>
      <c r="L400">
        <v>3</v>
      </c>
      <c r="N400" s="1">
        <f t="shared" si="18"/>
        <v>46080.013865740737</v>
      </c>
      <c r="O400" s="2">
        <f t="shared" si="19"/>
        <v>46080.013888888891</v>
      </c>
      <c r="P400">
        <f t="shared" si="20"/>
        <v>1772151600</v>
      </c>
    </row>
    <row r="401" spans="1:16" x14ac:dyDescent="0.55000000000000004">
      <c r="A401">
        <v>1772151898</v>
      </c>
      <c r="B401" t="s">
        <v>6</v>
      </c>
      <c r="C401" t="s">
        <v>7</v>
      </c>
      <c r="D401">
        <v>5188.1400000000003</v>
      </c>
      <c r="E401">
        <v>5188.49</v>
      </c>
      <c r="F401">
        <v>5192.6899999999996</v>
      </c>
      <c r="G401">
        <v>5187.7700000000004</v>
      </c>
      <c r="H401">
        <v>5190.18</v>
      </c>
      <c r="I401">
        <v>1</v>
      </c>
      <c r="J401">
        <v>1.69</v>
      </c>
      <c r="K401">
        <v>-0.40221000000000001</v>
      </c>
      <c r="L401">
        <v>4</v>
      </c>
      <c r="N401" s="1">
        <f t="shared" si="18"/>
        <v>46080.017337962963</v>
      </c>
      <c r="O401" s="2">
        <f t="shared" si="19"/>
        <v>46080.017361111109</v>
      </c>
      <c r="P401">
        <f t="shared" si="20"/>
        <v>1772151900</v>
      </c>
    </row>
    <row r="402" spans="1:16" x14ac:dyDescent="0.55000000000000004">
      <c r="A402">
        <v>1772152198</v>
      </c>
      <c r="B402" t="s">
        <v>6</v>
      </c>
      <c r="C402" t="s">
        <v>7</v>
      </c>
      <c r="D402">
        <v>5182.22</v>
      </c>
      <c r="E402">
        <v>5189.33</v>
      </c>
      <c r="F402">
        <v>5189.6499999999996</v>
      </c>
      <c r="G402">
        <v>5179.76</v>
      </c>
      <c r="H402">
        <v>5184.91</v>
      </c>
      <c r="I402">
        <v>-1</v>
      </c>
      <c r="J402">
        <v>4.42</v>
      </c>
      <c r="K402">
        <v>0.72065000000000001</v>
      </c>
      <c r="L402">
        <v>-1</v>
      </c>
      <c r="N402" s="1">
        <f t="shared" si="18"/>
        <v>46080.020810185189</v>
      </c>
      <c r="O402" s="2">
        <f t="shared" si="19"/>
        <v>46080.020833333336</v>
      </c>
      <c r="P402">
        <f t="shared" si="20"/>
        <v>1772152200</v>
      </c>
    </row>
    <row r="403" spans="1:16" x14ac:dyDescent="0.55000000000000004">
      <c r="A403">
        <v>1772152498</v>
      </c>
      <c r="B403" t="s">
        <v>6</v>
      </c>
      <c r="C403" t="s">
        <v>7</v>
      </c>
      <c r="D403">
        <v>5174.71</v>
      </c>
      <c r="E403">
        <v>5187.12</v>
      </c>
      <c r="F403">
        <v>5187.12</v>
      </c>
      <c r="G403">
        <v>5171.97</v>
      </c>
      <c r="H403">
        <v>5177.76</v>
      </c>
      <c r="I403">
        <v>-1</v>
      </c>
      <c r="J403">
        <v>9.36</v>
      </c>
      <c r="K403">
        <v>2.7134800000000001</v>
      </c>
      <c r="L403">
        <v>-2</v>
      </c>
      <c r="N403" s="1">
        <f t="shared" si="18"/>
        <v>46080.024282407408</v>
      </c>
      <c r="O403" s="2">
        <f t="shared" si="19"/>
        <v>46080.024305555555</v>
      </c>
      <c r="P403">
        <f t="shared" si="20"/>
        <v>1772152500</v>
      </c>
    </row>
    <row r="404" spans="1:16" x14ac:dyDescent="0.55000000000000004">
      <c r="A404">
        <v>1772152798</v>
      </c>
      <c r="B404" t="s">
        <v>6</v>
      </c>
      <c r="C404" t="s">
        <v>7</v>
      </c>
      <c r="D404">
        <v>5176.2</v>
      </c>
      <c r="E404">
        <v>5182.4399999999996</v>
      </c>
      <c r="F404">
        <v>5182.4399999999996</v>
      </c>
      <c r="G404">
        <v>5170.28</v>
      </c>
      <c r="H404">
        <v>5174.71</v>
      </c>
      <c r="I404">
        <v>-1</v>
      </c>
      <c r="J404">
        <v>7.73</v>
      </c>
      <c r="K404">
        <v>2.0297399999999999</v>
      </c>
      <c r="L404">
        <v>-3</v>
      </c>
      <c r="N404" s="1">
        <f t="shared" si="18"/>
        <v>46080.027754629627</v>
      </c>
      <c r="O404" s="2">
        <f t="shared" si="19"/>
        <v>46080.027777777781</v>
      </c>
      <c r="P404">
        <f t="shared" si="20"/>
        <v>1772152800</v>
      </c>
    </row>
    <row r="405" spans="1:16" x14ac:dyDescent="0.55000000000000004">
      <c r="A405">
        <v>1772153098</v>
      </c>
      <c r="B405" t="s">
        <v>6</v>
      </c>
      <c r="C405" t="s">
        <v>7</v>
      </c>
      <c r="D405">
        <v>5173.8999999999996</v>
      </c>
      <c r="E405">
        <v>5178.58</v>
      </c>
      <c r="F405">
        <v>5178.58</v>
      </c>
      <c r="G405">
        <v>5171.8100000000004</v>
      </c>
      <c r="H405">
        <v>5174.5200000000004</v>
      </c>
      <c r="I405">
        <v>-1</v>
      </c>
      <c r="J405">
        <v>4.05</v>
      </c>
      <c r="K405">
        <v>0.53798000000000001</v>
      </c>
      <c r="L405">
        <v>-4</v>
      </c>
      <c r="N405" s="1">
        <f t="shared" si="18"/>
        <v>46080.031226851846</v>
      </c>
      <c r="O405" s="2">
        <f t="shared" si="19"/>
        <v>46080.03125</v>
      </c>
      <c r="P405">
        <f t="shared" si="20"/>
        <v>1772153100</v>
      </c>
    </row>
    <row r="406" spans="1:16" x14ac:dyDescent="0.55000000000000004">
      <c r="A406">
        <v>1772153398</v>
      </c>
      <c r="B406" t="s">
        <v>6</v>
      </c>
      <c r="C406" t="s">
        <v>7</v>
      </c>
      <c r="D406">
        <v>5176.5600000000004</v>
      </c>
      <c r="E406">
        <v>5176.55</v>
      </c>
      <c r="F406">
        <v>5177.6099999999997</v>
      </c>
      <c r="G406">
        <v>5172.28</v>
      </c>
      <c r="H406">
        <v>5175.07</v>
      </c>
      <c r="I406">
        <v>-1</v>
      </c>
      <c r="J406">
        <v>1.47</v>
      </c>
      <c r="K406">
        <v>-0.50387000000000004</v>
      </c>
      <c r="L406">
        <v>-5</v>
      </c>
      <c r="N406" s="1">
        <f t="shared" si="18"/>
        <v>46080.034699074073</v>
      </c>
      <c r="O406" s="2">
        <f t="shared" si="19"/>
        <v>46080.034722222219</v>
      </c>
      <c r="P406">
        <f t="shared" si="20"/>
        <v>1772153400</v>
      </c>
    </row>
    <row r="407" spans="1:16" x14ac:dyDescent="0.55000000000000004">
      <c r="A407">
        <v>1772153698</v>
      </c>
      <c r="B407" t="s">
        <v>6</v>
      </c>
      <c r="C407" t="s">
        <v>7</v>
      </c>
      <c r="D407">
        <v>5174.97</v>
      </c>
      <c r="E407">
        <v>5175.8100000000004</v>
      </c>
      <c r="F407">
        <v>5177.18</v>
      </c>
      <c r="G407">
        <v>5173.66</v>
      </c>
      <c r="H407">
        <v>5175.5200000000004</v>
      </c>
      <c r="I407">
        <v>-1</v>
      </c>
      <c r="J407">
        <v>0.28999999999999998</v>
      </c>
      <c r="K407">
        <v>-0.97502999999999995</v>
      </c>
      <c r="L407">
        <v>-6</v>
      </c>
      <c r="N407" s="1">
        <f t="shared" si="18"/>
        <v>46080.038171296299</v>
      </c>
      <c r="O407" s="2">
        <f t="shared" si="19"/>
        <v>46080.038194444445</v>
      </c>
      <c r="P407">
        <f t="shared" si="20"/>
        <v>1772153700</v>
      </c>
    </row>
    <row r="408" spans="1:16" x14ac:dyDescent="0.55000000000000004">
      <c r="A408">
        <v>1772153998</v>
      </c>
      <c r="B408" t="s">
        <v>6</v>
      </c>
      <c r="C408" t="s">
        <v>7</v>
      </c>
      <c r="D408">
        <v>5175.37</v>
      </c>
      <c r="E408">
        <v>5175.66</v>
      </c>
      <c r="F408">
        <v>5176.55</v>
      </c>
      <c r="G408">
        <v>5168.6099999999997</v>
      </c>
      <c r="H408">
        <v>5173.8900000000003</v>
      </c>
      <c r="I408">
        <v>-1</v>
      </c>
      <c r="J408">
        <v>1.78</v>
      </c>
      <c r="K408">
        <v>-0.37168000000000001</v>
      </c>
      <c r="L408">
        <v>-7</v>
      </c>
      <c r="N408" s="1">
        <f t="shared" si="18"/>
        <v>46080.041643518518</v>
      </c>
      <c r="O408" s="2">
        <f t="shared" si="19"/>
        <v>46080.041666666664</v>
      </c>
      <c r="P408">
        <f t="shared" si="20"/>
        <v>1772154000</v>
      </c>
    </row>
    <row r="409" spans="1:16" x14ac:dyDescent="0.55000000000000004">
      <c r="A409">
        <v>1772154298</v>
      </c>
      <c r="B409" t="s">
        <v>6</v>
      </c>
      <c r="C409" t="s">
        <v>7</v>
      </c>
      <c r="D409">
        <v>5174.8599999999997</v>
      </c>
      <c r="E409">
        <v>5174.78</v>
      </c>
      <c r="F409">
        <v>5176.72</v>
      </c>
      <c r="G409">
        <v>5166.8999999999996</v>
      </c>
      <c r="H409">
        <v>5173.5200000000004</v>
      </c>
      <c r="I409">
        <v>-1</v>
      </c>
      <c r="J409">
        <v>1.25</v>
      </c>
      <c r="K409">
        <v>-0.58148999999999995</v>
      </c>
      <c r="L409">
        <v>-8</v>
      </c>
      <c r="N409" s="1">
        <f t="shared" si="18"/>
        <v>46080.045115740737</v>
      </c>
      <c r="O409" s="2">
        <f t="shared" si="19"/>
        <v>46080.045138888891</v>
      </c>
      <c r="P409">
        <f t="shared" si="20"/>
        <v>1772154300</v>
      </c>
    </row>
    <row r="410" spans="1:16" x14ac:dyDescent="0.55000000000000004">
      <c r="A410">
        <v>1772154598</v>
      </c>
      <c r="B410" t="s">
        <v>6</v>
      </c>
      <c r="C410" t="s">
        <v>7</v>
      </c>
      <c r="D410">
        <v>5176.58</v>
      </c>
      <c r="E410">
        <v>5174.1499999999996</v>
      </c>
      <c r="F410">
        <v>5178.8</v>
      </c>
      <c r="G410">
        <v>5174.1499999999996</v>
      </c>
      <c r="H410">
        <v>5176.25</v>
      </c>
      <c r="I410">
        <v>1</v>
      </c>
      <c r="J410">
        <v>2.1</v>
      </c>
      <c r="K410">
        <v>-0.23876</v>
      </c>
      <c r="L410">
        <v>1</v>
      </c>
      <c r="N410" s="1">
        <f t="shared" si="18"/>
        <v>46080.048587962963</v>
      </c>
      <c r="O410" s="2">
        <f t="shared" si="19"/>
        <v>46080.048611111109</v>
      </c>
      <c r="P410">
        <f t="shared" si="20"/>
        <v>1772154600</v>
      </c>
    </row>
    <row r="411" spans="1:16" x14ac:dyDescent="0.55000000000000004">
      <c r="A411">
        <v>1772154898</v>
      </c>
      <c r="B411" t="s">
        <v>6</v>
      </c>
      <c r="C411" t="s">
        <v>7</v>
      </c>
      <c r="D411">
        <v>5177.91</v>
      </c>
      <c r="E411">
        <v>5175.2</v>
      </c>
      <c r="F411">
        <v>5178.9799999999996</v>
      </c>
      <c r="G411">
        <v>5175.04</v>
      </c>
      <c r="H411">
        <v>5177.13</v>
      </c>
      <c r="I411">
        <v>1</v>
      </c>
      <c r="J411">
        <v>1.93</v>
      </c>
      <c r="K411">
        <v>-0.30379</v>
      </c>
      <c r="L411">
        <v>2</v>
      </c>
      <c r="N411" s="1">
        <f t="shared" si="18"/>
        <v>46080.052060185189</v>
      </c>
      <c r="O411" s="2">
        <f t="shared" si="19"/>
        <v>46080.052083333336</v>
      </c>
      <c r="P411">
        <f t="shared" si="20"/>
        <v>1772154900</v>
      </c>
    </row>
    <row r="412" spans="1:16" x14ac:dyDescent="0.55000000000000004">
      <c r="A412">
        <v>1772155198</v>
      </c>
      <c r="B412" t="s">
        <v>6</v>
      </c>
      <c r="C412" t="s">
        <v>7</v>
      </c>
      <c r="D412">
        <v>5177.8599999999997</v>
      </c>
      <c r="E412">
        <v>5176.16</v>
      </c>
      <c r="F412">
        <v>5180.09</v>
      </c>
      <c r="G412">
        <v>5176.08</v>
      </c>
      <c r="H412">
        <v>5177.91</v>
      </c>
      <c r="I412">
        <v>1</v>
      </c>
      <c r="J412">
        <v>1.75</v>
      </c>
      <c r="K412">
        <v>-0.36924000000000001</v>
      </c>
      <c r="L412">
        <v>3</v>
      </c>
      <c r="N412" s="1">
        <f t="shared" si="18"/>
        <v>46080.055532407408</v>
      </c>
      <c r="O412" s="2">
        <f t="shared" si="19"/>
        <v>46080.055555555555</v>
      </c>
      <c r="P412">
        <f t="shared" si="20"/>
        <v>1772155200</v>
      </c>
    </row>
    <row r="413" spans="1:16" x14ac:dyDescent="0.55000000000000004">
      <c r="A413">
        <v>1772155498</v>
      </c>
      <c r="B413" t="s">
        <v>6</v>
      </c>
      <c r="C413" t="s">
        <v>7</v>
      </c>
      <c r="D413">
        <v>5174.99</v>
      </c>
      <c r="E413">
        <v>5177.04</v>
      </c>
      <c r="F413">
        <v>5178.34</v>
      </c>
      <c r="G413">
        <v>5174.8599999999997</v>
      </c>
      <c r="H413">
        <v>5176.5200000000004</v>
      </c>
      <c r="I413">
        <v>-1</v>
      </c>
      <c r="J413">
        <v>0.51</v>
      </c>
      <c r="K413">
        <v>-0.88027</v>
      </c>
      <c r="L413">
        <v>-1</v>
      </c>
      <c r="N413" s="1">
        <f t="shared" si="18"/>
        <v>46080.059004629627</v>
      </c>
      <c r="O413" s="2">
        <f t="shared" si="19"/>
        <v>46080.059027777781</v>
      </c>
      <c r="P413">
        <f t="shared" si="20"/>
        <v>1772155500</v>
      </c>
    </row>
    <row r="414" spans="1:16" x14ac:dyDescent="0.55000000000000004">
      <c r="A414">
        <v>1772155798</v>
      </c>
      <c r="B414" t="s">
        <v>6</v>
      </c>
      <c r="C414" t="s">
        <v>7</v>
      </c>
      <c r="D414">
        <v>5182.1400000000003</v>
      </c>
      <c r="E414">
        <v>5176.78</v>
      </c>
      <c r="F414">
        <v>5182.6099999999997</v>
      </c>
      <c r="G414">
        <v>5173.43</v>
      </c>
      <c r="H414">
        <v>5178.29</v>
      </c>
      <c r="I414">
        <v>1</v>
      </c>
      <c r="J414">
        <v>1.51</v>
      </c>
      <c r="K414">
        <v>-0.45701000000000003</v>
      </c>
      <c r="L414">
        <v>1</v>
      </c>
      <c r="N414" s="1">
        <f t="shared" si="18"/>
        <v>46080.062476851846</v>
      </c>
      <c r="O414" s="2">
        <f t="shared" si="19"/>
        <v>46080.0625</v>
      </c>
      <c r="P414">
        <f t="shared" si="20"/>
        <v>1772155800</v>
      </c>
    </row>
    <row r="415" spans="1:16" x14ac:dyDescent="0.55000000000000004">
      <c r="A415">
        <v>1772156098</v>
      </c>
      <c r="B415" t="s">
        <v>6</v>
      </c>
      <c r="C415" t="s">
        <v>7</v>
      </c>
      <c r="D415">
        <v>5190.7</v>
      </c>
      <c r="E415">
        <v>5177.54</v>
      </c>
      <c r="F415">
        <v>5190.82</v>
      </c>
      <c r="G415">
        <v>5177.54</v>
      </c>
      <c r="H415">
        <v>5186.3599999999997</v>
      </c>
      <c r="I415">
        <v>1</v>
      </c>
      <c r="J415">
        <v>8.82</v>
      </c>
      <c r="K415">
        <v>2.59341</v>
      </c>
      <c r="L415">
        <v>2</v>
      </c>
      <c r="N415" s="1">
        <f t="shared" si="18"/>
        <v>46080.065949074073</v>
      </c>
      <c r="O415" s="2">
        <f t="shared" si="19"/>
        <v>46080.065972222219</v>
      </c>
      <c r="P415">
        <f t="shared" si="20"/>
        <v>1772156100</v>
      </c>
    </row>
    <row r="416" spans="1:16" x14ac:dyDescent="0.55000000000000004">
      <c r="A416">
        <v>1772156398</v>
      </c>
      <c r="B416" t="s">
        <v>6</v>
      </c>
      <c r="C416" t="s">
        <v>7</v>
      </c>
      <c r="D416">
        <v>5188.6499999999996</v>
      </c>
      <c r="E416">
        <v>5181.95</v>
      </c>
      <c r="F416">
        <v>5191.16</v>
      </c>
      <c r="G416">
        <v>5181.95</v>
      </c>
      <c r="H416">
        <v>5189.34</v>
      </c>
      <c r="I416">
        <v>1</v>
      </c>
      <c r="J416">
        <v>7.39</v>
      </c>
      <c r="K416">
        <v>1.9739</v>
      </c>
      <c r="L416">
        <v>3</v>
      </c>
      <c r="N416" s="1">
        <f t="shared" si="18"/>
        <v>46080.069421296299</v>
      </c>
      <c r="O416" s="2">
        <f t="shared" si="19"/>
        <v>46080.069444444445</v>
      </c>
      <c r="P416">
        <f t="shared" si="20"/>
        <v>1772156400</v>
      </c>
    </row>
    <row r="417" spans="1:16" x14ac:dyDescent="0.55000000000000004">
      <c r="A417">
        <v>1772156698</v>
      </c>
      <c r="B417" t="s">
        <v>6</v>
      </c>
      <c r="C417" t="s">
        <v>7</v>
      </c>
      <c r="D417">
        <v>5188.54</v>
      </c>
      <c r="E417">
        <v>5185.6400000000003</v>
      </c>
      <c r="F417">
        <v>5189.7299999999996</v>
      </c>
      <c r="G417">
        <v>5185.6400000000003</v>
      </c>
      <c r="H417">
        <v>5188.5600000000004</v>
      </c>
      <c r="I417">
        <v>1</v>
      </c>
      <c r="J417">
        <v>2.92</v>
      </c>
      <c r="K417">
        <v>0.121</v>
      </c>
      <c r="L417">
        <v>4</v>
      </c>
      <c r="N417" s="1">
        <f t="shared" si="18"/>
        <v>46080.072893518518</v>
      </c>
      <c r="O417" s="2">
        <f t="shared" si="19"/>
        <v>46080.072916666664</v>
      </c>
      <c r="P417">
        <f t="shared" si="20"/>
        <v>1772156700</v>
      </c>
    </row>
    <row r="418" spans="1:16" x14ac:dyDescent="0.55000000000000004">
      <c r="A418">
        <v>1772156998</v>
      </c>
      <c r="B418" t="s">
        <v>6</v>
      </c>
      <c r="C418" t="s">
        <v>7</v>
      </c>
      <c r="D418">
        <v>5192.1000000000004</v>
      </c>
      <c r="E418">
        <v>5187.1000000000004</v>
      </c>
      <c r="F418">
        <v>5193.78</v>
      </c>
      <c r="G418">
        <v>5187.1000000000004</v>
      </c>
      <c r="H418">
        <v>5190.46</v>
      </c>
      <c r="I418">
        <v>1</v>
      </c>
      <c r="J418">
        <v>3.36</v>
      </c>
      <c r="K418">
        <v>0.30369000000000002</v>
      </c>
      <c r="L418">
        <v>5</v>
      </c>
      <c r="N418" s="1">
        <f t="shared" si="18"/>
        <v>46080.076365740737</v>
      </c>
      <c r="O418" s="2">
        <f t="shared" si="19"/>
        <v>46080.076388888891</v>
      </c>
      <c r="P418">
        <f t="shared" si="20"/>
        <v>1772157000</v>
      </c>
    </row>
    <row r="419" spans="1:16" x14ac:dyDescent="0.55000000000000004">
      <c r="A419">
        <v>1772157298</v>
      </c>
      <c r="B419" t="s">
        <v>6</v>
      </c>
      <c r="C419" t="s">
        <v>7</v>
      </c>
      <c r="D419">
        <v>5194.22</v>
      </c>
      <c r="E419">
        <v>5188.78</v>
      </c>
      <c r="F419">
        <v>5194.5600000000004</v>
      </c>
      <c r="G419">
        <v>5188.78</v>
      </c>
      <c r="H419">
        <v>5192.6499999999996</v>
      </c>
      <c r="I419">
        <v>1</v>
      </c>
      <c r="J419">
        <v>3.87</v>
      </c>
      <c r="K419">
        <v>0.51165000000000005</v>
      </c>
      <c r="L419">
        <v>6</v>
      </c>
      <c r="N419" s="1">
        <f t="shared" si="18"/>
        <v>46080.079837962963</v>
      </c>
      <c r="O419" s="2">
        <f t="shared" si="19"/>
        <v>46080.079861111109</v>
      </c>
      <c r="P419">
        <f t="shared" si="20"/>
        <v>1772157300</v>
      </c>
    </row>
    <row r="420" spans="1:16" x14ac:dyDescent="0.55000000000000004">
      <c r="A420">
        <v>1772157598</v>
      </c>
      <c r="B420" t="s">
        <v>6</v>
      </c>
      <c r="C420" t="s">
        <v>7</v>
      </c>
      <c r="D420">
        <v>5193.3100000000004</v>
      </c>
      <c r="E420">
        <v>5190.72</v>
      </c>
      <c r="F420">
        <v>5197.5</v>
      </c>
      <c r="G420">
        <v>5190.72</v>
      </c>
      <c r="H420">
        <v>5194.2</v>
      </c>
      <c r="I420">
        <v>1</v>
      </c>
      <c r="J420">
        <v>3.49</v>
      </c>
      <c r="K420">
        <v>0.35618</v>
      </c>
      <c r="L420">
        <v>7</v>
      </c>
      <c r="N420" s="1">
        <f t="shared" si="18"/>
        <v>46080.083310185189</v>
      </c>
      <c r="O420" s="2">
        <f t="shared" si="19"/>
        <v>46080.083333333336</v>
      </c>
      <c r="P420">
        <f t="shared" si="20"/>
        <v>1772157600</v>
      </c>
    </row>
    <row r="421" spans="1:16" x14ac:dyDescent="0.55000000000000004">
      <c r="A421">
        <v>1772157898</v>
      </c>
      <c r="B421" t="s">
        <v>6</v>
      </c>
      <c r="C421" t="s">
        <v>7</v>
      </c>
      <c r="D421">
        <v>5195.28</v>
      </c>
      <c r="E421">
        <v>5192.46</v>
      </c>
      <c r="F421">
        <v>5199.63</v>
      </c>
      <c r="G421">
        <v>5192.46</v>
      </c>
      <c r="H421">
        <v>5195.3100000000004</v>
      </c>
      <c r="I421">
        <v>1</v>
      </c>
      <c r="J421">
        <v>2.85</v>
      </c>
      <c r="K421">
        <v>8.8959999999999997E-2</v>
      </c>
      <c r="L421">
        <v>8</v>
      </c>
      <c r="N421" s="1">
        <f t="shared" si="18"/>
        <v>46080.086782407408</v>
      </c>
      <c r="O421" s="2">
        <f t="shared" si="19"/>
        <v>46080.086805555555</v>
      </c>
      <c r="P421">
        <f t="shared" si="20"/>
        <v>1772157900</v>
      </c>
    </row>
    <row r="422" spans="1:16" x14ac:dyDescent="0.55000000000000004">
      <c r="A422">
        <v>1772158198</v>
      </c>
      <c r="B422" t="s">
        <v>6</v>
      </c>
      <c r="C422" t="s">
        <v>7</v>
      </c>
      <c r="D422">
        <v>5194.16</v>
      </c>
      <c r="E422">
        <v>5193.8900000000003</v>
      </c>
      <c r="F422">
        <v>5196.6499999999996</v>
      </c>
      <c r="G422">
        <v>5191.9399999999996</v>
      </c>
      <c r="H422">
        <v>5194.6099999999997</v>
      </c>
      <c r="I422">
        <v>1</v>
      </c>
      <c r="J422">
        <v>0.73</v>
      </c>
      <c r="K422">
        <v>-0.78861000000000003</v>
      </c>
      <c r="L422">
        <v>9</v>
      </c>
      <c r="N422" s="1">
        <f t="shared" si="18"/>
        <v>46080.090254629627</v>
      </c>
      <c r="O422" s="2">
        <f t="shared" si="19"/>
        <v>46080.090277777781</v>
      </c>
      <c r="P422">
        <f t="shared" si="20"/>
        <v>1772158200</v>
      </c>
    </row>
    <row r="423" spans="1:16" x14ac:dyDescent="0.55000000000000004">
      <c r="A423">
        <v>1772158498</v>
      </c>
      <c r="B423" t="s">
        <v>6</v>
      </c>
      <c r="C423" t="s">
        <v>7</v>
      </c>
      <c r="D423">
        <v>5191.24</v>
      </c>
      <c r="E423">
        <v>5194.25</v>
      </c>
      <c r="F423">
        <v>5195.08</v>
      </c>
      <c r="G423">
        <v>5191.1400000000003</v>
      </c>
      <c r="H423">
        <v>5192.91</v>
      </c>
      <c r="I423">
        <v>-1</v>
      </c>
      <c r="J423">
        <v>1.34</v>
      </c>
      <c r="K423">
        <v>-0.53396999999999994</v>
      </c>
      <c r="L423">
        <v>-1</v>
      </c>
      <c r="N423" s="1">
        <f t="shared" si="18"/>
        <v>46080.093726851846</v>
      </c>
      <c r="O423" s="2">
        <f t="shared" si="19"/>
        <v>46080.09375</v>
      </c>
      <c r="P423">
        <f t="shared" si="20"/>
        <v>1772158500</v>
      </c>
    </row>
    <row r="424" spans="1:16" x14ac:dyDescent="0.55000000000000004">
      <c r="A424">
        <v>1772158798</v>
      </c>
      <c r="B424" t="s">
        <v>6</v>
      </c>
      <c r="C424" t="s">
        <v>7</v>
      </c>
      <c r="D424">
        <v>5186.66</v>
      </c>
      <c r="E424">
        <v>5193.58</v>
      </c>
      <c r="F424">
        <v>5193.58</v>
      </c>
      <c r="G424">
        <v>5184.5200000000004</v>
      </c>
      <c r="H424">
        <v>5188.55</v>
      </c>
      <c r="I424">
        <v>-1</v>
      </c>
      <c r="J424">
        <v>5.03</v>
      </c>
      <c r="K424">
        <v>0.99255000000000004</v>
      </c>
      <c r="L424">
        <v>-2</v>
      </c>
      <c r="N424" s="1">
        <f t="shared" si="18"/>
        <v>46080.097199074073</v>
      </c>
      <c r="O424" s="2">
        <f t="shared" si="19"/>
        <v>46080.097222222219</v>
      </c>
      <c r="P424">
        <f t="shared" si="20"/>
        <v>1772158800</v>
      </c>
    </row>
    <row r="425" spans="1:16" x14ac:dyDescent="0.55000000000000004">
      <c r="A425">
        <v>1772159098</v>
      </c>
      <c r="B425" t="s">
        <v>6</v>
      </c>
      <c r="C425" t="s">
        <v>7</v>
      </c>
      <c r="D425">
        <v>5183.93</v>
      </c>
      <c r="E425">
        <v>5191.0600000000004</v>
      </c>
      <c r="F425">
        <v>5191.0600000000004</v>
      </c>
      <c r="G425">
        <v>5183.7</v>
      </c>
      <c r="H425">
        <v>5185.6099999999997</v>
      </c>
      <c r="I425">
        <v>-1</v>
      </c>
      <c r="J425">
        <v>5.46</v>
      </c>
      <c r="K425">
        <v>1.16812</v>
      </c>
      <c r="L425">
        <v>-3</v>
      </c>
      <c r="N425" s="1">
        <f t="shared" si="18"/>
        <v>46080.100671296299</v>
      </c>
      <c r="O425" s="2">
        <f t="shared" si="19"/>
        <v>46080.100694444445</v>
      </c>
      <c r="P425">
        <f t="shared" si="20"/>
        <v>1772159100</v>
      </c>
    </row>
    <row r="426" spans="1:16" x14ac:dyDescent="0.55000000000000004">
      <c r="A426">
        <v>1772159398</v>
      </c>
      <c r="B426" t="s">
        <v>6</v>
      </c>
      <c r="C426" t="s">
        <v>7</v>
      </c>
      <c r="D426">
        <v>5183.74</v>
      </c>
      <c r="E426">
        <v>5188.34</v>
      </c>
      <c r="F426">
        <v>5188.34</v>
      </c>
      <c r="G426">
        <v>5181.97</v>
      </c>
      <c r="H426">
        <v>5184.01</v>
      </c>
      <c r="I426">
        <v>-1</v>
      </c>
      <c r="J426">
        <v>4.33</v>
      </c>
      <c r="K426">
        <v>0.69564000000000004</v>
      </c>
      <c r="L426">
        <v>-4</v>
      </c>
      <c r="N426" s="1">
        <f t="shared" si="18"/>
        <v>46080.104143518518</v>
      </c>
      <c r="O426" s="2">
        <f t="shared" si="19"/>
        <v>46080.104166666664</v>
      </c>
      <c r="P426">
        <f t="shared" si="20"/>
        <v>1772159400</v>
      </c>
    </row>
    <row r="427" spans="1:16" x14ac:dyDescent="0.55000000000000004">
      <c r="A427">
        <v>1772159698</v>
      </c>
      <c r="B427" t="s">
        <v>6</v>
      </c>
      <c r="C427" t="s">
        <v>7</v>
      </c>
      <c r="D427">
        <v>5178.53</v>
      </c>
      <c r="E427">
        <v>5186.17</v>
      </c>
      <c r="F427">
        <v>5186.17</v>
      </c>
      <c r="G427">
        <v>5174.1899999999996</v>
      </c>
      <c r="H427">
        <v>5180.1499999999996</v>
      </c>
      <c r="I427">
        <v>-1</v>
      </c>
      <c r="J427">
        <v>6.02</v>
      </c>
      <c r="K427">
        <v>1.3888799999999999</v>
      </c>
      <c r="L427">
        <v>-5</v>
      </c>
      <c r="N427" s="1">
        <f t="shared" si="18"/>
        <v>46080.107615740737</v>
      </c>
      <c r="O427" s="2">
        <f t="shared" si="19"/>
        <v>46080.107638888891</v>
      </c>
      <c r="P427">
        <f t="shared" si="20"/>
        <v>1772159700</v>
      </c>
    </row>
    <row r="428" spans="1:16" x14ac:dyDescent="0.55000000000000004">
      <c r="A428">
        <v>1772159998</v>
      </c>
      <c r="B428" t="s">
        <v>6</v>
      </c>
      <c r="C428" t="s">
        <v>7</v>
      </c>
      <c r="D428">
        <v>5181.46</v>
      </c>
      <c r="E428">
        <v>5183.16</v>
      </c>
      <c r="F428">
        <v>5183.16</v>
      </c>
      <c r="G428">
        <v>5177.47</v>
      </c>
      <c r="H428">
        <v>5179.8999999999996</v>
      </c>
      <c r="I428">
        <v>-1</v>
      </c>
      <c r="J428">
        <v>3.26</v>
      </c>
      <c r="K428">
        <v>0.24299000000000001</v>
      </c>
      <c r="L428">
        <v>-6</v>
      </c>
      <c r="N428" s="1">
        <f t="shared" si="18"/>
        <v>46080.111087962963</v>
      </c>
      <c r="O428" s="2">
        <f t="shared" si="19"/>
        <v>46080.111111111109</v>
      </c>
      <c r="P428">
        <f t="shared" si="20"/>
        <v>1772160000</v>
      </c>
    </row>
    <row r="429" spans="1:16" x14ac:dyDescent="0.55000000000000004">
      <c r="A429">
        <v>1772160298</v>
      </c>
      <c r="B429" t="s">
        <v>6</v>
      </c>
      <c r="C429" t="s">
        <v>7</v>
      </c>
      <c r="D429">
        <v>5178.68</v>
      </c>
      <c r="E429">
        <v>5181.53</v>
      </c>
      <c r="F429">
        <v>5182.7700000000004</v>
      </c>
      <c r="G429">
        <v>5177.13</v>
      </c>
      <c r="H429">
        <v>5180.04</v>
      </c>
      <c r="I429">
        <v>-1</v>
      </c>
      <c r="J429">
        <v>1.5</v>
      </c>
      <c r="K429">
        <v>-0.48354999999999998</v>
      </c>
      <c r="L429">
        <v>-7</v>
      </c>
      <c r="N429" s="1">
        <f t="shared" si="18"/>
        <v>46080.114560185189</v>
      </c>
      <c r="O429" s="2">
        <f t="shared" si="19"/>
        <v>46080.114583333336</v>
      </c>
      <c r="P429">
        <f t="shared" si="20"/>
        <v>1772160300</v>
      </c>
    </row>
    <row r="430" spans="1:16" x14ac:dyDescent="0.55000000000000004">
      <c r="A430">
        <v>1772160598</v>
      </c>
      <c r="B430" t="s">
        <v>6</v>
      </c>
      <c r="C430" t="s">
        <v>7</v>
      </c>
      <c r="D430">
        <v>5177.7700000000004</v>
      </c>
      <c r="E430">
        <v>5180.79</v>
      </c>
      <c r="F430">
        <v>5180.79</v>
      </c>
      <c r="G430">
        <v>5173.6099999999997</v>
      </c>
      <c r="H430">
        <v>5177.22</v>
      </c>
      <c r="I430">
        <v>-1</v>
      </c>
      <c r="J430">
        <v>3.57</v>
      </c>
      <c r="K430">
        <v>0.37047999999999998</v>
      </c>
      <c r="L430">
        <v>-8</v>
      </c>
      <c r="N430" s="1">
        <f t="shared" si="18"/>
        <v>46080.118032407408</v>
      </c>
      <c r="O430" s="2">
        <f t="shared" si="19"/>
        <v>46080.118055555555</v>
      </c>
      <c r="P430">
        <f t="shared" si="20"/>
        <v>1772160600</v>
      </c>
    </row>
    <row r="431" spans="1:16" x14ac:dyDescent="0.55000000000000004">
      <c r="A431">
        <v>1772160898</v>
      </c>
      <c r="B431" t="s">
        <v>6</v>
      </c>
      <c r="C431" t="s">
        <v>7</v>
      </c>
      <c r="D431">
        <v>5183.68</v>
      </c>
      <c r="E431">
        <v>5179</v>
      </c>
      <c r="F431">
        <v>5184.24</v>
      </c>
      <c r="G431">
        <v>5177.2700000000004</v>
      </c>
      <c r="H431">
        <v>5180.74</v>
      </c>
      <c r="I431">
        <v>1</v>
      </c>
      <c r="J431">
        <v>1.74</v>
      </c>
      <c r="K431">
        <v>-0.38455</v>
      </c>
      <c r="L431">
        <v>1</v>
      </c>
      <c r="N431" s="1">
        <f t="shared" si="18"/>
        <v>46080.121504629627</v>
      </c>
      <c r="O431" s="2">
        <f t="shared" si="19"/>
        <v>46080.121527777781</v>
      </c>
      <c r="P431">
        <f t="shared" si="20"/>
        <v>1772160900</v>
      </c>
    </row>
    <row r="432" spans="1:16" x14ac:dyDescent="0.55000000000000004">
      <c r="A432">
        <v>1772161198</v>
      </c>
      <c r="B432" t="s">
        <v>6</v>
      </c>
      <c r="C432" t="s">
        <v>7</v>
      </c>
      <c r="D432">
        <v>5182.75</v>
      </c>
      <c r="E432">
        <v>5179.87</v>
      </c>
      <c r="F432">
        <v>5185.09</v>
      </c>
      <c r="G432">
        <v>5179.87</v>
      </c>
      <c r="H432">
        <v>5183.37</v>
      </c>
      <c r="I432">
        <v>1</v>
      </c>
      <c r="J432">
        <v>3.5</v>
      </c>
      <c r="K432">
        <v>0.34086</v>
      </c>
      <c r="L432">
        <v>2</v>
      </c>
      <c r="N432" s="1">
        <f t="shared" si="18"/>
        <v>46080.124976851846</v>
      </c>
      <c r="O432" s="2">
        <f t="shared" si="19"/>
        <v>46080.125</v>
      </c>
      <c r="P432">
        <f t="shared" si="20"/>
        <v>1772161200</v>
      </c>
    </row>
    <row r="433" spans="1:16" x14ac:dyDescent="0.55000000000000004">
      <c r="A433">
        <v>1772161498</v>
      </c>
      <c r="B433" t="s">
        <v>6</v>
      </c>
      <c r="C433" t="s">
        <v>7</v>
      </c>
      <c r="D433">
        <v>5183.04</v>
      </c>
      <c r="E433">
        <v>5181.62</v>
      </c>
      <c r="F433">
        <v>5184.09</v>
      </c>
      <c r="G433">
        <v>5181.33</v>
      </c>
      <c r="H433">
        <v>5182.8</v>
      </c>
      <c r="I433">
        <v>1</v>
      </c>
      <c r="J433">
        <v>1.18</v>
      </c>
      <c r="K433">
        <v>-0.61792999999999998</v>
      </c>
      <c r="L433">
        <v>3</v>
      </c>
      <c r="N433" s="1">
        <f t="shared" si="18"/>
        <v>46080.128449074073</v>
      </c>
      <c r="O433" s="2">
        <f t="shared" si="19"/>
        <v>46080.128472222219</v>
      </c>
      <c r="P433">
        <f t="shared" si="20"/>
        <v>1772161500</v>
      </c>
    </row>
    <row r="434" spans="1:16" x14ac:dyDescent="0.55000000000000004">
      <c r="A434">
        <v>1772161798</v>
      </c>
      <c r="B434" t="s">
        <v>6</v>
      </c>
      <c r="C434" t="s">
        <v>7</v>
      </c>
      <c r="D434">
        <v>5182.8999999999996</v>
      </c>
      <c r="E434">
        <v>5182.21</v>
      </c>
      <c r="F434">
        <v>5183.5</v>
      </c>
      <c r="G434">
        <v>5181.54</v>
      </c>
      <c r="H434">
        <v>5182.75</v>
      </c>
      <c r="I434">
        <v>1</v>
      </c>
      <c r="J434">
        <v>0.53</v>
      </c>
      <c r="K434">
        <v>-0.87895000000000001</v>
      </c>
      <c r="L434">
        <v>4</v>
      </c>
      <c r="N434" s="1">
        <f t="shared" si="18"/>
        <v>46080.131921296299</v>
      </c>
      <c r="O434" s="2">
        <f t="shared" si="19"/>
        <v>46080.131944444445</v>
      </c>
      <c r="P434">
        <f t="shared" si="20"/>
        <v>1772161800</v>
      </c>
    </row>
    <row r="435" spans="1:16" x14ac:dyDescent="0.55000000000000004">
      <c r="A435">
        <v>1772162098</v>
      </c>
      <c r="B435" t="s">
        <v>6</v>
      </c>
      <c r="C435" t="s">
        <v>7</v>
      </c>
      <c r="D435">
        <v>5183.78</v>
      </c>
      <c r="E435">
        <v>5182.4799999999996</v>
      </c>
      <c r="F435">
        <v>5184.41</v>
      </c>
      <c r="G435">
        <v>5181.74</v>
      </c>
      <c r="H435">
        <v>5183.1899999999996</v>
      </c>
      <c r="I435">
        <v>1</v>
      </c>
      <c r="J435">
        <v>0.71</v>
      </c>
      <c r="K435">
        <v>-0.80301999999999996</v>
      </c>
      <c r="L435">
        <v>5</v>
      </c>
      <c r="N435" s="1">
        <f t="shared" si="18"/>
        <v>46080.135393518518</v>
      </c>
      <c r="O435" s="2">
        <f t="shared" si="19"/>
        <v>46080.135416666664</v>
      </c>
      <c r="P435">
        <f t="shared" si="20"/>
        <v>1772162100</v>
      </c>
    </row>
    <row r="436" spans="1:16" x14ac:dyDescent="0.55000000000000004">
      <c r="A436">
        <v>1772162398</v>
      </c>
      <c r="B436" t="s">
        <v>6</v>
      </c>
      <c r="C436" t="s">
        <v>7</v>
      </c>
      <c r="D436">
        <v>5185.07</v>
      </c>
      <c r="E436">
        <v>5182.83</v>
      </c>
      <c r="F436">
        <v>5185.08</v>
      </c>
      <c r="G436">
        <v>5182.01</v>
      </c>
      <c r="H436">
        <v>5183.99</v>
      </c>
      <c r="I436">
        <v>1</v>
      </c>
      <c r="J436">
        <v>1.1499999999999999</v>
      </c>
      <c r="K436">
        <v>-0.62082999999999999</v>
      </c>
      <c r="L436">
        <v>6</v>
      </c>
      <c r="N436" s="1">
        <f t="shared" si="18"/>
        <v>46080.138865740737</v>
      </c>
      <c r="O436" s="2">
        <f t="shared" si="19"/>
        <v>46080.138888888891</v>
      </c>
      <c r="P436">
        <f t="shared" si="20"/>
        <v>1772162400</v>
      </c>
    </row>
    <row r="437" spans="1:16" x14ac:dyDescent="0.55000000000000004">
      <c r="A437">
        <v>1772162698</v>
      </c>
      <c r="B437" t="s">
        <v>6</v>
      </c>
      <c r="C437" t="s">
        <v>7</v>
      </c>
      <c r="D437">
        <v>5186.8900000000003</v>
      </c>
      <c r="E437">
        <v>5183.41</v>
      </c>
      <c r="F437">
        <v>5188.29</v>
      </c>
      <c r="G437">
        <v>5183.41</v>
      </c>
      <c r="H437">
        <v>5186.32</v>
      </c>
      <c r="I437">
        <v>1</v>
      </c>
      <c r="J437">
        <v>2.91</v>
      </c>
      <c r="K437">
        <v>0.10709</v>
      </c>
      <c r="L437">
        <v>7</v>
      </c>
      <c r="N437" s="1">
        <f t="shared" si="18"/>
        <v>46080.142337962963</v>
      </c>
      <c r="O437" s="2">
        <f t="shared" si="19"/>
        <v>46080.142361111109</v>
      </c>
      <c r="P437">
        <f t="shared" si="20"/>
        <v>1772162700</v>
      </c>
    </row>
    <row r="438" spans="1:16" x14ac:dyDescent="0.55000000000000004">
      <c r="A438">
        <v>1772162998</v>
      </c>
      <c r="B438" t="s">
        <v>6</v>
      </c>
      <c r="C438" t="s">
        <v>7</v>
      </c>
      <c r="D438">
        <v>5187.76</v>
      </c>
      <c r="E438">
        <v>5184.87</v>
      </c>
      <c r="F438">
        <v>5189.12</v>
      </c>
      <c r="G438">
        <v>5184.87</v>
      </c>
      <c r="H438">
        <v>5187.3100000000004</v>
      </c>
      <c r="I438">
        <v>1</v>
      </c>
      <c r="J438">
        <v>2.44</v>
      </c>
      <c r="K438">
        <v>-8.473E-2</v>
      </c>
      <c r="L438">
        <v>8</v>
      </c>
      <c r="N438" s="1">
        <f t="shared" si="18"/>
        <v>46080.145810185189</v>
      </c>
      <c r="O438" s="2">
        <f t="shared" si="19"/>
        <v>46080.145833333336</v>
      </c>
      <c r="P438">
        <f t="shared" si="20"/>
        <v>1772163000</v>
      </c>
    </row>
    <row r="439" spans="1:16" x14ac:dyDescent="0.55000000000000004">
      <c r="A439">
        <v>1772163298</v>
      </c>
      <c r="B439" t="s">
        <v>6</v>
      </c>
      <c r="C439" t="s">
        <v>7</v>
      </c>
      <c r="D439">
        <v>5186.55</v>
      </c>
      <c r="E439">
        <v>5186.09</v>
      </c>
      <c r="F439">
        <v>5187.92</v>
      </c>
      <c r="G439">
        <v>5183.5</v>
      </c>
      <c r="H439">
        <v>5186.43</v>
      </c>
      <c r="I439">
        <v>1</v>
      </c>
      <c r="J439">
        <v>0.34</v>
      </c>
      <c r="K439">
        <v>-0.94808000000000003</v>
      </c>
      <c r="L439">
        <v>9</v>
      </c>
      <c r="N439" s="1">
        <f t="shared" si="18"/>
        <v>46080.149282407408</v>
      </c>
      <c r="O439" s="2">
        <f t="shared" si="19"/>
        <v>46080.149305555555</v>
      </c>
      <c r="P439">
        <f t="shared" si="20"/>
        <v>1772163300</v>
      </c>
    </row>
    <row r="440" spans="1:16" x14ac:dyDescent="0.55000000000000004">
      <c r="A440">
        <v>1772163598</v>
      </c>
      <c r="B440" t="s">
        <v>6</v>
      </c>
      <c r="C440" t="s">
        <v>7</v>
      </c>
      <c r="D440">
        <v>5187.17</v>
      </c>
      <c r="E440">
        <v>5186.26</v>
      </c>
      <c r="F440">
        <v>5187.76</v>
      </c>
      <c r="G440">
        <v>5185.46</v>
      </c>
      <c r="H440">
        <v>5186.7299999999996</v>
      </c>
      <c r="I440">
        <v>1</v>
      </c>
      <c r="J440">
        <v>0.47</v>
      </c>
      <c r="K440">
        <v>-0.89195999999999998</v>
      </c>
      <c r="L440">
        <v>10</v>
      </c>
      <c r="N440" s="1">
        <f t="shared" si="18"/>
        <v>46080.152754629627</v>
      </c>
      <c r="O440" s="2">
        <f t="shared" si="19"/>
        <v>46080.152777777781</v>
      </c>
      <c r="P440">
        <f t="shared" si="20"/>
        <v>1772163600</v>
      </c>
    </row>
    <row r="441" spans="1:16" x14ac:dyDescent="0.55000000000000004">
      <c r="A441">
        <v>1772163898</v>
      </c>
      <c r="B441" t="s">
        <v>6</v>
      </c>
      <c r="C441" t="s">
        <v>7</v>
      </c>
      <c r="D441">
        <v>5189.7</v>
      </c>
      <c r="E441">
        <v>5186.49</v>
      </c>
      <c r="F441">
        <v>5190.3900000000003</v>
      </c>
      <c r="G441">
        <v>5186.49</v>
      </c>
      <c r="H441">
        <v>5188.53</v>
      </c>
      <c r="I441">
        <v>1</v>
      </c>
      <c r="J441">
        <v>2.04</v>
      </c>
      <c r="K441">
        <v>-0.24842</v>
      </c>
      <c r="L441">
        <v>11</v>
      </c>
      <c r="N441" s="1">
        <f t="shared" si="18"/>
        <v>46080.156226851846</v>
      </c>
      <c r="O441" s="2">
        <f t="shared" si="19"/>
        <v>46080.15625</v>
      </c>
      <c r="P441">
        <f t="shared" si="20"/>
        <v>1772163900</v>
      </c>
    </row>
    <row r="442" spans="1:16" x14ac:dyDescent="0.55000000000000004">
      <c r="A442">
        <v>1772164198</v>
      </c>
      <c r="B442" t="s">
        <v>6</v>
      </c>
      <c r="C442" t="s">
        <v>7</v>
      </c>
      <c r="D442">
        <v>5189.59</v>
      </c>
      <c r="E442">
        <v>5187.51</v>
      </c>
      <c r="F442">
        <v>5190.4399999999996</v>
      </c>
      <c r="G442">
        <v>5187.51</v>
      </c>
      <c r="H442">
        <v>5189.7</v>
      </c>
      <c r="I442">
        <v>1</v>
      </c>
      <c r="J442">
        <v>2.19</v>
      </c>
      <c r="K442">
        <v>-0.1827</v>
      </c>
      <c r="L442">
        <v>12</v>
      </c>
      <c r="N442" s="1">
        <f t="shared" si="18"/>
        <v>46080.159699074073</v>
      </c>
      <c r="O442" s="2">
        <f t="shared" si="19"/>
        <v>46080.159722222219</v>
      </c>
      <c r="P442">
        <f t="shared" si="20"/>
        <v>1772164200</v>
      </c>
    </row>
    <row r="443" spans="1:16" x14ac:dyDescent="0.55000000000000004">
      <c r="A443">
        <v>1772164498</v>
      </c>
      <c r="B443" t="s">
        <v>6</v>
      </c>
      <c r="C443" t="s">
        <v>7</v>
      </c>
      <c r="D443">
        <v>5184</v>
      </c>
      <c r="E443">
        <v>5188.6099999999997</v>
      </c>
      <c r="F443">
        <v>5190.37</v>
      </c>
      <c r="G443">
        <v>5183.96</v>
      </c>
      <c r="H443">
        <v>5186.9799999999996</v>
      </c>
      <c r="I443">
        <v>-1</v>
      </c>
      <c r="J443">
        <v>1.63</v>
      </c>
      <c r="K443">
        <v>-0.41183999999999998</v>
      </c>
      <c r="L443">
        <v>-1</v>
      </c>
      <c r="N443" s="1">
        <f t="shared" si="18"/>
        <v>46080.163171296299</v>
      </c>
      <c r="O443" s="2">
        <f t="shared" si="19"/>
        <v>46080.163194444445</v>
      </c>
      <c r="P443">
        <f t="shared" si="20"/>
        <v>1772164500</v>
      </c>
    </row>
    <row r="444" spans="1:16" x14ac:dyDescent="0.55000000000000004">
      <c r="A444">
        <v>1772164798</v>
      </c>
      <c r="B444" t="s">
        <v>6</v>
      </c>
      <c r="C444" t="s">
        <v>7</v>
      </c>
      <c r="D444">
        <v>5185.32</v>
      </c>
      <c r="E444">
        <v>5187.79</v>
      </c>
      <c r="F444">
        <v>5187.79</v>
      </c>
      <c r="G444">
        <v>5183.49</v>
      </c>
      <c r="H444">
        <v>5184.7299999999996</v>
      </c>
      <c r="I444">
        <v>-1</v>
      </c>
      <c r="J444">
        <v>3.06</v>
      </c>
      <c r="K444">
        <v>0.17927000000000001</v>
      </c>
      <c r="L444">
        <v>-2</v>
      </c>
      <c r="N444" s="1">
        <f t="shared" si="18"/>
        <v>46080.166643518518</v>
      </c>
      <c r="O444" s="2">
        <f t="shared" si="19"/>
        <v>46080.166666666664</v>
      </c>
      <c r="P444">
        <f t="shared" si="20"/>
        <v>1772164800</v>
      </c>
    </row>
    <row r="445" spans="1:16" x14ac:dyDescent="0.55000000000000004">
      <c r="A445">
        <v>1772165098</v>
      </c>
      <c r="B445" t="s">
        <v>6</v>
      </c>
      <c r="C445" t="s">
        <v>7</v>
      </c>
      <c r="D445">
        <v>5185.8900000000003</v>
      </c>
      <c r="E445">
        <v>5186.26</v>
      </c>
      <c r="F445">
        <v>5187.53</v>
      </c>
      <c r="G445">
        <v>5185.2299999999996</v>
      </c>
      <c r="H445">
        <v>5185.99</v>
      </c>
      <c r="I445">
        <v>-1</v>
      </c>
      <c r="J445">
        <v>0.27</v>
      </c>
      <c r="K445">
        <v>-0.96801000000000004</v>
      </c>
      <c r="L445">
        <v>-3</v>
      </c>
      <c r="N445" s="1">
        <f t="shared" si="18"/>
        <v>46080.170115740737</v>
      </c>
      <c r="O445" s="2">
        <f t="shared" si="19"/>
        <v>46080.170138888891</v>
      </c>
      <c r="P445">
        <f t="shared" si="20"/>
        <v>1772165100</v>
      </c>
    </row>
    <row r="446" spans="1:16" x14ac:dyDescent="0.55000000000000004">
      <c r="A446">
        <v>1772165398</v>
      </c>
      <c r="B446" t="s">
        <v>6</v>
      </c>
      <c r="C446" t="s">
        <v>7</v>
      </c>
      <c r="D446">
        <v>5186.6099999999997</v>
      </c>
      <c r="E446">
        <v>5186.13</v>
      </c>
      <c r="F446">
        <v>5186.6099999999997</v>
      </c>
      <c r="G446">
        <v>5184.38</v>
      </c>
      <c r="H446">
        <v>5185.87</v>
      </c>
      <c r="I446">
        <v>-1</v>
      </c>
      <c r="J446">
        <v>0.26</v>
      </c>
      <c r="K446">
        <v>-0.97097999999999995</v>
      </c>
      <c r="L446">
        <v>-4</v>
      </c>
      <c r="N446" s="1">
        <f t="shared" si="18"/>
        <v>46080.173587962963</v>
      </c>
      <c r="O446" s="2">
        <f t="shared" si="19"/>
        <v>46080.173611111109</v>
      </c>
      <c r="P446">
        <f t="shared" si="20"/>
        <v>1772165400</v>
      </c>
    </row>
    <row r="447" spans="1:16" x14ac:dyDescent="0.55000000000000004">
      <c r="A447">
        <v>1772165698</v>
      </c>
      <c r="B447" t="s">
        <v>6</v>
      </c>
      <c r="C447" t="s">
        <v>7</v>
      </c>
      <c r="D447">
        <v>5184.83</v>
      </c>
      <c r="E447">
        <v>5186</v>
      </c>
      <c r="F447">
        <v>5186.88</v>
      </c>
      <c r="G447">
        <v>5184.42</v>
      </c>
      <c r="H447">
        <v>5185.68</v>
      </c>
      <c r="I447">
        <v>-1</v>
      </c>
      <c r="J447">
        <v>0.31</v>
      </c>
      <c r="K447">
        <v>-0.94225000000000003</v>
      </c>
      <c r="L447">
        <v>-5</v>
      </c>
      <c r="N447" s="1">
        <f t="shared" si="18"/>
        <v>46080.177060185189</v>
      </c>
      <c r="O447" s="2">
        <f t="shared" si="19"/>
        <v>46080.177083333336</v>
      </c>
      <c r="P447">
        <f t="shared" si="20"/>
        <v>1772165700</v>
      </c>
    </row>
    <row r="448" spans="1:16" x14ac:dyDescent="0.55000000000000004">
      <c r="A448">
        <v>1772165998</v>
      </c>
      <c r="B448" t="s">
        <v>6</v>
      </c>
      <c r="C448" t="s">
        <v>7</v>
      </c>
      <c r="D448">
        <v>5187.8599999999997</v>
      </c>
      <c r="E448">
        <v>5185.84</v>
      </c>
      <c r="F448">
        <v>5188.04</v>
      </c>
      <c r="G448">
        <v>5181.7700000000004</v>
      </c>
      <c r="H448">
        <v>5185.63</v>
      </c>
      <c r="I448">
        <v>-1</v>
      </c>
      <c r="J448">
        <v>0.22</v>
      </c>
      <c r="K448">
        <v>-0.97694999999999999</v>
      </c>
      <c r="L448">
        <v>-6</v>
      </c>
      <c r="N448" s="1">
        <f t="shared" si="18"/>
        <v>46080.180532407408</v>
      </c>
      <c r="O448" s="2">
        <f t="shared" si="19"/>
        <v>46080.180555555555</v>
      </c>
      <c r="P448">
        <f t="shared" si="20"/>
        <v>1772166000</v>
      </c>
    </row>
    <row r="449" spans="1:16" x14ac:dyDescent="0.55000000000000004">
      <c r="A449">
        <v>1772166298</v>
      </c>
      <c r="B449" t="s">
        <v>6</v>
      </c>
      <c r="C449" t="s">
        <v>7</v>
      </c>
      <c r="D449">
        <v>5187.37</v>
      </c>
      <c r="E449">
        <v>5185.7299999999996</v>
      </c>
      <c r="F449">
        <v>5188.8999999999996</v>
      </c>
      <c r="G449">
        <v>5185.7299999999996</v>
      </c>
      <c r="H449">
        <v>5187.7</v>
      </c>
      <c r="I449">
        <v>1</v>
      </c>
      <c r="J449">
        <v>1.96</v>
      </c>
      <c r="K449">
        <v>-0.26222000000000001</v>
      </c>
      <c r="L449">
        <v>1</v>
      </c>
      <c r="N449" s="1">
        <f t="shared" si="18"/>
        <v>46080.184004629627</v>
      </c>
      <c r="O449" s="2">
        <f t="shared" si="19"/>
        <v>46080.184027777781</v>
      </c>
      <c r="P449">
        <f t="shared" si="20"/>
        <v>1772166300</v>
      </c>
    </row>
    <row r="450" spans="1:16" x14ac:dyDescent="0.55000000000000004">
      <c r="A450">
        <v>1772166598</v>
      </c>
      <c r="B450" t="s">
        <v>6</v>
      </c>
      <c r="C450" t="s">
        <v>7</v>
      </c>
      <c r="D450">
        <v>5186.79</v>
      </c>
      <c r="E450">
        <v>5186.72</v>
      </c>
      <c r="F450">
        <v>5187.43</v>
      </c>
      <c r="G450">
        <v>5185.4799999999996</v>
      </c>
      <c r="H450">
        <v>5186.7700000000004</v>
      </c>
      <c r="I450">
        <v>1</v>
      </c>
      <c r="J450">
        <v>0.05</v>
      </c>
      <c r="K450">
        <v>-1.0458799999999999</v>
      </c>
      <c r="L450">
        <v>2</v>
      </c>
      <c r="N450" s="1">
        <f t="shared" ref="N450:N501" si="21">(A450/86400)+25569</f>
        <v>46080.187476851846</v>
      </c>
      <c r="O450" s="2">
        <f t="shared" ref="O450:O501" si="22">CEILING(INT(N450*1440)/1440*288,1)/288</f>
        <v>46080.1875</v>
      </c>
      <c r="P450">
        <f t="shared" si="20"/>
        <v>1772166600</v>
      </c>
    </row>
    <row r="451" spans="1:16" x14ac:dyDescent="0.55000000000000004">
      <c r="A451">
        <v>1772166898</v>
      </c>
      <c r="B451" t="s">
        <v>6</v>
      </c>
      <c r="C451" t="s">
        <v>7</v>
      </c>
      <c r="D451">
        <v>5187.75</v>
      </c>
      <c r="E451">
        <v>5186.74</v>
      </c>
      <c r="F451">
        <v>5188.59</v>
      </c>
      <c r="G451">
        <v>5186.74</v>
      </c>
      <c r="H451">
        <v>5187.47</v>
      </c>
      <c r="I451">
        <v>1</v>
      </c>
      <c r="J451">
        <v>0.73</v>
      </c>
      <c r="K451">
        <v>-0.76585999999999999</v>
      </c>
      <c r="L451">
        <v>3</v>
      </c>
      <c r="N451" s="1">
        <f t="shared" si="21"/>
        <v>46080.190949074073</v>
      </c>
      <c r="O451" s="2">
        <f t="shared" si="22"/>
        <v>46080.190972222219</v>
      </c>
      <c r="P451">
        <f t="shared" ref="P451:P501" si="23">MROUND((O451-25569)*86400,300)</f>
        <v>1772166900</v>
      </c>
    </row>
    <row r="452" spans="1:16" x14ac:dyDescent="0.55000000000000004">
      <c r="A452">
        <v>1772167198</v>
      </c>
      <c r="B452" t="s">
        <v>6</v>
      </c>
      <c r="C452" t="s">
        <v>7</v>
      </c>
      <c r="D452">
        <v>5187.34</v>
      </c>
      <c r="E452">
        <v>5187.1099999999997</v>
      </c>
      <c r="F452">
        <v>5188.0600000000004</v>
      </c>
      <c r="G452">
        <v>5186.6099999999997</v>
      </c>
      <c r="H452">
        <v>5187.4399999999996</v>
      </c>
      <c r="I452">
        <v>1</v>
      </c>
      <c r="J452">
        <v>0.33</v>
      </c>
      <c r="K452">
        <v>-0.92669999999999997</v>
      </c>
      <c r="L452">
        <v>4</v>
      </c>
      <c r="N452" s="1">
        <f t="shared" si="21"/>
        <v>46080.194421296299</v>
      </c>
      <c r="O452" s="2">
        <f t="shared" si="22"/>
        <v>46080.194444444445</v>
      </c>
      <c r="P452">
        <f t="shared" si="23"/>
        <v>1772167200</v>
      </c>
    </row>
    <row r="453" spans="1:16" x14ac:dyDescent="0.55000000000000004">
      <c r="A453">
        <v>1772167498</v>
      </c>
      <c r="B453" t="s">
        <v>6</v>
      </c>
      <c r="C453" t="s">
        <v>7</v>
      </c>
      <c r="D453">
        <v>5185.67</v>
      </c>
      <c r="E453">
        <v>5187.2700000000004</v>
      </c>
      <c r="F453">
        <v>5187.49</v>
      </c>
      <c r="G453">
        <v>5185.3599999999997</v>
      </c>
      <c r="H453">
        <v>5186.47</v>
      </c>
      <c r="I453">
        <v>-1</v>
      </c>
      <c r="J453">
        <v>0.81</v>
      </c>
      <c r="K453">
        <v>-0.73223000000000005</v>
      </c>
      <c r="L453">
        <v>-1</v>
      </c>
      <c r="N453" s="1">
        <f t="shared" si="21"/>
        <v>46080.197893518518</v>
      </c>
      <c r="O453" s="2">
        <f t="shared" si="22"/>
        <v>46080.197916666664</v>
      </c>
      <c r="P453">
        <f t="shared" si="23"/>
        <v>1772167500</v>
      </c>
    </row>
    <row r="454" spans="1:16" x14ac:dyDescent="0.55000000000000004">
      <c r="A454">
        <v>1772167798</v>
      </c>
      <c r="B454" t="s">
        <v>6</v>
      </c>
      <c r="C454" t="s">
        <v>7</v>
      </c>
      <c r="D454">
        <v>5183.22</v>
      </c>
      <c r="E454">
        <v>5186.87</v>
      </c>
      <c r="F454">
        <v>5186.87</v>
      </c>
      <c r="G454">
        <v>5182.82</v>
      </c>
      <c r="H454">
        <v>5184.43</v>
      </c>
      <c r="I454">
        <v>-1</v>
      </c>
      <c r="J454">
        <v>2.44</v>
      </c>
      <c r="K454">
        <v>-6.2829999999999997E-2</v>
      </c>
      <c r="L454">
        <v>-2</v>
      </c>
      <c r="N454" s="1">
        <f t="shared" si="21"/>
        <v>46080.201365740737</v>
      </c>
      <c r="O454" s="2">
        <f t="shared" si="22"/>
        <v>46080.201388888891</v>
      </c>
      <c r="P454">
        <f t="shared" si="23"/>
        <v>1772167800</v>
      </c>
    </row>
    <row r="455" spans="1:16" x14ac:dyDescent="0.55000000000000004">
      <c r="A455">
        <v>1772168098</v>
      </c>
      <c r="B455" t="s">
        <v>6</v>
      </c>
      <c r="C455" t="s">
        <v>7</v>
      </c>
      <c r="D455">
        <v>5181.88</v>
      </c>
      <c r="E455">
        <v>5185.6499999999996</v>
      </c>
      <c r="F455">
        <v>5185.6499999999996</v>
      </c>
      <c r="G455">
        <v>5181.05</v>
      </c>
      <c r="H455">
        <v>5182.72</v>
      </c>
      <c r="I455">
        <v>-1</v>
      </c>
      <c r="J455">
        <v>2.93</v>
      </c>
      <c r="K455">
        <v>0.13916000000000001</v>
      </c>
      <c r="L455">
        <v>-3</v>
      </c>
      <c r="N455" s="1">
        <f t="shared" si="21"/>
        <v>46080.204837962963</v>
      </c>
      <c r="O455" s="2">
        <f t="shared" si="22"/>
        <v>46080.204861111109</v>
      </c>
      <c r="P455">
        <f t="shared" si="23"/>
        <v>1772168100</v>
      </c>
    </row>
    <row r="456" spans="1:16" x14ac:dyDescent="0.55000000000000004">
      <c r="A456">
        <v>1772168398</v>
      </c>
      <c r="B456" t="s">
        <v>6</v>
      </c>
      <c r="C456" t="s">
        <v>7</v>
      </c>
      <c r="D456">
        <v>5184.54</v>
      </c>
      <c r="E456">
        <v>5184.18</v>
      </c>
      <c r="F456">
        <v>5184.57</v>
      </c>
      <c r="G456">
        <v>5181.6400000000003</v>
      </c>
      <c r="H456">
        <v>5183.1499999999996</v>
      </c>
      <c r="I456">
        <v>-1</v>
      </c>
      <c r="J456">
        <v>1.03</v>
      </c>
      <c r="K456">
        <v>-0.63841999999999999</v>
      </c>
      <c r="L456">
        <v>-4</v>
      </c>
      <c r="N456" s="1">
        <f t="shared" si="21"/>
        <v>46080.208310185189</v>
      </c>
      <c r="O456" s="2">
        <f t="shared" si="22"/>
        <v>46080.208333333336</v>
      </c>
      <c r="P456">
        <f t="shared" si="23"/>
        <v>1772168400</v>
      </c>
    </row>
    <row r="457" spans="1:16" x14ac:dyDescent="0.55000000000000004">
      <c r="A457">
        <v>1772168698</v>
      </c>
      <c r="B457" t="s">
        <v>6</v>
      </c>
      <c r="C457" t="s">
        <v>7</v>
      </c>
      <c r="D457">
        <v>5185.09</v>
      </c>
      <c r="E457">
        <v>5183.67</v>
      </c>
      <c r="F457">
        <v>5185.8500000000004</v>
      </c>
      <c r="G457">
        <v>5183.67</v>
      </c>
      <c r="H457">
        <v>5184.93</v>
      </c>
      <c r="I457">
        <v>1</v>
      </c>
      <c r="J457">
        <v>1.26</v>
      </c>
      <c r="K457">
        <v>-0.54147000000000001</v>
      </c>
      <c r="L457">
        <v>1</v>
      </c>
      <c r="N457" s="1">
        <f t="shared" si="21"/>
        <v>46080.211782407408</v>
      </c>
      <c r="O457" s="2">
        <f t="shared" si="22"/>
        <v>46080.211805555555</v>
      </c>
      <c r="P457">
        <f t="shared" si="23"/>
        <v>1772168700</v>
      </c>
    </row>
    <row r="458" spans="1:16" x14ac:dyDescent="0.55000000000000004">
      <c r="A458">
        <v>1772168998</v>
      </c>
      <c r="B458" t="s">
        <v>6</v>
      </c>
      <c r="C458" t="s">
        <v>7</v>
      </c>
      <c r="D458">
        <v>5187.34</v>
      </c>
      <c r="E458">
        <v>5184.3</v>
      </c>
      <c r="F458">
        <v>5187.57</v>
      </c>
      <c r="G458">
        <v>5184.3</v>
      </c>
      <c r="H458">
        <v>5186.1499999999996</v>
      </c>
      <c r="I458">
        <v>1</v>
      </c>
      <c r="J458">
        <v>1.85</v>
      </c>
      <c r="K458">
        <v>-0.29725000000000001</v>
      </c>
      <c r="L458">
        <v>2</v>
      </c>
      <c r="N458" s="1">
        <f t="shared" si="21"/>
        <v>46080.215254629627</v>
      </c>
      <c r="O458" s="2">
        <f t="shared" si="22"/>
        <v>46080.215277777781</v>
      </c>
      <c r="P458">
        <f t="shared" si="23"/>
        <v>1772169000</v>
      </c>
    </row>
    <row r="459" spans="1:16" x14ac:dyDescent="0.55000000000000004">
      <c r="A459">
        <v>1772169298</v>
      </c>
      <c r="B459" t="s">
        <v>6</v>
      </c>
      <c r="C459" t="s">
        <v>7</v>
      </c>
      <c r="D459">
        <v>5186.4799999999996</v>
      </c>
      <c r="E459">
        <v>5185.22</v>
      </c>
      <c r="F459">
        <v>5187.53</v>
      </c>
      <c r="G459">
        <v>5185.22</v>
      </c>
      <c r="H459">
        <v>5186.76</v>
      </c>
      <c r="I459">
        <v>1</v>
      </c>
      <c r="J459">
        <v>1.54</v>
      </c>
      <c r="K459">
        <v>-0.42531999999999998</v>
      </c>
      <c r="L459">
        <v>3</v>
      </c>
      <c r="N459" s="1">
        <f t="shared" si="21"/>
        <v>46080.218726851846</v>
      </c>
      <c r="O459" s="2">
        <f t="shared" si="22"/>
        <v>46080.21875</v>
      </c>
      <c r="P459">
        <f t="shared" si="23"/>
        <v>1772169300</v>
      </c>
    </row>
    <row r="460" spans="1:16" x14ac:dyDescent="0.55000000000000004">
      <c r="A460">
        <v>1772169598</v>
      </c>
      <c r="B460" t="s">
        <v>6</v>
      </c>
      <c r="C460" t="s">
        <v>7</v>
      </c>
      <c r="D460">
        <v>5189.16</v>
      </c>
      <c r="E460">
        <v>5185.99</v>
      </c>
      <c r="F460">
        <v>5189.79</v>
      </c>
      <c r="G460">
        <v>5185.99</v>
      </c>
      <c r="H460">
        <v>5187.93</v>
      </c>
      <c r="I460">
        <v>1</v>
      </c>
      <c r="J460">
        <v>1.93</v>
      </c>
      <c r="K460">
        <v>-0.26571</v>
      </c>
      <c r="L460">
        <v>4</v>
      </c>
      <c r="N460" s="1">
        <f t="shared" si="21"/>
        <v>46080.222199074073</v>
      </c>
      <c r="O460" s="2">
        <f t="shared" si="22"/>
        <v>46080.222222222219</v>
      </c>
      <c r="P460">
        <f t="shared" si="23"/>
        <v>1772169600</v>
      </c>
    </row>
    <row r="461" spans="1:16" x14ac:dyDescent="0.55000000000000004">
      <c r="A461">
        <v>1772169898</v>
      </c>
      <c r="B461" t="s">
        <v>6</v>
      </c>
      <c r="C461" t="s">
        <v>7</v>
      </c>
      <c r="D461">
        <v>5194.8</v>
      </c>
      <c r="E461">
        <v>5186.96</v>
      </c>
      <c r="F461">
        <v>5194.83</v>
      </c>
      <c r="G461">
        <v>5186.96</v>
      </c>
      <c r="H461">
        <v>5191.9799999999996</v>
      </c>
      <c r="I461">
        <v>1</v>
      </c>
      <c r="J461">
        <v>5.0199999999999996</v>
      </c>
      <c r="K461">
        <v>0.99499000000000004</v>
      </c>
      <c r="L461">
        <v>5</v>
      </c>
      <c r="N461" s="1">
        <f t="shared" si="21"/>
        <v>46080.225671296299</v>
      </c>
      <c r="O461" s="2">
        <f t="shared" si="22"/>
        <v>46080.225694444445</v>
      </c>
      <c r="P461">
        <f t="shared" si="23"/>
        <v>1772169900</v>
      </c>
    </row>
    <row r="462" spans="1:16" x14ac:dyDescent="0.55000000000000004">
      <c r="A462">
        <v>1772170198</v>
      </c>
      <c r="B462" t="s">
        <v>6</v>
      </c>
      <c r="C462" t="s">
        <v>7</v>
      </c>
      <c r="D462">
        <v>5196.26</v>
      </c>
      <c r="E462">
        <v>5189.47</v>
      </c>
      <c r="F462">
        <v>5197.55</v>
      </c>
      <c r="G462">
        <v>5189.47</v>
      </c>
      <c r="H462">
        <v>5195.68</v>
      </c>
      <c r="I462">
        <v>1</v>
      </c>
      <c r="J462">
        <v>6.21</v>
      </c>
      <c r="K462">
        <v>1.46811</v>
      </c>
      <c r="L462">
        <v>6</v>
      </c>
      <c r="N462" s="1">
        <f t="shared" si="21"/>
        <v>46080.229143518518</v>
      </c>
      <c r="O462" s="2">
        <f t="shared" si="22"/>
        <v>46080.229166666664</v>
      </c>
      <c r="P462">
        <f t="shared" si="23"/>
        <v>1772170200</v>
      </c>
    </row>
    <row r="463" spans="1:16" x14ac:dyDescent="0.55000000000000004">
      <c r="A463">
        <v>1772170498</v>
      </c>
      <c r="B463" t="s">
        <v>6</v>
      </c>
      <c r="C463" t="s">
        <v>7</v>
      </c>
      <c r="D463">
        <v>5194.54</v>
      </c>
      <c r="E463">
        <v>5192.57</v>
      </c>
      <c r="F463">
        <v>5196.21</v>
      </c>
      <c r="G463">
        <v>5189.9399999999996</v>
      </c>
      <c r="H463">
        <v>5194.1499999999996</v>
      </c>
      <c r="I463">
        <v>1</v>
      </c>
      <c r="J463">
        <v>1.57</v>
      </c>
      <c r="K463">
        <v>-0.42879</v>
      </c>
      <c r="L463">
        <v>7</v>
      </c>
      <c r="N463" s="1">
        <f t="shared" si="21"/>
        <v>46080.232615740737</v>
      </c>
      <c r="O463" s="2">
        <f t="shared" si="22"/>
        <v>46080.232638888891</v>
      </c>
      <c r="P463">
        <f t="shared" si="23"/>
        <v>1772170500</v>
      </c>
    </row>
    <row r="464" spans="1:16" x14ac:dyDescent="0.55000000000000004">
      <c r="A464">
        <v>1772170798</v>
      </c>
      <c r="B464" t="s">
        <v>6</v>
      </c>
      <c r="C464" t="s">
        <v>7</v>
      </c>
      <c r="D464">
        <v>5191.87</v>
      </c>
      <c r="E464">
        <v>5193.3599999999997</v>
      </c>
      <c r="F464">
        <v>5194.25</v>
      </c>
      <c r="G464">
        <v>5191.26</v>
      </c>
      <c r="H464">
        <v>5192.88</v>
      </c>
      <c r="I464">
        <v>-1</v>
      </c>
      <c r="J464">
        <v>0.48</v>
      </c>
      <c r="K464">
        <v>-0.87568000000000001</v>
      </c>
      <c r="L464">
        <v>-1</v>
      </c>
      <c r="N464" s="1">
        <f t="shared" si="21"/>
        <v>46080.236087962963</v>
      </c>
      <c r="O464" s="2">
        <f t="shared" si="22"/>
        <v>46080.236111111109</v>
      </c>
      <c r="P464">
        <f t="shared" si="23"/>
        <v>1772170800</v>
      </c>
    </row>
    <row r="465" spans="1:16" x14ac:dyDescent="0.55000000000000004">
      <c r="A465">
        <v>1772171098</v>
      </c>
      <c r="B465" t="s">
        <v>6</v>
      </c>
      <c r="C465" t="s">
        <v>7</v>
      </c>
      <c r="D465">
        <v>5191.26</v>
      </c>
      <c r="E465">
        <v>5193.12</v>
      </c>
      <c r="F465">
        <v>5193.72</v>
      </c>
      <c r="G465">
        <v>5191.05</v>
      </c>
      <c r="H465">
        <v>5192.03</v>
      </c>
      <c r="I465">
        <v>-1</v>
      </c>
      <c r="J465">
        <v>1.0900000000000001</v>
      </c>
      <c r="K465">
        <v>-0.62544</v>
      </c>
      <c r="L465">
        <v>-2</v>
      </c>
      <c r="N465" s="1">
        <f t="shared" si="21"/>
        <v>46080.239560185189</v>
      </c>
      <c r="O465" s="2">
        <f t="shared" si="22"/>
        <v>46080.239583333336</v>
      </c>
      <c r="P465">
        <f t="shared" si="23"/>
        <v>1772171100</v>
      </c>
    </row>
    <row r="466" spans="1:16" x14ac:dyDescent="0.55000000000000004">
      <c r="A466">
        <v>1772171398</v>
      </c>
      <c r="B466" t="s">
        <v>6</v>
      </c>
      <c r="C466" t="s">
        <v>7</v>
      </c>
      <c r="D466">
        <v>5194.8599999999997</v>
      </c>
      <c r="E466">
        <v>5192.58</v>
      </c>
      <c r="F466">
        <v>5196.59</v>
      </c>
      <c r="G466">
        <v>5190.88</v>
      </c>
      <c r="H466">
        <v>5193.3999999999996</v>
      </c>
      <c r="I466">
        <v>1</v>
      </c>
      <c r="J466">
        <v>0.82</v>
      </c>
      <c r="K466">
        <v>-0.73107999999999995</v>
      </c>
      <c r="L466">
        <v>1</v>
      </c>
      <c r="N466" s="1">
        <f t="shared" si="21"/>
        <v>46080.243032407408</v>
      </c>
      <c r="O466" s="2">
        <f t="shared" si="22"/>
        <v>46080.243055555555</v>
      </c>
      <c r="P466">
        <f t="shared" si="23"/>
        <v>1772171400</v>
      </c>
    </row>
    <row r="467" spans="1:16" x14ac:dyDescent="0.55000000000000004">
      <c r="A467">
        <v>1772171698</v>
      </c>
      <c r="B467" t="s">
        <v>6</v>
      </c>
      <c r="C467" t="s">
        <v>7</v>
      </c>
      <c r="D467">
        <v>5197.92</v>
      </c>
      <c r="E467">
        <v>5192.99</v>
      </c>
      <c r="F467">
        <v>5200.3599999999997</v>
      </c>
      <c r="G467">
        <v>5192.99</v>
      </c>
      <c r="H467">
        <v>5196.7299999999996</v>
      </c>
      <c r="I467">
        <v>1</v>
      </c>
      <c r="J467">
        <v>3.74</v>
      </c>
      <c r="K467">
        <v>0.45585999999999999</v>
      </c>
      <c r="L467">
        <v>2</v>
      </c>
      <c r="N467" s="1">
        <f t="shared" si="21"/>
        <v>46080.246504629627</v>
      </c>
      <c r="O467" s="2">
        <f t="shared" si="22"/>
        <v>46080.246527777781</v>
      </c>
      <c r="P467">
        <f t="shared" si="23"/>
        <v>1772171700</v>
      </c>
    </row>
    <row r="468" spans="1:16" x14ac:dyDescent="0.55000000000000004">
      <c r="A468">
        <v>1772171998</v>
      </c>
      <c r="B468" t="s">
        <v>6</v>
      </c>
      <c r="C468" t="s">
        <v>7</v>
      </c>
      <c r="D468">
        <v>5193.54</v>
      </c>
      <c r="E468">
        <v>5194.8599999999997</v>
      </c>
      <c r="F468">
        <v>5198.45</v>
      </c>
      <c r="G468">
        <v>5192.93</v>
      </c>
      <c r="H468">
        <v>5195.71</v>
      </c>
      <c r="I468">
        <v>1</v>
      </c>
      <c r="J468">
        <v>0.85</v>
      </c>
      <c r="K468">
        <v>-0.72738999999999998</v>
      </c>
      <c r="L468">
        <v>3</v>
      </c>
      <c r="N468" s="1">
        <f t="shared" si="21"/>
        <v>46080.249976851846</v>
      </c>
      <c r="O468" s="2">
        <f t="shared" si="22"/>
        <v>46080.25</v>
      </c>
      <c r="P468">
        <f t="shared" si="23"/>
        <v>1772172000</v>
      </c>
    </row>
    <row r="469" spans="1:16" x14ac:dyDescent="0.55000000000000004">
      <c r="A469">
        <v>1772172298</v>
      </c>
      <c r="B469" t="s">
        <v>6</v>
      </c>
      <c r="C469" t="s">
        <v>7</v>
      </c>
      <c r="D469">
        <v>5194.7299999999996</v>
      </c>
      <c r="E469">
        <v>5195.28</v>
      </c>
      <c r="F469">
        <v>5196.3500000000004</v>
      </c>
      <c r="G469">
        <v>5193.41</v>
      </c>
      <c r="H469">
        <v>5194.51</v>
      </c>
      <c r="I469">
        <v>-1</v>
      </c>
      <c r="J469">
        <v>0.78</v>
      </c>
      <c r="K469">
        <v>-0.75853000000000004</v>
      </c>
      <c r="L469">
        <v>-1</v>
      </c>
      <c r="N469" s="1">
        <f t="shared" si="21"/>
        <v>46080.253449074073</v>
      </c>
      <c r="O469" s="2">
        <f t="shared" si="22"/>
        <v>46080.253472222219</v>
      </c>
      <c r="P469">
        <f t="shared" si="23"/>
        <v>1772172300</v>
      </c>
    </row>
    <row r="470" spans="1:16" x14ac:dyDescent="0.55000000000000004">
      <c r="A470">
        <v>1772172598</v>
      </c>
      <c r="B470" t="s">
        <v>6</v>
      </c>
      <c r="C470" t="s">
        <v>7</v>
      </c>
      <c r="D470">
        <v>5197.1400000000003</v>
      </c>
      <c r="E470">
        <v>5194.8999999999996</v>
      </c>
      <c r="F470">
        <v>5198.4799999999996</v>
      </c>
      <c r="G470">
        <v>5194.72</v>
      </c>
      <c r="H470">
        <v>5196.2700000000004</v>
      </c>
      <c r="I470">
        <v>1</v>
      </c>
      <c r="J470">
        <v>1.37</v>
      </c>
      <c r="K470">
        <v>-0.51185000000000003</v>
      </c>
      <c r="L470">
        <v>1</v>
      </c>
      <c r="N470" s="1">
        <f t="shared" si="21"/>
        <v>46080.256921296299</v>
      </c>
      <c r="O470" s="2">
        <f t="shared" si="22"/>
        <v>46080.256944444445</v>
      </c>
      <c r="P470">
        <f t="shared" si="23"/>
        <v>1772172600</v>
      </c>
    </row>
    <row r="471" spans="1:16" x14ac:dyDescent="0.55000000000000004">
      <c r="A471">
        <v>1772172898</v>
      </c>
      <c r="B471" t="s">
        <v>6</v>
      </c>
      <c r="C471" t="s">
        <v>7</v>
      </c>
      <c r="D471">
        <v>5195.58</v>
      </c>
      <c r="E471">
        <v>5195.58</v>
      </c>
      <c r="F471">
        <v>5199.34</v>
      </c>
      <c r="G471">
        <v>5195.01</v>
      </c>
      <c r="H471">
        <v>5196.7700000000004</v>
      </c>
      <c r="I471">
        <v>1</v>
      </c>
      <c r="J471">
        <v>1.19</v>
      </c>
      <c r="K471">
        <v>-0.58362000000000003</v>
      </c>
      <c r="L471">
        <v>2</v>
      </c>
      <c r="N471" s="1">
        <f t="shared" si="21"/>
        <v>46080.260393518518</v>
      </c>
      <c r="O471" s="2">
        <f t="shared" si="22"/>
        <v>46080.260416666664</v>
      </c>
      <c r="P471">
        <f t="shared" si="23"/>
        <v>1772172900</v>
      </c>
    </row>
    <row r="472" spans="1:16" x14ac:dyDescent="0.55000000000000004">
      <c r="A472">
        <v>1772173198</v>
      </c>
      <c r="B472" t="s">
        <v>6</v>
      </c>
      <c r="C472" t="s">
        <v>7</v>
      </c>
      <c r="D472">
        <v>5195</v>
      </c>
      <c r="E472">
        <v>5196.17</v>
      </c>
      <c r="F472">
        <v>5196.8500000000004</v>
      </c>
      <c r="G472">
        <v>5194.22</v>
      </c>
      <c r="H472">
        <v>5195.41</v>
      </c>
      <c r="I472">
        <v>-1</v>
      </c>
      <c r="J472">
        <v>0.77</v>
      </c>
      <c r="K472">
        <v>-0.75034000000000001</v>
      </c>
      <c r="L472">
        <v>-1</v>
      </c>
      <c r="N472" s="1">
        <f t="shared" si="21"/>
        <v>46080.263865740737</v>
      </c>
      <c r="O472" s="2">
        <f t="shared" si="22"/>
        <v>46080.263888888891</v>
      </c>
      <c r="P472">
        <f t="shared" si="23"/>
        <v>1772173200</v>
      </c>
    </row>
    <row r="473" spans="1:16" x14ac:dyDescent="0.55000000000000004">
      <c r="A473">
        <v>1772173498</v>
      </c>
      <c r="B473" t="s">
        <v>6</v>
      </c>
      <c r="C473" t="s">
        <v>7</v>
      </c>
      <c r="D473">
        <v>5193.22</v>
      </c>
      <c r="E473">
        <v>5195.79</v>
      </c>
      <c r="F473">
        <v>5195.79</v>
      </c>
      <c r="G473">
        <v>5192.1499999999996</v>
      </c>
      <c r="H473">
        <v>5193.9799999999996</v>
      </c>
      <c r="I473">
        <v>-1</v>
      </c>
      <c r="J473">
        <v>1.81</v>
      </c>
      <c r="K473">
        <v>-0.32008999999999999</v>
      </c>
      <c r="L473">
        <v>-2</v>
      </c>
      <c r="N473" s="1">
        <f t="shared" si="21"/>
        <v>46080.267337962963</v>
      </c>
      <c r="O473" s="2">
        <f t="shared" si="22"/>
        <v>46080.267361111109</v>
      </c>
      <c r="P473">
        <f t="shared" si="23"/>
        <v>1772173500</v>
      </c>
    </row>
    <row r="474" spans="1:16" x14ac:dyDescent="0.55000000000000004">
      <c r="A474">
        <v>1772173798</v>
      </c>
      <c r="B474" t="s">
        <v>6</v>
      </c>
      <c r="C474" t="s">
        <v>7</v>
      </c>
      <c r="D474">
        <v>5192.34</v>
      </c>
      <c r="E474">
        <v>5194.88</v>
      </c>
      <c r="F474">
        <v>5196.2700000000004</v>
      </c>
      <c r="G474">
        <v>5192.3100000000004</v>
      </c>
      <c r="H474">
        <v>5193.53</v>
      </c>
      <c r="I474">
        <v>-1</v>
      </c>
      <c r="J474">
        <v>1.35</v>
      </c>
      <c r="K474">
        <v>-0.51171999999999995</v>
      </c>
      <c r="L474">
        <v>-3</v>
      </c>
      <c r="N474" s="1">
        <f t="shared" si="21"/>
        <v>46080.270810185189</v>
      </c>
      <c r="O474" s="2">
        <f t="shared" si="22"/>
        <v>46080.270833333336</v>
      </c>
      <c r="P474">
        <f t="shared" si="23"/>
        <v>1772173800</v>
      </c>
    </row>
    <row r="475" spans="1:16" x14ac:dyDescent="0.55000000000000004">
      <c r="A475">
        <v>1772174098</v>
      </c>
      <c r="B475" t="s">
        <v>6</v>
      </c>
      <c r="C475" t="s">
        <v>7</v>
      </c>
      <c r="D475">
        <v>5194.18</v>
      </c>
      <c r="E475">
        <v>5194.21</v>
      </c>
      <c r="F475">
        <v>5194.93</v>
      </c>
      <c r="G475">
        <v>5191.53</v>
      </c>
      <c r="H475">
        <v>5193.24</v>
      </c>
      <c r="I475">
        <v>-1</v>
      </c>
      <c r="J475">
        <v>0.97</v>
      </c>
      <c r="K475">
        <v>-0.67059999999999997</v>
      </c>
      <c r="L475">
        <v>-4</v>
      </c>
      <c r="N475" s="1">
        <f t="shared" si="21"/>
        <v>46080.274282407408</v>
      </c>
      <c r="O475" s="2">
        <f t="shared" si="22"/>
        <v>46080.274305555555</v>
      </c>
      <c r="P475">
        <f t="shared" si="23"/>
        <v>1772174100</v>
      </c>
    </row>
    <row r="476" spans="1:16" x14ac:dyDescent="0.55000000000000004">
      <c r="A476">
        <v>1772174398</v>
      </c>
      <c r="B476" t="s">
        <v>6</v>
      </c>
      <c r="C476" t="s">
        <v>7</v>
      </c>
      <c r="D476">
        <v>5193.45</v>
      </c>
      <c r="E476">
        <v>5193.7299999999996</v>
      </c>
      <c r="F476">
        <v>5196.32</v>
      </c>
      <c r="G476">
        <v>5192.76</v>
      </c>
      <c r="H476">
        <v>5194.1899999999996</v>
      </c>
      <c r="I476">
        <v>1</v>
      </c>
      <c r="J476">
        <v>0.46</v>
      </c>
      <c r="K476">
        <v>-0.87766999999999995</v>
      </c>
      <c r="L476">
        <v>1</v>
      </c>
      <c r="N476" s="1">
        <f t="shared" si="21"/>
        <v>46080.277754629627</v>
      </c>
      <c r="O476" s="2">
        <f t="shared" si="22"/>
        <v>46080.277777777781</v>
      </c>
      <c r="P476">
        <f t="shared" si="23"/>
        <v>1772174400</v>
      </c>
    </row>
    <row r="477" spans="1:16" x14ac:dyDescent="0.55000000000000004">
      <c r="A477">
        <v>1772174698</v>
      </c>
      <c r="B477" t="s">
        <v>6</v>
      </c>
      <c r="C477" t="s">
        <v>7</v>
      </c>
      <c r="D477">
        <v>5191.8900000000003</v>
      </c>
      <c r="E477">
        <v>5193.96</v>
      </c>
      <c r="F477">
        <v>5193.96</v>
      </c>
      <c r="G477">
        <v>5191.46</v>
      </c>
      <c r="H477">
        <v>5192.7</v>
      </c>
      <c r="I477">
        <v>-1</v>
      </c>
      <c r="J477">
        <v>1.25</v>
      </c>
      <c r="K477">
        <v>-0.55006999999999995</v>
      </c>
      <c r="L477">
        <v>-1</v>
      </c>
      <c r="N477" s="1">
        <f t="shared" si="21"/>
        <v>46080.281226851846</v>
      </c>
      <c r="O477" s="2">
        <f t="shared" si="22"/>
        <v>46080.28125</v>
      </c>
      <c r="P477">
        <f t="shared" si="23"/>
        <v>1772174700</v>
      </c>
    </row>
    <row r="478" spans="1:16" x14ac:dyDescent="0.55000000000000004">
      <c r="A478">
        <v>1772174998</v>
      </c>
      <c r="B478" t="s">
        <v>6</v>
      </c>
      <c r="C478" t="s">
        <v>7</v>
      </c>
      <c r="D478">
        <v>5188.8500000000004</v>
      </c>
      <c r="E478">
        <v>5193.33</v>
      </c>
      <c r="F478">
        <v>5193.33</v>
      </c>
      <c r="G478">
        <v>5187.5200000000004</v>
      </c>
      <c r="H478">
        <v>5190.1899999999996</v>
      </c>
      <c r="I478">
        <v>-1</v>
      </c>
      <c r="J478">
        <v>3.14</v>
      </c>
      <c r="K478">
        <v>0.22467999999999999</v>
      </c>
      <c r="L478">
        <v>-2</v>
      </c>
      <c r="N478" s="1">
        <f t="shared" si="21"/>
        <v>46080.284699074073</v>
      </c>
      <c r="O478" s="2">
        <f t="shared" si="22"/>
        <v>46080.284722222219</v>
      </c>
      <c r="P478">
        <f t="shared" si="23"/>
        <v>1772175000</v>
      </c>
    </row>
    <row r="479" spans="1:16" x14ac:dyDescent="0.55000000000000004">
      <c r="A479">
        <v>1772175298</v>
      </c>
      <c r="B479" t="s">
        <v>6</v>
      </c>
      <c r="C479" t="s">
        <v>7</v>
      </c>
      <c r="D479">
        <v>5185.71</v>
      </c>
      <c r="E479">
        <v>5191.76</v>
      </c>
      <c r="F479">
        <v>5191.76</v>
      </c>
      <c r="G479">
        <v>5185.1099999999997</v>
      </c>
      <c r="H479">
        <v>5187.13</v>
      </c>
      <c r="I479">
        <v>-1</v>
      </c>
      <c r="J479">
        <v>4.63</v>
      </c>
      <c r="K479">
        <v>0.83045000000000002</v>
      </c>
      <c r="L479">
        <v>-3</v>
      </c>
      <c r="N479" s="1">
        <f t="shared" si="21"/>
        <v>46080.288171296299</v>
      </c>
      <c r="O479" s="2">
        <f t="shared" si="22"/>
        <v>46080.288194444445</v>
      </c>
      <c r="P479">
        <f t="shared" si="23"/>
        <v>1772175300</v>
      </c>
    </row>
    <row r="480" spans="1:16" x14ac:dyDescent="0.55000000000000004">
      <c r="A480">
        <v>1772175598</v>
      </c>
      <c r="B480" t="s">
        <v>6</v>
      </c>
      <c r="C480" t="s">
        <v>7</v>
      </c>
      <c r="D480">
        <v>5185.28</v>
      </c>
      <c r="E480">
        <v>5189.45</v>
      </c>
      <c r="F480">
        <v>5189.45</v>
      </c>
      <c r="G480">
        <v>5183.41</v>
      </c>
      <c r="H480">
        <v>5185.6099999999997</v>
      </c>
      <c r="I480">
        <v>-1</v>
      </c>
      <c r="J480">
        <v>3.84</v>
      </c>
      <c r="K480">
        <v>0.50068999999999997</v>
      </c>
      <c r="L480">
        <v>-4</v>
      </c>
      <c r="N480" s="1">
        <f t="shared" si="21"/>
        <v>46080.291643518518</v>
      </c>
      <c r="O480" s="2">
        <f t="shared" si="22"/>
        <v>46080.291666666664</v>
      </c>
      <c r="P480">
        <f t="shared" si="23"/>
        <v>1772175600</v>
      </c>
    </row>
    <row r="481" spans="1:16" x14ac:dyDescent="0.55000000000000004">
      <c r="A481">
        <v>1772175898</v>
      </c>
      <c r="B481" t="s">
        <v>6</v>
      </c>
      <c r="C481" t="s">
        <v>7</v>
      </c>
      <c r="D481">
        <v>5187.16</v>
      </c>
      <c r="E481">
        <v>5187.53</v>
      </c>
      <c r="F481">
        <v>5189.71</v>
      </c>
      <c r="G481">
        <v>5185.12</v>
      </c>
      <c r="H481">
        <v>5186.78</v>
      </c>
      <c r="I481">
        <v>-1</v>
      </c>
      <c r="J481">
        <v>0.75</v>
      </c>
      <c r="K481">
        <v>-0.76971000000000001</v>
      </c>
      <c r="L481">
        <v>-5</v>
      </c>
      <c r="N481" s="1">
        <f t="shared" si="21"/>
        <v>46080.295115740737</v>
      </c>
      <c r="O481" s="2">
        <f t="shared" si="22"/>
        <v>46080.295138888891</v>
      </c>
      <c r="P481">
        <f t="shared" si="23"/>
        <v>1772175900</v>
      </c>
    </row>
    <row r="482" spans="1:16" x14ac:dyDescent="0.55000000000000004">
      <c r="A482">
        <v>1772176198</v>
      </c>
      <c r="B482" t="s">
        <v>6</v>
      </c>
      <c r="C482" t="s">
        <v>7</v>
      </c>
      <c r="D482">
        <v>5181.7</v>
      </c>
      <c r="E482">
        <v>5187.1499999999996</v>
      </c>
      <c r="F482">
        <v>5188.97</v>
      </c>
      <c r="G482">
        <v>5181.3900000000003</v>
      </c>
      <c r="H482">
        <v>5184.79</v>
      </c>
      <c r="I482">
        <v>-1</v>
      </c>
      <c r="J482">
        <v>2.36</v>
      </c>
      <c r="K482">
        <v>-0.10897999999999999</v>
      </c>
      <c r="L482">
        <v>-6</v>
      </c>
      <c r="N482" s="1">
        <f t="shared" si="21"/>
        <v>46080.298587962963</v>
      </c>
      <c r="O482" s="2">
        <f t="shared" si="22"/>
        <v>46080.298611111109</v>
      </c>
      <c r="P482">
        <f t="shared" si="23"/>
        <v>1772176200</v>
      </c>
    </row>
    <row r="483" spans="1:16" x14ac:dyDescent="0.55000000000000004">
      <c r="A483">
        <v>1772176498</v>
      </c>
      <c r="B483" t="s">
        <v>6</v>
      </c>
      <c r="C483" t="s">
        <v>7</v>
      </c>
      <c r="D483">
        <v>5177.62</v>
      </c>
      <c r="E483">
        <v>5185.97</v>
      </c>
      <c r="F483">
        <v>5185.97</v>
      </c>
      <c r="G483">
        <v>5177.55</v>
      </c>
      <c r="H483">
        <v>5179.99</v>
      </c>
      <c r="I483">
        <v>-1</v>
      </c>
      <c r="J483">
        <v>5.99</v>
      </c>
      <c r="K483">
        <v>1.3728400000000001</v>
      </c>
      <c r="L483">
        <v>-7</v>
      </c>
      <c r="N483" s="1">
        <f t="shared" si="21"/>
        <v>46080.302060185189</v>
      </c>
      <c r="O483" s="2">
        <f t="shared" si="22"/>
        <v>46080.302083333336</v>
      </c>
      <c r="P483">
        <f t="shared" si="23"/>
        <v>1772176500</v>
      </c>
    </row>
    <row r="484" spans="1:16" x14ac:dyDescent="0.55000000000000004">
      <c r="A484">
        <v>1772176798</v>
      </c>
      <c r="B484" t="s">
        <v>6</v>
      </c>
      <c r="C484" t="s">
        <v>7</v>
      </c>
      <c r="D484">
        <v>5182.82</v>
      </c>
      <c r="E484">
        <v>5182.9799999999996</v>
      </c>
      <c r="F484">
        <v>5183.75</v>
      </c>
      <c r="G484">
        <v>5177.7</v>
      </c>
      <c r="H484">
        <v>5180.49</v>
      </c>
      <c r="I484">
        <v>-1</v>
      </c>
      <c r="J484">
        <v>2.4900000000000002</v>
      </c>
      <c r="K484">
        <v>-6.6640000000000005E-2</v>
      </c>
      <c r="L484">
        <v>-8</v>
      </c>
      <c r="N484" s="1">
        <f t="shared" si="21"/>
        <v>46080.305532407408</v>
      </c>
      <c r="O484" s="2">
        <f t="shared" si="22"/>
        <v>46080.305555555555</v>
      </c>
      <c r="P484">
        <f t="shared" si="23"/>
        <v>1772176800</v>
      </c>
    </row>
    <row r="485" spans="1:16" x14ac:dyDescent="0.55000000000000004">
      <c r="A485">
        <v>1772177098</v>
      </c>
      <c r="B485" t="s">
        <v>6</v>
      </c>
      <c r="C485" t="s">
        <v>7</v>
      </c>
      <c r="D485">
        <v>5178.6400000000003</v>
      </c>
      <c r="E485">
        <v>5181.74</v>
      </c>
      <c r="F485">
        <v>5185.47</v>
      </c>
      <c r="G485">
        <v>5178.5600000000004</v>
      </c>
      <c r="H485">
        <v>5181.3900000000003</v>
      </c>
      <c r="I485">
        <v>-1</v>
      </c>
      <c r="J485">
        <v>0.34</v>
      </c>
      <c r="K485">
        <v>-0.94667000000000001</v>
      </c>
      <c r="L485">
        <v>-9</v>
      </c>
      <c r="N485" s="1">
        <f t="shared" si="21"/>
        <v>46080.309004629627</v>
      </c>
      <c r="O485" s="2">
        <f t="shared" si="22"/>
        <v>46080.309027777781</v>
      </c>
      <c r="P485">
        <f t="shared" si="23"/>
        <v>1772177100</v>
      </c>
    </row>
    <row r="486" spans="1:16" x14ac:dyDescent="0.55000000000000004">
      <c r="A486">
        <v>1772177398</v>
      </c>
      <c r="B486" t="s">
        <v>6</v>
      </c>
      <c r="C486" t="s">
        <v>7</v>
      </c>
      <c r="D486">
        <v>5180.1899999999996</v>
      </c>
      <c r="E486">
        <v>5181.5600000000004</v>
      </c>
      <c r="F486">
        <v>5181.63</v>
      </c>
      <c r="G486">
        <v>5175.79</v>
      </c>
      <c r="H486">
        <v>5179.08</v>
      </c>
      <c r="I486">
        <v>-1</v>
      </c>
      <c r="J486">
        <v>2.4900000000000002</v>
      </c>
      <c r="K486">
        <v>-6.8959999999999994E-2</v>
      </c>
      <c r="L486">
        <v>-10</v>
      </c>
      <c r="N486" s="1">
        <f t="shared" si="21"/>
        <v>46080.312476851846</v>
      </c>
      <c r="O486" s="2">
        <f t="shared" si="22"/>
        <v>46080.3125</v>
      </c>
      <c r="P486">
        <f t="shared" si="23"/>
        <v>1772177400</v>
      </c>
    </row>
    <row r="487" spans="1:16" x14ac:dyDescent="0.55000000000000004">
      <c r="A487">
        <v>1772177698</v>
      </c>
      <c r="B487" t="s">
        <v>6</v>
      </c>
      <c r="C487" t="s">
        <v>7</v>
      </c>
      <c r="D487">
        <v>5182.7</v>
      </c>
      <c r="E487">
        <v>5180.32</v>
      </c>
      <c r="F487">
        <v>5182.8500000000004</v>
      </c>
      <c r="G487">
        <v>5180.1499999999996</v>
      </c>
      <c r="H487">
        <v>5181.47</v>
      </c>
      <c r="I487">
        <v>1</v>
      </c>
      <c r="J487">
        <v>1.1499999999999999</v>
      </c>
      <c r="K487">
        <v>-0.61887999999999999</v>
      </c>
      <c r="L487">
        <v>1</v>
      </c>
      <c r="N487" s="1">
        <f t="shared" si="21"/>
        <v>46080.315949074073</v>
      </c>
      <c r="O487" s="2">
        <f t="shared" si="22"/>
        <v>46080.315972222219</v>
      </c>
      <c r="P487">
        <f t="shared" si="23"/>
        <v>1772177700</v>
      </c>
    </row>
    <row r="488" spans="1:16" x14ac:dyDescent="0.55000000000000004">
      <c r="A488">
        <v>1772177998</v>
      </c>
      <c r="B488" t="s">
        <v>6</v>
      </c>
      <c r="C488" t="s">
        <v>7</v>
      </c>
      <c r="D488">
        <v>5180.5200000000004</v>
      </c>
      <c r="E488">
        <v>5180.8999999999996</v>
      </c>
      <c r="F488">
        <v>5182.87</v>
      </c>
      <c r="G488">
        <v>5180</v>
      </c>
      <c r="H488">
        <v>5181.5200000000004</v>
      </c>
      <c r="I488">
        <v>1</v>
      </c>
      <c r="J488">
        <v>0.63</v>
      </c>
      <c r="K488">
        <v>-0.83650999999999998</v>
      </c>
      <c r="L488">
        <v>2</v>
      </c>
      <c r="N488" s="1">
        <f t="shared" si="21"/>
        <v>46080.319421296299</v>
      </c>
      <c r="O488" s="2">
        <f t="shared" si="22"/>
        <v>46080.319444444445</v>
      </c>
      <c r="P488">
        <f t="shared" si="23"/>
        <v>1772178000</v>
      </c>
    </row>
    <row r="489" spans="1:16" x14ac:dyDescent="0.55000000000000004">
      <c r="A489">
        <v>1772178298</v>
      </c>
      <c r="B489" t="s">
        <v>6</v>
      </c>
      <c r="C489" t="s">
        <v>7</v>
      </c>
      <c r="D489">
        <v>5181.24</v>
      </c>
      <c r="E489">
        <v>5181.21</v>
      </c>
      <c r="F489">
        <v>5182.0200000000004</v>
      </c>
      <c r="G489">
        <v>5179.4399999999996</v>
      </c>
      <c r="H489">
        <v>5180.8100000000004</v>
      </c>
      <c r="I489">
        <v>-1</v>
      </c>
      <c r="J489">
        <v>0.4</v>
      </c>
      <c r="K489">
        <v>-0.92605999999999999</v>
      </c>
      <c r="L489">
        <v>-1</v>
      </c>
      <c r="N489" s="1">
        <f t="shared" si="21"/>
        <v>46080.322893518518</v>
      </c>
      <c r="O489" s="2">
        <f t="shared" si="22"/>
        <v>46080.322916666664</v>
      </c>
      <c r="P489">
        <f t="shared" si="23"/>
        <v>1772178300</v>
      </c>
    </row>
    <row r="490" spans="1:16" x14ac:dyDescent="0.55000000000000004">
      <c r="A490">
        <v>1772178598</v>
      </c>
      <c r="B490" t="s">
        <v>6</v>
      </c>
      <c r="C490" t="s">
        <v>7</v>
      </c>
      <c r="D490">
        <v>5179.6499999999996</v>
      </c>
      <c r="E490">
        <v>5181.01</v>
      </c>
      <c r="F490">
        <v>5181.53</v>
      </c>
      <c r="G490">
        <v>5177.76</v>
      </c>
      <c r="H490">
        <v>5180.04</v>
      </c>
      <c r="I490">
        <v>-1</v>
      </c>
      <c r="J490">
        <v>0.97</v>
      </c>
      <c r="K490">
        <v>-0.69106000000000001</v>
      </c>
      <c r="L490">
        <v>-2</v>
      </c>
      <c r="N490" s="1">
        <f t="shared" si="21"/>
        <v>46080.326365740737</v>
      </c>
      <c r="O490" s="2">
        <f t="shared" si="22"/>
        <v>46080.326388888891</v>
      </c>
      <c r="P490">
        <f t="shared" si="23"/>
        <v>1772178600</v>
      </c>
    </row>
    <row r="491" spans="1:16" x14ac:dyDescent="0.55000000000000004">
      <c r="A491">
        <v>1772178898</v>
      </c>
      <c r="B491" t="s">
        <v>6</v>
      </c>
      <c r="C491" t="s">
        <v>7</v>
      </c>
      <c r="D491">
        <v>5176.1000000000004</v>
      </c>
      <c r="E491">
        <v>5180.5200000000004</v>
      </c>
      <c r="F491">
        <v>5182.79</v>
      </c>
      <c r="G491">
        <v>5175.9799999999996</v>
      </c>
      <c r="H491">
        <v>5178.63</v>
      </c>
      <c r="I491">
        <v>-1</v>
      </c>
      <c r="J491">
        <v>1.89</v>
      </c>
      <c r="K491">
        <v>-0.31048999999999999</v>
      </c>
      <c r="L491">
        <v>-3</v>
      </c>
      <c r="N491" s="1">
        <f t="shared" si="21"/>
        <v>46080.329837962963</v>
      </c>
      <c r="O491" s="2">
        <f t="shared" si="22"/>
        <v>46080.329861111109</v>
      </c>
      <c r="P491">
        <f t="shared" si="23"/>
        <v>1772178900</v>
      </c>
    </row>
    <row r="492" spans="1:16" x14ac:dyDescent="0.55000000000000004">
      <c r="A492">
        <v>1772179198</v>
      </c>
      <c r="B492" t="s">
        <v>6</v>
      </c>
      <c r="C492" t="s">
        <v>7</v>
      </c>
      <c r="D492">
        <v>5180.66</v>
      </c>
      <c r="E492">
        <v>5179.58</v>
      </c>
      <c r="F492">
        <v>5182.3500000000004</v>
      </c>
      <c r="G492">
        <v>5176.1099999999997</v>
      </c>
      <c r="H492">
        <v>5178.8100000000004</v>
      </c>
      <c r="I492">
        <v>-1</v>
      </c>
      <c r="J492">
        <v>0.77</v>
      </c>
      <c r="K492">
        <v>-0.76988000000000001</v>
      </c>
      <c r="L492">
        <v>-4</v>
      </c>
      <c r="N492" s="1">
        <f t="shared" si="21"/>
        <v>46080.333310185189</v>
      </c>
      <c r="O492" s="2">
        <f t="shared" si="22"/>
        <v>46080.333333333336</v>
      </c>
      <c r="P492">
        <f t="shared" si="23"/>
        <v>1772179200</v>
      </c>
    </row>
    <row r="493" spans="1:16" x14ac:dyDescent="0.55000000000000004">
      <c r="A493">
        <v>1772179498</v>
      </c>
      <c r="B493" t="s">
        <v>6</v>
      </c>
      <c r="C493" t="s">
        <v>7</v>
      </c>
      <c r="D493">
        <v>5180.62</v>
      </c>
      <c r="E493">
        <v>5179.1899999999996</v>
      </c>
      <c r="F493">
        <v>5181.6499999999996</v>
      </c>
      <c r="G493">
        <v>5177.26</v>
      </c>
      <c r="H493">
        <v>5180.05</v>
      </c>
      <c r="I493">
        <v>1</v>
      </c>
      <c r="J493">
        <v>0.85</v>
      </c>
      <c r="K493">
        <v>-0.73035000000000005</v>
      </c>
      <c r="L493">
        <v>1</v>
      </c>
      <c r="N493" s="1">
        <f t="shared" si="21"/>
        <v>46080.336782407408</v>
      </c>
      <c r="O493" s="2">
        <f t="shared" si="22"/>
        <v>46080.336805555555</v>
      </c>
      <c r="P493">
        <f t="shared" si="23"/>
        <v>1772179500</v>
      </c>
    </row>
    <row r="494" spans="1:16" x14ac:dyDescent="0.55000000000000004">
      <c r="A494">
        <v>1772179798</v>
      </c>
      <c r="B494" t="s">
        <v>6</v>
      </c>
      <c r="C494" t="s">
        <v>7</v>
      </c>
      <c r="D494">
        <v>5178.43</v>
      </c>
      <c r="E494">
        <v>5179.62</v>
      </c>
      <c r="F494">
        <v>5181.01</v>
      </c>
      <c r="G494">
        <v>5177.59</v>
      </c>
      <c r="H494">
        <v>5179.41</v>
      </c>
      <c r="I494">
        <v>-1</v>
      </c>
      <c r="J494">
        <v>0.21</v>
      </c>
      <c r="K494">
        <v>-0.98950000000000005</v>
      </c>
      <c r="L494">
        <v>-1</v>
      </c>
      <c r="N494" s="1">
        <f t="shared" si="21"/>
        <v>46080.340254629627</v>
      </c>
      <c r="O494" s="2">
        <f t="shared" si="22"/>
        <v>46080.340277777781</v>
      </c>
      <c r="P494">
        <f t="shared" si="23"/>
        <v>1772179800</v>
      </c>
    </row>
    <row r="495" spans="1:16" x14ac:dyDescent="0.55000000000000004">
      <c r="A495">
        <v>1772180098</v>
      </c>
      <c r="B495" t="s">
        <v>6</v>
      </c>
      <c r="C495" t="s">
        <v>7</v>
      </c>
      <c r="D495">
        <v>5178.8999999999996</v>
      </c>
      <c r="E495">
        <v>5179.5200000000004</v>
      </c>
      <c r="F495">
        <v>5179.83</v>
      </c>
      <c r="G495">
        <v>5177.17</v>
      </c>
      <c r="H495">
        <v>5178.6000000000004</v>
      </c>
      <c r="I495">
        <v>-1</v>
      </c>
      <c r="J495">
        <v>0.92</v>
      </c>
      <c r="K495">
        <v>-0.69943999999999995</v>
      </c>
      <c r="L495">
        <v>-2</v>
      </c>
      <c r="N495" s="1">
        <f t="shared" si="21"/>
        <v>46080.343726851846</v>
      </c>
      <c r="O495" s="2">
        <f t="shared" si="22"/>
        <v>46080.34375</v>
      </c>
      <c r="P495">
        <f t="shared" si="23"/>
        <v>1772180100</v>
      </c>
    </row>
    <row r="496" spans="1:16" x14ac:dyDescent="0.55000000000000004">
      <c r="A496">
        <v>1772180398</v>
      </c>
      <c r="B496" t="s">
        <v>6</v>
      </c>
      <c r="C496" t="s">
        <v>7</v>
      </c>
      <c r="D496">
        <v>5175</v>
      </c>
      <c r="E496">
        <v>5179.0600000000004</v>
      </c>
      <c r="F496">
        <v>5179.37</v>
      </c>
      <c r="G496">
        <v>5174.41</v>
      </c>
      <c r="H496">
        <v>5176.92</v>
      </c>
      <c r="I496">
        <v>-1</v>
      </c>
      <c r="J496">
        <v>2.14</v>
      </c>
      <c r="K496">
        <v>-0.19836999999999999</v>
      </c>
      <c r="L496">
        <v>-3</v>
      </c>
      <c r="N496" s="1">
        <f t="shared" si="21"/>
        <v>46080.347199074073</v>
      </c>
      <c r="O496" s="2">
        <f t="shared" si="22"/>
        <v>46080.347222222219</v>
      </c>
      <c r="P496">
        <f t="shared" si="23"/>
        <v>1772180400</v>
      </c>
    </row>
    <row r="497" spans="1:16" x14ac:dyDescent="0.55000000000000004">
      <c r="A497">
        <v>1772180698</v>
      </c>
      <c r="B497" t="s">
        <v>6</v>
      </c>
      <c r="C497" t="s">
        <v>7</v>
      </c>
      <c r="D497">
        <v>5177.6099999999997</v>
      </c>
      <c r="E497">
        <v>5177.99</v>
      </c>
      <c r="F497">
        <v>5179.5200000000004</v>
      </c>
      <c r="G497">
        <v>5174.8500000000004</v>
      </c>
      <c r="H497">
        <v>5176.74</v>
      </c>
      <c r="I497">
        <v>-1</v>
      </c>
      <c r="J497">
        <v>1.25</v>
      </c>
      <c r="K497">
        <v>-0.56357999999999997</v>
      </c>
      <c r="L497">
        <v>-4</v>
      </c>
      <c r="N497" s="1">
        <f t="shared" si="21"/>
        <v>46080.350671296299</v>
      </c>
      <c r="O497" s="2">
        <f t="shared" si="22"/>
        <v>46080.350694444445</v>
      </c>
      <c r="P497">
        <f t="shared" si="23"/>
        <v>1772180700</v>
      </c>
    </row>
    <row r="498" spans="1:16" x14ac:dyDescent="0.55000000000000004">
      <c r="A498">
        <v>1772180998</v>
      </c>
      <c r="B498" t="s">
        <v>6</v>
      </c>
      <c r="C498" t="s">
        <v>7</v>
      </c>
      <c r="D498">
        <v>5181.78</v>
      </c>
      <c r="E498">
        <v>5177.3599999999997</v>
      </c>
      <c r="F498">
        <v>5181.8599999999997</v>
      </c>
      <c r="G498">
        <v>5176.7700000000004</v>
      </c>
      <c r="H498">
        <v>5179.49</v>
      </c>
      <c r="I498">
        <v>1</v>
      </c>
      <c r="J498">
        <v>2.13</v>
      </c>
      <c r="K498">
        <v>-0.2041</v>
      </c>
      <c r="L498">
        <v>1</v>
      </c>
      <c r="N498" s="1">
        <f t="shared" si="21"/>
        <v>46080.354143518518</v>
      </c>
      <c r="O498" s="2">
        <f t="shared" si="22"/>
        <v>46080.354166666664</v>
      </c>
      <c r="P498">
        <f t="shared" si="23"/>
        <v>1772181000</v>
      </c>
    </row>
    <row r="499" spans="1:16" x14ac:dyDescent="0.55000000000000004">
      <c r="A499">
        <v>1772181298</v>
      </c>
      <c r="B499" t="s">
        <v>6</v>
      </c>
      <c r="C499" t="s">
        <v>7</v>
      </c>
      <c r="D499">
        <v>5180.34</v>
      </c>
      <c r="E499">
        <v>5178.43</v>
      </c>
      <c r="F499">
        <v>5182.34</v>
      </c>
      <c r="G499">
        <v>5178.43</v>
      </c>
      <c r="H499">
        <v>5181.07</v>
      </c>
      <c r="I499">
        <v>1</v>
      </c>
      <c r="J499">
        <v>2.65</v>
      </c>
      <c r="K499">
        <v>4.9500000000000004E-3</v>
      </c>
      <c r="L499">
        <v>2</v>
      </c>
      <c r="N499" s="1">
        <f t="shared" si="21"/>
        <v>46080.357615740737</v>
      </c>
      <c r="O499" s="2">
        <f t="shared" si="22"/>
        <v>46080.357638888891</v>
      </c>
      <c r="P499">
        <f t="shared" si="23"/>
        <v>1772181300</v>
      </c>
    </row>
    <row r="500" spans="1:16" x14ac:dyDescent="0.55000000000000004">
      <c r="A500">
        <v>1772181598</v>
      </c>
      <c r="B500" t="s">
        <v>6</v>
      </c>
      <c r="C500" t="s">
        <v>7</v>
      </c>
      <c r="D500">
        <v>5180.32</v>
      </c>
      <c r="E500">
        <v>5179.75</v>
      </c>
      <c r="F500">
        <v>5181.37</v>
      </c>
      <c r="G500">
        <v>5179.55</v>
      </c>
      <c r="H500">
        <v>5180.3999999999996</v>
      </c>
      <c r="I500">
        <v>1</v>
      </c>
      <c r="J500">
        <v>0.65</v>
      </c>
      <c r="K500">
        <v>-0.81842000000000004</v>
      </c>
      <c r="L500">
        <v>3</v>
      </c>
      <c r="N500" s="1">
        <f t="shared" si="21"/>
        <v>46080.361087962963</v>
      </c>
      <c r="O500" s="2">
        <f t="shared" si="22"/>
        <v>46080.361111111109</v>
      </c>
      <c r="P500">
        <f t="shared" si="23"/>
        <v>1772181600</v>
      </c>
    </row>
    <row r="501" spans="1:16" x14ac:dyDescent="0.55000000000000004">
      <c r="A501">
        <v>1772181898</v>
      </c>
      <c r="B501" t="s">
        <v>6</v>
      </c>
      <c r="C501" t="s">
        <v>7</v>
      </c>
      <c r="D501">
        <v>5180.18</v>
      </c>
      <c r="E501">
        <v>5180.07</v>
      </c>
      <c r="F501">
        <v>5182.1400000000003</v>
      </c>
      <c r="G501">
        <v>5179.99</v>
      </c>
      <c r="H501">
        <v>5180.66</v>
      </c>
      <c r="I501">
        <v>1</v>
      </c>
      <c r="J501">
        <v>0.57999999999999996</v>
      </c>
      <c r="K501">
        <v>-0.83989000000000003</v>
      </c>
      <c r="L501">
        <v>4</v>
      </c>
      <c r="N501" s="1">
        <f t="shared" si="21"/>
        <v>46080.364560185189</v>
      </c>
      <c r="O501" s="2">
        <f t="shared" si="22"/>
        <v>46080.364583333336</v>
      </c>
      <c r="P501">
        <f t="shared" si="23"/>
        <v>1772181900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R501"/>
  <sheetViews>
    <sheetView zoomScale="70" zoomScaleNormal="70" workbookViewId="0">
      <selection activeCell="V18" sqref="V18"/>
    </sheetView>
  </sheetViews>
  <sheetFormatPr defaultRowHeight="14.4" x14ac:dyDescent="0.55000000000000004"/>
  <cols>
    <col min="1" max="1" width="10.68359375" bestFit="1" customWidth="1"/>
    <col min="16" max="16" width="17.41796875" bestFit="1" customWidth="1"/>
    <col min="17" max="17" width="14.83984375" bestFit="1" customWidth="1"/>
    <col min="18" max="18" width="17.47265625" bestFit="1" customWidth="1"/>
  </cols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P1" t="s">
        <v>67</v>
      </c>
      <c r="Q1" t="s">
        <v>68</v>
      </c>
      <c r="R1" t="s">
        <v>69</v>
      </c>
    </row>
    <row r="2" spans="1:18" x14ac:dyDescent="0.55000000000000004">
      <c r="A2">
        <v>1772024998</v>
      </c>
      <c r="B2" t="s">
        <v>6</v>
      </c>
      <c r="C2" t="s">
        <v>7</v>
      </c>
      <c r="D2">
        <v>5187.2</v>
      </c>
      <c r="E2">
        <v>5203.5648899999997</v>
      </c>
      <c r="F2">
        <v>5197.9727999999996</v>
      </c>
      <c r="G2">
        <v>5192.3806999999997</v>
      </c>
      <c r="H2">
        <v>5186.7885999999999</v>
      </c>
      <c r="I2">
        <v>5181.1965</v>
      </c>
      <c r="J2">
        <v>5176.7378200000003</v>
      </c>
      <c r="K2">
        <v>5171.1457200000004</v>
      </c>
      <c r="L2">
        <v>5165.5536199999997</v>
      </c>
      <c r="M2">
        <v>5159.9615199999998</v>
      </c>
      <c r="N2">
        <v>5154.36942</v>
      </c>
      <c r="P2" s="1">
        <f t="shared" ref="P2:P65" si="0">(A2/86400)+25569</f>
        <v>46078.548587962963</v>
      </c>
      <c r="Q2" s="2">
        <f t="shared" ref="Q2:Q65" si="1">CEILING(INT(P2*1440)/1440*288,1)/288</f>
        <v>46078.548611111109</v>
      </c>
      <c r="R2">
        <f>MROUND((Q2-25569)*86400,300)</f>
        <v>1772025000</v>
      </c>
    </row>
    <row r="3" spans="1:18" x14ac:dyDescent="0.55000000000000004">
      <c r="A3">
        <v>1772025298</v>
      </c>
      <c r="B3" t="s">
        <v>6</v>
      </c>
      <c r="C3" t="s">
        <v>7</v>
      </c>
      <c r="D3">
        <v>5187</v>
      </c>
      <c r="E3">
        <v>5204.0969500000001</v>
      </c>
      <c r="F3">
        <v>5198.5183699999998</v>
      </c>
      <c r="G3">
        <v>5192.9397900000004</v>
      </c>
      <c r="H3">
        <v>5187.36121</v>
      </c>
      <c r="I3">
        <v>5181.7826299999997</v>
      </c>
      <c r="J3">
        <v>5177.3725599999998</v>
      </c>
      <c r="K3">
        <v>5171.7939800000004</v>
      </c>
      <c r="L3">
        <v>5166.2154</v>
      </c>
      <c r="M3">
        <v>5160.6368199999997</v>
      </c>
      <c r="N3">
        <v>5155.0582400000003</v>
      </c>
      <c r="P3" s="1">
        <f t="shared" si="0"/>
        <v>46078.552060185189</v>
      </c>
      <c r="Q3" s="2">
        <f t="shared" si="1"/>
        <v>46078.552083333336</v>
      </c>
      <c r="R3">
        <f t="shared" ref="R3:R66" si="2">MROUND((Q3-25569)*86400,300)</f>
        <v>1772025300</v>
      </c>
    </row>
    <row r="4" spans="1:18" x14ac:dyDescent="0.55000000000000004">
      <c r="A4">
        <v>1772025598</v>
      </c>
      <c r="B4" t="s">
        <v>6</v>
      </c>
      <c r="C4" t="s">
        <v>7</v>
      </c>
      <c r="D4">
        <v>5191.13</v>
      </c>
      <c r="E4">
        <v>5204.7918799999998</v>
      </c>
      <c r="F4">
        <v>5199.2005300000001</v>
      </c>
      <c r="G4">
        <v>5193.6091699999997</v>
      </c>
      <c r="H4">
        <v>5188.0178100000003</v>
      </c>
      <c r="I4">
        <v>5182.4264499999999</v>
      </c>
      <c r="J4">
        <v>5178.0295400000005</v>
      </c>
      <c r="K4">
        <v>5172.4381800000001</v>
      </c>
      <c r="L4">
        <v>5166.8468300000004</v>
      </c>
      <c r="M4">
        <v>5161.2554700000001</v>
      </c>
      <c r="N4">
        <v>5155.6641099999997</v>
      </c>
      <c r="P4" s="1">
        <f t="shared" si="0"/>
        <v>46078.555532407408</v>
      </c>
      <c r="Q4" s="2">
        <f t="shared" si="1"/>
        <v>46078.555555555555</v>
      </c>
      <c r="R4">
        <f t="shared" si="2"/>
        <v>1772025600</v>
      </c>
    </row>
    <row r="5" spans="1:18" x14ac:dyDescent="0.55000000000000004">
      <c r="A5">
        <v>1772025898</v>
      </c>
      <c r="B5" t="s">
        <v>6</v>
      </c>
      <c r="C5" t="s">
        <v>7</v>
      </c>
      <c r="D5">
        <v>5188.07</v>
      </c>
      <c r="E5">
        <v>5205.4578199999996</v>
      </c>
      <c r="F5">
        <v>5199.86708</v>
      </c>
      <c r="G5">
        <v>5194.2763400000003</v>
      </c>
      <c r="H5">
        <v>5188.6855999999998</v>
      </c>
      <c r="I5">
        <v>5183.0948600000002</v>
      </c>
      <c r="J5">
        <v>5178.7090099999996</v>
      </c>
      <c r="K5">
        <v>5173.1182699999999</v>
      </c>
      <c r="L5">
        <v>5167.5275300000003</v>
      </c>
      <c r="M5">
        <v>5161.9367899999997</v>
      </c>
      <c r="N5">
        <v>5156.3460500000001</v>
      </c>
      <c r="P5" s="1">
        <f t="shared" si="0"/>
        <v>46078.559004629627</v>
      </c>
      <c r="Q5" s="2">
        <f t="shared" si="1"/>
        <v>46078.559027777781</v>
      </c>
      <c r="R5">
        <f t="shared" si="2"/>
        <v>1772025900</v>
      </c>
    </row>
    <row r="6" spans="1:18" x14ac:dyDescent="0.55000000000000004">
      <c r="A6">
        <v>1772026198</v>
      </c>
      <c r="B6" t="s">
        <v>6</v>
      </c>
      <c r="C6" t="s">
        <v>7</v>
      </c>
      <c r="D6">
        <v>5188.16</v>
      </c>
      <c r="E6">
        <v>5205.9540399999996</v>
      </c>
      <c r="F6">
        <v>5200.4008299999996</v>
      </c>
      <c r="G6">
        <v>5194.8476199999996</v>
      </c>
      <c r="H6">
        <v>5189.2944100000004</v>
      </c>
      <c r="I6">
        <v>5183.7412000000004</v>
      </c>
      <c r="J6">
        <v>5179.3825200000001</v>
      </c>
      <c r="K6">
        <v>5173.8293100000001</v>
      </c>
      <c r="L6">
        <v>5168.2761</v>
      </c>
      <c r="M6">
        <v>5162.72289</v>
      </c>
      <c r="N6">
        <v>5157.16968</v>
      </c>
      <c r="P6" s="1">
        <f t="shared" si="0"/>
        <v>46078.562476851846</v>
      </c>
      <c r="Q6" s="2">
        <f t="shared" si="1"/>
        <v>46078.5625</v>
      </c>
      <c r="R6">
        <f t="shared" si="2"/>
        <v>1772026200</v>
      </c>
    </row>
    <row r="7" spans="1:18" x14ac:dyDescent="0.55000000000000004">
      <c r="A7">
        <v>1772026498</v>
      </c>
      <c r="B7" t="s">
        <v>6</v>
      </c>
      <c r="C7" t="s">
        <v>7</v>
      </c>
      <c r="D7">
        <v>5189.6099999999997</v>
      </c>
      <c r="E7">
        <v>5206.4830300000003</v>
      </c>
      <c r="F7">
        <v>5200.9520400000001</v>
      </c>
      <c r="G7">
        <v>5195.4210499999999</v>
      </c>
      <c r="H7">
        <v>5189.8900700000004</v>
      </c>
      <c r="I7">
        <v>5184.3590800000002</v>
      </c>
      <c r="J7">
        <v>5180.0664900000002</v>
      </c>
      <c r="K7">
        <v>5174.5355</v>
      </c>
      <c r="L7">
        <v>5169.0045200000004</v>
      </c>
      <c r="M7">
        <v>5163.4735300000002</v>
      </c>
      <c r="N7">
        <v>5157.94254</v>
      </c>
      <c r="P7" s="1">
        <f t="shared" si="0"/>
        <v>46078.565949074073</v>
      </c>
      <c r="Q7" s="2">
        <f t="shared" si="1"/>
        <v>46078.565972222219</v>
      </c>
      <c r="R7">
        <f t="shared" si="2"/>
        <v>1772026500</v>
      </c>
    </row>
    <row r="8" spans="1:18" x14ac:dyDescent="0.55000000000000004">
      <c r="A8">
        <v>1772026798</v>
      </c>
      <c r="B8" t="s">
        <v>6</v>
      </c>
      <c r="C8" t="s">
        <v>7</v>
      </c>
      <c r="D8">
        <v>5186.84</v>
      </c>
      <c r="E8">
        <v>5207.2124899999999</v>
      </c>
      <c r="F8">
        <v>5201.65175</v>
      </c>
      <c r="G8">
        <v>5196.0910100000001</v>
      </c>
      <c r="H8">
        <v>5190.5302700000002</v>
      </c>
      <c r="I8">
        <v>5184.9695300000003</v>
      </c>
      <c r="J8">
        <v>5180.5983500000002</v>
      </c>
      <c r="K8">
        <v>5175.0375999999997</v>
      </c>
      <c r="L8">
        <v>5169.4768599999998</v>
      </c>
      <c r="M8">
        <v>5163.9161199999999</v>
      </c>
      <c r="N8">
        <v>5158.35538</v>
      </c>
      <c r="P8" s="1">
        <f t="shared" si="0"/>
        <v>46078.569421296299</v>
      </c>
      <c r="Q8" s="2">
        <f t="shared" si="1"/>
        <v>46078.569444444445</v>
      </c>
      <c r="R8">
        <f t="shared" si="2"/>
        <v>1772026800</v>
      </c>
    </row>
    <row r="9" spans="1:18" x14ac:dyDescent="0.55000000000000004">
      <c r="A9">
        <v>1772027098</v>
      </c>
      <c r="B9" t="s">
        <v>6</v>
      </c>
      <c r="C9" t="s">
        <v>7</v>
      </c>
      <c r="D9">
        <v>5186.59</v>
      </c>
      <c r="E9">
        <v>5207.7905099999998</v>
      </c>
      <c r="F9">
        <v>5202.2321099999999</v>
      </c>
      <c r="G9">
        <v>5196.6737199999998</v>
      </c>
      <c r="H9">
        <v>5191.1153199999999</v>
      </c>
      <c r="I9">
        <v>5185.5569299999997</v>
      </c>
      <c r="J9">
        <v>5181.1054800000002</v>
      </c>
      <c r="K9">
        <v>5175.54709</v>
      </c>
      <c r="L9">
        <v>5169.9886900000001</v>
      </c>
      <c r="M9">
        <v>5164.4303</v>
      </c>
      <c r="N9">
        <v>5158.8719000000001</v>
      </c>
      <c r="P9" s="1">
        <f t="shared" si="0"/>
        <v>46078.572893518518</v>
      </c>
      <c r="Q9" s="2">
        <f t="shared" si="1"/>
        <v>46078.572916666664</v>
      </c>
      <c r="R9">
        <f t="shared" si="2"/>
        <v>1772027100</v>
      </c>
    </row>
    <row r="10" spans="1:18" x14ac:dyDescent="0.55000000000000004">
      <c r="A10">
        <v>1772027398</v>
      </c>
      <c r="B10" t="s">
        <v>6</v>
      </c>
      <c r="C10" t="s">
        <v>7</v>
      </c>
      <c r="D10">
        <v>5186.07</v>
      </c>
      <c r="E10">
        <v>5208.24496</v>
      </c>
      <c r="F10">
        <v>5202.6891599999999</v>
      </c>
      <c r="G10">
        <v>5197.1333599999998</v>
      </c>
      <c r="H10">
        <v>5191.57755</v>
      </c>
      <c r="I10">
        <v>5186.0217499999999</v>
      </c>
      <c r="J10">
        <v>5181.5504099999998</v>
      </c>
      <c r="K10">
        <v>5175.9946</v>
      </c>
      <c r="L10">
        <v>5170.4387999999999</v>
      </c>
      <c r="M10">
        <v>5164.8829999999998</v>
      </c>
      <c r="N10">
        <v>5159.3271999999997</v>
      </c>
      <c r="P10" s="1">
        <f t="shared" si="0"/>
        <v>46078.576365740737</v>
      </c>
      <c r="Q10" s="2">
        <f t="shared" si="1"/>
        <v>46078.576388888891</v>
      </c>
      <c r="R10">
        <f t="shared" si="2"/>
        <v>1772027400</v>
      </c>
    </row>
    <row r="11" spans="1:18" x14ac:dyDescent="0.55000000000000004">
      <c r="A11">
        <v>1772027698</v>
      </c>
      <c r="B11" t="s">
        <v>6</v>
      </c>
      <c r="C11" t="s">
        <v>7</v>
      </c>
      <c r="D11">
        <v>5185.2299999999996</v>
      </c>
      <c r="E11">
        <v>5208.6115499999996</v>
      </c>
      <c r="F11">
        <v>5203.0634099999997</v>
      </c>
      <c r="G11">
        <v>5197.5152600000001</v>
      </c>
      <c r="H11">
        <v>5191.9671099999996</v>
      </c>
      <c r="I11">
        <v>5186.41896</v>
      </c>
      <c r="J11">
        <v>5181.95435</v>
      </c>
      <c r="K11">
        <v>5176.4062000000004</v>
      </c>
      <c r="L11">
        <v>5170.8580599999996</v>
      </c>
      <c r="M11">
        <v>5165.3099099999999</v>
      </c>
      <c r="N11">
        <v>5159.7617600000003</v>
      </c>
      <c r="P11" s="1">
        <f t="shared" si="0"/>
        <v>46078.579837962963</v>
      </c>
      <c r="Q11" s="2">
        <f t="shared" si="1"/>
        <v>46078.579861111109</v>
      </c>
      <c r="R11">
        <f t="shared" si="2"/>
        <v>1772027700</v>
      </c>
    </row>
    <row r="12" spans="1:18" x14ac:dyDescent="0.55000000000000004">
      <c r="A12">
        <v>1772027998</v>
      </c>
      <c r="B12" t="s">
        <v>6</v>
      </c>
      <c r="C12" t="s">
        <v>7</v>
      </c>
      <c r="D12">
        <v>5187.18</v>
      </c>
      <c r="E12">
        <v>5208.7392200000004</v>
      </c>
      <c r="F12">
        <v>5203.2371800000001</v>
      </c>
      <c r="G12">
        <v>5197.7351399999998</v>
      </c>
      <c r="H12">
        <v>5192.2331000000004</v>
      </c>
      <c r="I12">
        <v>5186.7310699999998</v>
      </c>
      <c r="J12">
        <v>5182.2956700000004</v>
      </c>
      <c r="K12">
        <v>5176.7936300000001</v>
      </c>
      <c r="L12">
        <v>5171.2915999999996</v>
      </c>
      <c r="M12">
        <v>5165.7895600000002</v>
      </c>
      <c r="N12">
        <v>5160.2875199999999</v>
      </c>
      <c r="P12" s="1">
        <f t="shared" si="0"/>
        <v>46078.583310185189</v>
      </c>
      <c r="Q12" s="2">
        <f t="shared" si="1"/>
        <v>46078.583333333336</v>
      </c>
      <c r="R12">
        <f t="shared" si="2"/>
        <v>1772028000</v>
      </c>
    </row>
    <row r="13" spans="1:18" x14ac:dyDescent="0.55000000000000004">
      <c r="A13">
        <v>1772028298</v>
      </c>
      <c r="B13" t="s">
        <v>6</v>
      </c>
      <c r="C13" t="s">
        <v>7</v>
      </c>
      <c r="D13">
        <v>5189.99</v>
      </c>
      <c r="E13">
        <v>5208.9545500000004</v>
      </c>
      <c r="F13">
        <v>5203.4839899999997</v>
      </c>
      <c r="G13">
        <v>5198.0134399999997</v>
      </c>
      <c r="H13">
        <v>5192.54288</v>
      </c>
      <c r="I13">
        <v>5187.0723200000002</v>
      </c>
      <c r="J13">
        <v>5182.6635699999997</v>
      </c>
      <c r="K13">
        <v>5177.19301</v>
      </c>
      <c r="L13">
        <v>5171.72246</v>
      </c>
      <c r="M13">
        <v>5166.2519000000002</v>
      </c>
      <c r="N13">
        <v>5160.7813500000002</v>
      </c>
      <c r="P13" s="1">
        <f t="shared" si="0"/>
        <v>46078.586782407408</v>
      </c>
      <c r="Q13" s="2">
        <f t="shared" si="1"/>
        <v>46078.586805555555</v>
      </c>
      <c r="R13">
        <f t="shared" si="2"/>
        <v>1772028300</v>
      </c>
    </row>
    <row r="14" spans="1:18" x14ac:dyDescent="0.55000000000000004">
      <c r="A14">
        <v>1772028598</v>
      </c>
      <c r="B14" t="s">
        <v>6</v>
      </c>
      <c r="C14" t="s">
        <v>7</v>
      </c>
      <c r="D14">
        <v>5185.4399999999996</v>
      </c>
      <c r="E14">
        <v>5209.2380999999996</v>
      </c>
      <c r="F14">
        <v>5203.7803899999999</v>
      </c>
      <c r="G14">
        <v>5198.3226699999996</v>
      </c>
      <c r="H14">
        <v>5192.8649599999999</v>
      </c>
      <c r="I14">
        <v>5187.4072399999995</v>
      </c>
      <c r="J14">
        <v>5182.9627799999998</v>
      </c>
      <c r="K14">
        <v>5177.5050700000002</v>
      </c>
      <c r="L14">
        <v>5172.0473499999998</v>
      </c>
      <c r="M14">
        <v>5166.5896400000001</v>
      </c>
      <c r="N14">
        <v>5161.1319199999998</v>
      </c>
      <c r="P14" s="1">
        <f t="shared" si="0"/>
        <v>46078.590254629627</v>
      </c>
      <c r="Q14" s="2">
        <f t="shared" si="1"/>
        <v>46078.590277777781</v>
      </c>
      <c r="R14">
        <f>MROUND((Q14-25569)*86400,300)</f>
        <v>1772028600</v>
      </c>
    </row>
    <row r="15" spans="1:18" x14ac:dyDescent="0.55000000000000004">
      <c r="A15">
        <v>1772028898</v>
      </c>
      <c r="B15" t="s">
        <v>6</v>
      </c>
      <c r="C15" t="s">
        <v>7</v>
      </c>
      <c r="D15">
        <v>5182.68</v>
      </c>
      <c r="E15">
        <v>5209.4037799999996</v>
      </c>
      <c r="F15">
        <v>5203.9578600000004</v>
      </c>
      <c r="G15">
        <v>5198.5119299999997</v>
      </c>
      <c r="H15">
        <v>5193.0659999999998</v>
      </c>
      <c r="I15">
        <v>5187.6200799999997</v>
      </c>
      <c r="J15">
        <v>5183.1652400000003</v>
      </c>
      <c r="K15">
        <v>5177.7193100000004</v>
      </c>
      <c r="L15">
        <v>5172.2733799999996</v>
      </c>
      <c r="M15">
        <v>5166.8274600000004</v>
      </c>
      <c r="N15">
        <v>5161.3815299999997</v>
      </c>
      <c r="P15" s="1">
        <f t="shared" si="0"/>
        <v>46078.593726851846</v>
      </c>
      <c r="Q15" s="2">
        <f t="shared" si="1"/>
        <v>46078.59375</v>
      </c>
      <c r="R15">
        <f t="shared" si="2"/>
        <v>1772028900</v>
      </c>
    </row>
    <row r="16" spans="1:18" x14ac:dyDescent="0.55000000000000004">
      <c r="A16">
        <v>1772029198</v>
      </c>
      <c r="B16" t="s">
        <v>6</v>
      </c>
      <c r="C16" t="s">
        <v>7</v>
      </c>
      <c r="D16">
        <v>5181.49</v>
      </c>
      <c r="E16">
        <v>5209.5247300000001</v>
      </c>
      <c r="F16">
        <v>5204.0751</v>
      </c>
      <c r="G16">
        <v>5198.62547</v>
      </c>
      <c r="H16">
        <v>5193.1758399999999</v>
      </c>
      <c r="I16">
        <v>5187.7262099999998</v>
      </c>
      <c r="J16">
        <v>5183.2415499999997</v>
      </c>
      <c r="K16">
        <v>5177.7919199999997</v>
      </c>
      <c r="L16">
        <v>5172.3422899999996</v>
      </c>
      <c r="M16">
        <v>5166.8926600000004</v>
      </c>
      <c r="N16">
        <v>5161.4430300000004</v>
      </c>
      <c r="P16" s="1">
        <f t="shared" si="0"/>
        <v>46078.597199074073</v>
      </c>
      <c r="Q16" s="2">
        <f t="shared" si="1"/>
        <v>46078.597222222219</v>
      </c>
      <c r="R16">
        <f t="shared" si="2"/>
        <v>1772029200</v>
      </c>
    </row>
    <row r="17" spans="1:18" x14ac:dyDescent="0.55000000000000004">
      <c r="A17">
        <v>1772029498</v>
      </c>
      <c r="B17" t="s">
        <v>6</v>
      </c>
      <c r="C17" t="s">
        <v>7</v>
      </c>
      <c r="D17">
        <v>5177.91</v>
      </c>
      <c r="E17">
        <v>5209.4348099999997</v>
      </c>
      <c r="F17">
        <v>5203.9973399999999</v>
      </c>
      <c r="G17">
        <v>5198.55987</v>
      </c>
      <c r="H17">
        <v>5193.1224000000002</v>
      </c>
      <c r="I17">
        <v>5187.6849300000003</v>
      </c>
      <c r="J17">
        <v>5183.0998200000004</v>
      </c>
      <c r="K17">
        <v>5177.6623499999996</v>
      </c>
      <c r="L17">
        <v>5172.2248900000004</v>
      </c>
      <c r="M17">
        <v>5166.7874199999997</v>
      </c>
      <c r="N17">
        <v>5161.3499499999998</v>
      </c>
      <c r="P17" s="1">
        <f t="shared" si="0"/>
        <v>46078.600671296299</v>
      </c>
      <c r="Q17" s="2">
        <f t="shared" si="1"/>
        <v>46078.600694444445</v>
      </c>
      <c r="R17">
        <f t="shared" si="2"/>
        <v>1772029500</v>
      </c>
    </row>
    <row r="18" spans="1:18" x14ac:dyDescent="0.55000000000000004">
      <c r="A18">
        <v>1772029798</v>
      </c>
      <c r="B18" t="s">
        <v>6</v>
      </c>
      <c r="C18" t="s">
        <v>7</v>
      </c>
      <c r="D18">
        <v>5174.1400000000003</v>
      </c>
      <c r="E18">
        <v>5209.0398800000003</v>
      </c>
      <c r="F18">
        <v>5203.6561700000002</v>
      </c>
      <c r="G18">
        <v>5198.2724699999999</v>
      </c>
      <c r="H18">
        <v>5192.8887699999996</v>
      </c>
      <c r="I18">
        <v>5187.5050600000004</v>
      </c>
      <c r="J18">
        <v>5182.7398400000002</v>
      </c>
      <c r="K18">
        <v>5177.3561399999999</v>
      </c>
      <c r="L18">
        <v>5171.9724399999996</v>
      </c>
      <c r="M18">
        <v>5166.5887300000004</v>
      </c>
      <c r="N18">
        <v>5161.2050300000001</v>
      </c>
      <c r="P18" s="1">
        <f t="shared" si="0"/>
        <v>46078.604143518518</v>
      </c>
      <c r="Q18" s="2">
        <f t="shared" si="1"/>
        <v>46078.604166666664</v>
      </c>
      <c r="R18">
        <f t="shared" si="2"/>
        <v>1772029800</v>
      </c>
    </row>
    <row r="19" spans="1:18" x14ac:dyDescent="0.55000000000000004">
      <c r="A19">
        <v>1772030098</v>
      </c>
      <c r="B19" t="s">
        <v>6</v>
      </c>
      <c r="C19" t="s">
        <v>7</v>
      </c>
      <c r="D19">
        <v>5159.7299999999996</v>
      </c>
      <c r="E19">
        <v>5208.7158799999997</v>
      </c>
      <c r="F19">
        <v>5203.3111900000004</v>
      </c>
      <c r="G19">
        <v>5197.9064900000003</v>
      </c>
      <c r="H19">
        <v>5192.5018</v>
      </c>
      <c r="I19">
        <v>5187.0971099999997</v>
      </c>
      <c r="J19">
        <v>5181.8962899999997</v>
      </c>
      <c r="K19">
        <v>5176.4916000000003</v>
      </c>
      <c r="L19">
        <v>5171.08691</v>
      </c>
      <c r="M19">
        <v>5165.6822199999997</v>
      </c>
      <c r="N19">
        <v>5160.2775199999996</v>
      </c>
      <c r="P19" s="1">
        <f t="shared" si="0"/>
        <v>46078.607615740737</v>
      </c>
      <c r="Q19" s="2">
        <f t="shared" si="1"/>
        <v>46078.607638888891</v>
      </c>
      <c r="R19">
        <f t="shared" si="2"/>
        <v>1772030100</v>
      </c>
    </row>
    <row r="20" spans="1:18" x14ac:dyDescent="0.55000000000000004">
      <c r="A20">
        <v>1772030398</v>
      </c>
      <c r="B20" t="s">
        <v>6</v>
      </c>
      <c r="C20" t="s">
        <v>7</v>
      </c>
      <c r="D20">
        <v>5174.91</v>
      </c>
      <c r="E20">
        <v>5208.2771700000003</v>
      </c>
      <c r="F20">
        <v>5202.8450700000003</v>
      </c>
      <c r="G20">
        <v>5197.4129700000003</v>
      </c>
      <c r="H20">
        <v>5191.9808700000003</v>
      </c>
      <c r="I20">
        <v>5186.5487700000003</v>
      </c>
      <c r="J20">
        <v>5180.7504499999995</v>
      </c>
      <c r="K20">
        <v>5175.3183499999996</v>
      </c>
      <c r="L20">
        <v>5169.8862499999996</v>
      </c>
      <c r="M20">
        <v>5164.4541499999996</v>
      </c>
      <c r="N20">
        <v>5159.0220499999996</v>
      </c>
      <c r="P20" s="1">
        <f t="shared" si="0"/>
        <v>46078.611087962963</v>
      </c>
      <c r="Q20" s="2">
        <f t="shared" si="1"/>
        <v>46078.611111111109</v>
      </c>
      <c r="R20">
        <f t="shared" si="2"/>
        <v>1772030400</v>
      </c>
    </row>
    <row r="21" spans="1:18" x14ac:dyDescent="0.55000000000000004">
      <c r="A21">
        <v>1772030698</v>
      </c>
      <c r="B21" t="s">
        <v>6</v>
      </c>
      <c r="C21" t="s">
        <v>7</v>
      </c>
      <c r="D21">
        <v>5181.79</v>
      </c>
      <c r="E21">
        <v>5207.6812099999997</v>
      </c>
      <c r="F21">
        <v>5202.2748499999998</v>
      </c>
      <c r="G21">
        <v>5196.8684999999996</v>
      </c>
      <c r="H21">
        <v>5191.4621399999996</v>
      </c>
      <c r="I21">
        <v>5186.0557799999997</v>
      </c>
      <c r="J21">
        <v>5179.8003699999999</v>
      </c>
      <c r="K21">
        <v>5174.39401</v>
      </c>
      <c r="L21">
        <v>5168.98765</v>
      </c>
      <c r="M21">
        <v>5163.5812900000001</v>
      </c>
      <c r="N21">
        <v>5158.1749399999999</v>
      </c>
      <c r="P21" s="1">
        <f t="shared" si="0"/>
        <v>46078.614560185189</v>
      </c>
      <c r="Q21" s="2">
        <f t="shared" si="1"/>
        <v>46078.614583333336</v>
      </c>
      <c r="R21">
        <f t="shared" si="2"/>
        <v>1772030700</v>
      </c>
    </row>
    <row r="22" spans="1:18" x14ac:dyDescent="0.55000000000000004">
      <c r="A22">
        <v>1772030998</v>
      </c>
      <c r="B22" t="s">
        <v>6</v>
      </c>
      <c r="C22" t="s">
        <v>7</v>
      </c>
      <c r="D22">
        <v>5188.55</v>
      </c>
      <c r="E22">
        <v>5207.4289900000003</v>
      </c>
      <c r="F22">
        <v>5202.0204700000004</v>
      </c>
      <c r="G22">
        <v>5196.6119600000002</v>
      </c>
      <c r="H22">
        <v>5191.2034400000002</v>
      </c>
      <c r="I22">
        <v>5185.7949200000003</v>
      </c>
      <c r="J22">
        <v>5179.1393099999996</v>
      </c>
      <c r="K22">
        <v>5173.7307899999996</v>
      </c>
      <c r="L22">
        <v>5168.3222699999997</v>
      </c>
      <c r="M22">
        <v>5162.9137499999997</v>
      </c>
      <c r="N22">
        <v>5157.5052299999998</v>
      </c>
      <c r="P22" s="1">
        <f t="shared" si="0"/>
        <v>46078.618032407408</v>
      </c>
      <c r="Q22" s="2">
        <f t="shared" si="1"/>
        <v>46078.618055555555</v>
      </c>
      <c r="R22">
        <f t="shared" si="2"/>
        <v>1772031000</v>
      </c>
    </row>
    <row r="23" spans="1:18" x14ac:dyDescent="0.55000000000000004">
      <c r="A23">
        <v>1772031298</v>
      </c>
      <c r="B23" t="s">
        <v>6</v>
      </c>
      <c r="C23" t="s">
        <v>7</v>
      </c>
      <c r="D23">
        <v>5191.25</v>
      </c>
      <c r="E23">
        <v>5207.33446</v>
      </c>
      <c r="F23">
        <v>5201.95298</v>
      </c>
      <c r="G23">
        <v>5196.5715</v>
      </c>
      <c r="H23">
        <v>5191.19002</v>
      </c>
      <c r="I23">
        <v>5185.80854</v>
      </c>
      <c r="J23">
        <v>5178.8959000000004</v>
      </c>
      <c r="K23">
        <v>5173.5144200000004</v>
      </c>
      <c r="L23">
        <v>5168.1329400000004</v>
      </c>
      <c r="M23">
        <v>5162.7514600000004</v>
      </c>
      <c r="N23">
        <v>5157.3699800000004</v>
      </c>
      <c r="P23" s="1">
        <f t="shared" si="0"/>
        <v>46078.621504629627</v>
      </c>
      <c r="Q23" s="2">
        <f t="shared" si="1"/>
        <v>46078.621527777781</v>
      </c>
      <c r="R23">
        <f t="shared" si="2"/>
        <v>1772031300</v>
      </c>
    </row>
    <row r="24" spans="1:18" x14ac:dyDescent="0.55000000000000004">
      <c r="A24">
        <v>1772031598</v>
      </c>
      <c r="B24" t="s">
        <v>6</v>
      </c>
      <c r="C24" t="s">
        <v>7</v>
      </c>
      <c r="D24">
        <v>5198.6400000000003</v>
      </c>
      <c r="E24">
        <v>5207.8830600000001</v>
      </c>
      <c r="F24">
        <v>5202.4673199999997</v>
      </c>
      <c r="G24">
        <v>5197.0515800000003</v>
      </c>
      <c r="H24">
        <v>5191.6358399999999</v>
      </c>
      <c r="I24">
        <v>5186.2200999999995</v>
      </c>
      <c r="J24">
        <v>5179.0208199999997</v>
      </c>
      <c r="K24">
        <v>5173.6050800000003</v>
      </c>
      <c r="L24">
        <v>5168.1893399999999</v>
      </c>
      <c r="M24">
        <v>5162.7736000000004</v>
      </c>
      <c r="N24">
        <v>5157.3578600000001</v>
      </c>
      <c r="P24" s="1">
        <f t="shared" si="0"/>
        <v>46078.624976851846</v>
      </c>
      <c r="Q24" s="2">
        <f t="shared" si="1"/>
        <v>46078.625</v>
      </c>
      <c r="R24">
        <f t="shared" si="2"/>
        <v>1772031600</v>
      </c>
    </row>
    <row r="25" spans="1:18" x14ac:dyDescent="0.55000000000000004">
      <c r="A25">
        <v>1772031898</v>
      </c>
      <c r="B25" t="s">
        <v>6</v>
      </c>
      <c r="C25" t="s">
        <v>7</v>
      </c>
      <c r="D25">
        <v>5195.8900000000003</v>
      </c>
      <c r="E25">
        <v>5208.5056500000001</v>
      </c>
      <c r="F25">
        <v>5203.1122500000001</v>
      </c>
      <c r="G25">
        <v>5197.7188599999999</v>
      </c>
      <c r="H25">
        <v>5192.32546</v>
      </c>
      <c r="I25">
        <v>5186.9320699999998</v>
      </c>
      <c r="J25">
        <v>5179.5234300000002</v>
      </c>
      <c r="K25">
        <v>5174.1300300000003</v>
      </c>
      <c r="L25">
        <v>5168.7366400000001</v>
      </c>
      <c r="M25">
        <v>5163.3432400000002</v>
      </c>
      <c r="N25">
        <v>5157.94985</v>
      </c>
      <c r="P25" s="1">
        <f t="shared" si="0"/>
        <v>46078.628449074073</v>
      </c>
      <c r="Q25" s="2">
        <f t="shared" si="1"/>
        <v>46078.628472222219</v>
      </c>
      <c r="R25">
        <f t="shared" si="2"/>
        <v>1772031900</v>
      </c>
    </row>
    <row r="26" spans="1:18" x14ac:dyDescent="0.55000000000000004">
      <c r="A26">
        <v>1772032198</v>
      </c>
      <c r="B26" t="s">
        <v>6</v>
      </c>
      <c r="C26" t="s">
        <v>7</v>
      </c>
      <c r="D26">
        <v>5193.17</v>
      </c>
      <c r="E26">
        <v>5209.20669</v>
      </c>
      <c r="F26">
        <v>5203.8239800000001</v>
      </c>
      <c r="G26">
        <v>5198.4412599999996</v>
      </c>
      <c r="H26">
        <v>5193.05854</v>
      </c>
      <c r="I26">
        <v>5187.6758300000001</v>
      </c>
      <c r="J26">
        <v>5180.1494499999999</v>
      </c>
      <c r="K26">
        <v>5174.76674</v>
      </c>
      <c r="L26">
        <v>5169.3840200000004</v>
      </c>
      <c r="M26">
        <v>5164.0012999999999</v>
      </c>
      <c r="N26">
        <v>5158.61859</v>
      </c>
      <c r="P26" s="1">
        <f t="shared" si="0"/>
        <v>46078.631921296299</v>
      </c>
      <c r="Q26" s="2">
        <f t="shared" si="1"/>
        <v>46078.631944444445</v>
      </c>
      <c r="R26">
        <f t="shared" si="2"/>
        <v>1772032200</v>
      </c>
    </row>
    <row r="27" spans="1:18" x14ac:dyDescent="0.55000000000000004">
      <c r="A27">
        <v>1772032498</v>
      </c>
      <c r="B27" t="s">
        <v>6</v>
      </c>
      <c r="C27" t="s">
        <v>7</v>
      </c>
      <c r="D27">
        <v>5188.97</v>
      </c>
      <c r="E27">
        <v>5209.98045</v>
      </c>
      <c r="F27">
        <v>5204.5884699999997</v>
      </c>
      <c r="G27">
        <v>5199.1965</v>
      </c>
      <c r="H27">
        <v>5193.8045199999997</v>
      </c>
      <c r="I27">
        <v>5188.41255</v>
      </c>
      <c r="J27">
        <v>5180.7977899999996</v>
      </c>
      <c r="K27">
        <v>5175.4058199999999</v>
      </c>
      <c r="L27">
        <v>5170.0138399999996</v>
      </c>
      <c r="M27">
        <v>5164.6218699999999</v>
      </c>
      <c r="N27">
        <v>5159.2298899999996</v>
      </c>
      <c r="P27" s="1">
        <f t="shared" si="0"/>
        <v>46078.635393518518</v>
      </c>
      <c r="Q27" s="2">
        <f t="shared" si="1"/>
        <v>46078.635416666664</v>
      </c>
      <c r="R27">
        <f t="shared" si="2"/>
        <v>1772032500</v>
      </c>
    </row>
    <row r="28" spans="1:18" x14ac:dyDescent="0.55000000000000004">
      <c r="A28">
        <v>1772032798</v>
      </c>
      <c r="B28" t="s">
        <v>6</v>
      </c>
      <c r="C28" t="s">
        <v>7</v>
      </c>
      <c r="D28">
        <v>5185.46</v>
      </c>
      <c r="E28">
        <v>5210.6642199999997</v>
      </c>
      <c r="F28">
        <v>5205.2530500000003</v>
      </c>
      <c r="G28">
        <v>5199.8418799999999</v>
      </c>
      <c r="H28">
        <v>5194.4307099999996</v>
      </c>
      <c r="I28">
        <v>5189.0195299999996</v>
      </c>
      <c r="J28">
        <v>5181.3328600000004</v>
      </c>
      <c r="K28">
        <v>5175.9216900000001</v>
      </c>
      <c r="L28">
        <v>5170.5105199999998</v>
      </c>
      <c r="M28">
        <v>5165.0993399999998</v>
      </c>
      <c r="N28">
        <v>5159.6881700000004</v>
      </c>
      <c r="P28" s="1">
        <f t="shared" si="0"/>
        <v>46078.638865740737</v>
      </c>
      <c r="Q28" s="2">
        <f t="shared" si="1"/>
        <v>46078.638888888891</v>
      </c>
      <c r="R28">
        <f t="shared" si="2"/>
        <v>1772032800</v>
      </c>
    </row>
    <row r="29" spans="1:18" x14ac:dyDescent="0.55000000000000004">
      <c r="A29">
        <v>1772033098</v>
      </c>
      <c r="B29" t="s">
        <v>6</v>
      </c>
      <c r="C29" t="s">
        <v>7</v>
      </c>
      <c r="D29">
        <v>5180.33</v>
      </c>
      <c r="E29">
        <v>5211.1597400000001</v>
      </c>
      <c r="F29">
        <v>5205.7235700000001</v>
      </c>
      <c r="G29">
        <v>5200.2873900000004</v>
      </c>
      <c r="H29">
        <v>5194.8512199999996</v>
      </c>
      <c r="I29">
        <v>5189.4150499999996</v>
      </c>
      <c r="J29">
        <v>5181.5286400000005</v>
      </c>
      <c r="K29">
        <v>5176.0924699999996</v>
      </c>
      <c r="L29">
        <v>5170.6562899999999</v>
      </c>
      <c r="M29">
        <v>5165.22012</v>
      </c>
      <c r="N29">
        <v>5159.78395</v>
      </c>
      <c r="P29" s="1">
        <f t="shared" si="0"/>
        <v>46078.642337962963</v>
      </c>
      <c r="Q29" s="2">
        <f t="shared" si="1"/>
        <v>46078.642361111109</v>
      </c>
      <c r="R29">
        <f t="shared" si="2"/>
        <v>1772033100</v>
      </c>
    </row>
    <row r="30" spans="1:18" x14ac:dyDescent="0.55000000000000004">
      <c r="A30">
        <v>1772033398</v>
      </c>
      <c r="B30" t="s">
        <v>6</v>
      </c>
      <c r="C30" t="s">
        <v>7</v>
      </c>
      <c r="D30">
        <v>5181.68</v>
      </c>
      <c r="E30">
        <v>5211.3589499999998</v>
      </c>
      <c r="F30">
        <v>5205.9059299999999</v>
      </c>
      <c r="G30">
        <v>5200.4529000000002</v>
      </c>
      <c r="H30">
        <v>5194.9998800000003</v>
      </c>
      <c r="I30">
        <v>5189.5468499999997</v>
      </c>
      <c r="J30">
        <v>5181.4420200000004</v>
      </c>
      <c r="K30">
        <v>5175.9889999999996</v>
      </c>
      <c r="L30">
        <v>5170.5359699999999</v>
      </c>
      <c r="M30">
        <v>5165.08295</v>
      </c>
      <c r="N30">
        <v>5159.6299200000003</v>
      </c>
      <c r="P30" s="1">
        <f t="shared" si="0"/>
        <v>46078.645810185189</v>
      </c>
      <c r="Q30" s="2">
        <f t="shared" si="1"/>
        <v>46078.645833333336</v>
      </c>
      <c r="R30">
        <f t="shared" si="2"/>
        <v>1772033400</v>
      </c>
    </row>
    <row r="31" spans="1:18" x14ac:dyDescent="0.55000000000000004">
      <c r="A31">
        <v>1772033698</v>
      </c>
      <c r="B31" t="s">
        <v>6</v>
      </c>
      <c r="C31" t="s">
        <v>7</v>
      </c>
      <c r="D31">
        <v>5187.95</v>
      </c>
      <c r="E31">
        <v>5211.5677699999997</v>
      </c>
      <c r="F31">
        <v>5206.0906100000002</v>
      </c>
      <c r="G31">
        <v>5200.6134499999998</v>
      </c>
      <c r="H31">
        <v>5195.1362900000004</v>
      </c>
      <c r="I31">
        <v>5189.65913</v>
      </c>
      <c r="J31">
        <v>5181.3822300000002</v>
      </c>
      <c r="K31">
        <v>5175.9050699999998</v>
      </c>
      <c r="L31">
        <v>5170.4279100000003</v>
      </c>
      <c r="M31">
        <v>5164.95075</v>
      </c>
      <c r="N31">
        <v>5159.4735899999996</v>
      </c>
      <c r="P31" s="1">
        <f t="shared" si="0"/>
        <v>46078.649282407408</v>
      </c>
      <c r="Q31" s="2">
        <f t="shared" si="1"/>
        <v>46078.649305555555</v>
      </c>
      <c r="R31">
        <f t="shared" si="2"/>
        <v>1772033700</v>
      </c>
    </row>
    <row r="32" spans="1:18" x14ac:dyDescent="0.55000000000000004">
      <c r="A32">
        <v>1772033998</v>
      </c>
      <c r="B32" t="s">
        <v>6</v>
      </c>
      <c r="C32" t="s">
        <v>7</v>
      </c>
      <c r="D32">
        <v>5191</v>
      </c>
      <c r="E32">
        <v>5211.75173</v>
      </c>
      <c r="F32">
        <v>5206.27531</v>
      </c>
      <c r="G32">
        <v>5200.79889</v>
      </c>
      <c r="H32">
        <v>5195.3224700000001</v>
      </c>
      <c r="I32">
        <v>5189.8460500000001</v>
      </c>
      <c r="J32">
        <v>5181.48711</v>
      </c>
      <c r="K32">
        <v>5176.0106900000001</v>
      </c>
      <c r="L32">
        <v>5170.5342700000001</v>
      </c>
      <c r="M32">
        <v>5165.0578500000001</v>
      </c>
      <c r="N32">
        <v>5159.5814300000002</v>
      </c>
      <c r="P32" s="1">
        <f t="shared" si="0"/>
        <v>46078.652754629627</v>
      </c>
      <c r="Q32" s="2">
        <f t="shared" si="1"/>
        <v>46078.652777777781</v>
      </c>
      <c r="R32">
        <f t="shared" si="2"/>
        <v>1772034000</v>
      </c>
    </row>
    <row r="33" spans="1:18" x14ac:dyDescent="0.55000000000000004">
      <c r="A33">
        <v>1772034298</v>
      </c>
      <c r="B33" t="s">
        <v>6</v>
      </c>
      <c r="C33" t="s">
        <v>7</v>
      </c>
      <c r="D33">
        <v>5197.8999999999996</v>
      </c>
      <c r="E33">
        <v>5212.27736</v>
      </c>
      <c r="F33">
        <v>5206.76181</v>
      </c>
      <c r="G33">
        <v>5201.2462500000001</v>
      </c>
      <c r="H33">
        <v>5195.7306900000003</v>
      </c>
      <c r="I33">
        <v>5190.2151400000002</v>
      </c>
      <c r="J33">
        <v>5181.7019700000001</v>
      </c>
      <c r="K33">
        <v>5176.1864100000003</v>
      </c>
      <c r="L33">
        <v>5170.6708600000002</v>
      </c>
      <c r="M33">
        <v>5165.1553000000004</v>
      </c>
      <c r="N33">
        <v>5159.6397500000003</v>
      </c>
      <c r="P33" s="1">
        <f t="shared" si="0"/>
        <v>46078.656226851846</v>
      </c>
      <c r="Q33" s="2">
        <f t="shared" si="1"/>
        <v>46078.65625</v>
      </c>
      <c r="R33">
        <f t="shared" si="2"/>
        <v>1772034300</v>
      </c>
    </row>
    <row r="34" spans="1:18" x14ac:dyDescent="0.55000000000000004">
      <c r="A34">
        <v>1772034598</v>
      </c>
      <c r="B34" t="s">
        <v>6</v>
      </c>
      <c r="C34" t="s">
        <v>7</v>
      </c>
      <c r="D34">
        <v>5195.4799999999996</v>
      </c>
      <c r="E34">
        <v>5212.7414399999998</v>
      </c>
      <c r="F34">
        <v>5207.2297099999996</v>
      </c>
      <c r="G34">
        <v>5201.7179900000001</v>
      </c>
      <c r="H34">
        <v>5196.2062599999999</v>
      </c>
      <c r="I34">
        <v>5190.6945299999998</v>
      </c>
      <c r="J34">
        <v>5182.1400100000001</v>
      </c>
      <c r="K34">
        <v>5176.6282799999999</v>
      </c>
      <c r="L34">
        <v>5171.1165499999997</v>
      </c>
      <c r="M34">
        <v>5165.6048199999996</v>
      </c>
      <c r="N34">
        <v>5160.0930900000003</v>
      </c>
      <c r="P34" s="1">
        <f t="shared" si="0"/>
        <v>46078.659699074073</v>
      </c>
      <c r="Q34" s="2">
        <f t="shared" si="1"/>
        <v>46078.659722222219</v>
      </c>
      <c r="R34">
        <f t="shared" si="2"/>
        <v>1772034600</v>
      </c>
    </row>
    <row r="35" spans="1:18" x14ac:dyDescent="0.55000000000000004">
      <c r="A35">
        <v>1772034898</v>
      </c>
      <c r="B35" t="s">
        <v>6</v>
      </c>
      <c r="C35" t="s">
        <v>7</v>
      </c>
      <c r="D35">
        <v>5194.5</v>
      </c>
      <c r="E35">
        <v>5213.2914000000001</v>
      </c>
      <c r="F35">
        <v>5207.7790599999998</v>
      </c>
      <c r="G35">
        <v>5202.2667099999999</v>
      </c>
      <c r="H35">
        <v>5196.7543699999997</v>
      </c>
      <c r="I35">
        <v>5191.2420199999997</v>
      </c>
      <c r="J35">
        <v>5182.7408800000003</v>
      </c>
      <c r="K35">
        <v>5177.2285400000001</v>
      </c>
      <c r="L35">
        <v>5171.7161900000001</v>
      </c>
      <c r="M35">
        <v>5166.2038499999999</v>
      </c>
      <c r="N35">
        <v>5160.6914999999999</v>
      </c>
      <c r="P35" s="1">
        <f t="shared" si="0"/>
        <v>46078.663171296299</v>
      </c>
      <c r="Q35" s="2">
        <f t="shared" si="1"/>
        <v>46078.663194444445</v>
      </c>
      <c r="R35">
        <f t="shared" si="2"/>
        <v>1772034900</v>
      </c>
    </row>
    <row r="36" spans="1:18" x14ac:dyDescent="0.55000000000000004">
      <c r="A36">
        <v>1772035198</v>
      </c>
      <c r="B36" t="s">
        <v>6</v>
      </c>
      <c r="C36" t="s">
        <v>7</v>
      </c>
      <c r="D36">
        <v>5194.37</v>
      </c>
      <c r="E36">
        <v>5213.9445500000002</v>
      </c>
      <c r="F36">
        <v>5208.4172099999996</v>
      </c>
      <c r="G36">
        <v>5202.8898600000002</v>
      </c>
      <c r="H36">
        <v>5197.3625099999999</v>
      </c>
      <c r="I36">
        <v>5191.8351700000003</v>
      </c>
      <c r="J36">
        <v>5183.4369500000003</v>
      </c>
      <c r="K36">
        <v>5177.9096099999997</v>
      </c>
      <c r="L36">
        <v>5172.3822600000003</v>
      </c>
      <c r="M36">
        <v>5166.8549199999998</v>
      </c>
      <c r="N36">
        <v>5161.3275700000004</v>
      </c>
      <c r="P36" s="1">
        <f t="shared" si="0"/>
        <v>46078.666643518518</v>
      </c>
      <c r="Q36" s="2">
        <f t="shared" si="1"/>
        <v>46078.666666666664</v>
      </c>
      <c r="R36">
        <f t="shared" si="2"/>
        <v>1772035200</v>
      </c>
    </row>
    <row r="37" spans="1:18" x14ac:dyDescent="0.55000000000000004">
      <c r="A37">
        <v>1772035498</v>
      </c>
      <c r="B37" t="s">
        <v>6</v>
      </c>
      <c r="C37" t="s">
        <v>7</v>
      </c>
      <c r="D37">
        <v>5191.37</v>
      </c>
      <c r="E37">
        <v>5214.4652900000001</v>
      </c>
      <c r="F37">
        <v>5208.9407899999997</v>
      </c>
      <c r="G37">
        <v>5203.4162800000004</v>
      </c>
      <c r="H37">
        <v>5197.8917799999999</v>
      </c>
      <c r="I37">
        <v>5192.3672699999997</v>
      </c>
      <c r="J37">
        <v>5184.1183000000001</v>
      </c>
      <c r="K37">
        <v>5178.5937899999999</v>
      </c>
      <c r="L37">
        <v>5173.0692900000004</v>
      </c>
      <c r="M37">
        <v>5167.5447800000002</v>
      </c>
      <c r="N37">
        <v>5162.02027</v>
      </c>
      <c r="P37" s="1">
        <f t="shared" si="0"/>
        <v>46078.670115740737</v>
      </c>
      <c r="Q37" s="2">
        <f t="shared" si="1"/>
        <v>46078.670138888891</v>
      </c>
      <c r="R37">
        <f t="shared" si="2"/>
        <v>1772035500</v>
      </c>
    </row>
    <row r="38" spans="1:18" x14ac:dyDescent="0.55000000000000004">
      <c r="A38">
        <v>1772035798</v>
      </c>
      <c r="B38" t="s">
        <v>6</v>
      </c>
      <c r="C38" t="s">
        <v>7</v>
      </c>
      <c r="D38">
        <v>5192.5200000000004</v>
      </c>
      <c r="E38">
        <v>5214.9885899999999</v>
      </c>
      <c r="F38">
        <v>5209.4560600000004</v>
      </c>
      <c r="G38">
        <v>5203.92353</v>
      </c>
      <c r="H38">
        <v>5198.3909999999996</v>
      </c>
      <c r="I38">
        <v>5192.8584700000001</v>
      </c>
      <c r="J38">
        <v>5184.7592500000001</v>
      </c>
      <c r="K38">
        <v>5179.2267199999997</v>
      </c>
      <c r="L38">
        <v>5173.6941900000002</v>
      </c>
      <c r="M38">
        <v>5168.16165</v>
      </c>
      <c r="N38">
        <v>5162.6291199999996</v>
      </c>
      <c r="P38" s="1">
        <f t="shared" si="0"/>
        <v>46078.673587962963</v>
      </c>
      <c r="Q38" s="2">
        <f t="shared" si="1"/>
        <v>46078.673611111109</v>
      </c>
      <c r="R38">
        <f t="shared" si="2"/>
        <v>1772035800</v>
      </c>
    </row>
    <row r="39" spans="1:18" x14ac:dyDescent="0.55000000000000004">
      <c r="A39">
        <v>1772036098</v>
      </c>
      <c r="B39" t="s">
        <v>6</v>
      </c>
      <c r="C39" t="s">
        <v>7</v>
      </c>
      <c r="D39">
        <v>5197.05</v>
      </c>
      <c r="E39">
        <v>5215.5500899999997</v>
      </c>
      <c r="F39">
        <v>5210.0016999999998</v>
      </c>
      <c r="G39">
        <v>5204.4533000000001</v>
      </c>
      <c r="H39">
        <v>5198.9049100000002</v>
      </c>
      <c r="I39">
        <v>5193.3565099999996</v>
      </c>
      <c r="J39">
        <v>5185.4082099999996</v>
      </c>
      <c r="K39">
        <v>5179.8598199999997</v>
      </c>
      <c r="L39">
        <v>5174.31142</v>
      </c>
      <c r="M39">
        <v>5168.7630300000001</v>
      </c>
      <c r="N39">
        <v>5163.2146300000004</v>
      </c>
      <c r="P39" s="1">
        <f t="shared" si="0"/>
        <v>46078.677060185189</v>
      </c>
      <c r="Q39" s="2">
        <f t="shared" si="1"/>
        <v>46078.677083333336</v>
      </c>
      <c r="R39">
        <f t="shared" si="2"/>
        <v>1772036100</v>
      </c>
    </row>
    <row r="40" spans="1:18" x14ac:dyDescent="0.55000000000000004">
      <c r="A40">
        <v>1772036398</v>
      </c>
      <c r="B40" t="s">
        <v>6</v>
      </c>
      <c r="C40" t="s">
        <v>7</v>
      </c>
      <c r="D40">
        <v>5205.29</v>
      </c>
      <c r="E40">
        <v>5216.01649</v>
      </c>
      <c r="F40">
        <v>5210.5261799999998</v>
      </c>
      <c r="G40">
        <v>5205.0358699999997</v>
      </c>
      <c r="H40">
        <v>5199.5455599999996</v>
      </c>
      <c r="I40">
        <v>5194.0552500000003</v>
      </c>
      <c r="J40">
        <v>5186.1826700000001</v>
      </c>
      <c r="K40">
        <v>5180.69236</v>
      </c>
      <c r="L40">
        <v>5175.2020499999999</v>
      </c>
      <c r="M40">
        <v>5169.7117399999997</v>
      </c>
      <c r="N40">
        <v>5164.2214299999996</v>
      </c>
      <c r="P40" s="1">
        <f t="shared" si="0"/>
        <v>46078.680532407408</v>
      </c>
      <c r="Q40" s="2">
        <f t="shared" si="1"/>
        <v>46078.680555555555</v>
      </c>
      <c r="R40">
        <f t="shared" si="2"/>
        <v>1772036400</v>
      </c>
    </row>
    <row r="41" spans="1:18" x14ac:dyDescent="0.55000000000000004">
      <c r="A41">
        <v>1772036698</v>
      </c>
      <c r="B41" t="s">
        <v>6</v>
      </c>
      <c r="C41" t="s">
        <v>7</v>
      </c>
      <c r="D41">
        <v>5203.22</v>
      </c>
      <c r="E41">
        <v>5216.7740100000001</v>
      </c>
      <c r="F41">
        <v>5211.3030200000003</v>
      </c>
      <c r="G41">
        <v>5205.8320400000002</v>
      </c>
      <c r="H41">
        <v>5200.3610500000004</v>
      </c>
      <c r="I41">
        <v>5194.8900599999997</v>
      </c>
      <c r="J41">
        <v>5187.1338400000004</v>
      </c>
      <c r="K41">
        <v>5181.6628499999997</v>
      </c>
      <c r="L41">
        <v>5176.1918599999999</v>
      </c>
      <c r="M41">
        <v>5170.7208799999999</v>
      </c>
      <c r="N41">
        <v>5165.2498900000001</v>
      </c>
      <c r="P41" s="1">
        <f t="shared" si="0"/>
        <v>46078.684004629627</v>
      </c>
      <c r="Q41" s="2">
        <f t="shared" si="1"/>
        <v>46078.684027777781</v>
      </c>
      <c r="R41">
        <f t="shared" si="2"/>
        <v>1772036700</v>
      </c>
    </row>
    <row r="42" spans="1:18" x14ac:dyDescent="0.55000000000000004">
      <c r="A42">
        <v>1772036998</v>
      </c>
      <c r="B42" t="s">
        <v>6</v>
      </c>
      <c r="C42" t="s">
        <v>7</v>
      </c>
      <c r="D42">
        <v>5206.5600000000004</v>
      </c>
      <c r="E42">
        <v>5217.6459100000002</v>
      </c>
      <c r="F42">
        <v>5212.1880099999998</v>
      </c>
      <c r="G42">
        <v>5206.7301100000004</v>
      </c>
      <c r="H42">
        <v>5201.2722100000001</v>
      </c>
      <c r="I42">
        <v>5195.8143</v>
      </c>
      <c r="J42">
        <v>5188.1391800000001</v>
      </c>
      <c r="K42">
        <v>5182.6812799999998</v>
      </c>
      <c r="L42">
        <v>5177.2233699999997</v>
      </c>
      <c r="M42">
        <v>5171.7654700000003</v>
      </c>
      <c r="N42">
        <v>5166.3075699999999</v>
      </c>
      <c r="P42" s="1">
        <f t="shared" si="0"/>
        <v>46078.687476851846</v>
      </c>
      <c r="Q42" s="2">
        <f t="shared" si="1"/>
        <v>46078.6875</v>
      </c>
      <c r="R42">
        <f t="shared" si="2"/>
        <v>1772037000</v>
      </c>
    </row>
    <row r="43" spans="1:18" x14ac:dyDescent="0.55000000000000004">
      <c r="A43">
        <v>1772037298</v>
      </c>
      <c r="B43" t="s">
        <v>6</v>
      </c>
      <c r="C43" t="s">
        <v>7</v>
      </c>
      <c r="D43">
        <v>5203.3900000000003</v>
      </c>
      <c r="E43">
        <v>5218.6246099999998</v>
      </c>
      <c r="F43">
        <v>5213.1664600000004</v>
      </c>
      <c r="G43">
        <v>5207.70831</v>
      </c>
      <c r="H43">
        <v>5202.2501700000003</v>
      </c>
      <c r="I43">
        <v>5196.7920199999999</v>
      </c>
      <c r="J43">
        <v>5189.2438899999997</v>
      </c>
      <c r="K43">
        <v>5183.7857400000003</v>
      </c>
      <c r="L43">
        <v>5178.3275899999999</v>
      </c>
      <c r="M43">
        <v>5172.8694400000004</v>
      </c>
      <c r="N43">
        <v>5167.41129</v>
      </c>
      <c r="P43" s="1">
        <f t="shared" si="0"/>
        <v>46078.690949074073</v>
      </c>
      <c r="Q43" s="2">
        <f t="shared" si="1"/>
        <v>46078.690972222219</v>
      </c>
      <c r="R43">
        <f t="shared" si="2"/>
        <v>1772037300</v>
      </c>
    </row>
    <row r="44" spans="1:18" x14ac:dyDescent="0.55000000000000004">
      <c r="A44">
        <v>1772037598</v>
      </c>
      <c r="B44" t="s">
        <v>6</v>
      </c>
      <c r="C44" t="s">
        <v>7</v>
      </c>
      <c r="D44">
        <v>5207.51</v>
      </c>
      <c r="E44">
        <v>5219.6468100000002</v>
      </c>
      <c r="F44">
        <v>5214.1843399999998</v>
      </c>
      <c r="G44">
        <v>5208.7218700000003</v>
      </c>
      <c r="H44">
        <v>5203.2593999999999</v>
      </c>
      <c r="I44">
        <v>5197.7969300000004</v>
      </c>
      <c r="J44">
        <v>5190.4194600000001</v>
      </c>
      <c r="K44">
        <v>5184.9569899999997</v>
      </c>
      <c r="L44">
        <v>5179.4945200000002</v>
      </c>
      <c r="M44">
        <v>5174.0320499999998</v>
      </c>
      <c r="N44">
        <v>5168.5695800000003</v>
      </c>
      <c r="P44" s="1">
        <f t="shared" si="0"/>
        <v>46078.694421296299</v>
      </c>
      <c r="Q44" s="2">
        <f t="shared" si="1"/>
        <v>46078.694444444445</v>
      </c>
      <c r="R44">
        <f t="shared" si="2"/>
        <v>1772037600</v>
      </c>
    </row>
    <row r="45" spans="1:18" x14ac:dyDescent="0.55000000000000004">
      <c r="A45">
        <v>1772037898</v>
      </c>
      <c r="B45" t="s">
        <v>6</v>
      </c>
      <c r="C45" t="s">
        <v>7</v>
      </c>
      <c r="D45">
        <v>5208.18</v>
      </c>
      <c r="E45">
        <v>5220.8244999999997</v>
      </c>
      <c r="F45">
        <v>5215.35808</v>
      </c>
      <c r="G45">
        <v>5209.8916600000002</v>
      </c>
      <c r="H45">
        <v>5204.4252399999996</v>
      </c>
      <c r="I45">
        <v>5198.9588199999998</v>
      </c>
      <c r="J45">
        <v>5191.7031100000004</v>
      </c>
      <c r="K45">
        <v>5186.2366899999997</v>
      </c>
      <c r="L45">
        <v>5180.77027</v>
      </c>
      <c r="M45">
        <v>5175.3038500000002</v>
      </c>
      <c r="N45">
        <v>5169.8374299999996</v>
      </c>
      <c r="P45" s="1">
        <f t="shared" si="0"/>
        <v>46078.697893518518</v>
      </c>
      <c r="Q45" s="2">
        <f t="shared" si="1"/>
        <v>46078.697916666664</v>
      </c>
      <c r="R45">
        <f t="shared" si="2"/>
        <v>1772037900</v>
      </c>
    </row>
    <row r="46" spans="1:18" x14ac:dyDescent="0.55000000000000004">
      <c r="A46">
        <v>1772038198</v>
      </c>
      <c r="B46" t="s">
        <v>6</v>
      </c>
      <c r="C46" t="s">
        <v>7</v>
      </c>
      <c r="D46">
        <v>5211.95</v>
      </c>
      <c r="E46">
        <v>5222.0048299999999</v>
      </c>
      <c r="F46">
        <v>5216.5465599999998</v>
      </c>
      <c r="G46">
        <v>5211.0882899999997</v>
      </c>
      <c r="H46">
        <v>5205.6300199999996</v>
      </c>
      <c r="I46">
        <v>5200.1717500000004</v>
      </c>
      <c r="J46">
        <v>5193.05573</v>
      </c>
      <c r="K46">
        <v>5187.59746</v>
      </c>
      <c r="L46">
        <v>5182.1391899999999</v>
      </c>
      <c r="M46">
        <v>5176.6809199999998</v>
      </c>
      <c r="N46">
        <v>5171.2226499999997</v>
      </c>
      <c r="P46" s="1">
        <f t="shared" si="0"/>
        <v>46078.701365740737</v>
      </c>
      <c r="Q46" s="2">
        <f t="shared" si="1"/>
        <v>46078.701388888891</v>
      </c>
      <c r="R46">
        <f t="shared" si="2"/>
        <v>1772038200</v>
      </c>
    </row>
    <row r="47" spans="1:18" x14ac:dyDescent="0.55000000000000004">
      <c r="A47">
        <v>1772038498</v>
      </c>
      <c r="B47" t="s">
        <v>6</v>
      </c>
      <c r="C47" t="s">
        <v>7</v>
      </c>
      <c r="D47">
        <v>5212.3100000000004</v>
      </c>
      <c r="E47">
        <v>5223.1155900000003</v>
      </c>
      <c r="F47">
        <v>5217.68714</v>
      </c>
      <c r="G47">
        <v>5212.2586799999999</v>
      </c>
      <c r="H47">
        <v>5206.8302199999998</v>
      </c>
      <c r="I47">
        <v>5201.4017700000004</v>
      </c>
      <c r="J47">
        <v>5194.4928799999998</v>
      </c>
      <c r="K47">
        <v>5189.0644199999997</v>
      </c>
      <c r="L47">
        <v>5183.6359700000003</v>
      </c>
      <c r="M47">
        <v>5178.2075100000002</v>
      </c>
      <c r="N47">
        <v>5172.7790500000001</v>
      </c>
      <c r="P47" s="1">
        <f t="shared" si="0"/>
        <v>46078.704837962963</v>
      </c>
      <c r="Q47" s="2">
        <f t="shared" si="1"/>
        <v>46078.704861111109</v>
      </c>
      <c r="R47">
        <f t="shared" si="2"/>
        <v>1772038500</v>
      </c>
    </row>
    <row r="48" spans="1:18" x14ac:dyDescent="0.55000000000000004">
      <c r="A48">
        <v>1772038798</v>
      </c>
      <c r="B48" t="s">
        <v>6</v>
      </c>
      <c r="C48" t="s">
        <v>7</v>
      </c>
      <c r="D48">
        <v>5210.09</v>
      </c>
      <c r="E48">
        <v>5224.2428900000004</v>
      </c>
      <c r="F48">
        <v>5218.8356100000001</v>
      </c>
      <c r="G48">
        <v>5213.4283299999997</v>
      </c>
      <c r="H48">
        <v>5208.0210399999996</v>
      </c>
      <c r="I48">
        <v>5202.6137600000002</v>
      </c>
      <c r="J48">
        <v>5195.9074700000001</v>
      </c>
      <c r="K48">
        <v>5190.50018</v>
      </c>
      <c r="L48">
        <v>5185.0928999999996</v>
      </c>
      <c r="M48">
        <v>5179.6856200000002</v>
      </c>
      <c r="N48">
        <v>5174.2783300000001</v>
      </c>
      <c r="P48" s="1">
        <f t="shared" si="0"/>
        <v>46078.708310185189</v>
      </c>
      <c r="Q48" s="2">
        <f t="shared" si="1"/>
        <v>46078.708333333336</v>
      </c>
      <c r="R48">
        <f t="shared" si="2"/>
        <v>1772038800</v>
      </c>
    </row>
    <row r="49" spans="1:18" x14ac:dyDescent="0.55000000000000004">
      <c r="A49">
        <v>1772039098</v>
      </c>
      <c r="B49" t="s">
        <v>6</v>
      </c>
      <c r="C49" t="s">
        <v>7</v>
      </c>
      <c r="D49">
        <v>5214.6899999999996</v>
      </c>
      <c r="E49">
        <v>5225.5198</v>
      </c>
      <c r="F49">
        <v>5220.1012099999998</v>
      </c>
      <c r="G49">
        <v>5214.6826300000002</v>
      </c>
      <c r="H49">
        <v>5209.2640499999998</v>
      </c>
      <c r="I49">
        <v>5203.8454700000002</v>
      </c>
      <c r="J49">
        <v>5197.2702799999997</v>
      </c>
      <c r="K49">
        <v>5191.8517000000002</v>
      </c>
      <c r="L49">
        <v>5186.4331199999997</v>
      </c>
      <c r="M49">
        <v>5181.0145400000001</v>
      </c>
      <c r="N49">
        <v>5175.5959599999996</v>
      </c>
      <c r="P49" s="1">
        <f t="shared" si="0"/>
        <v>46078.711782407408</v>
      </c>
      <c r="Q49" s="2">
        <f t="shared" si="1"/>
        <v>46078.711805555555</v>
      </c>
      <c r="R49">
        <f t="shared" si="2"/>
        <v>1772039100</v>
      </c>
    </row>
    <row r="50" spans="1:18" x14ac:dyDescent="0.55000000000000004">
      <c r="A50">
        <v>1772039398</v>
      </c>
      <c r="B50" t="s">
        <v>6</v>
      </c>
      <c r="C50" t="s">
        <v>7</v>
      </c>
      <c r="D50">
        <v>5215.17</v>
      </c>
      <c r="E50">
        <v>5226.7566200000001</v>
      </c>
      <c r="F50">
        <v>5221.3504999999996</v>
      </c>
      <c r="G50">
        <v>5215.9443899999997</v>
      </c>
      <c r="H50">
        <v>5210.5382799999998</v>
      </c>
      <c r="I50">
        <v>5205.1321699999999</v>
      </c>
      <c r="J50">
        <v>5198.7266600000003</v>
      </c>
      <c r="K50">
        <v>5193.3205500000004</v>
      </c>
      <c r="L50">
        <v>5187.9144399999996</v>
      </c>
      <c r="M50">
        <v>5182.5083299999997</v>
      </c>
      <c r="N50">
        <v>5177.1022199999998</v>
      </c>
      <c r="P50" s="1">
        <f t="shared" si="0"/>
        <v>46078.715254629627</v>
      </c>
      <c r="Q50" s="2">
        <f t="shared" si="1"/>
        <v>46078.715277777781</v>
      </c>
      <c r="R50">
        <f t="shared" si="2"/>
        <v>1772039400</v>
      </c>
    </row>
    <row r="51" spans="1:18" x14ac:dyDescent="0.55000000000000004">
      <c r="A51">
        <v>1772039698</v>
      </c>
      <c r="B51" t="s">
        <v>6</v>
      </c>
      <c r="C51" t="s">
        <v>7</v>
      </c>
      <c r="D51">
        <v>5214.53</v>
      </c>
      <c r="E51">
        <v>5227.96371</v>
      </c>
      <c r="F51">
        <v>5222.56513</v>
      </c>
      <c r="G51">
        <v>5217.1665499999999</v>
      </c>
      <c r="H51">
        <v>5211.7679699999999</v>
      </c>
      <c r="I51">
        <v>5206.3693899999998</v>
      </c>
      <c r="J51">
        <v>5200.1639500000001</v>
      </c>
      <c r="K51">
        <v>5194.7653700000001</v>
      </c>
      <c r="L51">
        <v>5189.36679</v>
      </c>
      <c r="M51">
        <v>5183.96821</v>
      </c>
      <c r="N51">
        <v>5178.56963</v>
      </c>
      <c r="P51" s="1">
        <f t="shared" si="0"/>
        <v>46078.718726851846</v>
      </c>
      <c r="Q51" s="2">
        <f t="shared" si="1"/>
        <v>46078.71875</v>
      </c>
      <c r="R51">
        <f t="shared" si="2"/>
        <v>1772039700</v>
      </c>
    </row>
    <row r="52" spans="1:18" x14ac:dyDescent="0.55000000000000004">
      <c r="A52">
        <v>1772039998</v>
      </c>
      <c r="B52" t="s">
        <v>6</v>
      </c>
      <c r="C52" t="s">
        <v>7</v>
      </c>
      <c r="D52">
        <v>5213.2700000000004</v>
      </c>
      <c r="E52">
        <v>5229.08788</v>
      </c>
      <c r="F52">
        <v>5223.7044299999998</v>
      </c>
      <c r="G52">
        <v>5218.3209699999998</v>
      </c>
      <c r="H52">
        <v>5212.9375099999997</v>
      </c>
      <c r="I52">
        <v>5207.5540600000004</v>
      </c>
      <c r="J52">
        <v>5201.5397899999998</v>
      </c>
      <c r="K52">
        <v>5196.1563399999995</v>
      </c>
      <c r="L52">
        <v>5190.7728800000004</v>
      </c>
      <c r="M52">
        <v>5185.3894200000004</v>
      </c>
      <c r="N52">
        <v>5180.0059700000002</v>
      </c>
      <c r="P52" s="1">
        <f t="shared" si="0"/>
        <v>46078.722199074073</v>
      </c>
      <c r="Q52" s="2">
        <f t="shared" si="1"/>
        <v>46078.722222222219</v>
      </c>
      <c r="R52">
        <f t="shared" si="2"/>
        <v>1772040000</v>
      </c>
    </row>
    <row r="53" spans="1:18" x14ac:dyDescent="0.55000000000000004">
      <c r="A53">
        <v>1772040298</v>
      </c>
      <c r="B53" t="s">
        <v>6</v>
      </c>
      <c r="C53" t="s">
        <v>7</v>
      </c>
      <c r="D53">
        <v>5213.1000000000004</v>
      </c>
      <c r="E53">
        <v>5230.1486599999998</v>
      </c>
      <c r="F53">
        <v>5224.7824899999996</v>
      </c>
      <c r="G53">
        <v>5219.4163099999996</v>
      </c>
      <c r="H53">
        <v>5214.0501400000003</v>
      </c>
      <c r="I53">
        <v>5208.68397</v>
      </c>
      <c r="J53">
        <v>5202.86301</v>
      </c>
      <c r="K53">
        <v>5197.4968399999998</v>
      </c>
      <c r="L53">
        <v>5192.1306599999998</v>
      </c>
      <c r="M53">
        <v>5186.7644899999996</v>
      </c>
      <c r="N53">
        <v>5181.3983200000002</v>
      </c>
      <c r="P53" s="1">
        <f t="shared" si="0"/>
        <v>46078.725671296299</v>
      </c>
      <c r="Q53" s="2">
        <f t="shared" si="1"/>
        <v>46078.725694444445</v>
      </c>
      <c r="R53">
        <f t="shared" si="2"/>
        <v>1772040300</v>
      </c>
    </row>
    <row r="54" spans="1:18" x14ac:dyDescent="0.55000000000000004">
      <c r="A54">
        <v>1772040598</v>
      </c>
      <c r="B54" t="s">
        <v>6</v>
      </c>
      <c r="C54" t="s">
        <v>7</v>
      </c>
      <c r="D54">
        <v>5211.8500000000004</v>
      </c>
      <c r="E54">
        <v>5231.1738699999996</v>
      </c>
      <c r="F54">
        <v>5225.8081300000003</v>
      </c>
      <c r="G54">
        <v>5220.4423900000002</v>
      </c>
      <c r="H54">
        <v>5215.07665</v>
      </c>
      <c r="I54">
        <v>5209.7109099999998</v>
      </c>
      <c r="J54">
        <v>5204.0894399999997</v>
      </c>
      <c r="K54">
        <v>5198.7236999999996</v>
      </c>
      <c r="L54">
        <v>5193.3579600000003</v>
      </c>
      <c r="M54">
        <v>5187.9922200000001</v>
      </c>
      <c r="N54">
        <v>5182.6264799999999</v>
      </c>
      <c r="P54" s="1">
        <f t="shared" si="0"/>
        <v>46078.729143518518</v>
      </c>
      <c r="Q54" s="2">
        <f t="shared" si="1"/>
        <v>46078.729166666664</v>
      </c>
      <c r="R54">
        <f t="shared" si="2"/>
        <v>1772040600</v>
      </c>
    </row>
    <row r="55" spans="1:18" x14ac:dyDescent="0.55000000000000004">
      <c r="A55">
        <v>1772040898</v>
      </c>
      <c r="B55" t="s">
        <v>6</v>
      </c>
      <c r="C55" t="s">
        <v>7</v>
      </c>
      <c r="D55">
        <v>5213.17</v>
      </c>
      <c r="E55">
        <v>5231.9627499999997</v>
      </c>
      <c r="F55">
        <v>5226.6266400000004</v>
      </c>
      <c r="G55">
        <v>5221.2905300000002</v>
      </c>
      <c r="H55">
        <v>5215.95442</v>
      </c>
      <c r="I55">
        <v>5210.6183099999998</v>
      </c>
      <c r="J55">
        <v>5205.2026400000004</v>
      </c>
      <c r="K55">
        <v>5199.8665300000002</v>
      </c>
      <c r="L55">
        <v>5194.53042</v>
      </c>
      <c r="M55">
        <v>5189.1943099999999</v>
      </c>
      <c r="N55">
        <v>5183.8581999999997</v>
      </c>
      <c r="P55" s="1">
        <f t="shared" si="0"/>
        <v>46078.732615740737</v>
      </c>
      <c r="Q55" s="2">
        <f t="shared" si="1"/>
        <v>46078.732638888891</v>
      </c>
      <c r="R55">
        <f t="shared" si="2"/>
        <v>1772040900</v>
      </c>
    </row>
    <row r="56" spans="1:18" x14ac:dyDescent="0.55000000000000004">
      <c r="A56">
        <v>1772041198</v>
      </c>
      <c r="B56" t="s">
        <v>6</v>
      </c>
      <c r="C56" t="s">
        <v>7</v>
      </c>
      <c r="D56">
        <v>5208.33</v>
      </c>
      <c r="E56">
        <v>5232.6908899999999</v>
      </c>
      <c r="F56">
        <v>5227.3756400000002</v>
      </c>
      <c r="G56">
        <v>5222.0603899999996</v>
      </c>
      <c r="H56">
        <v>5216.7451499999997</v>
      </c>
      <c r="I56">
        <v>5211.4299000000001</v>
      </c>
      <c r="J56">
        <v>5206.1568900000002</v>
      </c>
      <c r="K56">
        <v>5200.8416399999996</v>
      </c>
      <c r="L56">
        <v>5195.52639</v>
      </c>
      <c r="M56">
        <v>5190.2111500000001</v>
      </c>
      <c r="N56">
        <v>5184.8959000000004</v>
      </c>
      <c r="P56" s="1">
        <f t="shared" si="0"/>
        <v>46078.736087962963</v>
      </c>
      <c r="Q56" s="2">
        <f t="shared" si="1"/>
        <v>46078.736111111109</v>
      </c>
      <c r="R56">
        <f t="shared" si="2"/>
        <v>1772041200</v>
      </c>
    </row>
    <row r="57" spans="1:18" x14ac:dyDescent="0.55000000000000004">
      <c r="A57">
        <v>1772041498</v>
      </c>
      <c r="B57" t="s">
        <v>6</v>
      </c>
      <c r="C57" t="s">
        <v>7</v>
      </c>
      <c r="D57">
        <v>5206.71</v>
      </c>
      <c r="E57">
        <v>5233.3021699999999</v>
      </c>
      <c r="F57">
        <v>5227.98513</v>
      </c>
      <c r="G57">
        <v>5222.6680900000001</v>
      </c>
      <c r="H57">
        <v>5217.35106</v>
      </c>
      <c r="I57">
        <v>5212.0340200000001</v>
      </c>
      <c r="J57">
        <v>5206.8821200000002</v>
      </c>
      <c r="K57">
        <v>5201.5650800000003</v>
      </c>
      <c r="L57">
        <v>5196.2480500000001</v>
      </c>
      <c r="M57">
        <v>5190.9310100000002</v>
      </c>
      <c r="N57">
        <v>5185.6139700000003</v>
      </c>
      <c r="P57" s="1">
        <f t="shared" si="0"/>
        <v>46078.739560185189</v>
      </c>
      <c r="Q57" s="2">
        <f t="shared" si="1"/>
        <v>46078.739583333336</v>
      </c>
      <c r="R57">
        <f t="shared" si="2"/>
        <v>1772041500</v>
      </c>
    </row>
    <row r="58" spans="1:18" x14ac:dyDescent="0.55000000000000004">
      <c r="A58">
        <v>1772041798</v>
      </c>
      <c r="B58" t="s">
        <v>6</v>
      </c>
      <c r="C58" t="s">
        <v>7</v>
      </c>
      <c r="D58">
        <v>5206.32</v>
      </c>
      <c r="E58">
        <v>5233.8383000000003</v>
      </c>
      <c r="F58">
        <v>5228.5089099999996</v>
      </c>
      <c r="G58">
        <v>5223.1795300000003</v>
      </c>
      <c r="H58">
        <v>5217.8501500000002</v>
      </c>
      <c r="I58">
        <v>5212.5207700000001</v>
      </c>
      <c r="J58">
        <v>5207.4422599999998</v>
      </c>
      <c r="K58">
        <v>5202.1128799999997</v>
      </c>
      <c r="L58">
        <v>5196.7834999999995</v>
      </c>
      <c r="M58">
        <v>5191.4541099999997</v>
      </c>
      <c r="N58">
        <v>5186.1247300000005</v>
      </c>
      <c r="P58" s="1">
        <f t="shared" si="0"/>
        <v>46078.743032407408</v>
      </c>
      <c r="Q58" s="2">
        <f t="shared" si="1"/>
        <v>46078.743055555555</v>
      </c>
      <c r="R58">
        <f t="shared" si="2"/>
        <v>1772041800</v>
      </c>
    </row>
    <row r="59" spans="1:18" x14ac:dyDescent="0.55000000000000004">
      <c r="A59">
        <v>1772042098</v>
      </c>
      <c r="B59" t="s">
        <v>6</v>
      </c>
      <c r="C59" t="s">
        <v>7</v>
      </c>
      <c r="D59">
        <v>5206.82</v>
      </c>
      <c r="E59">
        <v>5234.1923399999996</v>
      </c>
      <c r="F59">
        <v>5228.8557300000002</v>
      </c>
      <c r="G59">
        <v>5223.5191299999997</v>
      </c>
      <c r="H59">
        <v>5218.1825200000003</v>
      </c>
      <c r="I59">
        <v>5212.8459199999998</v>
      </c>
      <c r="J59">
        <v>5207.8365199999998</v>
      </c>
      <c r="K59">
        <v>5202.4999100000005</v>
      </c>
      <c r="L59">
        <v>5197.1633099999999</v>
      </c>
      <c r="M59">
        <v>5191.8266999999996</v>
      </c>
      <c r="N59">
        <v>5186.4901</v>
      </c>
      <c r="P59" s="1">
        <f t="shared" si="0"/>
        <v>46078.746504629627</v>
      </c>
      <c r="Q59" s="2">
        <f t="shared" si="1"/>
        <v>46078.746527777781</v>
      </c>
      <c r="R59">
        <f t="shared" si="2"/>
        <v>1772042100</v>
      </c>
    </row>
    <row r="60" spans="1:18" x14ac:dyDescent="0.55000000000000004">
      <c r="A60">
        <v>1772042398</v>
      </c>
      <c r="B60" t="s">
        <v>6</v>
      </c>
      <c r="C60" t="s">
        <v>7</v>
      </c>
      <c r="D60">
        <v>5207.3999999999996</v>
      </c>
      <c r="E60">
        <v>5234.33374</v>
      </c>
      <c r="F60">
        <v>5229.00893</v>
      </c>
      <c r="G60">
        <v>5223.6841100000001</v>
      </c>
      <c r="H60">
        <v>5218.3593000000001</v>
      </c>
      <c r="I60">
        <v>5213.0344800000003</v>
      </c>
      <c r="J60">
        <v>5208.1909400000004</v>
      </c>
      <c r="K60">
        <v>5202.8661199999997</v>
      </c>
      <c r="L60">
        <v>5197.5413099999996</v>
      </c>
      <c r="M60">
        <v>5192.2164899999998</v>
      </c>
      <c r="N60">
        <v>5186.8916799999997</v>
      </c>
      <c r="P60" s="1">
        <f t="shared" si="0"/>
        <v>46078.749976851846</v>
      </c>
      <c r="Q60" s="2">
        <f t="shared" si="1"/>
        <v>46078.75</v>
      </c>
      <c r="R60">
        <f t="shared" si="2"/>
        <v>1772042400</v>
      </c>
    </row>
    <row r="61" spans="1:18" x14ac:dyDescent="0.55000000000000004">
      <c r="A61">
        <v>1772042698</v>
      </c>
      <c r="B61" t="s">
        <v>6</v>
      </c>
      <c r="C61" t="s">
        <v>7</v>
      </c>
      <c r="D61">
        <v>5207.07</v>
      </c>
      <c r="E61">
        <v>5234.3603400000002</v>
      </c>
      <c r="F61">
        <v>5229.0511399999996</v>
      </c>
      <c r="G61">
        <v>5223.7419399999999</v>
      </c>
      <c r="H61">
        <v>5218.4327499999999</v>
      </c>
      <c r="I61">
        <v>5213.1235500000003</v>
      </c>
      <c r="J61">
        <v>5208.5126099999998</v>
      </c>
      <c r="K61">
        <v>5203.2034100000001</v>
      </c>
      <c r="L61">
        <v>5197.8942200000001</v>
      </c>
      <c r="M61">
        <v>5192.5850200000004</v>
      </c>
      <c r="N61">
        <v>5187.2758199999998</v>
      </c>
      <c r="P61" s="1">
        <f t="shared" si="0"/>
        <v>46078.753449074073</v>
      </c>
      <c r="Q61" s="2">
        <f t="shared" si="1"/>
        <v>46078.753472222219</v>
      </c>
      <c r="R61">
        <f t="shared" si="2"/>
        <v>1772042700</v>
      </c>
    </row>
    <row r="62" spans="1:18" x14ac:dyDescent="0.55000000000000004">
      <c r="A62">
        <v>1772042998</v>
      </c>
      <c r="B62" t="s">
        <v>6</v>
      </c>
      <c r="C62" t="s">
        <v>7</v>
      </c>
      <c r="D62">
        <v>5206.8900000000003</v>
      </c>
      <c r="E62">
        <v>5234.3221199999998</v>
      </c>
      <c r="F62">
        <v>5229.0236000000004</v>
      </c>
      <c r="G62">
        <v>5223.7250800000002</v>
      </c>
      <c r="H62">
        <v>5218.4265599999999</v>
      </c>
      <c r="I62">
        <v>5213.1280399999996</v>
      </c>
      <c r="J62">
        <v>5208.79468</v>
      </c>
      <c r="K62">
        <v>5203.4961700000003</v>
      </c>
      <c r="L62">
        <v>5198.1976500000001</v>
      </c>
      <c r="M62">
        <v>5192.8991299999998</v>
      </c>
      <c r="N62">
        <v>5187.6006100000004</v>
      </c>
      <c r="P62" s="1">
        <f t="shared" si="0"/>
        <v>46078.756921296299</v>
      </c>
      <c r="Q62" s="2">
        <f t="shared" si="1"/>
        <v>46078.756944444445</v>
      </c>
      <c r="R62">
        <f t="shared" si="2"/>
        <v>1772043000</v>
      </c>
    </row>
    <row r="63" spans="1:18" x14ac:dyDescent="0.55000000000000004">
      <c r="A63">
        <v>1772043298</v>
      </c>
      <c r="B63" t="s">
        <v>6</v>
      </c>
      <c r="C63" t="s">
        <v>7</v>
      </c>
      <c r="D63">
        <v>5206.8</v>
      </c>
      <c r="E63">
        <v>5234.1729999999998</v>
      </c>
      <c r="F63">
        <v>5228.8987399999996</v>
      </c>
      <c r="G63">
        <v>5223.6244800000004</v>
      </c>
      <c r="H63">
        <v>5218.3502200000003</v>
      </c>
      <c r="I63">
        <v>5213.0759600000001</v>
      </c>
      <c r="J63">
        <v>5209.0406000000003</v>
      </c>
      <c r="K63">
        <v>5203.7663400000001</v>
      </c>
      <c r="L63">
        <v>5198.49208</v>
      </c>
      <c r="M63">
        <v>5193.2178199999998</v>
      </c>
      <c r="N63">
        <v>5187.9435599999997</v>
      </c>
      <c r="P63" s="1">
        <f t="shared" si="0"/>
        <v>46078.760393518518</v>
      </c>
      <c r="Q63" s="2">
        <f t="shared" si="1"/>
        <v>46078.760416666664</v>
      </c>
      <c r="R63">
        <f t="shared" si="2"/>
        <v>1772043300</v>
      </c>
    </row>
    <row r="64" spans="1:18" x14ac:dyDescent="0.55000000000000004">
      <c r="A64">
        <v>1772043598</v>
      </c>
      <c r="B64" t="s">
        <v>6</v>
      </c>
      <c r="C64" t="s">
        <v>7</v>
      </c>
      <c r="D64">
        <v>5206.7700000000004</v>
      </c>
      <c r="E64">
        <v>5234.0587500000001</v>
      </c>
      <c r="F64">
        <v>5228.7897999999996</v>
      </c>
      <c r="G64">
        <v>5223.5208499999999</v>
      </c>
      <c r="H64">
        <v>5218.2519000000002</v>
      </c>
      <c r="I64">
        <v>5212.9829499999996</v>
      </c>
      <c r="J64">
        <v>5209.2542899999999</v>
      </c>
      <c r="K64">
        <v>5203.9853400000002</v>
      </c>
      <c r="L64">
        <v>5198.7163899999996</v>
      </c>
      <c r="M64">
        <v>5193.4474399999999</v>
      </c>
      <c r="N64">
        <v>5188.1784799999996</v>
      </c>
      <c r="P64" s="1">
        <f t="shared" si="0"/>
        <v>46078.763865740737</v>
      </c>
      <c r="Q64" s="2">
        <f t="shared" si="1"/>
        <v>46078.763888888891</v>
      </c>
      <c r="R64">
        <f t="shared" si="2"/>
        <v>1772043600</v>
      </c>
    </row>
    <row r="65" spans="1:18" x14ac:dyDescent="0.55000000000000004">
      <c r="A65">
        <v>1772043898</v>
      </c>
      <c r="B65" t="s">
        <v>6</v>
      </c>
      <c r="C65" t="s">
        <v>7</v>
      </c>
      <c r="D65">
        <v>5206.8</v>
      </c>
      <c r="E65">
        <v>5233.8512300000002</v>
      </c>
      <c r="F65">
        <v>5228.6021600000004</v>
      </c>
      <c r="G65">
        <v>5223.3530899999996</v>
      </c>
      <c r="H65">
        <v>5218.10401</v>
      </c>
      <c r="I65">
        <v>5212.8549400000002</v>
      </c>
      <c r="J65">
        <v>5209.4363700000004</v>
      </c>
      <c r="K65">
        <v>5204.1872999999996</v>
      </c>
      <c r="L65">
        <v>5198.93822</v>
      </c>
      <c r="M65">
        <v>5193.6891500000002</v>
      </c>
      <c r="N65">
        <v>5188.4400800000003</v>
      </c>
      <c r="P65" s="1">
        <f t="shared" si="0"/>
        <v>46078.767337962963</v>
      </c>
      <c r="Q65" s="2">
        <f t="shared" si="1"/>
        <v>46078.767361111109</v>
      </c>
      <c r="R65">
        <f t="shared" si="2"/>
        <v>1772043900</v>
      </c>
    </row>
    <row r="66" spans="1:18" x14ac:dyDescent="0.55000000000000004">
      <c r="A66">
        <v>1772044198</v>
      </c>
      <c r="B66" t="s">
        <v>6</v>
      </c>
      <c r="C66" t="s">
        <v>7</v>
      </c>
      <c r="D66">
        <v>5206.8</v>
      </c>
      <c r="E66">
        <v>5233.5797199999997</v>
      </c>
      <c r="F66">
        <v>5228.3621300000004</v>
      </c>
      <c r="G66">
        <v>5223.1445400000002</v>
      </c>
      <c r="H66">
        <v>5217.9269400000003</v>
      </c>
      <c r="I66">
        <v>5212.7093500000001</v>
      </c>
      <c r="J66">
        <v>5209.5930699999999</v>
      </c>
      <c r="K66">
        <v>5204.3754799999997</v>
      </c>
      <c r="L66">
        <v>5199.1578900000004</v>
      </c>
      <c r="M66">
        <v>5193.9402899999995</v>
      </c>
      <c r="N66">
        <v>5188.7227000000003</v>
      </c>
      <c r="P66" s="1">
        <f t="shared" ref="P66:P129" si="3">(A66/86400)+25569</f>
        <v>46078.770810185189</v>
      </c>
      <c r="Q66" s="2">
        <f t="shared" ref="Q66:Q129" si="4">CEILING(INT(P66*1440)/1440*288,1)/288</f>
        <v>46078.770833333336</v>
      </c>
      <c r="R66">
        <f t="shared" si="2"/>
        <v>1772044200</v>
      </c>
    </row>
    <row r="67" spans="1:18" x14ac:dyDescent="0.55000000000000004">
      <c r="A67">
        <v>1772044498</v>
      </c>
      <c r="B67" t="s">
        <v>6</v>
      </c>
      <c r="C67" t="s">
        <v>7</v>
      </c>
      <c r="D67">
        <v>5206.3900000000003</v>
      </c>
      <c r="E67">
        <v>5233.3139700000002</v>
      </c>
      <c r="F67">
        <v>5228.1205099999997</v>
      </c>
      <c r="G67">
        <v>5222.92706</v>
      </c>
      <c r="H67">
        <v>5217.7335999999996</v>
      </c>
      <c r="I67">
        <v>5212.5401400000001</v>
      </c>
      <c r="J67">
        <v>5209.7040200000001</v>
      </c>
      <c r="K67">
        <v>5204.5105599999997</v>
      </c>
      <c r="L67">
        <v>5199.31711</v>
      </c>
      <c r="M67">
        <v>5194.1236500000005</v>
      </c>
      <c r="N67">
        <v>5188.93019</v>
      </c>
      <c r="P67" s="1">
        <f t="shared" si="3"/>
        <v>46078.774282407408</v>
      </c>
      <c r="Q67" s="2">
        <f t="shared" si="4"/>
        <v>46078.774305555555</v>
      </c>
      <c r="R67">
        <f t="shared" ref="R67:R130" si="5">MROUND((Q67-25569)*86400,300)</f>
        <v>1772044500</v>
      </c>
    </row>
    <row r="68" spans="1:18" x14ac:dyDescent="0.55000000000000004">
      <c r="A68">
        <v>1772044798</v>
      </c>
      <c r="B68" t="s">
        <v>6</v>
      </c>
      <c r="C68" t="s">
        <v>7</v>
      </c>
      <c r="D68">
        <v>5205.13</v>
      </c>
      <c r="E68">
        <v>5233.0944900000004</v>
      </c>
      <c r="F68">
        <v>5227.9084999999995</v>
      </c>
      <c r="G68">
        <v>5222.7225099999996</v>
      </c>
      <c r="H68">
        <v>5217.5365300000003</v>
      </c>
      <c r="I68">
        <v>5212.3505400000004</v>
      </c>
      <c r="J68">
        <v>5209.75497</v>
      </c>
      <c r="K68">
        <v>5204.56898</v>
      </c>
      <c r="L68">
        <v>5199.3829900000001</v>
      </c>
      <c r="M68">
        <v>5194.1970000000001</v>
      </c>
      <c r="N68">
        <v>5189.0110100000002</v>
      </c>
      <c r="P68" s="1">
        <f t="shared" si="3"/>
        <v>46078.777754629627</v>
      </c>
      <c r="Q68" s="2">
        <f t="shared" si="4"/>
        <v>46078.777777777781</v>
      </c>
      <c r="R68">
        <f t="shared" si="5"/>
        <v>1772044800</v>
      </c>
    </row>
    <row r="69" spans="1:18" x14ac:dyDescent="0.55000000000000004">
      <c r="A69">
        <v>1772045098</v>
      </c>
      <c r="B69" t="s">
        <v>6</v>
      </c>
      <c r="C69" t="s">
        <v>7</v>
      </c>
      <c r="D69">
        <v>5200.95</v>
      </c>
      <c r="E69">
        <v>5232.8192300000001</v>
      </c>
      <c r="F69">
        <v>5227.6437999999998</v>
      </c>
      <c r="G69">
        <v>5222.4683699999996</v>
      </c>
      <c r="H69">
        <v>5217.2929400000003</v>
      </c>
      <c r="I69">
        <v>5212.11751</v>
      </c>
      <c r="J69">
        <v>5209.65254</v>
      </c>
      <c r="K69">
        <v>5204.4771000000001</v>
      </c>
      <c r="L69">
        <v>5199.3016699999998</v>
      </c>
      <c r="M69">
        <v>5194.1262399999996</v>
      </c>
      <c r="N69">
        <v>5188.9508100000003</v>
      </c>
      <c r="P69" s="1">
        <f t="shared" si="3"/>
        <v>46078.781226851846</v>
      </c>
      <c r="Q69" s="2">
        <f t="shared" si="4"/>
        <v>46078.78125</v>
      </c>
      <c r="R69">
        <f t="shared" si="5"/>
        <v>1772045100</v>
      </c>
    </row>
    <row r="70" spans="1:18" x14ac:dyDescent="0.55000000000000004">
      <c r="A70">
        <v>1772045398</v>
      </c>
      <c r="B70" t="s">
        <v>6</v>
      </c>
      <c r="C70" t="s">
        <v>7</v>
      </c>
      <c r="D70">
        <v>5202.58</v>
      </c>
      <c r="E70">
        <v>5232.4803700000002</v>
      </c>
      <c r="F70">
        <v>5227.31574</v>
      </c>
      <c r="G70">
        <v>5222.1511099999998</v>
      </c>
      <c r="H70">
        <v>5216.9864799999996</v>
      </c>
      <c r="I70">
        <v>5211.8218500000003</v>
      </c>
      <c r="J70">
        <v>5209.4462800000001</v>
      </c>
      <c r="K70">
        <v>5204.2816499999999</v>
      </c>
      <c r="L70">
        <v>5199.1170199999997</v>
      </c>
      <c r="M70">
        <v>5193.9523900000004</v>
      </c>
      <c r="N70">
        <v>5188.7877600000002</v>
      </c>
      <c r="P70" s="1">
        <f t="shared" si="3"/>
        <v>46078.784699074073</v>
      </c>
      <c r="Q70" s="2">
        <f t="shared" si="4"/>
        <v>46078.784722222219</v>
      </c>
      <c r="R70">
        <f t="shared" si="5"/>
        <v>1772045400</v>
      </c>
    </row>
    <row r="71" spans="1:18" x14ac:dyDescent="0.55000000000000004">
      <c r="A71">
        <v>1772045698</v>
      </c>
      <c r="B71" t="s">
        <v>6</v>
      </c>
      <c r="C71" t="s">
        <v>7</v>
      </c>
      <c r="D71">
        <v>5202.12</v>
      </c>
      <c r="E71">
        <v>5232.0002199999999</v>
      </c>
      <c r="F71">
        <v>5226.8689899999999</v>
      </c>
      <c r="G71">
        <v>5221.7377500000002</v>
      </c>
      <c r="H71">
        <v>5216.6065200000003</v>
      </c>
      <c r="I71">
        <v>5211.4752799999997</v>
      </c>
      <c r="J71">
        <v>5209.1795700000002</v>
      </c>
      <c r="K71">
        <v>5204.0483400000003</v>
      </c>
      <c r="L71">
        <v>5198.9171100000003</v>
      </c>
      <c r="M71">
        <v>5193.7858699999997</v>
      </c>
      <c r="N71">
        <v>5188.6546399999997</v>
      </c>
      <c r="P71" s="1">
        <f t="shared" si="3"/>
        <v>46078.788171296299</v>
      </c>
      <c r="Q71" s="2">
        <f t="shared" si="4"/>
        <v>46078.788194444445</v>
      </c>
      <c r="R71">
        <f t="shared" si="5"/>
        <v>1772045700</v>
      </c>
    </row>
    <row r="72" spans="1:18" x14ac:dyDescent="0.55000000000000004">
      <c r="A72">
        <v>1772045998</v>
      </c>
      <c r="B72" t="s">
        <v>6</v>
      </c>
      <c r="C72" t="s">
        <v>7</v>
      </c>
      <c r="D72">
        <v>5200.91</v>
      </c>
      <c r="E72">
        <v>5231.4786299999996</v>
      </c>
      <c r="F72">
        <v>5226.3784400000004</v>
      </c>
      <c r="G72">
        <v>5221.27826</v>
      </c>
      <c r="H72">
        <v>5216.1780699999999</v>
      </c>
      <c r="I72">
        <v>5211.0778899999996</v>
      </c>
      <c r="J72">
        <v>5208.8658800000003</v>
      </c>
      <c r="K72">
        <v>5203.7656900000002</v>
      </c>
      <c r="L72">
        <v>5198.6655099999998</v>
      </c>
      <c r="M72">
        <v>5193.5653199999997</v>
      </c>
      <c r="N72">
        <v>5188.4651400000002</v>
      </c>
      <c r="P72" s="1">
        <f t="shared" si="3"/>
        <v>46078.791643518518</v>
      </c>
      <c r="Q72" s="2">
        <f t="shared" si="4"/>
        <v>46078.791666666664</v>
      </c>
      <c r="R72">
        <f t="shared" si="5"/>
        <v>1772046000</v>
      </c>
    </row>
    <row r="73" spans="1:18" x14ac:dyDescent="0.55000000000000004">
      <c r="A73">
        <v>1772046298</v>
      </c>
      <c r="B73" t="s">
        <v>6</v>
      </c>
      <c r="C73" t="s">
        <v>7</v>
      </c>
      <c r="D73">
        <v>5194.29</v>
      </c>
      <c r="E73">
        <v>5231.1013499999999</v>
      </c>
      <c r="F73">
        <v>5225.97894</v>
      </c>
      <c r="G73">
        <v>5220.85653</v>
      </c>
      <c r="H73">
        <v>5215.7341299999998</v>
      </c>
      <c r="I73">
        <v>5210.6117199999999</v>
      </c>
      <c r="J73">
        <v>5208.3492699999997</v>
      </c>
      <c r="K73">
        <v>5203.2268700000004</v>
      </c>
      <c r="L73">
        <v>5198.1044599999996</v>
      </c>
      <c r="M73">
        <v>5192.9820499999996</v>
      </c>
      <c r="N73">
        <v>5187.8596399999997</v>
      </c>
      <c r="P73" s="1">
        <f t="shared" si="3"/>
        <v>46078.795115740737</v>
      </c>
      <c r="Q73" s="2">
        <f t="shared" si="4"/>
        <v>46078.795138888891</v>
      </c>
      <c r="R73">
        <f t="shared" si="5"/>
        <v>1772046300</v>
      </c>
    </row>
    <row r="74" spans="1:18" x14ac:dyDescent="0.55000000000000004">
      <c r="A74">
        <v>1772046598</v>
      </c>
      <c r="B74" t="s">
        <v>6</v>
      </c>
      <c r="C74" t="s">
        <v>7</v>
      </c>
      <c r="D74">
        <v>5207.04</v>
      </c>
      <c r="E74">
        <v>5231.00018</v>
      </c>
      <c r="F74">
        <v>5225.8191900000002</v>
      </c>
      <c r="G74">
        <v>5220.6382100000001</v>
      </c>
      <c r="H74">
        <v>5215.4572200000002</v>
      </c>
      <c r="I74">
        <v>5210.2762300000004</v>
      </c>
      <c r="J74">
        <v>5207.6385300000002</v>
      </c>
      <c r="K74">
        <v>5202.4575400000003</v>
      </c>
      <c r="L74">
        <v>5197.2765600000002</v>
      </c>
      <c r="M74">
        <v>5192.0955700000004</v>
      </c>
      <c r="N74">
        <v>5186.9145799999997</v>
      </c>
      <c r="P74" s="1">
        <f t="shared" si="3"/>
        <v>46078.798587962963</v>
      </c>
      <c r="Q74" s="2">
        <f t="shared" si="4"/>
        <v>46078.798611111109</v>
      </c>
      <c r="R74">
        <f t="shared" si="5"/>
        <v>1772046600</v>
      </c>
    </row>
    <row r="75" spans="1:18" x14ac:dyDescent="0.55000000000000004">
      <c r="A75">
        <v>1772046898</v>
      </c>
      <c r="B75" t="s">
        <v>6</v>
      </c>
      <c r="C75" t="s">
        <v>7</v>
      </c>
      <c r="D75">
        <v>5200.55</v>
      </c>
      <c r="E75">
        <v>5230.72786</v>
      </c>
      <c r="F75">
        <v>5225.5510700000004</v>
      </c>
      <c r="G75">
        <v>5220.37428</v>
      </c>
      <c r="H75">
        <v>5215.1974899999996</v>
      </c>
      <c r="I75">
        <v>5210.0207</v>
      </c>
      <c r="J75">
        <v>5207.0288099999998</v>
      </c>
      <c r="K75">
        <v>5201.8520200000003</v>
      </c>
      <c r="L75">
        <v>5196.6752299999998</v>
      </c>
      <c r="M75">
        <v>5191.4984400000003</v>
      </c>
      <c r="N75">
        <v>5186.3216499999999</v>
      </c>
      <c r="P75" s="1">
        <f t="shared" si="3"/>
        <v>46078.802060185189</v>
      </c>
      <c r="Q75" s="2">
        <f t="shared" si="4"/>
        <v>46078.802083333336</v>
      </c>
      <c r="R75">
        <f t="shared" si="5"/>
        <v>1772046900</v>
      </c>
    </row>
    <row r="76" spans="1:18" x14ac:dyDescent="0.55000000000000004">
      <c r="A76">
        <v>1772047198</v>
      </c>
      <c r="B76" t="s">
        <v>6</v>
      </c>
      <c r="C76" t="s">
        <v>7</v>
      </c>
      <c r="D76">
        <v>5197.32</v>
      </c>
      <c r="E76">
        <v>5230.3324400000001</v>
      </c>
      <c r="F76">
        <v>5225.1633700000002</v>
      </c>
      <c r="G76">
        <v>5219.9942899999996</v>
      </c>
      <c r="H76">
        <v>5214.8252199999997</v>
      </c>
      <c r="I76">
        <v>5209.6561400000001</v>
      </c>
      <c r="J76">
        <v>5206.3438999999998</v>
      </c>
      <c r="K76">
        <v>5201.1748299999999</v>
      </c>
      <c r="L76">
        <v>5196.0057500000003</v>
      </c>
      <c r="M76">
        <v>5190.8366800000003</v>
      </c>
      <c r="N76">
        <v>5185.6676100000004</v>
      </c>
      <c r="P76" s="1">
        <f t="shared" si="3"/>
        <v>46078.805532407408</v>
      </c>
      <c r="Q76" s="2">
        <f t="shared" si="4"/>
        <v>46078.805555555555</v>
      </c>
      <c r="R76">
        <f t="shared" si="5"/>
        <v>1772047200</v>
      </c>
    </row>
    <row r="77" spans="1:18" x14ac:dyDescent="0.55000000000000004">
      <c r="A77">
        <v>1772047498</v>
      </c>
      <c r="B77" t="s">
        <v>6</v>
      </c>
      <c r="C77" t="s">
        <v>7</v>
      </c>
      <c r="D77">
        <v>5202.59</v>
      </c>
      <c r="E77">
        <v>5229.9955200000004</v>
      </c>
      <c r="F77">
        <v>5224.8155800000004</v>
      </c>
      <c r="G77">
        <v>5219.6356400000004</v>
      </c>
      <c r="H77">
        <v>5214.4557000000004</v>
      </c>
      <c r="I77">
        <v>5209.2757600000004</v>
      </c>
      <c r="J77">
        <v>5205.6125899999997</v>
      </c>
      <c r="K77">
        <v>5200.4326499999997</v>
      </c>
      <c r="L77">
        <v>5195.2527099999998</v>
      </c>
      <c r="M77">
        <v>5190.0727699999998</v>
      </c>
      <c r="N77">
        <v>5184.8928299999998</v>
      </c>
      <c r="P77" s="1">
        <f t="shared" si="3"/>
        <v>46078.809004629627</v>
      </c>
      <c r="Q77" s="2">
        <f t="shared" si="4"/>
        <v>46078.809027777781</v>
      </c>
      <c r="R77">
        <f t="shared" si="5"/>
        <v>1772047500</v>
      </c>
    </row>
    <row r="78" spans="1:18" x14ac:dyDescent="0.55000000000000004">
      <c r="A78">
        <v>1772047798</v>
      </c>
      <c r="B78" t="s">
        <v>6</v>
      </c>
      <c r="C78" t="s">
        <v>7</v>
      </c>
      <c r="D78">
        <v>5202.51</v>
      </c>
      <c r="E78">
        <v>5229.5740699999997</v>
      </c>
      <c r="F78">
        <v>5224.4146300000002</v>
      </c>
      <c r="G78">
        <v>5219.2551800000001</v>
      </c>
      <c r="H78">
        <v>5214.0957399999998</v>
      </c>
      <c r="I78">
        <v>5208.9362899999996</v>
      </c>
      <c r="J78">
        <v>5205.0042299999996</v>
      </c>
      <c r="K78">
        <v>5199.8447800000004</v>
      </c>
      <c r="L78">
        <v>5194.68534</v>
      </c>
      <c r="M78">
        <v>5189.5258899999999</v>
      </c>
      <c r="N78">
        <v>5184.3664500000004</v>
      </c>
      <c r="P78" s="1">
        <f t="shared" si="3"/>
        <v>46078.812476851846</v>
      </c>
      <c r="Q78" s="2">
        <f t="shared" si="4"/>
        <v>46078.8125</v>
      </c>
      <c r="R78">
        <f t="shared" si="5"/>
        <v>1772047800</v>
      </c>
    </row>
    <row r="79" spans="1:18" x14ac:dyDescent="0.55000000000000004">
      <c r="A79">
        <v>1772048098</v>
      </c>
      <c r="B79" t="s">
        <v>6</v>
      </c>
      <c r="C79" t="s">
        <v>7</v>
      </c>
      <c r="D79">
        <v>5201</v>
      </c>
      <c r="E79">
        <v>5229.1567999999997</v>
      </c>
      <c r="F79">
        <v>5224.0367999999999</v>
      </c>
      <c r="G79">
        <v>5218.9168</v>
      </c>
      <c r="H79">
        <v>5213.7968000000001</v>
      </c>
      <c r="I79">
        <v>5208.6768000000002</v>
      </c>
      <c r="J79">
        <v>5204.5238399999998</v>
      </c>
      <c r="K79">
        <v>5199.4038399999999</v>
      </c>
      <c r="L79">
        <v>5194.2838400000001</v>
      </c>
      <c r="M79">
        <v>5189.1638400000002</v>
      </c>
      <c r="N79">
        <v>5184.0438400000003</v>
      </c>
      <c r="P79" s="1">
        <f t="shared" si="3"/>
        <v>46078.815949074073</v>
      </c>
      <c r="Q79" s="2">
        <f t="shared" si="4"/>
        <v>46078.815972222219</v>
      </c>
      <c r="R79">
        <f t="shared" si="5"/>
        <v>1772048100</v>
      </c>
    </row>
    <row r="80" spans="1:18" x14ac:dyDescent="0.55000000000000004">
      <c r="A80">
        <v>1772048398</v>
      </c>
      <c r="B80" t="s">
        <v>6</v>
      </c>
      <c r="C80" t="s">
        <v>7</v>
      </c>
      <c r="D80">
        <v>5204.32</v>
      </c>
      <c r="E80">
        <v>5228.8696799999998</v>
      </c>
      <c r="F80">
        <v>5223.7641800000001</v>
      </c>
      <c r="G80">
        <v>5218.6586900000002</v>
      </c>
      <c r="H80">
        <v>5213.5531899999996</v>
      </c>
      <c r="I80">
        <v>5208.4476999999997</v>
      </c>
      <c r="J80">
        <v>5204.1382299999996</v>
      </c>
      <c r="K80">
        <v>5199.0327299999999</v>
      </c>
      <c r="L80">
        <v>5193.92724</v>
      </c>
      <c r="M80">
        <v>5188.8217400000003</v>
      </c>
      <c r="N80">
        <v>5183.7162500000004</v>
      </c>
      <c r="P80" s="1">
        <f t="shared" si="3"/>
        <v>46078.819421296299</v>
      </c>
      <c r="Q80" s="2">
        <f t="shared" si="4"/>
        <v>46078.819444444445</v>
      </c>
      <c r="R80">
        <f t="shared" si="5"/>
        <v>1772048400</v>
      </c>
    </row>
    <row r="81" spans="1:18" x14ac:dyDescent="0.55000000000000004">
      <c r="A81">
        <v>1772048698</v>
      </c>
      <c r="B81" t="s">
        <v>6</v>
      </c>
      <c r="C81" t="s">
        <v>7</v>
      </c>
      <c r="D81">
        <v>5205</v>
      </c>
      <c r="E81">
        <v>5228.7975500000002</v>
      </c>
      <c r="F81">
        <v>5223.6745899999996</v>
      </c>
      <c r="G81">
        <v>5218.5516299999999</v>
      </c>
      <c r="H81">
        <v>5213.4286700000002</v>
      </c>
      <c r="I81">
        <v>5208.3056999999999</v>
      </c>
      <c r="J81">
        <v>5203.8144899999998</v>
      </c>
      <c r="K81">
        <v>5198.6915200000003</v>
      </c>
      <c r="L81">
        <v>5193.5685599999997</v>
      </c>
      <c r="M81">
        <v>5188.4456</v>
      </c>
      <c r="N81">
        <v>5183.3226299999997</v>
      </c>
      <c r="P81" s="1">
        <f t="shared" si="3"/>
        <v>46078.822893518518</v>
      </c>
      <c r="Q81" s="2">
        <f t="shared" si="4"/>
        <v>46078.822916666664</v>
      </c>
      <c r="R81">
        <f t="shared" si="5"/>
        <v>1772048700</v>
      </c>
    </row>
    <row r="82" spans="1:18" x14ac:dyDescent="0.55000000000000004">
      <c r="A82">
        <v>1772048998</v>
      </c>
      <c r="B82" t="s">
        <v>6</v>
      </c>
      <c r="C82" t="s">
        <v>7</v>
      </c>
      <c r="D82">
        <v>5204.97</v>
      </c>
      <c r="E82">
        <v>5228.7973599999996</v>
      </c>
      <c r="F82">
        <v>5223.6593300000004</v>
      </c>
      <c r="G82">
        <v>5218.5213100000001</v>
      </c>
      <c r="H82">
        <v>5213.38328</v>
      </c>
      <c r="I82">
        <v>5208.2452599999997</v>
      </c>
      <c r="J82">
        <v>5203.5481300000001</v>
      </c>
      <c r="K82">
        <v>5198.4101000000001</v>
      </c>
      <c r="L82">
        <v>5193.2720799999997</v>
      </c>
      <c r="M82">
        <v>5188.1340499999997</v>
      </c>
      <c r="N82">
        <v>5182.9960300000002</v>
      </c>
      <c r="P82" s="1">
        <f t="shared" si="3"/>
        <v>46078.826365740737</v>
      </c>
      <c r="Q82" s="2">
        <f t="shared" si="4"/>
        <v>46078.826388888891</v>
      </c>
      <c r="R82">
        <f t="shared" si="5"/>
        <v>1772049000</v>
      </c>
    </row>
    <row r="83" spans="1:18" x14ac:dyDescent="0.55000000000000004">
      <c r="A83">
        <v>1772049298</v>
      </c>
      <c r="B83" t="s">
        <v>6</v>
      </c>
      <c r="C83" t="s">
        <v>7</v>
      </c>
      <c r="D83">
        <v>5204.87</v>
      </c>
      <c r="E83">
        <v>5228.7737100000004</v>
      </c>
      <c r="F83">
        <v>5223.6358700000001</v>
      </c>
      <c r="G83">
        <v>5218.4980299999997</v>
      </c>
      <c r="H83">
        <v>5213.3601900000003</v>
      </c>
      <c r="I83">
        <v>5208.22235</v>
      </c>
      <c r="J83">
        <v>5203.402</v>
      </c>
      <c r="K83">
        <v>5198.2641599999997</v>
      </c>
      <c r="L83">
        <v>5193.1263300000001</v>
      </c>
      <c r="M83">
        <v>5187.9884899999997</v>
      </c>
      <c r="N83">
        <v>5182.8506500000003</v>
      </c>
      <c r="P83" s="1">
        <f t="shared" si="3"/>
        <v>46078.829837962963</v>
      </c>
      <c r="Q83" s="2">
        <f t="shared" si="4"/>
        <v>46078.829861111109</v>
      </c>
      <c r="R83">
        <f t="shared" si="5"/>
        <v>1772049300</v>
      </c>
    </row>
    <row r="84" spans="1:18" x14ac:dyDescent="0.55000000000000004">
      <c r="A84">
        <v>1772049598</v>
      </c>
      <c r="B84" t="s">
        <v>6</v>
      </c>
      <c r="C84" t="s">
        <v>7</v>
      </c>
      <c r="D84">
        <v>5201.76</v>
      </c>
      <c r="E84">
        <v>5228.7981099999997</v>
      </c>
      <c r="F84">
        <v>5223.6401500000002</v>
      </c>
      <c r="G84">
        <v>5218.48218</v>
      </c>
      <c r="H84">
        <v>5213.3242200000004</v>
      </c>
      <c r="I84">
        <v>5208.16626</v>
      </c>
      <c r="J84">
        <v>5203.1685600000001</v>
      </c>
      <c r="K84">
        <v>5198.0105999999996</v>
      </c>
      <c r="L84">
        <v>5192.8526400000001</v>
      </c>
      <c r="M84">
        <v>5187.6946799999996</v>
      </c>
      <c r="N84">
        <v>5182.5367100000003</v>
      </c>
      <c r="P84" s="1">
        <f t="shared" si="3"/>
        <v>46078.833310185189</v>
      </c>
      <c r="Q84" s="2">
        <f t="shared" si="4"/>
        <v>46078.833333333336</v>
      </c>
      <c r="R84">
        <f t="shared" si="5"/>
        <v>1772049600</v>
      </c>
    </row>
    <row r="85" spans="1:18" x14ac:dyDescent="0.55000000000000004">
      <c r="A85">
        <v>1772049898</v>
      </c>
      <c r="B85" t="s">
        <v>6</v>
      </c>
      <c r="C85" t="s">
        <v>7</v>
      </c>
      <c r="D85">
        <v>5202.46</v>
      </c>
      <c r="E85">
        <v>5228.7778699999999</v>
      </c>
      <c r="F85">
        <v>5223.6088600000003</v>
      </c>
      <c r="G85">
        <v>5218.4398499999998</v>
      </c>
      <c r="H85">
        <v>5213.2708400000001</v>
      </c>
      <c r="I85">
        <v>5208.1018299999996</v>
      </c>
      <c r="J85">
        <v>5202.9839700000002</v>
      </c>
      <c r="K85">
        <v>5197.8149599999997</v>
      </c>
      <c r="L85">
        <v>5192.6459500000001</v>
      </c>
      <c r="M85">
        <v>5187.4769299999998</v>
      </c>
      <c r="N85">
        <v>5182.3079200000002</v>
      </c>
      <c r="P85" s="1">
        <f t="shared" si="3"/>
        <v>46078.836782407408</v>
      </c>
      <c r="Q85" s="2">
        <f t="shared" si="4"/>
        <v>46078.836805555555</v>
      </c>
      <c r="R85">
        <f t="shared" si="5"/>
        <v>1772049900</v>
      </c>
    </row>
    <row r="86" spans="1:18" x14ac:dyDescent="0.55000000000000004">
      <c r="A86">
        <v>1772050198</v>
      </c>
      <c r="B86" t="s">
        <v>6</v>
      </c>
      <c r="C86" t="s">
        <v>7</v>
      </c>
      <c r="D86">
        <v>5195.2700000000004</v>
      </c>
      <c r="E86">
        <v>5228.8865699999997</v>
      </c>
      <c r="F86">
        <v>5223.6744699999999</v>
      </c>
      <c r="G86">
        <v>5218.4623700000002</v>
      </c>
      <c r="H86">
        <v>5213.2502699999995</v>
      </c>
      <c r="I86">
        <v>5208.0381699999998</v>
      </c>
      <c r="J86">
        <v>5202.6891699999996</v>
      </c>
      <c r="K86">
        <v>5197.4770699999999</v>
      </c>
      <c r="L86">
        <v>5192.2649700000002</v>
      </c>
      <c r="M86">
        <v>5187.0528700000004</v>
      </c>
      <c r="N86">
        <v>5181.8407699999998</v>
      </c>
      <c r="P86" s="1">
        <f t="shared" si="3"/>
        <v>46078.840254629627</v>
      </c>
      <c r="Q86" s="2">
        <f t="shared" si="4"/>
        <v>46078.840277777781</v>
      </c>
      <c r="R86">
        <f t="shared" si="5"/>
        <v>1772050200</v>
      </c>
    </row>
    <row r="87" spans="1:18" x14ac:dyDescent="0.55000000000000004">
      <c r="A87">
        <v>1772050498</v>
      </c>
      <c r="B87" t="s">
        <v>6</v>
      </c>
      <c r="C87" t="s">
        <v>7</v>
      </c>
      <c r="D87">
        <v>5184.8</v>
      </c>
      <c r="E87">
        <v>5228.78881</v>
      </c>
      <c r="F87">
        <v>5223.5236199999999</v>
      </c>
      <c r="G87">
        <v>5218.2584399999996</v>
      </c>
      <c r="H87">
        <v>5212.9932500000004</v>
      </c>
      <c r="I87">
        <v>5207.7280700000001</v>
      </c>
      <c r="J87">
        <v>5202.0247399999998</v>
      </c>
      <c r="K87">
        <v>5196.7595499999998</v>
      </c>
      <c r="L87">
        <v>5191.4943700000003</v>
      </c>
      <c r="M87">
        <v>5186.2291800000003</v>
      </c>
      <c r="N87">
        <v>5180.9639999999999</v>
      </c>
      <c r="P87" s="1">
        <f t="shared" si="3"/>
        <v>46078.843726851846</v>
      </c>
      <c r="Q87" s="2">
        <f t="shared" si="4"/>
        <v>46078.84375</v>
      </c>
      <c r="R87">
        <f t="shared" si="5"/>
        <v>1772050500</v>
      </c>
    </row>
    <row r="88" spans="1:18" x14ac:dyDescent="0.55000000000000004">
      <c r="A88">
        <v>1772050798</v>
      </c>
      <c r="B88" t="s">
        <v>6</v>
      </c>
      <c r="C88" t="s">
        <v>7</v>
      </c>
      <c r="D88">
        <v>5189</v>
      </c>
      <c r="E88">
        <v>5228.1804199999997</v>
      </c>
      <c r="F88">
        <v>5222.9014699999998</v>
      </c>
      <c r="G88">
        <v>5217.6225199999999</v>
      </c>
      <c r="H88">
        <v>5212.34357</v>
      </c>
      <c r="I88">
        <v>5207.0646200000001</v>
      </c>
      <c r="J88">
        <v>5201.1092099999996</v>
      </c>
      <c r="K88">
        <v>5195.8302599999997</v>
      </c>
      <c r="L88">
        <v>5190.5513099999998</v>
      </c>
      <c r="M88">
        <v>5185.2723599999999</v>
      </c>
      <c r="N88">
        <v>5179.99341</v>
      </c>
      <c r="P88" s="1">
        <f t="shared" si="3"/>
        <v>46078.847199074073</v>
      </c>
      <c r="Q88" s="2">
        <f t="shared" si="4"/>
        <v>46078.847222222219</v>
      </c>
      <c r="R88">
        <f t="shared" si="5"/>
        <v>1772050800</v>
      </c>
    </row>
    <row r="89" spans="1:18" x14ac:dyDescent="0.55000000000000004">
      <c r="A89">
        <v>1772051098</v>
      </c>
      <c r="B89" t="s">
        <v>6</v>
      </c>
      <c r="C89" t="s">
        <v>7</v>
      </c>
      <c r="D89">
        <v>5186.1099999999997</v>
      </c>
      <c r="E89">
        <v>5227.50245</v>
      </c>
      <c r="F89">
        <v>5222.1963299999998</v>
      </c>
      <c r="G89">
        <v>5216.8902200000002</v>
      </c>
      <c r="H89">
        <v>5211.5841099999998</v>
      </c>
      <c r="I89">
        <v>5206.2780000000002</v>
      </c>
      <c r="J89">
        <v>5200.0998799999998</v>
      </c>
      <c r="K89">
        <v>5194.7937700000002</v>
      </c>
      <c r="L89">
        <v>5189.4876599999998</v>
      </c>
      <c r="M89">
        <v>5184.1815500000002</v>
      </c>
      <c r="N89">
        <v>5178.8754300000001</v>
      </c>
      <c r="P89" s="1">
        <f t="shared" si="3"/>
        <v>46078.850671296299</v>
      </c>
      <c r="Q89" s="2">
        <f t="shared" si="4"/>
        <v>46078.850694444445</v>
      </c>
      <c r="R89">
        <f t="shared" si="5"/>
        <v>1772051100</v>
      </c>
    </row>
    <row r="90" spans="1:18" x14ac:dyDescent="0.55000000000000004">
      <c r="A90">
        <v>1772051398</v>
      </c>
      <c r="B90" t="s">
        <v>6</v>
      </c>
      <c r="C90" t="s">
        <v>7</v>
      </c>
      <c r="D90">
        <v>5188.12</v>
      </c>
      <c r="E90">
        <v>5226.6391599999997</v>
      </c>
      <c r="F90">
        <v>5221.3171199999997</v>
      </c>
      <c r="G90">
        <v>5215.9950799999997</v>
      </c>
      <c r="H90">
        <v>5210.6730500000003</v>
      </c>
      <c r="I90">
        <v>5205.3510100000003</v>
      </c>
      <c r="J90">
        <v>5198.9138300000004</v>
      </c>
      <c r="K90">
        <v>5193.5917900000004</v>
      </c>
      <c r="L90">
        <v>5188.2697500000004</v>
      </c>
      <c r="M90">
        <v>5182.9477200000001</v>
      </c>
      <c r="N90">
        <v>5177.6256800000001</v>
      </c>
      <c r="P90" s="1">
        <f t="shared" si="3"/>
        <v>46078.854143518518</v>
      </c>
      <c r="Q90" s="2">
        <f t="shared" si="4"/>
        <v>46078.854166666664</v>
      </c>
      <c r="R90">
        <f t="shared" si="5"/>
        <v>1772051400</v>
      </c>
    </row>
    <row r="91" spans="1:18" x14ac:dyDescent="0.55000000000000004">
      <c r="A91">
        <v>1772051698</v>
      </c>
      <c r="B91" t="s">
        <v>6</v>
      </c>
      <c r="C91" t="s">
        <v>7</v>
      </c>
      <c r="D91">
        <v>5183.41</v>
      </c>
      <c r="E91">
        <v>5225.60772</v>
      </c>
      <c r="F91">
        <v>5220.2784000000001</v>
      </c>
      <c r="G91">
        <v>5214.9490800000003</v>
      </c>
      <c r="H91">
        <v>5209.6197499999998</v>
      </c>
      <c r="I91">
        <v>5204.29043</v>
      </c>
      <c r="J91">
        <v>5197.6449499999999</v>
      </c>
      <c r="K91">
        <v>5192.3156300000001</v>
      </c>
      <c r="L91">
        <v>5186.9863100000002</v>
      </c>
      <c r="M91">
        <v>5181.6569900000004</v>
      </c>
      <c r="N91">
        <v>5176.3276699999997</v>
      </c>
      <c r="P91" s="1">
        <f t="shared" si="3"/>
        <v>46078.857615740737</v>
      </c>
      <c r="Q91" s="2">
        <f t="shared" si="4"/>
        <v>46078.857638888891</v>
      </c>
      <c r="R91">
        <f t="shared" si="5"/>
        <v>1772051700</v>
      </c>
    </row>
    <row r="92" spans="1:18" x14ac:dyDescent="0.55000000000000004">
      <c r="A92">
        <v>1772051998</v>
      </c>
      <c r="B92" t="s">
        <v>6</v>
      </c>
      <c r="C92" t="s">
        <v>7</v>
      </c>
      <c r="D92">
        <v>5181.4799999999996</v>
      </c>
      <c r="E92">
        <v>5224.38159</v>
      </c>
      <c r="F92">
        <v>5219.0483199999999</v>
      </c>
      <c r="G92">
        <v>5213.7150499999998</v>
      </c>
      <c r="H92">
        <v>5208.3817799999997</v>
      </c>
      <c r="I92">
        <v>5203.0485099999996</v>
      </c>
      <c r="J92">
        <v>5196.2457800000002</v>
      </c>
      <c r="K92">
        <v>5190.9125100000001</v>
      </c>
      <c r="L92">
        <v>5185.57924</v>
      </c>
      <c r="M92">
        <v>5180.2459600000002</v>
      </c>
      <c r="N92">
        <v>5174.9126900000001</v>
      </c>
      <c r="P92" s="1">
        <f t="shared" si="3"/>
        <v>46078.861087962963</v>
      </c>
      <c r="Q92" s="2">
        <f t="shared" si="4"/>
        <v>46078.861111111109</v>
      </c>
      <c r="R92">
        <f t="shared" si="5"/>
        <v>1772052000</v>
      </c>
    </row>
    <row r="93" spans="1:18" x14ac:dyDescent="0.55000000000000004">
      <c r="A93">
        <v>1772052298</v>
      </c>
      <c r="B93" t="s">
        <v>6</v>
      </c>
      <c r="C93" t="s">
        <v>7</v>
      </c>
      <c r="D93">
        <v>5173.57</v>
      </c>
      <c r="E93">
        <v>5223.2022299999999</v>
      </c>
      <c r="F93">
        <v>5217.8106200000002</v>
      </c>
      <c r="G93">
        <v>5212.4190200000003</v>
      </c>
      <c r="H93">
        <v>5207.0274099999997</v>
      </c>
      <c r="I93">
        <v>5201.6358099999998</v>
      </c>
      <c r="J93">
        <v>5194.5258000000003</v>
      </c>
      <c r="K93">
        <v>5189.1342000000004</v>
      </c>
      <c r="L93">
        <v>5183.7425899999998</v>
      </c>
      <c r="M93">
        <v>5178.3509899999999</v>
      </c>
      <c r="N93">
        <v>5172.9593800000002</v>
      </c>
      <c r="P93" s="1">
        <f t="shared" si="3"/>
        <v>46078.864560185189</v>
      </c>
      <c r="Q93" s="2">
        <f t="shared" si="4"/>
        <v>46078.864583333336</v>
      </c>
      <c r="R93">
        <f t="shared" si="5"/>
        <v>1772052300</v>
      </c>
    </row>
    <row r="94" spans="1:18" x14ac:dyDescent="0.55000000000000004">
      <c r="A94">
        <v>1772052598</v>
      </c>
      <c r="B94" t="s">
        <v>6</v>
      </c>
      <c r="C94" t="s">
        <v>7</v>
      </c>
      <c r="D94">
        <v>5178.01</v>
      </c>
      <c r="E94">
        <v>5221.7641299999996</v>
      </c>
      <c r="F94">
        <v>5216.3506100000004</v>
      </c>
      <c r="G94">
        <v>5210.9370900000004</v>
      </c>
      <c r="H94">
        <v>5205.5235700000003</v>
      </c>
      <c r="I94">
        <v>5200.1100500000002</v>
      </c>
      <c r="J94">
        <v>5192.7425899999998</v>
      </c>
      <c r="K94">
        <v>5187.3290699999998</v>
      </c>
      <c r="L94">
        <v>5181.9155499999997</v>
      </c>
      <c r="M94">
        <v>5176.5020400000003</v>
      </c>
      <c r="N94">
        <v>5171.0885200000002</v>
      </c>
      <c r="P94" s="1">
        <f t="shared" si="3"/>
        <v>46078.868032407408</v>
      </c>
      <c r="Q94" s="2">
        <f t="shared" si="4"/>
        <v>46078.868055555555</v>
      </c>
      <c r="R94">
        <f t="shared" si="5"/>
        <v>1772052600</v>
      </c>
    </row>
    <row r="95" spans="1:18" x14ac:dyDescent="0.55000000000000004">
      <c r="A95">
        <v>1772052898</v>
      </c>
      <c r="B95" t="s">
        <v>6</v>
      </c>
      <c r="C95" t="s">
        <v>7</v>
      </c>
      <c r="D95">
        <v>5152.16</v>
      </c>
      <c r="E95">
        <v>5220.74766</v>
      </c>
      <c r="F95">
        <v>5215.1784600000001</v>
      </c>
      <c r="G95">
        <v>5209.6092600000002</v>
      </c>
      <c r="H95">
        <v>5204.04007</v>
      </c>
      <c r="I95">
        <v>5198.4708700000001</v>
      </c>
      <c r="J95">
        <v>5190.2700699999996</v>
      </c>
      <c r="K95">
        <v>5184.7008800000003</v>
      </c>
      <c r="L95">
        <v>5179.1316800000004</v>
      </c>
      <c r="M95">
        <v>5173.5624799999996</v>
      </c>
      <c r="N95">
        <v>5167.9932799999997</v>
      </c>
      <c r="P95" s="1">
        <f t="shared" si="3"/>
        <v>46078.871504629627</v>
      </c>
      <c r="Q95" s="2">
        <f t="shared" si="4"/>
        <v>46078.871527777781</v>
      </c>
      <c r="R95">
        <f t="shared" si="5"/>
        <v>1772052900</v>
      </c>
    </row>
    <row r="96" spans="1:18" x14ac:dyDescent="0.55000000000000004">
      <c r="A96">
        <v>1772053198</v>
      </c>
      <c r="B96" t="s">
        <v>6</v>
      </c>
      <c r="C96" t="s">
        <v>7</v>
      </c>
      <c r="D96">
        <v>5156.08</v>
      </c>
      <c r="E96">
        <v>5218.7486699999999</v>
      </c>
      <c r="F96">
        <v>5213.1439799999998</v>
      </c>
      <c r="G96">
        <v>5207.5392899999997</v>
      </c>
      <c r="H96">
        <v>5201.9345999999996</v>
      </c>
      <c r="I96">
        <v>5196.3299100000004</v>
      </c>
      <c r="J96">
        <v>5187.4966700000004</v>
      </c>
      <c r="K96">
        <v>5181.8919800000003</v>
      </c>
      <c r="L96">
        <v>5176.2872900000002</v>
      </c>
      <c r="M96">
        <v>5170.6825900000003</v>
      </c>
      <c r="N96">
        <v>5165.0779000000002</v>
      </c>
      <c r="P96" s="1">
        <f t="shared" si="3"/>
        <v>46078.874976851846</v>
      </c>
      <c r="Q96" s="2">
        <f t="shared" si="4"/>
        <v>46078.875</v>
      </c>
      <c r="R96">
        <f t="shared" si="5"/>
        <v>1772053200</v>
      </c>
    </row>
    <row r="97" spans="1:18" x14ac:dyDescent="0.55000000000000004">
      <c r="A97">
        <v>1772053498</v>
      </c>
      <c r="B97" t="s">
        <v>6</v>
      </c>
      <c r="C97" t="s">
        <v>7</v>
      </c>
      <c r="D97">
        <v>5163.03</v>
      </c>
      <c r="E97">
        <v>5216.4763999999996</v>
      </c>
      <c r="F97">
        <v>5210.84843</v>
      </c>
      <c r="G97">
        <v>5205.2204700000002</v>
      </c>
      <c r="H97">
        <v>5199.5925100000004</v>
      </c>
      <c r="I97">
        <v>5193.9645499999997</v>
      </c>
      <c r="J97">
        <v>5184.7127200000004</v>
      </c>
      <c r="K97">
        <v>5179.0847599999997</v>
      </c>
      <c r="L97">
        <v>5173.4567900000002</v>
      </c>
      <c r="M97">
        <v>5167.8288300000004</v>
      </c>
      <c r="N97">
        <v>5162.2008699999997</v>
      </c>
      <c r="P97" s="1">
        <f t="shared" si="3"/>
        <v>46078.878449074073</v>
      </c>
      <c r="Q97" s="2">
        <f t="shared" si="4"/>
        <v>46078.878472222219</v>
      </c>
      <c r="R97">
        <f t="shared" si="5"/>
        <v>1772053500</v>
      </c>
    </row>
    <row r="98" spans="1:18" x14ac:dyDescent="0.55000000000000004">
      <c r="A98">
        <v>1772053798</v>
      </c>
      <c r="B98" t="s">
        <v>6</v>
      </c>
      <c r="C98" t="s">
        <v>7</v>
      </c>
      <c r="D98">
        <v>5161.84</v>
      </c>
      <c r="E98">
        <v>5214.1669300000003</v>
      </c>
      <c r="F98">
        <v>5208.5109499999999</v>
      </c>
      <c r="G98">
        <v>5202.8549599999997</v>
      </c>
      <c r="H98">
        <v>5197.1989700000004</v>
      </c>
      <c r="I98">
        <v>5191.5429800000002</v>
      </c>
      <c r="J98">
        <v>5182.04295</v>
      </c>
      <c r="K98">
        <v>5176.3869699999996</v>
      </c>
      <c r="L98">
        <v>5170.7309800000003</v>
      </c>
      <c r="M98">
        <v>5165.0749900000001</v>
      </c>
      <c r="N98">
        <v>5159.4189999999999</v>
      </c>
      <c r="P98" s="1">
        <f t="shared" si="3"/>
        <v>46078.881921296299</v>
      </c>
      <c r="Q98" s="2">
        <f t="shared" si="4"/>
        <v>46078.881944444445</v>
      </c>
      <c r="R98">
        <f t="shared" si="5"/>
        <v>1772053800</v>
      </c>
    </row>
    <row r="99" spans="1:18" x14ac:dyDescent="0.55000000000000004">
      <c r="A99">
        <v>1772054098</v>
      </c>
      <c r="B99" t="s">
        <v>6</v>
      </c>
      <c r="C99" t="s">
        <v>7</v>
      </c>
      <c r="D99">
        <v>5165.38</v>
      </c>
      <c r="E99">
        <v>5212.1708699999999</v>
      </c>
      <c r="F99">
        <v>5206.4625999999998</v>
      </c>
      <c r="G99">
        <v>5200.7543299999998</v>
      </c>
      <c r="H99">
        <v>5195.0460599999997</v>
      </c>
      <c r="I99">
        <v>5189.3377899999996</v>
      </c>
      <c r="J99">
        <v>5179.5677500000002</v>
      </c>
      <c r="K99">
        <v>5173.8594800000001</v>
      </c>
      <c r="L99">
        <v>5168.1512000000002</v>
      </c>
      <c r="M99">
        <v>5162.4429300000002</v>
      </c>
      <c r="N99">
        <v>5156.7346600000001</v>
      </c>
      <c r="P99" s="1">
        <f t="shared" si="3"/>
        <v>46078.885393518518</v>
      </c>
      <c r="Q99" s="2">
        <f t="shared" si="4"/>
        <v>46078.885416666664</v>
      </c>
      <c r="R99">
        <f t="shared" si="5"/>
        <v>1772054100</v>
      </c>
    </row>
    <row r="100" spans="1:18" x14ac:dyDescent="0.55000000000000004">
      <c r="A100">
        <v>1772054398</v>
      </c>
      <c r="B100" t="s">
        <v>6</v>
      </c>
      <c r="C100" t="s">
        <v>7</v>
      </c>
      <c r="D100">
        <v>5169.17</v>
      </c>
      <c r="E100">
        <v>5210.0074599999998</v>
      </c>
      <c r="F100">
        <v>5204.3179600000003</v>
      </c>
      <c r="G100">
        <v>5198.6284500000002</v>
      </c>
      <c r="H100">
        <v>5192.9389499999997</v>
      </c>
      <c r="I100">
        <v>5187.2494399999996</v>
      </c>
      <c r="J100">
        <v>5177.38796</v>
      </c>
      <c r="K100">
        <v>5171.6984499999999</v>
      </c>
      <c r="L100">
        <v>5166.0089500000004</v>
      </c>
      <c r="M100">
        <v>5160.3194400000002</v>
      </c>
      <c r="N100">
        <v>5154.6299399999998</v>
      </c>
      <c r="P100" s="1">
        <f t="shared" si="3"/>
        <v>46078.888865740737</v>
      </c>
      <c r="Q100" s="2">
        <f t="shared" si="4"/>
        <v>46078.888888888891</v>
      </c>
      <c r="R100">
        <f t="shared" si="5"/>
        <v>1772054400</v>
      </c>
    </row>
    <row r="101" spans="1:18" x14ac:dyDescent="0.55000000000000004">
      <c r="A101">
        <v>1772054698</v>
      </c>
      <c r="B101" t="s">
        <v>6</v>
      </c>
      <c r="C101" t="s">
        <v>7</v>
      </c>
      <c r="D101">
        <v>5169.12</v>
      </c>
      <c r="E101">
        <v>5208.0302099999999</v>
      </c>
      <c r="F101">
        <v>5202.3462600000003</v>
      </c>
      <c r="G101">
        <v>5196.6623099999997</v>
      </c>
      <c r="H101">
        <v>5190.9783500000003</v>
      </c>
      <c r="I101">
        <v>5185.2943999999998</v>
      </c>
      <c r="J101">
        <v>5175.5291399999996</v>
      </c>
      <c r="K101">
        <v>5169.84519</v>
      </c>
      <c r="L101">
        <v>5164.1612299999997</v>
      </c>
      <c r="M101">
        <v>5158.4772800000001</v>
      </c>
      <c r="N101">
        <v>5152.7933300000004</v>
      </c>
      <c r="P101" s="1">
        <f t="shared" si="3"/>
        <v>46078.892337962963</v>
      </c>
      <c r="Q101" s="2">
        <f t="shared" si="4"/>
        <v>46078.892361111109</v>
      </c>
      <c r="R101">
        <f t="shared" si="5"/>
        <v>1772054700</v>
      </c>
    </row>
    <row r="102" spans="1:18" x14ac:dyDescent="0.55000000000000004">
      <c r="A102">
        <v>1772054998</v>
      </c>
      <c r="B102" t="s">
        <v>6</v>
      </c>
      <c r="C102" t="s">
        <v>7</v>
      </c>
      <c r="D102">
        <v>5168.22</v>
      </c>
      <c r="E102">
        <v>5206.2022800000004</v>
      </c>
      <c r="F102">
        <v>5200.5249999999996</v>
      </c>
      <c r="G102">
        <v>5194.84771</v>
      </c>
      <c r="H102">
        <v>5189.1704300000001</v>
      </c>
      <c r="I102">
        <v>5183.4931399999996</v>
      </c>
      <c r="J102">
        <v>5173.9073399999997</v>
      </c>
      <c r="K102">
        <v>5168.2300500000001</v>
      </c>
      <c r="L102">
        <v>5162.5527700000002</v>
      </c>
      <c r="M102">
        <v>5156.8754900000004</v>
      </c>
      <c r="N102">
        <v>5151.1981999999998</v>
      </c>
      <c r="P102" s="1">
        <f t="shared" si="3"/>
        <v>46078.895810185189</v>
      </c>
      <c r="Q102" s="2">
        <f t="shared" si="4"/>
        <v>46078.895833333336</v>
      </c>
      <c r="R102">
        <f t="shared" si="5"/>
        <v>1772055000</v>
      </c>
    </row>
    <row r="103" spans="1:18" x14ac:dyDescent="0.55000000000000004">
      <c r="A103">
        <v>1772055298</v>
      </c>
      <c r="B103" t="s">
        <v>6</v>
      </c>
      <c r="C103" t="s">
        <v>7</v>
      </c>
      <c r="D103">
        <v>5168.8999999999996</v>
      </c>
      <c r="E103">
        <v>5204.6732599999996</v>
      </c>
      <c r="F103">
        <v>5198.9785700000002</v>
      </c>
      <c r="G103">
        <v>5193.28388</v>
      </c>
      <c r="H103">
        <v>5187.5891899999997</v>
      </c>
      <c r="I103">
        <v>5181.8945000000003</v>
      </c>
      <c r="J103">
        <v>5172.5249299999996</v>
      </c>
      <c r="K103">
        <v>5166.8302400000002</v>
      </c>
      <c r="L103">
        <v>5161.13555</v>
      </c>
      <c r="M103">
        <v>5155.4408599999997</v>
      </c>
      <c r="N103">
        <v>5149.7461700000003</v>
      </c>
      <c r="P103" s="1">
        <f t="shared" si="3"/>
        <v>46078.899282407408</v>
      </c>
      <c r="Q103" s="2">
        <f t="shared" si="4"/>
        <v>46078.899305555555</v>
      </c>
      <c r="R103">
        <f t="shared" si="5"/>
        <v>1772055300</v>
      </c>
    </row>
    <row r="104" spans="1:18" x14ac:dyDescent="0.55000000000000004">
      <c r="A104">
        <v>1772055598</v>
      </c>
      <c r="B104" t="s">
        <v>6</v>
      </c>
      <c r="C104" t="s">
        <v>7</v>
      </c>
      <c r="D104">
        <v>5170.25</v>
      </c>
      <c r="E104">
        <v>5203.1629800000001</v>
      </c>
      <c r="F104">
        <v>5197.4725500000004</v>
      </c>
      <c r="G104">
        <v>5191.7821199999998</v>
      </c>
      <c r="H104">
        <v>5186.0916900000002</v>
      </c>
      <c r="I104">
        <v>5180.4012599999996</v>
      </c>
      <c r="J104">
        <v>5171.3405499999999</v>
      </c>
      <c r="K104">
        <v>5165.6501099999996</v>
      </c>
      <c r="L104">
        <v>5159.9596799999999</v>
      </c>
      <c r="M104">
        <v>5154.2692500000003</v>
      </c>
      <c r="N104">
        <v>5148.5788199999997</v>
      </c>
      <c r="P104" s="1">
        <f t="shared" si="3"/>
        <v>46078.902754629627</v>
      </c>
      <c r="Q104" s="2">
        <f t="shared" si="4"/>
        <v>46078.902777777781</v>
      </c>
      <c r="R104">
        <f t="shared" si="5"/>
        <v>1772055600</v>
      </c>
    </row>
    <row r="105" spans="1:18" x14ac:dyDescent="0.55000000000000004">
      <c r="A105">
        <v>1772055898</v>
      </c>
      <c r="B105" t="s">
        <v>6</v>
      </c>
      <c r="C105" t="s">
        <v>7</v>
      </c>
      <c r="D105">
        <v>5170.9399999999996</v>
      </c>
      <c r="E105">
        <v>5201.7147599999998</v>
      </c>
      <c r="F105">
        <v>5196.0452599999999</v>
      </c>
      <c r="G105">
        <v>5190.3757500000002</v>
      </c>
      <c r="H105">
        <v>5184.7062400000004</v>
      </c>
      <c r="I105">
        <v>5179.0367399999996</v>
      </c>
      <c r="J105">
        <v>5170.3384900000001</v>
      </c>
      <c r="K105">
        <v>5164.6689900000001</v>
      </c>
      <c r="L105">
        <v>5158.9994800000004</v>
      </c>
      <c r="M105">
        <v>5153.3299699999998</v>
      </c>
      <c r="N105">
        <v>5147.6604699999998</v>
      </c>
      <c r="P105" s="1">
        <f t="shared" si="3"/>
        <v>46078.906226851846</v>
      </c>
      <c r="Q105" s="2">
        <f t="shared" si="4"/>
        <v>46078.90625</v>
      </c>
      <c r="R105">
        <f t="shared" si="5"/>
        <v>1772055900</v>
      </c>
    </row>
    <row r="106" spans="1:18" x14ac:dyDescent="0.55000000000000004">
      <c r="A106">
        <v>1772056198</v>
      </c>
      <c r="B106" t="s">
        <v>6</v>
      </c>
      <c r="C106" t="s">
        <v>7</v>
      </c>
      <c r="D106">
        <v>5164.3100000000004</v>
      </c>
      <c r="E106">
        <v>5200.5827200000003</v>
      </c>
      <c r="F106">
        <v>5194.8838900000001</v>
      </c>
      <c r="G106">
        <v>5189.1850599999998</v>
      </c>
      <c r="H106">
        <v>5183.4862400000002</v>
      </c>
      <c r="I106">
        <v>5177.7874099999999</v>
      </c>
      <c r="J106">
        <v>5169.33835</v>
      </c>
      <c r="K106">
        <v>5163.6395300000004</v>
      </c>
      <c r="L106">
        <v>5157.9407000000001</v>
      </c>
      <c r="M106">
        <v>5152.2418699999998</v>
      </c>
      <c r="N106">
        <v>5146.5430500000002</v>
      </c>
      <c r="P106" s="1">
        <f t="shared" si="3"/>
        <v>46078.909699074073</v>
      </c>
      <c r="Q106" s="2">
        <f t="shared" si="4"/>
        <v>46078.909722222219</v>
      </c>
      <c r="R106">
        <f t="shared" si="5"/>
        <v>1772056200</v>
      </c>
    </row>
    <row r="107" spans="1:18" x14ac:dyDescent="0.55000000000000004">
      <c r="A107">
        <v>1772056498</v>
      </c>
      <c r="B107" t="s">
        <v>6</v>
      </c>
      <c r="C107" t="s">
        <v>7</v>
      </c>
      <c r="D107">
        <v>5164.8900000000003</v>
      </c>
      <c r="E107">
        <v>5199.5037400000001</v>
      </c>
      <c r="F107">
        <v>5193.7838000000002</v>
      </c>
      <c r="G107">
        <v>5188.0638600000002</v>
      </c>
      <c r="H107">
        <v>5182.34393</v>
      </c>
      <c r="I107">
        <v>5176.62399</v>
      </c>
      <c r="J107">
        <v>5168.37709</v>
      </c>
      <c r="K107">
        <v>5162.65715</v>
      </c>
      <c r="L107">
        <v>5156.9372100000001</v>
      </c>
      <c r="M107">
        <v>5151.2172700000001</v>
      </c>
      <c r="N107">
        <v>5145.4973300000001</v>
      </c>
      <c r="P107" s="1">
        <f t="shared" si="3"/>
        <v>46078.913171296299</v>
      </c>
      <c r="Q107" s="2">
        <f t="shared" si="4"/>
        <v>46078.913194444445</v>
      </c>
      <c r="R107">
        <f t="shared" si="5"/>
        <v>1772056500</v>
      </c>
    </row>
    <row r="108" spans="1:18" x14ac:dyDescent="0.55000000000000004">
      <c r="A108">
        <v>1772060398</v>
      </c>
      <c r="B108" t="s">
        <v>6</v>
      </c>
      <c r="C108" t="s">
        <v>7</v>
      </c>
      <c r="D108">
        <v>5175.34</v>
      </c>
      <c r="E108">
        <v>5199.0288200000005</v>
      </c>
      <c r="F108">
        <v>5193.21209</v>
      </c>
      <c r="G108">
        <v>5187.3953600000004</v>
      </c>
      <c r="H108">
        <v>5181.5786399999997</v>
      </c>
      <c r="I108">
        <v>5175.7619100000002</v>
      </c>
      <c r="J108">
        <v>5167.3832899999998</v>
      </c>
      <c r="K108">
        <v>5161.5665600000002</v>
      </c>
      <c r="L108">
        <v>5155.7498299999997</v>
      </c>
      <c r="M108">
        <v>5149.9331000000002</v>
      </c>
      <c r="N108">
        <v>5144.1163699999997</v>
      </c>
      <c r="P108" s="1">
        <f t="shared" si="3"/>
        <v>46078.958310185189</v>
      </c>
      <c r="Q108" s="2">
        <f t="shared" si="4"/>
        <v>46078.958333333336</v>
      </c>
      <c r="R108">
        <f t="shared" si="5"/>
        <v>1772060400</v>
      </c>
    </row>
    <row r="109" spans="1:18" x14ac:dyDescent="0.55000000000000004">
      <c r="A109">
        <v>1772060698</v>
      </c>
      <c r="B109" t="s">
        <v>6</v>
      </c>
      <c r="C109" t="s">
        <v>7</v>
      </c>
      <c r="D109">
        <v>5179.7299999999996</v>
      </c>
      <c r="E109">
        <v>5198.5914400000001</v>
      </c>
      <c r="F109">
        <v>5192.7466199999999</v>
      </c>
      <c r="G109">
        <v>5186.9018100000003</v>
      </c>
      <c r="H109">
        <v>5181.05699</v>
      </c>
      <c r="I109">
        <v>5175.2121800000004</v>
      </c>
      <c r="J109">
        <v>5166.7390299999997</v>
      </c>
      <c r="K109">
        <v>5160.8942100000004</v>
      </c>
      <c r="L109">
        <v>5155.0493999999999</v>
      </c>
      <c r="M109">
        <v>5149.2045799999996</v>
      </c>
      <c r="N109">
        <v>5143.35977</v>
      </c>
      <c r="P109" s="1">
        <f t="shared" si="3"/>
        <v>46078.961782407408</v>
      </c>
      <c r="Q109" s="2">
        <f t="shared" si="4"/>
        <v>46078.961805555555</v>
      </c>
      <c r="R109">
        <f t="shared" si="5"/>
        <v>1772060700</v>
      </c>
    </row>
    <row r="110" spans="1:18" x14ac:dyDescent="0.55000000000000004">
      <c r="A110">
        <v>1772060998</v>
      </c>
      <c r="B110" t="s">
        <v>6</v>
      </c>
      <c r="C110" t="s">
        <v>7</v>
      </c>
      <c r="D110">
        <v>5168.8</v>
      </c>
      <c r="E110">
        <v>5198.4544999999998</v>
      </c>
      <c r="F110">
        <v>5192.5491300000003</v>
      </c>
      <c r="G110">
        <v>5186.6437599999999</v>
      </c>
      <c r="H110">
        <v>5180.7383900000004</v>
      </c>
      <c r="I110">
        <v>5174.83302</v>
      </c>
      <c r="J110">
        <v>5166.1544199999998</v>
      </c>
      <c r="K110">
        <v>5160.2490500000004</v>
      </c>
      <c r="L110">
        <v>5154.3436799999999</v>
      </c>
      <c r="M110">
        <v>5148.4383099999995</v>
      </c>
      <c r="N110">
        <v>5142.5329400000001</v>
      </c>
      <c r="P110" s="1">
        <f t="shared" si="3"/>
        <v>46078.965254629627</v>
      </c>
      <c r="Q110" s="2">
        <f t="shared" si="4"/>
        <v>46078.965277777781</v>
      </c>
      <c r="R110">
        <f t="shared" si="5"/>
        <v>1772061000</v>
      </c>
    </row>
    <row r="111" spans="1:18" x14ac:dyDescent="0.55000000000000004">
      <c r="A111">
        <v>1772061298</v>
      </c>
      <c r="B111" t="s">
        <v>6</v>
      </c>
      <c r="C111" t="s">
        <v>7</v>
      </c>
      <c r="D111">
        <v>5174.01</v>
      </c>
      <c r="E111">
        <v>5198.3003600000002</v>
      </c>
      <c r="F111">
        <v>5192.3406699999996</v>
      </c>
      <c r="G111">
        <v>5186.3809799999999</v>
      </c>
      <c r="H111">
        <v>5180.4212900000002</v>
      </c>
      <c r="I111">
        <v>5174.4615999999996</v>
      </c>
      <c r="J111">
        <v>5165.5765899999997</v>
      </c>
      <c r="K111">
        <v>5159.6169</v>
      </c>
      <c r="L111">
        <v>5153.6572100000003</v>
      </c>
      <c r="M111">
        <v>5147.6975199999997</v>
      </c>
      <c r="N111">
        <v>5141.73783</v>
      </c>
      <c r="P111" s="1">
        <f t="shared" si="3"/>
        <v>46078.968726851846</v>
      </c>
      <c r="Q111" s="2">
        <f t="shared" si="4"/>
        <v>46078.96875</v>
      </c>
      <c r="R111">
        <f t="shared" si="5"/>
        <v>1772061300</v>
      </c>
    </row>
    <row r="112" spans="1:18" x14ac:dyDescent="0.55000000000000004">
      <c r="A112">
        <v>1772061598</v>
      </c>
      <c r="B112" t="s">
        <v>6</v>
      </c>
      <c r="C112" t="s">
        <v>7</v>
      </c>
      <c r="D112">
        <v>5170.68</v>
      </c>
      <c r="E112">
        <v>5198.1830499999996</v>
      </c>
      <c r="F112">
        <v>5192.1955799999996</v>
      </c>
      <c r="G112">
        <v>5186.2081099999996</v>
      </c>
      <c r="H112">
        <v>5180.2206399999995</v>
      </c>
      <c r="I112">
        <v>5174.2331700000004</v>
      </c>
      <c r="J112">
        <v>5165.17569</v>
      </c>
      <c r="K112">
        <v>5159.1882299999997</v>
      </c>
      <c r="L112">
        <v>5153.2007599999997</v>
      </c>
      <c r="M112">
        <v>5147.2132899999997</v>
      </c>
      <c r="N112">
        <v>5141.2258199999997</v>
      </c>
      <c r="P112" s="1">
        <f t="shared" si="3"/>
        <v>46078.972199074073</v>
      </c>
      <c r="Q112" s="2">
        <f t="shared" si="4"/>
        <v>46078.972222222219</v>
      </c>
      <c r="R112">
        <f t="shared" si="5"/>
        <v>1772061600</v>
      </c>
    </row>
    <row r="113" spans="1:18" x14ac:dyDescent="0.55000000000000004">
      <c r="A113">
        <v>1772061898</v>
      </c>
      <c r="B113" t="s">
        <v>6</v>
      </c>
      <c r="C113" t="s">
        <v>7</v>
      </c>
      <c r="D113">
        <v>5170.04</v>
      </c>
      <c r="E113">
        <v>5197.8072899999997</v>
      </c>
      <c r="F113">
        <v>5191.8289500000001</v>
      </c>
      <c r="G113">
        <v>5185.8506200000002</v>
      </c>
      <c r="H113">
        <v>5179.8722900000002</v>
      </c>
      <c r="I113">
        <v>5173.8939499999997</v>
      </c>
      <c r="J113">
        <v>5164.8231400000004</v>
      </c>
      <c r="K113">
        <v>5158.8447999999999</v>
      </c>
      <c r="L113">
        <v>5152.8664699999999</v>
      </c>
      <c r="M113">
        <v>5146.88814</v>
      </c>
      <c r="N113">
        <v>5140.9098000000004</v>
      </c>
      <c r="P113" s="1">
        <f t="shared" si="3"/>
        <v>46078.975671296299</v>
      </c>
      <c r="Q113" s="2">
        <f t="shared" si="4"/>
        <v>46078.975694444445</v>
      </c>
      <c r="R113">
        <f t="shared" si="5"/>
        <v>1772061900</v>
      </c>
    </row>
    <row r="114" spans="1:18" x14ac:dyDescent="0.55000000000000004">
      <c r="A114">
        <v>1772062198</v>
      </c>
      <c r="B114" t="s">
        <v>6</v>
      </c>
      <c r="C114" t="s">
        <v>7</v>
      </c>
      <c r="D114">
        <v>5168.9799999999996</v>
      </c>
      <c r="E114">
        <v>5197.2354299999997</v>
      </c>
      <c r="F114">
        <v>5191.2906199999998</v>
      </c>
      <c r="G114">
        <v>5185.3458000000001</v>
      </c>
      <c r="H114">
        <v>5179.4009900000001</v>
      </c>
      <c r="I114">
        <v>5173.4561700000004</v>
      </c>
      <c r="J114">
        <v>5164.4718499999999</v>
      </c>
      <c r="K114">
        <v>5158.5270399999999</v>
      </c>
      <c r="L114">
        <v>5152.5822200000002</v>
      </c>
      <c r="M114">
        <v>5146.6374100000003</v>
      </c>
      <c r="N114">
        <v>5140.6925899999997</v>
      </c>
      <c r="P114" s="1">
        <f t="shared" si="3"/>
        <v>46078.979143518518</v>
      </c>
      <c r="Q114" s="2">
        <f t="shared" si="4"/>
        <v>46078.979166666664</v>
      </c>
      <c r="R114">
        <f t="shared" si="5"/>
        <v>1772062200</v>
      </c>
    </row>
    <row r="115" spans="1:18" x14ac:dyDescent="0.55000000000000004">
      <c r="A115">
        <v>1772062498</v>
      </c>
      <c r="B115" t="s">
        <v>6</v>
      </c>
      <c r="C115" t="s">
        <v>7</v>
      </c>
      <c r="D115">
        <v>5169.88</v>
      </c>
      <c r="E115">
        <v>5196.7073499999997</v>
      </c>
      <c r="F115">
        <v>5190.7685799999999</v>
      </c>
      <c r="G115">
        <v>5184.8298199999999</v>
      </c>
      <c r="H115">
        <v>5178.8910500000002</v>
      </c>
      <c r="I115">
        <v>5172.9522800000004</v>
      </c>
      <c r="J115">
        <v>5164.0976300000002</v>
      </c>
      <c r="K115">
        <v>5158.1588700000002</v>
      </c>
      <c r="L115">
        <v>5152.2200999999995</v>
      </c>
      <c r="M115">
        <v>5146.2813399999995</v>
      </c>
      <c r="N115">
        <v>5140.3425699999998</v>
      </c>
      <c r="P115" s="1">
        <f t="shared" si="3"/>
        <v>46078.982615740737</v>
      </c>
      <c r="Q115" s="2">
        <f t="shared" si="4"/>
        <v>46078.982638888891</v>
      </c>
      <c r="R115">
        <f t="shared" si="5"/>
        <v>1772062500</v>
      </c>
    </row>
    <row r="116" spans="1:18" x14ac:dyDescent="0.55000000000000004">
      <c r="A116">
        <v>1772062798</v>
      </c>
      <c r="B116" t="s">
        <v>6</v>
      </c>
      <c r="C116" t="s">
        <v>7</v>
      </c>
      <c r="D116">
        <v>5172.62</v>
      </c>
      <c r="E116">
        <v>5196.3136800000002</v>
      </c>
      <c r="F116">
        <v>5190.3675700000003</v>
      </c>
      <c r="G116">
        <v>5184.4214599999996</v>
      </c>
      <c r="H116">
        <v>5178.4753499999997</v>
      </c>
      <c r="I116">
        <v>5172.5292399999998</v>
      </c>
      <c r="J116">
        <v>5163.8360899999998</v>
      </c>
      <c r="K116">
        <v>5157.8899799999999</v>
      </c>
      <c r="L116">
        <v>5151.9438700000001</v>
      </c>
      <c r="M116">
        <v>5145.9977600000002</v>
      </c>
      <c r="N116">
        <v>5140.0516500000003</v>
      </c>
      <c r="P116" s="1">
        <f t="shared" si="3"/>
        <v>46078.986087962963</v>
      </c>
      <c r="Q116" s="2">
        <f t="shared" si="4"/>
        <v>46078.986111111109</v>
      </c>
      <c r="R116">
        <f t="shared" si="5"/>
        <v>1772062800</v>
      </c>
    </row>
    <row r="117" spans="1:18" x14ac:dyDescent="0.55000000000000004">
      <c r="A117">
        <v>1772063098</v>
      </c>
      <c r="B117" t="s">
        <v>6</v>
      </c>
      <c r="C117" t="s">
        <v>7</v>
      </c>
      <c r="D117">
        <v>5167.3100000000004</v>
      </c>
      <c r="E117">
        <v>5196.2693499999996</v>
      </c>
      <c r="F117">
        <v>5190.2739799999999</v>
      </c>
      <c r="G117">
        <v>5184.2785999999996</v>
      </c>
      <c r="H117">
        <v>5178.28323</v>
      </c>
      <c r="I117">
        <v>5172.2878600000004</v>
      </c>
      <c r="J117">
        <v>5163.6052300000001</v>
      </c>
      <c r="K117">
        <v>5157.6098599999996</v>
      </c>
      <c r="L117">
        <v>5151.6144899999999</v>
      </c>
      <c r="M117">
        <v>5145.6191200000003</v>
      </c>
      <c r="N117">
        <v>5139.6237499999997</v>
      </c>
      <c r="P117" s="1">
        <f t="shared" si="3"/>
        <v>46078.989560185189</v>
      </c>
      <c r="Q117" s="2">
        <f t="shared" si="4"/>
        <v>46078.989583333336</v>
      </c>
      <c r="R117">
        <f t="shared" si="5"/>
        <v>1772063100</v>
      </c>
    </row>
    <row r="118" spans="1:18" x14ac:dyDescent="0.55000000000000004">
      <c r="A118">
        <v>1772063398</v>
      </c>
      <c r="B118" t="s">
        <v>6</v>
      </c>
      <c r="C118" t="s">
        <v>7</v>
      </c>
      <c r="D118">
        <v>5169.57</v>
      </c>
      <c r="E118">
        <v>5196.0172599999996</v>
      </c>
      <c r="F118">
        <v>5190.0062099999996</v>
      </c>
      <c r="G118">
        <v>5183.9951600000004</v>
      </c>
      <c r="H118">
        <v>5177.9841200000001</v>
      </c>
      <c r="I118">
        <v>5171.97307</v>
      </c>
      <c r="J118">
        <v>5163.3724599999996</v>
      </c>
      <c r="K118">
        <v>5157.3614100000004</v>
      </c>
      <c r="L118">
        <v>5151.3503600000004</v>
      </c>
      <c r="M118">
        <v>5145.3393100000003</v>
      </c>
      <c r="N118">
        <v>5139.3282600000002</v>
      </c>
      <c r="P118" s="1">
        <f t="shared" si="3"/>
        <v>46078.993032407408</v>
      </c>
      <c r="Q118" s="2">
        <f t="shared" si="4"/>
        <v>46078.993055555555</v>
      </c>
      <c r="R118">
        <f t="shared" si="5"/>
        <v>1772063400</v>
      </c>
    </row>
    <row r="119" spans="1:18" x14ac:dyDescent="0.55000000000000004">
      <c r="A119">
        <v>1772063698</v>
      </c>
      <c r="B119" t="s">
        <v>6</v>
      </c>
      <c r="C119" t="s">
        <v>7</v>
      </c>
      <c r="D119">
        <v>5163.13</v>
      </c>
      <c r="E119">
        <v>5195.8316000000004</v>
      </c>
      <c r="F119">
        <v>5189.77765</v>
      </c>
      <c r="G119">
        <v>5183.7236999999996</v>
      </c>
      <c r="H119">
        <v>5177.66975</v>
      </c>
      <c r="I119">
        <v>5171.6157999999996</v>
      </c>
      <c r="J119">
        <v>5163.0494699999999</v>
      </c>
      <c r="K119">
        <v>5156.9955200000004</v>
      </c>
      <c r="L119">
        <v>5150.94157</v>
      </c>
      <c r="M119">
        <v>5144.8876200000004</v>
      </c>
      <c r="N119">
        <v>5138.83367</v>
      </c>
      <c r="P119" s="1">
        <f t="shared" si="3"/>
        <v>46078.996504629627</v>
      </c>
      <c r="Q119" s="2">
        <f t="shared" si="4"/>
        <v>46078.996527777781</v>
      </c>
      <c r="R119">
        <f t="shared" si="5"/>
        <v>1772063700</v>
      </c>
    </row>
    <row r="120" spans="1:18" x14ac:dyDescent="0.55000000000000004">
      <c r="A120">
        <v>1772063998</v>
      </c>
      <c r="B120" t="s">
        <v>6</v>
      </c>
      <c r="C120" t="s">
        <v>7</v>
      </c>
      <c r="D120">
        <v>5160.24</v>
      </c>
      <c r="E120">
        <v>5195.60059</v>
      </c>
      <c r="F120">
        <v>5189.4936100000004</v>
      </c>
      <c r="G120">
        <v>5183.3866399999997</v>
      </c>
      <c r="H120">
        <v>5177.2796600000001</v>
      </c>
      <c r="I120">
        <v>5171.1726900000003</v>
      </c>
      <c r="J120">
        <v>5162.5247099999997</v>
      </c>
      <c r="K120">
        <v>5156.4177300000001</v>
      </c>
      <c r="L120">
        <v>5150.3107600000003</v>
      </c>
      <c r="M120">
        <v>5144.2037799999998</v>
      </c>
      <c r="N120">
        <v>5138.09681</v>
      </c>
      <c r="P120" s="1">
        <f t="shared" si="3"/>
        <v>46078.999976851846</v>
      </c>
      <c r="Q120" s="2">
        <f t="shared" si="4"/>
        <v>46079</v>
      </c>
      <c r="R120">
        <f t="shared" si="5"/>
        <v>1772064000</v>
      </c>
    </row>
    <row r="121" spans="1:18" x14ac:dyDescent="0.55000000000000004">
      <c r="A121">
        <v>1772064298</v>
      </c>
      <c r="B121" t="s">
        <v>6</v>
      </c>
      <c r="C121" t="s">
        <v>7</v>
      </c>
      <c r="D121">
        <v>5161.95</v>
      </c>
      <c r="E121">
        <v>5195.2473</v>
      </c>
      <c r="F121">
        <v>5189.1008199999997</v>
      </c>
      <c r="G121">
        <v>5182.9543400000002</v>
      </c>
      <c r="H121">
        <v>5176.8078500000001</v>
      </c>
      <c r="I121">
        <v>5170.6613699999998</v>
      </c>
      <c r="J121">
        <v>5161.8905199999999</v>
      </c>
      <c r="K121">
        <v>5155.7440399999996</v>
      </c>
      <c r="L121">
        <v>5149.5975600000002</v>
      </c>
      <c r="M121">
        <v>5143.4510700000001</v>
      </c>
      <c r="N121">
        <v>5137.3045899999997</v>
      </c>
      <c r="P121" s="1">
        <f t="shared" si="3"/>
        <v>46079.003449074073</v>
      </c>
      <c r="Q121" s="2">
        <f t="shared" si="4"/>
        <v>46079.003472222219</v>
      </c>
      <c r="R121">
        <f t="shared" si="5"/>
        <v>1772064300</v>
      </c>
    </row>
    <row r="122" spans="1:18" x14ac:dyDescent="0.55000000000000004">
      <c r="A122">
        <v>1772064598</v>
      </c>
      <c r="B122" t="s">
        <v>6</v>
      </c>
      <c r="C122" t="s">
        <v>7</v>
      </c>
      <c r="D122">
        <v>5167.67</v>
      </c>
      <c r="E122">
        <v>5194.9072500000002</v>
      </c>
      <c r="F122">
        <v>5188.7222499999998</v>
      </c>
      <c r="G122">
        <v>5182.5372500000003</v>
      </c>
      <c r="H122">
        <v>5176.3522499999999</v>
      </c>
      <c r="I122">
        <v>5170.1672500000004</v>
      </c>
      <c r="J122">
        <v>5161.3082100000001</v>
      </c>
      <c r="K122">
        <v>5155.1232099999997</v>
      </c>
      <c r="L122">
        <v>5148.9382100000003</v>
      </c>
      <c r="M122">
        <v>5142.7532099999999</v>
      </c>
      <c r="N122">
        <v>5136.5682100000004</v>
      </c>
      <c r="P122" s="1">
        <f t="shared" si="3"/>
        <v>46079.006921296299</v>
      </c>
      <c r="Q122" s="2">
        <f t="shared" si="4"/>
        <v>46079.006944444445</v>
      </c>
      <c r="R122">
        <f t="shared" si="5"/>
        <v>1772064600</v>
      </c>
    </row>
    <row r="123" spans="1:18" x14ac:dyDescent="0.55000000000000004">
      <c r="A123">
        <v>1772064898</v>
      </c>
      <c r="B123" t="s">
        <v>6</v>
      </c>
      <c r="C123" t="s">
        <v>7</v>
      </c>
      <c r="D123">
        <v>5169.72</v>
      </c>
      <c r="E123">
        <v>5194.69535</v>
      </c>
      <c r="F123">
        <v>5188.4793</v>
      </c>
      <c r="G123">
        <v>5182.26325</v>
      </c>
      <c r="H123">
        <v>5176.0472</v>
      </c>
      <c r="I123">
        <v>5169.83115</v>
      </c>
      <c r="J123">
        <v>5160.9494400000003</v>
      </c>
      <c r="K123">
        <v>5154.7333900000003</v>
      </c>
      <c r="L123">
        <v>5148.5173400000003</v>
      </c>
      <c r="M123">
        <v>5142.3012900000003</v>
      </c>
      <c r="N123">
        <v>5136.0852400000003</v>
      </c>
      <c r="P123" s="1">
        <f t="shared" si="3"/>
        <v>46079.010393518518</v>
      </c>
      <c r="Q123" s="2">
        <f t="shared" si="4"/>
        <v>46079.010416666664</v>
      </c>
      <c r="R123">
        <f t="shared" si="5"/>
        <v>1772064900</v>
      </c>
    </row>
    <row r="124" spans="1:18" x14ac:dyDescent="0.55000000000000004">
      <c r="A124">
        <v>1772065198</v>
      </c>
      <c r="B124" t="s">
        <v>6</v>
      </c>
      <c r="C124" t="s">
        <v>7</v>
      </c>
      <c r="D124">
        <v>5180.9399999999996</v>
      </c>
      <c r="E124">
        <v>5194.8667100000002</v>
      </c>
      <c r="F124">
        <v>5188.6051100000004</v>
      </c>
      <c r="G124">
        <v>5182.3434999999999</v>
      </c>
      <c r="H124">
        <v>5176.0819000000001</v>
      </c>
      <c r="I124">
        <v>5169.8202899999997</v>
      </c>
      <c r="J124">
        <v>5160.8132900000001</v>
      </c>
      <c r="K124">
        <v>5154.5516799999996</v>
      </c>
      <c r="L124">
        <v>5148.2900799999998</v>
      </c>
      <c r="M124">
        <v>5142.0284700000002</v>
      </c>
      <c r="N124">
        <v>5135.7668700000004</v>
      </c>
      <c r="P124" s="1">
        <f t="shared" si="3"/>
        <v>46079.013865740737</v>
      </c>
      <c r="Q124" s="2">
        <f t="shared" si="4"/>
        <v>46079.013888888891</v>
      </c>
      <c r="R124">
        <f t="shared" si="5"/>
        <v>1772065200</v>
      </c>
    </row>
    <row r="125" spans="1:18" x14ac:dyDescent="0.55000000000000004">
      <c r="A125">
        <v>1772065498</v>
      </c>
      <c r="B125" t="s">
        <v>6</v>
      </c>
      <c r="C125" t="s">
        <v>7</v>
      </c>
      <c r="D125">
        <v>5185.25</v>
      </c>
      <c r="E125">
        <v>5195.21983</v>
      </c>
      <c r="F125">
        <v>5188.9483499999997</v>
      </c>
      <c r="G125">
        <v>5182.6768700000002</v>
      </c>
      <c r="H125">
        <v>5176.4053800000002</v>
      </c>
      <c r="I125">
        <v>5170.1338999999998</v>
      </c>
      <c r="J125">
        <v>5161.0723699999999</v>
      </c>
      <c r="K125">
        <v>5154.8008900000004</v>
      </c>
      <c r="L125">
        <v>5148.5294100000001</v>
      </c>
      <c r="M125">
        <v>5142.2579299999998</v>
      </c>
      <c r="N125">
        <v>5135.9864500000003</v>
      </c>
      <c r="P125" s="1">
        <f t="shared" si="3"/>
        <v>46079.017337962963</v>
      </c>
      <c r="Q125" s="2">
        <f t="shared" si="4"/>
        <v>46079.017361111109</v>
      </c>
      <c r="R125">
        <f t="shared" si="5"/>
        <v>1772065500</v>
      </c>
    </row>
    <row r="126" spans="1:18" x14ac:dyDescent="0.55000000000000004">
      <c r="A126">
        <v>1772065798</v>
      </c>
      <c r="B126" t="s">
        <v>6</v>
      </c>
      <c r="C126" t="s">
        <v>7</v>
      </c>
      <c r="D126">
        <v>5182.32</v>
      </c>
      <c r="E126">
        <v>5195.84501</v>
      </c>
      <c r="F126">
        <v>5189.5711199999996</v>
      </c>
      <c r="G126">
        <v>5183.2972300000001</v>
      </c>
      <c r="H126">
        <v>5177.0233399999997</v>
      </c>
      <c r="I126">
        <v>5170.7494500000003</v>
      </c>
      <c r="J126">
        <v>5161.6892099999995</v>
      </c>
      <c r="K126">
        <v>5155.4153200000001</v>
      </c>
      <c r="L126">
        <v>5149.1414299999997</v>
      </c>
      <c r="M126">
        <v>5142.8675400000002</v>
      </c>
      <c r="N126">
        <v>5136.5936600000005</v>
      </c>
      <c r="P126" s="1">
        <f t="shared" si="3"/>
        <v>46079.020810185189</v>
      </c>
      <c r="Q126" s="2">
        <f t="shared" si="4"/>
        <v>46079.020833333336</v>
      </c>
      <c r="R126">
        <f t="shared" si="5"/>
        <v>1772065800</v>
      </c>
    </row>
    <row r="127" spans="1:18" x14ac:dyDescent="0.55000000000000004">
      <c r="A127">
        <v>1772066098</v>
      </c>
      <c r="B127" t="s">
        <v>6</v>
      </c>
      <c r="C127" t="s">
        <v>7</v>
      </c>
      <c r="D127">
        <v>5182.63</v>
      </c>
      <c r="E127">
        <v>5196.50803</v>
      </c>
      <c r="F127">
        <v>5190.2450699999999</v>
      </c>
      <c r="G127">
        <v>5183.9821000000002</v>
      </c>
      <c r="H127">
        <v>5177.7191400000002</v>
      </c>
      <c r="I127">
        <v>5171.4561800000001</v>
      </c>
      <c r="J127">
        <v>5162.5228399999996</v>
      </c>
      <c r="K127">
        <v>5156.2598799999996</v>
      </c>
      <c r="L127">
        <v>5149.9969199999996</v>
      </c>
      <c r="M127">
        <v>5143.7339599999996</v>
      </c>
      <c r="N127">
        <v>5137.4709899999998</v>
      </c>
      <c r="P127" s="1">
        <f t="shared" si="3"/>
        <v>46079.024282407408</v>
      </c>
      <c r="Q127" s="2">
        <f t="shared" si="4"/>
        <v>46079.024305555555</v>
      </c>
      <c r="R127">
        <f t="shared" si="5"/>
        <v>1772066100</v>
      </c>
    </row>
    <row r="128" spans="1:18" x14ac:dyDescent="0.55000000000000004">
      <c r="A128">
        <v>1772066398</v>
      </c>
      <c r="B128" t="s">
        <v>6</v>
      </c>
      <c r="C128" t="s">
        <v>7</v>
      </c>
      <c r="D128">
        <v>5188.37</v>
      </c>
      <c r="E128">
        <v>5197.4522500000003</v>
      </c>
      <c r="F128">
        <v>5191.1634800000002</v>
      </c>
      <c r="G128">
        <v>5184.8747199999998</v>
      </c>
      <c r="H128">
        <v>5178.5859499999997</v>
      </c>
      <c r="I128">
        <v>5172.2971900000002</v>
      </c>
      <c r="J128">
        <v>5163.4895299999998</v>
      </c>
      <c r="K128">
        <v>5157.2007700000004</v>
      </c>
      <c r="L128">
        <v>5150.9120000000003</v>
      </c>
      <c r="M128">
        <v>5144.6232399999999</v>
      </c>
      <c r="N128">
        <v>5138.3344699999998</v>
      </c>
      <c r="P128" s="1">
        <f t="shared" si="3"/>
        <v>46079.027754629627</v>
      </c>
      <c r="Q128" s="2">
        <f t="shared" si="4"/>
        <v>46079.027777777781</v>
      </c>
      <c r="R128">
        <f t="shared" si="5"/>
        <v>1772066400</v>
      </c>
    </row>
    <row r="129" spans="1:18" x14ac:dyDescent="0.55000000000000004">
      <c r="A129">
        <v>1772066698</v>
      </c>
      <c r="B129" t="s">
        <v>6</v>
      </c>
      <c r="C129" t="s">
        <v>7</v>
      </c>
      <c r="D129">
        <v>5185.97</v>
      </c>
      <c r="E129">
        <v>5198.3400700000002</v>
      </c>
      <c r="F129">
        <v>5192.0696399999997</v>
      </c>
      <c r="G129">
        <v>5185.7992100000001</v>
      </c>
      <c r="H129">
        <v>5179.5287799999996</v>
      </c>
      <c r="I129">
        <v>5173.2583400000003</v>
      </c>
      <c r="J129">
        <v>5164.6323400000001</v>
      </c>
      <c r="K129">
        <v>5158.3618999999999</v>
      </c>
      <c r="L129">
        <v>5152.0914700000003</v>
      </c>
      <c r="M129">
        <v>5145.8210399999998</v>
      </c>
      <c r="N129">
        <v>5139.5506100000002</v>
      </c>
      <c r="P129" s="1">
        <f t="shared" si="3"/>
        <v>46079.031226851846</v>
      </c>
      <c r="Q129" s="2">
        <f t="shared" si="4"/>
        <v>46079.03125</v>
      </c>
      <c r="R129">
        <f t="shared" si="5"/>
        <v>1772066700</v>
      </c>
    </row>
    <row r="130" spans="1:18" x14ac:dyDescent="0.55000000000000004">
      <c r="A130">
        <v>1772066998</v>
      </c>
      <c r="B130" t="s">
        <v>6</v>
      </c>
      <c r="C130" t="s">
        <v>7</v>
      </c>
      <c r="D130">
        <v>5189.7</v>
      </c>
      <c r="E130">
        <v>5199.3763099999996</v>
      </c>
      <c r="F130">
        <v>5193.1102600000004</v>
      </c>
      <c r="G130">
        <v>5186.8442100000002</v>
      </c>
      <c r="H130">
        <v>5180.57816</v>
      </c>
      <c r="I130">
        <v>5174.3121199999996</v>
      </c>
      <c r="J130">
        <v>5165.86985</v>
      </c>
      <c r="K130">
        <v>5159.6037999999999</v>
      </c>
      <c r="L130">
        <v>5153.3377499999997</v>
      </c>
      <c r="M130">
        <v>5147.0717000000004</v>
      </c>
      <c r="N130">
        <v>5140.80566</v>
      </c>
      <c r="P130" s="1">
        <f t="shared" ref="P130:P193" si="6">(A130/86400)+25569</f>
        <v>46079.034699074073</v>
      </c>
      <c r="Q130" s="2">
        <f t="shared" ref="Q130:Q193" si="7">CEILING(INT(P130*1440)/1440*288,1)/288</f>
        <v>46079.034722222219</v>
      </c>
      <c r="R130">
        <f t="shared" si="5"/>
        <v>1772067000</v>
      </c>
    </row>
    <row r="131" spans="1:18" x14ac:dyDescent="0.55000000000000004">
      <c r="A131">
        <v>1772067298</v>
      </c>
      <c r="B131" t="s">
        <v>6</v>
      </c>
      <c r="C131" t="s">
        <v>7</v>
      </c>
      <c r="D131">
        <v>5188.3100000000004</v>
      </c>
      <c r="E131">
        <v>5200.4656500000001</v>
      </c>
      <c r="F131">
        <v>5194.2086099999997</v>
      </c>
      <c r="G131">
        <v>5187.9515799999999</v>
      </c>
      <c r="H131">
        <v>5181.6945400000004</v>
      </c>
      <c r="I131">
        <v>5175.4375</v>
      </c>
      <c r="J131">
        <v>5167.1796599999998</v>
      </c>
      <c r="K131">
        <v>5160.92263</v>
      </c>
      <c r="L131">
        <v>5154.6655899999996</v>
      </c>
      <c r="M131">
        <v>5148.4085500000001</v>
      </c>
      <c r="N131">
        <v>5142.1515200000003</v>
      </c>
      <c r="P131" s="1">
        <f t="shared" si="6"/>
        <v>46079.038171296299</v>
      </c>
      <c r="Q131" s="2">
        <f t="shared" si="7"/>
        <v>46079.038194444445</v>
      </c>
      <c r="R131">
        <f t="shared" ref="R131:R194" si="8">MROUND((Q131-25569)*86400,300)</f>
        <v>1772067300</v>
      </c>
    </row>
    <row r="132" spans="1:18" x14ac:dyDescent="0.55000000000000004">
      <c r="A132">
        <v>1772067598</v>
      </c>
      <c r="B132" t="s">
        <v>6</v>
      </c>
      <c r="C132" t="s">
        <v>7</v>
      </c>
      <c r="D132">
        <v>5194.75</v>
      </c>
      <c r="E132">
        <v>5201.8904700000003</v>
      </c>
      <c r="F132">
        <v>5195.6061499999996</v>
      </c>
      <c r="G132">
        <v>5189.3218299999999</v>
      </c>
      <c r="H132">
        <v>5183.0375100000001</v>
      </c>
      <c r="I132">
        <v>5176.7531900000004</v>
      </c>
      <c r="J132">
        <v>5168.5686999999998</v>
      </c>
      <c r="K132">
        <v>5162.2843700000003</v>
      </c>
      <c r="L132">
        <v>5156.0000499999996</v>
      </c>
      <c r="M132">
        <v>5149.7157299999999</v>
      </c>
      <c r="N132">
        <v>5143.4314100000001</v>
      </c>
      <c r="P132" s="1">
        <f t="shared" si="6"/>
        <v>46079.041643518518</v>
      </c>
      <c r="Q132" s="2">
        <f t="shared" si="7"/>
        <v>46079.041666666664</v>
      </c>
      <c r="R132">
        <f t="shared" si="8"/>
        <v>1772067600</v>
      </c>
    </row>
    <row r="133" spans="1:18" x14ac:dyDescent="0.55000000000000004">
      <c r="A133">
        <v>1772067898</v>
      </c>
      <c r="B133" t="s">
        <v>6</v>
      </c>
      <c r="C133" t="s">
        <v>7</v>
      </c>
      <c r="D133">
        <v>5183.93</v>
      </c>
      <c r="E133">
        <v>5203.3759399999999</v>
      </c>
      <c r="F133">
        <v>5197.0534699999998</v>
      </c>
      <c r="G133">
        <v>5190.7309999999998</v>
      </c>
      <c r="H133">
        <v>5184.4085299999997</v>
      </c>
      <c r="I133">
        <v>5178.0860599999996</v>
      </c>
      <c r="J133">
        <v>5169.85142</v>
      </c>
      <c r="K133">
        <v>5163.5289499999999</v>
      </c>
      <c r="L133">
        <v>5157.2064799999998</v>
      </c>
      <c r="M133">
        <v>5150.8840099999998</v>
      </c>
      <c r="N133">
        <v>5144.5615399999997</v>
      </c>
      <c r="P133" s="1">
        <f t="shared" si="6"/>
        <v>46079.045115740737</v>
      </c>
      <c r="Q133" s="2">
        <f t="shared" si="7"/>
        <v>46079.045138888891</v>
      </c>
      <c r="R133">
        <f t="shared" si="8"/>
        <v>1772067900</v>
      </c>
    </row>
    <row r="134" spans="1:18" x14ac:dyDescent="0.55000000000000004">
      <c r="A134">
        <v>1772068198</v>
      </c>
      <c r="B134" t="s">
        <v>6</v>
      </c>
      <c r="C134" t="s">
        <v>7</v>
      </c>
      <c r="D134">
        <v>5187.53</v>
      </c>
      <c r="E134">
        <v>5204.5740900000001</v>
      </c>
      <c r="F134">
        <v>5198.2437200000004</v>
      </c>
      <c r="G134">
        <v>5191.9133499999998</v>
      </c>
      <c r="H134">
        <v>5185.5829800000001</v>
      </c>
      <c r="I134">
        <v>5179.2526099999995</v>
      </c>
      <c r="J134">
        <v>5171.0302600000005</v>
      </c>
      <c r="K134">
        <v>5164.6998800000001</v>
      </c>
      <c r="L134">
        <v>5158.3695100000004</v>
      </c>
      <c r="M134">
        <v>5152.0391399999999</v>
      </c>
      <c r="N134">
        <v>5145.7087700000002</v>
      </c>
      <c r="P134" s="1">
        <f t="shared" si="6"/>
        <v>46079.048587962963</v>
      </c>
      <c r="Q134" s="2">
        <f t="shared" si="7"/>
        <v>46079.048611111109</v>
      </c>
      <c r="R134">
        <f t="shared" si="8"/>
        <v>1772068200</v>
      </c>
    </row>
    <row r="135" spans="1:18" x14ac:dyDescent="0.55000000000000004">
      <c r="A135">
        <v>1772068498</v>
      </c>
      <c r="B135" t="s">
        <v>6</v>
      </c>
      <c r="C135" t="s">
        <v>7</v>
      </c>
      <c r="D135">
        <v>5189.46</v>
      </c>
      <c r="E135">
        <v>5205.7518600000003</v>
      </c>
      <c r="F135">
        <v>5199.4063699999997</v>
      </c>
      <c r="G135">
        <v>5193.06088</v>
      </c>
      <c r="H135">
        <v>5186.7153799999996</v>
      </c>
      <c r="I135">
        <v>5180.3698899999999</v>
      </c>
      <c r="J135">
        <v>5172.2335800000001</v>
      </c>
      <c r="K135">
        <v>5165.8880900000004</v>
      </c>
      <c r="L135">
        <v>5159.54259</v>
      </c>
      <c r="M135">
        <v>5153.1971000000003</v>
      </c>
      <c r="N135">
        <v>5146.8516</v>
      </c>
      <c r="P135" s="1">
        <f t="shared" si="6"/>
        <v>46079.052060185189</v>
      </c>
      <c r="Q135" s="2">
        <f t="shared" si="7"/>
        <v>46079.052083333336</v>
      </c>
      <c r="R135">
        <f t="shared" si="8"/>
        <v>1772068500</v>
      </c>
    </row>
    <row r="136" spans="1:18" x14ac:dyDescent="0.55000000000000004">
      <c r="A136">
        <v>1772068798</v>
      </c>
      <c r="B136" t="s">
        <v>6</v>
      </c>
      <c r="C136" t="s">
        <v>7</v>
      </c>
      <c r="D136">
        <v>5186.05</v>
      </c>
      <c r="E136">
        <v>5207.0795600000001</v>
      </c>
      <c r="F136">
        <v>5200.6834500000004</v>
      </c>
      <c r="G136">
        <v>5194.2873300000001</v>
      </c>
      <c r="H136">
        <v>5187.8912200000004</v>
      </c>
      <c r="I136">
        <v>5181.4951099999998</v>
      </c>
      <c r="J136">
        <v>5173.3295699999999</v>
      </c>
      <c r="K136">
        <v>5166.9334600000002</v>
      </c>
      <c r="L136">
        <v>5160.5373499999996</v>
      </c>
      <c r="M136">
        <v>5154.1412399999999</v>
      </c>
      <c r="N136">
        <v>5147.7451300000002</v>
      </c>
      <c r="P136" s="1">
        <f t="shared" si="6"/>
        <v>46079.055532407408</v>
      </c>
      <c r="Q136" s="2">
        <f t="shared" si="7"/>
        <v>46079.055555555555</v>
      </c>
      <c r="R136">
        <f t="shared" si="8"/>
        <v>1772068800</v>
      </c>
    </row>
    <row r="137" spans="1:18" x14ac:dyDescent="0.55000000000000004">
      <c r="A137">
        <v>1772069098</v>
      </c>
      <c r="B137" t="s">
        <v>6</v>
      </c>
      <c r="C137" t="s">
        <v>7</v>
      </c>
      <c r="D137">
        <v>5180.54</v>
      </c>
      <c r="E137">
        <v>5208.1150799999996</v>
      </c>
      <c r="F137">
        <v>5201.6864999999998</v>
      </c>
      <c r="G137">
        <v>5195.25792</v>
      </c>
      <c r="H137">
        <v>5188.8293400000002</v>
      </c>
      <c r="I137">
        <v>5182.4007600000004</v>
      </c>
      <c r="J137">
        <v>5174.2140300000001</v>
      </c>
      <c r="K137">
        <v>5167.7854500000003</v>
      </c>
      <c r="L137">
        <v>5161.3568699999996</v>
      </c>
      <c r="M137">
        <v>5154.9282899999998</v>
      </c>
      <c r="N137">
        <v>5148.4997100000001</v>
      </c>
      <c r="P137" s="1">
        <f t="shared" si="6"/>
        <v>46079.059004629627</v>
      </c>
      <c r="Q137" s="2">
        <f t="shared" si="7"/>
        <v>46079.059027777781</v>
      </c>
      <c r="R137">
        <f t="shared" si="8"/>
        <v>1772069100</v>
      </c>
    </row>
    <row r="138" spans="1:18" x14ac:dyDescent="0.55000000000000004">
      <c r="A138">
        <v>1772069398</v>
      </c>
      <c r="B138" t="s">
        <v>6</v>
      </c>
      <c r="C138" t="s">
        <v>7</v>
      </c>
      <c r="D138">
        <v>5187.99</v>
      </c>
      <c r="E138">
        <v>5209.0236800000002</v>
      </c>
      <c r="F138">
        <v>5202.5591700000004</v>
      </c>
      <c r="G138">
        <v>5196.0946599999997</v>
      </c>
      <c r="H138">
        <v>5189.6301599999997</v>
      </c>
      <c r="I138">
        <v>5183.1656499999999</v>
      </c>
      <c r="J138">
        <v>5174.9220100000002</v>
      </c>
      <c r="K138">
        <v>5168.4575100000002</v>
      </c>
      <c r="L138">
        <v>5161.9930000000004</v>
      </c>
      <c r="M138">
        <v>5155.5284899999997</v>
      </c>
      <c r="N138">
        <v>5149.0639899999996</v>
      </c>
      <c r="P138" s="1">
        <f t="shared" si="6"/>
        <v>46079.062476851846</v>
      </c>
      <c r="Q138" s="2">
        <f t="shared" si="7"/>
        <v>46079.0625</v>
      </c>
      <c r="R138">
        <f t="shared" si="8"/>
        <v>1772069400</v>
      </c>
    </row>
    <row r="139" spans="1:18" x14ac:dyDescent="0.55000000000000004">
      <c r="A139">
        <v>1772069698</v>
      </c>
      <c r="B139" t="s">
        <v>6</v>
      </c>
      <c r="C139" t="s">
        <v>7</v>
      </c>
      <c r="D139">
        <v>5185.42</v>
      </c>
      <c r="E139">
        <v>5209.7592599999998</v>
      </c>
      <c r="F139">
        <v>5203.2939500000002</v>
      </c>
      <c r="G139">
        <v>5196.8286399999997</v>
      </c>
      <c r="H139">
        <v>5190.3633300000001</v>
      </c>
      <c r="I139">
        <v>5183.8980199999996</v>
      </c>
      <c r="J139">
        <v>5175.6531599999998</v>
      </c>
      <c r="K139">
        <v>5169.1878500000003</v>
      </c>
      <c r="L139">
        <v>5162.7225399999998</v>
      </c>
      <c r="M139">
        <v>5156.2572300000002</v>
      </c>
      <c r="N139">
        <v>5149.7919300000003</v>
      </c>
      <c r="P139" s="1">
        <f t="shared" si="6"/>
        <v>46079.065949074073</v>
      </c>
      <c r="Q139" s="2">
        <f t="shared" si="7"/>
        <v>46079.065972222219</v>
      </c>
      <c r="R139">
        <f t="shared" si="8"/>
        <v>1772069700</v>
      </c>
    </row>
    <row r="140" spans="1:18" x14ac:dyDescent="0.55000000000000004">
      <c r="A140">
        <v>1772069998</v>
      </c>
      <c r="B140" t="s">
        <v>6</v>
      </c>
      <c r="C140" t="s">
        <v>7</v>
      </c>
      <c r="D140">
        <v>5189.54</v>
      </c>
      <c r="E140">
        <v>5210.49082</v>
      </c>
      <c r="F140">
        <v>5204.0239700000002</v>
      </c>
      <c r="G140">
        <v>5197.5571099999997</v>
      </c>
      <c r="H140">
        <v>5191.0902599999999</v>
      </c>
      <c r="I140">
        <v>5184.6234100000001</v>
      </c>
      <c r="J140">
        <v>5176.3935700000002</v>
      </c>
      <c r="K140">
        <v>5169.9267200000004</v>
      </c>
      <c r="L140">
        <v>5163.4598599999999</v>
      </c>
      <c r="M140">
        <v>5156.9930100000001</v>
      </c>
      <c r="N140">
        <v>5150.5261600000003</v>
      </c>
      <c r="P140" s="1">
        <f t="shared" si="6"/>
        <v>46079.069421296299</v>
      </c>
      <c r="Q140" s="2">
        <f t="shared" si="7"/>
        <v>46079.069444444445</v>
      </c>
      <c r="R140">
        <f t="shared" si="8"/>
        <v>1772070000</v>
      </c>
    </row>
    <row r="141" spans="1:18" x14ac:dyDescent="0.55000000000000004">
      <c r="A141">
        <v>1772070298</v>
      </c>
      <c r="B141" t="s">
        <v>6</v>
      </c>
      <c r="C141" t="s">
        <v>7</v>
      </c>
      <c r="D141">
        <v>5189.93</v>
      </c>
      <c r="E141">
        <v>5211.0615500000004</v>
      </c>
      <c r="F141">
        <v>5204.6258099999995</v>
      </c>
      <c r="G141">
        <v>5198.1900699999997</v>
      </c>
      <c r="H141">
        <v>5191.7543299999998</v>
      </c>
      <c r="I141">
        <v>5185.3185899999999</v>
      </c>
      <c r="J141">
        <v>5177.1750899999997</v>
      </c>
      <c r="K141">
        <v>5170.7393499999998</v>
      </c>
      <c r="L141">
        <v>5164.3036099999999</v>
      </c>
      <c r="M141">
        <v>5157.86787</v>
      </c>
      <c r="N141">
        <v>5151.4321300000001</v>
      </c>
      <c r="P141" s="1">
        <f t="shared" si="6"/>
        <v>46079.072893518518</v>
      </c>
      <c r="Q141" s="2">
        <f t="shared" si="7"/>
        <v>46079.072916666664</v>
      </c>
      <c r="R141">
        <f t="shared" si="8"/>
        <v>1772070300</v>
      </c>
    </row>
    <row r="142" spans="1:18" x14ac:dyDescent="0.55000000000000004">
      <c r="A142">
        <v>1772070598</v>
      </c>
      <c r="B142" t="s">
        <v>6</v>
      </c>
      <c r="C142" t="s">
        <v>7</v>
      </c>
      <c r="D142">
        <v>5191.16</v>
      </c>
      <c r="E142">
        <v>5211.7809299999999</v>
      </c>
      <c r="F142">
        <v>5205.3387700000003</v>
      </c>
      <c r="G142">
        <v>5198.8966099999998</v>
      </c>
      <c r="H142">
        <v>5192.4544500000002</v>
      </c>
      <c r="I142">
        <v>5186.0122899999997</v>
      </c>
      <c r="J142">
        <v>5177.9189999999999</v>
      </c>
      <c r="K142">
        <v>5171.4768400000003</v>
      </c>
      <c r="L142">
        <v>5165.0346799999998</v>
      </c>
      <c r="M142">
        <v>5158.5925200000001</v>
      </c>
      <c r="N142">
        <v>5152.1503599999996</v>
      </c>
      <c r="P142" s="1">
        <f t="shared" si="6"/>
        <v>46079.076365740737</v>
      </c>
      <c r="Q142" s="2">
        <f t="shared" si="7"/>
        <v>46079.076388888891</v>
      </c>
      <c r="R142">
        <f t="shared" si="8"/>
        <v>1772070600</v>
      </c>
    </row>
    <row r="143" spans="1:18" x14ac:dyDescent="0.55000000000000004">
      <c r="A143">
        <v>1772070898</v>
      </c>
      <c r="B143" t="s">
        <v>6</v>
      </c>
      <c r="C143" t="s">
        <v>7</v>
      </c>
      <c r="D143">
        <v>5191.71</v>
      </c>
      <c r="E143">
        <v>5212.44409</v>
      </c>
      <c r="F143">
        <v>5206.0093299999999</v>
      </c>
      <c r="G143">
        <v>5199.5745800000004</v>
      </c>
      <c r="H143">
        <v>5193.1398300000001</v>
      </c>
      <c r="I143">
        <v>5186.70507</v>
      </c>
      <c r="J143">
        <v>5178.7552500000002</v>
      </c>
      <c r="K143">
        <v>5172.3204999999998</v>
      </c>
      <c r="L143">
        <v>5165.8857500000004</v>
      </c>
      <c r="M143">
        <v>5159.451</v>
      </c>
      <c r="N143">
        <v>5153.0162399999999</v>
      </c>
      <c r="P143" s="1">
        <f t="shared" si="6"/>
        <v>46079.079837962963</v>
      </c>
      <c r="Q143" s="2">
        <f t="shared" si="7"/>
        <v>46079.079861111109</v>
      </c>
      <c r="R143">
        <f t="shared" si="8"/>
        <v>1772070900</v>
      </c>
    </row>
    <row r="144" spans="1:18" x14ac:dyDescent="0.55000000000000004">
      <c r="A144">
        <v>1772071198</v>
      </c>
      <c r="B144" t="s">
        <v>6</v>
      </c>
      <c r="C144" t="s">
        <v>7</v>
      </c>
      <c r="D144">
        <v>5190.17</v>
      </c>
      <c r="E144">
        <v>5213.2343099999998</v>
      </c>
      <c r="F144">
        <v>5206.7806</v>
      </c>
      <c r="G144">
        <v>5200.3269</v>
      </c>
      <c r="H144">
        <v>5193.8732</v>
      </c>
      <c r="I144">
        <v>5187.4194900000002</v>
      </c>
      <c r="J144">
        <v>5179.5724899999996</v>
      </c>
      <c r="K144">
        <v>5173.1187900000004</v>
      </c>
      <c r="L144">
        <v>5166.6650799999998</v>
      </c>
      <c r="M144">
        <v>5160.2113799999997</v>
      </c>
      <c r="N144">
        <v>5153.7576799999997</v>
      </c>
      <c r="P144" s="1">
        <f t="shared" si="6"/>
        <v>46079.083310185189</v>
      </c>
      <c r="Q144" s="2">
        <f t="shared" si="7"/>
        <v>46079.083333333336</v>
      </c>
      <c r="R144">
        <f t="shared" si="8"/>
        <v>1772071200</v>
      </c>
    </row>
    <row r="145" spans="1:18" x14ac:dyDescent="0.55000000000000004">
      <c r="A145">
        <v>1772071498</v>
      </c>
      <c r="B145" t="s">
        <v>6</v>
      </c>
      <c r="C145" t="s">
        <v>7</v>
      </c>
      <c r="D145">
        <v>5187.26</v>
      </c>
      <c r="E145">
        <v>5213.8770999999997</v>
      </c>
      <c r="F145">
        <v>5207.4079700000002</v>
      </c>
      <c r="G145">
        <v>5200.9388300000001</v>
      </c>
      <c r="H145">
        <v>5194.4696999999996</v>
      </c>
      <c r="I145">
        <v>5188.0005600000004</v>
      </c>
      <c r="J145">
        <v>5180.2838899999997</v>
      </c>
      <c r="K145">
        <v>5173.8147600000002</v>
      </c>
      <c r="L145">
        <v>5167.3456200000001</v>
      </c>
      <c r="M145">
        <v>5160.8764799999999</v>
      </c>
      <c r="N145">
        <v>5154.4073500000004</v>
      </c>
      <c r="P145" s="1">
        <f t="shared" si="6"/>
        <v>46079.086782407408</v>
      </c>
      <c r="Q145" s="2">
        <f t="shared" si="7"/>
        <v>46079.086805555555</v>
      </c>
      <c r="R145">
        <f t="shared" si="8"/>
        <v>1772071500</v>
      </c>
    </row>
    <row r="146" spans="1:18" x14ac:dyDescent="0.55000000000000004">
      <c r="A146">
        <v>1772071798</v>
      </c>
      <c r="B146" t="s">
        <v>6</v>
      </c>
      <c r="C146" t="s">
        <v>7</v>
      </c>
      <c r="D146">
        <v>5183.0600000000004</v>
      </c>
      <c r="E146">
        <v>5214.4089400000003</v>
      </c>
      <c r="F146">
        <v>5207.9303</v>
      </c>
      <c r="G146">
        <v>5201.4516599999997</v>
      </c>
      <c r="H146">
        <v>5194.9730200000004</v>
      </c>
      <c r="I146">
        <v>5188.4943700000003</v>
      </c>
      <c r="J146">
        <v>5180.8411699999997</v>
      </c>
      <c r="K146">
        <v>5174.3625300000003</v>
      </c>
      <c r="L146">
        <v>5167.8838800000003</v>
      </c>
      <c r="M146">
        <v>5161.40524</v>
      </c>
      <c r="N146">
        <v>5154.9265999999998</v>
      </c>
      <c r="P146" s="1">
        <f t="shared" si="6"/>
        <v>46079.090254629627</v>
      </c>
      <c r="Q146" s="2">
        <f t="shared" si="7"/>
        <v>46079.090277777781</v>
      </c>
      <c r="R146">
        <f t="shared" si="8"/>
        <v>1772071800</v>
      </c>
    </row>
    <row r="147" spans="1:18" x14ac:dyDescent="0.55000000000000004">
      <c r="A147">
        <v>1772072098</v>
      </c>
      <c r="B147" t="s">
        <v>6</v>
      </c>
      <c r="C147" t="s">
        <v>7</v>
      </c>
      <c r="D147">
        <v>5188.25</v>
      </c>
      <c r="E147">
        <v>5214.9598800000003</v>
      </c>
      <c r="F147">
        <v>5208.4432100000004</v>
      </c>
      <c r="G147">
        <v>5201.9265400000004</v>
      </c>
      <c r="H147">
        <v>5195.4098800000002</v>
      </c>
      <c r="I147">
        <v>5188.8932100000002</v>
      </c>
      <c r="J147">
        <v>5181.2690700000003</v>
      </c>
      <c r="K147">
        <v>5174.7524000000003</v>
      </c>
      <c r="L147">
        <v>5168.2357400000001</v>
      </c>
      <c r="M147">
        <v>5161.7190700000001</v>
      </c>
      <c r="N147">
        <v>5155.2024000000001</v>
      </c>
      <c r="P147" s="1">
        <f t="shared" si="6"/>
        <v>46079.093726851846</v>
      </c>
      <c r="Q147" s="2">
        <f t="shared" si="7"/>
        <v>46079.09375</v>
      </c>
      <c r="R147">
        <f t="shared" si="8"/>
        <v>1772072100</v>
      </c>
    </row>
    <row r="148" spans="1:18" x14ac:dyDescent="0.55000000000000004">
      <c r="A148">
        <v>1772072398</v>
      </c>
      <c r="B148" t="s">
        <v>6</v>
      </c>
      <c r="C148" t="s">
        <v>7</v>
      </c>
      <c r="D148">
        <v>5183.4399999999996</v>
      </c>
      <c r="E148">
        <v>5215.3658599999999</v>
      </c>
      <c r="F148">
        <v>5208.8243199999997</v>
      </c>
      <c r="G148">
        <v>5202.2827699999998</v>
      </c>
      <c r="H148">
        <v>5195.7412299999996</v>
      </c>
      <c r="I148">
        <v>5189.1996900000004</v>
      </c>
      <c r="J148">
        <v>5181.5861599999998</v>
      </c>
      <c r="K148">
        <v>5175.0446099999999</v>
      </c>
      <c r="L148">
        <v>5168.5030699999998</v>
      </c>
      <c r="M148">
        <v>5161.9615299999996</v>
      </c>
      <c r="N148">
        <v>5155.4199799999997</v>
      </c>
      <c r="P148" s="1">
        <f t="shared" si="6"/>
        <v>46079.097199074073</v>
      </c>
      <c r="Q148" s="2">
        <f t="shared" si="7"/>
        <v>46079.097222222219</v>
      </c>
      <c r="R148">
        <f t="shared" si="8"/>
        <v>1772072400</v>
      </c>
    </row>
    <row r="149" spans="1:18" x14ac:dyDescent="0.55000000000000004">
      <c r="A149">
        <v>1772072698</v>
      </c>
      <c r="B149" t="s">
        <v>6</v>
      </c>
      <c r="C149" t="s">
        <v>7</v>
      </c>
      <c r="D149">
        <v>5180.79</v>
      </c>
      <c r="E149">
        <v>5215.3586800000003</v>
      </c>
      <c r="F149">
        <v>5208.8481199999997</v>
      </c>
      <c r="G149">
        <v>5202.3375699999997</v>
      </c>
      <c r="H149">
        <v>5195.82701</v>
      </c>
      <c r="I149">
        <v>5189.31646</v>
      </c>
      <c r="J149">
        <v>5181.8017300000001</v>
      </c>
      <c r="K149">
        <v>5175.2911800000002</v>
      </c>
      <c r="L149">
        <v>5168.7806200000005</v>
      </c>
      <c r="M149">
        <v>5162.2700699999996</v>
      </c>
      <c r="N149">
        <v>5155.7595099999999</v>
      </c>
      <c r="P149" s="1">
        <f t="shared" si="6"/>
        <v>46079.100671296299</v>
      </c>
      <c r="Q149" s="2">
        <f t="shared" si="7"/>
        <v>46079.100694444445</v>
      </c>
      <c r="R149">
        <f t="shared" si="8"/>
        <v>1772072700</v>
      </c>
    </row>
    <row r="150" spans="1:18" x14ac:dyDescent="0.55000000000000004">
      <c r="A150">
        <v>1772072998</v>
      </c>
      <c r="B150" t="s">
        <v>6</v>
      </c>
      <c r="C150" t="s">
        <v>7</v>
      </c>
      <c r="D150">
        <v>5178.87</v>
      </c>
      <c r="E150">
        <v>5215.33878</v>
      </c>
      <c r="F150">
        <v>5208.8224200000004</v>
      </c>
      <c r="G150">
        <v>5202.3060699999996</v>
      </c>
      <c r="H150">
        <v>5195.78971</v>
      </c>
      <c r="I150">
        <v>5189.2733500000004</v>
      </c>
      <c r="J150">
        <v>5181.87662</v>
      </c>
      <c r="K150">
        <v>5175.3602600000004</v>
      </c>
      <c r="L150">
        <v>5168.8438999999998</v>
      </c>
      <c r="M150">
        <v>5162.3275400000002</v>
      </c>
      <c r="N150">
        <v>5155.8111799999997</v>
      </c>
      <c r="P150" s="1">
        <f t="shared" si="6"/>
        <v>46079.104143518518</v>
      </c>
      <c r="Q150" s="2">
        <f t="shared" si="7"/>
        <v>46079.104166666664</v>
      </c>
      <c r="R150">
        <f t="shared" si="8"/>
        <v>1772073000</v>
      </c>
    </row>
    <row r="151" spans="1:18" x14ac:dyDescent="0.55000000000000004">
      <c r="A151">
        <v>1772073298</v>
      </c>
      <c r="B151" t="s">
        <v>6</v>
      </c>
      <c r="C151" t="s">
        <v>7</v>
      </c>
      <c r="D151">
        <v>5180.5200000000004</v>
      </c>
      <c r="E151">
        <v>5215.3802800000003</v>
      </c>
      <c r="F151">
        <v>5208.8178099999996</v>
      </c>
      <c r="G151">
        <v>5202.2553399999997</v>
      </c>
      <c r="H151">
        <v>5195.6928699999999</v>
      </c>
      <c r="I151">
        <v>5189.1304</v>
      </c>
      <c r="J151">
        <v>5181.7649099999999</v>
      </c>
      <c r="K151">
        <v>5175.20244</v>
      </c>
      <c r="L151">
        <v>5168.6399700000002</v>
      </c>
      <c r="M151">
        <v>5162.0775000000003</v>
      </c>
      <c r="N151">
        <v>5155.5150299999996</v>
      </c>
      <c r="P151" s="1">
        <f t="shared" si="6"/>
        <v>46079.107615740737</v>
      </c>
      <c r="Q151" s="2">
        <f t="shared" si="7"/>
        <v>46079.107638888891</v>
      </c>
      <c r="R151">
        <f t="shared" si="8"/>
        <v>1772073300</v>
      </c>
    </row>
    <row r="152" spans="1:18" x14ac:dyDescent="0.55000000000000004">
      <c r="A152">
        <v>1772073598</v>
      </c>
      <c r="B152" t="s">
        <v>6</v>
      </c>
      <c r="C152" t="s">
        <v>7</v>
      </c>
      <c r="D152">
        <v>5176.09</v>
      </c>
      <c r="E152">
        <v>5215.1697999999997</v>
      </c>
      <c r="F152">
        <v>5208.5833199999997</v>
      </c>
      <c r="G152">
        <v>5201.9968399999998</v>
      </c>
      <c r="H152">
        <v>5195.4103599999999</v>
      </c>
      <c r="I152">
        <v>5188.8238799999999</v>
      </c>
      <c r="J152">
        <v>5181.51494</v>
      </c>
      <c r="K152">
        <v>5174.9284600000001</v>
      </c>
      <c r="L152">
        <v>5168.3419800000001</v>
      </c>
      <c r="M152">
        <v>5161.7555000000002</v>
      </c>
      <c r="N152">
        <v>5155.1690200000003</v>
      </c>
      <c r="P152" s="1">
        <f t="shared" si="6"/>
        <v>46079.111087962963</v>
      </c>
      <c r="Q152" s="2">
        <f t="shared" si="7"/>
        <v>46079.111111111109</v>
      </c>
      <c r="R152">
        <f t="shared" si="8"/>
        <v>1772073600</v>
      </c>
    </row>
    <row r="153" spans="1:18" x14ac:dyDescent="0.55000000000000004">
      <c r="A153">
        <v>1772073898</v>
      </c>
      <c r="B153" t="s">
        <v>6</v>
      </c>
      <c r="C153" t="s">
        <v>7</v>
      </c>
      <c r="D153">
        <v>5180.78</v>
      </c>
      <c r="E153">
        <v>5214.9057700000003</v>
      </c>
      <c r="F153">
        <v>5208.2996000000003</v>
      </c>
      <c r="G153">
        <v>5201.6934300000003</v>
      </c>
      <c r="H153">
        <v>5195.0872499999996</v>
      </c>
      <c r="I153">
        <v>5188.4810799999996</v>
      </c>
      <c r="J153">
        <v>5181.2178800000002</v>
      </c>
      <c r="K153">
        <v>5174.6117000000004</v>
      </c>
      <c r="L153">
        <v>5168.0055300000004</v>
      </c>
      <c r="M153">
        <v>5161.3993600000003</v>
      </c>
      <c r="N153">
        <v>5154.7931900000003</v>
      </c>
      <c r="P153" s="1">
        <f t="shared" si="6"/>
        <v>46079.114560185189</v>
      </c>
      <c r="Q153" s="2">
        <f t="shared" si="7"/>
        <v>46079.114583333336</v>
      </c>
      <c r="R153">
        <f t="shared" si="8"/>
        <v>1772073900</v>
      </c>
    </row>
    <row r="154" spans="1:18" x14ac:dyDescent="0.55000000000000004">
      <c r="A154">
        <v>1772074198</v>
      </c>
      <c r="B154" t="s">
        <v>6</v>
      </c>
      <c r="C154" t="s">
        <v>7</v>
      </c>
      <c r="D154">
        <v>5184.6899999999996</v>
      </c>
      <c r="E154">
        <v>5214.59375</v>
      </c>
      <c r="F154">
        <v>5207.9851699999999</v>
      </c>
      <c r="G154">
        <v>5201.3765899999999</v>
      </c>
      <c r="H154">
        <v>5194.7680099999998</v>
      </c>
      <c r="I154">
        <v>5188.1594299999997</v>
      </c>
      <c r="J154">
        <v>5181.0120200000001</v>
      </c>
      <c r="K154">
        <v>5174.40344</v>
      </c>
      <c r="L154">
        <v>5167.79486</v>
      </c>
      <c r="M154">
        <v>5161.1862799999999</v>
      </c>
      <c r="N154">
        <v>5154.5776999999998</v>
      </c>
      <c r="P154" s="1">
        <f t="shared" si="6"/>
        <v>46079.118032407408</v>
      </c>
      <c r="Q154" s="2">
        <f t="shared" si="7"/>
        <v>46079.118055555555</v>
      </c>
      <c r="R154">
        <f t="shared" si="8"/>
        <v>1772074200</v>
      </c>
    </row>
    <row r="155" spans="1:18" x14ac:dyDescent="0.55000000000000004">
      <c r="A155">
        <v>1772074498</v>
      </c>
      <c r="B155" t="s">
        <v>6</v>
      </c>
      <c r="C155" t="s">
        <v>7</v>
      </c>
      <c r="D155">
        <v>5184.34</v>
      </c>
      <c r="E155">
        <v>5214.2946700000002</v>
      </c>
      <c r="F155">
        <v>5207.6957199999997</v>
      </c>
      <c r="G155">
        <v>5201.0967700000001</v>
      </c>
      <c r="H155">
        <v>5194.4978199999996</v>
      </c>
      <c r="I155">
        <v>5187.8988600000002</v>
      </c>
      <c r="J155">
        <v>5180.9514600000002</v>
      </c>
      <c r="K155">
        <v>5174.3525099999997</v>
      </c>
      <c r="L155">
        <v>5167.7535600000001</v>
      </c>
      <c r="M155">
        <v>5161.1546099999996</v>
      </c>
      <c r="N155">
        <v>5154.55566</v>
      </c>
      <c r="P155" s="1">
        <f t="shared" si="6"/>
        <v>46079.121504629627</v>
      </c>
      <c r="Q155" s="2">
        <f t="shared" si="7"/>
        <v>46079.121527777781</v>
      </c>
      <c r="R155">
        <f t="shared" si="8"/>
        <v>1772074500</v>
      </c>
    </row>
    <row r="156" spans="1:18" x14ac:dyDescent="0.55000000000000004">
      <c r="A156">
        <v>1772074798</v>
      </c>
      <c r="B156" t="s">
        <v>6</v>
      </c>
      <c r="C156" t="s">
        <v>7</v>
      </c>
      <c r="D156">
        <v>5187.4399999999996</v>
      </c>
      <c r="E156">
        <v>5214.0924400000004</v>
      </c>
      <c r="F156">
        <v>5207.49892</v>
      </c>
      <c r="G156">
        <v>5200.9054100000003</v>
      </c>
      <c r="H156">
        <v>5194.3118899999999</v>
      </c>
      <c r="I156">
        <v>5187.7183699999996</v>
      </c>
      <c r="J156">
        <v>5180.97199</v>
      </c>
      <c r="K156">
        <v>5174.3784699999997</v>
      </c>
      <c r="L156">
        <v>5167.78496</v>
      </c>
      <c r="M156">
        <v>5161.1914399999996</v>
      </c>
      <c r="N156">
        <v>5154.5979200000002</v>
      </c>
      <c r="P156" s="1">
        <f t="shared" si="6"/>
        <v>46079.124976851846</v>
      </c>
      <c r="Q156" s="2">
        <f t="shared" si="7"/>
        <v>46079.125</v>
      </c>
      <c r="R156">
        <f t="shared" si="8"/>
        <v>1772074800</v>
      </c>
    </row>
    <row r="157" spans="1:18" x14ac:dyDescent="0.55000000000000004">
      <c r="A157">
        <v>1772075098</v>
      </c>
      <c r="B157" t="s">
        <v>6</v>
      </c>
      <c r="C157" t="s">
        <v>7</v>
      </c>
      <c r="D157">
        <v>5185.97</v>
      </c>
      <c r="E157">
        <v>5213.8860199999999</v>
      </c>
      <c r="F157">
        <v>5207.3132999999998</v>
      </c>
      <c r="G157">
        <v>5200.7405799999997</v>
      </c>
      <c r="H157">
        <v>5194.1678700000002</v>
      </c>
      <c r="I157">
        <v>5187.5951500000001</v>
      </c>
      <c r="J157">
        <v>5181.0835900000002</v>
      </c>
      <c r="K157">
        <v>5174.5108700000001</v>
      </c>
      <c r="L157">
        <v>5167.93815</v>
      </c>
      <c r="M157">
        <v>5161.3654399999996</v>
      </c>
      <c r="N157">
        <v>5154.7927200000004</v>
      </c>
      <c r="P157" s="1">
        <f t="shared" si="6"/>
        <v>46079.128449074073</v>
      </c>
      <c r="Q157" s="2">
        <f t="shared" si="7"/>
        <v>46079.128472222219</v>
      </c>
      <c r="R157">
        <f t="shared" si="8"/>
        <v>1772075100</v>
      </c>
    </row>
    <row r="158" spans="1:18" x14ac:dyDescent="0.55000000000000004">
      <c r="A158">
        <v>1772075398</v>
      </c>
      <c r="B158" t="s">
        <v>6</v>
      </c>
      <c r="C158" t="s">
        <v>7</v>
      </c>
      <c r="D158">
        <v>5187.26</v>
      </c>
      <c r="E158">
        <v>5213.8250900000003</v>
      </c>
      <c r="F158">
        <v>5207.2512699999997</v>
      </c>
      <c r="G158">
        <v>5200.6774400000004</v>
      </c>
      <c r="H158">
        <v>5194.1036100000001</v>
      </c>
      <c r="I158">
        <v>5187.5297799999998</v>
      </c>
      <c r="J158">
        <v>5181.2568899999997</v>
      </c>
      <c r="K158">
        <v>5174.6830600000003</v>
      </c>
      <c r="L158">
        <v>5168.1092399999998</v>
      </c>
      <c r="M158">
        <v>5161.5354100000004</v>
      </c>
      <c r="N158">
        <v>5154.9615800000001</v>
      </c>
      <c r="P158" s="1">
        <f t="shared" si="6"/>
        <v>46079.131921296299</v>
      </c>
      <c r="Q158" s="2">
        <f t="shared" si="7"/>
        <v>46079.131944444445</v>
      </c>
      <c r="R158">
        <f t="shared" si="8"/>
        <v>1772075400</v>
      </c>
    </row>
    <row r="159" spans="1:18" x14ac:dyDescent="0.55000000000000004">
      <c r="A159">
        <v>1772075698</v>
      </c>
      <c r="B159" t="s">
        <v>6</v>
      </c>
      <c r="C159" t="s">
        <v>7</v>
      </c>
      <c r="D159">
        <v>5190.1899999999996</v>
      </c>
      <c r="E159">
        <v>5214.0624500000004</v>
      </c>
      <c r="F159">
        <v>5207.4595499999996</v>
      </c>
      <c r="G159">
        <v>5200.85664</v>
      </c>
      <c r="H159">
        <v>5194.2537400000001</v>
      </c>
      <c r="I159">
        <v>5187.6508400000002</v>
      </c>
      <c r="J159">
        <v>5181.4995099999996</v>
      </c>
      <c r="K159">
        <v>5174.8966099999998</v>
      </c>
      <c r="L159">
        <v>5168.2937099999999</v>
      </c>
      <c r="M159">
        <v>5161.6908100000001</v>
      </c>
      <c r="N159">
        <v>5155.0879100000002</v>
      </c>
      <c r="P159" s="1">
        <f t="shared" si="6"/>
        <v>46079.135393518518</v>
      </c>
      <c r="Q159" s="2">
        <f t="shared" si="7"/>
        <v>46079.135416666664</v>
      </c>
      <c r="R159">
        <f t="shared" si="8"/>
        <v>1772075700</v>
      </c>
    </row>
    <row r="160" spans="1:18" x14ac:dyDescent="0.55000000000000004">
      <c r="A160">
        <v>1772075998</v>
      </c>
      <c r="B160" t="s">
        <v>6</v>
      </c>
      <c r="C160" t="s">
        <v>7</v>
      </c>
      <c r="D160">
        <v>5191.04</v>
      </c>
      <c r="E160">
        <v>5214.2696800000003</v>
      </c>
      <c r="F160">
        <v>5207.6636900000003</v>
      </c>
      <c r="G160">
        <v>5201.0577000000003</v>
      </c>
      <c r="H160">
        <v>5194.4517100000003</v>
      </c>
      <c r="I160">
        <v>5187.8457200000003</v>
      </c>
      <c r="J160">
        <v>5181.8451800000003</v>
      </c>
      <c r="K160">
        <v>5175.2391900000002</v>
      </c>
      <c r="L160">
        <v>5168.6332000000002</v>
      </c>
      <c r="M160">
        <v>5162.0272199999999</v>
      </c>
      <c r="N160">
        <v>5155.4212299999999</v>
      </c>
      <c r="P160" s="1">
        <f t="shared" si="6"/>
        <v>46079.138865740737</v>
      </c>
      <c r="Q160" s="2">
        <f t="shared" si="7"/>
        <v>46079.138888888891</v>
      </c>
      <c r="R160">
        <f t="shared" si="8"/>
        <v>1772076000</v>
      </c>
    </row>
    <row r="161" spans="1:18" x14ac:dyDescent="0.55000000000000004">
      <c r="A161">
        <v>1772076298</v>
      </c>
      <c r="B161" t="s">
        <v>6</v>
      </c>
      <c r="C161" t="s">
        <v>7</v>
      </c>
      <c r="D161">
        <v>5188.3500000000004</v>
      </c>
      <c r="E161">
        <v>5214.4776899999997</v>
      </c>
      <c r="F161">
        <v>5207.8772600000002</v>
      </c>
      <c r="G161">
        <v>5201.2768299999998</v>
      </c>
      <c r="H161">
        <v>5194.6764000000003</v>
      </c>
      <c r="I161">
        <v>5188.0759699999999</v>
      </c>
      <c r="J161">
        <v>5182.25252</v>
      </c>
      <c r="K161">
        <v>5175.6520799999998</v>
      </c>
      <c r="L161">
        <v>5169.0516500000003</v>
      </c>
      <c r="M161">
        <v>5162.4512199999999</v>
      </c>
      <c r="N161">
        <v>5155.8507900000004</v>
      </c>
      <c r="P161" s="1">
        <f t="shared" si="6"/>
        <v>46079.142337962963</v>
      </c>
      <c r="Q161" s="2">
        <f t="shared" si="7"/>
        <v>46079.142361111109</v>
      </c>
      <c r="R161">
        <f t="shared" si="8"/>
        <v>1772076300</v>
      </c>
    </row>
    <row r="162" spans="1:18" x14ac:dyDescent="0.55000000000000004">
      <c r="A162">
        <v>1772076598</v>
      </c>
      <c r="B162" t="s">
        <v>6</v>
      </c>
      <c r="C162" t="s">
        <v>7</v>
      </c>
      <c r="D162">
        <v>5188.5600000000004</v>
      </c>
      <c r="E162">
        <v>5214.6213100000004</v>
      </c>
      <c r="F162">
        <v>5208.0380400000004</v>
      </c>
      <c r="G162">
        <v>5201.4547700000003</v>
      </c>
      <c r="H162">
        <v>5194.8715000000002</v>
      </c>
      <c r="I162">
        <v>5188.2882300000001</v>
      </c>
      <c r="J162">
        <v>5182.6972500000002</v>
      </c>
      <c r="K162">
        <v>5176.1139800000001</v>
      </c>
      <c r="L162">
        <v>5169.53071</v>
      </c>
      <c r="M162">
        <v>5162.9474399999999</v>
      </c>
      <c r="N162">
        <v>5156.3641699999998</v>
      </c>
      <c r="P162" s="1">
        <f t="shared" si="6"/>
        <v>46079.145810185189</v>
      </c>
      <c r="Q162" s="2">
        <f t="shared" si="7"/>
        <v>46079.145833333336</v>
      </c>
      <c r="R162">
        <f t="shared" si="8"/>
        <v>1772076600</v>
      </c>
    </row>
    <row r="163" spans="1:18" x14ac:dyDescent="0.55000000000000004">
      <c r="A163">
        <v>1772076898</v>
      </c>
      <c r="B163" t="s">
        <v>6</v>
      </c>
      <c r="C163" t="s">
        <v>7</v>
      </c>
      <c r="D163">
        <v>5186.58</v>
      </c>
      <c r="E163">
        <v>5214.7334899999996</v>
      </c>
      <c r="F163">
        <v>5208.1649100000004</v>
      </c>
      <c r="G163">
        <v>5201.5963300000003</v>
      </c>
      <c r="H163">
        <v>5195.0277500000002</v>
      </c>
      <c r="I163">
        <v>5188.4591700000001</v>
      </c>
      <c r="J163">
        <v>5183.11445</v>
      </c>
      <c r="K163">
        <v>5176.5458699999999</v>
      </c>
      <c r="L163">
        <v>5169.9772899999998</v>
      </c>
      <c r="M163">
        <v>5163.4087099999997</v>
      </c>
      <c r="N163">
        <v>5156.8401299999996</v>
      </c>
      <c r="P163" s="1">
        <f t="shared" si="6"/>
        <v>46079.149282407408</v>
      </c>
      <c r="Q163" s="2">
        <f t="shared" si="7"/>
        <v>46079.149305555555</v>
      </c>
      <c r="R163">
        <f t="shared" si="8"/>
        <v>1772076900</v>
      </c>
    </row>
    <row r="164" spans="1:18" x14ac:dyDescent="0.55000000000000004">
      <c r="A164">
        <v>1772077198</v>
      </c>
      <c r="B164" t="s">
        <v>6</v>
      </c>
      <c r="C164" t="s">
        <v>7</v>
      </c>
      <c r="D164">
        <v>5186.18</v>
      </c>
      <c r="E164">
        <v>5214.8473899999999</v>
      </c>
      <c r="F164">
        <v>5208.28449</v>
      </c>
      <c r="G164">
        <v>5201.7215900000001</v>
      </c>
      <c r="H164">
        <v>5195.1586900000002</v>
      </c>
      <c r="I164">
        <v>5188.5957900000003</v>
      </c>
      <c r="J164">
        <v>5183.4978600000004</v>
      </c>
      <c r="K164">
        <v>5176.9349599999996</v>
      </c>
      <c r="L164">
        <v>5170.3720599999997</v>
      </c>
      <c r="M164">
        <v>5163.80915</v>
      </c>
      <c r="N164">
        <v>5157.2462500000001</v>
      </c>
      <c r="P164" s="1">
        <f t="shared" si="6"/>
        <v>46079.152754629627</v>
      </c>
      <c r="Q164" s="2">
        <f t="shared" si="7"/>
        <v>46079.152777777781</v>
      </c>
      <c r="R164">
        <f t="shared" si="8"/>
        <v>1772077200</v>
      </c>
    </row>
    <row r="165" spans="1:18" x14ac:dyDescent="0.55000000000000004">
      <c r="A165">
        <v>1772077498</v>
      </c>
      <c r="B165" t="s">
        <v>6</v>
      </c>
      <c r="C165" t="s">
        <v>7</v>
      </c>
      <c r="D165">
        <v>5188.6099999999997</v>
      </c>
      <c r="E165">
        <v>5214.9742299999998</v>
      </c>
      <c r="F165">
        <v>5208.4062700000004</v>
      </c>
      <c r="G165">
        <v>5201.8383000000003</v>
      </c>
      <c r="H165">
        <v>5195.27034</v>
      </c>
      <c r="I165">
        <v>5188.7023799999997</v>
      </c>
      <c r="J165">
        <v>5183.8057600000002</v>
      </c>
      <c r="K165">
        <v>5177.2377999999999</v>
      </c>
      <c r="L165">
        <v>5170.6698299999998</v>
      </c>
      <c r="M165">
        <v>5164.1018700000004</v>
      </c>
      <c r="N165">
        <v>5157.5339100000001</v>
      </c>
      <c r="P165" s="1">
        <f t="shared" si="6"/>
        <v>46079.156226851846</v>
      </c>
      <c r="Q165" s="2">
        <f t="shared" si="7"/>
        <v>46079.15625</v>
      </c>
      <c r="R165">
        <f t="shared" si="8"/>
        <v>1772077500</v>
      </c>
    </row>
    <row r="166" spans="1:18" x14ac:dyDescent="0.55000000000000004">
      <c r="A166">
        <v>1772077798</v>
      </c>
      <c r="B166" t="s">
        <v>6</v>
      </c>
      <c r="C166" t="s">
        <v>7</v>
      </c>
      <c r="D166">
        <v>5191.34</v>
      </c>
      <c r="E166">
        <v>5215.0926499999996</v>
      </c>
      <c r="F166">
        <v>5208.5343199999998</v>
      </c>
      <c r="G166">
        <v>5201.9759899999999</v>
      </c>
      <c r="H166">
        <v>5195.4176500000003</v>
      </c>
      <c r="I166">
        <v>5188.8593199999996</v>
      </c>
      <c r="J166">
        <v>5184.1437299999998</v>
      </c>
      <c r="K166">
        <v>5177.5853900000002</v>
      </c>
      <c r="L166">
        <v>5171.0270600000003</v>
      </c>
      <c r="M166">
        <v>5164.4687299999996</v>
      </c>
      <c r="N166">
        <v>5157.91039</v>
      </c>
      <c r="P166" s="1">
        <f t="shared" si="6"/>
        <v>46079.159699074073</v>
      </c>
      <c r="Q166" s="2">
        <f t="shared" si="7"/>
        <v>46079.159722222219</v>
      </c>
      <c r="R166">
        <f t="shared" si="8"/>
        <v>1772077800</v>
      </c>
    </row>
    <row r="167" spans="1:18" x14ac:dyDescent="0.55000000000000004">
      <c r="A167">
        <v>1772078098</v>
      </c>
      <c r="B167" t="s">
        <v>6</v>
      </c>
      <c r="C167" t="s">
        <v>7</v>
      </c>
      <c r="D167">
        <v>5192.63</v>
      </c>
      <c r="E167">
        <v>5215.2658099999999</v>
      </c>
      <c r="F167">
        <v>5208.7199499999997</v>
      </c>
      <c r="G167">
        <v>5202.1740799999998</v>
      </c>
      <c r="H167">
        <v>5195.6282199999996</v>
      </c>
      <c r="I167">
        <v>5189.0823600000003</v>
      </c>
      <c r="J167">
        <v>5184.5643600000003</v>
      </c>
      <c r="K167">
        <v>5178.0184900000004</v>
      </c>
      <c r="L167">
        <v>5171.4726300000002</v>
      </c>
      <c r="M167">
        <v>5164.9267600000003</v>
      </c>
      <c r="N167">
        <v>5158.3809000000001</v>
      </c>
      <c r="P167" s="1">
        <f t="shared" si="6"/>
        <v>46079.163171296299</v>
      </c>
      <c r="Q167" s="2">
        <f t="shared" si="7"/>
        <v>46079.163194444445</v>
      </c>
      <c r="R167">
        <f t="shared" si="8"/>
        <v>1772078100</v>
      </c>
    </row>
    <row r="168" spans="1:18" x14ac:dyDescent="0.55000000000000004">
      <c r="A168">
        <v>1772078398</v>
      </c>
      <c r="B168" t="s">
        <v>6</v>
      </c>
      <c r="C168" t="s">
        <v>7</v>
      </c>
      <c r="D168">
        <v>5194.08</v>
      </c>
      <c r="E168">
        <v>5215.5806499999999</v>
      </c>
      <c r="F168">
        <v>5209.0387300000002</v>
      </c>
      <c r="G168">
        <v>5202.4968200000003</v>
      </c>
      <c r="H168">
        <v>5195.9549100000004</v>
      </c>
      <c r="I168">
        <v>5189.4129899999998</v>
      </c>
      <c r="J168">
        <v>5185.0824499999999</v>
      </c>
      <c r="K168">
        <v>5178.54054</v>
      </c>
      <c r="L168">
        <v>5171.9986200000003</v>
      </c>
      <c r="M168">
        <v>5165.4567100000004</v>
      </c>
      <c r="N168">
        <v>5158.9147899999998</v>
      </c>
      <c r="P168" s="1">
        <f t="shared" si="6"/>
        <v>46079.166643518518</v>
      </c>
      <c r="Q168" s="2">
        <f t="shared" si="7"/>
        <v>46079.166666666664</v>
      </c>
      <c r="R168">
        <f t="shared" si="8"/>
        <v>1772078400</v>
      </c>
    </row>
    <row r="169" spans="1:18" x14ac:dyDescent="0.55000000000000004">
      <c r="A169">
        <v>1772078698</v>
      </c>
      <c r="B169" t="s">
        <v>6</v>
      </c>
      <c r="C169" t="s">
        <v>7</v>
      </c>
      <c r="D169">
        <v>5195.76</v>
      </c>
      <c r="E169">
        <v>5216.0204000000003</v>
      </c>
      <c r="F169">
        <v>5209.4749700000002</v>
      </c>
      <c r="G169">
        <v>5202.9295400000001</v>
      </c>
      <c r="H169">
        <v>5196.3841000000002</v>
      </c>
      <c r="I169">
        <v>5189.8386700000001</v>
      </c>
      <c r="J169">
        <v>5185.68181</v>
      </c>
      <c r="K169">
        <v>5179.1363799999999</v>
      </c>
      <c r="L169">
        <v>5172.5909499999998</v>
      </c>
      <c r="M169">
        <v>5166.0455199999997</v>
      </c>
      <c r="N169">
        <v>5159.5000799999998</v>
      </c>
      <c r="P169" s="1">
        <f t="shared" si="6"/>
        <v>46079.170115740737</v>
      </c>
      <c r="Q169" s="2">
        <f t="shared" si="7"/>
        <v>46079.170138888891</v>
      </c>
      <c r="R169">
        <f t="shared" si="8"/>
        <v>1772078700</v>
      </c>
    </row>
    <row r="170" spans="1:18" x14ac:dyDescent="0.55000000000000004">
      <c r="A170">
        <v>1772078998</v>
      </c>
      <c r="B170" t="s">
        <v>6</v>
      </c>
      <c r="C170" t="s">
        <v>7</v>
      </c>
      <c r="D170">
        <v>5196.8</v>
      </c>
      <c r="E170">
        <v>5216.4409999999998</v>
      </c>
      <c r="F170">
        <v>5209.9274800000003</v>
      </c>
      <c r="G170">
        <v>5203.4139599999999</v>
      </c>
      <c r="H170">
        <v>5196.9004500000001</v>
      </c>
      <c r="I170">
        <v>5190.3869299999997</v>
      </c>
      <c r="J170">
        <v>5186.3662800000002</v>
      </c>
      <c r="K170">
        <v>5179.8527700000004</v>
      </c>
      <c r="L170">
        <v>5173.33925</v>
      </c>
      <c r="M170">
        <v>5166.8257299999996</v>
      </c>
      <c r="N170">
        <v>5160.3122100000001</v>
      </c>
      <c r="P170" s="1">
        <f t="shared" si="6"/>
        <v>46079.173587962963</v>
      </c>
      <c r="Q170" s="2">
        <f t="shared" si="7"/>
        <v>46079.173611111109</v>
      </c>
      <c r="R170">
        <f t="shared" si="8"/>
        <v>1772079000</v>
      </c>
    </row>
    <row r="171" spans="1:18" x14ac:dyDescent="0.55000000000000004">
      <c r="A171">
        <v>1772079298</v>
      </c>
      <c r="B171" t="s">
        <v>6</v>
      </c>
      <c r="C171" t="s">
        <v>7</v>
      </c>
      <c r="D171">
        <v>5193.83</v>
      </c>
      <c r="E171">
        <v>5217.0119199999999</v>
      </c>
      <c r="F171">
        <v>5210.4985200000001</v>
      </c>
      <c r="G171">
        <v>5203.98513</v>
      </c>
      <c r="H171">
        <v>5197.4717300000002</v>
      </c>
      <c r="I171">
        <v>5190.9583400000001</v>
      </c>
      <c r="J171">
        <v>5187.0109700000003</v>
      </c>
      <c r="K171">
        <v>5180.4975700000005</v>
      </c>
      <c r="L171">
        <v>5173.9841800000004</v>
      </c>
      <c r="M171">
        <v>5167.4707799999996</v>
      </c>
      <c r="N171">
        <v>5160.9573899999996</v>
      </c>
      <c r="P171" s="1">
        <f t="shared" si="6"/>
        <v>46079.177060185189</v>
      </c>
      <c r="Q171" s="2">
        <f t="shared" si="7"/>
        <v>46079.177083333336</v>
      </c>
      <c r="R171">
        <f t="shared" si="8"/>
        <v>1772079300</v>
      </c>
    </row>
    <row r="172" spans="1:18" x14ac:dyDescent="0.55000000000000004">
      <c r="A172">
        <v>1772079598</v>
      </c>
      <c r="B172" t="s">
        <v>6</v>
      </c>
      <c r="C172" t="s">
        <v>7</v>
      </c>
      <c r="D172">
        <v>5193.75</v>
      </c>
      <c r="E172">
        <v>5217.56077</v>
      </c>
      <c r="F172">
        <v>5211.0429899999999</v>
      </c>
      <c r="G172">
        <v>5204.5252099999998</v>
      </c>
      <c r="H172">
        <v>5198.0074299999997</v>
      </c>
      <c r="I172">
        <v>5191.4896600000002</v>
      </c>
      <c r="J172">
        <v>5187.61114</v>
      </c>
      <c r="K172">
        <v>5181.0933599999998</v>
      </c>
      <c r="L172">
        <v>5174.5755799999997</v>
      </c>
      <c r="M172">
        <v>5168.0577999999996</v>
      </c>
      <c r="N172">
        <v>5161.5400300000001</v>
      </c>
      <c r="P172" s="1">
        <f t="shared" si="6"/>
        <v>46079.180532407408</v>
      </c>
      <c r="Q172" s="2">
        <f t="shared" si="7"/>
        <v>46079.180555555555</v>
      </c>
      <c r="R172">
        <f t="shared" si="8"/>
        <v>1772079600</v>
      </c>
    </row>
    <row r="173" spans="1:18" x14ac:dyDescent="0.55000000000000004">
      <c r="A173">
        <v>1772079898</v>
      </c>
      <c r="B173" t="s">
        <v>6</v>
      </c>
      <c r="C173" t="s">
        <v>7</v>
      </c>
      <c r="D173">
        <v>5194.13</v>
      </c>
      <c r="E173">
        <v>5218.0199300000004</v>
      </c>
      <c r="F173">
        <v>5211.50641</v>
      </c>
      <c r="G173">
        <v>5204.9928900000004</v>
      </c>
      <c r="H173">
        <v>5198.4793799999998</v>
      </c>
      <c r="I173">
        <v>5191.9658600000002</v>
      </c>
      <c r="J173">
        <v>5188.1712299999999</v>
      </c>
      <c r="K173">
        <v>5181.6577200000002</v>
      </c>
      <c r="L173">
        <v>5175.1441999999997</v>
      </c>
      <c r="M173">
        <v>5168.6306800000002</v>
      </c>
      <c r="N173">
        <v>5162.1171599999998</v>
      </c>
      <c r="P173" s="1">
        <f t="shared" si="6"/>
        <v>46079.184004629627</v>
      </c>
      <c r="Q173" s="2">
        <f t="shared" si="7"/>
        <v>46079.184027777781</v>
      </c>
      <c r="R173">
        <f t="shared" si="8"/>
        <v>1772079900</v>
      </c>
    </row>
    <row r="174" spans="1:18" x14ac:dyDescent="0.55000000000000004">
      <c r="A174">
        <v>1772080198</v>
      </c>
      <c r="B174" t="s">
        <v>6</v>
      </c>
      <c r="C174" t="s">
        <v>7</v>
      </c>
      <c r="D174">
        <v>5194.8599999999997</v>
      </c>
      <c r="E174">
        <v>5218.42022</v>
      </c>
      <c r="F174">
        <v>5211.9151599999996</v>
      </c>
      <c r="G174">
        <v>5205.4101000000001</v>
      </c>
      <c r="H174">
        <v>5198.9050399999996</v>
      </c>
      <c r="I174">
        <v>5192.3999800000001</v>
      </c>
      <c r="J174">
        <v>5188.7191000000003</v>
      </c>
      <c r="K174">
        <v>5182.2140399999998</v>
      </c>
      <c r="L174">
        <v>5175.7089800000003</v>
      </c>
      <c r="M174">
        <v>5169.2039199999999</v>
      </c>
      <c r="N174">
        <v>5162.6988600000004</v>
      </c>
      <c r="P174" s="1">
        <f t="shared" si="6"/>
        <v>46079.187476851846</v>
      </c>
      <c r="Q174" s="2">
        <f t="shared" si="7"/>
        <v>46079.1875</v>
      </c>
      <c r="R174">
        <f t="shared" si="8"/>
        <v>1772080200</v>
      </c>
    </row>
    <row r="175" spans="1:18" x14ac:dyDescent="0.55000000000000004">
      <c r="A175">
        <v>1772080498</v>
      </c>
      <c r="B175" t="s">
        <v>6</v>
      </c>
      <c r="C175" t="s">
        <v>7</v>
      </c>
      <c r="D175">
        <v>5195.3999999999996</v>
      </c>
      <c r="E175">
        <v>5218.7577199999996</v>
      </c>
      <c r="F175">
        <v>5212.2706799999996</v>
      </c>
      <c r="G175">
        <v>5205.7836500000003</v>
      </c>
      <c r="H175">
        <v>5199.2966100000003</v>
      </c>
      <c r="I175">
        <v>5192.8095700000003</v>
      </c>
      <c r="J175">
        <v>5189.2825300000004</v>
      </c>
      <c r="K175">
        <v>5182.7954900000004</v>
      </c>
      <c r="L175">
        <v>5176.3084500000004</v>
      </c>
      <c r="M175">
        <v>5169.8214200000002</v>
      </c>
      <c r="N175">
        <v>5163.3343800000002</v>
      </c>
      <c r="P175" s="1">
        <f t="shared" si="6"/>
        <v>46079.190949074073</v>
      </c>
      <c r="Q175" s="2">
        <f t="shared" si="7"/>
        <v>46079.190972222219</v>
      </c>
      <c r="R175">
        <f t="shared" si="8"/>
        <v>1772080500</v>
      </c>
    </row>
    <row r="176" spans="1:18" x14ac:dyDescent="0.55000000000000004">
      <c r="A176">
        <v>1772080798</v>
      </c>
      <c r="B176" t="s">
        <v>6</v>
      </c>
      <c r="C176" t="s">
        <v>7</v>
      </c>
      <c r="D176">
        <v>5194.26</v>
      </c>
      <c r="E176">
        <v>5219.0253599999996</v>
      </c>
      <c r="F176">
        <v>5212.5687500000004</v>
      </c>
      <c r="G176">
        <v>5206.1121499999999</v>
      </c>
      <c r="H176">
        <v>5199.6555399999997</v>
      </c>
      <c r="I176">
        <v>5193.1989400000002</v>
      </c>
      <c r="J176">
        <v>5189.8414899999998</v>
      </c>
      <c r="K176">
        <v>5183.3848900000003</v>
      </c>
      <c r="L176">
        <v>5176.9282800000001</v>
      </c>
      <c r="M176">
        <v>5170.4716799999997</v>
      </c>
      <c r="N176">
        <v>5164.0150700000004</v>
      </c>
      <c r="P176" s="1">
        <f t="shared" si="6"/>
        <v>46079.194421296299</v>
      </c>
      <c r="Q176" s="2">
        <f t="shared" si="7"/>
        <v>46079.194444444445</v>
      </c>
      <c r="R176">
        <f t="shared" si="8"/>
        <v>1772080800</v>
      </c>
    </row>
    <row r="177" spans="1:18" x14ac:dyDescent="0.55000000000000004">
      <c r="A177">
        <v>1772081098</v>
      </c>
      <c r="B177" t="s">
        <v>6</v>
      </c>
      <c r="C177" t="s">
        <v>7</v>
      </c>
      <c r="D177">
        <v>5191.38</v>
      </c>
      <c r="E177">
        <v>5219.3711800000001</v>
      </c>
      <c r="F177">
        <v>5212.9134000000004</v>
      </c>
      <c r="G177">
        <v>5206.4556199999997</v>
      </c>
      <c r="H177">
        <v>5199.99784</v>
      </c>
      <c r="I177">
        <v>5193.54007</v>
      </c>
      <c r="J177">
        <v>5190.2968700000001</v>
      </c>
      <c r="K177">
        <v>5183.8390900000004</v>
      </c>
      <c r="L177">
        <v>5177.3813099999998</v>
      </c>
      <c r="M177">
        <v>5170.92353</v>
      </c>
      <c r="N177">
        <v>5164.46576</v>
      </c>
      <c r="P177" s="1">
        <f t="shared" si="6"/>
        <v>46079.197893518518</v>
      </c>
      <c r="Q177" s="2">
        <f t="shared" si="7"/>
        <v>46079.197916666664</v>
      </c>
      <c r="R177">
        <f t="shared" si="8"/>
        <v>1772081100</v>
      </c>
    </row>
    <row r="178" spans="1:18" x14ac:dyDescent="0.55000000000000004">
      <c r="A178">
        <v>1772081398</v>
      </c>
      <c r="B178" t="s">
        <v>6</v>
      </c>
      <c r="C178" t="s">
        <v>7</v>
      </c>
      <c r="D178">
        <v>5192.6099999999997</v>
      </c>
      <c r="E178">
        <v>5219.5519599999998</v>
      </c>
      <c r="F178">
        <v>5213.1122699999996</v>
      </c>
      <c r="G178">
        <v>5206.6725800000004</v>
      </c>
      <c r="H178">
        <v>5200.2328799999996</v>
      </c>
      <c r="I178">
        <v>5193.7931900000003</v>
      </c>
      <c r="J178">
        <v>5190.6652700000004</v>
      </c>
      <c r="K178">
        <v>5184.2255800000003</v>
      </c>
      <c r="L178">
        <v>5177.7858900000001</v>
      </c>
      <c r="M178">
        <v>5171.3462</v>
      </c>
      <c r="N178">
        <v>5164.9065099999998</v>
      </c>
      <c r="P178" s="1">
        <f t="shared" si="6"/>
        <v>46079.201365740737</v>
      </c>
      <c r="Q178" s="2">
        <f t="shared" si="7"/>
        <v>46079.201388888891</v>
      </c>
      <c r="R178">
        <f t="shared" si="8"/>
        <v>1772081400</v>
      </c>
    </row>
    <row r="179" spans="1:18" x14ac:dyDescent="0.55000000000000004">
      <c r="A179">
        <v>1772081698</v>
      </c>
      <c r="B179" t="s">
        <v>6</v>
      </c>
      <c r="C179" t="s">
        <v>7</v>
      </c>
      <c r="D179">
        <v>5192.6899999999996</v>
      </c>
      <c r="E179">
        <v>5219.60077</v>
      </c>
      <c r="F179">
        <v>5213.1990999999998</v>
      </c>
      <c r="G179">
        <v>5206.7974400000003</v>
      </c>
      <c r="H179">
        <v>5200.3957700000001</v>
      </c>
      <c r="I179">
        <v>5193.9940999999999</v>
      </c>
      <c r="J179">
        <v>5191.0041799999999</v>
      </c>
      <c r="K179">
        <v>5184.6025099999997</v>
      </c>
      <c r="L179">
        <v>5178.2008500000002</v>
      </c>
      <c r="M179">
        <v>5171.79918</v>
      </c>
      <c r="N179">
        <v>5165.3975099999998</v>
      </c>
      <c r="P179" s="1">
        <f t="shared" si="6"/>
        <v>46079.204837962963</v>
      </c>
      <c r="Q179" s="2">
        <f t="shared" si="7"/>
        <v>46079.204861111109</v>
      </c>
      <c r="R179">
        <f t="shared" si="8"/>
        <v>1772081700</v>
      </c>
    </row>
    <row r="180" spans="1:18" x14ac:dyDescent="0.55000000000000004">
      <c r="A180">
        <v>1772081998</v>
      </c>
      <c r="B180" t="s">
        <v>6</v>
      </c>
      <c r="C180" t="s">
        <v>7</v>
      </c>
      <c r="D180">
        <v>5193.25</v>
      </c>
      <c r="E180">
        <v>5219.69758</v>
      </c>
      <c r="F180">
        <v>5213.3222100000003</v>
      </c>
      <c r="G180">
        <v>5206.9468399999996</v>
      </c>
      <c r="H180">
        <v>5200.5714699999999</v>
      </c>
      <c r="I180">
        <v>5194.1961000000001</v>
      </c>
      <c r="J180">
        <v>5191.2759299999998</v>
      </c>
      <c r="K180">
        <v>5184.90056</v>
      </c>
      <c r="L180">
        <v>5178.5251900000003</v>
      </c>
      <c r="M180">
        <v>5172.1498199999996</v>
      </c>
      <c r="N180">
        <v>5165.7744499999999</v>
      </c>
      <c r="P180" s="1">
        <f t="shared" si="6"/>
        <v>46079.208310185189</v>
      </c>
      <c r="Q180" s="2">
        <f t="shared" si="7"/>
        <v>46079.208333333336</v>
      </c>
      <c r="R180">
        <f t="shared" si="8"/>
        <v>1772082000</v>
      </c>
    </row>
    <row r="181" spans="1:18" x14ac:dyDescent="0.55000000000000004">
      <c r="A181">
        <v>1772082298</v>
      </c>
      <c r="B181" t="s">
        <v>6</v>
      </c>
      <c r="C181" t="s">
        <v>7</v>
      </c>
      <c r="D181">
        <v>5194.54</v>
      </c>
      <c r="E181">
        <v>5219.5225700000001</v>
      </c>
      <c r="F181">
        <v>5213.2360900000003</v>
      </c>
      <c r="G181">
        <v>5206.9495999999999</v>
      </c>
      <c r="H181">
        <v>5200.6631200000002</v>
      </c>
      <c r="I181">
        <v>5194.3766400000004</v>
      </c>
      <c r="J181">
        <v>5191.5319</v>
      </c>
      <c r="K181">
        <v>5185.2454200000002</v>
      </c>
      <c r="L181">
        <v>5178.9589400000004</v>
      </c>
      <c r="M181">
        <v>5172.6724599999998</v>
      </c>
      <c r="N181">
        <v>5166.3859700000003</v>
      </c>
      <c r="P181" s="1">
        <f t="shared" si="6"/>
        <v>46079.211782407408</v>
      </c>
      <c r="Q181" s="2">
        <f t="shared" si="7"/>
        <v>46079.211805555555</v>
      </c>
      <c r="R181">
        <f t="shared" si="8"/>
        <v>1772082300</v>
      </c>
    </row>
    <row r="182" spans="1:18" x14ac:dyDescent="0.55000000000000004">
      <c r="A182">
        <v>1772082598</v>
      </c>
      <c r="B182" t="s">
        <v>6</v>
      </c>
      <c r="C182" t="s">
        <v>7</v>
      </c>
      <c r="D182">
        <v>5197.8500000000004</v>
      </c>
      <c r="E182">
        <v>5219.5513300000002</v>
      </c>
      <c r="F182">
        <v>5213.3303400000004</v>
      </c>
      <c r="G182">
        <v>5207.1093499999997</v>
      </c>
      <c r="H182">
        <v>5200.8883599999999</v>
      </c>
      <c r="I182">
        <v>5194.6673799999999</v>
      </c>
      <c r="J182">
        <v>5191.8107900000005</v>
      </c>
      <c r="K182">
        <v>5185.5897999999997</v>
      </c>
      <c r="L182">
        <v>5179.3688099999999</v>
      </c>
      <c r="M182">
        <v>5173.1478200000001</v>
      </c>
      <c r="N182">
        <v>5166.9268400000001</v>
      </c>
      <c r="P182" s="1">
        <f t="shared" si="6"/>
        <v>46079.215254629627</v>
      </c>
      <c r="Q182" s="2">
        <f t="shared" si="7"/>
        <v>46079.215277777781</v>
      </c>
      <c r="R182">
        <f t="shared" si="8"/>
        <v>1772082600</v>
      </c>
    </row>
    <row r="183" spans="1:18" x14ac:dyDescent="0.55000000000000004">
      <c r="A183">
        <v>1772082898</v>
      </c>
      <c r="B183" t="s">
        <v>6</v>
      </c>
      <c r="C183" t="s">
        <v>7</v>
      </c>
      <c r="D183">
        <v>5199.82</v>
      </c>
      <c r="E183">
        <v>5219.9490800000003</v>
      </c>
      <c r="F183">
        <v>5213.7366700000002</v>
      </c>
      <c r="G183">
        <v>5207.5242699999999</v>
      </c>
      <c r="H183">
        <v>5201.3118599999998</v>
      </c>
      <c r="I183">
        <v>5195.0994499999997</v>
      </c>
      <c r="J183">
        <v>5192.1758499999996</v>
      </c>
      <c r="K183">
        <v>5185.9634400000004</v>
      </c>
      <c r="L183">
        <v>5179.7510400000001</v>
      </c>
      <c r="M183">
        <v>5173.53863</v>
      </c>
      <c r="N183">
        <v>5167.3262199999999</v>
      </c>
      <c r="P183" s="1">
        <f t="shared" si="6"/>
        <v>46079.218726851846</v>
      </c>
      <c r="Q183" s="2">
        <f t="shared" si="7"/>
        <v>46079.21875</v>
      </c>
      <c r="R183">
        <f t="shared" si="8"/>
        <v>1772082900</v>
      </c>
    </row>
    <row r="184" spans="1:18" x14ac:dyDescent="0.55000000000000004">
      <c r="A184">
        <v>1772083198</v>
      </c>
      <c r="B184" t="s">
        <v>6</v>
      </c>
      <c r="C184" t="s">
        <v>7</v>
      </c>
      <c r="D184">
        <v>5202.71</v>
      </c>
      <c r="E184">
        <v>5220.3879900000002</v>
      </c>
      <c r="F184">
        <v>5214.2005200000003</v>
      </c>
      <c r="G184">
        <v>5208.0130499999996</v>
      </c>
      <c r="H184">
        <v>5201.8255799999997</v>
      </c>
      <c r="I184">
        <v>5195.6381099999999</v>
      </c>
      <c r="J184">
        <v>5192.62709</v>
      </c>
      <c r="K184">
        <v>5186.4396200000001</v>
      </c>
      <c r="L184">
        <v>5180.2521500000003</v>
      </c>
      <c r="M184">
        <v>5174.0646800000004</v>
      </c>
      <c r="N184">
        <v>5167.8772200000003</v>
      </c>
      <c r="P184" s="1">
        <f t="shared" si="6"/>
        <v>46079.222199074073</v>
      </c>
      <c r="Q184" s="2">
        <f t="shared" si="7"/>
        <v>46079.222222222219</v>
      </c>
      <c r="R184">
        <f t="shared" si="8"/>
        <v>1772083200</v>
      </c>
    </row>
    <row r="185" spans="1:18" x14ac:dyDescent="0.55000000000000004">
      <c r="A185">
        <v>1772083498</v>
      </c>
      <c r="B185" t="s">
        <v>6</v>
      </c>
      <c r="C185" t="s">
        <v>7</v>
      </c>
      <c r="D185">
        <v>5200.41</v>
      </c>
      <c r="E185">
        <v>5221.0522199999996</v>
      </c>
      <c r="F185">
        <v>5214.8630899999998</v>
      </c>
      <c r="G185">
        <v>5208.6739500000003</v>
      </c>
      <c r="H185">
        <v>5202.4848199999997</v>
      </c>
      <c r="I185">
        <v>5196.2956800000002</v>
      </c>
      <c r="J185">
        <v>5193.1696199999997</v>
      </c>
      <c r="K185">
        <v>5186.9804899999999</v>
      </c>
      <c r="L185">
        <v>5180.7913500000004</v>
      </c>
      <c r="M185">
        <v>5174.6022199999998</v>
      </c>
      <c r="N185">
        <v>5168.4130800000003</v>
      </c>
      <c r="P185" s="1">
        <f t="shared" si="6"/>
        <v>46079.225671296299</v>
      </c>
      <c r="Q185" s="2">
        <f t="shared" si="7"/>
        <v>46079.225694444445</v>
      </c>
      <c r="R185">
        <f t="shared" si="8"/>
        <v>1772083500</v>
      </c>
    </row>
    <row r="186" spans="1:18" x14ac:dyDescent="0.55000000000000004">
      <c r="A186">
        <v>1772083798</v>
      </c>
      <c r="B186" t="s">
        <v>6</v>
      </c>
      <c r="C186" t="s">
        <v>7</v>
      </c>
      <c r="D186">
        <v>5201.13</v>
      </c>
      <c r="E186">
        <v>5221.4833200000003</v>
      </c>
      <c r="F186">
        <v>5215.3445000000002</v>
      </c>
      <c r="G186">
        <v>5209.2056700000003</v>
      </c>
      <c r="H186">
        <v>5203.0668400000004</v>
      </c>
      <c r="I186">
        <v>5196.9280200000003</v>
      </c>
      <c r="J186">
        <v>5193.7495099999996</v>
      </c>
      <c r="K186">
        <v>5187.6106799999998</v>
      </c>
      <c r="L186">
        <v>5181.4718499999999</v>
      </c>
      <c r="M186">
        <v>5175.3330299999998</v>
      </c>
      <c r="N186">
        <v>5169.1941999999999</v>
      </c>
      <c r="P186" s="1">
        <f t="shared" si="6"/>
        <v>46079.229143518518</v>
      </c>
      <c r="Q186" s="2">
        <f t="shared" si="7"/>
        <v>46079.229166666664</v>
      </c>
      <c r="R186">
        <f t="shared" si="8"/>
        <v>1772083800</v>
      </c>
    </row>
    <row r="187" spans="1:18" x14ac:dyDescent="0.55000000000000004">
      <c r="A187">
        <v>1772084098</v>
      </c>
      <c r="B187" t="s">
        <v>6</v>
      </c>
      <c r="C187" t="s">
        <v>7</v>
      </c>
      <c r="D187">
        <v>5199.26</v>
      </c>
      <c r="E187">
        <v>5222.1332199999997</v>
      </c>
      <c r="F187">
        <v>5215.9925400000002</v>
      </c>
      <c r="G187">
        <v>5209.8518700000004</v>
      </c>
      <c r="H187">
        <v>5203.71119</v>
      </c>
      <c r="I187">
        <v>5197.5705099999996</v>
      </c>
      <c r="J187">
        <v>5194.2601999999997</v>
      </c>
      <c r="K187">
        <v>5188.1195200000002</v>
      </c>
      <c r="L187">
        <v>5181.9788500000004</v>
      </c>
      <c r="M187">
        <v>5175.83817</v>
      </c>
      <c r="N187">
        <v>5169.6974899999996</v>
      </c>
      <c r="P187" s="1">
        <f t="shared" si="6"/>
        <v>46079.232615740737</v>
      </c>
      <c r="Q187" s="2">
        <f t="shared" si="7"/>
        <v>46079.232638888891</v>
      </c>
      <c r="R187">
        <f t="shared" si="8"/>
        <v>1772084100</v>
      </c>
    </row>
    <row r="188" spans="1:18" x14ac:dyDescent="0.55000000000000004">
      <c r="A188">
        <v>1772084398</v>
      </c>
      <c r="B188" t="s">
        <v>6</v>
      </c>
      <c r="C188" t="s">
        <v>7</v>
      </c>
      <c r="D188">
        <v>5199.6899999999996</v>
      </c>
      <c r="E188">
        <v>5222.6538499999997</v>
      </c>
      <c r="F188">
        <v>5216.5320000000002</v>
      </c>
      <c r="G188">
        <v>5210.4101499999997</v>
      </c>
      <c r="H188">
        <v>5204.2883000000002</v>
      </c>
      <c r="I188">
        <v>5198.1664499999997</v>
      </c>
      <c r="J188">
        <v>5194.7900099999997</v>
      </c>
      <c r="K188">
        <v>5188.6681600000002</v>
      </c>
      <c r="L188">
        <v>5182.5463099999997</v>
      </c>
      <c r="M188">
        <v>5176.4244600000002</v>
      </c>
      <c r="N188">
        <v>5170.3026</v>
      </c>
      <c r="P188" s="1">
        <f t="shared" si="6"/>
        <v>46079.236087962963</v>
      </c>
      <c r="Q188" s="2">
        <f t="shared" si="7"/>
        <v>46079.236111111109</v>
      </c>
      <c r="R188">
        <f t="shared" si="8"/>
        <v>1772084400</v>
      </c>
    </row>
    <row r="189" spans="1:18" x14ac:dyDescent="0.55000000000000004">
      <c r="A189">
        <v>1772084698</v>
      </c>
      <c r="B189" t="s">
        <v>6</v>
      </c>
      <c r="C189" t="s">
        <v>7</v>
      </c>
      <c r="D189">
        <v>5193.88</v>
      </c>
      <c r="E189">
        <v>5223.1938200000004</v>
      </c>
      <c r="F189">
        <v>5217.06358</v>
      </c>
      <c r="G189">
        <v>5210.9333299999998</v>
      </c>
      <c r="H189">
        <v>5204.8030799999997</v>
      </c>
      <c r="I189">
        <v>5198.6728400000002</v>
      </c>
      <c r="J189">
        <v>5195.1273700000002</v>
      </c>
      <c r="K189">
        <v>5188.9971299999997</v>
      </c>
      <c r="L189">
        <v>5182.8668799999996</v>
      </c>
      <c r="M189">
        <v>5176.7366300000003</v>
      </c>
      <c r="N189">
        <v>5170.6063800000002</v>
      </c>
      <c r="P189" s="1">
        <f t="shared" si="6"/>
        <v>46079.239560185189</v>
      </c>
      <c r="Q189" s="2">
        <f t="shared" si="7"/>
        <v>46079.239583333336</v>
      </c>
      <c r="R189">
        <f t="shared" si="8"/>
        <v>1772084700</v>
      </c>
    </row>
    <row r="190" spans="1:18" x14ac:dyDescent="0.55000000000000004">
      <c r="A190">
        <v>1772084998</v>
      </c>
      <c r="B190" t="s">
        <v>6</v>
      </c>
      <c r="C190" t="s">
        <v>7</v>
      </c>
      <c r="D190">
        <v>5194.18</v>
      </c>
      <c r="E190">
        <v>5223.4241000000002</v>
      </c>
      <c r="F190">
        <v>5217.3212599999997</v>
      </c>
      <c r="G190">
        <v>5211.2184200000002</v>
      </c>
      <c r="H190">
        <v>5205.1155799999997</v>
      </c>
      <c r="I190">
        <v>5199.0127400000001</v>
      </c>
      <c r="J190">
        <v>5195.3715000000002</v>
      </c>
      <c r="K190">
        <v>5189.2686599999997</v>
      </c>
      <c r="L190">
        <v>5183.1658200000002</v>
      </c>
      <c r="M190">
        <v>5177.0629799999997</v>
      </c>
      <c r="N190">
        <v>5170.9601499999999</v>
      </c>
      <c r="P190" s="1">
        <f t="shared" si="6"/>
        <v>46079.243032407408</v>
      </c>
      <c r="Q190" s="2">
        <f t="shared" si="7"/>
        <v>46079.243055555555</v>
      </c>
      <c r="R190">
        <f t="shared" si="8"/>
        <v>1772085000</v>
      </c>
    </row>
    <row r="191" spans="1:18" x14ac:dyDescent="0.55000000000000004">
      <c r="A191">
        <v>1772085298</v>
      </c>
      <c r="B191" t="s">
        <v>6</v>
      </c>
      <c r="C191" t="s">
        <v>7</v>
      </c>
      <c r="D191">
        <v>5198.46</v>
      </c>
      <c r="E191">
        <v>5223.4844000000003</v>
      </c>
      <c r="F191">
        <v>5217.4347699999998</v>
      </c>
      <c r="G191">
        <v>5211.3851400000003</v>
      </c>
      <c r="H191">
        <v>5205.3355099999999</v>
      </c>
      <c r="I191">
        <v>5199.2858800000004</v>
      </c>
      <c r="J191">
        <v>5195.5723200000002</v>
      </c>
      <c r="K191">
        <v>5189.5227000000004</v>
      </c>
      <c r="L191">
        <v>5183.47307</v>
      </c>
      <c r="M191">
        <v>5177.4234399999996</v>
      </c>
      <c r="N191">
        <v>5171.37381</v>
      </c>
      <c r="P191" s="1">
        <f t="shared" si="6"/>
        <v>46079.246504629627</v>
      </c>
      <c r="Q191" s="2">
        <f t="shared" si="7"/>
        <v>46079.246527777781</v>
      </c>
      <c r="R191">
        <f t="shared" si="8"/>
        <v>1772085300</v>
      </c>
    </row>
    <row r="192" spans="1:18" x14ac:dyDescent="0.55000000000000004">
      <c r="A192">
        <v>1772085598</v>
      </c>
      <c r="B192" t="s">
        <v>6</v>
      </c>
      <c r="C192" t="s">
        <v>7</v>
      </c>
      <c r="D192">
        <v>5193.7700000000004</v>
      </c>
      <c r="E192">
        <v>5223.6095699999996</v>
      </c>
      <c r="F192">
        <v>5217.5883999999996</v>
      </c>
      <c r="G192">
        <v>5211.5672199999999</v>
      </c>
      <c r="H192">
        <v>5205.5460499999999</v>
      </c>
      <c r="I192">
        <v>5199.5248799999999</v>
      </c>
      <c r="J192">
        <v>5195.7152800000003</v>
      </c>
      <c r="K192">
        <v>5189.6941100000004</v>
      </c>
      <c r="L192">
        <v>5183.6729400000004</v>
      </c>
      <c r="M192">
        <v>5177.6517599999997</v>
      </c>
      <c r="N192">
        <v>5171.6305899999998</v>
      </c>
      <c r="P192" s="1">
        <f t="shared" si="6"/>
        <v>46079.249976851846</v>
      </c>
      <c r="Q192" s="2">
        <f t="shared" si="7"/>
        <v>46079.25</v>
      </c>
      <c r="R192">
        <f t="shared" si="8"/>
        <v>1772085600</v>
      </c>
    </row>
    <row r="193" spans="1:18" x14ac:dyDescent="0.55000000000000004">
      <c r="A193">
        <v>1772085898</v>
      </c>
      <c r="B193" t="s">
        <v>6</v>
      </c>
      <c r="C193" t="s">
        <v>7</v>
      </c>
      <c r="D193">
        <v>5198.41</v>
      </c>
      <c r="E193">
        <v>5223.7715500000004</v>
      </c>
      <c r="F193">
        <v>5217.7638999999999</v>
      </c>
      <c r="G193">
        <v>5211.7562500000004</v>
      </c>
      <c r="H193">
        <v>5205.7485900000001</v>
      </c>
      <c r="I193">
        <v>5199.7409399999997</v>
      </c>
      <c r="J193">
        <v>5195.8133500000004</v>
      </c>
      <c r="K193">
        <v>5189.8056999999999</v>
      </c>
      <c r="L193">
        <v>5183.7980399999997</v>
      </c>
      <c r="M193">
        <v>5177.7903900000001</v>
      </c>
      <c r="N193">
        <v>5171.7827299999999</v>
      </c>
      <c r="P193" s="1">
        <f t="shared" si="6"/>
        <v>46079.253449074073</v>
      </c>
      <c r="Q193" s="2">
        <f t="shared" si="7"/>
        <v>46079.253472222219</v>
      </c>
      <c r="R193">
        <f t="shared" si="8"/>
        <v>1772085900</v>
      </c>
    </row>
    <row r="194" spans="1:18" x14ac:dyDescent="0.55000000000000004">
      <c r="A194">
        <v>1772086198</v>
      </c>
      <c r="B194" t="s">
        <v>6</v>
      </c>
      <c r="C194" t="s">
        <v>7</v>
      </c>
      <c r="D194">
        <v>5197.99</v>
      </c>
      <c r="E194">
        <v>5223.84728</v>
      </c>
      <c r="F194">
        <v>5217.8615399999999</v>
      </c>
      <c r="G194">
        <v>5211.8757999999998</v>
      </c>
      <c r="H194">
        <v>5205.8900599999997</v>
      </c>
      <c r="I194">
        <v>5199.9043199999996</v>
      </c>
      <c r="J194">
        <v>5195.9341800000002</v>
      </c>
      <c r="K194">
        <v>5189.9484400000001</v>
      </c>
      <c r="L194">
        <v>5183.9627</v>
      </c>
      <c r="M194">
        <v>5177.97696</v>
      </c>
      <c r="N194">
        <v>5171.9912199999999</v>
      </c>
      <c r="P194" s="1">
        <f t="shared" ref="P194:P257" si="9">(A194/86400)+25569</f>
        <v>46079.256921296299</v>
      </c>
      <c r="Q194" s="2">
        <f t="shared" ref="Q194:Q257" si="10">CEILING(INT(P194*1440)/1440*288,1)/288</f>
        <v>46079.256944444445</v>
      </c>
      <c r="R194">
        <f t="shared" si="8"/>
        <v>1772086200</v>
      </c>
    </row>
    <row r="195" spans="1:18" x14ac:dyDescent="0.55000000000000004">
      <c r="A195">
        <v>1772086498</v>
      </c>
      <c r="B195" t="s">
        <v>6</v>
      </c>
      <c r="C195" t="s">
        <v>7</v>
      </c>
      <c r="D195">
        <v>5196.0600000000004</v>
      </c>
      <c r="E195">
        <v>5223.7811400000001</v>
      </c>
      <c r="F195">
        <v>5217.8431200000005</v>
      </c>
      <c r="G195">
        <v>5211.9050900000002</v>
      </c>
      <c r="H195">
        <v>5205.9670699999997</v>
      </c>
      <c r="I195">
        <v>5200.0290400000004</v>
      </c>
      <c r="J195">
        <v>5196.03928</v>
      </c>
      <c r="K195">
        <v>5190.1012600000004</v>
      </c>
      <c r="L195">
        <v>5184.1632300000001</v>
      </c>
      <c r="M195">
        <v>5178.2252099999996</v>
      </c>
      <c r="N195">
        <v>5172.2871800000003</v>
      </c>
      <c r="P195" s="1">
        <f t="shared" si="9"/>
        <v>46079.260393518518</v>
      </c>
      <c r="Q195" s="2">
        <f t="shared" si="10"/>
        <v>46079.260416666664</v>
      </c>
      <c r="R195">
        <f t="shared" ref="R195:R258" si="11">MROUND((Q195-25569)*86400,300)</f>
        <v>1772086500</v>
      </c>
    </row>
    <row r="196" spans="1:18" x14ac:dyDescent="0.55000000000000004">
      <c r="A196">
        <v>1772086798</v>
      </c>
      <c r="B196" t="s">
        <v>6</v>
      </c>
      <c r="C196" t="s">
        <v>7</v>
      </c>
      <c r="D196">
        <v>5196.4399999999996</v>
      </c>
      <c r="E196">
        <v>5223.8183399999998</v>
      </c>
      <c r="F196">
        <v>5217.8861800000004</v>
      </c>
      <c r="G196">
        <v>5211.9540200000001</v>
      </c>
      <c r="H196">
        <v>5206.0218599999998</v>
      </c>
      <c r="I196">
        <v>5200.0897000000004</v>
      </c>
      <c r="J196">
        <v>5196.0832799999998</v>
      </c>
      <c r="K196">
        <v>5190.1511200000004</v>
      </c>
      <c r="L196">
        <v>5184.2189600000002</v>
      </c>
      <c r="M196">
        <v>5178.2867999999999</v>
      </c>
      <c r="N196">
        <v>5172.3546399999996</v>
      </c>
      <c r="P196" s="1">
        <f t="shared" si="9"/>
        <v>46079.263865740737</v>
      </c>
      <c r="Q196" s="2">
        <f t="shared" si="10"/>
        <v>46079.263888888891</v>
      </c>
      <c r="R196">
        <f t="shared" si="11"/>
        <v>1772086800</v>
      </c>
    </row>
    <row r="197" spans="1:18" x14ac:dyDescent="0.55000000000000004">
      <c r="A197">
        <v>1772087098</v>
      </c>
      <c r="B197" t="s">
        <v>6</v>
      </c>
      <c r="C197" t="s">
        <v>7</v>
      </c>
      <c r="D197">
        <v>5193.49</v>
      </c>
      <c r="E197">
        <v>5223.8508300000003</v>
      </c>
      <c r="F197">
        <v>5217.9185399999997</v>
      </c>
      <c r="G197">
        <v>5211.9862599999997</v>
      </c>
      <c r="H197">
        <v>5206.0539799999997</v>
      </c>
      <c r="I197">
        <v>5200.1216899999999</v>
      </c>
      <c r="J197">
        <v>5196.0909099999999</v>
      </c>
      <c r="K197">
        <v>5190.1586299999999</v>
      </c>
      <c r="L197">
        <v>5184.2263400000002</v>
      </c>
      <c r="M197">
        <v>5178.2940600000002</v>
      </c>
      <c r="N197">
        <v>5172.3617800000002</v>
      </c>
      <c r="P197" s="1">
        <f t="shared" si="9"/>
        <v>46079.267337962963</v>
      </c>
      <c r="Q197" s="2">
        <f t="shared" si="10"/>
        <v>46079.267361111109</v>
      </c>
      <c r="R197">
        <f t="shared" si="11"/>
        <v>1772087100</v>
      </c>
    </row>
    <row r="198" spans="1:18" x14ac:dyDescent="0.55000000000000004">
      <c r="A198">
        <v>1772087398</v>
      </c>
      <c r="B198" t="s">
        <v>6</v>
      </c>
      <c r="C198" t="s">
        <v>7</v>
      </c>
      <c r="D198">
        <v>5196.8999999999996</v>
      </c>
      <c r="E198">
        <v>5223.8100000000004</v>
      </c>
      <c r="F198">
        <v>5217.8869100000002</v>
      </c>
      <c r="G198">
        <v>5211.9638199999999</v>
      </c>
      <c r="H198">
        <v>5206.0407400000004</v>
      </c>
      <c r="I198">
        <v>5200.1176500000001</v>
      </c>
      <c r="J198">
        <v>5196.0806899999998</v>
      </c>
      <c r="K198">
        <v>5190.1575999999995</v>
      </c>
      <c r="L198">
        <v>5184.2345100000002</v>
      </c>
      <c r="M198">
        <v>5178.3114299999997</v>
      </c>
      <c r="N198">
        <v>5172.3883400000004</v>
      </c>
      <c r="P198" s="1">
        <f t="shared" si="9"/>
        <v>46079.270810185189</v>
      </c>
      <c r="Q198" s="2">
        <f t="shared" si="10"/>
        <v>46079.270833333336</v>
      </c>
      <c r="R198">
        <f t="shared" si="11"/>
        <v>1772087400</v>
      </c>
    </row>
    <row r="199" spans="1:18" x14ac:dyDescent="0.55000000000000004">
      <c r="A199">
        <v>1772087698</v>
      </c>
      <c r="B199" t="s">
        <v>6</v>
      </c>
      <c r="C199" t="s">
        <v>7</v>
      </c>
      <c r="D199">
        <v>5196.79</v>
      </c>
      <c r="E199">
        <v>5223.7842600000004</v>
      </c>
      <c r="F199">
        <v>5217.8656799999999</v>
      </c>
      <c r="G199">
        <v>5211.9471000000003</v>
      </c>
      <c r="H199">
        <v>5206.0285100000001</v>
      </c>
      <c r="I199">
        <v>5200.1099299999996</v>
      </c>
      <c r="J199">
        <v>5196.0730599999997</v>
      </c>
      <c r="K199">
        <v>5190.1544800000001</v>
      </c>
      <c r="L199">
        <v>5184.2358999999997</v>
      </c>
      <c r="M199">
        <v>5178.3173200000001</v>
      </c>
      <c r="N199">
        <v>5172.3987399999996</v>
      </c>
      <c r="P199" s="1">
        <f t="shared" si="9"/>
        <v>46079.274282407408</v>
      </c>
      <c r="Q199" s="2">
        <f t="shared" si="10"/>
        <v>46079.274305555555</v>
      </c>
      <c r="R199">
        <f t="shared" si="11"/>
        <v>1772087700</v>
      </c>
    </row>
    <row r="200" spans="1:18" x14ac:dyDescent="0.55000000000000004">
      <c r="A200">
        <v>1772087998</v>
      </c>
      <c r="B200" t="s">
        <v>6</v>
      </c>
      <c r="C200" t="s">
        <v>7</v>
      </c>
      <c r="D200">
        <v>5196.4399999999996</v>
      </c>
      <c r="E200">
        <v>5223.6719899999998</v>
      </c>
      <c r="F200">
        <v>5217.7721199999996</v>
      </c>
      <c r="G200">
        <v>5211.8722399999997</v>
      </c>
      <c r="H200">
        <v>5205.9723599999998</v>
      </c>
      <c r="I200">
        <v>5200.0724899999996</v>
      </c>
      <c r="J200">
        <v>5196.0695299999998</v>
      </c>
      <c r="K200">
        <v>5190.1696499999998</v>
      </c>
      <c r="L200">
        <v>5184.2697799999996</v>
      </c>
      <c r="M200">
        <v>5178.3698999999997</v>
      </c>
      <c r="N200">
        <v>5172.4700199999997</v>
      </c>
      <c r="P200" s="1">
        <f t="shared" si="9"/>
        <v>46079.277754629627</v>
      </c>
      <c r="Q200" s="2">
        <f t="shared" si="10"/>
        <v>46079.277777777781</v>
      </c>
      <c r="R200">
        <f t="shared" si="11"/>
        <v>1772088000</v>
      </c>
    </row>
    <row r="201" spans="1:18" x14ac:dyDescent="0.55000000000000004">
      <c r="A201">
        <v>1772088298</v>
      </c>
      <c r="B201" t="s">
        <v>6</v>
      </c>
      <c r="C201" t="s">
        <v>7</v>
      </c>
      <c r="D201">
        <v>5192.8</v>
      </c>
      <c r="E201">
        <v>5223.5795200000002</v>
      </c>
      <c r="F201">
        <v>5217.6865600000001</v>
      </c>
      <c r="G201">
        <v>5211.7935900000002</v>
      </c>
      <c r="H201">
        <v>5205.9006300000001</v>
      </c>
      <c r="I201">
        <v>5200.00767</v>
      </c>
      <c r="J201">
        <v>5196.0162200000004</v>
      </c>
      <c r="K201">
        <v>5190.1232600000003</v>
      </c>
      <c r="L201">
        <v>5184.2303000000002</v>
      </c>
      <c r="M201">
        <v>5178.3373300000003</v>
      </c>
      <c r="N201">
        <v>5172.4443700000002</v>
      </c>
      <c r="P201" s="1">
        <f t="shared" si="9"/>
        <v>46079.281226851846</v>
      </c>
      <c r="Q201" s="2">
        <f t="shared" si="10"/>
        <v>46079.28125</v>
      </c>
      <c r="R201">
        <f t="shared" si="11"/>
        <v>1772088300</v>
      </c>
    </row>
    <row r="202" spans="1:18" x14ac:dyDescent="0.55000000000000004">
      <c r="A202">
        <v>1772088598</v>
      </c>
      <c r="B202" t="s">
        <v>6</v>
      </c>
      <c r="C202" t="s">
        <v>7</v>
      </c>
      <c r="D202">
        <v>5192.66</v>
      </c>
      <c r="E202">
        <v>5223.4153200000001</v>
      </c>
      <c r="F202">
        <v>5217.5415599999997</v>
      </c>
      <c r="G202">
        <v>5211.6677900000004</v>
      </c>
      <c r="H202">
        <v>5205.79403</v>
      </c>
      <c r="I202">
        <v>5199.9202599999999</v>
      </c>
      <c r="J202">
        <v>5195.9018800000003</v>
      </c>
      <c r="K202">
        <v>5190.0281100000002</v>
      </c>
      <c r="L202">
        <v>5184.15434</v>
      </c>
      <c r="M202">
        <v>5178.2805799999996</v>
      </c>
      <c r="N202">
        <v>5172.4068100000004</v>
      </c>
      <c r="P202" s="1">
        <f t="shared" si="9"/>
        <v>46079.284699074073</v>
      </c>
      <c r="Q202" s="2">
        <f t="shared" si="10"/>
        <v>46079.284722222219</v>
      </c>
      <c r="R202">
        <f t="shared" si="11"/>
        <v>1772088600</v>
      </c>
    </row>
    <row r="203" spans="1:18" x14ac:dyDescent="0.55000000000000004">
      <c r="A203">
        <v>1772088898</v>
      </c>
      <c r="B203" t="s">
        <v>6</v>
      </c>
      <c r="C203" t="s">
        <v>7</v>
      </c>
      <c r="D203">
        <v>5193.26</v>
      </c>
      <c r="E203">
        <v>5223.1738400000004</v>
      </c>
      <c r="F203">
        <v>5217.3126599999996</v>
      </c>
      <c r="G203">
        <v>5211.4514900000004</v>
      </c>
      <c r="H203">
        <v>5205.5903200000002</v>
      </c>
      <c r="I203">
        <v>5199.7291500000001</v>
      </c>
      <c r="J203">
        <v>5195.7245000000003</v>
      </c>
      <c r="K203">
        <v>5189.8633300000001</v>
      </c>
      <c r="L203">
        <v>5184.00216</v>
      </c>
      <c r="M203">
        <v>5178.1409800000001</v>
      </c>
      <c r="N203">
        <v>5172.27981</v>
      </c>
      <c r="P203" s="1">
        <f t="shared" si="9"/>
        <v>46079.288171296299</v>
      </c>
      <c r="Q203" s="2">
        <f t="shared" si="10"/>
        <v>46079.288194444445</v>
      </c>
      <c r="R203">
        <f t="shared" si="11"/>
        <v>1772088900</v>
      </c>
    </row>
    <row r="204" spans="1:18" x14ac:dyDescent="0.55000000000000004">
      <c r="A204">
        <v>1772089198</v>
      </c>
      <c r="B204" t="s">
        <v>6</v>
      </c>
      <c r="C204" t="s">
        <v>7</v>
      </c>
      <c r="D204">
        <v>5190.96</v>
      </c>
      <c r="E204">
        <v>5222.9949999999999</v>
      </c>
      <c r="F204">
        <v>5217.1222799999996</v>
      </c>
      <c r="G204">
        <v>5211.2495699999999</v>
      </c>
      <c r="H204">
        <v>5205.3768499999996</v>
      </c>
      <c r="I204">
        <v>5199.5041300000003</v>
      </c>
      <c r="J204">
        <v>5195.3799600000002</v>
      </c>
      <c r="K204">
        <v>5189.5072399999999</v>
      </c>
      <c r="L204">
        <v>5183.6345300000003</v>
      </c>
      <c r="M204">
        <v>5177.76181</v>
      </c>
      <c r="N204">
        <v>5171.8891000000003</v>
      </c>
      <c r="P204" s="1">
        <f t="shared" si="9"/>
        <v>46079.291643518518</v>
      </c>
      <c r="Q204" s="2">
        <f t="shared" si="10"/>
        <v>46079.291666666664</v>
      </c>
      <c r="R204">
        <f t="shared" si="11"/>
        <v>1772089200</v>
      </c>
    </row>
    <row r="205" spans="1:18" x14ac:dyDescent="0.55000000000000004">
      <c r="A205">
        <v>1772089498</v>
      </c>
      <c r="B205" t="s">
        <v>6</v>
      </c>
      <c r="C205" t="s">
        <v>7</v>
      </c>
      <c r="D205">
        <v>5184.75</v>
      </c>
      <c r="E205">
        <v>5222.74262</v>
      </c>
      <c r="F205">
        <v>5216.8465699999997</v>
      </c>
      <c r="G205">
        <v>5210.9505200000003</v>
      </c>
      <c r="H205">
        <v>5205.05447</v>
      </c>
      <c r="I205">
        <v>5199.1584199999998</v>
      </c>
      <c r="J205">
        <v>5194.8521300000002</v>
      </c>
      <c r="K205">
        <v>5188.9560799999999</v>
      </c>
      <c r="L205">
        <v>5183.0600400000003</v>
      </c>
      <c r="M205">
        <v>5177.16399</v>
      </c>
      <c r="N205">
        <v>5171.2679399999997</v>
      </c>
      <c r="P205" s="1">
        <f t="shared" si="9"/>
        <v>46079.295115740737</v>
      </c>
      <c r="Q205" s="2">
        <f t="shared" si="10"/>
        <v>46079.295138888891</v>
      </c>
      <c r="R205">
        <f t="shared" si="11"/>
        <v>1772089500</v>
      </c>
    </row>
    <row r="206" spans="1:18" x14ac:dyDescent="0.55000000000000004">
      <c r="A206">
        <v>1772089798</v>
      </c>
      <c r="B206" t="s">
        <v>6</v>
      </c>
      <c r="C206" t="s">
        <v>7</v>
      </c>
      <c r="D206">
        <v>5187.62</v>
      </c>
      <c r="E206">
        <v>5222.2718100000002</v>
      </c>
      <c r="F206">
        <v>5216.3684800000001</v>
      </c>
      <c r="G206">
        <v>5210.4651400000002</v>
      </c>
      <c r="H206">
        <v>5204.5618100000002</v>
      </c>
      <c r="I206">
        <v>5198.6584800000001</v>
      </c>
      <c r="J206">
        <v>5194.2027399999997</v>
      </c>
      <c r="K206">
        <v>5188.2994099999996</v>
      </c>
      <c r="L206">
        <v>5182.3960699999998</v>
      </c>
      <c r="M206">
        <v>5176.4927399999997</v>
      </c>
      <c r="N206">
        <v>5170.5894099999996</v>
      </c>
      <c r="P206" s="1">
        <f t="shared" si="9"/>
        <v>46079.298587962963</v>
      </c>
      <c r="Q206" s="2">
        <f t="shared" si="10"/>
        <v>46079.298611111109</v>
      </c>
      <c r="R206">
        <f t="shared" si="11"/>
        <v>1772089800</v>
      </c>
    </row>
    <row r="207" spans="1:18" x14ac:dyDescent="0.55000000000000004">
      <c r="A207">
        <v>1772090098</v>
      </c>
      <c r="B207" t="s">
        <v>6</v>
      </c>
      <c r="C207" t="s">
        <v>7</v>
      </c>
      <c r="D207">
        <v>5188.55</v>
      </c>
      <c r="E207">
        <v>5221.7152400000004</v>
      </c>
      <c r="F207">
        <v>5215.8208500000001</v>
      </c>
      <c r="G207">
        <v>5209.9264700000003</v>
      </c>
      <c r="H207">
        <v>5204.0320899999997</v>
      </c>
      <c r="I207">
        <v>5198.1377000000002</v>
      </c>
      <c r="J207">
        <v>5193.5521399999998</v>
      </c>
      <c r="K207">
        <v>5187.6577500000003</v>
      </c>
      <c r="L207">
        <v>5181.7633699999997</v>
      </c>
      <c r="M207">
        <v>5175.8689899999999</v>
      </c>
      <c r="N207">
        <v>5169.9746100000002</v>
      </c>
      <c r="P207" s="1">
        <f t="shared" si="9"/>
        <v>46079.302060185189</v>
      </c>
      <c r="Q207" s="2">
        <f t="shared" si="10"/>
        <v>46079.302083333336</v>
      </c>
      <c r="R207">
        <f t="shared" si="11"/>
        <v>1772090100</v>
      </c>
    </row>
    <row r="208" spans="1:18" x14ac:dyDescent="0.55000000000000004">
      <c r="A208">
        <v>1772090398</v>
      </c>
      <c r="B208" t="s">
        <v>6</v>
      </c>
      <c r="C208" t="s">
        <v>7</v>
      </c>
      <c r="D208">
        <v>5186.04</v>
      </c>
      <c r="E208">
        <v>5221.2023600000002</v>
      </c>
      <c r="F208">
        <v>5215.2943299999997</v>
      </c>
      <c r="G208">
        <v>5209.3863099999999</v>
      </c>
      <c r="H208">
        <v>5203.4782800000003</v>
      </c>
      <c r="I208">
        <v>5197.5702600000004</v>
      </c>
      <c r="J208">
        <v>5192.8320899999999</v>
      </c>
      <c r="K208">
        <v>5186.92407</v>
      </c>
      <c r="L208">
        <v>5181.0160400000004</v>
      </c>
      <c r="M208">
        <v>5175.1080199999997</v>
      </c>
      <c r="N208">
        <v>5169.1999900000001</v>
      </c>
      <c r="P208" s="1">
        <f t="shared" si="9"/>
        <v>46079.305532407408</v>
      </c>
      <c r="Q208" s="2">
        <f t="shared" si="10"/>
        <v>46079.305555555555</v>
      </c>
      <c r="R208">
        <f t="shared" si="11"/>
        <v>1772090400</v>
      </c>
    </row>
    <row r="209" spans="1:18" x14ac:dyDescent="0.55000000000000004">
      <c r="A209">
        <v>1772090698</v>
      </c>
      <c r="B209" t="s">
        <v>6</v>
      </c>
      <c r="C209" t="s">
        <v>7</v>
      </c>
      <c r="D209">
        <v>5184.88</v>
      </c>
      <c r="E209">
        <v>5220.6079600000003</v>
      </c>
      <c r="F209">
        <v>5214.6940100000002</v>
      </c>
      <c r="G209">
        <v>5208.78006</v>
      </c>
      <c r="H209">
        <v>5202.8661099999999</v>
      </c>
      <c r="I209">
        <v>5196.9521599999998</v>
      </c>
      <c r="J209">
        <v>5192.1381300000003</v>
      </c>
      <c r="K209">
        <v>5186.2241800000002</v>
      </c>
      <c r="L209">
        <v>5180.3102200000003</v>
      </c>
      <c r="M209">
        <v>5174.3962700000002</v>
      </c>
      <c r="N209">
        <v>5168.4823200000001</v>
      </c>
      <c r="P209" s="1">
        <f t="shared" si="9"/>
        <v>46079.309004629627</v>
      </c>
      <c r="Q209" s="2">
        <f t="shared" si="10"/>
        <v>46079.309027777781</v>
      </c>
      <c r="R209">
        <f t="shared" si="11"/>
        <v>1772090700</v>
      </c>
    </row>
    <row r="210" spans="1:18" x14ac:dyDescent="0.55000000000000004">
      <c r="A210">
        <v>1772090998</v>
      </c>
      <c r="B210" t="s">
        <v>6</v>
      </c>
      <c r="C210" t="s">
        <v>7</v>
      </c>
      <c r="D210">
        <v>5186.1499999999996</v>
      </c>
      <c r="E210">
        <v>5219.9763499999999</v>
      </c>
      <c r="F210">
        <v>5214.0644899999998</v>
      </c>
      <c r="G210">
        <v>5208.1526400000002</v>
      </c>
      <c r="H210">
        <v>5202.2407899999998</v>
      </c>
      <c r="I210">
        <v>5196.3289400000003</v>
      </c>
      <c r="J210">
        <v>5191.4797900000003</v>
      </c>
      <c r="K210">
        <v>5185.5679399999999</v>
      </c>
      <c r="L210">
        <v>5179.6560900000004</v>
      </c>
      <c r="M210">
        <v>5173.74424</v>
      </c>
      <c r="N210">
        <v>5167.8323899999996</v>
      </c>
      <c r="P210" s="1">
        <f t="shared" si="9"/>
        <v>46079.312476851846</v>
      </c>
      <c r="Q210" s="2">
        <f t="shared" si="10"/>
        <v>46079.3125</v>
      </c>
      <c r="R210">
        <f t="shared" si="11"/>
        <v>1772091000</v>
      </c>
    </row>
    <row r="211" spans="1:18" x14ac:dyDescent="0.55000000000000004">
      <c r="A211">
        <v>1772091298</v>
      </c>
      <c r="B211" t="s">
        <v>6</v>
      </c>
      <c r="C211" t="s">
        <v>7</v>
      </c>
      <c r="D211">
        <v>5188.3500000000004</v>
      </c>
      <c r="E211">
        <v>5219.3033100000002</v>
      </c>
      <c r="F211">
        <v>5213.4078200000004</v>
      </c>
      <c r="G211">
        <v>5207.5123199999998</v>
      </c>
      <c r="H211">
        <v>5201.6168299999999</v>
      </c>
      <c r="I211">
        <v>5195.7213400000001</v>
      </c>
      <c r="J211">
        <v>5190.8608400000003</v>
      </c>
      <c r="K211">
        <v>5184.9653399999997</v>
      </c>
      <c r="L211">
        <v>5179.0698499999999</v>
      </c>
      <c r="M211">
        <v>5173.17436</v>
      </c>
      <c r="N211">
        <v>5167.2788600000003</v>
      </c>
      <c r="P211" s="1">
        <f t="shared" si="9"/>
        <v>46079.315949074073</v>
      </c>
      <c r="Q211" s="2">
        <f t="shared" si="10"/>
        <v>46079.315972222219</v>
      </c>
      <c r="R211">
        <f t="shared" si="11"/>
        <v>1772091300</v>
      </c>
    </row>
    <row r="212" spans="1:18" x14ac:dyDescent="0.55000000000000004">
      <c r="A212">
        <v>1772091598</v>
      </c>
      <c r="B212" t="s">
        <v>6</v>
      </c>
      <c r="C212" t="s">
        <v>7</v>
      </c>
      <c r="D212">
        <v>5186.49</v>
      </c>
      <c r="E212">
        <v>5218.7449900000001</v>
      </c>
      <c r="F212">
        <v>5212.84789</v>
      </c>
      <c r="G212">
        <v>5206.9507899999999</v>
      </c>
      <c r="H212">
        <v>5201.0536899999997</v>
      </c>
      <c r="I212">
        <v>5195.1565899999996</v>
      </c>
      <c r="J212">
        <v>5190.3183600000002</v>
      </c>
      <c r="K212">
        <v>5184.4212600000001</v>
      </c>
      <c r="L212">
        <v>5178.5241599999999</v>
      </c>
      <c r="M212">
        <v>5172.6270699999995</v>
      </c>
      <c r="N212">
        <v>5166.7299700000003</v>
      </c>
      <c r="P212" s="1">
        <f t="shared" si="9"/>
        <v>46079.319421296299</v>
      </c>
      <c r="Q212" s="2">
        <f t="shared" si="10"/>
        <v>46079.319444444445</v>
      </c>
      <c r="R212">
        <f t="shared" si="11"/>
        <v>1772091600</v>
      </c>
    </row>
    <row r="213" spans="1:18" x14ac:dyDescent="0.55000000000000004">
      <c r="A213">
        <v>1772091898</v>
      </c>
      <c r="B213" t="s">
        <v>6</v>
      </c>
      <c r="C213" t="s">
        <v>7</v>
      </c>
      <c r="D213">
        <v>5181.91</v>
      </c>
      <c r="E213">
        <v>5218.1938499999997</v>
      </c>
      <c r="F213">
        <v>5212.2852700000003</v>
      </c>
      <c r="G213">
        <v>5206.3766900000001</v>
      </c>
      <c r="H213">
        <v>5200.4681099999998</v>
      </c>
      <c r="I213">
        <v>5194.5595300000004</v>
      </c>
      <c r="J213">
        <v>5189.7326199999998</v>
      </c>
      <c r="K213">
        <v>5183.8240400000004</v>
      </c>
      <c r="L213">
        <v>5177.9154600000002</v>
      </c>
      <c r="M213">
        <v>5172.0068799999999</v>
      </c>
      <c r="N213">
        <v>5166.0982999999997</v>
      </c>
      <c r="P213" s="1">
        <f t="shared" si="9"/>
        <v>46079.322893518518</v>
      </c>
      <c r="Q213" s="2">
        <f t="shared" si="10"/>
        <v>46079.322916666664</v>
      </c>
      <c r="R213">
        <f t="shared" si="11"/>
        <v>1772091900</v>
      </c>
    </row>
    <row r="214" spans="1:18" x14ac:dyDescent="0.55000000000000004">
      <c r="A214">
        <v>1772092198</v>
      </c>
      <c r="B214" t="s">
        <v>6</v>
      </c>
      <c r="C214" t="s">
        <v>7</v>
      </c>
      <c r="D214">
        <v>5183.7</v>
      </c>
      <c r="E214">
        <v>5217.5245500000001</v>
      </c>
      <c r="F214">
        <v>5211.6141799999996</v>
      </c>
      <c r="G214">
        <v>5205.70381</v>
      </c>
      <c r="H214">
        <v>5199.7934400000004</v>
      </c>
      <c r="I214">
        <v>5193.8830699999999</v>
      </c>
      <c r="J214">
        <v>5189.0736299999999</v>
      </c>
      <c r="K214">
        <v>5183.1632499999996</v>
      </c>
      <c r="L214">
        <v>5177.25288</v>
      </c>
      <c r="M214">
        <v>5171.3425100000004</v>
      </c>
      <c r="N214">
        <v>5165.4321399999999</v>
      </c>
      <c r="P214" s="1">
        <f t="shared" si="9"/>
        <v>46079.326365740737</v>
      </c>
      <c r="Q214" s="2">
        <f t="shared" si="10"/>
        <v>46079.326388888891</v>
      </c>
      <c r="R214">
        <f t="shared" si="11"/>
        <v>1772092200</v>
      </c>
    </row>
    <row r="215" spans="1:18" x14ac:dyDescent="0.55000000000000004">
      <c r="A215">
        <v>1772092498</v>
      </c>
      <c r="B215" t="s">
        <v>6</v>
      </c>
      <c r="C215" t="s">
        <v>7</v>
      </c>
      <c r="D215">
        <v>5186.0200000000004</v>
      </c>
      <c r="E215">
        <v>5216.9249499999996</v>
      </c>
      <c r="F215">
        <v>5211.0100700000003</v>
      </c>
      <c r="G215">
        <v>5205.09519</v>
      </c>
      <c r="H215">
        <v>5199.1803200000004</v>
      </c>
      <c r="I215">
        <v>5193.2654400000001</v>
      </c>
      <c r="J215">
        <v>5188.4791699999996</v>
      </c>
      <c r="K215">
        <v>5182.5642900000003</v>
      </c>
      <c r="L215">
        <v>5176.6494199999997</v>
      </c>
      <c r="M215">
        <v>5170.7345400000004</v>
      </c>
      <c r="N215">
        <v>5164.8196600000001</v>
      </c>
      <c r="P215" s="1">
        <f t="shared" si="9"/>
        <v>46079.329837962963</v>
      </c>
      <c r="Q215" s="2">
        <f t="shared" si="10"/>
        <v>46079.329861111109</v>
      </c>
      <c r="R215">
        <f t="shared" si="11"/>
        <v>1772092500</v>
      </c>
    </row>
    <row r="216" spans="1:18" x14ac:dyDescent="0.55000000000000004">
      <c r="A216">
        <v>1772092798</v>
      </c>
      <c r="B216" t="s">
        <v>6</v>
      </c>
      <c r="C216" t="s">
        <v>7</v>
      </c>
      <c r="D216">
        <v>5181.47</v>
      </c>
      <c r="E216">
        <v>5216.4324100000003</v>
      </c>
      <c r="F216">
        <v>5210.4927200000002</v>
      </c>
      <c r="G216">
        <v>5204.55303</v>
      </c>
      <c r="H216">
        <v>5198.6133300000001</v>
      </c>
      <c r="I216">
        <v>5192.67364</v>
      </c>
      <c r="J216">
        <v>5187.83799</v>
      </c>
      <c r="K216">
        <v>5181.8982999999998</v>
      </c>
      <c r="L216">
        <v>5175.9586099999997</v>
      </c>
      <c r="M216">
        <v>5170.0189200000004</v>
      </c>
      <c r="N216">
        <v>5164.0792300000003</v>
      </c>
      <c r="P216" s="1">
        <f t="shared" si="9"/>
        <v>46079.333310185189</v>
      </c>
      <c r="Q216" s="2">
        <f t="shared" si="10"/>
        <v>46079.333333333336</v>
      </c>
      <c r="R216">
        <f t="shared" si="11"/>
        <v>1772092800</v>
      </c>
    </row>
    <row r="217" spans="1:18" x14ac:dyDescent="0.55000000000000004">
      <c r="A217">
        <v>1772093098</v>
      </c>
      <c r="B217" t="s">
        <v>6</v>
      </c>
      <c r="C217" t="s">
        <v>7</v>
      </c>
      <c r="D217">
        <v>5183.96</v>
      </c>
      <c r="E217">
        <v>5215.8977800000002</v>
      </c>
      <c r="F217">
        <v>5209.9406200000003</v>
      </c>
      <c r="G217">
        <v>5203.9834600000004</v>
      </c>
      <c r="H217">
        <v>5198.0263000000004</v>
      </c>
      <c r="I217">
        <v>5192.0691399999996</v>
      </c>
      <c r="J217">
        <v>5187.1709899999996</v>
      </c>
      <c r="K217">
        <v>5181.2138299999997</v>
      </c>
      <c r="L217">
        <v>5175.2566699999998</v>
      </c>
      <c r="M217">
        <v>5169.2995099999998</v>
      </c>
      <c r="N217">
        <v>5163.3423499999999</v>
      </c>
      <c r="P217" s="1">
        <f t="shared" si="9"/>
        <v>46079.336782407408</v>
      </c>
      <c r="Q217" s="2">
        <f t="shared" si="10"/>
        <v>46079.336805555555</v>
      </c>
      <c r="R217">
        <f t="shared" si="11"/>
        <v>1772093100</v>
      </c>
    </row>
    <row r="218" spans="1:18" x14ac:dyDescent="0.55000000000000004">
      <c r="A218">
        <v>1772093398</v>
      </c>
      <c r="B218" t="s">
        <v>6</v>
      </c>
      <c r="C218" t="s">
        <v>7</v>
      </c>
      <c r="D218">
        <v>5189.4799999999996</v>
      </c>
      <c r="E218">
        <v>5215.45417</v>
      </c>
      <c r="F218">
        <v>5209.4902199999997</v>
      </c>
      <c r="G218">
        <v>5203.5262700000003</v>
      </c>
      <c r="H218">
        <v>5197.56232</v>
      </c>
      <c r="I218">
        <v>5191.59836</v>
      </c>
      <c r="J218">
        <v>5186.6106799999998</v>
      </c>
      <c r="K218">
        <v>5180.6467300000004</v>
      </c>
      <c r="L218">
        <v>5174.6827800000001</v>
      </c>
      <c r="M218">
        <v>5168.7188299999998</v>
      </c>
      <c r="N218">
        <v>5162.7548800000004</v>
      </c>
      <c r="P218" s="1">
        <f t="shared" si="9"/>
        <v>46079.340254629627</v>
      </c>
      <c r="Q218" s="2">
        <f t="shared" si="10"/>
        <v>46079.340277777781</v>
      </c>
      <c r="R218">
        <f t="shared" si="11"/>
        <v>1772093400</v>
      </c>
    </row>
    <row r="219" spans="1:18" x14ac:dyDescent="0.55000000000000004">
      <c r="A219">
        <v>1772093698</v>
      </c>
      <c r="B219" t="s">
        <v>6</v>
      </c>
      <c r="C219" t="s">
        <v>7</v>
      </c>
      <c r="D219">
        <v>5187.25</v>
      </c>
      <c r="E219">
        <v>5215.1295</v>
      </c>
      <c r="F219">
        <v>5209.1572200000001</v>
      </c>
      <c r="G219">
        <v>5203.1849400000001</v>
      </c>
      <c r="H219">
        <v>5197.2126500000004</v>
      </c>
      <c r="I219">
        <v>5191.2403700000004</v>
      </c>
      <c r="J219">
        <v>5186.1652599999998</v>
      </c>
      <c r="K219">
        <v>5180.1929799999998</v>
      </c>
      <c r="L219">
        <v>5174.2206900000001</v>
      </c>
      <c r="M219">
        <v>5168.2484100000001</v>
      </c>
      <c r="N219">
        <v>5162.2761300000002</v>
      </c>
      <c r="P219" s="1">
        <f t="shared" si="9"/>
        <v>46079.343726851846</v>
      </c>
      <c r="Q219" s="2">
        <f t="shared" si="10"/>
        <v>46079.34375</v>
      </c>
      <c r="R219">
        <f t="shared" si="11"/>
        <v>1772093700</v>
      </c>
    </row>
    <row r="220" spans="1:18" x14ac:dyDescent="0.55000000000000004">
      <c r="A220">
        <v>1772093998</v>
      </c>
      <c r="B220" t="s">
        <v>6</v>
      </c>
      <c r="C220" t="s">
        <v>7</v>
      </c>
      <c r="D220">
        <v>5187.01</v>
      </c>
      <c r="E220">
        <v>5214.6950299999999</v>
      </c>
      <c r="F220">
        <v>5208.7423699999999</v>
      </c>
      <c r="G220">
        <v>5202.7897199999998</v>
      </c>
      <c r="H220">
        <v>5196.8370599999998</v>
      </c>
      <c r="I220">
        <v>5190.8844099999997</v>
      </c>
      <c r="J220">
        <v>5185.8105999999998</v>
      </c>
      <c r="K220">
        <v>5179.8579399999999</v>
      </c>
      <c r="L220">
        <v>5173.9052899999997</v>
      </c>
      <c r="M220">
        <v>5167.9526400000004</v>
      </c>
      <c r="N220">
        <v>5161.9999799999996</v>
      </c>
      <c r="P220" s="1">
        <f t="shared" si="9"/>
        <v>46079.347199074073</v>
      </c>
      <c r="Q220" s="2">
        <f t="shared" si="10"/>
        <v>46079.347222222219</v>
      </c>
      <c r="R220">
        <f t="shared" si="11"/>
        <v>1772094000</v>
      </c>
    </row>
    <row r="221" spans="1:18" x14ac:dyDescent="0.55000000000000004">
      <c r="A221">
        <v>1772094298</v>
      </c>
      <c r="B221" t="s">
        <v>6</v>
      </c>
      <c r="C221" t="s">
        <v>7</v>
      </c>
      <c r="D221">
        <v>5176.99</v>
      </c>
      <c r="E221">
        <v>5214.5415000000003</v>
      </c>
      <c r="F221">
        <v>5208.5413799999997</v>
      </c>
      <c r="G221">
        <v>5202.5412500000002</v>
      </c>
      <c r="H221">
        <v>5196.5411299999996</v>
      </c>
      <c r="I221">
        <v>5190.5410099999999</v>
      </c>
      <c r="J221">
        <v>5185.2836600000001</v>
      </c>
      <c r="K221">
        <v>5179.2835299999997</v>
      </c>
      <c r="L221">
        <v>5173.28341</v>
      </c>
      <c r="M221">
        <v>5167.2832900000003</v>
      </c>
      <c r="N221">
        <v>5161.28316</v>
      </c>
      <c r="P221" s="1">
        <f t="shared" si="9"/>
        <v>46079.350671296299</v>
      </c>
      <c r="Q221" s="2">
        <f t="shared" si="10"/>
        <v>46079.350694444445</v>
      </c>
      <c r="R221">
        <f t="shared" si="11"/>
        <v>1772094300</v>
      </c>
    </row>
    <row r="222" spans="1:18" x14ac:dyDescent="0.55000000000000004">
      <c r="A222">
        <v>1772094598</v>
      </c>
      <c r="B222" t="s">
        <v>6</v>
      </c>
      <c r="C222" t="s">
        <v>7</v>
      </c>
      <c r="D222">
        <v>5175.0600000000004</v>
      </c>
      <c r="E222">
        <v>5214.2604199999996</v>
      </c>
      <c r="F222">
        <v>5208.2049900000002</v>
      </c>
      <c r="G222">
        <v>5202.1495599999998</v>
      </c>
      <c r="H222">
        <v>5196.0941199999997</v>
      </c>
      <c r="I222">
        <v>5190.0386900000003</v>
      </c>
      <c r="J222">
        <v>5184.5412800000004</v>
      </c>
      <c r="K222">
        <v>5178.48585</v>
      </c>
      <c r="L222">
        <v>5172.4304199999997</v>
      </c>
      <c r="M222">
        <v>5166.3749900000003</v>
      </c>
      <c r="N222">
        <v>5160.3195500000002</v>
      </c>
      <c r="P222" s="1">
        <f t="shared" si="9"/>
        <v>46079.354143518518</v>
      </c>
      <c r="Q222" s="2">
        <f t="shared" si="10"/>
        <v>46079.354166666664</v>
      </c>
      <c r="R222">
        <f t="shared" si="11"/>
        <v>1772094600</v>
      </c>
    </row>
    <row r="223" spans="1:18" x14ac:dyDescent="0.55000000000000004">
      <c r="A223">
        <v>1772094898</v>
      </c>
      <c r="B223" t="s">
        <v>6</v>
      </c>
      <c r="C223" t="s">
        <v>7</v>
      </c>
      <c r="D223">
        <v>5174.82</v>
      </c>
      <c r="E223">
        <v>5213.6881800000001</v>
      </c>
      <c r="F223">
        <v>5207.6053400000001</v>
      </c>
      <c r="G223">
        <v>5201.5225</v>
      </c>
      <c r="H223">
        <v>5195.43966</v>
      </c>
      <c r="I223">
        <v>5189.3568299999997</v>
      </c>
      <c r="J223">
        <v>5183.7032499999996</v>
      </c>
      <c r="K223">
        <v>5177.6204100000004</v>
      </c>
      <c r="L223">
        <v>5171.5375700000004</v>
      </c>
      <c r="M223">
        <v>5165.4547300000004</v>
      </c>
      <c r="N223">
        <v>5159.3718900000003</v>
      </c>
      <c r="P223" s="1">
        <f t="shared" si="9"/>
        <v>46079.357615740737</v>
      </c>
      <c r="Q223" s="2">
        <f t="shared" si="10"/>
        <v>46079.357638888891</v>
      </c>
      <c r="R223">
        <f t="shared" si="11"/>
        <v>1772094900</v>
      </c>
    </row>
    <row r="224" spans="1:18" x14ac:dyDescent="0.55000000000000004">
      <c r="A224">
        <v>1772095198</v>
      </c>
      <c r="B224" t="s">
        <v>6</v>
      </c>
      <c r="C224" t="s">
        <v>7</v>
      </c>
      <c r="D224">
        <v>5174.28</v>
      </c>
      <c r="E224">
        <v>5212.9817300000004</v>
      </c>
      <c r="F224">
        <v>5206.8706199999997</v>
      </c>
      <c r="G224">
        <v>5200.7595099999999</v>
      </c>
      <c r="H224">
        <v>5194.6484</v>
      </c>
      <c r="I224">
        <v>5188.5372900000002</v>
      </c>
      <c r="J224">
        <v>5182.7890600000001</v>
      </c>
      <c r="K224">
        <v>5176.6779399999996</v>
      </c>
      <c r="L224">
        <v>5170.5668299999998</v>
      </c>
      <c r="M224">
        <v>5164.4557199999999</v>
      </c>
      <c r="N224">
        <v>5158.3446100000001</v>
      </c>
      <c r="P224" s="1">
        <f t="shared" si="9"/>
        <v>46079.361087962963</v>
      </c>
      <c r="Q224" s="2">
        <f t="shared" si="10"/>
        <v>46079.361111111109</v>
      </c>
      <c r="R224">
        <f t="shared" si="11"/>
        <v>1772095200</v>
      </c>
    </row>
    <row r="225" spans="1:18" x14ac:dyDescent="0.55000000000000004">
      <c r="A225">
        <v>1772095498</v>
      </c>
      <c r="B225" t="s">
        <v>6</v>
      </c>
      <c r="C225" t="s">
        <v>7</v>
      </c>
      <c r="D225">
        <v>5179.75</v>
      </c>
      <c r="E225">
        <v>5212.4450200000001</v>
      </c>
      <c r="F225">
        <v>5206.26379</v>
      </c>
      <c r="G225">
        <v>5200.0825599999998</v>
      </c>
      <c r="H225">
        <v>5193.9013199999999</v>
      </c>
      <c r="I225">
        <v>5187.7200899999998</v>
      </c>
      <c r="J225">
        <v>5181.7440399999996</v>
      </c>
      <c r="K225">
        <v>5175.5628100000004</v>
      </c>
      <c r="L225">
        <v>5169.3815699999996</v>
      </c>
      <c r="M225">
        <v>5163.2003400000003</v>
      </c>
      <c r="N225">
        <v>5157.0191000000004</v>
      </c>
      <c r="P225" s="1">
        <f t="shared" si="9"/>
        <v>46079.364560185189</v>
      </c>
      <c r="Q225" s="2">
        <f t="shared" si="10"/>
        <v>46079.364583333336</v>
      </c>
      <c r="R225">
        <f t="shared" si="11"/>
        <v>1772095500</v>
      </c>
    </row>
    <row r="226" spans="1:18" x14ac:dyDescent="0.55000000000000004">
      <c r="A226">
        <v>1772095798</v>
      </c>
      <c r="B226" t="s">
        <v>6</v>
      </c>
      <c r="C226" t="s">
        <v>7</v>
      </c>
      <c r="D226">
        <v>5178.38</v>
      </c>
      <c r="E226">
        <v>5211.8055199999999</v>
      </c>
      <c r="F226">
        <v>5205.6001500000002</v>
      </c>
      <c r="G226">
        <v>5199.3947799999996</v>
      </c>
      <c r="H226">
        <v>5193.18941</v>
      </c>
      <c r="I226">
        <v>5186.9840400000003</v>
      </c>
      <c r="J226">
        <v>5180.8828800000001</v>
      </c>
      <c r="K226">
        <v>5174.6775100000004</v>
      </c>
      <c r="L226">
        <v>5168.4721399999999</v>
      </c>
      <c r="M226">
        <v>5162.2667700000002</v>
      </c>
      <c r="N226">
        <v>5156.0613999999996</v>
      </c>
      <c r="P226" s="1">
        <f t="shared" si="9"/>
        <v>46079.368032407408</v>
      </c>
      <c r="Q226" s="2">
        <f t="shared" si="10"/>
        <v>46079.368055555555</v>
      </c>
      <c r="R226">
        <f t="shared" si="11"/>
        <v>1772095800</v>
      </c>
    </row>
    <row r="227" spans="1:18" x14ac:dyDescent="0.55000000000000004">
      <c r="A227">
        <v>1772096098</v>
      </c>
      <c r="B227" t="s">
        <v>6</v>
      </c>
      <c r="C227" t="s">
        <v>7</v>
      </c>
      <c r="D227">
        <v>5179.41</v>
      </c>
      <c r="E227">
        <v>5211.2640899999997</v>
      </c>
      <c r="F227">
        <v>5205.0231700000004</v>
      </c>
      <c r="G227">
        <v>5198.7822399999995</v>
      </c>
      <c r="H227">
        <v>5192.5413200000003</v>
      </c>
      <c r="I227">
        <v>5186.3003900000003</v>
      </c>
      <c r="J227">
        <v>5180.1050599999999</v>
      </c>
      <c r="K227">
        <v>5173.8641399999997</v>
      </c>
      <c r="L227">
        <v>5167.6232099999997</v>
      </c>
      <c r="M227">
        <v>5161.3822899999996</v>
      </c>
      <c r="N227">
        <v>5155.1413599999996</v>
      </c>
      <c r="P227" s="1">
        <f t="shared" si="9"/>
        <v>46079.371504629627</v>
      </c>
      <c r="Q227" s="2">
        <f t="shared" si="10"/>
        <v>46079.371527777781</v>
      </c>
      <c r="R227">
        <f t="shared" si="11"/>
        <v>1772096100</v>
      </c>
    </row>
    <row r="228" spans="1:18" x14ac:dyDescent="0.55000000000000004">
      <c r="A228">
        <v>1772096398</v>
      </c>
      <c r="B228" t="s">
        <v>6</v>
      </c>
      <c r="C228" t="s">
        <v>7</v>
      </c>
      <c r="D228">
        <v>5174.4399999999996</v>
      </c>
      <c r="E228">
        <v>5210.7399699999996</v>
      </c>
      <c r="F228">
        <v>5204.4652100000003</v>
      </c>
      <c r="G228">
        <v>5198.1904599999998</v>
      </c>
      <c r="H228">
        <v>5191.9157100000002</v>
      </c>
      <c r="I228">
        <v>5185.64095</v>
      </c>
      <c r="J228">
        <v>5179.3786600000003</v>
      </c>
      <c r="K228">
        <v>5173.1039099999998</v>
      </c>
      <c r="L228">
        <v>5166.8291499999996</v>
      </c>
      <c r="M228">
        <v>5160.5544</v>
      </c>
      <c r="N228">
        <v>5154.2796500000004</v>
      </c>
      <c r="P228" s="1">
        <f t="shared" si="9"/>
        <v>46079.374976851846</v>
      </c>
      <c r="Q228" s="2">
        <f t="shared" si="10"/>
        <v>46079.375</v>
      </c>
      <c r="R228">
        <f t="shared" si="11"/>
        <v>1772096400</v>
      </c>
    </row>
    <row r="229" spans="1:18" x14ac:dyDescent="0.55000000000000004">
      <c r="A229">
        <v>1772096698</v>
      </c>
      <c r="B229" t="s">
        <v>6</v>
      </c>
      <c r="C229" t="s">
        <v>7</v>
      </c>
      <c r="D229">
        <v>5178.01</v>
      </c>
      <c r="E229">
        <v>5210.1468000000004</v>
      </c>
      <c r="F229">
        <v>5203.8501999999999</v>
      </c>
      <c r="G229">
        <v>5197.5535900000004</v>
      </c>
      <c r="H229">
        <v>5191.2569899999999</v>
      </c>
      <c r="I229">
        <v>5184.9603800000004</v>
      </c>
      <c r="J229">
        <v>5178.6908899999999</v>
      </c>
      <c r="K229">
        <v>5172.3942800000004</v>
      </c>
      <c r="L229">
        <v>5166.0976799999999</v>
      </c>
      <c r="M229">
        <v>5159.8010700000004</v>
      </c>
      <c r="N229">
        <v>5153.5044699999999</v>
      </c>
      <c r="P229" s="1">
        <f t="shared" si="9"/>
        <v>46079.378449074073</v>
      </c>
      <c r="Q229" s="2">
        <f t="shared" si="10"/>
        <v>46079.378472222219</v>
      </c>
      <c r="R229">
        <f t="shared" si="11"/>
        <v>1772096700</v>
      </c>
    </row>
    <row r="230" spans="1:18" x14ac:dyDescent="0.55000000000000004">
      <c r="A230">
        <v>1772096998</v>
      </c>
      <c r="B230" t="s">
        <v>6</v>
      </c>
      <c r="C230" t="s">
        <v>7</v>
      </c>
      <c r="D230">
        <v>5181.6400000000003</v>
      </c>
      <c r="E230">
        <v>5209.6541299999999</v>
      </c>
      <c r="F230">
        <v>5203.33716</v>
      </c>
      <c r="G230">
        <v>5197.0201800000004</v>
      </c>
      <c r="H230">
        <v>5190.7032099999997</v>
      </c>
      <c r="I230">
        <v>5184.3862300000001</v>
      </c>
      <c r="J230">
        <v>5178.1395199999997</v>
      </c>
      <c r="K230">
        <v>5171.8225499999999</v>
      </c>
      <c r="L230">
        <v>5165.5055700000003</v>
      </c>
      <c r="M230">
        <v>5159.1886000000004</v>
      </c>
      <c r="N230">
        <v>5152.8716199999999</v>
      </c>
      <c r="P230" s="1">
        <f t="shared" si="9"/>
        <v>46079.381921296299</v>
      </c>
      <c r="Q230" s="2">
        <f t="shared" si="10"/>
        <v>46079.381944444445</v>
      </c>
      <c r="R230">
        <f t="shared" si="11"/>
        <v>1772097000</v>
      </c>
    </row>
    <row r="231" spans="1:18" x14ac:dyDescent="0.55000000000000004">
      <c r="A231">
        <v>1772097298</v>
      </c>
      <c r="B231" t="s">
        <v>6</v>
      </c>
      <c r="C231" t="s">
        <v>7</v>
      </c>
      <c r="D231">
        <v>5176.99</v>
      </c>
      <c r="E231">
        <v>5209.2029499999999</v>
      </c>
      <c r="F231">
        <v>5202.8752899999999</v>
      </c>
      <c r="G231">
        <v>5196.5476399999998</v>
      </c>
      <c r="H231">
        <v>5190.2199899999996</v>
      </c>
      <c r="I231">
        <v>5183.8923299999997</v>
      </c>
      <c r="J231">
        <v>5177.6520099999998</v>
      </c>
      <c r="K231">
        <v>5171.3243499999999</v>
      </c>
      <c r="L231">
        <v>5164.9966999999997</v>
      </c>
      <c r="M231">
        <v>5158.6690399999998</v>
      </c>
      <c r="N231">
        <v>5152.3413899999996</v>
      </c>
      <c r="P231" s="1">
        <f t="shared" si="9"/>
        <v>46079.385393518518</v>
      </c>
      <c r="Q231" s="2">
        <f t="shared" si="10"/>
        <v>46079.385416666664</v>
      </c>
      <c r="R231">
        <f t="shared" si="11"/>
        <v>1772097300</v>
      </c>
    </row>
    <row r="232" spans="1:18" x14ac:dyDescent="0.55000000000000004">
      <c r="A232">
        <v>1772097598</v>
      </c>
      <c r="B232" t="s">
        <v>6</v>
      </c>
      <c r="C232" t="s">
        <v>7</v>
      </c>
      <c r="D232">
        <v>5176.5600000000004</v>
      </c>
      <c r="E232">
        <v>5208.6231699999998</v>
      </c>
      <c r="F232">
        <v>5202.3005199999998</v>
      </c>
      <c r="G232">
        <v>5195.97786</v>
      </c>
      <c r="H232">
        <v>5189.6552099999999</v>
      </c>
      <c r="I232">
        <v>5183.3325599999998</v>
      </c>
      <c r="J232">
        <v>5177.1905100000004</v>
      </c>
      <c r="K232">
        <v>5170.8678600000003</v>
      </c>
      <c r="L232">
        <v>5164.5451999999996</v>
      </c>
      <c r="M232">
        <v>5158.2225500000004</v>
      </c>
      <c r="N232">
        <v>5151.8998899999997</v>
      </c>
      <c r="P232" s="1">
        <f t="shared" si="9"/>
        <v>46079.388865740737</v>
      </c>
      <c r="Q232" s="2">
        <f t="shared" si="10"/>
        <v>46079.388888888891</v>
      </c>
      <c r="R232">
        <f t="shared" si="11"/>
        <v>1772097600</v>
      </c>
    </row>
    <row r="233" spans="1:18" x14ac:dyDescent="0.55000000000000004">
      <c r="A233">
        <v>1772097898</v>
      </c>
      <c r="B233" t="s">
        <v>6</v>
      </c>
      <c r="C233" t="s">
        <v>7</v>
      </c>
      <c r="D233">
        <v>5181.2</v>
      </c>
      <c r="E233">
        <v>5208.2460099999998</v>
      </c>
      <c r="F233">
        <v>5201.9023699999998</v>
      </c>
      <c r="G233">
        <v>5195.5587299999997</v>
      </c>
      <c r="H233">
        <v>5189.2150899999997</v>
      </c>
      <c r="I233">
        <v>5182.8714399999999</v>
      </c>
      <c r="J233">
        <v>5176.8039200000003</v>
      </c>
      <c r="K233">
        <v>5170.4602800000002</v>
      </c>
      <c r="L233">
        <v>5164.1166300000004</v>
      </c>
      <c r="M233">
        <v>5157.7729900000004</v>
      </c>
      <c r="N233">
        <v>5151.4293500000003</v>
      </c>
      <c r="P233" s="1">
        <f t="shared" si="9"/>
        <v>46079.392337962963</v>
      </c>
      <c r="Q233" s="2">
        <f t="shared" si="10"/>
        <v>46079.392361111109</v>
      </c>
      <c r="R233">
        <f t="shared" si="11"/>
        <v>1772097900</v>
      </c>
    </row>
    <row r="234" spans="1:18" x14ac:dyDescent="0.55000000000000004">
      <c r="A234">
        <v>1772098198</v>
      </c>
      <c r="B234" t="s">
        <v>6</v>
      </c>
      <c r="C234" t="s">
        <v>7</v>
      </c>
      <c r="D234">
        <v>5181.63</v>
      </c>
      <c r="E234">
        <v>5207.9553500000002</v>
      </c>
      <c r="F234">
        <v>5201.5968899999998</v>
      </c>
      <c r="G234">
        <v>5195.2384300000003</v>
      </c>
      <c r="H234">
        <v>5188.8799799999997</v>
      </c>
      <c r="I234">
        <v>5182.5215200000002</v>
      </c>
      <c r="J234">
        <v>5176.5485500000004</v>
      </c>
      <c r="K234">
        <v>5170.1900900000001</v>
      </c>
      <c r="L234">
        <v>5163.8316400000003</v>
      </c>
      <c r="M234">
        <v>5157.47318</v>
      </c>
      <c r="N234">
        <v>5151.1147199999996</v>
      </c>
      <c r="P234" s="1">
        <f t="shared" si="9"/>
        <v>46079.395810185189</v>
      </c>
      <c r="Q234" s="2">
        <f t="shared" si="10"/>
        <v>46079.395833333336</v>
      </c>
      <c r="R234">
        <f t="shared" si="11"/>
        <v>1772098200</v>
      </c>
    </row>
    <row r="235" spans="1:18" x14ac:dyDescent="0.55000000000000004">
      <c r="A235">
        <v>1772098498</v>
      </c>
      <c r="B235" t="s">
        <v>6</v>
      </c>
      <c r="C235" t="s">
        <v>7</v>
      </c>
      <c r="D235">
        <v>5183.3</v>
      </c>
      <c r="E235">
        <v>5207.6051799999996</v>
      </c>
      <c r="F235">
        <v>5201.2693200000003</v>
      </c>
      <c r="G235">
        <v>5194.9334500000004</v>
      </c>
      <c r="H235">
        <v>5188.5975900000003</v>
      </c>
      <c r="I235">
        <v>5182.2617300000002</v>
      </c>
      <c r="J235">
        <v>5176.41536</v>
      </c>
      <c r="K235">
        <v>5170.0794999999998</v>
      </c>
      <c r="L235">
        <v>5163.7436299999999</v>
      </c>
      <c r="M235">
        <v>5157.4077699999998</v>
      </c>
      <c r="N235">
        <v>5151.0718999999999</v>
      </c>
      <c r="P235" s="1">
        <f t="shared" si="9"/>
        <v>46079.399282407408</v>
      </c>
      <c r="Q235" s="2">
        <f t="shared" si="10"/>
        <v>46079.399305555555</v>
      </c>
      <c r="R235">
        <f t="shared" si="11"/>
        <v>1772098500</v>
      </c>
    </row>
    <row r="236" spans="1:18" x14ac:dyDescent="0.55000000000000004">
      <c r="A236">
        <v>1772098798</v>
      </c>
      <c r="B236" t="s">
        <v>6</v>
      </c>
      <c r="C236" t="s">
        <v>7</v>
      </c>
      <c r="D236">
        <v>5181.5</v>
      </c>
      <c r="E236">
        <v>5207.08961</v>
      </c>
      <c r="F236">
        <v>5200.8340600000001</v>
      </c>
      <c r="G236">
        <v>5194.5784999999996</v>
      </c>
      <c r="H236">
        <v>5188.3229499999998</v>
      </c>
      <c r="I236">
        <v>5182.0673900000002</v>
      </c>
      <c r="J236">
        <v>5176.3741200000004</v>
      </c>
      <c r="K236">
        <v>5170.1185599999999</v>
      </c>
      <c r="L236">
        <v>5163.86301</v>
      </c>
      <c r="M236">
        <v>5157.6074500000004</v>
      </c>
      <c r="N236">
        <v>5151.3518999999997</v>
      </c>
      <c r="P236" s="1">
        <f t="shared" si="9"/>
        <v>46079.402754629627</v>
      </c>
      <c r="Q236" s="2">
        <f t="shared" si="10"/>
        <v>46079.402777777781</v>
      </c>
      <c r="R236">
        <f t="shared" si="11"/>
        <v>1772098800</v>
      </c>
    </row>
    <row r="237" spans="1:18" x14ac:dyDescent="0.55000000000000004">
      <c r="A237">
        <v>1772099098</v>
      </c>
      <c r="B237" t="s">
        <v>6</v>
      </c>
      <c r="C237" t="s">
        <v>7</v>
      </c>
      <c r="D237">
        <v>5184.6400000000003</v>
      </c>
      <c r="E237">
        <v>5206.9155799999999</v>
      </c>
      <c r="F237">
        <v>5200.6786099999999</v>
      </c>
      <c r="G237">
        <v>5194.4416300000003</v>
      </c>
      <c r="H237">
        <v>5188.2046499999997</v>
      </c>
      <c r="I237">
        <v>5181.9676799999997</v>
      </c>
      <c r="J237">
        <v>5176.4294</v>
      </c>
      <c r="K237">
        <v>5170.1924300000001</v>
      </c>
      <c r="L237">
        <v>5163.9554500000004</v>
      </c>
      <c r="M237">
        <v>5157.7184800000005</v>
      </c>
      <c r="N237">
        <v>5151.4814999999999</v>
      </c>
      <c r="P237" s="1">
        <f t="shared" si="9"/>
        <v>46079.406226851846</v>
      </c>
      <c r="Q237" s="2">
        <f t="shared" si="10"/>
        <v>46079.40625</v>
      </c>
      <c r="R237">
        <f t="shared" si="11"/>
        <v>1772099100</v>
      </c>
    </row>
    <row r="238" spans="1:18" x14ac:dyDescent="0.55000000000000004">
      <c r="A238">
        <v>1772099398</v>
      </c>
      <c r="B238" t="s">
        <v>6</v>
      </c>
      <c r="C238" t="s">
        <v>7</v>
      </c>
      <c r="D238">
        <v>5186.9799999999996</v>
      </c>
      <c r="E238">
        <v>5206.8574900000003</v>
      </c>
      <c r="F238">
        <v>5200.6398300000001</v>
      </c>
      <c r="G238">
        <v>5194.4221799999996</v>
      </c>
      <c r="H238">
        <v>5188.2045200000002</v>
      </c>
      <c r="I238">
        <v>5181.9868699999997</v>
      </c>
      <c r="J238">
        <v>5176.6158299999997</v>
      </c>
      <c r="K238">
        <v>5170.3981800000001</v>
      </c>
      <c r="L238">
        <v>5164.1805199999999</v>
      </c>
      <c r="M238">
        <v>5157.9628700000003</v>
      </c>
      <c r="N238">
        <v>5151.7452199999998</v>
      </c>
      <c r="P238" s="1">
        <f t="shared" si="9"/>
        <v>46079.409699074073</v>
      </c>
      <c r="Q238" s="2">
        <f t="shared" si="10"/>
        <v>46079.409722222219</v>
      </c>
      <c r="R238">
        <f t="shared" si="11"/>
        <v>1772099400</v>
      </c>
    </row>
    <row r="239" spans="1:18" x14ac:dyDescent="0.55000000000000004">
      <c r="A239">
        <v>1772099698</v>
      </c>
      <c r="B239" t="s">
        <v>6</v>
      </c>
      <c r="C239" t="s">
        <v>7</v>
      </c>
      <c r="D239">
        <v>5186.32</v>
      </c>
      <c r="E239">
        <v>5206.9008800000001</v>
      </c>
      <c r="F239">
        <v>5200.7140300000001</v>
      </c>
      <c r="G239">
        <v>5194.52718</v>
      </c>
      <c r="H239">
        <v>5188.34033</v>
      </c>
      <c r="I239">
        <v>5182.1534799999999</v>
      </c>
      <c r="J239">
        <v>5176.9418299999998</v>
      </c>
      <c r="K239">
        <v>5170.75497</v>
      </c>
      <c r="L239">
        <v>5164.5681199999999</v>
      </c>
      <c r="M239">
        <v>5158.3812699999999</v>
      </c>
      <c r="N239">
        <v>5152.1944199999998</v>
      </c>
      <c r="P239" s="1">
        <f t="shared" si="9"/>
        <v>46079.413171296299</v>
      </c>
      <c r="Q239" s="2">
        <f t="shared" si="10"/>
        <v>46079.413194444445</v>
      </c>
      <c r="R239">
        <f t="shared" si="11"/>
        <v>1772099700</v>
      </c>
    </row>
    <row r="240" spans="1:18" x14ac:dyDescent="0.55000000000000004">
      <c r="A240">
        <v>1772099998</v>
      </c>
      <c r="B240" t="s">
        <v>6</v>
      </c>
      <c r="C240" t="s">
        <v>7</v>
      </c>
      <c r="D240">
        <v>5189.51</v>
      </c>
      <c r="E240">
        <v>5207.13843</v>
      </c>
      <c r="F240">
        <v>5200.9576900000002</v>
      </c>
      <c r="G240">
        <v>5194.7769500000004</v>
      </c>
      <c r="H240">
        <v>5188.5962099999997</v>
      </c>
      <c r="I240">
        <v>5182.4154699999999</v>
      </c>
      <c r="J240">
        <v>5177.3488699999998</v>
      </c>
      <c r="K240">
        <v>5171.16813</v>
      </c>
      <c r="L240">
        <v>5164.9873900000002</v>
      </c>
      <c r="M240">
        <v>5158.8066500000004</v>
      </c>
      <c r="N240">
        <v>5152.6259099999997</v>
      </c>
      <c r="P240" s="1">
        <f t="shared" si="9"/>
        <v>46079.416643518518</v>
      </c>
      <c r="Q240" s="2">
        <f t="shared" si="10"/>
        <v>46079.416666666664</v>
      </c>
      <c r="R240">
        <f t="shared" si="11"/>
        <v>1772100000</v>
      </c>
    </row>
    <row r="241" spans="1:18" x14ac:dyDescent="0.55000000000000004">
      <c r="A241">
        <v>1772100298</v>
      </c>
      <c r="B241" t="s">
        <v>6</v>
      </c>
      <c r="C241" t="s">
        <v>7</v>
      </c>
      <c r="D241">
        <v>5188.45</v>
      </c>
      <c r="E241">
        <v>5207.3902699999999</v>
      </c>
      <c r="F241">
        <v>5201.2313199999999</v>
      </c>
      <c r="G241">
        <v>5195.0723699999999</v>
      </c>
      <c r="H241">
        <v>5188.9134199999999</v>
      </c>
      <c r="I241">
        <v>5182.7544699999999</v>
      </c>
      <c r="J241">
        <v>5177.87021</v>
      </c>
      <c r="K241">
        <v>5171.71126</v>
      </c>
      <c r="L241">
        <v>5165.55231</v>
      </c>
      <c r="M241">
        <v>5159.39336</v>
      </c>
      <c r="N241">
        <v>5153.23441</v>
      </c>
      <c r="P241" s="1">
        <f t="shared" si="9"/>
        <v>46079.420115740737</v>
      </c>
      <c r="Q241" s="2">
        <f t="shared" si="10"/>
        <v>46079.420138888891</v>
      </c>
      <c r="R241">
        <f t="shared" si="11"/>
        <v>1772100300</v>
      </c>
    </row>
    <row r="242" spans="1:18" x14ac:dyDescent="0.55000000000000004">
      <c r="A242">
        <v>1772100598</v>
      </c>
      <c r="B242" t="s">
        <v>6</v>
      </c>
      <c r="C242" t="s">
        <v>7</v>
      </c>
      <c r="D242">
        <v>5187.8900000000003</v>
      </c>
      <c r="E242">
        <v>5207.6711800000003</v>
      </c>
      <c r="F242">
        <v>5201.5297</v>
      </c>
      <c r="G242">
        <v>5195.3882199999998</v>
      </c>
      <c r="H242">
        <v>5189.2467399999996</v>
      </c>
      <c r="I242">
        <v>5183.1052499999996</v>
      </c>
      <c r="J242">
        <v>5178.43426</v>
      </c>
      <c r="K242">
        <v>5172.2927799999998</v>
      </c>
      <c r="L242">
        <v>5166.1512899999998</v>
      </c>
      <c r="M242">
        <v>5160.0098099999996</v>
      </c>
      <c r="N242">
        <v>5153.8683300000002</v>
      </c>
      <c r="P242" s="1">
        <f t="shared" si="9"/>
        <v>46079.423587962963</v>
      </c>
      <c r="Q242" s="2">
        <f t="shared" si="10"/>
        <v>46079.423611111109</v>
      </c>
      <c r="R242">
        <f t="shared" si="11"/>
        <v>1772100600</v>
      </c>
    </row>
    <row r="243" spans="1:18" x14ac:dyDescent="0.55000000000000004">
      <c r="A243">
        <v>1772100898</v>
      </c>
      <c r="B243" t="s">
        <v>6</v>
      </c>
      <c r="C243" t="s">
        <v>7</v>
      </c>
      <c r="D243">
        <v>5182.8500000000004</v>
      </c>
      <c r="E243">
        <v>5208.0140899999997</v>
      </c>
      <c r="F243">
        <v>5201.8754499999995</v>
      </c>
      <c r="G243">
        <v>5195.7368100000003</v>
      </c>
      <c r="H243">
        <v>5189.5981700000002</v>
      </c>
      <c r="I243">
        <v>5183.4595300000001</v>
      </c>
      <c r="J243">
        <v>5178.8852800000004</v>
      </c>
      <c r="K243">
        <v>5172.7466400000003</v>
      </c>
      <c r="L243">
        <v>5166.6080000000002</v>
      </c>
      <c r="M243">
        <v>5160.4693600000001</v>
      </c>
      <c r="N243">
        <v>5154.3307100000002</v>
      </c>
      <c r="P243" s="1">
        <f t="shared" si="9"/>
        <v>46079.427060185189</v>
      </c>
      <c r="Q243" s="2">
        <f t="shared" si="10"/>
        <v>46079.427083333336</v>
      </c>
      <c r="R243">
        <f t="shared" si="11"/>
        <v>1772100900</v>
      </c>
    </row>
    <row r="244" spans="1:18" x14ac:dyDescent="0.55000000000000004">
      <c r="A244">
        <v>1772101198</v>
      </c>
      <c r="B244" t="s">
        <v>6</v>
      </c>
      <c r="C244" t="s">
        <v>7</v>
      </c>
      <c r="D244">
        <v>5183.6000000000004</v>
      </c>
      <c r="E244">
        <v>5208.1476499999999</v>
      </c>
      <c r="F244">
        <v>5202.0366000000004</v>
      </c>
      <c r="G244">
        <v>5195.9255499999999</v>
      </c>
      <c r="H244">
        <v>5189.8145000000004</v>
      </c>
      <c r="I244">
        <v>5183.70345</v>
      </c>
      <c r="J244">
        <v>5179.2347399999999</v>
      </c>
      <c r="K244">
        <v>5173.1236900000004</v>
      </c>
      <c r="L244">
        <v>5167.0126399999999</v>
      </c>
      <c r="M244">
        <v>5160.9015900000004</v>
      </c>
      <c r="N244">
        <v>5154.79054</v>
      </c>
      <c r="P244" s="1">
        <f t="shared" si="9"/>
        <v>46079.430532407408</v>
      </c>
      <c r="Q244" s="2">
        <f t="shared" si="10"/>
        <v>46079.430555555555</v>
      </c>
      <c r="R244">
        <f t="shared" si="11"/>
        <v>1772101200</v>
      </c>
    </row>
    <row r="245" spans="1:18" x14ac:dyDescent="0.55000000000000004">
      <c r="A245">
        <v>1772101498</v>
      </c>
      <c r="B245" t="s">
        <v>6</v>
      </c>
      <c r="C245" t="s">
        <v>7</v>
      </c>
      <c r="D245">
        <v>5179.29</v>
      </c>
      <c r="E245">
        <v>5208.3787599999996</v>
      </c>
      <c r="F245">
        <v>5202.2541300000003</v>
      </c>
      <c r="G245">
        <v>5196.1295</v>
      </c>
      <c r="H245">
        <v>5190.0048699999998</v>
      </c>
      <c r="I245">
        <v>5183.8802400000004</v>
      </c>
      <c r="J245">
        <v>5179.4462000000003</v>
      </c>
      <c r="K245">
        <v>5173.3215700000001</v>
      </c>
      <c r="L245">
        <v>5167.1969399999998</v>
      </c>
      <c r="M245">
        <v>5161.0723099999996</v>
      </c>
      <c r="N245">
        <v>5154.9476800000002</v>
      </c>
      <c r="P245" s="1">
        <f t="shared" si="9"/>
        <v>46079.434004629627</v>
      </c>
      <c r="Q245" s="2">
        <f t="shared" si="10"/>
        <v>46079.434027777781</v>
      </c>
      <c r="R245">
        <f t="shared" si="11"/>
        <v>1772101500</v>
      </c>
    </row>
    <row r="246" spans="1:18" x14ac:dyDescent="0.55000000000000004">
      <c r="A246">
        <v>1772101798</v>
      </c>
      <c r="B246" t="s">
        <v>6</v>
      </c>
      <c r="C246" t="s">
        <v>7</v>
      </c>
      <c r="D246">
        <v>5177.04</v>
      </c>
      <c r="E246">
        <v>5208.2645599999996</v>
      </c>
      <c r="F246">
        <v>5202.16345</v>
      </c>
      <c r="G246">
        <v>5196.0623400000004</v>
      </c>
      <c r="H246">
        <v>5189.9612299999999</v>
      </c>
      <c r="I246">
        <v>5183.8601200000003</v>
      </c>
      <c r="J246">
        <v>5179.4495500000003</v>
      </c>
      <c r="K246">
        <v>5173.3484399999998</v>
      </c>
      <c r="L246">
        <v>5167.2473300000001</v>
      </c>
      <c r="M246">
        <v>5161.1462199999996</v>
      </c>
      <c r="N246">
        <v>5155.04511</v>
      </c>
      <c r="P246" s="1">
        <f t="shared" si="9"/>
        <v>46079.437476851846</v>
      </c>
      <c r="Q246" s="2">
        <f t="shared" si="10"/>
        <v>46079.4375</v>
      </c>
      <c r="R246">
        <f t="shared" si="11"/>
        <v>1772101800</v>
      </c>
    </row>
    <row r="247" spans="1:18" x14ac:dyDescent="0.55000000000000004">
      <c r="A247">
        <v>1772102098</v>
      </c>
      <c r="B247" t="s">
        <v>6</v>
      </c>
      <c r="C247" t="s">
        <v>7</v>
      </c>
      <c r="D247">
        <v>5176.09</v>
      </c>
      <c r="E247">
        <v>5208.06466</v>
      </c>
      <c r="F247">
        <v>5201.9604099999997</v>
      </c>
      <c r="G247">
        <v>5195.8561499999996</v>
      </c>
      <c r="H247">
        <v>5189.7518899999995</v>
      </c>
      <c r="I247">
        <v>5183.6476300000004</v>
      </c>
      <c r="J247">
        <v>5179.2332699999997</v>
      </c>
      <c r="K247">
        <v>5173.1290099999997</v>
      </c>
      <c r="L247">
        <v>5167.0247499999996</v>
      </c>
      <c r="M247">
        <v>5160.9204900000004</v>
      </c>
      <c r="N247">
        <v>5154.8162300000004</v>
      </c>
      <c r="P247" s="1">
        <f t="shared" si="9"/>
        <v>46079.440949074073</v>
      </c>
      <c r="Q247" s="2">
        <f t="shared" si="10"/>
        <v>46079.440972222219</v>
      </c>
      <c r="R247">
        <f t="shared" si="11"/>
        <v>1772102100</v>
      </c>
    </row>
    <row r="248" spans="1:18" x14ac:dyDescent="0.55000000000000004">
      <c r="A248">
        <v>1772102398</v>
      </c>
      <c r="B248" t="s">
        <v>6</v>
      </c>
      <c r="C248" t="s">
        <v>7</v>
      </c>
      <c r="D248">
        <v>5172.13</v>
      </c>
      <c r="E248">
        <v>5207.6588899999997</v>
      </c>
      <c r="F248">
        <v>5201.5807999999997</v>
      </c>
      <c r="G248">
        <v>5195.5027200000004</v>
      </c>
      <c r="H248">
        <v>5189.4246300000004</v>
      </c>
      <c r="I248">
        <v>5183.3465399999995</v>
      </c>
      <c r="J248">
        <v>5178.8772099999996</v>
      </c>
      <c r="K248">
        <v>5172.7991199999997</v>
      </c>
      <c r="L248">
        <v>5166.7210299999997</v>
      </c>
      <c r="M248">
        <v>5160.6429500000004</v>
      </c>
      <c r="N248">
        <v>5154.5648600000004</v>
      </c>
      <c r="P248" s="1">
        <f t="shared" si="9"/>
        <v>46079.444421296299</v>
      </c>
      <c r="Q248" s="2">
        <f t="shared" si="10"/>
        <v>46079.444444444445</v>
      </c>
      <c r="R248">
        <f t="shared" si="11"/>
        <v>1772102400</v>
      </c>
    </row>
    <row r="249" spans="1:18" x14ac:dyDescent="0.55000000000000004">
      <c r="A249">
        <v>1772102698</v>
      </c>
      <c r="B249" t="s">
        <v>6</v>
      </c>
      <c r="C249" t="s">
        <v>7</v>
      </c>
      <c r="D249">
        <v>5171.17</v>
      </c>
      <c r="E249">
        <v>5207.0068300000003</v>
      </c>
      <c r="F249">
        <v>5200.9800400000004</v>
      </c>
      <c r="G249">
        <v>5194.9532499999996</v>
      </c>
      <c r="H249">
        <v>5188.9264599999997</v>
      </c>
      <c r="I249">
        <v>5182.8996699999998</v>
      </c>
      <c r="J249">
        <v>5178.39401</v>
      </c>
      <c r="K249">
        <v>5172.3672200000001</v>
      </c>
      <c r="L249">
        <v>5166.3404300000002</v>
      </c>
      <c r="M249">
        <v>5160.3136400000003</v>
      </c>
      <c r="N249">
        <v>5154.2868500000004</v>
      </c>
      <c r="P249" s="1">
        <f t="shared" si="9"/>
        <v>46079.447893518518</v>
      </c>
      <c r="Q249" s="2">
        <f t="shared" si="10"/>
        <v>46079.447916666664</v>
      </c>
      <c r="R249">
        <f t="shared" si="11"/>
        <v>1772102700</v>
      </c>
    </row>
    <row r="250" spans="1:18" x14ac:dyDescent="0.55000000000000004">
      <c r="A250">
        <v>1772102998</v>
      </c>
      <c r="B250" t="s">
        <v>6</v>
      </c>
      <c r="C250" t="s">
        <v>7</v>
      </c>
      <c r="D250">
        <v>5173.6000000000004</v>
      </c>
      <c r="E250">
        <v>5206.4041100000004</v>
      </c>
      <c r="F250">
        <v>5200.3833100000002</v>
      </c>
      <c r="G250">
        <v>5194.3625099999999</v>
      </c>
      <c r="H250">
        <v>5188.3416999999999</v>
      </c>
      <c r="I250">
        <v>5182.3208999999997</v>
      </c>
      <c r="J250">
        <v>5177.7861999999996</v>
      </c>
      <c r="K250">
        <v>5171.7653899999996</v>
      </c>
      <c r="L250">
        <v>5165.7445900000002</v>
      </c>
      <c r="M250">
        <v>5159.72379</v>
      </c>
      <c r="N250">
        <v>5153.7029899999998</v>
      </c>
      <c r="P250" s="1">
        <f t="shared" si="9"/>
        <v>46079.451365740737</v>
      </c>
      <c r="Q250" s="2">
        <f t="shared" si="10"/>
        <v>46079.451388888891</v>
      </c>
      <c r="R250">
        <f t="shared" si="11"/>
        <v>1772103000</v>
      </c>
    </row>
    <row r="251" spans="1:18" x14ac:dyDescent="0.55000000000000004">
      <c r="A251">
        <v>1772103298</v>
      </c>
      <c r="B251" t="s">
        <v>6</v>
      </c>
      <c r="C251" t="s">
        <v>7</v>
      </c>
      <c r="D251">
        <v>5171.6099999999997</v>
      </c>
      <c r="E251">
        <v>5205.7346299999999</v>
      </c>
      <c r="F251">
        <v>5199.7173499999999</v>
      </c>
      <c r="G251">
        <v>5193.7000600000001</v>
      </c>
      <c r="H251">
        <v>5187.6827800000001</v>
      </c>
      <c r="I251">
        <v>5181.6655000000001</v>
      </c>
      <c r="J251">
        <v>5177.0499399999999</v>
      </c>
      <c r="K251">
        <v>5171.0326500000001</v>
      </c>
      <c r="L251">
        <v>5165.0153700000001</v>
      </c>
      <c r="M251">
        <v>5158.99809</v>
      </c>
      <c r="N251">
        <v>5152.9808000000003</v>
      </c>
      <c r="P251" s="1">
        <f t="shared" si="9"/>
        <v>46079.454837962963</v>
      </c>
      <c r="Q251" s="2">
        <f t="shared" si="10"/>
        <v>46079.454861111109</v>
      </c>
      <c r="R251">
        <f t="shared" si="11"/>
        <v>1772103300</v>
      </c>
    </row>
    <row r="252" spans="1:18" x14ac:dyDescent="0.55000000000000004">
      <c r="A252">
        <v>1772103598</v>
      </c>
      <c r="B252" t="s">
        <v>6</v>
      </c>
      <c r="C252" t="s">
        <v>7</v>
      </c>
      <c r="D252">
        <v>5173.83</v>
      </c>
      <c r="E252">
        <v>5204.9779699999999</v>
      </c>
      <c r="F252">
        <v>5198.9856900000004</v>
      </c>
      <c r="G252">
        <v>5192.9934000000003</v>
      </c>
      <c r="H252">
        <v>5187.0011199999999</v>
      </c>
      <c r="I252">
        <v>5181.0088299999998</v>
      </c>
      <c r="J252">
        <v>5176.3051599999999</v>
      </c>
      <c r="K252">
        <v>5170.3128800000004</v>
      </c>
      <c r="L252">
        <v>5164.3206</v>
      </c>
      <c r="M252">
        <v>5158.3283099999999</v>
      </c>
      <c r="N252">
        <v>5152.3360300000004</v>
      </c>
      <c r="P252" s="1">
        <f t="shared" si="9"/>
        <v>46079.458310185189</v>
      </c>
      <c r="Q252" s="2">
        <f t="shared" si="10"/>
        <v>46079.458333333336</v>
      </c>
      <c r="R252">
        <f t="shared" si="11"/>
        <v>1772103600</v>
      </c>
    </row>
    <row r="253" spans="1:18" x14ac:dyDescent="0.55000000000000004">
      <c r="A253">
        <v>1772103898</v>
      </c>
      <c r="B253" t="s">
        <v>6</v>
      </c>
      <c r="C253" t="s">
        <v>7</v>
      </c>
      <c r="D253">
        <v>5177.33</v>
      </c>
      <c r="E253">
        <v>5204.3818300000003</v>
      </c>
      <c r="F253">
        <v>5198.39869</v>
      </c>
      <c r="G253">
        <v>5192.41554</v>
      </c>
      <c r="H253">
        <v>5186.4323899999999</v>
      </c>
      <c r="I253">
        <v>5180.4492399999999</v>
      </c>
      <c r="J253">
        <v>5175.6592300000002</v>
      </c>
      <c r="K253">
        <v>5169.6760800000002</v>
      </c>
      <c r="L253">
        <v>5163.6929399999999</v>
      </c>
      <c r="M253">
        <v>5157.7097899999999</v>
      </c>
      <c r="N253">
        <v>5151.7266399999999</v>
      </c>
      <c r="P253" s="1">
        <f t="shared" si="9"/>
        <v>46079.461782407408</v>
      </c>
      <c r="Q253" s="2">
        <f t="shared" si="10"/>
        <v>46079.461805555555</v>
      </c>
      <c r="R253">
        <f t="shared" si="11"/>
        <v>1772103900</v>
      </c>
    </row>
    <row r="254" spans="1:18" x14ac:dyDescent="0.55000000000000004">
      <c r="A254">
        <v>1772104198</v>
      </c>
      <c r="B254" t="s">
        <v>6</v>
      </c>
      <c r="C254" t="s">
        <v>7</v>
      </c>
      <c r="D254">
        <v>5175.8500000000004</v>
      </c>
      <c r="E254">
        <v>5203.7599200000004</v>
      </c>
      <c r="F254">
        <v>5197.8055400000003</v>
      </c>
      <c r="G254">
        <v>5191.8511600000002</v>
      </c>
      <c r="H254">
        <v>5185.89678</v>
      </c>
      <c r="I254">
        <v>5179.9423900000002</v>
      </c>
      <c r="J254">
        <v>5175.1613500000003</v>
      </c>
      <c r="K254">
        <v>5169.2069700000002</v>
      </c>
      <c r="L254">
        <v>5163.2525800000003</v>
      </c>
      <c r="M254">
        <v>5157.2982000000002</v>
      </c>
      <c r="N254">
        <v>5151.3438200000001</v>
      </c>
      <c r="P254" s="1">
        <f t="shared" si="9"/>
        <v>46079.465254629627</v>
      </c>
      <c r="Q254" s="2">
        <f t="shared" si="10"/>
        <v>46079.465277777781</v>
      </c>
      <c r="R254">
        <f t="shared" si="11"/>
        <v>1772104200</v>
      </c>
    </row>
    <row r="255" spans="1:18" x14ac:dyDescent="0.55000000000000004">
      <c r="A255">
        <v>1772104498</v>
      </c>
      <c r="B255" t="s">
        <v>6</v>
      </c>
      <c r="C255" t="s">
        <v>7</v>
      </c>
      <c r="D255">
        <v>5175.54</v>
      </c>
      <c r="E255">
        <v>5203.0360499999997</v>
      </c>
      <c r="F255">
        <v>5197.1388299999999</v>
      </c>
      <c r="G255">
        <v>5191.24161</v>
      </c>
      <c r="H255">
        <v>5185.3443900000002</v>
      </c>
      <c r="I255">
        <v>5179.4471599999997</v>
      </c>
      <c r="J255">
        <v>5174.6696499999998</v>
      </c>
      <c r="K255">
        <v>5168.7724200000002</v>
      </c>
      <c r="L255">
        <v>5162.8752000000004</v>
      </c>
      <c r="M255">
        <v>5156.9779799999997</v>
      </c>
      <c r="N255">
        <v>5151.0807599999998</v>
      </c>
      <c r="P255" s="1">
        <f t="shared" si="9"/>
        <v>46079.468726851846</v>
      </c>
      <c r="Q255" s="2">
        <f t="shared" si="10"/>
        <v>46079.46875</v>
      </c>
      <c r="R255">
        <f t="shared" si="11"/>
        <v>1772104500</v>
      </c>
    </row>
    <row r="256" spans="1:18" x14ac:dyDescent="0.55000000000000004">
      <c r="A256">
        <v>1772104798</v>
      </c>
      <c r="B256" t="s">
        <v>6</v>
      </c>
      <c r="C256" t="s">
        <v>7</v>
      </c>
      <c r="D256">
        <v>5171.7</v>
      </c>
      <c r="E256">
        <v>5202.4663</v>
      </c>
      <c r="F256">
        <v>5196.5912399999997</v>
      </c>
      <c r="G256">
        <v>5190.7161699999997</v>
      </c>
      <c r="H256">
        <v>5184.8411100000003</v>
      </c>
      <c r="I256">
        <v>5178.96605</v>
      </c>
      <c r="J256">
        <v>5174.1914699999998</v>
      </c>
      <c r="K256">
        <v>5168.3164100000004</v>
      </c>
      <c r="L256">
        <v>5162.4413500000001</v>
      </c>
      <c r="M256">
        <v>5156.5662899999998</v>
      </c>
      <c r="N256">
        <v>5150.6912199999997</v>
      </c>
      <c r="P256" s="1">
        <f t="shared" si="9"/>
        <v>46079.472199074073</v>
      </c>
      <c r="Q256" s="2">
        <f t="shared" si="10"/>
        <v>46079.472222222219</v>
      </c>
      <c r="R256">
        <f t="shared" si="11"/>
        <v>1772104800</v>
      </c>
    </row>
    <row r="257" spans="1:18" x14ac:dyDescent="0.55000000000000004">
      <c r="A257">
        <v>1772105098</v>
      </c>
      <c r="B257" t="s">
        <v>6</v>
      </c>
      <c r="C257" t="s">
        <v>7</v>
      </c>
      <c r="D257">
        <v>5171.88</v>
      </c>
      <c r="E257">
        <v>5201.3249100000003</v>
      </c>
      <c r="F257">
        <v>5195.62201</v>
      </c>
      <c r="G257">
        <v>5189.9191000000001</v>
      </c>
      <c r="H257">
        <v>5184.2161999999998</v>
      </c>
      <c r="I257">
        <v>5178.5132999999996</v>
      </c>
      <c r="J257">
        <v>5173.7449800000004</v>
      </c>
      <c r="K257">
        <v>5168.0420800000002</v>
      </c>
      <c r="L257">
        <v>5162.3391799999999</v>
      </c>
      <c r="M257">
        <v>5156.6362799999997</v>
      </c>
      <c r="N257">
        <v>5150.9333699999997</v>
      </c>
      <c r="P257" s="1">
        <f t="shared" si="9"/>
        <v>46079.475671296299</v>
      </c>
      <c r="Q257" s="2">
        <f t="shared" si="10"/>
        <v>46079.475694444445</v>
      </c>
      <c r="R257">
        <f t="shared" si="11"/>
        <v>1772105100</v>
      </c>
    </row>
    <row r="258" spans="1:18" x14ac:dyDescent="0.55000000000000004">
      <c r="A258">
        <v>1772105398</v>
      </c>
      <c r="B258" t="s">
        <v>6</v>
      </c>
      <c r="C258" t="s">
        <v>7</v>
      </c>
      <c r="D258">
        <v>5173.38</v>
      </c>
      <c r="E258">
        <v>5200.6724899999999</v>
      </c>
      <c r="F258">
        <v>5195.0144</v>
      </c>
      <c r="G258">
        <v>5189.3563100000001</v>
      </c>
      <c r="H258">
        <v>5183.69823</v>
      </c>
      <c r="I258">
        <v>5178.0401400000001</v>
      </c>
      <c r="J258">
        <v>5173.3391600000004</v>
      </c>
      <c r="K258">
        <v>5167.6810699999996</v>
      </c>
      <c r="L258">
        <v>5162.0229799999997</v>
      </c>
      <c r="M258">
        <v>5156.3648999999996</v>
      </c>
      <c r="N258">
        <v>5150.7068099999997</v>
      </c>
      <c r="P258" s="1">
        <f t="shared" ref="P258:P321" si="12">(A258/86400)+25569</f>
        <v>46079.479143518518</v>
      </c>
      <c r="Q258" s="2">
        <f t="shared" ref="Q258:Q321" si="13">CEILING(INT(P258*1440)/1440*288,1)/288</f>
        <v>46079.479166666664</v>
      </c>
      <c r="R258">
        <f t="shared" si="11"/>
        <v>1772105400</v>
      </c>
    </row>
    <row r="259" spans="1:18" x14ac:dyDescent="0.55000000000000004">
      <c r="A259">
        <v>1772105698</v>
      </c>
      <c r="B259" t="s">
        <v>6</v>
      </c>
      <c r="C259" t="s">
        <v>7</v>
      </c>
      <c r="D259">
        <v>5173.54</v>
      </c>
      <c r="E259">
        <v>5200.1271100000004</v>
      </c>
      <c r="F259">
        <v>5194.4949500000002</v>
      </c>
      <c r="G259">
        <v>5188.8627900000001</v>
      </c>
      <c r="H259">
        <v>5183.2306200000003</v>
      </c>
      <c r="I259">
        <v>5177.5984600000002</v>
      </c>
      <c r="J259">
        <v>5172.9884000000002</v>
      </c>
      <c r="K259">
        <v>5167.3562400000001</v>
      </c>
      <c r="L259">
        <v>5161.72408</v>
      </c>
      <c r="M259">
        <v>5156.0919199999998</v>
      </c>
      <c r="N259">
        <v>5150.4597599999997</v>
      </c>
      <c r="P259" s="1">
        <f t="shared" si="12"/>
        <v>46079.482615740737</v>
      </c>
      <c r="Q259" s="2">
        <f t="shared" si="13"/>
        <v>46079.482638888891</v>
      </c>
      <c r="R259">
        <f t="shared" ref="R259:R322" si="14">MROUND((Q259-25569)*86400,300)</f>
        <v>1772105700</v>
      </c>
    </row>
    <row r="260" spans="1:18" x14ac:dyDescent="0.55000000000000004">
      <c r="A260">
        <v>1772105998</v>
      </c>
      <c r="B260" t="s">
        <v>6</v>
      </c>
      <c r="C260" t="s">
        <v>7</v>
      </c>
      <c r="D260">
        <v>5174.68</v>
      </c>
      <c r="E260">
        <v>5199.5890600000002</v>
      </c>
      <c r="F260">
        <v>5193.9864699999998</v>
      </c>
      <c r="G260">
        <v>5188.3838800000003</v>
      </c>
      <c r="H260">
        <v>5182.7812899999999</v>
      </c>
      <c r="I260">
        <v>5177.1786899999997</v>
      </c>
      <c r="J260">
        <v>5172.7013999999999</v>
      </c>
      <c r="K260">
        <v>5167.0988100000004</v>
      </c>
      <c r="L260">
        <v>5161.49622</v>
      </c>
      <c r="M260">
        <v>5155.8936299999996</v>
      </c>
      <c r="N260">
        <v>5150.2910300000003</v>
      </c>
      <c r="P260" s="1">
        <f t="shared" si="12"/>
        <v>46079.486087962963</v>
      </c>
      <c r="Q260" s="2">
        <f t="shared" si="13"/>
        <v>46079.486111111109</v>
      </c>
      <c r="R260">
        <f t="shared" si="14"/>
        <v>1772106000</v>
      </c>
    </row>
    <row r="261" spans="1:18" x14ac:dyDescent="0.55000000000000004">
      <c r="A261">
        <v>1772106298</v>
      </c>
      <c r="B261" t="s">
        <v>6</v>
      </c>
      <c r="C261" t="s">
        <v>7</v>
      </c>
      <c r="D261">
        <v>5171.3999999999996</v>
      </c>
      <c r="E261">
        <v>5198.9661999999998</v>
      </c>
      <c r="F261">
        <v>5193.4171299999998</v>
      </c>
      <c r="G261">
        <v>5187.8680599999998</v>
      </c>
      <c r="H261">
        <v>5182.31898</v>
      </c>
      <c r="I261">
        <v>5176.76991</v>
      </c>
      <c r="J261">
        <v>5172.4081800000004</v>
      </c>
      <c r="K261">
        <v>5166.8591100000003</v>
      </c>
      <c r="L261">
        <v>5161.3100400000003</v>
      </c>
      <c r="M261">
        <v>5155.7609599999996</v>
      </c>
      <c r="N261">
        <v>5150.2118899999996</v>
      </c>
      <c r="P261" s="1">
        <f t="shared" si="12"/>
        <v>46079.489560185189</v>
      </c>
      <c r="Q261" s="2">
        <f t="shared" si="13"/>
        <v>46079.489583333336</v>
      </c>
      <c r="R261">
        <f t="shared" si="14"/>
        <v>1772106300</v>
      </c>
    </row>
    <row r="262" spans="1:18" x14ac:dyDescent="0.55000000000000004">
      <c r="A262">
        <v>1772106598</v>
      </c>
      <c r="B262" t="s">
        <v>6</v>
      </c>
      <c r="C262" t="s">
        <v>7</v>
      </c>
      <c r="D262">
        <v>5163.51</v>
      </c>
      <c r="E262">
        <v>5198.6267399999997</v>
      </c>
      <c r="F262">
        <v>5193.0456899999999</v>
      </c>
      <c r="G262">
        <v>5187.4646400000001</v>
      </c>
      <c r="H262">
        <v>5181.8836000000001</v>
      </c>
      <c r="I262">
        <v>5176.3025500000003</v>
      </c>
      <c r="J262">
        <v>5171.8728099999998</v>
      </c>
      <c r="K262">
        <v>5166.2917600000001</v>
      </c>
      <c r="L262">
        <v>5160.7107100000003</v>
      </c>
      <c r="M262">
        <v>5155.1296599999996</v>
      </c>
      <c r="N262">
        <v>5149.5486099999998</v>
      </c>
      <c r="P262" s="1">
        <f t="shared" si="12"/>
        <v>46079.493032407408</v>
      </c>
      <c r="Q262" s="2">
        <f t="shared" si="13"/>
        <v>46079.493055555555</v>
      </c>
      <c r="R262">
        <f t="shared" si="14"/>
        <v>1772106600</v>
      </c>
    </row>
    <row r="263" spans="1:18" x14ac:dyDescent="0.55000000000000004">
      <c r="A263">
        <v>1772106898</v>
      </c>
      <c r="B263" t="s">
        <v>6</v>
      </c>
      <c r="C263" t="s">
        <v>7</v>
      </c>
      <c r="D263">
        <v>5164.71</v>
      </c>
      <c r="E263">
        <v>5198.0179799999996</v>
      </c>
      <c r="F263">
        <v>5192.4287199999999</v>
      </c>
      <c r="G263">
        <v>5186.8394600000001</v>
      </c>
      <c r="H263">
        <v>5181.2502000000004</v>
      </c>
      <c r="I263">
        <v>5175.6609399999998</v>
      </c>
      <c r="J263">
        <v>5171.1954100000003</v>
      </c>
      <c r="K263">
        <v>5165.6061499999996</v>
      </c>
      <c r="L263">
        <v>5160.0168899999999</v>
      </c>
      <c r="M263">
        <v>5154.4276300000001</v>
      </c>
      <c r="N263">
        <v>5148.8383700000004</v>
      </c>
      <c r="P263" s="1">
        <f t="shared" si="12"/>
        <v>46079.496504629627</v>
      </c>
      <c r="Q263" s="2">
        <f t="shared" si="13"/>
        <v>46079.496527777781</v>
      </c>
      <c r="R263">
        <f t="shared" si="14"/>
        <v>1772106900</v>
      </c>
    </row>
    <row r="264" spans="1:18" x14ac:dyDescent="0.55000000000000004">
      <c r="A264">
        <v>1772107198</v>
      </c>
      <c r="B264" t="s">
        <v>6</v>
      </c>
      <c r="C264" t="s">
        <v>7</v>
      </c>
      <c r="D264">
        <v>5165.67</v>
      </c>
      <c r="E264">
        <v>5197.4653500000004</v>
      </c>
      <c r="F264">
        <v>5191.8414000000002</v>
      </c>
      <c r="G264">
        <v>5186.2174500000001</v>
      </c>
      <c r="H264">
        <v>5180.5934999999999</v>
      </c>
      <c r="I264">
        <v>5174.9695499999998</v>
      </c>
      <c r="J264">
        <v>5170.3357100000003</v>
      </c>
      <c r="K264">
        <v>5164.7117600000001</v>
      </c>
      <c r="L264">
        <v>5159.08781</v>
      </c>
      <c r="M264">
        <v>5153.4638599999998</v>
      </c>
      <c r="N264">
        <v>5147.8399099999997</v>
      </c>
      <c r="P264" s="1">
        <f t="shared" si="12"/>
        <v>46079.499976851846</v>
      </c>
      <c r="Q264" s="2">
        <f t="shared" si="13"/>
        <v>46079.5</v>
      </c>
      <c r="R264">
        <f t="shared" si="14"/>
        <v>1772107200</v>
      </c>
    </row>
    <row r="265" spans="1:18" x14ac:dyDescent="0.55000000000000004">
      <c r="A265">
        <v>1772107498</v>
      </c>
      <c r="B265" t="s">
        <v>6</v>
      </c>
      <c r="C265" t="s">
        <v>7</v>
      </c>
      <c r="D265">
        <v>5169.1499999999996</v>
      </c>
      <c r="E265">
        <v>5196.8017</v>
      </c>
      <c r="F265">
        <v>5191.1728700000003</v>
      </c>
      <c r="G265">
        <v>5185.5440399999998</v>
      </c>
      <c r="H265">
        <v>5179.9152199999999</v>
      </c>
      <c r="I265">
        <v>5174.2863900000002</v>
      </c>
      <c r="J265">
        <v>5169.5003299999998</v>
      </c>
      <c r="K265">
        <v>5163.8715000000002</v>
      </c>
      <c r="L265">
        <v>5158.2426699999996</v>
      </c>
      <c r="M265">
        <v>5152.6138499999997</v>
      </c>
      <c r="N265">
        <v>5146.9850200000001</v>
      </c>
      <c r="P265" s="1">
        <f t="shared" si="12"/>
        <v>46079.503449074073</v>
      </c>
      <c r="Q265" s="2">
        <f t="shared" si="13"/>
        <v>46079.503472222219</v>
      </c>
      <c r="R265">
        <f t="shared" si="14"/>
        <v>1772107500</v>
      </c>
    </row>
    <row r="266" spans="1:18" x14ac:dyDescent="0.55000000000000004">
      <c r="A266">
        <v>1772107798</v>
      </c>
      <c r="B266" t="s">
        <v>6</v>
      </c>
      <c r="C266" t="s">
        <v>7</v>
      </c>
      <c r="D266">
        <v>5168.46</v>
      </c>
      <c r="E266">
        <v>5196.1772700000001</v>
      </c>
      <c r="F266">
        <v>5190.5441199999996</v>
      </c>
      <c r="G266">
        <v>5184.9109699999999</v>
      </c>
      <c r="H266">
        <v>5179.27783</v>
      </c>
      <c r="I266">
        <v>5173.6446800000003</v>
      </c>
      <c r="J266">
        <v>5168.7938800000002</v>
      </c>
      <c r="K266">
        <v>5163.1607299999996</v>
      </c>
      <c r="L266">
        <v>5157.5275799999999</v>
      </c>
      <c r="M266">
        <v>5151.8944300000003</v>
      </c>
      <c r="N266">
        <v>5146.2612799999997</v>
      </c>
      <c r="P266" s="1">
        <f t="shared" si="12"/>
        <v>46079.506921296299</v>
      </c>
      <c r="Q266" s="2">
        <f t="shared" si="13"/>
        <v>46079.506944444445</v>
      </c>
      <c r="R266">
        <f t="shared" si="14"/>
        <v>1772107800</v>
      </c>
    </row>
    <row r="267" spans="1:18" x14ac:dyDescent="0.55000000000000004">
      <c r="A267">
        <v>1772108098</v>
      </c>
      <c r="B267" t="s">
        <v>6</v>
      </c>
      <c r="C267" t="s">
        <v>7</v>
      </c>
      <c r="D267">
        <v>5172.18</v>
      </c>
      <c r="E267">
        <v>5195.7928300000003</v>
      </c>
      <c r="F267">
        <v>5190.1295600000003</v>
      </c>
      <c r="G267">
        <v>5184.4662900000003</v>
      </c>
      <c r="H267">
        <v>5178.8030200000003</v>
      </c>
      <c r="I267">
        <v>5173.1397399999996</v>
      </c>
      <c r="J267">
        <v>5168.1747800000003</v>
      </c>
      <c r="K267">
        <v>5162.5115100000003</v>
      </c>
      <c r="L267">
        <v>5156.8482400000003</v>
      </c>
      <c r="M267">
        <v>5151.1849599999996</v>
      </c>
      <c r="N267">
        <v>5145.5216899999996</v>
      </c>
      <c r="P267" s="1">
        <f t="shared" si="12"/>
        <v>46079.510393518518</v>
      </c>
      <c r="Q267" s="2">
        <f t="shared" si="13"/>
        <v>46079.510416666664</v>
      </c>
      <c r="R267">
        <f t="shared" si="14"/>
        <v>1772108100</v>
      </c>
    </row>
    <row r="268" spans="1:18" x14ac:dyDescent="0.55000000000000004">
      <c r="A268">
        <v>1772108398</v>
      </c>
      <c r="B268" t="s">
        <v>6</v>
      </c>
      <c r="C268" t="s">
        <v>7</v>
      </c>
      <c r="D268">
        <v>5176.5200000000004</v>
      </c>
      <c r="E268">
        <v>5195.4168900000004</v>
      </c>
      <c r="F268">
        <v>5189.7663300000004</v>
      </c>
      <c r="G268">
        <v>5184.1157800000001</v>
      </c>
      <c r="H268">
        <v>5178.46522</v>
      </c>
      <c r="I268">
        <v>5172.8146699999998</v>
      </c>
      <c r="J268">
        <v>5167.7367999999997</v>
      </c>
      <c r="K268">
        <v>5162.0862500000003</v>
      </c>
      <c r="L268">
        <v>5156.4356900000002</v>
      </c>
      <c r="M268">
        <v>5150.78514</v>
      </c>
      <c r="N268">
        <v>5145.1345799999999</v>
      </c>
      <c r="P268" s="1">
        <f t="shared" si="12"/>
        <v>46079.513865740737</v>
      </c>
      <c r="Q268" s="2">
        <f t="shared" si="13"/>
        <v>46079.513888888891</v>
      </c>
      <c r="R268">
        <f t="shared" si="14"/>
        <v>1772108400</v>
      </c>
    </row>
    <row r="269" spans="1:18" x14ac:dyDescent="0.55000000000000004">
      <c r="A269">
        <v>1772108698</v>
      </c>
      <c r="B269" t="s">
        <v>6</v>
      </c>
      <c r="C269" t="s">
        <v>7</v>
      </c>
      <c r="D269">
        <v>5178.54</v>
      </c>
      <c r="E269">
        <v>5195.2427399999997</v>
      </c>
      <c r="F269">
        <v>5189.6097099999997</v>
      </c>
      <c r="G269">
        <v>5183.9766900000004</v>
      </c>
      <c r="H269">
        <v>5178.3436600000005</v>
      </c>
      <c r="I269">
        <v>5172.7106400000002</v>
      </c>
      <c r="J269">
        <v>5167.57971</v>
      </c>
      <c r="K269">
        <v>5161.94668</v>
      </c>
      <c r="L269">
        <v>5156.3136599999998</v>
      </c>
      <c r="M269">
        <v>5150.6806299999998</v>
      </c>
      <c r="N269">
        <v>5145.0476099999996</v>
      </c>
      <c r="P269" s="1">
        <f t="shared" si="12"/>
        <v>46079.517337962963</v>
      </c>
      <c r="Q269" s="2">
        <f t="shared" si="13"/>
        <v>46079.517361111109</v>
      </c>
      <c r="R269">
        <f t="shared" si="14"/>
        <v>1772108700</v>
      </c>
    </row>
    <row r="270" spans="1:18" x14ac:dyDescent="0.55000000000000004">
      <c r="A270">
        <v>1772108998</v>
      </c>
      <c r="B270" t="s">
        <v>6</v>
      </c>
      <c r="C270" t="s">
        <v>7</v>
      </c>
      <c r="D270">
        <v>5183.1000000000004</v>
      </c>
      <c r="E270">
        <v>5195.0991100000001</v>
      </c>
      <c r="F270">
        <v>5189.5416400000004</v>
      </c>
      <c r="G270">
        <v>5183.9841800000004</v>
      </c>
      <c r="H270">
        <v>5178.4267099999997</v>
      </c>
      <c r="I270">
        <v>5172.86924</v>
      </c>
      <c r="J270">
        <v>5167.67065</v>
      </c>
      <c r="K270">
        <v>5162.1131800000003</v>
      </c>
      <c r="L270">
        <v>5156.5557099999996</v>
      </c>
      <c r="M270">
        <v>5150.9982399999999</v>
      </c>
      <c r="N270">
        <v>5145.4407799999999</v>
      </c>
      <c r="P270" s="1">
        <f t="shared" si="12"/>
        <v>46079.520810185189</v>
      </c>
      <c r="Q270" s="2">
        <f t="shared" si="13"/>
        <v>46079.520833333336</v>
      </c>
      <c r="R270">
        <f t="shared" si="14"/>
        <v>1772109000</v>
      </c>
    </row>
    <row r="271" spans="1:18" x14ac:dyDescent="0.55000000000000004">
      <c r="A271">
        <v>1772109298</v>
      </c>
      <c r="B271" t="s">
        <v>6</v>
      </c>
      <c r="C271" t="s">
        <v>7</v>
      </c>
      <c r="D271">
        <v>5182.34</v>
      </c>
      <c r="E271">
        <v>5195.3593199999996</v>
      </c>
      <c r="F271">
        <v>5189.8235800000002</v>
      </c>
      <c r="G271">
        <v>5184.28784</v>
      </c>
      <c r="H271">
        <v>5178.7520999999997</v>
      </c>
      <c r="I271">
        <v>5173.2163600000003</v>
      </c>
      <c r="J271">
        <v>5167.9859999999999</v>
      </c>
      <c r="K271">
        <v>5162.4502599999996</v>
      </c>
      <c r="L271">
        <v>5156.9145200000003</v>
      </c>
      <c r="M271">
        <v>5151.37878</v>
      </c>
      <c r="N271">
        <v>5145.8430399999997</v>
      </c>
      <c r="P271" s="1">
        <f t="shared" si="12"/>
        <v>46079.524282407408</v>
      </c>
      <c r="Q271" s="2">
        <f t="shared" si="13"/>
        <v>46079.524305555555</v>
      </c>
      <c r="R271">
        <f t="shared" si="14"/>
        <v>1772109300</v>
      </c>
    </row>
    <row r="272" spans="1:18" x14ac:dyDescent="0.55000000000000004">
      <c r="A272">
        <v>1772109598</v>
      </c>
      <c r="B272" t="s">
        <v>6</v>
      </c>
      <c r="C272" t="s">
        <v>7</v>
      </c>
      <c r="D272">
        <v>5187.5200000000004</v>
      </c>
      <c r="E272">
        <v>5195.7159199999996</v>
      </c>
      <c r="F272">
        <v>5190.2302399999999</v>
      </c>
      <c r="G272">
        <v>5184.7445600000001</v>
      </c>
      <c r="H272">
        <v>5179.2588800000003</v>
      </c>
      <c r="I272">
        <v>5173.7732100000003</v>
      </c>
      <c r="J272">
        <v>5168.5148300000001</v>
      </c>
      <c r="K272">
        <v>5163.0291500000003</v>
      </c>
      <c r="L272">
        <v>5157.5434699999996</v>
      </c>
      <c r="M272">
        <v>5152.0577899999998</v>
      </c>
      <c r="N272">
        <v>5146.5721199999998</v>
      </c>
      <c r="P272" s="1">
        <f t="shared" si="12"/>
        <v>46079.527754629627</v>
      </c>
      <c r="Q272" s="2">
        <f t="shared" si="13"/>
        <v>46079.527777777781</v>
      </c>
      <c r="R272">
        <f t="shared" si="14"/>
        <v>1772109600</v>
      </c>
    </row>
    <row r="273" spans="1:18" x14ac:dyDescent="0.55000000000000004">
      <c r="A273">
        <v>1772109898</v>
      </c>
      <c r="B273" t="s">
        <v>6</v>
      </c>
      <c r="C273" t="s">
        <v>7</v>
      </c>
      <c r="D273">
        <v>5181.29</v>
      </c>
      <c r="E273">
        <v>5196.3103600000004</v>
      </c>
      <c r="F273">
        <v>5190.8503600000004</v>
      </c>
      <c r="G273">
        <v>5185.3903600000003</v>
      </c>
      <c r="H273">
        <v>5179.9303600000003</v>
      </c>
      <c r="I273">
        <v>5174.4703600000003</v>
      </c>
      <c r="J273">
        <v>5169.1583600000004</v>
      </c>
      <c r="K273">
        <v>5163.6983600000003</v>
      </c>
      <c r="L273">
        <v>5158.2383600000003</v>
      </c>
      <c r="M273">
        <v>5152.7783600000002</v>
      </c>
      <c r="N273">
        <v>5147.3183600000002</v>
      </c>
      <c r="P273" s="1">
        <f t="shared" si="12"/>
        <v>46079.531226851846</v>
      </c>
      <c r="Q273" s="2">
        <f t="shared" si="13"/>
        <v>46079.53125</v>
      </c>
      <c r="R273">
        <f t="shared" si="14"/>
        <v>1772109900</v>
      </c>
    </row>
    <row r="274" spans="1:18" x14ac:dyDescent="0.55000000000000004">
      <c r="A274">
        <v>1772110198</v>
      </c>
      <c r="B274" t="s">
        <v>6</v>
      </c>
      <c r="C274" t="s">
        <v>7</v>
      </c>
      <c r="D274">
        <v>5181.25</v>
      </c>
      <c r="E274">
        <v>5196.7672700000003</v>
      </c>
      <c r="F274">
        <v>5191.3510999999999</v>
      </c>
      <c r="G274">
        <v>5185.9349300000003</v>
      </c>
      <c r="H274">
        <v>5180.5187599999999</v>
      </c>
      <c r="I274">
        <v>5175.1025799999998</v>
      </c>
      <c r="J274">
        <v>5169.8253599999998</v>
      </c>
      <c r="K274">
        <v>5164.4091799999997</v>
      </c>
      <c r="L274">
        <v>5158.9930100000001</v>
      </c>
      <c r="M274">
        <v>5153.5768399999997</v>
      </c>
      <c r="N274">
        <v>5148.1606599999996</v>
      </c>
      <c r="P274" s="1">
        <f t="shared" si="12"/>
        <v>46079.534699074073</v>
      </c>
      <c r="Q274" s="2">
        <f t="shared" si="13"/>
        <v>46079.534722222219</v>
      </c>
      <c r="R274">
        <f t="shared" si="14"/>
        <v>1772110200</v>
      </c>
    </row>
    <row r="275" spans="1:18" x14ac:dyDescent="0.55000000000000004">
      <c r="A275">
        <v>1772110498</v>
      </c>
      <c r="B275" t="s">
        <v>6</v>
      </c>
      <c r="C275" t="s">
        <v>7</v>
      </c>
      <c r="D275">
        <v>5183.8500000000004</v>
      </c>
      <c r="E275">
        <v>5197.4412899999998</v>
      </c>
      <c r="F275">
        <v>5192.0204199999998</v>
      </c>
      <c r="G275">
        <v>5186.5995599999997</v>
      </c>
      <c r="H275">
        <v>5181.1786899999997</v>
      </c>
      <c r="I275">
        <v>5175.7578299999996</v>
      </c>
      <c r="J275">
        <v>5170.5074599999998</v>
      </c>
      <c r="K275">
        <v>5165.0865899999999</v>
      </c>
      <c r="L275">
        <v>5159.6657299999997</v>
      </c>
      <c r="M275">
        <v>5154.2448599999998</v>
      </c>
      <c r="N275">
        <v>5148.8239999999996</v>
      </c>
      <c r="P275" s="1">
        <f t="shared" si="12"/>
        <v>46079.538171296299</v>
      </c>
      <c r="Q275" s="2">
        <f t="shared" si="13"/>
        <v>46079.538194444445</v>
      </c>
      <c r="R275">
        <f t="shared" si="14"/>
        <v>1772110500</v>
      </c>
    </row>
    <row r="276" spans="1:18" x14ac:dyDescent="0.55000000000000004">
      <c r="A276">
        <v>1772110798</v>
      </c>
      <c r="B276" t="s">
        <v>6</v>
      </c>
      <c r="C276" t="s">
        <v>7</v>
      </c>
      <c r="D276">
        <v>5175.76</v>
      </c>
      <c r="E276">
        <v>5198.2499699999998</v>
      </c>
      <c r="F276">
        <v>5192.7946599999996</v>
      </c>
      <c r="G276">
        <v>5187.3393500000002</v>
      </c>
      <c r="H276">
        <v>5181.8840499999997</v>
      </c>
      <c r="I276">
        <v>5176.4287400000003</v>
      </c>
      <c r="J276">
        <v>5171.06448</v>
      </c>
      <c r="K276">
        <v>5165.6091699999997</v>
      </c>
      <c r="L276">
        <v>5160.1538600000003</v>
      </c>
      <c r="M276">
        <v>5154.6985500000001</v>
      </c>
      <c r="N276">
        <v>5149.2432399999998</v>
      </c>
      <c r="P276" s="1">
        <f t="shared" si="12"/>
        <v>46079.541643518518</v>
      </c>
      <c r="Q276" s="2">
        <f t="shared" si="13"/>
        <v>46079.541666666664</v>
      </c>
      <c r="R276">
        <f t="shared" si="14"/>
        <v>1772110800</v>
      </c>
    </row>
    <row r="277" spans="1:18" x14ac:dyDescent="0.55000000000000004">
      <c r="A277">
        <v>1772111098</v>
      </c>
      <c r="B277" t="s">
        <v>6</v>
      </c>
      <c r="C277" t="s">
        <v>7</v>
      </c>
      <c r="D277">
        <v>5172.5</v>
      </c>
      <c r="E277">
        <v>5198.8730400000004</v>
      </c>
      <c r="F277">
        <v>5193.3964400000004</v>
      </c>
      <c r="G277">
        <v>5187.9198299999998</v>
      </c>
      <c r="H277">
        <v>5182.4432299999999</v>
      </c>
      <c r="I277">
        <v>5176.9666200000001</v>
      </c>
      <c r="J277">
        <v>5171.42202</v>
      </c>
      <c r="K277">
        <v>5165.9454100000003</v>
      </c>
      <c r="L277">
        <v>5160.4688100000003</v>
      </c>
      <c r="M277">
        <v>5154.9921999999997</v>
      </c>
      <c r="N277">
        <v>5149.5155999999997</v>
      </c>
      <c r="P277" s="1">
        <f t="shared" si="12"/>
        <v>46079.545115740737</v>
      </c>
      <c r="Q277" s="2">
        <f t="shared" si="13"/>
        <v>46079.545138888891</v>
      </c>
      <c r="R277">
        <f t="shared" si="14"/>
        <v>1772111100</v>
      </c>
    </row>
    <row r="278" spans="1:18" x14ac:dyDescent="0.55000000000000004">
      <c r="A278">
        <v>1772111398</v>
      </c>
      <c r="B278" t="s">
        <v>6</v>
      </c>
      <c r="C278" t="s">
        <v>7</v>
      </c>
      <c r="D278">
        <v>5174</v>
      </c>
      <c r="E278">
        <v>5199.1727499999997</v>
      </c>
      <c r="F278">
        <v>5193.6924499999996</v>
      </c>
      <c r="G278">
        <v>5188.2121399999996</v>
      </c>
      <c r="H278">
        <v>5182.7318299999997</v>
      </c>
      <c r="I278">
        <v>5177.2515199999998</v>
      </c>
      <c r="J278">
        <v>5171.5607300000001</v>
      </c>
      <c r="K278">
        <v>5166.08043</v>
      </c>
      <c r="L278">
        <v>5160.6001200000001</v>
      </c>
      <c r="M278">
        <v>5155.1198100000001</v>
      </c>
      <c r="N278">
        <v>5149.6395000000002</v>
      </c>
      <c r="P278" s="1">
        <f t="shared" si="12"/>
        <v>46079.548587962963</v>
      </c>
      <c r="Q278" s="2">
        <f t="shared" si="13"/>
        <v>46079.548611111109</v>
      </c>
      <c r="R278">
        <f t="shared" si="14"/>
        <v>1772111400</v>
      </c>
    </row>
    <row r="279" spans="1:18" x14ac:dyDescent="0.55000000000000004">
      <c r="A279">
        <v>1772111698</v>
      </c>
      <c r="B279" t="s">
        <v>6</v>
      </c>
      <c r="C279" t="s">
        <v>7</v>
      </c>
      <c r="D279">
        <v>5171.6499999999996</v>
      </c>
      <c r="E279">
        <v>5199.2133899999999</v>
      </c>
      <c r="F279">
        <v>5193.7699899999998</v>
      </c>
      <c r="G279">
        <v>5188.3266000000003</v>
      </c>
      <c r="H279">
        <v>5182.8832000000002</v>
      </c>
      <c r="I279">
        <v>5177.4398099999999</v>
      </c>
      <c r="J279">
        <v>5171.6274199999998</v>
      </c>
      <c r="K279">
        <v>5166.1840199999997</v>
      </c>
      <c r="L279">
        <v>5160.7406300000002</v>
      </c>
      <c r="M279">
        <v>5155.2972300000001</v>
      </c>
      <c r="N279">
        <v>5149.8538399999998</v>
      </c>
      <c r="P279" s="1">
        <f t="shared" si="12"/>
        <v>46079.552060185189</v>
      </c>
      <c r="Q279" s="2">
        <f t="shared" si="13"/>
        <v>46079.552083333336</v>
      </c>
      <c r="R279">
        <f t="shared" si="14"/>
        <v>1772111700</v>
      </c>
    </row>
    <row r="280" spans="1:18" x14ac:dyDescent="0.55000000000000004">
      <c r="A280">
        <v>1772111998</v>
      </c>
      <c r="B280" t="s">
        <v>6</v>
      </c>
      <c r="C280" t="s">
        <v>7</v>
      </c>
      <c r="D280">
        <v>5178.12</v>
      </c>
      <c r="E280">
        <v>5199.4047700000001</v>
      </c>
      <c r="F280">
        <v>5193.9494599999998</v>
      </c>
      <c r="G280">
        <v>5188.4941500000004</v>
      </c>
      <c r="H280">
        <v>5183.0388400000002</v>
      </c>
      <c r="I280">
        <v>5177.5835399999996</v>
      </c>
      <c r="J280">
        <v>5171.6442500000003</v>
      </c>
      <c r="K280">
        <v>5166.18894</v>
      </c>
      <c r="L280">
        <v>5160.7336400000004</v>
      </c>
      <c r="M280">
        <v>5155.2783300000001</v>
      </c>
      <c r="N280">
        <v>5149.8230199999998</v>
      </c>
      <c r="P280" s="1">
        <f t="shared" si="12"/>
        <v>46079.555532407408</v>
      </c>
      <c r="Q280" s="2">
        <f t="shared" si="13"/>
        <v>46079.555555555555</v>
      </c>
      <c r="R280">
        <f t="shared" si="14"/>
        <v>1772112000</v>
      </c>
    </row>
    <row r="281" spans="1:18" x14ac:dyDescent="0.55000000000000004">
      <c r="A281">
        <v>1772112298</v>
      </c>
      <c r="B281" t="s">
        <v>6</v>
      </c>
      <c r="C281" t="s">
        <v>7</v>
      </c>
      <c r="D281">
        <v>5174.76</v>
      </c>
      <c r="E281">
        <v>5199.3521000000001</v>
      </c>
      <c r="F281">
        <v>5193.9315399999996</v>
      </c>
      <c r="G281">
        <v>5188.5109899999998</v>
      </c>
      <c r="H281">
        <v>5183.0904300000002</v>
      </c>
      <c r="I281">
        <v>5177.6698800000004</v>
      </c>
      <c r="J281">
        <v>5171.7034700000004</v>
      </c>
      <c r="K281">
        <v>5166.2829099999999</v>
      </c>
      <c r="L281">
        <v>5160.8623500000003</v>
      </c>
      <c r="M281">
        <v>5155.4417999999996</v>
      </c>
      <c r="N281">
        <v>5150.02124</v>
      </c>
      <c r="P281" s="1">
        <f t="shared" si="12"/>
        <v>46079.559004629627</v>
      </c>
      <c r="Q281" s="2">
        <f t="shared" si="13"/>
        <v>46079.559027777781</v>
      </c>
      <c r="R281">
        <f t="shared" si="14"/>
        <v>1772112300</v>
      </c>
    </row>
    <row r="282" spans="1:18" x14ac:dyDescent="0.55000000000000004">
      <c r="A282">
        <v>1772112598</v>
      </c>
      <c r="B282" t="s">
        <v>6</v>
      </c>
      <c r="C282" t="s">
        <v>7</v>
      </c>
      <c r="D282">
        <v>5174.3599999999997</v>
      </c>
      <c r="E282">
        <v>5199.2588299999998</v>
      </c>
      <c r="F282">
        <v>5193.8566099999998</v>
      </c>
      <c r="G282">
        <v>5188.4543899999999</v>
      </c>
      <c r="H282">
        <v>5183.0521699999999</v>
      </c>
      <c r="I282">
        <v>5177.64995</v>
      </c>
      <c r="J282">
        <v>5171.5725599999996</v>
      </c>
      <c r="K282">
        <v>5166.1703399999997</v>
      </c>
      <c r="L282">
        <v>5160.76811</v>
      </c>
      <c r="M282">
        <v>5155.36589</v>
      </c>
      <c r="N282">
        <v>5149.9636700000001</v>
      </c>
      <c r="P282" s="1">
        <f t="shared" si="12"/>
        <v>46079.562476851846</v>
      </c>
      <c r="Q282" s="2">
        <f t="shared" si="13"/>
        <v>46079.5625</v>
      </c>
      <c r="R282">
        <f t="shared" si="14"/>
        <v>1772112600</v>
      </c>
    </row>
    <row r="283" spans="1:18" x14ac:dyDescent="0.55000000000000004">
      <c r="A283">
        <v>1772112898</v>
      </c>
      <c r="B283" t="s">
        <v>6</v>
      </c>
      <c r="C283" t="s">
        <v>7</v>
      </c>
      <c r="D283">
        <v>5173.6099999999997</v>
      </c>
      <c r="E283">
        <v>5199.1354600000004</v>
      </c>
      <c r="F283">
        <v>5193.75299</v>
      </c>
      <c r="G283">
        <v>5188.3705200000004</v>
      </c>
      <c r="H283">
        <v>5182.9880499999999</v>
      </c>
      <c r="I283">
        <v>5177.6055800000004</v>
      </c>
      <c r="J283">
        <v>5171.4047399999999</v>
      </c>
      <c r="K283">
        <v>5166.0222700000004</v>
      </c>
      <c r="L283">
        <v>5160.6397999999999</v>
      </c>
      <c r="M283">
        <v>5155.2573300000004</v>
      </c>
      <c r="N283">
        <v>5149.8748599999999</v>
      </c>
      <c r="P283" s="1">
        <f t="shared" si="12"/>
        <v>46079.565949074073</v>
      </c>
      <c r="Q283" s="2">
        <f t="shared" si="13"/>
        <v>46079.565972222219</v>
      </c>
      <c r="R283">
        <f t="shared" si="14"/>
        <v>1772112900</v>
      </c>
    </row>
    <row r="284" spans="1:18" x14ac:dyDescent="0.55000000000000004">
      <c r="A284">
        <v>1772113198</v>
      </c>
      <c r="B284" t="s">
        <v>6</v>
      </c>
      <c r="C284" t="s">
        <v>7</v>
      </c>
      <c r="D284">
        <v>5165.1400000000003</v>
      </c>
      <c r="E284">
        <v>5199.0407800000003</v>
      </c>
      <c r="F284">
        <v>5193.6486199999999</v>
      </c>
      <c r="G284">
        <v>5188.2564599999996</v>
      </c>
      <c r="H284">
        <v>5182.8643000000002</v>
      </c>
      <c r="I284">
        <v>5177.4721399999999</v>
      </c>
      <c r="J284">
        <v>5171.0807999999997</v>
      </c>
      <c r="K284">
        <v>5165.6886400000003</v>
      </c>
      <c r="L284">
        <v>5160.29648</v>
      </c>
      <c r="M284">
        <v>5154.9043199999996</v>
      </c>
      <c r="N284">
        <v>5149.5121600000002</v>
      </c>
      <c r="P284" s="1">
        <f t="shared" si="12"/>
        <v>46079.569421296299</v>
      </c>
      <c r="Q284" s="2">
        <f t="shared" si="13"/>
        <v>46079.569444444445</v>
      </c>
      <c r="R284">
        <f t="shared" si="14"/>
        <v>1772113200</v>
      </c>
    </row>
    <row r="285" spans="1:18" x14ac:dyDescent="0.55000000000000004">
      <c r="A285">
        <v>1772113498</v>
      </c>
      <c r="B285" t="s">
        <v>6</v>
      </c>
      <c r="C285" t="s">
        <v>7</v>
      </c>
      <c r="D285">
        <v>5168.76</v>
      </c>
      <c r="E285">
        <v>5198.6788999999999</v>
      </c>
      <c r="F285">
        <v>5193.2988400000004</v>
      </c>
      <c r="G285">
        <v>5187.9187700000002</v>
      </c>
      <c r="H285">
        <v>5182.5387099999998</v>
      </c>
      <c r="I285">
        <v>5177.1586500000003</v>
      </c>
      <c r="J285">
        <v>5170.6634299999996</v>
      </c>
      <c r="K285">
        <v>5165.2833700000001</v>
      </c>
      <c r="L285">
        <v>5159.9033099999997</v>
      </c>
      <c r="M285">
        <v>5154.5232500000002</v>
      </c>
      <c r="N285">
        <v>5149.14318</v>
      </c>
      <c r="P285" s="1">
        <f t="shared" si="12"/>
        <v>46079.572893518518</v>
      </c>
      <c r="Q285" s="2">
        <f t="shared" si="13"/>
        <v>46079.572916666664</v>
      </c>
      <c r="R285">
        <f t="shared" si="14"/>
        <v>1772113500</v>
      </c>
    </row>
    <row r="286" spans="1:18" x14ac:dyDescent="0.55000000000000004">
      <c r="A286">
        <v>1772113798</v>
      </c>
      <c r="B286" t="s">
        <v>6</v>
      </c>
      <c r="C286" t="s">
        <v>7</v>
      </c>
      <c r="D286">
        <v>5170.8</v>
      </c>
      <c r="E286">
        <v>5198.0319099999997</v>
      </c>
      <c r="F286">
        <v>5192.7129599999998</v>
      </c>
      <c r="G286">
        <v>5187.39401</v>
      </c>
      <c r="H286">
        <v>5182.0750600000001</v>
      </c>
      <c r="I286">
        <v>5176.7561100000003</v>
      </c>
      <c r="J286">
        <v>5170.2709699999996</v>
      </c>
      <c r="K286">
        <v>5164.9520199999997</v>
      </c>
      <c r="L286">
        <v>5159.6330699999999</v>
      </c>
      <c r="M286">
        <v>5154.31412</v>
      </c>
      <c r="N286">
        <v>5148.9951700000001</v>
      </c>
      <c r="P286" s="1">
        <f t="shared" si="12"/>
        <v>46079.576365740737</v>
      </c>
      <c r="Q286" s="2">
        <f t="shared" si="13"/>
        <v>46079.576388888891</v>
      </c>
      <c r="R286">
        <f t="shared" si="14"/>
        <v>1772113800</v>
      </c>
    </row>
    <row r="287" spans="1:18" x14ac:dyDescent="0.55000000000000004">
      <c r="A287">
        <v>1772114098</v>
      </c>
      <c r="B287" t="s">
        <v>6</v>
      </c>
      <c r="C287" t="s">
        <v>7</v>
      </c>
      <c r="D287">
        <v>5166.3900000000003</v>
      </c>
      <c r="E287">
        <v>5197.5479800000003</v>
      </c>
      <c r="F287">
        <v>5192.2405099999996</v>
      </c>
      <c r="G287">
        <v>5186.9330399999999</v>
      </c>
      <c r="H287">
        <v>5181.6255700000002</v>
      </c>
      <c r="I287">
        <v>5176.3181000000004</v>
      </c>
      <c r="J287">
        <v>5169.8592099999996</v>
      </c>
      <c r="K287">
        <v>5164.5517399999999</v>
      </c>
      <c r="L287">
        <v>5159.2442700000001</v>
      </c>
      <c r="M287">
        <v>5153.9368100000002</v>
      </c>
      <c r="N287">
        <v>5148.6293400000004</v>
      </c>
      <c r="P287" s="1">
        <f t="shared" si="12"/>
        <v>46079.579837962963</v>
      </c>
      <c r="Q287" s="2">
        <f t="shared" si="13"/>
        <v>46079.579861111109</v>
      </c>
      <c r="R287">
        <f t="shared" si="14"/>
        <v>1772114100</v>
      </c>
    </row>
    <row r="288" spans="1:18" x14ac:dyDescent="0.55000000000000004">
      <c r="A288">
        <v>1772114398</v>
      </c>
      <c r="B288" t="s">
        <v>6</v>
      </c>
      <c r="C288" t="s">
        <v>7</v>
      </c>
      <c r="D288">
        <v>5166.0600000000004</v>
      </c>
      <c r="E288">
        <v>5197.0607499999996</v>
      </c>
      <c r="F288">
        <v>5191.7525999999998</v>
      </c>
      <c r="G288">
        <v>5186.44445</v>
      </c>
      <c r="H288">
        <v>5181.1363000000001</v>
      </c>
      <c r="I288">
        <v>5175.82816</v>
      </c>
      <c r="J288">
        <v>5169.3612599999997</v>
      </c>
      <c r="K288">
        <v>5164.0531099999998</v>
      </c>
      <c r="L288">
        <v>5158.74496</v>
      </c>
      <c r="M288">
        <v>5153.4368100000002</v>
      </c>
      <c r="N288">
        <v>5148.1286700000001</v>
      </c>
      <c r="P288" s="1">
        <f t="shared" si="12"/>
        <v>46079.583310185189</v>
      </c>
      <c r="Q288" s="2">
        <f t="shared" si="13"/>
        <v>46079.583333333336</v>
      </c>
      <c r="R288">
        <f t="shared" si="14"/>
        <v>1772114400</v>
      </c>
    </row>
    <row r="289" spans="1:18" x14ac:dyDescent="0.55000000000000004">
      <c r="A289">
        <v>1772114698</v>
      </c>
      <c r="B289" t="s">
        <v>6</v>
      </c>
      <c r="C289" t="s">
        <v>7</v>
      </c>
      <c r="D289">
        <v>5163.55</v>
      </c>
      <c r="E289">
        <v>5196.5663500000001</v>
      </c>
      <c r="F289">
        <v>5191.2367899999999</v>
      </c>
      <c r="G289">
        <v>5185.9072200000001</v>
      </c>
      <c r="H289">
        <v>5180.5776500000002</v>
      </c>
      <c r="I289">
        <v>5175.2480800000003</v>
      </c>
      <c r="J289">
        <v>5168.75036</v>
      </c>
      <c r="K289">
        <v>5163.4207900000001</v>
      </c>
      <c r="L289">
        <v>5158.0912200000002</v>
      </c>
      <c r="M289">
        <v>5152.7616600000001</v>
      </c>
      <c r="N289">
        <v>5147.4320900000002</v>
      </c>
      <c r="P289" s="1">
        <f t="shared" si="12"/>
        <v>46079.586782407408</v>
      </c>
      <c r="Q289" s="2">
        <f t="shared" si="13"/>
        <v>46079.586805555555</v>
      </c>
      <c r="R289">
        <f t="shared" si="14"/>
        <v>1772114700</v>
      </c>
    </row>
    <row r="290" spans="1:18" x14ac:dyDescent="0.55000000000000004">
      <c r="A290">
        <v>1772114998</v>
      </c>
      <c r="B290" t="s">
        <v>6</v>
      </c>
      <c r="C290" t="s">
        <v>7</v>
      </c>
      <c r="D290">
        <v>5166.28</v>
      </c>
      <c r="E290">
        <v>5195.84094</v>
      </c>
      <c r="F290">
        <v>5190.5298300000004</v>
      </c>
      <c r="G290">
        <v>5185.2187199999998</v>
      </c>
      <c r="H290">
        <v>5179.9076100000002</v>
      </c>
      <c r="I290">
        <v>5174.5964999999997</v>
      </c>
      <c r="J290">
        <v>5168.1311400000004</v>
      </c>
      <c r="K290">
        <v>5162.8200299999999</v>
      </c>
      <c r="L290">
        <v>5157.5089200000002</v>
      </c>
      <c r="M290">
        <v>5152.1977999999999</v>
      </c>
      <c r="N290">
        <v>5146.8866900000003</v>
      </c>
      <c r="P290" s="1">
        <f t="shared" si="12"/>
        <v>46079.590254629627</v>
      </c>
      <c r="Q290" s="2">
        <f t="shared" si="13"/>
        <v>46079.590277777781</v>
      </c>
      <c r="R290">
        <f t="shared" si="14"/>
        <v>1772115000</v>
      </c>
    </row>
    <row r="291" spans="1:18" x14ac:dyDescent="0.55000000000000004">
      <c r="A291">
        <v>1772115298</v>
      </c>
      <c r="B291" t="s">
        <v>6</v>
      </c>
      <c r="C291" t="s">
        <v>7</v>
      </c>
      <c r="D291">
        <v>5167.0200000000004</v>
      </c>
      <c r="E291">
        <v>5195.1774599999999</v>
      </c>
      <c r="F291">
        <v>5189.87363</v>
      </c>
      <c r="G291">
        <v>5184.5698000000002</v>
      </c>
      <c r="H291">
        <v>5179.2659800000001</v>
      </c>
      <c r="I291">
        <v>5173.9621500000003</v>
      </c>
      <c r="J291">
        <v>5167.58572</v>
      </c>
      <c r="K291">
        <v>5162.2818900000002</v>
      </c>
      <c r="L291">
        <v>5156.9780600000004</v>
      </c>
      <c r="M291">
        <v>5151.6742299999996</v>
      </c>
      <c r="N291">
        <v>5146.3704100000004</v>
      </c>
      <c r="P291" s="1">
        <f t="shared" si="12"/>
        <v>46079.593726851846</v>
      </c>
      <c r="Q291" s="2">
        <f t="shared" si="13"/>
        <v>46079.59375</v>
      </c>
      <c r="R291">
        <f t="shared" si="14"/>
        <v>1772115300</v>
      </c>
    </row>
    <row r="292" spans="1:18" x14ac:dyDescent="0.55000000000000004">
      <c r="A292">
        <v>1772115598</v>
      </c>
      <c r="B292" t="s">
        <v>6</v>
      </c>
      <c r="C292" t="s">
        <v>7</v>
      </c>
      <c r="D292">
        <v>5168.82</v>
      </c>
      <c r="E292">
        <v>5194.6091299999998</v>
      </c>
      <c r="F292">
        <v>5189.30296</v>
      </c>
      <c r="G292">
        <v>5183.9967900000001</v>
      </c>
      <c r="H292">
        <v>5178.6906099999997</v>
      </c>
      <c r="I292">
        <v>5173.3844399999998</v>
      </c>
      <c r="J292">
        <v>5167.06149</v>
      </c>
      <c r="K292">
        <v>5161.7553200000002</v>
      </c>
      <c r="L292">
        <v>5156.4491500000004</v>
      </c>
      <c r="M292">
        <v>5151.1429699999999</v>
      </c>
      <c r="N292">
        <v>5145.8368</v>
      </c>
      <c r="P292" s="1">
        <f t="shared" si="12"/>
        <v>46079.597199074073</v>
      </c>
      <c r="Q292" s="2">
        <f t="shared" si="13"/>
        <v>46079.597222222219</v>
      </c>
      <c r="R292">
        <f t="shared" si="14"/>
        <v>1772115600</v>
      </c>
    </row>
    <row r="293" spans="1:18" x14ac:dyDescent="0.55000000000000004">
      <c r="A293">
        <v>1772115898</v>
      </c>
      <c r="B293" t="s">
        <v>6</v>
      </c>
      <c r="C293" t="s">
        <v>7</v>
      </c>
      <c r="D293">
        <v>5170.41</v>
      </c>
      <c r="E293">
        <v>5194.08619</v>
      </c>
      <c r="F293">
        <v>5188.7939100000003</v>
      </c>
      <c r="G293">
        <v>5183.5016299999997</v>
      </c>
      <c r="H293">
        <v>5178.2093400000003</v>
      </c>
      <c r="I293">
        <v>5172.9170599999998</v>
      </c>
      <c r="J293">
        <v>5166.6918100000003</v>
      </c>
      <c r="K293">
        <v>5161.3995299999997</v>
      </c>
      <c r="L293">
        <v>5156.1072400000003</v>
      </c>
      <c r="M293">
        <v>5150.8149599999997</v>
      </c>
      <c r="N293">
        <v>5145.5226700000003</v>
      </c>
      <c r="P293" s="1">
        <f t="shared" si="12"/>
        <v>46079.600671296299</v>
      </c>
      <c r="Q293" s="2">
        <f t="shared" si="13"/>
        <v>46079.600694444445</v>
      </c>
      <c r="R293">
        <f t="shared" si="14"/>
        <v>1772115900</v>
      </c>
    </row>
    <row r="294" spans="1:18" x14ac:dyDescent="0.55000000000000004">
      <c r="A294">
        <v>1772116198</v>
      </c>
      <c r="B294" t="s">
        <v>6</v>
      </c>
      <c r="C294" t="s">
        <v>7</v>
      </c>
      <c r="D294">
        <v>5165.83</v>
      </c>
      <c r="E294">
        <v>5194.1360400000003</v>
      </c>
      <c r="F294">
        <v>5188.7243699999999</v>
      </c>
      <c r="G294">
        <v>5183.3127000000004</v>
      </c>
      <c r="H294">
        <v>5177.9010399999997</v>
      </c>
      <c r="I294">
        <v>5172.4893700000002</v>
      </c>
      <c r="J294">
        <v>5165.7320600000003</v>
      </c>
      <c r="K294">
        <v>5160.3203899999999</v>
      </c>
      <c r="L294">
        <v>5154.9087300000001</v>
      </c>
      <c r="M294">
        <v>5149.4970599999997</v>
      </c>
      <c r="N294">
        <v>5144.0853900000002</v>
      </c>
      <c r="P294" s="1">
        <f t="shared" si="12"/>
        <v>46079.604143518518</v>
      </c>
      <c r="Q294" s="2">
        <f t="shared" si="13"/>
        <v>46079.604166666664</v>
      </c>
      <c r="R294">
        <f t="shared" si="14"/>
        <v>1772116200</v>
      </c>
    </row>
    <row r="295" spans="1:18" x14ac:dyDescent="0.55000000000000004">
      <c r="A295">
        <v>1772116498</v>
      </c>
      <c r="B295" t="s">
        <v>6</v>
      </c>
      <c r="C295" t="s">
        <v>7</v>
      </c>
      <c r="D295">
        <v>5166.41</v>
      </c>
      <c r="E295">
        <v>5193.8308299999999</v>
      </c>
      <c r="F295">
        <v>5188.4261399999996</v>
      </c>
      <c r="G295">
        <v>5183.0214500000002</v>
      </c>
      <c r="H295">
        <v>5177.6167500000001</v>
      </c>
      <c r="I295">
        <v>5172.2120599999998</v>
      </c>
      <c r="J295">
        <v>5164.9720100000004</v>
      </c>
      <c r="K295">
        <v>5159.5673200000001</v>
      </c>
      <c r="L295">
        <v>5154.1626299999998</v>
      </c>
      <c r="M295">
        <v>5148.7579400000004</v>
      </c>
      <c r="N295">
        <v>5143.3532500000001</v>
      </c>
      <c r="P295" s="1">
        <f t="shared" si="12"/>
        <v>46079.607615740737</v>
      </c>
      <c r="Q295" s="2">
        <f t="shared" si="13"/>
        <v>46079.607638888891</v>
      </c>
      <c r="R295">
        <f t="shared" si="14"/>
        <v>1772116500</v>
      </c>
    </row>
    <row r="296" spans="1:18" x14ac:dyDescent="0.55000000000000004">
      <c r="A296">
        <v>1772116798</v>
      </c>
      <c r="B296" t="s">
        <v>6</v>
      </c>
      <c r="C296" t="s">
        <v>7</v>
      </c>
      <c r="D296">
        <v>5172.5600000000004</v>
      </c>
      <c r="E296">
        <v>5193.8953199999996</v>
      </c>
      <c r="F296">
        <v>5188.4304499999998</v>
      </c>
      <c r="G296">
        <v>5182.9655700000003</v>
      </c>
      <c r="H296">
        <v>5177.5006899999998</v>
      </c>
      <c r="I296">
        <v>5172.0358200000001</v>
      </c>
      <c r="J296">
        <v>5164.2273299999997</v>
      </c>
      <c r="K296">
        <v>5158.7624599999999</v>
      </c>
      <c r="L296">
        <v>5153.2975800000004</v>
      </c>
      <c r="M296">
        <v>5147.8326999999999</v>
      </c>
      <c r="N296">
        <v>5142.3678300000001</v>
      </c>
      <c r="P296" s="1">
        <f t="shared" si="12"/>
        <v>46079.611087962963</v>
      </c>
      <c r="Q296" s="2">
        <f t="shared" si="13"/>
        <v>46079.611111111109</v>
      </c>
      <c r="R296">
        <f t="shared" si="14"/>
        <v>1772116800</v>
      </c>
    </row>
    <row r="297" spans="1:18" x14ac:dyDescent="0.55000000000000004">
      <c r="A297">
        <v>1772117098</v>
      </c>
      <c r="B297" t="s">
        <v>6</v>
      </c>
      <c r="C297" t="s">
        <v>7</v>
      </c>
      <c r="D297">
        <v>5171.99</v>
      </c>
      <c r="E297">
        <v>5193.9546300000002</v>
      </c>
      <c r="F297">
        <v>5188.4590699999999</v>
      </c>
      <c r="G297">
        <v>5182.9635099999996</v>
      </c>
      <c r="H297">
        <v>5177.4679599999999</v>
      </c>
      <c r="I297">
        <v>5171.9723999999997</v>
      </c>
      <c r="J297">
        <v>5163.6998599999997</v>
      </c>
      <c r="K297">
        <v>5158.2043000000003</v>
      </c>
      <c r="L297">
        <v>5152.70874</v>
      </c>
      <c r="M297">
        <v>5147.2131900000004</v>
      </c>
      <c r="N297">
        <v>5141.7176300000001</v>
      </c>
      <c r="P297" s="1">
        <f t="shared" si="12"/>
        <v>46079.614560185189</v>
      </c>
      <c r="Q297" s="2">
        <f t="shared" si="13"/>
        <v>46079.614583333336</v>
      </c>
      <c r="R297">
        <f t="shared" si="14"/>
        <v>1772117100</v>
      </c>
    </row>
    <row r="298" spans="1:18" x14ac:dyDescent="0.55000000000000004">
      <c r="A298">
        <v>1772117398</v>
      </c>
      <c r="B298" t="s">
        <v>6</v>
      </c>
      <c r="C298" t="s">
        <v>7</v>
      </c>
      <c r="D298">
        <v>5167.91</v>
      </c>
      <c r="E298">
        <v>5193.86888</v>
      </c>
      <c r="F298">
        <v>5188.3849899999996</v>
      </c>
      <c r="G298">
        <v>5182.9011</v>
      </c>
      <c r="H298">
        <v>5177.4172099999996</v>
      </c>
      <c r="I298">
        <v>5171.9333200000001</v>
      </c>
      <c r="J298">
        <v>5163.2892199999997</v>
      </c>
      <c r="K298">
        <v>5157.8053300000001</v>
      </c>
      <c r="L298">
        <v>5152.3214399999997</v>
      </c>
      <c r="M298">
        <v>5146.8375500000002</v>
      </c>
      <c r="N298">
        <v>5141.3536599999998</v>
      </c>
      <c r="P298" s="1">
        <f t="shared" si="12"/>
        <v>46079.618032407408</v>
      </c>
      <c r="Q298" s="2">
        <f t="shared" si="13"/>
        <v>46079.618055555555</v>
      </c>
      <c r="R298">
        <f t="shared" si="14"/>
        <v>1772117400</v>
      </c>
    </row>
    <row r="299" spans="1:18" x14ac:dyDescent="0.55000000000000004">
      <c r="A299">
        <v>1772117698</v>
      </c>
      <c r="B299" t="s">
        <v>6</v>
      </c>
      <c r="C299" t="s">
        <v>7</v>
      </c>
      <c r="D299">
        <v>5165.1400000000003</v>
      </c>
      <c r="E299">
        <v>5193.7785599999997</v>
      </c>
      <c r="F299">
        <v>5188.2979400000004</v>
      </c>
      <c r="G299">
        <v>5182.8173200000001</v>
      </c>
      <c r="H299">
        <v>5177.3367099999996</v>
      </c>
      <c r="I299">
        <v>5171.8560900000002</v>
      </c>
      <c r="J299">
        <v>5162.9659300000003</v>
      </c>
      <c r="K299">
        <v>5157.48531</v>
      </c>
      <c r="L299">
        <v>5152.0046899999998</v>
      </c>
      <c r="M299">
        <v>5146.5240700000004</v>
      </c>
      <c r="N299">
        <v>5141.0434599999999</v>
      </c>
      <c r="P299" s="1">
        <f t="shared" si="12"/>
        <v>46079.621504629627</v>
      </c>
      <c r="Q299" s="2">
        <f t="shared" si="13"/>
        <v>46079.621527777781</v>
      </c>
      <c r="R299">
        <f t="shared" si="14"/>
        <v>1772117700</v>
      </c>
    </row>
    <row r="300" spans="1:18" x14ac:dyDescent="0.55000000000000004">
      <c r="A300">
        <v>1772117998</v>
      </c>
      <c r="B300" t="s">
        <v>6</v>
      </c>
      <c r="C300" t="s">
        <v>7</v>
      </c>
      <c r="D300">
        <v>5167.7</v>
      </c>
      <c r="E300">
        <v>5193.7794800000001</v>
      </c>
      <c r="F300">
        <v>5188.2772599999998</v>
      </c>
      <c r="G300">
        <v>5182.7750299999998</v>
      </c>
      <c r="H300">
        <v>5177.2728100000004</v>
      </c>
      <c r="I300">
        <v>5171.7705900000001</v>
      </c>
      <c r="J300">
        <v>5162.5826500000003</v>
      </c>
      <c r="K300">
        <v>5157.08043</v>
      </c>
      <c r="L300">
        <v>5151.5781999999999</v>
      </c>
      <c r="M300">
        <v>5146.0759799999996</v>
      </c>
      <c r="N300">
        <v>5140.5737600000002</v>
      </c>
      <c r="P300" s="1">
        <f t="shared" si="12"/>
        <v>46079.624976851846</v>
      </c>
      <c r="Q300" s="2">
        <f t="shared" si="13"/>
        <v>46079.625</v>
      </c>
      <c r="R300">
        <f t="shared" si="14"/>
        <v>1772118000</v>
      </c>
    </row>
    <row r="301" spans="1:18" x14ac:dyDescent="0.55000000000000004">
      <c r="A301">
        <v>1772118298</v>
      </c>
      <c r="B301" t="s">
        <v>6</v>
      </c>
      <c r="C301" t="s">
        <v>7</v>
      </c>
      <c r="D301">
        <v>5167.21</v>
      </c>
      <c r="E301">
        <v>5193.6159500000003</v>
      </c>
      <c r="F301">
        <v>5188.11798</v>
      </c>
      <c r="G301">
        <v>5182.6200200000003</v>
      </c>
      <c r="H301">
        <v>5177.1220599999997</v>
      </c>
      <c r="I301">
        <v>5171.6240900000003</v>
      </c>
      <c r="J301">
        <v>5162.2950199999996</v>
      </c>
      <c r="K301">
        <v>5156.7970500000001</v>
      </c>
      <c r="L301">
        <v>5151.2990900000004</v>
      </c>
      <c r="M301">
        <v>5145.8011299999998</v>
      </c>
      <c r="N301">
        <v>5140.3031600000004</v>
      </c>
      <c r="P301" s="1">
        <f t="shared" si="12"/>
        <v>46079.628449074073</v>
      </c>
      <c r="Q301" s="2">
        <f t="shared" si="13"/>
        <v>46079.628472222219</v>
      </c>
      <c r="R301">
        <f t="shared" si="14"/>
        <v>1772118300</v>
      </c>
    </row>
    <row r="302" spans="1:18" x14ac:dyDescent="0.55000000000000004">
      <c r="A302">
        <v>1772118598</v>
      </c>
      <c r="B302" t="s">
        <v>6</v>
      </c>
      <c r="C302" t="s">
        <v>7</v>
      </c>
      <c r="D302">
        <v>5162.38</v>
      </c>
      <c r="E302">
        <v>5193.5373</v>
      </c>
      <c r="F302">
        <v>5188.0227299999997</v>
      </c>
      <c r="G302">
        <v>5182.5081600000003</v>
      </c>
      <c r="H302">
        <v>5176.99359</v>
      </c>
      <c r="I302">
        <v>5171.4790300000004</v>
      </c>
      <c r="J302">
        <v>5162.0124299999998</v>
      </c>
      <c r="K302">
        <v>5156.4978600000004</v>
      </c>
      <c r="L302">
        <v>5150.9832900000001</v>
      </c>
      <c r="M302">
        <v>5145.4687199999998</v>
      </c>
      <c r="N302">
        <v>5139.9541600000002</v>
      </c>
      <c r="P302" s="1">
        <f t="shared" si="12"/>
        <v>46079.631921296299</v>
      </c>
      <c r="Q302" s="2">
        <f t="shared" si="13"/>
        <v>46079.631944444445</v>
      </c>
      <c r="R302">
        <f t="shared" si="14"/>
        <v>1772118600</v>
      </c>
    </row>
    <row r="303" spans="1:18" x14ac:dyDescent="0.55000000000000004">
      <c r="A303">
        <v>1772118898</v>
      </c>
      <c r="B303" t="s">
        <v>6</v>
      </c>
      <c r="C303" t="s">
        <v>7</v>
      </c>
      <c r="D303">
        <v>5158.57</v>
      </c>
      <c r="E303">
        <v>5193.3864999999996</v>
      </c>
      <c r="F303">
        <v>5187.8228600000002</v>
      </c>
      <c r="G303">
        <v>5182.2592100000002</v>
      </c>
      <c r="H303">
        <v>5176.6955699999999</v>
      </c>
      <c r="I303">
        <v>5171.1319299999996</v>
      </c>
      <c r="J303">
        <v>5161.4595900000004</v>
      </c>
      <c r="K303">
        <v>5155.8959500000001</v>
      </c>
      <c r="L303">
        <v>5150.3323099999998</v>
      </c>
      <c r="M303">
        <v>5144.7686599999997</v>
      </c>
      <c r="N303">
        <v>5139.2050200000003</v>
      </c>
      <c r="P303" s="1">
        <f t="shared" si="12"/>
        <v>46079.635393518518</v>
      </c>
      <c r="Q303" s="2">
        <f t="shared" si="13"/>
        <v>46079.635416666664</v>
      </c>
      <c r="R303">
        <f t="shared" si="14"/>
        <v>1772118900</v>
      </c>
    </row>
    <row r="304" spans="1:18" x14ac:dyDescent="0.55000000000000004">
      <c r="A304">
        <v>1772119198</v>
      </c>
      <c r="B304" t="s">
        <v>6</v>
      </c>
      <c r="C304" t="s">
        <v>7</v>
      </c>
      <c r="D304">
        <v>5154.46</v>
      </c>
      <c r="E304">
        <v>5192.9303799999998</v>
      </c>
      <c r="F304">
        <v>5187.3544499999998</v>
      </c>
      <c r="G304">
        <v>5181.7785299999996</v>
      </c>
      <c r="H304">
        <v>5176.2025999999996</v>
      </c>
      <c r="I304">
        <v>5170.6266800000003</v>
      </c>
      <c r="J304">
        <v>5160.77351</v>
      </c>
      <c r="K304">
        <v>5155.19758</v>
      </c>
      <c r="L304">
        <v>5149.6216599999998</v>
      </c>
      <c r="M304">
        <v>5144.0457299999998</v>
      </c>
      <c r="N304">
        <v>5138.4697999999999</v>
      </c>
      <c r="P304" s="1">
        <f t="shared" si="12"/>
        <v>46079.638865740737</v>
      </c>
      <c r="Q304" s="2">
        <f t="shared" si="13"/>
        <v>46079.638888888891</v>
      </c>
      <c r="R304">
        <f t="shared" si="14"/>
        <v>1772119200</v>
      </c>
    </row>
    <row r="305" spans="1:18" x14ac:dyDescent="0.55000000000000004">
      <c r="A305">
        <v>1772119498</v>
      </c>
      <c r="B305" t="s">
        <v>6</v>
      </c>
      <c r="C305" t="s">
        <v>7</v>
      </c>
      <c r="D305">
        <v>5141.51</v>
      </c>
      <c r="E305">
        <v>5192.8071799999998</v>
      </c>
      <c r="F305">
        <v>5187.0850799999998</v>
      </c>
      <c r="G305">
        <v>5181.3629799999999</v>
      </c>
      <c r="H305">
        <v>5175.6408899999997</v>
      </c>
      <c r="I305">
        <v>5169.9187899999997</v>
      </c>
      <c r="J305">
        <v>5159.47235</v>
      </c>
      <c r="K305">
        <v>5153.7502500000001</v>
      </c>
      <c r="L305">
        <v>5148.0281599999998</v>
      </c>
      <c r="M305">
        <v>5142.3060599999999</v>
      </c>
      <c r="N305">
        <v>5136.5839599999999</v>
      </c>
      <c r="P305" s="1">
        <f t="shared" si="12"/>
        <v>46079.642337962963</v>
      </c>
      <c r="Q305" s="2">
        <f t="shared" si="13"/>
        <v>46079.642361111109</v>
      </c>
      <c r="R305">
        <f t="shared" si="14"/>
        <v>1772119500</v>
      </c>
    </row>
    <row r="306" spans="1:18" x14ac:dyDescent="0.55000000000000004">
      <c r="A306">
        <v>1772119798</v>
      </c>
      <c r="B306" t="s">
        <v>6</v>
      </c>
      <c r="C306" t="s">
        <v>7</v>
      </c>
      <c r="D306">
        <v>5153.62</v>
      </c>
      <c r="E306">
        <v>5192.1290099999997</v>
      </c>
      <c r="F306">
        <v>5186.3569799999996</v>
      </c>
      <c r="G306">
        <v>5180.5849399999997</v>
      </c>
      <c r="H306">
        <v>5174.8128999999999</v>
      </c>
      <c r="I306">
        <v>5169.0408600000001</v>
      </c>
      <c r="J306">
        <v>5158.0210100000004</v>
      </c>
      <c r="K306">
        <v>5152.2489699999996</v>
      </c>
      <c r="L306">
        <v>5146.4769299999998</v>
      </c>
      <c r="M306">
        <v>5140.70489</v>
      </c>
      <c r="N306">
        <v>5134.9328599999999</v>
      </c>
      <c r="P306" s="1">
        <f t="shared" si="12"/>
        <v>46079.645810185189</v>
      </c>
      <c r="Q306" s="2">
        <f t="shared" si="13"/>
        <v>46079.645833333336</v>
      </c>
      <c r="R306">
        <f t="shared" si="14"/>
        <v>1772119800</v>
      </c>
    </row>
    <row r="307" spans="1:18" x14ac:dyDescent="0.55000000000000004">
      <c r="A307">
        <v>1772120098</v>
      </c>
      <c r="B307" t="s">
        <v>6</v>
      </c>
      <c r="C307" t="s">
        <v>7</v>
      </c>
      <c r="D307">
        <v>5169.2299999999996</v>
      </c>
      <c r="E307">
        <v>5191.7581899999996</v>
      </c>
      <c r="F307">
        <v>5185.9174499999999</v>
      </c>
      <c r="G307">
        <v>5180.0767100000003</v>
      </c>
      <c r="H307">
        <v>5174.2359699999997</v>
      </c>
      <c r="I307">
        <v>5168.3952300000001</v>
      </c>
      <c r="J307">
        <v>5156.8083699999997</v>
      </c>
      <c r="K307">
        <v>5150.9676300000001</v>
      </c>
      <c r="L307">
        <v>5145.1268899999995</v>
      </c>
      <c r="M307">
        <v>5139.2861499999999</v>
      </c>
      <c r="N307">
        <v>5133.4454100000003</v>
      </c>
      <c r="P307" s="1">
        <f t="shared" si="12"/>
        <v>46079.649282407408</v>
      </c>
      <c r="Q307" s="2">
        <f t="shared" si="13"/>
        <v>46079.649305555555</v>
      </c>
      <c r="R307">
        <f t="shared" si="14"/>
        <v>1772120100</v>
      </c>
    </row>
    <row r="308" spans="1:18" x14ac:dyDescent="0.55000000000000004">
      <c r="A308">
        <v>1772120398</v>
      </c>
      <c r="B308" t="s">
        <v>6</v>
      </c>
      <c r="C308" t="s">
        <v>7</v>
      </c>
      <c r="D308">
        <v>5175.5600000000004</v>
      </c>
      <c r="E308">
        <v>5191.5002299999996</v>
      </c>
      <c r="F308">
        <v>5185.6507899999997</v>
      </c>
      <c r="G308">
        <v>5179.80134</v>
      </c>
      <c r="H308">
        <v>5173.9519</v>
      </c>
      <c r="I308">
        <v>5168.1024600000001</v>
      </c>
      <c r="J308">
        <v>5156.1297999999997</v>
      </c>
      <c r="K308">
        <v>5150.28035</v>
      </c>
      <c r="L308">
        <v>5144.43091</v>
      </c>
      <c r="M308">
        <v>5138.5814700000001</v>
      </c>
      <c r="N308">
        <v>5132.7320200000004</v>
      </c>
      <c r="P308" s="1">
        <f t="shared" si="12"/>
        <v>46079.652754629627</v>
      </c>
      <c r="Q308" s="2">
        <f t="shared" si="13"/>
        <v>46079.652777777781</v>
      </c>
      <c r="R308">
        <f t="shared" si="14"/>
        <v>1772120400</v>
      </c>
    </row>
    <row r="309" spans="1:18" x14ac:dyDescent="0.55000000000000004">
      <c r="A309">
        <v>1772120698</v>
      </c>
      <c r="B309" t="s">
        <v>6</v>
      </c>
      <c r="C309" t="s">
        <v>7</v>
      </c>
      <c r="D309">
        <v>5182.38</v>
      </c>
      <c r="E309">
        <v>5191.7615800000003</v>
      </c>
      <c r="F309">
        <v>5185.89732</v>
      </c>
      <c r="G309">
        <v>5180.0330599999998</v>
      </c>
      <c r="H309">
        <v>5174.1688000000004</v>
      </c>
      <c r="I309">
        <v>5168.3045400000001</v>
      </c>
      <c r="J309">
        <v>5156.0692399999998</v>
      </c>
      <c r="K309">
        <v>5150.2049800000004</v>
      </c>
      <c r="L309">
        <v>5144.3407200000001</v>
      </c>
      <c r="M309">
        <v>5138.4764599999999</v>
      </c>
      <c r="N309">
        <v>5132.6121999999996</v>
      </c>
      <c r="P309" s="1">
        <f t="shared" si="12"/>
        <v>46079.656226851846</v>
      </c>
      <c r="Q309" s="2">
        <f t="shared" si="13"/>
        <v>46079.65625</v>
      </c>
      <c r="R309">
        <f t="shared" si="14"/>
        <v>1772120700</v>
      </c>
    </row>
    <row r="310" spans="1:18" x14ac:dyDescent="0.55000000000000004">
      <c r="A310">
        <v>1772120998</v>
      </c>
      <c r="B310" t="s">
        <v>6</v>
      </c>
      <c r="C310" t="s">
        <v>7</v>
      </c>
      <c r="D310">
        <v>5189.7</v>
      </c>
      <c r="E310">
        <v>5192.5713900000001</v>
      </c>
      <c r="F310">
        <v>5186.6837999999998</v>
      </c>
      <c r="G310">
        <v>5180.7962100000004</v>
      </c>
      <c r="H310">
        <v>5174.9086200000002</v>
      </c>
      <c r="I310">
        <v>5169.0210200000001</v>
      </c>
      <c r="J310">
        <v>5156.5859300000002</v>
      </c>
      <c r="K310">
        <v>5150.6983399999999</v>
      </c>
      <c r="L310">
        <v>5144.8107499999996</v>
      </c>
      <c r="M310">
        <v>5138.9231600000003</v>
      </c>
      <c r="N310">
        <v>5133.0355600000003</v>
      </c>
      <c r="P310" s="1">
        <f t="shared" si="12"/>
        <v>46079.659699074073</v>
      </c>
      <c r="Q310" s="2">
        <f t="shared" si="13"/>
        <v>46079.659722222219</v>
      </c>
      <c r="R310">
        <f t="shared" si="14"/>
        <v>1772121000</v>
      </c>
    </row>
    <row r="311" spans="1:18" x14ac:dyDescent="0.55000000000000004">
      <c r="A311">
        <v>1772121298</v>
      </c>
      <c r="B311" t="s">
        <v>6</v>
      </c>
      <c r="C311" t="s">
        <v>7</v>
      </c>
      <c r="D311">
        <v>5185.8599999999997</v>
      </c>
      <c r="E311">
        <v>5193.7581600000003</v>
      </c>
      <c r="F311">
        <v>5187.8379100000002</v>
      </c>
      <c r="G311">
        <v>5181.9176600000001</v>
      </c>
      <c r="H311">
        <v>5175.9974199999997</v>
      </c>
      <c r="I311">
        <v>5170.0771699999996</v>
      </c>
      <c r="J311">
        <v>5157.5536499999998</v>
      </c>
      <c r="K311">
        <v>5151.6333999999997</v>
      </c>
      <c r="L311">
        <v>5145.7131600000002</v>
      </c>
      <c r="M311">
        <v>5139.7929100000001</v>
      </c>
      <c r="N311">
        <v>5133.87266</v>
      </c>
      <c r="P311" s="1">
        <f t="shared" si="12"/>
        <v>46079.663171296299</v>
      </c>
      <c r="Q311" s="2">
        <f t="shared" si="13"/>
        <v>46079.663194444445</v>
      </c>
      <c r="R311">
        <f t="shared" si="14"/>
        <v>1772121300</v>
      </c>
    </row>
    <row r="312" spans="1:18" x14ac:dyDescent="0.55000000000000004">
      <c r="A312">
        <v>1772121598</v>
      </c>
      <c r="B312" t="s">
        <v>6</v>
      </c>
      <c r="C312" t="s">
        <v>7</v>
      </c>
      <c r="D312">
        <v>5178.92</v>
      </c>
      <c r="E312">
        <v>5194.9709499999999</v>
      </c>
      <c r="F312">
        <v>5189.0315000000001</v>
      </c>
      <c r="G312">
        <v>5183.0920599999999</v>
      </c>
      <c r="H312">
        <v>5177.1526100000001</v>
      </c>
      <c r="I312">
        <v>5171.21317</v>
      </c>
      <c r="J312">
        <v>5158.6967000000004</v>
      </c>
      <c r="K312">
        <v>5152.7572499999997</v>
      </c>
      <c r="L312">
        <v>5146.8178099999996</v>
      </c>
      <c r="M312">
        <v>5140.8783599999997</v>
      </c>
      <c r="N312">
        <v>5134.9389199999996</v>
      </c>
      <c r="P312" s="1">
        <f t="shared" si="12"/>
        <v>46079.666643518518</v>
      </c>
      <c r="Q312" s="2">
        <f t="shared" si="13"/>
        <v>46079.666666666664</v>
      </c>
      <c r="R312">
        <f t="shared" si="14"/>
        <v>1772121600</v>
      </c>
    </row>
    <row r="313" spans="1:18" x14ac:dyDescent="0.55000000000000004">
      <c r="A313">
        <v>1772121898</v>
      </c>
      <c r="B313" t="s">
        <v>6</v>
      </c>
      <c r="C313" t="s">
        <v>7</v>
      </c>
      <c r="D313">
        <v>5177.76</v>
      </c>
      <c r="E313">
        <v>5195.8482299999996</v>
      </c>
      <c r="F313">
        <v>5189.9416799999999</v>
      </c>
      <c r="G313">
        <v>5184.03514</v>
      </c>
      <c r="H313">
        <v>5178.1286</v>
      </c>
      <c r="I313">
        <v>5172.2220500000003</v>
      </c>
      <c r="J313">
        <v>5159.8973800000003</v>
      </c>
      <c r="K313">
        <v>5153.9908400000004</v>
      </c>
      <c r="L313">
        <v>5148.0842899999998</v>
      </c>
      <c r="M313">
        <v>5142.1777499999998</v>
      </c>
      <c r="N313">
        <v>5136.2712099999999</v>
      </c>
      <c r="P313" s="1">
        <f t="shared" si="12"/>
        <v>46079.670115740737</v>
      </c>
      <c r="Q313" s="2">
        <f t="shared" si="13"/>
        <v>46079.670138888891</v>
      </c>
      <c r="R313">
        <f t="shared" si="14"/>
        <v>1772121900</v>
      </c>
    </row>
    <row r="314" spans="1:18" x14ac:dyDescent="0.55000000000000004">
      <c r="A314">
        <v>1772122198</v>
      </c>
      <c r="B314" t="s">
        <v>6</v>
      </c>
      <c r="C314" t="s">
        <v>7</v>
      </c>
      <c r="D314">
        <v>5176.76</v>
      </c>
      <c r="E314">
        <v>5196.7657300000001</v>
      </c>
      <c r="F314">
        <v>5190.8521499999997</v>
      </c>
      <c r="G314">
        <v>5184.9385700000003</v>
      </c>
      <c r="H314">
        <v>5179.0249899999999</v>
      </c>
      <c r="I314">
        <v>5173.1114100000004</v>
      </c>
      <c r="J314">
        <v>5161.02225</v>
      </c>
      <c r="K314">
        <v>5155.1086699999996</v>
      </c>
      <c r="L314">
        <v>5149.1950800000004</v>
      </c>
      <c r="M314">
        <v>5143.2815000000001</v>
      </c>
      <c r="N314">
        <v>5137.3679199999997</v>
      </c>
      <c r="P314" s="1">
        <f t="shared" si="12"/>
        <v>46079.673587962963</v>
      </c>
      <c r="Q314" s="2">
        <f t="shared" si="13"/>
        <v>46079.673611111109</v>
      </c>
      <c r="R314">
        <f t="shared" si="14"/>
        <v>1772122200</v>
      </c>
    </row>
    <row r="315" spans="1:18" x14ac:dyDescent="0.55000000000000004">
      <c r="A315">
        <v>1772122498</v>
      </c>
      <c r="B315" t="s">
        <v>6</v>
      </c>
      <c r="C315" t="s">
        <v>7</v>
      </c>
      <c r="D315">
        <v>5181.3999999999996</v>
      </c>
      <c r="E315">
        <v>5197.7482099999997</v>
      </c>
      <c r="F315">
        <v>5191.8132100000003</v>
      </c>
      <c r="G315">
        <v>5185.8782099999999</v>
      </c>
      <c r="H315">
        <v>5179.9432100000004</v>
      </c>
      <c r="I315">
        <v>5174.00821</v>
      </c>
      <c r="J315">
        <v>5162.0974500000002</v>
      </c>
      <c r="K315">
        <v>5156.1624499999998</v>
      </c>
      <c r="L315">
        <v>5150.2274500000003</v>
      </c>
      <c r="M315">
        <v>5144.2924499999999</v>
      </c>
      <c r="N315">
        <v>5138.3574500000004</v>
      </c>
      <c r="P315" s="1">
        <f t="shared" si="12"/>
        <v>46079.677060185189</v>
      </c>
      <c r="Q315" s="2">
        <f t="shared" si="13"/>
        <v>46079.677083333336</v>
      </c>
      <c r="R315">
        <f t="shared" si="14"/>
        <v>1772122500</v>
      </c>
    </row>
    <row r="316" spans="1:18" x14ac:dyDescent="0.55000000000000004">
      <c r="A316">
        <v>1772122798</v>
      </c>
      <c r="B316" t="s">
        <v>6</v>
      </c>
      <c r="C316" t="s">
        <v>7</v>
      </c>
      <c r="D316">
        <v>5178.22</v>
      </c>
      <c r="E316">
        <v>5198.7234099999996</v>
      </c>
      <c r="F316">
        <v>5192.7634699999999</v>
      </c>
      <c r="G316">
        <v>5186.8035300000001</v>
      </c>
      <c r="H316">
        <v>5180.8435900000004</v>
      </c>
      <c r="I316">
        <v>5174.8836499999998</v>
      </c>
      <c r="J316">
        <v>5163.17245</v>
      </c>
      <c r="K316">
        <v>5157.2125100000003</v>
      </c>
      <c r="L316">
        <v>5151.2525699999997</v>
      </c>
      <c r="M316">
        <v>5145.2926299999999</v>
      </c>
      <c r="N316">
        <v>5139.3326900000002</v>
      </c>
      <c r="P316" s="1">
        <f t="shared" si="12"/>
        <v>46079.680532407408</v>
      </c>
      <c r="Q316" s="2">
        <f t="shared" si="13"/>
        <v>46079.680555555555</v>
      </c>
      <c r="R316">
        <f t="shared" si="14"/>
        <v>1772122800</v>
      </c>
    </row>
    <row r="317" spans="1:18" x14ac:dyDescent="0.55000000000000004">
      <c r="A317">
        <v>1772123098</v>
      </c>
      <c r="B317" t="s">
        <v>6</v>
      </c>
      <c r="C317" t="s">
        <v>7</v>
      </c>
      <c r="D317">
        <v>5180.4799999999996</v>
      </c>
      <c r="E317">
        <v>5199.5272199999999</v>
      </c>
      <c r="F317">
        <v>5193.5528999999997</v>
      </c>
      <c r="G317">
        <v>5187.5785800000003</v>
      </c>
      <c r="H317">
        <v>5181.6042600000001</v>
      </c>
      <c r="I317">
        <v>5175.6299399999998</v>
      </c>
      <c r="J317">
        <v>5164.2109</v>
      </c>
      <c r="K317">
        <v>5158.2365799999998</v>
      </c>
      <c r="L317">
        <v>5152.2622499999998</v>
      </c>
      <c r="M317">
        <v>5146.2879300000004</v>
      </c>
      <c r="N317">
        <v>5140.3136100000002</v>
      </c>
      <c r="P317" s="1">
        <f t="shared" si="12"/>
        <v>46079.684004629627</v>
      </c>
      <c r="Q317" s="2">
        <f t="shared" si="13"/>
        <v>46079.684027777781</v>
      </c>
      <c r="R317">
        <f t="shared" si="14"/>
        <v>1772123100</v>
      </c>
    </row>
    <row r="318" spans="1:18" x14ac:dyDescent="0.55000000000000004">
      <c r="A318">
        <v>1772123398</v>
      </c>
      <c r="B318" t="s">
        <v>6</v>
      </c>
      <c r="C318" t="s">
        <v>7</v>
      </c>
      <c r="D318">
        <v>5181.91</v>
      </c>
      <c r="E318">
        <v>5200.2581600000003</v>
      </c>
      <c r="F318">
        <v>5194.2798300000004</v>
      </c>
      <c r="G318">
        <v>5188.3014999999996</v>
      </c>
      <c r="H318">
        <v>5182.3231599999999</v>
      </c>
      <c r="I318">
        <v>5176.34483</v>
      </c>
      <c r="J318">
        <v>5165.2663700000003</v>
      </c>
      <c r="K318">
        <v>5159.2880400000004</v>
      </c>
      <c r="L318">
        <v>5153.3096999999998</v>
      </c>
      <c r="M318">
        <v>5147.3313699999999</v>
      </c>
      <c r="N318">
        <v>5141.35304</v>
      </c>
      <c r="P318" s="1">
        <f t="shared" si="12"/>
        <v>46079.687476851846</v>
      </c>
      <c r="Q318" s="2">
        <f t="shared" si="13"/>
        <v>46079.6875</v>
      </c>
      <c r="R318">
        <f t="shared" si="14"/>
        <v>1772123400</v>
      </c>
    </row>
    <row r="319" spans="1:18" x14ac:dyDescent="0.55000000000000004">
      <c r="A319">
        <v>1772123698</v>
      </c>
      <c r="B319" t="s">
        <v>6</v>
      </c>
      <c r="C319" t="s">
        <v>7</v>
      </c>
      <c r="D319">
        <v>5182.3500000000004</v>
      </c>
      <c r="E319">
        <v>5201.0039399999996</v>
      </c>
      <c r="F319">
        <v>5195.0155400000003</v>
      </c>
      <c r="G319">
        <v>5189.0271499999999</v>
      </c>
      <c r="H319">
        <v>5183.0387499999997</v>
      </c>
      <c r="I319">
        <v>5177.0503600000002</v>
      </c>
      <c r="J319">
        <v>5166.3520099999996</v>
      </c>
      <c r="K319">
        <v>5160.3636200000001</v>
      </c>
      <c r="L319">
        <v>5154.3752199999999</v>
      </c>
      <c r="M319">
        <v>5148.3868300000004</v>
      </c>
      <c r="N319">
        <v>5142.3984300000002</v>
      </c>
      <c r="P319" s="1">
        <f t="shared" si="12"/>
        <v>46079.690949074073</v>
      </c>
      <c r="Q319" s="2">
        <f t="shared" si="13"/>
        <v>46079.690972222219</v>
      </c>
      <c r="R319">
        <f t="shared" si="14"/>
        <v>1772123700</v>
      </c>
    </row>
    <row r="320" spans="1:18" x14ac:dyDescent="0.55000000000000004">
      <c r="A320">
        <v>1772123998</v>
      </c>
      <c r="B320" t="s">
        <v>6</v>
      </c>
      <c r="C320" t="s">
        <v>7</v>
      </c>
      <c r="D320">
        <v>5183.3</v>
      </c>
      <c r="E320">
        <v>5201.7882600000003</v>
      </c>
      <c r="F320">
        <v>5195.78622</v>
      </c>
      <c r="G320">
        <v>5189.7841900000003</v>
      </c>
      <c r="H320">
        <v>5183.78215</v>
      </c>
      <c r="I320">
        <v>5177.7801099999997</v>
      </c>
      <c r="J320">
        <v>5167.4525100000001</v>
      </c>
      <c r="K320">
        <v>5161.4504699999998</v>
      </c>
      <c r="L320">
        <v>5155.4484300000004</v>
      </c>
      <c r="M320">
        <v>5149.4463999999998</v>
      </c>
      <c r="N320">
        <v>5143.4443600000004</v>
      </c>
      <c r="P320" s="1">
        <f t="shared" si="12"/>
        <v>46079.694421296299</v>
      </c>
      <c r="Q320" s="2">
        <f t="shared" si="13"/>
        <v>46079.694444444445</v>
      </c>
      <c r="R320">
        <f t="shared" si="14"/>
        <v>1772124000</v>
      </c>
    </row>
    <row r="321" spans="1:18" x14ac:dyDescent="0.55000000000000004">
      <c r="A321">
        <v>1772124298</v>
      </c>
      <c r="B321" t="s">
        <v>6</v>
      </c>
      <c r="C321" t="s">
        <v>7</v>
      </c>
      <c r="D321">
        <v>5181.3599999999997</v>
      </c>
      <c r="E321">
        <v>5202.4631499999996</v>
      </c>
      <c r="F321">
        <v>5196.4696899999999</v>
      </c>
      <c r="G321">
        <v>5190.47624</v>
      </c>
      <c r="H321">
        <v>5184.4827800000003</v>
      </c>
      <c r="I321">
        <v>5178.4893199999997</v>
      </c>
      <c r="J321">
        <v>5168.4957400000003</v>
      </c>
      <c r="K321">
        <v>5162.5022900000004</v>
      </c>
      <c r="L321">
        <v>5156.5088299999998</v>
      </c>
      <c r="M321">
        <v>5150.5153700000001</v>
      </c>
      <c r="N321">
        <v>5144.5219200000001</v>
      </c>
      <c r="P321" s="1">
        <f t="shared" si="12"/>
        <v>46079.697893518518</v>
      </c>
      <c r="Q321" s="2">
        <f t="shared" si="13"/>
        <v>46079.697916666664</v>
      </c>
      <c r="R321">
        <f t="shared" si="14"/>
        <v>1772124300</v>
      </c>
    </row>
    <row r="322" spans="1:18" x14ac:dyDescent="0.55000000000000004">
      <c r="A322">
        <v>1772124598</v>
      </c>
      <c r="B322" t="s">
        <v>6</v>
      </c>
      <c r="C322" t="s">
        <v>7</v>
      </c>
      <c r="D322">
        <v>5179.0200000000004</v>
      </c>
      <c r="E322">
        <v>5203.1777599999996</v>
      </c>
      <c r="F322">
        <v>5197.1646799999999</v>
      </c>
      <c r="G322">
        <v>5191.1515900000004</v>
      </c>
      <c r="H322">
        <v>5185.1385099999998</v>
      </c>
      <c r="I322">
        <v>5179.1254200000003</v>
      </c>
      <c r="J322">
        <v>5169.4306699999997</v>
      </c>
      <c r="K322">
        <v>5163.4175800000003</v>
      </c>
      <c r="L322">
        <v>5157.4044999999996</v>
      </c>
      <c r="M322">
        <v>5151.3914100000002</v>
      </c>
      <c r="N322">
        <v>5145.3783199999998</v>
      </c>
      <c r="P322" s="1">
        <f t="shared" ref="P322:P385" si="15">(A322/86400)+25569</f>
        <v>46079.701365740737</v>
      </c>
      <c r="Q322" s="2">
        <f t="shared" ref="Q322:Q385" si="16">CEILING(INT(P322*1440)/1440*288,1)/288</f>
        <v>46079.701388888891</v>
      </c>
      <c r="R322">
        <f t="shared" si="14"/>
        <v>1772124600</v>
      </c>
    </row>
    <row r="323" spans="1:18" x14ac:dyDescent="0.55000000000000004">
      <c r="A323">
        <v>1772124898</v>
      </c>
      <c r="B323" t="s">
        <v>6</v>
      </c>
      <c r="C323" t="s">
        <v>7</v>
      </c>
      <c r="D323">
        <v>5179.6099999999997</v>
      </c>
      <c r="E323">
        <v>5203.7273800000003</v>
      </c>
      <c r="F323">
        <v>5197.70244</v>
      </c>
      <c r="G323">
        <v>5191.6774999999998</v>
      </c>
      <c r="H323">
        <v>5185.6525600000004</v>
      </c>
      <c r="I323">
        <v>5179.6276200000002</v>
      </c>
      <c r="J323">
        <v>5170.2426400000004</v>
      </c>
      <c r="K323">
        <v>5164.2177000000001</v>
      </c>
      <c r="L323">
        <v>5158.1927599999999</v>
      </c>
      <c r="M323">
        <v>5152.1678199999997</v>
      </c>
      <c r="N323">
        <v>5146.1428900000001</v>
      </c>
      <c r="P323" s="1">
        <f t="shared" si="15"/>
        <v>46079.704837962963</v>
      </c>
      <c r="Q323" s="2">
        <f t="shared" si="16"/>
        <v>46079.704861111109</v>
      </c>
      <c r="R323">
        <f t="shared" ref="R323:R386" si="17">MROUND((Q323-25569)*86400,300)</f>
        <v>1772124900</v>
      </c>
    </row>
    <row r="324" spans="1:18" x14ac:dyDescent="0.55000000000000004">
      <c r="A324">
        <v>1772125198</v>
      </c>
      <c r="B324" t="s">
        <v>6</v>
      </c>
      <c r="C324" t="s">
        <v>7</v>
      </c>
      <c r="D324">
        <v>5181.28</v>
      </c>
      <c r="E324">
        <v>5204.2343000000001</v>
      </c>
      <c r="F324">
        <v>5198.1940500000001</v>
      </c>
      <c r="G324">
        <v>5192.1538099999998</v>
      </c>
      <c r="H324">
        <v>5186.1135599999998</v>
      </c>
      <c r="I324">
        <v>5180.0733099999998</v>
      </c>
      <c r="J324">
        <v>5171.0261300000002</v>
      </c>
      <c r="K324">
        <v>5164.9858899999999</v>
      </c>
      <c r="L324">
        <v>5158.9456399999999</v>
      </c>
      <c r="M324">
        <v>5152.9053899999999</v>
      </c>
      <c r="N324">
        <v>5146.8651499999996</v>
      </c>
      <c r="P324" s="1">
        <f t="shared" si="15"/>
        <v>46079.708310185189</v>
      </c>
      <c r="Q324" s="2">
        <f t="shared" si="16"/>
        <v>46079.708333333336</v>
      </c>
      <c r="R324">
        <f t="shared" si="17"/>
        <v>1772125200</v>
      </c>
    </row>
    <row r="325" spans="1:18" x14ac:dyDescent="0.55000000000000004">
      <c r="A325">
        <v>1772125498</v>
      </c>
      <c r="B325" t="s">
        <v>6</v>
      </c>
      <c r="C325" t="s">
        <v>7</v>
      </c>
      <c r="D325">
        <v>5186.3900000000003</v>
      </c>
      <c r="E325">
        <v>5204.8671100000001</v>
      </c>
      <c r="F325">
        <v>5198.80026</v>
      </c>
      <c r="G325">
        <v>5192.7334099999998</v>
      </c>
      <c r="H325">
        <v>5186.6665599999997</v>
      </c>
      <c r="I325">
        <v>5180.5996999999998</v>
      </c>
      <c r="J325">
        <v>5171.8365599999997</v>
      </c>
      <c r="K325">
        <v>5165.7697099999996</v>
      </c>
      <c r="L325">
        <v>5159.7028600000003</v>
      </c>
      <c r="M325">
        <v>5153.6360100000002</v>
      </c>
      <c r="N325">
        <v>5147.56916</v>
      </c>
      <c r="P325" s="1">
        <f t="shared" si="15"/>
        <v>46079.711782407408</v>
      </c>
      <c r="Q325" s="2">
        <f t="shared" si="16"/>
        <v>46079.711805555555</v>
      </c>
      <c r="R325">
        <f t="shared" si="17"/>
        <v>1772125500</v>
      </c>
    </row>
    <row r="326" spans="1:18" x14ac:dyDescent="0.55000000000000004">
      <c r="A326">
        <v>1772125798</v>
      </c>
      <c r="B326" t="s">
        <v>6</v>
      </c>
      <c r="C326" t="s">
        <v>7</v>
      </c>
      <c r="D326">
        <v>5179.6499999999996</v>
      </c>
      <c r="E326">
        <v>5205.6959500000003</v>
      </c>
      <c r="F326">
        <v>5199.5805799999998</v>
      </c>
      <c r="G326">
        <v>5193.4652100000003</v>
      </c>
      <c r="H326">
        <v>5187.3498399999999</v>
      </c>
      <c r="I326">
        <v>5181.2344700000003</v>
      </c>
      <c r="J326">
        <v>5172.6178</v>
      </c>
      <c r="K326">
        <v>5166.5024299999995</v>
      </c>
      <c r="L326">
        <v>5160.38706</v>
      </c>
      <c r="M326">
        <v>5154.2716799999998</v>
      </c>
      <c r="N326">
        <v>5148.1563100000003</v>
      </c>
      <c r="P326" s="1">
        <f t="shared" si="15"/>
        <v>46079.715254629627</v>
      </c>
      <c r="Q326" s="2">
        <f t="shared" si="16"/>
        <v>46079.715277777781</v>
      </c>
      <c r="R326">
        <f t="shared" si="17"/>
        <v>1772125800</v>
      </c>
    </row>
    <row r="327" spans="1:18" x14ac:dyDescent="0.55000000000000004">
      <c r="A327">
        <v>1772126098</v>
      </c>
      <c r="B327" t="s">
        <v>6</v>
      </c>
      <c r="C327" t="s">
        <v>7</v>
      </c>
      <c r="D327">
        <v>5178.26</v>
      </c>
      <c r="E327">
        <v>5206.2011000000002</v>
      </c>
      <c r="F327">
        <v>5200.0768399999997</v>
      </c>
      <c r="G327">
        <v>5193.9525800000001</v>
      </c>
      <c r="H327">
        <v>5187.8283199999996</v>
      </c>
      <c r="I327">
        <v>5181.70406</v>
      </c>
      <c r="J327">
        <v>5173.25821</v>
      </c>
      <c r="K327">
        <v>5167.1339500000004</v>
      </c>
      <c r="L327">
        <v>5161.0096999999996</v>
      </c>
      <c r="M327">
        <v>5154.88544</v>
      </c>
      <c r="N327">
        <v>5148.7611800000004</v>
      </c>
      <c r="P327" s="1">
        <f t="shared" si="15"/>
        <v>46079.718726851846</v>
      </c>
      <c r="Q327" s="2">
        <f t="shared" si="16"/>
        <v>46079.71875</v>
      </c>
      <c r="R327">
        <f t="shared" si="17"/>
        <v>1772126100</v>
      </c>
    </row>
    <row r="328" spans="1:18" x14ac:dyDescent="0.55000000000000004">
      <c r="A328">
        <v>1772126398</v>
      </c>
      <c r="B328" t="s">
        <v>6</v>
      </c>
      <c r="C328" t="s">
        <v>7</v>
      </c>
      <c r="D328">
        <v>5179.47</v>
      </c>
      <c r="E328">
        <v>5206.5563599999996</v>
      </c>
      <c r="F328">
        <v>5200.4324100000003</v>
      </c>
      <c r="G328">
        <v>5194.3084600000002</v>
      </c>
      <c r="H328">
        <v>5188.18451</v>
      </c>
      <c r="I328">
        <v>5182.0605599999999</v>
      </c>
      <c r="J328">
        <v>5173.85293</v>
      </c>
      <c r="K328">
        <v>5167.7289799999999</v>
      </c>
      <c r="L328">
        <v>5161.6050299999997</v>
      </c>
      <c r="M328">
        <v>5155.4810799999996</v>
      </c>
      <c r="N328">
        <v>5149.3571199999997</v>
      </c>
      <c r="P328" s="1">
        <f t="shared" si="15"/>
        <v>46079.722199074073</v>
      </c>
      <c r="Q328" s="2">
        <f t="shared" si="16"/>
        <v>46079.722222222219</v>
      </c>
      <c r="R328">
        <f t="shared" si="17"/>
        <v>1772126400</v>
      </c>
    </row>
    <row r="329" spans="1:18" x14ac:dyDescent="0.55000000000000004">
      <c r="A329">
        <v>1772126698</v>
      </c>
      <c r="B329" t="s">
        <v>6</v>
      </c>
      <c r="C329" t="s">
        <v>7</v>
      </c>
      <c r="D329">
        <v>5174.3900000000003</v>
      </c>
      <c r="E329">
        <v>5206.8814899999998</v>
      </c>
      <c r="F329">
        <v>5200.73272</v>
      </c>
      <c r="G329">
        <v>5194.5839500000002</v>
      </c>
      <c r="H329">
        <v>5188.4351900000001</v>
      </c>
      <c r="I329">
        <v>5182.2864200000004</v>
      </c>
      <c r="J329">
        <v>5174.2900399999999</v>
      </c>
      <c r="K329">
        <v>5168.1412799999998</v>
      </c>
      <c r="L329">
        <v>5161.99251</v>
      </c>
      <c r="M329">
        <v>5155.8437400000003</v>
      </c>
      <c r="N329">
        <v>5149.6949800000002</v>
      </c>
      <c r="P329" s="1">
        <f t="shared" si="15"/>
        <v>46079.725671296299</v>
      </c>
      <c r="Q329" s="2">
        <f t="shared" si="16"/>
        <v>46079.725694444445</v>
      </c>
      <c r="R329">
        <f t="shared" si="17"/>
        <v>1772126700</v>
      </c>
    </row>
    <row r="330" spans="1:18" x14ac:dyDescent="0.55000000000000004">
      <c r="A330">
        <v>1772126998</v>
      </c>
      <c r="B330" t="s">
        <v>6</v>
      </c>
      <c r="C330" t="s">
        <v>7</v>
      </c>
      <c r="D330">
        <v>5176.7299999999996</v>
      </c>
      <c r="E330">
        <v>5206.9790400000002</v>
      </c>
      <c r="F330">
        <v>5200.8182999999999</v>
      </c>
      <c r="G330">
        <v>5194.6575599999996</v>
      </c>
      <c r="H330">
        <v>5188.4968200000003</v>
      </c>
      <c r="I330">
        <v>5182.33608</v>
      </c>
      <c r="J330">
        <v>5174.5635499999999</v>
      </c>
      <c r="K330">
        <v>5168.4028099999996</v>
      </c>
      <c r="L330">
        <v>5162.2420700000002</v>
      </c>
      <c r="M330">
        <v>5156.08133</v>
      </c>
      <c r="N330">
        <v>5149.9205899999997</v>
      </c>
      <c r="P330" s="1">
        <f t="shared" si="15"/>
        <v>46079.729143518518</v>
      </c>
      <c r="Q330" s="2">
        <f t="shared" si="16"/>
        <v>46079.729166666664</v>
      </c>
      <c r="R330">
        <f t="shared" si="17"/>
        <v>1772127000</v>
      </c>
    </row>
    <row r="331" spans="1:18" x14ac:dyDescent="0.55000000000000004">
      <c r="A331">
        <v>1772127298</v>
      </c>
      <c r="B331" t="s">
        <v>6</v>
      </c>
      <c r="C331" t="s">
        <v>7</v>
      </c>
      <c r="D331">
        <v>5173.9399999999996</v>
      </c>
      <c r="E331">
        <v>5206.9702699999998</v>
      </c>
      <c r="F331">
        <v>5200.7983599999998</v>
      </c>
      <c r="G331">
        <v>5194.6264499999997</v>
      </c>
      <c r="H331">
        <v>5188.45453</v>
      </c>
      <c r="I331">
        <v>5182.28262</v>
      </c>
      <c r="J331">
        <v>5174.73891</v>
      </c>
      <c r="K331">
        <v>5168.567</v>
      </c>
      <c r="L331">
        <v>5162.39509</v>
      </c>
      <c r="M331">
        <v>5156.2231700000002</v>
      </c>
      <c r="N331">
        <v>5150.0512600000002</v>
      </c>
      <c r="P331" s="1">
        <f t="shared" si="15"/>
        <v>46079.732615740737</v>
      </c>
      <c r="Q331" s="2">
        <f t="shared" si="16"/>
        <v>46079.732638888891</v>
      </c>
      <c r="R331">
        <f t="shared" si="17"/>
        <v>1772127300</v>
      </c>
    </row>
    <row r="332" spans="1:18" x14ac:dyDescent="0.55000000000000004">
      <c r="A332">
        <v>1772127598</v>
      </c>
      <c r="B332" t="s">
        <v>6</v>
      </c>
      <c r="C332" t="s">
        <v>7</v>
      </c>
      <c r="D332">
        <v>5174.7299999999996</v>
      </c>
      <c r="E332">
        <v>5206.7946000000002</v>
      </c>
      <c r="F332">
        <v>5200.6285500000004</v>
      </c>
      <c r="G332">
        <v>5194.4624999999996</v>
      </c>
      <c r="H332">
        <v>5188.2964499999998</v>
      </c>
      <c r="I332">
        <v>5182.1304</v>
      </c>
      <c r="J332">
        <v>5174.8606900000004</v>
      </c>
      <c r="K332">
        <v>5168.6946399999997</v>
      </c>
      <c r="L332">
        <v>5162.5285899999999</v>
      </c>
      <c r="M332">
        <v>5156.3625400000001</v>
      </c>
      <c r="N332">
        <v>5150.1964900000003</v>
      </c>
      <c r="P332" s="1">
        <f t="shared" si="15"/>
        <v>46079.736087962963</v>
      </c>
      <c r="Q332" s="2">
        <f t="shared" si="16"/>
        <v>46079.736111111109</v>
      </c>
      <c r="R332">
        <f t="shared" si="17"/>
        <v>1772127600</v>
      </c>
    </row>
    <row r="333" spans="1:18" x14ac:dyDescent="0.55000000000000004">
      <c r="A333">
        <v>1772127898</v>
      </c>
      <c r="B333" t="s">
        <v>6</v>
      </c>
      <c r="C333" t="s">
        <v>7</v>
      </c>
      <c r="D333">
        <v>5169.95</v>
      </c>
      <c r="E333">
        <v>5206.6195399999997</v>
      </c>
      <c r="F333">
        <v>5200.43361</v>
      </c>
      <c r="G333">
        <v>5194.2476900000001</v>
      </c>
      <c r="H333">
        <v>5188.0617599999996</v>
      </c>
      <c r="I333">
        <v>5181.87583</v>
      </c>
      <c r="J333">
        <v>5174.7658899999997</v>
      </c>
      <c r="K333">
        <v>5168.5799699999998</v>
      </c>
      <c r="L333">
        <v>5162.3940400000001</v>
      </c>
      <c r="M333">
        <v>5156.2081099999996</v>
      </c>
      <c r="N333">
        <v>5150.0221899999997</v>
      </c>
      <c r="P333" s="1">
        <f t="shared" si="15"/>
        <v>46079.739560185189</v>
      </c>
      <c r="Q333" s="2">
        <f t="shared" si="16"/>
        <v>46079.739583333336</v>
      </c>
      <c r="R333">
        <f t="shared" si="17"/>
        <v>1772127900</v>
      </c>
    </row>
    <row r="334" spans="1:18" x14ac:dyDescent="0.55000000000000004">
      <c r="A334">
        <v>1772128198</v>
      </c>
      <c r="B334" t="s">
        <v>6</v>
      </c>
      <c r="C334" t="s">
        <v>7</v>
      </c>
      <c r="D334">
        <v>5166.97</v>
      </c>
      <c r="E334">
        <v>5206.3429900000001</v>
      </c>
      <c r="F334">
        <v>5200.1311999999998</v>
      </c>
      <c r="G334">
        <v>5193.9194100000004</v>
      </c>
      <c r="H334">
        <v>5187.7076200000001</v>
      </c>
      <c r="I334">
        <v>5181.4958299999998</v>
      </c>
      <c r="J334">
        <v>5174.4791999999998</v>
      </c>
      <c r="K334">
        <v>5168.2674100000004</v>
      </c>
      <c r="L334">
        <v>5162.0556200000001</v>
      </c>
      <c r="M334">
        <v>5155.8438299999998</v>
      </c>
      <c r="N334">
        <v>5149.6320400000004</v>
      </c>
      <c r="P334" s="1">
        <f t="shared" si="15"/>
        <v>46079.743032407408</v>
      </c>
      <c r="Q334" s="2">
        <f t="shared" si="16"/>
        <v>46079.743055555555</v>
      </c>
      <c r="R334">
        <f t="shared" si="17"/>
        <v>1772128200</v>
      </c>
    </row>
    <row r="335" spans="1:18" x14ac:dyDescent="0.55000000000000004">
      <c r="A335">
        <v>1772128498</v>
      </c>
      <c r="B335" t="s">
        <v>6</v>
      </c>
      <c r="C335" t="s">
        <v>7</v>
      </c>
      <c r="D335">
        <v>5167.22</v>
      </c>
      <c r="E335">
        <v>5205.8596200000002</v>
      </c>
      <c r="F335">
        <v>5199.6256700000004</v>
      </c>
      <c r="G335">
        <v>5193.3917199999996</v>
      </c>
      <c r="H335">
        <v>5187.1577699999998</v>
      </c>
      <c r="I335">
        <v>5180.92382</v>
      </c>
      <c r="J335">
        <v>5173.9873399999997</v>
      </c>
      <c r="K335">
        <v>5167.7533899999999</v>
      </c>
      <c r="L335">
        <v>5161.51944</v>
      </c>
      <c r="M335">
        <v>5155.2854900000002</v>
      </c>
      <c r="N335">
        <v>5149.0515400000004</v>
      </c>
      <c r="P335" s="1">
        <f t="shared" si="15"/>
        <v>46079.746504629627</v>
      </c>
      <c r="Q335" s="2">
        <f t="shared" si="16"/>
        <v>46079.746527777781</v>
      </c>
      <c r="R335">
        <f t="shared" si="17"/>
        <v>1772128500</v>
      </c>
    </row>
    <row r="336" spans="1:18" x14ac:dyDescent="0.55000000000000004">
      <c r="A336">
        <v>1772128798</v>
      </c>
      <c r="B336" t="s">
        <v>6</v>
      </c>
      <c r="C336" t="s">
        <v>7</v>
      </c>
      <c r="D336">
        <v>5168.87</v>
      </c>
      <c r="E336">
        <v>5205.2852000000003</v>
      </c>
      <c r="F336">
        <v>5199.0387199999996</v>
      </c>
      <c r="G336">
        <v>5192.7922399999998</v>
      </c>
      <c r="H336">
        <v>5186.54576</v>
      </c>
      <c r="I336">
        <v>5180.2992700000004</v>
      </c>
      <c r="J336">
        <v>5173.4970400000002</v>
      </c>
      <c r="K336">
        <v>5167.2505600000004</v>
      </c>
      <c r="L336">
        <v>5161.0040799999997</v>
      </c>
      <c r="M336">
        <v>5154.7575999999999</v>
      </c>
      <c r="N336">
        <v>5148.5111200000001</v>
      </c>
      <c r="P336" s="1">
        <f t="shared" si="15"/>
        <v>46079.749976851846</v>
      </c>
      <c r="Q336" s="2">
        <f t="shared" si="16"/>
        <v>46079.75</v>
      </c>
      <c r="R336">
        <f t="shared" si="17"/>
        <v>1772128800</v>
      </c>
    </row>
    <row r="337" spans="1:18" x14ac:dyDescent="0.55000000000000004">
      <c r="A337">
        <v>1772129098</v>
      </c>
      <c r="B337" t="s">
        <v>6</v>
      </c>
      <c r="C337" t="s">
        <v>7</v>
      </c>
      <c r="D337">
        <v>5170.2</v>
      </c>
      <c r="E337">
        <v>5204.7810499999996</v>
      </c>
      <c r="F337">
        <v>5198.4963600000001</v>
      </c>
      <c r="G337">
        <v>5192.2116699999997</v>
      </c>
      <c r="H337">
        <v>5185.9269800000002</v>
      </c>
      <c r="I337">
        <v>5179.64228</v>
      </c>
      <c r="J337">
        <v>5172.9211299999997</v>
      </c>
      <c r="K337">
        <v>5166.6364400000002</v>
      </c>
      <c r="L337">
        <v>5160.3517499999998</v>
      </c>
      <c r="M337">
        <v>5154.0670600000003</v>
      </c>
      <c r="N337">
        <v>5147.7823699999999</v>
      </c>
      <c r="P337" s="1">
        <f t="shared" si="15"/>
        <v>46079.753449074073</v>
      </c>
      <c r="Q337" s="2">
        <f t="shared" si="16"/>
        <v>46079.753472222219</v>
      </c>
      <c r="R337">
        <f t="shared" si="17"/>
        <v>1772129100</v>
      </c>
    </row>
    <row r="338" spans="1:18" x14ac:dyDescent="0.55000000000000004">
      <c r="A338">
        <v>1772129398</v>
      </c>
      <c r="B338" t="s">
        <v>6</v>
      </c>
      <c r="C338" t="s">
        <v>7</v>
      </c>
      <c r="D338">
        <v>5173.38</v>
      </c>
      <c r="E338">
        <v>5204.2427500000003</v>
      </c>
      <c r="F338">
        <v>5197.9417599999997</v>
      </c>
      <c r="G338">
        <v>5191.64077</v>
      </c>
      <c r="H338">
        <v>5185.3397800000002</v>
      </c>
      <c r="I338">
        <v>5179.0388000000003</v>
      </c>
      <c r="J338">
        <v>5172.4417299999996</v>
      </c>
      <c r="K338">
        <v>5166.1407499999996</v>
      </c>
      <c r="L338">
        <v>5159.8397599999998</v>
      </c>
      <c r="M338">
        <v>5153.5387700000001</v>
      </c>
      <c r="N338">
        <v>5147.2377800000004</v>
      </c>
      <c r="P338" s="1">
        <f t="shared" si="15"/>
        <v>46079.756921296299</v>
      </c>
      <c r="Q338" s="2">
        <f t="shared" si="16"/>
        <v>46079.756944444445</v>
      </c>
      <c r="R338">
        <f t="shared" si="17"/>
        <v>1772129400</v>
      </c>
    </row>
    <row r="339" spans="1:18" x14ac:dyDescent="0.55000000000000004">
      <c r="A339">
        <v>1772129698</v>
      </c>
      <c r="B339" t="s">
        <v>6</v>
      </c>
      <c r="C339" t="s">
        <v>7</v>
      </c>
      <c r="D339">
        <v>5174.8500000000004</v>
      </c>
      <c r="E339">
        <v>5203.7707200000004</v>
      </c>
      <c r="F339">
        <v>5197.4668899999997</v>
      </c>
      <c r="G339">
        <v>5191.1630599999999</v>
      </c>
      <c r="H339">
        <v>5184.85923</v>
      </c>
      <c r="I339">
        <v>5178.5554099999999</v>
      </c>
      <c r="J339">
        <v>5172.1028399999996</v>
      </c>
      <c r="K339">
        <v>5165.7990200000004</v>
      </c>
      <c r="L339">
        <v>5159.4951899999996</v>
      </c>
      <c r="M339">
        <v>5153.1913599999998</v>
      </c>
      <c r="N339">
        <v>5146.88753</v>
      </c>
      <c r="P339" s="1">
        <f t="shared" si="15"/>
        <v>46079.760393518518</v>
      </c>
      <c r="Q339" s="2">
        <f t="shared" si="16"/>
        <v>46079.760416666664</v>
      </c>
      <c r="R339">
        <f t="shared" si="17"/>
        <v>1772129700</v>
      </c>
    </row>
    <row r="340" spans="1:18" x14ac:dyDescent="0.55000000000000004">
      <c r="A340">
        <v>1772129998</v>
      </c>
      <c r="B340" t="s">
        <v>6</v>
      </c>
      <c r="C340" t="s">
        <v>7</v>
      </c>
      <c r="D340">
        <v>5174.8599999999997</v>
      </c>
      <c r="E340">
        <v>5203.3977000000004</v>
      </c>
      <c r="F340">
        <v>5197.0922</v>
      </c>
      <c r="G340">
        <v>5190.7867100000003</v>
      </c>
      <c r="H340">
        <v>5184.4812199999997</v>
      </c>
      <c r="I340">
        <v>5178.1757200000002</v>
      </c>
      <c r="J340">
        <v>5171.9259700000002</v>
      </c>
      <c r="K340">
        <v>5165.6204799999996</v>
      </c>
      <c r="L340">
        <v>5159.3149800000001</v>
      </c>
      <c r="M340">
        <v>5153.0094900000004</v>
      </c>
      <c r="N340">
        <v>5146.7039999999997</v>
      </c>
      <c r="P340" s="1">
        <f t="shared" si="15"/>
        <v>46079.763865740737</v>
      </c>
      <c r="Q340" s="2">
        <f t="shared" si="16"/>
        <v>46079.763888888891</v>
      </c>
      <c r="R340">
        <f t="shared" si="17"/>
        <v>1772130000</v>
      </c>
    </row>
    <row r="341" spans="1:18" x14ac:dyDescent="0.55000000000000004">
      <c r="A341">
        <v>1772130298</v>
      </c>
      <c r="B341" t="s">
        <v>6</v>
      </c>
      <c r="C341" t="s">
        <v>7</v>
      </c>
      <c r="D341">
        <v>5177.09</v>
      </c>
      <c r="E341">
        <v>5203.2121900000002</v>
      </c>
      <c r="F341">
        <v>5196.88843</v>
      </c>
      <c r="G341">
        <v>5190.56466</v>
      </c>
      <c r="H341">
        <v>5184.2408999999998</v>
      </c>
      <c r="I341">
        <v>5177.9171299999998</v>
      </c>
      <c r="J341">
        <v>5171.86265</v>
      </c>
      <c r="K341">
        <v>5165.5388899999998</v>
      </c>
      <c r="L341">
        <v>5159.2151199999998</v>
      </c>
      <c r="M341">
        <v>5152.8913599999996</v>
      </c>
      <c r="N341">
        <v>5146.5675899999997</v>
      </c>
      <c r="P341" s="1">
        <f t="shared" si="15"/>
        <v>46079.767337962963</v>
      </c>
      <c r="Q341" s="2">
        <f t="shared" si="16"/>
        <v>46079.767361111109</v>
      </c>
      <c r="R341">
        <f t="shared" si="17"/>
        <v>1772130300</v>
      </c>
    </row>
    <row r="342" spans="1:18" x14ac:dyDescent="0.55000000000000004">
      <c r="A342">
        <v>1772130598</v>
      </c>
      <c r="B342" t="s">
        <v>6</v>
      </c>
      <c r="C342" t="s">
        <v>7</v>
      </c>
      <c r="D342">
        <v>5167.5600000000004</v>
      </c>
      <c r="E342">
        <v>5203.3322799999996</v>
      </c>
      <c r="F342">
        <v>5196.9483899999996</v>
      </c>
      <c r="G342">
        <v>5190.5645000000004</v>
      </c>
      <c r="H342">
        <v>5184.1806200000001</v>
      </c>
      <c r="I342">
        <v>5177.79673</v>
      </c>
      <c r="J342">
        <v>5171.6742299999996</v>
      </c>
      <c r="K342">
        <v>5165.2903399999996</v>
      </c>
      <c r="L342">
        <v>5158.9064500000004</v>
      </c>
      <c r="M342">
        <v>5152.5225700000001</v>
      </c>
      <c r="N342">
        <v>5146.13868</v>
      </c>
      <c r="P342" s="1">
        <f t="shared" si="15"/>
        <v>46079.770810185189</v>
      </c>
      <c r="Q342" s="2">
        <f t="shared" si="16"/>
        <v>46079.770833333336</v>
      </c>
      <c r="R342">
        <f t="shared" si="17"/>
        <v>1772130600</v>
      </c>
    </row>
    <row r="343" spans="1:18" x14ac:dyDescent="0.55000000000000004">
      <c r="A343">
        <v>1772130898</v>
      </c>
      <c r="B343" t="s">
        <v>6</v>
      </c>
      <c r="C343" t="s">
        <v>7</v>
      </c>
      <c r="D343">
        <v>5175.5</v>
      </c>
      <c r="E343">
        <v>5203.5766800000001</v>
      </c>
      <c r="F343">
        <v>5197.1072999999997</v>
      </c>
      <c r="G343">
        <v>5190.6379200000001</v>
      </c>
      <c r="H343">
        <v>5184.1685299999999</v>
      </c>
      <c r="I343">
        <v>5177.6991500000004</v>
      </c>
      <c r="J343">
        <v>5171.2764200000001</v>
      </c>
      <c r="K343">
        <v>5164.8070399999997</v>
      </c>
      <c r="L343">
        <v>5158.3376500000004</v>
      </c>
      <c r="M343">
        <v>5151.8682699999999</v>
      </c>
      <c r="N343">
        <v>5145.3988900000004</v>
      </c>
      <c r="P343" s="1">
        <f t="shared" si="15"/>
        <v>46079.774282407408</v>
      </c>
      <c r="Q343" s="2">
        <f t="shared" si="16"/>
        <v>46079.774305555555</v>
      </c>
      <c r="R343">
        <f t="shared" si="17"/>
        <v>1772130900</v>
      </c>
    </row>
    <row r="344" spans="1:18" x14ac:dyDescent="0.55000000000000004">
      <c r="A344">
        <v>1772131198</v>
      </c>
      <c r="B344" t="s">
        <v>6</v>
      </c>
      <c r="C344" t="s">
        <v>7</v>
      </c>
      <c r="D344">
        <v>5181.72</v>
      </c>
      <c r="E344">
        <v>5203.6686300000001</v>
      </c>
      <c r="F344">
        <v>5197.1887500000003</v>
      </c>
      <c r="G344">
        <v>5190.7088700000004</v>
      </c>
      <c r="H344">
        <v>5184.2290000000003</v>
      </c>
      <c r="I344">
        <v>5177.7491200000004</v>
      </c>
      <c r="J344">
        <v>5171.0907900000002</v>
      </c>
      <c r="K344">
        <v>5164.6109100000003</v>
      </c>
      <c r="L344">
        <v>5158.1310299999996</v>
      </c>
      <c r="M344">
        <v>5151.6511600000003</v>
      </c>
      <c r="N344">
        <v>5145.1712799999996</v>
      </c>
      <c r="P344" s="1">
        <f t="shared" si="15"/>
        <v>46079.777754629627</v>
      </c>
      <c r="Q344" s="2">
        <f t="shared" si="16"/>
        <v>46079.777777777781</v>
      </c>
      <c r="R344">
        <f t="shared" si="17"/>
        <v>1772131200</v>
      </c>
    </row>
    <row r="345" spans="1:18" x14ac:dyDescent="0.55000000000000004">
      <c r="A345">
        <v>1772131498</v>
      </c>
      <c r="B345" t="s">
        <v>6</v>
      </c>
      <c r="C345" t="s">
        <v>7</v>
      </c>
      <c r="D345">
        <v>5184.66</v>
      </c>
      <c r="E345">
        <v>5203.8395099999998</v>
      </c>
      <c r="F345">
        <v>5197.3719799999999</v>
      </c>
      <c r="G345">
        <v>5190.90445</v>
      </c>
      <c r="H345">
        <v>5184.4369200000001</v>
      </c>
      <c r="I345">
        <v>5177.9693900000002</v>
      </c>
      <c r="J345">
        <v>5171.2254400000002</v>
      </c>
      <c r="K345">
        <v>5164.7579100000003</v>
      </c>
      <c r="L345">
        <v>5158.2903800000004</v>
      </c>
      <c r="M345">
        <v>5151.8228499999996</v>
      </c>
      <c r="N345">
        <v>5145.3553099999999</v>
      </c>
      <c r="P345" s="1">
        <f t="shared" si="15"/>
        <v>46079.781226851846</v>
      </c>
      <c r="Q345" s="2">
        <f t="shared" si="16"/>
        <v>46079.78125</v>
      </c>
      <c r="R345">
        <f t="shared" si="17"/>
        <v>1772131500</v>
      </c>
    </row>
    <row r="346" spans="1:18" x14ac:dyDescent="0.55000000000000004">
      <c r="A346">
        <v>1772131798</v>
      </c>
      <c r="B346" t="s">
        <v>6</v>
      </c>
      <c r="C346" t="s">
        <v>7</v>
      </c>
      <c r="D346">
        <v>5180.8999999999996</v>
      </c>
      <c r="E346">
        <v>5204.1915099999997</v>
      </c>
      <c r="F346">
        <v>5197.7245300000004</v>
      </c>
      <c r="G346">
        <v>5191.25756</v>
      </c>
      <c r="H346">
        <v>5184.7905799999999</v>
      </c>
      <c r="I346">
        <v>5178.3236100000004</v>
      </c>
      <c r="J346">
        <v>5171.5686299999998</v>
      </c>
      <c r="K346">
        <v>5165.1016600000003</v>
      </c>
      <c r="L346">
        <v>5158.6346800000001</v>
      </c>
      <c r="M346">
        <v>5152.1677</v>
      </c>
      <c r="N346">
        <v>5145.7007299999996</v>
      </c>
      <c r="P346" s="1">
        <f t="shared" si="15"/>
        <v>46079.784699074073</v>
      </c>
      <c r="Q346" s="2">
        <f t="shared" si="16"/>
        <v>46079.784722222219</v>
      </c>
      <c r="R346">
        <f t="shared" si="17"/>
        <v>1772131800</v>
      </c>
    </row>
    <row r="347" spans="1:18" x14ac:dyDescent="0.55000000000000004">
      <c r="A347">
        <v>1772132098</v>
      </c>
      <c r="B347" t="s">
        <v>6</v>
      </c>
      <c r="C347" t="s">
        <v>7</v>
      </c>
      <c r="D347">
        <v>5180.24</v>
      </c>
      <c r="E347">
        <v>5204.4786599999998</v>
      </c>
      <c r="F347">
        <v>5198.0274799999997</v>
      </c>
      <c r="G347">
        <v>5191.5763100000004</v>
      </c>
      <c r="H347">
        <v>5185.1251400000001</v>
      </c>
      <c r="I347">
        <v>5178.6739699999998</v>
      </c>
      <c r="J347">
        <v>5172.0083100000002</v>
      </c>
      <c r="K347">
        <v>5165.5571300000001</v>
      </c>
      <c r="L347">
        <v>5159.1059599999999</v>
      </c>
      <c r="M347">
        <v>5152.6547899999996</v>
      </c>
      <c r="N347">
        <v>5146.2036200000002</v>
      </c>
      <c r="P347" s="1">
        <f t="shared" si="15"/>
        <v>46079.788171296299</v>
      </c>
      <c r="Q347" s="2">
        <f t="shared" si="16"/>
        <v>46079.788194444445</v>
      </c>
      <c r="R347">
        <f t="shared" si="17"/>
        <v>1772132100</v>
      </c>
    </row>
    <row r="348" spans="1:18" x14ac:dyDescent="0.55000000000000004">
      <c r="A348">
        <v>1772132398</v>
      </c>
      <c r="B348" t="s">
        <v>6</v>
      </c>
      <c r="C348" t="s">
        <v>7</v>
      </c>
      <c r="D348">
        <v>5185.45</v>
      </c>
      <c r="E348">
        <v>5205.0129299999999</v>
      </c>
      <c r="F348">
        <v>5198.5380599999999</v>
      </c>
      <c r="G348">
        <v>5192.0631800000001</v>
      </c>
      <c r="H348">
        <v>5185.5883100000001</v>
      </c>
      <c r="I348">
        <v>5179.1134300000003</v>
      </c>
      <c r="J348">
        <v>5172.5217000000002</v>
      </c>
      <c r="K348">
        <v>5166.0468300000002</v>
      </c>
      <c r="L348">
        <v>5159.5719499999996</v>
      </c>
      <c r="M348">
        <v>5153.0970699999998</v>
      </c>
      <c r="N348">
        <v>5146.6221999999998</v>
      </c>
      <c r="P348" s="1">
        <f t="shared" si="15"/>
        <v>46079.791643518518</v>
      </c>
      <c r="Q348" s="2">
        <f t="shared" si="16"/>
        <v>46079.791666666664</v>
      </c>
      <c r="R348">
        <f t="shared" si="17"/>
        <v>1772132400</v>
      </c>
    </row>
    <row r="349" spans="1:18" x14ac:dyDescent="0.55000000000000004">
      <c r="A349">
        <v>1772132698</v>
      </c>
      <c r="B349" t="s">
        <v>6</v>
      </c>
      <c r="C349" t="s">
        <v>7</v>
      </c>
      <c r="D349">
        <v>5186.22</v>
      </c>
      <c r="E349">
        <v>5205.4529700000003</v>
      </c>
      <c r="F349">
        <v>5199.0014300000003</v>
      </c>
      <c r="G349">
        <v>5192.5498900000002</v>
      </c>
      <c r="H349">
        <v>5186.0983399999996</v>
      </c>
      <c r="I349">
        <v>5179.6468000000004</v>
      </c>
      <c r="J349">
        <v>5173.18732</v>
      </c>
      <c r="K349">
        <v>5166.7357700000002</v>
      </c>
      <c r="L349">
        <v>5160.2842300000002</v>
      </c>
      <c r="M349">
        <v>5153.8326900000002</v>
      </c>
      <c r="N349">
        <v>5147.3811400000004</v>
      </c>
      <c r="P349" s="1">
        <f t="shared" si="15"/>
        <v>46079.795115740737</v>
      </c>
      <c r="Q349" s="2">
        <f t="shared" si="16"/>
        <v>46079.795138888891</v>
      </c>
      <c r="R349">
        <f t="shared" si="17"/>
        <v>1772132700</v>
      </c>
    </row>
    <row r="350" spans="1:18" x14ac:dyDescent="0.55000000000000004">
      <c r="A350">
        <v>1772132998</v>
      </c>
      <c r="B350" t="s">
        <v>6</v>
      </c>
      <c r="C350" t="s">
        <v>7</v>
      </c>
      <c r="D350">
        <v>5186.4799999999996</v>
      </c>
      <c r="E350">
        <v>5206.0708699999996</v>
      </c>
      <c r="F350">
        <v>5199.6151300000001</v>
      </c>
      <c r="G350">
        <v>5193.1593899999998</v>
      </c>
      <c r="H350">
        <v>5186.7036500000004</v>
      </c>
      <c r="I350">
        <v>5180.24791</v>
      </c>
      <c r="J350">
        <v>5173.96335</v>
      </c>
      <c r="K350">
        <v>5167.5076099999997</v>
      </c>
      <c r="L350">
        <v>5161.0518700000002</v>
      </c>
      <c r="M350">
        <v>5154.5961299999999</v>
      </c>
      <c r="N350">
        <v>5148.1403899999996</v>
      </c>
      <c r="P350" s="1">
        <f t="shared" si="15"/>
        <v>46079.798587962963</v>
      </c>
      <c r="Q350" s="2">
        <f t="shared" si="16"/>
        <v>46079.798611111109</v>
      </c>
      <c r="R350">
        <f t="shared" si="17"/>
        <v>1772133000</v>
      </c>
    </row>
    <row r="351" spans="1:18" x14ac:dyDescent="0.55000000000000004">
      <c r="A351">
        <v>1772133298</v>
      </c>
      <c r="B351" t="s">
        <v>6</v>
      </c>
      <c r="C351" t="s">
        <v>7</v>
      </c>
      <c r="D351">
        <v>5187.7</v>
      </c>
      <c r="E351">
        <v>5206.5483599999998</v>
      </c>
      <c r="F351">
        <v>5200.1293500000002</v>
      </c>
      <c r="G351">
        <v>5193.7103299999999</v>
      </c>
      <c r="H351">
        <v>5187.2913200000003</v>
      </c>
      <c r="I351">
        <v>5180.8723099999997</v>
      </c>
      <c r="J351">
        <v>5174.8081199999997</v>
      </c>
      <c r="K351">
        <v>5168.3891000000003</v>
      </c>
      <c r="L351">
        <v>5161.9700899999998</v>
      </c>
      <c r="M351">
        <v>5155.5510800000002</v>
      </c>
      <c r="N351">
        <v>5149.1320699999997</v>
      </c>
      <c r="P351" s="1">
        <f t="shared" si="15"/>
        <v>46079.802060185189</v>
      </c>
      <c r="Q351" s="2">
        <f t="shared" si="16"/>
        <v>46079.802083333336</v>
      </c>
      <c r="R351">
        <f t="shared" si="17"/>
        <v>1772133300</v>
      </c>
    </row>
    <row r="352" spans="1:18" x14ac:dyDescent="0.55000000000000004">
      <c r="A352">
        <v>1772133598</v>
      </c>
      <c r="B352" t="s">
        <v>6</v>
      </c>
      <c r="C352" t="s">
        <v>7</v>
      </c>
      <c r="D352">
        <v>5185.79</v>
      </c>
      <c r="E352">
        <v>5207.2237100000002</v>
      </c>
      <c r="F352">
        <v>5200.8010000000004</v>
      </c>
      <c r="G352">
        <v>5194.3782799999999</v>
      </c>
      <c r="H352">
        <v>5187.9555600000003</v>
      </c>
      <c r="I352">
        <v>5181.5328499999996</v>
      </c>
      <c r="J352">
        <v>5175.6908000000003</v>
      </c>
      <c r="K352">
        <v>5169.2680799999998</v>
      </c>
      <c r="L352">
        <v>5162.84537</v>
      </c>
      <c r="M352">
        <v>5156.4226500000004</v>
      </c>
      <c r="N352">
        <v>5149.9999299999999</v>
      </c>
      <c r="P352" s="1">
        <f t="shared" si="15"/>
        <v>46079.805532407408</v>
      </c>
      <c r="Q352" s="2">
        <f t="shared" si="16"/>
        <v>46079.805555555555</v>
      </c>
      <c r="R352">
        <f t="shared" si="17"/>
        <v>1772133600</v>
      </c>
    </row>
    <row r="353" spans="1:18" x14ac:dyDescent="0.55000000000000004">
      <c r="A353">
        <v>1772133898</v>
      </c>
      <c r="B353" t="s">
        <v>6</v>
      </c>
      <c r="C353" t="s">
        <v>7</v>
      </c>
      <c r="D353">
        <v>5185.5600000000004</v>
      </c>
      <c r="E353">
        <v>5207.7745999999997</v>
      </c>
      <c r="F353">
        <v>5201.3664500000004</v>
      </c>
      <c r="G353">
        <v>5194.9583000000002</v>
      </c>
      <c r="H353">
        <v>5188.55015</v>
      </c>
      <c r="I353">
        <v>5182.1420099999996</v>
      </c>
      <c r="J353">
        <v>5176.55969</v>
      </c>
      <c r="K353">
        <v>5170.1515399999998</v>
      </c>
      <c r="L353">
        <v>5163.7433899999996</v>
      </c>
      <c r="M353">
        <v>5157.3352400000003</v>
      </c>
      <c r="N353">
        <v>5150.9270900000001</v>
      </c>
      <c r="P353" s="1">
        <f t="shared" si="15"/>
        <v>46079.809004629627</v>
      </c>
      <c r="Q353" s="2">
        <f t="shared" si="16"/>
        <v>46079.809027777781</v>
      </c>
      <c r="R353">
        <f t="shared" si="17"/>
        <v>1772133900</v>
      </c>
    </row>
    <row r="354" spans="1:18" x14ac:dyDescent="0.55000000000000004">
      <c r="A354">
        <v>1772134198</v>
      </c>
      <c r="B354" t="s">
        <v>6</v>
      </c>
      <c r="C354" t="s">
        <v>7</v>
      </c>
      <c r="D354">
        <v>5188.8599999999997</v>
      </c>
      <c r="E354">
        <v>5208.3848600000001</v>
      </c>
      <c r="F354">
        <v>5201.9789300000002</v>
      </c>
      <c r="G354">
        <v>5195.5730100000001</v>
      </c>
      <c r="H354">
        <v>5189.1670800000002</v>
      </c>
      <c r="I354">
        <v>5182.76116</v>
      </c>
      <c r="J354">
        <v>5177.3720199999998</v>
      </c>
      <c r="K354">
        <v>5170.9660999999996</v>
      </c>
      <c r="L354">
        <v>5164.5601699999997</v>
      </c>
      <c r="M354">
        <v>5158.1542399999998</v>
      </c>
      <c r="N354">
        <v>5151.7483199999997</v>
      </c>
      <c r="P354" s="1">
        <f t="shared" si="15"/>
        <v>46079.812476851846</v>
      </c>
      <c r="Q354" s="2">
        <f t="shared" si="16"/>
        <v>46079.8125</v>
      </c>
      <c r="R354">
        <f t="shared" si="17"/>
        <v>1772134200</v>
      </c>
    </row>
    <row r="355" spans="1:18" x14ac:dyDescent="0.55000000000000004">
      <c r="A355">
        <v>1772134498</v>
      </c>
      <c r="B355" t="s">
        <v>6</v>
      </c>
      <c r="C355" t="s">
        <v>7</v>
      </c>
      <c r="D355">
        <v>5184.1899999999996</v>
      </c>
      <c r="E355">
        <v>5209.0704800000003</v>
      </c>
      <c r="F355">
        <v>5202.6581299999998</v>
      </c>
      <c r="G355">
        <v>5196.2457899999999</v>
      </c>
      <c r="H355">
        <v>5189.8334400000003</v>
      </c>
      <c r="I355">
        <v>5183.4210999999996</v>
      </c>
      <c r="J355">
        <v>5178.1316900000002</v>
      </c>
      <c r="K355">
        <v>5171.7193500000003</v>
      </c>
      <c r="L355">
        <v>5165.3069999999998</v>
      </c>
      <c r="M355">
        <v>5158.8946599999999</v>
      </c>
      <c r="N355">
        <v>5152.4823100000003</v>
      </c>
      <c r="P355" s="1">
        <f t="shared" si="15"/>
        <v>46079.815949074073</v>
      </c>
      <c r="Q355" s="2">
        <f t="shared" si="16"/>
        <v>46079.815972222219</v>
      </c>
      <c r="R355">
        <f t="shared" si="17"/>
        <v>1772134500</v>
      </c>
    </row>
    <row r="356" spans="1:18" x14ac:dyDescent="0.55000000000000004">
      <c r="A356">
        <v>1772134798</v>
      </c>
      <c r="B356" t="s">
        <v>6</v>
      </c>
      <c r="C356" t="s">
        <v>7</v>
      </c>
      <c r="D356">
        <v>5186.3999999999996</v>
      </c>
      <c r="E356">
        <v>5209.6505200000001</v>
      </c>
      <c r="F356">
        <v>5203.2367599999998</v>
      </c>
      <c r="G356">
        <v>5196.8229899999997</v>
      </c>
      <c r="H356">
        <v>5190.4092300000002</v>
      </c>
      <c r="I356">
        <v>5183.9954600000001</v>
      </c>
      <c r="J356">
        <v>5178.8475099999996</v>
      </c>
      <c r="K356">
        <v>5172.4337400000004</v>
      </c>
      <c r="L356">
        <v>5166.01998</v>
      </c>
      <c r="M356">
        <v>5159.6062099999999</v>
      </c>
      <c r="N356">
        <v>5153.1924499999996</v>
      </c>
      <c r="P356" s="1">
        <f t="shared" si="15"/>
        <v>46079.819421296299</v>
      </c>
      <c r="Q356" s="2">
        <f t="shared" si="16"/>
        <v>46079.819444444445</v>
      </c>
      <c r="R356">
        <f t="shared" si="17"/>
        <v>1772134800</v>
      </c>
    </row>
    <row r="357" spans="1:18" x14ac:dyDescent="0.55000000000000004">
      <c r="A357">
        <v>1772135098</v>
      </c>
      <c r="B357" t="s">
        <v>6</v>
      </c>
      <c r="C357" t="s">
        <v>7</v>
      </c>
      <c r="D357">
        <v>5193.8900000000003</v>
      </c>
      <c r="E357">
        <v>5210.4288399999996</v>
      </c>
      <c r="F357">
        <v>5203.9915600000004</v>
      </c>
      <c r="G357">
        <v>5197.5542699999996</v>
      </c>
      <c r="H357">
        <v>5191.1169900000004</v>
      </c>
      <c r="I357">
        <v>5184.6796999999997</v>
      </c>
      <c r="J357">
        <v>5179.5774600000004</v>
      </c>
      <c r="K357">
        <v>5173.1401800000003</v>
      </c>
      <c r="L357">
        <v>5166.7028899999996</v>
      </c>
      <c r="M357">
        <v>5160.2656100000004</v>
      </c>
      <c r="N357">
        <v>5153.8283199999996</v>
      </c>
      <c r="P357" s="1">
        <f t="shared" si="15"/>
        <v>46079.822893518518</v>
      </c>
      <c r="Q357" s="2">
        <f t="shared" si="16"/>
        <v>46079.822916666664</v>
      </c>
      <c r="R357">
        <f t="shared" si="17"/>
        <v>1772135100</v>
      </c>
    </row>
    <row r="358" spans="1:18" x14ac:dyDescent="0.55000000000000004">
      <c r="A358">
        <v>1772135398</v>
      </c>
      <c r="B358" t="s">
        <v>6</v>
      </c>
      <c r="C358" t="s">
        <v>7</v>
      </c>
      <c r="D358">
        <v>5189.59</v>
      </c>
      <c r="E358">
        <v>5211.1875799999998</v>
      </c>
      <c r="F358">
        <v>5204.74647</v>
      </c>
      <c r="G358">
        <v>5198.3053499999996</v>
      </c>
      <c r="H358">
        <v>5191.8642399999999</v>
      </c>
      <c r="I358">
        <v>5185.4231300000001</v>
      </c>
      <c r="J358">
        <v>5180.3667299999997</v>
      </c>
      <c r="K358">
        <v>5173.92562</v>
      </c>
      <c r="L358">
        <v>5167.4845100000002</v>
      </c>
      <c r="M358">
        <v>5161.0433999999996</v>
      </c>
      <c r="N358">
        <v>5154.6022899999998</v>
      </c>
      <c r="P358" s="1">
        <f t="shared" si="15"/>
        <v>46079.826365740737</v>
      </c>
      <c r="Q358" s="2">
        <f t="shared" si="16"/>
        <v>46079.826388888891</v>
      </c>
      <c r="R358">
        <f t="shared" si="17"/>
        <v>1772135400</v>
      </c>
    </row>
    <row r="359" spans="1:18" x14ac:dyDescent="0.55000000000000004">
      <c r="A359">
        <v>1772135698</v>
      </c>
      <c r="B359" t="s">
        <v>6</v>
      </c>
      <c r="C359" t="s">
        <v>7</v>
      </c>
      <c r="D359">
        <v>5187.0600000000004</v>
      </c>
      <c r="E359">
        <v>5211.8536199999999</v>
      </c>
      <c r="F359">
        <v>5205.4168300000001</v>
      </c>
      <c r="G359">
        <v>5198.9800400000004</v>
      </c>
      <c r="H359">
        <v>5192.5432499999997</v>
      </c>
      <c r="I359">
        <v>5186.10646</v>
      </c>
      <c r="J359">
        <v>5181.11852</v>
      </c>
      <c r="K359">
        <v>5174.6817300000002</v>
      </c>
      <c r="L359">
        <v>5168.2449399999996</v>
      </c>
      <c r="M359">
        <v>5161.8081499999998</v>
      </c>
      <c r="N359">
        <v>5155.3713600000001</v>
      </c>
      <c r="P359" s="1">
        <f t="shared" si="15"/>
        <v>46079.829837962963</v>
      </c>
      <c r="Q359" s="2">
        <f t="shared" si="16"/>
        <v>46079.829861111109</v>
      </c>
      <c r="R359">
        <f t="shared" si="17"/>
        <v>1772135700</v>
      </c>
    </row>
    <row r="360" spans="1:18" x14ac:dyDescent="0.55000000000000004">
      <c r="A360">
        <v>1772135998</v>
      </c>
      <c r="B360" t="s">
        <v>6</v>
      </c>
      <c r="C360" t="s">
        <v>7</v>
      </c>
      <c r="D360">
        <v>5193.8100000000004</v>
      </c>
      <c r="E360">
        <v>5212.6404499999999</v>
      </c>
      <c r="F360">
        <v>5206.1842800000004</v>
      </c>
      <c r="G360">
        <v>5199.72811</v>
      </c>
      <c r="H360">
        <v>5193.2719299999999</v>
      </c>
      <c r="I360">
        <v>5186.8157600000004</v>
      </c>
      <c r="J360">
        <v>5181.8351300000004</v>
      </c>
      <c r="K360">
        <v>5175.3789500000003</v>
      </c>
      <c r="L360">
        <v>5168.9227799999999</v>
      </c>
      <c r="M360">
        <v>5162.4666100000004</v>
      </c>
      <c r="N360">
        <v>5156.01044</v>
      </c>
      <c r="P360" s="1">
        <f t="shared" si="15"/>
        <v>46079.833310185189</v>
      </c>
      <c r="Q360" s="2">
        <f t="shared" si="16"/>
        <v>46079.833333333336</v>
      </c>
      <c r="R360">
        <f t="shared" si="17"/>
        <v>1772136000</v>
      </c>
    </row>
    <row r="361" spans="1:18" x14ac:dyDescent="0.55000000000000004">
      <c r="A361">
        <v>1772136298</v>
      </c>
      <c r="B361" t="s">
        <v>6</v>
      </c>
      <c r="C361" t="s">
        <v>7</v>
      </c>
      <c r="D361">
        <v>5195.17</v>
      </c>
      <c r="E361">
        <v>5213.3855599999997</v>
      </c>
      <c r="F361">
        <v>5206.9380899999996</v>
      </c>
      <c r="G361">
        <v>5200.4906199999996</v>
      </c>
      <c r="H361">
        <v>5194.0431500000004</v>
      </c>
      <c r="I361">
        <v>5187.5956800000004</v>
      </c>
      <c r="J361">
        <v>5182.6894899999998</v>
      </c>
      <c r="K361">
        <v>5176.2420199999997</v>
      </c>
      <c r="L361">
        <v>5169.7945499999996</v>
      </c>
      <c r="M361">
        <v>5163.3470799999996</v>
      </c>
      <c r="N361">
        <v>5156.8996100000004</v>
      </c>
      <c r="P361" s="1">
        <f t="shared" si="15"/>
        <v>46079.836782407408</v>
      </c>
      <c r="Q361" s="2">
        <f t="shared" si="16"/>
        <v>46079.836805555555</v>
      </c>
      <c r="R361">
        <f t="shared" si="17"/>
        <v>1772136300</v>
      </c>
    </row>
    <row r="362" spans="1:18" x14ac:dyDescent="0.55000000000000004">
      <c r="A362">
        <v>1772136598</v>
      </c>
      <c r="B362" t="s">
        <v>6</v>
      </c>
      <c r="C362" t="s">
        <v>7</v>
      </c>
      <c r="D362">
        <v>5196.91</v>
      </c>
      <c r="E362">
        <v>5214.2561900000001</v>
      </c>
      <c r="F362">
        <v>5207.8040899999996</v>
      </c>
      <c r="G362">
        <v>5201.3519900000001</v>
      </c>
      <c r="H362">
        <v>5194.8998899999997</v>
      </c>
      <c r="I362">
        <v>5188.4477900000002</v>
      </c>
      <c r="J362">
        <v>5183.6355700000004</v>
      </c>
      <c r="K362">
        <v>5177.1834699999999</v>
      </c>
      <c r="L362">
        <v>5170.7313700000004</v>
      </c>
      <c r="M362">
        <v>5164.27927</v>
      </c>
      <c r="N362">
        <v>5157.8271699999996</v>
      </c>
      <c r="P362" s="1">
        <f t="shared" si="15"/>
        <v>46079.840254629627</v>
      </c>
      <c r="Q362" s="2">
        <f t="shared" si="16"/>
        <v>46079.840277777781</v>
      </c>
      <c r="R362">
        <f t="shared" si="17"/>
        <v>1772136600</v>
      </c>
    </row>
    <row r="363" spans="1:18" x14ac:dyDescent="0.55000000000000004">
      <c r="A363">
        <v>1772136898</v>
      </c>
      <c r="B363" t="s">
        <v>6</v>
      </c>
      <c r="C363" t="s">
        <v>7</v>
      </c>
      <c r="D363">
        <v>5194.53</v>
      </c>
      <c r="E363">
        <v>5215.1266100000003</v>
      </c>
      <c r="F363">
        <v>5208.6719199999998</v>
      </c>
      <c r="G363">
        <v>5202.2172300000002</v>
      </c>
      <c r="H363">
        <v>5195.7625399999997</v>
      </c>
      <c r="I363">
        <v>5189.3078500000001</v>
      </c>
      <c r="J363">
        <v>5184.5642900000003</v>
      </c>
      <c r="K363">
        <v>5178.10959</v>
      </c>
      <c r="L363">
        <v>5171.6549000000005</v>
      </c>
      <c r="M363">
        <v>5165.20021</v>
      </c>
      <c r="N363">
        <v>5158.7455200000004</v>
      </c>
      <c r="P363" s="1">
        <f t="shared" si="15"/>
        <v>46079.843726851846</v>
      </c>
      <c r="Q363" s="2">
        <f t="shared" si="16"/>
        <v>46079.84375</v>
      </c>
      <c r="R363">
        <f t="shared" si="17"/>
        <v>1772136900</v>
      </c>
    </row>
    <row r="364" spans="1:18" x14ac:dyDescent="0.55000000000000004">
      <c r="A364">
        <v>1772137198</v>
      </c>
      <c r="B364" t="s">
        <v>6</v>
      </c>
      <c r="C364" t="s">
        <v>7</v>
      </c>
      <c r="D364">
        <v>5197.78</v>
      </c>
      <c r="E364">
        <v>5215.9400400000004</v>
      </c>
      <c r="F364">
        <v>5209.4980599999999</v>
      </c>
      <c r="G364">
        <v>5203.05609</v>
      </c>
      <c r="H364">
        <v>5196.6141100000004</v>
      </c>
      <c r="I364">
        <v>5190.1721399999997</v>
      </c>
      <c r="J364">
        <v>5185.5187299999998</v>
      </c>
      <c r="K364">
        <v>5179.0767599999999</v>
      </c>
      <c r="L364">
        <v>5172.6347800000003</v>
      </c>
      <c r="M364">
        <v>5166.1927999999998</v>
      </c>
      <c r="N364">
        <v>5159.75083</v>
      </c>
      <c r="P364" s="1">
        <f t="shared" si="15"/>
        <v>46079.847199074073</v>
      </c>
      <c r="Q364" s="2">
        <f t="shared" si="16"/>
        <v>46079.847222222219</v>
      </c>
      <c r="R364">
        <f t="shared" si="17"/>
        <v>1772137200</v>
      </c>
    </row>
    <row r="365" spans="1:18" x14ac:dyDescent="0.55000000000000004">
      <c r="A365">
        <v>1772137498</v>
      </c>
      <c r="B365" t="s">
        <v>6</v>
      </c>
      <c r="C365" t="s">
        <v>7</v>
      </c>
      <c r="D365">
        <v>5193.62</v>
      </c>
      <c r="E365">
        <v>5216.8289800000002</v>
      </c>
      <c r="F365">
        <v>5210.3771900000002</v>
      </c>
      <c r="G365">
        <v>5203.9254000000001</v>
      </c>
      <c r="H365">
        <v>5197.47361</v>
      </c>
      <c r="I365">
        <v>5191.0218199999999</v>
      </c>
      <c r="J365">
        <v>5186.4454299999998</v>
      </c>
      <c r="K365">
        <v>5179.9936399999997</v>
      </c>
      <c r="L365">
        <v>5173.5418499999996</v>
      </c>
      <c r="M365">
        <v>5167.0900600000004</v>
      </c>
      <c r="N365">
        <v>5160.6382700000004</v>
      </c>
      <c r="P365" s="1">
        <f t="shared" si="15"/>
        <v>46079.850671296299</v>
      </c>
      <c r="Q365" s="2">
        <f t="shared" si="16"/>
        <v>46079.850694444445</v>
      </c>
      <c r="R365">
        <f t="shared" si="17"/>
        <v>1772137500</v>
      </c>
    </row>
    <row r="366" spans="1:18" x14ac:dyDescent="0.55000000000000004">
      <c r="A366">
        <v>1772137798</v>
      </c>
      <c r="B366" t="s">
        <v>6</v>
      </c>
      <c r="C366" t="s">
        <v>7</v>
      </c>
      <c r="D366">
        <v>5194.3500000000004</v>
      </c>
      <c r="E366">
        <v>5217.4431999999997</v>
      </c>
      <c r="F366">
        <v>5211.0237500000003</v>
      </c>
      <c r="G366">
        <v>5204.6043099999997</v>
      </c>
      <c r="H366">
        <v>5198.18487</v>
      </c>
      <c r="I366">
        <v>5191.7654199999997</v>
      </c>
      <c r="J366">
        <v>5187.2680200000004</v>
      </c>
      <c r="K366">
        <v>5180.8485799999999</v>
      </c>
      <c r="L366">
        <v>5174.4291300000004</v>
      </c>
      <c r="M366">
        <v>5168.0096899999999</v>
      </c>
      <c r="N366">
        <v>5161.5902500000002</v>
      </c>
      <c r="P366" s="1">
        <f t="shared" si="15"/>
        <v>46079.854143518518</v>
      </c>
      <c r="Q366" s="2">
        <f t="shared" si="16"/>
        <v>46079.854166666664</v>
      </c>
      <c r="R366">
        <f t="shared" si="17"/>
        <v>1772137800</v>
      </c>
    </row>
    <row r="367" spans="1:18" x14ac:dyDescent="0.55000000000000004">
      <c r="A367">
        <v>1772138098</v>
      </c>
      <c r="B367" t="s">
        <v>6</v>
      </c>
      <c r="C367" t="s">
        <v>7</v>
      </c>
      <c r="D367">
        <v>5197.7299999999996</v>
      </c>
      <c r="E367">
        <v>5218.1343800000004</v>
      </c>
      <c r="F367">
        <v>5211.7346900000002</v>
      </c>
      <c r="G367">
        <v>5205.335</v>
      </c>
      <c r="H367">
        <v>5198.9353000000001</v>
      </c>
      <c r="I367">
        <v>5192.5356099999999</v>
      </c>
      <c r="J367">
        <v>5188.0878700000003</v>
      </c>
      <c r="K367">
        <v>5181.6881800000001</v>
      </c>
      <c r="L367">
        <v>5175.2884899999999</v>
      </c>
      <c r="M367">
        <v>5168.8887999999997</v>
      </c>
      <c r="N367">
        <v>5162.4891100000004</v>
      </c>
      <c r="P367" s="1">
        <f t="shared" si="15"/>
        <v>46079.857615740737</v>
      </c>
      <c r="Q367" s="2">
        <f t="shared" si="16"/>
        <v>46079.857638888891</v>
      </c>
      <c r="R367">
        <f t="shared" si="17"/>
        <v>1772138100</v>
      </c>
    </row>
    <row r="368" spans="1:18" x14ac:dyDescent="0.55000000000000004">
      <c r="A368">
        <v>1772138398</v>
      </c>
      <c r="B368" t="s">
        <v>6</v>
      </c>
      <c r="C368" t="s">
        <v>7</v>
      </c>
      <c r="D368">
        <v>5198.3500000000004</v>
      </c>
      <c r="E368">
        <v>5218.8399399999998</v>
      </c>
      <c r="F368">
        <v>5212.4557400000003</v>
      </c>
      <c r="G368">
        <v>5206.0715499999997</v>
      </c>
      <c r="H368">
        <v>5199.6873500000002</v>
      </c>
      <c r="I368">
        <v>5193.3031499999997</v>
      </c>
      <c r="J368">
        <v>5188.94326</v>
      </c>
      <c r="K368">
        <v>5182.5590599999996</v>
      </c>
      <c r="L368">
        <v>5176.1748699999998</v>
      </c>
      <c r="M368">
        <v>5169.7906700000003</v>
      </c>
      <c r="N368">
        <v>5163.4064699999999</v>
      </c>
      <c r="P368" s="1">
        <f t="shared" si="15"/>
        <v>46079.861087962963</v>
      </c>
      <c r="Q368" s="2">
        <f t="shared" si="16"/>
        <v>46079.861111111109</v>
      </c>
      <c r="R368">
        <f t="shared" si="17"/>
        <v>1772138400</v>
      </c>
    </row>
    <row r="369" spans="1:18" x14ac:dyDescent="0.55000000000000004">
      <c r="A369">
        <v>1772138698</v>
      </c>
      <c r="B369" t="s">
        <v>6</v>
      </c>
      <c r="C369" t="s">
        <v>7</v>
      </c>
      <c r="D369">
        <v>5199.97</v>
      </c>
      <c r="E369">
        <v>5219.5439900000001</v>
      </c>
      <c r="F369">
        <v>5213.1799799999999</v>
      </c>
      <c r="G369">
        <v>5206.8159599999999</v>
      </c>
      <c r="H369">
        <v>5200.4519499999997</v>
      </c>
      <c r="I369">
        <v>5194.0879400000003</v>
      </c>
      <c r="J369">
        <v>5189.8544899999997</v>
      </c>
      <c r="K369">
        <v>5183.4904800000004</v>
      </c>
      <c r="L369">
        <v>5177.1264700000002</v>
      </c>
      <c r="M369">
        <v>5170.7624500000002</v>
      </c>
      <c r="N369">
        <v>5164.3984399999999</v>
      </c>
      <c r="P369" s="1">
        <f t="shared" si="15"/>
        <v>46079.864560185189</v>
      </c>
      <c r="Q369" s="2">
        <f t="shared" si="16"/>
        <v>46079.864583333336</v>
      </c>
      <c r="R369">
        <f t="shared" si="17"/>
        <v>1772138700</v>
      </c>
    </row>
    <row r="370" spans="1:18" x14ac:dyDescent="0.55000000000000004">
      <c r="A370">
        <v>1772138998</v>
      </c>
      <c r="B370" t="s">
        <v>6</v>
      </c>
      <c r="C370" t="s">
        <v>7</v>
      </c>
      <c r="D370">
        <v>5192.82</v>
      </c>
      <c r="E370">
        <v>5220.3505699999996</v>
      </c>
      <c r="F370">
        <v>5213.9769900000001</v>
      </c>
      <c r="G370">
        <v>5207.6034099999997</v>
      </c>
      <c r="H370">
        <v>5201.2298300000002</v>
      </c>
      <c r="I370">
        <v>5194.8562499999998</v>
      </c>
      <c r="J370">
        <v>5190.6105200000002</v>
      </c>
      <c r="K370">
        <v>5184.2369399999998</v>
      </c>
      <c r="L370">
        <v>5177.8633600000003</v>
      </c>
      <c r="M370">
        <v>5171.4897799999999</v>
      </c>
      <c r="N370">
        <v>5165.1162000000004</v>
      </c>
      <c r="P370" s="1">
        <f t="shared" si="15"/>
        <v>46079.868032407408</v>
      </c>
      <c r="Q370" s="2">
        <f t="shared" si="16"/>
        <v>46079.868055555555</v>
      </c>
      <c r="R370">
        <f t="shared" si="17"/>
        <v>1772139000</v>
      </c>
    </row>
    <row r="371" spans="1:18" x14ac:dyDescent="0.55000000000000004">
      <c r="A371">
        <v>1772139298</v>
      </c>
      <c r="B371" t="s">
        <v>6</v>
      </c>
      <c r="C371" t="s">
        <v>7</v>
      </c>
      <c r="D371">
        <v>5196.6099999999997</v>
      </c>
      <c r="E371">
        <v>5221.1176699999996</v>
      </c>
      <c r="F371">
        <v>5214.7190300000002</v>
      </c>
      <c r="G371">
        <v>5208.3203899999999</v>
      </c>
      <c r="H371">
        <v>5201.9217399999998</v>
      </c>
      <c r="I371">
        <v>5195.5231000000003</v>
      </c>
      <c r="J371">
        <v>5191.1938</v>
      </c>
      <c r="K371">
        <v>5184.7951599999997</v>
      </c>
      <c r="L371">
        <v>5178.3965200000002</v>
      </c>
      <c r="M371">
        <v>5171.9978700000001</v>
      </c>
      <c r="N371">
        <v>5165.5992299999998</v>
      </c>
      <c r="P371" s="1">
        <f t="shared" si="15"/>
        <v>46079.871504629627</v>
      </c>
      <c r="Q371" s="2">
        <f t="shared" si="16"/>
        <v>46079.871527777781</v>
      </c>
      <c r="R371">
        <f t="shared" si="17"/>
        <v>1772139300</v>
      </c>
    </row>
    <row r="372" spans="1:18" x14ac:dyDescent="0.55000000000000004">
      <c r="A372">
        <v>1772139598</v>
      </c>
      <c r="B372" t="s">
        <v>6</v>
      </c>
      <c r="C372" t="s">
        <v>7</v>
      </c>
      <c r="D372">
        <v>5198.6400000000003</v>
      </c>
      <c r="E372">
        <v>5221.7786599999999</v>
      </c>
      <c r="F372">
        <v>5215.3803200000002</v>
      </c>
      <c r="G372">
        <v>5208.9819900000002</v>
      </c>
      <c r="H372">
        <v>5202.5836600000002</v>
      </c>
      <c r="I372">
        <v>5196.1853199999996</v>
      </c>
      <c r="J372">
        <v>5191.8147200000003</v>
      </c>
      <c r="K372">
        <v>5185.4163799999997</v>
      </c>
      <c r="L372">
        <v>5179.0180499999997</v>
      </c>
      <c r="M372">
        <v>5172.6197199999997</v>
      </c>
      <c r="N372">
        <v>5166.22138</v>
      </c>
      <c r="P372" s="1">
        <f t="shared" si="15"/>
        <v>46079.874976851846</v>
      </c>
      <c r="Q372" s="2">
        <f t="shared" si="16"/>
        <v>46079.875</v>
      </c>
      <c r="R372">
        <f t="shared" si="17"/>
        <v>1772139600</v>
      </c>
    </row>
    <row r="373" spans="1:18" x14ac:dyDescent="0.55000000000000004">
      <c r="A373">
        <v>1772139898</v>
      </c>
      <c r="B373" t="s">
        <v>6</v>
      </c>
      <c r="C373" t="s">
        <v>7</v>
      </c>
      <c r="D373">
        <v>5199.59</v>
      </c>
      <c r="E373">
        <v>5222.3270000000002</v>
      </c>
      <c r="F373">
        <v>5215.9475499999999</v>
      </c>
      <c r="G373">
        <v>5209.5681100000002</v>
      </c>
      <c r="H373">
        <v>5203.1886699999995</v>
      </c>
      <c r="I373">
        <v>5196.8092200000001</v>
      </c>
      <c r="J373">
        <v>5192.4987899999996</v>
      </c>
      <c r="K373">
        <v>5186.1193499999999</v>
      </c>
      <c r="L373">
        <v>5179.7398999999996</v>
      </c>
      <c r="M373">
        <v>5173.3604599999999</v>
      </c>
      <c r="N373">
        <v>5166.9810100000004</v>
      </c>
      <c r="P373" s="1">
        <f t="shared" si="15"/>
        <v>46079.878449074073</v>
      </c>
      <c r="Q373" s="2">
        <f t="shared" si="16"/>
        <v>46079.878472222219</v>
      </c>
      <c r="R373">
        <f t="shared" si="17"/>
        <v>1772139900</v>
      </c>
    </row>
    <row r="374" spans="1:18" x14ac:dyDescent="0.55000000000000004">
      <c r="A374">
        <v>1772140198</v>
      </c>
      <c r="B374" t="s">
        <v>6</v>
      </c>
      <c r="C374" t="s">
        <v>7</v>
      </c>
      <c r="D374">
        <v>5196.51</v>
      </c>
      <c r="E374">
        <v>5222.8944899999997</v>
      </c>
      <c r="F374">
        <v>5216.51764</v>
      </c>
      <c r="G374">
        <v>5210.1407900000004</v>
      </c>
      <c r="H374">
        <v>5203.7639399999998</v>
      </c>
      <c r="I374">
        <v>5197.3870900000002</v>
      </c>
      <c r="J374">
        <v>5193.1556099999998</v>
      </c>
      <c r="K374">
        <v>5186.7787600000001</v>
      </c>
      <c r="L374">
        <v>5180.4019099999996</v>
      </c>
      <c r="M374">
        <v>5174.0250599999999</v>
      </c>
      <c r="N374">
        <v>5167.6482100000003</v>
      </c>
      <c r="P374" s="1">
        <f t="shared" si="15"/>
        <v>46079.881921296299</v>
      </c>
      <c r="Q374" s="2">
        <f t="shared" si="16"/>
        <v>46079.881944444445</v>
      </c>
      <c r="R374">
        <f t="shared" si="17"/>
        <v>1772140200</v>
      </c>
    </row>
    <row r="375" spans="1:18" x14ac:dyDescent="0.55000000000000004">
      <c r="A375">
        <v>1772140498</v>
      </c>
      <c r="B375" t="s">
        <v>6</v>
      </c>
      <c r="C375" t="s">
        <v>7</v>
      </c>
      <c r="D375">
        <v>5195.12</v>
      </c>
      <c r="E375">
        <v>5223.3108899999997</v>
      </c>
      <c r="F375">
        <v>5216.9455799999996</v>
      </c>
      <c r="G375">
        <v>5210.5802700000004</v>
      </c>
      <c r="H375">
        <v>5204.2149600000002</v>
      </c>
      <c r="I375">
        <v>5197.8496500000001</v>
      </c>
      <c r="J375">
        <v>5193.7114199999996</v>
      </c>
      <c r="K375">
        <v>5187.3461100000004</v>
      </c>
      <c r="L375">
        <v>5180.9808000000003</v>
      </c>
      <c r="M375">
        <v>5174.6154900000001</v>
      </c>
      <c r="N375">
        <v>5168.25018</v>
      </c>
      <c r="P375" s="1">
        <f t="shared" si="15"/>
        <v>46079.885393518518</v>
      </c>
      <c r="Q375" s="2">
        <f t="shared" si="16"/>
        <v>46079.885416666664</v>
      </c>
      <c r="R375">
        <f t="shared" si="17"/>
        <v>1772140500</v>
      </c>
    </row>
    <row r="376" spans="1:18" x14ac:dyDescent="0.55000000000000004">
      <c r="A376">
        <v>1772140798</v>
      </c>
      <c r="B376" t="s">
        <v>6</v>
      </c>
      <c r="C376" t="s">
        <v>7</v>
      </c>
      <c r="D376">
        <v>5191.3100000000004</v>
      </c>
      <c r="E376">
        <v>5223.6911499999997</v>
      </c>
      <c r="F376">
        <v>5217.3212700000004</v>
      </c>
      <c r="G376">
        <v>5210.9513999999999</v>
      </c>
      <c r="H376">
        <v>5204.5815199999997</v>
      </c>
      <c r="I376">
        <v>5198.2116400000004</v>
      </c>
      <c r="J376">
        <v>5194.1218900000003</v>
      </c>
      <c r="K376">
        <v>5187.7520199999999</v>
      </c>
      <c r="L376">
        <v>5181.3821399999997</v>
      </c>
      <c r="M376">
        <v>5175.0122600000004</v>
      </c>
      <c r="N376">
        <v>5168.64239</v>
      </c>
      <c r="P376" s="1">
        <f t="shared" si="15"/>
        <v>46079.888865740737</v>
      </c>
      <c r="Q376" s="2">
        <f t="shared" si="16"/>
        <v>46079.888888888891</v>
      </c>
      <c r="R376">
        <f t="shared" si="17"/>
        <v>1772140800</v>
      </c>
    </row>
    <row r="377" spans="1:18" x14ac:dyDescent="0.55000000000000004">
      <c r="A377">
        <v>1772141098</v>
      </c>
      <c r="B377" t="s">
        <v>6</v>
      </c>
      <c r="C377" t="s">
        <v>7</v>
      </c>
      <c r="D377">
        <v>5185.72</v>
      </c>
      <c r="E377">
        <v>5223.9286599999996</v>
      </c>
      <c r="F377">
        <v>5217.5415599999997</v>
      </c>
      <c r="G377">
        <v>5211.1544599999997</v>
      </c>
      <c r="H377">
        <v>5204.7673599999998</v>
      </c>
      <c r="I377">
        <v>5198.3802599999999</v>
      </c>
      <c r="J377">
        <v>5194.2552400000004</v>
      </c>
      <c r="K377">
        <v>5187.8681399999996</v>
      </c>
      <c r="L377">
        <v>5181.4810399999997</v>
      </c>
      <c r="M377">
        <v>5175.0939399999997</v>
      </c>
      <c r="N377">
        <v>5168.7068399999998</v>
      </c>
      <c r="P377" s="1">
        <f t="shared" si="15"/>
        <v>46079.892337962963</v>
      </c>
      <c r="Q377" s="2">
        <f t="shared" si="16"/>
        <v>46079.892361111109</v>
      </c>
      <c r="R377">
        <f t="shared" si="17"/>
        <v>1772141100</v>
      </c>
    </row>
    <row r="378" spans="1:18" x14ac:dyDescent="0.55000000000000004">
      <c r="A378">
        <v>1772141398</v>
      </c>
      <c r="B378" t="s">
        <v>6</v>
      </c>
      <c r="C378" t="s">
        <v>7</v>
      </c>
      <c r="D378">
        <v>5185.1099999999997</v>
      </c>
      <c r="E378">
        <v>5223.8047399999996</v>
      </c>
      <c r="F378">
        <v>5217.4358499999998</v>
      </c>
      <c r="G378">
        <v>5211.0669600000001</v>
      </c>
      <c r="H378">
        <v>5204.6980700000004</v>
      </c>
      <c r="I378">
        <v>5198.3291900000004</v>
      </c>
      <c r="J378">
        <v>5194.1821</v>
      </c>
      <c r="K378">
        <v>5187.8132100000003</v>
      </c>
      <c r="L378">
        <v>5181.4443199999996</v>
      </c>
      <c r="M378">
        <v>5175.0754299999999</v>
      </c>
      <c r="N378">
        <v>5168.7065400000001</v>
      </c>
      <c r="P378" s="1">
        <f t="shared" si="15"/>
        <v>46079.895810185189</v>
      </c>
      <c r="Q378" s="2">
        <f t="shared" si="16"/>
        <v>46079.895833333336</v>
      </c>
      <c r="R378">
        <f t="shared" si="17"/>
        <v>1772141400</v>
      </c>
    </row>
    <row r="379" spans="1:18" x14ac:dyDescent="0.55000000000000004">
      <c r="A379">
        <v>1772141698</v>
      </c>
      <c r="B379" t="s">
        <v>6</v>
      </c>
      <c r="C379" t="s">
        <v>7</v>
      </c>
      <c r="D379">
        <v>5187.12</v>
      </c>
      <c r="E379">
        <v>5223.4894100000001</v>
      </c>
      <c r="F379">
        <v>5217.1391000000003</v>
      </c>
      <c r="G379">
        <v>5210.7887899999996</v>
      </c>
      <c r="H379">
        <v>5204.4384799999998</v>
      </c>
      <c r="I379">
        <v>5198.08817</v>
      </c>
      <c r="J379">
        <v>5193.9664400000001</v>
      </c>
      <c r="K379">
        <v>5187.6161400000001</v>
      </c>
      <c r="L379">
        <v>5181.2658300000003</v>
      </c>
      <c r="M379">
        <v>5174.9155199999996</v>
      </c>
      <c r="N379">
        <v>5168.5652099999998</v>
      </c>
      <c r="P379" s="1">
        <f t="shared" si="15"/>
        <v>46079.899282407408</v>
      </c>
      <c r="Q379" s="2">
        <f t="shared" si="16"/>
        <v>46079.899305555555</v>
      </c>
      <c r="R379">
        <f t="shared" si="17"/>
        <v>1772141700</v>
      </c>
    </row>
    <row r="380" spans="1:18" x14ac:dyDescent="0.55000000000000004">
      <c r="A380">
        <v>1772141998</v>
      </c>
      <c r="B380" t="s">
        <v>6</v>
      </c>
      <c r="C380" t="s">
        <v>7</v>
      </c>
      <c r="D380">
        <v>5190.3900000000003</v>
      </c>
      <c r="E380">
        <v>5223.1657400000004</v>
      </c>
      <c r="F380">
        <v>5216.8283300000003</v>
      </c>
      <c r="G380">
        <v>5210.4909299999999</v>
      </c>
      <c r="H380">
        <v>5204.1535199999998</v>
      </c>
      <c r="I380">
        <v>5197.8161099999998</v>
      </c>
      <c r="J380">
        <v>5193.7094399999996</v>
      </c>
      <c r="K380">
        <v>5187.3720400000002</v>
      </c>
      <c r="L380">
        <v>5181.0346300000001</v>
      </c>
      <c r="M380">
        <v>5174.69722</v>
      </c>
      <c r="N380">
        <v>5168.3598099999999</v>
      </c>
      <c r="P380" s="1">
        <f t="shared" si="15"/>
        <v>46079.902754629627</v>
      </c>
      <c r="Q380" s="2">
        <f t="shared" si="16"/>
        <v>46079.902777777781</v>
      </c>
      <c r="R380">
        <f t="shared" si="17"/>
        <v>1772142000</v>
      </c>
    </row>
    <row r="381" spans="1:18" x14ac:dyDescent="0.55000000000000004">
      <c r="A381">
        <v>1772142298</v>
      </c>
      <c r="B381" t="s">
        <v>6</v>
      </c>
      <c r="C381" t="s">
        <v>7</v>
      </c>
      <c r="D381">
        <v>5187.18</v>
      </c>
      <c r="E381">
        <v>5222.7807300000004</v>
      </c>
      <c r="F381">
        <v>5216.4602999999997</v>
      </c>
      <c r="G381">
        <v>5210.1398600000002</v>
      </c>
      <c r="H381">
        <v>5203.8194299999996</v>
      </c>
      <c r="I381">
        <v>5197.4989999999998</v>
      </c>
      <c r="J381">
        <v>5193.4381800000001</v>
      </c>
      <c r="K381">
        <v>5187.1177500000003</v>
      </c>
      <c r="L381">
        <v>5180.7973199999997</v>
      </c>
      <c r="M381">
        <v>5174.4768899999999</v>
      </c>
      <c r="N381">
        <v>5168.1564500000004</v>
      </c>
      <c r="P381" s="1">
        <f t="shared" si="15"/>
        <v>46079.906226851846</v>
      </c>
      <c r="Q381" s="2">
        <f t="shared" si="16"/>
        <v>46079.90625</v>
      </c>
      <c r="R381">
        <f t="shared" si="17"/>
        <v>1772142300</v>
      </c>
    </row>
    <row r="382" spans="1:18" x14ac:dyDescent="0.55000000000000004">
      <c r="A382">
        <v>1772142598</v>
      </c>
      <c r="B382" t="s">
        <v>6</v>
      </c>
      <c r="C382" t="s">
        <v>7</v>
      </c>
      <c r="D382">
        <v>5183.3999999999996</v>
      </c>
      <c r="E382">
        <v>5222.4390400000002</v>
      </c>
      <c r="F382">
        <v>5216.10448</v>
      </c>
      <c r="G382">
        <v>5209.76991</v>
      </c>
      <c r="H382">
        <v>5203.43534</v>
      </c>
      <c r="I382">
        <v>5197.10077</v>
      </c>
      <c r="J382">
        <v>5193.0604300000005</v>
      </c>
      <c r="K382">
        <v>5186.7258700000002</v>
      </c>
      <c r="L382">
        <v>5180.3913000000002</v>
      </c>
      <c r="M382">
        <v>5174.0567300000002</v>
      </c>
      <c r="N382">
        <v>5167.7221600000003</v>
      </c>
      <c r="P382" s="1">
        <f t="shared" si="15"/>
        <v>46079.909699074073</v>
      </c>
      <c r="Q382" s="2">
        <f t="shared" si="16"/>
        <v>46079.909722222219</v>
      </c>
      <c r="R382">
        <f t="shared" si="17"/>
        <v>1772142600</v>
      </c>
    </row>
    <row r="383" spans="1:18" x14ac:dyDescent="0.55000000000000004">
      <c r="A383">
        <v>1772142898</v>
      </c>
      <c r="B383" t="s">
        <v>6</v>
      </c>
      <c r="C383" t="s">
        <v>7</v>
      </c>
      <c r="D383">
        <v>5185.2</v>
      </c>
      <c r="E383">
        <v>5221.7131200000003</v>
      </c>
      <c r="F383">
        <v>5215.4347200000002</v>
      </c>
      <c r="G383">
        <v>5209.1563299999998</v>
      </c>
      <c r="H383">
        <v>5202.8779299999997</v>
      </c>
      <c r="I383">
        <v>5196.5995400000002</v>
      </c>
      <c r="J383">
        <v>5192.6052</v>
      </c>
      <c r="K383">
        <v>5186.3268099999996</v>
      </c>
      <c r="L383">
        <v>5180.0484100000003</v>
      </c>
      <c r="M383">
        <v>5173.7700199999999</v>
      </c>
      <c r="N383">
        <v>5167.4916199999998</v>
      </c>
      <c r="P383" s="1">
        <f t="shared" si="15"/>
        <v>46079.913171296299</v>
      </c>
      <c r="Q383" s="2">
        <f t="shared" si="16"/>
        <v>46079.913194444445</v>
      </c>
      <c r="R383">
        <f t="shared" si="17"/>
        <v>1772142900</v>
      </c>
    </row>
    <row r="384" spans="1:18" x14ac:dyDescent="0.55000000000000004">
      <c r="A384">
        <v>1772146798</v>
      </c>
      <c r="B384" t="s">
        <v>6</v>
      </c>
      <c r="C384" t="s">
        <v>7</v>
      </c>
      <c r="D384">
        <v>5182.18</v>
      </c>
      <c r="E384">
        <v>5221.3458499999997</v>
      </c>
      <c r="F384">
        <v>5215.0408500000003</v>
      </c>
      <c r="G384">
        <v>5208.73585</v>
      </c>
      <c r="H384">
        <v>5202.4308499999997</v>
      </c>
      <c r="I384">
        <v>5196.1258500000004</v>
      </c>
      <c r="J384">
        <v>5191.92065</v>
      </c>
      <c r="K384">
        <v>5185.6156499999997</v>
      </c>
      <c r="L384">
        <v>5179.3106500000004</v>
      </c>
      <c r="M384">
        <v>5173.0056500000001</v>
      </c>
      <c r="N384">
        <v>5166.7006499999998</v>
      </c>
      <c r="P384" s="1">
        <f t="shared" si="15"/>
        <v>46079.958310185189</v>
      </c>
      <c r="Q384" s="2">
        <f t="shared" si="16"/>
        <v>46079.958333333336</v>
      </c>
      <c r="R384">
        <f t="shared" si="17"/>
        <v>1772146800</v>
      </c>
    </row>
    <row r="385" spans="1:18" x14ac:dyDescent="0.55000000000000004">
      <c r="A385">
        <v>1772147098</v>
      </c>
      <c r="B385" t="s">
        <v>6</v>
      </c>
      <c r="C385" t="s">
        <v>7</v>
      </c>
      <c r="D385">
        <v>5184.67</v>
      </c>
      <c r="E385">
        <v>5220.8770699999995</v>
      </c>
      <c r="F385">
        <v>5214.5570699999998</v>
      </c>
      <c r="G385">
        <v>5208.2370700000001</v>
      </c>
      <c r="H385">
        <v>5201.9170700000004</v>
      </c>
      <c r="I385">
        <v>5195.5970699999998</v>
      </c>
      <c r="J385">
        <v>5191.17227</v>
      </c>
      <c r="K385">
        <v>5184.8522700000003</v>
      </c>
      <c r="L385">
        <v>5178.5322699999997</v>
      </c>
      <c r="M385">
        <v>5172.21227</v>
      </c>
      <c r="N385">
        <v>5165.8922700000003</v>
      </c>
      <c r="P385" s="1">
        <f t="shared" si="15"/>
        <v>46079.961782407408</v>
      </c>
      <c r="Q385" s="2">
        <f t="shared" si="16"/>
        <v>46079.961805555555</v>
      </c>
      <c r="R385">
        <f t="shared" si="17"/>
        <v>1772147100</v>
      </c>
    </row>
    <row r="386" spans="1:18" x14ac:dyDescent="0.55000000000000004">
      <c r="A386">
        <v>1772147398</v>
      </c>
      <c r="B386" t="s">
        <v>6</v>
      </c>
      <c r="C386" t="s">
        <v>7</v>
      </c>
      <c r="D386">
        <v>5183.99</v>
      </c>
      <c r="E386">
        <v>5220.3863899999997</v>
      </c>
      <c r="F386">
        <v>5214.0633699999998</v>
      </c>
      <c r="G386">
        <v>5207.7403400000003</v>
      </c>
      <c r="H386">
        <v>5201.4173199999996</v>
      </c>
      <c r="I386">
        <v>5195.09429</v>
      </c>
      <c r="J386">
        <v>5190.4973</v>
      </c>
      <c r="K386">
        <v>5184.1742700000004</v>
      </c>
      <c r="L386">
        <v>5177.8512499999997</v>
      </c>
      <c r="M386">
        <v>5171.5282200000001</v>
      </c>
      <c r="N386">
        <v>5165.2052000000003</v>
      </c>
      <c r="P386" s="1">
        <f t="shared" ref="P386:P449" si="18">(A386/86400)+25569</f>
        <v>46079.965254629627</v>
      </c>
      <c r="Q386" s="2">
        <f t="shared" ref="Q386:Q449" si="19">CEILING(INT(P386*1440)/1440*288,1)/288</f>
        <v>46079.965277777781</v>
      </c>
      <c r="R386">
        <f t="shared" si="17"/>
        <v>1772147400</v>
      </c>
    </row>
    <row r="387" spans="1:18" x14ac:dyDescent="0.55000000000000004">
      <c r="A387">
        <v>1772147698</v>
      </c>
      <c r="B387" t="s">
        <v>6</v>
      </c>
      <c r="C387" t="s">
        <v>7</v>
      </c>
      <c r="D387">
        <v>5183.7700000000004</v>
      </c>
      <c r="E387">
        <v>5219.6159399999997</v>
      </c>
      <c r="F387">
        <v>5213.3483399999996</v>
      </c>
      <c r="G387">
        <v>5207.0807500000001</v>
      </c>
      <c r="H387">
        <v>5200.8131599999997</v>
      </c>
      <c r="I387">
        <v>5194.5455700000002</v>
      </c>
      <c r="J387">
        <v>5189.8763200000003</v>
      </c>
      <c r="K387">
        <v>5183.6087299999999</v>
      </c>
      <c r="L387">
        <v>5177.3411400000005</v>
      </c>
      <c r="M387">
        <v>5171.0735400000003</v>
      </c>
      <c r="N387">
        <v>5164.8059499999999</v>
      </c>
      <c r="P387" s="1">
        <f t="shared" si="18"/>
        <v>46079.968726851846</v>
      </c>
      <c r="Q387" s="2">
        <f t="shared" si="19"/>
        <v>46079.96875</v>
      </c>
      <c r="R387">
        <f t="shared" ref="R387:R450" si="20">MROUND((Q387-25569)*86400,300)</f>
        <v>1772147700</v>
      </c>
    </row>
    <row r="388" spans="1:18" x14ac:dyDescent="0.55000000000000004">
      <c r="A388">
        <v>1772147998</v>
      </c>
      <c r="B388" t="s">
        <v>6</v>
      </c>
      <c r="C388" t="s">
        <v>7</v>
      </c>
      <c r="D388">
        <v>5183.6899999999996</v>
      </c>
      <c r="E388">
        <v>5219.0621300000003</v>
      </c>
      <c r="F388">
        <v>5212.8000300000003</v>
      </c>
      <c r="G388">
        <v>5206.5379300000004</v>
      </c>
      <c r="H388">
        <v>5200.2758299999996</v>
      </c>
      <c r="I388">
        <v>5194.0137299999997</v>
      </c>
      <c r="J388">
        <v>5189.3277099999996</v>
      </c>
      <c r="K388">
        <v>5183.0656099999997</v>
      </c>
      <c r="L388">
        <v>5176.8035099999997</v>
      </c>
      <c r="M388">
        <v>5170.5414099999998</v>
      </c>
      <c r="N388">
        <v>5164.2793099999999</v>
      </c>
      <c r="P388" s="1">
        <f t="shared" si="18"/>
        <v>46079.972199074073</v>
      </c>
      <c r="Q388" s="2">
        <f t="shared" si="19"/>
        <v>46079.972222222219</v>
      </c>
      <c r="R388">
        <f t="shared" si="20"/>
        <v>1772148000</v>
      </c>
    </row>
    <row r="389" spans="1:18" x14ac:dyDescent="0.55000000000000004">
      <c r="A389">
        <v>1772148298</v>
      </c>
      <c r="B389" t="s">
        <v>6</v>
      </c>
      <c r="C389" t="s">
        <v>7</v>
      </c>
      <c r="D389">
        <v>5184</v>
      </c>
      <c r="E389">
        <v>5218.4740400000001</v>
      </c>
      <c r="F389">
        <v>5212.2223700000004</v>
      </c>
      <c r="G389">
        <v>5205.9707099999996</v>
      </c>
      <c r="H389">
        <v>5199.7190399999999</v>
      </c>
      <c r="I389">
        <v>5193.4673700000003</v>
      </c>
      <c r="J389">
        <v>5188.7804900000001</v>
      </c>
      <c r="K389">
        <v>5182.5288300000002</v>
      </c>
      <c r="L389">
        <v>5176.2771599999996</v>
      </c>
      <c r="M389">
        <v>5170.02549</v>
      </c>
      <c r="N389">
        <v>5163.7738300000001</v>
      </c>
      <c r="P389" s="1">
        <f t="shared" si="18"/>
        <v>46079.975671296299</v>
      </c>
      <c r="Q389" s="2">
        <f t="shared" si="19"/>
        <v>46079.975694444445</v>
      </c>
      <c r="R389">
        <f t="shared" si="20"/>
        <v>1772148300</v>
      </c>
    </row>
    <row r="390" spans="1:18" x14ac:dyDescent="0.55000000000000004">
      <c r="A390">
        <v>1772148598</v>
      </c>
      <c r="B390" t="s">
        <v>6</v>
      </c>
      <c r="C390" t="s">
        <v>7</v>
      </c>
      <c r="D390">
        <v>5183.32</v>
      </c>
      <c r="E390">
        <v>5217.8372499999996</v>
      </c>
      <c r="F390">
        <v>5211.6026899999997</v>
      </c>
      <c r="G390">
        <v>5205.3681200000001</v>
      </c>
      <c r="H390">
        <v>5199.1335499999996</v>
      </c>
      <c r="I390">
        <v>5192.8989799999999</v>
      </c>
      <c r="J390">
        <v>5188.2533700000004</v>
      </c>
      <c r="K390">
        <v>5182.0187999999998</v>
      </c>
      <c r="L390">
        <v>5175.78424</v>
      </c>
      <c r="M390">
        <v>5169.5496700000003</v>
      </c>
      <c r="N390">
        <v>5163.3150999999998</v>
      </c>
      <c r="P390" s="1">
        <f t="shared" si="18"/>
        <v>46079.979143518518</v>
      </c>
      <c r="Q390" s="2">
        <f t="shared" si="19"/>
        <v>46079.979166666664</v>
      </c>
      <c r="R390">
        <f t="shared" si="20"/>
        <v>1772148600</v>
      </c>
    </row>
    <row r="391" spans="1:18" x14ac:dyDescent="0.55000000000000004">
      <c r="A391">
        <v>1772148898</v>
      </c>
      <c r="B391" t="s">
        <v>6</v>
      </c>
      <c r="C391" t="s">
        <v>7</v>
      </c>
      <c r="D391">
        <v>5187.21</v>
      </c>
      <c r="E391">
        <v>5217.3109299999996</v>
      </c>
      <c r="F391">
        <v>5211.0795099999996</v>
      </c>
      <c r="G391">
        <v>5204.8480900000004</v>
      </c>
      <c r="H391">
        <v>5198.6166700000003</v>
      </c>
      <c r="I391">
        <v>5192.3852500000003</v>
      </c>
      <c r="J391">
        <v>5187.7909499999996</v>
      </c>
      <c r="K391">
        <v>5181.5595300000004</v>
      </c>
      <c r="L391">
        <v>5175.3281200000001</v>
      </c>
      <c r="M391">
        <v>5169.0967000000001</v>
      </c>
      <c r="N391">
        <v>5162.86528</v>
      </c>
      <c r="P391" s="1">
        <f t="shared" si="18"/>
        <v>46079.982615740737</v>
      </c>
      <c r="Q391" s="2">
        <f t="shared" si="19"/>
        <v>46079.982638888891</v>
      </c>
      <c r="R391">
        <f t="shared" si="20"/>
        <v>1772148900</v>
      </c>
    </row>
    <row r="392" spans="1:18" x14ac:dyDescent="0.55000000000000004">
      <c r="A392">
        <v>1772149198</v>
      </c>
      <c r="B392" t="s">
        <v>6</v>
      </c>
      <c r="C392" t="s">
        <v>7</v>
      </c>
      <c r="D392">
        <v>5186.0200000000004</v>
      </c>
      <c r="E392">
        <v>5216.9178899999997</v>
      </c>
      <c r="F392">
        <v>5210.6830200000004</v>
      </c>
      <c r="G392">
        <v>5204.4481400000004</v>
      </c>
      <c r="H392">
        <v>5198.2132700000002</v>
      </c>
      <c r="I392">
        <v>5191.9783900000002</v>
      </c>
      <c r="J392">
        <v>5187.4019399999997</v>
      </c>
      <c r="K392">
        <v>5181.1670599999998</v>
      </c>
      <c r="L392">
        <v>5174.9321900000004</v>
      </c>
      <c r="M392">
        <v>5168.6973099999996</v>
      </c>
      <c r="N392">
        <v>5162.4624400000002</v>
      </c>
      <c r="P392" s="1">
        <f t="shared" si="18"/>
        <v>46079.986087962963</v>
      </c>
      <c r="Q392" s="2">
        <f t="shared" si="19"/>
        <v>46079.986111111109</v>
      </c>
      <c r="R392">
        <f t="shared" si="20"/>
        <v>1772149200</v>
      </c>
    </row>
    <row r="393" spans="1:18" x14ac:dyDescent="0.55000000000000004">
      <c r="A393">
        <v>1772149498</v>
      </c>
      <c r="B393" t="s">
        <v>6</v>
      </c>
      <c r="C393" t="s">
        <v>7</v>
      </c>
      <c r="D393">
        <v>5183.96</v>
      </c>
      <c r="E393">
        <v>5216.5253000000002</v>
      </c>
      <c r="F393">
        <v>5210.3011100000003</v>
      </c>
      <c r="G393">
        <v>5204.0769099999998</v>
      </c>
      <c r="H393">
        <v>5197.8527100000001</v>
      </c>
      <c r="I393">
        <v>5191.6285099999996</v>
      </c>
      <c r="J393">
        <v>5187.0675099999999</v>
      </c>
      <c r="K393">
        <v>5180.8433100000002</v>
      </c>
      <c r="L393">
        <v>5174.6191200000003</v>
      </c>
      <c r="M393">
        <v>5168.3949199999997</v>
      </c>
      <c r="N393">
        <v>5162.1707200000001</v>
      </c>
      <c r="P393" s="1">
        <f t="shared" si="18"/>
        <v>46079.989560185189</v>
      </c>
      <c r="Q393" s="2">
        <f t="shared" si="19"/>
        <v>46079.989583333336</v>
      </c>
      <c r="R393">
        <f t="shared" si="20"/>
        <v>1772149500</v>
      </c>
    </row>
    <row r="394" spans="1:18" x14ac:dyDescent="0.55000000000000004">
      <c r="A394">
        <v>1772149798</v>
      </c>
      <c r="B394" t="s">
        <v>6</v>
      </c>
      <c r="C394" t="s">
        <v>7</v>
      </c>
      <c r="D394">
        <v>5184.93</v>
      </c>
      <c r="E394">
        <v>5216.1825500000004</v>
      </c>
      <c r="F394">
        <v>5209.9510700000001</v>
      </c>
      <c r="G394">
        <v>5203.7195899999997</v>
      </c>
      <c r="H394">
        <v>5197.4880999999996</v>
      </c>
      <c r="I394">
        <v>5191.2566200000001</v>
      </c>
      <c r="J394">
        <v>5186.7380199999998</v>
      </c>
      <c r="K394">
        <v>5180.5065400000003</v>
      </c>
      <c r="L394">
        <v>5174.2750599999999</v>
      </c>
      <c r="M394">
        <v>5168.0435799999996</v>
      </c>
      <c r="N394">
        <v>5161.8121000000001</v>
      </c>
      <c r="P394" s="1">
        <f t="shared" si="18"/>
        <v>46079.993032407408</v>
      </c>
      <c r="Q394" s="2">
        <f t="shared" si="19"/>
        <v>46079.993055555555</v>
      </c>
      <c r="R394">
        <f t="shared" si="20"/>
        <v>1772149800</v>
      </c>
    </row>
    <row r="395" spans="1:18" x14ac:dyDescent="0.55000000000000004">
      <c r="A395">
        <v>1772150098</v>
      </c>
      <c r="B395" t="s">
        <v>6</v>
      </c>
      <c r="C395" t="s">
        <v>7</v>
      </c>
      <c r="D395">
        <v>5184.6099999999997</v>
      </c>
      <c r="E395">
        <v>5215.6802600000001</v>
      </c>
      <c r="F395">
        <v>5209.4740199999997</v>
      </c>
      <c r="G395">
        <v>5203.2677899999999</v>
      </c>
      <c r="H395">
        <v>5197.0615500000004</v>
      </c>
      <c r="I395">
        <v>5190.8553199999997</v>
      </c>
      <c r="J395">
        <v>5186.4453999999996</v>
      </c>
      <c r="K395">
        <v>5180.2391699999998</v>
      </c>
      <c r="L395">
        <v>5174.0329300000003</v>
      </c>
      <c r="M395">
        <v>5167.8266999999996</v>
      </c>
      <c r="N395">
        <v>5161.6204699999998</v>
      </c>
      <c r="P395" s="1">
        <f t="shared" si="18"/>
        <v>46079.996504629627</v>
      </c>
      <c r="Q395" s="2">
        <f t="shared" si="19"/>
        <v>46079.996527777781</v>
      </c>
      <c r="R395">
        <f t="shared" si="20"/>
        <v>1772150100</v>
      </c>
    </row>
    <row r="396" spans="1:18" x14ac:dyDescent="0.55000000000000004">
      <c r="A396">
        <v>1772150398</v>
      </c>
      <c r="B396" t="s">
        <v>6</v>
      </c>
      <c r="C396" t="s">
        <v>7</v>
      </c>
      <c r="D396">
        <v>5180.24</v>
      </c>
      <c r="E396">
        <v>5215.3267599999999</v>
      </c>
      <c r="F396">
        <v>5209.1076800000001</v>
      </c>
      <c r="G396">
        <v>5202.88861</v>
      </c>
      <c r="H396">
        <v>5196.6695300000001</v>
      </c>
      <c r="I396">
        <v>5190.45046</v>
      </c>
      <c r="J396">
        <v>5186.0737099999997</v>
      </c>
      <c r="K396">
        <v>5179.8546299999998</v>
      </c>
      <c r="L396">
        <v>5173.6355599999997</v>
      </c>
      <c r="M396">
        <v>5167.4164899999996</v>
      </c>
      <c r="N396">
        <v>5161.1974099999998</v>
      </c>
      <c r="P396" s="1">
        <f t="shared" si="18"/>
        <v>46079.999976851846</v>
      </c>
      <c r="Q396" s="2">
        <f t="shared" si="19"/>
        <v>46080</v>
      </c>
      <c r="R396">
        <f t="shared" si="20"/>
        <v>1772150400</v>
      </c>
    </row>
    <row r="397" spans="1:18" x14ac:dyDescent="0.55000000000000004">
      <c r="A397">
        <v>1772150698</v>
      </c>
      <c r="B397" t="s">
        <v>6</v>
      </c>
      <c r="C397" t="s">
        <v>7</v>
      </c>
      <c r="D397">
        <v>5182.68</v>
      </c>
      <c r="E397">
        <v>5214.99442</v>
      </c>
      <c r="F397">
        <v>5208.7580600000001</v>
      </c>
      <c r="G397">
        <v>5202.5217000000002</v>
      </c>
      <c r="H397">
        <v>5196.2853500000001</v>
      </c>
      <c r="I397">
        <v>5190.0489900000002</v>
      </c>
      <c r="J397">
        <v>5185.65344</v>
      </c>
      <c r="K397">
        <v>5179.4170800000002</v>
      </c>
      <c r="L397">
        <v>5173.1807200000003</v>
      </c>
      <c r="M397">
        <v>5166.9443700000002</v>
      </c>
      <c r="N397">
        <v>5160.7080100000003</v>
      </c>
      <c r="P397" s="1">
        <f t="shared" si="18"/>
        <v>46080.003449074073</v>
      </c>
      <c r="Q397" s="2">
        <f t="shared" si="19"/>
        <v>46080.003472222219</v>
      </c>
      <c r="R397">
        <f t="shared" si="20"/>
        <v>1772150700</v>
      </c>
    </row>
    <row r="398" spans="1:18" x14ac:dyDescent="0.55000000000000004">
      <c r="A398">
        <v>1772150998</v>
      </c>
      <c r="B398" t="s">
        <v>6</v>
      </c>
      <c r="C398" t="s">
        <v>7</v>
      </c>
      <c r="D398">
        <v>5185.8900000000003</v>
      </c>
      <c r="E398">
        <v>5214.6536100000003</v>
      </c>
      <c r="F398">
        <v>5208.4125599999998</v>
      </c>
      <c r="G398">
        <v>5202.1715100000001</v>
      </c>
      <c r="H398">
        <v>5195.9304599999996</v>
      </c>
      <c r="I398">
        <v>5189.68941</v>
      </c>
      <c r="J398">
        <v>5185.2977499999997</v>
      </c>
      <c r="K398">
        <v>5179.0567000000001</v>
      </c>
      <c r="L398">
        <v>5172.8156499999996</v>
      </c>
      <c r="M398">
        <v>5166.5745999999999</v>
      </c>
      <c r="N398">
        <v>5160.3335500000003</v>
      </c>
      <c r="P398" s="1">
        <f t="shared" si="18"/>
        <v>46080.006921296299</v>
      </c>
      <c r="Q398" s="2">
        <f t="shared" si="19"/>
        <v>46080.006944444445</v>
      </c>
      <c r="R398">
        <f t="shared" si="20"/>
        <v>1772151000</v>
      </c>
    </row>
    <row r="399" spans="1:18" x14ac:dyDescent="0.55000000000000004">
      <c r="A399">
        <v>1772151298</v>
      </c>
      <c r="B399" t="s">
        <v>6</v>
      </c>
      <c r="C399" t="s">
        <v>7</v>
      </c>
      <c r="D399">
        <v>5189.28</v>
      </c>
      <c r="E399">
        <v>5214.4471400000002</v>
      </c>
      <c r="F399">
        <v>5208.19985</v>
      </c>
      <c r="G399">
        <v>5201.9525700000004</v>
      </c>
      <c r="H399">
        <v>5195.7052800000001</v>
      </c>
      <c r="I399">
        <v>5189.4579999999996</v>
      </c>
      <c r="J399">
        <v>5185.0646399999996</v>
      </c>
      <c r="K399">
        <v>5178.81736</v>
      </c>
      <c r="L399">
        <v>5172.5700699999998</v>
      </c>
      <c r="M399">
        <v>5166.3227900000002</v>
      </c>
      <c r="N399">
        <v>5160.0755099999997</v>
      </c>
      <c r="P399" s="1">
        <f t="shared" si="18"/>
        <v>46080.010393518518</v>
      </c>
      <c r="Q399" s="2">
        <f t="shared" si="19"/>
        <v>46080.010416666664</v>
      </c>
      <c r="R399">
        <f t="shared" si="20"/>
        <v>1772151300</v>
      </c>
    </row>
    <row r="400" spans="1:18" x14ac:dyDescent="0.55000000000000004">
      <c r="A400">
        <v>1772151598</v>
      </c>
      <c r="B400" t="s">
        <v>6</v>
      </c>
      <c r="C400" t="s">
        <v>7</v>
      </c>
      <c r="D400">
        <v>5192.47</v>
      </c>
      <c r="E400">
        <v>5214.4946200000004</v>
      </c>
      <c r="F400">
        <v>5208.2301799999996</v>
      </c>
      <c r="G400">
        <v>5201.9657299999999</v>
      </c>
      <c r="H400">
        <v>5195.70129</v>
      </c>
      <c r="I400">
        <v>5189.4368400000003</v>
      </c>
      <c r="J400">
        <v>5185.0079599999999</v>
      </c>
      <c r="K400">
        <v>5178.7435100000002</v>
      </c>
      <c r="L400">
        <v>5172.4790700000003</v>
      </c>
      <c r="M400">
        <v>5166.2146199999997</v>
      </c>
      <c r="N400">
        <v>5159.9501799999998</v>
      </c>
      <c r="P400" s="1">
        <f t="shared" si="18"/>
        <v>46080.013865740737</v>
      </c>
      <c r="Q400" s="2">
        <f t="shared" si="19"/>
        <v>46080.013888888891</v>
      </c>
      <c r="R400">
        <f t="shared" si="20"/>
        <v>1772151600</v>
      </c>
    </row>
    <row r="401" spans="1:18" x14ac:dyDescent="0.55000000000000004">
      <c r="A401">
        <v>1772151898</v>
      </c>
      <c r="B401" t="s">
        <v>6</v>
      </c>
      <c r="C401" t="s">
        <v>7</v>
      </c>
      <c r="D401">
        <v>5188.1400000000003</v>
      </c>
      <c r="E401">
        <v>5214.5997200000002</v>
      </c>
      <c r="F401">
        <v>5208.32762</v>
      </c>
      <c r="G401">
        <v>5202.0555199999999</v>
      </c>
      <c r="H401">
        <v>5195.7834199999998</v>
      </c>
      <c r="I401">
        <v>5189.5113300000003</v>
      </c>
      <c r="J401">
        <v>5185.0501800000002</v>
      </c>
      <c r="K401">
        <v>5178.77808</v>
      </c>
      <c r="L401">
        <v>5172.5059799999999</v>
      </c>
      <c r="M401">
        <v>5166.2338799999998</v>
      </c>
      <c r="N401">
        <v>5159.9617799999996</v>
      </c>
      <c r="P401" s="1">
        <f t="shared" si="18"/>
        <v>46080.017337962963</v>
      </c>
      <c r="Q401" s="2">
        <f t="shared" si="19"/>
        <v>46080.017361111109</v>
      </c>
      <c r="R401">
        <f t="shared" si="20"/>
        <v>1772151900</v>
      </c>
    </row>
    <row r="402" spans="1:18" x14ac:dyDescent="0.55000000000000004">
      <c r="A402">
        <v>1772152198</v>
      </c>
      <c r="B402" t="s">
        <v>6</v>
      </c>
      <c r="C402" t="s">
        <v>7</v>
      </c>
      <c r="D402">
        <v>5182.22</v>
      </c>
      <c r="E402">
        <v>5214.8095800000001</v>
      </c>
      <c r="F402">
        <v>5208.5005000000001</v>
      </c>
      <c r="G402">
        <v>5202.1914299999999</v>
      </c>
      <c r="H402">
        <v>5195.8823499999999</v>
      </c>
      <c r="I402">
        <v>5189.5732799999996</v>
      </c>
      <c r="J402">
        <v>5184.9558999999999</v>
      </c>
      <c r="K402">
        <v>5178.6468199999999</v>
      </c>
      <c r="L402">
        <v>5172.3377499999997</v>
      </c>
      <c r="M402">
        <v>5166.0286800000003</v>
      </c>
      <c r="N402">
        <v>5159.7196000000004</v>
      </c>
      <c r="P402" s="1">
        <f t="shared" si="18"/>
        <v>46080.020810185189</v>
      </c>
      <c r="Q402" s="2">
        <f t="shared" si="19"/>
        <v>46080.020833333336</v>
      </c>
      <c r="R402">
        <f t="shared" si="20"/>
        <v>1772152200</v>
      </c>
    </row>
    <row r="403" spans="1:18" x14ac:dyDescent="0.55000000000000004">
      <c r="A403">
        <v>1772152498</v>
      </c>
      <c r="B403" t="s">
        <v>6</v>
      </c>
      <c r="C403" t="s">
        <v>7</v>
      </c>
      <c r="D403">
        <v>5174.71</v>
      </c>
      <c r="E403">
        <v>5214.8764799999999</v>
      </c>
      <c r="F403">
        <v>5208.5160500000002</v>
      </c>
      <c r="G403">
        <v>5202.1556200000005</v>
      </c>
      <c r="H403">
        <v>5195.7951800000001</v>
      </c>
      <c r="I403">
        <v>5189.4347500000003</v>
      </c>
      <c r="J403">
        <v>5184.5693199999996</v>
      </c>
      <c r="K403">
        <v>5178.2088899999999</v>
      </c>
      <c r="L403">
        <v>5171.8484600000002</v>
      </c>
      <c r="M403">
        <v>5165.4880300000004</v>
      </c>
      <c r="N403">
        <v>5159.1275999999998</v>
      </c>
      <c r="P403" s="1">
        <f t="shared" si="18"/>
        <v>46080.024282407408</v>
      </c>
      <c r="Q403" s="2">
        <f t="shared" si="19"/>
        <v>46080.024305555555</v>
      </c>
      <c r="R403">
        <f t="shared" si="20"/>
        <v>1772152500</v>
      </c>
    </row>
    <row r="404" spans="1:18" x14ac:dyDescent="0.55000000000000004">
      <c r="A404">
        <v>1772152798</v>
      </c>
      <c r="B404" t="s">
        <v>6</v>
      </c>
      <c r="C404" t="s">
        <v>7</v>
      </c>
      <c r="D404">
        <v>5176.2</v>
      </c>
      <c r="E404">
        <v>5214.6266800000003</v>
      </c>
      <c r="F404">
        <v>5208.2307000000001</v>
      </c>
      <c r="G404">
        <v>5201.8347100000001</v>
      </c>
      <c r="H404">
        <v>5195.4387200000001</v>
      </c>
      <c r="I404">
        <v>5189.0427300000001</v>
      </c>
      <c r="J404">
        <v>5183.9434099999999</v>
      </c>
      <c r="K404">
        <v>5177.5474199999999</v>
      </c>
      <c r="L404">
        <v>5171.1514399999996</v>
      </c>
      <c r="M404">
        <v>5164.7554499999997</v>
      </c>
      <c r="N404">
        <v>5158.3594599999997</v>
      </c>
      <c r="P404" s="1">
        <f t="shared" si="18"/>
        <v>46080.027754629627</v>
      </c>
      <c r="Q404" s="2">
        <f t="shared" si="19"/>
        <v>46080.027777777781</v>
      </c>
      <c r="R404">
        <f t="shared" si="20"/>
        <v>1772152800</v>
      </c>
    </row>
    <row r="405" spans="1:18" x14ac:dyDescent="0.55000000000000004">
      <c r="A405">
        <v>1772153098</v>
      </c>
      <c r="B405" t="s">
        <v>6</v>
      </c>
      <c r="C405" t="s">
        <v>7</v>
      </c>
      <c r="D405">
        <v>5173.8999999999996</v>
      </c>
      <c r="E405">
        <v>5214.0287399999997</v>
      </c>
      <c r="F405">
        <v>5207.6404700000003</v>
      </c>
      <c r="G405">
        <v>5201.2521999999999</v>
      </c>
      <c r="H405">
        <v>5194.8639300000004</v>
      </c>
      <c r="I405">
        <v>5188.4756500000003</v>
      </c>
      <c r="J405">
        <v>5183.2021800000002</v>
      </c>
      <c r="K405">
        <v>5176.8139099999999</v>
      </c>
      <c r="L405">
        <v>5170.4256400000004</v>
      </c>
      <c r="M405">
        <v>5164.03737</v>
      </c>
      <c r="N405">
        <v>5157.6490999999996</v>
      </c>
      <c r="P405" s="1">
        <f t="shared" si="18"/>
        <v>46080.031226851846</v>
      </c>
      <c r="Q405" s="2">
        <f t="shared" si="19"/>
        <v>46080.03125</v>
      </c>
      <c r="R405">
        <f t="shared" si="20"/>
        <v>1772153100</v>
      </c>
    </row>
    <row r="406" spans="1:18" x14ac:dyDescent="0.55000000000000004">
      <c r="A406">
        <v>1772153398</v>
      </c>
      <c r="B406" t="s">
        <v>6</v>
      </c>
      <c r="C406" t="s">
        <v>7</v>
      </c>
      <c r="D406">
        <v>5176.5600000000004</v>
      </c>
      <c r="E406">
        <v>5213.40877</v>
      </c>
      <c r="F406">
        <v>5207.0074699999996</v>
      </c>
      <c r="G406">
        <v>5200.6061799999998</v>
      </c>
      <c r="H406">
        <v>5194.2048800000002</v>
      </c>
      <c r="I406">
        <v>5187.8035799999998</v>
      </c>
      <c r="J406">
        <v>5182.4075400000002</v>
      </c>
      <c r="K406">
        <v>5176.0062399999997</v>
      </c>
      <c r="L406">
        <v>5169.6049499999999</v>
      </c>
      <c r="M406">
        <v>5163.2036500000004</v>
      </c>
      <c r="N406">
        <v>5156.8023499999999</v>
      </c>
      <c r="P406" s="1">
        <f t="shared" si="18"/>
        <v>46080.034699074073</v>
      </c>
      <c r="Q406" s="2">
        <f t="shared" si="19"/>
        <v>46080.034722222219</v>
      </c>
      <c r="R406">
        <f t="shared" si="20"/>
        <v>1772153400</v>
      </c>
    </row>
    <row r="407" spans="1:18" x14ac:dyDescent="0.55000000000000004">
      <c r="A407">
        <v>1772153698</v>
      </c>
      <c r="B407" t="s">
        <v>6</v>
      </c>
      <c r="C407" t="s">
        <v>7</v>
      </c>
      <c r="D407">
        <v>5174.97</v>
      </c>
      <c r="E407">
        <v>5212.6012700000001</v>
      </c>
      <c r="F407">
        <v>5206.2162099999996</v>
      </c>
      <c r="G407">
        <v>5199.83115</v>
      </c>
      <c r="H407">
        <v>5193.4460900000004</v>
      </c>
      <c r="I407">
        <v>5187.0610200000001</v>
      </c>
      <c r="J407">
        <v>5181.6270500000001</v>
      </c>
      <c r="K407">
        <v>5175.2419799999998</v>
      </c>
      <c r="L407">
        <v>5168.8569200000002</v>
      </c>
      <c r="M407">
        <v>5162.4718599999997</v>
      </c>
      <c r="N407">
        <v>5156.0868</v>
      </c>
      <c r="P407" s="1">
        <f t="shared" si="18"/>
        <v>46080.038171296299</v>
      </c>
      <c r="Q407" s="2">
        <f t="shared" si="19"/>
        <v>46080.038194444445</v>
      </c>
      <c r="R407">
        <f t="shared" si="20"/>
        <v>1772153700</v>
      </c>
    </row>
    <row r="408" spans="1:18" x14ac:dyDescent="0.55000000000000004">
      <c r="A408">
        <v>1772153998</v>
      </c>
      <c r="B408" t="s">
        <v>6</v>
      </c>
      <c r="C408" t="s">
        <v>7</v>
      </c>
      <c r="D408">
        <v>5175.37</v>
      </c>
      <c r="E408">
        <v>5211.8906800000004</v>
      </c>
      <c r="F408">
        <v>5205.48513</v>
      </c>
      <c r="G408">
        <v>5199.0795699999999</v>
      </c>
      <c r="H408">
        <v>5192.6740200000004</v>
      </c>
      <c r="I408">
        <v>5186.2684600000002</v>
      </c>
      <c r="J408">
        <v>5180.7435999999998</v>
      </c>
      <c r="K408">
        <v>5174.3380399999996</v>
      </c>
      <c r="L408">
        <v>5167.9324900000001</v>
      </c>
      <c r="M408">
        <v>5161.52693</v>
      </c>
      <c r="N408">
        <v>5155.1213799999996</v>
      </c>
      <c r="P408" s="1">
        <f t="shared" si="18"/>
        <v>46080.041643518518</v>
      </c>
      <c r="Q408" s="2">
        <f t="shared" si="19"/>
        <v>46080.041666666664</v>
      </c>
      <c r="R408">
        <f t="shared" si="20"/>
        <v>1772154000</v>
      </c>
    </row>
    <row r="409" spans="1:18" x14ac:dyDescent="0.55000000000000004">
      <c r="A409">
        <v>1772154298</v>
      </c>
      <c r="B409" t="s">
        <v>6</v>
      </c>
      <c r="C409" t="s">
        <v>7</v>
      </c>
      <c r="D409">
        <v>5174.8599999999997</v>
      </c>
      <c r="E409">
        <v>5211.1940500000001</v>
      </c>
      <c r="F409">
        <v>5204.7609599999996</v>
      </c>
      <c r="G409">
        <v>5198.3278700000001</v>
      </c>
      <c r="H409">
        <v>5191.8947900000003</v>
      </c>
      <c r="I409">
        <v>5185.4616999999998</v>
      </c>
      <c r="J409">
        <v>5179.7629299999999</v>
      </c>
      <c r="K409">
        <v>5173.3298400000003</v>
      </c>
      <c r="L409">
        <v>5166.8967599999996</v>
      </c>
      <c r="M409">
        <v>5160.4636700000001</v>
      </c>
      <c r="N409">
        <v>5154.0305799999996</v>
      </c>
      <c r="P409" s="1">
        <f t="shared" si="18"/>
        <v>46080.045115740737</v>
      </c>
      <c r="Q409" s="2">
        <f t="shared" si="19"/>
        <v>46080.045138888891</v>
      </c>
      <c r="R409">
        <f t="shared" si="20"/>
        <v>1772154300</v>
      </c>
    </row>
    <row r="410" spans="1:18" x14ac:dyDescent="0.55000000000000004">
      <c r="A410">
        <v>1772154598</v>
      </c>
      <c r="B410" t="s">
        <v>6</v>
      </c>
      <c r="C410" t="s">
        <v>7</v>
      </c>
      <c r="D410">
        <v>5176.58</v>
      </c>
      <c r="E410">
        <v>5210.3834699999998</v>
      </c>
      <c r="F410">
        <v>5203.9663099999998</v>
      </c>
      <c r="G410">
        <v>5197.5491499999998</v>
      </c>
      <c r="H410">
        <v>5191.1319899999999</v>
      </c>
      <c r="I410">
        <v>5184.7148299999999</v>
      </c>
      <c r="J410">
        <v>5178.9352799999997</v>
      </c>
      <c r="K410">
        <v>5172.5181199999997</v>
      </c>
      <c r="L410">
        <v>5166.1009599999998</v>
      </c>
      <c r="M410">
        <v>5159.6837999999998</v>
      </c>
      <c r="N410">
        <v>5153.2666399999998</v>
      </c>
      <c r="P410" s="1">
        <f t="shared" si="18"/>
        <v>46080.048587962963</v>
      </c>
      <c r="Q410" s="2">
        <f t="shared" si="19"/>
        <v>46080.048611111109</v>
      </c>
      <c r="R410">
        <f t="shared" si="20"/>
        <v>1772154600</v>
      </c>
    </row>
    <row r="411" spans="1:18" x14ac:dyDescent="0.55000000000000004">
      <c r="A411">
        <v>1772154898</v>
      </c>
      <c r="B411" t="s">
        <v>6</v>
      </c>
      <c r="C411" t="s">
        <v>7</v>
      </c>
      <c r="D411">
        <v>5177.91</v>
      </c>
      <c r="E411">
        <v>5209.6839900000004</v>
      </c>
      <c r="F411">
        <v>5203.2704700000004</v>
      </c>
      <c r="G411">
        <v>5196.8569600000001</v>
      </c>
      <c r="H411">
        <v>5190.44344</v>
      </c>
      <c r="I411">
        <v>5184.0299199999999</v>
      </c>
      <c r="J411">
        <v>5178.2387900000003</v>
      </c>
      <c r="K411">
        <v>5171.8252700000003</v>
      </c>
      <c r="L411">
        <v>5165.4117500000002</v>
      </c>
      <c r="M411">
        <v>5158.9982300000001</v>
      </c>
      <c r="N411">
        <v>5152.5847199999998</v>
      </c>
      <c r="P411" s="1">
        <f t="shared" si="18"/>
        <v>46080.052060185189</v>
      </c>
      <c r="Q411" s="2">
        <f t="shared" si="19"/>
        <v>46080.052083333336</v>
      </c>
      <c r="R411">
        <f t="shared" si="20"/>
        <v>1772154900</v>
      </c>
    </row>
    <row r="412" spans="1:18" x14ac:dyDescent="0.55000000000000004">
      <c r="A412">
        <v>1772155198</v>
      </c>
      <c r="B412" t="s">
        <v>6</v>
      </c>
      <c r="C412" t="s">
        <v>7</v>
      </c>
      <c r="D412">
        <v>5177.8599999999997</v>
      </c>
      <c r="E412">
        <v>5209.0660200000002</v>
      </c>
      <c r="F412">
        <v>5202.6572500000002</v>
      </c>
      <c r="G412">
        <v>5196.2484899999999</v>
      </c>
      <c r="H412">
        <v>5189.8397199999999</v>
      </c>
      <c r="I412">
        <v>5183.4309599999997</v>
      </c>
      <c r="J412">
        <v>5177.6750099999999</v>
      </c>
      <c r="K412">
        <v>5171.2662499999997</v>
      </c>
      <c r="L412">
        <v>5164.8574799999997</v>
      </c>
      <c r="M412">
        <v>5158.4487200000003</v>
      </c>
      <c r="N412">
        <v>5152.0399500000003</v>
      </c>
      <c r="P412" s="1">
        <f t="shared" si="18"/>
        <v>46080.055532407408</v>
      </c>
      <c r="Q412" s="2">
        <f t="shared" si="19"/>
        <v>46080.055555555555</v>
      </c>
      <c r="R412">
        <f t="shared" si="20"/>
        <v>1772155200</v>
      </c>
    </row>
    <row r="413" spans="1:18" x14ac:dyDescent="0.55000000000000004">
      <c r="A413">
        <v>1772155498</v>
      </c>
      <c r="B413" t="s">
        <v>6</v>
      </c>
      <c r="C413" t="s">
        <v>7</v>
      </c>
      <c r="D413">
        <v>5174.99</v>
      </c>
      <c r="E413">
        <v>5208.40744</v>
      </c>
      <c r="F413">
        <v>5202.0205900000001</v>
      </c>
      <c r="G413">
        <v>5195.6337400000002</v>
      </c>
      <c r="H413">
        <v>5189.2468900000003</v>
      </c>
      <c r="I413">
        <v>5182.8600299999998</v>
      </c>
      <c r="J413">
        <v>5177.1847500000003</v>
      </c>
      <c r="K413">
        <v>5170.7978999999996</v>
      </c>
      <c r="L413">
        <v>5164.41104</v>
      </c>
      <c r="M413">
        <v>5158.0241900000001</v>
      </c>
      <c r="N413">
        <v>5151.6373400000002</v>
      </c>
      <c r="P413" s="1">
        <f t="shared" si="18"/>
        <v>46080.059004629627</v>
      </c>
      <c r="Q413" s="2">
        <f t="shared" si="19"/>
        <v>46080.059027777781</v>
      </c>
      <c r="R413">
        <f t="shared" si="20"/>
        <v>1772155500</v>
      </c>
    </row>
    <row r="414" spans="1:18" x14ac:dyDescent="0.55000000000000004">
      <c r="A414">
        <v>1772155798</v>
      </c>
      <c r="B414" t="s">
        <v>6</v>
      </c>
      <c r="C414" t="s">
        <v>7</v>
      </c>
      <c r="D414">
        <v>5182.1400000000003</v>
      </c>
      <c r="E414">
        <v>5208.05674</v>
      </c>
      <c r="F414">
        <v>5201.6500100000003</v>
      </c>
      <c r="G414">
        <v>5195.2432799999997</v>
      </c>
      <c r="H414">
        <v>5188.83655</v>
      </c>
      <c r="I414">
        <v>5182.42983</v>
      </c>
      <c r="J414">
        <v>5176.7198900000003</v>
      </c>
      <c r="K414">
        <v>5170.3131700000004</v>
      </c>
      <c r="L414">
        <v>5163.9064399999997</v>
      </c>
      <c r="M414">
        <v>5157.4997100000001</v>
      </c>
      <c r="N414">
        <v>5151.0929800000004</v>
      </c>
      <c r="P414" s="1">
        <f t="shared" si="18"/>
        <v>46080.062476851846</v>
      </c>
      <c r="Q414" s="2">
        <f t="shared" si="19"/>
        <v>46080.0625</v>
      </c>
      <c r="R414">
        <f t="shared" si="20"/>
        <v>1772155800</v>
      </c>
    </row>
    <row r="415" spans="1:18" x14ac:dyDescent="0.55000000000000004">
      <c r="A415">
        <v>1772156098</v>
      </c>
      <c r="B415" t="s">
        <v>6</v>
      </c>
      <c r="C415" t="s">
        <v>7</v>
      </c>
      <c r="D415">
        <v>5190.7</v>
      </c>
      <c r="E415">
        <v>5208.0210699999998</v>
      </c>
      <c r="F415">
        <v>5201.5949600000004</v>
      </c>
      <c r="G415">
        <v>5195.16885</v>
      </c>
      <c r="H415">
        <v>5188.7427399999997</v>
      </c>
      <c r="I415">
        <v>5182.3166300000003</v>
      </c>
      <c r="J415">
        <v>5176.4995200000003</v>
      </c>
      <c r="K415">
        <v>5170.0734000000002</v>
      </c>
      <c r="L415">
        <v>5163.6472899999999</v>
      </c>
      <c r="M415">
        <v>5157.2211799999995</v>
      </c>
      <c r="N415">
        <v>5150.7950700000001</v>
      </c>
      <c r="P415" s="1">
        <f t="shared" si="18"/>
        <v>46080.065949074073</v>
      </c>
      <c r="Q415" s="2">
        <f t="shared" si="19"/>
        <v>46080.065972222219</v>
      </c>
      <c r="R415">
        <f t="shared" si="20"/>
        <v>1772156100</v>
      </c>
    </row>
    <row r="416" spans="1:18" x14ac:dyDescent="0.55000000000000004">
      <c r="A416">
        <v>1772156398</v>
      </c>
      <c r="B416" t="s">
        <v>6</v>
      </c>
      <c r="C416" t="s">
        <v>7</v>
      </c>
      <c r="D416">
        <v>5188.6499999999996</v>
      </c>
      <c r="E416">
        <v>5208.1941999999999</v>
      </c>
      <c r="F416">
        <v>5201.7546899999998</v>
      </c>
      <c r="G416">
        <v>5195.3151799999996</v>
      </c>
      <c r="H416">
        <v>5188.8756800000001</v>
      </c>
      <c r="I416">
        <v>5182.4361699999999</v>
      </c>
      <c r="J416">
        <v>5176.5806300000004</v>
      </c>
      <c r="K416">
        <v>5170.1411200000002</v>
      </c>
      <c r="L416">
        <v>5163.7016100000001</v>
      </c>
      <c r="M416">
        <v>5157.2621099999997</v>
      </c>
      <c r="N416">
        <v>5150.8226000000004</v>
      </c>
      <c r="P416" s="1">
        <f t="shared" si="18"/>
        <v>46080.069421296299</v>
      </c>
      <c r="Q416" s="2">
        <f t="shared" si="19"/>
        <v>46080.069444444445</v>
      </c>
      <c r="R416">
        <f t="shared" si="20"/>
        <v>1772156400</v>
      </c>
    </row>
    <row r="417" spans="1:18" x14ac:dyDescent="0.55000000000000004">
      <c r="A417">
        <v>1772156698</v>
      </c>
      <c r="B417" t="s">
        <v>6</v>
      </c>
      <c r="C417" t="s">
        <v>7</v>
      </c>
      <c r="D417">
        <v>5188.54</v>
      </c>
      <c r="E417">
        <v>5208.3733700000003</v>
      </c>
      <c r="F417">
        <v>5201.9499699999997</v>
      </c>
      <c r="G417">
        <v>5195.5265799999997</v>
      </c>
      <c r="H417">
        <v>5189.1031800000001</v>
      </c>
      <c r="I417">
        <v>5182.6797900000001</v>
      </c>
      <c r="J417">
        <v>5176.8848399999997</v>
      </c>
      <c r="K417">
        <v>5170.4614499999998</v>
      </c>
      <c r="L417">
        <v>5164.0380500000001</v>
      </c>
      <c r="M417">
        <v>5157.6146600000002</v>
      </c>
      <c r="N417">
        <v>5151.1912599999996</v>
      </c>
      <c r="P417" s="1">
        <f t="shared" si="18"/>
        <v>46080.072893518518</v>
      </c>
      <c r="Q417" s="2">
        <f t="shared" si="19"/>
        <v>46080.072916666664</v>
      </c>
      <c r="R417">
        <f t="shared" si="20"/>
        <v>1772156700</v>
      </c>
    </row>
    <row r="418" spans="1:18" x14ac:dyDescent="0.55000000000000004">
      <c r="A418">
        <v>1772156998</v>
      </c>
      <c r="B418" t="s">
        <v>6</v>
      </c>
      <c r="C418" t="s">
        <v>7</v>
      </c>
      <c r="D418">
        <v>5192.1000000000004</v>
      </c>
      <c r="E418">
        <v>5208.8402699999997</v>
      </c>
      <c r="F418">
        <v>5202.4074300000002</v>
      </c>
      <c r="G418">
        <v>5195.9745899999998</v>
      </c>
      <c r="H418">
        <v>5189.5417500000003</v>
      </c>
      <c r="I418">
        <v>5183.1089099999999</v>
      </c>
      <c r="J418">
        <v>5177.3401599999997</v>
      </c>
      <c r="K418">
        <v>5170.9073200000003</v>
      </c>
      <c r="L418">
        <v>5164.4744799999999</v>
      </c>
      <c r="M418">
        <v>5158.0416400000004</v>
      </c>
      <c r="N418">
        <v>5151.6088</v>
      </c>
      <c r="P418" s="1">
        <f t="shared" si="18"/>
        <v>46080.076365740737</v>
      </c>
      <c r="Q418" s="2">
        <f t="shared" si="19"/>
        <v>46080.076388888891</v>
      </c>
      <c r="R418">
        <f t="shared" si="20"/>
        <v>1772157000</v>
      </c>
    </row>
    <row r="419" spans="1:18" x14ac:dyDescent="0.55000000000000004">
      <c r="A419">
        <v>1772157298</v>
      </c>
      <c r="B419" t="s">
        <v>6</v>
      </c>
      <c r="C419" t="s">
        <v>7</v>
      </c>
      <c r="D419">
        <v>5194.22</v>
      </c>
      <c r="E419">
        <v>5209.40877</v>
      </c>
      <c r="F419">
        <v>5202.9763599999997</v>
      </c>
      <c r="G419">
        <v>5196.54396</v>
      </c>
      <c r="H419">
        <v>5190.1115499999996</v>
      </c>
      <c r="I419">
        <v>5183.6791400000002</v>
      </c>
      <c r="J419">
        <v>5177.9567500000003</v>
      </c>
      <c r="K419">
        <v>5171.5243399999999</v>
      </c>
      <c r="L419">
        <v>5165.0919299999996</v>
      </c>
      <c r="M419">
        <v>5158.6595299999999</v>
      </c>
      <c r="N419">
        <v>5152.2271199999996</v>
      </c>
      <c r="P419" s="1">
        <f t="shared" si="18"/>
        <v>46080.079837962963</v>
      </c>
      <c r="Q419" s="2">
        <f t="shared" si="19"/>
        <v>46080.079861111109</v>
      </c>
      <c r="R419">
        <f t="shared" si="20"/>
        <v>1772157300</v>
      </c>
    </row>
    <row r="420" spans="1:18" x14ac:dyDescent="0.55000000000000004">
      <c r="A420">
        <v>1772157598</v>
      </c>
      <c r="B420" t="s">
        <v>6</v>
      </c>
      <c r="C420" t="s">
        <v>7</v>
      </c>
      <c r="D420">
        <v>5193.3100000000004</v>
      </c>
      <c r="E420">
        <v>5210.2232700000004</v>
      </c>
      <c r="F420">
        <v>5203.7703700000002</v>
      </c>
      <c r="G420">
        <v>5197.31747</v>
      </c>
      <c r="H420">
        <v>5190.8645699999997</v>
      </c>
      <c r="I420">
        <v>5184.4116700000004</v>
      </c>
      <c r="J420">
        <v>5178.7212300000001</v>
      </c>
      <c r="K420">
        <v>5172.2683299999999</v>
      </c>
      <c r="L420">
        <v>5165.8154299999997</v>
      </c>
      <c r="M420">
        <v>5159.3625300000003</v>
      </c>
      <c r="N420">
        <v>5152.9096200000004</v>
      </c>
      <c r="P420" s="1">
        <f t="shared" si="18"/>
        <v>46080.083310185189</v>
      </c>
      <c r="Q420" s="2">
        <f t="shared" si="19"/>
        <v>46080.083333333336</v>
      </c>
      <c r="R420">
        <f t="shared" si="20"/>
        <v>1772157600</v>
      </c>
    </row>
    <row r="421" spans="1:18" x14ac:dyDescent="0.55000000000000004">
      <c r="A421">
        <v>1772157898</v>
      </c>
      <c r="B421" t="s">
        <v>6</v>
      </c>
      <c r="C421" t="s">
        <v>7</v>
      </c>
      <c r="D421">
        <v>5195.28</v>
      </c>
      <c r="E421">
        <v>5211.1939899999998</v>
      </c>
      <c r="F421">
        <v>5204.7197999999999</v>
      </c>
      <c r="G421">
        <v>5198.2456000000002</v>
      </c>
      <c r="H421">
        <v>5191.7713999999996</v>
      </c>
      <c r="I421">
        <v>5185.2972</v>
      </c>
      <c r="J421">
        <v>5179.6071400000001</v>
      </c>
      <c r="K421">
        <v>5173.1329400000004</v>
      </c>
      <c r="L421">
        <v>5166.6587499999996</v>
      </c>
      <c r="M421">
        <v>5160.1845499999999</v>
      </c>
      <c r="N421">
        <v>5153.7103500000003</v>
      </c>
      <c r="P421" s="1">
        <f t="shared" si="18"/>
        <v>46080.086782407408</v>
      </c>
      <c r="Q421" s="2">
        <f t="shared" si="19"/>
        <v>46080.086805555555</v>
      </c>
      <c r="R421">
        <f t="shared" si="20"/>
        <v>1772157900</v>
      </c>
    </row>
    <row r="422" spans="1:18" x14ac:dyDescent="0.55000000000000004">
      <c r="A422">
        <v>1772158198</v>
      </c>
      <c r="B422" t="s">
        <v>6</v>
      </c>
      <c r="C422" t="s">
        <v>7</v>
      </c>
      <c r="D422">
        <v>5194.16</v>
      </c>
      <c r="E422">
        <v>5212.1598800000002</v>
      </c>
      <c r="F422">
        <v>5205.6688299999996</v>
      </c>
      <c r="G422">
        <v>5199.17778</v>
      </c>
      <c r="H422">
        <v>5192.6867300000004</v>
      </c>
      <c r="I422">
        <v>5186.1956799999998</v>
      </c>
      <c r="J422">
        <v>5180.5296600000001</v>
      </c>
      <c r="K422">
        <v>5174.0386099999996</v>
      </c>
      <c r="L422">
        <v>5167.54756</v>
      </c>
      <c r="M422">
        <v>5161.0565100000003</v>
      </c>
      <c r="N422">
        <v>5154.5654599999998</v>
      </c>
      <c r="P422" s="1">
        <f t="shared" si="18"/>
        <v>46080.090254629627</v>
      </c>
      <c r="Q422" s="2">
        <f t="shared" si="19"/>
        <v>46080.090277777781</v>
      </c>
      <c r="R422">
        <f t="shared" si="20"/>
        <v>1772158200</v>
      </c>
    </row>
    <row r="423" spans="1:18" x14ac:dyDescent="0.55000000000000004">
      <c r="A423">
        <v>1772158498</v>
      </c>
      <c r="B423" t="s">
        <v>6</v>
      </c>
      <c r="C423" t="s">
        <v>7</v>
      </c>
      <c r="D423">
        <v>5191.24</v>
      </c>
      <c r="E423">
        <v>5213.0119100000002</v>
      </c>
      <c r="F423">
        <v>5206.5201800000004</v>
      </c>
      <c r="G423">
        <v>5200.0284600000005</v>
      </c>
      <c r="H423">
        <v>5193.5367299999998</v>
      </c>
      <c r="I423">
        <v>5187.0450000000001</v>
      </c>
      <c r="J423">
        <v>5181.4387100000004</v>
      </c>
      <c r="K423">
        <v>5174.9469799999997</v>
      </c>
      <c r="L423">
        <v>5168.45525</v>
      </c>
      <c r="M423">
        <v>5161.9635200000002</v>
      </c>
      <c r="N423">
        <v>5155.4717899999996</v>
      </c>
      <c r="P423" s="1">
        <f t="shared" si="18"/>
        <v>46080.093726851846</v>
      </c>
      <c r="Q423" s="2">
        <f t="shared" si="19"/>
        <v>46080.09375</v>
      </c>
      <c r="R423">
        <f t="shared" si="20"/>
        <v>1772158500</v>
      </c>
    </row>
    <row r="424" spans="1:18" x14ac:dyDescent="0.55000000000000004">
      <c r="A424">
        <v>1772158798</v>
      </c>
      <c r="B424" t="s">
        <v>6</v>
      </c>
      <c r="C424" t="s">
        <v>7</v>
      </c>
      <c r="D424">
        <v>5186.66</v>
      </c>
      <c r="E424">
        <v>5213.6494499999999</v>
      </c>
      <c r="F424">
        <v>5207.1766699999998</v>
      </c>
      <c r="G424">
        <v>5200.7038899999998</v>
      </c>
      <c r="H424">
        <v>5194.2311200000004</v>
      </c>
      <c r="I424">
        <v>5187.7583400000003</v>
      </c>
      <c r="J424">
        <v>5182.15103</v>
      </c>
      <c r="K424">
        <v>5175.6782499999999</v>
      </c>
      <c r="L424">
        <v>5169.2054699999999</v>
      </c>
      <c r="M424">
        <v>5162.7326999999996</v>
      </c>
      <c r="N424">
        <v>5156.2599200000004</v>
      </c>
      <c r="P424" s="1">
        <f t="shared" si="18"/>
        <v>46080.097199074073</v>
      </c>
      <c r="Q424" s="2">
        <f t="shared" si="19"/>
        <v>46080.097222222219</v>
      </c>
      <c r="R424">
        <f t="shared" si="20"/>
        <v>1772158800</v>
      </c>
    </row>
    <row r="425" spans="1:18" x14ac:dyDescent="0.55000000000000004">
      <c r="A425">
        <v>1772159098</v>
      </c>
      <c r="B425" t="s">
        <v>6</v>
      </c>
      <c r="C425" t="s">
        <v>7</v>
      </c>
      <c r="D425">
        <v>5183.93</v>
      </c>
      <c r="E425">
        <v>5214.1674000000003</v>
      </c>
      <c r="F425">
        <v>5207.6927100000003</v>
      </c>
      <c r="G425">
        <v>5201.2180200000003</v>
      </c>
      <c r="H425">
        <v>5194.7433300000002</v>
      </c>
      <c r="I425">
        <v>5188.2686299999996</v>
      </c>
      <c r="J425">
        <v>5182.6906900000004</v>
      </c>
      <c r="K425">
        <v>5176.2160000000003</v>
      </c>
      <c r="L425">
        <v>5169.7413100000003</v>
      </c>
      <c r="M425">
        <v>5163.2666099999997</v>
      </c>
      <c r="N425">
        <v>5156.7919199999997</v>
      </c>
      <c r="P425" s="1">
        <f t="shared" si="18"/>
        <v>46080.100671296299</v>
      </c>
      <c r="Q425" s="2">
        <f t="shared" si="19"/>
        <v>46080.100694444445</v>
      </c>
      <c r="R425">
        <f t="shared" si="20"/>
        <v>1772159100</v>
      </c>
    </row>
    <row r="426" spans="1:18" x14ac:dyDescent="0.55000000000000004">
      <c r="A426">
        <v>1772159398</v>
      </c>
      <c r="B426" t="s">
        <v>6</v>
      </c>
      <c r="C426" t="s">
        <v>7</v>
      </c>
      <c r="D426">
        <v>5183.74</v>
      </c>
      <c r="E426">
        <v>5214.3239100000001</v>
      </c>
      <c r="F426">
        <v>5207.8867499999997</v>
      </c>
      <c r="G426">
        <v>5201.4495800000004</v>
      </c>
      <c r="H426">
        <v>5195.01242</v>
      </c>
      <c r="I426">
        <v>5188.5752599999996</v>
      </c>
      <c r="J426">
        <v>5183.0546899999999</v>
      </c>
      <c r="K426">
        <v>5176.6175199999998</v>
      </c>
      <c r="L426">
        <v>5170.1803600000003</v>
      </c>
      <c r="M426">
        <v>5163.7431999999999</v>
      </c>
      <c r="N426">
        <v>5157.3060400000004</v>
      </c>
      <c r="P426" s="1">
        <f t="shared" si="18"/>
        <v>46080.104143518518</v>
      </c>
      <c r="Q426" s="2">
        <f t="shared" si="19"/>
        <v>46080.104166666664</v>
      </c>
      <c r="R426">
        <f t="shared" si="20"/>
        <v>1772159400</v>
      </c>
    </row>
    <row r="427" spans="1:18" x14ac:dyDescent="0.55000000000000004">
      <c r="A427">
        <v>1772159698</v>
      </c>
      <c r="B427" t="s">
        <v>6</v>
      </c>
      <c r="C427" t="s">
        <v>7</v>
      </c>
      <c r="D427">
        <v>5178.53</v>
      </c>
      <c r="E427">
        <v>5214.5318900000002</v>
      </c>
      <c r="F427">
        <v>5208.07035</v>
      </c>
      <c r="G427">
        <v>5201.6088</v>
      </c>
      <c r="H427">
        <v>5195.1472599999997</v>
      </c>
      <c r="I427">
        <v>5188.6857200000004</v>
      </c>
      <c r="J427">
        <v>5183.0901000000003</v>
      </c>
      <c r="K427">
        <v>5176.6285600000001</v>
      </c>
      <c r="L427">
        <v>5170.1670199999999</v>
      </c>
      <c r="M427">
        <v>5163.7054699999999</v>
      </c>
      <c r="N427">
        <v>5157.2439299999996</v>
      </c>
      <c r="P427" s="1">
        <f t="shared" si="18"/>
        <v>46080.107615740737</v>
      </c>
      <c r="Q427" s="2">
        <f t="shared" si="19"/>
        <v>46080.107638888891</v>
      </c>
      <c r="R427">
        <f t="shared" si="20"/>
        <v>1772159700</v>
      </c>
    </row>
    <row r="428" spans="1:18" x14ac:dyDescent="0.55000000000000004">
      <c r="A428">
        <v>1772159998</v>
      </c>
      <c r="B428" t="s">
        <v>6</v>
      </c>
      <c r="C428" t="s">
        <v>7</v>
      </c>
      <c r="D428">
        <v>5181.46</v>
      </c>
      <c r="E428">
        <v>5214.4875599999996</v>
      </c>
      <c r="F428">
        <v>5208.0168199999998</v>
      </c>
      <c r="G428">
        <v>5201.5460800000001</v>
      </c>
      <c r="H428">
        <v>5195.0753400000003</v>
      </c>
      <c r="I428">
        <v>5188.6045999999997</v>
      </c>
      <c r="J428">
        <v>5182.97912</v>
      </c>
      <c r="K428">
        <v>5176.5083800000002</v>
      </c>
      <c r="L428">
        <v>5170.0376399999996</v>
      </c>
      <c r="M428">
        <v>5163.5668999999998</v>
      </c>
      <c r="N428">
        <v>5157.0961600000001</v>
      </c>
      <c r="P428" s="1">
        <f t="shared" si="18"/>
        <v>46080.111087962963</v>
      </c>
      <c r="Q428" s="2">
        <f t="shared" si="19"/>
        <v>46080.111111111109</v>
      </c>
      <c r="R428">
        <f t="shared" si="20"/>
        <v>1772160000</v>
      </c>
    </row>
    <row r="429" spans="1:18" x14ac:dyDescent="0.55000000000000004">
      <c r="A429">
        <v>1772160298</v>
      </c>
      <c r="B429" t="s">
        <v>6</v>
      </c>
      <c r="C429" t="s">
        <v>7</v>
      </c>
      <c r="D429">
        <v>5178.68</v>
      </c>
      <c r="E429">
        <v>5214.2419399999999</v>
      </c>
      <c r="F429">
        <v>5207.7831800000004</v>
      </c>
      <c r="G429">
        <v>5201.3244100000002</v>
      </c>
      <c r="H429">
        <v>5194.8656499999997</v>
      </c>
      <c r="I429">
        <v>5188.4068799999995</v>
      </c>
      <c r="J429">
        <v>5182.7594399999998</v>
      </c>
      <c r="K429">
        <v>5176.3006800000003</v>
      </c>
      <c r="L429">
        <v>5169.8419100000001</v>
      </c>
      <c r="M429">
        <v>5163.3831499999997</v>
      </c>
      <c r="N429">
        <v>5156.9243800000004</v>
      </c>
      <c r="P429" s="1">
        <f t="shared" si="18"/>
        <v>46080.114560185189</v>
      </c>
      <c r="Q429" s="2">
        <f t="shared" si="19"/>
        <v>46080.114583333336</v>
      </c>
      <c r="R429">
        <f t="shared" si="20"/>
        <v>1772160300</v>
      </c>
    </row>
    <row r="430" spans="1:18" x14ac:dyDescent="0.55000000000000004">
      <c r="A430">
        <v>1772160598</v>
      </c>
      <c r="B430" t="s">
        <v>6</v>
      </c>
      <c r="C430" t="s">
        <v>7</v>
      </c>
      <c r="D430">
        <v>5177.7700000000004</v>
      </c>
      <c r="E430">
        <v>5213.8418199999996</v>
      </c>
      <c r="F430">
        <v>5207.3893500000004</v>
      </c>
      <c r="G430">
        <v>5200.9368800000002</v>
      </c>
      <c r="H430">
        <v>5194.48441</v>
      </c>
      <c r="I430">
        <v>5188.0319399999998</v>
      </c>
      <c r="J430">
        <v>5182.3784599999999</v>
      </c>
      <c r="K430">
        <v>5175.9259899999997</v>
      </c>
      <c r="L430">
        <v>5169.4735199999996</v>
      </c>
      <c r="M430">
        <v>5163.0210500000003</v>
      </c>
      <c r="N430">
        <v>5156.5685800000001</v>
      </c>
      <c r="P430" s="1">
        <f t="shared" si="18"/>
        <v>46080.118032407408</v>
      </c>
      <c r="Q430" s="2">
        <f t="shared" si="19"/>
        <v>46080.118055555555</v>
      </c>
      <c r="R430">
        <f t="shared" si="20"/>
        <v>1772160600</v>
      </c>
    </row>
    <row r="431" spans="1:18" x14ac:dyDescent="0.55000000000000004">
      <c r="A431">
        <v>1772160898</v>
      </c>
      <c r="B431" t="s">
        <v>6</v>
      </c>
      <c r="C431" t="s">
        <v>7</v>
      </c>
      <c r="D431">
        <v>5183.68</v>
      </c>
      <c r="E431">
        <v>5213.5601200000001</v>
      </c>
      <c r="F431">
        <v>5207.0896300000004</v>
      </c>
      <c r="G431">
        <v>5200.61913</v>
      </c>
      <c r="H431">
        <v>5194.1486400000003</v>
      </c>
      <c r="I431">
        <v>5187.67814</v>
      </c>
      <c r="J431">
        <v>5181.9859900000001</v>
      </c>
      <c r="K431">
        <v>5175.5155000000004</v>
      </c>
      <c r="L431">
        <v>5169.0450000000001</v>
      </c>
      <c r="M431">
        <v>5162.5745100000004</v>
      </c>
      <c r="N431">
        <v>5156.1040199999998</v>
      </c>
      <c r="P431" s="1">
        <f t="shared" si="18"/>
        <v>46080.121504629627</v>
      </c>
      <c r="Q431" s="2">
        <f t="shared" si="19"/>
        <v>46080.121527777781</v>
      </c>
      <c r="R431">
        <f t="shared" si="20"/>
        <v>1772160900</v>
      </c>
    </row>
    <row r="432" spans="1:18" x14ac:dyDescent="0.55000000000000004">
      <c r="A432">
        <v>1772161198</v>
      </c>
      <c r="B432" t="s">
        <v>6</v>
      </c>
      <c r="C432" t="s">
        <v>7</v>
      </c>
      <c r="D432">
        <v>5182.75</v>
      </c>
      <c r="E432">
        <v>5213.1703699999998</v>
      </c>
      <c r="F432">
        <v>5206.7197500000002</v>
      </c>
      <c r="G432">
        <v>5200.2691299999997</v>
      </c>
      <c r="H432">
        <v>5193.8185199999998</v>
      </c>
      <c r="I432">
        <v>5187.3679000000002</v>
      </c>
      <c r="J432">
        <v>5181.7143699999997</v>
      </c>
      <c r="K432">
        <v>5175.2637500000001</v>
      </c>
      <c r="L432">
        <v>5168.8131400000002</v>
      </c>
      <c r="M432">
        <v>5162.3625199999997</v>
      </c>
      <c r="N432">
        <v>5155.9119000000001</v>
      </c>
      <c r="P432" s="1">
        <f t="shared" si="18"/>
        <v>46080.124976851846</v>
      </c>
      <c r="Q432" s="2">
        <f t="shared" si="19"/>
        <v>46080.125</v>
      </c>
      <c r="R432">
        <f t="shared" si="20"/>
        <v>1772161200</v>
      </c>
    </row>
    <row r="433" spans="1:18" x14ac:dyDescent="0.55000000000000004">
      <c r="A433">
        <v>1772161498</v>
      </c>
      <c r="B433" t="s">
        <v>6</v>
      </c>
      <c r="C433" t="s">
        <v>7</v>
      </c>
      <c r="D433">
        <v>5183.04</v>
      </c>
      <c r="E433">
        <v>5212.8270599999996</v>
      </c>
      <c r="F433">
        <v>5206.3874900000001</v>
      </c>
      <c r="G433">
        <v>5199.9479199999996</v>
      </c>
      <c r="H433">
        <v>5193.5083599999998</v>
      </c>
      <c r="I433">
        <v>5187.0687900000003</v>
      </c>
      <c r="J433">
        <v>5181.5151900000001</v>
      </c>
      <c r="K433">
        <v>5175.0756199999996</v>
      </c>
      <c r="L433">
        <v>5168.6360599999998</v>
      </c>
      <c r="M433">
        <v>5162.1964900000003</v>
      </c>
      <c r="N433">
        <v>5155.7569199999998</v>
      </c>
      <c r="P433" s="1">
        <f t="shared" si="18"/>
        <v>46080.128449074073</v>
      </c>
      <c r="Q433" s="2">
        <f t="shared" si="19"/>
        <v>46080.128472222219</v>
      </c>
      <c r="R433">
        <f t="shared" si="20"/>
        <v>1772161500</v>
      </c>
    </row>
    <row r="434" spans="1:18" x14ac:dyDescent="0.55000000000000004">
      <c r="A434">
        <v>1772161798</v>
      </c>
      <c r="B434" t="s">
        <v>6</v>
      </c>
      <c r="C434" t="s">
        <v>7</v>
      </c>
      <c r="D434">
        <v>5182.8999999999996</v>
      </c>
      <c r="E434">
        <v>5212.4415600000002</v>
      </c>
      <c r="F434">
        <v>5206.0232900000001</v>
      </c>
      <c r="G434">
        <v>5199.60502</v>
      </c>
      <c r="H434">
        <v>5193.1867499999998</v>
      </c>
      <c r="I434">
        <v>5186.7684799999997</v>
      </c>
      <c r="J434">
        <v>5181.3759600000003</v>
      </c>
      <c r="K434">
        <v>5174.9576900000002</v>
      </c>
      <c r="L434">
        <v>5168.5394200000001</v>
      </c>
      <c r="M434">
        <v>5162.1211499999999</v>
      </c>
      <c r="N434">
        <v>5155.7028799999998</v>
      </c>
      <c r="P434" s="1">
        <f t="shared" si="18"/>
        <v>46080.131921296299</v>
      </c>
      <c r="Q434" s="2">
        <f t="shared" si="19"/>
        <v>46080.131944444445</v>
      </c>
      <c r="R434">
        <f t="shared" si="20"/>
        <v>1772161800</v>
      </c>
    </row>
    <row r="435" spans="1:18" x14ac:dyDescent="0.55000000000000004">
      <c r="A435">
        <v>1772162098</v>
      </c>
      <c r="B435" t="s">
        <v>6</v>
      </c>
      <c r="C435" t="s">
        <v>7</v>
      </c>
      <c r="D435">
        <v>5183.78</v>
      </c>
      <c r="E435">
        <v>5212.0742200000004</v>
      </c>
      <c r="F435">
        <v>5205.6798399999998</v>
      </c>
      <c r="G435">
        <v>5199.2854600000001</v>
      </c>
      <c r="H435">
        <v>5192.8910800000003</v>
      </c>
      <c r="I435">
        <v>5186.4966899999999</v>
      </c>
      <c r="J435">
        <v>5181.2865199999997</v>
      </c>
      <c r="K435">
        <v>5174.8921300000002</v>
      </c>
      <c r="L435">
        <v>5168.4977500000005</v>
      </c>
      <c r="M435">
        <v>5162.1033699999998</v>
      </c>
      <c r="N435">
        <v>5155.7089900000001</v>
      </c>
      <c r="P435" s="1">
        <f t="shared" si="18"/>
        <v>46080.135393518518</v>
      </c>
      <c r="Q435" s="2">
        <f t="shared" si="19"/>
        <v>46080.135416666664</v>
      </c>
      <c r="R435">
        <f t="shared" si="20"/>
        <v>1772162100</v>
      </c>
    </row>
    <row r="436" spans="1:18" x14ac:dyDescent="0.55000000000000004">
      <c r="A436">
        <v>1772162398</v>
      </c>
      <c r="B436" t="s">
        <v>6</v>
      </c>
      <c r="C436" t="s">
        <v>7</v>
      </c>
      <c r="D436">
        <v>5185.07</v>
      </c>
      <c r="E436">
        <v>5211.8610799999997</v>
      </c>
      <c r="F436">
        <v>5205.4626900000003</v>
      </c>
      <c r="G436">
        <v>5199.0642900000003</v>
      </c>
      <c r="H436">
        <v>5192.6659</v>
      </c>
      <c r="I436">
        <v>5186.2674999999999</v>
      </c>
      <c r="J436">
        <v>5181.2405399999998</v>
      </c>
      <c r="K436">
        <v>5174.8421500000004</v>
      </c>
      <c r="L436">
        <v>5168.4437500000004</v>
      </c>
      <c r="M436">
        <v>5162.0453600000001</v>
      </c>
      <c r="N436">
        <v>5155.64696</v>
      </c>
      <c r="P436" s="1">
        <f t="shared" si="18"/>
        <v>46080.138865740737</v>
      </c>
      <c r="Q436" s="2">
        <f t="shared" si="19"/>
        <v>46080.138888888891</v>
      </c>
      <c r="R436">
        <f t="shared" si="20"/>
        <v>1772162400</v>
      </c>
    </row>
    <row r="437" spans="1:18" x14ac:dyDescent="0.55000000000000004">
      <c r="A437">
        <v>1772162698</v>
      </c>
      <c r="B437" t="s">
        <v>6</v>
      </c>
      <c r="C437" t="s">
        <v>7</v>
      </c>
      <c r="D437">
        <v>5186.8900000000003</v>
      </c>
      <c r="E437">
        <v>5211.7015899999997</v>
      </c>
      <c r="F437">
        <v>5205.3148600000004</v>
      </c>
      <c r="G437">
        <v>5198.9281300000002</v>
      </c>
      <c r="H437">
        <v>5192.5414000000001</v>
      </c>
      <c r="I437">
        <v>5186.1546699999999</v>
      </c>
      <c r="J437">
        <v>5181.3036899999997</v>
      </c>
      <c r="K437">
        <v>5174.9169599999996</v>
      </c>
      <c r="L437">
        <v>5168.5302300000003</v>
      </c>
      <c r="M437">
        <v>5162.1435099999999</v>
      </c>
      <c r="N437">
        <v>5155.7567799999997</v>
      </c>
      <c r="P437" s="1">
        <f t="shared" si="18"/>
        <v>46080.142337962963</v>
      </c>
      <c r="Q437" s="2">
        <f t="shared" si="19"/>
        <v>46080.142361111109</v>
      </c>
      <c r="R437">
        <f t="shared" si="20"/>
        <v>1772162700</v>
      </c>
    </row>
    <row r="438" spans="1:18" x14ac:dyDescent="0.55000000000000004">
      <c r="A438">
        <v>1772162998</v>
      </c>
      <c r="B438" t="s">
        <v>6</v>
      </c>
      <c r="C438" t="s">
        <v>7</v>
      </c>
      <c r="D438">
        <v>5187.76</v>
      </c>
      <c r="E438">
        <v>5211.5263500000001</v>
      </c>
      <c r="F438">
        <v>5205.1814100000001</v>
      </c>
      <c r="G438">
        <v>5198.8364700000002</v>
      </c>
      <c r="H438">
        <v>5192.4915300000002</v>
      </c>
      <c r="I438">
        <v>5186.1465900000003</v>
      </c>
      <c r="J438">
        <v>5181.4526800000003</v>
      </c>
      <c r="K438">
        <v>5175.1077400000004</v>
      </c>
      <c r="L438">
        <v>5168.7628100000002</v>
      </c>
      <c r="M438">
        <v>5162.4178700000002</v>
      </c>
      <c r="N438">
        <v>5156.0729300000003</v>
      </c>
      <c r="P438" s="1">
        <f t="shared" si="18"/>
        <v>46080.145810185189</v>
      </c>
      <c r="Q438" s="2">
        <f t="shared" si="19"/>
        <v>46080.145833333336</v>
      </c>
      <c r="R438">
        <f t="shared" si="20"/>
        <v>1772163000</v>
      </c>
    </row>
    <row r="439" spans="1:18" x14ac:dyDescent="0.55000000000000004">
      <c r="A439">
        <v>1772163298</v>
      </c>
      <c r="B439" t="s">
        <v>6</v>
      </c>
      <c r="C439" t="s">
        <v>7</v>
      </c>
      <c r="D439">
        <v>5186.55</v>
      </c>
      <c r="E439">
        <v>5211.4417400000002</v>
      </c>
      <c r="F439">
        <v>5205.12662</v>
      </c>
      <c r="G439">
        <v>5198.81149</v>
      </c>
      <c r="H439">
        <v>5192.4963699999998</v>
      </c>
      <c r="I439">
        <v>5186.1812399999999</v>
      </c>
      <c r="J439">
        <v>5181.6077800000003</v>
      </c>
      <c r="K439">
        <v>5175.2926500000003</v>
      </c>
      <c r="L439">
        <v>5168.9775300000001</v>
      </c>
      <c r="M439">
        <v>5162.6624099999999</v>
      </c>
      <c r="N439">
        <v>5156.34728</v>
      </c>
      <c r="P439" s="1">
        <f t="shared" si="18"/>
        <v>46080.149282407408</v>
      </c>
      <c r="Q439" s="2">
        <f t="shared" si="19"/>
        <v>46080.149305555555</v>
      </c>
      <c r="R439">
        <f t="shared" si="20"/>
        <v>1772163300</v>
      </c>
    </row>
    <row r="440" spans="1:18" x14ac:dyDescent="0.55000000000000004">
      <c r="A440">
        <v>1772163598</v>
      </c>
      <c r="B440" t="s">
        <v>6</v>
      </c>
      <c r="C440" t="s">
        <v>7</v>
      </c>
      <c r="D440">
        <v>5187.17</v>
      </c>
      <c r="E440">
        <v>5211.4042399999998</v>
      </c>
      <c r="F440">
        <v>5205.1134400000001</v>
      </c>
      <c r="G440">
        <v>5198.8226400000003</v>
      </c>
      <c r="H440">
        <v>5192.5318299999999</v>
      </c>
      <c r="I440">
        <v>5186.2410300000001</v>
      </c>
      <c r="J440">
        <v>5181.8139899999996</v>
      </c>
      <c r="K440">
        <v>5175.5231899999999</v>
      </c>
      <c r="L440">
        <v>5169.2323900000001</v>
      </c>
      <c r="M440">
        <v>5162.9415799999997</v>
      </c>
      <c r="N440">
        <v>5156.6507799999999</v>
      </c>
      <c r="P440" s="1">
        <f t="shared" si="18"/>
        <v>46080.152754629627</v>
      </c>
      <c r="Q440" s="2">
        <f t="shared" si="19"/>
        <v>46080.152777777781</v>
      </c>
      <c r="R440">
        <f t="shared" si="20"/>
        <v>1772163600</v>
      </c>
    </row>
    <row r="441" spans="1:18" x14ac:dyDescent="0.55000000000000004">
      <c r="A441">
        <v>1772163898</v>
      </c>
      <c r="B441" t="s">
        <v>6</v>
      </c>
      <c r="C441" t="s">
        <v>7</v>
      </c>
      <c r="D441">
        <v>5189.7</v>
      </c>
      <c r="E441">
        <v>5211.4784099999997</v>
      </c>
      <c r="F441">
        <v>5205.20489</v>
      </c>
      <c r="G441">
        <v>5198.9313700000002</v>
      </c>
      <c r="H441">
        <v>5192.6578499999996</v>
      </c>
      <c r="I441">
        <v>5186.3843399999996</v>
      </c>
      <c r="J441">
        <v>5182.0873700000002</v>
      </c>
      <c r="K441">
        <v>5175.8138499999995</v>
      </c>
      <c r="L441">
        <v>5169.5403399999996</v>
      </c>
      <c r="M441">
        <v>5163.2668199999998</v>
      </c>
      <c r="N441">
        <v>5156.9933000000001</v>
      </c>
      <c r="P441" s="1">
        <f t="shared" si="18"/>
        <v>46080.156226851846</v>
      </c>
      <c r="Q441" s="2">
        <f t="shared" si="19"/>
        <v>46080.15625</v>
      </c>
      <c r="R441">
        <f t="shared" si="20"/>
        <v>1772163900</v>
      </c>
    </row>
    <row r="442" spans="1:18" x14ac:dyDescent="0.55000000000000004">
      <c r="A442">
        <v>1772164198</v>
      </c>
      <c r="B442" t="s">
        <v>6</v>
      </c>
      <c r="C442" t="s">
        <v>7</v>
      </c>
      <c r="D442">
        <v>5189.59</v>
      </c>
      <c r="E442">
        <v>5211.5315099999998</v>
      </c>
      <c r="F442">
        <v>5205.2947199999999</v>
      </c>
      <c r="G442">
        <v>5199.0579299999999</v>
      </c>
      <c r="H442">
        <v>5192.82114</v>
      </c>
      <c r="I442">
        <v>5186.5843500000001</v>
      </c>
      <c r="J442">
        <v>5182.4586300000001</v>
      </c>
      <c r="K442">
        <v>5176.2218400000002</v>
      </c>
      <c r="L442">
        <v>5169.9850500000002</v>
      </c>
      <c r="M442">
        <v>5163.7482600000003</v>
      </c>
      <c r="N442">
        <v>5157.5114700000004</v>
      </c>
      <c r="P442" s="1">
        <f t="shared" si="18"/>
        <v>46080.159699074073</v>
      </c>
      <c r="Q442" s="2">
        <f t="shared" si="19"/>
        <v>46080.159722222219</v>
      </c>
      <c r="R442">
        <f t="shared" si="20"/>
        <v>1772164200</v>
      </c>
    </row>
    <row r="443" spans="1:18" x14ac:dyDescent="0.55000000000000004">
      <c r="A443">
        <v>1772164498</v>
      </c>
      <c r="B443" t="s">
        <v>6</v>
      </c>
      <c r="C443" t="s">
        <v>7</v>
      </c>
      <c r="D443">
        <v>5184</v>
      </c>
      <c r="E443">
        <v>5211.8366400000004</v>
      </c>
      <c r="F443">
        <v>5205.5820100000001</v>
      </c>
      <c r="G443">
        <v>5199.3273799999997</v>
      </c>
      <c r="H443">
        <v>5193.0727500000003</v>
      </c>
      <c r="I443">
        <v>5186.8181199999999</v>
      </c>
      <c r="J443">
        <v>5182.7599</v>
      </c>
      <c r="K443">
        <v>5176.5052699999997</v>
      </c>
      <c r="L443">
        <v>5170.25065</v>
      </c>
      <c r="M443">
        <v>5163.9960199999996</v>
      </c>
      <c r="N443">
        <v>5157.7413900000001</v>
      </c>
      <c r="P443" s="1">
        <f t="shared" si="18"/>
        <v>46080.163171296299</v>
      </c>
      <c r="Q443" s="2">
        <f t="shared" si="19"/>
        <v>46080.163194444445</v>
      </c>
      <c r="R443">
        <f t="shared" si="20"/>
        <v>1772164500</v>
      </c>
    </row>
    <row r="444" spans="1:18" x14ac:dyDescent="0.55000000000000004">
      <c r="A444">
        <v>1772164798</v>
      </c>
      <c r="B444" t="s">
        <v>6</v>
      </c>
      <c r="C444" t="s">
        <v>7</v>
      </c>
      <c r="D444">
        <v>5185.32</v>
      </c>
      <c r="E444">
        <v>5211.8146500000003</v>
      </c>
      <c r="F444">
        <v>5205.6016900000004</v>
      </c>
      <c r="G444">
        <v>5199.3887299999997</v>
      </c>
      <c r="H444">
        <v>5193.1757600000001</v>
      </c>
      <c r="I444">
        <v>5186.9628000000002</v>
      </c>
      <c r="J444">
        <v>5182.9941200000003</v>
      </c>
      <c r="K444">
        <v>5176.7811600000005</v>
      </c>
      <c r="L444">
        <v>5170.56819</v>
      </c>
      <c r="M444">
        <v>5164.3552300000001</v>
      </c>
      <c r="N444">
        <v>5158.1422700000003</v>
      </c>
      <c r="P444" s="1">
        <f t="shared" si="18"/>
        <v>46080.166643518518</v>
      </c>
      <c r="Q444" s="2">
        <f t="shared" si="19"/>
        <v>46080.166666666664</v>
      </c>
      <c r="R444">
        <f t="shared" si="20"/>
        <v>1772164800</v>
      </c>
    </row>
    <row r="445" spans="1:18" x14ac:dyDescent="0.55000000000000004">
      <c r="A445">
        <v>1772165098</v>
      </c>
      <c r="B445" t="s">
        <v>6</v>
      </c>
      <c r="C445" t="s">
        <v>7</v>
      </c>
      <c r="D445">
        <v>5185.8900000000003</v>
      </c>
      <c r="E445">
        <v>5211.7966500000002</v>
      </c>
      <c r="F445">
        <v>5205.6169600000003</v>
      </c>
      <c r="G445">
        <v>5199.4372700000004</v>
      </c>
      <c r="H445">
        <v>5193.2575800000004</v>
      </c>
      <c r="I445">
        <v>5187.0778899999996</v>
      </c>
      <c r="J445">
        <v>5183.2210400000004</v>
      </c>
      <c r="K445">
        <v>5177.0413500000004</v>
      </c>
      <c r="L445">
        <v>5170.8616599999996</v>
      </c>
      <c r="M445">
        <v>5164.6819699999996</v>
      </c>
      <c r="N445">
        <v>5158.5022799999997</v>
      </c>
      <c r="P445" s="1">
        <f t="shared" si="18"/>
        <v>46080.170115740737</v>
      </c>
      <c r="Q445" s="2">
        <f t="shared" si="19"/>
        <v>46080.170138888891</v>
      </c>
      <c r="R445">
        <f t="shared" si="20"/>
        <v>1772165100</v>
      </c>
    </row>
    <row r="446" spans="1:18" x14ac:dyDescent="0.55000000000000004">
      <c r="A446">
        <v>1772165398</v>
      </c>
      <c r="B446" t="s">
        <v>6</v>
      </c>
      <c r="C446" t="s">
        <v>7</v>
      </c>
      <c r="D446">
        <v>5186.6099999999997</v>
      </c>
      <c r="E446">
        <v>5211.6714499999998</v>
      </c>
      <c r="F446">
        <v>5205.5402100000001</v>
      </c>
      <c r="G446">
        <v>5199.4089800000002</v>
      </c>
      <c r="H446">
        <v>5193.2777500000002</v>
      </c>
      <c r="I446">
        <v>5187.1465099999996</v>
      </c>
      <c r="J446">
        <v>5183.4164000000001</v>
      </c>
      <c r="K446">
        <v>5177.2851700000001</v>
      </c>
      <c r="L446">
        <v>5171.1539300000004</v>
      </c>
      <c r="M446">
        <v>5165.0227000000004</v>
      </c>
      <c r="N446">
        <v>5158.8914599999998</v>
      </c>
      <c r="P446" s="1">
        <f t="shared" si="18"/>
        <v>46080.173587962963</v>
      </c>
      <c r="Q446" s="2">
        <f t="shared" si="19"/>
        <v>46080.173611111109</v>
      </c>
      <c r="R446">
        <f t="shared" si="20"/>
        <v>1772165400</v>
      </c>
    </row>
    <row r="447" spans="1:18" x14ac:dyDescent="0.55000000000000004">
      <c r="A447">
        <v>1772165698</v>
      </c>
      <c r="B447" t="s">
        <v>6</v>
      </c>
      <c r="C447" t="s">
        <v>7</v>
      </c>
      <c r="D447">
        <v>5184.83</v>
      </c>
      <c r="E447">
        <v>5211.6501900000003</v>
      </c>
      <c r="F447">
        <v>5205.5347000000002</v>
      </c>
      <c r="G447">
        <v>5199.4192000000003</v>
      </c>
      <c r="H447">
        <v>5193.3037100000001</v>
      </c>
      <c r="I447">
        <v>5187.1882100000003</v>
      </c>
      <c r="J447">
        <v>5183.5865899999999</v>
      </c>
      <c r="K447">
        <v>5177.4710999999998</v>
      </c>
      <c r="L447">
        <v>5171.3555999999999</v>
      </c>
      <c r="M447">
        <v>5165.2401099999997</v>
      </c>
      <c r="N447">
        <v>5159.1246199999996</v>
      </c>
      <c r="P447" s="1">
        <f t="shared" si="18"/>
        <v>46080.177060185189</v>
      </c>
      <c r="Q447" s="2">
        <f t="shared" si="19"/>
        <v>46080.177083333336</v>
      </c>
      <c r="R447">
        <f t="shared" si="20"/>
        <v>1772165700</v>
      </c>
    </row>
    <row r="448" spans="1:18" x14ac:dyDescent="0.55000000000000004">
      <c r="A448">
        <v>1772165998</v>
      </c>
      <c r="B448" t="s">
        <v>6</v>
      </c>
      <c r="C448" t="s">
        <v>7</v>
      </c>
      <c r="D448">
        <v>5187.8599999999997</v>
      </c>
      <c r="E448">
        <v>5211.7825800000001</v>
      </c>
      <c r="F448">
        <v>5205.6468999999997</v>
      </c>
      <c r="G448">
        <v>5199.5112200000003</v>
      </c>
      <c r="H448">
        <v>5193.3755499999997</v>
      </c>
      <c r="I448">
        <v>5187.2398700000003</v>
      </c>
      <c r="J448">
        <v>5183.66795</v>
      </c>
      <c r="K448">
        <v>5177.5322699999997</v>
      </c>
      <c r="L448">
        <v>5171.3965900000003</v>
      </c>
      <c r="M448">
        <v>5165.26091</v>
      </c>
      <c r="N448">
        <v>5159.1252299999996</v>
      </c>
      <c r="P448" s="1">
        <f t="shared" si="18"/>
        <v>46080.180532407408</v>
      </c>
      <c r="Q448" s="2">
        <f t="shared" si="19"/>
        <v>46080.180555555555</v>
      </c>
      <c r="R448">
        <f t="shared" si="20"/>
        <v>1772166000</v>
      </c>
    </row>
    <row r="449" spans="1:18" x14ac:dyDescent="0.55000000000000004">
      <c r="A449">
        <v>1772166298</v>
      </c>
      <c r="B449" t="s">
        <v>6</v>
      </c>
      <c r="C449" t="s">
        <v>7</v>
      </c>
      <c r="D449">
        <v>5187.37</v>
      </c>
      <c r="E449">
        <v>5211.7815499999997</v>
      </c>
      <c r="F449">
        <v>5205.6659900000004</v>
      </c>
      <c r="G449">
        <v>5199.5504300000002</v>
      </c>
      <c r="H449">
        <v>5193.4348799999998</v>
      </c>
      <c r="I449">
        <v>5187.3193199999996</v>
      </c>
      <c r="J449">
        <v>5183.8107200000004</v>
      </c>
      <c r="K449">
        <v>5177.69517</v>
      </c>
      <c r="L449">
        <v>5171.5796099999998</v>
      </c>
      <c r="M449">
        <v>5165.4640600000002</v>
      </c>
      <c r="N449">
        <v>5159.3485000000001</v>
      </c>
      <c r="P449" s="1">
        <f t="shared" si="18"/>
        <v>46080.184004629627</v>
      </c>
      <c r="Q449" s="2">
        <f t="shared" si="19"/>
        <v>46080.184027777781</v>
      </c>
      <c r="R449">
        <f t="shared" si="20"/>
        <v>1772166300</v>
      </c>
    </row>
    <row r="450" spans="1:18" x14ac:dyDescent="0.55000000000000004">
      <c r="A450">
        <v>1772166598</v>
      </c>
      <c r="B450" t="s">
        <v>6</v>
      </c>
      <c r="C450" t="s">
        <v>7</v>
      </c>
      <c r="D450">
        <v>5186.79</v>
      </c>
      <c r="E450">
        <v>5211.7103800000004</v>
      </c>
      <c r="F450">
        <v>5205.6275400000004</v>
      </c>
      <c r="G450">
        <v>5199.5447000000004</v>
      </c>
      <c r="H450">
        <v>5193.4618600000003</v>
      </c>
      <c r="I450">
        <v>5187.3790200000003</v>
      </c>
      <c r="J450">
        <v>5183.9625900000001</v>
      </c>
      <c r="K450">
        <v>5177.8797500000001</v>
      </c>
      <c r="L450">
        <v>5171.79691</v>
      </c>
      <c r="M450">
        <v>5165.71407</v>
      </c>
      <c r="N450">
        <v>5159.63123</v>
      </c>
      <c r="P450" s="1">
        <f t="shared" ref="P450:P501" si="21">(A450/86400)+25569</f>
        <v>46080.187476851846</v>
      </c>
      <c r="Q450" s="2">
        <f t="shared" ref="Q450:Q501" si="22">CEILING(INT(P450*1440)/1440*288,1)/288</f>
        <v>46080.1875</v>
      </c>
      <c r="R450">
        <f t="shared" si="20"/>
        <v>1772166600</v>
      </c>
    </row>
    <row r="451" spans="1:18" x14ac:dyDescent="0.55000000000000004">
      <c r="A451">
        <v>1772166898</v>
      </c>
      <c r="B451" t="s">
        <v>6</v>
      </c>
      <c r="C451" t="s">
        <v>7</v>
      </c>
      <c r="D451">
        <v>5187.75</v>
      </c>
      <c r="E451">
        <v>5211.6515499999996</v>
      </c>
      <c r="F451">
        <v>5205.6019800000004</v>
      </c>
      <c r="G451">
        <v>5199.5524100000002</v>
      </c>
      <c r="H451">
        <v>5193.5028499999999</v>
      </c>
      <c r="I451">
        <v>5187.4532799999997</v>
      </c>
      <c r="J451">
        <v>5184.1500999999998</v>
      </c>
      <c r="K451">
        <v>5178.1005400000004</v>
      </c>
      <c r="L451">
        <v>5172.0509700000002</v>
      </c>
      <c r="M451">
        <v>5166.0014000000001</v>
      </c>
      <c r="N451">
        <v>5159.95183</v>
      </c>
      <c r="P451" s="1">
        <f t="shared" si="21"/>
        <v>46080.190949074073</v>
      </c>
      <c r="Q451" s="2">
        <f t="shared" si="22"/>
        <v>46080.190972222219</v>
      </c>
      <c r="R451">
        <f t="shared" ref="R451:R501" si="23">MROUND((Q451-25569)*86400,300)</f>
        <v>1772166900</v>
      </c>
    </row>
    <row r="452" spans="1:18" x14ac:dyDescent="0.55000000000000004">
      <c r="A452">
        <v>1772167198</v>
      </c>
      <c r="B452" t="s">
        <v>6</v>
      </c>
      <c r="C452" t="s">
        <v>7</v>
      </c>
      <c r="D452">
        <v>5187.34</v>
      </c>
      <c r="E452">
        <v>5211.6542099999997</v>
      </c>
      <c r="F452">
        <v>5205.6213100000004</v>
      </c>
      <c r="G452">
        <v>5199.5884100000003</v>
      </c>
      <c r="H452">
        <v>5193.5555100000001</v>
      </c>
      <c r="I452">
        <v>5187.52261</v>
      </c>
      <c r="J452">
        <v>5184.3545800000002</v>
      </c>
      <c r="K452">
        <v>5178.32168</v>
      </c>
      <c r="L452">
        <v>5172.2887799999999</v>
      </c>
      <c r="M452">
        <v>5166.2558799999997</v>
      </c>
      <c r="N452">
        <v>5160.2229799999996</v>
      </c>
      <c r="P452" s="1">
        <f t="shared" si="21"/>
        <v>46080.194421296299</v>
      </c>
      <c r="Q452" s="2">
        <f t="shared" si="22"/>
        <v>46080.194444444445</v>
      </c>
      <c r="R452">
        <f t="shared" si="23"/>
        <v>1772167200</v>
      </c>
    </row>
    <row r="453" spans="1:18" x14ac:dyDescent="0.55000000000000004">
      <c r="A453">
        <v>1772167498</v>
      </c>
      <c r="B453" t="s">
        <v>6</v>
      </c>
      <c r="C453" t="s">
        <v>7</v>
      </c>
      <c r="D453">
        <v>5185.67</v>
      </c>
      <c r="E453">
        <v>5211.6668200000004</v>
      </c>
      <c r="F453">
        <v>5205.6432400000003</v>
      </c>
      <c r="G453">
        <v>5199.6196600000003</v>
      </c>
      <c r="H453">
        <v>5193.5960800000003</v>
      </c>
      <c r="I453">
        <v>5187.5724899999996</v>
      </c>
      <c r="J453">
        <v>5184.5345600000001</v>
      </c>
      <c r="K453">
        <v>5178.51098</v>
      </c>
      <c r="L453">
        <v>5172.4874</v>
      </c>
      <c r="M453">
        <v>5166.4638199999999</v>
      </c>
      <c r="N453">
        <v>5160.4402399999999</v>
      </c>
      <c r="P453" s="1">
        <f t="shared" si="21"/>
        <v>46080.197893518518</v>
      </c>
      <c r="Q453" s="2">
        <f t="shared" si="22"/>
        <v>46080.197916666664</v>
      </c>
      <c r="R453">
        <f t="shared" si="23"/>
        <v>1772167500</v>
      </c>
    </row>
    <row r="454" spans="1:18" x14ac:dyDescent="0.55000000000000004">
      <c r="A454">
        <v>1772167798</v>
      </c>
      <c r="B454" t="s">
        <v>6</v>
      </c>
      <c r="C454" t="s">
        <v>7</v>
      </c>
      <c r="D454">
        <v>5183.22</v>
      </c>
      <c r="E454">
        <v>5211.5798199999999</v>
      </c>
      <c r="F454">
        <v>5205.5770400000001</v>
      </c>
      <c r="G454">
        <v>5199.5742700000001</v>
      </c>
      <c r="H454">
        <v>5193.5714900000003</v>
      </c>
      <c r="I454">
        <v>5187.5687099999996</v>
      </c>
      <c r="J454">
        <v>5184.6286899999996</v>
      </c>
      <c r="K454">
        <v>5178.6259099999997</v>
      </c>
      <c r="L454">
        <v>5172.6231299999999</v>
      </c>
      <c r="M454">
        <v>5166.6203599999999</v>
      </c>
      <c r="N454">
        <v>5160.6175800000001</v>
      </c>
      <c r="P454" s="1">
        <f t="shared" si="21"/>
        <v>46080.201365740737</v>
      </c>
      <c r="Q454" s="2">
        <f t="shared" si="22"/>
        <v>46080.201388888891</v>
      </c>
      <c r="R454">
        <f t="shared" si="23"/>
        <v>1772167800</v>
      </c>
    </row>
    <row r="455" spans="1:18" x14ac:dyDescent="0.55000000000000004">
      <c r="A455">
        <v>1772168098</v>
      </c>
      <c r="B455" t="s">
        <v>6</v>
      </c>
      <c r="C455" t="s">
        <v>7</v>
      </c>
      <c r="D455">
        <v>5181.88</v>
      </c>
      <c r="E455">
        <v>5211.5040099999997</v>
      </c>
      <c r="F455">
        <v>5205.5019199999997</v>
      </c>
      <c r="G455">
        <v>5199.49982</v>
      </c>
      <c r="H455">
        <v>5193.4977200000003</v>
      </c>
      <c r="I455">
        <v>5187.4956199999997</v>
      </c>
      <c r="J455">
        <v>5184.6155600000002</v>
      </c>
      <c r="K455">
        <v>5178.6134599999996</v>
      </c>
      <c r="L455">
        <v>5172.6113599999999</v>
      </c>
      <c r="M455">
        <v>5166.6092600000002</v>
      </c>
      <c r="N455">
        <v>5160.6071700000002</v>
      </c>
      <c r="P455" s="1">
        <f t="shared" si="21"/>
        <v>46080.204837962963</v>
      </c>
      <c r="Q455" s="2">
        <f t="shared" si="22"/>
        <v>46080.204861111109</v>
      </c>
      <c r="R455">
        <f t="shared" si="23"/>
        <v>1772168100</v>
      </c>
    </row>
    <row r="456" spans="1:18" x14ac:dyDescent="0.55000000000000004">
      <c r="A456">
        <v>1772168398</v>
      </c>
      <c r="B456" t="s">
        <v>6</v>
      </c>
      <c r="C456" t="s">
        <v>7</v>
      </c>
      <c r="D456">
        <v>5184.54</v>
      </c>
      <c r="E456">
        <v>5210.72217</v>
      </c>
      <c r="F456">
        <v>5204.8846400000002</v>
      </c>
      <c r="G456">
        <v>5199.0471100000004</v>
      </c>
      <c r="H456">
        <v>5193.2095799999997</v>
      </c>
      <c r="I456">
        <v>5187.3720499999999</v>
      </c>
      <c r="J456">
        <v>5184.5426399999997</v>
      </c>
      <c r="K456">
        <v>5178.7051099999999</v>
      </c>
      <c r="L456">
        <v>5172.8675800000001</v>
      </c>
      <c r="M456">
        <v>5167.0300500000003</v>
      </c>
      <c r="N456">
        <v>5161.1925199999996</v>
      </c>
      <c r="P456" s="1">
        <f t="shared" si="21"/>
        <v>46080.208310185189</v>
      </c>
      <c r="Q456" s="2">
        <f t="shared" si="22"/>
        <v>46080.208333333336</v>
      </c>
      <c r="R456">
        <f t="shared" si="23"/>
        <v>1772168400</v>
      </c>
    </row>
    <row r="457" spans="1:18" x14ac:dyDescent="0.55000000000000004">
      <c r="A457">
        <v>1772168698</v>
      </c>
      <c r="B457" t="s">
        <v>6</v>
      </c>
      <c r="C457" t="s">
        <v>7</v>
      </c>
      <c r="D457">
        <v>5185.09</v>
      </c>
      <c r="E457">
        <v>5210.3703800000003</v>
      </c>
      <c r="F457">
        <v>5204.5898800000004</v>
      </c>
      <c r="G457">
        <v>5198.8093900000003</v>
      </c>
      <c r="H457">
        <v>5193.0288899999996</v>
      </c>
      <c r="I457">
        <v>5187.2484000000004</v>
      </c>
      <c r="J457">
        <v>5184.4950399999998</v>
      </c>
      <c r="K457">
        <v>5178.7145399999999</v>
      </c>
      <c r="L457">
        <v>5172.9340499999998</v>
      </c>
      <c r="M457">
        <v>5167.15355</v>
      </c>
      <c r="N457">
        <v>5161.3730599999999</v>
      </c>
      <c r="P457" s="1">
        <f t="shared" si="21"/>
        <v>46080.211782407408</v>
      </c>
      <c r="Q457" s="2">
        <f t="shared" si="22"/>
        <v>46080.211805555555</v>
      </c>
      <c r="R457">
        <f t="shared" si="23"/>
        <v>1772168700</v>
      </c>
    </row>
    <row r="458" spans="1:18" x14ac:dyDescent="0.55000000000000004">
      <c r="A458">
        <v>1772168998</v>
      </c>
      <c r="B458" t="s">
        <v>6</v>
      </c>
      <c r="C458" t="s">
        <v>7</v>
      </c>
      <c r="D458">
        <v>5187.34</v>
      </c>
      <c r="E458">
        <v>5209.9723000000004</v>
      </c>
      <c r="F458">
        <v>5204.2719999999999</v>
      </c>
      <c r="G458">
        <v>5198.5716899999998</v>
      </c>
      <c r="H458">
        <v>5192.8713799999996</v>
      </c>
      <c r="I458">
        <v>5187.1710700000003</v>
      </c>
      <c r="J458">
        <v>5184.4752099999996</v>
      </c>
      <c r="K458">
        <v>5178.7749100000001</v>
      </c>
      <c r="L458">
        <v>5173.0745999999999</v>
      </c>
      <c r="M458">
        <v>5167.3742899999997</v>
      </c>
      <c r="N458">
        <v>5161.6739799999996</v>
      </c>
      <c r="P458" s="1">
        <f t="shared" si="21"/>
        <v>46080.215254629627</v>
      </c>
      <c r="Q458" s="2">
        <f t="shared" si="22"/>
        <v>46080.215277777781</v>
      </c>
      <c r="R458">
        <f t="shared" si="23"/>
        <v>1772169000</v>
      </c>
    </row>
    <row r="459" spans="1:18" x14ac:dyDescent="0.55000000000000004">
      <c r="A459">
        <v>1772169298</v>
      </c>
      <c r="B459" t="s">
        <v>6</v>
      </c>
      <c r="C459" t="s">
        <v>7</v>
      </c>
      <c r="D459">
        <v>5186.4799999999996</v>
      </c>
      <c r="E459">
        <v>5209.7258499999998</v>
      </c>
      <c r="F459">
        <v>5204.0760300000002</v>
      </c>
      <c r="G459">
        <v>5198.4262200000003</v>
      </c>
      <c r="H459">
        <v>5192.7763999999997</v>
      </c>
      <c r="I459">
        <v>5187.1265899999999</v>
      </c>
      <c r="J459">
        <v>5184.5034800000003</v>
      </c>
      <c r="K459">
        <v>5178.8536700000004</v>
      </c>
      <c r="L459">
        <v>5173.2038499999999</v>
      </c>
      <c r="M459">
        <v>5167.55404</v>
      </c>
      <c r="N459">
        <v>5161.9042200000004</v>
      </c>
      <c r="P459" s="1">
        <f t="shared" si="21"/>
        <v>46080.218726851846</v>
      </c>
      <c r="Q459" s="2">
        <f t="shared" si="22"/>
        <v>46080.21875</v>
      </c>
      <c r="R459">
        <f t="shared" si="23"/>
        <v>1772169300</v>
      </c>
    </row>
    <row r="460" spans="1:18" x14ac:dyDescent="0.55000000000000004">
      <c r="A460">
        <v>1772169598</v>
      </c>
      <c r="B460" t="s">
        <v>6</v>
      </c>
      <c r="C460" t="s">
        <v>7</v>
      </c>
      <c r="D460">
        <v>5189.16</v>
      </c>
      <c r="E460">
        <v>5209.6122100000002</v>
      </c>
      <c r="F460">
        <v>5204.0000499999996</v>
      </c>
      <c r="G460">
        <v>5198.38789</v>
      </c>
      <c r="H460">
        <v>5192.7757300000003</v>
      </c>
      <c r="I460">
        <v>5187.1635699999997</v>
      </c>
      <c r="J460">
        <v>5184.5789999999997</v>
      </c>
      <c r="K460">
        <v>5178.96684</v>
      </c>
      <c r="L460">
        <v>5173.3546800000004</v>
      </c>
      <c r="M460">
        <v>5167.7425199999998</v>
      </c>
      <c r="N460">
        <v>5162.1303600000001</v>
      </c>
      <c r="P460" s="1">
        <f t="shared" si="21"/>
        <v>46080.222199074073</v>
      </c>
      <c r="Q460" s="2">
        <f t="shared" si="22"/>
        <v>46080.222222222219</v>
      </c>
      <c r="R460">
        <f t="shared" si="23"/>
        <v>1772169600</v>
      </c>
    </row>
    <row r="461" spans="1:18" x14ac:dyDescent="0.55000000000000004">
      <c r="A461">
        <v>1772169898</v>
      </c>
      <c r="B461" t="s">
        <v>6</v>
      </c>
      <c r="C461" t="s">
        <v>7</v>
      </c>
      <c r="D461">
        <v>5194.8</v>
      </c>
      <c r="E461">
        <v>5209.7881600000001</v>
      </c>
      <c r="F461">
        <v>5204.1874200000002</v>
      </c>
      <c r="G461">
        <v>5198.5866800000003</v>
      </c>
      <c r="H461">
        <v>5192.9859399999996</v>
      </c>
      <c r="I461">
        <v>5187.3851999999997</v>
      </c>
      <c r="J461">
        <v>5184.7588900000001</v>
      </c>
      <c r="K461">
        <v>5179.1581500000002</v>
      </c>
      <c r="L461">
        <v>5173.5574100000003</v>
      </c>
      <c r="M461">
        <v>5167.9566699999996</v>
      </c>
      <c r="N461">
        <v>5162.3559299999997</v>
      </c>
      <c r="P461" s="1">
        <f t="shared" si="21"/>
        <v>46080.225671296299</v>
      </c>
      <c r="Q461" s="2">
        <f t="shared" si="22"/>
        <v>46080.225694444445</v>
      </c>
      <c r="R461">
        <f t="shared" si="23"/>
        <v>1772169900</v>
      </c>
    </row>
    <row r="462" spans="1:18" x14ac:dyDescent="0.55000000000000004">
      <c r="A462">
        <v>1772170198</v>
      </c>
      <c r="B462" t="s">
        <v>6</v>
      </c>
      <c r="C462" t="s">
        <v>7</v>
      </c>
      <c r="D462">
        <v>5196.26</v>
      </c>
      <c r="E462">
        <v>5209.9626900000003</v>
      </c>
      <c r="F462">
        <v>5204.4221299999999</v>
      </c>
      <c r="G462">
        <v>5198.8815800000002</v>
      </c>
      <c r="H462">
        <v>5193.3410199999998</v>
      </c>
      <c r="I462">
        <v>5187.8004600000004</v>
      </c>
      <c r="J462">
        <v>5185.13393</v>
      </c>
      <c r="K462">
        <v>5179.5933699999996</v>
      </c>
      <c r="L462">
        <v>5174.0528199999999</v>
      </c>
      <c r="M462">
        <v>5168.5122600000004</v>
      </c>
      <c r="N462">
        <v>5162.9717099999998</v>
      </c>
      <c r="P462" s="1">
        <f t="shared" si="21"/>
        <v>46080.229143518518</v>
      </c>
      <c r="Q462" s="2">
        <f t="shared" si="22"/>
        <v>46080.229166666664</v>
      </c>
      <c r="R462">
        <f t="shared" si="23"/>
        <v>1772170200</v>
      </c>
    </row>
    <row r="463" spans="1:18" x14ac:dyDescent="0.55000000000000004">
      <c r="A463">
        <v>1772170498</v>
      </c>
      <c r="B463" t="s">
        <v>6</v>
      </c>
      <c r="C463" t="s">
        <v>7</v>
      </c>
      <c r="D463">
        <v>5194.54</v>
      </c>
      <c r="E463">
        <v>5210.4806799999997</v>
      </c>
      <c r="F463">
        <v>5204.9375300000002</v>
      </c>
      <c r="G463">
        <v>5199.3943900000004</v>
      </c>
      <c r="H463">
        <v>5193.85124</v>
      </c>
      <c r="I463">
        <v>5188.3080900000004</v>
      </c>
      <c r="J463">
        <v>5185.5310099999997</v>
      </c>
      <c r="K463">
        <v>5179.9878699999999</v>
      </c>
      <c r="L463">
        <v>5174.4447200000004</v>
      </c>
      <c r="M463">
        <v>5168.90157</v>
      </c>
      <c r="N463">
        <v>5163.3584199999996</v>
      </c>
      <c r="P463" s="1">
        <f t="shared" si="21"/>
        <v>46080.232615740737</v>
      </c>
      <c r="Q463" s="2">
        <f t="shared" si="22"/>
        <v>46080.232638888891</v>
      </c>
      <c r="R463">
        <f t="shared" si="23"/>
        <v>1772170500</v>
      </c>
    </row>
    <row r="464" spans="1:18" x14ac:dyDescent="0.55000000000000004">
      <c r="A464">
        <v>1772170798</v>
      </c>
      <c r="B464" t="s">
        <v>6</v>
      </c>
      <c r="C464" t="s">
        <v>7</v>
      </c>
      <c r="D464">
        <v>5191.87</v>
      </c>
      <c r="E464">
        <v>5210.8221400000002</v>
      </c>
      <c r="F464">
        <v>5205.3215300000002</v>
      </c>
      <c r="G464">
        <v>5199.8209100000004</v>
      </c>
      <c r="H464">
        <v>5194.3202899999997</v>
      </c>
      <c r="I464">
        <v>5188.8196799999996</v>
      </c>
      <c r="J464">
        <v>5185.9687299999996</v>
      </c>
      <c r="K464">
        <v>5180.4681099999998</v>
      </c>
      <c r="L464">
        <v>5174.96749</v>
      </c>
      <c r="M464">
        <v>5169.4668799999999</v>
      </c>
      <c r="N464">
        <v>5163.9662600000001</v>
      </c>
      <c r="P464" s="1">
        <f t="shared" si="21"/>
        <v>46080.236087962963</v>
      </c>
      <c r="Q464" s="2">
        <f t="shared" si="22"/>
        <v>46080.236111111109</v>
      </c>
      <c r="R464">
        <f t="shared" si="23"/>
        <v>1772170800</v>
      </c>
    </row>
    <row r="465" spans="1:18" x14ac:dyDescent="0.55000000000000004">
      <c r="A465">
        <v>1772171098</v>
      </c>
      <c r="B465" t="s">
        <v>6</v>
      </c>
      <c r="C465" t="s">
        <v>7</v>
      </c>
      <c r="D465">
        <v>5191.26</v>
      </c>
      <c r="E465">
        <v>5211.0555899999999</v>
      </c>
      <c r="F465">
        <v>5205.6191699999999</v>
      </c>
      <c r="G465">
        <v>5200.1827499999999</v>
      </c>
      <c r="H465">
        <v>5194.7463299999999</v>
      </c>
      <c r="I465">
        <v>5189.3099099999999</v>
      </c>
      <c r="J465">
        <v>5186.4201199999998</v>
      </c>
      <c r="K465">
        <v>5180.9836999999998</v>
      </c>
      <c r="L465">
        <v>5175.5472799999998</v>
      </c>
      <c r="M465">
        <v>5170.1108599999998</v>
      </c>
      <c r="N465">
        <v>5164.6744500000004</v>
      </c>
      <c r="P465" s="1">
        <f t="shared" si="21"/>
        <v>46080.239560185189</v>
      </c>
      <c r="Q465" s="2">
        <f t="shared" si="22"/>
        <v>46080.239583333336</v>
      </c>
      <c r="R465">
        <f t="shared" si="23"/>
        <v>1772171100</v>
      </c>
    </row>
    <row r="466" spans="1:18" x14ac:dyDescent="0.55000000000000004">
      <c r="A466">
        <v>1772171398</v>
      </c>
      <c r="B466" t="s">
        <v>6</v>
      </c>
      <c r="C466" t="s">
        <v>7</v>
      </c>
      <c r="D466">
        <v>5194.8599999999997</v>
      </c>
      <c r="E466">
        <v>5211.4778900000001</v>
      </c>
      <c r="F466">
        <v>5206.0704800000003</v>
      </c>
      <c r="G466">
        <v>5200.6630800000003</v>
      </c>
      <c r="H466">
        <v>5195.2556699999996</v>
      </c>
      <c r="I466">
        <v>5189.8482599999998</v>
      </c>
      <c r="J466">
        <v>5186.8671100000001</v>
      </c>
      <c r="K466">
        <v>5181.4597000000003</v>
      </c>
      <c r="L466">
        <v>5176.0522899999996</v>
      </c>
      <c r="M466">
        <v>5170.6448899999996</v>
      </c>
      <c r="N466">
        <v>5165.2374799999998</v>
      </c>
      <c r="P466" s="1">
        <f t="shared" si="21"/>
        <v>46080.243032407408</v>
      </c>
      <c r="Q466" s="2">
        <f t="shared" si="22"/>
        <v>46080.243055555555</v>
      </c>
      <c r="R466">
        <f t="shared" si="23"/>
        <v>1772171400</v>
      </c>
    </row>
    <row r="467" spans="1:18" x14ac:dyDescent="0.55000000000000004">
      <c r="A467">
        <v>1772171698</v>
      </c>
      <c r="B467" t="s">
        <v>6</v>
      </c>
      <c r="C467" t="s">
        <v>7</v>
      </c>
      <c r="D467">
        <v>5197.92</v>
      </c>
      <c r="E467">
        <v>5211.61967</v>
      </c>
      <c r="F467">
        <v>5206.3410199999998</v>
      </c>
      <c r="G467">
        <v>5201.0623800000003</v>
      </c>
      <c r="H467">
        <v>5195.7837399999999</v>
      </c>
      <c r="I467">
        <v>5190.5051000000003</v>
      </c>
      <c r="J467">
        <v>5187.3759399999999</v>
      </c>
      <c r="K467">
        <v>5182.0973000000004</v>
      </c>
      <c r="L467">
        <v>5176.8186500000002</v>
      </c>
      <c r="M467">
        <v>5171.5400099999997</v>
      </c>
      <c r="N467">
        <v>5166.2613700000002</v>
      </c>
      <c r="P467" s="1">
        <f t="shared" si="21"/>
        <v>46080.246504629627</v>
      </c>
      <c r="Q467" s="2">
        <f t="shared" si="22"/>
        <v>46080.246527777781</v>
      </c>
      <c r="R467">
        <f t="shared" si="23"/>
        <v>1772171700</v>
      </c>
    </row>
    <row r="468" spans="1:18" x14ac:dyDescent="0.55000000000000004">
      <c r="A468">
        <v>1772171998</v>
      </c>
      <c r="B468" t="s">
        <v>6</v>
      </c>
      <c r="C468" t="s">
        <v>7</v>
      </c>
      <c r="D468">
        <v>5193.54</v>
      </c>
      <c r="E468">
        <v>5212.0413699999999</v>
      </c>
      <c r="F468">
        <v>5206.8265499999998</v>
      </c>
      <c r="G468">
        <v>5201.6117400000003</v>
      </c>
      <c r="H468">
        <v>5196.3969200000001</v>
      </c>
      <c r="I468">
        <v>5191.1821099999997</v>
      </c>
      <c r="J468">
        <v>5187.8948200000004</v>
      </c>
      <c r="K468">
        <v>5182.68001</v>
      </c>
      <c r="L468">
        <v>5177.4651899999999</v>
      </c>
      <c r="M468">
        <v>5172.2503800000004</v>
      </c>
      <c r="N468">
        <v>5167.0355600000003</v>
      </c>
      <c r="P468" s="1">
        <f t="shared" si="21"/>
        <v>46080.249976851846</v>
      </c>
      <c r="Q468" s="2">
        <f t="shared" si="22"/>
        <v>46080.25</v>
      </c>
      <c r="R468">
        <f t="shared" si="23"/>
        <v>1772172000</v>
      </c>
    </row>
    <row r="469" spans="1:18" x14ac:dyDescent="0.55000000000000004">
      <c r="A469">
        <v>1772172298</v>
      </c>
      <c r="B469" t="s">
        <v>6</v>
      </c>
      <c r="C469" t="s">
        <v>7</v>
      </c>
      <c r="D469">
        <v>5194.7299999999996</v>
      </c>
      <c r="E469">
        <v>5212.3266299999996</v>
      </c>
      <c r="F469">
        <v>5207.19632</v>
      </c>
      <c r="G469">
        <v>5202.0660099999996</v>
      </c>
      <c r="H469">
        <v>5196.9357</v>
      </c>
      <c r="I469">
        <v>5191.8053900000004</v>
      </c>
      <c r="J469">
        <v>5188.4218199999996</v>
      </c>
      <c r="K469">
        <v>5183.29151</v>
      </c>
      <c r="L469">
        <v>5178.1612100000002</v>
      </c>
      <c r="M469">
        <v>5173.0308999999997</v>
      </c>
      <c r="N469">
        <v>5167.9005900000002</v>
      </c>
      <c r="P469" s="1">
        <f t="shared" si="21"/>
        <v>46080.253449074073</v>
      </c>
      <c r="Q469" s="2">
        <f t="shared" si="22"/>
        <v>46080.253472222219</v>
      </c>
      <c r="R469">
        <f t="shared" si="23"/>
        <v>1772172300</v>
      </c>
    </row>
    <row r="470" spans="1:18" x14ac:dyDescent="0.55000000000000004">
      <c r="A470">
        <v>1772172598</v>
      </c>
      <c r="B470" t="s">
        <v>6</v>
      </c>
      <c r="C470" t="s">
        <v>7</v>
      </c>
      <c r="D470">
        <v>5197.1400000000003</v>
      </c>
      <c r="E470">
        <v>5212.7950700000001</v>
      </c>
      <c r="F470">
        <v>5207.7043899999999</v>
      </c>
      <c r="G470">
        <v>5202.6137099999996</v>
      </c>
      <c r="H470">
        <v>5197.5230300000003</v>
      </c>
      <c r="I470">
        <v>5192.43235</v>
      </c>
      <c r="J470">
        <v>5188.9765500000003</v>
      </c>
      <c r="K470">
        <v>5183.8858700000001</v>
      </c>
      <c r="L470">
        <v>5178.7951899999998</v>
      </c>
      <c r="M470">
        <v>5173.7045200000002</v>
      </c>
      <c r="N470">
        <v>5168.61384</v>
      </c>
      <c r="P470" s="1">
        <f t="shared" si="21"/>
        <v>46080.256921296299</v>
      </c>
      <c r="Q470" s="2">
        <f t="shared" si="22"/>
        <v>46080.256944444445</v>
      </c>
      <c r="R470">
        <f t="shared" si="23"/>
        <v>1772172600</v>
      </c>
    </row>
    <row r="471" spans="1:18" x14ac:dyDescent="0.55000000000000004">
      <c r="A471">
        <v>1772172898</v>
      </c>
      <c r="B471" t="s">
        <v>6</v>
      </c>
      <c r="C471" t="s">
        <v>7</v>
      </c>
      <c r="D471">
        <v>5195.58</v>
      </c>
      <c r="E471">
        <v>5213.2773900000002</v>
      </c>
      <c r="F471">
        <v>5208.2256600000001</v>
      </c>
      <c r="G471">
        <v>5203.1739399999997</v>
      </c>
      <c r="H471">
        <v>5198.1222100000005</v>
      </c>
      <c r="I471">
        <v>5193.0704800000003</v>
      </c>
      <c r="J471">
        <v>5189.5460499999999</v>
      </c>
      <c r="K471">
        <v>5184.4943199999998</v>
      </c>
      <c r="L471">
        <v>5179.4425899999997</v>
      </c>
      <c r="M471">
        <v>5174.3908600000004</v>
      </c>
      <c r="N471">
        <v>5169.3391300000003</v>
      </c>
      <c r="P471" s="1">
        <f t="shared" si="21"/>
        <v>46080.260393518518</v>
      </c>
      <c r="Q471" s="2">
        <f t="shared" si="22"/>
        <v>46080.260416666664</v>
      </c>
      <c r="R471">
        <f t="shared" si="23"/>
        <v>1772172900</v>
      </c>
    </row>
    <row r="472" spans="1:18" x14ac:dyDescent="0.55000000000000004">
      <c r="A472">
        <v>1772173198</v>
      </c>
      <c r="B472" t="s">
        <v>6</v>
      </c>
      <c r="C472" t="s">
        <v>7</v>
      </c>
      <c r="D472">
        <v>5195</v>
      </c>
      <c r="E472">
        <v>5213.6202300000004</v>
      </c>
      <c r="F472">
        <v>5208.6249799999996</v>
      </c>
      <c r="G472">
        <v>5203.6297299999997</v>
      </c>
      <c r="H472">
        <v>5198.6344799999997</v>
      </c>
      <c r="I472">
        <v>5193.6392400000004</v>
      </c>
      <c r="J472">
        <v>5190.0933500000001</v>
      </c>
      <c r="K472">
        <v>5185.0981099999999</v>
      </c>
      <c r="L472">
        <v>5180.10286</v>
      </c>
      <c r="M472">
        <v>5175.10761</v>
      </c>
      <c r="N472">
        <v>5170.1123699999998</v>
      </c>
      <c r="P472" s="1">
        <f t="shared" si="21"/>
        <v>46080.263865740737</v>
      </c>
      <c r="Q472" s="2">
        <f t="shared" si="22"/>
        <v>46080.263888888891</v>
      </c>
      <c r="R472">
        <f t="shared" si="23"/>
        <v>1772173200</v>
      </c>
    </row>
    <row r="473" spans="1:18" x14ac:dyDescent="0.55000000000000004">
      <c r="A473">
        <v>1772173498</v>
      </c>
      <c r="B473" t="s">
        <v>6</v>
      </c>
      <c r="C473" t="s">
        <v>7</v>
      </c>
      <c r="D473">
        <v>5193.22</v>
      </c>
      <c r="E473">
        <v>5213.9479799999999</v>
      </c>
      <c r="F473">
        <v>5208.9894000000004</v>
      </c>
      <c r="G473">
        <v>5204.0308199999999</v>
      </c>
      <c r="H473">
        <v>5199.0722400000004</v>
      </c>
      <c r="I473">
        <v>5194.11366</v>
      </c>
      <c r="J473">
        <v>5190.5604499999999</v>
      </c>
      <c r="K473">
        <v>5185.6018700000004</v>
      </c>
      <c r="L473">
        <v>5180.64329</v>
      </c>
      <c r="M473">
        <v>5175.6847100000005</v>
      </c>
      <c r="N473">
        <v>5170.72613</v>
      </c>
      <c r="P473" s="1">
        <f t="shared" si="21"/>
        <v>46080.267337962963</v>
      </c>
      <c r="Q473" s="2">
        <f t="shared" si="22"/>
        <v>46080.267361111109</v>
      </c>
      <c r="R473">
        <f t="shared" si="23"/>
        <v>1772173500</v>
      </c>
    </row>
    <row r="474" spans="1:18" x14ac:dyDescent="0.55000000000000004">
      <c r="A474">
        <v>1772173798</v>
      </c>
      <c r="B474" t="s">
        <v>6</v>
      </c>
      <c r="C474" t="s">
        <v>7</v>
      </c>
      <c r="D474">
        <v>5192.34</v>
      </c>
      <c r="E474">
        <v>5214.24755</v>
      </c>
      <c r="F474">
        <v>5209.3183499999996</v>
      </c>
      <c r="G474">
        <v>5204.38915</v>
      </c>
      <c r="H474">
        <v>5199.4599600000001</v>
      </c>
      <c r="I474">
        <v>5194.5307599999996</v>
      </c>
      <c r="J474">
        <v>5190.9653399999997</v>
      </c>
      <c r="K474">
        <v>5186.0361499999999</v>
      </c>
      <c r="L474">
        <v>5181.1069500000003</v>
      </c>
      <c r="M474">
        <v>5176.1777499999998</v>
      </c>
      <c r="N474">
        <v>5171.2485500000003</v>
      </c>
      <c r="P474" s="1">
        <f t="shared" si="21"/>
        <v>46080.270810185189</v>
      </c>
      <c r="Q474" s="2">
        <f t="shared" si="22"/>
        <v>46080.270833333336</v>
      </c>
      <c r="R474">
        <f t="shared" si="23"/>
        <v>1772173800</v>
      </c>
    </row>
    <row r="475" spans="1:18" x14ac:dyDescent="0.55000000000000004">
      <c r="A475">
        <v>1772174098</v>
      </c>
      <c r="B475" t="s">
        <v>6</v>
      </c>
      <c r="C475" t="s">
        <v>7</v>
      </c>
      <c r="D475">
        <v>5194.18</v>
      </c>
      <c r="E475">
        <v>5214.5636699999995</v>
      </c>
      <c r="F475">
        <v>5209.63886</v>
      </c>
      <c r="G475">
        <v>5204.7140399999998</v>
      </c>
      <c r="H475">
        <v>5199.7892300000003</v>
      </c>
      <c r="I475">
        <v>5194.8644100000001</v>
      </c>
      <c r="J475">
        <v>5191.2978499999999</v>
      </c>
      <c r="K475">
        <v>5186.3730299999997</v>
      </c>
      <c r="L475">
        <v>5181.4482200000002</v>
      </c>
      <c r="M475">
        <v>5176.5234</v>
      </c>
      <c r="N475">
        <v>5171.5985899999996</v>
      </c>
      <c r="P475" s="1">
        <f t="shared" si="21"/>
        <v>46080.274282407408</v>
      </c>
      <c r="Q475" s="2">
        <f t="shared" si="22"/>
        <v>46080.274305555555</v>
      </c>
      <c r="R475">
        <f t="shared" si="23"/>
        <v>1772174100</v>
      </c>
    </row>
    <row r="476" spans="1:18" x14ac:dyDescent="0.55000000000000004">
      <c r="A476">
        <v>1772174398</v>
      </c>
      <c r="B476" t="s">
        <v>6</v>
      </c>
      <c r="C476" t="s">
        <v>7</v>
      </c>
      <c r="D476">
        <v>5193.45</v>
      </c>
      <c r="E476">
        <v>5214.7741500000002</v>
      </c>
      <c r="F476">
        <v>5209.8725400000003</v>
      </c>
      <c r="G476">
        <v>5204.9709400000002</v>
      </c>
      <c r="H476">
        <v>5200.0693300000003</v>
      </c>
      <c r="I476">
        <v>5195.1677300000001</v>
      </c>
      <c r="J476">
        <v>5191.60358</v>
      </c>
      <c r="K476">
        <v>5186.7019700000001</v>
      </c>
      <c r="L476">
        <v>5181.8003699999999</v>
      </c>
      <c r="M476">
        <v>5176.89876</v>
      </c>
      <c r="N476">
        <v>5171.9971599999999</v>
      </c>
      <c r="P476" s="1">
        <f t="shared" si="21"/>
        <v>46080.277754629627</v>
      </c>
      <c r="Q476" s="2">
        <f t="shared" si="22"/>
        <v>46080.277777777781</v>
      </c>
      <c r="R476">
        <f t="shared" si="23"/>
        <v>1772174400</v>
      </c>
    </row>
    <row r="477" spans="1:18" x14ac:dyDescent="0.55000000000000004">
      <c r="A477">
        <v>1772174698</v>
      </c>
      <c r="B477" t="s">
        <v>6</v>
      </c>
      <c r="C477" t="s">
        <v>7</v>
      </c>
      <c r="D477">
        <v>5191.8900000000003</v>
      </c>
      <c r="E477">
        <v>5214.7838000000002</v>
      </c>
      <c r="F477">
        <v>5209.9328100000002</v>
      </c>
      <c r="G477">
        <v>5205.0818300000001</v>
      </c>
      <c r="H477">
        <v>5200.2308400000002</v>
      </c>
      <c r="I477">
        <v>5195.3798500000003</v>
      </c>
      <c r="J477">
        <v>5191.85034</v>
      </c>
      <c r="K477">
        <v>5186.99935</v>
      </c>
      <c r="L477">
        <v>5182.1483699999999</v>
      </c>
      <c r="M477">
        <v>5177.29738</v>
      </c>
      <c r="N477">
        <v>5172.4463900000001</v>
      </c>
      <c r="P477" s="1">
        <f t="shared" si="21"/>
        <v>46080.281226851846</v>
      </c>
      <c r="Q477" s="2">
        <f t="shared" si="22"/>
        <v>46080.28125</v>
      </c>
      <c r="R477">
        <f t="shared" si="23"/>
        <v>1772174700</v>
      </c>
    </row>
    <row r="478" spans="1:18" x14ac:dyDescent="0.55000000000000004">
      <c r="A478">
        <v>1772174998</v>
      </c>
      <c r="B478" t="s">
        <v>6</v>
      </c>
      <c r="C478" t="s">
        <v>7</v>
      </c>
      <c r="D478">
        <v>5188.8500000000004</v>
      </c>
      <c r="E478">
        <v>5214.8226999999997</v>
      </c>
      <c r="F478">
        <v>5209.9900500000003</v>
      </c>
      <c r="G478">
        <v>5205.1573900000003</v>
      </c>
      <c r="H478">
        <v>5200.32474</v>
      </c>
      <c r="I478">
        <v>5195.4920899999997</v>
      </c>
      <c r="J478">
        <v>5191.9495100000004</v>
      </c>
      <c r="K478">
        <v>5187.1168600000001</v>
      </c>
      <c r="L478">
        <v>5182.2842000000001</v>
      </c>
      <c r="M478">
        <v>5177.4515499999998</v>
      </c>
      <c r="N478">
        <v>5172.6189000000004</v>
      </c>
      <c r="P478" s="1">
        <f t="shared" si="21"/>
        <v>46080.284699074073</v>
      </c>
      <c r="Q478" s="2">
        <f t="shared" si="22"/>
        <v>46080.284722222219</v>
      </c>
      <c r="R478">
        <f t="shared" si="23"/>
        <v>1772175000</v>
      </c>
    </row>
    <row r="479" spans="1:18" x14ac:dyDescent="0.55000000000000004">
      <c r="A479">
        <v>1772175298</v>
      </c>
      <c r="B479" t="s">
        <v>6</v>
      </c>
      <c r="C479" t="s">
        <v>7</v>
      </c>
      <c r="D479">
        <v>5185.71</v>
      </c>
      <c r="E479">
        <v>5214.7378099999996</v>
      </c>
      <c r="F479">
        <v>5209.91219</v>
      </c>
      <c r="G479">
        <v>5205.0865700000004</v>
      </c>
      <c r="H479">
        <v>5200.2609599999996</v>
      </c>
      <c r="I479">
        <v>5195.43534</v>
      </c>
      <c r="J479">
        <v>5191.8813200000004</v>
      </c>
      <c r="K479">
        <v>5187.0556999999999</v>
      </c>
      <c r="L479">
        <v>5182.23009</v>
      </c>
      <c r="M479">
        <v>5177.4044700000004</v>
      </c>
      <c r="N479">
        <v>5172.5788499999999</v>
      </c>
      <c r="P479" s="1">
        <f t="shared" si="21"/>
        <v>46080.288171296299</v>
      </c>
      <c r="Q479" s="2">
        <f t="shared" si="22"/>
        <v>46080.288194444445</v>
      </c>
      <c r="R479">
        <f t="shared" si="23"/>
        <v>1772175300</v>
      </c>
    </row>
    <row r="480" spans="1:18" x14ac:dyDescent="0.55000000000000004">
      <c r="A480">
        <v>1772175598</v>
      </c>
      <c r="B480" t="s">
        <v>6</v>
      </c>
      <c r="C480" t="s">
        <v>7</v>
      </c>
      <c r="D480">
        <v>5185.28</v>
      </c>
      <c r="E480">
        <v>5214.5263299999997</v>
      </c>
      <c r="F480">
        <v>5209.7048400000003</v>
      </c>
      <c r="G480">
        <v>5204.8833599999998</v>
      </c>
      <c r="H480">
        <v>5200.0618800000002</v>
      </c>
      <c r="I480">
        <v>5195.2403999999997</v>
      </c>
      <c r="J480">
        <v>5191.6535199999998</v>
      </c>
      <c r="K480">
        <v>5186.8320299999996</v>
      </c>
      <c r="L480">
        <v>5182.01055</v>
      </c>
      <c r="M480">
        <v>5177.1890700000004</v>
      </c>
      <c r="N480">
        <v>5172.3675899999998</v>
      </c>
      <c r="P480" s="1">
        <f t="shared" si="21"/>
        <v>46080.291643518518</v>
      </c>
      <c r="Q480" s="2">
        <f t="shared" si="22"/>
        <v>46080.291666666664</v>
      </c>
      <c r="R480">
        <f t="shared" si="23"/>
        <v>1772175600</v>
      </c>
    </row>
    <row r="481" spans="1:18" x14ac:dyDescent="0.55000000000000004">
      <c r="A481">
        <v>1772175898</v>
      </c>
      <c r="B481" t="s">
        <v>6</v>
      </c>
      <c r="C481" t="s">
        <v>7</v>
      </c>
      <c r="D481">
        <v>5187.16</v>
      </c>
      <c r="E481">
        <v>5214.2745999999997</v>
      </c>
      <c r="F481">
        <v>5209.4546</v>
      </c>
      <c r="G481">
        <v>5204.6346000000003</v>
      </c>
      <c r="H481">
        <v>5199.8145999999997</v>
      </c>
      <c r="I481">
        <v>5194.9946</v>
      </c>
      <c r="J481">
        <v>5191.3617899999999</v>
      </c>
      <c r="K481">
        <v>5186.5417900000002</v>
      </c>
      <c r="L481">
        <v>5181.7217899999996</v>
      </c>
      <c r="M481">
        <v>5176.9017899999999</v>
      </c>
      <c r="N481">
        <v>5172.0817900000002</v>
      </c>
      <c r="P481" s="1">
        <f t="shared" si="21"/>
        <v>46080.295115740737</v>
      </c>
      <c r="Q481" s="2">
        <f t="shared" si="22"/>
        <v>46080.295138888891</v>
      </c>
      <c r="R481">
        <f t="shared" si="23"/>
        <v>1772175900</v>
      </c>
    </row>
    <row r="482" spans="1:18" x14ac:dyDescent="0.55000000000000004">
      <c r="A482">
        <v>1772176198</v>
      </c>
      <c r="B482" t="s">
        <v>6</v>
      </c>
      <c r="C482" t="s">
        <v>7</v>
      </c>
      <c r="D482">
        <v>5181.7</v>
      </c>
      <c r="E482">
        <v>5214.0179600000001</v>
      </c>
      <c r="F482">
        <v>5209.18815</v>
      </c>
      <c r="G482">
        <v>5204.35833</v>
      </c>
      <c r="H482">
        <v>5199.5285199999998</v>
      </c>
      <c r="I482">
        <v>5194.6986999999999</v>
      </c>
      <c r="J482">
        <v>5190.9354599999997</v>
      </c>
      <c r="K482">
        <v>5186.1056399999998</v>
      </c>
      <c r="L482">
        <v>5181.2758299999996</v>
      </c>
      <c r="M482">
        <v>5176.4460099999997</v>
      </c>
      <c r="N482">
        <v>5171.6162000000004</v>
      </c>
      <c r="P482" s="1">
        <f t="shared" si="21"/>
        <v>46080.298587962963</v>
      </c>
      <c r="Q482" s="2">
        <f t="shared" si="22"/>
        <v>46080.298611111109</v>
      </c>
      <c r="R482">
        <f t="shared" si="23"/>
        <v>1772176200</v>
      </c>
    </row>
    <row r="483" spans="1:18" x14ac:dyDescent="0.55000000000000004">
      <c r="A483">
        <v>1772176498</v>
      </c>
      <c r="B483" t="s">
        <v>6</v>
      </c>
      <c r="C483" t="s">
        <v>7</v>
      </c>
      <c r="D483">
        <v>5177.62</v>
      </c>
      <c r="E483">
        <v>5213.5065999999997</v>
      </c>
      <c r="F483">
        <v>5208.6854300000005</v>
      </c>
      <c r="G483">
        <v>5203.8642600000003</v>
      </c>
      <c r="H483">
        <v>5199.0430800000004</v>
      </c>
      <c r="I483">
        <v>5194.2219100000002</v>
      </c>
      <c r="J483">
        <v>5190.32521</v>
      </c>
      <c r="K483">
        <v>5185.5040399999998</v>
      </c>
      <c r="L483">
        <v>5180.6828699999996</v>
      </c>
      <c r="M483">
        <v>5175.8616899999997</v>
      </c>
      <c r="N483">
        <v>5171.0405199999996</v>
      </c>
      <c r="P483" s="1">
        <f t="shared" si="21"/>
        <v>46080.302060185189</v>
      </c>
      <c r="Q483" s="2">
        <f t="shared" si="22"/>
        <v>46080.302083333336</v>
      </c>
      <c r="R483">
        <f t="shared" si="23"/>
        <v>1772176500</v>
      </c>
    </row>
    <row r="484" spans="1:18" x14ac:dyDescent="0.55000000000000004">
      <c r="A484">
        <v>1772176798</v>
      </c>
      <c r="B484" t="s">
        <v>6</v>
      </c>
      <c r="C484" t="s">
        <v>7</v>
      </c>
      <c r="D484">
        <v>5182.82</v>
      </c>
      <c r="E484">
        <v>5212.9090999999999</v>
      </c>
      <c r="F484">
        <v>5208.0933599999998</v>
      </c>
      <c r="G484">
        <v>5203.2776199999998</v>
      </c>
      <c r="H484">
        <v>5198.4618799999998</v>
      </c>
      <c r="I484">
        <v>5193.6461399999998</v>
      </c>
      <c r="J484">
        <v>5189.6022800000001</v>
      </c>
      <c r="K484">
        <v>5184.7865400000001</v>
      </c>
      <c r="L484">
        <v>5179.9708000000001</v>
      </c>
      <c r="M484">
        <v>5175.15506</v>
      </c>
      <c r="N484">
        <v>5170.33932</v>
      </c>
      <c r="P484" s="1">
        <f t="shared" si="21"/>
        <v>46080.305532407408</v>
      </c>
      <c r="Q484" s="2">
        <f t="shared" si="22"/>
        <v>46080.305555555555</v>
      </c>
      <c r="R484">
        <f t="shared" si="23"/>
        <v>1772176800</v>
      </c>
    </row>
    <row r="485" spans="1:18" x14ac:dyDescent="0.55000000000000004">
      <c r="A485">
        <v>1772177098</v>
      </c>
      <c r="B485" t="s">
        <v>6</v>
      </c>
      <c r="C485" t="s">
        <v>7</v>
      </c>
      <c r="D485">
        <v>5178.6400000000003</v>
      </c>
      <c r="E485">
        <v>5212.35689</v>
      </c>
      <c r="F485">
        <v>5207.5317599999998</v>
      </c>
      <c r="G485">
        <v>5202.7066400000003</v>
      </c>
      <c r="H485">
        <v>5197.8815199999999</v>
      </c>
      <c r="I485">
        <v>5193.0563899999997</v>
      </c>
      <c r="J485">
        <v>5188.8368600000003</v>
      </c>
      <c r="K485">
        <v>5184.0117399999999</v>
      </c>
      <c r="L485">
        <v>5179.1866200000004</v>
      </c>
      <c r="M485">
        <v>5174.3614900000002</v>
      </c>
      <c r="N485">
        <v>5169.5363699999998</v>
      </c>
      <c r="P485" s="1">
        <f t="shared" si="21"/>
        <v>46080.309004629627</v>
      </c>
      <c r="Q485" s="2">
        <f t="shared" si="22"/>
        <v>46080.309027777781</v>
      </c>
      <c r="R485">
        <f t="shared" si="23"/>
        <v>1772177100</v>
      </c>
    </row>
    <row r="486" spans="1:18" x14ac:dyDescent="0.55000000000000004">
      <c r="A486">
        <v>1772177398</v>
      </c>
      <c r="B486" t="s">
        <v>6</v>
      </c>
      <c r="C486" t="s">
        <v>7</v>
      </c>
      <c r="D486">
        <v>5180.1899999999996</v>
      </c>
      <c r="E486">
        <v>5211.7077600000002</v>
      </c>
      <c r="F486">
        <v>5206.8734400000003</v>
      </c>
      <c r="G486">
        <v>5202.0391200000004</v>
      </c>
      <c r="H486">
        <v>5197.2048000000004</v>
      </c>
      <c r="I486">
        <v>5192.3704799999996</v>
      </c>
      <c r="J486">
        <v>5187.9862700000003</v>
      </c>
      <c r="K486">
        <v>5183.1519500000004</v>
      </c>
      <c r="L486">
        <v>5178.3176199999998</v>
      </c>
      <c r="M486">
        <v>5173.4832999999999</v>
      </c>
      <c r="N486">
        <v>5168.6489799999999</v>
      </c>
      <c r="P486" s="1">
        <f t="shared" si="21"/>
        <v>46080.312476851846</v>
      </c>
      <c r="Q486" s="2">
        <f t="shared" si="22"/>
        <v>46080.3125</v>
      </c>
      <c r="R486">
        <f t="shared" si="23"/>
        <v>1772177400</v>
      </c>
    </row>
    <row r="487" spans="1:18" x14ac:dyDescent="0.55000000000000004">
      <c r="A487">
        <v>1772177698</v>
      </c>
      <c r="B487" t="s">
        <v>6</v>
      </c>
      <c r="C487" t="s">
        <v>7</v>
      </c>
      <c r="D487">
        <v>5182.7</v>
      </c>
      <c r="E487">
        <v>5210.8942999999999</v>
      </c>
      <c r="F487">
        <v>5206.0862800000004</v>
      </c>
      <c r="G487">
        <v>5201.2782500000003</v>
      </c>
      <c r="H487">
        <v>5196.4702299999999</v>
      </c>
      <c r="I487">
        <v>5191.6621999999998</v>
      </c>
      <c r="J487">
        <v>5187.2044699999997</v>
      </c>
      <c r="K487">
        <v>5182.3964500000002</v>
      </c>
      <c r="L487">
        <v>5177.58842</v>
      </c>
      <c r="M487">
        <v>5172.7803999999996</v>
      </c>
      <c r="N487">
        <v>5167.9723700000004</v>
      </c>
      <c r="P487" s="1">
        <f t="shared" si="21"/>
        <v>46080.315949074073</v>
      </c>
      <c r="Q487" s="2">
        <f t="shared" si="22"/>
        <v>46080.315972222219</v>
      </c>
      <c r="R487">
        <f t="shared" si="23"/>
        <v>1772177700</v>
      </c>
    </row>
    <row r="488" spans="1:18" x14ac:dyDescent="0.55000000000000004">
      <c r="A488">
        <v>1772177998</v>
      </c>
      <c r="B488" t="s">
        <v>6</v>
      </c>
      <c r="C488" t="s">
        <v>7</v>
      </c>
      <c r="D488">
        <v>5180.5200000000004</v>
      </c>
      <c r="E488">
        <v>5209.9927399999997</v>
      </c>
      <c r="F488">
        <v>5205.2328100000004</v>
      </c>
      <c r="G488">
        <v>5200.4728699999996</v>
      </c>
      <c r="H488">
        <v>5195.7129299999997</v>
      </c>
      <c r="I488">
        <v>5190.9529899999998</v>
      </c>
      <c r="J488">
        <v>5186.4825300000002</v>
      </c>
      <c r="K488">
        <v>5181.7225900000003</v>
      </c>
      <c r="L488">
        <v>5176.9626500000004</v>
      </c>
      <c r="M488">
        <v>5172.2027099999996</v>
      </c>
      <c r="N488">
        <v>5167.4427699999997</v>
      </c>
      <c r="P488" s="1">
        <f t="shared" si="21"/>
        <v>46080.319421296299</v>
      </c>
      <c r="Q488" s="2">
        <f t="shared" si="22"/>
        <v>46080.319444444445</v>
      </c>
      <c r="R488">
        <f t="shared" si="23"/>
        <v>1772178000</v>
      </c>
    </row>
    <row r="489" spans="1:18" x14ac:dyDescent="0.55000000000000004">
      <c r="A489">
        <v>1772178298</v>
      </c>
      <c r="B489" t="s">
        <v>6</v>
      </c>
      <c r="C489" t="s">
        <v>7</v>
      </c>
      <c r="D489">
        <v>5181.24</v>
      </c>
      <c r="E489">
        <v>5209.1952099999999</v>
      </c>
      <c r="F489">
        <v>5204.4553299999998</v>
      </c>
      <c r="G489">
        <v>5199.7154499999997</v>
      </c>
      <c r="H489">
        <v>5194.9755800000003</v>
      </c>
      <c r="I489">
        <v>5190.2357000000002</v>
      </c>
      <c r="J489">
        <v>5185.8026</v>
      </c>
      <c r="K489">
        <v>5181.0627199999999</v>
      </c>
      <c r="L489">
        <v>5176.3228499999996</v>
      </c>
      <c r="M489">
        <v>5171.5829700000004</v>
      </c>
      <c r="N489">
        <v>5166.8430900000003</v>
      </c>
      <c r="P489" s="1">
        <f t="shared" si="21"/>
        <v>46080.322893518518</v>
      </c>
      <c r="Q489" s="2">
        <f t="shared" si="22"/>
        <v>46080.322916666664</v>
      </c>
      <c r="R489">
        <f t="shared" si="23"/>
        <v>1772178300</v>
      </c>
    </row>
    <row r="490" spans="1:18" x14ac:dyDescent="0.55000000000000004">
      <c r="A490">
        <v>1772178598</v>
      </c>
      <c r="B490" t="s">
        <v>6</v>
      </c>
      <c r="C490" t="s">
        <v>7</v>
      </c>
      <c r="D490">
        <v>5179.6499999999996</v>
      </c>
      <c r="E490">
        <v>5208.4755299999997</v>
      </c>
      <c r="F490">
        <v>5203.7353499999999</v>
      </c>
      <c r="G490">
        <v>5198.9951600000004</v>
      </c>
      <c r="H490">
        <v>5194.2549799999997</v>
      </c>
      <c r="I490">
        <v>5189.5147900000002</v>
      </c>
      <c r="J490">
        <v>5185.1229199999998</v>
      </c>
      <c r="K490">
        <v>5180.38274</v>
      </c>
      <c r="L490">
        <v>5175.6425499999996</v>
      </c>
      <c r="M490">
        <v>5170.9023699999998</v>
      </c>
      <c r="N490">
        <v>5166.1621800000003</v>
      </c>
      <c r="P490" s="1">
        <f t="shared" si="21"/>
        <v>46080.326365740737</v>
      </c>
      <c r="Q490" s="2">
        <f t="shared" si="22"/>
        <v>46080.326388888891</v>
      </c>
      <c r="R490">
        <f t="shared" si="23"/>
        <v>1772178600</v>
      </c>
    </row>
    <row r="491" spans="1:18" x14ac:dyDescent="0.55000000000000004">
      <c r="A491">
        <v>1772178898</v>
      </c>
      <c r="B491" t="s">
        <v>6</v>
      </c>
      <c r="C491" t="s">
        <v>7</v>
      </c>
      <c r="D491">
        <v>5176.1000000000004</v>
      </c>
      <c r="E491">
        <v>5207.8083100000003</v>
      </c>
      <c r="F491">
        <v>5203.0657799999999</v>
      </c>
      <c r="G491">
        <v>5198.3232500000004</v>
      </c>
      <c r="H491">
        <v>5193.5807199999999</v>
      </c>
      <c r="I491">
        <v>5188.8381900000004</v>
      </c>
      <c r="J491">
        <v>5184.4119000000001</v>
      </c>
      <c r="K491">
        <v>5179.6693699999996</v>
      </c>
      <c r="L491">
        <v>5174.9268400000001</v>
      </c>
      <c r="M491">
        <v>5170.1842999999999</v>
      </c>
      <c r="N491">
        <v>5165.4417700000004</v>
      </c>
      <c r="P491" s="1">
        <f t="shared" si="21"/>
        <v>46080.329837962963</v>
      </c>
      <c r="Q491" s="2">
        <f t="shared" si="22"/>
        <v>46080.329861111109</v>
      </c>
      <c r="R491">
        <f t="shared" si="23"/>
        <v>1772178900</v>
      </c>
    </row>
    <row r="492" spans="1:18" x14ac:dyDescent="0.55000000000000004">
      <c r="A492">
        <v>1772179198</v>
      </c>
      <c r="B492" t="s">
        <v>6</v>
      </c>
      <c r="C492" t="s">
        <v>7</v>
      </c>
      <c r="D492">
        <v>5180.66</v>
      </c>
      <c r="E492">
        <v>5207.1953800000001</v>
      </c>
      <c r="F492">
        <v>5202.4453199999998</v>
      </c>
      <c r="G492">
        <v>5197.6952600000004</v>
      </c>
      <c r="H492">
        <v>5192.9452000000001</v>
      </c>
      <c r="I492">
        <v>5188.1951399999998</v>
      </c>
      <c r="J492">
        <v>5183.6969300000001</v>
      </c>
      <c r="K492">
        <v>5178.9468699999998</v>
      </c>
      <c r="L492">
        <v>5174.1968100000004</v>
      </c>
      <c r="M492">
        <v>5169.4467500000001</v>
      </c>
      <c r="N492">
        <v>5164.69668</v>
      </c>
      <c r="P492" s="1">
        <f t="shared" si="21"/>
        <v>46080.333310185189</v>
      </c>
      <c r="Q492" s="2">
        <f t="shared" si="22"/>
        <v>46080.333333333336</v>
      </c>
      <c r="R492">
        <f t="shared" si="23"/>
        <v>1772179200</v>
      </c>
    </row>
    <row r="493" spans="1:18" x14ac:dyDescent="0.55000000000000004">
      <c r="A493">
        <v>1772179498</v>
      </c>
      <c r="B493" t="s">
        <v>6</v>
      </c>
      <c r="C493" t="s">
        <v>7</v>
      </c>
      <c r="D493">
        <v>5180.62</v>
      </c>
      <c r="E493">
        <v>5206.5560800000003</v>
      </c>
      <c r="F493">
        <v>5201.8097799999996</v>
      </c>
      <c r="G493">
        <v>5197.0634799999998</v>
      </c>
      <c r="H493">
        <v>5192.3171899999998</v>
      </c>
      <c r="I493">
        <v>5187.57089</v>
      </c>
      <c r="J493">
        <v>5183.02333</v>
      </c>
      <c r="K493">
        <v>5178.2770300000002</v>
      </c>
      <c r="L493">
        <v>5173.5307400000002</v>
      </c>
      <c r="M493">
        <v>5168.7844400000004</v>
      </c>
      <c r="N493">
        <v>5164.0381500000003</v>
      </c>
      <c r="P493" s="1">
        <f t="shared" si="21"/>
        <v>46080.336782407408</v>
      </c>
      <c r="Q493" s="2">
        <f t="shared" si="22"/>
        <v>46080.336805555555</v>
      </c>
      <c r="R493">
        <f t="shared" si="23"/>
        <v>1772179500</v>
      </c>
    </row>
    <row r="494" spans="1:18" x14ac:dyDescent="0.55000000000000004">
      <c r="A494">
        <v>1772179798</v>
      </c>
      <c r="B494" t="s">
        <v>6</v>
      </c>
      <c r="C494" t="s">
        <v>7</v>
      </c>
      <c r="D494">
        <v>5178.43</v>
      </c>
      <c r="E494">
        <v>5205.9475000000002</v>
      </c>
      <c r="F494">
        <v>5201.1997300000003</v>
      </c>
      <c r="G494">
        <v>5196.4519499999997</v>
      </c>
      <c r="H494">
        <v>5191.70417</v>
      </c>
      <c r="I494">
        <v>5186.9563900000003</v>
      </c>
      <c r="J494">
        <v>5182.4010200000002</v>
      </c>
      <c r="K494">
        <v>5177.6532399999996</v>
      </c>
      <c r="L494">
        <v>5172.9054599999999</v>
      </c>
      <c r="M494">
        <v>5168.1576800000003</v>
      </c>
      <c r="N494">
        <v>5163.4099100000003</v>
      </c>
      <c r="P494" s="1">
        <f t="shared" si="21"/>
        <v>46080.340254629627</v>
      </c>
      <c r="Q494" s="2">
        <f t="shared" si="22"/>
        <v>46080.340277777781</v>
      </c>
      <c r="R494">
        <f t="shared" si="23"/>
        <v>1772179800</v>
      </c>
    </row>
    <row r="495" spans="1:18" x14ac:dyDescent="0.55000000000000004">
      <c r="A495">
        <v>1772180098</v>
      </c>
      <c r="B495" t="s">
        <v>6</v>
      </c>
      <c r="C495" t="s">
        <v>7</v>
      </c>
      <c r="D495">
        <v>5178.8999999999996</v>
      </c>
      <c r="E495">
        <v>5205.1741400000001</v>
      </c>
      <c r="F495">
        <v>5200.4634599999999</v>
      </c>
      <c r="G495">
        <v>5195.7527799999998</v>
      </c>
      <c r="H495">
        <v>5191.0420999999997</v>
      </c>
      <c r="I495">
        <v>5186.3314200000004</v>
      </c>
      <c r="J495">
        <v>5181.8168100000003</v>
      </c>
      <c r="K495">
        <v>5177.1061300000001</v>
      </c>
      <c r="L495">
        <v>5172.39545</v>
      </c>
      <c r="M495">
        <v>5167.6847699999998</v>
      </c>
      <c r="N495">
        <v>5162.9740899999997</v>
      </c>
      <c r="P495" s="1">
        <f t="shared" si="21"/>
        <v>46080.343726851846</v>
      </c>
      <c r="Q495" s="2">
        <f t="shared" si="22"/>
        <v>46080.34375</v>
      </c>
      <c r="R495">
        <f t="shared" si="23"/>
        <v>1772180100</v>
      </c>
    </row>
    <row r="496" spans="1:18" x14ac:dyDescent="0.55000000000000004">
      <c r="A496">
        <v>1772180398</v>
      </c>
      <c r="B496" t="s">
        <v>6</v>
      </c>
      <c r="C496" t="s">
        <v>7</v>
      </c>
      <c r="D496">
        <v>5175</v>
      </c>
      <c r="E496">
        <v>5204.4676900000004</v>
      </c>
      <c r="F496">
        <v>5199.7758999999996</v>
      </c>
      <c r="G496">
        <v>5195.0841099999998</v>
      </c>
      <c r="H496">
        <v>5190.3923199999999</v>
      </c>
      <c r="I496">
        <v>5185.7005300000001</v>
      </c>
      <c r="J496">
        <v>5181.2010899999996</v>
      </c>
      <c r="K496">
        <v>5176.5092999999997</v>
      </c>
      <c r="L496">
        <v>5171.8175099999999</v>
      </c>
      <c r="M496">
        <v>5167.12572</v>
      </c>
      <c r="N496">
        <v>5162.4339300000001</v>
      </c>
      <c r="P496" s="1">
        <f t="shared" si="21"/>
        <v>46080.347199074073</v>
      </c>
      <c r="Q496" s="2">
        <f t="shared" si="22"/>
        <v>46080.347222222219</v>
      </c>
      <c r="R496">
        <f t="shared" si="23"/>
        <v>1772180400</v>
      </c>
    </row>
    <row r="497" spans="1:18" x14ac:dyDescent="0.55000000000000004">
      <c r="A497">
        <v>1772180698</v>
      </c>
      <c r="B497" t="s">
        <v>6</v>
      </c>
      <c r="C497" t="s">
        <v>7</v>
      </c>
      <c r="D497">
        <v>5177.6099999999997</v>
      </c>
      <c r="E497">
        <v>5203.8011699999997</v>
      </c>
      <c r="F497">
        <v>5199.1215400000001</v>
      </c>
      <c r="G497">
        <v>5194.4419099999996</v>
      </c>
      <c r="H497">
        <v>5189.7622799999999</v>
      </c>
      <c r="I497">
        <v>5185.0826500000003</v>
      </c>
      <c r="J497">
        <v>5180.5876699999999</v>
      </c>
      <c r="K497">
        <v>5175.9080400000003</v>
      </c>
      <c r="L497">
        <v>5171.2284099999997</v>
      </c>
      <c r="M497">
        <v>5166.5487800000001</v>
      </c>
      <c r="N497">
        <v>5161.8691500000004</v>
      </c>
      <c r="P497" s="1">
        <f t="shared" si="21"/>
        <v>46080.350671296299</v>
      </c>
      <c r="Q497" s="2">
        <f t="shared" si="22"/>
        <v>46080.350694444445</v>
      </c>
      <c r="R497">
        <f t="shared" si="23"/>
        <v>1772180700</v>
      </c>
    </row>
    <row r="498" spans="1:18" x14ac:dyDescent="0.55000000000000004">
      <c r="A498">
        <v>1772180998</v>
      </c>
      <c r="B498" t="s">
        <v>6</v>
      </c>
      <c r="C498" t="s">
        <v>7</v>
      </c>
      <c r="D498">
        <v>5181.78</v>
      </c>
      <c r="E498">
        <v>5203.2861400000002</v>
      </c>
      <c r="F498">
        <v>5198.6012700000001</v>
      </c>
      <c r="G498">
        <v>5193.9163900000003</v>
      </c>
      <c r="H498">
        <v>5189.2315200000003</v>
      </c>
      <c r="I498">
        <v>5184.5466399999996</v>
      </c>
      <c r="J498">
        <v>5180.0379000000003</v>
      </c>
      <c r="K498">
        <v>5175.3530199999996</v>
      </c>
      <c r="L498">
        <v>5170.6681500000004</v>
      </c>
      <c r="M498">
        <v>5165.9832699999997</v>
      </c>
      <c r="N498">
        <v>5161.2983899999999</v>
      </c>
      <c r="P498" s="1">
        <f t="shared" si="21"/>
        <v>46080.354143518518</v>
      </c>
      <c r="Q498" s="2">
        <f t="shared" si="22"/>
        <v>46080.354166666664</v>
      </c>
      <c r="R498">
        <f t="shared" si="23"/>
        <v>1772181000</v>
      </c>
    </row>
    <row r="499" spans="1:18" x14ac:dyDescent="0.55000000000000004">
      <c r="A499">
        <v>1772181298</v>
      </c>
      <c r="B499" t="s">
        <v>6</v>
      </c>
      <c r="C499" t="s">
        <v>7</v>
      </c>
      <c r="D499">
        <v>5180.34</v>
      </c>
      <c r="E499">
        <v>5202.7065400000001</v>
      </c>
      <c r="F499">
        <v>5198.05278</v>
      </c>
      <c r="G499">
        <v>5193.3990100000001</v>
      </c>
      <c r="H499">
        <v>5188.7452499999999</v>
      </c>
      <c r="I499">
        <v>5184.09148</v>
      </c>
      <c r="J499">
        <v>5179.62266</v>
      </c>
      <c r="K499">
        <v>5174.9688999999998</v>
      </c>
      <c r="L499">
        <v>5170.31513</v>
      </c>
      <c r="M499">
        <v>5165.6613699999998</v>
      </c>
      <c r="N499">
        <v>5161.0075999999999</v>
      </c>
      <c r="P499" s="1">
        <f t="shared" si="21"/>
        <v>46080.357615740737</v>
      </c>
      <c r="Q499" s="2">
        <f t="shared" si="22"/>
        <v>46080.357638888891</v>
      </c>
      <c r="R499">
        <f t="shared" si="23"/>
        <v>1772181300</v>
      </c>
    </row>
    <row r="500" spans="1:18" x14ac:dyDescent="0.55000000000000004">
      <c r="A500">
        <v>1772181598</v>
      </c>
      <c r="B500" t="s">
        <v>6</v>
      </c>
      <c r="C500" t="s">
        <v>7</v>
      </c>
      <c r="D500">
        <v>5180.32</v>
      </c>
      <c r="E500">
        <v>5202.2309599999999</v>
      </c>
      <c r="F500">
        <v>5197.5926900000004</v>
      </c>
      <c r="G500">
        <v>5192.95442</v>
      </c>
      <c r="H500">
        <v>5188.3161499999997</v>
      </c>
      <c r="I500">
        <v>5183.6778700000004</v>
      </c>
      <c r="J500">
        <v>5179.3029900000001</v>
      </c>
      <c r="K500">
        <v>5174.6647199999998</v>
      </c>
      <c r="L500">
        <v>5170.0264500000003</v>
      </c>
      <c r="M500">
        <v>5165.3881799999999</v>
      </c>
      <c r="N500">
        <v>5160.7499100000005</v>
      </c>
      <c r="P500" s="1">
        <f t="shared" si="21"/>
        <v>46080.361087962963</v>
      </c>
      <c r="Q500" s="2">
        <f t="shared" si="22"/>
        <v>46080.361111111109</v>
      </c>
      <c r="R500">
        <f t="shared" si="23"/>
        <v>1772181600</v>
      </c>
    </row>
    <row r="501" spans="1:18" x14ac:dyDescent="0.55000000000000004">
      <c r="A501">
        <v>1772181898</v>
      </c>
      <c r="B501" t="s">
        <v>6</v>
      </c>
      <c r="C501" t="s">
        <v>7</v>
      </c>
      <c r="D501">
        <v>5182.07</v>
      </c>
      <c r="E501">
        <v>5201.8110699999997</v>
      </c>
      <c r="F501">
        <v>5197.1883500000004</v>
      </c>
      <c r="G501">
        <v>5192.5656300000001</v>
      </c>
      <c r="H501">
        <v>5187.9429200000004</v>
      </c>
      <c r="I501">
        <v>5183.3202000000001</v>
      </c>
      <c r="J501">
        <v>5179.0684199999996</v>
      </c>
      <c r="K501">
        <v>5174.4457000000002</v>
      </c>
      <c r="L501">
        <v>5169.8229799999999</v>
      </c>
      <c r="M501">
        <v>5165.2002700000003</v>
      </c>
      <c r="N501">
        <v>5160.57755</v>
      </c>
      <c r="P501" s="1">
        <f t="shared" si="21"/>
        <v>46080.364560185189</v>
      </c>
      <c r="Q501" s="2">
        <f t="shared" si="22"/>
        <v>46080.364583333336</v>
      </c>
      <c r="R501">
        <f t="shared" si="23"/>
        <v>1772181900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P501"/>
  <sheetViews>
    <sheetView zoomScale="70" zoomScaleNormal="70" workbookViewId="0">
      <selection activeCell="P2" sqref="P2:P501"/>
    </sheetView>
  </sheetViews>
  <sheetFormatPr defaultRowHeight="14.4" x14ac:dyDescent="0.55000000000000004"/>
  <cols>
    <col min="1" max="1" width="10.68359375" bestFit="1" customWidth="1"/>
    <col min="14" max="14" width="17.41796875" bestFit="1" customWidth="1"/>
    <col min="15" max="15" width="14.83984375" bestFit="1" customWidth="1"/>
    <col min="16" max="16" width="17.47265625" bestFit="1" customWidth="1"/>
  </cols>
  <sheetData>
    <row r="1" spans="1:1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N1" t="s">
        <v>67</v>
      </c>
      <c r="O1" t="s">
        <v>68</v>
      </c>
      <c r="P1" t="s">
        <v>69</v>
      </c>
    </row>
    <row r="2" spans="1:16" x14ac:dyDescent="0.55000000000000004">
      <c r="A2">
        <v>1772024998</v>
      </c>
      <c r="B2" t="s">
        <v>6</v>
      </c>
      <c r="C2" t="s">
        <v>7</v>
      </c>
      <c r="D2">
        <v>5187.2</v>
      </c>
      <c r="E2">
        <v>5178.6000000000004</v>
      </c>
      <c r="F2">
        <v>5161.8900000000003</v>
      </c>
      <c r="G2">
        <v>5135.8500000000004</v>
      </c>
      <c r="I2">
        <v>5193.3500000000004</v>
      </c>
      <c r="J2">
        <v>5205.3100000000004</v>
      </c>
      <c r="N2" s="1">
        <f t="shared" ref="N2:N65" si="0">(A2/86400)+25569</f>
        <v>46078.548587962963</v>
      </c>
      <c r="O2" s="2">
        <f t="shared" ref="O2:O65" si="1">CEILING(INT(N2*1440)/1440*288,1)/288</f>
        <v>46078.548611111109</v>
      </c>
      <c r="P2">
        <f>MROUND((O2-25569)*86400,300)</f>
        <v>1772025000</v>
      </c>
    </row>
    <row r="3" spans="1:16" x14ac:dyDescent="0.55000000000000004">
      <c r="A3">
        <v>1772025298</v>
      </c>
      <c r="B3" t="s">
        <v>6</v>
      </c>
      <c r="C3" t="s">
        <v>7</v>
      </c>
      <c r="D3">
        <v>5187</v>
      </c>
      <c r="E3">
        <v>5178.6000000000004</v>
      </c>
      <c r="F3">
        <v>5161.8900000000003</v>
      </c>
      <c r="G3">
        <v>5135.8500000000004</v>
      </c>
      <c r="I3">
        <v>5193.3500000000004</v>
      </c>
      <c r="J3">
        <v>5205.3100000000004</v>
      </c>
      <c r="N3" s="1">
        <f t="shared" si="0"/>
        <v>46078.552060185189</v>
      </c>
      <c r="O3" s="2">
        <f t="shared" si="1"/>
        <v>46078.552083333336</v>
      </c>
      <c r="P3">
        <f t="shared" ref="P3:P66" si="2">MROUND((O3-25569)*86400,300)</f>
        <v>1772025300</v>
      </c>
    </row>
    <row r="4" spans="1:16" x14ac:dyDescent="0.55000000000000004">
      <c r="A4">
        <v>1772025598</v>
      </c>
      <c r="B4" t="s">
        <v>6</v>
      </c>
      <c r="C4" t="s">
        <v>7</v>
      </c>
      <c r="D4">
        <v>5191.13</v>
      </c>
      <c r="E4">
        <v>5178.6000000000004</v>
      </c>
      <c r="F4">
        <v>5161.8900000000003</v>
      </c>
      <c r="G4">
        <v>5135.8500000000004</v>
      </c>
      <c r="I4">
        <v>5193.3500000000004</v>
      </c>
      <c r="J4">
        <v>5205.3100000000004</v>
      </c>
      <c r="N4" s="1">
        <f t="shared" si="0"/>
        <v>46078.555532407408</v>
      </c>
      <c r="O4" s="2">
        <f t="shared" si="1"/>
        <v>46078.555555555555</v>
      </c>
      <c r="P4">
        <f t="shared" si="2"/>
        <v>1772025600</v>
      </c>
    </row>
    <row r="5" spans="1:16" x14ac:dyDescent="0.55000000000000004">
      <c r="A5">
        <v>1772025898</v>
      </c>
      <c r="B5" t="s">
        <v>6</v>
      </c>
      <c r="C5" t="s">
        <v>7</v>
      </c>
      <c r="D5">
        <v>5188.07</v>
      </c>
      <c r="E5">
        <v>5178.6000000000004</v>
      </c>
      <c r="F5">
        <v>5161.8900000000003</v>
      </c>
      <c r="G5">
        <v>5135.8500000000004</v>
      </c>
      <c r="I5">
        <v>5193.3500000000004</v>
      </c>
      <c r="J5">
        <v>5205.3100000000004</v>
      </c>
      <c r="N5" s="1">
        <f t="shared" si="0"/>
        <v>46078.559004629627</v>
      </c>
      <c r="O5" s="2">
        <f t="shared" si="1"/>
        <v>46078.559027777781</v>
      </c>
      <c r="P5">
        <f t="shared" si="2"/>
        <v>1772025900</v>
      </c>
    </row>
    <row r="6" spans="1:16" x14ac:dyDescent="0.55000000000000004">
      <c r="A6">
        <v>1772026198</v>
      </c>
      <c r="B6" t="s">
        <v>6</v>
      </c>
      <c r="C6" t="s">
        <v>7</v>
      </c>
      <c r="D6">
        <v>5188.16</v>
      </c>
      <c r="E6">
        <v>5178.6000000000004</v>
      </c>
      <c r="F6">
        <v>5161.8900000000003</v>
      </c>
      <c r="G6">
        <v>5135.8500000000004</v>
      </c>
      <c r="I6">
        <v>5193.3500000000004</v>
      </c>
      <c r="J6">
        <v>5205.3100000000004</v>
      </c>
      <c r="N6" s="1">
        <f t="shared" si="0"/>
        <v>46078.562476851846</v>
      </c>
      <c r="O6" s="2">
        <f t="shared" si="1"/>
        <v>46078.5625</v>
      </c>
      <c r="P6">
        <f t="shared" si="2"/>
        <v>1772026200</v>
      </c>
    </row>
    <row r="7" spans="1:16" x14ac:dyDescent="0.55000000000000004">
      <c r="A7">
        <v>1772026498</v>
      </c>
      <c r="B7" t="s">
        <v>6</v>
      </c>
      <c r="C7" t="s">
        <v>7</v>
      </c>
      <c r="D7">
        <v>5189.6099999999997</v>
      </c>
      <c r="E7">
        <v>5178.6000000000004</v>
      </c>
      <c r="F7">
        <v>5161.8900000000003</v>
      </c>
      <c r="G7">
        <v>5135.8500000000004</v>
      </c>
      <c r="I7">
        <v>5193.3500000000004</v>
      </c>
      <c r="J7">
        <v>5205.3100000000004</v>
      </c>
      <c r="N7" s="1">
        <f t="shared" si="0"/>
        <v>46078.565949074073</v>
      </c>
      <c r="O7" s="2">
        <f t="shared" si="1"/>
        <v>46078.565972222219</v>
      </c>
      <c r="P7">
        <f t="shared" si="2"/>
        <v>1772026500</v>
      </c>
    </row>
    <row r="8" spans="1:16" x14ac:dyDescent="0.55000000000000004">
      <c r="A8">
        <v>1772026798</v>
      </c>
      <c r="B8" t="s">
        <v>6</v>
      </c>
      <c r="C8" t="s">
        <v>7</v>
      </c>
      <c r="D8">
        <v>5186.84</v>
      </c>
      <c r="E8">
        <v>5178.6000000000004</v>
      </c>
      <c r="F8">
        <v>5161.8900000000003</v>
      </c>
      <c r="G8">
        <v>5135.8500000000004</v>
      </c>
      <c r="I8">
        <v>5193.3500000000004</v>
      </c>
      <c r="J8">
        <v>5205.3100000000004</v>
      </c>
      <c r="N8" s="1">
        <f t="shared" si="0"/>
        <v>46078.569421296299</v>
      </c>
      <c r="O8" s="2">
        <f t="shared" si="1"/>
        <v>46078.569444444445</v>
      </c>
      <c r="P8">
        <f t="shared" si="2"/>
        <v>1772026800</v>
      </c>
    </row>
    <row r="9" spans="1:16" x14ac:dyDescent="0.55000000000000004">
      <c r="A9">
        <v>1772027098</v>
      </c>
      <c r="B9" t="s">
        <v>6</v>
      </c>
      <c r="C9" t="s">
        <v>7</v>
      </c>
      <c r="D9">
        <v>5186.59</v>
      </c>
      <c r="E9">
        <v>5178.6000000000004</v>
      </c>
      <c r="F9">
        <v>5161.8900000000003</v>
      </c>
      <c r="G9">
        <v>5135.8500000000004</v>
      </c>
      <c r="I9">
        <v>5193.3500000000004</v>
      </c>
      <c r="J9">
        <v>5205.3100000000004</v>
      </c>
      <c r="N9" s="1">
        <f t="shared" si="0"/>
        <v>46078.572893518518</v>
      </c>
      <c r="O9" s="2">
        <f t="shared" si="1"/>
        <v>46078.572916666664</v>
      </c>
      <c r="P9">
        <f t="shared" si="2"/>
        <v>1772027100</v>
      </c>
    </row>
    <row r="10" spans="1:16" x14ac:dyDescent="0.55000000000000004">
      <c r="A10">
        <v>1772027398</v>
      </c>
      <c r="B10" t="s">
        <v>6</v>
      </c>
      <c r="C10" t="s">
        <v>7</v>
      </c>
      <c r="D10">
        <v>5186.07</v>
      </c>
      <c r="E10">
        <v>5178.6000000000004</v>
      </c>
      <c r="F10">
        <v>5161.8900000000003</v>
      </c>
      <c r="G10">
        <v>5135.8500000000004</v>
      </c>
      <c r="I10">
        <v>5193.3500000000004</v>
      </c>
      <c r="J10">
        <v>5205.3100000000004</v>
      </c>
      <c r="N10" s="1">
        <f t="shared" si="0"/>
        <v>46078.576365740737</v>
      </c>
      <c r="O10" s="2">
        <f t="shared" si="1"/>
        <v>46078.576388888891</v>
      </c>
      <c r="P10">
        <f t="shared" si="2"/>
        <v>1772027400</v>
      </c>
    </row>
    <row r="11" spans="1:16" x14ac:dyDescent="0.55000000000000004">
      <c r="A11">
        <v>1772027698</v>
      </c>
      <c r="B11" t="s">
        <v>6</v>
      </c>
      <c r="C11" t="s">
        <v>7</v>
      </c>
      <c r="D11">
        <v>5185.2299999999996</v>
      </c>
      <c r="E11">
        <v>5178.6000000000004</v>
      </c>
      <c r="F11">
        <v>5161.8900000000003</v>
      </c>
      <c r="G11">
        <v>5135.8500000000004</v>
      </c>
      <c r="I11">
        <v>5193.3500000000004</v>
      </c>
      <c r="J11">
        <v>5205.3100000000004</v>
      </c>
      <c r="N11" s="1">
        <f t="shared" si="0"/>
        <v>46078.579837962963</v>
      </c>
      <c r="O11" s="2">
        <f t="shared" si="1"/>
        <v>46078.579861111109</v>
      </c>
      <c r="P11">
        <f t="shared" si="2"/>
        <v>1772027700</v>
      </c>
    </row>
    <row r="12" spans="1:16" x14ac:dyDescent="0.55000000000000004">
      <c r="A12">
        <v>1772027998</v>
      </c>
      <c r="B12" t="s">
        <v>6</v>
      </c>
      <c r="C12" t="s">
        <v>7</v>
      </c>
      <c r="D12">
        <v>5187.18</v>
      </c>
      <c r="E12">
        <v>5178.6000000000004</v>
      </c>
      <c r="F12">
        <v>5161.8900000000003</v>
      </c>
      <c r="G12">
        <v>5135.8500000000004</v>
      </c>
      <c r="I12">
        <v>5193.3500000000004</v>
      </c>
      <c r="J12">
        <v>5205.3100000000004</v>
      </c>
      <c r="N12" s="1">
        <f t="shared" si="0"/>
        <v>46078.583310185189</v>
      </c>
      <c r="O12" s="2">
        <f t="shared" si="1"/>
        <v>46078.583333333336</v>
      </c>
      <c r="P12">
        <f t="shared" si="2"/>
        <v>1772028000</v>
      </c>
    </row>
    <row r="13" spans="1:16" x14ac:dyDescent="0.55000000000000004">
      <c r="A13">
        <v>1772028298</v>
      </c>
      <c r="B13" t="s">
        <v>6</v>
      </c>
      <c r="C13" t="s">
        <v>7</v>
      </c>
      <c r="D13">
        <v>5189.99</v>
      </c>
      <c r="E13">
        <v>5178.6000000000004</v>
      </c>
      <c r="F13">
        <v>5161.8900000000003</v>
      </c>
      <c r="G13">
        <v>5135.8500000000004</v>
      </c>
      <c r="I13">
        <v>5193.3500000000004</v>
      </c>
      <c r="J13">
        <v>5205.3100000000004</v>
      </c>
      <c r="N13" s="1">
        <f t="shared" si="0"/>
        <v>46078.586782407408</v>
      </c>
      <c r="O13" s="2">
        <f t="shared" si="1"/>
        <v>46078.586805555555</v>
      </c>
      <c r="P13">
        <f t="shared" si="2"/>
        <v>1772028300</v>
      </c>
    </row>
    <row r="14" spans="1:16" x14ac:dyDescent="0.55000000000000004">
      <c r="A14">
        <v>1772028598</v>
      </c>
      <c r="B14" t="s">
        <v>6</v>
      </c>
      <c r="C14" t="s">
        <v>7</v>
      </c>
      <c r="D14">
        <v>5185.4399999999996</v>
      </c>
      <c r="E14">
        <v>5178.6000000000004</v>
      </c>
      <c r="F14">
        <v>5161.8900000000003</v>
      </c>
      <c r="G14">
        <v>5135.8500000000004</v>
      </c>
      <c r="I14">
        <v>5193.3500000000004</v>
      </c>
      <c r="J14">
        <v>5205.3100000000004</v>
      </c>
      <c r="N14" s="1">
        <f t="shared" si="0"/>
        <v>46078.590254629627</v>
      </c>
      <c r="O14" s="2">
        <f t="shared" si="1"/>
        <v>46078.590277777781</v>
      </c>
      <c r="P14">
        <f>MROUND((O14-25569)*86400,300)</f>
        <v>1772028600</v>
      </c>
    </row>
    <row r="15" spans="1:16" x14ac:dyDescent="0.55000000000000004">
      <c r="A15">
        <v>1772028898</v>
      </c>
      <c r="B15" t="s">
        <v>6</v>
      </c>
      <c r="C15" t="s">
        <v>7</v>
      </c>
      <c r="D15">
        <v>5182.68</v>
      </c>
      <c r="E15">
        <v>5178.6000000000004</v>
      </c>
      <c r="F15">
        <v>5161.8900000000003</v>
      </c>
      <c r="G15">
        <v>5135.8500000000004</v>
      </c>
      <c r="I15">
        <v>5193.3500000000004</v>
      </c>
      <c r="J15">
        <v>5205.3100000000004</v>
      </c>
      <c r="N15" s="1">
        <f t="shared" si="0"/>
        <v>46078.593726851846</v>
      </c>
      <c r="O15" s="2">
        <f t="shared" si="1"/>
        <v>46078.59375</v>
      </c>
      <c r="P15">
        <f t="shared" si="2"/>
        <v>1772028900</v>
      </c>
    </row>
    <row r="16" spans="1:16" x14ac:dyDescent="0.55000000000000004">
      <c r="A16">
        <v>1772029198</v>
      </c>
      <c r="B16" t="s">
        <v>6</v>
      </c>
      <c r="C16" t="s">
        <v>7</v>
      </c>
      <c r="D16">
        <v>5181.49</v>
      </c>
      <c r="E16">
        <v>5178.6000000000004</v>
      </c>
      <c r="F16">
        <v>5161.8900000000003</v>
      </c>
      <c r="G16">
        <v>5135.8500000000004</v>
      </c>
      <c r="I16">
        <v>5193.3500000000004</v>
      </c>
      <c r="J16">
        <v>5205.3100000000004</v>
      </c>
      <c r="N16" s="1">
        <f t="shared" si="0"/>
        <v>46078.597199074073</v>
      </c>
      <c r="O16" s="2">
        <f t="shared" si="1"/>
        <v>46078.597222222219</v>
      </c>
      <c r="P16">
        <f t="shared" si="2"/>
        <v>1772029200</v>
      </c>
    </row>
    <row r="17" spans="1:16" x14ac:dyDescent="0.55000000000000004">
      <c r="A17">
        <v>1772029498</v>
      </c>
      <c r="B17" t="s">
        <v>6</v>
      </c>
      <c r="C17" t="s">
        <v>7</v>
      </c>
      <c r="D17">
        <v>5177.91</v>
      </c>
      <c r="E17">
        <v>5161.8900000000003</v>
      </c>
      <c r="F17">
        <v>5135.8500000000004</v>
      </c>
      <c r="I17">
        <v>5178.6000000000004</v>
      </c>
      <c r="J17">
        <v>5193.3500000000004</v>
      </c>
      <c r="K17">
        <v>5205.3100000000004</v>
      </c>
      <c r="N17" s="1">
        <f t="shared" si="0"/>
        <v>46078.600671296299</v>
      </c>
      <c r="O17" s="2">
        <f t="shared" si="1"/>
        <v>46078.600694444445</v>
      </c>
      <c r="P17">
        <f t="shared" si="2"/>
        <v>1772029500</v>
      </c>
    </row>
    <row r="18" spans="1:16" x14ac:dyDescent="0.55000000000000004">
      <c r="A18">
        <v>1772029798</v>
      </c>
      <c r="B18" t="s">
        <v>6</v>
      </c>
      <c r="C18" t="s">
        <v>7</v>
      </c>
      <c r="D18">
        <v>5174.1400000000003</v>
      </c>
      <c r="E18">
        <v>5161.8900000000003</v>
      </c>
      <c r="F18">
        <v>5135.8500000000004</v>
      </c>
      <c r="I18">
        <v>5178.6000000000004</v>
      </c>
      <c r="J18">
        <v>5193.3500000000004</v>
      </c>
      <c r="K18">
        <v>5205.3100000000004</v>
      </c>
      <c r="N18" s="1">
        <f t="shared" si="0"/>
        <v>46078.604143518518</v>
      </c>
      <c r="O18" s="2">
        <f t="shared" si="1"/>
        <v>46078.604166666664</v>
      </c>
      <c r="P18">
        <f t="shared" si="2"/>
        <v>1772029800</v>
      </c>
    </row>
    <row r="19" spans="1:16" x14ac:dyDescent="0.55000000000000004">
      <c r="A19">
        <v>1772030098</v>
      </c>
      <c r="B19" t="s">
        <v>6</v>
      </c>
      <c r="C19" t="s">
        <v>7</v>
      </c>
      <c r="D19">
        <v>5159.7299999999996</v>
      </c>
      <c r="E19">
        <v>5135.8500000000004</v>
      </c>
      <c r="I19">
        <v>5161.8900000000003</v>
      </c>
      <c r="J19">
        <v>5178.6000000000004</v>
      </c>
      <c r="K19">
        <v>5193.3500000000004</v>
      </c>
      <c r="L19">
        <v>5205.3100000000004</v>
      </c>
      <c r="N19" s="1">
        <f t="shared" si="0"/>
        <v>46078.607615740737</v>
      </c>
      <c r="O19" s="2">
        <f t="shared" si="1"/>
        <v>46078.607638888891</v>
      </c>
      <c r="P19">
        <f t="shared" si="2"/>
        <v>1772030100</v>
      </c>
    </row>
    <row r="20" spans="1:16" x14ac:dyDescent="0.55000000000000004">
      <c r="A20">
        <v>1772030398</v>
      </c>
      <c r="B20" t="s">
        <v>6</v>
      </c>
      <c r="C20" t="s">
        <v>7</v>
      </c>
      <c r="D20">
        <v>5174.91</v>
      </c>
      <c r="E20">
        <v>5161.8900000000003</v>
      </c>
      <c r="F20">
        <v>5135.8500000000004</v>
      </c>
      <c r="I20">
        <v>5178.6000000000004</v>
      </c>
      <c r="J20">
        <v>5193.3500000000004</v>
      </c>
      <c r="K20">
        <v>5205.3100000000004</v>
      </c>
      <c r="N20" s="1">
        <f t="shared" si="0"/>
        <v>46078.611087962963</v>
      </c>
      <c r="O20" s="2">
        <f t="shared" si="1"/>
        <v>46078.611111111109</v>
      </c>
      <c r="P20">
        <f t="shared" si="2"/>
        <v>1772030400</v>
      </c>
    </row>
    <row r="21" spans="1:16" x14ac:dyDescent="0.55000000000000004">
      <c r="A21">
        <v>1772030698</v>
      </c>
      <c r="B21" t="s">
        <v>6</v>
      </c>
      <c r="C21" t="s">
        <v>7</v>
      </c>
      <c r="D21">
        <v>5181.79</v>
      </c>
      <c r="E21">
        <v>5178.6000000000004</v>
      </c>
      <c r="F21">
        <v>5161.8900000000003</v>
      </c>
      <c r="G21">
        <v>5135.8500000000004</v>
      </c>
      <c r="I21">
        <v>5193.3500000000004</v>
      </c>
      <c r="J21">
        <v>5205.3100000000004</v>
      </c>
      <c r="N21" s="1">
        <f t="shared" si="0"/>
        <v>46078.614560185189</v>
      </c>
      <c r="O21" s="2">
        <f t="shared" si="1"/>
        <v>46078.614583333336</v>
      </c>
      <c r="P21">
        <f t="shared" si="2"/>
        <v>1772030700</v>
      </c>
    </row>
    <row r="22" spans="1:16" x14ac:dyDescent="0.55000000000000004">
      <c r="A22">
        <v>1772030998</v>
      </c>
      <c r="B22" t="s">
        <v>6</v>
      </c>
      <c r="C22" t="s">
        <v>7</v>
      </c>
      <c r="D22">
        <v>5188.55</v>
      </c>
      <c r="E22">
        <v>5178.6000000000004</v>
      </c>
      <c r="F22">
        <v>5161.8900000000003</v>
      </c>
      <c r="G22">
        <v>5135.8500000000004</v>
      </c>
      <c r="I22">
        <v>5193.3500000000004</v>
      </c>
      <c r="J22">
        <v>5205.3100000000004</v>
      </c>
      <c r="N22" s="1">
        <f t="shared" si="0"/>
        <v>46078.618032407408</v>
      </c>
      <c r="O22" s="2">
        <f t="shared" si="1"/>
        <v>46078.618055555555</v>
      </c>
      <c r="P22">
        <f t="shared" si="2"/>
        <v>1772031000</v>
      </c>
    </row>
    <row r="23" spans="1:16" x14ac:dyDescent="0.55000000000000004">
      <c r="A23">
        <v>1772031298</v>
      </c>
      <c r="B23" t="s">
        <v>6</v>
      </c>
      <c r="C23" t="s">
        <v>7</v>
      </c>
      <c r="D23">
        <v>5191.25</v>
      </c>
      <c r="E23">
        <v>5178.6000000000004</v>
      </c>
      <c r="F23">
        <v>5161.8900000000003</v>
      </c>
      <c r="G23">
        <v>5135.8500000000004</v>
      </c>
      <c r="I23">
        <v>5193.3500000000004</v>
      </c>
      <c r="J23">
        <v>5205.3100000000004</v>
      </c>
      <c r="N23" s="1">
        <f t="shared" si="0"/>
        <v>46078.621504629627</v>
      </c>
      <c r="O23" s="2">
        <f t="shared" si="1"/>
        <v>46078.621527777781</v>
      </c>
      <c r="P23">
        <f t="shared" si="2"/>
        <v>1772031300</v>
      </c>
    </row>
    <row r="24" spans="1:16" x14ac:dyDescent="0.55000000000000004">
      <c r="A24">
        <v>1772031598</v>
      </c>
      <c r="B24" t="s">
        <v>6</v>
      </c>
      <c r="C24" t="s">
        <v>7</v>
      </c>
      <c r="D24">
        <v>5198.6400000000003</v>
      </c>
      <c r="E24">
        <v>5193.3500000000004</v>
      </c>
      <c r="F24">
        <v>5178.6000000000004</v>
      </c>
      <c r="G24">
        <v>5161.8900000000003</v>
      </c>
      <c r="H24">
        <v>5135.8500000000004</v>
      </c>
      <c r="I24">
        <v>5205.3100000000004</v>
      </c>
      <c r="N24" s="1">
        <f t="shared" si="0"/>
        <v>46078.624976851846</v>
      </c>
      <c r="O24" s="2">
        <f t="shared" si="1"/>
        <v>46078.625</v>
      </c>
      <c r="P24">
        <f t="shared" si="2"/>
        <v>1772031600</v>
      </c>
    </row>
    <row r="25" spans="1:16" x14ac:dyDescent="0.55000000000000004">
      <c r="A25">
        <v>1772031898</v>
      </c>
      <c r="B25" t="s">
        <v>6</v>
      </c>
      <c r="C25" t="s">
        <v>7</v>
      </c>
      <c r="D25">
        <v>5195.8900000000003</v>
      </c>
      <c r="E25">
        <v>5193.3500000000004</v>
      </c>
      <c r="F25">
        <v>5178.6000000000004</v>
      </c>
      <c r="G25">
        <v>5161.8900000000003</v>
      </c>
      <c r="H25">
        <v>5135.8500000000004</v>
      </c>
      <c r="I25">
        <v>5205.3100000000004</v>
      </c>
      <c r="N25" s="1">
        <f t="shared" si="0"/>
        <v>46078.628449074073</v>
      </c>
      <c r="O25" s="2">
        <f t="shared" si="1"/>
        <v>46078.628472222219</v>
      </c>
      <c r="P25">
        <f t="shared" si="2"/>
        <v>1772031900</v>
      </c>
    </row>
    <row r="26" spans="1:16" x14ac:dyDescent="0.55000000000000004">
      <c r="A26">
        <v>1772032198</v>
      </c>
      <c r="B26" t="s">
        <v>6</v>
      </c>
      <c r="C26" t="s">
        <v>7</v>
      </c>
      <c r="D26">
        <v>5193.17</v>
      </c>
      <c r="E26">
        <v>5178.6000000000004</v>
      </c>
      <c r="F26">
        <v>5161.8900000000003</v>
      </c>
      <c r="G26">
        <v>5135.8500000000004</v>
      </c>
      <c r="I26">
        <v>5193.3500000000004</v>
      </c>
      <c r="J26">
        <v>5205.3100000000004</v>
      </c>
      <c r="N26" s="1">
        <f t="shared" si="0"/>
        <v>46078.631921296299</v>
      </c>
      <c r="O26" s="2">
        <f t="shared" si="1"/>
        <v>46078.631944444445</v>
      </c>
      <c r="P26">
        <f t="shared" si="2"/>
        <v>1772032200</v>
      </c>
    </row>
    <row r="27" spans="1:16" x14ac:dyDescent="0.55000000000000004">
      <c r="A27">
        <v>1772032498</v>
      </c>
      <c r="B27" t="s">
        <v>6</v>
      </c>
      <c r="C27" t="s">
        <v>7</v>
      </c>
      <c r="D27">
        <v>5188.97</v>
      </c>
      <c r="E27">
        <v>5178.6000000000004</v>
      </c>
      <c r="F27">
        <v>5161.8900000000003</v>
      </c>
      <c r="G27">
        <v>5135.8500000000004</v>
      </c>
      <c r="I27">
        <v>5193.3500000000004</v>
      </c>
      <c r="J27">
        <v>5205.3100000000004</v>
      </c>
      <c r="N27" s="1">
        <f t="shared" si="0"/>
        <v>46078.635393518518</v>
      </c>
      <c r="O27" s="2">
        <f t="shared" si="1"/>
        <v>46078.635416666664</v>
      </c>
      <c r="P27">
        <f t="shared" si="2"/>
        <v>1772032500</v>
      </c>
    </row>
    <row r="28" spans="1:16" x14ac:dyDescent="0.55000000000000004">
      <c r="A28">
        <v>1772032798</v>
      </c>
      <c r="B28" t="s">
        <v>6</v>
      </c>
      <c r="C28" t="s">
        <v>7</v>
      </c>
      <c r="D28">
        <v>5185.46</v>
      </c>
      <c r="E28">
        <v>5178.6000000000004</v>
      </c>
      <c r="F28">
        <v>5161.8900000000003</v>
      </c>
      <c r="G28">
        <v>5135.8500000000004</v>
      </c>
      <c r="I28">
        <v>5193.3500000000004</v>
      </c>
      <c r="J28">
        <v>5205.3100000000004</v>
      </c>
      <c r="N28" s="1">
        <f t="shared" si="0"/>
        <v>46078.638865740737</v>
      </c>
      <c r="O28" s="2">
        <f t="shared" si="1"/>
        <v>46078.638888888891</v>
      </c>
      <c r="P28">
        <f t="shared" si="2"/>
        <v>1772032800</v>
      </c>
    </row>
    <row r="29" spans="1:16" x14ac:dyDescent="0.55000000000000004">
      <c r="A29">
        <v>1772033098</v>
      </c>
      <c r="B29" t="s">
        <v>6</v>
      </c>
      <c r="C29" t="s">
        <v>7</v>
      </c>
      <c r="D29">
        <v>5180.33</v>
      </c>
      <c r="E29">
        <v>5178.6000000000004</v>
      </c>
      <c r="F29">
        <v>5161.8900000000003</v>
      </c>
      <c r="G29">
        <v>5135.8500000000004</v>
      </c>
      <c r="I29">
        <v>5193.3500000000004</v>
      </c>
      <c r="J29">
        <v>5205.3100000000004</v>
      </c>
      <c r="N29" s="1">
        <f t="shared" si="0"/>
        <v>46078.642337962963</v>
      </c>
      <c r="O29" s="2">
        <f t="shared" si="1"/>
        <v>46078.642361111109</v>
      </c>
      <c r="P29">
        <f t="shared" si="2"/>
        <v>1772033100</v>
      </c>
    </row>
    <row r="30" spans="1:16" x14ac:dyDescent="0.55000000000000004">
      <c r="A30">
        <v>1772033398</v>
      </c>
      <c r="B30" t="s">
        <v>6</v>
      </c>
      <c r="C30" t="s">
        <v>7</v>
      </c>
      <c r="D30">
        <v>5181.68</v>
      </c>
      <c r="E30">
        <v>5178.6000000000004</v>
      </c>
      <c r="F30">
        <v>5161.8900000000003</v>
      </c>
      <c r="G30">
        <v>5135.8500000000004</v>
      </c>
      <c r="I30">
        <v>5193.3500000000004</v>
      </c>
      <c r="J30">
        <v>5205.3100000000004</v>
      </c>
      <c r="N30" s="1">
        <f t="shared" si="0"/>
        <v>46078.645810185189</v>
      </c>
      <c r="O30" s="2">
        <f t="shared" si="1"/>
        <v>46078.645833333336</v>
      </c>
      <c r="P30">
        <f t="shared" si="2"/>
        <v>1772033400</v>
      </c>
    </row>
    <row r="31" spans="1:16" x14ac:dyDescent="0.55000000000000004">
      <c r="A31">
        <v>1772033698</v>
      </c>
      <c r="B31" t="s">
        <v>6</v>
      </c>
      <c r="C31" t="s">
        <v>7</v>
      </c>
      <c r="D31">
        <v>5187.95</v>
      </c>
      <c r="E31">
        <v>5178.6000000000004</v>
      </c>
      <c r="F31">
        <v>5161.8900000000003</v>
      </c>
      <c r="G31">
        <v>5135.8500000000004</v>
      </c>
      <c r="I31">
        <v>5193.3500000000004</v>
      </c>
      <c r="J31">
        <v>5205.3100000000004</v>
      </c>
      <c r="N31" s="1">
        <f t="shared" si="0"/>
        <v>46078.649282407408</v>
      </c>
      <c r="O31" s="2">
        <f t="shared" si="1"/>
        <v>46078.649305555555</v>
      </c>
      <c r="P31">
        <f t="shared" si="2"/>
        <v>1772033700</v>
      </c>
    </row>
    <row r="32" spans="1:16" x14ac:dyDescent="0.55000000000000004">
      <c r="A32">
        <v>1772033998</v>
      </c>
      <c r="B32" t="s">
        <v>6</v>
      </c>
      <c r="C32" t="s">
        <v>7</v>
      </c>
      <c r="D32">
        <v>5191</v>
      </c>
      <c r="E32">
        <v>5178.6000000000004</v>
      </c>
      <c r="F32">
        <v>5161.8900000000003</v>
      </c>
      <c r="G32">
        <v>5135.8500000000004</v>
      </c>
      <c r="I32">
        <v>5193.3500000000004</v>
      </c>
      <c r="J32">
        <v>5205.3100000000004</v>
      </c>
      <c r="N32" s="1">
        <f t="shared" si="0"/>
        <v>46078.652754629627</v>
      </c>
      <c r="O32" s="2">
        <f t="shared" si="1"/>
        <v>46078.652777777781</v>
      </c>
      <c r="P32">
        <f t="shared" si="2"/>
        <v>1772034000</v>
      </c>
    </row>
    <row r="33" spans="1:16" x14ac:dyDescent="0.55000000000000004">
      <c r="A33">
        <v>1772034298</v>
      </c>
      <c r="B33" t="s">
        <v>6</v>
      </c>
      <c r="C33" t="s">
        <v>7</v>
      </c>
      <c r="D33">
        <v>5197.8999999999996</v>
      </c>
      <c r="E33">
        <v>5193.3500000000004</v>
      </c>
      <c r="F33">
        <v>5178.6000000000004</v>
      </c>
      <c r="G33">
        <v>5161.8900000000003</v>
      </c>
      <c r="H33">
        <v>5135.8500000000004</v>
      </c>
      <c r="I33">
        <v>5205.3100000000004</v>
      </c>
      <c r="N33" s="1">
        <f t="shared" si="0"/>
        <v>46078.656226851846</v>
      </c>
      <c r="O33" s="2">
        <f t="shared" si="1"/>
        <v>46078.65625</v>
      </c>
      <c r="P33">
        <f t="shared" si="2"/>
        <v>1772034300</v>
      </c>
    </row>
    <row r="34" spans="1:16" x14ac:dyDescent="0.55000000000000004">
      <c r="A34">
        <v>1772034598</v>
      </c>
      <c r="B34" t="s">
        <v>6</v>
      </c>
      <c r="C34" t="s">
        <v>7</v>
      </c>
      <c r="D34">
        <v>5195.4799999999996</v>
      </c>
      <c r="E34">
        <v>5193.3500000000004</v>
      </c>
      <c r="F34">
        <v>5178.6000000000004</v>
      </c>
      <c r="G34">
        <v>5161.8900000000003</v>
      </c>
      <c r="H34">
        <v>5135.8500000000004</v>
      </c>
      <c r="I34">
        <v>5205.3100000000004</v>
      </c>
      <c r="N34" s="1">
        <f t="shared" si="0"/>
        <v>46078.659699074073</v>
      </c>
      <c r="O34" s="2">
        <f t="shared" si="1"/>
        <v>46078.659722222219</v>
      </c>
      <c r="P34">
        <f t="shared" si="2"/>
        <v>1772034600</v>
      </c>
    </row>
    <row r="35" spans="1:16" x14ac:dyDescent="0.55000000000000004">
      <c r="A35">
        <v>1772034898</v>
      </c>
      <c r="B35" t="s">
        <v>6</v>
      </c>
      <c r="C35" t="s">
        <v>7</v>
      </c>
      <c r="D35">
        <v>5194.5</v>
      </c>
      <c r="E35">
        <v>5193.3500000000004</v>
      </c>
      <c r="F35">
        <v>5178.6000000000004</v>
      </c>
      <c r="G35">
        <v>5161.8900000000003</v>
      </c>
      <c r="H35">
        <v>5135.8500000000004</v>
      </c>
      <c r="I35">
        <v>5205.3100000000004</v>
      </c>
      <c r="N35" s="1">
        <f t="shared" si="0"/>
        <v>46078.663171296299</v>
      </c>
      <c r="O35" s="2">
        <f t="shared" si="1"/>
        <v>46078.663194444445</v>
      </c>
      <c r="P35">
        <f t="shared" si="2"/>
        <v>1772034900</v>
      </c>
    </row>
    <row r="36" spans="1:16" x14ac:dyDescent="0.55000000000000004">
      <c r="A36">
        <v>1772035198</v>
      </c>
      <c r="B36" t="s">
        <v>6</v>
      </c>
      <c r="C36" t="s">
        <v>7</v>
      </c>
      <c r="D36">
        <v>5194.37</v>
      </c>
      <c r="E36">
        <v>5193.3500000000004</v>
      </c>
      <c r="F36">
        <v>5178.6000000000004</v>
      </c>
      <c r="G36">
        <v>5161.8900000000003</v>
      </c>
      <c r="H36">
        <v>5135.8500000000004</v>
      </c>
      <c r="I36">
        <v>5205.3100000000004</v>
      </c>
      <c r="N36" s="1">
        <f t="shared" si="0"/>
        <v>46078.666643518518</v>
      </c>
      <c r="O36" s="2">
        <f t="shared" si="1"/>
        <v>46078.666666666664</v>
      </c>
      <c r="P36">
        <f t="shared" si="2"/>
        <v>1772035200</v>
      </c>
    </row>
    <row r="37" spans="1:16" x14ac:dyDescent="0.55000000000000004">
      <c r="A37">
        <v>1772035498</v>
      </c>
      <c r="B37" t="s">
        <v>6</v>
      </c>
      <c r="C37" t="s">
        <v>7</v>
      </c>
      <c r="D37">
        <v>5191.37</v>
      </c>
      <c r="E37">
        <v>5178.6000000000004</v>
      </c>
      <c r="F37">
        <v>5161.8900000000003</v>
      </c>
      <c r="G37">
        <v>5135.8500000000004</v>
      </c>
      <c r="I37">
        <v>5193.3500000000004</v>
      </c>
      <c r="J37">
        <v>5205.3100000000004</v>
      </c>
      <c r="N37" s="1">
        <f t="shared" si="0"/>
        <v>46078.670115740737</v>
      </c>
      <c r="O37" s="2">
        <f t="shared" si="1"/>
        <v>46078.670138888891</v>
      </c>
      <c r="P37">
        <f t="shared" si="2"/>
        <v>1772035500</v>
      </c>
    </row>
    <row r="38" spans="1:16" x14ac:dyDescent="0.55000000000000004">
      <c r="A38">
        <v>1772035798</v>
      </c>
      <c r="B38" t="s">
        <v>6</v>
      </c>
      <c r="C38" t="s">
        <v>7</v>
      </c>
      <c r="D38">
        <v>5192.5200000000004</v>
      </c>
      <c r="E38">
        <v>5178.6000000000004</v>
      </c>
      <c r="F38">
        <v>5161.8900000000003</v>
      </c>
      <c r="G38">
        <v>5135.8500000000004</v>
      </c>
      <c r="I38">
        <v>5193.3500000000004</v>
      </c>
      <c r="J38">
        <v>5205.3100000000004</v>
      </c>
      <c r="N38" s="1">
        <f t="shared" si="0"/>
        <v>46078.673587962963</v>
      </c>
      <c r="O38" s="2">
        <f t="shared" si="1"/>
        <v>46078.673611111109</v>
      </c>
      <c r="P38">
        <f t="shared" si="2"/>
        <v>1772035800</v>
      </c>
    </row>
    <row r="39" spans="1:16" x14ac:dyDescent="0.55000000000000004">
      <c r="A39">
        <v>1772036098</v>
      </c>
      <c r="B39" t="s">
        <v>6</v>
      </c>
      <c r="C39" t="s">
        <v>7</v>
      </c>
      <c r="D39">
        <v>5197.05</v>
      </c>
      <c r="E39">
        <v>5193.3500000000004</v>
      </c>
      <c r="F39">
        <v>5178.6000000000004</v>
      </c>
      <c r="G39">
        <v>5161.8900000000003</v>
      </c>
      <c r="H39">
        <v>5135.8500000000004</v>
      </c>
      <c r="I39">
        <v>5205.3100000000004</v>
      </c>
      <c r="N39" s="1">
        <f t="shared" si="0"/>
        <v>46078.677060185189</v>
      </c>
      <c r="O39" s="2">
        <f t="shared" si="1"/>
        <v>46078.677083333336</v>
      </c>
      <c r="P39">
        <f t="shared" si="2"/>
        <v>1772036100</v>
      </c>
    </row>
    <row r="40" spans="1:16" x14ac:dyDescent="0.55000000000000004">
      <c r="A40">
        <v>1772036398</v>
      </c>
      <c r="B40" t="s">
        <v>6</v>
      </c>
      <c r="C40" t="s">
        <v>7</v>
      </c>
      <c r="D40">
        <v>5205.29</v>
      </c>
      <c r="E40">
        <v>5193.3500000000004</v>
      </c>
      <c r="F40">
        <v>5178.6000000000004</v>
      </c>
      <c r="G40">
        <v>5161.8900000000003</v>
      </c>
      <c r="H40">
        <v>5135.8500000000004</v>
      </c>
      <c r="I40">
        <v>5205.3100000000004</v>
      </c>
      <c r="N40" s="1">
        <f t="shared" si="0"/>
        <v>46078.680532407408</v>
      </c>
      <c r="O40" s="2">
        <f t="shared" si="1"/>
        <v>46078.680555555555</v>
      </c>
      <c r="P40">
        <f t="shared" si="2"/>
        <v>1772036400</v>
      </c>
    </row>
    <row r="41" spans="1:16" x14ac:dyDescent="0.55000000000000004">
      <c r="A41">
        <v>1772036698</v>
      </c>
      <c r="B41" t="s">
        <v>6</v>
      </c>
      <c r="C41" t="s">
        <v>7</v>
      </c>
      <c r="D41">
        <v>5203.22</v>
      </c>
      <c r="E41">
        <v>5193.3500000000004</v>
      </c>
      <c r="F41">
        <v>5178.6000000000004</v>
      </c>
      <c r="G41">
        <v>5161.8900000000003</v>
      </c>
      <c r="H41">
        <v>5135.8500000000004</v>
      </c>
      <c r="I41">
        <v>5205.3100000000004</v>
      </c>
      <c r="N41" s="1">
        <f t="shared" si="0"/>
        <v>46078.684004629627</v>
      </c>
      <c r="O41" s="2">
        <f t="shared" si="1"/>
        <v>46078.684027777781</v>
      </c>
      <c r="P41">
        <f t="shared" si="2"/>
        <v>1772036700</v>
      </c>
    </row>
    <row r="42" spans="1:16" x14ac:dyDescent="0.55000000000000004">
      <c r="A42">
        <v>1772036998</v>
      </c>
      <c r="B42" t="s">
        <v>6</v>
      </c>
      <c r="C42" t="s">
        <v>7</v>
      </c>
      <c r="D42">
        <v>5206.5600000000004</v>
      </c>
      <c r="E42">
        <v>5205.3100000000004</v>
      </c>
      <c r="F42">
        <v>5193.3500000000004</v>
      </c>
      <c r="G42">
        <v>5178.6000000000004</v>
      </c>
      <c r="H42">
        <v>5161.8900000000003</v>
      </c>
      <c r="N42" s="1">
        <f t="shared" si="0"/>
        <v>46078.687476851846</v>
      </c>
      <c r="O42" s="2">
        <f t="shared" si="1"/>
        <v>46078.6875</v>
      </c>
      <c r="P42">
        <f t="shared" si="2"/>
        <v>1772037000</v>
      </c>
    </row>
    <row r="43" spans="1:16" x14ac:dyDescent="0.55000000000000004">
      <c r="A43">
        <v>1772037298</v>
      </c>
      <c r="B43" t="s">
        <v>6</v>
      </c>
      <c r="C43" t="s">
        <v>7</v>
      </c>
      <c r="D43">
        <v>5203.3900000000003</v>
      </c>
      <c r="E43">
        <v>5193.3500000000004</v>
      </c>
      <c r="F43">
        <v>5178.6000000000004</v>
      </c>
      <c r="G43">
        <v>5161.8900000000003</v>
      </c>
      <c r="H43">
        <v>5135.8500000000004</v>
      </c>
      <c r="I43">
        <v>5205.3100000000004</v>
      </c>
      <c r="N43" s="1">
        <f t="shared" si="0"/>
        <v>46078.690949074073</v>
      </c>
      <c r="O43" s="2">
        <f t="shared" si="1"/>
        <v>46078.690972222219</v>
      </c>
      <c r="P43">
        <f t="shared" si="2"/>
        <v>1772037300</v>
      </c>
    </row>
    <row r="44" spans="1:16" x14ac:dyDescent="0.55000000000000004">
      <c r="A44">
        <v>1772037598</v>
      </c>
      <c r="B44" t="s">
        <v>6</v>
      </c>
      <c r="C44" t="s">
        <v>7</v>
      </c>
      <c r="D44">
        <v>5207.51</v>
      </c>
      <c r="E44">
        <v>5205.3100000000004</v>
      </c>
      <c r="F44">
        <v>5193.3500000000004</v>
      </c>
      <c r="G44">
        <v>5178.6000000000004</v>
      </c>
      <c r="H44">
        <v>5161.8900000000003</v>
      </c>
      <c r="N44" s="1">
        <f t="shared" si="0"/>
        <v>46078.694421296299</v>
      </c>
      <c r="O44" s="2">
        <f t="shared" si="1"/>
        <v>46078.694444444445</v>
      </c>
      <c r="P44">
        <f t="shared" si="2"/>
        <v>1772037600</v>
      </c>
    </row>
    <row r="45" spans="1:16" x14ac:dyDescent="0.55000000000000004">
      <c r="A45">
        <v>1772037898</v>
      </c>
      <c r="B45" t="s">
        <v>6</v>
      </c>
      <c r="C45" t="s">
        <v>7</v>
      </c>
      <c r="D45">
        <v>5208.18</v>
      </c>
      <c r="E45">
        <v>5205.3100000000004</v>
      </c>
      <c r="F45">
        <v>5193.3500000000004</v>
      </c>
      <c r="G45">
        <v>5178.6000000000004</v>
      </c>
      <c r="H45">
        <v>5161.8900000000003</v>
      </c>
      <c r="N45" s="1">
        <f t="shared" si="0"/>
        <v>46078.697893518518</v>
      </c>
      <c r="O45" s="2">
        <f t="shared" si="1"/>
        <v>46078.697916666664</v>
      </c>
      <c r="P45">
        <f t="shared" si="2"/>
        <v>1772037900</v>
      </c>
    </row>
    <row r="46" spans="1:16" x14ac:dyDescent="0.55000000000000004">
      <c r="A46">
        <v>1772038198</v>
      </c>
      <c r="B46" t="s">
        <v>6</v>
      </c>
      <c r="C46" t="s">
        <v>7</v>
      </c>
      <c r="D46">
        <v>5211.95</v>
      </c>
      <c r="E46">
        <v>5205.3100000000004</v>
      </c>
      <c r="F46">
        <v>5193.3500000000004</v>
      </c>
      <c r="G46">
        <v>5178.6000000000004</v>
      </c>
      <c r="H46">
        <v>5161.8900000000003</v>
      </c>
      <c r="N46" s="1">
        <f t="shared" si="0"/>
        <v>46078.701365740737</v>
      </c>
      <c r="O46" s="2">
        <f t="shared" si="1"/>
        <v>46078.701388888891</v>
      </c>
      <c r="P46">
        <f t="shared" si="2"/>
        <v>1772038200</v>
      </c>
    </row>
    <row r="47" spans="1:16" x14ac:dyDescent="0.55000000000000004">
      <c r="A47">
        <v>1772038498</v>
      </c>
      <c r="B47" t="s">
        <v>6</v>
      </c>
      <c r="C47" t="s">
        <v>7</v>
      </c>
      <c r="D47">
        <v>5212.3100000000004</v>
      </c>
      <c r="E47">
        <v>5205.3100000000004</v>
      </c>
      <c r="F47">
        <v>5193.3500000000004</v>
      </c>
      <c r="G47">
        <v>5178.6000000000004</v>
      </c>
      <c r="H47">
        <v>5161.8900000000003</v>
      </c>
      <c r="N47" s="1">
        <f t="shared" si="0"/>
        <v>46078.704837962963</v>
      </c>
      <c r="O47" s="2">
        <f t="shared" si="1"/>
        <v>46078.704861111109</v>
      </c>
      <c r="P47">
        <f t="shared" si="2"/>
        <v>1772038500</v>
      </c>
    </row>
    <row r="48" spans="1:16" x14ac:dyDescent="0.55000000000000004">
      <c r="A48">
        <v>1772038798</v>
      </c>
      <c r="B48" t="s">
        <v>6</v>
      </c>
      <c r="C48" t="s">
        <v>7</v>
      </c>
      <c r="D48">
        <v>5210.09</v>
      </c>
      <c r="E48">
        <v>5205.3100000000004</v>
      </c>
      <c r="F48">
        <v>5193.3500000000004</v>
      </c>
      <c r="G48">
        <v>5178.6000000000004</v>
      </c>
      <c r="H48">
        <v>5161.8900000000003</v>
      </c>
      <c r="N48" s="1">
        <f t="shared" si="0"/>
        <v>46078.708310185189</v>
      </c>
      <c r="O48" s="2">
        <f t="shared" si="1"/>
        <v>46078.708333333336</v>
      </c>
      <c r="P48">
        <f t="shared" si="2"/>
        <v>1772038800</v>
      </c>
    </row>
    <row r="49" spans="1:16" x14ac:dyDescent="0.55000000000000004">
      <c r="A49">
        <v>1772039098</v>
      </c>
      <c r="B49" t="s">
        <v>6</v>
      </c>
      <c r="C49" t="s">
        <v>7</v>
      </c>
      <c r="D49">
        <v>5214.6899999999996</v>
      </c>
      <c r="E49">
        <v>5205.3100000000004</v>
      </c>
      <c r="F49">
        <v>5193.3500000000004</v>
      </c>
      <c r="G49">
        <v>5178.6000000000004</v>
      </c>
      <c r="H49">
        <v>5161.8900000000003</v>
      </c>
      <c r="N49" s="1">
        <f t="shared" si="0"/>
        <v>46078.711782407408</v>
      </c>
      <c r="O49" s="2">
        <f t="shared" si="1"/>
        <v>46078.711805555555</v>
      </c>
      <c r="P49">
        <f t="shared" si="2"/>
        <v>1772039100</v>
      </c>
    </row>
    <row r="50" spans="1:16" x14ac:dyDescent="0.55000000000000004">
      <c r="A50">
        <v>1772039398</v>
      </c>
      <c r="B50" t="s">
        <v>6</v>
      </c>
      <c r="C50" t="s">
        <v>7</v>
      </c>
      <c r="D50">
        <v>5215.17</v>
      </c>
      <c r="E50">
        <v>5205.3100000000004</v>
      </c>
      <c r="F50">
        <v>5193.3500000000004</v>
      </c>
      <c r="G50">
        <v>5178.6000000000004</v>
      </c>
      <c r="H50">
        <v>5161.8900000000003</v>
      </c>
      <c r="N50" s="1">
        <f t="shared" si="0"/>
        <v>46078.715254629627</v>
      </c>
      <c r="O50" s="2">
        <f t="shared" si="1"/>
        <v>46078.715277777781</v>
      </c>
      <c r="P50">
        <f t="shared" si="2"/>
        <v>1772039400</v>
      </c>
    </row>
    <row r="51" spans="1:16" x14ac:dyDescent="0.55000000000000004">
      <c r="A51">
        <v>1772039698</v>
      </c>
      <c r="B51" t="s">
        <v>6</v>
      </c>
      <c r="C51" t="s">
        <v>7</v>
      </c>
      <c r="D51">
        <v>5214.53</v>
      </c>
      <c r="E51">
        <v>5205.3100000000004</v>
      </c>
      <c r="F51">
        <v>5193.3500000000004</v>
      </c>
      <c r="G51">
        <v>5178.6000000000004</v>
      </c>
      <c r="H51">
        <v>5161.8900000000003</v>
      </c>
      <c r="N51" s="1">
        <f t="shared" si="0"/>
        <v>46078.718726851846</v>
      </c>
      <c r="O51" s="2">
        <f t="shared" si="1"/>
        <v>46078.71875</v>
      </c>
      <c r="P51">
        <f t="shared" si="2"/>
        <v>1772039700</v>
      </c>
    </row>
    <row r="52" spans="1:16" x14ac:dyDescent="0.55000000000000004">
      <c r="A52">
        <v>1772039998</v>
      </c>
      <c r="B52" t="s">
        <v>6</v>
      </c>
      <c r="C52" t="s">
        <v>7</v>
      </c>
      <c r="D52">
        <v>5213.2700000000004</v>
      </c>
      <c r="E52">
        <v>5205.3100000000004</v>
      </c>
      <c r="F52">
        <v>5193.3500000000004</v>
      </c>
      <c r="G52">
        <v>5178.6000000000004</v>
      </c>
      <c r="H52">
        <v>5161.8900000000003</v>
      </c>
      <c r="N52" s="1">
        <f t="shared" si="0"/>
        <v>46078.722199074073</v>
      </c>
      <c r="O52" s="2">
        <f t="shared" si="1"/>
        <v>46078.722222222219</v>
      </c>
      <c r="P52">
        <f t="shared" si="2"/>
        <v>1772040000</v>
      </c>
    </row>
    <row r="53" spans="1:16" x14ac:dyDescent="0.55000000000000004">
      <c r="A53">
        <v>1772040298</v>
      </c>
      <c r="B53" t="s">
        <v>6</v>
      </c>
      <c r="C53" t="s">
        <v>7</v>
      </c>
      <c r="D53">
        <v>5213.1000000000004</v>
      </c>
      <c r="E53">
        <v>5205.3100000000004</v>
      </c>
      <c r="F53">
        <v>5193.3500000000004</v>
      </c>
      <c r="G53">
        <v>5178.6000000000004</v>
      </c>
      <c r="H53">
        <v>5161.8900000000003</v>
      </c>
      <c r="N53" s="1">
        <f t="shared" si="0"/>
        <v>46078.725671296299</v>
      </c>
      <c r="O53" s="2">
        <f t="shared" si="1"/>
        <v>46078.725694444445</v>
      </c>
      <c r="P53">
        <f t="shared" si="2"/>
        <v>1772040300</v>
      </c>
    </row>
    <row r="54" spans="1:16" x14ac:dyDescent="0.55000000000000004">
      <c r="A54">
        <v>1772040598</v>
      </c>
      <c r="B54" t="s">
        <v>6</v>
      </c>
      <c r="C54" t="s">
        <v>7</v>
      </c>
      <c r="D54">
        <v>5211.8500000000004</v>
      </c>
      <c r="E54">
        <v>5205.3100000000004</v>
      </c>
      <c r="F54">
        <v>5193.3500000000004</v>
      </c>
      <c r="G54">
        <v>5178.6000000000004</v>
      </c>
      <c r="H54">
        <v>5161.8900000000003</v>
      </c>
      <c r="N54" s="1">
        <f t="shared" si="0"/>
        <v>46078.729143518518</v>
      </c>
      <c r="O54" s="2">
        <f t="shared" si="1"/>
        <v>46078.729166666664</v>
      </c>
      <c r="P54">
        <f t="shared" si="2"/>
        <v>1772040600</v>
      </c>
    </row>
    <row r="55" spans="1:16" x14ac:dyDescent="0.55000000000000004">
      <c r="A55">
        <v>1772040898</v>
      </c>
      <c r="B55" t="s">
        <v>6</v>
      </c>
      <c r="C55" t="s">
        <v>7</v>
      </c>
      <c r="D55">
        <v>5213.17</v>
      </c>
      <c r="E55">
        <v>5205.3100000000004</v>
      </c>
      <c r="F55">
        <v>5193.3500000000004</v>
      </c>
      <c r="G55">
        <v>5178.6000000000004</v>
      </c>
      <c r="H55">
        <v>5161.8900000000003</v>
      </c>
      <c r="N55" s="1">
        <f t="shared" si="0"/>
        <v>46078.732615740737</v>
      </c>
      <c r="O55" s="2">
        <f t="shared" si="1"/>
        <v>46078.732638888891</v>
      </c>
      <c r="P55">
        <f t="shared" si="2"/>
        <v>1772040900</v>
      </c>
    </row>
    <row r="56" spans="1:16" x14ac:dyDescent="0.55000000000000004">
      <c r="A56">
        <v>1772041198</v>
      </c>
      <c r="B56" t="s">
        <v>6</v>
      </c>
      <c r="C56" t="s">
        <v>7</v>
      </c>
      <c r="D56">
        <v>5208.33</v>
      </c>
      <c r="E56">
        <v>5205.3100000000004</v>
      </c>
      <c r="F56">
        <v>5193.3500000000004</v>
      </c>
      <c r="G56">
        <v>5178.6000000000004</v>
      </c>
      <c r="H56">
        <v>5161.8900000000003</v>
      </c>
      <c r="N56" s="1">
        <f t="shared" si="0"/>
        <v>46078.736087962963</v>
      </c>
      <c r="O56" s="2">
        <f t="shared" si="1"/>
        <v>46078.736111111109</v>
      </c>
      <c r="P56">
        <f t="shared" si="2"/>
        <v>1772041200</v>
      </c>
    </row>
    <row r="57" spans="1:16" x14ac:dyDescent="0.55000000000000004">
      <c r="A57">
        <v>1772041498</v>
      </c>
      <c r="B57" t="s">
        <v>6</v>
      </c>
      <c r="C57" t="s">
        <v>7</v>
      </c>
      <c r="D57">
        <v>5206.71</v>
      </c>
      <c r="E57">
        <v>5205.3100000000004</v>
      </c>
      <c r="F57">
        <v>5193.3500000000004</v>
      </c>
      <c r="G57">
        <v>5178.6000000000004</v>
      </c>
      <c r="H57">
        <v>5161.8900000000003</v>
      </c>
      <c r="N57" s="1">
        <f t="shared" si="0"/>
        <v>46078.739560185189</v>
      </c>
      <c r="O57" s="2">
        <f t="shared" si="1"/>
        <v>46078.739583333336</v>
      </c>
      <c r="P57">
        <f t="shared" si="2"/>
        <v>1772041500</v>
      </c>
    </row>
    <row r="58" spans="1:16" x14ac:dyDescent="0.55000000000000004">
      <c r="A58">
        <v>1772041798</v>
      </c>
      <c r="B58" t="s">
        <v>6</v>
      </c>
      <c r="C58" t="s">
        <v>7</v>
      </c>
      <c r="D58">
        <v>5206.32</v>
      </c>
      <c r="E58">
        <v>5205.3100000000004</v>
      </c>
      <c r="F58">
        <v>5193.3500000000004</v>
      </c>
      <c r="G58">
        <v>5178.6000000000004</v>
      </c>
      <c r="H58">
        <v>5161.8900000000003</v>
      </c>
      <c r="N58" s="1">
        <f t="shared" si="0"/>
        <v>46078.743032407408</v>
      </c>
      <c r="O58" s="2">
        <f t="shared" si="1"/>
        <v>46078.743055555555</v>
      </c>
      <c r="P58">
        <f t="shared" si="2"/>
        <v>1772041800</v>
      </c>
    </row>
    <row r="59" spans="1:16" x14ac:dyDescent="0.55000000000000004">
      <c r="A59">
        <v>1772042098</v>
      </c>
      <c r="B59" t="s">
        <v>6</v>
      </c>
      <c r="C59" t="s">
        <v>7</v>
      </c>
      <c r="D59">
        <v>5206.82</v>
      </c>
      <c r="E59">
        <v>5205.3100000000004</v>
      </c>
      <c r="F59">
        <v>5193.3500000000004</v>
      </c>
      <c r="G59">
        <v>5178.6000000000004</v>
      </c>
      <c r="H59">
        <v>5161.8900000000003</v>
      </c>
      <c r="N59" s="1">
        <f t="shared" si="0"/>
        <v>46078.746504629627</v>
      </c>
      <c r="O59" s="2">
        <f t="shared" si="1"/>
        <v>46078.746527777781</v>
      </c>
      <c r="P59">
        <f t="shared" si="2"/>
        <v>1772042100</v>
      </c>
    </row>
    <row r="60" spans="1:16" x14ac:dyDescent="0.55000000000000004">
      <c r="A60">
        <v>1772042398</v>
      </c>
      <c r="B60" t="s">
        <v>6</v>
      </c>
      <c r="C60" t="s">
        <v>7</v>
      </c>
      <c r="D60">
        <v>5207.3999999999996</v>
      </c>
      <c r="E60">
        <v>5205.3100000000004</v>
      </c>
      <c r="F60">
        <v>5193.3500000000004</v>
      </c>
      <c r="G60">
        <v>5178.6000000000004</v>
      </c>
      <c r="H60">
        <v>5161.8900000000003</v>
      </c>
      <c r="N60" s="1">
        <f t="shared" si="0"/>
        <v>46078.749976851846</v>
      </c>
      <c r="O60" s="2">
        <f t="shared" si="1"/>
        <v>46078.75</v>
      </c>
      <c r="P60">
        <f t="shared" si="2"/>
        <v>1772042400</v>
      </c>
    </row>
    <row r="61" spans="1:16" x14ac:dyDescent="0.55000000000000004">
      <c r="A61">
        <v>1772042698</v>
      </c>
      <c r="B61" t="s">
        <v>6</v>
      </c>
      <c r="C61" t="s">
        <v>7</v>
      </c>
      <c r="D61">
        <v>5207.07</v>
      </c>
      <c r="E61">
        <v>5205.3100000000004</v>
      </c>
      <c r="F61">
        <v>5193.3500000000004</v>
      </c>
      <c r="G61">
        <v>5178.6000000000004</v>
      </c>
      <c r="H61">
        <v>5161.8900000000003</v>
      </c>
      <c r="N61" s="1">
        <f t="shared" si="0"/>
        <v>46078.753449074073</v>
      </c>
      <c r="O61" s="2">
        <f t="shared" si="1"/>
        <v>46078.753472222219</v>
      </c>
      <c r="P61">
        <f t="shared" si="2"/>
        <v>1772042700</v>
      </c>
    </row>
    <row r="62" spans="1:16" x14ac:dyDescent="0.55000000000000004">
      <c r="A62">
        <v>1772042998</v>
      </c>
      <c r="B62" t="s">
        <v>6</v>
      </c>
      <c r="C62" t="s">
        <v>7</v>
      </c>
      <c r="D62">
        <v>5206.8900000000003</v>
      </c>
      <c r="E62">
        <v>5205.3100000000004</v>
      </c>
      <c r="F62">
        <v>5193.3500000000004</v>
      </c>
      <c r="G62">
        <v>5178.6000000000004</v>
      </c>
      <c r="H62">
        <v>5161.8900000000003</v>
      </c>
      <c r="N62" s="1">
        <f t="shared" si="0"/>
        <v>46078.756921296299</v>
      </c>
      <c r="O62" s="2">
        <f t="shared" si="1"/>
        <v>46078.756944444445</v>
      </c>
      <c r="P62">
        <f t="shared" si="2"/>
        <v>1772043000</v>
      </c>
    </row>
    <row r="63" spans="1:16" x14ac:dyDescent="0.55000000000000004">
      <c r="A63">
        <v>1772043298</v>
      </c>
      <c r="B63" t="s">
        <v>6</v>
      </c>
      <c r="C63" t="s">
        <v>7</v>
      </c>
      <c r="D63">
        <v>5206.8</v>
      </c>
      <c r="E63">
        <v>5205.3100000000004</v>
      </c>
      <c r="F63">
        <v>5193.3500000000004</v>
      </c>
      <c r="G63">
        <v>5178.6000000000004</v>
      </c>
      <c r="H63">
        <v>5161.8900000000003</v>
      </c>
      <c r="N63" s="1">
        <f t="shared" si="0"/>
        <v>46078.760393518518</v>
      </c>
      <c r="O63" s="2">
        <f t="shared" si="1"/>
        <v>46078.760416666664</v>
      </c>
      <c r="P63">
        <f t="shared" si="2"/>
        <v>1772043300</v>
      </c>
    </row>
    <row r="64" spans="1:16" x14ac:dyDescent="0.55000000000000004">
      <c r="A64">
        <v>1772043598</v>
      </c>
      <c r="B64" t="s">
        <v>6</v>
      </c>
      <c r="C64" t="s">
        <v>7</v>
      </c>
      <c r="D64">
        <v>5206.7700000000004</v>
      </c>
      <c r="E64">
        <v>5205.3100000000004</v>
      </c>
      <c r="F64">
        <v>5193.3500000000004</v>
      </c>
      <c r="G64">
        <v>5178.6000000000004</v>
      </c>
      <c r="H64">
        <v>5161.8900000000003</v>
      </c>
      <c r="N64" s="1">
        <f t="shared" si="0"/>
        <v>46078.763865740737</v>
      </c>
      <c r="O64" s="2">
        <f t="shared" si="1"/>
        <v>46078.763888888891</v>
      </c>
      <c r="P64">
        <f t="shared" si="2"/>
        <v>1772043600</v>
      </c>
    </row>
    <row r="65" spans="1:16" x14ac:dyDescent="0.55000000000000004">
      <c r="A65">
        <v>1772043898</v>
      </c>
      <c r="B65" t="s">
        <v>6</v>
      </c>
      <c r="C65" t="s">
        <v>7</v>
      </c>
      <c r="D65">
        <v>5206.8</v>
      </c>
      <c r="E65">
        <v>5205.3100000000004</v>
      </c>
      <c r="F65">
        <v>5193.3500000000004</v>
      </c>
      <c r="G65">
        <v>5178.6000000000004</v>
      </c>
      <c r="H65">
        <v>5161.8900000000003</v>
      </c>
      <c r="N65" s="1">
        <f t="shared" si="0"/>
        <v>46078.767337962963</v>
      </c>
      <c r="O65" s="2">
        <f t="shared" si="1"/>
        <v>46078.767361111109</v>
      </c>
      <c r="P65">
        <f t="shared" si="2"/>
        <v>1772043900</v>
      </c>
    </row>
    <row r="66" spans="1:16" x14ac:dyDescent="0.55000000000000004">
      <c r="A66">
        <v>1772044198</v>
      </c>
      <c r="B66" t="s">
        <v>6</v>
      </c>
      <c r="C66" t="s">
        <v>7</v>
      </c>
      <c r="D66">
        <v>5206.8</v>
      </c>
      <c r="E66">
        <v>5205.3100000000004</v>
      </c>
      <c r="F66">
        <v>5193.3500000000004</v>
      </c>
      <c r="G66">
        <v>5178.6000000000004</v>
      </c>
      <c r="H66">
        <v>5161.8900000000003</v>
      </c>
      <c r="N66" s="1">
        <f t="shared" ref="N66:N129" si="3">(A66/86400)+25569</f>
        <v>46078.770810185189</v>
      </c>
      <c r="O66" s="2">
        <f t="shared" ref="O66:O129" si="4">CEILING(INT(N66*1440)/1440*288,1)/288</f>
        <v>46078.770833333336</v>
      </c>
      <c r="P66">
        <f t="shared" si="2"/>
        <v>1772044200</v>
      </c>
    </row>
    <row r="67" spans="1:16" x14ac:dyDescent="0.55000000000000004">
      <c r="A67">
        <v>1772044498</v>
      </c>
      <c r="B67" t="s">
        <v>6</v>
      </c>
      <c r="C67" t="s">
        <v>7</v>
      </c>
      <c r="D67">
        <v>5206.3900000000003</v>
      </c>
      <c r="E67">
        <v>5205.3100000000004</v>
      </c>
      <c r="F67">
        <v>5193.3500000000004</v>
      </c>
      <c r="G67">
        <v>5178.6000000000004</v>
      </c>
      <c r="H67">
        <v>5161.8900000000003</v>
      </c>
      <c r="N67" s="1">
        <f t="shared" si="3"/>
        <v>46078.774282407408</v>
      </c>
      <c r="O67" s="2">
        <f t="shared" si="4"/>
        <v>46078.774305555555</v>
      </c>
      <c r="P67">
        <f t="shared" ref="P67:P130" si="5">MROUND((O67-25569)*86400,300)</f>
        <v>1772044500</v>
      </c>
    </row>
    <row r="68" spans="1:16" x14ac:dyDescent="0.55000000000000004">
      <c r="A68">
        <v>1772044798</v>
      </c>
      <c r="B68" t="s">
        <v>6</v>
      </c>
      <c r="C68" t="s">
        <v>7</v>
      </c>
      <c r="D68">
        <v>5205.13</v>
      </c>
      <c r="E68">
        <v>5193.3500000000004</v>
      </c>
      <c r="F68">
        <v>5178.6000000000004</v>
      </c>
      <c r="G68">
        <v>5161.8900000000003</v>
      </c>
      <c r="H68">
        <v>5135.8500000000004</v>
      </c>
      <c r="I68">
        <v>5205.3100000000004</v>
      </c>
      <c r="N68" s="1">
        <f t="shared" si="3"/>
        <v>46078.777754629627</v>
      </c>
      <c r="O68" s="2">
        <f t="shared" si="4"/>
        <v>46078.777777777781</v>
      </c>
      <c r="P68">
        <f t="shared" si="5"/>
        <v>1772044800</v>
      </c>
    </row>
    <row r="69" spans="1:16" x14ac:dyDescent="0.55000000000000004">
      <c r="A69">
        <v>1772045098</v>
      </c>
      <c r="B69" t="s">
        <v>6</v>
      </c>
      <c r="C69" t="s">
        <v>7</v>
      </c>
      <c r="D69">
        <v>5200.95</v>
      </c>
      <c r="E69">
        <v>5193.3500000000004</v>
      </c>
      <c r="F69">
        <v>5178.6000000000004</v>
      </c>
      <c r="G69">
        <v>5161.8900000000003</v>
      </c>
      <c r="H69">
        <v>5135.8500000000004</v>
      </c>
      <c r="I69">
        <v>5205.3100000000004</v>
      </c>
      <c r="N69" s="1">
        <f t="shared" si="3"/>
        <v>46078.781226851846</v>
      </c>
      <c r="O69" s="2">
        <f t="shared" si="4"/>
        <v>46078.78125</v>
      </c>
      <c r="P69">
        <f t="shared" si="5"/>
        <v>1772045100</v>
      </c>
    </row>
    <row r="70" spans="1:16" x14ac:dyDescent="0.55000000000000004">
      <c r="A70">
        <v>1772045398</v>
      </c>
      <c r="B70" t="s">
        <v>6</v>
      </c>
      <c r="C70" t="s">
        <v>7</v>
      </c>
      <c r="D70">
        <v>5202.58</v>
      </c>
      <c r="E70">
        <v>5193.3500000000004</v>
      </c>
      <c r="F70">
        <v>5178.6000000000004</v>
      </c>
      <c r="G70">
        <v>5161.8900000000003</v>
      </c>
      <c r="H70">
        <v>5135.8500000000004</v>
      </c>
      <c r="I70">
        <v>5205.3100000000004</v>
      </c>
      <c r="N70" s="1">
        <f t="shared" si="3"/>
        <v>46078.784699074073</v>
      </c>
      <c r="O70" s="2">
        <f t="shared" si="4"/>
        <v>46078.784722222219</v>
      </c>
      <c r="P70">
        <f t="shared" si="5"/>
        <v>1772045400</v>
      </c>
    </row>
    <row r="71" spans="1:16" x14ac:dyDescent="0.55000000000000004">
      <c r="A71">
        <v>1772045698</v>
      </c>
      <c r="B71" t="s">
        <v>6</v>
      </c>
      <c r="C71" t="s">
        <v>7</v>
      </c>
      <c r="D71">
        <v>5202.12</v>
      </c>
      <c r="E71">
        <v>5193.3500000000004</v>
      </c>
      <c r="F71">
        <v>5178.6000000000004</v>
      </c>
      <c r="G71">
        <v>5161.8900000000003</v>
      </c>
      <c r="H71">
        <v>5135.8500000000004</v>
      </c>
      <c r="I71">
        <v>5205.3100000000004</v>
      </c>
      <c r="N71" s="1">
        <f t="shared" si="3"/>
        <v>46078.788171296299</v>
      </c>
      <c r="O71" s="2">
        <f t="shared" si="4"/>
        <v>46078.788194444445</v>
      </c>
      <c r="P71">
        <f t="shared" si="5"/>
        <v>1772045700</v>
      </c>
    </row>
    <row r="72" spans="1:16" x14ac:dyDescent="0.55000000000000004">
      <c r="A72">
        <v>1772045998</v>
      </c>
      <c r="B72" t="s">
        <v>6</v>
      </c>
      <c r="C72" t="s">
        <v>7</v>
      </c>
      <c r="D72">
        <v>5200.91</v>
      </c>
      <c r="E72">
        <v>5193.3500000000004</v>
      </c>
      <c r="F72">
        <v>5178.6000000000004</v>
      </c>
      <c r="G72">
        <v>5161.8900000000003</v>
      </c>
      <c r="H72">
        <v>5135.8500000000004</v>
      </c>
      <c r="I72">
        <v>5205.3100000000004</v>
      </c>
      <c r="N72" s="1">
        <f t="shared" si="3"/>
        <v>46078.791643518518</v>
      </c>
      <c r="O72" s="2">
        <f t="shared" si="4"/>
        <v>46078.791666666664</v>
      </c>
      <c r="P72">
        <f t="shared" si="5"/>
        <v>1772046000</v>
      </c>
    </row>
    <row r="73" spans="1:16" x14ac:dyDescent="0.55000000000000004">
      <c r="A73">
        <v>1772046298</v>
      </c>
      <c r="B73" t="s">
        <v>6</v>
      </c>
      <c r="C73" t="s">
        <v>7</v>
      </c>
      <c r="D73">
        <v>5194.29</v>
      </c>
      <c r="E73">
        <v>5193.3500000000004</v>
      </c>
      <c r="F73">
        <v>5178.6000000000004</v>
      </c>
      <c r="G73">
        <v>5161.8900000000003</v>
      </c>
      <c r="H73">
        <v>5135.8500000000004</v>
      </c>
      <c r="I73">
        <v>5205.3100000000004</v>
      </c>
      <c r="N73" s="1">
        <f t="shared" si="3"/>
        <v>46078.795115740737</v>
      </c>
      <c r="O73" s="2">
        <f t="shared" si="4"/>
        <v>46078.795138888891</v>
      </c>
      <c r="P73">
        <f t="shared" si="5"/>
        <v>1772046300</v>
      </c>
    </row>
    <row r="74" spans="1:16" x14ac:dyDescent="0.55000000000000004">
      <c r="A74">
        <v>1772046598</v>
      </c>
      <c r="B74" t="s">
        <v>6</v>
      </c>
      <c r="C74" t="s">
        <v>7</v>
      </c>
      <c r="D74">
        <v>5207.04</v>
      </c>
      <c r="E74">
        <v>5205.3100000000004</v>
      </c>
      <c r="F74">
        <v>5193.3500000000004</v>
      </c>
      <c r="G74">
        <v>5178.6000000000004</v>
      </c>
      <c r="H74">
        <v>5161.8900000000003</v>
      </c>
      <c r="N74" s="1">
        <f t="shared" si="3"/>
        <v>46078.798587962963</v>
      </c>
      <c r="O74" s="2">
        <f t="shared" si="4"/>
        <v>46078.798611111109</v>
      </c>
      <c r="P74">
        <f t="shared" si="5"/>
        <v>1772046600</v>
      </c>
    </row>
    <row r="75" spans="1:16" x14ac:dyDescent="0.55000000000000004">
      <c r="A75">
        <v>1772046898</v>
      </c>
      <c r="B75" t="s">
        <v>6</v>
      </c>
      <c r="C75" t="s">
        <v>7</v>
      </c>
      <c r="D75">
        <v>5200.55</v>
      </c>
      <c r="E75">
        <v>5193.3500000000004</v>
      </c>
      <c r="F75">
        <v>5178.6000000000004</v>
      </c>
      <c r="G75">
        <v>5161.8900000000003</v>
      </c>
      <c r="H75">
        <v>5135.8500000000004</v>
      </c>
      <c r="I75">
        <v>5205.3100000000004</v>
      </c>
      <c r="N75" s="1">
        <f t="shared" si="3"/>
        <v>46078.802060185189</v>
      </c>
      <c r="O75" s="2">
        <f t="shared" si="4"/>
        <v>46078.802083333336</v>
      </c>
      <c r="P75">
        <f t="shared" si="5"/>
        <v>1772046900</v>
      </c>
    </row>
    <row r="76" spans="1:16" x14ac:dyDescent="0.55000000000000004">
      <c r="A76">
        <v>1772047198</v>
      </c>
      <c r="B76" t="s">
        <v>6</v>
      </c>
      <c r="C76" t="s">
        <v>7</v>
      </c>
      <c r="D76">
        <v>5197.32</v>
      </c>
      <c r="E76">
        <v>5193.3500000000004</v>
      </c>
      <c r="F76">
        <v>5178.6000000000004</v>
      </c>
      <c r="G76">
        <v>5161.8900000000003</v>
      </c>
      <c r="H76">
        <v>5135.8500000000004</v>
      </c>
      <c r="I76">
        <v>5205.3100000000004</v>
      </c>
      <c r="N76" s="1">
        <f t="shared" si="3"/>
        <v>46078.805532407408</v>
      </c>
      <c r="O76" s="2">
        <f t="shared" si="4"/>
        <v>46078.805555555555</v>
      </c>
      <c r="P76">
        <f t="shared" si="5"/>
        <v>1772047200</v>
      </c>
    </row>
    <row r="77" spans="1:16" x14ac:dyDescent="0.55000000000000004">
      <c r="A77">
        <v>1772047498</v>
      </c>
      <c r="B77" t="s">
        <v>6</v>
      </c>
      <c r="C77" t="s">
        <v>7</v>
      </c>
      <c r="D77">
        <v>5202.59</v>
      </c>
      <c r="E77">
        <v>5193.3500000000004</v>
      </c>
      <c r="F77">
        <v>5178.6000000000004</v>
      </c>
      <c r="G77">
        <v>5161.8900000000003</v>
      </c>
      <c r="H77">
        <v>5135.8500000000004</v>
      </c>
      <c r="I77">
        <v>5205.3100000000004</v>
      </c>
      <c r="N77" s="1">
        <f t="shared" si="3"/>
        <v>46078.809004629627</v>
      </c>
      <c r="O77" s="2">
        <f t="shared" si="4"/>
        <v>46078.809027777781</v>
      </c>
      <c r="P77">
        <f t="shared" si="5"/>
        <v>1772047500</v>
      </c>
    </row>
    <row r="78" spans="1:16" x14ac:dyDescent="0.55000000000000004">
      <c r="A78">
        <v>1772047798</v>
      </c>
      <c r="B78" t="s">
        <v>6</v>
      </c>
      <c r="C78" t="s">
        <v>7</v>
      </c>
      <c r="D78">
        <v>5202.51</v>
      </c>
      <c r="E78">
        <v>5193.3500000000004</v>
      </c>
      <c r="F78">
        <v>5178.6000000000004</v>
      </c>
      <c r="G78">
        <v>5161.8900000000003</v>
      </c>
      <c r="H78">
        <v>5135.8500000000004</v>
      </c>
      <c r="I78">
        <v>5205.3100000000004</v>
      </c>
      <c r="N78" s="1">
        <f t="shared" si="3"/>
        <v>46078.812476851846</v>
      </c>
      <c r="O78" s="2">
        <f t="shared" si="4"/>
        <v>46078.8125</v>
      </c>
      <c r="P78">
        <f t="shared" si="5"/>
        <v>1772047800</v>
      </c>
    </row>
    <row r="79" spans="1:16" x14ac:dyDescent="0.55000000000000004">
      <c r="A79">
        <v>1772048098</v>
      </c>
      <c r="B79" t="s">
        <v>6</v>
      </c>
      <c r="C79" t="s">
        <v>7</v>
      </c>
      <c r="D79">
        <v>5201</v>
      </c>
      <c r="E79">
        <v>5193.3500000000004</v>
      </c>
      <c r="F79">
        <v>5178.6000000000004</v>
      </c>
      <c r="G79">
        <v>5161.8900000000003</v>
      </c>
      <c r="H79">
        <v>5135.8500000000004</v>
      </c>
      <c r="I79">
        <v>5205.3100000000004</v>
      </c>
      <c r="N79" s="1">
        <f t="shared" si="3"/>
        <v>46078.815949074073</v>
      </c>
      <c r="O79" s="2">
        <f t="shared" si="4"/>
        <v>46078.815972222219</v>
      </c>
      <c r="P79">
        <f t="shared" si="5"/>
        <v>1772048100</v>
      </c>
    </row>
    <row r="80" spans="1:16" x14ac:dyDescent="0.55000000000000004">
      <c r="A80">
        <v>1772048398</v>
      </c>
      <c r="B80" t="s">
        <v>6</v>
      </c>
      <c r="C80" t="s">
        <v>7</v>
      </c>
      <c r="D80">
        <v>5204.32</v>
      </c>
      <c r="E80">
        <v>5193.3500000000004</v>
      </c>
      <c r="F80">
        <v>5178.6000000000004</v>
      </c>
      <c r="G80">
        <v>5161.8900000000003</v>
      </c>
      <c r="H80">
        <v>5135.8500000000004</v>
      </c>
      <c r="I80">
        <v>5205.3100000000004</v>
      </c>
      <c r="N80" s="1">
        <f t="shared" si="3"/>
        <v>46078.819421296299</v>
      </c>
      <c r="O80" s="2">
        <f t="shared" si="4"/>
        <v>46078.819444444445</v>
      </c>
      <c r="P80">
        <f t="shared" si="5"/>
        <v>1772048400</v>
      </c>
    </row>
    <row r="81" spans="1:16" x14ac:dyDescent="0.55000000000000004">
      <c r="A81">
        <v>1772048698</v>
      </c>
      <c r="B81" t="s">
        <v>6</v>
      </c>
      <c r="C81" t="s">
        <v>7</v>
      </c>
      <c r="D81">
        <v>5205</v>
      </c>
      <c r="E81">
        <v>5193.3500000000004</v>
      </c>
      <c r="F81">
        <v>5178.6000000000004</v>
      </c>
      <c r="G81">
        <v>5161.8900000000003</v>
      </c>
      <c r="H81">
        <v>5135.8500000000004</v>
      </c>
      <c r="I81">
        <v>5205.3100000000004</v>
      </c>
      <c r="N81" s="1">
        <f t="shared" si="3"/>
        <v>46078.822893518518</v>
      </c>
      <c r="O81" s="2">
        <f t="shared" si="4"/>
        <v>46078.822916666664</v>
      </c>
      <c r="P81">
        <f t="shared" si="5"/>
        <v>1772048700</v>
      </c>
    </row>
    <row r="82" spans="1:16" x14ac:dyDescent="0.55000000000000004">
      <c r="A82">
        <v>1772048998</v>
      </c>
      <c r="B82" t="s">
        <v>6</v>
      </c>
      <c r="C82" t="s">
        <v>7</v>
      </c>
      <c r="D82">
        <v>5204.97</v>
      </c>
      <c r="E82">
        <v>5193.3500000000004</v>
      </c>
      <c r="F82">
        <v>5178.6000000000004</v>
      </c>
      <c r="G82">
        <v>5161.8900000000003</v>
      </c>
      <c r="H82">
        <v>5135.8500000000004</v>
      </c>
      <c r="I82">
        <v>5205.3100000000004</v>
      </c>
      <c r="N82" s="1">
        <f t="shared" si="3"/>
        <v>46078.826365740737</v>
      </c>
      <c r="O82" s="2">
        <f t="shared" si="4"/>
        <v>46078.826388888891</v>
      </c>
      <c r="P82">
        <f t="shared" si="5"/>
        <v>1772049000</v>
      </c>
    </row>
    <row r="83" spans="1:16" x14ac:dyDescent="0.55000000000000004">
      <c r="A83">
        <v>1772049298</v>
      </c>
      <c r="B83" t="s">
        <v>6</v>
      </c>
      <c r="C83" t="s">
        <v>7</v>
      </c>
      <c r="D83">
        <v>5204.87</v>
      </c>
      <c r="E83">
        <v>5193.3500000000004</v>
      </c>
      <c r="F83">
        <v>5178.6000000000004</v>
      </c>
      <c r="G83">
        <v>5161.8900000000003</v>
      </c>
      <c r="H83">
        <v>5135.8500000000004</v>
      </c>
      <c r="I83">
        <v>5205.3100000000004</v>
      </c>
      <c r="N83" s="1">
        <f t="shared" si="3"/>
        <v>46078.829837962963</v>
      </c>
      <c r="O83" s="2">
        <f t="shared" si="4"/>
        <v>46078.829861111109</v>
      </c>
      <c r="P83">
        <f t="shared" si="5"/>
        <v>1772049300</v>
      </c>
    </row>
    <row r="84" spans="1:16" x14ac:dyDescent="0.55000000000000004">
      <c r="A84">
        <v>1772049598</v>
      </c>
      <c r="B84" t="s">
        <v>6</v>
      </c>
      <c r="C84" t="s">
        <v>7</v>
      </c>
      <c r="D84">
        <v>5201.76</v>
      </c>
      <c r="E84">
        <v>5193.3500000000004</v>
      </c>
      <c r="F84">
        <v>5178.6000000000004</v>
      </c>
      <c r="G84">
        <v>5161.8900000000003</v>
      </c>
      <c r="H84">
        <v>5135.8500000000004</v>
      </c>
      <c r="I84">
        <v>5205.3100000000004</v>
      </c>
      <c r="N84" s="1">
        <f t="shared" si="3"/>
        <v>46078.833310185189</v>
      </c>
      <c r="O84" s="2">
        <f t="shared" si="4"/>
        <v>46078.833333333336</v>
      </c>
      <c r="P84">
        <f t="shared" si="5"/>
        <v>1772049600</v>
      </c>
    </row>
    <row r="85" spans="1:16" x14ac:dyDescent="0.55000000000000004">
      <c r="A85">
        <v>1772049898</v>
      </c>
      <c r="B85" t="s">
        <v>6</v>
      </c>
      <c r="C85" t="s">
        <v>7</v>
      </c>
      <c r="D85">
        <v>5202.46</v>
      </c>
      <c r="E85">
        <v>5193.3500000000004</v>
      </c>
      <c r="F85">
        <v>5178.6000000000004</v>
      </c>
      <c r="G85">
        <v>5161.8900000000003</v>
      </c>
      <c r="H85">
        <v>5135.8500000000004</v>
      </c>
      <c r="I85">
        <v>5205.3100000000004</v>
      </c>
      <c r="N85" s="1">
        <f t="shared" si="3"/>
        <v>46078.836782407408</v>
      </c>
      <c r="O85" s="2">
        <f t="shared" si="4"/>
        <v>46078.836805555555</v>
      </c>
      <c r="P85">
        <f t="shared" si="5"/>
        <v>1772049900</v>
      </c>
    </row>
    <row r="86" spans="1:16" x14ac:dyDescent="0.55000000000000004">
      <c r="A86">
        <v>1772050198</v>
      </c>
      <c r="B86" t="s">
        <v>6</v>
      </c>
      <c r="C86" t="s">
        <v>7</v>
      </c>
      <c r="D86">
        <v>5195.2700000000004</v>
      </c>
      <c r="E86">
        <v>5193.3500000000004</v>
      </c>
      <c r="F86">
        <v>5178.6000000000004</v>
      </c>
      <c r="G86">
        <v>5161.8900000000003</v>
      </c>
      <c r="H86">
        <v>5135.8500000000004</v>
      </c>
      <c r="I86">
        <v>5205.3100000000004</v>
      </c>
      <c r="N86" s="1">
        <f t="shared" si="3"/>
        <v>46078.840254629627</v>
      </c>
      <c r="O86" s="2">
        <f t="shared" si="4"/>
        <v>46078.840277777781</v>
      </c>
      <c r="P86">
        <f t="shared" si="5"/>
        <v>1772050200</v>
      </c>
    </row>
    <row r="87" spans="1:16" x14ac:dyDescent="0.55000000000000004">
      <c r="A87">
        <v>1772050498</v>
      </c>
      <c r="B87" t="s">
        <v>6</v>
      </c>
      <c r="C87" t="s">
        <v>7</v>
      </c>
      <c r="D87">
        <v>5184.8</v>
      </c>
      <c r="E87">
        <v>5178.6000000000004</v>
      </c>
      <c r="F87">
        <v>5161.8900000000003</v>
      </c>
      <c r="G87">
        <v>5135.8500000000004</v>
      </c>
      <c r="I87">
        <v>5193.3500000000004</v>
      </c>
      <c r="J87">
        <v>5205.3100000000004</v>
      </c>
      <c r="N87" s="1">
        <f t="shared" si="3"/>
        <v>46078.843726851846</v>
      </c>
      <c r="O87" s="2">
        <f t="shared" si="4"/>
        <v>46078.84375</v>
      </c>
      <c r="P87">
        <f t="shared" si="5"/>
        <v>1772050500</v>
      </c>
    </row>
    <row r="88" spans="1:16" x14ac:dyDescent="0.55000000000000004">
      <c r="A88">
        <v>1772050798</v>
      </c>
      <c r="B88" t="s">
        <v>6</v>
      </c>
      <c r="C88" t="s">
        <v>7</v>
      </c>
      <c r="D88">
        <v>5189</v>
      </c>
      <c r="E88">
        <v>5178.6000000000004</v>
      </c>
      <c r="F88">
        <v>5161.8900000000003</v>
      </c>
      <c r="G88">
        <v>5135.8500000000004</v>
      </c>
      <c r="I88">
        <v>5193.3500000000004</v>
      </c>
      <c r="J88">
        <v>5205.3100000000004</v>
      </c>
      <c r="N88" s="1">
        <f t="shared" si="3"/>
        <v>46078.847199074073</v>
      </c>
      <c r="O88" s="2">
        <f t="shared" si="4"/>
        <v>46078.847222222219</v>
      </c>
      <c r="P88">
        <f t="shared" si="5"/>
        <v>1772050800</v>
      </c>
    </row>
    <row r="89" spans="1:16" x14ac:dyDescent="0.55000000000000004">
      <c r="A89">
        <v>1772051098</v>
      </c>
      <c r="B89" t="s">
        <v>6</v>
      </c>
      <c r="C89" t="s">
        <v>7</v>
      </c>
      <c r="D89">
        <v>5186.1099999999997</v>
      </c>
      <c r="E89">
        <v>5178.6000000000004</v>
      </c>
      <c r="F89">
        <v>5161.8900000000003</v>
      </c>
      <c r="G89">
        <v>5135.8500000000004</v>
      </c>
      <c r="I89">
        <v>5193.3500000000004</v>
      </c>
      <c r="J89">
        <v>5205.3100000000004</v>
      </c>
      <c r="N89" s="1">
        <f t="shared" si="3"/>
        <v>46078.850671296299</v>
      </c>
      <c r="O89" s="2">
        <f t="shared" si="4"/>
        <v>46078.850694444445</v>
      </c>
      <c r="P89">
        <f t="shared" si="5"/>
        <v>1772051100</v>
      </c>
    </row>
    <row r="90" spans="1:16" x14ac:dyDescent="0.55000000000000004">
      <c r="A90">
        <v>1772051398</v>
      </c>
      <c r="B90" t="s">
        <v>6</v>
      </c>
      <c r="C90" t="s">
        <v>7</v>
      </c>
      <c r="D90">
        <v>5188.12</v>
      </c>
      <c r="E90">
        <v>5178.6000000000004</v>
      </c>
      <c r="F90">
        <v>5161.8900000000003</v>
      </c>
      <c r="G90">
        <v>5135.8500000000004</v>
      </c>
      <c r="I90">
        <v>5193.3500000000004</v>
      </c>
      <c r="J90">
        <v>5205.3100000000004</v>
      </c>
      <c r="N90" s="1">
        <f t="shared" si="3"/>
        <v>46078.854143518518</v>
      </c>
      <c r="O90" s="2">
        <f t="shared" si="4"/>
        <v>46078.854166666664</v>
      </c>
      <c r="P90">
        <f t="shared" si="5"/>
        <v>1772051400</v>
      </c>
    </row>
    <row r="91" spans="1:16" x14ac:dyDescent="0.55000000000000004">
      <c r="A91">
        <v>1772051698</v>
      </c>
      <c r="B91" t="s">
        <v>6</v>
      </c>
      <c r="C91" t="s">
        <v>7</v>
      </c>
      <c r="D91">
        <v>5183.41</v>
      </c>
      <c r="E91">
        <v>5178.6000000000004</v>
      </c>
      <c r="F91">
        <v>5161.8900000000003</v>
      </c>
      <c r="G91">
        <v>5135.8500000000004</v>
      </c>
      <c r="I91">
        <v>5193.3500000000004</v>
      </c>
      <c r="J91">
        <v>5205.3100000000004</v>
      </c>
      <c r="N91" s="1">
        <f t="shared" si="3"/>
        <v>46078.857615740737</v>
      </c>
      <c r="O91" s="2">
        <f t="shared" si="4"/>
        <v>46078.857638888891</v>
      </c>
      <c r="P91">
        <f t="shared" si="5"/>
        <v>1772051700</v>
      </c>
    </row>
    <row r="92" spans="1:16" x14ac:dyDescent="0.55000000000000004">
      <c r="A92">
        <v>1772051998</v>
      </c>
      <c r="B92" t="s">
        <v>6</v>
      </c>
      <c r="C92" t="s">
        <v>7</v>
      </c>
      <c r="D92">
        <v>5181.4799999999996</v>
      </c>
      <c r="E92">
        <v>5178.6000000000004</v>
      </c>
      <c r="F92">
        <v>5161.8900000000003</v>
      </c>
      <c r="G92">
        <v>5135.8500000000004</v>
      </c>
      <c r="I92">
        <v>5193.3500000000004</v>
      </c>
      <c r="J92">
        <v>5205.3100000000004</v>
      </c>
      <c r="N92" s="1">
        <f t="shared" si="3"/>
        <v>46078.861087962963</v>
      </c>
      <c r="O92" s="2">
        <f t="shared" si="4"/>
        <v>46078.861111111109</v>
      </c>
      <c r="P92">
        <f t="shared" si="5"/>
        <v>1772052000</v>
      </c>
    </row>
    <row r="93" spans="1:16" x14ac:dyDescent="0.55000000000000004">
      <c r="A93">
        <v>1772052298</v>
      </c>
      <c r="B93" t="s">
        <v>6</v>
      </c>
      <c r="C93" t="s">
        <v>7</v>
      </c>
      <c r="D93">
        <v>5173.57</v>
      </c>
      <c r="E93">
        <v>5161.8900000000003</v>
      </c>
      <c r="F93">
        <v>5135.8500000000004</v>
      </c>
      <c r="I93">
        <v>5178.6000000000004</v>
      </c>
      <c r="J93">
        <v>5193.3500000000004</v>
      </c>
      <c r="K93">
        <v>5205.3100000000004</v>
      </c>
      <c r="N93" s="1">
        <f t="shared" si="3"/>
        <v>46078.864560185189</v>
      </c>
      <c r="O93" s="2">
        <f t="shared" si="4"/>
        <v>46078.864583333336</v>
      </c>
      <c r="P93">
        <f t="shared" si="5"/>
        <v>1772052300</v>
      </c>
    </row>
    <row r="94" spans="1:16" x14ac:dyDescent="0.55000000000000004">
      <c r="A94">
        <v>1772052598</v>
      </c>
      <c r="B94" t="s">
        <v>6</v>
      </c>
      <c r="C94" t="s">
        <v>7</v>
      </c>
      <c r="D94">
        <v>5178.01</v>
      </c>
      <c r="E94">
        <v>5161.8900000000003</v>
      </c>
      <c r="F94">
        <v>5135.8500000000004</v>
      </c>
      <c r="I94">
        <v>5178.6000000000004</v>
      </c>
      <c r="J94">
        <v>5193.3500000000004</v>
      </c>
      <c r="K94">
        <v>5205.3100000000004</v>
      </c>
      <c r="N94" s="1">
        <f t="shared" si="3"/>
        <v>46078.868032407408</v>
      </c>
      <c r="O94" s="2">
        <f t="shared" si="4"/>
        <v>46078.868055555555</v>
      </c>
      <c r="P94">
        <f t="shared" si="5"/>
        <v>1772052600</v>
      </c>
    </row>
    <row r="95" spans="1:16" x14ac:dyDescent="0.55000000000000004">
      <c r="A95">
        <v>1772052898</v>
      </c>
      <c r="B95" t="s">
        <v>6</v>
      </c>
      <c r="C95" t="s">
        <v>7</v>
      </c>
      <c r="D95">
        <v>5152.16</v>
      </c>
      <c r="E95">
        <v>5135.8500000000004</v>
      </c>
      <c r="I95">
        <v>5161.8900000000003</v>
      </c>
      <c r="J95">
        <v>5178.6000000000004</v>
      </c>
      <c r="K95">
        <v>5193.3500000000004</v>
      </c>
      <c r="L95">
        <v>5205.3100000000004</v>
      </c>
      <c r="N95" s="1">
        <f t="shared" si="3"/>
        <v>46078.871504629627</v>
      </c>
      <c r="O95" s="2">
        <f t="shared" si="4"/>
        <v>46078.871527777781</v>
      </c>
      <c r="P95">
        <f t="shared" si="5"/>
        <v>1772052900</v>
      </c>
    </row>
    <row r="96" spans="1:16" x14ac:dyDescent="0.55000000000000004">
      <c r="A96">
        <v>1772053198</v>
      </c>
      <c r="B96" t="s">
        <v>6</v>
      </c>
      <c r="C96" t="s">
        <v>7</v>
      </c>
      <c r="D96">
        <v>5156.08</v>
      </c>
      <c r="E96">
        <v>5135.8500000000004</v>
      </c>
      <c r="I96">
        <v>5161.8900000000003</v>
      </c>
      <c r="J96">
        <v>5178.6000000000004</v>
      </c>
      <c r="K96">
        <v>5193.3500000000004</v>
      </c>
      <c r="L96">
        <v>5205.3100000000004</v>
      </c>
      <c r="N96" s="1">
        <f t="shared" si="3"/>
        <v>46078.874976851846</v>
      </c>
      <c r="O96" s="2">
        <f t="shared" si="4"/>
        <v>46078.875</v>
      </c>
      <c r="P96">
        <f t="shared" si="5"/>
        <v>1772053200</v>
      </c>
    </row>
    <row r="97" spans="1:16" x14ac:dyDescent="0.55000000000000004">
      <c r="A97">
        <v>1772053498</v>
      </c>
      <c r="B97" t="s">
        <v>6</v>
      </c>
      <c r="C97" t="s">
        <v>7</v>
      </c>
      <c r="D97">
        <v>5163.03</v>
      </c>
      <c r="E97">
        <v>5161.8900000000003</v>
      </c>
      <c r="F97">
        <v>5135.8500000000004</v>
      </c>
      <c r="I97">
        <v>5178.6000000000004</v>
      </c>
      <c r="J97">
        <v>5193.3500000000004</v>
      </c>
      <c r="K97">
        <v>5205.3100000000004</v>
      </c>
      <c r="N97" s="1">
        <f t="shared" si="3"/>
        <v>46078.878449074073</v>
      </c>
      <c r="O97" s="2">
        <f t="shared" si="4"/>
        <v>46078.878472222219</v>
      </c>
      <c r="P97">
        <f t="shared" si="5"/>
        <v>1772053500</v>
      </c>
    </row>
    <row r="98" spans="1:16" x14ac:dyDescent="0.55000000000000004">
      <c r="A98">
        <v>1772053798</v>
      </c>
      <c r="B98" t="s">
        <v>6</v>
      </c>
      <c r="C98" t="s">
        <v>7</v>
      </c>
      <c r="D98">
        <v>5161.84</v>
      </c>
      <c r="E98">
        <v>5135.8500000000004</v>
      </c>
      <c r="I98">
        <v>5161.8900000000003</v>
      </c>
      <c r="J98">
        <v>5178.6000000000004</v>
      </c>
      <c r="K98">
        <v>5193.3500000000004</v>
      </c>
      <c r="L98">
        <v>5205.3100000000004</v>
      </c>
      <c r="N98" s="1">
        <f t="shared" si="3"/>
        <v>46078.881921296299</v>
      </c>
      <c r="O98" s="2">
        <f t="shared" si="4"/>
        <v>46078.881944444445</v>
      </c>
      <c r="P98">
        <f t="shared" si="5"/>
        <v>1772053800</v>
      </c>
    </row>
    <row r="99" spans="1:16" x14ac:dyDescent="0.55000000000000004">
      <c r="A99">
        <v>1772054098</v>
      </c>
      <c r="B99" t="s">
        <v>6</v>
      </c>
      <c r="C99" t="s">
        <v>7</v>
      </c>
      <c r="D99">
        <v>5165.38</v>
      </c>
      <c r="E99">
        <v>5161.8900000000003</v>
      </c>
      <c r="F99">
        <v>5135.8500000000004</v>
      </c>
      <c r="I99">
        <v>5178.6000000000004</v>
      </c>
      <c r="J99">
        <v>5193.3500000000004</v>
      </c>
      <c r="K99">
        <v>5205.3100000000004</v>
      </c>
      <c r="N99" s="1">
        <f t="shared" si="3"/>
        <v>46078.885393518518</v>
      </c>
      <c r="O99" s="2">
        <f t="shared" si="4"/>
        <v>46078.885416666664</v>
      </c>
      <c r="P99">
        <f t="shared" si="5"/>
        <v>1772054100</v>
      </c>
    </row>
    <row r="100" spans="1:16" x14ac:dyDescent="0.55000000000000004">
      <c r="A100">
        <v>1772054398</v>
      </c>
      <c r="B100" t="s">
        <v>6</v>
      </c>
      <c r="C100" t="s">
        <v>7</v>
      </c>
      <c r="D100">
        <v>5169.17</v>
      </c>
      <c r="E100">
        <v>5161.8900000000003</v>
      </c>
      <c r="F100">
        <v>5135.8500000000004</v>
      </c>
      <c r="I100">
        <v>5178.6000000000004</v>
      </c>
      <c r="J100">
        <v>5193.3500000000004</v>
      </c>
      <c r="K100">
        <v>5205.3100000000004</v>
      </c>
      <c r="N100" s="1">
        <f t="shared" si="3"/>
        <v>46078.888865740737</v>
      </c>
      <c r="O100" s="2">
        <f t="shared" si="4"/>
        <v>46078.888888888891</v>
      </c>
      <c r="P100">
        <f t="shared" si="5"/>
        <v>1772054400</v>
      </c>
    </row>
    <row r="101" spans="1:16" x14ac:dyDescent="0.55000000000000004">
      <c r="A101">
        <v>1772054698</v>
      </c>
      <c r="B101" t="s">
        <v>6</v>
      </c>
      <c r="C101" t="s">
        <v>7</v>
      </c>
      <c r="D101">
        <v>5169.12</v>
      </c>
      <c r="E101">
        <v>5161.8900000000003</v>
      </c>
      <c r="F101">
        <v>5135.8500000000004</v>
      </c>
      <c r="I101">
        <v>5178.6000000000004</v>
      </c>
      <c r="J101">
        <v>5193.3500000000004</v>
      </c>
      <c r="K101">
        <v>5205.3100000000004</v>
      </c>
      <c r="N101" s="1">
        <f t="shared" si="3"/>
        <v>46078.892337962963</v>
      </c>
      <c r="O101" s="2">
        <f t="shared" si="4"/>
        <v>46078.892361111109</v>
      </c>
      <c r="P101">
        <f t="shared" si="5"/>
        <v>1772054700</v>
      </c>
    </row>
    <row r="102" spans="1:16" x14ac:dyDescent="0.55000000000000004">
      <c r="A102">
        <v>1772054998</v>
      </c>
      <c r="B102" t="s">
        <v>6</v>
      </c>
      <c r="C102" t="s">
        <v>7</v>
      </c>
      <c r="D102">
        <v>5168.22</v>
      </c>
      <c r="E102">
        <v>5161.8900000000003</v>
      </c>
      <c r="F102">
        <v>5135.8500000000004</v>
      </c>
      <c r="I102">
        <v>5178.6000000000004</v>
      </c>
      <c r="J102">
        <v>5193.3500000000004</v>
      </c>
      <c r="K102">
        <v>5205.3100000000004</v>
      </c>
      <c r="N102" s="1">
        <f t="shared" si="3"/>
        <v>46078.895810185189</v>
      </c>
      <c r="O102" s="2">
        <f t="shared" si="4"/>
        <v>46078.895833333336</v>
      </c>
      <c r="P102">
        <f t="shared" si="5"/>
        <v>1772055000</v>
      </c>
    </row>
    <row r="103" spans="1:16" x14ac:dyDescent="0.55000000000000004">
      <c r="A103">
        <v>1772055298</v>
      </c>
      <c r="B103" t="s">
        <v>6</v>
      </c>
      <c r="C103" t="s">
        <v>7</v>
      </c>
      <c r="D103">
        <v>5168.8999999999996</v>
      </c>
      <c r="E103">
        <v>5161.8900000000003</v>
      </c>
      <c r="F103">
        <v>5135.8500000000004</v>
      </c>
      <c r="I103">
        <v>5178.6000000000004</v>
      </c>
      <c r="J103">
        <v>5193.3500000000004</v>
      </c>
      <c r="K103">
        <v>5205.3100000000004</v>
      </c>
      <c r="N103" s="1">
        <f t="shared" si="3"/>
        <v>46078.899282407408</v>
      </c>
      <c r="O103" s="2">
        <f t="shared" si="4"/>
        <v>46078.899305555555</v>
      </c>
      <c r="P103">
        <f t="shared" si="5"/>
        <v>1772055300</v>
      </c>
    </row>
    <row r="104" spans="1:16" x14ac:dyDescent="0.55000000000000004">
      <c r="A104">
        <v>1772055598</v>
      </c>
      <c r="B104" t="s">
        <v>6</v>
      </c>
      <c r="C104" t="s">
        <v>7</v>
      </c>
      <c r="D104">
        <v>5170.25</v>
      </c>
      <c r="E104">
        <v>5161.8900000000003</v>
      </c>
      <c r="F104">
        <v>5135.8500000000004</v>
      </c>
      <c r="I104">
        <v>5178.6000000000004</v>
      </c>
      <c r="J104">
        <v>5193.3500000000004</v>
      </c>
      <c r="K104">
        <v>5205.3100000000004</v>
      </c>
      <c r="N104" s="1">
        <f t="shared" si="3"/>
        <v>46078.902754629627</v>
      </c>
      <c r="O104" s="2">
        <f t="shared" si="4"/>
        <v>46078.902777777781</v>
      </c>
      <c r="P104">
        <f t="shared" si="5"/>
        <v>1772055600</v>
      </c>
    </row>
    <row r="105" spans="1:16" x14ac:dyDescent="0.55000000000000004">
      <c r="A105">
        <v>1772055898</v>
      </c>
      <c r="B105" t="s">
        <v>6</v>
      </c>
      <c r="C105" t="s">
        <v>7</v>
      </c>
      <c r="D105">
        <v>5170.9399999999996</v>
      </c>
      <c r="E105">
        <v>5161.8900000000003</v>
      </c>
      <c r="F105">
        <v>5135.8500000000004</v>
      </c>
      <c r="I105">
        <v>5178.6000000000004</v>
      </c>
      <c r="J105">
        <v>5193.3500000000004</v>
      </c>
      <c r="K105">
        <v>5205.3100000000004</v>
      </c>
      <c r="N105" s="1">
        <f t="shared" si="3"/>
        <v>46078.906226851846</v>
      </c>
      <c r="O105" s="2">
        <f t="shared" si="4"/>
        <v>46078.90625</v>
      </c>
      <c r="P105">
        <f t="shared" si="5"/>
        <v>1772055900</v>
      </c>
    </row>
    <row r="106" spans="1:16" x14ac:dyDescent="0.55000000000000004">
      <c r="A106">
        <v>1772056198</v>
      </c>
      <c r="B106" t="s">
        <v>6</v>
      </c>
      <c r="C106" t="s">
        <v>7</v>
      </c>
      <c r="D106">
        <v>5164.3100000000004</v>
      </c>
      <c r="E106">
        <v>5161.8900000000003</v>
      </c>
      <c r="F106">
        <v>5135.8500000000004</v>
      </c>
      <c r="I106">
        <v>5178.6000000000004</v>
      </c>
      <c r="J106">
        <v>5193.3500000000004</v>
      </c>
      <c r="K106">
        <v>5205.3100000000004</v>
      </c>
      <c r="N106" s="1">
        <f t="shared" si="3"/>
        <v>46078.909699074073</v>
      </c>
      <c r="O106" s="2">
        <f t="shared" si="4"/>
        <v>46078.909722222219</v>
      </c>
      <c r="P106">
        <f t="shared" si="5"/>
        <v>1772056200</v>
      </c>
    </row>
    <row r="107" spans="1:16" x14ac:dyDescent="0.55000000000000004">
      <c r="A107">
        <v>1772056498</v>
      </c>
      <c r="B107" t="s">
        <v>6</v>
      </c>
      <c r="C107" t="s">
        <v>7</v>
      </c>
      <c r="D107">
        <v>5164.8900000000003</v>
      </c>
      <c r="E107">
        <v>5161.8900000000003</v>
      </c>
      <c r="F107">
        <v>5135.8500000000004</v>
      </c>
      <c r="I107">
        <v>5178.6000000000004</v>
      </c>
      <c r="J107">
        <v>5193.3500000000004</v>
      </c>
      <c r="K107">
        <v>5205.3100000000004</v>
      </c>
      <c r="N107" s="1">
        <f t="shared" si="3"/>
        <v>46078.913171296299</v>
      </c>
      <c r="O107" s="2">
        <f t="shared" si="4"/>
        <v>46078.913194444445</v>
      </c>
      <c r="P107">
        <f t="shared" si="5"/>
        <v>1772056500</v>
      </c>
    </row>
    <row r="108" spans="1:16" x14ac:dyDescent="0.55000000000000004">
      <c r="A108">
        <v>1772060398</v>
      </c>
      <c r="B108" t="s">
        <v>6</v>
      </c>
      <c r="C108" t="s">
        <v>7</v>
      </c>
      <c r="D108">
        <v>5175.34</v>
      </c>
      <c r="E108">
        <v>5161.8900000000003</v>
      </c>
      <c r="F108">
        <v>5135.8500000000004</v>
      </c>
      <c r="I108">
        <v>5178.6000000000004</v>
      </c>
      <c r="J108">
        <v>5193.3500000000004</v>
      </c>
      <c r="K108">
        <v>5205.3100000000004</v>
      </c>
      <c r="N108" s="1">
        <f t="shared" si="3"/>
        <v>46078.958310185189</v>
      </c>
      <c r="O108" s="2">
        <f t="shared" si="4"/>
        <v>46078.958333333336</v>
      </c>
      <c r="P108">
        <f t="shared" si="5"/>
        <v>1772060400</v>
      </c>
    </row>
    <row r="109" spans="1:16" x14ac:dyDescent="0.55000000000000004">
      <c r="A109">
        <v>1772060698</v>
      </c>
      <c r="B109" t="s">
        <v>6</v>
      </c>
      <c r="C109" t="s">
        <v>7</v>
      </c>
      <c r="D109">
        <v>5179.7299999999996</v>
      </c>
      <c r="E109">
        <v>5178.6000000000004</v>
      </c>
      <c r="F109">
        <v>5161.8900000000003</v>
      </c>
      <c r="G109">
        <v>5135.8500000000004</v>
      </c>
      <c r="I109">
        <v>5193.3500000000004</v>
      </c>
      <c r="J109">
        <v>5205.3100000000004</v>
      </c>
      <c r="N109" s="1">
        <f t="shared" si="3"/>
        <v>46078.961782407408</v>
      </c>
      <c r="O109" s="2">
        <f t="shared" si="4"/>
        <v>46078.961805555555</v>
      </c>
      <c r="P109">
        <f t="shared" si="5"/>
        <v>1772060700</v>
      </c>
    </row>
    <row r="110" spans="1:16" x14ac:dyDescent="0.55000000000000004">
      <c r="A110">
        <v>1772060998</v>
      </c>
      <c r="B110" t="s">
        <v>6</v>
      </c>
      <c r="C110" t="s">
        <v>7</v>
      </c>
      <c r="D110">
        <v>5168.8</v>
      </c>
      <c r="E110">
        <v>5161.8900000000003</v>
      </c>
      <c r="F110">
        <v>5135.8500000000004</v>
      </c>
      <c r="I110">
        <v>5178.6000000000004</v>
      </c>
      <c r="J110">
        <v>5193.3500000000004</v>
      </c>
      <c r="K110">
        <v>5205.3100000000004</v>
      </c>
      <c r="N110" s="1">
        <f t="shared" si="3"/>
        <v>46078.965254629627</v>
      </c>
      <c r="O110" s="2">
        <f t="shared" si="4"/>
        <v>46078.965277777781</v>
      </c>
      <c r="P110">
        <f t="shared" si="5"/>
        <v>1772061000</v>
      </c>
    </row>
    <row r="111" spans="1:16" x14ac:dyDescent="0.55000000000000004">
      <c r="A111">
        <v>1772061298</v>
      </c>
      <c r="B111" t="s">
        <v>6</v>
      </c>
      <c r="C111" t="s">
        <v>7</v>
      </c>
      <c r="D111">
        <v>5174.01</v>
      </c>
      <c r="E111">
        <v>5161.8900000000003</v>
      </c>
      <c r="F111">
        <v>5135.8500000000004</v>
      </c>
      <c r="I111">
        <v>5178.6000000000004</v>
      </c>
      <c r="J111">
        <v>5193.3500000000004</v>
      </c>
      <c r="K111">
        <v>5205.3100000000004</v>
      </c>
      <c r="N111" s="1">
        <f t="shared" si="3"/>
        <v>46078.968726851846</v>
      </c>
      <c r="O111" s="2">
        <f t="shared" si="4"/>
        <v>46078.96875</v>
      </c>
      <c r="P111">
        <f t="shared" si="5"/>
        <v>1772061300</v>
      </c>
    </row>
    <row r="112" spans="1:16" x14ac:dyDescent="0.55000000000000004">
      <c r="A112">
        <v>1772061598</v>
      </c>
      <c r="B112" t="s">
        <v>6</v>
      </c>
      <c r="C112" t="s">
        <v>7</v>
      </c>
      <c r="D112">
        <v>5170.68</v>
      </c>
      <c r="E112">
        <v>5161.8900000000003</v>
      </c>
      <c r="F112">
        <v>5135.8500000000004</v>
      </c>
      <c r="I112">
        <v>5178.6000000000004</v>
      </c>
      <c r="J112">
        <v>5193.3500000000004</v>
      </c>
      <c r="K112">
        <v>5205.3100000000004</v>
      </c>
      <c r="N112" s="1">
        <f t="shared" si="3"/>
        <v>46078.972199074073</v>
      </c>
      <c r="O112" s="2">
        <f t="shared" si="4"/>
        <v>46078.972222222219</v>
      </c>
      <c r="P112">
        <f t="shared" si="5"/>
        <v>1772061600</v>
      </c>
    </row>
    <row r="113" spans="1:16" x14ac:dyDescent="0.55000000000000004">
      <c r="A113">
        <v>1772061898</v>
      </c>
      <c r="B113" t="s">
        <v>6</v>
      </c>
      <c r="C113" t="s">
        <v>7</v>
      </c>
      <c r="D113">
        <v>5170.04</v>
      </c>
      <c r="E113">
        <v>5161.8900000000003</v>
      </c>
      <c r="F113">
        <v>5135.8500000000004</v>
      </c>
      <c r="I113">
        <v>5178.6000000000004</v>
      </c>
      <c r="J113">
        <v>5193.3500000000004</v>
      </c>
      <c r="K113">
        <v>5205.3100000000004</v>
      </c>
      <c r="N113" s="1">
        <f t="shared" si="3"/>
        <v>46078.975671296299</v>
      </c>
      <c r="O113" s="2">
        <f t="shared" si="4"/>
        <v>46078.975694444445</v>
      </c>
      <c r="P113">
        <f t="shared" si="5"/>
        <v>1772061900</v>
      </c>
    </row>
    <row r="114" spans="1:16" x14ac:dyDescent="0.55000000000000004">
      <c r="A114">
        <v>1772062198</v>
      </c>
      <c r="B114" t="s">
        <v>6</v>
      </c>
      <c r="C114" t="s">
        <v>7</v>
      </c>
      <c r="D114">
        <v>5168.9799999999996</v>
      </c>
      <c r="E114">
        <v>5161.8900000000003</v>
      </c>
      <c r="F114">
        <v>5135.8500000000004</v>
      </c>
      <c r="I114">
        <v>5178.6000000000004</v>
      </c>
      <c r="J114">
        <v>5193.3500000000004</v>
      </c>
      <c r="K114">
        <v>5205.3100000000004</v>
      </c>
      <c r="N114" s="1">
        <f t="shared" si="3"/>
        <v>46078.979143518518</v>
      </c>
      <c r="O114" s="2">
        <f t="shared" si="4"/>
        <v>46078.979166666664</v>
      </c>
      <c r="P114">
        <f t="shared" si="5"/>
        <v>1772062200</v>
      </c>
    </row>
    <row r="115" spans="1:16" x14ac:dyDescent="0.55000000000000004">
      <c r="A115">
        <v>1772062498</v>
      </c>
      <c r="B115" t="s">
        <v>6</v>
      </c>
      <c r="C115" t="s">
        <v>7</v>
      </c>
      <c r="D115">
        <v>5169.88</v>
      </c>
      <c r="E115">
        <v>5161.8900000000003</v>
      </c>
      <c r="F115">
        <v>5135.8500000000004</v>
      </c>
      <c r="I115">
        <v>5178.6000000000004</v>
      </c>
      <c r="J115">
        <v>5193.3500000000004</v>
      </c>
      <c r="K115">
        <v>5205.3100000000004</v>
      </c>
      <c r="N115" s="1">
        <f t="shared" si="3"/>
        <v>46078.982615740737</v>
      </c>
      <c r="O115" s="2">
        <f t="shared" si="4"/>
        <v>46078.982638888891</v>
      </c>
      <c r="P115">
        <f t="shared" si="5"/>
        <v>1772062500</v>
      </c>
    </row>
    <row r="116" spans="1:16" x14ac:dyDescent="0.55000000000000004">
      <c r="A116">
        <v>1772062798</v>
      </c>
      <c r="B116" t="s">
        <v>6</v>
      </c>
      <c r="C116" t="s">
        <v>7</v>
      </c>
      <c r="D116">
        <v>5172.62</v>
      </c>
      <c r="E116">
        <v>5161.8900000000003</v>
      </c>
      <c r="F116">
        <v>5135.8500000000004</v>
      </c>
      <c r="I116">
        <v>5178.6000000000004</v>
      </c>
      <c r="J116">
        <v>5193.3500000000004</v>
      </c>
      <c r="K116">
        <v>5205.3100000000004</v>
      </c>
      <c r="N116" s="1">
        <f t="shared" si="3"/>
        <v>46078.986087962963</v>
      </c>
      <c r="O116" s="2">
        <f t="shared" si="4"/>
        <v>46078.986111111109</v>
      </c>
      <c r="P116">
        <f t="shared" si="5"/>
        <v>1772062800</v>
      </c>
    </row>
    <row r="117" spans="1:16" x14ac:dyDescent="0.55000000000000004">
      <c r="A117">
        <v>1772063098</v>
      </c>
      <c r="B117" t="s">
        <v>6</v>
      </c>
      <c r="C117" t="s">
        <v>7</v>
      </c>
      <c r="D117">
        <v>5167.3100000000004</v>
      </c>
      <c r="E117">
        <v>5161.8900000000003</v>
      </c>
      <c r="F117">
        <v>5135.8500000000004</v>
      </c>
      <c r="I117">
        <v>5178.6000000000004</v>
      </c>
      <c r="J117">
        <v>5193.3500000000004</v>
      </c>
      <c r="K117">
        <v>5205.3100000000004</v>
      </c>
      <c r="N117" s="1">
        <f t="shared" si="3"/>
        <v>46078.989560185189</v>
      </c>
      <c r="O117" s="2">
        <f t="shared" si="4"/>
        <v>46078.989583333336</v>
      </c>
      <c r="P117">
        <f t="shared" si="5"/>
        <v>1772063100</v>
      </c>
    </row>
    <row r="118" spans="1:16" x14ac:dyDescent="0.55000000000000004">
      <c r="A118">
        <v>1772063398</v>
      </c>
      <c r="B118" t="s">
        <v>6</v>
      </c>
      <c r="C118" t="s">
        <v>7</v>
      </c>
      <c r="D118">
        <v>5169.57</v>
      </c>
      <c r="E118">
        <v>5161.8900000000003</v>
      </c>
      <c r="F118">
        <v>5135.8500000000004</v>
      </c>
      <c r="I118">
        <v>5178.6000000000004</v>
      </c>
      <c r="J118">
        <v>5193.3500000000004</v>
      </c>
      <c r="K118">
        <v>5205.3100000000004</v>
      </c>
      <c r="N118" s="1">
        <f t="shared" si="3"/>
        <v>46078.993032407408</v>
      </c>
      <c r="O118" s="2">
        <f t="shared" si="4"/>
        <v>46078.993055555555</v>
      </c>
      <c r="P118">
        <f t="shared" si="5"/>
        <v>1772063400</v>
      </c>
    </row>
    <row r="119" spans="1:16" x14ac:dyDescent="0.55000000000000004">
      <c r="A119">
        <v>1772063698</v>
      </c>
      <c r="B119" t="s">
        <v>6</v>
      </c>
      <c r="C119" t="s">
        <v>7</v>
      </c>
      <c r="D119">
        <v>5163.13</v>
      </c>
      <c r="E119">
        <v>5161.8900000000003</v>
      </c>
      <c r="F119">
        <v>5135.8500000000004</v>
      </c>
      <c r="I119">
        <v>5178.6000000000004</v>
      </c>
      <c r="J119">
        <v>5193.3500000000004</v>
      </c>
      <c r="K119">
        <v>5205.3100000000004</v>
      </c>
      <c r="N119" s="1">
        <f t="shared" si="3"/>
        <v>46078.996504629627</v>
      </c>
      <c r="O119" s="2">
        <f t="shared" si="4"/>
        <v>46078.996527777781</v>
      </c>
      <c r="P119">
        <f t="shared" si="5"/>
        <v>1772063700</v>
      </c>
    </row>
    <row r="120" spans="1:16" x14ac:dyDescent="0.55000000000000004">
      <c r="A120">
        <v>1772063998</v>
      </c>
      <c r="B120" t="s">
        <v>6</v>
      </c>
      <c r="C120" t="s">
        <v>7</v>
      </c>
      <c r="D120">
        <v>5160.24</v>
      </c>
      <c r="E120">
        <v>5135.8500000000004</v>
      </c>
      <c r="I120">
        <v>5161.8900000000003</v>
      </c>
      <c r="J120">
        <v>5178.6000000000004</v>
      </c>
      <c r="K120">
        <v>5193.3500000000004</v>
      </c>
      <c r="L120">
        <v>5205.3100000000004</v>
      </c>
      <c r="N120" s="1">
        <f t="shared" si="3"/>
        <v>46078.999976851846</v>
      </c>
      <c r="O120" s="2">
        <f t="shared" si="4"/>
        <v>46079</v>
      </c>
      <c r="P120">
        <f t="shared" si="5"/>
        <v>1772064000</v>
      </c>
    </row>
    <row r="121" spans="1:16" x14ac:dyDescent="0.55000000000000004">
      <c r="A121">
        <v>1772064298</v>
      </c>
      <c r="B121" t="s">
        <v>6</v>
      </c>
      <c r="C121" t="s">
        <v>7</v>
      </c>
      <c r="D121">
        <v>5161.95</v>
      </c>
      <c r="E121">
        <v>5161.8900000000003</v>
      </c>
      <c r="F121">
        <v>5135.8500000000004</v>
      </c>
      <c r="I121">
        <v>5178.6000000000004</v>
      </c>
      <c r="J121">
        <v>5193.3500000000004</v>
      </c>
      <c r="K121">
        <v>5205.3100000000004</v>
      </c>
      <c r="N121" s="1">
        <f t="shared" si="3"/>
        <v>46079.003449074073</v>
      </c>
      <c r="O121" s="2">
        <f t="shared" si="4"/>
        <v>46079.003472222219</v>
      </c>
      <c r="P121">
        <f t="shared" si="5"/>
        <v>1772064300</v>
      </c>
    </row>
    <row r="122" spans="1:16" x14ac:dyDescent="0.55000000000000004">
      <c r="A122">
        <v>1772064598</v>
      </c>
      <c r="B122" t="s">
        <v>6</v>
      </c>
      <c r="C122" t="s">
        <v>7</v>
      </c>
      <c r="D122">
        <v>5167.67</v>
      </c>
      <c r="E122">
        <v>5161.8900000000003</v>
      </c>
      <c r="F122">
        <v>5135.8500000000004</v>
      </c>
      <c r="I122">
        <v>5178.6000000000004</v>
      </c>
      <c r="J122">
        <v>5193.3500000000004</v>
      </c>
      <c r="K122">
        <v>5205.3100000000004</v>
      </c>
      <c r="N122" s="1">
        <f t="shared" si="3"/>
        <v>46079.006921296299</v>
      </c>
      <c r="O122" s="2">
        <f t="shared" si="4"/>
        <v>46079.006944444445</v>
      </c>
      <c r="P122">
        <f t="shared" si="5"/>
        <v>1772064600</v>
      </c>
    </row>
    <row r="123" spans="1:16" x14ac:dyDescent="0.55000000000000004">
      <c r="A123">
        <v>1772064898</v>
      </c>
      <c r="B123" t="s">
        <v>6</v>
      </c>
      <c r="C123" t="s">
        <v>7</v>
      </c>
      <c r="D123">
        <v>5169.72</v>
      </c>
      <c r="E123">
        <v>5161.8900000000003</v>
      </c>
      <c r="F123">
        <v>5135.8500000000004</v>
      </c>
      <c r="I123">
        <v>5178.6000000000004</v>
      </c>
      <c r="J123">
        <v>5193.3500000000004</v>
      </c>
      <c r="K123">
        <v>5205.3100000000004</v>
      </c>
      <c r="N123" s="1">
        <f t="shared" si="3"/>
        <v>46079.010393518518</v>
      </c>
      <c r="O123" s="2">
        <f t="shared" si="4"/>
        <v>46079.010416666664</v>
      </c>
      <c r="P123">
        <f t="shared" si="5"/>
        <v>1772064900</v>
      </c>
    </row>
    <row r="124" spans="1:16" x14ac:dyDescent="0.55000000000000004">
      <c r="A124">
        <v>1772065198</v>
      </c>
      <c r="B124" t="s">
        <v>6</v>
      </c>
      <c r="C124" t="s">
        <v>7</v>
      </c>
      <c r="D124">
        <v>5180.9399999999996</v>
      </c>
      <c r="E124">
        <v>5178.6000000000004</v>
      </c>
      <c r="F124">
        <v>5161.8900000000003</v>
      </c>
      <c r="G124">
        <v>5135.8500000000004</v>
      </c>
      <c r="I124">
        <v>5193.3500000000004</v>
      </c>
      <c r="J124">
        <v>5205.3100000000004</v>
      </c>
      <c r="N124" s="1">
        <f t="shared" si="3"/>
        <v>46079.013865740737</v>
      </c>
      <c r="O124" s="2">
        <f t="shared" si="4"/>
        <v>46079.013888888891</v>
      </c>
      <c r="P124">
        <f t="shared" si="5"/>
        <v>1772065200</v>
      </c>
    </row>
    <row r="125" spans="1:16" x14ac:dyDescent="0.55000000000000004">
      <c r="A125">
        <v>1772065498</v>
      </c>
      <c r="B125" t="s">
        <v>6</v>
      </c>
      <c r="C125" t="s">
        <v>7</v>
      </c>
      <c r="D125">
        <v>5185.25</v>
      </c>
      <c r="E125">
        <v>5178.6000000000004</v>
      </c>
      <c r="F125">
        <v>5161.8900000000003</v>
      </c>
      <c r="G125">
        <v>5135.8500000000004</v>
      </c>
      <c r="I125">
        <v>5193.3500000000004</v>
      </c>
      <c r="J125">
        <v>5205.3100000000004</v>
      </c>
      <c r="N125" s="1">
        <f t="shared" si="3"/>
        <v>46079.017337962963</v>
      </c>
      <c r="O125" s="2">
        <f t="shared" si="4"/>
        <v>46079.017361111109</v>
      </c>
      <c r="P125">
        <f t="shared" si="5"/>
        <v>1772065500</v>
      </c>
    </row>
    <row r="126" spans="1:16" x14ac:dyDescent="0.55000000000000004">
      <c r="A126">
        <v>1772065798</v>
      </c>
      <c r="B126" t="s">
        <v>6</v>
      </c>
      <c r="C126" t="s">
        <v>7</v>
      </c>
      <c r="D126">
        <v>5182.32</v>
      </c>
      <c r="E126">
        <v>5178.6000000000004</v>
      </c>
      <c r="F126">
        <v>5161.8900000000003</v>
      </c>
      <c r="G126">
        <v>5135.8500000000004</v>
      </c>
      <c r="I126">
        <v>5193.3500000000004</v>
      </c>
      <c r="J126">
        <v>5205.3100000000004</v>
      </c>
      <c r="N126" s="1">
        <f t="shared" si="3"/>
        <v>46079.020810185189</v>
      </c>
      <c r="O126" s="2">
        <f t="shared" si="4"/>
        <v>46079.020833333336</v>
      </c>
      <c r="P126">
        <f t="shared" si="5"/>
        <v>1772065800</v>
      </c>
    </row>
    <row r="127" spans="1:16" x14ac:dyDescent="0.55000000000000004">
      <c r="A127">
        <v>1772066098</v>
      </c>
      <c r="B127" t="s">
        <v>6</v>
      </c>
      <c r="C127" t="s">
        <v>7</v>
      </c>
      <c r="D127">
        <v>5182.63</v>
      </c>
      <c r="E127">
        <v>5178.6000000000004</v>
      </c>
      <c r="F127">
        <v>5161.8900000000003</v>
      </c>
      <c r="G127">
        <v>5135.8500000000004</v>
      </c>
      <c r="I127">
        <v>5193.3500000000004</v>
      </c>
      <c r="J127">
        <v>5205.3100000000004</v>
      </c>
      <c r="N127" s="1">
        <f t="shared" si="3"/>
        <v>46079.024282407408</v>
      </c>
      <c r="O127" s="2">
        <f t="shared" si="4"/>
        <v>46079.024305555555</v>
      </c>
      <c r="P127">
        <f t="shared" si="5"/>
        <v>1772066100</v>
      </c>
    </row>
    <row r="128" spans="1:16" x14ac:dyDescent="0.55000000000000004">
      <c r="A128">
        <v>1772066398</v>
      </c>
      <c r="B128" t="s">
        <v>6</v>
      </c>
      <c r="C128" t="s">
        <v>7</v>
      </c>
      <c r="D128">
        <v>5188.37</v>
      </c>
      <c r="E128">
        <v>5178.6000000000004</v>
      </c>
      <c r="F128">
        <v>5161.8900000000003</v>
      </c>
      <c r="G128">
        <v>5135.8500000000004</v>
      </c>
      <c r="I128">
        <v>5193.3500000000004</v>
      </c>
      <c r="J128">
        <v>5205.3100000000004</v>
      </c>
      <c r="N128" s="1">
        <f t="shared" si="3"/>
        <v>46079.027754629627</v>
      </c>
      <c r="O128" s="2">
        <f t="shared" si="4"/>
        <v>46079.027777777781</v>
      </c>
      <c r="P128">
        <f t="shared" si="5"/>
        <v>1772066400</v>
      </c>
    </row>
    <row r="129" spans="1:16" x14ac:dyDescent="0.55000000000000004">
      <c r="A129">
        <v>1772066698</v>
      </c>
      <c r="B129" t="s">
        <v>6</v>
      </c>
      <c r="C129" t="s">
        <v>7</v>
      </c>
      <c r="D129">
        <v>5185.97</v>
      </c>
      <c r="E129">
        <v>5178.6000000000004</v>
      </c>
      <c r="F129">
        <v>5161.8900000000003</v>
      </c>
      <c r="G129">
        <v>5135.8500000000004</v>
      </c>
      <c r="I129">
        <v>5193.3500000000004</v>
      </c>
      <c r="J129">
        <v>5205.3100000000004</v>
      </c>
      <c r="N129" s="1">
        <f t="shared" si="3"/>
        <v>46079.031226851846</v>
      </c>
      <c r="O129" s="2">
        <f t="shared" si="4"/>
        <v>46079.03125</v>
      </c>
      <c r="P129">
        <f t="shared" si="5"/>
        <v>1772066700</v>
      </c>
    </row>
    <row r="130" spans="1:16" x14ac:dyDescent="0.55000000000000004">
      <c r="A130">
        <v>1772066998</v>
      </c>
      <c r="B130" t="s">
        <v>6</v>
      </c>
      <c r="C130" t="s">
        <v>7</v>
      </c>
      <c r="D130">
        <v>5189.7</v>
      </c>
      <c r="E130">
        <v>5178.6000000000004</v>
      </c>
      <c r="F130">
        <v>5161.8900000000003</v>
      </c>
      <c r="G130">
        <v>5135.8500000000004</v>
      </c>
      <c r="I130">
        <v>5193.3500000000004</v>
      </c>
      <c r="J130">
        <v>5205.3100000000004</v>
      </c>
      <c r="N130" s="1">
        <f t="shared" ref="N130:N193" si="6">(A130/86400)+25569</f>
        <v>46079.034699074073</v>
      </c>
      <c r="O130" s="2">
        <f t="shared" ref="O130:O193" si="7">CEILING(INT(N130*1440)/1440*288,1)/288</f>
        <v>46079.034722222219</v>
      </c>
      <c r="P130">
        <f t="shared" si="5"/>
        <v>1772067000</v>
      </c>
    </row>
    <row r="131" spans="1:16" x14ac:dyDescent="0.55000000000000004">
      <c r="A131">
        <v>1772067298</v>
      </c>
      <c r="B131" t="s">
        <v>6</v>
      </c>
      <c r="C131" t="s">
        <v>7</v>
      </c>
      <c r="D131">
        <v>5188.3100000000004</v>
      </c>
      <c r="E131">
        <v>5178.6000000000004</v>
      </c>
      <c r="F131">
        <v>5161.8900000000003</v>
      </c>
      <c r="G131">
        <v>5135.8500000000004</v>
      </c>
      <c r="I131">
        <v>5193.3500000000004</v>
      </c>
      <c r="J131">
        <v>5205.3100000000004</v>
      </c>
      <c r="N131" s="1">
        <f t="shared" si="6"/>
        <v>46079.038171296299</v>
      </c>
      <c r="O131" s="2">
        <f t="shared" si="7"/>
        <v>46079.038194444445</v>
      </c>
      <c r="P131">
        <f t="shared" ref="P131:P194" si="8">MROUND((O131-25569)*86400,300)</f>
        <v>1772067300</v>
      </c>
    </row>
    <row r="132" spans="1:16" x14ac:dyDescent="0.55000000000000004">
      <c r="A132">
        <v>1772067598</v>
      </c>
      <c r="B132" t="s">
        <v>6</v>
      </c>
      <c r="C132" t="s">
        <v>7</v>
      </c>
      <c r="D132">
        <v>5194.75</v>
      </c>
      <c r="E132">
        <v>5193.3500000000004</v>
      </c>
      <c r="F132">
        <v>5178.6000000000004</v>
      </c>
      <c r="G132">
        <v>5161.8900000000003</v>
      </c>
      <c r="H132">
        <v>5135.8500000000004</v>
      </c>
      <c r="I132">
        <v>5205.3100000000004</v>
      </c>
      <c r="N132" s="1">
        <f t="shared" si="6"/>
        <v>46079.041643518518</v>
      </c>
      <c r="O132" s="2">
        <f t="shared" si="7"/>
        <v>46079.041666666664</v>
      </c>
      <c r="P132">
        <f t="shared" si="8"/>
        <v>1772067600</v>
      </c>
    </row>
    <row r="133" spans="1:16" x14ac:dyDescent="0.55000000000000004">
      <c r="A133">
        <v>1772067898</v>
      </c>
      <c r="B133" t="s">
        <v>6</v>
      </c>
      <c r="C133" t="s">
        <v>7</v>
      </c>
      <c r="D133">
        <v>5183.93</v>
      </c>
      <c r="E133">
        <v>5178.6000000000004</v>
      </c>
      <c r="F133">
        <v>5161.8900000000003</v>
      </c>
      <c r="G133">
        <v>5135.8500000000004</v>
      </c>
      <c r="I133">
        <v>5193.3500000000004</v>
      </c>
      <c r="J133">
        <v>5205.3100000000004</v>
      </c>
      <c r="N133" s="1">
        <f t="shared" si="6"/>
        <v>46079.045115740737</v>
      </c>
      <c r="O133" s="2">
        <f t="shared" si="7"/>
        <v>46079.045138888891</v>
      </c>
      <c r="P133">
        <f t="shared" si="8"/>
        <v>1772067900</v>
      </c>
    </row>
    <row r="134" spans="1:16" x14ac:dyDescent="0.55000000000000004">
      <c r="A134">
        <v>1772068198</v>
      </c>
      <c r="B134" t="s">
        <v>6</v>
      </c>
      <c r="C134" t="s">
        <v>7</v>
      </c>
      <c r="D134">
        <v>5187.53</v>
      </c>
      <c r="E134">
        <v>5178.6000000000004</v>
      </c>
      <c r="F134">
        <v>5161.8900000000003</v>
      </c>
      <c r="G134">
        <v>5135.8500000000004</v>
      </c>
      <c r="I134">
        <v>5193.3500000000004</v>
      </c>
      <c r="J134">
        <v>5205.3100000000004</v>
      </c>
      <c r="N134" s="1">
        <f t="shared" si="6"/>
        <v>46079.048587962963</v>
      </c>
      <c r="O134" s="2">
        <f t="shared" si="7"/>
        <v>46079.048611111109</v>
      </c>
      <c r="P134">
        <f t="shared" si="8"/>
        <v>1772068200</v>
      </c>
    </row>
    <row r="135" spans="1:16" x14ac:dyDescent="0.55000000000000004">
      <c r="A135">
        <v>1772068498</v>
      </c>
      <c r="B135" t="s">
        <v>6</v>
      </c>
      <c r="C135" t="s">
        <v>7</v>
      </c>
      <c r="D135">
        <v>5189.46</v>
      </c>
      <c r="E135">
        <v>5178.6000000000004</v>
      </c>
      <c r="F135">
        <v>5161.8900000000003</v>
      </c>
      <c r="G135">
        <v>5135.8500000000004</v>
      </c>
      <c r="I135">
        <v>5193.3500000000004</v>
      </c>
      <c r="J135">
        <v>5205.3100000000004</v>
      </c>
      <c r="N135" s="1">
        <f t="shared" si="6"/>
        <v>46079.052060185189</v>
      </c>
      <c r="O135" s="2">
        <f t="shared" si="7"/>
        <v>46079.052083333336</v>
      </c>
      <c r="P135">
        <f t="shared" si="8"/>
        <v>1772068500</v>
      </c>
    </row>
    <row r="136" spans="1:16" x14ac:dyDescent="0.55000000000000004">
      <c r="A136">
        <v>1772068798</v>
      </c>
      <c r="B136" t="s">
        <v>6</v>
      </c>
      <c r="C136" t="s">
        <v>7</v>
      </c>
      <c r="D136">
        <v>5186.05</v>
      </c>
      <c r="E136">
        <v>5178.6000000000004</v>
      </c>
      <c r="F136">
        <v>5161.8900000000003</v>
      </c>
      <c r="G136">
        <v>5135.8500000000004</v>
      </c>
      <c r="I136">
        <v>5193.3500000000004</v>
      </c>
      <c r="J136">
        <v>5205.3100000000004</v>
      </c>
      <c r="N136" s="1">
        <f t="shared" si="6"/>
        <v>46079.055532407408</v>
      </c>
      <c r="O136" s="2">
        <f t="shared" si="7"/>
        <v>46079.055555555555</v>
      </c>
      <c r="P136">
        <f t="shared" si="8"/>
        <v>1772068800</v>
      </c>
    </row>
    <row r="137" spans="1:16" x14ac:dyDescent="0.55000000000000004">
      <c r="A137">
        <v>1772069098</v>
      </c>
      <c r="B137" t="s">
        <v>6</v>
      </c>
      <c r="C137" t="s">
        <v>7</v>
      </c>
      <c r="D137">
        <v>5180.54</v>
      </c>
      <c r="E137">
        <v>5178.6000000000004</v>
      </c>
      <c r="F137">
        <v>5161.8900000000003</v>
      </c>
      <c r="G137">
        <v>5135.8500000000004</v>
      </c>
      <c r="I137">
        <v>5193.3500000000004</v>
      </c>
      <c r="J137">
        <v>5205.3100000000004</v>
      </c>
      <c r="N137" s="1">
        <f t="shared" si="6"/>
        <v>46079.059004629627</v>
      </c>
      <c r="O137" s="2">
        <f t="shared" si="7"/>
        <v>46079.059027777781</v>
      </c>
      <c r="P137">
        <f t="shared" si="8"/>
        <v>1772069100</v>
      </c>
    </row>
    <row r="138" spans="1:16" x14ac:dyDescent="0.55000000000000004">
      <c r="A138">
        <v>1772069398</v>
      </c>
      <c r="B138" t="s">
        <v>6</v>
      </c>
      <c r="C138" t="s">
        <v>7</v>
      </c>
      <c r="D138">
        <v>5187.99</v>
      </c>
      <c r="E138">
        <v>5178.6000000000004</v>
      </c>
      <c r="F138">
        <v>5161.8900000000003</v>
      </c>
      <c r="G138">
        <v>5135.8500000000004</v>
      </c>
      <c r="I138">
        <v>5193.3500000000004</v>
      </c>
      <c r="J138">
        <v>5205.3100000000004</v>
      </c>
      <c r="N138" s="1">
        <f t="shared" si="6"/>
        <v>46079.062476851846</v>
      </c>
      <c r="O138" s="2">
        <f t="shared" si="7"/>
        <v>46079.0625</v>
      </c>
      <c r="P138">
        <f t="shared" si="8"/>
        <v>1772069400</v>
      </c>
    </row>
    <row r="139" spans="1:16" x14ac:dyDescent="0.55000000000000004">
      <c r="A139">
        <v>1772069698</v>
      </c>
      <c r="B139" t="s">
        <v>6</v>
      </c>
      <c r="C139" t="s">
        <v>7</v>
      </c>
      <c r="D139">
        <v>5185.42</v>
      </c>
      <c r="E139">
        <v>5178.6000000000004</v>
      </c>
      <c r="F139">
        <v>5161.8900000000003</v>
      </c>
      <c r="G139">
        <v>5135.8500000000004</v>
      </c>
      <c r="I139">
        <v>5193.3500000000004</v>
      </c>
      <c r="J139">
        <v>5205.3100000000004</v>
      </c>
      <c r="N139" s="1">
        <f t="shared" si="6"/>
        <v>46079.065949074073</v>
      </c>
      <c r="O139" s="2">
        <f t="shared" si="7"/>
        <v>46079.065972222219</v>
      </c>
      <c r="P139">
        <f t="shared" si="8"/>
        <v>1772069700</v>
      </c>
    </row>
    <row r="140" spans="1:16" x14ac:dyDescent="0.55000000000000004">
      <c r="A140">
        <v>1772069998</v>
      </c>
      <c r="B140" t="s">
        <v>6</v>
      </c>
      <c r="C140" t="s">
        <v>7</v>
      </c>
      <c r="D140">
        <v>5189.54</v>
      </c>
      <c r="E140">
        <v>5178.6000000000004</v>
      </c>
      <c r="F140">
        <v>5161.8900000000003</v>
      </c>
      <c r="G140">
        <v>5135.8500000000004</v>
      </c>
      <c r="I140">
        <v>5193.3500000000004</v>
      </c>
      <c r="J140">
        <v>5205.3100000000004</v>
      </c>
      <c r="N140" s="1">
        <f t="shared" si="6"/>
        <v>46079.069421296299</v>
      </c>
      <c r="O140" s="2">
        <f t="shared" si="7"/>
        <v>46079.069444444445</v>
      </c>
      <c r="P140">
        <f t="shared" si="8"/>
        <v>1772070000</v>
      </c>
    </row>
    <row r="141" spans="1:16" x14ac:dyDescent="0.55000000000000004">
      <c r="A141">
        <v>1772070298</v>
      </c>
      <c r="B141" t="s">
        <v>6</v>
      </c>
      <c r="C141" t="s">
        <v>7</v>
      </c>
      <c r="D141">
        <v>5189.93</v>
      </c>
      <c r="E141">
        <v>5178.6000000000004</v>
      </c>
      <c r="F141">
        <v>5161.8900000000003</v>
      </c>
      <c r="G141">
        <v>5135.8500000000004</v>
      </c>
      <c r="I141">
        <v>5193.3500000000004</v>
      </c>
      <c r="J141">
        <v>5205.3100000000004</v>
      </c>
      <c r="N141" s="1">
        <f t="shared" si="6"/>
        <v>46079.072893518518</v>
      </c>
      <c r="O141" s="2">
        <f t="shared" si="7"/>
        <v>46079.072916666664</v>
      </c>
      <c r="P141">
        <f t="shared" si="8"/>
        <v>1772070300</v>
      </c>
    </row>
    <row r="142" spans="1:16" x14ac:dyDescent="0.55000000000000004">
      <c r="A142">
        <v>1772070598</v>
      </c>
      <c r="B142" t="s">
        <v>6</v>
      </c>
      <c r="C142" t="s">
        <v>7</v>
      </c>
      <c r="D142">
        <v>5191.16</v>
      </c>
      <c r="E142">
        <v>5178.6000000000004</v>
      </c>
      <c r="F142">
        <v>5161.8900000000003</v>
      </c>
      <c r="G142">
        <v>5135.8500000000004</v>
      </c>
      <c r="I142">
        <v>5193.3500000000004</v>
      </c>
      <c r="J142">
        <v>5205.3100000000004</v>
      </c>
      <c r="N142" s="1">
        <f t="shared" si="6"/>
        <v>46079.076365740737</v>
      </c>
      <c r="O142" s="2">
        <f t="shared" si="7"/>
        <v>46079.076388888891</v>
      </c>
      <c r="P142">
        <f t="shared" si="8"/>
        <v>1772070600</v>
      </c>
    </row>
    <row r="143" spans="1:16" x14ac:dyDescent="0.55000000000000004">
      <c r="A143">
        <v>1772070898</v>
      </c>
      <c r="B143" t="s">
        <v>6</v>
      </c>
      <c r="C143" t="s">
        <v>7</v>
      </c>
      <c r="D143">
        <v>5191.71</v>
      </c>
      <c r="E143">
        <v>5178.6000000000004</v>
      </c>
      <c r="F143">
        <v>5161.8900000000003</v>
      </c>
      <c r="G143">
        <v>5135.8500000000004</v>
      </c>
      <c r="I143">
        <v>5193.3500000000004</v>
      </c>
      <c r="J143">
        <v>5205.3100000000004</v>
      </c>
      <c r="N143" s="1">
        <f t="shared" si="6"/>
        <v>46079.079837962963</v>
      </c>
      <c r="O143" s="2">
        <f t="shared" si="7"/>
        <v>46079.079861111109</v>
      </c>
      <c r="P143">
        <f t="shared" si="8"/>
        <v>1772070900</v>
      </c>
    </row>
    <row r="144" spans="1:16" x14ac:dyDescent="0.55000000000000004">
      <c r="A144">
        <v>1772071198</v>
      </c>
      <c r="B144" t="s">
        <v>6</v>
      </c>
      <c r="C144" t="s">
        <v>7</v>
      </c>
      <c r="D144">
        <v>5190.17</v>
      </c>
      <c r="E144">
        <v>5178.6000000000004</v>
      </c>
      <c r="F144">
        <v>5161.8900000000003</v>
      </c>
      <c r="G144">
        <v>5135.8500000000004</v>
      </c>
      <c r="I144">
        <v>5193.3500000000004</v>
      </c>
      <c r="J144">
        <v>5205.3100000000004</v>
      </c>
      <c r="N144" s="1">
        <f t="shared" si="6"/>
        <v>46079.083310185189</v>
      </c>
      <c r="O144" s="2">
        <f t="shared" si="7"/>
        <v>46079.083333333336</v>
      </c>
      <c r="P144">
        <f t="shared" si="8"/>
        <v>1772071200</v>
      </c>
    </row>
    <row r="145" spans="1:16" x14ac:dyDescent="0.55000000000000004">
      <c r="A145">
        <v>1772071498</v>
      </c>
      <c r="B145" t="s">
        <v>6</v>
      </c>
      <c r="C145" t="s">
        <v>7</v>
      </c>
      <c r="D145">
        <v>5187.26</v>
      </c>
      <c r="E145">
        <v>5178.6000000000004</v>
      </c>
      <c r="F145">
        <v>5161.8900000000003</v>
      </c>
      <c r="G145">
        <v>5135.8500000000004</v>
      </c>
      <c r="I145">
        <v>5193.3500000000004</v>
      </c>
      <c r="J145">
        <v>5205.3100000000004</v>
      </c>
      <c r="N145" s="1">
        <f t="shared" si="6"/>
        <v>46079.086782407408</v>
      </c>
      <c r="O145" s="2">
        <f t="shared" si="7"/>
        <v>46079.086805555555</v>
      </c>
      <c r="P145">
        <f t="shared" si="8"/>
        <v>1772071500</v>
      </c>
    </row>
    <row r="146" spans="1:16" x14ac:dyDescent="0.55000000000000004">
      <c r="A146">
        <v>1772071798</v>
      </c>
      <c r="B146" t="s">
        <v>6</v>
      </c>
      <c r="C146" t="s">
        <v>7</v>
      </c>
      <c r="D146">
        <v>5183.0600000000004</v>
      </c>
      <c r="E146">
        <v>5178.6000000000004</v>
      </c>
      <c r="F146">
        <v>5161.8900000000003</v>
      </c>
      <c r="G146">
        <v>5135.8500000000004</v>
      </c>
      <c r="I146">
        <v>5193.3500000000004</v>
      </c>
      <c r="J146">
        <v>5205.3100000000004</v>
      </c>
      <c r="N146" s="1">
        <f t="shared" si="6"/>
        <v>46079.090254629627</v>
      </c>
      <c r="O146" s="2">
        <f t="shared" si="7"/>
        <v>46079.090277777781</v>
      </c>
      <c r="P146">
        <f t="shared" si="8"/>
        <v>1772071800</v>
      </c>
    </row>
    <row r="147" spans="1:16" x14ac:dyDescent="0.55000000000000004">
      <c r="A147">
        <v>1772072098</v>
      </c>
      <c r="B147" t="s">
        <v>6</v>
      </c>
      <c r="C147" t="s">
        <v>7</v>
      </c>
      <c r="D147">
        <v>5188.25</v>
      </c>
      <c r="E147">
        <v>5178.6000000000004</v>
      </c>
      <c r="F147">
        <v>5161.8900000000003</v>
      </c>
      <c r="G147">
        <v>5135.8500000000004</v>
      </c>
      <c r="I147">
        <v>5193.3500000000004</v>
      </c>
      <c r="J147">
        <v>5205.3100000000004</v>
      </c>
      <c r="N147" s="1">
        <f t="shared" si="6"/>
        <v>46079.093726851846</v>
      </c>
      <c r="O147" s="2">
        <f t="shared" si="7"/>
        <v>46079.09375</v>
      </c>
      <c r="P147">
        <f t="shared" si="8"/>
        <v>1772072100</v>
      </c>
    </row>
    <row r="148" spans="1:16" x14ac:dyDescent="0.55000000000000004">
      <c r="A148">
        <v>1772072398</v>
      </c>
      <c r="B148" t="s">
        <v>6</v>
      </c>
      <c r="C148" t="s">
        <v>7</v>
      </c>
      <c r="D148">
        <v>5183.4399999999996</v>
      </c>
      <c r="E148">
        <v>5178.6000000000004</v>
      </c>
      <c r="F148">
        <v>5161.8900000000003</v>
      </c>
      <c r="G148">
        <v>5135.8500000000004</v>
      </c>
      <c r="I148">
        <v>5193.3500000000004</v>
      </c>
      <c r="J148">
        <v>5205.3100000000004</v>
      </c>
      <c r="N148" s="1">
        <f t="shared" si="6"/>
        <v>46079.097199074073</v>
      </c>
      <c r="O148" s="2">
        <f t="shared" si="7"/>
        <v>46079.097222222219</v>
      </c>
      <c r="P148">
        <f t="shared" si="8"/>
        <v>1772072400</v>
      </c>
    </row>
    <row r="149" spans="1:16" x14ac:dyDescent="0.55000000000000004">
      <c r="A149">
        <v>1772072698</v>
      </c>
      <c r="B149" t="s">
        <v>6</v>
      </c>
      <c r="C149" t="s">
        <v>7</v>
      </c>
      <c r="D149">
        <v>5180.79</v>
      </c>
      <c r="E149">
        <v>5178.6000000000004</v>
      </c>
      <c r="F149">
        <v>5161.8900000000003</v>
      </c>
      <c r="G149">
        <v>5135.8500000000004</v>
      </c>
      <c r="I149">
        <v>5193.3500000000004</v>
      </c>
      <c r="J149">
        <v>5205.3100000000004</v>
      </c>
      <c r="N149" s="1">
        <f t="shared" si="6"/>
        <v>46079.100671296299</v>
      </c>
      <c r="O149" s="2">
        <f t="shared" si="7"/>
        <v>46079.100694444445</v>
      </c>
      <c r="P149">
        <f t="shared" si="8"/>
        <v>1772072700</v>
      </c>
    </row>
    <row r="150" spans="1:16" x14ac:dyDescent="0.55000000000000004">
      <c r="A150">
        <v>1772072998</v>
      </c>
      <c r="B150" t="s">
        <v>6</v>
      </c>
      <c r="C150" t="s">
        <v>7</v>
      </c>
      <c r="D150">
        <v>5178.87</v>
      </c>
      <c r="E150">
        <v>5178.6000000000004</v>
      </c>
      <c r="F150">
        <v>5161.8900000000003</v>
      </c>
      <c r="G150">
        <v>5135.8500000000004</v>
      </c>
      <c r="I150">
        <v>5193.3500000000004</v>
      </c>
      <c r="J150">
        <v>5205.3100000000004</v>
      </c>
      <c r="N150" s="1">
        <f t="shared" si="6"/>
        <v>46079.104143518518</v>
      </c>
      <c r="O150" s="2">
        <f t="shared" si="7"/>
        <v>46079.104166666664</v>
      </c>
      <c r="P150">
        <f t="shared" si="8"/>
        <v>1772073000</v>
      </c>
    </row>
    <row r="151" spans="1:16" x14ac:dyDescent="0.55000000000000004">
      <c r="A151">
        <v>1772073298</v>
      </c>
      <c r="B151" t="s">
        <v>6</v>
      </c>
      <c r="C151" t="s">
        <v>7</v>
      </c>
      <c r="D151">
        <v>5180.5200000000004</v>
      </c>
      <c r="E151">
        <v>5178.6000000000004</v>
      </c>
      <c r="F151">
        <v>5161.8900000000003</v>
      </c>
      <c r="G151">
        <v>5135.8500000000004</v>
      </c>
      <c r="I151">
        <v>5193.3500000000004</v>
      </c>
      <c r="J151">
        <v>5205.3100000000004</v>
      </c>
      <c r="N151" s="1">
        <f t="shared" si="6"/>
        <v>46079.107615740737</v>
      </c>
      <c r="O151" s="2">
        <f t="shared" si="7"/>
        <v>46079.107638888891</v>
      </c>
      <c r="P151">
        <f t="shared" si="8"/>
        <v>1772073300</v>
      </c>
    </row>
    <row r="152" spans="1:16" x14ac:dyDescent="0.55000000000000004">
      <c r="A152">
        <v>1772073598</v>
      </c>
      <c r="B152" t="s">
        <v>6</v>
      </c>
      <c r="C152" t="s">
        <v>7</v>
      </c>
      <c r="D152">
        <v>5176.09</v>
      </c>
      <c r="E152">
        <v>5161.8900000000003</v>
      </c>
      <c r="F152">
        <v>5135.8500000000004</v>
      </c>
      <c r="I152">
        <v>5178.6000000000004</v>
      </c>
      <c r="J152">
        <v>5193.3500000000004</v>
      </c>
      <c r="K152">
        <v>5205.3100000000004</v>
      </c>
      <c r="N152" s="1">
        <f t="shared" si="6"/>
        <v>46079.111087962963</v>
      </c>
      <c r="O152" s="2">
        <f t="shared" si="7"/>
        <v>46079.111111111109</v>
      </c>
      <c r="P152">
        <f t="shared" si="8"/>
        <v>1772073600</v>
      </c>
    </row>
    <row r="153" spans="1:16" x14ac:dyDescent="0.55000000000000004">
      <c r="A153">
        <v>1772073898</v>
      </c>
      <c r="B153" t="s">
        <v>6</v>
      </c>
      <c r="C153" t="s">
        <v>7</v>
      </c>
      <c r="D153">
        <v>5180.78</v>
      </c>
      <c r="E153">
        <v>5178.6000000000004</v>
      </c>
      <c r="F153">
        <v>5161.8900000000003</v>
      </c>
      <c r="G153">
        <v>5135.8500000000004</v>
      </c>
      <c r="I153">
        <v>5193.3500000000004</v>
      </c>
      <c r="J153">
        <v>5205.3100000000004</v>
      </c>
      <c r="N153" s="1">
        <f t="shared" si="6"/>
        <v>46079.114560185189</v>
      </c>
      <c r="O153" s="2">
        <f t="shared" si="7"/>
        <v>46079.114583333336</v>
      </c>
      <c r="P153">
        <f t="shared" si="8"/>
        <v>1772073900</v>
      </c>
    </row>
    <row r="154" spans="1:16" x14ac:dyDescent="0.55000000000000004">
      <c r="A154">
        <v>1772074198</v>
      </c>
      <c r="B154" t="s">
        <v>6</v>
      </c>
      <c r="C154" t="s">
        <v>7</v>
      </c>
      <c r="D154">
        <v>5184.6899999999996</v>
      </c>
      <c r="E154">
        <v>5178.6000000000004</v>
      </c>
      <c r="F154">
        <v>5161.8900000000003</v>
      </c>
      <c r="G154">
        <v>5135.8500000000004</v>
      </c>
      <c r="I154">
        <v>5193.3500000000004</v>
      </c>
      <c r="J154">
        <v>5205.3100000000004</v>
      </c>
      <c r="N154" s="1">
        <f t="shared" si="6"/>
        <v>46079.118032407408</v>
      </c>
      <c r="O154" s="2">
        <f t="shared" si="7"/>
        <v>46079.118055555555</v>
      </c>
      <c r="P154">
        <f t="shared" si="8"/>
        <v>1772074200</v>
      </c>
    </row>
    <row r="155" spans="1:16" x14ac:dyDescent="0.55000000000000004">
      <c r="A155">
        <v>1772074498</v>
      </c>
      <c r="B155" t="s">
        <v>6</v>
      </c>
      <c r="C155" t="s">
        <v>7</v>
      </c>
      <c r="D155">
        <v>5184.34</v>
      </c>
      <c r="E155">
        <v>5178.6000000000004</v>
      </c>
      <c r="F155">
        <v>5161.8900000000003</v>
      </c>
      <c r="G155">
        <v>5135.8500000000004</v>
      </c>
      <c r="I155">
        <v>5193.3500000000004</v>
      </c>
      <c r="J155">
        <v>5205.3100000000004</v>
      </c>
      <c r="N155" s="1">
        <f t="shared" si="6"/>
        <v>46079.121504629627</v>
      </c>
      <c r="O155" s="2">
        <f t="shared" si="7"/>
        <v>46079.121527777781</v>
      </c>
      <c r="P155">
        <f t="shared" si="8"/>
        <v>1772074500</v>
      </c>
    </row>
    <row r="156" spans="1:16" x14ac:dyDescent="0.55000000000000004">
      <c r="A156">
        <v>1772074798</v>
      </c>
      <c r="B156" t="s">
        <v>6</v>
      </c>
      <c r="C156" t="s">
        <v>7</v>
      </c>
      <c r="D156">
        <v>5187.4399999999996</v>
      </c>
      <c r="E156">
        <v>5178.6000000000004</v>
      </c>
      <c r="F156">
        <v>5161.8900000000003</v>
      </c>
      <c r="G156">
        <v>5135.8500000000004</v>
      </c>
      <c r="I156">
        <v>5193.3500000000004</v>
      </c>
      <c r="J156">
        <v>5205.3100000000004</v>
      </c>
      <c r="N156" s="1">
        <f t="shared" si="6"/>
        <v>46079.124976851846</v>
      </c>
      <c r="O156" s="2">
        <f t="shared" si="7"/>
        <v>46079.125</v>
      </c>
      <c r="P156">
        <f t="shared" si="8"/>
        <v>1772074800</v>
      </c>
    </row>
    <row r="157" spans="1:16" x14ac:dyDescent="0.55000000000000004">
      <c r="A157">
        <v>1772075098</v>
      </c>
      <c r="B157" t="s">
        <v>6</v>
      </c>
      <c r="C157" t="s">
        <v>7</v>
      </c>
      <c r="D157">
        <v>5185.97</v>
      </c>
      <c r="E157">
        <v>5178.6000000000004</v>
      </c>
      <c r="F157">
        <v>5161.8900000000003</v>
      </c>
      <c r="G157">
        <v>5135.8500000000004</v>
      </c>
      <c r="I157">
        <v>5193.3500000000004</v>
      </c>
      <c r="J157">
        <v>5205.3100000000004</v>
      </c>
      <c r="N157" s="1">
        <f t="shared" si="6"/>
        <v>46079.128449074073</v>
      </c>
      <c r="O157" s="2">
        <f t="shared" si="7"/>
        <v>46079.128472222219</v>
      </c>
      <c r="P157">
        <f t="shared" si="8"/>
        <v>1772075100</v>
      </c>
    </row>
    <row r="158" spans="1:16" x14ac:dyDescent="0.55000000000000004">
      <c r="A158">
        <v>1772075398</v>
      </c>
      <c r="B158" t="s">
        <v>6</v>
      </c>
      <c r="C158" t="s">
        <v>7</v>
      </c>
      <c r="D158">
        <v>5187.26</v>
      </c>
      <c r="E158">
        <v>5178.6000000000004</v>
      </c>
      <c r="F158">
        <v>5161.8900000000003</v>
      </c>
      <c r="G158">
        <v>5135.8500000000004</v>
      </c>
      <c r="I158">
        <v>5193.3500000000004</v>
      </c>
      <c r="J158">
        <v>5205.3100000000004</v>
      </c>
      <c r="N158" s="1">
        <f t="shared" si="6"/>
        <v>46079.131921296299</v>
      </c>
      <c r="O158" s="2">
        <f t="shared" si="7"/>
        <v>46079.131944444445</v>
      </c>
      <c r="P158">
        <f t="shared" si="8"/>
        <v>1772075400</v>
      </c>
    </row>
    <row r="159" spans="1:16" x14ac:dyDescent="0.55000000000000004">
      <c r="A159">
        <v>1772075698</v>
      </c>
      <c r="B159" t="s">
        <v>6</v>
      </c>
      <c r="C159" t="s">
        <v>7</v>
      </c>
      <c r="D159">
        <v>5190.1899999999996</v>
      </c>
      <c r="E159">
        <v>5178.6000000000004</v>
      </c>
      <c r="F159">
        <v>5161.8900000000003</v>
      </c>
      <c r="G159">
        <v>5135.8500000000004</v>
      </c>
      <c r="I159">
        <v>5193.3500000000004</v>
      </c>
      <c r="J159">
        <v>5205.3100000000004</v>
      </c>
      <c r="N159" s="1">
        <f t="shared" si="6"/>
        <v>46079.135393518518</v>
      </c>
      <c r="O159" s="2">
        <f t="shared" si="7"/>
        <v>46079.135416666664</v>
      </c>
      <c r="P159">
        <f t="shared" si="8"/>
        <v>1772075700</v>
      </c>
    </row>
    <row r="160" spans="1:16" x14ac:dyDescent="0.55000000000000004">
      <c r="A160">
        <v>1772075998</v>
      </c>
      <c r="B160" t="s">
        <v>6</v>
      </c>
      <c r="C160" t="s">
        <v>7</v>
      </c>
      <c r="D160">
        <v>5191.04</v>
      </c>
      <c r="E160">
        <v>5178.6000000000004</v>
      </c>
      <c r="F160">
        <v>5161.8900000000003</v>
      </c>
      <c r="G160">
        <v>5135.8500000000004</v>
      </c>
      <c r="I160">
        <v>5193.3500000000004</v>
      </c>
      <c r="J160">
        <v>5205.3100000000004</v>
      </c>
      <c r="N160" s="1">
        <f t="shared" si="6"/>
        <v>46079.138865740737</v>
      </c>
      <c r="O160" s="2">
        <f t="shared" si="7"/>
        <v>46079.138888888891</v>
      </c>
      <c r="P160">
        <f t="shared" si="8"/>
        <v>1772076000</v>
      </c>
    </row>
    <row r="161" spans="1:16" x14ac:dyDescent="0.55000000000000004">
      <c r="A161">
        <v>1772076298</v>
      </c>
      <c r="B161" t="s">
        <v>6</v>
      </c>
      <c r="C161" t="s">
        <v>7</v>
      </c>
      <c r="D161">
        <v>5188.3500000000004</v>
      </c>
      <c r="E161">
        <v>5178.6000000000004</v>
      </c>
      <c r="F161">
        <v>5161.8900000000003</v>
      </c>
      <c r="G161">
        <v>5135.8500000000004</v>
      </c>
      <c r="I161">
        <v>5193.3500000000004</v>
      </c>
      <c r="J161">
        <v>5205.3100000000004</v>
      </c>
      <c r="N161" s="1">
        <f t="shared" si="6"/>
        <v>46079.142337962963</v>
      </c>
      <c r="O161" s="2">
        <f t="shared" si="7"/>
        <v>46079.142361111109</v>
      </c>
      <c r="P161">
        <f t="shared" si="8"/>
        <v>1772076300</v>
      </c>
    </row>
    <row r="162" spans="1:16" x14ac:dyDescent="0.55000000000000004">
      <c r="A162">
        <v>1772076598</v>
      </c>
      <c r="B162" t="s">
        <v>6</v>
      </c>
      <c r="C162" t="s">
        <v>7</v>
      </c>
      <c r="D162">
        <v>5188.5600000000004</v>
      </c>
      <c r="E162">
        <v>5178.6000000000004</v>
      </c>
      <c r="F162">
        <v>5161.8900000000003</v>
      </c>
      <c r="G162">
        <v>5135.8500000000004</v>
      </c>
      <c r="I162">
        <v>5193.3500000000004</v>
      </c>
      <c r="J162">
        <v>5205.3100000000004</v>
      </c>
      <c r="N162" s="1">
        <f t="shared" si="6"/>
        <v>46079.145810185189</v>
      </c>
      <c r="O162" s="2">
        <f t="shared" si="7"/>
        <v>46079.145833333336</v>
      </c>
      <c r="P162">
        <f t="shared" si="8"/>
        <v>1772076600</v>
      </c>
    </row>
    <row r="163" spans="1:16" x14ac:dyDescent="0.55000000000000004">
      <c r="A163">
        <v>1772076898</v>
      </c>
      <c r="B163" t="s">
        <v>6</v>
      </c>
      <c r="C163" t="s">
        <v>7</v>
      </c>
      <c r="D163">
        <v>5186.58</v>
      </c>
      <c r="E163">
        <v>5178.6000000000004</v>
      </c>
      <c r="F163">
        <v>5161.8900000000003</v>
      </c>
      <c r="G163">
        <v>5135.8500000000004</v>
      </c>
      <c r="I163">
        <v>5193.3500000000004</v>
      </c>
      <c r="J163">
        <v>5205.3100000000004</v>
      </c>
      <c r="N163" s="1">
        <f t="shared" si="6"/>
        <v>46079.149282407408</v>
      </c>
      <c r="O163" s="2">
        <f t="shared" si="7"/>
        <v>46079.149305555555</v>
      </c>
      <c r="P163">
        <f t="shared" si="8"/>
        <v>1772076900</v>
      </c>
    </row>
    <row r="164" spans="1:16" x14ac:dyDescent="0.55000000000000004">
      <c r="A164">
        <v>1772077198</v>
      </c>
      <c r="B164" t="s">
        <v>6</v>
      </c>
      <c r="C164" t="s">
        <v>7</v>
      </c>
      <c r="D164">
        <v>5186.18</v>
      </c>
      <c r="E164">
        <v>5178.6000000000004</v>
      </c>
      <c r="F164">
        <v>5161.8900000000003</v>
      </c>
      <c r="G164">
        <v>5135.8500000000004</v>
      </c>
      <c r="I164">
        <v>5193.3500000000004</v>
      </c>
      <c r="J164">
        <v>5205.3100000000004</v>
      </c>
      <c r="N164" s="1">
        <f t="shared" si="6"/>
        <v>46079.152754629627</v>
      </c>
      <c r="O164" s="2">
        <f t="shared" si="7"/>
        <v>46079.152777777781</v>
      </c>
      <c r="P164">
        <f t="shared" si="8"/>
        <v>1772077200</v>
      </c>
    </row>
    <row r="165" spans="1:16" x14ac:dyDescent="0.55000000000000004">
      <c r="A165">
        <v>1772077498</v>
      </c>
      <c r="B165" t="s">
        <v>6</v>
      </c>
      <c r="C165" t="s">
        <v>7</v>
      </c>
      <c r="D165">
        <v>5188.6099999999997</v>
      </c>
      <c r="E165">
        <v>5178.6000000000004</v>
      </c>
      <c r="F165">
        <v>5161.8900000000003</v>
      </c>
      <c r="G165">
        <v>5135.8500000000004</v>
      </c>
      <c r="I165">
        <v>5193.3500000000004</v>
      </c>
      <c r="J165">
        <v>5205.3100000000004</v>
      </c>
      <c r="N165" s="1">
        <f t="shared" si="6"/>
        <v>46079.156226851846</v>
      </c>
      <c r="O165" s="2">
        <f t="shared" si="7"/>
        <v>46079.15625</v>
      </c>
      <c r="P165">
        <f t="shared" si="8"/>
        <v>1772077500</v>
      </c>
    </row>
    <row r="166" spans="1:16" x14ac:dyDescent="0.55000000000000004">
      <c r="A166">
        <v>1772077798</v>
      </c>
      <c r="B166" t="s">
        <v>6</v>
      </c>
      <c r="C166" t="s">
        <v>7</v>
      </c>
      <c r="D166">
        <v>5191.34</v>
      </c>
      <c r="E166">
        <v>5178.6000000000004</v>
      </c>
      <c r="F166">
        <v>5161.8900000000003</v>
      </c>
      <c r="G166">
        <v>5135.8500000000004</v>
      </c>
      <c r="I166">
        <v>5193.3500000000004</v>
      </c>
      <c r="J166">
        <v>5205.3100000000004</v>
      </c>
      <c r="N166" s="1">
        <f t="shared" si="6"/>
        <v>46079.159699074073</v>
      </c>
      <c r="O166" s="2">
        <f t="shared" si="7"/>
        <v>46079.159722222219</v>
      </c>
      <c r="P166">
        <f t="shared" si="8"/>
        <v>1772077800</v>
      </c>
    </row>
    <row r="167" spans="1:16" x14ac:dyDescent="0.55000000000000004">
      <c r="A167">
        <v>1772078098</v>
      </c>
      <c r="B167" t="s">
        <v>6</v>
      </c>
      <c r="C167" t="s">
        <v>7</v>
      </c>
      <c r="D167">
        <v>5192.63</v>
      </c>
      <c r="E167">
        <v>5178.6000000000004</v>
      </c>
      <c r="F167">
        <v>5161.8900000000003</v>
      </c>
      <c r="G167">
        <v>5135.8500000000004</v>
      </c>
      <c r="I167">
        <v>5193.3500000000004</v>
      </c>
      <c r="J167">
        <v>5205.3100000000004</v>
      </c>
      <c r="N167" s="1">
        <f t="shared" si="6"/>
        <v>46079.163171296299</v>
      </c>
      <c r="O167" s="2">
        <f t="shared" si="7"/>
        <v>46079.163194444445</v>
      </c>
      <c r="P167">
        <f t="shared" si="8"/>
        <v>1772078100</v>
      </c>
    </row>
    <row r="168" spans="1:16" x14ac:dyDescent="0.55000000000000004">
      <c r="A168">
        <v>1772078398</v>
      </c>
      <c r="B168" t="s">
        <v>6</v>
      </c>
      <c r="C168" t="s">
        <v>7</v>
      </c>
      <c r="D168">
        <v>5194.08</v>
      </c>
      <c r="E168">
        <v>5193.3500000000004</v>
      </c>
      <c r="F168">
        <v>5178.6000000000004</v>
      </c>
      <c r="G168">
        <v>5161.8900000000003</v>
      </c>
      <c r="H168">
        <v>5135.8500000000004</v>
      </c>
      <c r="I168">
        <v>5205.3100000000004</v>
      </c>
      <c r="N168" s="1">
        <f t="shared" si="6"/>
        <v>46079.166643518518</v>
      </c>
      <c r="O168" s="2">
        <f t="shared" si="7"/>
        <v>46079.166666666664</v>
      </c>
      <c r="P168">
        <f t="shared" si="8"/>
        <v>1772078400</v>
      </c>
    </row>
    <row r="169" spans="1:16" x14ac:dyDescent="0.55000000000000004">
      <c r="A169">
        <v>1772078698</v>
      </c>
      <c r="B169" t="s">
        <v>6</v>
      </c>
      <c r="C169" t="s">
        <v>7</v>
      </c>
      <c r="D169">
        <v>5195.76</v>
      </c>
      <c r="E169">
        <v>5193.3500000000004</v>
      </c>
      <c r="F169">
        <v>5178.6000000000004</v>
      </c>
      <c r="G169">
        <v>5161.8900000000003</v>
      </c>
      <c r="H169">
        <v>5135.8500000000004</v>
      </c>
      <c r="I169">
        <v>5205.3100000000004</v>
      </c>
      <c r="N169" s="1">
        <f t="shared" si="6"/>
        <v>46079.170115740737</v>
      </c>
      <c r="O169" s="2">
        <f t="shared" si="7"/>
        <v>46079.170138888891</v>
      </c>
      <c r="P169">
        <f t="shared" si="8"/>
        <v>1772078700</v>
      </c>
    </row>
    <row r="170" spans="1:16" x14ac:dyDescent="0.55000000000000004">
      <c r="A170">
        <v>1772078998</v>
      </c>
      <c r="B170" t="s">
        <v>6</v>
      </c>
      <c r="C170" t="s">
        <v>7</v>
      </c>
      <c r="D170">
        <v>5196.8</v>
      </c>
      <c r="E170">
        <v>5193.3500000000004</v>
      </c>
      <c r="F170">
        <v>5178.6000000000004</v>
      </c>
      <c r="G170">
        <v>5161.8900000000003</v>
      </c>
      <c r="H170">
        <v>5135.8500000000004</v>
      </c>
      <c r="I170">
        <v>5205.3100000000004</v>
      </c>
      <c r="N170" s="1">
        <f t="shared" si="6"/>
        <v>46079.173587962963</v>
      </c>
      <c r="O170" s="2">
        <f t="shared" si="7"/>
        <v>46079.173611111109</v>
      </c>
      <c r="P170">
        <f t="shared" si="8"/>
        <v>1772079000</v>
      </c>
    </row>
    <row r="171" spans="1:16" x14ac:dyDescent="0.55000000000000004">
      <c r="A171">
        <v>1772079298</v>
      </c>
      <c r="B171" t="s">
        <v>6</v>
      </c>
      <c r="C171" t="s">
        <v>7</v>
      </c>
      <c r="D171">
        <v>5193.83</v>
      </c>
      <c r="E171">
        <v>5193.3500000000004</v>
      </c>
      <c r="F171">
        <v>5178.6000000000004</v>
      </c>
      <c r="G171">
        <v>5161.8900000000003</v>
      </c>
      <c r="H171">
        <v>5135.8500000000004</v>
      </c>
      <c r="I171">
        <v>5205.3100000000004</v>
      </c>
      <c r="N171" s="1">
        <f t="shared" si="6"/>
        <v>46079.177060185189</v>
      </c>
      <c r="O171" s="2">
        <f t="shared" si="7"/>
        <v>46079.177083333336</v>
      </c>
      <c r="P171">
        <f t="shared" si="8"/>
        <v>1772079300</v>
      </c>
    </row>
    <row r="172" spans="1:16" x14ac:dyDescent="0.55000000000000004">
      <c r="A172">
        <v>1772079598</v>
      </c>
      <c r="B172" t="s">
        <v>6</v>
      </c>
      <c r="C172" t="s">
        <v>7</v>
      </c>
      <c r="D172">
        <v>5193.75</v>
      </c>
      <c r="E172">
        <v>5193.3500000000004</v>
      </c>
      <c r="F172">
        <v>5178.6000000000004</v>
      </c>
      <c r="G172">
        <v>5161.8900000000003</v>
      </c>
      <c r="H172">
        <v>5135.8500000000004</v>
      </c>
      <c r="I172">
        <v>5205.3100000000004</v>
      </c>
      <c r="N172" s="1">
        <f t="shared" si="6"/>
        <v>46079.180532407408</v>
      </c>
      <c r="O172" s="2">
        <f t="shared" si="7"/>
        <v>46079.180555555555</v>
      </c>
      <c r="P172">
        <f t="shared" si="8"/>
        <v>1772079600</v>
      </c>
    </row>
    <row r="173" spans="1:16" x14ac:dyDescent="0.55000000000000004">
      <c r="A173">
        <v>1772079898</v>
      </c>
      <c r="B173" t="s">
        <v>6</v>
      </c>
      <c r="C173" t="s">
        <v>7</v>
      </c>
      <c r="D173">
        <v>5194.13</v>
      </c>
      <c r="E173">
        <v>5193.3500000000004</v>
      </c>
      <c r="F173">
        <v>5178.6000000000004</v>
      </c>
      <c r="G173">
        <v>5161.8900000000003</v>
      </c>
      <c r="H173">
        <v>5135.8500000000004</v>
      </c>
      <c r="I173">
        <v>5205.3100000000004</v>
      </c>
      <c r="N173" s="1">
        <f t="shared" si="6"/>
        <v>46079.184004629627</v>
      </c>
      <c r="O173" s="2">
        <f t="shared" si="7"/>
        <v>46079.184027777781</v>
      </c>
      <c r="P173">
        <f t="shared" si="8"/>
        <v>1772079900</v>
      </c>
    </row>
    <row r="174" spans="1:16" x14ac:dyDescent="0.55000000000000004">
      <c r="A174">
        <v>1772080198</v>
      </c>
      <c r="B174" t="s">
        <v>6</v>
      </c>
      <c r="C174" t="s">
        <v>7</v>
      </c>
      <c r="D174">
        <v>5194.8599999999997</v>
      </c>
      <c r="E174">
        <v>5193.3500000000004</v>
      </c>
      <c r="F174">
        <v>5178.6000000000004</v>
      </c>
      <c r="G174">
        <v>5161.8900000000003</v>
      </c>
      <c r="H174">
        <v>5135.8500000000004</v>
      </c>
      <c r="I174">
        <v>5205.3100000000004</v>
      </c>
      <c r="N174" s="1">
        <f t="shared" si="6"/>
        <v>46079.187476851846</v>
      </c>
      <c r="O174" s="2">
        <f t="shared" si="7"/>
        <v>46079.1875</v>
      </c>
      <c r="P174">
        <f t="shared" si="8"/>
        <v>1772080200</v>
      </c>
    </row>
    <row r="175" spans="1:16" x14ac:dyDescent="0.55000000000000004">
      <c r="A175">
        <v>1772080498</v>
      </c>
      <c r="B175" t="s">
        <v>6</v>
      </c>
      <c r="C175" t="s">
        <v>7</v>
      </c>
      <c r="D175">
        <v>5195.3999999999996</v>
      </c>
      <c r="E175">
        <v>5193.3500000000004</v>
      </c>
      <c r="F175">
        <v>5178.6000000000004</v>
      </c>
      <c r="G175">
        <v>5161.8900000000003</v>
      </c>
      <c r="H175">
        <v>5135.8500000000004</v>
      </c>
      <c r="I175">
        <v>5205.3100000000004</v>
      </c>
      <c r="N175" s="1">
        <f t="shared" si="6"/>
        <v>46079.190949074073</v>
      </c>
      <c r="O175" s="2">
        <f t="shared" si="7"/>
        <v>46079.190972222219</v>
      </c>
      <c r="P175">
        <f t="shared" si="8"/>
        <v>1772080500</v>
      </c>
    </row>
    <row r="176" spans="1:16" x14ac:dyDescent="0.55000000000000004">
      <c r="A176">
        <v>1772080798</v>
      </c>
      <c r="B176" t="s">
        <v>6</v>
      </c>
      <c r="C176" t="s">
        <v>7</v>
      </c>
      <c r="D176">
        <v>5194.26</v>
      </c>
      <c r="E176">
        <v>5193.3500000000004</v>
      </c>
      <c r="F176">
        <v>5178.6000000000004</v>
      </c>
      <c r="G176">
        <v>5161.8900000000003</v>
      </c>
      <c r="H176">
        <v>5135.8500000000004</v>
      </c>
      <c r="I176">
        <v>5205.3100000000004</v>
      </c>
      <c r="N176" s="1">
        <f t="shared" si="6"/>
        <v>46079.194421296299</v>
      </c>
      <c r="O176" s="2">
        <f t="shared" si="7"/>
        <v>46079.194444444445</v>
      </c>
      <c r="P176">
        <f t="shared" si="8"/>
        <v>1772080800</v>
      </c>
    </row>
    <row r="177" spans="1:16" x14ac:dyDescent="0.55000000000000004">
      <c r="A177">
        <v>1772081098</v>
      </c>
      <c r="B177" t="s">
        <v>6</v>
      </c>
      <c r="C177" t="s">
        <v>7</v>
      </c>
      <c r="D177">
        <v>5191.38</v>
      </c>
      <c r="E177">
        <v>5178.6000000000004</v>
      </c>
      <c r="F177">
        <v>5161.8900000000003</v>
      </c>
      <c r="G177">
        <v>5135.8500000000004</v>
      </c>
      <c r="I177">
        <v>5193.3500000000004</v>
      </c>
      <c r="J177">
        <v>5205.3100000000004</v>
      </c>
      <c r="N177" s="1">
        <f t="shared" si="6"/>
        <v>46079.197893518518</v>
      </c>
      <c r="O177" s="2">
        <f t="shared" si="7"/>
        <v>46079.197916666664</v>
      </c>
      <c r="P177">
        <f t="shared" si="8"/>
        <v>1772081100</v>
      </c>
    </row>
    <row r="178" spans="1:16" x14ac:dyDescent="0.55000000000000004">
      <c r="A178">
        <v>1772081398</v>
      </c>
      <c r="B178" t="s">
        <v>6</v>
      </c>
      <c r="C178" t="s">
        <v>7</v>
      </c>
      <c r="D178">
        <v>5192.6099999999997</v>
      </c>
      <c r="E178">
        <v>5178.6000000000004</v>
      </c>
      <c r="F178">
        <v>5161.8900000000003</v>
      </c>
      <c r="G178">
        <v>5135.8500000000004</v>
      </c>
      <c r="I178">
        <v>5193.3500000000004</v>
      </c>
      <c r="J178">
        <v>5205.3100000000004</v>
      </c>
      <c r="N178" s="1">
        <f t="shared" si="6"/>
        <v>46079.201365740737</v>
      </c>
      <c r="O178" s="2">
        <f t="shared" si="7"/>
        <v>46079.201388888891</v>
      </c>
      <c r="P178">
        <f t="shared" si="8"/>
        <v>1772081400</v>
      </c>
    </row>
    <row r="179" spans="1:16" x14ac:dyDescent="0.55000000000000004">
      <c r="A179">
        <v>1772081698</v>
      </c>
      <c r="B179" t="s">
        <v>6</v>
      </c>
      <c r="C179" t="s">
        <v>7</v>
      </c>
      <c r="D179">
        <v>5192.6899999999996</v>
      </c>
      <c r="E179">
        <v>5178.6000000000004</v>
      </c>
      <c r="F179">
        <v>5161.8900000000003</v>
      </c>
      <c r="G179">
        <v>5135.8500000000004</v>
      </c>
      <c r="I179">
        <v>5193.3500000000004</v>
      </c>
      <c r="J179">
        <v>5205.3100000000004</v>
      </c>
      <c r="N179" s="1">
        <f t="shared" si="6"/>
        <v>46079.204837962963</v>
      </c>
      <c r="O179" s="2">
        <f t="shared" si="7"/>
        <v>46079.204861111109</v>
      </c>
      <c r="P179">
        <f t="shared" si="8"/>
        <v>1772081700</v>
      </c>
    </row>
    <row r="180" spans="1:16" x14ac:dyDescent="0.55000000000000004">
      <c r="A180">
        <v>1772081998</v>
      </c>
      <c r="B180" t="s">
        <v>6</v>
      </c>
      <c r="C180" t="s">
        <v>7</v>
      </c>
      <c r="D180">
        <v>5193.25</v>
      </c>
      <c r="E180">
        <v>5178.6000000000004</v>
      </c>
      <c r="F180">
        <v>5161.8900000000003</v>
      </c>
      <c r="G180">
        <v>5135.8500000000004</v>
      </c>
      <c r="I180">
        <v>5193.3500000000004</v>
      </c>
      <c r="J180">
        <v>5205.3100000000004</v>
      </c>
      <c r="N180" s="1">
        <f t="shared" si="6"/>
        <v>46079.208310185189</v>
      </c>
      <c r="O180" s="2">
        <f t="shared" si="7"/>
        <v>46079.208333333336</v>
      </c>
      <c r="P180">
        <f t="shared" si="8"/>
        <v>1772082000</v>
      </c>
    </row>
    <row r="181" spans="1:16" x14ac:dyDescent="0.55000000000000004">
      <c r="A181">
        <v>1772082298</v>
      </c>
      <c r="B181" t="s">
        <v>6</v>
      </c>
      <c r="C181" t="s">
        <v>7</v>
      </c>
      <c r="D181">
        <v>5194.54</v>
      </c>
      <c r="E181">
        <v>5193.3500000000004</v>
      </c>
      <c r="F181">
        <v>5178.6000000000004</v>
      </c>
      <c r="G181">
        <v>5161.8900000000003</v>
      </c>
      <c r="H181">
        <v>5135.8500000000004</v>
      </c>
      <c r="I181">
        <v>5205.3100000000004</v>
      </c>
      <c r="N181" s="1">
        <f t="shared" si="6"/>
        <v>46079.211782407408</v>
      </c>
      <c r="O181" s="2">
        <f t="shared" si="7"/>
        <v>46079.211805555555</v>
      </c>
      <c r="P181">
        <f t="shared" si="8"/>
        <v>1772082300</v>
      </c>
    </row>
    <row r="182" spans="1:16" x14ac:dyDescent="0.55000000000000004">
      <c r="A182">
        <v>1772082598</v>
      </c>
      <c r="B182" t="s">
        <v>6</v>
      </c>
      <c r="C182" t="s">
        <v>7</v>
      </c>
      <c r="D182">
        <v>5197.8500000000004</v>
      </c>
      <c r="E182">
        <v>5193.3500000000004</v>
      </c>
      <c r="F182">
        <v>5178.6000000000004</v>
      </c>
      <c r="G182">
        <v>5161.8900000000003</v>
      </c>
      <c r="H182">
        <v>5135.8500000000004</v>
      </c>
      <c r="I182">
        <v>5205.3100000000004</v>
      </c>
      <c r="N182" s="1">
        <f t="shared" si="6"/>
        <v>46079.215254629627</v>
      </c>
      <c r="O182" s="2">
        <f t="shared" si="7"/>
        <v>46079.215277777781</v>
      </c>
      <c r="P182">
        <f t="shared" si="8"/>
        <v>1772082600</v>
      </c>
    </row>
    <row r="183" spans="1:16" x14ac:dyDescent="0.55000000000000004">
      <c r="A183">
        <v>1772082898</v>
      </c>
      <c r="B183" t="s">
        <v>6</v>
      </c>
      <c r="C183" t="s">
        <v>7</v>
      </c>
      <c r="D183">
        <v>5199.82</v>
      </c>
      <c r="E183">
        <v>5193.3500000000004</v>
      </c>
      <c r="F183">
        <v>5178.6000000000004</v>
      </c>
      <c r="G183">
        <v>5161.8900000000003</v>
      </c>
      <c r="H183">
        <v>5135.8500000000004</v>
      </c>
      <c r="I183">
        <v>5205.3100000000004</v>
      </c>
      <c r="N183" s="1">
        <f t="shared" si="6"/>
        <v>46079.218726851846</v>
      </c>
      <c r="O183" s="2">
        <f t="shared" si="7"/>
        <v>46079.21875</v>
      </c>
      <c r="P183">
        <f t="shared" si="8"/>
        <v>1772082900</v>
      </c>
    </row>
    <row r="184" spans="1:16" x14ac:dyDescent="0.55000000000000004">
      <c r="A184">
        <v>1772083198</v>
      </c>
      <c r="B184" t="s">
        <v>6</v>
      </c>
      <c r="C184" t="s">
        <v>7</v>
      </c>
      <c r="D184">
        <v>5202.71</v>
      </c>
      <c r="E184">
        <v>5193.3500000000004</v>
      </c>
      <c r="F184">
        <v>5178.6000000000004</v>
      </c>
      <c r="G184">
        <v>5161.8900000000003</v>
      </c>
      <c r="H184">
        <v>5135.8500000000004</v>
      </c>
      <c r="I184">
        <v>5205.3100000000004</v>
      </c>
      <c r="N184" s="1">
        <f t="shared" si="6"/>
        <v>46079.222199074073</v>
      </c>
      <c r="O184" s="2">
        <f t="shared" si="7"/>
        <v>46079.222222222219</v>
      </c>
      <c r="P184">
        <f t="shared" si="8"/>
        <v>1772083200</v>
      </c>
    </row>
    <row r="185" spans="1:16" x14ac:dyDescent="0.55000000000000004">
      <c r="A185">
        <v>1772083498</v>
      </c>
      <c r="B185" t="s">
        <v>6</v>
      </c>
      <c r="C185" t="s">
        <v>7</v>
      </c>
      <c r="D185">
        <v>5200.41</v>
      </c>
      <c r="E185">
        <v>5193.3500000000004</v>
      </c>
      <c r="F185">
        <v>5178.6000000000004</v>
      </c>
      <c r="G185">
        <v>5161.8900000000003</v>
      </c>
      <c r="H185">
        <v>5135.8500000000004</v>
      </c>
      <c r="I185">
        <v>5205.3100000000004</v>
      </c>
      <c r="N185" s="1">
        <f t="shared" si="6"/>
        <v>46079.225671296299</v>
      </c>
      <c r="O185" s="2">
        <f t="shared" si="7"/>
        <v>46079.225694444445</v>
      </c>
      <c r="P185">
        <f t="shared" si="8"/>
        <v>1772083500</v>
      </c>
    </row>
    <row r="186" spans="1:16" x14ac:dyDescent="0.55000000000000004">
      <c r="A186">
        <v>1772083798</v>
      </c>
      <c r="B186" t="s">
        <v>6</v>
      </c>
      <c r="C186" t="s">
        <v>7</v>
      </c>
      <c r="D186">
        <v>5201.13</v>
      </c>
      <c r="E186">
        <v>5193.3500000000004</v>
      </c>
      <c r="F186">
        <v>5178.6000000000004</v>
      </c>
      <c r="G186">
        <v>5161.8900000000003</v>
      </c>
      <c r="H186">
        <v>5135.8500000000004</v>
      </c>
      <c r="I186">
        <v>5205.3100000000004</v>
      </c>
      <c r="N186" s="1">
        <f t="shared" si="6"/>
        <v>46079.229143518518</v>
      </c>
      <c r="O186" s="2">
        <f t="shared" si="7"/>
        <v>46079.229166666664</v>
      </c>
      <c r="P186">
        <f t="shared" si="8"/>
        <v>1772083800</v>
      </c>
    </row>
    <row r="187" spans="1:16" x14ac:dyDescent="0.55000000000000004">
      <c r="A187">
        <v>1772084098</v>
      </c>
      <c r="B187" t="s">
        <v>6</v>
      </c>
      <c r="C187" t="s">
        <v>7</v>
      </c>
      <c r="D187">
        <v>5199.26</v>
      </c>
      <c r="E187">
        <v>5193.3500000000004</v>
      </c>
      <c r="F187">
        <v>5178.6000000000004</v>
      </c>
      <c r="G187">
        <v>5161.8900000000003</v>
      </c>
      <c r="H187">
        <v>5135.8500000000004</v>
      </c>
      <c r="I187">
        <v>5205.3100000000004</v>
      </c>
      <c r="N187" s="1">
        <f t="shared" si="6"/>
        <v>46079.232615740737</v>
      </c>
      <c r="O187" s="2">
        <f t="shared" si="7"/>
        <v>46079.232638888891</v>
      </c>
      <c r="P187">
        <f t="shared" si="8"/>
        <v>1772084100</v>
      </c>
    </row>
    <row r="188" spans="1:16" x14ac:dyDescent="0.55000000000000004">
      <c r="A188">
        <v>1772084398</v>
      </c>
      <c r="B188" t="s">
        <v>6</v>
      </c>
      <c r="C188" t="s">
        <v>7</v>
      </c>
      <c r="D188">
        <v>5199.6899999999996</v>
      </c>
      <c r="E188">
        <v>5193.3500000000004</v>
      </c>
      <c r="F188">
        <v>5178.6000000000004</v>
      </c>
      <c r="G188">
        <v>5161.8900000000003</v>
      </c>
      <c r="H188">
        <v>5135.8500000000004</v>
      </c>
      <c r="I188">
        <v>5205.3100000000004</v>
      </c>
      <c r="N188" s="1">
        <f t="shared" si="6"/>
        <v>46079.236087962963</v>
      </c>
      <c r="O188" s="2">
        <f t="shared" si="7"/>
        <v>46079.236111111109</v>
      </c>
      <c r="P188">
        <f t="shared" si="8"/>
        <v>1772084400</v>
      </c>
    </row>
    <row r="189" spans="1:16" x14ac:dyDescent="0.55000000000000004">
      <c r="A189">
        <v>1772084698</v>
      </c>
      <c r="B189" t="s">
        <v>6</v>
      </c>
      <c r="C189" t="s">
        <v>7</v>
      </c>
      <c r="D189">
        <v>5193.88</v>
      </c>
      <c r="E189">
        <v>5193.3500000000004</v>
      </c>
      <c r="F189">
        <v>5178.6000000000004</v>
      </c>
      <c r="G189">
        <v>5161.8900000000003</v>
      </c>
      <c r="H189">
        <v>5135.8500000000004</v>
      </c>
      <c r="I189">
        <v>5205.3100000000004</v>
      </c>
      <c r="N189" s="1">
        <f t="shared" si="6"/>
        <v>46079.239560185189</v>
      </c>
      <c r="O189" s="2">
        <f t="shared" si="7"/>
        <v>46079.239583333336</v>
      </c>
      <c r="P189">
        <f t="shared" si="8"/>
        <v>1772084700</v>
      </c>
    </row>
    <row r="190" spans="1:16" x14ac:dyDescent="0.55000000000000004">
      <c r="A190">
        <v>1772084998</v>
      </c>
      <c r="B190" t="s">
        <v>6</v>
      </c>
      <c r="C190" t="s">
        <v>7</v>
      </c>
      <c r="D190">
        <v>5194.18</v>
      </c>
      <c r="E190">
        <v>5193.3500000000004</v>
      </c>
      <c r="F190">
        <v>5178.6000000000004</v>
      </c>
      <c r="G190">
        <v>5161.8900000000003</v>
      </c>
      <c r="H190">
        <v>5135.8500000000004</v>
      </c>
      <c r="I190">
        <v>5205.3100000000004</v>
      </c>
      <c r="N190" s="1">
        <f t="shared" si="6"/>
        <v>46079.243032407408</v>
      </c>
      <c r="O190" s="2">
        <f t="shared" si="7"/>
        <v>46079.243055555555</v>
      </c>
      <c r="P190">
        <f t="shared" si="8"/>
        <v>1772085000</v>
      </c>
    </row>
    <row r="191" spans="1:16" x14ac:dyDescent="0.55000000000000004">
      <c r="A191">
        <v>1772085298</v>
      </c>
      <c r="B191" t="s">
        <v>6</v>
      </c>
      <c r="C191" t="s">
        <v>7</v>
      </c>
      <c r="D191">
        <v>5198.46</v>
      </c>
      <c r="E191">
        <v>5193.3500000000004</v>
      </c>
      <c r="F191">
        <v>5178.6000000000004</v>
      </c>
      <c r="G191">
        <v>5161.8900000000003</v>
      </c>
      <c r="H191">
        <v>5135.8500000000004</v>
      </c>
      <c r="I191">
        <v>5205.3100000000004</v>
      </c>
      <c r="N191" s="1">
        <f t="shared" si="6"/>
        <v>46079.246504629627</v>
      </c>
      <c r="O191" s="2">
        <f t="shared" si="7"/>
        <v>46079.246527777781</v>
      </c>
      <c r="P191">
        <f t="shared" si="8"/>
        <v>1772085300</v>
      </c>
    </row>
    <row r="192" spans="1:16" x14ac:dyDescent="0.55000000000000004">
      <c r="A192">
        <v>1772085598</v>
      </c>
      <c r="B192" t="s">
        <v>6</v>
      </c>
      <c r="C192" t="s">
        <v>7</v>
      </c>
      <c r="D192">
        <v>5193.7700000000004</v>
      </c>
      <c r="E192">
        <v>5193.3500000000004</v>
      </c>
      <c r="F192">
        <v>5178.6000000000004</v>
      </c>
      <c r="G192">
        <v>5161.8900000000003</v>
      </c>
      <c r="H192">
        <v>5135.8500000000004</v>
      </c>
      <c r="I192">
        <v>5205.3100000000004</v>
      </c>
      <c r="N192" s="1">
        <f t="shared" si="6"/>
        <v>46079.249976851846</v>
      </c>
      <c r="O192" s="2">
        <f t="shared" si="7"/>
        <v>46079.25</v>
      </c>
      <c r="P192">
        <f t="shared" si="8"/>
        <v>1772085600</v>
      </c>
    </row>
    <row r="193" spans="1:16" x14ac:dyDescent="0.55000000000000004">
      <c r="A193">
        <v>1772085898</v>
      </c>
      <c r="B193" t="s">
        <v>6</v>
      </c>
      <c r="C193" t="s">
        <v>7</v>
      </c>
      <c r="D193">
        <v>5198.41</v>
      </c>
      <c r="E193">
        <v>5193.3500000000004</v>
      </c>
      <c r="F193">
        <v>5178.6000000000004</v>
      </c>
      <c r="G193">
        <v>5161.8900000000003</v>
      </c>
      <c r="H193">
        <v>5135.8500000000004</v>
      </c>
      <c r="I193">
        <v>5205.3100000000004</v>
      </c>
      <c r="N193" s="1">
        <f t="shared" si="6"/>
        <v>46079.253449074073</v>
      </c>
      <c r="O193" s="2">
        <f t="shared" si="7"/>
        <v>46079.253472222219</v>
      </c>
      <c r="P193">
        <f t="shared" si="8"/>
        <v>1772085900</v>
      </c>
    </row>
    <row r="194" spans="1:16" x14ac:dyDescent="0.55000000000000004">
      <c r="A194">
        <v>1772086198</v>
      </c>
      <c r="B194" t="s">
        <v>6</v>
      </c>
      <c r="C194" t="s">
        <v>7</v>
      </c>
      <c r="D194">
        <v>5197.99</v>
      </c>
      <c r="E194">
        <v>5193.3500000000004</v>
      </c>
      <c r="F194">
        <v>5178.6000000000004</v>
      </c>
      <c r="G194">
        <v>5161.8900000000003</v>
      </c>
      <c r="H194">
        <v>5135.8500000000004</v>
      </c>
      <c r="I194">
        <v>5205.3100000000004</v>
      </c>
      <c r="N194" s="1">
        <f t="shared" ref="N194:N257" si="9">(A194/86400)+25569</f>
        <v>46079.256921296299</v>
      </c>
      <c r="O194" s="2">
        <f t="shared" ref="O194:O257" si="10">CEILING(INT(N194*1440)/1440*288,1)/288</f>
        <v>46079.256944444445</v>
      </c>
      <c r="P194">
        <f t="shared" si="8"/>
        <v>1772086200</v>
      </c>
    </row>
    <row r="195" spans="1:16" x14ac:dyDescent="0.55000000000000004">
      <c r="A195">
        <v>1772086498</v>
      </c>
      <c r="B195" t="s">
        <v>6</v>
      </c>
      <c r="C195" t="s">
        <v>7</v>
      </c>
      <c r="D195">
        <v>5196.0600000000004</v>
      </c>
      <c r="E195">
        <v>5193.3500000000004</v>
      </c>
      <c r="F195">
        <v>5178.6000000000004</v>
      </c>
      <c r="G195">
        <v>5161.8900000000003</v>
      </c>
      <c r="H195">
        <v>5135.8500000000004</v>
      </c>
      <c r="I195">
        <v>5205.3100000000004</v>
      </c>
      <c r="N195" s="1">
        <f t="shared" si="9"/>
        <v>46079.260393518518</v>
      </c>
      <c r="O195" s="2">
        <f t="shared" si="10"/>
        <v>46079.260416666664</v>
      </c>
      <c r="P195">
        <f t="shared" ref="P195:P258" si="11">MROUND((O195-25569)*86400,300)</f>
        <v>1772086500</v>
      </c>
    </row>
    <row r="196" spans="1:16" x14ac:dyDescent="0.55000000000000004">
      <c r="A196">
        <v>1772086798</v>
      </c>
      <c r="B196" t="s">
        <v>6</v>
      </c>
      <c r="C196" t="s">
        <v>7</v>
      </c>
      <c r="D196">
        <v>5196.4399999999996</v>
      </c>
      <c r="E196">
        <v>5193.3500000000004</v>
      </c>
      <c r="F196">
        <v>5178.6000000000004</v>
      </c>
      <c r="G196">
        <v>5161.8900000000003</v>
      </c>
      <c r="H196">
        <v>5135.8500000000004</v>
      </c>
      <c r="I196">
        <v>5205.3100000000004</v>
      </c>
      <c r="N196" s="1">
        <f t="shared" si="9"/>
        <v>46079.263865740737</v>
      </c>
      <c r="O196" s="2">
        <f t="shared" si="10"/>
        <v>46079.263888888891</v>
      </c>
      <c r="P196">
        <f t="shared" si="11"/>
        <v>1772086800</v>
      </c>
    </row>
    <row r="197" spans="1:16" x14ac:dyDescent="0.55000000000000004">
      <c r="A197">
        <v>1772087098</v>
      </c>
      <c r="B197" t="s">
        <v>6</v>
      </c>
      <c r="C197" t="s">
        <v>7</v>
      </c>
      <c r="D197">
        <v>5193.49</v>
      </c>
      <c r="E197">
        <v>5193.3500000000004</v>
      </c>
      <c r="F197">
        <v>5178.6000000000004</v>
      </c>
      <c r="G197">
        <v>5161.8900000000003</v>
      </c>
      <c r="H197">
        <v>5135.8500000000004</v>
      </c>
      <c r="I197">
        <v>5205.3100000000004</v>
      </c>
      <c r="N197" s="1">
        <f t="shared" si="9"/>
        <v>46079.267337962963</v>
      </c>
      <c r="O197" s="2">
        <f t="shared" si="10"/>
        <v>46079.267361111109</v>
      </c>
      <c r="P197">
        <f t="shared" si="11"/>
        <v>1772087100</v>
      </c>
    </row>
    <row r="198" spans="1:16" x14ac:dyDescent="0.55000000000000004">
      <c r="A198">
        <v>1772087398</v>
      </c>
      <c r="B198" t="s">
        <v>6</v>
      </c>
      <c r="C198" t="s">
        <v>7</v>
      </c>
      <c r="D198">
        <v>5196.8999999999996</v>
      </c>
      <c r="E198">
        <v>5193.3500000000004</v>
      </c>
      <c r="F198">
        <v>5178.6000000000004</v>
      </c>
      <c r="G198">
        <v>5161.8900000000003</v>
      </c>
      <c r="H198">
        <v>5135.8500000000004</v>
      </c>
      <c r="I198">
        <v>5205.3100000000004</v>
      </c>
      <c r="N198" s="1">
        <f t="shared" si="9"/>
        <v>46079.270810185189</v>
      </c>
      <c r="O198" s="2">
        <f t="shared" si="10"/>
        <v>46079.270833333336</v>
      </c>
      <c r="P198">
        <f t="shared" si="11"/>
        <v>1772087400</v>
      </c>
    </row>
    <row r="199" spans="1:16" x14ac:dyDescent="0.55000000000000004">
      <c r="A199">
        <v>1772087698</v>
      </c>
      <c r="B199" t="s">
        <v>6</v>
      </c>
      <c r="C199" t="s">
        <v>7</v>
      </c>
      <c r="D199">
        <v>5196.79</v>
      </c>
      <c r="E199">
        <v>5193.3500000000004</v>
      </c>
      <c r="F199">
        <v>5178.6000000000004</v>
      </c>
      <c r="G199">
        <v>5161.8900000000003</v>
      </c>
      <c r="H199">
        <v>5135.8500000000004</v>
      </c>
      <c r="I199">
        <v>5205.3100000000004</v>
      </c>
      <c r="N199" s="1">
        <f t="shared" si="9"/>
        <v>46079.274282407408</v>
      </c>
      <c r="O199" s="2">
        <f t="shared" si="10"/>
        <v>46079.274305555555</v>
      </c>
      <c r="P199">
        <f t="shared" si="11"/>
        <v>1772087700</v>
      </c>
    </row>
    <row r="200" spans="1:16" x14ac:dyDescent="0.55000000000000004">
      <c r="A200">
        <v>1772087998</v>
      </c>
      <c r="B200" t="s">
        <v>6</v>
      </c>
      <c r="C200" t="s">
        <v>7</v>
      </c>
      <c r="D200">
        <v>5196.4399999999996</v>
      </c>
      <c r="E200">
        <v>5193.3500000000004</v>
      </c>
      <c r="F200">
        <v>5178.6000000000004</v>
      </c>
      <c r="G200">
        <v>5161.8900000000003</v>
      </c>
      <c r="H200">
        <v>5135.8500000000004</v>
      </c>
      <c r="I200">
        <v>5205.3100000000004</v>
      </c>
      <c r="N200" s="1">
        <f t="shared" si="9"/>
        <v>46079.277754629627</v>
      </c>
      <c r="O200" s="2">
        <f t="shared" si="10"/>
        <v>46079.277777777781</v>
      </c>
      <c r="P200">
        <f t="shared" si="11"/>
        <v>1772088000</v>
      </c>
    </row>
    <row r="201" spans="1:16" x14ac:dyDescent="0.55000000000000004">
      <c r="A201">
        <v>1772088298</v>
      </c>
      <c r="B201" t="s">
        <v>6</v>
      </c>
      <c r="C201" t="s">
        <v>7</v>
      </c>
      <c r="D201">
        <v>5192.8</v>
      </c>
      <c r="E201">
        <v>5178.6000000000004</v>
      </c>
      <c r="F201">
        <v>5161.8900000000003</v>
      </c>
      <c r="G201">
        <v>5135.8500000000004</v>
      </c>
      <c r="I201">
        <v>5193.3500000000004</v>
      </c>
      <c r="J201">
        <v>5205.3100000000004</v>
      </c>
      <c r="N201" s="1">
        <f t="shared" si="9"/>
        <v>46079.281226851846</v>
      </c>
      <c r="O201" s="2">
        <f t="shared" si="10"/>
        <v>46079.28125</v>
      </c>
      <c r="P201">
        <f t="shared" si="11"/>
        <v>1772088300</v>
      </c>
    </row>
    <row r="202" spans="1:16" x14ac:dyDescent="0.55000000000000004">
      <c r="A202">
        <v>1772088598</v>
      </c>
      <c r="B202" t="s">
        <v>6</v>
      </c>
      <c r="C202" t="s">
        <v>7</v>
      </c>
      <c r="D202">
        <v>5192.66</v>
      </c>
      <c r="E202">
        <v>5178.6000000000004</v>
      </c>
      <c r="F202">
        <v>5161.8900000000003</v>
      </c>
      <c r="G202">
        <v>5135.8500000000004</v>
      </c>
      <c r="I202">
        <v>5193.3500000000004</v>
      </c>
      <c r="J202">
        <v>5205.3100000000004</v>
      </c>
      <c r="N202" s="1">
        <f t="shared" si="9"/>
        <v>46079.284699074073</v>
      </c>
      <c r="O202" s="2">
        <f t="shared" si="10"/>
        <v>46079.284722222219</v>
      </c>
      <c r="P202">
        <f t="shared" si="11"/>
        <v>1772088600</v>
      </c>
    </row>
    <row r="203" spans="1:16" x14ac:dyDescent="0.55000000000000004">
      <c r="A203">
        <v>1772088898</v>
      </c>
      <c r="B203" t="s">
        <v>6</v>
      </c>
      <c r="C203" t="s">
        <v>7</v>
      </c>
      <c r="D203">
        <v>5193.26</v>
      </c>
      <c r="E203">
        <v>5178.6000000000004</v>
      </c>
      <c r="F203">
        <v>5161.8900000000003</v>
      </c>
      <c r="G203">
        <v>5135.8500000000004</v>
      </c>
      <c r="I203">
        <v>5193.3500000000004</v>
      </c>
      <c r="J203">
        <v>5205.3100000000004</v>
      </c>
      <c r="N203" s="1">
        <f t="shared" si="9"/>
        <v>46079.288171296299</v>
      </c>
      <c r="O203" s="2">
        <f t="shared" si="10"/>
        <v>46079.288194444445</v>
      </c>
      <c r="P203">
        <f t="shared" si="11"/>
        <v>1772088900</v>
      </c>
    </row>
    <row r="204" spans="1:16" x14ac:dyDescent="0.55000000000000004">
      <c r="A204">
        <v>1772089198</v>
      </c>
      <c r="B204" t="s">
        <v>6</v>
      </c>
      <c r="C204" t="s">
        <v>7</v>
      </c>
      <c r="D204">
        <v>5190.96</v>
      </c>
      <c r="E204">
        <v>5178.6000000000004</v>
      </c>
      <c r="F204">
        <v>5161.8900000000003</v>
      </c>
      <c r="G204">
        <v>5135.8500000000004</v>
      </c>
      <c r="I204">
        <v>5193.3500000000004</v>
      </c>
      <c r="J204">
        <v>5205.3100000000004</v>
      </c>
      <c r="N204" s="1">
        <f t="shared" si="9"/>
        <v>46079.291643518518</v>
      </c>
      <c r="O204" s="2">
        <f t="shared" si="10"/>
        <v>46079.291666666664</v>
      </c>
      <c r="P204">
        <f t="shared" si="11"/>
        <v>1772089200</v>
      </c>
    </row>
    <row r="205" spans="1:16" x14ac:dyDescent="0.55000000000000004">
      <c r="A205">
        <v>1772089498</v>
      </c>
      <c r="B205" t="s">
        <v>6</v>
      </c>
      <c r="C205" t="s">
        <v>7</v>
      </c>
      <c r="D205">
        <v>5184.75</v>
      </c>
      <c r="E205">
        <v>5178.6000000000004</v>
      </c>
      <c r="F205">
        <v>5161.8900000000003</v>
      </c>
      <c r="G205">
        <v>5135.8500000000004</v>
      </c>
      <c r="I205">
        <v>5193.3500000000004</v>
      </c>
      <c r="J205">
        <v>5205.3100000000004</v>
      </c>
      <c r="N205" s="1">
        <f t="shared" si="9"/>
        <v>46079.295115740737</v>
      </c>
      <c r="O205" s="2">
        <f t="shared" si="10"/>
        <v>46079.295138888891</v>
      </c>
      <c r="P205">
        <f t="shared" si="11"/>
        <v>1772089500</v>
      </c>
    </row>
    <row r="206" spans="1:16" x14ac:dyDescent="0.55000000000000004">
      <c r="A206">
        <v>1772089798</v>
      </c>
      <c r="B206" t="s">
        <v>6</v>
      </c>
      <c r="C206" t="s">
        <v>7</v>
      </c>
      <c r="D206">
        <v>5187.62</v>
      </c>
      <c r="E206">
        <v>5178.6000000000004</v>
      </c>
      <c r="F206">
        <v>5161.8900000000003</v>
      </c>
      <c r="G206">
        <v>5135.8500000000004</v>
      </c>
      <c r="I206">
        <v>5193.3500000000004</v>
      </c>
      <c r="J206">
        <v>5205.3100000000004</v>
      </c>
      <c r="N206" s="1">
        <f t="shared" si="9"/>
        <v>46079.298587962963</v>
      </c>
      <c r="O206" s="2">
        <f t="shared" si="10"/>
        <v>46079.298611111109</v>
      </c>
      <c r="P206">
        <f t="shared" si="11"/>
        <v>1772089800</v>
      </c>
    </row>
    <row r="207" spans="1:16" x14ac:dyDescent="0.55000000000000004">
      <c r="A207">
        <v>1772090098</v>
      </c>
      <c r="B207" t="s">
        <v>6</v>
      </c>
      <c r="C207" t="s">
        <v>7</v>
      </c>
      <c r="D207">
        <v>5188.55</v>
      </c>
      <c r="E207">
        <v>5178.6000000000004</v>
      </c>
      <c r="F207">
        <v>5161.8900000000003</v>
      </c>
      <c r="G207">
        <v>5135.8500000000004</v>
      </c>
      <c r="I207">
        <v>5193.3500000000004</v>
      </c>
      <c r="J207">
        <v>5205.3100000000004</v>
      </c>
      <c r="N207" s="1">
        <f t="shared" si="9"/>
        <v>46079.302060185189</v>
      </c>
      <c r="O207" s="2">
        <f t="shared" si="10"/>
        <v>46079.302083333336</v>
      </c>
      <c r="P207">
        <f t="shared" si="11"/>
        <v>1772090100</v>
      </c>
    </row>
    <row r="208" spans="1:16" x14ac:dyDescent="0.55000000000000004">
      <c r="A208">
        <v>1772090398</v>
      </c>
      <c r="B208" t="s">
        <v>6</v>
      </c>
      <c r="C208" t="s">
        <v>7</v>
      </c>
      <c r="D208">
        <v>5186.04</v>
      </c>
      <c r="E208">
        <v>5178.6000000000004</v>
      </c>
      <c r="F208">
        <v>5161.8900000000003</v>
      </c>
      <c r="G208">
        <v>5135.8500000000004</v>
      </c>
      <c r="I208">
        <v>5193.3500000000004</v>
      </c>
      <c r="J208">
        <v>5205.3100000000004</v>
      </c>
      <c r="N208" s="1">
        <f t="shared" si="9"/>
        <v>46079.305532407408</v>
      </c>
      <c r="O208" s="2">
        <f t="shared" si="10"/>
        <v>46079.305555555555</v>
      </c>
      <c r="P208">
        <f t="shared" si="11"/>
        <v>1772090400</v>
      </c>
    </row>
    <row r="209" spans="1:16" x14ac:dyDescent="0.55000000000000004">
      <c r="A209">
        <v>1772090698</v>
      </c>
      <c r="B209" t="s">
        <v>6</v>
      </c>
      <c r="C209" t="s">
        <v>7</v>
      </c>
      <c r="D209">
        <v>5184.88</v>
      </c>
      <c r="E209">
        <v>5178.6000000000004</v>
      </c>
      <c r="F209">
        <v>5161.8900000000003</v>
      </c>
      <c r="G209">
        <v>5135.8500000000004</v>
      </c>
      <c r="I209">
        <v>5193.3500000000004</v>
      </c>
      <c r="J209">
        <v>5205.3100000000004</v>
      </c>
      <c r="N209" s="1">
        <f t="shared" si="9"/>
        <v>46079.309004629627</v>
      </c>
      <c r="O209" s="2">
        <f t="shared" si="10"/>
        <v>46079.309027777781</v>
      </c>
      <c r="P209">
        <f t="shared" si="11"/>
        <v>1772090700</v>
      </c>
    </row>
    <row r="210" spans="1:16" x14ac:dyDescent="0.55000000000000004">
      <c r="A210">
        <v>1772090998</v>
      </c>
      <c r="B210" t="s">
        <v>6</v>
      </c>
      <c r="C210" t="s">
        <v>7</v>
      </c>
      <c r="D210">
        <v>5186.1499999999996</v>
      </c>
      <c r="E210">
        <v>5178.6000000000004</v>
      </c>
      <c r="F210">
        <v>5161.8900000000003</v>
      </c>
      <c r="G210">
        <v>5135.8500000000004</v>
      </c>
      <c r="I210">
        <v>5193.3500000000004</v>
      </c>
      <c r="J210">
        <v>5205.3100000000004</v>
      </c>
      <c r="N210" s="1">
        <f t="shared" si="9"/>
        <v>46079.312476851846</v>
      </c>
      <c r="O210" s="2">
        <f t="shared" si="10"/>
        <v>46079.3125</v>
      </c>
      <c r="P210">
        <f t="shared" si="11"/>
        <v>1772091000</v>
      </c>
    </row>
    <row r="211" spans="1:16" x14ac:dyDescent="0.55000000000000004">
      <c r="A211">
        <v>1772091298</v>
      </c>
      <c r="B211" t="s">
        <v>6</v>
      </c>
      <c r="C211" t="s">
        <v>7</v>
      </c>
      <c r="D211">
        <v>5188.3500000000004</v>
      </c>
      <c r="E211">
        <v>5178.6000000000004</v>
      </c>
      <c r="F211">
        <v>5161.8900000000003</v>
      </c>
      <c r="G211">
        <v>5135.8500000000004</v>
      </c>
      <c r="I211">
        <v>5193.3500000000004</v>
      </c>
      <c r="J211">
        <v>5205.3100000000004</v>
      </c>
      <c r="N211" s="1">
        <f t="shared" si="9"/>
        <v>46079.315949074073</v>
      </c>
      <c r="O211" s="2">
        <f t="shared" si="10"/>
        <v>46079.315972222219</v>
      </c>
      <c r="P211">
        <f t="shared" si="11"/>
        <v>1772091300</v>
      </c>
    </row>
    <row r="212" spans="1:16" x14ac:dyDescent="0.55000000000000004">
      <c r="A212">
        <v>1772091598</v>
      </c>
      <c r="B212" t="s">
        <v>6</v>
      </c>
      <c r="C212" t="s">
        <v>7</v>
      </c>
      <c r="D212">
        <v>5186.49</v>
      </c>
      <c r="E212">
        <v>5178.6000000000004</v>
      </c>
      <c r="F212">
        <v>5161.8900000000003</v>
      </c>
      <c r="G212">
        <v>5135.8500000000004</v>
      </c>
      <c r="I212">
        <v>5193.3500000000004</v>
      </c>
      <c r="J212">
        <v>5205.3100000000004</v>
      </c>
      <c r="N212" s="1">
        <f t="shared" si="9"/>
        <v>46079.319421296299</v>
      </c>
      <c r="O212" s="2">
        <f t="shared" si="10"/>
        <v>46079.319444444445</v>
      </c>
      <c r="P212">
        <f t="shared" si="11"/>
        <v>1772091600</v>
      </c>
    </row>
    <row r="213" spans="1:16" x14ac:dyDescent="0.55000000000000004">
      <c r="A213">
        <v>1772091898</v>
      </c>
      <c r="B213" t="s">
        <v>6</v>
      </c>
      <c r="C213" t="s">
        <v>7</v>
      </c>
      <c r="D213">
        <v>5181.91</v>
      </c>
      <c r="E213">
        <v>5178.6000000000004</v>
      </c>
      <c r="F213">
        <v>5161.8900000000003</v>
      </c>
      <c r="G213">
        <v>5135.8500000000004</v>
      </c>
      <c r="I213">
        <v>5193.3500000000004</v>
      </c>
      <c r="J213">
        <v>5205.3100000000004</v>
      </c>
      <c r="N213" s="1">
        <f t="shared" si="9"/>
        <v>46079.322893518518</v>
      </c>
      <c r="O213" s="2">
        <f t="shared" si="10"/>
        <v>46079.322916666664</v>
      </c>
      <c r="P213">
        <f t="shared" si="11"/>
        <v>1772091900</v>
      </c>
    </row>
    <row r="214" spans="1:16" x14ac:dyDescent="0.55000000000000004">
      <c r="A214">
        <v>1772092198</v>
      </c>
      <c r="B214" t="s">
        <v>6</v>
      </c>
      <c r="C214" t="s">
        <v>7</v>
      </c>
      <c r="D214">
        <v>5183.7</v>
      </c>
      <c r="E214">
        <v>5178.6000000000004</v>
      </c>
      <c r="F214">
        <v>5161.8900000000003</v>
      </c>
      <c r="G214">
        <v>5135.8500000000004</v>
      </c>
      <c r="I214">
        <v>5193.3500000000004</v>
      </c>
      <c r="J214">
        <v>5205.3100000000004</v>
      </c>
      <c r="N214" s="1">
        <f t="shared" si="9"/>
        <v>46079.326365740737</v>
      </c>
      <c r="O214" s="2">
        <f t="shared" si="10"/>
        <v>46079.326388888891</v>
      </c>
      <c r="P214">
        <f t="shared" si="11"/>
        <v>1772092200</v>
      </c>
    </row>
    <row r="215" spans="1:16" x14ac:dyDescent="0.55000000000000004">
      <c r="A215">
        <v>1772092498</v>
      </c>
      <c r="B215" t="s">
        <v>6</v>
      </c>
      <c r="C215" t="s">
        <v>7</v>
      </c>
      <c r="D215">
        <v>5186.0200000000004</v>
      </c>
      <c r="E215">
        <v>5178.6000000000004</v>
      </c>
      <c r="F215">
        <v>5161.8900000000003</v>
      </c>
      <c r="G215">
        <v>5135.8500000000004</v>
      </c>
      <c r="I215">
        <v>5193.3500000000004</v>
      </c>
      <c r="J215">
        <v>5205.3100000000004</v>
      </c>
      <c r="N215" s="1">
        <f t="shared" si="9"/>
        <v>46079.329837962963</v>
      </c>
      <c r="O215" s="2">
        <f t="shared" si="10"/>
        <v>46079.329861111109</v>
      </c>
      <c r="P215">
        <f t="shared" si="11"/>
        <v>1772092500</v>
      </c>
    </row>
    <row r="216" spans="1:16" x14ac:dyDescent="0.55000000000000004">
      <c r="A216">
        <v>1772092798</v>
      </c>
      <c r="B216" t="s">
        <v>6</v>
      </c>
      <c r="C216" t="s">
        <v>7</v>
      </c>
      <c r="D216">
        <v>5181.47</v>
      </c>
      <c r="E216">
        <v>5178.6000000000004</v>
      </c>
      <c r="F216">
        <v>5161.8900000000003</v>
      </c>
      <c r="G216">
        <v>5135.8500000000004</v>
      </c>
      <c r="I216">
        <v>5193.3500000000004</v>
      </c>
      <c r="J216">
        <v>5205.3100000000004</v>
      </c>
      <c r="N216" s="1">
        <f t="shared" si="9"/>
        <v>46079.333310185189</v>
      </c>
      <c r="O216" s="2">
        <f t="shared" si="10"/>
        <v>46079.333333333336</v>
      </c>
      <c r="P216">
        <f t="shared" si="11"/>
        <v>1772092800</v>
      </c>
    </row>
    <row r="217" spans="1:16" x14ac:dyDescent="0.55000000000000004">
      <c r="A217">
        <v>1772093098</v>
      </c>
      <c r="B217" t="s">
        <v>6</v>
      </c>
      <c r="C217" t="s">
        <v>7</v>
      </c>
      <c r="D217">
        <v>5183.96</v>
      </c>
      <c r="E217">
        <v>5178.6000000000004</v>
      </c>
      <c r="F217">
        <v>5161.8900000000003</v>
      </c>
      <c r="G217">
        <v>5135.8500000000004</v>
      </c>
      <c r="I217">
        <v>5193.3500000000004</v>
      </c>
      <c r="J217">
        <v>5205.3100000000004</v>
      </c>
      <c r="N217" s="1">
        <f t="shared" si="9"/>
        <v>46079.336782407408</v>
      </c>
      <c r="O217" s="2">
        <f t="shared" si="10"/>
        <v>46079.336805555555</v>
      </c>
      <c r="P217">
        <f t="shared" si="11"/>
        <v>1772093100</v>
      </c>
    </row>
    <row r="218" spans="1:16" x14ac:dyDescent="0.55000000000000004">
      <c r="A218">
        <v>1772093398</v>
      </c>
      <c r="B218" t="s">
        <v>6</v>
      </c>
      <c r="C218" t="s">
        <v>7</v>
      </c>
      <c r="D218">
        <v>5189.4799999999996</v>
      </c>
      <c r="E218">
        <v>5178.6000000000004</v>
      </c>
      <c r="F218">
        <v>5161.8900000000003</v>
      </c>
      <c r="G218">
        <v>5135.8500000000004</v>
      </c>
      <c r="I218">
        <v>5193.3500000000004</v>
      </c>
      <c r="J218">
        <v>5205.3100000000004</v>
      </c>
      <c r="N218" s="1">
        <f t="shared" si="9"/>
        <v>46079.340254629627</v>
      </c>
      <c r="O218" s="2">
        <f t="shared" si="10"/>
        <v>46079.340277777781</v>
      </c>
      <c r="P218">
        <f t="shared" si="11"/>
        <v>1772093400</v>
      </c>
    </row>
    <row r="219" spans="1:16" x14ac:dyDescent="0.55000000000000004">
      <c r="A219">
        <v>1772093698</v>
      </c>
      <c r="B219" t="s">
        <v>6</v>
      </c>
      <c r="C219" t="s">
        <v>7</v>
      </c>
      <c r="D219">
        <v>5187.25</v>
      </c>
      <c r="E219">
        <v>5178.6000000000004</v>
      </c>
      <c r="F219">
        <v>5161.8900000000003</v>
      </c>
      <c r="G219">
        <v>5135.8500000000004</v>
      </c>
      <c r="I219">
        <v>5193.3500000000004</v>
      </c>
      <c r="J219">
        <v>5205.3100000000004</v>
      </c>
      <c r="N219" s="1">
        <f t="shared" si="9"/>
        <v>46079.343726851846</v>
      </c>
      <c r="O219" s="2">
        <f t="shared" si="10"/>
        <v>46079.34375</v>
      </c>
      <c r="P219">
        <f t="shared" si="11"/>
        <v>1772093700</v>
      </c>
    </row>
    <row r="220" spans="1:16" x14ac:dyDescent="0.55000000000000004">
      <c r="A220">
        <v>1772093998</v>
      </c>
      <c r="B220" t="s">
        <v>6</v>
      </c>
      <c r="C220" t="s">
        <v>7</v>
      </c>
      <c r="D220">
        <v>5187.01</v>
      </c>
      <c r="E220">
        <v>5178.6000000000004</v>
      </c>
      <c r="F220">
        <v>5161.8900000000003</v>
      </c>
      <c r="G220">
        <v>5135.8500000000004</v>
      </c>
      <c r="I220">
        <v>5193.3500000000004</v>
      </c>
      <c r="J220">
        <v>5205.3100000000004</v>
      </c>
      <c r="N220" s="1">
        <f t="shared" si="9"/>
        <v>46079.347199074073</v>
      </c>
      <c r="O220" s="2">
        <f t="shared" si="10"/>
        <v>46079.347222222219</v>
      </c>
      <c r="P220">
        <f t="shared" si="11"/>
        <v>1772094000</v>
      </c>
    </row>
    <row r="221" spans="1:16" x14ac:dyDescent="0.55000000000000004">
      <c r="A221">
        <v>1772094298</v>
      </c>
      <c r="B221" t="s">
        <v>6</v>
      </c>
      <c r="C221" t="s">
        <v>7</v>
      </c>
      <c r="D221">
        <v>5176.99</v>
      </c>
      <c r="E221">
        <v>5161.8900000000003</v>
      </c>
      <c r="F221">
        <v>5135.8500000000004</v>
      </c>
      <c r="I221">
        <v>5178.6000000000004</v>
      </c>
      <c r="J221">
        <v>5193.3500000000004</v>
      </c>
      <c r="K221">
        <v>5205.3100000000004</v>
      </c>
      <c r="N221" s="1">
        <f t="shared" si="9"/>
        <v>46079.350671296299</v>
      </c>
      <c r="O221" s="2">
        <f t="shared" si="10"/>
        <v>46079.350694444445</v>
      </c>
      <c r="P221">
        <f t="shared" si="11"/>
        <v>1772094300</v>
      </c>
    </row>
    <row r="222" spans="1:16" x14ac:dyDescent="0.55000000000000004">
      <c r="A222">
        <v>1772094598</v>
      </c>
      <c r="B222" t="s">
        <v>6</v>
      </c>
      <c r="C222" t="s">
        <v>7</v>
      </c>
      <c r="D222">
        <v>5175.0600000000004</v>
      </c>
      <c r="E222">
        <v>5161.8900000000003</v>
      </c>
      <c r="F222">
        <v>5135.8500000000004</v>
      </c>
      <c r="I222">
        <v>5178.6000000000004</v>
      </c>
      <c r="J222">
        <v>5193.3500000000004</v>
      </c>
      <c r="K222">
        <v>5205.3100000000004</v>
      </c>
      <c r="N222" s="1">
        <f t="shared" si="9"/>
        <v>46079.354143518518</v>
      </c>
      <c r="O222" s="2">
        <f t="shared" si="10"/>
        <v>46079.354166666664</v>
      </c>
      <c r="P222">
        <f t="shared" si="11"/>
        <v>1772094600</v>
      </c>
    </row>
    <row r="223" spans="1:16" x14ac:dyDescent="0.55000000000000004">
      <c r="A223">
        <v>1772094898</v>
      </c>
      <c r="B223" t="s">
        <v>6</v>
      </c>
      <c r="C223" t="s">
        <v>7</v>
      </c>
      <c r="D223">
        <v>5174.82</v>
      </c>
      <c r="E223">
        <v>5161.8900000000003</v>
      </c>
      <c r="F223">
        <v>5135.8500000000004</v>
      </c>
      <c r="I223">
        <v>5178.6000000000004</v>
      </c>
      <c r="J223">
        <v>5193.3500000000004</v>
      </c>
      <c r="K223">
        <v>5205.3100000000004</v>
      </c>
      <c r="N223" s="1">
        <f t="shared" si="9"/>
        <v>46079.357615740737</v>
      </c>
      <c r="O223" s="2">
        <f t="shared" si="10"/>
        <v>46079.357638888891</v>
      </c>
      <c r="P223">
        <f t="shared" si="11"/>
        <v>1772094900</v>
      </c>
    </row>
    <row r="224" spans="1:16" x14ac:dyDescent="0.55000000000000004">
      <c r="A224">
        <v>1772095198</v>
      </c>
      <c r="B224" t="s">
        <v>6</v>
      </c>
      <c r="C224" t="s">
        <v>7</v>
      </c>
      <c r="D224">
        <v>5174.28</v>
      </c>
      <c r="E224">
        <v>5161.8900000000003</v>
      </c>
      <c r="F224">
        <v>5135.8500000000004</v>
      </c>
      <c r="I224">
        <v>5178.6000000000004</v>
      </c>
      <c r="J224">
        <v>5193.3500000000004</v>
      </c>
      <c r="K224">
        <v>5205.3100000000004</v>
      </c>
      <c r="N224" s="1">
        <f t="shared" si="9"/>
        <v>46079.361087962963</v>
      </c>
      <c r="O224" s="2">
        <f t="shared" si="10"/>
        <v>46079.361111111109</v>
      </c>
      <c r="P224">
        <f t="shared" si="11"/>
        <v>1772095200</v>
      </c>
    </row>
    <row r="225" spans="1:16" x14ac:dyDescent="0.55000000000000004">
      <c r="A225">
        <v>1772095498</v>
      </c>
      <c r="B225" t="s">
        <v>6</v>
      </c>
      <c r="C225" t="s">
        <v>7</v>
      </c>
      <c r="D225">
        <v>5179.75</v>
      </c>
      <c r="E225">
        <v>5178.6000000000004</v>
      </c>
      <c r="F225">
        <v>5161.8900000000003</v>
      </c>
      <c r="G225">
        <v>5135.8500000000004</v>
      </c>
      <c r="I225">
        <v>5193.3500000000004</v>
      </c>
      <c r="J225">
        <v>5205.3100000000004</v>
      </c>
      <c r="N225" s="1">
        <f t="shared" si="9"/>
        <v>46079.364560185189</v>
      </c>
      <c r="O225" s="2">
        <f t="shared" si="10"/>
        <v>46079.364583333336</v>
      </c>
      <c r="P225">
        <f t="shared" si="11"/>
        <v>1772095500</v>
      </c>
    </row>
    <row r="226" spans="1:16" x14ac:dyDescent="0.55000000000000004">
      <c r="A226">
        <v>1772095798</v>
      </c>
      <c r="B226" t="s">
        <v>6</v>
      </c>
      <c r="C226" t="s">
        <v>7</v>
      </c>
      <c r="D226">
        <v>5178.38</v>
      </c>
      <c r="E226">
        <v>5161.8900000000003</v>
      </c>
      <c r="F226">
        <v>5135.8500000000004</v>
      </c>
      <c r="I226">
        <v>5178.6000000000004</v>
      </c>
      <c r="J226">
        <v>5193.3500000000004</v>
      </c>
      <c r="K226">
        <v>5205.3100000000004</v>
      </c>
      <c r="N226" s="1">
        <f t="shared" si="9"/>
        <v>46079.368032407408</v>
      </c>
      <c r="O226" s="2">
        <f t="shared" si="10"/>
        <v>46079.368055555555</v>
      </c>
      <c r="P226">
        <f t="shared" si="11"/>
        <v>1772095800</v>
      </c>
    </row>
    <row r="227" spans="1:16" x14ac:dyDescent="0.55000000000000004">
      <c r="A227">
        <v>1772096098</v>
      </c>
      <c r="B227" t="s">
        <v>6</v>
      </c>
      <c r="C227" t="s">
        <v>7</v>
      </c>
      <c r="D227">
        <v>5179.41</v>
      </c>
      <c r="E227">
        <v>5178.6000000000004</v>
      </c>
      <c r="F227">
        <v>5161.8900000000003</v>
      </c>
      <c r="G227">
        <v>5135.8500000000004</v>
      </c>
      <c r="I227">
        <v>5193.3500000000004</v>
      </c>
      <c r="J227">
        <v>5205.3100000000004</v>
      </c>
      <c r="N227" s="1">
        <f t="shared" si="9"/>
        <v>46079.371504629627</v>
      </c>
      <c r="O227" s="2">
        <f t="shared" si="10"/>
        <v>46079.371527777781</v>
      </c>
      <c r="P227">
        <f t="shared" si="11"/>
        <v>1772096100</v>
      </c>
    </row>
    <row r="228" spans="1:16" x14ac:dyDescent="0.55000000000000004">
      <c r="A228">
        <v>1772096398</v>
      </c>
      <c r="B228" t="s">
        <v>6</v>
      </c>
      <c r="C228" t="s">
        <v>7</v>
      </c>
      <c r="D228">
        <v>5174.4399999999996</v>
      </c>
      <c r="E228">
        <v>5161.8900000000003</v>
      </c>
      <c r="F228">
        <v>5135.8500000000004</v>
      </c>
      <c r="I228">
        <v>5178.6000000000004</v>
      </c>
      <c r="J228">
        <v>5193.3500000000004</v>
      </c>
      <c r="K228">
        <v>5205.3100000000004</v>
      </c>
      <c r="N228" s="1">
        <f t="shared" si="9"/>
        <v>46079.374976851846</v>
      </c>
      <c r="O228" s="2">
        <f t="shared" si="10"/>
        <v>46079.375</v>
      </c>
      <c r="P228">
        <f t="shared" si="11"/>
        <v>1772096400</v>
      </c>
    </row>
    <row r="229" spans="1:16" x14ac:dyDescent="0.55000000000000004">
      <c r="A229">
        <v>1772096698</v>
      </c>
      <c r="B229" t="s">
        <v>6</v>
      </c>
      <c r="C229" t="s">
        <v>7</v>
      </c>
      <c r="D229">
        <v>5178.01</v>
      </c>
      <c r="E229">
        <v>5161.8900000000003</v>
      </c>
      <c r="F229">
        <v>5135.8500000000004</v>
      </c>
      <c r="I229">
        <v>5178.6000000000004</v>
      </c>
      <c r="J229">
        <v>5193.3500000000004</v>
      </c>
      <c r="K229">
        <v>5205.3100000000004</v>
      </c>
      <c r="N229" s="1">
        <f t="shared" si="9"/>
        <v>46079.378449074073</v>
      </c>
      <c r="O229" s="2">
        <f t="shared" si="10"/>
        <v>46079.378472222219</v>
      </c>
      <c r="P229">
        <f t="shared" si="11"/>
        <v>1772096700</v>
      </c>
    </row>
    <row r="230" spans="1:16" x14ac:dyDescent="0.55000000000000004">
      <c r="A230">
        <v>1772096998</v>
      </c>
      <c r="B230" t="s">
        <v>6</v>
      </c>
      <c r="C230" t="s">
        <v>7</v>
      </c>
      <c r="D230">
        <v>5181.6400000000003</v>
      </c>
      <c r="E230">
        <v>5178.6000000000004</v>
      </c>
      <c r="F230">
        <v>5161.8900000000003</v>
      </c>
      <c r="G230">
        <v>5135.8500000000004</v>
      </c>
      <c r="I230">
        <v>5193.3500000000004</v>
      </c>
      <c r="J230">
        <v>5205.3100000000004</v>
      </c>
      <c r="N230" s="1">
        <f t="shared" si="9"/>
        <v>46079.381921296299</v>
      </c>
      <c r="O230" s="2">
        <f t="shared" si="10"/>
        <v>46079.381944444445</v>
      </c>
      <c r="P230">
        <f t="shared" si="11"/>
        <v>1772097000</v>
      </c>
    </row>
    <row r="231" spans="1:16" x14ac:dyDescent="0.55000000000000004">
      <c r="A231">
        <v>1772097298</v>
      </c>
      <c r="B231" t="s">
        <v>6</v>
      </c>
      <c r="C231" t="s">
        <v>7</v>
      </c>
      <c r="D231">
        <v>5176.99</v>
      </c>
      <c r="E231">
        <v>5161.8900000000003</v>
      </c>
      <c r="F231">
        <v>5135.8500000000004</v>
      </c>
      <c r="I231">
        <v>5178.6000000000004</v>
      </c>
      <c r="J231">
        <v>5193.3500000000004</v>
      </c>
      <c r="K231">
        <v>5205.3100000000004</v>
      </c>
      <c r="N231" s="1">
        <f t="shared" si="9"/>
        <v>46079.385393518518</v>
      </c>
      <c r="O231" s="2">
        <f t="shared" si="10"/>
        <v>46079.385416666664</v>
      </c>
      <c r="P231">
        <f t="shared" si="11"/>
        <v>1772097300</v>
      </c>
    </row>
    <row r="232" spans="1:16" x14ac:dyDescent="0.55000000000000004">
      <c r="A232">
        <v>1772097598</v>
      </c>
      <c r="B232" t="s">
        <v>6</v>
      </c>
      <c r="C232" t="s">
        <v>7</v>
      </c>
      <c r="D232">
        <v>5176.5600000000004</v>
      </c>
      <c r="E232">
        <v>5161.8900000000003</v>
      </c>
      <c r="F232">
        <v>5135.8500000000004</v>
      </c>
      <c r="I232">
        <v>5178.6000000000004</v>
      </c>
      <c r="J232">
        <v>5193.3500000000004</v>
      </c>
      <c r="K232">
        <v>5205.3100000000004</v>
      </c>
      <c r="N232" s="1">
        <f t="shared" si="9"/>
        <v>46079.388865740737</v>
      </c>
      <c r="O232" s="2">
        <f t="shared" si="10"/>
        <v>46079.388888888891</v>
      </c>
      <c r="P232">
        <f t="shared" si="11"/>
        <v>1772097600</v>
      </c>
    </row>
    <row r="233" spans="1:16" x14ac:dyDescent="0.55000000000000004">
      <c r="A233">
        <v>1772097898</v>
      </c>
      <c r="B233" t="s">
        <v>6</v>
      </c>
      <c r="C233" t="s">
        <v>7</v>
      </c>
      <c r="D233">
        <v>5181.2</v>
      </c>
      <c r="E233">
        <v>5178.6000000000004</v>
      </c>
      <c r="F233">
        <v>5161.8900000000003</v>
      </c>
      <c r="G233">
        <v>5135.8500000000004</v>
      </c>
      <c r="I233">
        <v>5193.3500000000004</v>
      </c>
      <c r="J233">
        <v>5205.3100000000004</v>
      </c>
      <c r="N233" s="1">
        <f t="shared" si="9"/>
        <v>46079.392337962963</v>
      </c>
      <c r="O233" s="2">
        <f t="shared" si="10"/>
        <v>46079.392361111109</v>
      </c>
      <c r="P233">
        <f t="shared" si="11"/>
        <v>1772097900</v>
      </c>
    </row>
    <row r="234" spans="1:16" x14ac:dyDescent="0.55000000000000004">
      <c r="A234">
        <v>1772098198</v>
      </c>
      <c r="B234" t="s">
        <v>6</v>
      </c>
      <c r="C234" t="s">
        <v>7</v>
      </c>
      <c r="D234">
        <v>5181.63</v>
      </c>
      <c r="E234">
        <v>5178.6000000000004</v>
      </c>
      <c r="F234">
        <v>5161.8900000000003</v>
      </c>
      <c r="G234">
        <v>5135.8500000000004</v>
      </c>
      <c r="I234">
        <v>5193.3500000000004</v>
      </c>
      <c r="J234">
        <v>5205.3100000000004</v>
      </c>
      <c r="N234" s="1">
        <f t="shared" si="9"/>
        <v>46079.395810185189</v>
      </c>
      <c r="O234" s="2">
        <f t="shared" si="10"/>
        <v>46079.395833333336</v>
      </c>
      <c r="P234">
        <f t="shared" si="11"/>
        <v>1772098200</v>
      </c>
    </row>
    <row r="235" spans="1:16" x14ac:dyDescent="0.55000000000000004">
      <c r="A235">
        <v>1772098498</v>
      </c>
      <c r="B235" t="s">
        <v>6</v>
      </c>
      <c r="C235" t="s">
        <v>7</v>
      </c>
      <c r="D235">
        <v>5183.3</v>
      </c>
      <c r="E235">
        <v>5178.6000000000004</v>
      </c>
      <c r="F235">
        <v>5161.8900000000003</v>
      </c>
      <c r="G235">
        <v>5135.8500000000004</v>
      </c>
      <c r="I235">
        <v>5193.3500000000004</v>
      </c>
      <c r="J235">
        <v>5205.3100000000004</v>
      </c>
      <c r="N235" s="1">
        <f t="shared" si="9"/>
        <v>46079.399282407408</v>
      </c>
      <c r="O235" s="2">
        <f t="shared" si="10"/>
        <v>46079.399305555555</v>
      </c>
      <c r="P235">
        <f t="shared" si="11"/>
        <v>1772098500</v>
      </c>
    </row>
    <row r="236" spans="1:16" x14ac:dyDescent="0.55000000000000004">
      <c r="A236">
        <v>1772098798</v>
      </c>
      <c r="B236" t="s">
        <v>6</v>
      </c>
      <c r="C236" t="s">
        <v>7</v>
      </c>
      <c r="D236">
        <v>5181.5</v>
      </c>
      <c r="E236">
        <v>5178.6000000000004</v>
      </c>
      <c r="F236">
        <v>5161.8900000000003</v>
      </c>
      <c r="G236">
        <v>5135.8500000000004</v>
      </c>
      <c r="I236">
        <v>5193.3500000000004</v>
      </c>
      <c r="J236">
        <v>5205.3100000000004</v>
      </c>
      <c r="N236" s="1">
        <f t="shared" si="9"/>
        <v>46079.402754629627</v>
      </c>
      <c r="O236" s="2">
        <f t="shared" si="10"/>
        <v>46079.402777777781</v>
      </c>
      <c r="P236">
        <f t="shared" si="11"/>
        <v>1772098800</v>
      </c>
    </row>
    <row r="237" spans="1:16" x14ac:dyDescent="0.55000000000000004">
      <c r="A237">
        <v>1772099098</v>
      </c>
      <c r="B237" t="s">
        <v>6</v>
      </c>
      <c r="C237" t="s">
        <v>7</v>
      </c>
      <c r="D237">
        <v>5184.6400000000003</v>
      </c>
      <c r="E237">
        <v>5178.6000000000004</v>
      </c>
      <c r="F237">
        <v>5161.8900000000003</v>
      </c>
      <c r="G237">
        <v>5135.8500000000004</v>
      </c>
      <c r="I237">
        <v>5193.3500000000004</v>
      </c>
      <c r="J237">
        <v>5205.3100000000004</v>
      </c>
      <c r="N237" s="1">
        <f t="shared" si="9"/>
        <v>46079.406226851846</v>
      </c>
      <c r="O237" s="2">
        <f t="shared" si="10"/>
        <v>46079.40625</v>
      </c>
      <c r="P237">
        <f t="shared" si="11"/>
        <v>1772099100</v>
      </c>
    </row>
    <row r="238" spans="1:16" x14ac:dyDescent="0.55000000000000004">
      <c r="A238">
        <v>1772099398</v>
      </c>
      <c r="B238" t="s">
        <v>6</v>
      </c>
      <c r="C238" t="s">
        <v>7</v>
      </c>
      <c r="D238">
        <v>5186.9799999999996</v>
      </c>
      <c r="E238">
        <v>5178.6000000000004</v>
      </c>
      <c r="F238">
        <v>5161.8900000000003</v>
      </c>
      <c r="G238">
        <v>5135.8500000000004</v>
      </c>
      <c r="I238">
        <v>5193.3500000000004</v>
      </c>
      <c r="J238">
        <v>5205.3100000000004</v>
      </c>
      <c r="N238" s="1">
        <f t="shared" si="9"/>
        <v>46079.409699074073</v>
      </c>
      <c r="O238" s="2">
        <f t="shared" si="10"/>
        <v>46079.409722222219</v>
      </c>
      <c r="P238">
        <f t="shared" si="11"/>
        <v>1772099400</v>
      </c>
    </row>
    <row r="239" spans="1:16" x14ac:dyDescent="0.55000000000000004">
      <c r="A239">
        <v>1772099698</v>
      </c>
      <c r="B239" t="s">
        <v>6</v>
      </c>
      <c r="C239" t="s">
        <v>7</v>
      </c>
      <c r="D239">
        <v>5186.32</v>
      </c>
      <c r="E239">
        <v>5178.6000000000004</v>
      </c>
      <c r="F239">
        <v>5161.8900000000003</v>
      </c>
      <c r="G239">
        <v>5135.8500000000004</v>
      </c>
      <c r="I239">
        <v>5193.3500000000004</v>
      </c>
      <c r="J239">
        <v>5205.3100000000004</v>
      </c>
      <c r="N239" s="1">
        <f t="shared" si="9"/>
        <v>46079.413171296299</v>
      </c>
      <c r="O239" s="2">
        <f t="shared" si="10"/>
        <v>46079.413194444445</v>
      </c>
      <c r="P239">
        <f t="shared" si="11"/>
        <v>1772099700</v>
      </c>
    </row>
    <row r="240" spans="1:16" x14ac:dyDescent="0.55000000000000004">
      <c r="A240">
        <v>1772099998</v>
      </c>
      <c r="B240" t="s">
        <v>6</v>
      </c>
      <c r="C240" t="s">
        <v>7</v>
      </c>
      <c r="D240">
        <v>5189.51</v>
      </c>
      <c r="E240">
        <v>5178.6000000000004</v>
      </c>
      <c r="F240">
        <v>5161.8900000000003</v>
      </c>
      <c r="G240">
        <v>5135.8500000000004</v>
      </c>
      <c r="I240">
        <v>5193.3500000000004</v>
      </c>
      <c r="J240">
        <v>5205.3100000000004</v>
      </c>
      <c r="N240" s="1">
        <f t="shared" si="9"/>
        <v>46079.416643518518</v>
      </c>
      <c r="O240" s="2">
        <f t="shared" si="10"/>
        <v>46079.416666666664</v>
      </c>
      <c r="P240">
        <f t="shared" si="11"/>
        <v>1772100000</v>
      </c>
    </row>
    <row r="241" spans="1:16" x14ac:dyDescent="0.55000000000000004">
      <c r="A241">
        <v>1772100298</v>
      </c>
      <c r="B241" t="s">
        <v>6</v>
      </c>
      <c r="C241" t="s">
        <v>7</v>
      </c>
      <c r="D241">
        <v>5188.45</v>
      </c>
      <c r="E241">
        <v>5178.6000000000004</v>
      </c>
      <c r="F241">
        <v>5161.8900000000003</v>
      </c>
      <c r="G241">
        <v>5135.8500000000004</v>
      </c>
      <c r="I241">
        <v>5193.3500000000004</v>
      </c>
      <c r="J241">
        <v>5205.3100000000004</v>
      </c>
      <c r="N241" s="1">
        <f t="shared" si="9"/>
        <v>46079.420115740737</v>
      </c>
      <c r="O241" s="2">
        <f t="shared" si="10"/>
        <v>46079.420138888891</v>
      </c>
      <c r="P241">
        <f t="shared" si="11"/>
        <v>1772100300</v>
      </c>
    </row>
    <row r="242" spans="1:16" x14ac:dyDescent="0.55000000000000004">
      <c r="A242">
        <v>1772100598</v>
      </c>
      <c r="B242" t="s">
        <v>6</v>
      </c>
      <c r="C242" t="s">
        <v>7</v>
      </c>
      <c r="D242">
        <v>5187.8900000000003</v>
      </c>
      <c r="E242">
        <v>5178.6000000000004</v>
      </c>
      <c r="F242">
        <v>5161.8900000000003</v>
      </c>
      <c r="G242">
        <v>5135.8500000000004</v>
      </c>
      <c r="I242">
        <v>5193.3500000000004</v>
      </c>
      <c r="J242">
        <v>5205.3100000000004</v>
      </c>
      <c r="N242" s="1">
        <f t="shared" si="9"/>
        <v>46079.423587962963</v>
      </c>
      <c r="O242" s="2">
        <f t="shared" si="10"/>
        <v>46079.423611111109</v>
      </c>
      <c r="P242">
        <f t="shared" si="11"/>
        <v>1772100600</v>
      </c>
    </row>
    <row r="243" spans="1:16" x14ac:dyDescent="0.55000000000000004">
      <c r="A243">
        <v>1772100898</v>
      </c>
      <c r="B243" t="s">
        <v>6</v>
      </c>
      <c r="C243" t="s">
        <v>7</v>
      </c>
      <c r="D243">
        <v>5182.8500000000004</v>
      </c>
      <c r="E243">
        <v>5178.6000000000004</v>
      </c>
      <c r="F243">
        <v>5161.8900000000003</v>
      </c>
      <c r="G243">
        <v>5135.8500000000004</v>
      </c>
      <c r="I243">
        <v>5193.3500000000004</v>
      </c>
      <c r="J243">
        <v>5205.3100000000004</v>
      </c>
      <c r="N243" s="1">
        <f t="shared" si="9"/>
        <v>46079.427060185189</v>
      </c>
      <c r="O243" s="2">
        <f t="shared" si="10"/>
        <v>46079.427083333336</v>
      </c>
      <c r="P243">
        <f t="shared" si="11"/>
        <v>1772100900</v>
      </c>
    </row>
    <row r="244" spans="1:16" x14ac:dyDescent="0.55000000000000004">
      <c r="A244">
        <v>1772101198</v>
      </c>
      <c r="B244" t="s">
        <v>6</v>
      </c>
      <c r="C244" t="s">
        <v>7</v>
      </c>
      <c r="D244">
        <v>5183.6000000000004</v>
      </c>
      <c r="E244">
        <v>5178.6000000000004</v>
      </c>
      <c r="F244">
        <v>5161.8900000000003</v>
      </c>
      <c r="G244">
        <v>5135.8500000000004</v>
      </c>
      <c r="I244">
        <v>5193.3500000000004</v>
      </c>
      <c r="J244">
        <v>5205.3100000000004</v>
      </c>
      <c r="N244" s="1">
        <f t="shared" si="9"/>
        <v>46079.430532407408</v>
      </c>
      <c r="O244" s="2">
        <f t="shared" si="10"/>
        <v>46079.430555555555</v>
      </c>
      <c r="P244">
        <f t="shared" si="11"/>
        <v>1772101200</v>
      </c>
    </row>
    <row r="245" spans="1:16" x14ac:dyDescent="0.55000000000000004">
      <c r="A245">
        <v>1772101498</v>
      </c>
      <c r="B245" t="s">
        <v>6</v>
      </c>
      <c r="C245" t="s">
        <v>7</v>
      </c>
      <c r="D245">
        <v>5179.29</v>
      </c>
      <c r="E245">
        <v>5178.6000000000004</v>
      </c>
      <c r="F245">
        <v>5161.8900000000003</v>
      </c>
      <c r="G245">
        <v>5135.8500000000004</v>
      </c>
      <c r="I245">
        <v>5193.3500000000004</v>
      </c>
      <c r="J245">
        <v>5205.3100000000004</v>
      </c>
      <c r="N245" s="1">
        <f t="shared" si="9"/>
        <v>46079.434004629627</v>
      </c>
      <c r="O245" s="2">
        <f t="shared" si="10"/>
        <v>46079.434027777781</v>
      </c>
      <c r="P245">
        <f t="shared" si="11"/>
        <v>1772101500</v>
      </c>
    </row>
    <row r="246" spans="1:16" x14ac:dyDescent="0.55000000000000004">
      <c r="A246">
        <v>1772101798</v>
      </c>
      <c r="B246" t="s">
        <v>6</v>
      </c>
      <c r="C246" t="s">
        <v>7</v>
      </c>
      <c r="D246">
        <v>5177.04</v>
      </c>
      <c r="E246">
        <v>5161.8900000000003</v>
      </c>
      <c r="F246">
        <v>5135.8500000000004</v>
      </c>
      <c r="I246">
        <v>5178.6000000000004</v>
      </c>
      <c r="J246">
        <v>5193.3500000000004</v>
      </c>
      <c r="K246">
        <v>5205.3100000000004</v>
      </c>
      <c r="N246" s="1">
        <f t="shared" si="9"/>
        <v>46079.437476851846</v>
      </c>
      <c r="O246" s="2">
        <f t="shared" si="10"/>
        <v>46079.4375</v>
      </c>
      <c r="P246">
        <f t="shared" si="11"/>
        <v>1772101800</v>
      </c>
    </row>
    <row r="247" spans="1:16" x14ac:dyDescent="0.55000000000000004">
      <c r="A247">
        <v>1772102098</v>
      </c>
      <c r="B247" t="s">
        <v>6</v>
      </c>
      <c r="C247" t="s">
        <v>7</v>
      </c>
      <c r="D247">
        <v>5176.09</v>
      </c>
      <c r="E247">
        <v>5161.8900000000003</v>
      </c>
      <c r="F247">
        <v>5135.8500000000004</v>
      </c>
      <c r="I247">
        <v>5178.6000000000004</v>
      </c>
      <c r="J247">
        <v>5193.3500000000004</v>
      </c>
      <c r="K247">
        <v>5205.3100000000004</v>
      </c>
      <c r="N247" s="1">
        <f t="shared" si="9"/>
        <v>46079.440949074073</v>
      </c>
      <c r="O247" s="2">
        <f t="shared" si="10"/>
        <v>46079.440972222219</v>
      </c>
      <c r="P247">
        <f t="shared" si="11"/>
        <v>1772102100</v>
      </c>
    </row>
    <row r="248" spans="1:16" x14ac:dyDescent="0.55000000000000004">
      <c r="A248">
        <v>1772102398</v>
      </c>
      <c r="B248" t="s">
        <v>6</v>
      </c>
      <c r="C248" t="s">
        <v>7</v>
      </c>
      <c r="D248">
        <v>5172.13</v>
      </c>
      <c r="E248">
        <v>5161.8900000000003</v>
      </c>
      <c r="F248">
        <v>5135.8500000000004</v>
      </c>
      <c r="I248">
        <v>5178.6000000000004</v>
      </c>
      <c r="J248">
        <v>5193.3500000000004</v>
      </c>
      <c r="K248">
        <v>5205.3100000000004</v>
      </c>
      <c r="N248" s="1">
        <f t="shared" si="9"/>
        <v>46079.444421296299</v>
      </c>
      <c r="O248" s="2">
        <f t="shared" si="10"/>
        <v>46079.444444444445</v>
      </c>
      <c r="P248">
        <f t="shared" si="11"/>
        <v>1772102400</v>
      </c>
    </row>
    <row r="249" spans="1:16" x14ac:dyDescent="0.55000000000000004">
      <c r="A249">
        <v>1772102698</v>
      </c>
      <c r="B249" t="s">
        <v>6</v>
      </c>
      <c r="C249" t="s">
        <v>7</v>
      </c>
      <c r="D249">
        <v>5171.17</v>
      </c>
      <c r="E249">
        <v>5161.8900000000003</v>
      </c>
      <c r="F249">
        <v>5135.8500000000004</v>
      </c>
      <c r="I249">
        <v>5178.6000000000004</v>
      </c>
      <c r="J249">
        <v>5193.3500000000004</v>
      </c>
      <c r="K249">
        <v>5205.3100000000004</v>
      </c>
      <c r="N249" s="1">
        <f t="shared" si="9"/>
        <v>46079.447893518518</v>
      </c>
      <c r="O249" s="2">
        <f t="shared" si="10"/>
        <v>46079.447916666664</v>
      </c>
      <c r="P249">
        <f t="shared" si="11"/>
        <v>1772102700</v>
      </c>
    </row>
    <row r="250" spans="1:16" x14ac:dyDescent="0.55000000000000004">
      <c r="A250">
        <v>1772102998</v>
      </c>
      <c r="B250" t="s">
        <v>6</v>
      </c>
      <c r="C250" t="s">
        <v>7</v>
      </c>
      <c r="D250">
        <v>5173.6000000000004</v>
      </c>
      <c r="E250">
        <v>5161.8900000000003</v>
      </c>
      <c r="F250">
        <v>5135.8500000000004</v>
      </c>
      <c r="I250">
        <v>5178.6000000000004</v>
      </c>
      <c r="J250">
        <v>5193.3500000000004</v>
      </c>
      <c r="K250">
        <v>5205.3100000000004</v>
      </c>
      <c r="N250" s="1">
        <f t="shared" si="9"/>
        <v>46079.451365740737</v>
      </c>
      <c r="O250" s="2">
        <f t="shared" si="10"/>
        <v>46079.451388888891</v>
      </c>
      <c r="P250">
        <f t="shared" si="11"/>
        <v>1772103000</v>
      </c>
    </row>
    <row r="251" spans="1:16" x14ac:dyDescent="0.55000000000000004">
      <c r="A251">
        <v>1772103298</v>
      </c>
      <c r="B251" t="s">
        <v>6</v>
      </c>
      <c r="C251" t="s">
        <v>7</v>
      </c>
      <c r="D251">
        <v>5171.6099999999997</v>
      </c>
      <c r="E251">
        <v>5161.8900000000003</v>
      </c>
      <c r="F251">
        <v>5135.8500000000004</v>
      </c>
      <c r="I251">
        <v>5178.6000000000004</v>
      </c>
      <c r="J251">
        <v>5193.3500000000004</v>
      </c>
      <c r="K251">
        <v>5205.3100000000004</v>
      </c>
      <c r="N251" s="1">
        <f t="shared" si="9"/>
        <v>46079.454837962963</v>
      </c>
      <c r="O251" s="2">
        <f t="shared" si="10"/>
        <v>46079.454861111109</v>
      </c>
      <c r="P251">
        <f t="shared" si="11"/>
        <v>1772103300</v>
      </c>
    </row>
    <row r="252" spans="1:16" x14ac:dyDescent="0.55000000000000004">
      <c r="A252">
        <v>1772103598</v>
      </c>
      <c r="B252" t="s">
        <v>6</v>
      </c>
      <c r="C252" t="s">
        <v>7</v>
      </c>
      <c r="D252">
        <v>5173.83</v>
      </c>
      <c r="E252">
        <v>5161.8900000000003</v>
      </c>
      <c r="F252">
        <v>5135.8500000000004</v>
      </c>
      <c r="I252">
        <v>5178.6000000000004</v>
      </c>
      <c r="J252">
        <v>5193.3500000000004</v>
      </c>
      <c r="K252">
        <v>5205.3100000000004</v>
      </c>
      <c r="N252" s="1">
        <f t="shared" si="9"/>
        <v>46079.458310185189</v>
      </c>
      <c r="O252" s="2">
        <f t="shared" si="10"/>
        <v>46079.458333333336</v>
      </c>
      <c r="P252">
        <f t="shared" si="11"/>
        <v>1772103600</v>
      </c>
    </row>
    <row r="253" spans="1:16" x14ac:dyDescent="0.55000000000000004">
      <c r="A253">
        <v>1772103898</v>
      </c>
      <c r="B253" t="s">
        <v>6</v>
      </c>
      <c r="C253" t="s">
        <v>7</v>
      </c>
      <c r="D253">
        <v>5177.33</v>
      </c>
      <c r="E253">
        <v>5161.8900000000003</v>
      </c>
      <c r="F253">
        <v>5135.8500000000004</v>
      </c>
      <c r="I253">
        <v>5178.6000000000004</v>
      </c>
      <c r="J253">
        <v>5193.3500000000004</v>
      </c>
      <c r="K253">
        <v>5205.3100000000004</v>
      </c>
      <c r="N253" s="1">
        <f t="shared" si="9"/>
        <v>46079.461782407408</v>
      </c>
      <c r="O253" s="2">
        <f t="shared" si="10"/>
        <v>46079.461805555555</v>
      </c>
      <c r="P253">
        <f t="shared" si="11"/>
        <v>1772103900</v>
      </c>
    </row>
    <row r="254" spans="1:16" x14ac:dyDescent="0.55000000000000004">
      <c r="A254">
        <v>1772104198</v>
      </c>
      <c r="B254" t="s">
        <v>6</v>
      </c>
      <c r="C254" t="s">
        <v>7</v>
      </c>
      <c r="D254">
        <v>5175.8500000000004</v>
      </c>
      <c r="E254">
        <v>5161.8900000000003</v>
      </c>
      <c r="F254">
        <v>5135.8500000000004</v>
      </c>
      <c r="I254">
        <v>5178.6000000000004</v>
      </c>
      <c r="J254">
        <v>5193.3500000000004</v>
      </c>
      <c r="K254">
        <v>5205.3100000000004</v>
      </c>
      <c r="N254" s="1">
        <f t="shared" si="9"/>
        <v>46079.465254629627</v>
      </c>
      <c r="O254" s="2">
        <f t="shared" si="10"/>
        <v>46079.465277777781</v>
      </c>
      <c r="P254">
        <f t="shared" si="11"/>
        <v>1772104200</v>
      </c>
    </row>
    <row r="255" spans="1:16" x14ac:dyDescent="0.55000000000000004">
      <c r="A255">
        <v>1772104498</v>
      </c>
      <c r="B255" t="s">
        <v>6</v>
      </c>
      <c r="C255" t="s">
        <v>7</v>
      </c>
      <c r="D255">
        <v>5175.54</v>
      </c>
      <c r="E255">
        <v>5161.8900000000003</v>
      </c>
      <c r="F255">
        <v>5135.8500000000004</v>
      </c>
      <c r="I255">
        <v>5178.6000000000004</v>
      </c>
      <c r="J255">
        <v>5193.3500000000004</v>
      </c>
      <c r="K255">
        <v>5205.3100000000004</v>
      </c>
      <c r="N255" s="1">
        <f t="shared" si="9"/>
        <v>46079.468726851846</v>
      </c>
      <c r="O255" s="2">
        <f t="shared" si="10"/>
        <v>46079.46875</v>
      </c>
      <c r="P255">
        <f t="shared" si="11"/>
        <v>1772104500</v>
      </c>
    </row>
    <row r="256" spans="1:16" x14ac:dyDescent="0.55000000000000004">
      <c r="A256">
        <v>1772104798</v>
      </c>
      <c r="B256" t="s">
        <v>6</v>
      </c>
      <c r="C256" t="s">
        <v>7</v>
      </c>
      <c r="D256">
        <v>5171.7</v>
      </c>
      <c r="E256">
        <v>5161.8900000000003</v>
      </c>
      <c r="F256">
        <v>5135.8500000000004</v>
      </c>
      <c r="I256">
        <v>5178.6000000000004</v>
      </c>
      <c r="J256">
        <v>5193.3500000000004</v>
      </c>
      <c r="K256">
        <v>5205.3100000000004</v>
      </c>
      <c r="N256" s="1">
        <f t="shared" si="9"/>
        <v>46079.472199074073</v>
      </c>
      <c r="O256" s="2">
        <f t="shared" si="10"/>
        <v>46079.472222222219</v>
      </c>
      <c r="P256">
        <f t="shared" si="11"/>
        <v>1772104800</v>
      </c>
    </row>
    <row r="257" spans="1:16" x14ac:dyDescent="0.55000000000000004">
      <c r="A257">
        <v>1772105098</v>
      </c>
      <c r="B257" t="s">
        <v>6</v>
      </c>
      <c r="C257" t="s">
        <v>7</v>
      </c>
      <c r="D257">
        <v>5171.88</v>
      </c>
      <c r="E257">
        <v>5161.8900000000003</v>
      </c>
      <c r="F257">
        <v>5135.8500000000004</v>
      </c>
      <c r="I257">
        <v>5178.6000000000004</v>
      </c>
      <c r="J257">
        <v>5193.3500000000004</v>
      </c>
      <c r="K257">
        <v>5205.3100000000004</v>
      </c>
      <c r="N257" s="1">
        <f t="shared" si="9"/>
        <v>46079.475671296299</v>
      </c>
      <c r="O257" s="2">
        <f t="shared" si="10"/>
        <v>46079.475694444445</v>
      </c>
      <c r="P257">
        <f t="shared" si="11"/>
        <v>1772105100</v>
      </c>
    </row>
    <row r="258" spans="1:16" x14ac:dyDescent="0.55000000000000004">
      <c r="A258">
        <v>1772105398</v>
      </c>
      <c r="B258" t="s">
        <v>6</v>
      </c>
      <c r="C258" t="s">
        <v>7</v>
      </c>
      <c r="D258">
        <v>5173.38</v>
      </c>
      <c r="E258">
        <v>5161.8900000000003</v>
      </c>
      <c r="F258">
        <v>5135.8500000000004</v>
      </c>
      <c r="I258">
        <v>5178.6000000000004</v>
      </c>
      <c r="J258">
        <v>5193.3500000000004</v>
      </c>
      <c r="K258">
        <v>5205.3100000000004</v>
      </c>
      <c r="N258" s="1">
        <f t="shared" ref="N258:N321" si="12">(A258/86400)+25569</f>
        <v>46079.479143518518</v>
      </c>
      <c r="O258" s="2">
        <f t="shared" ref="O258:O321" si="13">CEILING(INT(N258*1440)/1440*288,1)/288</f>
        <v>46079.479166666664</v>
      </c>
      <c r="P258">
        <f t="shared" si="11"/>
        <v>1772105400</v>
      </c>
    </row>
    <row r="259" spans="1:16" x14ac:dyDescent="0.55000000000000004">
      <c r="A259">
        <v>1772105698</v>
      </c>
      <c r="B259" t="s">
        <v>6</v>
      </c>
      <c r="C259" t="s">
        <v>7</v>
      </c>
      <c r="D259">
        <v>5173.54</v>
      </c>
      <c r="E259">
        <v>5161.8900000000003</v>
      </c>
      <c r="F259">
        <v>5135.8500000000004</v>
      </c>
      <c r="I259">
        <v>5178.6000000000004</v>
      </c>
      <c r="J259">
        <v>5193.3500000000004</v>
      </c>
      <c r="K259">
        <v>5205.3100000000004</v>
      </c>
      <c r="N259" s="1">
        <f t="shared" si="12"/>
        <v>46079.482615740737</v>
      </c>
      <c r="O259" s="2">
        <f t="shared" si="13"/>
        <v>46079.482638888891</v>
      </c>
      <c r="P259">
        <f t="shared" ref="P259:P322" si="14">MROUND((O259-25569)*86400,300)</f>
        <v>1772105700</v>
      </c>
    </row>
    <row r="260" spans="1:16" x14ac:dyDescent="0.55000000000000004">
      <c r="A260">
        <v>1772105998</v>
      </c>
      <c r="B260" t="s">
        <v>6</v>
      </c>
      <c r="C260" t="s">
        <v>7</v>
      </c>
      <c r="D260">
        <v>5174.68</v>
      </c>
      <c r="E260">
        <v>5161.8900000000003</v>
      </c>
      <c r="F260">
        <v>5135.8500000000004</v>
      </c>
      <c r="I260">
        <v>5178.6000000000004</v>
      </c>
      <c r="J260">
        <v>5193.3500000000004</v>
      </c>
      <c r="K260">
        <v>5205.3100000000004</v>
      </c>
      <c r="N260" s="1">
        <f t="shared" si="12"/>
        <v>46079.486087962963</v>
      </c>
      <c r="O260" s="2">
        <f t="shared" si="13"/>
        <v>46079.486111111109</v>
      </c>
      <c r="P260">
        <f t="shared" si="14"/>
        <v>1772106000</v>
      </c>
    </row>
    <row r="261" spans="1:16" x14ac:dyDescent="0.55000000000000004">
      <c r="A261">
        <v>1772106298</v>
      </c>
      <c r="B261" t="s">
        <v>6</v>
      </c>
      <c r="C261" t="s">
        <v>7</v>
      </c>
      <c r="D261">
        <v>5171.3999999999996</v>
      </c>
      <c r="E261">
        <v>5161.8900000000003</v>
      </c>
      <c r="F261">
        <v>5135.8500000000004</v>
      </c>
      <c r="I261">
        <v>5178.6000000000004</v>
      </c>
      <c r="J261">
        <v>5193.3500000000004</v>
      </c>
      <c r="K261">
        <v>5205.3100000000004</v>
      </c>
      <c r="N261" s="1">
        <f t="shared" si="12"/>
        <v>46079.489560185189</v>
      </c>
      <c r="O261" s="2">
        <f t="shared" si="13"/>
        <v>46079.489583333336</v>
      </c>
      <c r="P261">
        <f t="shared" si="14"/>
        <v>1772106300</v>
      </c>
    </row>
    <row r="262" spans="1:16" x14ac:dyDescent="0.55000000000000004">
      <c r="A262">
        <v>1772106598</v>
      </c>
      <c r="B262" t="s">
        <v>6</v>
      </c>
      <c r="C262" t="s">
        <v>7</v>
      </c>
      <c r="D262">
        <v>5163.51</v>
      </c>
      <c r="E262">
        <v>5161.8900000000003</v>
      </c>
      <c r="F262">
        <v>5135.8500000000004</v>
      </c>
      <c r="I262">
        <v>5178.6000000000004</v>
      </c>
      <c r="J262">
        <v>5193.3500000000004</v>
      </c>
      <c r="K262">
        <v>5205.3100000000004</v>
      </c>
      <c r="N262" s="1">
        <f t="shared" si="12"/>
        <v>46079.493032407408</v>
      </c>
      <c r="O262" s="2">
        <f t="shared" si="13"/>
        <v>46079.493055555555</v>
      </c>
      <c r="P262">
        <f t="shared" si="14"/>
        <v>1772106600</v>
      </c>
    </row>
    <row r="263" spans="1:16" x14ac:dyDescent="0.55000000000000004">
      <c r="A263">
        <v>1772106898</v>
      </c>
      <c r="B263" t="s">
        <v>6</v>
      </c>
      <c r="C263" t="s">
        <v>7</v>
      </c>
      <c r="D263">
        <v>5164.71</v>
      </c>
      <c r="E263">
        <v>5161.8900000000003</v>
      </c>
      <c r="F263">
        <v>5135.8500000000004</v>
      </c>
      <c r="I263">
        <v>5178.6000000000004</v>
      </c>
      <c r="J263">
        <v>5193.3500000000004</v>
      </c>
      <c r="K263">
        <v>5205.3100000000004</v>
      </c>
      <c r="N263" s="1">
        <f t="shared" si="12"/>
        <v>46079.496504629627</v>
      </c>
      <c r="O263" s="2">
        <f t="shared" si="13"/>
        <v>46079.496527777781</v>
      </c>
      <c r="P263">
        <f t="shared" si="14"/>
        <v>1772106900</v>
      </c>
    </row>
    <row r="264" spans="1:16" x14ac:dyDescent="0.55000000000000004">
      <c r="A264">
        <v>1772107198</v>
      </c>
      <c r="B264" t="s">
        <v>6</v>
      </c>
      <c r="C264" t="s">
        <v>7</v>
      </c>
      <c r="D264">
        <v>5165.67</v>
      </c>
      <c r="E264">
        <v>5161.8900000000003</v>
      </c>
      <c r="F264">
        <v>5135.8500000000004</v>
      </c>
      <c r="I264">
        <v>5178.6000000000004</v>
      </c>
      <c r="J264">
        <v>5193.3500000000004</v>
      </c>
      <c r="K264">
        <v>5205.3100000000004</v>
      </c>
      <c r="N264" s="1">
        <f t="shared" si="12"/>
        <v>46079.499976851846</v>
      </c>
      <c r="O264" s="2">
        <f t="shared" si="13"/>
        <v>46079.5</v>
      </c>
      <c r="P264">
        <f t="shared" si="14"/>
        <v>1772107200</v>
      </c>
    </row>
    <row r="265" spans="1:16" x14ac:dyDescent="0.55000000000000004">
      <c r="A265">
        <v>1772107498</v>
      </c>
      <c r="B265" t="s">
        <v>6</v>
      </c>
      <c r="C265" t="s">
        <v>7</v>
      </c>
      <c r="D265">
        <v>5169.1499999999996</v>
      </c>
      <c r="E265">
        <v>5161.8900000000003</v>
      </c>
      <c r="F265">
        <v>5135.8500000000004</v>
      </c>
      <c r="I265">
        <v>5178.6000000000004</v>
      </c>
      <c r="J265">
        <v>5193.3500000000004</v>
      </c>
      <c r="K265">
        <v>5205.3100000000004</v>
      </c>
      <c r="N265" s="1">
        <f t="shared" si="12"/>
        <v>46079.503449074073</v>
      </c>
      <c r="O265" s="2">
        <f t="shared" si="13"/>
        <v>46079.503472222219</v>
      </c>
      <c r="P265">
        <f t="shared" si="14"/>
        <v>1772107500</v>
      </c>
    </row>
    <row r="266" spans="1:16" x14ac:dyDescent="0.55000000000000004">
      <c r="A266">
        <v>1772107798</v>
      </c>
      <c r="B266" t="s">
        <v>6</v>
      </c>
      <c r="C266" t="s">
        <v>7</v>
      </c>
      <c r="D266">
        <v>5168.46</v>
      </c>
      <c r="E266">
        <v>5161.8900000000003</v>
      </c>
      <c r="F266">
        <v>5135.8500000000004</v>
      </c>
      <c r="I266">
        <v>5178.6000000000004</v>
      </c>
      <c r="J266">
        <v>5193.3500000000004</v>
      </c>
      <c r="K266">
        <v>5205.3100000000004</v>
      </c>
      <c r="N266" s="1">
        <f t="shared" si="12"/>
        <v>46079.506921296299</v>
      </c>
      <c r="O266" s="2">
        <f t="shared" si="13"/>
        <v>46079.506944444445</v>
      </c>
      <c r="P266">
        <f t="shared" si="14"/>
        <v>1772107800</v>
      </c>
    </row>
    <row r="267" spans="1:16" x14ac:dyDescent="0.55000000000000004">
      <c r="A267">
        <v>1772108098</v>
      </c>
      <c r="B267" t="s">
        <v>6</v>
      </c>
      <c r="C267" t="s">
        <v>7</v>
      </c>
      <c r="D267">
        <v>5172.18</v>
      </c>
      <c r="E267">
        <v>5161.8900000000003</v>
      </c>
      <c r="F267">
        <v>5135.8500000000004</v>
      </c>
      <c r="I267">
        <v>5178.6000000000004</v>
      </c>
      <c r="J267">
        <v>5193.3500000000004</v>
      </c>
      <c r="K267">
        <v>5205.3100000000004</v>
      </c>
      <c r="N267" s="1">
        <f t="shared" si="12"/>
        <v>46079.510393518518</v>
      </c>
      <c r="O267" s="2">
        <f t="shared" si="13"/>
        <v>46079.510416666664</v>
      </c>
      <c r="P267">
        <f t="shared" si="14"/>
        <v>1772108100</v>
      </c>
    </row>
    <row r="268" spans="1:16" x14ac:dyDescent="0.55000000000000004">
      <c r="A268">
        <v>1772108398</v>
      </c>
      <c r="B268" t="s">
        <v>6</v>
      </c>
      <c r="C268" t="s">
        <v>7</v>
      </c>
      <c r="D268">
        <v>5176.5200000000004</v>
      </c>
      <c r="E268">
        <v>5161.8900000000003</v>
      </c>
      <c r="F268">
        <v>5135.8500000000004</v>
      </c>
      <c r="I268">
        <v>5178.6000000000004</v>
      </c>
      <c r="J268">
        <v>5193.3500000000004</v>
      </c>
      <c r="K268">
        <v>5205.3100000000004</v>
      </c>
      <c r="N268" s="1">
        <f t="shared" si="12"/>
        <v>46079.513865740737</v>
      </c>
      <c r="O268" s="2">
        <f t="shared" si="13"/>
        <v>46079.513888888891</v>
      </c>
      <c r="P268">
        <f t="shared" si="14"/>
        <v>1772108400</v>
      </c>
    </row>
    <row r="269" spans="1:16" x14ac:dyDescent="0.55000000000000004">
      <c r="A269">
        <v>1772108698</v>
      </c>
      <c r="B269" t="s">
        <v>6</v>
      </c>
      <c r="C269" t="s">
        <v>7</v>
      </c>
      <c r="D269">
        <v>5178.54</v>
      </c>
      <c r="E269">
        <v>5161.8900000000003</v>
      </c>
      <c r="F269">
        <v>5135.8500000000004</v>
      </c>
      <c r="I269">
        <v>5178.6000000000004</v>
      </c>
      <c r="J269">
        <v>5193.3500000000004</v>
      </c>
      <c r="K269">
        <v>5205.3100000000004</v>
      </c>
      <c r="N269" s="1">
        <f t="shared" si="12"/>
        <v>46079.517337962963</v>
      </c>
      <c r="O269" s="2">
        <f t="shared" si="13"/>
        <v>46079.517361111109</v>
      </c>
      <c r="P269">
        <f t="shared" si="14"/>
        <v>1772108700</v>
      </c>
    </row>
    <row r="270" spans="1:16" x14ac:dyDescent="0.55000000000000004">
      <c r="A270">
        <v>1772108998</v>
      </c>
      <c r="B270" t="s">
        <v>6</v>
      </c>
      <c r="C270" t="s">
        <v>7</v>
      </c>
      <c r="D270">
        <v>5183.1000000000004</v>
      </c>
      <c r="E270">
        <v>5178.6000000000004</v>
      </c>
      <c r="F270">
        <v>5161.8900000000003</v>
      </c>
      <c r="G270">
        <v>5135.8500000000004</v>
      </c>
      <c r="I270">
        <v>5193.3500000000004</v>
      </c>
      <c r="J270">
        <v>5205.3100000000004</v>
      </c>
      <c r="N270" s="1">
        <f t="shared" si="12"/>
        <v>46079.520810185189</v>
      </c>
      <c r="O270" s="2">
        <f t="shared" si="13"/>
        <v>46079.520833333336</v>
      </c>
      <c r="P270">
        <f t="shared" si="14"/>
        <v>1772109000</v>
      </c>
    </row>
    <row r="271" spans="1:16" x14ac:dyDescent="0.55000000000000004">
      <c r="A271">
        <v>1772109298</v>
      </c>
      <c r="B271" t="s">
        <v>6</v>
      </c>
      <c r="C271" t="s">
        <v>7</v>
      </c>
      <c r="D271">
        <v>5182.34</v>
      </c>
      <c r="E271">
        <v>5178.6000000000004</v>
      </c>
      <c r="F271">
        <v>5161.8900000000003</v>
      </c>
      <c r="G271">
        <v>5135.8500000000004</v>
      </c>
      <c r="I271">
        <v>5193.3500000000004</v>
      </c>
      <c r="J271">
        <v>5205.3100000000004</v>
      </c>
      <c r="N271" s="1">
        <f t="shared" si="12"/>
        <v>46079.524282407408</v>
      </c>
      <c r="O271" s="2">
        <f t="shared" si="13"/>
        <v>46079.524305555555</v>
      </c>
      <c r="P271">
        <f t="shared" si="14"/>
        <v>1772109300</v>
      </c>
    </row>
    <row r="272" spans="1:16" x14ac:dyDescent="0.55000000000000004">
      <c r="A272">
        <v>1772109598</v>
      </c>
      <c r="B272" t="s">
        <v>6</v>
      </c>
      <c r="C272" t="s">
        <v>7</v>
      </c>
      <c r="D272">
        <v>5187.5200000000004</v>
      </c>
      <c r="E272">
        <v>5178.6000000000004</v>
      </c>
      <c r="F272">
        <v>5161.8900000000003</v>
      </c>
      <c r="G272">
        <v>5135.8500000000004</v>
      </c>
      <c r="I272">
        <v>5193.3500000000004</v>
      </c>
      <c r="J272">
        <v>5205.3100000000004</v>
      </c>
      <c r="N272" s="1">
        <f t="shared" si="12"/>
        <v>46079.527754629627</v>
      </c>
      <c r="O272" s="2">
        <f t="shared" si="13"/>
        <v>46079.527777777781</v>
      </c>
      <c r="P272">
        <f t="shared" si="14"/>
        <v>1772109600</v>
      </c>
    </row>
    <row r="273" spans="1:16" x14ac:dyDescent="0.55000000000000004">
      <c r="A273">
        <v>1772109898</v>
      </c>
      <c r="B273" t="s">
        <v>6</v>
      </c>
      <c r="C273" t="s">
        <v>7</v>
      </c>
      <c r="D273">
        <v>5181.29</v>
      </c>
      <c r="E273">
        <v>5178.6000000000004</v>
      </c>
      <c r="F273">
        <v>5161.8900000000003</v>
      </c>
      <c r="G273">
        <v>5135.8500000000004</v>
      </c>
      <c r="I273">
        <v>5193.3500000000004</v>
      </c>
      <c r="J273">
        <v>5205.3100000000004</v>
      </c>
      <c r="N273" s="1">
        <f t="shared" si="12"/>
        <v>46079.531226851846</v>
      </c>
      <c r="O273" s="2">
        <f t="shared" si="13"/>
        <v>46079.53125</v>
      </c>
      <c r="P273">
        <f t="shared" si="14"/>
        <v>1772109900</v>
      </c>
    </row>
    <row r="274" spans="1:16" x14ac:dyDescent="0.55000000000000004">
      <c r="A274">
        <v>1772110198</v>
      </c>
      <c r="B274" t="s">
        <v>6</v>
      </c>
      <c r="C274" t="s">
        <v>7</v>
      </c>
      <c r="D274">
        <v>5181.25</v>
      </c>
      <c r="E274">
        <v>5178.6000000000004</v>
      </c>
      <c r="F274">
        <v>5161.8900000000003</v>
      </c>
      <c r="G274">
        <v>5135.8500000000004</v>
      </c>
      <c r="I274">
        <v>5193.3500000000004</v>
      </c>
      <c r="J274">
        <v>5205.3100000000004</v>
      </c>
      <c r="N274" s="1">
        <f t="shared" si="12"/>
        <v>46079.534699074073</v>
      </c>
      <c r="O274" s="2">
        <f t="shared" si="13"/>
        <v>46079.534722222219</v>
      </c>
      <c r="P274">
        <f t="shared" si="14"/>
        <v>1772110200</v>
      </c>
    </row>
    <row r="275" spans="1:16" x14ac:dyDescent="0.55000000000000004">
      <c r="A275">
        <v>1772110498</v>
      </c>
      <c r="B275" t="s">
        <v>6</v>
      </c>
      <c r="C275" t="s">
        <v>7</v>
      </c>
      <c r="D275">
        <v>5183.8500000000004</v>
      </c>
      <c r="E275">
        <v>5178.6000000000004</v>
      </c>
      <c r="F275">
        <v>5161.8900000000003</v>
      </c>
      <c r="G275">
        <v>5135.8500000000004</v>
      </c>
      <c r="I275">
        <v>5193.3500000000004</v>
      </c>
      <c r="J275">
        <v>5205.3100000000004</v>
      </c>
      <c r="N275" s="1">
        <f t="shared" si="12"/>
        <v>46079.538171296299</v>
      </c>
      <c r="O275" s="2">
        <f t="shared" si="13"/>
        <v>46079.538194444445</v>
      </c>
      <c r="P275">
        <f t="shared" si="14"/>
        <v>1772110500</v>
      </c>
    </row>
    <row r="276" spans="1:16" x14ac:dyDescent="0.55000000000000004">
      <c r="A276">
        <v>1772110798</v>
      </c>
      <c r="B276" t="s">
        <v>6</v>
      </c>
      <c r="C276" t="s">
        <v>7</v>
      </c>
      <c r="D276">
        <v>5175.76</v>
      </c>
      <c r="E276">
        <v>5161.8900000000003</v>
      </c>
      <c r="F276">
        <v>5135.8500000000004</v>
      </c>
      <c r="I276">
        <v>5178.6000000000004</v>
      </c>
      <c r="J276">
        <v>5193.3500000000004</v>
      </c>
      <c r="K276">
        <v>5205.3100000000004</v>
      </c>
      <c r="N276" s="1">
        <f t="shared" si="12"/>
        <v>46079.541643518518</v>
      </c>
      <c r="O276" s="2">
        <f t="shared" si="13"/>
        <v>46079.541666666664</v>
      </c>
      <c r="P276">
        <f t="shared" si="14"/>
        <v>1772110800</v>
      </c>
    </row>
    <row r="277" spans="1:16" x14ac:dyDescent="0.55000000000000004">
      <c r="A277">
        <v>1772111098</v>
      </c>
      <c r="B277" t="s">
        <v>6</v>
      </c>
      <c r="C277" t="s">
        <v>7</v>
      </c>
      <c r="D277">
        <v>5172.5</v>
      </c>
      <c r="E277">
        <v>5161.8900000000003</v>
      </c>
      <c r="F277">
        <v>5135.8500000000004</v>
      </c>
      <c r="I277">
        <v>5178.6000000000004</v>
      </c>
      <c r="J277">
        <v>5193.3500000000004</v>
      </c>
      <c r="K277">
        <v>5205.3100000000004</v>
      </c>
      <c r="N277" s="1">
        <f t="shared" si="12"/>
        <v>46079.545115740737</v>
      </c>
      <c r="O277" s="2">
        <f t="shared" si="13"/>
        <v>46079.545138888891</v>
      </c>
      <c r="P277">
        <f t="shared" si="14"/>
        <v>1772111100</v>
      </c>
    </row>
    <row r="278" spans="1:16" x14ac:dyDescent="0.55000000000000004">
      <c r="A278">
        <v>1772111398</v>
      </c>
      <c r="B278" t="s">
        <v>6</v>
      </c>
      <c r="C278" t="s">
        <v>7</v>
      </c>
      <c r="D278">
        <v>5174</v>
      </c>
      <c r="E278">
        <v>5161.8900000000003</v>
      </c>
      <c r="F278">
        <v>5135.8500000000004</v>
      </c>
      <c r="I278">
        <v>5178.6000000000004</v>
      </c>
      <c r="J278">
        <v>5193.3500000000004</v>
      </c>
      <c r="K278">
        <v>5205.3100000000004</v>
      </c>
      <c r="N278" s="1">
        <f t="shared" si="12"/>
        <v>46079.548587962963</v>
      </c>
      <c r="O278" s="2">
        <f t="shared" si="13"/>
        <v>46079.548611111109</v>
      </c>
      <c r="P278">
        <f t="shared" si="14"/>
        <v>1772111400</v>
      </c>
    </row>
    <row r="279" spans="1:16" x14ac:dyDescent="0.55000000000000004">
      <c r="A279">
        <v>1772111698</v>
      </c>
      <c r="B279" t="s">
        <v>6</v>
      </c>
      <c r="C279" t="s">
        <v>7</v>
      </c>
      <c r="D279">
        <v>5171.6499999999996</v>
      </c>
      <c r="E279">
        <v>5161.8900000000003</v>
      </c>
      <c r="F279">
        <v>5135.8500000000004</v>
      </c>
      <c r="I279">
        <v>5178.6000000000004</v>
      </c>
      <c r="J279">
        <v>5193.3500000000004</v>
      </c>
      <c r="K279">
        <v>5205.3100000000004</v>
      </c>
      <c r="N279" s="1">
        <f t="shared" si="12"/>
        <v>46079.552060185189</v>
      </c>
      <c r="O279" s="2">
        <f t="shared" si="13"/>
        <v>46079.552083333336</v>
      </c>
      <c r="P279">
        <f t="shared" si="14"/>
        <v>1772111700</v>
      </c>
    </row>
    <row r="280" spans="1:16" x14ac:dyDescent="0.55000000000000004">
      <c r="A280">
        <v>1772111998</v>
      </c>
      <c r="B280" t="s">
        <v>6</v>
      </c>
      <c r="C280" t="s">
        <v>7</v>
      </c>
      <c r="D280">
        <v>5178.12</v>
      </c>
      <c r="E280">
        <v>5161.8900000000003</v>
      </c>
      <c r="F280">
        <v>5135.8500000000004</v>
      </c>
      <c r="I280">
        <v>5178.6000000000004</v>
      </c>
      <c r="J280">
        <v>5193.3500000000004</v>
      </c>
      <c r="K280">
        <v>5205.3100000000004</v>
      </c>
      <c r="N280" s="1">
        <f t="shared" si="12"/>
        <v>46079.555532407408</v>
      </c>
      <c r="O280" s="2">
        <f t="shared" si="13"/>
        <v>46079.555555555555</v>
      </c>
      <c r="P280">
        <f t="shared" si="14"/>
        <v>1772112000</v>
      </c>
    </row>
    <row r="281" spans="1:16" x14ac:dyDescent="0.55000000000000004">
      <c r="A281">
        <v>1772112298</v>
      </c>
      <c r="B281" t="s">
        <v>6</v>
      </c>
      <c r="C281" t="s">
        <v>7</v>
      </c>
      <c r="D281">
        <v>5174.76</v>
      </c>
      <c r="E281">
        <v>5161.8900000000003</v>
      </c>
      <c r="F281">
        <v>5135.8500000000004</v>
      </c>
      <c r="I281">
        <v>5178.6000000000004</v>
      </c>
      <c r="J281">
        <v>5193.3500000000004</v>
      </c>
      <c r="K281">
        <v>5205.3100000000004</v>
      </c>
      <c r="N281" s="1">
        <f t="shared" si="12"/>
        <v>46079.559004629627</v>
      </c>
      <c r="O281" s="2">
        <f t="shared" si="13"/>
        <v>46079.559027777781</v>
      </c>
      <c r="P281">
        <f t="shared" si="14"/>
        <v>1772112300</v>
      </c>
    </row>
    <row r="282" spans="1:16" x14ac:dyDescent="0.55000000000000004">
      <c r="A282">
        <v>1772112598</v>
      </c>
      <c r="B282" t="s">
        <v>6</v>
      </c>
      <c r="C282" t="s">
        <v>7</v>
      </c>
      <c r="D282">
        <v>5174.3599999999997</v>
      </c>
      <c r="E282">
        <v>5161.8900000000003</v>
      </c>
      <c r="F282">
        <v>5135.8500000000004</v>
      </c>
      <c r="I282">
        <v>5178.6000000000004</v>
      </c>
      <c r="J282">
        <v>5193.3500000000004</v>
      </c>
      <c r="K282">
        <v>5205.3100000000004</v>
      </c>
      <c r="N282" s="1">
        <f t="shared" si="12"/>
        <v>46079.562476851846</v>
      </c>
      <c r="O282" s="2">
        <f t="shared" si="13"/>
        <v>46079.5625</v>
      </c>
      <c r="P282">
        <f t="shared" si="14"/>
        <v>1772112600</v>
      </c>
    </row>
    <row r="283" spans="1:16" x14ac:dyDescent="0.55000000000000004">
      <c r="A283">
        <v>1772112898</v>
      </c>
      <c r="B283" t="s">
        <v>6</v>
      </c>
      <c r="C283" t="s">
        <v>7</v>
      </c>
      <c r="D283">
        <v>5173.6099999999997</v>
      </c>
      <c r="E283">
        <v>5161.8900000000003</v>
      </c>
      <c r="F283">
        <v>5135.8500000000004</v>
      </c>
      <c r="I283">
        <v>5178.6000000000004</v>
      </c>
      <c r="J283">
        <v>5193.3500000000004</v>
      </c>
      <c r="K283">
        <v>5205.3100000000004</v>
      </c>
      <c r="N283" s="1">
        <f t="shared" si="12"/>
        <v>46079.565949074073</v>
      </c>
      <c r="O283" s="2">
        <f t="shared" si="13"/>
        <v>46079.565972222219</v>
      </c>
      <c r="P283">
        <f t="shared" si="14"/>
        <v>1772112900</v>
      </c>
    </row>
    <row r="284" spans="1:16" x14ac:dyDescent="0.55000000000000004">
      <c r="A284">
        <v>1772113198</v>
      </c>
      <c r="B284" t="s">
        <v>6</v>
      </c>
      <c r="C284" t="s">
        <v>7</v>
      </c>
      <c r="D284">
        <v>5165.1400000000003</v>
      </c>
      <c r="E284">
        <v>5161.8900000000003</v>
      </c>
      <c r="F284">
        <v>5135.8500000000004</v>
      </c>
      <c r="I284">
        <v>5178.6000000000004</v>
      </c>
      <c r="J284">
        <v>5193.3500000000004</v>
      </c>
      <c r="K284">
        <v>5205.3100000000004</v>
      </c>
      <c r="N284" s="1">
        <f t="shared" si="12"/>
        <v>46079.569421296299</v>
      </c>
      <c r="O284" s="2">
        <f t="shared" si="13"/>
        <v>46079.569444444445</v>
      </c>
      <c r="P284">
        <f t="shared" si="14"/>
        <v>1772113200</v>
      </c>
    </row>
    <row r="285" spans="1:16" x14ac:dyDescent="0.55000000000000004">
      <c r="A285">
        <v>1772113498</v>
      </c>
      <c r="B285" t="s">
        <v>6</v>
      </c>
      <c r="C285" t="s">
        <v>7</v>
      </c>
      <c r="D285">
        <v>5168.76</v>
      </c>
      <c r="E285">
        <v>5161.8900000000003</v>
      </c>
      <c r="F285">
        <v>5135.8500000000004</v>
      </c>
      <c r="I285">
        <v>5178.6000000000004</v>
      </c>
      <c r="J285">
        <v>5193.3500000000004</v>
      </c>
      <c r="K285">
        <v>5205.3100000000004</v>
      </c>
      <c r="N285" s="1">
        <f t="shared" si="12"/>
        <v>46079.572893518518</v>
      </c>
      <c r="O285" s="2">
        <f t="shared" si="13"/>
        <v>46079.572916666664</v>
      </c>
      <c r="P285">
        <f t="shared" si="14"/>
        <v>1772113500</v>
      </c>
    </row>
    <row r="286" spans="1:16" x14ac:dyDescent="0.55000000000000004">
      <c r="A286">
        <v>1772113798</v>
      </c>
      <c r="B286" t="s">
        <v>6</v>
      </c>
      <c r="C286" t="s">
        <v>7</v>
      </c>
      <c r="D286">
        <v>5170.8</v>
      </c>
      <c r="E286">
        <v>5161.8900000000003</v>
      </c>
      <c r="F286">
        <v>5135.8500000000004</v>
      </c>
      <c r="I286">
        <v>5178.6000000000004</v>
      </c>
      <c r="J286">
        <v>5193.3500000000004</v>
      </c>
      <c r="K286">
        <v>5205.3100000000004</v>
      </c>
      <c r="N286" s="1">
        <f t="shared" si="12"/>
        <v>46079.576365740737</v>
      </c>
      <c r="O286" s="2">
        <f t="shared" si="13"/>
        <v>46079.576388888891</v>
      </c>
      <c r="P286">
        <f t="shared" si="14"/>
        <v>1772113800</v>
      </c>
    </row>
    <row r="287" spans="1:16" x14ac:dyDescent="0.55000000000000004">
      <c r="A287">
        <v>1772114098</v>
      </c>
      <c r="B287" t="s">
        <v>6</v>
      </c>
      <c r="C287" t="s">
        <v>7</v>
      </c>
      <c r="D287">
        <v>5166.3900000000003</v>
      </c>
      <c r="E287">
        <v>5161.8900000000003</v>
      </c>
      <c r="F287">
        <v>5135.8500000000004</v>
      </c>
      <c r="I287">
        <v>5178.6000000000004</v>
      </c>
      <c r="J287">
        <v>5193.3500000000004</v>
      </c>
      <c r="K287">
        <v>5205.3100000000004</v>
      </c>
      <c r="N287" s="1">
        <f t="shared" si="12"/>
        <v>46079.579837962963</v>
      </c>
      <c r="O287" s="2">
        <f t="shared" si="13"/>
        <v>46079.579861111109</v>
      </c>
      <c r="P287">
        <f t="shared" si="14"/>
        <v>1772114100</v>
      </c>
    </row>
    <row r="288" spans="1:16" x14ac:dyDescent="0.55000000000000004">
      <c r="A288">
        <v>1772114398</v>
      </c>
      <c r="B288" t="s">
        <v>6</v>
      </c>
      <c r="C288" t="s">
        <v>7</v>
      </c>
      <c r="D288">
        <v>5166.0600000000004</v>
      </c>
      <c r="E288">
        <v>5161.8900000000003</v>
      </c>
      <c r="F288">
        <v>5135.8500000000004</v>
      </c>
      <c r="I288">
        <v>5178.6000000000004</v>
      </c>
      <c r="J288">
        <v>5193.3500000000004</v>
      </c>
      <c r="K288">
        <v>5205.3100000000004</v>
      </c>
      <c r="N288" s="1">
        <f t="shared" si="12"/>
        <v>46079.583310185189</v>
      </c>
      <c r="O288" s="2">
        <f t="shared" si="13"/>
        <v>46079.583333333336</v>
      </c>
      <c r="P288">
        <f t="shared" si="14"/>
        <v>1772114400</v>
      </c>
    </row>
    <row r="289" spans="1:16" x14ac:dyDescent="0.55000000000000004">
      <c r="A289">
        <v>1772114698</v>
      </c>
      <c r="B289" t="s">
        <v>6</v>
      </c>
      <c r="C289" t="s">
        <v>7</v>
      </c>
      <c r="D289">
        <v>5163.55</v>
      </c>
      <c r="E289">
        <v>5161.8900000000003</v>
      </c>
      <c r="F289">
        <v>5135.8500000000004</v>
      </c>
      <c r="I289">
        <v>5178.6000000000004</v>
      </c>
      <c r="J289">
        <v>5193.3500000000004</v>
      </c>
      <c r="K289">
        <v>5205.3100000000004</v>
      </c>
      <c r="N289" s="1">
        <f t="shared" si="12"/>
        <v>46079.586782407408</v>
      </c>
      <c r="O289" s="2">
        <f t="shared" si="13"/>
        <v>46079.586805555555</v>
      </c>
      <c r="P289">
        <f t="shared" si="14"/>
        <v>1772114700</v>
      </c>
    </row>
    <row r="290" spans="1:16" x14ac:dyDescent="0.55000000000000004">
      <c r="A290">
        <v>1772114998</v>
      </c>
      <c r="B290" t="s">
        <v>6</v>
      </c>
      <c r="C290" t="s">
        <v>7</v>
      </c>
      <c r="D290">
        <v>5166.28</v>
      </c>
      <c r="E290">
        <v>5161.8900000000003</v>
      </c>
      <c r="F290">
        <v>5135.8500000000004</v>
      </c>
      <c r="I290">
        <v>5178.6000000000004</v>
      </c>
      <c r="J290">
        <v>5193.3500000000004</v>
      </c>
      <c r="K290">
        <v>5205.3100000000004</v>
      </c>
      <c r="N290" s="1">
        <f t="shared" si="12"/>
        <v>46079.590254629627</v>
      </c>
      <c r="O290" s="2">
        <f t="shared" si="13"/>
        <v>46079.590277777781</v>
      </c>
      <c r="P290">
        <f t="shared" si="14"/>
        <v>1772115000</v>
      </c>
    </row>
    <row r="291" spans="1:16" x14ac:dyDescent="0.55000000000000004">
      <c r="A291">
        <v>1772115298</v>
      </c>
      <c r="B291" t="s">
        <v>6</v>
      </c>
      <c r="C291" t="s">
        <v>7</v>
      </c>
      <c r="D291">
        <v>5167.0200000000004</v>
      </c>
      <c r="E291">
        <v>5161.8900000000003</v>
      </c>
      <c r="F291">
        <v>5135.8500000000004</v>
      </c>
      <c r="I291">
        <v>5178.6000000000004</v>
      </c>
      <c r="J291">
        <v>5193.3500000000004</v>
      </c>
      <c r="K291">
        <v>5205.3100000000004</v>
      </c>
      <c r="N291" s="1">
        <f t="shared" si="12"/>
        <v>46079.593726851846</v>
      </c>
      <c r="O291" s="2">
        <f t="shared" si="13"/>
        <v>46079.59375</v>
      </c>
      <c r="P291">
        <f t="shared" si="14"/>
        <v>1772115300</v>
      </c>
    </row>
    <row r="292" spans="1:16" x14ac:dyDescent="0.55000000000000004">
      <c r="A292">
        <v>1772115598</v>
      </c>
      <c r="B292" t="s">
        <v>6</v>
      </c>
      <c r="C292" t="s">
        <v>7</v>
      </c>
      <c r="D292">
        <v>5168.82</v>
      </c>
      <c r="E292">
        <v>5161.8900000000003</v>
      </c>
      <c r="F292">
        <v>5135.8500000000004</v>
      </c>
      <c r="I292">
        <v>5178.6000000000004</v>
      </c>
      <c r="J292">
        <v>5193.3500000000004</v>
      </c>
      <c r="K292">
        <v>5205.3100000000004</v>
      </c>
      <c r="N292" s="1">
        <f t="shared" si="12"/>
        <v>46079.597199074073</v>
      </c>
      <c r="O292" s="2">
        <f t="shared" si="13"/>
        <v>46079.597222222219</v>
      </c>
      <c r="P292">
        <f t="shared" si="14"/>
        <v>1772115600</v>
      </c>
    </row>
    <row r="293" spans="1:16" x14ac:dyDescent="0.55000000000000004">
      <c r="A293">
        <v>1772115898</v>
      </c>
      <c r="B293" t="s">
        <v>6</v>
      </c>
      <c r="C293" t="s">
        <v>7</v>
      </c>
      <c r="D293">
        <v>5170.41</v>
      </c>
      <c r="E293">
        <v>5161.8900000000003</v>
      </c>
      <c r="F293">
        <v>5135.8500000000004</v>
      </c>
      <c r="I293">
        <v>5178.6000000000004</v>
      </c>
      <c r="J293">
        <v>5193.3500000000004</v>
      </c>
      <c r="K293">
        <v>5205.3100000000004</v>
      </c>
      <c r="N293" s="1">
        <f t="shared" si="12"/>
        <v>46079.600671296299</v>
      </c>
      <c r="O293" s="2">
        <f t="shared" si="13"/>
        <v>46079.600694444445</v>
      </c>
      <c r="P293">
        <f t="shared" si="14"/>
        <v>1772115900</v>
      </c>
    </row>
    <row r="294" spans="1:16" x14ac:dyDescent="0.55000000000000004">
      <c r="A294">
        <v>1772116198</v>
      </c>
      <c r="B294" t="s">
        <v>6</v>
      </c>
      <c r="C294" t="s">
        <v>7</v>
      </c>
      <c r="D294">
        <v>5165.83</v>
      </c>
      <c r="E294">
        <v>5161.8900000000003</v>
      </c>
      <c r="F294">
        <v>5135.8500000000004</v>
      </c>
      <c r="I294">
        <v>5178.6000000000004</v>
      </c>
      <c r="J294">
        <v>5193.3500000000004</v>
      </c>
      <c r="K294">
        <v>5205.3100000000004</v>
      </c>
      <c r="N294" s="1">
        <f t="shared" si="12"/>
        <v>46079.604143518518</v>
      </c>
      <c r="O294" s="2">
        <f t="shared" si="13"/>
        <v>46079.604166666664</v>
      </c>
      <c r="P294">
        <f t="shared" si="14"/>
        <v>1772116200</v>
      </c>
    </row>
    <row r="295" spans="1:16" x14ac:dyDescent="0.55000000000000004">
      <c r="A295">
        <v>1772116498</v>
      </c>
      <c r="B295" t="s">
        <v>6</v>
      </c>
      <c r="C295" t="s">
        <v>7</v>
      </c>
      <c r="D295">
        <v>5166.41</v>
      </c>
      <c r="E295">
        <v>5161.8900000000003</v>
      </c>
      <c r="F295">
        <v>5135.8500000000004</v>
      </c>
      <c r="I295">
        <v>5178.6000000000004</v>
      </c>
      <c r="J295">
        <v>5193.3500000000004</v>
      </c>
      <c r="K295">
        <v>5205.3100000000004</v>
      </c>
      <c r="N295" s="1">
        <f t="shared" si="12"/>
        <v>46079.607615740737</v>
      </c>
      <c r="O295" s="2">
        <f t="shared" si="13"/>
        <v>46079.607638888891</v>
      </c>
      <c r="P295">
        <f t="shared" si="14"/>
        <v>1772116500</v>
      </c>
    </row>
    <row r="296" spans="1:16" x14ac:dyDescent="0.55000000000000004">
      <c r="A296">
        <v>1772116798</v>
      </c>
      <c r="B296" t="s">
        <v>6</v>
      </c>
      <c r="C296" t="s">
        <v>7</v>
      </c>
      <c r="D296">
        <v>5172.5600000000004</v>
      </c>
      <c r="E296">
        <v>5161.8900000000003</v>
      </c>
      <c r="F296">
        <v>5135.8500000000004</v>
      </c>
      <c r="I296">
        <v>5178.6000000000004</v>
      </c>
      <c r="J296">
        <v>5193.3500000000004</v>
      </c>
      <c r="K296">
        <v>5205.3100000000004</v>
      </c>
      <c r="N296" s="1">
        <f t="shared" si="12"/>
        <v>46079.611087962963</v>
      </c>
      <c r="O296" s="2">
        <f t="shared" si="13"/>
        <v>46079.611111111109</v>
      </c>
      <c r="P296">
        <f t="shared" si="14"/>
        <v>1772116800</v>
      </c>
    </row>
    <row r="297" spans="1:16" x14ac:dyDescent="0.55000000000000004">
      <c r="A297">
        <v>1772117098</v>
      </c>
      <c r="B297" t="s">
        <v>6</v>
      </c>
      <c r="C297" t="s">
        <v>7</v>
      </c>
      <c r="D297">
        <v>5171.99</v>
      </c>
      <c r="E297">
        <v>5161.8900000000003</v>
      </c>
      <c r="F297">
        <v>5135.8500000000004</v>
      </c>
      <c r="I297">
        <v>5178.6000000000004</v>
      </c>
      <c r="J297">
        <v>5193.3500000000004</v>
      </c>
      <c r="K297">
        <v>5205.3100000000004</v>
      </c>
      <c r="N297" s="1">
        <f t="shared" si="12"/>
        <v>46079.614560185189</v>
      </c>
      <c r="O297" s="2">
        <f t="shared" si="13"/>
        <v>46079.614583333336</v>
      </c>
      <c r="P297">
        <f t="shared" si="14"/>
        <v>1772117100</v>
      </c>
    </row>
    <row r="298" spans="1:16" x14ac:dyDescent="0.55000000000000004">
      <c r="A298">
        <v>1772117398</v>
      </c>
      <c r="B298" t="s">
        <v>6</v>
      </c>
      <c r="C298" t="s">
        <v>7</v>
      </c>
      <c r="D298">
        <v>5167.91</v>
      </c>
      <c r="E298">
        <v>5161.8900000000003</v>
      </c>
      <c r="F298">
        <v>5135.8500000000004</v>
      </c>
      <c r="I298">
        <v>5178.6000000000004</v>
      </c>
      <c r="J298">
        <v>5193.3500000000004</v>
      </c>
      <c r="K298">
        <v>5205.3100000000004</v>
      </c>
      <c r="N298" s="1">
        <f t="shared" si="12"/>
        <v>46079.618032407408</v>
      </c>
      <c r="O298" s="2">
        <f t="shared" si="13"/>
        <v>46079.618055555555</v>
      </c>
      <c r="P298">
        <f t="shared" si="14"/>
        <v>1772117400</v>
      </c>
    </row>
    <row r="299" spans="1:16" x14ac:dyDescent="0.55000000000000004">
      <c r="A299">
        <v>1772117698</v>
      </c>
      <c r="B299" t="s">
        <v>6</v>
      </c>
      <c r="C299" t="s">
        <v>7</v>
      </c>
      <c r="D299">
        <v>5165.1400000000003</v>
      </c>
      <c r="E299">
        <v>5161.8900000000003</v>
      </c>
      <c r="F299">
        <v>5135.8500000000004</v>
      </c>
      <c r="I299">
        <v>5178.6000000000004</v>
      </c>
      <c r="J299">
        <v>5193.3500000000004</v>
      </c>
      <c r="K299">
        <v>5205.3100000000004</v>
      </c>
      <c r="N299" s="1">
        <f t="shared" si="12"/>
        <v>46079.621504629627</v>
      </c>
      <c r="O299" s="2">
        <f t="shared" si="13"/>
        <v>46079.621527777781</v>
      </c>
      <c r="P299">
        <f t="shared" si="14"/>
        <v>1772117700</v>
      </c>
    </row>
    <row r="300" spans="1:16" x14ac:dyDescent="0.55000000000000004">
      <c r="A300">
        <v>1772117998</v>
      </c>
      <c r="B300" t="s">
        <v>6</v>
      </c>
      <c r="C300" t="s">
        <v>7</v>
      </c>
      <c r="D300">
        <v>5167.7</v>
      </c>
      <c r="E300">
        <v>5161.8900000000003</v>
      </c>
      <c r="F300">
        <v>5135.8500000000004</v>
      </c>
      <c r="I300">
        <v>5178.6000000000004</v>
      </c>
      <c r="J300">
        <v>5193.3500000000004</v>
      </c>
      <c r="K300">
        <v>5205.3100000000004</v>
      </c>
      <c r="N300" s="1">
        <f t="shared" si="12"/>
        <v>46079.624976851846</v>
      </c>
      <c r="O300" s="2">
        <f t="shared" si="13"/>
        <v>46079.625</v>
      </c>
      <c r="P300">
        <f t="shared" si="14"/>
        <v>1772118000</v>
      </c>
    </row>
    <row r="301" spans="1:16" x14ac:dyDescent="0.55000000000000004">
      <c r="A301">
        <v>1772118298</v>
      </c>
      <c r="B301" t="s">
        <v>6</v>
      </c>
      <c r="C301" t="s">
        <v>7</v>
      </c>
      <c r="D301">
        <v>5167.21</v>
      </c>
      <c r="E301">
        <v>5161.8900000000003</v>
      </c>
      <c r="F301">
        <v>5135.8500000000004</v>
      </c>
      <c r="I301">
        <v>5178.6000000000004</v>
      </c>
      <c r="J301">
        <v>5193.3500000000004</v>
      </c>
      <c r="K301">
        <v>5205.3100000000004</v>
      </c>
      <c r="N301" s="1">
        <f t="shared" si="12"/>
        <v>46079.628449074073</v>
      </c>
      <c r="O301" s="2">
        <f t="shared" si="13"/>
        <v>46079.628472222219</v>
      </c>
      <c r="P301">
        <f t="shared" si="14"/>
        <v>1772118300</v>
      </c>
    </row>
    <row r="302" spans="1:16" x14ac:dyDescent="0.55000000000000004">
      <c r="A302">
        <v>1772118598</v>
      </c>
      <c r="B302" t="s">
        <v>6</v>
      </c>
      <c r="C302" t="s">
        <v>7</v>
      </c>
      <c r="D302">
        <v>5162.38</v>
      </c>
      <c r="E302">
        <v>5161.8900000000003</v>
      </c>
      <c r="F302">
        <v>5135.8500000000004</v>
      </c>
      <c r="I302">
        <v>5178.6000000000004</v>
      </c>
      <c r="J302">
        <v>5193.3500000000004</v>
      </c>
      <c r="K302">
        <v>5205.3100000000004</v>
      </c>
      <c r="N302" s="1">
        <f t="shared" si="12"/>
        <v>46079.631921296299</v>
      </c>
      <c r="O302" s="2">
        <f t="shared" si="13"/>
        <v>46079.631944444445</v>
      </c>
      <c r="P302">
        <f t="shared" si="14"/>
        <v>1772118600</v>
      </c>
    </row>
    <row r="303" spans="1:16" x14ac:dyDescent="0.55000000000000004">
      <c r="A303">
        <v>1772118898</v>
      </c>
      <c r="B303" t="s">
        <v>6</v>
      </c>
      <c r="C303" t="s">
        <v>7</v>
      </c>
      <c r="D303">
        <v>5158.57</v>
      </c>
      <c r="E303">
        <v>5135.8500000000004</v>
      </c>
      <c r="I303">
        <v>5161.8900000000003</v>
      </c>
      <c r="J303">
        <v>5178.6000000000004</v>
      </c>
      <c r="K303">
        <v>5193.3500000000004</v>
      </c>
      <c r="L303">
        <v>5205.3100000000004</v>
      </c>
      <c r="N303" s="1">
        <f t="shared" si="12"/>
        <v>46079.635393518518</v>
      </c>
      <c r="O303" s="2">
        <f t="shared" si="13"/>
        <v>46079.635416666664</v>
      </c>
      <c r="P303">
        <f t="shared" si="14"/>
        <v>1772118900</v>
      </c>
    </row>
    <row r="304" spans="1:16" x14ac:dyDescent="0.55000000000000004">
      <c r="A304">
        <v>1772119198</v>
      </c>
      <c r="B304" t="s">
        <v>6</v>
      </c>
      <c r="C304" t="s">
        <v>7</v>
      </c>
      <c r="D304">
        <v>5154.46</v>
      </c>
      <c r="E304">
        <v>5135.8500000000004</v>
      </c>
      <c r="I304">
        <v>5161.8900000000003</v>
      </c>
      <c r="J304">
        <v>5178.6000000000004</v>
      </c>
      <c r="K304">
        <v>5193.3500000000004</v>
      </c>
      <c r="L304">
        <v>5205.3100000000004</v>
      </c>
      <c r="N304" s="1">
        <f t="shared" si="12"/>
        <v>46079.638865740737</v>
      </c>
      <c r="O304" s="2">
        <f t="shared" si="13"/>
        <v>46079.638888888891</v>
      </c>
      <c r="P304">
        <f t="shared" si="14"/>
        <v>1772119200</v>
      </c>
    </row>
    <row r="305" spans="1:16" x14ac:dyDescent="0.55000000000000004">
      <c r="A305">
        <v>1772119498</v>
      </c>
      <c r="B305" t="s">
        <v>6</v>
      </c>
      <c r="C305" t="s">
        <v>7</v>
      </c>
      <c r="D305">
        <v>5141.51</v>
      </c>
      <c r="E305">
        <v>5135.8500000000004</v>
      </c>
      <c r="I305">
        <v>5161.8900000000003</v>
      </c>
      <c r="J305">
        <v>5178.6000000000004</v>
      </c>
      <c r="K305">
        <v>5193.3500000000004</v>
      </c>
      <c r="L305">
        <v>5205.3100000000004</v>
      </c>
      <c r="N305" s="1">
        <f t="shared" si="12"/>
        <v>46079.642337962963</v>
      </c>
      <c r="O305" s="2">
        <f t="shared" si="13"/>
        <v>46079.642361111109</v>
      </c>
      <c r="P305">
        <f t="shared" si="14"/>
        <v>1772119500</v>
      </c>
    </row>
    <row r="306" spans="1:16" x14ac:dyDescent="0.55000000000000004">
      <c r="A306">
        <v>1772119798</v>
      </c>
      <c r="B306" t="s">
        <v>6</v>
      </c>
      <c r="C306" t="s">
        <v>7</v>
      </c>
      <c r="D306">
        <v>5153.62</v>
      </c>
      <c r="E306">
        <v>5135.8500000000004</v>
      </c>
      <c r="I306">
        <v>5161.8900000000003</v>
      </c>
      <c r="J306">
        <v>5178.6000000000004</v>
      </c>
      <c r="K306">
        <v>5193.3500000000004</v>
      </c>
      <c r="L306">
        <v>5205.3100000000004</v>
      </c>
      <c r="N306" s="1">
        <f t="shared" si="12"/>
        <v>46079.645810185189</v>
      </c>
      <c r="O306" s="2">
        <f t="shared" si="13"/>
        <v>46079.645833333336</v>
      </c>
      <c r="P306">
        <f t="shared" si="14"/>
        <v>1772119800</v>
      </c>
    </row>
    <row r="307" spans="1:16" x14ac:dyDescent="0.55000000000000004">
      <c r="A307">
        <v>1772120098</v>
      </c>
      <c r="B307" t="s">
        <v>6</v>
      </c>
      <c r="C307" t="s">
        <v>7</v>
      </c>
      <c r="D307">
        <v>5169.2299999999996</v>
      </c>
      <c r="E307">
        <v>5161.8900000000003</v>
      </c>
      <c r="F307">
        <v>5135.8500000000004</v>
      </c>
      <c r="I307">
        <v>5178.6000000000004</v>
      </c>
      <c r="J307">
        <v>5193.3500000000004</v>
      </c>
      <c r="K307">
        <v>5205.3100000000004</v>
      </c>
      <c r="N307" s="1">
        <f t="shared" si="12"/>
        <v>46079.649282407408</v>
      </c>
      <c r="O307" s="2">
        <f t="shared" si="13"/>
        <v>46079.649305555555</v>
      </c>
      <c r="P307">
        <f t="shared" si="14"/>
        <v>1772120100</v>
      </c>
    </row>
    <row r="308" spans="1:16" x14ac:dyDescent="0.55000000000000004">
      <c r="A308">
        <v>1772120398</v>
      </c>
      <c r="B308" t="s">
        <v>6</v>
      </c>
      <c r="C308" t="s">
        <v>7</v>
      </c>
      <c r="D308">
        <v>5175.5600000000004</v>
      </c>
      <c r="E308">
        <v>5161.8900000000003</v>
      </c>
      <c r="F308">
        <v>5135.8500000000004</v>
      </c>
      <c r="I308">
        <v>5178.6000000000004</v>
      </c>
      <c r="J308">
        <v>5193.3500000000004</v>
      </c>
      <c r="K308">
        <v>5205.3100000000004</v>
      </c>
      <c r="N308" s="1">
        <f t="shared" si="12"/>
        <v>46079.652754629627</v>
      </c>
      <c r="O308" s="2">
        <f t="shared" si="13"/>
        <v>46079.652777777781</v>
      </c>
      <c r="P308">
        <f t="shared" si="14"/>
        <v>1772120400</v>
      </c>
    </row>
    <row r="309" spans="1:16" x14ac:dyDescent="0.55000000000000004">
      <c r="A309">
        <v>1772120698</v>
      </c>
      <c r="B309" t="s">
        <v>6</v>
      </c>
      <c r="C309" t="s">
        <v>7</v>
      </c>
      <c r="D309">
        <v>5182.38</v>
      </c>
      <c r="E309">
        <v>5178.6000000000004</v>
      </c>
      <c r="F309">
        <v>5161.8900000000003</v>
      </c>
      <c r="G309">
        <v>5135.8500000000004</v>
      </c>
      <c r="I309">
        <v>5193.3500000000004</v>
      </c>
      <c r="J309">
        <v>5205.3100000000004</v>
      </c>
      <c r="N309" s="1">
        <f t="shared" si="12"/>
        <v>46079.656226851846</v>
      </c>
      <c r="O309" s="2">
        <f t="shared" si="13"/>
        <v>46079.65625</v>
      </c>
      <c r="P309">
        <f t="shared" si="14"/>
        <v>1772120700</v>
      </c>
    </row>
    <row r="310" spans="1:16" x14ac:dyDescent="0.55000000000000004">
      <c r="A310">
        <v>1772120998</v>
      </c>
      <c r="B310" t="s">
        <v>6</v>
      </c>
      <c r="C310" t="s">
        <v>7</v>
      </c>
      <c r="D310">
        <v>5189.7</v>
      </c>
      <c r="E310">
        <v>5178.6000000000004</v>
      </c>
      <c r="F310">
        <v>5161.8900000000003</v>
      </c>
      <c r="G310">
        <v>5135.8500000000004</v>
      </c>
      <c r="I310">
        <v>5193.3500000000004</v>
      </c>
      <c r="J310">
        <v>5205.3100000000004</v>
      </c>
      <c r="N310" s="1">
        <f t="shared" si="12"/>
        <v>46079.659699074073</v>
      </c>
      <c r="O310" s="2">
        <f t="shared" si="13"/>
        <v>46079.659722222219</v>
      </c>
      <c r="P310">
        <f t="shared" si="14"/>
        <v>1772121000</v>
      </c>
    </row>
    <row r="311" spans="1:16" x14ac:dyDescent="0.55000000000000004">
      <c r="A311">
        <v>1772121298</v>
      </c>
      <c r="B311" t="s">
        <v>6</v>
      </c>
      <c r="C311" t="s">
        <v>7</v>
      </c>
      <c r="D311">
        <v>5185.8599999999997</v>
      </c>
      <c r="E311">
        <v>5178.6000000000004</v>
      </c>
      <c r="F311">
        <v>5161.8900000000003</v>
      </c>
      <c r="G311">
        <v>5135.8500000000004</v>
      </c>
      <c r="I311">
        <v>5193.3500000000004</v>
      </c>
      <c r="J311">
        <v>5205.3100000000004</v>
      </c>
      <c r="N311" s="1">
        <f t="shared" si="12"/>
        <v>46079.663171296299</v>
      </c>
      <c r="O311" s="2">
        <f t="shared" si="13"/>
        <v>46079.663194444445</v>
      </c>
      <c r="P311">
        <f t="shared" si="14"/>
        <v>1772121300</v>
      </c>
    </row>
    <row r="312" spans="1:16" x14ac:dyDescent="0.55000000000000004">
      <c r="A312">
        <v>1772121598</v>
      </c>
      <c r="B312" t="s">
        <v>6</v>
      </c>
      <c r="C312" t="s">
        <v>7</v>
      </c>
      <c r="D312">
        <v>5178.92</v>
      </c>
      <c r="E312">
        <v>5178.6000000000004</v>
      </c>
      <c r="F312">
        <v>5161.8900000000003</v>
      </c>
      <c r="G312">
        <v>5135.8500000000004</v>
      </c>
      <c r="I312">
        <v>5193.3500000000004</v>
      </c>
      <c r="J312">
        <v>5205.3100000000004</v>
      </c>
      <c r="N312" s="1">
        <f t="shared" si="12"/>
        <v>46079.666643518518</v>
      </c>
      <c r="O312" s="2">
        <f t="shared" si="13"/>
        <v>46079.666666666664</v>
      </c>
      <c r="P312">
        <f t="shared" si="14"/>
        <v>1772121600</v>
      </c>
    </row>
    <row r="313" spans="1:16" x14ac:dyDescent="0.55000000000000004">
      <c r="A313">
        <v>1772121898</v>
      </c>
      <c r="B313" t="s">
        <v>6</v>
      </c>
      <c r="C313" t="s">
        <v>7</v>
      </c>
      <c r="D313">
        <v>5177.76</v>
      </c>
      <c r="E313">
        <v>5161.8900000000003</v>
      </c>
      <c r="F313">
        <v>5135.8500000000004</v>
      </c>
      <c r="I313">
        <v>5178.6000000000004</v>
      </c>
      <c r="J313">
        <v>5193.3500000000004</v>
      </c>
      <c r="K313">
        <v>5205.3100000000004</v>
      </c>
      <c r="N313" s="1">
        <f t="shared" si="12"/>
        <v>46079.670115740737</v>
      </c>
      <c r="O313" s="2">
        <f t="shared" si="13"/>
        <v>46079.670138888891</v>
      </c>
      <c r="P313">
        <f t="shared" si="14"/>
        <v>1772121900</v>
      </c>
    </row>
    <row r="314" spans="1:16" x14ac:dyDescent="0.55000000000000004">
      <c r="A314">
        <v>1772122198</v>
      </c>
      <c r="B314" t="s">
        <v>6</v>
      </c>
      <c r="C314" t="s">
        <v>7</v>
      </c>
      <c r="D314">
        <v>5176.76</v>
      </c>
      <c r="E314">
        <v>5161.8900000000003</v>
      </c>
      <c r="F314">
        <v>5135.8500000000004</v>
      </c>
      <c r="I314">
        <v>5178.6000000000004</v>
      </c>
      <c r="J314">
        <v>5193.3500000000004</v>
      </c>
      <c r="K314">
        <v>5205.3100000000004</v>
      </c>
      <c r="N314" s="1">
        <f t="shared" si="12"/>
        <v>46079.673587962963</v>
      </c>
      <c r="O314" s="2">
        <f t="shared" si="13"/>
        <v>46079.673611111109</v>
      </c>
      <c r="P314">
        <f t="shared" si="14"/>
        <v>1772122200</v>
      </c>
    </row>
    <row r="315" spans="1:16" x14ac:dyDescent="0.55000000000000004">
      <c r="A315">
        <v>1772122498</v>
      </c>
      <c r="B315" t="s">
        <v>6</v>
      </c>
      <c r="C315" t="s">
        <v>7</v>
      </c>
      <c r="D315">
        <v>5181.3999999999996</v>
      </c>
      <c r="E315">
        <v>5178.6000000000004</v>
      </c>
      <c r="F315">
        <v>5161.8900000000003</v>
      </c>
      <c r="G315">
        <v>5135.8500000000004</v>
      </c>
      <c r="I315">
        <v>5193.3500000000004</v>
      </c>
      <c r="J315">
        <v>5205.3100000000004</v>
      </c>
      <c r="N315" s="1">
        <f t="shared" si="12"/>
        <v>46079.677060185189</v>
      </c>
      <c r="O315" s="2">
        <f t="shared" si="13"/>
        <v>46079.677083333336</v>
      </c>
      <c r="P315">
        <f t="shared" si="14"/>
        <v>1772122500</v>
      </c>
    </row>
    <row r="316" spans="1:16" x14ac:dyDescent="0.55000000000000004">
      <c r="A316">
        <v>1772122798</v>
      </c>
      <c r="B316" t="s">
        <v>6</v>
      </c>
      <c r="C316" t="s">
        <v>7</v>
      </c>
      <c r="D316">
        <v>5178.22</v>
      </c>
      <c r="E316">
        <v>5161.8900000000003</v>
      </c>
      <c r="F316">
        <v>5135.8500000000004</v>
      </c>
      <c r="I316">
        <v>5178.6000000000004</v>
      </c>
      <c r="J316">
        <v>5193.3500000000004</v>
      </c>
      <c r="K316">
        <v>5205.3100000000004</v>
      </c>
      <c r="N316" s="1">
        <f t="shared" si="12"/>
        <v>46079.680532407408</v>
      </c>
      <c r="O316" s="2">
        <f t="shared" si="13"/>
        <v>46079.680555555555</v>
      </c>
      <c r="P316">
        <f t="shared" si="14"/>
        <v>1772122800</v>
      </c>
    </row>
    <row r="317" spans="1:16" x14ac:dyDescent="0.55000000000000004">
      <c r="A317">
        <v>1772123098</v>
      </c>
      <c r="B317" t="s">
        <v>6</v>
      </c>
      <c r="C317" t="s">
        <v>7</v>
      </c>
      <c r="D317">
        <v>5180.4799999999996</v>
      </c>
      <c r="E317">
        <v>5178.6000000000004</v>
      </c>
      <c r="F317">
        <v>5161.8900000000003</v>
      </c>
      <c r="G317">
        <v>5135.8500000000004</v>
      </c>
      <c r="I317">
        <v>5193.3500000000004</v>
      </c>
      <c r="J317">
        <v>5205.3100000000004</v>
      </c>
      <c r="N317" s="1">
        <f t="shared" si="12"/>
        <v>46079.684004629627</v>
      </c>
      <c r="O317" s="2">
        <f t="shared" si="13"/>
        <v>46079.684027777781</v>
      </c>
      <c r="P317">
        <f t="shared" si="14"/>
        <v>1772123100</v>
      </c>
    </row>
    <row r="318" spans="1:16" x14ac:dyDescent="0.55000000000000004">
      <c r="A318">
        <v>1772123398</v>
      </c>
      <c r="B318" t="s">
        <v>6</v>
      </c>
      <c r="C318" t="s">
        <v>7</v>
      </c>
      <c r="D318">
        <v>5181.91</v>
      </c>
      <c r="E318">
        <v>5178.6000000000004</v>
      </c>
      <c r="F318">
        <v>5161.8900000000003</v>
      </c>
      <c r="G318">
        <v>5135.8500000000004</v>
      </c>
      <c r="I318">
        <v>5193.3500000000004</v>
      </c>
      <c r="J318">
        <v>5205.3100000000004</v>
      </c>
      <c r="N318" s="1">
        <f t="shared" si="12"/>
        <v>46079.687476851846</v>
      </c>
      <c r="O318" s="2">
        <f t="shared" si="13"/>
        <v>46079.6875</v>
      </c>
      <c r="P318">
        <f t="shared" si="14"/>
        <v>1772123400</v>
      </c>
    </row>
    <row r="319" spans="1:16" x14ac:dyDescent="0.55000000000000004">
      <c r="A319">
        <v>1772123698</v>
      </c>
      <c r="B319" t="s">
        <v>6</v>
      </c>
      <c r="C319" t="s">
        <v>7</v>
      </c>
      <c r="D319">
        <v>5182.3500000000004</v>
      </c>
      <c r="E319">
        <v>5178.6000000000004</v>
      </c>
      <c r="F319">
        <v>5161.8900000000003</v>
      </c>
      <c r="G319">
        <v>5135.8500000000004</v>
      </c>
      <c r="I319">
        <v>5193.3500000000004</v>
      </c>
      <c r="J319">
        <v>5205.3100000000004</v>
      </c>
      <c r="N319" s="1">
        <f t="shared" si="12"/>
        <v>46079.690949074073</v>
      </c>
      <c r="O319" s="2">
        <f t="shared" si="13"/>
        <v>46079.690972222219</v>
      </c>
      <c r="P319">
        <f t="shared" si="14"/>
        <v>1772123700</v>
      </c>
    </row>
    <row r="320" spans="1:16" x14ac:dyDescent="0.55000000000000004">
      <c r="A320">
        <v>1772123998</v>
      </c>
      <c r="B320" t="s">
        <v>6</v>
      </c>
      <c r="C320" t="s">
        <v>7</v>
      </c>
      <c r="D320">
        <v>5183.3</v>
      </c>
      <c r="E320">
        <v>5178.6000000000004</v>
      </c>
      <c r="F320">
        <v>5161.8900000000003</v>
      </c>
      <c r="G320">
        <v>5135.8500000000004</v>
      </c>
      <c r="I320">
        <v>5193.3500000000004</v>
      </c>
      <c r="J320">
        <v>5205.3100000000004</v>
      </c>
      <c r="N320" s="1">
        <f t="shared" si="12"/>
        <v>46079.694421296299</v>
      </c>
      <c r="O320" s="2">
        <f t="shared" si="13"/>
        <v>46079.694444444445</v>
      </c>
      <c r="P320">
        <f t="shared" si="14"/>
        <v>1772124000</v>
      </c>
    </row>
    <row r="321" spans="1:16" x14ac:dyDescent="0.55000000000000004">
      <c r="A321">
        <v>1772124298</v>
      </c>
      <c r="B321" t="s">
        <v>6</v>
      </c>
      <c r="C321" t="s">
        <v>7</v>
      </c>
      <c r="D321">
        <v>5181.3599999999997</v>
      </c>
      <c r="E321">
        <v>5178.6000000000004</v>
      </c>
      <c r="F321">
        <v>5161.8900000000003</v>
      </c>
      <c r="G321">
        <v>5135.8500000000004</v>
      </c>
      <c r="I321">
        <v>5193.3500000000004</v>
      </c>
      <c r="J321">
        <v>5205.3100000000004</v>
      </c>
      <c r="N321" s="1">
        <f t="shared" si="12"/>
        <v>46079.697893518518</v>
      </c>
      <c r="O321" s="2">
        <f t="shared" si="13"/>
        <v>46079.697916666664</v>
      </c>
      <c r="P321">
        <f t="shared" si="14"/>
        <v>1772124300</v>
      </c>
    </row>
    <row r="322" spans="1:16" x14ac:dyDescent="0.55000000000000004">
      <c r="A322">
        <v>1772124598</v>
      </c>
      <c r="B322" t="s">
        <v>6</v>
      </c>
      <c r="C322" t="s">
        <v>7</v>
      </c>
      <c r="D322">
        <v>5179.0200000000004</v>
      </c>
      <c r="E322">
        <v>5178.6000000000004</v>
      </c>
      <c r="F322">
        <v>5161.8900000000003</v>
      </c>
      <c r="G322">
        <v>5135.8500000000004</v>
      </c>
      <c r="I322">
        <v>5193.3500000000004</v>
      </c>
      <c r="J322">
        <v>5205.3100000000004</v>
      </c>
      <c r="N322" s="1">
        <f t="shared" ref="N322:N385" si="15">(A322/86400)+25569</f>
        <v>46079.701365740737</v>
      </c>
      <c r="O322" s="2">
        <f t="shared" ref="O322:O385" si="16">CEILING(INT(N322*1440)/1440*288,1)/288</f>
        <v>46079.701388888891</v>
      </c>
      <c r="P322">
        <f t="shared" si="14"/>
        <v>1772124600</v>
      </c>
    </row>
    <row r="323" spans="1:16" x14ac:dyDescent="0.55000000000000004">
      <c r="A323">
        <v>1772124898</v>
      </c>
      <c r="B323" t="s">
        <v>6</v>
      </c>
      <c r="C323" t="s">
        <v>7</v>
      </c>
      <c r="D323">
        <v>5179.6099999999997</v>
      </c>
      <c r="E323">
        <v>5178.6000000000004</v>
      </c>
      <c r="F323">
        <v>5161.8900000000003</v>
      </c>
      <c r="G323">
        <v>5135.8500000000004</v>
      </c>
      <c r="I323">
        <v>5193.3500000000004</v>
      </c>
      <c r="J323">
        <v>5205.3100000000004</v>
      </c>
      <c r="N323" s="1">
        <f t="shared" si="15"/>
        <v>46079.704837962963</v>
      </c>
      <c r="O323" s="2">
        <f t="shared" si="16"/>
        <v>46079.704861111109</v>
      </c>
      <c r="P323">
        <f t="shared" ref="P323:P386" si="17">MROUND((O323-25569)*86400,300)</f>
        <v>1772124900</v>
      </c>
    </row>
    <row r="324" spans="1:16" x14ac:dyDescent="0.55000000000000004">
      <c r="A324">
        <v>1772125198</v>
      </c>
      <c r="B324" t="s">
        <v>6</v>
      </c>
      <c r="C324" t="s">
        <v>7</v>
      </c>
      <c r="D324">
        <v>5181.28</v>
      </c>
      <c r="E324">
        <v>5178.6000000000004</v>
      </c>
      <c r="F324">
        <v>5161.8900000000003</v>
      </c>
      <c r="G324">
        <v>5135.8500000000004</v>
      </c>
      <c r="I324">
        <v>5193.3500000000004</v>
      </c>
      <c r="J324">
        <v>5205.3100000000004</v>
      </c>
      <c r="N324" s="1">
        <f t="shared" si="15"/>
        <v>46079.708310185189</v>
      </c>
      <c r="O324" s="2">
        <f t="shared" si="16"/>
        <v>46079.708333333336</v>
      </c>
      <c r="P324">
        <f t="shared" si="17"/>
        <v>1772125200</v>
      </c>
    </row>
    <row r="325" spans="1:16" x14ac:dyDescent="0.55000000000000004">
      <c r="A325">
        <v>1772125498</v>
      </c>
      <c r="B325" t="s">
        <v>6</v>
      </c>
      <c r="C325" t="s">
        <v>7</v>
      </c>
      <c r="D325">
        <v>5186.3900000000003</v>
      </c>
      <c r="E325">
        <v>5178.6000000000004</v>
      </c>
      <c r="F325">
        <v>5161.8900000000003</v>
      </c>
      <c r="G325">
        <v>5135.8500000000004</v>
      </c>
      <c r="I325">
        <v>5193.3500000000004</v>
      </c>
      <c r="J325">
        <v>5205.3100000000004</v>
      </c>
      <c r="N325" s="1">
        <f t="shared" si="15"/>
        <v>46079.711782407408</v>
      </c>
      <c r="O325" s="2">
        <f t="shared" si="16"/>
        <v>46079.711805555555</v>
      </c>
      <c r="P325">
        <f t="shared" si="17"/>
        <v>1772125500</v>
      </c>
    </row>
    <row r="326" spans="1:16" x14ac:dyDescent="0.55000000000000004">
      <c r="A326">
        <v>1772125798</v>
      </c>
      <c r="B326" t="s">
        <v>6</v>
      </c>
      <c r="C326" t="s">
        <v>7</v>
      </c>
      <c r="D326">
        <v>5179.6499999999996</v>
      </c>
      <c r="E326">
        <v>5178.6000000000004</v>
      </c>
      <c r="F326">
        <v>5161.8900000000003</v>
      </c>
      <c r="G326">
        <v>5135.8500000000004</v>
      </c>
      <c r="I326">
        <v>5193.3500000000004</v>
      </c>
      <c r="J326">
        <v>5205.3100000000004</v>
      </c>
      <c r="N326" s="1">
        <f t="shared" si="15"/>
        <v>46079.715254629627</v>
      </c>
      <c r="O326" s="2">
        <f t="shared" si="16"/>
        <v>46079.715277777781</v>
      </c>
      <c r="P326">
        <f t="shared" si="17"/>
        <v>1772125800</v>
      </c>
    </row>
    <row r="327" spans="1:16" x14ac:dyDescent="0.55000000000000004">
      <c r="A327">
        <v>1772126098</v>
      </c>
      <c r="B327" t="s">
        <v>6</v>
      </c>
      <c r="C327" t="s">
        <v>7</v>
      </c>
      <c r="D327">
        <v>5178.26</v>
      </c>
      <c r="E327">
        <v>5161.8900000000003</v>
      </c>
      <c r="F327">
        <v>5135.8500000000004</v>
      </c>
      <c r="I327">
        <v>5178.6000000000004</v>
      </c>
      <c r="J327">
        <v>5193.3500000000004</v>
      </c>
      <c r="K327">
        <v>5205.3100000000004</v>
      </c>
      <c r="N327" s="1">
        <f t="shared" si="15"/>
        <v>46079.718726851846</v>
      </c>
      <c r="O327" s="2">
        <f t="shared" si="16"/>
        <v>46079.71875</v>
      </c>
      <c r="P327">
        <f t="shared" si="17"/>
        <v>1772126100</v>
      </c>
    </row>
    <row r="328" spans="1:16" x14ac:dyDescent="0.55000000000000004">
      <c r="A328">
        <v>1772126398</v>
      </c>
      <c r="B328" t="s">
        <v>6</v>
      </c>
      <c r="C328" t="s">
        <v>7</v>
      </c>
      <c r="D328">
        <v>5179.47</v>
      </c>
      <c r="E328">
        <v>5178.6000000000004</v>
      </c>
      <c r="F328">
        <v>5161.8900000000003</v>
      </c>
      <c r="G328">
        <v>5135.8500000000004</v>
      </c>
      <c r="I328">
        <v>5193.3500000000004</v>
      </c>
      <c r="J328">
        <v>5205.3100000000004</v>
      </c>
      <c r="N328" s="1">
        <f t="shared" si="15"/>
        <v>46079.722199074073</v>
      </c>
      <c r="O328" s="2">
        <f t="shared" si="16"/>
        <v>46079.722222222219</v>
      </c>
      <c r="P328">
        <f t="shared" si="17"/>
        <v>1772126400</v>
      </c>
    </row>
    <row r="329" spans="1:16" x14ac:dyDescent="0.55000000000000004">
      <c r="A329">
        <v>1772126698</v>
      </c>
      <c r="B329" t="s">
        <v>6</v>
      </c>
      <c r="C329" t="s">
        <v>7</v>
      </c>
      <c r="D329">
        <v>5174.3900000000003</v>
      </c>
      <c r="E329">
        <v>5161.8900000000003</v>
      </c>
      <c r="F329">
        <v>5135.8500000000004</v>
      </c>
      <c r="I329">
        <v>5178.6000000000004</v>
      </c>
      <c r="J329">
        <v>5193.3500000000004</v>
      </c>
      <c r="K329">
        <v>5205.3100000000004</v>
      </c>
      <c r="N329" s="1">
        <f t="shared" si="15"/>
        <v>46079.725671296299</v>
      </c>
      <c r="O329" s="2">
        <f t="shared" si="16"/>
        <v>46079.725694444445</v>
      </c>
      <c r="P329">
        <f t="shared" si="17"/>
        <v>1772126700</v>
      </c>
    </row>
    <row r="330" spans="1:16" x14ac:dyDescent="0.55000000000000004">
      <c r="A330">
        <v>1772126998</v>
      </c>
      <c r="B330" t="s">
        <v>6</v>
      </c>
      <c r="C330" t="s">
        <v>7</v>
      </c>
      <c r="D330">
        <v>5176.7299999999996</v>
      </c>
      <c r="E330">
        <v>5161.8900000000003</v>
      </c>
      <c r="F330">
        <v>5135.8500000000004</v>
      </c>
      <c r="I330">
        <v>5178.6000000000004</v>
      </c>
      <c r="J330">
        <v>5193.3500000000004</v>
      </c>
      <c r="K330">
        <v>5205.3100000000004</v>
      </c>
      <c r="N330" s="1">
        <f t="shared" si="15"/>
        <v>46079.729143518518</v>
      </c>
      <c r="O330" s="2">
        <f t="shared" si="16"/>
        <v>46079.729166666664</v>
      </c>
      <c r="P330">
        <f t="shared" si="17"/>
        <v>1772127000</v>
      </c>
    </row>
    <row r="331" spans="1:16" x14ac:dyDescent="0.55000000000000004">
      <c r="A331">
        <v>1772127298</v>
      </c>
      <c r="B331" t="s">
        <v>6</v>
      </c>
      <c r="C331" t="s">
        <v>7</v>
      </c>
      <c r="D331">
        <v>5173.9399999999996</v>
      </c>
      <c r="E331">
        <v>5161.8900000000003</v>
      </c>
      <c r="F331">
        <v>5135.8500000000004</v>
      </c>
      <c r="I331">
        <v>5178.6000000000004</v>
      </c>
      <c r="J331">
        <v>5193.3500000000004</v>
      </c>
      <c r="K331">
        <v>5205.3100000000004</v>
      </c>
      <c r="N331" s="1">
        <f t="shared" si="15"/>
        <v>46079.732615740737</v>
      </c>
      <c r="O331" s="2">
        <f t="shared" si="16"/>
        <v>46079.732638888891</v>
      </c>
      <c r="P331">
        <f t="shared" si="17"/>
        <v>1772127300</v>
      </c>
    </row>
    <row r="332" spans="1:16" x14ac:dyDescent="0.55000000000000004">
      <c r="A332">
        <v>1772127598</v>
      </c>
      <c r="B332" t="s">
        <v>6</v>
      </c>
      <c r="C332" t="s">
        <v>7</v>
      </c>
      <c r="D332">
        <v>5174.7299999999996</v>
      </c>
      <c r="E332">
        <v>5161.8900000000003</v>
      </c>
      <c r="F332">
        <v>5135.8500000000004</v>
      </c>
      <c r="I332">
        <v>5178.6000000000004</v>
      </c>
      <c r="J332">
        <v>5193.3500000000004</v>
      </c>
      <c r="K332">
        <v>5205.3100000000004</v>
      </c>
      <c r="N332" s="1">
        <f t="shared" si="15"/>
        <v>46079.736087962963</v>
      </c>
      <c r="O332" s="2">
        <f t="shared" si="16"/>
        <v>46079.736111111109</v>
      </c>
      <c r="P332">
        <f t="shared" si="17"/>
        <v>1772127600</v>
      </c>
    </row>
    <row r="333" spans="1:16" x14ac:dyDescent="0.55000000000000004">
      <c r="A333">
        <v>1772127898</v>
      </c>
      <c r="B333" t="s">
        <v>6</v>
      </c>
      <c r="C333" t="s">
        <v>7</v>
      </c>
      <c r="D333">
        <v>5169.95</v>
      </c>
      <c r="E333">
        <v>5161.8900000000003</v>
      </c>
      <c r="F333">
        <v>5135.8500000000004</v>
      </c>
      <c r="I333">
        <v>5178.6000000000004</v>
      </c>
      <c r="J333">
        <v>5193.3500000000004</v>
      </c>
      <c r="K333">
        <v>5205.3100000000004</v>
      </c>
      <c r="N333" s="1">
        <f t="shared" si="15"/>
        <v>46079.739560185189</v>
      </c>
      <c r="O333" s="2">
        <f t="shared" si="16"/>
        <v>46079.739583333336</v>
      </c>
      <c r="P333">
        <f t="shared" si="17"/>
        <v>1772127900</v>
      </c>
    </row>
    <row r="334" spans="1:16" x14ac:dyDescent="0.55000000000000004">
      <c r="A334">
        <v>1772128198</v>
      </c>
      <c r="B334" t="s">
        <v>6</v>
      </c>
      <c r="C334" t="s">
        <v>7</v>
      </c>
      <c r="D334">
        <v>5166.97</v>
      </c>
      <c r="E334">
        <v>5161.8900000000003</v>
      </c>
      <c r="F334">
        <v>5135.8500000000004</v>
      </c>
      <c r="I334">
        <v>5178.6000000000004</v>
      </c>
      <c r="J334">
        <v>5193.3500000000004</v>
      </c>
      <c r="K334">
        <v>5205.3100000000004</v>
      </c>
      <c r="N334" s="1">
        <f t="shared" si="15"/>
        <v>46079.743032407408</v>
      </c>
      <c r="O334" s="2">
        <f t="shared" si="16"/>
        <v>46079.743055555555</v>
      </c>
      <c r="P334">
        <f t="shared" si="17"/>
        <v>1772128200</v>
      </c>
    </row>
    <row r="335" spans="1:16" x14ac:dyDescent="0.55000000000000004">
      <c r="A335">
        <v>1772128498</v>
      </c>
      <c r="B335" t="s">
        <v>6</v>
      </c>
      <c r="C335" t="s">
        <v>7</v>
      </c>
      <c r="D335">
        <v>5167.22</v>
      </c>
      <c r="E335">
        <v>5161.8900000000003</v>
      </c>
      <c r="F335">
        <v>5135.8500000000004</v>
      </c>
      <c r="I335">
        <v>5178.6000000000004</v>
      </c>
      <c r="J335">
        <v>5193.3500000000004</v>
      </c>
      <c r="K335">
        <v>5205.3100000000004</v>
      </c>
      <c r="N335" s="1">
        <f t="shared" si="15"/>
        <v>46079.746504629627</v>
      </c>
      <c r="O335" s="2">
        <f t="shared" si="16"/>
        <v>46079.746527777781</v>
      </c>
      <c r="P335">
        <f t="shared" si="17"/>
        <v>1772128500</v>
      </c>
    </row>
    <row r="336" spans="1:16" x14ac:dyDescent="0.55000000000000004">
      <c r="A336">
        <v>1772128798</v>
      </c>
      <c r="B336" t="s">
        <v>6</v>
      </c>
      <c r="C336" t="s">
        <v>7</v>
      </c>
      <c r="D336">
        <v>5168.87</v>
      </c>
      <c r="E336">
        <v>5161.8900000000003</v>
      </c>
      <c r="F336">
        <v>5135.8500000000004</v>
      </c>
      <c r="I336">
        <v>5178.6000000000004</v>
      </c>
      <c r="J336">
        <v>5193.3500000000004</v>
      </c>
      <c r="K336">
        <v>5205.3100000000004</v>
      </c>
      <c r="N336" s="1">
        <f t="shared" si="15"/>
        <v>46079.749976851846</v>
      </c>
      <c r="O336" s="2">
        <f t="shared" si="16"/>
        <v>46079.75</v>
      </c>
      <c r="P336">
        <f t="shared" si="17"/>
        <v>1772128800</v>
      </c>
    </row>
    <row r="337" spans="1:16" x14ac:dyDescent="0.55000000000000004">
      <c r="A337">
        <v>1772129098</v>
      </c>
      <c r="B337" t="s">
        <v>6</v>
      </c>
      <c r="C337" t="s">
        <v>7</v>
      </c>
      <c r="D337">
        <v>5170.2</v>
      </c>
      <c r="E337">
        <v>5161.8900000000003</v>
      </c>
      <c r="F337">
        <v>5135.8500000000004</v>
      </c>
      <c r="I337">
        <v>5178.6000000000004</v>
      </c>
      <c r="J337">
        <v>5193.3500000000004</v>
      </c>
      <c r="K337">
        <v>5205.3100000000004</v>
      </c>
      <c r="N337" s="1">
        <f t="shared" si="15"/>
        <v>46079.753449074073</v>
      </c>
      <c r="O337" s="2">
        <f t="shared" si="16"/>
        <v>46079.753472222219</v>
      </c>
      <c r="P337">
        <f t="shared" si="17"/>
        <v>1772129100</v>
      </c>
    </row>
    <row r="338" spans="1:16" x14ac:dyDescent="0.55000000000000004">
      <c r="A338">
        <v>1772129398</v>
      </c>
      <c r="B338" t="s">
        <v>6</v>
      </c>
      <c r="C338" t="s">
        <v>7</v>
      </c>
      <c r="D338">
        <v>5173.38</v>
      </c>
      <c r="E338">
        <v>5161.8900000000003</v>
      </c>
      <c r="F338">
        <v>5135.8500000000004</v>
      </c>
      <c r="I338">
        <v>5178.6000000000004</v>
      </c>
      <c r="J338">
        <v>5193.3500000000004</v>
      </c>
      <c r="K338">
        <v>5205.3100000000004</v>
      </c>
      <c r="N338" s="1">
        <f t="shared" si="15"/>
        <v>46079.756921296299</v>
      </c>
      <c r="O338" s="2">
        <f t="shared" si="16"/>
        <v>46079.756944444445</v>
      </c>
      <c r="P338">
        <f t="shared" si="17"/>
        <v>1772129400</v>
      </c>
    </row>
    <row r="339" spans="1:16" x14ac:dyDescent="0.55000000000000004">
      <c r="A339">
        <v>1772129698</v>
      </c>
      <c r="B339" t="s">
        <v>6</v>
      </c>
      <c r="C339" t="s">
        <v>7</v>
      </c>
      <c r="D339">
        <v>5174.8500000000004</v>
      </c>
      <c r="E339">
        <v>5161.8900000000003</v>
      </c>
      <c r="F339">
        <v>5135.8500000000004</v>
      </c>
      <c r="I339">
        <v>5178.6000000000004</v>
      </c>
      <c r="J339">
        <v>5193.3500000000004</v>
      </c>
      <c r="K339">
        <v>5205.3100000000004</v>
      </c>
      <c r="N339" s="1">
        <f t="shared" si="15"/>
        <v>46079.760393518518</v>
      </c>
      <c r="O339" s="2">
        <f t="shared" si="16"/>
        <v>46079.760416666664</v>
      </c>
      <c r="P339">
        <f t="shared" si="17"/>
        <v>1772129700</v>
      </c>
    </row>
    <row r="340" spans="1:16" x14ac:dyDescent="0.55000000000000004">
      <c r="A340">
        <v>1772129998</v>
      </c>
      <c r="B340" t="s">
        <v>6</v>
      </c>
      <c r="C340" t="s">
        <v>7</v>
      </c>
      <c r="D340">
        <v>5174.8599999999997</v>
      </c>
      <c r="E340">
        <v>5161.8900000000003</v>
      </c>
      <c r="F340">
        <v>5135.8500000000004</v>
      </c>
      <c r="I340">
        <v>5178.6000000000004</v>
      </c>
      <c r="J340">
        <v>5193.3500000000004</v>
      </c>
      <c r="K340">
        <v>5205.3100000000004</v>
      </c>
      <c r="N340" s="1">
        <f t="shared" si="15"/>
        <v>46079.763865740737</v>
      </c>
      <c r="O340" s="2">
        <f t="shared" si="16"/>
        <v>46079.763888888891</v>
      </c>
      <c r="P340">
        <f t="shared" si="17"/>
        <v>1772130000</v>
      </c>
    </row>
    <row r="341" spans="1:16" x14ac:dyDescent="0.55000000000000004">
      <c r="A341">
        <v>1772130298</v>
      </c>
      <c r="B341" t="s">
        <v>6</v>
      </c>
      <c r="C341" t="s">
        <v>7</v>
      </c>
      <c r="D341">
        <v>5177.09</v>
      </c>
      <c r="E341">
        <v>5161.8900000000003</v>
      </c>
      <c r="F341">
        <v>5135.8500000000004</v>
      </c>
      <c r="I341">
        <v>5178.6000000000004</v>
      </c>
      <c r="J341">
        <v>5193.3500000000004</v>
      </c>
      <c r="K341">
        <v>5205.3100000000004</v>
      </c>
      <c r="N341" s="1">
        <f t="shared" si="15"/>
        <v>46079.767337962963</v>
      </c>
      <c r="O341" s="2">
        <f t="shared" si="16"/>
        <v>46079.767361111109</v>
      </c>
      <c r="P341">
        <f t="shared" si="17"/>
        <v>1772130300</v>
      </c>
    </row>
    <row r="342" spans="1:16" x14ac:dyDescent="0.55000000000000004">
      <c r="A342">
        <v>1772130598</v>
      </c>
      <c r="B342" t="s">
        <v>6</v>
      </c>
      <c r="C342" t="s">
        <v>7</v>
      </c>
      <c r="D342">
        <v>5167.5600000000004</v>
      </c>
      <c r="E342">
        <v>5161.8900000000003</v>
      </c>
      <c r="F342">
        <v>5135.8500000000004</v>
      </c>
      <c r="I342">
        <v>5178.6000000000004</v>
      </c>
      <c r="J342">
        <v>5193.3500000000004</v>
      </c>
      <c r="K342">
        <v>5205.3100000000004</v>
      </c>
      <c r="N342" s="1">
        <f t="shared" si="15"/>
        <v>46079.770810185189</v>
      </c>
      <c r="O342" s="2">
        <f t="shared" si="16"/>
        <v>46079.770833333336</v>
      </c>
      <c r="P342">
        <f t="shared" si="17"/>
        <v>1772130600</v>
      </c>
    </row>
    <row r="343" spans="1:16" x14ac:dyDescent="0.55000000000000004">
      <c r="A343">
        <v>1772130898</v>
      </c>
      <c r="B343" t="s">
        <v>6</v>
      </c>
      <c r="C343" t="s">
        <v>7</v>
      </c>
      <c r="D343">
        <v>5175.5</v>
      </c>
      <c r="E343">
        <v>5161.8900000000003</v>
      </c>
      <c r="F343">
        <v>5135.8500000000004</v>
      </c>
      <c r="I343">
        <v>5178.6000000000004</v>
      </c>
      <c r="J343">
        <v>5193.3500000000004</v>
      </c>
      <c r="K343">
        <v>5205.3100000000004</v>
      </c>
      <c r="N343" s="1">
        <f t="shared" si="15"/>
        <v>46079.774282407408</v>
      </c>
      <c r="O343" s="2">
        <f t="shared" si="16"/>
        <v>46079.774305555555</v>
      </c>
      <c r="P343">
        <f t="shared" si="17"/>
        <v>1772130900</v>
      </c>
    </row>
    <row r="344" spans="1:16" x14ac:dyDescent="0.55000000000000004">
      <c r="A344">
        <v>1772131198</v>
      </c>
      <c r="B344" t="s">
        <v>6</v>
      </c>
      <c r="C344" t="s">
        <v>7</v>
      </c>
      <c r="D344">
        <v>5181.72</v>
      </c>
      <c r="E344">
        <v>5178.6000000000004</v>
      </c>
      <c r="F344">
        <v>5161.8900000000003</v>
      </c>
      <c r="G344">
        <v>5135.8500000000004</v>
      </c>
      <c r="I344">
        <v>5193.3500000000004</v>
      </c>
      <c r="J344">
        <v>5205.3100000000004</v>
      </c>
      <c r="N344" s="1">
        <f t="shared" si="15"/>
        <v>46079.777754629627</v>
      </c>
      <c r="O344" s="2">
        <f t="shared" si="16"/>
        <v>46079.777777777781</v>
      </c>
      <c r="P344">
        <f t="shared" si="17"/>
        <v>1772131200</v>
      </c>
    </row>
    <row r="345" spans="1:16" x14ac:dyDescent="0.55000000000000004">
      <c r="A345">
        <v>1772131498</v>
      </c>
      <c r="B345" t="s">
        <v>6</v>
      </c>
      <c r="C345" t="s">
        <v>7</v>
      </c>
      <c r="D345">
        <v>5184.66</v>
      </c>
      <c r="E345">
        <v>5178.6000000000004</v>
      </c>
      <c r="F345">
        <v>5161.8900000000003</v>
      </c>
      <c r="G345">
        <v>5135.8500000000004</v>
      </c>
      <c r="I345">
        <v>5193.3500000000004</v>
      </c>
      <c r="J345">
        <v>5205.3100000000004</v>
      </c>
      <c r="N345" s="1">
        <f t="shared" si="15"/>
        <v>46079.781226851846</v>
      </c>
      <c r="O345" s="2">
        <f t="shared" si="16"/>
        <v>46079.78125</v>
      </c>
      <c r="P345">
        <f t="shared" si="17"/>
        <v>1772131500</v>
      </c>
    </row>
    <row r="346" spans="1:16" x14ac:dyDescent="0.55000000000000004">
      <c r="A346">
        <v>1772131798</v>
      </c>
      <c r="B346" t="s">
        <v>6</v>
      </c>
      <c r="C346" t="s">
        <v>7</v>
      </c>
      <c r="D346">
        <v>5180.8999999999996</v>
      </c>
      <c r="E346">
        <v>5178.6000000000004</v>
      </c>
      <c r="F346">
        <v>5161.8900000000003</v>
      </c>
      <c r="G346">
        <v>5135.8500000000004</v>
      </c>
      <c r="I346">
        <v>5193.3500000000004</v>
      </c>
      <c r="J346">
        <v>5205.3100000000004</v>
      </c>
      <c r="N346" s="1">
        <f t="shared" si="15"/>
        <v>46079.784699074073</v>
      </c>
      <c r="O346" s="2">
        <f t="shared" si="16"/>
        <v>46079.784722222219</v>
      </c>
      <c r="P346">
        <f t="shared" si="17"/>
        <v>1772131800</v>
      </c>
    </row>
    <row r="347" spans="1:16" x14ac:dyDescent="0.55000000000000004">
      <c r="A347">
        <v>1772132098</v>
      </c>
      <c r="B347" t="s">
        <v>6</v>
      </c>
      <c r="C347" t="s">
        <v>7</v>
      </c>
      <c r="D347">
        <v>5180.24</v>
      </c>
      <c r="E347">
        <v>5178.6000000000004</v>
      </c>
      <c r="F347">
        <v>5161.8900000000003</v>
      </c>
      <c r="G347">
        <v>5135.8500000000004</v>
      </c>
      <c r="I347">
        <v>5193.3500000000004</v>
      </c>
      <c r="J347">
        <v>5205.3100000000004</v>
      </c>
      <c r="N347" s="1">
        <f t="shared" si="15"/>
        <v>46079.788171296299</v>
      </c>
      <c r="O347" s="2">
        <f t="shared" si="16"/>
        <v>46079.788194444445</v>
      </c>
      <c r="P347">
        <f t="shared" si="17"/>
        <v>1772132100</v>
      </c>
    </row>
    <row r="348" spans="1:16" x14ac:dyDescent="0.55000000000000004">
      <c r="A348">
        <v>1772132398</v>
      </c>
      <c r="B348" t="s">
        <v>6</v>
      </c>
      <c r="C348" t="s">
        <v>7</v>
      </c>
      <c r="D348">
        <v>5185.45</v>
      </c>
      <c r="E348">
        <v>5178.6000000000004</v>
      </c>
      <c r="F348">
        <v>5161.8900000000003</v>
      </c>
      <c r="G348">
        <v>5135.8500000000004</v>
      </c>
      <c r="I348">
        <v>5193.3500000000004</v>
      </c>
      <c r="J348">
        <v>5205.3100000000004</v>
      </c>
      <c r="N348" s="1">
        <f t="shared" si="15"/>
        <v>46079.791643518518</v>
      </c>
      <c r="O348" s="2">
        <f t="shared" si="16"/>
        <v>46079.791666666664</v>
      </c>
      <c r="P348">
        <f t="shared" si="17"/>
        <v>1772132400</v>
      </c>
    </row>
    <row r="349" spans="1:16" x14ac:dyDescent="0.55000000000000004">
      <c r="A349">
        <v>1772132698</v>
      </c>
      <c r="B349" t="s">
        <v>6</v>
      </c>
      <c r="C349" t="s">
        <v>7</v>
      </c>
      <c r="D349">
        <v>5186.22</v>
      </c>
      <c r="E349">
        <v>5178.6000000000004</v>
      </c>
      <c r="F349">
        <v>5161.8900000000003</v>
      </c>
      <c r="G349">
        <v>5135.8500000000004</v>
      </c>
      <c r="I349">
        <v>5193.3500000000004</v>
      </c>
      <c r="J349">
        <v>5205.3100000000004</v>
      </c>
      <c r="N349" s="1">
        <f t="shared" si="15"/>
        <v>46079.795115740737</v>
      </c>
      <c r="O349" s="2">
        <f t="shared" si="16"/>
        <v>46079.795138888891</v>
      </c>
      <c r="P349">
        <f t="shared" si="17"/>
        <v>1772132700</v>
      </c>
    </row>
    <row r="350" spans="1:16" x14ac:dyDescent="0.55000000000000004">
      <c r="A350">
        <v>1772132998</v>
      </c>
      <c r="B350" t="s">
        <v>6</v>
      </c>
      <c r="C350" t="s">
        <v>7</v>
      </c>
      <c r="D350">
        <v>5186.4799999999996</v>
      </c>
      <c r="E350">
        <v>5178.6000000000004</v>
      </c>
      <c r="F350">
        <v>5161.8900000000003</v>
      </c>
      <c r="G350">
        <v>5135.8500000000004</v>
      </c>
      <c r="I350">
        <v>5193.3500000000004</v>
      </c>
      <c r="J350">
        <v>5205.3100000000004</v>
      </c>
      <c r="N350" s="1">
        <f t="shared" si="15"/>
        <v>46079.798587962963</v>
      </c>
      <c r="O350" s="2">
        <f t="shared" si="16"/>
        <v>46079.798611111109</v>
      </c>
      <c r="P350">
        <f t="shared" si="17"/>
        <v>1772133000</v>
      </c>
    </row>
    <row r="351" spans="1:16" x14ac:dyDescent="0.55000000000000004">
      <c r="A351">
        <v>1772133298</v>
      </c>
      <c r="B351" t="s">
        <v>6</v>
      </c>
      <c r="C351" t="s">
        <v>7</v>
      </c>
      <c r="D351">
        <v>5187.7</v>
      </c>
      <c r="E351">
        <v>5178.6000000000004</v>
      </c>
      <c r="F351">
        <v>5161.8900000000003</v>
      </c>
      <c r="G351">
        <v>5135.8500000000004</v>
      </c>
      <c r="I351">
        <v>5193.3500000000004</v>
      </c>
      <c r="J351">
        <v>5205.3100000000004</v>
      </c>
      <c r="N351" s="1">
        <f t="shared" si="15"/>
        <v>46079.802060185189</v>
      </c>
      <c r="O351" s="2">
        <f t="shared" si="16"/>
        <v>46079.802083333336</v>
      </c>
      <c r="P351">
        <f t="shared" si="17"/>
        <v>1772133300</v>
      </c>
    </row>
    <row r="352" spans="1:16" x14ac:dyDescent="0.55000000000000004">
      <c r="A352">
        <v>1772133598</v>
      </c>
      <c r="B352" t="s">
        <v>6</v>
      </c>
      <c r="C352" t="s">
        <v>7</v>
      </c>
      <c r="D352">
        <v>5185.79</v>
      </c>
      <c r="E352">
        <v>5178.6000000000004</v>
      </c>
      <c r="F352">
        <v>5161.8900000000003</v>
      </c>
      <c r="G352">
        <v>5135.8500000000004</v>
      </c>
      <c r="I352">
        <v>5193.3500000000004</v>
      </c>
      <c r="J352">
        <v>5205.3100000000004</v>
      </c>
      <c r="N352" s="1">
        <f t="shared" si="15"/>
        <v>46079.805532407408</v>
      </c>
      <c r="O352" s="2">
        <f t="shared" si="16"/>
        <v>46079.805555555555</v>
      </c>
      <c r="P352">
        <f t="shared" si="17"/>
        <v>1772133600</v>
      </c>
    </row>
    <row r="353" spans="1:16" x14ac:dyDescent="0.55000000000000004">
      <c r="A353">
        <v>1772133898</v>
      </c>
      <c r="B353" t="s">
        <v>6</v>
      </c>
      <c r="C353" t="s">
        <v>7</v>
      </c>
      <c r="D353">
        <v>5185.5600000000004</v>
      </c>
      <c r="E353">
        <v>5178.6000000000004</v>
      </c>
      <c r="F353">
        <v>5161.8900000000003</v>
      </c>
      <c r="G353">
        <v>5135.8500000000004</v>
      </c>
      <c r="I353">
        <v>5193.3500000000004</v>
      </c>
      <c r="J353">
        <v>5205.3100000000004</v>
      </c>
      <c r="N353" s="1">
        <f t="shared" si="15"/>
        <v>46079.809004629627</v>
      </c>
      <c r="O353" s="2">
        <f t="shared" si="16"/>
        <v>46079.809027777781</v>
      </c>
      <c r="P353">
        <f t="shared" si="17"/>
        <v>1772133900</v>
      </c>
    </row>
    <row r="354" spans="1:16" x14ac:dyDescent="0.55000000000000004">
      <c r="A354">
        <v>1772134198</v>
      </c>
      <c r="B354" t="s">
        <v>6</v>
      </c>
      <c r="C354" t="s">
        <v>7</v>
      </c>
      <c r="D354">
        <v>5188.8599999999997</v>
      </c>
      <c r="E354">
        <v>5178.6000000000004</v>
      </c>
      <c r="F354">
        <v>5161.8900000000003</v>
      </c>
      <c r="G354">
        <v>5135.8500000000004</v>
      </c>
      <c r="I354">
        <v>5193.3500000000004</v>
      </c>
      <c r="J354">
        <v>5205.3100000000004</v>
      </c>
      <c r="N354" s="1">
        <f t="shared" si="15"/>
        <v>46079.812476851846</v>
      </c>
      <c r="O354" s="2">
        <f t="shared" si="16"/>
        <v>46079.8125</v>
      </c>
      <c r="P354">
        <f t="shared" si="17"/>
        <v>1772134200</v>
      </c>
    </row>
    <row r="355" spans="1:16" x14ac:dyDescent="0.55000000000000004">
      <c r="A355">
        <v>1772134498</v>
      </c>
      <c r="B355" t="s">
        <v>6</v>
      </c>
      <c r="C355" t="s">
        <v>7</v>
      </c>
      <c r="D355">
        <v>5184.1899999999996</v>
      </c>
      <c r="E355">
        <v>5178.6000000000004</v>
      </c>
      <c r="F355">
        <v>5161.8900000000003</v>
      </c>
      <c r="G355">
        <v>5135.8500000000004</v>
      </c>
      <c r="I355">
        <v>5193.3500000000004</v>
      </c>
      <c r="J355">
        <v>5205.3100000000004</v>
      </c>
      <c r="N355" s="1">
        <f t="shared" si="15"/>
        <v>46079.815949074073</v>
      </c>
      <c r="O355" s="2">
        <f t="shared" si="16"/>
        <v>46079.815972222219</v>
      </c>
      <c r="P355">
        <f t="shared" si="17"/>
        <v>1772134500</v>
      </c>
    </row>
    <row r="356" spans="1:16" x14ac:dyDescent="0.55000000000000004">
      <c r="A356">
        <v>1772134798</v>
      </c>
      <c r="B356" t="s">
        <v>6</v>
      </c>
      <c r="C356" t="s">
        <v>7</v>
      </c>
      <c r="D356">
        <v>5186.3999999999996</v>
      </c>
      <c r="E356">
        <v>5178.6000000000004</v>
      </c>
      <c r="F356">
        <v>5161.8900000000003</v>
      </c>
      <c r="G356">
        <v>5135.8500000000004</v>
      </c>
      <c r="I356">
        <v>5193.3500000000004</v>
      </c>
      <c r="J356">
        <v>5205.3100000000004</v>
      </c>
      <c r="N356" s="1">
        <f t="shared" si="15"/>
        <v>46079.819421296299</v>
      </c>
      <c r="O356" s="2">
        <f t="shared" si="16"/>
        <v>46079.819444444445</v>
      </c>
      <c r="P356">
        <f t="shared" si="17"/>
        <v>1772134800</v>
      </c>
    </row>
    <row r="357" spans="1:16" x14ac:dyDescent="0.55000000000000004">
      <c r="A357">
        <v>1772135098</v>
      </c>
      <c r="B357" t="s">
        <v>6</v>
      </c>
      <c r="C357" t="s">
        <v>7</v>
      </c>
      <c r="D357">
        <v>5193.8900000000003</v>
      </c>
      <c r="E357">
        <v>5193.3500000000004</v>
      </c>
      <c r="F357">
        <v>5178.6000000000004</v>
      </c>
      <c r="G357">
        <v>5161.8900000000003</v>
      </c>
      <c r="H357">
        <v>5135.8500000000004</v>
      </c>
      <c r="I357">
        <v>5205.3100000000004</v>
      </c>
      <c r="N357" s="1">
        <f t="shared" si="15"/>
        <v>46079.822893518518</v>
      </c>
      <c r="O357" s="2">
        <f t="shared" si="16"/>
        <v>46079.822916666664</v>
      </c>
      <c r="P357">
        <f t="shared" si="17"/>
        <v>1772135100</v>
      </c>
    </row>
    <row r="358" spans="1:16" x14ac:dyDescent="0.55000000000000004">
      <c r="A358">
        <v>1772135398</v>
      </c>
      <c r="B358" t="s">
        <v>6</v>
      </c>
      <c r="C358" t="s">
        <v>7</v>
      </c>
      <c r="D358">
        <v>5189.59</v>
      </c>
      <c r="E358">
        <v>5178.6000000000004</v>
      </c>
      <c r="F358">
        <v>5161.8900000000003</v>
      </c>
      <c r="G358">
        <v>5135.8500000000004</v>
      </c>
      <c r="I358">
        <v>5193.3500000000004</v>
      </c>
      <c r="J358">
        <v>5205.3100000000004</v>
      </c>
      <c r="N358" s="1">
        <f t="shared" si="15"/>
        <v>46079.826365740737</v>
      </c>
      <c r="O358" s="2">
        <f t="shared" si="16"/>
        <v>46079.826388888891</v>
      </c>
      <c r="P358">
        <f t="shared" si="17"/>
        <v>1772135400</v>
      </c>
    </row>
    <row r="359" spans="1:16" x14ac:dyDescent="0.55000000000000004">
      <c r="A359">
        <v>1772135698</v>
      </c>
      <c r="B359" t="s">
        <v>6</v>
      </c>
      <c r="C359" t="s">
        <v>7</v>
      </c>
      <c r="D359">
        <v>5187.0600000000004</v>
      </c>
      <c r="E359">
        <v>5178.6000000000004</v>
      </c>
      <c r="F359">
        <v>5161.8900000000003</v>
      </c>
      <c r="G359">
        <v>5135.8500000000004</v>
      </c>
      <c r="I359">
        <v>5193.3500000000004</v>
      </c>
      <c r="J359">
        <v>5205.3100000000004</v>
      </c>
      <c r="N359" s="1">
        <f t="shared" si="15"/>
        <v>46079.829837962963</v>
      </c>
      <c r="O359" s="2">
        <f t="shared" si="16"/>
        <v>46079.829861111109</v>
      </c>
      <c r="P359">
        <f t="shared" si="17"/>
        <v>1772135700</v>
      </c>
    </row>
    <row r="360" spans="1:16" x14ac:dyDescent="0.55000000000000004">
      <c r="A360">
        <v>1772135998</v>
      </c>
      <c r="B360" t="s">
        <v>6</v>
      </c>
      <c r="C360" t="s">
        <v>7</v>
      </c>
      <c r="D360">
        <v>5193.8100000000004</v>
      </c>
      <c r="E360">
        <v>5193.3500000000004</v>
      </c>
      <c r="F360">
        <v>5178.6000000000004</v>
      </c>
      <c r="G360">
        <v>5161.8900000000003</v>
      </c>
      <c r="H360">
        <v>5135.8500000000004</v>
      </c>
      <c r="I360">
        <v>5205.3100000000004</v>
      </c>
      <c r="N360" s="1">
        <f t="shared" si="15"/>
        <v>46079.833310185189</v>
      </c>
      <c r="O360" s="2">
        <f t="shared" si="16"/>
        <v>46079.833333333336</v>
      </c>
      <c r="P360">
        <f t="shared" si="17"/>
        <v>1772136000</v>
      </c>
    </row>
    <row r="361" spans="1:16" x14ac:dyDescent="0.55000000000000004">
      <c r="A361">
        <v>1772136298</v>
      </c>
      <c r="B361" t="s">
        <v>6</v>
      </c>
      <c r="C361" t="s">
        <v>7</v>
      </c>
      <c r="D361">
        <v>5195.17</v>
      </c>
      <c r="E361">
        <v>5193.3500000000004</v>
      </c>
      <c r="F361">
        <v>5178.6000000000004</v>
      </c>
      <c r="G361">
        <v>5161.8900000000003</v>
      </c>
      <c r="H361">
        <v>5135.8500000000004</v>
      </c>
      <c r="I361">
        <v>5205.3100000000004</v>
      </c>
      <c r="N361" s="1">
        <f t="shared" si="15"/>
        <v>46079.836782407408</v>
      </c>
      <c r="O361" s="2">
        <f t="shared" si="16"/>
        <v>46079.836805555555</v>
      </c>
      <c r="P361">
        <f t="shared" si="17"/>
        <v>1772136300</v>
      </c>
    </row>
    <row r="362" spans="1:16" x14ac:dyDescent="0.55000000000000004">
      <c r="A362">
        <v>1772136598</v>
      </c>
      <c r="B362" t="s">
        <v>6</v>
      </c>
      <c r="C362" t="s">
        <v>7</v>
      </c>
      <c r="D362">
        <v>5196.91</v>
      </c>
      <c r="E362">
        <v>5193.3500000000004</v>
      </c>
      <c r="F362">
        <v>5178.6000000000004</v>
      </c>
      <c r="G362">
        <v>5161.8900000000003</v>
      </c>
      <c r="H362">
        <v>5135.8500000000004</v>
      </c>
      <c r="I362">
        <v>5205.3100000000004</v>
      </c>
      <c r="N362" s="1">
        <f t="shared" si="15"/>
        <v>46079.840254629627</v>
      </c>
      <c r="O362" s="2">
        <f t="shared" si="16"/>
        <v>46079.840277777781</v>
      </c>
      <c r="P362">
        <f t="shared" si="17"/>
        <v>1772136600</v>
      </c>
    </row>
    <row r="363" spans="1:16" x14ac:dyDescent="0.55000000000000004">
      <c r="A363">
        <v>1772136898</v>
      </c>
      <c r="B363" t="s">
        <v>6</v>
      </c>
      <c r="C363" t="s">
        <v>7</v>
      </c>
      <c r="D363">
        <v>5194.53</v>
      </c>
      <c r="E363">
        <v>5193.3500000000004</v>
      </c>
      <c r="F363">
        <v>5178.6000000000004</v>
      </c>
      <c r="G363">
        <v>5161.8900000000003</v>
      </c>
      <c r="H363">
        <v>5135.8500000000004</v>
      </c>
      <c r="I363">
        <v>5205.3100000000004</v>
      </c>
      <c r="N363" s="1">
        <f t="shared" si="15"/>
        <v>46079.843726851846</v>
      </c>
      <c r="O363" s="2">
        <f t="shared" si="16"/>
        <v>46079.84375</v>
      </c>
      <c r="P363">
        <f t="shared" si="17"/>
        <v>1772136900</v>
      </c>
    </row>
    <row r="364" spans="1:16" x14ac:dyDescent="0.55000000000000004">
      <c r="A364">
        <v>1772137198</v>
      </c>
      <c r="B364" t="s">
        <v>6</v>
      </c>
      <c r="C364" t="s">
        <v>7</v>
      </c>
      <c r="D364">
        <v>5197.78</v>
      </c>
      <c r="E364">
        <v>5193.3500000000004</v>
      </c>
      <c r="F364">
        <v>5178.6000000000004</v>
      </c>
      <c r="G364">
        <v>5161.8900000000003</v>
      </c>
      <c r="H364">
        <v>5135.8500000000004</v>
      </c>
      <c r="I364">
        <v>5205.3100000000004</v>
      </c>
      <c r="N364" s="1">
        <f t="shared" si="15"/>
        <v>46079.847199074073</v>
      </c>
      <c r="O364" s="2">
        <f t="shared" si="16"/>
        <v>46079.847222222219</v>
      </c>
      <c r="P364">
        <f t="shared" si="17"/>
        <v>1772137200</v>
      </c>
    </row>
    <row r="365" spans="1:16" x14ac:dyDescent="0.55000000000000004">
      <c r="A365">
        <v>1772137498</v>
      </c>
      <c r="B365" t="s">
        <v>6</v>
      </c>
      <c r="C365" t="s">
        <v>7</v>
      </c>
      <c r="D365">
        <v>5193.62</v>
      </c>
      <c r="E365">
        <v>5193.3500000000004</v>
      </c>
      <c r="F365">
        <v>5178.6000000000004</v>
      </c>
      <c r="G365">
        <v>5161.8900000000003</v>
      </c>
      <c r="H365">
        <v>5135.8500000000004</v>
      </c>
      <c r="I365">
        <v>5205.3100000000004</v>
      </c>
      <c r="N365" s="1">
        <f t="shared" si="15"/>
        <v>46079.850671296299</v>
      </c>
      <c r="O365" s="2">
        <f t="shared" si="16"/>
        <v>46079.850694444445</v>
      </c>
      <c r="P365">
        <f t="shared" si="17"/>
        <v>1772137500</v>
      </c>
    </row>
    <row r="366" spans="1:16" x14ac:dyDescent="0.55000000000000004">
      <c r="A366">
        <v>1772137798</v>
      </c>
      <c r="B366" t="s">
        <v>6</v>
      </c>
      <c r="C366" t="s">
        <v>7</v>
      </c>
      <c r="D366">
        <v>5194.3500000000004</v>
      </c>
      <c r="E366">
        <v>5193.3500000000004</v>
      </c>
      <c r="F366">
        <v>5178.6000000000004</v>
      </c>
      <c r="G366">
        <v>5161.8900000000003</v>
      </c>
      <c r="H366">
        <v>5135.8500000000004</v>
      </c>
      <c r="I366">
        <v>5205.3100000000004</v>
      </c>
      <c r="N366" s="1">
        <f t="shared" si="15"/>
        <v>46079.854143518518</v>
      </c>
      <c r="O366" s="2">
        <f t="shared" si="16"/>
        <v>46079.854166666664</v>
      </c>
      <c r="P366">
        <f t="shared" si="17"/>
        <v>1772137800</v>
      </c>
    </row>
    <row r="367" spans="1:16" x14ac:dyDescent="0.55000000000000004">
      <c r="A367">
        <v>1772138098</v>
      </c>
      <c r="B367" t="s">
        <v>6</v>
      </c>
      <c r="C367" t="s">
        <v>7</v>
      </c>
      <c r="D367">
        <v>5197.7299999999996</v>
      </c>
      <c r="E367">
        <v>5193.3500000000004</v>
      </c>
      <c r="F367">
        <v>5178.6000000000004</v>
      </c>
      <c r="G367">
        <v>5161.8900000000003</v>
      </c>
      <c r="H367">
        <v>5135.8500000000004</v>
      </c>
      <c r="I367">
        <v>5205.3100000000004</v>
      </c>
      <c r="N367" s="1">
        <f t="shared" si="15"/>
        <v>46079.857615740737</v>
      </c>
      <c r="O367" s="2">
        <f t="shared" si="16"/>
        <v>46079.857638888891</v>
      </c>
      <c r="P367">
        <f t="shared" si="17"/>
        <v>1772138100</v>
      </c>
    </row>
    <row r="368" spans="1:16" x14ac:dyDescent="0.55000000000000004">
      <c r="A368">
        <v>1772138398</v>
      </c>
      <c r="B368" t="s">
        <v>6</v>
      </c>
      <c r="C368" t="s">
        <v>7</v>
      </c>
      <c r="D368">
        <v>5198.3500000000004</v>
      </c>
      <c r="E368">
        <v>5193.3500000000004</v>
      </c>
      <c r="F368">
        <v>5178.6000000000004</v>
      </c>
      <c r="G368">
        <v>5161.8900000000003</v>
      </c>
      <c r="H368">
        <v>5135.8500000000004</v>
      </c>
      <c r="I368">
        <v>5205.3100000000004</v>
      </c>
      <c r="N368" s="1">
        <f t="shared" si="15"/>
        <v>46079.861087962963</v>
      </c>
      <c r="O368" s="2">
        <f t="shared" si="16"/>
        <v>46079.861111111109</v>
      </c>
      <c r="P368">
        <f t="shared" si="17"/>
        <v>1772138400</v>
      </c>
    </row>
    <row r="369" spans="1:16" x14ac:dyDescent="0.55000000000000004">
      <c r="A369">
        <v>1772138698</v>
      </c>
      <c r="B369" t="s">
        <v>6</v>
      </c>
      <c r="C369" t="s">
        <v>7</v>
      </c>
      <c r="D369">
        <v>5199.97</v>
      </c>
      <c r="E369">
        <v>5193.3500000000004</v>
      </c>
      <c r="F369">
        <v>5178.6000000000004</v>
      </c>
      <c r="G369">
        <v>5161.8900000000003</v>
      </c>
      <c r="H369">
        <v>5135.8500000000004</v>
      </c>
      <c r="I369">
        <v>5205.3100000000004</v>
      </c>
      <c r="N369" s="1">
        <f t="shared" si="15"/>
        <v>46079.864560185189</v>
      </c>
      <c r="O369" s="2">
        <f t="shared" si="16"/>
        <v>46079.864583333336</v>
      </c>
      <c r="P369">
        <f t="shared" si="17"/>
        <v>1772138700</v>
      </c>
    </row>
    <row r="370" spans="1:16" x14ac:dyDescent="0.55000000000000004">
      <c r="A370">
        <v>1772138998</v>
      </c>
      <c r="B370" t="s">
        <v>6</v>
      </c>
      <c r="C370" t="s">
        <v>7</v>
      </c>
      <c r="D370">
        <v>5192.82</v>
      </c>
      <c r="E370">
        <v>5178.6000000000004</v>
      </c>
      <c r="F370">
        <v>5161.8900000000003</v>
      </c>
      <c r="G370">
        <v>5135.8500000000004</v>
      </c>
      <c r="I370">
        <v>5193.3500000000004</v>
      </c>
      <c r="J370">
        <v>5205.3100000000004</v>
      </c>
      <c r="N370" s="1">
        <f t="shared" si="15"/>
        <v>46079.868032407408</v>
      </c>
      <c r="O370" s="2">
        <f t="shared" si="16"/>
        <v>46079.868055555555</v>
      </c>
      <c r="P370">
        <f t="shared" si="17"/>
        <v>1772139000</v>
      </c>
    </row>
    <row r="371" spans="1:16" x14ac:dyDescent="0.55000000000000004">
      <c r="A371">
        <v>1772139298</v>
      </c>
      <c r="B371" t="s">
        <v>6</v>
      </c>
      <c r="C371" t="s">
        <v>7</v>
      </c>
      <c r="D371">
        <v>5196.6099999999997</v>
      </c>
      <c r="E371">
        <v>5193.3500000000004</v>
      </c>
      <c r="F371">
        <v>5178.6000000000004</v>
      </c>
      <c r="G371">
        <v>5161.8900000000003</v>
      </c>
      <c r="H371">
        <v>5135.8500000000004</v>
      </c>
      <c r="I371">
        <v>5205.3100000000004</v>
      </c>
      <c r="N371" s="1">
        <f t="shared" si="15"/>
        <v>46079.871504629627</v>
      </c>
      <c r="O371" s="2">
        <f t="shared" si="16"/>
        <v>46079.871527777781</v>
      </c>
      <c r="P371">
        <f t="shared" si="17"/>
        <v>1772139300</v>
      </c>
    </row>
    <row r="372" spans="1:16" x14ac:dyDescent="0.55000000000000004">
      <c r="A372">
        <v>1772139598</v>
      </c>
      <c r="B372" t="s">
        <v>6</v>
      </c>
      <c r="C372" t="s">
        <v>7</v>
      </c>
      <c r="D372">
        <v>5198.6400000000003</v>
      </c>
      <c r="E372">
        <v>5193.3500000000004</v>
      </c>
      <c r="F372">
        <v>5178.6000000000004</v>
      </c>
      <c r="G372">
        <v>5161.8900000000003</v>
      </c>
      <c r="H372">
        <v>5135.8500000000004</v>
      </c>
      <c r="I372">
        <v>5205.3100000000004</v>
      </c>
      <c r="N372" s="1">
        <f t="shared" si="15"/>
        <v>46079.874976851846</v>
      </c>
      <c r="O372" s="2">
        <f t="shared" si="16"/>
        <v>46079.875</v>
      </c>
      <c r="P372">
        <f t="shared" si="17"/>
        <v>1772139600</v>
      </c>
    </row>
    <row r="373" spans="1:16" x14ac:dyDescent="0.55000000000000004">
      <c r="A373">
        <v>1772139898</v>
      </c>
      <c r="B373" t="s">
        <v>6</v>
      </c>
      <c r="C373" t="s">
        <v>7</v>
      </c>
      <c r="D373">
        <v>5199.59</v>
      </c>
      <c r="E373">
        <v>5193.3500000000004</v>
      </c>
      <c r="F373">
        <v>5178.6000000000004</v>
      </c>
      <c r="G373">
        <v>5161.8900000000003</v>
      </c>
      <c r="H373">
        <v>5135.8500000000004</v>
      </c>
      <c r="I373">
        <v>5205.3100000000004</v>
      </c>
      <c r="N373" s="1">
        <f t="shared" si="15"/>
        <v>46079.878449074073</v>
      </c>
      <c r="O373" s="2">
        <f t="shared" si="16"/>
        <v>46079.878472222219</v>
      </c>
      <c r="P373">
        <f t="shared" si="17"/>
        <v>1772139900</v>
      </c>
    </row>
    <row r="374" spans="1:16" x14ac:dyDescent="0.55000000000000004">
      <c r="A374">
        <v>1772140198</v>
      </c>
      <c r="B374" t="s">
        <v>6</v>
      </c>
      <c r="C374" t="s">
        <v>7</v>
      </c>
      <c r="D374">
        <v>5196.51</v>
      </c>
      <c r="E374">
        <v>5193.3500000000004</v>
      </c>
      <c r="F374">
        <v>5178.6000000000004</v>
      </c>
      <c r="G374">
        <v>5161.8900000000003</v>
      </c>
      <c r="H374">
        <v>5135.8500000000004</v>
      </c>
      <c r="I374">
        <v>5205.3100000000004</v>
      </c>
      <c r="N374" s="1">
        <f t="shared" si="15"/>
        <v>46079.881921296299</v>
      </c>
      <c r="O374" s="2">
        <f t="shared" si="16"/>
        <v>46079.881944444445</v>
      </c>
      <c r="P374">
        <f t="shared" si="17"/>
        <v>1772140200</v>
      </c>
    </row>
    <row r="375" spans="1:16" x14ac:dyDescent="0.55000000000000004">
      <c r="A375">
        <v>1772140498</v>
      </c>
      <c r="B375" t="s">
        <v>6</v>
      </c>
      <c r="C375" t="s">
        <v>7</v>
      </c>
      <c r="D375">
        <v>5195.12</v>
      </c>
      <c r="E375">
        <v>5193.3500000000004</v>
      </c>
      <c r="F375">
        <v>5178.6000000000004</v>
      </c>
      <c r="G375">
        <v>5161.8900000000003</v>
      </c>
      <c r="H375">
        <v>5135.8500000000004</v>
      </c>
      <c r="I375">
        <v>5205.3100000000004</v>
      </c>
      <c r="N375" s="1">
        <f t="shared" si="15"/>
        <v>46079.885393518518</v>
      </c>
      <c r="O375" s="2">
        <f t="shared" si="16"/>
        <v>46079.885416666664</v>
      </c>
      <c r="P375">
        <f t="shared" si="17"/>
        <v>1772140500</v>
      </c>
    </row>
    <row r="376" spans="1:16" x14ac:dyDescent="0.55000000000000004">
      <c r="A376">
        <v>1772140798</v>
      </c>
      <c r="B376" t="s">
        <v>6</v>
      </c>
      <c r="C376" t="s">
        <v>7</v>
      </c>
      <c r="D376">
        <v>5191.3100000000004</v>
      </c>
      <c r="E376">
        <v>5178.6000000000004</v>
      </c>
      <c r="F376">
        <v>5161.8900000000003</v>
      </c>
      <c r="G376">
        <v>5135.8500000000004</v>
      </c>
      <c r="I376">
        <v>5193.3500000000004</v>
      </c>
      <c r="J376">
        <v>5205.3100000000004</v>
      </c>
      <c r="N376" s="1">
        <f t="shared" si="15"/>
        <v>46079.888865740737</v>
      </c>
      <c r="O376" s="2">
        <f t="shared" si="16"/>
        <v>46079.888888888891</v>
      </c>
      <c r="P376">
        <f t="shared" si="17"/>
        <v>1772140800</v>
      </c>
    </row>
    <row r="377" spans="1:16" x14ac:dyDescent="0.55000000000000004">
      <c r="A377">
        <v>1772141098</v>
      </c>
      <c r="B377" t="s">
        <v>6</v>
      </c>
      <c r="C377" t="s">
        <v>7</v>
      </c>
      <c r="D377">
        <v>5185.72</v>
      </c>
      <c r="E377">
        <v>5178.6000000000004</v>
      </c>
      <c r="F377">
        <v>5161.8900000000003</v>
      </c>
      <c r="G377">
        <v>5135.8500000000004</v>
      </c>
      <c r="I377">
        <v>5193.3500000000004</v>
      </c>
      <c r="J377">
        <v>5205.3100000000004</v>
      </c>
      <c r="N377" s="1">
        <f t="shared" si="15"/>
        <v>46079.892337962963</v>
      </c>
      <c r="O377" s="2">
        <f t="shared" si="16"/>
        <v>46079.892361111109</v>
      </c>
      <c r="P377">
        <f t="shared" si="17"/>
        <v>1772141100</v>
      </c>
    </row>
    <row r="378" spans="1:16" x14ac:dyDescent="0.55000000000000004">
      <c r="A378">
        <v>1772141398</v>
      </c>
      <c r="B378" t="s">
        <v>6</v>
      </c>
      <c r="C378" t="s">
        <v>7</v>
      </c>
      <c r="D378">
        <v>5185.1099999999997</v>
      </c>
      <c r="E378">
        <v>5178.6000000000004</v>
      </c>
      <c r="F378">
        <v>5161.8900000000003</v>
      </c>
      <c r="G378">
        <v>5135.8500000000004</v>
      </c>
      <c r="I378">
        <v>5193.3500000000004</v>
      </c>
      <c r="J378">
        <v>5205.3100000000004</v>
      </c>
      <c r="N378" s="1">
        <f t="shared" si="15"/>
        <v>46079.895810185189</v>
      </c>
      <c r="O378" s="2">
        <f t="shared" si="16"/>
        <v>46079.895833333336</v>
      </c>
      <c r="P378">
        <f t="shared" si="17"/>
        <v>1772141400</v>
      </c>
    </row>
    <row r="379" spans="1:16" x14ac:dyDescent="0.55000000000000004">
      <c r="A379">
        <v>1772141698</v>
      </c>
      <c r="B379" t="s">
        <v>6</v>
      </c>
      <c r="C379" t="s">
        <v>7</v>
      </c>
      <c r="D379">
        <v>5187.12</v>
      </c>
      <c r="E379">
        <v>5178.6000000000004</v>
      </c>
      <c r="F379">
        <v>5161.8900000000003</v>
      </c>
      <c r="G379">
        <v>5135.8500000000004</v>
      </c>
      <c r="I379">
        <v>5193.3500000000004</v>
      </c>
      <c r="J379">
        <v>5205.3100000000004</v>
      </c>
      <c r="N379" s="1">
        <f t="shared" si="15"/>
        <v>46079.899282407408</v>
      </c>
      <c r="O379" s="2">
        <f t="shared" si="16"/>
        <v>46079.899305555555</v>
      </c>
      <c r="P379">
        <f t="shared" si="17"/>
        <v>1772141700</v>
      </c>
    </row>
    <row r="380" spans="1:16" x14ac:dyDescent="0.55000000000000004">
      <c r="A380">
        <v>1772141998</v>
      </c>
      <c r="B380" t="s">
        <v>6</v>
      </c>
      <c r="C380" t="s">
        <v>7</v>
      </c>
      <c r="D380">
        <v>5190.3900000000003</v>
      </c>
      <c r="E380">
        <v>5178.6000000000004</v>
      </c>
      <c r="F380">
        <v>5161.8900000000003</v>
      </c>
      <c r="G380">
        <v>5135.8500000000004</v>
      </c>
      <c r="I380">
        <v>5193.3500000000004</v>
      </c>
      <c r="J380">
        <v>5205.3100000000004</v>
      </c>
      <c r="N380" s="1">
        <f t="shared" si="15"/>
        <v>46079.902754629627</v>
      </c>
      <c r="O380" s="2">
        <f t="shared" si="16"/>
        <v>46079.902777777781</v>
      </c>
      <c r="P380">
        <f t="shared" si="17"/>
        <v>1772142000</v>
      </c>
    </row>
    <row r="381" spans="1:16" x14ac:dyDescent="0.55000000000000004">
      <c r="A381">
        <v>1772142298</v>
      </c>
      <c r="B381" t="s">
        <v>6</v>
      </c>
      <c r="C381" t="s">
        <v>7</v>
      </c>
      <c r="D381">
        <v>5187.18</v>
      </c>
      <c r="E381">
        <v>5178.6000000000004</v>
      </c>
      <c r="F381">
        <v>5161.8900000000003</v>
      </c>
      <c r="G381">
        <v>5135.8500000000004</v>
      </c>
      <c r="I381">
        <v>5193.3500000000004</v>
      </c>
      <c r="J381">
        <v>5205.3100000000004</v>
      </c>
      <c r="N381" s="1">
        <f t="shared" si="15"/>
        <v>46079.906226851846</v>
      </c>
      <c r="O381" s="2">
        <f t="shared" si="16"/>
        <v>46079.90625</v>
      </c>
      <c r="P381">
        <f t="shared" si="17"/>
        <v>1772142300</v>
      </c>
    </row>
    <row r="382" spans="1:16" x14ac:dyDescent="0.55000000000000004">
      <c r="A382">
        <v>1772142598</v>
      </c>
      <c r="B382" t="s">
        <v>6</v>
      </c>
      <c r="C382" t="s">
        <v>7</v>
      </c>
      <c r="D382">
        <v>5183.3999999999996</v>
      </c>
      <c r="E382">
        <v>5178.6000000000004</v>
      </c>
      <c r="F382">
        <v>5161.8900000000003</v>
      </c>
      <c r="G382">
        <v>5135.8500000000004</v>
      </c>
      <c r="I382">
        <v>5193.3500000000004</v>
      </c>
      <c r="J382">
        <v>5205.3100000000004</v>
      </c>
      <c r="N382" s="1">
        <f t="shared" si="15"/>
        <v>46079.909699074073</v>
      </c>
      <c r="O382" s="2">
        <f t="shared" si="16"/>
        <v>46079.909722222219</v>
      </c>
      <c r="P382">
        <f t="shared" si="17"/>
        <v>1772142600</v>
      </c>
    </row>
    <row r="383" spans="1:16" x14ac:dyDescent="0.55000000000000004">
      <c r="A383">
        <v>1772142898</v>
      </c>
      <c r="B383" t="s">
        <v>6</v>
      </c>
      <c r="C383" t="s">
        <v>7</v>
      </c>
      <c r="D383">
        <v>5185.2</v>
      </c>
      <c r="E383">
        <v>5178.6000000000004</v>
      </c>
      <c r="F383">
        <v>5161.8900000000003</v>
      </c>
      <c r="G383">
        <v>5135.8500000000004</v>
      </c>
      <c r="I383">
        <v>5193.3500000000004</v>
      </c>
      <c r="J383">
        <v>5205.3100000000004</v>
      </c>
      <c r="N383" s="1">
        <f t="shared" si="15"/>
        <v>46079.913171296299</v>
      </c>
      <c r="O383" s="2">
        <f t="shared" si="16"/>
        <v>46079.913194444445</v>
      </c>
      <c r="P383">
        <f t="shared" si="17"/>
        <v>1772142900</v>
      </c>
    </row>
    <row r="384" spans="1:16" x14ac:dyDescent="0.55000000000000004">
      <c r="A384">
        <v>1772146798</v>
      </c>
      <c r="B384" t="s">
        <v>6</v>
      </c>
      <c r="C384" t="s">
        <v>7</v>
      </c>
      <c r="D384">
        <v>5182.18</v>
      </c>
      <c r="E384">
        <v>5178.6000000000004</v>
      </c>
      <c r="F384">
        <v>5161.8900000000003</v>
      </c>
      <c r="G384">
        <v>5135.8500000000004</v>
      </c>
      <c r="I384">
        <v>5193.3500000000004</v>
      </c>
      <c r="J384">
        <v>5205.3100000000004</v>
      </c>
      <c r="N384" s="1">
        <f t="shared" si="15"/>
        <v>46079.958310185189</v>
      </c>
      <c r="O384" s="2">
        <f t="shared" si="16"/>
        <v>46079.958333333336</v>
      </c>
      <c r="P384">
        <f t="shared" si="17"/>
        <v>1772146800</v>
      </c>
    </row>
    <row r="385" spans="1:16" x14ac:dyDescent="0.55000000000000004">
      <c r="A385">
        <v>1772147098</v>
      </c>
      <c r="B385" t="s">
        <v>6</v>
      </c>
      <c r="C385" t="s">
        <v>7</v>
      </c>
      <c r="D385">
        <v>5184.67</v>
      </c>
      <c r="E385">
        <v>5178.6000000000004</v>
      </c>
      <c r="F385">
        <v>5161.8900000000003</v>
      </c>
      <c r="G385">
        <v>5135.8500000000004</v>
      </c>
      <c r="I385">
        <v>5193.3500000000004</v>
      </c>
      <c r="J385">
        <v>5205.3100000000004</v>
      </c>
      <c r="N385" s="1">
        <f t="shared" si="15"/>
        <v>46079.961782407408</v>
      </c>
      <c r="O385" s="2">
        <f t="shared" si="16"/>
        <v>46079.961805555555</v>
      </c>
      <c r="P385">
        <f t="shared" si="17"/>
        <v>1772147100</v>
      </c>
    </row>
    <row r="386" spans="1:16" x14ac:dyDescent="0.55000000000000004">
      <c r="A386">
        <v>1772147398</v>
      </c>
      <c r="B386" t="s">
        <v>6</v>
      </c>
      <c r="C386" t="s">
        <v>7</v>
      </c>
      <c r="D386">
        <v>5183.99</v>
      </c>
      <c r="E386">
        <v>5178.6000000000004</v>
      </c>
      <c r="F386">
        <v>5161.8900000000003</v>
      </c>
      <c r="G386">
        <v>5135.8500000000004</v>
      </c>
      <c r="I386">
        <v>5193.3500000000004</v>
      </c>
      <c r="J386">
        <v>5205.3100000000004</v>
      </c>
      <c r="N386" s="1">
        <f t="shared" ref="N386:N449" si="18">(A386/86400)+25569</f>
        <v>46079.965254629627</v>
      </c>
      <c r="O386" s="2">
        <f t="shared" ref="O386:O449" si="19">CEILING(INT(N386*1440)/1440*288,1)/288</f>
        <v>46079.965277777781</v>
      </c>
      <c r="P386">
        <f t="shared" si="17"/>
        <v>1772147400</v>
      </c>
    </row>
    <row r="387" spans="1:16" x14ac:dyDescent="0.55000000000000004">
      <c r="A387">
        <v>1772147698</v>
      </c>
      <c r="B387" t="s">
        <v>6</v>
      </c>
      <c r="C387" t="s">
        <v>7</v>
      </c>
      <c r="D387">
        <v>5183.7700000000004</v>
      </c>
      <c r="E387">
        <v>5178.6000000000004</v>
      </c>
      <c r="F387">
        <v>5161.8900000000003</v>
      </c>
      <c r="G387">
        <v>5135.8500000000004</v>
      </c>
      <c r="I387">
        <v>5193.3500000000004</v>
      </c>
      <c r="J387">
        <v>5205.3100000000004</v>
      </c>
      <c r="N387" s="1">
        <f t="shared" si="18"/>
        <v>46079.968726851846</v>
      </c>
      <c r="O387" s="2">
        <f t="shared" si="19"/>
        <v>46079.96875</v>
      </c>
      <c r="P387">
        <f t="shared" ref="P387:P450" si="20">MROUND((O387-25569)*86400,300)</f>
        <v>1772147700</v>
      </c>
    </row>
    <row r="388" spans="1:16" x14ac:dyDescent="0.55000000000000004">
      <c r="A388">
        <v>1772147998</v>
      </c>
      <c r="B388" t="s">
        <v>6</v>
      </c>
      <c r="C388" t="s">
        <v>7</v>
      </c>
      <c r="D388">
        <v>5183.6899999999996</v>
      </c>
      <c r="E388">
        <v>5178.6000000000004</v>
      </c>
      <c r="F388">
        <v>5161.8900000000003</v>
      </c>
      <c r="G388">
        <v>5135.8500000000004</v>
      </c>
      <c r="I388">
        <v>5193.3500000000004</v>
      </c>
      <c r="J388">
        <v>5205.3100000000004</v>
      </c>
      <c r="N388" s="1">
        <f t="shared" si="18"/>
        <v>46079.972199074073</v>
      </c>
      <c r="O388" s="2">
        <f t="shared" si="19"/>
        <v>46079.972222222219</v>
      </c>
      <c r="P388">
        <f t="shared" si="20"/>
        <v>1772148000</v>
      </c>
    </row>
    <row r="389" spans="1:16" x14ac:dyDescent="0.55000000000000004">
      <c r="A389">
        <v>1772148298</v>
      </c>
      <c r="B389" t="s">
        <v>6</v>
      </c>
      <c r="C389" t="s">
        <v>7</v>
      </c>
      <c r="D389">
        <v>5184</v>
      </c>
      <c r="E389">
        <v>5178.6000000000004</v>
      </c>
      <c r="F389">
        <v>5161.8900000000003</v>
      </c>
      <c r="G389">
        <v>5135.8500000000004</v>
      </c>
      <c r="I389">
        <v>5193.3500000000004</v>
      </c>
      <c r="J389">
        <v>5205.3100000000004</v>
      </c>
      <c r="N389" s="1">
        <f t="shared" si="18"/>
        <v>46079.975671296299</v>
      </c>
      <c r="O389" s="2">
        <f t="shared" si="19"/>
        <v>46079.975694444445</v>
      </c>
      <c r="P389">
        <f t="shared" si="20"/>
        <v>1772148300</v>
      </c>
    </row>
    <row r="390" spans="1:16" x14ac:dyDescent="0.55000000000000004">
      <c r="A390">
        <v>1772148598</v>
      </c>
      <c r="B390" t="s">
        <v>6</v>
      </c>
      <c r="C390" t="s">
        <v>7</v>
      </c>
      <c r="D390">
        <v>5183.32</v>
      </c>
      <c r="E390">
        <v>5178.6000000000004</v>
      </c>
      <c r="F390">
        <v>5161.8900000000003</v>
      </c>
      <c r="G390">
        <v>5135.8500000000004</v>
      </c>
      <c r="I390">
        <v>5193.3500000000004</v>
      </c>
      <c r="J390">
        <v>5205.3100000000004</v>
      </c>
      <c r="N390" s="1">
        <f t="shared" si="18"/>
        <v>46079.979143518518</v>
      </c>
      <c r="O390" s="2">
        <f t="shared" si="19"/>
        <v>46079.979166666664</v>
      </c>
      <c r="P390">
        <f t="shared" si="20"/>
        <v>1772148600</v>
      </c>
    </row>
    <row r="391" spans="1:16" x14ac:dyDescent="0.55000000000000004">
      <c r="A391">
        <v>1772148898</v>
      </c>
      <c r="B391" t="s">
        <v>6</v>
      </c>
      <c r="C391" t="s">
        <v>7</v>
      </c>
      <c r="D391">
        <v>5187.21</v>
      </c>
      <c r="E391">
        <v>5178.6000000000004</v>
      </c>
      <c r="F391">
        <v>5161.8900000000003</v>
      </c>
      <c r="G391">
        <v>5135.8500000000004</v>
      </c>
      <c r="I391">
        <v>5193.3500000000004</v>
      </c>
      <c r="J391">
        <v>5205.3100000000004</v>
      </c>
      <c r="N391" s="1">
        <f t="shared" si="18"/>
        <v>46079.982615740737</v>
      </c>
      <c r="O391" s="2">
        <f t="shared" si="19"/>
        <v>46079.982638888891</v>
      </c>
      <c r="P391">
        <f t="shared" si="20"/>
        <v>1772148900</v>
      </c>
    </row>
    <row r="392" spans="1:16" x14ac:dyDescent="0.55000000000000004">
      <c r="A392">
        <v>1772149198</v>
      </c>
      <c r="B392" t="s">
        <v>6</v>
      </c>
      <c r="C392" t="s">
        <v>7</v>
      </c>
      <c r="D392">
        <v>5186.0200000000004</v>
      </c>
      <c r="E392">
        <v>5178.6000000000004</v>
      </c>
      <c r="F392">
        <v>5161.8900000000003</v>
      </c>
      <c r="G392">
        <v>5135.8500000000004</v>
      </c>
      <c r="I392">
        <v>5193.3500000000004</v>
      </c>
      <c r="J392">
        <v>5205.3100000000004</v>
      </c>
      <c r="N392" s="1">
        <f t="shared" si="18"/>
        <v>46079.986087962963</v>
      </c>
      <c r="O392" s="2">
        <f t="shared" si="19"/>
        <v>46079.986111111109</v>
      </c>
      <c r="P392">
        <f t="shared" si="20"/>
        <v>1772149200</v>
      </c>
    </row>
    <row r="393" spans="1:16" x14ac:dyDescent="0.55000000000000004">
      <c r="A393">
        <v>1772149498</v>
      </c>
      <c r="B393" t="s">
        <v>6</v>
      </c>
      <c r="C393" t="s">
        <v>7</v>
      </c>
      <c r="D393">
        <v>5183.96</v>
      </c>
      <c r="E393">
        <v>5178.6000000000004</v>
      </c>
      <c r="F393">
        <v>5161.8900000000003</v>
      </c>
      <c r="G393">
        <v>5135.8500000000004</v>
      </c>
      <c r="I393">
        <v>5193.3500000000004</v>
      </c>
      <c r="J393">
        <v>5205.3100000000004</v>
      </c>
      <c r="N393" s="1">
        <f t="shared" si="18"/>
        <v>46079.989560185189</v>
      </c>
      <c r="O393" s="2">
        <f t="shared" si="19"/>
        <v>46079.989583333336</v>
      </c>
      <c r="P393">
        <f t="shared" si="20"/>
        <v>1772149500</v>
      </c>
    </row>
    <row r="394" spans="1:16" x14ac:dyDescent="0.55000000000000004">
      <c r="A394">
        <v>1772149798</v>
      </c>
      <c r="B394" t="s">
        <v>6</v>
      </c>
      <c r="C394" t="s">
        <v>7</v>
      </c>
      <c r="D394">
        <v>5184.93</v>
      </c>
      <c r="E394">
        <v>5178.6000000000004</v>
      </c>
      <c r="F394">
        <v>5161.8900000000003</v>
      </c>
      <c r="G394">
        <v>5135.8500000000004</v>
      </c>
      <c r="I394">
        <v>5193.3500000000004</v>
      </c>
      <c r="J394">
        <v>5205.3100000000004</v>
      </c>
      <c r="N394" s="1">
        <f t="shared" si="18"/>
        <v>46079.993032407408</v>
      </c>
      <c r="O394" s="2">
        <f t="shared" si="19"/>
        <v>46079.993055555555</v>
      </c>
      <c r="P394">
        <f t="shared" si="20"/>
        <v>1772149800</v>
      </c>
    </row>
    <row r="395" spans="1:16" x14ac:dyDescent="0.55000000000000004">
      <c r="A395">
        <v>1772150098</v>
      </c>
      <c r="B395" t="s">
        <v>6</v>
      </c>
      <c r="C395" t="s">
        <v>7</v>
      </c>
      <c r="D395">
        <v>5184.6099999999997</v>
      </c>
      <c r="E395">
        <v>5178.6000000000004</v>
      </c>
      <c r="F395">
        <v>5161.8900000000003</v>
      </c>
      <c r="G395">
        <v>5135.8500000000004</v>
      </c>
      <c r="I395">
        <v>5193.3500000000004</v>
      </c>
      <c r="J395">
        <v>5205.3100000000004</v>
      </c>
      <c r="N395" s="1">
        <f t="shared" si="18"/>
        <v>46079.996504629627</v>
      </c>
      <c r="O395" s="2">
        <f t="shared" si="19"/>
        <v>46079.996527777781</v>
      </c>
      <c r="P395">
        <f t="shared" si="20"/>
        <v>1772150100</v>
      </c>
    </row>
    <row r="396" spans="1:16" x14ac:dyDescent="0.55000000000000004">
      <c r="A396">
        <v>1772150398</v>
      </c>
      <c r="B396" t="s">
        <v>6</v>
      </c>
      <c r="C396" t="s">
        <v>7</v>
      </c>
      <c r="D396">
        <v>5180.24</v>
      </c>
      <c r="E396">
        <v>5178.6000000000004</v>
      </c>
      <c r="F396">
        <v>5161.8900000000003</v>
      </c>
      <c r="G396">
        <v>5135.8500000000004</v>
      </c>
      <c r="I396">
        <v>5193.3500000000004</v>
      </c>
      <c r="J396">
        <v>5205.3100000000004</v>
      </c>
      <c r="N396" s="1">
        <f t="shared" si="18"/>
        <v>46079.999976851846</v>
      </c>
      <c r="O396" s="2">
        <f t="shared" si="19"/>
        <v>46080</v>
      </c>
      <c r="P396">
        <f t="shared" si="20"/>
        <v>1772150400</v>
      </c>
    </row>
    <row r="397" spans="1:16" x14ac:dyDescent="0.55000000000000004">
      <c r="A397">
        <v>1772150698</v>
      </c>
      <c r="B397" t="s">
        <v>6</v>
      </c>
      <c r="C397" t="s">
        <v>7</v>
      </c>
      <c r="D397">
        <v>5182.68</v>
      </c>
      <c r="E397">
        <v>5178.6000000000004</v>
      </c>
      <c r="F397">
        <v>5161.8900000000003</v>
      </c>
      <c r="G397">
        <v>5135.8500000000004</v>
      </c>
      <c r="I397">
        <v>5193.3500000000004</v>
      </c>
      <c r="J397">
        <v>5205.3100000000004</v>
      </c>
      <c r="N397" s="1">
        <f t="shared" si="18"/>
        <v>46080.003449074073</v>
      </c>
      <c r="O397" s="2">
        <f t="shared" si="19"/>
        <v>46080.003472222219</v>
      </c>
      <c r="P397">
        <f t="shared" si="20"/>
        <v>1772150700</v>
      </c>
    </row>
    <row r="398" spans="1:16" x14ac:dyDescent="0.55000000000000004">
      <c r="A398">
        <v>1772150998</v>
      </c>
      <c r="B398" t="s">
        <v>6</v>
      </c>
      <c r="C398" t="s">
        <v>7</v>
      </c>
      <c r="D398">
        <v>5185.8900000000003</v>
      </c>
      <c r="E398">
        <v>5178.6000000000004</v>
      </c>
      <c r="F398">
        <v>5161.8900000000003</v>
      </c>
      <c r="G398">
        <v>5135.8500000000004</v>
      </c>
      <c r="I398">
        <v>5193.3500000000004</v>
      </c>
      <c r="J398">
        <v>5205.3100000000004</v>
      </c>
      <c r="N398" s="1">
        <f t="shared" si="18"/>
        <v>46080.006921296299</v>
      </c>
      <c r="O398" s="2">
        <f t="shared" si="19"/>
        <v>46080.006944444445</v>
      </c>
      <c r="P398">
        <f t="shared" si="20"/>
        <v>1772151000</v>
      </c>
    </row>
    <row r="399" spans="1:16" x14ac:dyDescent="0.55000000000000004">
      <c r="A399">
        <v>1772151298</v>
      </c>
      <c r="B399" t="s">
        <v>6</v>
      </c>
      <c r="C399" t="s">
        <v>7</v>
      </c>
      <c r="D399">
        <v>5189.28</v>
      </c>
      <c r="E399">
        <v>5178.6000000000004</v>
      </c>
      <c r="F399">
        <v>5161.8900000000003</v>
      </c>
      <c r="G399">
        <v>5135.8500000000004</v>
      </c>
      <c r="I399">
        <v>5193.3500000000004</v>
      </c>
      <c r="J399">
        <v>5205.3100000000004</v>
      </c>
      <c r="N399" s="1">
        <f t="shared" si="18"/>
        <v>46080.010393518518</v>
      </c>
      <c r="O399" s="2">
        <f t="shared" si="19"/>
        <v>46080.010416666664</v>
      </c>
      <c r="P399">
        <f t="shared" si="20"/>
        <v>1772151300</v>
      </c>
    </row>
    <row r="400" spans="1:16" x14ac:dyDescent="0.55000000000000004">
      <c r="A400">
        <v>1772151598</v>
      </c>
      <c r="B400" t="s">
        <v>6</v>
      </c>
      <c r="C400" t="s">
        <v>7</v>
      </c>
      <c r="D400">
        <v>5192.47</v>
      </c>
      <c r="E400">
        <v>5178.6000000000004</v>
      </c>
      <c r="F400">
        <v>5161.8900000000003</v>
      </c>
      <c r="G400">
        <v>5135.8500000000004</v>
      </c>
      <c r="I400">
        <v>5193.3500000000004</v>
      </c>
      <c r="J400">
        <v>5205.3100000000004</v>
      </c>
      <c r="N400" s="1">
        <f t="shared" si="18"/>
        <v>46080.013865740737</v>
      </c>
      <c r="O400" s="2">
        <f t="shared" si="19"/>
        <v>46080.013888888891</v>
      </c>
      <c r="P400">
        <f t="shared" si="20"/>
        <v>1772151600</v>
      </c>
    </row>
    <row r="401" spans="1:16" x14ac:dyDescent="0.55000000000000004">
      <c r="A401">
        <v>1772151898</v>
      </c>
      <c r="B401" t="s">
        <v>6</v>
      </c>
      <c r="C401" t="s">
        <v>7</v>
      </c>
      <c r="D401">
        <v>5188.1400000000003</v>
      </c>
      <c r="E401">
        <v>5178.6000000000004</v>
      </c>
      <c r="F401">
        <v>5161.8900000000003</v>
      </c>
      <c r="G401">
        <v>5135.8500000000004</v>
      </c>
      <c r="I401">
        <v>5193.3500000000004</v>
      </c>
      <c r="J401">
        <v>5205.3100000000004</v>
      </c>
      <c r="N401" s="1">
        <f t="shared" si="18"/>
        <v>46080.017337962963</v>
      </c>
      <c r="O401" s="2">
        <f t="shared" si="19"/>
        <v>46080.017361111109</v>
      </c>
      <c r="P401">
        <f t="shared" si="20"/>
        <v>1772151900</v>
      </c>
    </row>
    <row r="402" spans="1:16" x14ac:dyDescent="0.55000000000000004">
      <c r="A402">
        <v>1772152198</v>
      </c>
      <c r="B402" t="s">
        <v>6</v>
      </c>
      <c r="C402" t="s">
        <v>7</v>
      </c>
      <c r="D402">
        <v>5182.22</v>
      </c>
      <c r="E402">
        <v>5178.6000000000004</v>
      </c>
      <c r="F402">
        <v>5161.8900000000003</v>
      </c>
      <c r="G402">
        <v>5135.8500000000004</v>
      </c>
      <c r="I402">
        <v>5193.3500000000004</v>
      </c>
      <c r="J402">
        <v>5205.3100000000004</v>
      </c>
      <c r="N402" s="1">
        <f t="shared" si="18"/>
        <v>46080.020810185189</v>
      </c>
      <c r="O402" s="2">
        <f t="shared" si="19"/>
        <v>46080.020833333336</v>
      </c>
      <c r="P402">
        <f t="shared" si="20"/>
        <v>1772152200</v>
      </c>
    </row>
    <row r="403" spans="1:16" x14ac:dyDescent="0.55000000000000004">
      <c r="A403">
        <v>1772152498</v>
      </c>
      <c r="B403" t="s">
        <v>6</v>
      </c>
      <c r="C403" t="s">
        <v>7</v>
      </c>
      <c r="D403">
        <v>5174.71</v>
      </c>
      <c r="E403">
        <v>5161.8900000000003</v>
      </c>
      <c r="F403">
        <v>5135.8500000000004</v>
      </c>
      <c r="I403">
        <v>5178.6000000000004</v>
      </c>
      <c r="J403">
        <v>5193.3500000000004</v>
      </c>
      <c r="K403">
        <v>5205.3100000000004</v>
      </c>
      <c r="N403" s="1">
        <f t="shared" si="18"/>
        <v>46080.024282407408</v>
      </c>
      <c r="O403" s="2">
        <f t="shared" si="19"/>
        <v>46080.024305555555</v>
      </c>
      <c r="P403">
        <f t="shared" si="20"/>
        <v>1772152500</v>
      </c>
    </row>
    <row r="404" spans="1:16" x14ac:dyDescent="0.55000000000000004">
      <c r="A404">
        <v>1772152798</v>
      </c>
      <c r="B404" t="s">
        <v>6</v>
      </c>
      <c r="C404" t="s">
        <v>7</v>
      </c>
      <c r="D404">
        <v>5176.2</v>
      </c>
      <c r="E404">
        <v>5161.8900000000003</v>
      </c>
      <c r="F404">
        <v>5135.8500000000004</v>
      </c>
      <c r="I404">
        <v>5178.6000000000004</v>
      </c>
      <c r="J404">
        <v>5193.3500000000004</v>
      </c>
      <c r="K404">
        <v>5205.3100000000004</v>
      </c>
      <c r="N404" s="1">
        <f t="shared" si="18"/>
        <v>46080.027754629627</v>
      </c>
      <c r="O404" s="2">
        <f t="shared" si="19"/>
        <v>46080.027777777781</v>
      </c>
      <c r="P404">
        <f t="shared" si="20"/>
        <v>1772152800</v>
      </c>
    </row>
    <row r="405" spans="1:16" x14ac:dyDescent="0.55000000000000004">
      <c r="A405">
        <v>1772153098</v>
      </c>
      <c r="B405" t="s">
        <v>6</v>
      </c>
      <c r="C405" t="s">
        <v>7</v>
      </c>
      <c r="D405">
        <v>5173.8999999999996</v>
      </c>
      <c r="E405">
        <v>5161.8900000000003</v>
      </c>
      <c r="F405">
        <v>5135.8500000000004</v>
      </c>
      <c r="I405">
        <v>5178.6000000000004</v>
      </c>
      <c r="J405">
        <v>5193.3500000000004</v>
      </c>
      <c r="K405">
        <v>5205.3100000000004</v>
      </c>
      <c r="N405" s="1">
        <f t="shared" si="18"/>
        <v>46080.031226851846</v>
      </c>
      <c r="O405" s="2">
        <f t="shared" si="19"/>
        <v>46080.03125</v>
      </c>
      <c r="P405">
        <f t="shared" si="20"/>
        <v>1772153100</v>
      </c>
    </row>
    <row r="406" spans="1:16" x14ac:dyDescent="0.55000000000000004">
      <c r="A406">
        <v>1772153398</v>
      </c>
      <c r="B406" t="s">
        <v>6</v>
      </c>
      <c r="C406" t="s">
        <v>7</v>
      </c>
      <c r="D406">
        <v>5176.5600000000004</v>
      </c>
      <c r="E406">
        <v>5161.8900000000003</v>
      </c>
      <c r="F406">
        <v>5135.8500000000004</v>
      </c>
      <c r="I406">
        <v>5178.6000000000004</v>
      </c>
      <c r="J406">
        <v>5193.3500000000004</v>
      </c>
      <c r="K406">
        <v>5205.3100000000004</v>
      </c>
      <c r="N406" s="1">
        <f t="shared" si="18"/>
        <v>46080.034699074073</v>
      </c>
      <c r="O406" s="2">
        <f t="shared" si="19"/>
        <v>46080.034722222219</v>
      </c>
      <c r="P406">
        <f t="shared" si="20"/>
        <v>1772153400</v>
      </c>
    </row>
    <row r="407" spans="1:16" x14ac:dyDescent="0.55000000000000004">
      <c r="A407">
        <v>1772153698</v>
      </c>
      <c r="B407" t="s">
        <v>6</v>
      </c>
      <c r="C407" t="s">
        <v>7</v>
      </c>
      <c r="D407">
        <v>5174.97</v>
      </c>
      <c r="E407">
        <v>5161.8900000000003</v>
      </c>
      <c r="F407">
        <v>5135.8500000000004</v>
      </c>
      <c r="I407">
        <v>5178.6000000000004</v>
      </c>
      <c r="J407">
        <v>5193.3500000000004</v>
      </c>
      <c r="K407">
        <v>5205.3100000000004</v>
      </c>
      <c r="N407" s="1">
        <f t="shared" si="18"/>
        <v>46080.038171296299</v>
      </c>
      <c r="O407" s="2">
        <f t="shared" si="19"/>
        <v>46080.038194444445</v>
      </c>
      <c r="P407">
        <f t="shared" si="20"/>
        <v>1772153700</v>
      </c>
    </row>
    <row r="408" spans="1:16" x14ac:dyDescent="0.55000000000000004">
      <c r="A408">
        <v>1772153998</v>
      </c>
      <c r="B408" t="s">
        <v>6</v>
      </c>
      <c r="C408" t="s">
        <v>7</v>
      </c>
      <c r="D408">
        <v>5175.37</v>
      </c>
      <c r="E408">
        <v>5161.8900000000003</v>
      </c>
      <c r="F408">
        <v>5135.8500000000004</v>
      </c>
      <c r="I408">
        <v>5178.6000000000004</v>
      </c>
      <c r="J408">
        <v>5193.3500000000004</v>
      </c>
      <c r="K408">
        <v>5205.3100000000004</v>
      </c>
      <c r="N408" s="1">
        <f t="shared" si="18"/>
        <v>46080.041643518518</v>
      </c>
      <c r="O408" s="2">
        <f t="shared" si="19"/>
        <v>46080.041666666664</v>
      </c>
      <c r="P408">
        <f t="shared" si="20"/>
        <v>1772154000</v>
      </c>
    </row>
    <row r="409" spans="1:16" x14ac:dyDescent="0.55000000000000004">
      <c r="A409">
        <v>1772154298</v>
      </c>
      <c r="B409" t="s">
        <v>6</v>
      </c>
      <c r="C409" t="s">
        <v>7</v>
      </c>
      <c r="D409">
        <v>5174.8599999999997</v>
      </c>
      <c r="E409">
        <v>5161.8900000000003</v>
      </c>
      <c r="F409">
        <v>5135.8500000000004</v>
      </c>
      <c r="I409">
        <v>5178.6000000000004</v>
      </c>
      <c r="J409">
        <v>5193.3500000000004</v>
      </c>
      <c r="K409">
        <v>5205.3100000000004</v>
      </c>
      <c r="N409" s="1">
        <f t="shared" si="18"/>
        <v>46080.045115740737</v>
      </c>
      <c r="O409" s="2">
        <f t="shared" si="19"/>
        <v>46080.045138888891</v>
      </c>
      <c r="P409">
        <f t="shared" si="20"/>
        <v>1772154300</v>
      </c>
    </row>
    <row r="410" spans="1:16" x14ac:dyDescent="0.55000000000000004">
      <c r="A410">
        <v>1772154598</v>
      </c>
      <c r="B410" t="s">
        <v>6</v>
      </c>
      <c r="C410" t="s">
        <v>7</v>
      </c>
      <c r="D410">
        <v>5176.58</v>
      </c>
      <c r="E410">
        <v>5161.8900000000003</v>
      </c>
      <c r="F410">
        <v>5135.8500000000004</v>
      </c>
      <c r="I410">
        <v>5178.6000000000004</v>
      </c>
      <c r="J410">
        <v>5193.3500000000004</v>
      </c>
      <c r="K410">
        <v>5205.3100000000004</v>
      </c>
      <c r="N410" s="1">
        <f t="shared" si="18"/>
        <v>46080.048587962963</v>
      </c>
      <c r="O410" s="2">
        <f t="shared" si="19"/>
        <v>46080.048611111109</v>
      </c>
      <c r="P410">
        <f t="shared" si="20"/>
        <v>1772154600</v>
      </c>
    </row>
    <row r="411" spans="1:16" x14ac:dyDescent="0.55000000000000004">
      <c r="A411">
        <v>1772154898</v>
      </c>
      <c r="B411" t="s">
        <v>6</v>
      </c>
      <c r="C411" t="s">
        <v>7</v>
      </c>
      <c r="D411">
        <v>5177.91</v>
      </c>
      <c r="E411">
        <v>5161.8900000000003</v>
      </c>
      <c r="F411">
        <v>5135.8500000000004</v>
      </c>
      <c r="I411">
        <v>5178.6000000000004</v>
      </c>
      <c r="J411">
        <v>5193.3500000000004</v>
      </c>
      <c r="K411">
        <v>5205.3100000000004</v>
      </c>
      <c r="N411" s="1">
        <f t="shared" si="18"/>
        <v>46080.052060185189</v>
      </c>
      <c r="O411" s="2">
        <f t="shared" si="19"/>
        <v>46080.052083333336</v>
      </c>
      <c r="P411">
        <f t="shared" si="20"/>
        <v>1772154900</v>
      </c>
    </row>
    <row r="412" spans="1:16" x14ac:dyDescent="0.55000000000000004">
      <c r="A412">
        <v>1772155198</v>
      </c>
      <c r="B412" t="s">
        <v>6</v>
      </c>
      <c r="C412" t="s">
        <v>7</v>
      </c>
      <c r="D412">
        <v>5177.8599999999997</v>
      </c>
      <c r="E412">
        <v>5161.8900000000003</v>
      </c>
      <c r="F412">
        <v>5135.8500000000004</v>
      </c>
      <c r="I412">
        <v>5178.6000000000004</v>
      </c>
      <c r="J412">
        <v>5193.3500000000004</v>
      </c>
      <c r="K412">
        <v>5205.3100000000004</v>
      </c>
      <c r="N412" s="1">
        <f t="shared" si="18"/>
        <v>46080.055532407408</v>
      </c>
      <c r="O412" s="2">
        <f t="shared" si="19"/>
        <v>46080.055555555555</v>
      </c>
      <c r="P412">
        <f t="shared" si="20"/>
        <v>1772155200</v>
      </c>
    </row>
    <row r="413" spans="1:16" x14ac:dyDescent="0.55000000000000004">
      <c r="A413">
        <v>1772155498</v>
      </c>
      <c r="B413" t="s">
        <v>6</v>
      </c>
      <c r="C413" t="s">
        <v>7</v>
      </c>
      <c r="D413">
        <v>5174.99</v>
      </c>
      <c r="E413">
        <v>5161.8900000000003</v>
      </c>
      <c r="F413">
        <v>5135.8500000000004</v>
      </c>
      <c r="I413">
        <v>5178.6000000000004</v>
      </c>
      <c r="J413">
        <v>5193.3500000000004</v>
      </c>
      <c r="K413">
        <v>5205.3100000000004</v>
      </c>
      <c r="N413" s="1">
        <f t="shared" si="18"/>
        <v>46080.059004629627</v>
      </c>
      <c r="O413" s="2">
        <f t="shared" si="19"/>
        <v>46080.059027777781</v>
      </c>
      <c r="P413">
        <f t="shared" si="20"/>
        <v>1772155500</v>
      </c>
    </row>
    <row r="414" spans="1:16" x14ac:dyDescent="0.55000000000000004">
      <c r="A414">
        <v>1772155798</v>
      </c>
      <c r="B414" t="s">
        <v>6</v>
      </c>
      <c r="C414" t="s">
        <v>7</v>
      </c>
      <c r="D414">
        <v>5182.1400000000003</v>
      </c>
      <c r="E414">
        <v>5178.6000000000004</v>
      </c>
      <c r="F414">
        <v>5161.8900000000003</v>
      </c>
      <c r="G414">
        <v>5135.8500000000004</v>
      </c>
      <c r="I414">
        <v>5193.3500000000004</v>
      </c>
      <c r="J414">
        <v>5205.3100000000004</v>
      </c>
      <c r="N414" s="1">
        <f t="shared" si="18"/>
        <v>46080.062476851846</v>
      </c>
      <c r="O414" s="2">
        <f t="shared" si="19"/>
        <v>46080.0625</v>
      </c>
      <c r="P414">
        <f t="shared" si="20"/>
        <v>1772155800</v>
      </c>
    </row>
    <row r="415" spans="1:16" x14ac:dyDescent="0.55000000000000004">
      <c r="A415">
        <v>1772156098</v>
      </c>
      <c r="B415" t="s">
        <v>6</v>
      </c>
      <c r="C415" t="s">
        <v>7</v>
      </c>
      <c r="D415">
        <v>5190.7</v>
      </c>
      <c r="E415">
        <v>5178.6000000000004</v>
      </c>
      <c r="F415">
        <v>5161.8900000000003</v>
      </c>
      <c r="G415">
        <v>5135.8500000000004</v>
      </c>
      <c r="I415">
        <v>5193.3500000000004</v>
      </c>
      <c r="J415">
        <v>5205.3100000000004</v>
      </c>
      <c r="N415" s="1">
        <f t="shared" si="18"/>
        <v>46080.065949074073</v>
      </c>
      <c r="O415" s="2">
        <f t="shared" si="19"/>
        <v>46080.065972222219</v>
      </c>
      <c r="P415">
        <f t="shared" si="20"/>
        <v>1772156100</v>
      </c>
    </row>
    <row r="416" spans="1:16" x14ac:dyDescent="0.55000000000000004">
      <c r="A416">
        <v>1772156398</v>
      </c>
      <c r="B416" t="s">
        <v>6</v>
      </c>
      <c r="C416" t="s">
        <v>7</v>
      </c>
      <c r="D416">
        <v>5188.6499999999996</v>
      </c>
      <c r="E416">
        <v>5178.6000000000004</v>
      </c>
      <c r="F416">
        <v>5161.8900000000003</v>
      </c>
      <c r="G416">
        <v>5135.8500000000004</v>
      </c>
      <c r="I416">
        <v>5193.3500000000004</v>
      </c>
      <c r="J416">
        <v>5205.3100000000004</v>
      </c>
      <c r="N416" s="1">
        <f t="shared" si="18"/>
        <v>46080.069421296299</v>
      </c>
      <c r="O416" s="2">
        <f t="shared" si="19"/>
        <v>46080.069444444445</v>
      </c>
      <c r="P416">
        <f t="shared" si="20"/>
        <v>1772156400</v>
      </c>
    </row>
    <row r="417" spans="1:16" x14ac:dyDescent="0.55000000000000004">
      <c r="A417">
        <v>1772156698</v>
      </c>
      <c r="B417" t="s">
        <v>6</v>
      </c>
      <c r="C417" t="s">
        <v>7</v>
      </c>
      <c r="D417">
        <v>5188.54</v>
      </c>
      <c r="E417">
        <v>5178.6000000000004</v>
      </c>
      <c r="F417">
        <v>5161.8900000000003</v>
      </c>
      <c r="G417">
        <v>5135.8500000000004</v>
      </c>
      <c r="I417">
        <v>5193.3500000000004</v>
      </c>
      <c r="J417">
        <v>5205.3100000000004</v>
      </c>
      <c r="N417" s="1">
        <f t="shared" si="18"/>
        <v>46080.072893518518</v>
      </c>
      <c r="O417" s="2">
        <f t="shared" si="19"/>
        <v>46080.072916666664</v>
      </c>
      <c r="P417">
        <f t="shared" si="20"/>
        <v>1772156700</v>
      </c>
    </row>
    <row r="418" spans="1:16" x14ac:dyDescent="0.55000000000000004">
      <c r="A418">
        <v>1772156998</v>
      </c>
      <c r="B418" t="s">
        <v>6</v>
      </c>
      <c r="C418" t="s">
        <v>7</v>
      </c>
      <c r="D418">
        <v>5192.1000000000004</v>
      </c>
      <c r="E418">
        <v>5178.6000000000004</v>
      </c>
      <c r="F418">
        <v>5161.8900000000003</v>
      </c>
      <c r="G418">
        <v>5135.8500000000004</v>
      </c>
      <c r="I418">
        <v>5193.3500000000004</v>
      </c>
      <c r="J418">
        <v>5205.3100000000004</v>
      </c>
      <c r="N418" s="1">
        <f t="shared" si="18"/>
        <v>46080.076365740737</v>
      </c>
      <c r="O418" s="2">
        <f t="shared" si="19"/>
        <v>46080.076388888891</v>
      </c>
      <c r="P418">
        <f t="shared" si="20"/>
        <v>1772157000</v>
      </c>
    </row>
    <row r="419" spans="1:16" x14ac:dyDescent="0.55000000000000004">
      <c r="A419">
        <v>1772157298</v>
      </c>
      <c r="B419" t="s">
        <v>6</v>
      </c>
      <c r="C419" t="s">
        <v>7</v>
      </c>
      <c r="D419">
        <v>5194.22</v>
      </c>
      <c r="E419">
        <v>5193.3500000000004</v>
      </c>
      <c r="F419">
        <v>5178.6000000000004</v>
      </c>
      <c r="G419">
        <v>5161.8900000000003</v>
      </c>
      <c r="H419">
        <v>5135.8500000000004</v>
      </c>
      <c r="I419">
        <v>5205.3100000000004</v>
      </c>
      <c r="N419" s="1">
        <f t="shared" si="18"/>
        <v>46080.079837962963</v>
      </c>
      <c r="O419" s="2">
        <f t="shared" si="19"/>
        <v>46080.079861111109</v>
      </c>
      <c r="P419">
        <f t="shared" si="20"/>
        <v>1772157300</v>
      </c>
    </row>
    <row r="420" spans="1:16" x14ac:dyDescent="0.55000000000000004">
      <c r="A420">
        <v>1772157598</v>
      </c>
      <c r="B420" t="s">
        <v>6</v>
      </c>
      <c r="C420" t="s">
        <v>7</v>
      </c>
      <c r="D420">
        <v>5193.3100000000004</v>
      </c>
      <c r="E420">
        <v>5178.6000000000004</v>
      </c>
      <c r="F420">
        <v>5161.8900000000003</v>
      </c>
      <c r="G420">
        <v>5135.8500000000004</v>
      </c>
      <c r="I420">
        <v>5193.3500000000004</v>
      </c>
      <c r="J420">
        <v>5205.3100000000004</v>
      </c>
      <c r="N420" s="1">
        <f t="shared" si="18"/>
        <v>46080.083310185189</v>
      </c>
      <c r="O420" s="2">
        <f t="shared" si="19"/>
        <v>46080.083333333336</v>
      </c>
      <c r="P420">
        <f t="shared" si="20"/>
        <v>1772157600</v>
      </c>
    </row>
    <row r="421" spans="1:16" x14ac:dyDescent="0.55000000000000004">
      <c r="A421">
        <v>1772157898</v>
      </c>
      <c r="B421" t="s">
        <v>6</v>
      </c>
      <c r="C421" t="s">
        <v>7</v>
      </c>
      <c r="D421">
        <v>5195.28</v>
      </c>
      <c r="E421">
        <v>5193.3500000000004</v>
      </c>
      <c r="F421">
        <v>5178.6000000000004</v>
      </c>
      <c r="G421">
        <v>5161.8900000000003</v>
      </c>
      <c r="H421">
        <v>5135.8500000000004</v>
      </c>
      <c r="I421">
        <v>5205.3100000000004</v>
      </c>
      <c r="N421" s="1">
        <f t="shared" si="18"/>
        <v>46080.086782407408</v>
      </c>
      <c r="O421" s="2">
        <f t="shared" si="19"/>
        <v>46080.086805555555</v>
      </c>
      <c r="P421">
        <f t="shared" si="20"/>
        <v>1772157900</v>
      </c>
    </row>
    <row r="422" spans="1:16" x14ac:dyDescent="0.55000000000000004">
      <c r="A422">
        <v>1772158198</v>
      </c>
      <c r="B422" t="s">
        <v>6</v>
      </c>
      <c r="C422" t="s">
        <v>7</v>
      </c>
      <c r="D422">
        <v>5194.16</v>
      </c>
      <c r="E422">
        <v>5193.3500000000004</v>
      </c>
      <c r="F422">
        <v>5178.6000000000004</v>
      </c>
      <c r="G422">
        <v>5161.8900000000003</v>
      </c>
      <c r="H422">
        <v>5135.8500000000004</v>
      </c>
      <c r="I422">
        <v>5205.3100000000004</v>
      </c>
      <c r="N422" s="1">
        <f t="shared" si="18"/>
        <v>46080.090254629627</v>
      </c>
      <c r="O422" s="2">
        <f t="shared" si="19"/>
        <v>46080.090277777781</v>
      </c>
      <c r="P422">
        <f t="shared" si="20"/>
        <v>1772158200</v>
      </c>
    </row>
    <row r="423" spans="1:16" x14ac:dyDescent="0.55000000000000004">
      <c r="A423">
        <v>1772158498</v>
      </c>
      <c r="B423" t="s">
        <v>6</v>
      </c>
      <c r="C423" t="s">
        <v>7</v>
      </c>
      <c r="D423">
        <v>5191.24</v>
      </c>
      <c r="E423">
        <v>5178.6000000000004</v>
      </c>
      <c r="F423">
        <v>5161.8900000000003</v>
      </c>
      <c r="G423">
        <v>5135.8500000000004</v>
      </c>
      <c r="I423">
        <v>5193.3500000000004</v>
      </c>
      <c r="J423">
        <v>5205.3100000000004</v>
      </c>
      <c r="N423" s="1">
        <f t="shared" si="18"/>
        <v>46080.093726851846</v>
      </c>
      <c r="O423" s="2">
        <f t="shared" si="19"/>
        <v>46080.09375</v>
      </c>
      <c r="P423">
        <f t="shared" si="20"/>
        <v>1772158500</v>
      </c>
    </row>
    <row r="424" spans="1:16" x14ac:dyDescent="0.55000000000000004">
      <c r="A424">
        <v>1772158798</v>
      </c>
      <c r="B424" t="s">
        <v>6</v>
      </c>
      <c r="C424" t="s">
        <v>7</v>
      </c>
      <c r="D424">
        <v>5186.66</v>
      </c>
      <c r="E424">
        <v>5178.6000000000004</v>
      </c>
      <c r="F424">
        <v>5161.8900000000003</v>
      </c>
      <c r="G424">
        <v>5135.8500000000004</v>
      </c>
      <c r="I424">
        <v>5193.3500000000004</v>
      </c>
      <c r="J424">
        <v>5205.3100000000004</v>
      </c>
      <c r="N424" s="1">
        <f t="shared" si="18"/>
        <v>46080.097199074073</v>
      </c>
      <c r="O424" s="2">
        <f t="shared" si="19"/>
        <v>46080.097222222219</v>
      </c>
      <c r="P424">
        <f t="shared" si="20"/>
        <v>1772158800</v>
      </c>
    </row>
    <row r="425" spans="1:16" x14ac:dyDescent="0.55000000000000004">
      <c r="A425">
        <v>1772159098</v>
      </c>
      <c r="B425" t="s">
        <v>6</v>
      </c>
      <c r="C425" t="s">
        <v>7</v>
      </c>
      <c r="D425">
        <v>5183.93</v>
      </c>
      <c r="E425">
        <v>5178.6000000000004</v>
      </c>
      <c r="F425">
        <v>5161.8900000000003</v>
      </c>
      <c r="G425">
        <v>5135.8500000000004</v>
      </c>
      <c r="I425">
        <v>5193.3500000000004</v>
      </c>
      <c r="J425">
        <v>5205.3100000000004</v>
      </c>
      <c r="N425" s="1">
        <f t="shared" si="18"/>
        <v>46080.100671296299</v>
      </c>
      <c r="O425" s="2">
        <f t="shared" si="19"/>
        <v>46080.100694444445</v>
      </c>
      <c r="P425">
        <f t="shared" si="20"/>
        <v>1772159100</v>
      </c>
    </row>
    <row r="426" spans="1:16" x14ac:dyDescent="0.55000000000000004">
      <c r="A426">
        <v>1772159398</v>
      </c>
      <c r="B426" t="s">
        <v>6</v>
      </c>
      <c r="C426" t="s">
        <v>7</v>
      </c>
      <c r="D426">
        <v>5183.74</v>
      </c>
      <c r="E426">
        <v>5178.6000000000004</v>
      </c>
      <c r="F426">
        <v>5161.8900000000003</v>
      </c>
      <c r="G426">
        <v>5135.8500000000004</v>
      </c>
      <c r="I426">
        <v>5193.3500000000004</v>
      </c>
      <c r="J426">
        <v>5205.3100000000004</v>
      </c>
      <c r="N426" s="1">
        <f t="shared" si="18"/>
        <v>46080.104143518518</v>
      </c>
      <c r="O426" s="2">
        <f t="shared" si="19"/>
        <v>46080.104166666664</v>
      </c>
      <c r="P426">
        <f t="shared" si="20"/>
        <v>1772159400</v>
      </c>
    </row>
    <row r="427" spans="1:16" x14ac:dyDescent="0.55000000000000004">
      <c r="A427">
        <v>1772159698</v>
      </c>
      <c r="B427" t="s">
        <v>6</v>
      </c>
      <c r="C427" t="s">
        <v>7</v>
      </c>
      <c r="D427">
        <v>5178.53</v>
      </c>
      <c r="E427">
        <v>5161.8900000000003</v>
      </c>
      <c r="F427">
        <v>5135.8500000000004</v>
      </c>
      <c r="I427">
        <v>5178.6000000000004</v>
      </c>
      <c r="J427">
        <v>5193.3500000000004</v>
      </c>
      <c r="K427">
        <v>5205.3100000000004</v>
      </c>
      <c r="N427" s="1">
        <f t="shared" si="18"/>
        <v>46080.107615740737</v>
      </c>
      <c r="O427" s="2">
        <f t="shared" si="19"/>
        <v>46080.107638888891</v>
      </c>
      <c r="P427">
        <f t="shared" si="20"/>
        <v>1772159700</v>
      </c>
    </row>
    <row r="428" spans="1:16" x14ac:dyDescent="0.55000000000000004">
      <c r="A428">
        <v>1772159998</v>
      </c>
      <c r="B428" t="s">
        <v>6</v>
      </c>
      <c r="C428" t="s">
        <v>7</v>
      </c>
      <c r="D428">
        <v>5181.46</v>
      </c>
      <c r="E428">
        <v>5178.6000000000004</v>
      </c>
      <c r="F428">
        <v>5161.8900000000003</v>
      </c>
      <c r="G428">
        <v>5135.8500000000004</v>
      </c>
      <c r="I428">
        <v>5193.3500000000004</v>
      </c>
      <c r="J428">
        <v>5205.3100000000004</v>
      </c>
      <c r="N428" s="1">
        <f t="shared" si="18"/>
        <v>46080.111087962963</v>
      </c>
      <c r="O428" s="2">
        <f t="shared" si="19"/>
        <v>46080.111111111109</v>
      </c>
      <c r="P428">
        <f t="shared" si="20"/>
        <v>1772160000</v>
      </c>
    </row>
    <row r="429" spans="1:16" x14ac:dyDescent="0.55000000000000004">
      <c r="A429">
        <v>1772160298</v>
      </c>
      <c r="B429" t="s">
        <v>6</v>
      </c>
      <c r="C429" t="s">
        <v>7</v>
      </c>
      <c r="D429">
        <v>5178.68</v>
      </c>
      <c r="E429">
        <v>5178.6000000000004</v>
      </c>
      <c r="F429">
        <v>5161.8900000000003</v>
      </c>
      <c r="G429">
        <v>5135.8500000000004</v>
      </c>
      <c r="I429">
        <v>5193.3500000000004</v>
      </c>
      <c r="J429">
        <v>5205.3100000000004</v>
      </c>
      <c r="N429" s="1">
        <f t="shared" si="18"/>
        <v>46080.114560185189</v>
      </c>
      <c r="O429" s="2">
        <f t="shared" si="19"/>
        <v>46080.114583333336</v>
      </c>
      <c r="P429">
        <f t="shared" si="20"/>
        <v>1772160300</v>
      </c>
    </row>
    <row r="430" spans="1:16" x14ac:dyDescent="0.55000000000000004">
      <c r="A430">
        <v>1772160598</v>
      </c>
      <c r="B430" t="s">
        <v>6</v>
      </c>
      <c r="C430" t="s">
        <v>7</v>
      </c>
      <c r="D430">
        <v>5177.7700000000004</v>
      </c>
      <c r="E430">
        <v>5161.8900000000003</v>
      </c>
      <c r="F430">
        <v>5135.8500000000004</v>
      </c>
      <c r="I430">
        <v>5178.6000000000004</v>
      </c>
      <c r="J430">
        <v>5193.3500000000004</v>
      </c>
      <c r="K430">
        <v>5205.3100000000004</v>
      </c>
      <c r="N430" s="1">
        <f t="shared" si="18"/>
        <v>46080.118032407408</v>
      </c>
      <c r="O430" s="2">
        <f t="shared" si="19"/>
        <v>46080.118055555555</v>
      </c>
      <c r="P430">
        <f t="shared" si="20"/>
        <v>1772160600</v>
      </c>
    </row>
    <row r="431" spans="1:16" x14ac:dyDescent="0.55000000000000004">
      <c r="A431">
        <v>1772160898</v>
      </c>
      <c r="B431" t="s">
        <v>6</v>
      </c>
      <c r="C431" t="s">
        <v>7</v>
      </c>
      <c r="D431">
        <v>5183.68</v>
      </c>
      <c r="E431">
        <v>5178.6000000000004</v>
      </c>
      <c r="F431">
        <v>5161.8900000000003</v>
      </c>
      <c r="G431">
        <v>5135.8500000000004</v>
      </c>
      <c r="I431">
        <v>5193.3500000000004</v>
      </c>
      <c r="J431">
        <v>5205.3100000000004</v>
      </c>
      <c r="N431" s="1">
        <f t="shared" si="18"/>
        <v>46080.121504629627</v>
      </c>
      <c r="O431" s="2">
        <f t="shared" si="19"/>
        <v>46080.121527777781</v>
      </c>
      <c r="P431">
        <f t="shared" si="20"/>
        <v>1772160900</v>
      </c>
    </row>
    <row r="432" spans="1:16" x14ac:dyDescent="0.55000000000000004">
      <c r="A432">
        <v>1772161198</v>
      </c>
      <c r="B432" t="s">
        <v>6</v>
      </c>
      <c r="C432" t="s">
        <v>7</v>
      </c>
      <c r="D432">
        <v>5182.75</v>
      </c>
      <c r="E432">
        <v>5178.6000000000004</v>
      </c>
      <c r="F432">
        <v>5161.8900000000003</v>
      </c>
      <c r="G432">
        <v>5135.8500000000004</v>
      </c>
      <c r="I432">
        <v>5193.3500000000004</v>
      </c>
      <c r="J432">
        <v>5205.3100000000004</v>
      </c>
      <c r="N432" s="1">
        <f t="shared" si="18"/>
        <v>46080.124976851846</v>
      </c>
      <c r="O432" s="2">
        <f t="shared" si="19"/>
        <v>46080.125</v>
      </c>
      <c r="P432">
        <f t="shared" si="20"/>
        <v>1772161200</v>
      </c>
    </row>
    <row r="433" spans="1:16" x14ac:dyDescent="0.55000000000000004">
      <c r="A433">
        <v>1772161498</v>
      </c>
      <c r="B433" t="s">
        <v>6</v>
      </c>
      <c r="C433" t="s">
        <v>7</v>
      </c>
      <c r="D433">
        <v>5183.04</v>
      </c>
      <c r="E433">
        <v>5178.6000000000004</v>
      </c>
      <c r="F433">
        <v>5161.8900000000003</v>
      </c>
      <c r="G433">
        <v>5135.8500000000004</v>
      </c>
      <c r="I433">
        <v>5193.3500000000004</v>
      </c>
      <c r="J433">
        <v>5205.3100000000004</v>
      </c>
      <c r="N433" s="1">
        <f t="shared" si="18"/>
        <v>46080.128449074073</v>
      </c>
      <c r="O433" s="2">
        <f t="shared" si="19"/>
        <v>46080.128472222219</v>
      </c>
      <c r="P433">
        <f t="shared" si="20"/>
        <v>1772161500</v>
      </c>
    </row>
    <row r="434" spans="1:16" x14ac:dyDescent="0.55000000000000004">
      <c r="A434">
        <v>1772161798</v>
      </c>
      <c r="B434" t="s">
        <v>6</v>
      </c>
      <c r="C434" t="s">
        <v>7</v>
      </c>
      <c r="D434">
        <v>5182.8999999999996</v>
      </c>
      <c r="E434">
        <v>5178.6000000000004</v>
      </c>
      <c r="F434">
        <v>5161.8900000000003</v>
      </c>
      <c r="G434">
        <v>5135.8500000000004</v>
      </c>
      <c r="I434">
        <v>5193.3500000000004</v>
      </c>
      <c r="J434">
        <v>5205.3100000000004</v>
      </c>
      <c r="N434" s="1">
        <f t="shared" si="18"/>
        <v>46080.131921296299</v>
      </c>
      <c r="O434" s="2">
        <f t="shared" si="19"/>
        <v>46080.131944444445</v>
      </c>
      <c r="P434">
        <f t="shared" si="20"/>
        <v>1772161800</v>
      </c>
    </row>
    <row r="435" spans="1:16" x14ac:dyDescent="0.55000000000000004">
      <c r="A435">
        <v>1772162098</v>
      </c>
      <c r="B435" t="s">
        <v>6</v>
      </c>
      <c r="C435" t="s">
        <v>7</v>
      </c>
      <c r="D435">
        <v>5183.78</v>
      </c>
      <c r="E435">
        <v>5178.6000000000004</v>
      </c>
      <c r="F435">
        <v>5161.8900000000003</v>
      </c>
      <c r="G435">
        <v>5135.8500000000004</v>
      </c>
      <c r="I435">
        <v>5193.3500000000004</v>
      </c>
      <c r="J435">
        <v>5205.3100000000004</v>
      </c>
      <c r="N435" s="1">
        <f t="shared" si="18"/>
        <v>46080.135393518518</v>
      </c>
      <c r="O435" s="2">
        <f t="shared" si="19"/>
        <v>46080.135416666664</v>
      </c>
      <c r="P435">
        <f t="shared" si="20"/>
        <v>1772162100</v>
      </c>
    </row>
    <row r="436" spans="1:16" x14ac:dyDescent="0.55000000000000004">
      <c r="A436">
        <v>1772162398</v>
      </c>
      <c r="B436" t="s">
        <v>6</v>
      </c>
      <c r="C436" t="s">
        <v>7</v>
      </c>
      <c r="D436">
        <v>5185.07</v>
      </c>
      <c r="E436">
        <v>5178.6000000000004</v>
      </c>
      <c r="F436">
        <v>5161.8900000000003</v>
      </c>
      <c r="G436">
        <v>5135.8500000000004</v>
      </c>
      <c r="I436">
        <v>5193.3500000000004</v>
      </c>
      <c r="J436">
        <v>5205.3100000000004</v>
      </c>
      <c r="N436" s="1">
        <f t="shared" si="18"/>
        <v>46080.138865740737</v>
      </c>
      <c r="O436" s="2">
        <f t="shared" si="19"/>
        <v>46080.138888888891</v>
      </c>
      <c r="P436">
        <f t="shared" si="20"/>
        <v>1772162400</v>
      </c>
    </row>
    <row r="437" spans="1:16" x14ac:dyDescent="0.55000000000000004">
      <c r="A437">
        <v>1772162698</v>
      </c>
      <c r="B437" t="s">
        <v>6</v>
      </c>
      <c r="C437" t="s">
        <v>7</v>
      </c>
      <c r="D437">
        <v>5186.8900000000003</v>
      </c>
      <c r="E437">
        <v>5178.6000000000004</v>
      </c>
      <c r="F437">
        <v>5161.8900000000003</v>
      </c>
      <c r="G437">
        <v>5135.8500000000004</v>
      </c>
      <c r="I437">
        <v>5193.3500000000004</v>
      </c>
      <c r="J437">
        <v>5205.3100000000004</v>
      </c>
      <c r="N437" s="1">
        <f t="shared" si="18"/>
        <v>46080.142337962963</v>
      </c>
      <c r="O437" s="2">
        <f t="shared" si="19"/>
        <v>46080.142361111109</v>
      </c>
      <c r="P437">
        <f t="shared" si="20"/>
        <v>1772162700</v>
      </c>
    </row>
    <row r="438" spans="1:16" x14ac:dyDescent="0.55000000000000004">
      <c r="A438">
        <v>1772162998</v>
      </c>
      <c r="B438" t="s">
        <v>6</v>
      </c>
      <c r="C438" t="s">
        <v>7</v>
      </c>
      <c r="D438">
        <v>5187.76</v>
      </c>
      <c r="E438">
        <v>5178.6000000000004</v>
      </c>
      <c r="F438">
        <v>5161.8900000000003</v>
      </c>
      <c r="G438">
        <v>5135.8500000000004</v>
      </c>
      <c r="I438">
        <v>5193.3500000000004</v>
      </c>
      <c r="J438">
        <v>5205.3100000000004</v>
      </c>
      <c r="N438" s="1">
        <f t="shared" si="18"/>
        <v>46080.145810185189</v>
      </c>
      <c r="O438" s="2">
        <f t="shared" si="19"/>
        <v>46080.145833333336</v>
      </c>
      <c r="P438">
        <f t="shared" si="20"/>
        <v>1772163000</v>
      </c>
    </row>
    <row r="439" spans="1:16" x14ac:dyDescent="0.55000000000000004">
      <c r="A439">
        <v>1772163298</v>
      </c>
      <c r="B439" t="s">
        <v>6</v>
      </c>
      <c r="C439" t="s">
        <v>7</v>
      </c>
      <c r="D439">
        <v>5186.55</v>
      </c>
      <c r="E439">
        <v>5178.6000000000004</v>
      </c>
      <c r="F439">
        <v>5161.8900000000003</v>
      </c>
      <c r="G439">
        <v>5135.8500000000004</v>
      </c>
      <c r="I439">
        <v>5193.3500000000004</v>
      </c>
      <c r="J439">
        <v>5205.3100000000004</v>
      </c>
      <c r="N439" s="1">
        <f t="shared" si="18"/>
        <v>46080.149282407408</v>
      </c>
      <c r="O439" s="2">
        <f t="shared" si="19"/>
        <v>46080.149305555555</v>
      </c>
      <c r="P439">
        <f t="shared" si="20"/>
        <v>1772163300</v>
      </c>
    </row>
    <row r="440" spans="1:16" x14ac:dyDescent="0.55000000000000004">
      <c r="A440">
        <v>1772163598</v>
      </c>
      <c r="B440" t="s">
        <v>6</v>
      </c>
      <c r="C440" t="s">
        <v>7</v>
      </c>
      <c r="D440">
        <v>5187.17</v>
      </c>
      <c r="E440">
        <v>5178.6000000000004</v>
      </c>
      <c r="F440">
        <v>5161.8900000000003</v>
      </c>
      <c r="G440">
        <v>5135.8500000000004</v>
      </c>
      <c r="I440">
        <v>5193.3500000000004</v>
      </c>
      <c r="J440">
        <v>5205.3100000000004</v>
      </c>
      <c r="N440" s="1">
        <f t="shared" si="18"/>
        <v>46080.152754629627</v>
      </c>
      <c r="O440" s="2">
        <f t="shared" si="19"/>
        <v>46080.152777777781</v>
      </c>
      <c r="P440">
        <f t="shared" si="20"/>
        <v>1772163600</v>
      </c>
    </row>
    <row r="441" spans="1:16" x14ac:dyDescent="0.55000000000000004">
      <c r="A441">
        <v>1772163898</v>
      </c>
      <c r="B441" t="s">
        <v>6</v>
      </c>
      <c r="C441" t="s">
        <v>7</v>
      </c>
      <c r="D441">
        <v>5189.7</v>
      </c>
      <c r="E441">
        <v>5178.6000000000004</v>
      </c>
      <c r="F441">
        <v>5161.8900000000003</v>
      </c>
      <c r="G441">
        <v>5135.8500000000004</v>
      </c>
      <c r="I441">
        <v>5193.3500000000004</v>
      </c>
      <c r="J441">
        <v>5205.3100000000004</v>
      </c>
      <c r="N441" s="1">
        <f t="shared" si="18"/>
        <v>46080.156226851846</v>
      </c>
      <c r="O441" s="2">
        <f t="shared" si="19"/>
        <v>46080.15625</v>
      </c>
      <c r="P441">
        <f t="shared" si="20"/>
        <v>1772163900</v>
      </c>
    </row>
    <row r="442" spans="1:16" x14ac:dyDescent="0.55000000000000004">
      <c r="A442">
        <v>1772164198</v>
      </c>
      <c r="B442" t="s">
        <v>6</v>
      </c>
      <c r="C442" t="s">
        <v>7</v>
      </c>
      <c r="D442">
        <v>5189.59</v>
      </c>
      <c r="E442">
        <v>5178.6000000000004</v>
      </c>
      <c r="F442">
        <v>5161.8900000000003</v>
      </c>
      <c r="G442">
        <v>5135.8500000000004</v>
      </c>
      <c r="I442">
        <v>5193.3500000000004</v>
      </c>
      <c r="J442">
        <v>5205.3100000000004</v>
      </c>
      <c r="N442" s="1">
        <f t="shared" si="18"/>
        <v>46080.159699074073</v>
      </c>
      <c r="O442" s="2">
        <f t="shared" si="19"/>
        <v>46080.159722222219</v>
      </c>
      <c r="P442">
        <f t="shared" si="20"/>
        <v>1772164200</v>
      </c>
    </row>
    <row r="443" spans="1:16" x14ac:dyDescent="0.55000000000000004">
      <c r="A443">
        <v>1772164498</v>
      </c>
      <c r="B443" t="s">
        <v>6</v>
      </c>
      <c r="C443" t="s">
        <v>7</v>
      </c>
      <c r="D443">
        <v>5184</v>
      </c>
      <c r="E443">
        <v>5178.6000000000004</v>
      </c>
      <c r="F443">
        <v>5161.8900000000003</v>
      </c>
      <c r="G443">
        <v>5135.8500000000004</v>
      </c>
      <c r="I443">
        <v>5193.3500000000004</v>
      </c>
      <c r="J443">
        <v>5205.3100000000004</v>
      </c>
      <c r="N443" s="1">
        <f t="shared" si="18"/>
        <v>46080.163171296299</v>
      </c>
      <c r="O443" s="2">
        <f t="shared" si="19"/>
        <v>46080.163194444445</v>
      </c>
      <c r="P443">
        <f t="shared" si="20"/>
        <v>1772164500</v>
      </c>
    </row>
    <row r="444" spans="1:16" x14ac:dyDescent="0.55000000000000004">
      <c r="A444">
        <v>1772164798</v>
      </c>
      <c r="B444" t="s">
        <v>6</v>
      </c>
      <c r="C444" t="s">
        <v>7</v>
      </c>
      <c r="D444">
        <v>5185.32</v>
      </c>
      <c r="E444">
        <v>5178.6000000000004</v>
      </c>
      <c r="F444">
        <v>5161.8900000000003</v>
      </c>
      <c r="G444">
        <v>5135.8500000000004</v>
      </c>
      <c r="I444">
        <v>5193.3500000000004</v>
      </c>
      <c r="J444">
        <v>5205.3100000000004</v>
      </c>
      <c r="N444" s="1">
        <f t="shared" si="18"/>
        <v>46080.166643518518</v>
      </c>
      <c r="O444" s="2">
        <f t="shared" si="19"/>
        <v>46080.166666666664</v>
      </c>
      <c r="P444">
        <f t="shared" si="20"/>
        <v>1772164800</v>
      </c>
    </row>
    <row r="445" spans="1:16" x14ac:dyDescent="0.55000000000000004">
      <c r="A445">
        <v>1772165098</v>
      </c>
      <c r="B445" t="s">
        <v>6</v>
      </c>
      <c r="C445" t="s">
        <v>7</v>
      </c>
      <c r="D445">
        <v>5185.8900000000003</v>
      </c>
      <c r="E445">
        <v>5178.6000000000004</v>
      </c>
      <c r="F445">
        <v>5161.8900000000003</v>
      </c>
      <c r="G445">
        <v>5135.8500000000004</v>
      </c>
      <c r="I445">
        <v>5193.3500000000004</v>
      </c>
      <c r="J445">
        <v>5205.3100000000004</v>
      </c>
      <c r="N445" s="1">
        <f t="shared" si="18"/>
        <v>46080.170115740737</v>
      </c>
      <c r="O445" s="2">
        <f t="shared" si="19"/>
        <v>46080.170138888891</v>
      </c>
      <c r="P445">
        <f t="shared" si="20"/>
        <v>1772165100</v>
      </c>
    </row>
    <row r="446" spans="1:16" x14ac:dyDescent="0.55000000000000004">
      <c r="A446">
        <v>1772165398</v>
      </c>
      <c r="B446" t="s">
        <v>6</v>
      </c>
      <c r="C446" t="s">
        <v>7</v>
      </c>
      <c r="D446">
        <v>5186.6099999999997</v>
      </c>
      <c r="E446">
        <v>5178.6000000000004</v>
      </c>
      <c r="F446">
        <v>5161.8900000000003</v>
      </c>
      <c r="G446">
        <v>5135.8500000000004</v>
      </c>
      <c r="I446">
        <v>5193.3500000000004</v>
      </c>
      <c r="J446">
        <v>5205.3100000000004</v>
      </c>
      <c r="N446" s="1">
        <f t="shared" si="18"/>
        <v>46080.173587962963</v>
      </c>
      <c r="O446" s="2">
        <f t="shared" si="19"/>
        <v>46080.173611111109</v>
      </c>
      <c r="P446">
        <f t="shared" si="20"/>
        <v>1772165400</v>
      </c>
    </row>
    <row r="447" spans="1:16" x14ac:dyDescent="0.55000000000000004">
      <c r="A447">
        <v>1772165698</v>
      </c>
      <c r="B447" t="s">
        <v>6</v>
      </c>
      <c r="C447" t="s">
        <v>7</v>
      </c>
      <c r="D447">
        <v>5184.83</v>
      </c>
      <c r="E447">
        <v>5178.6000000000004</v>
      </c>
      <c r="F447">
        <v>5161.8900000000003</v>
      </c>
      <c r="G447">
        <v>5135.8500000000004</v>
      </c>
      <c r="I447">
        <v>5193.3500000000004</v>
      </c>
      <c r="J447">
        <v>5205.3100000000004</v>
      </c>
      <c r="N447" s="1">
        <f t="shared" si="18"/>
        <v>46080.177060185189</v>
      </c>
      <c r="O447" s="2">
        <f t="shared" si="19"/>
        <v>46080.177083333336</v>
      </c>
      <c r="P447">
        <f t="shared" si="20"/>
        <v>1772165700</v>
      </c>
    </row>
    <row r="448" spans="1:16" x14ac:dyDescent="0.55000000000000004">
      <c r="A448">
        <v>1772165998</v>
      </c>
      <c r="B448" t="s">
        <v>6</v>
      </c>
      <c r="C448" t="s">
        <v>7</v>
      </c>
      <c r="D448">
        <v>5187.8599999999997</v>
      </c>
      <c r="E448">
        <v>5178.6000000000004</v>
      </c>
      <c r="F448">
        <v>5161.8900000000003</v>
      </c>
      <c r="G448">
        <v>5135.8500000000004</v>
      </c>
      <c r="I448">
        <v>5193.3500000000004</v>
      </c>
      <c r="J448">
        <v>5205.3100000000004</v>
      </c>
      <c r="N448" s="1">
        <f t="shared" si="18"/>
        <v>46080.180532407408</v>
      </c>
      <c r="O448" s="2">
        <f t="shared" si="19"/>
        <v>46080.180555555555</v>
      </c>
      <c r="P448">
        <f t="shared" si="20"/>
        <v>1772166000</v>
      </c>
    </row>
    <row r="449" spans="1:16" x14ac:dyDescent="0.55000000000000004">
      <c r="A449">
        <v>1772166298</v>
      </c>
      <c r="B449" t="s">
        <v>6</v>
      </c>
      <c r="C449" t="s">
        <v>7</v>
      </c>
      <c r="D449">
        <v>5187.37</v>
      </c>
      <c r="E449">
        <v>5178.6000000000004</v>
      </c>
      <c r="F449">
        <v>5161.8900000000003</v>
      </c>
      <c r="G449">
        <v>5135.8500000000004</v>
      </c>
      <c r="I449">
        <v>5193.3500000000004</v>
      </c>
      <c r="J449">
        <v>5205.3100000000004</v>
      </c>
      <c r="N449" s="1">
        <f t="shared" si="18"/>
        <v>46080.184004629627</v>
      </c>
      <c r="O449" s="2">
        <f t="shared" si="19"/>
        <v>46080.184027777781</v>
      </c>
      <c r="P449">
        <f t="shared" si="20"/>
        <v>1772166300</v>
      </c>
    </row>
    <row r="450" spans="1:16" x14ac:dyDescent="0.55000000000000004">
      <c r="A450">
        <v>1772166598</v>
      </c>
      <c r="B450" t="s">
        <v>6</v>
      </c>
      <c r="C450" t="s">
        <v>7</v>
      </c>
      <c r="D450">
        <v>5186.79</v>
      </c>
      <c r="E450">
        <v>5178.6000000000004</v>
      </c>
      <c r="F450">
        <v>5161.8900000000003</v>
      </c>
      <c r="G450">
        <v>5135.8500000000004</v>
      </c>
      <c r="I450">
        <v>5193.3500000000004</v>
      </c>
      <c r="J450">
        <v>5205.3100000000004</v>
      </c>
      <c r="N450" s="1">
        <f t="shared" ref="N450:N500" si="21">(A450/86400)+25569</f>
        <v>46080.187476851846</v>
      </c>
      <c r="O450" s="2">
        <f t="shared" ref="O450:O500" si="22">CEILING(INT(N450*1440)/1440*288,1)/288</f>
        <v>46080.1875</v>
      </c>
      <c r="P450">
        <f t="shared" si="20"/>
        <v>1772166600</v>
      </c>
    </row>
    <row r="451" spans="1:16" x14ac:dyDescent="0.55000000000000004">
      <c r="A451">
        <v>1772166898</v>
      </c>
      <c r="B451" t="s">
        <v>6</v>
      </c>
      <c r="C451" t="s">
        <v>7</v>
      </c>
      <c r="D451">
        <v>5187.75</v>
      </c>
      <c r="E451">
        <v>5178.6000000000004</v>
      </c>
      <c r="F451">
        <v>5161.8900000000003</v>
      </c>
      <c r="G451">
        <v>5135.8500000000004</v>
      </c>
      <c r="I451">
        <v>5193.3500000000004</v>
      </c>
      <c r="J451">
        <v>5205.3100000000004</v>
      </c>
      <c r="N451" s="1">
        <f t="shared" si="21"/>
        <v>46080.190949074073</v>
      </c>
      <c r="O451" s="2">
        <f t="shared" si="22"/>
        <v>46080.190972222219</v>
      </c>
      <c r="P451">
        <f t="shared" ref="P451:P501" si="23">MROUND((O451-25569)*86400,300)</f>
        <v>1772166900</v>
      </c>
    </row>
    <row r="452" spans="1:16" x14ac:dyDescent="0.55000000000000004">
      <c r="A452">
        <v>1772167198</v>
      </c>
      <c r="B452" t="s">
        <v>6</v>
      </c>
      <c r="C452" t="s">
        <v>7</v>
      </c>
      <c r="D452">
        <v>5187.34</v>
      </c>
      <c r="E452">
        <v>5178.6000000000004</v>
      </c>
      <c r="F452">
        <v>5161.8900000000003</v>
      </c>
      <c r="G452">
        <v>5135.8500000000004</v>
      </c>
      <c r="I452">
        <v>5193.3500000000004</v>
      </c>
      <c r="J452">
        <v>5205.3100000000004</v>
      </c>
      <c r="N452" s="1">
        <f t="shared" si="21"/>
        <v>46080.194421296299</v>
      </c>
      <c r="O452" s="2">
        <f t="shared" si="22"/>
        <v>46080.194444444445</v>
      </c>
      <c r="P452">
        <f t="shared" si="23"/>
        <v>1772167200</v>
      </c>
    </row>
    <row r="453" spans="1:16" x14ac:dyDescent="0.55000000000000004">
      <c r="A453">
        <v>1772167498</v>
      </c>
      <c r="B453" t="s">
        <v>6</v>
      </c>
      <c r="C453" t="s">
        <v>7</v>
      </c>
      <c r="D453">
        <v>5185.67</v>
      </c>
      <c r="E453">
        <v>5178.6000000000004</v>
      </c>
      <c r="F453">
        <v>5161.8900000000003</v>
      </c>
      <c r="G453">
        <v>5135.8500000000004</v>
      </c>
      <c r="I453">
        <v>5193.3500000000004</v>
      </c>
      <c r="J453">
        <v>5205.3100000000004</v>
      </c>
      <c r="N453" s="1">
        <f t="shared" si="21"/>
        <v>46080.197893518518</v>
      </c>
      <c r="O453" s="2">
        <f t="shared" si="22"/>
        <v>46080.197916666664</v>
      </c>
      <c r="P453">
        <f t="shared" si="23"/>
        <v>1772167500</v>
      </c>
    </row>
    <row r="454" spans="1:16" x14ac:dyDescent="0.55000000000000004">
      <c r="A454">
        <v>1772167798</v>
      </c>
      <c r="B454" t="s">
        <v>6</v>
      </c>
      <c r="C454" t="s">
        <v>7</v>
      </c>
      <c r="D454">
        <v>5183.22</v>
      </c>
      <c r="E454">
        <v>5178.6000000000004</v>
      </c>
      <c r="F454">
        <v>5161.8900000000003</v>
      </c>
      <c r="G454">
        <v>5135.8500000000004</v>
      </c>
      <c r="I454">
        <v>5193.3500000000004</v>
      </c>
      <c r="J454">
        <v>5205.3100000000004</v>
      </c>
      <c r="N454" s="1">
        <f t="shared" si="21"/>
        <v>46080.201365740737</v>
      </c>
      <c r="O454" s="2">
        <f t="shared" si="22"/>
        <v>46080.201388888891</v>
      </c>
      <c r="P454">
        <f t="shared" si="23"/>
        <v>1772167800</v>
      </c>
    </row>
    <row r="455" spans="1:16" x14ac:dyDescent="0.55000000000000004">
      <c r="A455">
        <v>1772168098</v>
      </c>
      <c r="B455" t="s">
        <v>6</v>
      </c>
      <c r="C455" t="s">
        <v>7</v>
      </c>
      <c r="D455">
        <v>5181.88</v>
      </c>
      <c r="E455">
        <v>5178.6000000000004</v>
      </c>
      <c r="F455">
        <v>5161.8900000000003</v>
      </c>
      <c r="G455">
        <v>5135.8500000000004</v>
      </c>
      <c r="I455">
        <v>5193.3500000000004</v>
      </c>
      <c r="J455">
        <v>5205.3100000000004</v>
      </c>
      <c r="N455" s="1">
        <f t="shared" si="21"/>
        <v>46080.204837962963</v>
      </c>
      <c r="O455" s="2">
        <f t="shared" si="22"/>
        <v>46080.204861111109</v>
      </c>
      <c r="P455">
        <f t="shared" si="23"/>
        <v>1772168100</v>
      </c>
    </row>
    <row r="456" spans="1:16" x14ac:dyDescent="0.55000000000000004">
      <c r="A456">
        <v>1772168398</v>
      </c>
      <c r="B456" t="s">
        <v>6</v>
      </c>
      <c r="C456" t="s">
        <v>7</v>
      </c>
      <c r="D456">
        <v>5184.54</v>
      </c>
      <c r="E456">
        <v>5178.6000000000004</v>
      </c>
      <c r="F456">
        <v>5161.8900000000003</v>
      </c>
      <c r="G456">
        <v>5135.8500000000004</v>
      </c>
      <c r="I456">
        <v>5193.3500000000004</v>
      </c>
      <c r="J456">
        <v>5205.3100000000004</v>
      </c>
      <c r="N456" s="1">
        <f t="shared" si="21"/>
        <v>46080.208310185189</v>
      </c>
      <c r="O456" s="2">
        <f t="shared" si="22"/>
        <v>46080.208333333336</v>
      </c>
      <c r="P456">
        <f t="shared" si="23"/>
        <v>1772168400</v>
      </c>
    </row>
    <row r="457" spans="1:16" x14ac:dyDescent="0.55000000000000004">
      <c r="A457">
        <v>1772168698</v>
      </c>
      <c r="B457" t="s">
        <v>6</v>
      </c>
      <c r="C457" t="s">
        <v>7</v>
      </c>
      <c r="D457">
        <v>5185.09</v>
      </c>
      <c r="E457">
        <v>5178.6000000000004</v>
      </c>
      <c r="F457">
        <v>5161.8900000000003</v>
      </c>
      <c r="G457">
        <v>5135.8500000000004</v>
      </c>
      <c r="I457">
        <v>5193.3500000000004</v>
      </c>
      <c r="J457">
        <v>5205.3100000000004</v>
      </c>
      <c r="N457" s="1">
        <f t="shared" si="21"/>
        <v>46080.211782407408</v>
      </c>
      <c r="O457" s="2">
        <f t="shared" si="22"/>
        <v>46080.211805555555</v>
      </c>
      <c r="P457">
        <f t="shared" si="23"/>
        <v>1772168700</v>
      </c>
    </row>
    <row r="458" spans="1:16" x14ac:dyDescent="0.55000000000000004">
      <c r="A458">
        <v>1772168998</v>
      </c>
      <c r="B458" t="s">
        <v>6</v>
      </c>
      <c r="C458" t="s">
        <v>7</v>
      </c>
      <c r="D458">
        <v>5187.34</v>
      </c>
      <c r="E458">
        <v>5178.6000000000004</v>
      </c>
      <c r="F458">
        <v>5161.8900000000003</v>
      </c>
      <c r="G458">
        <v>5135.8500000000004</v>
      </c>
      <c r="I458">
        <v>5193.3500000000004</v>
      </c>
      <c r="J458">
        <v>5205.3100000000004</v>
      </c>
      <c r="N458" s="1">
        <f t="shared" si="21"/>
        <v>46080.215254629627</v>
      </c>
      <c r="O458" s="2">
        <f t="shared" si="22"/>
        <v>46080.215277777781</v>
      </c>
      <c r="P458">
        <f t="shared" si="23"/>
        <v>1772169000</v>
      </c>
    </row>
    <row r="459" spans="1:16" x14ac:dyDescent="0.55000000000000004">
      <c r="A459">
        <v>1772169298</v>
      </c>
      <c r="B459" t="s">
        <v>6</v>
      </c>
      <c r="C459" t="s">
        <v>7</v>
      </c>
      <c r="D459">
        <v>5186.4799999999996</v>
      </c>
      <c r="E459">
        <v>5178.6000000000004</v>
      </c>
      <c r="F459">
        <v>5161.8900000000003</v>
      </c>
      <c r="G459">
        <v>5135.8500000000004</v>
      </c>
      <c r="I459">
        <v>5193.3500000000004</v>
      </c>
      <c r="J459">
        <v>5205.3100000000004</v>
      </c>
      <c r="N459" s="1">
        <f t="shared" si="21"/>
        <v>46080.218726851846</v>
      </c>
      <c r="O459" s="2">
        <f t="shared" si="22"/>
        <v>46080.21875</v>
      </c>
      <c r="P459">
        <f t="shared" si="23"/>
        <v>1772169300</v>
      </c>
    </row>
    <row r="460" spans="1:16" x14ac:dyDescent="0.55000000000000004">
      <c r="A460">
        <v>1772169598</v>
      </c>
      <c r="B460" t="s">
        <v>6</v>
      </c>
      <c r="C460" t="s">
        <v>7</v>
      </c>
      <c r="D460">
        <v>5189.16</v>
      </c>
      <c r="E460">
        <v>5178.6000000000004</v>
      </c>
      <c r="F460">
        <v>5161.8900000000003</v>
      </c>
      <c r="G460">
        <v>5135.8500000000004</v>
      </c>
      <c r="I460">
        <v>5193.3500000000004</v>
      </c>
      <c r="J460">
        <v>5205.3100000000004</v>
      </c>
      <c r="N460" s="1">
        <f t="shared" si="21"/>
        <v>46080.222199074073</v>
      </c>
      <c r="O460" s="2">
        <f t="shared" si="22"/>
        <v>46080.222222222219</v>
      </c>
      <c r="P460">
        <f t="shared" si="23"/>
        <v>1772169600</v>
      </c>
    </row>
    <row r="461" spans="1:16" x14ac:dyDescent="0.55000000000000004">
      <c r="A461">
        <v>1772169898</v>
      </c>
      <c r="B461" t="s">
        <v>6</v>
      </c>
      <c r="C461" t="s">
        <v>7</v>
      </c>
      <c r="D461">
        <v>5194.8</v>
      </c>
      <c r="E461">
        <v>5193.3500000000004</v>
      </c>
      <c r="F461">
        <v>5178.6000000000004</v>
      </c>
      <c r="G461">
        <v>5161.8900000000003</v>
      </c>
      <c r="H461">
        <v>5135.8500000000004</v>
      </c>
      <c r="I461">
        <v>5205.3100000000004</v>
      </c>
      <c r="N461" s="1">
        <f t="shared" si="21"/>
        <v>46080.225671296299</v>
      </c>
      <c r="O461" s="2">
        <f t="shared" si="22"/>
        <v>46080.225694444445</v>
      </c>
      <c r="P461">
        <f t="shared" si="23"/>
        <v>1772169900</v>
      </c>
    </row>
    <row r="462" spans="1:16" x14ac:dyDescent="0.55000000000000004">
      <c r="A462">
        <v>1772170198</v>
      </c>
      <c r="B462" t="s">
        <v>6</v>
      </c>
      <c r="C462" t="s">
        <v>7</v>
      </c>
      <c r="D462">
        <v>5196.26</v>
      </c>
      <c r="E462">
        <v>5193.3500000000004</v>
      </c>
      <c r="F462">
        <v>5178.6000000000004</v>
      </c>
      <c r="G462">
        <v>5161.8900000000003</v>
      </c>
      <c r="H462">
        <v>5135.8500000000004</v>
      </c>
      <c r="I462">
        <v>5205.3100000000004</v>
      </c>
      <c r="N462" s="1">
        <f t="shared" si="21"/>
        <v>46080.229143518518</v>
      </c>
      <c r="O462" s="2">
        <f t="shared" si="22"/>
        <v>46080.229166666664</v>
      </c>
      <c r="P462">
        <f t="shared" si="23"/>
        <v>1772170200</v>
      </c>
    </row>
    <row r="463" spans="1:16" x14ac:dyDescent="0.55000000000000004">
      <c r="A463">
        <v>1772170498</v>
      </c>
      <c r="B463" t="s">
        <v>6</v>
      </c>
      <c r="C463" t="s">
        <v>7</v>
      </c>
      <c r="D463">
        <v>5194.54</v>
      </c>
      <c r="E463">
        <v>5193.3500000000004</v>
      </c>
      <c r="F463">
        <v>5178.6000000000004</v>
      </c>
      <c r="G463">
        <v>5161.8900000000003</v>
      </c>
      <c r="H463">
        <v>5135.8500000000004</v>
      </c>
      <c r="I463">
        <v>5205.3100000000004</v>
      </c>
      <c r="N463" s="1">
        <f t="shared" si="21"/>
        <v>46080.232615740737</v>
      </c>
      <c r="O463" s="2">
        <f t="shared" si="22"/>
        <v>46080.232638888891</v>
      </c>
      <c r="P463">
        <f t="shared" si="23"/>
        <v>1772170500</v>
      </c>
    </row>
    <row r="464" spans="1:16" x14ac:dyDescent="0.55000000000000004">
      <c r="A464">
        <v>1772170798</v>
      </c>
      <c r="B464" t="s">
        <v>6</v>
      </c>
      <c r="C464" t="s">
        <v>7</v>
      </c>
      <c r="D464">
        <v>5191.87</v>
      </c>
      <c r="E464">
        <v>5178.6000000000004</v>
      </c>
      <c r="F464">
        <v>5161.8900000000003</v>
      </c>
      <c r="G464">
        <v>5135.8500000000004</v>
      </c>
      <c r="I464">
        <v>5193.3500000000004</v>
      </c>
      <c r="J464">
        <v>5205.3100000000004</v>
      </c>
      <c r="N464" s="1">
        <f t="shared" si="21"/>
        <v>46080.236087962963</v>
      </c>
      <c r="O464" s="2">
        <f t="shared" si="22"/>
        <v>46080.236111111109</v>
      </c>
      <c r="P464">
        <f t="shared" si="23"/>
        <v>1772170800</v>
      </c>
    </row>
    <row r="465" spans="1:16" x14ac:dyDescent="0.55000000000000004">
      <c r="A465">
        <v>1772171098</v>
      </c>
      <c r="B465" t="s">
        <v>6</v>
      </c>
      <c r="C465" t="s">
        <v>7</v>
      </c>
      <c r="D465">
        <v>5191.26</v>
      </c>
      <c r="E465">
        <v>5178.6000000000004</v>
      </c>
      <c r="F465">
        <v>5161.8900000000003</v>
      </c>
      <c r="G465">
        <v>5135.8500000000004</v>
      </c>
      <c r="I465">
        <v>5193.3500000000004</v>
      </c>
      <c r="J465">
        <v>5205.3100000000004</v>
      </c>
      <c r="N465" s="1">
        <f t="shared" si="21"/>
        <v>46080.239560185189</v>
      </c>
      <c r="O465" s="2">
        <f t="shared" si="22"/>
        <v>46080.239583333336</v>
      </c>
      <c r="P465">
        <f t="shared" si="23"/>
        <v>1772171100</v>
      </c>
    </row>
    <row r="466" spans="1:16" x14ac:dyDescent="0.55000000000000004">
      <c r="A466">
        <v>1772171398</v>
      </c>
      <c r="B466" t="s">
        <v>6</v>
      </c>
      <c r="C466" t="s">
        <v>7</v>
      </c>
      <c r="D466">
        <v>5194.8599999999997</v>
      </c>
      <c r="E466">
        <v>5193.3500000000004</v>
      </c>
      <c r="F466">
        <v>5178.6000000000004</v>
      </c>
      <c r="G466">
        <v>5161.8900000000003</v>
      </c>
      <c r="H466">
        <v>5135.8500000000004</v>
      </c>
      <c r="I466">
        <v>5205.3100000000004</v>
      </c>
      <c r="N466" s="1">
        <f t="shared" si="21"/>
        <v>46080.243032407408</v>
      </c>
      <c r="O466" s="2">
        <f t="shared" si="22"/>
        <v>46080.243055555555</v>
      </c>
      <c r="P466">
        <f t="shared" si="23"/>
        <v>1772171400</v>
      </c>
    </row>
    <row r="467" spans="1:16" x14ac:dyDescent="0.55000000000000004">
      <c r="A467">
        <v>1772171698</v>
      </c>
      <c r="B467" t="s">
        <v>6</v>
      </c>
      <c r="C467" t="s">
        <v>7</v>
      </c>
      <c r="D467">
        <v>5197.92</v>
      </c>
      <c r="E467">
        <v>5193.3500000000004</v>
      </c>
      <c r="F467">
        <v>5178.6000000000004</v>
      </c>
      <c r="G467">
        <v>5161.8900000000003</v>
      </c>
      <c r="H467">
        <v>5135.8500000000004</v>
      </c>
      <c r="I467">
        <v>5205.3100000000004</v>
      </c>
      <c r="N467" s="1">
        <f t="shared" si="21"/>
        <v>46080.246504629627</v>
      </c>
      <c r="O467" s="2">
        <f t="shared" si="22"/>
        <v>46080.246527777781</v>
      </c>
      <c r="P467">
        <f t="shared" si="23"/>
        <v>1772171700</v>
      </c>
    </row>
    <row r="468" spans="1:16" x14ac:dyDescent="0.55000000000000004">
      <c r="A468">
        <v>1772171998</v>
      </c>
      <c r="B468" t="s">
        <v>6</v>
      </c>
      <c r="C468" t="s">
        <v>7</v>
      </c>
      <c r="D468">
        <v>5193.54</v>
      </c>
      <c r="E468">
        <v>5193.3500000000004</v>
      </c>
      <c r="F468">
        <v>5178.6000000000004</v>
      </c>
      <c r="G468">
        <v>5161.8900000000003</v>
      </c>
      <c r="H468">
        <v>5135.8500000000004</v>
      </c>
      <c r="I468">
        <v>5205.3100000000004</v>
      </c>
      <c r="N468" s="1">
        <f t="shared" si="21"/>
        <v>46080.249976851846</v>
      </c>
      <c r="O468" s="2">
        <f t="shared" si="22"/>
        <v>46080.25</v>
      </c>
      <c r="P468">
        <f t="shared" si="23"/>
        <v>1772172000</v>
      </c>
    </row>
    <row r="469" spans="1:16" x14ac:dyDescent="0.55000000000000004">
      <c r="A469">
        <v>1772172298</v>
      </c>
      <c r="B469" t="s">
        <v>6</v>
      </c>
      <c r="C469" t="s">
        <v>7</v>
      </c>
      <c r="D469">
        <v>5194.7299999999996</v>
      </c>
      <c r="E469">
        <v>5193.3500000000004</v>
      </c>
      <c r="F469">
        <v>5178.6000000000004</v>
      </c>
      <c r="G469">
        <v>5161.8900000000003</v>
      </c>
      <c r="H469">
        <v>5135.8500000000004</v>
      </c>
      <c r="I469">
        <v>5205.3100000000004</v>
      </c>
      <c r="N469" s="1">
        <f t="shared" si="21"/>
        <v>46080.253449074073</v>
      </c>
      <c r="O469" s="2">
        <f t="shared" si="22"/>
        <v>46080.253472222219</v>
      </c>
      <c r="P469">
        <f t="shared" si="23"/>
        <v>1772172300</v>
      </c>
    </row>
    <row r="470" spans="1:16" x14ac:dyDescent="0.55000000000000004">
      <c r="A470">
        <v>1772172598</v>
      </c>
      <c r="B470" t="s">
        <v>6</v>
      </c>
      <c r="C470" t="s">
        <v>7</v>
      </c>
      <c r="D470">
        <v>5197.1400000000003</v>
      </c>
      <c r="E470">
        <v>5193.3500000000004</v>
      </c>
      <c r="F470">
        <v>5178.6000000000004</v>
      </c>
      <c r="G470">
        <v>5161.8900000000003</v>
      </c>
      <c r="H470">
        <v>5135.8500000000004</v>
      </c>
      <c r="I470">
        <v>5205.3100000000004</v>
      </c>
      <c r="N470" s="1">
        <f t="shared" si="21"/>
        <v>46080.256921296299</v>
      </c>
      <c r="O470" s="2">
        <f t="shared" si="22"/>
        <v>46080.256944444445</v>
      </c>
      <c r="P470">
        <f t="shared" si="23"/>
        <v>1772172600</v>
      </c>
    </row>
    <row r="471" spans="1:16" x14ac:dyDescent="0.55000000000000004">
      <c r="A471">
        <v>1772172898</v>
      </c>
      <c r="B471" t="s">
        <v>6</v>
      </c>
      <c r="C471" t="s">
        <v>7</v>
      </c>
      <c r="D471">
        <v>5195.58</v>
      </c>
      <c r="E471">
        <v>5193.3500000000004</v>
      </c>
      <c r="F471">
        <v>5178.6000000000004</v>
      </c>
      <c r="G471">
        <v>5161.8900000000003</v>
      </c>
      <c r="H471">
        <v>5135.8500000000004</v>
      </c>
      <c r="I471">
        <v>5205.3100000000004</v>
      </c>
      <c r="N471" s="1">
        <f t="shared" si="21"/>
        <v>46080.260393518518</v>
      </c>
      <c r="O471" s="2">
        <f t="shared" si="22"/>
        <v>46080.260416666664</v>
      </c>
      <c r="P471">
        <f t="shared" si="23"/>
        <v>1772172900</v>
      </c>
    </row>
    <row r="472" spans="1:16" x14ac:dyDescent="0.55000000000000004">
      <c r="A472">
        <v>1772173198</v>
      </c>
      <c r="B472" t="s">
        <v>6</v>
      </c>
      <c r="C472" t="s">
        <v>7</v>
      </c>
      <c r="D472">
        <v>5195</v>
      </c>
      <c r="E472">
        <v>5193.3500000000004</v>
      </c>
      <c r="F472">
        <v>5178.6000000000004</v>
      </c>
      <c r="G472">
        <v>5161.8900000000003</v>
      </c>
      <c r="H472">
        <v>5135.8500000000004</v>
      </c>
      <c r="I472">
        <v>5205.3100000000004</v>
      </c>
      <c r="N472" s="1">
        <f t="shared" si="21"/>
        <v>46080.263865740737</v>
      </c>
      <c r="O472" s="2">
        <f t="shared" si="22"/>
        <v>46080.263888888891</v>
      </c>
      <c r="P472">
        <f t="shared" si="23"/>
        <v>1772173200</v>
      </c>
    </row>
    <row r="473" spans="1:16" x14ac:dyDescent="0.55000000000000004">
      <c r="A473">
        <v>1772173498</v>
      </c>
      <c r="B473" t="s">
        <v>6</v>
      </c>
      <c r="C473" t="s">
        <v>7</v>
      </c>
      <c r="D473">
        <v>5193.22</v>
      </c>
      <c r="E473">
        <v>5178.6000000000004</v>
      </c>
      <c r="F473">
        <v>5161.8900000000003</v>
      </c>
      <c r="G473">
        <v>5135.8500000000004</v>
      </c>
      <c r="I473">
        <v>5193.3500000000004</v>
      </c>
      <c r="J473">
        <v>5205.3100000000004</v>
      </c>
      <c r="N473" s="1">
        <f t="shared" si="21"/>
        <v>46080.267337962963</v>
      </c>
      <c r="O473" s="2">
        <f t="shared" si="22"/>
        <v>46080.267361111109</v>
      </c>
      <c r="P473">
        <f t="shared" si="23"/>
        <v>1772173500</v>
      </c>
    </row>
    <row r="474" spans="1:16" x14ac:dyDescent="0.55000000000000004">
      <c r="A474">
        <v>1772173798</v>
      </c>
      <c r="B474" t="s">
        <v>6</v>
      </c>
      <c r="C474" t="s">
        <v>7</v>
      </c>
      <c r="D474">
        <v>5192.34</v>
      </c>
      <c r="E474">
        <v>5178.6000000000004</v>
      </c>
      <c r="F474">
        <v>5161.8900000000003</v>
      </c>
      <c r="G474">
        <v>5135.8500000000004</v>
      </c>
      <c r="I474">
        <v>5193.3500000000004</v>
      </c>
      <c r="J474">
        <v>5205.3100000000004</v>
      </c>
      <c r="N474" s="1">
        <f t="shared" si="21"/>
        <v>46080.270810185189</v>
      </c>
      <c r="O474" s="2">
        <f t="shared" si="22"/>
        <v>46080.270833333336</v>
      </c>
      <c r="P474">
        <f t="shared" si="23"/>
        <v>1772173800</v>
      </c>
    </row>
    <row r="475" spans="1:16" x14ac:dyDescent="0.55000000000000004">
      <c r="A475">
        <v>1772174098</v>
      </c>
      <c r="B475" t="s">
        <v>6</v>
      </c>
      <c r="C475" t="s">
        <v>7</v>
      </c>
      <c r="D475">
        <v>5194.18</v>
      </c>
      <c r="E475">
        <v>5193.3500000000004</v>
      </c>
      <c r="F475">
        <v>5178.6000000000004</v>
      </c>
      <c r="G475">
        <v>5161.8900000000003</v>
      </c>
      <c r="H475">
        <v>5135.8500000000004</v>
      </c>
      <c r="I475">
        <v>5205.3100000000004</v>
      </c>
      <c r="N475" s="1">
        <f t="shared" si="21"/>
        <v>46080.274282407408</v>
      </c>
      <c r="O475" s="2">
        <f t="shared" si="22"/>
        <v>46080.274305555555</v>
      </c>
      <c r="P475">
        <f t="shared" si="23"/>
        <v>1772174100</v>
      </c>
    </row>
    <row r="476" spans="1:16" x14ac:dyDescent="0.55000000000000004">
      <c r="A476">
        <v>1772174398</v>
      </c>
      <c r="B476" t="s">
        <v>6</v>
      </c>
      <c r="C476" t="s">
        <v>7</v>
      </c>
      <c r="D476">
        <v>5193.45</v>
      </c>
      <c r="E476">
        <v>5193.3500000000004</v>
      </c>
      <c r="F476">
        <v>5178.6000000000004</v>
      </c>
      <c r="G476">
        <v>5161.8900000000003</v>
      </c>
      <c r="H476">
        <v>5135.8500000000004</v>
      </c>
      <c r="I476">
        <v>5205.3100000000004</v>
      </c>
      <c r="N476" s="1">
        <f t="shared" si="21"/>
        <v>46080.277754629627</v>
      </c>
      <c r="O476" s="2">
        <f t="shared" si="22"/>
        <v>46080.277777777781</v>
      </c>
      <c r="P476">
        <f t="shared" si="23"/>
        <v>1772174400</v>
      </c>
    </row>
    <row r="477" spans="1:16" x14ac:dyDescent="0.55000000000000004">
      <c r="A477">
        <v>1772174698</v>
      </c>
      <c r="B477" t="s">
        <v>6</v>
      </c>
      <c r="C477" t="s">
        <v>7</v>
      </c>
      <c r="D477">
        <v>5191.8900000000003</v>
      </c>
      <c r="E477">
        <v>5178.6000000000004</v>
      </c>
      <c r="F477">
        <v>5161.8900000000003</v>
      </c>
      <c r="G477">
        <v>5135.8500000000004</v>
      </c>
      <c r="I477">
        <v>5193.3500000000004</v>
      </c>
      <c r="J477">
        <v>5205.3100000000004</v>
      </c>
      <c r="N477" s="1">
        <f t="shared" si="21"/>
        <v>46080.281226851846</v>
      </c>
      <c r="O477" s="2">
        <f t="shared" si="22"/>
        <v>46080.28125</v>
      </c>
      <c r="P477">
        <f t="shared" si="23"/>
        <v>1772174700</v>
      </c>
    </row>
    <row r="478" spans="1:16" x14ac:dyDescent="0.55000000000000004">
      <c r="A478">
        <v>1772174998</v>
      </c>
      <c r="B478" t="s">
        <v>6</v>
      </c>
      <c r="C478" t="s">
        <v>7</v>
      </c>
      <c r="D478">
        <v>5188.8500000000004</v>
      </c>
      <c r="E478">
        <v>5178.6000000000004</v>
      </c>
      <c r="F478">
        <v>5161.8900000000003</v>
      </c>
      <c r="G478">
        <v>5135.8500000000004</v>
      </c>
      <c r="I478">
        <v>5193.3500000000004</v>
      </c>
      <c r="J478">
        <v>5205.3100000000004</v>
      </c>
      <c r="N478" s="1">
        <f t="shared" si="21"/>
        <v>46080.284699074073</v>
      </c>
      <c r="O478" s="2">
        <f t="shared" si="22"/>
        <v>46080.284722222219</v>
      </c>
      <c r="P478">
        <f t="shared" si="23"/>
        <v>1772175000</v>
      </c>
    </row>
    <row r="479" spans="1:16" x14ac:dyDescent="0.55000000000000004">
      <c r="A479">
        <v>1772175298</v>
      </c>
      <c r="B479" t="s">
        <v>6</v>
      </c>
      <c r="C479" t="s">
        <v>7</v>
      </c>
      <c r="D479">
        <v>5185.71</v>
      </c>
      <c r="E479">
        <v>5178.6000000000004</v>
      </c>
      <c r="F479">
        <v>5161.8900000000003</v>
      </c>
      <c r="G479">
        <v>5135.8500000000004</v>
      </c>
      <c r="I479">
        <v>5193.3500000000004</v>
      </c>
      <c r="J479">
        <v>5205.3100000000004</v>
      </c>
      <c r="N479" s="1">
        <f t="shared" si="21"/>
        <v>46080.288171296299</v>
      </c>
      <c r="O479" s="2">
        <f t="shared" si="22"/>
        <v>46080.288194444445</v>
      </c>
      <c r="P479">
        <f t="shared" si="23"/>
        <v>1772175300</v>
      </c>
    </row>
    <row r="480" spans="1:16" x14ac:dyDescent="0.55000000000000004">
      <c r="A480">
        <v>1772175598</v>
      </c>
      <c r="B480" t="s">
        <v>6</v>
      </c>
      <c r="C480" t="s">
        <v>7</v>
      </c>
      <c r="D480">
        <v>5185.28</v>
      </c>
      <c r="E480">
        <v>5178.6000000000004</v>
      </c>
      <c r="F480">
        <v>5161.8900000000003</v>
      </c>
      <c r="G480">
        <v>5135.8500000000004</v>
      </c>
      <c r="I480">
        <v>5193.3500000000004</v>
      </c>
      <c r="J480">
        <v>5205.3100000000004</v>
      </c>
      <c r="N480" s="1">
        <f t="shared" si="21"/>
        <v>46080.291643518518</v>
      </c>
      <c r="O480" s="2">
        <f t="shared" si="22"/>
        <v>46080.291666666664</v>
      </c>
      <c r="P480">
        <f t="shared" si="23"/>
        <v>1772175600</v>
      </c>
    </row>
    <row r="481" spans="1:16" x14ac:dyDescent="0.55000000000000004">
      <c r="A481">
        <v>1772175898</v>
      </c>
      <c r="B481" t="s">
        <v>6</v>
      </c>
      <c r="C481" t="s">
        <v>7</v>
      </c>
      <c r="D481">
        <v>5187.16</v>
      </c>
      <c r="E481">
        <v>5178.6000000000004</v>
      </c>
      <c r="F481">
        <v>5161.8900000000003</v>
      </c>
      <c r="G481">
        <v>5135.8500000000004</v>
      </c>
      <c r="I481">
        <v>5193.3500000000004</v>
      </c>
      <c r="J481">
        <v>5205.3100000000004</v>
      </c>
      <c r="N481" s="1">
        <f t="shared" si="21"/>
        <v>46080.295115740737</v>
      </c>
      <c r="O481" s="2">
        <f t="shared" si="22"/>
        <v>46080.295138888891</v>
      </c>
      <c r="P481">
        <f t="shared" si="23"/>
        <v>1772175900</v>
      </c>
    </row>
    <row r="482" spans="1:16" x14ac:dyDescent="0.55000000000000004">
      <c r="A482">
        <v>1772176198</v>
      </c>
      <c r="B482" t="s">
        <v>6</v>
      </c>
      <c r="C482" t="s">
        <v>7</v>
      </c>
      <c r="D482">
        <v>5181.7</v>
      </c>
      <c r="E482">
        <v>5178.6000000000004</v>
      </c>
      <c r="F482">
        <v>5161.8900000000003</v>
      </c>
      <c r="G482">
        <v>5135.8500000000004</v>
      </c>
      <c r="I482">
        <v>5193.3500000000004</v>
      </c>
      <c r="J482">
        <v>5205.3100000000004</v>
      </c>
      <c r="N482" s="1">
        <f t="shared" si="21"/>
        <v>46080.298587962963</v>
      </c>
      <c r="O482" s="2">
        <f t="shared" si="22"/>
        <v>46080.298611111109</v>
      </c>
      <c r="P482">
        <f t="shared" si="23"/>
        <v>1772176200</v>
      </c>
    </row>
    <row r="483" spans="1:16" x14ac:dyDescent="0.55000000000000004">
      <c r="A483">
        <v>1772176498</v>
      </c>
      <c r="B483" t="s">
        <v>6</v>
      </c>
      <c r="C483" t="s">
        <v>7</v>
      </c>
      <c r="D483">
        <v>5177.62</v>
      </c>
      <c r="E483">
        <v>5161.8900000000003</v>
      </c>
      <c r="F483">
        <v>5135.8500000000004</v>
      </c>
      <c r="I483">
        <v>5178.6000000000004</v>
      </c>
      <c r="J483">
        <v>5193.3500000000004</v>
      </c>
      <c r="K483">
        <v>5205.3100000000004</v>
      </c>
      <c r="N483" s="1">
        <f t="shared" si="21"/>
        <v>46080.302060185189</v>
      </c>
      <c r="O483" s="2">
        <f t="shared" si="22"/>
        <v>46080.302083333336</v>
      </c>
      <c r="P483">
        <f t="shared" si="23"/>
        <v>1772176500</v>
      </c>
    </row>
    <row r="484" spans="1:16" x14ac:dyDescent="0.55000000000000004">
      <c r="A484">
        <v>1772176798</v>
      </c>
      <c r="B484" t="s">
        <v>6</v>
      </c>
      <c r="C484" t="s">
        <v>7</v>
      </c>
      <c r="D484">
        <v>5182.82</v>
      </c>
      <c r="E484">
        <v>5178.6000000000004</v>
      </c>
      <c r="F484">
        <v>5161.8900000000003</v>
      </c>
      <c r="G484">
        <v>5135.8500000000004</v>
      </c>
      <c r="I484">
        <v>5193.3500000000004</v>
      </c>
      <c r="J484">
        <v>5205.3100000000004</v>
      </c>
      <c r="N484" s="1">
        <f t="shared" si="21"/>
        <v>46080.305532407408</v>
      </c>
      <c r="O484" s="2">
        <f t="shared" si="22"/>
        <v>46080.305555555555</v>
      </c>
      <c r="P484">
        <f t="shared" si="23"/>
        <v>1772176800</v>
      </c>
    </row>
    <row r="485" spans="1:16" x14ac:dyDescent="0.55000000000000004">
      <c r="A485">
        <v>1772177098</v>
      </c>
      <c r="B485" t="s">
        <v>6</v>
      </c>
      <c r="C485" t="s">
        <v>7</v>
      </c>
      <c r="D485">
        <v>5178.6400000000003</v>
      </c>
      <c r="E485">
        <v>5178.6000000000004</v>
      </c>
      <c r="F485">
        <v>5161.8900000000003</v>
      </c>
      <c r="G485">
        <v>5135.8500000000004</v>
      </c>
      <c r="I485">
        <v>5193.3500000000004</v>
      </c>
      <c r="J485">
        <v>5205.3100000000004</v>
      </c>
      <c r="N485" s="1">
        <f t="shared" si="21"/>
        <v>46080.309004629627</v>
      </c>
      <c r="O485" s="2">
        <f t="shared" si="22"/>
        <v>46080.309027777781</v>
      </c>
      <c r="P485">
        <f t="shared" si="23"/>
        <v>1772177100</v>
      </c>
    </row>
    <row r="486" spans="1:16" x14ac:dyDescent="0.55000000000000004">
      <c r="A486">
        <v>1772177398</v>
      </c>
      <c r="B486" t="s">
        <v>6</v>
      </c>
      <c r="C486" t="s">
        <v>7</v>
      </c>
      <c r="D486">
        <v>5180.1899999999996</v>
      </c>
      <c r="E486">
        <v>5178.6000000000004</v>
      </c>
      <c r="F486">
        <v>5161.8900000000003</v>
      </c>
      <c r="G486">
        <v>5135.8500000000004</v>
      </c>
      <c r="I486">
        <v>5193.3500000000004</v>
      </c>
      <c r="J486">
        <v>5205.3100000000004</v>
      </c>
      <c r="N486" s="1">
        <f t="shared" si="21"/>
        <v>46080.312476851846</v>
      </c>
      <c r="O486" s="2">
        <f t="shared" si="22"/>
        <v>46080.3125</v>
      </c>
      <c r="P486">
        <f t="shared" si="23"/>
        <v>1772177400</v>
      </c>
    </row>
    <row r="487" spans="1:16" x14ac:dyDescent="0.55000000000000004">
      <c r="A487">
        <v>1772177698</v>
      </c>
      <c r="B487" t="s">
        <v>6</v>
      </c>
      <c r="C487" t="s">
        <v>7</v>
      </c>
      <c r="D487">
        <v>5182.7</v>
      </c>
      <c r="E487">
        <v>5178.6000000000004</v>
      </c>
      <c r="F487">
        <v>5161.8900000000003</v>
      </c>
      <c r="G487">
        <v>5135.8500000000004</v>
      </c>
      <c r="I487">
        <v>5193.3500000000004</v>
      </c>
      <c r="J487">
        <v>5205.3100000000004</v>
      </c>
      <c r="N487" s="1">
        <f t="shared" si="21"/>
        <v>46080.315949074073</v>
      </c>
      <c r="O487" s="2">
        <f t="shared" si="22"/>
        <v>46080.315972222219</v>
      </c>
      <c r="P487">
        <f t="shared" si="23"/>
        <v>1772177700</v>
      </c>
    </row>
    <row r="488" spans="1:16" x14ac:dyDescent="0.55000000000000004">
      <c r="A488">
        <v>1772177998</v>
      </c>
      <c r="B488" t="s">
        <v>6</v>
      </c>
      <c r="C488" t="s">
        <v>7</v>
      </c>
      <c r="D488">
        <v>5180.5200000000004</v>
      </c>
      <c r="E488">
        <v>5178.6000000000004</v>
      </c>
      <c r="F488">
        <v>5161.8900000000003</v>
      </c>
      <c r="G488">
        <v>5135.8500000000004</v>
      </c>
      <c r="I488">
        <v>5193.3500000000004</v>
      </c>
      <c r="J488">
        <v>5205.3100000000004</v>
      </c>
      <c r="N488" s="1">
        <f t="shared" si="21"/>
        <v>46080.319421296299</v>
      </c>
      <c r="O488" s="2">
        <f t="shared" si="22"/>
        <v>46080.319444444445</v>
      </c>
      <c r="P488">
        <f t="shared" si="23"/>
        <v>1772178000</v>
      </c>
    </row>
    <row r="489" spans="1:16" x14ac:dyDescent="0.55000000000000004">
      <c r="A489">
        <v>1772178298</v>
      </c>
      <c r="B489" t="s">
        <v>6</v>
      </c>
      <c r="C489" t="s">
        <v>7</v>
      </c>
      <c r="D489">
        <v>5181.24</v>
      </c>
      <c r="E489">
        <v>5178.6000000000004</v>
      </c>
      <c r="F489">
        <v>5161.8900000000003</v>
      </c>
      <c r="G489">
        <v>5135.8500000000004</v>
      </c>
      <c r="I489">
        <v>5193.3500000000004</v>
      </c>
      <c r="J489">
        <v>5205.3100000000004</v>
      </c>
      <c r="N489" s="1">
        <f t="shared" si="21"/>
        <v>46080.322893518518</v>
      </c>
      <c r="O489" s="2">
        <f t="shared" si="22"/>
        <v>46080.322916666664</v>
      </c>
      <c r="P489">
        <f t="shared" si="23"/>
        <v>1772178300</v>
      </c>
    </row>
    <row r="490" spans="1:16" x14ac:dyDescent="0.55000000000000004">
      <c r="A490">
        <v>1772178598</v>
      </c>
      <c r="B490" t="s">
        <v>6</v>
      </c>
      <c r="C490" t="s">
        <v>7</v>
      </c>
      <c r="D490">
        <v>5179.6499999999996</v>
      </c>
      <c r="E490">
        <v>5178.6000000000004</v>
      </c>
      <c r="F490">
        <v>5161.8900000000003</v>
      </c>
      <c r="G490">
        <v>5135.8500000000004</v>
      </c>
      <c r="I490">
        <v>5193.3500000000004</v>
      </c>
      <c r="J490">
        <v>5205.3100000000004</v>
      </c>
      <c r="N490" s="1">
        <f t="shared" si="21"/>
        <v>46080.326365740737</v>
      </c>
      <c r="O490" s="2">
        <f t="shared" si="22"/>
        <v>46080.326388888891</v>
      </c>
      <c r="P490">
        <f t="shared" si="23"/>
        <v>1772178600</v>
      </c>
    </row>
    <row r="491" spans="1:16" x14ac:dyDescent="0.55000000000000004">
      <c r="A491">
        <v>1772178898</v>
      </c>
      <c r="B491" t="s">
        <v>6</v>
      </c>
      <c r="C491" t="s">
        <v>7</v>
      </c>
      <c r="D491">
        <v>5176.1000000000004</v>
      </c>
      <c r="E491">
        <v>5161.8900000000003</v>
      </c>
      <c r="F491">
        <v>5135.8500000000004</v>
      </c>
      <c r="I491">
        <v>5178.6000000000004</v>
      </c>
      <c r="J491">
        <v>5193.3500000000004</v>
      </c>
      <c r="K491">
        <v>5205.3100000000004</v>
      </c>
      <c r="N491" s="1">
        <f t="shared" si="21"/>
        <v>46080.329837962963</v>
      </c>
      <c r="O491" s="2">
        <f t="shared" si="22"/>
        <v>46080.329861111109</v>
      </c>
      <c r="P491">
        <f t="shared" si="23"/>
        <v>1772178900</v>
      </c>
    </row>
    <row r="492" spans="1:16" x14ac:dyDescent="0.55000000000000004">
      <c r="A492">
        <v>1772179198</v>
      </c>
      <c r="B492" t="s">
        <v>6</v>
      </c>
      <c r="C492" t="s">
        <v>7</v>
      </c>
      <c r="D492">
        <v>5180.66</v>
      </c>
      <c r="E492">
        <v>5178.6000000000004</v>
      </c>
      <c r="F492">
        <v>5161.8900000000003</v>
      </c>
      <c r="G492">
        <v>5135.8500000000004</v>
      </c>
      <c r="I492">
        <v>5193.3500000000004</v>
      </c>
      <c r="J492">
        <v>5205.3100000000004</v>
      </c>
      <c r="N492" s="1">
        <f t="shared" si="21"/>
        <v>46080.333310185189</v>
      </c>
      <c r="O492" s="2">
        <f t="shared" si="22"/>
        <v>46080.333333333336</v>
      </c>
      <c r="P492">
        <f t="shared" si="23"/>
        <v>1772179200</v>
      </c>
    </row>
    <row r="493" spans="1:16" x14ac:dyDescent="0.55000000000000004">
      <c r="A493">
        <v>1772179498</v>
      </c>
      <c r="B493" t="s">
        <v>6</v>
      </c>
      <c r="C493" t="s">
        <v>7</v>
      </c>
      <c r="D493">
        <v>5180.62</v>
      </c>
      <c r="E493">
        <v>5178.6000000000004</v>
      </c>
      <c r="F493">
        <v>5161.8900000000003</v>
      </c>
      <c r="G493">
        <v>5135.8500000000004</v>
      </c>
      <c r="I493">
        <v>5193.3500000000004</v>
      </c>
      <c r="J493">
        <v>5205.3100000000004</v>
      </c>
      <c r="N493" s="1">
        <f t="shared" si="21"/>
        <v>46080.336782407408</v>
      </c>
      <c r="O493" s="2">
        <f t="shared" si="22"/>
        <v>46080.336805555555</v>
      </c>
      <c r="P493">
        <f t="shared" si="23"/>
        <v>1772179500</v>
      </c>
    </row>
    <row r="494" spans="1:16" x14ac:dyDescent="0.55000000000000004">
      <c r="A494">
        <v>1772179798</v>
      </c>
      <c r="B494" t="s">
        <v>6</v>
      </c>
      <c r="C494" t="s">
        <v>7</v>
      </c>
      <c r="D494">
        <v>5178.43</v>
      </c>
      <c r="E494">
        <v>5161.8900000000003</v>
      </c>
      <c r="F494">
        <v>5135.8500000000004</v>
      </c>
      <c r="I494">
        <v>5178.6000000000004</v>
      </c>
      <c r="J494">
        <v>5193.3500000000004</v>
      </c>
      <c r="K494">
        <v>5205.3100000000004</v>
      </c>
      <c r="N494" s="1">
        <f t="shared" si="21"/>
        <v>46080.340254629627</v>
      </c>
      <c r="O494" s="2">
        <f t="shared" si="22"/>
        <v>46080.340277777781</v>
      </c>
      <c r="P494">
        <f t="shared" si="23"/>
        <v>1772179800</v>
      </c>
    </row>
    <row r="495" spans="1:16" x14ac:dyDescent="0.55000000000000004">
      <c r="A495">
        <v>1772180098</v>
      </c>
      <c r="B495" t="s">
        <v>6</v>
      </c>
      <c r="C495" t="s">
        <v>7</v>
      </c>
      <c r="D495">
        <v>5178.8999999999996</v>
      </c>
      <c r="E495">
        <v>5178.6000000000004</v>
      </c>
      <c r="F495">
        <v>5161.8900000000003</v>
      </c>
      <c r="G495">
        <v>5135.8500000000004</v>
      </c>
      <c r="I495">
        <v>5193.3500000000004</v>
      </c>
      <c r="J495">
        <v>5205.3100000000004</v>
      </c>
      <c r="N495" s="1">
        <f t="shared" si="21"/>
        <v>46080.343726851846</v>
      </c>
      <c r="O495" s="2">
        <f t="shared" si="22"/>
        <v>46080.34375</v>
      </c>
      <c r="P495">
        <f t="shared" si="23"/>
        <v>1772180100</v>
      </c>
    </row>
    <row r="496" spans="1:16" x14ac:dyDescent="0.55000000000000004">
      <c r="A496">
        <v>1772180398</v>
      </c>
      <c r="B496" t="s">
        <v>6</v>
      </c>
      <c r="C496" t="s">
        <v>7</v>
      </c>
      <c r="D496">
        <v>5175</v>
      </c>
      <c r="E496">
        <v>5161.8900000000003</v>
      </c>
      <c r="F496">
        <v>5135.8500000000004</v>
      </c>
      <c r="I496">
        <v>5178.6000000000004</v>
      </c>
      <c r="J496">
        <v>5193.3500000000004</v>
      </c>
      <c r="K496">
        <v>5205.3100000000004</v>
      </c>
      <c r="N496" s="1">
        <f t="shared" si="21"/>
        <v>46080.347199074073</v>
      </c>
      <c r="O496" s="2">
        <f t="shared" si="22"/>
        <v>46080.347222222219</v>
      </c>
      <c r="P496">
        <f t="shared" si="23"/>
        <v>1772180400</v>
      </c>
    </row>
    <row r="497" spans="1:16" x14ac:dyDescent="0.55000000000000004">
      <c r="A497">
        <v>1772180698</v>
      </c>
      <c r="B497" t="s">
        <v>6</v>
      </c>
      <c r="C497" t="s">
        <v>7</v>
      </c>
      <c r="D497">
        <v>5177.6099999999997</v>
      </c>
      <c r="E497">
        <v>5161.8900000000003</v>
      </c>
      <c r="F497">
        <v>5135.8500000000004</v>
      </c>
      <c r="I497">
        <v>5178.6000000000004</v>
      </c>
      <c r="J497">
        <v>5193.3500000000004</v>
      </c>
      <c r="K497">
        <v>5205.3100000000004</v>
      </c>
      <c r="N497" s="1">
        <f t="shared" si="21"/>
        <v>46080.350671296299</v>
      </c>
      <c r="O497" s="2">
        <f t="shared" si="22"/>
        <v>46080.350694444445</v>
      </c>
      <c r="P497">
        <f t="shared" si="23"/>
        <v>1772180700</v>
      </c>
    </row>
    <row r="498" spans="1:16" x14ac:dyDescent="0.55000000000000004">
      <c r="A498">
        <v>1772180998</v>
      </c>
      <c r="B498" t="s">
        <v>6</v>
      </c>
      <c r="C498" t="s">
        <v>7</v>
      </c>
      <c r="D498">
        <v>5181.78</v>
      </c>
      <c r="E498">
        <v>5178.6000000000004</v>
      </c>
      <c r="F498">
        <v>5161.8900000000003</v>
      </c>
      <c r="G498">
        <v>5135.8500000000004</v>
      </c>
      <c r="I498">
        <v>5193.3500000000004</v>
      </c>
      <c r="J498">
        <v>5205.3100000000004</v>
      </c>
      <c r="N498" s="1">
        <f t="shared" si="21"/>
        <v>46080.354143518518</v>
      </c>
      <c r="O498" s="2">
        <f t="shared" si="22"/>
        <v>46080.354166666664</v>
      </c>
      <c r="P498">
        <f t="shared" si="23"/>
        <v>1772181000</v>
      </c>
    </row>
    <row r="499" spans="1:16" x14ac:dyDescent="0.55000000000000004">
      <c r="A499">
        <v>1772181298</v>
      </c>
      <c r="B499" t="s">
        <v>6</v>
      </c>
      <c r="C499" t="s">
        <v>7</v>
      </c>
      <c r="D499">
        <v>5180.34</v>
      </c>
      <c r="E499">
        <v>5178.6000000000004</v>
      </c>
      <c r="F499">
        <v>5161.8900000000003</v>
      </c>
      <c r="G499">
        <v>5135.8500000000004</v>
      </c>
      <c r="I499">
        <v>5193.3500000000004</v>
      </c>
      <c r="J499">
        <v>5205.3100000000004</v>
      </c>
      <c r="N499" s="1">
        <f t="shared" si="21"/>
        <v>46080.357615740737</v>
      </c>
      <c r="O499" s="2">
        <f t="shared" si="22"/>
        <v>46080.357638888891</v>
      </c>
      <c r="P499">
        <f t="shared" si="23"/>
        <v>1772181300</v>
      </c>
    </row>
    <row r="500" spans="1:16" x14ac:dyDescent="0.55000000000000004">
      <c r="A500">
        <v>1772181598</v>
      </c>
      <c r="B500" t="s">
        <v>6</v>
      </c>
      <c r="C500" t="s">
        <v>7</v>
      </c>
      <c r="D500">
        <v>5180.32</v>
      </c>
      <c r="E500">
        <v>5178.6000000000004</v>
      </c>
      <c r="F500">
        <v>5161.8900000000003</v>
      </c>
      <c r="G500">
        <v>5135.8500000000004</v>
      </c>
      <c r="I500">
        <v>5193.3500000000004</v>
      </c>
      <c r="J500">
        <v>5205.3100000000004</v>
      </c>
      <c r="N500" s="1">
        <f t="shared" si="21"/>
        <v>46080.361087962963</v>
      </c>
      <c r="O500" s="2">
        <f t="shared" si="22"/>
        <v>46080.361111111109</v>
      </c>
      <c r="P500">
        <f t="shared" si="23"/>
        <v>1772181600</v>
      </c>
    </row>
    <row r="501" spans="1:16" x14ac:dyDescent="0.55000000000000004">
      <c r="P501" t="e">
        <f t="shared" si="23"/>
        <v>#NUM!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K501"/>
  <sheetViews>
    <sheetView zoomScale="70" zoomScaleNormal="70" workbookViewId="0">
      <selection activeCell="I1" sqref="I1:K1"/>
    </sheetView>
  </sheetViews>
  <sheetFormatPr defaultRowHeight="14.4" x14ac:dyDescent="0.55000000000000004"/>
  <cols>
    <col min="1" max="1" width="10.68359375" bestFit="1" customWidth="1"/>
    <col min="9" max="9" width="17.41796875" bestFit="1" customWidth="1"/>
    <col min="10" max="10" width="14.83984375" bestFit="1" customWidth="1"/>
    <col min="11" max="11" width="17.47265625" bestFit="1" customWidth="1"/>
  </cols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58</v>
      </c>
      <c r="F1" t="s">
        <v>59</v>
      </c>
      <c r="G1" t="s">
        <v>60</v>
      </c>
      <c r="I1" t="s">
        <v>67</v>
      </c>
      <c r="J1" t="s">
        <v>68</v>
      </c>
      <c r="K1" t="s">
        <v>69</v>
      </c>
    </row>
    <row r="2" spans="1:11" x14ac:dyDescent="0.55000000000000004">
      <c r="A2">
        <v>1772024998</v>
      </c>
      <c r="B2" t="s">
        <v>6</v>
      </c>
      <c r="C2" t="s">
        <v>7</v>
      </c>
      <c r="D2">
        <v>5187.2</v>
      </c>
      <c r="E2">
        <v>0</v>
      </c>
      <c r="F2">
        <v>0</v>
      </c>
      <c r="G2">
        <v>5181.08</v>
      </c>
      <c r="I2" s="1">
        <f t="shared" ref="I2:I65" si="0">(A2/86400)+25569</f>
        <v>46078.548587962963</v>
      </c>
      <c r="J2" s="2">
        <f t="shared" ref="J2:J65" si="1">CEILING(INT(I2*1440)/1440*288,1)/288</f>
        <v>46078.548611111109</v>
      </c>
      <c r="K2">
        <f>MROUND((J2-25569)*86400,300)</f>
        <v>1772025000</v>
      </c>
    </row>
    <row r="3" spans="1:11" x14ac:dyDescent="0.55000000000000004">
      <c r="A3">
        <v>1772025298</v>
      </c>
      <c r="B3" t="s">
        <v>6</v>
      </c>
      <c r="C3" t="s">
        <v>7</v>
      </c>
      <c r="D3">
        <v>5187</v>
      </c>
      <c r="E3">
        <v>0</v>
      </c>
      <c r="F3">
        <v>0</v>
      </c>
      <c r="G3">
        <v>5181.54</v>
      </c>
      <c r="I3" s="1">
        <f t="shared" si="0"/>
        <v>46078.552060185189</v>
      </c>
      <c r="J3" s="2">
        <f t="shared" si="1"/>
        <v>46078.552083333336</v>
      </c>
      <c r="K3">
        <f t="shared" ref="K3:K66" si="2">MROUND((J3-25569)*86400,300)</f>
        <v>1772025300</v>
      </c>
    </row>
    <row r="4" spans="1:11" x14ac:dyDescent="0.55000000000000004">
      <c r="A4">
        <v>1772025598</v>
      </c>
      <c r="B4" t="s">
        <v>6</v>
      </c>
      <c r="C4" t="s">
        <v>7</v>
      </c>
      <c r="D4">
        <v>5191.13</v>
      </c>
      <c r="E4">
        <v>5191.47</v>
      </c>
      <c r="F4">
        <v>0</v>
      </c>
      <c r="G4">
        <v>5182.12</v>
      </c>
      <c r="I4" s="1">
        <f t="shared" si="0"/>
        <v>46078.555532407408</v>
      </c>
      <c r="J4" s="2">
        <f t="shared" si="1"/>
        <v>46078.555555555555</v>
      </c>
      <c r="K4">
        <f t="shared" si="2"/>
        <v>1772025600</v>
      </c>
    </row>
    <row r="5" spans="1:11" x14ac:dyDescent="0.55000000000000004">
      <c r="A5">
        <v>1772025898</v>
      </c>
      <c r="B5" t="s">
        <v>6</v>
      </c>
      <c r="C5" t="s">
        <v>7</v>
      </c>
      <c r="D5">
        <v>5188.07</v>
      </c>
      <c r="E5">
        <v>0</v>
      </c>
      <c r="F5">
        <v>0</v>
      </c>
      <c r="G5">
        <v>5182.59</v>
      </c>
      <c r="I5" s="1">
        <f t="shared" si="0"/>
        <v>46078.559004629627</v>
      </c>
      <c r="J5" s="2">
        <f t="shared" si="1"/>
        <v>46078.559027777781</v>
      </c>
      <c r="K5">
        <f t="shared" si="2"/>
        <v>1772025900</v>
      </c>
    </row>
    <row r="6" spans="1:11" x14ac:dyDescent="0.55000000000000004">
      <c r="A6">
        <v>1772026198</v>
      </c>
      <c r="B6" t="s">
        <v>6</v>
      </c>
      <c r="C6" t="s">
        <v>7</v>
      </c>
      <c r="D6">
        <v>5188.16</v>
      </c>
      <c r="E6">
        <v>0</v>
      </c>
      <c r="F6">
        <v>0</v>
      </c>
      <c r="G6">
        <v>5183</v>
      </c>
      <c r="I6" s="1">
        <f t="shared" si="0"/>
        <v>46078.562476851846</v>
      </c>
      <c r="J6" s="2">
        <f t="shared" si="1"/>
        <v>46078.5625</v>
      </c>
      <c r="K6">
        <f t="shared" si="2"/>
        <v>1772026200</v>
      </c>
    </row>
    <row r="7" spans="1:11" x14ac:dyDescent="0.55000000000000004">
      <c r="A7">
        <v>1772026498</v>
      </c>
      <c r="B7" t="s">
        <v>6</v>
      </c>
      <c r="C7" t="s">
        <v>7</v>
      </c>
      <c r="D7">
        <v>5189.6099999999997</v>
      </c>
      <c r="E7">
        <v>0</v>
      </c>
      <c r="F7">
        <v>0</v>
      </c>
      <c r="G7">
        <v>5183.45</v>
      </c>
      <c r="I7" s="1">
        <f t="shared" si="0"/>
        <v>46078.565949074073</v>
      </c>
      <c r="J7" s="2">
        <f t="shared" si="1"/>
        <v>46078.565972222219</v>
      </c>
      <c r="K7">
        <f t="shared" si="2"/>
        <v>1772026500</v>
      </c>
    </row>
    <row r="8" spans="1:11" x14ac:dyDescent="0.55000000000000004">
      <c r="A8">
        <v>1772026798</v>
      </c>
      <c r="B8" t="s">
        <v>6</v>
      </c>
      <c r="C8" t="s">
        <v>7</v>
      </c>
      <c r="D8">
        <v>5186.84</v>
      </c>
      <c r="E8">
        <v>0</v>
      </c>
      <c r="F8">
        <v>0</v>
      </c>
      <c r="G8">
        <v>5183.68</v>
      </c>
      <c r="I8" s="1">
        <f t="shared" si="0"/>
        <v>46078.569421296299</v>
      </c>
      <c r="J8" s="2">
        <f t="shared" si="1"/>
        <v>46078.569444444445</v>
      </c>
      <c r="K8">
        <f t="shared" si="2"/>
        <v>1772026800</v>
      </c>
    </row>
    <row r="9" spans="1:11" x14ac:dyDescent="0.55000000000000004">
      <c r="A9">
        <v>1772027098</v>
      </c>
      <c r="B9" t="s">
        <v>6</v>
      </c>
      <c r="C9" t="s">
        <v>7</v>
      </c>
      <c r="D9">
        <v>5186.59</v>
      </c>
      <c r="E9">
        <v>0</v>
      </c>
      <c r="F9">
        <v>0</v>
      </c>
      <c r="G9">
        <v>5183.9799999999996</v>
      </c>
      <c r="I9" s="1">
        <f t="shared" si="0"/>
        <v>46078.572893518518</v>
      </c>
      <c r="J9" s="2">
        <f t="shared" si="1"/>
        <v>46078.572916666664</v>
      </c>
      <c r="K9">
        <f t="shared" si="2"/>
        <v>1772027100</v>
      </c>
    </row>
    <row r="10" spans="1:11" x14ac:dyDescent="0.55000000000000004">
      <c r="A10">
        <v>1772027398</v>
      </c>
      <c r="B10" t="s">
        <v>6</v>
      </c>
      <c r="C10" t="s">
        <v>7</v>
      </c>
      <c r="D10">
        <v>5186.07</v>
      </c>
      <c r="E10">
        <v>0</v>
      </c>
      <c r="F10">
        <v>0</v>
      </c>
      <c r="G10">
        <v>5184.12</v>
      </c>
      <c r="I10" s="1">
        <f t="shared" si="0"/>
        <v>46078.576365740737</v>
      </c>
      <c r="J10" s="2">
        <f t="shared" si="1"/>
        <v>46078.576388888891</v>
      </c>
      <c r="K10">
        <f t="shared" si="2"/>
        <v>1772027400</v>
      </c>
    </row>
    <row r="11" spans="1:11" x14ac:dyDescent="0.55000000000000004">
      <c r="A11">
        <v>1772027698</v>
      </c>
      <c r="B11" t="s">
        <v>6</v>
      </c>
      <c r="C11" t="s">
        <v>7</v>
      </c>
      <c r="D11">
        <v>5185.2299999999996</v>
      </c>
      <c r="E11">
        <v>0</v>
      </c>
      <c r="F11">
        <v>0</v>
      </c>
      <c r="G11">
        <v>5184.26</v>
      </c>
      <c r="I11" s="1">
        <f t="shared" si="0"/>
        <v>46078.579837962963</v>
      </c>
      <c r="J11" s="2">
        <f t="shared" si="1"/>
        <v>46078.579861111109</v>
      </c>
      <c r="K11">
        <f t="shared" si="2"/>
        <v>1772027700</v>
      </c>
    </row>
    <row r="12" spans="1:11" x14ac:dyDescent="0.55000000000000004">
      <c r="A12">
        <v>1772027998</v>
      </c>
      <c r="B12" t="s">
        <v>6</v>
      </c>
      <c r="C12" t="s">
        <v>7</v>
      </c>
      <c r="D12">
        <v>5187.18</v>
      </c>
      <c r="E12">
        <v>0</v>
      </c>
      <c r="F12">
        <v>0</v>
      </c>
      <c r="G12">
        <v>5184.3900000000003</v>
      </c>
      <c r="I12" s="1">
        <f t="shared" si="0"/>
        <v>46078.583310185189</v>
      </c>
      <c r="J12" s="2">
        <f t="shared" si="1"/>
        <v>46078.583333333336</v>
      </c>
      <c r="K12">
        <f t="shared" si="2"/>
        <v>1772028000</v>
      </c>
    </row>
    <row r="13" spans="1:11" x14ac:dyDescent="0.55000000000000004">
      <c r="A13">
        <v>1772028298</v>
      </c>
      <c r="B13" t="s">
        <v>6</v>
      </c>
      <c r="C13" t="s">
        <v>7</v>
      </c>
      <c r="D13">
        <v>5189.99</v>
      </c>
      <c r="E13">
        <v>0</v>
      </c>
      <c r="F13">
        <v>0</v>
      </c>
      <c r="G13">
        <v>5184.74</v>
      </c>
      <c r="I13" s="1">
        <f t="shared" si="0"/>
        <v>46078.586782407408</v>
      </c>
      <c r="J13" s="2">
        <f t="shared" si="1"/>
        <v>46078.586805555555</v>
      </c>
      <c r="K13">
        <f t="shared" si="2"/>
        <v>1772028300</v>
      </c>
    </row>
    <row r="14" spans="1:11" x14ac:dyDescent="0.55000000000000004">
      <c r="A14">
        <v>1772028598</v>
      </c>
      <c r="B14" t="s">
        <v>6</v>
      </c>
      <c r="C14" t="s">
        <v>7</v>
      </c>
      <c r="D14">
        <v>5185.4399999999996</v>
      </c>
      <c r="E14">
        <v>0</v>
      </c>
      <c r="F14">
        <v>0</v>
      </c>
      <c r="G14">
        <v>5184.87</v>
      </c>
      <c r="I14" s="1">
        <f t="shared" si="0"/>
        <v>46078.590254629627</v>
      </c>
      <c r="J14" s="2">
        <f t="shared" si="1"/>
        <v>46078.590277777781</v>
      </c>
      <c r="K14">
        <f>MROUND((J14-25569)*86400,300)</f>
        <v>1772028600</v>
      </c>
    </row>
    <row r="15" spans="1:11" x14ac:dyDescent="0.55000000000000004">
      <c r="A15">
        <v>1772028898</v>
      </c>
      <c r="B15" t="s">
        <v>6</v>
      </c>
      <c r="C15" t="s">
        <v>7</v>
      </c>
      <c r="D15">
        <v>5182.68</v>
      </c>
      <c r="E15">
        <v>0</v>
      </c>
      <c r="F15">
        <v>0</v>
      </c>
      <c r="G15">
        <v>5184.7700000000004</v>
      </c>
      <c r="I15" s="1">
        <f t="shared" si="0"/>
        <v>46078.593726851846</v>
      </c>
      <c r="J15" s="2">
        <f t="shared" si="1"/>
        <v>46078.59375</v>
      </c>
      <c r="K15">
        <f t="shared" si="2"/>
        <v>1772028900</v>
      </c>
    </row>
    <row r="16" spans="1:11" x14ac:dyDescent="0.55000000000000004">
      <c r="A16">
        <v>1772029198</v>
      </c>
      <c r="B16" t="s">
        <v>6</v>
      </c>
      <c r="C16" t="s">
        <v>7</v>
      </c>
      <c r="D16">
        <v>5181.49</v>
      </c>
      <c r="E16">
        <v>0</v>
      </c>
      <c r="F16">
        <v>0</v>
      </c>
      <c r="G16">
        <v>5184.59</v>
      </c>
      <c r="I16" s="1">
        <f t="shared" si="0"/>
        <v>46078.597199074073</v>
      </c>
      <c r="J16" s="2">
        <f t="shared" si="1"/>
        <v>46078.597222222219</v>
      </c>
      <c r="K16">
        <f t="shared" si="2"/>
        <v>1772029200</v>
      </c>
    </row>
    <row r="17" spans="1:11" x14ac:dyDescent="0.55000000000000004">
      <c r="A17">
        <v>1772029498</v>
      </c>
      <c r="B17" t="s">
        <v>6</v>
      </c>
      <c r="C17" t="s">
        <v>7</v>
      </c>
      <c r="D17">
        <v>5177.91</v>
      </c>
      <c r="E17">
        <v>0</v>
      </c>
      <c r="F17">
        <v>0</v>
      </c>
      <c r="G17">
        <v>5184.1499999999996</v>
      </c>
      <c r="I17" s="1">
        <f t="shared" si="0"/>
        <v>46078.600671296299</v>
      </c>
      <c r="J17" s="2">
        <f t="shared" si="1"/>
        <v>46078.600694444445</v>
      </c>
      <c r="K17">
        <f t="shared" si="2"/>
        <v>1772029500</v>
      </c>
    </row>
    <row r="18" spans="1:11" x14ac:dyDescent="0.55000000000000004">
      <c r="A18">
        <v>1772029798</v>
      </c>
      <c r="B18" t="s">
        <v>6</v>
      </c>
      <c r="C18" t="s">
        <v>7</v>
      </c>
      <c r="D18">
        <v>5174.1400000000003</v>
      </c>
      <c r="E18">
        <v>0</v>
      </c>
      <c r="F18">
        <v>0</v>
      </c>
      <c r="G18">
        <v>5183.5600000000004</v>
      </c>
      <c r="I18" s="1">
        <f t="shared" si="0"/>
        <v>46078.604143518518</v>
      </c>
      <c r="J18" s="2">
        <f t="shared" si="1"/>
        <v>46078.604166666664</v>
      </c>
      <c r="K18">
        <f t="shared" si="2"/>
        <v>1772029800</v>
      </c>
    </row>
    <row r="19" spans="1:11" x14ac:dyDescent="0.55000000000000004">
      <c r="A19">
        <v>1772030098</v>
      </c>
      <c r="B19" t="s">
        <v>6</v>
      </c>
      <c r="C19" t="s">
        <v>7</v>
      </c>
      <c r="D19">
        <v>5159.7299999999996</v>
      </c>
      <c r="E19">
        <v>0</v>
      </c>
      <c r="F19">
        <v>5158.9399999999996</v>
      </c>
      <c r="G19">
        <v>5182.22</v>
      </c>
      <c r="I19" s="1">
        <f t="shared" si="0"/>
        <v>46078.607615740737</v>
      </c>
      <c r="J19" s="2">
        <f t="shared" si="1"/>
        <v>46078.607638888891</v>
      </c>
      <c r="K19">
        <f t="shared" si="2"/>
        <v>1772030100</v>
      </c>
    </row>
    <row r="20" spans="1:11" x14ac:dyDescent="0.55000000000000004">
      <c r="A20">
        <v>1772030398</v>
      </c>
      <c r="B20" t="s">
        <v>6</v>
      </c>
      <c r="C20" t="s">
        <v>7</v>
      </c>
      <c r="D20">
        <v>5174.91</v>
      </c>
      <c r="E20">
        <v>0</v>
      </c>
      <c r="F20">
        <v>0</v>
      </c>
      <c r="G20">
        <v>5181.37</v>
      </c>
      <c r="I20" s="1">
        <f t="shared" si="0"/>
        <v>46078.611087962963</v>
      </c>
      <c r="J20" s="2">
        <f t="shared" si="1"/>
        <v>46078.611111111109</v>
      </c>
      <c r="K20">
        <f t="shared" si="2"/>
        <v>1772030400</v>
      </c>
    </row>
    <row r="21" spans="1:11" x14ac:dyDescent="0.55000000000000004">
      <c r="A21">
        <v>1772030698</v>
      </c>
      <c r="B21" t="s">
        <v>6</v>
      </c>
      <c r="C21" t="s">
        <v>7</v>
      </c>
      <c r="D21">
        <v>5181.79</v>
      </c>
      <c r="E21">
        <v>0</v>
      </c>
      <c r="F21">
        <v>0</v>
      </c>
      <c r="G21">
        <v>5181.2299999999996</v>
      </c>
      <c r="I21" s="1">
        <f t="shared" si="0"/>
        <v>46078.614560185189</v>
      </c>
      <c r="J21" s="2">
        <f t="shared" si="1"/>
        <v>46078.614583333336</v>
      </c>
      <c r="K21">
        <f t="shared" si="2"/>
        <v>1772030700</v>
      </c>
    </row>
    <row r="22" spans="1:11" x14ac:dyDescent="0.55000000000000004">
      <c r="A22">
        <v>1772030998</v>
      </c>
      <c r="B22" t="s">
        <v>6</v>
      </c>
      <c r="C22" t="s">
        <v>7</v>
      </c>
      <c r="D22">
        <v>5188.55</v>
      </c>
      <c r="E22">
        <v>0</v>
      </c>
      <c r="F22">
        <v>0</v>
      </c>
      <c r="G22">
        <v>5181.5600000000004</v>
      </c>
      <c r="I22" s="1">
        <f t="shared" si="0"/>
        <v>46078.618032407408</v>
      </c>
      <c r="J22" s="2">
        <f t="shared" si="1"/>
        <v>46078.618055555555</v>
      </c>
      <c r="K22">
        <f t="shared" si="2"/>
        <v>1772031000</v>
      </c>
    </row>
    <row r="23" spans="1:11" x14ac:dyDescent="0.55000000000000004">
      <c r="A23">
        <v>1772031298</v>
      </c>
      <c r="B23" t="s">
        <v>6</v>
      </c>
      <c r="C23" t="s">
        <v>7</v>
      </c>
      <c r="D23">
        <v>5191.25</v>
      </c>
      <c r="E23">
        <v>0</v>
      </c>
      <c r="F23">
        <v>0</v>
      </c>
      <c r="G23">
        <v>5182.22</v>
      </c>
      <c r="I23" s="1">
        <f t="shared" si="0"/>
        <v>46078.621504629627</v>
      </c>
      <c r="J23" s="2">
        <f t="shared" si="1"/>
        <v>46078.621527777781</v>
      </c>
      <c r="K23">
        <f t="shared" si="2"/>
        <v>1772031300</v>
      </c>
    </row>
    <row r="24" spans="1:11" x14ac:dyDescent="0.55000000000000004">
      <c r="A24">
        <v>1772031598</v>
      </c>
      <c r="B24" t="s">
        <v>6</v>
      </c>
      <c r="C24" t="s">
        <v>7</v>
      </c>
      <c r="D24">
        <v>5198.6400000000003</v>
      </c>
      <c r="E24">
        <v>0</v>
      </c>
      <c r="F24">
        <v>0</v>
      </c>
      <c r="G24">
        <v>5183.2700000000004</v>
      </c>
      <c r="I24" s="1">
        <f t="shared" si="0"/>
        <v>46078.624976851846</v>
      </c>
      <c r="J24" s="2">
        <f t="shared" si="1"/>
        <v>46078.625</v>
      </c>
      <c r="K24">
        <f t="shared" si="2"/>
        <v>1772031600</v>
      </c>
    </row>
    <row r="25" spans="1:11" x14ac:dyDescent="0.55000000000000004">
      <c r="A25">
        <v>1772031898</v>
      </c>
      <c r="B25" t="s">
        <v>6</v>
      </c>
      <c r="C25" t="s">
        <v>7</v>
      </c>
      <c r="D25">
        <v>5195.8900000000003</v>
      </c>
      <c r="E25">
        <v>0</v>
      </c>
      <c r="F25">
        <v>0</v>
      </c>
      <c r="G25">
        <v>5184.32</v>
      </c>
      <c r="I25" s="1">
        <f t="shared" si="0"/>
        <v>46078.628449074073</v>
      </c>
      <c r="J25" s="2">
        <f t="shared" si="1"/>
        <v>46078.628472222219</v>
      </c>
      <c r="K25">
        <f t="shared" si="2"/>
        <v>1772031900</v>
      </c>
    </row>
    <row r="26" spans="1:11" x14ac:dyDescent="0.55000000000000004">
      <c r="A26">
        <v>1772032198</v>
      </c>
      <c r="B26" t="s">
        <v>6</v>
      </c>
      <c r="C26" t="s">
        <v>7</v>
      </c>
      <c r="D26">
        <v>5193.17</v>
      </c>
      <c r="E26">
        <v>0</v>
      </c>
      <c r="F26">
        <v>0</v>
      </c>
      <c r="G26">
        <v>5184.96</v>
      </c>
      <c r="I26" s="1">
        <f t="shared" si="0"/>
        <v>46078.631921296299</v>
      </c>
      <c r="J26" s="2">
        <f t="shared" si="1"/>
        <v>46078.631944444445</v>
      </c>
      <c r="K26">
        <f t="shared" si="2"/>
        <v>1772032200</v>
      </c>
    </row>
    <row r="27" spans="1:11" x14ac:dyDescent="0.55000000000000004">
      <c r="A27">
        <v>1772032498</v>
      </c>
      <c r="B27" t="s">
        <v>6</v>
      </c>
      <c r="C27" t="s">
        <v>7</v>
      </c>
      <c r="D27">
        <v>5188.97</v>
      </c>
      <c r="E27">
        <v>0</v>
      </c>
      <c r="F27">
        <v>0</v>
      </c>
      <c r="G27">
        <v>5185.3900000000003</v>
      </c>
      <c r="I27" s="1">
        <f t="shared" si="0"/>
        <v>46078.635393518518</v>
      </c>
      <c r="J27" s="2">
        <f t="shared" si="1"/>
        <v>46078.635416666664</v>
      </c>
      <c r="K27">
        <f t="shared" si="2"/>
        <v>1772032500</v>
      </c>
    </row>
    <row r="28" spans="1:11" x14ac:dyDescent="0.55000000000000004">
      <c r="A28">
        <v>1772032798</v>
      </c>
      <c r="B28" t="s">
        <v>6</v>
      </c>
      <c r="C28" t="s">
        <v>7</v>
      </c>
      <c r="D28">
        <v>5185.46</v>
      </c>
      <c r="E28">
        <v>0</v>
      </c>
      <c r="F28">
        <v>0</v>
      </c>
      <c r="G28">
        <v>5185.5</v>
      </c>
      <c r="I28" s="1">
        <f t="shared" si="0"/>
        <v>46078.638865740737</v>
      </c>
      <c r="J28" s="2">
        <f t="shared" si="1"/>
        <v>46078.638888888891</v>
      </c>
      <c r="K28">
        <f t="shared" si="2"/>
        <v>1772032800</v>
      </c>
    </row>
    <row r="29" spans="1:11" x14ac:dyDescent="0.55000000000000004">
      <c r="A29">
        <v>1772033098</v>
      </c>
      <c r="B29" t="s">
        <v>6</v>
      </c>
      <c r="C29" t="s">
        <v>7</v>
      </c>
      <c r="D29">
        <v>5180.33</v>
      </c>
      <c r="E29">
        <v>0</v>
      </c>
      <c r="F29">
        <v>0</v>
      </c>
      <c r="G29">
        <v>5185.1400000000003</v>
      </c>
      <c r="I29" s="1">
        <f t="shared" si="0"/>
        <v>46078.642337962963</v>
      </c>
      <c r="J29" s="2">
        <f t="shared" si="1"/>
        <v>46078.642361111109</v>
      </c>
      <c r="K29">
        <f t="shared" si="2"/>
        <v>1772033100</v>
      </c>
    </row>
    <row r="30" spans="1:11" x14ac:dyDescent="0.55000000000000004">
      <c r="A30">
        <v>1772033398</v>
      </c>
      <c r="B30" t="s">
        <v>6</v>
      </c>
      <c r="C30" t="s">
        <v>7</v>
      </c>
      <c r="D30">
        <v>5181.68</v>
      </c>
      <c r="E30">
        <v>0</v>
      </c>
      <c r="F30">
        <v>0</v>
      </c>
      <c r="G30">
        <v>5184.71</v>
      </c>
      <c r="I30" s="1">
        <f t="shared" si="0"/>
        <v>46078.645810185189</v>
      </c>
      <c r="J30" s="2">
        <f t="shared" si="1"/>
        <v>46078.645833333336</v>
      </c>
      <c r="K30">
        <f t="shared" si="2"/>
        <v>1772033400</v>
      </c>
    </row>
    <row r="31" spans="1:11" x14ac:dyDescent="0.55000000000000004">
      <c r="A31">
        <v>1772033698</v>
      </c>
      <c r="B31" t="s">
        <v>6</v>
      </c>
      <c r="C31" t="s">
        <v>7</v>
      </c>
      <c r="D31">
        <v>5187.95</v>
      </c>
      <c r="E31">
        <v>0</v>
      </c>
      <c r="F31">
        <v>0</v>
      </c>
      <c r="G31">
        <v>5184.8100000000004</v>
      </c>
      <c r="I31" s="1">
        <f t="shared" si="0"/>
        <v>46078.649282407408</v>
      </c>
      <c r="J31" s="2">
        <f t="shared" si="1"/>
        <v>46078.649305555555</v>
      </c>
      <c r="K31">
        <f t="shared" si="2"/>
        <v>1772033700</v>
      </c>
    </row>
    <row r="32" spans="1:11" x14ac:dyDescent="0.55000000000000004">
      <c r="A32">
        <v>1772033998</v>
      </c>
      <c r="B32" t="s">
        <v>6</v>
      </c>
      <c r="C32" t="s">
        <v>7</v>
      </c>
      <c r="D32">
        <v>5191</v>
      </c>
      <c r="E32">
        <v>0</v>
      </c>
      <c r="F32">
        <v>0</v>
      </c>
      <c r="G32">
        <v>5185.21</v>
      </c>
      <c r="I32" s="1">
        <f t="shared" si="0"/>
        <v>46078.652754629627</v>
      </c>
      <c r="J32" s="2">
        <f t="shared" si="1"/>
        <v>46078.652777777781</v>
      </c>
      <c r="K32">
        <f t="shared" si="2"/>
        <v>1772034000</v>
      </c>
    </row>
    <row r="33" spans="1:11" x14ac:dyDescent="0.55000000000000004">
      <c r="A33">
        <v>1772034298</v>
      </c>
      <c r="B33" t="s">
        <v>6</v>
      </c>
      <c r="C33" t="s">
        <v>7</v>
      </c>
      <c r="D33">
        <v>5197.8999999999996</v>
      </c>
      <c r="E33">
        <v>0</v>
      </c>
      <c r="F33">
        <v>0</v>
      </c>
      <c r="G33">
        <v>5185.8599999999997</v>
      </c>
      <c r="I33" s="1">
        <f t="shared" si="0"/>
        <v>46078.656226851846</v>
      </c>
      <c r="J33" s="2">
        <f t="shared" si="1"/>
        <v>46078.65625</v>
      </c>
      <c r="K33">
        <f t="shared" si="2"/>
        <v>1772034300</v>
      </c>
    </row>
    <row r="34" spans="1:11" x14ac:dyDescent="0.55000000000000004">
      <c r="A34">
        <v>1772034598</v>
      </c>
      <c r="B34" t="s">
        <v>6</v>
      </c>
      <c r="C34" t="s">
        <v>7</v>
      </c>
      <c r="D34">
        <v>5195.4799999999996</v>
      </c>
      <c r="E34">
        <v>0</v>
      </c>
      <c r="F34">
        <v>0</v>
      </c>
      <c r="G34">
        <v>5186.54</v>
      </c>
      <c r="I34" s="1">
        <f t="shared" si="0"/>
        <v>46078.659699074073</v>
      </c>
      <c r="J34" s="2">
        <f t="shared" si="1"/>
        <v>46078.659722222219</v>
      </c>
      <c r="K34">
        <f t="shared" si="2"/>
        <v>1772034600</v>
      </c>
    </row>
    <row r="35" spans="1:11" x14ac:dyDescent="0.55000000000000004">
      <c r="A35">
        <v>1772034898</v>
      </c>
      <c r="B35" t="s">
        <v>6</v>
      </c>
      <c r="C35" t="s">
        <v>7</v>
      </c>
      <c r="D35">
        <v>5194.5</v>
      </c>
      <c r="E35">
        <v>0</v>
      </c>
      <c r="F35">
        <v>0</v>
      </c>
      <c r="G35">
        <v>5187.17</v>
      </c>
      <c r="I35" s="1">
        <f t="shared" si="0"/>
        <v>46078.663171296299</v>
      </c>
      <c r="J35" s="2">
        <f t="shared" si="1"/>
        <v>46078.663194444445</v>
      </c>
      <c r="K35">
        <f t="shared" si="2"/>
        <v>1772034900</v>
      </c>
    </row>
    <row r="36" spans="1:11" x14ac:dyDescent="0.55000000000000004">
      <c r="A36">
        <v>1772035198</v>
      </c>
      <c r="B36" t="s">
        <v>6</v>
      </c>
      <c r="C36" t="s">
        <v>7</v>
      </c>
      <c r="D36">
        <v>5194.37</v>
      </c>
      <c r="E36">
        <v>0</v>
      </c>
      <c r="F36">
        <v>0</v>
      </c>
      <c r="G36">
        <v>5187.75</v>
      </c>
      <c r="I36" s="1">
        <f t="shared" si="0"/>
        <v>46078.666643518518</v>
      </c>
      <c r="J36" s="2">
        <f t="shared" si="1"/>
        <v>46078.666666666664</v>
      </c>
      <c r="K36">
        <f t="shared" si="2"/>
        <v>1772035200</v>
      </c>
    </row>
    <row r="37" spans="1:11" x14ac:dyDescent="0.55000000000000004">
      <c r="A37">
        <v>1772035498</v>
      </c>
      <c r="B37" t="s">
        <v>6</v>
      </c>
      <c r="C37" t="s">
        <v>7</v>
      </c>
      <c r="D37">
        <v>5191.37</v>
      </c>
      <c r="E37">
        <v>0</v>
      </c>
      <c r="F37">
        <v>0</v>
      </c>
      <c r="G37">
        <v>5188.08</v>
      </c>
      <c r="I37" s="1">
        <f t="shared" si="0"/>
        <v>46078.670115740737</v>
      </c>
      <c r="J37" s="2">
        <f t="shared" si="1"/>
        <v>46078.670138888891</v>
      </c>
      <c r="K37">
        <f t="shared" si="2"/>
        <v>1772035500</v>
      </c>
    </row>
    <row r="38" spans="1:11" x14ac:dyDescent="0.55000000000000004">
      <c r="A38">
        <v>1772035798</v>
      </c>
      <c r="B38" t="s">
        <v>6</v>
      </c>
      <c r="C38" t="s">
        <v>7</v>
      </c>
      <c r="D38">
        <v>5192.5200000000004</v>
      </c>
      <c r="E38">
        <v>0</v>
      </c>
      <c r="F38">
        <v>0</v>
      </c>
      <c r="G38">
        <v>5188.41</v>
      </c>
      <c r="I38" s="1">
        <f t="shared" si="0"/>
        <v>46078.673587962963</v>
      </c>
      <c r="J38" s="2">
        <f t="shared" si="1"/>
        <v>46078.673611111109</v>
      </c>
      <c r="K38">
        <f t="shared" si="2"/>
        <v>1772035800</v>
      </c>
    </row>
    <row r="39" spans="1:11" x14ac:dyDescent="0.55000000000000004">
      <c r="A39">
        <v>1772036098</v>
      </c>
      <c r="B39" t="s">
        <v>6</v>
      </c>
      <c r="C39" t="s">
        <v>7</v>
      </c>
      <c r="D39">
        <v>5197.05</v>
      </c>
      <c r="E39">
        <v>0</v>
      </c>
      <c r="F39">
        <v>0</v>
      </c>
      <c r="G39">
        <v>5188.92</v>
      </c>
      <c r="I39" s="1">
        <f t="shared" si="0"/>
        <v>46078.677060185189</v>
      </c>
      <c r="J39" s="2">
        <f t="shared" si="1"/>
        <v>46078.677083333336</v>
      </c>
      <c r="K39">
        <f t="shared" si="2"/>
        <v>1772036100</v>
      </c>
    </row>
    <row r="40" spans="1:11" x14ac:dyDescent="0.55000000000000004">
      <c r="A40">
        <v>1772036398</v>
      </c>
      <c r="B40" t="s">
        <v>6</v>
      </c>
      <c r="C40" t="s">
        <v>7</v>
      </c>
      <c r="D40">
        <v>5205.29</v>
      </c>
      <c r="E40">
        <v>0</v>
      </c>
      <c r="F40">
        <v>0</v>
      </c>
      <c r="G40">
        <v>5189.8999999999996</v>
      </c>
      <c r="I40" s="1">
        <f t="shared" si="0"/>
        <v>46078.680532407408</v>
      </c>
      <c r="J40" s="2">
        <f t="shared" si="1"/>
        <v>46078.680555555555</v>
      </c>
      <c r="K40">
        <f t="shared" si="2"/>
        <v>1772036400</v>
      </c>
    </row>
    <row r="41" spans="1:11" x14ac:dyDescent="0.55000000000000004">
      <c r="A41">
        <v>1772036698</v>
      </c>
      <c r="B41" t="s">
        <v>6</v>
      </c>
      <c r="C41" t="s">
        <v>7</v>
      </c>
      <c r="D41">
        <v>5203.22</v>
      </c>
      <c r="E41">
        <v>0</v>
      </c>
      <c r="F41">
        <v>0</v>
      </c>
      <c r="G41">
        <v>5190.87</v>
      </c>
      <c r="I41" s="1">
        <f t="shared" si="0"/>
        <v>46078.684004629627</v>
      </c>
      <c r="J41" s="2">
        <f t="shared" si="1"/>
        <v>46078.684027777781</v>
      </c>
      <c r="K41">
        <f t="shared" si="2"/>
        <v>1772036700</v>
      </c>
    </row>
    <row r="42" spans="1:11" x14ac:dyDescent="0.55000000000000004">
      <c r="A42">
        <v>1772036998</v>
      </c>
      <c r="B42" t="s">
        <v>6</v>
      </c>
      <c r="C42" t="s">
        <v>7</v>
      </c>
      <c r="D42">
        <v>5206.5600000000004</v>
      </c>
      <c r="E42">
        <v>0</v>
      </c>
      <c r="F42">
        <v>0</v>
      </c>
      <c r="G42">
        <v>5191.82</v>
      </c>
      <c r="I42" s="1">
        <f t="shared" si="0"/>
        <v>46078.687476851846</v>
      </c>
      <c r="J42" s="2">
        <f t="shared" si="1"/>
        <v>46078.6875</v>
      </c>
      <c r="K42">
        <f t="shared" si="2"/>
        <v>1772037000</v>
      </c>
    </row>
    <row r="43" spans="1:11" x14ac:dyDescent="0.55000000000000004">
      <c r="A43">
        <v>1772037298</v>
      </c>
      <c r="B43" t="s">
        <v>6</v>
      </c>
      <c r="C43" t="s">
        <v>7</v>
      </c>
      <c r="D43">
        <v>5203.3900000000003</v>
      </c>
      <c r="E43">
        <v>0</v>
      </c>
      <c r="F43">
        <v>0</v>
      </c>
      <c r="G43">
        <v>5192.72</v>
      </c>
      <c r="I43" s="1">
        <f t="shared" si="0"/>
        <v>46078.690949074073</v>
      </c>
      <c r="J43" s="2">
        <f t="shared" si="1"/>
        <v>46078.690972222219</v>
      </c>
      <c r="K43">
        <f t="shared" si="2"/>
        <v>1772037300</v>
      </c>
    </row>
    <row r="44" spans="1:11" x14ac:dyDescent="0.55000000000000004">
      <c r="A44">
        <v>1772037598</v>
      </c>
      <c r="B44" t="s">
        <v>6</v>
      </c>
      <c r="C44" t="s">
        <v>7</v>
      </c>
      <c r="D44">
        <v>5207.51</v>
      </c>
      <c r="E44">
        <v>0</v>
      </c>
      <c r="F44">
        <v>0</v>
      </c>
      <c r="G44">
        <v>5193.68</v>
      </c>
      <c r="I44" s="1">
        <f t="shared" si="0"/>
        <v>46078.694421296299</v>
      </c>
      <c r="J44" s="2">
        <f t="shared" si="1"/>
        <v>46078.694444444445</v>
      </c>
      <c r="K44">
        <f t="shared" si="2"/>
        <v>1772037600</v>
      </c>
    </row>
    <row r="45" spans="1:11" x14ac:dyDescent="0.55000000000000004">
      <c r="A45">
        <v>1772037898</v>
      </c>
      <c r="B45" t="s">
        <v>6</v>
      </c>
      <c r="C45" t="s">
        <v>7</v>
      </c>
      <c r="D45">
        <v>5208.18</v>
      </c>
      <c r="E45">
        <v>0</v>
      </c>
      <c r="F45">
        <v>0</v>
      </c>
      <c r="G45">
        <v>5194.82</v>
      </c>
      <c r="I45" s="1">
        <f t="shared" si="0"/>
        <v>46078.697893518518</v>
      </c>
      <c r="J45" s="2">
        <f t="shared" si="1"/>
        <v>46078.697916666664</v>
      </c>
      <c r="K45">
        <f t="shared" si="2"/>
        <v>1772037900</v>
      </c>
    </row>
    <row r="46" spans="1:11" x14ac:dyDescent="0.55000000000000004">
      <c r="A46">
        <v>1772038198</v>
      </c>
      <c r="B46" t="s">
        <v>6</v>
      </c>
      <c r="C46" t="s">
        <v>7</v>
      </c>
      <c r="D46">
        <v>5211.95</v>
      </c>
      <c r="E46">
        <v>0</v>
      </c>
      <c r="F46">
        <v>0</v>
      </c>
      <c r="G46">
        <v>5195.95</v>
      </c>
      <c r="I46" s="1">
        <f t="shared" si="0"/>
        <v>46078.701365740737</v>
      </c>
      <c r="J46" s="2">
        <f t="shared" si="1"/>
        <v>46078.701388888891</v>
      </c>
      <c r="K46">
        <f t="shared" si="2"/>
        <v>1772038200</v>
      </c>
    </row>
    <row r="47" spans="1:11" x14ac:dyDescent="0.55000000000000004">
      <c r="A47">
        <v>1772038498</v>
      </c>
      <c r="B47" t="s">
        <v>6</v>
      </c>
      <c r="C47" t="s">
        <v>7</v>
      </c>
      <c r="D47">
        <v>5212.3100000000004</v>
      </c>
      <c r="E47">
        <v>0</v>
      </c>
      <c r="F47">
        <v>0</v>
      </c>
      <c r="G47">
        <v>5197.08</v>
      </c>
      <c r="I47" s="1">
        <f t="shared" si="0"/>
        <v>46078.704837962963</v>
      </c>
      <c r="J47" s="2">
        <f t="shared" si="1"/>
        <v>46078.704861111109</v>
      </c>
      <c r="K47">
        <f t="shared" si="2"/>
        <v>1772038500</v>
      </c>
    </row>
    <row r="48" spans="1:11" x14ac:dyDescent="0.55000000000000004">
      <c r="A48">
        <v>1772038798</v>
      </c>
      <c r="B48" t="s">
        <v>6</v>
      </c>
      <c r="C48" t="s">
        <v>7</v>
      </c>
      <c r="D48">
        <v>5210.09</v>
      </c>
      <c r="E48">
        <v>0</v>
      </c>
      <c r="F48">
        <v>0</v>
      </c>
      <c r="G48">
        <v>5198.0200000000004</v>
      </c>
      <c r="I48" s="1">
        <f t="shared" si="0"/>
        <v>46078.708310185189</v>
      </c>
      <c r="J48" s="2">
        <f t="shared" si="1"/>
        <v>46078.708333333336</v>
      </c>
      <c r="K48">
        <f t="shared" si="2"/>
        <v>1772038800</v>
      </c>
    </row>
    <row r="49" spans="1:11" x14ac:dyDescent="0.55000000000000004">
      <c r="A49">
        <v>1772039098</v>
      </c>
      <c r="B49" t="s">
        <v>6</v>
      </c>
      <c r="C49" t="s">
        <v>7</v>
      </c>
      <c r="D49">
        <v>5214.6899999999996</v>
      </c>
      <c r="E49">
        <v>0</v>
      </c>
      <c r="F49">
        <v>0</v>
      </c>
      <c r="G49">
        <v>5199.0600000000004</v>
      </c>
      <c r="I49" s="1">
        <f t="shared" si="0"/>
        <v>46078.711782407408</v>
      </c>
      <c r="J49" s="2">
        <f t="shared" si="1"/>
        <v>46078.711805555555</v>
      </c>
      <c r="K49">
        <f t="shared" si="2"/>
        <v>1772039100</v>
      </c>
    </row>
    <row r="50" spans="1:11" x14ac:dyDescent="0.55000000000000004">
      <c r="A50">
        <v>1772039398</v>
      </c>
      <c r="B50" t="s">
        <v>6</v>
      </c>
      <c r="C50" t="s">
        <v>7</v>
      </c>
      <c r="D50">
        <v>5215.17</v>
      </c>
      <c r="E50">
        <v>5217.63</v>
      </c>
      <c r="F50">
        <v>0</v>
      </c>
      <c r="G50">
        <v>5200.25</v>
      </c>
      <c r="I50" s="1">
        <f t="shared" si="0"/>
        <v>46078.715254629627</v>
      </c>
      <c r="J50" s="2">
        <f t="shared" si="1"/>
        <v>46078.715277777781</v>
      </c>
      <c r="K50">
        <f t="shared" si="2"/>
        <v>1772039400</v>
      </c>
    </row>
    <row r="51" spans="1:11" x14ac:dyDescent="0.55000000000000004">
      <c r="A51">
        <v>1772039698</v>
      </c>
      <c r="B51" t="s">
        <v>6</v>
      </c>
      <c r="C51" t="s">
        <v>7</v>
      </c>
      <c r="D51">
        <v>5214.53</v>
      </c>
      <c r="E51">
        <v>0</v>
      </c>
      <c r="F51">
        <v>0</v>
      </c>
      <c r="G51">
        <v>5201.2299999999996</v>
      </c>
      <c r="I51" s="1">
        <f t="shared" si="0"/>
        <v>46078.718726851846</v>
      </c>
      <c r="J51" s="2">
        <f t="shared" si="1"/>
        <v>46078.71875</v>
      </c>
      <c r="K51">
        <f t="shared" si="2"/>
        <v>1772039700</v>
      </c>
    </row>
    <row r="52" spans="1:11" x14ac:dyDescent="0.55000000000000004">
      <c r="A52">
        <v>1772039998</v>
      </c>
      <c r="B52" t="s">
        <v>6</v>
      </c>
      <c r="C52" t="s">
        <v>7</v>
      </c>
      <c r="D52">
        <v>5213.2700000000004</v>
      </c>
      <c r="E52">
        <v>0</v>
      </c>
      <c r="F52">
        <v>0</v>
      </c>
      <c r="G52">
        <v>5202.1000000000004</v>
      </c>
      <c r="I52" s="1">
        <f t="shared" si="0"/>
        <v>46078.722199074073</v>
      </c>
      <c r="J52" s="2">
        <f t="shared" si="1"/>
        <v>46078.722222222219</v>
      </c>
      <c r="K52">
        <f t="shared" si="2"/>
        <v>1772040000</v>
      </c>
    </row>
    <row r="53" spans="1:11" x14ac:dyDescent="0.55000000000000004">
      <c r="A53">
        <v>1772040298</v>
      </c>
      <c r="B53" t="s">
        <v>6</v>
      </c>
      <c r="C53" t="s">
        <v>7</v>
      </c>
      <c r="D53">
        <v>5213.1000000000004</v>
      </c>
      <c r="E53">
        <v>0</v>
      </c>
      <c r="F53">
        <v>0</v>
      </c>
      <c r="G53">
        <v>5202.93</v>
      </c>
      <c r="I53" s="1">
        <f t="shared" si="0"/>
        <v>46078.725671296299</v>
      </c>
      <c r="J53" s="2">
        <f t="shared" si="1"/>
        <v>46078.725694444445</v>
      </c>
      <c r="K53">
        <f t="shared" si="2"/>
        <v>1772040300</v>
      </c>
    </row>
    <row r="54" spans="1:11" x14ac:dyDescent="0.55000000000000004">
      <c r="A54">
        <v>1772040598</v>
      </c>
      <c r="B54" t="s">
        <v>6</v>
      </c>
      <c r="C54" t="s">
        <v>7</v>
      </c>
      <c r="D54">
        <v>5211.8500000000004</v>
      </c>
      <c r="E54">
        <v>0</v>
      </c>
      <c r="F54">
        <v>0</v>
      </c>
      <c r="G54">
        <v>5203.6099999999997</v>
      </c>
      <c r="I54" s="1">
        <f t="shared" si="0"/>
        <v>46078.729143518518</v>
      </c>
      <c r="J54" s="2">
        <f t="shared" si="1"/>
        <v>46078.729166666664</v>
      </c>
      <c r="K54">
        <f t="shared" si="2"/>
        <v>1772040600</v>
      </c>
    </row>
    <row r="55" spans="1:11" x14ac:dyDescent="0.55000000000000004">
      <c r="A55">
        <v>1772040898</v>
      </c>
      <c r="B55" t="s">
        <v>6</v>
      </c>
      <c r="C55" t="s">
        <v>7</v>
      </c>
      <c r="D55">
        <v>5213.17</v>
      </c>
      <c r="E55">
        <v>0</v>
      </c>
      <c r="F55">
        <v>0</v>
      </c>
      <c r="G55">
        <v>5204.24</v>
      </c>
      <c r="I55" s="1">
        <f t="shared" si="0"/>
        <v>46078.732615740737</v>
      </c>
      <c r="J55" s="2">
        <f t="shared" si="1"/>
        <v>46078.732638888891</v>
      </c>
      <c r="K55">
        <f t="shared" si="2"/>
        <v>1772040900</v>
      </c>
    </row>
    <row r="56" spans="1:11" x14ac:dyDescent="0.55000000000000004">
      <c r="A56">
        <v>1772041198</v>
      </c>
      <c r="B56" t="s">
        <v>6</v>
      </c>
      <c r="C56" t="s">
        <v>7</v>
      </c>
      <c r="D56">
        <v>5208.33</v>
      </c>
      <c r="E56">
        <v>0</v>
      </c>
      <c r="F56">
        <v>0</v>
      </c>
      <c r="G56">
        <v>5204.6499999999996</v>
      </c>
      <c r="I56" s="1">
        <f t="shared" si="0"/>
        <v>46078.736087962963</v>
      </c>
      <c r="J56" s="2">
        <f t="shared" si="1"/>
        <v>46078.736111111109</v>
      </c>
      <c r="K56">
        <f t="shared" si="2"/>
        <v>1772041200</v>
      </c>
    </row>
    <row r="57" spans="1:11" x14ac:dyDescent="0.55000000000000004">
      <c r="A57">
        <v>1772041498</v>
      </c>
      <c r="B57" t="s">
        <v>6</v>
      </c>
      <c r="C57" t="s">
        <v>7</v>
      </c>
      <c r="D57">
        <v>5206.71</v>
      </c>
      <c r="E57">
        <v>0</v>
      </c>
      <c r="F57">
        <v>0</v>
      </c>
      <c r="G57">
        <v>5204.8</v>
      </c>
      <c r="I57" s="1">
        <f t="shared" si="0"/>
        <v>46078.739560185189</v>
      </c>
      <c r="J57" s="2">
        <f t="shared" si="1"/>
        <v>46078.739583333336</v>
      </c>
      <c r="K57">
        <f t="shared" si="2"/>
        <v>1772041500</v>
      </c>
    </row>
    <row r="58" spans="1:11" x14ac:dyDescent="0.55000000000000004">
      <c r="A58">
        <v>1772041798</v>
      </c>
      <c r="B58" t="s">
        <v>6</v>
      </c>
      <c r="C58" t="s">
        <v>7</v>
      </c>
      <c r="D58">
        <v>5206.32</v>
      </c>
      <c r="E58">
        <v>0</v>
      </c>
      <c r="F58">
        <v>0</v>
      </c>
      <c r="G58">
        <v>5204.9799999999996</v>
      </c>
      <c r="I58" s="1">
        <f t="shared" si="0"/>
        <v>46078.743032407408</v>
      </c>
      <c r="J58" s="2">
        <f t="shared" si="1"/>
        <v>46078.743055555555</v>
      </c>
      <c r="K58">
        <f t="shared" si="2"/>
        <v>1772041800</v>
      </c>
    </row>
    <row r="59" spans="1:11" x14ac:dyDescent="0.55000000000000004">
      <c r="A59">
        <v>1772042098</v>
      </c>
      <c r="B59" t="s">
        <v>6</v>
      </c>
      <c r="C59" t="s">
        <v>7</v>
      </c>
      <c r="D59">
        <v>5206.82</v>
      </c>
      <c r="E59">
        <v>0</v>
      </c>
      <c r="F59">
        <v>0</v>
      </c>
      <c r="G59">
        <v>5205.0600000000004</v>
      </c>
      <c r="I59" s="1">
        <f t="shared" si="0"/>
        <v>46078.746504629627</v>
      </c>
      <c r="J59" s="2">
        <f t="shared" si="1"/>
        <v>46078.746527777781</v>
      </c>
      <c r="K59">
        <f t="shared" si="2"/>
        <v>1772042100</v>
      </c>
    </row>
    <row r="60" spans="1:11" x14ac:dyDescent="0.55000000000000004">
      <c r="A60">
        <v>1772042398</v>
      </c>
      <c r="B60" t="s">
        <v>6</v>
      </c>
      <c r="C60" t="s">
        <v>7</v>
      </c>
      <c r="D60">
        <v>5207.3999999999996</v>
      </c>
      <c r="E60">
        <v>0</v>
      </c>
      <c r="F60">
        <v>0</v>
      </c>
      <c r="G60">
        <v>5205.21</v>
      </c>
      <c r="I60" s="1">
        <f t="shared" si="0"/>
        <v>46078.749976851846</v>
      </c>
      <c r="J60" s="2">
        <f t="shared" si="1"/>
        <v>46078.75</v>
      </c>
      <c r="K60">
        <f t="shared" si="2"/>
        <v>1772042400</v>
      </c>
    </row>
    <row r="61" spans="1:11" x14ac:dyDescent="0.55000000000000004">
      <c r="A61">
        <v>1772042698</v>
      </c>
      <c r="B61" t="s">
        <v>6</v>
      </c>
      <c r="C61" t="s">
        <v>7</v>
      </c>
      <c r="D61">
        <v>5207.07</v>
      </c>
      <c r="E61">
        <v>0</v>
      </c>
      <c r="F61">
        <v>0</v>
      </c>
      <c r="G61">
        <v>5205.3599999999997</v>
      </c>
      <c r="I61" s="1">
        <f t="shared" si="0"/>
        <v>46078.753449074073</v>
      </c>
      <c r="J61" s="2">
        <f t="shared" si="1"/>
        <v>46078.753472222219</v>
      </c>
      <c r="K61">
        <f t="shared" si="2"/>
        <v>1772042700</v>
      </c>
    </row>
    <row r="62" spans="1:11" x14ac:dyDescent="0.55000000000000004">
      <c r="A62">
        <v>1772042998</v>
      </c>
      <c r="B62" t="s">
        <v>6</v>
      </c>
      <c r="C62" t="s">
        <v>7</v>
      </c>
      <c r="D62">
        <v>5206.8900000000003</v>
      </c>
      <c r="E62">
        <v>0</v>
      </c>
      <c r="F62">
        <v>0</v>
      </c>
      <c r="G62">
        <v>5205.47</v>
      </c>
      <c r="I62" s="1">
        <f t="shared" si="0"/>
        <v>46078.756921296299</v>
      </c>
      <c r="J62" s="2">
        <f t="shared" si="1"/>
        <v>46078.756944444445</v>
      </c>
      <c r="K62">
        <f t="shared" si="2"/>
        <v>1772043000</v>
      </c>
    </row>
    <row r="63" spans="1:11" x14ac:dyDescent="0.55000000000000004">
      <c r="A63">
        <v>1772043298</v>
      </c>
      <c r="B63" t="s">
        <v>6</v>
      </c>
      <c r="C63" t="s">
        <v>7</v>
      </c>
      <c r="D63">
        <v>5206.8</v>
      </c>
      <c r="E63">
        <v>0</v>
      </c>
      <c r="F63">
        <v>0</v>
      </c>
      <c r="G63">
        <v>5205.57</v>
      </c>
      <c r="I63" s="1">
        <f t="shared" si="0"/>
        <v>46078.760393518518</v>
      </c>
      <c r="J63" s="2">
        <f t="shared" si="1"/>
        <v>46078.760416666664</v>
      </c>
      <c r="K63">
        <f t="shared" si="2"/>
        <v>1772043300</v>
      </c>
    </row>
    <row r="64" spans="1:11" x14ac:dyDescent="0.55000000000000004">
      <c r="A64">
        <v>1772043598</v>
      </c>
      <c r="B64" t="s">
        <v>6</v>
      </c>
      <c r="C64" t="s">
        <v>7</v>
      </c>
      <c r="D64">
        <v>5206.7700000000004</v>
      </c>
      <c r="E64">
        <v>0</v>
      </c>
      <c r="F64">
        <v>0</v>
      </c>
      <c r="G64">
        <v>5205.67</v>
      </c>
      <c r="I64" s="1">
        <f t="shared" si="0"/>
        <v>46078.763865740737</v>
      </c>
      <c r="J64" s="2">
        <f t="shared" si="1"/>
        <v>46078.763888888891</v>
      </c>
      <c r="K64">
        <f t="shared" si="2"/>
        <v>1772043600</v>
      </c>
    </row>
    <row r="65" spans="1:11" x14ac:dyDescent="0.55000000000000004">
      <c r="A65">
        <v>1772043898</v>
      </c>
      <c r="B65" t="s">
        <v>6</v>
      </c>
      <c r="C65" t="s">
        <v>7</v>
      </c>
      <c r="D65">
        <v>5206.8</v>
      </c>
      <c r="E65">
        <v>0</v>
      </c>
      <c r="F65">
        <v>0</v>
      </c>
      <c r="G65">
        <v>5205.75</v>
      </c>
      <c r="I65" s="1">
        <f t="shared" si="0"/>
        <v>46078.767337962963</v>
      </c>
      <c r="J65" s="2">
        <f t="shared" si="1"/>
        <v>46078.767361111109</v>
      </c>
      <c r="K65">
        <f t="shared" si="2"/>
        <v>1772043900</v>
      </c>
    </row>
    <row r="66" spans="1:11" x14ac:dyDescent="0.55000000000000004">
      <c r="A66">
        <v>1772044198</v>
      </c>
      <c r="B66" t="s">
        <v>6</v>
      </c>
      <c r="C66" t="s">
        <v>7</v>
      </c>
      <c r="D66">
        <v>5206.8</v>
      </c>
      <c r="E66">
        <v>0</v>
      </c>
      <c r="F66">
        <v>0</v>
      </c>
      <c r="G66">
        <v>5205.84</v>
      </c>
      <c r="I66" s="1">
        <f t="shared" ref="I66:I129" si="3">(A66/86400)+25569</f>
        <v>46078.770810185189</v>
      </c>
      <c r="J66" s="2">
        <f t="shared" ref="J66:J129" si="4">CEILING(INT(I66*1440)/1440*288,1)/288</f>
        <v>46078.770833333336</v>
      </c>
      <c r="K66">
        <f t="shared" si="2"/>
        <v>1772044200</v>
      </c>
    </row>
    <row r="67" spans="1:11" x14ac:dyDescent="0.55000000000000004">
      <c r="A67">
        <v>1772044498</v>
      </c>
      <c r="B67" t="s">
        <v>6</v>
      </c>
      <c r="C67" t="s">
        <v>7</v>
      </c>
      <c r="D67">
        <v>5206.3900000000003</v>
      </c>
      <c r="E67">
        <v>0</v>
      </c>
      <c r="F67">
        <v>0</v>
      </c>
      <c r="G67">
        <v>5205.87</v>
      </c>
      <c r="I67" s="1">
        <f t="shared" si="3"/>
        <v>46078.774282407408</v>
      </c>
      <c r="J67" s="2">
        <f t="shared" si="4"/>
        <v>46078.774305555555</v>
      </c>
      <c r="K67">
        <f t="shared" ref="K67:K130" si="5">MROUND((J67-25569)*86400,300)</f>
        <v>1772044500</v>
      </c>
    </row>
    <row r="68" spans="1:11" x14ac:dyDescent="0.55000000000000004">
      <c r="A68">
        <v>1772044798</v>
      </c>
      <c r="B68" t="s">
        <v>6</v>
      </c>
      <c r="C68" t="s">
        <v>7</v>
      </c>
      <c r="D68">
        <v>5205.13</v>
      </c>
      <c r="E68">
        <v>0</v>
      </c>
      <c r="F68">
        <v>0</v>
      </c>
      <c r="G68">
        <v>5205.8500000000004</v>
      </c>
      <c r="I68" s="1">
        <f t="shared" si="3"/>
        <v>46078.777754629627</v>
      </c>
      <c r="J68" s="2">
        <f t="shared" si="4"/>
        <v>46078.777777777781</v>
      </c>
      <c r="K68">
        <f t="shared" si="5"/>
        <v>1772044800</v>
      </c>
    </row>
    <row r="69" spans="1:11" x14ac:dyDescent="0.55000000000000004">
      <c r="A69">
        <v>1772045098</v>
      </c>
      <c r="B69" t="s">
        <v>6</v>
      </c>
      <c r="C69" t="s">
        <v>7</v>
      </c>
      <c r="D69">
        <v>5200.95</v>
      </c>
      <c r="E69">
        <v>0</v>
      </c>
      <c r="F69">
        <v>0</v>
      </c>
      <c r="G69">
        <v>5205.6000000000004</v>
      </c>
      <c r="I69" s="1">
        <f t="shared" si="3"/>
        <v>46078.781226851846</v>
      </c>
      <c r="J69" s="2">
        <f t="shared" si="4"/>
        <v>46078.78125</v>
      </c>
      <c r="K69">
        <f t="shared" si="5"/>
        <v>1772045100</v>
      </c>
    </row>
    <row r="70" spans="1:11" x14ac:dyDescent="0.55000000000000004">
      <c r="A70">
        <v>1772045398</v>
      </c>
      <c r="B70" t="s">
        <v>6</v>
      </c>
      <c r="C70" t="s">
        <v>7</v>
      </c>
      <c r="D70">
        <v>5202.58</v>
      </c>
      <c r="E70">
        <v>0</v>
      </c>
      <c r="F70">
        <v>0</v>
      </c>
      <c r="G70">
        <v>5205.38</v>
      </c>
      <c r="I70" s="1">
        <f t="shared" si="3"/>
        <v>46078.784699074073</v>
      </c>
      <c r="J70" s="2">
        <f t="shared" si="4"/>
        <v>46078.784722222219</v>
      </c>
      <c r="K70">
        <f t="shared" si="5"/>
        <v>1772045400</v>
      </c>
    </row>
    <row r="71" spans="1:11" x14ac:dyDescent="0.55000000000000004">
      <c r="A71">
        <v>1772045698</v>
      </c>
      <c r="B71" t="s">
        <v>6</v>
      </c>
      <c r="C71" t="s">
        <v>7</v>
      </c>
      <c r="D71">
        <v>5202.12</v>
      </c>
      <c r="E71">
        <v>0</v>
      </c>
      <c r="F71">
        <v>0</v>
      </c>
      <c r="G71">
        <v>5205.16</v>
      </c>
      <c r="I71" s="1">
        <f t="shared" si="3"/>
        <v>46078.788171296299</v>
      </c>
      <c r="J71" s="2">
        <f t="shared" si="4"/>
        <v>46078.788194444445</v>
      </c>
      <c r="K71">
        <f t="shared" si="5"/>
        <v>1772045700</v>
      </c>
    </row>
    <row r="72" spans="1:11" x14ac:dyDescent="0.55000000000000004">
      <c r="A72">
        <v>1772045998</v>
      </c>
      <c r="B72" t="s">
        <v>6</v>
      </c>
      <c r="C72" t="s">
        <v>7</v>
      </c>
      <c r="D72">
        <v>5200.91</v>
      </c>
      <c r="E72">
        <v>0</v>
      </c>
      <c r="F72">
        <v>0</v>
      </c>
      <c r="G72">
        <v>5204.8999999999996</v>
      </c>
      <c r="I72" s="1">
        <f t="shared" si="3"/>
        <v>46078.791643518518</v>
      </c>
      <c r="J72" s="2">
        <f t="shared" si="4"/>
        <v>46078.791666666664</v>
      </c>
      <c r="K72">
        <f t="shared" si="5"/>
        <v>1772046000</v>
      </c>
    </row>
    <row r="73" spans="1:11" x14ac:dyDescent="0.55000000000000004">
      <c r="A73">
        <v>1772046298</v>
      </c>
      <c r="B73" t="s">
        <v>6</v>
      </c>
      <c r="C73" t="s">
        <v>7</v>
      </c>
      <c r="D73">
        <v>5194.29</v>
      </c>
      <c r="E73">
        <v>0</v>
      </c>
      <c r="F73">
        <v>5194.07</v>
      </c>
      <c r="G73">
        <v>5204.3</v>
      </c>
      <c r="I73" s="1">
        <f t="shared" si="3"/>
        <v>46078.795115740737</v>
      </c>
      <c r="J73" s="2">
        <f t="shared" si="4"/>
        <v>46078.795138888891</v>
      </c>
      <c r="K73">
        <f t="shared" si="5"/>
        <v>1772046300</v>
      </c>
    </row>
    <row r="74" spans="1:11" x14ac:dyDescent="0.55000000000000004">
      <c r="A74">
        <v>1772046598</v>
      </c>
      <c r="B74" t="s">
        <v>6</v>
      </c>
      <c r="C74" t="s">
        <v>7</v>
      </c>
      <c r="D74">
        <v>5207.04</v>
      </c>
      <c r="E74">
        <v>0</v>
      </c>
      <c r="F74">
        <v>0</v>
      </c>
      <c r="G74">
        <v>5204.1499999999996</v>
      </c>
      <c r="I74" s="1">
        <f t="shared" si="3"/>
        <v>46078.798587962963</v>
      </c>
      <c r="J74" s="2">
        <f t="shared" si="4"/>
        <v>46078.798611111109</v>
      </c>
      <c r="K74">
        <f t="shared" si="5"/>
        <v>1772046600</v>
      </c>
    </row>
    <row r="75" spans="1:11" x14ac:dyDescent="0.55000000000000004">
      <c r="A75">
        <v>1772046898</v>
      </c>
      <c r="B75" t="s">
        <v>6</v>
      </c>
      <c r="C75" t="s">
        <v>7</v>
      </c>
      <c r="D75">
        <v>5200.55</v>
      </c>
      <c r="E75">
        <v>0</v>
      </c>
      <c r="F75">
        <v>0</v>
      </c>
      <c r="G75">
        <v>5204.05</v>
      </c>
      <c r="I75" s="1">
        <f t="shared" si="3"/>
        <v>46078.802060185189</v>
      </c>
      <c r="J75" s="2">
        <f t="shared" si="4"/>
        <v>46078.802083333336</v>
      </c>
      <c r="K75">
        <f t="shared" si="5"/>
        <v>1772046900</v>
      </c>
    </row>
    <row r="76" spans="1:11" x14ac:dyDescent="0.55000000000000004">
      <c r="A76">
        <v>1772047198</v>
      </c>
      <c r="B76" t="s">
        <v>6</v>
      </c>
      <c r="C76" t="s">
        <v>7</v>
      </c>
      <c r="D76">
        <v>5197.32</v>
      </c>
      <c r="E76">
        <v>0</v>
      </c>
      <c r="F76">
        <v>0</v>
      </c>
      <c r="G76">
        <v>5203.57</v>
      </c>
      <c r="I76" s="1">
        <f t="shared" si="3"/>
        <v>46078.805532407408</v>
      </c>
      <c r="J76" s="2">
        <f t="shared" si="4"/>
        <v>46078.805555555555</v>
      </c>
      <c r="K76">
        <f t="shared" si="5"/>
        <v>1772047200</v>
      </c>
    </row>
    <row r="77" spans="1:11" x14ac:dyDescent="0.55000000000000004">
      <c r="A77">
        <v>1772047498</v>
      </c>
      <c r="B77" t="s">
        <v>6</v>
      </c>
      <c r="C77" t="s">
        <v>7</v>
      </c>
      <c r="D77">
        <v>5202.59</v>
      </c>
      <c r="E77">
        <v>0</v>
      </c>
      <c r="F77">
        <v>0</v>
      </c>
      <c r="G77">
        <v>5203.3</v>
      </c>
      <c r="I77" s="1">
        <f t="shared" si="3"/>
        <v>46078.809004629627</v>
      </c>
      <c r="J77" s="2">
        <f t="shared" si="4"/>
        <v>46078.809027777781</v>
      </c>
      <c r="K77">
        <f t="shared" si="5"/>
        <v>1772047500</v>
      </c>
    </row>
    <row r="78" spans="1:11" x14ac:dyDescent="0.55000000000000004">
      <c r="A78">
        <v>1772047798</v>
      </c>
      <c r="B78" t="s">
        <v>6</v>
      </c>
      <c r="C78" t="s">
        <v>7</v>
      </c>
      <c r="D78">
        <v>5202.51</v>
      </c>
      <c r="E78">
        <v>0</v>
      </c>
      <c r="F78">
        <v>0</v>
      </c>
      <c r="G78">
        <v>5203.2299999999996</v>
      </c>
      <c r="I78" s="1">
        <f t="shared" si="3"/>
        <v>46078.812476851846</v>
      </c>
      <c r="J78" s="2">
        <f t="shared" si="4"/>
        <v>46078.8125</v>
      </c>
      <c r="K78">
        <f t="shared" si="5"/>
        <v>1772047800</v>
      </c>
    </row>
    <row r="79" spans="1:11" x14ac:dyDescent="0.55000000000000004">
      <c r="A79">
        <v>1772048098</v>
      </c>
      <c r="B79" t="s">
        <v>6</v>
      </c>
      <c r="C79" t="s">
        <v>7</v>
      </c>
      <c r="D79">
        <v>5201</v>
      </c>
      <c r="E79">
        <v>0</v>
      </c>
      <c r="F79">
        <v>0</v>
      </c>
      <c r="G79">
        <v>5203.1899999999996</v>
      </c>
      <c r="I79" s="1">
        <f t="shared" si="3"/>
        <v>46078.815949074073</v>
      </c>
      <c r="J79" s="2">
        <f t="shared" si="4"/>
        <v>46078.815972222219</v>
      </c>
      <c r="K79">
        <f t="shared" si="5"/>
        <v>1772048100</v>
      </c>
    </row>
    <row r="80" spans="1:11" x14ac:dyDescent="0.55000000000000004">
      <c r="A80">
        <v>1772048398</v>
      </c>
      <c r="B80" t="s">
        <v>6</v>
      </c>
      <c r="C80" t="s">
        <v>7</v>
      </c>
      <c r="D80">
        <v>5204.32</v>
      </c>
      <c r="E80">
        <v>0</v>
      </c>
      <c r="F80">
        <v>0</v>
      </c>
      <c r="G80">
        <v>5203.2</v>
      </c>
      <c r="I80" s="1">
        <f t="shared" si="3"/>
        <v>46078.819421296299</v>
      </c>
      <c r="J80" s="2">
        <f t="shared" si="4"/>
        <v>46078.819444444445</v>
      </c>
      <c r="K80">
        <f t="shared" si="5"/>
        <v>1772048400</v>
      </c>
    </row>
    <row r="81" spans="1:11" x14ac:dyDescent="0.55000000000000004">
      <c r="A81">
        <v>1772048698</v>
      </c>
      <c r="B81" t="s">
        <v>6</v>
      </c>
      <c r="C81" t="s">
        <v>7</v>
      </c>
      <c r="D81">
        <v>5205</v>
      </c>
      <c r="E81">
        <v>0</v>
      </c>
      <c r="F81">
        <v>0</v>
      </c>
      <c r="G81">
        <v>5203.28</v>
      </c>
      <c r="I81" s="1">
        <f t="shared" si="3"/>
        <v>46078.822893518518</v>
      </c>
      <c r="J81" s="2">
        <f t="shared" si="4"/>
        <v>46078.822916666664</v>
      </c>
      <c r="K81">
        <f t="shared" si="5"/>
        <v>1772048700</v>
      </c>
    </row>
    <row r="82" spans="1:11" x14ac:dyDescent="0.55000000000000004">
      <c r="A82">
        <v>1772048998</v>
      </c>
      <c r="B82" t="s">
        <v>6</v>
      </c>
      <c r="C82" t="s">
        <v>7</v>
      </c>
      <c r="D82">
        <v>5204.97</v>
      </c>
      <c r="E82">
        <v>5208.32</v>
      </c>
      <c r="F82">
        <v>0</v>
      </c>
      <c r="G82">
        <v>5203.38</v>
      </c>
      <c r="I82" s="1">
        <f t="shared" si="3"/>
        <v>46078.826365740737</v>
      </c>
      <c r="J82" s="2">
        <f t="shared" si="4"/>
        <v>46078.826388888891</v>
      </c>
      <c r="K82">
        <f t="shared" si="5"/>
        <v>1772049000</v>
      </c>
    </row>
    <row r="83" spans="1:11" x14ac:dyDescent="0.55000000000000004">
      <c r="A83">
        <v>1772049298</v>
      </c>
      <c r="B83" t="s">
        <v>6</v>
      </c>
      <c r="C83" t="s">
        <v>7</v>
      </c>
      <c r="D83">
        <v>5204.87</v>
      </c>
      <c r="E83">
        <v>0</v>
      </c>
      <c r="F83">
        <v>0</v>
      </c>
      <c r="G83">
        <v>5203.5200000000004</v>
      </c>
      <c r="I83" s="1">
        <f t="shared" si="3"/>
        <v>46078.829837962963</v>
      </c>
      <c r="J83" s="2">
        <f t="shared" si="4"/>
        <v>46078.829861111109</v>
      </c>
      <c r="K83">
        <f t="shared" si="5"/>
        <v>1772049300</v>
      </c>
    </row>
    <row r="84" spans="1:11" x14ac:dyDescent="0.55000000000000004">
      <c r="A84">
        <v>1772049598</v>
      </c>
      <c r="B84" t="s">
        <v>6</v>
      </c>
      <c r="C84" t="s">
        <v>7</v>
      </c>
      <c r="D84">
        <v>5201.76</v>
      </c>
      <c r="E84">
        <v>0</v>
      </c>
      <c r="F84">
        <v>0</v>
      </c>
      <c r="G84">
        <v>5203.3599999999997</v>
      </c>
      <c r="I84" s="1">
        <f t="shared" si="3"/>
        <v>46078.833310185189</v>
      </c>
      <c r="J84" s="2">
        <f t="shared" si="4"/>
        <v>46078.833333333336</v>
      </c>
      <c r="K84">
        <f t="shared" si="5"/>
        <v>1772049600</v>
      </c>
    </row>
    <row r="85" spans="1:11" x14ac:dyDescent="0.55000000000000004">
      <c r="A85">
        <v>1772049898</v>
      </c>
      <c r="B85" t="s">
        <v>6</v>
      </c>
      <c r="C85" t="s">
        <v>7</v>
      </c>
      <c r="D85">
        <v>5202.46</v>
      </c>
      <c r="E85">
        <v>0</v>
      </c>
      <c r="F85">
        <v>0</v>
      </c>
      <c r="G85">
        <v>5203.34</v>
      </c>
      <c r="I85" s="1">
        <f t="shared" si="3"/>
        <v>46078.836782407408</v>
      </c>
      <c r="J85" s="2">
        <f t="shared" si="4"/>
        <v>46078.836805555555</v>
      </c>
      <c r="K85">
        <f t="shared" si="5"/>
        <v>1772049900</v>
      </c>
    </row>
    <row r="86" spans="1:11" x14ac:dyDescent="0.55000000000000004">
      <c r="A86">
        <v>1772050198</v>
      </c>
      <c r="B86" t="s">
        <v>6</v>
      </c>
      <c r="C86" t="s">
        <v>7</v>
      </c>
      <c r="D86">
        <v>5195.2700000000004</v>
      </c>
      <c r="E86">
        <v>0</v>
      </c>
      <c r="F86">
        <v>0</v>
      </c>
      <c r="G86">
        <v>5203.0200000000004</v>
      </c>
      <c r="I86" s="1">
        <f t="shared" si="3"/>
        <v>46078.840254629627</v>
      </c>
      <c r="J86" s="2">
        <f t="shared" si="4"/>
        <v>46078.840277777781</v>
      </c>
      <c r="K86">
        <f t="shared" si="5"/>
        <v>1772050200</v>
      </c>
    </row>
    <row r="87" spans="1:11" x14ac:dyDescent="0.55000000000000004">
      <c r="A87">
        <v>1772050498</v>
      </c>
      <c r="B87" t="s">
        <v>6</v>
      </c>
      <c r="C87" t="s">
        <v>7</v>
      </c>
      <c r="D87">
        <v>5184.8</v>
      </c>
      <c r="E87">
        <v>0</v>
      </c>
      <c r="F87">
        <v>0</v>
      </c>
      <c r="G87">
        <v>5201.96</v>
      </c>
      <c r="I87" s="1">
        <f t="shared" si="3"/>
        <v>46078.843726851846</v>
      </c>
      <c r="J87" s="2">
        <f t="shared" si="4"/>
        <v>46078.84375</v>
      </c>
      <c r="K87">
        <f t="shared" si="5"/>
        <v>1772050500</v>
      </c>
    </row>
    <row r="88" spans="1:11" x14ac:dyDescent="0.55000000000000004">
      <c r="A88">
        <v>1772050798</v>
      </c>
      <c r="B88" t="s">
        <v>6</v>
      </c>
      <c r="C88" t="s">
        <v>7</v>
      </c>
      <c r="D88">
        <v>5189</v>
      </c>
      <c r="E88">
        <v>0</v>
      </c>
      <c r="F88">
        <v>0</v>
      </c>
      <c r="G88">
        <v>5200.8999999999996</v>
      </c>
      <c r="I88" s="1">
        <f t="shared" si="3"/>
        <v>46078.847199074073</v>
      </c>
      <c r="J88" s="2">
        <f t="shared" si="4"/>
        <v>46078.847222222219</v>
      </c>
      <c r="K88">
        <f t="shared" si="5"/>
        <v>1772050800</v>
      </c>
    </row>
    <row r="89" spans="1:11" x14ac:dyDescent="0.55000000000000004">
      <c r="A89">
        <v>1772051098</v>
      </c>
      <c r="B89" t="s">
        <v>6</v>
      </c>
      <c r="C89" t="s">
        <v>7</v>
      </c>
      <c r="D89">
        <v>5186.1099999999997</v>
      </c>
      <c r="E89">
        <v>0</v>
      </c>
      <c r="F89">
        <v>0</v>
      </c>
      <c r="G89">
        <v>5200.01</v>
      </c>
      <c r="I89" s="1">
        <f t="shared" si="3"/>
        <v>46078.850671296299</v>
      </c>
      <c r="J89" s="2">
        <f t="shared" si="4"/>
        <v>46078.850694444445</v>
      </c>
      <c r="K89">
        <f t="shared" si="5"/>
        <v>1772051100</v>
      </c>
    </row>
    <row r="90" spans="1:11" x14ac:dyDescent="0.55000000000000004">
      <c r="A90">
        <v>1772051398</v>
      </c>
      <c r="B90" t="s">
        <v>6</v>
      </c>
      <c r="C90" t="s">
        <v>7</v>
      </c>
      <c r="D90">
        <v>5188.12</v>
      </c>
      <c r="E90">
        <v>0</v>
      </c>
      <c r="F90">
        <v>0</v>
      </c>
      <c r="G90">
        <v>5199.04</v>
      </c>
      <c r="I90" s="1">
        <f t="shared" si="3"/>
        <v>46078.854143518518</v>
      </c>
      <c r="J90" s="2">
        <f t="shared" si="4"/>
        <v>46078.854166666664</v>
      </c>
      <c r="K90">
        <f t="shared" si="5"/>
        <v>1772051400</v>
      </c>
    </row>
    <row r="91" spans="1:11" x14ac:dyDescent="0.55000000000000004">
      <c r="A91">
        <v>1772051698</v>
      </c>
      <c r="B91" t="s">
        <v>6</v>
      </c>
      <c r="C91" t="s">
        <v>7</v>
      </c>
      <c r="D91">
        <v>5183.41</v>
      </c>
      <c r="E91">
        <v>0</v>
      </c>
      <c r="F91">
        <v>0</v>
      </c>
      <c r="G91">
        <v>5197.99</v>
      </c>
      <c r="I91" s="1">
        <f t="shared" si="3"/>
        <v>46078.857615740737</v>
      </c>
      <c r="J91" s="2">
        <f t="shared" si="4"/>
        <v>46078.857638888891</v>
      </c>
      <c r="K91">
        <f t="shared" si="5"/>
        <v>1772051700</v>
      </c>
    </row>
    <row r="92" spans="1:11" x14ac:dyDescent="0.55000000000000004">
      <c r="A92">
        <v>1772051998</v>
      </c>
      <c r="B92" t="s">
        <v>6</v>
      </c>
      <c r="C92" t="s">
        <v>7</v>
      </c>
      <c r="D92">
        <v>5181.4799999999996</v>
      </c>
      <c r="E92">
        <v>0</v>
      </c>
      <c r="F92">
        <v>0</v>
      </c>
      <c r="G92">
        <v>5196.78</v>
      </c>
      <c r="I92" s="1">
        <f t="shared" si="3"/>
        <v>46078.861087962963</v>
      </c>
      <c r="J92" s="2">
        <f t="shared" si="4"/>
        <v>46078.861111111109</v>
      </c>
      <c r="K92">
        <f t="shared" si="5"/>
        <v>1772052000</v>
      </c>
    </row>
    <row r="93" spans="1:11" x14ac:dyDescent="0.55000000000000004">
      <c r="A93">
        <v>1772052298</v>
      </c>
      <c r="B93" t="s">
        <v>6</v>
      </c>
      <c r="C93" t="s">
        <v>7</v>
      </c>
      <c r="D93">
        <v>5173.57</v>
      </c>
      <c r="E93">
        <v>0</v>
      </c>
      <c r="F93">
        <v>0</v>
      </c>
      <c r="G93">
        <v>5195.16</v>
      </c>
      <c r="I93" s="1">
        <f t="shared" si="3"/>
        <v>46078.864560185189</v>
      </c>
      <c r="J93" s="2">
        <f t="shared" si="4"/>
        <v>46078.864583333336</v>
      </c>
      <c r="K93">
        <f t="shared" si="5"/>
        <v>1772052300</v>
      </c>
    </row>
    <row r="94" spans="1:11" x14ac:dyDescent="0.55000000000000004">
      <c r="A94">
        <v>1772052598</v>
      </c>
      <c r="B94" t="s">
        <v>6</v>
      </c>
      <c r="C94" t="s">
        <v>7</v>
      </c>
      <c r="D94">
        <v>5178.01</v>
      </c>
      <c r="E94">
        <v>0</v>
      </c>
      <c r="F94">
        <v>0</v>
      </c>
      <c r="G94">
        <v>5193.8599999999997</v>
      </c>
      <c r="I94" s="1">
        <f t="shared" si="3"/>
        <v>46078.868032407408</v>
      </c>
      <c r="J94" s="2">
        <f t="shared" si="4"/>
        <v>46078.868055555555</v>
      </c>
      <c r="K94">
        <f t="shared" si="5"/>
        <v>1772052600</v>
      </c>
    </row>
    <row r="95" spans="1:11" x14ac:dyDescent="0.55000000000000004">
      <c r="A95">
        <v>1772052898</v>
      </c>
      <c r="B95" t="s">
        <v>6</v>
      </c>
      <c r="C95" t="s">
        <v>7</v>
      </c>
      <c r="D95">
        <v>5152.16</v>
      </c>
      <c r="E95">
        <v>0</v>
      </c>
      <c r="F95">
        <v>5145.45</v>
      </c>
      <c r="G95">
        <v>5191.33</v>
      </c>
      <c r="I95" s="1">
        <f t="shared" si="3"/>
        <v>46078.871504629627</v>
      </c>
      <c r="J95" s="2">
        <f t="shared" si="4"/>
        <v>46078.871527777781</v>
      </c>
      <c r="K95">
        <f t="shared" si="5"/>
        <v>1772052900</v>
      </c>
    </row>
    <row r="96" spans="1:11" x14ac:dyDescent="0.55000000000000004">
      <c r="A96">
        <v>1772053198</v>
      </c>
      <c r="B96" t="s">
        <v>6</v>
      </c>
      <c r="C96" t="s">
        <v>7</v>
      </c>
      <c r="D96">
        <v>5156.08</v>
      </c>
      <c r="E96">
        <v>0</v>
      </c>
      <c r="F96">
        <v>0</v>
      </c>
      <c r="G96">
        <v>5188.78</v>
      </c>
      <c r="I96" s="1">
        <f t="shared" si="3"/>
        <v>46078.874976851846</v>
      </c>
      <c r="J96" s="2">
        <f t="shared" si="4"/>
        <v>46078.875</v>
      </c>
      <c r="K96">
        <f t="shared" si="5"/>
        <v>1772053200</v>
      </c>
    </row>
    <row r="97" spans="1:11" x14ac:dyDescent="0.55000000000000004">
      <c r="A97">
        <v>1772053498</v>
      </c>
      <c r="B97" t="s">
        <v>6</v>
      </c>
      <c r="C97" t="s">
        <v>7</v>
      </c>
      <c r="D97">
        <v>5163.03</v>
      </c>
      <c r="E97">
        <v>0</v>
      </c>
      <c r="F97">
        <v>0</v>
      </c>
      <c r="G97">
        <v>5186.78</v>
      </c>
      <c r="I97" s="1">
        <f t="shared" si="3"/>
        <v>46078.878449074073</v>
      </c>
      <c r="J97" s="2">
        <f t="shared" si="4"/>
        <v>46078.878472222219</v>
      </c>
      <c r="K97">
        <f t="shared" si="5"/>
        <v>1772053500</v>
      </c>
    </row>
    <row r="98" spans="1:11" x14ac:dyDescent="0.55000000000000004">
      <c r="A98">
        <v>1772053798</v>
      </c>
      <c r="B98" t="s">
        <v>6</v>
      </c>
      <c r="C98" t="s">
        <v>7</v>
      </c>
      <c r="D98">
        <v>5161.84</v>
      </c>
      <c r="E98">
        <v>0</v>
      </c>
      <c r="F98">
        <v>0</v>
      </c>
      <c r="G98">
        <v>5185</v>
      </c>
      <c r="I98" s="1">
        <f t="shared" si="3"/>
        <v>46078.881921296299</v>
      </c>
      <c r="J98" s="2">
        <f t="shared" si="4"/>
        <v>46078.881944444445</v>
      </c>
      <c r="K98">
        <f t="shared" si="5"/>
        <v>1772053800</v>
      </c>
    </row>
    <row r="99" spans="1:11" x14ac:dyDescent="0.55000000000000004">
      <c r="A99">
        <v>1772054098</v>
      </c>
      <c r="B99" t="s">
        <v>6</v>
      </c>
      <c r="C99" t="s">
        <v>7</v>
      </c>
      <c r="D99">
        <v>5165.38</v>
      </c>
      <c r="E99">
        <v>0</v>
      </c>
      <c r="F99">
        <v>0</v>
      </c>
      <c r="G99">
        <v>5183.68</v>
      </c>
      <c r="I99" s="1">
        <f t="shared" si="3"/>
        <v>46078.885393518518</v>
      </c>
      <c r="J99" s="2">
        <f t="shared" si="4"/>
        <v>46078.885416666664</v>
      </c>
      <c r="K99">
        <f t="shared" si="5"/>
        <v>1772054100</v>
      </c>
    </row>
    <row r="100" spans="1:11" x14ac:dyDescent="0.55000000000000004">
      <c r="A100">
        <v>1772054398</v>
      </c>
      <c r="B100" t="s">
        <v>6</v>
      </c>
      <c r="C100" t="s">
        <v>7</v>
      </c>
      <c r="D100">
        <v>5169.17</v>
      </c>
      <c r="E100">
        <v>0</v>
      </c>
      <c r="F100">
        <v>0</v>
      </c>
      <c r="G100">
        <v>5182.57</v>
      </c>
      <c r="I100" s="1">
        <f t="shared" si="3"/>
        <v>46078.888865740737</v>
      </c>
      <c r="J100" s="2">
        <f t="shared" si="4"/>
        <v>46078.888888888891</v>
      </c>
      <c r="K100">
        <f t="shared" si="5"/>
        <v>1772054400</v>
      </c>
    </row>
    <row r="101" spans="1:11" x14ac:dyDescent="0.55000000000000004">
      <c r="A101">
        <v>1772054698</v>
      </c>
      <c r="B101" t="s">
        <v>6</v>
      </c>
      <c r="C101" t="s">
        <v>7</v>
      </c>
      <c r="D101">
        <v>5169.12</v>
      </c>
      <c r="E101">
        <v>0</v>
      </c>
      <c r="F101">
        <v>0</v>
      </c>
      <c r="G101">
        <v>5181.6099999999997</v>
      </c>
      <c r="I101" s="1">
        <f t="shared" si="3"/>
        <v>46078.892337962963</v>
      </c>
      <c r="J101" s="2">
        <f t="shared" si="4"/>
        <v>46078.892361111109</v>
      </c>
      <c r="K101">
        <f t="shared" si="5"/>
        <v>1772054700</v>
      </c>
    </row>
    <row r="102" spans="1:11" x14ac:dyDescent="0.55000000000000004">
      <c r="A102">
        <v>1772054998</v>
      </c>
      <c r="B102" t="s">
        <v>6</v>
      </c>
      <c r="C102" t="s">
        <v>7</v>
      </c>
      <c r="D102">
        <v>5168.22</v>
      </c>
      <c r="E102">
        <v>0</v>
      </c>
      <c r="F102">
        <v>0</v>
      </c>
      <c r="G102">
        <v>5180.6899999999996</v>
      </c>
      <c r="I102" s="1">
        <f t="shared" si="3"/>
        <v>46078.895810185189</v>
      </c>
      <c r="J102" s="2">
        <f t="shared" si="4"/>
        <v>46078.895833333336</v>
      </c>
      <c r="K102">
        <f t="shared" si="5"/>
        <v>1772055000</v>
      </c>
    </row>
    <row r="103" spans="1:11" x14ac:dyDescent="0.55000000000000004">
      <c r="A103">
        <v>1772055298</v>
      </c>
      <c r="B103" t="s">
        <v>6</v>
      </c>
      <c r="C103" t="s">
        <v>7</v>
      </c>
      <c r="D103">
        <v>5168.8999999999996</v>
      </c>
      <c r="E103">
        <v>0</v>
      </c>
      <c r="F103">
        <v>0</v>
      </c>
      <c r="G103">
        <v>5179.9399999999996</v>
      </c>
      <c r="I103" s="1">
        <f t="shared" si="3"/>
        <v>46078.899282407408</v>
      </c>
      <c r="J103" s="2">
        <f t="shared" si="4"/>
        <v>46078.899305555555</v>
      </c>
      <c r="K103">
        <f t="shared" si="5"/>
        <v>1772055300</v>
      </c>
    </row>
    <row r="104" spans="1:11" x14ac:dyDescent="0.55000000000000004">
      <c r="A104">
        <v>1772055598</v>
      </c>
      <c r="B104" t="s">
        <v>6</v>
      </c>
      <c r="C104" t="s">
        <v>7</v>
      </c>
      <c r="D104">
        <v>5170.25</v>
      </c>
      <c r="E104">
        <v>0</v>
      </c>
      <c r="F104">
        <v>0</v>
      </c>
      <c r="G104">
        <v>5179.21</v>
      </c>
      <c r="I104" s="1">
        <f t="shared" si="3"/>
        <v>46078.902754629627</v>
      </c>
      <c r="J104" s="2">
        <f t="shared" si="4"/>
        <v>46078.902777777781</v>
      </c>
      <c r="K104">
        <f t="shared" si="5"/>
        <v>1772055600</v>
      </c>
    </row>
    <row r="105" spans="1:11" x14ac:dyDescent="0.55000000000000004">
      <c r="A105">
        <v>1772055898</v>
      </c>
      <c r="B105" t="s">
        <v>6</v>
      </c>
      <c r="C105" t="s">
        <v>7</v>
      </c>
      <c r="D105">
        <v>5170.9399999999996</v>
      </c>
      <c r="E105">
        <v>0</v>
      </c>
      <c r="F105">
        <v>0</v>
      </c>
      <c r="G105">
        <v>5178.59</v>
      </c>
      <c r="I105" s="1">
        <f t="shared" si="3"/>
        <v>46078.906226851846</v>
      </c>
      <c r="J105" s="2">
        <f t="shared" si="4"/>
        <v>46078.90625</v>
      </c>
      <c r="K105">
        <f t="shared" si="5"/>
        <v>1772055900</v>
      </c>
    </row>
    <row r="106" spans="1:11" x14ac:dyDescent="0.55000000000000004">
      <c r="A106">
        <v>1772056198</v>
      </c>
      <c r="B106" t="s">
        <v>6</v>
      </c>
      <c r="C106" t="s">
        <v>7</v>
      </c>
      <c r="D106">
        <v>5164.3100000000004</v>
      </c>
      <c r="E106">
        <v>0</v>
      </c>
      <c r="F106">
        <v>0</v>
      </c>
      <c r="G106">
        <v>5177.71</v>
      </c>
      <c r="I106" s="1">
        <f t="shared" si="3"/>
        <v>46078.909699074073</v>
      </c>
      <c r="J106" s="2">
        <f t="shared" si="4"/>
        <v>46078.909722222219</v>
      </c>
      <c r="K106">
        <f t="shared" si="5"/>
        <v>1772056200</v>
      </c>
    </row>
    <row r="107" spans="1:11" x14ac:dyDescent="0.55000000000000004">
      <c r="A107">
        <v>1772056498</v>
      </c>
      <c r="B107" t="s">
        <v>6</v>
      </c>
      <c r="C107" t="s">
        <v>7</v>
      </c>
      <c r="D107">
        <v>5164.8900000000003</v>
      </c>
      <c r="E107">
        <v>0</v>
      </c>
      <c r="F107">
        <v>0</v>
      </c>
      <c r="G107">
        <v>5176.8999999999996</v>
      </c>
      <c r="I107" s="1">
        <f t="shared" si="3"/>
        <v>46078.913171296299</v>
      </c>
      <c r="J107" s="2">
        <f t="shared" si="4"/>
        <v>46078.913194444445</v>
      </c>
      <c r="K107">
        <f t="shared" si="5"/>
        <v>1772056500</v>
      </c>
    </row>
    <row r="108" spans="1:11" x14ac:dyDescent="0.55000000000000004">
      <c r="A108">
        <v>1772060398</v>
      </c>
      <c r="B108" t="s">
        <v>6</v>
      </c>
      <c r="C108" t="s">
        <v>7</v>
      </c>
      <c r="D108">
        <v>5175.34</v>
      </c>
      <c r="E108">
        <v>0</v>
      </c>
      <c r="F108">
        <v>0</v>
      </c>
      <c r="G108">
        <v>5176.5200000000004</v>
      </c>
      <c r="I108" s="1">
        <f t="shared" si="3"/>
        <v>46078.958310185189</v>
      </c>
      <c r="J108" s="2">
        <f t="shared" si="4"/>
        <v>46078.958333333336</v>
      </c>
      <c r="K108">
        <f t="shared" si="5"/>
        <v>1772060400</v>
      </c>
    </row>
    <row r="109" spans="1:11" x14ac:dyDescent="0.55000000000000004">
      <c r="A109">
        <v>1772060698</v>
      </c>
      <c r="B109" t="s">
        <v>6</v>
      </c>
      <c r="C109" t="s">
        <v>7</v>
      </c>
      <c r="D109">
        <v>5179.7299999999996</v>
      </c>
      <c r="E109">
        <v>5182.16</v>
      </c>
      <c r="F109">
        <v>0</v>
      </c>
      <c r="G109">
        <v>5176.67</v>
      </c>
      <c r="I109" s="1">
        <f t="shared" si="3"/>
        <v>46078.961782407408</v>
      </c>
      <c r="J109" s="2">
        <f t="shared" si="4"/>
        <v>46078.961805555555</v>
      </c>
      <c r="K109">
        <f t="shared" si="5"/>
        <v>1772060700</v>
      </c>
    </row>
    <row r="110" spans="1:11" x14ac:dyDescent="0.55000000000000004">
      <c r="A110">
        <v>1772060998</v>
      </c>
      <c r="B110" t="s">
        <v>6</v>
      </c>
      <c r="C110" t="s">
        <v>7</v>
      </c>
      <c r="D110">
        <v>5168.8</v>
      </c>
      <c r="E110">
        <v>0</v>
      </c>
      <c r="F110">
        <v>0</v>
      </c>
      <c r="G110">
        <v>5176.3100000000004</v>
      </c>
      <c r="I110" s="1">
        <f t="shared" si="3"/>
        <v>46078.965254629627</v>
      </c>
      <c r="J110" s="2">
        <f t="shared" si="4"/>
        <v>46078.965277777781</v>
      </c>
      <c r="K110">
        <f t="shared" si="5"/>
        <v>1772061000</v>
      </c>
    </row>
    <row r="111" spans="1:11" x14ac:dyDescent="0.55000000000000004">
      <c r="A111">
        <v>1772061298</v>
      </c>
      <c r="B111" t="s">
        <v>6</v>
      </c>
      <c r="C111" t="s">
        <v>7</v>
      </c>
      <c r="D111">
        <v>5174.01</v>
      </c>
      <c r="E111">
        <v>0</v>
      </c>
      <c r="F111">
        <v>0</v>
      </c>
      <c r="G111">
        <v>5175.9399999999996</v>
      </c>
      <c r="I111" s="1">
        <f t="shared" si="3"/>
        <v>46078.968726851846</v>
      </c>
      <c r="J111" s="2">
        <f t="shared" si="4"/>
        <v>46078.96875</v>
      </c>
      <c r="K111">
        <f t="shared" si="5"/>
        <v>1772061300</v>
      </c>
    </row>
    <row r="112" spans="1:11" x14ac:dyDescent="0.55000000000000004">
      <c r="A112">
        <v>1772061598</v>
      </c>
      <c r="B112" t="s">
        <v>6</v>
      </c>
      <c r="C112" t="s">
        <v>7</v>
      </c>
      <c r="D112">
        <v>5170.68</v>
      </c>
      <c r="E112">
        <v>0</v>
      </c>
      <c r="F112">
        <v>0</v>
      </c>
      <c r="G112">
        <v>5175.78</v>
      </c>
      <c r="I112" s="1">
        <f t="shared" si="3"/>
        <v>46078.972199074073</v>
      </c>
      <c r="J112" s="2">
        <f t="shared" si="4"/>
        <v>46078.972222222219</v>
      </c>
      <c r="K112">
        <f t="shared" si="5"/>
        <v>1772061600</v>
      </c>
    </row>
    <row r="113" spans="1:11" x14ac:dyDescent="0.55000000000000004">
      <c r="A113">
        <v>1772061898</v>
      </c>
      <c r="B113" t="s">
        <v>6</v>
      </c>
      <c r="C113" t="s">
        <v>7</v>
      </c>
      <c r="D113">
        <v>5170.04</v>
      </c>
      <c r="E113">
        <v>0</v>
      </c>
      <c r="F113">
        <v>0</v>
      </c>
      <c r="G113">
        <v>5175.33</v>
      </c>
      <c r="I113" s="1">
        <f t="shared" si="3"/>
        <v>46078.975671296299</v>
      </c>
      <c r="J113" s="2">
        <f t="shared" si="4"/>
        <v>46078.975694444445</v>
      </c>
      <c r="K113">
        <f t="shared" si="5"/>
        <v>1772061900</v>
      </c>
    </row>
    <row r="114" spans="1:11" x14ac:dyDescent="0.55000000000000004">
      <c r="A114">
        <v>1772062198</v>
      </c>
      <c r="B114" t="s">
        <v>6</v>
      </c>
      <c r="C114" t="s">
        <v>7</v>
      </c>
      <c r="D114">
        <v>5168.9799999999996</v>
      </c>
      <c r="E114">
        <v>0</v>
      </c>
      <c r="F114">
        <v>0</v>
      </c>
      <c r="G114">
        <v>5174.82</v>
      </c>
      <c r="I114" s="1">
        <f t="shared" si="3"/>
        <v>46078.979143518518</v>
      </c>
      <c r="J114" s="2">
        <f t="shared" si="4"/>
        <v>46078.979166666664</v>
      </c>
      <c r="K114">
        <f t="shared" si="5"/>
        <v>1772062200</v>
      </c>
    </row>
    <row r="115" spans="1:11" x14ac:dyDescent="0.55000000000000004">
      <c r="A115">
        <v>1772062498</v>
      </c>
      <c r="B115" t="s">
        <v>6</v>
      </c>
      <c r="C115" t="s">
        <v>7</v>
      </c>
      <c r="D115">
        <v>5169.88</v>
      </c>
      <c r="E115">
        <v>0</v>
      </c>
      <c r="F115">
        <v>0</v>
      </c>
      <c r="G115">
        <v>5174.33</v>
      </c>
      <c r="I115" s="1">
        <f t="shared" si="3"/>
        <v>46078.982615740737</v>
      </c>
      <c r="J115" s="2">
        <f t="shared" si="4"/>
        <v>46078.982638888891</v>
      </c>
      <c r="K115">
        <f t="shared" si="5"/>
        <v>1772062500</v>
      </c>
    </row>
    <row r="116" spans="1:11" x14ac:dyDescent="0.55000000000000004">
      <c r="A116">
        <v>1772062798</v>
      </c>
      <c r="B116" t="s">
        <v>6</v>
      </c>
      <c r="C116" t="s">
        <v>7</v>
      </c>
      <c r="D116">
        <v>5172.62</v>
      </c>
      <c r="E116">
        <v>0</v>
      </c>
      <c r="F116">
        <v>0</v>
      </c>
      <c r="G116">
        <v>5174.16</v>
      </c>
      <c r="I116" s="1">
        <f t="shared" si="3"/>
        <v>46078.986087962963</v>
      </c>
      <c r="J116" s="2">
        <f t="shared" si="4"/>
        <v>46078.986111111109</v>
      </c>
      <c r="K116">
        <f t="shared" si="5"/>
        <v>1772062800</v>
      </c>
    </row>
    <row r="117" spans="1:11" x14ac:dyDescent="0.55000000000000004">
      <c r="A117">
        <v>1772063098</v>
      </c>
      <c r="B117" t="s">
        <v>6</v>
      </c>
      <c r="C117" t="s">
        <v>7</v>
      </c>
      <c r="D117">
        <v>5167.3100000000004</v>
      </c>
      <c r="E117">
        <v>0</v>
      </c>
      <c r="F117">
        <v>0</v>
      </c>
      <c r="G117">
        <v>5173.92</v>
      </c>
      <c r="I117" s="1">
        <f t="shared" si="3"/>
        <v>46078.989560185189</v>
      </c>
      <c r="J117" s="2">
        <f t="shared" si="4"/>
        <v>46078.989583333336</v>
      </c>
      <c r="K117">
        <f t="shared" si="5"/>
        <v>1772063100</v>
      </c>
    </row>
    <row r="118" spans="1:11" x14ac:dyDescent="0.55000000000000004">
      <c r="A118">
        <v>1772063398</v>
      </c>
      <c r="B118" t="s">
        <v>6</v>
      </c>
      <c r="C118" t="s">
        <v>7</v>
      </c>
      <c r="D118">
        <v>5169.57</v>
      </c>
      <c r="E118">
        <v>0</v>
      </c>
      <c r="F118">
        <v>0</v>
      </c>
      <c r="G118">
        <v>5173.54</v>
      </c>
      <c r="I118" s="1">
        <f t="shared" si="3"/>
        <v>46078.993032407408</v>
      </c>
      <c r="J118" s="2">
        <f t="shared" si="4"/>
        <v>46078.993055555555</v>
      </c>
      <c r="K118">
        <f t="shared" si="5"/>
        <v>1772063400</v>
      </c>
    </row>
    <row r="119" spans="1:11" x14ac:dyDescent="0.55000000000000004">
      <c r="A119">
        <v>1772063698</v>
      </c>
      <c r="B119" t="s">
        <v>6</v>
      </c>
      <c r="C119" t="s">
        <v>7</v>
      </c>
      <c r="D119">
        <v>5163.13</v>
      </c>
      <c r="E119">
        <v>0</v>
      </c>
      <c r="F119">
        <v>0</v>
      </c>
      <c r="G119">
        <v>5172.93</v>
      </c>
      <c r="I119" s="1">
        <f t="shared" si="3"/>
        <v>46078.996504629627</v>
      </c>
      <c r="J119" s="2">
        <f t="shared" si="4"/>
        <v>46078.996527777781</v>
      </c>
      <c r="K119">
        <f t="shared" si="5"/>
        <v>1772063700</v>
      </c>
    </row>
    <row r="120" spans="1:11" x14ac:dyDescent="0.55000000000000004">
      <c r="A120">
        <v>1772063998</v>
      </c>
      <c r="B120" t="s">
        <v>6</v>
      </c>
      <c r="C120" t="s">
        <v>7</v>
      </c>
      <c r="D120">
        <v>5160.24</v>
      </c>
      <c r="E120">
        <v>0</v>
      </c>
      <c r="F120">
        <v>5155.71</v>
      </c>
      <c r="G120">
        <v>5172.1099999999997</v>
      </c>
      <c r="I120" s="1">
        <f t="shared" si="3"/>
        <v>46078.999976851846</v>
      </c>
      <c r="J120" s="2">
        <f t="shared" si="4"/>
        <v>46079</v>
      </c>
      <c r="K120">
        <f t="shared" si="5"/>
        <v>1772064000</v>
      </c>
    </row>
    <row r="121" spans="1:11" x14ac:dyDescent="0.55000000000000004">
      <c r="A121">
        <v>1772064298</v>
      </c>
      <c r="B121" t="s">
        <v>6</v>
      </c>
      <c r="C121" t="s">
        <v>7</v>
      </c>
      <c r="D121">
        <v>5161.95</v>
      </c>
      <c r="E121">
        <v>0</v>
      </c>
      <c r="F121">
        <v>0</v>
      </c>
      <c r="G121">
        <v>5171.38</v>
      </c>
      <c r="I121" s="1">
        <f t="shared" si="3"/>
        <v>46079.003449074073</v>
      </c>
      <c r="J121" s="2">
        <f t="shared" si="4"/>
        <v>46079.003472222219</v>
      </c>
      <c r="K121">
        <f t="shared" si="5"/>
        <v>1772064300</v>
      </c>
    </row>
    <row r="122" spans="1:11" x14ac:dyDescent="0.55000000000000004">
      <c r="A122">
        <v>1772064598</v>
      </c>
      <c r="B122" t="s">
        <v>6</v>
      </c>
      <c r="C122" t="s">
        <v>7</v>
      </c>
      <c r="D122">
        <v>5167.67</v>
      </c>
      <c r="E122">
        <v>0</v>
      </c>
      <c r="F122">
        <v>0</v>
      </c>
      <c r="G122">
        <v>5170.99</v>
      </c>
      <c r="I122" s="1">
        <f t="shared" si="3"/>
        <v>46079.006921296299</v>
      </c>
      <c r="J122" s="2">
        <f t="shared" si="4"/>
        <v>46079.006944444445</v>
      </c>
      <c r="K122">
        <f t="shared" si="5"/>
        <v>1772064600</v>
      </c>
    </row>
    <row r="123" spans="1:11" x14ac:dyDescent="0.55000000000000004">
      <c r="A123">
        <v>1772064898</v>
      </c>
      <c r="B123" t="s">
        <v>6</v>
      </c>
      <c r="C123" t="s">
        <v>7</v>
      </c>
      <c r="D123">
        <v>5169.72</v>
      </c>
      <c r="E123">
        <v>0</v>
      </c>
      <c r="F123">
        <v>0</v>
      </c>
      <c r="G123">
        <v>5170.96</v>
      </c>
      <c r="I123" s="1">
        <f t="shared" si="3"/>
        <v>46079.010393518518</v>
      </c>
      <c r="J123" s="2">
        <f t="shared" si="4"/>
        <v>46079.010416666664</v>
      </c>
      <c r="K123">
        <f t="shared" si="5"/>
        <v>1772064900</v>
      </c>
    </row>
    <row r="124" spans="1:11" x14ac:dyDescent="0.55000000000000004">
      <c r="A124">
        <v>1772065198</v>
      </c>
      <c r="B124" t="s">
        <v>6</v>
      </c>
      <c r="C124" t="s">
        <v>7</v>
      </c>
      <c r="D124">
        <v>5180.9399999999996</v>
      </c>
      <c r="E124">
        <v>0</v>
      </c>
      <c r="F124">
        <v>0</v>
      </c>
      <c r="G124">
        <v>5171.45</v>
      </c>
      <c r="I124" s="1">
        <f t="shared" si="3"/>
        <v>46079.013865740737</v>
      </c>
      <c r="J124" s="2">
        <f t="shared" si="4"/>
        <v>46079.013888888891</v>
      </c>
      <c r="K124">
        <f t="shared" si="5"/>
        <v>1772065200</v>
      </c>
    </row>
    <row r="125" spans="1:11" x14ac:dyDescent="0.55000000000000004">
      <c r="A125">
        <v>1772065498</v>
      </c>
      <c r="B125" t="s">
        <v>6</v>
      </c>
      <c r="C125" t="s">
        <v>7</v>
      </c>
      <c r="D125">
        <v>5185.25</v>
      </c>
      <c r="E125">
        <v>0</v>
      </c>
      <c r="F125">
        <v>0</v>
      </c>
      <c r="G125">
        <v>5172.3100000000004</v>
      </c>
      <c r="I125" s="1">
        <f t="shared" si="3"/>
        <v>46079.017337962963</v>
      </c>
      <c r="J125" s="2">
        <f t="shared" si="4"/>
        <v>46079.017361111109</v>
      </c>
      <c r="K125">
        <f t="shared" si="5"/>
        <v>1772065500</v>
      </c>
    </row>
    <row r="126" spans="1:11" x14ac:dyDescent="0.55000000000000004">
      <c r="A126">
        <v>1772065798</v>
      </c>
      <c r="B126" t="s">
        <v>6</v>
      </c>
      <c r="C126" t="s">
        <v>7</v>
      </c>
      <c r="D126">
        <v>5182.32</v>
      </c>
      <c r="E126">
        <v>0</v>
      </c>
      <c r="F126">
        <v>0</v>
      </c>
      <c r="G126">
        <v>5173.2</v>
      </c>
      <c r="I126" s="1">
        <f t="shared" si="3"/>
        <v>46079.020810185189</v>
      </c>
      <c r="J126" s="2">
        <f t="shared" si="4"/>
        <v>46079.020833333336</v>
      </c>
      <c r="K126">
        <f t="shared" si="5"/>
        <v>1772065800</v>
      </c>
    </row>
    <row r="127" spans="1:11" x14ac:dyDescent="0.55000000000000004">
      <c r="A127">
        <v>1772066098</v>
      </c>
      <c r="B127" t="s">
        <v>6</v>
      </c>
      <c r="C127" t="s">
        <v>7</v>
      </c>
      <c r="D127">
        <v>5182.63</v>
      </c>
      <c r="E127">
        <v>0</v>
      </c>
      <c r="F127">
        <v>0</v>
      </c>
      <c r="G127">
        <v>5173.8999999999996</v>
      </c>
      <c r="I127" s="1">
        <f t="shared" si="3"/>
        <v>46079.024282407408</v>
      </c>
      <c r="J127" s="2">
        <f t="shared" si="4"/>
        <v>46079.024305555555</v>
      </c>
      <c r="K127">
        <f t="shared" si="5"/>
        <v>1772066100</v>
      </c>
    </row>
    <row r="128" spans="1:11" x14ac:dyDescent="0.55000000000000004">
      <c r="A128">
        <v>1772066398</v>
      </c>
      <c r="B128" t="s">
        <v>6</v>
      </c>
      <c r="C128" t="s">
        <v>7</v>
      </c>
      <c r="D128">
        <v>5188.37</v>
      </c>
      <c r="E128">
        <v>0</v>
      </c>
      <c r="F128">
        <v>0</v>
      </c>
      <c r="G128">
        <v>5174.7700000000004</v>
      </c>
      <c r="I128" s="1">
        <f t="shared" si="3"/>
        <v>46079.027754629627</v>
      </c>
      <c r="J128" s="2">
        <f t="shared" si="4"/>
        <v>46079.027777777781</v>
      </c>
      <c r="K128">
        <f t="shared" si="5"/>
        <v>1772066400</v>
      </c>
    </row>
    <row r="129" spans="1:11" x14ac:dyDescent="0.55000000000000004">
      <c r="A129">
        <v>1772066698</v>
      </c>
      <c r="B129" t="s">
        <v>6</v>
      </c>
      <c r="C129" t="s">
        <v>7</v>
      </c>
      <c r="D129">
        <v>5185.97</v>
      </c>
      <c r="E129">
        <v>0</v>
      </c>
      <c r="F129">
        <v>0</v>
      </c>
      <c r="G129">
        <v>5175.6499999999996</v>
      </c>
      <c r="I129" s="1">
        <f t="shared" si="3"/>
        <v>46079.031226851846</v>
      </c>
      <c r="J129" s="2">
        <f t="shared" si="4"/>
        <v>46079.03125</v>
      </c>
      <c r="K129">
        <f t="shared" si="5"/>
        <v>1772066700</v>
      </c>
    </row>
    <row r="130" spans="1:11" x14ac:dyDescent="0.55000000000000004">
      <c r="A130">
        <v>1772066998</v>
      </c>
      <c r="B130" t="s">
        <v>6</v>
      </c>
      <c r="C130" t="s">
        <v>7</v>
      </c>
      <c r="D130">
        <v>5189.7</v>
      </c>
      <c r="E130">
        <v>0</v>
      </c>
      <c r="F130">
        <v>0</v>
      </c>
      <c r="G130">
        <v>5176.57</v>
      </c>
      <c r="I130" s="1">
        <f t="shared" ref="I130:I193" si="6">(A130/86400)+25569</f>
        <v>46079.034699074073</v>
      </c>
      <c r="J130" s="2">
        <f t="shared" ref="J130:J193" si="7">CEILING(INT(I130*1440)/1440*288,1)/288</f>
        <v>46079.034722222219</v>
      </c>
      <c r="K130">
        <f t="shared" si="5"/>
        <v>1772067000</v>
      </c>
    </row>
    <row r="131" spans="1:11" x14ac:dyDescent="0.55000000000000004">
      <c r="A131">
        <v>1772067298</v>
      </c>
      <c r="B131" t="s">
        <v>6</v>
      </c>
      <c r="C131" t="s">
        <v>7</v>
      </c>
      <c r="D131">
        <v>5188.3100000000004</v>
      </c>
      <c r="E131">
        <v>0</v>
      </c>
      <c r="F131">
        <v>0</v>
      </c>
      <c r="G131">
        <v>5177.45</v>
      </c>
      <c r="I131" s="1">
        <f t="shared" si="6"/>
        <v>46079.038171296299</v>
      </c>
      <c r="J131" s="2">
        <f t="shared" si="7"/>
        <v>46079.038194444445</v>
      </c>
      <c r="K131">
        <f t="shared" ref="K131:K194" si="8">MROUND((J131-25569)*86400,300)</f>
        <v>1772067300</v>
      </c>
    </row>
    <row r="132" spans="1:11" x14ac:dyDescent="0.55000000000000004">
      <c r="A132">
        <v>1772067598</v>
      </c>
      <c r="B132" t="s">
        <v>6</v>
      </c>
      <c r="C132" t="s">
        <v>7</v>
      </c>
      <c r="D132">
        <v>5194.75</v>
      </c>
      <c r="E132">
        <v>5198.49</v>
      </c>
      <c r="F132">
        <v>0</v>
      </c>
      <c r="G132">
        <v>5178.62</v>
      </c>
      <c r="I132" s="1">
        <f t="shared" si="6"/>
        <v>46079.041643518518</v>
      </c>
      <c r="J132" s="2">
        <f t="shared" si="7"/>
        <v>46079.041666666664</v>
      </c>
      <c r="K132">
        <f t="shared" si="8"/>
        <v>1772067600</v>
      </c>
    </row>
    <row r="133" spans="1:11" x14ac:dyDescent="0.55000000000000004">
      <c r="A133">
        <v>1772067898</v>
      </c>
      <c r="B133" t="s">
        <v>6</v>
      </c>
      <c r="C133" t="s">
        <v>7</v>
      </c>
      <c r="D133">
        <v>5183.93</v>
      </c>
      <c r="E133">
        <v>0</v>
      </c>
      <c r="F133">
        <v>0</v>
      </c>
      <c r="G133">
        <v>5179.24</v>
      </c>
      <c r="I133" s="1">
        <f t="shared" si="6"/>
        <v>46079.045115740737</v>
      </c>
      <c r="J133" s="2">
        <f t="shared" si="7"/>
        <v>46079.045138888891</v>
      </c>
      <c r="K133">
        <f t="shared" si="8"/>
        <v>1772067900</v>
      </c>
    </row>
    <row r="134" spans="1:11" x14ac:dyDescent="0.55000000000000004">
      <c r="A134">
        <v>1772068198</v>
      </c>
      <c r="B134" t="s">
        <v>6</v>
      </c>
      <c r="C134" t="s">
        <v>7</v>
      </c>
      <c r="D134">
        <v>5187.53</v>
      </c>
      <c r="E134">
        <v>0</v>
      </c>
      <c r="F134">
        <v>0</v>
      </c>
      <c r="G134">
        <v>5179.75</v>
      </c>
      <c r="I134" s="1">
        <f t="shared" si="6"/>
        <v>46079.048587962963</v>
      </c>
      <c r="J134" s="2">
        <f t="shared" si="7"/>
        <v>46079.048611111109</v>
      </c>
      <c r="K134">
        <f t="shared" si="8"/>
        <v>1772068200</v>
      </c>
    </row>
    <row r="135" spans="1:11" x14ac:dyDescent="0.55000000000000004">
      <c r="A135">
        <v>1772068498</v>
      </c>
      <c r="B135" t="s">
        <v>6</v>
      </c>
      <c r="C135" t="s">
        <v>7</v>
      </c>
      <c r="D135">
        <v>5189.46</v>
      </c>
      <c r="E135">
        <v>0</v>
      </c>
      <c r="F135">
        <v>0</v>
      </c>
      <c r="G135">
        <v>5180.47</v>
      </c>
      <c r="I135" s="1">
        <f t="shared" si="6"/>
        <v>46079.052060185189</v>
      </c>
      <c r="J135" s="2">
        <f t="shared" si="7"/>
        <v>46079.052083333336</v>
      </c>
      <c r="K135">
        <f t="shared" si="8"/>
        <v>1772068500</v>
      </c>
    </row>
    <row r="136" spans="1:11" x14ac:dyDescent="0.55000000000000004">
      <c r="A136">
        <v>1772068798</v>
      </c>
      <c r="B136" t="s">
        <v>6</v>
      </c>
      <c r="C136" t="s">
        <v>7</v>
      </c>
      <c r="D136">
        <v>5186.05</v>
      </c>
      <c r="E136">
        <v>0</v>
      </c>
      <c r="F136">
        <v>0</v>
      </c>
      <c r="G136">
        <v>5181.0200000000004</v>
      </c>
      <c r="I136" s="1">
        <f t="shared" si="6"/>
        <v>46079.055532407408</v>
      </c>
      <c r="J136" s="2">
        <f t="shared" si="7"/>
        <v>46079.055555555555</v>
      </c>
      <c r="K136">
        <f t="shared" si="8"/>
        <v>1772068800</v>
      </c>
    </row>
    <row r="137" spans="1:11" x14ac:dyDescent="0.55000000000000004">
      <c r="A137">
        <v>1772069098</v>
      </c>
      <c r="B137" t="s">
        <v>6</v>
      </c>
      <c r="C137" t="s">
        <v>7</v>
      </c>
      <c r="D137">
        <v>5180.54</v>
      </c>
      <c r="E137">
        <v>0</v>
      </c>
      <c r="F137">
        <v>0</v>
      </c>
      <c r="G137">
        <v>5181.1099999999997</v>
      </c>
      <c r="I137" s="1">
        <f t="shared" si="6"/>
        <v>46079.059004629627</v>
      </c>
      <c r="J137" s="2">
        <f t="shared" si="7"/>
        <v>46079.059027777781</v>
      </c>
      <c r="K137">
        <f t="shared" si="8"/>
        <v>1772069100</v>
      </c>
    </row>
    <row r="138" spans="1:11" x14ac:dyDescent="0.55000000000000004">
      <c r="A138">
        <v>1772069398</v>
      </c>
      <c r="B138" t="s">
        <v>6</v>
      </c>
      <c r="C138" t="s">
        <v>7</v>
      </c>
      <c r="D138">
        <v>5187.99</v>
      </c>
      <c r="E138">
        <v>0</v>
      </c>
      <c r="F138">
        <v>5178.5600000000004</v>
      </c>
      <c r="G138">
        <v>5181.38</v>
      </c>
      <c r="I138" s="1">
        <f t="shared" si="6"/>
        <v>46079.062476851846</v>
      </c>
      <c r="J138" s="2">
        <f t="shared" si="7"/>
        <v>46079.0625</v>
      </c>
      <c r="K138">
        <f t="shared" si="8"/>
        <v>1772069400</v>
      </c>
    </row>
    <row r="139" spans="1:11" x14ac:dyDescent="0.55000000000000004">
      <c r="A139">
        <v>1772069698</v>
      </c>
      <c r="B139" t="s">
        <v>6</v>
      </c>
      <c r="C139" t="s">
        <v>7</v>
      </c>
      <c r="D139">
        <v>5185.42</v>
      </c>
      <c r="E139">
        <v>0</v>
      </c>
      <c r="F139">
        <v>0</v>
      </c>
      <c r="G139">
        <v>5181.8</v>
      </c>
      <c r="I139" s="1">
        <f t="shared" si="6"/>
        <v>46079.065949074073</v>
      </c>
      <c r="J139" s="2">
        <f t="shared" si="7"/>
        <v>46079.065972222219</v>
      </c>
      <c r="K139">
        <f t="shared" si="8"/>
        <v>1772069700</v>
      </c>
    </row>
    <row r="140" spans="1:11" x14ac:dyDescent="0.55000000000000004">
      <c r="A140">
        <v>1772069998</v>
      </c>
      <c r="B140" t="s">
        <v>6</v>
      </c>
      <c r="C140" t="s">
        <v>7</v>
      </c>
      <c r="D140">
        <v>5189.54</v>
      </c>
      <c r="E140">
        <v>0</v>
      </c>
      <c r="F140">
        <v>0</v>
      </c>
      <c r="G140">
        <v>5182.32</v>
      </c>
      <c r="I140" s="1">
        <f t="shared" si="6"/>
        <v>46079.069421296299</v>
      </c>
      <c r="J140" s="2">
        <f t="shared" si="7"/>
        <v>46079.069444444445</v>
      </c>
      <c r="K140">
        <f t="shared" si="8"/>
        <v>1772070000</v>
      </c>
    </row>
    <row r="141" spans="1:11" x14ac:dyDescent="0.55000000000000004">
      <c r="A141">
        <v>1772070298</v>
      </c>
      <c r="B141" t="s">
        <v>6</v>
      </c>
      <c r="C141" t="s">
        <v>7</v>
      </c>
      <c r="D141">
        <v>5189.93</v>
      </c>
      <c r="E141">
        <v>0</v>
      </c>
      <c r="F141">
        <v>0</v>
      </c>
      <c r="G141">
        <v>5182.8500000000004</v>
      </c>
      <c r="I141" s="1">
        <f t="shared" si="6"/>
        <v>46079.072893518518</v>
      </c>
      <c r="J141" s="2">
        <f t="shared" si="7"/>
        <v>46079.072916666664</v>
      </c>
      <c r="K141">
        <f t="shared" si="8"/>
        <v>1772070300</v>
      </c>
    </row>
    <row r="142" spans="1:11" x14ac:dyDescent="0.55000000000000004">
      <c r="A142">
        <v>1772070598</v>
      </c>
      <c r="B142" t="s">
        <v>6</v>
      </c>
      <c r="C142" t="s">
        <v>7</v>
      </c>
      <c r="D142">
        <v>5191.16</v>
      </c>
      <c r="E142">
        <v>0</v>
      </c>
      <c r="F142">
        <v>0</v>
      </c>
      <c r="G142">
        <v>5183.3599999999997</v>
      </c>
      <c r="I142" s="1">
        <f t="shared" si="6"/>
        <v>46079.076365740737</v>
      </c>
      <c r="J142" s="2">
        <f t="shared" si="7"/>
        <v>46079.076388888891</v>
      </c>
      <c r="K142">
        <f t="shared" si="8"/>
        <v>1772070600</v>
      </c>
    </row>
    <row r="143" spans="1:11" x14ac:dyDescent="0.55000000000000004">
      <c r="A143">
        <v>1772070898</v>
      </c>
      <c r="B143" t="s">
        <v>6</v>
      </c>
      <c r="C143" t="s">
        <v>7</v>
      </c>
      <c r="D143">
        <v>5191.71</v>
      </c>
      <c r="E143">
        <v>0</v>
      </c>
      <c r="F143">
        <v>0</v>
      </c>
      <c r="G143">
        <v>5183.9799999999996</v>
      </c>
      <c r="I143" s="1">
        <f t="shared" si="6"/>
        <v>46079.079837962963</v>
      </c>
      <c r="J143" s="2">
        <f t="shared" si="7"/>
        <v>46079.079861111109</v>
      </c>
      <c r="K143">
        <f t="shared" si="8"/>
        <v>1772070900</v>
      </c>
    </row>
    <row r="144" spans="1:11" x14ac:dyDescent="0.55000000000000004">
      <c r="A144">
        <v>1772071198</v>
      </c>
      <c r="B144" t="s">
        <v>6</v>
      </c>
      <c r="C144" t="s">
        <v>7</v>
      </c>
      <c r="D144">
        <v>5190.17</v>
      </c>
      <c r="E144">
        <v>5195.51</v>
      </c>
      <c r="F144">
        <v>0</v>
      </c>
      <c r="G144">
        <v>5184.49</v>
      </c>
      <c r="I144" s="1">
        <f t="shared" si="6"/>
        <v>46079.083310185189</v>
      </c>
      <c r="J144" s="2">
        <f t="shared" si="7"/>
        <v>46079.083333333336</v>
      </c>
      <c r="K144">
        <f t="shared" si="8"/>
        <v>1772071200</v>
      </c>
    </row>
    <row r="145" spans="1:11" x14ac:dyDescent="0.55000000000000004">
      <c r="A145">
        <v>1772071498</v>
      </c>
      <c r="B145" t="s">
        <v>6</v>
      </c>
      <c r="C145" t="s">
        <v>7</v>
      </c>
      <c r="D145">
        <v>5187.26</v>
      </c>
      <c r="E145">
        <v>0</v>
      </c>
      <c r="F145">
        <v>0</v>
      </c>
      <c r="G145">
        <v>5184.7</v>
      </c>
      <c r="I145" s="1">
        <f t="shared" si="6"/>
        <v>46079.086782407408</v>
      </c>
      <c r="J145" s="2">
        <f t="shared" si="7"/>
        <v>46079.086805555555</v>
      </c>
      <c r="K145">
        <f t="shared" si="8"/>
        <v>1772071500</v>
      </c>
    </row>
    <row r="146" spans="1:11" x14ac:dyDescent="0.55000000000000004">
      <c r="A146">
        <v>1772071798</v>
      </c>
      <c r="B146" t="s">
        <v>6</v>
      </c>
      <c r="C146" t="s">
        <v>7</v>
      </c>
      <c r="D146">
        <v>5183.0600000000004</v>
      </c>
      <c r="E146">
        <v>0</v>
      </c>
      <c r="F146">
        <v>0</v>
      </c>
      <c r="G146">
        <v>5184.75</v>
      </c>
      <c r="I146" s="1">
        <f t="shared" si="6"/>
        <v>46079.090254629627</v>
      </c>
      <c r="J146" s="2">
        <f t="shared" si="7"/>
        <v>46079.090277777781</v>
      </c>
      <c r="K146">
        <f t="shared" si="8"/>
        <v>1772071800</v>
      </c>
    </row>
    <row r="147" spans="1:11" x14ac:dyDescent="0.55000000000000004">
      <c r="A147">
        <v>1772072098</v>
      </c>
      <c r="B147" t="s">
        <v>6</v>
      </c>
      <c r="C147" t="s">
        <v>7</v>
      </c>
      <c r="D147">
        <v>5188.25</v>
      </c>
      <c r="E147">
        <v>0</v>
      </c>
      <c r="F147">
        <v>0</v>
      </c>
      <c r="G147">
        <v>5184.8900000000003</v>
      </c>
      <c r="I147" s="1">
        <f t="shared" si="6"/>
        <v>46079.093726851846</v>
      </c>
      <c r="J147" s="2">
        <f t="shared" si="7"/>
        <v>46079.09375</v>
      </c>
      <c r="K147">
        <f t="shared" si="8"/>
        <v>1772072100</v>
      </c>
    </row>
    <row r="148" spans="1:11" x14ac:dyDescent="0.55000000000000004">
      <c r="A148">
        <v>1772072398</v>
      </c>
      <c r="B148" t="s">
        <v>6</v>
      </c>
      <c r="C148" t="s">
        <v>7</v>
      </c>
      <c r="D148">
        <v>5183.4399999999996</v>
      </c>
      <c r="E148">
        <v>0</v>
      </c>
      <c r="F148">
        <v>0</v>
      </c>
      <c r="G148">
        <v>5184.88</v>
      </c>
      <c r="I148" s="1">
        <f t="shared" si="6"/>
        <v>46079.097199074073</v>
      </c>
      <c r="J148" s="2">
        <f t="shared" si="7"/>
        <v>46079.097222222219</v>
      </c>
      <c r="K148">
        <f t="shared" si="8"/>
        <v>1772072400</v>
      </c>
    </row>
    <row r="149" spans="1:11" x14ac:dyDescent="0.55000000000000004">
      <c r="A149">
        <v>1772072698</v>
      </c>
      <c r="B149" t="s">
        <v>6</v>
      </c>
      <c r="C149" t="s">
        <v>7</v>
      </c>
      <c r="D149">
        <v>5180.79</v>
      </c>
      <c r="E149">
        <v>0</v>
      </c>
      <c r="F149">
        <v>0</v>
      </c>
      <c r="G149">
        <v>5184.67</v>
      </c>
      <c r="I149" s="1">
        <f t="shared" si="6"/>
        <v>46079.100671296299</v>
      </c>
      <c r="J149" s="2">
        <f t="shared" si="7"/>
        <v>46079.100694444445</v>
      </c>
      <c r="K149">
        <f t="shared" si="8"/>
        <v>1772072700</v>
      </c>
    </row>
    <row r="150" spans="1:11" x14ac:dyDescent="0.55000000000000004">
      <c r="A150">
        <v>1772072998</v>
      </c>
      <c r="B150" t="s">
        <v>6</v>
      </c>
      <c r="C150" t="s">
        <v>7</v>
      </c>
      <c r="D150">
        <v>5178.87</v>
      </c>
      <c r="E150">
        <v>0</v>
      </c>
      <c r="F150">
        <v>0</v>
      </c>
      <c r="G150">
        <v>5184.3599999999997</v>
      </c>
      <c r="I150" s="1">
        <f t="shared" si="6"/>
        <v>46079.104143518518</v>
      </c>
      <c r="J150" s="2">
        <f t="shared" si="7"/>
        <v>46079.104166666664</v>
      </c>
      <c r="K150">
        <f t="shared" si="8"/>
        <v>1772073000</v>
      </c>
    </row>
    <row r="151" spans="1:11" x14ac:dyDescent="0.55000000000000004">
      <c r="A151">
        <v>1772073298</v>
      </c>
      <c r="B151" t="s">
        <v>6</v>
      </c>
      <c r="C151" t="s">
        <v>7</v>
      </c>
      <c r="D151">
        <v>5180.5200000000004</v>
      </c>
      <c r="E151">
        <v>0</v>
      </c>
      <c r="F151">
        <v>0</v>
      </c>
      <c r="G151">
        <v>5184.03</v>
      </c>
      <c r="I151" s="1">
        <f t="shared" si="6"/>
        <v>46079.107615740737</v>
      </c>
      <c r="J151" s="2">
        <f t="shared" si="7"/>
        <v>46079.107638888891</v>
      </c>
      <c r="K151">
        <f t="shared" si="8"/>
        <v>1772073300</v>
      </c>
    </row>
    <row r="152" spans="1:11" x14ac:dyDescent="0.55000000000000004">
      <c r="A152">
        <v>1772073598</v>
      </c>
      <c r="B152" t="s">
        <v>6</v>
      </c>
      <c r="C152" t="s">
        <v>7</v>
      </c>
      <c r="D152">
        <v>5176.09</v>
      </c>
      <c r="E152">
        <v>0</v>
      </c>
      <c r="F152">
        <v>5174.34</v>
      </c>
      <c r="G152">
        <v>5183.53</v>
      </c>
      <c r="I152" s="1">
        <f t="shared" si="6"/>
        <v>46079.111087962963</v>
      </c>
      <c r="J152" s="2">
        <f t="shared" si="7"/>
        <v>46079.111111111109</v>
      </c>
      <c r="K152">
        <f t="shared" si="8"/>
        <v>1772073600</v>
      </c>
    </row>
    <row r="153" spans="1:11" x14ac:dyDescent="0.55000000000000004">
      <c r="A153">
        <v>1772073898</v>
      </c>
      <c r="B153" t="s">
        <v>6</v>
      </c>
      <c r="C153" t="s">
        <v>7</v>
      </c>
      <c r="D153">
        <v>5180.78</v>
      </c>
      <c r="E153">
        <v>0</v>
      </c>
      <c r="F153">
        <v>0</v>
      </c>
      <c r="G153">
        <v>5183.28</v>
      </c>
      <c r="I153" s="1">
        <f t="shared" si="6"/>
        <v>46079.114560185189</v>
      </c>
      <c r="J153" s="2">
        <f t="shared" si="7"/>
        <v>46079.114583333336</v>
      </c>
      <c r="K153">
        <f t="shared" si="8"/>
        <v>1772073900</v>
      </c>
    </row>
    <row r="154" spans="1:11" x14ac:dyDescent="0.55000000000000004">
      <c r="A154">
        <v>1772074198</v>
      </c>
      <c r="B154" t="s">
        <v>6</v>
      </c>
      <c r="C154" t="s">
        <v>7</v>
      </c>
      <c r="D154">
        <v>5184.6899999999996</v>
      </c>
      <c r="E154">
        <v>0</v>
      </c>
      <c r="F154">
        <v>0</v>
      </c>
      <c r="G154">
        <v>5183.28</v>
      </c>
      <c r="I154" s="1">
        <f t="shared" si="6"/>
        <v>46079.118032407408</v>
      </c>
      <c r="J154" s="2">
        <f t="shared" si="7"/>
        <v>46079.118055555555</v>
      </c>
      <c r="K154">
        <f t="shared" si="8"/>
        <v>1772074200</v>
      </c>
    </row>
    <row r="155" spans="1:11" x14ac:dyDescent="0.55000000000000004">
      <c r="A155">
        <v>1772074498</v>
      </c>
      <c r="B155" t="s">
        <v>6</v>
      </c>
      <c r="C155" t="s">
        <v>7</v>
      </c>
      <c r="D155">
        <v>5184.34</v>
      </c>
      <c r="E155">
        <v>0</v>
      </c>
      <c r="F155">
        <v>0</v>
      </c>
      <c r="G155">
        <v>5183.3900000000003</v>
      </c>
      <c r="I155" s="1">
        <f t="shared" si="6"/>
        <v>46079.121504629627</v>
      </c>
      <c r="J155" s="2">
        <f t="shared" si="7"/>
        <v>46079.121527777781</v>
      </c>
      <c r="K155">
        <f t="shared" si="8"/>
        <v>1772074500</v>
      </c>
    </row>
    <row r="156" spans="1:11" x14ac:dyDescent="0.55000000000000004">
      <c r="A156">
        <v>1772074798</v>
      </c>
      <c r="B156" t="s">
        <v>6</v>
      </c>
      <c r="C156" t="s">
        <v>7</v>
      </c>
      <c r="D156">
        <v>5187.4399999999996</v>
      </c>
      <c r="E156">
        <v>0</v>
      </c>
      <c r="F156">
        <v>0</v>
      </c>
      <c r="G156">
        <v>5183.58</v>
      </c>
      <c r="I156" s="1">
        <f t="shared" si="6"/>
        <v>46079.124976851846</v>
      </c>
      <c r="J156" s="2">
        <f t="shared" si="7"/>
        <v>46079.125</v>
      </c>
      <c r="K156">
        <f t="shared" si="8"/>
        <v>1772074800</v>
      </c>
    </row>
    <row r="157" spans="1:11" x14ac:dyDescent="0.55000000000000004">
      <c r="A157">
        <v>1772075098</v>
      </c>
      <c r="B157" t="s">
        <v>6</v>
      </c>
      <c r="C157" t="s">
        <v>7</v>
      </c>
      <c r="D157">
        <v>5185.97</v>
      </c>
      <c r="E157">
        <v>0</v>
      </c>
      <c r="F157">
        <v>0</v>
      </c>
      <c r="G157">
        <v>5183.75</v>
      </c>
      <c r="I157" s="1">
        <f t="shared" si="6"/>
        <v>46079.128449074073</v>
      </c>
      <c r="J157" s="2">
        <f t="shared" si="7"/>
        <v>46079.128472222219</v>
      </c>
      <c r="K157">
        <f t="shared" si="8"/>
        <v>1772075100</v>
      </c>
    </row>
    <row r="158" spans="1:11" x14ac:dyDescent="0.55000000000000004">
      <c r="A158">
        <v>1772075398</v>
      </c>
      <c r="B158" t="s">
        <v>6</v>
      </c>
      <c r="C158" t="s">
        <v>7</v>
      </c>
      <c r="D158">
        <v>5187.26</v>
      </c>
      <c r="E158">
        <v>0</v>
      </c>
      <c r="F158">
        <v>0</v>
      </c>
      <c r="G158">
        <v>5183.95</v>
      </c>
      <c r="I158" s="1">
        <f t="shared" si="6"/>
        <v>46079.131921296299</v>
      </c>
      <c r="J158" s="2">
        <f t="shared" si="7"/>
        <v>46079.131944444445</v>
      </c>
      <c r="K158">
        <f t="shared" si="8"/>
        <v>1772075400</v>
      </c>
    </row>
    <row r="159" spans="1:11" x14ac:dyDescent="0.55000000000000004">
      <c r="A159">
        <v>1772075698</v>
      </c>
      <c r="B159" t="s">
        <v>6</v>
      </c>
      <c r="C159" t="s">
        <v>7</v>
      </c>
      <c r="D159">
        <v>5190.1899999999996</v>
      </c>
      <c r="E159">
        <v>0</v>
      </c>
      <c r="F159">
        <v>0</v>
      </c>
      <c r="G159">
        <v>5184.37</v>
      </c>
      <c r="I159" s="1">
        <f t="shared" si="6"/>
        <v>46079.135393518518</v>
      </c>
      <c r="J159" s="2">
        <f t="shared" si="7"/>
        <v>46079.135416666664</v>
      </c>
      <c r="K159">
        <f t="shared" si="8"/>
        <v>1772075700</v>
      </c>
    </row>
    <row r="160" spans="1:11" x14ac:dyDescent="0.55000000000000004">
      <c r="A160">
        <v>1772075998</v>
      </c>
      <c r="B160" t="s">
        <v>6</v>
      </c>
      <c r="C160" t="s">
        <v>7</v>
      </c>
      <c r="D160">
        <v>5191.04</v>
      </c>
      <c r="E160">
        <v>0</v>
      </c>
      <c r="F160">
        <v>0</v>
      </c>
      <c r="G160">
        <v>5184.79</v>
      </c>
      <c r="I160" s="1">
        <f t="shared" si="6"/>
        <v>46079.138865740737</v>
      </c>
      <c r="J160" s="2">
        <f t="shared" si="7"/>
        <v>46079.138888888891</v>
      </c>
      <c r="K160">
        <f t="shared" si="8"/>
        <v>1772076000</v>
      </c>
    </row>
    <row r="161" spans="1:11" x14ac:dyDescent="0.55000000000000004">
      <c r="A161">
        <v>1772076298</v>
      </c>
      <c r="B161" t="s">
        <v>6</v>
      </c>
      <c r="C161" t="s">
        <v>7</v>
      </c>
      <c r="D161">
        <v>5188.3500000000004</v>
      </c>
      <c r="E161">
        <v>0</v>
      </c>
      <c r="F161">
        <v>0</v>
      </c>
      <c r="G161">
        <v>5185.1000000000004</v>
      </c>
      <c r="I161" s="1">
        <f t="shared" si="6"/>
        <v>46079.142337962963</v>
      </c>
      <c r="J161" s="2">
        <f t="shared" si="7"/>
        <v>46079.142361111109</v>
      </c>
      <c r="K161">
        <f t="shared" si="8"/>
        <v>1772076300</v>
      </c>
    </row>
    <row r="162" spans="1:11" x14ac:dyDescent="0.55000000000000004">
      <c r="A162">
        <v>1772076598</v>
      </c>
      <c r="B162" t="s">
        <v>6</v>
      </c>
      <c r="C162" t="s">
        <v>7</v>
      </c>
      <c r="D162">
        <v>5188.5600000000004</v>
      </c>
      <c r="E162">
        <v>0</v>
      </c>
      <c r="F162">
        <v>0</v>
      </c>
      <c r="G162">
        <v>5185.3599999999997</v>
      </c>
      <c r="I162" s="1">
        <f t="shared" si="6"/>
        <v>46079.145810185189</v>
      </c>
      <c r="J162" s="2">
        <f t="shared" si="7"/>
        <v>46079.145833333336</v>
      </c>
      <c r="K162">
        <f t="shared" si="8"/>
        <v>1772076600</v>
      </c>
    </row>
    <row r="163" spans="1:11" x14ac:dyDescent="0.55000000000000004">
      <c r="A163">
        <v>1772076898</v>
      </c>
      <c r="B163" t="s">
        <v>6</v>
      </c>
      <c r="C163" t="s">
        <v>7</v>
      </c>
      <c r="D163">
        <v>5186.58</v>
      </c>
      <c r="E163">
        <v>0</v>
      </c>
      <c r="F163">
        <v>0</v>
      </c>
      <c r="G163">
        <v>5185.49</v>
      </c>
      <c r="I163" s="1">
        <f t="shared" si="6"/>
        <v>46079.149282407408</v>
      </c>
      <c r="J163" s="2">
        <f t="shared" si="7"/>
        <v>46079.149305555555</v>
      </c>
      <c r="K163">
        <f t="shared" si="8"/>
        <v>1772076900</v>
      </c>
    </row>
    <row r="164" spans="1:11" x14ac:dyDescent="0.55000000000000004">
      <c r="A164">
        <v>1772077198</v>
      </c>
      <c r="B164" t="s">
        <v>6</v>
      </c>
      <c r="C164" t="s">
        <v>7</v>
      </c>
      <c r="D164">
        <v>5186.18</v>
      </c>
      <c r="E164">
        <v>0</v>
      </c>
      <c r="F164">
        <v>0</v>
      </c>
      <c r="G164">
        <v>5185.6000000000004</v>
      </c>
      <c r="I164" s="1">
        <f t="shared" si="6"/>
        <v>46079.152754629627</v>
      </c>
      <c r="J164" s="2">
        <f t="shared" si="7"/>
        <v>46079.152777777781</v>
      </c>
      <c r="K164">
        <f t="shared" si="8"/>
        <v>1772077200</v>
      </c>
    </row>
    <row r="165" spans="1:11" x14ac:dyDescent="0.55000000000000004">
      <c r="A165">
        <v>1772077498</v>
      </c>
      <c r="B165" t="s">
        <v>6</v>
      </c>
      <c r="C165" t="s">
        <v>7</v>
      </c>
      <c r="D165">
        <v>5188.6099999999997</v>
      </c>
      <c r="E165">
        <v>0</v>
      </c>
      <c r="F165">
        <v>0</v>
      </c>
      <c r="G165">
        <v>5185.71</v>
      </c>
      <c r="I165" s="1">
        <f t="shared" si="6"/>
        <v>46079.156226851846</v>
      </c>
      <c r="J165" s="2">
        <f t="shared" si="7"/>
        <v>46079.15625</v>
      </c>
      <c r="K165">
        <f t="shared" si="8"/>
        <v>1772077500</v>
      </c>
    </row>
    <row r="166" spans="1:11" x14ac:dyDescent="0.55000000000000004">
      <c r="A166">
        <v>1772077798</v>
      </c>
      <c r="B166" t="s">
        <v>6</v>
      </c>
      <c r="C166" t="s">
        <v>7</v>
      </c>
      <c r="D166">
        <v>5191.34</v>
      </c>
      <c r="E166">
        <v>0</v>
      </c>
      <c r="F166">
        <v>0</v>
      </c>
      <c r="G166">
        <v>5186.03</v>
      </c>
      <c r="I166" s="1">
        <f t="shared" si="6"/>
        <v>46079.159699074073</v>
      </c>
      <c r="J166" s="2">
        <f t="shared" si="7"/>
        <v>46079.159722222219</v>
      </c>
      <c r="K166">
        <f t="shared" si="8"/>
        <v>1772077800</v>
      </c>
    </row>
    <row r="167" spans="1:11" x14ac:dyDescent="0.55000000000000004">
      <c r="A167">
        <v>1772078098</v>
      </c>
      <c r="B167" t="s">
        <v>6</v>
      </c>
      <c r="C167" t="s">
        <v>7</v>
      </c>
      <c r="D167">
        <v>5192.63</v>
      </c>
      <c r="E167">
        <v>0</v>
      </c>
      <c r="F167">
        <v>0</v>
      </c>
      <c r="G167">
        <v>5186.45</v>
      </c>
      <c r="I167" s="1">
        <f t="shared" si="6"/>
        <v>46079.163171296299</v>
      </c>
      <c r="J167" s="2">
        <f t="shared" si="7"/>
        <v>46079.163194444445</v>
      </c>
      <c r="K167">
        <f t="shared" si="8"/>
        <v>1772078100</v>
      </c>
    </row>
    <row r="168" spans="1:11" x14ac:dyDescent="0.55000000000000004">
      <c r="A168">
        <v>1772078398</v>
      </c>
      <c r="B168" t="s">
        <v>6</v>
      </c>
      <c r="C168" t="s">
        <v>7</v>
      </c>
      <c r="D168">
        <v>5194.08</v>
      </c>
      <c r="E168">
        <v>0</v>
      </c>
      <c r="F168">
        <v>0</v>
      </c>
      <c r="G168">
        <v>5186.99</v>
      </c>
      <c r="I168" s="1">
        <f t="shared" si="6"/>
        <v>46079.166643518518</v>
      </c>
      <c r="J168" s="2">
        <f t="shared" si="7"/>
        <v>46079.166666666664</v>
      </c>
      <c r="K168">
        <f t="shared" si="8"/>
        <v>1772078400</v>
      </c>
    </row>
    <row r="169" spans="1:11" x14ac:dyDescent="0.55000000000000004">
      <c r="A169">
        <v>1772078698</v>
      </c>
      <c r="B169" t="s">
        <v>6</v>
      </c>
      <c r="C169" t="s">
        <v>7</v>
      </c>
      <c r="D169">
        <v>5195.76</v>
      </c>
      <c r="E169">
        <v>0</v>
      </c>
      <c r="F169">
        <v>0</v>
      </c>
      <c r="G169">
        <v>5187.58</v>
      </c>
      <c r="I169" s="1">
        <f t="shared" si="6"/>
        <v>46079.170115740737</v>
      </c>
      <c r="J169" s="2">
        <f t="shared" si="7"/>
        <v>46079.170138888891</v>
      </c>
      <c r="K169">
        <f t="shared" si="8"/>
        <v>1772078700</v>
      </c>
    </row>
    <row r="170" spans="1:11" x14ac:dyDescent="0.55000000000000004">
      <c r="A170">
        <v>1772078998</v>
      </c>
      <c r="B170" t="s">
        <v>6</v>
      </c>
      <c r="C170" t="s">
        <v>7</v>
      </c>
      <c r="D170">
        <v>5196.8</v>
      </c>
      <c r="E170">
        <v>0</v>
      </c>
      <c r="F170">
        <v>0</v>
      </c>
      <c r="G170">
        <v>5188.25</v>
      </c>
      <c r="I170" s="1">
        <f t="shared" si="6"/>
        <v>46079.173587962963</v>
      </c>
      <c r="J170" s="2">
        <f t="shared" si="7"/>
        <v>46079.173611111109</v>
      </c>
      <c r="K170">
        <f t="shared" si="8"/>
        <v>1772079000</v>
      </c>
    </row>
    <row r="171" spans="1:11" x14ac:dyDescent="0.55000000000000004">
      <c r="A171">
        <v>1772079298</v>
      </c>
      <c r="B171" t="s">
        <v>6</v>
      </c>
      <c r="C171" t="s">
        <v>7</v>
      </c>
      <c r="D171">
        <v>5193.83</v>
      </c>
      <c r="E171">
        <v>0</v>
      </c>
      <c r="F171">
        <v>0</v>
      </c>
      <c r="G171">
        <v>5188.67</v>
      </c>
      <c r="I171" s="1">
        <f t="shared" si="6"/>
        <v>46079.177060185189</v>
      </c>
      <c r="J171" s="2">
        <f t="shared" si="7"/>
        <v>46079.177083333336</v>
      </c>
      <c r="K171">
        <f t="shared" si="8"/>
        <v>1772079300</v>
      </c>
    </row>
    <row r="172" spans="1:11" x14ac:dyDescent="0.55000000000000004">
      <c r="A172">
        <v>1772079598</v>
      </c>
      <c r="B172" t="s">
        <v>6</v>
      </c>
      <c r="C172" t="s">
        <v>7</v>
      </c>
      <c r="D172">
        <v>5193.75</v>
      </c>
      <c r="E172">
        <v>0</v>
      </c>
      <c r="F172">
        <v>0</v>
      </c>
      <c r="G172">
        <v>5189.0200000000004</v>
      </c>
      <c r="I172" s="1">
        <f t="shared" si="6"/>
        <v>46079.180532407408</v>
      </c>
      <c r="J172" s="2">
        <f t="shared" si="7"/>
        <v>46079.180555555555</v>
      </c>
      <c r="K172">
        <f t="shared" si="8"/>
        <v>1772079600</v>
      </c>
    </row>
    <row r="173" spans="1:11" x14ac:dyDescent="0.55000000000000004">
      <c r="A173">
        <v>1772079898</v>
      </c>
      <c r="B173" t="s">
        <v>6</v>
      </c>
      <c r="C173" t="s">
        <v>7</v>
      </c>
      <c r="D173">
        <v>5194.13</v>
      </c>
      <c r="E173">
        <v>0</v>
      </c>
      <c r="F173">
        <v>0</v>
      </c>
      <c r="G173">
        <v>5189.34</v>
      </c>
      <c r="I173" s="1">
        <f t="shared" si="6"/>
        <v>46079.184004629627</v>
      </c>
      <c r="J173" s="2">
        <f t="shared" si="7"/>
        <v>46079.184027777781</v>
      </c>
      <c r="K173">
        <f t="shared" si="8"/>
        <v>1772079900</v>
      </c>
    </row>
    <row r="174" spans="1:11" x14ac:dyDescent="0.55000000000000004">
      <c r="A174">
        <v>1772080198</v>
      </c>
      <c r="B174" t="s">
        <v>6</v>
      </c>
      <c r="C174" t="s">
        <v>7</v>
      </c>
      <c r="D174">
        <v>5194.8599999999997</v>
      </c>
      <c r="E174">
        <v>0</v>
      </c>
      <c r="F174">
        <v>0</v>
      </c>
      <c r="G174">
        <v>5189.6899999999996</v>
      </c>
      <c r="I174" s="1">
        <f t="shared" si="6"/>
        <v>46079.187476851846</v>
      </c>
      <c r="J174" s="2">
        <f t="shared" si="7"/>
        <v>46079.1875</v>
      </c>
      <c r="K174">
        <f t="shared" si="8"/>
        <v>1772080200</v>
      </c>
    </row>
    <row r="175" spans="1:11" x14ac:dyDescent="0.55000000000000004">
      <c r="A175">
        <v>1772080498</v>
      </c>
      <c r="B175" t="s">
        <v>6</v>
      </c>
      <c r="C175" t="s">
        <v>7</v>
      </c>
      <c r="D175">
        <v>5195.3999999999996</v>
      </c>
      <c r="E175">
        <v>0</v>
      </c>
      <c r="F175">
        <v>0</v>
      </c>
      <c r="G175">
        <v>5190.08</v>
      </c>
      <c r="I175" s="1">
        <f t="shared" si="6"/>
        <v>46079.190949074073</v>
      </c>
      <c r="J175" s="2">
        <f t="shared" si="7"/>
        <v>46079.190972222219</v>
      </c>
      <c r="K175">
        <f t="shared" si="8"/>
        <v>1772080500</v>
      </c>
    </row>
    <row r="176" spans="1:11" x14ac:dyDescent="0.55000000000000004">
      <c r="A176">
        <v>1772080798</v>
      </c>
      <c r="B176" t="s">
        <v>6</v>
      </c>
      <c r="C176" t="s">
        <v>7</v>
      </c>
      <c r="D176">
        <v>5194.26</v>
      </c>
      <c r="E176">
        <v>0</v>
      </c>
      <c r="F176">
        <v>0</v>
      </c>
      <c r="G176">
        <v>5190.41</v>
      </c>
      <c r="I176" s="1">
        <f t="shared" si="6"/>
        <v>46079.194421296299</v>
      </c>
      <c r="J176" s="2">
        <f t="shared" si="7"/>
        <v>46079.194444444445</v>
      </c>
      <c r="K176">
        <f t="shared" si="8"/>
        <v>1772080800</v>
      </c>
    </row>
    <row r="177" spans="1:11" x14ac:dyDescent="0.55000000000000004">
      <c r="A177">
        <v>1772081098</v>
      </c>
      <c r="B177" t="s">
        <v>6</v>
      </c>
      <c r="C177" t="s">
        <v>7</v>
      </c>
      <c r="D177">
        <v>5191.38</v>
      </c>
      <c r="E177">
        <v>0</v>
      </c>
      <c r="F177">
        <v>0</v>
      </c>
      <c r="G177">
        <v>5190.54</v>
      </c>
      <c r="I177" s="1">
        <f t="shared" si="6"/>
        <v>46079.197893518518</v>
      </c>
      <c r="J177" s="2">
        <f t="shared" si="7"/>
        <v>46079.197916666664</v>
      </c>
      <c r="K177">
        <f t="shared" si="8"/>
        <v>1772081100</v>
      </c>
    </row>
    <row r="178" spans="1:11" x14ac:dyDescent="0.55000000000000004">
      <c r="A178">
        <v>1772081398</v>
      </c>
      <c r="B178" t="s">
        <v>6</v>
      </c>
      <c r="C178" t="s">
        <v>7</v>
      </c>
      <c r="D178">
        <v>5192.6099999999997</v>
      </c>
      <c r="E178">
        <v>0</v>
      </c>
      <c r="F178">
        <v>0</v>
      </c>
      <c r="G178">
        <v>5190.6499999999996</v>
      </c>
      <c r="I178" s="1">
        <f t="shared" si="6"/>
        <v>46079.201365740737</v>
      </c>
      <c r="J178" s="2">
        <f t="shared" si="7"/>
        <v>46079.201388888891</v>
      </c>
      <c r="K178">
        <f t="shared" si="8"/>
        <v>1772081400</v>
      </c>
    </row>
    <row r="179" spans="1:11" x14ac:dyDescent="0.55000000000000004">
      <c r="A179">
        <v>1772081698</v>
      </c>
      <c r="B179" t="s">
        <v>6</v>
      </c>
      <c r="C179" t="s">
        <v>7</v>
      </c>
      <c r="D179">
        <v>5192.6899999999996</v>
      </c>
      <c r="E179">
        <v>0</v>
      </c>
      <c r="F179">
        <v>0</v>
      </c>
      <c r="G179">
        <v>5190.8</v>
      </c>
      <c r="I179" s="1">
        <f t="shared" si="6"/>
        <v>46079.204837962963</v>
      </c>
      <c r="J179" s="2">
        <f t="shared" si="7"/>
        <v>46079.204861111109</v>
      </c>
      <c r="K179">
        <f t="shared" si="8"/>
        <v>1772081700</v>
      </c>
    </row>
    <row r="180" spans="1:11" x14ac:dyDescent="0.55000000000000004">
      <c r="A180">
        <v>1772081998</v>
      </c>
      <c r="B180" t="s">
        <v>6</v>
      </c>
      <c r="C180" t="s">
        <v>7</v>
      </c>
      <c r="D180">
        <v>5193.25</v>
      </c>
      <c r="E180">
        <v>0</v>
      </c>
      <c r="F180">
        <v>0</v>
      </c>
      <c r="G180">
        <v>5190.96</v>
      </c>
      <c r="I180" s="1">
        <f t="shared" si="6"/>
        <v>46079.208310185189</v>
      </c>
      <c r="J180" s="2">
        <f t="shared" si="7"/>
        <v>46079.208333333336</v>
      </c>
      <c r="K180">
        <f t="shared" si="8"/>
        <v>1772082000</v>
      </c>
    </row>
    <row r="181" spans="1:11" x14ac:dyDescent="0.55000000000000004">
      <c r="A181">
        <v>1772082298</v>
      </c>
      <c r="B181" t="s">
        <v>6</v>
      </c>
      <c r="C181" t="s">
        <v>7</v>
      </c>
      <c r="D181">
        <v>5194.54</v>
      </c>
      <c r="E181">
        <v>0</v>
      </c>
      <c r="F181">
        <v>0</v>
      </c>
      <c r="G181">
        <v>5191.1499999999996</v>
      </c>
      <c r="I181" s="1">
        <f t="shared" si="6"/>
        <v>46079.211782407408</v>
      </c>
      <c r="J181" s="2">
        <f t="shared" si="7"/>
        <v>46079.211805555555</v>
      </c>
      <c r="K181">
        <f t="shared" si="8"/>
        <v>1772082300</v>
      </c>
    </row>
    <row r="182" spans="1:11" x14ac:dyDescent="0.55000000000000004">
      <c r="A182">
        <v>1772082598</v>
      </c>
      <c r="B182" t="s">
        <v>6</v>
      </c>
      <c r="C182" t="s">
        <v>7</v>
      </c>
      <c r="D182">
        <v>5197.8500000000004</v>
      </c>
      <c r="E182">
        <v>0</v>
      </c>
      <c r="F182">
        <v>0</v>
      </c>
      <c r="G182">
        <v>5191.57</v>
      </c>
      <c r="I182" s="1">
        <f t="shared" si="6"/>
        <v>46079.215254629627</v>
      </c>
      <c r="J182" s="2">
        <f t="shared" si="7"/>
        <v>46079.215277777781</v>
      </c>
      <c r="K182">
        <f t="shared" si="8"/>
        <v>1772082600</v>
      </c>
    </row>
    <row r="183" spans="1:11" x14ac:dyDescent="0.55000000000000004">
      <c r="A183">
        <v>1772082898</v>
      </c>
      <c r="B183" t="s">
        <v>6</v>
      </c>
      <c r="C183" t="s">
        <v>7</v>
      </c>
      <c r="D183">
        <v>5199.82</v>
      </c>
      <c r="E183">
        <v>0</v>
      </c>
      <c r="F183">
        <v>0</v>
      </c>
      <c r="G183">
        <v>5192.1499999999996</v>
      </c>
      <c r="I183" s="1">
        <f t="shared" si="6"/>
        <v>46079.218726851846</v>
      </c>
      <c r="J183" s="2">
        <f t="shared" si="7"/>
        <v>46079.21875</v>
      </c>
      <c r="K183">
        <f t="shared" si="8"/>
        <v>1772082900</v>
      </c>
    </row>
    <row r="184" spans="1:11" x14ac:dyDescent="0.55000000000000004">
      <c r="A184">
        <v>1772083198</v>
      </c>
      <c r="B184" t="s">
        <v>6</v>
      </c>
      <c r="C184" t="s">
        <v>7</v>
      </c>
      <c r="D184">
        <v>5202.71</v>
      </c>
      <c r="E184">
        <v>0</v>
      </c>
      <c r="F184">
        <v>0</v>
      </c>
      <c r="G184">
        <v>5192.8</v>
      </c>
      <c r="I184" s="1">
        <f t="shared" si="6"/>
        <v>46079.222199074073</v>
      </c>
      <c r="J184" s="2">
        <f t="shared" si="7"/>
        <v>46079.222222222219</v>
      </c>
      <c r="K184">
        <f t="shared" si="8"/>
        <v>1772083200</v>
      </c>
    </row>
    <row r="185" spans="1:11" x14ac:dyDescent="0.55000000000000004">
      <c r="A185">
        <v>1772083498</v>
      </c>
      <c r="B185" t="s">
        <v>6</v>
      </c>
      <c r="C185" t="s">
        <v>7</v>
      </c>
      <c r="D185">
        <v>5200.41</v>
      </c>
      <c r="E185">
        <v>5205.3100000000004</v>
      </c>
      <c r="F185">
        <v>0</v>
      </c>
      <c r="G185">
        <v>5193.4399999999996</v>
      </c>
      <c r="I185" s="1">
        <f t="shared" si="6"/>
        <v>46079.225671296299</v>
      </c>
      <c r="J185" s="2">
        <f t="shared" si="7"/>
        <v>46079.225694444445</v>
      </c>
      <c r="K185">
        <f t="shared" si="8"/>
        <v>1772083500</v>
      </c>
    </row>
    <row r="186" spans="1:11" x14ac:dyDescent="0.55000000000000004">
      <c r="A186">
        <v>1772083798</v>
      </c>
      <c r="B186" t="s">
        <v>6</v>
      </c>
      <c r="C186" t="s">
        <v>7</v>
      </c>
      <c r="D186">
        <v>5201.13</v>
      </c>
      <c r="E186">
        <v>0</v>
      </c>
      <c r="F186">
        <v>0</v>
      </c>
      <c r="G186">
        <v>5193.95</v>
      </c>
      <c r="I186" s="1">
        <f t="shared" si="6"/>
        <v>46079.229143518518</v>
      </c>
      <c r="J186" s="2">
        <f t="shared" si="7"/>
        <v>46079.229166666664</v>
      </c>
      <c r="K186">
        <f t="shared" si="8"/>
        <v>1772083800</v>
      </c>
    </row>
    <row r="187" spans="1:11" x14ac:dyDescent="0.55000000000000004">
      <c r="A187">
        <v>1772084098</v>
      </c>
      <c r="B187" t="s">
        <v>6</v>
      </c>
      <c r="C187" t="s">
        <v>7</v>
      </c>
      <c r="D187">
        <v>5199.26</v>
      </c>
      <c r="E187">
        <v>0</v>
      </c>
      <c r="F187">
        <v>0</v>
      </c>
      <c r="G187">
        <v>5194.34</v>
      </c>
      <c r="I187" s="1">
        <f t="shared" si="6"/>
        <v>46079.232615740737</v>
      </c>
      <c r="J187" s="2">
        <f t="shared" si="7"/>
        <v>46079.232638888891</v>
      </c>
      <c r="K187">
        <f t="shared" si="8"/>
        <v>1772084100</v>
      </c>
    </row>
    <row r="188" spans="1:11" x14ac:dyDescent="0.55000000000000004">
      <c r="A188">
        <v>1772084398</v>
      </c>
      <c r="B188" t="s">
        <v>6</v>
      </c>
      <c r="C188" t="s">
        <v>7</v>
      </c>
      <c r="D188">
        <v>5199.6899999999996</v>
      </c>
      <c r="E188">
        <v>0</v>
      </c>
      <c r="F188">
        <v>0</v>
      </c>
      <c r="G188">
        <v>5194.76</v>
      </c>
      <c r="I188" s="1">
        <f t="shared" si="6"/>
        <v>46079.236087962963</v>
      </c>
      <c r="J188" s="2">
        <f t="shared" si="7"/>
        <v>46079.236111111109</v>
      </c>
      <c r="K188">
        <f t="shared" si="8"/>
        <v>1772084400</v>
      </c>
    </row>
    <row r="189" spans="1:11" x14ac:dyDescent="0.55000000000000004">
      <c r="A189">
        <v>1772084698</v>
      </c>
      <c r="B189" t="s">
        <v>6</v>
      </c>
      <c r="C189" t="s">
        <v>7</v>
      </c>
      <c r="D189">
        <v>5193.88</v>
      </c>
      <c r="E189">
        <v>0</v>
      </c>
      <c r="F189">
        <v>0</v>
      </c>
      <c r="G189">
        <v>5194.78</v>
      </c>
      <c r="I189" s="1">
        <f t="shared" si="6"/>
        <v>46079.239560185189</v>
      </c>
      <c r="J189" s="2">
        <f t="shared" si="7"/>
        <v>46079.239583333336</v>
      </c>
      <c r="K189">
        <f t="shared" si="8"/>
        <v>1772084700</v>
      </c>
    </row>
    <row r="190" spans="1:11" x14ac:dyDescent="0.55000000000000004">
      <c r="A190">
        <v>1772084998</v>
      </c>
      <c r="B190" t="s">
        <v>6</v>
      </c>
      <c r="C190" t="s">
        <v>7</v>
      </c>
      <c r="D190">
        <v>5194.18</v>
      </c>
      <c r="E190">
        <v>0</v>
      </c>
      <c r="F190">
        <v>0</v>
      </c>
      <c r="G190">
        <v>5194.7700000000004</v>
      </c>
      <c r="I190" s="1">
        <f t="shared" si="6"/>
        <v>46079.243032407408</v>
      </c>
      <c r="J190" s="2">
        <f t="shared" si="7"/>
        <v>46079.243055555555</v>
      </c>
      <c r="K190">
        <f t="shared" si="8"/>
        <v>1772085000</v>
      </c>
    </row>
    <row r="191" spans="1:11" x14ac:dyDescent="0.55000000000000004">
      <c r="A191">
        <v>1772085298</v>
      </c>
      <c r="B191" t="s">
        <v>6</v>
      </c>
      <c r="C191" t="s">
        <v>7</v>
      </c>
      <c r="D191">
        <v>5198.46</v>
      </c>
      <c r="E191">
        <v>0</v>
      </c>
      <c r="F191">
        <v>0</v>
      </c>
      <c r="G191">
        <v>5194.9399999999996</v>
      </c>
      <c r="I191" s="1">
        <f t="shared" si="6"/>
        <v>46079.246504629627</v>
      </c>
      <c r="J191" s="2">
        <f t="shared" si="7"/>
        <v>46079.246527777781</v>
      </c>
      <c r="K191">
        <f t="shared" si="8"/>
        <v>1772085300</v>
      </c>
    </row>
    <row r="192" spans="1:11" x14ac:dyDescent="0.55000000000000004">
      <c r="A192">
        <v>1772085598</v>
      </c>
      <c r="B192" t="s">
        <v>6</v>
      </c>
      <c r="C192" t="s">
        <v>7</v>
      </c>
      <c r="D192">
        <v>5193.7700000000004</v>
      </c>
      <c r="E192">
        <v>0</v>
      </c>
      <c r="F192">
        <v>0</v>
      </c>
      <c r="G192">
        <v>5194.9799999999996</v>
      </c>
      <c r="I192" s="1">
        <f t="shared" si="6"/>
        <v>46079.249976851846</v>
      </c>
      <c r="J192" s="2">
        <f t="shared" si="7"/>
        <v>46079.25</v>
      </c>
      <c r="K192">
        <f t="shared" si="8"/>
        <v>1772085600</v>
      </c>
    </row>
    <row r="193" spans="1:11" x14ac:dyDescent="0.55000000000000004">
      <c r="A193">
        <v>1772085898</v>
      </c>
      <c r="B193" t="s">
        <v>6</v>
      </c>
      <c r="C193" t="s">
        <v>7</v>
      </c>
      <c r="D193">
        <v>5198.41</v>
      </c>
      <c r="E193">
        <v>0</v>
      </c>
      <c r="F193">
        <v>0</v>
      </c>
      <c r="G193">
        <v>5195.1400000000003</v>
      </c>
      <c r="I193" s="1">
        <f t="shared" si="6"/>
        <v>46079.253449074073</v>
      </c>
      <c r="J193" s="2">
        <f t="shared" si="7"/>
        <v>46079.253472222219</v>
      </c>
      <c r="K193">
        <f t="shared" si="8"/>
        <v>1772085900</v>
      </c>
    </row>
    <row r="194" spans="1:11" x14ac:dyDescent="0.55000000000000004">
      <c r="A194">
        <v>1772086198</v>
      </c>
      <c r="B194" t="s">
        <v>6</v>
      </c>
      <c r="C194" t="s">
        <v>7</v>
      </c>
      <c r="D194">
        <v>5197.99</v>
      </c>
      <c r="E194">
        <v>0</v>
      </c>
      <c r="F194">
        <v>0</v>
      </c>
      <c r="G194">
        <v>5195.3</v>
      </c>
      <c r="I194" s="1">
        <f t="shared" ref="I194:I257" si="9">(A194/86400)+25569</f>
        <v>46079.256921296299</v>
      </c>
      <c r="J194" s="2">
        <f t="shared" ref="J194:J257" si="10">CEILING(INT(I194*1440)/1440*288,1)/288</f>
        <v>46079.256944444445</v>
      </c>
      <c r="K194">
        <f t="shared" si="8"/>
        <v>1772086200</v>
      </c>
    </row>
    <row r="195" spans="1:11" x14ac:dyDescent="0.55000000000000004">
      <c r="A195">
        <v>1772086498</v>
      </c>
      <c r="B195" t="s">
        <v>6</v>
      </c>
      <c r="C195" t="s">
        <v>7</v>
      </c>
      <c r="D195">
        <v>5196.0600000000004</v>
      </c>
      <c r="E195">
        <v>0</v>
      </c>
      <c r="F195">
        <v>0</v>
      </c>
      <c r="G195">
        <v>5195.38</v>
      </c>
      <c r="I195" s="1">
        <f t="shared" si="9"/>
        <v>46079.260393518518</v>
      </c>
      <c r="J195" s="2">
        <f t="shared" si="10"/>
        <v>46079.260416666664</v>
      </c>
      <c r="K195">
        <f t="shared" ref="K195:K258" si="11">MROUND((J195-25569)*86400,300)</f>
        <v>1772086500</v>
      </c>
    </row>
    <row r="196" spans="1:11" x14ac:dyDescent="0.55000000000000004">
      <c r="A196">
        <v>1772086798</v>
      </c>
      <c r="B196" t="s">
        <v>6</v>
      </c>
      <c r="C196" t="s">
        <v>7</v>
      </c>
      <c r="D196">
        <v>5196.4399999999996</v>
      </c>
      <c r="E196">
        <v>0</v>
      </c>
      <c r="F196">
        <v>0</v>
      </c>
      <c r="G196">
        <v>5195.3900000000003</v>
      </c>
      <c r="I196" s="1">
        <f t="shared" si="9"/>
        <v>46079.263865740737</v>
      </c>
      <c r="J196" s="2">
        <f t="shared" si="10"/>
        <v>46079.263888888891</v>
      </c>
      <c r="K196">
        <f t="shared" si="11"/>
        <v>1772086800</v>
      </c>
    </row>
    <row r="197" spans="1:11" x14ac:dyDescent="0.55000000000000004">
      <c r="A197">
        <v>1772087098</v>
      </c>
      <c r="B197" t="s">
        <v>6</v>
      </c>
      <c r="C197" t="s">
        <v>7</v>
      </c>
      <c r="D197">
        <v>5193.49</v>
      </c>
      <c r="E197">
        <v>0</v>
      </c>
      <c r="F197">
        <v>0</v>
      </c>
      <c r="G197">
        <v>5195.3500000000004</v>
      </c>
      <c r="I197" s="1">
        <f t="shared" si="9"/>
        <v>46079.267337962963</v>
      </c>
      <c r="J197" s="2">
        <f t="shared" si="10"/>
        <v>46079.267361111109</v>
      </c>
      <c r="K197">
        <f t="shared" si="11"/>
        <v>1772087100</v>
      </c>
    </row>
    <row r="198" spans="1:11" x14ac:dyDescent="0.55000000000000004">
      <c r="A198">
        <v>1772087398</v>
      </c>
      <c r="B198" t="s">
        <v>6</v>
      </c>
      <c r="C198" t="s">
        <v>7</v>
      </c>
      <c r="D198">
        <v>5196.8999999999996</v>
      </c>
      <c r="E198">
        <v>0</v>
      </c>
      <c r="F198">
        <v>0</v>
      </c>
      <c r="G198">
        <v>5195.3900000000003</v>
      </c>
      <c r="I198" s="1">
        <f t="shared" si="9"/>
        <v>46079.270810185189</v>
      </c>
      <c r="J198" s="2">
        <f t="shared" si="10"/>
        <v>46079.270833333336</v>
      </c>
      <c r="K198">
        <f t="shared" si="11"/>
        <v>1772087400</v>
      </c>
    </row>
    <row r="199" spans="1:11" x14ac:dyDescent="0.55000000000000004">
      <c r="A199">
        <v>1772087698</v>
      </c>
      <c r="B199" t="s">
        <v>6</v>
      </c>
      <c r="C199" t="s">
        <v>7</v>
      </c>
      <c r="D199">
        <v>5196.79</v>
      </c>
      <c r="E199">
        <v>0</v>
      </c>
      <c r="F199">
        <v>0</v>
      </c>
      <c r="G199">
        <v>5195.46</v>
      </c>
      <c r="I199" s="1">
        <f t="shared" si="9"/>
        <v>46079.274282407408</v>
      </c>
      <c r="J199" s="2">
        <f t="shared" si="10"/>
        <v>46079.274305555555</v>
      </c>
      <c r="K199">
        <f t="shared" si="11"/>
        <v>1772087700</v>
      </c>
    </row>
    <row r="200" spans="1:11" x14ac:dyDescent="0.55000000000000004">
      <c r="A200">
        <v>1772087998</v>
      </c>
      <c r="B200" t="s">
        <v>6</v>
      </c>
      <c r="C200" t="s">
        <v>7</v>
      </c>
      <c r="D200">
        <v>5196.4399999999996</v>
      </c>
      <c r="E200">
        <v>0</v>
      </c>
      <c r="F200">
        <v>0</v>
      </c>
      <c r="G200">
        <v>5195.5</v>
      </c>
      <c r="I200" s="1">
        <f t="shared" si="9"/>
        <v>46079.277754629627</v>
      </c>
      <c r="J200" s="2">
        <f t="shared" si="10"/>
        <v>46079.277777777781</v>
      </c>
      <c r="K200">
        <f t="shared" si="11"/>
        <v>1772088000</v>
      </c>
    </row>
    <row r="201" spans="1:11" x14ac:dyDescent="0.55000000000000004">
      <c r="A201">
        <v>1772088298</v>
      </c>
      <c r="B201" t="s">
        <v>6</v>
      </c>
      <c r="C201" t="s">
        <v>7</v>
      </c>
      <c r="D201">
        <v>5192.8</v>
      </c>
      <c r="E201">
        <v>0</v>
      </c>
      <c r="F201">
        <v>0</v>
      </c>
      <c r="G201">
        <v>5195.3900000000003</v>
      </c>
      <c r="I201" s="1">
        <f t="shared" si="9"/>
        <v>46079.281226851846</v>
      </c>
      <c r="J201" s="2">
        <f t="shared" si="10"/>
        <v>46079.28125</v>
      </c>
      <c r="K201">
        <f t="shared" si="11"/>
        <v>1772088300</v>
      </c>
    </row>
    <row r="202" spans="1:11" x14ac:dyDescent="0.55000000000000004">
      <c r="A202">
        <v>1772088598</v>
      </c>
      <c r="B202" t="s">
        <v>6</v>
      </c>
      <c r="C202" t="s">
        <v>7</v>
      </c>
      <c r="D202">
        <v>5192.66</v>
      </c>
      <c r="E202">
        <v>0</v>
      </c>
      <c r="F202">
        <v>0</v>
      </c>
      <c r="G202">
        <v>5195.26</v>
      </c>
      <c r="I202" s="1">
        <f t="shared" si="9"/>
        <v>46079.284699074073</v>
      </c>
      <c r="J202" s="2">
        <f t="shared" si="10"/>
        <v>46079.284722222219</v>
      </c>
      <c r="K202">
        <f t="shared" si="11"/>
        <v>1772088600</v>
      </c>
    </row>
    <row r="203" spans="1:11" x14ac:dyDescent="0.55000000000000004">
      <c r="A203">
        <v>1772088898</v>
      </c>
      <c r="B203" t="s">
        <v>6</v>
      </c>
      <c r="C203" t="s">
        <v>7</v>
      </c>
      <c r="D203">
        <v>5193.26</v>
      </c>
      <c r="E203">
        <v>0</v>
      </c>
      <c r="F203">
        <v>0</v>
      </c>
      <c r="G203">
        <v>5195.05</v>
      </c>
      <c r="I203" s="1">
        <f t="shared" si="9"/>
        <v>46079.288171296299</v>
      </c>
      <c r="J203" s="2">
        <f t="shared" si="10"/>
        <v>46079.288194444445</v>
      </c>
      <c r="K203">
        <f t="shared" si="11"/>
        <v>1772088900</v>
      </c>
    </row>
    <row r="204" spans="1:11" x14ac:dyDescent="0.55000000000000004">
      <c r="A204">
        <v>1772089198</v>
      </c>
      <c r="B204" t="s">
        <v>6</v>
      </c>
      <c r="C204" t="s">
        <v>7</v>
      </c>
      <c r="D204">
        <v>5190.96</v>
      </c>
      <c r="E204">
        <v>0</v>
      </c>
      <c r="F204">
        <v>0</v>
      </c>
      <c r="G204">
        <v>5194.72</v>
      </c>
      <c r="I204" s="1">
        <f t="shared" si="9"/>
        <v>46079.291643518518</v>
      </c>
      <c r="J204" s="2">
        <f t="shared" si="10"/>
        <v>46079.291666666664</v>
      </c>
      <c r="K204">
        <f t="shared" si="11"/>
        <v>1772089200</v>
      </c>
    </row>
    <row r="205" spans="1:11" x14ac:dyDescent="0.55000000000000004">
      <c r="A205">
        <v>1772089498</v>
      </c>
      <c r="B205" t="s">
        <v>6</v>
      </c>
      <c r="C205" t="s">
        <v>7</v>
      </c>
      <c r="D205">
        <v>5184.75</v>
      </c>
      <c r="E205">
        <v>0</v>
      </c>
      <c r="F205">
        <v>0</v>
      </c>
      <c r="G205">
        <v>5194.1000000000004</v>
      </c>
      <c r="I205" s="1">
        <f t="shared" si="9"/>
        <v>46079.295115740737</v>
      </c>
      <c r="J205" s="2">
        <f t="shared" si="10"/>
        <v>46079.295138888891</v>
      </c>
      <c r="K205">
        <f t="shared" si="11"/>
        <v>1772089500</v>
      </c>
    </row>
    <row r="206" spans="1:11" x14ac:dyDescent="0.55000000000000004">
      <c r="A206">
        <v>1772089798</v>
      </c>
      <c r="B206" t="s">
        <v>6</v>
      </c>
      <c r="C206" t="s">
        <v>7</v>
      </c>
      <c r="D206">
        <v>5187.62</v>
      </c>
      <c r="E206">
        <v>0</v>
      </c>
      <c r="F206">
        <v>0</v>
      </c>
      <c r="G206">
        <v>5193.51</v>
      </c>
      <c r="I206" s="1">
        <f t="shared" si="9"/>
        <v>46079.298587962963</v>
      </c>
      <c r="J206" s="2">
        <f t="shared" si="10"/>
        <v>46079.298611111109</v>
      </c>
      <c r="K206">
        <f t="shared" si="11"/>
        <v>1772089800</v>
      </c>
    </row>
    <row r="207" spans="1:11" x14ac:dyDescent="0.55000000000000004">
      <c r="A207">
        <v>1772090098</v>
      </c>
      <c r="B207" t="s">
        <v>6</v>
      </c>
      <c r="C207" t="s">
        <v>7</v>
      </c>
      <c r="D207">
        <v>5188.55</v>
      </c>
      <c r="E207">
        <v>0</v>
      </c>
      <c r="F207">
        <v>0</v>
      </c>
      <c r="G207">
        <v>5193.13</v>
      </c>
      <c r="I207" s="1">
        <f t="shared" si="9"/>
        <v>46079.302060185189</v>
      </c>
      <c r="J207" s="2">
        <f t="shared" si="10"/>
        <v>46079.302083333336</v>
      </c>
      <c r="K207">
        <f t="shared" si="11"/>
        <v>1772090100</v>
      </c>
    </row>
    <row r="208" spans="1:11" x14ac:dyDescent="0.55000000000000004">
      <c r="A208">
        <v>1772090398</v>
      </c>
      <c r="B208" t="s">
        <v>6</v>
      </c>
      <c r="C208" t="s">
        <v>7</v>
      </c>
      <c r="D208">
        <v>5186.04</v>
      </c>
      <c r="E208">
        <v>0</v>
      </c>
      <c r="F208">
        <v>0</v>
      </c>
      <c r="G208">
        <v>5192.6099999999997</v>
      </c>
      <c r="I208" s="1">
        <f t="shared" si="9"/>
        <v>46079.305532407408</v>
      </c>
      <c r="J208" s="2">
        <f t="shared" si="10"/>
        <v>46079.305555555555</v>
      </c>
      <c r="K208">
        <f t="shared" si="11"/>
        <v>1772090400</v>
      </c>
    </row>
    <row r="209" spans="1:11" x14ac:dyDescent="0.55000000000000004">
      <c r="A209">
        <v>1772090698</v>
      </c>
      <c r="B209" t="s">
        <v>6</v>
      </c>
      <c r="C209" t="s">
        <v>7</v>
      </c>
      <c r="D209">
        <v>5184.88</v>
      </c>
      <c r="E209">
        <v>0</v>
      </c>
      <c r="F209">
        <v>0</v>
      </c>
      <c r="G209">
        <v>5192.12</v>
      </c>
      <c r="I209" s="1">
        <f t="shared" si="9"/>
        <v>46079.309004629627</v>
      </c>
      <c r="J209" s="2">
        <f t="shared" si="10"/>
        <v>46079.309027777781</v>
      </c>
      <c r="K209">
        <f t="shared" si="11"/>
        <v>1772090700</v>
      </c>
    </row>
    <row r="210" spans="1:11" x14ac:dyDescent="0.55000000000000004">
      <c r="A210">
        <v>1772090998</v>
      </c>
      <c r="B210" t="s">
        <v>6</v>
      </c>
      <c r="C210" t="s">
        <v>7</v>
      </c>
      <c r="D210">
        <v>5186.1499999999996</v>
      </c>
      <c r="E210">
        <v>0</v>
      </c>
      <c r="F210">
        <v>0</v>
      </c>
      <c r="G210">
        <v>5191.72</v>
      </c>
      <c r="I210" s="1">
        <f t="shared" si="9"/>
        <v>46079.312476851846</v>
      </c>
      <c r="J210" s="2">
        <f t="shared" si="10"/>
        <v>46079.3125</v>
      </c>
      <c r="K210">
        <f t="shared" si="11"/>
        <v>1772091000</v>
      </c>
    </row>
    <row r="211" spans="1:11" x14ac:dyDescent="0.55000000000000004">
      <c r="A211">
        <v>1772091298</v>
      </c>
      <c r="B211" t="s">
        <v>6</v>
      </c>
      <c r="C211" t="s">
        <v>7</v>
      </c>
      <c r="D211">
        <v>5188.3500000000004</v>
      </c>
      <c r="E211">
        <v>0</v>
      </c>
      <c r="F211">
        <v>0</v>
      </c>
      <c r="G211">
        <v>5191.3999999999996</v>
      </c>
      <c r="I211" s="1">
        <f t="shared" si="9"/>
        <v>46079.315949074073</v>
      </c>
      <c r="J211" s="2">
        <f t="shared" si="10"/>
        <v>46079.315972222219</v>
      </c>
      <c r="K211">
        <f t="shared" si="11"/>
        <v>1772091300</v>
      </c>
    </row>
    <row r="212" spans="1:11" x14ac:dyDescent="0.55000000000000004">
      <c r="A212">
        <v>1772091598</v>
      </c>
      <c r="B212" t="s">
        <v>6</v>
      </c>
      <c r="C212" t="s">
        <v>7</v>
      </c>
      <c r="D212">
        <v>5186.49</v>
      </c>
      <c r="E212">
        <v>0</v>
      </c>
      <c r="F212">
        <v>0</v>
      </c>
      <c r="G212">
        <v>5191.12</v>
      </c>
      <c r="I212" s="1">
        <f t="shared" si="9"/>
        <v>46079.319421296299</v>
      </c>
      <c r="J212" s="2">
        <f t="shared" si="10"/>
        <v>46079.319444444445</v>
      </c>
      <c r="K212">
        <f t="shared" si="11"/>
        <v>1772091600</v>
      </c>
    </row>
    <row r="213" spans="1:11" x14ac:dyDescent="0.55000000000000004">
      <c r="A213">
        <v>1772091898</v>
      </c>
      <c r="B213" t="s">
        <v>6</v>
      </c>
      <c r="C213" t="s">
        <v>7</v>
      </c>
      <c r="D213">
        <v>5181.91</v>
      </c>
      <c r="E213">
        <v>0</v>
      </c>
      <c r="F213">
        <v>0</v>
      </c>
      <c r="G213">
        <v>5190.58</v>
      </c>
      <c r="I213" s="1">
        <f t="shared" si="9"/>
        <v>46079.322893518518</v>
      </c>
      <c r="J213" s="2">
        <f t="shared" si="10"/>
        <v>46079.322916666664</v>
      </c>
      <c r="K213">
        <f t="shared" si="11"/>
        <v>1772091900</v>
      </c>
    </row>
    <row r="214" spans="1:11" x14ac:dyDescent="0.55000000000000004">
      <c r="A214">
        <v>1772092198</v>
      </c>
      <c r="B214" t="s">
        <v>6</v>
      </c>
      <c r="C214" t="s">
        <v>7</v>
      </c>
      <c r="D214">
        <v>5183.7</v>
      </c>
      <c r="E214">
        <v>0</v>
      </c>
      <c r="F214">
        <v>0</v>
      </c>
      <c r="G214">
        <v>5190.01</v>
      </c>
      <c r="I214" s="1">
        <f t="shared" si="9"/>
        <v>46079.326365740737</v>
      </c>
      <c r="J214" s="2">
        <f t="shared" si="10"/>
        <v>46079.326388888891</v>
      </c>
      <c r="K214">
        <f t="shared" si="11"/>
        <v>1772092200</v>
      </c>
    </row>
    <row r="215" spans="1:11" x14ac:dyDescent="0.55000000000000004">
      <c r="A215">
        <v>1772092498</v>
      </c>
      <c r="B215" t="s">
        <v>6</v>
      </c>
      <c r="C215" t="s">
        <v>7</v>
      </c>
      <c r="D215">
        <v>5186.0200000000004</v>
      </c>
      <c r="E215">
        <v>0</v>
      </c>
      <c r="F215">
        <v>0</v>
      </c>
      <c r="G215">
        <v>5189.72</v>
      </c>
      <c r="I215" s="1">
        <f t="shared" si="9"/>
        <v>46079.329837962963</v>
      </c>
      <c r="J215" s="2">
        <f t="shared" si="10"/>
        <v>46079.329861111109</v>
      </c>
      <c r="K215">
        <f t="shared" si="11"/>
        <v>1772092500</v>
      </c>
    </row>
    <row r="216" spans="1:11" x14ac:dyDescent="0.55000000000000004">
      <c r="A216">
        <v>1772092798</v>
      </c>
      <c r="B216" t="s">
        <v>6</v>
      </c>
      <c r="C216" t="s">
        <v>7</v>
      </c>
      <c r="D216">
        <v>5181.47</v>
      </c>
      <c r="E216">
        <v>0</v>
      </c>
      <c r="F216">
        <v>0</v>
      </c>
      <c r="G216">
        <v>5189.22</v>
      </c>
      <c r="I216" s="1">
        <f t="shared" si="9"/>
        <v>46079.333310185189</v>
      </c>
      <c r="J216" s="2">
        <f t="shared" si="10"/>
        <v>46079.333333333336</v>
      </c>
      <c r="K216">
        <f t="shared" si="11"/>
        <v>1772092800</v>
      </c>
    </row>
    <row r="217" spans="1:11" x14ac:dyDescent="0.55000000000000004">
      <c r="A217">
        <v>1772093098</v>
      </c>
      <c r="B217" t="s">
        <v>6</v>
      </c>
      <c r="C217" t="s">
        <v>7</v>
      </c>
      <c r="D217">
        <v>5183.96</v>
      </c>
      <c r="E217">
        <v>0</v>
      </c>
      <c r="F217">
        <v>5179.41</v>
      </c>
      <c r="G217">
        <v>5188.7700000000004</v>
      </c>
      <c r="I217" s="1">
        <f t="shared" si="9"/>
        <v>46079.336782407408</v>
      </c>
      <c r="J217" s="2">
        <f t="shared" si="10"/>
        <v>46079.336805555555</v>
      </c>
      <c r="K217">
        <f t="shared" si="11"/>
        <v>1772093100</v>
      </c>
    </row>
    <row r="218" spans="1:11" x14ac:dyDescent="0.55000000000000004">
      <c r="A218">
        <v>1772093398</v>
      </c>
      <c r="B218" t="s">
        <v>6</v>
      </c>
      <c r="C218" t="s">
        <v>7</v>
      </c>
      <c r="D218">
        <v>5189.4799999999996</v>
      </c>
      <c r="E218">
        <v>0</v>
      </c>
      <c r="F218">
        <v>0</v>
      </c>
      <c r="G218">
        <v>5188.71</v>
      </c>
      <c r="I218" s="1">
        <f t="shared" si="9"/>
        <v>46079.340254629627</v>
      </c>
      <c r="J218" s="2">
        <f t="shared" si="10"/>
        <v>46079.340277777781</v>
      </c>
      <c r="K218">
        <f t="shared" si="11"/>
        <v>1772093400</v>
      </c>
    </row>
    <row r="219" spans="1:11" x14ac:dyDescent="0.55000000000000004">
      <c r="A219">
        <v>1772093698</v>
      </c>
      <c r="B219" t="s">
        <v>6</v>
      </c>
      <c r="C219" t="s">
        <v>7</v>
      </c>
      <c r="D219">
        <v>5187.25</v>
      </c>
      <c r="E219">
        <v>5190.8500000000004</v>
      </c>
      <c r="F219">
        <v>0</v>
      </c>
      <c r="G219">
        <v>5188.63</v>
      </c>
      <c r="I219" s="1">
        <f t="shared" si="9"/>
        <v>46079.343726851846</v>
      </c>
      <c r="J219" s="2">
        <f t="shared" si="10"/>
        <v>46079.34375</v>
      </c>
      <c r="K219">
        <f t="shared" si="11"/>
        <v>1772093700</v>
      </c>
    </row>
    <row r="220" spans="1:11" x14ac:dyDescent="0.55000000000000004">
      <c r="A220">
        <v>1772093998</v>
      </c>
      <c r="B220" t="s">
        <v>6</v>
      </c>
      <c r="C220" t="s">
        <v>7</v>
      </c>
      <c r="D220">
        <v>5187.01</v>
      </c>
      <c r="E220">
        <v>0</v>
      </c>
      <c r="F220">
        <v>0</v>
      </c>
      <c r="G220">
        <v>5188.4799999999996</v>
      </c>
      <c r="I220" s="1">
        <f t="shared" si="9"/>
        <v>46079.347199074073</v>
      </c>
      <c r="J220" s="2">
        <f t="shared" si="10"/>
        <v>46079.347222222219</v>
      </c>
      <c r="K220">
        <f t="shared" si="11"/>
        <v>1772094000</v>
      </c>
    </row>
    <row r="221" spans="1:11" x14ac:dyDescent="0.55000000000000004">
      <c r="A221">
        <v>1772094298</v>
      </c>
      <c r="B221" t="s">
        <v>6</v>
      </c>
      <c r="C221" t="s">
        <v>7</v>
      </c>
      <c r="D221">
        <v>5176.99</v>
      </c>
      <c r="E221">
        <v>0</v>
      </c>
      <c r="F221">
        <v>0</v>
      </c>
      <c r="G221">
        <v>5187.88</v>
      </c>
      <c r="I221" s="1">
        <f t="shared" si="9"/>
        <v>46079.350671296299</v>
      </c>
      <c r="J221" s="2">
        <f t="shared" si="10"/>
        <v>46079.350694444445</v>
      </c>
      <c r="K221">
        <f t="shared" si="11"/>
        <v>1772094300</v>
      </c>
    </row>
    <row r="222" spans="1:11" x14ac:dyDescent="0.55000000000000004">
      <c r="A222">
        <v>1772094598</v>
      </c>
      <c r="B222" t="s">
        <v>6</v>
      </c>
      <c r="C222" t="s">
        <v>7</v>
      </c>
      <c r="D222">
        <v>5175.0600000000004</v>
      </c>
      <c r="E222">
        <v>0</v>
      </c>
      <c r="F222">
        <v>0</v>
      </c>
      <c r="G222">
        <v>5187.01</v>
      </c>
      <c r="I222" s="1">
        <f t="shared" si="9"/>
        <v>46079.354143518518</v>
      </c>
      <c r="J222" s="2">
        <f t="shared" si="10"/>
        <v>46079.354166666664</v>
      </c>
      <c r="K222">
        <f t="shared" si="11"/>
        <v>1772094600</v>
      </c>
    </row>
    <row r="223" spans="1:11" x14ac:dyDescent="0.55000000000000004">
      <c r="A223">
        <v>1772094898</v>
      </c>
      <c r="B223" t="s">
        <v>6</v>
      </c>
      <c r="C223" t="s">
        <v>7</v>
      </c>
      <c r="D223">
        <v>5174.82</v>
      </c>
      <c r="E223">
        <v>0</v>
      </c>
      <c r="F223">
        <v>0</v>
      </c>
      <c r="G223">
        <v>5186.16</v>
      </c>
      <c r="I223" s="1">
        <f t="shared" si="9"/>
        <v>46079.357615740737</v>
      </c>
      <c r="J223" s="2">
        <f t="shared" si="10"/>
        <v>46079.357638888891</v>
      </c>
      <c r="K223">
        <f t="shared" si="11"/>
        <v>1772094900</v>
      </c>
    </row>
    <row r="224" spans="1:11" x14ac:dyDescent="0.55000000000000004">
      <c r="A224">
        <v>1772095198</v>
      </c>
      <c r="B224" t="s">
        <v>6</v>
      </c>
      <c r="C224" t="s">
        <v>7</v>
      </c>
      <c r="D224">
        <v>5174.28</v>
      </c>
      <c r="E224">
        <v>0</v>
      </c>
      <c r="F224">
        <v>0</v>
      </c>
      <c r="G224">
        <v>5185.3</v>
      </c>
      <c r="I224" s="1">
        <f t="shared" si="9"/>
        <v>46079.361087962963</v>
      </c>
      <c r="J224" s="2">
        <f t="shared" si="10"/>
        <v>46079.361111111109</v>
      </c>
      <c r="K224">
        <f t="shared" si="11"/>
        <v>1772095200</v>
      </c>
    </row>
    <row r="225" spans="1:11" x14ac:dyDescent="0.55000000000000004">
      <c r="A225">
        <v>1772095498</v>
      </c>
      <c r="B225" t="s">
        <v>6</v>
      </c>
      <c r="C225" t="s">
        <v>7</v>
      </c>
      <c r="D225">
        <v>5179.75</v>
      </c>
      <c r="E225">
        <v>0</v>
      </c>
      <c r="F225">
        <v>5167.91</v>
      </c>
      <c r="G225">
        <v>5184.63</v>
      </c>
      <c r="I225" s="1">
        <f t="shared" si="9"/>
        <v>46079.364560185189</v>
      </c>
      <c r="J225" s="2">
        <f t="shared" si="10"/>
        <v>46079.364583333336</v>
      </c>
      <c r="K225">
        <f t="shared" si="11"/>
        <v>1772095500</v>
      </c>
    </row>
    <row r="226" spans="1:11" x14ac:dyDescent="0.55000000000000004">
      <c r="A226">
        <v>1772095798</v>
      </c>
      <c r="B226" t="s">
        <v>6</v>
      </c>
      <c r="C226" t="s">
        <v>7</v>
      </c>
      <c r="D226">
        <v>5178.38</v>
      </c>
      <c r="E226">
        <v>0</v>
      </c>
      <c r="F226">
        <v>0</v>
      </c>
      <c r="G226">
        <v>5184.26</v>
      </c>
      <c r="I226" s="1">
        <f t="shared" si="9"/>
        <v>46079.368032407408</v>
      </c>
      <c r="J226" s="2">
        <f t="shared" si="10"/>
        <v>46079.368055555555</v>
      </c>
      <c r="K226">
        <f t="shared" si="11"/>
        <v>1772095800</v>
      </c>
    </row>
    <row r="227" spans="1:11" x14ac:dyDescent="0.55000000000000004">
      <c r="A227">
        <v>1772096098</v>
      </c>
      <c r="B227" t="s">
        <v>6</v>
      </c>
      <c r="C227" t="s">
        <v>7</v>
      </c>
      <c r="D227">
        <v>5179.41</v>
      </c>
      <c r="E227">
        <v>0</v>
      </c>
      <c r="F227">
        <v>0</v>
      </c>
      <c r="G227">
        <v>5183.87</v>
      </c>
      <c r="I227" s="1">
        <f t="shared" si="9"/>
        <v>46079.371504629627</v>
      </c>
      <c r="J227" s="2">
        <f t="shared" si="10"/>
        <v>46079.371527777781</v>
      </c>
      <c r="K227">
        <f t="shared" si="11"/>
        <v>1772096100</v>
      </c>
    </row>
    <row r="228" spans="1:11" x14ac:dyDescent="0.55000000000000004">
      <c r="A228">
        <v>1772096398</v>
      </c>
      <c r="B228" t="s">
        <v>6</v>
      </c>
      <c r="C228" t="s">
        <v>7</v>
      </c>
      <c r="D228">
        <v>5174.4399999999996</v>
      </c>
      <c r="E228">
        <v>0</v>
      </c>
      <c r="F228">
        <v>0</v>
      </c>
      <c r="G228">
        <v>5183.34</v>
      </c>
      <c r="I228" s="1">
        <f t="shared" si="9"/>
        <v>46079.374976851846</v>
      </c>
      <c r="J228" s="2">
        <f t="shared" si="10"/>
        <v>46079.375</v>
      </c>
      <c r="K228">
        <f t="shared" si="11"/>
        <v>1772096400</v>
      </c>
    </row>
    <row r="229" spans="1:11" x14ac:dyDescent="0.55000000000000004">
      <c r="A229">
        <v>1772096698</v>
      </c>
      <c r="B229" t="s">
        <v>6</v>
      </c>
      <c r="C229" t="s">
        <v>7</v>
      </c>
      <c r="D229">
        <v>5178.01</v>
      </c>
      <c r="E229">
        <v>0</v>
      </c>
      <c r="F229">
        <v>0</v>
      </c>
      <c r="G229">
        <v>5182.87</v>
      </c>
      <c r="I229" s="1">
        <f t="shared" si="9"/>
        <v>46079.378449074073</v>
      </c>
      <c r="J229" s="2">
        <f t="shared" si="10"/>
        <v>46079.378472222219</v>
      </c>
      <c r="K229">
        <f t="shared" si="11"/>
        <v>1772096700</v>
      </c>
    </row>
    <row r="230" spans="1:11" x14ac:dyDescent="0.55000000000000004">
      <c r="A230">
        <v>1772096998</v>
      </c>
      <c r="B230" t="s">
        <v>6</v>
      </c>
      <c r="C230" t="s">
        <v>7</v>
      </c>
      <c r="D230">
        <v>5181.6400000000003</v>
      </c>
      <c r="E230">
        <v>0</v>
      </c>
      <c r="F230">
        <v>0</v>
      </c>
      <c r="G230">
        <v>5182.71</v>
      </c>
      <c r="I230" s="1">
        <f t="shared" si="9"/>
        <v>46079.381921296299</v>
      </c>
      <c r="J230" s="2">
        <f t="shared" si="10"/>
        <v>46079.381944444445</v>
      </c>
      <c r="K230">
        <f t="shared" si="11"/>
        <v>1772097000</v>
      </c>
    </row>
    <row r="231" spans="1:11" x14ac:dyDescent="0.55000000000000004">
      <c r="A231">
        <v>1772097298</v>
      </c>
      <c r="B231" t="s">
        <v>6</v>
      </c>
      <c r="C231" t="s">
        <v>7</v>
      </c>
      <c r="D231">
        <v>5176.99</v>
      </c>
      <c r="E231">
        <v>0</v>
      </c>
      <c r="F231">
        <v>0</v>
      </c>
      <c r="G231">
        <v>5182.3999999999996</v>
      </c>
      <c r="I231" s="1">
        <f t="shared" si="9"/>
        <v>46079.385393518518</v>
      </c>
      <c r="J231" s="2">
        <f t="shared" si="10"/>
        <v>46079.385416666664</v>
      </c>
      <c r="K231">
        <f t="shared" si="11"/>
        <v>1772097300</v>
      </c>
    </row>
    <row r="232" spans="1:11" x14ac:dyDescent="0.55000000000000004">
      <c r="A232">
        <v>1772097598</v>
      </c>
      <c r="B232" t="s">
        <v>6</v>
      </c>
      <c r="C232" t="s">
        <v>7</v>
      </c>
      <c r="D232">
        <v>5176.5600000000004</v>
      </c>
      <c r="E232">
        <v>0</v>
      </c>
      <c r="F232">
        <v>0</v>
      </c>
      <c r="G232">
        <v>5181.95</v>
      </c>
      <c r="I232" s="1">
        <f t="shared" si="9"/>
        <v>46079.388865740737</v>
      </c>
      <c r="J232" s="2">
        <f t="shared" si="10"/>
        <v>46079.388888888891</v>
      </c>
      <c r="K232">
        <f t="shared" si="11"/>
        <v>1772097600</v>
      </c>
    </row>
    <row r="233" spans="1:11" x14ac:dyDescent="0.55000000000000004">
      <c r="A233">
        <v>1772097898</v>
      </c>
      <c r="B233" t="s">
        <v>6</v>
      </c>
      <c r="C233" t="s">
        <v>7</v>
      </c>
      <c r="D233">
        <v>5181.2</v>
      </c>
      <c r="E233">
        <v>0</v>
      </c>
      <c r="F233">
        <v>0</v>
      </c>
      <c r="G233">
        <v>5181.8100000000004</v>
      </c>
      <c r="I233" s="1">
        <f t="shared" si="9"/>
        <v>46079.392337962963</v>
      </c>
      <c r="J233" s="2">
        <f t="shared" si="10"/>
        <v>46079.392361111109</v>
      </c>
      <c r="K233">
        <f t="shared" si="11"/>
        <v>1772097900</v>
      </c>
    </row>
    <row r="234" spans="1:11" x14ac:dyDescent="0.55000000000000004">
      <c r="A234">
        <v>1772098198</v>
      </c>
      <c r="B234" t="s">
        <v>6</v>
      </c>
      <c r="C234" t="s">
        <v>7</v>
      </c>
      <c r="D234">
        <v>5181.63</v>
      </c>
      <c r="E234">
        <v>0</v>
      </c>
      <c r="F234">
        <v>0</v>
      </c>
      <c r="G234">
        <v>5181.79</v>
      </c>
      <c r="I234" s="1">
        <f t="shared" si="9"/>
        <v>46079.395810185189</v>
      </c>
      <c r="J234" s="2">
        <f t="shared" si="10"/>
        <v>46079.395833333336</v>
      </c>
      <c r="K234">
        <f t="shared" si="11"/>
        <v>1772098200</v>
      </c>
    </row>
    <row r="235" spans="1:11" x14ac:dyDescent="0.55000000000000004">
      <c r="A235">
        <v>1772098498</v>
      </c>
      <c r="B235" t="s">
        <v>6</v>
      </c>
      <c r="C235" t="s">
        <v>7</v>
      </c>
      <c r="D235">
        <v>5183.3</v>
      </c>
      <c r="E235">
        <v>0</v>
      </c>
      <c r="F235">
        <v>0</v>
      </c>
      <c r="G235">
        <v>5181.84</v>
      </c>
      <c r="I235" s="1">
        <f t="shared" si="9"/>
        <v>46079.399282407408</v>
      </c>
      <c r="J235" s="2">
        <f t="shared" si="10"/>
        <v>46079.399305555555</v>
      </c>
      <c r="K235">
        <f t="shared" si="11"/>
        <v>1772098500</v>
      </c>
    </row>
    <row r="236" spans="1:11" x14ac:dyDescent="0.55000000000000004">
      <c r="A236">
        <v>1772098798</v>
      </c>
      <c r="B236" t="s">
        <v>6</v>
      </c>
      <c r="C236" t="s">
        <v>7</v>
      </c>
      <c r="D236">
        <v>5181.5</v>
      </c>
      <c r="E236">
        <v>0</v>
      </c>
      <c r="F236">
        <v>0</v>
      </c>
      <c r="G236">
        <v>5181.83</v>
      </c>
      <c r="I236" s="1">
        <f t="shared" si="9"/>
        <v>46079.402754629627</v>
      </c>
      <c r="J236" s="2">
        <f t="shared" si="10"/>
        <v>46079.402777777781</v>
      </c>
      <c r="K236">
        <f t="shared" si="11"/>
        <v>1772098800</v>
      </c>
    </row>
    <row r="237" spans="1:11" x14ac:dyDescent="0.55000000000000004">
      <c r="A237">
        <v>1772099098</v>
      </c>
      <c r="B237" t="s">
        <v>6</v>
      </c>
      <c r="C237" t="s">
        <v>7</v>
      </c>
      <c r="D237">
        <v>5184.6400000000003</v>
      </c>
      <c r="E237">
        <v>0</v>
      </c>
      <c r="F237">
        <v>0</v>
      </c>
      <c r="G237">
        <v>5181.9799999999996</v>
      </c>
      <c r="I237" s="1">
        <f t="shared" si="9"/>
        <v>46079.406226851846</v>
      </c>
      <c r="J237" s="2">
        <f t="shared" si="10"/>
        <v>46079.40625</v>
      </c>
      <c r="K237">
        <f t="shared" si="11"/>
        <v>1772099100</v>
      </c>
    </row>
    <row r="238" spans="1:11" x14ac:dyDescent="0.55000000000000004">
      <c r="A238">
        <v>1772099398</v>
      </c>
      <c r="B238" t="s">
        <v>6</v>
      </c>
      <c r="C238" t="s">
        <v>7</v>
      </c>
      <c r="D238">
        <v>5186.9799999999996</v>
      </c>
      <c r="E238">
        <v>0</v>
      </c>
      <c r="F238">
        <v>0</v>
      </c>
      <c r="G238">
        <v>5182.2700000000004</v>
      </c>
      <c r="I238" s="1">
        <f t="shared" si="9"/>
        <v>46079.409699074073</v>
      </c>
      <c r="J238" s="2">
        <f t="shared" si="10"/>
        <v>46079.409722222219</v>
      </c>
      <c r="K238">
        <f t="shared" si="11"/>
        <v>1772099400</v>
      </c>
    </row>
    <row r="239" spans="1:11" x14ac:dyDescent="0.55000000000000004">
      <c r="A239">
        <v>1772099698</v>
      </c>
      <c r="B239" t="s">
        <v>6</v>
      </c>
      <c r="C239" t="s">
        <v>7</v>
      </c>
      <c r="D239">
        <v>5186.32</v>
      </c>
      <c r="E239">
        <v>0</v>
      </c>
      <c r="F239">
        <v>0</v>
      </c>
      <c r="G239">
        <v>5182.63</v>
      </c>
      <c r="I239" s="1">
        <f t="shared" si="9"/>
        <v>46079.413171296299</v>
      </c>
      <c r="J239" s="2">
        <f t="shared" si="10"/>
        <v>46079.413194444445</v>
      </c>
      <c r="K239">
        <f t="shared" si="11"/>
        <v>1772099700</v>
      </c>
    </row>
    <row r="240" spans="1:11" x14ac:dyDescent="0.55000000000000004">
      <c r="A240">
        <v>1772099998</v>
      </c>
      <c r="B240" t="s">
        <v>6</v>
      </c>
      <c r="C240" t="s">
        <v>7</v>
      </c>
      <c r="D240">
        <v>5189.51</v>
      </c>
      <c r="E240">
        <v>0</v>
      </c>
      <c r="F240">
        <v>0</v>
      </c>
      <c r="G240">
        <v>5183.03</v>
      </c>
      <c r="I240" s="1">
        <f t="shared" si="9"/>
        <v>46079.416643518518</v>
      </c>
      <c r="J240" s="2">
        <f t="shared" si="10"/>
        <v>46079.416666666664</v>
      </c>
      <c r="K240">
        <f t="shared" si="11"/>
        <v>1772100000</v>
      </c>
    </row>
    <row r="241" spans="1:11" x14ac:dyDescent="0.55000000000000004">
      <c r="A241">
        <v>1772100298</v>
      </c>
      <c r="B241" t="s">
        <v>6</v>
      </c>
      <c r="C241" t="s">
        <v>7</v>
      </c>
      <c r="D241">
        <v>5188.45</v>
      </c>
      <c r="E241">
        <v>5190.1000000000004</v>
      </c>
      <c r="F241">
        <v>0</v>
      </c>
      <c r="G241">
        <v>5183.45</v>
      </c>
      <c r="I241" s="1">
        <f t="shared" si="9"/>
        <v>46079.420115740737</v>
      </c>
      <c r="J241" s="2">
        <f t="shared" si="10"/>
        <v>46079.420138888891</v>
      </c>
      <c r="K241">
        <f t="shared" si="11"/>
        <v>1772100300</v>
      </c>
    </row>
    <row r="242" spans="1:11" x14ac:dyDescent="0.55000000000000004">
      <c r="A242">
        <v>1772100598</v>
      </c>
      <c r="B242" t="s">
        <v>6</v>
      </c>
      <c r="C242" t="s">
        <v>7</v>
      </c>
      <c r="D242">
        <v>5187.8900000000003</v>
      </c>
      <c r="E242">
        <v>0</v>
      </c>
      <c r="F242">
        <v>0</v>
      </c>
      <c r="G242">
        <v>5183.7700000000004</v>
      </c>
      <c r="I242" s="1">
        <f t="shared" si="9"/>
        <v>46079.423587962963</v>
      </c>
      <c r="J242" s="2">
        <f t="shared" si="10"/>
        <v>46079.423611111109</v>
      </c>
      <c r="K242">
        <f t="shared" si="11"/>
        <v>1772100600</v>
      </c>
    </row>
    <row r="243" spans="1:11" x14ac:dyDescent="0.55000000000000004">
      <c r="A243">
        <v>1772100898</v>
      </c>
      <c r="B243" t="s">
        <v>6</v>
      </c>
      <c r="C243" t="s">
        <v>7</v>
      </c>
      <c r="D243">
        <v>5182.8500000000004</v>
      </c>
      <c r="E243">
        <v>0</v>
      </c>
      <c r="F243">
        <v>0</v>
      </c>
      <c r="G243">
        <v>5183.82</v>
      </c>
      <c r="I243" s="1">
        <f t="shared" si="9"/>
        <v>46079.427060185189</v>
      </c>
      <c r="J243" s="2">
        <f t="shared" si="10"/>
        <v>46079.427083333336</v>
      </c>
      <c r="K243">
        <f t="shared" si="11"/>
        <v>1772100900</v>
      </c>
    </row>
    <row r="244" spans="1:11" x14ac:dyDescent="0.55000000000000004">
      <c r="A244">
        <v>1772101198</v>
      </c>
      <c r="B244" t="s">
        <v>6</v>
      </c>
      <c r="C244" t="s">
        <v>7</v>
      </c>
      <c r="D244">
        <v>5183.6000000000004</v>
      </c>
      <c r="E244">
        <v>0</v>
      </c>
      <c r="F244">
        <v>0</v>
      </c>
      <c r="G244">
        <v>5183.78</v>
      </c>
      <c r="I244" s="1">
        <f t="shared" si="9"/>
        <v>46079.430532407408</v>
      </c>
      <c r="J244" s="2">
        <f t="shared" si="10"/>
        <v>46079.430555555555</v>
      </c>
      <c r="K244">
        <f t="shared" si="11"/>
        <v>1772101200</v>
      </c>
    </row>
    <row r="245" spans="1:11" x14ac:dyDescent="0.55000000000000004">
      <c r="A245">
        <v>1772101498</v>
      </c>
      <c r="B245" t="s">
        <v>6</v>
      </c>
      <c r="C245" t="s">
        <v>7</v>
      </c>
      <c r="D245">
        <v>5179.29</v>
      </c>
      <c r="E245">
        <v>0</v>
      </c>
      <c r="F245">
        <v>0</v>
      </c>
      <c r="G245">
        <v>5183.59</v>
      </c>
      <c r="I245" s="1">
        <f t="shared" si="9"/>
        <v>46079.434004629627</v>
      </c>
      <c r="J245" s="2">
        <f t="shared" si="10"/>
        <v>46079.434027777781</v>
      </c>
      <c r="K245">
        <f t="shared" si="11"/>
        <v>1772101500</v>
      </c>
    </row>
    <row r="246" spans="1:11" x14ac:dyDescent="0.55000000000000004">
      <c r="A246">
        <v>1772101798</v>
      </c>
      <c r="B246" t="s">
        <v>6</v>
      </c>
      <c r="C246" t="s">
        <v>7</v>
      </c>
      <c r="D246">
        <v>5177.04</v>
      </c>
      <c r="E246">
        <v>0</v>
      </c>
      <c r="F246">
        <v>0</v>
      </c>
      <c r="G246">
        <v>5183.12</v>
      </c>
      <c r="I246" s="1">
        <f t="shared" si="9"/>
        <v>46079.437476851846</v>
      </c>
      <c r="J246" s="2">
        <f t="shared" si="10"/>
        <v>46079.4375</v>
      </c>
      <c r="K246">
        <f t="shared" si="11"/>
        <v>1772101800</v>
      </c>
    </row>
    <row r="247" spans="1:11" x14ac:dyDescent="0.55000000000000004">
      <c r="A247">
        <v>1772102098</v>
      </c>
      <c r="B247" t="s">
        <v>6</v>
      </c>
      <c r="C247" t="s">
        <v>7</v>
      </c>
      <c r="D247">
        <v>5176.09</v>
      </c>
      <c r="E247">
        <v>0</v>
      </c>
      <c r="F247">
        <v>0</v>
      </c>
      <c r="G247">
        <v>5182.54</v>
      </c>
      <c r="I247" s="1">
        <f t="shared" si="9"/>
        <v>46079.440949074073</v>
      </c>
      <c r="J247" s="2">
        <f t="shared" si="10"/>
        <v>46079.440972222219</v>
      </c>
      <c r="K247">
        <f t="shared" si="11"/>
        <v>1772102100</v>
      </c>
    </row>
    <row r="248" spans="1:11" x14ac:dyDescent="0.55000000000000004">
      <c r="A248">
        <v>1772102398</v>
      </c>
      <c r="B248" t="s">
        <v>6</v>
      </c>
      <c r="C248" t="s">
        <v>7</v>
      </c>
      <c r="D248">
        <v>5172.13</v>
      </c>
      <c r="E248">
        <v>0</v>
      </c>
      <c r="F248">
        <v>0</v>
      </c>
      <c r="G248">
        <v>5181.95</v>
      </c>
      <c r="I248" s="1">
        <f t="shared" si="9"/>
        <v>46079.444421296299</v>
      </c>
      <c r="J248" s="2">
        <f t="shared" si="10"/>
        <v>46079.444444444445</v>
      </c>
      <c r="K248">
        <f t="shared" si="11"/>
        <v>1772102400</v>
      </c>
    </row>
    <row r="249" spans="1:11" x14ac:dyDescent="0.55000000000000004">
      <c r="A249">
        <v>1772102698</v>
      </c>
      <c r="B249" t="s">
        <v>6</v>
      </c>
      <c r="C249" t="s">
        <v>7</v>
      </c>
      <c r="D249">
        <v>5171.17</v>
      </c>
      <c r="E249">
        <v>0</v>
      </c>
      <c r="F249">
        <v>0</v>
      </c>
      <c r="G249">
        <v>5181.2700000000004</v>
      </c>
      <c r="I249" s="1">
        <f t="shared" si="9"/>
        <v>46079.447893518518</v>
      </c>
      <c r="J249" s="2">
        <f t="shared" si="10"/>
        <v>46079.447916666664</v>
      </c>
      <c r="K249">
        <f t="shared" si="11"/>
        <v>1772102700</v>
      </c>
    </row>
    <row r="250" spans="1:11" x14ac:dyDescent="0.55000000000000004">
      <c r="A250">
        <v>1772102998</v>
      </c>
      <c r="B250" t="s">
        <v>6</v>
      </c>
      <c r="C250" t="s">
        <v>7</v>
      </c>
      <c r="D250">
        <v>5173.6000000000004</v>
      </c>
      <c r="E250">
        <v>0</v>
      </c>
      <c r="F250">
        <v>0</v>
      </c>
      <c r="G250">
        <v>5180.6099999999997</v>
      </c>
      <c r="I250" s="1">
        <f t="shared" si="9"/>
        <v>46079.451365740737</v>
      </c>
      <c r="J250" s="2">
        <f t="shared" si="10"/>
        <v>46079.451388888891</v>
      </c>
      <c r="K250">
        <f t="shared" si="11"/>
        <v>1772103000</v>
      </c>
    </row>
    <row r="251" spans="1:11" x14ac:dyDescent="0.55000000000000004">
      <c r="A251">
        <v>1772103298</v>
      </c>
      <c r="B251" t="s">
        <v>6</v>
      </c>
      <c r="C251" t="s">
        <v>7</v>
      </c>
      <c r="D251">
        <v>5171.6099999999997</v>
      </c>
      <c r="E251">
        <v>0</v>
      </c>
      <c r="F251">
        <v>0</v>
      </c>
      <c r="G251">
        <v>5179.8999999999996</v>
      </c>
      <c r="I251" s="1">
        <f t="shared" si="9"/>
        <v>46079.454837962963</v>
      </c>
      <c r="J251" s="2">
        <f t="shared" si="10"/>
        <v>46079.454861111109</v>
      </c>
      <c r="K251">
        <f t="shared" si="11"/>
        <v>1772103300</v>
      </c>
    </row>
    <row r="252" spans="1:11" x14ac:dyDescent="0.55000000000000004">
      <c r="A252">
        <v>1772103598</v>
      </c>
      <c r="B252" t="s">
        <v>6</v>
      </c>
      <c r="C252" t="s">
        <v>7</v>
      </c>
      <c r="D252">
        <v>5173.83</v>
      </c>
      <c r="E252">
        <v>0</v>
      </c>
      <c r="F252">
        <v>0</v>
      </c>
      <c r="G252">
        <v>5179.3900000000003</v>
      </c>
      <c r="I252" s="1">
        <f t="shared" si="9"/>
        <v>46079.458310185189</v>
      </c>
      <c r="J252" s="2">
        <f t="shared" si="10"/>
        <v>46079.458333333336</v>
      </c>
      <c r="K252">
        <f t="shared" si="11"/>
        <v>1772103600</v>
      </c>
    </row>
    <row r="253" spans="1:11" x14ac:dyDescent="0.55000000000000004">
      <c r="A253">
        <v>1772103898</v>
      </c>
      <c r="B253" t="s">
        <v>6</v>
      </c>
      <c r="C253" t="s">
        <v>7</v>
      </c>
      <c r="D253">
        <v>5177.33</v>
      </c>
      <c r="E253">
        <v>0</v>
      </c>
      <c r="F253">
        <v>0</v>
      </c>
      <c r="G253">
        <v>5179.16</v>
      </c>
      <c r="I253" s="1">
        <f t="shared" si="9"/>
        <v>46079.461782407408</v>
      </c>
      <c r="J253" s="2">
        <f t="shared" si="10"/>
        <v>46079.461805555555</v>
      </c>
      <c r="K253">
        <f t="shared" si="11"/>
        <v>1772103900</v>
      </c>
    </row>
    <row r="254" spans="1:11" x14ac:dyDescent="0.55000000000000004">
      <c r="A254">
        <v>1772104198</v>
      </c>
      <c r="B254" t="s">
        <v>6</v>
      </c>
      <c r="C254" t="s">
        <v>7</v>
      </c>
      <c r="D254">
        <v>5175.8500000000004</v>
      </c>
      <c r="E254">
        <v>0</v>
      </c>
      <c r="F254">
        <v>0</v>
      </c>
      <c r="G254">
        <v>5178.95</v>
      </c>
      <c r="I254" s="1">
        <f t="shared" si="9"/>
        <v>46079.465254629627</v>
      </c>
      <c r="J254" s="2">
        <f t="shared" si="10"/>
        <v>46079.465277777781</v>
      </c>
      <c r="K254">
        <f t="shared" si="11"/>
        <v>1772104200</v>
      </c>
    </row>
    <row r="255" spans="1:11" x14ac:dyDescent="0.55000000000000004">
      <c r="A255">
        <v>1772104498</v>
      </c>
      <c r="B255" t="s">
        <v>6</v>
      </c>
      <c r="C255" t="s">
        <v>7</v>
      </c>
      <c r="D255">
        <v>5175.54</v>
      </c>
      <c r="E255">
        <v>0</v>
      </c>
      <c r="F255">
        <v>0</v>
      </c>
      <c r="G255">
        <v>5178.6099999999997</v>
      </c>
      <c r="I255" s="1">
        <f t="shared" si="9"/>
        <v>46079.468726851846</v>
      </c>
      <c r="J255" s="2">
        <f t="shared" si="10"/>
        <v>46079.46875</v>
      </c>
      <c r="K255">
        <f t="shared" si="11"/>
        <v>1772104500</v>
      </c>
    </row>
    <row r="256" spans="1:11" x14ac:dyDescent="0.55000000000000004">
      <c r="A256">
        <v>1772104798</v>
      </c>
      <c r="B256" t="s">
        <v>6</v>
      </c>
      <c r="C256" t="s">
        <v>7</v>
      </c>
      <c r="D256">
        <v>5171.7</v>
      </c>
      <c r="E256">
        <v>0</v>
      </c>
      <c r="F256">
        <v>0</v>
      </c>
      <c r="G256">
        <v>5178.2</v>
      </c>
      <c r="I256" s="1">
        <f t="shared" si="9"/>
        <v>46079.472199074073</v>
      </c>
      <c r="J256" s="2">
        <f t="shared" si="10"/>
        <v>46079.472222222219</v>
      </c>
      <c r="K256">
        <f t="shared" si="11"/>
        <v>1772104800</v>
      </c>
    </row>
    <row r="257" spans="1:11" x14ac:dyDescent="0.55000000000000004">
      <c r="A257">
        <v>1772105098</v>
      </c>
      <c r="B257" t="s">
        <v>6</v>
      </c>
      <c r="C257" t="s">
        <v>7</v>
      </c>
      <c r="D257">
        <v>5171.88</v>
      </c>
      <c r="E257">
        <v>0</v>
      </c>
      <c r="F257">
        <v>0</v>
      </c>
      <c r="G257">
        <v>5177.83</v>
      </c>
      <c r="I257" s="1">
        <f t="shared" si="9"/>
        <v>46079.475671296299</v>
      </c>
      <c r="J257" s="2">
        <f t="shared" si="10"/>
        <v>46079.475694444445</v>
      </c>
      <c r="K257">
        <f t="shared" si="11"/>
        <v>1772105100</v>
      </c>
    </row>
    <row r="258" spans="1:11" x14ac:dyDescent="0.55000000000000004">
      <c r="A258">
        <v>1772105398</v>
      </c>
      <c r="B258" t="s">
        <v>6</v>
      </c>
      <c r="C258" t="s">
        <v>7</v>
      </c>
      <c r="D258">
        <v>5173.38</v>
      </c>
      <c r="E258">
        <v>0</v>
      </c>
      <c r="F258">
        <v>0</v>
      </c>
      <c r="G258">
        <v>5177.5</v>
      </c>
      <c r="I258" s="1">
        <f t="shared" ref="I258:I321" si="12">(A258/86400)+25569</f>
        <v>46079.479143518518</v>
      </c>
      <c r="J258" s="2">
        <f t="shared" ref="J258:J321" si="13">CEILING(INT(I258*1440)/1440*288,1)/288</f>
        <v>46079.479166666664</v>
      </c>
      <c r="K258">
        <f t="shared" si="11"/>
        <v>1772105400</v>
      </c>
    </row>
    <row r="259" spans="1:11" x14ac:dyDescent="0.55000000000000004">
      <c r="A259">
        <v>1772105698</v>
      </c>
      <c r="B259" t="s">
        <v>6</v>
      </c>
      <c r="C259" t="s">
        <v>7</v>
      </c>
      <c r="D259">
        <v>5173.54</v>
      </c>
      <c r="E259">
        <v>0</v>
      </c>
      <c r="F259">
        <v>0</v>
      </c>
      <c r="G259">
        <v>5177.2299999999996</v>
      </c>
      <c r="I259" s="1">
        <f t="shared" si="12"/>
        <v>46079.482615740737</v>
      </c>
      <c r="J259" s="2">
        <f t="shared" si="13"/>
        <v>46079.482638888891</v>
      </c>
      <c r="K259">
        <f t="shared" ref="K259:K322" si="14">MROUND((J259-25569)*86400,300)</f>
        <v>1772105700</v>
      </c>
    </row>
    <row r="260" spans="1:11" x14ac:dyDescent="0.55000000000000004">
      <c r="A260">
        <v>1772105998</v>
      </c>
      <c r="B260" t="s">
        <v>6</v>
      </c>
      <c r="C260" t="s">
        <v>7</v>
      </c>
      <c r="D260">
        <v>5174.68</v>
      </c>
      <c r="E260">
        <v>0</v>
      </c>
      <c r="F260">
        <v>0</v>
      </c>
      <c r="G260">
        <v>5177.0200000000004</v>
      </c>
      <c r="I260" s="1">
        <f t="shared" si="12"/>
        <v>46079.486087962963</v>
      </c>
      <c r="J260" s="2">
        <f t="shared" si="13"/>
        <v>46079.486111111109</v>
      </c>
      <c r="K260">
        <f t="shared" si="14"/>
        <v>1772106000</v>
      </c>
    </row>
    <row r="261" spans="1:11" x14ac:dyDescent="0.55000000000000004">
      <c r="A261">
        <v>1772106298</v>
      </c>
      <c r="B261" t="s">
        <v>6</v>
      </c>
      <c r="C261" t="s">
        <v>7</v>
      </c>
      <c r="D261">
        <v>5171.3999999999996</v>
      </c>
      <c r="E261">
        <v>0</v>
      </c>
      <c r="F261">
        <v>0</v>
      </c>
      <c r="G261">
        <v>5176.68</v>
      </c>
      <c r="I261" s="1">
        <f t="shared" si="12"/>
        <v>46079.489560185189</v>
      </c>
      <c r="J261" s="2">
        <f t="shared" si="13"/>
        <v>46079.489583333336</v>
      </c>
      <c r="K261">
        <f t="shared" si="14"/>
        <v>1772106300</v>
      </c>
    </row>
    <row r="262" spans="1:11" x14ac:dyDescent="0.55000000000000004">
      <c r="A262">
        <v>1772106598</v>
      </c>
      <c r="B262" t="s">
        <v>6</v>
      </c>
      <c r="C262" t="s">
        <v>7</v>
      </c>
      <c r="D262">
        <v>5163.51</v>
      </c>
      <c r="E262">
        <v>0</v>
      </c>
      <c r="F262">
        <v>0</v>
      </c>
      <c r="G262">
        <v>5175.88</v>
      </c>
      <c r="I262" s="1">
        <f t="shared" si="12"/>
        <v>46079.493032407408</v>
      </c>
      <c r="J262" s="2">
        <f t="shared" si="13"/>
        <v>46079.493055555555</v>
      </c>
      <c r="K262">
        <f t="shared" si="14"/>
        <v>1772106600</v>
      </c>
    </row>
    <row r="263" spans="1:11" x14ac:dyDescent="0.55000000000000004">
      <c r="A263">
        <v>1772106898</v>
      </c>
      <c r="B263" t="s">
        <v>6</v>
      </c>
      <c r="C263" t="s">
        <v>7</v>
      </c>
      <c r="D263">
        <v>5164.71</v>
      </c>
      <c r="E263">
        <v>0</v>
      </c>
      <c r="F263">
        <v>0</v>
      </c>
      <c r="G263">
        <v>5175.04</v>
      </c>
      <c r="I263" s="1">
        <f t="shared" si="12"/>
        <v>46079.496504629627</v>
      </c>
      <c r="J263" s="2">
        <f t="shared" si="13"/>
        <v>46079.496527777781</v>
      </c>
      <c r="K263">
        <f t="shared" si="14"/>
        <v>1772106900</v>
      </c>
    </row>
    <row r="264" spans="1:11" x14ac:dyDescent="0.55000000000000004">
      <c r="A264">
        <v>1772107198</v>
      </c>
      <c r="B264" t="s">
        <v>6</v>
      </c>
      <c r="C264" t="s">
        <v>7</v>
      </c>
      <c r="D264">
        <v>5165.67</v>
      </c>
      <c r="E264">
        <v>0</v>
      </c>
      <c r="F264">
        <v>5157.9799999999996</v>
      </c>
      <c r="G264">
        <v>5174.25</v>
      </c>
      <c r="I264" s="1">
        <f t="shared" si="12"/>
        <v>46079.499976851846</v>
      </c>
      <c r="J264" s="2">
        <f t="shared" si="13"/>
        <v>46079.5</v>
      </c>
      <c r="K264">
        <f t="shared" si="14"/>
        <v>1772107200</v>
      </c>
    </row>
    <row r="265" spans="1:11" x14ac:dyDescent="0.55000000000000004">
      <c r="A265">
        <v>1772107498</v>
      </c>
      <c r="B265" t="s">
        <v>6</v>
      </c>
      <c r="C265" t="s">
        <v>7</v>
      </c>
      <c r="D265">
        <v>5169.1499999999996</v>
      </c>
      <c r="E265">
        <v>0</v>
      </c>
      <c r="F265">
        <v>0</v>
      </c>
      <c r="G265">
        <v>5173.75</v>
      </c>
      <c r="I265" s="1">
        <f t="shared" si="12"/>
        <v>46079.503449074073</v>
      </c>
      <c r="J265" s="2">
        <f t="shared" si="13"/>
        <v>46079.503472222219</v>
      </c>
      <c r="K265">
        <f t="shared" si="14"/>
        <v>1772107500</v>
      </c>
    </row>
    <row r="266" spans="1:11" x14ac:dyDescent="0.55000000000000004">
      <c r="A266">
        <v>1772107798</v>
      </c>
      <c r="B266" t="s">
        <v>6</v>
      </c>
      <c r="C266" t="s">
        <v>7</v>
      </c>
      <c r="D266">
        <v>5168.46</v>
      </c>
      <c r="E266">
        <v>0</v>
      </c>
      <c r="F266">
        <v>0</v>
      </c>
      <c r="G266">
        <v>5173.37</v>
      </c>
      <c r="I266" s="1">
        <f t="shared" si="12"/>
        <v>46079.506921296299</v>
      </c>
      <c r="J266" s="2">
        <f t="shared" si="13"/>
        <v>46079.506944444445</v>
      </c>
      <c r="K266">
        <f t="shared" si="14"/>
        <v>1772107800</v>
      </c>
    </row>
    <row r="267" spans="1:11" x14ac:dyDescent="0.55000000000000004">
      <c r="A267">
        <v>1772108098</v>
      </c>
      <c r="B267" t="s">
        <v>6</v>
      </c>
      <c r="C267" t="s">
        <v>7</v>
      </c>
      <c r="D267">
        <v>5172.18</v>
      </c>
      <c r="E267">
        <v>0</v>
      </c>
      <c r="F267">
        <v>0</v>
      </c>
      <c r="G267">
        <v>5173.18</v>
      </c>
      <c r="I267" s="1">
        <f t="shared" si="12"/>
        <v>46079.510393518518</v>
      </c>
      <c r="J267" s="2">
        <f t="shared" si="13"/>
        <v>46079.510416666664</v>
      </c>
      <c r="K267">
        <f t="shared" si="14"/>
        <v>1772108100</v>
      </c>
    </row>
    <row r="268" spans="1:11" x14ac:dyDescent="0.55000000000000004">
      <c r="A268">
        <v>1772108398</v>
      </c>
      <c r="B268" t="s">
        <v>6</v>
      </c>
      <c r="C268" t="s">
        <v>7</v>
      </c>
      <c r="D268">
        <v>5176.5200000000004</v>
      </c>
      <c r="E268">
        <v>0</v>
      </c>
      <c r="F268">
        <v>0</v>
      </c>
      <c r="G268">
        <v>5173.2700000000004</v>
      </c>
      <c r="I268" s="1">
        <f t="shared" si="12"/>
        <v>46079.513865740737</v>
      </c>
      <c r="J268" s="2">
        <f t="shared" si="13"/>
        <v>46079.513888888891</v>
      </c>
      <c r="K268">
        <f t="shared" si="14"/>
        <v>1772108400</v>
      </c>
    </row>
    <row r="269" spans="1:11" x14ac:dyDescent="0.55000000000000004">
      <c r="A269">
        <v>1772108698</v>
      </c>
      <c r="B269" t="s">
        <v>6</v>
      </c>
      <c r="C269" t="s">
        <v>7</v>
      </c>
      <c r="D269">
        <v>5178.54</v>
      </c>
      <c r="E269">
        <v>0</v>
      </c>
      <c r="F269">
        <v>0</v>
      </c>
      <c r="G269">
        <v>5173.62</v>
      </c>
      <c r="I269" s="1">
        <f t="shared" si="12"/>
        <v>46079.517337962963</v>
      </c>
      <c r="J269" s="2">
        <f t="shared" si="13"/>
        <v>46079.517361111109</v>
      </c>
      <c r="K269">
        <f t="shared" si="14"/>
        <v>1772108700</v>
      </c>
    </row>
    <row r="270" spans="1:11" x14ac:dyDescent="0.55000000000000004">
      <c r="A270">
        <v>1772108998</v>
      </c>
      <c r="B270" t="s">
        <v>6</v>
      </c>
      <c r="C270" t="s">
        <v>7</v>
      </c>
      <c r="D270">
        <v>5183.1000000000004</v>
      </c>
      <c r="E270">
        <v>0</v>
      </c>
      <c r="F270">
        <v>0</v>
      </c>
      <c r="G270">
        <v>5174.1899999999996</v>
      </c>
      <c r="I270" s="1">
        <f t="shared" si="12"/>
        <v>46079.520810185189</v>
      </c>
      <c r="J270" s="2">
        <f t="shared" si="13"/>
        <v>46079.520833333336</v>
      </c>
      <c r="K270">
        <f t="shared" si="14"/>
        <v>1772109000</v>
      </c>
    </row>
    <row r="271" spans="1:11" x14ac:dyDescent="0.55000000000000004">
      <c r="A271">
        <v>1772109298</v>
      </c>
      <c r="B271" t="s">
        <v>6</v>
      </c>
      <c r="C271" t="s">
        <v>7</v>
      </c>
      <c r="D271">
        <v>5182.34</v>
      </c>
      <c r="E271">
        <v>0</v>
      </c>
      <c r="F271">
        <v>0</v>
      </c>
      <c r="G271">
        <v>5174.76</v>
      </c>
      <c r="I271" s="1">
        <f t="shared" si="12"/>
        <v>46079.524282407408</v>
      </c>
      <c r="J271" s="2">
        <f t="shared" si="13"/>
        <v>46079.524305555555</v>
      </c>
      <c r="K271">
        <f t="shared" si="14"/>
        <v>1772109300</v>
      </c>
    </row>
    <row r="272" spans="1:11" x14ac:dyDescent="0.55000000000000004">
      <c r="A272">
        <v>1772109598</v>
      </c>
      <c r="B272" t="s">
        <v>6</v>
      </c>
      <c r="C272" t="s">
        <v>7</v>
      </c>
      <c r="D272">
        <v>5187.5200000000004</v>
      </c>
      <c r="E272">
        <v>0</v>
      </c>
      <c r="F272">
        <v>0</v>
      </c>
      <c r="G272">
        <v>5175.55</v>
      </c>
      <c r="I272" s="1">
        <f t="shared" si="12"/>
        <v>46079.527754629627</v>
      </c>
      <c r="J272" s="2">
        <f t="shared" si="13"/>
        <v>46079.527777777781</v>
      </c>
      <c r="K272">
        <f t="shared" si="14"/>
        <v>1772109600</v>
      </c>
    </row>
    <row r="273" spans="1:11" x14ac:dyDescent="0.55000000000000004">
      <c r="A273">
        <v>1772109898</v>
      </c>
      <c r="B273" t="s">
        <v>6</v>
      </c>
      <c r="C273" t="s">
        <v>7</v>
      </c>
      <c r="D273">
        <v>5181.29</v>
      </c>
      <c r="E273">
        <v>5187.83</v>
      </c>
      <c r="F273">
        <v>0</v>
      </c>
      <c r="G273">
        <v>5176.12</v>
      </c>
      <c r="I273" s="1">
        <f t="shared" si="12"/>
        <v>46079.531226851846</v>
      </c>
      <c r="J273" s="2">
        <f t="shared" si="13"/>
        <v>46079.53125</v>
      </c>
      <c r="K273">
        <f t="shared" si="14"/>
        <v>1772109900</v>
      </c>
    </row>
    <row r="274" spans="1:11" x14ac:dyDescent="0.55000000000000004">
      <c r="A274">
        <v>1772110198</v>
      </c>
      <c r="B274" t="s">
        <v>6</v>
      </c>
      <c r="C274" t="s">
        <v>7</v>
      </c>
      <c r="D274">
        <v>5181.25</v>
      </c>
      <c r="E274">
        <v>0</v>
      </c>
      <c r="F274">
        <v>0</v>
      </c>
      <c r="G274">
        <v>5176.46</v>
      </c>
      <c r="I274" s="1">
        <f t="shared" si="12"/>
        <v>46079.534699074073</v>
      </c>
      <c r="J274" s="2">
        <f t="shared" si="13"/>
        <v>46079.534722222219</v>
      </c>
      <c r="K274">
        <f t="shared" si="14"/>
        <v>1772110200</v>
      </c>
    </row>
    <row r="275" spans="1:11" x14ac:dyDescent="0.55000000000000004">
      <c r="A275">
        <v>1772110498</v>
      </c>
      <c r="B275" t="s">
        <v>6</v>
      </c>
      <c r="C275" t="s">
        <v>7</v>
      </c>
      <c r="D275">
        <v>5183.8500000000004</v>
      </c>
      <c r="E275">
        <v>0</v>
      </c>
      <c r="F275">
        <v>0</v>
      </c>
      <c r="G275">
        <v>5176.93</v>
      </c>
      <c r="I275" s="1">
        <f t="shared" si="12"/>
        <v>46079.538171296299</v>
      </c>
      <c r="J275" s="2">
        <f t="shared" si="13"/>
        <v>46079.538194444445</v>
      </c>
      <c r="K275">
        <f t="shared" si="14"/>
        <v>1772110500</v>
      </c>
    </row>
    <row r="276" spans="1:11" x14ac:dyDescent="0.55000000000000004">
      <c r="A276">
        <v>1772110798</v>
      </c>
      <c r="B276" t="s">
        <v>6</v>
      </c>
      <c r="C276" t="s">
        <v>7</v>
      </c>
      <c r="D276">
        <v>5175.76</v>
      </c>
      <c r="E276">
        <v>0</v>
      </c>
      <c r="F276">
        <v>0</v>
      </c>
      <c r="G276">
        <v>5177.0600000000004</v>
      </c>
      <c r="I276" s="1">
        <f t="shared" si="12"/>
        <v>46079.541643518518</v>
      </c>
      <c r="J276" s="2">
        <f t="shared" si="13"/>
        <v>46079.541666666664</v>
      </c>
      <c r="K276">
        <f t="shared" si="14"/>
        <v>1772110800</v>
      </c>
    </row>
    <row r="277" spans="1:11" x14ac:dyDescent="0.55000000000000004">
      <c r="A277">
        <v>1772111098</v>
      </c>
      <c r="B277" t="s">
        <v>6</v>
      </c>
      <c r="C277" t="s">
        <v>7</v>
      </c>
      <c r="D277">
        <v>5172.5</v>
      </c>
      <c r="E277">
        <v>0</v>
      </c>
      <c r="F277">
        <v>0</v>
      </c>
      <c r="G277">
        <v>5176.8900000000003</v>
      </c>
      <c r="I277" s="1">
        <f t="shared" si="12"/>
        <v>46079.545115740737</v>
      </c>
      <c r="J277" s="2">
        <f t="shared" si="13"/>
        <v>46079.545138888891</v>
      </c>
      <c r="K277">
        <f t="shared" si="14"/>
        <v>1772111100</v>
      </c>
    </row>
    <row r="278" spans="1:11" x14ac:dyDescent="0.55000000000000004">
      <c r="A278">
        <v>1772111398</v>
      </c>
      <c r="B278" t="s">
        <v>6</v>
      </c>
      <c r="C278" t="s">
        <v>7</v>
      </c>
      <c r="D278">
        <v>5174</v>
      </c>
      <c r="E278">
        <v>0</v>
      </c>
      <c r="F278">
        <v>0</v>
      </c>
      <c r="G278">
        <v>5176.5600000000004</v>
      </c>
      <c r="I278" s="1">
        <f t="shared" si="12"/>
        <v>46079.548587962963</v>
      </c>
      <c r="J278" s="2">
        <f t="shared" si="13"/>
        <v>46079.548611111109</v>
      </c>
      <c r="K278">
        <f t="shared" si="14"/>
        <v>1772111400</v>
      </c>
    </row>
    <row r="279" spans="1:11" x14ac:dyDescent="0.55000000000000004">
      <c r="A279">
        <v>1772111698</v>
      </c>
      <c r="B279" t="s">
        <v>6</v>
      </c>
      <c r="C279" t="s">
        <v>7</v>
      </c>
      <c r="D279">
        <v>5171.6499999999996</v>
      </c>
      <c r="E279">
        <v>0</v>
      </c>
      <c r="F279">
        <v>0</v>
      </c>
      <c r="G279">
        <v>5176.3599999999997</v>
      </c>
      <c r="I279" s="1">
        <f t="shared" si="12"/>
        <v>46079.552060185189</v>
      </c>
      <c r="J279" s="2">
        <f t="shared" si="13"/>
        <v>46079.552083333336</v>
      </c>
      <c r="K279">
        <f t="shared" si="14"/>
        <v>1772111700</v>
      </c>
    </row>
    <row r="280" spans="1:11" x14ac:dyDescent="0.55000000000000004">
      <c r="A280">
        <v>1772111998</v>
      </c>
      <c r="B280" t="s">
        <v>6</v>
      </c>
      <c r="C280" t="s">
        <v>7</v>
      </c>
      <c r="D280">
        <v>5178.12</v>
      </c>
      <c r="E280">
        <v>0</v>
      </c>
      <c r="F280">
        <v>0</v>
      </c>
      <c r="G280">
        <v>5176.3500000000004</v>
      </c>
      <c r="I280" s="1">
        <f t="shared" si="12"/>
        <v>46079.555532407408</v>
      </c>
      <c r="J280" s="2">
        <f t="shared" si="13"/>
        <v>46079.555555555555</v>
      </c>
      <c r="K280">
        <f t="shared" si="14"/>
        <v>1772112000</v>
      </c>
    </row>
    <row r="281" spans="1:11" x14ac:dyDescent="0.55000000000000004">
      <c r="A281">
        <v>1772112298</v>
      </c>
      <c r="B281" t="s">
        <v>6</v>
      </c>
      <c r="C281" t="s">
        <v>7</v>
      </c>
      <c r="D281">
        <v>5174.76</v>
      </c>
      <c r="E281">
        <v>0</v>
      </c>
      <c r="F281">
        <v>0</v>
      </c>
      <c r="G281">
        <v>5176.3100000000004</v>
      </c>
      <c r="I281" s="1">
        <f t="shared" si="12"/>
        <v>46079.559004629627</v>
      </c>
      <c r="J281" s="2">
        <f t="shared" si="13"/>
        <v>46079.559027777781</v>
      </c>
      <c r="K281">
        <f t="shared" si="14"/>
        <v>1772112300</v>
      </c>
    </row>
    <row r="282" spans="1:11" x14ac:dyDescent="0.55000000000000004">
      <c r="A282">
        <v>1772112598</v>
      </c>
      <c r="B282" t="s">
        <v>6</v>
      </c>
      <c r="C282" t="s">
        <v>7</v>
      </c>
      <c r="D282">
        <v>5174.3599999999997</v>
      </c>
      <c r="E282">
        <v>0</v>
      </c>
      <c r="F282">
        <v>0</v>
      </c>
      <c r="G282">
        <v>5175.99</v>
      </c>
      <c r="I282" s="1">
        <f t="shared" si="12"/>
        <v>46079.562476851846</v>
      </c>
      <c r="J282" s="2">
        <f t="shared" si="13"/>
        <v>46079.5625</v>
      </c>
      <c r="K282">
        <f t="shared" si="14"/>
        <v>1772112600</v>
      </c>
    </row>
    <row r="283" spans="1:11" x14ac:dyDescent="0.55000000000000004">
      <c r="A283">
        <v>1772112898</v>
      </c>
      <c r="B283" t="s">
        <v>6</v>
      </c>
      <c r="C283" t="s">
        <v>7</v>
      </c>
      <c r="D283">
        <v>5173.6099999999997</v>
      </c>
      <c r="E283">
        <v>0</v>
      </c>
      <c r="F283">
        <v>0</v>
      </c>
      <c r="G283">
        <v>5175.82</v>
      </c>
      <c r="I283" s="1">
        <f t="shared" si="12"/>
        <v>46079.565949074073</v>
      </c>
      <c r="J283" s="2">
        <f t="shared" si="13"/>
        <v>46079.565972222219</v>
      </c>
      <c r="K283">
        <f t="shared" si="14"/>
        <v>1772112900</v>
      </c>
    </row>
    <row r="284" spans="1:11" x14ac:dyDescent="0.55000000000000004">
      <c r="A284">
        <v>1772113198</v>
      </c>
      <c r="B284" t="s">
        <v>6</v>
      </c>
      <c r="C284" t="s">
        <v>7</v>
      </c>
      <c r="D284">
        <v>5165.1400000000003</v>
      </c>
      <c r="E284">
        <v>0</v>
      </c>
      <c r="F284">
        <v>0</v>
      </c>
      <c r="G284">
        <v>5175.26</v>
      </c>
      <c r="I284" s="1">
        <f t="shared" si="12"/>
        <v>46079.569421296299</v>
      </c>
      <c r="J284" s="2">
        <f t="shared" si="13"/>
        <v>46079.569444444445</v>
      </c>
      <c r="K284">
        <f t="shared" si="14"/>
        <v>1772113200</v>
      </c>
    </row>
    <row r="285" spans="1:11" x14ac:dyDescent="0.55000000000000004">
      <c r="A285">
        <v>1772113498</v>
      </c>
      <c r="B285" t="s">
        <v>6</v>
      </c>
      <c r="C285" t="s">
        <v>7</v>
      </c>
      <c r="D285">
        <v>5168.76</v>
      </c>
      <c r="E285">
        <v>0</v>
      </c>
      <c r="F285">
        <v>0</v>
      </c>
      <c r="G285">
        <v>5174.72</v>
      </c>
      <c r="I285" s="1">
        <f t="shared" si="12"/>
        <v>46079.572893518518</v>
      </c>
      <c r="J285" s="2">
        <f t="shared" si="13"/>
        <v>46079.572916666664</v>
      </c>
      <c r="K285">
        <f t="shared" si="14"/>
        <v>1772113500</v>
      </c>
    </row>
    <row r="286" spans="1:11" x14ac:dyDescent="0.55000000000000004">
      <c r="A286">
        <v>1772113798</v>
      </c>
      <c r="B286" t="s">
        <v>6</v>
      </c>
      <c r="C286" t="s">
        <v>7</v>
      </c>
      <c r="D286">
        <v>5170.8</v>
      </c>
      <c r="E286">
        <v>0</v>
      </c>
      <c r="F286">
        <v>0</v>
      </c>
      <c r="G286">
        <v>5174.37</v>
      </c>
      <c r="I286" s="1">
        <f t="shared" si="12"/>
        <v>46079.576365740737</v>
      </c>
      <c r="J286" s="2">
        <f t="shared" si="13"/>
        <v>46079.576388888891</v>
      </c>
      <c r="K286">
        <f t="shared" si="14"/>
        <v>1772113800</v>
      </c>
    </row>
    <row r="287" spans="1:11" x14ac:dyDescent="0.55000000000000004">
      <c r="A287">
        <v>1772114098</v>
      </c>
      <c r="B287" t="s">
        <v>6</v>
      </c>
      <c r="C287" t="s">
        <v>7</v>
      </c>
      <c r="D287">
        <v>5166.3900000000003</v>
      </c>
      <c r="E287">
        <v>0</v>
      </c>
      <c r="F287">
        <v>0</v>
      </c>
      <c r="G287">
        <v>5173.91</v>
      </c>
      <c r="I287" s="1">
        <f t="shared" si="12"/>
        <v>46079.579837962963</v>
      </c>
      <c r="J287" s="2">
        <f t="shared" si="13"/>
        <v>46079.579861111109</v>
      </c>
      <c r="K287">
        <f t="shared" si="14"/>
        <v>1772114100</v>
      </c>
    </row>
    <row r="288" spans="1:11" x14ac:dyDescent="0.55000000000000004">
      <c r="A288">
        <v>1772114398</v>
      </c>
      <c r="B288" t="s">
        <v>6</v>
      </c>
      <c r="C288" t="s">
        <v>7</v>
      </c>
      <c r="D288">
        <v>5166.0600000000004</v>
      </c>
      <c r="E288">
        <v>0</v>
      </c>
      <c r="F288">
        <v>0</v>
      </c>
      <c r="G288">
        <v>5173.37</v>
      </c>
      <c r="I288" s="1">
        <f t="shared" si="12"/>
        <v>46079.583310185189</v>
      </c>
      <c r="J288" s="2">
        <f t="shared" si="13"/>
        <v>46079.583333333336</v>
      </c>
      <c r="K288">
        <f t="shared" si="14"/>
        <v>1772114400</v>
      </c>
    </row>
    <row r="289" spans="1:11" x14ac:dyDescent="0.55000000000000004">
      <c r="A289">
        <v>1772114698</v>
      </c>
      <c r="B289" t="s">
        <v>6</v>
      </c>
      <c r="C289" t="s">
        <v>7</v>
      </c>
      <c r="D289">
        <v>5163.55</v>
      </c>
      <c r="E289">
        <v>0</v>
      </c>
      <c r="F289">
        <v>0</v>
      </c>
      <c r="G289">
        <v>5172.6899999999996</v>
      </c>
      <c r="I289" s="1">
        <f t="shared" si="12"/>
        <v>46079.586782407408</v>
      </c>
      <c r="J289" s="2">
        <f t="shared" si="13"/>
        <v>46079.586805555555</v>
      </c>
      <c r="K289">
        <f t="shared" si="14"/>
        <v>1772114700</v>
      </c>
    </row>
    <row r="290" spans="1:11" x14ac:dyDescent="0.55000000000000004">
      <c r="A290">
        <v>1772114998</v>
      </c>
      <c r="B290" t="s">
        <v>6</v>
      </c>
      <c r="C290" t="s">
        <v>7</v>
      </c>
      <c r="D290">
        <v>5166.28</v>
      </c>
      <c r="E290">
        <v>0</v>
      </c>
      <c r="F290">
        <v>0</v>
      </c>
      <c r="G290">
        <v>5172.16</v>
      </c>
      <c r="I290" s="1">
        <f t="shared" si="12"/>
        <v>46079.590254629627</v>
      </c>
      <c r="J290" s="2">
        <f t="shared" si="13"/>
        <v>46079.590277777781</v>
      </c>
      <c r="K290">
        <f t="shared" si="14"/>
        <v>1772115000</v>
      </c>
    </row>
    <row r="291" spans="1:11" x14ac:dyDescent="0.55000000000000004">
      <c r="A291">
        <v>1772115298</v>
      </c>
      <c r="B291" t="s">
        <v>6</v>
      </c>
      <c r="C291" t="s">
        <v>7</v>
      </c>
      <c r="D291">
        <v>5167.0200000000004</v>
      </c>
      <c r="E291">
        <v>0</v>
      </c>
      <c r="F291">
        <v>0</v>
      </c>
      <c r="G291">
        <v>5171.79</v>
      </c>
      <c r="I291" s="1">
        <f t="shared" si="12"/>
        <v>46079.593726851846</v>
      </c>
      <c r="J291" s="2">
        <f t="shared" si="13"/>
        <v>46079.59375</v>
      </c>
      <c r="K291">
        <f t="shared" si="14"/>
        <v>1772115300</v>
      </c>
    </row>
    <row r="292" spans="1:11" x14ac:dyDescent="0.55000000000000004">
      <c r="A292">
        <v>1772115598</v>
      </c>
      <c r="B292" t="s">
        <v>6</v>
      </c>
      <c r="C292" t="s">
        <v>7</v>
      </c>
      <c r="D292">
        <v>5168.82</v>
      </c>
      <c r="E292">
        <v>0</v>
      </c>
      <c r="F292">
        <v>0</v>
      </c>
      <c r="G292">
        <v>5171.4799999999996</v>
      </c>
      <c r="I292" s="1">
        <f t="shared" si="12"/>
        <v>46079.597199074073</v>
      </c>
      <c r="J292" s="2">
        <f t="shared" si="13"/>
        <v>46079.597222222219</v>
      </c>
      <c r="K292">
        <f t="shared" si="14"/>
        <v>1772115600</v>
      </c>
    </row>
    <row r="293" spans="1:11" x14ac:dyDescent="0.55000000000000004">
      <c r="A293">
        <v>1772115898</v>
      </c>
      <c r="B293" t="s">
        <v>6</v>
      </c>
      <c r="C293" t="s">
        <v>7</v>
      </c>
      <c r="D293">
        <v>5170.41</v>
      </c>
      <c r="E293">
        <v>0</v>
      </c>
      <c r="F293">
        <v>0</v>
      </c>
      <c r="G293">
        <v>5171.41</v>
      </c>
      <c r="I293" s="1">
        <f t="shared" si="12"/>
        <v>46079.600671296299</v>
      </c>
      <c r="J293" s="2">
        <f t="shared" si="13"/>
        <v>46079.600694444445</v>
      </c>
      <c r="K293">
        <f t="shared" si="14"/>
        <v>1772115900</v>
      </c>
    </row>
    <row r="294" spans="1:11" x14ac:dyDescent="0.55000000000000004">
      <c r="A294">
        <v>1772116198</v>
      </c>
      <c r="B294" t="s">
        <v>6</v>
      </c>
      <c r="C294" t="s">
        <v>7</v>
      </c>
      <c r="D294">
        <v>5165.83</v>
      </c>
      <c r="E294">
        <v>0</v>
      </c>
      <c r="F294">
        <v>5140.8599999999997</v>
      </c>
      <c r="G294">
        <v>5170.5200000000004</v>
      </c>
      <c r="I294" s="1">
        <f t="shared" si="12"/>
        <v>46079.604143518518</v>
      </c>
      <c r="J294" s="2">
        <f t="shared" si="13"/>
        <v>46079.604166666664</v>
      </c>
      <c r="K294">
        <f t="shared" si="14"/>
        <v>1772116200</v>
      </c>
    </row>
    <row r="295" spans="1:11" x14ac:dyDescent="0.55000000000000004">
      <c r="A295">
        <v>1772116498</v>
      </c>
      <c r="B295" t="s">
        <v>6</v>
      </c>
      <c r="C295" t="s">
        <v>7</v>
      </c>
      <c r="D295">
        <v>5166.41</v>
      </c>
      <c r="E295">
        <v>0</v>
      </c>
      <c r="F295">
        <v>0</v>
      </c>
      <c r="G295">
        <v>5170.37</v>
      </c>
      <c r="I295" s="1">
        <f t="shared" si="12"/>
        <v>46079.607615740737</v>
      </c>
      <c r="J295" s="2">
        <f t="shared" si="13"/>
        <v>46079.607638888891</v>
      </c>
      <c r="K295">
        <f t="shared" si="14"/>
        <v>1772116500</v>
      </c>
    </row>
    <row r="296" spans="1:11" x14ac:dyDescent="0.55000000000000004">
      <c r="A296">
        <v>1772116798</v>
      </c>
      <c r="B296" t="s">
        <v>6</v>
      </c>
      <c r="C296" t="s">
        <v>7</v>
      </c>
      <c r="D296">
        <v>5172.5600000000004</v>
      </c>
      <c r="E296">
        <v>0</v>
      </c>
      <c r="F296">
        <v>0</v>
      </c>
      <c r="G296">
        <v>5170.24</v>
      </c>
      <c r="I296" s="1">
        <f t="shared" si="12"/>
        <v>46079.611087962963</v>
      </c>
      <c r="J296" s="2">
        <f t="shared" si="13"/>
        <v>46079.611111111109</v>
      </c>
      <c r="K296">
        <f t="shared" si="14"/>
        <v>1772116800</v>
      </c>
    </row>
    <row r="297" spans="1:11" x14ac:dyDescent="0.55000000000000004">
      <c r="A297">
        <v>1772117098</v>
      </c>
      <c r="B297" t="s">
        <v>6</v>
      </c>
      <c r="C297" t="s">
        <v>7</v>
      </c>
      <c r="D297">
        <v>5171.99</v>
      </c>
      <c r="E297">
        <v>5175.95</v>
      </c>
      <c r="F297">
        <v>0</v>
      </c>
      <c r="G297">
        <v>5170.32</v>
      </c>
      <c r="I297" s="1">
        <f t="shared" si="12"/>
        <v>46079.614560185189</v>
      </c>
      <c r="J297" s="2">
        <f t="shared" si="13"/>
        <v>46079.614583333336</v>
      </c>
      <c r="K297">
        <f t="shared" si="14"/>
        <v>1772117100</v>
      </c>
    </row>
    <row r="298" spans="1:11" x14ac:dyDescent="0.55000000000000004">
      <c r="A298">
        <v>1772117398</v>
      </c>
      <c r="B298" t="s">
        <v>6</v>
      </c>
      <c r="C298" t="s">
        <v>7</v>
      </c>
      <c r="D298">
        <v>5167.91</v>
      </c>
      <c r="E298">
        <v>0</v>
      </c>
      <c r="F298">
        <v>0</v>
      </c>
      <c r="G298">
        <v>5170.1899999999996</v>
      </c>
      <c r="I298" s="1">
        <f t="shared" si="12"/>
        <v>46079.618032407408</v>
      </c>
      <c r="J298" s="2">
        <f t="shared" si="13"/>
        <v>46079.618055555555</v>
      </c>
      <c r="K298">
        <f t="shared" si="14"/>
        <v>1772117400</v>
      </c>
    </row>
    <row r="299" spans="1:11" x14ac:dyDescent="0.55000000000000004">
      <c r="A299">
        <v>1772117698</v>
      </c>
      <c r="B299" t="s">
        <v>6</v>
      </c>
      <c r="C299" t="s">
        <v>7</v>
      </c>
      <c r="D299">
        <v>5165.1400000000003</v>
      </c>
      <c r="E299">
        <v>0</v>
      </c>
      <c r="F299">
        <v>0</v>
      </c>
      <c r="G299">
        <v>5169.96</v>
      </c>
      <c r="I299" s="1">
        <f t="shared" si="12"/>
        <v>46079.621504629627</v>
      </c>
      <c r="J299" s="2">
        <f t="shared" si="13"/>
        <v>46079.621527777781</v>
      </c>
      <c r="K299">
        <f t="shared" si="14"/>
        <v>1772117700</v>
      </c>
    </row>
    <row r="300" spans="1:11" x14ac:dyDescent="0.55000000000000004">
      <c r="A300">
        <v>1772117998</v>
      </c>
      <c r="B300" t="s">
        <v>6</v>
      </c>
      <c r="C300" t="s">
        <v>7</v>
      </c>
      <c r="D300">
        <v>5167.7</v>
      </c>
      <c r="E300">
        <v>0</v>
      </c>
      <c r="F300">
        <v>0</v>
      </c>
      <c r="G300">
        <v>5169.6899999999996</v>
      </c>
      <c r="I300" s="1">
        <f t="shared" si="12"/>
        <v>46079.624976851846</v>
      </c>
      <c r="J300" s="2">
        <f t="shared" si="13"/>
        <v>46079.625</v>
      </c>
      <c r="K300">
        <f t="shared" si="14"/>
        <v>1772118000</v>
      </c>
    </row>
    <row r="301" spans="1:11" x14ac:dyDescent="0.55000000000000004">
      <c r="A301">
        <v>1772118298</v>
      </c>
      <c r="B301" t="s">
        <v>6</v>
      </c>
      <c r="C301" t="s">
        <v>7</v>
      </c>
      <c r="D301">
        <v>5167.21</v>
      </c>
      <c r="E301">
        <v>0</v>
      </c>
      <c r="F301">
        <v>0</v>
      </c>
      <c r="G301">
        <v>5169.5</v>
      </c>
      <c r="I301" s="1">
        <f t="shared" si="12"/>
        <v>46079.628449074073</v>
      </c>
      <c r="J301" s="2">
        <f t="shared" si="13"/>
        <v>46079.628472222219</v>
      </c>
      <c r="K301">
        <f t="shared" si="14"/>
        <v>1772118300</v>
      </c>
    </row>
    <row r="302" spans="1:11" x14ac:dyDescent="0.55000000000000004">
      <c r="A302">
        <v>1772118598</v>
      </c>
      <c r="B302" t="s">
        <v>6</v>
      </c>
      <c r="C302" t="s">
        <v>7</v>
      </c>
      <c r="D302">
        <v>5162.38</v>
      </c>
      <c r="E302">
        <v>0</v>
      </c>
      <c r="F302">
        <v>0</v>
      </c>
      <c r="G302">
        <v>5169.18</v>
      </c>
      <c r="I302" s="1">
        <f t="shared" si="12"/>
        <v>46079.631921296299</v>
      </c>
      <c r="J302" s="2">
        <f t="shared" si="13"/>
        <v>46079.631944444445</v>
      </c>
      <c r="K302">
        <f t="shared" si="14"/>
        <v>1772118600</v>
      </c>
    </row>
    <row r="303" spans="1:11" x14ac:dyDescent="0.55000000000000004">
      <c r="A303">
        <v>1772118898</v>
      </c>
      <c r="B303" t="s">
        <v>6</v>
      </c>
      <c r="C303" t="s">
        <v>7</v>
      </c>
      <c r="D303">
        <v>5158.57</v>
      </c>
      <c r="E303">
        <v>0</v>
      </c>
      <c r="F303">
        <v>0</v>
      </c>
      <c r="G303">
        <v>5168.34</v>
      </c>
      <c r="I303" s="1">
        <f t="shared" si="12"/>
        <v>46079.635393518518</v>
      </c>
      <c r="J303" s="2">
        <f t="shared" si="13"/>
        <v>46079.635416666664</v>
      </c>
      <c r="K303">
        <f t="shared" si="14"/>
        <v>1772118900</v>
      </c>
    </row>
    <row r="304" spans="1:11" x14ac:dyDescent="0.55000000000000004">
      <c r="A304">
        <v>1772119198</v>
      </c>
      <c r="B304" t="s">
        <v>6</v>
      </c>
      <c r="C304" t="s">
        <v>7</v>
      </c>
      <c r="D304">
        <v>5154.46</v>
      </c>
      <c r="E304">
        <v>0</v>
      </c>
      <c r="F304">
        <v>0</v>
      </c>
      <c r="G304">
        <v>5167.47</v>
      </c>
      <c r="I304" s="1">
        <f t="shared" si="12"/>
        <v>46079.638865740737</v>
      </c>
      <c r="J304" s="2">
        <f t="shared" si="13"/>
        <v>46079.638888888891</v>
      </c>
      <c r="K304">
        <f t="shared" si="14"/>
        <v>1772119200</v>
      </c>
    </row>
    <row r="305" spans="1:11" x14ac:dyDescent="0.55000000000000004">
      <c r="A305">
        <v>1772119498</v>
      </c>
      <c r="B305" t="s">
        <v>6</v>
      </c>
      <c r="C305" t="s">
        <v>7</v>
      </c>
      <c r="D305">
        <v>5141.51</v>
      </c>
      <c r="E305">
        <v>0</v>
      </c>
      <c r="F305">
        <v>5130.84</v>
      </c>
      <c r="G305">
        <v>5165.76</v>
      </c>
      <c r="I305" s="1">
        <f t="shared" si="12"/>
        <v>46079.642337962963</v>
      </c>
      <c r="J305" s="2">
        <f t="shared" si="13"/>
        <v>46079.642361111109</v>
      </c>
      <c r="K305">
        <f t="shared" si="14"/>
        <v>1772119500</v>
      </c>
    </row>
    <row r="306" spans="1:11" x14ac:dyDescent="0.55000000000000004">
      <c r="A306">
        <v>1772119798</v>
      </c>
      <c r="B306" t="s">
        <v>6</v>
      </c>
      <c r="C306" t="s">
        <v>7</v>
      </c>
      <c r="D306">
        <v>5153.62</v>
      </c>
      <c r="E306">
        <v>0</v>
      </c>
      <c r="F306">
        <v>0</v>
      </c>
      <c r="G306">
        <v>5164.6499999999996</v>
      </c>
      <c r="I306" s="1">
        <f t="shared" si="12"/>
        <v>46079.645810185189</v>
      </c>
      <c r="J306" s="2">
        <f t="shared" si="13"/>
        <v>46079.645833333336</v>
      </c>
      <c r="K306">
        <f t="shared" si="14"/>
        <v>1772119800</v>
      </c>
    </row>
    <row r="307" spans="1:11" x14ac:dyDescent="0.55000000000000004">
      <c r="A307">
        <v>1772120098</v>
      </c>
      <c r="B307" t="s">
        <v>6</v>
      </c>
      <c r="C307" t="s">
        <v>7</v>
      </c>
      <c r="D307">
        <v>5169.2299999999996</v>
      </c>
      <c r="E307">
        <v>0</v>
      </c>
      <c r="F307">
        <v>0</v>
      </c>
      <c r="G307">
        <v>5164.6000000000004</v>
      </c>
      <c r="I307" s="1">
        <f t="shared" si="12"/>
        <v>46079.649282407408</v>
      </c>
      <c r="J307" s="2">
        <f t="shared" si="13"/>
        <v>46079.649305555555</v>
      </c>
      <c r="K307">
        <f t="shared" si="14"/>
        <v>1772120100</v>
      </c>
    </row>
    <row r="308" spans="1:11" x14ac:dyDescent="0.55000000000000004">
      <c r="A308">
        <v>1772120398</v>
      </c>
      <c r="B308" t="s">
        <v>6</v>
      </c>
      <c r="C308" t="s">
        <v>7</v>
      </c>
      <c r="D308">
        <v>5175.5600000000004</v>
      </c>
      <c r="E308">
        <v>0</v>
      </c>
      <c r="F308">
        <v>0</v>
      </c>
      <c r="G308">
        <v>5165.18</v>
      </c>
      <c r="I308" s="1">
        <f t="shared" si="12"/>
        <v>46079.652754629627</v>
      </c>
      <c r="J308" s="2">
        <f t="shared" si="13"/>
        <v>46079.652777777781</v>
      </c>
      <c r="K308">
        <f t="shared" si="14"/>
        <v>1772120400</v>
      </c>
    </row>
    <row r="309" spans="1:11" x14ac:dyDescent="0.55000000000000004">
      <c r="A309">
        <v>1772120698</v>
      </c>
      <c r="B309" t="s">
        <v>6</v>
      </c>
      <c r="C309" t="s">
        <v>7</v>
      </c>
      <c r="D309">
        <v>5182.38</v>
      </c>
      <c r="E309">
        <v>0</v>
      </c>
      <c r="F309">
        <v>0</v>
      </c>
      <c r="G309">
        <v>5166.33</v>
      </c>
      <c r="I309" s="1">
        <f t="shared" si="12"/>
        <v>46079.656226851846</v>
      </c>
      <c r="J309" s="2">
        <f t="shared" si="13"/>
        <v>46079.65625</v>
      </c>
      <c r="K309">
        <f t="shared" si="14"/>
        <v>1772120700</v>
      </c>
    </row>
    <row r="310" spans="1:11" x14ac:dyDescent="0.55000000000000004">
      <c r="A310">
        <v>1772120998</v>
      </c>
      <c r="B310" t="s">
        <v>6</v>
      </c>
      <c r="C310" t="s">
        <v>7</v>
      </c>
      <c r="D310">
        <v>5189.7</v>
      </c>
      <c r="E310">
        <v>5192.68</v>
      </c>
      <c r="F310">
        <v>0</v>
      </c>
      <c r="G310">
        <v>5167.8599999999997</v>
      </c>
      <c r="I310" s="1">
        <f t="shared" si="12"/>
        <v>46079.659699074073</v>
      </c>
      <c r="J310" s="2">
        <f t="shared" si="13"/>
        <v>46079.659722222219</v>
      </c>
      <c r="K310">
        <f t="shared" si="14"/>
        <v>1772121000</v>
      </c>
    </row>
    <row r="311" spans="1:11" x14ac:dyDescent="0.55000000000000004">
      <c r="A311">
        <v>1772121298</v>
      </c>
      <c r="B311" t="s">
        <v>6</v>
      </c>
      <c r="C311" t="s">
        <v>7</v>
      </c>
      <c r="D311">
        <v>5185.8599999999997</v>
      </c>
      <c r="E311">
        <v>0</v>
      </c>
      <c r="F311">
        <v>0</v>
      </c>
      <c r="G311">
        <v>5169.24</v>
      </c>
      <c r="I311" s="1">
        <f t="shared" si="12"/>
        <v>46079.663171296299</v>
      </c>
      <c r="J311" s="2">
        <f t="shared" si="13"/>
        <v>46079.663194444445</v>
      </c>
      <c r="K311">
        <f t="shared" si="14"/>
        <v>1772121300</v>
      </c>
    </row>
    <row r="312" spans="1:11" x14ac:dyDescent="0.55000000000000004">
      <c r="A312">
        <v>1772121598</v>
      </c>
      <c r="B312" t="s">
        <v>6</v>
      </c>
      <c r="C312" t="s">
        <v>7</v>
      </c>
      <c r="D312">
        <v>5178.92</v>
      </c>
      <c r="E312">
        <v>0</v>
      </c>
      <c r="F312">
        <v>0</v>
      </c>
      <c r="G312">
        <v>5170.1099999999997</v>
      </c>
      <c r="I312" s="1">
        <f t="shared" si="12"/>
        <v>46079.666643518518</v>
      </c>
      <c r="J312" s="2">
        <f t="shared" si="13"/>
        <v>46079.666666666664</v>
      </c>
      <c r="K312">
        <f t="shared" si="14"/>
        <v>1772121600</v>
      </c>
    </row>
    <row r="313" spans="1:11" x14ac:dyDescent="0.55000000000000004">
      <c r="A313">
        <v>1772121898</v>
      </c>
      <c r="B313" t="s">
        <v>6</v>
      </c>
      <c r="C313" t="s">
        <v>7</v>
      </c>
      <c r="D313">
        <v>5177.76</v>
      </c>
      <c r="E313">
        <v>0</v>
      </c>
      <c r="F313">
        <v>0</v>
      </c>
      <c r="G313">
        <v>5170.7</v>
      </c>
      <c r="I313" s="1">
        <f t="shared" si="12"/>
        <v>46079.670115740737</v>
      </c>
      <c r="J313" s="2">
        <f t="shared" si="13"/>
        <v>46079.670138888891</v>
      </c>
      <c r="K313">
        <f t="shared" si="14"/>
        <v>1772121900</v>
      </c>
    </row>
    <row r="314" spans="1:11" x14ac:dyDescent="0.55000000000000004">
      <c r="A314">
        <v>1772122198</v>
      </c>
      <c r="B314" t="s">
        <v>6</v>
      </c>
      <c r="C314" t="s">
        <v>7</v>
      </c>
      <c r="D314">
        <v>5176.76</v>
      </c>
      <c r="E314">
        <v>0</v>
      </c>
      <c r="F314">
        <v>0</v>
      </c>
      <c r="G314">
        <v>5171.1400000000003</v>
      </c>
      <c r="I314" s="1">
        <f t="shared" si="12"/>
        <v>46079.673587962963</v>
      </c>
      <c r="J314" s="2">
        <f t="shared" si="13"/>
        <v>46079.673611111109</v>
      </c>
      <c r="K314">
        <f t="shared" si="14"/>
        <v>1772122200</v>
      </c>
    </row>
    <row r="315" spans="1:11" x14ac:dyDescent="0.55000000000000004">
      <c r="A315">
        <v>1772122498</v>
      </c>
      <c r="B315" t="s">
        <v>6</v>
      </c>
      <c r="C315" t="s">
        <v>7</v>
      </c>
      <c r="D315">
        <v>5181.3999999999996</v>
      </c>
      <c r="E315">
        <v>0</v>
      </c>
      <c r="F315">
        <v>0</v>
      </c>
      <c r="G315">
        <v>5171.7700000000004</v>
      </c>
      <c r="I315" s="1">
        <f t="shared" si="12"/>
        <v>46079.677060185189</v>
      </c>
      <c r="J315" s="2">
        <f t="shared" si="13"/>
        <v>46079.677083333336</v>
      </c>
      <c r="K315">
        <f t="shared" si="14"/>
        <v>1772122500</v>
      </c>
    </row>
    <row r="316" spans="1:11" x14ac:dyDescent="0.55000000000000004">
      <c r="A316">
        <v>1772122798</v>
      </c>
      <c r="B316" t="s">
        <v>6</v>
      </c>
      <c r="C316" t="s">
        <v>7</v>
      </c>
      <c r="D316">
        <v>5178.22</v>
      </c>
      <c r="E316">
        <v>0</v>
      </c>
      <c r="F316">
        <v>0</v>
      </c>
      <c r="G316">
        <v>5172.33</v>
      </c>
      <c r="I316" s="1">
        <f t="shared" si="12"/>
        <v>46079.680532407408</v>
      </c>
      <c r="J316" s="2">
        <f t="shared" si="13"/>
        <v>46079.680555555555</v>
      </c>
      <c r="K316">
        <f t="shared" si="14"/>
        <v>1772122800</v>
      </c>
    </row>
    <row r="317" spans="1:11" x14ac:dyDescent="0.55000000000000004">
      <c r="A317">
        <v>1772123098</v>
      </c>
      <c r="B317" t="s">
        <v>6</v>
      </c>
      <c r="C317" t="s">
        <v>7</v>
      </c>
      <c r="D317">
        <v>5180.4799999999996</v>
      </c>
      <c r="E317">
        <v>0</v>
      </c>
      <c r="F317">
        <v>0</v>
      </c>
      <c r="G317">
        <v>5172.8</v>
      </c>
      <c r="I317" s="1">
        <f t="shared" si="12"/>
        <v>46079.684004629627</v>
      </c>
      <c r="J317" s="2">
        <f t="shared" si="13"/>
        <v>46079.684027777781</v>
      </c>
      <c r="K317">
        <f t="shared" si="14"/>
        <v>1772123100</v>
      </c>
    </row>
    <row r="318" spans="1:11" x14ac:dyDescent="0.55000000000000004">
      <c r="A318">
        <v>1772123398</v>
      </c>
      <c r="B318" t="s">
        <v>6</v>
      </c>
      <c r="C318" t="s">
        <v>7</v>
      </c>
      <c r="D318">
        <v>5181.91</v>
      </c>
      <c r="E318">
        <v>0</v>
      </c>
      <c r="F318">
        <v>0</v>
      </c>
      <c r="G318">
        <v>5173.3900000000003</v>
      </c>
      <c r="I318" s="1">
        <f t="shared" si="12"/>
        <v>46079.687476851846</v>
      </c>
      <c r="J318" s="2">
        <f t="shared" si="13"/>
        <v>46079.6875</v>
      </c>
      <c r="K318">
        <f t="shared" si="14"/>
        <v>1772123400</v>
      </c>
    </row>
    <row r="319" spans="1:11" x14ac:dyDescent="0.55000000000000004">
      <c r="A319">
        <v>1772123698</v>
      </c>
      <c r="B319" t="s">
        <v>6</v>
      </c>
      <c r="C319" t="s">
        <v>7</v>
      </c>
      <c r="D319">
        <v>5182.3500000000004</v>
      </c>
      <c r="E319">
        <v>0</v>
      </c>
      <c r="F319">
        <v>0</v>
      </c>
      <c r="G319">
        <v>5174.0200000000004</v>
      </c>
      <c r="I319" s="1">
        <f t="shared" si="12"/>
        <v>46079.690949074073</v>
      </c>
      <c r="J319" s="2">
        <f t="shared" si="13"/>
        <v>46079.690972222219</v>
      </c>
      <c r="K319">
        <f t="shared" si="14"/>
        <v>1772123700</v>
      </c>
    </row>
    <row r="320" spans="1:11" x14ac:dyDescent="0.55000000000000004">
      <c r="A320">
        <v>1772123998</v>
      </c>
      <c r="B320" t="s">
        <v>6</v>
      </c>
      <c r="C320" t="s">
        <v>7</v>
      </c>
      <c r="D320">
        <v>5183.3</v>
      </c>
      <c r="E320">
        <v>0</v>
      </c>
      <c r="F320">
        <v>0</v>
      </c>
      <c r="G320">
        <v>5174.68</v>
      </c>
      <c r="I320" s="1">
        <f t="shared" si="12"/>
        <v>46079.694421296299</v>
      </c>
      <c r="J320" s="2">
        <f t="shared" si="13"/>
        <v>46079.694444444445</v>
      </c>
      <c r="K320">
        <f t="shared" si="14"/>
        <v>1772124000</v>
      </c>
    </row>
    <row r="321" spans="1:11" x14ac:dyDescent="0.55000000000000004">
      <c r="A321">
        <v>1772124298</v>
      </c>
      <c r="B321" t="s">
        <v>6</v>
      </c>
      <c r="C321" t="s">
        <v>7</v>
      </c>
      <c r="D321">
        <v>5181.3599999999997</v>
      </c>
      <c r="E321">
        <v>0</v>
      </c>
      <c r="F321">
        <v>0</v>
      </c>
      <c r="G321">
        <v>5175.18</v>
      </c>
      <c r="I321" s="1">
        <f t="shared" si="12"/>
        <v>46079.697893518518</v>
      </c>
      <c r="J321" s="2">
        <f t="shared" si="13"/>
        <v>46079.697916666664</v>
      </c>
      <c r="K321">
        <f t="shared" si="14"/>
        <v>1772124300</v>
      </c>
    </row>
    <row r="322" spans="1:11" x14ac:dyDescent="0.55000000000000004">
      <c r="A322">
        <v>1772124598</v>
      </c>
      <c r="B322" t="s">
        <v>6</v>
      </c>
      <c r="C322" t="s">
        <v>7</v>
      </c>
      <c r="D322">
        <v>5179.0200000000004</v>
      </c>
      <c r="E322">
        <v>0</v>
      </c>
      <c r="F322">
        <v>0</v>
      </c>
      <c r="G322">
        <v>5175.51</v>
      </c>
      <c r="I322" s="1">
        <f t="shared" ref="I322:I385" si="15">(A322/86400)+25569</f>
        <v>46079.701365740737</v>
      </c>
      <c r="J322" s="2">
        <f t="shared" ref="J322:J385" si="16">CEILING(INT(I322*1440)/1440*288,1)/288</f>
        <v>46079.701388888891</v>
      </c>
      <c r="K322">
        <f t="shared" si="14"/>
        <v>1772124600</v>
      </c>
    </row>
    <row r="323" spans="1:11" x14ac:dyDescent="0.55000000000000004">
      <c r="A323">
        <v>1772124898</v>
      </c>
      <c r="B323" t="s">
        <v>6</v>
      </c>
      <c r="C323" t="s">
        <v>7</v>
      </c>
      <c r="D323">
        <v>5179.6099999999997</v>
      </c>
      <c r="E323">
        <v>0</v>
      </c>
      <c r="F323">
        <v>0</v>
      </c>
      <c r="G323">
        <v>5175.7299999999996</v>
      </c>
      <c r="I323" s="1">
        <f t="shared" si="15"/>
        <v>46079.704837962963</v>
      </c>
      <c r="J323" s="2">
        <f t="shared" si="16"/>
        <v>46079.704861111109</v>
      </c>
      <c r="K323">
        <f t="shared" ref="K323:K386" si="17">MROUND((J323-25569)*86400,300)</f>
        <v>1772124900</v>
      </c>
    </row>
    <row r="324" spans="1:11" x14ac:dyDescent="0.55000000000000004">
      <c r="A324">
        <v>1772125198</v>
      </c>
      <c r="B324" t="s">
        <v>6</v>
      </c>
      <c r="C324" t="s">
        <v>7</v>
      </c>
      <c r="D324">
        <v>5181.28</v>
      </c>
      <c r="E324">
        <v>0</v>
      </c>
      <c r="F324">
        <v>0</v>
      </c>
      <c r="G324">
        <v>5176.1000000000004</v>
      </c>
      <c r="I324" s="1">
        <f t="shared" si="15"/>
        <v>46079.708310185189</v>
      </c>
      <c r="J324" s="2">
        <f t="shared" si="16"/>
        <v>46079.708333333336</v>
      </c>
      <c r="K324">
        <f t="shared" si="17"/>
        <v>1772125200</v>
      </c>
    </row>
    <row r="325" spans="1:11" x14ac:dyDescent="0.55000000000000004">
      <c r="A325">
        <v>1772125498</v>
      </c>
      <c r="B325" t="s">
        <v>6</v>
      </c>
      <c r="C325" t="s">
        <v>7</v>
      </c>
      <c r="D325">
        <v>5186.3900000000003</v>
      </c>
      <c r="E325">
        <v>0</v>
      </c>
      <c r="F325">
        <v>0</v>
      </c>
      <c r="G325">
        <v>5176.7299999999996</v>
      </c>
      <c r="I325" s="1">
        <f t="shared" si="15"/>
        <v>46079.711782407408</v>
      </c>
      <c r="J325" s="2">
        <f t="shared" si="16"/>
        <v>46079.711805555555</v>
      </c>
      <c r="K325">
        <f t="shared" si="17"/>
        <v>1772125500</v>
      </c>
    </row>
    <row r="326" spans="1:11" x14ac:dyDescent="0.55000000000000004">
      <c r="A326">
        <v>1772125798</v>
      </c>
      <c r="B326" t="s">
        <v>6</v>
      </c>
      <c r="C326" t="s">
        <v>7</v>
      </c>
      <c r="D326">
        <v>5179.6499999999996</v>
      </c>
      <c r="E326">
        <v>0</v>
      </c>
      <c r="F326">
        <v>0</v>
      </c>
      <c r="G326">
        <v>5177.2</v>
      </c>
      <c r="I326" s="1">
        <f t="shared" si="15"/>
        <v>46079.715254629627</v>
      </c>
      <c r="J326" s="2">
        <f t="shared" si="16"/>
        <v>46079.715277777781</v>
      </c>
      <c r="K326">
        <f t="shared" si="17"/>
        <v>1772125800</v>
      </c>
    </row>
    <row r="327" spans="1:11" x14ac:dyDescent="0.55000000000000004">
      <c r="A327">
        <v>1772126098</v>
      </c>
      <c r="B327" t="s">
        <v>6</v>
      </c>
      <c r="C327" t="s">
        <v>7</v>
      </c>
      <c r="D327">
        <v>5178.26</v>
      </c>
      <c r="E327">
        <v>0</v>
      </c>
      <c r="F327">
        <v>0</v>
      </c>
      <c r="G327">
        <v>5177.28</v>
      </c>
      <c r="I327" s="1">
        <f t="shared" si="15"/>
        <v>46079.718726851846</v>
      </c>
      <c r="J327" s="2">
        <f t="shared" si="16"/>
        <v>46079.71875</v>
      </c>
      <c r="K327">
        <f t="shared" si="17"/>
        <v>1772126100</v>
      </c>
    </row>
    <row r="328" spans="1:11" x14ac:dyDescent="0.55000000000000004">
      <c r="A328">
        <v>1772126398</v>
      </c>
      <c r="B328" t="s">
        <v>6</v>
      </c>
      <c r="C328" t="s">
        <v>7</v>
      </c>
      <c r="D328">
        <v>5179.47</v>
      </c>
      <c r="E328">
        <v>0</v>
      </c>
      <c r="F328">
        <v>0</v>
      </c>
      <c r="G328">
        <v>5177.46</v>
      </c>
      <c r="I328" s="1">
        <f t="shared" si="15"/>
        <v>46079.722199074073</v>
      </c>
      <c r="J328" s="2">
        <f t="shared" si="16"/>
        <v>46079.722222222219</v>
      </c>
      <c r="K328">
        <f t="shared" si="17"/>
        <v>1772126400</v>
      </c>
    </row>
    <row r="329" spans="1:11" x14ac:dyDescent="0.55000000000000004">
      <c r="A329">
        <v>1772126698</v>
      </c>
      <c r="B329" t="s">
        <v>6</v>
      </c>
      <c r="C329" t="s">
        <v>7</v>
      </c>
      <c r="D329">
        <v>5174.3900000000003</v>
      </c>
      <c r="E329">
        <v>0</v>
      </c>
      <c r="F329">
        <v>0</v>
      </c>
      <c r="G329">
        <v>5177.37</v>
      </c>
      <c r="I329" s="1">
        <f t="shared" si="15"/>
        <v>46079.725671296299</v>
      </c>
      <c r="J329" s="2">
        <f t="shared" si="16"/>
        <v>46079.725694444445</v>
      </c>
      <c r="K329">
        <f t="shared" si="17"/>
        <v>1772126700</v>
      </c>
    </row>
    <row r="330" spans="1:11" x14ac:dyDescent="0.55000000000000004">
      <c r="A330">
        <v>1772126998</v>
      </c>
      <c r="B330" t="s">
        <v>6</v>
      </c>
      <c r="C330" t="s">
        <v>7</v>
      </c>
      <c r="D330">
        <v>5176.7299999999996</v>
      </c>
      <c r="E330">
        <v>0</v>
      </c>
      <c r="F330">
        <v>0</v>
      </c>
      <c r="G330">
        <v>5177.22</v>
      </c>
      <c r="I330" s="1">
        <f t="shared" si="15"/>
        <v>46079.729143518518</v>
      </c>
      <c r="J330" s="2">
        <f t="shared" si="16"/>
        <v>46079.729166666664</v>
      </c>
      <c r="K330">
        <f t="shared" si="17"/>
        <v>1772127000</v>
      </c>
    </row>
    <row r="331" spans="1:11" x14ac:dyDescent="0.55000000000000004">
      <c r="A331">
        <v>1772127298</v>
      </c>
      <c r="B331" t="s">
        <v>6</v>
      </c>
      <c r="C331" t="s">
        <v>7</v>
      </c>
      <c r="D331">
        <v>5173.9399999999996</v>
      </c>
      <c r="E331">
        <v>0</v>
      </c>
      <c r="F331">
        <v>0</v>
      </c>
      <c r="G331">
        <v>5177.05</v>
      </c>
      <c r="I331" s="1">
        <f t="shared" si="15"/>
        <v>46079.732615740737</v>
      </c>
      <c r="J331" s="2">
        <f t="shared" si="16"/>
        <v>46079.732638888891</v>
      </c>
      <c r="K331">
        <f t="shared" si="17"/>
        <v>1772127300</v>
      </c>
    </row>
    <row r="332" spans="1:11" x14ac:dyDescent="0.55000000000000004">
      <c r="A332">
        <v>1772127598</v>
      </c>
      <c r="B332" t="s">
        <v>6</v>
      </c>
      <c r="C332" t="s">
        <v>7</v>
      </c>
      <c r="D332">
        <v>5174.7299999999996</v>
      </c>
      <c r="E332">
        <v>0</v>
      </c>
      <c r="F332">
        <v>0</v>
      </c>
      <c r="G332">
        <v>5176.91</v>
      </c>
      <c r="I332" s="1">
        <f t="shared" si="15"/>
        <v>46079.736087962963</v>
      </c>
      <c r="J332" s="2">
        <f t="shared" si="16"/>
        <v>46079.736111111109</v>
      </c>
      <c r="K332">
        <f t="shared" si="17"/>
        <v>1772127600</v>
      </c>
    </row>
    <row r="333" spans="1:11" x14ac:dyDescent="0.55000000000000004">
      <c r="A333">
        <v>1772127898</v>
      </c>
      <c r="B333" t="s">
        <v>6</v>
      </c>
      <c r="C333" t="s">
        <v>7</v>
      </c>
      <c r="D333">
        <v>5169.95</v>
      </c>
      <c r="E333">
        <v>0</v>
      </c>
      <c r="F333">
        <v>0</v>
      </c>
      <c r="G333">
        <v>5176.46</v>
      </c>
      <c r="I333" s="1">
        <f t="shared" si="15"/>
        <v>46079.739560185189</v>
      </c>
      <c r="J333" s="2">
        <f t="shared" si="16"/>
        <v>46079.739583333336</v>
      </c>
      <c r="K333">
        <f t="shared" si="17"/>
        <v>1772127900</v>
      </c>
    </row>
    <row r="334" spans="1:11" x14ac:dyDescent="0.55000000000000004">
      <c r="A334">
        <v>1772128198</v>
      </c>
      <c r="B334" t="s">
        <v>6</v>
      </c>
      <c r="C334" t="s">
        <v>7</v>
      </c>
      <c r="D334">
        <v>5166.97</v>
      </c>
      <c r="E334">
        <v>0</v>
      </c>
      <c r="F334">
        <v>0</v>
      </c>
      <c r="G334">
        <v>5175.8900000000003</v>
      </c>
      <c r="I334" s="1">
        <f t="shared" si="15"/>
        <v>46079.743032407408</v>
      </c>
      <c r="J334" s="2">
        <f t="shared" si="16"/>
        <v>46079.743055555555</v>
      </c>
      <c r="K334">
        <f t="shared" si="17"/>
        <v>1772128200</v>
      </c>
    </row>
    <row r="335" spans="1:11" x14ac:dyDescent="0.55000000000000004">
      <c r="A335">
        <v>1772128498</v>
      </c>
      <c r="B335" t="s">
        <v>6</v>
      </c>
      <c r="C335" t="s">
        <v>7</v>
      </c>
      <c r="D335">
        <v>5167.22</v>
      </c>
      <c r="E335">
        <v>0</v>
      </c>
      <c r="F335">
        <v>5162.07</v>
      </c>
      <c r="G335">
        <v>5175.18</v>
      </c>
      <c r="I335" s="1">
        <f t="shared" si="15"/>
        <v>46079.746504629627</v>
      </c>
      <c r="J335" s="2">
        <f t="shared" si="16"/>
        <v>46079.746527777781</v>
      </c>
      <c r="K335">
        <f t="shared" si="17"/>
        <v>1772128500</v>
      </c>
    </row>
    <row r="336" spans="1:11" x14ac:dyDescent="0.55000000000000004">
      <c r="A336">
        <v>1772128798</v>
      </c>
      <c r="B336" t="s">
        <v>6</v>
      </c>
      <c r="C336" t="s">
        <v>7</v>
      </c>
      <c r="D336">
        <v>5168.87</v>
      </c>
      <c r="E336">
        <v>0</v>
      </c>
      <c r="F336">
        <v>0</v>
      </c>
      <c r="G336">
        <v>5174.75</v>
      </c>
      <c r="I336" s="1">
        <f t="shared" si="15"/>
        <v>46079.749976851846</v>
      </c>
      <c r="J336" s="2">
        <f t="shared" si="16"/>
        <v>46079.75</v>
      </c>
      <c r="K336">
        <f t="shared" si="17"/>
        <v>1772128800</v>
      </c>
    </row>
    <row r="337" spans="1:11" x14ac:dyDescent="0.55000000000000004">
      <c r="A337">
        <v>1772129098</v>
      </c>
      <c r="B337" t="s">
        <v>6</v>
      </c>
      <c r="C337" t="s">
        <v>7</v>
      </c>
      <c r="D337">
        <v>5170.2</v>
      </c>
      <c r="E337">
        <v>0</v>
      </c>
      <c r="F337">
        <v>0</v>
      </c>
      <c r="G337">
        <v>5174.29</v>
      </c>
      <c r="I337" s="1">
        <f t="shared" si="15"/>
        <v>46079.753449074073</v>
      </c>
      <c r="J337" s="2">
        <f t="shared" si="16"/>
        <v>46079.753472222219</v>
      </c>
      <c r="K337">
        <f t="shared" si="17"/>
        <v>1772129100</v>
      </c>
    </row>
    <row r="338" spans="1:11" x14ac:dyDescent="0.55000000000000004">
      <c r="A338">
        <v>1772129398</v>
      </c>
      <c r="B338" t="s">
        <v>6</v>
      </c>
      <c r="C338" t="s">
        <v>7</v>
      </c>
      <c r="D338">
        <v>5173.38</v>
      </c>
      <c r="E338">
        <v>0</v>
      </c>
      <c r="F338">
        <v>0</v>
      </c>
      <c r="G338">
        <v>5174.1400000000003</v>
      </c>
      <c r="I338" s="1">
        <f t="shared" si="15"/>
        <v>46079.756921296299</v>
      </c>
      <c r="J338" s="2">
        <f t="shared" si="16"/>
        <v>46079.756944444445</v>
      </c>
      <c r="K338">
        <f t="shared" si="17"/>
        <v>1772129400</v>
      </c>
    </row>
    <row r="339" spans="1:11" x14ac:dyDescent="0.55000000000000004">
      <c r="A339">
        <v>1772129698</v>
      </c>
      <c r="B339" t="s">
        <v>6</v>
      </c>
      <c r="C339" t="s">
        <v>7</v>
      </c>
      <c r="D339">
        <v>5174.8500000000004</v>
      </c>
      <c r="E339">
        <v>0</v>
      </c>
      <c r="F339">
        <v>0</v>
      </c>
      <c r="G339">
        <v>5174.1499999999996</v>
      </c>
      <c r="I339" s="1">
        <f t="shared" si="15"/>
        <v>46079.760393518518</v>
      </c>
      <c r="J339" s="2">
        <f t="shared" si="16"/>
        <v>46079.760416666664</v>
      </c>
      <c r="K339">
        <f t="shared" si="17"/>
        <v>1772129700</v>
      </c>
    </row>
    <row r="340" spans="1:11" x14ac:dyDescent="0.55000000000000004">
      <c r="A340">
        <v>1772129998</v>
      </c>
      <c r="B340" t="s">
        <v>6</v>
      </c>
      <c r="C340" t="s">
        <v>7</v>
      </c>
      <c r="D340">
        <v>5174.8599999999997</v>
      </c>
      <c r="E340">
        <v>0</v>
      </c>
      <c r="F340">
        <v>0</v>
      </c>
      <c r="G340">
        <v>5174.2299999999996</v>
      </c>
      <c r="I340" s="1">
        <f t="shared" si="15"/>
        <v>46079.763865740737</v>
      </c>
      <c r="J340" s="2">
        <f t="shared" si="16"/>
        <v>46079.763888888891</v>
      </c>
      <c r="K340">
        <f t="shared" si="17"/>
        <v>1772130000</v>
      </c>
    </row>
    <row r="341" spans="1:11" x14ac:dyDescent="0.55000000000000004">
      <c r="A341">
        <v>1772130298</v>
      </c>
      <c r="B341" t="s">
        <v>6</v>
      </c>
      <c r="C341" t="s">
        <v>7</v>
      </c>
      <c r="D341">
        <v>5177.09</v>
      </c>
      <c r="E341">
        <v>0</v>
      </c>
      <c r="F341">
        <v>0</v>
      </c>
      <c r="G341">
        <v>5174.3900000000003</v>
      </c>
      <c r="I341" s="1">
        <f t="shared" si="15"/>
        <v>46079.767337962963</v>
      </c>
      <c r="J341" s="2">
        <f t="shared" si="16"/>
        <v>46079.767361111109</v>
      </c>
      <c r="K341">
        <f t="shared" si="17"/>
        <v>1772130300</v>
      </c>
    </row>
    <row r="342" spans="1:11" x14ac:dyDescent="0.55000000000000004">
      <c r="A342">
        <v>1772130598</v>
      </c>
      <c r="B342" t="s">
        <v>6</v>
      </c>
      <c r="C342" t="s">
        <v>7</v>
      </c>
      <c r="D342">
        <v>5167.5600000000004</v>
      </c>
      <c r="E342">
        <v>5180.29</v>
      </c>
      <c r="F342">
        <v>0</v>
      </c>
      <c r="G342">
        <v>5174.16</v>
      </c>
      <c r="I342" s="1">
        <f t="shared" si="15"/>
        <v>46079.770810185189</v>
      </c>
      <c r="J342" s="2">
        <f t="shared" si="16"/>
        <v>46079.770833333336</v>
      </c>
      <c r="K342">
        <f t="shared" si="17"/>
        <v>1772130600</v>
      </c>
    </row>
    <row r="343" spans="1:11" x14ac:dyDescent="0.55000000000000004">
      <c r="A343">
        <v>1772130898</v>
      </c>
      <c r="B343" t="s">
        <v>6</v>
      </c>
      <c r="C343" t="s">
        <v>7</v>
      </c>
      <c r="D343">
        <v>5175.5</v>
      </c>
      <c r="E343">
        <v>0</v>
      </c>
      <c r="F343">
        <v>5160.9399999999996</v>
      </c>
      <c r="G343">
        <v>5173.95</v>
      </c>
      <c r="I343" s="1">
        <f t="shared" si="15"/>
        <v>46079.774282407408</v>
      </c>
      <c r="J343" s="2">
        <f t="shared" si="16"/>
        <v>46079.774305555555</v>
      </c>
      <c r="K343">
        <f t="shared" si="17"/>
        <v>1772130900</v>
      </c>
    </row>
    <row r="344" spans="1:11" x14ac:dyDescent="0.55000000000000004">
      <c r="A344">
        <v>1772131198</v>
      </c>
      <c r="B344" t="s">
        <v>6</v>
      </c>
      <c r="C344" t="s">
        <v>7</v>
      </c>
      <c r="D344">
        <v>5181.72</v>
      </c>
      <c r="E344">
        <v>0</v>
      </c>
      <c r="F344">
        <v>0</v>
      </c>
      <c r="G344">
        <v>5174.3599999999997</v>
      </c>
      <c r="I344" s="1">
        <f t="shared" si="15"/>
        <v>46079.777754629627</v>
      </c>
      <c r="J344" s="2">
        <f t="shared" si="16"/>
        <v>46079.777777777781</v>
      </c>
      <c r="K344">
        <f t="shared" si="17"/>
        <v>1772131200</v>
      </c>
    </row>
    <row r="345" spans="1:11" x14ac:dyDescent="0.55000000000000004">
      <c r="A345">
        <v>1772131498</v>
      </c>
      <c r="B345" t="s">
        <v>6</v>
      </c>
      <c r="C345" t="s">
        <v>7</v>
      </c>
      <c r="D345">
        <v>5184.66</v>
      </c>
      <c r="E345">
        <v>0</v>
      </c>
      <c r="F345">
        <v>0</v>
      </c>
      <c r="G345">
        <v>5175.0200000000004</v>
      </c>
      <c r="I345" s="1">
        <f t="shared" si="15"/>
        <v>46079.781226851846</v>
      </c>
      <c r="J345" s="2">
        <f t="shared" si="16"/>
        <v>46079.78125</v>
      </c>
      <c r="K345">
        <f t="shared" si="17"/>
        <v>1772131500</v>
      </c>
    </row>
    <row r="346" spans="1:11" x14ac:dyDescent="0.55000000000000004">
      <c r="A346">
        <v>1772131798</v>
      </c>
      <c r="B346" t="s">
        <v>6</v>
      </c>
      <c r="C346" t="s">
        <v>7</v>
      </c>
      <c r="D346">
        <v>5180.8999999999996</v>
      </c>
      <c r="E346">
        <v>0</v>
      </c>
      <c r="F346">
        <v>0</v>
      </c>
      <c r="G346">
        <v>5175.5600000000004</v>
      </c>
      <c r="I346" s="1">
        <f t="shared" si="15"/>
        <v>46079.784699074073</v>
      </c>
      <c r="J346" s="2">
        <f t="shared" si="16"/>
        <v>46079.784722222219</v>
      </c>
      <c r="K346">
        <f t="shared" si="17"/>
        <v>1772131800</v>
      </c>
    </row>
    <row r="347" spans="1:11" x14ac:dyDescent="0.55000000000000004">
      <c r="A347">
        <v>1772132098</v>
      </c>
      <c r="B347" t="s">
        <v>6</v>
      </c>
      <c r="C347" t="s">
        <v>7</v>
      </c>
      <c r="D347">
        <v>5180.24</v>
      </c>
      <c r="E347">
        <v>0</v>
      </c>
      <c r="F347">
        <v>0</v>
      </c>
      <c r="G347">
        <v>5175.92</v>
      </c>
      <c r="I347" s="1">
        <f t="shared" si="15"/>
        <v>46079.788171296299</v>
      </c>
      <c r="J347" s="2">
        <f t="shared" si="16"/>
        <v>46079.788194444445</v>
      </c>
      <c r="K347">
        <f t="shared" si="17"/>
        <v>1772132100</v>
      </c>
    </row>
    <row r="348" spans="1:11" x14ac:dyDescent="0.55000000000000004">
      <c r="A348">
        <v>1772132398</v>
      </c>
      <c r="B348" t="s">
        <v>6</v>
      </c>
      <c r="C348" t="s">
        <v>7</v>
      </c>
      <c r="D348">
        <v>5185.45</v>
      </c>
      <c r="E348">
        <v>0</v>
      </c>
      <c r="F348">
        <v>0</v>
      </c>
      <c r="G348">
        <v>5176.4799999999996</v>
      </c>
      <c r="I348" s="1">
        <f t="shared" si="15"/>
        <v>46079.791643518518</v>
      </c>
      <c r="J348" s="2">
        <f t="shared" si="16"/>
        <v>46079.791666666664</v>
      </c>
      <c r="K348">
        <f t="shared" si="17"/>
        <v>1772132400</v>
      </c>
    </row>
    <row r="349" spans="1:11" x14ac:dyDescent="0.55000000000000004">
      <c r="A349">
        <v>1772132698</v>
      </c>
      <c r="B349" t="s">
        <v>6</v>
      </c>
      <c r="C349" t="s">
        <v>7</v>
      </c>
      <c r="D349">
        <v>5186.22</v>
      </c>
      <c r="E349">
        <v>0</v>
      </c>
      <c r="F349">
        <v>0</v>
      </c>
      <c r="G349">
        <v>5177.16</v>
      </c>
      <c r="I349" s="1">
        <f t="shared" si="15"/>
        <v>46079.795115740737</v>
      </c>
      <c r="J349" s="2">
        <f t="shared" si="16"/>
        <v>46079.795138888891</v>
      </c>
      <c r="K349">
        <f t="shared" si="17"/>
        <v>1772132700</v>
      </c>
    </row>
    <row r="350" spans="1:11" x14ac:dyDescent="0.55000000000000004">
      <c r="A350">
        <v>1772132998</v>
      </c>
      <c r="B350" t="s">
        <v>6</v>
      </c>
      <c r="C350" t="s">
        <v>7</v>
      </c>
      <c r="D350">
        <v>5186.4799999999996</v>
      </c>
      <c r="E350">
        <v>0</v>
      </c>
      <c r="F350">
        <v>0</v>
      </c>
      <c r="G350">
        <v>5177.83</v>
      </c>
      <c r="I350" s="1">
        <f t="shared" si="15"/>
        <v>46079.798587962963</v>
      </c>
      <c r="J350" s="2">
        <f t="shared" si="16"/>
        <v>46079.798611111109</v>
      </c>
      <c r="K350">
        <f t="shared" si="17"/>
        <v>1772133000</v>
      </c>
    </row>
    <row r="351" spans="1:11" x14ac:dyDescent="0.55000000000000004">
      <c r="A351">
        <v>1772133298</v>
      </c>
      <c r="B351" t="s">
        <v>6</v>
      </c>
      <c r="C351" t="s">
        <v>7</v>
      </c>
      <c r="D351">
        <v>5187.7</v>
      </c>
      <c r="E351">
        <v>0</v>
      </c>
      <c r="F351">
        <v>0</v>
      </c>
      <c r="G351">
        <v>5178.4799999999996</v>
      </c>
      <c r="I351" s="1">
        <f t="shared" si="15"/>
        <v>46079.802060185189</v>
      </c>
      <c r="J351" s="2">
        <f t="shared" si="16"/>
        <v>46079.802083333336</v>
      </c>
      <c r="K351">
        <f t="shared" si="17"/>
        <v>1772133300</v>
      </c>
    </row>
    <row r="352" spans="1:11" x14ac:dyDescent="0.55000000000000004">
      <c r="A352">
        <v>1772133598</v>
      </c>
      <c r="B352" t="s">
        <v>6</v>
      </c>
      <c r="C352" t="s">
        <v>7</v>
      </c>
      <c r="D352">
        <v>5185.79</v>
      </c>
      <c r="E352">
        <v>0</v>
      </c>
      <c r="F352">
        <v>0</v>
      </c>
      <c r="G352">
        <v>5179.08</v>
      </c>
      <c r="I352" s="1">
        <f t="shared" si="15"/>
        <v>46079.805532407408</v>
      </c>
      <c r="J352" s="2">
        <f t="shared" si="16"/>
        <v>46079.805555555555</v>
      </c>
      <c r="K352">
        <f t="shared" si="17"/>
        <v>1772133600</v>
      </c>
    </row>
    <row r="353" spans="1:11" x14ac:dyDescent="0.55000000000000004">
      <c r="A353">
        <v>1772133898</v>
      </c>
      <c r="B353" t="s">
        <v>6</v>
      </c>
      <c r="C353" t="s">
        <v>7</v>
      </c>
      <c r="D353">
        <v>5185.5600000000004</v>
      </c>
      <c r="E353">
        <v>0</v>
      </c>
      <c r="F353">
        <v>0</v>
      </c>
      <c r="G353">
        <v>5179.54</v>
      </c>
      <c r="I353" s="1">
        <f t="shared" si="15"/>
        <v>46079.809004629627</v>
      </c>
      <c r="J353" s="2">
        <f t="shared" si="16"/>
        <v>46079.809027777781</v>
      </c>
      <c r="K353">
        <f t="shared" si="17"/>
        <v>1772133900</v>
      </c>
    </row>
    <row r="354" spans="1:11" x14ac:dyDescent="0.55000000000000004">
      <c r="A354">
        <v>1772134198</v>
      </c>
      <c r="B354" t="s">
        <v>6</v>
      </c>
      <c r="C354" t="s">
        <v>7</v>
      </c>
      <c r="D354">
        <v>5188.8599999999997</v>
      </c>
      <c r="E354">
        <v>0</v>
      </c>
      <c r="F354">
        <v>0</v>
      </c>
      <c r="G354">
        <v>5180.09</v>
      </c>
      <c r="I354" s="1">
        <f t="shared" si="15"/>
        <v>46079.812476851846</v>
      </c>
      <c r="J354" s="2">
        <f t="shared" si="16"/>
        <v>46079.8125</v>
      </c>
      <c r="K354">
        <f t="shared" si="17"/>
        <v>1772134200</v>
      </c>
    </row>
    <row r="355" spans="1:11" x14ac:dyDescent="0.55000000000000004">
      <c r="A355">
        <v>1772134498</v>
      </c>
      <c r="B355" t="s">
        <v>6</v>
      </c>
      <c r="C355" t="s">
        <v>7</v>
      </c>
      <c r="D355">
        <v>5184.1899999999996</v>
      </c>
      <c r="E355">
        <v>0</v>
      </c>
      <c r="F355">
        <v>0</v>
      </c>
      <c r="G355">
        <v>5180.5200000000004</v>
      </c>
      <c r="I355" s="1">
        <f t="shared" si="15"/>
        <v>46079.815949074073</v>
      </c>
      <c r="J355" s="2">
        <f t="shared" si="16"/>
        <v>46079.815972222219</v>
      </c>
      <c r="K355">
        <f t="shared" si="17"/>
        <v>1772134500</v>
      </c>
    </row>
    <row r="356" spans="1:11" x14ac:dyDescent="0.55000000000000004">
      <c r="A356">
        <v>1772134798</v>
      </c>
      <c r="B356" t="s">
        <v>6</v>
      </c>
      <c r="C356" t="s">
        <v>7</v>
      </c>
      <c r="D356">
        <v>5186.3999999999996</v>
      </c>
      <c r="E356">
        <v>0</v>
      </c>
      <c r="F356">
        <v>0</v>
      </c>
      <c r="G356">
        <v>5180.8999999999996</v>
      </c>
      <c r="I356" s="1">
        <f t="shared" si="15"/>
        <v>46079.819421296299</v>
      </c>
      <c r="J356" s="2">
        <f t="shared" si="16"/>
        <v>46079.819444444445</v>
      </c>
      <c r="K356">
        <f t="shared" si="17"/>
        <v>1772134800</v>
      </c>
    </row>
    <row r="357" spans="1:11" x14ac:dyDescent="0.55000000000000004">
      <c r="A357">
        <v>1772135098</v>
      </c>
      <c r="B357" t="s">
        <v>6</v>
      </c>
      <c r="C357" t="s">
        <v>7</v>
      </c>
      <c r="D357">
        <v>5193.8900000000003</v>
      </c>
      <c r="E357">
        <v>0</v>
      </c>
      <c r="F357">
        <v>0</v>
      </c>
      <c r="G357">
        <v>5181.6499999999996</v>
      </c>
      <c r="I357" s="1">
        <f t="shared" si="15"/>
        <v>46079.822893518518</v>
      </c>
      <c r="J357" s="2">
        <f t="shared" si="16"/>
        <v>46079.822916666664</v>
      </c>
      <c r="K357">
        <f t="shared" si="17"/>
        <v>1772135100</v>
      </c>
    </row>
    <row r="358" spans="1:11" x14ac:dyDescent="0.55000000000000004">
      <c r="A358">
        <v>1772135398</v>
      </c>
      <c r="B358" t="s">
        <v>6</v>
      </c>
      <c r="C358" t="s">
        <v>7</v>
      </c>
      <c r="D358">
        <v>5189.59</v>
      </c>
      <c r="E358">
        <v>0</v>
      </c>
      <c r="F358">
        <v>0</v>
      </c>
      <c r="G358">
        <v>5182.3100000000004</v>
      </c>
      <c r="I358" s="1">
        <f t="shared" si="15"/>
        <v>46079.826365740737</v>
      </c>
      <c r="J358" s="2">
        <f t="shared" si="16"/>
        <v>46079.826388888891</v>
      </c>
      <c r="K358">
        <f t="shared" si="17"/>
        <v>1772135400</v>
      </c>
    </row>
    <row r="359" spans="1:11" x14ac:dyDescent="0.55000000000000004">
      <c r="A359">
        <v>1772135698</v>
      </c>
      <c r="B359" t="s">
        <v>6</v>
      </c>
      <c r="C359" t="s">
        <v>7</v>
      </c>
      <c r="D359">
        <v>5187.0600000000004</v>
      </c>
      <c r="E359">
        <v>0</v>
      </c>
      <c r="F359">
        <v>0</v>
      </c>
      <c r="G359">
        <v>5182.72</v>
      </c>
      <c r="I359" s="1">
        <f t="shared" si="15"/>
        <v>46079.829837962963</v>
      </c>
      <c r="J359" s="2">
        <f t="shared" si="16"/>
        <v>46079.829861111109</v>
      </c>
      <c r="K359">
        <f t="shared" si="17"/>
        <v>1772135700</v>
      </c>
    </row>
    <row r="360" spans="1:11" x14ac:dyDescent="0.55000000000000004">
      <c r="A360">
        <v>1772135998</v>
      </c>
      <c r="B360" t="s">
        <v>6</v>
      </c>
      <c r="C360" t="s">
        <v>7</v>
      </c>
      <c r="D360">
        <v>5193.8100000000004</v>
      </c>
      <c r="E360">
        <v>0</v>
      </c>
      <c r="F360">
        <v>0</v>
      </c>
      <c r="G360">
        <v>5183.34</v>
      </c>
      <c r="I360" s="1">
        <f t="shared" si="15"/>
        <v>46079.833310185189</v>
      </c>
      <c r="J360" s="2">
        <f t="shared" si="16"/>
        <v>46079.833333333336</v>
      </c>
      <c r="K360">
        <f t="shared" si="17"/>
        <v>1772136000</v>
      </c>
    </row>
    <row r="361" spans="1:11" x14ac:dyDescent="0.55000000000000004">
      <c r="A361">
        <v>1772136298</v>
      </c>
      <c r="B361" t="s">
        <v>6</v>
      </c>
      <c r="C361" t="s">
        <v>7</v>
      </c>
      <c r="D361">
        <v>5195.17</v>
      </c>
      <c r="E361">
        <v>0</v>
      </c>
      <c r="F361">
        <v>0</v>
      </c>
      <c r="G361">
        <v>5184.1899999999996</v>
      </c>
      <c r="I361" s="1">
        <f t="shared" si="15"/>
        <v>46079.836782407408</v>
      </c>
      <c r="J361" s="2">
        <f t="shared" si="16"/>
        <v>46079.836805555555</v>
      </c>
      <c r="K361">
        <f t="shared" si="17"/>
        <v>1772136300</v>
      </c>
    </row>
    <row r="362" spans="1:11" x14ac:dyDescent="0.55000000000000004">
      <c r="A362">
        <v>1772136598</v>
      </c>
      <c r="B362" t="s">
        <v>6</v>
      </c>
      <c r="C362" t="s">
        <v>7</v>
      </c>
      <c r="D362">
        <v>5196.91</v>
      </c>
      <c r="E362">
        <v>0</v>
      </c>
      <c r="F362">
        <v>0</v>
      </c>
      <c r="G362">
        <v>5185.0600000000004</v>
      </c>
      <c r="I362" s="1">
        <f t="shared" si="15"/>
        <v>46079.840254629627</v>
      </c>
      <c r="J362" s="2">
        <f t="shared" si="16"/>
        <v>46079.840277777781</v>
      </c>
      <c r="K362">
        <f t="shared" si="17"/>
        <v>1772136600</v>
      </c>
    </row>
    <row r="363" spans="1:11" x14ac:dyDescent="0.55000000000000004">
      <c r="A363">
        <v>1772136898</v>
      </c>
      <c r="B363" t="s">
        <v>6</v>
      </c>
      <c r="C363" t="s">
        <v>7</v>
      </c>
      <c r="D363">
        <v>5194.53</v>
      </c>
      <c r="E363">
        <v>0</v>
      </c>
      <c r="F363">
        <v>0</v>
      </c>
      <c r="G363">
        <v>5185.74</v>
      </c>
      <c r="I363" s="1">
        <f t="shared" si="15"/>
        <v>46079.843726851846</v>
      </c>
      <c r="J363" s="2">
        <f t="shared" si="16"/>
        <v>46079.84375</v>
      </c>
      <c r="K363">
        <f t="shared" si="17"/>
        <v>1772136900</v>
      </c>
    </row>
    <row r="364" spans="1:11" x14ac:dyDescent="0.55000000000000004">
      <c r="A364">
        <v>1772137198</v>
      </c>
      <c r="B364" t="s">
        <v>6</v>
      </c>
      <c r="C364" t="s">
        <v>7</v>
      </c>
      <c r="D364">
        <v>5197.78</v>
      </c>
      <c r="E364">
        <v>0</v>
      </c>
      <c r="F364">
        <v>0</v>
      </c>
      <c r="G364">
        <v>5186.51</v>
      </c>
      <c r="I364" s="1">
        <f t="shared" si="15"/>
        <v>46079.847199074073</v>
      </c>
      <c r="J364" s="2">
        <f t="shared" si="16"/>
        <v>46079.847222222219</v>
      </c>
      <c r="K364">
        <f t="shared" si="17"/>
        <v>1772137200</v>
      </c>
    </row>
    <row r="365" spans="1:11" x14ac:dyDescent="0.55000000000000004">
      <c r="A365">
        <v>1772137498</v>
      </c>
      <c r="B365" t="s">
        <v>6</v>
      </c>
      <c r="C365" t="s">
        <v>7</v>
      </c>
      <c r="D365">
        <v>5193.62</v>
      </c>
      <c r="E365">
        <v>0</v>
      </c>
      <c r="F365">
        <v>0</v>
      </c>
      <c r="G365">
        <v>5187.1099999999997</v>
      </c>
      <c r="I365" s="1">
        <f t="shared" si="15"/>
        <v>46079.850671296299</v>
      </c>
      <c r="J365" s="2">
        <f t="shared" si="16"/>
        <v>46079.850694444445</v>
      </c>
      <c r="K365">
        <f t="shared" si="17"/>
        <v>1772137500</v>
      </c>
    </row>
    <row r="366" spans="1:11" x14ac:dyDescent="0.55000000000000004">
      <c r="A366">
        <v>1772137798</v>
      </c>
      <c r="B366" t="s">
        <v>6</v>
      </c>
      <c r="C366" t="s">
        <v>7</v>
      </c>
      <c r="D366">
        <v>5194.3500000000004</v>
      </c>
      <c r="E366">
        <v>0</v>
      </c>
      <c r="F366">
        <v>0</v>
      </c>
      <c r="G366">
        <v>5187.5600000000004</v>
      </c>
      <c r="I366" s="1">
        <f t="shared" si="15"/>
        <v>46079.854143518518</v>
      </c>
      <c r="J366" s="2">
        <f t="shared" si="16"/>
        <v>46079.854166666664</v>
      </c>
      <c r="K366">
        <f t="shared" si="17"/>
        <v>1772137800</v>
      </c>
    </row>
    <row r="367" spans="1:11" x14ac:dyDescent="0.55000000000000004">
      <c r="A367">
        <v>1772138098</v>
      </c>
      <c r="B367" t="s">
        <v>6</v>
      </c>
      <c r="C367" t="s">
        <v>7</v>
      </c>
      <c r="D367">
        <v>5197.7299999999996</v>
      </c>
      <c r="E367">
        <v>0</v>
      </c>
      <c r="F367">
        <v>0</v>
      </c>
      <c r="G367">
        <v>5188.24</v>
      </c>
      <c r="I367" s="1">
        <f t="shared" si="15"/>
        <v>46079.857615740737</v>
      </c>
      <c r="J367" s="2">
        <f t="shared" si="16"/>
        <v>46079.857638888891</v>
      </c>
      <c r="K367">
        <f t="shared" si="17"/>
        <v>1772138100</v>
      </c>
    </row>
    <row r="368" spans="1:11" x14ac:dyDescent="0.55000000000000004">
      <c r="A368">
        <v>1772138398</v>
      </c>
      <c r="B368" t="s">
        <v>6</v>
      </c>
      <c r="C368" t="s">
        <v>7</v>
      </c>
      <c r="D368">
        <v>5198.3500000000004</v>
      </c>
      <c r="E368">
        <v>0</v>
      </c>
      <c r="F368">
        <v>0</v>
      </c>
      <c r="G368">
        <v>5188.9399999999996</v>
      </c>
      <c r="I368" s="1">
        <f t="shared" si="15"/>
        <v>46079.861087962963</v>
      </c>
      <c r="J368" s="2">
        <f t="shared" si="16"/>
        <v>46079.861111111109</v>
      </c>
      <c r="K368">
        <f t="shared" si="17"/>
        <v>1772138400</v>
      </c>
    </row>
    <row r="369" spans="1:11" x14ac:dyDescent="0.55000000000000004">
      <c r="A369">
        <v>1772138698</v>
      </c>
      <c r="B369" t="s">
        <v>6</v>
      </c>
      <c r="C369" t="s">
        <v>7</v>
      </c>
      <c r="D369">
        <v>5199.97</v>
      </c>
      <c r="E369">
        <v>5200.6499999999996</v>
      </c>
      <c r="F369">
        <v>0</v>
      </c>
      <c r="G369">
        <v>5189.7</v>
      </c>
      <c r="I369" s="1">
        <f t="shared" si="15"/>
        <v>46079.864560185189</v>
      </c>
      <c r="J369" s="2">
        <f t="shared" si="16"/>
        <v>46079.864583333336</v>
      </c>
      <c r="K369">
        <f t="shared" si="17"/>
        <v>1772138700</v>
      </c>
    </row>
    <row r="370" spans="1:11" x14ac:dyDescent="0.55000000000000004">
      <c r="A370">
        <v>1772138998</v>
      </c>
      <c r="B370" t="s">
        <v>6</v>
      </c>
      <c r="C370" t="s">
        <v>7</v>
      </c>
      <c r="D370">
        <v>5192.82</v>
      </c>
      <c r="E370">
        <v>0</v>
      </c>
      <c r="F370">
        <v>0</v>
      </c>
      <c r="G370">
        <v>5190.07</v>
      </c>
      <c r="I370" s="1">
        <f t="shared" si="15"/>
        <v>46079.868032407408</v>
      </c>
      <c r="J370" s="2">
        <f t="shared" si="16"/>
        <v>46079.868055555555</v>
      </c>
      <c r="K370">
        <f t="shared" si="17"/>
        <v>1772139000</v>
      </c>
    </row>
    <row r="371" spans="1:11" x14ac:dyDescent="0.55000000000000004">
      <c r="A371">
        <v>1772139298</v>
      </c>
      <c r="B371" t="s">
        <v>6</v>
      </c>
      <c r="C371" t="s">
        <v>7</v>
      </c>
      <c r="D371">
        <v>5196.6099999999997</v>
      </c>
      <c r="E371">
        <v>0</v>
      </c>
      <c r="F371">
        <v>0</v>
      </c>
      <c r="G371">
        <v>5190.3900000000003</v>
      </c>
      <c r="I371" s="1">
        <f t="shared" si="15"/>
        <v>46079.871504629627</v>
      </c>
      <c r="J371" s="2">
        <f t="shared" si="16"/>
        <v>46079.871527777781</v>
      </c>
      <c r="K371">
        <f t="shared" si="17"/>
        <v>1772139300</v>
      </c>
    </row>
    <row r="372" spans="1:11" x14ac:dyDescent="0.55000000000000004">
      <c r="A372">
        <v>1772139598</v>
      </c>
      <c r="B372" t="s">
        <v>6</v>
      </c>
      <c r="C372" t="s">
        <v>7</v>
      </c>
      <c r="D372">
        <v>5198.6400000000003</v>
      </c>
      <c r="E372">
        <v>0</v>
      </c>
      <c r="F372">
        <v>0</v>
      </c>
      <c r="G372">
        <v>5190.9799999999996</v>
      </c>
      <c r="I372" s="1">
        <f t="shared" si="15"/>
        <v>46079.874976851846</v>
      </c>
      <c r="J372" s="2">
        <f t="shared" si="16"/>
        <v>46079.875</v>
      </c>
      <c r="K372">
        <f t="shared" si="17"/>
        <v>1772139600</v>
      </c>
    </row>
    <row r="373" spans="1:11" x14ac:dyDescent="0.55000000000000004">
      <c r="A373">
        <v>1772139898</v>
      </c>
      <c r="B373" t="s">
        <v>6</v>
      </c>
      <c r="C373" t="s">
        <v>7</v>
      </c>
      <c r="D373">
        <v>5199.59</v>
      </c>
      <c r="E373">
        <v>0</v>
      </c>
      <c r="F373">
        <v>0</v>
      </c>
      <c r="G373">
        <v>5191.57</v>
      </c>
      <c r="I373" s="1">
        <f t="shared" si="15"/>
        <v>46079.878449074073</v>
      </c>
      <c r="J373" s="2">
        <f t="shared" si="16"/>
        <v>46079.878472222219</v>
      </c>
      <c r="K373">
        <f t="shared" si="17"/>
        <v>1772139900</v>
      </c>
    </row>
    <row r="374" spans="1:11" x14ac:dyDescent="0.55000000000000004">
      <c r="A374">
        <v>1772140198</v>
      </c>
      <c r="B374" t="s">
        <v>6</v>
      </c>
      <c r="C374" t="s">
        <v>7</v>
      </c>
      <c r="D374">
        <v>5196.51</v>
      </c>
      <c r="E374">
        <v>0</v>
      </c>
      <c r="F374">
        <v>0</v>
      </c>
      <c r="G374">
        <v>5191.99</v>
      </c>
      <c r="I374" s="1">
        <f t="shared" si="15"/>
        <v>46079.881921296299</v>
      </c>
      <c r="J374" s="2">
        <f t="shared" si="16"/>
        <v>46079.881944444445</v>
      </c>
      <c r="K374">
        <f t="shared" si="17"/>
        <v>1772140200</v>
      </c>
    </row>
    <row r="375" spans="1:11" x14ac:dyDescent="0.55000000000000004">
      <c r="A375">
        <v>1772140498</v>
      </c>
      <c r="B375" t="s">
        <v>6</v>
      </c>
      <c r="C375" t="s">
        <v>7</v>
      </c>
      <c r="D375">
        <v>5195.12</v>
      </c>
      <c r="E375">
        <v>0</v>
      </c>
      <c r="F375">
        <v>0</v>
      </c>
      <c r="G375">
        <v>5192.22</v>
      </c>
      <c r="I375" s="1">
        <f t="shared" si="15"/>
        <v>46079.885393518518</v>
      </c>
      <c r="J375" s="2">
        <f t="shared" si="16"/>
        <v>46079.885416666664</v>
      </c>
      <c r="K375">
        <f t="shared" si="17"/>
        <v>1772140500</v>
      </c>
    </row>
    <row r="376" spans="1:11" x14ac:dyDescent="0.55000000000000004">
      <c r="A376">
        <v>1772140798</v>
      </c>
      <c r="B376" t="s">
        <v>6</v>
      </c>
      <c r="C376" t="s">
        <v>7</v>
      </c>
      <c r="D376">
        <v>5191.3100000000004</v>
      </c>
      <c r="E376">
        <v>0</v>
      </c>
      <c r="F376">
        <v>0</v>
      </c>
      <c r="G376">
        <v>5192.28</v>
      </c>
      <c r="I376" s="1">
        <f t="shared" si="15"/>
        <v>46079.888865740737</v>
      </c>
      <c r="J376" s="2">
        <f t="shared" si="16"/>
        <v>46079.888888888891</v>
      </c>
      <c r="K376">
        <f t="shared" si="17"/>
        <v>1772140800</v>
      </c>
    </row>
    <row r="377" spans="1:11" x14ac:dyDescent="0.55000000000000004">
      <c r="A377">
        <v>1772141098</v>
      </c>
      <c r="B377" t="s">
        <v>6</v>
      </c>
      <c r="C377" t="s">
        <v>7</v>
      </c>
      <c r="D377">
        <v>5185.72</v>
      </c>
      <c r="E377">
        <v>0</v>
      </c>
      <c r="F377">
        <v>0</v>
      </c>
      <c r="G377">
        <v>5191.9399999999996</v>
      </c>
      <c r="I377" s="1">
        <f t="shared" si="15"/>
        <v>46079.892337962963</v>
      </c>
      <c r="J377" s="2">
        <f t="shared" si="16"/>
        <v>46079.892361111109</v>
      </c>
      <c r="K377">
        <f t="shared" si="17"/>
        <v>1772141100</v>
      </c>
    </row>
    <row r="378" spans="1:11" x14ac:dyDescent="0.55000000000000004">
      <c r="A378">
        <v>1772141398</v>
      </c>
      <c r="B378" t="s">
        <v>6</v>
      </c>
      <c r="C378" t="s">
        <v>7</v>
      </c>
      <c r="D378">
        <v>5185.1099999999997</v>
      </c>
      <c r="E378">
        <v>0</v>
      </c>
      <c r="F378">
        <v>0</v>
      </c>
      <c r="G378">
        <v>5191.53</v>
      </c>
      <c r="I378" s="1">
        <f t="shared" si="15"/>
        <v>46079.895810185189</v>
      </c>
      <c r="J378" s="2">
        <f t="shared" si="16"/>
        <v>46079.895833333336</v>
      </c>
      <c r="K378">
        <f t="shared" si="17"/>
        <v>1772141400</v>
      </c>
    </row>
    <row r="379" spans="1:11" x14ac:dyDescent="0.55000000000000004">
      <c r="A379">
        <v>1772141698</v>
      </c>
      <c r="B379" t="s">
        <v>6</v>
      </c>
      <c r="C379" t="s">
        <v>7</v>
      </c>
      <c r="D379">
        <v>5187.12</v>
      </c>
      <c r="E379">
        <v>0</v>
      </c>
      <c r="F379">
        <v>0</v>
      </c>
      <c r="G379">
        <v>5191.16</v>
      </c>
      <c r="I379" s="1">
        <f t="shared" si="15"/>
        <v>46079.899282407408</v>
      </c>
      <c r="J379" s="2">
        <f t="shared" si="16"/>
        <v>46079.899305555555</v>
      </c>
      <c r="K379">
        <f t="shared" si="17"/>
        <v>1772141700</v>
      </c>
    </row>
    <row r="380" spans="1:11" x14ac:dyDescent="0.55000000000000004">
      <c r="A380">
        <v>1772141998</v>
      </c>
      <c r="B380" t="s">
        <v>6</v>
      </c>
      <c r="C380" t="s">
        <v>7</v>
      </c>
      <c r="D380">
        <v>5190.3900000000003</v>
      </c>
      <c r="E380">
        <v>0</v>
      </c>
      <c r="F380">
        <v>0</v>
      </c>
      <c r="G380">
        <v>5191.04</v>
      </c>
      <c r="I380" s="1">
        <f t="shared" si="15"/>
        <v>46079.902754629627</v>
      </c>
      <c r="J380" s="2">
        <f t="shared" si="16"/>
        <v>46079.902777777781</v>
      </c>
      <c r="K380">
        <f t="shared" si="17"/>
        <v>1772142000</v>
      </c>
    </row>
    <row r="381" spans="1:11" x14ac:dyDescent="0.55000000000000004">
      <c r="A381">
        <v>1772142298</v>
      </c>
      <c r="B381" t="s">
        <v>6</v>
      </c>
      <c r="C381" t="s">
        <v>7</v>
      </c>
      <c r="D381">
        <v>5187.18</v>
      </c>
      <c r="E381">
        <v>0</v>
      </c>
      <c r="F381">
        <v>0</v>
      </c>
      <c r="G381">
        <v>5190.84</v>
      </c>
      <c r="I381" s="1">
        <f t="shared" si="15"/>
        <v>46079.906226851846</v>
      </c>
      <c r="J381" s="2">
        <f t="shared" si="16"/>
        <v>46079.90625</v>
      </c>
      <c r="K381">
        <f t="shared" si="17"/>
        <v>1772142300</v>
      </c>
    </row>
    <row r="382" spans="1:11" x14ac:dyDescent="0.55000000000000004">
      <c r="A382">
        <v>1772142598</v>
      </c>
      <c r="B382" t="s">
        <v>6</v>
      </c>
      <c r="C382" t="s">
        <v>7</v>
      </c>
      <c r="D382">
        <v>5183.3999999999996</v>
      </c>
      <c r="E382">
        <v>0</v>
      </c>
      <c r="F382">
        <v>0</v>
      </c>
      <c r="G382">
        <v>5190.42</v>
      </c>
      <c r="I382" s="1">
        <f t="shared" si="15"/>
        <v>46079.909699074073</v>
      </c>
      <c r="J382" s="2">
        <f t="shared" si="16"/>
        <v>46079.909722222219</v>
      </c>
      <c r="K382">
        <f t="shared" si="17"/>
        <v>1772142600</v>
      </c>
    </row>
    <row r="383" spans="1:11" x14ac:dyDescent="0.55000000000000004">
      <c r="A383">
        <v>1772142898</v>
      </c>
      <c r="B383" t="s">
        <v>6</v>
      </c>
      <c r="C383" t="s">
        <v>7</v>
      </c>
      <c r="D383">
        <v>5185.2</v>
      </c>
      <c r="E383">
        <v>0</v>
      </c>
      <c r="F383">
        <v>0</v>
      </c>
      <c r="G383">
        <v>5190.01</v>
      </c>
      <c r="I383" s="1">
        <f t="shared" si="15"/>
        <v>46079.913171296299</v>
      </c>
      <c r="J383" s="2">
        <f t="shared" si="16"/>
        <v>46079.913194444445</v>
      </c>
      <c r="K383">
        <f t="shared" si="17"/>
        <v>1772142900</v>
      </c>
    </row>
    <row r="384" spans="1:11" x14ac:dyDescent="0.55000000000000004">
      <c r="A384">
        <v>1772146798</v>
      </c>
      <c r="B384" t="s">
        <v>6</v>
      </c>
      <c r="C384" t="s">
        <v>7</v>
      </c>
      <c r="D384">
        <v>5182.18</v>
      </c>
      <c r="E384">
        <v>0</v>
      </c>
      <c r="F384">
        <v>5175.72</v>
      </c>
      <c r="G384">
        <v>5189.4799999999996</v>
      </c>
      <c r="I384" s="1">
        <f t="shared" si="15"/>
        <v>46079.958310185189</v>
      </c>
      <c r="J384" s="2">
        <f t="shared" si="16"/>
        <v>46079.958333333336</v>
      </c>
      <c r="K384">
        <f t="shared" si="17"/>
        <v>1772146800</v>
      </c>
    </row>
    <row r="385" spans="1:11" x14ac:dyDescent="0.55000000000000004">
      <c r="A385">
        <v>1772147098</v>
      </c>
      <c r="B385" t="s">
        <v>6</v>
      </c>
      <c r="C385" t="s">
        <v>7</v>
      </c>
      <c r="D385">
        <v>5184.67</v>
      </c>
      <c r="E385">
        <v>0</v>
      </c>
      <c r="F385">
        <v>0</v>
      </c>
      <c r="G385">
        <v>5189.04</v>
      </c>
      <c r="I385" s="1">
        <f t="shared" si="15"/>
        <v>46079.961782407408</v>
      </c>
      <c r="J385" s="2">
        <f t="shared" si="16"/>
        <v>46079.961805555555</v>
      </c>
      <c r="K385">
        <f t="shared" si="17"/>
        <v>1772147100</v>
      </c>
    </row>
    <row r="386" spans="1:11" x14ac:dyDescent="0.55000000000000004">
      <c r="A386">
        <v>1772147398</v>
      </c>
      <c r="B386" t="s">
        <v>6</v>
      </c>
      <c r="C386" t="s">
        <v>7</v>
      </c>
      <c r="D386">
        <v>5183.99</v>
      </c>
      <c r="E386">
        <v>0</v>
      </c>
      <c r="F386">
        <v>0</v>
      </c>
      <c r="G386">
        <v>5188.76</v>
      </c>
      <c r="I386" s="1">
        <f t="shared" ref="I386:I449" si="18">(A386/86400)+25569</f>
        <v>46079.965254629627</v>
      </c>
      <c r="J386" s="2">
        <f t="shared" ref="J386:J449" si="19">CEILING(INT(I386*1440)/1440*288,1)/288</f>
        <v>46079.965277777781</v>
      </c>
      <c r="K386">
        <f t="shared" si="17"/>
        <v>1772147400</v>
      </c>
    </row>
    <row r="387" spans="1:11" x14ac:dyDescent="0.55000000000000004">
      <c r="A387">
        <v>1772147698</v>
      </c>
      <c r="B387" t="s">
        <v>6</v>
      </c>
      <c r="C387" t="s">
        <v>7</v>
      </c>
      <c r="D387">
        <v>5183.7700000000004</v>
      </c>
      <c r="E387">
        <v>0</v>
      </c>
      <c r="F387">
        <v>0</v>
      </c>
      <c r="G387">
        <v>5188.43</v>
      </c>
      <c r="I387" s="1">
        <f t="shared" si="18"/>
        <v>46079.968726851846</v>
      </c>
      <c r="J387" s="2">
        <f t="shared" si="19"/>
        <v>46079.96875</v>
      </c>
      <c r="K387">
        <f t="shared" ref="K387:K450" si="20">MROUND((J387-25569)*86400,300)</f>
        <v>1772147700</v>
      </c>
    </row>
    <row r="388" spans="1:11" x14ac:dyDescent="0.55000000000000004">
      <c r="A388">
        <v>1772147998</v>
      </c>
      <c r="B388" t="s">
        <v>6</v>
      </c>
      <c r="C388" t="s">
        <v>7</v>
      </c>
      <c r="D388">
        <v>5183.6899999999996</v>
      </c>
      <c r="E388">
        <v>0</v>
      </c>
      <c r="F388">
        <v>0</v>
      </c>
      <c r="G388">
        <v>5188.17</v>
      </c>
      <c r="I388" s="1">
        <f t="shared" si="18"/>
        <v>46079.972199074073</v>
      </c>
      <c r="J388" s="2">
        <f t="shared" si="19"/>
        <v>46079.972222222219</v>
      </c>
      <c r="K388">
        <f t="shared" si="20"/>
        <v>1772148000</v>
      </c>
    </row>
    <row r="389" spans="1:11" x14ac:dyDescent="0.55000000000000004">
      <c r="A389">
        <v>1772148298</v>
      </c>
      <c r="B389" t="s">
        <v>6</v>
      </c>
      <c r="C389" t="s">
        <v>7</v>
      </c>
      <c r="D389">
        <v>5184</v>
      </c>
      <c r="E389">
        <v>0</v>
      </c>
      <c r="F389">
        <v>0</v>
      </c>
      <c r="G389">
        <v>5187.8500000000004</v>
      </c>
      <c r="I389" s="1">
        <f t="shared" si="18"/>
        <v>46079.975671296299</v>
      </c>
      <c r="J389" s="2">
        <f t="shared" si="19"/>
        <v>46079.975694444445</v>
      </c>
      <c r="K389">
        <f t="shared" si="20"/>
        <v>1772148300</v>
      </c>
    </row>
    <row r="390" spans="1:11" x14ac:dyDescent="0.55000000000000004">
      <c r="A390">
        <v>1772148598</v>
      </c>
      <c r="B390" t="s">
        <v>6</v>
      </c>
      <c r="C390" t="s">
        <v>7</v>
      </c>
      <c r="D390">
        <v>5183.32</v>
      </c>
      <c r="E390">
        <v>0</v>
      </c>
      <c r="F390">
        <v>0</v>
      </c>
      <c r="G390">
        <v>5187.5200000000004</v>
      </c>
      <c r="I390" s="1">
        <f t="shared" si="18"/>
        <v>46079.979143518518</v>
      </c>
      <c r="J390" s="2">
        <f t="shared" si="19"/>
        <v>46079.979166666664</v>
      </c>
      <c r="K390">
        <f t="shared" si="20"/>
        <v>1772148600</v>
      </c>
    </row>
    <row r="391" spans="1:11" x14ac:dyDescent="0.55000000000000004">
      <c r="A391">
        <v>1772148898</v>
      </c>
      <c r="B391" t="s">
        <v>6</v>
      </c>
      <c r="C391" t="s">
        <v>7</v>
      </c>
      <c r="D391">
        <v>5187.21</v>
      </c>
      <c r="E391">
        <v>0</v>
      </c>
      <c r="F391">
        <v>0</v>
      </c>
      <c r="G391">
        <v>5187.41</v>
      </c>
      <c r="I391" s="1">
        <f t="shared" si="18"/>
        <v>46079.982615740737</v>
      </c>
      <c r="J391" s="2">
        <f t="shared" si="19"/>
        <v>46079.982638888891</v>
      </c>
      <c r="K391">
        <f t="shared" si="20"/>
        <v>1772148900</v>
      </c>
    </row>
    <row r="392" spans="1:11" x14ac:dyDescent="0.55000000000000004">
      <c r="A392">
        <v>1772149198</v>
      </c>
      <c r="B392" t="s">
        <v>6</v>
      </c>
      <c r="C392" t="s">
        <v>7</v>
      </c>
      <c r="D392">
        <v>5186.0200000000004</v>
      </c>
      <c r="E392">
        <v>0</v>
      </c>
      <c r="F392">
        <v>0</v>
      </c>
      <c r="G392">
        <v>5187.34</v>
      </c>
      <c r="I392" s="1">
        <f t="shared" si="18"/>
        <v>46079.986087962963</v>
      </c>
      <c r="J392" s="2">
        <f t="shared" si="19"/>
        <v>46079.986111111109</v>
      </c>
      <c r="K392">
        <f t="shared" si="20"/>
        <v>1772149200</v>
      </c>
    </row>
    <row r="393" spans="1:11" x14ac:dyDescent="0.55000000000000004">
      <c r="A393">
        <v>1772149498</v>
      </c>
      <c r="B393" t="s">
        <v>6</v>
      </c>
      <c r="C393" t="s">
        <v>7</v>
      </c>
      <c r="D393">
        <v>5183.96</v>
      </c>
      <c r="E393">
        <v>0</v>
      </c>
      <c r="F393">
        <v>0</v>
      </c>
      <c r="G393">
        <v>5187.21</v>
      </c>
      <c r="I393" s="1">
        <f t="shared" si="18"/>
        <v>46079.989560185189</v>
      </c>
      <c r="J393" s="2">
        <f t="shared" si="19"/>
        <v>46079.989583333336</v>
      </c>
      <c r="K393">
        <f t="shared" si="20"/>
        <v>1772149500</v>
      </c>
    </row>
    <row r="394" spans="1:11" x14ac:dyDescent="0.55000000000000004">
      <c r="A394">
        <v>1772149798</v>
      </c>
      <c r="B394" t="s">
        <v>6</v>
      </c>
      <c r="C394" t="s">
        <v>7</v>
      </c>
      <c r="D394">
        <v>5184.93</v>
      </c>
      <c r="E394">
        <v>0</v>
      </c>
      <c r="F394">
        <v>0</v>
      </c>
      <c r="G394">
        <v>5187</v>
      </c>
      <c r="I394" s="1">
        <f t="shared" si="18"/>
        <v>46079.993032407408</v>
      </c>
      <c r="J394" s="2">
        <f t="shared" si="19"/>
        <v>46079.993055555555</v>
      </c>
      <c r="K394">
        <f t="shared" si="20"/>
        <v>1772149800</v>
      </c>
    </row>
    <row r="395" spans="1:11" x14ac:dyDescent="0.55000000000000004">
      <c r="A395">
        <v>1772150098</v>
      </c>
      <c r="B395" t="s">
        <v>6</v>
      </c>
      <c r="C395" t="s">
        <v>7</v>
      </c>
      <c r="D395">
        <v>5184.6099999999997</v>
      </c>
      <c r="E395">
        <v>0</v>
      </c>
      <c r="F395">
        <v>0</v>
      </c>
      <c r="G395">
        <v>5186.8100000000004</v>
      </c>
      <c r="I395" s="1">
        <f t="shared" si="18"/>
        <v>46079.996504629627</v>
      </c>
      <c r="J395" s="2">
        <f t="shared" si="19"/>
        <v>46079.996527777781</v>
      </c>
      <c r="K395">
        <f t="shared" si="20"/>
        <v>1772150100</v>
      </c>
    </row>
    <row r="396" spans="1:11" x14ac:dyDescent="0.55000000000000004">
      <c r="A396">
        <v>1772150398</v>
      </c>
      <c r="B396" t="s">
        <v>6</v>
      </c>
      <c r="C396" t="s">
        <v>7</v>
      </c>
      <c r="D396">
        <v>5180.24</v>
      </c>
      <c r="E396">
        <v>0</v>
      </c>
      <c r="F396">
        <v>0</v>
      </c>
      <c r="G396">
        <v>5186.4399999999996</v>
      </c>
      <c r="I396" s="1">
        <f t="shared" si="18"/>
        <v>46079.999976851846</v>
      </c>
      <c r="J396" s="2">
        <f t="shared" si="19"/>
        <v>46080</v>
      </c>
      <c r="K396">
        <f t="shared" si="20"/>
        <v>1772150400</v>
      </c>
    </row>
    <row r="397" spans="1:11" x14ac:dyDescent="0.55000000000000004">
      <c r="A397">
        <v>1772150698</v>
      </c>
      <c r="B397" t="s">
        <v>6</v>
      </c>
      <c r="C397" t="s">
        <v>7</v>
      </c>
      <c r="D397">
        <v>5182.68</v>
      </c>
      <c r="E397">
        <v>0</v>
      </c>
      <c r="F397">
        <v>0</v>
      </c>
      <c r="G397">
        <v>5186.1499999999996</v>
      </c>
      <c r="I397" s="1">
        <f t="shared" si="18"/>
        <v>46080.003449074073</v>
      </c>
      <c r="J397" s="2">
        <f t="shared" si="19"/>
        <v>46080.003472222219</v>
      </c>
      <c r="K397">
        <f t="shared" si="20"/>
        <v>1772150700</v>
      </c>
    </row>
    <row r="398" spans="1:11" x14ac:dyDescent="0.55000000000000004">
      <c r="A398">
        <v>1772150998</v>
      </c>
      <c r="B398" t="s">
        <v>6</v>
      </c>
      <c r="C398" t="s">
        <v>7</v>
      </c>
      <c r="D398">
        <v>5185.8900000000003</v>
      </c>
      <c r="E398">
        <v>0</v>
      </c>
      <c r="F398">
        <v>0</v>
      </c>
      <c r="G398">
        <v>5186.07</v>
      </c>
      <c r="I398" s="1">
        <f t="shared" si="18"/>
        <v>46080.006921296299</v>
      </c>
      <c r="J398" s="2">
        <f t="shared" si="19"/>
        <v>46080.006944444445</v>
      </c>
      <c r="K398">
        <f t="shared" si="20"/>
        <v>1772151000</v>
      </c>
    </row>
    <row r="399" spans="1:11" x14ac:dyDescent="0.55000000000000004">
      <c r="A399">
        <v>1772151298</v>
      </c>
      <c r="B399" t="s">
        <v>6</v>
      </c>
      <c r="C399" t="s">
        <v>7</v>
      </c>
      <c r="D399">
        <v>5189.28</v>
      </c>
      <c r="E399">
        <v>0</v>
      </c>
      <c r="F399">
        <v>0</v>
      </c>
      <c r="G399">
        <v>5186.22</v>
      </c>
      <c r="I399" s="1">
        <f t="shared" si="18"/>
        <v>46080.010393518518</v>
      </c>
      <c r="J399" s="2">
        <f t="shared" si="19"/>
        <v>46080.010416666664</v>
      </c>
      <c r="K399">
        <f t="shared" si="20"/>
        <v>1772151300</v>
      </c>
    </row>
    <row r="400" spans="1:11" x14ac:dyDescent="0.55000000000000004">
      <c r="A400">
        <v>1772151598</v>
      </c>
      <c r="B400" t="s">
        <v>6</v>
      </c>
      <c r="C400" t="s">
        <v>7</v>
      </c>
      <c r="D400">
        <v>5192.47</v>
      </c>
      <c r="E400">
        <v>5194.7</v>
      </c>
      <c r="F400">
        <v>0</v>
      </c>
      <c r="G400">
        <v>5186.63</v>
      </c>
      <c r="I400" s="1">
        <f t="shared" si="18"/>
        <v>46080.013865740737</v>
      </c>
      <c r="J400" s="2">
        <f t="shared" si="19"/>
        <v>46080.013888888891</v>
      </c>
      <c r="K400">
        <f t="shared" si="20"/>
        <v>1772151600</v>
      </c>
    </row>
    <row r="401" spans="1:11" x14ac:dyDescent="0.55000000000000004">
      <c r="A401">
        <v>1772151898</v>
      </c>
      <c r="B401" t="s">
        <v>6</v>
      </c>
      <c r="C401" t="s">
        <v>7</v>
      </c>
      <c r="D401">
        <v>5188.1400000000003</v>
      </c>
      <c r="E401">
        <v>0</v>
      </c>
      <c r="F401">
        <v>0</v>
      </c>
      <c r="G401">
        <v>5186.84</v>
      </c>
      <c r="I401" s="1">
        <f t="shared" si="18"/>
        <v>46080.017337962963</v>
      </c>
      <c r="J401" s="2">
        <f t="shared" si="19"/>
        <v>46080.017361111109</v>
      </c>
      <c r="K401">
        <f t="shared" si="20"/>
        <v>1772151900</v>
      </c>
    </row>
    <row r="402" spans="1:11" x14ac:dyDescent="0.55000000000000004">
      <c r="A402">
        <v>1772152198</v>
      </c>
      <c r="B402" t="s">
        <v>6</v>
      </c>
      <c r="C402" t="s">
        <v>7</v>
      </c>
      <c r="D402">
        <v>5182.22</v>
      </c>
      <c r="E402">
        <v>0</v>
      </c>
      <c r="F402">
        <v>0</v>
      </c>
      <c r="G402">
        <v>5186.63</v>
      </c>
      <c r="I402" s="1">
        <f t="shared" si="18"/>
        <v>46080.020810185189</v>
      </c>
      <c r="J402" s="2">
        <f t="shared" si="19"/>
        <v>46080.020833333336</v>
      </c>
      <c r="K402">
        <f t="shared" si="20"/>
        <v>1772152200</v>
      </c>
    </row>
    <row r="403" spans="1:11" x14ac:dyDescent="0.55000000000000004">
      <c r="A403">
        <v>1772152498</v>
      </c>
      <c r="B403" t="s">
        <v>6</v>
      </c>
      <c r="C403" t="s">
        <v>7</v>
      </c>
      <c r="D403">
        <v>5174.71</v>
      </c>
      <c r="E403">
        <v>0</v>
      </c>
      <c r="F403">
        <v>0</v>
      </c>
      <c r="G403">
        <v>5185.8900000000003</v>
      </c>
      <c r="I403" s="1">
        <f t="shared" si="18"/>
        <v>46080.024282407408</v>
      </c>
      <c r="J403" s="2">
        <f t="shared" si="19"/>
        <v>46080.024305555555</v>
      </c>
      <c r="K403">
        <f t="shared" si="20"/>
        <v>1772152500</v>
      </c>
    </row>
    <row r="404" spans="1:11" x14ac:dyDescent="0.55000000000000004">
      <c r="A404">
        <v>1772152798</v>
      </c>
      <c r="B404" t="s">
        <v>6</v>
      </c>
      <c r="C404" t="s">
        <v>7</v>
      </c>
      <c r="D404">
        <v>5176.2</v>
      </c>
      <c r="E404">
        <v>0</v>
      </c>
      <c r="F404">
        <v>0</v>
      </c>
      <c r="G404">
        <v>5185.09</v>
      </c>
      <c r="I404" s="1">
        <f t="shared" si="18"/>
        <v>46080.027754629627</v>
      </c>
      <c r="J404" s="2">
        <f t="shared" si="19"/>
        <v>46080.027777777781</v>
      </c>
      <c r="K404">
        <f t="shared" si="20"/>
        <v>1772152800</v>
      </c>
    </row>
    <row r="405" spans="1:11" x14ac:dyDescent="0.55000000000000004">
      <c r="A405">
        <v>1772153098</v>
      </c>
      <c r="B405" t="s">
        <v>6</v>
      </c>
      <c r="C405" t="s">
        <v>7</v>
      </c>
      <c r="D405">
        <v>5173.8999999999996</v>
      </c>
      <c r="E405">
        <v>0</v>
      </c>
      <c r="F405">
        <v>0</v>
      </c>
      <c r="G405">
        <v>5184.32</v>
      </c>
      <c r="I405" s="1">
        <f t="shared" si="18"/>
        <v>46080.031226851846</v>
      </c>
      <c r="J405" s="2">
        <f t="shared" si="19"/>
        <v>46080.03125</v>
      </c>
      <c r="K405">
        <f t="shared" si="20"/>
        <v>1772153100</v>
      </c>
    </row>
    <row r="406" spans="1:11" x14ac:dyDescent="0.55000000000000004">
      <c r="A406">
        <v>1772153398</v>
      </c>
      <c r="B406" t="s">
        <v>6</v>
      </c>
      <c r="C406" t="s">
        <v>7</v>
      </c>
      <c r="D406">
        <v>5176.5600000000004</v>
      </c>
      <c r="E406">
        <v>0</v>
      </c>
      <c r="F406">
        <v>0</v>
      </c>
      <c r="G406">
        <v>5183.6899999999996</v>
      </c>
      <c r="I406" s="1">
        <f t="shared" si="18"/>
        <v>46080.034699074073</v>
      </c>
      <c r="J406" s="2">
        <f t="shared" si="19"/>
        <v>46080.034722222219</v>
      </c>
      <c r="K406">
        <f t="shared" si="20"/>
        <v>1772153400</v>
      </c>
    </row>
    <row r="407" spans="1:11" x14ac:dyDescent="0.55000000000000004">
      <c r="A407">
        <v>1772153698</v>
      </c>
      <c r="B407" t="s">
        <v>6</v>
      </c>
      <c r="C407" t="s">
        <v>7</v>
      </c>
      <c r="D407">
        <v>5174.97</v>
      </c>
      <c r="E407">
        <v>0</v>
      </c>
      <c r="F407">
        <v>0</v>
      </c>
      <c r="G407">
        <v>5183.09</v>
      </c>
      <c r="I407" s="1">
        <f t="shared" si="18"/>
        <v>46080.038171296299</v>
      </c>
      <c r="J407" s="2">
        <f t="shared" si="19"/>
        <v>46080.038194444445</v>
      </c>
      <c r="K407">
        <f t="shared" si="20"/>
        <v>1772153700</v>
      </c>
    </row>
    <row r="408" spans="1:11" x14ac:dyDescent="0.55000000000000004">
      <c r="A408">
        <v>1772153998</v>
      </c>
      <c r="B408" t="s">
        <v>6</v>
      </c>
      <c r="C408" t="s">
        <v>7</v>
      </c>
      <c r="D408">
        <v>5175.37</v>
      </c>
      <c r="E408">
        <v>0</v>
      </c>
      <c r="F408">
        <v>0</v>
      </c>
      <c r="G408">
        <v>5182.41</v>
      </c>
      <c r="I408" s="1">
        <f t="shared" si="18"/>
        <v>46080.041643518518</v>
      </c>
      <c r="J408" s="2">
        <f t="shared" si="19"/>
        <v>46080.041666666664</v>
      </c>
      <c r="K408">
        <f t="shared" si="20"/>
        <v>1772154000</v>
      </c>
    </row>
    <row r="409" spans="1:11" x14ac:dyDescent="0.55000000000000004">
      <c r="A409">
        <v>1772154298</v>
      </c>
      <c r="B409" t="s">
        <v>6</v>
      </c>
      <c r="C409" t="s">
        <v>7</v>
      </c>
      <c r="D409">
        <v>5174.8599999999997</v>
      </c>
      <c r="E409">
        <v>0</v>
      </c>
      <c r="F409">
        <v>5166.8999999999996</v>
      </c>
      <c r="G409">
        <v>5181.72</v>
      </c>
      <c r="I409" s="1">
        <f t="shared" si="18"/>
        <v>46080.045115740737</v>
      </c>
      <c r="J409" s="2">
        <f t="shared" si="19"/>
        <v>46080.045138888891</v>
      </c>
      <c r="K409">
        <f t="shared" si="20"/>
        <v>1772154300</v>
      </c>
    </row>
    <row r="410" spans="1:11" x14ac:dyDescent="0.55000000000000004">
      <c r="A410">
        <v>1772154598</v>
      </c>
      <c r="B410" t="s">
        <v>6</v>
      </c>
      <c r="C410" t="s">
        <v>7</v>
      </c>
      <c r="D410">
        <v>5176.58</v>
      </c>
      <c r="E410">
        <v>0</v>
      </c>
      <c r="F410">
        <v>0</v>
      </c>
      <c r="G410">
        <v>5181.37</v>
      </c>
      <c r="I410" s="1">
        <f t="shared" si="18"/>
        <v>46080.048587962963</v>
      </c>
      <c r="J410" s="2">
        <f t="shared" si="19"/>
        <v>46080.048611111109</v>
      </c>
      <c r="K410">
        <f t="shared" si="20"/>
        <v>1772154600</v>
      </c>
    </row>
    <row r="411" spans="1:11" x14ac:dyDescent="0.55000000000000004">
      <c r="A411">
        <v>1772154898</v>
      </c>
      <c r="B411" t="s">
        <v>6</v>
      </c>
      <c r="C411" t="s">
        <v>7</v>
      </c>
      <c r="D411">
        <v>5177.91</v>
      </c>
      <c r="E411">
        <v>0</v>
      </c>
      <c r="F411">
        <v>0</v>
      </c>
      <c r="G411">
        <v>5181.08</v>
      </c>
      <c r="I411" s="1">
        <f t="shared" si="18"/>
        <v>46080.052060185189</v>
      </c>
      <c r="J411" s="2">
        <f t="shared" si="19"/>
        <v>46080.052083333336</v>
      </c>
      <c r="K411">
        <f t="shared" si="20"/>
        <v>1772154900</v>
      </c>
    </row>
    <row r="412" spans="1:11" x14ac:dyDescent="0.55000000000000004">
      <c r="A412">
        <v>1772155198</v>
      </c>
      <c r="B412" t="s">
        <v>6</v>
      </c>
      <c r="C412" t="s">
        <v>7</v>
      </c>
      <c r="D412">
        <v>5177.8599999999997</v>
      </c>
      <c r="E412">
        <v>0</v>
      </c>
      <c r="F412">
        <v>0</v>
      </c>
      <c r="G412">
        <v>5180.8599999999997</v>
      </c>
      <c r="I412" s="1">
        <f t="shared" si="18"/>
        <v>46080.055532407408</v>
      </c>
      <c r="J412" s="2">
        <f t="shared" si="19"/>
        <v>46080.055555555555</v>
      </c>
      <c r="K412">
        <f t="shared" si="20"/>
        <v>1772155200</v>
      </c>
    </row>
    <row r="413" spans="1:11" x14ac:dyDescent="0.55000000000000004">
      <c r="A413">
        <v>1772155498</v>
      </c>
      <c r="B413" t="s">
        <v>6</v>
      </c>
      <c r="C413" t="s">
        <v>7</v>
      </c>
      <c r="D413">
        <v>5174.99</v>
      </c>
      <c r="E413">
        <v>0</v>
      </c>
      <c r="F413">
        <v>0</v>
      </c>
      <c r="G413">
        <v>5180.51</v>
      </c>
      <c r="I413" s="1">
        <f t="shared" si="18"/>
        <v>46080.059004629627</v>
      </c>
      <c r="J413" s="2">
        <f t="shared" si="19"/>
        <v>46080.059027777781</v>
      </c>
      <c r="K413">
        <f t="shared" si="20"/>
        <v>1772155500</v>
      </c>
    </row>
    <row r="414" spans="1:11" x14ac:dyDescent="0.55000000000000004">
      <c r="A414">
        <v>1772155798</v>
      </c>
      <c r="B414" t="s">
        <v>6</v>
      </c>
      <c r="C414" t="s">
        <v>7</v>
      </c>
      <c r="D414">
        <v>5182.1400000000003</v>
      </c>
      <c r="E414">
        <v>0</v>
      </c>
      <c r="F414">
        <v>0</v>
      </c>
      <c r="G414">
        <v>5180.43</v>
      </c>
      <c r="I414" s="1">
        <f t="shared" si="18"/>
        <v>46080.062476851846</v>
      </c>
      <c r="J414" s="2">
        <f t="shared" si="19"/>
        <v>46080.0625</v>
      </c>
      <c r="K414">
        <f t="shared" si="20"/>
        <v>1772155800</v>
      </c>
    </row>
    <row r="415" spans="1:11" x14ac:dyDescent="0.55000000000000004">
      <c r="A415">
        <v>1772156098</v>
      </c>
      <c r="B415" t="s">
        <v>6</v>
      </c>
      <c r="C415" t="s">
        <v>7</v>
      </c>
      <c r="D415">
        <v>5190.7</v>
      </c>
      <c r="E415">
        <v>0</v>
      </c>
      <c r="F415">
        <v>0</v>
      </c>
      <c r="G415">
        <v>5180.96</v>
      </c>
      <c r="I415" s="1">
        <f t="shared" si="18"/>
        <v>46080.065949074073</v>
      </c>
      <c r="J415" s="2">
        <f t="shared" si="19"/>
        <v>46080.065972222219</v>
      </c>
      <c r="K415">
        <f t="shared" si="20"/>
        <v>1772156100</v>
      </c>
    </row>
    <row r="416" spans="1:11" x14ac:dyDescent="0.55000000000000004">
      <c r="A416">
        <v>1772156398</v>
      </c>
      <c r="B416" t="s">
        <v>6</v>
      </c>
      <c r="C416" t="s">
        <v>7</v>
      </c>
      <c r="D416">
        <v>5188.6499999999996</v>
      </c>
      <c r="E416">
        <v>0</v>
      </c>
      <c r="F416">
        <v>0</v>
      </c>
      <c r="G416">
        <v>5181.53</v>
      </c>
      <c r="I416" s="1">
        <f t="shared" si="18"/>
        <v>46080.069421296299</v>
      </c>
      <c r="J416" s="2">
        <f t="shared" si="19"/>
        <v>46080.069444444445</v>
      </c>
      <c r="K416">
        <f t="shared" si="20"/>
        <v>1772156400</v>
      </c>
    </row>
    <row r="417" spans="1:11" x14ac:dyDescent="0.55000000000000004">
      <c r="A417">
        <v>1772156698</v>
      </c>
      <c r="B417" t="s">
        <v>6</v>
      </c>
      <c r="C417" t="s">
        <v>7</v>
      </c>
      <c r="D417">
        <v>5188.54</v>
      </c>
      <c r="E417">
        <v>0</v>
      </c>
      <c r="F417">
        <v>0</v>
      </c>
      <c r="G417">
        <v>5182.03</v>
      </c>
      <c r="I417" s="1">
        <f t="shared" si="18"/>
        <v>46080.072893518518</v>
      </c>
      <c r="J417" s="2">
        <f t="shared" si="19"/>
        <v>46080.072916666664</v>
      </c>
      <c r="K417">
        <f t="shared" si="20"/>
        <v>1772156700</v>
      </c>
    </row>
    <row r="418" spans="1:11" x14ac:dyDescent="0.55000000000000004">
      <c r="A418">
        <v>1772156998</v>
      </c>
      <c r="B418" t="s">
        <v>6</v>
      </c>
      <c r="C418" t="s">
        <v>7</v>
      </c>
      <c r="D418">
        <v>5192.1000000000004</v>
      </c>
      <c r="E418">
        <v>0</v>
      </c>
      <c r="F418">
        <v>0</v>
      </c>
      <c r="G418">
        <v>5182.68</v>
      </c>
      <c r="I418" s="1">
        <f t="shared" si="18"/>
        <v>46080.076365740737</v>
      </c>
      <c r="J418" s="2">
        <f t="shared" si="19"/>
        <v>46080.076388888891</v>
      </c>
      <c r="K418">
        <f t="shared" si="20"/>
        <v>1772157000</v>
      </c>
    </row>
    <row r="419" spans="1:11" x14ac:dyDescent="0.55000000000000004">
      <c r="A419">
        <v>1772157298</v>
      </c>
      <c r="B419" t="s">
        <v>6</v>
      </c>
      <c r="C419" t="s">
        <v>7</v>
      </c>
      <c r="D419">
        <v>5194.22</v>
      </c>
      <c r="E419">
        <v>0</v>
      </c>
      <c r="F419">
        <v>0</v>
      </c>
      <c r="G419">
        <v>5183.41</v>
      </c>
      <c r="I419" s="1">
        <f t="shared" si="18"/>
        <v>46080.079837962963</v>
      </c>
      <c r="J419" s="2">
        <f t="shared" si="19"/>
        <v>46080.079861111109</v>
      </c>
      <c r="K419">
        <f t="shared" si="20"/>
        <v>1772157300</v>
      </c>
    </row>
    <row r="420" spans="1:11" x14ac:dyDescent="0.55000000000000004">
      <c r="A420">
        <v>1772157598</v>
      </c>
      <c r="B420" t="s">
        <v>6</v>
      </c>
      <c r="C420" t="s">
        <v>7</v>
      </c>
      <c r="D420">
        <v>5193.3100000000004</v>
      </c>
      <c r="E420">
        <v>0</v>
      </c>
      <c r="F420">
        <v>0</v>
      </c>
      <c r="G420">
        <v>5184.18</v>
      </c>
      <c r="I420" s="1">
        <f t="shared" si="18"/>
        <v>46080.083310185189</v>
      </c>
      <c r="J420" s="2">
        <f t="shared" si="19"/>
        <v>46080.083333333336</v>
      </c>
      <c r="K420">
        <f t="shared" si="20"/>
        <v>1772157600</v>
      </c>
    </row>
    <row r="421" spans="1:11" x14ac:dyDescent="0.55000000000000004">
      <c r="A421">
        <v>1772157898</v>
      </c>
      <c r="B421" t="s">
        <v>6</v>
      </c>
      <c r="C421" t="s">
        <v>7</v>
      </c>
      <c r="D421">
        <v>5195.28</v>
      </c>
      <c r="E421">
        <v>5199.63</v>
      </c>
      <c r="F421">
        <v>0</v>
      </c>
      <c r="G421">
        <v>5185.03</v>
      </c>
      <c r="I421" s="1">
        <f t="shared" si="18"/>
        <v>46080.086782407408</v>
      </c>
      <c r="J421" s="2">
        <f t="shared" si="19"/>
        <v>46080.086805555555</v>
      </c>
      <c r="K421">
        <f t="shared" si="20"/>
        <v>1772157900</v>
      </c>
    </row>
    <row r="422" spans="1:11" x14ac:dyDescent="0.55000000000000004">
      <c r="A422">
        <v>1772158198</v>
      </c>
      <c r="B422" t="s">
        <v>6</v>
      </c>
      <c r="C422" t="s">
        <v>7</v>
      </c>
      <c r="D422">
        <v>5194.16</v>
      </c>
      <c r="E422">
        <v>0</v>
      </c>
      <c r="F422">
        <v>0</v>
      </c>
      <c r="G422">
        <v>5185.68</v>
      </c>
      <c r="I422" s="1">
        <f t="shared" si="18"/>
        <v>46080.090254629627</v>
      </c>
      <c r="J422" s="2">
        <f t="shared" si="19"/>
        <v>46080.090277777781</v>
      </c>
      <c r="K422">
        <f t="shared" si="20"/>
        <v>1772158200</v>
      </c>
    </row>
    <row r="423" spans="1:11" x14ac:dyDescent="0.55000000000000004">
      <c r="A423">
        <v>1772158498</v>
      </c>
      <c r="B423" t="s">
        <v>6</v>
      </c>
      <c r="C423" t="s">
        <v>7</v>
      </c>
      <c r="D423">
        <v>5191.24</v>
      </c>
      <c r="E423">
        <v>0</v>
      </c>
      <c r="F423">
        <v>0</v>
      </c>
      <c r="G423">
        <v>5186.17</v>
      </c>
      <c r="I423" s="1">
        <f t="shared" si="18"/>
        <v>46080.093726851846</v>
      </c>
      <c r="J423" s="2">
        <f t="shared" si="19"/>
        <v>46080.09375</v>
      </c>
      <c r="K423">
        <f t="shared" si="20"/>
        <v>1772158500</v>
      </c>
    </row>
    <row r="424" spans="1:11" x14ac:dyDescent="0.55000000000000004">
      <c r="A424">
        <v>1772158798</v>
      </c>
      <c r="B424" t="s">
        <v>6</v>
      </c>
      <c r="C424" t="s">
        <v>7</v>
      </c>
      <c r="D424">
        <v>5186.66</v>
      </c>
      <c r="E424">
        <v>0</v>
      </c>
      <c r="F424">
        <v>0</v>
      </c>
      <c r="G424">
        <v>5186.28</v>
      </c>
      <c r="I424" s="1">
        <f t="shared" si="18"/>
        <v>46080.097199074073</v>
      </c>
      <c r="J424" s="2">
        <f t="shared" si="19"/>
        <v>46080.097222222219</v>
      </c>
      <c r="K424">
        <f t="shared" si="20"/>
        <v>1772158800</v>
      </c>
    </row>
    <row r="425" spans="1:11" x14ac:dyDescent="0.55000000000000004">
      <c r="A425">
        <v>1772159098</v>
      </c>
      <c r="B425" t="s">
        <v>6</v>
      </c>
      <c r="C425" t="s">
        <v>7</v>
      </c>
      <c r="D425">
        <v>5183.93</v>
      </c>
      <c r="E425">
        <v>0</v>
      </c>
      <c r="F425">
        <v>0</v>
      </c>
      <c r="G425">
        <v>5186.2</v>
      </c>
      <c r="I425" s="1">
        <f t="shared" si="18"/>
        <v>46080.100671296299</v>
      </c>
      <c r="J425" s="2">
        <f t="shared" si="19"/>
        <v>46080.100694444445</v>
      </c>
      <c r="K425">
        <f t="shared" si="20"/>
        <v>1772159100</v>
      </c>
    </row>
    <row r="426" spans="1:11" x14ac:dyDescent="0.55000000000000004">
      <c r="A426">
        <v>1772159398</v>
      </c>
      <c r="B426" t="s">
        <v>6</v>
      </c>
      <c r="C426" t="s">
        <v>7</v>
      </c>
      <c r="D426">
        <v>5183.74</v>
      </c>
      <c r="E426">
        <v>0</v>
      </c>
      <c r="F426">
        <v>0</v>
      </c>
      <c r="G426">
        <v>5186.04</v>
      </c>
      <c r="I426" s="1">
        <f t="shared" si="18"/>
        <v>46080.104143518518</v>
      </c>
      <c r="J426" s="2">
        <f t="shared" si="19"/>
        <v>46080.104166666664</v>
      </c>
      <c r="K426">
        <f t="shared" si="20"/>
        <v>1772159400</v>
      </c>
    </row>
    <row r="427" spans="1:11" x14ac:dyDescent="0.55000000000000004">
      <c r="A427">
        <v>1772159698</v>
      </c>
      <c r="B427" t="s">
        <v>6</v>
      </c>
      <c r="C427" t="s">
        <v>7</v>
      </c>
      <c r="D427">
        <v>5178.53</v>
      </c>
      <c r="E427">
        <v>0</v>
      </c>
      <c r="F427">
        <v>0</v>
      </c>
      <c r="G427">
        <v>5185.54</v>
      </c>
      <c r="I427" s="1">
        <f t="shared" si="18"/>
        <v>46080.107615740737</v>
      </c>
      <c r="J427" s="2">
        <f t="shared" si="19"/>
        <v>46080.107638888891</v>
      </c>
      <c r="K427">
        <f t="shared" si="20"/>
        <v>1772159700</v>
      </c>
    </row>
    <row r="428" spans="1:11" x14ac:dyDescent="0.55000000000000004">
      <c r="A428">
        <v>1772159998</v>
      </c>
      <c r="B428" t="s">
        <v>6</v>
      </c>
      <c r="C428" t="s">
        <v>7</v>
      </c>
      <c r="D428">
        <v>5181.46</v>
      </c>
      <c r="E428">
        <v>0</v>
      </c>
      <c r="F428">
        <v>0</v>
      </c>
      <c r="G428">
        <v>5185.17</v>
      </c>
      <c r="I428" s="1">
        <f t="shared" si="18"/>
        <v>46080.111087962963</v>
      </c>
      <c r="J428" s="2">
        <f t="shared" si="19"/>
        <v>46080.111111111109</v>
      </c>
      <c r="K428">
        <f t="shared" si="20"/>
        <v>1772160000</v>
      </c>
    </row>
    <row r="429" spans="1:11" x14ac:dyDescent="0.55000000000000004">
      <c r="A429">
        <v>1772160298</v>
      </c>
      <c r="B429" t="s">
        <v>6</v>
      </c>
      <c r="C429" t="s">
        <v>7</v>
      </c>
      <c r="D429">
        <v>5178.68</v>
      </c>
      <c r="E429">
        <v>0</v>
      </c>
      <c r="F429">
        <v>0</v>
      </c>
      <c r="G429">
        <v>5184.76</v>
      </c>
      <c r="I429" s="1">
        <f t="shared" si="18"/>
        <v>46080.114560185189</v>
      </c>
      <c r="J429" s="2">
        <f t="shared" si="19"/>
        <v>46080.114583333336</v>
      </c>
      <c r="K429">
        <f t="shared" si="20"/>
        <v>1772160300</v>
      </c>
    </row>
    <row r="430" spans="1:11" x14ac:dyDescent="0.55000000000000004">
      <c r="A430">
        <v>1772160598</v>
      </c>
      <c r="B430" t="s">
        <v>6</v>
      </c>
      <c r="C430" t="s">
        <v>7</v>
      </c>
      <c r="D430">
        <v>5177.7700000000004</v>
      </c>
      <c r="E430">
        <v>0</v>
      </c>
      <c r="F430">
        <v>5173.6099999999997</v>
      </c>
      <c r="G430">
        <v>5184.1899999999996</v>
      </c>
      <c r="I430" s="1">
        <f t="shared" si="18"/>
        <v>46080.118032407408</v>
      </c>
      <c r="J430" s="2">
        <f t="shared" si="19"/>
        <v>46080.118055555555</v>
      </c>
      <c r="K430">
        <f t="shared" si="20"/>
        <v>1772160600</v>
      </c>
    </row>
    <row r="431" spans="1:11" x14ac:dyDescent="0.55000000000000004">
      <c r="A431">
        <v>1772160898</v>
      </c>
      <c r="B431" t="s">
        <v>6</v>
      </c>
      <c r="C431" t="s">
        <v>7</v>
      </c>
      <c r="D431">
        <v>5183.68</v>
      </c>
      <c r="E431">
        <v>0</v>
      </c>
      <c r="F431">
        <v>0</v>
      </c>
      <c r="G431">
        <v>5184.01</v>
      </c>
      <c r="I431" s="1">
        <f t="shared" si="18"/>
        <v>46080.121504629627</v>
      </c>
      <c r="J431" s="2">
        <f t="shared" si="19"/>
        <v>46080.121527777781</v>
      </c>
      <c r="K431">
        <f t="shared" si="20"/>
        <v>1772160900</v>
      </c>
    </row>
    <row r="432" spans="1:11" x14ac:dyDescent="0.55000000000000004">
      <c r="A432">
        <v>1772161198</v>
      </c>
      <c r="B432" t="s">
        <v>6</v>
      </c>
      <c r="C432" t="s">
        <v>7</v>
      </c>
      <c r="D432">
        <v>5182.75</v>
      </c>
      <c r="E432">
        <v>0</v>
      </c>
      <c r="F432">
        <v>0</v>
      </c>
      <c r="G432">
        <v>5183.96</v>
      </c>
      <c r="I432" s="1">
        <f t="shared" si="18"/>
        <v>46080.124976851846</v>
      </c>
      <c r="J432" s="2">
        <f t="shared" si="19"/>
        <v>46080.125</v>
      </c>
      <c r="K432">
        <f t="shared" si="20"/>
        <v>1772161200</v>
      </c>
    </row>
    <row r="433" spans="1:11" x14ac:dyDescent="0.55000000000000004">
      <c r="A433">
        <v>1772161498</v>
      </c>
      <c r="B433" t="s">
        <v>6</v>
      </c>
      <c r="C433" t="s">
        <v>7</v>
      </c>
      <c r="D433">
        <v>5183.04</v>
      </c>
      <c r="E433">
        <v>0</v>
      </c>
      <c r="F433">
        <v>0</v>
      </c>
      <c r="G433">
        <v>5183.88</v>
      </c>
      <c r="I433" s="1">
        <f t="shared" si="18"/>
        <v>46080.128449074073</v>
      </c>
      <c r="J433" s="2">
        <f t="shared" si="19"/>
        <v>46080.128472222219</v>
      </c>
      <c r="K433">
        <f t="shared" si="20"/>
        <v>1772161500</v>
      </c>
    </row>
    <row r="434" spans="1:11" x14ac:dyDescent="0.55000000000000004">
      <c r="A434">
        <v>1772161798</v>
      </c>
      <c r="B434" t="s">
        <v>6</v>
      </c>
      <c r="C434" t="s">
        <v>7</v>
      </c>
      <c r="D434">
        <v>5182.8999999999996</v>
      </c>
      <c r="E434">
        <v>0</v>
      </c>
      <c r="F434">
        <v>0</v>
      </c>
      <c r="G434">
        <v>5183.79</v>
      </c>
      <c r="I434" s="1">
        <f t="shared" si="18"/>
        <v>46080.131921296299</v>
      </c>
      <c r="J434" s="2">
        <f t="shared" si="19"/>
        <v>46080.131944444445</v>
      </c>
      <c r="K434">
        <f t="shared" si="20"/>
        <v>1772161800</v>
      </c>
    </row>
    <row r="435" spans="1:11" x14ac:dyDescent="0.55000000000000004">
      <c r="A435">
        <v>1772162098</v>
      </c>
      <c r="B435" t="s">
        <v>6</v>
      </c>
      <c r="C435" t="s">
        <v>7</v>
      </c>
      <c r="D435">
        <v>5183.78</v>
      </c>
      <c r="E435">
        <v>0</v>
      </c>
      <c r="F435">
        <v>0</v>
      </c>
      <c r="G435">
        <v>5183.76</v>
      </c>
      <c r="I435" s="1">
        <f t="shared" si="18"/>
        <v>46080.135393518518</v>
      </c>
      <c r="J435" s="2">
        <f t="shared" si="19"/>
        <v>46080.135416666664</v>
      </c>
      <c r="K435">
        <f t="shared" si="20"/>
        <v>1772162100</v>
      </c>
    </row>
    <row r="436" spans="1:11" x14ac:dyDescent="0.55000000000000004">
      <c r="A436">
        <v>1772162398</v>
      </c>
      <c r="B436" t="s">
        <v>6</v>
      </c>
      <c r="C436" t="s">
        <v>7</v>
      </c>
      <c r="D436">
        <v>5185.07</v>
      </c>
      <c r="E436">
        <v>0</v>
      </c>
      <c r="F436">
        <v>0</v>
      </c>
      <c r="G436">
        <v>5183.78</v>
      </c>
      <c r="I436" s="1">
        <f t="shared" si="18"/>
        <v>46080.138865740737</v>
      </c>
      <c r="J436" s="2">
        <f t="shared" si="19"/>
        <v>46080.138888888891</v>
      </c>
      <c r="K436">
        <f t="shared" si="20"/>
        <v>1772162400</v>
      </c>
    </row>
    <row r="437" spans="1:11" x14ac:dyDescent="0.55000000000000004">
      <c r="A437">
        <v>1772162698</v>
      </c>
      <c r="B437" t="s">
        <v>6</v>
      </c>
      <c r="C437" t="s">
        <v>7</v>
      </c>
      <c r="D437">
        <v>5186.8900000000003</v>
      </c>
      <c r="E437">
        <v>0</v>
      </c>
      <c r="F437">
        <v>0</v>
      </c>
      <c r="G437">
        <v>5183.99</v>
      </c>
      <c r="I437" s="1">
        <f t="shared" si="18"/>
        <v>46080.142337962963</v>
      </c>
      <c r="J437" s="2">
        <f t="shared" si="19"/>
        <v>46080.142361111109</v>
      </c>
      <c r="K437">
        <f t="shared" si="20"/>
        <v>1772162700</v>
      </c>
    </row>
    <row r="438" spans="1:11" x14ac:dyDescent="0.55000000000000004">
      <c r="A438">
        <v>1772162998</v>
      </c>
      <c r="B438" t="s">
        <v>6</v>
      </c>
      <c r="C438" t="s">
        <v>7</v>
      </c>
      <c r="D438">
        <v>5187.76</v>
      </c>
      <c r="E438">
        <v>0</v>
      </c>
      <c r="F438">
        <v>0</v>
      </c>
      <c r="G438">
        <v>5184.24</v>
      </c>
      <c r="I438" s="1">
        <f t="shared" si="18"/>
        <v>46080.145810185189</v>
      </c>
      <c r="J438" s="2">
        <f t="shared" si="19"/>
        <v>46080.145833333336</v>
      </c>
      <c r="K438">
        <f t="shared" si="20"/>
        <v>1772163000</v>
      </c>
    </row>
    <row r="439" spans="1:11" x14ac:dyDescent="0.55000000000000004">
      <c r="A439">
        <v>1772163298</v>
      </c>
      <c r="B439" t="s">
        <v>6</v>
      </c>
      <c r="C439" t="s">
        <v>7</v>
      </c>
      <c r="D439">
        <v>5186.55</v>
      </c>
      <c r="E439">
        <v>0</v>
      </c>
      <c r="F439">
        <v>0</v>
      </c>
      <c r="G439">
        <v>5184.3599999999997</v>
      </c>
      <c r="I439" s="1">
        <f t="shared" si="18"/>
        <v>46080.149282407408</v>
      </c>
      <c r="J439" s="2">
        <f t="shared" si="19"/>
        <v>46080.149305555555</v>
      </c>
      <c r="K439">
        <f t="shared" si="20"/>
        <v>1772163300</v>
      </c>
    </row>
    <row r="440" spans="1:11" x14ac:dyDescent="0.55000000000000004">
      <c r="A440">
        <v>1772163598</v>
      </c>
      <c r="B440" t="s">
        <v>6</v>
      </c>
      <c r="C440" t="s">
        <v>7</v>
      </c>
      <c r="D440">
        <v>5187.17</v>
      </c>
      <c r="E440">
        <v>0</v>
      </c>
      <c r="F440">
        <v>0</v>
      </c>
      <c r="G440">
        <v>5184.54</v>
      </c>
      <c r="I440" s="1">
        <f t="shared" si="18"/>
        <v>46080.152754629627</v>
      </c>
      <c r="J440" s="2">
        <f t="shared" si="19"/>
        <v>46080.152777777781</v>
      </c>
      <c r="K440">
        <f t="shared" si="20"/>
        <v>1772163600</v>
      </c>
    </row>
    <row r="441" spans="1:11" x14ac:dyDescent="0.55000000000000004">
      <c r="A441">
        <v>1772163898</v>
      </c>
      <c r="B441" t="s">
        <v>6</v>
      </c>
      <c r="C441" t="s">
        <v>7</v>
      </c>
      <c r="D441">
        <v>5189.7</v>
      </c>
      <c r="E441">
        <v>0</v>
      </c>
      <c r="F441">
        <v>0</v>
      </c>
      <c r="G441">
        <v>5184.8599999999997</v>
      </c>
      <c r="I441" s="1">
        <f t="shared" si="18"/>
        <v>46080.156226851846</v>
      </c>
      <c r="J441" s="2">
        <f t="shared" si="19"/>
        <v>46080.15625</v>
      </c>
      <c r="K441">
        <f t="shared" si="20"/>
        <v>1772163900</v>
      </c>
    </row>
    <row r="442" spans="1:11" x14ac:dyDescent="0.55000000000000004">
      <c r="A442">
        <v>1772164198</v>
      </c>
      <c r="B442" t="s">
        <v>6</v>
      </c>
      <c r="C442" t="s">
        <v>7</v>
      </c>
      <c r="D442">
        <v>5189.59</v>
      </c>
      <c r="E442">
        <v>5190.4399999999996</v>
      </c>
      <c r="F442">
        <v>0</v>
      </c>
      <c r="G442">
        <v>5185.2</v>
      </c>
      <c r="I442" s="1">
        <f t="shared" si="18"/>
        <v>46080.159699074073</v>
      </c>
      <c r="J442" s="2">
        <f t="shared" si="19"/>
        <v>46080.159722222219</v>
      </c>
      <c r="K442">
        <f t="shared" si="20"/>
        <v>1772164200</v>
      </c>
    </row>
    <row r="443" spans="1:11" x14ac:dyDescent="0.55000000000000004">
      <c r="A443">
        <v>1772164498</v>
      </c>
      <c r="B443" t="s">
        <v>6</v>
      </c>
      <c r="C443" t="s">
        <v>7</v>
      </c>
      <c r="D443">
        <v>5184</v>
      </c>
      <c r="E443">
        <v>0</v>
      </c>
      <c r="F443">
        <v>0</v>
      </c>
      <c r="G443">
        <v>5185.2700000000004</v>
      </c>
      <c r="I443" s="1">
        <f t="shared" si="18"/>
        <v>46080.163171296299</v>
      </c>
      <c r="J443" s="2">
        <f t="shared" si="19"/>
        <v>46080.163194444445</v>
      </c>
      <c r="K443">
        <f t="shared" si="20"/>
        <v>1772164500</v>
      </c>
    </row>
    <row r="444" spans="1:11" x14ac:dyDescent="0.55000000000000004">
      <c r="A444">
        <v>1772164798</v>
      </c>
      <c r="B444" t="s">
        <v>6</v>
      </c>
      <c r="C444" t="s">
        <v>7</v>
      </c>
      <c r="D444">
        <v>5185.32</v>
      </c>
      <c r="E444">
        <v>0</v>
      </c>
      <c r="F444">
        <v>0</v>
      </c>
      <c r="G444">
        <v>5185.25</v>
      </c>
      <c r="I444" s="1">
        <f t="shared" si="18"/>
        <v>46080.166643518518</v>
      </c>
      <c r="J444" s="2">
        <f t="shared" si="19"/>
        <v>46080.166666666664</v>
      </c>
      <c r="K444">
        <f t="shared" si="20"/>
        <v>1772164800</v>
      </c>
    </row>
    <row r="445" spans="1:11" x14ac:dyDescent="0.55000000000000004">
      <c r="A445">
        <v>1772165098</v>
      </c>
      <c r="B445" t="s">
        <v>6</v>
      </c>
      <c r="C445" t="s">
        <v>7</v>
      </c>
      <c r="D445">
        <v>5185.8900000000003</v>
      </c>
      <c r="E445">
        <v>0</v>
      </c>
      <c r="F445">
        <v>0</v>
      </c>
      <c r="G445">
        <v>5185.32</v>
      </c>
      <c r="I445" s="1">
        <f t="shared" si="18"/>
        <v>46080.170115740737</v>
      </c>
      <c r="J445" s="2">
        <f t="shared" si="19"/>
        <v>46080.170138888891</v>
      </c>
      <c r="K445">
        <f t="shared" si="20"/>
        <v>1772165100</v>
      </c>
    </row>
    <row r="446" spans="1:11" x14ac:dyDescent="0.55000000000000004">
      <c r="A446">
        <v>1772165398</v>
      </c>
      <c r="B446" t="s">
        <v>6</v>
      </c>
      <c r="C446" t="s">
        <v>7</v>
      </c>
      <c r="D446">
        <v>5186.6099999999997</v>
      </c>
      <c r="E446">
        <v>0</v>
      </c>
      <c r="F446">
        <v>0</v>
      </c>
      <c r="G446">
        <v>5185.3500000000004</v>
      </c>
      <c r="I446" s="1">
        <f t="shared" si="18"/>
        <v>46080.173587962963</v>
      </c>
      <c r="J446" s="2">
        <f t="shared" si="19"/>
        <v>46080.173611111109</v>
      </c>
      <c r="K446">
        <f t="shared" si="20"/>
        <v>1772165400</v>
      </c>
    </row>
    <row r="447" spans="1:11" x14ac:dyDescent="0.55000000000000004">
      <c r="A447">
        <v>1772165698</v>
      </c>
      <c r="B447" t="s">
        <v>6</v>
      </c>
      <c r="C447" t="s">
        <v>7</v>
      </c>
      <c r="D447">
        <v>5184.83</v>
      </c>
      <c r="E447">
        <v>0</v>
      </c>
      <c r="F447">
        <v>0</v>
      </c>
      <c r="G447">
        <v>5185.3599999999997</v>
      </c>
      <c r="I447" s="1">
        <f t="shared" si="18"/>
        <v>46080.177060185189</v>
      </c>
      <c r="J447" s="2">
        <f t="shared" si="19"/>
        <v>46080.177083333336</v>
      </c>
      <c r="K447">
        <f t="shared" si="20"/>
        <v>1772165700</v>
      </c>
    </row>
    <row r="448" spans="1:11" x14ac:dyDescent="0.55000000000000004">
      <c r="A448">
        <v>1772165998</v>
      </c>
      <c r="B448" t="s">
        <v>6</v>
      </c>
      <c r="C448" t="s">
        <v>7</v>
      </c>
      <c r="D448">
        <v>5187.8599999999997</v>
      </c>
      <c r="E448">
        <v>0</v>
      </c>
      <c r="F448">
        <v>0</v>
      </c>
      <c r="G448">
        <v>5185.3900000000003</v>
      </c>
      <c r="I448" s="1">
        <f t="shared" si="18"/>
        <v>46080.180532407408</v>
      </c>
      <c r="J448" s="2">
        <f t="shared" si="19"/>
        <v>46080.180555555555</v>
      </c>
      <c r="K448">
        <f t="shared" si="20"/>
        <v>1772166000</v>
      </c>
    </row>
    <row r="449" spans="1:11" x14ac:dyDescent="0.55000000000000004">
      <c r="A449">
        <v>1772166298</v>
      </c>
      <c r="B449" t="s">
        <v>6</v>
      </c>
      <c r="C449" t="s">
        <v>7</v>
      </c>
      <c r="D449">
        <v>5187.37</v>
      </c>
      <c r="E449">
        <v>0</v>
      </c>
      <c r="F449">
        <v>0</v>
      </c>
      <c r="G449">
        <v>5185.5600000000004</v>
      </c>
      <c r="I449" s="1">
        <f t="shared" si="18"/>
        <v>46080.184004629627</v>
      </c>
      <c r="J449" s="2">
        <f t="shared" si="19"/>
        <v>46080.184027777781</v>
      </c>
      <c r="K449">
        <f t="shared" si="20"/>
        <v>1772166300</v>
      </c>
    </row>
    <row r="450" spans="1:11" x14ac:dyDescent="0.55000000000000004">
      <c r="A450">
        <v>1772166598</v>
      </c>
      <c r="B450" t="s">
        <v>6</v>
      </c>
      <c r="C450" t="s">
        <v>7</v>
      </c>
      <c r="D450">
        <v>5186.79</v>
      </c>
      <c r="E450">
        <v>0</v>
      </c>
      <c r="F450">
        <v>0</v>
      </c>
      <c r="G450">
        <v>5185.63</v>
      </c>
      <c r="I450" s="1">
        <f t="shared" ref="I450:I501" si="21">(A450/86400)+25569</f>
        <v>46080.187476851846</v>
      </c>
      <c r="J450" s="2">
        <f t="shared" ref="J450:J501" si="22">CEILING(INT(I450*1440)/1440*288,1)/288</f>
        <v>46080.1875</v>
      </c>
      <c r="K450">
        <f t="shared" si="20"/>
        <v>1772166600</v>
      </c>
    </row>
    <row r="451" spans="1:11" x14ac:dyDescent="0.55000000000000004">
      <c r="A451">
        <v>1772166898</v>
      </c>
      <c r="B451" t="s">
        <v>6</v>
      </c>
      <c r="C451" t="s">
        <v>7</v>
      </c>
      <c r="D451">
        <v>5187.75</v>
      </c>
      <c r="E451">
        <v>0</v>
      </c>
      <c r="F451">
        <v>0</v>
      </c>
      <c r="G451">
        <v>5185.78</v>
      </c>
      <c r="I451" s="1">
        <f t="shared" si="21"/>
        <v>46080.190949074073</v>
      </c>
      <c r="J451" s="2">
        <f t="shared" si="22"/>
        <v>46080.190972222219</v>
      </c>
      <c r="K451">
        <f t="shared" ref="K451:K501" si="23">MROUND((J451-25569)*86400,300)</f>
        <v>1772166900</v>
      </c>
    </row>
    <row r="452" spans="1:11" x14ac:dyDescent="0.55000000000000004">
      <c r="A452">
        <v>1772167198</v>
      </c>
      <c r="B452" t="s">
        <v>6</v>
      </c>
      <c r="C452" t="s">
        <v>7</v>
      </c>
      <c r="D452">
        <v>5187.34</v>
      </c>
      <c r="E452">
        <v>0</v>
      </c>
      <c r="F452">
        <v>0</v>
      </c>
      <c r="G452">
        <v>5185.8900000000003</v>
      </c>
      <c r="I452" s="1">
        <f t="shared" si="21"/>
        <v>46080.194421296299</v>
      </c>
      <c r="J452" s="2">
        <f t="shared" si="22"/>
        <v>46080.194444444445</v>
      </c>
      <c r="K452">
        <f t="shared" si="23"/>
        <v>1772167200</v>
      </c>
    </row>
    <row r="453" spans="1:11" x14ac:dyDescent="0.55000000000000004">
      <c r="A453">
        <v>1772167498</v>
      </c>
      <c r="B453" t="s">
        <v>6</v>
      </c>
      <c r="C453" t="s">
        <v>7</v>
      </c>
      <c r="D453">
        <v>5185.67</v>
      </c>
      <c r="E453">
        <v>0</v>
      </c>
      <c r="F453">
        <v>0</v>
      </c>
      <c r="G453">
        <v>5185.91</v>
      </c>
      <c r="I453" s="1">
        <f t="shared" si="21"/>
        <v>46080.197893518518</v>
      </c>
      <c r="J453" s="2">
        <f t="shared" si="22"/>
        <v>46080.197916666664</v>
      </c>
      <c r="K453">
        <f t="shared" si="23"/>
        <v>1772167500</v>
      </c>
    </row>
    <row r="454" spans="1:11" x14ac:dyDescent="0.55000000000000004">
      <c r="A454">
        <v>1772167798</v>
      </c>
      <c r="B454" t="s">
        <v>6</v>
      </c>
      <c r="C454" t="s">
        <v>7</v>
      </c>
      <c r="D454">
        <v>5183.22</v>
      </c>
      <c r="E454">
        <v>0</v>
      </c>
      <c r="F454">
        <v>0</v>
      </c>
      <c r="G454">
        <v>5185.7700000000004</v>
      </c>
      <c r="I454" s="1">
        <f t="shared" si="21"/>
        <v>46080.201365740737</v>
      </c>
      <c r="J454" s="2">
        <f t="shared" si="22"/>
        <v>46080.201388888891</v>
      </c>
      <c r="K454">
        <f t="shared" si="23"/>
        <v>1772167800</v>
      </c>
    </row>
    <row r="455" spans="1:11" x14ac:dyDescent="0.55000000000000004">
      <c r="A455">
        <v>1772168098</v>
      </c>
      <c r="B455" t="s">
        <v>6</v>
      </c>
      <c r="C455" t="s">
        <v>7</v>
      </c>
      <c r="D455">
        <v>5181.88</v>
      </c>
      <c r="E455">
        <v>0</v>
      </c>
      <c r="F455">
        <v>5181.05</v>
      </c>
      <c r="G455">
        <v>5185.54</v>
      </c>
      <c r="I455" s="1">
        <f t="shared" si="21"/>
        <v>46080.204837962963</v>
      </c>
      <c r="J455" s="2">
        <f t="shared" si="22"/>
        <v>46080.204861111109</v>
      </c>
      <c r="K455">
        <f t="shared" si="23"/>
        <v>1772168100</v>
      </c>
    </row>
    <row r="456" spans="1:11" x14ac:dyDescent="0.55000000000000004">
      <c r="A456">
        <v>1772168398</v>
      </c>
      <c r="B456" t="s">
        <v>6</v>
      </c>
      <c r="C456" t="s">
        <v>7</v>
      </c>
      <c r="D456">
        <v>5184.54</v>
      </c>
      <c r="E456">
        <v>0</v>
      </c>
      <c r="F456">
        <v>0</v>
      </c>
      <c r="G456">
        <v>5185.3999999999996</v>
      </c>
      <c r="I456" s="1">
        <f t="shared" si="21"/>
        <v>46080.208310185189</v>
      </c>
      <c r="J456" s="2">
        <f t="shared" si="22"/>
        <v>46080.208333333336</v>
      </c>
      <c r="K456">
        <f t="shared" si="23"/>
        <v>1772168400</v>
      </c>
    </row>
    <row r="457" spans="1:11" x14ac:dyDescent="0.55000000000000004">
      <c r="A457">
        <v>1772168698</v>
      </c>
      <c r="B457" t="s">
        <v>6</v>
      </c>
      <c r="C457" t="s">
        <v>7</v>
      </c>
      <c r="D457">
        <v>5185.09</v>
      </c>
      <c r="E457">
        <v>0</v>
      </c>
      <c r="F457">
        <v>0</v>
      </c>
      <c r="G457">
        <v>5185.38</v>
      </c>
      <c r="I457" s="1">
        <f t="shared" si="21"/>
        <v>46080.211782407408</v>
      </c>
      <c r="J457" s="2">
        <f t="shared" si="22"/>
        <v>46080.211805555555</v>
      </c>
      <c r="K457">
        <f t="shared" si="23"/>
        <v>1772168700</v>
      </c>
    </row>
    <row r="458" spans="1:11" x14ac:dyDescent="0.55000000000000004">
      <c r="A458">
        <v>1772168998</v>
      </c>
      <c r="B458" t="s">
        <v>6</v>
      </c>
      <c r="C458" t="s">
        <v>7</v>
      </c>
      <c r="D458">
        <v>5187.34</v>
      </c>
      <c r="E458">
        <v>0</v>
      </c>
      <c r="F458">
        <v>0</v>
      </c>
      <c r="G458">
        <v>5185.46</v>
      </c>
      <c r="I458" s="1">
        <f t="shared" si="21"/>
        <v>46080.215254629627</v>
      </c>
      <c r="J458" s="2">
        <f t="shared" si="22"/>
        <v>46080.215277777781</v>
      </c>
      <c r="K458">
        <f t="shared" si="23"/>
        <v>1772169000</v>
      </c>
    </row>
    <row r="459" spans="1:11" x14ac:dyDescent="0.55000000000000004">
      <c r="A459">
        <v>1772169298</v>
      </c>
      <c r="B459" t="s">
        <v>6</v>
      </c>
      <c r="C459" t="s">
        <v>7</v>
      </c>
      <c r="D459">
        <v>5186.4799999999996</v>
      </c>
      <c r="E459">
        <v>0</v>
      </c>
      <c r="F459">
        <v>0</v>
      </c>
      <c r="G459">
        <v>5185.54</v>
      </c>
      <c r="I459" s="1">
        <f t="shared" si="21"/>
        <v>46080.218726851846</v>
      </c>
      <c r="J459" s="2">
        <f t="shared" si="22"/>
        <v>46080.21875</v>
      </c>
      <c r="K459">
        <f t="shared" si="23"/>
        <v>1772169300</v>
      </c>
    </row>
    <row r="460" spans="1:11" x14ac:dyDescent="0.55000000000000004">
      <c r="A460">
        <v>1772169598</v>
      </c>
      <c r="B460" t="s">
        <v>6</v>
      </c>
      <c r="C460" t="s">
        <v>7</v>
      </c>
      <c r="D460">
        <v>5189.16</v>
      </c>
      <c r="E460">
        <v>0</v>
      </c>
      <c r="F460">
        <v>0</v>
      </c>
      <c r="G460">
        <v>5185.74</v>
      </c>
      <c r="I460" s="1">
        <f t="shared" si="21"/>
        <v>46080.222199074073</v>
      </c>
      <c r="J460" s="2">
        <f t="shared" si="22"/>
        <v>46080.222222222219</v>
      </c>
      <c r="K460">
        <f t="shared" si="23"/>
        <v>1772169600</v>
      </c>
    </row>
    <row r="461" spans="1:11" x14ac:dyDescent="0.55000000000000004">
      <c r="A461">
        <v>1772169898</v>
      </c>
      <c r="B461" t="s">
        <v>6</v>
      </c>
      <c r="C461" t="s">
        <v>7</v>
      </c>
      <c r="D461">
        <v>5194.8</v>
      </c>
      <c r="E461">
        <v>0</v>
      </c>
      <c r="F461">
        <v>0</v>
      </c>
      <c r="G461">
        <v>5186.25</v>
      </c>
      <c r="I461" s="1">
        <f t="shared" si="21"/>
        <v>46080.225671296299</v>
      </c>
      <c r="J461" s="2">
        <f t="shared" si="22"/>
        <v>46080.225694444445</v>
      </c>
      <c r="K461">
        <f t="shared" si="23"/>
        <v>1772169900</v>
      </c>
    </row>
    <row r="462" spans="1:11" x14ac:dyDescent="0.55000000000000004">
      <c r="A462">
        <v>1772170198</v>
      </c>
      <c r="B462" t="s">
        <v>6</v>
      </c>
      <c r="C462" t="s">
        <v>7</v>
      </c>
      <c r="D462">
        <v>5196.26</v>
      </c>
      <c r="E462">
        <v>0</v>
      </c>
      <c r="F462">
        <v>0</v>
      </c>
      <c r="G462">
        <v>5186.95</v>
      </c>
      <c r="I462" s="1">
        <f t="shared" si="21"/>
        <v>46080.229143518518</v>
      </c>
      <c r="J462" s="2">
        <f t="shared" si="22"/>
        <v>46080.229166666664</v>
      </c>
      <c r="K462">
        <f t="shared" si="23"/>
        <v>1772170200</v>
      </c>
    </row>
    <row r="463" spans="1:11" x14ac:dyDescent="0.55000000000000004">
      <c r="A463">
        <v>1772170498</v>
      </c>
      <c r="B463" t="s">
        <v>6</v>
      </c>
      <c r="C463" t="s">
        <v>7</v>
      </c>
      <c r="D463">
        <v>5194.54</v>
      </c>
      <c r="E463">
        <v>0</v>
      </c>
      <c r="F463">
        <v>0</v>
      </c>
      <c r="G463">
        <v>5187.42</v>
      </c>
      <c r="I463" s="1">
        <f t="shared" si="21"/>
        <v>46080.232615740737</v>
      </c>
      <c r="J463" s="2">
        <f t="shared" si="22"/>
        <v>46080.232638888891</v>
      </c>
      <c r="K463">
        <f t="shared" si="23"/>
        <v>1772170500</v>
      </c>
    </row>
    <row r="464" spans="1:11" x14ac:dyDescent="0.55000000000000004">
      <c r="A464">
        <v>1772170798</v>
      </c>
      <c r="B464" t="s">
        <v>6</v>
      </c>
      <c r="C464" t="s">
        <v>7</v>
      </c>
      <c r="D464">
        <v>5191.87</v>
      </c>
      <c r="E464">
        <v>0</v>
      </c>
      <c r="F464">
        <v>0</v>
      </c>
      <c r="G464">
        <v>5187.78</v>
      </c>
      <c r="I464" s="1">
        <f t="shared" si="21"/>
        <v>46080.236087962963</v>
      </c>
      <c r="J464" s="2">
        <f t="shared" si="22"/>
        <v>46080.236111111109</v>
      </c>
      <c r="K464">
        <f t="shared" si="23"/>
        <v>1772170800</v>
      </c>
    </row>
    <row r="465" spans="1:11" x14ac:dyDescent="0.55000000000000004">
      <c r="A465">
        <v>1772171098</v>
      </c>
      <c r="B465" t="s">
        <v>6</v>
      </c>
      <c r="C465" t="s">
        <v>7</v>
      </c>
      <c r="D465">
        <v>5191.26</v>
      </c>
      <c r="E465">
        <v>0</v>
      </c>
      <c r="F465">
        <v>0</v>
      </c>
      <c r="G465">
        <v>5188.08</v>
      </c>
      <c r="I465" s="1">
        <f t="shared" si="21"/>
        <v>46080.239560185189</v>
      </c>
      <c r="J465" s="2">
        <f t="shared" si="22"/>
        <v>46080.239583333336</v>
      </c>
      <c r="K465">
        <f t="shared" si="23"/>
        <v>1772171100</v>
      </c>
    </row>
    <row r="466" spans="1:11" x14ac:dyDescent="0.55000000000000004">
      <c r="A466">
        <v>1772171398</v>
      </c>
      <c r="B466" t="s">
        <v>6</v>
      </c>
      <c r="C466" t="s">
        <v>7</v>
      </c>
      <c r="D466">
        <v>5194.8599999999997</v>
      </c>
      <c r="E466">
        <v>0</v>
      </c>
      <c r="F466">
        <v>0</v>
      </c>
      <c r="G466">
        <v>5188.51</v>
      </c>
      <c r="I466" s="1">
        <f t="shared" si="21"/>
        <v>46080.243032407408</v>
      </c>
      <c r="J466" s="2">
        <f t="shared" si="22"/>
        <v>46080.243055555555</v>
      </c>
      <c r="K466">
        <f t="shared" si="23"/>
        <v>1772171400</v>
      </c>
    </row>
    <row r="467" spans="1:11" x14ac:dyDescent="0.55000000000000004">
      <c r="A467">
        <v>1772171698</v>
      </c>
      <c r="B467" t="s">
        <v>6</v>
      </c>
      <c r="C467" t="s">
        <v>7</v>
      </c>
      <c r="D467">
        <v>5197.92</v>
      </c>
      <c r="E467">
        <v>5200.3599999999997</v>
      </c>
      <c r="F467">
        <v>0</v>
      </c>
      <c r="G467">
        <v>5189.1499999999996</v>
      </c>
      <c r="I467" s="1">
        <f t="shared" si="21"/>
        <v>46080.246504629627</v>
      </c>
      <c r="J467" s="2">
        <f t="shared" si="22"/>
        <v>46080.246527777781</v>
      </c>
      <c r="K467">
        <f t="shared" si="23"/>
        <v>1772171700</v>
      </c>
    </row>
    <row r="468" spans="1:11" x14ac:dyDescent="0.55000000000000004">
      <c r="A468">
        <v>1772171998</v>
      </c>
      <c r="B468" t="s">
        <v>6</v>
      </c>
      <c r="C468" t="s">
        <v>7</v>
      </c>
      <c r="D468">
        <v>5193.54</v>
      </c>
      <c r="E468">
        <v>0</v>
      </c>
      <c r="F468">
        <v>0</v>
      </c>
      <c r="G468">
        <v>5189.5600000000004</v>
      </c>
      <c r="I468" s="1">
        <f t="shared" si="21"/>
        <v>46080.249976851846</v>
      </c>
      <c r="J468" s="2">
        <f t="shared" si="22"/>
        <v>46080.25</v>
      </c>
      <c r="K468">
        <f t="shared" si="23"/>
        <v>1772172000</v>
      </c>
    </row>
    <row r="469" spans="1:11" x14ac:dyDescent="0.55000000000000004">
      <c r="A469">
        <v>1772172298</v>
      </c>
      <c r="B469" t="s">
        <v>6</v>
      </c>
      <c r="C469" t="s">
        <v>7</v>
      </c>
      <c r="D469">
        <v>5194.7299999999996</v>
      </c>
      <c r="E469">
        <v>0</v>
      </c>
      <c r="F469">
        <v>0</v>
      </c>
      <c r="G469">
        <v>5189.9399999999996</v>
      </c>
      <c r="I469" s="1">
        <f t="shared" si="21"/>
        <v>46080.253449074073</v>
      </c>
      <c r="J469" s="2">
        <f t="shared" si="22"/>
        <v>46080.253472222219</v>
      </c>
      <c r="K469">
        <f t="shared" si="23"/>
        <v>1772172300</v>
      </c>
    </row>
    <row r="470" spans="1:11" x14ac:dyDescent="0.55000000000000004">
      <c r="A470">
        <v>1772172598</v>
      </c>
      <c r="B470" t="s">
        <v>6</v>
      </c>
      <c r="C470" t="s">
        <v>7</v>
      </c>
      <c r="D470">
        <v>5197.1400000000003</v>
      </c>
      <c r="E470">
        <v>0</v>
      </c>
      <c r="F470">
        <v>0</v>
      </c>
      <c r="G470">
        <v>5190.43</v>
      </c>
      <c r="I470" s="1">
        <f t="shared" si="21"/>
        <v>46080.256921296299</v>
      </c>
      <c r="J470" s="2">
        <f t="shared" si="22"/>
        <v>46080.256944444445</v>
      </c>
      <c r="K470">
        <f t="shared" si="23"/>
        <v>1772172600</v>
      </c>
    </row>
    <row r="471" spans="1:11" x14ac:dyDescent="0.55000000000000004">
      <c r="A471">
        <v>1772172898</v>
      </c>
      <c r="B471" t="s">
        <v>6</v>
      </c>
      <c r="C471" t="s">
        <v>7</v>
      </c>
      <c r="D471">
        <v>5195.58</v>
      </c>
      <c r="E471">
        <v>0</v>
      </c>
      <c r="F471">
        <v>0</v>
      </c>
      <c r="G471">
        <v>5190.87</v>
      </c>
      <c r="I471" s="1">
        <f t="shared" si="21"/>
        <v>46080.260393518518</v>
      </c>
      <c r="J471" s="2">
        <f t="shared" si="22"/>
        <v>46080.260416666664</v>
      </c>
      <c r="K471">
        <f t="shared" si="23"/>
        <v>1772172900</v>
      </c>
    </row>
    <row r="472" spans="1:11" x14ac:dyDescent="0.55000000000000004">
      <c r="A472">
        <v>1772173198</v>
      </c>
      <c r="B472" t="s">
        <v>6</v>
      </c>
      <c r="C472" t="s">
        <v>7</v>
      </c>
      <c r="D472">
        <v>5195</v>
      </c>
      <c r="E472">
        <v>0</v>
      </c>
      <c r="F472">
        <v>0</v>
      </c>
      <c r="G472">
        <v>5191.1899999999996</v>
      </c>
      <c r="I472" s="1">
        <f t="shared" si="21"/>
        <v>46080.263865740737</v>
      </c>
      <c r="J472" s="2">
        <f t="shared" si="22"/>
        <v>46080.263888888891</v>
      </c>
      <c r="K472">
        <f t="shared" si="23"/>
        <v>1772173200</v>
      </c>
    </row>
    <row r="473" spans="1:11" x14ac:dyDescent="0.55000000000000004">
      <c r="A473">
        <v>1772173498</v>
      </c>
      <c r="B473" t="s">
        <v>6</v>
      </c>
      <c r="C473" t="s">
        <v>7</v>
      </c>
      <c r="D473">
        <v>5193.22</v>
      </c>
      <c r="E473">
        <v>0</v>
      </c>
      <c r="F473">
        <v>0</v>
      </c>
      <c r="G473">
        <v>5191.37</v>
      </c>
      <c r="I473" s="1">
        <f t="shared" si="21"/>
        <v>46080.267337962963</v>
      </c>
      <c r="J473" s="2">
        <f t="shared" si="22"/>
        <v>46080.267361111109</v>
      </c>
      <c r="K473">
        <f t="shared" si="23"/>
        <v>1772173500</v>
      </c>
    </row>
    <row r="474" spans="1:11" x14ac:dyDescent="0.55000000000000004">
      <c r="A474">
        <v>1772173798</v>
      </c>
      <c r="B474" t="s">
        <v>6</v>
      </c>
      <c r="C474" t="s">
        <v>7</v>
      </c>
      <c r="D474">
        <v>5192.34</v>
      </c>
      <c r="E474">
        <v>0</v>
      </c>
      <c r="F474">
        <v>0</v>
      </c>
      <c r="G474">
        <v>5191.53</v>
      </c>
      <c r="I474" s="1">
        <f t="shared" si="21"/>
        <v>46080.270810185189</v>
      </c>
      <c r="J474" s="2">
        <f t="shared" si="22"/>
        <v>46080.270833333336</v>
      </c>
      <c r="K474">
        <f t="shared" si="23"/>
        <v>1772173800</v>
      </c>
    </row>
    <row r="475" spans="1:11" x14ac:dyDescent="0.55000000000000004">
      <c r="A475">
        <v>1772174098</v>
      </c>
      <c r="B475" t="s">
        <v>6</v>
      </c>
      <c r="C475" t="s">
        <v>7</v>
      </c>
      <c r="D475">
        <v>5194.18</v>
      </c>
      <c r="E475">
        <v>0</v>
      </c>
      <c r="F475">
        <v>0</v>
      </c>
      <c r="G475">
        <v>5191.67</v>
      </c>
      <c r="I475" s="1">
        <f t="shared" si="21"/>
        <v>46080.274282407408</v>
      </c>
      <c r="J475" s="2">
        <f t="shared" si="22"/>
        <v>46080.274305555555</v>
      </c>
      <c r="K475">
        <f t="shared" si="23"/>
        <v>1772174100</v>
      </c>
    </row>
    <row r="476" spans="1:11" x14ac:dyDescent="0.55000000000000004">
      <c r="A476">
        <v>1772174398</v>
      </c>
      <c r="B476" t="s">
        <v>6</v>
      </c>
      <c r="C476" t="s">
        <v>7</v>
      </c>
      <c r="D476">
        <v>5193.45</v>
      </c>
      <c r="E476">
        <v>0</v>
      </c>
      <c r="F476">
        <v>0</v>
      </c>
      <c r="G476">
        <v>5191.8500000000004</v>
      </c>
      <c r="I476" s="1">
        <f t="shared" si="21"/>
        <v>46080.277754629627</v>
      </c>
      <c r="J476" s="2">
        <f t="shared" si="22"/>
        <v>46080.277777777781</v>
      </c>
      <c r="K476">
        <f t="shared" si="23"/>
        <v>1772174400</v>
      </c>
    </row>
    <row r="477" spans="1:11" x14ac:dyDescent="0.55000000000000004">
      <c r="A477">
        <v>1772174698</v>
      </c>
      <c r="B477" t="s">
        <v>6</v>
      </c>
      <c r="C477" t="s">
        <v>7</v>
      </c>
      <c r="D477">
        <v>5191.8900000000003</v>
      </c>
      <c r="E477">
        <v>0</v>
      </c>
      <c r="F477">
        <v>0</v>
      </c>
      <c r="G477">
        <v>5191.8900000000003</v>
      </c>
      <c r="I477" s="1">
        <f t="shared" si="21"/>
        <v>46080.281226851846</v>
      </c>
      <c r="J477" s="2">
        <f t="shared" si="22"/>
        <v>46080.28125</v>
      </c>
      <c r="K477">
        <f t="shared" si="23"/>
        <v>1772174700</v>
      </c>
    </row>
    <row r="478" spans="1:11" x14ac:dyDescent="0.55000000000000004">
      <c r="A478">
        <v>1772174998</v>
      </c>
      <c r="B478" t="s">
        <v>6</v>
      </c>
      <c r="C478" t="s">
        <v>7</v>
      </c>
      <c r="D478">
        <v>5188.8500000000004</v>
      </c>
      <c r="E478">
        <v>0</v>
      </c>
      <c r="F478">
        <v>0</v>
      </c>
      <c r="G478">
        <v>5191.7299999999996</v>
      </c>
      <c r="I478" s="1">
        <f t="shared" si="21"/>
        <v>46080.284699074073</v>
      </c>
      <c r="J478" s="2">
        <f t="shared" si="22"/>
        <v>46080.284722222219</v>
      </c>
      <c r="K478">
        <f t="shared" si="23"/>
        <v>1772175000</v>
      </c>
    </row>
    <row r="479" spans="1:11" x14ac:dyDescent="0.55000000000000004">
      <c r="A479">
        <v>1772175298</v>
      </c>
      <c r="B479" t="s">
        <v>6</v>
      </c>
      <c r="C479" t="s">
        <v>7</v>
      </c>
      <c r="D479">
        <v>5185.71</v>
      </c>
      <c r="E479">
        <v>0</v>
      </c>
      <c r="F479">
        <v>0</v>
      </c>
      <c r="G479">
        <v>5191.3599999999997</v>
      </c>
      <c r="I479" s="1">
        <f t="shared" si="21"/>
        <v>46080.288171296299</v>
      </c>
      <c r="J479" s="2">
        <f t="shared" si="22"/>
        <v>46080.288194444445</v>
      </c>
      <c r="K479">
        <f t="shared" si="23"/>
        <v>1772175300</v>
      </c>
    </row>
    <row r="480" spans="1:11" x14ac:dyDescent="0.55000000000000004">
      <c r="A480">
        <v>1772175598</v>
      </c>
      <c r="B480" t="s">
        <v>6</v>
      </c>
      <c r="C480" t="s">
        <v>7</v>
      </c>
      <c r="D480">
        <v>5185.28</v>
      </c>
      <c r="E480">
        <v>0</v>
      </c>
      <c r="F480">
        <v>0</v>
      </c>
      <c r="G480">
        <v>5190.95</v>
      </c>
      <c r="I480" s="1">
        <f t="shared" si="21"/>
        <v>46080.291643518518</v>
      </c>
      <c r="J480" s="2">
        <f t="shared" si="22"/>
        <v>46080.291666666664</v>
      </c>
      <c r="K480">
        <f t="shared" si="23"/>
        <v>1772175600</v>
      </c>
    </row>
    <row r="481" spans="1:11" x14ac:dyDescent="0.55000000000000004">
      <c r="A481">
        <v>1772175898</v>
      </c>
      <c r="B481" t="s">
        <v>6</v>
      </c>
      <c r="C481" t="s">
        <v>7</v>
      </c>
      <c r="D481">
        <v>5187.16</v>
      </c>
      <c r="E481">
        <v>0</v>
      </c>
      <c r="F481">
        <v>0</v>
      </c>
      <c r="G481">
        <v>5190.6899999999996</v>
      </c>
      <c r="I481" s="1">
        <f t="shared" si="21"/>
        <v>46080.295115740737</v>
      </c>
      <c r="J481" s="2">
        <f t="shared" si="22"/>
        <v>46080.295138888891</v>
      </c>
      <c r="K481">
        <f t="shared" si="23"/>
        <v>1772175900</v>
      </c>
    </row>
    <row r="482" spans="1:11" x14ac:dyDescent="0.55000000000000004">
      <c r="A482">
        <v>1772176198</v>
      </c>
      <c r="B482" t="s">
        <v>6</v>
      </c>
      <c r="C482" t="s">
        <v>7</v>
      </c>
      <c r="D482">
        <v>5181.7</v>
      </c>
      <c r="E482">
        <v>0</v>
      </c>
      <c r="F482">
        <v>0</v>
      </c>
      <c r="G482">
        <v>5190.21</v>
      </c>
      <c r="I482" s="1">
        <f t="shared" si="21"/>
        <v>46080.298587962963</v>
      </c>
      <c r="J482" s="2">
        <f t="shared" si="22"/>
        <v>46080.298611111109</v>
      </c>
      <c r="K482">
        <f t="shared" si="23"/>
        <v>1772176200</v>
      </c>
    </row>
    <row r="483" spans="1:11" x14ac:dyDescent="0.55000000000000004">
      <c r="A483">
        <v>1772176498</v>
      </c>
      <c r="B483" t="s">
        <v>6</v>
      </c>
      <c r="C483" t="s">
        <v>7</v>
      </c>
      <c r="D483">
        <v>5177.62</v>
      </c>
      <c r="E483">
        <v>0</v>
      </c>
      <c r="F483">
        <v>0</v>
      </c>
      <c r="G483">
        <v>5189.4399999999996</v>
      </c>
      <c r="I483" s="1">
        <f t="shared" si="21"/>
        <v>46080.302060185189</v>
      </c>
      <c r="J483" s="2">
        <f t="shared" si="22"/>
        <v>46080.302083333336</v>
      </c>
      <c r="K483">
        <f t="shared" si="23"/>
        <v>1772176500</v>
      </c>
    </row>
    <row r="484" spans="1:11" x14ac:dyDescent="0.55000000000000004">
      <c r="A484">
        <v>1772176798</v>
      </c>
      <c r="B484" t="s">
        <v>6</v>
      </c>
      <c r="C484" t="s">
        <v>7</v>
      </c>
      <c r="D484">
        <v>5182.82</v>
      </c>
      <c r="E484">
        <v>0</v>
      </c>
      <c r="F484">
        <v>0</v>
      </c>
      <c r="G484">
        <v>5188.87</v>
      </c>
      <c r="I484" s="1">
        <f t="shared" si="21"/>
        <v>46080.305532407408</v>
      </c>
      <c r="J484" s="2">
        <f t="shared" si="22"/>
        <v>46080.305555555555</v>
      </c>
      <c r="K484">
        <f t="shared" si="23"/>
        <v>1772176800</v>
      </c>
    </row>
    <row r="485" spans="1:11" x14ac:dyDescent="0.55000000000000004">
      <c r="A485">
        <v>1772177098</v>
      </c>
      <c r="B485" t="s">
        <v>6</v>
      </c>
      <c r="C485" t="s">
        <v>7</v>
      </c>
      <c r="D485">
        <v>5178.6400000000003</v>
      </c>
      <c r="E485">
        <v>0</v>
      </c>
      <c r="F485">
        <v>0</v>
      </c>
      <c r="G485">
        <v>5188.3</v>
      </c>
      <c r="I485" s="1">
        <f t="shared" si="21"/>
        <v>46080.309004629627</v>
      </c>
      <c r="J485" s="2">
        <f t="shared" si="22"/>
        <v>46080.309027777781</v>
      </c>
      <c r="K485">
        <f t="shared" si="23"/>
        <v>1772177100</v>
      </c>
    </row>
    <row r="486" spans="1:11" x14ac:dyDescent="0.55000000000000004">
      <c r="A486">
        <v>1772177398</v>
      </c>
      <c r="B486" t="s">
        <v>6</v>
      </c>
      <c r="C486" t="s">
        <v>7</v>
      </c>
      <c r="D486">
        <v>5180.1899999999996</v>
      </c>
      <c r="E486">
        <v>0</v>
      </c>
      <c r="F486">
        <v>0</v>
      </c>
      <c r="G486">
        <v>5187.6499999999996</v>
      </c>
      <c r="I486" s="1">
        <f t="shared" si="21"/>
        <v>46080.312476851846</v>
      </c>
      <c r="J486" s="2">
        <f t="shared" si="22"/>
        <v>46080.3125</v>
      </c>
      <c r="K486">
        <f t="shared" si="23"/>
        <v>1772177400</v>
      </c>
    </row>
    <row r="487" spans="1:11" x14ac:dyDescent="0.55000000000000004">
      <c r="A487">
        <v>1772177698</v>
      </c>
      <c r="B487" t="s">
        <v>6</v>
      </c>
      <c r="C487" t="s">
        <v>7</v>
      </c>
      <c r="D487">
        <v>5182.7</v>
      </c>
      <c r="E487">
        <v>0</v>
      </c>
      <c r="F487">
        <v>0</v>
      </c>
      <c r="G487">
        <v>5187.24</v>
      </c>
      <c r="I487" s="1">
        <f t="shared" si="21"/>
        <v>46080.315949074073</v>
      </c>
      <c r="J487" s="2">
        <f t="shared" si="22"/>
        <v>46080.315972222219</v>
      </c>
      <c r="K487">
        <f t="shared" si="23"/>
        <v>1772177700</v>
      </c>
    </row>
    <row r="488" spans="1:11" x14ac:dyDescent="0.55000000000000004">
      <c r="A488">
        <v>1772177998</v>
      </c>
      <c r="B488" t="s">
        <v>6</v>
      </c>
      <c r="C488" t="s">
        <v>7</v>
      </c>
      <c r="D488">
        <v>5180.5200000000004</v>
      </c>
      <c r="E488">
        <v>0</v>
      </c>
      <c r="F488">
        <v>0</v>
      </c>
      <c r="G488">
        <v>5186.8</v>
      </c>
      <c r="I488" s="1">
        <f t="shared" si="21"/>
        <v>46080.319421296299</v>
      </c>
      <c r="J488" s="2">
        <f t="shared" si="22"/>
        <v>46080.319444444445</v>
      </c>
      <c r="K488">
        <f t="shared" si="23"/>
        <v>1772178000</v>
      </c>
    </row>
    <row r="489" spans="1:11" x14ac:dyDescent="0.55000000000000004">
      <c r="A489">
        <v>1772178298</v>
      </c>
      <c r="B489" t="s">
        <v>6</v>
      </c>
      <c r="C489" t="s">
        <v>7</v>
      </c>
      <c r="D489">
        <v>5181.24</v>
      </c>
      <c r="E489">
        <v>0</v>
      </c>
      <c r="F489">
        <v>0</v>
      </c>
      <c r="G489">
        <v>5186.38</v>
      </c>
      <c r="I489" s="1">
        <f t="shared" si="21"/>
        <v>46080.322893518518</v>
      </c>
      <c r="J489" s="2">
        <f t="shared" si="22"/>
        <v>46080.322916666664</v>
      </c>
      <c r="K489">
        <f t="shared" si="23"/>
        <v>1772178300</v>
      </c>
    </row>
    <row r="490" spans="1:11" x14ac:dyDescent="0.55000000000000004">
      <c r="A490">
        <v>1772178598</v>
      </c>
      <c r="B490" t="s">
        <v>6</v>
      </c>
      <c r="C490" t="s">
        <v>7</v>
      </c>
      <c r="D490">
        <v>5179.6499999999996</v>
      </c>
      <c r="E490">
        <v>0</v>
      </c>
      <c r="F490">
        <v>0</v>
      </c>
      <c r="G490">
        <v>5185.8999999999996</v>
      </c>
      <c r="I490" s="1">
        <f t="shared" si="21"/>
        <v>46080.326365740737</v>
      </c>
      <c r="J490" s="2">
        <f t="shared" si="22"/>
        <v>46080.326388888891</v>
      </c>
      <c r="K490">
        <f t="shared" si="23"/>
        <v>1772178600</v>
      </c>
    </row>
    <row r="491" spans="1:11" x14ac:dyDescent="0.55000000000000004">
      <c r="A491">
        <v>1772178898</v>
      </c>
      <c r="B491" t="s">
        <v>6</v>
      </c>
      <c r="C491" t="s">
        <v>7</v>
      </c>
      <c r="D491">
        <v>5176.1000000000004</v>
      </c>
      <c r="E491">
        <v>0</v>
      </c>
      <c r="F491">
        <v>0</v>
      </c>
      <c r="G491">
        <v>5185.3599999999997</v>
      </c>
      <c r="I491" s="1">
        <f t="shared" si="21"/>
        <v>46080.329837962963</v>
      </c>
      <c r="J491" s="2">
        <f t="shared" si="22"/>
        <v>46080.329861111109</v>
      </c>
      <c r="K491">
        <f t="shared" si="23"/>
        <v>1772178900</v>
      </c>
    </row>
    <row r="492" spans="1:11" x14ac:dyDescent="0.55000000000000004">
      <c r="A492">
        <v>1772179198</v>
      </c>
      <c r="B492" t="s">
        <v>6</v>
      </c>
      <c r="C492" t="s">
        <v>7</v>
      </c>
      <c r="D492">
        <v>5180.66</v>
      </c>
      <c r="E492">
        <v>0</v>
      </c>
      <c r="F492">
        <v>0</v>
      </c>
      <c r="G492">
        <v>5184.95</v>
      </c>
      <c r="I492" s="1">
        <f t="shared" si="21"/>
        <v>46080.333310185189</v>
      </c>
      <c r="J492" s="2">
        <f t="shared" si="22"/>
        <v>46080.333333333336</v>
      </c>
      <c r="K492">
        <f t="shared" si="23"/>
        <v>1772179200</v>
      </c>
    </row>
    <row r="493" spans="1:11" x14ac:dyDescent="0.55000000000000004">
      <c r="A493">
        <v>1772179498</v>
      </c>
      <c r="B493" t="s">
        <v>6</v>
      </c>
      <c r="C493" t="s">
        <v>7</v>
      </c>
      <c r="D493">
        <v>5180.62</v>
      </c>
      <c r="E493">
        <v>0</v>
      </c>
      <c r="F493">
        <v>0</v>
      </c>
      <c r="G493">
        <v>5184.59</v>
      </c>
      <c r="I493" s="1">
        <f t="shared" si="21"/>
        <v>46080.336782407408</v>
      </c>
      <c r="J493" s="2">
        <f t="shared" si="22"/>
        <v>46080.336805555555</v>
      </c>
      <c r="K493">
        <f t="shared" si="23"/>
        <v>1772179500</v>
      </c>
    </row>
    <row r="494" spans="1:11" x14ac:dyDescent="0.55000000000000004">
      <c r="A494">
        <v>1772179798</v>
      </c>
      <c r="B494" t="s">
        <v>6</v>
      </c>
      <c r="C494" t="s">
        <v>7</v>
      </c>
      <c r="D494">
        <v>5178.43</v>
      </c>
      <c r="E494">
        <v>0</v>
      </c>
      <c r="F494">
        <v>0</v>
      </c>
      <c r="G494">
        <v>5184.1899999999996</v>
      </c>
      <c r="I494" s="1">
        <f t="shared" si="21"/>
        <v>46080.340254629627</v>
      </c>
      <c r="J494" s="2">
        <f t="shared" si="22"/>
        <v>46080.340277777781</v>
      </c>
      <c r="K494">
        <f t="shared" si="23"/>
        <v>1772179800</v>
      </c>
    </row>
    <row r="495" spans="1:11" x14ac:dyDescent="0.55000000000000004">
      <c r="A495">
        <v>1772180098</v>
      </c>
      <c r="B495" t="s">
        <v>6</v>
      </c>
      <c r="C495" t="s">
        <v>7</v>
      </c>
      <c r="D495">
        <v>5178.8999999999996</v>
      </c>
      <c r="E495">
        <v>0</v>
      </c>
      <c r="F495">
        <v>0</v>
      </c>
      <c r="G495">
        <v>5183.79</v>
      </c>
      <c r="I495" s="1">
        <f t="shared" si="21"/>
        <v>46080.343726851846</v>
      </c>
      <c r="J495" s="2">
        <f t="shared" si="22"/>
        <v>46080.34375</v>
      </c>
      <c r="K495">
        <f t="shared" si="23"/>
        <v>1772180100</v>
      </c>
    </row>
    <row r="496" spans="1:11" x14ac:dyDescent="0.55000000000000004">
      <c r="A496">
        <v>1772180398</v>
      </c>
      <c r="B496" t="s">
        <v>6</v>
      </c>
      <c r="C496" t="s">
        <v>7</v>
      </c>
      <c r="D496">
        <v>5175</v>
      </c>
      <c r="E496">
        <v>0</v>
      </c>
      <c r="F496">
        <v>5174.41</v>
      </c>
      <c r="G496">
        <v>5183.25</v>
      </c>
      <c r="I496" s="1">
        <f t="shared" si="21"/>
        <v>46080.347199074073</v>
      </c>
      <c r="J496" s="2">
        <f t="shared" si="22"/>
        <v>46080.347222222219</v>
      </c>
      <c r="K496">
        <f t="shared" si="23"/>
        <v>1772180400</v>
      </c>
    </row>
    <row r="497" spans="1:11" x14ac:dyDescent="0.55000000000000004">
      <c r="A497">
        <v>1772180698</v>
      </c>
      <c r="B497" t="s">
        <v>6</v>
      </c>
      <c r="C497" t="s">
        <v>7</v>
      </c>
      <c r="D497">
        <v>5177.6099999999997</v>
      </c>
      <c r="E497">
        <v>0</v>
      </c>
      <c r="F497">
        <v>0</v>
      </c>
      <c r="G497">
        <v>5182.83</v>
      </c>
      <c r="I497" s="1">
        <f t="shared" si="21"/>
        <v>46080.350671296299</v>
      </c>
      <c r="J497" s="2">
        <f t="shared" si="22"/>
        <v>46080.350694444445</v>
      </c>
      <c r="K497">
        <f t="shared" si="23"/>
        <v>1772180700</v>
      </c>
    </row>
    <row r="498" spans="1:11" x14ac:dyDescent="0.55000000000000004">
      <c r="A498">
        <v>1772180998</v>
      </c>
      <c r="B498" t="s">
        <v>6</v>
      </c>
      <c r="C498" t="s">
        <v>7</v>
      </c>
      <c r="D498">
        <v>5181.78</v>
      </c>
      <c r="E498">
        <v>0</v>
      </c>
      <c r="F498">
        <v>0</v>
      </c>
      <c r="G498">
        <v>5182.6400000000003</v>
      </c>
      <c r="I498" s="1">
        <f t="shared" si="21"/>
        <v>46080.354143518518</v>
      </c>
      <c r="J498" s="2">
        <f t="shared" si="22"/>
        <v>46080.354166666664</v>
      </c>
      <c r="K498">
        <f t="shared" si="23"/>
        <v>1772181000</v>
      </c>
    </row>
    <row r="499" spans="1:11" x14ac:dyDescent="0.55000000000000004">
      <c r="A499">
        <v>1772181298</v>
      </c>
      <c r="B499" t="s">
        <v>6</v>
      </c>
      <c r="C499" t="s">
        <v>7</v>
      </c>
      <c r="D499">
        <v>5180.34</v>
      </c>
      <c r="E499">
        <v>0</v>
      </c>
      <c r="F499">
        <v>0</v>
      </c>
      <c r="G499">
        <v>5182.51</v>
      </c>
      <c r="I499" s="1">
        <f t="shared" si="21"/>
        <v>46080.357615740737</v>
      </c>
      <c r="J499" s="2">
        <f t="shared" si="22"/>
        <v>46080.357638888891</v>
      </c>
      <c r="K499">
        <f t="shared" si="23"/>
        <v>1772181300</v>
      </c>
    </row>
    <row r="500" spans="1:11" x14ac:dyDescent="0.55000000000000004">
      <c r="A500">
        <v>1772181598</v>
      </c>
      <c r="B500" t="s">
        <v>6</v>
      </c>
      <c r="C500" t="s">
        <v>7</v>
      </c>
      <c r="D500">
        <v>5180.32</v>
      </c>
      <c r="E500">
        <v>0</v>
      </c>
      <c r="F500">
        <v>0</v>
      </c>
      <c r="G500">
        <v>5182.3599999999997</v>
      </c>
      <c r="I500" s="1">
        <f t="shared" si="21"/>
        <v>46080.361087962963</v>
      </c>
      <c r="J500" s="2">
        <f t="shared" si="22"/>
        <v>46080.361111111109</v>
      </c>
      <c r="K500">
        <f t="shared" si="23"/>
        <v>1772181600</v>
      </c>
    </row>
    <row r="501" spans="1:11" x14ac:dyDescent="0.55000000000000004">
      <c r="A501">
        <v>1772181898</v>
      </c>
      <c r="B501" t="s">
        <v>6</v>
      </c>
      <c r="C501" t="s">
        <v>7</v>
      </c>
      <c r="D501">
        <v>5180.67</v>
      </c>
      <c r="E501">
        <v>0</v>
      </c>
      <c r="F501">
        <v>0</v>
      </c>
      <c r="G501">
        <v>5182.26</v>
      </c>
      <c r="I501" s="1">
        <f t="shared" si="21"/>
        <v>46080.364560185189</v>
      </c>
      <c r="J501" s="2">
        <f t="shared" si="22"/>
        <v>46080.364583333336</v>
      </c>
      <c r="K501">
        <f t="shared" si="23"/>
        <v>1772181900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J501"/>
  <sheetViews>
    <sheetView zoomScale="70" zoomScaleNormal="70" workbookViewId="0">
      <selection activeCell="I1" sqref="I1"/>
    </sheetView>
  </sheetViews>
  <sheetFormatPr defaultRowHeight="14.4" x14ac:dyDescent="0.55000000000000004"/>
  <cols>
    <col min="1" max="1" width="10.68359375" bestFit="1" customWidth="1"/>
    <col min="5" max="5" width="13.41796875" bestFit="1" customWidth="1"/>
    <col min="6" max="6" width="12.9453125" bestFit="1" customWidth="1"/>
    <col min="8" max="8" width="17.41796875" bestFit="1" customWidth="1"/>
    <col min="9" max="9" width="14.83984375" bestFit="1" customWidth="1"/>
    <col min="10" max="10" width="17.47265625" bestFit="1" customWidth="1"/>
  </cols>
  <sheetData>
    <row r="1" spans="1:1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67</v>
      </c>
      <c r="I1" t="s">
        <v>68</v>
      </c>
      <c r="J1" t="s">
        <v>69</v>
      </c>
    </row>
    <row r="2" spans="1:10" x14ac:dyDescent="0.55000000000000004">
      <c r="A2">
        <v>1772024998</v>
      </c>
      <c r="B2" t="s">
        <v>6</v>
      </c>
      <c r="C2" t="s">
        <v>7</v>
      </c>
      <c r="D2">
        <v>5187.2</v>
      </c>
      <c r="E2">
        <v>5188.55</v>
      </c>
      <c r="F2">
        <v>5184.29</v>
      </c>
      <c r="H2" s="1">
        <f t="shared" ref="H2:H65" si="0">(A2/86400)+25569</f>
        <v>46078.548587962963</v>
      </c>
      <c r="I2" s="2">
        <f t="shared" ref="I2:I65" si="1">CEILING(INT(H2*1440)/1440*288,1)/288</f>
        <v>46078.548611111109</v>
      </c>
      <c r="J2">
        <f>MROUND((I2-25569)*86400,300)</f>
        <v>1772025000</v>
      </c>
    </row>
    <row r="3" spans="1:10" x14ac:dyDescent="0.55000000000000004">
      <c r="A3">
        <v>1772025298</v>
      </c>
      <c r="B3" t="s">
        <v>6</v>
      </c>
      <c r="C3" t="s">
        <v>7</v>
      </c>
      <c r="D3">
        <v>5187</v>
      </c>
      <c r="E3">
        <v>5189.3599999999997</v>
      </c>
      <c r="F3">
        <v>5185.43</v>
      </c>
      <c r="H3" s="1">
        <f t="shared" si="0"/>
        <v>46078.552060185189</v>
      </c>
      <c r="I3" s="2">
        <f t="shared" si="1"/>
        <v>46078.552083333336</v>
      </c>
      <c r="J3">
        <f t="shared" ref="J3:J66" si="2">MROUND((I3-25569)*86400,300)</f>
        <v>1772025300</v>
      </c>
    </row>
    <row r="4" spans="1:10" x14ac:dyDescent="0.55000000000000004">
      <c r="A4">
        <v>1772025598</v>
      </c>
      <c r="B4" t="s">
        <v>6</v>
      </c>
      <c r="C4" t="s">
        <v>7</v>
      </c>
      <c r="D4">
        <v>5191.13</v>
      </c>
      <c r="E4">
        <v>5190.7299999999996</v>
      </c>
      <c r="F4">
        <v>5186.16</v>
      </c>
      <c r="H4" s="1">
        <f t="shared" si="0"/>
        <v>46078.555532407408</v>
      </c>
      <c r="I4" s="2">
        <f t="shared" si="1"/>
        <v>46078.555555555555</v>
      </c>
      <c r="J4">
        <f t="shared" si="2"/>
        <v>1772025600</v>
      </c>
    </row>
    <row r="5" spans="1:10" x14ac:dyDescent="0.55000000000000004">
      <c r="A5">
        <v>1772025898</v>
      </c>
      <c r="B5" t="s">
        <v>6</v>
      </c>
      <c r="C5" t="s">
        <v>7</v>
      </c>
      <c r="D5">
        <v>5188.07</v>
      </c>
      <c r="E5">
        <v>5191.47</v>
      </c>
      <c r="F5">
        <v>5186.92</v>
      </c>
      <c r="H5" s="1">
        <f t="shared" si="0"/>
        <v>46078.559004629627</v>
      </c>
      <c r="I5" s="2">
        <f t="shared" si="1"/>
        <v>46078.559027777781</v>
      </c>
      <c r="J5">
        <f t="shared" si="2"/>
        <v>1772025900</v>
      </c>
    </row>
    <row r="6" spans="1:10" x14ac:dyDescent="0.55000000000000004">
      <c r="A6">
        <v>1772026198</v>
      </c>
      <c r="B6" t="s">
        <v>6</v>
      </c>
      <c r="C6" t="s">
        <v>7</v>
      </c>
      <c r="D6">
        <v>5188.16</v>
      </c>
      <c r="E6">
        <v>5191.3599999999997</v>
      </c>
      <c r="F6">
        <v>5187.17</v>
      </c>
      <c r="H6" s="1">
        <f t="shared" si="0"/>
        <v>46078.562476851846</v>
      </c>
      <c r="I6" s="2">
        <f t="shared" si="1"/>
        <v>46078.5625</v>
      </c>
      <c r="J6">
        <f t="shared" si="2"/>
        <v>1772026200</v>
      </c>
    </row>
    <row r="7" spans="1:10" x14ac:dyDescent="0.55000000000000004">
      <c r="A7">
        <v>1772026498</v>
      </c>
      <c r="B7" t="s">
        <v>6</v>
      </c>
      <c r="C7" t="s">
        <v>7</v>
      </c>
      <c r="D7">
        <v>5189.6099999999997</v>
      </c>
      <c r="E7">
        <v>5191.2</v>
      </c>
      <c r="F7">
        <v>5187.78</v>
      </c>
      <c r="H7" s="1">
        <f t="shared" si="0"/>
        <v>46078.565949074073</v>
      </c>
      <c r="I7" s="2">
        <f t="shared" si="1"/>
        <v>46078.565972222219</v>
      </c>
      <c r="J7">
        <f t="shared" si="2"/>
        <v>1772026500</v>
      </c>
    </row>
    <row r="8" spans="1:10" x14ac:dyDescent="0.55000000000000004">
      <c r="A8">
        <v>1772026798</v>
      </c>
      <c r="B8" t="s">
        <v>6</v>
      </c>
      <c r="C8" t="s">
        <v>7</v>
      </c>
      <c r="D8">
        <v>5186.84</v>
      </c>
      <c r="E8">
        <v>5191.5</v>
      </c>
      <c r="F8">
        <v>5185.3100000000004</v>
      </c>
      <c r="H8" s="1">
        <f t="shared" si="0"/>
        <v>46078.569421296299</v>
      </c>
      <c r="I8" s="2">
        <f t="shared" si="1"/>
        <v>46078.569444444445</v>
      </c>
      <c r="J8">
        <f t="shared" si="2"/>
        <v>1772026800</v>
      </c>
    </row>
    <row r="9" spans="1:10" x14ac:dyDescent="0.55000000000000004">
      <c r="A9">
        <v>1772027098</v>
      </c>
      <c r="B9" t="s">
        <v>6</v>
      </c>
      <c r="C9" t="s">
        <v>7</v>
      </c>
      <c r="D9">
        <v>5186.59</v>
      </c>
      <c r="E9">
        <v>5191.53</v>
      </c>
      <c r="F9">
        <v>5185.45</v>
      </c>
      <c r="H9" s="1">
        <f t="shared" si="0"/>
        <v>46078.572893518518</v>
      </c>
      <c r="I9" s="2">
        <f t="shared" si="1"/>
        <v>46078.572916666664</v>
      </c>
      <c r="J9">
        <f t="shared" si="2"/>
        <v>1772027100</v>
      </c>
    </row>
    <row r="10" spans="1:10" x14ac:dyDescent="0.55000000000000004">
      <c r="A10">
        <v>1772027398</v>
      </c>
      <c r="B10" t="s">
        <v>6</v>
      </c>
      <c r="C10" t="s">
        <v>7</v>
      </c>
      <c r="D10">
        <v>5186.07</v>
      </c>
      <c r="E10">
        <v>5189.6899999999996</v>
      </c>
      <c r="F10">
        <v>5184.8599999999997</v>
      </c>
      <c r="H10" s="1">
        <f t="shared" si="0"/>
        <v>46078.576365740737</v>
      </c>
      <c r="I10" s="2">
        <f t="shared" si="1"/>
        <v>46078.576388888891</v>
      </c>
      <c r="J10">
        <f t="shared" si="2"/>
        <v>1772027400</v>
      </c>
    </row>
    <row r="11" spans="1:10" x14ac:dyDescent="0.55000000000000004">
      <c r="A11">
        <v>1772027698</v>
      </c>
      <c r="B11" t="s">
        <v>6</v>
      </c>
      <c r="C11" t="s">
        <v>7</v>
      </c>
      <c r="D11">
        <v>5185.2299999999996</v>
      </c>
      <c r="E11">
        <v>5189.01</v>
      </c>
      <c r="F11">
        <v>5184.7</v>
      </c>
      <c r="H11" s="1">
        <f t="shared" si="0"/>
        <v>46078.579837962963</v>
      </c>
      <c r="I11" s="2">
        <f t="shared" si="1"/>
        <v>46078.579861111109</v>
      </c>
      <c r="J11">
        <f t="shared" si="2"/>
        <v>1772027700</v>
      </c>
    </row>
    <row r="12" spans="1:10" x14ac:dyDescent="0.55000000000000004">
      <c r="A12">
        <v>1772027998</v>
      </c>
      <c r="B12" t="s">
        <v>6</v>
      </c>
      <c r="C12" t="s">
        <v>7</v>
      </c>
      <c r="D12">
        <v>5187.18</v>
      </c>
      <c r="E12">
        <v>5188.01</v>
      </c>
      <c r="F12">
        <v>5184.1099999999997</v>
      </c>
      <c r="H12" s="1">
        <f t="shared" si="0"/>
        <v>46078.583310185189</v>
      </c>
      <c r="I12" s="2">
        <f t="shared" si="1"/>
        <v>46078.583333333336</v>
      </c>
      <c r="J12">
        <f t="shared" si="2"/>
        <v>1772028000</v>
      </c>
    </row>
    <row r="13" spans="1:10" x14ac:dyDescent="0.55000000000000004">
      <c r="A13">
        <v>1772028298</v>
      </c>
      <c r="B13" t="s">
        <v>6</v>
      </c>
      <c r="C13" t="s">
        <v>7</v>
      </c>
      <c r="D13">
        <v>5189.99</v>
      </c>
      <c r="E13">
        <v>5189.22</v>
      </c>
      <c r="F13">
        <v>5185.22</v>
      </c>
      <c r="H13" s="1">
        <f t="shared" si="0"/>
        <v>46078.586782407408</v>
      </c>
      <c r="I13" s="2">
        <f t="shared" si="1"/>
        <v>46078.586805555555</v>
      </c>
      <c r="J13">
        <f t="shared" si="2"/>
        <v>1772028300</v>
      </c>
    </row>
    <row r="14" spans="1:10" x14ac:dyDescent="0.55000000000000004">
      <c r="A14">
        <v>1772028598</v>
      </c>
      <c r="B14" t="s">
        <v>6</v>
      </c>
      <c r="C14" t="s">
        <v>7</v>
      </c>
      <c r="D14">
        <v>5185.4399999999996</v>
      </c>
      <c r="E14">
        <v>5189.63</v>
      </c>
      <c r="F14">
        <v>5184.42</v>
      </c>
      <c r="H14" s="1">
        <f t="shared" si="0"/>
        <v>46078.590254629627</v>
      </c>
      <c r="I14" s="2">
        <f t="shared" si="1"/>
        <v>46078.590277777781</v>
      </c>
      <c r="J14">
        <f>MROUND((I14-25569)*86400,300)</f>
        <v>1772028600</v>
      </c>
    </row>
    <row r="15" spans="1:10" x14ac:dyDescent="0.55000000000000004">
      <c r="A15">
        <v>1772028898</v>
      </c>
      <c r="B15" t="s">
        <v>6</v>
      </c>
      <c r="C15" t="s">
        <v>7</v>
      </c>
      <c r="D15">
        <v>5182.68</v>
      </c>
      <c r="E15">
        <v>5187.79</v>
      </c>
      <c r="F15">
        <v>5183.1099999999997</v>
      </c>
      <c r="H15" s="1">
        <f t="shared" si="0"/>
        <v>46078.593726851846</v>
      </c>
      <c r="I15" s="2">
        <f t="shared" si="1"/>
        <v>46078.59375</v>
      </c>
      <c r="J15">
        <f t="shared" si="2"/>
        <v>1772028900</v>
      </c>
    </row>
    <row r="16" spans="1:10" x14ac:dyDescent="0.55000000000000004">
      <c r="A16">
        <v>1772029198</v>
      </c>
      <c r="B16" t="s">
        <v>6</v>
      </c>
      <c r="C16" t="s">
        <v>7</v>
      </c>
      <c r="D16">
        <v>5181.49</v>
      </c>
      <c r="E16">
        <v>5186.3</v>
      </c>
      <c r="F16">
        <v>5181.25</v>
      </c>
      <c r="H16" s="1">
        <f t="shared" si="0"/>
        <v>46078.597199074073</v>
      </c>
      <c r="I16" s="2">
        <f t="shared" si="1"/>
        <v>46078.597222222219</v>
      </c>
      <c r="J16">
        <f t="shared" si="2"/>
        <v>1772029200</v>
      </c>
    </row>
    <row r="17" spans="1:10" x14ac:dyDescent="0.55000000000000004">
      <c r="A17">
        <v>1772029498</v>
      </c>
      <c r="B17" t="s">
        <v>6</v>
      </c>
      <c r="C17" t="s">
        <v>7</v>
      </c>
      <c r="D17">
        <v>5177.91</v>
      </c>
      <c r="E17">
        <v>5184.05</v>
      </c>
      <c r="F17">
        <v>5177.67</v>
      </c>
      <c r="H17" s="1">
        <f t="shared" si="0"/>
        <v>46078.600671296299</v>
      </c>
      <c r="I17" s="2">
        <f t="shared" si="1"/>
        <v>46078.600694444445</v>
      </c>
      <c r="J17">
        <f t="shared" si="2"/>
        <v>1772029500</v>
      </c>
    </row>
    <row r="18" spans="1:10" x14ac:dyDescent="0.55000000000000004">
      <c r="A18">
        <v>1772029798</v>
      </c>
      <c r="B18" t="s">
        <v>6</v>
      </c>
      <c r="C18" t="s">
        <v>7</v>
      </c>
      <c r="D18">
        <v>5174.1400000000003</v>
      </c>
      <c r="E18">
        <v>5182</v>
      </c>
      <c r="F18">
        <v>5174.18</v>
      </c>
      <c r="H18" s="1">
        <f t="shared" si="0"/>
        <v>46078.604143518518</v>
      </c>
      <c r="I18" s="2">
        <f t="shared" si="1"/>
        <v>46078.604166666664</v>
      </c>
      <c r="J18">
        <f t="shared" si="2"/>
        <v>1772029800</v>
      </c>
    </row>
    <row r="19" spans="1:10" x14ac:dyDescent="0.55000000000000004">
      <c r="A19">
        <v>1772030098</v>
      </c>
      <c r="B19" t="s">
        <v>6</v>
      </c>
      <c r="C19" t="s">
        <v>7</v>
      </c>
      <c r="D19">
        <v>5159.7299999999996</v>
      </c>
      <c r="E19">
        <v>5178.2299999999996</v>
      </c>
      <c r="F19">
        <v>5165.63</v>
      </c>
      <c r="H19" s="1">
        <f t="shared" si="0"/>
        <v>46078.607615740737</v>
      </c>
      <c r="I19" s="2">
        <f t="shared" si="1"/>
        <v>46078.607638888891</v>
      </c>
      <c r="J19">
        <f t="shared" si="2"/>
        <v>1772030100</v>
      </c>
    </row>
    <row r="20" spans="1:10" x14ac:dyDescent="0.55000000000000004">
      <c r="A20">
        <v>1772030398</v>
      </c>
      <c r="B20" t="s">
        <v>6</v>
      </c>
      <c r="C20" t="s">
        <v>7</v>
      </c>
      <c r="D20">
        <v>5174.91</v>
      </c>
      <c r="E20">
        <v>5176.18</v>
      </c>
      <c r="F20">
        <v>5160.7700000000004</v>
      </c>
      <c r="H20" s="1">
        <f t="shared" si="0"/>
        <v>46078.611087962963</v>
      </c>
      <c r="I20" s="2">
        <f t="shared" si="1"/>
        <v>46078.611111111109</v>
      </c>
      <c r="J20">
        <f t="shared" si="2"/>
        <v>1772030400</v>
      </c>
    </row>
    <row r="21" spans="1:10" x14ac:dyDescent="0.55000000000000004">
      <c r="A21">
        <v>1772030698</v>
      </c>
      <c r="B21" t="s">
        <v>6</v>
      </c>
      <c r="C21" t="s">
        <v>7</v>
      </c>
      <c r="D21">
        <v>5181.79</v>
      </c>
      <c r="E21">
        <v>5177.79</v>
      </c>
      <c r="F21">
        <v>5165.3599999999997</v>
      </c>
      <c r="H21" s="1">
        <f t="shared" si="0"/>
        <v>46078.614560185189</v>
      </c>
      <c r="I21" s="2">
        <f t="shared" si="1"/>
        <v>46078.614583333336</v>
      </c>
      <c r="J21">
        <f t="shared" si="2"/>
        <v>1772030700</v>
      </c>
    </row>
    <row r="22" spans="1:10" x14ac:dyDescent="0.55000000000000004">
      <c r="A22">
        <v>1772030998</v>
      </c>
      <c r="B22" t="s">
        <v>6</v>
      </c>
      <c r="C22" t="s">
        <v>7</v>
      </c>
      <c r="D22">
        <v>5188.55</v>
      </c>
      <c r="E22">
        <v>5182.51</v>
      </c>
      <c r="F22">
        <v>5171.16</v>
      </c>
      <c r="H22" s="1">
        <f t="shared" si="0"/>
        <v>46078.618032407408</v>
      </c>
      <c r="I22" s="2">
        <f t="shared" si="1"/>
        <v>46078.618055555555</v>
      </c>
      <c r="J22">
        <f t="shared" si="2"/>
        <v>1772031000</v>
      </c>
    </row>
    <row r="23" spans="1:10" x14ac:dyDescent="0.55000000000000004">
      <c r="A23">
        <v>1772031298</v>
      </c>
      <c r="B23" t="s">
        <v>6</v>
      </c>
      <c r="C23" t="s">
        <v>7</v>
      </c>
      <c r="D23">
        <v>5191.25</v>
      </c>
      <c r="E23">
        <v>5187.67</v>
      </c>
      <c r="F23">
        <v>5178.91</v>
      </c>
      <c r="H23" s="1">
        <f t="shared" si="0"/>
        <v>46078.621504629627</v>
      </c>
      <c r="I23" s="2">
        <f t="shared" si="1"/>
        <v>46078.621527777781</v>
      </c>
      <c r="J23">
        <f t="shared" si="2"/>
        <v>1772031300</v>
      </c>
    </row>
    <row r="24" spans="1:10" x14ac:dyDescent="0.55000000000000004">
      <c r="A24">
        <v>1772031598</v>
      </c>
      <c r="B24" t="s">
        <v>6</v>
      </c>
      <c r="C24" t="s">
        <v>7</v>
      </c>
      <c r="D24">
        <v>5198.6400000000003</v>
      </c>
      <c r="E24">
        <v>5194.91</v>
      </c>
      <c r="F24">
        <v>5185.26</v>
      </c>
      <c r="H24" s="1">
        <f t="shared" si="0"/>
        <v>46078.624976851846</v>
      </c>
      <c r="I24" s="2">
        <f t="shared" si="1"/>
        <v>46078.625</v>
      </c>
      <c r="J24">
        <f t="shared" si="2"/>
        <v>1772031600</v>
      </c>
    </row>
    <row r="25" spans="1:10" x14ac:dyDescent="0.55000000000000004">
      <c r="A25">
        <v>1772031898</v>
      </c>
      <c r="B25" t="s">
        <v>6</v>
      </c>
      <c r="C25" t="s">
        <v>7</v>
      </c>
      <c r="D25">
        <v>5195.8900000000003</v>
      </c>
      <c r="E25">
        <v>5199.99</v>
      </c>
      <c r="F25">
        <v>5191.55</v>
      </c>
      <c r="H25" s="1">
        <f t="shared" si="0"/>
        <v>46078.628449074073</v>
      </c>
      <c r="I25" s="2">
        <f t="shared" si="1"/>
        <v>46078.628472222219</v>
      </c>
      <c r="J25">
        <f t="shared" si="2"/>
        <v>1772031900</v>
      </c>
    </row>
    <row r="26" spans="1:10" x14ac:dyDescent="0.55000000000000004">
      <c r="A26">
        <v>1772032198</v>
      </c>
      <c r="B26" t="s">
        <v>6</v>
      </c>
      <c r="C26" t="s">
        <v>7</v>
      </c>
      <c r="D26">
        <v>5193.17</v>
      </c>
      <c r="E26">
        <v>5199.88</v>
      </c>
      <c r="F26">
        <v>5192.84</v>
      </c>
      <c r="H26" s="1">
        <f t="shared" si="0"/>
        <v>46078.631921296299</v>
      </c>
      <c r="I26" s="2">
        <f t="shared" si="1"/>
        <v>46078.631944444445</v>
      </c>
      <c r="J26">
        <f t="shared" si="2"/>
        <v>1772032200</v>
      </c>
    </row>
    <row r="27" spans="1:10" x14ac:dyDescent="0.55000000000000004">
      <c r="A27">
        <v>1772032498</v>
      </c>
      <c r="B27" t="s">
        <v>6</v>
      </c>
      <c r="C27" t="s">
        <v>7</v>
      </c>
      <c r="D27">
        <v>5188.97</v>
      </c>
      <c r="E27">
        <v>5199.2700000000004</v>
      </c>
      <c r="F27">
        <v>5192.3999999999996</v>
      </c>
      <c r="H27" s="1">
        <f t="shared" si="0"/>
        <v>46078.635393518518</v>
      </c>
      <c r="I27" s="2">
        <f t="shared" si="1"/>
        <v>46078.635416666664</v>
      </c>
      <c r="J27">
        <f t="shared" si="2"/>
        <v>1772032500</v>
      </c>
    </row>
    <row r="28" spans="1:10" x14ac:dyDescent="0.55000000000000004">
      <c r="A28">
        <v>1772032798</v>
      </c>
      <c r="B28" t="s">
        <v>6</v>
      </c>
      <c r="C28" t="s">
        <v>7</v>
      </c>
      <c r="D28">
        <v>5185.46</v>
      </c>
      <c r="E28">
        <v>5196.5600000000004</v>
      </c>
      <c r="F28">
        <v>5189.6499999999996</v>
      </c>
      <c r="H28" s="1">
        <f t="shared" si="0"/>
        <v>46078.638865740737</v>
      </c>
      <c r="I28" s="2">
        <f t="shared" si="1"/>
        <v>46078.638888888891</v>
      </c>
      <c r="J28">
        <f t="shared" si="2"/>
        <v>1772032800</v>
      </c>
    </row>
    <row r="29" spans="1:10" x14ac:dyDescent="0.55000000000000004">
      <c r="A29">
        <v>1772033098</v>
      </c>
      <c r="B29" t="s">
        <v>6</v>
      </c>
      <c r="C29" t="s">
        <v>7</v>
      </c>
      <c r="D29">
        <v>5180.33</v>
      </c>
      <c r="E29">
        <v>5192.6000000000004</v>
      </c>
      <c r="F29">
        <v>5182.92</v>
      </c>
      <c r="H29" s="1">
        <f t="shared" si="0"/>
        <v>46078.642337962963</v>
      </c>
      <c r="I29" s="2">
        <f t="shared" si="1"/>
        <v>46078.642361111109</v>
      </c>
      <c r="J29">
        <f t="shared" si="2"/>
        <v>1772033100</v>
      </c>
    </row>
    <row r="30" spans="1:10" x14ac:dyDescent="0.55000000000000004">
      <c r="A30">
        <v>1772033398</v>
      </c>
      <c r="B30" t="s">
        <v>6</v>
      </c>
      <c r="C30" t="s">
        <v>7</v>
      </c>
      <c r="D30">
        <v>5181.68</v>
      </c>
      <c r="E30">
        <v>5187.93</v>
      </c>
      <c r="F30">
        <v>5177.74</v>
      </c>
      <c r="H30" s="1">
        <f t="shared" si="0"/>
        <v>46078.645810185189</v>
      </c>
      <c r="I30" s="2">
        <f t="shared" si="1"/>
        <v>46078.645833333336</v>
      </c>
      <c r="J30">
        <f t="shared" si="2"/>
        <v>1772033400</v>
      </c>
    </row>
    <row r="31" spans="1:10" x14ac:dyDescent="0.55000000000000004">
      <c r="A31">
        <v>1772033698</v>
      </c>
      <c r="B31" t="s">
        <v>6</v>
      </c>
      <c r="C31" t="s">
        <v>7</v>
      </c>
      <c r="D31">
        <v>5187.95</v>
      </c>
      <c r="E31">
        <v>5188.16</v>
      </c>
      <c r="F31">
        <v>5178.7299999999996</v>
      </c>
      <c r="H31" s="1">
        <f t="shared" si="0"/>
        <v>46078.649282407408</v>
      </c>
      <c r="I31" s="2">
        <f t="shared" si="1"/>
        <v>46078.649305555555</v>
      </c>
      <c r="J31">
        <f t="shared" si="2"/>
        <v>1772033700</v>
      </c>
    </row>
    <row r="32" spans="1:10" x14ac:dyDescent="0.55000000000000004">
      <c r="A32">
        <v>1772033998</v>
      </c>
      <c r="B32" t="s">
        <v>6</v>
      </c>
      <c r="C32" t="s">
        <v>7</v>
      </c>
      <c r="D32">
        <v>5191</v>
      </c>
      <c r="E32">
        <v>5190.12</v>
      </c>
      <c r="F32">
        <v>5182.22</v>
      </c>
      <c r="H32" s="1">
        <f t="shared" si="0"/>
        <v>46078.652754629627</v>
      </c>
      <c r="I32" s="2">
        <f t="shared" si="1"/>
        <v>46078.652777777781</v>
      </c>
      <c r="J32">
        <f t="shared" si="2"/>
        <v>1772034000</v>
      </c>
    </row>
    <row r="33" spans="1:10" x14ac:dyDescent="0.55000000000000004">
      <c r="A33">
        <v>1772034298</v>
      </c>
      <c r="B33" t="s">
        <v>6</v>
      </c>
      <c r="C33" t="s">
        <v>7</v>
      </c>
      <c r="D33">
        <v>5197.8999999999996</v>
      </c>
      <c r="E33">
        <v>5193.9799999999996</v>
      </c>
      <c r="F33">
        <v>5184.4399999999996</v>
      </c>
      <c r="H33" s="1">
        <f t="shared" si="0"/>
        <v>46078.656226851846</v>
      </c>
      <c r="I33" s="2">
        <f t="shared" si="1"/>
        <v>46078.65625</v>
      </c>
      <c r="J33">
        <f t="shared" si="2"/>
        <v>1772034300</v>
      </c>
    </row>
    <row r="34" spans="1:10" x14ac:dyDescent="0.55000000000000004">
      <c r="A34">
        <v>1772034598</v>
      </c>
      <c r="B34" t="s">
        <v>6</v>
      </c>
      <c r="C34" t="s">
        <v>7</v>
      </c>
      <c r="D34">
        <v>5195.4799999999996</v>
      </c>
      <c r="E34">
        <v>5196.26</v>
      </c>
      <c r="F34">
        <v>5188.72</v>
      </c>
      <c r="H34" s="1">
        <f t="shared" si="0"/>
        <v>46078.659699074073</v>
      </c>
      <c r="I34" s="2">
        <f t="shared" si="1"/>
        <v>46078.659722222219</v>
      </c>
      <c r="J34">
        <f t="shared" si="2"/>
        <v>1772034600</v>
      </c>
    </row>
    <row r="35" spans="1:10" x14ac:dyDescent="0.55000000000000004">
      <c r="A35">
        <v>1772034898</v>
      </c>
      <c r="B35" t="s">
        <v>6</v>
      </c>
      <c r="C35" t="s">
        <v>7</v>
      </c>
      <c r="D35">
        <v>5194.5</v>
      </c>
      <c r="E35">
        <v>5197.66</v>
      </c>
      <c r="F35">
        <v>5191.68</v>
      </c>
      <c r="H35" s="1">
        <f t="shared" si="0"/>
        <v>46078.663171296299</v>
      </c>
      <c r="I35" s="2">
        <f t="shared" si="1"/>
        <v>46078.663194444445</v>
      </c>
      <c r="J35">
        <f t="shared" si="2"/>
        <v>1772034900</v>
      </c>
    </row>
    <row r="36" spans="1:10" x14ac:dyDescent="0.55000000000000004">
      <c r="A36">
        <v>1772035198</v>
      </c>
      <c r="B36" t="s">
        <v>6</v>
      </c>
      <c r="C36" t="s">
        <v>7</v>
      </c>
      <c r="D36">
        <v>5194.37</v>
      </c>
      <c r="E36">
        <v>5198.6400000000003</v>
      </c>
      <c r="F36">
        <v>5193.3100000000004</v>
      </c>
      <c r="H36" s="1">
        <f t="shared" si="0"/>
        <v>46078.666643518518</v>
      </c>
      <c r="I36" s="2">
        <f t="shared" si="1"/>
        <v>46078.666666666664</v>
      </c>
      <c r="J36">
        <f t="shared" si="2"/>
        <v>1772035200</v>
      </c>
    </row>
    <row r="37" spans="1:10" x14ac:dyDescent="0.55000000000000004">
      <c r="A37">
        <v>1772035498</v>
      </c>
      <c r="B37" t="s">
        <v>6</v>
      </c>
      <c r="C37" t="s">
        <v>7</v>
      </c>
      <c r="D37">
        <v>5191.37</v>
      </c>
      <c r="E37">
        <v>5197.62</v>
      </c>
      <c r="F37">
        <v>5192.8999999999996</v>
      </c>
      <c r="H37" s="1">
        <f t="shared" si="0"/>
        <v>46078.670115740737</v>
      </c>
      <c r="I37" s="2">
        <f t="shared" si="1"/>
        <v>46078.670138888891</v>
      </c>
      <c r="J37">
        <f t="shared" si="2"/>
        <v>1772035500</v>
      </c>
    </row>
    <row r="38" spans="1:10" x14ac:dyDescent="0.55000000000000004">
      <c r="A38">
        <v>1772035798</v>
      </c>
      <c r="B38" t="s">
        <v>6</v>
      </c>
      <c r="C38" t="s">
        <v>7</v>
      </c>
      <c r="D38">
        <v>5192.5200000000004</v>
      </c>
      <c r="E38">
        <v>5197.12</v>
      </c>
      <c r="F38">
        <v>5192.18</v>
      </c>
      <c r="H38" s="1">
        <f t="shared" si="0"/>
        <v>46078.673587962963</v>
      </c>
      <c r="I38" s="2">
        <f t="shared" si="1"/>
        <v>46078.673611111109</v>
      </c>
      <c r="J38">
        <f t="shared" si="2"/>
        <v>1772035800</v>
      </c>
    </row>
    <row r="39" spans="1:10" x14ac:dyDescent="0.55000000000000004">
      <c r="A39">
        <v>1772036098</v>
      </c>
      <c r="B39" t="s">
        <v>6</v>
      </c>
      <c r="C39" t="s">
        <v>7</v>
      </c>
      <c r="D39">
        <v>5197.05</v>
      </c>
      <c r="E39">
        <v>5197.62</v>
      </c>
      <c r="F39">
        <v>5192.54</v>
      </c>
      <c r="H39" s="1">
        <f t="shared" si="0"/>
        <v>46078.677060185189</v>
      </c>
      <c r="I39" s="2">
        <f t="shared" si="1"/>
        <v>46078.677083333336</v>
      </c>
      <c r="J39">
        <f t="shared" si="2"/>
        <v>1772036100</v>
      </c>
    </row>
    <row r="40" spans="1:10" x14ac:dyDescent="0.55000000000000004">
      <c r="A40">
        <v>1772036398</v>
      </c>
      <c r="B40" t="s">
        <v>6</v>
      </c>
      <c r="C40" t="s">
        <v>7</v>
      </c>
      <c r="D40">
        <v>5205.29</v>
      </c>
      <c r="E40">
        <v>5201.83</v>
      </c>
      <c r="F40">
        <v>5195.21</v>
      </c>
      <c r="H40" s="1">
        <f t="shared" si="0"/>
        <v>46078.680532407408</v>
      </c>
      <c r="I40" s="2">
        <f t="shared" si="1"/>
        <v>46078.680555555555</v>
      </c>
      <c r="J40">
        <f t="shared" si="2"/>
        <v>1772036400</v>
      </c>
    </row>
    <row r="41" spans="1:10" x14ac:dyDescent="0.55000000000000004">
      <c r="A41">
        <v>1772036698</v>
      </c>
      <c r="B41" t="s">
        <v>6</v>
      </c>
      <c r="C41" t="s">
        <v>7</v>
      </c>
      <c r="D41">
        <v>5203.22</v>
      </c>
      <c r="E41">
        <v>5204.6400000000003</v>
      </c>
      <c r="F41">
        <v>5198.82</v>
      </c>
      <c r="H41" s="1">
        <f t="shared" si="0"/>
        <v>46078.684004629627</v>
      </c>
      <c r="I41" s="2">
        <f t="shared" si="1"/>
        <v>46078.684027777781</v>
      </c>
      <c r="J41">
        <f t="shared" si="2"/>
        <v>1772036700</v>
      </c>
    </row>
    <row r="42" spans="1:10" x14ac:dyDescent="0.55000000000000004">
      <c r="A42">
        <v>1772036998</v>
      </c>
      <c r="B42" t="s">
        <v>6</v>
      </c>
      <c r="C42" t="s">
        <v>7</v>
      </c>
      <c r="D42">
        <v>5206.5600000000004</v>
      </c>
      <c r="E42">
        <v>5206.5200000000004</v>
      </c>
      <c r="F42">
        <v>5200.03</v>
      </c>
      <c r="H42" s="1">
        <f t="shared" si="0"/>
        <v>46078.687476851846</v>
      </c>
      <c r="I42" s="2">
        <f t="shared" si="1"/>
        <v>46078.6875</v>
      </c>
      <c r="J42">
        <f t="shared" si="2"/>
        <v>1772037000</v>
      </c>
    </row>
    <row r="43" spans="1:10" x14ac:dyDescent="0.55000000000000004">
      <c r="A43">
        <v>1772037298</v>
      </c>
      <c r="B43" t="s">
        <v>6</v>
      </c>
      <c r="C43" t="s">
        <v>7</v>
      </c>
      <c r="D43">
        <v>5203.3900000000003</v>
      </c>
      <c r="E43">
        <v>5207.76</v>
      </c>
      <c r="F43">
        <v>5202.1899999999996</v>
      </c>
      <c r="H43" s="1">
        <f t="shared" si="0"/>
        <v>46078.690949074073</v>
      </c>
      <c r="I43" s="2">
        <f t="shared" si="1"/>
        <v>46078.690972222219</v>
      </c>
      <c r="J43">
        <f t="shared" si="2"/>
        <v>1772037300</v>
      </c>
    </row>
    <row r="44" spans="1:10" x14ac:dyDescent="0.55000000000000004">
      <c r="A44">
        <v>1772037598</v>
      </c>
      <c r="B44" t="s">
        <v>6</v>
      </c>
      <c r="C44" t="s">
        <v>7</v>
      </c>
      <c r="D44">
        <v>5207.51</v>
      </c>
      <c r="E44">
        <v>5208.57</v>
      </c>
      <c r="F44">
        <v>5203.8500000000004</v>
      </c>
      <c r="H44" s="1">
        <f t="shared" si="0"/>
        <v>46078.694421296299</v>
      </c>
      <c r="I44" s="2">
        <f t="shared" si="1"/>
        <v>46078.694444444445</v>
      </c>
      <c r="J44">
        <f t="shared" si="2"/>
        <v>1772037600</v>
      </c>
    </row>
    <row r="45" spans="1:10" x14ac:dyDescent="0.55000000000000004">
      <c r="A45">
        <v>1772037898</v>
      </c>
      <c r="B45" t="s">
        <v>6</v>
      </c>
      <c r="C45" t="s">
        <v>7</v>
      </c>
      <c r="D45">
        <v>5208.18</v>
      </c>
      <c r="E45">
        <v>5211.97</v>
      </c>
      <c r="F45">
        <v>5206.3100000000004</v>
      </c>
      <c r="H45" s="1">
        <f t="shared" si="0"/>
        <v>46078.697893518518</v>
      </c>
      <c r="I45" s="2">
        <f t="shared" si="1"/>
        <v>46078.697916666664</v>
      </c>
      <c r="J45">
        <f t="shared" si="2"/>
        <v>1772037900</v>
      </c>
    </row>
    <row r="46" spans="1:10" x14ac:dyDescent="0.55000000000000004">
      <c r="A46">
        <v>1772038198</v>
      </c>
      <c r="B46" t="s">
        <v>6</v>
      </c>
      <c r="C46" t="s">
        <v>7</v>
      </c>
      <c r="D46">
        <v>5211.95</v>
      </c>
      <c r="E46">
        <v>5213.3100000000004</v>
      </c>
      <c r="F46">
        <v>5208.0600000000004</v>
      </c>
      <c r="H46" s="1">
        <f t="shared" si="0"/>
        <v>46078.701365740737</v>
      </c>
      <c r="I46" s="2">
        <f t="shared" si="1"/>
        <v>46078.701388888891</v>
      </c>
      <c r="J46">
        <f t="shared" si="2"/>
        <v>1772038200</v>
      </c>
    </row>
    <row r="47" spans="1:10" x14ac:dyDescent="0.55000000000000004">
      <c r="A47">
        <v>1772038498</v>
      </c>
      <c r="B47" t="s">
        <v>6</v>
      </c>
      <c r="C47" t="s">
        <v>7</v>
      </c>
      <c r="D47">
        <v>5212.3100000000004</v>
      </c>
      <c r="E47">
        <v>5214.09</v>
      </c>
      <c r="F47">
        <v>5210.2</v>
      </c>
      <c r="H47" s="1">
        <f t="shared" si="0"/>
        <v>46078.704837962963</v>
      </c>
      <c r="I47" s="2">
        <f t="shared" si="1"/>
        <v>46078.704861111109</v>
      </c>
      <c r="J47">
        <f t="shared" si="2"/>
        <v>1772038500</v>
      </c>
    </row>
    <row r="48" spans="1:10" x14ac:dyDescent="0.55000000000000004">
      <c r="A48">
        <v>1772038798</v>
      </c>
      <c r="B48" t="s">
        <v>6</v>
      </c>
      <c r="C48" t="s">
        <v>7</v>
      </c>
      <c r="D48">
        <v>5210.09</v>
      </c>
      <c r="E48">
        <v>5214.33</v>
      </c>
      <c r="F48">
        <v>5210.3599999999997</v>
      </c>
      <c r="H48" s="1">
        <f t="shared" si="0"/>
        <v>46078.708310185189</v>
      </c>
      <c r="I48" s="2">
        <f t="shared" si="1"/>
        <v>46078.708333333336</v>
      </c>
      <c r="J48">
        <f t="shared" si="2"/>
        <v>1772038800</v>
      </c>
    </row>
    <row r="49" spans="1:10" x14ac:dyDescent="0.55000000000000004">
      <c r="A49">
        <v>1772039098</v>
      </c>
      <c r="B49" t="s">
        <v>6</v>
      </c>
      <c r="C49" t="s">
        <v>7</v>
      </c>
      <c r="D49">
        <v>5214.6899999999996</v>
      </c>
      <c r="E49">
        <v>5215.41</v>
      </c>
      <c r="F49">
        <v>5210.13</v>
      </c>
      <c r="H49" s="1">
        <f t="shared" si="0"/>
        <v>46078.711782407408</v>
      </c>
      <c r="I49" s="2">
        <f t="shared" si="1"/>
        <v>46078.711805555555</v>
      </c>
      <c r="J49">
        <f t="shared" si="2"/>
        <v>1772039100</v>
      </c>
    </row>
    <row r="50" spans="1:10" x14ac:dyDescent="0.55000000000000004">
      <c r="A50">
        <v>1772039398</v>
      </c>
      <c r="B50" t="s">
        <v>6</v>
      </c>
      <c r="C50" t="s">
        <v>7</v>
      </c>
      <c r="D50">
        <v>5215.17</v>
      </c>
      <c r="E50">
        <v>5217.2299999999996</v>
      </c>
      <c r="F50">
        <v>5212.83</v>
      </c>
      <c r="H50" s="1">
        <f t="shared" si="0"/>
        <v>46078.715254629627</v>
      </c>
      <c r="I50" s="2">
        <f t="shared" si="1"/>
        <v>46078.715277777781</v>
      </c>
      <c r="J50">
        <f t="shared" si="2"/>
        <v>1772039400</v>
      </c>
    </row>
    <row r="51" spans="1:10" x14ac:dyDescent="0.55000000000000004">
      <c r="A51">
        <v>1772039698</v>
      </c>
      <c r="B51" t="s">
        <v>6</v>
      </c>
      <c r="C51" t="s">
        <v>7</v>
      </c>
      <c r="D51">
        <v>5214.53</v>
      </c>
      <c r="E51">
        <v>5217.08</v>
      </c>
      <c r="F51">
        <v>5213.3599999999997</v>
      </c>
      <c r="H51" s="1">
        <f t="shared" si="0"/>
        <v>46078.718726851846</v>
      </c>
      <c r="I51" s="2">
        <f t="shared" si="1"/>
        <v>46078.71875</v>
      </c>
      <c r="J51">
        <f t="shared" si="2"/>
        <v>1772039700</v>
      </c>
    </row>
    <row r="52" spans="1:10" x14ac:dyDescent="0.55000000000000004">
      <c r="A52">
        <v>1772039998</v>
      </c>
      <c r="B52" t="s">
        <v>6</v>
      </c>
      <c r="C52" t="s">
        <v>7</v>
      </c>
      <c r="D52">
        <v>5213.2700000000004</v>
      </c>
      <c r="E52">
        <v>5217</v>
      </c>
      <c r="F52">
        <v>5213.1899999999996</v>
      </c>
      <c r="H52" s="1">
        <f t="shared" si="0"/>
        <v>46078.722199074073</v>
      </c>
      <c r="I52" s="2">
        <f t="shared" si="1"/>
        <v>46078.722222222219</v>
      </c>
      <c r="J52">
        <f t="shared" si="2"/>
        <v>1772040000</v>
      </c>
    </row>
    <row r="53" spans="1:10" x14ac:dyDescent="0.55000000000000004">
      <c r="A53">
        <v>1772040298</v>
      </c>
      <c r="B53" t="s">
        <v>6</v>
      </c>
      <c r="C53" t="s">
        <v>7</v>
      </c>
      <c r="D53">
        <v>5213.1000000000004</v>
      </c>
      <c r="E53">
        <v>5216.96</v>
      </c>
      <c r="F53">
        <v>5213.3</v>
      </c>
      <c r="H53" s="1">
        <f t="shared" si="0"/>
        <v>46078.725671296299</v>
      </c>
      <c r="I53" s="2">
        <f t="shared" si="1"/>
        <v>46078.725694444445</v>
      </c>
      <c r="J53">
        <f t="shared" si="2"/>
        <v>1772040300</v>
      </c>
    </row>
    <row r="54" spans="1:10" x14ac:dyDescent="0.55000000000000004">
      <c r="A54">
        <v>1772040598</v>
      </c>
      <c r="B54" t="s">
        <v>6</v>
      </c>
      <c r="C54" t="s">
        <v>7</v>
      </c>
      <c r="D54">
        <v>5211.8500000000004</v>
      </c>
      <c r="E54">
        <v>5216.0600000000004</v>
      </c>
      <c r="F54">
        <v>5212.6499999999996</v>
      </c>
      <c r="H54" s="1">
        <f t="shared" si="0"/>
        <v>46078.729143518518</v>
      </c>
      <c r="I54" s="2">
        <f t="shared" si="1"/>
        <v>46078.729166666664</v>
      </c>
      <c r="J54">
        <f t="shared" si="2"/>
        <v>1772040600</v>
      </c>
    </row>
    <row r="55" spans="1:10" x14ac:dyDescent="0.55000000000000004">
      <c r="A55">
        <v>1772040898</v>
      </c>
      <c r="B55" t="s">
        <v>6</v>
      </c>
      <c r="C55" t="s">
        <v>7</v>
      </c>
      <c r="D55">
        <v>5213.17</v>
      </c>
      <c r="E55">
        <v>5214.93</v>
      </c>
      <c r="F55">
        <v>5211.76</v>
      </c>
      <c r="H55" s="1">
        <f t="shared" si="0"/>
        <v>46078.732615740737</v>
      </c>
      <c r="I55" s="2">
        <f t="shared" si="1"/>
        <v>46078.732638888891</v>
      </c>
      <c r="J55">
        <f t="shared" si="2"/>
        <v>1772040900</v>
      </c>
    </row>
    <row r="56" spans="1:10" x14ac:dyDescent="0.55000000000000004">
      <c r="A56">
        <v>1772041198</v>
      </c>
      <c r="B56" t="s">
        <v>6</v>
      </c>
      <c r="C56" t="s">
        <v>7</v>
      </c>
      <c r="D56">
        <v>5208.33</v>
      </c>
      <c r="E56">
        <v>5214.32</v>
      </c>
      <c r="F56">
        <v>5210.07</v>
      </c>
      <c r="H56" s="1">
        <f t="shared" si="0"/>
        <v>46078.736087962963</v>
      </c>
      <c r="I56" s="2">
        <f t="shared" si="1"/>
        <v>46078.736111111109</v>
      </c>
      <c r="J56">
        <f t="shared" si="2"/>
        <v>1772041200</v>
      </c>
    </row>
    <row r="57" spans="1:10" x14ac:dyDescent="0.55000000000000004">
      <c r="A57">
        <v>1772041498</v>
      </c>
      <c r="B57" t="s">
        <v>6</v>
      </c>
      <c r="C57" t="s">
        <v>7</v>
      </c>
      <c r="D57">
        <v>5206.71</v>
      </c>
      <c r="E57">
        <v>5211.58</v>
      </c>
      <c r="F57">
        <v>5207.1099999999997</v>
      </c>
      <c r="H57" s="1">
        <f t="shared" si="0"/>
        <v>46078.739560185189</v>
      </c>
      <c r="I57" s="2">
        <f t="shared" si="1"/>
        <v>46078.739583333336</v>
      </c>
      <c r="J57">
        <f t="shared" si="2"/>
        <v>1772041500</v>
      </c>
    </row>
    <row r="58" spans="1:10" x14ac:dyDescent="0.55000000000000004">
      <c r="A58">
        <v>1772041798</v>
      </c>
      <c r="B58" t="s">
        <v>6</v>
      </c>
      <c r="C58" t="s">
        <v>7</v>
      </c>
      <c r="D58">
        <v>5206.32</v>
      </c>
      <c r="E58">
        <v>5210.6499999999996</v>
      </c>
      <c r="F58">
        <v>5205.47</v>
      </c>
      <c r="H58" s="1">
        <f t="shared" si="0"/>
        <v>46078.743032407408</v>
      </c>
      <c r="I58" s="2">
        <f t="shared" si="1"/>
        <v>46078.743055555555</v>
      </c>
      <c r="J58">
        <f t="shared" si="2"/>
        <v>1772041800</v>
      </c>
    </row>
    <row r="59" spans="1:10" x14ac:dyDescent="0.55000000000000004">
      <c r="A59">
        <v>1772042098</v>
      </c>
      <c r="B59" t="s">
        <v>6</v>
      </c>
      <c r="C59" t="s">
        <v>7</v>
      </c>
      <c r="D59">
        <v>5206.82</v>
      </c>
      <c r="E59">
        <v>5208.82</v>
      </c>
      <c r="F59">
        <v>5203.78</v>
      </c>
      <c r="H59" s="1">
        <f t="shared" si="0"/>
        <v>46078.746504629627</v>
      </c>
      <c r="I59" s="2">
        <f t="shared" si="1"/>
        <v>46078.746527777781</v>
      </c>
      <c r="J59">
        <f t="shared" si="2"/>
        <v>1772042100</v>
      </c>
    </row>
    <row r="60" spans="1:10" x14ac:dyDescent="0.55000000000000004">
      <c r="A60">
        <v>1772042398</v>
      </c>
      <c r="B60" t="s">
        <v>6</v>
      </c>
      <c r="C60" t="s">
        <v>7</v>
      </c>
      <c r="D60">
        <v>5207.3999999999996</v>
      </c>
      <c r="E60">
        <v>5207.4399999999996</v>
      </c>
      <c r="F60">
        <v>5204.45</v>
      </c>
      <c r="H60" s="1">
        <f t="shared" si="0"/>
        <v>46078.749976851846</v>
      </c>
      <c r="I60" s="2">
        <f t="shared" si="1"/>
        <v>46078.75</v>
      </c>
      <c r="J60">
        <f t="shared" si="2"/>
        <v>1772042400</v>
      </c>
    </row>
    <row r="61" spans="1:10" x14ac:dyDescent="0.55000000000000004">
      <c r="A61">
        <v>1772042698</v>
      </c>
      <c r="B61" t="s">
        <v>6</v>
      </c>
      <c r="C61" t="s">
        <v>7</v>
      </c>
      <c r="D61">
        <v>5207.07</v>
      </c>
      <c r="E61">
        <v>5206.7</v>
      </c>
      <c r="F61">
        <v>5205.07</v>
      </c>
      <c r="H61" s="1">
        <f t="shared" si="0"/>
        <v>46078.753449074073</v>
      </c>
      <c r="I61" s="2">
        <f t="shared" si="1"/>
        <v>46078.753472222219</v>
      </c>
      <c r="J61">
        <f t="shared" si="2"/>
        <v>1772042700</v>
      </c>
    </row>
    <row r="62" spans="1:10" x14ac:dyDescent="0.55000000000000004">
      <c r="A62">
        <v>1772042998</v>
      </c>
      <c r="B62" t="s">
        <v>6</v>
      </c>
      <c r="C62" t="s">
        <v>7</v>
      </c>
      <c r="D62">
        <v>5206.8900000000003</v>
      </c>
      <c r="E62">
        <v>5206.1400000000003</v>
      </c>
      <c r="F62">
        <v>5205.3900000000003</v>
      </c>
      <c r="H62" s="1">
        <f t="shared" si="0"/>
        <v>46078.756921296299</v>
      </c>
      <c r="I62" s="2">
        <f t="shared" si="1"/>
        <v>46078.756944444445</v>
      </c>
      <c r="J62">
        <f t="shared" si="2"/>
        <v>1772043000</v>
      </c>
    </row>
    <row r="63" spans="1:10" x14ac:dyDescent="0.55000000000000004">
      <c r="A63">
        <v>1772043298</v>
      </c>
      <c r="B63" t="s">
        <v>6</v>
      </c>
      <c r="C63" t="s">
        <v>7</v>
      </c>
      <c r="D63">
        <v>5206.8</v>
      </c>
      <c r="E63">
        <v>5205.9799999999996</v>
      </c>
      <c r="F63">
        <v>5205.6499999999996</v>
      </c>
      <c r="H63" s="1">
        <f t="shared" si="0"/>
        <v>46078.760393518518</v>
      </c>
      <c r="I63" s="2">
        <f t="shared" si="1"/>
        <v>46078.760416666664</v>
      </c>
      <c r="J63">
        <f t="shared" si="2"/>
        <v>1772043300</v>
      </c>
    </row>
    <row r="64" spans="1:10" x14ac:dyDescent="0.55000000000000004">
      <c r="A64">
        <v>1772043598</v>
      </c>
      <c r="B64" t="s">
        <v>6</v>
      </c>
      <c r="C64" t="s">
        <v>7</v>
      </c>
      <c r="D64">
        <v>5206.7700000000004</v>
      </c>
      <c r="E64">
        <v>5205.9799999999996</v>
      </c>
      <c r="F64">
        <v>5205.87</v>
      </c>
      <c r="H64" s="1">
        <f t="shared" si="0"/>
        <v>46078.763865740737</v>
      </c>
      <c r="I64" s="2">
        <f t="shared" si="1"/>
        <v>46078.763888888891</v>
      </c>
      <c r="J64">
        <f t="shared" si="2"/>
        <v>1772043600</v>
      </c>
    </row>
    <row r="65" spans="1:10" x14ac:dyDescent="0.55000000000000004">
      <c r="A65">
        <v>1772043898</v>
      </c>
      <c r="B65" t="s">
        <v>6</v>
      </c>
      <c r="C65" t="s">
        <v>7</v>
      </c>
      <c r="D65">
        <v>5206.8</v>
      </c>
      <c r="E65">
        <v>5205.96</v>
      </c>
      <c r="F65">
        <v>5206.01</v>
      </c>
      <c r="H65" s="1">
        <f t="shared" si="0"/>
        <v>46078.767337962963</v>
      </c>
      <c r="I65" s="2">
        <f t="shared" si="1"/>
        <v>46078.767361111109</v>
      </c>
      <c r="J65">
        <f t="shared" si="2"/>
        <v>1772043900</v>
      </c>
    </row>
    <row r="66" spans="1:10" x14ac:dyDescent="0.55000000000000004">
      <c r="A66">
        <v>1772044198</v>
      </c>
      <c r="B66" t="s">
        <v>6</v>
      </c>
      <c r="C66" t="s">
        <v>7</v>
      </c>
      <c r="D66">
        <v>5206.8</v>
      </c>
      <c r="E66">
        <v>5206.16</v>
      </c>
      <c r="F66">
        <v>5206.18</v>
      </c>
      <c r="H66" s="1">
        <f t="shared" ref="H66:H129" si="3">(A66/86400)+25569</f>
        <v>46078.770810185189</v>
      </c>
      <c r="I66" s="2">
        <f t="shared" ref="I66:I129" si="4">CEILING(INT(H66*1440)/1440*288,1)/288</f>
        <v>46078.770833333336</v>
      </c>
      <c r="J66">
        <f t="shared" si="2"/>
        <v>1772044200</v>
      </c>
    </row>
    <row r="67" spans="1:10" x14ac:dyDescent="0.55000000000000004">
      <c r="A67">
        <v>1772044498</v>
      </c>
      <c r="B67" t="s">
        <v>6</v>
      </c>
      <c r="C67" t="s">
        <v>7</v>
      </c>
      <c r="D67">
        <v>5206.3900000000003</v>
      </c>
      <c r="E67">
        <v>5206.12</v>
      </c>
      <c r="F67">
        <v>5205.88</v>
      </c>
      <c r="H67" s="1">
        <f t="shared" si="3"/>
        <v>46078.774282407408</v>
      </c>
      <c r="I67" s="2">
        <f t="shared" si="4"/>
        <v>46078.774305555555</v>
      </c>
      <c r="J67">
        <f t="shared" ref="J67:J130" si="5">MROUND((I67-25569)*86400,300)</f>
        <v>1772044500</v>
      </c>
    </row>
    <row r="68" spans="1:10" x14ac:dyDescent="0.55000000000000004">
      <c r="A68">
        <v>1772044798</v>
      </c>
      <c r="B68" t="s">
        <v>6</v>
      </c>
      <c r="C68" t="s">
        <v>7</v>
      </c>
      <c r="D68">
        <v>5205.13</v>
      </c>
      <c r="E68">
        <v>5206.0600000000004</v>
      </c>
      <c r="F68">
        <v>5205.26</v>
      </c>
      <c r="H68" s="1">
        <f t="shared" si="3"/>
        <v>46078.777754629627</v>
      </c>
      <c r="I68" s="2">
        <f t="shared" si="4"/>
        <v>46078.777777777781</v>
      </c>
      <c r="J68">
        <f t="shared" si="5"/>
        <v>1772044800</v>
      </c>
    </row>
    <row r="69" spans="1:10" x14ac:dyDescent="0.55000000000000004">
      <c r="A69">
        <v>1772045098</v>
      </c>
      <c r="B69" t="s">
        <v>6</v>
      </c>
      <c r="C69" t="s">
        <v>7</v>
      </c>
      <c r="D69">
        <v>5200.95</v>
      </c>
      <c r="E69">
        <v>5205.4799999999996</v>
      </c>
      <c r="F69">
        <v>5202.83</v>
      </c>
      <c r="H69" s="1">
        <f t="shared" si="3"/>
        <v>46078.781226851846</v>
      </c>
      <c r="I69" s="2">
        <f t="shared" si="4"/>
        <v>46078.78125</v>
      </c>
      <c r="J69">
        <f t="shared" si="5"/>
        <v>1772045100</v>
      </c>
    </row>
    <row r="70" spans="1:10" x14ac:dyDescent="0.55000000000000004">
      <c r="A70">
        <v>1772045398</v>
      </c>
      <c r="B70" t="s">
        <v>6</v>
      </c>
      <c r="C70" t="s">
        <v>7</v>
      </c>
      <c r="D70">
        <v>5202.58</v>
      </c>
      <c r="E70">
        <v>5204.4799999999996</v>
      </c>
      <c r="F70">
        <v>5201.3900000000003</v>
      </c>
      <c r="H70" s="1">
        <f t="shared" si="3"/>
        <v>46078.784699074073</v>
      </c>
      <c r="I70" s="2">
        <f t="shared" si="4"/>
        <v>46078.784722222219</v>
      </c>
      <c r="J70">
        <f t="shared" si="5"/>
        <v>1772045400</v>
      </c>
    </row>
    <row r="71" spans="1:10" x14ac:dyDescent="0.55000000000000004">
      <c r="A71">
        <v>1772045698</v>
      </c>
      <c r="B71" t="s">
        <v>6</v>
      </c>
      <c r="C71" t="s">
        <v>7</v>
      </c>
      <c r="D71">
        <v>5202.12</v>
      </c>
      <c r="E71">
        <v>5203.6899999999996</v>
      </c>
      <c r="F71">
        <v>5200.75</v>
      </c>
      <c r="H71" s="1">
        <f t="shared" si="3"/>
        <v>46078.788171296299</v>
      </c>
      <c r="I71" s="2">
        <f t="shared" si="4"/>
        <v>46078.788194444445</v>
      </c>
      <c r="J71">
        <f t="shared" si="5"/>
        <v>1772045700</v>
      </c>
    </row>
    <row r="72" spans="1:10" x14ac:dyDescent="0.55000000000000004">
      <c r="A72">
        <v>1772045998</v>
      </c>
      <c r="B72" t="s">
        <v>6</v>
      </c>
      <c r="C72" t="s">
        <v>7</v>
      </c>
      <c r="D72">
        <v>5200.91</v>
      </c>
      <c r="E72">
        <v>5202.8599999999997</v>
      </c>
      <c r="F72">
        <v>5200.28</v>
      </c>
      <c r="H72" s="1">
        <f t="shared" si="3"/>
        <v>46078.791643518518</v>
      </c>
      <c r="I72" s="2">
        <f t="shared" si="4"/>
        <v>46078.791666666664</v>
      </c>
      <c r="J72">
        <f t="shared" si="5"/>
        <v>1772046000</v>
      </c>
    </row>
    <row r="73" spans="1:10" x14ac:dyDescent="0.55000000000000004">
      <c r="A73">
        <v>1772046298</v>
      </c>
      <c r="B73" t="s">
        <v>6</v>
      </c>
      <c r="C73" t="s">
        <v>7</v>
      </c>
      <c r="D73">
        <v>5194.29</v>
      </c>
      <c r="E73">
        <v>5201.6400000000003</v>
      </c>
      <c r="F73">
        <v>5196.74</v>
      </c>
      <c r="H73" s="1">
        <f t="shared" si="3"/>
        <v>46078.795115740737</v>
      </c>
      <c r="I73" s="2">
        <f t="shared" si="4"/>
        <v>46078.795138888891</v>
      </c>
      <c r="J73">
        <f t="shared" si="5"/>
        <v>1772046300</v>
      </c>
    </row>
    <row r="74" spans="1:10" x14ac:dyDescent="0.55000000000000004">
      <c r="A74">
        <v>1772046598</v>
      </c>
      <c r="B74" t="s">
        <v>6</v>
      </c>
      <c r="C74" t="s">
        <v>7</v>
      </c>
      <c r="D74">
        <v>5207.04</v>
      </c>
      <c r="E74">
        <v>5204.21</v>
      </c>
      <c r="F74">
        <v>5193.42</v>
      </c>
      <c r="H74" s="1">
        <f t="shared" si="3"/>
        <v>46078.798587962963</v>
      </c>
      <c r="I74" s="2">
        <f t="shared" si="4"/>
        <v>46078.798611111109</v>
      </c>
      <c r="J74">
        <f t="shared" si="5"/>
        <v>1772046600</v>
      </c>
    </row>
    <row r="75" spans="1:10" x14ac:dyDescent="0.55000000000000004">
      <c r="A75">
        <v>1772046898</v>
      </c>
      <c r="B75" t="s">
        <v>6</v>
      </c>
      <c r="C75" t="s">
        <v>7</v>
      </c>
      <c r="D75">
        <v>5200.55</v>
      </c>
      <c r="E75">
        <v>5205.6000000000004</v>
      </c>
      <c r="F75">
        <v>5195.76</v>
      </c>
      <c r="H75" s="1">
        <f t="shared" si="3"/>
        <v>46078.802060185189</v>
      </c>
      <c r="I75" s="2">
        <f t="shared" si="4"/>
        <v>46078.802083333336</v>
      </c>
      <c r="J75">
        <f t="shared" si="5"/>
        <v>1772046900</v>
      </c>
    </row>
    <row r="76" spans="1:10" x14ac:dyDescent="0.55000000000000004">
      <c r="A76">
        <v>1772047198</v>
      </c>
      <c r="B76" t="s">
        <v>6</v>
      </c>
      <c r="C76" t="s">
        <v>7</v>
      </c>
      <c r="D76">
        <v>5197.32</v>
      </c>
      <c r="E76">
        <v>5203.28</v>
      </c>
      <c r="F76">
        <v>5194.42</v>
      </c>
      <c r="H76" s="1">
        <f t="shared" si="3"/>
        <v>46078.805532407408</v>
      </c>
      <c r="I76" s="2">
        <f t="shared" si="4"/>
        <v>46078.805555555555</v>
      </c>
      <c r="J76">
        <f t="shared" si="5"/>
        <v>1772047200</v>
      </c>
    </row>
    <row r="77" spans="1:10" x14ac:dyDescent="0.55000000000000004">
      <c r="A77">
        <v>1772047498</v>
      </c>
      <c r="B77" t="s">
        <v>6</v>
      </c>
      <c r="C77" t="s">
        <v>7</v>
      </c>
      <c r="D77">
        <v>5202.59</v>
      </c>
      <c r="E77">
        <v>5202.8500000000004</v>
      </c>
      <c r="F77">
        <v>5193.58</v>
      </c>
      <c r="H77" s="1">
        <f t="shared" si="3"/>
        <v>46078.809004629627</v>
      </c>
      <c r="I77" s="2">
        <f t="shared" si="4"/>
        <v>46078.809027777781</v>
      </c>
      <c r="J77">
        <f t="shared" si="5"/>
        <v>1772047500</v>
      </c>
    </row>
    <row r="78" spans="1:10" x14ac:dyDescent="0.55000000000000004">
      <c r="A78">
        <v>1772047798</v>
      </c>
      <c r="B78" t="s">
        <v>6</v>
      </c>
      <c r="C78" t="s">
        <v>7</v>
      </c>
      <c r="D78">
        <v>5202.51</v>
      </c>
      <c r="E78">
        <v>5203.4799999999996</v>
      </c>
      <c r="F78">
        <v>5195.88</v>
      </c>
      <c r="H78" s="1">
        <f t="shared" si="3"/>
        <v>46078.812476851846</v>
      </c>
      <c r="I78" s="2">
        <f t="shared" si="4"/>
        <v>46078.8125</v>
      </c>
      <c r="J78">
        <f t="shared" si="5"/>
        <v>1772047800</v>
      </c>
    </row>
    <row r="79" spans="1:10" x14ac:dyDescent="0.55000000000000004">
      <c r="A79">
        <v>1772048098</v>
      </c>
      <c r="B79" t="s">
        <v>6</v>
      </c>
      <c r="C79" t="s">
        <v>7</v>
      </c>
      <c r="D79">
        <v>5201</v>
      </c>
      <c r="E79">
        <v>5204.79</v>
      </c>
      <c r="F79">
        <v>5198.05</v>
      </c>
      <c r="H79" s="1">
        <f t="shared" si="3"/>
        <v>46078.815949074073</v>
      </c>
      <c r="I79" s="2">
        <f t="shared" si="4"/>
        <v>46078.815972222219</v>
      </c>
      <c r="J79">
        <f t="shared" si="5"/>
        <v>1772048100</v>
      </c>
    </row>
    <row r="80" spans="1:10" x14ac:dyDescent="0.55000000000000004">
      <c r="A80">
        <v>1772048398</v>
      </c>
      <c r="B80" t="s">
        <v>6</v>
      </c>
      <c r="C80" t="s">
        <v>7</v>
      </c>
      <c r="D80">
        <v>5204.32</v>
      </c>
      <c r="E80">
        <v>5205.07</v>
      </c>
      <c r="F80">
        <v>5199.42</v>
      </c>
      <c r="H80" s="1">
        <f t="shared" si="3"/>
        <v>46078.819421296299</v>
      </c>
      <c r="I80" s="2">
        <f t="shared" si="4"/>
        <v>46078.819444444445</v>
      </c>
      <c r="J80">
        <f t="shared" si="5"/>
        <v>1772048400</v>
      </c>
    </row>
    <row r="81" spans="1:10" x14ac:dyDescent="0.55000000000000004">
      <c r="A81">
        <v>1772048698</v>
      </c>
      <c r="B81" t="s">
        <v>6</v>
      </c>
      <c r="C81" t="s">
        <v>7</v>
      </c>
      <c r="D81">
        <v>5205</v>
      </c>
      <c r="E81">
        <v>5206.4399999999996</v>
      </c>
      <c r="F81">
        <v>5200.09</v>
      </c>
      <c r="H81" s="1">
        <f t="shared" si="3"/>
        <v>46078.822893518518</v>
      </c>
      <c r="I81" s="2">
        <f t="shared" si="4"/>
        <v>46078.822916666664</v>
      </c>
      <c r="J81">
        <f t="shared" si="5"/>
        <v>1772048700</v>
      </c>
    </row>
    <row r="82" spans="1:10" x14ac:dyDescent="0.55000000000000004">
      <c r="A82">
        <v>1772048998</v>
      </c>
      <c r="B82" t="s">
        <v>6</v>
      </c>
      <c r="C82" t="s">
        <v>7</v>
      </c>
      <c r="D82">
        <v>5204.97</v>
      </c>
      <c r="E82">
        <v>5207.6400000000003</v>
      </c>
      <c r="F82">
        <v>5200.6499999999996</v>
      </c>
      <c r="H82" s="1">
        <f t="shared" si="3"/>
        <v>46078.826365740737</v>
      </c>
      <c r="I82" s="2">
        <f t="shared" si="4"/>
        <v>46078.826388888891</v>
      </c>
      <c r="J82">
        <f t="shared" si="5"/>
        <v>1772049000</v>
      </c>
    </row>
    <row r="83" spans="1:10" x14ac:dyDescent="0.55000000000000004">
      <c r="A83">
        <v>1772049298</v>
      </c>
      <c r="B83" t="s">
        <v>6</v>
      </c>
      <c r="C83" t="s">
        <v>7</v>
      </c>
      <c r="D83">
        <v>5204.87</v>
      </c>
      <c r="E83">
        <v>5207.99</v>
      </c>
      <c r="F83">
        <v>5202.43</v>
      </c>
      <c r="H83" s="1">
        <f t="shared" si="3"/>
        <v>46078.829837962963</v>
      </c>
      <c r="I83" s="2">
        <f t="shared" si="4"/>
        <v>46078.829861111109</v>
      </c>
      <c r="J83">
        <f t="shared" si="5"/>
        <v>1772049300</v>
      </c>
    </row>
    <row r="84" spans="1:10" x14ac:dyDescent="0.55000000000000004">
      <c r="A84">
        <v>1772049598</v>
      </c>
      <c r="B84" t="s">
        <v>6</v>
      </c>
      <c r="C84" t="s">
        <v>7</v>
      </c>
      <c r="D84">
        <v>5201.76</v>
      </c>
      <c r="E84">
        <v>5207.03</v>
      </c>
      <c r="F84">
        <v>5200.2</v>
      </c>
      <c r="H84" s="1">
        <f t="shared" si="3"/>
        <v>46078.833310185189</v>
      </c>
      <c r="I84" s="2">
        <f t="shared" si="4"/>
        <v>46078.833333333336</v>
      </c>
      <c r="J84">
        <f t="shared" si="5"/>
        <v>1772049600</v>
      </c>
    </row>
    <row r="85" spans="1:10" x14ac:dyDescent="0.55000000000000004">
      <c r="A85">
        <v>1772049898</v>
      </c>
      <c r="B85" t="s">
        <v>6</v>
      </c>
      <c r="C85" t="s">
        <v>7</v>
      </c>
      <c r="D85">
        <v>5202.46</v>
      </c>
      <c r="E85">
        <v>5206.6400000000003</v>
      </c>
      <c r="F85">
        <v>5200.75</v>
      </c>
      <c r="H85" s="1">
        <f t="shared" si="3"/>
        <v>46078.836782407408</v>
      </c>
      <c r="I85" s="2">
        <f t="shared" si="4"/>
        <v>46078.836805555555</v>
      </c>
      <c r="J85">
        <f t="shared" si="5"/>
        <v>1772049900</v>
      </c>
    </row>
    <row r="86" spans="1:10" x14ac:dyDescent="0.55000000000000004">
      <c r="A86">
        <v>1772050198</v>
      </c>
      <c r="B86" t="s">
        <v>6</v>
      </c>
      <c r="C86" t="s">
        <v>7</v>
      </c>
      <c r="D86">
        <v>5195.2700000000004</v>
      </c>
      <c r="E86">
        <v>5206.49</v>
      </c>
      <c r="F86">
        <v>5198.26</v>
      </c>
      <c r="H86" s="1">
        <f t="shared" si="3"/>
        <v>46078.840254629627</v>
      </c>
      <c r="I86" s="2">
        <f t="shared" si="4"/>
        <v>46078.840277777781</v>
      </c>
      <c r="J86">
        <f t="shared" si="5"/>
        <v>1772050200</v>
      </c>
    </row>
    <row r="87" spans="1:10" x14ac:dyDescent="0.55000000000000004">
      <c r="A87">
        <v>1772050498</v>
      </c>
      <c r="B87" t="s">
        <v>6</v>
      </c>
      <c r="C87" t="s">
        <v>7</v>
      </c>
      <c r="D87">
        <v>5184.8</v>
      </c>
      <c r="E87">
        <v>5201.63</v>
      </c>
      <c r="F87">
        <v>5190.97</v>
      </c>
      <c r="H87" s="1">
        <f t="shared" si="3"/>
        <v>46078.843726851846</v>
      </c>
      <c r="I87" s="2">
        <f t="shared" si="4"/>
        <v>46078.84375</v>
      </c>
      <c r="J87">
        <f t="shared" si="5"/>
        <v>1772050500</v>
      </c>
    </row>
    <row r="88" spans="1:10" x14ac:dyDescent="0.55000000000000004">
      <c r="A88">
        <v>1772050798</v>
      </c>
      <c r="B88" t="s">
        <v>6</v>
      </c>
      <c r="C88" t="s">
        <v>7</v>
      </c>
      <c r="D88">
        <v>5189</v>
      </c>
      <c r="E88">
        <v>5194.99</v>
      </c>
      <c r="F88">
        <v>5186.28</v>
      </c>
      <c r="H88" s="1">
        <f t="shared" si="3"/>
        <v>46078.847199074073</v>
      </c>
      <c r="I88" s="2">
        <f t="shared" si="4"/>
        <v>46078.847222222219</v>
      </c>
      <c r="J88">
        <f t="shared" si="5"/>
        <v>1772050800</v>
      </c>
    </row>
    <row r="89" spans="1:10" x14ac:dyDescent="0.55000000000000004">
      <c r="A89">
        <v>1772051098</v>
      </c>
      <c r="B89" t="s">
        <v>6</v>
      </c>
      <c r="C89" t="s">
        <v>7</v>
      </c>
      <c r="D89">
        <v>5186.1099999999997</v>
      </c>
      <c r="E89">
        <v>5192.99</v>
      </c>
      <c r="F89">
        <v>5184.6899999999996</v>
      </c>
      <c r="H89" s="1">
        <f t="shared" si="3"/>
        <v>46078.850671296299</v>
      </c>
      <c r="I89" s="2">
        <f t="shared" si="4"/>
        <v>46078.850694444445</v>
      </c>
      <c r="J89">
        <f t="shared" si="5"/>
        <v>1772051100</v>
      </c>
    </row>
    <row r="90" spans="1:10" x14ac:dyDescent="0.55000000000000004">
      <c r="A90">
        <v>1772051398</v>
      </c>
      <c r="B90" t="s">
        <v>6</v>
      </c>
      <c r="C90" t="s">
        <v>7</v>
      </c>
      <c r="D90">
        <v>5188.12</v>
      </c>
      <c r="E90">
        <v>5190.59</v>
      </c>
      <c r="F90">
        <v>5181.3999999999996</v>
      </c>
      <c r="H90" s="1">
        <f t="shared" si="3"/>
        <v>46078.854143518518</v>
      </c>
      <c r="I90" s="2">
        <f t="shared" si="4"/>
        <v>46078.854166666664</v>
      </c>
      <c r="J90">
        <f t="shared" si="5"/>
        <v>1772051400</v>
      </c>
    </row>
    <row r="91" spans="1:10" x14ac:dyDescent="0.55000000000000004">
      <c r="A91">
        <v>1772051698</v>
      </c>
      <c r="B91" t="s">
        <v>6</v>
      </c>
      <c r="C91" t="s">
        <v>7</v>
      </c>
      <c r="D91">
        <v>5183.41</v>
      </c>
      <c r="E91">
        <v>5188.25</v>
      </c>
      <c r="F91">
        <v>5179.8599999999997</v>
      </c>
      <c r="H91" s="1">
        <f t="shared" si="3"/>
        <v>46078.857615740737</v>
      </c>
      <c r="I91" s="2">
        <f t="shared" si="4"/>
        <v>46078.857638888891</v>
      </c>
      <c r="J91">
        <f t="shared" si="5"/>
        <v>1772051700</v>
      </c>
    </row>
    <row r="92" spans="1:10" x14ac:dyDescent="0.55000000000000004">
      <c r="A92">
        <v>1772051998</v>
      </c>
      <c r="B92" t="s">
        <v>6</v>
      </c>
      <c r="C92" t="s">
        <v>7</v>
      </c>
      <c r="D92">
        <v>5181.4799999999996</v>
      </c>
      <c r="E92">
        <v>5184.8999999999996</v>
      </c>
      <c r="F92">
        <v>5177.2700000000004</v>
      </c>
      <c r="H92" s="1">
        <f t="shared" si="3"/>
        <v>46078.861087962963</v>
      </c>
      <c r="I92" s="2">
        <f t="shared" si="4"/>
        <v>46078.861111111109</v>
      </c>
      <c r="J92">
        <f t="shared" si="5"/>
        <v>1772052000</v>
      </c>
    </row>
    <row r="93" spans="1:10" x14ac:dyDescent="0.55000000000000004">
      <c r="A93">
        <v>1772052298</v>
      </c>
      <c r="B93" t="s">
        <v>6</v>
      </c>
      <c r="C93" t="s">
        <v>7</v>
      </c>
      <c r="D93">
        <v>5173.57</v>
      </c>
      <c r="E93">
        <v>5181.71</v>
      </c>
      <c r="F93">
        <v>5170.9399999999996</v>
      </c>
      <c r="H93" s="1">
        <f t="shared" si="3"/>
        <v>46078.864560185189</v>
      </c>
      <c r="I93" s="2">
        <f t="shared" si="4"/>
        <v>46078.864583333336</v>
      </c>
      <c r="J93">
        <f t="shared" si="5"/>
        <v>1772052300</v>
      </c>
    </row>
    <row r="94" spans="1:10" x14ac:dyDescent="0.55000000000000004">
      <c r="A94">
        <v>1772052598</v>
      </c>
      <c r="B94" t="s">
        <v>6</v>
      </c>
      <c r="C94" t="s">
        <v>7</v>
      </c>
      <c r="D94">
        <v>5178.01</v>
      </c>
      <c r="E94">
        <v>5179.5200000000004</v>
      </c>
      <c r="F94">
        <v>5169.62</v>
      </c>
      <c r="H94" s="1">
        <f t="shared" si="3"/>
        <v>46078.868032407408</v>
      </c>
      <c r="I94" s="2">
        <f t="shared" si="4"/>
        <v>46078.868055555555</v>
      </c>
      <c r="J94">
        <f t="shared" si="5"/>
        <v>1772052600</v>
      </c>
    </row>
    <row r="95" spans="1:10" x14ac:dyDescent="0.55000000000000004">
      <c r="A95">
        <v>1772052898</v>
      </c>
      <c r="B95" t="s">
        <v>6</v>
      </c>
      <c r="C95" t="s">
        <v>7</v>
      </c>
      <c r="D95">
        <v>5152.16</v>
      </c>
      <c r="E95">
        <v>5177.18</v>
      </c>
      <c r="F95">
        <v>5156.08</v>
      </c>
      <c r="H95" s="1">
        <f t="shared" si="3"/>
        <v>46078.871504629627</v>
      </c>
      <c r="I95" s="2">
        <f t="shared" si="4"/>
        <v>46078.871527777781</v>
      </c>
      <c r="J95">
        <f t="shared" si="5"/>
        <v>1772052900</v>
      </c>
    </row>
    <row r="96" spans="1:10" x14ac:dyDescent="0.55000000000000004">
      <c r="A96">
        <v>1772053198</v>
      </c>
      <c r="B96" t="s">
        <v>6</v>
      </c>
      <c r="C96" t="s">
        <v>7</v>
      </c>
      <c r="D96">
        <v>5156.08</v>
      </c>
      <c r="E96">
        <v>5167.2700000000004</v>
      </c>
      <c r="F96">
        <v>5150.3500000000004</v>
      </c>
      <c r="H96" s="1">
        <f t="shared" si="3"/>
        <v>46078.874976851846</v>
      </c>
      <c r="I96" s="2">
        <f t="shared" si="4"/>
        <v>46078.875</v>
      </c>
      <c r="J96">
        <f t="shared" si="5"/>
        <v>1772053200</v>
      </c>
    </row>
    <row r="97" spans="1:10" x14ac:dyDescent="0.55000000000000004">
      <c r="A97">
        <v>1772053498</v>
      </c>
      <c r="B97" t="s">
        <v>6</v>
      </c>
      <c r="C97" t="s">
        <v>7</v>
      </c>
      <c r="D97">
        <v>5163.03</v>
      </c>
      <c r="E97">
        <v>5162.88</v>
      </c>
      <c r="F97">
        <v>5149.97</v>
      </c>
      <c r="H97" s="1">
        <f t="shared" si="3"/>
        <v>46078.878449074073</v>
      </c>
      <c r="I97" s="2">
        <f t="shared" si="4"/>
        <v>46078.878472222219</v>
      </c>
      <c r="J97">
        <f t="shared" si="5"/>
        <v>1772053500</v>
      </c>
    </row>
    <row r="98" spans="1:10" x14ac:dyDescent="0.55000000000000004">
      <c r="A98">
        <v>1772053798</v>
      </c>
      <c r="B98" t="s">
        <v>6</v>
      </c>
      <c r="C98" t="s">
        <v>7</v>
      </c>
      <c r="D98">
        <v>5161.84</v>
      </c>
      <c r="E98">
        <v>5161.53</v>
      </c>
      <c r="F98">
        <v>5151.5200000000004</v>
      </c>
      <c r="H98" s="1">
        <f t="shared" si="3"/>
        <v>46078.881921296299</v>
      </c>
      <c r="I98" s="2">
        <f t="shared" si="4"/>
        <v>46078.881944444445</v>
      </c>
      <c r="J98">
        <f t="shared" si="5"/>
        <v>1772053800</v>
      </c>
    </row>
    <row r="99" spans="1:10" x14ac:dyDescent="0.55000000000000004">
      <c r="A99">
        <v>1772054098</v>
      </c>
      <c r="B99" t="s">
        <v>6</v>
      </c>
      <c r="C99" t="s">
        <v>7</v>
      </c>
      <c r="D99">
        <v>5165.38</v>
      </c>
      <c r="E99">
        <v>5165.0600000000004</v>
      </c>
      <c r="F99">
        <v>5154.1099999999997</v>
      </c>
      <c r="H99" s="1">
        <f t="shared" si="3"/>
        <v>46078.885393518518</v>
      </c>
      <c r="I99" s="2">
        <f t="shared" si="4"/>
        <v>46078.885416666664</v>
      </c>
      <c r="J99">
        <f t="shared" si="5"/>
        <v>1772054100</v>
      </c>
    </row>
    <row r="100" spans="1:10" x14ac:dyDescent="0.55000000000000004">
      <c r="A100">
        <v>1772054398</v>
      </c>
      <c r="B100" t="s">
        <v>6</v>
      </c>
      <c r="C100" t="s">
        <v>7</v>
      </c>
      <c r="D100">
        <v>5169.17</v>
      </c>
      <c r="E100">
        <v>5166.17</v>
      </c>
      <c r="F100">
        <v>5158.1899999999996</v>
      </c>
      <c r="H100" s="1">
        <f t="shared" si="3"/>
        <v>46078.888865740737</v>
      </c>
      <c r="I100" s="2">
        <f t="shared" si="4"/>
        <v>46078.888888888891</v>
      </c>
      <c r="J100">
        <f t="shared" si="5"/>
        <v>1772054400</v>
      </c>
    </row>
    <row r="101" spans="1:10" x14ac:dyDescent="0.55000000000000004">
      <c r="A101">
        <v>1772054698</v>
      </c>
      <c r="B101" t="s">
        <v>6</v>
      </c>
      <c r="C101" t="s">
        <v>7</v>
      </c>
      <c r="D101">
        <v>5169.12</v>
      </c>
      <c r="E101">
        <v>5167.3100000000004</v>
      </c>
      <c r="F101">
        <v>5162.3500000000004</v>
      </c>
      <c r="H101" s="1">
        <f t="shared" si="3"/>
        <v>46078.892337962963</v>
      </c>
      <c r="I101" s="2">
        <f t="shared" si="4"/>
        <v>46078.892361111109</v>
      </c>
      <c r="J101">
        <f t="shared" si="5"/>
        <v>1772054700</v>
      </c>
    </row>
    <row r="102" spans="1:10" x14ac:dyDescent="0.55000000000000004">
      <c r="A102">
        <v>1772054998</v>
      </c>
      <c r="B102" t="s">
        <v>6</v>
      </c>
      <c r="C102" t="s">
        <v>7</v>
      </c>
      <c r="D102">
        <v>5168.22</v>
      </c>
      <c r="E102">
        <v>5168.62</v>
      </c>
      <c r="F102">
        <v>5164.62</v>
      </c>
      <c r="H102" s="1">
        <f t="shared" si="3"/>
        <v>46078.895810185189</v>
      </c>
      <c r="I102" s="2">
        <f t="shared" si="4"/>
        <v>46078.895833333336</v>
      </c>
      <c r="J102">
        <f t="shared" si="5"/>
        <v>1772055000</v>
      </c>
    </row>
    <row r="103" spans="1:10" x14ac:dyDescent="0.55000000000000004">
      <c r="A103">
        <v>1772055298</v>
      </c>
      <c r="B103" t="s">
        <v>6</v>
      </c>
      <c r="C103" t="s">
        <v>7</v>
      </c>
      <c r="D103">
        <v>5168.8999999999996</v>
      </c>
      <c r="E103">
        <v>5170.7</v>
      </c>
      <c r="F103">
        <v>5166.84</v>
      </c>
      <c r="H103" s="1">
        <f t="shared" si="3"/>
        <v>46078.899282407408</v>
      </c>
      <c r="I103" s="2">
        <f t="shared" si="4"/>
        <v>46078.899305555555</v>
      </c>
      <c r="J103">
        <f t="shared" si="5"/>
        <v>1772055300</v>
      </c>
    </row>
    <row r="104" spans="1:10" x14ac:dyDescent="0.55000000000000004">
      <c r="A104">
        <v>1772055598</v>
      </c>
      <c r="B104" t="s">
        <v>6</v>
      </c>
      <c r="C104" t="s">
        <v>7</v>
      </c>
      <c r="D104">
        <v>5170.25</v>
      </c>
      <c r="E104">
        <v>5170.78</v>
      </c>
      <c r="F104">
        <v>5168.25</v>
      </c>
      <c r="H104" s="1">
        <f t="shared" si="3"/>
        <v>46078.902754629627</v>
      </c>
      <c r="I104" s="2">
        <f t="shared" si="4"/>
        <v>46078.902777777781</v>
      </c>
      <c r="J104">
        <f t="shared" si="5"/>
        <v>1772055600</v>
      </c>
    </row>
    <row r="105" spans="1:10" x14ac:dyDescent="0.55000000000000004">
      <c r="A105">
        <v>1772055898</v>
      </c>
      <c r="B105" t="s">
        <v>6</v>
      </c>
      <c r="C105" t="s">
        <v>7</v>
      </c>
      <c r="D105">
        <v>5170.9399999999996</v>
      </c>
      <c r="E105">
        <v>5171.3100000000004</v>
      </c>
      <c r="F105">
        <v>5169.42</v>
      </c>
      <c r="H105" s="1">
        <f t="shared" si="3"/>
        <v>46078.906226851846</v>
      </c>
      <c r="I105" s="2">
        <f t="shared" si="4"/>
        <v>46078.90625</v>
      </c>
      <c r="J105">
        <f t="shared" si="5"/>
        <v>1772055900</v>
      </c>
    </row>
    <row r="106" spans="1:10" x14ac:dyDescent="0.55000000000000004">
      <c r="A106">
        <v>1772056198</v>
      </c>
      <c r="B106" t="s">
        <v>6</v>
      </c>
      <c r="C106" t="s">
        <v>7</v>
      </c>
      <c r="D106">
        <v>5164.3100000000004</v>
      </c>
      <c r="E106">
        <v>5171.6000000000004</v>
      </c>
      <c r="F106">
        <v>5167.24</v>
      </c>
      <c r="H106" s="1">
        <f t="shared" si="3"/>
        <v>46078.909699074073</v>
      </c>
      <c r="I106" s="2">
        <f t="shared" si="4"/>
        <v>46078.909722222219</v>
      </c>
      <c r="J106">
        <f t="shared" si="5"/>
        <v>1772056200</v>
      </c>
    </row>
    <row r="107" spans="1:10" x14ac:dyDescent="0.55000000000000004">
      <c r="A107">
        <v>1772056498</v>
      </c>
      <c r="B107" t="s">
        <v>6</v>
      </c>
      <c r="C107" t="s">
        <v>7</v>
      </c>
      <c r="D107">
        <v>5164.8900000000003</v>
      </c>
      <c r="E107">
        <v>5171.37</v>
      </c>
      <c r="F107">
        <v>5166.05</v>
      </c>
      <c r="H107" s="1">
        <f t="shared" si="3"/>
        <v>46078.913171296299</v>
      </c>
      <c r="I107" s="2">
        <f t="shared" si="4"/>
        <v>46078.913194444445</v>
      </c>
      <c r="J107">
        <f t="shared" si="5"/>
        <v>1772056500</v>
      </c>
    </row>
    <row r="108" spans="1:10" x14ac:dyDescent="0.55000000000000004">
      <c r="A108">
        <v>1772060398</v>
      </c>
      <c r="B108" t="s">
        <v>6</v>
      </c>
      <c r="C108" t="s">
        <v>7</v>
      </c>
      <c r="D108">
        <v>5175.34</v>
      </c>
      <c r="E108">
        <v>5175.34</v>
      </c>
      <c r="F108">
        <v>5163.68</v>
      </c>
      <c r="H108" s="1">
        <f t="shared" si="3"/>
        <v>46078.958310185189</v>
      </c>
      <c r="I108" s="2">
        <f t="shared" si="4"/>
        <v>46078.958333333336</v>
      </c>
      <c r="J108">
        <f t="shared" si="5"/>
        <v>1772060400</v>
      </c>
    </row>
    <row r="109" spans="1:10" x14ac:dyDescent="0.55000000000000004">
      <c r="A109">
        <v>1772060698</v>
      </c>
      <c r="B109" t="s">
        <v>6</v>
      </c>
      <c r="C109" t="s">
        <v>7</v>
      </c>
      <c r="D109">
        <v>5179.7299999999996</v>
      </c>
      <c r="E109">
        <v>5179.41</v>
      </c>
      <c r="F109">
        <v>5168.84</v>
      </c>
      <c r="H109" s="1">
        <f t="shared" si="3"/>
        <v>46078.961782407408</v>
      </c>
      <c r="I109" s="2">
        <f t="shared" si="4"/>
        <v>46078.961805555555</v>
      </c>
      <c r="J109">
        <f t="shared" si="5"/>
        <v>1772060700</v>
      </c>
    </row>
    <row r="110" spans="1:10" x14ac:dyDescent="0.55000000000000004">
      <c r="A110">
        <v>1772060998</v>
      </c>
      <c r="B110" t="s">
        <v>6</v>
      </c>
      <c r="C110" t="s">
        <v>7</v>
      </c>
      <c r="D110">
        <v>5168.8</v>
      </c>
      <c r="E110">
        <v>5180.7299999999996</v>
      </c>
      <c r="F110">
        <v>5168.2700000000004</v>
      </c>
      <c r="H110" s="1">
        <f t="shared" si="3"/>
        <v>46078.965254629627</v>
      </c>
      <c r="I110" s="2">
        <f t="shared" si="4"/>
        <v>46078.965277777781</v>
      </c>
      <c r="J110">
        <f t="shared" si="5"/>
        <v>1772061000</v>
      </c>
    </row>
    <row r="111" spans="1:10" x14ac:dyDescent="0.55000000000000004">
      <c r="A111">
        <v>1772061298</v>
      </c>
      <c r="B111" t="s">
        <v>6</v>
      </c>
      <c r="C111" t="s">
        <v>7</v>
      </c>
      <c r="D111">
        <v>5174.01</v>
      </c>
      <c r="E111">
        <v>5179.09</v>
      </c>
      <c r="F111">
        <v>5166.8900000000003</v>
      </c>
      <c r="H111" s="1">
        <f t="shared" si="3"/>
        <v>46078.968726851846</v>
      </c>
      <c r="I111" s="2">
        <f t="shared" si="4"/>
        <v>46078.96875</v>
      </c>
      <c r="J111">
        <f t="shared" si="5"/>
        <v>1772061300</v>
      </c>
    </row>
    <row r="112" spans="1:10" x14ac:dyDescent="0.55000000000000004">
      <c r="A112">
        <v>1772061598</v>
      </c>
      <c r="B112" t="s">
        <v>6</v>
      </c>
      <c r="C112" t="s">
        <v>7</v>
      </c>
      <c r="D112">
        <v>5170.68</v>
      </c>
      <c r="E112">
        <v>5180.33</v>
      </c>
      <c r="F112">
        <v>5168.96</v>
      </c>
      <c r="H112" s="1">
        <f t="shared" si="3"/>
        <v>46078.972199074073</v>
      </c>
      <c r="I112" s="2">
        <f t="shared" si="4"/>
        <v>46078.972222222219</v>
      </c>
      <c r="J112">
        <f t="shared" si="5"/>
        <v>1772061600</v>
      </c>
    </row>
    <row r="113" spans="1:10" x14ac:dyDescent="0.55000000000000004">
      <c r="A113">
        <v>1772061898</v>
      </c>
      <c r="B113" t="s">
        <v>6</v>
      </c>
      <c r="C113" t="s">
        <v>7</v>
      </c>
      <c r="D113">
        <v>5170.04</v>
      </c>
      <c r="E113">
        <v>5176.84</v>
      </c>
      <c r="F113">
        <v>5168.58</v>
      </c>
      <c r="H113" s="1">
        <f t="shared" si="3"/>
        <v>46078.975671296299</v>
      </c>
      <c r="I113" s="2">
        <f t="shared" si="4"/>
        <v>46078.975694444445</v>
      </c>
      <c r="J113">
        <f t="shared" si="5"/>
        <v>1772061900</v>
      </c>
    </row>
    <row r="114" spans="1:10" x14ac:dyDescent="0.55000000000000004">
      <c r="A114">
        <v>1772062198</v>
      </c>
      <c r="B114" t="s">
        <v>6</v>
      </c>
      <c r="C114" t="s">
        <v>7</v>
      </c>
      <c r="D114">
        <v>5168.9799999999996</v>
      </c>
      <c r="E114">
        <v>5173.93</v>
      </c>
      <c r="F114">
        <v>5167.46</v>
      </c>
      <c r="H114" s="1">
        <f t="shared" si="3"/>
        <v>46078.979143518518</v>
      </c>
      <c r="I114" s="2">
        <f t="shared" si="4"/>
        <v>46078.979166666664</v>
      </c>
      <c r="J114">
        <f t="shared" si="5"/>
        <v>1772062200</v>
      </c>
    </row>
    <row r="115" spans="1:10" x14ac:dyDescent="0.55000000000000004">
      <c r="A115">
        <v>1772062498</v>
      </c>
      <c r="B115" t="s">
        <v>6</v>
      </c>
      <c r="C115" t="s">
        <v>7</v>
      </c>
      <c r="D115">
        <v>5169.88</v>
      </c>
      <c r="E115">
        <v>5171.8900000000003</v>
      </c>
      <c r="F115">
        <v>5166.05</v>
      </c>
      <c r="H115" s="1">
        <f t="shared" si="3"/>
        <v>46078.982615740737</v>
      </c>
      <c r="I115" s="2">
        <f t="shared" si="4"/>
        <v>46078.982638888891</v>
      </c>
      <c r="J115">
        <f t="shared" si="5"/>
        <v>1772062500</v>
      </c>
    </row>
    <row r="116" spans="1:10" x14ac:dyDescent="0.55000000000000004">
      <c r="A116">
        <v>1772062798</v>
      </c>
      <c r="B116" t="s">
        <v>6</v>
      </c>
      <c r="C116" t="s">
        <v>7</v>
      </c>
      <c r="D116">
        <v>5172.62</v>
      </c>
      <c r="E116">
        <v>5172.8</v>
      </c>
      <c r="F116">
        <v>5167.3900000000003</v>
      </c>
      <c r="H116" s="1">
        <f t="shared" si="3"/>
        <v>46078.986087962963</v>
      </c>
      <c r="I116" s="2">
        <f t="shared" si="4"/>
        <v>46078.986111111109</v>
      </c>
      <c r="J116">
        <f t="shared" si="5"/>
        <v>1772062800</v>
      </c>
    </row>
    <row r="117" spans="1:10" x14ac:dyDescent="0.55000000000000004">
      <c r="A117">
        <v>1772063098</v>
      </c>
      <c r="B117" t="s">
        <v>6</v>
      </c>
      <c r="C117" t="s">
        <v>7</v>
      </c>
      <c r="D117">
        <v>5167.3100000000004</v>
      </c>
      <c r="E117">
        <v>5175.6099999999997</v>
      </c>
      <c r="F117">
        <v>5167.17</v>
      </c>
      <c r="H117" s="1">
        <f t="shared" si="3"/>
        <v>46078.989560185189</v>
      </c>
      <c r="I117" s="2">
        <f t="shared" si="4"/>
        <v>46078.989583333336</v>
      </c>
      <c r="J117">
        <f t="shared" si="5"/>
        <v>1772063100</v>
      </c>
    </row>
    <row r="118" spans="1:10" x14ac:dyDescent="0.55000000000000004">
      <c r="A118">
        <v>1772063398</v>
      </c>
      <c r="B118" t="s">
        <v>6</v>
      </c>
      <c r="C118" t="s">
        <v>7</v>
      </c>
      <c r="D118">
        <v>5169.57</v>
      </c>
      <c r="E118">
        <v>5173.43</v>
      </c>
      <c r="F118">
        <v>5166.41</v>
      </c>
      <c r="H118" s="1">
        <f t="shared" si="3"/>
        <v>46078.993032407408</v>
      </c>
      <c r="I118" s="2">
        <f t="shared" si="4"/>
        <v>46078.993055555555</v>
      </c>
      <c r="J118">
        <f t="shared" si="5"/>
        <v>1772063400</v>
      </c>
    </row>
    <row r="119" spans="1:10" x14ac:dyDescent="0.55000000000000004">
      <c r="A119">
        <v>1772063698</v>
      </c>
      <c r="B119" t="s">
        <v>6</v>
      </c>
      <c r="C119" t="s">
        <v>7</v>
      </c>
      <c r="D119">
        <v>5163.13</v>
      </c>
      <c r="E119">
        <v>5172.03</v>
      </c>
      <c r="F119">
        <v>5164.07</v>
      </c>
      <c r="H119" s="1">
        <f t="shared" si="3"/>
        <v>46078.996504629627</v>
      </c>
      <c r="I119" s="2">
        <f t="shared" si="4"/>
        <v>46078.996527777781</v>
      </c>
      <c r="J119">
        <f t="shared" si="5"/>
        <v>1772063700</v>
      </c>
    </row>
    <row r="120" spans="1:10" x14ac:dyDescent="0.55000000000000004">
      <c r="A120">
        <v>1772063998</v>
      </c>
      <c r="B120" t="s">
        <v>6</v>
      </c>
      <c r="C120" t="s">
        <v>7</v>
      </c>
      <c r="D120">
        <v>5160.24</v>
      </c>
      <c r="E120">
        <v>5169.8900000000003</v>
      </c>
      <c r="F120">
        <v>5159.75</v>
      </c>
      <c r="H120" s="1">
        <f t="shared" si="3"/>
        <v>46078.999976851846</v>
      </c>
      <c r="I120" s="2">
        <f t="shared" si="4"/>
        <v>46079</v>
      </c>
      <c r="J120">
        <f t="shared" si="5"/>
        <v>1772064000</v>
      </c>
    </row>
    <row r="121" spans="1:10" x14ac:dyDescent="0.55000000000000004">
      <c r="A121">
        <v>1772064298</v>
      </c>
      <c r="B121" t="s">
        <v>6</v>
      </c>
      <c r="C121" t="s">
        <v>7</v>
      </c>
      <c r="D121">
        <v>5161.95</v>
      </c>
      <c r="E121">
        <v>5168.21</v>
      </c>
      <c r="F121">
        <v>5157.42</v>
      </c>
      <c r="H121" s="1">
        <f t="shared" si="3"/>
        <v>46079.003449074073</v>
      </c>
      <c r="I121" s="2">
        <f t="shared" si="4"/>
        <v>46079.003472222219</v>
      </c>
      <c r="J121">
        <f t="shared" si="5"/>
        <v>1772064300</v>
      </c>
    </row>
    <row r="122" spans="1:10" x14ac:dyDescent="0.55000000000000004">
      <c r="A122">
        <v>1772064598</v>
      </c>
      <c r="B122" t="s">
        <v>6</v>
      </c>
      <c r="C122" t="s">
        <v>7</v>
      </c>
      <c r="D122">
        <v>5167.67</v>
      </c>
      <c r="E122">
        <v>5168.21</v>
      </c>
      <c r="F122">
        <v>5158.22</v>
      </c>
      <c r="H122" s="1">
        <f t="shared" si="3"/>
        <v>46079.006921296299</v>
      </c>
      <c r="I122" s="2">
        <f t="shared" si="4"/>
        <v>46079.006944444445</v>
      </c>
      <c r="J122">
        <f t="shared" si="5"/>
        <v>1772064600</v>
      </c>
    </row>
    <row r="123" spans="1:10" x14ac:dyDescent="0.55000000000000004">
      <c r="A123">
        <v>1772064898</v>
      </c>
      <c r="B123" t="s">
        <v>6</v>
      </c>
      <c r="C123" t="s">
        <v>7</v>
      </c>
      <c r="D123">
        <v>5169.72</v>
      </c>
      <c r="E123">
        <v>5170.8599999999997</v>
      </c>
      <c r="F123">
        <v>5162.17</v>
      </c>
      <c r="H123" s="1">
        <f t="shared" si="3"/>
        <v>46079.010393518518</v>
      </c>
      <c r="I123" s="2">
        <f t="shared" si="4"/>
        <v>46079.010416666664</v>
      </c>
      <c r="J123">
        <f t="shared" si="5"/>
        <v>1772064900</v>
      </c>
    </row>
    <row r="124" spans="1:10" x14ac:dyDescent="0.55000000000000004">
      <c r="A124">
        <v>1772065198</v>
      </c>
      <c r="B124" t="s">
        <v>6</v>
      </c>
      <c r="C124" t="s">
        <v>7</v>
      </c>
      <c r="D124">
        <v>5180.9399999999996</v>
      </c>
      <c r="E124">
        <v>5176.54</v>
      </c>
      <c r="F124">
        <v>5165.8500000000004</v>
      </c>
      <c r="H124" s="1">
        <f t="shared" si="3"/>
        <v>46079.013865740737</v>
      </c>
      <c r="I124" s="2">
        <f t="shared" si="4"/>
        <v>46079.013888888891</v>
      </c>
      <c r="J124">
        <f t="shared" si="5"/>
        <v>1772065200</v>
      </c>
    </row>
    <row r="125" spans="1:10" x14ac:dyDescent="0.55000000000000004">
      <c r="A125">
        <v>1772065498</v>
      </c>
      <c r="B125" t="s">
        <v>6</v>
      </c>
      <c r="C125" t="s">
        <v>7</v>
      </c>
      <c r="D125">
        <v>5185.25</v>
      </c>
      <c r="E125">
        <v>5181.95</v>
      </c>
      <c r="F125">
        <v>5172.67</v>
      </c>
      <c r="H125" s="1">
        <f t="shared" si="3"/>
        <v>46079.017337962963</v>
      </c>
      <c r="I125" s="2">
        <f t="shared" si="4"/>
        <v>46079.017361111109</v>
      </c>
      <c r="J125">
        <f t="shared" si="5"/>
        <v>1772065500</v>
      </c>
    </row>
    <row r="126" spans="1:10" x14ac:dyDescent="0.55000000000000004">
      <c r="A126">
        <v>1772065798</v>
      </c>
      <c r="B126" t="s">
        <v>6</v>
      </c>
      <c r="C126" t="s">
        <v>7</v>
      </c>
      <c r="D126">
        <v>5182.32</v>
      </c>
      <c r="E126">
        <v>5186.79</v>
      </c>
      <c r="F126">
        <v>5178.54</v>
      </c>
      <c r="H126" s="1">
        <f t="shared" si="3"/>
        <v>46079.020810185189</v>
      </c>
      <c r="I126" s="2">
        <f t="shared" si="4"/>
        <v>46079.020833333336</v>
      </c>
      <c r="J126">
        <f t="shared" si="5"/>
        <v>1772065800</v>
      </c>
    </row>
    <row r="127" spans="1:10" x14ac:dyDescent="0.55000000000000004">
      <c r="A127">
        <v>1772066098</v>
      </c>
      <c r="B127" t="s">
        <v>6</v>
      </c>
      <c r="C127" t="s">
        <v>7</v>
      </c>
      <c r="D127">
        <v>5182.63</v>
      </c>
      <c r="E127">
        <v>5187.57</v>
      </c>
      <c r="F127">
        <v>5181.62</v>
      </c>
      <c r="H127" s="1">
        <f t="shared" si="3"/>
        <v>46079.024282407408</v>
      </c>
      <c r="I127" s="2">
        <f t="shared" si="4"/>
        <v>46079.024305555555</v>
      </c>
      <c r="J127">
        <f t="shared" si="5"/>
        <v>1772066100</v>
      </c>
    </row>
    <row r="128" spans="1:10" x14ac:dyDescent="0.55000000000000004">
      <c r="A128">
        <v>1772066398</v>
      </c>
      <c r="B128" t="s">
        <v>6</v>
      </c>
      <c r="C128" t="s">
        <v>7</v>
      </c>
      <c r="D128">
        <v>5188.37</v>
      </c>
      <c r="E128">
        <v>5189.3999999999996</v>
      </c>
      <c r="F128">
        <v>5183.2299999999996</v>
      </c>
      <c r="H128" s="1">
        <f t="shared" si="3"/>
        <v>46079.027754629627</v>
      </c>
      <c r="I128" s="2">
        <f t="shared" si="4"/>
        <v>46079.027777777781</v>
      </c>
      <c r="J128">
        <f t="shared" si="5"/>
        <v>1772066400</v>
      </c>
    </row>
    <row r="129" spans="1:10" x14ac:dyDescent="0.55000000000000004">
      <c r="A129">
        <v>1772066698</v>
      </c>
      <c r="B129" t="s">
        <v>6</v>
      </c>
      <c r="C129" t="s">
        <v>7</v>
      </c>
      <c r="D129">
        <v>5185.97</v>
      </c>
      <c r="E129">
        <v>5191.12</v>
      </c>
      <c r="F129">
        <v>5185.8900000000003</v>
      </c>
      <c r="H129" s="1">
        <f t="shared" si="3"/>
        <v>46079.031226851846</v>
      </c>
      <c r="I129" s="2">
        <f t="shared" si="4"/>
        <v>46079.03125</v>
      </c>
      <c r="J129">
        <f t="shared" si="5"/>
        <v>1772066700</v>
      </c>
    </row>
    <row r="130" spans="1:10" x14ac:dyDescent="0.55000000000000004">
      <c r="A130">
        <v>1772066998</v>
      </c>
      <c r="B130" t="s">
        <v>6</v>
      </c>
      <c r="C130" t="s">
        <v>7</v>
      </c>
      <c r="D130">
        <v>5189.7</v>
      </c>
      <c r="E130">
        <v>5192.47</v>
      </c>
      <c r="F130">
        <v>5187.1499999999996</v>
      </c>
      <c r="H130" s="1">
        <f t="shared" ref="H130:H193" si="6">(A130/86400)+25569</f>
        <v>46079.034699074073</v>
      </c>
      <c r="I130" s="2">
        <f t="shared" ref="I130:I193" si="7">CEILING(INT(H130*1440)/1440*288,1)/288</f>
        <v>46079.034722222219</v>
      </c>
      <c r="J130">
        <f t="shared" si="5"/>
        <v>1772067000</v>
      </c>
    </row>
    <row r="131" spans="1:10" x14ac:dyDescent="0.55000000000000004">
      <c r="A131">
        <v>1772067298</v>
      </c>
      <c r="B131" t="s">
        <v>6</v>
      </c>
      <c r="C131" t="s">
        <v>7</v>
      </c>
      <c r="D131">
        <v>5188.3100000000004</v>
      </c>
      <c r="E131">
        <v>5193.6000000000004</v>
      </c>
      <c r="F131">
        <v>5188.22</v>
      </c>
      <c r="H131" s="1">
        <f t="shared" si="6"/>
        <v>46079.038171296299</v>
      </c>
      <c r="I131" s="2">
        <f t="shared" si="7"/>
        <v>46079.038194444445</v>
      </c>
      <c r="J131">
        <f t="shared" ref="J131:J194" si="8">MROUND((I131-25569)*86400,300)</f>
        <v>1772067300</v>
      </c>
    </row>
    <row r="132" spans="1:10" x14ac:dyDescent="0.55000000000000004">
      <c r="A132">
        <v>1772067598</v>
      </c>
      <c r="B132" t="s">
        <v>6</v>
      </c>
      <c r="C132" t="s">
        <v>7</v>
      </c>
      <c r="D132">
        <v>5194.75</v>
      </c>
      <c r="E132">
        <v>5197.18</v>
      </c>
      <c r="F132">
        <v>5189.6499999999996</v>
      </c>
      <c r="H132" s="1">
        <f t="shared" si="6"/>
        <v>46079.041643518518</v>
      </c>
      <c r="I132" s="2">
        <f t="shared" si="7"/>
        <v>46079.041666666664</v>
      </c>
      <c r="J132">
        <f t="shared" si="8"/>
        <v>1772067600</v>
      </c>
    </row>
    <row r="133" spans="1:10" x14ac:dyDescent="0.55000000000000004">
      <c r="A133">
        <v>1772067898</v>
      </c>
      <c r="B133" t="s">
        <v>6</v>
      </c>
      <c r="C133" t="s">
        <v>7</v>
      </c>
      <c r="D133">
        <v>5183.93</v>
      </c>
      <c r="E133">
        <v>5197.49</v>
      </c>
      <c r="F133">
        <v>5187.71</v>
      </c>
      <c r="H133" s="1">
        <f t="shared" si="6"/>
        <v>46079.045115740737</v>
      </c>
      <c r="I133" s="2">
        <f t="shared" si="7"/>
        <v>46079.045138888891</v>
      </c>
      <c r="J133">
        <f t="shared" si="8"/>
        <v>1772067900</v>
      </c>
    </row>
    <row r="134" spans="1:10" x14ac:dyDescent="0.55000000000000004">
      <c r="A134">
        <v>1772068198</v>
      </c>
      <c r="B134" t="s">
        <v>6</v>
      </c>
      <c r="C134" t="s">
        <v>7</v>
      </c>
      <c r="D134">
        <v>5187.53</v>
      </c>
      <c r="E134">
        <v>5194.51</v>
      </c>
      <c r="F134">
        <v>5186.1499999999996</v>
      </c>
      <c r="H134" s="1">
        <f t="shared" si="6"/>
        <v>46079.048587962963</v>
      </c>
      <c r="I134" s="2">
        <f t="shared" si="7"/>
        <v>46079.048611111109</v>
      </c>
      <c r="J134">
        <f t="shared" si="8"/>
        <v>1772068200</v>
      </c>
    </row>
    <row r="135" spans="1:10" x14ac:dyDescent="0.55000000000000004">
      <c r="A135">
        <v>1772068498</v>
      </c>
      <c r="B135" t="s">
        <v>6</v>
      </c>
      <c r="C135" t="s">
        <v>7</v>
      </c>
      <c r="D135">
        <v>5189.46</v>
      </c>
      <c r="E135">
        <v>5194.13</v>
      </c>
      <c r="F135">
        <v>5187.28</v>
      </c>
      <c r="H135" s="1">
        <f t="shared" si="6"/>
        <v>46079.052060185189</v>
      </c>
      <c r="I135" s="2">
        <f t="shared" si="7"/>
        <v>46079.052083333336</v>
      </c>
      <c r="J135">
        <f t="shared" si="8"/>
        <v>1772068500</v>
      </c>
    </row>
    <row r="136" spans="1:10" x14ac:dyDescent="0.55000000000000004">
      <c r="A136">
        <v>1772068798</v>
      </c>
      <c r="B136" t="s">
        <v>6</v>
      </c>
      <c r="C136" t="s">
        <v>7</v>
      </c>
      <c r="D136">
        <v>5186.05</v>
      </c>
      <c r="E136">
        <v>5194.9799999999996</v>
      </c>
      <c r="F136">
        <v>5185.9399999999996</v>
      </c>
      <c r="H136" s="1">
        <f t="shared" si="6"/>
        <v>46079.055532407408</v>
      </c>
      <c r="I136" s="2">
        <f t="shared" si="7"/>
        <v>46079.055555555555</v>
      </c>
      <c r="J136">
        <f t="shared" si="8"/>
        <v>1772068800</v>
      </c>
    </row>
    <row r="137" spans="1:10" x14ac:dyDescent="0.55000000000000004">
      <c r="A137">
        <v>1772069098</v>
      </c>
      <c r="B137" t="s">
        <v>6</v>
      </c>
      <c r="C137" t="s">
        <v>7</v>
      </c>
      <c r="D137">
        <v>5180.54</v>
      </c>
      <c r="E137">
        <v>5191.53</v>
      </c>
      <c r="F137">
        <v>5182.78</v>
      </c>
      <c r="H137" s="1">
        <f t="shared" si="6"/>
        <v>46079.059004629627</v>
      </c>
      <c r="I137" s="2">
        <f t="shared" si="7"/>
        <v>46079.059027777781</v>
      </c>
      <c r="J137">
        <f t="shared" si="8"/>
        <v>1772069100</v>
      </c>
    </row>
    <row r="138" spans="1:10" x14ac:dyDescent="0.55000000000000004">
      <c r="A138">
        <v>1772069398</v>
      </c>
      <c r="B138" t="s">
        <v>6</v>
      </c>
      <c r="C138" t="s">
        <v>7</v>
      </c>
      <c r="D138">
        <v>5187.99</v>
      </c>
      <c r="E138">
        <v>5189.83</v>
      </c>
      <c r="F138">
        <v>5180.49</v>
      </c>
      <c r="H138" s="1">
        <f t="shared" si="6"/>
        <v>46079.062476851846</v>
      </c>
      <c r="I138" s="2">
        <f t="shared" si="7"/>
        <v>46079.0625</v>
      </c>
      <c r="J138">
        <f t="shared" si="8"/>
        <v>1772069400</v>
      </c>
    </row>
    <row r="139" spans="1:10" x14ac:dyDescent="0.55000000000000004">
      <c r="A139">
        <v>1772069698</v>
      </c>
      <c r="B139" t="s">
        <v>6</v>
      </c>
      <c r="C139" t="s">
        <v>7</v>
      </c>
      <c r="D139">
        <v>5185.42</v>
      </c>
      <c r="E139">
        <v>5190.29</v>
      </c>
      <c r="F139">
        <v>5182.1099999999997</v>
      </c>
      <c r="H139" s="1">
        <f t="shared" si="6"/>
        <v>46079.065949074073</v>
      </c>
      <c r="I139" s="2">
        <f t="shared" si="7"/>
        <v>46079.065972222219</v>
      </c>
      <c r="J139">
        <f t="shared" si="8"/>
        <v>1772069700</v>
      </c>
    </row>
    <row r="140" spans="1:10" x14ac:dyDescent="0.55000000000000004">
      <c r="A140">
        <v>1772069998</v>
      </c>
      <c r="B140" t="s">
        <v>6</v>
      </c>
      <c r="C140" t="s">
        <v>7</v>
      </c>
      <c r="D140">
        <v>5189.54</v>
      </c>
      <c r="E140">
        <v>5191.17</v>
      </c>
      <c r="F140">
        <v>5183.32</v>
      </c>
      <c r="H140" s="1">
        <f t="shared" si="6"/>
        <v>46079.069421296299</v>
      </c>
      <c r="I140" s="2">
        <f t="shared" si="7"/>
        <v>46079.069444444445</v>
      </c>
      <c r="J140">
        <f t="shared" si="8"/>
        <v>1772070000</v>
      </c>
    </row>
    <row r="141" spans="1:10" x14ac:dyDescent="0.55000000000000004">
      <c r="A141">
        <v>1772070298</v>
      </c>
      <c r="B141" t="s">
        <v>6</v>
      </c>
      <c r="C141" t="s">
        <v>7</v>
      </c>
      <c r="D141">
        <v>5189.93</v>
      </c>
      <c r="E141">
        <v>5191.5200000000004</v>
      </c>
      <c r="F141">
        <v>5185.03</v>
      </c>
      <c r="H141" s="1">
        <f t="shared" si="6"/>
        <v>46079.072893518518</v>
      </c>
      <c r="I141" s="2">
        <f t="shared" si="7"/>
        <v>46079.072916666664</v>
      </c>
      <c r="J141">
        <f t="shared" si="8"/>
        <v>1772070300</v>
      </c>
    </row>
    <row r="142" spans="1:10" x14ac:dyDescent="0.55000000000000004">
      <c r="A142">
        <v>1772070598</v>
      </c>
      <c r="B142" t="s">
        <v>6</v>
      </c>
      <c r="C142" t="s">
        <v>7</v>
      </c>
      <c r="D142">
        <v>5191.16</v>
      </c>
      <c r="E142">
        <v>5192.3900000000003</v>
      </c>
      <c r="F142">
        <v>5185.1400000000003</v>
      </c>
      <c r="H142" s="1">
        <f t="shared" si="6"/>
        <v>46079.076365740737</v>
      </c>
      <c r="I142" s="2">
        <f t="shared" si="7"/>
        <v>46079.076388888891</v>
      </c>
      <c r="J142">
        <f t="shared" si="8"/>
        <v>1772070600</v>
      </c>
    </row>
    <row r="143" spans="1:10" x14ac:dyDescent="0.55000000000000004">
      <c r="A143">
        <v>1772070898</v>
      </c>
      <c r="B143" t="s">
        <v>6</v>
      </c>
      <c r="C143" t="s">
        <v>7</v>
      </c>
      <c r="D143">
        <v>5191.71</v>
      </c>
      <c r="E143">
        <v>5193.2</v>
      </c>
      <c r="F143">
        <v>5187.7299999999996</v>
      </c>
      <c r="H143" s="1">
        <f t="shared" si="6"/>
        <v>46079.079837962963</v>
      </c>
      <c r="I143" s="2">
        <f t="shared" si="7"/>
        <v>46079.079861111109</v>
      </c>
      <c r="J143">
        <f t="shared" si="8"/>
        <v>1772070900</v>
      </c>
    </row>
    <row r="144" spans="1:10" x14ac:dyDescent="0.55000000000000004">
      <c r="A144">
        <v>1772071198</v>
      </c>
      <c r="B144" t="s">
        <v>6</v>
      </c>
      <c r="C144" t="s">
        <v>7</v>
      </c>
      <c r="D144">
        <v>5190.17</v>
      </c>
      <c r="E144">
        <v>5194.38</v>
      </c>
      <c r="F144">
        <v>5188.05</v>
      </c>
      <c r="H144" s="1">
        <f t="shared" si="6"/>
        <v>46079.083310185189</v>
      </c>
      <c r="I144" s="2">
        <f t="shared" si="7"/>
        <v>46079.083333333336</v>
      </c>
      <c r="J144">
        <f t="shared" si="8"/>
        <v>1772071200</v>
      </c>
    </row>
    <row r="145" spans="1:10" x14ac:dyDescent="0.55000000000000004">
      <c r="A145">
        <v>1772071498</v>
      </c>
      <c r="B145" t="s">
        <v>6</v>
      </c>
      <c r="C145" t="s">
        <v>7</v>
      </c>
      <c r="D145">
        <v>5187.26</v>
      </c>
      <c r="E145">
        <v>5192.54</v>
      </c>
      <c r="F145">
        <v>5186.74</v>
      </c>
      <c r="H145" s="1">
        <f t="shared" si="6"/>
        <v>46079.086782407408</v>
      </c>
      <c r="I145" s="2">
        <f t="shared" si="7"/>
        <v>46079.086805555555</v>
      </c>
      <c r="J145">
        <f t="shared" si="8"/>
        <v>1772071500</v>
      </c>
    </row>
    <row r="146" spans="1:10" x14ac:dyDescent="0.55000000000000004">
      <c r="A146">
        <v>1772071798</v>
      </c>
      <c r="B146" t="s">
        <v>6</v>
      </c>
      <c r="C146" t="s">
        <v>7</v>
      </c>
      <c r="D146">
        <v>5183.0600000000004</v>
      </c>
      <c r="E146">
        <v>5191.67</v>
      </c>
      <c r="F146">
        <v>5184.59</v>
      </c>
      <c r="H146" s="1">
        <f t="shared" si="6"/>
        <v>46079.090254629627</v>
      </c>
      <c r="I146" s="2">
        <f t="shared" si="7"/>
        <v>46079.090277777781</v>
      </c>
      <c r="J146">
        <f t="shared" si="8"/>
        <v>1772071800</v>
      </c>
    </row>
    <row r="147" spans="1:10" x14ac:dyDescent="0.55000000000000004">
      <c r="A147">
        <v>1772072098</v>
      </c>
      <c r="B147" t="s">
        <v>6</v>
      </c>
      <c r="C147" t="s">
        <v>7</v>
      </c>
      <c r="D147">
        <v>5188.25</v>
      </c>
      <c r="E147">
        <v>5190.67</v>
      </c>
      <c r="F147">
        <v>5183</v>
      </c>
      <c r="H147" s="1">
        <f t="shared" si="6"/>
        <v>46079.093726851846</v>
      </c>
      <c r="I147" s="2">
        <f t="shared" si="7"/>
        <v>46079.09375</v>
      </c>
      <c r="J147">
        <f t="shared" si="8"/>
        <v>1772072100</v>
      </c>
    </row>
    <row r="148" spans="1:10" x14ac:dyDescent="0.55000000000000004">
      <c r="A148">
        <v>1772072398</v>
      </c>
      <c r="B148" t="s">
        <v>6</v>
      </c>
      <c r="C148" t="s">
        <v>7</v>
      </c>
      <c r="D148">
        <v>5183.4399999999996</v>
      </c>
      <c r="E148">
        <v>5189.72</v>
      </c>
      <c r="F148">
        <v>5181.8</v>
      </c>
      <c r="H148" s="1">
        <f t="shared" si="6"/>
        <v>46079.097199074073</v>
      </c>
      <c r="I148" s="2">
        <f t="shared" si="7"/>
        <v>46079.097222222219</v>
      </c>
      <c r="J148">
        <f t="shared" si="8"/>
        <v>1772072400</v>
      </c>
    </row>
    <row r="149" spans="1:10" x14ac:dyDescent="0.55000000000000004">
      <c r="A149">
        <v>1772072698</v>
      </c>
      <c r="B149" t="s">
        <v>6</v>
      </c>
      <c r="C149" t="s">
        <v>7</v>
      </c>
      <c r="D149">
        <v>5180.79</v>
      </c>
      <c r="E149">
        <v>5186.88</v>
      </c>
      <c r="F149">
        <v>5180.76</v>
      </c>
      <c r="H149" s="1">
        <f t="shared" si="6"/>
        <v>46079.100671296299</v>
      </c>
      <c r="I149" s="2">
        <f t="shared" si="7"/>
        <v>46079.100694444445</v>
      </c>
      <c r="J149">
        <f t="shared" si="8"/>
        <v>1772072700</v>
      </c>
    </row>
    <row r="150" spans="1:10" x14ac:dyDescent="0.55000000000000004">
      <c r="A150">
        <v>1772072998</v>
      </c>
      <c r="B150" t="s">
        <v>6</v>
      </c>
      <c r="C150" t="s">
        <v>7</v>
      </c>
      <c r="D150">
        <v>5178.87</v>
      </c>
      <c r="E150">
        <v>5184.67</v>
      </c>
      <c r="F150">
        <v>5178.92</v>
      </c>
      <c r="H150" s="1">
        <f t="shared" si="6"/>
        <v>46079.104143518518</v>
      </c>
      <c r="I150" s="2">
        <f t="shared" si="7"/>
        <v>46079.104166666664</v>
      </c>
      <c r="J150">
        <f t="shared" si="8"/>
        <v>1772073000</v>
      </c>
    </row>
    <row r="151" spans="1:10" x14ac:dyDescent="0.55000000000000004">
      <c r="A151">
        <v>1772073298</v>
      </c>
      <c r="B151" t="s">
        <v>6</v>
      </c>
      <c r="C151" t="s">
        <v>7</v>
      </c>
      <c r="D151">
        <v>5180.5200000000004</v>
      </c>
      <c r="E151">
        <v>5183.59</v>
      </c>
      <c r="F151">
        <v>5176.18</v>
      </c>
      <c r="H151" s="1">
        <f t="shared" si="6"/>
        <v>46079.107615740737</v>
      </c>
      <c r="I151" s="2">
        <f t="shared" si="7"/>
        <v>46079.107638888891</v>
      </c>
      <c r="J151">
        <f t="shared" si="8"/>
        <v>1772073300</v>
      </c>
    </row>
    <row r="152" spans="1:10" x14ac:dyDescent="0.55000000000000004">
      <c r="A152">
        <v>1772073598</v>
      </c>
      <c r="B152" t="s">
        <v>6</v>
      </c>
      <c r="C152" t="s">
        <v>7</v>
      </c>
      <c r="D152">
        <v>5176.09</v>
      </c>
      <c r="E152">
        <v>5181.1899999999996</v>
      </c>
      <c r="F152">
        <v>5174.37</v>
      </c>
      <c r="H152" s="1">
        <f t="shared" si="6"/>
        <v>46079.111087962963</v>
      </c>
      <c r="I152" s="2">
        <f t="shared" si="7"/>
        <v>46079.111111111109</v>
      </c>
      <c r="J152">
        <f t="shared" si="8"/>
        <v>1772073600</v>
      </c>
    </row>
    <row r="153" spans="1:10" x14ac:dyDescent="0.55000000000000004">
      <c r="A153">
        <v>1772073898</v>
      </c>
      <c r="B153" t="s">
        <v>6</v>
      </c>
      <c r="C153" t="s">
        <v>7</v>
      </c>
      <c r="D153">
        <v>5180.78</v>
      </c>
      <c r="E153">
        <v>5181.1899999999996</v>
      </c>
      <c r="F153">
        <v>5174.22</v>
      </c>
      <c r="H153" s="1">
        <f t="shared" si="6"/>
        <v>46079.114560185189</v>
      </c>
      <c r="I153" s="2">
        <f t="shared" si="7"/>
        <v>46079.114583333336</v>
      </c>
      <c r="J153">
        <f t="shared" si="8"/>
        <v>1772073900</v>
      </c>
    </row>
    <row r="154" spans="1:10" x14ac:dyDescent="0.55000000000000004">
      <c r="A154">
        <v>1772074198</v>
      </c>
      <c r="B154" t="s">
        <v>6</v>
      </c>
      <c r="C154" t="s">
        <v>7</v>
      </c>
      <c r="D154">
        <v>5184.6899999999996</v>
      </c>
      <c r="E154">
        <v>5182.1099999999997</v>
      </c>
      <c r="F154">
        <v>5176.55</v>
      </c>
      <c r="H154" s="1">
        <f t="shared" si="6"/>
        <v>46079.118032407408</v>
      </c>
      <c r="I154" s="2">
        <f t="shared" si="7"/>
        <v>46079.118055555555</v>
      </c>
      <c r="J154">
        <f t="shared" si="8"/>
        <v>1772074200</v>
      </c>
    </row>
    <row r="155" spans="1:10" x14ac:dyDescent="0.55000000000000004">
      <c r="A155">
        <v>1772074498</v>
      </c>
      <c r="B155" t="s">
        <v>6</v>
      </c>
      <c r="C155" t="s">
        <v>7</v>
      </c>
      <c r="D155">
        <v>5184.34</v>
      </c>
      <c r="E155">
        <v>5183.59</v>
      </c>
      <c r="F155">
        <v>5179.6499999999996</v>
      </c>
      <c r="H155" s="1">
        <f t="shared" si="6"/>
        <v>46079.121504629627</v>
      </c>
      <c r="I155" s="2">
        <f t="shared" si="7"/>
        <v>46079.121527777781</v>
      </c>
      <c r="J155">
        <f t="shared" si="8"/>
        <v>1772074500</v>
      </c>
    </row>
    <row r="156" spans="1:10" x14ac:dyDescent="0.55000000000000004">
      <c r="A156">
        <v>1772074798</v>
      </c>
      <c r="B156" t="s">
        <v>6</v>
      </c>
      <c r="C156" t="s">
        <v>7</v>
      </c>
      <c r="D156">
        <v>5187.4399999999996</v>
      </c>
      <c r="E156">
        <v>5185.25</v>
      </c>
      <c r="F156">
        <v>5181.2700000000004</v>
      </c>
      <c r="H156" s="1">
        <f t="shared" si="6"/>
        <v>46079.124976851846</v>
      </c>
      <c r="I156" s="2">
        <f t="shared" si="7"/>
        <v>46079.125</v>
      </c>
      <c r="J156">
        <f t="shared" si="8"/>
        <v>1772074800</v>
      </c>
    </row>
    <row r="157" spans="1:10" x14ac:dyDescent="0.55000000000000004">
      <c r="A157">
        <v>1772075098</v>
      </c>
      <c r="B157" t="s">
        <v>6</v>
      </c>
      <c r="C157" t="s">
        <v>7</v>
      </c>
      <c r="D157">
        <v>5185.97</v>
      </c>
      <c r="E157">
        <v>5186.3100000000004</v>
      </c>
      <c r="F157">
        <v>5182.97</v>
      </c>
      <c r="H157" s="1">
        <f t="shared" si="6"/>
        <v>46079.128449074073</v>
      </c>
      <c r="I157" s="2">
        <f t="shared" si="7"/>
        <v>46079.128472222219</v>
      </c>
      <c r="J157">
        <f t="shared" si="8"/>
        <v>1772075100</v>
      </c>
    </row>
    <row r="158" spans="1:10" x14ac:dyDescent="0.55000000000000004">
      <c r="A158">
        <v>1772075398</v>
      </c>
      <c r="B158" t="s">
        <v>6</v>
      </c>
      <c r="C158" t="s">
        <v>7</v>
      </c>
      <c r="D158">
        <v>5187.26</v>
      </c>
      <c r="E158">
        <v>5187.3</v>
      </c>
      <c r="F158">
        <v>5184.04</v>
      </c>
      <c r="H158" s="1">
        <f t="shared" si="6"/>
        <v>46079.131921296299</v>
      </c>
      <c r="I158" s="2">
        <f t="shared" si="7"/>
        <v>46079.131944444445</v>
      </c>
      <c r="J158">
        <f t="shared" si="8"/>
        <v>1772075400</v>
      </c>
    </row>
    <row r="159" spans="1:10" x14ac:dyDescent="0.55000000000000004">
      <c r="A159">
        <v>1772075698</v>
      </c>
      <c r="B159" t="s">
        <v>6</v>
      </c>
      <c r="C159" t="s">
        <v>7</v>
      </c>
      <c r="D159">
        <v>5190.1899999999996</v>
      </c>
      <c r="E159">
        <v>5190.7</v>
      </c>
      <c r="F159">
        <v>5185.2299999999996</v>
      </c>
      <c r="H159" s="1">
        <f t="shared" si="6"/>
        <v>46079.135393518518</v>
      </c>
      <c r="I159" s="2">
        <f t="shared" si="7"/>
        <v>46079.135416666664</v>
      </c>
      <c r="J159">
        <f t="shared" si="8"/>
        <v>1772075700</v>
      </c>
    </row>
    <row r="160" spans="1:10" x14ac:dyDescent="0.55000000000000004">
      <c r="A160">
        <v>1772075998</v>
      </c>
      <c r="B160" t="s">
        <v>6</v>
      </c>
      <c r="C160" t="s">
        <v>7</v>
      </c>
      <c r="D160">
        <v>5191.04</v>
      </c>
      <c r="E160">
        <v>5191.79</v>
      </c>
      <c r="F160">
        <v>5187.0600000000004</v>
      </c>
      <c r="H160" s="1">
        <f t="shared" si="6"/>
        <v>46079.138865740737</v>
      </c>
      <c r="I160" s="2">
        <f t="shared" si="7"/>
        <v>46079.138888888891</v>
      </c>
      <c r="J160">
        <f t="shared" si="8"/>
        <v>1772076000</v>
      </c>
    </row>
    <row r="161" spans="1:10" x14ac:dyDescent="0.55000000000000004">
      <c r="A161">
        <v>1772076298</v>
      </c>
      <c r="B161" t="s">
        <v>6</v>
      </c>
      <c r="C161" t="s">
        <v>7</v>
      </c>
      <c r="D161">
        <v>5188.3500000000004</v>
      </c>
      <c r="E161">
        <v>5192.16</v>
      </c>
      <c r="F161">
        <v>5188.08</v>
      </c>
      <c r="H161" s="1">
        <f t="shared" si="6"/>
        <v>46079.142337962963</v>
      </c>
      <c r="I161" s="2">
        <f t="shared" si="7"/>
        <v>46079.142361111109</v>
      </c>
      <c r="J161">
        <f t="shared" si="8"/>
        <v>1772076300</v>
      </c>
    </row>
    <row r="162" spans="1:10" x14ac:dyDescent="0.55000000000000004">
      <c r="A162">
        <v>1772076598</v>
      </c>
      <c r="B162" t="s">
        <v>6</v>
      </c>
      <c r="C162" t="s">
        <v>7</v>
      </c>
      <c r="D162">
        <v>5188.5600000000004</v>
      </c>
      <c r="E162">
        <v>5191.58</v>
      </c>
      <c r="F162">
        <v>5188.67</v>
      </c>
      <c r="H162" s="1">
        <f t="shared" si="6"/>
        <v>46079.145810185189</v>
      </c>
      <c r="I162" s="2">
        <f t="shared" si="7"/>
        <v>46079.145833333336</v>
      </c>
      <c r="J162">
        <f t="shared" si="8"/>
        <v>1772076600</v>
      </c>
    </row>
    <row r="163" spans="1:10" x14ac:dyDescent="0.55000000000000004">
      <c r="A163">
        <v>1772076898</v>
      </c>
      <c r="B163" t="s">
        <v>6</v>
      </c>
      <c r="C163" t="s">
        <v>7</v>
      </c>
      <c r="D163">
        <v>5186.58</v>
      </c>
      <c r="E163">
        <v>5190.66</v>
      </c>
      <c r="F163">
        <v>5188.09</v>
      </c>
      <c r="H163" s="1">
        <f t="shared" si="6"/>
        <v>46079.149282407408</v>
      </c>
      <c r="I163" s="2">
        <f t="shared" si="7"/>
        <v>46079.149305555555</v>
      </c>
      <c r="J163">
        <f t="shared" si="8"/>
        <v>1772076900</v>
      </c>
    </row>
    <row r="164" spans="1:10" x14ac:dyDescent="0.55000000000000004">
      <c r="A164">
        <v>1772077198</v>
      </c>
      <c r="B164" t="s">
        <v>6</v>
      </c>
      <c r="C164" t="s">
        <v>7</v>
      </c>
      <c r="D164">
        <v>5186.18</v>
      </c>
      <c r="E164">
        <v>5189.9799999999996</v>
      </c>
      <c r="F164">
        <v>5187.51</v>
      </c>
      <c r="H164" s="1">
        <f t="shared" si="6"/>
        <v>46079.152754629627</v>
      </c>
      <c r="I164" s="2">
        <f t="shared" si="7"/>
        <v>46079.152777777781</v>
      </c>
      <c r="J164">
        <f t="shared" si="8"/>
        <v>1772077200</v>
      </c>
    </row>
    <row r="165" spans="1:10" x14ac:dyDescent="0.55000000000000004">
      <c r="A165">
        <v>1772077498</v>
      </c>
      <c r="B165" t="s">
        <v>6</v>
      </c>
      <c r="C165" t="s">
        <v>7</v>
      </c>
      <c r="D165">
        <v>5188.6099999999997</v>
      </c>
      <c r="E165">
        <v>5189.45</v>
      </c>
      <c r="F165">
        <v>5186.2299999999996</v>
      </c>
      <c r="H165" s="1">
        <f t="shared" si="6"/>
        <v>46079.156226851846</v>
      </c>
      <c r="I165" s="2">
        <f t="shared" si="7"/>
        <v>46079.15625</v>
      </c>
      <c r="J165">
        <f t="shared" si="8"/>
        <v>1772077500</v>
      </c>
    </row>
    <row r="166" spans="1:10" x14ac:dyDescent="0.55000000000000004">
      <c r="A166">
        <v>1772077798</v>
      </c>
      <c r="B166" t="s">
        <v>6</v>
      </c>
      <c r="C166" t="s">
        <v>7</v>
      </c>
      <c r="D166">
        <v>5191.34</v>
      </c>
      <c r="E166">
        <v>5190.5</v>
      </c>
      <c r="F166">
        <v>5187.07</v>
      </c>
      <c r="H166" s="1">
        <f t="shared" si="6"/>
        <v>46079.159699074073</v>
      </c>
      <c r="I166" s="2">
        <f t="shared" si="7"/>
        <v>46079.159722222219</v>
      </c>
      <c r="J166">
        <f t="shared" si="8"/>
        <v>1772077800</v>
      </c>
    </row>
    <row r="167" spans="1:10" x14ac:dyDescent="0.55000000000000004">
      <c r="A167">
        <v>1772078098</v>
      </c>
      <c r="B167" t="s">
        <v>6</v>
      </c>
      <c r="C167" t="s">
        <v>7</v>
      </c>
      <c r="D167">
        <v>5192.63</v>
      </c>
      <c r="E167">
        <v>5191.8100000000004</v>
      </c>
      <c r="F167">
        <v>5188.8999999999996</v>
      </c>
      <c r="H167" s="1">
        <f t="shared" si="6"/>
        <v>46079.163171296299</v>
      </c>
      <c r="I167" s="2">
        <f t="shared" si="7"/>
        <v>46079.163194444445</v>
      </c>
      <c r="J167">
        <f t="shared" si="8"/>
        <v>1772078100</v>
      </c>
    </row>
    <row r="168" spans="1:10" x14ac:dyDescent="0.55000000000000004">
      <c r="A168">
        <v>1772078398</v>
      </c>
      <c r="B168" t="s">
        <v>6</v>
      </c>
      <c r="C168" t="s">
        <v>7</v>
      </c>
      <c r="D168">
        <v>5194.08</v>
      </c>
      <c r="E168">
        <v>5193.88</v>
      </c>
      <c r="F168">
        <v>5190.95</v>
      </c>
      <c r="H168" s="1">
        <f t="shared" si="6"/>
        <v>46079.166643518518</v>
      </c>
      <c r="I168" s="2">
        <f t="shared" si="7"/>
        <v>46079.166666666664</v>
      </c>
      <c r="J168">
        <f t="shared" si="8"/>
        <v>1772078400</v>
      </c>
    </row>
    <row r="169" spans="1:10" x14ac:dyDescent="0.55000000000000004">
      <c r="A169">
        <v>1772078698</v>
      </c>
      <c r="B169" t="s">
        <v>6</v>
      </c>
      <c r="C169" t="s">
        <v>7</v>
      </c>
      <c r="D169">
        <v>5195.76</v>
      </c>
      <c r="E169">
        <v>5195.6499999999996</v>
      </c>
      <c r="F169">
        <v>5192.6400000000003</v>
      </c>
      <c r="H169" s="1">
        <f t="shared" si="6"/>
        <v>46079.170115740737</v>
      </c>
      <c r="I169" s="2">
        <f t="shared" si="7"/>
        <v>46079.170138888891</v>
      </c>
      <c r="J169">
        <f t="shared" si="8"/>
        <v>1772078700</v>
      </c>
    </row>
    <row r="170" spans="1:10" x14ac:dyDescent="0.55000000000000004">
      <c r="A170">
        <v>1772078998</v>
      </c>
      <c r="B170" t="s">
        <v>6</v>
      </c>
      <c r="C170" t="s">
        <v>7</v>
      </c>
      <c r="D170">
        <v>5196.8</v>
      </c>
      <c r="E170">
        <v>5197.93</v>
      </c>
      <c r="F170">
        <v>5194.3999999999996</v>
      </c>
      <c r="H170" s="1">
        <f t="shared" si="6"/>
        <v>46079.173587962963</v>
      </c>
      <c r="I170" s="2">
        <f t="shared" si="7"/>
        <v>46079.173611111109</v>
      </c>
      <c r="J170">
        <f t="shared" si="8"/>
        <v>1772079000</v>
      </c>
    </row>
    <row r="171" spans="1:10" x14ac:dyDescent="0.55000000000000004">
      <c r="A171">
        <v>1772079298</v>
      </c>
      <c r="B171" t="s">
        <v>6</v>
      </c>
      <c r="C171" t="s">
        <v>7</v>
      </c>
      <c r="D171">
        <v>5193.83</v>
      </c>
      <c r="E171">
        <v>5198.29</v>
      </c>
      <c r="F171">
        <v>5193.78</v>
      </c>
      <c r="H171" s="1">
        <f t="shared" si="6"/>
        <v>46079.177060185189</v>
      </c>
      <c r="I171" s="2">
        <f t="shared" si="7"/>
        <v>46079.177083333336</v>
      </c>
      <c r="J171">
        <f t="shared" si="8"/>
        <v>1772079300</v>
      </c>
    </row>
    <row r="172" spans="1:10" x14ac:dyDescent="0.55000000000000004">
      <c r="A172">
        <v>1772079598</v>
      </c>
      <c r="B172" t="s">
        <v>6</v>
      </c>
      <c r="C172" t="s">
        <v>7</v>
      </c>
      <c r="D172">
        <v>5193.75</v>
      </c>
      <c r="E172">
        <v>5197.54</v>
      </c>
      <c r="F172">
        <v>5193.2</v>
      </c>
      <c r="H172" s="1">
        <f t="shared" si="6"/>
        <v>46079.180532407408</v>
      </c>
      <c r="I172" s="2">
        <f t="shared" si="7"/>
        <v>46079.180555555555</v>
      </c>
      <c r="J172">
        <f t="shared" si="8"/>
        <v>1772079600</v>
      </c>
    </row>
    <row r="173" spans="1:10" x14ac:dyDescent="0.55000000000000004">
      <c r="A173">
        <v>1772079898</v>
      </c>
      <c r="B173" t="s">
        <v>6</v>
      </c>
      <c r="C173" t="s">
        <v>7</v>
      </c>
      <c r="D173">
        <v>5194.13</v>
      </c>
      <c r="E173">
        <v>5196.6499999999996</v>
      </c>
      <c r="F173">
        <v>5192.82</v>
      </c>
      <c r="H173" s="1">
        <f t="shared" si="6"/>
        <v>46079.184004629627</v>
      </c>
      <c r="I173" s="2">
        <f t="shared" si="7"/>
        <v>46079.184027777781</v>
      </c>
      <c r="J173">
        <f t="shared" si="8"/>
        <v>1772079900</v>
      </c>
    </row>
    <row r="174" spans="1:10" x14ac:dyDescent="0.55000000000000004">
      <c r="A174">
        <v>1772080198</v>
      </c>
      <c r="B174" t="s">
        <v>6</v>
      </c>
      <c r="C174" t="s">
        <v>7</v>
      </c>
      <c r="D174">
        <v>5194.8599999999997</v>
      </c>
      <c r="E174">
        <v>5196.12</v>
      </c>
      <c r="F174">
        <v>5193.04</v>
      </c>
      <c r="H174" s="1">
        <f t="shared" si="6"/>
        <v>46079.187476851846</v>
      </c>
      <c r="I174" s="2">
        <f t="shared" si="7"/>
        <v>46079.1875</v>
      </c>
      <c r="J174">
        <f t="shared" si="8"/>
        <v>1772080200</v>
      </c>
    </row>
    <row r="175" spans="1:10" x14ac:dyDescent="0.55000000000000004">
      <c r="A175">
        <v>1772080498</v>
      </c>
      <c r="B175" t="s">
        <v>6</v>
      </c>
      <c r="C175" t="s">
        <v>7</v>
      </c>
      <c r="D175">
        <v>5195.3999999999996</v>
      </c>
      <c r="E175">
        <v>5196.01</v>
      </c>
      <c r="F175">
        <v>5193.8100000000004</v>
      </c>
      <c r="H175" s="1">
        <f t="shared" si="6"/>
        <v>46079.190949074073</v>
      </c>
      <c r="I175" s="2">
        <f t="shared" si="7"/>
        <v>46079.190972222219</v>
      </c>
      <c r="J175">
        <f t="shared" si="8"/>
        <v>1772080500</v>
      </c>
    </row>
    <row r="176" spans="1:10" x14ac:dyDescent="0.55000000000000004">
      <c r="A176">
        <v>1772080798</v>
      </c>
      <c r="B176" t="s">
        <v>6</v>
      </c>
      <c r="C176" t="s">
        <v>7</v>
      </c>
      <c r="D176">
        <v>5194.26</v>
      </c>
      <c r="E176">
        <v>5196</v>
      </c>
      <c r="F176">
        <v>5194.1899999999996</v>
      </c>
      <c r="H176" s="1">
        <f t="shared" si="6"/>
        <v>46079.194421296299</v>
      </c>
      <c r="I176" s="2">
        <f t="shared" si="7"/>
        <v>46079.194444444445</v>
      </c>
      <c r="J176">
        <f t="shared" si="8"/>
        <v>1772080800</v>
      </c>
    </row>
    <row r="177" spans="1:10" x14ac:dyDescent="0.55000000000000004">
      <c r="A177">
        <v>1772081098</v>
      </c>
      <c r="B177" t="s">
        <v>6</v>
      </c>
      <c r="C177" t="s">
        <v>7</v>
      </c>
      <c r="D177">
        <v>5191.38</v>
      </c>
      <c r="E177">
        <v>5195.4799999999996</v>
      </c>
      <c r="F177">
        <v>5192.6899999999996</v>
      </c>
      <c r="H177" s="1">
        <f t="shared" si="6"/>
        <v>46079.197893518518</v>
      </c>
      <c r="I177" s="2">
        <f t="shared" si="7"/>
        <v>46079.197916666664</v>
      </c>
      <c r="J177">
        <f t="shared" si="8"/>
        <v>1772081100</v>
      </c>
    </row>
    <row r="178" spans="1:10" x14ac:dyDescent="0.55000000000000004">
      <c r="A178">
        <v>1772081398</v>
      </c>
      <c r="B178" t="s">
        <v>6</v>
      </c>
      <c r="C178" t="s">
        <v>7</v>
      </c>
      <c r="D178">
        <v>5192.6099999999997</v>
      </c>
      <c r="E178">
        <v>5194.2299999999996</v>
      </c>
      <c r="F178">
        <v>5191.6099999999997</v>
      </c>
      <c r="H178" s="1">
        <f t="shared" si="6"/>
        <v>46079.201365740737</v>
      </c>
      <c r="I178" s="2">
        <f t="shared" si="7"/>
        <v>46079.201388888891</v>
      </c>
      <c r="J178">
        <f t="shared" si="8"/>
        <v>1772081400</v>
      </c>
    </row>
    <row r="179" spans="1:10" x14ac:dyDescent="0.55000000000000004">
      <c r="A179">
        <v>1772081698</v>
      </c>
      <c r="B179" t="s">
        <v>6</v>
      </c>
      <c r="C179" t="s">
        <v>7</v>
      </c>
      <c r="D179">
        <v>5192.6899999999996</v>
      </c>
      <c r="E179">
        <v>5193.72</v>
      </c>
      <c r="F179">
        <v>5191.67</v>
      </c>
      <c r="H179" s="1">
        <f t="shared" si="6"/>
        <v>46079.204837962963</v>
      </c>
      <c r="I179" s="2">
        <f t="shared" si="7"/>
        <v>46079.204861111109</v>
      </c>
      <c r="J179">
        <f t="shared" si="8"/>
        <v>1772081700</v>
      </c>
    </row>
    <row r="180" spans="1:10" x14ac:dyDescent="0.55000000000000004">
      <c r="A180">
        <v>1772081998</v>
      </c>
      <c r="B180" t="s">
        <v>6</v>
      </c>
      <c r="C180" t="s">
        <v>7</v>
      </c>
      <c r="D180">
        <v>5193.25</v>
      </c>
      <c r="E180">
        <v>5194.2299999999996</v>
      </c>
      <c r="F180">
        <v>5190.9799999999996</v>
      </c>
      <c r="H180" s="1">
        <f t="shared" si="6"/>
        <v>46079.208310185189</v>
      </c>
      <c r="I180" s="2">
        <f t="shared" si="7"/>
        <v>46079.208333333336</v>
      </c>
      <c r="J180">
        <f t="shared" si="8"/>
        <v>1772082000</v>
      </c>
    </row>
    <row r="181" spans="1:10" x14ac:dyDescent="0.55000000000000004">
      <c r="A181">
        <v>1772082298</v>
      </c>
      <c r="B181" t="s">
        <v>6</v>
      </c>
      <c r="C181" t="s">
        <v>7</v>
      </c>
      <c r="D181">
        <v>5194.54</v>
      </c>
      <c r="E181">
        <v>5194.24</v>
      </c>
      <c r="F181">
        <v>5191.2700000000004</v>
      </c>
      <c r="H181" s="1">
        <f t="shared" si="6"/>
        <v>46079.211782407408</v>
      </c>
      <c r="I181" s="2">
        <f t="shared" si="7"/>
        <v>46079.211805555555</v>
      </c>
      <c r="J181">
        <f t="shared" si="8"/>
        <v>1772082300</v>
      </c>
    </row>
    <row r="182" spans="1:10" x14ac:dyDescent="0.55000000000000004">
      <c r="A182">
        <v>1772082598</v>
      </c>
      <c r="B182" t="s">
        <v>6</v>
      </c>
      <c r="C182" t="s">
        <v>7</v>
      </c>
      <c r="D182">
        <v>5197.8500000000004</v>
      </c>
      <c r="E182">
        <v>5196.7299999999996</v>
      </c>
      <c r="F182">
        <v>5192.25</v>
      </c>
      <c r="H182" s="1">
        <f t="shared" si="6"/>
        <v>46079.215254629627</v>
      </c>
      <c r="I182" s="2">
        <f t="shared" si="7"/>
        <v>46079.215277777781</v>
      </c>
      <c r="J182">
        <f t="shared" si="8"/>
        <v>1772082600</v>
      </c>
    </row>
    <row r="183" spans="1:10" x14ac:dyDescent="0.55000000000000004">
      <c r="A183">
        <v>1772082898</v>
      </c>
      <c r="B183" t="s">
        <v>6</v>
      </c>
      <c r="C183" t="s">
        <v>7</v>
      </c>
      <c r="D183">
        <v>5199.82</v>
      </c>
      <c r="E183">
        <v>5199.68</v>
      </c>
      <c r="F183">
        <v>5194.3500000000004</v>
      </c>
      <c r="H183" s="1">
        <f t="shared" si="6"/>
        <v>46079.218726851846</v>
      </c>
      <c r="I183" s="2">
        <f t="shared" si="7"/>
        <v>46079.21875</v>
      </c>
      <c r="J183">
        <f t="shared" si="8"/>
        <v>1772082900</v>
      </c>
    </row>
    <row r="184" spans="1:10" x14ac:dyDescent="0.55000000000000004">
      <c r="A184">
        <v>1772083198</v>
      </c>
      <c r="B184" t="s">
        <v>6</v>
      </c>
      <c r="C184" t="s">
        <v>7</v>
      </c>
      <c r="D184">
        <v>5202.71</v>
      </c>
      <c r="E184">
        <v>5201.83</v>
      </c>
      <c r="F184">
        <v>5196.33</v>
      </c>
      <c r="H184" s="1">
        <f t="shared" si="6"/>
        <v>46079.222199074073</v>
      </c>
      <c r="I184" s="2">
        <f t="shared" si="7"/>
        <v>46079.222222222219</v>
      </c>
      <c r="J184">
        <f t="shared" si="8"/>
        <v>1772083200</v>
      </c>
    </row>
    <row r="185" spans="1:10" x14ac:dyDescent="0.55000000000000004">
      <c r="A185">
        <v>1772083498</v>
      </c>
      <c r="B185" t="s">
        <v>6</v>
      </c>
      <c r="C185" t="s">
        <v>7</v>
      </c>
      <c r="D185">
        <v>5200.41</v>
      </c>
      <c r="E185">
        <v>5204.1899999999996</v>
      </c>
      <c r="F185">
        <v>5198.33</v>
      </c>
      <c r="H185" s="1">
        <f t="shared" si="6"/>
        <v>46079.225671296299</v>
      </c>
      <c r="I185" s="2">
        <f t="shared" si="7"/>
        <v>46079.225694444445</v>
      </c>
      <c r="J185">
        <f t="shared" si="8"/>
        <v>1772083500</v>
      </c>
    </row>
    <row r="186" spans="1:10" x14ac:dyDescent="0.55000000000000004">
      <c r="A186">
        <v>1772083798</v>
      </c>
      <c r="B186" t="s">
        <v>6</v>
      </c>
      <c r="C186" t="s">
        <v>7</v>
      </c>
      <c r="D186">
        <v>5201.13</v>
      </c>
      <c r="E186">
        <v>5203.76</v>
      </c>
      <c r="F186">
        <v>5199.25</v>
      </c>
      <c r="H186" s="1">
        <f t="shared" si="6"/>
        <v>46079.229143518518</v>
      </c>
      <c r="I186" s="2">
        <f t="shared" si="7"/>
        <v>46079.229166666664</v>
      </c>
      <c r="J186">
        <f t="shared" si="8"/>
        <v>1772083800</v>
      </c>
    </row>
    <row r="187" spans="1:10" x14ac:dyDescent="0.55000000000000004">
      <c r="A187">
        <v>1772084098</v>
      </c>
      <c r="B187" t="s">
        <v>6</v>
      </c>
      <c r="C187" t="s">
        <v>7</v>
      </c>
      <c r="D187">
        <v>5199.26</v>
      </c>
      <c r="E187">
        <v>5204.1400000000003</v>
      </c>
      <c r="F187">
        <v>5198.16</v>
      </c>
      <c r="H187" s="1">
        <f t="shared" si="6"/>
        <v>46079.232615740737</v>
      </c>
      <c r="I187" s="2">
        <f t="shared" si="7"/>
        <v>46079.232638888891</v>
      </c>
      <c r="J187">
        <f t="shared" si="8"/>
        <v>1772084100</v>
      </c>
    </row>
    <row r="188" spans="1:10" x14ac:dyDescent="0.55000000000000004">
      <c r="A188">
        <v>1772084398</v>
      </c>
      <c r="B188" t="s">
        <v>6</v>
      </c>
      <c r="C188" t="s">
        <v>7</v>
      </c>
      <c r="D188">
        <v>5199.6899999999996</v>
      </c>
      <c r="E188">
        <v>5203.51</v>
      </c>
      <c r="F188">
        <v>5198.88</v>
      </c>
      <c r="H188" s="1">
        <f t="shared" si="6"/>
        <v>46079.236087962963</v>
      </c>
      <c r="I188" s="2">
        <f t="shared" si="7"/>
        <v>46079.236111111109</v>
      </c>
      <c r="J188">
        <f t="shared" si="8"/>
        <v>1772084400</v>
      </c>
    </row>
    <row r="189" spans="1:10" x14ac:dyDescent="0.55000000000000004">
      <c r="A189">
        <v>1772084698</v>
      </c>
      <c r="B189" t="s">
        <v>6</v>
      </c>
      <c r="C189" t="s">
        <v>7</v>
      </c>
      <c r="D189">
        <v>5193.88</v>
      </c>
      <c r="E189">
        <v>5202.17</v>
      </c>
      <c r="F189">
        <v>5195.5600000000004</v>
      </c>
      <c r="H189" s="1">
        <f t="shared" si="6"/>
        <v>46079.239560185189</v>
      </c>
      <c r="I189" s="2">
        <f t="shared" si="7"/>
        <v>46079.239583333336</v>
      </c>
      <c r="J189">
        <f t="shared" si="8"/>
        <v>1772084700</v>
      </c>
    </row>
    <row r="190" spans="1:10" x14ac:dyDescent="0.55000000000000004">
      <c r="A190">
        <v>1772084998</v>
      </c>
      <c r="B190" t="s">
        <v>6</v>
      </c>
      <c r="C190" t="s">
        <v>7</v>
      </c>
      <c r="D190">
        <v>5194.18</v>
      </c>
      <c r="E190">
        <v>5199.47</v>
      </c>
      <c r="F190">
        <v>5194.34</v>
      </c>
      <c r="H190" s="1">
        <f t="shared" si="6"/>
        <v>46079.243032407408</v>
      </c>
      <c r="I190" s="2">
        <f t="shared" si="7"/>
        <v>46079.243055555555</v>
      </c>
      <c r="J190">
        <f t="shared" si="8"/>
        <v>1772085000</v>
      </c>
    </row>
    <row r="191" spans="1:10" x14ac:dyDescent="0.55000000000000004">
      <c r="A191">
        <v>1772085298</v>
      </c>
      <c r="B191" t="s">
        <v>6</v>
      </c>
      <c r="C191" t="s">
        <v>7</v>
      </c>
      <c r="D191">
        <v>5198.46</v>
      </c>
      <c r="E191">
        <v>5198.83</v>
      </c>
      <c r="F191">
        <v>5194.1099999999997</v>
      </c>
      <c r="H191" s="1">
        <f t="shared" si="6"/>
        <v>46079.246504629627</v>
      </c>
      <c r="I191" s="2">
        <f t="shared" si="7"/>
        <v>46079.246527777781</v>
      </c>
      <c r="J191">
        <f t="shared" si="8"/>
        <v>1772085300</v>
      </c>
    </row>
    <row r="192" spans="1:10" x14ac:dyDescent="0.55000000000000004">
      <c r="A192">
        <v>1772085598</v>
      </c>
      <c r="B192" t="s">
        <v>6</v>
      </c>
      <c r="C192" t="s">
        <v>7</v>
      </c>
      <c r="D192">
        <v>5193.7700000000004</v>
      </c>
      <c r="E192">
        <v>5198.8100000000004</v>
      </c>
      <c r="F192">
        <v>5193.5600000000004</v>
      </c>
      <c r="H192" s="1">
        <f t="shared" si="6"/>
        <v>46079.249976851846</v>
      </c>
      <c r="I192" s="2">
        <f t="shared" si="7"/>
        <v>46079.25</v>
      </c>
      <c r="J192">
        <f t="shared" si="8"/>
        <v>1772085600</v>
      </c>
    </row>
    <row r="193" spans="1:10" x14ac:dyDescent="0.55000000000000004">
      <c r="A193">
        <v>1772085898</v>
      </c>
      <c r="B193" t="s">
        <v>6</v>
      </c>
      <c r="C193" t="s">
        <v>7</v>
      </c>
      <c r="D193">
        <v>5198.41</v>
      </c>
      <c r="E193">
        <v>5198.96</v>
      </c>
      <c r="F193">
        <v>5193.24</v>
      </c>
      <c r="H193" s="1">
        <f t="shared" si="6"/>
        <v>46079.253449074073</v>
      </c>
      <c r="I193" s="2">
        <f t="shared" si="7"/>
        <v>46079.253472222219</v>
      </c>
      <c r="J193">
        <f t="shared" si="8"/>
        <v>1772085900</v>
      </c>
    </row>
    <row r="194" spans="1:10" x14ac:dyDescent="0.55000000000000004">
      <c r="A194">
        <v>1772086198</v>
      </c>
      <c r="B194" t="s">
        <v>6</v>
      </c>
      <c r="C194" t="s">
        <v>7</v>
      </c>
      <c r="D194">
        <v>5197.99</v>
      </c>
      <c r="E194">
        <v>5198.4799999999996</v>
      </c>
      <c r="F194">
        <v>5194.18</v>
      </c>
      <c r="H194" s="1">
        <f t="shared" ref="H194:H257" si="9">(A194/86400)+25569</f>
        <v>46079.256921296299</v>
      </c>
      <c r="I194" s="2">
        <f t="shared" ref="I194:I257" si="10">CEILING(INT(H194*1440)/1440*288,1)/288</f>
        <v>46079.256944444445</v>
      </c>
      <c r="J194">
        <f t="shared" si="8"/>
        <v>1772086200</v>
      </c>
    </row>
    <row r="195" spans="1:10" x14ac:dyDescent="0.55000000000000004">
      <c r="A195">
        <v>1772086498</v>
      </c>
      <c r="B195" t="s">
        <v>6</v>
      </c>
      <c r="C195" t="s">
        <v>7</v>
      </c>
      <c r="D195">
        <v>5196.0600000000004</v>
      </c>
      <c r="E195">
        <v>5198.25</v>
      </c>
      <c r="F195">
        <v>5194.2700000000004</v>
      </c>
      <c r="H195" s="1">
        <f t="shared" si="9"/>
        <v>46079.260393518518</v>
      </c>
      <c r="I195" s="2">
        <f t="shared" si="10"/>
        <v>46079.260416666664</v>
      </c>
      <c r="J195">
        <f t="shared" ref="J195:J258" si="11">MROUND((I195-25569)*86400,300)</f>
        <v>1772086500</v>
      </c>
    </row>
    <row r="196" spans="1:10" x14ac:dyDescent="0.55000000000000004">
      <c r="A196">
        <v>1772086798</v>
      </c>
      <c r="B196" t="s">
        <v>6</v>
      </c>
      <c r="C196" t="s">
        <v>7</v>
      </c>
      <c r="D196">
        <v>5196.4399999999996</v>
      </c>
      <c r="E196">
        <v>5197.49</v>
      </c>
      <c r="F196">
        <v>5193.45</v>
      </c>
      <c r="H196" s="1">
        <f t="shared" si="9"/>
        <v>46079.263865740737</v>
      </c>
      <c r="I196" s="2">
        <f t="shared" si="10"/>
        <v>46079.263888888891</v>
      </c>
      <c r="J196">
        <f t="shared" si="11"/>
        <v>1772086800</v>
      </c>
    </row>
    <row r="197" spans="1:10" x14ac:dyDescent="0.55000000000000004">
      <c r="A197">
        <v>1772087098</v>
      </c>
      <c r="B197" t="s">
        <v>6</v>
      </c>
      <c r="C197" t="s">
        <v>7</v>
      </c>
      <c r="D197">
        <v>5193.49</v>
      </c>
      <c r="E197">
        <v>5197.3999999999996</v>
      </c>
      <c r="F197">
        <v>5193.1099999999997</v>
      </c>
      <c r="H197" s="1">
        <f t="shared" si="9"/>
        <v>46079.267337962963</v>
      </c>
      <c r="I197" s="2">
        <f t="shared" si="10"/>
        <v>46079.267361111109</v>
      </c>
      <c r="J197">
        <f t="shared" si="11"/>
        <v>1772087100</v>
      </c>
    </row>
    <row r="198" spans="1:10" x14ac:dyDescent="0.55000000000000004">
      <c r="A198">
        <v>1772087398</v>
      </c>
      <c r="B198" t="s">
        <v>6</v>
      </c>
      <c r="C198" t="s">
        <v>7</v>
      </c>
      <c r="D198">
        <v>5196.8999999999996</v>
      </c>
      <c r="E198">
        <v>5197.1099999999997</v>
      </c>
      <c r="F198">
        <v>5193.09</v>
      </c>
      <c r="H198" s="1">
        <f t="shared" si="9"/>
        <v>46079.270810185189</v>
      </c>
      <c r="I198" s="2">
        <f t="shared" si="10"/>
        <v>46079.270833333336</v>
      </c>
      <c r="J198">
        <f t="shared" si="11"/>
        <v>1772087400</v>
      </c>
    </row>
    <row r="199" spans="1:10" x14ac:dyDescent="0.55000000000000004">
      <c r="A199">
        <v>1772087698</v>
      </c>
      <c r="B199" t="s">
        <v>6</v>
      </c>
      <c r="C199" t="s">
        <v>7</v>
      </c>
      <c r="D199">
        <v>5196.79</v>
      </c>
      <c r="E199">
        <v>5197.3999999999996</v>
      </c>
      <c r="F199">
        <v>5193.42</v>
      </c>
      <c r="H199" s="1">
        <f t="shared" si="9"/>
        <v>46079.274282407408</v>
      </c>
      <c r="I199" s="2">
        <f t="shared" si="10"/>
        <v>46079.274305555555</v>
      </c>
      <c r="J199">
        <f t="shared" si="11"/>
        <v>1772087700</v>
      </c>
    </row>
    <row r="200" spans="1:10" x14ac:dyDescent="0.55000000000000004">
      <c r="A200">
        <v>1772087998</v>
      </c>
      <c r="B200" t="s">
        <v>6</v>
      </c>
      <c r="C200" t="s">
        <v>7</v>
      </c>
      <c r="D200">
        <v>5196.4399999999996</v>
      </c>
      <c r="E200">
        <v>5197.1099999999997</v>
      </c>
      <c r="F200">
        <v>5193.72</v>
      </c>
      <c r="H200" s="1">
        <f t="shared" si="9"/>
        <v>46079.277754629627</v>
      </c>
      <c r="I200" s="2">
        <f t="shared" si="10"/>
        <v>46079.277777777781</v>
      </c>
      <c r="J200">
        <f t="shared" si="11"/>
        <v>1772088000</v>
      </c>
    </row>
    <row r="201" spans="1:10" x14ac:dyDescent="0.55000000000000004">
      <c r="A201">
        <v>1772088298</v>
      </c>
      <c r="B201" t="s">
        <v>6</v>
      </c>
      <c r="C201" t="s">
        <v>7</v>
      </c>
      <c r="D201">
        <v>5192.8</v>
      </c>
      <c r="E201">
        <v>5196.84</v>
      </c>
      <c r="F201">
        <v>5192.9399999999996</v>
      </c>
      <c r="H201" s="1">
        <f t="shared" si="9"/>
        <v>46079.281226851846</v>
      </c>
      <c r="I201" s="2">
        <f t="shared" si="10"/>
        <v>46079.28125</v>
      </c>
      <c r="J201">
        <f t="shared" si="11"/>
        <v>1772088300</v>
      </c>
    </row>
    <row r="202" spans="1:10" x14ac:dyDescent="0.55000000000000004">
      <c r="A202">
        <v>1772088598</v>
      </c>
      <c r="B202" t="s">
        <v>6</v>
      </c>
      <c r="C202" t="s">
        <v>7</v>
      </c>
      <c r="D202">
        <v>5192.66</v>
      </c>
      <c r="E202">
        <v>5196.63</v>
      </c>
      <c r="F202">
        <v>5191.96</v>
      </c>
      <c r="H202" s="1">
        <f t="shared" si="9"/>
        <v>46079.284699074073</v>
      </c>
      <c r="I202" s="2">
        <f t="shared" si="10"/>
        <v>46079.284722222219</v>
      </c>
      <c r="J202">
        <f t="shared" si="11"/>
        <v>1772088600</v>
      </c>
    </row>
    <row r="203" spans="1:10" x14ac:dyDescent="0.55000000000000004">
      <c r="A203">
        <v>1772088898</v>
      </c>
      <c r="B203" t="s">
        <v>6</v>
      </c>
      <c r="C203" t="s">
        <v>7</v>
      </c>
      <c r="D203">
        <v>5193.26</v>
      </c>
      <c r="E203">
        <v>5194.83</v>
      </c>
      <c r="F203">
        <v>5190.95</v>
      </c>
      <c r="H203" s="1">
        <f t="shared" si="9"/>
        <v>46079.288171296299</v>
      </c>
      <c r="I203" s="2">
        <f t="shared" si="10"/>
        <v>46079.288194444445</v>
      </c>
      <c r="J203">
        <f t="shared" si="11"/>
        <v>1772088900</v>
      </c>
    </row>
    <row r="204" spans="1:10" x14ac:dyDescent="0.55000000000000004">
      <c r="A204">
        <v>1772089198</v>
      </c>
      <c r="B204" t="s">
        <v>6</v>
      </c>
      <c r="C204" t="s">
        <v>7</v>
      </c>
      <c r="D204">
        <v>5190.96</v>
      </c>
      <c r="E204">
        <v>5194.41</v>
      </c>
      <c r="F204">
        <v>5187.9399999999996</v>
      </c>
      <c r="H204" s="1">
        <f t="shared" si="9"/>
        <v>46079.291643518518</v>
      </c>
      <c r="I204" s="2">
        <f t="shared" si="10"/>
        <v>46079.291666666664</v>
      </c>
      <c r="J204">
        <f t="shared" si="11"/>
        <v>1772089200</v>
      </c>
    </row>
    <row r="205" spans="1:10" x14ac:dyDescent="0.55000000000000004">
      <c r="A205">
        <v>1772089498</v>
      </c>
      <c r="B205" t="s">
        <v>6</v>
      </c>
      <c r="C205" t="s">
        <v>7</v>
      </c>
      <c r="D205">
        <v>5184.75</v>
      </c>
      <c r="E205">
        <v>5192.2700000000004</v>
      </c>
      <c r="F205">
        <v>5184.71</v>
      </c>
      <c r="H205" s="1">
        <f t="shared" si="9"/>
        <v>46079.295115740737</v>
      </c>
      <c r="I205" s="2">
        <f t="shared" si="10"/>
        <v>46079.295138888891</v>
      </c>
      <c r="J205">
        <f t="shared" si="11"/>
        <v>1772089500</v>
      </c>
    </row>
    <row r="206" spans="1:10" x14ac:dyDescent="0.55000000000000004">
      <c r="A206">
        <v>1772089798</v>
      </c>
      <c r="B206" t="s">
        <v>6</v>
      </c>
      <c r="C206" t="s">
        <v>7</v>
      </c>
      <c r="D206">
        <v>5187.62</v>
      </c>
      <c r="E206">
        <v>5189.53</v>
      </c>
      <c r="F206">
        <v>5182.71</v>
      </c>
      <c r="H206" s="1">
        <f t="shared" si="9"/>
        <v>46079.298587962963</v>
      </c>
      <c r="I206" s="2">
        <f t="shared" si="10"/>
        <v>46079.298611111109</v>
      </c>
      <c r="J206">
        <f t="shared" si="11"/>
        <v>1772089800</v>
      </c>
    </row>
    <row r="207" spans="1:10" x14ac:dyDescent="0.55000000000000004">
      <c r="A207">
        <v>1772090098</v>
      </c>
      <c r="B207" t="s">
        <v>6</v>
      </c>
      <c r="C207" t="s">
        <v>7</v>
      </c>
      <c r="D207">
        <v>5188.55</v>
      </c>
      <c r="E207">
        <v>5189.38</v>
      </c>
      <c r="F207">
        <v>5182.96</v>
      </c>
      <c r="H207" s="1">
        <f t="shared" si="9"/>
        <v>46079.302060185189</v>
      </c>
      <c r="I207" s="2">
        <f t="shared" si="10"/>
        <v>46079.302083333336</v>
      </c>
      <c r="J207">
        <f t="shared" si="11"/>
        <v>1772090100</v>
      </c>
    </row>
    <row r="208" spans="1:10" x14ac:dyDescent="0.55000000000000004">
      <c r="A208">
        <v>1772090398</v>
      </c>
      <c r="B208" t="s">
        <v>6</v>
      </c>
      <c r="C208" t="s">
        <v>7</v>
      </c>
      <c r="D208">
        <v>5186.04</v>
      </c>
      <c r="E208">
        <v>5188.6099999999997</v>
      </c>
      <c r="F208">
        <v>5181.74</v>
      </c>
      <c r="H208" s="1">
        <f t="shared" si="9"/>
        <v>46079.305532407408</v>
      </c>
      <c r="I208" s="2">
        <f t="shared" si="10"/>
        <v>46079.305555555555</v>
      </c>
      <c r="J208">
        <f t="shared" si="11"/>
        <v>1772090400</v>
      </c>
    </row>
    <row r="209" spans="1:10" x14ac:dyDescent="0.55000000000000004">
      <c r="A209">
        <v>1772090698</v>
      </c>
      <c r="B209" t="s">
        <v>6</v>
      </c>
      <c r="C209" t="s">
        <v>7</v>
      </c>
      <c r="D209">
        <v>5184.88</v>
      </c>
      <c r="E209">
        <v>5187.68</v>
      </c>
      <c r="F209">
        <v>5182.26</v>
      </c>
      <c r="H209" s="1">
        <f t="shared" si="9"/>
        <v>46079.309004629627</v>
      </c>
      <c r="I209" s="2">
        <f t="shared" si="10"/>
        <v>46079.309027777781</v>
      </c>
      <c r="J209">
        <f t="shared" si="11"/>
        <v>1772090700</v>
      </c>
    </row>
    <row r="210" spans="1:10" x14ac:dyDescent="0.55000000000000004">
      <c r="A210">
        <v>1772090998</v>
      </c>
      <c r="B210" t="s">
        <v>6</v>
      </c>
      <c r="C210" t="s">
        <v>7</v>
      </c>
      <c r="D210">
        <v>5186.1499999999996</v>
      </c>
      <c r="E210">
        <v>5187.5600000000004</v>
      </c>
      <c r="F210">
        <v>5182.8100000000004</v>
      </c>
      <c r="H210" s="1">
        <f t="shared" si="9"/>
        <v>46079.312476851846</v>
      </c>
      <c r="I210" s="2">
        <f t="shared" si="10"/>
        <v>46079.3125</v>
      </c>
      <c r="J210">
        <f t="shared" si="11"/>
        <v>1772091000</v>
      </c>
    </row>
    <row r="211" spans="1:10" x14ac:dyDescent="0.55000000000000004">
      <c r="A211">
        <v>1772091298</v>
      </c>
      <c r="B211" t="s">
        <v>6</v>
      </c>
      <c r="C211" t="s">
        <v>7</v>
      </c>
      <c r="D211">
        <v>5188.3500000000004</v>
      </c>
      <c r="E211">
        <v>5187.74</v>
      </c>
      <c r="F211">
        <v>5183.29</v>
      </c>
      <c r="H211" s="1">
        <f t="shared" si="9"/>
        <v>46079.315949074073</v>
      </c>
      <c r="I211" s="2">
        <f t="shared" si="10"/>
        <v>46079.315972222219</v>
      </c>
      <c r="J211">
        <f t="shared" si="11"/>
        <v>1772091300</v>
      </c>
    </row>
    <row r="212" spans="1:10" x14ac:dyDescent="0.55000000000000004">
      <c r="A212">
        <v>1772091598</v>
      </c>
      <c r="B212" t="s">
        <v>6</v>
      </c>
      <c r="C212" t="s">
        <v>7</v>
      </c>
      <c r="D212">
        <v>5186.49</v>
      </c>
      <c r="E212">
        <v>5188.33</v>
      </c>
      <c r="F212">
        <v>5184.3900000000003</v>
      </c>
      <c r="H212" s="1">
        <f t="shared" si="9"/>
        <v>46079.319421296299</v>
      </c>
      <c r="I212" s="2">
        <f t="shared" si="10"/>
        <v>46079.319444444445</v>
      </c>
      <c r="J212">
        <f t="shared" si="11"/>
        <v>1772091600</v>
      </c>
    </row>
    <row r="213" spans="1:10" x14ac:dyDescent="0.55000000000000004">
      <c r="A213">
        <v>1772091898</v>
      </c>
      <c r="B213" t="s">
        <v>6</v>
      </c>
      <c r="C213" t="s">
        <v>7</v>
      </c>
      <c r="D213">
        <v>5181.91</v>
      </c>
      <c r="E213">
        <v>5187.38</v>
      </c>
      <c r="F213">
        <v>5183.09</v>
      </c>
      <c r="H213" s="1">
        <f t="shared" si="9"/>
        <v>46079.322893518518</v>
      </c>
      <c r="I213" s="2">
        <f t="shared" si="10"/>
        <v>46079.322916666664</v>
      </c>
      <c r="J213">
        <f t="shared" si="11"/>
        <v>1772091900</v>
      </c>
    </row>
    <row r="214" spans="1:10" x14ac:dyDescent="0.55000000000000004">
      <c r="A214">
        <v>1772092198</v>
      </c>
      <c r="B214" t="s">
        <v>6</v>
      </c>
      <c r="C214" t="s">
        <v>7</v>
      </c>
      <c r="D214">
        <v>5183.7</v>
      </c>
      <c r="E214">
        <v>5185.5200000000004</v>
      </c>
      <c r="F214">
        <v>5181.25</v>
      </c>
      <c r="H214" s="1">
        <f t="shared" si="9"/>
        <v>46079.326365740737</v>
      </c>
      <c r="I214" s="2">
        <f t="shared" si="10"/>
        <v>46079.326388888891</v>
      </c>
      <c r="J214">
        <f t="shared" si="11"/>
        <v>1772092200</v>
      </c>
    </row>
    <row r="215" spans="1:10" x14ac:dyDescent="0.55000000000000004">
      <c r="A215">
        <v>1772092498</v>
      </c>
      <c r="B215" t="s">
        <v>6</v>
      </c>
      <c r="C215" t="s">
        <v>7</v>
      </c>
      <c r="D215">
        <v>5186.0200000000004</v>
      </c>
      <c r="E215">
        <v>5186.3500000000004</v>
      </c>
      <c r="F215">
        <v>5182.1099999999997</v>
      </c>
      <c r="H215" s="1">
        <f t="shared" si="9"/>
        <v>46079.329837962963</v>
      </c>
      <c r="I215" s="2">
        <f t="shared" si="10"/>
        <v>46079.329861111109</v>
      </c>
      <c r="J215">
        <f t="shared" si="11"/>
        <v>1772092500</v>
      </c>
    </row>
    <row r="216" spans="1:10" x14ac:dyDescent="0.55000000000000004">
      <c r="A216">
        <v>1772092798</v>
      </c>
      <c r="B216" t="s">
        <v>6</v>
      </c>
      <c r="C216" t="s">
        <v>7</v>
      </c>
      <c r="D216">
        <v>5181.47</v>
      </c>
      <c r="E216">
        <v>5186.43</v>
      </c>
      <c r="F216">
        <v>5180.74</v>
      </c>
      <c r="H216" s="1">
        <f t="shared" si="9"/>
        <v>46079.333310185189</v>
      </c>
      <c r="I216" s="2">
        <f t="shared" si="10"/>
        <v>46079.333333333336</v>
      </c>
      <c r="J216">
        <f t="shared" si="11"/>
        <v>1772092800</v>
      </c>
    </row>
    <row r="217" spans="1:10" x14ac:dyDescent="0.55000000000000004">
      <c r="A217">
        <v>1772093098</v>
      </c>
      <c r="B217" t="s">
        <v>6</v>
      </c>
      <c r="C217" t="s">
        <v>7</v>
      </c>
      <c r="D217">
        <v>5183.96</v>
      </c>
      <c r="E217">
        <v>5185.72</v>
      </c>
      <c r="F217">
        <v>5179.8</v>
      </c>
      <c r="H217" s="1">
        <f t="shared" si="9"/>
        <v>46079.336782407408</v>
      </c>
      <c r="I217" s="2">
        <f t="shared" si="10"/>
        <v>46079.336805555555</v>
      </c>
      <c r="J217">
        <f t="shared" si="11"/>
        <v>1772093100</v>
      </c>
    </row>
    <row r="218" spans="1:10" x14ac:dyDescent="0.55000000000000004">
      <c r="A218">
        <v>1772093398</v>
      </c>
      <c r="B218" t="s">
        <v>6</v>
      </c>
      <c r="C218" t="s">
        <v>7</v>
      </c>
      <c r="D218">
        <v>5189.4799999999996</v>
      </c>
      <c r="E218">
        <v>5187.8100000000004</v>
      </c>
      <c r="F218">
        <v>5181.3999999999996</v>
      </c>
      <c r="H218" s="1">
        <f t="shared" si="9"/>
        <v>46079.340254629627</v>
      </c>
      <c r="I218" s="2">
        <f t="shared" si="10"/>
        <v>46079.340277777781</v>
      </c>
      <c r="J218">
        <f t="shared" si="11"/>
        <v>1772093400</v>
      </c>
    </row>
    <row r="219" spans="1:10" x14ac:dyDescent="0.55000000000000004">
      <c r="A219">
        <v>1772093698</v>
      </c>
      <c r="B219" t="s">
        <v>6</v>
      </c>
      <c r="C219" t="s">
        <v>7</v>
      </c>
      <c r="D219">
        <v>5187.25</v>
      </c>
      <c r="E219">
        <v>5189.37</v>
      </c>
      <c r="F219">
        <v>5183.03</v>
      </c>
      <c r="H219" s="1">
        <f t="shared" si="9"/>
        <v>46079.343726851846</v>
      </c>
      <c r="I219" s="2">
        <f t="shared" si="10"/>
        <v>46079.34375</v>
      </c>
      <c r="J219">
        <f t="shared" si="11"/>
        <v>1772093700</v>
      </c>
    </row>
    <row r="220" spans="1:10" x14ac:dyDescent="0.55000000000000004">
      <c r="A220">
        <v>1772093998</v>
      </c>
      <c r="B220" t="s">
        <v>6</v>
      </c>
      <c r="C220" t="s">
        <v>7</v>
      </c>
      <c r="D220">
        <v>5187.01</v>
      </c>
      <c r="E220">
        <v>5188.75</v>
      </c>
      <c r="F220">
        <v>5184.1099999999997</v>
      </c>
      <c r="H220" s="1">
        <f t="shared" si="9"/>
        <v>46079.347199074073</v>
      </c>
      <c r="I220" s="2">
        <f t="shared" si="10"/>
        <v>46079.347222222219</v>
      </c>
      <c r="J220">
        <f t="shared" si="11"/>
        <v>1772094000</v>
      </c>
    </row>
    <row r="221" spans="1:10" x14ac:dyDescent="0.55000000000000004">
      <c r="A221">
        <v>1772094298</v>
      </c>
      <c r="B221" t="s">
        <v>6</v>
      </c>
      <c r="C221" t="s">
        <v>7</v>
      </c>
      <c r="D221">
        <v>5176.99</v>
      </c>
      <c r="E221">
        <v>5188.41</v>
      </c>
      <c r="F221">
        <v>5180.1400000000003</v>
      </c>
      <c r="H221" s="1">
        <f t="shared" si="9"/>
        <v>46079.350671296299</v>
      </c>
      <c r="I221" s="2">
        <f t="shared" si="10"/>
        <v>46079.350694444445</v>
      </c>
      <c r="J221">
        <f t="shared" si="11"/>
        <v>1772094300</v>
      </c>
    </row>
    <row r="222" spans="1:10" x14ac:dyDescent="0.55000000000000004">
      <c r="A222">
        <v>1772094598</v>
      </c>
      <c r="B222" t="s">
        <v>6</v>
      </c>
      <c r="C222" t="s">
        <v>7</v>
      </c>
      <c r="D222">
        <v>5175.0600000000004</v>
      </c>
      <c r="E222">
        <v>5184.83</v>
      </c>
      <c r="F222">
        <v>5175.58</v>
      </c>
      <c r="H222" s="1">
        <f t="shared" si="9"/>
        <v>46079.354143518518</v>
      </c>
      <c r="I222" s="2">
        <f t="shared" si="10"/>
        <v>46079.354166666664</v>
      </c>
      <c r="J222">
        <f t="shared" si="11"/>
        <v>1772094600</v>
      </c>
    </row>
    <row r="223" spans="1:10" x14ac:dyDescent="0.55000000000000004">
      <c r="A223">
        <v>1772094898</v>
      </c>
      <c r="B223" t="s">
        <v>6</v>
      </c>
      <c r="C223" t="s">
        <v>7</v>
      </c>
      <c r="D223">
        <v>5174.82</v>
      </c>
      <c r="E223">
        <v>5181.0600000000004</v>
      </c>
      <c r="F223">
        <v>5173.5</v>
      </c>
      <c r="H223" s="1">
        <f t="shared" si="9"/>
        <v>46079.357615740737</v>
      </c>
      <c r="I223" s="2">
        <f t="shared" si="10"/>
        <v>46079.357638888891</v>
      </c>
      <c r="J223">
        <f t="shared" si="11"/>
        <v>1772094900</v>
      </c>
    </row>
    <row r="224" spans="1:10" x14ac:dyDescent="0.55000000000000004">
      <c r="A224">
        <v>1772095198</v>
      </c>
      <c r="B224" t="s">
        <v>6</v>
      </c>
      <c r="C224" t="s">
        <v>7</v>
      </c>
      <c r="D224">
        <v>5174.28</v>
      </c>
      <c r="E224">
        <v>5178.2299999999996</v>
      </c>
      <c r="F224">
        <v>5171.8100000000004</v>
      </c>
      <c r="H224" s="1">
        <f t="shared" si="9"/>
        <v>46079.361087962963</v>
      </c>
      <c r="I224" s="2">
        <f t="shared" si="10"/>
        <v>46079.361111111109</v>
      </c>
      <c r="J224">
        <f t="shared" si="11"/>
        <v>1772095200</v>
      </c>
    </row>
    <row r="225" spans="1:10" x14ac:dyDescent="0.55000000000000004">
      <c r="A225">
        <v>1772095498</v>
      </c>
      <c r="B225" t="s">
        <v>6</v>
      </c>
      <c r="C225" t="s">
        <v>7</v>
      </c>
      <c r="D225">
        <v>5179.75</v>
      </c>
      <c r="E225">
        <v>5178.12</v>
      </c>
      <c r="F225">
        <v>5169.03</v>
      </c>
      <c r="H225" s="1">
        <f t="shared" si="9"/>
        <v>46079.364560185189</v>
      </c>
      <c r="I225" s="2">
        <f t="shared" si="10"/>
        <v>46079.364583333336</v>
      </c>
      <c r="J225">
        <f t="shared" si="11"/>
        <v>1772095500</v>
      </c>
    </row>
    <row r="226" spans="1:10" x14ac:dyDescent="0.55000000000000004">
      <c r="A226">
        <v>1772095798</v>
      </c>
      <c r="B226" t="s">
        <v>6</v>
      </c>
      <c r="C226" t="s">
        <v>7</v>
      </c>
      <c r="D226">
        <v>5178.38</v>
      </c>
      <c r="E226">
        <v>5179.3999999999996</v>
      </c>
      <c r="F226">
        <v>5172.28</v>
      </c>
      <c r="H226" s="1">
        <f t="shared" si="9"/>
        <v>46079.368032407408</v>
      </c>
      <c r="I226" s="2">
        <f t="shared" si="10"/>
        <v>46079.368055555555</v>
      </c>
      <c r="J226">
        <f t="shared" si="11"/>
        <v>1772095800</v>
      </c>
    </row>
    <row r="227" spans="1:10" x14ac:dyDescent="0.55000000000000004">
      <c r="A227">
        <v>1772096098</v>
      </c>
      <c r="B227" t="s">
        <v>6</v>
      </c>
      <c r="C227" t="s">
        <v>7</v>
      </c>
      <c r="D227">
        <v>5179.41</v>
      </c>
      <c r="E227">
        <v>5179.96</v>
      </c>
      <c r="F227">
        <v>5173.3100000000004</v>
      </c>
      <c r="H227" s="1">
        <f t="shared" si="9"/>
        <v>46079.371504629627</v>
      </c>
      <c r="I227" s="2">
        <f t="shared" si="10"/>
        <v>46079.371527777781</v>
      </c>
      <c r="J227">
        <f t="shared" si="11"/>
        <v>1772096100</v>
      </c>
    </row>
    <row r="228" spans="1:10" x14ac:dyDescent="0.55000000000000004">
      <c r="A228">
        <v>1772096398</v>
      </c>
      <c r="B228" t="s">
        <v>6</v>
      </c>
      <c r="C228" t="s">
        <v>7</v>
      </c>
      <c r="D228">
        <v>5174.4399999999996</v>
      </c>
      <c r="E228">
        <v>5179.8999999999996</v>
      </c>
      <c r="F228">
        <v>5173.6000000000004</v>
      </c>
      <c r="H228" s="1">
        <f t="shared" si="9"/>
        <v>46079.374976851846</v>
      </c>
      <c r="I228" s="2">
        <f t="shared" si="10"/>
        <v>46079.375</v>
      </c>
      <c r="J228">
        <f t="shared" si="11"/>
        <v>1772096400</v>
      </c>
    </row>
    <row r="229" spans="1:10" x14ac:dyDescent="0.55000000000000004">
      <c r="A229">
        <v>1772096698</v>
      </c>
      <c r="B229" t="s">
        <v>6</v>
      </c>
      <c r="C229" t="s">
        <v>7</v>
      </c>
      <c r="D229">
        <v>5178.01</v>
      </c>
      <c r="E229">
        <v>5178.93</v>
      </c>
      <c r="F229">
        <v>5173.6099999999997</v>
      </c>
      <c r="H229" s="1">
        <f t="shared" si="9"/>
        <v>46079.378449074073</v>
      </c>
      <c r="I229" s="2">
        <f t="shared" si="10"/>
        <v>46079.378472222219</v>
      </c>
      <c r="J229">
        <f t="shared" si="11"/>
        <v>1772096700</v>
      </c>
    </row>
    <row r="230" spans="1:10" x14ac:dyDescent="0.55000000000000004">
      <c r="A230">
        <v>1772096998</v>
      </c>
      <c r="B230" t="s">
        <v>6</v>
      </c>
      <c r="C230" t="s">
        <v>7</v>
      </c>
      <c r="D230">
        <v>5181.6400000000003</v>
      </c>
      <c r="E230">
        <v>5180.41</v>
      </c>
      <c r="F230">
        <v>5175.47</v>
      </c>
      <c r="H230" s="1">
        <f t="shared" si="9"/>
        <v>46079.381921296299</v>
      </c>
      <c r="I230" s="2">
        <f t="shared" si="10"/>
        <v>46079.381944444445</v>
      </c>
      <c r="J230">
        <f t="shared" si="11"/>
        <v>1772097000</v>
      </c>
    </row>
    <row r="231" spans="1:10" x14ac:dyDescent="0.55000000000000004">
      <c r="A231">
        <v>1772097298</v>
      </c>
      <c r="B231" t="s">
        <v>6</v>
      </c>
      <c r="C231" t="s">
        <v>7</v>
      </c>
      <c r="D231">
        <v>5176.99</v>
      </c>
      <c r="E231">
        <v>5181.28</v>
      </c>
      <c r="F231">
        <v>5175.8500000000004</v>
      </c>
      <c r="H231" s="1">
        <f t="shared" si="9"/>
        <v>46079.385393518518</v>
      </c>
      <c r="I231" s="2">
        <f t="shared" si="10"/>
        <v>46079.385416666664</v>
      </c>
      <c r="J231">
        <f t="shared" si="11"/>
        <v>1772097300</v>
      </c>
    </row>
    <row r="232" spans="1:10" x14ac:dyDescent="0.55000000000000004">
      <c r="A232">
        <v>1772097598</v>
      </c>
      <c r="B232" t="s">
        <v>6</v>
      </c>
      <c r="C232" t="s">
        <v>7</v>
      </c>
      <c r="D232">
        <v>5176.5600000000004</v>
      </c>
      <c r="E232">
        <v>5179.32</v>
      </c>
      <c r="F232">
        <v>5175.5200000000004</v>
      </c>
      <c r="H232" s="1">
        <f t="shared" si="9"/>
        <v>46079.388865740737</v>
      </c>
      <c r="I232" s="2">
        <f t="shared" si="10"/>
        <v>46079.388888888891</v>
      </c>
      <c r="J232">
        <f t="shared" si="11"/>
        <v>1772097600</v>
      </c>
    </row>
    <row r="233" spans="1:10" x14ac:dyDescent="0.55000000000000004">
      <c r="A233">
        <v>1772097898</v>
      </c>
      <c r="B233" t="s">
        <v>6</v>
      </c>
      <c r="C233" t="s">
        <v>7</v>
      </c>
      <c r="D233">
        <v>5181.2</v>
      </c>
      <c r="E233">
        <v>5180.62</v>
      </c>
      <c r="F233">
        <v>5176.18</v>
      </c>
      <c r="H233" s="1">
        <f t="shared" si="9"/>
        <v>46079.392337962963</v>
      </c>
      <c r="I233" s="2">
        <f t="shared" si="10"/>
        <v>46079.392361111109</v>
      </c>
      <c r="J233">
        <f t="shared" si="11"/>
        <v>1772097900</v>
      </c>
    </row>
    <row r="234" spans="1:10" x14ac:dyDescent="0.55000000000000004">
      <c r="A234">
        <v>1772098198</v>
      </c>
      <c r="B234" t="s">
        <v>6</v>
      </c>
      <c r="C234" t="s">
        <v>7</v>
      </c>
      <c r="D234">
        <v>5181.63</v>
      </c>
      <c r="E234">
        <v>5182.09</v>
      </c>
      <c r="F234">
        <v>5177.93</v>
      </c>
      <c r="H234" s="1">
        <f t="shared" si="9"/>
        <v>46079.395810185189</v>
      </c>
      <c r="I234" s="2">
        <f t="shared" si="10"/>
        <v>46079.395833333336</v>
      </c>
      <c r="J234">
        <f t="shared" si="11"/>
        <v>1772098200</v>
      </c>
    </row>
    <row r="235" spans="1:10" x14ac:dyDescent="0.55000000000000004">
      <c r="A235">
        <v>1772098498</v>
      </c>
      <c r="B235" t="s">
        <v>6</v>
      </c>
      <c r="C235" t="s">
        <v>7</v>
      </c>
      <c r="D235">
        <v>5183.3</v>
      </c>
      <c r="E235">
        <v>5183.1099999999997</v>
      </c>
      <c r="F235">
        <v>5179.4799999999996</v>
      </c>
      <c r="H235" s="1">
        <f t="shared" si="9"/>
        <v>46079.399282407408</v>
      </c>
      <c r="I235" s="2">
        <f t="shared" si="10"/>
        <v>46079.399305555555</v>
      </c>
      <c r="J235">
        <f t="shared" si="11"/>
        <v>1772098500</v>
      </c>
    </row>
    <row r="236" spans="1:10" x14ac:dyDescent="0.55000000000000004">
      <c r="A236">
        <v>1772098798</v>
      </c>
      <c r="B236" t="s">
        <v>6</v>
      </c>
      <c r="C236" t="s">
        <v>7</v>
      </c>
      <c r="D236">
        <v>5181.5</v>
      </c>
      <c r="E236">
        <v>5183.66</v>
      </c>
      <c r="F236">
        <v>5180.45</v>
      </c>
      <c r="H236" s="1">
        <f t="shared" si="9"/>
        <v>46079.402754629627</v>
      </c>
      <c r="I236" s="2">
        <f t="shared" si="10"/>
        <v>46079.402777777781</v>
      </c>
      <c r="J236">
        <f t="shared" si="11"/>
        <v>1772098800</v>
      </c>
    </row>
    <row r="237" spans="1:10" x14ac:dyDescent="0.55000000000000004">
      <c r="A237">
        <v>1772099098</v>
      </c>
      <c r="B237" t="s">
        <v>6</v>
      </c>
      <c r="C237" t="s">
        <v>7</v>
      </c>
      <c r="D237">
        <v>5184.6400000000003</v>
      </c>
      <c r="E237">
        <v>5184.8</v>
      </c>
      <c r="F237">
        <v>5181.57</v>
      </c>
      <c r="H237" s="1">
        <f t="shared" si="9"/>
        <v>46079.406226851846</v>
      </c>
      <c r="I237" s="2">
        <f t="shared" si="10"/>
        <v>46079.40625</v>
      </c>
      <c r="J237">
        <f t="shared" si="11"/>
        <v>1772099100</v>
      </c>
    </row>
    <row r="238" spans="1:10" x14ac:dyDescent="0.55000000000000004">
      <c r="A238">
        <v>1772099398</v>
      </c>
      <c r="B238" t="s">
        <v>6</v>
      </c>
      <c r="C238" t="s">
        <v>7</v>
      </c>
      <c r="D238">
        <v>5186.9799999999996</v>
      </c>
      <c r="E238">
        <v>5186.43</v>
      </c>
      <c r="F238">
        <v>5183.41</v>
      </c>
      <c r="H238" s="1">
        <f t="shared" si="9"/>
        <v>46079.409699074073</v>
      </c>
      <c r="I238" s="2">
        <f t="shared" si="10"/>
        <v>46079.409722222219</v>
      </c>
      <c r="J238">
        <f t="shared" si="11"/>
        <v>1772099400</v>
      </c>
    </row>
    <row r="239" spans="1:10" x14ac:dyDescent="0.55000000000000004">
      <c r="A239">
        <v>1772099698</v>
      </c>
      <c r="B239" t="s">
        <v>6</v>
      </c>
      <c r="C239" t="s">
        <v>7</v>
      </c>
      <c r="D239">
        <v>5186.32</v>
      </c>
      <c r="E239">
        <v>5188.6099999999997</v>
      </c>
      <c r="F239">
        <v>5185.45</v>
      </c>
      <c r="H239" s="1">
        <f t="shared" si="9"/>
        <v>46079.413171296299</v>
      </c>
      <c r="I239" s="2">
        <f t="shared" si="10"/>
        <v>46079.413194444445</v>
      </c>
      <c r="J239">
        <f t="shared" si="11"/>
        <v>1772099700</v>
      </c>
    </row>
    <row r="240" spans="1:10" x14ac:dyDescent="0.55000000000000004">
      <c r="A240">
        <v>1772099998</v>
      </c>
      <c r="B240" t="s">
        <v>6</v>
      </c>
      <c r="C240" t="s">
        <v>7</v>
      </c>
      <c r="D240">
        <v>5189.51</v>
      </c>
      <c r="E240">
        <v>5189.8</v>
      </c>
      <c r="F240">
        <v>5186.41</v>
      </c>
      <c r="H240" s="1">
        <f t="shared" si="9"/>
        <v>46079.416643518518</v>
      </c>
      <c r="I240" s="2">
        <f t="shared" si="10"/>
        <v>46079.416666666664</v>
      </c>
      <c r="J240">
        <f t="shared" si="11"/>
        <v>1772100000</v>
      </c>
    </row>
    <row r="241" spans="1:10" x14ac:dyDescent="0.55000000000000004">
      <c r="A241">
        <v>1772100298</v>
      </c>
      <c r="B241" t="s">
        <v>6</v>
      </c>
      <c r="C241" t="s">
        <v>7</v>
      </c>
      <c r="D241">
        <v>5188.45</v>
      </c>
      <c r="E241">
        <v>5190.72</v>
      </c>
      <c r="F241">
        <v>5188.1099999999997</v>
      </c>
      <c r="H241" s="1">
        <f t="shared" si="9"/>
        <v>46079.420115740737</v>
      </c>
      <c r="I241" s="2">
        <f t="shared" si="10"/>
        <v>46079.420138888891</v>
      </c>
      <c r="J241">
        <f t="shared" si="11"/>
        <v>1772100300</v>
      </c>
    </row>
    <row r="242" spans="1:10" x14ac:dyDescent="0.55000000000000004">
      <c r="A242">
        <v>1772100598</v>
      </c>
      <c r="B242" t="s">
        <v>6</v>
      </c>
      <c r="C242" t="s">
        <v>7</v>
      </c>
      <c r="D242">
        <v>5187.8900000000003</v>
      </c>
      <c r="E242">
        <v>5190.49</v>
      </c>
      <c r="F242">
        <v>5188.5200000000004</v>
      </c>
      <c r="H242" s="1">
        <f t="shared" si="9"/>
        <v>46079.423587962963</v>
      </c>
      <c r="I242" s="2">
        <f t="shared" si="10"/>
        <v>46079.423611111109</v>
      </c>
      <c r="J242">
        <f t="shared" si="11"/>
        <v>1772100600</v>
      </c>
    </row>
    <row r="243" spans="1:10" x14ac:dyDescent="0.55000000000000004">
      <c r="A243">
        <v>1772100898</v>
      </c>
      <c r="B243" t="s">
        <v>6</v>
      </c>
      <c r="C243" t="s">
        <v>7</v>
      </c>
      <c r="D243">
        <v>5182.8500000000004</v>
      </c>
      <c r="E243">
        <v>5190.24</v>
      </c>
      <c r="F243">
        <v>5186.1000000000004</v>
      </c>
      <c r="H243" s="1">
        <f t="shared" si="9"/>
        <v>46079.427060185189</v>
      </c>
      <c r="I243" s="2">
        <f t="shared" si="10"/>
        <v>46079.427083333336</v>
      </c>
      <c r="J243">
        <f t="shared" si="11"/>
        <v>1772100900</v>
      </c>
    </row>
    <row r="244" spans="1:10" x14ac:dyDescent="0.55000000000000004">
      <c r="A244">
        <v>1772101198</v>
      </c>
      <c r="B244" t="s">
        <v>6</v>
      </c>
      <c r="C244" t="s">
        <v>7</v>
      </c>
      <c r="D244">
        <v>5183.6000000000004</v>
      </c>
      <c r="E244">
        <v>5187.95</v>
      </c>
      <c r="F244">
        <v>5184.16</v>
      </c>
      <c r="H244" s="1">
        <f t="shared" si="9"/>
        <v>46079.430532407408</v>
      </c>
      <c r="I244" s="2">
        <f t="shared" si="10"/>
        <v>46079.430555555555</v>
      </c>
      <c r="J244">
        <f t="shared" si="11"/>
        <v>1772101200</v>
      </c>
    </row>
    <row r="245" spans="1:10" x14ac:dyDescent="0.55000000000000004">
      <c r="A245">
        <v>1772101498</v>
      </c>
      <c r="B245" t="s">
        <v>6</v>
      </c>
      <c r="C245" t="s">
        <v>7</v>
      </c>
      <c r="D245">
        <v>5179.29</v>
      </c>
      <c r="E245">
        <v>5186.6899999999996</v>
      </c>
      <c r="F245">
        <v>5181.7</v>
      </c>
      <c r="H245" s="1">
        <f t="shared" si="9"/>
        <v>46079.434004629627</v>
      </c>
      <c r="I245" s="2">
        <f t="shared" si="10"/>
        <v>46079.434027777781</v>
      </c>
      <c r="J245">
        <f t="shared" si="11"/>
        <v>1772101500</v>
      </c>
    </row>
    <row r="246" spans="1:10" x14ac:dyDescent="0.55000000000000004">
      <c r="A246">
        <v>1772101798</v>
      </c>
      <c r="B246" t="s">
        <v>6</v>
      </c>
      <c r="C246" t="s">
        <v>7</v>
      </c>
      <c r="D246">
        <v>5177.04</v>
      </c>
      <c r="E246">
        <v>5183.05</v>
      </c>
      <c r="F246">
        <v>5178.05</v>
      </c>
      <c r="H246" s="1">
        <f t="shared" si="9"/>
        <v>46079.437476851846</v>
      </c>
      <c r="I246" s="2">
        <f t="shared" si="10"/>
        <v>46079.4375</v>
      </c>
      <c r="J246">
        <f t="shared" si="11"/>
        <v>1772101800</v>
      </c>
    </row>
    <row r="247" spans="1:10" x14ac:dyDescent="0.55000000000000004">
      <c r="A247">
        <v>1772102098</v>
      </c>
      <c r="B247" t="s">
        <v>6</v>
      </c>
      <c r="C247" t="s">
        <v>7</v>
      </c>
      <c r="D247">
        <v>5176.09</v>
      </c>
      <c r="E247">
        <v>5179.68</v>
      </c>
      <c r="F247">
        <v>5174.34</v>
      </c>
      <c r="H247" s="1">
        <f t="shared" si="9"/>
        <v>46079.440949074073</v>
      </c>
      <c r="I247" s="2">
        <f t="shared" si="10"/>
        <v>46079.440972222219</v>
      </c>
      <c r="J247">
        <f t="shared" si="11"/>
        <v>1772102100</v>
      </c>
    </row>
    <row r="248" spans="1:10" x14ac:dyDescent="0.55000000000000004">
      <c r="A248">
        <v>1772102398</v>
      </c>
      <c r="B248" t="s">
        <v>6</v>
      </c>
      <c r="C248" t="s">
        <v>7</v>
      </c>
      <c r="D248">
        <v>5172.13</v>
      </c>
      <c r="E248">
        <v>5178.3999999999996</v>
      </c>
      <c r="F248">
        <v>5172.26</v>
      </c>
      <c r="H248" s="1">
        <f t="shared" si="9"/>
        <v>46079.444421296299</v>
      </c>
      <c r="I248" s="2">
        <f t="shared" si="10"/>
        <v>46079.444444444445</v>
      </c>
      <c r="J248">
        <f t="shared" si="11"/>
        <v>1772102400</v>
      </c>
    </row>
    <row r="249" spans="1:10" x14ac:dyDescent="0.55000000000000004">
      <c r="A249">
        <v>1772102698</v>
      </c>
      <c r="B249" t="s">
        <v>6</v>
      </c>
      <c r="C249" t="s">
        <v>7</v>
      </c>
      <c r="D249">
        <v>5171.17</v>
      </c>
      <c r="E249">
        <v>5175.99</v>
      </c>
      <c r="F249">
        <v>5170.38</v>
      </c>
      <c r="H249" s="1">
        <f t="shared" si="9"/>
        <v>46079.447893518518</v>
      </c>
      <c r="I249" s="2">
        <f t="shared" si="10"/>
        <v>46079.447916666664</v>
      </c>
      <c r="J249">
        <f t="shared" si="11"/>
        <v>1772102700</v>
      </c>
    </row>
    <row r="250" spans="1:10" x14ac:dyDescent="0.55000000000000004">
      <c r="A250">
        <v>1772102998</v>
      </c>
      <c r="B250" t="s">
        <v>6</v>
      </c>
      <c r="C250" t="s">
        <v>7</v>
      </c>
      <c r="D250">
        <v>5173.6000000000004</v>
      </c>
      <c r="E250">
        <v>5173.83</v>
      </c>
      <c r="F250">
        <v>5168.47</v>
      </c>
      <c r="H250" s="1">
        <f t="shared" si="9"/>
        <v>46079.451365740737</v>
      </c>
      <c r="I250" s="2">
        <f t="shared" si="10"/>
        <v>46079.451388888891</v>
      </c>
      <c r="J250">
        <f t="shared" si="11"/>
        <v>1772103000</v>
      </c>
    </row>
    <row r="251" spans="1:10" x14ac:dyDescent="0.55000000000000004">
      <c r="A251">
        <v>1772103298</v>
      </c>
      <c r="B251" t="s">
        <v>6</v>
      </c>
      <c r="C251" t="s">
        <v>7</v>
      </c>
      <c r="D251">
        <v>5171.6099999999997</v>
      </c>
      <c r="E251">
        <v>5172.68</v>
      </c>
      <c r="F251">
        <v>5166.42</v>
      </c>
      <c r="H251" s="1">
        <f t="shared" si="9"/>
        <v>46079.454837962963</v>
      </c>
      <c r="I251" s="2">
        <f t="shared" si="10"/>
        <v>46079.454861111109</v>
      </c>
      <c r="J251">
        <f t="shared" si="11"/>
        <v>1772103300</v>
      </c>
    </row>
    <row r="252" spans="1:10" x14ac:dyDescent="0.55000000000000004">
      <c r="A252">
        <v>1772103598</v>
      </c>
      <c r="B252" t="s">
        <v>6</v>
      </c>
      <c r="C252" t="s">
        <v>7</v>
      </c>
      <c r="D252">
        <v>5173.83</v>
      </c>
      <c r="E252">
        <v>5172.87</v>
      </c>
      <c r="F252">
        <v>5166.5600000000004</v>
      </c>
      <c r="H252" s="1">
        <f t="shared" si="9"/>
        <v>46079.458310185189</v>
      </c>
      <c r="I252" s="2">
        <f t="shared" si="10"/>
        <v>46079.458333333336</v>
      </c>
      <c r="J252">
        <f t="shared" si="11"/>
        <v>1772103600</v>
      </c>
    </row>
    <row r="253" spans="1:10" x14ac:dyDescent="0.55000000000000004">
      <c r="A253">
        <v>1772103898</v>
      </c>
      <c r="B253" t="s">
        <v>6</v>
      </c>
      <c r="C253" t="s">
        <v>7</v>
      </c>
      <c r="D253">
        <v>5177.33</v>
      </c>
      <c r="E253">
        <v>5174.76</v>
      </c>
      <c r="F253">
        <v>5168.5600000000004</v>
      </c>
      <c r="H253" s="1">
        <f t="shared" si="9"/>
        <v>46079.461782407408</v>
      </c>
      <c r="I253" s="2">
        <f t="shared" si="10"/>
        <v>46079.461805555555</v>
      </c>
      <c r="J253">
        <f t="shared" si="11"/>
        <v>1772103900</v>
      </c>
    </row>
    <row r="254" spans="1:10" x14ac:dyDescent="0.55000000000000004">
      <c r="A254">
        <v>1772104198</v>
      </c>
      <c r="B254" t="s">
        <v>6</v>
      </c>
      <c r="C254" t="s">
        <v>7</v>
      </c>
      <c r="D254">
        <v>5175.8500000000004</v>
      </c>
      <c r="E254">
        <v>5175.59</v>
      </c>
      <c r="F254">
        <v>5171.25</v>
      </c>
      <c r="H254" s="1">
        <f t="shared" si="9"/>
        <v>46079.465254629627</v>
      </c>
      <c r="I254" s="2">
        <f t="shared" si="10"/>
        <v>46079.465277777781</v>
      </c>
      <c r="J254">
        <f t="shared" si="11"/>
        <v>1772104200</v>
      </c>
    </row>
    <row r="255" spans="1:10" x14ac:dyDescent="0.55000000000000004">
      <c r="A255">
        <v>1772104498</v>
      </c>
      <c r="B255" t="s">
        <v>6</v>
      </c>
      <c r="C255" t="s">
        <v>7</v>
      </c>
      <c r="D255">
        <v>5175.54</v>
      </c>
      <c r="E255">
        <v>5175.5</v>
      </c>
      <c r="F255">
        <v>5170.9799999999996</v>
      </c>
      <c r="H255" s="1">
        <f t="shared" si="9"/>
        <v>46079.468726851846</v>
      </c>
      <c r="I255" s="2">
        <f t="shared" si="10"/>
        <v>46079.46875</v>
      </c>
      <c r="J255">
        <f t="shared" si="11"/>
        <v>1772104500</v>
      </c>
    </row>
    <row r="256" spans="1:10" x14ac:dyDescent="0.55000000000000004">
      <c r="A256">
        <v>1772104798</v>
      </c>
      <c r="B256" t="s">
        <v>6</v>
      </c>
      <c r="C256" t="s">
        <v>7</v>
      </c>
      <c r="D256">
        <v>5171.7</v>
      </c>
      <c r="E256">
        <v>5175.42</v>
      </c>
      <c r="F256">
        <v>5170.83</v>
      </c>
      <c r="H256" s="1">
        <f t="shared" si="9"/>
        <v>46079.472199074073</v>
      </c>
      <c r="I256" s="2">
        <f t="shared" si="10"/>
        <v>46079.472222222219</v>
      </c>
      <c r="J256">
        <f t="shared" si="11"/>
        <v>1772104800</v>
      </c>
    </row>
    <row r="257" spans="1:10" x14ac:dyDescent="0.55000000000000004">
      <c r="A257">
        <v>1772105098</v>
      </c>
      <c r="B257" t="s">
        <v>6</v>
      </c>
      <c r="C257" t="s">
        <v>7</v>
      </c>
      <c r="D257">
        <v>5171.88</v>
      </c>
      <c r="E257">
        <v>5175.5600000000004</v>
      </c>
      <c r="F257">
        <v>5171</v>
      </c>
      <c r="H257" s="1">
        <f t="shared" si="9"/>
        <v>46079.475671296299</v>
      </c>
      <c r="I257" s="2">
        <f t="shared" si="10"/>
        <v>46079.475694444445</v>
      </c>
      <c r="J257">
        <f t="shared" si="11"/>
        <v>1772105100</v>
      </c>
    </row>
    <row r="258" spans="1:10" x14ac:dyDescent="0.55000000000000004">
      <c r="A258">
        <v>1772105398</v>
      </c>
      <c r="B258" t="s">
        <v>6</v>
      </c>
      <c r="C258" t="s">
        <v>7</v>
      </c>
      <c r="D258">
        <v>5173.38</v>
      </c>
      <c r="E258">
        <v>5174.74</v>
      </c>
      <c r="F258">
        <v>5171.3100000000004</v>
      </c>
      <c r="H258" s="1">
        <f t="shared" ref="H258:H321" si="12">(A258/86400)+25569</f>
        <v>46079.479143518518</v>
      </c>
      <c r="I258" s="2">
        <f t="shared" ref="I258:I321" si="13">CEILING(INT(H258*1440)/1440*288,1)/288</f>
        <v>46079.479166666664</v>
      </c>
      <c r="J258">
        <f t="shared" si="11"/>
        <v>1772105400</v>
      </c>
    </row>
    <row r="259" spans="1:10" x14ac:dyDescent="0.55000000000000004">
      <c r="A259">
        <v>1772105698</v>
      </c>
      <c r="B259" t="s">
        <v>6</v>
      </c>
      <c r="C259" t="s">
        <v>7</v>
      </c>
      <c r="D259">
        <v>5173.54</v>
      </c>
      <c r="E259">
        <v>5174.93</v>
      </c>
      <c r="F259">
        <v>5171.87</v>
      </c>
      <c r="H259" s="1">
        <f t="shared" si="12"/>
        <v>46079.482615740737</v>
      </c>
      <c r="I259" s="2">
        <f t="shared" si="13"/>
        <v>46079.482638888891</v>
      </c>
      <c r="J259">
        <f t="shared" ref="J259:J322" si="14">MROUND((I259-25569)*86400,300)</f>
        <v>1772105700</v>
      </c>
    </row>
    <row r="260" spans="1:10" x14ac:dyDescent="0.55000000000000004">
      <c r="A260">
        <v>1772105998</v>
      </c>
      <c r="B260" t="s">
        <v>6</v>
      </c>
      <c r="C260" t="s">
        <v>7</v>
      </c>
      <c r="D260">
        <v>5174.68</v>
      </c>
      <c r="E260">
        <v>5174.8999999999996</v>
      </c>
      <c r="F260">
        <v>5172.57</v>
      </c>
      <c r="H260" s="1">
        <f t="shared" si="12"/>
        <v>46079.486087962963</v>
      </c>
      <c r="I260" s="2">
        <f t="shared" si="13"/>
        <v>46079.486111111109</v>
      </c>
      <c r="J260">
        <f t="shared" si="14"/>
        <v>1772106000</v>
      </c>
    </row>
    <row r="261" spans="1:10" x14ac:dyDescent="0.55000000000000004">
      <c r="A261">
        <v>1772106298</v>
      </c>
      <c r="B261" t="s">
        <v>6</v>
      </c>
      <c r="C261" t="s">
        <v>7</v>
      </c>
      <c r="D261">
        <v>5171.3999999999996</v>
      </c>
      <c r="E261">
        <v>5174.6499999999996</v>
      </c>
      <c r="F261">
        <v>5171.8999999999996</v>
      </c>
      <c r="H261" s="1">
        <f t="shared" si="12"/>
        <v>46079.489560185189</v>
      </c>
      <c r="I261" s="2">
        <f t="shared" si="13"/>
        <v>46079.489583333336</v>
      </c>
      <c r="J261">
        <f t="shared" si="14"/>
        <v>1772106300</v>
      </c>
    </row>
    <row r="262" spans="1:10" x14ac:dyDescent="0.55000000000000004">
      <c r="A262">
        <v>1772106598</v>
      </c>
      <c r="B262" t="s">
        <v>6</v>
      </c>
      <c r="C262" t="s">
        <v>7</v>
      </c>
      <c r="D262">
        <v>5163.51</v>
      </c>
      <c r="E262">
        <v>5173.07</v>
      </c>
      <c r="F262">
        <v>5166.79</v>
      </c>
      <c r="H262" s="1">
        <f t="shared" si="12"/>
        <v>46079.493032407408</v>
      </c>
      <c r="I262" s="2">
        <f t="shared" si="13"/>
        <v>46079.493055555555</v>
      </c>
      <c r="J262">
        <f t="shared" si="14"/>
        <v>1772106600</v>
      </c>
    </row>
    <row r="263" spans="1:10" x14ac:dyDescent="0.55000000000000004">
      <c r="A263">
        <v>1772106898</v>
      </c>
      <c r="B263" t="s">
        <v>6</v>
      </c>
      <c r="C263" t="s">
        <v>7</v>
      </c>
      <c r="D263">
        <v>5164.71</v>
      </c>
      <c r="E263">
        <v>5169.3500000000004</v>
      </c>
      <c r="F263">
        <v>5163.8599999999997</v>
      </c>
      <c r="H263" s="1">
        <f t="shared" si="12"/>
        <v>46079.496504629627</v>
      </c>
      <c r="I263" s="2">
        <f t="shared" si="13"/>
        <v>46079.496527777781</v>
      </c>
      <c r="J263">
        <f t="shared" si="14"/>
        <v>1772106900</v>
      </c>
    </row>
    <row r="264" spans="1:10" x14ac:dyDescent="0.55000000000000004">
      <c r="A264">
        <v>1772107198</v>
      </c>
      <c r="B264" t="s">
        <v>6</v>
      </c>
      <c r="C264" t="s">
        <v>7</v>
      </c>
      <c r="D264">
        <v>5165.67</v>
      </c>
      <c r="E264">
        <v>5168.16</v>
      </c>
      <c r="F264">
        <v>5160.2299999999996</v>
      </c>
      <c r="H264" s="1">
        <f t="shared" si="12"/>
        <v>46079.499976851846</v>
      </c>
      <c r="I264" s="2">
        <f t="shared" si="13"/>
        <v>46079.5</v>
      </c>
      <c r="J264">
        <f t="shared" si="14"/>
        <v>1772107200</v>
      </c>
    </row>
    <row r="265" spans="1:10" x14ac:dyDescent="0.55000000000000004">
      <c r="A265">
        <v>1772107498</v>
      </c>
      <c r="B265" t="s">
        <v>6</v>
      </c>
      <c r="C265" t="s">
        <v>7</v>
      </c>
      <c r="D265">
        <v>5169.1499999999996</v>
      </c>
      <c r="E265">
        <v>5168.05</v>
      </c>
      <c r="F265">
        <v>5160.6099999999997</v>
      </c>
      <c r="H265" s="1">
        <f t="shared" si="12"/>
        <v>46079.503449074073</v>
      </c>
      <c r="I265" s="2">
        <f t="shared" si="13"/>
        <v>46079.503472222219</v>
      </c>
      <c r="J265">
        <f t="shared" si="14"/>
        <v>1772107500</v>
      </c>
    </row>
    <row r="266" spans="1:10" x14ac:dyDescent="0.55000000000000004">
      <c r="A266">
        <v>1772107798</v>
      </c>
      <c r="B266" t="s">
        <v>6</v>
      </c>
      <c r="C266" t="s">
        <v>7</v>
      </c>
      <c r="D266">
        <v>5168.46</v>
      </c>
      <c r="E266">
        <v>5168.49</v>
      </c>
      <c r="F266">
        <v>5162.83</v>
      </c>
      <c r="H266" s="1">
        <f t="shared" si="12"/>
        <v>46079.506921296299</v>
      </c>
      <c r="I266" s="2">
        <f t="shared" si="13"/>
        <v>46079.506944444445</v>
      </c>
      <c r="J266">
        <f t="shared" si="14"/>
        <v>1772107800</v>
      </c>
    </row>
    <row r="267" spans="1:10" x14ac:dyDescent="0.55000000000000004">
      <c r="A267">
        <v>1772108098</v>
      </c>
      <c r="B267" t="s">
        <v>6</v>
      </c>
      <c r="C267" t="s">
        <v>7</v>
      </c>
      <c r="D267">
        <v>5172.18</v>
      </c>
      <c r="E267">
        <v>5170.66</v>
      </c>
      <c r="F267">
        <v>5164.03</v>
      </c>
      <c r="H267" s="1">
        <f t="shared" si="12"/>
        <v>46079.510393518518</v>
      </c>
      <c r="I267" s="2">
        <f t="shared" si="13"/>
        <v>46079.510416666664</v>
      </c>
      <c r="J267">
        <f t="shared" si="14"/>
        <v>1772108100</v>
      </c>
    </row>
    <row r="268" spans="1:10" x14ac:dyDescent="0.55000000000000004">
      <c r="A268">
        <v>1772108398</v>
      </c>
      <c r="B268" t="s">
        <v>6</v>
      </c>
      <c r="C268" t="s">
        <v>7</v>
      </c>
      <c r="D268">
        <v>5176.5200000000004</v>
      </c>
      <c r="E268">
        <v>5173.49</v>
      </c>
      <c r="F268">
        <v>5166.8999999999996</v>
      </c>
      <c r="H268" s="1">
        <f t="shared" si="12"/>
        <v>46079.513865740737</v>
      </c>
      <c r="I268" s="2">
        <f t="shared" si="13"/>
        <v>46079.513888888891</v>
      </c>
      <c r="J268">
        <f t="shared" si="14"/>
        <v>1772108400</v>
      </c>
    </row>
    <row r="269" spans="1:10" x14ac:dyDescent="0.55000000000000004">
      <c r="A269">
        <v>1772108698</v>
      </c>
      <c r="B269" t="s">
        <v>6</v>
      </c>
      <c r="C269" t="s">
        <v>7</v>
      </c>
      <c r="D269">
        <v>5178.54</v>
      </c>
      <c r="E269">
        <v>5176.9799999999996</v>
      </c>
      <c r="F269">
        <v>5171.5200000000004</v>
      </c>
      <c r="H269" s="1">
        <f t="shared" si="12"/>
        <v>46079.517337962963</v>
      </c>
      <c r="I269" s="2">
        <f t="shared" si="13"/>
        <v>46079.517361111109</v>
      </c>
      <c r="J269">
        <f t="shared" si="14"/>
        <v>1772108700</v>
      </c>
    </row>
    <row r="270" spans="1:10" x14ac:dyDescent="0.55000000000000004">
      <c r="A270">
        <v>1772108998</v>
      </c>
      <c r="B270" t="s">
        <v>6</v>
      </c>
      <c r="C270" t="s">
        <v>7</v>
      </c>
      <c r="D270">
        <v>5183.1000000000004</v>
      </c>
      <c r="E270">
        <v>5181.1499999999996</v>
      </c>
      <c r="F270">
        <v>5175.33</v>
      </c>
      <c r="H270" s="1">
        <f t="shared" si="12"/>
        <v>46079.520810185189</v>
      </c>
      <c r="I270" s="2">
        <f t="shared" si="13"/>
        <v>46079.520833333336</v>
      </c>
      <c r="J270">
        <f t="shared" si="14"/>
        <v>1772109000</v>
      </c>
    </row>
    <row r="271" spans="1:10" x14ac:dyDescent="0.55000000000000004">
      <c r="A271">
        <v>1772109298</v>
      </c>
      <c r="B271" t="s">
        <v>6</v>
      </c>
      <c r="C271" t="s">
        <v>7</v>
      </c>
      <c r="D271">
        <v>5182.34</v>
      </c>
      <c r="E271">
        <v>5183.82</v>
      </c>
      <c r="F271">
        <v>5178.62</v>
      </c>
      <c r="H271" s="1">
        <f t="shared" si="12"/>
        <v>46079.524282407408</v>
      </c>
      <c r="I271" s="2">
        <f t="shared" si="13"/>
        <v>46079.524305555555</v>
      </c>
      <c r="J271">
        <f t="shared" si="14"/>
        <v>1772109300</v>
      </c>
    </row>
    <row r="272" spans="1:10" x14ac:dyDescent="0.55000000000000004">
      <c r="A272">
        <v>1772109598</v>
      </c>
      <c r="B272" t="s">
        <v>6</v>
      </c>
      <c r="C272" t="s">
        <v>7</v>
      </c>
      <c r="D272">
        <v>5187.5200000000004</v>
      </c>
      <c r="E272">
        <v>5186.95</v>
      </c>
      <c r="F272">
        <v>5181.72</v>
      </c>
      <c r="H272" s="1">
        <f t="shared" si="12"/>
        <v>46079.527754629627</v>
      </c>
      <c r="I272" s="2">
        <f t="shared" si="13"/>
        <v>46079.527777777781</v>
      </c>
      <c r="J272">
        <f t="shared" si="14"/>
        <v>1772109600</v>
      </c>
    </row>
    <row r="273" spans="1:10" x14ac:dyDescent="0.55000000000000004">
      <c r="A273">
        <v>1772109898</v>
      </c>
      <c r="B273" t="s">
        <v>6</v>
      </c>
      <c r="C273" t="s">
        <v>7</v>
      </c>
      <c r="D273">
        <v>5181.29</v>
      </c>
      <c r="E273">
        <v>5188.8</v>
      </c>
      <c r="F273">
        <v>5183</v>
      </c>
      <c r="H273" s="1">
        <f t="shared" si="12"/>
        <v>46079.531226851846</v>
      </c>
      <c r="I273" s="2">
        <f t="shared" si="13"/>
        <v>46079.53125</v>
      </c>
      <c r="J273">
        <f t="shared" si="14"/>
        <v>1772109900</v>
      </c>
    </row>
    <row r="274" spans="1:10" x14ac:dyDescent="0.55000000000000004">
      <c r="A274">
        <v>1772110198</v>
      </c>
      <c r="B274" t="s">
        <v>6</v>
      </c>
      <c r="C274" t="s">
        <v>7</v>
      </c>
      <c r="D274">
        <v>5181.25</v>
      </c>
      <c r="E274">
        <v>5186.88</v>
      </c>
      <c r="F274">
        <v>5182.71</v>
      </c>
      <c r="H274" s="1">
        <f t="shared" si="12"/>
        <v>46079.534699074073</v>
      </c>
      <c r="I274" s="2">
        <f t="shared" si="13"/>
        <v>46079.534722222219</v>
      </c>
      <c r="J274">
        <f t="shared" si="14"/>
        <v>1772110200</v>
      </c>
    </row>
    <row r="275" spans="1:10" x14ac:dyDescent="0.55000000000000004">
      <c r="A275">
        <v>1772110498</v>
      </c>
      <c r="B275" t="s">
        <v>6</v>
      </c>
      <c r="C275" t="s">
        <v>7</v>
      </c>
      <c r="D275">
        <v>5183.8500000000004</v>
      </c>
      <c r="E275">
        <v>5186.97</v>
      </c>
      <c r="F275">
        <v>5182.5200000000004</v>
      </c>
      <c r="H275" s="1">
        <f t="shared" si="12"/>
        <v>46079.538171296299</v>
      </c>
      <c r="I275" s="2">
        <f t="shared" si="13"/>
        <v>46079.538194444445</v>
      </c>
      <c r="J275">
        <f t="shared" si="14"/>
        <v>1772110500</v>
      </c>
    </row>
    <row r="276" spans="1:10" x14ac:dyDescent="0.55000000000000004">
      <c r="A276">
        <v>1772110798</v>
      </c>
      <c r="B276" t="s">
        <v>6</v>
      </c>
      <c r="C276" t="s">
        <v>7</v>
      </c>
      <c r="D276">
        <v>5175.76</v>
      </c>
      <c r="E276">
        <v>5187.09</v>
      </c>
      <c r="F276">
        <v>5179.8599999999997</v>
      </c>
      <c r="H276" s="1">
        <f t="shared" si="12"/>
        <v>46079.541643518518</v>
      </c>
      <c r="I276" s="2">
        <f t="shared" si="13"/>
        <v>46079.541666666664</v>
      </c>
      <c r="J276">
        <f t="shared" si="14"/>
        <v>1772110800</v>
      </c>
    </row>
    <row r="277" spans="1:10" x14ac:dyDescent="0.55000000000000004">
      <c r="A277">
        <v>1772111098</v>
      </c>
      <c r="B277" t="s">
        <v>6</v>
      </c>
      <c r="C277" t="s">
        <v>7</v>
      </c>
      <c r="D277">
        <v>5172.5</v>
      </c>
      <c r="E277">
        <v>5184.51</v>
      </c>
      <c r="F277">
        <v>5176.07</v>
      </c>
      <c r="H277" s="1">
        <f t="shared" si="12"/>
        <v>46079.545115740737</v>
      </c>
      <c r="I277" s="2">
        <f t="shared" si="13"/>
        <v>46079.545138888891</v>
      </c>
      <c r="J277">
        <f t="shared" si="14"/>
        <v>1772111100</v>
      </c>
    </row>
    <row r="278" spans="1:10" x14ac:dyDescent="0.55000000000000004">
      <c r="A278">
        <v>1772111398</v>
      </c>
      <c r="B278" t="s">
        <v>6</v>
      </c>
      <c r="C278" t="s">
        <v>7</v>
      </c>
      <c r="D278">
        <v>5174</v>
      </c>
      <c r="E278">
        <v>5179.8900000000003</v>
      </c>
      <c r="F278">
        <v>5172.2</v>
      </c>
      <c r="H278" s="1">
        <f t="shared" si="12"/>
        <v>46079.548587962963</v>
      </c>
      <c r="I278" s="2">
        <f t="shared" si="13"/>
        <v>46079.548611111109</v>
      </c>
      <c r="J278">
        <f t="shared" si="14"/>
        <v>1772111400</v>
      </c>
    </row>
    <row r="279" spans="1:10" x14ac:dyDescent="0.55000000000000004">
      <c r="A279">
        <v>1772111698</v>
      </c>
      <c r="B279" t="s">
        <v>6</v>
      </c>
      <c r="C279" t="s">
        <v>7</v>
      </c>
      <c r="D279">
        <v>5171.6499999999996</v>
      </c>
      <c r="E279">
        <v>5178.55</v>
      </c>
      <c r="F279">
        <v>5171.33</v>
      </c>
      <c r="H279" s="1">
        <f t="shared" si="12"/>
        <v>46079.552060185189</v>
      </c>
      <c r="I279" s="2">
        <f t="shared" si="13"/>
        <v>46079.552083333336</v>
      </c>
      <c r="J279">
        <f t="shared" si="14"/>
        <v>1772111700</v>
      </c>
    </row>
    <row r="280" spans="1:10" x14ac:dyDescent="0.55000000000000004">
      <c r="A280">
        <v>1772111998</v>
      </c>
      <c r="B280" t="s">
        <v>6</v>
      </c>
      <c r="C280" t="s">
        <v>7</v>
      </c>
      <c r="D280">
        <v>5178.12</v>
      </c>
      <c r="E280">
        <v>5178.2299999999996</v>
      </c>
      <c r="F280">
        <v>5170.87</v>
      </c>
      <c r="H280" s="1">
        <f t="shared" si="12"/>
        <v>46079.555532407408</v>
      </c>
      <c r="I280" s="2">
        <f t="shared" si="13"/>
        <v>46079.555555555555</v>
      </c>
      <c r="J280">
        <f t="shared" si="14"/>
        <v>1772112000</v>
      </c>
    </row>
    <row r="281" spans="1:10" x14ac:dyDescent="0.55000000000000004">
      <c r="A281">
        <v>1772112298</v>
      </c>
      <c r="B281" t="s">
        <v>6</v>
      </c>
      <c r="C281" t="s">
        <v>7</v>
      </c>
      <c r="D281">
        <v>5174.76</v>
      </c>
      <c r="E281">
        <v>5177.63</v>
      </c>
      <c r="F281">
        <v>5172.13</v>
      </c>
      <c r="H281" s="1">
        <f t="shared" si="12"/>
        <v>46079.559004629627</v>
      </c>
      <c r="I281" s="2">
        <f t="shared" si="13"/>
        <v>46079.559027777781</v>
      </c>
      <c r="J281">
        <f t="shared" si="14"/>
        <v>1772112300</v>
      </c>
    </row>
    <row r="282" spans="1:10" x14ac:dyDescent="0.55000000000000004">
      <c r="A282">
        <v>1772112598</v>
      </c>
      <c r="B282" t="s">
        <v>6</v>
      </c>
      <c r="C282" t="s">
        <v>7</v>
      </c>
      <c r="D282">
        <v>5174.3599999999997</v>
      </c>
      <c r="E282">
        <v>5176.07</v>
      </c>
      <c r="F282">
        <v>5168.8</v>
      </c>
      <c r="H282" s="1">
        <f t="shared" si="12"/>
        <v>46079.562476851846</v>
      </c>
      <c r="I282" s="2">
        <f t="shared" si="13"/>
        <v>46079.5625</v>
      </c>
      <c r="J282">
        <f t="shared" si="14"/>
        <v>1772112600</v>
      </c>
    </row>
    <row r="283" spans="1:10" x14ac:dyDescent="0.55000000000000004">
      <c r="A283">
        <v>1772112898</v>
      </c>
      <c r="B283" t="s">
        <v>6</v>
      </c>
      <c r="C283" t="s">
        <v>7</v>
      </c>
      <c r="D283">
        <v>5173.6099999999997</v>
      </c>
      <c r="E283">
        <v>5176.08</v>
      </c>
      <c r="F283">
        <v>5168.5200000000004</v>
      </c>
      <c r="H283" s="1">
        <f t="shared" si="12"/>
        <v>46079.565949074073</v>
      </c>
      <c r="I283" s="2">
        <f t="shared" si="13"/>
        <v>46079.565972222219</v>
      </c>
      <c r="J283">
        <f t="shared" si="14"/>
        <v>1772112900</v>
      </c>
    </row>
    <row r="284" spans="1:10" x14ac:dyDescent="0.55000000000000004">
      <c r="A284">
        <v>1772113198</v>
      </c>
      <c r="B284" t="s">
        <v>6</v>
      </c>
      <c r="C284" t="s">
        <v>7</v>
      </c>
      <c r="D284">
        <v>5165.1400000000003</v>
      </c>
      <c r="E284">
        <v>5174.7700000000004</v>
      </c>
      <c r="F284">
        <v>5165.88</v>
      </c>
      <c r="H284" s="1">
        <f t="shared" si="12"/>
        <v>46079.569421296299</v>
      </c>
      <c r="I284" s="2">
        <f t="shared" si="13"/>
        <v>46079.569444444445</v>
      </c>
      <c r="J284">
        <f t="shared" si="14"/>
        <v>1772113200</v>
      </c>
    </row>
    <row r="285" spans="1:10" x14ac:dyDescent="0.55000000000000004">
      <c r="A285">
        <v>1772113498</v>
      </c>
      <c r="B285" t="s">
        <v>6</v>
      </c>
      <c r="C285" t="s">
        <v>7</v>
      </c>
      <c r="D285">
        <v>5168.76</v>
      </c>
      <c r="E285">
        <v>5171.7</v>
      </c>
      <c r="F285">
        <v>5164.46</v>
      </c>
      <c r="H285" s="1">
        <f t="shared" si="12"/>
        <v>46079.572893518518</v>
      </c>
      <c r="I285" s="2">
        <f t="shared" si="13"/>
        <v>46079.572916666664</v>
      </c>
      <c r="J285">
        <f t="shared" si="14"/>
        <v>1772113500</v>
      </c>
    </row>
    <row r="286" spans="1:10" x14ac:dyDescent="0.55000000000000004">
      <c r="A286">
        <v>1772113798</v>
      </c>
      <c r="B286" t="s">
        <v>6</v>
      </c>
      <c r="C286" t="s">
        <v>7</v>
      </c>
      <c r="D286">
        <v>5170.8</v>
      </c>
      <c r="E286">
        <v>5170.43</v>
      </c>
      <c r="F286">
        <v>5165.25</v>
      </c>
      <c r="H286" s="1">
        <f t="shared" si="12"/>
        <v>46079.576365740737</v>
      </c>
      <c r="I286" s="2">
        <f t="shared" si="13"/>
        <v>46079.576388888891</v>
      </c>
      <c r="J286">
        <f t="shared" si="14"/>
        <v>1772113800</v>
      </c>
    </row>
    <row r="287" spans="1:10" x14ac:dyDescent="0.55000000000000004">
      <c r="A287">
        <v>1772114098</v>
      </c>
      <c r="B287" t="s">
        <v>6</v>
      </c>
      <c r="C287" t="s">
        <v>7</v>
      </c>
      <c r="D287">
        <v>5166.3900000000003</v>
      </c>
      <c r="E287">
        <v>5170.1000000000004</v>
      </c>
      <c r="F287">
        <v>5165.0200000000004</v>
      </c>
      <c r="H287" s="1">
        <f t="shared" si="12"/>
        <v>46079.579837962963</v>
      </c>
      <c r="I287" s="2">
        <f t="shared" si="13"/>
        <v>46079.579861111109</v>
      </c>
      <c r="J287">
        <f t="shared" si="14"/>
        <v>1772114100</v>
      </c>
    </row>
    <row r="288" spans="1:10" x14ac:dyDescent="0.55000000000000004">
      <c r="A288">
        <v>1772114398</v>
      </c>
      <c r="B288" t="s">
        <v>6</v>
      </c>
      <c r="C288" t="s">
        <v>7</v>
      </c>
      <c r="D288">
        <v>5166.0600000000004</v>
      </c>
      <c r="E288">
        <v>5169.34</v>
      </c>
      <c r="F288">
        <v>5163.42</v>
      </c>
      <c r="H288" s="1">
        <f t="shared" si="12"/>
        <v>46079.583310185189</v>
      </c>
      <c r="I288" s="2">
        <f t="shared" si="13"/>
        <v>46079.583333333336</v>
      </c>
      <c r="J288">
        <f t="shared" si="14"/>
        <v>1772114400</v>
      </c>
    </row>
    <row r="289" spans="1:10" x14ac:dyDescent="0.55000000000000004">
      <c r="A289">
        <v>1772114698</v>
      </c>
      <c r="B289" t="s">
        <v>6</v>
      </c>
      <c r="C289" t="s">
        <v>7</v>
      </c>
      <c r="D289">
        <v>5163.55</v>
      </c>
      <c r="E289">
        <v>5167.76</v>
      </c>
      <c r="F289">
        <v>5161.29</v>
      </c>
      <c r="H289" s="1">
        <f t="shared" si="12"/>
        <v>46079.586782407408</v>
      </c>
      <c r="I289" s="2">
        <f t="shared" si="13"/>
        <v>46079.586805555555</v>
      </c>
      <c r="J289">
        <f t="shared" si="14"/>
        <v>1772114700</v>
      </c>
    </row>
    <row r="290" spans="1:10" x14ac:dyDescent="0.55000000000000004">
      <c r="A290">
        <v>1772114998</v>
      </c>
      <c r="B290" t="s">
        <v>6</v>
      </c>
      <c r="C290" t="s">
        <v>7</v>
      </c>
      <c r="D290">
        <v>5166.28</v>
      </c>
      <c r="E290">
        <v>5166.4799999999996</v>
      </c>
      <c r="F290">
        <v>5161.16</v>
      </c>
      <c r="H290" s="1">
        <f t="shared" si="12"/>
        <v>46079.590254629627</v>
      </c>
      <c r="I290" s="2">
        <f t="shared" si="13"/>
        <v>46079.590277777781</v>
      </c>
      <c r="J290">
        <f t="shared" si="14"/>
        <v>1772115000</v>
      </c>
    </row>
    <row r="291" spans="1:10" x14ac:dyDescent="0.55000000000000004">
      <c r="A291">
        <v>1772115298</v>
      </c>
      <c r="B291" t="s">
        <v>6</v>
      </c>
      <c r="C291" t="s">
        <v>7</v>
      </c>
      <c r="D291">
        <v>5167.0200000000004</v>
      </c>
      <c r="E291">
        <v>5166.83</v>
      </c>
      <c r="F291">
        <v>5162.4799999999996</v>
      </c>
      <c r="H291" s="1">
        <f t="shared" si="12"/>
        <v>46079.593726851846</v>
      </c>
      <c r="I291" s="2">
        <f t="shared" si="13"/>
        <v>46079.59375</v>
      </c>
      <c r="J291">
        <f t="shared" si="14"/>
        <v>1772115300</v>
      </c>
    </row>
    <row r="292" spans="1:10" x14ac:dyDescent="0.55000000000000004">
      <c r="A292">
        <v>1772115598</v>
      </c>
      <c r="B292" t="s">
        <v>6</v>
      </c>
      <c r="C292" t="s">
        <v>7</v>
      </c>
      <c r="D292">
        <v>5168.82</v>
      </c>
      <c r="E292">
        <v>5167.79</v>
      </c>
      <c r="F292">
        <v>5162.62</v>
      </c>
      <c r="H292" s="1">
        <f t="shared" si="12"/>
        <v>46079.597199074073</v>
      </c>
      <c r="I292" s="2">
        <f t="shared" si="13"/>
        <v>46079.597222222219</v>
      </c>
      <c r="J292">
        <f t="shared" si="14"/>
        <v>1772115600</v>
      </c>
    </row>
    <row r="293" spans="1:10" x14ac:dyDescent="0.55000000000000004">
      <c r="A293">
        <v>1772115898</v>
      </c>
      <c r="B293" t="s">
        <v>6</v>
      </c>
      <c r="C293" t="s">
        <v>7</v>
      </c>
      <c r="D293">
        <v>5170.41</v>
      </c>
      <c r="E293">
        <v>5169.62</v>
      </c>
      <c r="F293">
        <v>5165.24</v>
      </c>
      <c r="H293" s="1">
        <f t="shared" si="12"/>
        <v>46079.600671296299</v>
      </c>
      <c r="I293" s="2">
        <f t="shared" si="13"/>
        <v>46079.600694444445</v>
      </c>
      <c r="J293">
        <f t="shared" si="14"/>
        <v>1772115900</v>
      </c>
    </row>
    <row r="294" spans="1:10" x14ac:dyDescent="0.55000000000000004">
      <c r="A294">
        <v>1772116198</v>
      </c>
      <c r="B294" t="s">
        <v>6</v>
      </c>
      <c r="C294" t="s">
        <v>7</v>
      </c>
      <c r="D294">
        <v>5165.83</v>
      </c>
      <c r="E294">
        <v>5169.9399999999996</v>
      </c>
      <c r="F294">
        <v>5153.4399999999996</v>
      </c>
      <c r="H294" s="1">
        <f t="shared" si="12"/>
        <v>46079.604143518518</v>
      </c>
      <c r="I294" s="2">
        <f t="shared" si="13"/>
        <v>46079.604166666664</v>
      </c>
      <c r="J294">
        <f t="shared" si="14"/>
        <v>1772116200</v>
      </c>
    </row>
    <row r="295" spans="1:10" x14ac:dyDescent="0.55000000000000004">
      <c r="A295">
        <v>1772116498</v>
      </c>
      <c r="B295" t="s">
        <v>6</v>
      </c>
      <c r="C295" t="s">
        <v>7</v>
      </c>
      <c r="D295">
        <v>5166.41</v>
      </c>
      <c r="E295">
        <v>5172.3500000000004</v>
      </c>
      <c r="F295">
        <v>5157.3100000000004</v>
      </c>
      <c r="H295" s="1">
        <f t="shared" si="12"/>
        <v>46079.607615740737</v>
      </c>
      <c r="I295" s="2">
        <f t="shared" si="13"/>
        <v>46079.607638888891</v>
      </c>
      <c r="J295">
        <f t="shared" si="14"/>
        <v>1772116500</v>
      </c>
    </row>
    <row r="296" spans="1:10" x14ac:dyDescent="0.55000000000000004">
      <c r="A296">
        <v>1772116798</v>
      </c>
      <c r="B296" t="s">
        <v>6</v>
      </c>
      <c r="C296" t="s">
        <v>7</v>
      </c>
      <c r="D296">
        <v>5172.5600000000004</v>
      </c>
      <c r="E296">
        <v>5173.68</v>
      </c>
      <c r="F296">
        <v>5157.29</v>
      </c>
      <c r="H296" s="1">
        <f t="shared" si="12"/>
        <v>46079.611087962963</v>
      </c>
      <c r="I296" s="2">
        <f t="shared" si="13"/>
        <v>46079.611111111109</v>
      </c>
      <c r="J296">
        <f t="shared" si="14"/>
        <v>1772116800</v>
      </c>
    </row>
    <row r="297" spans="1:10" x14ac:dyDescent="0.55000000000000004">
      <c r="A297">
        <v>1772117098</v>
      </c>
      <c r="B297" t="s">
        <v>6</v>
      </c>
      <c r="C297" t="s">
        <v>7</v>
      </c>
      <c r="D297">
        <v>5171.99</v>
      </c>
      <c r="E297">
        <v>5175.22</v>
      </c>
      <c r="F297">
        <v>5161.03</v>
      </c>
      <c r="H297" s="1">
        <f t="shared" si="12"/>
        <v>46079.614560185189</v>
      </c>
      <c r="I297" s="2">
        <f t="shared" si="13"/>
        <v>46079.614583333336</v>
      </c>
      <c r="J297">
        <f t="shared" si="14"/>
        <v>1772117100</v>
      </c>
    </row>
    <row r="298" spans="1:10" x14ac:dyDescent="0.55000000000000004">
      <c r="A298">
        <v>1772117398</v>
      </c>
      <c r="B298" t="s">
        <v>6</v>
      </c>
      <c r="C298" t="s">
        <v>7</v>
      </c>
      <c r="D298">
        <v>5167.91</v>
      </c>
      <c r="E298">
        <v>5175.05</v>
      </c>
      <c r="F298">
        <v>5162.59</v>
      </c>
      <c r="H298" s="1">
        <f t="shared" si="12"/>
        <v>46079.618032407408</v>
      </c>
      <c r="I298" s="2">
        <f t="shared" si="13"/>
        <v>46079.618055555555</v>
      </c>
      <c r="J298">
        <f t="shared" si="14"/>
        <v>1772117400</v>
      </c>
    </row>
    <row r="299" spans="1:10" x14ac:dyDescent="0.55000000000000004">
      <c r="A299">
        <v>1772117698</v>
      </c>
      <c r="B299" t="s">
        <v>6</v>
      </c>
      <c r="C299" t="s">
        <v>7</v>
      </c>
      <c r="D299">
        <v>5165.1400000000003</v>
      </c>
      <c r="E299">
        <v>5173.78</v>
      </c>
      <c r="F299">
        <v>5163.5200000000004</v>
      </c>
      <c r="H299" s="1">
        <f t="shared" si="12"/>
        <v>46079.621504629627</v>
      </c>
      <c r="I299" s="2">
        <f t="shared" si="13"/>
        <v>46079.621527777781</v>
      </c>
      <c r="J299">
        <f t="shared" si="14"/>
        <v>1772117700</v>
      </c>
    </row>
    <row r="300" spans="1:10" x14ac:dyDescent="0.55000000000000004">
      <c r="A300">
        <v>1772117998</v>
      </c>
      <c r="B300" t="s">
        <v>6</v>
      </c>
      <c r="C300" t="s">
        <v>7</v>
      </c>
      <c r="D300">
        <v>5167.7</v>
      </c>
      <c r="E300">
        <v>5173.22</v>
      </c>
      <c r="F300">
        <v>5161.62</v>
      </c>
      <c r="H300" s="1">
        <f t="shared" si="12"/>
        <v>46079.624976851846</v>
      </c>
      <c r="I300" s="2">
        <f t="shared" si="13"/>
        <v>46079.625</v>
      </c>
      <c r="J300">
        <f t="shared" si="14"/>
        <v>1772118000</v>
      </c>
    </row>
    <row r="301" spans="1:10" x14ac:dyDescent="0.55000000000000004">
      <c r="A301">
        <v>1772118298</v>
      </c>
      <c r="B301" t="s">
        <v>6</v>
      </c>
      <c r="C301" t="s">
        <v>7</v>
      </c>
      <c r="D301">
        <v>5167.21</v>
      </c>
      <c r="E301">
        <v>5171.7299999999996</v>
      </c>
      <c r="F301">
        <v>5162.8500000000004</v>
      </c>
      <c r="H301" s="1">
        <f t="shared" si="12"/>
        <v>46079.628449074073</v>
      </c>
      <c r="I301" s="2">
        <f t="shared" si="13"/>
        <v>46079.628472222219</v>
      </c>
      <c r="J301">
        <f t="shared" si="14"/>
        <v>1772118300</v>
      </c>
    </row>
    <row r="302" spans="1:10" x14ac:dyDescent="0.55000000000000004">
      <c r="A302">
        <v>1772118598</v>
      </c>
      <c r="B302" t="s">
        <v>6</v>
      </c>
      <c r="C302" t="s">
        <v>7</v>
      </c>
      <c r="D302">
        <v>5162.38</v>
      </c>
      <c r="E302">
        <v>5171.54</v>
      </c>
      <c r="F302">
        <v>5162.3100000000004</v>
      </c>
      <c r="H302" s="1">
        <f t="shared" si="12"/>
        <v>46079.631921296299</v>
      </c>
      <c r="I302" s="2">
        <f t="shared" si="13"/>
        <v>46079.631944444445</v>
      </c>
      <c r="J302">
        <f t="shared" si="14"/>
        <v>1772118600</v>
      </c>
    </row>
    <row r="303" spans="1:10" x14ac:dyDescent="0.55000000000000004">
      <c r="A303">
        <v>1772118898</v>
      </c>
      <c r="B303" t="s">
        <v>6</v>
      </c>
      <c r="C303" t="s">
        <v>7</v>
      </c>
      <c r="D303">
        <v>5158.57</v>
      </c>
      <c r="E303">
        <v>5167.47</v>
      </c>
      <c r="F303">
        <v>5156.57</v>
      </c>
      <c r="H303" s="1">
        <f t="shared" si="12"/>
        <v>46079.635393518518</v>
      </c>
      <c r="I303" s="2">
        <f t="shared" si="13"/>
        <v>46079.635416666664</v>
      </c>
      <c r="J303">
        <f t="shared" si="14"/>
        <v>1772118900</v>
      </c>
    </row>
    <row r="304" spans="1:10" x14ac:dyDescent="0.55000000000000004">
      <c r="A304">
        <v>1772119198</v>
      </c>
      <c r="B304" t="s">
        <v>6</v>
      </c>
      <c r="C304" t="s">
        <v>7</v>
      </c>
      <c r="D304">
        <v>5154.46</v>
      </c>
      <c r="E304">
        <v>5164.4399999999996</v>
      </c>
      <c r="F304">
        <v>5153.7700000000004</v>
      </c>
      <c r="H304" s="1">
        <f t="shared" si="12"/>
        <v>46079.638865740737</v>
      </c>
      <c r="I304" s="2">
        <f t="shared" si="13"/>
        <v>46079.638888888891</v>
      </c>
      <c r="J304">
        <f t="shared" si="14"/>
        <v>1772119200</v>
      </c>
    </row>
    <row r="305" spans="1:10" x14ac:dyDescent="0.55000000000000004">
      <c r="A305">
        <v>1772119498</v>
      </c>
      <c r="B305" t="s">
        <v>6</v>
      </c>
      <c r="C305" t="s">
        <v>7</v>
      </c>
      <c r="D305">
        <v>5141.51</v>
      </c>
      <c r="E305">
        <v>5160.63</v>
      </c>
      <c r="F305">
        <v>5141.8100000000004</v>
      </c>
      <c r="H305" s="1">
        <f t="shared" si="12"/>
        <v>46079.642337962963</v>
      </c>
      <c r="I305" s="2">
        <f t="shared" si="13"/>
        <v>46079.642361111109</v>
      </c>
      <c r="J305">
        <f t="shared" si="14"/>
        <v>1772119500</v>
      </c>
    </row>
    <row r="306" spans="1:10" x14ac:dyDescent="0.55000000000000004">
      <c r="A306">
        <v>1772119798</v>
      </c>
      <c r="B306" t="s">
        <v>6</v>
      </c>
      <c r="C306" t="s">
        <v>7</v>
      </c>
      <c r="D306">
        <v>5153.62</v>
      </c>
      <c r="E306">
        <v>5157.53</v>
      </c>
      <c r="F306">
        <v>5139.22</v>
      </c>
      <c r="H306" s="1">
        <f t="shared" si="12"/>
        <v>46079.645810185189</v>
      </c>
      <c r="I306" s="2">
        <f t="shared" si="13"/>
        <v>46079.645833333336</v>
      </c>
      <c r="J306">
        <f t="shared" si="14"/>
        <v>1772119800</v>
      </c>
    </row>
    <row r="307" spans="1:10" x14ac:dyDescent="0.55000000000000004">
      <c r="A307">
        <v>1772120098</v>
      </c>
      <c r="B307" t="s">
        <v>6</v>
      </c>
      <c r="C307" t="s">
        <v>7</v>
      </c>
      <c r="D307">
        <v>5169.2299999999996</v>
      </c>
      <c r="E307">
        <v>5162.1000000000004</v>
      </c>
      <c r="F307">
        <v>5143.8999999999996</v>
      </c>
      <c r="H307" s="1">
        <f t="shared" si="12"/>
        <v>46079.649282407408</v>
      </c>
      <c r="I307" s="2">
        <f t="shared" si="13"/>
        <v>46079.649305555555</v>
      </c>
      <c r="J307">
        <f t="shared" si="14"/>
        <v>1772120100</v>
      </c>
    </row>
    <row r="308" spans="1:10" x14ac:dyDescent="0.55000000000000004">
      <c r="A308">
        <v>1772120398</v>
      </c>
      <c r="B308" t="s">
        <v>6</v>
      </c>
      <c r="C308" t="s">
        <v>7</v>
      </c>
      <c r="D308">
        <v>5175.5600000000004</v>
      </c>
      <c r="E308">
        <v>5168.58</v>
      </c>
      <c r="F308">
        <v>5153.71</v>
      </c>
      <c r="H308" s="1">
        <f t="shared" si="12"/>
        <v>46079.652754629627</v>
      </c>
      <c r="I308" s="2">
        <f t="shared" si="13"/>
        <v>46079.652777777781</v>
      </c>
      <c r="J308">
        <f t="shared" si="14"/>
        <v>1772120400</v>
      </c>
    </row>
    <row r="309" spans="1:10" x14ac:dyDescent="0.55000000000000004">
      <c r="A309">
        <v>1772120698</v>
      </c>
      <c r="B309" t="s">
        <v>6</v>
      </c>
      <c r="C309" t="s">
        <v>7</v>
      </c>
      <c r="D309">
        <v>5182.38</v>
      </c>
      <c r="E309">
        <v>5177.38</v>
      </c>
      <c r="F309">
        <v>5164.5</v>
      </c>
      <c r="H309" s="1">
        <f t="shared" si="12"/>
        <v>46079.656226851846</v>
      </c>
      <c r="I309" s="2">
        <f t="shared" si="13"/>
        <v>46079.65625</v>
      </c>
      <c r="J309">
        <f t="shared" si="14"/>
        <v>1772120700</v>
      </c>
    </row>
    <row r="310" spans="1:10" x14ac:dyDescent="0.55000000000000004">
      <c r="A310">
        <v>1772120998</v>
      </c>
      <c r="B310" t="s">
        <v>6</v>
      </c>
      <c r="C310" t="s">
        <v>7</v>
      </c>
      <c r="D310">
        <v>5189.7</v>
      </c>
      <c r="E310">
        <v>5186.1899999999996</v>
      </c>
      <c r="F310">
        <v>5174.0200000000004</v>
      </c>
      <c r="H310" s="1">
        <f t="shared" si="12"/>
        <v>46079.659699074073</v>
      </c>
      <c r="I310" s="2">
        <f t="shared" si="13"/>
        <v>46079.659722222219</v>
      </c>
      <c r="J310">
        <f t="shared" si="14"/>
        <v>1772121000</v>
      </c>
    </row>
    <row r="311" spans="1:10" x14ac:dyDescent="0.55000000000000004">
      <c r="A311">
        <v>1772121298</v>
      </c>
      <c r="B311" t="s">
        <v>6</v>
      </c>
      <c r="C311" t="s">
        <v>7</v>
      </c>
      <c r="D311">
        <v>5185.8599999999997</v>
      </c>
      <c r="E311">
        <v>5191.43</v>
      </c>
      <c r="F311">
        <v>5180.8999999999996</v>
      </c>
      <c r="H311" s="1">
        <f t="shared" si="12"/>
        <v>46079.663171296299</v>
      </c>
      <c r="I311" s="2">
        <f t="shared" si="13"/>
        <v>46079.663194444445</v>
      </c>
      <c r="J311">
        <f t="shared" si="14"/>
        <v>1772121300</v>
      </c>
    </row>
    <row r="312" spans="1:10" x14ac:dyDescent="0.55000000000000004">
      <c r="A312">
        <v>1772121598</v>
      </c>
      <c r="B312" t="s">
        <v>6</v>
      </c>
      <c r="C312" t="s">
        <v>7</v>
      </c>
      <c r="D312">
        <v>5178.92</v>
      </c>
      <c r="E312">
        <v>5191.78</v>
      </c>
      <c r="F312">
        <v>5182.5600000000004</v>
      </c>
      <c r="H312" s="1">
        <f t="shared" si="12"/>
        <v>46079.666643518518</v>
      </c>
      <c r="I312" s="2">
        <f t="shared" si="13"/>
        <v>46079.666666666664</v>
      </c>
      <c r="J312">
        <f t="shared" si="14"/>
        <v>1772121600</v>
      </c>
    </row>
    <row r="313" spans="1:10" x14ac:dyDescent="0.55000000000000004">
      <c r="A313">
        <v>1772121898</v>
      </c>
      <c r="B313" t="s">
        <v>6</v>
      </c>
      <c r="C313" t="s">
        <v>7</v>
      </c>
      <c r="D313">
        <v>5177.76</v>
      </c>
      <c r="E313">
        <v>5188.54</v>
      </c>
      <c r="F313">
        <v>5182.33</v>
      </c>
      <c r="H313" s="1">
        <f t="shared" si="12"/>
        <v>46079.670115740737</v>
      </c>
      <c r="I313" s="2">
        <f t="shared" si="13"/>
        <v>46079.670138888891</v>
      </c>
      <c r="J313">
        <f t="shared" si="14"/>
        <v>1772121900</v>
      </c>
    </row>
    <row r="314" spans="1:10" x14ac:dyDescent="0.55000000000000004">
      <c r="A314">
        <v>1772122198</v>
      </c>
      <c r="B314" t="s">
        <v>6</v>
      </c>
      <c r="C314" t="s">
        <v>7</v>
      </c>
      <c r="D314">
        <v>5176.76</v>
      </c>
      <c r="E314">
        <v>5185.95</v>
      </c>
      <c r="F314">
        <v>5179.99</v>
      </c>
      <c r="H314" s="1">
        <f t="shared" si="12"/>
        <v>46079.673587962963</v>
      </c>
      <c r="I314" s="2">
        <f t="shared" si="13"/>
        <v>46079.673611111109</v>
      </c>
      <c r="J314">
        <f t="shared" si="14"/>
        <v>1772122200</v>
      </c>
    </row>
    <row r="315" spans="1:10" x14ac:dyDescent="0.55000000000000004">
      <c r="A315">
        <v>1772122498</v>
      </c>
      <c r="B315" t="s">
        <v>6</v>
      </c>
      <c r="C315" t="s">
        <v>7</v>
      </c>
      <c r="D315">
        <v>5181.3999999999996</v>
      </c>
      <c r="E315">
        <v>5186.1499999999996</v>
      </c>
      <c r="F315">
        <v>5178.63</v>
      </c>
      <c r="H315" s="1">
        <f t="shared" si="12"/>
        <v>46079.677060185189</v>
      </c>
      <c r="I315" s="2">
        <f t="shared" si="13"/>
        <v>46079.677083333336</v>
      </c>
      <c r="J315">
        <f t="shared" si="14"/>
        <v>1772122500</v>
      </c>
    </row>
    <row r="316" spans="1:10" x14ac:dyDescent="0.55000000000000004">
      <c r="A316">
        <v>1772122798</v>
      </c>
      <c r="B316" t="s">
        <v>6</v>
      </c>
      <c r="C316" t="s">
        <v>7</v>
      </c>
      <c r="D316">
        <v>5178.22</v>
      </c>
      <c r="E316">
        <v>5185.9399999999996</v>
      </c>
      <c r="F316">
        <v>5178.5600000000004</v>
      </c>
      <c r="H316" s="1">
        <f t="shared" si="12"/>
        <v>46079.680532407408</v>
      </c>
      <c r="I316" s="2">
        <f t="shared" si="13"/>
        <v>46079.680555555555</v>
      </c>
      <c r="J316">
        <f t="shared" si="14"/>
        <v>1772122800</v>
      </c>
    </row>
    <row r="317" spans="1:10" x14ac:dyDescent="0.55000000000000004">
      <c r="A317">
        <v>1772123098</v>
      </c>
      <c r="B317" t="s">
        <v>6</v>
      </c>
      <c r="C317" t="s">
        <v>7</v>
      </c>
      <c r="D317">
        <v>5180.4799999999996</v>
      </c>
      <c r="E317">
        <v>5183.82</v>
      </c>
      <c r="F317">
        <v>5178.0200000000004</v>
      </c>
      <c r="H317" s="1">
        <f t="shared" si="12"/>
        <v>46079.684004629627</v>
      </c>
      <c r="I317" s="2">
        <f t="shared" si="13"/>
        <v>46079.684027777781</v>
      </c>
      <c r="J317">
        <f t="shared" si="14"/>
        <v>1772123100</v>
      </c>
    </row>
    <row r="318" spans="1:10" x14ac:dyDescent="0.55000000000000004">
      <c r="A318">
        <v>1772123398</v>
      </c>
      <c r="B318" t="s">
        <v>6</v>
      </c>
      <c r="C318" t="s">
        <v>7</v>
      </c>
      <c r="D318">
        <v>5181.91</v>
      </c>
      <c r="E318">
        <v>5183.78</v>
      </c>
      <c r="F318">
        <v>5178.7</v>
      </c>
      <c r="H318" s="1">
        <f t="shared" si="12"/>
        <v>46079.687476851846</v>
      </c>
      <c r="I318" s="2">
        <f t="shared" si="13"/>
        <v>46079.6875</v>
      </c>
      <c r="J318">
        <f t="shared" si="14"/>
        <v>1772123400</v>
      </c>
    </row>
    <row r="319" spans="1:10" x14ac:dyDescent="0.55000000000000004">
      <c r="A319">
        <v>1772123698</v>
      </c>
      <c r="B319" t="s">
        <v>6</v>
      </c>
      <c r="C319" t="s">
        <v>7</v>
      </c>
      <c r="D319">
        <v>5182.3500000000004</v>
      </c>
      <c r="E319">
        <v>5184.22</v>
      </c>
      <c r="F319">
        <v>5179.74</v>
      </c>
      <c r="H319" s="1">
        <f t="shared" si="12"/>
        <v>46079.690949074073</v>
      </c>
      <c r="I319" s="2">
        <f t="shared" si="13"/>
        <v>46079.690972222219</v>
      </c>
      <c r="J319">
        <f t="shared" si="14"/>
        <v>1772123700</v>
      </c>
    </row>
    <row r="320" spans="1:10" x14ac:dyDescent="0.55000000000000004">
      <c r="A320">
        <v>1772123998</v>
      </c>
      <c r="B320" t="s">
        <v>6</v>
      </c>
      <c r="C320" t="s">
        <v>7</v>
      </c>
      <c r="D320">
        <v>5183.3</v>
      </c>
      <c r="E320">
        <v>5185.3</v>
      </c>
      <c r="F320">
        <v>5180.5600000000004</v>
      </c>
      <c r="H320" s="1">
        <f t="shared" si="12"/>
        <v>46079.694421296299</v>
      </c>
      <c r="I320" s="2">
        <f t="shared" si="13"/>
        <v>46079.694444444445</v>
      </c>
      <c r="J320">
        <f t="shared" si="14"/>
        <v>1772124000</v>
      </c>
    </row>
    <row r="321" spans="1:10" x14ac:dyDescent="0.55000000000000004">
      <c r="A321">
        <v>1772124298</v>
      </c>
      <c r="B321" t="s">
        <v>6</v>
      </c>
      <c r="C321" t="s">
        <v>7</v>
      </c>
      <c r="D321">
        <v>5181.3599999999997</v>
      </c>
      <c r="E321">
        <v>5185.51</v>
      </c>
      <c r="F321">
        <v>5180.08</v>
      </c>
      <c r="H321" s="1">
        <f t="shared" si="12"/>
        <v>46079.697893518518</v>
      </c>
      <c r="I321" s="2">
        <f t="shared" si="13"/>
        <v>46079.697916666664</v>
      </c>
      <c r="J321">
        <f t="shared" si="14"/>
        <v>1772124300</v>
      </c>
    </row>
    <row r="322" spans="1:10" x14ac:dyDescent="0.55000000000000004">
      <c r="A322">
        <v>1772124598</v>
      </c>
      <c r="B322" t="s">
        <v>6</v>
      </c>
      <c r="C322" t="s">
        <v>7</v>
      </c>
      <c r="D322">
        <v>5179.0200000000004</v>
      </c>
      <c r="E322">
        <v>5184.74</v>
      </c>
      <c r="F322">
        <v>5178.74</v>
      </c>
      <c r="H322" s="1">
        <f t="shared" ref="H322:H385" si="15">(A322/86400)+25569</f>
        <v>46079.701365740737</v>
      </c>
      <c r="I322" s="2">
        <f t="shared" ref="I322:I385" si="16">CEILING(INT(H322*1440)/1440*288,1)/288</f>
        <v>46079.701388888891</v>
      </c>
      <c r="J322">
        <f t="shared" si="14"/>
        <v>1772124600</v>
      </c>
    </row>
    <row r="323" spans="1:10" x14ac:dyDescent="0.55000000000000004">
      <c r="A323">
        <v>1772124898</v>
      </c>
      <c r="B323" t="s">
        <v>6</v>
      </c>
      <c r="C323" t="s">
        <v>7</v>
      </c>
      <c r="D323">
        <v>5179.6099999999997</v>
      </c>
      <c r="E323">
        <v>5182.87</v>
      </c>
      <c r="F323">
        <v>5177.2700000000004</v>
      </c>
      <c r="H323" s="1">
        <f t="shared" si="15"/>
        <v>46079.704837962963</v>
      </c>
      <c r="I323" s="2">
        <f t="shared" si="16"/>
        <v>46079.704861111109</v>
      </c>
      <c r="J323">
        <f t="shared" ref="J323:J386" si="17">MROUND((I323-25569)*86400,300)</f>
        <v>1772124900</v>
      </c>
    </row>
    <row r="324" spans="1:10" x14ac:dyDescent="0.55000000000000004">
      <c r="A324">
        <v>1772125198</v>
      </c>
      <c r="B324" t="s">
        <v>6</v>
      </c>
      <c r="C324" t="s">
        <v>7</v>
      </c>
      <c r="D324">
        <v>5181.28</v>
      </c>
      <c r="E324">
        <v>5182.58</v>
      </c>
      <c r="F324">
        <v>5177.6899999999996</v>
      </c>
      <c r="H324" s="1">
        <f t="shared" si="15"/>
        <v>46079.708310185189</v>
      </c>
      <c r="I324" s="2">
        <f t="shared" si="16"/>
        <v>46079.708333333336</v>
      </c>
      <c r="J324">
        <f t="shared" si="17"/>
        <v>1772125200</v>
      </c>
    </row>
    <row r="325" spans="1:10" x14ac:dyDescent="0.55000000000000004">
      <c r="A325">
        <v>1772125498</v>
      </c>
      <c r="B325" t="s">
        <v>6</v>
      </c>
      <c r="C325" t="s">
        <v>7</v>
      </c>
      <c r="D325">
        <v>5186.3900000000003</v>
      </c>
      <c r="E325">
        <v>5184.88</v>
      </c>
      <c r="F325">
        <v>5179.1499999999996</v>
      </c>
      <c r="H325" s="1">
        <f t="shared" si="15"/>
        <v>46079.711782407408</v>
      </c>
      <c r="I325" s="2">
        <f t="shared" si="16"/>
        <v>46079.711805555555</v>
      </c>
      <c r="J325">
        <f t="shared" si="17"/>
        <v>1772125500</v>
      </c>
    </row>
    <row r="326" spans="1:10" x14ac:dyDescent="0.55000000000000004">
      <c r="A326">
        <v>1772125798</v>
      </c>
      <c r="B326" t="s">
        <v>6</v>
      </c>
      <c r="C326" t="s">
        <v>7</v>
      </c>
      <c r="D326">
        <v>5179.6499999999996</v>
      </c>
      <c r="E326">
        <v>5187.5600000000004</v>
      </c>
      <c r="F326">
        <v>5179.46</v>
      </c>
      <c r="H326" s="1">
        <f t="shared" si="15"/>
        <v>46079.715254629627</v>
      </c>
      <c r="I326" s="2">
        <f t="shared" si="16"/>
        <v>46079.715277777781</v>
      </c>
      <c r="J326">
        <f t="shared" si="17"/>
        <v>1772125800</v>
      </c>
    </row>
    <row r="327" spans="1:10" x14ac:dyDescent="0.55000000000000004">
      <c r="A327">
        <v>1772126098</v>
      </c>
      <c r="B327" t="s">
        <v>6</v>
      </c>
      <c r="C327" t="s">
        <v>7</v>
      </c>
      <c r="D327">
        <v>5178.26</v>
      </c>
      <c r="E327">
        <v>5184.88</v>
      </c>
      <c r="F327">
        <v>5177.62</v>
      </c>
      <c r="H327" s="1">
        <f t="shared" si="15"/>
        <v>46079.718726851846</v>
      </c>
      <c r="I327" s="2">
        <f t="shared" si="16"/>
        <v>46079.71875</v>
      </c>
      <c r="J327">
        <f t="shared" si="17"/>
        <v>1772126100</v>
      </c>
    </row>
    <row r="328" spans="1:10" x14ac:dyDescent="0.55000000000000004">
      <c r="A328">
        <v>1772126398</v>
      </c>
      <c r="B328" t="s">
        <v>6</v>
      </c>
      <c r="C328" t="s">
        <v>7</v>
      </c>
      <c r="D328">
        <v>5179.47</v>
      </c>
      <c r="E328">
        <v>5183.3599999999997</v>
      </c>
      <c r="F328">
        <v>5177.68</v>
      </c>
      <c r="H328" s="1">
        <f t="shared" si="15"/>
        <v>46079.722199074073</v>
      </c>
      <c r="I328" s="2">
        <f t="shared" si="16"/>
        <v>46079.722222222219</v>
      </c>
      <c r="J328">
        <f t="shared" si="17"/>
        <v>1772126400</v>
      </c>
    </row>
    <row r="329" spans="1:10" x14ac:dyDescent="0.55000000000000004">
      <c r="A329">
        <v>1772126698</v>
      </c>
      <c r="B329" t="s">
        <v>6</v>
      </c>
      <c r="C329" t="s">
        <v>7</v>
      </c>
      <c r="D329">
        <v>5174.3900000000003</v>
      </c>
      <c r="E329">
        <v>5181.55</v>
      </c>
      <c r="F329">
        <v>5175.57</v>
      </c>
      <c r="H329" s="1">
        <f t="shared" si="15"/>
        <v>46079.725671296299</v>
      </c>
      <c r="I329" s="2">
        <f t="shared" si="16"/>
        <v>46079.725694444445</v>
      </c>
      <c r="J329">
        <f t="shared" si="17"/>
        <v>1772126700</v>
      </c>
    </row>
    <row r="330" spans="1:10" x14ac:dyDescent="0.55000000000000004">
      <c r="A330">
        <v>1772126998</v>
      </c>
      <c r="B330" t="s">
        <v>6</v>
      </c>
      <c r="C330" t="s">
        <v>7</v>
      </c>
      <c r="D330">
        <v>5176.7299999999996</v>
      </c>
      <c r="E330">
        <v>5178.91</v>
      </c>
      <c r="F330">
        <v>5173.3999999999996</v>
      </c>
      <c r="H330" s="1">
        <f t="shared" si="15"/>
        <v>46079.729143518518</v>
      </c>
      <c r="I330" s="2">
        <f t="shared" si="16"/>
        <v>46079.729166666664</v>
      </c>
      <c r="J330">
        <f t="shared" si="17"/>
        <v>1772127000</v>
      </c>
    </row>
    <row r="331" spans="1:10" x14ac:dyDescent="0.55000000000000004">
      <c r="A331">
        <v>1772127298</v>
      </c>
      <c r="B331" t="s">
        <v>6</v>
      </c>
      <c r="C331" t="s">
        <v>7</v>
      </c>
      <c r="D331">
        <v>5173.9399999999996</v>
      </c>
      <c r="E331">
        <v>5177.71</v>
      </c>
      <c r="F331">
        <v>5172.5</v>
      </c>
      <c r="H331" s="1">
        <f t="shared" si="15"/>
        <v>46079.732615740737</v>
      </c>
      <c r="I331" s="2">
        <f t="shared" si="16"/>
        <v>46079.732638888891</v>
      </c>
      <c r="J331">
        <f t="shared" si="17"/>
        <v>1772127300</v>
      </c>
    </row>
    <row r="332" spans="1:10" x14ac:dyDescent="0.55000000000000004">
      <c r="A332">
        <v>1772127598</v>
      </c>
      <c r="B332" t="s">
        <v>6</v>
      </c>
      <c r="C332" t="s">
        <v>7</v>
      </c>
      <c r="D332">
        <v>5174.7299999999996</v>
      </c>
      <c r="E332">
        <v>5176.53</v>
      </c>
      <c r="F332">
        <v>5172.3900000000003</v>
      </c>
      <c r="H332" s="1">
        <f t="shared" si="15"/>
        <v>46079.736087962963</v>
      </c>
      <c r="I332" s="2">
        <f t="shared" si="16"/>
        <v>46079.736111111109</v>
      </c>
      <c r="J332">
        <f t="shared" si="17"/>
        <v>1772127600</v>
      </c>
    </row>
    <row r="333" spans="1:10" x14ac:dyDescent="0.55000000000000004">
      <c r="A333">
        <v>1772127898</v>
      </c>
      <c r="B333" t="s">
        <v>6</v>
      </c>
      <c r="C333" t="s">
        <v>7</v>
      </c>
      <c r="D333">
        <v>5169.95</v>
      </c>
      <c r="E333">
        <v>5175.21</v>
      </c>
      <c r="F333">
        <v>5169.04</v>
      </c>
      <c r="H333" s="1">
        <f t="shared" si="15"/>
        <v>46079.739560185189</v>
      </c>
      <c r="I333" s="2">
        <f t="shared" si="16"/>
        <v>46079.739583333336</v>
      </c>
      <c r="J333">
        <f t="shared" si="17"/>
        <v>1772127900</v>
      </c>
    </row>
    <row r="334" spans="1:10" x14ac:dyDescent="0.55000000000000004">
      <c r="A334">
        <v>1772128198</v>
      </c>
      <c r="B334" t="s">
        <v>6</v>
      </c>
      <c r="C334" t="s">
        <v>7</v>
      </c>
      <c r="D334">
        <v>5166.97</v>
      </c>
      <c r="E334">
        <v>5173.38</v>
      </c>
      <c r="F334">
        <v>5166.21</v>
      </c>
      <c r="H334" s="1">
        <f t="shared" si="15"/>
        <v>46079.743032407408</v>
      </c>
      <c r="I334" s="2">
        <f t="shared" si="16"/>
        <v>46079.743055555555</v>
      </c>
      <c r="J334">
        <f t="shared" si="17"/>
        <v>1772128200</v>
      </c>
    </row>
    <row r="335" spans="1:10" x14ac:dyDescent="0.55000000000000004">
      <c r="A335">
        <v>1772128498</v>
      </c>
      <c r="B335" t="s">
        <v>6</v>
      </c>
      <c r="C335" t="s">
        <v>7</v>
      </c>
      <c r="D335">
        <v>5167.22</v>
      </c>
      <c r="E335">
        <v>5170.21</v>
      </c>
      <c r="F335">
        <v>5163.1000000000004</v>
      </c>
      <c r="H335" s="1">
        <f t="shared" si="15"/>
        <v>46079.746504629627</v>
      </c>
      <c r="I335" s="2">
        <f t="shared" si="16"/>
        <v>46079.746527777781</v>
      </c>
      <c r="J335">
        <f t="shared" si="17"/>
        <v>1772128500</v>
      </c>
    </row>
    <row r="336" spans="1:10" x14ac:dyDescent="0.55000000000000004">
      <c r="A336">
        <v>1772128798</v>
      </c>
      <c r="B336" t="s">
        <v>6</v>
      </c>
      <c r="C336" t="s">
        <v>7</v>
      </c>
      <c r="D336">
        <v>5168.87</v>
      </c>
      <c r="E336">
        <v>5169.71</v>
      </c>
      <c r="F336">
        <v>5163.8999999999996</v>
      </c>
      <c r="H336" s="1">
        <f t="shared" si="15"/>
        <v>46079.749976851846</v>
      </c>
      <c r="I336" s="2">
        <f t="shared" si="16"/>
        <v>46079.75</v>
      </c>
      <c r="J336">
        <f t="shared" si="17"/>
        <v>1772128800</v>
      </c>
    </row>
    <row r="337" spans="1:10" x14ac:dyDescent="0.55000000000000004">
      <c r="A337">
        <v>1772129098</v>
      </c>
      <c r="B337" t="s">
        <v>6</v>
      </c>
      <c r="C337" t="s">
        <v>7</v>
      </c>
      <c r="D337">
        <v>5170.2</v>
      </c>
      <c r="E337">
        <v>5169.42</v>
      </c>
      <c r="F337">
        <v>5162.7700000000004</v>
      </c>
      <c r="H337" s="1">
        <f t="shared" si="15"/>
        <v>46079.753449074073</v>
      </c>
      <c r="I337" s="2">
        <f t="shared" si="16"/>
        <v>46079.753472222219</v>
      </c>
      <c r="J337">
        <f t="shared" si="17"/>
        <v>1772129100</v>
      </c>
    </row>
    <row r="338" spans="1:10" x14ac:dyDescent="0.55000000000000004">
      <c r="A338">
        <v>1772129398</v>
      </c>
      <c r="B338" t="s">
        <v>6</v>
      </c>
      <c r="C338" t="s">
        <v>7</v>
      </c>
      <c r="D338">
        <v>5173.38</v>
      </c>
      <c r="E338">
        <v>5170.62</v>
      </c>
      <c r="F338">
        <v>5165</v>
      </c>
      <c r="H338" s="1">
        <f t="shared" si="15"/>
        <v>46079.756921296299</v>
      </c>
      <c r="I338" s="2">
        <f t="shared" si="16"/>
        <v>46079.756944444445</v>
      </c>
      <c r="J338">
        <f t="shared" si="17"/>
        <v>1772129400</v>
      </c>
    </row>
    <row r="339" spans="1:10" x14ac:dyDescent="0.55000000000000004">
      <c r="A339">
        <v>1772129698</v>
      </c>
      <c r="B339" t="s">
        <v>6</v>
      </c>
      <c r="C339" t="s">
        <v>7</v>
      </c>
      <c r="D339">
        <v>5174.8500000000004</v>
      </c>
      <c r="E339">
        <v>5172.87</v>
      </c>
      <c r="F339">
        <v>5167.79</v>
      </c>
      <c r="H339" s="1">
        <f t="shared" si="15"/>
        <v>46079.760393518518</v>
      </c>
      <c r="I339" s="2">
        <f t="shared" si="16"/>
        <v>46079.760416666664</v>
      </c>
      <c r="J339">
        <f t="shared" si="17"/>
        <v>1772129700</v>
      </c>
    </row>
    <row r="340" spans="1:10" x14ac:dyDescent="0.55000000000000004">
      <c r="A340">
        <v>1772129998</v>
      </c>
      <c r="B340" t="s">
        <v>6</v>
      </c>
      <c r="C340" t="s">
        <v>7</v>
      </c>
      <c r="D340">
        <v>5174.8599999999997</v>
      </c>
      <c r="E340">
        <v>5174.6000000000004</v>
      </c>
      <c r="F340">
        <v>5170.74</v>
      </c>
      <c r="H340" s="1">
        <f t="shared" si="15"/>
        <v>46079.763865740737</v>
      </c>
      <c r="I340" s="2">
        <f t="shared" si="16"/>
        <v>46079.763888888891</v>
      </c>
      <c r="J340">
        <f t="shared" si="17"/>
        <v>1772130000</v>
      </c>
    </row>
    <row r="341" spans="1:10" x14ac:dyDescent="0.55000000000000004">
      <c r="A341">
        <v>1772130298</v>
      </c>
      <c r="B341" t="s">
        <v>6</v>
      </c>
      <c r="C341" t="s">
        <v>7</v>
      </c>
      <c r="D341">
        <v>5177.09</v>
      </c>
      <c r="E341">
        <v>5176.5200000000004</v>
      </c>
      <c r="F341">
        <v>5172.59</v>
      </c>
      <c r="H341" s="1">
        <f t="shared" si="15"/>
        <v>46079.767337962963</v>
      </c>
      <c r="I341" s="2">
        <f t="shared" si="16"/>
        <v>46079.767361111109</v>
      </c>
      <c r="J341">
        <f t="shared" si="17"/>
        <v>1772130300</v>
      </c>
    </row>
    <row r="342" spans="1:10" x14ac:dyDescent="0.55000000000000004">
      <c r="A342">
        <v>1772130598</v>
      </c>
      <c r="B342" t="s">
        <v>6</v>
      </c>
      <c r="C342" t="s">
        <v>7</v>
      </c>
      <c r="D342">
        <v>5167.5600000000004</v>
      </c>
      <c r="E342">
        <v>5178.67</v>
      </c>
      <c r="F342">
        <v>5169.79</v>
      </c>
      <c r="H342" s="1">
        <f t="shared" si="15"/>
        <v>46079.770810185189</v>
      </c>
      <c r="I342" s="2">
        <f t="shared" si="16"/>
        <v>46079.770833333336</v>
      </c>
      <c r="J342">
        <f t="shared" si="17"/>
        <v>1772130600</v>
      </c>
    </row>
    <row r="343" spans="1:10" x14ac:dyDescent="0.55000000000000004">
      <c r="A343">
        <v>1772130898</v>
      </c>
      <c r="B343" t="s">
        <v>6</v>
      </c>
      <c r="C343" t="s">
        <v>7</v>
      </c>
      <c r="D343">
        <v>5175.5</v>
      </c>
      <c r="E343">
        <v>5178.54</v>
      </c>
      <c r="F343">
        <v>5165.5600000000004</v>
      </c>
      <c r="H343" s="1">
        <f t="shared" si="15"/>
        <v>46079.774282407408</v>
      </c>
      <c r="I343" s="2">
        <f t="shared" si="16"/>
        <v>46079.774305555555</v>
      </c>
      <c r="J343">
        <f t="shared" si="17"/>
        <v>1772130900</v>
      </c>
    </row>
    <row r="344" spans="1:10" x14ac:dyDescent="0.55000000000000004">
      <c r="A344">
        <v>1772131198</v>
      </c>
      <c r="B344" t="s">
        <v>6</v>
      </c>
      <c r="C344" t="s">
        <v>7</v>
      </c>
      <c r="D344">
        <v>5181.72</v>
      </c>
      <c r="E344">
        <v>5180.87</v>
      </c>
      <c r="F344">
        <v>5169.6000000000004</v>
      </c>
      <c r="H344" s="1">
        <f t="shared" si="15"/>
        <v>46079.777754629627</v>
      </c>
      <c r="I344" s="2">
        <f t="shared" si="16"/>
        <v>46079.777777777781</v>
      </c>
      <c r="J344">
        <f t="shared" si="17"/>
        <v>1772131200</v>
      </c>
    </row>
    <row r="345" spans="1:10" x14ac:dyDescent="0.55000000000000004">
      <c r="A345">
        <v>1772131498</v>
      </c>
      <c r="B345" t="s">
        <v>6</v>
      </c>
      <c r="C345" t="s">
        <v>7</v>
      </c>
      <c r="D345">
        <v>5184.66</v>
      </c>
      <c r="E345">
        <v>5183.59</v>
      </c>
      <c r="F345">
        <v>5175.45</v>
      </c>
      <c r="H345" s="1">
        <f t="shared" si="15"/>
        <v>46079.781226851846</v>
      </c>
      <c r="I345" s="2">
        <f t="shared" si="16"/>
        <v>46079.78125</v>
      </c>
      <c r="J345">
        <f t="shared" si="17"/>
        <v>1772131500</v>
      </c>
    </row>
    <row r="346" spans="1:10" x14ac:dyDescent="0.55000000000000004">
      <c r="A346">
        <v>1772131798</v>
      </c>
      <c r="B346" t="s">
        <v>6</v>
      </c>
      <c r="C346" t="s">
        <v>7</v>
      </c>
      <c r="D346">
        <v>5180.8999999999996</v>
      </c>
      <c r="E346">
        <v>5185.58</v>
      </c>
      <c r="F346">
        <v>5178.8900000000003</v>
      </c>
      <c r="H346" s="1">
        <f t="shared" si="15"/>
        <v>46079.784699074073</v>
      </c>
      <c r="I346" s="2">
        <f t="shared" si="16"/>
        <v>46079.784722222219</v>
      </c>
      <c r="J346">
        <f t="shared" si="17"/>
        <v>1772131800</v>
      </c>
    </row>
    <row r="347" spans="1:10" x14ac:dyDescent="0.55000000000000004">
      <c r="A347">
        <v>1772132098</v>
      </c>
      <c r="B347" t="s">
        <v>6</v>
      </c>
      <c r="C347" t="s">
        <v>7</v>
      </c>
      <c r="D347">
        <v>5180.24</v>
      </c>
      <c r="E347">
        <v>5184.97</v>
      </c>
      <c r="F347">
        <v>5180.13</v>
      </c>
      <c r="H347" s="1">
        <f t="shared" si="15"/>
        <v>46079.788171296299</v>
      </c>
      <c r="I347" s="2">
        <f t="shared" si="16"/>
        <v>46079.788194444445</v>
      </c>
      <c r="J347">
        <f t="shared" si="17"/>
        <v>1772132100</v>
      </c>
    </row>
    <row r="348" spans="1:10" x14ac:dyDescent="0.55000000000000004">
      <c r="A348">
        <v>1772132398</v>
      </c>
      <c r="B348" t="s">
        <v>6</v>
      </c>
      <c r="C348" t="s">
        <v>7</v>
      </c>
      <c r="D348">
        <v>5185.45</v>
      </c>
      <c r="E348">
        <v>5186.33</v>
      </c>
      <c r="F348">
        <v>5181.04</v>
      </c>
      <c r="H348" s="1">
        <f t="shared" si="15"/>
        <v>46079.791643518518</v>
      </c>
      <c r="I348" s="2">
        <f t="shared" si="16"/>
        <v>46079.791666666664</v>
      </c>
      <c r="J348">
        <f t="shared" si="17"/>
        <v>1772132400</v>
      </c>
    </row>
    <row r="349" spans="1:10" x14ac:dyDescent="0.55000000000000004">
      <c r="A349">
        <v>1772132698</v>
      </c>
      <c r="B349" t="s">
        <v>6</v>
      </c>
      <c r="C349" t="s">
        <v>7</v>
      </c>
      <c r="D349">
        <v>5186.22</v>
      </c>
      <c r="E349">
        <v>5187.84</v>
      </c>
      <c r="F349">
        <v>5183.58</v>
      </c>
      <c r="H349" s="1">
        <f t="shared" si="15"/>
        <v>46079.795115740737</v>
      </c>
      <c r="I349" s="2">
        <f t="shared" si="16"/>
        <v>46079.795138888891</v>
      </c>
      <c r="J349">
        <f t="shared" si="17"/>
        <v>1772132700</v>
      </c>
    </row>
    <row r="350" spans="1:10" x14ac:dyDescent="0.55000000000000004">
      <c r="A350">
        <v>1772132998</v>
      </c>
      <c r="B350" t="s">
        <v>6</v>
      </c>
      <c r="C350" t="s">
        <v>7</v>
      </c>
      <c r="D350">
        <v>5186.4799999999996</v>
      </c>
      <c r="E350">
        <v>5188.91</v>
      </c>
      <c r="F350">
        <v>5185.3599999999997</v>
      </c>
      <c r="H350" s="1">
        <f t="shared" si="15"/>
        <v>46079.798587962963</v>
      </c>
      <c r="I350" s="2">
        <f t="shared" si="16"/>
        <v>46079.798611111109</v>
      </c>
      <c r="J350">
        <f t="shared" si="17"/>
        <v>1772133000</v>
      </c>
    </row>
    <row r="351" spans="1:10" x14ac:dyDescent="0.55000000000000004">
      <c r="A351">
        <v>1772133298</v>
      </c>
      <c r="B351" t="s">
        <v>6</v>
      </c>
      <c r="C351" t="s">
        <v>7</v>
      </c>
      <c r="D351">
        <v>5187.7</v>
      </c>
      <c r="E351">
        <v>5189.22</v>
      </c>
      <c r="F351">
        <v>5186.43</v>
      </c>
      <c r="H351" s="1">
        <f t="shared" si="15"/>
        <v>46079.802060185189</v>
      </c>
      <c r="I351" s="2">
        <f t="shared" si="16"/>
        <v>46079.802083333336</v>
      </c>
      <c r="J351">
        <f t="shared" si="17"/>
        <v>1772133300</v>
      </c>
    </row>
    <row r="352" spans="1:10" x14ac:dyDescent="0.55000000000000004">
      <c r="A352">
        <v>1772133598</v>
      </c>
      <c r="B352" t="s">
        <v>6</v>
      </c>
      <c r="C352" t="s">
        <v>7</v>
      </c>
      <c r="D352">
        <v>5185.79</v>
      </c>
      <c r="E352">
        <v>5189.8999999999996</v>
      </c>
      <c r="F352">
        <v>5187.0600000000004</v>
      </c>
      <c r="H352" s="1">
        <f t="shared" si="15"/>
        <v>46079.805532407408</v>
      </c>
      <c r="I352" s="2">
        <f t="shared" si="16"/>
        <v>46079.805555555555</v>
      </c>
      <c r="J352">
        <f t="shared" si="17"/>
        <v>1772133600</v>
      </c>
    </row>
    <row r="353" spans="1:10" x14ac:dyDescent="0.55000000000000004">
      <c r="A353">
        <v>1772133898</v>
      </c>
      <c r="B353" t="s">
        <v>6</v>
      </c>
      <c r="C353" t="s">
        <v>7</v>
      </c>
      <c r="D353">
        <v>5185.5600000000004</v>
      </c>
      <c r="E353">
        <v>5189</v>
      </c>
      <c r="F353">
        <v>5186.84</v>
      </c>
      <c r="H353" s="1">
        <f t="shared" si="15"/>
        <v>46079.809004629627</v>
      </c>
      <c r="I353" s="2">
        <f t="shared" si="16"/>
        <v>46079.809027777781</v>
      </c>
      <c r="J353">
        <f t="shared" si="17"/>
        <v>1772133900</v>
      </c>
    </row>
    <row r="354" spans="1:10" x14ac:dyDescent="0.55000000000000004">
      <c r="A354">
        <v>1772134198</v>
      </c>
      <c r="B354" t="s">
        <v>6</v>
      </c>
      <c r="C354" t="s">
        <v>7</v>
      </c>
      <c r="D354">
        <v>5188.8599999999997</v>
      </c>
      <c r="E354">
        <v>5189.43</v>
      </c>
      <c r="F354">
        <v>5185.9799999999996</v>
      </c>
      <c r="H354" s="1">
        <f t="shared" si="15"/>
        <v>46079.812476851846</v>
      </c>
      <c r="I354" s="2">
        <f t="shared" si="16"/>
        <v>46079.8125</v>
      </c>
      <c r="J354">
        <f t="shared" si="17"/>
        <v>1772134200</v>
      </c>
    </row>
    <row r="355" spans="1:10" x14ac:dyDescent="0.55000000000000004">
      <c r="A355">
        <v>1772134498</v>
      </c>
      <c r="B355" t="s">
        <v>6</v>
      </c>
      <c r="C355" t="s">
        <v>7</v>
      </c>
      <c r="D355">
        <v>5184.1899999999996</v>
      </c>
      <c r="E355">
        <v>5190.5</v>
      </c>
      <c r="F355">
        <v>5185.37</v>
      </c>
      <c r="H355" s="1">
        <f t="shared" si="15"/>
        <v>46079.815949074073</v>
      </c>
      <c r="I355" s="2">
        <f t="shared" si="16"/>
        <v>46079.815972222219</v>
      </c>
      <c r="J355">
        <f t="shared" si="17"/>
        <v>1772134500</v>
      </c>
    </row>
    <row r="356" spans="1:10" x14ac:dyDescent="0.55000000000000004">
      <c r="A356">
        <v>1772134798</v>
      </c>
      <c r="B356" t="s">
        <v>6</v>
      </c>
      <c r="C356" t="s">
        <v>7</v>
      </c>
      <c r="D356">
        <v>5186.3999999999996</v>
      </c>
      <c r="E356">
        <v>5189.18</v>
      </c>
      <c r="F356">
        <v>5185.05</v>
      </c>
      <c r="H356" s="1">
        <f t="shared" si="15"/>
        <v>46079.819421296299</v>
      </c>
      <c r="I356" s="2">
        <f t="shared" si="16"/>
        <v>46079.819444444445</v>
      </c>
      <c r="J356">
        <f t="shared" si="17"/>
        <v>1772134800</v>
      </c>
    </row>
    <row r="357" spans="1:10" x14ac:dyDescent="0.55000000000000004">
      <c r="A357">
        <v>1772135098</v>
      </c>
      <c r="B357" t="s">
        <v>6</v>
      </c>
      <c r="C357" t="s">
        <v>7</v>
      </c>
      <c r="D357">
        <v>5193.8900000000003</v>
      </c>
      <c r="E357">
        <v>5191.74</v>
      </c>
      <c r="F357">
        <v>5185.91</v>
      </c>
      <c r="H357" s="1">
        <f t="shared" si="15"/>
        <v>46079.822893518518</v>
      </c>
      <c r="I357" s="2">
        <f t="shared" si="16"/>
        <v>46079.822916666664</v>
      </c>
      <c r="J357">
        <f t="shared" si="17"/>
        <v>1772135100</v>
      </c>
    </row>
    <row r="358" spans="1:10" x14ac:dyDescent="0.55000000000000004">
      <c r="A358">
        <v>1772135398</v>
      </c>
      <c r="B358" t="s">
        <v>6</v>
      </c>
      <c r="C358" t="s">
        <v>7</v>
      </c>
      <c r="D358">
        <v>5189.59</v>
      </c>
      <c r="E358">
        <v>5193.24</v>
      </c>
      <c r="F358">
        <v>5187.6400000000003</v>
      </c>
      <c r="H358" s="1">
        <f t="shared" si="15"/>
        <v>46079.826365740737</v>
      </c>
      <c r="I358" s="2">
        <f t="shared" si="16"/>
        <v>46079.826388888891</v>
      </c>
      <c r="J358">
        <f t="shared" si="17"/>
        <v>1772135400</v>
      </c>
    </row>
    <row r="359" spans="1:10" x14ac:dyDescent="0.55000000000000004">
      <c r="A359">
        <v>1772135698</v>
      </c>
      <c r="B359" t="s">
        <v>6</v>
      </c>
      <c r="C359" t="s">
        <v>7</v>
      </c>
      <c r="D359">
        <v>5187.0600000000004</v>
      </c>
      <c r="E359">
        <v>5192.46</v>
      </c>
      <c r="F359">
        <v>5187.4799999999996</v>
      </c>
      <c r="H359" s="1">
        <f t="shared" si="15"/>
        <v>46079.829837962963</v>
      </c>
      <c r="I359" s="2">
        <f t="shared" si="16"/>
        <v>46079.829861111109</v>
      </c>
      <c r="J359">
        <f t="shared" si="17"/>
        <v>1772135700</v>
      </c>
    </row>
    <row r="360" spans="1:10" x14ac:dyDescent="0.55000000000000004">
      <c r="A360">
        <v>1772135998</v>
      </c>
      <c r="B360" t="s">
        <v>6</v>
      </c>
      <c r="C360" t="s">
        <v>7</v>
      </c>
      <c r="D360">
        <v>5193.8100000000004</v>
      </c>
      <c r="E360">
        <v>5193.45</v>
      </c>
      <c r="F360">
        <v>5187.43</v>
      </c>
      <c r="H360" s="1">
        <f t="shared" si="15"/>
        <v>46079.833310185189</v>
      </c>
      <c r="I360" s="2">
        <f t="shared" si="16"/>
        <v>46079.833333333336</v>
      </c>
      <c r="J360">
        <f t="shared" si="17"/>
        <v>1772136000</v>
      </c>
    </row>
    <row r="361" spans="1:10" x14ac:dyDescent="0.55000000000000004">
      <c r="A361">
        <v>1772136298</v>
      </c>
      <c r="B361" t="s">
        <v>6</v>
      </c>
      <c r="C361" t="s">
        <v>7</v>
      </c>
      <c r="D361">
        <v>5195.17</v>
      </c>
      <c r="E361">
        <v>5195.29</v>
      </c>
      <c r="F361">
        <v>5190.74</v>
      </c>
      <c r="H361" s="1">
        <f t="shared" si="15"/>
        <v>46079.836782407408</v>
      </c>
      <c r="I361" s="2">
        <f t="shared" si="16"/>
        <v>46079.836805555555</v>
      </c>
      <c r="J361">
        <f t="shared" si="17"/>
        <v>1772136300</v>
      </c>
    </row>
    <row r="362" spans="1:10" x14ac:dyDescent="0.55000000000000004">
      <c r="A362">
        <v>1772136598</v>
      </c>
      <c r="B362" t="s">
        <v>6</v>
      </c>
      <c r="C362" t="s">
        <v>7</v>
      </c>
      <c r="D362">
        <v>5196.91</v>
      </c>
      <c r="E362">
        <v>5197.13</v>
      </c>
      <c r="F362">
        <v>5193.03</v>
      </c>
      <c r="H362" s="1">
        <f t="shared" si="15"/>
        <v>46079.840254629627</v>
      </c>
      <c r="I362" s="2">
        <f t="shared" si="16"/>
        <v>46079.840277777781</v>
      </c>
      <c r="J362">
        <f t="shared" si="17"/>
        <v>1772136600</v>
      </c>
    </row>
    <row r="363" spans="1:10" x14ac:dyDescent="0.55000000000000004">
      <c r="A363">
        <v>1772136898</v>
      </c>
      <c r="B363" t="s">
        <v>6</v>
      </c>
      <c r="C363" t="s">
        <v>7</v>
      </c>
      <c r="D363">
        <v>5194.53</v>
      </c>
      <c r="E363">
        <v>5197.72</v>
      </c>
      <c r="F363">
        <v>5193.2</v>
      </c>
      <c r="H363" s="1">
        <f t="shared" si="15"/>
        <v>46079.843726851846</v>
      </c>
      <c r="I363" s="2">
        <f t="shared" si="16"/>
        <v>46079.84375</v>
      </c>
      <c r="J363">
        <f t="shared" si="17"/>
        <v>1772136900</v>
      </c>
    </row>
    <row r="364" spans="1:10" x14ac:dyDescent="0.55000000000000004">
      <c r="A364">
        <v>1772137198</v>
      </c>
      <c r="B364" t="s">
        <v>6</v>
      </c>
      <c r="C364" t="s">
        <v>7</v>
      </c>
      <c r="D364">
        <v>5197.78</v>
      </c>
      <c r="E364">
        <v>5198.3100000000004</v>
      </c>
      <c r="F364">
        <v>5194.29</v>
      </c>
      <c r="H364" s="1">
        <f t="shared" si="15"/>
        <v>46079.847199074073</v>
      </c>
      <c r="I364" s="2">
        <f t="shared" si="16"/>
        <v>46079.847222222219</v>
      </c>
      <c r="J364">
        <f t="shared" si="17"/>
        <v>1772137200</v>
      </c>
    </row>
    <row r="365" spans="1:10" x14ac:dyDescent="0.55000000000000004">
      <c r="A365">
        <v>1772137498</v>
      </c>
      <c r="B365" t="s">
        <v>6</v>
      </c>
      <c r="C365" t="s">
        <v>7</v>
      </c>
      <c r="D365">
        <v>5193.62</v>
      </c>
      <c r="E365">
        <v>5198.59</v>
      </c>
      <c r="F365">
        <v>5194.38</v>
      </c>
      <c r="H365" s="1">
        <f t="shared" si="15"/>
        <v>46079.850671296299</v>
      </c>
      <c r="I365" s="2">
        <f t="shared" si="16"/>
        <v>46079.850694444445</v>
      </c>
      <c r="J365">
        <f t="shared" si="17"/>
        <v>1772137500</v>
      </c>
    </row>
    <row r="366" spans="1:10" x14ac:dyDescent="0.55000000000000004">
      <c r="A366">
        <v>1772137798</v>
      </c>
      <c r="B366" t="s">
        <v>6</v>
      </c>
      <c r="C366" t="s">
        <v>7</v>
      </c>
      <c r="D366">
        <v>5194.3500000000004</v>
      </c>
      <c r="E366">
        <v>5197.18</v>
      </c>
      <c r="F366">
        <v>5193.08</v>
      </c>
      <c r="H366" s="1">
        <f t="shared" si="15"/>
        <v>46079.854143518518</v>
      </c>
      <c r="I366" s="2">
        <f t="shared" si="16"/>
        <v>46079.854166666664</v>
      </c>
      <c r="J366">
        <f t="shared" si="17"/>
        <v>1772137800</v>
      </c>
    </row>
    <row r="367" spans="1:10" x14ac:dyDescent="0.55000000000000004">
      <c r="A367">
        <v>1772138098</v>
      </c>
      <c r="B367" t="s">
        <v>6</v>
      </c>
      <c r="C367" t="s">
        <v>7</v>
      </c>
      <c r="D367">
        <v>5197.7299999999996</v>
      </c>
      <c r="E367">
        <v>5198.43</v>
      </c>
      <c r="F367">
        <v>5193.8500000000004</v>
      </c>
      <c r="H367" s="1">
        <f t="shared" si="15"/>
        <v>46079.857615740737</v>
      </c>
      <c r="I367" s="2">
        <f t="shared" si="16"/>
        <v>46079.857638888891</v>
      </c>
      <c r="J367">
        <f t="shared" si="17"/>
        <v>1772138100</v>
      </c>
    </row>
    <row r="368" spans="1:10" x14ac:dyDescent="0.55000000000000004">
      <c r="A368">
        <v>1772138398</v>
      </c>
      <c r="B368" t="s">
        <v>6</v>
      </c>
      <c r="C368" t="s">
        <v>7</v>
      </c>
      <c r="D368">
        <v>5198.3500000000004</v>
      </c>
      <c r="E368">
        <v>5199.08</v>
      </c>
      <c r="F368">
        <v>5195.34</v>
      </c>
      <c r="H368" s="1">
        <f t="shared" si="15"/>
        <v>46079.861087962963</v>
      </c>
      <c r="I368" s="2">
        <f t="shared" si="16"/>
        <v>46079.861111111109</v>
      </c>
      <c r="J368">
        <f t="shared" si="17"/>
        <v>1772138400</v>
      </c>
    </row>
    <row r="369" spans="1:10" x14ac:dyDescent="0.55000000000000004">
      <c r="A369">
        <v>1772138698</v>
      </c>
      <c r="B369" t="s">
        <v>6</v>
      </c>
      <c r="C369" t="s">
        <v>7</v>
      </c>
      <c r="D369">
        <v>5199.97</v>
      </c>
      <c r="E369">
        <v>5200.12</v>
      </c>
      <c r="F369">
        <v>5197.17</v>
      </c>
      <c r="H369" s="1">
        <f t="shared" si="15"/>
        <v>46079.864560185189</v>
      </c>
      <c r="I369" s="2">
        <f t="shared" si="16"/>
        <v>46079.864583333336</v>
      </c>
      <c r="J369">
        <f t="shared" si="17"/>
        <v>1772138700</v>
      </c>
    </row>
    <row r="370" spans="1:10" x14ac:dyDescent="0.55000000000000004">
      <c r="A370">
        <v>1772138998</v>
      </c>
      <c r="B370" t="s">
        <v>6</v>
      </c>
      <c r="C370" t="s">
        <v>7</v>
      </c>
      <c r="D370">
        <v>5192.82</v>
      </c>
      <c r="E370">
        <v>5200.49</v>
      </c>
      <c r="F370">
        <v>5194.92</v>
      </c>
      <c r="H370" s="1">
        <f t="shared" si="15"/>
        <v>46079.868032407408</v>
      </c>
      <c r="I370" s="2">
        <f t="shared" si="16"/>
        <v>46079.868055555555</v>
      </c>
      <c r="J370">
        <f t="shared" si="17"/>
        <v>1772139000</v>
      </c>
    </row>
    <row r="371" spans="1:10" x14ac:dyDescent="0.55000000000000004">
      <c r="A371">
        <v>1772139298</v>
      </c>
      <c r="B371" t="s">
        <v>6</v>
      </c>
      <c r="C371" t="s">
        <v>7</v>
      </c>
      <c r="D371">
        <v>5196.6099999999997</v>
      </c>
      <c r="E371">
        <v>5199.26</v>
      </c>
      <c r="F371">
        <v>5192.49</v>
      </c>
      <c r="H371" s="1">
        <f t="shared" si="15"/>
        <v>46079.871504629627</v>
      </c>
      <c r="I371" s="2">
        <f t="shared" si="16"/>
        <v>46079.871527777781</v>
      </c>
      <c r="J371">
        <f t="shared" si="17"/>
        <v>1772139300</v>
      </c>
    </row>
    <row r="372" spans="1:10" x14ac:dyDescent="0.55000000000000004">
      <c r="A372">
        <v>1772139598</v>
      </c>
      <c r="B372" t="s">
        <v>6</v>
      </c>
      <c r="C372" t="s">
        <v>7</v>
      </c>
      <c r="D372">
        <v>5198.6400000000003</v>
      </c>
      <c r="E372">
        <v>5199.97</v>
      </c>
      <c r="F372">
        <v>5194.21</v>
      </c>
      <c r="H372" s="1">
        <f t="shared" si="15"/>
        <v>46079.874976851846</v>
      </c>
      <c r="I372" s="2">
        <f t="shared" si="16"/>
        <v>46079.875</v>
      </c>
      <c r="J372">
        <f t="shared" si="17"/>
        <v>1772139600</v>
      </c>
    </row>
    <row r="373" spans="1:10" x14ac:dyDescent="0.55000000000000004">
      <c r="A373">
        <v>1772139898</v>
      </c>
      <c r="B373" t="s">
        <v>6</v>
      </c>
      <c r="C373" t="s">
        <v>7</v>
      </c>
      <c r="D373">
        <v>5199.59</v>
      </c>
      <c r="E373">
        <v>5200</v>
      </c>
      <c r="F373">
        <v>5196.28</v>
      </c>
      <c r="H373" s="1">
        <f t="shared" si="15"/>
        <v>46079.878449074073</v>
      </c>
      <c r="I373" s="2">
        <f t="shared" si="16"/>
        <v>46079.878472222219</v>
      </c>
      <c r="J373">
        <f t="shared" si="17"/>
        <v>1772139900</v>
      </c>
    </row>
    <row r="374" spans="1:10" x14ac:dyDescent="0.55000000000000004">
      <c r="A374">
        <v>1772140198</v>
      </c>
      <c r="B374" t="s">
        <v>6</v>
      </c>
      <c r="C374" t="s">
        <v>7</v>
      </c>
      <c r="D374">
        <v>5196.51</v>
      </c>
      <c r="E374">
        <v>5199.88</v>
      </c>
      <c r="F374">
        <v>5196.5</v>
      </c>
      <c r="H374" s="1">
        <f t="shared" si="15"/>
        <v>46079.881921296299</v>
      </c>
      <c r="I374" s="2">
        <f t="shared" si="16"/>
        <v>46079.881944444445</v>
      </c>
      <c r="J374">
        <f t="shared" si="17"/>
        <v>1772140200</v>
      </c>
    </row>
    <row r="375" spans="1:10" x14ac:dyDescent="0.55000000000000004">
      <c r="A375">
        <v>1772140498</v>
      </c>
      <c r="B375" t="s">
        <v>6</v>
      </c>
      <c r="C375" t="s">
        <v>7</v>
      </c>
      <c r="D375">
        <v>5195.12</v>
      </c>
      <c r="E375">
        <v>5198.4399999999996</v>
      </c>
      <c r="F375">
        <v>5195.3100000000004</v>
      </c>
      <c r="H375" s="1">
        <f t="shared" si="15"/>
        <v>46079.885393518518</v>
      </c>
      <c r="I375" s="2">
        <f t="shared" si="16"/>
        <v>46079.885416666664</v>
      </c>
      <c r="J375">
        <f t="shared" si="17"/>
        <v>1772140500</v>
      </c>
    </row>
    <row r="376" spans="1:10" x14ac:dyDescent="0.55000000000000004">
      <c r="A376">
        <v>1772140798</v>
      </c>
      <c r="B376" t="s">
        <v>6</v>
      </c>
      <c r="C376" t="s">
        <v>7</v>
      </c>
      <c r="D376">
        <v>5191.3100000000004</v>
      </c>
      <c r="E376">
        <v>5197.33</v>
      </c>
      <c r="F376">
        <v>5193.34</v>
      </c>
      <c r="H376" s="1">
        <f t="shared" si="15"/>
        <v>46079.888865740737</v>
      </c>
      <c r="I376" s="2">
        <f t="shared" si="16"/>
        <v>46079.888888888891</v>
      </c>
      <c r="J376">
        <f t="shared" si="17"/>
        <v>1772140800</v>
      </c>
    </row>
    <row r="377" spans="1:10" x14ac:dyDescent="0.55000000000000004">
      <c r="A377">
        <v>1772141098</v>
      </c>
      <c r="B377" t="s">
        <v>6</v>
      </c>
      <c r="C377" t="s">
        <v>7</v>
      </c>
      <c r="D377">
        <v>5185.72</v>
      </c>
      <c r="E377">
        <v>5194.46</v>
      </c>
      <c r="F377">
        <v>5188.92</v>
      </c>
      <c r="H377" s="1">
        <f t="shared" si="15"/>
        <v>46079.892337962963</v>
      </c>
      <c r="I377" s="2">
        <f t="shared" si="16"/>
        <v>46079.892361111109</v>
      </c>
      <c r="J377">
        <f t="shared" si="17"/>
        <v>1772141100</v>
      </c>
    </row>
    <row r="378" spans="1:10" x14ac:dyDescent="0.55000000000000004">
      <c r="A378">
        <v>1772141398</v>
      </c>
      <c r="B378" t="s">
        <v>6</v>
      </c>
      <c r="C378" t="s">
        <v>7</v>
      </c>
      <c r="D378">
        <v>5185.1099999999997</v>
      </c>
      <c r="E378">
        <v>5191.16</v>
      </c>
      <c r="F378">
        <v>5185.99</v>
      </c>
      <c r="H378" s="1">
        <f t="shared" si="15"/>
        <v>46079.895810185189</v>
      </c>
      <c r="I378" s="2">
        <f t="shared" si="16"/>
        <v>46079.895833333336</v>
      </c>
      <c r="J378">
        <f t="shared" si="17"/>
        <v>1772141400</v>
      </c>
    </row>
    <row r="379" spans="1:10" x14ac:dyDescent="0.55000000000000004">
      <c r="A379">
        <v>1772141698</v>
      </c>
      <c r="B379" t="s">
        <v>6</v>
      </c>
      <c r="C379" t="s">
        <v>7</v>
      </c>
      <c r="D379">
        <v>5187.12</v>
      </c>
      <c r="E379">
        <v>5188.47</v>
      </c>
      <c r="F379">
        <v>5184.29</v>
      </c>
      <c r="H379" s="1">
        <f t="shared" si="15"/>
        <v>46079.899282407408</v>
      </c>
      <c r="I379" s="2">
        <f t="shared" si="16"/>
        <v>46079.899305555555</v>
      </c>
      <c r="J379">
        <f t="shared" si="17"/>
        <v>1772141700</v>
      </c>
    </row>
    <row r="380" spans="1:10" x14ac:dyDescent="0.55000000000000004">
      <c r="A380">
        <v>1772141998</v>
      </c>
      <c r="B380" t="s">
        <v>6</v>
      </c>
      <c r="C380" t="s">
        <v>7</v>
      </c>
      <c r="D380">
        <v>5190.3900000000003</v>
      </c>
      <c r="E380">
        <v>5188.79</v>
      </c>
      <c r="F380">
        <v>5184.43</v>
      </c>
      <c r="H380" s="1">
        <f t="shared" si="15"/>
        <v>46079.902754629627</v>
      </c>
      <c r="I380" s="2">
        <f t="shared" si="16"/>
        <v>46079.902777777781</v>
      </c>
      <c r="J380">
        <f t="shared" si="17"/>
        <v>1772142000</v>
      </c>
    </row>
    <row r="381" spans="1:10" x14ac:dyDescent="0.55000000000000004">
      <c r="A381">
        <v>1772142298</v>
      </c>
      <c r="B381" t="s">
        <v>6</v>
      </c>
      <c r="C381" t="s">
        <v>7</v>
      </c>
      <c r="D381">
        <v>5187.18</v>
      </c>
      <c r="E381">
        <v>5188.63</v>
      </c>
      <c r="F381">
        <v>5184.8999999999996</v>
      </c>
      <c r="H381" s="1">
        <f t="shared" si="15"/>
        <v>46079.906226851846</v>
      </c>
      <c r="I381" s="2">
        <f t="shared" si="16"/>
        <v>46079.90625</v>
      </c>
      <c r="J381">
        <f t="shared" si="17"/>
        <v>1772142300</v>
      </c>
    </row>
    <row r="382" spans="1:10" x14ac:dyDescent="0.55000000000000004">
      <c r="A382">
        <v>1772142598</v>
      </c>
      <c r="B382" t="s">
        <v>6</v>
      </c>
      <c r="C382" t="s">
        <v>7</v>
      </c>
      <c r="D382">
        <v>5183.3999999999996</v>
      </c>
      <c r="E382">
        <v>5187.63</v>
      </c>
      <c r="F382">
        <v>5183.41</v>
      </c>
      <c r="H382" s="1">
        <f t="shared" si="15"/>
        <v>46079.909699074073</v>
      </c>
      <c r="I382" s="2">
        <f t="shared" si="16"/>
        <v>46079.909722222219</v>
      </c>
      <c r="J382">
        <f t="shared" si="17"/>
        <v>1772142600</v>
      </c>
    </row>
    <row r="383" spans="1:10" x14ac:dyDescent="0.55000000000000004">
      <c r="A383">
        <v>1772142898</v>
      </c>
      <c r="B383" t="s">
        <v>6</v>
      </c>
      <c r="C383" t="s">
        <v>7</v>
      </c>
      <c r="D383">
        <v>5185.2</v>
      </c>
      <c r="E383">
        <v>5186.1099999999997</v>
      </c>
      <c r="F383">
        <v>5182.41</v>
      </c>
      <c r="H383" s="1">
        <f t="shared" si="15"/>
        <v>46079.913171296299</v>
      </c>
      <c r="I383" s="2">
        <f t="shared" si="16"/>
        <v>46079.913194444445</v>
      </c>
      <c r="J383">
        <f t="shared" si="17"/>
        <v>1772142900</v>
      </c>
    </row>
    <row r="384" spans="1:10" x14ac:dyDescent="0.55000000000000004">
      <c r="A384">
        <v>1772146798</v>
      </c>
      <c r="B384" t="s">
        <v>6</v>
      </c>
      <c r="C384" t="s">
        <v>7</v>
      </c>
      <c r="D384">
        <v>5182.18</v>
      </c>
      <c r="E384">
        <v>5187.0200000000004</v>
      </c>
      <c r="F384">
        <v>5178.41</v>
      </c>
      <c r="H384" s="1">
        <f t="shared" si="15"/>
        <v>46079.958310185189</v>
      </c>
      <c r="I384" s="2">
        <f t="shared" si="16"/>
        <v>46079.958333333336</v>
      </c>
      <c r="J384">
        <f t="shared" si="17"/>
        <v>1772146800</v>
      </c>
    </row>
    <row r="385" spans="1:10" x14ac:dyDescent="0.55000000000000004">
      <c r="A385">
        <v>1772147098</v>
      </c>
      <c r="B385" t="s">
        <v>6</v>
      </c>
      <c r="C385" t="s">
        <v>7</v>
      </c>
      <c r="D385">
        <v>5184.67</v>
      </c>
      <c r="E385">
        <v>5186.1400000000003</v>
      </c>
      <c r="F385">
        <v>5177.62</v>
      </c>
      <c r="H385" s="1">
        <f t="shared" si="15"/>
        <v>46079.961782407408</v>
      </c>
      <c r="I385" s="2">
        <f t="shared" si="16"/>
        <v>46079.961805555555</v>
      </c>
      <c r="J385">
        <f t="shared" si="17"/>
        <v>1772147100</v>
      </c>
    </row>
    <row r="386" spans="1:10" x14ac:dyDescent="0.55000000000000004">
      <c r="A386">
        <v>1772147398</v>
      </c>
      <c r="B386" t="s">
        <v>6</v>
      </c>
      <c r="C386" t="s">
        <v>7</v>
      </c>
      <c r="D386">
        <v>5183.99</v>
      </c>
      <c r="E386">
        <v>5186.75</v>
      </c>
      <c r="F386">
        <v>5179.29</v>
      </c>
      <c r="H386" s="1">
        <f t="shared" ref="H386:H449" si="18">(A386/86400)+25569</f>
        <v>46079.965254629627</v>
      </c>
      <c r="I386" s="2">
        <f t="shared" ref="I386:I449" si="19">CEILING(INT(H386*1440)/1440*288,1)/288</f>
        <v>46079.965277777781</v>
      </c>
      <c r="J386">
        <f t="shared" si="17"/>
        <v>1772147400</v>
      </c>
    </row>
    <row r="387" spans="1:10" x14ac:dyDescent="0.55000000000000004">
      <c r="A387">
        <v>1772147698</v>
      </c>
      <c r="B387" t="s">
        <v>6</v>
      </c>
      <c r="C387" t="s">
        <v>7</v>
      </c>
      <c r="D387">
        <v>5183.7700000000004</v>
      </c>
      <c r="E387">
        <v>5185.83</v>
      </c>
      <c r="F387">
        <v>5180.34</v>
      </c>
      <c r="H387" s="1">
        <f t="shared" si="18"/>
        <v>46079.968726851846</v>
      </c>
      <c r="I387" s="2">
        <f t="shared" si="19"/>
        <v>46079.96875</v>
      </c>
      <c r="J387">
        <f t="shared" ref="J387:J450" si="20">MROUND((I387-25569)*86400,300)</f>
        <v>1772147700</v>
      </c>
    </row>
    <row r="388" spans="1:10" x14ac:dyDescent="0.55000000000000004">
      <c r="A388">
        <v>1772147998</v>
      </c>
      <c r="B388" t="s">
        <v>6</v>
      </c>
      <c r="C388" t="s">
        <v>7</v>
      </c>
      <c r="D388">
        <v>5183.6899999999996</v>
      </c>
      <c r="E388">
        <v>5186.08</v>
      </c>
      <c r="F388">
        <v>5181.5600000000004</v>
      </c>
      <c r="H388" s="1">
        <f t="shared" si="18"/>
        <v>46079.972199074073</v>
      </c>
      <c r="I388" s="2">
        <f t="shared" si="19"/>
        <v>46079.972222222219</v>
      </c>
      <c r="J388">
        <f t="shared" si="20"/>
        <v>1772148000</v>
      </c>
    </row>
    <row r="389" spans="1:10" x14ac:dyDescent="0.55000000000000004">
      <c r="A389">
        <v>1772148298</v>
      </c>
      <c r="B389" t="s">
        <v>6</v>
      </c>
      <c r="C389" t="s">
        <v>7</v>
      </c>
      <c r="D389">
        <v>5184</v>
      </c>
      <c r="E389">
        <v>5185.62</v>
      </c>
      <c r="F389">
        <v>5181.28</v>
      </c>
      <c r="H389" s="1">
        <f t="shared" si="18"/>
        <v>46079.975671296299</v>
      </c>
      <c r="I389" s="2">
        <f t="shared" si="19"/>
        <v>46079.975694444445</v>
      </c>
      <c r="J389">
        <f t="shared" si="20"/>
        <v>1772148300</v>
      </c>
    </row>
    <row r="390" spans="1:10" x14ac:dyDescent="0.55000000000000004">
      <c r="A390">
        <v>1772148598</v>
      </c>
      <c r="B390" t="s">
        <v>6</v>
      </c>
      <c r="C390" t="s">
        <v>7</v>
      </c>
      <c r="D390">
        <v>5183.32</v>
      </c>
      <c r="E390">
        <v>5184.9799999999996</v>
      </c>
      <c r="F390">
        <v>5181.32</v>
      </c>
      <c r="H390" s="1">
        <f t="shared" si="18"/>
        <v>46079.979143518518</v>
      </c>
      <c r="I390" s="2">
        <f t="shared" si="19"/>
        <v>46079.979166666664</v>
      </c>
      <c r="J390">
        <f t="shared" si="20"/>
        <v>1772148600</v>
      </c>
    </row>
    <row r="391" spans="1:10" x14ac:dyDescent="0.55000000000000004">
      <c r="A391">
        <v>1772148898</v>
      </c>
      <c r="B391" t="s">
        <v>6</v>
      </c>
      <c r="C391" t="s">
        <v>7</v>
      </c>
      <c r="D391">
        <v>5187.21</v>
      </c>
      <c r="E391">
        <v>5185.7700000000004</v>
      </c>
      <c r="F391">
        <v>5182.17</v>
      </c>
      <c r="H391" s="1">
        <f t="shared" si="18"/>
        <v>46079.982615740737</v>
      </c>
      <c r="I391" s="2">
        <f t="shared" si="19"/>
        <v>46079.982638888891</v>
      </c>
      <c r="J391">
        <f t="shared" si="20"/>
        <v>1772148900</v>
      </c>
    </row>
    <row r="392" spans="1:10" x14ac:dyDescent="0.55000000000000004">
      <c r="A392">
        <v>1772149198</v>
      </c>
      <c r="B392" t="s">
        <v>6</v>
      </c>
      <c r="C392" t="s">
        <v>7</v>
      </c>
      <c r="D392">
        <v>5186.0200000000004</v>
      </c>
      <c r="E392">
        <v>5187.46</v>
      </c>
      <c r="F392">
        <v>5183.12</v>
      </c>
      <c r="H392" s="1">
        <f t="shared" si="18"/>
        <v>46079.986087962963</v>
      </c>
      <c r="I392" s="2">
        <f t="shared" si="19"/>
        <v>46079.986111111109</v>
      </c>
      <c r="J392">
        <f t="shared" si="20"/>
        <v>1772149200</v>
      </c>
    </row>
    <row r="393" spans="1:10" x14ac:dyDescent="0.55000000000000004">
      <c r="A393">
        <v>1772149498</v>
      </c>
      <c r="B393" t="s">
        <v>6</v>
      </c>
      <c r="C393" t="s">
        <v>7</v>
      </c>
      <c r="D393">
        <v>5183.96</v>
      </c>
      <c r="E393">
        <v>5188.09</v>
      </c>
      <c r="F393">
        <v>5183.66</v>
      </c>
      <c r="H393" s="1">
        <f t="shared" si="18"/>
        <v>46079.989560185189</v>
      </c>
      <c r="I393" s="2">
        <f t="shared" si="19"/>
        <v>46079.989583333336</v>
      </c>
      <c r="J393">
        <f t="shared" si="20"/>
        <v>1772149500</v>
      </c>
    </row>
    <row r="394" spans="1:10" x14ac:dyDescent="0.55000000000000004">
      <c r="A394">
        <v>1772149798</v>
      </c>
      <c r="B394" t="s">
        <v>6</v>
      </c>
      <c r="C394" t="s">
        <v>7</v>
      </c>
      <c r="D394">
        <v>5184.93</v>
      </c>
      <c r="E394">
        <v>5187.18</v>
      </c>
      <c r="F394">
        <v>5183.2299999999996</v>
      </c>
      <c r="H394" s="1">
        <f t="shared" si="18"/>
        <v>46079.993032407408</v>
      </c>
      <c r="I394" s="2">
        <f t="shared" si="19"/>
        <v>46079.993055555555</v>
      </c>
      <c r="J394">
        <f t="shared" si="20"/>
        <v>1772149800</v>
      </c>
    </row>
    <row r="395" spans="1:10" x14ac:dyDescent="0.55000000000000004">
      <c r="A395">
        <v>1772150098</v>
      </c>
      <c r="B395" t="s">
        <v>6</v>
      </c>
      <c r="C395" t="s">
        <v>7</v>
      </c>
      <c r="D395">
        <v>5184.6099999999997</v>
      </c>
      <c r="E395">
        <v>5186.1899999999996</v>
      </c>
      <c r="F395">
        <v>5183.47</v>
      </c>
      <c r="H395" s="1">
        <f t="shared" si="18"/>
        <v>46079.996504629627</v>
      </c>
      <c r="I395" s="2">
        <f t="shared" si="19"/>
        <v>46079.996527777781</v>
      </c>
      <c r="J395">
        <f t="shared" si="20"/>
        <v>1772150100</v>
      </c>
    </row>
    <row r="396" spans="1:10" x14ac:dyDescent="0.55000000000000004">
      <c r="A396">
        <v>1772150398</v>
      </c>
      <c r="B396" t="s">
        <v>6</v>
      </c>
      <c r="C396" t="s">
        <v>7</v>
      </c>
      <c r="D396">
        <v>5180.24</v>
      </c>
      <c r="E396">
        <v>5185.74</v>
      </c>
      <c r="F396">
        <v>5181.5</v>
      </c>
      <c r="H396" s="1">
        <f t="shared" si="18"/>
        <v>46079.999976851846</v>
      </c>
      <c r="I396" s="2">
        <f t="shared" si="19"/>
        <v>46080</v>
      </c>
      <c r="J396">
        <f t="shared" si="20"/>
        <v>1772150400</v>
      </c>
    </row>
    <row r="397" spans="1:10" x14ac:dyDescent="0.55000000000000004">
      <c r="A397">
        <v>1772150698</v>
      </c>
      <c r="B397" t="s">
        <v>6</v>
      </c>
      <c r="C397" t="s">
        <v>7</v>
      </c>
      <c r="D397">
        <v>5182.68</v>
      </c>
      <c r="E397">
        <v>5185.45</v>
      </c>
      <c r="F397">
        <v>5180.2299999999996</v>
      </c>
      <c r="H397" s="1">
        <f t="shared" si="18"/>
        <v>46080.003449074073</v>
      </c>
      <c r="I397" s="2">
        <f t="shared" si="19"/>
        <v>46080.003472222219</v>
      </c>
      <c r="J397">
        <f t="shared" si="20"/>
        <v>1772150700</v>
      </c>
    </row>
    <row r="398" spans="1:10" x14ac:dyDescent="0.55000000000000004">
      <c r="A398">
        <v>1772150998</v>
      </c>
      <c r="B398" t="s">
        <v>6</v>
      </c>
      <c r="C398" t="s">
        <v>7</v>
      </c>
      <c r="D398">
        <v>5185.8900000000003</v>
      </c>
      <c r="E398">
        <v>5185.8900000000003</v>
      </c>
      <c r="F398">
        <v>5181.1899999999996</v>
      </c>
      <c r="H398" s="1">
        <f t="shared" si="18"/>
        <v>46080.006921296299</v>
      </c>
      <c r="I398" s="2">
        <f t="shared" si="19"/>
        <v>46080.006944444445</v>
      </c>
      <c r="J398">
        <f t="shared" si="20"/>
        <v>1772151000</v>
      </c>
    </row>
    <row r="399" spans="1:10" x14ac:dyDescent="0.55000000000000004">
      <c r="A399">
        <v>1772151298</v>
      </c>
      <c r="B399" t="s">
        <v>6</v>
      </c>
      <c r="C399" t="s">
        <v>7</v>
      </c>
      <c r="D399">
        <v>5189.28</v>
      </c>
      <c r="E399">
        <v>5187.96</v>
      </c>
      <c r="F399">
        <v>5183.18</v>
      </c>
      <c r="H399" s="1">
        <f t="shared" si="18"/>
        <v>46080.010393518518</v>
      </c>
      <c r="I399" s="2">
        <f t="shared" si="19"/>
        <v>46080.010416666664</v>
      </c>
      <c r="J399">
        <f t="shared" si="20"/>
        <v>1772151300</v>
      </c>
    </row>
    <row r="400" spans="1:10" x14ac:dyDescent="0.55000000000000004">
      <c r="A400">
        <v>1772151598</v>
      </c>
      <c r="B400" t="s">
        <v>6</v>
      </c>
      <c r="C400" t="s">
        <v>7</v>
      </c>
      <c r="D400">
        <v>5192.47</v>
      </c>
      <c r="E400">
        <v>5191.49</v>
      </c>
      <c r="F400">
        <v>5186.1099999999997</v>
      </c>
      <c r="H400" s="1">
        <f t="shared" si="18"/>
        <v>46080.013865740737</v>
      </c>
      <c r="I400" s="2">
        <f t="shared" si="19"/>
        <v>46080.013888888891</v>
      </c>
      <c r="J400">
        <f t="shared" si="20"/>
        <v>1772151600</v>
      </c>
    </row>
    <row r="401" spans="1:10" x14ac:dyDescent="0.55000000000000004">
      <c r="A401">
        <v>1772151898</v>
      </c>
      <c r="B401" t="s">
        <v>6</v>
      </c>
      <c r="C401" t="s">
        <v>7</v>
      </c>
      <c r="D401">
        <v>5188.1400000000003</v>
      </c>
      <c r="E401">
        <v>5192.71</v>
      </c>
      <c r="F401">
        <v>5187.45</v>
      </c>
      <c r="H401" s="1">
        <f t="shared" si="18"/>
        <v>46080.017337962963</v>
      </c>
      <c r="I401" s="2">
        <f t="shared" si="19"/>
        <v>46080.017361111109</v>
      </c>
      <c r="J401">
        <f t="shared" si="20"/>
        <v>1772151900</v>
      </c>
    </row>
    <row r="402" spans="1:10" x14ac:dyDescent="0.55000000000000004">
      <c r="A402">
        <v>1772152198</v>
      </c>
      <c r="B402" t="s">
        <v>6</v>
      </c>
      <c r="C402" t="s">
        <v>7</v>
      </c>
      <c r="D402">
        <v>5182.22</v>
      </c>
      <c r="E402">
        <v>5191.8999999999996</v>
      </c>
      <c r="F402">
        <v>5184.3100000000004</v>
      </c>
      <c r="H402" s="1">
        <f t="shared" si="18"/>
        <v>46080.020810185189</v>
      </c>
      <c r="I402" s="2">
        <f t="shared" si="19"/>
        <v>46080.020833333336</v>
      </c>
      <c r="J402">
        <f t="shared" si="20"/>
        <v>1772152200</v>
      </c>
    </row>
    <row r="403" spans="1:10" x14ac:dyDescent="0.55000000000000004">
      <c r="A403">
        <v>1772152498</v>
      </c>
      <c r="B403" t="s">
        <v>6</v>
      </c>
      <c r="C403" t="s">
        <v>7</v>
      </c>
      <c r="D403">
        <v>5174.71</v>
      </c>
      <c r="E403">
        <v>5187.6499999999996</v>
      </c>
      <c r="F403">
        <v>5178.4399999999996</v>
      </c>
      <c r="H403" s="1">
        <f t="shared" si="18"/>
        <v>46080.024282407408</v>
      </c>
      <c r="I403" s="2">
        <f t="shared" si="19"/>
        <v>46080.024305555555</v>
      </c>
      <c r="J403">
        <f t="shared" si="20"/>
        <v>1772152500</v>
      </c>
    </row>
    <row r="404" spans="1:10" x14ac:dyDescent="0.55000000000000004">
      <c r="A404">
        <v>1772152798</v>
      </c>
      <c r="B404" t="s">
        <v>6</v>
      </c>
      <c r="C404" t="s">
        <v>7</v>
      </c>
      <c r="D404">
        <v>5176.2</v>
      </c>
      <c r="E404">
        <v>5182.67</v>
      </c>
      <c r="F404">
        <v>5173.8999999999996</v>
      </c>
      <c r="H404" s="1">
        <f t="shared" si="18"/>
        <v>46080.027754629627</v>
      </c>
      <c r="I404" s="2">
        <f t="shared" si="19"/>
        <v>46080.027777777781</v>
      </c>
      <c r="J404">
        <f t="shared" si="20"/>
        <v>1772152800</v>
      </c>
    </row>
    <row r="405" spans="1:10" x14ac:dyDescent="0.55000000000000004">
      <c r="A405">
        <v>1772153098</v>
      </c>
      <c r="B405" t="s">
        <v>6</v>
      </c>
      <c r="C405" t="s">
        <v>7</v>
      </c>
      <c r="D405">
        <v>5173.8999999999996</v>
      </c>
      <c r="E405">
        <v>5179.4399999999996</v>
      </c>
      <c r="F405">
        <v>5171.87</v>
      </c>
      <c r="H405" s="1">
        <f t="shared" si="18"/>
        <v>46080.031226851846</v>
      </c>
      <c r="I405" s="2">
        <f t="shared" si="19"/>
        <v>46080.03125</v>
      </c>
      <c r="J405">
        <f t="shared" si="20"/>
        <v>1772153100</v>
      </c>
    </row>
    <row r="406" spans="1:10" x14ac:dyDescent="0.55000000000000004">
      <c r="A406">
        <v>1772153398</v>
      </c>
      <c r="B406" t="s">
        <v>6</v>
      </c>
      <c r="C406" t="s">
        <v>7</v>
      </c>
      <c r="D406">
        <v>5176.5600000000004</v>
      </c>
      <c r="E406">
        <v>5177.6099999999997</v>
      </c>
      <c r="F406">
        <v>5170.99</v>
      </c>
      <c r="H406" s="1">
        <f t="shared" si="18"/>
        <v>46080.034699074073</v>
      </c>
      <c r="I406" s="2">
        <f t="shared" si="19"/>
        <v>46080.034722222219</v>
      </c>
      <c r="J406">
        <f t="shared" si="20"/>
        <v>1772153400</v>
      </c>
    </row>
    <row r="407" spans="1:10" x14ac:dyDescent="0.55000000000000004">
      <c r="A407">
        <v>1772153698</v>
      </c>
      <c r="B407" t="s">
        <v>6</v>
      </c>
      <c r="C407" t="s">
        <v>7</v>
      </c>
      <c r="D407">
        <v>5174.97</v>
      </c>
      <c r="E407">
        <v>5176.3999999999996</v>
      </c>
      <c r="F407">
        <v>5171.29</v>
      </c>
      <c r="H407" s="1">
        <f t="shared" si="18"/>
        <v>46080.038171296299</v>
      </c>
      <c r="I407" s="2">
        <f t="shared" si="19"/>
        <v>46080.038194444445</v>
      </c>
      <c r="J407">
        <f t="shared" si="20"/>
        <v>1772153700</v>
      </c>
    </row>
    <row r="408" spans="1:10" x14ac:dyDescent="0.55000000000000004">
      <c r="A408">
        <v>1772153998</v>
      </c>
      <c r="B408" t="s">
        <v>6</v>
      </c>
      <c r="C408" t="s">
        <v>7</v>
      </c>
      <c r="D408">
        <v>5175.37</v>
      </c>
      <c r="E408">
        <v>5175.5</v>
      </c>
      <c r="F408">
        <v>5169.18</v>
      </c>
      <c r="H408" s="1">
        <f t="shared" si="18"/>
        <v>46080.041643518518</v>
      </c>
      <c r="I408" s="2">
        <f t="shared" si="19"/>
        <v>46080.041666666664</v>
      </c>
      <c r="J408">
        <f t="shared" si="20"/>
        <v>1772154000</v>
      </c>
    </row>
    <row r="409" spans="1:10" x14ac:dyDescent="0.55000000000000004">
      <c r="A409">
        <v>1772154298</v>
      </c>
      <c r="B409" t="s">
        <v>6</v>
      </c>
      <c r="C409" t="s">
        <v>7</v>
      </c>
      <c r="D409">
        <v>5174.8599999999997</v>
      </c>
      <c r="E409">
        <v>5175.18</v>
      </c>
      <c r="F409">
        <v>5167.17</v>
      </c>
      <c r="H409" s="1">
        <f t="shared" si="18"/>
        <v>46080.045115740737</v>
      </c>
      <c r="I409" s="2">
        <f t="shared" si="19"/>
        <v>46080.045138888891</v>
      </c>
      <c r="J409">
        <f t="shared" si="20"/>
        <v>1772154300</v>
      </c>
    </row>
    <row r="410" spans="1:10" x14ac:dyDescent="0.55000000000000004">
      <c r="A410">
        <v>1772154598</v>
      </c>
      <c r="B410" t="s">
        <v>6</v>
      </c>
      <c r="C410" t="s">
        <v>7</v>
      </c>
      <c r="D410">
        <v>5176.58</v>
      </c>
      <c r="E410">
        <v>5176.1499999999996</v>
      </c>
      <c r="F410">
        <v>5169.8999999999996</v>
      </c>
      <c r="H410" s="1">
        <f t="shared" si="18"/>
        <v>46080.048587962963</v>
      </c>
      <c r="I410" s="2">
        <f t="shared" si="19"/>
        <v>46080.048611111109</v>
      </c>
      <c r="J410">
        <f t="shared" si="20"/>
        <v>1772154600</v>
      </c>
    </row>
    <row r="411" spans="1:10" x14ac:dyDescent="0.55000000000000004">
      <c r="A411">
        <v>1772154898</v>
      </c>
      <c r="B411" t="s">
        <v>6</v>
      </c>
      <c r="C411" t="s">
        <v>7</v>
      </c>
      <c r="D411">
        <v>5177.91</v>
      </c>
      <c r="E411">
        <v>5177</v>
      </c>
      <c r="F411">
        <v>5171.93</v>
      </c>
      <c r="H411" s="1">
        <f t="shared" si="18"/>
        <v>46080.052060185189</v>
      </c>
      <c r="I411" s="2">
        <f t="shared" si="19"/>
        <v>46080.052083333336</v>
      </c>
      <c r="J411">
        <f t="shared" si="20"/>
        <v>1772154900</v>
      </c>
    </row>
    <row r="412" spans="1:10" x14ac:dyDescent="0.55000000000000004">
      <c r="A412">
        <v>1772155198</v>
      </c>
      <c r="B412" t="s">
        <v>6</v>
      </c>
      <c r="C412" t="s">
        <v>7</v>
      </c>
      <c r="D412">
        <v>5177.8599999999997</v>
      </c>
      <c r="E412">
        <v>5178.18</v>
      </c>
      <c r="F412">
        <v>5173.82</v>
      </c>
      <c r="H412" s="1">
        <f t="shared" si="18"/>
        <v>46080.055532407408</v>
      </c>
      <c r="I412" s="2">
        <f t="shared" si="19"/>
        <v>46080.055555555555</v>
      </c>
      <c r="J412">
        <f t="shared" si="20"/>
        <v>1772155200</v>
      </c>
    </row>
    <row r="413" spans="1:10" x14ac:dyDescent="0.55000000000000004">
      <c r="A413">
        <v>1772155498</v>
      </c>
      <c r="B413" t="s">
        <v>6</v>
      </c>
      <c r="C413" t="s">
        <v>7</v>
      </c>
      <c r="D413">
        <v>5174.99</v>
      </c>
      <c r="E413">
        <v>5178.1400000000003</v>
      </c>
      <c r="F413">
        <v>5174.46</v>
      </c>
      <c r="H413" s="1">
        <f t="shared" si="18"/>
        <v>46080.059004629627</v>
      </c>
      <c r="I413" s="2">
        <f t="shared" si="19"/>
        <v>46080.059027777781</v>
      </c>
      <c r="J413">
        <f t="shared" si="20"/>
        <v>1772155500</v>
      </c>
    </row>
    <row r="414" spans="1:10" x14ac:dyDescent="0.55000000000000004">
      <c r="A414">
        <v>1772155798</v>
      </c>
      <c r="B414" t="s">
        <v>6</v>
      </c>
      <c r="C414" t="s">
        <v>7</v>
      </c>
      <c r="D414">
        <v>5182.1400000000003</v>
      </c>
      <c r="E414">
        <v>5180.25</v>
      </c>
      <c r="F414">
        <v>5174.17</v>
      </c>
      <c r="H414" s="1">
        <f t="shared" si="18"/>
        <v>46080.062476851846</v>
      </c>
      <c r="I414" s="2">
        <f t="shared" si="19"/>
        <v>46080.0625</v>
      </c>
      <c r="J414">
        <f t="shared" si="20"/>
        <v>1772155800</v>
      </c>
    </row>
    <row r="415" spans="1:10" x14ac:dyDescent="0.55000000000000004">
      <c r="A415">
        <v>1772156098</v>
      </c>
      <c r="B415" t="s">
        <v>6</v>
      </c>
      <c r="C415" t="s">
        <v>7</v>
      </c>
      <c r="D415">
        <v>5190.7</v>
      </c>
      <c r="E415">
        <v>5185.6099999999997</v>
      </c>
      <c r="F415">
        <v>5178.12</v>
      </c>
      <c r="H415" s="1">
        <f t="shared" si="18"/>
        <v>46080.065949074073</v>
      </c>
      <c r="I415" s="2">
        <f t="shared" si="19"/>
        <v>46080.065972222219</v>
      </c>
      <c r="J415">
        <f t="shared" si="20"/>
        <v>1772156100</v>
      </c>
    </row>
    <row r="416" spans="1:10" x14ac:dyDescent="0.55000000000000004">
      <c r="A416">
        <v>1772156398</v>
      </c>
      <c r="B416" t="s">
        <v>6</v>
      </c>
      <c r="C416" t="s">
        <v>7</v>
      </c>
      <c r="D416">
        <v>5188.6499999999996</v>
      </c>
      <c r="E416">
        <v>5189.1400000000003</v>
      </c>
      <c r="F416">
        <v>5183.01</v>
      </c>
      <c r="H416" s="1">
        <f t="shared" si="18"/>
        <v>46080.069421296299</v>
      </c>
      <c r="I416" s="2">
        <f t="shared" si="19"/>
        <v>46080.069444444445</v>
      </c>
      <c r="J416">
        <f t="shared" si="20"/>
        <v>1772156400</v>
      </c>
    </row>
    <row r="417" spans="1:10" x14ac:dyDescent="0.55000000000000004">
      <c r="A417">
        <v>1772156698</v>
      </c>
      <c r="B417" t="s">
        <v>6</v>
      </c>
      <c r="C417" t="s">
        <v>7</v>
      </c>
      <c r="D417">
        <v>5188.54</v>
      </c>
      <c r="E417">
        <v>5190.5600000000004</v>
      </c>
      <c r="F417">
        <v>5186.2700000000004</v>
      </c>
      <c r="H417" s="1">
        <f t="shared" si="18"/>
        <v>46080.072893518518</v>
      </c>
      <c r="I417" s="2">
        <f t="shared" si="19"/>
        <v>46080.072916666664</v>
      </c>
      <c r="J417">
        <f t="shared" si="20"/>
        <v>1772156700</v>
      </c>
    </row>
    <row r="418" spans="1:10" x14ac:dyDescent="0.55000000000000004">
      <c r="A418">
        <v>1772156998</v>
      </c>
      <c r="B418" t="s">
        <v>6</v>
      </c>
      <c r="C418" t="s">
        <v>7</v>
      </c>
      <c r="D418">
        <v>5192.1000000000004</v>
      </c>
      <c r="E418">
        <v>5193.26</v>
      </c>
      <c r="F418">
        <v>5188.18</v>
      </c>
      <c r="H418" s="1">
        <f t="shared" si="18"/>
        <v>46080.076365740737</v>
      </c>
      <c r="I418" s="2">
        <f t="shared" si="19"/>
        <v>46080.076388888891</v>
      </c>
      <c r="J418">
        <f t="shared" si="20"/>
        <v>1772157000</v>
      </c>
    </row>
    <row r="419" spans="1:10" x14ac:dyDescent="0.55000000000000004">
      <c r="A419">
        <v>1772157298</v>
      </c>
      <c r="B419" t="s">
        <v>6</v>
      </c>
      <c r="C419" t="s">
        <v>7</v>
      </c>
      <c r="D419">
        <v>5194.22</v>
      </c>
      <c r="E419">
        <v>5195.17</v>
      </c>
      <c r="F419">
        <v>5190.41</v>
      </c>
      <c r="H419" s="1">
        <f t="shared" si="18"/>
        <v>46080.079837962963</v>
      </c>
      <c r="I419" s="2">
        <f t="shared" si="19"/>
        <v>46080.079861111109</v>
      </c>
      <c r="J419">
        <f t="shared" si="20"/>
        <v>1772157300</v>
      </c>
    </row>
    <row r="420" spans="1:10" x14ac:dyDescent="0.55000000000000004">
      <c r="A420">
        <v>1772157598</v>
      </c>
      <c r="B420" t="s">
        <v>6</v>
      </c>
      <c r="C420" t="s">
        <v>7</v>
      </c>
      <c r="D420">
        <v>5193.3100000000004</v>
      </c>
      <c r="E420">
        <v>5197.6000000000004</v>
      </c>
      <c r="F420">
        <v>5192.5</v>
      </c>
      <c r="H420" s="1">
        <f t="shared" si="18"/>
        <v>46080.083310185189</v>
      </c>
      <c r="I420" s="2">
        <f t="shared" si="19"/>
        <v>46080.083333333336</v>
      </c>
      <c r="J420">
        <f t="shared" si="20"/>
        <v>1772157600</v>
      </c>
    </row>
    <row r="421" spans="1:10" x14ac:dyDescent="0.55000000000000004">
      <c r="A421">
        <v>1772157898</v>
      </c>
      <c r="B421" t="s">
        <v>6</v>
      </c>
      <c r="C421" t="s">
        <v>7</v>
      </c>
      <c r="D421">
        <v>5195.28</v>
      </c>
      <c r="E421">
        <v>5199.96</v>
      </c>
      <c r="F421">
        <v>5194.2299999999996</v>
      </c>
      <c r="H421" s="1">
        <f t="shared" si="18"/>
        <v>46080.086782407408</v>
      </c>
      <c r="I421" s="2">
        <f t="shared" si="19"/>
        <v>46080.086805555555</v>
      </c>
      <c r="J421">
        <f t="shared" si="20"/>
        <v>1772157900</v>
      </c>
    </row>
    <row r="422" spans="1:10" x14ac:dyDescent="0.55000000000000004">
      <c r="A422">
        <v>1772158198</v>
      </c>
      <c r="B422" t="s">
        <v>6</v>
      </c>
      <c r="C422" t="s">
        <v>7</v>
      </c>
      <c r="D422">
        <v>5194.16</v>
      </c>
      <c r="E422">
        <v>5199.7700000000004</v>
      </c>
      <c r="F422">
        <v>5194.5</v>
      </c>
      <c r="H422" s="1">
        <f t="shared" si="18"/>
        <v>46080.090254629627</v>
      </c>
      <c r="I422" s="2">
        <f t="shared" si="19"/>
        <v>46080.090277777781</v>
      </c>
      <c r="J422">
        <f t="shared" si="20"/>
        <v>1772158200</v>
      </c>
    </row>
    <row r="423" spans="1:10" x14ac:dyDescent="0.55000000000000004">
      <c r="A423">
        <v>1772158498</v>
      </c>
      <c r="B423" t="s">
        <v>6</v>
      </c>
      <c r="C423" t="s">
        <v>7</v>
      </c>
      <c r="D423">
        <v>5191.24</v>
      </c>
      <c r="E423">
        <v>5198.63</v>
      </c>
      <c r="F423">
        <v>5194.04</v>
      </c>
      <c r="H423" s="1">
        <f t="shared" si="18"/>
        <v>46080.093726851846</v>
      </c>
      <c r="I423" s="2">
        <f t="shared" si="19"/>
        <v>46080.09375</v>
      </c>
      <c r="J423">
        <f t="shared" si="20"/>
        <v>1772158500</v>
      </c>
    </row>
    <row r="424" spans="1:10" x14ac:dyDescent="0.55000000000000004">
      <c r="A424">
        <v>1772158798</v>
      </c>
      <c r="B424" t="s">
        <v>6</v>
      </c>
      <c r="C424" t="s">
        <v>7</v>
      </c>
      <c r="D424">
        <v>5186.66</v>
      </c>
      <c r="E424">
        <v>5196.1000000000004</v>
      </c>
      <c r="F424">
        <v>5190.3100000000004</v>
      </c>
      <c r="H424" s="1">
        <f t="shared" si="18"/>
        <v>46080.097199074073</v>
      </c>
      <c r="I424" s="2">
        <f t="shared" si="19"/>
        <v>46080.097222222219</v>
      </c>
      <c r="J424">
        <f t="shared" si="20"/>
        <v>1772158800</v>
      </c>
    </row>
    <row r="425" spans="1:10" x14ac:dyDescent="0.55000000000000004">
      <c r="A425">
        <v>1772159098</v>
      </c>
      <c r="B425" t="s">
        <v>6</v>
      </c>
      <c r="C425" t="s">
        <v>7</v>
      </c>
      <c r="D425">
        <v>5183.93</v>
      </c>
      <c r="E425">
        <v>5192.55</v>
      </c>
      <c r="F425">
        <v>5187.38</v>
      </c>
      <c r="H425" s="1">
        <f t="shared" si="18"/>
        <v>46080.100671296299</v>
      </c>
      <c r="I425" s="2">
        <f t="shared" si="19"/>
        <v>46080.100694444445</v>
      </c>
      <c r="J425">
        <f t="shared" si="20"/>
        <v>1772159100</v>
      </c>
    </row>
    <row r="426" spans="1:10" x14ac:dyDescent="0.55000000000000004">
      <c r="A426">
        <v>1772159398</v>
      </c>
      <c r="B426" t="s">
        <v>6</v>
      </c>
      <c r="C426" t="s">
        <v>7</v>
      </c>
      <c r="D426">
        <v>5183.74</v>
      </c>
      <c r="E426">
        <v>5189.25</v>
      </c>
      <c r="F426">
        <v>5184.62</v>
      </c>
      <c r="H426" s="1">
        <f t="shared" si="18"/>
        <v>46080.104143518518</v>
      </c>
      <c r="I426" s="2">
        <f t="shared" si="19"/>
        <v>46080.104166666664</v>
      </c>
      <c r="J426">
        <f t="shared" si="20"/>
        <v>1772159400</v>
      </c>
    </row>
    <row r="427" spans="1:10" x14ac:dyDescent="0.55000000000000004">
      <c r="A427">
        <v>1772159698</v>
      </c>
      <c r="B427" t="s">
        <v>6</v>
      </c>
      <c r="C427" t="s">
        <v>7</v>
      </c>
      <c r="D427">
        <v>5178.53</v>
      </c>
      <c r="E427">
        <v>5186.25</v>
      </c>
      <c r="F427">
        <v>5179.07</v>
      </c>
      <c r="H427" s="1">
        <f t="shared" si="18"/>
        <v>46080.107615740737</v>
      </c>
      <c r="I427" s="2">
        <f t="shared" si="19"/>
        <v>46080.107638888891</v>
      </c>
      <c r="J427">
        <f t="shared" si="20"/>
        <v>1772159700</v>
      </c>
    </row>
    <row r="428" spans="1:10" x14ac:dyDescent="0.55000000000000004">
      <c r="A428">
        <v>1772159998</v>
      </c>
      <c r="B428" t="s">
        <v>6</v>
      </c>
      <c r="C428" t="s">
        <v>7</v>
      </c>
      <c r="D428">
        <v>5181.46</v>
      </c>
      <c r="E428">
        <v>5183.42</v>
      </c>
      <c r="F428">
        <v>5177.22</v>
      </c>
      <c r="H428" s="1">
        <f t="shared" si="18"/>
        <v>46080.111087962963</v>
      </c>
      <c r="I428" s="2">
        <f t="shared" si="19"/>
        <v>46080.111111111109</v>
      </c>
      <c r="J428">
        <f t="shared" si="20"/>
        <v>1772160000</v>
      </c>
    </row>
    <row r="429" spans="1:10" x14ac:dyDescent="0.55000000000000004">
      <c r="A429">
        <v>1772160298</v>
      </c>
      <c r="B429" t="s">
        <v>6</v>
      </c>
      <c r="C429" t="s">
        <v>7</v>
      </c>
      <c r="D429">
        <v>5178.68</v>
      </c>
      <c r="E429">
        <v>5182.04</v>
      </c>
      <c r="F429">
        <v>5176.04</v>
      </c>
      <c r="H429" s="1">
        <f t="shared" si="18"/>
        <v>46080.114560185189</v>
      </c>
      <c r="I429" s="2">
        <f t="shared" si="19"/>
        <v>46080.114583333336</v>
      </c>
      <c r="J429">
        <f t="shared" si="20"/>
        <v>1772160300</v>
      </c>
    </row>
    <row r="430" spans="1:10" x14ac:dyDescent="0.55000000000000004">
      <c r="A430">
        <v>1772160598</v>
      </c>
      <c r="B430" t="s">
        <v>6</v>
      </c>
      <c r="C430" t="s">
        <v>7</v>
      </c>
      <c r="D430">
        <v>5177.7700000000004</v>
      </c>
      <c r="E430">
        <v>5179.42</v>
      </c>
      <c r="F430">
        <v>5173.7299999999996</v>
      </c>
      <c r="H430" s="1">
        <f t="shared" si="18"/>
        <v>46080.118032407408</v>
      </c>
      <c r="I430" s="2">
        <f t="shared" si="19"/>
        <v>46080.118055555555</v>
      </c>
      <c r="J430">
        <f t="shared" si="20"/>
        <v>1772160600</v>
      </c>
    </row>
    <row r="431" spans="1:10" x14ac:dyDescent="0.55000000000000004">
      <c r="A431">
        <v>1772160898</v>
      </c>
      <c r="B431" t="s">
        <v>6</v>
      </c>
      <c r="C431" t="s">
        <v>7</v>
      </c>
      <c r="D431">
        <v>5183.68</v>
      </c>
      <c r="E431">
        <v>5180.55</v>
      </c>
      <c r="F431">
        <v>5174.24</v>
      </c>
      <c r="H431" s="1">
        <f t="shared" si="18"/>
        <v>46080.121504629627</v>
      </c>
      <c r="I431" s="2">
        <f t="shared" si="19"/>
        <v>46080.121527777781</v>
      </c>
      <c r="J431">
        <f t="shared" si="20"/>
        <v>1772160900</v>
      </c>
    </row>
    <row r="432" spans="1:10" x14ac:dyDescent="0.55000000000000004">
      <c r="A432">
        <v>1772161198</v>
      </c>
      <c r="B432" t="s">
        <v>6</v>
      </c>
      <c r="C432" t="s">
        <v>7</v>
      </c>
      <c r="D432">
        <v>5182.75</v>
      </c>
      <c r="E432">
        <v>5181.87</v>
      </c>
      <c r="F432">
        <v>5177.0600000000004</v>
      </c>
      <c r="H432" s="1">
        <f t="shared" si="18"/>
        <v>46080.124976851846</v>
      </c>
      <c r="I432" s="2">
        <f t="shared" si="19"/>
        <v>46080.125</v>
      </c>
      <c r="J432">
        <f t="shared" si="20"/>
        <v>1772161200</v>
      </c>
    </row>
    <row r="433" spans="1:10" x14ac:dyDescent="0.55000000000000004">
      <c r="A433">
        <v>1772161498</v>
      </c>
      <c r="B433" t="s">
        <v>6</v>
      </c>
      <c r="C433" t="s">
        <v>7</v>
      </c>
      <c r="D433">
        <v>5183.04</v>
      </c>
      <c r="E433">
        <v>5182.3500000000004</v>
      </c>
      <c r="F433">
        <v>5178.66</v>
      </c>
      <c r="H433" s="1">
        <f t="shared" si="18"/>
        <v>46080.128449074073</v>
      </c>
      <c r="I433" s="2">
        <f t="shared" si="19"/>
        <v>46080.128472222219</v>
      </c>
      <c r="J433">
        <f t="shared" si="20"/>
        <v>1772161500</v>
      </c>
    </row>
    <row r="434" spans="1:10" x14ac:dyDescent="0.55000000000000004">
      <c r="A434">
        <v>1772161798</v>
      </c>
      <c r="B434" t="s">
        <v>6</v>
      </c>
      <c r="C434" t="s">
        <v>7</v>
      </c>
      <c r="D434">
        <v>5182.8999999999996</v>
      </c>
      <c r="E434">
        <v>5182.47</v>
      </c>
      <c r="F434">
        <v>5179.8500000000004</v>
      </c>
      <c r="H434" s="1">
        <f t="shared" si="18"/>
        <v>46080.131921296299</v>
      </c>
      <c r="I434" s="2">
        <f t="shared" si="19"/>
        <v>46080.131944444445</v>
      </c>
      <c r="J434">
        <f t="shared" si="20"/>
        <v>1772161800</v>
      </c>
    </row>
    <row r="435" spans="1:10" x14ac:dyDescent="0.55000000000000004">
      <c r="A435">
        <v>1772162098</v>
      </c>
      <c r="B435" t="s">
        <v>6</v>
      </c>
      <c r="C435" t="s">
        <v>7</v>
      </c>
      <c r="D435">
        <v>5183.78</v>
      </c>
      <c r="E435">
        <v>5183.07</v>
      </c>
      <c r="F435">
        <v>5180.74</v>
      </c>
      <c r="H435" s="1">
        <f t="shared" si="18"/>
        <v>46080.135393518518</v>
      </c>
      <c r="I435" s="2">
        <f t="shared" si="19"/>
        <v>46080.135416666664</v>
      </c>
      <c r="J435">
        <f t="shared" si="20"/>
        <v>1772162100</v>
      </c>
    </row>
    <row r="436" spans="1:10" x14ac:dyDescent="0.55000000000000004">
      <c r="A436">
        <v>1772162398</v>
      </c>
      <c r="B436" t="s">
        <v>6</v>
      </c>
      <c r="C436" t="s">
        <v>7</v>
      </c>
      <c r="D436">
        <v>5185.07</v>
      </c>
      <c r="E436">
        <v>5183.84</v>
      </c>
      <c r="F436">
        <v>5181.45</v>
      </c>
      <c r="H436" s="1">
        <f t="shared" si="18"/>
        <v>46080.138865740737</v>
      </c>
      <c r="I436" s="2">
        <f t="shared" si="19"/>
        <v>46080.138888888891</v>
      </c>
      <c r="J436">
        <f t="shared" si="20"/>
        <v>1772162400</v>
      </c>
    </row>
    <row r="437" spans="1:10" x14ac:dyDescent="0.55000000000000004">
      <c r="A437">
        <v>1772162698</v>
      </c>
      <c r="B437" t="s">
        <v>6</v>
      </c>
      <c r="C437" t="s">
        <v>7</v>
      </c>
      <c r="D437">
        <v>5186.8900000000003</v>
      </c>
      <c r="E437">
        <v>5185.9399999999996</v>
      </c>
      <c r="F437">
        <v>5183.38</v>
      </c>
      <c r="H437" s="1">
        <f t="shared" si="18"/>
        <v>46080.142337962963</v>
      </c>
      <c r="I437" s="2">
        <f t="shared" si="19"/>
        <v>46080.142361111109</v>
      </c>
      <c r="J437">
        <f t="shared" si="20"/>
        <v>1772162700</v>
      </c>
    </row>
    <row r="438" spans="1:10" x14ac:dyDescent="0.55000000000000004">
      <c r="A438">
        <v>1772162998</v>
      </c>
      <c r="B438" t="s">
        <v>6</v>
      </c>
      <c r="C438" t="s">
        <v>7</v>
      </c>
      <c r="D438">
        <v>5187.76</v>
      </c>
      <c r="E438">
        <v>5187.6899999999996</v>
      </c>
      <c r="F438">
        <v>5184.79</v>
      </c>
      <c r="H438" s="1">
        <f t="shared" si="18"/>
        <v>46080.145810185189</v>
      </c>
      <c r="I438" s="2">
        <f t="shared" si="19"/>
        <v>46080.145833333336</v>
      </c>
      <c r="J438">
        <f t="shared" si="20"/>
        <v>1772163000</v>
      </c>
    </row>
    <row r="439" spans="1:10" x14ac:dyDescent="0.55000000000000004">
      <c r="A439">
        <v>1772163298</v>
      </c>
      <c r="B439" t="s">
        <v>6</v>
      </c>
      <c r="C439" t="s">
        <v>7</v>
      </c>
      <c r="D439">
        <v>5186.55</v>
      </c>
      <c r="E439">
        <v>5188.18</v>
      </c>
      <c r="F439">
        <v>5184.6499999999996</v>
      </c>
      <c r="H439" s="1">
        <f t="shared" si="18"/>
        <v>46080.149282407408</v>
      </c>
      <c r="I439" s="2">
        <f t="shared" si="19"/>
        <v>46080.149305555555</v>
      </c>
      <c r="J439">
        <f t="shared" si="20"/>
        <v>1772163300</v>
      </c>
    </row>
    <row r="440" spans="1:10" x14ac:dyDescent="0.55000000000000004">
      <c r="A440">
        <v>1772163598</v>
      </c>
      <c r="B440" t="s">
        <v>6</v>
      </c>
      <c r="C440" t="s">
        <v>7</v>
      </c>
      <c r="D440">
        <v>5187.17</v>
      </c>
      <c r="E440">
        <v>5188.3599999999997</v>
      </c>
      <c r="F440">
        <v>5185.4399999999996</v>
      </c>
      <c r="H440" s="1">
        <f t="shared" si="18"/>
        <v>46080.152754629627</v>
      </c>
      <c r="I440" s="2">
        <f t="shared" si="19"/>
        <v>46080.152777777781</v>
      </c>
      <c r="J440">
        <f t="shared" si="20"/>
        <v>1772163600</v>
      </c>
    </row>
    <row r="441" spans="1:10" x14ac:dyDescent="0.55000000000000004">
      <c r="A441">
        <v>1772163898</v>
      </c>
      <c r="B441" t="s">
        <v>6</v>
      </c>
      <c r="C441" t="s">
        <v>7</v>
      </c>
      <c r="D441">
        <v>5189.7</v>
      </c>
      <c r="E441">
        <v>5189.71</v>
      </c>
      <c r="F441">
        <v>5186.57</v>
      </c>
      <c r="H441" s="1">
        <f t="shared" si="18"/>
        <v>46080.156226851846</v>
      </c>
      <c r="I441" s="2">
        <f t="shared" si="19"/>
        <v>46080.15625</v>
      </c>
      <c r="J441">
        <f t="shared" si="20"/>
        <v>1772163900</v>
      </c>
    </row>
    <row r="442" spans="1:10" x14ac:dyDescent="0.55000000000000004">
      <c r="A442">
        <v>1772164198</v>
      </c>
      <c r="B442" t="s">
        <v>6</v>
      </c>
      <c r="C442" t="s">
        <v>7</v>
      </c>
      <c r="D442">
        <v>5189.59</v>
      </c>
      <c r="E442">
        <v>5190.53</v>
      </c>
      <c r="F442">
        <v>5188.29</v>
      </c>
      <c r="H442" s="1">
        <f t="shared" si="18"/>
        <v>46080.159699074073</v>
      </c>
      <c r="I442" s="2">
        <f t="shared" si="19"/>
        <v>46080.159722222219</v>
      </c>
      <c r="J442">
        <f t="shared" si="20"/>
        <v>1772164200</v>
      </c>
    </row>
    <row r="443" spans="1:10" x14ac:dyDescent="0.55000000000000004">
      <c r="A443">
        <v>1772164498</v>
      </c>
      <c r="B443" t="s">
        <v>6</v>
      </c>
      <c r="C443" t="s">
        <v>7</v>
      </c>
      <c r="D443">
        <v>5184</v>
      </c>
      <c r="E443">
        <v>5190.9399999999996</v>
      </c>
      <c r="F443">
        <v>5186.79</v>
      </c>
      <c r="H443" s="1">
        <f t="shared" si="18"/>
        <v>46080.163171296299</v>
      </c>
      <c r="I443" s="2">
        <f t="shared" si="19"/>
        <v>46080.163194444445</v>
      </c>
      <c r="J443">
        <f t="shared" si="20"/>
        <v>1772164500</v>
      </c>
    </row>
    <row r="444" spans="1:10" x14ac:dyDescent="0.55000000000000004">
      <c r="A444">
        <v>1772164798</v>
      </c>
      <c r="B444" t="s">
        <v>6</v>
      </c>
      <c r="C444" t="s">
        <v>7</v>
      </c>
      <c r="D444">
        <v>5185.32</v>
      </c>
      <c r="E444">
        <v>5189.0600000000004</v>
      </c>
      <c r="F444">
        <v>5185.5200000000004</v>
      </c>
      <c r="H444" s="1">
        <f t="shared" si="18"/>
        <v>46080.166643518518</v>
      </c>
      <c r="I444" s="2">
        <f t="shared" si="19"/>
        <v>46080.166666666664</v>
      </c>
      <c r="J444">
        <f t="shared" si="20"/>
        <v>1772164800</v>
      </c>
    </row>
    <row r="445" spans="1:10" x14ac:dyDescent="0.55000000000000004">
      <c r="A445">
        <v>1772165098</v>
      </c>
      <c r="B445" t="s">
        <v>6</v>
      </c>
      <c r="C445" t="s">
        <v>7</v>
      </c>
      <c r="D445">
        <v>5185.8900000000003</v>
      </c>
      <c r="E445">
        <v>5188.4799999999996</v>
      </c>
      <c r="F445">
        <v>5185.5</v>
      </c>
      <c r="H445" s="1">
        <f t="shared" si="18"/>
        <v>46080.170115740737</v>
      </c>
      <c r="I445" s="2">
        <f t="shared" si="19"/>
        <v>46080.170138888891</v>
      </c>
      <c r="J445">
        <f t="shared" si="20"/>
        <v>1772165100</v>
      </c>
    </row>
    <row r="446" spans="1:10" x14ac:dyDescent="0.55000000000000004">
      <c r="A446">
        <v>1772165398</v>
      </c>
      <c r="B446" t="s">
        <v>6</v>
      </c>
      <c r="C446" t="s">
        <v>7</v>
      </c>
      <c r="D446">
        <v>5186.6099999999997</v>
      </c>
      <c r="E446">
        <v>5187.63</v>
      </c>
      <c r="F446">
        <v>5185.05</v>
      </c>
      <c r="H446" s="1">
        <f t="shared" si="18"/>
        <v>46080.173587962963</v>
      </c>
      <c r="I446" s="2">
        <f t="shared" si="19"/>
        <v>46080.173611111109</v>
      </c>
      <c r="J446">
        <f t="shared" si="20"/>
        <v>1772165400</v>
      </c>
    </row>
    <row r="447" spans="1:10" x14ac:dyDescent="0.55000000000000004">
      <c r="A447">
        <v>1772165698</v>
      </c>
      <c r="B447" t="s">
        <v>6</v>
      </c>
      <c r="C447" t="s">
        <v>7</v>
      </c>
      <c r="D447">
        <v>5184.83</v>
      </c>
      <c r="E447">
        <v>5187.21</v>
      </c>
      <c r="F447">
        <v>5184.76</v>
      </c>
      <c r="H447" s="1">
        <f t="shared" si="18"/>
        <v>46080.177060185189</v>
      </c>
      <c r="I447" s="2">
        <f t="shared" si="19"/>
        <v>46080.177083333336</v>
      </c>
      <c r="J447">
        <f t="shared" si="20"/>
        <v>1772165700</v>
      </c>
    </row>
    <row r="448" spans="1:10" x14ac:dyDescent="0.55000000000000004">
      <c r="A448">
        <v>1772165998</v>
      </c>
      <c r="B448" t="s">
        <v>6</v>
      </c>
      <c r="C448" t="s">
        <v>7</v>
      </c>
      <c r="D448">
        <v>5187.8599999999997</v>
      </c>
      <c r="E448">
        <v>5187.5200000000004</v>
      </c>
      <c r="F448">
        <v>5183.2700000000004</v>
      </c>
      <c r="H448" s="1">
        <f t="shared" si="18"/>
        <v>46080.180532407408</v>
      </c>
      <c r="I448" s="2">
        <f t="shared" si="19"/>
        <v>46080.180555555555</v>
      </c>
      <c r="J448">
        <f t="shared" si="20"/>
        <v>1772166000</v>
      </c>
    </row>
    <row r="449" spans="1:10" x14ac:dyDescent="0.55000000000000004">
      <c r="A449">
        <v>1772166298</v>
      </c>
      <c r="B449" t="s">
        <v>6</v>
      </c>
      <c r="C449" t="s">
        <v>7</v>
      </c>
      <c r="D449">
        <v>5187.37</v>
      </c>
      <c r="E449">
        <v>5188.1400000000003</v>
      </c>
      <c r="F449">
        <v>5184.7299999999996</v>
      </c>
      <c r="H449" s="1">
        <f t="shared" si="18"/>
        <v>46080.184004629627</v>
      </c>
      <c r="I449" s="2">
        <f t="shared" si="19"/>
        <v>46080.184027777781</v>
      </c>
      <c r="J449">
        <f t="shared" si="20"/>
        <v>1772166300</v>
      </c>
    </row>
    <row r="450" spans="1:10" x14ac:dyDescent="0.55000000000000004">
      <c r="A450">
        <v>1772166598</v>
      </c>
      <c r="B450" t="s">
        <v>6</v>
      </c>
      <c r="C450" t="s">
        <v>7</v>
      </c>
      <c r="D450">
        <v>5186.79</v>
      </c>
      <c r="E450">
        <v>5187.82</v>
      </c>
      <c r="F450">
        <v>5185.09</v>
      </c>
      <c r="H450" s="1">
        <f t="shared" ref="H450:H501" si="21">(A450/86400)+25569</f>
        <v>46080.187476851846</v>
      </c>
      <c r="I450" s="2">
        <f t="shared" ref="I450:I501" si="22">CEILING(INT(H450*1440)/1440*288,1)/288</f>
        <v>46080.1875</v>
      </c>
      <c r="J450">
        <f t="shared" si="20"/>
        <v>1772166600</v>
      </c>
    </row>
    <row r="451" spans="1:10" x14ac:dyDescent="0.55000000000000004">
      <c r="A451">
        <v>1772166898</v>
      </c>
      <c r="B451" t="s">
        <v>6</v>
      </c>
      <c r="C451" t="s">
        <v>7</v>
      </c>
      <c r="D451">
        <v>5187.75</v>
      </c>
      <c r="E451">
        <v>5188.18</v>
      </c>
      <c r="F451">
        <v>5185.93</v>
      </c>
      <c r="H451" s="1">
        <f t="shared" si="21"/>
        <v>46080.190949074073</v>
      </c>
      <c r="I451" s="2">
        <f t="shared" si="22"/>
        <v>46080.190972222219</v>
      </c>
      <c r="J451">
        <f t="shared" ref="J451:J501" si="23">MROUND((I451-25569)*86400,300)</f>
        <v>1772166900</v>
      </c>
    </row>
    <row r="452" spans="1:10" x14ac:dyDescent="0.55000000000000004">
      <c r="A452">
        <v>1772167198</v>
      </c>
      <c r="B452" t="s">
        <v>6</v>
      </c>
      <c r="C452" t="s">
        <v>7</v>
      </c>
      <c r="D452">
        <v>5187.34</v>
      </c>
      <c r="E452">
        <v>5188.1499999999996</v>
      </c>
      <c r="F452">
        <v>5186.38</v>
      </c>
      <c r="H452" s="1">
        <f t="shared" si="21"/>
        <v>46080.194421296299</v>
      </c>
      <c r="I452" s="2">
        <f t="shared" si="22"/>
        <v>46080.194444444445</v>
      </c>
      <c r="J452">
        <f t="shared" si="23"/>
        <v>1772167200</v>
      </c>
    </row>
    <row r="453" spans="1:10" x14ac:dyDescent="0.55000000000000004">
      <c r="A453">
        <v>1772167498</v>
      </c>
      <c r="B453" t="s">
        <v>6</v>
      </c>
      <c r="C453" t="s">
        <v>7</v>
      </c>
      <c r="D453">
        <v>5185.67</v>
      </c>
      <c r="E453">
        <v>5187.84</v>
      </c>
      <c r="F453">
        <v>5186.03</v>
      </c>
      <c r="H453" s="1">
        <f t="shared" si="21"/>
        <v>46080.197893518518</v>
      </c>
      <c r="I453" s="2">
        <f t="shared" si="22"/>
        <v>46080.197916666664</v>
      </c>
      <c r="J453">
        <f t="shared" si="23"/>
        <v>1772167500</v>
      </c>
    </row>
    <row r="454" spans="1:10" x14ac:dyDescent="0.55000000000000004">
      <c r="A454">
        <v>1772167798</v>
      </c>
      <c r="B454" t="s">
        <v>6</v>
      </c>
      <c r="C454" t="s">
        <v>7</v>
      </c>
      <c r="D454">
        <v>5183.22</v>
      </c>
      <c r="E454">
        <v>5186.8999999999996</v>
      </c>
      <c r="F454">
        <v>5184.54</v>
      </c>
      <c r="H454" s="1">
        <f t="shared" si="21"/>
        <v>46080.201365740737</v>
      </c>
      <c r="I454" s="2">
        <f t="shared" si="22"/>
        <v>46080.201388888891</v>
      </c>
      <c r="J454">
        <f t="shared" si="23"/>
        <v>1772167800</v>
      </c>
    </row>
    <row r="455" spans="1:10" x14ac:dyDescent="0.55000000000000004">
      <c r="A455">
        <v>1772168098</v>
      </c>
      <c r="B455" t="s">
        <v>6</v>
      </c>
      <c r="C455" t="s">
        <v>7</v>
      </c>
      <c r="D455">
        <v>5181.88</v>
      </c>
      <c r="E455">
        <v>5185.6899999999996</v>
      </c>
      <c r="F455">
        <v>5182.72</v>
      </c>
      <c r="H455" s="1">
        <f t="shared" si="21"/>
        <v>46080.204837962963</v>
      </c>
      <c r="I455" s="2">
        <f t="shared" si="22"/>
        <v>46080.204861111109</v>
      </c>
      <c r="J455">
        <f t="shared" si="23"/>
        <v>1772168100</v>
      </c>
    </row>
    <row r="456" spans="1:10" x14ac:dyDescent="0.55000000000000004">
      <c r="A456">
        <v>1772168398</v>
      </c>
      <c r="B456" t="s">
        <v>6</v>
      </c>
      <c r="C456" t="s">
        <v>7</v>
      </c>
      <c r="D456">
        <v>5184.54</v>
      </c>
      <c r="E456">
        <v>5184.8900000000003</v>
      </c>
      <c r="F456">
        <v>5181.87</v>
      </c>
      <c r="H456" s="1">
        <f t="shared" si="21"/>
        <v>46080.208310185189</v>
      </c>
      <c r="I456" s="2">
        <f t="shared" si="22"/>
        <v>46080.208333333336</v>
      </c>
      <c r="J456">
        <f t="shared" si="23"/>
        <v>1772168400</v>
      </c>
    </row>
    <row r="457" spans="1:10" x14ac:dyDescent="0.55000000000000004">
      <c r="A457">
        <v>1772168698</v>
      </c>
      <c r="B457" t="s">
        <v>6</v>
      </c>
      <c r="C457" t="s">
        <v>7</v>
      </c>
      <c r="D457">
        <v>5185.09</v>
      </c>
      <c r="E457">
        <v>5185.04</v>
      </c>
      <c r="F457">
        <v>5182.6499999999996</v>
      </c>
      <c r="H457" s="1">
        <f t="shared" si="21"/>
        <v>46080.211782407408</v>
      </c>
      <c r="I457" s="2">
        <f t="shared" si="22"/>
        <v>46080.211805555555</v>
      </c>
      <c r="J457">
        <f t="shared" si="23"/>
        <v>1772168700</v>
      </c>
    </row>
    <row r="458" spans="1:10" x14ac:dyDescent="0.55000000000000004">
      <c r="A458">
        <v>1772168998</v>
      </c>
      <c r="B458" t="s">
        <v>6</v>
      </c>
      <c r="C458" t="s">
        <v>7</v>
      </c>
      <c r="D458">
        <v>5187.34</v>
      </c>
      <c r="E458">
        <v>5186.03</v>
      </c>
      <c r="F458">
        <v>5183.37</v>
      </c>
      <c r="H458" s="1">
        <f t="shared" si="21"/>
        <v>46080.215254629627</v>
      </c>
      <c r="I458" s="2">
        <f t="shared" si="22"/>
        <v>46080.215277777781</v>
      </c>
      <c r="J458">
        <f t="shared" si="23"/>
        <v>1772169000</v>
      </c>
    </row>
    <row r="459" spans="1:10" x14ac:dyDescent="0.55000000000000004">
      <c r="A459">
        <v>1772169298</v>
      </c>
      <c r="B459" t="s">
        <v>6</v>
      </c>
      <c r="C459" t="s">
        <v>7</v>
      </c>
      <c r="D459">
        <v>5186.4799999999996</v>
      </c>
      <c r="E459">
        <v>5186.67</v>
      </c>
      <c r="F459">
        <v>5184.41</v>
      </c>
      <c r="H459" s="1">
        <f t="shared" si="21"/>
        <v>46080.218726851846</v>
      </c>
      <c r="I459" s="2">
        <f t="shared" si="22"/>
        <v>46080.21875</v>
      </c>
      <c r="J459">
        <f t="shared" si="23"/>
        <v>1772169300</v>
      </c>
    </row>
    <row r="460" spans="1:10" x14ac:dyDescent="0.55000000000000004">
      <c r="A460">
        <v>1772169598</v>
      </c>
      <c r="B460" t="s">
        <v>6</v>
      </c>
      <c r="C460" t="s">
        <v>7</v>
      </c>
      <c r="D460">
        <v>5189.16</v>
      </c>
      <c r="E460">
        <v>5188.2</v>
      </c>
      <c r="F460">
        <v>5185.3500000000004</v>
      </c>
      <c r="H460" s="1">
        <f t="shared" si="21"/>
        <v>46080.222199074073</v>
      </c>
      <c r="I460" s="2">
        <f t="shared" si="22"/>
        <v>46080.222222222219</v>
      </c>
      <c r="J460">
        <f t="shared" si="23"/>
        <v>1772169600</v>
      </c>
    </row>
    <row r="461" spans="1:10" x14ac:dyDescent="0.55000000000000004">
      <c r="A461">
        <v>1772169898</v>
      </c>
      <c r="B461" t="s">
        <v>6</v>
      </c>
      <c r="C461" t="s">
        <v>7</v>
      </c>
      <c r="D461">
        <v>5194.8</v>
      </c>
      <c r="E461">
        <v>5191.62</v>
      </c>
      <c r="F461">
        <v>5187.3500000000004</v>
      </c>
      <c r="H461" s="1">
        <f t="shared" si="21"/>
        <v>46080.225671296299</v>
      </c>
      <c r="I461" s="2">
        <f t="shared" si="22"/>
        <v>46080.225694444445</v>
      </c>
      <c r="J461">
        <f t="shared" si="23"/>
        <v>1772169900</v>
      </c>
    </row>
    <row r="462" spans="1:10" x14ac:dyDescent="0.55000000000000004">
      <c r="A462">
        <v>1772170198</v>
      </c>
      <c r="B462" t="s">
        <v>6</v>
      </c>
      <c r="C462" t="s">
        <v>7</v>
      </c>
      <c r="D462">
        <v>5196.26</v>
      </c>
      <c r="E462">
        <v>5195.07</v>
      </c>
      <c r="F462">
        <v>5191</v>
      </c>
      <c r="H462" s="1">
        <f t="shared" si="21"/>
        <v>46080.229143518518</v>
      </c>
      <c r="I462" s="2">
        <f t="shared" si="22"/>
        <v>46080.229166666664</v>
      </c>
      <c r="J462">
        <f t="shared" si="23"/>
        <v>1772170200</v>
      </c>
    </row>
    <row r="463" spans="1:10" x14ac:dyDescent="0.55000000000000004">
      <c r="A463">
        <v>1772170498</v>
      </c>
      <c r="B463" t="s">
        <v>6</v>
      </c>
      <c r="C463" t="s">
        <v>7</v>
      </c>
      <c r="D463">
        <v>5194.54</v>
      </c>
      <c r="E463">
        <v>5196.51</v>
      </c>
      <c r="F463">
        <v>5191.21</v>
      </c>
      <c r="H463" s="1">
        <f t="shared" si="21"/>
        <v>46080.232615740737</v>
      </c>
      <c r="I463" s="2">
        <f t="shared" si="22"/>
        <v>46080.232638888891</v>
      </c>
      <c r="J463">
        <f t="shared" si="23"/>
        <v>1772170500</v>
      </c>
    </row>
    <row r="464" spans="1:10" x14ac:dyDescent="0.55000000000000004">
      <c r="A464">
        <v>1772170798</v>
      </c>
      <c r="B464" t="s">
        <v>6</v>
      </c>
      <c r="C464" t="s">
        <v>7</v>
      </c>
      <c r="D464">
        <v>5191.87</v>
      </c>
      <c r="E464">
        <v>5196.3100000000004</v>
      </c>
      <c r="F464">
        <v>5191.87</v>
      </c>
      <c r="H464" s="1">
        <f t="shared" si="21"/>
        <v>46080.236087962963</v>
      </c>
      <c r="I464" s="2">
        <f t="shared" si="22"/>
        <v>46080.236111111109</v>
      </c>
      <c r="J464">
        <f t="shared" si="23"/>
        <v>1772170800</v>
      </c>
    </row>
    <row r="465" spans="1:10" x14ac:dyDescent="0.55000000000000004">
      <c r="A465">
        <v>1772171098</v>
      </c>
      <c r="B465" t="s">
        <v>6</v>
      </c>
      <c r="C465" t="s">
        <v>7</v>
      </c>
      <c r="D465">
        <v>5191.26</v>
      </c>
      <c r="E465">
        <v>5195.78</v>
      </c>
      <c r="F465">
        <v>5192.07</v>
      </c>
      <c r="H465" s="1">
        <f t="shared" si="21"/>
        <v>46080.239560185189</v>
      </c>
      <c r="I465" s="2">
        <f t="shared" si="22"/>
        <v>46080.239583333336</v>
      </c>
      <c r="J465">
        <f t="shared" si="23"/>
        <v>1772171100</v>
      </c>
    </row>
    <row r="466" spans="1:10" x14ac:dyDescent="0.55000000000000004">
      <c r="A466">
        <v>1772171398</v>
      </c>
      <c r="B466" t="s">
        <v>6</v>
      </c>
      <c r="C466" t="s">
        <v>7</v>
      </c>
      <c r="D466">
        <v>5194.8599999999997</v>
      </c>
      <c r="E466">
        <v>5196.72</v>
      </c>
      <c r="F466">
        <v>5192.0200000000004</v>
      </c>
      <c r="H466" s="1">
        <f t="shared" si="21"/>
        <v>46080.243032407408</v>
      </c>
      <c r="I466" s="2">
        <f t="shared" si="22"/>
        <v>46080.243055555555</v>
      </c>
      <c r="J466">
        <f t="shared" si="23"/>
        <v>1772171400</v>
      </c>
    </row>
    <row r="467" spans="1:10" x14ac:dyDescent="0.55000000000000004">
      <c r="A467">
        <v>1772171698</v>
      </c>
      <c r="B467" t="s">
        <v>6</v>
      </c>
      <c r="C467" t="s">
        <v>7</v>
      </c>
      <c r="D467">
        <v>5197.92</v>
      </c>
      <c r="E467">
        <v>5199.0600000000004</v>
      </c>
      <c r="F467">
        <v>5193.3100000000004</v>
      </c>
      <c r="H467" s="1">
        <f t="shared" si="21"/>
        <v>46080.246504629627</v>
      </c>
      <c r="I467" s="2">
        <f t="shared" si="22"/>
        <v>46080.246527777781</v>
      </c>
      <c r="J467">
        <f t="shared" si="23"/>
        <v>1772171700</v>
      </c>
    </row>
    <row r="468" spans="1:10" x14ac:dyDescent="0.55000000000000004">
      <c r="A468">
        <v>1772171998</v>
      </c>
      <c r="B468" t="s">
        <v>6</v>
      </c>
      <c r="C468" t="s">
        <v>7</v>
      </c>
      <c r="D468">
        <v>5193.54</v>
      </c>
      <c r="E468">
        <v>5199.49</v>
      </c>
      <c r="F468">
        <v>5193.62</v>
      </c>
      <c r="H468" s="1">
        <f t="shared" si="21"/>
        <v>46080.249976851846</v>
      </c>
      <c r="I468" s="2">
        <f t="shared" si="22"/>
        <v>46080.25</v>
      </c>
      <c r="J468">
        <f t="shared" si="23"/>
        <v>1772172000</v>
      </c>
    </row>
    <row r="469" spans="1:10" x14ac:dyDescent="0.55000000000000004">
      <c r="A469">
        <v>1772172298</v>
      </c>
      <c r="B469" t="s">
        <v>6</v>
      </c>
      <c r="C469" t="s">
        <v>7</v>
      </c>
      <c r="D469">
        <v>5194.7299999999996</v>
      </c>
      <c r="E469">
        <v>5198.6099999999997</v>
      </c>
      <c r="F469">
        <v>5193.96</v>
      </c>
      <c r="H469" s="1">
        <f t="shared" si="21"/>
        <v>46080.253449074073</v>
      </c>
      <c r="I469" s="2">
        <f t="shared" si="22"/>
        <v>46080.253472222219</v>
      </c>
      <c r="J469">
        <f t="shared" si="23"/>
        <v>1772172300</v>
      </c>
    </row>
    <row r="470" spans="1:10" x14ac:dyDescent="0.55000000000000004">
      <c r="A470">
        <v>1772172598</v>
      </c>
      <c r="B470" t="s">
        <v>6</v>
      </c>
      <c r="C470" t="s">
        <v>7</v>
      </c>
      <c r="D470">
        <v>5197.1400000000003</v>
      </c>
      <c r="E470">
        <v>5198.97</v>
      </c>
      <c r="F470">
        <v>5194.7299999999996</v>
      </c>
      <c r="H470" s="1">
        <f t="shared" si="21"/>
        <v>46080.256921296299</v>
      </c>
      <c r="I470" s="2">
        <f t="shared" si="22"/>
        <v>46080.256944444445</v>
      </c>
      <c r="J470">
        <f t="shared" si="23"/>
        <v>1772172600</v>
      </c>
    </row>
    <row r="471" spans="1:10" x14ac:dyDescent="0.55000000000000004">
      <c r="A471">
        <v>1772172898</v>
      </c>
      <c r="B471" t="s">
        <v>6</v>
      </c>
      <c r="C471" t="s">
        <v>7</v>
      </c>
      <c r="D471">
        <v>5195.58</v>
      </c>
      <c r="E471">
        <v>5199.53</v>
      </c>
      <c r="F471">
        <v>5195.2700000000004</v>
      </c>
      <c r="H471" s="1">
        <f t="shared" si="21"/>
        <v>46080.260393518518</v>
      </c>
      <c r="I471" s="2">
        <f t="shared" si="22"/>
        <v>46080.260416666664</v>
      </c>
      <c r="J471">
        <f t="shared" si="23"/>
        <v>1772172900</v>
      </c>
    </row>
    <row r="472" spans="1:10" x14ac:dyDescent="0.55000000000000004">
      <c r="A472">
        <v>1772173198</v>
      </c>
      <c r="B472" t="s">
        <v>6</v>
      </c>
      <c r="C472" t="s">
        <v>7</v>
      </c>
      <c r="D472">
        <v>5195</v>
      </c>
      <c r="E472">
        <v>5198.58</v>
      </c>
      <c r="F472">
        <v>5195.1499999999996</v>
      </c>
      <c r="H472" s="1">
        <f t="shared" si="21"/>
        <v>46080.263865740737</v>
      </c>
      <c r="I472" s="2">
        <f t="shared" si="22"/>
        <v>46080.263888888891</v>
      </c>
      <c r="J472">
        <f t="shared" si="23"/>
        <v>1772173200</v>
      </c>
    </row>
    <row r="473" spans="1:10" x14ac:dyDescent="0.55000000000000004">
      <c r="A473">
        <v>1772173498</v>
      </c>
      <c r="B473" t="s">
        <v>6</v>
      </c>
      <c r="C473" t="s">
        <v>7</v>
      </c>
      <c r="D473">
        <v>5193.22</v>
      </c>
      <c r="E473">
        <v>5197.26</v>
      </c>
      <c r="F473">
        <v>5193.9799999999996</v>
      </c>
      <c r="H473" s="1">
        <f t="shared" si="21"/>
        <v>46080.267337962963</v>
      </c>
      <c r="I473" s="2">
        <f t="shared" si="22"/>
        <v>46080.267361111109</v>
      </c>
      <c r="J473">
        <f t="shared" si="23"/>
        <v>1772173500</v>
      </c>
    </row>
    <row r="474" spans="1:10" x14ac:dyDescent="0.55000000000000004">
      <c r="A474">
        <v>1772173798</v>
      </c>
      <c r="B474" t="s">
        <v>6</v>
      </c>
      <c r="C474" t="s">
        <v>7</v>
      </c>
      <c r="D474">
        <v>5192.34</v>
      </c>
      <c r="E474">
        <v>5196.75</v>
      </c>
      <c r="F474">
        <v>5193.26</v>
      </c>
      <c r="H474" s="1">
        <f t="shared" si="21"/>
        <v>46080.270810185189</v>
      </c>
      <c r="I474" s="2">
        <f t="shared" si="22"/>
        <v>46080.270833333336</v>
      </c>
      <c r="J474">
        <f t="shared" si="23"/>
        <v>1772173800</v>
      </c>
    </row>
    <row r="475" spans="1:10" x14ac:dyDescent="0.55000000000000004">
      <c r="A475">
        <v>1772174098</v>
      </c>
      <c r="B475" t="s">
        <v>6</v>
      </c>
      <c r="C475" t="s">
        <v>7</v>
      </c>
      <c r="D475">
        <v>5194.18</v>
      </c>
      <c r="E475">
        <v>5195.75</v>
      </c>
      <c r="F475">
        <v>5192.3900000000003</v>
      </c>
      <c r="H475" s="1">
        <f t="shared" si="21"/>
        <v>46080.274282407408</v>
      </c>
      <c r="I475" s="2">
        <f t="shared" si="22"/>
        <v>46080.274305555555</v>
      </c>
      <c r="J475">
        <f t="shared" si="23"/>
        <v>1772174100</v>
      </c>
    </row>
    <row r="476" spans="1:10" x14ac:dyDescent="0.55000000000000004">
      <c r="A476">
        <v>1772174398</v>
      </c>
      <c r="B476" t="s">
        <v>6</v>
      </c>
      <c r="C476" t="s">
        <v>7</v>
      </c>
      <c r="D476">
        <v>5193.45</v>
      </c>
      <c r="E476">
        <v>5195.8</v>
      </c>
      <c r="F476">
        <v>5192.43</v>
      </c>
      <c r="H476" s="1">
        <f t="shared" si="21"/>
        <v>46080.277754629627</v>
      </c>
      <c r="I476" s="2">
        <f t="shared" si="22"/>
        <v>46080.277777777781</v>
      </c>
      <c r="J476">
        <f t="shared" si="23"/>
        <v>1772174400</v>
      </c>
    </row>
    <row r="477" spans="1:10" x14ac:dyDescent="0.55000000000000004">
      <c r="A477">
        <v>1772174698</v>
      </c>
      <c r="B477" t="s">
        <v>6</v>
      </c>
      <c r="C477" t="s">
        <v>7</v>
      </c>
      <c r="D477">
        <v>5191.8900000000003</v>
      </c>
      <c r="E477">
        <v>5194.6400000000003</v>
      </c>
      <c r="F477">
        <v>5191.82</v>
      </c>
      <c r="H477" s="1">
        <f t="shared" si="21"/>
        <v>46080.281226851846</v>
      </c>
      <c r="I477" s="2">
        <f t="shared" si="22"/>
        <v>46080.28125</v>
      </c>
      <c r="J477">
        <f t="shared" si="23"/>
        <v>1772174700</v>
      </c>
    </row>
    <row r="478" spans="1:10" x14ac:dyDescent="0.55000000000000004">
      <c r="A478">
        <v>1772174998</v>
      </c>
      <c r="B478" t="s">
        <v>6</v>
      </c>
      <c r="C478" t="s">
        <v>7</v>
      </c>
      <c r="D478">
        <v>5188.8500000000004</v>
      </c>
      <c r="E478">
        <v>5193.34</v>
      </c>
      <c r="F478">
        <v>5189.53</v>
      </c>
      <c r="H478" s="1">
        <f t="shared" si="21"/>
        <v>46080.284699074073</v>
      </c>
      <c r="I478" s="2">
        <f t="shared" si="22"/>
        <v>46080.284722222219</v>
      </c>
      <c r="J478">
        <f t="shared" si="23"/>
        <v>1772175000</v>
      </c>
    </row>
    <row r="479" spans="1:10" x14ac:dyDescent="0.55000000000000004">
      <c r="A479">
        <v>1772175298</v>
      </c>
      <c r="B479" t="s">
        <v>6</v>
      </c>
      <c r="C479" t="s">
        <v>7</v>
      </c>
      <c r="D479">
        <v>5185.71</v>
      </c>
      <c r="E479">
        <v>5190.71</v>
      </c>
      <c r="F479">
        <v>5186.92</v>
      </c>
      <c r="H479" s="1">
        <f t="shared" si="21"/>
        <v>46080.288171296299</v>
      </c>
      <c r="I479" s="2">
        <f t="shared" si="22"/>
        <v>46080.288194444445</v>
      </c>
      <c r="J479">
        <f t="shared" si="23"/>
        <v>1772175300</v>
      </c>
    </row>
    <row r="480" spans="1:10" x14ac:dyDescent="0.55000000000000004">
      <c r="A480">
        <v>1772175598</v>
      </c>
      <c r="B480" t="s">
        <v>6</v>
      </c>
      <c r="C480" t="s">
        <v>7</v>
      </c>
      <c r="D480">
        <v>5185.28</v>
      </c>
      <c r="E480">
        <v>5188.72</v>
      </c>
      <c r="F480">
        <v>5184.51</v>
      </c>
      <c r="H480" s="1">
        <f t="shared" si="21"/>
        <v>46080.291643518518</v>
      </c>
      <c r="I480" s="2">
        <f t="shared" si="22"/>
        <v>46080.291666666664</v>
      </c>
      <c r="J480">
        <f t="shared" si="23"/>
        <v>1772175600</v>
      </c>
    </row>
    <row r="481" spans="1:10" x14ac:dyDescent="0.55000000000000004">
      <c r="A481">
        <v>1772175898</v>
      </c>
      <c r="B481" t="s">
        <v>6</v>
      </c>
      <c r="C481" t="s">
        <v>7</v>
      </c>
      <c r="D481">
        <v>5187.16</v>
      </c>
      <c r="E481">
        <v>5188.38</v>
      </c>
      <c r="F481">
        <v>5183.93</v>
      </c>
      <c r="H481" s="1">
        <f t="shared" si="21"/>
        <v>46080.295115740737</v>
      </c>
      <c r="I481" s="2">
        <f t="shared" si="22"/>
        <v>46080.295138888891</v>
      </c>
      <c r="J481">
        <f t="shared" si="23"/>
        <v>1772175900</v>
      </c>
    </row>
    <row r="482" spans="1:10" x14ac:dyDescent="0.55000000000000004">
      <c r="A482">
        <v>1772176198</v>
      </c>
      <c r="B482" t="s">
        <v>6</v>
      </c>
      <c r="C482" t="s">
        <v>7</v>
      </c>
      <c r="D482">
        <v>5181.7</v>
      </c>
      <c r="E482">
        <v>5187.93</v>
      </c>
      <c r="F482">
        <v>5181.88</v>
      </c>
      <c r="H482" s="1">
        <f t="shared" si="21"/>
        <v>46080.298587962963</v>
      </c>
      <c r="I482" s="2">
        <f t="shared" si="22"/>
        <v>46080.298611111109</v>
      </c>
      <c r="J482">
        <f t="shared" si="23"/>
        <v>1772176200</v>
      </c>
    </row>
    <row r="483" spans="1:10" x14ac:dyDescent="0.55000000000000004">
      <c r="A483">
        <v>1772176498</v>
      </c>
      <c r="B483" t="s">
        <v>6</v>
      </c>
      <c r="C483" t="s">
        <v>7</v>
      </c>
      <c r="D483">
        <v>5177.62</v>
      </c>
      <c r="E483">
        <v>5184.87</v>
      </c>
      <c r="F483">
        <v>5178.8500000000004</v>
      </c>
      <c r="H483" s="1">
        <f t="shared" si="21"/>
        <v>46080.302060185189</v>
      </c>
      <c r="I483" s="2">
        <f t="shared" si="22"/>
        <v>46080.302083333336</v>
      </c>
      <c r="J483">
        <f t="shared" si="23"/>
        <v>1772176500</v>
      </c>
    </row>
    <row r="484" spans="1:10" x14ac:dyDescent="0.55000000000000004">
      <c r="A484">
        <v>1772176798</v>
      </c>
      <c r="B484" t="s">
        <v>6</v>
      </c>
      <c r="C484" t="s">
        <v>7</v>
      </c>
      <c r="D484">
        <v>5182.82</v>
      </c>
      <c r="E484">
        <v>5183.41</v>
      </c>
      <c r="F484">
        <v>5177.16</v>
      </c>
      <c r="H484" s="1">
        <f t="shared" si="21"/>
        <v>46080.305532407408</v>
      </c>
      <c r="I484" s="2">
        <f t="shared" si="22"/>
        <v>46080.305555555555</v>
      </c>
      <c r="J484">
        <f t="shared" si="23"/>
        <v>1772176800</v>
      </c>
    </row>
    <row r="485" spans="1:10" x14ac:dyDescent="0.55000000000000004">
      <c r="A485">
        <v>1772177098</v>
      </c>
      <c r="B485" t="s">
        <v>6</v>
      </c>
      <c r="C485" t="s">
        <v>7</v>
      </c>
      <c r="D485">
        <v>5178.6400000000003</v>
      </c>
      <c r="E485">
        <v>5183.47</v>
      </c>
      <c r="F485">
        <v>5176.7</v>
      </c>
      <c r="H485" s="1">
        <f t="shared" si="21"/>
        <v>46080.309004629627</v>
      </c>
      <c r="I485" s="2">
        <f t="shared" si="22"/>
        <v>46080.309027777781</v>
      </c>
      <c r="J485">
        <f t="shared" si="23"/>
        <v>1772177100</v>
      </c>
    </row>
    <row r="486" spans="1:10" x14ac:dyDescent="0.55000000000000004">
      <c r="A486">
        <v>1772177398</v>
      </c>
      <c r="B486" t="s">
        <v>6</v>
      </c>
      <c r="C486" t="s">
        <v>7</v>
      </c>
      <c r="D486">
        <v>5180.1899999999996</v>
      </c>
      <c r="E486">
        <v>5181.8</v>
      </c>
      <c r="F486">
        <v>5175.26</v>
      </c>
      <c r="H486" s="1">
        <f t="shared" si="21"/>
        <v>46080.312476851846</v>
      </c>
      <c r="I486" s="2">
        <f t="shared" si="22"/>
        <v>46080.3125</v>
      </c>
      <c r="J486">
        <f t="shared" si="23"/>
        <v>1772177400</v>
      </c>
    </row>
    <row r="487" spans="1:10" x14ac:dyDescent="0.55000000000000004">
      <c r="A487">
        <v>1772177698</v>
      </c>
      <c r="B487" t="s">
        <v>6</v>
      </c>
      <c r="C487" t="s">
        <v>7</v>
      </c>
      <c r="D487">
        <v>5182.7</v>
      </c>
      <c r="E487">
        <v>5181.4799999999996</v>
      </c>
      <c r="F487">
        <v>5176.66</v>
      </c>
      <c r="H487" s="1">
        <f t="shared" si="21"/>
        <v>46080.315949074073</v>
      </c>
      <c r="I487" s="2">
        <f t="shared" si="22"/>
        <v>46080.315972222219</v>
      </c>
      <c r="J487">
        <f t="shared" si="23"/>
        <v>1772177700</v>
      </c>
    </row>
    <row r="488" spans="1:10" x14ac:dyDescent="0.55000000000000004">
      <c r="A488">
        <v>1772177998</v>
      </c>
      <c r="B488" t="s">
        <v>6</v>
      </c>
      <c r="C488" t="s">
        <v>7</v>
      </c>
      <c r="D488">
        <v>5180.5200000000004</v>
      </c>
      <c r="E488">
        <v>5181.4399999999996</v>
      </c>
      <c r="F488">
        <v>5177.6400000000003</v>
      </c>
      <c r="H488" s="1">
        <f t="shared" si="21"/>
        <v>46080.319421296299</v>
      </c>
      <c r="I488" s="2">
        <f t="shared" si="22"/>
        <v>46080.319444444445</v>
      </c>
      <c r="J488">
        <f t="shared" si="23"/>
        <v>1772178000</v>
      </c>
    </row>
    <row r="489" spans="1:10" x14ac:dyDescent="0.55000000000000004">
      <c r="A489">
        <v>1772178298</v>
      </c>
      <c r="B489" t="s">
        <v>6</v>
      </c>
      <c r="C489" t="s">
        <v>7</v>
      </c>
      <c r="D489">
        <v>5181.24</v>
      </c>
      <c r="E489">
        <v>5181.1400000000003</v>
      </c>
      <c r="F489">
        <v>5178.12</v>
      </c>
      <c r="H489" s="1">
        <f t="shared" si="21"/>
        <v>46080.322893518518</v>
      </c>
      <c r="I489" s="2">
        <f t="shared" si="22"/>
        <v>46080.322916666664</v>
      </c>
      <c r="J489">
        <f t="shared" si="23"/>
        <v>1772178300</v>
      </c>
    </row>
    <row r="490" spans="1:10" x14ac:dyDescent="0.55000000000000004">
      <c r="A490">
        <v>1772178598</v>
      </c>
      <c r="B490" t="s">
        <v>6</v>
      </c>
      <c r="C490" t="s">
        <v>7</v>
      </c>
      <c r="D490">
        <v>5179.6499999999996</v>
      </c>
      <c r="E490">
        <v>5180.82</v>
      </c>
      <c r="F490">
        <v>5177.6899999999996</v>
      </c>
      <c r="H490" s="1">
        <f t="shared" si="21"/>
        <v>46080.326365740737</v>
      </c>
      <c r="I490" s="2">
        <f t="shared" si="22"/>
        <v>46080.326388888891</v>
      </c>
      <c r="J490">
        <f t="shared" si="23"/>
        <v>1772178600</v>
      </c>
    </row>
    <row r="491" spans="1:10" x14ac:dyDescent="0.55000000000000004">
      <c r="A491">
        <v>1772178898</v>
      </c>
      <c r="B491" t="s">
        <v>6</v>
      </c>
      <c r="C491" t="s">
        <v>7</v>
      </c>
      <c r="D491">
        <v>5176.1000000000004</v>
      </c>
      <c r="E491">
        <v>5181.34</v>
      </c>
      <c r="F491">
        <v>5176.62</v>
      </c>
      <c r="H491" s="1">
        <f t="shared" si="21"/>
        <v>46080.329837962963</v>
      </c>
      <c r="I491" s="2">
        <f t="shared" si="22"/>
        <v>46080.329861111109</v>
      </c>
      <c r="J491">
        <f t="shared" si="23"/>
        <v>1772178900</v>
      </c>
    </row>
    <row r="492" spans="1:10" x14ac:dyDescent="0.55000000000000004">
      <c r="A492">
        <v>1772179198</v>
      </c>
      <c r="B492" t="s">
        <v>6</v>
      </c>
      <c r="C492" t="s">
        <v>7</v>
      </c>
      <c r="D492">
        <v>5180.66</v>
      </c>
      <c r="E492">
        <v>5181.55</v>
      </c>
      <c r="F492">
        <v>5176.07</v>
      </c>
      <c r="H492" s="1">
        <f t="shared" si="21"/>
        <v>46080.333310185189</v>
      </c>
      <c r="I492" s="2">
        <f t="shared" si="22"/>
        <v>46080.333333333336</v>
      </c>
      <c r="J492">
        <f t="shared" si="23"/>
        <v>1772179200</v>
      </c>
    </row>
    <row r="493" spans="1:10" x14ac:dyDescent="0.55000000000000004">
      <c r="A493">
        <v>1772179498</v>
      </c>
      <c r="B493" t="s">
        <v>6</v>
      </c>
      <c r="C493" t="s">
        <v>7</v>
      </c>
      <c r="D493">
        <v>5180.62</v>
      </c>
      <c r="E493">
        <v>5181.41</v>
      </c>
      <c r="F493">
        <v>5176.3599999999997</v>
      </c>
      <c r="H493" s="1">
        <f t="shared" si="21"/>
        <v>46080.336782407408</v>
      </c>
      <c r="I493" s="2">
        <f t="shared" si="22"/>
        <v>46080.336805555555</v>
      </c>
      <c r="J493">
        <f t="shared" si="23"/>
        <v>1772179500</v>
      </c>
    </row>
    <row r="494" spans="1:10" x14ac:dyDescent="0.55000000000000004">
      <c r="A494">
        <v>1772179798</v>
      </c>
      <c r="B494" t="s">
        <v>6</v>
      </c>
      <c r="C494" t="s">
        <v>7</v>
      </c>
      <c r="D494">
        <v>5178.43</v>
      </c>
      <c r="E494">
        <v>5181.07</v>
      </c>
      <c r="F494">
        <v>5176.78</v>
      </c>
      <c r="H494" s="1">
        <f t="shared" si="21"/>
        <v>46080.340254629627</v>
      </c>
      <c r="I494" s="2">
        <f t="shared" si="22"/>
        <v>46080.340277777781</v>
      </c>
      <c r="J494">
        <f t="shared" si="23"/>
        <v>1772179800</v>
      </c>
    </row>
    <row r="495" spans="1:10" x14ac:dyDescent="0.55000000000000004">
      <c r="A495">
        <v>1772180098</v>
      </c>
      <c r="B495" t="s">
        <v>6</v>
      </c>
      <c r="C495" t="s">
        <v>7</v>
      </c>
      <c r="D495">
        <v>5178.8999999999996</v>
      </c>
      <c r="E495">
        <v>5180.32</v>
      </c>
      <c r="F495">
        <v>5176.8900000000003</v>
      </c>
      <c r="H495" s="1">
        <f t="shared" si="21"/>
        <v>46080.343726851846</v>
      </c>
      <c r="I495" s="2">
        <f t="shared" si="22"/>
        <v>46080.34375</v>
      </c>
      <c r="J495">
        <f t="shared" si="23"/>
        <v>1772180100</v>
      </c>
    </row>
    <row r="496" spans="1:10" x14ac:dyDescent="0.55000000000000004">
      <c r="A496">
        <v>1772180398</v>
      </c>
      <c r="B496" t="s">
        <v>6</v>
      </c>
      <c r="C496" t="s">
        <v>7</v>
      </c>
      <c r="D496">
        <v>5175</v>
      </c>
      <c r="E496">
        <v>5179.68</v>
      </c>
      <c r="F496">
        <v>5175.6499999999996</v>
      </c>
      <c r="H496" s="1">
        <f t="shared" si="21"/>
        <v>46080.347199074073</v>
      </c>
      <c r="I496" s="2">
        <f t="shared" si="22"/>
        <v>46080.347222222219</v>
      </c>
      <c r="J496">
        <f t="shared" si="23"/>
        <v>1772180400</v>
      </c>
    </row>
    <row r="497" spans="1:10" x14ac:dyDescent="0.55000000000000004">
      <c r="A497">
        <v>1772180698</v>
      </c>
      <c r="B497" t="s">
        <v>6</v>
      </c>
      <c r="C497" t="s">
        <v>7</v>
      </c>
      <c r="D497">
        <v>5177.6099999999997</v>
      </c>
      <c r="E497">
        <v>5179.3900000000003</v>
      </c>
      <c r="F497">
        <v>5175.1099999999997</v>
      </c>
      <c r="H497" s="1">
        <f t="shared" si="21"/>
        <v>46080.350671296299</v>
      </c>
      <c r="I497" s="2">
        <f t="shared" si="22"/>
        <v>46080.350694444445</v>
      </c>
      <c r="J497">
        <f t="shared" si="23"/>
        <v>1772180700</v>
      </c>
    </row>
    <row r="498" spans="1:10" x14ac:dyDescent="0.55000000000000004">
      <c r="A498">
        <v>1772180998</v>
      </c>
      <c r="B498" t="s">
        <v>6</v>
      </c>
      <c r="C498" t="s">
        <v>7</v>
      </c>
      <c r="D498">
        <v>5181.78</v>
      </c>
      <c r="E498">
        <v>5180.41</v>
      </c>
      <c r="F498">
        <v>5175.76</v>
      </c>
      <c r="H498" s="1">
        <f t="shared" si="21"/>
        <v>46080.354143518518</v>
      </c>
      <c r="I498" s="2">
        <f t="shared" si="22"/>
        <v>46080.354166666664</v>
      </c>
      <c r="J498">
        <f t="shared" si="23"/>
        <v>1772181000</v>
      </c>
    </row>
    <row r="499" spans="1:10" x14ac:dyDescent="0.55000000000000004">
      <c r="A499">
        <v>1772181298</v>
      </c>
      <c r="B499" t="s">
        <v>6</v>
      </c>
      <c r="C499" t="s">
        <v>7</v>
      </c>
      <c r="D499">
        <v>5180.34</v>
      </c>
      <c r="E499">
        <v>5181.34</v>
      </c>
      <c r="F499">
        <v>5177.71</v>
      </c>
      <c r="H499" s="1">
        <f t="shared" si="21"/>
        <v>46080.357615740737</v>
      </c>
      <c r="I499" s="2">
        <f t="shared" si="22"/>
        <v>46080.357638888891</v>
      </c>
      <c r="J499">
        <f t="shared" si="23"/>
        <v>1772181300</v>
      </c>
    </row>
    <row r="500" spans="1:10" x14ac:dyDescent="0.55000000000000004">
      <c r="A500">
        <v>1772181598</v>
      </c>
      <c r="B500" t="s">
        <v>6</v>
      </c>
      <c r="C500" t="s">
        <v>7</v>
      </c>
      <c r="D500">
        <v>5180.32</v>
      </c>
      <c r="E500">
        <v>5181.47</v>
      </c>
      <c r="F500">
        <v>5178.82</v>
      </c>
      <c r="H500" s="1">
        <f t="shared" si="21"/>
        <v>46080.361087962963</v>
      </c>
      <c r="I500" s="2">
        <f t="shared" si="22"/>
        <v>46080.361111111109</v>
      </c>
      <c r="J500">
        <f t="shared" si="23"/>
        <v>1772181600</v>
      </c>
    </row>
    <row r="501" spans="1:10" x14ac:dyDescent="0.55000000000000004">
      <c r="A501">
        <v>1772181898</v>
      </c>
      <c r="B501" t="s">
        <v>6</v>
      </c>
      <c r="C501" t="s">
        <v>7</v>
      </c>
      <c r="D501">
        <v>5180</v>
      </c>
      <c r="E501">
        <v>5181.09</v>
      </c>
      <c r="F501">
        <v>5179.72</v>
      </c>
      <c r="H501" s="1">
        <f t="shared" si="21"/>
        <v>46080.364560185189</v>
      </c>
      <c r="I501" s="2">
        <f t="shared" si="22"/>
        <v>46080.364583333336</v>
      </c>
      <c r="J501">
        <f t="shared" si="23"/>
        <v>1772181900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I501"/>
  <sheetViews>
    <sheetView zoomScale="70" zoomScaleNormal="70" workbookViewId="0">
      <selection activeCell="I2" sqref="I2"/>
    </sheetView>
  </sheetViews>
  <sheetFormatPr defaultRowHeight="14.4" x14ac:dyDescent="0.55000000000000004"/>
  <cols>
    <col min="1" max="1" width="10.68359375" bestFit="1" customWidth="1"/>
    <col min="7" max="7" width="26.20703125" bestFit="1" customWidth="1"/>
    <col min="8" max="8" width="14.83984375" bestFit="1" customWidth="1"/>
    <col min="9" max="9" width="17.47265625" bestFit="1" customWidth="1"/>
  </cols>
  <sheetData>
    <row r="1" spans="1: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34</v>
      </c>
      <c r="G1" t="s">
        <v>67</v>
      </c>
      <c r="H1" t="s">
        <v>68</v>
      </c>
      <c r="I1" t="s">
        <v>69</v>
      </c>
    </row>
    <row r="2" spans="1:9" x14ac:dyDescent="0.55000000000000004">
      <c r="A2">
        <v>1772024998</v>
      </c>
      <c r="B2" t="s">
        <v>6</v>
      </c>
      <c r="C2" t="s">
        <v>7</v>
      </c>
      <c r="D2">
        <v>5187.2</v>
      </c>
      <c r="E2">
        <v>0</v>
      </c>
      <c r="G2" s="1">
        <f t="shared" ref="G2:G65" si="0">(A2/86400)+25569</f>
        <v>46078.548587962963</v>
      </c>
      <c r="H2" s="2">
        <f t="shared" ref="H2:H65" si="1">CEILING(INT(G2*1440)/1440*288,1)/288</f>
        <v>46078.548611111109</v>
      </c>
      <c r="I2">
        <f>MROUND((H2-25569)*86400,300)</f>
        <v>1772025000</v>
      </c>
    </row>
    <row r="3" spans="1:9" x14ac:dyDescent="0.55000000000000004">
      <c r="A3">
        <v>1772025298</v>
      </c>
      <c r="B3" t="s">
        <v>6</v>
      </c>
      <c r="C3" t="s">
        <v>7</v>
      </c>
      <c r="D3">
        <v>5187</v>
      </c>
      <c r="E3">
        <v>0</v>
      </c>
      <c r="G3" s="1">
        <f t="shared" si="0"/>
        <v>46078.552060185189</v>
      </c>
      <c r="H3" s="2">
        <f t="shared" si="1"/>
        <v>46078.552083333336</v>
      </c>
      <c r="I3">
        <f t="shared" ref="I3:I66" si="2">MROUND((H3-25569)*86400,300)</f>
        <v>1772025300</v>
      </c>
    </row>
    <row r="4" spans="1:9" x14ac:dyDescent="0.55000000000000004">
      <c r="A4">
        <v>1772025598</v>
      </c>
      <c r="B4" t="s">
        <v>6</v>
      </c>
      <c r="C4" t="s">
        <v>7</v>
      </c>
      <c r="D4">
        <v>5191.13</v>
      </c>
      <c r="E4">
        <v>0</v>
      </c>
      <c r="G4" s="1">
        <f t="shared" si="0"/>
        <v>46078.555532407408</v>
      </c>
      <c r="H4" s="2">
        <f t="shared" si="1"/>
        <v>46078.555555555555</v>
      </c>
      <c r="I4">
        <f t="shared" si="2"/>
        <v>1772025600</v>
      </c>
    </row>
    <row r="5" spans="1:9" x14ac:dyDescent="0.55000000000000004">
      <c r="A5">
        <v>1772025898</v>
      </c>
      <c r="B5" t="s">
        <v>6</v>
      </c>
      <c r="C5" t="s">
        <v>7</v>
      </c>
      <c r="D5">
        <v>5188.07</v>
      </c>
      <c r="E5">
        <v>0</v>
      </c>
      <c r="G5" s="1">
        <f t="shared" si="0"/>
        <v>46078.559004629627</v>
      </c>
      <c r="H5" s="2">
        <f t="shared" si="1"/>
        <v>46078.559027777781</v>
      </c>
      <c r="I5">
        <f t="shared" si="2"/>
        <v>1772025900</v>
      </c>
    </row>
    <row r="6" spans="1:9" x14ac:dyDescent="0.55000000000000004">
      <c r="A6">
        <v>1772026198</v>
      </c>
      <c r="B6" t="s">
        <v>6</v>
      </c>
      <c r="C6" t="s">
        <v>7</v>
      </c>
      <c r="D6">
        <v>5188.16</v>
      </c>
      <c r="E6">
        <v>0</v>
      </c>
      <c r="G6" s="1">
        <f t="shared" si="0"/>
        <v>46078.562476851846</v>
      </c>
      <c r="H6" s="2">
        <f t="shared" si="1"/>
        <v>46078.5625</v>
      </c>
      <c r="I6">
        <f t="shared" si="2"/>
        <v>1772026200</v>
      </c>
    </row>
    <row r="7" spans="1:9" x14ac:dyDescent="0.55000000000000004">
      <c r="A7">
        <v>1772026498</v>
      </c>
      <c r="B7" t="s">
        <v>6</v>
      </c>
      <c r="C7" t="s">
        <v>7</v>
      </c>
      <c r="D7">
        <v>5189.6099999999997</v>
      </c>
      <c r="E7">
        <v>0</v>
      </c>
      <c r="G7" s="1">
        <f t="shared" si="0"/>
        <v>46078.565949074073</v>
      </c>
      <c r="H7" s="2">
        <f t="shared" si="1"/>
        <v>46078.565972222219</v>
      </c>
      <c r="I7">
        <f t="shared" si="2"/>
        <v>1772026500</v>
      </c>
    </row>
    <row r="8" spans="1:9" x14ac:dyDescent="0.55000000000000004">
      <c r="A8">
        <v>1772026798</v>
      </c>
      <c r="B8" t="s">
        <v>6</v>
      </c>
      <c r="C8" t="s">
        <v>7</v>
      </c>
      <c r="D8">
        <v>5186.84</v>
      </c>
      <c r="E8">
        <v>0</v>
      </c>
      <c r="G8" s="1">
        <f t="shared" si="0"/>
        <v>46078.569421296299</v>
      </c>
      <c r="H8" s="2">
        <f t="shared" si="1"/>
        <v>46078.569444444445</v>
      </c>
      <c r="I8">
        <f t="shared" si="2"/>
        <v>1772026800</v>
      </c>
    </row>
    <row r="9" spans="1:9" x14ac:dyDescent="0.55000000000000004">
      <c r="A9">
        <v>1772027098</v>
      </c>
      <c r="B9" t="s">
        <v>6</v>
      </c>
      <c r="C9" t="s">
        <v>7</v>
      </c>
      <c r="D9">
        <v>5186.59</v>
      </c>
      <c r="E9">
        <v>0</v>
      </c>
      <c r="G9" s="1">
        <f t="shared" si="0"/>
        <v>46078.572893518518</v>
      </c>
      <c r="H9" s="2">
        <f t="shared" si="1"/>
        <v>46078.572916666664</v>
      </c>
      <c r="I9">
        <f t="shared" si="2"/>
        <v>1772027100</v>
      </c>
    </row>
    <row r="10" spans="1:9" x14ac:dyDescent="0.55000000000000004">
      <c r="A10">
        <v>1772027398</v>
      </c>
      <c r="B10" t="s">
        <v>6</v>
      </c>
      <c r="C10" t="s">
        <v>7</v>
      </c>
      <c r="D10">
        <v>5186.07</v>
      </c>
      <c r="E10">
        <v>0</v>
      </c>
      <c r="G10" s="1">
        <f t="shared" si="0"/>
        <v>46078.576365740737</v>
      </c>
      <c r="H10" s="2">
        <f t="shared" si="1"/>
        <v>46078.576388888891</v>
      </c>
      <c r="I10">
        <f t="shared" si="2"/>
        <v>1772027400</v>
      </c>
    </row>
    <row r="11" spans="1:9" x14ac:dyDescent="0.55000000000000004">
      <c r="A11">
        <v>1772027698</v>
      </c>
      <c r="B11" t="s">
        <v>6</v>
      </c>
      <c r="C11" t="s">
        <v>7</v>
      </c>
      <c r="D11">
        <v>5185.2299999999996</v>
      </c>
      <c r="E11">
        <v>0</v>
      </c>
      <c r="G11" s="1">
        <f t="shared" si="0"/>
        <v>46078.579837962963</v>
      </c>
      <c r="H11" s="2">
        <f t="shared" si="1"/>
        <v>46078.579861111109</v>
      </c>
      <c r="I11">
        <f t="shared" si="2"/>
        <v>1772027700</v>
      </c>
    </row>
    <row r="12" spans="1:9" x14ac:dyDescent="0.55000000000000004">
      <c r="A12">
        <v>1772027998</v>
      </c>
      <c r="B12" t="s">
        <v>6</v>
      </c>
      <c r="C12" t="s">
        <v>7</v>
      </c>
      <c r="D12">
        <v>5187.18</v>
      </c>
      <c r="E12">
        <v>0</v>
      </c>
      <c r="G12" s="1">
        <f t="shared" si="0"/>
        <v>46078.583310185189</v>
      </c>
      <c r="H12" s="2">
        <f t="shared" si="1"/>
        <v>46078.583333333336</v>
      </c>
      <c r="I12">
        <f t="shared" si="2"/>
        <v>1772028000</v>
      </c>
    </row>
    <row r="13" spans="1:9" x14ac:dyDescent="0.55000000000000004">
      <c r="A13">
        <v>1772028298</v>
      </c>
      <c r="B13" t="s">
        <v>6</v>
      </c>
      <c r="C13" t="s">
        <v>7</v>
      </c>
      <c r="D13">
        <v>5189.99</v>
      </c>
      <c r="E13">
        <v>0</v>
      </c>
      <c r="G13" s="1">
        <f t="shared" si="0"/>
        <v>46078.586782407408</v>
      </c>
      <c r="H13" s="2">
        <f t="shared" si="1"/>
        <v>46078.586805555555</v>
      </c>
      <c r="I13">
        <f t="shared" si="2"/>
        <v>1772028300</v>
      </c>
    </row>
    <row r="14" spans="1:9" x14ac:dyDescent="0.55000000000000004">
      <c r="A14">
        <v>1772028598</v>
      </c>
      <c r="B14" t="s">
        <v>6</v>
      </c>
      <c r="C14" t="s">
        <v>7</v>
      </c>
      <c r="D14">
        <v>5185.4399999999996</v>
      </c>
      <c r="E14">
        <v>0</v>
      </c>
      <c r="G14" s="1">
        <f t="shared" si="0"/>
        <v>46078.590254629627</v>
      </c>
      <c r="H14" s="2">
        <f t="shared" si="1"/>
        <v>46078.590277777781</v>
      </c>
      <c r="I14">
        <f>MROUND((H14-25569)*86400,300)</f>
        <v>1772028600</v>
      </c>
    </row>
    <row r="15" spans="1:9" x14ac:dyDescent="0.55000000000000004">
      <c r="A15">
        <v>1772028898</v>
      </c>
      <c r="B15" t="s">
        <v>6</v>
      </c>
      <c r="C15" t="s">
        <v>7</v>
      </c>
      <c r="D15">
        <v>5182.68</v>
      </c>
      <c r="E15">
        <v>0</v>
      </c>
      <c r="G15" s="1">
        <f t="shared" si="0"/>
        <v>46078.593726851846</v>
      </c>
      <c r="H15" s="2">
        <f t="shared" si="1"/>
        <v>46078.59375</v>
      </c>
      <c r="I15">
        <f t="shared" si="2"/>
        <v>1772028900</v>
      </c>
    </row>
    <row r="16" spans="1:9" x14ac:dyDescent="0.55000000000000004">
      <c r="A16">
        <v>1772029198</v>
      </c>
      <c r="B16" t="s">
        <v>6</v>
      </c>
      <c r="C16" t="s">
        <v>7</v>
      </c>
      <c r="D16">
        <v>5181.49</v>
      </c>
      <c r="E16">
        <v>0</v>
      </c>
      <c r="G16" s="1">
        <f t="shared" si="0"/>
        <v>46078.597199074073</v>
      </c>
      <c r="H16" s="2">
        <f t="shared" si="1"/>
        <v>46078.597222222219</v>
      </c>
      <c r="I16">
        <f t="shared" si="2"/>
        <v>1772029200</v>
      </c>
    </row>
    <row r="17" spans="1:9" x14ac:dyDescent="0.55000000000000004">
      <c r="A17">
        <v>1772029498</v>
      </c>
      <c r="B17" t="s">
        <v>6</v>
      </c>
      <c r="C17" t="s">
        <v>7</v>
      </c>
      <c r="D17">
        <v>5177.91</v>
      </c>
      <c r="E17">
        <v>0</v>
      </c>
      <c r="G17" s="1">
        <f t="shared" si="0"/>
        <v>46078.600671296299</v>
      </c>
      <c r="H17" s="2">
        <f t="shared" si="1"/>
        <v>46078.600694444445</v>
      </c>
      <c r="I17">
        <f t="shared" si="2"/>
        <v>1772029500</v>
      </c>
    </row>
    <row r="18" spans="1:9" x14ac:dyDescent="0.55000000000000004">
      <c r="A18">
        <v>1772029798</v>
      </c>
      <c r="B18" t="s">
        <v>6</v>
      </c>
      <c r="C18" t="s">
        <v>7</v>
      </c>
      <c r="D18">
        <v>5174.1400000000003</v>
      </c>
      <c r="E18">
        <v>0</v>
      </c>
      <c r="G18" s="1">
        <f t="shared" si="0"/>
        <v>46078.604143518518</v>
      </c>
      <c r="H18" s="2">
        <f t="shared" si="1"/>
        <v>46078.604166666664</v>
      </c>
      <c r="I18">
        <f t="shared" si="2"/>
        <v>1772029800</v>
      </c>
    </row>
    <row r="19" spans="1:9" x14ac:dyDescent="0.55000000000000004">
      <c r="A19">
        <v>1772030098</v>
      </c>
      <c r="B19" t="s">
        <v>6</v>
      </c>
      <c r="C19" t="s">
        <v>7</v>
      </c>
      <c r="D19">
        <v>5159.7299999999996</v>
      </c>
      <c r="E19">
        <v>0</v>
      </c>
      <c r="G19" s="1">
        <f t="shared" si="0"/>
        <v>46078.607615740737</v>
      </c>
      <c r="H19" s="2">
        <f t="shared" si="1"/>
        <v>46078.607638888891</v>
      </c>
      <c r="I19">
        <f t="shared" si="2"/>
        <v>1772030100</v>
      </c>
    </row>
    <row r="20" spans="1:9" x14ac:dyDescent="0.55000000000000004">
      <c r="A20">
        <v>1772030398</v>
      </c>
      <c r="B20" t="s">
        <v>6</v>
      </c>
      <c r="C20" t="s">
        <v>7</v>
      </c>
      <c r="D20">
        <v>5174.91</v>
      </c>
      <c r="E20">
        <v>0</v>
      </c>
      <c r="G20" s="1">
        <f t="shared" si="0"/>
        <v>46078.611087962963</v>
      </c>
      <c r="H20" s="2">
        <f t="shared" si="1"/>
        <v>46078.611111111109</v>
      </c>
      <c r="I20">
        <f t="shared" si="2"/>
        <v>1772030400</v>
      </c>
    </row>
    <row r="21" spans="1:9" x14ac:dyDescent="0.55000000000000004">
      <c r="A21">
        <v>1772030698</v>
      </c>
      <c r="B21" t="s">
        <v>6</v>
      </c>
      <c r="C21" t="s">
        <v>7</v>
      </c>
      <c r="D21">
        <v>5181.79</v>
      </c>
      <c r="E21">
        <v>0</v>
      </c>
      <c r="G21" s="1">
        <f t="shared" si="0"/>
        <v>46078.614560185189</v>
      </c>
      <c r="H21" s="2">
        <f t="shared" si="1"/>
        <v>46078.614583333336</v>
      </c>
      <c r="I21">
        <f t="shared" si="2"/>
        <v>1772030700</v>
      </c>
    </row>
    <row r="22" spans="1:9" x14ac:dyDescent="0.55000000000000004">
      <c r="A22">
        <v>1772030998</v>
      </c>
      <c r="B22" t="s">
        <v>6</v>
      </c>
      <c r="C22" t="s">
        <v>7</v>
      </c>
      <c r="D22">
        <v>5188.55</v>
      </c>
      <c r="E22">
        <v>0</v>
      </c>
      <c r="G22" s="1">
        <f t="shared" si="0"/>
        <v>46078.618032407408</v>
      </c>
      <c r="H22" s="2">
        <f t="shared" si="1"/>
        <v>46078.618055555555</v>
      </c>
      <c r="I22">
        <f t="shared" si="2"/>
        <v>1772031000</v>
      </c>
    </row>
    <row r="23" spans="1:9" x14ac:dyDescent="0.55000000000000004">
      <c r="A23">
        <v>1772031298</v>
      </c>
      <c r="B23" t="s">
        <v>6</v>
      </c>
      <c r="C23" t="s">
        <v>7</v>
      </c>
      <c r="D23">
        <v>5191.25</v>
      </c>
      <c r="E23">
        <v>0</v>
      </c>
      <c r="G23" s="1">
        <f t="shared" si="0"/>
        <v>46078.621504629627</v>
      </c>
      <c r="H23" s="2">
        <f t="shared" si="1"/>
        <v>46078.621527777781</v>
      </c>
      <c r="I23">
        <f t="shared" si="2"/>
        <v>1772031300</v>
      </c>
    </row>
    <row r="24" spans="1:9" x14ac:dyDescent="0.55000000000000004">
      <c r="A24">
        <v>1772031598</v>
      </c>
      <c r="B24" t="s">
        <v>6</v>
      </c>
      <c r="C24" t="s">
        <v>7</v>
      </c>
      <c r="D24">
        <v>5198.6400000000003</v>
      </c>
      <c r="E24">
        <v>0</v>
      </c>
      <c r="G24" s="1">
        <f t="shared" si="0"/>
        <v>46078.624976851846</v>
      </c>
      <c r="H24" s="2">
        <f t="shared" si="1"/>
        <v>46078.625</v>
      </c>
      <c r="I24">
        <f t="shared" si="2"/>
        <v>1772031600</v>
      </c>
    </row>
    <row r="25" spans="1:9" x14ac:dyDescent="0.55000000000000004">
      <c r="A25">
        <v>1772031898</v>
      </c>
      <c r="B25" t="s">
        <v>6</v>
      </c>
      <c r="C25" t="s">
        <v>7</v>
      </c>
      <c r="D25">
        <v>5195.8900000000003</v>
      </c>
      <c r="E25">
        <v>0</v>
      </c>
      <c r="G25" s="1">
        <f t="shared" si="0"/>
        <v>46078.628449074073</v>
      </c>
      <c r="H25" s="2">
        <f t="shared" si="1"/>
        <v>46078.628472222219</v>
      </c>
      <c r="I25">
        <f t="shared" si="2"/>
        <v>1772031900</v>
      </c>
    </row>
    <row r="26" spans="1:9" x14ac:dyDescent="0.55000000000000004">
      <c r="A26">
        <v>1772032198</v>
      </c>
      <c r="B26" t="s">
        <v>6</v>
      </c>
      <c r="C26" t="s">
        <v>7</v>
      </c>
      <c r="D26">
        <v>5193.17</v>
      </c>
      <c r="E26">
        <v>0</v>
      </c>
      <c r="G26" s="1">
        <f t="shared" si="0"/>
        <v>46078.631921296299</v>
      </c>
      <c r="H26" s="2">
        <f t="shared" si="1"/>
        <v>46078.631944444445</v>
      </c>
      <c r="I26">
        <f t="shared" si="2"/>
        <v>1772032200</v>
      </c>
    </row>
    <row r="27" spans="1:9" x14ac:dyDescent="0.55000000000000004">
      <c r="A27">
        <v>1772032498</v>
      </c>
      <c r="B27" t="s">
        <v>6</v>
      </c>
      <c r="C27" t="s">
        <v>7</v>
      </c>
      <c r="D27">
        <v>5188.97</v>
      </c>
      <c r="E27">
        <v>0</v>
      </c>
      <c r="G27" s="1">
        <f t="shared" si="0"/>
        <v>46078.635393518518</v>
      </c>
      <c r="H27" s="2">
        <f t="shared" si="1"/>
        <v>46078.635416666664</v>
      </c>
      <c r="I27">
        <f t="shared" si="2"/>
        <v>1772032500</v>
      </c>
    </row>
    <row r="28" spans="1:9" x14ac:dyDescent="0.55000000000000004">
      <c r="A28">
        <v>1772032798</v>
      </c>
      <c r="B28" t="s">
        <v>6</v>
      </c>
      <c r="C28" t="s">
        <v>7</v>
      </c>
      <c r="D28">
        <v>5185.46</v>
      </c>
      <c r="E28">
        <v>0</v>
      </c>
      <c r="G28" s="1">
        <f t="shared" si="0"/>
        <v>46078.638865740737</v>
      </c>
      <c r="H28" s="2">
        <f t="shared" si="1"/>
        <v>46078.638888888891</v>
      </c>
      <c r="I28">
        <f t="shared" si="2"/>
        <v>1772032800</v>
      </c>
    </row>
    <row r="29" spans="1:9" x14ac:dyDescent="0.55000000000000004">
      <c r="A29">
        <v>1772033098</v>
      </c>
      <c r="B29" t="s">
        <v>6</v>
      </c>
      <c r="C29" t="s">
        <v>7</v>
      </c>
      <c r="D29">
        <v>5180.33</v>
      </c>
      <c r="E29">
        <v>0</v>
      </c>
      <c r="G29" s="1">
        <f t="shared" si="0"/>
        <v>46078.642337962963</v>
      </c>
      <c r="H29" s="2">
        <f t="shared" si="1"/>
        <v>46078.642361111109</v>
      </c>
      <c r="I29">
        <f t="shared" si="2"/>
        <v>1772033100</v>
      </c>
    </row>
    <row r="30" spans="1:9" x14ac:dyDescent="0.55000000000000004">
      <c r="A30">
        <v>1772033398</v>
      </c>
      <c r="B30" t="s">
        <v>6</v>
      </c>
      <c r="C30" t="s">
        <v>7</v>
      </c>
      <c r="D30">
        <v>5181.68</v>
      </c>
      <c r="E30">
        <v>0</v>
      </c>
      <c r="G30" s="1">
        <f t="shared" si="0"/>
        <v>46078.645810185189</v>
      </c>
      <c r="H30" s="2">
        <f t="shared" si="1"/>
        <v>46078.645833333336</v>
      </c>
      <c r="I30">
        <f t="shared" si="2"/>
        <v>1772033400</v>
      </c>
    </row>
    <row r="31" spans="1:9" x14ac:dyDescent="0.55000000000000004">
      <c r="A31">
        <v>1772033698</v>
      </c>
      <c r="B31" t="s">
        <v>6</v>
      </c>
      <c r="C31" t="s">
        <v>7</v>
      </c>
      <c r="D31">
        <v>5187.95</v>
      </c>
      <c r="E31">
        <v>0</v>
      </c>
      <c r="G31" s="1">
        <f t="shared" si="0"/>
        <v>46078.649282407408</v>
      </c>
      <c r="H31" s="2">
        <f t="shared" si="1"/>
        <v>46078.649305555555</v>
      </c>
      <c r="I31">
        <f t="shared" si="2"/>
        <v>1772033700</v>
      </c>
    </row>
    <row r="32" spans="1:9" x14ac:dyDescent="0.55000000000000004">
      <c r="A32">
        <v>1772033998</v>
      </c>
      <c r="B32" t="s">
        <v>6</v>
      </c>
      <c r="C32" t="s">
        <v>7</v>
      </c>
      <c r="D32">
        <v>5191</v>
      </c>
      <c r="E32">
        <v>0</v>
      </c>
      <c r="G32" s="1">
        <f t="shared" si="0"/>
        <v>46078.652754629627</v>
      </c>
      <c r="H32" s="2">
        <f t="shared" si="1"/>
        <v>46078.652777777781</v>
      </c>
      <c r="I32">
        <f t="shared" si="2"/>
        <v>1772034000</v>
      </c>
    </row>
    <row r="33" spans="1:9" x14ac:dyDescent="0.55000000000000004">
      <c r="A33">
        <v>1772034298</v>
      </c>
      <c r="B33" t="s">
        <v>6</v>
      </c>
      <c r="C33" t="s">
        <v>7</v>
      </c>
      <c r="D33">
        <v>5197.8999999999996</v>
      </c>
      <c r="E33">
        <v>0</v>
      </c>
      <c r="G33" s="1">
        <f t="shared" si="0"/>
        <v>46078.656226851846</v>
      </c>
      <c r="H33" s="2">
        <f t="shared" si="1"/>
        <v>46078.65625</v>
      </c>
      <c r="I33">
        <f t="shared" si="2"/>
        <v>1772034300</v>
      </c>
    </row>
    <row r="34" spans="1:9" x14ac:dyDescent="0.55000000000000004">
      <c r="A34">
        <v>1772034598</v>
      </c>
      <c r="B34" t="s">
        <v>6</v>
      </c>
      <c r="C34" t="s">
        <v>7</v>
      </c>
      <c r="D34">
        <v>5195.4799999999996</v>
      </c>
      <c r="E34">
        <v>0</v>
      </c>
      <c r="G34" s="1">
        <f t="shared" si="0"/>
        <v>46078.659699074073</v>
      </c>
      <c r="H34" s="2">
        <f t="shared" si="1"/>
        <v>46078.659722222219</v>
      </c>
      <c r="I34">
        <f t="shared" si="2"/>
        <v>1772034600</v>
      </c>
    </row>
    <row r="35" spans="1:9" x14ac:dyDescent="0.55000000000000004">
      <c r="A35">
        <v>1772034898</v>
      </c>
      <c r="B35" t="s">
        <v>6</v>
      </c>
      <c r="C35" t="s">
        <v>7</v>
      </c>
      <c r="D35">
        <v>5194.5</v>
      </c>
      <c r="E35">
        <v>0</v>
      </c>
      <c r="G35" s="1">
        <f t="shared" si="0"/>
        <v>46078.663171296299</v>
      </c>
      <c r="H35" s="2">
        <f t="shared" si="1"/>
        <v>46078.663194444445</v>
      </c>
      <c r="I35">
        <f t="shared" si="2"/>
        <v>1772034900</v>
      </c>
    </row>
    <row r="36" spans="1:9" x14ac:dyDescent="0.55000000000000004">
      <c r="A36">
        <v>1772035198</v>
      </c>
      <c r="B36" t="s">
        <v>6</v>
      </c>
      <c r="C36" t="s">
        <v>7</v>
      </c>
      <c r="D36">
        <v>5194.37</v>
      </c>
      <c r="E36">
        <v>0</v>
      </c>
      <c r="G36" s="1">
        <f t="shared" si="0"/>
        <v>46078.666643518518</v>
      </c>
      <c r="H36" s="2">
        <f t="shared" si="1"/>
        <v>46078.666666666664</v>
      </c>
      <c r="I36">
        <f t="shared" si="2"/>
        <v>1772035200</v>
      </c>
    </row>
    <row r="37" spans="1:9" x14ac:dyDescent="0.55000000000000004">
      <c r="A37">
        <v>1772035498</v>
      </c>
      <c r="B37" t="s">
        <v>6</v>
      </c>
      <c r="C37" t="s">
        <v>7</v>
      </c>
      <c r="D37">
        <v>5191.37</v>
      </c>
      <c r="E37">
        <v>0</v>
      </c>
      <c r="G37" s="1">
        <f t="shared" si="0"/>
        <v>46078.670115740737</v>
      </c>
      <c r="H37" s="2">
        <f t="shared" si="1"/>
        <v>46078.670138888891</v>
      </c>
      <c r="I37">
        <f t="shared" si="2"/>
        <v>1772035500</v>
      </c>
    </row>
    <row r="38" spans="1:9" x14ac:dyDescent="0.55000000000000004">
      <c r="A38">
        <v>1772035798</v>
      </c>
      <c r="B38" t="s">
        <v>6</v>
      </c>
      <c r="C38" t="s">
        <v>7</v>
      </c>
      <c r="D38">
        <v>5192.5200000000004</v>
      </c>
      <c r="E38">
        <v>0</v>
      </c>
      <c r="G38" s="1">
        <f t="shared" si="0"/>
        <v>46078.673587962963</v>
      </c>
      <c r="H38" s="2">
        <f t="shared" si="1"/>
        <v>46078.673611111109</v>
      </c>
      <c r="I38">
        <f t="shared" si="2"/>
        <v>1772035800</v>
      </c>
    </row>
    <row r="39" spans="1:9" x14ac:dyDescent="0.55000000000000004">
      <c r="A39">
        <v>1772036098</v>
      </c>
      <c r="B39" t="s">
        <v>6</v>
      </c>
      <c r="C39" t="s">
        <v>7</v>
      </c>
      <c r="D39">
        <v>5197.05</v>
      </c>
      <c r="E39">
        <v>0</v>
      </c>
      <c r="G39" s="1">
        <f t="shared" si="0"/>
        <v>46078.677060185189</v>
      </c>
      <c r="H39" s="2">
        <f t="shared" si="1"/>
        <v>46078.677083333336</v>
      </c>
      <c r="I39">
        <f t="shared" si="2"/>
        <v>1772036100</v>
      </c>
    </row>
    <row r="40" spans="1:9" x14ac:dyDescent="0.55000000000000004">
      <c r="A40">
        <v>1772036398</v>
      </c>
      <c r="B40" t="s">
        <v>6</v>
      </c>
      <c r="C40" t="s">
        <v>7</v>
      </c>
      <c r="D40">
        <v>5205.29</v>
      </c>
      <c r="E40">
        <v>0</v>
      </c>
      <c r="G40" s="1">
        <f t="shared" si="0"/>
        <v>46078.680532407408</v>
      </c>
      <c r="H40" s="2">
        <f t="shared" si="1"/>
        <v>46078.680555555555</v>
      </c>
      <c r="I40">
        <f t="shared" si="2"/>
        <v>1772036400</v>
      </c>
    </row>
    <row r="41" spans="1:9" x14ac:dyDescent="0.55000000000000004">
      <c r="A41">
        <v>1772036698</v>
      </c>
      <c r="B41" t="s">
        <v>6</v>
      </c>
      <c r="C41" t="s">
        <v>7</v>
      </c>
      <c r="D41">
        <v>5203.22</v>
      </c>
      <c r="E41">
        <v>0</v>
      </c>
      <c r="G41" s="1">
        <f t="shared" si="0"/>
        <v>46078.684004629627</v>
      </c>
      <c r="H41" s="2">
        <f t="shared" si="1"/>
        <v>46078.684027777781</v>
      </c>
      <c r="I41">
        <f t="shared" si="2"/>
        <v>1772036700</v>
      </c>
    </row>
    <row r="42" spans="1:9" x14ac:dyDescent="0.55000000000000004">
      <c r="A42">
        <v>1772036998</v>
      </c>
      <c r="B42" t="s">
        <v>6</v>
      </c>
      <c r="C42" t="s">
        <v>7</v>
      </c>
      <c r="D42">
        <v>5206.5600000000004</v>
      </c>
      <c r="E42">
        <v>0</v>
      </c>
      <c r="G42" s="1">
        <f t="shared" si="0"/>
        <v>46078.687476851846</v>
      </c>
      <c r="H42" s="2">
        <f t="shared" si="1"/>
        <v>46078.6875</v>
      </c>
      <c r="I42">
        <f t="shared" si="2"/>
        <v>1772037000</v>
      </c>
    </row>
    <row r="43" spans="1:9" x14ac:dyDescent="0.55000000000000004">
      <c r="A43">
        <v>1772037298</v>
      </c>
      <c r="B43" t="s">
        <v>6</v>
      </c>
      <c r="C43" t="s">
        <v>7</v>
      </c>
      <c r="D43">
        <v>5203.3900000000003</v>
      </c>
      <c r="E43">
        <v>0</v>
      </c>
      <c r="G43" s="1">
        <f t="shared" si="0"/>
        <v>46078.690949074073</v>
      </c>
      <c r="H43" s="2">
        <f t="shared" si="1"/>
        <v>46078.690972222219</v>
      </c>
      <c r="I43">
        <f t="shared" si="2"/>
        <v>1772037300</v>
      </c>
    </row>
    <row r="44" spans="1:9" x14ac:dyDescent="0.55000000000000004">
      <c r="A44">
        <v>1772037598</v>
      </c>
      <c r="B44" t="s">
        <v>6</v>
      </c>
      <c r="C44" t="s">
        <v>7</v>
      </c>
      <c r="D44">
        <v>5207.51</v>
      </c>
      <c r="E44">
        <v>0</v>
      </c>
      <c r="G44" s="1">
        <f t="shared" si="0"/>
        <v>46078.694421296299</v>
      </c>
      <c r="H44" s="2">
        <f t="shared" si="1"/>
        <v>46078.694444444445</v>
      </c>
      <c r="I44">
        <f t="shared" si="2"/>
        <v>1772037600</v>
      </c>
    </row>
    <row r="45" spans="1:9" x14ac:dyDescent="0.55000000000000004">
      <c r="A45">
        <v>1772037898</v>
      </c>
      <c r="B45" t="s">
        <v>6</v>
      </c>
      <c r="C45" t="s">
        <v>7</v>
      </c>
      <c r="D45">
        <v>5208.18</v>
      </c>
      <c r="E45">
        <v>1</v>
      </c>
      <c r="G45" s="1">
        <f t="shared" si="0"/>
        <v>46078.697893518518</v>
      </c>
      <c r="H45" s="2">
        <f t="shared" si="1"/>
        <v>46078.697916666664</v>
      </c>
      <c r="I45">
        <f t="shared" si="2"/>
        <v>1772037900</v>
      </c>
    </row>
    <row r="46" spans="1:9" x14ac:dyDescent="0.55000000000000004">
      <c r="A46">
        <v>1772038198</v>
      </c>
      <c r="B46" t="s">
        <v>6</v>
      </c>
      <c r="C46" t="s">
        <v>7</v>
      </c>
      <c r="D46">
        <v>5211.95</v>
      </c>
      <c r="E46">
        <v>0</v>
      </c>
      <c r="G46" s="1">
        <f t="shared" si="0"/>
        <v>46078.701365740737</v>
      </c>
      <c r="H46" s="2">
        <f t="shared" si="1"/>
        <v>46078.701388888891</v>
      </c>
      <c r="I46">
        <f t="shared" si="2"/>
        <v>1772038200</v>
      </c>
    </row>
    <row r="47" spans="1:9" x14ac:dyDescent="0.55000000000000004">
      <c r="A47">
        <v>1772038498</v>
      </c>
      <c r="B47" t="s">
        <v>6</v>
      </c>
      <c r="C47" t="s">
        <v>7</v>
      </c>
      <c r="D47">
        <v>5212.3100000000004</v>
      </c>
      <c r="E47">
        <v>0</v>
      </c>
      <c r="G47" s="1">
        <f t="shared" si="0"/>
        <v>46078.704837962963</v>
      </c>
      <c r="H47" s="2">
        <f t="shared" si="1"/>
        <v>46078.704861111109</v>
      </c>
      <c r="I47">
        <f t="shared" si="2"/>
        <v>1772038500</v>
      </c>
    </row>
    <row r="48" spans="1:9" x14ac:dyDescent="0.55000000000000004">
      <c r="A48">
        <v>1772038798</v>
      </c>
      <c r="B48" t="s">
        <v>6</v>
      </c>
      <c r="C48" t="s">
        <v>7</v>
      </c>
      <c r="D48">
        <v>5210.09</v>
      </c>
      <c r="E48">
        <v>0</v>
      </c>
      <c r="G48" s="1">
        <f t="shared" si="0"/>
        <v>46078.708310185189</v>
      </c>
      <c r="H48" s="2">
        <f t="shared" si="1"/>
        <v>46078.708333333336</v>
      </c>
      <c r="I48">
        <f t="shared" si="2"/>
        <v>1772038800</v>
      </c>
    </row>
    <row r="49" spans="1:9" x14ac:dyDescent="0.55000000000000004">
      <c r="A49">
        <v>1772039098</v>
      </c>
      <c r="B49" t="s">
        <v>6</v>
      </c>
      <c r="C49" t="s">
        <v>7</v>
      </c>
      <c r="D49">
        <v>5214.6899999999996</v>
      </c>
      <c r="E49">
        <v>0</v>
      </c>
      <c r="G49" s="1">
        <f t="shared" si="0"/>
        <v>46078.711782407408</v>
      </c>
      <c r="H49" s="2">
        <f t="shared" si="1"/>
        <v>46078.711805555555</v>
      </c>
      <c r="I49">
        <f t="shared" si="2"/>
        <v>1772039100</v>
      </c>
    </row>
    <row r="50" spans="1:9" x14ac:dyDescent="0.55000000000000004">
      <c r="A50">
        <v>1772039398</v>
      </c>
      <c r="B50" t="s">
        <v>6</v>
      </c>
      <c r="C50" t="s">
        <v>7</v>
      </c>
      <c r="D50">
        <v>5215.17</v>
      </c>
      <c r="E50">
        <v>0</v>
      </c>
      <c r="G50" s="1">
        <f t="shared" si="0"/>
        <v>46078.715254629627</v>
      </c>
      <c r="H50" s="2">
        <f t="shared" si="1"/>
        <v>46078.715277777781</v>
      </c>
      <c r="I50">
        <f t="shared" si="2"/>
        <v>1772039400</v>
      </c>
    </row>
    <row r="51" spans="1:9" x14ac:dyDescent="0.55000000000000004">
      <c r="A51">
        <v>1772039698</v>
      </c>
      <c r="B51" t="s">
        <v>6</v>
      </c>
      <c r="C51" t="s">
        <v>7</v>
      </c>
      <c r="D51">
        <v>5214.53</v>
      </c>
      <c r="E51">
        <v>1</v>
      </c>
      <c r="G51" s="1">
        <f t="shared" si="0"/>
        <v>46078.718726851846</v>
      </c>
      <c r="H51" s="2">
        <f t="shared" si="1"/>
        <v>46078.71875</v>
      </c>
      <c r="I51">
        <f t="shared" si="2"/>
        <v>1772039700</v>
      </c>
    </row>
    <row r="52" spans="1:9" x14ac:dyDescent="0.55000000000000004">
      <c r="A52">
        <v>1772039998</v>
      </c>
      <c r="B52" t="s">
        <v>6</v>
      </c>
      <c r="C52" t="s">
        <v>7</v>
      </c>
      <c r="D52">
        <v>5213.2700000000004</v>
      </c>
      <c r="E52">
        <v>0</v>
      </c>
      <c r="G52" s="1">
        <f t="shared" si="0"/>
        <v>46078.722199074073</v>
      </c>
      <c r="H52" s="2">
        <f t="shared" si="1"/>
        <v>46078.722222222219</v>
      </c>
      <c r="I52">
        <f t="shared" si="2"/>
        <v>1772040000</v>
      </c>
    </row>
    <row r="53" spans="1:9" x14ac:dyDescent="0.55000000000000004">
      <c r="A53">
        <v>1772040298</v>
      </c>
      <c r="B53" t="s">
        <v>6</v>
      </c>
      <c r="C53" t="s">
        <v>7</v>
      </c>
      <c r="D53">
        <v>5213.1000000000004</v>
      </c>
      <c r="E53">
        <v>0</v>
      </c>
      <c r="G53" s="1">
        <f t="shared" si="0"/>
        <v>46078.725671296299</v>
      </c>
      <c r="H53" s="2">
        <f t="shared" si="1"/>
        <v>46078.725694444445</v>
      </c>
      <c r="I53">
        <f t="shared" si="2"/>
        <v>1772040300</v>
      </c>
    </row>
    <row r="54" spans="1:9" x14ac:dyDescent="0.55000000000000004">
      <c r="A54">
        <v>1772040598</v>
      </c>
      <c r="B54" t="s">
        <v>6</v>
      </c>
      <c r="C54" t="s">
        <v>7</v>
      </c>
      <c r="D54">
        <v>5211.8500000000004</v>
      </c>
      <c r="E54">
        <v>0</v>
      </c>
      <c r="G54" s="1">
        <f t="shared" si="0"/>
        <v>46078.729143518518</v>
      </c>
      <c r="H54" s="2">
        <f t="shared" si="1"/>
        <v>46078.729166666664</v>
      </c>
      <c r="I54">
        <f t="shared" si="2"/>
        <v>1772040600</v>
      </c>
    </row>
    <row r="55" spans="1:9" x14ac:dyDescent="0.55000000000000004">
      <c r="A55">
        <v>1772040898</v>
      </c>
      <c r="B55" t="s">
        <v>6</v>
      </c>
      <c r="C55" t="s">
        <v>7</v>
      </c>
      <c r="D55">
        <v>5213.17</v>
      </c>
      <c r="E55">
        <v>0</v>
      </c>
      <c r="G55" s="1">
        <f t="shared" si="0"/>
        <v>46078.732615740737</v>
      </c>
      <c r="H55" s="2">
        <f t="shared" si="1"/>
        <v>46078.732638888891</v>
      </c>
      <c r="I55">
        <f t="shared" si="2"/>
        <v>1772040900</v>
      </c>
    </row>
    <row r="56" spans="1:9" x14ac:dyDescent="0.55000000000000004">
      <c r="A56">
        <v>1772041198</v>
      </c>
      <c r="B56" t="s">
        <v>6</v>
      </c>
      <c r="C56" t="s">
        <v>7</v>
      </c>
      <c r="D56">
        <v>5208.33</v>
      </c>
      <c r="E56">
        <v>0</v>
      </c>
      <c r="G56" s="1">
        <f t="shared" si="0"/>
        <v>46078.736087962963</v>
      </c>
      <c r="H56" s="2">
        <f t="shared" si="1"/>
        <v>46078.736111111109</v>
      </c>
      <c r="I56">
        <f t="shared" si="2"/>
        <v>1772041200</v>
      </c>
    </row>
    <row r="57" spans="1:9" x14ac:dyDescent="0.55000000000000004">
      <c r="A57">
        <v>1772041498</v>
      </c>
      <c r="B57" t="s">
        <v>6</v>
      </c>
      <c r="C57" t="s">
        <v>7</v>
      </c>
      <c r="D57">
        <v>5206.71</v>
      </c>
      <c r="E57">
        <v>0</v>
      </c>
      <c r="G57" s="1">
        <f t="shared" si="0"/>
        <v>46078.739560185189</v>
      </c>
      <c r="H57" s="2">
        <f t="shared" si="1"/>
        <v>46078.739583333336</v>
      </c>
      <c r="I57">
        <f t="shared" si="2"/>
        <v>1772041500</v>
      </c>
    </row>
    <row r="58" spans="1:9" x14ac:dyDescent="0.55000000000000004">
      <c r="A58">
        <v>1772041798</v>
      </c>
      <c r="B58" t="s">
        <v>6</v>
      </c>
      <c r="C58" t="s">
        <v>7</v>
      </c>
      <c r="D58">
        <v>5206.32</v>
      </c>
      <c r="E58">
        <v>0</v>
      </c>
      <c r="G58" s="1">
        <f t="shared" si="0"/>
        <v>46078.743032407408</v>
      </c>
      <c r="H58" s="2">
        <f t="shared" si="1"/>
        <v>46078.743055555555</v>
      </c>
      <c r="I58">
        <f t="shared" si="2"/>
        <v>1772041800</v>
      </c>
    </row>
    <row r="59" spans="1:9" x14ac:dyDescent="0.55000000000000004">
      <c r="A59">
        <v>1772042098</v>
      </c>
      <c r="B59" t="s">
        <v>6</v>
      </c>
      <c r="C59" t="s">
        <v>7</v>
      </c>
      <c r="D59">
        <v>5206.82</v>
      </c>
      <c r="E59">
        <v>0</v>
      </c>
      <c r="G59" s="1">
        <f t="shared" si="0"/>
        <v>46078.746504629627</v>
      </c>
      <c r="H59" s="2">
        <f t="shared" si="1"/>
        <v>46078.746527777781</v>
      </c>
      <c r="I59">
        <f t="shared" si="2"/>
        <v>1772042100</v>
      </c>
    </row>
    <row r="60" spans="1:9" x14ac:dyDescent="0.55000000000000004">
      <c r="A60">
        <v>1772042398</v>
      </c>
      <c r="B60" t="s">
        <v>6</v>
      </c>
      <c r="C60" t="s">
        <v>7</v>
      </c>
      <c r="D60">
        <v>5207.3999999999996</v>
      </c>
      <c r="E60">
        <v>0</v>
      </c>
      <c r="G60" s="1">
        <f t="shared" si="0"/>
        <v>46078.749976851846</v>
      </c>
      <c r="H60" s="2">
        <f t="shared" si="1"/>
        <v>46078.75</v>
      </c>
      <c r="I60">
        <f t="shared" si="2"/>
        <v>1772042400</v>
      </c>
    </row>
    <row r="61" spans="1:9" x14ac:dyDescent="0.55000000000000004">
      <c r="A61">
        <v>1772042698</v>
      </c>
      <c r="B61" t="s">
        <v>6</v>
      </c>
      <c r="C61" t="s">
        <v>7</v>
      </c>
      <c r="D61">
        <v>5207.07</v>
      </c>
      <c r="E61">
        <v>0</v>
      </c>
      <c r="G61" s="1">
        <f t="shared" si="0"/>
        <v>46078.753449074073</v>
      </c>
      <c r="H61" s="2">
        <f t="shared" si="1"/>
        <v>46078.753472222219</v>
      </c>
      <c r="I61">
        <f t="shared" si="2"/>
        <v>1772042700</v>
      </c>
    </row>
    <row r="62" spans="1:9" x14ac:dyDescent="0.55000000000000004">
      <c r="A62">
        <v>1772042998</v>
      </c>
      <c r="B62" t="s">
        <v>6</v>
      </c>
      <c r="C62" t="s">
        <v>7</v>
      </c>
      <c r="D62">
        <v>5206.8900000000003</v>
      </c>
      <c r="E62">
        <v>0</v>
      </c>
      <c r="G62" s="1">
        <f t="shared" si="0"/>
        <v>46078.756921296299</v>
      </c>
      <c r="H62" s="2">
        <f t="shared" si="1"/>
        <v>46078.756944444445</v>
      </c>
      <c r="I62">
        <f t="shared" si="2"/>
        <v>1772043000</v>
      </c>
    </row>
    <row r="63" spans="1:9" x14ac:dyDescent="0.55000000000000004">
      <c r="A63">
        <v>1772043298</v>
      </c>
      <c r="B63" t="s">
        <v>6</v>
      </c>
      <c r="C63" t="s">
        <v>7</v>
      </c>
      <c r="D63">
        <v>5206.8</v>
      </c>
      <c r="E63">
        <v>0</v>
      </c>
      <c r="G63" s="1">
        <f t="shared" si="0"/>
        <v>46078.760393518518</v>
      </c>
      <c r="H63" s="2">
        <f t="shared" si="1"/>
        <v>46078.760416666664</v>
      </c>
      <c r="I63">
        <f t="shared" si="2"/>
        <v>1772043300</v>
      </c>
    </row>
    <row r="64" spans="1:9" x14ac:dyDescent="0.55000000000000004">
      <c r="A64">
        <v>1772043598</v>
      </c>
      <c r="B64" t="s">
        <v>6</v>
      </c>
      <c r="C64" t="s">
        <v>7</v>
      </c>
      <c r="D64">
        <v>5206.7700000000004</v>
      </c>
      <c r="E64">
        <v>1</v>
      </c>
      <c r="G64" s="1">
        <f t="shared" si="0"/>
        <v>46078.763865740737</v>
      </c>
      <c r="H64" s="2">
        <f t="shared" si="1"/>
        <v>46078.763888888891</v>
      </c>
      <c r="I64">
        <f t="shared" si="2"/>
        <v>1772043600</v>
      </c>
    </row>
    <row r="65" spans="1:9" x14ac:dyDescent="0.55000000000000004">
      <c r="A65">
        <v>1772043898</v>
      </c>
      <c r="B65" t="s">
        <v>6</v>
      </c>
      <c r="C65" t="s">
        <v>7</v>
      </c>
      <c r="D65">
        <v>5206.8</v>
      </c>
      <c r="E65">
        <v>0</v>
      </c>
      <c r="G65" s="1">
        <f t="shared" si="0"/>
        <v>46078.767337962963</v>
      </c>
      <c r="H65" s="2">
        <f t="shared" si="1"/>
        <v>46078.767361111109</v>
      </c>
      <c r="I65">
        <f t="shared" si="2"/>
        <v>1772043900</v>
      </c>
    </row>
    <row r="66" spans="1:9" x14ac:dyDescent="0.55000000000000004">
      <c r="A66">
        <v>1772044198</v>
      </c>
      <c r="B66" t="s">
        <v>6</v>
      </c>
      <c r="C66" t="s">
        <v>7</v>
      </c>
      <c r="D66">
        <v>5206.8</v>
      </c>
      <c r="E66">
        <v>1</v>
      </c>
      <c r="G66" s="1">
        <f t="shared" ref="G66:G129" si="3">(A66/86400)+25569</f>
        <v>46078.770810185189</v>
      </c>
      <c r="H66" s="2">
        <f t="shared" ref="H66:H129" si="4">CEILING(INT(G66*1440)/1440*288,1)/288</f>
        <v>46078.770833333336</v>
      </c>
      <c r="I66">
        <f t="shared" si="2"/>
        <v>1772044200</v>
      </c>
    </row>
    <row r="67" spans="1:9" x14ac:dyDescent="0.55000000000000004">
      <c r="A67">
        <v>1772044498</v>
      </c>
      <c r="B67" t="s">
        <v>6</v>
      </c>
      <c r="C67" t="s">
        <v>7</v>
      </c>
      <c r="D67">
        <v>5206.3900000000003</v>
      </c>
      <c r="E67">
        <v>0</v>
      </c>
      <c r="G67" s="1">
        <f t="shared" si="3"/>
        <v>46078.774282407408</v>
      </c>
      <c r="H67" s="2">
        <f t="shared" si="4"/>
        <v>46078.774305555555</v>
      </c>
      <c r="I67">
        <f t="shared" ref="I67:I130" si="5">MROUND((H67-25569)*86400,300)</f>
        <v>1772044500</v>
      </c>
    </row>
    <row r="68" spans="1:9" x14ac:dyDescent="0.55000000000000004">
      <c r="A68">
        <v>1772044798</v>
      </c>
      <c r="B68" t="s">
        <v>6</v>
      </c>
      <c r="C68" t="s">
        <v>7</v>
      </c>
      <c r="D68">
        <v>5205.13</v>
      </c>
      <c r="E68">
        <v>0</v>
      </c>
      <c r="G68" s="1">
        <f t="shared" si="3"/>
        <v>46078.777754629627</v>
      </c>
      <c r="H68" s="2">
        <f t="shared" si="4"/>
        <v>46078.777777777781</v>
      </c>
      <c r="I68">
        <f t="shared" si="5"/>
        <v>1772044800</v>
      </c>
    </row>
    <row r="69" spans="1:9" x14ac:dyDescent="0.55000000000000004">
      <c r="A69">
        <v>1772045098</v>
      </c>
      <c r="B69" t="s">
        <v>6</v>
      </c>
      <c r="C69" t="s">
        <v>7</v>
      </c>
      <c r="D69">
        <v>5200.95</v>
      </c>
      <c r="E69">
        <v>0</v>
      </c>
      <c r="G69" s="1">
        <f t="shared" si="3"/>
        <v>46078.781226851846</v>
      </c>
      <c r="H69" s="2">
        <f t="shared" si="4"/>
        <v>46078.78125</v>
      </c>
      <c r="I69">
        <f t="shared" si="5"/>
        <v>1772045100</v>
      </c>
    </row>
    <row r="70" spans="1:9" x14ac:dyDescent="0.55000000000000004">
      <c r="A70">
        <v>1772045398</v>
      </c>
      <c r="B70" t="s">
        <v>6</v>
      </c>
      <c r="C70" t="s">
        <v>7</v>
      </c>
      <c r="D70">
        <v>5202.58</v>
      </c>
      <c r="E70">
        <v>0</v>
      </c>
      <c r="G70" s="1">
        <f t="shared" si="3"/>
        <v>46078.784699074073</v>
      </c>
      <c r="H70" s="2">
        <f t="shared" si="4"/>
        <v>46078.784722222219</v>
      </c>
      <c r="I70">
        <f t="shared" si="5"/>
        <v>1772045400</v>
      </c>
    </row>
    <row r="71" spans="1:9" x14ac:dyDescent="0.55000000000000004">
      <c r="A71">
        <v>1772045698</v>
      </c>
      <c r="B71" t="s">
        <v>6</v>
      </c>
      <c r="C71" t="s">
        <v>7</v>
      </c>
      <c r="D71">
        <v>5202.12</v>
      </c>
      <c r="E71">
        <v>0</v>
      </c>
      <c r="G71" s="1">
        <f t="shared" si="3"/>
        <v>46078.788171296299</v>
      </c>
      <c r="H71" s="2">
        <f t="shared" si="4"/>
        <v>46078.788194444445</v>
      </c>
      <c r="I71">
        <f t="shared" si="5"/>
        <v>1772045700</v>
      </c>
    </row>
    <row r="72" spans="1:9" x14ac:dyDescent="0.55000000000000004">
      <c r="A72">
        <v>1772045998</v>
      </c>
      <c r="B72" t="s">
        <v>6</v>
      </c>
      <c r="C72" t="s">
        <v>7</v>
      </c>
      <c r="D72">
        <v>5200.91</v>
      </c>
      <c r="E72">
        <v>0</v>
      </c>
      <c r="G72" s="1">
        <f t="shared" si="3"/>
        <v>46078.791643518518</v>
      </c>
      <c r="H72" s="2">
        <f t="shared" si="4"/>
        <v>46078.791666666664</v>
      </c>
      <c r="I72">
        <f t="shared" si="5"/>
        <v>1772046000</v>
      </c>
    </row>
    <row r="73" spans="1:9" x14ac:dyDescent="0.55000000000000004">
      <c r="A73">
        <v>1772046298</v>
      </c>
      <c r="B73" t="s">
        <v>6</v>
      </c>
      <c r="C73" t="s">
        <v>7</v>
      </c>
      <c r="D73">
        <v>5194.29</v>
      </c>
      <c r="E73">
        <v>0</v>
      </c>
      <c r="G73" s="1">
        <f t="shared" si="3"/>
        <v>46078.795115740737</v>
      </c>
      <c r="H73" s="2">
        <f t="shared" si="4"/>
        <v>46078.795138888891</v>
      </c>
      <c r="I73">
        <f t="shared" si="5"/>
        <v>1772046300</v>
      </c>
    </row>
    <row r="74" spans="1:9" x14ac:dyDescent="0.55000000000000004">
      <c r="A74">
        <v>1772046598</v>
      </c>
      <c r="B74" t="s">
        <v>6</v>
      </c>
      <c r="C74" t="s">
        <v>7</v>
      </c>
      <c r="D74">
        <v>5207.04</v>
      </c>
      <c r="E74">
        <v>0</v>
      </c>
      <c r="G74" s="1">
        <f t="shared" si="3"/>
        <v>46078.798587962963</v>
      </c>
      <c r="H74" s="2">
        <f t="shared" si="4"/>
        <v>46078.798611111109</v>
      </c>
      <c r="I74">
        <f t="shared" si="5"/>
        <v>1772046600</v>
      </c>
    </row>
    <row r="75" spans="1:9" x14ac:dyDescent="0.55000000000000004">
      <c r="A75">
        <v>1772046898</v>
      </c>
      <c r="B75" t="s">
        <v>6</v>
      </c>
      <c r="C75" t="s">
        <v>7</v>
      </c>
      <c r="D75">
        <v>5200.55</v>
      </c>
      <c r="E75">
        <v>0</v>
      </c>
      <c r="G75" s="1">
        <f t="shared" si="3"/>
        <v>46078.802060185189</v>
      </c>
      <c r="H75" s="2">
        <f t="shared" si="4"/>
        <v>46078.802083333336</v>
      </c>
      <c r="I75">
        <f t="shared" si="5"/>
        <v>1772046900</v>
      </c>
    </row>
    <row r="76" spans="1:9" x14ac:dyDescent="0.55000000000000004">
      <c r="A76">
        <v>1772047198</v>
      </c>
      <c r="B76" t="s">
        <v>6</v>
      </c>
      <c r="C76" t="s">
        <v>7</v>
      </c>
      <c r="D76">
        <v>5197.32</v>
      </c>
      <c r="E76">
        <v>0</v>
      </c>
      <c r="G76" s="1">
        <f t="shared" si="3"/>
        <v>46078.805532407408</v>
      </c>
      <c r="H76" s="2">
        <f t="shared" si="4"/>
        <v>46078.805555555555</v>
      </c>
      <c r="I76">
        <f t="shared" si="5"/>
        <v>1772047200</v>
      </c>
    </row>
    <row r="77" spans="1:9" x14ac:dyDescent="0.55000000000000004">
      <c r="A77">
        <v>1772047498</v>
      </c>
      <c r="B77" t="s">
        <v>6</v>
      </c>
      <c r="C77" t="s">
        <v>7</v>
      </c>
      <c r="D77">
        <v>5202.59</v>
      </c>
      <c r="E77">
        <v>0</v>
      </c>
      <c r="G77" s="1">
        <f t="shared" si="3"/>
        <v>46078.809004629627</v>
      </c>
      <c r="H77" s="2">
        <f t="shared" si="4"/>
        <v>46078.809027777781</v>
      </c>
      <c r="I77">
        <f t="shared" si="5"/>
        <v>1772047500</v>
      </c>
    </row>
    <row r="78" spans="1:9" x14ac:dyDescent="0.55000000000000004">
      <c r="A78">
        <v>1772047798</v>
      </c>
      <c r="B78" t="s">
        <v>6</v>
      </c>
      <c r="C78" t="s">
        <v>7</v>
      </c>
      <c r="D78">
        <v>5202.51</v>
      </c>
      <c r="E78">
        <v>0</v>
      </c>
      <c r="G78" s="1">
        <f t="shared" si="3"/>
        <v>46078.812476851846</v>
      </c>
      <c r="H78" s="2">
        <f t="shared" si="4"/>
        <v>46078.8125</v>
      </c>
      <c r="I78">
        <f t="shared" si="5"/>
        <v>1772047800</v>
      </c>
    </row>
    <row r="79" spans="1:9" x14ac:dyDescent="0.55000000000000004">
      <c r="A79">
        <v>1772048098</v>
      </c>
      <c r="B79" t="s">
        <v>6</v>
      </c>
      <c r="C79" t="s">
        <v>7</v>
      </c>
      <c r="D79">
        <v>5201</v>
      </c>
      <c r="E79">
        <v>0</v>
      </c>
      <c r="G79" s="1">
        <f t="shared" si="3"/>
        <v>46078.815949074073</v>
      </c>
      <c r="H79" s="2">
        <f t="shared" si="4"/>
        <v>46078.815972222219</v>
      </c>
      <c r="I79">
        <f t="shared" si="5"/>
        <v>1772048100</v>
      </c>
    </row>
    <row r="80" spans="1:9" x14ac:dyDescent="0.55000000000000004">
      <c r="A80">
        <v>1772048398</v>
      </c>
      <c r="B80" t="s">
        <v>6</v>
      </c>
      <c r="C80" t="s">
        <v>7</v>
      </c>
      <c r="D80">
        <v>5204.32</v>
      </c>
      <c r="E80">
        <v>0</v>
      </c>
      <c r="G80" s="1">
        <f t="shared" si="3"/>
        <v>46078.819421296299</v>
      </c>
      <c r="H80" s="2">
        <f t="shared" si="4"/>
        <v>46078.819444444445</v>
      </c>
      <c r="I80">
        <f t="shared" si="5"/>
        <v>1772048400</v>
      </c>
    </row>
    <row r="81" spans="1:9" x14ac:dyDescent="0.55000000000000004">
      <c r="A81">
        <v>1772048698</v>
      </c>
      <c r="B81" t="s">
        <v>6</v>
      </c>
      <c r="C81" t="s">
        <v>7</v>
      </c>
      <c r="D81">
        <v>5205</v>
      </c>
      <c r="E81">
        <v>0</v>
      </c>
      <c r="G81" s="1">
        <f t="shared" si="3"/>
        <v>46078.822893518518</v>
      </c>
      <c r="H81" s="2">
        <f t="shared" si="4"/>
        <v>46078.822916666664</v>
      </c>
      <c r="I81">
        <f t="shared" si="5"/>
        <v>1772048700</v>
      </c>
    </row>
    <row r="82" spans="1:9" x14ac:dyDescent="0.55000000000000004">
      <c r="A82">
        <v>1772048998</v>
      </c>
      <c r="B82" t="s">
        <v>6</v>
      </c>
      <c r="C82" t="s">
        <v>7</v>
      </c>
      <c r="D82">
        <v>5204.97</v>
      </c>
      <c r="E82">
        <v>0</v>
      </c>
      <c r="G82" s="1">
        <f t="shared" si="3"/>
        <v>46078.826365740737</v>
      </c>
      <c r="H82" s="2">
        <f t="shared" si="4"/>
        <v>46078.826388888891</v>
      </c>
      <c r="I82">
        <f t="shared" si="5"/>
        <v>1772049000</v>
      </c>
    </row>
    <row r="83" spans="1:9" x14ac:dyDescent="0.55000000000000004">
      <c r="A83">
        <v>1772049298</v>
      </c>
      <c r="B83" t="s">
        <v>6</v>
      </c>
      <c r="C83" t="s">
        <v>7</v>
      </c>
      <c r="D83">
        <v>5204.87</v>
      </c>
      <c r="E83">
        <v>0</v>
      </c>
      <c r="G83" s="1">
        <f t="shared" si="3"/>
        <v>46078.829837962963</v>
      </c>
      <c r="H83" s="2">
        <f t="shared" si="4"/>
        <v>46078.829861111109</v>
      </c>
      <c r="I83">
        <f t="shared" si="5"/>
        <v>1772049300</v>
      </c>
    </row>
    <row r="84" spans="1:9" x14ac:dyDescent="0.55000000000000004">
      <c r="A84">
        <v>1772049598</v>
      </c>
      <c r="B84" t="s">
        <v>6</v>
      </c>
      <c r="C84" t="s">
        <v>7</v>
      </c>
      <c r="D84">
        <v>5201.76</v>
      </c>
      <c r="E84">
        <v>0</v>
      </c>
      <c r="G84" s="1">
        <f t="shared" si="3"/>
        <v>46078.833310185189</v>
      </c>
      <c r="H84" s="2">
        <f t="shared" si="4"/>
        <v>46078.833333333336</v>
      </c>
      <c r="I84">
        <f t="shared" si="5"/>
        <v>1772049600</v>
      </c>
    </row>
    <row r="85" spans="1:9" x14ac:dyDescent="0.55000000000000004">
      <c r="A85">
        <v>1772049898</v>
      </c>
      <c r="B85" t="s">
        <v>6</v>
      </c>
      <c r="C85" t="s">
        <v>7</v>
      </c>
      <c r="D85">
        <v>5202.46</v>
      </c>
      <c r="E85">
        <v>0</v>
      </c>
      <c r="G85" s="1">
        <f t="shared" si="3"/>
        <v>46078.836782407408</v>
      </c>
      <c r="H85" s="2">
        <f t="shared" si="4"/>
        <v>46078.836805555555</v>
      </c>
      <c r="I85">
        <f t="shared" si="5"/>
        <v>1772049900</v>
      </c>
    </row>
    <row r="86" spans="1:9" x14ac:dyDescent="0.55000000000000004">
      <c r="A86">
        <v>1772050198</v>
      </c>
      <c r="B86" t="s">
        <v>6</v>
      </c>
      <c r="C86" t="s">
        <v>7</v>
      </c>
      <c r="D86">
        <v>5195.2700000000004</v>
      </c>
      <c r="E86">
        <v>0</v>
      </c>
      <c r="G86" s="1">
        <f t="shared" si="3"/>
        <v>46078.840254629627</v>
      </c>
      <c r="H86" s="2">
        <f t="shared" si="4"/>
        <v>46078.840277777781</v>
      </c>
      <c r="I86">
        <f t="shared" si="5"/>
        <v>1772050200</v>
      </c>
    </row>
    <row r="87" spans="1:9" x14ac:dyDescent="0.55000000000000004">
      <c r="A87">
        <v>1772050498</v>
      </c>
      <c r="B87" t="s">
        <v>6</v>
      </c>
      <c r="C87" t="s">
        <v>7</v>
      </c>
      <c r="D87">
        <v>5184.8</v>
      </c>
      <c r="E87">
        <v>0</v>
      </c>
      <c r="G87" s="1">
        <f t="shared" si="3"/>
        <v>46078.843726851846</v>
      </c>
      <c r="H87" s="2">
        <f t="shared" si="4"/>
        <v>46078.84375</v>
      </c>
      <c r="I87">
        <f t="shared" si="5"/>
        <v>1772050500</v>
      </c>
    </row>
    <row r="88" spans="1:9" x14ac:dyDescent="0.55000000000000004">
      <c r="A88">
        <v>1772050798</v>
      </c>
      <c r="B88" t="s">
        <v>6</v>
      </c>
      <c r="C88" t="s">
        <v>7</v>
      </c>
      <c r="D88">
        <v>5189</v>
      </c>
      <c r="E88">
        <v>0</v>
      </c>
      <c r="G88" s="1">
        <f t="shared" si="3"/>
        <v>46078.847199074073</v>
      </c>
      <c r="H88" s="2">
        <f t="shared" si="4"/>
        <v>46078.847222222219</v>
      </c>
      <c r="I88">
        <f t="shared" si="5"/>
        <v>1772050800</v>
      </c>
    </row>
    <row r="89" spans="1:9" x14ac:dyDescent="0.55000000000000004">
      <c r="A89">
        <v>1772051098</v>
      </c>
      <c r="B89" t="s">
        <v>6</v>
      </c>
      <c r="C89" t="s">
        <v>7</v>
      </c>
      <c r="D89">
        <v>5186.1099999999997</v>
      </c>
      <c r="E89">
        <v>0</v>
      </c>
      <c r="G89" s="1">
        <f t="shared" si="3"/>
        <v>46078.850671296299</v>
      </c>
      <c r="H89" s="2">
        <f t="shared" si="4"/>
        <v>46078.850694444445</v>
      </c>
      <c r="I89">
        <f t="shared" si="5"/>
        <v>1772051100</v>
      </c>
    </row>
    <row r="90" spans="1:9" x14ac:dyDescent="0.55000000000000004">
      <c r="A90">
        <v>1772051398</v>
      </c>
      <c r="B90" t="s">
        <v>6</v>
      </c>
      <c r="C90" t="s">
        <v>7</v>
      </c>
      <c r="D90">
        <v>5188.12</v>
      </c>
      <c r="E90">
        <v>0</v>
      </c>
      <c r="G90" s="1">
        <f t="shared" si="3"/>
        <v>46078.854143518518</v>
      </c>
      <c r="H90" s="2">
        <f t="shared" si="4"/>
        <v>46078.854166666664</v>
      </c>
      <c r="I90">
        <f t="shared" si="5"/>
        <v>1772051400</v>
      </c>
    </row>
    <row r="91" spans="1:9" x14ac:dyDescent="0.55000000000000004">
      <c r="A91">
        <v>1772051698</v>
      </c>
      <c r="B91" t="s">
        <v>6</v>
      </c>
      <c r="C91" t="s">
        <v>7</v>
      </c>
      <c r="D91">
        <v>5183.41</v>
      </c>
      <c r="E91">
        <v>0</v>
      </c>
      <c r="G91" s="1">
        <f t="shared" si="3"/>
        <v>46078.857615740737</v>
      </c>
      <c r="H91" s="2">
        <f t="shared" si="4"/>
        <v>46078.857638888891</v>
      </c>
      <c r="I91">
        <f t="shared" si="5"/>
        <v>1772051700</v>
      </c>
    </row>
    <row r="92" spans="1:9" x14ac:dyDescent="0.55000000000000004">
      <c r="A92">
        <v>1772051998</v>
      </c>
      <c r="B92" t="s">
        <v>6</v>
      </c>
      <c r="C92" t="s">
        <v>7</v>
      </c>
      <c r="D92">
        <v>5181.4799999999996</v>
      </c>
      <c r="E92">
        <v>0</v>
      </c>
      <c r="G92" s="1">
        <f t="shared" si="3"/>
        <v>46078.861087962963</v>
      </c>
      <c r="H92" s="2">
        <f t="shared" si="4"/>
        <v>46078.861111111109</v>
      </c>
      <c r="I92">
        <f t="shared" si="5"/>
        <v>1772052000</v>
      </c>
    </row>
    <row r="93" spans="1:9" x14ac:dyDescent="0.55000000000000004">
      <c r="A93">
        <v>1772052298</v>
      </c>
      <c r="B93" t="s">
        <v>6</v>
      </c>
      <c r="C93" t="s">
        <v>7</v>
      </c>
      <c r="D93">
        <v>5173.57</v>
      </c>
      <c r="E93">
        <v>0</v>
      </c>
      <c r="G93" s="1">
        <f t="shared" si="3"/>
        <v>46078.864560185189</v>
      </c>
      <c r="H93" s="2">
        <f t="shared" si="4"/>
        <v>46078.864583333336</v>
      </c>
      <c r="I93">
        <f t="shared" si="5"/>
        <v>1772052300</v>
      </c>
    </row>
    <row r="94" spans="1:9" x14ac:dyDescent="0.55000000000000004">
      <c r="A94">
        <v>1772052598</v>
      </c>
      <c r="B94" t="s">
        <v>6</v>
      </c>
      <c r="C94" t="s">
        <v>7</v>
      </c>
      <c r="D94">
        <v>5178.01</v>
      </c>
      <c r="E94">
        <v>0</v>
      </c>
      <c r="G94" s="1">
        <f t="shared" si="3"/>
        <v>46078.868032407408</v>
      </c>
      <c r="H94" s="2">
        <f t="shared" si="4"/>
        <v>46078.868055555555</v>
      </c>
      <c r="I94">
        <f t="shared" si="5"/>
        <v>1772052600</v>
      </c>
    </row>
    <row r="95" spans="1:9" x14ac:dyDescent="0.55000000000000004">
      <c r="A95">
        <v>1772052898</v>
      </c>
      <c r="B95" t="s">
        <v>6</v>
      </c>
      <c r="C95" t="s">
        <v>7</v>
      </c>
      <c r="D95">
        <v>5152.16</v>
      </c>
      <c r="E95">
        <v>0</v>
      </c>
      <c r="G95" s="1">
        <f t="shared" si="3"/>
        <v>46078.871504629627</v>
      </c>
      <c r="H95" s="2">
        <f t="shared" si="4"/>
        <v>46078.871527777781</v>
      </c>
      <c r="I95">
        <f t="shared" si="5"/>
        <v>1772052900</v>
      </c>
    </row>
    <row r="96" spans="1:9" x14ac:dyDescent="0.55000000000000004">
      <c r="A96">
        <v>1772053198</v>
      </c>
      <c r="B96" t="s">
        <v>6</v>
      </c>
      <c r="C96" t="s">
        <v>7</v>
      </c>
      <c r="D96">
        <v>5156.08</v>
      </c>
      <c r="E96">
        <v>0</v>
      </c>
      <c r="G96" s="1">
        <f t="shared" si="3"/>
        <v>46078.874976851846</v>
      </c>
      <c r="H96" s="2">
        <f t="shared" si="4"/>
        <v>46078.875</v>
      </c>
      <c r="I96">
        <f t="shared" si="5"/>
        <v>1772053200</v>
      </c>
    </row>
    <row r="97" spans="1:9" x14ac:dyDescent="0.55000000000000004">
      <c r="A97">
        <v>1772053498</v>
      </c>
      <c r="B97" t="s">
        <v>6</v>
      </c>
      <c r="C97" t="s">
        <v>7</v>
      </c>
      <c r="D97">
        <v>5163.03</v>
      </c>
      <c r="E97">
        <v>0</v>
      </c>
      <c r="G97" s="1">
        <f t="shared" si="3"/>
        <v>46078.878449074073</v>
      </c>
      <c r="H97" s="2">
        <f t="shared" si="4"/>
        <v>46078.878472222219</v>
      </c>
      <c r="I97">
        <f t="shared" si="5"/>
        <v>1772053500</v>
      </c>
    </row>
    <row r="98" spans="1:9" x14ac:dyDescent="0.55000000000000004">
      <c r="A98">
        <v>1772053798</v>
      </c>
      <c r="B98" t="s">
        <v>6</v>
      </c>
      <c r="C98" t="s">
        <v>7</v>
      </c>
      <c r="D98">
        <v>5161.84</v>
      </c>
      <c r="E98">
        <v>0</v>
      </c>
      <c r="G98" s="1">
        <f t="shared" si="3"/>
        <v>46078.881921296299</v>
      </c>
      <c r="H98" s="2">
        <f t="shared" si="4"/>
        <v>46078.881944444445</v>
      </c>
      <c r="I98">
        <f t="shared" si="5"/>
        <v>1772053800</v>
      </c>
    </row>
    <row r="99" spans="1:9" x14ac:dyDescent="0.55000000000000004">
      <c r="A99">
        <v>1772054098</v>
      </c>
      <c r="B99" t="s">
        <v>6</v>
      </c>
      <c r="C99" t="s">
        <v>7</v>
      </c>
      <c r="D99">
        <v>5165.38</v>
      </c>
      <c r="E99">
        <v>0</v>
      </c>
      <c r="G99" s="1">
        <f t="shared" si="3"/>
        <v>46078.885393518518</v>
      </c>
      <c r="H99" s="2">
        <f t="shared" si="4"/>
        <v>46078.885416666664</v>
      </c>
      <c r="I99">
        <f t="shared" si="5"/>
        <v>1772054100</v>
      </c>
    </row>
    <row r="100" spans="1:9" x14ac:dyDescent="0.55000000000000004">
      <c r="A100">
        <v>1772054398</v>
      </c>
      <c r="B100" t="s">
        <v>6</v>
      </c>
      <c r="C100" t="s">
        <v>7</v>
      </c>
      <c r="D100">
        <v>5169.17</v>
      </c>
      <c r="E100">
        <v>0</v>
      </c>
      <c r="G100" s="1">
        <f t="shared" si="3"/>
        <v>46078.888865740737</v>
      </c>
      <c r="H100" s="2">
        <f t="shared" si="4"/>
        <v>46078.888888888891</v>
      </c>
      <c r="I100">
        <f t="shared" si="5"/>
        <v>1772054400</v>
      </c>
    </row>
    <row r="101" spans="1:9" x14ac:dyDescent="0.55000000000000004">
      <c r="A101">
        <v>1772054698</v>
      </c>
      <c r="B101" t="s">
        <v>6</v>
      </c>
      <c r="C101" t="s">
        <v>7</v>
      </c>
      <c r="D101">
        <v>5169.12</v>
      </c>
      <c r="E101">
        <v>0</v>
      </c>
      <c r="G101" s="1">
        <f t="shared" si="3"/>
        <v>46078.892337962963</v>
      </c>
      <c r="H101" s="2">
        <f t="shared" si="4"/>
        <v>46078.892361111109</v>
      </c>
      <c r="I101">
        <f t="shared" si="5"/>
        <v>1772054700</v>
      </c>
    </row>
    <row r="102" spans="1:9" x14ac:dyDescent="0.55000000000000004">
      <c r="A102">
        <v>1772054998</v>
      </c>
      <c r="B102" t="s">
        <v>6</v>
      </c>
      <c r="C102" t="s">
        <v>7</v>
      </c>
      <c r="D102">
        <v>5168.22</v>
      </c>
      <c r="E102">
        <v>0</v>
      </c>
      <c r="G102" s="1">
        <f t="shared" si="3"/>
        <v>46078.895810185189</v>
      </c>
      <c r="H102" s="2">
        <f t="shared" si="4"/>
        <v>46078.895833333336</v>
      </c>
      <c r="I102">
        <f t="shared" si="5"/>
        <v>1772055000</v>
      </c>
    </row>
    <row r="103" spans="1:9" x14ac:dyDescent="0.55000000000000004">
      <c r="A103">
        <v>1772055298</v>
      </c>
      <c r="B103" t="s">
        <v>6</v>
      </c>
      <c r="C103" t="s">
        <v>7</v>
      </c>
      <c r="D103">
        <v>5168.8999999999996</v>
      </c>
      <c r="E103">
        <v>1</v>
      </c>
      <c r="G103" s="1">
        <f t="shared" si="3"/>
        <v>46078.899282407408</v>
      </c>
      <c r="H103" s="2">
        <f t="shared" si="4"/>
        <v>46078.899305555555</v>
      </c>
      <c r="I103">
        <f t="shared" si="5"/>
        <v>1772055300</v>
      </c>
    </row>
    <row r="104" spans="1:9" x14ac:dyDescent="0.55000000000000004">
      <c r="A104">
        <v>1772055598</v>
      </c>
      <c r="B104" t="s">
        <v>6</v>
      </c>
      <c r="C104" t="s">
        <v>7</v>
      </c>
      <c r="D104">
        <v>5170.25</v>
      </c>
      <c r="E104">
        <v>0</v>
      </c>
      <c r="G104" s="1">
        <f t="shared" si="3"/>
        <v>46078.902754629627</v>
      </c>
      <c r="H104" s="2">
        <f t="shared" si="4"/>
        <v>46078.902777777781</v>
      </c>
      <c r="I104">
        <f t="shared" si="5"/>
        <v>1772055600</v>
      </c>
    </row>
    <row r="105" spans="1:9" x14ac:dyDescent="0.55000000000000004">
      <c r="A105">
        <v>1772055898</v>
      </c>
      <c r="B105" t="s">
        <v>6</v>
      </c>
      <c r="C105" t="s">
        <v>7</v>
      </c>
      <c r="D105">
        <v>5170.9399999999996</v>
      </c>
      <c r="E105">
        <v>0</v>
      </c>
      <c r="G105" s="1">
        <f t="shared" si="3"/>
        <v>46078.906226851846</v>
      </c>
      <c r="H105" s="2">
        <f t="shared" si="4"/>
        <v>46078.90625</v>
      </c>
      <c r="I105">
        <f t="shared" si="5"/>
        <v>1772055900</v>
      </c>
    </row>
    <row r="106" spans="1:9" x14ac:dyDescent="0.55000000000000004">
      <c r="A106">
        <v>1772056198</v>
      </c>
      <c r="B106" t="s">
        <v>6</v>
      </c>
      <c r="C106" t="s">
        <v>7</v>
      </c>
      <c r="D106">
        <v>5164.3100000000004</v>
      </c>
      <c r="E106">
        <v>0</v>
      </c>
      <c r="G106" s="1">
        <f t="shared" si="3"/>
        <v>46078.909699074073</v>
      </c>
      <c r="H106" s="2">
        <f t="shared" si="4"/>
        <v>46078.909722222219</v>
      </c>
      <c r="I106">
        <f t="shared" si="5"/>
        <v>1772056200</v>
      </c>
    </row>
    <row r="107" spans="1:9" x14ac:dyDescent="0.55000000000000004">
      <c r="A107">
        <v>1772056498</v>
      </c>
      <c r="B107" t="s">
        <v>6</v>
      </c>
      <c r="C107" t="s">
        <v>7</v>
      </c>
      <c r="D107">
        <v>5164.8900000000003</v>
      </c>
      <c r="E107">
        <v>1</v>
      </c>
      <c r="G107" s="1">
        <f t="shared" si="3"/>
        <v>46078.913171296299</v>
      </c>
      <c r="H107" s="2">
        <f t="shared" si="4"/>
        <v>46078.913194444445</v>
      </c>
      <c r="I107">
        <f t="shared" si="5"/>
        <v>1772056500</v>
      </c>
    </row>
    <row r="108" spans="1:9" x14ac:dyDescent="0.55000000000000004">
      <c r="A108">
        <v>1772060398</v>
      </c>
      <c r="B108" t="s">
        <v>6</v>
      </c>
      <c r="C108" t="s">
        <v>7</v>
      </c>
      <c r="D108">
        <v>5175.34</v>
      </c>
      <c r="E108">
        <v>0</v>
      </c>
      <c r="G108" s="1">
        <f t="shared" si="3"/>
        <v>46078.958310185189</v>
      </c>
      <c r="H108" s="2">
        <f t="shared" si="4"/>
        <v>46078.958333333336</v>
      </c>
      <c r="I108">
        <f t="shared" si="5"/>
        <v>1772060400</v>
      </c>
    </row>
    <row r="109" spans="1:9" x14ac:dyDescent="0.55000000000000004">
      <c r="A109">
        <v>1772060698</v>
      </c>
      <c r="B109" t="s">
        <v>6</v>
      </c>
      <c r="C109" t="s">
        <v>7</v>
      </c>
      <c r="D109">
        <v>5179.7299999999996</v>
      </c>
      <c r="E109">
        <v>0</v>
      </c>
      <c r="G109" s="1">
        <f t="shared" si="3"/>
        <v>46078.961782407408</v>
      </c>
      <c r="H109" s="2">
        <f t="shared" si="4"/>
        <v>46078.961805555555</v>
      </c>
      <c r="I109">
        <f t="shared" si="5"/>
        <v>1772060700</v>
      </c>
    </row>
    <row r="110" spans="1:9" x14ac:dyDescent="0.55000000000000004">
      <c r="A110">
        <v>1772060998</v>
      </c>
      <c r="B110" t="s">
        <v>6</v>
      </c>
      <c r="C110" t="s">
        <v>7</v>
      </c>
      <c r="D110">
        <v>5168.8</v>
      </c>
      <c r="E110">
        <v>0</v>
      </c>
      <c r="G110" s="1">
        <f t="shared" si="3"/>
        <v>46078.965254629627</v>
      </c>
      <c r="H110" s="2">
        <f t="shared" si="4"/>
        <v>46078.965277777781</v>
      </c>
      <c r="I110">
        <f t="shared" si="5"/>
        <v>1772061000</v>
      </c>
    </row>
    <row r="111" spans="1:9" x14ac:dyDescent="0.55000000000000004">
      <c r="A111">
        <v>1772061298</v>
      </c>
      <c r="B111" t="s">
        <v>6</v>
      </c>
      <c r="C111" t="s">
        <v>7</v>
      </c>
      <c r="D111">
        <v>5174.01</v>
      </c>
      <c r="E111">
        <v>0</v>
      </c>
      <c r="G111" s="1">
        <f t="shared" si="3"/>
        <v>46078.968726851846</v>
      </c>
      <c r="H111" s="2">
        <f t="shared" si="4"/>
        <v>46078.96875</v>
      </c>
      <c r="I111">
        <f t="shared" si="5"/>
        <v>1772061300</v>
      </c>
    </row>
    <row r="112" spans="1:9" x14ac:dyDescent="0.55000000000000004">
      <c r="A112">
        <v>1772061598</v>
      </c>
      <c r="B112" t="s">
        <v>6</v>
      </c>
      <c r="C112" t="s">
        <v>7</v>
      </c>
      <c r="D112">
        <v>5170.68</v>
      </c>
      <c r="E112">
        <v>0</v>
      </c>
      <c r="G112" s="1">
        <f t="shared" si="3"/>
        <v>46078.972199074073</v>
      </c>
      <c r="H112" s="2">
        <f t="shared" si="4"/>
        <v>46078.972222222219</v>
      </c>
      <c r="I112">
        <f t="shared" si="5"/>
        <v>1772061600</v>
      </c>
    </row>
    <row r="113" spans="1:9" x14ac:dyDescent="0.55000000000000004">
      <c r="A113">
        <v>1772061898</v>
      </c>
      <c r="B113" t="s">
        <v>6</v>
      </c>
      <c r="C113" t="s">
        <v>7</v>
      </c>
      <c r="D113">
        <v>5170.04</v>
      </c>
      <c r="E113">
        <v>0</v>
      </c>
      <c r="G113" s="1">
        <f t="shared" si="3"/>
        <v>46078.975671296299</v>
      </c>
      <c r="H113" s="2">
        <f t="shared" si="4"/>
        <v>46078.975694444445</v>
      </c>
      <c r="I113">
        <f t="shared" si="5"/>
        <v>1772061900</v>
      </c>
    </row>
    <row r="114" spans="1:9" x14ac:dyDescent="0.55000000000000004">
      <c r="A114">
        <v>1772062198</v>
      </c>
      <c r="B114" t="s">
        <v>6</v>
      </c>
      <c r="C114" t="s">
        <v>7</v>
      </c>
      <c r="D114">
        <v>5168.9799999999996</v>
      </c>
      <c r="E114">
        <v>0</v>
      </c>
      <c r="G114" s="1">
        <f t="shared" si="3"/>
        <v>46078.979143518518</v>
      </c>
      <c r="H114" s="2">
        <f t="shared" si="4"/>
        <v>46078.979166666664</v>
      </c>
      <c r="I114">
        <f t="shared" si="5"/>
        <v>1772062200</v>
      </c>
    </row>
    <row r="115" spans="1:9" x14ac:dyDescent="0.55000000000000004">
      <c r="A115">
        <v>1772062498</v>
      </c>
      <c r="B115" t="s">
        <v>6</v>
      </c>
      <c r="C115" t="s">
        <v>7</v>
      </c>
      <c r="D115">
        <v>5169.88</v>
      </c>
      <c r="E115">
        <v>1</v>
      </c>
      <c r="G115" s="1">
        <f t="shared" si="3"/>
        <v>46078.982615740737</v>
      </c>
      <c r="H115" s="2">
        <f t="shared" si="4"/>
        <v>46078.982638888891</v>
      </c>
      <c r="I115">
        <f t="shared" si="5"/>
        <v>1772062500</v>
      </c>
    </row>
    <row r="116" spans="1:9" x14ac:dyDescent="0.55000000000000004">
      <c r="A116">
        <v>1772062798</v>
      </c>
      <c r="B116" t="s">
        <v>6</v>
      </c>
      <c r="C116" t="s">
        <v>7</v>
      </c>
      <c r="D116">
        <v>5172.62</v>
      </c>
      <c r="E116">
        <v>0</v>
      </c>
      <c r="G116" s="1">
        <f t="shared" si="3"/>
        <v>46078.986087962963</v>
      </c>
      <c r="H116" s="2">
        <f t="shared" si="4"/>
        <v>46078.986111111109</v>
      </c>
      <c r="I116">
        <f t="shared" si="5"/>
        <v>1772062800</v>
      </c>
    </row>
    <row r="117" spans="1:9" x14ac:dyDescent="0.55000000000000004">
      <c r="A117">
        <v>1772063098</v>
      </c>
      <c r="B117" t="s">
        <v>6</v>
      </c>
      <c r="C117" t="s">
        <v>7</v>
      </c>
      <c r="D117">
        <v>5167.3100000000004</v>
      </c>
      <c r="E117">
        <v>0</v>
      </c>
      <c r="G117" s="1">
        <f t="shared" si="3"/>
        <v>46078.989560185189</v>
      </c>
      <c r="H117" s="2">
        <f t="shared" si="4"/>
        <v>46078.989583333336</v>
      </c>
      <c r="I117">
        <f t="shared" si="5"/>
        <v>1772063100</v>
      </c>
    </row>
    <row r="118" spans="1:9" x14ac:dyDescent="0.55000000000000004">
      <c r="A118">
        <v>1772063398</v>
      </c>
      <c r="B118" t="s">
        <v>6</v>
      </c>
      <c r="C118" t="s">
        <v>7</v>
      </c>
      <c r="D118">
        <v>5169.57</v>
      </c>
      <c r="E118">
        <v>0</v>
      </c>
      <c r="G118" s="1">
        <f t="shared" si="3"/>
        <v>46078.993032407408</v>
      </c>
      <c r="H118" s="2">
        <f t="shared" si="4"/>
        <v>46078.993055555555</v>
      </c>
      <c r="I118">
        <f t="shared" si="5"/>
        <v>1772063400</v>
      </c>
    </row>
    <row r="119" spans="1:9" x14ac:dyDescent="0.55000000000000004">
      <c r="A119">
        <v>1772063698</v>
      </c>
      <c r="B119" t="s">
        <v>6</v>
      </c>
      <c r="C119" t="s">
        <v>7</v>
      </c>
      <c r="D119">
        <v>5163.13</v>
      </c>
      <c r="E119">
        <v>0</v>
      </c>
      <c r="G119" s="1">
        <f t="shared" si="3"/>
        <v>46078.996504629627</v>
      </c>
      <c r="H119" s="2">
        <f t="shared" si="4"/>
        <v>46078.996527777781</v>
      </c>
      <c r="I119">
        <f t="shared" si="5"/>
        <v>1772063700</v>
      </c>
    </row>
    <row r="120" spans="1:9" x14ac:dyDescent="0.55000000000000004">
      <c r="A120">
        <v>1772063998</v>
      </c>
      <c r="B120" t="s">
        <v>6</v>
      </c>
      <c r="C120" t="s">
        <v>7</v>
      </c>
      <c r="D120">
        <v>5160.24</v>
      </c>
      <c r="E120">
        <v>0</v>
      </c>
      <c r="G120" s="1">
        <f t="shared" si="3"/>
        <v>46078.999976851846</v>
      </c>
      <c r="H120" s="2">
        <f t="shared" si="4"/>
        <v>46079</v>
      </c>
      <c r="I120">
        <f t="shared" si="5"/>
        <v>1772064000</v>
      </c>
    </row>
    <row r="121" spans="1:9" x14ac:dyDescent="0.55000000000000004">
      <c r="A121">
        <v>1772064298</v>
      </c>
      <c r="B121" t="s">
        <v>6</v>
      </c>
      <c r="C121" t="s">
        <v>7</v>
      </c>
      <c r="D121">
        <v>5161.95</v>
      </c>
      <c r="E121">
        <v>0</v>
      </c>
      <c r="G121" s="1">
        <f t="shared" si="3"/>
        <v>46079.003449074073</v>
      </c>
      <c r="H121" s="2">
        <f t="shared" si="4"/>
        <v>46079.003472222219</v>
      </c>
      <c r="I121">
        <f t="shared" si="5"/>
        <v>1772064300</v>
      </c>
    </row>
    <row r="122" spans="1:9" x14ac:dyDescent="0.55000000000000004">
      <c r="A122">
        <v>1772064598</v>
      </c>
      <c r="B122" t="s">
        <v>6</v>
      </c>
      <c r="C122" t="s">
        <v>7</v>
      </c>
      <c r="D122">
        <v>5167.67</v>
      </c>
      <c r="E122">
        <v>0</v>
      </c>
      <c r="G122" s="1">
        <f t="shared" si="3"/>
        <v>46079.006921296299</v>
      </c>
      <c r="H122" s="2">
        <f t="shared" si="4"/>
        <v>46079.006944444445</v>
      </c>
      <c r="I122">
        <f t="shared" si="5"/>
        <v>1772064600</v>
      </c>
    </row>
    <row r="123" spans="1:9" x14ac:dyDescent="0.55000000000000004">
      <c r="A123">
        <v>1772064898</v>
      </c>
      <c r="B123" t="s">
        <v>6</v>
      </c>
      <c r="C123" t="s">
        <v>7</v>
      </c>
      <c r="D123">
        <v>5169.72</v>
      </c>
      <c r="E123">
        <v>0</v>
      </c>
      <c r="G123" s="1">
        <f t="shared" si="3"/>
        <v>46079.010393518518</v>
      </c>
      <c r="H123" s="2">
        <f t="shared" si="4"/>
        <v>46079.010416666664</v>
      </c>
      <c r="I123">
        <f t="shared" si="5"/>
        <v>1772064900</v>
      </c>
    </row>
    <row r="124" spans="1:9" x14ac:dyDescent="0.55000000000000004">
      <c r="A124">
        <v>1772065198</v>
      </c>
      <c r="B124" t="s">
        <v>6</v>
      </c>
      <c r="C124" t="s">
        <v>7</v>
      </c>
      <c r="D124">
        <v>5180.9399999999996</v>
      </c>
      <c r="E124">
        <v>0</v>
      </c>
      <c r="G124" s="1">
        <f t="shared" si="3"/>
        <v>46079.013865740737</v>
      </c>
      <c r="H124" s="2">
        <f t="shared" si="4"/>
        <v>46079.013888888891</v>
      </c>
      <c r="I124">
        <f t="shared" si="5"/>
        <v>1772065200</v>
      </c>
    </row>
    <row r="125" spans="1:9" x14ac:dyDescent="0.55000000000000004">
      <c r="A125">
        <v>1772065498</v>
      </c>
      <c r="B125" t="s">
        <v>6</v>
      </c>
      <c r="C125" t="s">
        <v>7</v>
      </c>
      <c r="D125">
        <v>5185.25</v>
      </c>
      <c r="E125">
        <v>0</v>
      </c>
      <c r="G125" s="1">
        <f t="shared" si="3"/>
        <v>46079.017337962963</v>
      </c>
      <c r="H125" s="2">
        <f t="shared" si="4"/>
        <v>46079.017361111109</v>
      </c>
      <c r="I125">
        <f t="shared" si="5"/>
        <v>1772065500</v>
      </c>
    </row>
    <row r="126" spans="1:9" x14ac:dyDescent="0.55000000000000004">
      <c r="A126">
        <v>1772065798</v>
      </c>
      <c r="B126" t="s">
        <v>6</v>
      </c>
      <c r="C126" t="s">
        <v>7</v>
      </c>
      <c r="D126">
        <v>5182.32</v>
      </c>
      <c r="E126">
        <v>0</v>
      </c>
      <c r="G126" s="1">
        <f t="shared" si="3"/>
        <v>46079.020810185189</v>
      </c>
      <c r="H126" s="2">
        <f t="shared" si="4"/>
        <v>46079.020833333336</v>
      </c>
      <c r="I126">
        <f t="shared" si="5"/>
        <v>1772065800</v>
      </c>
    </row>
    <row r="127" spans="1:9" x14ac:dyDescent="0.55000000000000004">
      <c r="A127">
        <v>1772066098</v>
      </c>
      <c r="B127" t="s">
        <v>6</v>
      </c>
      <c r="C127" t="s">
        <v>7</v>
      </c>
      <c r="D127">
        <v>5182.63</v>
      </c>
      <c r="E127">
        <v>0</v>
      </c>
      <c r="G127" s="1">
        <f t="shared" si="3"/>
        <v>46079.024282407408</v>
      </c>
      <c r="H127" s="2">
        <f t="shared" si="4"/>
        <v>46079.024305555555</v>
      </c>
      <c r="I127">
        <f t="shared" si="5"/>
        <v>1772066100</v>
      </c>
    </row>
    <row r="128" spans="1:9" x14ac:dyDescent="0.55000000000000004">
      <c r="A128">
        <v>1772066398</v>
      </c>
      <c r="B128" t="s">
        <v>6</v>
      </c>
      <c r="C128" t="s">
        <v>7</v>
      </c>
      <c r="D128">
        <v>5188.37</v>
      </c>
      <c r="E128">
        <v>0</v>
      </c>
      <c r="G128" s="1">
        <f t="shared" si="3"/>
        <v>46079.027754629627</v>
      </c>
      <c r="H128" s="2">
        <f t="shared" si="4"/>
        <v>46079.027777777781</v>
      </c>
      <c r="I128">
        <f t="shared" si="5"/>
        <v>1772066400</v>
      </c>
    </row>
    <row r="129" spans="1:9" x14ac:dyDescent="0.55000000000000004">
      <c r="A129">
        <v>1772066698</v>
      </c>
      <c r="B129" t="s">
        <v>6</v>
      </c>
      <c r="C129" t="s">
        <v>7</v>
      </c>
      <c r="D129">
        <v>5185.97</v>
      </c>
      <c r="E129">
        <v>0</v>
      </c>
      <c r="G129" s="1">
        <f t="shared" si="3"/>
        <v>46079.031226851846</v>
      </c>
      <c r="H129" s="2">
        <f t="shared" si="4"/>
        <v>46079.03125</v>
      </c>
      <c r="I129">
        <f t="shared" si="5"/>
        <v>1772066700</v>
      </c>
    </row>
    <row r="130" spans="1:9" x14ac:dyDescent="0.55000000000000004">
      <c r="A130">
        <v>1772066998</v>
      </c>
      <c r="B130" t="s">
        <v>6</v>
      </c>
      <c r="C130" t="s">
        <v>7</v>
      </c>
      <c r="D130">
        <v>5189.7</v>
      </c>
      <c r="E130">
        <v>0</v>
      </c>
      <c r="G130" s="1">
        <f t="shared" ref="G130:G193" si="6">(A130/86400)+25569</f>
        <v>46079.034699074073</v>
      </c>
      <c r="H130" s="2">
        <f t="shared" ref="H130:H193" si="7">CEILING(INT(G130*1440)/1440*288,1)/288</f>
        <v>46079.034722222219</v>
      </c>
      <c r="I130">
        <f t="shared" si="5"/>
        <v>1772067000</v>
      </c>
    </row>
    <row r="131" spans="1:9" x14ac:dyDescent="0.55000000000000004">
      <c r="A131">
        <v>1772067298</v>
      </c>
      <c r="B131" t="s">
        <v>6</v>
      </c>
      <c r="C131" t="s">
        <v>7</v>
      </c>
      <c r="D131">
        <v>5188.3100000000004</v>
      </c>
      <c r="E131">
        <v>0</v>
      </c>
      <c r="G131" s="1">
        <f t="shared" si="6"/>
        <v>46079.038171296299</v>
      </c>
      <c r="H131" s="2">
        <f t="shared" si="7"/>
        <v>46079.038194444445</v>
      </c>
      <c r="I131">
        <f t="shared" ref="I131:I194" si="8">MROUND((H131-25569)*86400,300)</f>
        <v>1772067300</v>
      </c>
    </row>
    <row r="132" spans="1:9" x14ac:dyDescent="0.55000000000000004">
      <c r="A132">
        <v>1772067598</v>
      </c>
      <c r="B132" t="s">
        <v>6</v>
      </c>
      <c r="C132" t="s">
        <v>7</v>
      </c>
      <c r="D132">
        <v>5194.75</v>
      </c>
      <c r="E132">
        <v>0</v>
      </c>
      <c r="G132" s="1">
        <f t="shared" si="6"/>
        <v>46079.041643518518</v>
      </c>
      <c r="H132" s="2">
        <f t="shared" si="7"/>
        <v>46079.041666666664</v>
      </c>
      <c r="I132">
        <f t="shared" si="8"/>
        <v>1772067600</v>
      </c>
    </row>
    <row r="133" spans="1:9" x14ac:dyDescent="0.55000000000000004">
      <c r="A133">
        <v>1772067898</v>
      </c>
      <c r="B133" t="s">
        <v>6</v>
      </c>
      <c r="C133" t="s">
        <v>7</v>
      </c>
      <c r="D133">
        <v>5183.93</v>
      </c>
      <c r="E133">
        <v>0</v>
      </c>
      <c r="G133" s="1">
        <f t="shared" si="6"/>
        <v>46079.045115740737</v>
      </c>
      <c r="H133" s="2">
        <f t="shared" si="7"/>
        <v>46079.045138888891</v>
      </c>
      <c r="I133">
        <f t="shared" si="8"/>
        <v>1772067900</v>
      </c>
    </row>
    <row r="134" spans="1:9" x14ac:dyDescent="0.55000000000000004">
      <c r="A134">
        <v>1772068198</v>
      </c>
      <c r="B134" t="s">
        <v>6</v>
      </c>
      <c r="C134" t="s">
        <v>7</v>
      </c>
      <c r="D134">
        <v>5187.53</v>
      </c>
      <c r="E134">
        <v>0</v>
      </c>
      <c r="G134" s="1">
        <f t="shared" si="6"/>
        <v>46079.048587962963</v>
      </c>
      <c r="H134" s="2">
        <f t="shared" si="7"/>
        <v>46079.048611111109</v>
      </c>
      <c r="I134">
        <f t="shared" si="8"/>
        <v>1772068200</v>
      </c>
    </row>
    <row r="135" spans="1:9" x14ac:dyDescent="0.55000000000000004">
      <c r="A135">
        <v>1772068498</v>
      </c>
      <c r="B135" t="s">
        <v>6</v>
      </c>
      <c r="C135" t="s">
        <v>7</v>
      </c>
      <c r="D135">
        <v>5189.46</v>
      </c>
      <c r="E135">
        <v>0</v>
      </c>
      <c r="G135" s="1">
        <f t="shared" si="6"/>
        <v>46079.052060185189</v>
      </c>
      <c r="H135" s="2">
        <f t="shared" si="7"/>
        <v>46079.052083333336</v>
      </c>
      <c r="I135">
        <f t="shared" si="8"/>
        <v>1772068500</v>
      </c>
    </row>
    <row r="136" spans="1:9" x14ac:dyDescent="0.55000000000000004">
      <c r="A136">
        <v>1772068798</v>
      </c>
      <c r="B136" t="s">
        <v>6</v>
      </c>
      <c r="C136" t="s">
        <v>7</v>
      </c>
      <c r="D136">
        <v>5186.05</v>
      </c>
      <c r="E136">
        <v>0</v>
      </c>
      <c r="G136" s="1">
        <f t="shared" si="6"/>
        <v>46079.055532407408</v>
      </c>
      <c r="H136" s="2">
        <f t="shared" si="7"/>
        <v>46079.055555555555</v>
      </c>
      <c r="I136">
        <f t="shared" si="8"/>
        <v>1772068800</v>
      </c>
    </row>
    <row r="137" spans="1:9" x14ac:dyDescent="0.55000000000000004">
      <c r="A137">
        <v>1772069098</v>
      </c>
      <c r="B137" t="s">
        <v>6</v>
      </c>
      <c r="C137" t="s">
        <v>7</v>
      </c>
      <c r="D137">
        <v>5180.54</v>
      </c>
      <c r="E137">
        <v>0</v>
      </c>
      <c r="G137" s="1">
        <f t="shared" si="6"/>
        <v>46079.059004629627</v>
      </c>
      <c r="H137" s="2">
        <f t="shared" si="7"/>
        <v>46079.059027777781</v>
      </c>
      <c r="I137">
        <f t="shared" si="8"/>
        <v>1772069100</v>
      </c>
    </row>
    <row r="138" spans="1:9" x14ac:dyDescent="0.55000000000000004">
      <c r="A138">
        <v>1772069398</v>
      </c>
      <c r="B138" t="s">
        <v>6</v>
      </c>
      <c r="C138" t="s">
        <v>7</v>
      </c>
      <c r="D138">
        <v>5187.99</v>
      </c>
      <c r="E138">
        <v>0</v>
      </c>
      <c r="G138" s="1">
        <f t="shared" si="6"/>
        <v>46079.062476851846</v>
      </c>
      <c r="H138" s="2">
        <f t="shared" si="7"/>
        <v>46079.0625</v>
      </c>
      <c r="I138">
        <f t="shared" si="8"/>
        <v>1772069400</v>
      </c>
    </row>
    <row r="139" spans="1:9" x14ac:dyDescent="0.55000000000000004">
      <c r="A139">
        <v>1772069698</v>
      </c>
      <c r="B139" t="s">
        <v>6</v>
      </c>
      <c r="C139" t="s">
        <v>7</v>
      </c>
      <c r="D139">
        <v>5185.42</v>
      </c>
      <c r="E139">
        <v>0</v>
      </c>
      <c r="G139" s="1">
        <f t="shared" si="6"/>
        <v>46079.065949074073</v>
      </c>
      <c r="H139" s="2">
        <f t="shared" si="7"/>
        <v>46079.065972222219</v>
      </c>
      <c r="I139">
        <f t="shared" si="8"/>
        <v>1772069700</v>
      </c>
    </row>
    <row r="140" spans="1:9" x14ac:dyDescent="0.55000000000000004">
      <c r="A140">
        <v>1772069998</v>
      </c>
      <c r="B140" t="s">
        <v>6</v>
      </c>
      <c r="C140" t="s">
        <v>7</v>
      </c>
      <c r="D140">
        <v>5189.54</v>
      </c>
      <c r="E140">
        <v>0</v>
      </c>
      <c r="G140" s="1">
        <f t="shared" si="6"/>
        <v>46079.069421296299</v>
      </c>
      <c r="H140" s="2">
        <f t="shared" si="7"/>
        <v>46079.069444444445</v>
      </c>
      <c r="I140">
        <f t="shared" si="8"/>
        <v>1772070000</v>
      </c>
    </row>
    <row r="141" spans="1:9" x14ac:dyDescent="0.55000000000000004">
      <c r="A141">
        <v>1772070298</v>
      </c>
      <c r="B141" t="s">
        <v>6</v>
      </c>
      <c r="C141" t="s">
        <v>7</v>
      </c>
      <c r="D141">
        <v>5189.93</v>
      </c>
      <c r="E141">
        <v>0</v>
      </c>
      <c r="G141" s="1">
        <f t="shared" si="6"/>
        <v>46079.072893518518</v>
      </c>
      <c r="H141" s="2">
        <f t="shared" si="7"/>
        <v>46079.072916666664</v>
      </c>
      <c r="I141">
        <f t="shared" si="8"/>
        <v>1772070300</v>
      </c>
    </row>
    <row r="142" spans="1:9" x14ac:dyDescent="0.55000000000000004">
      <c r="A142">
        <v>1772070598</v>
      </c>
      <c r="B142" t="s">
        <v>6</v>
      </c>
      <c r="C142" t="s">
        <v>7</v>
      </c>
      <c r="D142">
        <v>5191.16</v>
      </c>
      <c r="E142">
        <v>0</v>
      </c>
      <c r="G142" s="1">
        <f t="shared" si="6"/>
        <v>46079.076365740737</v>
      </c>
      <c r="H142" s="2">
        <f t="shared" si="7"/>
        <v>46079.076388888891</v>
      </c>
      <c r="I142">
        <f t="shared" si="8"/>
        <v>1772070600</v>
      </c>
    </row>
    <row r="143" spans="1:9" x14ac:dyDescent="0.55000000000000004">
      <c r="A143">
        <v>1772070898</v>
      </c>
      <c r="B143" t="s">
        <v>6</v>
      </c>
      <c r="C143" t="s">
        <v>7</v>
      </c>
      <c r="D143">
        <v>5191.71</v>
      </c>
      <c r="E143">
        <v>0</v>
      </c>
      <c r="G143" s="1">
        <f t="shared" si="6"/>
        <v>46079.079837962963</v>
      </c>
      <c r="H143" s="2">
        <f t="shared" si="7"/>
        <v>46079.079861111109</v>
      </c>
      <c r="I143">
        <f t="shared" si="8"/>
        <v>1772070900</v>
      </c>
    </row>
    <row r="144" spans="1:9" x14ac:dyDescent="0.55000000000000004">
      <c r="A144">
        <v>1772071198</v>
      </c>
      <c r="B144" t="s">
        <v>6</v>
      </c>
      <c r="C144" t="s">
        <v>7</v>
      </c>
      <c r="D144">
        <v>5190.17</v>
      </c>
      <c r="E144">
        <v>0</v>
      </c>
      <c r="G144" s="1">
        <f t="shared" si="6"/>
        <v>46079.083310185189</v>
      </c>
      <c r="H144" s="2">
        <f t="shared" si="7"/>
        <v>46079.083333333336</v>
      </c>
      <c r="I144">
        <f t="shared" si="8"/>
        <v>1772071200</v>
      </c>
    </row>
    <row r="145" spans="1:9" x14ac:dyDescent="0.55000000000000004">
      <c r="A145">
        <v>1772071498</v>
      </c>
      <c r="B145" t="s">
        <v>6</v>
      </c>
      <c r="C145" t="s">
        <v>7</v>
      </c>
      <c r="D145">
        <v>5187.26</v>
      </c>
      <c r="E145">
        <v>0</v>
      </c>
      <c r="G145" s="1">
        <f t="shared" si="6"/>
        <v>46079.086782407408</v>
      </c>
      <c r="H145" s="2">
        <f t="shared" si="7"/>
        <v>46079.086805555555</v>
      </c>
      <c r="I145">
        <f t="shared" si="8"/>
        <v>1772071500</v>
      </c>
    </row>
    <row r="146" spans="1:9" x14ac:dyDescent="0.55000000000000004">
      <c r="A146">
        <v>1772071798</v>
      </c>
      <c r="B146" t="s">
        <v>6</v>
      </c>
      <c r="C146" t="s">
        <v>7</v>
      </c>
      <c r="D146">
        <v>5183.0600000000004</v>
      </c>
      <c r="E146">
        <v>0</v>
      </c>
      <c r="G146" s="1">
        <f t="shared" si="6"/>
        <v>46079.090254629627</v>
      </c>
      <c r="H146" s="2">
        <f t="shared" si="7"/>
        <v>46079.090277777781</v>
      </c>
      <c r="I146">
        <f t="shared" si="8"/>
        <v>1772071800</v>
      </c>
    </row>
    <row r="147" spans="1:9" x14ac:dyDescent="0.55000000000000004">
      <c r="A147">
        <v>1772072098</v>
      </c>
      <c r="B147" t="s">
        <v>6</v>
      </c>
      <c r="C147" t="s">
        <v>7</v>
      </c>
      <c r="D147">
        <v>5188.25</v>
      </c>
      <c r="E147">
        <v>0</v>
      </c>
      <c r="G147" s="1">
        <f t="shared" si="6"/>
        <v>46079.093726851846</v>
      </c>
      <c r="H147" s="2">
        <f t="shared" si="7"/>
        <v>46079.09375</v>
      </c>
      <c r="I147">
        <f t="shared" si="8"/>
        <v>1772072100</v>
      </c>
    </row>
    <row r="148" spans="1:9" x14ac:dyDescent="0.55000000000000004">
      <c r="A148">
        <v>1772072398</v>
      </c>
      <c r="B148" t="s">
        <v>6</v>
      </c>
      <c r="C148" t="s">
        <v>7</v>
      </c>
      <c r="D148">
        <v>5183.4399999999996</v>
      </c>
      <c r="E148">
        <v>0</v>
      </c>
      <c r="G148" s="1">
        <f t="shared" si="6"/>
        <v>46079.097199074073</v>
      </c>
      <c r="H148" s="2">
        <f t="shared" si="7"/>
        <v>46079.097222222219</v>
      </c>
      <c r="I148">
        <f t="shared" si="8"/>
        <v>1772072400</v>
      </c>
    </row>
    <row r="149" spans="1:9" x14ac:dyDescent="0.55000000000000004">
      <c r="A149">
        <v>1772072698</v>
      </c>
      <c r="B149" t="s">
        <v>6</v>
      </c>
      <c r="C149" t="s">
        <v>7</v>
      </c>
      <c r="D149">
        <v>5180.79</v>
      </c>
      <c r="E149">
        <v>0</v>
      </c>
      <c r="G149" s="1">
        <f t="shared" si="6"/>
        <v>46079.100671296299</v>
      </c>
      <c r="H149" s="2">
        <f t="shared" si="7"/>
        <v>46079.100694444445</v>
      </c>
      <c r="I149">
        <f t="shared" si="8"/>
        <v>1772072700</v>
      </c>
    </row>
    <row r="150" spans="1:9" x14ac:dyDescent="0.55000000000000004">
      <c r="A150">
        <v>1772072998</v>
      </c>
      <c r="B150" t="s">
        <v>6</v>
      </c>
      <c r="C150" t="s">
        <v>7</v>
      </c>
      <c r="D150">
        <v>5178.87</v>
      </c>
      <c r="E150">
        <v>0</v>
      </c>
      <c r="G150" s="1">
        <f t="shared" si="6"/>
        <v>46079.104143518518</v>
      </c>
      <c r="H150" s="2">
        <f t="shared" si="7"/>
        <v>46079.104166666664</v>
      </c>
      <c r="I150">
        <f t="shared" si="8"/>
        <v>1772073000</v>
      </c>
    </row>
    <row r="151" spans="1:9" x14ac:dyDescent="0.55000000000000004">
      <c r="A151">
        <v>1772073298</v>
      </c>
      <c r="B151" t="s">
        <v>6</v>
      </c>
      <c r="C151" t="s">
        <v>7</v>
      </c>
      <c r="D151">
        <v>5180.5200000000004</v>
      </c>
      <c r="E151">
        <v>0</v>
      </c>
      <c r="G151" s="1">
        <f t="shared" si="6"/>
        <v>46079.107615740737</v>
      </c>
      <c r="H151" s="2">
        <f t="shared" si="7"/>
        <v>46079.107638888891</v>
      </c>
      <c r="I151">
        <f t="shared" si="8"/>
        <v>1772073300</v>
      </c>
    </row>
    <row r="152" spans="1:9" x14ac:dyDescent="0.55000000000000004">
      <c r="A152">
        <v>1772073598</v>
      </c>
      <c r="B152" t="s">
        <v>6</v>
      </c>
      <c r="C152" t="s">
        <v>7</v>
      </c>
      <c r="D152">
        <v>5176.09</v>
      </c>
      <c r="E152">
        <v>0</v>
      </c>
      <c r="G152" s="1">
        <f t="shared" si="6"/>
        <v>46079.111087962963</v>
      </c>
      <c r="H152" s="2">
        <f t="shared" si="7"/>
        <v>46079.111111111109</v>
      </c>
      <c r="I152">
        <f t="shared" si="8"/>
        <v>1772073600</v>
      </c>
    </row>
    <row r="153" spans="1:9" x14ac:dyDescent="0.55000000000000004">
      <c r="A153">
        <v>1772073898</v>
      </c>
      <c r="B153" t="s">
        <v>6</v>
      </c>
      <c r="C153" t="s">
        <v>7</v>
      </c>
      <c r="D153">
        <v>5180.78</v>
      </c>
      <c r="E153">
        <v>0</v>
      </c>
      <c r="G153" s="1">
        <f t="shared" si="6"/>
        <v>46079.114560185189</v>
      </c>
      <c r="H153" s="2">
        <f t="shared" si="7"/>
        <v>46079.114583333336</v>
      </c>
      <c r="I153">
        <f t="shared" si="8"/>
        <v>1772073900</v>
      </c>
    </row>
    <row r="154" spans="1:9" x14ac:dyDescent="0.55000000000000004">
      <c r="A154">
        <v>1772074198</v>
      </c>
      <c r="B154" t="s">
        <v>6</v>
      </c>
      <c r="C154" t="s">
        <v>7</v>
      </c>
      <c r="D154">
        <v>5184.6899999999996</v>
      </c>
      <c r="E154">
        <v>0</v>
      </c>
      <c r="G154" s="1">
        <f t="shared" si="6"/>
        <v>46079.118032407408</v>
      </c>
      <c r="H154" s="2">
        <f t="shared" si="7"/>
        <v>46079.118055555555</v>
      </c>
      <c r="I154">
        <f t="shared" si="8"/>
        <v>1772074200</v>
      </c>
    </row>
    <row r="155" spans="1:9" x14ac:dyDescent="0.55000000000000004">
      <c r="A155">
        <v>1772074498</v>
      </c>
      <c r="B155" t="s">
        <v>6</v>
      </c>
      <c r="C155" t="s">
        <v>7</v>
      </c>
      <c r="D155">
        <v>5184.34</v>
      </c>
      <c r="E155">
        <v>0</v>
      </c>
      <c r="G155" s="1">
        <f t="shared" si="6"/>
        <v>46079.121504629627</v>
      </c>
      <c r="H155" s="2">
        <f t="shared" si="7"/>
        <v>46079.121527777781</v>
      </c>
      <c r="I155">
        <f t="shared" si="8"/>
        <v>1772074500</v>
      </c>
    </row>
    <row r="156" spans="1:9" x14ac:dyDescent="0.55000000000000004">
      <c r="A156">
        <v>1772074798</v>
      </c>
      <c r="B156" t="s">
        <v>6</v>
      </c>
      <c r="C156" t="s">
        <v>7</v>
      </c>
      <c r="D156">
        <v>5187.4399999999996</v>
      </c>
      <c r="E156">
        <v>0</v>
      </c>
      <c r="G156" s="1">
        <f t="shared" si="6"/>
        <v>46079.124976851846</v>
      </c>
      <c r="H156" s="2">
        <f t="shared" si="7"/>
        <v>46079.125</v>
      </c>
      <c r="I156">
        <f t="shared" si="8"/>
        <v>1772074800</v>
      </c>
    </row>
    <row r="157" spans="1:9" x14ac:dyDescent="0.55000000000000004">
      <c r="A157">
        <v>1772075098</v>
      </c>
      <c r="B157" t="s">
        <v>6</v>
      </c>
      <c r="C157" t="s">
        <v>7</v>
      </c>
      <c r="D157">
        <v>5185.97</v>
      </c>
      <c r="E157">
        <v>0</v>
      </c>
      <c r="G157" s="1">
        <f t="shared" si="6"/>
        <v>46079.128449074073</v>
      </c>
      <c r="H157" s="2">
        <f t="shared" si="7"/>
        <v>46079.128472222219</v>
      </c>
      <c r="I157">
        <f t="shared" si="8"/>
        <v>1772075100</v>
      </c>
    </row>
    <row r="158" spans="1:9" x14ac:dyDescent="0.55000000000000004">
      <c r="A158">
        <v>1772075398</v>
      </c>
      <c r="B158" t="s">
        <v>6</v>
      </c>
      <c r="C158" t="s">
        <v>7</v>
      </c>
      <c r="D158">
        <v>5187.26</v>
      </c>
      <c r="E158">
        <v>0</v>
      </c>
      <c r="G158" s="1">
        <f t="shared" si="6"/>
        <v>46079.131921296299</v>
      </c>
      <c r="H158" s="2">
        <f t="shared" si="7"/>
        <v>46079.131944444445</v>
      </c>
      <c r="I158">
        <f t="shared" si="8"/>
        <v>1772075400</v>
      </c>
    </row>
    <row r="159" spans="1:9" x14ac:dyDescent="0.55000000000000004">
      <c r="A159">
        <v>1772075698</v>
      </c>
      <c r="B159" t="s">
        <v>6</v>
      </c>
      <c r="C159" t="s">
        <v>7</v>
      </c>
      <c r="D159">
        <v>5190.1899999999996</v>
      </c>
      <c r="E159">
        <v>0</v>
      </c>
      <c r="G159" s="1">
        <f t="shared" si="6"/>
        <v>46079.135393518518</v>
      </c>
      <c r="H159" s="2">
        <f t="shared" si="7"/>
        <v>46079.135416666664</v>
      </c>
      <c r="I159">
        <f t="shared" si="8"/>
        <v>1772075700</v>
      </c>
    </row>
    <row r="160" spans="1:9" x14ac:dyDescent="0.55000000000000004">
      <c r="A160">
        <v>1772075998</v>
      </c>
      <c r="B160" t="s">
        <v>6</v>
      </c>
      <c r="C160" t="s">
        <v>7</v>
      </c>
      <c r="D160">
        <v>5191.04</v>
      </c>
      <c r="E160">
        <v>0</v>
      </c>
      <c r="G160" s="1">
        <f t="shared" si="6"/>
        <v>46079.138865740737</v>
      </c>
      <c r="H160" s="2">
        <f t="shared" si="7"/>
        <v>46079.138888888891</v>
      </c>
      <c r="I160">
        <f t="shared" si="8"/>
        <v>1772076000</v>
      </c>
    </row>
    <row r="161" spans="1:9" x14ac:dyDescent="0.55000000000000004">
      <c r="A161">
        <v>1772076298</v>
      </c>
      <c r="B161" t="s">
        <v>6</v>
      </c>
      <c r="C161" t="s">
        <v>7</v>
      </c>
      <c r="D161">
        <v>5188.3500000000004</v>
      </c>
      <c r="E161">
        <v>0</v>
      </c>
      <c r="G161" s="1">
        <f t="shared" si="6"/>
        <v>46079.142337962963</v>
      </c>
      <c r="H161" s="2">
        <f t="shared" si="7"/>
        <v>46079.142361111109</v>
      </c>
      <c r="I161">
        <f t="shared" si="8"/>
        <v>1772076300</v>
      </c>
    </row>
    <row r="162" spans="1:9" x14ac:dyDescent="0.55000000000000004">
      <c r="A162">
        <v>1772076598</v>
      </c>
      <c r="B162" t="s">
        <v>6</v>
      </c>
      <c r="C162" t="s">
        <v>7</v>
      </c>
      <c r="D162">
        <v>5188.5600000000004</v>
      </c>
      <c r="E162">
        <v>0</v>
      </c>
      <c r="G162" s="1">
        <f t="shared" si="6"/>
        <v>46079.145810185189</v>
      </c>
      <c r="H162" s="2">
        <f t="shared" si="7"/>
        <v>46079.145833333336</v>
      </c>
      <c r="I162">
        <f t="shared" si="8"/>
        <v>1772076600</v>
      </c>
    </row>
    <row r="163" spans="1:9" x14ac:dyDescent="0.55000000000000004">
      <c r="A163">
        <v>1772076898</v>
      </c>
      <c r="B163" t="s">
        <v>6</v>
      </c>
      <c r="C163" t="s">
        <v>7</v>
      </c>
      <c r="D163">
        <v>5186.58</v>
      </c>
      <c r="E163">
        <v>0</v>
      </c>
      <c r="G163" s="1">
        <f t="shared" si="6"/>
        <v>46079.149282407408</v>
      </c>
      <c r="H163" s="2">
        <f t="shared" si="7"/>
        <v>46079.149305555555</v>
      </c>
      <c r="I163">
        <f t="shared" si="8"/>
        <v>1772076900</v>
      </c>
    </row>
    <row r="164" spans="1:9" x14ac:dyDescent="0.55000000000000004">
      <c r="A164">
        <v>1772077198</v>
      </c>
      <c r="B164" t="s">
        <v>6</v>
      </c>
      <c r="C164" t="s">
        <v>7</v>
      </c>
      <c r="D164">
        <v>5186.18</v>
      </c>
      <c r="E164">
        <v>0</v>
      </c>
      <c r="G164" s="1">
        <f t="shared" si="6"/>
        <v>46079.152754629627</v>
      </c>
      <c r="H164" s="2">
        <f t="shared" si="7"/>
        <v>46079.152777777781</v>
      </c>
      <c r="I164">
        <f t="shared" si="8"/>
        <v>1772077200</v>
      </c>
    </row>
    <row r="165" spans="1:9" x14ac:dyDescent="0.55000000000000004">
      <c r="A165">
        <v>1772077498</v>
      </c>
      <c r="B165" t="s">
        <v>6</v>
      </c>
      <c r="C165" t="s">
        <v>7</v>
      </c>
      <c r="D165">
        <v>5188.6099999999997</v>
      </c>
      <c r="E165">
        <v>0</v>
      </c>
      <c r="G165" s="1">
        <f t="shared" si="6"/>
        <v>46079.156226851846</v>
      </c>
      <c r="H165" s="2">
        <f t="shared" si="7"/>
        <v>46079.15625</v>
      </c>
      <c r="I165">
        <f t="shared" si="8"/>
        <v>1772077500</v>
      </c>
    </row>
    <row r="166" spans="1:9" x14ac:dyDescent="0.55000000000000004">
      <c r="A166">
        <v>1772077798</v>
      </c>
      <c r="B166" t="s">
        <v>6</v>
      </c>
      <c r="C166" t="s">
        <v>7</v>
      </c>
      <c r="D166">
        <v>5191.34</v>
      </c>
      <c r="E166">
        <v>0</v>
      </c>
      <c r="G166" s="1">
        <f t="shared" si="6"/>
        <v>46079.159699074073</v>
      </c>
      <c r="H166" s="2">
        <f t="shared" si="7"/>
        <v>46079.159722222219</v>
      </c>
      <c r="I166">
        <f t="shared" si="8"/>
        <v>1772077800</v>
      </c>
    </row>
    <row r="167" spans="1:9" x14ac:dyDescent="0.55000000000000004">
      <c r="A167">
        <v>1772078098</v>
      </c>
      <c r="B167" t="s">
        <v>6</v>
      </c>
      <c r="C167" t="s">
        <v>7</v>
      </c>
      <c r="D167">
        <v>5192.63</v>
      </c>
      <c r="E167">
        <v>0</v>
      </c>
      <c r="G167" s="1">
        <f t="shared" si="6"/>
        <v>46079.163171296299</v>
      </c>
      <c r="H167" s="2">
        <f t="shared" si="7"/>
        <v>46079.163194444445</v>
      </c>
      <c r="I167">
        <f t="shared" si="8"/>
        <v>1772078100</v>
      </c>
    </row>
    <row r="168" spans="1:9" x14ac:dyDescent="0.55000000000000004">
      <c r="A168">
        <v>1772078398</v>
      </c>
      <c r="B168" t="s">
        <v>6</v>
      </c>
      <c r="C168" t="s">
        <v>7</v>
      </c>
      <c r="D168">
        <v>5194.08</v>
      </c>
      <c r="E168">
        <v>0</v>
      </c>
      <c r="G168" s="1">
        <f t="shared" si="6"/>
        <v>46079.166643518518</v>
      </c>
      <c r="H168" s="2">
        <f t="shared" si="7"/>
        <v>46079.166666666664</v>
      </c>
      <c r="I168">
        <f t="shared" si="8"/>
        <v>1772078400</v>
      </c>
    </row>
    <row r="169" spans="1:9" x14ac:dyDescent="0.55000000000000004">
      <c r="A169">
        <v>1772078698</v>
      </c>
      <c r="B169" t="s">
        <v>6</v>
      </c>
      <c r="C169" t="s">
        <v>7</v>
      </c>
      <c r="D169">
        <v>5195.76</v>
      </c>
      <c r="E169">
        <v>0</v>
      </c>
      <c r="G169" s="1">
        <f t="shared" si="6"/>
        <v>46079.170115740737</v>
      </c>
      <c r="H169" s="2">
        <f t="shared" si="7"/>
        <v>46079.170138888891</v>
      </c>
      <c r="I169">
        <f t="shared" si="8"/>
        <v>1772078700</v>
      </c>
    </row>
    <row r="170" spans="1:9" x14ac:dyDescent="0.55000000000000004">
      <c r="A170">
        <v>1772078998</v>
      </c>
      <c r="B170" t="s">
        <v>6</v>
      </c>
      <c r="C170" t="s">
        <v>7</v>
      </c>
      <c r="D170">
        <v>5196.8</v>
      </c>
      <c r="E170">
        <v>0</v>
      </c>
      <c r="G170" s="1">
        <f t="shared" si="6"/>
        <v>46079.173587962963</v>
      </c>
      <c r="H170" s="2">
        <f t="shared" si="7"/>
        <v>46079.173611111109</v>
      </c>
      <c r="I170">
        <f t="shared" si="8"/>
        <v>1772079000</v>
      </c>
    </row>
    <row r="171" spans="1:9" x14ac:dyDescent="0.55000000000000004">
      <c r="A171">
        <v>1772079298</v>
      </c>
      <c r="B171" t="s">
        <v>6</v>
      </c>
      <c r="C171" t="s">
        <v>7</v>
      </c>
      <c r="D171">
        <v>5193.83</v>
      </c>
      <c r="E171">
        <v>0</v>
      </c>
      <c r="G171" s="1">
        <f t="shared" si="6"/>
        <v>46079.177060185189</v>
      </c>
      <c r="H171" s="2">
        <f t="shared" si="7"/>
        <v>46079.177083333336</v>
      </c>
      <c r="I171">
        <f t="shared" si="8"/>
        <v>1772079300</v>
      </c>
    </row>
    <row r="172" spans="1:9" x14ac:dyDescent="0.55000000000000004">
      <c r="A172">
        <v>1772079598</v>
      </c>
      <c r="B172" t="s">
        <v>6</v>
      </c>
      <c r="C172" t="s">
        <v>7</v>
      </c>
      <c r="D172">
        <v>5193.75</v>
      </c>
      <c r="E172">
        <v>0</v>
      </c>
      <c r="G172" s="1">
        <f t="shared" si="6"/>
        <v>46079.180532407408</v>
      </c>
      <c r="H172" s="2">
        <f t="shared" si="7"/>
        <v>46079.180555555555</v>
      </c>
      <c r="I172">
        <f t="shared" si="8"/>
        <v>1772079600</v>
      </c>
    </row>
    <row r="173" spans="1:9" x14ac:dyDescent="0.55000000000000004">
      <c r="A173">
        <v>1772079898</v>
      </c>
      <c r="B173" t="s">
        <v>6</v>
      </c>
      <c r="C173" t="s">
        <v>7</v>
      </c>
      <c r="D173">
        <v>5194.13</v>
      </c>
      <c r="E173">
        <v>0</v>
      </c>
      <c r="G173" s="1">
        <f t="shared" si="6"/>
        <v>46079.184004629627</v>
      </c>
      <c r="H173" s="2">
        <f t="shared" si="7"/>
        <v>46079.184027777781</v>
      </c>
      <c r="I173">
        <f t="shared" si="8"/>
        <v>1772079900</v>
      </c>
    </row>
    <row r="174" spans="1:9" x14ac:dyDescent="0.55000000000000004">
      <c r="A174">
        <v>1772080198</v>
      </c>
      <c r="B174" t="s">
        <v>6</v>
      </c>
      <c r="C174" t="s">
        <v>7</v>
      </c>
      <c r="D174">
        <v>5194.8599999999997</v>
      </c>
      <c r="E174">
        <v>0</v>
      </c>
      <c r="G174" s="1">
        <f t="shared" si="6"/>
        <v>46079.187476851846</v>
      </c>
      <c r="H174" s="2">
        <f t="shared" si="7"/>
        <v>46079.1875</v>
      </c>
      <c r="I174">
        <f t="shared" si="8"/>
        <v>1772080200</v>
      </c>
    </row>
    <row r="175" spans="1:9" x14ac:dyDescent="0.55000000000000004">
      <c r="A175">
        <v>1772080498</v>
      </c>
      <c r="B175" t="s">
        <v>6</v>
      </c>
      <c r="C175" t="s">
        <v>7</v>
      </c>
      <c r="D175">
        <v>5195.3999999999996</v>
      </c>
      <c r="E175">
        <v>0</v>
      </c>
      <c r="G175" s="1">
        <f t="shared" si="6"/>
        <v>46079.190949074073</v>
      </c>
      <c r="H175" s="2">
        <f t="shared" si="7"/>
        <v>46079.190972222219</v>
      </c>
      <c r="I175">
        <f t="shared" si="8"/>
        <v>1772080500</v>
      </c>
    </row>
    <row r="176" spans="1:9" x14ac:dyDescent="0.55000000000000004">
      <c r="A176">
        <v>1772080798</v>
      </c>
      <c r="B176" t="s">
        <v>6</v>
      </c>
      <c r="C176" t="s">
        <v>7</v>
      </c>
      <c r="D176">
        <v>5194.26</v>
      </c>
      <c r="E176">
        <v>0</v>
      </c>
      <c r="G176" s="1">
        <f t="shared" si="6"/>
        <v>46079.194421296299</v>
      </c>
      <c r="H176" s="2">
        <f t="shared" si="7"/>
        <v>46079.194444444445</v>
      </c>
      <c r="I176">
        <f t="shared" si="8"/>
        <v>1772080800</v>
      </c>
    </row>
    <row r="177" spans="1:9" x14ac:dyDescent="0.55000000000000004">
      <c r="A177">
        <v>1772081098</v>
      </c>
      <c r="B177" t="s">
        <v>6</v>
      </c>
      <c r="C177" t="s">
        <v>7</v>
      </c>
      <c r="D177">
        <v>5191.38</v>
      </c>
      <c r="E177">
        <v>0</v>
      </c>
      <c r="G177" s="1">
        <f t="shared" si="6"/>
        <v>46079.197893518518</v>
      </c>
      <c r="H177" s="2">
        <f t="shared" si="7"/>
        <v>46079.197916666664</v>
      </c>
      <c r="I177">
        <f t="shared" si="8"/>
        <v>1772081100</v>
      </c>
    </row>
    <row r="178" spans="1:9" x14ac:dyDescent="0.55000000000000004">
      <c r="A178">
        <v>1772081398</v>
      </c>
      <c r="B178" t="s">
        <v>6</v>
      </c>
      <c r="C178" t="s">
        <v>7</v>
      </c>
      <c r="D178">
        <v>5192.6099999999997</v>
      </c>
      <c r="E178">
        <v>0</v>
      </c>
      <c r="G178" s="1">
        <f t="shared" si="6"/>
        <v>46079.201365740737</v>
      </c>
      <c r="H178" s="2">
        <f t="shared" si="7"/>
        <v>46079.201388888891</v>
      </c>
      <c r="I178">
        <f t="shared" si="8"/>
        <v>1772081400</v>
      </c>
    </row>
    <row r="179" spans="1:9" x14ac:dyDescent="0.55000000000000004">
      <c r="A179">
        <v>1772081698</v>
      </c>
      <c r="B179" t="s">
        <v>6</v>
      </c>
      <c r="C179" t="s">
        <v>7</v>
      </c>
      <c r="D179">
        <v>5192.6899999999996</v>
      </c>
      <c r="E179">
        <v>0</v>
      </c>
      <c r="G179" s="1">
        <f t="shared" si="6"/>
        <v>46079.204837962963</v>
      </c>
      <c r="H179" s="2">
        <f t="shared" si="7"/>
        <v>46079.204861111109</v>
      </c>
      <c r="I179">
        <f t="shared" si="8"/>
        <v>1772081700</v>
      </c>
    </row>
    <row r="180" spans="1:9" x14ac:dyDescent="0.55000000000000004">
      <c r="A180">
        <v>1772081998</v>
      </c>
      <c r="B180" t="s">
        <v>6</v>
      </c>
      <c r="C180" t="s">
        <v>7</v>
      </c>
      <c r="D180">
        <v>5193.25</v>
      </c>
      <c r="E180">
        <v>0</v>
      </c>
      <c r="G180" s="1">
        <f t="shared" si="6"/>
        <v>46079.208310185189</v>
      </c>
      <c r="H180" s="2">
        <f t="shared" si="7"/>
        <v>46079.208333333336</v>
      </c>
      <c r="I180">
        <f t="shared" si="8"/>
        <v>1772082000</v>
      </c>
    </row>
    <row r="181" spans="1:9" x14ac:dyDescent="0.55000000000000004">
      <c r="A181">
        <v>1772082298</v>
      </c>
      <c r="B181" t="s">
        <v>6</v>
      </c>
      <c r="C181" t="s">
        <v>7</v>
      </c>
      <c r="D181">
        <v>5194.54</v>
      </c>
      <c r="E181">
        <v>0</v>
      </c>
      <c r="G181" s="1">
        <f t="shared" si="6"/>
        <v>46079.211782407408</v>
      </c>
      <c r="H181" s="2">
        <f t="shared" si="7"/>
        <v>46079.211805555555</v>
      </c>
      <c r="I181">
        <f t="shared" si="8"/>
        <v>1772082300</v>
      </c>
    </row>
    <row r="182" spans="1:9" x14ac:dyDescent="0.55000000000000004">
      <c r="A182">
        <v>1772082598</v>
      </c>
      <c r="B182" t="s">
        <v>6</v>
      </c>
      <c r="C182" t="s">
        <v>7</v>
      </c>
      <c r="D182">
        <v>5197.8500000000004</v>
      </c>
      <c r="E182">
        <v>0</v>
      </c>
      <c r="G182" s="1">
        <f t="shared" si="6"/>
        <v>46079.215254629627</v>
      </c>
      <c r="H182" s="2">
        <f t="shared" si="7"/>
        <v>46079.215277777781</v>
      </c>
      <c r="I182">
        <f t="shared" si="8"/>
        <v>1772082600</v>
      </c>
    </row>
    <row r="183" spans="1:9" x14ac:dyDescent="0.55000000000000004">
      <c r="A183">
        <v>1772082898</v>
      </c>
      <c r="B183" t="s">
        <v>6</v>
      </c>
      <c r="C183" t="s">
        <v>7</v>
      </c>
      <c r="D183">
        <v>5199.82</v>
      </c>
      <c r="E183">
        <v>0</v>
      </c>
      <c r="G183" s="1">
        <f t="shared" si="6"/>
        <v>46079.218726851846</v>
      </c>
      <c r="H183" s="2">
        <f t="shared" si="7"/>
        <v>46079.21875</v>
      </c>
      <c r="I183">
        <f t="shared" si="8"/>
        <v>1772082900</v>
      </c>
    </row>
    <row r="184" spans="1:9" x14ac:dyDescent="0.55000000000000004">
      <c r="A184">
        <v>1772083198</v>
      </c>
      <c r="B184" t="s">
        <v>6</v>
      </c>
      <c r="C184" t="s">
        <v>7</v>
      </c>
      <c r="D184">
        <v>5202.71</v>
      </c>
      <c r="E184">
        <v>0</v>
      </c>
      <c r="G184" s="1">
        <f t="shared" si="6"/>
        <v>46079.222199074073</v>
      </c>
      <c r="H184" s="2">
        <f t="shared" si="7"/>
        <v>46079.222222222219</v>
      </c>
      <c r="I184">
        <f t="shared" si="8"/>
        <v>1772083200</v>
      </c>
    </row>
    <row r="185" spans="1:9" x14ac:dyDescent="0.55000000000000004">
      <c r="A185">
        <v>1772083498</v>
      </c>
      <c r="B185" t="s">
        <v>6</v>
      </c>
      <c r="C185" t="s">
        <v>7</v>
      </c>
      <c r="D185">
        <v>5200.41</v>
      </c>
      <c r="E185">
        <v>0</v>
      </c>
      <c r="G185" s="1">
        <f t="shared" si="6"/>
        <v>46079.225671296299</v>
      </c>
      <c r="H185" s="2">
        <f t="shared" si="7"/>
        <v>46079.225694444445</v>
      </c>
      <c r="I185">
        <f t="shared" si="8"/>
        <v>1772083500</v>
      </c>
    </row>
    <row r="186" spans="1:9" x14ac:dyDescent="0.55000000000000004">
      <c r="A186">
        <v>1772083798</v>
      </c>
      <c r="B186" t="s">
        <v>6</v>
      </c>
      <c r="C186" t="s">
        <v>7</v>
      </c>
      <c r="D186">
        <v>5201.13</v>
      </c>
      <c r="E186">
        <v>0</v>
      </c>
      <c r="G186" s="1">
        <f t="shared" si="6"/>
        <v>46079.229143518518</v>
      </c>
      <c r="H186" s="2">
        <f t="shared" si="7"/>
        <v>46079.229166666664</v>
      </c>
      <c r="I186">
        <f t="shared" si="8"/>
        <v>1772083800</v>
      </c>
    </row>
    <row r="187" spans="1:9" x14ac:dyDescent="0.55000000000000004">
      <c r="A187">
        <v>1772084098</v>
      </c>
      <c r="B187" t="s">
        <v>6</v>
      </c>
      <c r="C187" t="s">
        <v>7</v>
      </c>
      <c r="D187">
        <v>5199.26</v>
      </c>
      <c r="E187">
        <v>0</v>
      </c>
      <c r="G187" s="1">
        <f t="shared" si="6"/>
        <v>46079.232615740737</v>
      </c>
      <c r="H187" s="2">
        <f t="shared" si="7"/>
        <v>46079.232638888891</v>
      </c>
      <c r="I187">
        <f t="shared" si="8"/>
        <v>1772084100</v>
      </c>
    </row>
    <row r="188" spans="1:9" x14ac:dyDescent="0.55000000000000004">
      <c r="A188">
        <v>1772084398</v>
      </c>
      <c r="B188" t="s">
        <v>6</v>
      </c>
      <c r="C188" t="s">
        <v>7</v>
      </c>
      <c r="D188">
        <v>5199.6899999999996</v>
      </c>
      <c r="E188">
        <v>0</v>
      </c>
      <c r="G188" s="1">
        <f t="shared" si="6"/>
        <v>46079.236087962963</v>
      </c>
      <c r="H188" s="2">
        <f t="shared" si="7"/>
        <v>46079.236111111109</v>
      </c>
      <c r="I188">
        <f t="shared" si="8"/>
        <v>1772084400</v>
      </c>
    </row>
    <row r="189" spans="1:9" x14ac:dyDescent="0.55000000000000004">
      <c r="A189">
        <v>1772084698</v>
      </c>
      <c r="B189" t="s">
        <v>6</v>
      </c>
      <c r="C189" t="s">
        <v>7</v>
      </c>
      <c r="D189">
        <v>5193.88</v>
      </c>
      <c r="E189">
        <v>0</v>
      </c>
      <c r="G189" s="1">
        <f t="shared" si="6"/>
        <v>46079.239560185189</v>
      </c>
      <c r="H189" s="2">
        <f t="shared" si="7"/>
        <v>46079.239583333336</v>
      </c>
      <c r="I189">
        <f t="shared" si="8"/>
        <v>1772084700</v>
      </c>
    </row>
    <row r="190" spans="1:9" x14ac:dyDescent="0.55000000000000004">
      <c r="A190">
        <v>1772084998</v>
      </c>
      <c r="B190" t="s">
        <v>6</v>
      </c>
      <c r="C190" t="s">
        <v>7</v>
      </c>
      <c r="D190">
        <v>5194.18</v>
      </c>
      <c r="E190">
        <v>0</v>
      </c>
      <c r="G190" s="1">
        <f t="shared" si="6"/>
        <v>46079.243032407408</v>
      </c>
      <c r="H190" s="2">
        <f t="shared" si="7"/>
        <v>46079.243055555555</v>
      </c>
      <c r="I190">
        <f t="shared" si="8"/>
        <v>1772085000</v>
      </c>
    </row>
    <row r="191" spans="1:9" x14ac:dyDescent="0.55000000000000004">
      <c r="A191">
        <v>1772085298</v>
      </c>
      <c r="B191" t="s">
        <v>6</v>
      </c>
      <c r="C191" t="s">
        <v>7</v>
      </c>
      <c r="D191">
        <v>5198.46</v>
      </c>
      <c r="E191">
        <v>0</v>
      </c>
      <c r="G191" s="1">
        <f t="shared" si="6"/>
        <v>46079.246504629627</v>
      </c>
      <c r="H191" s="2">
        <f t="shared" si="7"/>
        <v>46079.246527777781</v>
      </c>
      <c r="I191">
        <f t="shared" si="8"/>
        <v>1772085300</v>
      </c>
    </row>
    <row r="192" spans="1:9" x14ac:dyDescent="0.55000000000000004">
      <c r="A192">
        <v>1772085598</v>
      </c>
      <c r="B192" t="s">
        <v>6</v>
      </c>
      <c r="C192" t="s">
        <v>7</v>
      </c>
      <c r="D192">
        <v>5193.7700000000004</v>
      </c>
      <c r="E192">
        <v>0</v>
      </c>
      <c r="G192" s="1">
        <f t="shared" si="6"/>
        <v>46079.249976851846</v>
      </c>
      <c r="H192" s="2">
        <f t="shared" si="7"/>
        <v>46079.25</v>
      </c>
      <c r="I192">
        <f t="shared" si="8"/>
        <v>1772085600</v>
      </c>
    </row>
    <row r="193" spans="1:9" x14ac:dyDescent="0.55000000000000004">
      <c r="A193">
        <v>1772085898</v>
      </c>
      <c r="B193" t="s">
        <v>6</v>
      </c>
      <c r="C193" t="s">
        <v>7</v>
      </c>
      <c r="D193">
        <v>5198.41</v>
      </c>
      <c r="E193">
        <v>0</v>
      </c>
      <c r="G193" s="1">
        <f t="shared" si="6"/>
        <v>46079.253449074073</v>
      </c>
      <c r="H193" s="2">
        <f t="shared" si="7"/>
        <v>46079.253472222219</v>
      </c>
      <c r="I193">
        <f t="shared" si="8"/>
        <v>1772085900</v>
      </c>
    </row>
    <row r="194" spans="1:9" x14ac:dyDescent="0.55000000000000004">
      <c r="A194">
        <v>1772086198</v>
      </c>
      <c r="B194" t="s">
        <v>6</v>
      </c>
      <c r="C194" t="s">
        <v>7</v>
      </c>
      <c r="D194">
        <v>5197.99</v>
      </c>
      <c r="E194">
        <v>1</v>
      </c>
      <c r="G194" s="1">
        <f t="shared" ref="G194:G257" si="9">(A194/86400)+25569</f>
        <v>46079.256921296299</v>
      </c>
      <c r="H194" s="2">
        <f t="shared" ref="H194:H257" si="10">CEILING(INT(G194*1440)/1440*288,1)/288</f>
        <v>46079.256944444445</v>
      </c>
      <c r="I194">
        <f t="shared" si="8"/>
        <v>1772086200</v>
      </c>
    </row>
    <row r="195" spans="1:9" x14ac:dyDescent="0.55000000000000004">
      <c r="A195">
        <v>1772086498</v>
      </c>
      <c r="B195" t="s">
        <v>6</v>
      </c>
      <c r="C195" t="s">
        <v>7</v>
      </c>
      <c r="D195">
        <v>5196.0600000000004</v>
      </c>
      <c r="E195">
        <v>0</v>
      </c>
      <c r="G195" s="1">
        <f t="shared" si="9"/>
        <v>46079.260393518518</v>
      </c>
      <c r="H195" s="2">
        <f t="shared" si="10"/>
        <v>46079.260416666664</v>
      </c>
      <c r="I195">
        <f t="shared" ref="I195:I258" si="11">MROUND((H195-25569)*86400,300)</f>
        <v>1772086500</v>
      </c>
    </row>
    <row r="196" spans="1:9" x14ac:dyDescent="0.55000000000000004">
      <c r="A196">
        <v>1772086798</v>
      </c>
      <c r="B196" t="s">
        <v>6</v>
      </c>
      <c r="C196" t="s">
        <v>7</v>
      </c>
      <c r="D196">
        <v>5196.4399999999996</v>
      </c>
      <c r="E196">
        <v>0</v>
      </c>
      <c r="G196" s="1">
        <f t="shared" si="9"/>
        <v>46079.263865740737</v>
      </c>
      <c r="H196" s="2">
        <f t="shared" si="10"/>
        <v>46079.263888888891</v>
      </c>
      <c r="I196">
        <f t="shared" si="11"/>
        <v>1772086800</v>
      </c>
    </row>
    <row r="197" spans="1:9" x14ac:dyDescent="0.55000000000000004">
      <c r="A197">
        <v>1772087098</v>
      </c>
      <c r="B197" t="s">
        <v>6</v>
      </c>
      <c r="C197" t="s">
        <v>7</v>
      </c>
      <c r="D197">
        <v>5193.49</v>
      </c>
      <c r="E197">
        <v>0</v>
      </c>
      <c r="G197" s="1">
        <f t="shared" si="9"/>
        <v>46079.267337962963</v>
      </c>
      <c r="H197" s="2">
        <f t="shared" si="10"/>
        <v>46079.267361111109</v>
      </c>
      <c r="I197">
        <f t="shared" si="11"/>
        <v>1772087100</v>
      </c>
    </row>
    <row r="198" spans="1:9" x14ac:dyDescent="0.55000000000000004">
      <c r="A198">
        <v>1772087398</v>
      </c>
      <c r="B198" t="s">
        <v>6</v>
      </c>
      <c r="C198" t="s">
        <v>7</v>
      </c>
      <c r="D198">
        <v>5196.8999999999996</v>
      </c>
      <c r="E198">
        <v>0</v>
      </c>
      <c r="G198" s="1">
        <f t="shared" si="9"/>
        <v>46079.270810185189</v>
      </c>
      <c r="H198" s="2">
        <f t="shared" si="10"/>
        <v>46079.270833333336</v>
      </c>
      <c r="I198">
        <f t="shared" si="11"/>
        <v>1772087400</v>
      </c>
    </row>
    <row r="199" spans="1:9" x14ac:dyDescent="0.55000000000000004">
      <c r="A199">
        <v>1772087698</v>
      </c>
      <c r="B199" t="s">
        <v>6</v>
      </c>
      <c r="C199" t="s">
        <v>7</v>
      </c>
      <c r="D199">
        <v>5196.79</v>
      </c>
      <c r="E199">
        <v>0</v>
      </c>
      <c r="G199" s="1">
        <f t="shared" si="9"/>
        <v>46079.274282407408</v>
      </c>
      <c r="H199" s="2">
        <f t="shared" si="10"/>
        <v>46079.274305555555</v>
      </c>
      <c r="I199">
        <f t="shared" si="11"/>
        <v>1772087700</v>
      </c>
    </row>
    <row r="200" spans="1:9" x14ac:dyDescent="0.55000000000000004">
      <c r="A200">
        <v>1772087998</v>
      </c>
      <c r="B200" t="s">
        <v>6</v>
      </c>
      <c r="C200" t="s">
        <v>7</v>
      </c>
      <c r="D200">
        <v>5196.4399999999996</v>
      </c>
      <c r="E200">
        <v>0</v>
      </c>
      <c r="G200" s="1">
        <f t="shared" si="9"/>
        <v>46079.277754629627</v>
      </c>
      <c r="H200" s="2">
        <f t="shared" si="10"/>
        <v>46079.277777777781</v>
      </c>
      <c r="I200">
        <f t="shared" si="11"/>
        <v>1772088000</v>
      </c>
    </row>
    <row r="201" spans="1:9" x14ac:dyDescent="0.55000000000000004">
      <c r="A201">
        <v>1772088298</v>
      </c>
      <c r="B201" t="s">
        <v>6</v>
      </c>
      <c r="C201" t="s">
        <v>7</v>
      </c>
      <c r="D201">
        <v>5192.8</v>
      </c>
      <c r="E201">
        <v>0</v>
      </c>
      <c r="G201" s="1">
        <f t="shared" si="9"/>
        <v>46079.281226851846</v>
      </c>
      <c r="H201" s="2">
        <f t="shared" si="10"/>
        <v>46079.28125</v>
      </c>
      <c r="I201">
        <f t="shared" si="11"/>
        <v>1772088300</v>
      </c>
    </row>
    <row r="202" spans="1:9" x14ac:dyDescent="0.55000000000000004">
      <c r="A202">
        <v>1772088598</v>
      </c>
      <c r="B202" t="s">
        <v>6</v>
      </c>
      <c r="C202" t="s">
        <v>7</v>
      </c>
      <c r="D202">
        <v>5192.66</v>
      </c>
      <c r="E202">
        <v>0</v>
      </c>
      <c r="G202" s="1">
        <f t="shared" si="9"/>
        <v>46079.284699074073</v>
      </c>
      <c r="H202" s="2">
        <f t="shared" si="10"/>
        <v>46079.284722222219</v>
      </c>
      <c r="I202">
        <f t="shared" si="11"/>
        <v>1772088600</v>
      </c>
    </row>
    <row r="203" spans="1:9" x14ac:dyDescent="0.55000000000000004">
      <c r="A203">
        <v>1772088898</v>
      </c>
      <c r="B203" t="s">
        <v>6</v>
      </c>
      <c r="C203" t="s">
        <v>7</v>
      </c>
      <c r="D203">
        <v>5193.26</v>
      </c>
      <c r="E203">
        <v>1</v>
      </c>
      <c r="G203" s="1">
        <f t="shared" si="9"/>
        <v>46079.288171296299</v>
      </c>
      <c r="H203" s="2">
        <f t="shared" si="10"/>
        <v>46079.288194444445</v>
      </c>
      <c r="I203">
        <f t="shared" si="11"/>
        <v>1772088900</v>
      </c>
    </row>
    <row r="204" spans="1:9" x14ac:dyDescent="0.55000000000000004">
      <c r="A204">
        <v>1772089198</v>
      </c>
      <c r="B204" t="s">
        <v>6</v>
      </c>
      <c r="C204" t="s">
        <v>7</v>
      </c>
      <c r="D204">
        <v>5190.96</v>
      </c>
      <c r="E204">
        <v>0</v>
      </c>
      <c r="G204" s="1">
        <f t="shared" si="9"/>
        <v>46079.291643518518</v>
      </c>
      <c r="H204" s="2">
        <f t="shared" si="10"/>
        <v>46079.291666666664</v>
      </c>
      <c r="I204">
        <f t="shared" si="11"/>
        <v>1772089200</v>
      </c>
    </row>
    <row r="205" spans="1:9" x14ac:dyDescent="0.55000000000000004">
      <c r="A205">
        <v>1772089498</v>
      </c>
      <c r="B205" t="s">
        <v>6</v>
      </c>
      <c r="C205" t="s">
        <v>7</v>
      </c>
      <c r="D205">
        <v>5184.75</v>
      </c>
      <c r="E205">
        <v>0</v>
      </c>
      <c r="G205" s="1">
        <f t="shared" si="9"/>
        <v>46079.295115740737</v>
      </c>
      <c r="H205" s="2">
        <f t="shared" si="10"/>
        <v>46079.295138888891</v>
      </c>
      <c r="I205">
        <f t="shared" si="11"/>
        <v>1772089500</v>
      </c>
    </row>
    <row r="206" spans="1:9" x14ac:dyDescent="0.55000000000000004">
      <c r="A206">
        <v>1772089798</v>
      </c>
      <c r="B206" t="s">
        <v>6</v>
      </c>
      <c r="C206" t="s">
        <v>7</v>
      </c>
      <c r="D206">
        <v>5187.62</v>
      </c>
      <c r="E206">
        <v>0</v>
      </c>
      <c r="G206" s="1">
        <f t="shared" si="9"/>
        <v>46079.298587962963</v>
      </c>
      <c r="H206" s="2">
        <f t="shared" si="10"/>
        <v>46079.298611111109</v>
      </c>
      <c r="I206">
        <f t="shared" si="11"/>
        <v>1772089800</v>
      </c>
    </row>
    <row r="207" spans="1:9" x14ac:dyDescent="0.55000000000000004">
      <c r="A207">
        <v>1772090098</v>
      </c>
      <c r="B207" t="s">
        <v>6</v>
      </c>
      <c r="C207" t="s">
        <v>7</v>
      </c>
      <c r="D207">
        <v>5188.55</v>
      </c>
      <c r="E207">
        <v>0</v>
      </c>
      <c r="G207" s="1">
        <f t="shared" si="9"/>
        <v>46079.302060185189</v>
      </c>
      <c r="H207" s="2">
        <f t="shared" si="10"/>
        <v>46079.302083333336</v>
      </c>
      <c r="I207">
        <f t="shared" si="11"/>
        <v>1772090100</v>
      </c>
    </row>
    <row r="208" spans="1:9" x14ac:dyDescent="0.55000000000000004">
      <c r="A208">
        <v>1772090398</v>
      </c>
      <c r="B208" t="s">
        <v>6</v>
      </c>
      <c r="C208" t="s">
        <v>7</v>
      </c>
      <c r="D208">
        <v>5186.04</v>
      </c>
      <c r="E208">
        <v>0</v>
      </c>
      <c r="G208" s="1">
        <f t="shared" si="9"/>
        <v>46079.305532407408</v>
      </c>
      <c r="H208" s="2">
        <f t="shared" si="10"/>
        <v>46079.305555555555</v>
      </c>
      <c r="I208">
        <f t="shared" si="11"/>
        <v>1772090400</v>
      </c>
    </row>
    <row r="209" spans="1:9" x14ac:dyDescent="0.55000000000000004">
      <c r="A209">
        <v>1772090698</v>
      </c>
      <c r="B209" t="s">
        <v>6</v>
      </c>
      <c r="C209" t="s">
        <v>7</v>
      </c>
      <c r="D209">
        <v>5184.88</v>
      </c>
      <c r="E209">
        <v>0</v>
      </c>
      <c r="G209" s="1">
        <f t="shared" si="9"/>
        <v>46079.309004629627</v>
      </c>
      <c r="H209" s="2">
        <f t="shared" si="10"/>
        <v>46079.309027777781</v>
      </c>
      <c r="I209">
        <f t="shared" si="11"/>
        <v>1772090700</v>
      </c>
    </row>
    <row r="210" spans="1:9" x14ac:dyDescent="0.55000000000000004">
      <c r="A210">
        <v>1772090998</v>
      </c>
      <c r="B210" t="s">
        <v>6</v>
      </c>
      <c r="C210" t="s">
        <v>7</v>
      </c>
      <c r="D210">
        <v>5186.1499999999996</v>
      </c>
      <c r="E210">
        <v>0</v>
      </c>
      <c r="G210" s="1">
        <f t="shared" si="9"/>
        <v>46079.312476851846</v>
      </c>
      <c r="H210" s="2">
        <f t="shared" si="10"/>
        <v>46079.3125</v>
      </c>
      <c r="I210">
        <f t="shared" si="11"/>
        <v>1772091000</v>
      </c>
    </row>
    <row r="211" spans="1:9" x14ac:dyDescent="0.55000000000000004">
      <c r="A211">
        <v>1772091298</v>
      </c>
      <c r="B211" t="s">
        <v>6</v>
      </c>
      <c r="C211" t="s">
        <v>7</v>
      </c>
      <c r="D211">
        <v>5188.3500000000004</v>
      </c>
      <c r="E211">
        <v>0</v>
      </c>
      <c r="G211" s="1">
        <f t="shared" si="9"/>
        <v>46079.315949074073</v>
      </c>
      <c r="H211" s="2">
        <f t="shared" si="10"/>
        <v>46079.315972222219</v>
      </c>
      <c r="I211">
        <f t="shared" si="11"/>
        <v>1772091300</v>
      </c>
    </row>
    <row r="212" spans="1:9" x14ac:dyDescent="0.55000000000000004">
      <c r="A212">
        <v>1772091598</v>
      </c>
      <c r="B212" t="s">
        <v>6</v>
      </c>
      <c r="C212" t="s">
        <v>7</v>
      </c>
      <c r="D212">
        <v>5186.49</v>
      </c>
      <c r="E212">
        <v>0</v>
      </c>
      <c r="G212" s="1">
        <f t="shared" si="9"/>
        <v>46079.319421296299</v>
      </c>
      <c r="H212" s="2">
        <f t="shared" si="10"/>
        <v>46079.319444444445</v>
      </c>
      <c r="I212">
        <f t="shared" si="11"/>
        <v>1772091600</v>
      </c>
    </row>
    <row r="213" spans="1:9" x14ac:dyDescent="0.55000000000000004">
      <c r="A213">
        <v>1772091898</v>
      </c>
      <c r="B213" t="s">
        <v>6</v>
      </c>
      <c r="C213" t="s">
        <v>7</v>
      </c>
      <c r="D213">
        <v>5181.91</v>
      </c>
      <c r="E213">
        <v>0</v>
      </c>
      <c r="G213" s="1">
        <f t="shared" si="9"/>
        <v>46079.322893518518</v>
      </c>
      <c r="H213" s="2">
        <f t="shared" si="10"/>
        <v>46079.322916666664</v>
      </c>
      <c r="I213">
        <f t="shared" si="11"/>
        <v>1772091900</v>
      </c>
    </row>
    <row r="214" spans="1:9" x14ac:dyDescent="0.55000000000000004">
      <c r="A214">
        <v>1772092198</v>
      </c>
      <c r="B214" t="s">
        <v>6</v>
      </c>
      <c r="C214" t="s">
        <v>7</v>
      </c>
      <c r="D214">
        <v>5183.7</v>
      </c>
      <c r="E214">
        <v>0</v>
      </c>
      <c r="G214" s="1">
        <f t="shared" si="9"/>
        <v>46079.326365740737</v>
      </c>
      <c r="H214" s="2">
        <f t="shared" si="10"/>
        <v>46079.326388888891</v>
      </c>
      <c r="I214">
        <f t="shared" si="11"/>
        <v>1772092200</v>
      </c>
    </row>
    <row r="215" spans="1:9" x14ac:dyDescent="0.55000000000000004">
      <c r="A215">
        <v>1772092498</v>
      </c>
      <c r="B215" t="s">
        <v>6</v>
      </c>
      <c r="C215" t="s">
        <v>7</v>
      </c>
      <c r="D215">
        <v>5186.0200000000004</v>
      </c>
      <c r="E215">
        <v>0</v>
      </c>
      <c r="G215" s="1">
        <f t="shared" si="9"/>
        <v>46079.329837962963</v>
      </c>
      <c r="H215" s="2">
        <f t="shared" si="10"/>
        <v>46079.329861111109</v>
      </c>
      <c r="I215">
        <f t="shared" si="11"/>
        <v>1772092500</v>
      </c>
    </row>
    <row r="216" spans="1:9" x14ac:dyDescent="0.55000000000000004">
      <c r="A216">
        <v>1772092798</v>
      </c>
      <c r="B216" t="s">
        <v>6</v>
      </c>
      <c r="C216" t="s">
        <v>7</v>
      </c>
      <c r="D216">
        <v>5181.47</v>
      </c>
      <c r="E216">
        <v>0</v>
      </c>
      <c r="G216" s="1">
        <f t="shared" si="9"/>
        <v>46079.333310185189</v>
      </c>
      <c r="H216" s="2">
        <f t="shared" si="10"/>
        <v>46079.333333333336</v>
      </c>
      <c r="I216">
        <f t="shared" si="11"/>
        <v>1772092800</v>
      </c>
    </row>
    <row r="217" spans="1:9" x14ac:dyDescent="0.55000000000000004">
      <c r="A217">
        <v>1772093098</v>
      </c>
      <c r="B217" t="s">
        <v>6</v>
      </c>
      <c r="C217" t="s">
        <v>7</v>
      </c>
      <c r="D217">
        <v>5183.96</v>
      </c>
      <c r="E217">
        <v>0</v>
      </c>
      <c r="G217" s="1">
        <f t="shared" si="9"/>
        <v>46079.336782407408</v>
      </c>
      <c r="H217" s="2">
        <f t="shared" si="10"/>
        <v>46079.336805555555</v>
      </c>
      <c r="I217">
        <f t="shared" si="11"/>
        <v>1772093100</v>
      </c>
    </row>
    <row r="218" spans="1:9" x14ac:dyDescent="0.55000000000000004">
      <c r="A218">
        <v>1772093398</v>
      </c>
      <c r="B218" t="s">
        <v>6</v>
      </c>
      <c r="C218" t="s">
        <v>7</v>
      </c>
      <c r="D218">
        <v>5189.4799999999996</v>
      </c>
      <c r="E218">
        <v>0</v>
      </c>
      <c r="G218" s="1">
        <f t="shared" si="9"/>
        <v>46079.340254629627</v>
      </c>
      <c r="H218" s="2">
        <f t="shared" si="10"/>
        <v>46079.340277777781</v>
      </c>
      <c r="I218">
        <f t="shared" si="11"/>
        <v>1772093400</v>
      </c>
    </row>
    <row r="219" spans="1:9" x14ac:dyDescent="0.55000000000000004">
      <c r="A219">
        <v>1772093698</v>
      </c>
      <c r="B219" t="s">
        <v>6</v>
      </c>
      <c r="C219" t="s">
        <v>7</v>
      </c>
      <c r="D219">
        <v>5187.25</v>
      </c>
      <c r="E219">
        <v>0</v>
      </c>
      <c r="G219" s="1">
        <f t="shared" si="9"/>
        <v>46079.343726851846</v>
      </c>
      <c r="H219" s="2">
        <f t="shared" si="10"/>
        <v>46079.34375</v>
      </c>
      <c r="I219">
        <f t="shared" si="11"/>
        <v>1772093700</v>
      </c>
    </row>
    <row r="220" spans="1:9" x14ac:dyDescent="0.55000000000000004">
      <c r="A220">
        <v>1772093998</v>
      </c>
      <c r="B220" t="s">
        <v>6</v>
      </c>
      <c r="C220" t="s">
        <v>7</v>
      </c>
      <c r="D220">
        <v>5187.01</v>
      </c>
      <c r="E220">
        <v>1</v>
      </c>
      <c r="G220" s="1">
        <f t="shared" si="9"/>
        <v>46079.347199074073</v>
      </c>
      <c r="H220" s="2">
        <f t="shared" si="10"/>
        <v>46079.347222222219</v>
      </c>
      <c r="I220">
        <f t="shared" si="11"/>
        <v>1772094000</v>
      </c>
    </row>
    <row r="221" spans="1:9" x14ac:dyDescent="0.55000000000000004">
      <c r="A221">
        <v>1772094298</v>
      </c>
      <c r="B221" t="s">
        <v>6</v>
      </c>
      <c r="C221" t="s">
        <v>7</v>
      </c>
      <c r="D221">
        <v>5176.99</v>
      </c>
      <c r="E221">
        <v>0</v>
      </c>
      <c r="G221" s="1">
        <f t="shared" si="9"/>
        <v>46079.350671296299</v>
      </c>
      <c r="H221" s="2">
        <f t="shared" si="10"/>
        <v>46079.350694444445</v>
      </c>
      <c r="I221">
        <f t="shared" si="11"/>
        <v>1772094300</v>
      </c>
    </row>
    <row r="222" spans="1:9" x14ac:dyDescent="0.55000000000000004">
      <c r="A222">
        <v>1772094598</v>
      </c>
      <c r="B222" t="s">
        <v>6</v>
      </c>
      <c r="C222" t="s">
        <v>7</v>
      </c>
      <c r="D222">
        <v>5175.0600000000004</v>
      </c>
      <c r="E222">
        <v>0</v>
      </c>
      <c r="G222" s="1">
        <f t="shared" si="9"/>
        <v>46079.354143518518</v>
      </c>
      <c r="H222" s="2">
        <f t="shared" si="10"/>
        <v>46079.354166666664</v>
      </c>
      <c r="I222">
        <f t="shared" si="11"/>
        <v>1772094600</v>
      </c>
    </row>
    <row r="223" spans="1:9" x14ac:dyDescent="0.55000000000000004">
      <c r="A223">
        <v>1772094898</v>
      </c>
      <c r="B223" t="s">
        <v>6</v>
      </c>
      <c r="C223" t="s">
        <v>7</v>
      </c>
      <c r="D223">
        <v>5174.82</v>
      </c>
      <c r="E223">
        <v>0</v>
      </c>
      <c r="G223" s="1">
        <f t="shared" si="9"/>
        <v>46079.357615740737</v>
      </c>
      <c r="H223" s="2">
        <f t="shared" si="10"/>
        <v>46079.357638888891</v>
      </c>
      <c r="I223">
        <f t="shared" si="11"/>
        <v>1772094900</v>
      </c>
    </row>
    <row r="224" spans="1:9" x14ac:dyDescent="0.55000000000000004">
      <c r="A224">
        <v>1772095198</v>
      </c>
      <c r="B224" t="s">
        <v>6</v>
      </c>
      <c r="C224" t="s">
        <v>7</v>
      </c>
      <c r="D224">
        <v>5174.28</v>
      </c>
      <c r="E224">
        <v>0</v>
      </c>
      <c r="G224" s="1">
        <f t="shared" si="9"/>
        <v>46079.361087962963</v>
      </c>
      <c r="H224" s="2">
        <f t="shared" si="10"/>
        <v>46079.361111111109</v>
      </c>
      <c r="I224">
        <f t="shared" si="11"/>
        <v>1772095200</v>
      </c>
    </row>
    <row r="225" spans="1:9" x14ac:dyDescent="0.55000000000000004">
      <c r="A225">
        <v>1772095498</v>
      </c>
      <c r="B225" t="s">
        <v>6</v>
      </c>
      <c r="C225" t="s">
        <v>7</v>
      </c>
      <c r="D225">
        <v>5179.75</v>
      </c>
      <c r="E225">
        <v>0</v>
      </c>
      <c r="G225" s="1">
        <f t="shared" si="9"/>
        <v>46079.364560185189</v>
      </c>
      <c r="H225" s="2">
        <f t="shared" si="10"/>
        <v>46079.364583333336</v>
      </c>
      <c r="I225">
        <f t="shared" si="11"/>
        <v>1772095500</v>
      </c>
    </row>
    <row r="226" spans="1:9" x14ac:dyDescent="0.55000000000000004">
      <c r="A226">
        <v>1772095798</v>
      </c>
      <c r="B226" t="s">
        <v>6</v>
      </c>
      <c r="C226" t="s">
        <v>7</v>
      </c>
      <c r="D226">
        <v>5178.38</v>
      </c>
      <c r="E226">
        <v>0</v>
      </c>
      <c r="G226" s="1">
        <f t="shared" si="9"/>
        <v>46079.368032407408</v>
      </c>
      <c r="H226" s="2">
        <f t="shared" si="10"/>
        <v>46079.368055555555</v>
      </c>
      <c r="I226">
        <f t="shared" si="11"/>
        <v>1772095800</v>
      </c>
    </row>
    <row r="227" spans="1:9" x14ac:dyDescent="0.55000000000000004">
      <c r="A227">
        <v>1772096098</v>
      </c>
      <c r="B227" t="s">
        <v>6</v>
      </c>
      <c r="C227" t="s">
        <v>7</v>
      </c>
      <c r="D227">
        <v>5179.41</v>
      </c>
      <c r="E227">
        <v>0</v>
      </c>
      <c r="G227" s="1">
        <f t="shared" si="9"/>
        <v>46079.371504629627</v>
      </c>
      <c r="H227" s="2">
        <f t="shared" si="10"/>
        <v>46079.371527777781</v>
      </c>
      <c r="I227">
        <f t="shared" si="11"/>
        <v>1772096100</v>
      </c>
    </row>
    <row r="228" spans="1:9" x14ac:dyDescent="0.55000000000000004">
      <c r="A228">
        <v>1772096398</v>
      </c>
      <c r="B228" t="s">
        <v>6</v>
      </c>
      <c r="C228" t="s">
        <v>7</v>
      </c>
      <c r="D228">
        <v>5174.4399999999996</v>
      </c>
      <c r="E228">
        <v>0</v>
      </c>
      <c r="G228" s="1">
        <f t="shared" si="9"/>
        <v>46079.374976851846</v>
      </c>
      <c r="H228" s="2">
        <f t="shared" si="10"/>
        <v>46079.375</v>
      </c>
      <c r="I228">
        <f t="shared" si="11"/>
        <v>1772096400</v>
      </c>
    </row>
    <row r="229" spans="1:9" x14ac:dyDescent="0.55000000000000004">
      <c r="A229">
        <v>1772096698</v>
      </c>
      <c r="B229" t="s">
        <v>6</v>
      </c>
      <c r="C229" t="s">
        <v>7</v>
      </c>
      <c r="D229">
        <v>5178.01</v>
      </c>
      <c r="E229">
        <v>0</v>
      </c>
      <c r="G229" s="1">
        <f t="shared" si="9"/>
        <v>46079.378449074073</v>
      </c>
      <c r="H229" s="2">
        <f t="shared" si="10"/>
        <v>46079.378472222219</v>
      </c>
      <c r="I229">
        <f t="shared" si="11"/>
        <v>1772096700</v>
      </c>
    </row>
    <row r="230" spans="1:9" x14ac:dyDescent="0.55000000000000004">
      <c r="A230">
        <v>1772096998</v>
      </c>
      <c r="B230" t="s">
        <v>6</v>
      </c>
      <c r="C230" t="s">
        <v>7</v>
      </c>
      <c r="D230">
        <v>5181.6400000000003</v>
      </c>
      <c r="E230">
        <v>0</v>
      </c>
      <c r="G230" s="1">
        <f t="shared" si="9"/>
        <v>46079.381921296299</v>
      </c>
      <c r="H230" s="2">
        <f t="shared" si="10"/>
        <v>46079.381944444445</v>
      </c>
      <c r="I230">
        <f t="shared" si="11"/>
        <v>1772097000</v>
      </c>
    </row>
    <row r="231" spans="1:9" x14ac:dyDescent="0.55000000000000004">
      <c r="A231">
        <v>1772097298</v>
      </c>
      <c r="B231" t="s">
        <v>6</v>
      </c>
      <c r="C231" t="s">
        <v>7</v>
      </c>
      <c r="D231">
        <v>5176.99</v>
      </c>
      <c r="E231">
        <v>0</v>
      </c>
      <c r="G231" s="1">
        <f t="shared" si="9"/>
        <v>46079.385393518518</v>
      </c>
      <c r="H231" s="2">
        <f t="shared" si="10"/>
        <v>46079.385416666664</v>
      </c>
      <c r="I231">
        <f t="shared" si="11"/>
        <v>1772097300</v>
      </c>
    </row>
    <row r="232" spans="1:9" x14ac:dyDescent="0.55000000000000004">
      <c r="A232">
        <v>1772097598</v>
      </c>
      <c r="B232" t="s">
        <v>6</v>
      </c>
      <c r="C232" t="s">
        <v>7</v>
      </c>
      <c r="D232">
        <v>5176.5600000000004</v>
      </c>
      <c r="E232">
        <v>1</v>
      </c>
      <c r="G232" s="1">
        <f t="shared" si="9"/>
        <v>46079.388865740737</v>
      </c>
      <c r="H232" s="2">
        <f t="shared" si="10"/>
        <v>46079.388888888891</v>
      </c>
      <c r="I232">
        <f t="shared" si="11"/>
        <v>1772097600</v>
      </c>
    </row>
    <row r="233" spans="1:9" x14ac:dyDescent="0.55000000000000004">
      <c r="A233">
        <v>1772097898</v>
      </c>
      <c r="B233" t="s">
        <v>6</v>
      </c>
      <c r="C233" t="s">
        <v>7</v>
      </c>
      <c r="D233">
        <v>5181.2</v>
      </c>
      <c r="E233">
        <v>0</v>
      </c>
      <c r="G233" s="1">
        <f t="shared" si="9"/>
        <v>46079.392337962963</v>
      </c>
      <c r="H233" s="2">
        <f t="shared" si="10"/>
        <v>46079.392361111109</v>
      </c>
      <c r="I233">
        <f t="shared" si="11"/>
        <v>1772097900</v>
      </c>
    </row>
    <row r="234" spans="1:9" x14ac:dyDescent="0.55000000000000004">
      <c r="A234">
        <v>1772098198</v>
      </c>
      <c r="B234" t="s">
        <v>6</v>
      </c>
      <c r="C234" t="s">
        <v>7</v>
      </c>
      <c r="D234">
        <v>5181.63</v>
      </c>
      <c r="E234">
        <v>0</v>
      </c>
      <c r="G234" s="1">
        <f t="shared" si="9"/>
        <v>46079.395810185189</v>
      </c>
      <c r="H234" s="2">
        <f t="shared" si="10"/>
        <v>46079.395833333336</v>
      </c>
      <c r="I234">
        <f t="shared" si="11"/>
        <v>1772098200</v>
      </c>
    </row>
    <row r="235" spans="1:9" x14ac:dyDescent="0.55000000000000004">
      <c r="A235">
        <v>1772098498</v>
      </c>
      <c r="B235" t="s">
        <v>6</v>
      </c>
      <c r="C235" t="s">
        <v>7</v>
      </c>
      <c r="D235">
        <v>5183.3</v>
      </c>
      <c r="E235">
        <v>0</v>
      </c>
      <c r="G235" s="1">
        <f t="shared" si="9"/>
        <v>46079.399282407408</v>
      </c>
      <c r="H235" s="2">
        <f t="shared" si="10"/>
        <v>46079.399305555555</v>
      </c>
      <c r="I235">
        <f t="shared" si="11"/>
        <v>1772098500</v>
      </c>
    </row>
    <row r="236" spans="1:9" x14ac:dyDescent="0.55000000000000004">
      <c r="A236">
        <v>1772098798</v>
      </c>
      <c r="B236" t="s">
        <v>6</v>
      </c>
      <c r="C236" t="s">
        <v>7</v>
      </c>
      <c r="D236">
        <v>5181.5</v>
      </c>
      <c r="E236">
        <v>0</v>
      </c>
      <c r="G236" s="1">
        <f t="shared" si="9"/>
        <v>46079.402754629627</v>
      </c>
      <c r="H236" s="2">
        <f t="shared" si="10"/>
        <v>46079.402777777781</v>
      </c>
      <c r="I236">
        <f t="shared" si="11"/>
        <v>1772098800</v>
      </c>
    </row>
    <row r="237" spans="1:9" x14ac:dyDescent="0.55000000000000004">
      <c r="A237">
        <v>1772099098</v>
      </c>
      <c r="B237" t="s">
        <v>6</v>
      </c>
      <c r="C237" t="s">
        <v>7</v>
      </c>
      <c r="D237">
        <v>5184.6400000000003</v>
      </c>
      <c r="E237">
        <v>0</v>
      </c>
      <c r="G237" s="1">
        <f t="shared" si="9"/>
        <v>46079.406226851846</v>
      </c>
      <c r="H237" s="2">
        <f t="shared" si="10"/>
        <v>46079.40625</v>
      </c>
      <c r="I237">
        <f t="shared" si="11"/>
        <v>1772099100</v>
      </c>
    </row>
    <row r="238" spans="1:9" x14ac:dyDescent="0.55000000000000004">
      <c r="A238">
        <v>1772099398</v>
      </c>
      <c r="B238" t="s">
        <v>6</v>
      </c>
      <c r="C238" t="s">
        <v>7</v>
      </c>
      <c r="D238">
        <v>5186.9799999999996</v>
      </c>
      <c r="E238">
        <v>0</v>
      </c>
      <c r="G238" s="1">
        <f t="shared" si="9"/>
        <v>46079.409699074073</v>
      </c>
      <c r="H238" s="2">
        <f t="shared" si="10"/>
        <v>46079.409722222219</v>
      </c>
      <c r="I238">
        <f t="shared" si="11"/>
        <v>1772099400</v>
      </c>
    </row>
    <row r="239" spans="1:9" x14ac:dyDescent="0.55000000000000004">
      <c r="A239">
        <v>1772099698</v>
      </c>
      <c r="B239" t="s">
        <v>6</v>
      </c>
      <c r="C239" t="s">
        <v>7</v>
      </c>
      <c r="D239">
        <v>5186.32</v>
      </c>
      <c r="E239">
        <v>1</v>
      </c>
      <c r="G239" s="1">
        <f t="shared" si="9"/>
        <v>46079.413171296299</v>
      </c>
      <c r="H239" s="2">
        <f t="shared" si="10"/>
        <v>46079.413194444445</v>
      </c>
      <c r="I239">
        <f t="shared" si="11"/>
        <v>1772099700</v>
      </c>
    </row>
    <row r="240" spans="1:9" x14ac:dyDescent="0.55000000000000004">
      <c r="A240">
        <v>1772099998</v>
      </c>
      <c r="B240" t="s">
        <v>6</v>
      </c>
      <c r="C240" t="s">
        <v>7</v>
      </c>
      <c r="D240">
        <v>5189.51</v>
      </c>
      <c r="E240">
        <v>0</v>
      </c>
      <c r="G240" s="1">
        <f t="shared" si="9"/>
        <v>46079.416643518518</v>
      </c>
      <c r="H240" s="2">
        <f t="shared" si="10"/>
        <v>46079.416666666664</v>
      </c>
      <c r="I240">
        <f t="shared" si="11"/>
        <v>1772100000</v>
      </c>
    </row>
    <row r="241" spans="1:9" x14ac:dyDescent="0.55000000000000004">
      <c r="A241">
        <v>1772100298</v>
      </c>
      <c r="B241" t="s">
        <v>6</v>
      </c>
      <c r="C241" t="s">
        <v>7</v>
      </c>
      <c r="D241">
        <v>5188.45</v>
      </c>
      <c r="E241">
        <v>0</v>
      </c>
      <c r="G241" s="1">
        <f t="shared" si="9"/>
        <v>46079.420115740737</v>
      </c>
      <c r="H241" s="2">
        <f t="shared" si="10"/>
        <v>46079.420138888891</v>
      </c>
      <c r="I241">
        <f t="shared" si="11"/>
        <v>1772100300</v>
      </c>
    </row>
    <row r="242" spans="1:9" x14ac:dyDescent="0.55000000000000004">
      <c r="A242">
        <v>1772100598</v>
      </c>
      <c r="B242" t="s">
        <v>6</v>
      </c>
      <c r="C242" t="s">
        <v>7</v>
      </c>
      <c r="D242">
        <v>5187.8900000000003</v>
      </c>
      <c r="E242">
        <v>0</v>
      </c>
      <c r="G242" s="1">
        <f t="shared" si="9"/>
        <v>46079.423587962963</v>
      </c>
      <c r="H242" s="2">
        <f t="shared" si="10"/>
        <v>46079.423611111109</v>
      </c>
      <c r="I242">
        <f t="shared" si="11"/>
        <v>1772100600</v>
      </c>
    </row>
    <row r="243" spans="1:9" x14ac:dyDescent="0.55000000000000004">
      <c r="A243">
        <v>1772100898</v>
      </c>
      <c r="B243" t="s">
        <v>6</v>
      </c>
      <c r="C243" t="s">
        <v>7</v>
      </c>
      <c r="D243">
        <v>5182.8500000000004</v>
      </c>
      <c r="E243">
        <v>0</v>
      </c>
      <c r="G243" s="1">
        <f t="shared" si="9"/>
        <v>46079.427060185189</v>
      </c>
      <c r="H243" s="2">
        <f t="shared" si="10"/>
        <v>46079.427083333336</v>
      </c>
      <c r="I243">
        <f t="shared" si="11"/>
        <v>1772100900</v>
      </c>
    </row>
    <row r="244" spans="1:9" x14ac:dyDescent="0.55000000000000004">
      <c r="A244">
        <v>1772101198</v>
      </c>
      <c r="B244" t="s">
        <v>6</v>
      </c>
      <c r="C244" t="s">
        <v>7</v>
      </c>
      <c r="D244">
        <v>5183.6000000000004</v>
      </c>
      <c r="E244">
        <v>0</v>
      </c>
      <c r="G244" s="1">
        <f t="shared" si="9"/>
        <v>46079.430532407408</v>
      </c>
      <c r="H244" s="2">
        <f t="shared" si="10"/>
        <v>46079.430555555555</v>
      </c>
      <c r="I244">
        <f t="shared" si="11"/>
        <v>1772101200</v>
      </c>
    </row>
    <row r="245" spans="1:9" x14ac:dyDescent="0.55000000000000004">
      <c r="A245">
        <v>1772101498</v>
      </c>
      <c r="B245" t="s">
        <v>6</v>
      </c>
      <c r="C245" t="s">
        <v>7</v>
      </c>
      <c r="D245">
        <v>5179.29</v>
      </c>
      <c r="E245">
        <v>0</v>
      </c>
      <c r="G245" s="1">
        <f t="shared" si="9"/>
        <v>46079.434004629627</v>
      </c>
      <c r="H245" s="2">
        <f t="shared" si="10"/>
        <v>46079.434027777781</v>
      </c>
      <c r="I245">
        <f t="shared" si="11"/>
        <v>1772101500</v>
      </c>
    </row>
    <row r="246" spans="1:9" x14ac:dyDescent="0.55000000000000004">
      <c r="A246">
        <v>1772101798</v>
      </c>
      <c r="B246" t="s">
        <v>6</v>
      </c>
      <c r="C246" t="s">
        <v>7</v>
      </c>
      <c r="D246">
        <v>5177.04</v>
      </c>
      <c r="E246">
        <v>0</v>
      </c>
      <c r="G246" s="1">
        <f t="shared" si="9"/>
        <v>46079.437476851846</v>
      </c>
      <c r="H246" s="2">
        <f t="shared" si="10"/>
        <v>46079.4375</v>
      </c>
      <c r="I246">
        <f t="shared" si="11"/>
        <v>1772101800</v>
      </c>
    </row>
    <row r="247" spans="1:9" x14ac:dyDescent="0.55000000000000004">
      <c r="A247">
        <v>1772102098</v>
      </c>
      <c r="B247" t="s">
        <v>6</v>
      </c>
      <c r="C247" t="s">
        <v>7</v>
      </c>
      <c r="D247">
        <v>5176.09</v>
      </c>
      <c r="E247">
        <v>1</v>
      </c>
      <c r="G247" s="1">
        <f t="shared" si="9"/>
        <v>46079.440949074073</v>
      </c>
      <c r="H247" s="2">
        <f t="shared" si="10"/>
        <v>46079.440972222219</v>
      </c>
      <c r="I247">
        <f t="shared" si="11"/>
        <v>1772102100</v>
      </c>
    </row>
    <row r="248" spans="1:9" x14ac:dyDescent="0.55000000000000004">
      <c r="A248">
        <v>1772102398</v>
      </c>
      <c r="B248" t="s">
        <v>6</v>
      </c>
      <c r="C248" t="s">
        <v>7</v>
      </c>
      <c r="D248">
        <v>5172.13</v>
      </c>
      <c r="E248">
        <v>0</v>
      </c>
      <c r="G248" s="1">
        <f t="shared" si="9"/>
        <v>46079.444421296299</v>
      </c>
      <c r="H248" s="2">
        <f t="shared" si="10"/>
        <v>46079.444444444445</v>
      </c>
      <c r="I248">
        <f t="shared" si="11"/>
        <v>1772102400</v>
      </c>
    </row>
    <row r="249" spans="1:9" x14ac:dyDescent="0.55000000000000004">
      <c r="A249">
        <v>1772102698</v>
      </c>
      <c r="B249" t="s">
        <v>6</v>
      </c>
      <c r="C249" t="s">
        <v>7</v>
      </c>
      <c r="D249">
        <v>5171.17</v>
      </c>
      <c r="E249">
        <v>0</v>
      </c>
      <c r="G249" s="1">
        <f t="shared" si="9"/>
        <v>46079.447893518518</v>
      </c>
      <c r="H249" s="2">
        <f t="shared" si="10"/>
        <v>46079.447916666664</v>
      </c>
      <c r="I249">
        <f t="shared" si="11"/>
        <v>1772102700</v>
      </c>
    </row>
    <row r="250" spans="1:9" x14ac:dyDescent="0.55000000000000004">
      <c r="A250">
        <v>1772102998</v>
      </c>
      <c r="B250" t="s">
        <v>6</v>
      </c>
      <c r="C250" t="s">
        <v>7</v>
      </c>
      <c r="D250">
        <v>5173.6000000000004</v>
      </c>
      <c r="E250">
        <v>0</v>
      </c>
      <c r="G250" s="1">
        <f t="shared" si="9"/>
        <v>46079.451365740737</v>
      </c>
      <c r="H250" s="2">
        <f t="shared" si="10"/>
        <v>46079.451388888891</v>
      </c>
      <c r="I250">
        <f t="shared" si="11"/>
        <v>1772103000</v>
      </c>
    </row>
    <row r="251" spans="1:9" x14ac:dyDescent="0.55000000000000004">
      <c r="A251">
        <v>1772103298</v>
      </c>
      <c r="B251" t="s">
        <v>6</v>
      </c>
      <c r="C251" t="s">
        <v>7</v>
      </c>
      <c r="D251">
        <v>5171.6099999999997</v>
      </c>
      <c r="E251">
        <v>0</v>
      </c>
      <c r="G251" s="1">
        <f t="shared" si="9"/>
        <v>46079.454837962963</v>
      </c>
      <c r="H251" s="2">
        <f t="shared" si="10"/>
        <v>46079.454861111109</v>
      </c>
      <c r="I251">
        <f t="shared" si="11"/>
        <v>1772103300</v>
      </c>
    </row>
    <row r="252" spans="1:9" x14ac:dyDescent="0.55000000000000004">
      <c r="A252">
        <v>1772103598</v>
      </c>
      <c r="B252" t="s">
        <v>6</v>
      </c>
      <c r="C252" t="s">
        <v>7</v>
      </c>
      <c r="D252">
        <v>5173.83</v>
      </c>
      <c r="E252">
        <v>0</v>
      </c>
      <c r="G252" s="1">
        <f t="shared" si="9"/>
        <v>46079.458310185189</v>
      </c>
      <c r="H252" s="2">
        <f t="shared" si="10"/>
        <v>46079.458333333336</v>
      </c>
      <c r="I252">
        <f t="shared" si="11"/>
        <v>1772103600</v>
      </c>
    </row>
    <row r="253" spans="1:9" x14ac:dyDescent="0.55000000000000004">
      <c r="A253">
        <v>1772103898</v>
      </c>
      <c r="B253" t="s">
        <v>6</v>
      </c>
      <c r="C253" t="s">
        <v>7</v>
      </c>
      <c r="D253">
        <v>5177.33</v>
      </c>
      <c r="E253">
        <v>0</v>
      </c>
      <c r="G253" s="1">
        <f t="shared" si="9"/>
        <v>46079.461782407408</v>
      </c>
      <c r="H253" s="2">
        <f t="shared" si="10"/>
        <v>46079.461805555555</v>
      </c>
      <c r="I253">
        <f t="shared" si="11"/>
        <v>1772103900</v>
      </c>
    </row>
    <row r="254" spans="1:9" x14ac:dyDescent="0.55000000000000004">
      <c r="A254">
        <v>1772104198</v>
      </c>
      <c r="B254" t="s">
        <v>6</v>
      </c>
      <c r="C254" t="s">
        <v>7</v>
      </c>
      <c r="D254">
        <v>5175.8500000000004</v>
      </c>
      <c r="E254">
        <v>0</v>
      </c>
      <c r="G254" s="1">
        <f t="shared" si="9"/>
        <v>46079.465254629627</v>
      </c>
      <c r="H254" s="2">
        <f t="shared" si="10"/>
        <v>46079.465277777781</v>
      </c>
      <c r="I254">
        <f t="shared" si="11"/>
        <v>1772104200</v>
      </c>
    </row>
    <row r="255" spans="1:9" x14ac:dyDescent="0.55000000000000004">
      <c r="A255">
        <v>1772104498</v>
      </c>
      <c r="B255" t="s">
        <v>6</v>
      </c>
      <c r="C255" t="s">
        <v>7</v>
      </c>
      <c r="D255">
        <v>5175.54</v>
      </c>
      <c r="E255">
        <v>1</v>
      </c>
      <c r="G255" s="1">
        <f t="shared" si="9"/>
        <v>46079.468726851846</v>
      </c>
      <c r="H255" s="2">
        <f t="shared" si="10"/>
        <v>46079.46875</v>
      </c>
      <c r="I255">
        <f t="shared" si="11"/>
        <v>1772104500</v>
      </c>
    </row>
    <row r="256" spans="1:9" x14ac:dyDescent="0.55000000000000004">
      <c r="A256">
        <v>1772104798</v>
      </c>
      <c r="B256" t="s">
        <v>6</v>
      </c>
      <c r="C256" t="s">
        <v>7</v>
      </c>
      <c r="D256">
        <v>5171.7</v>
      </c>
      <c r="E256">
        <v>0</v>
      </c>
      <c r="G256" s="1">
        <f t="shared" si="9"/>
        <v>46079.472199074073</v>
      </c>
      <c r="H256" s="2">
        <f t="shared" si="10"/>
        <v>46079.472222222219</v>
      </c>
      <c r="I256">
        <f t="shared" si="11"/>
        <v>1772104800</v>
      </c>
    </row>
    <row r="257" spans="1:9" x14ac:dyDescent="0.55000000000000004">
      <c r="A257">
        <v>1772105098</v>
      </c>
      <c r="B257" t="s">
        <v>6</v>
      </c>
      <c r="C257" t="s">
        <v>7</v>
      </c>
      <c r="D257">
        <v>5171.88</v>
      </c>
      <c r="E257">
        <v>1</v>
      </c>
      <c r="G257" s="1">
        <f t="shared" si="9"/>
        <v>46079.475671296299</v>
      </c>
      <c r="H257" s="2">
        <f t="shared" si="10"/>
        <v>46079.475694444445</v>
      </c>
      <c r="I257">
        <f t="shared" si="11"/>
        <v>1772105100</v>
      </c>
    </row>
    <row r="258" spans="1:9" x14ac:dyDescent="0.55000000000000004">
      <c r="A258">
        <v>1772105398</v>
      </c>
      <c r="B258" t="s">
        <v>6</v>
      </c>
      <c r="C258" t="s">
        <v>7</v>
      </c>
      <c r="D258">
        <v>5173.38</v>
      </c>
      <c r="E258">
        <v>0</v>
      </c>
      <c r="G258" s="1">
        <f t="shared" ref="G258:G321" si="12">(A258/86400)+25569</f>
        <v>46079.479143518518</v>
      </c>
      <c r="H258" s="2">
        <f t="shared" ref="H258:H321" si="13">CEILING(INT(G258*1440)/1440*288,1)/288</f>
        <v>46079.479166666664</v>
      </c>
      <c r="I258">
        <f t="shared" si="11"/>
        <v>1772105400</v>
      </c>
    </row>
    <row r="259" spans="1:9" x14ac:dyDescent="0.55000000000000004">
      <c r="A259">
        <v>1772105698</v>
      </c>
      <c r="B259" t="s">
        <v>6</v>
      </c>
      <c r="C259" t="s">
        <v>7</v>
      </c>
      <c r="D259">
        <v>5173.54</v>
      </c>
      <c r="E259">
        <v>0</v>
      </c>
      <c r="G259" s="1">
        <f t="shared" si="12"/>
        <v>46079.482615740737</v>
      </c>
      <c r="H259" s="2">
        <f t="shared" si="13"/>
        <v>46079.482638888891</v>
      </c>
      <c r="I259">
        <f t="shared" ref="I259:I322" si="14">MROUND((H259-25569)*86400,300)</f>
        <v>1772105700</v>
      </c>
    </row>
    <row r="260" spans="1:9" x14ac:dyDescent="0.55000000000000004">
      <c r="A260">
        <v>1772105998</v>
      </c>
      <c r="B260" t="s">
        <v>6</v>
      </c>
      <c r="C260" t="s">
        <v>7</v>
      </c>
      <c r="D260">
        <v>5174.68</v>
      </c>
      <c r="E260">
        <v>0</v>
      </c>
      <c r="G260" s="1">
        <f t="shared" si="12"/>
        <v>46079.486087962963</v>
      </c>
      <c r="H260" s="2">
        <f t="shared" si="13"/>
        <v>46079.486111111109</v>
      </c>
      <c r="I260">
        <f t="shared" si="14"/>
        <v>1772106000</v>
      </c>
    </row>
    <row r="261" spans="1:9" x14ac:dyDescent="0.55000000000000004">
      <c r="A261">
        <v>1772106298</v>
      </c>
      <c r="B261" t="s">
        <v>6</v>
      </c>
      <c r="C261" t="s">
        <v>7</v>
      </c>
      <c r="D261">
        <v>5171.3999999999996</v>
      </c>
      <c r="E261">
        <v>0</v>
      </c>
      <c r="G261" s="1">
        <f t="shared" si="12"/>
        <v>46079.489560185189</v>
      </c>
      <c r="H261" s="2">
        <f t="shared" si="13"/>
        <v>46079.489583333336</v>
      </c>
      <c r="I261">
        <f t="shared" si="14"/>
        <v>1772106300</v>
      </c>
    </row>
    <row r="262" spans="1:9" x14ac:dyDescent="0.55000000000000004">
      <c r="A262">
        <v>1772106598</v>
      </c>
      <c r="B262" t="s">
        <v>6</v>
      </c>
      <c r="C262" t="s">
        <v>7</v>
      </c>
      <c r="D262">
        <v>5163.51</v>
      </c>
      <c r="E262">
        <v>0</v>
      </c>
      <c r="G262" s="1">
        <f t="shared" si="12"/>
        <v>46079.493032407408</v>
      </c>
      <c r="H262" s="2">
        <f t="shared" si="13"/>
        <v>46079.493055555555</v>
      </c>
      <c r="I262">
        <f t="shared" si="14"/>
        <v>1772106600</v>
      </c>
    </row>
    <row r="263" spans="1:9" x14ac:dyDescent="0.55000000000000004">
      <c r="A263">
        <v>1772106898</v>
      </c>
      <c r="B263" t="s">
        <v>6</v>
      </c>
      <c r="C263" t="s">
        <v>7</v>
      </c>
      <c r="D263">
        <v>5164.71</v>
      </c>
      <c r="E263">
        <v>0</v>
      </c>
      <c r="G263" s="1">
        <f t="shared" si="12"/>
        <v>46079.496504629627</v>
      </c>
      <c r="H263" s="2">
        <f t="shared" si="13"/>
        <v>46079.496527777781</v>
      </c>
      <c r="I263">
        <f t="shared" si="14"/>
        <v>1772106900</v>
      </c>
    </row>
    <row r="264" spans="1:9" x14ac:dyDescent="0.55000000000000004">
      <c r="A264">
        <v>1772107198</v>
      </c>
      <c r="B264" t="s">
        <v>6</v>
      </c>
      <c r="C264" t="s">
        <v>7</v>
      </c>
      <c r="D264">
        <v>5165.67</v>
      </c>
      <c r="E264">
        <v>0</v>
      </c>
      <c r="G264" s="1">
        <f t="shared" si="12"/>
        <v>46079.499976851846</v>
      </c>
      <c r="H264" s="2">
        <f t="shared" si="13"/>
        <v>46079.5</v>
      </c>
      <c r="I264">
        <f t="shared" si="14"/>
        <v>1772107200</v>
      </c>
    </row>
    <row r="265" spans="1:9" x14ac:dyDescent="0.55000000000000004">
      <c r="A265">
        <v>1772107498</v>
      </c>
      <c r="B265" t="s">
        <v>6</v>
      </c>
      <c r="C265" t="s">
        <v>7</v>
      </c>
      <c r="D265">
        <v>5169.1499999999996</v>
      </c>
      <c r="E265">
        <v>0</v>
      </c>
      <c r="G265" s="1">
        <f t="shared" si="12"/>
        <v>46079.503449074073</v>
      </c>
      <c r="H265" s="2">
        <f t="shared" si="13"/>
        <v>46079.503472222219</v>
      </c>
      <c r="I265">
        <f t="shared" si="14"/>
        <v>1772107500</v>
      </c>
    </row>
    <row r="266" spans="1:9" x14ac:dyDescent="0.55000000000000004">
      <c r="A266">
        <v>1772107798</v>
      </c>
      <c r="B266" t="s">
        <v>6</v>
      </c>
      <c r="C266" t="s">
        <v>7</v>
      </c>
      <c r="D266">
        <v>5168.46</v>
      </c>
      <c r="E266">
        <v>0</v>
      </c>
      <c r="G266" s="1">
        <f t="shared" si="12"/>
        <v>46079.506921296299</v>
      </c>
      <c r="H266" s="2">
        <f t="shared" si="13"/>
        <v>46079.506944444445</v>
      </c>
      <c r="I266">
        <f t="shared" si="14"/>
        <v>1772107800</v>
      </c>
    </row>
    <row r="267" spans="1:9" x14ac:dyDescent="0.55000000000000004">
      <c r="A267">
        <v>1772108098</v>
      </c>
      <c r="B267" t="s">
        <v>6</v>
      </c>
      <c r="C267" t="s">
        <v>7</v>
      </c>
      <c r="D267">
        <v>5172.18</v>
      </c>
      <c r="E267">
        <v>0</v>
      </c>
      <c r="G267" s="1">
        <f t="shared" si="12"/>
        <v>46079.510393518518</v>
      </c>
      <c r="H267" s="2">
        <f t="shared" si="13"/>
        <v>46079.510416666664</v>
      </c>
      <c r="I267">
        <f t="shared" si="14"/>
        <v>1772108100</v>
      </c>
    </row>
    <row r="268" spans="1:9" x14ac:dyDescent="0.55000000000000004">
      <c r="A268">
        <v>1772108398</v>
      </c>
      <c r="B268" t="s">
        <v>6</v>
      </c>
      <c r="C268" t="s">
        <v>7</v>
      </c>
      <c r="D268">
        <v>5176.5200000000004</v>
      </c>
      <c r="E268">
        <v>0</v>
      </c>
      <c r="G268" s="1">
        <f t="shared" si="12"/>
        <v>46079.513865740737</v>
      </c>
      <c r="H268" s="2">
        <f t="shared" si="13"/>
        <v>46079.513888888891</v>
      </c>
      <c r="I268">
        <f t="shared" si="14"/>
        <v>1772108400</v>
      </c>
    </row>
    <row r="269" spans="1:9" x14ac:dyDescent="0.55000000000000004">
      <c r="A269">
        <v>1772108698</v>
      </c>
      <c r="B269" t="s">
        <v>6</v>
      </c>
      <c r="C269" t="s">
        <v>7</v>
      </c>
      <c r="D269">
        <v>5178.54</v>
      </c>
      <c r="E269">
        <v>0</v>
      </c>
      <c r="G269" s="1">
        <f t="shared" si="12"/>
        <v>46079.517337962963</v>
      </c>
      <c r="H269" s="2">
        <f t="shared" si="13"/>
        <v>46079.517361111109</v>
      </c>
      <c r="I269">
        <f t="shared" si="14"/>
        <v>1772108700</v>
      </c>
    </row>
    <row r="270" spans="1:9" x14ac:dyDescent="0.55000000000000004">
      <c r="A270">
        <v>1772108998</v>
      </c>
      <c r="B270" t="s">
        <v>6</v>
      </c>
      <c r="C270" t="s">
        <v>7</v>
      </c>
      <c r="D270">
        <v>5183.1000000000004</v>
      </c>
      <c r="E270">
        <v>0</v>
      </c>
      <c r="G270" s="1">
        <f t="shared" si="12"/>
        <v>46079.520810185189</v>
      </c>
      <c r="H270" s="2">
        <f t="shared" si="13"/>
        <v>46079.520833333336</v>
      </c>
      <c r="I270">
        <f t="shared" si="14"/>
        <v>1772109000</v>
      </c>
    </row>
    <row r="271" spans="1:9" x14ac:dyDescent="0.55000000000000004">
      <c r="A271">
        <v>1772109298</v>
      </c>
      <c r="B271" t="s">
        <v>6</v>
      </c>
      <c r="C271" t="s">
        <v>7</v>
      </c>
      <c r="D271">
        <v>5182.34</v>
      </c>
      <c r="E271">
        <v>0</v>
      </c>
      <c r="G271" s="1">
        <f t="shared" si="12"/>
        <v>46079.524282407408</v>
      </c>
      <c r="H271" s="2">
        <f t="shared" si="13"/>
        <v>46079.524305555555</v>
      </c>
      <c r="I271">
        <f t="shared" si="14"/>
        <v>1772109300</v>
      </c>
    </row>
    <row r="272" spans="1:9" x14ac:dyDescent="0.55000000000000004">
      <c r="A272">
        <v>1772109598</v>
      </c>
      <c r="B272" t="s">
        <v>6</v>
      </c>
      <c r="C272" t="s">
        <v>7</v>
      </c>
      <c r="D272">
        <v>5187.5200000000004</v>
      </c>
      <c r="E272">
        <v>0</v>
      </c>
      <c r="G272" s="1">
        <f t="shared" si="12"/>
        <v>46079.527754629627</v>
      </c>
      <c r="H272" s="2">
        <f t="shared" si="13"/>
        <v>46079.527777777781</v>
      </c>
      <c r="I272">
        <f t="shared" si="14"/>
        <v>1772109600</v>
      </c>
    </row>
    <row r="273" spans="1:9" x14ac:dyDescent="0.55000000000000004">
      <c r="A273">
        <v>1772109898</v>
      </c>
      <c r="B273" t="s">
        <v>6</v>
      </c>
      <c r="C273" t="s">
        <v>7</v>
      </c>
      <c r="D273">
        <v>5181.29</v>
      </c>
      <c r="E273">
        <v>0</v>
      </c>
      <c r="G273" s="1">
        <f t="shared" si="12"/>
        <v>46079.531226851846</v>
      </c>
      <c r="H273" s="2">
        <f t="shared" si="13"/>
        <v>46079.53125</v>
      </c>
      <c r="I273">
        <f t="shared" si="14"/>
        <v>1772109900</v>
      </c>
    </row>
    <row r="274" spans="1:9" x14ac:dyDescent="0.55000000000000004">
      <c r="A274">
        <v>1772110198</v>
      </c>
      <c r="B274" t="s">
        <v>6</v>
      </c>
      <c r="C274" t="s">
        <v>7</v>
      </c>
      <c r="D274">
        <v>5181.25</v>
      </c>
      <c r="E274">
        <v>0</v>
      </c>
      <c r="G274" s="1">
        <f t="shared" si="12"/>
        <v>46079.534699074073</v>
      </c>
      <c r="H274" s="2">
        <f t="shared" si="13"/>
        <v>46079.534722222219</v>
      </c>
      <c r="I274">
        <f t="shared" si="14"/>
        <v>1772110200</v>
      </c>
    </row>
    <row r="275" spans="1:9" x14ac:dyDescent="0.55000000000000004">
      <c r="A275">
        <v>1772110498</v>
      </c>
      <c r="B275" t="s">
        <v>6</v>
      </c>
      <c r="C275" t="s">
        <v>7</v>
      </c>
      <c r="D275">
        <v>5183.8500000000004</v>
      </c>
      <c r="E275">
        <v>0</v>
      </c>
      <c r="G275" s="1">
        <f t="shared" si="12"/>
        <v>46079.538171296299</v>
      </c>
      <c r="H275" s="2">
        <f t="shared" si="13"/>
        <v>46079.538194444445</v>
      </c>
      <c r="I275">
        <f t="shared" si="14"/>
        <v>1772110500</v>
      </c>
    </row>
    <row r="276" spans="1:9" x14ac:dyDescent="0.55000000000000004">
      <c r="A276">
        <v>1772110798</v>
      </c>
      <c r="B276" t="s">
        <v>6</v>
      </c>
      <c r="C276" t="s">
        <v>7</v>
      </c>
      <c r="D276">
        <v>5175.76</v>
      </c>
      <c r="E276">
        <v>0</v>
      </c>
      <c r="G276" s="1">
        <f t="shared" si="12"/>
        <v>46079.541643518518</v>
      </c>
      <c r="H276" s="2">
        <f t="shared" si="13"/>
        <v>46079.541666666664</v>
      </c>
      <c r="I276">
        <f t="shared" si="14"/>
        <v>1772110800</v>
      </c>
    </row>
    <row r="277" spans="1:9" x14ac:dyDescent="0.55000000000000004">
      <c r="A277">
        <v>1772111098</v>
      </c>
      <c r="B277" t="s">
        <v>6</v>
      </c>
      <c r="C277" t="s">
        <v>7</v>
      </c>
      <c r="D277">
        <v>5172.5</v>
      </c>
      <c r="E277">
        <v>0</v>
      </c>
      <c r="G277" s="1">
        <f t="shared" si="12"/>
        <v>46079.545115740737</v>
      </c>
      <c r="H277" s="2">
        <f t="shared" si="13"/>
        <v>46079.545138888891</v>
      </c>
      <c r="I277">
        <f t="shared" si="14"/>
        <v>1772111100</v>
      </c>
    </row>
    <row r="278" spans="1:9" x14ac:dyDescent="0.55000000000000004">
      <c r="A278">
        <v>1772111398</v>
      </c>
      <c r="B278" t="s">
        <v>6</v>
      </c>
      <c r="C278" t="s">
        <v>7</v>
      </c>
      <c r="D278">
        <v>5174</v>
      </c>
      <c r="E278">
        <v>0</v>
      </c>
      <c r="G278" s="1">
        <f t="shared" si="12"/>
        <v>46079.548587962963</v>
      </c>
      <c r="H278" s="2">
        <f t="shared" si="13"/>
        <v>46079.548611111109</v>
      </c>
      <c r="I278">
        <f t="shared" si="14"/>
        <v>1772111400</v>
      </c>
    </row>
    <row r="279" spans="1:9" x14ac:dyDescent="0.55000000000000004">
      <c r="A279">
        <v>1772111698</v>
      </c>
      <c r="B279" t="s">
        <v>6</v>
      </c>
      <c r="C279" t="s">
        <v>7</v>
      </c>
      <c r="D279">
        <v>5171.6499999999996</v>
      </c>
      <c r="E279">
        <v>0</v>
      </c>
      <c r="G279" s="1">
        <f t="shared" si="12"/>
        <v>46079.552060185189</v>
      </c>
      <c r="H279" s="2">
        <f t="shared" si="13"/>
        <v>46079.552083333336</v>
      </c>
      <c r="I279">
        <f t="shared" si="14"/>
        <v>1772111700</v>
      </c>
    </row>
    <row r="280" spans="1:9" x14ac:dyDescent="0.55000000000000004">
      <c r="A280">
        <v>1772111998</v>
      </c>
      <c r="B280" t="s">
        <v>6</v>
      </c>
      <c r="C280" t="s">
        <v>7</v>
      </c>
      <c r="D280">
        <v>5178.12</v>
      </c>
      <c r="E280">
        <v>0</v>
      </c>
      <c r="G280" s="1">
        <f t="shared" si="12"/>
        <v>46079.555532407408</v>
      </c>
      <c r="H280" s="2">
        <f t="shared" si="13"/>
        <v>46079.555555555555</v>
      </c>
      <c r="I280">
        <f t="shared" si="14"/>
        <v>1772112000</v>
      </c>
    </row>
    <row r="281" spans="1:9" x14ac:dyDescent="0.55000000000000004">
      <c r="A281">
        <v>1772112298</v>
      </c>
      <c r="B281" t="s">
        <v>6</v>
      </c>
      <c r="C281" t="s">
        <v>7</v>
      </c>
      <c r="D281">
        <v>5174.76</v>
      </c>
      <c r="E281">
        <v>0</v>
      </c>
      <c r="G281" s="1">
        <f t="shared" si="12"/>
        <v>46079.559004629627</v>
      </c>
      <c r="H281" s="2">
        <f t="shared" si="13"/>
        <v>46079.559027777781</v>
      </c>
      <c r="I281">
        <f t="shared" si="14"/>
        <v>1772112300</v>
      </c>
    </row>
    <row r="282" spans="1:9" x14ac:dyDescent="0.55000000000000004">
      <c r="A282">
        <v>1772112598</v>
      </c>
      <c r="B282" t="s">
        <v>6</v>
      </c>
      <c r="C282" t="s">
        <v>7</v>
      </c>
      <c r="D282">
        <v>5174.3599999999997</v>
      </c>
      <c r="E282">
        <v>1</v>
      </c>
      <c r="G282" s="1">
        <f t="shared" si="12"/>
        <v>46079.562476851846</v>
      </c>
      <c r="H282" s="2">
        <f t="shared" si="13"/>
        <v>46079.5625</v>
      </c>
      <c r="I282">
        <f t="shared" si="14"/>
        <v>1772112600</v>
      </c>
    </row>
    <row r="283" spans="1:9" x14ac:dyDescent="0.55000000000000004">
      <c r="A283">
        <v>1772112898</v>
      </c>
      <c r="B283" t="s">
        <v>6</v>
      </c>
      <c r="C283" t="s">
        <v>7</v>
      </c>
      <c r="D283">
        <v>5173.6099999999997</v>
      </c>
      <c r="E283">
        <v>0</v>
      </c>
      <c r="G283" s="1">
        <f t="shared" si="12"/>
        <v>46079.565949074073</v>
      </c>
      <c r="H283" s="2">
        <f t="shared" si="13"/>
        <v>46079.565972222219</v>
      </c>
      <c r="I283">
        <f t="shared" si="14"/>
        <v>1772112900</v>
      </c>
    </row>
    <row r="284" spans="1:9" x14ac:dyDescent="0.55000000000000004">
      <c r="A284">
        <v>1772113198</v>
      </c>
      <c r="B284" t="s">
        <v>6</v>
      </c>
      <c r="C284" t="s">
        <v>7</v>
      </c>
      <c r="D284">
        <v>5165.1400000000003</v>
      </c>
      <c r="E284">
        <v>0</v>
      </c>
      <c r="G284" s="1">
        <f t="shared" si="12"/>
        <v>46079.569421296299</v>
      </c>
      <c r="H284" s="2">
        <f t="shared" si="13"/>
        <v>46079.569444444445</v>
      </c>
      <c r="I284">
        <f t="shared" si="14"/>
        <v>1772113200</v>
      </c>
    </row>
    <row r="285" spans="1:9" x14ac:dyDescent="0.55000000000000004">
      <c r="A285">
        <v>1772113498</v>
      </c>
      <c r="B285" t="s">
        <v>6</v>
      </c>
      <c r="C285" t="s">
        <v>7</v>
      </c>
      <c r="D285">
        <v>5168.76</v>
      </c>
      <c r="E285">
        <v>0</v>
      </c>
      <c r="G285" s="1">
        <f t="shared" si="12"/>
        <v>46079.572893518518</v>
      </c>
      <c r="H285" s="2">
        <f t="shared" si="13"/>
        <v>46079.572916666664</v>
      </c>
      <c r="I285">
        <f t="shared" si="14"/>
        <v>1772113500</v>
      </c>
    </row>
    <row r="286" spans="1:9" x14ac:dyDescent="0.55000000000000004">
      <c r="A286">
        <v>1772113798</v>
      </c>
      <c r="B286" t="s">
        <v>6</v>
      </c>
      <c r="C286" t="s">
        <v>7</v>
      </c>
      <c r="D286">
        <v>5170.8</v>
      </c>
      <c r="E286">
        <v>0</v>
      </c>
      <c r="G286" s="1">
        <f t="shared" si="12"/>
        <v>46079.576365740737</v>
      </c>
      <c r="H286" s="2">
        <f t="shared" si="13"/>
        <v>46079.576388888891</v>
      </c>
      <c r="I286">
        <f t="shared" si="14"/>
        <v>1772113800</v>
      </c>
    </row>
    <row r="287" spans="1:9" x14ac:dyDescent="0.55000000000000004">
      <c r="A287">
        <v>1772114098</v>
      </c>
      <c r="B287" t="s">
        <v>6</v>
      </c>
      <c r="C287" t="s">
        <v>7</v>
      </c>
      <c r="D287">
        <v>5166.3900000000003</v>
      </c>
      <c r="E287">
        <v>0</v>
      </c>
      <c r="G287" s="1">
        <f t="shared" si="12"/>
        <v>46079.579837962963</v>
      </c>
      <c r="H287" s="2">
        <f t="shared" si="13"/>
        <v>46079.579861111109</v>
      </c>
      <c r="I287">
        <f t="shared" si="14"/>
        <v>1772114100</v>
      </c>
    </row>
    <row r="288" spans="1:9" x14ac:dyDescent="0.55000000000000004">
      <c r="A288">
        <v>1772114398</v>
      </c>
      <c r="B288" t="s">
        <v>6</v>
      </c>
      <c r="C288" t="s">
        <v>7</v>
      </c>
      <c r="D288">
        <v>5166.0600000000004</v>
      </c>
      <c r="E288">
        <v>0</v>
      </c>
      <c r="G288" s="1">
        <f t="shared" si="12"/>
        <v>46079.583310185189</v>
      </c>
      <c r="H288" s="2">
        <f t="shared" si="13"/>
        <v>46079.583333333336</v>
      </c>
      <c r="I288">
        <f t="shared" si="14"/>
        <v>1772114400</v>
      </c>
    </row>
    <row r="289" spans="1:9" x14ac:dyDescent="0.55000000000000004">
      <c r="A289">
        <v>1772114698</v>
      </c>
      <c r="B289" t="s">
        <v>6</v>
      </c>
      <c r="C289" t="s">
        <v>7</v>
      </c>
      <c r="D289">
        <v>5163.55</v>
      </c>
      <c r="E289">
        <v>0</v>
      </c>
      <c r="G289" s="1">
        <f t="shared" si="12"/>
        <v>46079.586782407408</v>
      </c>
      <c r="H289" s="2">
        <f t="shared" si="13"/>
        <v>46079.586805555555</v>
      </c>
      <c r="I289">
        <f t="shared" si="14"/>
        <v>1772114700</v>
      </c>
    </row>
    <row r="290" spans="1:9" x14ac:dyDescent="0.55000000000000004">
      <c r="A290">
        <v>1772114998</v>
      </c>
      <c r="B290" t="s">
        <v>6</v>
      </c>
      <c r="C290" t="s">
        <v>7</v>
      </c>
      <c r="D290">
        <v>5166.28</v>
      </c>
      <c r="E290">
        <v>0</v>
      </c>
      <c r="G290" s="1">
        <f t="shared" si="12"/>
        <v>46079.590254629627</v>
      </c>
      <c r="H290" s="2">
        <f t="shared" si="13"/>
        <v>46079.590277777781</v>
      </c>
      <c r="I290">
        <f t="shared" si="14"/>
        <v>1772115000</v>
      </c>
    </row>
    <row r="291" spans="1:9" x14ac:dyDescent="0.55000000000000004">
      <c r="A291">
        <v>1772115298</v>
      </c>
      <c r="B291" t="s">
        <v>6</v>
      </c>
      <c r="C291" t="s">
        <v>7</v>
      </c>
      <c r="D291">
        <v>5167.0200000000004</v>
      </c>
      <c r="E291">
        <v>0</v>
      </c>
      <c r="G291" s="1">
        <f t="shared" si="12"/>
        <v>46079.593726851846</v>
      </c>
      <c r="H291" s="2">
        <f t="shared" si="13"/>
        <v>46079.59375</v>
      </c>
      <c r="I291">
        <f t="shared" si="14"/>
        <v>1772115300</v>
      </c>
    </row>
    <row r="292" spans="1:9" x14ac:dyDescent="0.55000000000000004">
      <c r="A292">
        <v>1772115598</v>
      </c>
      <c r="B292" t="s">
        <v>6</v>
      </c>
      <c r="C292" t="s">
        <v>7</v>
      </c>
      <c r="D292">
        <v>5168.82</v>
      </c>
      <c r="E292">
        <v>0</v>
      </c>
      <c r="G292" s="1">
        <f t="shared" si="12"/>
        <v>46079.597199074073</v>
      </c>
      <c r="H292" s="2">
        <f t="shared" si="13"/>
        <v>46079.597222222219</v>
      </c>
      <c r="I292">
        <f t="shared" si="14"/>
        <v>1772115600</v>
      </c>
    </row>
    <row r="293" spans="1:9" x14ac:dyDescent="0.55000000000000004">
      <c r="A293">
        <v>1772115898</v>
      </c>
      <c r="B293" t="s">
        <v>6</v>
      </c>
      <c r="C293" t="s">
        <v>7</v>
      </c>
      <c r="D293">
        <v>5170.41</v>
      </c>
      <c r="E293">
        <v>0</v>
      </c>
      <c r="G293" s="1">
        <f t="shared" si="12"/>
        <v>46079.600671296299</v>
      </c>
      <c r="H293" s="2">
        <f t="shared" si="13"/>
        <v>46079.600694444445</v>
      </c>
      <c r="I293">
        <f t="shared" si="14"/>
        <v>1772115900</v>
      </c>
    </row>
    <row r="294" spans="1:9" x14ac:dyDescent="0.55000000000000004">
      <c r="A294">
        <v>1772116198</v>
      </c>
      <c r="B294" t="s">
        <v>6</v>
      </c>
      <c r="C294" t="s">
        <v>7</v>
      </c>
      <c r="D294">
        <v>5165.83</v>
      </c>
      <c r="E294">
        <v>1</v>
      </c>
      <c r="G294" s="1">
        <f t="shared" si="12"/>
        <v>46079.604143518518</v>
      </c>
      <c r="H294" s="2">
        <f t="shared" si="13"/>
        <v>46079.604166666664</v>
      </c>
      <c r="I294">
        <f t="shared" si="14"/>
        <v>1772116200</v>
      </c>
    </row>
    <row r="295" spans="1:9" x14ac:dyDescent="0.55000000000000004">
      <c r="A295">
        <v>1772116498</v>
      </c>
      <c r="B295" t="s">
        <v>6</v>
      </c>
      <c r="C295" t="s">
        <v>7</v>
      </c>
      <c r="D295">
        <v>5166.41</v>
      </c>
      <c r="E295">
        <v>1</v>
      </c>
      <c r="G295" s="1">
        <f t="shared" si="12"/>
        <v>46079.607615740737</v>
      </c>
      <c r="H295" s="2">
        <f t="shared" si="13"/>
        <v>46079.607638888891</v>
      </c>
      <c r="I295">
        <f t="shared" si="14"/>
        <v>1772116500</v>
      </c>
    </row>
    <row r="296" spans="1:9" x14ac:dyDescent="0.55000000000000004">
      <c r="A296">
        <v>1772116798</v>
      </c>
      <c r="B296" t="s">
        <v>6</v>
      </c>
      <c r="C296" t="s">
        <v>7</v>
      </c>
      <c r="D296">
        <v>5172.5600000000004</v>
      </c>
      <c r="E296">
        <v>0</v>
      </c>
      <c r="G296" s="1">
        <f t="shared" si="12"/>
        <v>46079.611087962963</v>
      </c>
      <c r="H296" s="2">
        <f t="shared" si="13"/>
        <v>46079.611111111109</v>
      </c>
      <c r="I296">
        <f t="shared" si="14"/>
        <v>1772116800</v>
      </c>
    </row>
    <row r="297" spans="1:9" x14ac:dyDescent="0.55000000000000004">
      <c r="A297">
        <v>1772117098</v>
      </c>
      <c r="B297" t="s">
        <v>6</v>
      </c>
      <c r="C297" t="s">
        <v>7</v>
      </c>
      <c r="D297">
        <v>5171.99</v>
      </c>
      <c r="E297">
        <v>0</v>
      </c>
      <c r="G297" s="1">
        <f t="shared" si="12"/>
        <v>46079.614560185189</v>
      </c>
      <c r="H297" s="2">
        <f t="shared" si="13"/>
        <v>46079.614583333336</v>
      </c>
      <c r="I297">
        <f t="shared" si="14"/>
        <v>1772117100</v>
      </c>
    </row>
    <row r="298" spans="1:9" x14ac:dyDescent="0.55000000000000004">
      <c r="A298">
        <v>1772117398</v>
      </c>
      <c r="B298" t="s">
        <v>6</v>
      </c>
      <c r="C298" t="s">
        <v>7</v>
      </c>
      <c r="D298">
        <v>5167.91</v>
      </c>
      <c r="E298">
        <v>0</v>
      </c>
      <c r="G298" s="1">
        <f t="shared" si="12"/>
        <v>46079.618032407408</v>
      </c>
      <c r="H298" s="2">
        <f t="shared" si="13"/>
        <v>46079.618055555555</v>
      </c>
      <c r="I298">
        <f t="shared" si="14"/>
        <v>1772117400</v>
      </c>
    </row>
    <row r="299" spans="1:9" x14ac:dyDescent="0.55000000000000004">
      <c r="A299">
        <v>1772117698</v>
      </c>
      <c r="B299" t="s">
        <v>6</v>
      </c>
      <c r="C299" t="s">
        <v>7</v>
      </c>
      <c r="D299">
        <v>5165.1400000000003</v>
      </c>
      <c r="E299">
        <v>0</v>
      </c>
      <c r="G299" s="1">
        <f t="shared" si="12"/>
        <v>46079.621504629627</v>
      </c>
      <c r="H299" s="2">
        <f t="shared" si="13"/>
        <v>46079.621527777781</v>
      </c>
      <c r="I299">
        <f t="shared" si="14"/>
        <v>1772117700</v>
      </c>
    </row>
    <row r="300" spans="1:9" x14ac:dyDescent="0.55000000000000004">
      <c r="A300">
        <v>1772117998</v>
      </c>
      <c r="B300" t="s">
        <v>6</v>
      </c>
      <c r="C300" t="s">
        <v>7</v>
      </c>
      <c r="D300">
        <v>5167.7</v>
      </c>
      <c r="E300">
        <v>0</v>
      </c>
      <c r="G300" s="1">
        <f t="shared" si="12"/>
        <v>46079.624976851846</v>
      </c>
      <c r="H300" s="2">
        <f t="shared" si="13"/>
        <v>46079.625</v>
      </c>
      <c r="I300">
        <f t="shared" si="14"/>
        <v>1772118000</v>
      </c>
    </row>
    <row r="301" spans="1:9" x14ac:dyDescent="0.55000000000000004">
      <c r="A301">
        <v>1772118298</v>
      </c>
      <c r="B301" t="s">
        <v>6</v>
      </c>
      <c r="C301" t="s">
        <v>7</v>
      </c>
      <c r="D301">
        <v>5167.21</v>
      </c>
      <c r="E301">
        <v>0</v>
      </c>
      <c r="G301" s="1">
        <f t="shared" si="12"/>
        <v>46079.628449074073</v>
      </c>
      <c r="H301" s="2">
        <f t="shared" si="13"/>
        <v>46079.628472222219</v>
      </c>
      <c r="I301">
        <f t="shared" si="14"/>
        <v>1772118300</v>
      </c>
    </row>
    <row r="302" spans="1:9" x14ac:dyDescent="0.55000000000000004">
      <c r="A302">
        <v>1772118598</v>
      </c>
      <c r="B302" t="s">
        <v>6</v>
      </c>
      <c r="C302" t="s">
        <v>7</v>
      </c>
      <c r="D302">
        <v>5162.38</v>
      </c>
      <c r="E302">
        <v>0</v>
      </c>
      <c r="G302" s="1">
        <f t="shared" si="12"/>
        <v>46079.631921296299</v>
      </c>
      <c r="H302" s="2">
        <f t="shared" si="13"/>
        <v>46079.631944444445</v>
      </c>
      <c r="I302">
        <f t="shared" si="14"/>
        <v>1772118600</v>
      </c>
    </row>
    <row r="303" spans="1:9" x14ac:dyDescent="0.55000000000000004">
      <c r="A303">
        <v>1772118898</v>
      </c>
      <c r="B303" t="s">
        <v>6</v>
      </c>
      <c r="C303" t="s">
        <v>7</v>
      </c>
      <c r="D303">
        <v>5158.57</v>
      </c>
      <c r="E303">
        <v>0</v>
      </c>
      <c r="G303" s="1">
        <f t="shared" si="12"/>
        <v>46079.635393518518</v>
      </c>
      <c r="H303" s="2">
        <f t="shared" si="13"/>
        <v>46079.635416666664</v>
      </c>
      <c r="I303">
        <f t="shared" si="14"/>
        <v>1772118900</v>
      </c>
    </row>
    <row r="304" spans="1:9" x14ac:dyDescent="0.55000000000000004">
      <c r="A304">
        <v>1772119198</v>
      </c>
      <c r="B304" t="s">
        <v>6</v>
      </c>
      <c r="C304" t="s">
        <v>7</v>
      </c>
      <c r="D304">
        <v>5154.46</v>
      </c>
      <c r="E304">
        <v>0</v>
      </c>
      <c r="G304" s="1">
        <f t="shared" si="12"/>
        <v>46079.638865740737</v>
      </c>
      <c r="H304" s="2">
        <f t="shared" si="13"/>
        <v>46079.638888888891</v>
      </c>
      <c r="I304">
        <f t="shared" si="14"/>
        <v>1772119200</v>
      </c>
    </row>
    <row r="305" spans="1:9" x14ac:dyDescent="0.55000000000000004">
      <c r="A305">
        <v>1772119498</v>
      </c>
      <c r="B305" t="s">
        <v>6</v>
      </c>
      <c r="C305" t="s">
        <v>7</v>
      </c>
      <c r="D305">
        <v>5141.51</v>
      </c>
      <c r="E305">
        <v>0</v>
      </c>
      <c r="G305" s="1">
        <f t="shared" si="12"/>
        <v>46079.642337962963</v>
      </c>
      <c r="H305" s="2">
        <f t="shared" si="13"/>
        <v>46079.642361111109</v>
      </c>
      <c r="I305">
        <f t="shared" si="14"/>
        <v>1772119500</v>
      </c>
    </row>
    <row r="306" spans="1:9" x14ac:dyDescent="0.55000000000000004">
      <c r="A306">
        <v>1772119798</v>
      </c>
      <c r="B306" t="s">
        <v>6</v>
      </c>
      <c r="C306" t="s">
        <v>7</v>
      </c>
      <c r="D306">
        <v>5153.62</v>
      </c>
      <c r="E306">
        <v>0</v>
      </c>
      <c r="G306" s="1">
        <f t="shared" si="12"/>
        <v>46079.645810185189</v>
      </c>
      <c r="H306" s="2">
        <f t="shared" si="13"/>
        <v>46079.645833333336</v>
      </c>
      <c r="I306">
        <f t="shared" si="14"/>
        <v>1772119800</v>
      </c>
    </row>
    <row r="307" spans="1:9" x14ac:dyDescent="0.55000000000000004">
      <c r="A307">
        <v>1772120098</v>
      </c>
      <c r="B307" t="s">
        <v>6</v>
      </c>
      <c r="C307" t="s">
        <v>7</v>
      </c>
      <c r="D307">
        <v>5169.2299999999996</v>
      </c>
      <c r="E307">
        <v>0</v>
      </c>
      <c r="G307" s="1">
        <f t="shared" si="12"/>
        <v>46079.649282407408</v>
      </c>
      <c r="H307" s="2">
        <f t="shared" si="13"/>
        <v>46079.649305555555</v>
      </c>
      <c r="I307">
        <f t="shared" si="14"/>
        <v>1772120100</v>
      </c>
    </row>
    <row r="308" spans="1:9" x14ac:dyDescent="0.55000000000000004">
      <c r="A308">
        <v>1772120398</v>
      </c>
      <c r="B308" t="s">
        <v>6</v>
      </c>
      <c r="C308" t="s">
        <v>7</v>
      </c>
      <c r="D308">
        <v>5175.5600000000004</v>
      </c>
      <c r="E308">
        <v>0</v>
      </c>
      <c r="G308" s="1">
        <f t="shared" si="12"/>
        <v>46079.652754629627</v>
      </c>
      <c r="H308" s="2">
        <f t="shared" si="13"/>
        <v>46079.652777777781</v>
      </c>
      <c r="I308">
        <f t="shared" si="14"/>
        <v>1772120400</v>
      </c>
    </row>
    <row r="309" spans="1:9" x14ac:dyDescent="0.55000000000000004">
      <c r="A309">
        <v>1772120698</v>
      </c>
      <c r="B309" t="s">
        <v>6</v>
      </c>
      <c r="C309" t="s">
        <v>7</v>
      </c>
      <c r="D309">
        <v>5182.38</v>
      </c>
      <c r="E309">
        <v>0</v>
      </c>
      <c r="G309" s="1">
        <f t="shared" si="12"/>
        <v>46079.656226851846</v>
      </c>
      <c r="H309" s="2">
        <f t="shared" si="13"/>
        <v>46079.65625</v>
      </c>
      <c r="I309">
        <f t="shared" si="14"/>
        <v>1772120700</v>
      </c>
    </row>
    <row r="310" spans="1:9" x14ac:dyDescent="0.55000000000000004">
      <c r="A310">
        <v>1772120998</v>
      </c>
      <c r="B310" t="s">
        <v>6</v>
      </c>
      <c r="C310" t="s">
        <v>7</v>
      </c>
      <c r="D310">
        <v>5189.7</v>
      </c>
      <c r="E310">
        <v>0</v>
      </c>
      <c r="G310" s="1">
        <f t="shared" si="12"/>
        <v>46079.659699074073</v>
      </c>
      <c r="H310" s="2">
        <f t="shared" si="13"/>
        <v>46079.659722222219</v>
      </c>
      <c r="I310">
        <f t="shared" si="14"/>
        <v>1772121000</v>
      </c>
    </row>
    <row r="311" spans="1:9" x14ac:dyDescent="0.55000000000000004">
      <c r="A311">
        <v>1772121298</v>
      </c>
      <c r="B311" t="s">
        <v>6</v>
      </c>
      <c r="C311" t="s">
        <v>7</v>
      </c>
      <c r="D311">
        <v>5185.8599999999997</v>
      </c>
      <c r="E311">
        <v>0</v>
      </c>
      <c r="G311" s="1">
        <f t="shared" si="12"/>
        <v>46079.663171296299</v>
      </c>
      <c r="H311" s="2">
        <f t="shared" si="13"/>
        <v>46079.663194444445</v>
      </c>
      <c r="I311">
        <f t="shared" si="14"/>
        <v>1772121300</v>
      </c>
    </row>
    <row r="312" spans="1:9" x14ac:dyDescent="0.55000000000000004">
      <c r="A312">
        <v>1772121598</v>
      </c>
      <c r="B312" t="s">
        <v>6</v>
      </c>
      <c r="C312" t="s">
        <v>7</v>
      </c>
      <c r="D312">
        <v>5178.92</v>
      </c>
      <c r="E312">
        <v>0</v>
      </c>
      <c r="G312" s="1">
        <f t="shared" si="12"/>
        <v>46079.666643518518</v>
      </c>
      <c r="H312" s="2">
        <f t="shared" si="13"/>
        <v>46079.666666666664</v>
      </c>
      <c r="I312">
        <f t="shared" si="14"/>
        <v>1772121600</v>
      </c>
    </row>
    <row r="313" spans="1:9" x14ac:dyDescent="0.55000000000000004">
      <c r="A313">
        <v>1772121898</v>
      </c>
      <c r="B313" t="s">
        <v>6</v>
      </c>
      <c r="C313" t="s">
        <v>7</v>
      </c>
      <c r="D313">
        <v>5177.76</v>
      </c>
      <c r="E313">
        <v>0</v>
      </c>
      <c r="G313" s="1">
        <f t="shared" si="12"/>
        <v>46079.670115740737</v>
      </c>
      <c r="H313" s="2">
        <f t="shared" si="13"/>
        <v>46079.670138888891</v>
      </c>
      <c r="I313">
        <f t="shared" si="14"/>
        <v>1772121900</v>
      </c>
    </row>
    <row r="314" spans="1:9" x14ac:dyDescent="0.55000000000000004">
      <c r="A314">
        <v>1772122198</v>
      </c>
      <c r="B314" t="s">
        <v>6</v>
      </c>
      <c r="C314" t="s">
        <v>7</v>
      </c>
      <c r="D314">
        <v>5176.76</v>
      </c>
      <c r="E314">
        <v>0</v>
      </c>
      <c r="G314" s="1">
        <f t="shared" si="12"/>
        <v>46079.673587962963</v>
      </c>
      <c r="H314" s="2">
        <f t="shared" si="13"/>
        <v>46079.673611111109</v>
      </c>
      <c r="I314">
        <f t="shared" si="14"/>
        <v>1772122200</v>
      </c>
    </row>
    <row r="315" spans="1:9" x14ac:dyDescent="0.55000000000000004">
      <c r="A315">
        <v>1772122498</v>
      </c>
      <c r="B315" t="s">
        <v>6</v>
      </c>
      <c r="C315" t="s">
        <v>7</v>
      </c>
      <c r="D315">
        <v>5181.3999999999996</v>
      </c>
      <c r="E315">
        <v>0</v>
      </c>
      <c r="G315" s="1">
        <f t="shared" si="12"/>
        <v>46079.677060185189</v>
      </c>
      <c r="H315" s="2">
        <f t="shared" si="13"/>
        <v>46079.677083333336</v>
      </c>
      <c r="I315">
        <f t="shared" si="14"/>
        <v>1772122500</v>
      </c>
    </row>
    <row r="316" spans="1:9" x14ac:dyDescent="0.55000000000000004">
      <c r="A316">
        <v>1772122798</v>
      </c>
      <c r="B316" t="s">
        <v>6</v>
      </c>
      <c r="C316" t="s">
        <v>7</v>
      </c>
      <c r="D316">
        <v>5178.22</v>
      </c>
      <c r="E316">
        <v>0</v>
      </c>
      <c r="G316" s="1">
        <f t="shared" si="12"/>
        <v>46079.680532407408</v>
      </c>
      <c r="H316" s="2">
        <f t="shared" si="13"/>
        <v>46079.680555555555</v>
      </c>
      <c r="I316">
        <f t="shared" si="14"/>
        <v>1772122800</v>
      </c>
    </row>
    <row r="317" spans="1:9" x14ac:dyDescent="0.55000000000000004">
      <c r="A317">
        <v>1772123098</v>
      </c>
      <c r="B317" t="s">
        <v>6</v>
      </c>
      <c r="C317" t="s">
        <v>7</v>
      </c>
      <c r="D317">
        <v>5180.4799999999996</v>
      </c>
      <c r="E317">
        <v>0</v>
      </c>
      <c r="G317" s="1">
        <f t="shared" si="12"/>
        <v>46079.684004629627</v>
      </c>
      <c r="H317" s="2">
        <f t="shared" si="13"/>
        <v>46079.684027777781</v>
      </c>
      <c r="I317">
        <f t="shared" si="14"/>
        <v>1772123100</v>
      </c>
    </row>
    <row r="318" spans="1:9" x14ac:dyDescent="0.55000000000000004">
      <c r="A318">
        <v>1772123398</v>
      </c>
      <c r="B318" t="s">
        <v>6</v>
      </c>
      <c r="C318" t="s">
        <v>7</v>
      </c>
      <c r="D318">
        <v>5181.91</v>
      </c>
      <c r="E318">
        <v>0</v>
      </c>
      <c r="G318" s="1">
        <f t="shared" si="12"/>
        <v>46079.687476851846</v>
      </c>
      <c r="H318" s="2">
        <f t="shared" si="13"/>
        <v>46079.6875</v>
      </c>
      <c r="I318">
        <f t="shared" si="14"/>
        <v>1772123400</v>
      </c>
    </row>
    <row r="319" spans="1:9" x14ac:dyDescent="0.55000000000000004">
      <c r="A319">
        <v>1772123698</v>
      </c>
      <c r="B319" t="s">
        <v>6</v>
      </c>
      <c r="C319" t="s">
        <v>7</v>
      </c>
      <c r="D319">
        <v>5182.3500000000004</v>
      </c>
      <c r="E319">
        <v>0</v>
      </c>
      <c r="G319" s="1">
        <f t="shared" si="12"/>
        <v>46079.690949074073</v>
      </c>
      <c r="H319" s="2">
        <f t="shared" si="13"/>
        <v>46079.690972222219</v>
      </c>
      <c r="I319">
        <f t="shared" si="14"/>
        <v>1772123700</v>
      </c>
    </row>
    <row r="320" spans="1:9" x14ac:dyDescent="0.55000000000000004">
      <c r="A320">
        <v>1772123998</v>
      </c>
      <c r="B320" t="s">
        <v>6</v>
      </c>
      <c r="C320" t="s">
        <v>7</v>
      </c>
      <c r="D320">
        <v>5183.3</v>
      </c>
      <c r="E320">
        <v>0</v>
      </c>
      <c r="G320" s="1">
        <f t="shared" si="12"/>
        <v>46079.694421296299</v>
      </c>
      <c r="H320" s="2">
        <f t="shared" si="13"/>
        <v>46079.694444444445</v>
      </c>
      <c r="I320">
        <f t="shared" si="14"/>
        <v>1772124000</v>
      </c>
    </row>
    <row r="321" spans="1:9" x14ac:dyDescent="0.55000000000000004">
      <c r="A321">
        <v>1772124298</v>
      </c>
      <c r="B321" t="s">
        <v>6</v>
      </c>
      <c r="C321" t="s">
        <v>7</v>
      </c>
      <c r="D321">
        <v>5181.3599999999997</v>
      </c>
      <c r="E321">
        <v>0</v>
      </c>
      <c r="G321" s="1">
        <f t="shared" si="12"/>
        <v>46079.697893518518</v>
      </c>
      <c r="H321" s="2">
        <f t="shared" si="13"/>
        <v>46079.697916666664</v>
      </c>
      <c r="I321">
        <f t="shared" si="14"/>
        <v>1772124300</v>
      </c>
    </row>
    <row r="322" spans="1:9" x14ac:dyDescent="0.55000000000000004">
      <c r="A322">
        <v>1772124598</v>
      </c>
      <c r="B322" t="s">
        <v>6</v>
      </c>
      <c r="C322" t="s">
        <v>7</v>
      </c>
      <c r="D322">
        <v>5179.0200000000004</v>
      </c>
      <c r="E322">
        <v>0</v>
      </c>
      <c r="G322" s="1">
        <f t="shared" ref="G322:G385" si="15">(A322/86400)+25569</f>
        <v>46079.701365740737</v>
      </c>
      <c r="H322" s="2">
        <f t="shared" ref="H322:H385" si="16">CEILING(INT(G322*1440)/1440*288,1)/288</f>
        <v>46079.701388888891</v>
      </c>
      <c r="I322">
        <f t="shared" si="14"/>
        <v>1772124600</v>
      </c>
    </row>
    <row r="323" spans="1:9" x14ac:dyDescent="0.55000000000000004">
      <c r="A323">
        <v>1772124898</v>
      </c>
      <c r="B323" t="s">
        <v>6</v>
      </c>
      <c r="C323" t="s">
        <v>7</v>
      </c>
      <c r="D323">
        <v>5179.6099999999997</v>
      </c>
      <c r="E323">
        <v>0</v>
      </c>
      <c r="G323" s="1">
        <f t="shared" si="15"/>
        <v>46079.704837962963</v>
      </c>
      <c r="H323" s="2">
        <f t="shared" si="16"/>
        <v>46079.704861111109</v>
      </c>
      <c r="I323">
        <f t="shared" ref="I323:I386" si="17">MROUND((H323-25569)*86400,300)</f>
        <v>1772124900</v>
      </c>
    </row>
    <row r="324" spans="1:9" x14ac:dyDescent="0.55000000000000004">
      <c r="A324">
        <v>1772125198</v>
      </c>
      <c r="B324" t="s">
        <v>6</v>
      </c>
      <c r="C324" t="s">
        <v>7</v>
      </c>
      <c r="D324">
        <v>5181.28</v>
      </c>
      <c r="E324">
        <v>0</v>
      </c>
      <c r="G324" s="1">
        <f t="shared" si="15"/>
        <v>46079.708310185189</v>
      </c>
      <c r="H324" s="2">
        <f t="shared" si="16"/>
        <v>46079.708333333336</v>
      </c>
      <c r="I324">
        <f t="shared" si="17"/>
        <v>1772125200</v>
      </c>
    </row>
    <row r="325" spans="1:9" x14ac:dyDescent="0.55000000000000004">
      <c r="A325">
        <v>1772125498</v>
      </c>
      <c r="B325" t="s">
        <v>6</v>
      </c>
      <c r="C325" t="s">
        <v>7</v>
      </c>
      <c r="D325">
        <v>5186.3900000000003</v>
      </c>
      <c r="E325">
        <v>0</v>
      </c>
      <c r="G325" s="1">
        <f t="shared" si="15"/>
        <v>46079.711782407408</v>
      </c>
      <c r="H325" s="2">
        <f t="shared" si="16"/>
        <v>46079.711805555555</v>
      </c>
      <c r="I325">
        <f t="shared" si="17"/>
        <v>1772125500</v>
      </c>
    </row>
    <row r="326" spans="1:9" x14ac:dyDescent="0.55000000000000004">
      <c r="A326">
        <v>1772125798</v>
      </c>
      <c r="B326" t="s">
        <v>6</v>
      </c>
      <c r="C326" t="s">
        <v>7</v>
      </c>
      <c r="D326">
        <v>5179.6499999999996</v>
      </c>
      <c r="E326">
        <v>0</v>
      </c>
      <c r="G326" s="1">
        <f t="shared" si="15"/>
        <v>46079.715254629627</v>
      </c>
      <c r="H326" s="2">
        <f t="shared" si="16"/>
        <v>46079.715277777781</v>
      </c>
      <c r="I326">
        <f t="shared" si="17"/>
        <v>1772125800</v>
      </c>
    </row>
    <row r="327" spans="1:9" x14ac:dyDescent="0.55000000000000004">
      <c r="A327">
        <v>1772126098</v>
      </c>
      <c r="B327" t="s">
        <v>6</v>
      </c>
      <c r="C327" t="s">
        <v>7</v>
      </c>
      <c r="D327">
        <v>5178.26</v>
      </c>
      <c r="E327">
        <v>0</v>
      </c>
      <c r="G327" s="1">
        <f t="shared" si="15"/>
        <v>46079.718726851846</v>
      </c>
      <c r="H327" s="2">
        <f t="shared" si="16"/>
        <v>46079.71875</v>
      </c>
      <c r="I327">
        <f t="shared" si="17"/>
        <v>1772126100</v>
      </c>
    </row>
    <row r="328" spans="1:9" x14ac:dyDescent="0.55000000000000004">
      <c r="A328">
        <v>1772126398</v>
      </c>
      <c r="B328" t="s">
        <v>6</v>
      </c>
      <c r="C328" t="s">
        <v>7</v>
      </c>
      <c r="D328">
        <v>5179.47</v>
      </c>
      <c r="E328">
        <v>0</v>
      </c>
      <c r="G328" s="1">
        <f t="shared" si="15"/>
        <v>46079.722199074073</v>
      </c>
      <c r="H328" s="2">
        <f t="shared" si="16"/>
        <v>46079.722222222219</v>
      </c>
      <c r="I328">
        <f t="shared" si="17"/>
        <v>1772126400</v>
      </c>
    </row>
    <row r="329" spans="1:9" x14ac:dyDescent="0.55000000000000004">
      <c r="A329">
        <v>1772126698</v>
      </c>
      <c r="B329" t="s">
        <v>6</v>
      </c>
      <c r="C329" t="s">
        <v>7</v>
      </c>
      <c r="D329">
        <v>5174.3900000000003</v>
      </c>
      <c r="E329">
        <v>0</v>
      </c>
      <c r="G329" s="1">
        <f t="shared" si="15"/>
        <v>46079.725671296299</v>
      </c>
      <c r="H329" s="2">
        <f t="shared" si="16"/>
        <v>46079.725694444445</v>
      </c>
      <c r="I329">
        <f t="shared" si="17"/>
        <v>1772126700</v>
      </c>
    </row>
    <row r="330" spans="1:9" x14ac:dyDescent="0.55000000000000004">
      <c r="A330">
        <v>1772126998</v>
      </c>
      <c r="B330" t="s">
        <v>6</v>
      </c>
      <c r="C330" t="s">
        <v>7</v>
      </c>
      <c r="D330">
        <v>5176.7299999999996</v>
      </c>
      <c r="E330">
        <v>0</v>
      </c>
      <c r="G330" s="1">
        <f t="shared" si="15"/>
        <v>46079.729143518518</v>
      </c>
      <c r="H330" s="2">
        <f t="shared" si="16"/>
        <v>46079.729166666664</v>
      </c>
      <c r="I330">
        <f t="shared" si="17"/>
        <v>1772127000</v>
      </c>
    </row>
    <row r="331" spans="1:9" x14ac:dyDescent="0.55000000000000004">
      <c r="A331">
        <v>1772127298</v>
      </c>
      <c r="B331" t="s">
        <v>6</v>
      </c>
      <c r="C331" t="s">
        <v>7</v>
      </c>
      <c r="D331">
        <v>5173.9399999999996</v>
      </c>
      <c r="E331">
        <v>0</v>
      </c>
      <c r="G331" s="1">
        <f t="shared" si="15"/>
        <v>46079.732615740737</v>
      </c>
      <c r="H331" s="2">
        <f t="shared" si="16"/>
        <v>46079.732638888891</v>
      </c>
      <c r="I331">
        <f t="shared" si="17"/>
        <v>1772127300</v>
      </c>
    </row>
    <row r="332" spans="1:9" x14ac:dyDescent="0.55000000000000004">
      <c r="A332">
        <v>1772127598</v>
      </c>
      <c r="B332" t="s">
        <v>6</v>
      </c>
      <c r="C332" t="s">
        <v>7</v>
      </c>
      <c r="D332">
        <v>5174.7299999999996</v>
      </c>
      <c r="E332">
        <v>0</v>
      </c>
      <c r="G332" s="1">
        <f t="shared" si="15"/>
        <v>46079.736087962963</v>
      </c>
      <c r="H332" s="2">
        <f t="shared" si="16"/>
        <v>46079.736111111109</v>
      </c>
      <c r="I332">
        <f t="shared" si="17"/>
        <v>1772127600</v>
      </c>
    </row>
    <row r="333" spans="1:9" x14ac:dyDescent="0.55000000000000004">
      <c r="A333">
        <v>1772127898</v>
      </c>
      <c r="B333" t="s">
        <v>6</v>
      </c>
      <c r="C333" t="s">
        <v>7</v>
      </c>
      <c r="D333">
        <v>5169.95</v>
      </c>
      <c r="E333">
        <v>0</v>
      </c>
      <c r="G333" s="1">
        <f t="shared" si="15"/>
        <v>46079.739560185189</v>
      </c>
      <c r="H333" s="2">
        <f t="shared" si="16"/>
        <v>46079.739583333336</v>
      </c>
      <c r="I333">
        <f t="shared" si="17"/>
        <v>1772127900</v>
      </c>
    </row>
    <row r="334" spans="1:9" x14ac:dyDescent="0.55000000000000004">
      <c r="A334">
        <v>1772128198</v>
      </c>
      <c r="B334" t="s">
        <v>6</v>
      </c>
      <c r="C334" t="s">
        <v>7</v>
      </c>
      <c r="D334">
        <v>5166.97</v>
      </c>
      <c r="E334">
        <v>0</v>
      </c>
      <c r="G334" s="1">
        <f t="shared" si="15"/>
        <v>46079.743032407408</v>
      </c>
      <c r="H334" s="2">
        <f t="shared" si="16"/>
        <v>46079.743055555555</v>
      </c>
      <c r="I334">
        <f t="shared" si="17"/>
        <v>1772128200</v>
      </c>
    </row>
    <row r="335" spans="1:9" x14ac:dyDescent="0.55000000000000004">
      <c r="A335">
        <v>1772128498</v>
      </c>
      <c r="B335" t="s">
        <v>6</v>
      </c>
      <c r="C335" t="s">
        <v>7</v>
      </c>
      <c r="D335">
        <v>5167.22</v>
      </c>
      <c r="E335">
        <v>0</v>
      </c>
      <c r="G335" s="1">
        <f t="shared" si="15"/>
        <v>46079.746504629627</v>
      </c>
      <c r="H335" s="2">
        <f t="shared" si="16"/>
        <v>46079.746527777781</v>
      </c>
      <c r="I335">
        <f t="shared" si="17"/>
        <v>1772128500</v>
      </c>
    </row>
    <row r="336" spans="1:9" x14ac:dyDescent="0.55000000000000004">
      <c r="A336">
        <v>1772128798</v>
      </c>
      <c r="B336" t="s">
        <v>6</v>
      </c>
      <c r="C336" t="s">
        <v>7</v>
      </c>
      <c r="D336">
        <v>5168.87</v>
      </c>
      <c r="E336">
        <v>0</v>
      </c>
      <c r="G336" s="1">
        <f t="shared" si="15"/>
        <v>46079.749976851846</v>
      </c>
      <c r="H336" s="2">
        <f t="shared" si="16"/>
        <v>46079.75</v>
      </c>
      <c r="I336">
        <f t="shared" si="17"/>
        <v>1772128800</v>
      </c>
    </row>
    <row r="337" spans="1:9" x14ac:dyDescent="0.55000000000000004">
      <c r="A337">
        <v>1772129098</v>
      </c>
      <c r="B337" t="s">
        <v>6</v>
      </c>
      <c r="C337" t="s">
        <v>7</v>
      </c>
      <c r="D337">
        <v>5170.2</v>
      </c>
      <c r="E337">
        <v>0</v>
      </c>
      <c r="G337" s="1">
        <f t="shared" si="15"/>
        <v>46079.753449074073</v>
      </c>
      <c r="H337" s="2">
        <f t="shared" si="16"/>
        <v>46079.753472222219</v>
      </c>
      <c r="I337">
        <f t="shared" si="17"/>
        <v>1772129100</v>
      </c>
    </row>
    <row r="338" spans="1:9" x14ac:dyDescent="0.55000000000000004">
      <c r="A338">
        <v>1772129398</v>
      </c>
      <c r="B338" t="s">
        <v>6</v>
      </c>
      <c r="C338" t="s">
        <v>7</v>
      </c>
      <c r="D338">
        <v>5173.38</v>
      </c>
      <c r="E338">
        <v>0</v>
      </c>
      <c r="G338" s="1">
        <f t="shared" si="15"/>
        <v>46079.756921296299</v>
      </c>
      <c r="H338" s="2">
        <f t="shared" si="16"/>
        <v>46079.756944444445</v>
      </c>
      <c r="I338">
        <f t="shared" si="17"/>
        <v>1772129400</v>
      </c>
    </row>
    <row r="339" spans="1:9" x14ac:dyDescent="0.55000000000000004">
      <c r="A339">
        <v>1772129698</v>
      </c>
      <c r="B339" t="s">
        <v>6</v>
      </c>
      <c r="C339" t="s">
        <v>7</v>
      </c>
      <c r="D339">
        <v>5174.8500000000004</v>
      </c>
      <c r="E339">
        <v>0</v>
      </c>
      <c r="G339" s="1">
        <f t="shared" si="15"/>
        <v>46079.760393518518</v>
      </c>
      <c r="H339" s="2">
        <f t="shared" si="16"/>
        <v>46079.760416666664</v>
      </c>
      <c r="I339">
        <f t="shared" si="17"/>
        <v>1772129700</v>
      </c>
    </row>
    <row r="340" spans="1:9" x14ac:dyDescent="0.55000000000000004">
      <c r="A340">
        <v>1772129998</v>
      </c>
      <c r="B340" t="s">
        <v>6</v>
      </c>
      <c r="C340" t="s">
        <v>7</v>
      </c>
      <c r="D340">
        <v>5174.8599999999997</v>
      </c>
      <c r="E340">
        <v>0</v>
      </c>
      <c r="G340" s="1">
        <f t="shared" si="15"/>
        <v>46079.763865740737</v>
      </c>
      <c r="H340" s="2">
        <f t="shared" si="16"/>
        <v>46079.763888888891</v>
      </c>
      <c r="I340">
        <f t="shared" si="17"/>
        <v>1772130000</v>
      </c>
    </row>
    <row r="341" spans="1:9" x14ac:dyDescent="0.55000000000000004">
      <c r="A341">
        <v>1772130298</v>
      </c>
      <c r="B341" t="s">
        <v>6</v>
      </c>
      <c r="C341" t="s">
        <v>7</v>
      </c>
      <c r="D341">
        <v>5177.09</v>
      </c>
      <c r="E341">
        <v>0</v>
      </c>
      <c r="G341" s="1">
        <f t="shared" si="15"/>
        <v>46079.767337962963</v>
      </c>
      <c r="H341" s="2">
        <f t="shared" si="16"/>
        <v>46079.767361111109</v>
      </c>
      <c r="I341">
        <f t="shared" si="17"/>
        <v>1772130300</v>
      </c>
    </row>
    <row r="342" spans="1:9" x14ac:dyDescent="0.55000000000000004">
      <c r="A342">
        <v>1772130598</v>
      </c>
      <c r="B342" t="s">
        <v>6</v>
      </c>
      <c r="C342" t="s">
        <v>7</v>
      </c>
      <c r="D342">
        <v>5167.5600000000004</v>
      </c>
      <c r="E342">
        <v>0</v>
      </c>
      <c r="G342" s="1">
        <f t="shared" si="15"/>
        <v>46079.770810185189</v>
      </c>
      <c r="H342" s="2">
        <f t="shared" si="16"/>
        <v>46079.770833333336</v>
      </c>
      <c r="I342">
        <f t="shared" si="17"/>
        <v>1772130600</v>
      </c>
    </row>
    <row r="343" spans="1:9" x14ac:dyDescent="0.55000000000000004">
      <c r="A343">
        <v>1772130898</v>
      </c>
      <c r="B343" t="s">
        <v>6</v>
      </c>
      <c r="C343" t="s">
        <v>7</v>
      </c>
      <c r="D343">
        <v>5175.5</v>
      </c>
      <c r="E343">
        <v>0</v>
      </c>
      <c r="G343" s="1">
        <f t="shared" si="15"/>
        <v>46079.774282407408</v>
      </c>
      <c r="H343" s="2">
        <f t="shared" si="16"/>
        <v>46079.774305555555</v>
      </c>
      <c r="I343">
        <f t="shared" si="17"/>
        <v>1772130900</v>
      </c>
    </row>
    <row r="344" spans="1:9" x14ac:dyDescent="0.55000000000000004">
      <c r="A344">
        <v>1772131198</v>
      </c>
      <c r="B344" t="s">
        <v>6</v>
      </c>
      <c r="C344" t="s">
        <v>7</v>
      </c>
      <c r="D344">
        <v>5181.72</v>
      </c>
      <c r="E344">
        <v>0</v>
      </c>
      <c r="G344" s="1">
        <f t="shared" si="15"/>
        <v>46079.777754629627</v>
      </c>
      <c r="H344" s="2">
        <f t="shared" si="16"/>
        <v>46079.777777777781</v>
      </c>
      <c r="I344">
        <f t="shared" si="17"/>
        <v>1772131200</v>
      </c>
    </row>
    <row r="345" spans="1:9" x14ac:dyDescent="0.55000000000000004">
      <c r="A345">
        <v>1772131498</v>
      </c>
      <c r="B345" t="s">
        <v>6</v>
      </c>
      <c r="C345" t="s">
        <v>7</v>
      </c>
      <c r="D345">
        <v>5184.66</v>
      </c>
      <c r="E345">
        <v>0</v>
      </c>
      <c r="G345" s="1">
        <f t="shared" si="15"/>
        <v>46079.781226851846</v>
      </c>
      <c r="H345" s="2">
        <f t="shared" si="16"/>
        <v>46079.78125</v>
      </c>
      <c r="I345">
        <f t="shared" si="17"/>
        <v>1772131500</v>
      </c>
    </row>
    <row r="346" spans="1:9" x14ac:dyDescent="0.55000000000000004">
      <c r="A346">
        <v>1772131798</v>
      </c>
      <c r="B346" t="s">
        <v>6</v>
      </c>
      <c r="C346" t="s">
        <v>7</v>
      </c>
      <c r="D346">
        <v>5180.8999999999996</v>
      </c>
      <c r="E346">
        <v>0</v>
      </c>
      <c r="G346" s="1">
        <f t="shared" si="15"/>
        <v>46079.784699074073</v>
      </c>
      <c r="H346" s="2">
        <f t="shared" si="16"/>
        <v>46079.784722222219</v>
      </c>
      <c r="I346">
        <f t="shared" si="17"/>
        <v>1772131800</v>
      </c>
    </row>
    <row r="347" spans="1:9" x14ac:dyDescent="0.55000000000000004">
      <c r="A347">
        <v>1772132098</v>
      </c>
      <c r="B347" t="s">
        <v>6</v>
      </c>
      <c r="C347" t="s">
        <v>7</v>
      </c>
      <c r="D347">
        <v>5180.24</v>
      </c>
      <c r="E347">
        <v>0</v>
      </c>
      <c r="G347" s="1">
        <f t="shared" si="15"/>
        <v>46079.788171296299</v>
      </c>
      <c r="H347" s="2">
        <f t="shared" si="16"/>
        <v>46079.788194444445</v>
      </c>
      <c r="I347">
        <f t="shared" si="17"/>
        <v>1772132100</v>
      </c>
    </row>
    <row r="348" spans="1:9" x14ac:dyDescent="0.55000000000000004">
      <c r="A348">
        <v>1772132398</v>
      </c>
      <c r="B348" t="s">
        <v>6</v>
      </c>
      <c r="C348" t="s">
        <v>7</v>
      </c>
      <c r="D348">
        <v>5185.45</v>
      </c>
      <c r="E348">
        <v>0</v>
      </c>
      <c r="G348" s="1">
        <f t="shared" si="15"/>
        <v>46079.791643518518</v>
      </c>
      <c r="H348" s="2">
        <f t="shared" si="16"/>
        <v>46079.791666666664</v>
      </c>
      <c r="I348">
        <f t="shared" si="17"/>
        <v>1772132400</v>
      </c>
    </row>
    <row r="349" spans="1:9" x14ac:dyDescent="0.55000000000000004">
      <c r="A349">
        <v>1772132698</v>
      </c>
      <c r="B349" t="s">
        <v>6</v>
      </c>
      <c r="C349" t="s">
        <v>7</v>
      </c>
      <c r="D349">
        <v>5186.22</v>
      </c>
      <c r="E349">
        <v>0</v>
      </c>
      <c r="G349" s="1">
        <f t="shared" si="15"/>
        <v>46079.795115740737</v>
      </c>
      <c r="H349" s="2">
        <f t="shared" si="16"/>
        <v>46079.795138888891</v>
      </c>
      <c r="I349">
        <f t="shared" si="17"/>
        <v>1772132700</v>
      </c>
    </row>
    <row r="350" spans="1:9" x14ac:dyDescent="0.55000000000000004">
      <c r="A350">
        <v>1772132998</v>
      </c>
      <c r="B350" t="s">
        <v>6</v>
      </c>
      <c r="C350" t="s">
        <v>7</v>
      </c>
      <c r="D350">
        <v>5186.4799999999996</v>
      </c>
      <c r="E350">
        <v>0</v>
      </c>
      <c r="G350" s="1">
        <f t="shared" si="15"/>
        <v>46079.798587962963</v>
      </c>
      <c r="H350" s="2">
        <f t="shared" si="16"/>
        <v>46079.798611111109</v>
      </c>
      <c r="I350">
        <f t="shared" si="17"/>
        <v>1772133000</v>
      </c>
    </row>
    <row r="351" spans="1:9" x14ac:dyDescent="0.55000000000000004">
      <c r="A351">
        <v>1772133298</v>
      </c>
      <c r="B351" t="s">
        <v>6</v>
      </c>
      <c r="C351" t="s">
        <v>7</v>
      </c>
      <c r="D351">
        <v>5187.7</v>
      </c>
      <c r="E351">
        <v>0</v>
      </c>
      <c r="G351" s="1">
        <f t="shared" si="15"/>
        <v>46079.802060185189</v>
      </c>
      <c r="H351" s="2">
        <f t="shared" si="16"/>
        <v>46079.802083333336</v>
      </c>
      <c r="I351">
        <f t="shared" si="17"/>
        <v>1772133300</v>
      </c>
    </row>
    <row r="352" spans="1:9" x14ac:dyDescent="0.55000000000000004">
      <c r="A352">
        <v>1772133598</v>
      </c>
      <c r="B352" t="s">
        <v>6</v>
      </c>
      <c r="C352" t="s">
        <v>7</v>
      </c>
      <c r="D352">
        <v>5185.79</v>
      </c>
      <c r="E352">
        <v>0</v>
      </c>
      <c r="G352" s="1">
        <f t="shared" si="15"/>
        <v>46079.805532407408</v>
      </c>
      <c r="H352" s="2">
        <f t="shared" si="16"/>
        <v>46079.805555555555</v>
      </c>
      <c r="I352">
        <f t="shared" si="17"/>
        <v>1772133600</v>
      </c>
    </row>
    <row r="353" spans="1:9" x14ac:dyDescent="0.55000000000000004">
      <c r="A353">
        <v>1772133898</v>
      </c>
      <c r="B353" t="s">
        <v>6</v>
      </c>
      <c r="C353" t="s">
        <v>7</v>
      </c>
      <c r="D353">
        <v>5185.5600000000004</v>
      </c>
      <c r="E353">
        <v>0</v>
      </c>
      <c r="G353" s="1">
        <f t="shared" si="15"/>
        <v>46079.809004629627</v>
      </c>
      <c r="H353" s="2">
        <f t="shared" si="16"/>
        <v>46079.809027777781</v>
      </c>
      <c r="I353">
        <f t="shared" si="17"/>
        <v>1772133900</v>
      </c>
    </row>
    <row r="354" spans="1:9" x14ac:dyDescent="0.55000000000000004">
      <c r="A354">
        <v>1772134198</v>
      </c>
      <c r="B354" t="s">
        <v>6</v>
      </c>
      <c r="C354" t="s">
        <v>7</v>
      </c>
      <c r="D354">
        <v>5188.8599999999997</v>
      </c>
      <c r="E354">
        <v>0</v>
      </c>
      <c r="G354" s="1">
        <f t="shared" si="15"/>
        <v>46079.812476851846</v>
      </c>
      <c r="H354" s="2">
        <f t="shared" si="16"/>
        <v>46079.8125</v>
      </c>
      <c r="I354">
        <f t="shared" si="17"/>
        <v>1772134200</v>
      </c>
    </row>
    <row r="355" spans="1:9" x14ac:dyDescent="0.55000000000000004">
      <c r="A355">
        <v>1772134498</v>
      </c>
      <c r="B355" t="s">
        <v>6</v>
      </c>
      <c r="C355" t="s">
        <v>7</v>
      </c>
      <c r="D355">
        <v>5184.1899999999996</v>
      </c>
      <c r="E355">
        <v>0</v>
      </c>
      <c r="G355" s="1">
        <f t="shared" si="15"/>
        <v>46079.815949074073</v>
      </c>
      <c r="H355" s="2">
        <f t="shared" si="16"/>
        <v>46079.815972222219</v>
      </c>
      <c r="I355">
        <f t="shared" si="17"/>
        <v>1772134500</v>
      </c>
    </row>
    <row r="356" spans="1:9" x14ac:dyDescent="0.55000000000000004">
      <c r="A356">
        <v>1772134798</v>
      </c>
      <c r="B356" t="s">
        <v>6</v>
      </c>
      <c r="C356" t="s">
        <v>7</v>
      </c>
      <c r="D356">
        <v>5186.3999999999996</v>
      </c>
      <c r="E356">
        <v>0</v>
      </c>
      <c r="G356" s="1">
        <f t="shared" si="15"/>
        <v>46079.819421296299</v>
      </c>
      <c r="H356" s="2">
        <f t="shared" si="16"/>
        <v>46079.819444444445</v>
      </c>
      <c r="I356">
        <f t="shared" si="17"/>
        <v>1772134800</v>
      </c>
    </row>
    <row r="357" spans="1:9" x14ac:dyDescent="0.55000000000000004">
      <c r="A357">
        <v>1772135098</v>
      </c>
      <c r="B357" t="s">
        <v>6</v>
      </c>
      <c r="C357" t="s">
        <v>7</v>
      </c>
      <c r="D357">
        <v>5193.8900000000003</v>
      </c>
      <c r="E357">
        <v>0</v>
      </c>
      <c r="G357" s="1">
        <f t="shared" si="15"/>
        <v>46079.822893518518</v>
      </c>
      <c r="H357" s="2">
        <f t="shared" si="16"/>
        <v>46079.822916666664</v>
      </c>
      <c r="I357">
        <f t="shared" si="17"/>
        <v>1772135100</v>
      </c>
    </row>
    <row r="358" spans="1:9" x14ac:dyDescent="0.55000000000000004">
      <c r="A358">
        <v>1772135398</v>
      </c>
      <c r="B358" t="s">
        <v>6</v>
      </c>
      <c r="C358" t="s">
        <v>7</v>
      </c>
      <c r="D358">
        <v>5189.59</v>
      </c>
      <c r="E358">
        <v>0</v>
      </c>
      <c r="G358" s="1">
        <f t="shared" si="15"/>
        <v>46079.826365740737</v>
      </c>
      <c r="H358" s="2">
        <f t="shared" si="16"/>
        <v>46079.826388888891</v>
      </c>
      <c r="I358">
        <f t="shared" si="17"/>
        <v>1772135400</v>
      </c>
    </row>
    <row r="359" spans="1:9" x14ac:dyDescent="0.55000000000000004">
      <c r="A359">
        <v>1772135698</v>
      </c>
      <c r="B359" t="s">
        <v>6</v>
      </c>
      <c r="C359" t="s">
        <v>7</v>
      </c>
      <c r="D359">
        <v>5187.0600000000004</v>
      </c>
      <c r="E359">
        <v>0</v>
      </c>
      <c r="G359" s="1">
        <f t="shared" si="15"/>
        <v>46079.829837962963</v>
      </c>
      <c r="H359" s="2">
        <f t="shared" si="16"/>
        <v>46079.829861111109</v>
      </c>
      <c r="I359">
        <f t="shared" si="17"/>
        <v>1772135700</v>
      </c>
    </row>
    <row r="360" spans="1:9" x14ac:dyDescent="0.55000000000000004">
      <c r="A360">
        <v>1772135998</v>
      </c>
      <c r="B360" t="s">
        <v>6</v>
      </c>
      <c r="C360" t="s">
        <v>7</v>
      </c>
      <c r="D360">
        <v>5193.8100000000004</v>
      </c>
      <c r="E360">
        <v>0</v>
      </c>
      <c r="G360" s="1">
        <f t="shared" si="15"/>
        <v>46079.833310185189</v>
      </c>
      <c r="H360" s="2">
        <f t="shared" si="16"/>
        <v>46079.833333333336</v>
      </c>
      <c r="I360">
        <f t="shared" si="17"/>
        <v>1772136000</v>
      </c>
    </row>
    <row r="361" spans="1:9" x14ac:dyDescent="0.55000000000000004">
      <c r="A361">
        <v>1772136298</v>
      </c>
      <c r="B361" t="s">
        <v>6</v>
      </c>
      <c r="C361" t="s">
        <v>7</v>
      </c>
      <c r="D361">
        <v>5195.17</v>
      </c>
      <c r="E361">
        <v>0</v>
      </c>
      <c r="G361" s="1">
        <f t="shared" si="15"/>
        <v>46079.836782407408</v>
      </c>
      <c r="H361" s="2">
        <f t="shared" si="16"/>
        <v>46079.836805555555</v>
      </c>
      <c r="I361">
        <f t="shared" si="17"/>
        <v>1772136300</v>
      </c>
    </row>
    <row r="362" spans="1:9" x14ac:dyDescent="0.55000000000000004">
      <c r="A362">
        <v>1772136598</v>
      </c>
      <c r="B362" t="s">
        <v>6</v>
      </c>
      <c r="C362" t="s">
        <v>7</v>
      </c>
      <c r="D362">
        <v>5196.91</v>
      </c>
      <c r="E362">
        <v>0</v>
      </c>
      <c r="G362" s="1">
        <f t="shared" si="15"/>
        <v>46079.840254629627</v>
      </c>
      <c r="H362" s="2">
        <f t="shared" si="16"/>
        <v>46079.840277777781</v>
      </c>
      <c r="I362">
        <f t="shared" si="17"/>
        <v>1772136600</v>
      </c>
    </row>
    <row r="363" spans="1:9" x14ac:dyDescent="0.55000000000000004">
      <c r="A363">
        <v>1772136898</v>
      </c>
      <c r="B363" t="s">
        <v>6</v>
      </c>
      <c r="C363" t="s">
        <v>7</v>
      </c>
      <c r="D363">
        <v>5194.53</v>
      </c>
      <c r="E363">
        <v>0</v>
      </c>
      <c r="G363" s="1">
        <f t="shared" si="15"/>
        <v>46079.843726851846</v>
      </c>
      <c r="H363" s="2">
        <f t="shared" si="16"/>
        <v>46079.84375</v>
      </c>
      <c r="I363">
        <f t="shared" si="17"/>
        <v>1772136900</v>
      </c>
    </row>
    <row r="364" spans="1:9" x14ac:dyDescent="0.55000000000000004">
      <c r="A364">
        <v>1772137198</v>
      </c>
      <c r="B364" t="s">
        <v>6</v>
      </c>
      <c r="C364" t="s">
        <v>7</v>
      </c>
      <c r="D364">
        <v>5197.78</v>
      </c>
      <c r="E364">
        <v>0</v>
      </c>
      <c r="G364" s="1">
        <f t="shared" si="15"/>
        <v>46079.847199074073</v>
      </c>
      <c r="H364" s="2">
        <f t="shared" si="16"/>
        <v>46079.847222222219</v>
      </c>
      <c r="I364">
        <f t="shared" si="17"/>
        <v>1772137200</v>
      </c>
    </row>
    <row r="365" spans="1:9" x14ac:dyDescent="0.55000000000000004">
      <c r="A365">
        <v>1772137498</v>
      </c>
      <c r="B365" t="s">
        <v>6</v>
      </c>
      <c r="C365" t="s">
        <v>7</v>
      </c>
      <c r="D365">
        <v>5193.62</v>
      </c>
      <c r="E365">
        <v>0</v>
      </c>
      <c r="G365" s="1">
        <f t="shared" si="15"/>
        <v>46079.850671296299</v>
      </c>
      <c r="H365" s="2">
        <f t="shared" si="16"/>
        <v>46079.850694444445</v>
      </c>
      <c r="I365">
        <f t="shared" si="17"/>
        <v>1772137500</v>
      </c>
    </row>
    <row r="366" spans="1:9" x14ac:dyDescent="0.55000000000000004">
      <c r="A366">
        <v>1772137798</v>
      </c>
      <c r="B366" t="s">
        <v>6</v>
      </c>
      <c r="C366" t="s">
        <v>7</v>
      </c>
      <c r="D366">
        <v>5194.3500000000004</v>
      </c>
      <c r="E366">
        <v>0</v>
      </c>
      <c r="G366" s="1">
        <f t="shared" si="15"/>
        <v>46079.854143518518</v>
      </c>
      <c r="H366" s="2">
        <f t="shared" si="16"/>
        <v>46079.854166666664</v>
      </c>
      <c r="I366">
        <f t="shared" si="17"/>
        <v>1772137800</v>
      </c>
    </row>
    <row r="367" spans="1:9" x14ac:dyDescent="0.55000000000000004">
      <c r="A367">
        <v>1772138098</v>
      </c>
      <c r="B367" t="s">
        <v>6</v>
      </c>
      <c r="C367" t="s">
        <v>7</v>
      </c>
      <c r="D367">
        <v>5197.7299999999996</v>
      </c>
      <c r="E367">
        <v>0</v>
      </c>
      <c r="G367" s="1">
        <f t="shared" si="15"/>
        <v>46079.857615740737</v>
      </c>
      <c r="H367" s="2">
        <f t="shared" si="16"/>
        <v>46079.857638888891</v>
      </c>
      <c r="I367">
        <f t="shared" si="17"/>
        <v>1772138100</v>
      </c>
    </row>
    <row r="368" spans="1:9" x14ac:dyDescent="0.55000000000000004">
      <c r="A368">
        <v>1772138398</v>
      </c>
      <c r="B368" t="s">
        <v>6</v>
      </c>
      <c r="C368" t="s">
        <v>7</v>
      </c>
      <c r="D368">
        <v>5198.3500000000004</v>
      </c>
      <c r="E368">
        <v>0</v>
      </c>
      <c r="G368" s="1">
        <f t="shared" si="15"/>
        <v>46079.861087962963</v>
      </c>
      <c r="H368" s="2">
        <f t="shared" si="16"/>
        <v>46079.861111111109</v>
      </c>
      <c r="I368">
        <f t="shared" si="17"/>
        <v>1772138400</v>
      </c>
    </row>
    <row r="369" spans="1:9" x14ac:dyDescent="0.55000000000000004">
      <c r="A369">
        <v>1772138698</v>
      </c>
      <c r="B369" t="s">
        <v>6</v>
      </c>
      <c r="C369" t="s">
        <v>7</v>
      </c>
      <c r="D369">
        <v>5199.97</v>
      </c>
      <c r="E369">
        <v>0</v>
      </c>
      <c r="G369" s="1">
        <f t="shared" si="15"/>
        <v>46079.864560185189</v>
      </c>
      <c r="H369" s="2">
        <f t="shared" si="16"/>
        <v>46079.864583333336</v>
      </c>
      <c r="I369">
        <f t="shared" si="17"/>
        <v>1772138700</v>
      </c>
    </row>
    <row r="370" spans="1:9" x14ac:dyDescent="0.55000000000000004">
      <c r="A370">
        <v>1772138998</v>
      </c>
      <c r="B370" t="s">
        <v>6</v>
      </c>
      <c r="C370" t="s">
        <v>7</v>
      </c>
      <c r="D370">
        <v>5192.82</v>
      </c>
      <c r="E370">
        <v>0</v>
      </c>
      <c r="G370" s="1">
        <f t="shared" si="15"/>
        <v>46079.868032407408</v>
      </c>
      <c r="H370" s="2">
        <f t="shared" si="16"/>
        <v>46079.868055555555</v>
      </c>
      <c r="I370">
        <f t="shared" si="17"/>
        <v>1772139000</v>
      </c>
    </row>
    <row r="371" spans="1:9" x14ac:dyDescent="0.55000000000000004">
      <c r="A371">
        <v>1772139298</v>
      </c>
      <c r="B371" t="s">
        <v>6</v>
      </c>
      <c r="C371" t="s">
        <v>7</v>
      </c>
      <c r="D371">
        <v>5196.6099999999997</v>
      </c>
      <c r="E371">
        <v>0</v>
      </c>
      <c r="G371" s="1">
        <f t="shared" si="15"/>
        <v>46079.871504629627</v>
      </c>
      <c r="H371" s="2">
        <f t="shared" si="16"/>
        <v>46079.871527777781</v>
      </c>
      <c r="I371">
        <f t="shared" si="17"/>
        <v>1772139300</v>
      </c>
    </row>
    <row r="372" spans="1:9" x14ac:dyDescent="0.55000000000000004">
      <c r="A372">
        <v>1772139598</v>
      </c>
      <c r="B372" t="s">
        <v>6</v>
      </c>
      <c r="C372" t="s">
        <v>7</v>
      </c>
      <c r="D372">
        <v>5198.6400000000003</v>
      </c>
      <c r="E372">
        <v>0</v>
      </c>
      <c r="G372" s="1">
        <f t="shared" si="15"/>
        <v>46079.874976851846</v>
      </c>
      <c r="H372" s="2">
        <f t="shared" si="16"/>
        <v>46079.875</v>
      </c>
      <c r="I372">
        <f t="shared" si="17"/>
        <v>1772139600</v>
      </c>
    </row>
    <row r="373" spans="1:9" x14ac:dyDescent="0.55000000000000004">
      <c r="A373">
        <v>1772139898</v>
      </c>
      <c r="B373" t="s">
        <v>6</v>
      </c>
      <c r="C373" t="s">
        <v>7</v>
      </c>
      <c r="D373">
        <v>5199.59</v>
      </c>
      <c r="E373">
        <v>0</v>
      </c>
      <c r="G373" s="1">
        <f t="shared" si="15"/>
        <v>46079.878449074073</v>
      </c>
      <c r="H373" s="2">
        <f t="shared" si="16"/>
        <v>46079.878472222219</v>
      </c>
      <c r="I373">
        <f t="shared" si="17"/>
        <v>1772139900</v>
      </c>
    </row>
    <row r="374" spans="1:9" x14ac:dyDescent="0.55000000000000004">
      <c r="A374">
        <v>1772140198</v>
      </c>
      <c r="B374" t="s">
        <v>6</v>
      </c>
      <c r="C374" t="s">
        <v>7</v>
      </c>
      <c r="D374">
        <v>5196.51</v>
      </c>
      <c r="E374">
        <v>0</v>
      </c>
      <c r="G374" s="1">
        <f t="shared" si="15"/>
        <v>46079.881921296299</v>
      </c>
      <c r="H374" s="2">
        <f t="shared" si="16"/>
        <v>46079.881944444445</v>
      </c>
      <c r="I374">
        <f t="shared" si="17"/>
        <v>1772140200</v>
      </c>
    </row>
    <row r="375" spans="1:9" x14ac:dyDescent="0.55000000000000004">
      <c r="A375">
        <v>1772140498</v>
      </c>
      <c r="B375" t="s">
        <v>6</v>
      </c>
      <c r="C375" t="s">
        <v>7</v>
      </c>
      <c r="D375">
        <v>5195.12</v>
      </c>
      <c r="E375">
        <v>0</v>
      </c>
      <c r="G375" s="1">
        <f t="shared" si="15"/>
        <v>46079.885393518518</v>
      </c>
      <c r="H375" s="2">
        <f t="shared" si="16"/>
        <v>46079.885416666664</v>
      </c>
      <c r="I375">
        <f t="shared" si="17"/>
        <v>1772140500</v>
      </c>
    </row>
    <row r="376" spans="1:9" x14ac:dyDescent="0.55000000000000004">
      <c r="A376">
        <v>1772140798</v>
      </c>
      <c r="B376" t="s">
        <v>6</v>
      </c>
      <c r="C376" t="s">
        <v>7</v>
      </c>
      <c r="D376">
        <v>5191.3100000000004</v>
      </c>
      <c r="E376">
        <v>0</v>
      </c>
      <c r="G376" s="1">
        <f t="shared" si="15"/>
        <v>46079.888865740737</v>
      </c>
      <c r="H376" s="2">
        <f t="shared" si="16"/>
        <v>46079.888888888891</v>
      </c>
      <c r="I376">
        <f t="shared" si="17"/>
        <v>1772140800</v>
      </c>
    </row>
    <row r="377" spans="1:9" x14ac:dyDescent="0.55000000000000004">
      <c r="A377">
        <v>1772141098</v>
      </c>
      <c r="B377" t="s">
        <v>6</v>
      </c>
      <c r="C377" t="s">
        <v>7</v>
      </c>
      <c r="D377">
        <v>5185.72</v>
      </c>
      <c r="E377">
        <v>0</v>
      </c>
      <c r="G377" s="1">
        <f t="shared" si="15"/>
        <v>46079.892337962963</v>
      </c>
      <c r="H377" s="2">
        <f t="shared" si="16"/>
        <v>46079.892361111109</v>
      </c>
      <c r="I377">
        <f t="shared" si="17"/>
        <v>1772141100</v>
      </c>
    </row>
    <row r="378" spans="1:9" x14ac:dyDescent="0.55000000000000004">
      <c r="A378">
        <v>1772141398</v>
      </c>
      <c r="B378" t="s">
        <v>6</v>
      </c>
      <c r="C378" t="s">
        <v>7</v>
      </c>
      <c r="D378">
        <v>5185.1099999999997</v>
      </c>
      <c r="E378">
        <v>0</v>
      </c>
      <c r="G378" s="1">
        <f t="shared" si="15"/>
        <v>46079.895810185189</v>
      </c>
      <c r="H378" s="2">
        <f t="shared" si="16"/>
        <v>46079.895833333336</v>
      </c>
      <c r="I378">
        <f t="shared" si="17"/>
        <v>1772141400</v>
      </c>
    </row>
    <row r="379" spans="1:9" x14ac:dyDescent="0.55000000000000004">
      <c r="A379">
        <v>1772141698</v>
      </c>
      <c r="B379" t="s">
        <v>6</v>
      </c>
      <c r="C379" t="s">
        <v>7</v>
      </c>
      <c r="D379">
        <v>5187.12</v>
      </c>
      <c r="E379">
        <v>0</v>
      </c>
      <c r="G379" s="1">
        <f t="shared" si="15"/>
        <v>46079.899282407408</v>
      </c>
      <c r="H379" s="2">
        <f t="shared" si="16"/>
        <v>46079.899305555555</v>
      </c>
      <c r="I379">
        <f t="shared" si="17"/>
        <v>1772141700</v>
      </c>
    </row>
    <row r="380" spans="1:9" x14ac:dyDescent="0.55000000000000004">
      <c r="A380">
        <v>1772141998</v>
      </c>
      <c r="B380" t="s">
        <v>6</v>
      </c>
      <c r="C380" t="s">
        <v>7</v>
      </c>
      <c r="D380">
        <v>5190.3900000000003</v>
      </c>
      <c r="E380">
        <v>0</v>
      </c>
      <c r="G380" s="1">
        <f t="shared" si="15"/>
        <v>46079.902754629627</v>
      </c>
      <c r="H380" s="2">
        <f t="shared" si="16"/>
        <v>46079.902777777781</v>
      </c>
      <c r="I380">
        <f t="shared" si="17"/>
        <v>1772142000</v>
      </c>
    </row>
    <row r="381" spans="1:9" x14ac:dyDescent="0.55000000000000004">
      <c r="A381">
        <v>1772142298</v>
      </c>
      <c r="B381" t="s">
        <v>6</v>
      </c>
      <c r="C381" t="s">
        <v>7</v>
      </c>
      <c r="D381">
        <v>5187.18</v>
      </c>
      <c r="E381">
        <v>0</v>
      </c>
      <c r="G381" s="1">
        <f t="shared" si="15"/>
        <v>46079.906226851846</v>
      </c>
      <c r="H381" s="2">
        <f t="shared" si="16"/>
        <v>46079.90625</v>
      </c>
      <c r="I381">
        <f t="shared" si="17"/>
        <v>1772142300</v>
      </c>
    </row>
    <row r="382" spans="1:9" x14ac:dyDescent="0.55000000000000004">
      <c r="A382">
        <v>1772142598</v>
      </c>
      <c r="B382" t="s">
        <v>6</v>
      </c>
      <c r="C382" t="s">
        <v>7</v>
      </c>
      <c r="D382">
        <v>5183.3999999999996</v>
      </c>
      <c r="E382">
        <v>0</v>
      </c>
      <c r="G382" s="1">
        <f t="shared" si="15"/>
        <v>46079.909699074073</v>
      </c>
      <c r="H382" s="2">
        <f t="shared" si="16"/>
        <v>46079.909722222219</v>
      </c>
      <c r="I382">
        <f t="shared" si="17"/>
        <v>1772142600</v>
      </c>
    </row>
    <row r="383" spans="1:9" x14ac:dyDescent="0.55000000000000004">
      <c r="A383">
        <v>1772142898</v>
      </c>
      <c r="B383" t="s">
        <v>6</v>
      </c>
      <c r="C383" t="s">
        <v>7</v>
      </c>
      <c r="D383">
        <v>5185.2</v>
      </c>
      <c r="E383">
        <v>0</v>
      </c>
      <c r="G383" s="1">
        <f t="shared" si="15"/>
        <v>46079.913171296299</v>
      </c>
      <c r="H383" s="2">
        <f t="shared" si="16"/>
        <v>46079.913194444445</v>
      </c>
      <c r="I383">
        <f t="shared" si="17"/>
        <v>1772142900</v>
      </c>
    </row>
    <row r="384" spans="1:9" x14ac:dyDescent="0.55000000000000004">
      <c r="A384">
        <v>1772146798</v>
      </c>
      <c r="B384" t="s">
        <v>6</v>
      </c>
      <c r="C384" t="s">
        <v>7</v>
      </c>
      <c r="D384">
        <v>5182.18</v>
      </c>
      <c r="E384">
        <v>0</v>
      </c>
      <c r="G384" s="1">
        <f t="shared" si="15"/>
        <v>46079.958310185189</v>
      </c>
      <c r="H384" s="2">
        <f t="shared" si="16"/>
        <v>46079.958333333336</v>
      </c>
      <c r="I384">
        <f t="shared" si="17"/>
        <v>1772146800</v>
      </c>
    </row>
    <row r="385" spans="1:9" x14ac:dyDescent="0.55000000000000004">
      <c r="A385">
        <v>1772147098</v>
      </c>
      <c r="B385" t="s">
        <v>6</v>
      </c>
      <c r="C385" t="s">
        <v>7</v>
      </c>
      <c r="D385">
        <v>5184.67</v>
      </c>
      <c r="E385">
        <v>0</v>
      </c>
      <c r="G385" s="1">
        <f t="shared" si="15"/>
        <v>46079.961782407408</v>
      </c>
      <c r="H385" s="2">
        <f t="shared" si="16"/>
        <v>46079.961805555555</v>
      </c>
      <c r="I385">
        <f t="shared" si="17"/>
        <v>1772147100</v>
      </c>
    </row>
    <row r="386" spans="1:9" x14ac:dyDescent="0.55000000000000004">
      <c r="A386">
        <v>1772147398</v>
      </c>
      <c r="B386" t="s">
        <v>6</v>
      </c>
      <c r="C386" t="s">
        <v>7</v>
      </c>
      <c r="D386">
        <v>5183.99</v>
      </c>
      <c r="E386">
        <v>0</v>
      </c>
      <c r="G386" s="1">
        <f t="shared" ref="G386:G449" si="18">(A386/86400)+25569</f>
        <v>46079.965254629627</v>
      </c>
      <c r="H386" s="2">
        <f t="shared" ref="H386:H449" si="19">CEILING(INT(G386*1440)/1440*288,1)/288</f>
        <v>46079.965277777781</v>
      </c>
      <c r="I386">
        <f t="shared" si="17"/>
        <v>1772147400</v>
      </c>
    </row>
    <row r="387" spans="1:9" x14ac:dyDescent="0.55000000000000004">
      <c r="A387">
        <v>1772147698</v>
      </c>
      <c r="B387" t="s">
        <v>6</v>
      </c>
      <c r="C387" t="s">
        <v>7</v>
      </c>
      <c r="D387">
        <v>5183.7700000000004</v>
      </c>
      <c r="E387">
        <v>0</v>
      </c>
      <c r="G387" s="1">
        <f t="shared" si="18"/>
        <v>46079.968726851846</v>
      </c>
      <c r="H387" s="2">
        <f t="shared" si="19"/>
        <v>46079.96875</v>
      </c>
      <c r="I387">
        <f t="shared" ref="I387:I450" si="20">MROUND((H387-25569)*86400,300)</f>
        <v>1772147700</v>
      </c>
    </row>
    <row r="388" spans="1:9" x14ac:dyDescent="0.55000000000000004">
      <c r="A388">
        <v>1772147998</v>
      </c>
      <c r="B388" t="s">
        <v>6</v>
      </c>
      <c r="C388" t="s">
        <v>7</v>
      </c>
      <c r="D388">
        <v>5183.6899999999996</v>
      </c>
      <c r="E388">
        <v>1</v>
      </c>
      <c r="G388" s="1">
        <f t="shared" si="18"/>
        <v>46079.972199074073</v>
      </c>
      <c r="H388" s="2">
        <f t="shared" si="19"/>
        <v>46079.972222222219</v>
      </c>
      <c r="I388">
        <f t="shared" si="20"/>
        <v>1772148000</v>
      </c>
    </row>
    <row r="389" spans="1:9" x14ac:dyDescent="0.55000000000000004">
      <c r="A389">
        <v>1772148298</v>
      </c>
      <c r="B389" t="s">
        <v>6</v>
      </c>
      <c r="C389" t="s">
        <v>7</v>
      </c>
      <c r="D389">
        <v>5184</v>
      </c>
      <c r="E389">
        <v>0</v>
      </c>
      <c r="G389" s="1">
        <f t="shared" si="18"/>
        <v>46079.975671296299</v>
      </c>
      <c r="H389" s="2">
        <f t="shared" si="19"/>
        <v>46079.975694444445</v>
      </c>
      <c r="I389">
        <f t="shared" si="20"/>
        <v>1772148300</v>
      </c>
    </row>
    <row r="390" spans="1:9" x14ac:dyDescent="0.55000000000000004">
      <c r="A390">
        <v>1772148598</v>
      </c>
      <c r="B390" t="s">
        <v>6</v>
      </c>
      <c r="C390" t="s">
        <v>7</v>
      </c>
      <c r="D390">
        <v>5183.32</v>
      </c>
      <c r="E390">
        <v>0</v>
      </c>
      <c r="G390" s="1">
        <f t="shared" si="18"/>
        <v>46079.979143518518</v>
      </c>
      <c r="H390" s="2">
        <f t="shared" si="19"/>
        <v>46079.979166666664</v>
      </c>
      <c r="I390">
        <f t="shared" si="20"/>
        <v>1772148600</v>
      </c>
    </row>
    <row r="391" spans="1:9" x14ac:dyDescent="0.55000000000000004">
      <c r="A391">
        <v>1772148898</v>
      </c>
      <c r="B391" t="s">
        <v>6</v>
      </c>
      <c r="C391" t="s">
        <v>7</v>
      </c>
      <c r="D391">
        <v>5187.21</v>
      </c>
      <c r="E391">
        <v>0</v>
      </c>
      <c r="G391" s="1">
        <f t="shared" si="18"/>
        <v>46079.982615740737</v>
      </c>
      <c r="H391" s="2">
        <f t="shared" si="19"/>
        <v>46079.982638888891</v>
      </c>
      <c r="I391">
        <f t="shared" si="20"/>
        <v>1772148900</v>
      </c>
    </row>
    <row r="392" spans="1:9" x14ac:dyDescent="0.55000000000000004">
      <c r="A392">
        <v>1772149198</v>
      </c>
      <c r="B392" t="s">
        <v>6</v>
      </c>
      <c r="C392" t="s">
        <v>7</v>
      </c>
      <c r="D392">
        <v>5186.0200000000004</v>
      </c>
      <c r="E392">
        <v>0</v>
      </c>
      <c r="G392" s="1">
        <f t="shared" si="18"/>
        <v>46079.986087962963</v>
      </c>
      <c r="H392" s="2">
        <f t="shared" si="19"/>
        <v>46079.986111111109</v>
      </c>
      <c r="I392">
        <f t="shared" si="20"/>
        <v>1772149200</v>
      </c>
    </row>
    <row r="393" spans="1:9" x14ac:dyDescent="0.55000000000000004">
      <c r="A393">
        <v>1772149498</v>
      </c>
      <c r="B393" t="s">
        <v>6</v>
      </c>
      <c r="C393" t="s">
        <v>7</v>
      </c>
      <c r="D393">
        <v>5183.96</v>
      </c>
      <c r="E393">
        <v>0</v>
      </c>
      <c r="G393" s="1">
        <f t="shared" si="18"/>
        <v>46079.989560185189</v>
      </c>
      <c r="H393" s="2">
        <f t="shared" si="19"/>
        <v>46079.989583333336</v>
      </c>
      <c r="I393">
        <f t="shared" si="20"/>
        <v>1772149500</v>
      </c>
    </row>
    <row r="394" spans="1:9" x14ac:dyDescent="0.55000000000000004">
      <c r="A394">
        <v>1772149798</v>
      </c>
      <c r="B394" t="s">
        <v>6</v>
      </c>
      <c r="C394" t="s">
        <v>7</v>
      </c>
      <c r="D394">
        <v>5184.93</v>
      </c>
      <c r="E394">
        <v>0</v>
      </c>
      <c r="G394" s="1">
        <f t="shared" si="18"/>
        <v>46079.993032407408</v>
      </c>
      <c r="H394" s="2">
        <f t="shared" si="19"/>
        <v>46079.993055555555</v>
      </c>
      <c r="I394">
        <f t="shared" si="20"/>
        <v>1772149800</v>
      </c>
    </row>
    <row r="395" spans="1:9" x14ac:dyDescent="0.55000000000000004">
      <c r="A395">
        <v>1772150098</v>
      </c>
      <c r="B395" t="s">
        <v>6</v>
      </c>
      <c r="C395" t="s">
        <v>7</v>
      </c>
      <c r="D395">
        <v>5184.6099999999997</v>
      </c>
      <c r="E395">
        <v>0</v>
      </c>
      <c r="G395" s="1">
        <f t="shared" si="18"/>
        <v>46079.996504629627</v>
      </c>
      <c r="H395" s="2">
        <f t="shared" si="19"/>
        <v>46079.996527777781</v>
      </c>
      <c r="I395">
        <f t="shared" si="20"/>
        <v>1772150100</v>
      </c>
    </row>
    <row r="396" spans="1:9" x14ac:dyDescent="0.55000000000000004">
      <c r="A396">
        <v>1772150398</v>
      </c>
      <c r="B396" t="s">
        <v>6</v>
      </c>
      <c r="C396" t="s">
        <v>7</v>
      </c>
      <c r="D396">
        <v>5180.24</v>
      </c>
      <c r="E396">
        <v>0</v>
      </c>
      <c r="G396" s="1">
        <f t="shared" si="18"/>
        <v>46079.999976851846</v>
      </c>
      <c r="H396" s="2">
        <f t="shared" si="19"/>
        <v>46080</v>
      </c>
      <c r="I396">
        <f t="shared" si="20"/>
        <v>1772150400</v>
      </c>
    </row>
    <row r="397" spans="1:9" x14ac:dyDescent="0.55000000000000004">
      <c r="A397">
        <v>1772150698</v>
      </c>
      <c r="B397" t="s">
        <v>6</v>
      </c>
      <c r="C397" t="s">
        <v>7</v>
      </c>
      <c r="D397">
        <v>5182.68</v>
      </c>
      <c r="E397">
        <v>0</v>
      </c>
      <c r="G397" s="1">
        <f t="shared" si="18"/>
        <v>46080.003449074073</v>
      </c>
      <c r="H397" s="2">
        <f t="shared" si="19"/>
        <v>46080.003472222219</v>
      </c>
      <c r="I397">
        <f t="shared" si="20"/>
        <v>1772150700</v>
      </c>
    </row>
    <row r="398" spans="1:9" x14ac:dyDescent="0.55000000000000004">
      <c r="A398">
        <v>1772150998</v>
      </c>
      <c r="B398" t="s">
        <v>6</v>
      </c>
      <c r="C398" t="s">
        <v>7</v>
      </c>
      <c r="D398">
        <v>5185.8900000000003</v>
      </c>
      <c r="E398">
        <v>0</v>
      </c>
      <c r="G398" s="1">
        <f t="shared" si="18"/>
        <v>46080.006921296299</v>
      </c>
      <c r="H398" s="2">
        <f t="shared" si="19"/>
        <v>46080.006944444445</v>
      </c>
      <c r="I398">
        <f t="shared" si="20"/>
        <v>1772151000</v>
      </c>
    </row>
    <row r="399" spans="1:9" x14ac:dyDescent="0.55000000000000004">
      <c r="A399">
        <v>1772151298</v>
      </c>
      <c r="B399" t="s">
        <v>6</v>
      </c>
      <c r="C399" t="s">
        <v>7</v>
      </c>
      <c r="D399">
        <v>5189.28</v>
      </c>
      <c r="E399">
        <v>0</v>
      </c>
      <c r="G399" s="1">
        <f t="shared" si="18"/>
        <v>46080.010393518518</v>
      </c>
      <c r="H399" s="2">
        <f t="shared" si="19"/>
        <v>46080.010416666664</v>
      </c>
      <c r="I399">
        <f t="shared" si="20"/>
        <v>1772151300</v>
      </c>
    </row>
    <row r="400" spans="1:9" x14ac:dyDescent="0.55000000000000004">
      <c r="A400">
        <v>1772151598</v>
      </c>
      <c r="B400" t="s">
        <v>6</v>
      </c>
      <c r="C400" t="s">
        <v>7</v>
      </c>
      <c r="D400">
        <v>5192.47</v>
      </c>
      <c r="E400">
        <v>0</v>
      </c>
      <c r="G400" s="1">
        <f t="shared" si="18"/>
        <v>46080.013865740737</v>
      </c>
      <c r="H400" s="2">
        <f t="shared" si="19"/>
        <v>46080.013888888891</v>
      </c>
      <c r="I400">
        <f t="shared" si="20"/>
        <v>1772151600</v>
      </c>
    </row>
    <row r="401" spans="1:9" x14ac:dyDescent="0.55000000000000004">
      <c r="A401">
        <v>1772151898</v>
      </c>
      <c r="B401" t="s">
        <v>6</v>
      </c>
      <c r="C401" t="s">
        <v>7</v>
      </c>
      <c r="D401">
        <v>5188.1400000000003</v>
      </c>
      <c r="E401">
        <v>0</v>
      </c>
      <c r="G401" s="1">
        <f t="shared" si="18"/>
        <v>46080.017337962963</v>
      </c>
      <c r="H401" s="2">
        <f t="shared" si="19"/>
        <v>46080.017361111109</v>
      </c>
      <c r="I401">
        <f t="shared" si="20"/>
        <v>1772151900</v>
      </c>
    </row>
    <row r="402" spans="1:9" x14ac:dyDescent="0.55000000000000004">
      <c r="A402">
        <v>1772152198</v>
      </c>
      <c r="B402" t="s">
        <v>6</v>
      </c>
      <c r="C402" t="s">
        <v>7</v>
      </c>
      <c r="D402">
        <v>5182.22</v>
      </c>
      <c r="E402">
        <v>0</v>
      </c>
      <c r="G402" s="1">
        <f t="shared" si="18"/>
        <v>46080.020810185189</v>
      </c>
      <c r="H402" s="2">
        <f t="shared" si="19"/>
        <v>46080.020833333336</v>
      </c>
      <c r="I402">
        <f t="shared" si="20"/>
        <v>1772152200</v>
      </c>
    </row>
    <row r="403" spans="1:9" x14ac:dyDescent="0.55000000000000004">
      <c r="A403">
        <v>1772152498</v>
      </c>
      <c r="B403" t="s">
        <v>6</v>
      </c>
      <c r="C403" t="s">
        <v>7</v>
      </c>
      <c r="D403">
        <v>5174.71</v>
      </c>
      <c r="E403">
        <v>0</v>
      </c>
      <c r="G403" s="1">
        <f t="shared" si="18"/>
        <v>46080.024282407408</v>
      </c>
      <c r="H403" s="2">
        <f t="shared" si="19"/>
        <v>46080.024305555555</v>
      </c>
      <c r="I403">
        <f t="shared" si="20"/>
        <v>1772152500</v>
      </c>
    </row>
    <row r="404" spans="1:9" x14ac:dyDescent="0.55000000000000004">
      <c r="A404">
        <v>1772152798</v>
      </c>
      <c r="B404" t="s">
        <v>6</v>
      </c>
      <c r="C404" t="s">
        <v>7</v>
      </c>
      <c r="D404">
        <v>5176.2</v>
      </c>
      <c r="E404">
        <v>0</v>
      </c>
      <c r="G404" s="1">
        <f t="shared" si="18"/>
        <v>46080.027754629627</v>
      </c>
      <c r="H404" s="2">
        <f t="shared" si="19"/>
        <v>46080.027777777781</v>
      </c>
      <c r="I404">
        <f t="shared" si="20"/>
        <v>1772152800</v>
      </c>
    </row>
    <row r="405" spans="1:9" x14ac:dyDescent="0.55000000000000004">
      <c r="A405">
        <v>1772153098</v>
      </c>
      <c r="B405" t="s">
        <v>6</v>
      </c>
      <c r="C405" t="s">
        <v>7</v>
      </c>
      <c r="D405">
        <v>5173.8999999999996</v>
      </c>
      <c r="E405">
        <v>0</v>
      </c>
      <c r="G405" s="1">
        <f t="shared" si="18"/>
        <v>46080.031226851846</v>
      </c>
      <c r="H405" s="2">
        <f t="shared" si="19"/>
        <v>46080.03125</v>
      </c>
      <c r="I405">
        <f t="shared" si="20"/>
        <v>1772153100</v>
      </c>
    </row>
    <row r="406" spans="1:9" x14ac:dyDescent="0.55000000000000004">
      <c r="A406">
        <v>1772153398</v>
      </c>
      <c r="B406" t="s">
        <v>6</v>
      </c>
      <c r="C406" t="s">
        <v>7</v>
      </c>
      <c r="D406">
        <v>5176.5600000000004</v>
      </c>
      <c r="E406">
        <v>0</v>
      </c>
      <c r="G406" s="1">
        <f t="shared" si="18"/>
        <v>46080.034699074073</v>
      </c>
      <c r="H406" s="2">
        <f t="shared" si="19"/>
        <v>46080.034722222219</v>
      </c>
      <c r="I406">
        <f t="shared" si="20"/>
        <v>1772153400</v>
      </c>
    </row>
    <row r="407" spans="1:9" x14ac:dyDescent="0.55000000000000004">
      <c r="A407">
        <v>1772153698</v>
      </c>
      <c r="B407" t="s">
        <v>6</v>
      </c>
      <c r="C407" t="s">
        <v>7</v>
      </c>
      <c r="D407">
        <v>5174.97</v>
      </c>
      <c r="E407">
        <v>0</v>
      </c>
      <c r="G407" s="1">
        <f t="shared" si="18"/>
        <v>46080.038171296299</v>
      </c>
      <c r="H407" s="2">
        <f t="shared" si="19"/>
        <v>46080.038194444445</v>
      </c>
      <c r="I407">
        <f t="shared" si="20"/>
        <v>1772153700</v>
      </c>
    </row>
    <row r="408" spans="1:9" x14ac:dyDescent="0.55000000000000004">
      <c r="A408">
        <v>1772153998</v>
      </c>
      <c r="B408" t="s">
        <v>6</v>
      </c>
      <c r="C408" t="s">
        <v>7</v>
      </c>
      <c r="D408">
        <v>5175.37</v>
      </c>
      <c r="E408">
        <v>1</v>
      </c>
      <c r="G408" s="1">
        <f t="shared" si="18"/>
        <v>46080.041643518518</v>
      </c>
      <c r="H408" s="2">
        <f t="shared" si="19"/>
        <v>46080.041666666664</v>
      </c>
      <c r="I408">
        <f t="shared" si="20"/>
        <v>1772154000</v>
      </c>
    </row>
    <row r="409" spans="1:9" x14ac:dyDescent="0.55000000000000004">
      <c r="A409">
        <v>1772154298</v>
      </c>
      <c r="B409" t="s">
        <v>6</v>
      </c>
      <c r="C409" t="s">
        <v>7</v>
      </c>
      <c r="D409">
        <v>5174.8599999999997</v>
      </c>
      <c r="E409">
        <v>1</v>
      </c>
      <c r="G409" s="1">
        <f t="shared" si="18"/>
        <v>46080.045115740737</v>
      </c>
      <c r="H409" s="2">
        <f t="shared" si="19"/>
        <v>46080.045138888891</v>
      </c>
      <c r="I409">
        <f t="shared" si="20"/>
        <v>1772154300</v>
      </c>
    </row>
    <row r="410" spans="1:9" x14ac:dyDescent="0.55000000000000004">
      <c r="A410">
        <v>1772154598</v>
      </c>
      <c r="B410" t="s">
        <v>6</v>
      </c>
      <c r="C410" t="s">
        <v>7</v>
      </c>
      <c r="D410">
        <v>5176.58</v>
      </c>
      <c r="E410">
        <v>0</v>
      </c>
      <c r="G410" s="1">
        <f t="shared" si="18"/>
        <v>46080.048587962963</v>
      </c>
      <c r="H410" s="2">
        <f t="shared" si="19"/>
        <v>46080.048611111109</v>
      </c>
      <c r="I410">
        <f t="shared" si="20"/>
        <v>1772154600</v>
      </c>
    </row>
    <row r="411" spans="1:9" x14ac:dyDescent="0.55000000000000004">
      <c r="A411">
        <v>1772154898</v>
      </c>
      <c r="B411" t="s">
        <v>6</v>
      </c>
      <c r="C411" t="s">
        <v>7</v>
      </c>
      <c r="D411">
        <v>5177.91</v>
      </c>
      <c r="E411">
        <v>0</v>
      </c>
      <c r="G411" s="1">
        <f t="shared" si="18"/>
        <v>46080.052060185189</v>
      </c>
      <c r="H411" s="2">
        <f t="shared" si="19"/>
        <v>46080.052083333336</v>
      </c>
      <c r="I411">
        <f t="shared" si="20"/>
        <v>1772154900</v>
      </c>
    </row>
    <row r="412" spans="1:9" x14ac:dyDescent="0.55000000000000004">
      <c r="A412">
        <v>1772155198</v>
      </c>
      <c r="B412" t="s">
        <v>6</v>
      </c>
      <c r="C412" t="s">
        <v>7</v>
      </c>
      <c r="D412">
        <v>5177.8599999999997</v>
      </c>
      <c r="E412">
        <v>0</v>
      </c>
      <c r="G412" s="1">
        <f t="shared" si="18"/>
        <v>46080.055532407408</v>
      </c>
      <c r="H412" s="2">
        <f t="shared" si="19"/>
        <v>46080.055555555555</v>
      </c>
      <c r="I412">
        <f t="shared" si="20"/>
        <v>1772155200</v>
      </c>
    </row>
    <row r="413" spans="1:9" x14ac:dyDescent="0.55000000000000004">
      <c r="A413">
        <v>1772155498</v>
      </c>
      <c r="B413" t="s">
        <v>6</v>
      </c>
      <c r="C413" t="s">
        <v>7</v>
      </c>
      <c r="D413">
        <v>5174.99</v>
      </c>
      <c r="E413">
        <v>0</v>
      </c>
      <c r="G413" s="1">
        <f t="shared" si="18"/>
        <v>46080.059004629627</v>
      </c>
      <c r="H413" s="2">
        <f t="shared" si="19"/>
        <v>46080.059027777781</v>
      </c>
      <c r="I413">
        <f t="shared" si="20"/>
        <v>1772155500</v>
      </c>
    </row>
    <row r="414" spans="1:9" x14ac:dyDescent="0.55000000000000004">
      <c r="A414">
        <v>1772155798</v>
      </c>
      <c r="B414" t="s">
        <v>6</v>
      </c>
      <c r="C414" t="s">
        <v>7</v>
      </c>
      <c r="D414">
        <v>5182.1400000000003</v>
      </c>
      <c r="E414">
        <v>0</v>
      </c>
      <c r="G414" s="1">
        <f t="shared" si="18"/>
        <v>46080.062476851846</v>
      </c>
      <c r="H414" s="2">
        <f t="shared" si="19"/>
        <v>46080.0625</v>
      </c>
      <c r="I414">
        <f t="shared" si="20"/>
        <v>1772155800</v>
      </c>
    </row>
    <row r="415" spans="1:9" x14ac:dyDescent="0.55000000000000004">
      <c r="A415">
        <v>1772156098</v>
      </c>
      <c r="B415" t="s">
        <v>6</v>
      </c>
      <c r="C415" t="s">
        <v>7</v>
      </c>
      <c r="D415">
        <v>5190.7</v>
      </c>
      <c r="E415">
        <v>0</v>
      </c>
      <c r="G415" s="1">
        <f t="shared" si="18"/>
        <v>46080.065949074073</v>
      </c>
      <c r="H415" s="2">
        <f t="shared" si="19"/>
        <v>46080.065972222219</v>
      </c>
      <c r="I415">
        <f t="shared" si="20"/>
        <v>1772156100</v>
      </c>
    </row>
    <row r="416" spans="1:9" x14ac:dyDescent="0.55000000000000004">
      <c r="A416">
        <v>1772156398</v>
      </c>
      <c r="B416" t="s">
        <v>6</v>
      </c>
      <c r="C416" t="s">
        <v>7</v>
      </c>
      <c r="D416">
        <v>5188.6499999999996</v>
      </c>
      <c r="E416">
        <v>0</v>
      </c>
      <c r="G416" s="1">
        <f t="shared" si="18"/>
        <v>46080.069421296299</v>
      </c>
      <c r="H416" s="2">
        <f t="shared" si="19"/>
        <v>46080.069444444445</v>
      </c>
      <c r="I416">
        <f t="shared" si="20"/>
        <v>1772156400</v>
      </c>
    </row>
    <row r="417" spans="1:9" x14ac:dyDescent="0.55000000000000004">
      <c r="A417">
        <v>1772156698</v>
      </c>
      <c r="B417" t="s">
        <v>6</v>
      </c>
      <c r="C417" t="s">
        <v>7</v>
      </c>
      <c r="D417">
        <v>5188.54</v>
      </c>
      <c r="E417">
        <v>0</v>
      </c>
      <c r="G417" s="1">
        <f t="shared" si="18"/>
        <v>46080.072893518518</v>
      </c>
      <c r="H417" s="2">
        <f t="shared" si="19"/>
        <v>46080.072916666664</v>
      </c>
      <c r="I417">
        <f t="shared" si="20"/>
        <v>1772156700</v>
      </c>
    </row>
    <row r="418" spans="1:9" x14ac:dyDescent="0.55000000000000004">
      <c r="A418">
        <v>1772156998</v>
      </c>
      <c r="B418" t="s">
        <v>6</v>
      </c>
      <c r="C418" t="s">
        <v>7</v>
      </c>
      <c r="D418">
        <v>5192.1000000000004</v>
      </c>
      <c r="E418">
        <v>0</v>
      </c>
      <c r="G418" s="1">
        <f t="shared" si="18"/>
        <v>46080.076365740737</v>
      </c>
      <c r="H418" s="2">
        <f t="shared" si="19"/>
        <v>46080.076388888891</v>
      </c>
      <c r="I418">
        <f t="shared" si="20"/>
        <v>1772157000</v>
      </c>
    </row>
    <row r="419" spans="1:9" x14ac:dyDescent="0.55000000000000004">
      <c r="A419">
        <v>1772157298</v>
      </c>
      <c r="B419" t="s">
        <v>6</v>
      </c>
      <c r="C419" t="s">
        <v>7</v>
      </c>
      <c r="D419">
        <v>5194.22</v>
      </c>
      <c r="E419">
        <v>0</v>
      </c>
      <c r="G419" s="1">
        <f t="shared" si="18"/>
        <v>46080.079837962963</v>
      </c>
      <c r="H419" s="2">
        <f t="shared" si="19"/>
        <v>46080.079861111109</v>
      </c>
      <c r="I419">
        <f t="shared" si="20"/>
        <v>1772157300</v>
      </c>
    </row>
    <row r="420" spans="1:9" x14ac:dyDescent="0.55000000000000004">
      <c r="A420">
        <v>1772157598</v>
      </c>
      <c r="B420" t="s">
        <v>6</v>
      </c>
      <c r="C420" t="s">
        <v>7</v>
      </c>
      <c r="D420">
        <v>5193.3100000000004</v>
      </c>
      <c r="E420">
        <v>0</v>
      </c>
      <c r="G420" s="1">
        <f t="shared" si="18"/>
        <v>46080.083310185189</v>
      </c>
      <c r="H420" s="2">
        <f t="shared" si="19"/>
        <v>46080.083333333336</v>
      </c>
      <c r="I420">
        <f t="shared" si="20"/>
        <v>1772157600</v>
      </c>
    </row>
    <row r="421" spans="1:9" x14ac:dyDescent="0.55000000000000004">
      <c r="A421">
        <v>1772157898</v>
      </c>
      <c r="B421" t="s">
        <v>6</v>
      </c>
      <c r="C421" t="s">
        <v>7</v>
      </c>
      <c r="D421">
        <v>5195.28</v>
      </c>
      <c r="E421">
        <v>0</v>
      </c>
      <c r="G421" s="1">
        <f t="shared" si="18"/>
        <v>46080.086782407408</v>
      </c>
      <c r="H421" s="2">
        <f t="shared" si="19"/>
        <v>46080.086805555555</v>
      </c>
      <c r="I421">
        <f t="shared" si="20"/>
        <v>1772157900</v>
      </c>
    </row>
    <row r="422" spans="1:9" x14ac:dyDescent="0.55000000000000004">
      <c r="A422">
        <v>1772158198</v>
      </c>
      <c r="B422" t="s">
        <v>6</v>
      </c>
      <c r="C422" t="s">
        <v>7</v>
      </c>
      <c r="D422">
        <v>5194.16</v>
      </c>
      <c r="E422">
        <v>0</v>
      </c>
      <c r="G422" s="1">
        <f t="shared" si="18"/>
        <v>46080.090254629627</v>
      </c>
      <c r="H422" s="2">
        <f t="shared" si="19"/>
        <v>46080.090277777781</v>
      </c>
      <c r="I422">
        <f t="shared" si="20"/>
        <v>1772158200</v>
      </c>
    </row>
    <row r="423" spans="1:9" x14ac:dyDescent="0.55000000000000004">
      <c r="A423">
        <v>1772158498</v>
      </c>
      <c r="B423" t="s">
        <v>6</v>
      </c>
      <c r="C423" t="s">
        <v>7</v>
      </c>
      <c r="D423">
        <v>5191.24</v>
      </c>
      <c r="E423">
        <v>0</v>
      </c>
      <c r="G423" s="1">
        <f t="shared" si="18"/>
        <v>46080.093726851846</v>
      </c>
      <c r="H423" s="2">
        <f t="shared" si="19"/>
        <v>46080.09375</v>
      </c>
      <c r="I423">
        <f t="shared" si="20"/>
        <v>1772158500</v>
      </c>
    </row>
    <row r="424" spans="1:9" x14ac:dyDescent="0.55000000000000004">
      <c r="A424">
        <v>1772158798</v>
      </c>
      <c r="B424" t="s">
        <v>6</v>
      </c>
      <c r="C424" t="s">
        <v>7</v>
      </c>
      <c r="D424">
        <v>5186.66</v>
      </c>
      <c r="E424">
        <v>0</v>
      </c>
      <c r="G424" s="1">
        <f t="shared" si="18"/>
        <v>46080.097199074073</v>
      </c>
      <c r="H424" s="2">
        <f t="shared" si="19"/>
        <v>46080.097222222219</v>
      </c>
      <c r="I424">
        <f t="shared" si="20"/>
        <v>1772158800</v>
      </c>
    </row>
    <row r="425" spans="1:9" x14ac:dyDescent="0.55000000000000004">
      <c r="A425">
        <v>1772159098</v>
      </c>
      <c r="B425" t="s">
        <v>6</v>
      </c>
      <c r="C425" t="s">
        <v>7</v>
      </c>
      <c r="D425">
        <v>5183.93</v>
      </c>
      <c r="E425">
        <v>0</v>
      </c>
      <c r="G425" s="1">
        <f t="shared" si="18"/>
        <v>46080.100671296299</v>
      </c>
      <c r="H425" s="2">
        <f t="shared" si="19"/>
        <v>46080.100694444445</v>
      </c>
      <c r="I425">
        <f t="shared" si="20"/>
        <v>1772159100</v>
      </c>
    </row>
    <row r="426" spans="1:9" x14ac:dyDescent="0.55000000000000004">
      <c r="A426">
        <v>1772159398</v>
      </c>
      <c r="B426" t="s">
        <v>6</v>
      </c>
      <c r="C426" t="s">
        <v>7</v>
      </c>
      <c r="D426">
        <v>5183.74</v>
      </c>
      <c r="E426">
        <v>0</v>
      </c>
      <c r="G426" s="1">
        <f t="shared" si="18"/>
        <v>46080.104143518518</v>
      </c>
      <c r="H426" s="2">
        <f t="shared" si="19"/>
        <v>46080.104166666664</v>
      </c>
      <c r="I426">
        <f t="shared" si="20"/>
        <v>1772159400</v>
      </c>
    </row>
    <row r="427" spans="1:9" x14ac:dyDescent="0.55000000000000004">
      <c r="A427">
        <v>1772159698</v>
      </c>
      <c r="B427" t="s">
        <v>6</v>
      </c>
      <c r="C427" t="s">
        <v>7</v>
      </c>
      <c r="D427">
        <v>5178.53</v>
      </c>
      <c r="E427">
        <v>0</v>
      </c>
      <c r="G427" s="1">
        <f t="shared" si="18"/>
        <v>46080.107615740737</v>
      </c>
      <c r="H427" s="2">
        <f t="shared" si="19"/>
        <v>46080.107638888891</v>
      </c>
      <c r="I427">
        <f t="shared" si="20"/>
        <v>1772159700</v>
      </c>
    </row>
    <row r="428" spans="1:9" x14ac:dyDescent="0.55000000000000004">
      <c r="A428">
        <v>1772159998</v>
      </c>
      <c r="B428" t="s">
        <v>6</v>
      </c>
      <c r="C428" t="s">
        <v>7</v>
      </c>
      <c r="D428">
        <v>5181.46</v>
      </c>
      <c r="E428">
        <v>0</v>
      </c>
      <c r="G428" s="1">
        <f t="shared" si="18"/>
        <v>46080.111087962963</v>
      </c>
      <c r="H428" s="2">
        <f t="shared" si="19"/>
        <v>46080.111111111109</v>
      </c>
      <c r="I428">
        <f t="shared" si="20"/>
        <v>1772160000</v>
      </c>
    </row>
    <row r="429" spans="1:9" x14ac:dyDescent="0.55000000000000004">
      <c r="A429">
        <v>1772160298</v>
      </c>
      <c r="B429" t="s">
        <v>6</v>
      </c>
      <c r="C429" t="s">
        <v>7</v>
      </c>
      <c r="D429">
        <v>5178.68</v>
      </c>
      <c r="E429">
        <v>0</v>
      </c>
      <c r="G429" s="1">
        <f t="shared" si="18"/>
        <v>46080.114560185189</v>
      </c>
      <c r="H429" s="2">
        <f t="shared" si="19"/>
        <v>46080.114583333336</v>
      </c>
      <c r="I429">
        <f t="shared" si="20"/>
        <v>1772160300</v>
      </c>
    </row>
    <row r="430" spans="1:9" x14ac:dyDescent="0.55000000000000004">
      <c r="A430">
        <v>1772160598</v>
      </c>
      <c r="B430" t="s">
        <v>6</v>
      </c>
      <c r="C430" t="s">
        <v>7</v>
      </c>
      <c r="D430">
        <v>5177.7700000000004</v>
      </c>
      <c r="E430">
        <v>1</v>
      </c>
      <c r="G430" s="1">
        <f t="shared" si="18"/>
        <v>46080.118032407408</v>
      </c>
      <c r="H430" s="2">
        <f t="shared" si="19"/>
        <v>46080.118055555555</v>
      </c>
      <c r="I430">
        <f t="shared" si="20"/>
        <v>1772160600</v>
      </c>
    </row>
    <row r="431" spans="1:9" x14ac:dyDescent="0.55000000000000004">
      <c r="A431">
        <v>1772160898</v>
      </c>
      <c r="B431" t="s">
        <v>6</v>
      </c>
      <c r="C431" t="s">
        <v>7</v>
      </c>
      <c r="D431">
        <v>5183.68</v>
      </c>
      <c r="E431">
        <v>0</v>
      </c>
      <c r="G431" s="1">
        <f t="shared" si="18"/>
        <v>46080.121504629627</v>
      </c>
      <c r="H431" s="2">
        <f t="shared" si="19"/>
        <v>46080.121527777781</v>
      </c>
      <c r="I431">
        <f t="shared" si="20"/>
        <v>1772160900</v>
      </c>
    </row>
    <row r="432" spans="1:9" x14ac:dyDescent="0.55000000000000004">
      <c r="A432">
        <v>1772161198</v>
      </c>
      <c r="B432" t="s">
        <v>6</v>
      </c>
      <c r="C432" t="s">
        <v>7</v>
      </c>
      <c r="D432">
        <v>5182.75</v>
      </c>
      <c r="E432">
        <v>0</v>
      </c>
      <c r="G432" s="1">
        <f t="shared" si="18"/>
        <v>46080.124976851846</v>
      </c>
      <c r="H432" s="2">
        <f t="shared" si="19"/>
        <v>46080.125</v>
      </c>
      <c r="I432">
        <f t="shared" si="20"/>
        <v>1772161200</v>
      </c>
    </row>
    <row r="433" spans="1:9" x14ac:dyDescent="0.55000000000000004">
      <c r="A433">
        <v>1772161498</v>
      </c>
      <c r="B433" t="s">
        <v>6</v>
      </c>
      <c r="C433" t="s">
        <v>7</v>
      </c>
      <c r="D433">
        <v>5183.04</v>
      </c>
      <c r="E433">
        <v>0</v>
      </c>
      <c r="G433" s="1">
        <f t="shared" si="18"/>
        <v>46080.128449074073</v>
      </c>
      <c r="H433" s="2">
        <f t="shared" si="19"/>
        <v>46080.128472222219</v>
      </c>
      <c r="I433">
        <f t="shared" si="20"/>
        <v>1772161500</v>
      </c>
    </row>
    <row r="434" spans="1:9" x14ac:dyDescent="0.55000000000000004">
      <c r="A434">
        <v>1772161798</v>
      </c>
      <c r="B434" t="s">
        <v>6</v>
      </c>
      <c r="C434" t="s">
        <v>7</v>
      </c>
      <c r="D434">
        <v>5182.8999999999996</v>
      </c>
      <c r="E434">
        <v>0</v>
      </c>
      <c r="G434" s="1">
        <f t="shared" si="18"/>
        <v>46080.131921296299</v>
      </c>
      <c r="H434" s="2">
        <f t="shared" si="19"/>
        <v>46080.131944444445</v>
      </c>
      <c r="I434">
        <f t="shared" si="20"/>
        <v>1772161800</v>
      </c>
    </row>
    <row r="435" spans="1:9" x14ac:dyDescent="0.55000000000000004">
      <c r="A435">
        <v>1772162098</v>
      </c>
      <c r="B435" t="s">
        <v>6</v>
      </c>
      <c r="C435" t="s">
        <v>7</v>
      </c>
      <c r="D435">
        <v>5183.78</v>
      </c>
      <c r="E435">
        <v>0</v>
      </c>
      <c r="G435" s="1">
        <f t="shared" si="18"/>
        <v>46080.135393518518</v>
      </c>
      <c r="H435" s="2">
        <f t="shared" si="19"/>
        <v>46080.135416666664</v>
      </c>
      <c r="I435">
        <f t="shared" si="20"/>
        <v>1772162100</v>
      </c>
    </row>
    <row r="436" spans="1:9" x14ac:dyDescent="0.55000000000000004">
      <c r="A436">
        <v>1772162398</v>
      </c>
      <c r="B436" t="s">
        <v>6</v>
      </c>
      <c r="C436" t="s">
        <v>7</v>
      </c>
      <c r="D436">
        <v>5185.07</v>
      </c>
      <c r="E436">
        <v>0</v>
      </c>
      <c r="G436" s="1">
        <f t="shared" si="18"/>
        <v>46080.138865740737</v>
      </c>
      <c r="H436" s="2">
        <f t="shared" si="19"/>
        <v>46080.138888888891</v>
      </c>
      <c r="I436">
        <f t="shared" si="20"/>
        <v>1772162400</v>
      </c>
    </row>
    <row r="437" spans="1:9" x14ac:dyDescent="0.55000000000000004">
      <c r="A437">
        <v>1772162698</v>
      </c>
      <c r="B437" t="s">
        <v>6</v>
      </c>
      <c r="C437" t="s">
        <v>7</v>
      </c>
      <c r="D437">
        <v>5186.8900000000003</v>
      </c>
      <c r="E437">
        <v>0</v>
      </c>
      <c r="G437" s="1">
        <f t="shared" si="18"/>
        <v>46080.142337962963</v>
      </c>
      <c r="H437" s="2">
        <f t="shared" si="19"/>
        <v>46080.142361111109</v>
      </c>
      <c r="I437">
        <f t="shared" si="20"/>
        <v>1772162700</v>
      </c>
    </row>
    <row r="438" spans="1:9" x14ac:dyDescent="0.55000000000000004">
      <c r="A438">
        <v>1772162998</v>
      </c>
      <c r="B438" t="s">
        <v>6</v>
      </c>
      <c r="C438" t="s">
        <v>7</v>
      </c>
      <c r="D438">
        <v>5187.76</v>
      </c>
      <c r="E438">
        <v>0</v>
      </c>
      <c r="G438" s="1">
        <f t="shared" si="18"/>
        <v>46080.145810185189</v>
      </c>
      <c r="H438" s="2">
        <f t="shared" si="19"/>
        <v>46080.145833333336</v>
      </c>
      <c r="I438">
        <f t="shared" si="20"/>
        <v>1772163000</v>
      </c>
    </row>
    <row r="439" spans="1:9" x14ac:dyDescent="0.55000000000000004">
      <c r="A439">
        <v>1772163298</v>
      </c>
      <c r="B439" t="s">
        <v>6</v>
      </c>
      <c r="C439" t="s">
        <v>7</v>
      </c>
      <c r="D439">
        <v>5186.55</v>
      </c>
      <c r="E439">
        <v>0</v>
      </c>
      <c r="G439" s="1">
        <f t="shared" si="18"/>
        <v>46080.149282407408</v>
      </c>
      <c r="H439" s="2">
        <f t="shared" si="19"/>
        <v>46080.149305555555</v>
      </c>
      <c r="I439">
        <f t="shared" si="20"/>
        <v>1772163300</v>
      </c>
    </row>
    <row r="440" spans="1:9" x14ac:dyDescent="0.55000000000000004">
      <c r="A440">
        <v>1772163598</v>
      </c>
      <c r="B440" t="s">
        <v>6</v>
      </c>
      <c r="C440" t="s">
        <v>7</v>
      </c>
      <c r="D440">
        <v>5187.17</v>
      </c>
      <c r="E440">
        <v>0</v>
      </c>
      <c r="G440" s="1">
        <f t="shared" si="18"/>
        <v>46080.152754629627</v>
      </c>
      <c r="H440" s="2">
        <f t="shared" si="19"/>
        <v>46080.152777777781</v>
      </c>
      <c r="I440">
        <f t="shared" si="20"/>
        <v>1772163600</v>
      </c>
    </row>
    <row r="441" spans="1:9" x14ac:dyDescent="0.55000000000000004">
      <c r="A441">
        <v>1772163898</v>
      </c>
      <c r="B441" t="s">
        <v>6</v>
      </c>
      <c r="C441" t="s">
        <v>7</v>
      </c>
      <c r="D441">
        <v>5189.7</v>
      </c>
      <c r="E441">
        <v>0</v>
      </c>
      <c r="G441" s="1">
        <f t="shared" si="18"/>
        <v>46080.156226851846</v>
      </c>
      <c r="H441" s="2">
        <f t="shared" si="19"/>
        <v>46080.15625</v>
      </c>
      <c r="I441">
        <f t="shared" si="20"/>
        <v>1772163900</v>
      </c>
    </row>
    <row r="442" spans="1:9" x14ac:dyDescent="0.55000000000000004">
      <c r="A442">
        <v>1772164198</v>
      </c>
      <c r="B442" t="s">
        <v>6</v>
      </c>
      <c r="C442" t="s">
        <v>7</v>
      </c>
      <c r="D442">
        <v>5189.59</v>
      </c>
      <c r="E442">
        <v>0</v>
      </c>
      <c r="G442" s="1">
        <f t="shared" si="18"/>
        <v>46080.159699074073</v>
      </c>
      <c r="H442" s="2">
        <f t="shared" si="19"/>
        <v>46080.159722222219</v>
      </c>
      <c r="I442">
        <f t="shared" si="20"/>
        <v>1772164200</v>
      </c>
    </row>
    <row r="443" spans="1:9" x14ac:dyDescent="0.55000000000000004">
      <c r="A443">
        <v>1772164498</v>
      </c>
      <c r="B443" t="s">
        <v>6</v>
      </c>
      <c r="C443" t="s">
        <v>7</v>
      </c>
      <c r="D443">
        <v>5184</v>
      </c>
      <c r="E443">
        <v>0</v>
      </c>
      <c r="G443" s="1">
        <f t="shared" si="18"/>
        <v>46080.163171296299</v>
      </c>
      <c r="H443" s="2">
        <f t="shared" si="19"/>
        <v>46080.163194444445</v>
      </c>
      <c r="I443">
        <f t="shared" si="20"/>
        <v>1772164500</v>
      </c>
    </row>
    <row r="444" spans="1:9" x14ac:dyDescent="0.55000000000000004">
      <c r="A444">
        <v>1772164798</v>
      </c>
      <c r="B444" t="s">
        <v>6</v>
      </c>
      <c r="C444" t="s">
        <v>7</v>
      </c>
      <c r="D444">
        <v>5185.32</v>
      </c>
      <c r="E444">
        <v>0</v>
      </c>
      <c r="G444" s="1">
        <f t="shared" si="18"/>
        <v>46080.166643518518</v>
      </c>
      <c r="H444" s="2">
        <f t="shared" si="19"/>
        <v>46080.166666666664</v>
      </c>
      <c r="I444">
        <f t="shared" si="20"/>
        <v>1772164800</v>
      </c>
    </row>
    <row r="445" spans="1:9" x14ac:dyDescent="0.55000000000000004">
      <c r="A445">
        <v>1772165098</v>
      </c>
      <c r="B445" t="s">
        <v>6</v>
      </c>
      <c r="C445" t="s">
        <v>7</v>
      </c>
      <c r="D445">
        <v>5185.8900000000003</v>
      </c>
      <c r="E445">
        <v>0</v>
      </c>
      <c r="G445" s="1">
        <f t="shared" si="18"/>
        <v>46080.170115740737</v>
      </c>
      <c r="H445" s="2">
        <f t="shared" si="19"/>
        <v>46080.170138888891</v>
      </c>
      <c r="I445">
        <f t="shared" si="20"/>
        <v>1772165100</v>
      </c>
    </row>
    <row r="446" spans="1:9" x14ac:dyDescent="0.55000000000000004">
      <c r="A446">
        <v>1772165398</v>
      </c>
      <c r="B446" t="s">
        <v>6</v>
      </c>
      <c r="C446" t="s">
        <v>7</v>
      </c>
      <c r="D446">
        <v>5186.6099999999997</v>
      </c>
      <c r="E446">
        <v>0</v>
      </c>
      <c r="G446" s="1">
        <f t="shared" si="18"/>
        <v>46080.173587962963</v>
      </c>
      <c r="H446" s="2">
        <f t="shared" si="19"/>
        <v>46080.173611111109</v>
      </c>
      <c r="I446">
        <f t="shared" si="20"/>
        <v>1772165400</v>
      </c>
    </row>
    <row r="447" spans="1:9" x14ac:dyDescent="0.55000000000000004">
      <c r="A447">
        <v>1772165698</v>
      </c>
      <c r="B447" t="s">
        <v>6</v>
      </c>
      <c r="C447" t="s">
        <v>7</v>
      </c>
      <c r="D447">
        <v>5184.83</v>
      </c>
      <c r="E447">
        <v>0</v>
      </c>
      <c r="G447" s="1">
        <f t="shared" si="18"/>
        <v>46080.177060185189</v>
      </c>
      <c r="H447" s="2">
        <f t="shared" si="19"/>
        <v>46080.177083333336</v>
      </c>
      <c r="I447">
        <f t="shared" si="20"/>
        <v>1772165700</v>
      </c>
    </row>
    <row r="448" spans="1:9" x14ac:dyDescent="0.55000000000000004">
      <c r="A448">
        <v>1772165998</v>
      </c>
      <c r="B448" t="s">
        <v>6</v>
      </c>
      <c r="C448" t="s">
        <v>7</v>
      </c>
      <c r="D448">
        <v>5187.8599999999997</v>
      </c>
      <c r="E448">
        <v>0</v>
      </c>
      <c r="G448" s="1">
        <f t="shared" si="18"/>
        <v>46080.180532407408</v>
      </c>
      <c r="H448" s="2">
        <f t="shared" si="19"/>
        <v>46080.180555555555</v>
      </c>
      <c r="I448">
        <f t="shared" si="20"/>
        <v>1772166000</v>
      </c>
    </row>
    <row r="449" spans="1:9" x14ac:dyDescent="0.55000000000000004">
      <c r="A449">
        <v>1772166298</v>
      </c>
      <c r="B449" t="s">
        <v>6</v>
      </c>
      <c r="C449" t="s">
        <v>7</v>
      </c>
      <c r="D449">
        <v>5187.37</v>
      </c>
      <c r="E449">
        <v>0</v>
      </c>
      <c r="G449" s="1">
        <f t="shared" si="18"/>
        <v>46080.184004629627</v>
      </c>
      <c r="H449" s="2">
        <f t="shared" si="19"/>
        <v>46080.184027777781</v>
      </c>
      <c r="I449">
        <f t="shared" si="20"/>
        <v>1772166300</v>
      </c>
    </row>
    <row r="450" spans="1:9" x14ac:dyDescent="0.55000000000000004">
      <c r="A450">
        <v>1772166598</v>
      </c>
      <c r="B450" t="s">
        <v>6</v>
      </c>
      <c r="C450" t="s">
        <v>7</v>
      </c>
      <c r="D450">
        <v>5186.79</v>
      </c>
      <c r="E450">
        <v>0</v>
      </c>
      <c r="G450" s="1">
        <f t="shared" ref="G450:G501" si="21">(A450/86400)+25569</f>
        <v>46080.187476851846</v>
      </c>
      <c r="H450" s="2">
        <f t="shared" ref="H450:H501" si="22">CEILING(INT(G450*1440)/1440*288,1)/288</f>
        <v>46080.1875</v>
      </c>
      <c r="I450">
        <f t="shared" si="20"/>
        <v>1772166600</v>
      </c>
    </row>
    <row r="451" spans="1:9" x14ac:dyDescent="0.55000000000000004">
      <c r="A451">
        <v>1772166898</v>
      </c>
      <c r="B451" t="s">
        <v>6</v>
      </c>
      <c r="C451" t="s">
        <v>7</v>
      </c>
      <c r="D451">
        <v>5187.75</v>
      </c>
      <c r="E451">
        <v>0</v>
      </c>
      <c r="G451" s="1">
        <f t="shared" si="21"/>
        <v>46080.190949074073</v>
      </c>
      <c r="H451" s="2">
        <f t="shared" si="22"/>
        <v>46080.190972222219</v>
      </c>
      <c r="I451">
        <f t="shared" ref="I451:I501" si="23">MROUND((H451-25569)*86400,300)</f>
        <v>1772166900</v>
      </c>
    </row>
    <row r="452" spans="1:9" x14ac:dyDescent="0.55000000000000004">
      <c r="A452">
        <v>1772167198</v>
      </c>
      <c r="B452" t="s">
        <v>6</v>
      </c>
      <c r="C452" t="s">
        <v>7</v>
      </c>
      <c r="D452">
        <v>5187.34</v>
      </c>
      <c r="E452">
        <v>0</v>
      </c>
      <c r="G452" s="1">
        <f t="shared" si="21"/>
        <v>46080.194421296299</v>
      </c>
      <c r="H452" s="2">
        <f t="shared" si="22"/>
        <v>46080.194444444445</v>
      </c>
      <c r="I452">
        <f t="shared" si="23"/>
        <v>1772167200</v>
      </c>
    </row>
    <row r="453" spans="1:9" x14ac:dyDescent="0.55000000000000004">
      <c r="A453">
        <v>1772167498</v>
      </c>
      <c r="B453" t="s">
        <v>6</v>
      </c>
      <c r="C453" t="s">
        <v>7</v>
      </c>
      <c r="D453">
        <v>5185.67</v>
      </c>
      <c r="E453">
        <v>0</v>
      </c>
      <c r="G453" s="1">
        <f t="shared" si="21"/>
        <v>46080.197893518518</v>
      </c>
      <c r="H453" s="2">
        <f t="shared" si="22"/>
        <v>46080.197916666664</v>
      </c>
      <c r="I453">
        <f t="shared" si="23"/>
        <v>1772167500</v>
      </c>
    </row>
    <row r="454" spans="1:9" x14ac:dyDescent="0.55000000000000004">
      <c r="A454">
        <v>1772167798</v>
      </c>
      <c r="B454" t="s">
        <v>6</v>
      </c>
      <c r="C454" t="s">
        <v>7</v>
      </c>
      <c r="D454">
        <v>5183.22</v>
      </c>
      <c r="E454">
        <v>0</v>
      </c>
      <c r="G454" s="1">
        <f t="shared" si="21"/>
        <v>46080.201365740737</v>
      </c>
      <c r="H454" s="2">
        <f t="shared" si="22"/>
        <v>46080.201388888891</v>
      </c>
      <c r="I454">
        <f t="shared" si="23"/>
        <v>1772167800</v>
      </c>
    </row>
    <row r="455" spans="1:9" x14ac:dyDescent="0.55000000000000004">
      <c r="A455">
        <v>1772168098</v>
      </c>
      <c r="B455" t="s">
        <v>6</v>
      </c>
      <c r="C455" t="s">
        <v>7</v>
      </c>
      <c r="D455">
        <v>5181.88</v>
      </c>
      <c r="E455">
        <v>0</v>
      </c>
      <c r="G455" s="1">
        <f t="shared" si="21"/>
        <v>46080.204837962963</v>
      </c>
      <c r="H455" s="2">
        <f t="shared" si="22"/>
        <v>46080.204861111109</v>
      </c>
      <c r="I455">
        <f t="shared" si="23"/>
        <v>1772168100</v>
      </c>
    </row>
    <row r="456" spans="1:9" x14ac:dyDescent="0.55000000000000004">
      <c r="A456">
        <v>1772168398</v>
      </c>
      <c r="B456" t="s">
        <v>6</v>
      </c>
      <c r="C456" t="s">
        <v>7</v>
      </c>
      <c r="D456">
        <v>5184.54</v>
      </c>
      <c r="E456">
        <v>0</v>
      </c>
      <c r="G456" s="1">
        <f t="shared" si="21"/>
        <v>46080.208310185189</v>
      </c>
      <c r="H456" s="2">
        <f t="shared" si="22"/>
        <v>46080.208333333336</v>
      </c>
      <c r="I456">
        <f t="shared" si="23"/>
        <v>1772168400</v>
      </c>
    </row>
    <row r="457" spans="1:9" x14ac:dyDescent="0.55000000000000004">
      <c r="A457">
        <v>1772168698</v>
      </c>
      <c r="B457" t="s">
        <v>6</v>
      </c>
      <c r="C457" t="s">
        <v>7</v>
      </c>
      <c r="D457">
        <v>5185.09</v>
      </c>
      <c r="E457">
        <v>0</v>
      </c>
      <c r="G457" s="1">
        <f t="shared" si="21"/>
        <v>46080.211782407408</v>
      </c>
      <c r="H457" s="2">
        <f t="shared" si="22"/>
        <v>46080.211805555555</v>
      </c>
      <c r="I457">
        <f t="shared" si="23"/>
        <v>1772168700</v>
      </c>
    </row>
    <row r="458" spans="1:9" x14ac:dyDescent="0.55000000000000004">
      <c r="A458">
        <v>1772168998</v>
      </c>
      <c r="B458" t="s">
        <v>6</v>
      </c>
      <c r="C458" t="s">
        <v>7</v>
      </c>
      <c r="D458">
        <v>5187.34</v>
      </c>
      <c r="E458">
        <v>0</v>
      </c>
      <c r="G458" s="1">
        <f t="shared" si="21"/>
        <v>46080.215254629627</v>
      </c>
      <c r="H458" s="2">
        <f t="shared" si="22"/>
        <v>46080.215277777781</v>
      </c>
      <c r="I458">
        <f t="shared" si="23"/>
        <v>1772169000</v>
      </c>
    </row>
    <row r="459" spans="1:9" x14ac:dyDescent="0.55000000000000004">
      <c r="A459">
        <v>1772169298</v>
      </c>
      <c r="B459" t="s">
        <v>6</v>
      </c>
      <c r="C459" t="s">
        <v>7</v>
      </c>
      <c r="D459">
        <v>5186.4799999999996</v>
      </c>
      <c r="E459">
        <v>0</v>
      </c>
      <c r="G459" s="1">
        <f t="shared" si="21"/>
        <v>46080.218726851846</v>
      </c>
      <c r="H459" s="2">
        <f t="shared" si="22"/>
        <v>46080.21875</v>
      </c>
      <c r="I459">
        <f t="shared" si="23"/>
        <v>1772169300</v>
      </c>
    </row>
    <row r="460" spans="1:9" x14ac:dyDescent="0.55000000000000004">
      <c r="A460">
        <v>1772169598</v>
      </c>
      <c r="B460" t="s">
        <v>6</v>
      </c>
      <c r="C460" t="s">
        <v>7</v>
      </c>
      <c r="D460">
        <v>5189.16</v>
      </c>
      <c r="E460">
        <v>0</v>
      </c>
      <c r="G460" s="1">
        <f t="shared" si="21"/>
        <v>46080.222199074073</v>
      </c>
      <c r="H460" s="2">
        <f t="shared" si="22"/>
        <v>46080.222222222219</v>
      </c>
      <c r="I460">
        <f t="shared" si="23"/>
        <v>1772169600</v>
      </c>
    </row>
    <row r="461" spans="1:9" x14ac:dyDescent="0.55000000000000004">
      <c r="A461">
        <v>1772169898</v>
      </c>
      <c r="B461" t="s">
        <v>6</v>
      </c>
      <c r="C461" t="s">
        <v>7</v>
      </c>
      <c r="D461">
        <v>5194.8</v>
      </c>
      <c r="E461">
        <v>0</v>
      </c>
      <c r="G461" s="1">
        <f t="shared" si="21"/>
        <v>46080.225671296299</v>
      </c>
      <c r="H461" s="2">
        <f t="shared" si="22"/>
        <v>46080.225694444445</v>
      </c>
      <c r="I461">
        <f t="shared" si="23"/>
        <v>1772169900</v>
      </c>
    </row>
    <row r="462" spans="1:9" x14ac:dyDescent="0.55000000000000004">
      <c r="A462">
        <v>1772170198</v>
      </c>
      <c r="B462" t="s">
        <v>6</v>
      </c>
      <c r="C462" t="s">
        <v>7</v>
      </c>
      <c r="D462">
        <v>5196.26</v>
      </c>
      <c r="E462">
        <v>0</v>
      </c>
      <c r="G462" s="1">
        <f t="shared" si="21"/>
        <v>46080.229143518518</v>
      </c>
      <c r="H462" s="2">
        <f t="shared" si="22"/>
        <v>46080.229166666664</v>
      </c>
      <c r="I462">
        <f t="shared" si="23"/>
        <v>1772170200</v>
      </c>
    </row>
    <row r="463" spans="1:9" x14ac:dyDescent="0.55000000000000004">
      <c r="A463">
        <v>1772170498</v>
      </c>
      <c r="B463" t="s">
        <v>6</v>
      </c>
      <c r="C463" t="s">
        <v>7</v>
      </c>
      <c r="D463">
        <v>5194.54</v>
      </c>
      <c r="E463">
        <v>0</v>
      </c>
      <c r="G463" s="1">
        <f t="shared" si="21"/>
        <v>46080.232615740737</v>
      </c>
      <c r="H463" s="2">
        <f t="shared" si="22"/>
        <v>46080.232638888891</v>
      </c>
      <c r="I463">
        <f t="shared" si="23"/>
        <v>1772170500</v>
      </c>
    </row>
    <row r="464" spans="1:9" x14ac:dyDescent="0.55000000000000004">
      <c r="A464">
        <v>1772170798</v>
      </c>
      <c r="B464" t="s">
        <v>6</v>
      </c>
      <c r="C464" t="s">
        <v>7</v>
      </c>
      <c r="D464">
        <v>5191.87</v>
      </c>
      <c r="E464">
        <v>0</v>
      </c>
      <c r="G464" s="1">
        <f t="shared" si="21"/>
        <v>46080.236087962963</v>
      </c>
      <c r="H464" s="2">
        <f t="shared" si="22"/>
        <v>46080.236111111109</v>
      </c>
      <c r="I464">
        <f t="shared" si="23"/>
        <v>1772170800</v>
      </c>
    </row>
    <row r="465" spans="1:9" x14ac:dyDescent="0.55000000000000004">
      <c r="A465">
        <v>1772171098</v>
      </c>
      <c r="B465" t="s">
        <v>6</v>
      </c>
      <c r="C465" t="s">
        <v>7</v>
      </c>
      <c r="D465">
        <v>5191.26</v>
      </c>
      <c r="E465">
        <v>0</v>
      </c>
      <c r="G465" s="1">
        <f t="shared" si="21"/>
        <v>46080.239560185189</v>
      </c>
      <c r="H465" s="2">
        <f t="shared" si="22"/>
        <v>46080.239583333336</v>
      </c>
      <c r="I465">
        <f t="shared" si="23"/>
        <v>1772171100</v>
      </c>
    </row>
    <row r="466" spans="1:9" x14ac:dyDescent="0.55000000000000004">
      <c r="A466">
        <v>1772171398</v>
      </c>
      <c r="B466" t="s">
        <v>6</v>
      </c>
      <c r="C466" t="s">
        <v>7</v>
      </c>
      <c r="D466">
        <v>5194.8599999999997</v>
      </c>
      <c r="E466">
        <v>0</v>
      </c>
      <c r="G466" s="1">
        <f t="shared" si="21"/>
        <v>46080.243032407408</v>
      </c>
      <c r="H466" s="2">
        <f t="shared" si="22"/>
        <v>46080.243055555555</v>
      </c>
      <c r="I466">
        <f t="shared" si="23"/>
        <v>1772171400</v>
      </c>
    </row>
    <row r="467" spans="1:9" x14ac:dyDescent="0.55000000000000004">
      <c r="A467">
        <v>1772171698</v>
      </c>
      <c r="B467" t="s">
        <v>6</v>
      </c>
      <c r="C467" t="s">
        <v>7</v>
      </c>
      <c r="D467">
        <v>5197.92</v>
      </c>
      <c r="E467">
        <v>0</v>
      </c>
      <c r="G467" s="1">
        <f t="shared" si="21"/>
        <v>46080.246504629627</v>
      </c>
      <c r="H467" s="2">
        <f t="shared" si="22"/>
        <v>46080.246527777781</v>
      </c>
      <c r="I467">
        <f t="shared" si="23"/>
        <v>1772171700</v>
      </c>
    </row>
    <row r="468" spans="1:9" x14ac:dyDescent="0.55000000000000004">
      <c r="A468">
        <v>1772171998</v>
      </c>
      <c r="B468" t="s">
        <v>6</v>
      </c>
      <c r="C468" t="s">
        <v>7</v>
      </c>
      <c r="D468">
        <v>5193.54</v>
      </c>
      <c r="E468">
        <v>0</v>
      </c>
      <c r="G468" s="1">
        <f t="shared" si="21"/>
        <v>46080.249976851846</v>
      </c>
      <c r="H468" s="2">
        <f t="shared" si="22"/>
        <v>46080.25</v>
      </c>
      <c r="I468">
        <f t="shared" si="23"/>
        <v>1772172000</v>
      </c>
    </row>
    <row r="469" spans="1:9" x14ac:dyDescent="0.55000000000000004">
      <c r="A469">
        <v>1772172298</v>
      </c>
      <c r="B469" t="s">
        <v>6</v>
      </c>
      <c r="C469" t="s">
        <v>7</v>
      </c>
      <c r="D469">
        <v>5194.7299999999996</v>
      </c>
      <c r="E469">
        <v>0</v>
      </c>
      <c r="G469" s="1">
        <f t="shared" si="21"/>
        <v>46080.253449074073</v>
      </c>
      <c r="H469" s="2">
        <f t="shared" si="22"/>
        <v>46080.253472222219</v>
      </c>
      <c r="I469">
        <f t="shared" si="23"/>
        <v>1772172300</v>
      </c>
    </row>
    <row r="470" spans="1:9" x14ac:dyDescent="0.55000000000000004">
      <c r="A470">
        <v>1772172598</v>
      </c>
      <c r="B470" t="s">
        <v>6</v>
      </c>
      <c r="C470" t="s">
        <v>7</v>
      </c>
      <c r="D470">
        <v>5197.1400000000003</v>
      </c>
      <c r="E470">
        <v>0</v>
      </c>
      <c r="G470" s="1">
        <f t="shared" si="21"/>
        <v>46080.256921296299</v>
      </c>
      <c r="H470" s="2">
        <f t="shared" si="22"/>
        <v>46080.256944444445</v>
      </c>
      <c r="I470">
        <f t="shared" si="23"/>
        <v>1772172600</v>
      </c>
    </row>
    <row r="471" spans="1:9" x14ac:dyDescent="0.55000000000000004">
      <c r="A471">
        <v>1772172898</v>
      </c>
      <c r="B471" t="s">
        <v>6</v>
      </c>
      <c r="C471" t="s">
        <v>7</v>
      </c>
      <c r="D471">
        <v>5195.58</v>
      </c>
      <c r="E471">
        <v>0</v>
      </c>
      <c r="G471" s="1">
        <f t="shared" si="21"/>
        <v>46080.260393518518</v>
      </c>
      <c r="H471" s="2">
        <f t="shared" si="22"/>
        <v>46080.260416666664</v>
      </c>
      <c r="I471">
        <f t="shared" si="23"/>
        <v>1772172900</v>
      </c>
    </row>
    <row r="472" spans="1:9" x14ac:dyDescent="0.55000000000000004">
      <c r="A472">
        <v>1772173198</v>
      </c>
      <c r="B472" t="s">
        <v>6</v>
      </c>
      <c r="C472" t="s">
        <v>7</v>
      </c>
      <c r="D472">
        <v>5195</v>
      </c>
      <c r="E472">
        <v>0</v>
      </c>
      <c r="G472" s="1">
        <f t="shared" si="21"/>
        <v>46080.263865740737</v>
      </c>
      <c r="H472" s="2">
        <f t="shared" si="22"/>
        <v>46080.263888888891</v>
      </c>
      <c r="I472">
        <f t="shared" si="23"/>
        <v>1772173200</v>
      </c>
    </row>
    <row r="473" spans="1:9" x14ac:dyDescent="0.55000000000000004">
      <c r="A473">
        <v>1772173498</v>
      </c>
      <c r="B473" t="s">
        <v>6</v>
      </c>
      <c r="C473" t="s">
        <v>7</v>
      </c>
      <c r="D473">
        <v>5193.22</v>
      </c>
      <c r="E473">
        <v>0</v>
      </c>
      <c r="G473" s="1">
        <f t="shared" si="21"/>
        <v>46080.267337962963</v>
      </c>
      <c r="H473" s="2">
        <f t="shared" si="22"/>
        <v>46080.267361111109</v>
      </c>
      <c r="I473">
        <f t="shared" si="23"/>
        <v>1772173500</v>
      </c>
    </row>
    <row r="474" spans="1:9" x14ac:dyDescent="0.55000000000000004">
      <c r="A474">
        <v>1772173798</v>
      </c>
      <c r="B474" t="s">
        <v>6</v>
      </c>
      <c r="C474" t="s">
        <v>7</v>
      </c>
      <c r="D474">
        <v>5192.34</v>
      </c>
      <c r="E474">
        <v>1</v>
      </c>
      <c r="G474" s="1">
        <f t="shared" si="21"/>
        <v>46080.270810185189</v>
      </c>
      <c r="H474" s="2">
        <f t="shared" si="22"/>
        <v>46080.270833333336</v>
      </c>
      <c r="I474">
        <f t="shared" si="23"/>
        <v>1772173800</v>
      </c>
    </row>
    <row r="475" spans="1:9" x14ac:dyDescent="0.55000000000000004">
      <c r="A475">
        <v>1772174098</v>
      </c>
      <c r="B475" t="s">
        <v>6</v>
      </c>
      <c r="C475" t="s">
        <v>7</v>
      </c>
      <c r="D475">
        <v>5194.18</v>
      </c>
      <c r="E475">
        <v>0</v>
      </c>
      <c r="G475" s="1">
        <f t="shared" si="21"/>
        <v>46080.274282407408</v>
      </c>
      <c r="H475" s="2">
        <f t="shared" si="22"/>
        <v>46080.274305555555</v>
      </c>
      <c r="I475">
        <f t="shared" si="23"/>
        <v>1772174100</v>
      </c>
    </row>
    <row r="476" spans="1:9" x14ac:dyDescent="0.55000000000000004">
      <c r="A476">
        <v>1772174398</v>
      </c>
      <c r="B476" t="s">
        <v>6</v>
      </c>
      <c r="C476" t="s">
        <v>7</v>
      </c>
      <c r="D476">
        <v>5193.45</v>
      </c>
      <c r="E476">
        <v>0</v>
      </c>
      <c r="G476" s="1">
        <f t="shared" si="21"/>
        <v>46080.277754629627</v>
      </c>
      <c r="H476" s="2">
        <f t="shared" si="22"/>
        <v>46080.277777777781</v>
      </c>
      <c r="I476">
        <f t="shared" si="23"/>
        <v>1772174400</v>
      </c>
    </row>
    <row r="477" spans="1:9" x14ac:dyDescent="0.55000000000000004">
      <c r="A477">
        <v>1772174698</v>
      </c>
      <c r="B477" t="s">
        <v>6</v>
      </c>
      <c r="C477" t="s">
        <v>7</v>
      </c>
      <c r="D477">
        <v>5191.8900000000003</v>
      </c>
      <c r="E477">
        <v>0</v>
      </c>
      <c r="G477" s="1">
        <f t="shared" si="21"/>
        <v>46080.281226851846</v>
      </c>
      <c r="H477" s="2">
        <f t="shared" si="22"/>
        <v>46080.28125</v>
      </c>
      <c r="I477">
        <f t="shared" si="23"/>
        <v>1772174700</v>
      </c>
    </row>
    <row r="478" spans="1:9" x14ac:dyDescent="0.55000000000000004">
      <c r="A478">
        <v>1772174998</v>
      </c>
      <c r="B478" t="s">
        <v>6</v>
      </c>
      <c r="C478" t="s">
        <v>7</v>
      </c>
      <c r="D478">
        <v>5188.8500000000004</v>
      </c>
      <c r="E478">
        <v>0</v>
      </c>
      <c r="G478" s="1">
        <f t="shared" si="21"/>
        <v>46080.284699074073</v>
      </c>
      <c r="H478" s="2">
        <f t="shared" si="22"/>
        <v>46080.284722222219</v>
      </c>
      <c r="I478">
        <f t="shared" si="23"/>
        <v>1772175000</v>
      </c>
    </row>
    <row r="479" spans="1:9" x14ac:dyDescent="0.55000000000000004">
      <c r="A479">
        <v>1772175298</v>
      </c>
      <c r="B479" t="s">
        <v>6</v>
      </c>
      <c r="C479" t="s">
        <v>7</v>
      </c>
      <c r="D479">
        <v>5185.71</v>
      </c>
      <c r="E479">
        <v>0</v>
      </c>
      <c r="G479" s="1">
        <f t="shared" si="21"/>
        <v>46080.288171296299</v>
      </c>
      <c r="H479" s="2">
        <f t="shared" si="22"/>
        <v>46080.288194444445</v>
      </c>
      <c r="I479">
        <f t="shared" si="23"/>
        <v>1772175300</v>
      </c>
    </row>
    <row r="480" spans="1:9" x14ac:dyDescent="0.55000000000000004">
      <c r="A480">
        <v>1772175598</v>
      </c>
      <c r="B480" t="s">
        <v>6</v>
      </c>
      <c r="C480" t="s">
        <v>7</v>
      </c>
      <c r="D480">
        <v>5185.28</v>
      </c>
      <c r="E480">
        <v>0</v>
      </c>
      <c r="G480" s="1">
        <f t="shared" si="21"/>
        <v>46080.291643518518</v>
      </c>
      <c r="H480" s="2">
        <f t="shared" si="22"/>
        <v>46080.291666666664</v>
      </c>
      <c r="I480">
        <f t="shared" si="23"/>
        <v>1772175600</v>
      </c>
    </row>
    <row r="481" spans="1:9" x14ac:dyDescent="0.55000000000000004">
      <c r="A481">
        <v>1772175898</v>
      </c>
      <c r="B481" t="s">
        <v>6</v>
      </c>
      <c r="C481" t="s">
        <v>7</v>
      </c>
      <c r="D481">
        <v>5187.16</v>
      </c>
      <c r="E481">
        <v>0</v>
      </c>
      <c r="G481" s="1">
        <f t="shared" si="21"/>
        <v>46080.295115740737</v>
      </c>
      <c r="H481" s="2">
        <f t="shared" si="22"/>
        <v>46080.295138888891</v>
      </c>
      <c r="I481">
        <f t="shared" si="23"/>
        <v>1772175900</v>
      </c>
    </row>
    <row r="482" spans="1:9" x14ac:dyDescent="0.55000000000000004">
      <c r="A482">
        <v>1772176198</v>
      </c>
      <c r="B482" t="s">
        <v>6</v>
      </c>
      <c r="C482" t="s">
        <v>7</v>
      </c>
      <c r="D482">
        <v>5181.7</v>
      </c>
      <c r="E482">
        <v>0</v>
      </c>
      <c r="G482" s="1">
        <f t="shared" si="21"/>
        <v>46080.298587962963</v>
      </c>
      <c r="H482" s="2">
        <f t="shared" si="22"/>
        <v>46080.298611111109</v>
      </c>
      <c r="I482">
        <f t="shared" si="23"/>
        <v>1772176200</v>
      </c>
    </row>
    <row r="483" spans="1:9" x14ac:dyDescent="0.55000000000000004">
      <c r="A483">
        <v>1772176498</v>
      </c>
      <c r="B483" t="s">
        <v>6</v>
      </c>
      <c r="C483" t="s">
        <v>7</v>
      </c>
      <c r="D483">
        <v>5177.62</v>
      </c>
      <c r="E483">
        <v>0</v>
      </c>
      <c r="G483" s="1">
        <f t="shared" si="21"/>
        <v>46080.302060185189</v>
      </c>
      <c r="H483" s="2">
        <f t="shared" si="22"/>
        <v>46080.302083333336</v>
      </c>
      <c r="I483">
        <f t="shared" si="23"/>
        <v>1772176500</v>
      </c>
    </row>
    <row r="484" spans="1:9" x14ac:dyDescent="0.55000000000000004">
      <c r="A484">
        <v>1772176798</v>
      </c>
      <c r="B484" t="s">
        <v>6</v>
      </c>
      <c r="C484" t="s">
        <v>7</v>
      </c>
      <c r="D484">
        <v>5182.82</v>
      </c>
      <c r="E484">
        <v>0</v>
      </c>
      <c r="G484" s="1">
        <f t="shared" si="21"/>
        <v>46080.305532407408</v>
      </c>
      <c r="H484" s="2">
        <f t="shared" si="22"/>
        <v>46080.305555555555</v>
      </c>
      <c r="I484">
        <f t="shared" si="23"/>
        <v>1772176800</v>
      </c>
    </row>
    <row r="485" spans="1:9" x14ac:dyDescent="0.55000000000000004">
      <c r="A485">
        <v>1772177098</v>
      </c>
      <c r="B485" t="s">
        <v>6</v>
      </c>
      <c r="C485" t="s">
        <v>7</v>
      </c>
      <c r="D485">
        <v>5178.6400000000003</v>
      </c>
      <c r="E485">
        <v>0</v>
      </c>
      <c r="G485" s="1">
        <f t="shared" si="21"/>
        <v>46080.309004629627</v>
      </c>
      <c r="H485" s="2">
        <f t="shared" si="22"/>
        <v>46080.309027777781</v>
      </c>
      <c r="I485">
        <f t="shared" si="23"/>
        <v>1772177100</v>
      </c>
    </row>
    <row r="486" spans="1:9" x14ac:dyDescent="0.55000000000000004">
      <c r="A486">
        <v>1772177398</v>
      </c>
      <c r="B486" t="s">
        <v>6</v>
      </c>
      <c r="C486" t="s">
        <v>7</v>
      </c>
      <c r="D486">
        <v>5180.1899999999996</v>
      </c>
      <c r="E486">
        <v>0</v>
      </c>
      <c r="G486" s="1">
        <f t="shared" si="21"/>
        <v>46080.312476851846</v>
      </c>
      <c r="H486" s="2">
        <f t="shared" si="22"/>
        <v>46080.3125</v>
      </c>
      <c r="I486">
        <f t="shared" si="23"/>
        <v>1772177400</v>
      </c>
    </row>
    <row r="487" spans="1:9" x14ac:dyDescent="0.55000000000000004">
      <c r="A487">
        <v>1772177698</v>
      </c>
      <c r="B487" t="s">
        <v>6</v>
      </c>
      <c r="C487" t="s">
        <v>7</v>
      </c>
      <c r="D487">
        <v>5182.7</v>
      </c>
      <c r="E487">
        <v>0</v>
      </c>
      <c r="G487" s="1">
        <f t="shared" si="21"/>
        <v>46080.315949074073</v>
      </c>
      <c r="H487" s="2">
        <f t="shared" si="22"/>
        <v>46080.315972222219</v>
      </c>
      <c r="I487">
        <f t="shared" si="23"/>
        <v>1772177700</v>
      </c>
    </row>
    <row r="488" spans="1:9" x14ac:dyDescent="0.55000000000000004">
      <c r="A488">
        <v>1772177998</v>
      </c>
      <c r="B488" t="s">
        <v>6</v>
      </c>
      <c r="C488" t="s">
        <v>7</v>
      </c>
      <c r="D488">
        <v>5180.5200000000004</v>
      </c>
      <c r="E488">
        <v>0</v>
      </c>
      <c r="G488" s="1">
        <f t="shared" si="21"/>
        <v>46080.319421296299</v>
      </c>
      <c r="H488" s="2">
        <f t="shared" si="22"/>
        <v>46080.319444444445</v>
      </c>
      <c r="I488">
        <f t="shared" si="23"/>
        <v>1772178000</v>
      </c>
    </row>
    <row r="489" spans="1:9" x14ac:dyDescent="0.55000000000000004">
      <c r="A489">
        <v>1772178298</v>
      </c>
      <c r="B489" t="s">
        <v>6</v>
      </c>
      <c r="C489" t="s">
        <v>7</v>
      </c>
      <c r="D489">
        <v>5181.24</v>
      </c>
      <c r="E489">
        <v>0</v>
      </c>
      <c r="G489" s="1">
        <f t="shared" si="21"/>
        <v>46080.322893518518</v>
      </c>
      <c r="H489" s="2">
        <f t="shared" si="22"/>
        <v>46080.322916666664</v>
      </c>
      <c r="I489">
        <f t="shared" si="23"/>
        <v>1772178300</v>
      </c>
    </row>
    <row r="490" spans="1:9" x14ac:dyDescent="0.55000000000000004">
      <c r="A490">
        <v>1772178598</v>
      </c>
      <c r="B490" t="s">
        <v>6</v>
      </c>
      <c r="C490" t="s">
        <v>7</v>
      </c>
      <c r="D490">
        <v>5179.6499999999996</v>
      </c>
      <c r="E490">
        <v>0</v>
      </c>
      <c r="G490" s="1">
        <f t="shared" si="21"/>
        <v>46080.326365740737</v>
      </c>
      <c r="H490" s="2">
        <f t="shared" si="22"/>
        <v>46080.326388888891</v>
      </c>
      <c r="I490">
        <f t="shared" si="23"/>
        <v>1772178600</v>
      </c>
    </row>
    <row r="491" spans="1:9" x14ac:dyDescent="0.55000000000000004">
      <c r="A491">
        <v>1772178898</v>
      </c>
      <c r="B491" t="s">
        <v>6</v>
      </c>
      <c r="C491" t="s">
        <v>7</v>
      </c>
      <c r="D491">
        <v>5176.1000000000004</v>
      </c>
      <c r="E491">
        <v>0</v>
      </c>
      <c r="G491" s="1">
        <f t="shared" si="21"/>
        <v>46080.329837962963</v>
      </c>
      <c r="H491" s="2">
        <f t="shared" si="22"/>
        <v>46080.329861111109</v>
      </c>
      <c r="I491">
        <f t="shared" si="23"/>
        <v>1772178900</v>
      </c>
    </row>
    <row r="492" spans="1:9" x14ac:dyDescent="0.55000000000000004">
      <c r="A492">
        <v>1772179198</v>
      </c>
      <c r="B492" t="s">
        <v>6</v>
      </c>
      <c r="C492" t="s">
        <v>7</v>
      </c>
      <c r="D492">
        <v>5180.66</v>
      </c>
      <c r="E492">
        <v>0</v>
      </c>
      <c r="G492" s="1">
        <f t="shared" si="21"/>
        <v>46080.333310185189</v>
      </c>
      <c r="H492" s="2">
        <f t="shared" si="22"/>
        <v>46080.333333333336</v>
      </c>
      <c r="I492">
        <f t="shared" si="23"/>
        <v>1772179200</v>
      </c>
    </row>
    <row r="493" spans="1:9" x14ac:dyDescent="0.55000000000000004">
      <c r="A493">
        <v>1772179498</v>
      </c>
      <c r="B493" t="s">
        <v>6</v>
      </c>
      <c r="C493" t="s">
        <v>7</v>
      </c>
      <c r="D493">
        <v>5180.62</v>
      </c>
      <c r="E493">
        <v>1</v>
      </c>
      <c r="G493" s="1">
        <f t="shared" si="21"/>
        <v>46080.336782407408</v>
      </c>
      <c r="H493" s="2">
        <f t="shared" si="22"/>
        <v>46080.336805555555</v>
      </c>
      <c r="I493">
        <f t="shared" si="23"/>
        <v>1772179500</v>
      </c>
    </row>
    <row r="494" spans="1:9" x14ac:dyDescent="0.55000000000000004">
      <c r="A494">
        <v>1772179798</v>
      </c>
      <c r="B494" t="s">
        <v>6</v>
      </c>
      <c r="C494" t="s">
        <v>7</v>
      </c>
      <c r="D494">
        <v>5178.43</v>
      </c>
      <c r="E494">
        <v>0</v>
      </c>
      <c r="G494" s="1">
        <f t="shared" si="21"/>
        <v>46080.340254629627</v>
      </c>
      <c r="H494" s="2">
        <f t="shared" si="22"/>
        <v>46080.340277777781</v>
      </c>
      <c r="I494">
        <f t="shared" si="23"/>
        <v>1772179800</v>
      </c>
    </row>
    <row r="495" spans="1:9" x14ac:dyDescent="0.55000000000000004">
      <c r="A495">
        <v>1772180098</v>
      </c>
      <c r="B495" t="s">
        <v>6</v>
      </c>
      <c r="C495" t="s">
        <v>7</v>
      </c>
      <c r="D495">
        <v>5178.8999999999996</v>
      </c>
      <c r="E495">
        <v>0</v>
      </c>
      <c r="G495" s="1">
        <f t="shared" si="21"/>
        <v>46080.343726851846</v>
      </c>
      <c r="H495" s="2">
        <f t="shared" si="22"/>
        <v>46080.34375</v>
      </c>
      <c r="I495">
        <f t="shared" si="23"/>
        <v>1772180100</v>
      </c>
    </row>
    <row r="496" spans="1:9" x14ac:dyDescent="0.55000000000000004">
      <c r="A496">
        <v>1772180398</v>
      </c>
      <c r="B496" t="s">
        <v>6</v>
      </c>
      <c r="C496" t="s">
        <v>7</v>
      </c>
      <c r="D496">
        <v>5175</v>
      </c>
      <c r="E496">
        <v>0</v>
      </c>
      <c r="G496" s="1">
        <f t="shared" si="21"/>
        <v>46080.347199074073</v>
      </c>
      <c r="H496" s="2">
        <f t="shared" si="22"/>
        <v>46080.347222222219</v>
      </c>
      <c r="I496">
        <f t="shared" si="23"/>
        <v>1772180400</v>
      </c>
    </row>
    <row r="497" spans="1:9" x14ac:dyDescent="0.55000000000000004">
      <c r="A497">
        <v>1772180698</v>
      </c>
      <c r="B497" t="s">
        <v>6</v>
      </c>
      <c r="C497" t="s">
        <v>7</v>
      </c>
      <c r="D497">
        <v>5177.6099999999997</v>
      </c>
      <c r="E497">
        <v>0</v>
      </c>
      <c r="G497" s="1">
        <f t="shared" si="21"/>
        <v>46080.350671296299</v>
      </c>
      <c r="H497" s="2">
        <f t="shared" si="22"/>
        <v>46080.350694444445</v>
      </c>
      <c r="I497">
        <f t="shared" si="23"/>
        <v>1772180700</v>
      </c>
    </row>
    <row r="498" spans="1:9" x14ac:dyDescent="0.55000000000000004">
      <c r="A498">
        <v>1772180998</v>
      </c>
      <c r="B498" t="s">
        <v>6</v>
      </c>
      <c r="C498" t="s">
        <v>7</v>
      </c>
      <c r="D498">
        <v>5181.78</v>
      </c>
      <c r="E498">
        <v>0</v>
      </c>
      <c r="G498" s="1">
        <f t="shared" si="21"/>
        <v>46080.354143518518</v>
      </c>
      <c r="H498" s="2">
        <f t="shared" si="22"/>
        <v>46080.354166666664</v>
      </c>
      <c r="I498">
        <f t="shared" si="23"/>
        <v>1772181000</v>
      </c>
    </row>
    <row r="499" spans="1:9" x14ac:dyDescent="0.55000000000000004">
      <c r="A499">
        <v>1772181298</v>
      </c>
      <c r="B499" t="s">
        <v>6</v>
      </c>
      <c r="C499" t="s">
        <v>7</v>
      </c>
      <c r="D499">
        <v>5180.34</v>
      </c>
      <c r="E499">
        <v>0</v>
      </c>
      <c r="G499" s="1">
        <f t="shared" si="21"/>
        <v>46080.357615740737</v>
      </c>
      <c r="H499" s="2">
        <f t="shared" si="22"/>
        <v>46080.357638888891</v>
      </c>
      <c r="I499">
        <f t="shared" si="23"/>
        <v>1772181300</v>
      </c>
    </row>
    <row r="500" spans="1:9" x14ac:dyDescent="0.55000000000000004">
      <c r="A500">
        <v>1772181598</v>
      </c>
      <c r="B500" t="s">
        <v>6</v>
      </c>
      <c r="C500" t="s">
        <v>7</v>
      </c>
      <c r="D500">
        <v>5180.32</v>
      </c>
      <c r="E500">
        <v>0</v>
      </c>
      <c r="G500" s="1">
        <f t="shared" si="21"/>
        <v>46080.361087962963</v>
      </c>
      <c r="H500" s="2">
        <f t="shared" si="22"/>
        <v>46080.361111111109</v>
      </c>
      <c r="I500">
        <f t="shared" si="23"/>
        <v>1772181600</v>
      </c>
    </row>
    <row r="501" spans="1:9" x14ac:dyDescent="0.55000000000000004">
      <c r="A501">
        <v>1772181898</v>
      </c>
      <c r="B501" t="s">
        <v>6</v>
      </c>
      <c r="C501" t="s">
        <v>7</v>
      </c>
      <c r="D501">
        <v>5181.1000000000004</v>
      </c>
      <c r="E501">
        <v>0</v>
      </c>
      <c r="G501" s="1">
        <f t="shared" si="21"/>
        <v>46080.364560185189</v>
      </c>
      <c r="H501" s="2">
        <f t="shared" si="22"/>
        <v>46080.364583333336</v>
      </c>
      <c r="I501">
        <f t="shared" si="23"/>
        <v>1772181900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45B43-19B7-45C6-A428-B527B51475B0}">
  <sheetPr>
    <tabColor rgb="FF00B0F0"/>
  </sheetPr>
  <dimension ref="A1:J500"/>
  <sheetViews>
    <sheetView zoomScale="70" zoomScaleNormal="70" workbookViewId="0">
      <selection activeCell="F4" sqref="F4"/>
    </sheetView>
  </sheetViews>
  <sheetFormatPr defaultRowHeight="14.4" x14ac:dyDescent="0.55000000000000004"/>
  <cols>
    <col min="1" max="1" width="10.68359375" bestFit="1" customWidth="1"/>
    <col min="8" max="8" width="26.20703125" bestFit="1" customWidth="1"/>
    <col min="9" max="9" width="27.47265625" bestFit="1" customWidth="1"/>
    <col min="10" max="10" width="17.47265625" bestFit="1" customWidth="1"/>
  </cols>
  <sheetData>
    <row r="1" spans="1:1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225</v>
      </c>
      <c r="F1" t="s">
        <v>226</v>
      </c>
      <c r="H1" t="s">
        <v>67</v>
      </c>
      <c r="I1" t="s">
        <v>68</v>
      </c>
      <c r="J1" t="s">
        <v>69</v>
      </c>
    </row>
    <row r="2" spans="1:10" x14ac:dyDescent="0.55000000000000004">
      <c r="A2">
        <v>1772025000</v>
      </c>
      <c r="B2" t="s">
        <v>6</v>
      </c>
      <c r="C2" t="s">
        <v>7</v>
      </c>
      <c r="D2">
        <v>5187.2</v>
      </c>
      <c r="E2">
        <v>5187.5351099999998</v>
      </c>
      <c r="F2">
        <v>5186.6252800000002</v>
      </c>
      <c r="H2" s="1">
        <f>(A2/86400)+25569</f>
        <v>46078.548611111109</v>
      </c>
      <c r="I2" s="1">
        <f>CEILING(INT(H2*1440)/1440*288,1)/288</f>
        <v>46078.548611111109</v>
      </c>
      <c r="J2">
        <f>MROUND((I2-25569)*86400,300)</f>
        <v>1772025000</v>
      </c>
    </row>
    <row r="3" spans="1:10" x14ac:dyDescent="0.55000000000000004">
      <c r="A3">
        <v>1772025300</v>
      </c>
      <c r="B3" t="s">
        <v>6</v>
      </c>
      <c r="C3" t="s">
        <v>7</v>
      </c>
      <c r="D3">
        <v>5187</v>
      </c>
      <c r="E3">
        <v>5187.9737400000004</v>
      </c>
      <c r="F3">
        <v>5187.2995099999998</v>
      </c>
      <c r="H3" s="1">
        <f t="shared" ref="H3:H66" si="0">(A3/86400)+25569</f>
        <v>46078.552083333328</v>
      </c>
      <c r="I3" s="1">
        <f t="shared" ref="I3:I66" si="1">CEILING(INT(H3*1440)/1440*288,1)/288</f>
        <v>46078.552083333336</v>
      </c>
      <c r="J3">
        <f t="shared" ref="J3:J66" si="2">MROUND((I3-25569)*86400,300)</f>
        <v>1772025300</v>
      </c>
    </row>
    <row r="4" spans="1:10" x14ac:dyDescent="0.55000000000000004">
      <c r="A4">
        <v>1772025600</v>
      </c>
      <c r="B4" t="s">
        <v>6</v>
      </c>
      <c r="C4" t="s">
        <v>7</v>
      </c>
      <c r="D4">
        <v>5191.13</v>
      </c>
      <c r="E4">
        <v>5188.1120000000001</v>
      </c>
      <c r="F4">
        <v>5187.7057599999998</v>
      </c>
      <c r="H4" s="1">
        <f t="shared" si="0"/>
        <v>46078.555555555555</v>
      </c>
      <c r="I4" s="1">
        <f t="shared" si="1"/>
        <v>46078.555555555555</v>
      </c>
      <c r="J4">
        <f t="shared" si="2"/>
        <v>1772025600</v>
      </c>
    </row>
    <row r="5" spans="1:10" x14ac:dyDescent="0.55000000000000004">
      <c r="A5">
        <v>1772025900</v>
      </c>
      <c r="B5" t="s">
        <v>6</v>
      </c>
      <c r="C5" t="s">
        <v>7</v>
      </c>
      <c r="D5">
        <v>5188.07</v>
      </c>
      <c r="E5">
        <v>5187.9841900000001</v>
      </c>
      <c r="F5">
        <v>5187.8449700000001</v>
      </c>
      <c r="H5" s="1">
        <f t="shared" si="0"/>
        <v>46078.559027777781</v>
      </c>
      <c r="I5" s="1">
        <f t="shared" si="1"/>
        <v>46078.559027777781</v>
      </c>
      <c r="J5">
        <f t="shared" si="2"/>
        <v>1772025900</v>
      </c>
    </row>
    <row r="6" spans="1:10" x14ac:dyDescent="0.55000000000000004">
      <c r="A6">
        <v>1772026200</v>
      </c>
      <c r="B6" t="s">
        <v>6</v>
      </c>
      <c r="C6" t="s">
        <v>7</v>
      </c>
      <c r="D6">
        <v>5188.16</v>
      </c>
      <c r="E6">
        <v>5187.8513300000004</v>
      </c>
      <c r="F6">
        <v>5187.8481499999998</v>
      </c>
      <c r="H6" s="1">
        <f t="shared" si="0"/>
        <v>46078.5625</v>
      </c>
      <c r="I6" s="1">
        <f t="shared" si="1"/>
        <v>46078.5625</v>
      </c>
      <c r="J6">
        <f t="shared" si="2"/>
        <v>1772026200</v>
      </c>
    </row>
    <row r="7" spans="1:10" x14ac:dyDescent="0.55000000000000004">
      <c r="A7">
        <v>1772026500</v>
      </c>
      <c r="B7" t="s">
        <v>6</v>
      </c>
      <c r="C7" t="s">
        <v>7</v>
      </c>
      <c r="D7">
        <v>5189.6099999999997</v>
      </c>
      <c r="E7">
        <v>5187.8602300000002</v>
      </c>
      <c r="F7">
        <v>5187.85419</v>
      </c>
      <c r="H7" s="1">
        <f t="shared" si="0"/>
        <v>46078.565972222219</v>
      </c>
      <c r="I7" s="1">
        <f t="shared" si="1"/>
        <v>46078.565972222219</v>
      </c>
      <c r="J7">
        <f t="shared" si="2"/>
        <v>1772026500</v>
      </c>
    </row>
    <row r="8" spans="1:10" x14ac:dyDescent="0.55000000000000004">
      <c r="A8">
        <v>1772026800</v>
      </c>
      <c r="B8" t="s">
        <v>6</v>
      </c>
      <c r="C8" t="s">
        <v>7</v>
      </c>
      <c r="D8">
        <v>5186.84</v>
      </c>
      <c r="E8">
        <v>5188.0223999999998</v>
      </c>
      <c r="F8">
        <v>5187.9382999999998</v>
      </c>
      <c r="H8" s="1">
        <f t="shared" si="0"/>
        <v>46078.569444444445</v>
      </c>
      <c r="I8" s="1">
        <f t="shared" si="1"/>
        <v>46078.569444444445</v>
      </c>
      <c r="J8">
        <f t="shared" si="2"/>
        <v>1772026800</v>
      </c>
    </row>
    <row r="9" spans="1:10" x14ac:dyDescent="0.55000000000000004">
      <c r="A9">
        <v>1772027100</v>
      </c>
      <c r="B9" t="s">
        <v>6</v>
      </c>
      <c r="C9" t="s">
        <v>7</v>
      </c>
      <c r="D9">
        <v>5186.59</v>
      </c>
      <c r="E9">
        <v>5188.3270400000001</v>
      </c>
      <c r="F9">
        <v>5188.13267</v>
      </c>
      <c r="H9" s="1">
        <f t="shared" si="0"/>
        <v>46078.572916666672</v>
      </c>
      <c r="I9" s="1">
        <f t="shared" si="1"/>
        <v>46078.572916666664</v>
      </c>
      <c r="J9">
        <f t="shared" si="2"/>
        <v>1772027100</v>
      </c>
    </row>
    <row r="10" spans="1:10" x14ac:dyDescent="0.55000000000000004">
      <c r="A10">
        <v>1772027400</v>
      </c>
      <c r="B10" t="s">
        <v>6</v>
      </c>
      <c r="C10" t="s">
        <v>7</v>
      </c>
      <c r="D10">
        <v>5186.07</v>
      </c>
      <c r="E10">
        <v>5188.5570600000001</v>
      </c>
      <c r="F10">
        <v>5188.3448699999999</v>
      </c>
      <c r="H10" s="1">
        <f t="shared" si="0"/>
        <v>46078.576388888891</v>
      </c>
      <c r="I10" s="1">
        <f t="shared" si="1"/>
        <v>46078.576388888891</v>
      </c>
      <c r="J10">
        <f t="shared" si="2"/>
        <v>1772027400</v>
      </c>
    </row>
    <row r="11" spans="1:10" x14ac:dyDescent="0.55000000000000004">
      <c r="A11">
        <v>1772027700</v>
      </c>
      <c r="B11" t="s">
        <v>6</v>
      </c>
      <c r="C11" t="s">
        <v>7</v>
      </c>
      <c r="D11">
        <v>5185.2299999999996</v>
      </c>
      <c r="E11">
        <v>5188.4096900000004</v>
      </c>
      <c r="F11">
        <v>5188.3772799999997</v>
      </c>
      <c r="H11" s="1">
        <f t="shared" si="0"/>
        <v>46078.579861111109</v>
      </c>
      <c r="I11" s="1">
        <f t="shared" si="1"/>
        <v>46078.579861111109</v>
      </c>
      <c r="J11">
        <f t="shared" si="2"/>
        <v>1772027700</v>
      </c>
    </row>
    <row r="12" spans="1:10" x14ac:dyDescent="0.55000000000000004">
      <c r="A12">
        <v>1772028000</v>
      </c>
      <c r="B12" t="s">
        <v>6</v>
      </c>
      <c r="C12" t="s">
        <v>7</v>
      </c>
      <c r="D12">
        <v>5187.18</v>
      </c>
      <c r="E12">
        <v>5187.6246000000001</v>
      </c>
      <c r="F12">
        <v>5188.0009399999999</v>
      </c>
      <c r="H12" s="1">
        <f t="shared" si="0"/>
        <v>46078.583333333328</v>
      </c>
      <c r="I12" s="1">
        <f t="shared" si="1"/>
        <v>46078.583333333336</v>
      </c>
      <c r="J12">
        <f t="shared" si="2"/>
        <v>1772028000</v>
      </c>
    </row>
    <row r="13" spans="1:10" x14ac:dyDescent="0.55000000000000004">
      <c r="A13">
        <v>1772028300</v>
      </c>
      <c r="B13" t="s">
        <v>6</v>
      </c>
      <c r="C13" t="s">
        <v>7</v>
      </c>
      <c r="D13">
        <v>5189.99</v>
      </c>
      <c r="E13">
        <v>5185.9859900000001</v>
      </c>
      <c r="F13">
        <v>5186.9934599999997</v>
      </c>
      <c r="H13" s="1">
        <f t="shared" si="0"/>
        <v>46078.586805555555</v>
      </c>
      <c r="I13" s="1">
        <f t="shared" si="1"/>
        <v>46078.586805555555</v>
      </c>
      <c r="J13">
        <f t="shared" si="2"/>
        <v>1772028300</v>
      </c>
    </row>
    <row r="14" spans="1:10" x14ac:dyDescent="0.55000000000000004">
      <c r="A14">
        <v>1772028600</v>
      </c>
      <c r="B14" t="s">
        <v>6</v>
      </c>
      <c r="C14" t="s">
        <v>7</v>
      </c>
      <c r="D14">
        <v>5185.4399999999996</v>
      </c>
      <c r="E14">
        <v>5183.4761399999998</v>
      </c>
      <c r="F14">
        <v>5185.2348000000002</v>
      </c>
      <c r="H14" s="1">
        <f t="shared" si="0"/>
        <v>46078.590277777781</v>
      </c>
      <c r="I14" s="1">
        <f t="shared" si="1"/>
        <v>46078.590277777781</v>
      </c>
      <c r="J14">
        <f t="shared" si="2"/>
        <v>1772028600</v>
      </c>
    </row>
    <row r="15" spans="1:10" x14ac:dyDescent="0.55000000000000004">
      <c r="A15">
        <v>1772028900</v>
      </c>
      <c r="B15" t="s">
        <v>6</v>
      </c>
      <c r="C15" t="s">
        <v>7</v>
      </c>
      <c r="D15">
        <v>5182.68</v>
      </c>
      <c r="E15">
        <v>5180.4924499999997</v>
      </c>
      <c r="F15">
        <v>5182.8636299999998</v>
      </c>
      <c r="H15" s="1">
        <f t="shared" si="0"/>
        <v>46078.59375</v>
      </c>
      <c r="I15" s="1">
        <f t="shared" si="1"/>
        <v>46078.59375</v>
      </c>
      <c r="J15">
        <f t="shared" si="2"/>
        <v>1772028900</v>
      </c>
    </row>
    <row r="16" spans="1:10" x14ac:dyDescent="0.55000000000000004">
      <c r="A16">
        <v>1772029200</v>
      </c>
      <c r="B16" t="s">
        <v>6</v>
      </c>
      <c r="C16" t="s">
        <v>7</v>
      </c>
      <c r="D16">
        <v>5181.49</v>
      </c>
      <c r="E16">
        <v>5177.5825699999996</v>
      </c>
      <c r="F16">
        <v>5180.2231000000002</v>
      </c>
      <c r="H16" s="1">
        <f t="shared" si="0"/>
        <v>46078.597222222219</v>
      </c>
      <c r="I16" s="1">
        <f t="shared" si="1"/>
        <v>46078.597222222219</v>
      </c>
      <c r="J16">
        <f t="shared" si="2"/>
        <v>1772029200</v>
      </c>
    </row>
    <row r="17" spans="1:10" x14ac:dyDescent="0.55000000000000004">
      <c r="A17">
        <v>1772029500</v>
      </c>
      <c r="B17" t="s">
        <v>6</v>
      </c>
      <c r="C17" t="s">
        <v>7</v>
      </c>
      <c r="D17">
        <v>5177.91</v>
      </c>
      <c r="E17">
        <v>5175.3275800000001</v>
      </c>
      <c r="F17">
        <v>5177.7753400000001</v>
      </c>
      <c r="H17" s="1">
        <f t="shared" si="0"/>
        <v>46078.600694444445</v>
      </c>
      <c r="I17" s="1">
        <f t="shared" si="1"/>
        <v>46078.600694444445</v>
      </c>
      <c r="J17">
        <f t="shared" si="2"/>
        <v>1772029500</v>
      </c>
    </row>
    <row r="18" spans="1:10" x14ac:dyDescent="0.55000000000000004">
      <c r="A18">
        <v>1772029800</v>
      </c>
      <c r="B18" t="s">
        <v>6</v>
      </c>
      <c r="C18" t="s">
        <v>7</v>
      </c>
      <c r="D18">
        <v>5174.1400000000003</v>
      </c>
      <c r="E18">
        <v>5174.3065100000003</v>
      </c>
      <c r="F18">
        <v>5176.0409200000004</v>
      </c>
      <c r="H18" s="1">
        <f t="shared" si="0"/>
        <v>46078.604166666672</v>
      </c>
      <c r="I18" s="1">
        <f t="shared" si="1"/>
        <v>46078.604166666664</v>
      </c>
      <c r="J18">
        <f t="shared" si="2"/>
        <v>1772029800</v>
      </c>
    </row>
    <row r="19" spans="1:10" x14ac:dyDescent="0.55000000000000004">
      <c r="A19">
        <v>1772030100</v>
      </c>
      <c r="B19" t="s">
        <v>6</v>
      </c>
      <c r="C19" t="s">
        <v>7</v>
      </c>
      <c r="D19">
        <v>5159.7299999999996</v>
      </c>
      <c r="E19">
        <v>5174.91842</v>
      </c>
      <c r="F19">
        <v>5175.4796699999997</v>
      </c>
      <c r="H19" s="1">
        <f t="shared" si="0"/>
        <v>46078.607638888891</v>
      </c>
      <c r="I19" s="1">
        <f t="shared" si="1"/>
        <v>46078.607638888891</v>
      </c>
      <c r="J19">
        <f t="shared" si="2"/>
        <v>1772030100</v>
      </c>
    </row>
    <row r="20" spans="1:10" x14ac:dyDescent="0.55000000000000004">
      <c r="A20">
        <v>1772030400</v>
      </c>
      <c r="B20" t="s">
        <v>6</v>
      </c>
      <c r="C20" t="s">
        <v>7</v>
      </c>
      <c r="D20">
        <v>5174.91</v>
      </c>
      <c r="E20">
        <v>5177.5111800000004</v>
      </c>
      <c r="F20">
        <v>5176.4954299999999</v>
      </c>
      <c r="H20" s="1">
        <f t="shared" si="0"/>
        <v>46078.611111111109</v>
      </c>
      <c r="I20" s="1">
        <f t="shared" si="1"/>
        <v>46078.611111111109</v>
      </c>
      <c r="J20">
        <f t="shared" si="2"/>
        <v>1772030400</v>
      </c>
    </row>
    <row r="21" spans="1:10" x14ac:dyDescent="0.55000000000000004">
      <c r="A21">
        <v>1772030700</v>
      </c>
      <c r="B21" t="s">
        <v>6</v>
      </c>
      <c r="C21" t="s">
        <v>7</v>
      </c>
      <c r="D21">
        <v>5181.79</v>
      </c>
      <c r="E21">
        <v>5181.2951300000004</v>
      </c>
      <c r="F21">
        <v>5178.8952799999997</v>
      </c>
      <c r="H21" s="1">
        <f t="shared" si="0"/>
        <v>46078.614583333328</v>
      </c>
      <c r="I21" s="1">
        <f t="shared" si="1"/>
        <v>46078.614583333336</v>
      </c>
      <c r="J21">
        <f t="shared" si="2"/>
        <v>1772030700</v>
      </c>
    </row>
    <row r="22" spans="1:10" x14ac:dyDescent="0.55000000000000004">
      <c r="A22">
        <v>1772031000</v>
      </c>
      <c r="B22" t="s">
        <v>6</v>
      </c>
      <c r="C22" t="s">
        <v>7</v>
      </c>
      <c r="D22">
        <v>5188.55</v>
      </c>
      <c r="E22">
        <v>5185.4567999999999</v>
      </c>
      <c r="F22">
        <v>5182.1760400000003</v>
      </c>
      <c r="H22" s="1">
        <f t="shared" si="0"/>
        <v>46078.618055555555</v>
      </c>
      <c r="I22" s="1">
        <f t="shared" si="1"/>
        <v>46078.618055555555</v>
      </c>
      <c r="J22">
        <f t="shared" si="2"/>
        <v>1772031000</v>
      </c>
    </row>
    <row r="23" spans="1:10" x14ac:dyDescent="0.55000000000000004">
      <c r="A23">
        <v>1772031300</v>
      </c>
      <c r="B23" t="s">
        <v>6</v>
      </c>
      <c r="C23" t="s">
        <v>7</v>
      </c>
      <c r="D23">
        <v>5191.25</v>
      </c>
      <c r="E23">
        <v>5189.12986</v>
      </c>
      <c r="F23">
        <v>5185.6529499999997</v>
      </c>
      <c r="H23" s="1">
        <f t="shared" si="0"/>
        <v>46078.621527777781</v>
      </c>
      <c r="I23" s="1">
        <f t="shared" si="1"/>
        <v>46078.621527777781</v>
      </c>
      <c r="J23">
        <f t="shared" si="2"/>
        <v>1772031300</v>
      </c>
    </row>
    <row r="24" spans="1:10" x14ac:dyDescent="0.55000000000000004">
      <c r="A24">
        <v>1772031600</v>
      </c>
      <c r="B24" t="s">
        <v>6</v>
      </c>
      <c r="C24" t="s">
        <v>7</v>
      </c>
      <c r="D24">
        <v>5198.6400000000003</v>
      </c>
      <c r="E24">
        <v>5191.6896500000003</v>
      </c>
      <c r="F24">
        <v>5188.6713</v>
      </c>
      <c r="H24" s="1">
        <f t="shared" si="0"/>
        <v>46078.625</v>
      </c>
      <c r="I24" s="1">
        <f t="shared" si="1"/>
        <v>46078.625</v>
      </c>
      <c r="J24">
        <f t="shared" si="2"/>
        <v>1772031600</v>
      </c>
    </row>
    <row r="25" spans="1:10" x14ac:dyDescent="0.55000000000000004">
      <c r="A25">
        <v>1772031900</v>
      </c>
      <c r="B25" t="s">
        <v>6</v>
      </c>
      <c r="C25" t="s">
        <v>7</v>
      </c>
      <c r="D25">
        <v>5195.8900000000003</v>
      </c>
      <c r="E25">
        <v>5192.6603500000001</v>
      </c>
      <c r="F25">
        <v>5190.6658299999999</v>
      </c>
      <c r="H25" s="1">
        <f t="shared" si="0"/>
        <v>46078.628472222219</v>
      </c>
      <c r="I25" s="1">
        <f t="shared" si="1"/>
        <v>46078.628472222219</v>
      </c>
      <c r="J25">
        <f t="shared" si="2"/>
        <v>1772031900</v>
      </c>
    </row>
    <row r="26" spans="1:10" x14ac:dyDescent="0.55000000000000004">
      <c r="A26">
        <v>1772032200</v>
      </c>
      <c r="B26" t="s">
        <v>6</v>
      </c>
      <c r="C26" t="s">
        <v>7</v>
      </c>
      <c r="D26">
        <v>5193.17</v>
      </c>
      <c r="E26">
        <v>5192.16572</v>
      </c>
      <c r="F26">
        <v>5191.4157699999996</v>
      </c>
      <c r="H26" s="1">
        <f t="shared" si="0"/>
        <v>46078.631944444445</v>
      </c>
      <c r="I26" s="1">
        <f t="shared" si="1"/>
        <v>46078.631944444445</v>
      </c>
      <c r="J26">
        <f t="shared" si="2"/>
        <v>1772032200</v>
      </c>
    </row>
    <row r="27" spans="1:10" x14ac:dyDescent="0.55000000000000004">
      <c r="A27">
        <v>1772032500</v>
      </c>
      <c r="B27" t="s">
        <v>6</v>
      </c>
      <c r="C27" t="s">
        <v>7</v>
      </c>
      <c r="D27">
        <v>5188.97</v>
      </c>
      <c r="E27">
        <v>5190.6504800000002</v>
      </c>
      <c r="F27">
        <v>5191.0331299999998</v>
      </c>
      <c r="H27" s="1">
        <f t="shared" si="0"/>
        <v>46078.635416666672</v>
      </c>
      <c r="I27" s="1">
        <f t="shared" si="1"/>
        <v>46078.635416666664</v>
      </c>
      <c r="J27">
        <f t="shared" si="2"/>
        <v>1772032500</v>
      </c>
    </row>
    <row r="28" spans="1:10" x14ac:dyDescent="0.55000000000000004">
      <c r="A28">
        <v>1772032800</v>
      </c>
      <c r="B28" t="s">
        <v>6</v>
      </c>
      <c r="C28" t="s">
        <v>7</v>
      </c>
      <c r="D28">
        <v>5185.46</v>
      </c>
      <c r="E28">
        <v>5188.7870400000002</v>
      </c>
      <c r="F28">
        <v>5189.9100799999997</v>
      </c>
      <c r="H28" s="1">
        <f t="shared" si="0"/>
        <v>46078.638888888891</v>
      </c>
      <c r="I28" s="1">
        <f t="shared" si="1"/>
        <v>46078.638888888891</v>
      </c>
      <c r="J28">
        <f t="shared" si="2"/>
        <v>1772032800</v>
      </c>
    </row>
    <row r="29" spans="1:10" x14ac:dyDescent="0.55000000000000004">
      <c r="A29">
        <v>1772033100</v>
      </c>
      <c r="B29" t="s">
        <v>6</v>
      </c>
      <c r="C29" t="s">
        <v>7</v>
      </c>
      <c r="D29">
        <v>5180.33</v>
      </c>
      <c r="E29">
        <v>5187.24899</v>
      </c>
      <c r="F29">
        <v>5188.5795399999997</v>
      </c>
      <c r="H29" s="1">
        <f t="shared" si="0"/>
        <v>46078.642361111109</v>
      </c>
      <c r="I29" s="1">
        <f t="shared" si="1"/>
        <v>46078.642361111109</v>
      </c>
      <c r="J29">
        <f t="shared" si="2"/>
        <v>1772033100</v>
      </c>
    </row>
    <row r="30" spans="1:10" x14ac:dyDescent="0.55000000000000004">
      <c r="A30">
        <v>1772033400</v>
      </c>
      <c r="B30" t="s">
        <v>6</v>
      </c>
      <c r="C30" t="s">
        <v>7</v>
      </c>
      <c r="D30">
        <v>5181.68</v>
      </c>
      <c r="E30">
        <v>5186.6166400000002</v>
      </c>
      <c r="F30">
        <v>5187.5980900000004</v>
      </c>
      <c r="H30" s="1">
        <f t="shared" si="0"/>
        <v>46078.645833333328</v>
      </c>
      <c r="I30" s="1">
        <f t="shared" si="1"/>
        <v>46078.645833333336</v>
      </c>
      <c r="J30">
        <f t="shared" si="2"/>
        <v>1772033400</v>
      </c>
    </row>
    <row r="31" spans="1:10" x14ac:dyDescent="0.55000000000000004">
      <c r="A31">
        <v>1772033700</v>
      </c>
      <c r="B31" t="s">
        <v>6</v>
      </c>
      <c r="C31" t="s">
        <v>7</v>
      </c>
      <c r="D31">
        <v>5187.95</v>
      </c>
      <c r="E31">
        <v>5187.0532800000001</v>
      </c>
      <c r="F31">
        <v>5187.3256899999997</v>
      </c>
      <c r="H31" s="1">
        <f t="shared" si="0"/>
        <v>46078.649305555555</v>
      </c>
      <c r="I31" s="1">
        <f t="shared" si="1"/>
        <v>46078.649305555555</v>
      </c>
      <c r="J31">
        <f t="shared" si="2"/>
        <v>1772033700</v>
      </c>
    </row>
    <row r="32" spans="1:10" x14ac:dyDescent="0.55000000000000004">
      <c r="A32">
        <v>1772034000</v>
      </c>
      <c r="B32" t="s">
        <v>6</v>
      </c>
      <c r="C32" t="s">
        <v>7</v>
      </c>
      <c r="D32">
        <v>5191</v>
      </c>
      <c r="E32">
        <v>5188.3374100000001</v>
      </c>
      <c r="F32">
        <v>5187.8315499999999</v>
      </c>
      <c r="H32" s="1">
        <f t="shared" si="0"/>
        <v>46078.652777777781</v>
      </c>
      <c r="I32" s="1">
        <f t="shared" si="1"/>
        <v>46078.652777777781</v>
      </c>
      <c r="J32">
        <f t="shared" si="2"/>
        <v>1772034000</v>
      </c>
    </row>
    <row r="33" spans="1:10" x14ac:dyDescent="0.55000000000000004">
      <c r="A33">
        <v>1772034300</v>
      </c>
      <c r="B33" t="s">
        <v>6</v>
      </c>
      <c r="C33" t="s">
        <v>7</v>
      </c>
      <c r="D33">
        <v>5197.8999999999996</v>
      </c>
      <c r="E33">
        <v>5190.1557199999997</v>
      </c>
      <c r="F33">
        <v>5188.9936399999997</v>
      </c>
      <c r="H33" s="1">
        <f t="shared" si="0"/>
        <v>46078.65625</v>
      </c>
      <c r="I33" s="1">
        <f t="shared" si="1"/>
        <v>46078.65625</v>
      </c>
      <c r="J33">
        <f t="shared" si="2"/>
        <v>1772034300</v>
      </c>
    </row>
    <row r="34" spans="1:10" x14ac:dyDescent="0.55000000000000004">
      <c r="A34">
        <v>1772034600</v>
      </c>
      <c r="B34" t="s">
        <v>6</v>
      </c>
      <c r="C34" t="s">
        <v>7</v>
      </c>
      <c r="D34">
        <v>5195.4799999999996</v>
      </c>
      <c r="E34">
        <v>5192.0259800000003</v>
      </c>
      <c r="F34">
        <v>5190.5098099999996</v>
      </c>
      <c r="H34" s="1">
        <f t="shared" si="0"/>
        <v>46078.659722222219</v>
      </c>
      <c r="I34" s="1">
        <f t="shared" si="1"/>
        <v>46078.659722222219</v>
      </c>
      <c r="J34">
        <f t="shared" si="2"/>
        <v>1772034600</v>
      </c>
    </row>
    <row r="35" spans="1:10" x14ac:dyDescent="0.55000000000000004">
      <c r="A35">
        <v>1772034900</v>
      </c>
      <c r="B35" t="s">
        <v>6</v>
      </c>
      <c r="C35" t="s">
        <v>7</v>
      </c>
      <c r="D35">
        <v>5194.5</v>
      </c>
      <c r="E35">
        <v>5193.7567200000003</v>
      </c>
      <c r="F35">
        <v>5192.1332599999996</v>
      </c>
      <c r="H35" s="1">
        <f t="shared" si="0"/>
        <v>46078.663194444445</v>
      </c>
      <c r="I35" s="1">
        <f t="shared" si="1"/>
        <v>46078.663194444445</v>
      </c>
      <c r="J35">
        <f t="shared" si="2"/>
        <v>1772034900</v>
      </c>
    </row>
    <row r="36" spans="1:10" x14ac:dyDescent="0.55000000000000004">
      <c r="A36">
        <v>1772035200</v>
      </c>
      <c r="B36" t="s">
        <v>6</v>
      </c>
      <c r="C36" t="s">
        <v>7</v>
      </c>
      <c r="D36">
        <v>5194.37</v>
      </c>
      <c r="E36">
        <v>5195.2444999999998</v>
      </c>
      <c r="F36">
        <v>5193.6888799999997</v>
      </c>
      <c r="H36" s="1">
        <f t="shared" si="0"/>
        <v>46078.666666666672</v>
      </c>
      <c r="I36" s="1">
        <f t="shared" si="1"/>
        <v>46078.666666666664</v>
      </c>
      <c r="J36">
        <f t="shared" si="2"/>
        <v>1772035200</v>
      </c>
    </row>
    <row r="37" spans="1:10" x14ac:dyDescent="0.55000000000000004">
      <c r="A37">
        <v>1772035500</v>
      </c>
      <c r="B37" t="s">
        <v>6</v>
      </c>
      <c r="C37" t="s">
        <v>7</v>
      </c>
      <c r="D37">
        <v>5191.37</v>
      </c>
      <c r="E37">
        <v>5196.4962299999997</v>
      </c>
      <c r="F37">
        <v>5195.09256</v>
      </c>
      <c r="H37" s="1">
        <f t="shared" si="0"/>
        <v>46078.670138888891</v>
      </c>
      <c r="I37" s="1">
        <f t="shared" si="1"/>
        <v>46078.670138888891</v>
      </c>
      <c r="J37">
        <f t="shared" si="2"/>
        <v>1772035500</v>
      </c>
    </row>
    <row r="38" spans="1:10" x14ac:dyDescent="0.55000000000000004">
      <c r="A38">
        <v>1772035800</v>
      </c>
      <c r="B38" t="s">
        <v>6</v>
      </c>
      <c r="C38" t="s">
        <v>7</v>
      </c>
      <c r="D38">
        <v>5192.5200000000004</v>
      </c>
      <c r="E38">
        <v>5197.7055899999996</v>
      </c>
      <c r="F38">
        <v>5196.3990700000004</v>
      </c>
      <c r="H38" s="1">
        <f t="shared" si="0"/>
        <v>46078.673611111109</v>
      </c>
      <c r="I38" s="1">
        <f t="shared" si="1"/>
        <v>46078.673611111109</v>
      </c>
      <c r="J38">
        <f t="shared" si="2"/>
        <v>1772035800</v>
      </c>
    </row>
    <row r="39" spans="1:10" x14ac:dyDescent="0.55000000000000004">
      <c r="A39">
        <v>1772036100</v>
      </c>
      <c r="B39" t="s">
        <v>6</v>
      </c>
      <c r="C39" t="s">
        <v>7</v>
      </c>
      <c r="D39">
        <v>5197.05</v>
      </c>
      <c r="E39">
        <v>5199.0129500000003</v>
      </c>
      <c r="F39">
        <v>5197.7060099999999</v>
      </c>
      <c r="H39" s="1">
        <f t="shared" si="0"/>
        <v>46078.677083333328</v>
      </c>
      <c r="I39" s="1">
        <f t="shared" si="1"/>
        <v>46078.677083333336</v>
      </c>
      <c r="J39">
        <f t="shared" si="2"/>
        <v>1772036100</v>
      </c>
    </row>
    <row r="40" spans="1:10" x14ac:dyDescent="0.55000000000000004">
      <c r="A40">
        <v>1772036400</v>
      </c>
      <c r="B40" t="s">
        <v>6</v>
      </c>
      <c r="C40" t="s">
        <v>7</v>
      </c>
      <c r="D40">
        <v>5205.29</v>
      </c>
      <c r="E40">
        <v>5200.4602199999999</v>
      </c>
      <c r="F40">
        <v>5199.0831099999996</v>
      </c>
      <c r="H40" s="1">
        <f t="shared" si="0"/>
        <v>46078.680555555555</v>
      </c>
      <c r="I40" s="1">
        <f t="shared" si="1"/>
        <v>46078.680555555555</v>
      </c>
      <c r="J40">
        <f t="shared" si="2"/>
        <v>1772036400</v>
      </c>
    </row>
    <row r="41" spans="1:10" x14ac:dyDescent="0.55000000000000004">
      <c r="A41">
        <v>1772036700</v>
      </c>
      <c r="B41" t="s">
        <v>6</v>
      </c>
      <c r="C41" t="s">
        <v>7</v>
      </c>
      <c r="D41">
        <v>5203.22</v>
      </c>
      <c r="E41">
        <v>5201.9456700000001</v>
      </c>
      <c r="F41">
        <v>5200.5143900000003</v>
      </c>
      <c r="H41" s="1">
        <f t="shared" si="0"/>
        <v>46078.684027777781</v>
      </c>
      <c r="I41" s="1">
        <f t="shared" si="1"/>
        <v>46078.684027777781</v>
      </c>
      <c r="J41">
        <f t="shared" si="2"/>
        <v>1772036700</v>
      </c>
    </row>
    <row r="42" spans="1:10" x14ac:dyDescent="0.55000000000000004">
      <c r="A42">
        <v>1772037000</v>
      </c>
      <c r="B42" t="s">
        <v>6</v>
      </c>
      <c r="C42" t="s">
        <v>7</v>
      </c>
      <c r="D42">
        <v>5206.5600000000004</v>
      </c>
      <c r="E42">
        <v>5203.5989600000003</v>
      </c>
      <c r="F42">
        <v>5202.0566799999997</v>
      </c>
      <c r="H42" s="1">
        <f t="shared" si="0"/>
        <v>46078.6875</v>
      </c>
      <c r="I42" s="1">
        <f t="shared" si="1"/>
        <v>46078.6875</v>
      </c>
      <c r="J42">
        <f t="shared" si="2"/>
        <v>1772037000</v>
      </c>
    </row>
    <row r="43" spans="1:10" x14ac:dyDescent="0.55000000000000004">
      <c r="A43">
        <v>1772037300</v>
      </c>
      <c r="B43" t="s">
        <v>6</v>
      </c>
      <c r="C43" t="s">
        <v>7</v>
      </c>
      <c r="D43">
        <v>5203.3900000000003</v>
      </c>
      <c r="E43">
        <v>5205.3474299999998</v>
      </c>
      <c r="F43">
        <v>5203.7020599999996</v>
      </c>
      <c r="H43" s="1">
        <f t="shared" si="0"/>
        <v>46078.690972222219</v>
      </c>
      <c r="I43" s="1">
        <f t="shared" si="1"/>
        <v>46078.690972222219</v>
      </c>
      <c r="J43">
        <f t="shared" si="2"/>
        <v>1772037300</v>
      </c>
    </row>
    <row r="44" spans="1:10" x14ac:dyDescent="0.55000000000000004">
      <c r="A44">
        <v>1772037600</v>
      </c>
      <c r="B44" t="s">
        <v>6</v>
      </c>
      <c r="C44" t="s">
        <v>7</v>
      </c>
      <c r="D44">
        <v>5207.51</v>
      </c>
      <c r="E44">
        <v>5207.2406199999996</v>
      </c>
      <c r="F44">
        <v>5205.4713400000001</v>
      </c>
      <c r="H44" s="1">
        <f t="shared" si="0"/>
        <v>46078.694444444445</v>
      </c>
      <c r="I44" s="1">
        <f t="shared" si="1"/>
        <v>46078.694444444445</v>
      </c>
      <c r="J44">
        <f t="shared" si="2"/>
        <v>1772037600</v>
      </c>
    </row>
    <row r="45" spans="1:10" x14ac:dyDescent="0.55000000000000004">
      <c r="A45">
        <v>1772037900</v>
      </c>
      <c r="B45" t="s">
        <v>6</v>
      </c>
      <c r="C45" t="s">
        <v>7</v>
      </c>
      <c r="D45">
        <v>5208.18</v>
      </c>
      <c r="E45">
        <v>5209.0803299999998</v>
      </c>
      <c r="F45">
        <v>5207.2758299999996</v>
      </c>
      <c r="H45" s="1">
        <f t="shared" si="0"/>
        <v>46078.697916666672</v>
      </c>
      <c r="I45" s="1">
        <f t="shared" si="1"/>
        <v>46078.697916666664</v>
      </c>
      <c r="J45">
        <f t="shared" si="2"/>
        <v>1772037900</v>
      </c>
    </row>
    <row r="46" spans="1:10" x14ac:dyDescent="0.55000000000000004">
      <c r="A46">
        <v>1772038200</v>
      </c>
      <c r="B46" t="s">
        <v>6</v>
      </c>
      <c r="C46" t="s">
        <v>7</v>
      </c>
      <c r="D46">
        <v>5211.95</v>
      </c>
      <c r="E46">
        <v>5210.7730799999999</v>
      </c>
      <c r="F46">
        <v>5209.0244599999996</v>
      </c>
      <c r="H46" s="1">
        <f t="shared" si="0"/>
        <v>46078.701388888891</v>
      </c>
      <c r="I46" s="1">
        <f t="shared" si="1"/>
        <v>46078.701388888891</v>
      </c>
      <c r="J46">
        <f t="shared" si="2"/>
        <v>1772038200</v>
      </c>
    </row>
    <row r="47" spans="1:10" x14ac:dyDescent="0.55000000000000004">
      <c r="A47">
        <v>1772038500</v>
      </c>
      <c r="B47" t="s">
        <v>6</v>
      </c>
      <c r="C47" t="s">
        <v>7</v>
      </c>
      <c r="D47">
        <v>5212.3100000000004</v>
      </c>
      <c r="E47">
        <v>5212.1550399999996</v>
      </c>
      <c r="F47">
        <v>5210.5897500000001</v>
      </c>
      <c r="H47" s="1">
        <f t="shared" si="0"/>
        <v>46078.704861111109</v>
      </c>
      <c r="I47" s="1">
        <f t="shared" si="1"/>
        <v>46078.704861111109</v>
      </c>
      <c r="J47">
        <f t="shared" si="2"/>
        <v>1772038500</v>
      </c>
    </row>
    <row r="48" spans="1:10" x14ac:dyDescent="0.55000000000000004">
      <c r="A48">
        <v>1772038800</v>
      </c>
      <c r="B48" t="s">
        <v>6</v>
      </c>
      <c r="C48" t="s">
        <v>7</v>
      </c>
      <c r="D48">
        <v>5210.09</v>
      </c>
      <c r="E48">
        <v>5213.18055</v>
      </c>
      <c r="F48">
        <v>5211.8851500000001</v>
      </c>
      <c r="H48" s="1">
        <f t="shared" si="0"/>
        <v>46078.708333333328</v>
      </c>
      <c r="I48" s="1">
        <f t="shared" si="1"/>
        <v>46078.708333333336</v>
      </c>
      <c r="J48">
        <f t="shared" si="2"/>
        <v>1772038800</v>
      </c>
    </row>
    <row r="49" spans="1:10" x14ac:dyDescent="0.55000000000000004">
      <c r="A49">
        <v>1772039100</v>
      </c>
      <c r="B49" t="s">
        <v>6</v>
      </c>
      <c r="C49" t="s">
        <v>7</v>
      </c>
      <c r="D49">
        <v>5214.6899999999996</v>
      </c>
      <c r="E49">
        <v>5213.9115000000002</v>
      </c>
      <c r="F49">
        <v>5212.89833</v>
      </c>
      <c r="H49" s="1">
        <f t="shared" si="0"/>
        <v>46078.711805555555</v>
      </c>
      <c r="I49" s="1">
        <f t="shared" si="1"/>
        <v>46078.711805555555</v>
      </c>
      <c r="J49">
        <f t="shared" si="2"/>
        <v>1772039100</v>
      </c>
    </row>
    <row r="50" spans="1:10" x14ac:dyDescent="0.55000000000000004">
      <c r="A50">
        <v>1772039400</v>
      </c>
      <c r="B50" t="s">
        <v>6</v>
      </c>
      <c r="C50" t="s">
        <v>7</v>
      </c>
      <c r="D50">
        <v>5215.17</v>
      </c>
      <c r="E50">
        <v>5214.2557200000001</v>
      </c>
      <c r="F50">
        <v>5213.5770199999997</v>
      </c>
      <c r="H50" s="1">
        <f t="shared" si="0"/>
        <v>46078.715277777781</v>
      </c>
      <c r="I50" s="1">
        <f t="shared" si="1"/>
        <v>46078.715277777781</v>
      </c>
      <c r="J50">
        <f t="shared" si="2"/>
        <v>1772039400</v>
      </c>
    </row>
    <row r="51" spans="1:10" x14ac:dyDescent="0.55000000000000004">
      <c r="A51">
        <v>1772039700</v>
      </c>
      <c r="B51" t="s">
        <v>6</v>
      </c>
      <c r="C51" t="s">
        <v>7</v>
      </c>
      <c r="D51">
        <v>5214.53</v>
      </c>
      <c r="E51">
        <v>5214.1904999999997</v>
      </c>
      <c r="F51">
        <v>5213.8837599999997</v>
      </c>
      <c r="H51" s="1">
        <f t="shared" si="0"/>
        <v>46078.71875</v>
      </c>
      <c r="I51" s="1">
        <f t="shared" si="1"/>
        <v>46078.71875</v>
      </c>
      <c r="J51">
        <f t="shared" si="2"/>
        <v>1772039700</v>
      </c>
    </row>
    <row r="52" spans="1:10" x14ac:dyDescent="0.55000000000000004">
      <c r="A52">
        <v>1772040000</v>
      </c>
      <c r="B52" t="s">
        <v>6</v>
      </c>
      <c r="C52" t="s">
        <v>7</v>
      </c>
      <c r="D52">
        <v>5213.2700000000004</v>
      </c>
      <c r="E52">
        <v>5213.7426699999996</v>
      </c>
      <c r="F52">
        <v>5213.81322</v>
      </c>
      <c r="H52" s="1">
        <f t="shared" si="0"/>
        <v>46078.722222222219</v>
      </c>
      <c r="I52" s="1">
        <f t="shared" si="1"/>
        <v>46078.722222222219</v>
      </c>
      <c r="J52">
        <f t="shared" si="2"/>
        <v>1772040000</v>
      </c>
    </row>
    <row r="53" spans="1:10" x14ac:dyDescent="0.55000000000000004">
      <c r="A53">
        <v>1772040300</v>
      </c>
      <c r="B53" t="s">
        <v>6</v>
      </c>
      <c r="C53" t="s">
        <v>7</v>
      </c>
      <c r="D53">
        <v>5213.1000000000004</v>
      </c>
      <c r="E53">
        <v>5212.9681899999996</v>
      </c>
      <c r="F53">
        <v>5213.3906999999999</v>
      </c>
      <c r="H53" s="1">
        <f t="shared" si="0"/>
        <v>46078.725694444445</v>
      </c>
      <c r="I53" s="1">
        <f t="shared" si="1"/>
        <v>46078.725694444445</v>
      </c>
      <c r="J53">
        <f t="shared" si="2"/>
        <v>1772040300</v>
      </c>
    </row>
    <row r="54" spans="1:10" x14ac:dyDescent="0.55000000000000004">
      <c r="A54">
        <v>1772040600</v>
      </c>
      <c r="B54" t="s">
        <v>6</v>
      </c>
      <c r="C54" t="s">
        <v>7</v>
      </c>
      <c r="D54">
        <v>5211.8500000000004</v>
      </c>
      <c r="E54">
        <v>5211.9174400000002</v>
      </c>
      <c r="F54">
        <v>5212.6540699999996</v>
      </c>
      <c r="H54" s="1">
        <f t="shared" si="0"/>
        <v>46078.729166666672</v>
      </c>
      <c r="I54" s="1">
        <f t="shared" si="1"/>
        <v>46078.729166666664</v>
      </c>
      <c r="J54">
        <f t="shared" si="2"/>
        <v>1772040600</v>
      </c>
    </row>
    <row r="55" spans="1:10" x14ac:dyDescent="0.55000000000000004">
      <c r="A55">
        <v>1772040900</v>
      </c>
      <c r="B55" t="s">
        <v>6</v>
      </c>
      <c r="C55" t="s">
        <v>7</v>
      </c>
      <c r="D55">
        <v>5213.17</v>
      </c>
      <c r="E55">
        <v>5210.6895199999999</v>
      </c>
      <c r="F55">
        <v>5211.6717900000003</v>
      </c>
      <c r="H55" s="1">
        <f t="shared" si="0"/>
        <v>46078.732638888891</v>
      </c>
      <c r="I55" s="1">
        <f t="shared" si="1"/>
        <v>46078.732638888891</v>
      </c>
      <c r="J55">
        <f t="shared" si="2"/>
        <v>1772040900</v>
      </c>
    </row>
    <row r="56" spans="1:10" x14ac:dyDescent="0.55000000000000004">
      <c r="A56">
        <v>1772041200</v>
      </c>
      <c r="B56" t="s">
        <v>6</v>
      </c>
      <c r="C56" t="s">
        <v>7</v>
      </c>
      <c r="D56">
        <v>5208.33</v>
      </c>
      <c r="E56">
        <v>5209.35059</v>
      </c>
      <c r="F56">
        <v>5210.5111900000002</v>
      </c>
      <c r="H56" s="1">
        <f t="shared" si="0"/>
        <v>46078.736111111109</v>
      </c>
      <c r="I56" s="1">
        <f t="shared" si="1"/>
        <v>46078.736111111109</v>
      </c>
      <c r="J56">
        <f t="shared" si="2"/>
        <v>1772041200</v>
      </c>
    </row>
    <row r="57" spans="1:10" x14ac:dyDescent="0.55000000000000004">
      <c r="A57">
        <v>1772041500</v>
      </c>
      <c r="B57" t="s">
        <v>6</v>
      </c>
      <c r="C57" t="s">
        <v>7</v>
      </c>
      <c r="D57">
        <v>5206.71</v>
      </c>
      <c r="E57">
        <v>5208.15733</v>
      </c>
      <c r="F57">
        <v>5209.3342599999996</v>
      </c>
      <c r="H57" s="1">
        <f t="shared" si="0"/>
        <v>46078.739583333328</v>
      </c>
      <c r="I57" s="1">
        <f t="shared" si="1"/>
        <v>46078.739583333336</v>
      </c>
      <c r="J57">
        <f t="shared" si="2"/>
        <v>1772041500</v>
      </c>
    </row>
    <row r="58" spans="1:10" x14ac:dyDescent="0.55000000000000004">
      <c r="A58">
        <v>1772041800</v>
      </c>
      <c r="B58" t="s">
        <v>6</v>
      </c>
      <c r="C58" t="s">
        <v>7</v>
      </c>
      <c r="D58">
        <v>5206.32</v>
      </c>
      <c r="E58">
        <v>5207.2686800000001</v>
      </c>
      <c r="F58">
        <v>5208.3014700000003</v>
      </c>
      <c r="H58" s="1">
        <f t="shared" si="0"/>
        <v>46078.743055555555</v>
      </c>
      <c r="I58" s="1">
        <f t="shared" si="1"/>
        <v>46078.743055555555</v>
      </c>
      <c r="J58">
        <f t="shared" si="2"/>
        <v>1772041800</v>
      </c>
    </row>
    <row r="59" spans="1:10" x14ac:dyDescent="0.55000000000000004">
      <c r="A59">
        <v>1772042100</v>
      </c>
      <c r="B59" t="s">
        <v>6</v>
      </c>
      <c r="C59" t="s">
        <v>7</v>
      </c>
      <c r="D59">
        <v>5206.82</v>
      </c>
      <c r="E59">
        <v>5206.7393300000003</v>
      </c>
      <c r="F59">
        <v>5207.5204000000003</v>
      </c>
      <c r="H59" s="1">
        <f t="shared" si="0"/>
        <v>46078.746527777781</v>
      </c>
      <c r="I59" s="1">
        <f t="shared" si="1"/>
        <v>46078.746527777781</v>
      </c>
      <c r="J59">
        <f t="shared" si="2"/>
        <v>1772042100</v>
      </c>
    </row>
    <row r="60" spans="1:10" x14ac:dyDescent="0.55000000000000004">
      <c r="A60">
        <v>1772042400</v>
      </c>
      <c r="B60" t="s">
        <v>6</v>
      </c>
      <c r="C60" t="s">
        <v>7</v>
      </c>
      <c r="D60">
        <v>5207.3999999999996</v>
      </c>
      <c r="E60">
        <v>5206.5485600000002</v>
      </c>
      <c r="F60">
        <v>5207.0344800000003</v>
      </c>
      <c r="H60" s="1">
        <f t="shared" si="0"/>
        <v>46078.75</v>
      </c>
      <c r="I60" s="1">
        <f t="shared" si="1"/>
        <v>46078.75</v>
      </c>
      <c r="J60">
        <f t="shared" si="2"/>
        <v>1772042400</v>
      </c>
    </row>
    <row r="61" spans="1:10" x14ac:dyDescent="0.55000000000000004">
      <c r="A61">
        <v>1772042700</v>
      </c>
      <c r="B61" t="s">
        <v>6</v>
      </c>
      <c r="C61" t="s">
        <v>7</v>
      </c>
      <c r="D61">
        <v>5207.07</v>
      </c>
      <c r="E61">
        <v>5206.6013999999996</v>
      </c>
      <c r="F61">
        <v>5206.8179399999999</v>
      </c>
      <c r="H61" s="1">
        <f t="shared" si="0"/>
        <v>46078.753472222219</v>
      </c>
      <c r="I61" s="1">
        <f t="shared" si="1"/>
        <v>46078.753472222219</v>
      </c>
      <c r="J61">
        <f t="shared" si="2"/>
        <v>1772042700</v>
      </c>
    </row>
    <row r="62" spans="1:10" x14ac:dyDescent="0.55000000000000004">
      <c r="A62">
        <v>1772043000</v>
      </c>
      <c r="B62" t="s">
        <v>6</v>
      </c>
      <c r="C62" t="s">
        <v>7</v>
      </c>
      <c r="D62">
        <v>5206.8900000000003</v>
      </c>
      <c r="E62">
        <v>5206.7888400000002</v>
      </c>
      <c r="F62">
        <v>5206.80339</v>
      </c>
      <c r="H62" s="1">
        <f t="shared" si="0"/>
        <v>46078.756944444445</v>
      </c>
      <c r="I62" s="1">
        <f t="shared" si="1"/>
        <v>46078.756944444445</v>
      </c>
      <c r="J62">
        <f t="shared" si="2"/>
        <v>1772043000</v>
      </c>
    </row>
    <row r="63" spans="1:10" x14ac:dyDescent="0.55000000000000004">
      <c r="A63">
        <v>1772043300</v>
      </c>
      <c r="B63" t="s">
        <v>6</v>
      </c>
      <c r="C63" t="s">
        <v>7</v>
      </c>
      <c r="D63">
        <v>5206.8</v>
      </c>
      <c r="E63">
        <v>5206.9786000000004</v>
      </c>
      <c r="F63">
        <v>5206.8909999999996</v>
      </c>
      <c r="H63" s="1">
        <f t="shared" si="0"/>
        <v>46078.760416666672</v>
      </c>
      <c r="I63" s="1">
        <f t="shared" si="1"/>
        <v>46078.760416666664</v>
      </c>
      <c r="J63">
        <f t="shared" si="2"/>
        <v>1772043300</v>
      </c>
    </row>
    <row r="64" spans="1:10" x14ac:dyDescent="0.55000000000000004">
      <c r="A64">
        <v>1772043600</v>
      </c>
      <c r="B64" t="s">
        <v>6</v>
      </c>
      <c r="C64" t="s">
        <v>7</v>
      </c>
      <c r="D64">
        <v>5206.7700000000004</v>
      </c>
      <c r="E64">
        <v>5207.0427</v>
      </c>
      <c r="F64">
        <v>5206.9668499999998</v>
      </c>
      <c r="H64" s="1">
        <f t="shared" si="0"/>
        <v>46078.763888888891</v>
      </c>
      <c r="I64" s="1">
        <f t="shared" si="1"/>
        <v>46078.763888888891</v>
      </c>
      <c r="J64">
        <f t="shared" si="2"/>
        <v>1772043600</v>
      </c>
    </row>
    <row r="65" spans="1:10" x14ac:dyDescent="0.55000000000000004">
      <c r="A65">
        <v>1772043900</v>
      </c>
      <c r="B65" t="s">
        <v>6</v>
      </c>
      <c r="C65" t="s">
        <v>7</v>
      </c>
      <c r="D65">
        <v>5206.8</v>
      </c>
      <c r="E65">
        <v>5206.8735299999998</v>
      </c>
      <c r="F65">
        <v>5206.9201899999998</v>
      </c>
      <c r="H65" s="1">
        <f t="shared" si="0"/>
        <v>46078.767361111109</v>
      </c>
      <c r="I65" s="1">
        <f t="shared" si="1"/>
        <v>46078.767361111109</v>
      </c>
      <c r="J65">
        <f t="shared" si="2"/>
        <v>1772043900</v>
      </c>
    </row>
    <row r="66" spans="1:10" x14ac:dyDescent="0.55000000000000004">
      <c r="A66">
        <v>1772044200</v>
      </c>
      <c r="B66" t="s">
        <v>6</v>
      </c>
      <c r="C66" t="s">
        <v>7</v>
      </c>
      <c r="D66">
        <v>5206.8</v>
      </c>
      <c r="E66">
        <v>5206.4339499999996</v>
      </c>
      <c r="F66">
        <v>5206.6770699999997</v>
      </c>
      <c r="H66" s="1">
        <f t="shared" si="0"/>
        <v>46078.770833333328</v>
      </c>
      <c r="I66" s="1">
        <f t="shared" si="1"/>
        <v>46078.770833333336</v>
      </c>
      <c r="J66">
        <f t="shared" si="2"/>
        <v>1772044200</v>
      </c>
    </row>
    <row r="67" spans="1:10" x14ac:dyDescent="0.55000000000000004">
      <c r="A67">
        <v>1772044500</v>
      </c>
      <c r="B67" t="s">
        <v>6</v>
      </c>
      <c r="C67" t="s">
        <v>7</v>
      </c>
      <c r="D67">
        <v>5206.3900000000003</v>
      </c>
      <c r="E67">
        <v>5205.6887100000004</v>
      </c>
      <c r="F67">
        <v>5206.18289</v>
      </c>
      <c r="H67" s="1">
        <f t="shared" ref="H67:H130" si="3">(A67/86400)+25569</f>
        <v>46078.774305555555</v>
      </c>
      <c r="I67" s="1">
        <f t="shared" ref="I67:I130" si="4">CEILING(INT(H67*1440)/1440*288,1)/288</f>
        <v>46078.774305555555</v>
      </c>
      <c r="J67">
        <f t="shared" ref="J67:J130" si="5">MROUND((I67-25569)*86400,300)</f>
        <v>1772044500</v>
      </c>
    </row>
    <row r="68" spans="1:10" x14ac:dyDescent="0.55000000000000004">
      <c r="A68">
        <v>1772044800</v>
      </c>
      <c r="B68" t="s">
        <v>6</v>
      </c>
      <c r="C68" t="s">
        <v>7</v>
      </c>
      <c r="D68">
        <v>5205.13</v>
      </c>
      <c r="E68">
        <v>5204.6597899999997</v>
      </c>
      <c r="F68">
        <v>5205.4213399999999</v>
      </c>
      <c r="H68" s="1">
        <f t="shared" si="3"/>
        <v>46078.777777777781</v>
      </c>
      <c r="I68" s="1">
        <f t="shared" si="4"/>
        <v>46078.777777777781</v>
      </c>
      <c r="J68">
        <f t="shared" si="5"/>
        <v>1772044800</v>
      </c>
    </row>
    <row r="69" spans="1:10" x14ac:dyDescent="0.55000000000000004">
      <c r="A69">
        <v>1772045100</v>
      </c>
      <c r="B69" t="s">
        <v>6</v>
      </c>
      <c r="C69" t="s">
        <v>7</v>
      </c>
      <c r="D69">
        <v>5200.95</v>
      </c>
      <c r="E69">
        <v>5203.4443099999999</v>
      </c>
      <c r="F69">
        <v>5204.4328299999997</v>
      </c>
      <c r="H69" s="1">
        <f t="shared" si="3"/>
        <v>46078.78125</v>
      </c>
      <c r="I69" s="1">
        <f t="shared" si="4"/>
        <v>46078.78125</v>
      </c>
      <c r="J69">
        <f t="shared" si="5"/>
        <v>1772045100</v>
      </c>
    </row>
    <row r="70" spans="1:10" x14ac:dyDescent="0.55000000000000004">
      <c r="A70">
        <v>1772045400</v>
      </c>
      <c r="B70" t="s">
        <v>6</v>
      </c>
      <c r="C70" t="s">
        <v>7</v>
      </c>
      <c r="D70">
        <v>5202.58</v>
      </c>
      <c r="E70">
        <v>5202.2417100000002</v>
      </c>
      <c r="F70">
        <v>5203.33727</v>
      </c>
      <c r="H70" s="1">
        <f t="shared" si="3"/>
        <v>46078.784722222219</v>
      </c>
      <c r="I70" s="1">
        <f t="shared" si="4"/>
        <v>46078.784722222219</v>
      </c>
      <c r="J70">
        <f t="shared" si="5"/>
        <v>1772045400</v>
      </c>
    </row>
    <row r="71" spans="1:10" x14ac:dyDescent="0.55000000000000004">
      <c r="A71">
        <v>1772045700</v>
      </c>
      <c r="B71" t="s">
        <v>6</v>
      </c>
      <c r="C71" t="s">
        <v>7</v>
      </c>
      <c r="D71">
        <v>5202.12</v>
      </c>
      <c r="E71">
        <v>5201.1130400000002</v>
      </c>
      <c r="F71">
        <v>5202.22516</v>
      </c>
      <c r="H71" s="1">
        <f t="shared" si="3"/>
        <v>46078.788194444445</v>
      </c>
      <c r="I71" s="1">
        <f t="shared" si="4"/>
        <v>46078.788194444445</v>
      </c>
      <c r="J71">
        <f t="shared" si="5"/>
        <v>1772045700</v>
      </c>
    </row>
    <row r="72" spans="1:10" x14ac:dyDescent="0.55000000000000004">
      <c r="A72">
        <v>1772046000</v>
      </c>
      <c r="B72" t="s">
        <v>6</v>
      </c>
      <c r="C72" t="s">
        <v>7</v>
      </c>
      <c r="D72">
        <v>5200.91</v>
      </c>
      <c r="E72">
        <v>5200.2024099999999</v>
      </c>
      <c r="F72">
        <v>5201.21378</v>
      </c>
      <c r="H72" s="1">
        <f t="shared" si="3"/>
        <v>46078.791666666672</v>
      </c>
      <c r="I72" s="1">
        <f t="shared" si="4"/>
        <v>46078.791666666664</v>
      </c>
      <c r="J72">
        <f t="shared" si="5"/>
        <v>1772046000</v>
      </c>
    </row>
    <row r="73" spans="1:10" x14ac:dyDescent="0.55000000000000004">
      <c r="A73">
        <v>1772046300</v>
      </c>
      <c r="B73" t="s">
        <v>6</v>
      </c>
      <c r="C73" t="s">
        <v>7</v>
      </c>
      <c r="D73">
        <v>5194.29</v>
      </c>
      <c r="E73">
        <v>5199.6579199999996</v>
      </c>
      <c r="F73">
        <v>5200.4358499999998</v>
      </c>
      <c r="H73" s="1">
        <f t="shared" si="3"/>
        <v>46078.795138888891</v>
      </c>
      <c r="I73" s="1">
        <f t="shared" si="4"/>
        <v>46078.795138888891</v>
      </c>
      <c r="J73">
        <f t="shared" si="5"/>
        <v>1772046300</v>
      </c>
    </row>
    <row r="74" spans="1:10" x14ac:dyDescent="0.55000000000000004">
      <c r="A74">
        <v>1772046600</v>
      </c>
      <c r="B74" t="s">
        <v>6</v>
      </c>
      <c r="C74" t="s">
        <v>7</v>
      </c>
      <c r="D74">
        <v>5207.04</v>
      </c>
      <c r="E74">
        <v>5199.7269999999999</v>
      </c>
      <c r="F74">
        <v>5200.0814200000004</v>
      </c>
      <c r="H74" s="1">
        <f t="shared" si="3"/>
        <v>46078.798611111109</v>
      </c>
      <c r="I74" s="1">
        <f t="shared" si="4"/>
        <v>46078.798611111109</v>
      </c>
      <c r="J74">
        <f t="shared" si="5"/>
        <v>1772046600</v>
      </c>
    </row>
    <row r="75" spans="1:10" x14ac:dyDescent="0.55000000000000004">
      <c r="A75">
        <v>1772046900</v>
      </c>
      <c r="B75" t="s">
        <v>6</v>
      </c>
      <c r="C75" t="s">
        <v>7</v>
      </c>
      <c r="D75">
        <v>5200.55</v>
      </c>
      <c r="E75">
        <v>5200.0603799999999</v>
      </c>
      <c r="F75">
        <v>5200.0708999999997</v>
      </c>
      <c r="H75" s="1">
        <f t="shared" si="3"/>
        <v>46078.802083333328</v>
      </c>
      <c r="I75" s="1">
        <f t="shared" si="4"/>
        <v>46078.802083333336</v>
      </c>
      <c r="J75">
        <f t="shared" si="5"/>
        <v>1772046900</v>
      </c>
    </row>
    <row r="76" spans="1:10" x14ac:dyDescent="0.55000000000000004">
      <c r="A76">
        <v>1772047200</v>
      </c>
      <c r="B76" t="s">
        <v>6</v>
      </c>
      <c r="C76" t="s">
        <v>7</v>
      </c>
      <c r="D76">
        <v>5197.32</v>
      </c>
      <c r="E76">
        <v>5200.77063</v>
      </c>
      <c r="F76">
        <v>5200.42076</v>
      </c>
      <c r="H76" s="1">
        <f t="shared" si="3"/>
        <v>46078.805555555555</v>
      </c>
      <c r="I76" s="1">
        <f t="shared" si="4"/>
        <v>46078.805555555555</v>
      </c>
      <c r="J76">
        <f t="shared" si="5"/>
        <v>1772047200</v>
      </c>
    </row>
    <row r="77" spans="1:10" x14ac:dyDescent="0.55000000000000004">
      <c r="A77">
        <v>1772047500</v>
      </c>
      <c r="B77" t="s">
        <v>6</v>
      </c>
      <c r="C77" t="s">
        <v>7</v>
      </c>
      <c r="D77">
        <v>5202.59</v>
      </c>
      <c r="E77">
        <v>5201.8271999999997</v>
      </c>
      <c r="F77">
        <v>5201.1239800000003</v>
      </c>
      <c r="H77" s="1">
        <f t="shared" si="3"/>
        <v>46078.809027777781</v>
      </c>
      <c r="I77" s="1">
        <f t="shared" si="4"/>
        <v>46078.809027777781</v>
      </c>
      <c r="J77">
        <f t="shared" si="5"/>
        <v>1772047500</v>
      </c>
    </row>
    <row r="78" spans="1:10" x14ac:dyDescent="0.55000000000000004">
      <c r="A78">
        <v>1772047800</v>
      </c>
      <c r="B78" t="s">
        <v>6</v>
      </c>
      <c r="C78" t="s">
        <v>7</v>
      </c>
      <c r="D78">
        <v>5202.51</v>
      </c>
      <c r="E78">
        <v>5202.9073500000004</v>
      </c>
      <c r="F78">
        <v>5202.01566</v>
      </c>
      <c r="H78" s="1">
        <f t="shared" si="3"/>
        <v>46078.8125</v>
      </c>
      <c r="I78" s="1">
        <f t="shared" si="4"/>
        <v>46078.8125</v>
      </c>
      <c r="J78">
        <f t="shared" si="5"/>
        <v>1772047800</v>
      </c>
    </row>
    <row r="79" spans="1:10" x14ac:dyDescent="0.55000000000000004">
      <c r="A79">
        <v>1772048100</v>
      </c>
      <c r="B79" t="s">
        <v>6</v>
      </c>
      <c r="C79" t="s">
        <v>7</v>
      </c>
      <c r="D79">
        <v>5201</v>
      </c>
      <c r="E79">
        <v>5203.8024599999999</v>
      </c>
      <c r="F79">
        <v>5202.90906</v>
      </c>
      <c r="H79" s="1">
        <f t="shared" si="3"/>
        <v>46078.815972222219</v>
      </c>
      <c r="I79" s="1">
        <f t="shared" si="4"/>
        <v>46078.815972222219</v>
      </c>
      <c r="J79">
        <f t="shared" si="5"/>
        <v>1772048100</v>
      </c>
    </row>
    <row r="80" spans="1:10" x14ac:dyDescent="0.55000000000000004">
      <c r="A80">
        <v>1772048400</v>
      </c>
      <c r="B80" t="s">
        <v>6</v>
      </c>
      <c r="C80" t="s">
        <v>7</v>
      </c>
      <c r="D80">
        <v>5204.32</v>
      </c>
      <c r="E80">
        <v>5204.3631299999997</v>
      </c>
      <c r="F80">
        <v>5203.6360999999997</v>
      </c>
      <c r="H80" s="1">
        <f t="shared" si="3"/>
        <v>46078.819444444445</v>
      </c>
      <c r="I80" s="1">
        <f t="shared" si="4"/>
        <v>46078.819444444445</v>
      </c>
      <c r="J80">
        <f t="shared" si="5"/>
        <v>1772048400</v>
      </c>
    </row>
    <row r="81" spans="1:10" x14ac:dyDescent="0.55000000000000004">
      <c r="A81">
        <v>1772048700</v>
      </c>
      <c r="B81" t="s">
        <v>6</v>
      </c>
      <c r="C81" t="s">
        <v>7</v>
      </c>
      <c r="D81">
        <v>5205</v>
      </c>
      <c r="E81">
        <v>5204.3838900000001</v>
      </c>
      <c r="F81">
        <v>5204.01</v>
      </c>
      <c r="H81" s="1">
        <f t="shared" si="3"/>
        <v>46078.822916666672</v>
      </c>
      <c r="I81" s="1">
        <f t="shared" si="4"/>
        <v>46078.822916666664</v>
      </c>
      <c r="J81">
        <f t="shared" si="5"/>
        <v>1772048700</v>
      </c>
    </row>
    <row r="82" spans="1:10" x14ac:dyDescent="0.55000000000000004">
      <c r="A82">
        <v>1772049000</v>
      </c>
      <c r="B82" t="s">
        <v>6</v>
      </c>
      <c r="C82" t="s">
        <v>7</v>
      </c>
      <c r="D82">
        <v>5204.97</v>
      </c>
      <c r="E82">
        <v>5203.7779700000001</v>
      </c>
      <c r="F82">
        <v>5203.8939799999998</v>
      </c>
      <c r="H82" s="1">
        <f t="shared" si="3"/>
        <v>46078.826388888891</v>
      </c>
      <c r="I82" s="1">
        <f t="shared" si="4"/>
        <v>46078.826388888891</v>
      </c>
      <c r="J82">
        <f t="shared" si="5"/>
        <v>1772049000</v>
      </c>
    </row>
    <row r="83" spans="1:10" x14ac:dyDescent="0.55000000000000004">
      <c r="A83">
        <v>1772049300</v>
      </c>
      <c r="B83" t="s">
        <v>6</v>
      </c>
      <c r="C83" t="s">
        <v>7</v>
      </c>
      <c r="D83">
        <v>5204.87</v>
      </c>
      <c r="E83">
        <v>5202.5578299999997</v>
      </c>
      <c r="F83">
        <v>5203.2259100000001</v>
      </c>
      <c r="H83" s="1">
        <f t="shared" si="3"/>
        <v>46078.829861111109</v>
      </c>
      <c r="I83" s="1">
        <f t="shared" si="4"/>
        <v>46078.829861111109</v>
      </c>
      <c r="J83">
        <f t="shared" si="5"/>
        <v>1772049300</v>
      </c>
    </row>
    <row r="84" spans="1:10" x14ac:dyDescent="0.55000000000000004">
      <c r="A84">
        <v>1772049600</v>
      </c>
      <c r="B84" t="s">
        <v>6</v>
      </c>
      <c r="C84" t="s">
        <v>7</v>
      </c>
      <c r="D84">
        <v>5201.76</v>
      </c>
      <c r="E84">
        <v>5200.7848199999999</v>
      </c>
      <c r="F84">
        <v>5202.0053600000001</v>
      </c>
      <c r="H84" s="1">
        <f t="shared" si="3"/>
        <v>46078.833333333328</v>
      </c>
      <c r="I84" s="1">
        <f t="shared" si="4"/>
        <v>46078.833333333336</v>
      </c>
      <c r="J84">
        <f t="shared" si="5"/>
        <v>1772049600</v>
      </c>
    </row>
    <row r="85" spans="1:10" x14ac:dyDescent="0.55000000000000004">
      <c r="A85">
        <v>1772049900</v>
      </c>
      <c r="B85" t="s">
        <v>6</v>
      </c>
      <c r="C85" t="s">
        <v>7</v>
      </c>
      <c r="D85">
        <v>5202.46</v>
      </c>
      <c r="E85">
        <v>5198.6184300000004</v>
      </c>
      <c r="F85">
        <v>5200.3118999999997</v>
      </c>
      <c r="H85" s="1">
        <f t="shared" si="3"/>
        <v>46078.836805555555</v>
      </c>
      <c r="I85" s="1">
        <f t="shared" si="4"/>
        <v>46078.836805555555</v>
      </c>
      <c r="J85">
        <f t="shared" si="5"/>
        <v>1772049900</v>
      </c>
    </row>
    <row r="86" spans="1:10" x14ac:dyDescent="0.55000000000000004">
      <c r="A86">
        <v>1772050200</v>
      </c>
      <c r="B86" t="s">
        <v>6</v>
      </c>
      <c r="C86" t="s">
        <v>7</v>
      </c>
      <c r="D86">
        <v>5195.2700000000004</v>
      </c>
      <c r="E86">
        <v>5196.0899300000001</v>
      </c>
      <c r="F86">
        <v>5198.2009099999996</v>
      </c>
      <c r="H86" s="1">
        <f t="shared" si="3"/>
        <v>46078.840277777781</v>
      </c>
      <c r="I86" s="1">
        <f t="shared" si="4"/>
        <v>46078.840277777781</v>
      </c>
      <c r="J86">
        <f t="shared" si="5"/>
        <v>1772050200</v>
      </c>
    </row>
    <row r="87" spans="1:10" x14ac:dyDescent="0.55000000000000004">
      <c r="A87">
        <v>1772050500</v>
      </c>
      <c r="B87" t="s">
        <v>6</v>
      </c>
      <c r="C87" t="s">
        <v>7</v>
      </c>
      <c r="D87">
        <v>5184.8</v>
      </c>
      <c r="E87">
        <v>5193.4003400000001</v>
      </c>
      <c r="F87">
        <v>5195.80062</v>
      </c>
      <c r="H87" s="1">
        <f t="shared" si="3"/>
        <v>46078.84375</v>
      </c>
      <c r="I87" s="1">
        <f t="shared" si="4"/>
        <v>46078.84375</v>
      </c>
      <c r="J87">
        <f t="shared" si="5"/>
        <v>1772050500</v>
      </c>
    </row>
    <row r="88" spans="1:10" x14ac:dyDescent="0.55000000000000004">
      <c r="A88">
        <v>1772050800</v>
      </c>
      <c r="B88" t="s">
        <v>6</v>
      </c>
      <c r="C88" t="s">
        <v>7</v>
      </c>
      <c r="D88">
        <v>5189</v>
      </c>
      <c r="E88">
        <v>5190.7657200000003</v>
      </c>
      <c r="F88">
        <v>5193.2831699999997</v>
      </c>
      <c r="H88" s="1">
        <f t="shared" si="3"/>
        <v>46078.847222222219</v>
      </c>
      <c r="I88" s="1">
        <f t="shared" si="4"/>
        <v>46078.847222222219</v>
      </c>
      <c r="J88">
        <f t="shared" si="5"/>
        <v>1772050800</v>
      </c>
    </row>
    <row r="89" spans="1:10" x14ac:dyDescent="0.55000000000000004">
      <c r="A89">
        <v>1772051100</v>
      </c>
      <c r="B89" t="s">
        <v>6</v>
      </c>
      <c r="C89" t="s">
        <v>7</v>
      </c>
      <c r="D89">
        <v>5186.1099999999997</v>
      </c>
      <c r="E89">
        <v>5187.9149600000001</v>
      </c>
      <c r="F89">
        <v>5190.5990599999996</v>
      </c>
      <c r="H89" s="1">
        <f t="shared" si="3"/>
        <v>46078.850694444445</v>
      </c>
      <c r="I89" s="1">
        <f t="shared" si="4"/>
        <v>46078.850694444445</v>
      </c>
      <c r="J89">
        <f t="shared" si="5"/>
        <v>1772051100</v>
      </c>
    </row>
    <row r="90" spans="1:10" x14ac:dyDescent="0.55000000000000004">
      <c r="A90">
        <v>1772051400</v>
      </c>
      <c r="B90" t="s">
        <v>6</v>
      </c>
      <c r="C90" t="s">
        <v>7</v>
      </c>
      <c r="D90">
        <v>5188.12</v>
      </c>
      <c r="E90">
        <v>5184.7467800000004</v>
      </c>
      <c r="F90">
        <v>5187.67292</v>
      </c>
      <c r="H90" s="1">
        <f t="shared" si="3"/>
        <v>46078.854166666672</v>
      </c>
      <c r="I90" s="1">
        <f t="shared" si="4"/>
        <v>46078.854166666664</v>
      </c>
      <c r="J90">
        <f t="shared" si="5"/>
        <v>1772051400</v>
      </c>
    </row>
    <row r="91" spans="1:10" x14ac:dyDescent="0.55000000000000004">
      <c r="A91">
        <v>1772051700</v>
      </c>
      <c r="B91" t="s">
        <v>6</v>
      </c>
      <c r="C91" t="s">
        <v>7</v>
      </c>
      <c r="D91">
        <v>5183.41</v>
      </c>
      <c r="E91">
        <v>5181.0769700000001</v>
      </c>
      <c r="F91">
        <v>5184.3749500000004</v>
      </c>
      <c r="H91" s="1">
        <f t="shared" si="3"/>
        <v>46078.857638888891</v>
      </c>
      <c r="I91" s="1">
        <f t="shared" si="4"/>
        <v>46078.857638888891</v>
      </c>
      <c r="J91">
        <f t="shared" si="5"/>
        <v>1772051700</v>
      </c>
    </row>
    <row r="92" spans="1:10" x14ac:dyDescent="0.55000000000000004">
      <c r="A92">
        <v>1772052000</v>
      </c>
      <c r="B92" t="s">
        <v>6</v>
      </c>
      <c r="C92" t="s">
        <v>7</v>
      </c>
      <c r="D92">
        <v>5181.4799999999996</v>
      </c>
      <c r="E92">
        <v>5177.0102500000003</v>
      </c>
      <c r="F92">
        <v>5180.6926000000003</v>
      </c>
      <c r="H92" s="1">
        <f t="shared" si="3"/>
        <v>46078.861111111109</v>
      </c>
      <c r="I92" s="1">
        <f t="shared" si="4"/>
        <v>46078.861111111109</v>
      </c>
      <c r="J92">
        <f t="shared" si="5"/>
        <v>1772052000</v>
      </c>
    </row>
    <row r="93" spans="1:10" x14ac:dyDescent="0.55000000000000004">
      <c r="A93">
        <v>1772052300</v>
      </c>
      <c r="B93" t="s">
        <v>6</v>
      </c>
      <c r="C93" t="s">
        <v>7</v>
      </c>
      <c r="D93">
        <v>5173.57</v>
      </c>
      <c r="E93">
        <v>5172.71792</v>
      </c>
      <c r="F93">
        <v>5176.7052599999997</v>
      </c>
      <c r="H93" s="1">
        <f t="shared" si="3"/>
        <v>46078.864583333328</v>
      </c>
      <c r="I93" s="1">
        <f t="shared" si="4"/>
        <v>46078.864583333336</v>
      </c>
      <c r="J93">
        <f t="shared" si="5"/>
        <v>1772052300</v>
      </c>
    </row>
    <row r="94" spans="1:10" x14ac:dyDescent="0.55000000000000004">
      <c r="A94">
        <v>1772052600</v>
      </c>
      <c r="B94" t="s">
        <v>6</v>
      </c>
      <c r="C94" t="s">
        <v>7</v>
      </c>
      <c r="D94">
        <v>5178.01</v>
      </c>
      <c r="E94">
        <v>5168.6567400000004</v>
      </c>
      <c r="F94">
        <v>5172.6809999999996</v>
      </c>
      <c r="H94" s="1">
        <f t="shared" si="3"/>
        <v>46078.868055555555</v>
      </c>
      <c r="I94" s="1">
        <f t="shared" si="4"/>
        <v>46078.868055555555</v>
      </c>
      <c r="J94">
        <f t="shared" si="5"/>
        <v>1772052600</v>
      </c>
    </row>
    <row r="95" spans="1:10" x14ac:dyDescent="0.55000000000000004">
      <c r="A95">
        <v>1772052900</v>
      </c>
      <c r="B95" t="s">
        <v>6</v>
      </c>
      <c r="C95" t="s">
        <v>7</v>
      </c>
      <c r="D95">
        <v>5152.16</v>
      </c>
      <c r="E95">
        <v>5165.0134600000001</v>
      </c>
      <c r="F95">
        <v>5168.8472300000003</v>
      </c>
      <c r="H95" s="1">
        <f t="shared" si="3"/>
        <v>46078.871527777781</v>
      </c>
      <c r="I95" s="1">
        <f t="shared" si="4"/>
        <v>46078.871527777781</v>
      </c>
      <c r="J95">
        <f t="shared" si="5"/>
        <v>1772052900</v>
      </c>
    </row>
    <row r="96" spans="1:10" x14ac:dyDescent="0.55000000000000004">
      <c r="A96">
        <v>1772053200</v>
      </c>
      <c r="B96" t="s">
        <v>6</v>
      </c>
      <c r="C96" t="s">
        <v>7</v>
      </c>
      <c r="D96">
        <v>5156.08</v>
      </c>
      <c r="E96">
        <v>5162.7623800000001</v>
      </c>
      <c r="F96">
        <v>5165.8048099999996</v>
      </c>
      <c r="H96" s="1">
        <f t="shared" si="3"/>
        <v>46078.875</v>
      </c>
      <c r="I96" s="1">
        <f t="shared" si="4"/>
        <v>46078.875</v>
      </c>
      <c r="J96">
        <f t="shared" si="5"/>
        <v>1772053200</v>
      </c>
    </row>
    <row r="97" spans="1:10" x14ac:dyDescent="0.55000000000000004">
      <c r="A97">
        <v>1772053500</v>
      </c>
      <c r="B97" t="s">
        <v>6</v>
      </c>
      <c r="C97" t="s">
        <v>7</v>
      </c>
      <c r="D97">
        <v>5163.03</v>
      </c>
      <c r="E97">
        <v>5161.9336700000003</v>
      </c>
      <c r="F97">
        <v>5163.86924</v>
      </c>
      <c r="H97" s="1">
        <f t="shared" si="3"/>
        <v>46078.878472222219</v>
      </c>
      <c r="I97" s="1">
        <f t="shared" si="4"/>
        <v>46078.878472222219</v>
      </c>
      <c r="J97">
        <f t="shared" si="5"/>
        <v>1772053500</v>
      </c>
    </row>
    <row r="98" spans="1:10" x14ac:dyDescent="0.55000000000000004">
      <c r="A98">
        <v>1772053800</v>
      </c>
      <c r="B98" t="s">
        <v>6</v>
      </c>
      <c r="C98" t="s">
        <v>7</v>
      </c>
      <c r="D98">
        <v>5161.84</v>
      </c>
      <c r="E98">
        <v>5162.26044</v>
      </c>
      <c r="F98">
        <v>5163.06484</v>
      </c>
      <c r="H98" s="1">
        <f t="shared" si="3"/>
        <v>46078.881944444445</v>
      </c>
      <c r="I98" s="1">
        <f t="shared" si="4"/>
        <v>46078.881944444445</v>
      </c>
      <c r="J98">
        <f t="shared" si="5"/>
        <v>1772053800</v>
      </c>
    </row>
    <row r="99" spans="1:10" x14ac:dyDescent="0.55000000000000004">
      <c r="A99">
        <v>1772054100</v>
      </c>
      <c r="B99" t="s">
        <v>6</v>
      </c>
      <c r="C99" t="s">
        <v>7</v>
      </c>
      <c r="D99">
        <v>5165.38</v>
      </c>
      <c r="E99">
        <v>5163.5161699999999</v>
      </c>
      <c r="F99">
        <v>5163.2905000000001</v>
      </c>
      <c r="H99" s="1">
        <f t="shared" si="3"/>
        <v>46078.885416666672</v>
      </c>
      <c r="I99" s="1">
        <f t="shared" si="4"/>
        <v>46078.885416666664</v>
      </c>
      <c r="J99">
        <f t="shared" si="5"/>
        <v>1772054100</v>
      </c>
    </row>
    <row r="100" spans="1:10" x14ac:dyDescent="0.55000000000000004">
      <c r="A100">
        <v>1772054400</v>
      </c>
      <c r="B100" t="s">
        <v>6</v>
      </c>
      <c r="C100" t="s">
        <v>7</v>
      </c>
      <c r="D100">
        <v>5169.17</v>
      </c>
      <c r="E100">
        <v>5165.2532099999999</v>
      </c>
      <c r="F100">
        <v>5164.2718599999998</v>
      </c>
      <c r="H100" s="1">
        <f t="shared" si="3"/>
        <v>46078.888888888891</v>
      </c>
      <c r="I100" s="1">
        <f t="shared" si="4"/>
        <v>46078.888888888891</v>
      </c>
      <c r="J100">
        <f t="shared" si="5"/>
        <v>1772054400</v>
      </c>
    </row>
    <row r="101" spans="1:10" x14ac:dyDescent="0.55000000000000004">
      <c r="A101">
        <v>1772054700</v>
      </c>
      <c r="B101" t="s">
        <v>6</v>
      </c>
      <c r="C101" t="s">
        <v>7</v>
      </c>
      <c r="D101">
        <v>5169.12</v>
      </c>
      <c r="E101">
        <v>5166.9846799999996</v>
      </c>
      <c r="F101">
        <v>5165.6282700000002</v>
      </c>
      <c r="H101" s="1">
        <f t="shared" si="3"/>
        <v>46078.892361111109</v>
      </c>
      <c r="I101" s="1">
        <f t="shared" si="4"/>
        <v>46078.892361111109</v>
      </c>
      <c r="J101">
        <f t="shared" si="5"/>
        <v>1772054700</v>
      </c>
    </row>
    <row r="102" spans="1:10" x14ac:dyDescent="0.55000000000000004">
      <c r="A102">
        <v>1772055000</v>
      </c>
      <c r="B102" t="s">
        <v>6</v>
      </c>
      <c r="C102" t="s">
        <v>7</v>
      </c>
      <c r="D102">
        <v>5168.22</v>
      </c>
      <c r="E102">
        <v>5168.4143199999999</v>
      </c>
      <c r="F102">
        <v>5167.0212899999997</v>
      </c>
      <c r="H102" s="1">
        <f t="shared" si="3"/>
        <v>46078.895833333328</v>
      </c>
      <c r="I102" s="1">
        <f t="shared" si="4"/>
        <v>46078.895833333336</v>
      </c>
      <c r="J102">
        <f t="shared" si="5"/>
        <v>1772055000</v>
      </c>
    </row>
    <row r="103" spans="1:10" x14ac:dyDescent="0.55000000000000004">
      <c r="A103">
        <v>1772055300</v>
      </c>
      <c r="B103" t="s">
        <v>6</v>
      </c>
      <c r="C103" t="s">
        <v>7</v>
      </c>
      <c r="D103">
        <v>5168.8999999999996</v>
      </c>
      <c r="E103">
        <v>5169.3990700000004</v>
      </c>
      <c r="F103">
        <v>5168.21018</v>
      </c>
      <c r="H103" s="1">
        <f t="shared" si="3"/>
        <v>46078.899305555555</v>
      </c>
      <c r="I103" s="1">
        <f t="shared" si="4"/>
        <v>46078.899305555555</v>
      </c>
      <c r="J103">
        <f t="shared" si="5"/>
        <v>1772055300</v>
      </c>
    </row>
    <row r="104" spans="1:10" x14ac:dyDescent="0.55000000000000004">
      <c r="A104">
        <v>1772055600</v>
      </c>
      <c r="B104" t="s">
        <v>6</v>
      </c>
      <c r="C104" t="s">
        <v>7</v>
      </c>
      <c r="D104">
        <v>5170.25</v>
      </c>
      <c r="E104">
        <v>5169.9373800000003</v>
      </c>
      <c r="F104">
        <v>5169.0737799999997</v>
      </c>
      <c r="H104" s="1">
        <f t="shared" si="3"/>
        <v>46078.902777777781</v>
      </c>
      <c r="I104" s="1">
        <f t="shared" si="4"/>
        <v>46078.902777777781</v>
      </c>
      <c r="J104">
        <f t="shared" si="5"/>
        <v>1772055600</v>
      </c>
    </row>
    <row r="105" spans="1:10" x14ac:dyDescent="0.55000000000000004">
      <c r="A105">
        <v>1772055900</v>
      </c>
      <c r="B105" t="s">
        <v>6</v>
      </c>
      <c r="C105" t="s">
        <v>7</v>
      </c>
      <c r="D105">
        <v>5170.9399999999996</v>
      </c>
      <c r="E105">
        <v>5170.09987</v>
      </c>
      <c r="F105">
        <v>5169.5868300000002</v>
      </c>
      <c r="H105" s="1">
        <f t="shared" si="3"/>
        <v>46078.90625</v>
      </c>
      <c r="I105" s="1">
        <f t="shared" si="4"/>
        <v>46078.90625</v>
      </c>
      <c r="J105">
        <f t="shared" si="5"/>
        <v>1772055900</v>
      </c>
    </row>
    <row r="106" spans="1:10" x14ac:dyDescent="0.55000000000000004">
      <c r="A106">
        <v>1772056200</v>
      </c>
      <c r="B106" t="s">
        <v>6</v>
      </c>
      <c r="C106" t="s">
        <v>7</v>
      </c>
      <c r="D106">
        <v>5164.3100000000004</v>
      </c>
      <c r="E106">
        <v>5170.0877799999998</v>
      </c>
      <c r="F106">
        <v>5169.8373099999999</v>
      </c>
      <c r="H106" s="1">
        <f t="shared" si="3"/>
        <v>46078.909722222219</v>
      </c>
      <c r="I106" s="1">
        <f t="shared" si="4"/>
        <v>46078.909722222219</v>
      </c>
      <c r="J106">
        <f t="shared" si="5"/>
        <v>1772056200</v>
      </c>
    </row>
    <row r="107" spans="1:10" x14ac:dyDescent="0.55000000000000004">
      <c r="A107">
        <v>1772056500</v>
      </c>
      <c r="B107" t="s">
        <v>6</v>
      </c>
      <c r="C107" t="s">
        <v>7</v>
      </c>
      <c r="D107">
        <v>5164.8900000000003</v>
      </c>
      <c r="E107">
        <v>5170.3068800000001</v>
      </c>
      <c r="F107">
        <v>5170.0720899999997</v>
      </c>
      <c r="H107" s="1">
        <f t="shared" si="3"/>
        <v>46078.913194444445</v>
      </c>
      <c r="I107" s="1">
        <f t="shared" si="4"/>
        <v>46078.913194444445</v>
      </c>
      <c r="J107">
        <f t="shared" si="5"/>
        <v>1772056500</v>
      </c>
    </row>
    <row r="108" spans="1:10" x14ac:dyDescent="0.55000000000000004">
      <c r="A108">
        <v>1772060400</v>
      </c>
      <c r="B108" t="s">
        <v>6</v>
      </c>
      <c r="C108" t="s">
        <v>7</v>
      </c>
      <c r="D108">
        <v>5175.34</v>
      </c>
      <c r="E108">
        <v>5170.8734899999999</v>
      </c>
      <c r="F108">
        <v>5170.4727899999998</v>
      </c>
      <c r="H108" s="1">
        <f t="shared" si="3"/>
        <v>46078.958333333328</v>
      </c>
      <c r="I108" s="1">
        <f t="shared" si="4"/>
        <v>46078.958333333336</v>
      </c>
      <c r="J108">
        <f t="shared" si="5"/>
        <v>1772060400</v>
      </c>
    </row>
    <row r="109" spans="1:10" x14ac:dyDescent="0.55000000000000004">
      <c r="A109">
        <v>1772060700</v>
      </c>
      <c r="B109" t="s">
        <v>6</v>
      </c>
      <c r="C109" t="s">
        <v>7</v>
      </c>
      <c r="D109">
        <v>5179.7299999999996</v>
      </c>
      <c r="E109">
        <v>5171.5006700000004</v>
      </c>
      <c r="F109">
        <v>5170.9867299999996</v>
      </c>
      <c r="H109" s="1">
        <f t="shared" si="3"/>
        <v>46078.961805555555</v>
      </c>
      <c r="I109" s="1">
        <f t="shared" si="4"/>
        <v>46078.961805555555</v>
      </c>
      <c r="J109">
        <f t="shared" si="5"/>
        <v>1772060700</v>
      </c>
    </row>
    <row r="110" spans="1:10" x14ac:dyDescent="0.55000000000000004">
      <c r="A110">
        <v>1772061000</v>
      </c>
      <c r="B110" t="s">
        <v>6</v>
      </c>
      <c r="C110" t="s">
        <v>7</v>
      </c>
      <c r="D110">
        <v>5168.8</v>
      </c>
      <c r="E110">
        <v>5171.9835300000004</v>
      </c>
      <c r="F110">
        <v>5171.48513</v>
      </c>
      <c r="H110" s="1">
        <f t="shared" si="3"/>
        <v>46078.965277777781</v>
      </c>
      <c r="I110" s="1">
        <f t="shared" si="4"/>
        <v>46078.965277777781</v>
      </c>
      <c r="J110">
        <f t="shared" si="5"/>
        <v>1772061000</v>
      </c>
    </row>
    <row r="111" spans="1:10" x14ac:dyDescent="0.55000000000000004">
      <c r="A111">
        <v>1772061300</v>
      </c>
      <c r="B111" t="s">
        <v>6</v>
      </c>
      <c r="C111" t="s">
        <v>7</v>
      </c>
      <c r="D111">
        <v>5174.01</v>
      </c>
      <c r="E111">
        <v>5172.4506899999997</v>
      </c>
      <c r="F111">
        <v>5171.9679100000003</v>
      </c>
      <c r="H111" s="1">
        <f t="shared" si="3"/>
        <v>46078.96875</v>
      </c>
      <c r="I111" s="1">
        <f t="shared" si="4"/>
        <v>46078.96875</v>
      </c>
      <c r="J111">
        <f t="shared" si="5"/>
        <v>1772061300</v>
      </c>
    </row>
    <row r="112" spans="1:10" x14ac:dyDescent="0.55000000000000004">
      <c r="A112">
        <v>1772061600</v>
      </c>
      <c r="B112" t="s">
        <v>6</v>
      </c>
      <c r="C112" t="s">
        <v>7</v>
      </c>
      <c r="D112">
        <v>5170.68</v>
      </c>
      <c r="E112">
        <v>5172.5747799999999</v>
      </c>
      <c r="F112">
        <v>5172.2713400000002</v>
      </c>
      <c r="H112" s="1">
        <f t="shared" si="3"/>
        <v>46078.972222222219</v>
      </c>
      <c r="I112" s="1">
        <f t="shared" si="4"/>
        <v>46078.972222222219</v>
      </c>
      <c r="J112">
        <f t="shared" si="5"/>
        <v>1772061600</v>
      </c>
    </row>
    <row r="113" spans="1:10" x14ac:dyDescent="0.55000000000000004">
      <c r="A113">
        <v>1772061900</v>
      </c>
      <c r="B113" t="s">
        <v>6</v>
      </c>
      <c r="C113" t="s">
        <v>7</v>
      </c>
      <c r="D113">
        <v>5170.04</v>
      </c>
      <c r="E113">
        <v>5172.2710200000001</v>
      </c>
      <c r="F113">
        <v>5172.2711799999997</v>
      </c>
      <c r="H113" s="1">
        <f t="shared" si="3"/>
        <v>46078.975694444445</v>
      </c>
      <c r="I113" s="1">
        <f t="shared" si="4"/>
        <v>46078.975694444445</v>
      </c>
      <c r="J113">
        <f t="shared" si="5"/>
        <v>1772061900</v>
      </c>
    </row>
    <row r="114" spans="1:10" x14ac:dyDescent="0.55000000000000004">
      <c r="A114">
        <v>1772062200</v>
      </c>
      <c r="B114" t="s">
        <v>6</v>
      </c>
      <c r="C114" t="s">
        <v>7</v>
      </c>
      <c r="D114">
        <v>5168.9799999999996</v>
      </c>
      <c r="E114">
        <v>5171.4568399999998</v>
      </c>
      <c r="F114">
        <v>5171.8640100000002</v>
      </c>
      <c r="H114" s="1">
        <f t="shared" si="3"/>
        <v>46078.979166666672</v>
      </c>
      <c r="I114" s="1">
        <f t="shared" si="4"/>
        <v>46078.979166666664</v>
      </c>
      <c r="J114">
        <f t="shared" si="5"/>
        <v>1772062200</v>
      </c>
    </row>
    <row r="115" spans="1:10" x14ac:dyDescent="0.55000000000000004">
      <c r="A115">
        <v>1772062500</v>
      </c>
      <c r="B115" t="s">
        <v>6</v>
      </c>
      <c r="C115" t="s">
        <v>7</v>
      </c>
      <c r="D115">
        <v>5169.88</v>
      </c>
      <c r="E115">
        <v>5170.1718300000002</v>
      </c>
      <c r="F115">
        <v>5171.0179200000002</v>
      </c>
      <c r="H115" s="1">
        <f t="shared" si="3"/>
        <v>46078.982638888891</v>
      </c>
      <c r="I115" s="1">
        <f t="shared" si="4"/>
        <v>46078.982638888891</v>
      </c>
      <c r="J115">
        <f t="shared" si="5"/>
        <v>1772062500</v>
      </c>
    </row>
    <row r="116" spans="1:10" x14ac:dyDescent="0.55000000000000004">
      <c r="A116">
        <v>1772062800</v>
      </c>
      <c r="B116" t="s">
        <v>6</v>
      </c>
      <c r="C116" t="s">
        <v>7</v>
      </c>
      <c r="D116">
        <v>5172.62</v>
      </c>
      <c r="E116">
        <v>5168.5217499999999</v>
      </c>
      <c r="F116">
        <v>5169.7698399999999</v>
      </c>
      <c r="H116" s="1">
        <f t="shared" si="3"/>
        <v>46078.986111111109</v>
      </c>
      <c r="I116" s="1">
        <f t="shared" si="4"/>
        <v>46078.986111111109</v>
      </c>
      <c r="J116">
        <f t="shared" si="5"/>
        <v>1772062800</v>
      </c>
    </row>
    <row r="117" spans="1:10" x14ac:dyDescent="0.55000000000000004">
      <c r="A117">
        <v>1772063100</v>
      </c>
      <c r="B117" t="s">
        <v>6</v>
      </c>
      <c r="C117" t="s">
        <v>7</v>
      </c>
      <c r="D117">
        <v>5167.3100000000004</v>
      </c>
      <c r="E117">
        <v>5166.6915300000001</v>
      </c>
      <c r="F117">
        <v>5168.2306799999997</v>
      </c>
      <c r="H117" s="1">
        <f t="shared" si="3"/>
        <v>46078.989583333328</v>
      </c>
      <c r="I117" s="1">
        <f t="shared" si="4"/>
        <v>46078.989583333336</v>
      </c>
      <c r="J117">
        <f t="shared" si="5"/>
        <v>1772063100</v>
      </c>
    </row>
    <row r="118" spans="1:10" x14ac:dyDescent="0.55000000000000004">
      <c r="A118">
        <v>1772063400</v>
      </c>
      <c r="B118" t="s">
        <v>6</v>
      </c>
      <c r="C118" t="s">
        <v>7</v>
      </c>
      <c r="D118">
        <v>5169.57</v>
      </c>
      <c r="E118">
        <v>5165.1573200000003</v>
      </c>
      <c r="F118">
        <v>5166.6940000000004</v>
      </c>
      <c r="H118" s="1">
        <f t="shared" si="3"/>
        <v>46078.993055555555</v>
      </c>
      <c r="I118" s="1">
        <f t="shared" si="4"/>
        <v>46078.993055555555</v>
      </c>
      <c r="J118">
        <f t="shared" si="5"/>
        <v>1772063400</v>
      </c>
    </row>
    <row r="119" spans="1:10" x14ac:dyDescent="0.55000000000000004">
      <c r="A119">
        <v>1772063700</v>
      </c>
      <c r="B119" t="s">
        <v>6</v>
      </c>
      <c r="C119" t="s">
        <v>7</v>
      </c>
      <c r="D119">
        <v>5163.13</v>
      </c>
      <c r="E119">
        <v>5164.2052400000002</v>
      </c>
      <c r="F119">
        <v>5165.4496200000003</v>
      </c>
      <c r="H119" s="1">
        <f t="shared" si="3"/>
        <v>46078.996527777781</v>
      </c>
      <c r="I119" s="1">
        <f t="shared" si="4"/>
        <v>46078.996527777781</v>
      </c>
      <c r="J119">
        <f t="shared" si="5"/>
        <v>1772063700</v>
      </c>
    </row>
    <row r="120" spans="1:10" x14ac:dyDescent="0.55000000000000004">
      <c r="A120">
        <v>1772064000</v>
      </c>
      <c r="B120" t="s">
        <v>6</v>
      </c>
      <c r="C120" t="s">
        <v>7</v>
      </c>
      <c r="D120">
        <v>5160.24</v>
      </c>
      <c r="E120">
        <v>5164.2995700000001</v>
      </c>
      <c r="F120">
        <v>5164.8745900000004</v>
      </c>
      <c r="H120" s="1">
        <f t="shared" si="3"/>
        <v>46079</v>
      </c>
      <c r="I120" s="1">
        <f t="shared" si="4"/>
        <v>46079</v>
      </c>
      <c r="J120">
        <f t="shared" si="5"/>
        <v>1772064000</v>
      </c>
    </row>
    <row r="121" spans="1:10" x14ac:dyDescent="0.55000000000000004">
      <c r="A121">
        <v>1772064300</v>
      </c>
      <c r="B121" t="s">
        <v>6</v>
      </c>
      <c r="C121" t="s">
        <v>7</v>
      </c>
      <c r="D121">
        <v>5161.95</v>
      </c>
      <c r="E121">
        <v>5165.6709300000002</v>
      </c>
      <c r="F121">
        <v>5165.2727599999998</v>
      </c>
      <c r="H121" s="1">
        <f t="shared" si="3"/>
        <v>46079.003472222219</v>
      </c>
      <c r="I121" s="1">
        <f t="shared" si="4"/>
        <v>46079.003472222219</v>
      </c>
      <c r="J121">
        <f t="shared" si="5"/>
        <v>1772064300</v>
      </c>
    </row>
    <row r="122" spans="1:10" x14ac:dyDescent="0.55000000000000004">
      <c r="A122">
        <v>1772064600</v>
      </c>
      <c r="B122" t="s">
        <v>6</v>
      </c>
      <c r="C122" t="s">
        <v>7</v>
      </c>
      <c r="D122">
        <v>5167.67</v>
      </c>
      <c r="E122">
        <v>5168.2558300000001</v>
      </c>
      <c r="F122">
        <v>5166.7642999999998</v>
      </c>
      <c r="H122" s="1">
        <f t="shared" si="3"/>
        <v>46079.006944444445</v>
      </c>
      <c r="I122" s="1">
        <f t="shared" si="4"/>
        <v>46079.006944444445</v>
      </c>
      <c r="J122">
        <f t="shared" si="5"/>
        <v>1772064600</v>
      </c>
    </row>
    <row r="123" spans="1:10" x14ac:dyDescent="0.55000000000000004">
      <c r="A123">
        <v>1772064900</v>
      </c>
      <c r="B123" t="s">
        <v>6</v>
      </c>
      <c r="C123" t="s">
        <v>7</v>
      </c>
      <c r="D123">
        <v>5169.72</v>
      </c>
      <c r="E123">
        <v>5171.7230200000004</v>
      </c>
      <c r="F123">
        <v>5169.2436600000001</v>
      </c>
      <c r="H123" s="1">
        <f t="shared" si="3"/>
        <v>46079.010416666672</v>
      </c>
      <c r="I123" s="1">
        <f t="shared" si="4"/>
        <v>46079.010416666664</v>
      </c>
      <c r="J123">
        <f t="shared" si="5"/>
        <v>1772064900</v>
      </c>
    </row>
    <row r="124" spans="1:10" x14ac:dyDescent="0.55000000000000004">
      <c r="A124">
        <v>1772065200</v>
      </c>
      <c r="B124" t="s">
        <v>6</v>
      </c>
      <c r="C124" t="s">
        <v>7</v>
      </c>
      <c r="D124">
        <v>5180.9399999999996</v>
      </c>
      <c r="E124">
        <v>5175.7213599999995</v>
      </c>
      <c r="F124">
        <v>5172.4825099999998</v>
      </c>
      <c r="H124" s="1">
        <f t="shared" si="3"/>
        <v>46079.013888888891</v>
      </c>
      <c r="I124" s="1">
        <f t="shared" si="4"/>
        <v>46079.013888888891</v>
      </c>
      <c r="J124">
        <f t="shared" si="5"/>
        <v>1772065200</v>
      </c>
    </row>
    <row r="125" spans="1:10" x14ac:dyDescent="0.55000000000000004">
      <c r="A125">
        <v>1772065500</v>
      </c>
      <c r="B125" t="s">
        <v>6</v>
      </c>
      <c r="C125" t="s">
        <v>7</v>
      </c>
      <c r="D125">
        <v>5185.25</v>
      </c>
      <c r="E125">
        <v>5179.6087699999998</v>
      </c>
      <c r="F125">
        <v>5176.0456400000003</v>
      </c>
      <c r="H125" s="1">
        <f t="shared" si="3"/>
        <v>46079.017361111109</v>
      </c>
      <c r="I125" s="1">
        <f t="shared" si="4"/>
        <v>46079.017361111109</v>
      </c>
      <c r="J125">
        <f t="shared" si="5"/>
        <v>1772065500</v>
      </c>
    </row>
    <row r="126" spans="1:10" x14ac:dyDescent="0.55000000000000004">
      <c r="A126">
        <v>1772065800</v>
      </c>
      <c r="B126" t="s">
        <v>6</v>
      </c>
      <c r="C126" t="s">
        <v>7</v>
      </c>
      <c r="D126">
        <v>5182.32</v>
      </c>
      <c r="E126">
        <v>5183.0240700000004</v>
      </c>
      <c r="F126">
        <v>5179.5348599999998</v>
      </c>
      <c r="H126" s="1">
        <f t="shared" si="3"/>
        <v>46079.020833333328</v>
      </c>
      <c r="I126" s="1">
        <f t="shared" si="4"/>
        <v>46079.020833333336</v>
      </c>
      <c r="J126">
        <f t="shared" si="5"/>
        <v>1772065800</v>
      </c>
    </row>
    <row r="127" spans="1:10" x14ac:dyDescent="0.55000000000000004">
      <c r="A127">
        <v>1772066100</v>
      </c>
      <c r="B127" t="s">
        <v>6</v>
      </c>
      <c r="C127" t="s">
        <v>7</v>
      </c>
      <c r="D127">
        <v>5182.63</v>
      </c>
      <c r="E127">
        <v>5185.8508000000002</v>
      </c>
      <c r="F127">
        <v>5182.69283</v>
      </c>
      <c r="H127" s="1">
        <f t="shared" si="3"/>
        <v>46079.024305555555</v>
      </c>
      <c r="I127" s="1">
        <f t="shared" si="4"/>
        <v>46079.024305555555</v>
      </c>
      <c r="J127">
        <f t="shared" si="5"/>
        <v>1772066100</v>
      </c>
    </row>
    <row r="128" spans="1:10" x14ac:dyDescent="0.55000000000000004">
      <c r="A128">
        <v>1772066400</v>
      </c>
      <c r="B128" t="s">
        <v>6</v>
      </c>
      <c r="C128" t="s">
        <v>7</v>
      </c>
      <c r="D128">
        <v>5188.37</v>
      </c>
      <c r="E128">
        <v>5187.9755800000003</v>
      </c>
      <c r="F128">
        <v>5185.3342000000002</v>
      </c>
      <c r="H128" s="1">
        <f t="shared" si="3"/>
        <v>46079.027777777781</v>
      </c>
      <c r="I128" s="1">
        <f t="shared" si="4"/>
        <v>46079.027777777781</v>
      </c>
      <c r="J128">
        <f t="shared" si="5"/>
        <v>1772066400</v>
      </c>
    </row>
    <row r="129" spans="1:10" x14ac:dyDescent="0.55000000000000004">
      <c r="A129">
        <v>1772066700</v>
      </c>
      <c r="B129" t="s">
        <v>6</v>
      </c>
      <c r="C129" t="s">
        <v>7</v>
      </c>
      <c r="D129">
        <v>5185.97</v>
      </c>
      <c r="E129">
        <v>5189.2330599999996</v>
      </c>
      <c r="F129">
        <v>5187.2836299999999</v>
      </c>
      <c r="H129" s="1">
        <f t="shared" si="3"/>
        <v>46079.03125</v>
      </c>
      <c r="I129" s="1">
        <f t="shared" si="4"/>
        <v>46079.03125</v>
      </c>
      <c r="J129">
        <f t="shared" si="5"/>
        <v>1772066700</v>
      </c>
    </row>
    <row r="130" spans="1:10" x14ac:dyDescent="0.55000000000000004">
      <c r="A130">
        <v>1772067000</v>
      </c>
      <c r="B130" t="s">
        <v>6</v>
      </c>
      <c r="C130" t="s">
        <v>7</v>
      </c>
      <c r="D130">
        <v>5189.7</v>
      </c>
      <c r="E130">
        <v>5189.7484100000001</v>
      </c>
      <c r="F130">
        <v>5188.51602</v>
      </c>
      <c r="H130" s="1">
        <f t="shared" si="3"/>
        <v>46079.034722222219</v>
      </c>
      <c r="I130" s="1">
        <f t="shared" si="4"/>
        <v>46079.034722222219</v>
      </c>
      <c r="J130">
        <f t="shared" si="5"/>
        <v>1772067000</v>
      </c>
    </row>
    <row r="131" spans="1:10" x14ac:dyDescent="0.55000000000000004">
      <c r="A131">
        <v>1772067300</v>
      </c>
      <c r="B131" t="s">
        <v>6</v>
      </c>
      <c r="C131" t="s">
        <v>7</v>
      </c>
      <c r="D131">
        <v>5188.3100000000004</v>
      </c>
      <c r="E131">
        <v>5189.5547299999998</v>
      </c>
      <c r="F131">
        <v>5189.0353699999996</v>
      </c>
      <c r="H131" s="1">
        <f t="shared" ref="H131:H194" si="6">(A131/86400)+25569</f>
        <v>46079.038194444445</v>
      </c>
      <c r="I131" s="1">
        <f t="shared" ref="I131:I194" si="7">CEILING(INT(H131*1440)/1440*288,1)/288</f>
        <v>46079.038194444445</v>
      </c>
      <c r="J131">
        <f t="shared" ref="J131:J194" si="8">MROUND((I131-25569)*86400,300)</f>
        <v>1772067300</v>
      </c>
    </row>
    <row r="132" spans="1:10" x14ac:dyDescent="0.55000000000000004">
      <c r="A132">
        <v>1772067600</v>
      </c>
      <c r="B132" t="s">
        <v>6</v>
      </c>
      <c r="C132" t="s">
        <v>7</v>
      </c>
      <c r="D132">
        <v>5194.75</v>
      </c>
      <c r="E132">
        <v>5188.8802500000002</v>
      </c>
      <c r="F132">
        <v>5188.9578099999999</v>
      </c>
      <c r="H132" s="1">
        <f t="shared" si="6"/>
        <v>46079.041666666672</v>
      </c>
      <c r="I132" s="1">
        <f t="shared" si="7"/>
        <v>46079.041666666664</v>
      </c>
      <c r="J132">
        <f t="shared" si="8"/>
        <v>1772067600</v>
      </c>
    </row>
    <row r="133" spans="1:10" x14ac:dyDescent="0.55000000000000004">
      <c r="A133">
        <v>1772067900</v>
      </c>
      <c r="B133" t="s">
        <v>6</v>
      </c>
      <c r="C133" t="s">
        <v>7</v>
      </c>
      <c r="D133">
        <v>5183.93</v>
      </c>
      <c r="E133">
        <v>5187.7817599999998</v>
      </c>
      <c r="F133">
        <v>5188.3697899999997</v>
      </c>
      <c r="H133" s="1">
        <f t="shared" si="6"/>
        <v>46079.045138888891</v>
      </c>
      <c r="I133" s="1">
        <f t="shared" si="7"/>
        <v>46079.045138888891</v>
      </c>
      <c r="J133">
        <f t="shared" si="8"/>
        <v>1772067900</v>
      </c>
    </row>
    <row r="134" spans="1:10" x14ac:dyDescent="0.55000000000000004">
      <c r="A134">
        <v>1772068200</v>
      </c>
      <c r="B134" t="s">
        <v>6</v>
      </c>
      <c r="C134" t="s">
        <v>7</v>
      </c>
      <c r="D134">
        <v>5187.53</v>
      </c>
      <c r="E134">
        <v>5186.7898800000003</v>
      </c>
      <c r="F134">
        <v>5187.5798299999997</v>
      </c>
      <c r="H134" s="1">
        <f t="shared" si="6"/>
        <v>46079.048611111109</v>
      </c>
      <c r="I134" s="1">
        <f t="shared" si="7"/>
        <v>46079.048611111109</v>
      </c>
      <c r="J134">
        <f t="shared" si="8"/>
        <v>1772068200</v>
      </c>
    </row>
    <row r="135" spans="1:10" x14ac:dyDescent="0.55000000000000004">
      <c r="A135">
        <v>1772068500</v>
      </c>
      <c r="B135" t="s">
        <v>6</v>
      </c>
      <c r="C135" t="s">
        <v>7</v>
      </c>
      <c r="D135">
        <v>5189.46</v>
      </c>
      <c r="E135">
        <v>5186.0186400000002</v>
      </c>
      <c r="F135">
        <v>5186.7992400000003</v>
      </c>
      <c r="H135" s="1">
        <f t="shared" si="6"/>
        <v>46079.052083333328</v>
      </c>
      <c r="I135" s="1">
        <f t="shared" si="7"/>
        <v>46079.052083333336</v>
      </c>
      <c r="J135">
        <f t="shared" si="8"/>
        <v>1772068500</v>
      </c>
    </row>
    <row r="136" spans="1:10" x14ac:dyDescent="0.55000000000000004">
      <c r="A136">
        <v>1772068800</v>
      </c>
      <c r="B136" t="s">
        <v>6</v>
      </c>
      <c r="C136" t="s">
        <v>7</v>
      </c>
      <c r="D136">
        <v>5186.05</v>
      </c>
      <c r="E136">
        <v>5185.56736</v>
      </c>
      <c r="F136">
        <v>5186.1832999999997</v>
      </c>
      <c r="H136" s="1">
        <f t="shared" si="6"/>
        <v>46079.055555555555</v>
      </c>
      <c r="I136" s="1">
        <f t="shared" si="7"/>
        <v>46079.055555555555</v>
      </c>
      <c r="J136">
        <f t="shared" si="8"/>
        <v>1772068800</v>
      </c>
    </row>
    <row r="137" spans="1:10" x14ac:dyDescent="0.55000000000000004">
      <c r="A137">
        <v>1772069100</v>
      </c>
      <c r="B137" t="s">
        <v>6</v>
      </c>
      <c r="C137" t="s">
        <v>7</v>
      </c>
      <c r="D137">
        <v>5180.54</v>
      </c>
      <c r="E137">
        <v>5185.6213299999999</v>
      </c>
      <c r="F137">
        <v>5185.9023200000001</v>
      </c>
      <c r="H137" s="1">
        <f t="shared" si="6"/>
        <v>46079.059027777781</v>
      </c>
      <c r="I137" s="1">
        <f t="shared" si="7"/>
        <v>46079.059027777781</v>
      </c>
      <c r="J137">
        <f t="shared" si="8"/>
        <v>1772069100</v>
      </c>
    </row>
    <row r="138" spans="1:10" x14ac:dyDescent="0.55000000000000004">
      <c r="A138">
        <v>1772069400</v>
      </c>
      <c r="B138" t="s">
        <v>6</v>
      </c>
      <c r="C138" t="s">
        <v>7</v>
      </c>
      <c r="D138">
        <v>5187.99</v>
      </c>
      <c r="E138">
        <v>5186.3205799999996</v>
      </c>
      <c r="F138">
        <v>5186.1114500000003</v>
      </c>
      <c r="H138" s="1">
        <f t="shared" si="6"/>
        <v>46079.0625</v>
      </c>
      <c r="I138" s="1">
        <f t="shared" si="7"/>
        <v>46079.0625</v>
      </c>
      <c r="J138">
        <f t="shared" si="8"/>
        <v>1772069400</v>
      </c>
    </row>
    <row r="139" spans="1:10" x14ac:dyDescent="0.55000000000000004">
      <c r="A139">
        <v>1772069700</v>
      </c>
      <c r="B139" t="s">
        <v>6</v>
      </c>
      <c r="C139" t="s">
        <v>7</v>
      </c>
      <c r="D139">
        <v>5185.42</v>
      </c>
      <c r="E139">
        <v>5187.3405199999997</v>
      </c>
      <c r="F139">
        <v>5186.7259899999999</v>
      </c>
      <c r="H139" s="1">
        <f t="shared" si="6"/>
        <v>46079.065972222219</v>
      </c>
      <c r="I139" s="1">
        <f t="shared" si="7"/>
        <v>46079.065972222219</v>
      </c>
      <c r="J139">
        <f t="shared" si="8"/>
        <v>1772069700</v>
      </c>
    </row>
    <row r="140" spans="1:10" x14ac:dyDescent="0.55000000000000004">
      <c r="A140">
        <v>1772070000</v>
      </c>
      <c r="B140" t="s">
        <v>6</v>
      </c>
      <c r="C140" t="s">
        <v>7</v>
      </c>
      <c r="D140">
        <v>5189.54</v>
      </c>
      <c r="E140">
        <v>5188.5525799999996</v>
      </c>
      <c r="F140">
        <v>5187.6392900000001</v>
      </c>
      <c r="H140" s="1">
        <f t="shared" si="6"/>
        <v>46079.069444444445</v>
      </c>
      <c r="I140" s="1">
        <f t="shared" si="7"/>
        <v>46079.069444444445</v>
      </c>
      <c r="J140">
        <f t="shared" si="8"/>
        <v>1772070000</v>
      </c>
    </row>
    <row r="141" spans="1:10" x14ac:dyDescent="0.55000000000000004">
      <c r="A141">
        <v>1772070300</v>
      </c>
      <c r="B141" t="s">
        <v>6</v>
      </c>
      <c r="C141" t="s">
        <v>7</v>
      </c>
      <c r="D141">
        <v>5189.93</v>
      </c>
      <c r="E141">
        <v>5189.63177</v>
      </c>
      <c r="F141">
        <v>5188.6355299999996</v>
      </c>
      <c r="H141" s="1">
        <f t="shared" si="6"/>
        <v>46079.072916666672</v>
      </c>
      <c r="I141" s="1">
        <f t="shared" si="7"/>
        <v>46079.072916666664</v>
      </c>
      <c r="J141">
        <f t="shared" si="8"/>
        <v>1772070300</v>
      </c>
    </row>
    <row r="142" spans="1:10" x14ac:dyDescent="0.55000000000000004">
      <c r="A142">
        <v>1772070600</v>
      </c>
      <c r="B142" t="s">
        <v>6</v>
      </c>
      <c r="C142" t="s">
        <v>7</v>
      </c>
      <c r="D142">
        <v>5191.16</v>
      </c>
      <c r="E142">
        <v>5190.3365299999996</v>
      </c>
      <c r="F142">
        <v>5189.48603</v>
      </c>
      <c r="H142" s="1">
        <f t="shared" si="6"/>
        <v>46079.076388888891</v>
      </c>
      <c r="I142" s="1">
        <f t="shared" si="7"/>
        <v>46079.076388888891</v>
      </c>
      <c r="J142">
        <f t="shared" si="8"/>
        <v>1772070600</v>
      </c>
    </row>
    <row r="143" spans="1:10" x14ac:dyDescent="0.55000000000000004">
      <c r="A143">
        <v>1772070900</v>
      </c>
      <c r="B143" t="s">
        <v>6</v>
      </c>
      <c r="C143" t="s">
        <v>7</v>
      </c>
      <c r="D143">
        <v>5191.71</v>
      </c>
      <c r="E143">
        <v>5190.4504299999999</v>
      </c>
      <c r="F143">
        <v>5189.9682300000004</v>
      </c>
      <c r="H143" s="1">
        <f t="shared" si="6"/>
        <v>46079.079861111109</v>
      </c>
      <c r="I143" s="1">
        <f t="shared" si="7"/>
        <v>46079.079861111109</v>
      </c>
      <c r="J143">
        <f t="shared" si="8"/>
        <v>1772070900</v>
      </c>
    </row>
    <row r="144" spans="1:10" x14ac:dyDescent="0.55000000000000004">
      <c r="A144">
        <v>1772071200</v>
      </c>
      <c r="B144" t="s">
        <v>6</v>
      </c>
      <c r="C144" t="s">
        <v>7</v>
      </c>
      <c r="D144">
        <v>5190.17</v>
      </c>
      <c r="E144">
        <v>5189.84825</v>
      </c>
      <c r="F144">
        <v>5189.9082399999998</v>
      </c>
      <c r="H144" s="1">
        <f t="shared" si="6"/>
        <v>46079.083333333328</v>
      </c>
      <c r="I144" s="1">
        <f t="shared" si="7"/>
        <v>46079.083333333336</v>
      </c>
      <c r="J144">
        <f t="shared" si="8"/>
        <v>1772071200</v>
      </c>
    </row>
    <row r="145" spans="1:10" x14ac:dyDescent="0.55000000000000004">
      <c r="A145">
        <v>1772071500</v>
      </c>
      <c r="B145" t="s">
        <v>6</v>
      </c>
      <c r="C145" t="s">
        <v>7</v>
      </c>
      <c r="D145">
        <v>5187.26</v>
      </c>
      <c r="E145">
        <v>5188.5621499999997</v>
      </c>
      <c r="F145">
        <v>5189.2351900000003</v>
      </c>
      <c r="H145" s="1">
        <f t="shared" si="6"/>
        <v>46079.086805555555</v>
      </c>
      <c r="I145" s="1">
        <f t="shared" si="7"/>
        <v>46079.086805555555</v>
      </c>
      <c r="J145">
        <f t="shared" si="8"/>
        <v>1772071500</v>
      </c>
    </row>
    <row r="146" spans="1:10" x14ac:dyDescent="0.55000000000000004">
      <c r="A146">
        <v>1772071800</v>
      </c>
      <c r="B146" t="s">
        <v>6</v>
      </c>
      <c r="C146" t="s">
        <v>7</v>
      </c>
      <c r="D146">
        <v>5183.0600000000004</v>
      </c>
      <c r="E146">
        <v>5186.7647900000002</v>
      </c>
      <c r="F146">
        <v>5187.9999900000003</v>
      </c>
      <c r="H146" s="1">
        <f t="shared" si="6"/>
        <v>46079.090277777781</v>
      </c>
      <c r="I146" s="1">
        <f t="shared" si="7"/>
        <v>46079.090277777781</v>
      </c>
      <c r="J146">
        <f t="shared" si="8"/>
        <v>1772071800</v>
      </c>
    </row>
    <row r="147" spans="1:10" x14ac:dyDescent="0.55000000000000004">
      <c r="A147">
        <v>1772072100</v>
      </c>
      <c r="B147" t="s">
        <v>6</v>
      </c>
      <c r="C147" t="s">
        <v>7</v>
      </c>
      <c r="D147">
        <v>5188.25</v>
      </c>
      <c r="E147">
        <v>5184.7471800000003</v>
      </c>
      <c r="F147">
        <v>5186.3735900000001</v>
      </c>
      <c r="H147" s="1">
        <f t="shared" si="6"/>
        <v>46079.09375</v>
      </c>
      <c r="I147" s="1">
        <f t="shared" si="7"/>
        <v>46079.09375</v>
      </c>
      <c r="J147">
        <f t="shared" si="8"/>
        <v>1772072100</v>
      </c>
    </row>
    <row r="148" spans="1:10" x14ac:dyDescent="0.55000000000000004">
      <c r="A148">
        <v>1772072400</v>
      </c>
      <c r="B148" t="s">
        <v>6</v>
      </c>
      <c r="C148" t="s">
        <v>7</v>
      </c>
      <c r="D148">
        <v>5183.4399999999996</v>
      </c>
      <c r="E148">
        <v>5182.6210300000002</v>
      </c>
      <c r="F148">
        <v>5184.4973099999997</v>
      </c>
      <c r="H148" s="1">
        <f t="shared" si="6"/>
        <v>46079.097222222219</v>
      </c>
      <c r="I148" s="1">
        <f t="shared" si="7"/>
        <v>46079.097222222219</v>
      </c>
      <c r="J148">
        <f t="shared" si="8"/>
        <v>1772072400</v>
      </c>
    </row>
    <row r="149" spans="1:10" x14ac:dyDescent="0.55000000000000004">
      <c r="A149">
        <v>1772072700</v>
      </c>
      <c r="B149" t="s">
        <v>6</v>
      </c>
      <c r="C149" t="s">
        <v>7</v>
      </c>
      <c r="D149">
        <v>5180.79</v>
      </c>
      <c r="E149">
        <v>5180.77934</v>
      </c>
      <c r="F149">
        <v>5182.63832</v>
      </c>
      <c r="H149" s="1">
        <f t="shared" si="6"/>
        <v>46079.100694444445</v>
      </c>
      <c r="I149" s="1">
        <f t="shared" si="7"/>
        <v>46079.100694444445</v>
      </c>
      <c r="J149">
        <f t="shared" si="8"/>
        <v>1772072700</v>
      </c>
    </row>
    <row r="150" spans="1:10" x14ac:dyDescent="0.55000000000000004">
      <c r="A150">
        <v>1772073000</v>
      </c>
      <c r="B150" t="s">
        <v>6</v>
      </c>
      <c r="C150" t="s">
        <v>7</v>
      </c>
      <c r="D150">
        <v>5178.87</v>
      </c>
      <c r="E150">
        <v>5179.5485900000003</v>
      </c>
      <c r="F150">
        <v>5181.0934600000001</v>
      </c>
      <c r="H150" s="1">
        <f t="shared" si="6"/>
        <v>46079.104166666672</v>
      </c>
      <c r="I150" s="1">
        <f t="shared" si="7"/>
        <v>46079.104166666664</v>
      </c>
      <c r="J150">
        <f t="shared" si="8"/>
        <v>1772073000</v>
      </c>
    </row>
    <row r="151" spans="1:10" x14ac:dyDescent="0.55000000000000004">
      <c r="A151">
        <v>1772073300</v>
      </c>
      <c r="B151" t="s">
        <v>6</v>
      </c>
      <c r="C151" t="s">
        <v>7</v>
      </c>
      <c r="D151">
        <v>5180.5200000000004</v>
      </c>
      <c r="E151">
        <v>5179.1472400000002</v>
      </c>
      <c r="F151">
        <v>5180.1203500000001</v>
      </c>
      <c r="H151" s="1">
        <f t="shared" si="6"/>
        <v>46079.107638888891</v>
      </c>
      <c r="I151" s="1">
        <f t="shared" si="7"/>
        <v>46079.107638888891</v>
      </c>
      <c r="J151">
        <f t="shared" si="8"/>
        <v>1772073300</v>
      </c>
    </row>
    <row r="152" spans="1:10" x14ac:dyDescent="0.55000000000000004">
      <c r="A152">
        <v>1772073600</v>
      </c>
      <c r="B152" t="s">
        <v>6</v>
      </c>
      <c r="C152" t="s">
        <v>7</v>
      </c>
      <c r="D152">
        <v>5176.09</v>
      </c>
      <c r="E152">
        <v>5179.5730199999998</v>
      </c>
      <c r="F152">
        <v>5179.8466900000003</v>
      </c>
      <c r="H152" s="1">
        <f t="shared" si="6"/>
        <v>46079.111111111109</v>
      </c>
      <c r="I152" s="1">
        <f t="shared" si="7"/>
        <v>46079.111111111109</v>
      </c>
      <c r="J152">
        <f t="shared" si="8"/>
        <v>1772073600</v>
      </c>
    </row>
    <row r="153" spans="1:10" x14ac:dyDescent="0.55000000000000004">
      <c r="A153">
        <v>1772073900</v>
      </c>
      <c r="B153" t="s">
        <v>6</v>
      </c>
      <c r="C153" t="s">
        <v>7</v>
      </c>
      <c r="D153">
        <v>5180.78</v>
      </c>
      <c r="E153">
        <v>5180.8447800000004</v>
      </c>
      <c r="F153">
        <v>5180.34573</v>
      </c>
      <c r="H153" s="1">
        <f t="shared" si="6"/>
        <v>46079.114583333328</v>
      </c>
      <c r="I153" s="1">
        <f t="shared" si="7"/>
        <v>46079.114583333336</v>
      </c>
      <c r="J153">
        <f t="shared" si="8"/>
        <v>1772073900</v>
      </c>
    </row>
    <row r="154" spans="1:10" x14ac:dyDescent="0.55000000000000004">
      <c r="A154">
        <v>1772074200</v>
      </c>
      <c r="B154" t="s">
        <v>6</v>
      </c>
      <c r="C154" t="s">
        <v>7</v>
      </c>
      <c r="D154">
        <v>5184.6899999999996</v>
      </c>
      <c r="E154">
        <v>5182.6275500000002</v>
      </c>
      <c r="F154">
        <v>5181.4866400000001</v>
      </c>
      <c r="H154" s="1">
        <f t="shared" si="6"/>
        <v>46079.118055555555</v>
      </c>
      <c r="I154" s="1">
        <f t="shared" si="7"/>
        <v>46079.118055555555</v>
      </c>
      <c r="J154">
        <f t="shared" si="8"/>
        <v>1772074200</v>
      </c>
    </row>
    <row r="155" spans="1:10" x14ac:dyDescent="0.55000000000000004">
      <c r="A155">
        <v>1772074500</v>
      </c>
      <c r="B155" t="s">
        <v>6</v>
      </c>
      <c r="C155" t="s">
        <v>7</v>
      </c>
      <c r="D155">
        <v>5184.34</v>
      </c>
      <c r="E155">
        <v>5184.5319300000001</v>
      </c>
      <c r="F155">
        <v>5183.0092800000002</v>
      </c>
      <c r="H155" s="1">
        <f t="shared" si="6"/>
        <v>46079.121527777781</v>
      </c>
      <c r="I155" s="1">
        <f t="shared" si="7"/>
        <v>46079.121527777781</v>
      </c>
      <c r="J155">
        <f t="shared" si="8"/>
        <v>1772074500</v>
      </c>
    </row>
    <row r="156" spans="1:10" x14ac:dyDescent="0.55000000000000004">
      <c r="A156">
        <v>1772074800</v>
      </c>
      <c r="B156" t="s">
        <v>6</v>
      </c>
      <c r="C156" t="s">
        <v>7</v>
      </c>
      <c r="D156">
        <v>5187.4399999999996</v>
      </c>
      <c r="E156">
        <v>5186.3059199999998</v>
      </c>
      <c r="F156">
        <v>5184.6575999999995</v>
      </c>
      <c r="H156" s="1">
        <f t="shared" si="6"/>
        <v>46079.125</v>
      </c>
      <c r="I156" s="1">
        <f t="shared" si="7"/>
        <v>46079.125</v>
      </c>
      <c r="J156">
        <f t="shared" si="8"/>
        <v>1772074800</v>
      </c>
    </row>
    <row r="157" spans="1:10" x14ac:dyDescent="0.55000000000000004">
      <c r="A157">
        <v>1772075100</v>
      </c>
      <c r="B157" t="s">
        <v>6</v>
      </c>
      <c r="C157" t="s">
        <v>7</v>
      </c>
      <c r="D157">
        <v>5185.97</v>
      </c>
      <c r="E157">
        <v>5187.6740200000004</v>
      </c>
      <c r="F157">
        <v>5186.1658100000004</v>
      </c>
      <c r="H157" s="1">
        <f t="shared" si="6"/>
        <v>46079.128472222219</v>
      </c>
      <c r="I157" s="1">
        <f t="shared" si="7"/>
        <v>46079.128472222219</v>
      </c>
      <c r="J157">
        <f t="shared" si="8"/>
        <v>1772075100</v>
      </c>
    </row>
    <row r="158" spans="1:10" x14ac:dyDescent="0.55000000000000004">
      <c r="A158">
        <v>1772075400</v>
      </c>
      <c r="B158" t="s">
        <v>6</v>
      </c>
      <c r="C158" t="s">
        <v>7</v>
      </c>
      <c r="D158">
        <v>5187.26</v>
      </c>
      <c r="E158">
        <v>5188.5767800000003</v>
      </c>
      <c r="F158">
        <v>5187.3712999999998</v>
      </c>
      <c r="H158" s="1">
        <f t="shared" si="6"/>
        <v>46079.131944444445</v>
      </c>
      <c r="I158" s="1">
        <f t="shared" si="7"/>
        <v>46079.131944444445</v>
      </c>
      <c r="J158">
        <f t="shared" si="8"/>
        <v>1772075400</v>
      </c>
    </row>
    <row r="159" spans="1:10" x14ac:dyDescent="0.55000000000000004">
      <c r="A159">
        <v>1772075700</v>
      </c>
      <c r="B159" t="s">
        <v>6</v>
      </c>
      <c r="C159" t="s">
        <v>7</v>
      </c>
      <c r="D159">
        <v>5190.1899999999996</v>
      </c>
      <c r="E159">
        <v>5188.9750400000003</v>
      </c>
      <c r="F159">
        <v>5188.17317</v>
      </c>
      <c r="H159" s="1">
        <f t="shared" si="6"/>
        <v>46079.135416666672</v>
      </c>
      <c r="I159" s="1">
        <f t="shared" si="7"/>
        <v>46079.135416666664</v>
      </c>
      <c r="J159">
        <f t="shared" si="8"/>
        <v>1772075700</v>
      </c>
    </row>
    <row r="160" spans="1:10" x14ac:dyDescent="0.55000000000000004">
      <c r="A160">
        <v>1772076000</v>
      </c>
      <c r="B160" t="s">
        <v>6</v>
      </c>
      <c r="C160" t="s">
        <v>7</v>
      </c>
      <c r="D160">
        <v>5191.04</v>
      </c>
      <c r="E160">
        <v>5188.90391</v>
      </c>
      <c r="F160">
        <v>5188.5385399999996</v>
      </c>
      <c r="H160" s="1">
        <f t="shared" si="6"/>
        <v>46079.138888888891</v>
      </c>
      <c r="I160" s="1">
        <f t="shared" si="7"/>
        <v>46079.138888888891</v>
      </c>
      <c r="J160">
        <f t="shared" si="8"/>
        <v>1772076000</v>
      </c>
    </row>
    <row r="161" spans="1:10" x14ac:dyDescent="0.55000000000000004">
      <c r="A161">
        <v>1772076300</v>
      </c>
      <c r="B161" t="s">
        <v>6</v>
      </c>
      <c r="C161" t="s">
        <v>7</v>
      </c>
      <c r="D161">
        <v>5188.3500000000004</v>
      </c>
      <c r="E161">
        <v>5188.5233900000003</v>
      </c>
      <c r="F161">
        <v>5188.5309600000001</v>
      </c>
      <c r="H161" s="1">
        <f t="shared" si="6"/>
        <v>46079.142361111109</v>
      </c>
      <c r="I161" s="1">
        <f t="shared" si="7"/>
        <v>46079.142361111109</v>
      </c>
      <c r="J161">
        <f t="shared" si="8"/>
        <v>1772076300</v>
      </c>
    </row>
    <row r="162" spans="1:10" x14ac:dyDescent="0.55000000000000004">
      <c r="A162">
        <v>1772076600</v>
      </c>
      <c r="B162" t="s">
        <v>6</v>
      </c>
      <c r="C162" t="s">
        <v>7</v>
      </c>
      <c r="D162">
        <v>5188.5600000000004</v>
      </c>
      <c r="E162">
        <v>5188.1372899999997</v>
      </c>
      <c r="F162">
        <v>5188.3341300000002</v>
      </c>
      <c r="H162" s="1">
        <f t="shared" si="6"/>
        <v>46079.145833333328</v>
      </c>
      <c r="I162" s="1">
        <f t="shared" si="7"/>
        <v>46079.145833333336</v>
      </c>
      <c r="J162">
        <f t="shared" si="8"/>
        <v>1772076600</v>
      </c>
    </row>
    <row r="163" spans="1:10" x14ac:dyDescent="0.55000000000000004">
      <c r="A163">
        <v>1772076900</v>
      </c>
      <c r="B163" t="s">
        <v>6</v>
      </c>
      <c r="C163" t="s">
        <v>7</v>
      </c>
      <c r="D163">
        <v>5186.58</v>
      </c>
      <c r="E163">
        <v>5187.9687700000004</v>
      </c>
      <c r="F163">
        <v>5188.1514500000003</v>
      </c>
      <c r="H163" s="1">
        <f t="shared" si="6"/>
        <v>46079.149305555555</v>
      </c>
      <c r="I163" s="1">
        <f t="shared" si="7"/>
        <v>46079.149305555555</v>
      </c>
      <c r="J163">
        <f t="shared" si="8"/>
        <v>1772076900</v>
      </c>
    </row>
    <row r="164" spans="1:10" x14ac:dyDescent="0.55000000000000004">
      <c r="A164">
        <v>1772077200</v>
      </c>
      <c r="B164" t="s">
        <v>6</v>
      </c>
      <c r="C164" t="s">
        <v>7</v>
      </c>
      <c r="D164">
        <v>5186.18</v>
      </c>
      <c r="E164">
        <v>5188.2540799999997</v>
      </c>
      <c r="F164">
        <v>5188.2027600000001</v>
      </c>
      <c r="H164" s="1">
        <f t="shared" si="6"/>
        <v>46079.152777777781</v>
      </c>
      <c r="I164" s="1">
        <f t="shared" si="7"/>
        <v>46079.152777777781</v>
      </c>
      <c r="J164">
        <f t="shared" si="8"/>
        <v>1772077200</v>
      </c>
    </row>
    <row r="165" spans="1:10" x14ac:dyDescent="0.55000000000000004">
      <c r="A165">
        <v>1772077500</v>
      </c>
      <c r="B165" t="s">
        <v>6</v>
      </c>
      <c r="C165" t="s">
        <v>7</v>
      </c>
      <c r="D165">
        <v>5188.6099999999997</v>
      </c>
      <c r="E165">
        <v>5189.0796600000003</v>
      </c>
      <c r="F165">
        <v>5188.6412099999998</v>
      </c>
      <c r="H165" s="1">
        <f t="shared" si="6"/>
        <v>46079.15625</v>
      </c>
      <c r="I165" s="1">
        <f t="shared" si="7"/>
        <v>46079.15625</v>
      </c>
      <c r="J165">
        <f t="shared" si="8"/>
        <v>1772077500</v>
      </c>
    </row>
    <row r="166" spans="1:10" x14ac:dyDescent="0.55000000000000004">
      <c r="A166">
        <v>1772077800</v>
      </c>
      <c r="B166" t="s">
        <v>6</v>
      </c>
      <c r="C166" t="s">
        <v>7</v>
      </c>
      <c r="D166">
        <v>5191.34</v>
      </c>
      <c r="E166">
        <v>5190.3456399999995</v>
      </c>
      <c r="F166">
        <v>5189.4934199999998</v>
      </c>
      <c r="H166" s="1">
        <f t="shared" si="6"/>
        <v>46079.159722222219</v>
      </c>
      <c r="I166" s="1">
        <f t="shared" si="7"/>
        <v>46079.159722222219</v>
      </c>
      <c r="J166">
        <f t="shared" si="8"/>
        <v>1772077800</v>
      </c>
    </row>
    <row r="167" spans="1:10" x14ac:dyDescent="0.55000000000000004">
      <c r="A167">
        <v>1772078100</v>
      </c>
      <c r="B167" t="s">
        <v>6</v>
      </c>
      <c r="C167" t="s">
        <v>7</v>
      </c>
      <c r="D167">
        <v>5192.63</v>
      </c>
      <c r="E167">
        <v>5191.8522499999999</v>
      </c>
      <c r="F167">
        <v>5190.6728400000002</v>
      </c>
      <c r="H167" s="1">
        <f t="shared" si="6"/>
        <v>46079.163194444445</v>
      </c>
      <c r="I167" s="1">
        <f t="shared" si="7"/>
        <v>46079.163194444445</v>
      </c>
      <c r="J167">
        <f t="shared" si="8"/>
        <v>1772078100</v>
      </c>
    </row>
    <row r="168" spans="1:10" x14ac:dyDescent="0.55000000000000004">
      <c r="A168">
        <v>1772078400</v>
      </c>
      <c r="B168" t="s">
        <v>6</v>
      </c>
      <c r="C168" t="s">
        <v>7</v>
      </c>
      <c r="D168">
        <v>5194.08</v>
      </c>
      <c r="E168">
        <v>5193.3862399999998</v>
      </c>
      <c r="F168">
        <v>5192.0295400000005</v>
      </c>
      <c r="H168" s="1">
        <f t="shared" si="6"/>
        <v>46079.166666666672</v>
      </c>
      <c r="I168" s="1">
        <f t="shared" si="7"/>
        <v>46079.166666666664</v>
      </c>
      <c r="J168">
        <f t="shared" si="8"/>
        <v>1772078400</v>
      </c>
    </row>
    <row r="169" spans="1:10" x14ac:dyDescent="0.55000000000000004">
      <c r="A169">
        <v>1772078700</v>
      </c>
      <c r="B169" t="s">
        <v>6</v>
      </c>
      <c r="C169" t="s">
        <v>7</v>
      </c>
      <c r="D169">
        <v>5195.76</v>
      </c>
      <c r="E169">
        <v>5194.6911600000003</v>
      </c>
      <c r="F169">
        <v>5193.3603499999999</v>
      </c>
      <c r="H169" s="1">
        <f t="shared" si="6"/>
        <v>46079.170138888891</v>
      </c>
      <c r="I169" s="1">
        <f t="shared" si="7"/>
        <v>46079.170138888891</v>
      </c>
      <c r="J169">
        <f t="shared" si="8"/>
        <v>1772078700</v>
      </c>
    </row>
    <row r="170" spans="1:10" x14ac:dyDescent="0.55000000000000004">
      <c r="A170">
        <v>1772079000</v>
      </c>
      <c r="B170" t="s">
        <v>6</v>
      </c>
      <c r="C170" t="s">
        <v>7</v>
      </c>
      <c r="D170">
        <v>5196.8</v>
      </c>
      <c r="E170">
        <v>5195.5563599999996</v>
      </c>
      <c r="F170">
        <v>5194.4583499999999</v>
      </c>
      <c r="H170" s="1">
        <f t="shared" si="6"/>
        <v>46079.173611111109</v>
      </c>
      <c r="I170" s="1">
        <f t="shared" si="7"/>
        <v>46079.173611111109</v>
      </c>
      <c r="J170">
        <f t="shared" si="8"/>
        <v>1772079000</v>
      </c>
    </row>
    <row r="171" spans="1:10" x14ac:dyDescent="0.55000000000000004">
      <c r="A171">
        <v>1772079300</v>
      </c>
      <c r="B171" t="s">
        <v>6</v>
      </c>
      <c r="C171" t="s">
        <v>7</v>
      </c>
      <c r="D171">
        <v>5193.83</v>
      </c>
      <c r="E171">
        <v>5195.8564800000004</v>
      </c>
      <c r="F171">
        <v>5195.1574199999995</v>
      </c>
      <c r="H171" s="1">
        <f t="shared" si="6"/>
        <v>46079.177083333328</v>
      </c>
      <c r="I171" s="1">
        <f t="shared" si="7"/>
        <v>46079.177083333336</v>
      </c>
      <c r="J171">
        <f t="shared" si="8"/>
        <v>1772079300</v>
      </c>
    </row>
    <row r="172" spans="1:10" x14ac:dyDescent="0.55000000000000004">
      <c r="A172">
        <v>1772079600</v>
      </c>
      <c r="B172" t="s">
        <v>6</v>
      </c>
      <c r="C172" t="s">
        <v>7</v>
      </c>
      <c r="D172">
        <v>5193.75</v>
      </c>
      <c r="E172">
        <v>5195.6751400000003</v>
      </c>
      <c r="F172">
        <v>5195.4162800000004</v>
      </c>
      <c r="H172" s="1">
        <f t="shared" si="6"/>
        <v>46079.180555555555</v>
      </c>
      <c r="I172" s="1">
        <f t="shared" si="7"/>
        <v>46079.180555555555</v>
      </c>
      <c r="J172">
        <f t="shared" si="8"/>
        <v>1772079600</v>
      </c>
    </row>
    <row r="173" spans="1:10" x14ac:dyDescent="0.55000000000000004">
      <c r="A173">
        <v>1772079900</v>
      </c>
      <c r="B173" t="s">
        <v>6</v>
      </c>
      <c r="C173" t="s">
        <v>7</v>
      </c>
      <c r="D173">
        <v>5194.13</v>
      </c>
      <c r="E173">
        <v>5195.1001200000001</v>
      </c>
      <c r="F173">
        <v>5195.2582000000002</v>
      </c>
      <c r="H173" s="1">
        <f t="shared" si="6"/>
        <v>46079.184027777781</v>
      </c>
      <c r="I173" s="1">
        <f t="shared" si="7"/>
        <v>46079.184027777781</v>
      </c>
      <c r="J173">
        <f t="shared" si="8"/>
        <v>1772079900</v>
      </c>
    </row>
    <row r="174" spans="1:10" x14ac:dyDescent="0.55000000000000004">
      <c r="A174">
        <v>1772080200</v>
      </c>
      <c r="B174" t="s">
        <v>6</v>
      </c>
      <c r="C174" t="s">
        <v>7</v>
      </c>
      <c r="D174">
        <v>5194.8599999999997</v>
      </c>
      <c r="E174">
        <v>5194.2746699999998</v>
      </c>
      <c r="F174">
        <v>5194.7664299999997</v>
      </c>
      <c r="H174" s="1">
        <f t="shared" si="6"/>
        <v>46079.1875</v>
      </c>
      <c r="I174" s="1">
        <f t="shared" si="7"/>
        <v>46079.1875</v>
      </c>
      <c r="J174">
        <f t="shared" si="8"/>
        <v>1772080200</v>
      </c>
    </row>
    <row r="175" spans="1:10" x14ac:dyDescent="0.55000000000000004">
      <c r="A175">
        <v>1772080500</v>
      </c>
      <c r="B175" t="s">
        <v>6</v>
      </c>
      <c r="C175" t="s">
        <v>7</v>
      </c>
      <c r="D175">
        <v>5195.3999999999996</v>
      </c>
      <c r="E175">
        <v>5193.3845600000004</v>
      </c>
      <c r="F175">
        <v>5194.0754999999999</v>
      </c>
      <c r="H175" s="1">
        <f t="shared" si="6"/>
        <v>46079.190972222219</v>
      </c>
      <c r="I175" s="1">
        <f t="shared" si="7"/>
        <v>46079.190972222219</v>
      </c>
      <c r="J175">
        <f t="shared" si="8"/>
        <v>1772080500</v>
      </c>
    </row>
    <row r="176" spans="1:10" x14ac:dyDescent="0.55000000000000004">
      <c r="A176">
        <v>1772080800</v>
      </c>
      <c r="B176" t="s">
        <v>6</v>
      </c>
      <c r="C176" t="s">
        <v>7</v>
      </c>
      <c r="D176">
        <v>5194.26</v>
      </c>
      <c r="E176">
        <v>5192.6406399999996</v>
      </c>
      <c r="F176">
        <v>5193.3580700000002</v>
      </c>
      <c r="H176" s="1">
        <f t="shared" si="6"/>
        <v>46079.194444444445</v>
      </c>
      <c r="I176" s="1">
        <f t="shared" si="7"/>
        <v>46079.194444444445</v>
      </c>
      <c r="J176">
        <f t="shared" si="8"/>
        <v>1772080800</v>
      </c>
    </row>
    <row r="177" spans="1:10" x14ac:dyDescent="0.55000000000000004">
      <c r="A177">
        <v>1772081100</v>
      </c>
      <c r="B177" t="s">
        <v>6</v>
      </c>
      <c r="C177" t="s">
        <v>7</v>
      </c>
      <c r="D177">
        <v>5191.38</v>
      </c>
      <c r="E177">
        <v>5192.2647100000004</v>
      </c>
      <c r="F177">
        <v>5192.8113899999998</v>
      </c>
      <c r="H177" s="1">
        <f t="shared" si="6"/>
        <v>46079.197916666672</v>
      </c>
      <c r="I177" s="1">
        <f t="shared" si="7"/>
        <v>46079.197916666664</v>
      </c>
      <c r="J177">
        <f t="shared" si="8"/>
        <v>1772081100</v>
      </c>
    </row>
    <row r="178" spans="1:10" x14ac:dyDescent="0.55000000000000004">
      <c r="A178">
        <v>1772081400</v>
      </c>
      <c r="B178" t="s">
        <v>6</v>
      </c>
      <c r="C178" t="s">
        <v>7</v>
      </c>
      <c r="D178">
        <v>5192.6099999999997</v>
      </c>
      <c r="E178">
        <v>5192.4526699999997</v>
      </c>
      <c r="F178">
        <v>5192.6320299999998</v>
      </c>
      <c r="H178" s="1">
        <f t="shared" si="6"/>
        <v>46079.201388888891</v>
      </c>
      <c r="I178" s="1">
        <f t="shared" si="7"/>
        <v>46079.201388888891</v>
      </c>
      <c r="J178">
        <f t="shared" si="8"/>
        <v>1772081400</v>
      </c>
    </row>
    <row r="179" spans="1:10" x14ac:dyDescent="0.55000000000000004">
      <c r="A179">
        <v>1772081700</v>
      </c>
      <c r="B179" t="s">
        <v>6</v>
      </c>
      <c r="C179" t="s">
        <v>7</v>
      </c>
      <c r="D179">
        <v>5192.6899999999996</v>
      </c>
      <c r="E179">
        <v>5193.2141199999996</v>
      </c>
      <c r="F179">
        <v>5192.9230699999998</v>
      </c>
      <c r="H179" s="1">
        <f t="shared" si="6"/>
        <v>46079.204861111109</v>
      </c>
      <c r="I179" s="1">
        <f t="shared" si="7"/>
        <v>46079.204861111109</v>
      </c>
      <c r="J179">
        <f t="shared" si="8"/>
        <v>1772081700</v>
      </c>
    </row>
    <row r="180" spans="1:10" x14ac:dyDescent="0.55000000000000004">
      <c r="A180">
        <v>1772082000</v>
      </c>
      <c r="B180" t="s">
        <v>6</v>
      </c>
      <c r="C180" t="s">
        <v>7</v>
      </c>
      <c r="D180">
        <v>5193.25</v>
      </c>
      <c r="E180">
        <v>5194.4838399999999</v>
      </c>
      <c r="F180">
        <v>5193.70345</v>
      </c>
      <c r="H180" s="1">
        <f t="shared" si="6"/>
        <v>46079.208333333328</v>
      </c>
      <c r="I180" s="1">
        <f t="shared" si="7"/>
        <v>46079.208333333336</v>
      </c>
      <c r="J180">
        <f t="shared" si="8"/>
        <v>1772082000</v>
      </c>
    </row>
    <row r="181" spans="1:10" x14ac:dyDescent="0.55000000000000004">
      <c r="A181">
        <v>1772082300</v>
      </c>
      <c r="B181" t="s">
        <v>6</v>
      </c>
      <c r="C181" t="s">
        <v>7</v>
      </c>
      <c r="D181">
        <v>5194.54</v>
      </c>
      <c r="E181">
        <v>5196.0911800000003</v>
      </c>
      <c r="F181">
        <v>5194.89732</v>
      </c>
      <c r="H181" s="1">
        <f t="shared" si="6"/>
        <v>46079.211805555555</v>
      </c>
      <c r="I181" s="1">
        <f t="shared" si="7"/>
        <v>46079.211805555555</v>
      </c>
      <c r="J181">
        <f t="shared" si="8"/>
        <v>1772082300</v>
      </c>
    </row>
    <row r="182" spans="1:10" x14ac:dyDescent="0.55000000000000004">
      <c r="A182">
        <v>1772082600</v>
      </c>
      <c r="B182" t="s">
        <v>6</v>
      </c>
      <c r="C182" t="s">
        <v>7</v>
      </c>
      <c r="D182">
        <v>5197.8500000000004</v>
      </c>
      <c r="E182">
        <v>5197.7813299999998</v>
      </c>
      <c r="F182">
        <v>5196.33932</v>
      </c>
      <c r="H182" s="1">
        <f t="shared" si="6"/>
        <v>46079.215277777781</v>
      </c>
      <c r="I182" s="1">
        <f t="shared" si="7"/>
        <v>46079.215277777781</v>
      </c>
      <c r="J182">
        <f t="shared" si="8"/>
        <v>1772082600</v>
      </c>
    </row>
    <row r="183" spans="1:10" x14ac:dyDescent="0.55000000000000004">
      <c r="A183">
        <v>1772082900</v>
      </c>
      <c r="B183" t="s">
        <v>6</v>
      </c>
      <c r="C183" t="s">
        <v>7</v>
      </c>
      <c r="D183">
        <v>5199.82</v>
      </c>
      <c r="E183">
        <v>5199.2459500000004</v>
      </c>
      <c r="F183">
        <v>5197.7926399999997</v>
      </c>
      <c r="H183" s="1">
        <f t="shared" si="6"/>
        <v>46079.21875</v>
      </c>
      <c r="I183" s="1">
        <f t="shared" si="7"/>
        <v>46079.21875</v>
      </c>
      <c r="J183">
        <f t="shared" si="8"/>
        <v>1772082900</v>
      </c>
    </row>
    <row r="184" spans="1:10" x14ac:dyDescent="0.55000000000000004">
      <c r="A184">
        <v>1772083200</v>
      </c>
      <c r="B184" t="s">
        <v>6</v>
      </c>
      <c r="C184" t="s">
        <v>7</v>
      </c>
      <c r="D184">
        <v>5202.71</v>
      </c>
      <c r="E184">
        <v>5200.2420499999998</v>
      </c>
      <c r="F184">
        <v>5199.0173400000003</v>
      </c>
      <c r="H184" s="1">
        <f t="shared" si="6"/>
        <v>46079.222222222219</v>
      </c>
      <c r="I184" s="1">
        <f t="shared" si="7"/>
        <v>46079.222222222219</v>
      </c>
      <c r="J184">
        <f t="shared" si="8"/>
        <v>1772083200</v>
      </c>
    </row>
    <row r="185" spans="1:10" x14ac:dyDescent="0.55000000000000004">
      <c r="A185">
        <v>1772083500</v>
      </c>
      <c r="B185" t="s">
        <v>6</v>
      </c>
      <c r="C185" t="s">
        <v>7</v>
      </c>
      <c r="D185">
        <v>5200.41</v>
      </c>
      <c r="E185">
        <v>5200.5782099999997</v>
      </c>
      <c r="F185">
        <v>5199.7977700000001</v>
      </c>
      <c r="H185" s="1">
        <f t="shared" si="6"/>
        <v>46079.225694444445</v>
      </c>
      <c r="I185" s="1">
        <f t="shared" si="7"/>
        <v>46079.225694444445</v>
      </c>
      <c r="J185">
        <f t="shared" si="8"/>
        <v>1772083500</v>
      </c>
    </row>
    <row r="186" spans="1:10" x14ac:dyDescent="0.55000000000000004">
      <c r="A186">
        <v>1772083800</v>
      </c>
      <c r="B186" t="s">
        <v>6</v>
      </c>
      <c r="C186" t="s">
        <v>7</v>
      </c>
      <c r="D186">
        <v>5201.13</v>
      </c>
      <c r="E186">
        <v>5200.3155999999999</v>
      </c>
      <c r="F186">
        <v>5200.0566900000003</v>
      </c>
      <c r="H186" s="1">
        <f t="shared" si="6"/>
        <v>46079.229166666672</v>
      </c>
      <c r="I186" s="1">
        <f t="shared" si="7"/>
        <v>46079.229166666664</v>
      </c>
      <c r="J186">
        <f t="shared" si="8"/>
        <v>1772083800</v>
      </c>
    </row>
    <row r="187" spans="1:10" x14ac:dyDescent="0.55000000000000004">
      <c r="A187">
        <v>1772084100</v>
      </c>
      <c r="B187" t="s">
        <v>6</v>
      </c>
      <c r="C187" t="s">
        <v>7</v>
      </c>
      <c r="D187">
        <v>5199.26</v>
      </c>
      <c r="E187">
        <v>5199.5412500000002</v>
      </c>
      <c r="F187">
        <v>5199.7989699999998</v>
      </c>
      <c r="H187" s="1">
        <f t="shared" si="6"/>
        <v>46079.232638888891</v>
      </c>
      <c r="I187" s="1">
        <f t="shared" si="7"/>
        <v>46079.232638888891</v>
      </c>
      <c r="J187">
        <f t="shared" si="8"/>
        <v>1772084100</v>
      </c>
    </row>
    <row r="188" spans="1:10" x14ac:dyDescent="0.55000000000000004">
      <c r="A188">
        <v>1772084400</v>
      </c>
      <c r="B188" t="s">
        <v>6</v>
      </c>
      <c r="C188" t="s">
        <v>7</v>
      </c>
      <c r="D188">
        <v>5199.6899999999996</v>
      </c>
      <c r="E188">
        <v>5198.4792699999998</v>
      </c>
      <c r="F188">
        <v>5199.1391199999998</v>
      </c>
      <c r="H188" s="1">
        <f t="shared" si="6"/>
        <v>46079.236111111109</v>
      </c>
      <c r="I188" s="1">
        <f t="shared" si="7"/>
        <v>46079.236111111109</v>
      </c>
      <c r="J188">
        <f t="shared" si="8"/>
        <v>1772084400</v>
      </c>
    </row>
    <row r="189" spans="1:10" x14ac:dyDescent="0.55000000000000004">
      <c r="A189">
        <v>1772084700</v>
      </c>
      <c r="B189" t="s">
        <v>6</v>
      </c>
      <c r="C189" t="s">
        <v>7</v>
      </c>
      <c r="D189">
        <v>5193.88</v>
      </c>
      <c r="E189">
        <v>5197.3186299999998</v>
      </c>
      <c r="F189">
        <v>5198.2288699999999</v>
      </c>
      <c r="H189" s="1">
        <f t="shared" si="6"/>
        <v>46079.239583333328</v>
      </c>
      <c r="I189" s="1">
        <f t="shared" si="7"/>
        <v>46079.239583333336</v>
      </c>
      <c r="J189">
        <f t="shared" si="8"/>
        <v>1772084700</v>
      </c>
    </row>
    <row r="190" spans="1:10" x14ac:dyDescent="0.55000000000000004">
      <c r="A190">
        <v>1772085000</v>
      </c>
      <c r="B190" t="s">
        <v>6</v>
      </c>
      <c r="C190" t="s">
        <v>7</v>
      </c>
      <c r="D190">
        <v>5194.18</v>
      </c>
      <c r="E190">
        <v>5196.4073900000003</v>
      </c>
      <c r="F190">
        <v>5197.3181299999997</v>
      </c>
      <c r="H190" s="1">
        <f t="shared" si="6"/>
        <v>46079.243055555555</v>
      </c>
      <c r="I190" s="1">
        <f t="shared" si="7"/>
        <v>46079.243055555555</v>
      </c>
      <c r="J190">
        <f t="shared" si="8"/>
        <v>1772085000</v>
      </c>
    </row>
    <row r="191" spans="1:10" x14ac:dyDescent="0.55000000000000004">
      <c r="A191">
        <v>1772085300</v>
      </c>
      <c r="B191" t="s">
        <v>6</v>
      </c>
      <c r="C191" t="s">
        <v>7</v>
      </c>
      <c r="D191">
        <v>5198.46</v>
      </c>
      <c r="E191">
        <v>5195.86528</v>
      </c>
      <c r="F191">
        <v>5196.5917099999997</v>
      </c>
      <c r="H191" s="1">
        <f t="shared" si="6"/>
        <v>46079.246527777781</v>
      </c>
      <c r="I191" s="1">
        <f t="shared" si="7"/>
        <v>46079.246527777781</v>
      </c>
      <c r="J191">
        <f t="shared" si="8"/>
        <v>1772085300</v>
      </c>
    </row>
    <row r="192" spans="1:10" x14ac:dyDescent="0.55000000000000004">
      <c r="A192">
        <v>1772085600</v>
      </c>
      <c r="B192" t="s">
        <v>6</v>
      </c>
      <c r="C192" t="s">
        <v>7</v>
      </c>
      <c r="D192">
        <v>5193.7700000000004</v>
      </c>
      <c r="E192">
        <v>5195.6347500000002</v>
      </c>
      <c r="F192">
        <v>5196.1132299999999</v>
      </c>
      <c r="H192" s="1">
        <f t="shared" si="6"/>
        <v>46079.25</v>
      </c>
      <c r="I192" s="1">
        <f t="shared" si="7"/>
        <v>46079.25</v>
      </c>
      <c r="J192">
        <f t="shared" si="8"/>
        <v>1772085600</v>
      </c>
    </row>
    <row r="193" spans="1:10" x14ac:dyDescent="0.55000000000000004">
      <c r="A193">
        <v>1772085900</v>
      </c>
      <c r="B193" t="s">
        <v>6</v>
      </c>
      <c r="C193" t="s">
        <v>7</v>
      </c>
      <c r="D193">
        <v>5198.41</v>
      </c>
      <c r="E193">
        <v>5195.7973000000002</v>
      </c>
      <c r="F193">
        <v>5195.9552700000004</v>
      </c>
      <c r="H193" s="1">
        <f t="shared" si="6"/>
        <v>46079.253472222219</v>
      </c>
      <c r="I193" s="1">
        <f t="shared" si="7"/>
        <v>46079.253472222219</v>
      </c>
      <c r="J193">
        <f t="shared" si="8"/>
        <v>1772085900</v>
      </c>
    </row>
    <row r="194" spans="1:10" x14ac:dyDescent="0.55000000000000004">
      <c r="A194">
        <v>1772086200</v>
      </c>
      <c r="B194" t="s">
        <v>6</v>
      </c>
      <c r="C194" t="s">
        <v>7</v>
      </c>
      <c r="D194">
        <v>5197.99</v>
      </c>
      <c r="E194">
        <v>5196.1157800000001</v>
      </c>
      <c r="F194">
        <v>5196.0355200000004</v>
      </c>
      <c r="H194" s="1">
        <f t="shared" si="6"/>
        <v>46079.256944444445</v>
      </c>
      <c r="I194" s="1">
        <f t="shared" si="7"/>
        <v>46079.256944444445</v>
      </c>
      <c r="J194">
        <f t="shared" si="8"/>
        <v>1772086200</v>
      </c>
    </row>
    <row r="195" spans="1:10" x14ac:dyDescent="0.55000000000000004">
      <c r="A195">
        <v>1772086500</v>
      </c>
      <c r="B195" t="s">
        <v>6</v>
      </c>
      <c r="C195" t="s">
        <v>7</v>
      </c>
      <c r="D195">
        <v>5196.0600000000004</v>
      </c>
      <c r="E195">
        <v>5196.4506099999999</v>
      </c>
      <c r="F195">
        <v>5196.2430700000004</v>
      </c>
      <c r="H195" s="1">
        <f t="shared" ref="H195:H258" si="9">(A195/86400)+25569</f>
        <v>46079.260416666672</v>
      </c>
      <c r="I195" s="1">
        <f t="shared" ref="I195:I258" si="10">CEILING(INT(H195*1440)/1440*288,1)/288</f>
        <v>46079.260416666664</v>
      </c>
      <c r="J195">
        <f t="shared" ref="J195:J258" si="11">MROUND((I195-25569)*86400,300)</f>
        <v>1772086500</v>
      </c>
    </row>
    <row r="196" spans="1:10" x14ac:dyDescent="0.55000000000000004">
      <c r="A196">
        <v>1772086800</v>
      </c>
      <c r="B196" t="s">
        <v>6</v>
      </c>
      <c r="C196" t="s">
        <v>7</v>
      </c>
      <c r="D196">
        <v>5196.4399999999996</v>
      </c>
      <c r="E196">
        <v>5196.6937600000001</v>
      </c>
      <c r="F196">
        <v>5196.4684100000004</v>
      </c>
      <c r="H196" s="1">
        <f t="shared" si="9"/>
        <v>46079.263888888891</v>
      </c>
      <c r="I196" s="1">
        <f t="shared" si="10"/>
        <v>46079.263888888891</v>
      </c>
      <c r="J196">
        <f t="shared" si="11"/>
        <v>1772086800</v>
      </c>
    </row>
    <row r="197" spans="1:10" x14ac:dyDescent="0.55000000000000004">
      <c r="A197">
        <v>1772087100</v>
      </c>
      <c r="B197" t="s">
        <v>6</v>
      </c>
      <c r="C197" t="s">
        <v>7</v>
      </c>
      <c r="D197">
        <v>5193.49</v>
      </c>
      <c r="E197">
        <v>5196.7126200000002</v>
      </c>
      <c r="F197">
        <v>5196.5905199999997</v>
      </c>
      <c r="H197" s="1">
        <f t="shared" si="9"/>
        <v>46079.267361111109</v>
      </c>
      <c r="I197" s="1">
        <f t="shared" si="10"/>
        <v>46079.267361111109</v>
      </c>
      <c r="J197">
        <f t="shared" si="11"/>
        <v>1772087100</v>
      </c>
    </row>
    <row r="198" spans="1:10" x14ac:dyDescent="0.55000000000000004">
      <c r="A198">
        <v>1772087400</v>
      </c>
      <c r="B198" t="s">
        <v>6</v>
      </c>
      <c r="C198" t="s">
        <v>7</v>
      </c>
      <c r="D198">
        <v>5196.8999999999996</v>
      </c>
      <c r="E198">
        <v>5196.5048399999996</v>
      </c>
      <c r="F198">
        <v>5196.5476799999997</v>
      </c>
      <c r="H198" s="1">
        <f t="shared" si="9"/>
        <v>46079.270833333328</v>
      </c>
      <c r="I198" s="1">
        <f t="shared" si="10"/>
        <v>46079.270833333336</v>
      </c>
      <c r="J198">
        <f t="shared" si="11"/>
        <v>1772087400</v>
      </c>
    </row>
    <row r="199" spans="1:10" x14ac:dyDescent="0.55000000000000004">
      <c r="A199">
        <v>1772087700</v>
      </c>
      <c r="B199" t="s">
        <v>6</v>
      </c>
      <c r="C199" t="s">
        <v>7</v>
      </c>
      <c r="D199">
        <v>5196.79</v>
      </c>
      <c r="E199">
        <v>5195.9514600000002</v>
      </c>
      <c r="F199">
        <v>5196.2495699999999</v>
      </c>
      <c r="H199" s="1">
        <f t="shared" si="9"/>
        <v>46079.274305555555</v>
      </c>
      <c r="I199" s="1">
        <f t="shared" si="10"/>
        <v>46079.274305555555</v>
      </c>
      <c r="J199">
        <f t="shared" si="11"/>
        <v>1772087700</v>
      </c>
    </row>
    <row r="200" spans="1:10" x14ac:dyDescent="0.55000000000000004">
      <c r="A200">
        <v>1772088000</v>
      </c>
      <c r="B200" t="s">
        <v>6</v>
      </c>
      <c r="C200" t="s">
        <v>7</v>
      </c>
      <c r="D200">
        <v>5196.4399999999996</v>
      </c>
      <c r="E200">
        <v>5195.06286</v>
      </c>
      <c r="F200">
        <v>5195.6562199999998</v>
      </c>
      <c r="H200" s="1">
        <f t="shared" si="9"/>
        <v>46079.277777777781</v>
      </c>
      <c r="I200" s="1">
        <f t="shared" si="10"/>
        <v>46079.277777777781</v>
      </c>
      <c r="J200">
        <f t="shared" si="11"/>
        <v>1772088000</v>
      </c>
    </row>
    <row r="201" spans="1:10" x14ac:dyDescent="0.55000000000000004">
      <c r="A201">
        <v>1772088300</v>
      </c>
      <c r="B201" t="s">
        <v>6</v>
      </c>
      <c r="C201" t="s">
        <v>7</v>
      </c>
      <c r="D201">
        <v>5192.8</v>
      </c>
      <c r="E201">
        <v>5193.8986699999996</v>
      </c>
      <c r="F201">
        <v>5194.7774399999998</v>
      </c>
      <c r="H201" s="1">
        <f t="shared" si="9"/>
        <v>46079.28125</v>
      </c>
      <c r="I201" s="1">
        <f t="shared" si="10"/>
        <v>46079.28125</v>
      </c>
      <c r="J201">
        <f t="shared" si="11"/>
        <v>1772088300</v>
      </c>
    </row>
    <row r="202" spans="1:10" x14ac:dyDescent="0.55000000000000004">
      <c r="A202">
        <v>1772088600</v>
      </c>
      <c r="B202" t="s">
        <v>6</v>
      </c>
      <c r="C202" t="s">
        <v>7</v>
      </c>
      <c r="D202">
        <v>5192.66</v>
      </c>
      <c r="E202">
        <v>5192.6411600000001</v>
      </c>
      <c r="F202">
        <v>5193.7093000000004</v>
      </c>
      <c r="H202" s="1">
        <f t="shared" si="9"/>
        <v>46079.284722222219</v>
      </c>
      <c r="I202" s="1">
        <f t="shared" si="10"/>
        <v>46079.284722222219</v>
      </c>
      <c r="J202">
        <f t="shared" si="11"/>
        <v>1772088600</v>
      </c>
    </row>
    <row r="203" spans="1:10" x14ac:dyDescent="0.55000000000000004">
      <c r="A203">
        <v>1772088900</v>
      </c>
      <c r="B203" t="s">
        <v>6</v>
      </c>
      <c r="C203" t="s">
        <v>7</v>
      </c>
      <c r="D203">
        <v>5193.26</v>
      </c>
      <c r="E203">
        <v>5191.3582299999998</v>
      </c>
      <c r="F203">
        <v>5192.53377</v>
      </c>
      <c r="H203" s="1">
        <f t="shared" si="9"/>
        <v>46079.288194444445</v>
      </c>
      <c r="I203" s="1">
        <f t="shared" si="10"/>
        <v>46079.288194444445</v>
      </c>
      <c r="J203">
        <f t="shared" si="11"/>
        <v>1772088900</v>
      </c>
    </row>
    <row r="204" spans="1:10" x14ac:dyDescent="0.55000000000000004">
      <c r="A204">
        <v>1772089200</v>
      </c>
      <c r="B204" t="s">
        <v>6</v>
      </c>
      <c r="C204" t="s">
        <v>7</v>
      </c>
      <c r="D204">
        <v>5190.96</v>
      </c>
      <c r="E204">
        <v>5190.0676100000001</v>
      </c>
      <c r="F204">
        <v>5191.30069</v>
      </c>
      <c r="H204" s="1">
        <f t="shared" si="9"/>
        <v>46079.291666666672</v>
      </c>
      <c r="I204" s="1">
        <f t="shared" si="10"/>
        <v>46079.291666666664</v>
      </c>
      <c r="J204">
        <f t="shared" si="11"/>
        <v>1772089200</v>
      </c>
    </row>
    <row r="205" spans="1:10" x14ac:dyDescent="0.55000000000000004">
      <c r="A205">
        <v>1772089500</v>
      </c>
      <c r="B205" t="s">
        <v>6</v>
      </c>
      <c r="C205" t="s">
        <v>7</v>
      </c>
      <c r="D205">
        <v>5184.75</v>
      </c>
      <c r="E205">
        <v>5188.8510399999996</v>
      </c>
      <c r="F205">
        <v>5190.0758699999997</v>
      </c>
      <c r="H205" s="1">
        <f t="shared" si="9"/>
        <v>46079.295138888891</v>
      </c>
      <c r="I205" s="1">
        <f t="shared" si="10"/>
        <v>46079.295138888891</v>
      </c>
      <c r="J205">
        <f t="shared" si="11"/>
        <v>1772089500</v>
      </c>
    </row>
    <row r="206" spans="1:10" x14ac:dyDescent="0.55000000000000004">
      <c r="A206">
        <v>1772089800</v>
      </c>
      <c r="B206" t="s">
        <v>6</v>
      </c>
      <c r="C206" t="s">
        <v>7</v>
      </c>
      <c r="D206">
        <v>5187.62</v>
      </c>
      <c r="E206">
        <v>5187.8724199999997</v>
      </c>
      <c r="F206">
        <v>5188.9741400000003</v>
      </c>
      <c r="H206" s="1">
        <f t="shared" si="9"/>
        <v>46079.298611111109</v>
      </c>
      <c r="I206" s="1">
        <f t="shared" si="10"/>
        <v>46079.298611111109</v>
      </c>
      <c r="J206">
        <f t="shared" si="11"/>
        <v>1772089800</v>
      </c>
    </row>
    <row r="207" spans="1:10" x14ac:dyDescent="0.55000000000000004">
      <c r="A207">
        <v>1772090100</v>
      </c>
      <c r="B207" t="s">
        <v>6</v>
      </c>
      <c r="C207" t="s">
        <v>7</v>
      </c>
      <c r="D207">
        <v>5188.55</v>
      </c>
      <c r="E207">
        <v>5187.0402899999999</v>
      </c>
      <c r="F207">
        <v>5188.0072200000004</v>
      </c>
      <c r="H207" s="1">
        <f t="shared" si="9"/>
        <v>46079.302083333328</v>
      </c>
      <c r="I207" s="1">
        <f t="shared" si="10"/>
        <v>46079.302083333336</v>
      </c>
      <c r="J207">
        <f t="shared" si="11"/>
        <v>1772090100</v>
      </c>
    </row>
    <row r="208" spans="1:10" x14ac:dyDescent="0.55000000000000004">
      <c r="A208">
        <v>1772090400</v>
      </c>
      <c r="B208" t="s">
        <v>6</v>
      </c>
      <c r="C208" t="s">
        <v>7</v>
      </c>
      <c r="D208">
        <v>5186.04</v>
      </c>
      <c r="E208">
        <v>5186.3099599999996</v>
      </c>
      <c r="F208">
        <v>5187.15859</v>
      </c>
      <c r="H208" s="1">
        <f t="shared" si="9"/>
        <v>46079.305555555555</v>
      </c>
      <c r="I208" s="1">
        <f t="shared" si="10"/>
        <v>46079.305555555555</v>
      </c>
      <c r="J208">
        <f t="shared" si="11"/>
        <v>1772090400</v>
      </c>
    </row>
    <row r="209" spans="1:10" x14ac:dyDescent="0.55000000000000004">
      <c r="A209">
        <v>1772090700</v>
      </c>
      <c r="B209" t="s">
        <v>6</v>
      </c>
      <c r="C209" t="s">
        <v>7</v>
      </c>
      <c r="D209">
        <v>5184.88</v>
      </c>
      <c r="E209">
        <v>5185.7392799999998</v>
      </c>
      <c r="F209">
        <v>5186.4489299999996</v>
      </c>
      <c r="H209" s="1">
        <f t="shared" si="9"/>
        <v>46079.309027777781</v>
      </c>
      <c r="I209" s="1">
        <f t="shared" si="10"/>
        <v>46079.309027777781</v>
      </c>
      <c r="J209">
        <f t="shared" si="11"/>
        <v>1772090700</v>
      </c>
    </row>
    <row r="210" spans="1:10" x14ac:dyDescent="0.55000000000000004">
      <c r="A210">
        <v>1772091000</v>
      </c>
      <c r="B210" t="s">
        <v>6</v>
      </c>
      <c r="C210" t="s">
        <v>7</v>
      </c>
      <c r="D210">
        <v>5186.1499999999996</v>
      </c>
      <c r="E210">
        <v>5185.3648700000003</v>
      </c>
      <c r="F210">
        <v>5185.9069</v>
      </c>
      <c r="H210" s="1">
        <f t="shared" si="9"/>
        <v>46079.3125</v>
      </c>
      <c r="I210" s="1">
        <f t="shared" si="10"/>
        <v>46079.3125</v>
      </c>
      <c r="J210">
        <f t="shared" si="11"/>
        <v>1772091000</v>
      </c>
    </row>
    <row r="211" spans="1:10" x14ac:dyDescent="0.55000000000000004">
      <c r="A211">
        <v>1772091300</v>
      </c>
      <c r="B211" t="s">
        <v>6</v>
      </c>
      <c r="C211" t="s">
        <v>7</v>
      </c>
      <c r="D211">
        <v>5188.3500000000004</v>
      </c>
      <c r="E211">
        <v>5185.1516799999999</v>
      </c>
      <c r="F211">
        <v>5185.5292900000004</v>
      </c>
      <c r="H211" s="1">
        <f t="shared" si="9"/>
        <v>46079.315972222219</v>
      </c>
      <c r="I211" s="1">
        <f t="shared" si="10"/>
        <v>46079.315972222219</v>
      </c>
      <c r="J211">
        <f t="shared" si="11"/>
        <v>1772091300</v>
      </c>
    </row>
    <row r="212" spans="1:10" x14ac:dyDescent="0.55000000000000004">
      <c r="A212">
        <v>1772091600</v>
      </c>
      <c r="B212" t="s">
        <v>6</v>
      </c>
      <c r="C212" t="s">
        <v>7</v>
      </c>
      <c r="D212">
        <v>5186.49</v>
      </c>
      <c r="E212">
        <v>5185.0366999999997</v>
      </c>
      <c r="F212">
        <v>5185.2829899999997</v>
      </c>
      <c r="H212" s="1">
        <f t="shared" si="9"/>
        <v>46079.319444444445</v>
      </c>
      <c r="I212" s="1">
        <f t="shared" si="10"/>
        <v>46079.319444444445</v>
      </c>
      <c r="J212">
        <f t="shared" si="11"/>
        <v>1772091600</v>
      </c>
    </row>
    <row r="213" spans="1:10" x14ac:dyDescent="0.55000000000000004">
      <c r="A213">
        <v>1772091900</v>
      </c>
      <c r="B213" t="s">
        <v>6</v>
      </c>
      <c r="C213" t="s">
        <v>7</v>
      </c>
      <c r="D213">
        <v>5181.91</v>
      </c>
      <c r="E213">
        <v>5185.0460599999997</v>
      </c>
      <c r="F213">
        <v>5185.16453</v>
      </c>
      <c r="H213" s="1">
        <f t="shared" si="9"/>
        <v>46079.322916666672</v>
      </c>
      <c r="I213" s="1">
        <f t="shared" si="10"/>
        <v>46079.322916666664</v>
      </c>
      <c r="J213">
        <f t="shared" si="11"/>
        <v>1772091900</v>
      </c>
    </row>
    <row r="214" spans="1:10" x14ac:dyDescent="0.55000000000000004">
      <c r="A214">
        <v>1772092200</v>
      </c>
      <c r="B214" t="s">
        <v>6</v>
      </c>
      <c r="C214" t="s">
        <v>7</v>
      </c>
      <c r="D214">
        <v>5183.7</v>
      </c>
      <c r="E214">
        <v>5185.24737</v>
      </c>
      <c r="F214">
        <v>5185.2059499999996</v>
      </c>
      <c r="H214" s="1">
        <f t="shared" si="9"/>
        <v>46079.326388888891</v>
      </c>
      <c r="I214" s="1">
        <f t="shared" si="10"/>
        <v>46079.326388888891</v>
      </c>
      <c r="J214">
        <f t="shared" si="11"/>
        <v>1772092200</v>
      </c>
    </row>
    <row r="215" spans="1:10" x14ac:dyDescent="0.55000000000000004">
      <c r="A215">
        <v>1772092500</v>
      </c>
      <c r="B215" t="s">
        <v>6</v>
      </c>
      <c r="C215" t="s">
        <v>7</v>
      </c>
      <c r="D215">
        <v>5186.0200000000004</v>
      </c>
      <c r="E215">
        <v>5185.4771600000004</v>
      </c>
      <c r="F215">
        <v>5185.3415500000001</v>
      </c>
      <c r="H215" s="1">
        <f t="shared" si="9"/>
        <v>46079.329861111109</v>
      </c>
      <c r="I215" s="1">
        <f t="shared" si="10"/>
        <v>46079.329861111109</v>
      </c>
      <c r="J215">
        <f t="shared" si="11"/>
        <v>1772092500</v>
      </c>
    </row>
    <row r="216" spans="1:10" x14ac:dyDescent="0.55000000000000004">
      <c r="A216">
        <v>1772092800</v>
      </c>
      <c r="B216" t="s">
        <v>6</v>
      </c>
      <c r="C216" t="s">
        <v>7</v>
      </c>
      <c r="D216">
        <v>5181.47</v>
      </c>
      <c r="E216">
        <v>5185.5363799999996</v>
      </c>
      <c r="F216">
        <v>5185.4389600000004</v>
      </c>
      <c r="H216" s="1">
        <f t="shared" si="9"/>
        <v>46079.333333333328</v>
      </c>
      <c r="I216" s="1">
        <f t="shared" si="10"/>
        <v>46079.333333333336</v>
      </c>
      <c r="J216">
        <f t="shared" si="11"/>
        <v>1772092800</v>
      </c>
    </row>
    <row r="217" spans="1:10" x14ac:dyDescent="0.55000000000000004">
      <c r="A217">
        <v>1772093100</v>
      </c>
      <c r="B217" t="s">
        <v>6</v>
      </c>
      <c r="C217" t="s">
        <v>7</v>
      </c>
      <c r="D217">
        <v>5183.96</v>
      </c>
      <c r="E217">
        <v>5185.4002</v>
      </c>
      <c r="F217">
        <v>5185.4195799999998</v>
      </c>
      <c r="H217" s="1">
        <f t="shared" si="9"/>
        <v>46079.336805555555</v>
      </c>
      <c r="I217" s="1">
        <f t="shared" si="10"/>
        <v>46079.336805555555</v>
      </c>
      <c r="J217">
        <f t="shared" si="11"/>
        <v>1772093100</v>
      </c>
    </row>
    <row r="218" spans="1:10" x14ac:dyDescent="0.55000000000000004">
      <c r="A218">
        <v>1772093400</v>
      </c>
      <c r="B218" t="s">
        <v>6</v>
      </c>
      <c r="C218" t="s">
        <v>7</v>
      </c>
      <c r="D218">
        <v>5189.4799999999996</v>
      </c>
      <c r="E218">
        <v>5184.8827300000003</v>
      </c>
      <c r="F218">
        <v>5185.1511499999997</v>
      </c>
      <c r="H218" s="1">
        <f t="shared" si="9"/>
        <v>46079.340277777781</v>
      </c>
      <c r="I218" s="1">
        <f t="shared" si="10"/>
        <v>46079.340277777781</v>
      </c>
      <c r="J218">
        <f t="shared" si="11"/>
        <v>1772093400</v>
      </c>
    </row>
    <row r="219" spans="1:10" x14ac:dyDescent="0.55000000000000004">
      <c r="A219">
        <v>1772093700</v>
      </c>
      <c r="B219" t="s">
        <v>6</v>
      </c>
      <c r="C219" t="s">
        <v>7</v>
      </c>
      <c r="D219">
        <v>5187.25</v>
      </c>
      <c r="E219">
        <v>5183.78701</v>
      </c>
      <c r="F219">
        <v>5184.4690799999998</v>
      </c>
      <c r="H219" s="1">
        <f t="shared" si="9"/>
        <v>46079.34375</v>
      </c>
      <c r="I219" s="1">
        <f t="shared" si="10"/>
        <v>46079.34375</v>
      </c>
      <c r="J219">
        <f t="shared" si="11"/>
        <v>1772093700</v>
      </c>
    </row>
    <row r="220" spans="1:10" x14ac:dyDescent="0.55000000000000004">
      <c r="A220">
        <v>1772094000</v>
      </c>
      <c r="B220" t="s">
        <v>6</v>
      </c>
      <c r="C220" t="s">
        <v>7</v>
      </c>
      <c r="D220">
        <v>5187.01</v>
      </c>
      <c r="E220">
        <v>5182.2341500000002</v>
      </c>
      <c r="F220">
        <v>5183.3516099999997</v>
      </c>
      <c r="H220" s="1">
        <f t="shared" si="9"/>
        <v>46079.347222222219</v>
      </c>
      <c r="I220" s="1">
        <f t="shared" si="10"/>
        <v>46079.347222222219</v>
      </c>
      <c r="J220">
        <f t="shared" si="11"/>
        <v>1772094000</v>
      </c>
    </row>
    <row r="221" spans="1:10" x14ac:dyDescent="0.55000000000000004">
      <c r="A221">
        <v>1772094300</v>
      </c>
      <c r="B221" t="s">
        <v>6</v>
      </c>
      <c r="C221" t="s">
        <v>7</v>
      </c>
      <c r="D221">
        <v>5176.99</v>
      </c>
      <c r="E221">
        <v>5180.3831499999997</v>
      </c>
      <c r="F221">
        <v>5181.8673799999997</v>
      </c>
      <c r="H221" s="1">
        <f t="shared" si="9"/>
        <v>46079.350694444445</v>
      </c>
      <c r="I221" s="1">
        <f t="shared" si="10"/>
        <v>46079.350694444445</v>
      </c>
      <c r="J221">
        <f t="shared" si="11"/>
        <v>1772094300</v>
      </c>
    </row>
    <row r="222" spans="1:10" x14ac:dyDescent="0.55000000000000004">
      <c r="A222">
        <v>1772094600</v>
      </c>
      <c r="B222" t="s">
        <v>6</v>
      </c>
      <c r="C222" t="s">
        <v>7</v>
      </c>
      <c r="D222">
        <v>5175.0600000000004</v>
      </c>
      <c r="E222">
        <v>5178.7068799999997</v>
      </c>
      <c r="F222">
        <v>5180.2871299999997</v>
      </c>
      <c r="H222" s="1">
        <f t="shared" si="9"/>
        <v>46079.354166666672</v>
      </c>
      <c r="I222" s="1">
        <f t="shared" si="10"/>
        <v>46079.354166666664</v>
      </c>
      <c r="J222">
        <f t="shared" si="11"/>
        <v>1772094600</v>
      </c>
    </row>
    <row r="223" spans="1:10" x14ac:dyDescent="0.55000000000000004">
      <c r="A223">
        <v>1772094900</v>
      </c>
      <c r="B223" t="s">
        <v>6</v>
      </c>
      <c r="C223" t="s">
        <v>7</v>
      </c>
      <c r="D223">
        <v>5174.82</v>
      </c>
      <c r="E223">
        <v>5177.4473099999996</v>
      </c>
      <c r="F223">
        <v>5178.8672200000001</v>
      </c>
      <c r="H223" s="1">
        <f t="shared" si="9"/>
        <v>46079.357638888891</v>
      </c>
      <c r="I223" s="1">
        <f t="shared" si="10"/>
        <v>46079.357638888891</v>
      </c>
      <c r="J223">
        <f t="shared" si="11"/>
        <v>1772094900</v>
      </c>
    </row>
    <row r="224" spans="1:10" x14ac:dyDescent="0.55000000000000004">
      <c r="A224">
        <v>1772095200</v>
      </c>
      <c r="B224" t="s">
        <v>6</v>
      </c>
      <c r="C224" t="s">
        <v>7</v>
      </c>
      <c r="D224">
        <v>5174.28</v>
      </c>
      <c r="E224">
        <v>5176.7096799999999</v>
      </c>
      <c r="F224">
        <v>5177.78845</v>
      </c>
      <c r="H224" s="1">
        <f t="shared" si="9"/>
        <v>46079.361111111109</v>
      </c>
      <c r="I224" s="1">
        <f t="shared" si="10"/>
        <v>46079.361111111109</v>
      </c>
      <c r="J224">
        <f t="shared" si="11"/>
        <v>1772095200</v>
      </c>
    </row>
    <row r="225" spans="1:10" x14ac:dyDescent="0.55000000000000004">
      <c r="A225">
        <v>1772095500</v>
      </c>
      <c r="B225" t="s">
        <v>6</v>
      </c>
      <c r="C225" t="s">
        <v>7</v>
      </c>
      <c r="D225">
        <v>5179.75</v>
      </c>
      <c r="E225">
        <v>5176.5192399999996</v>
      </c>
      <c r="F225">
        <v>5177.1538499999997</v>
      </c>
      <c r="H225" s="1">
        <f t="shared" si="9"/>
        <v>46079.364583333328</v>
      </c>
      <c r="I225" s="1">
        <f t="shared" si="10"/>
        <v>46079.364583333336</v>
      </c>
      <c r="J225">
        <f t="shared" si="11"/>
        <v>1772095500</v>
      </c>
    </row>
    <row r="226" spans="1:10" x14ac:dyDescent="0.55000000000000004">
      <c r="A226">
        <v>1772095800</v>
      </c>
      <c r="B226" t="s">
        <v>6</v>
      </c>
      <c r="C226" t="s">
        <v>7</v>
      </c>
      <c r="D226">
        <v>5178.38</v>
      </c>
      <c r="E226">
        <v>5176.6531599999998</v>
      </c>
      <c r="F226">
        <v>5176.9035000000003</v>
      </c>
      <c r="H226" s="1">
        <f t="shared" si="9"/>
        <v>46079.368055555555</v>
      </c>
      <c r="I226" s="1">
        <f t="shared" si="10"/>
        <v>46079.368055555555</v>
      </c>
      <c r="J226">
        <f t="shared" si="11"/>
        <v>1772095800</v>
      </c>
    </row>
    <row r="227" spans="1:10" x14ac:dyDescent="0.55000000000000004">
      <c r="A227">
        <v>1772096100</v>
      </c>
      <c r="B227" t="s">
        <v>6</v>
      </c>
      <c r="C227" t="s">
        <v>7</v>
      </c>
      <c r="D227">
        <v>5179.41</v>
      </c>
      <c r="E227">
        <v>5177.02243</v>
      </c>
      <c r="F227">
        <v>5176.9629699999996</v>
      </c>
      <c r="H227" s="1">
        <f t="shared" si="9"/>
        <v>46079.371527777781</v>
      </c>
      <c r="I227" s="1">
        <f t="shared" si="10"/>
        <v>46079.371527777781</v>
      </c>
      <c r="J227">
        <f t="shared" si="11"/>
        <v>1772096100</v>
      </c>
    </row>
    <row r="228" spans="1:10" x14ac:dyDescent="0.55000000000000004">
      <c r="A228">
        <v>1772096400</v>
      </c>
      <c r="B228" t="s">
        <v>6</v>
      </c>
      <c r="C228" t="s">
        <v>7</v>
      </c>
      <c r="D228">
        <v>5174.4399999999996</v>
      </c>
      <c r="E228">
        <v>5177.4684299999999</v>
      </c>
      <c r="F228">
        <v>5177.2156999999997</v>
      </c>
      <c r="H228" s="1">
        <f t="shared" si="9"/>
        <v>46079.375</v>
      </c>
      <c r="I228" s="1">
        <f t="shared" si="10"/>
        <v>46079.375</v>
      </c>
      <c r="J228">
        <f t="shared" si="11"/>
        <v>1772096400</v>
      </c>
    </row>
    <row r="229" spans="1:10" x14ac:dyDescent="0.55000000000000004">
      <c r="A229">
        <v>1772096700</v>
      </c>
      <c r="B229" t="s">
        <v>6</v>
      </c>
      <c r="C229" t="s">
        <v>7</v>
      </c>
      <c r="D229">
        <v>5178.01</v>
      </c>
      <c r="E229">
        <v>5178.0092999999997</v>
      </c>
      <c r="F229">
        <v>5177.6125000000002</v>
      </c>
      <c r="H229" s="1">
        <f t="shared" si="9"/>
        <v>46079.378472222219</v>
      </c>
      <c r="I229" s="1">
        <f t="shared" si="10"/>
        <v>46079.378472222219</v>
      </c>
      <c r="J229">
        <f t="shared" si="11"/>
        <v>1772096700</v>
      </c>
    </row>
    <row r="230" spans="1:10" x14ac:dyDescent="0.55000000000000004">
      <c r="A230">
        <v>1772097000</v>
      </c>
      <c r="B230" t="s">
        <v>6</v>
      </c>
      <c r="C230" t="s">
        <v>7</v>
      </c>
      <c r="D230">
        <v>5181.6400000000003</v>
      </c>
      <c r="E230">
        <v>5178.4912700000004</v>
      </c>
      <c r="F230">
        <v>5178.05188</v>
      </c>
      <c r="H230" s="1">
        <f t="shared" si="9"/>
        <v>46079.381944444445</v>
      </c>
      <c r="I230" s="1">
        <f t="shared" si="10"/>
        <v>46079.381944444445</v>
      </c>
      <c r="J230">
        <f t="shared" si="11"/>
        <v>1772097000</v>
      </c>
    </row>
    <row r="231" spans="1:10" x14ac:dyDescent="0.55000000000000004">
      <c r="A231">
        <v>1772097300</v>
      </c>
      <c r="B231" t="s">
        <v>6</v>
      </c>
      <c r="C231" t="s">
        <v>7</v>
      </c>
      <c r="D231">
        <v>5176.99</v>
      </c>
      <c r="E231">
        <v>5178.8335800000004</v>
      </c>
      <c r="F231">
        <v>5178.4427299999998</v>
      </c>
      <c r="H231" s="1">
        <f t="shared" si="9"/>
        <v>46079.385416666672</v>
      </c>
      <c r="I231" s="1">
        <f t="shared" si="10"/>
        <v>46079.385416666664</v>
      </c>
      <c r="J231">
        <f t="shared" si="11"/>
        <v>1772097300</v>
      </c>
    </row>
    <row r="232" spans="1:10" x14ac:dyDescent="0.55000000000000004">
      <c r="A232">
        <v>1772097600</v>
      </c>
      <c r="B232" t="s">
        <v>6</v>
      </c>
      <c r="C232" t="s">
        <v>7</v>
      </c>
      <c r="D232">
        <v>5176.5600000000004</v>
      </c>
      <c r="E232">
        <v>5179.2638399999996</v>
      </c>
      <c r="F232">
        <v>5178.85329</v>
      </c>
      <c r="H232" s="1">
        <f t="shared" si="9"/>
        <v>46079.388888888891</v>
      </c>
      <c r="I232" s="1">
        <f t="shared" si="10"/>
        <v>46079.388888888891</v>
      </c>
      <c r="J232">
        <f t="shared" si="11"/>
        <v>1772097600</v>
      </c>
    </row>
    <row r="233" spans="1:10" x14ac:dyDescent="0.55000000000000004">
      <c r="A233">
        <v>1772097900</v>
      </c>
      <c r="B233" t="s">
        <v>6</v>
      </c>
      <c r="C233" t="s">
        <v>7</v>
      </c>
      <c r="D233">
        <v>5181.2</v>
      </c>
      <c r="E233">
        <v>5179.9306299999998</v>
      </c>
      <c r="F233">
        <v>5179.3919599999999</v>
      </c>
      <c r="H233" s="1">
        <f t="shared" si="9"/>
        <v>46079.392361111109</v>
      </c>
      <c r="I233" s="1">
        <f t="shared" si="10"/>
        <v>46079.392361111109</v>
      </c>
      <c r="J233">
        <f t="shared" si="11"/>
        <v>1772097900</v>
      </c>
    </row>
    <row r="234" spans="1:10" x14ac:dyDescent="0.55000000000000004">
      <c r="A234">
        <v>1772098200</v>
      </c>
      <c r="B234" t="s">
        <v>6</v>
      </c>
      <c r="C234" t="s">
        <v>7</v>
      </c>
      <c r="D234">
        <v>5181.63</v>
      </c>
      <c r="E234">
        <v>5180.8189499999999</v>
      </c>
      <c r="F234">
        <v>5180.10545</v>
      </c>
      <c r="H234" s="1">
        <f t="shared" si="9"/>
        <v>46079.395833333328</v>
      </c>
      <c r="I234" s="1">
        <f t="shared" si="10"/>
        <v>46079.395833333336</v>
      </c>
      <c r="J234">
        <f t="shared" si="11"/>
        <v>1772098200</v>
      </c>
    </row>
    <row r="235" spans="1:10" x14ac:dyDescent="0.55000000000000004">
      <c r="A235">
        <v>1772098500</v>
      </c>
      <c r="B235" t="s">
        <v>6</v>
      </c>
      <c r="C235" t="s">
        <v>7</v>
      </c>
      <c r="D235">
        <v>5183.3</v>
      </c>
      <c r="E235">
        <v>5181.9837100000004</v>
      </c>
      <c r="F235">
        <v>5181.0445799999998</v>
      </c>
      <c r="H235" s="1">
        <f t="shared" si="9"/>
        <v>46079.399305555555</v>
      </c>
      <c r="I235" s="1">
        <f t="shared" si="10"/>
        <v>46079.399305555555</v>
      </c>
      <c r="J235">
        <f t="shared" si="11"/>
        <v>1772098500</v>
      </c>
    </row>
    <row r="236" spans="1:10" x14ac:dyDescent="0.55000000000000004">
      <c r="A236">
        <v>1772098800</v>
      </c>
      <c r="B236" t="s">
        <v>6</v>
      </c>
      <c r="C236" t="s">
        <v>7</v>
      </c>
      <c r="D236">
        <v>5181.5</v>
      </c>
      <c r="E236">
        <v>5183.3785699999999</v>
      </c>
      <c r="F236">
        <v>5182.2115700000004</v>
      </c>
      <c r="H236" s="1">
        <f t="shared" si="9"/>
        <v>46079.402777777781</v>
      </c>
      <c r="I236" s="1">
        <f t="shared" si="10"/>
        <v>46079.402777777781</v>
      </c>
      <c r="J236">
        <f t="shared" si="11"/>
        <v>1772098800</v>
      </c>
    </row>
    <row r="237" spans="1:10" x14ac:dyDescent="0.55000000000000004">
      <c r="A237">
        <v>1772099100</v>
      </c>
      <c r="B237" t="s">
        <v>6</v>
      </c>
      <c r="C237" t="s">
        <v>7</v>
      </c>
      <c r="D237">
        <v>5184.6400000000003</v>
      </c>
      <c r="E237">
        <v>5184.9561299999996</v>
      </c>
      <c r="F237">
        <v>5183.58385</v>
      </c>
      <c r="H237" s="1">
        <f t="shared" si="9"/>
        <v>46079.40625</v>
      </c>
      <c r="I237" s="1">
        <f t="shared" si="10"/>
        <v>46079.40625</v>
      </c>
      <c r="J237">
        <f t="shared" si="11"/>
        <v>1772099100</v>
      </c>
    </row>
    <row r="238" spans="1:10" x14ac:dyDescent="0.55000000000000004">
      <c r="A238">
        <v>1772099400</v>
      </c>
      <c r="B238" t="s">
        <v>6</v>
      </c>
      <c r="C238" t="s">
        <v>7</v>
      </c>
      <c r="D238">
        <v>5186.9799999999996</v>
      </c>
      <c r="E238">
        <v>5186.4503299999997</v>
      </c>
      <c r="F238">
        <v>5185.0170900000003</v>
      </c>
      <c r="H238" s="1">
        <f t="shared" si="9"/>
        <v>46079.409722222219</v>
      </c>
      <c r="I238" s="1">
        <f t="shared" si="10"/>
        <v>46079.409722222219</v>
      </c>
      <c r="J238">
        <f t="shared" si="11"/>
        <v>1772099400</v>
      </c>
    </row>
    <row r="239" spans="1:10" x14ac:dyDescent="0.55000000000000004">
      <c r="A239">
        <v>1772099700</v>
      </c>
      <c r="B239" t="s">
        <v>6</v>
      </c>
      <c r="C239" t="s">
        <v>7</v>
      </c>
      <c r="D239">
        <v>5186.32</v>
      </c>
      <c r="E239">
        <v>5187.5739999999996</v>
      </c>
      <c r="F239">
        <v>5186.2955499999998</v>
      </c>
      <c r="H239" s="1">
        <f t="shared" si="9"/>
        <v>46079.413194444445</v>
      </c>
      <c r="I239" s="1">
        <f t="shared" si="10"/>
        <v>46079.413194444445</v>
      </c>
      <c r="J239">
        <f t="shared" si="11"/>
        <v>1772099700</v>
      </c>
    </row>
    <row r="240" spans="1:10" x14ac:dyDescent="0.55000000000000004">
      <c r="A240">
        <v>1772100000</v>
      </c>
      <c r="B240" t="s">
        <v>6</v>
      </c>
      <c r="C240" t="s">
        <v>7</v>
      </c>
      <c r="D240">
        <v>5189.51</v>
      </c>
      <c r="E240">
        <v>5188.1281900000004</v>
      </c>
      <c r="F240">
        <v>5187.2118700000001</v>
      </c>
      <c r="H240" s="1">
        <f t="shared" si="9"/>
        <v>46079.416666666672</v>
      </c>
      <c r="I240" s="1">
        <f t="shared" si="10"/>
        <v>46079.416666666664</v>
      </c>
      <c r="J240">
        <f t="shared" si="11"/>
        <v>1772100000</v>
      </c>
    </row>
    <row r="241" spans="1:10" x14ac:dyDescent="0.55000000000000004">
      <c r="A241">
        <v>1772100300</v>
      </c>
      <c r="B241" t="s">
        <v>6</v>
      </c>
      <c r="C241" t="s">
        <v>7</v>
      </c>
      <c r="D241">
        <v>5188.45</v>
      </c>
      <c r="E241">
        <v>5187.8615499999996</v>
      </c>
      <c r="F241">
        <v>5187.5367100000003</v>
      </c>
      <c r="H241" s="1">
        <f t="shared" si="9"/>
        <v>46079.420138888891</v>
      </c>
      <c r="I241" s="1">
        <f t="shared" si="10"/>
        <v>46079.420138888891</v>
      </c>
      <c r="J241">
        <f t="shared" si="11"/>
        <v>1772100300</v>
      </c>
    </row>
    <row r="242" spans="1:10" x14ac:dyDescent="0.55000000000000004">
      <c r="A242">
        <v>1772100600</v>
      </c>
      <c r="B242" t="s">
        <v>6</v>
      </c>
      <c r="C242" t="s">
        <v>7</v>
      </c>
      <c r="D242">
        <v>5187.8900000000003</v>
      </c>
      <c r="E242">
        <v>5186.7412199999999</v>
      </c>
      <c r="F242">
        <v>5187.13897</v>
      </c>
      <c r="H242" s="1">
        <f t="shared" si="9"/>
        <v>46079.423611111109</v>
      </c>
      <c r="I242" s="1">
        <f t="shared" si="10"/>
        <v>46079.423611111109</v>
      </c>
      <c r="J242">
        <f t="shared" si="11"/>
        <v>1772100600</v>
      </c>
    </row>
    <row r="243" spans="1:10" x14ac:dyDescent="0.55000000000000004">
      <c r="A243">
        <v>1772100900</v>
      </c>
      <c r="B243" t="s">
        <v>6</v>
      </c>
      <c r="C243" t="s">
        <v>7</v>
      </c>
      <c r="D243">
        <v>5182.8500000000004</v>
      </c>
      <c r="E243">
        <v>5184.83871</v>
      </c>
      <c r="F243">
        <v>5185.98884</v>
      </c>
      <c r="H243" s="1">
        <f t="shared" si="9"/>
        <v>46079.427083333328</v>
      </c>
      <c r="I243" s="1">
        <f t="shared" si="10"/>
        <v>46079.427083333336</v>
      </c>
      <c r="J243">
        <f t="shared" si="11"/>
        <v>1772100900</v>
      </c>
    </row>
    <row r="244" spans="1:10" x14ac:dyDescent="0.55000000000000004">
      <c r="A244">
        <v>1772101200</v>
      </c>
      <c r="B244" t="s">
        <v>6</v>
      </c>
      <c r="C244" t="s">
        <v>7</v>
      </c>
      <c r="D244">
        <v>5183.6000000000004</v>
      </c>
      <c r="E244">
        <v>5182.4650099999999</v>
      </c>
      <c r="F244">
        <v>5184.2269200000001</v>
      </c>
      <c r="H244" s="1">
        <f t="shared" si="9"/>
        <v>46079.430555555555</v>
      </c>
      <c r="I244" s="1">
        <f t="shared" si="10"/>
        <v>46079.430555555555</v>
      </c>
      <c r="J244">
        <f t="shared" si="11"/>
        <v>1772101200</v>
      </c>
    </row>
    <row r="245" spans="1:10" x14ac:dyDescent="0.55000000000000004">
      <c r="A245">
        <v>1772101500</v>
      </c>
      <c r="B245" t="s">
        <v>6</v>
      </c>
      <c r="C245" t="s">
        <v>7</v>
      </c>
      <c r="D245">
        <v>5179.29</v>
      </c>
      <c r="E245">
        <v>5179.8225499999999</v>
      </c>
      <c r="F245">
        <v>5182.0247399999998</v>
      </c>
      <c r="H245" s="1">
        <f t="shared" si="9"/>
        <v>46079.434027777781</v>
      </c>
      <c r="I245" s="1">
        <f t="shared" si="10"/>
        <v>46079.434027777781</v>
      </c>
      <c r="J245">
        <f t="shared" si="11"/>
        <v>1772101500</v>
      </c>
    </row>
    <row r="246" spans="1:10" x14ac:dyDescent="0.55000000000000004">
      <c r="A246">
        <v>1772101800</v>
      </c>
      <c r="B246" t="s">
        <v>6</v>
      </c>
      <c r="C246" t="s">
        <v>7</v>
      </c>
      <c r="D246">
        <v>5177.04</v>
      </c>
      <c r="E246">
        <v>5177.2636400000001</v>
      </c>
      <c r="F246">
        <v>5179.64419</v>
      </c>
      <c r="H246" s="1">
        <f t="shared" si="9"/>
        <v>46079.4375</v>
      </c>
      <c r="I246" s="1">
        <f t="shared" si="10"/>
        <v>46079.4375</v>
      </c>
      <c r="J246">
        <f t="shared" si="11"/>
        <v>1772101800</v>
      </c>
    </row>
    <row r="247" spans="1:10" x14ac:dyDescent="0.55000000000000004">
      <c r="A247">
        <v>1772102100</v>
      </c>
      <c r="B247" t="s">
        <v>6</v>
      </c>
      <c r="C247" t="s">
        <v>7</v>
      </c>
      <c r="D247">
        <v>5176.09</v>
      </c>
      <c r="E247">
        <v>5175.0839299999998</v>
      </c>
      <c r="F247">
        <v>5177.3640599999999</v>
      </c>
      <c r="H247" s="1">
        <f t="shared" si="9"/>
        <v>46079.440972222219</v>
      </c>
      <c r="I247" s="1">
        <f t="shared" si="10"/>
        <v>46079.440972222219</v>
      </c>
      <c r="J247">
        <f t="shared" si="11"/>
        <v>1772102100</v>
      </c>
    </row>
    <row r="248" spans="1:10" x14ac:dyDescent="0.55000000000000004">
      <c r="A248">
        <v>1772102400</v>
      </c>
      <c r="B248" t="s">
        <v>6</v>
      </c>
      <c r="C248" t="s">
        <v>7</v>
      </c>
      <c r="D248">
        <v>5172.13</v>
      </c>
      <c r="E248">
        <v>5173.46137</v>
      </c>
      <c r="F248">
        <v>5175.4127099999996</v>
      </c>
      <c r="H248" s="1">
        <f t="shared" si="9"/>
        <v>46079.444444444445</v>
      </c>
      <c r="I248" s="1">
        <f t="shared" si="10"/>
        <v>46079.444444444445</v>
      </c>
      <c r="J248">
        <f t="shared" si="11"/>
        <v>1772102400</v>
      </c>
    </row>
    <row r="249" spans="1:10" x14ac:dyDescent="0.55000000000000004">
      <c r="A249">
        <v>1772102700</v>
      </c>
      <c r="B249" t="s">
        <v>6</v>
      </c>
      <c r="C249" t="s">
        <v>7</v>
      </c>
      <c r="D249">
        <v>5171.17</v>
      </c>
      <c r="E249">
        <v>5172.5539699999999</v>
      </c>
      <c r="F249">
        <v>5173.9833399999998</v>
      </c>
      <c r="H249" s="1">
        <f t="shared" si="9"/>
        <v>46079.447916666672</v>
      </c>
      <c r="I249" s="1">
        <f t="shared" si="10"/>
        <v>46079.447916666664</v>
      </c>
      <c r="J249">
        <f t="shared" si="11"/>
        <v>1772102700</v>
      </c>
    </row>
    <row r="250" spans="1:10" x14ac:dyDescent="0.55000000000000004">
      <c r="A250">
        <v>1772103000</v>
      </c>
      <c r="B250" t="s">
        <v>6</v>
      </c>
      <c r="C250" t="s">
        <v>7</v>
      </c>
      <c r="D250">
        <v>5173.6000000000004</v>
      </c>
      <c r="E250">
        <v>5172.3562499999998</v>
      </c>
      <c r="F250">
        <v>5173.1697899999999</v>
      </c>
      <c r="H250" s="1">
        <f t="shared" si="9"/>
        <v>46079.451388888891</v>
      </c>
      <c r="I250" s="1">
        <f t="shared" si="10"/>
        <v>46079.451388888891</v>
      </c>
      <c r="J250">
        <f t="shared" si="11"/>
        <v>1772103000</v>
      </c>
    </row>
    <row r="251" spans="1:10" x14ac:dyDescent="0.55000000000000004">
      <c r="A251">
        <v>1772103300</v>
      </c>
      <c r="B251" t="s">
        <v>6</v>
      </c>
      <c r="C251" t="s">
        <v>7</v>
      </c>
      <c r="D251">
        <v>5171.6099999999997</v>
      </c>
      <c r="E251">
        <v>5172.6755899999998</v>
      </c>
      <c r="F251">
        <v>5172.9226900000003</v>
      </c>
      <c r="H251" s="1">
        <f t="shared" si="9"/>
        <v>46079.454861111109</v>
      </c>
      <c r="I251" s="1">
        <f t="shared" si="10"/>
        <v>46079.454861111109</v>
      </c>
      <c r="J251">
        <f t="shared" si="11"/>
        <v>1772103300</v>
      </c>
    </row>
    <row r="252" spans="1:10" x14ac:dyDescent="0.55000000000000004">
      <c r="A252">
        <v>1772103600</v>
      </c>
      <c r="B252" t="s">
        <v>6</v>
      </c>
      <c r="C252" t="s">
        <v>7</v>
      </c>
      <c r="D252">
        <v>5173.83</v>
      </c>
      <c r="E252">
        <v>5173.4049699999996</v>
      </c>
      <c r="F252">
        <v>5173.1638300000004</v>
      </c>
      <c r="H252" s="1">
        <f t="shared" si="9"/>
        <v>46079.458333333328</v>
      </c>
      <c r="I252" s="1">
        <f t="shared" si="10"/>
        <v>46079.458333333336</v>
      </c>
      <c r="J252">
        <f t="shared" si="11"/>
        <v>1772103600</v>
      </c>
    </row>
    <row r="253" spans="1:10" x14ac:dyDescent="0.55000000000000004">
      <c r="A253">
        <v>1772103900</v>
      </c>
      <c r="B253" t="s">
        <v>6</v>
      </c>
      <c r="C253" t="s">
        <v>7</v>
      </c>
      <c r="D253">
        <v>5177.33</v>
      </c>
      <c r="E253">
        <v>5174.2739600000004</v>
      </c>
      <c r="F253">
        <v>5173.7188900000001</v>
      </c>
      <c r="H253" s="1">
        <f t="shared" si="9"/>
        <v>46079.461805555555</v>
      </c>
      <c r="I253" s="1">
        <f t="shared" si="10"/>
        <v>46079.461805555555</v>
      </c>
      <c r="J253">
        <f t="shared" si="11"/>
        <v>1772103900</v>
      </c>
    </row>
    <row r="254" spans="1:10" x14ac:dyDescent="0.55000000000000004">
      <c r="A254">
        <v>1772104200</v>
      </c>
      <c r="B254" t="s">
        <v>6</v>
      </c>
      <c r="C254" t="s">
        <v>7</v>
      </c>
      <c r="D254">
        <v>5175.8500000000004</v>
      </c>
      <c r="E254">
        <v>5174.9708300000002</v>
      </c>
      <c r="F254">
        <v>5174.3448600000002</v>
      </c>
      <c r="H254" s="1">
        <f t="shared" si="9"/>
        <v>46079.465277777781</v>
      </c>
      <c r="I254" s="1">
        <f t="shared" si="10"/>
        <v>46079.465277777781</v>
      </c>
      <c r="J254">
        <f t="shared" si="11"/>
        <v>1772104200</v>
      </c>
    </row>
    <row r="255" spans="1:10" x14ac:dyDescent="0.55000000000000004">
      <c r="A255">
        <v>1772104500</v>
      </c>
      <c r="B255" t="s">
        <v>6</v>
      </c>
      <c r="C255" t="s">
        <v>7</v>
      </c>
      <c r="D255">
        <v>5175.54</v>
      </c>
      <c r="E255">
        <v>5175.3531499999999</v>
      </c>
      <c r="F255">
        <v>5174.8490099999999</v>
      </c>
      <c r="H255" s="1">
        <f t="shared" si="9"/>
        <v>46079.46875</v>
      </c>
      <c r="I255" s="1">
        <f t="shared" si="10"/>
        <v>46079.46875</v>
      </c>
      <c r="J255">
        <f t="shared" si="11"/>
        <v>1772104500</v>
      </c>
    </row>
    <row r="256" spans="1:10" x14ac:dyDescent="0.55000000000000004">
      <c r="A256">
        <v>1772104800</v>
      </c>
      <c r="B256" t="s">
        <v>6</v>
      </c>
      <c r="C256" t="s">
        <v>7</v>
      </c>
      <c r="D256">
        <v>5171.7</v>
      </c>
      <c r="E256">
        <v>5175.2691500000001</v>
      </c>
      <c r="F256">
        <v>5175.05908</v>
      </c>
      <c r="H256" s="1">
        <f t="shared" si="9"/>
        <v>46079.472222222219</v>
      </c>
      <c r="I256" s="1">
        <f t="shared" si="10"/>
        <v>46079.472222222219</v>
      </c>
      <c r="J256">
        <f t="shared" si="11"/>
        <v>1772104800</v>
      </c>
    </row>
    <row r="257" spans="1:10" x14ac:dyDescent="0.55000000000000004">
      <c r="A257">
        <v>1772105100</v>
      </c>
      <c r="B257" t="s">
        <v>6</v>
      </c>
      <c r="C257" t="s">
        <v>7</v>
      </c>
      <c r="D257">
        <v>5171.88</v>
      </c>
      <c r="E257">
        <v>5174.7300800000003</v>
      </c>
      <c r="F257">
        <v>5174.8945800000001</v>
      </c>
      <c r="H257" s="1">
        <f t="shared" si="9"/>
        <v>46079.475694444445</v>
      </c>
      <c r="I257" s="1">
        <f t="shared" si="10"/>
        <v>46079.475694444445</v>
      </c>
      <c r="J257">
        <f t="shared" si="11"/>
        <v>1772105100</v>
      </c>
    </row>
    <row r="258" spans="1:10" x14ac:dyDescent="0.55000000000000004">
      <c r="A258">
        <v>1772105400</v>
      </c>
      <c r="B258" t="s">
        <v>6</v>
      </c>
      <c r="C258" t="s">
        <v>7</v>
      </c>
      <c r="D258">
        <v>5173.38</v>
      </c>
      <c r="E258">
        <v>5173.7116800000003</v>
      </c>
      <c r="F258">
        <v>5174.3031300000002</v>
      </c>
      <c r="H258" s="1">
        <f t="shared" si="9"/>
        <v>46079.479166666672</v>
      </c>
      <c r="I258" s="1">
        <f t="shared" si="10"/>
        <v>46079.479166666664</v>
      </c>
      <c r="J258">
        <f t="shared" si="11"/>
        <v>1772105400</v>
      </c>
    </row>
    <row r="259" spans="1:10" x14ac:dyDescent="0.55000000000000004">
      <c r="A259">
        <v>1772105700</v>
      </c>
      <c r="B259" t="s">
        <v>6</v>
      </c>
      <c r="C259" t="s">
        <v>7</v>
      </c>
      <c r="D259">
        <v>5173.54</v>
      </c>
      <c r="E259">
        <v>5172.2355399999997</v>
      </c>
      <c r="F259">
        <v>5173.2693399999998</v>
      </c>
      <c r="H259" s="1">
        <f t="shared" ref="H259:H322" si="12">(A259/86400)+25569</f>
        <v>46079.482638888891</v>
      </c>
      <c r="I259" s="1">
        <f t="shared" ref="I259:I322" si="13">CEILING(INT(H259*1440)/1440*288,1)/288</f>
        <v>46079.482638888891</v>
      </c>
      <c r="J259">
        <f t="shared" ref="J259:J322" si="14">MROUND((I259-25569)*86400,300)</f>
        <v>1772105700</v>
      </c>
    </row>
    <row r="260" spans="1:10" x14ac:dyDescent="0.55000000000000004">
      <c r="A260">
        <v>1772106000</v>
      </c>
      <c r="B260" t="s">
        <v>6</v>
      </c>
      <c r="C260" t="s">
        <v>7</v>
      </c>
      <c r="D260">
        <v>5174.68</v>
      </c>
      <c r="E260">
        <v>5170.4435299999996</v>
      </c>
      <c r="F260">
        <v>5171.8564299999998</v>
      </c>
      <c r="H260" s="1">
        <f t="shared" si="12"/>
        <v>46079.486111111109</v>
      </c>
      <c r="I260" s="1">
        <f t="shared" si="13"/>
        <v>46079.486111111109</v>
      </c>
      <c r="J260">
        <f t="shared" si="14"/>
        <v>1772106000</v>
      </c>
    </row>
    <row r="261" spans="1:10" x14ac:dyDescent="0.55000000000000004">
      <c r="A261">
        <v>1772106300</v>
      </c>
      <c r="B261" t="s">
        <v>6</v>
      </c>
      <c r="C261" t="s">
        <v>7</v>
      </c>
      <c r="D261">
        <v>5171.3999999999996</v>
      </c>
      <c r="E261">
        <v>5168.5372299999999</v>
      </c>
      <c r="F261">
        <v>5170.1968299999999</v>
      </c>
      <c r="H261" s="1">
        <f t="shared" si="12"/>
        <v>46079.489583333328</v>
      </c>
      <c r="I261" s="1">
        <f t="shared" si="13"/>
        <v>46079.489583333336</v>
      </c>
      <c r="J261">
        <f t="shared" si="14"/>
        <v>1772106300</v>
      </c>
    </row>
    <row r="262" spans="1:10" x14ac:dyDescent="0.55000000000000004">
      <c r="A262">
        <v>1772106600</v>
      </c>
      <c r="B262" t="s">
        <v>6</v>
      </c>
      <c r="C262" t="s">
        <v>7</v>
      </c>
      <c r="D262">
        <v>5163.51</v>
      </c>
      <c r="E262">
        <v>5166.9208200000003</v>
      </c>
      <c r="F262">
        <v>5168.5588200000002</v>
      </c>
      <c r="H262" s="1">
        <f t="shared" si="12"/>
        <v>46079.493055555555</v>
      </c>
      <c r="I262" s="1">
        <f t="shared" si="13"/>
        <v>46079.493055555555</v>
      </c>
      <c r="J262">
        <f t="shared" si="14"/>
        <v>1772106600</v>
      </c>
    </row>
    <row r="263" spans="1:10" x14ac:dyDescent="0.55000000000000004">
      <c r="A263">
        <v>1772106900</v>
      </c>
      <c r="B263" t="s">
        <v>6</v>
      </c>
      <c r="C263" t="s">
        <v>7</v>
      </c>
      <c r="D263">
        <v>5164.71</v>
      </c>
      <c r="E263">
        <v>5166.1189000000004</v>
      </c>
      <c r="F263">
        <v>5167.3388599999998</v>
      </c>
      <c r="H263" s="1">
        <f t="shared" si="12"/>
        <v>46079.496527777781</v>
      </c>
      <c r="I263" s="1">
        <f t="shared" si="13"/>
        <v>46079.496527777781</v>
      </c>
      <c r="J263">
        <f t="shared" si="14"/>
        <v>1772106900</v>
      </c>
    </row>
    <row r="264" spans="1:10" x14ac:dyDescent="0.55000000000000004">
      <c r="A264">
        <v>1772107200</v>
      </c>
      <c r="B264" t="s">
        <v>6</v>
      </c>
      <c r="C264" t="s">
        <v>7</v>
      </c>
      <c r="D264">
        <v>5165.67</v>
      </c>
      <c r="E264">
        <v>5166.32834</v>
      </c>
      <c r="F264">
        <v>5166.8335999999999</v>
      </c>
      <c r="H264" s="1">
        <f t="shared" si="12"/>
        <v>46079.5</v>
      </c>
      <c r="I264" s="1">
        <f t="shared" si="13"/>
        <v>46079.5</v>
      </c>
      <c r="J264">
        <f t="shared" si="14"/>
        <v>1772107200</v>
      </c>
    </row>
    <row r="265" spans="1:10" x14ac:dyDescent="0.55000000000000004">
      <c r="A265">
        <v>1772107500</v>
      </c>
      <c r="B265" t="s">
        <v>6</v>
      </c>
      <c r="C265" t="s">
        <v>7</v>
      </c>
      <c r="D265">
        <v>5169.1499999999996</v>
      </c>
      <c r="E265">
        <v>5167.6288000000004</v>
      </c>
      <c r="F265">
        <v>5167.2312000000002</v>
      </c>
      <c r="H265" s="1">
        <f t="shared" si="12"/>
        <v>46079.503472222219</v>
      </c>
      <c r="I265" s="1">
        <f t="shared" si="13"/>
        <v>46079.503472222219</v>
      </c>
      <c r="J265">
        <f t="shared" si="14"/>
        <v>1772107500</v>
      </c>
    </row>
    <row r="266" spans="1:10" x14ac:dyDescent="0.55000000000000004">
      <c r="A266">
        <v>1772107800</v>
      </c>
      <c r="B266" t="s">
        <v>6</v>
      </c>
      <c r="C266" t="s">
        <v>7</v>
      </c>
      <c r="D266">
        <v>5168.46</v>
      </c>
      <c r="E266">
        <v>5169.86661</v>
      </c>
      <c r="F266">
        <v>5168.5488999999998</v>
      </c>
      <c r="H266" s="1">
        <f t="shared" si="12"/>
        <v>46079.506944444445</v>
      </c>
      <c r="I266" s="1">
        <f t="shared" si="13"/>
        <v>46079.506944444445</v>
      </c>
      <c r="J266">
        <f t="shared" si="14"/>
        <v>1772107800</v>
      </c>
    </row>
    <row r="267" spans="1:10" x14ac:dyDescent="0.55000000000000004">
      <c r="A267">
        <v>1772108100</v>
      </c>
      <c r="B267" t="s">
        <v>6</v>
      </c>
      <c r="C267" t="s">
        <v>7</v>
      </c>
      <c r="D267">
        <v>5172.18</v>
      </c>
      <c r="E267">
        <v>5172.8462300000001</v>
      </c>
      <c r="F267">
        <v>5170.6975700000003</v>
      </c>
      <c r="H267" s="1">
        <f t="shared" si="12"/>
        <v>46079.510416666672</v>
      </c>
      <c r="I267" s="1">
        <f t="shared" si="13"/>
        <v>46079.510416666664</v>
      </c>
      <c r="J267">
        <f t="shared" si="14"/>
        <v>1772108100</v>
      </c>
    </row>
    <row r="268" spans="1:10" x14ac:dyDescent="0.55000000000000004">
      <c r="A268">
        <v>1772108400</v>
      </c>
      <c r="B268" t="s">
        <v>6</v>
      </c>
      <c r="C268" t="s">
        <v>7</v>
      </c>
      <c r="D268">
        <v>5176.5200000000004</v>
      </c>
      <c r="E268">
        <v>5176.1400400000002</v>
      </c>
      <c r="F268">
        <v>5173.4188000000004</v>
      </c>
      <c r="H268" s="1">
        <f t="shared" si="12"/>
        <v>46079.513888888891</v>
      </c>
      <c r="I268" s="1">
        <f t="shared" si="13"/>
        <v>46079.513888888891</v>
      </c>
      <c r="J268">
        <f t="shared" si="14"/>
        <v>1772108400</v>
      </c>
    </row>
    <row r="269" spans="1:10" x14ac:dyDescent="0.55000000000000004">
      <c r="A269">
        <v>1772108700</v>
      </c>
      <c r="B269" t="s">
        <v>6</v>
      </c>
      <c r="C269" t="s">
        <v>7</v>
      </c>
      <c r="D269">
        <v>5178.54</v>
      </c>
      <c r="E269">
        <v>5179.2540499999996</v>
      </c>
      <c r="F269">
        <v>5176.3364199999996</v>
      </c>
      <c r="H269" s="1">
        <f t="shared" si="12"/>
        <v>46079.517361111109</v>
      </c>
      <c r="I269" s="1">
        <f t="shared" si="13"/>
        <v>46079.517361111109</v>
      </c>
      <c r="J269">
        <f t="shared" si="14"/>
        <v>1772108700</v>
      </c>
    </row>
    <row r="270" spans="1:10" x14ac:dyDescent="0.55000000000000004">
      <c r="A270">
        <v>1772109000</v>
      </c>
      <c r="B270" t="s">
        <v>6</v>
      </c>
      <c r="C270" t="s">
        <v>7</v>
      </c>
      <c r="D270">
        <v>5183.1000000000004</v>
      </c>
      <c r="E270">
        <v>5181.7806799999998</v>
      </c>
      <c r="F270">
        <v>5179.0585499999997</v>
      </c>
      <c r="H270" s="1">
        <f t="shared" si="12"/>
        <v>46079.520833333328</v>
      </c>
      <c r="I270" s="1">
        <f t="shared" si="13"/>
        <v>46079.520833333336</v>
      </c>
      <c r="J270">
        <f t="shared" si="14"/>
        <v>1772109000</v>
      </c>
    </row>
    <row r="271" spans="1:10" x14ac:dyDescent="0.55000000000000004">
      <c r="A271">
        <v>1772109300</v>
      </c>
      <c r="B271" t="s">
        <v>6</v>
      </c>
      <c r="C271" t="s">
        <v>7</v>
      </c>
      <c r="D271">
        <v>5182.34</v>
      </c>
      <c r="E271">
        <v>5183.3291799999997</v>
      </c>
      <c r="F271">
        <v>5181.1938700000001</v>
      </c>
      <c r="H271" s="1">
        <f t="shared" si="12"/>
        <v>46079.524305555555</v>
      </c>
      <c r="I271" s="1">
        <f t="shared" si="13"/>
        <v>46079.524305555555</v>
      </c>
      <c r="J271">
        <f t="shared" si="14"/>
        <v>1772109300</v>
      </c>
    </row>
    <row r="272" spans="1:10" x14ac:dyDescent="0.55000000000000004">
      <c r="A272">
        <v>1772109600</v>
      </c>
      <c r="B272" t="s">
        <v>6</v>
      </c>
      <c r="C272" t="s">
        <v>7</v>
      </c>
      <c r="D272">
        <v>5187.5200000000004</v>
      </c>
      <c r="E272">
        <v>5183.80998</v>
      </c>
      <c r="F272">
        <v>5182.5019199999997</v>
      </c>
      <c r="H272" s="1">
        <f t="shared" si="12"/>
        <v>46079.527777777781</v>
      </c>
      <c r="I272" s="1">
        <f t="shared" si="13"/>
        <v>46079.527777777781</v>
      </c>
      <c r="J272">
        <f t="shared" si="14"/>
        <v>1772109600</v>
      </c>
    </row>
    <row r="273" spans="1:10" x14ac:dyDescent="0.55000000000000004">
      <c r="A273">
        <v>1772109900</v>
      </c>
      <c r="B273" t="s">
        <v>6</v>
      </c>
      <c r="C273" t="s">
        <v>7</v>
      </c>
      <c r="D273">
        <v>5181.29</v>
      </c>
      <c r="E273">
        <v>5183.1527699999997</v>
      </c>
      <c r="F273">
        <v>5182.8273499999996</v>
      </c>
      <c r="H273" s="1">
        <f t="shared" si="12"/>
        <v>46079.53125</v>
      </c>
      <c r="I273" s="1">
        <f t="shared" si="13"/>
        <v>46079.53125</v>
      </c>
      <c r="J273">
        <f t="shared" si="14"/>
        <v>1772109900</v>
      </c>
    </row>
    <row r="274" spans="1:10" x14ac:dyDescent="0.55000000000000004">
      <c r="A274">
        <v>1772110200</v>
      </c>
      <c r="B274" t="s">
        <v>6</v>
      </c>
      <c r="C274" t="s">
        <v>7</v>
      </c>
      <c r="D274">
        <v>5181.25</v>
      </c>
      <c r="E274">
        <v>5181.7470700000003</v>
      </c>
      <c r="F274">
        <v>5182.2872100000004</v>
      </c>
      <c r="H274" s="1">
        <f t="shared" si="12"/>
        <v>46079.534722222219</v>
      </c>
      <c r="I274" s="1">
        <f t="shared" si="13"/>
        <v>46079.534722222219</v>
      </c>
      <c r="J274">
        <f t="shared" si="14"/>
        <v>1772110200</v>
      </c>
    </row>
    <row r="275" spans="1:10" x14ac:dyDescent="0.55000000000000004">
      <c r="A275">
        <v>1772110500</v>
      </c>
      <c r="B275" t="s">
        <v>6</v>
      </c>
      <c r="C275" t="s">
        <v>7</v>
      </c>
      <c r="D275">
        <v>5183.8500000000004</v>
      </c>
      <c r="E275">
        <v>5179.89689</v>
      </c>
      <c r="F275">
        <v>5181.0920500000002</v>
      </c>
      <c r="H275" s="1">
        <f t="shared" si="12"/>
        <v>46079.538194444445</v>
      </c>
      <c r="I275" s="1">
        <f t="shared" si="13"/>
        <v>46079.538194444445</v>
      </c>
      <c r="J275">
        <f t="shared" si="14"/>
        <v>1772110500</v>
      </c>
    </row>
    <row r="276" spans="1:10" x14ac:dyDescent="0.55000000000000004">
      <c r="A276">
        <v>1772110800</v>
      </c>
      <c r="B276" t="s">
        <v>6</v>
      </c>
      <c r="C276" t="s">
        <v>7</v>
      </c>
      <c r="D276">
        <v>5175.76</v>
      </c>
      <c r="E276">
        <v>5177.86402</v>
      </c>
      <c r="F276">
        <v>5179.4780300000002</v>
      </c>
      <c r="H276" s="1">
        <f t="shared" si="12"/>
        <v>46079.541666666672</v>
      </c>
      <c r="I276" s="1">
        <f t="shared" si="13"/>
        <v>46079.541666666664</v>
      </c>
      <c r="J276">
        <f t="shared" si="14"/>
        <v>1772110800</v>
      </c>
    </row>
    <row r="277" spans="1:10" x14ac:dyDescent="0.55000000000000004">
      <c r="A277">
        <v>1772111100</v>
      </c>
      <c r="B277" t="s">
        <v>6</v>
      </c>
      <c r="C277" t="s">
        <v>7</v>
      </c>
      <c r="D277">
        <v>5172.5</v>
      </c>
      <c r="E277">
        <v>5176.1064699999997</v>
      </c>
      <c r="F277">
        <v>5177.7922500000004</v>
      </c>
      <c r="H277" s="1">
        <f t="shared" si="12"/>
        <v>46079.545138888891</v>
      </c>
      <c r="I277" s="1">
        <f t="shared" si="13"/>
        <v>46079.545138888891</v>
      </c>
      <c r="J277">
        <f t="shared" si="14"/>
        <v>1772111100</v>
      </c>
    </row>
    <row r="278" spans="1:10" x14ac:dyDescent="0.55000000000000004">
      <c r="A278">
        <v>1772111400</v>
      </c>
      <c r="B278" t="s">
        <v>6</v>
      </c>
      <c r="C278" t="s">
        <v>7</v>
      </c>
      <c r="D278">
        <v>5174</v>
      </c>
      <c r="E278">
        <v>5174.8325400000003</v>
      </c>
      <c r="F278">
        <v>5176.3123999999998</v>
      </c>
      <c r="H278" s="1">
        <f t="shared" si="12"/>
        <v>46079.548611111109</v>
      </c>
      <c r="I278" s="1">
        <f t="shared" si="13"/>
        <v>46079.548611111109</v>
      </c>
      <c r="J278">
        <f t="shared" si="14"/>
        <v>1772111400</v>
      </c>
    </row>
    <row r="279" spans="1:10" x14ac:dyDescent="0.55000000000000004">
      <c r="A279">
        <v>1772111700</v>
      </c>
      <c r="B279" t="s">
        <v>6</v>
      </c>
      <c r="C279" t="s">
        <v>7</v>
      </c>
      <c r="D279">
        <v>5171.6499999999996</v>
      </c>
      <c r="E279">
        <v>5174.0018600000003</v>
      </c>
      <c r="F279">
        <v>5175.1571299999996</v>
      </c>
      <c r="H279" s="1">
        <f t="shared" si="12"/>
        <v>46079.552083333328</v>
      </c>
      <c r="I279" s="1">
        <f t="shared" si="13"/>
        <v>46079.552083333336</v>
      </c>
      <c r="J279">
        <f t="shared" si="14"/>
        <v>1772111700</v>
      </c>
    </row>
    <row r="280" spans="1:10" x14ac:dyDescent="0.55000000000000004">
      <c r="A280">
        <v>1772112000</v>
      </c>
      <c r="B280" t="s">
        <v>6</v>
      </c>
      <c r="C280" t="s">
        <v>7</v>
      </c>
      <c r="D280">
        <v>5178.12</v>
      </c>
      <c r="E280">
        <v>5173.5539500000004</v>
      </c>
      <c r="F280">
        <v>5174.3555399999996</v>
      </c>
      <c r="H280" s="1">
        <f t="shared" si="12"/>
        <v>46079.555555555555</v>
      </c>
      <c r="I280" s="1">
        <f t="shared" si="13"/>
        <v>46079.555555555555</v>
      </c>
      <c r="J280">
        <f t="shared" si="14"/>
        <v>1772112000</v>
      </c>
    </row>
    <row r="281" spans="1:10" x14ac:dyDescent="0.55000000000000004">
      <c r="A281">
        <v>1772112300</v>
      </c>
      <c r="B281" t="s">
        <v>6</v>
      </c>
      <c r="C281" t="s">
        <v>7</v>
      </c>
      <c r="D281">
        <v>5174.76</v>
      </c>
      <c r="E281">
        <v>5173.1199100000003</v>
      </c>
      <c r="F281">
        <v>5173.7377200000001</v>
      </c>
      <c r="H281" s="1">
        <f t="shared" si="12"/>
        <v>46079.559027777781</v>
      </c>
      <c r="I281" s="1">
        <f t="shared" si="13"/>
        <v>46079.559027777781</v>
      </c>
      <c r="J281">
        <f t="shared" si="14"/>
        <v>1772112300</v>
      </c>
    </row>
    <row r="282" spans="1:10" x14ac:dyDescent="0.55000000000000004">
      <c r="A282">
        <v>1772112600</v>
      </c>
      <c r="B282" t="s">
        <v>6</v>
      </c>
      <c r="C282" t="s">
        <v>7</v>
      </c>
      <c r="D282">
        <v>5174.3599999999997</v>
      </c>
      <c r="E282">
        <v>5172.6075300000002</v>
      </c>
      <c r="F282">
        <v>5173.17263</v>
      </c>
      <c r="H282" s="1">
        <f t="shared" si="12"/>
        <v>46079.5625</v>
      </c>
      <c r="I282" s="1">
        <f t="shared" si="13"/>
        <v>46079.5625</v>
      </c>
      <c r="J282">
        <f t="shared" si="14"/>
        <v>1772112600</v>
      </c>
    </row>
    <row r="283" spans="1:10" x14ac:dyDescent="0.55000000000000004">
      <c r="A283">
        <v>1772112900</v>
      </c>
      <c r="B283" t="s">
        <v>6</v>
      </c>
      <c r="C283" t="s">
        <v>7</v>
      </c>
      <c r="D283">
        <v>5173.6099999999997</v>
      </c>
      <c r="E283">
        <v>5171.8823599999996</v>
      </c>
      <c r="F283">
        <v>5172.5274900000004</v>
      </c>
      <c r="H283" s="1">
        <f t="shared" si="12"/>
        <v>46079.565972222219</v>
      </c>
      <c r="I283" s="1">
        <f t="shared" si="13"/>
        <v>46079.565972222219</v>
      </c>
      <c r="J283">
        <f t="shared" si="14"/>
        <v>1772112900</v>
      </c>
    </row>
    <row r="284" spans="1:10" x14ac:dyDescent="0.55000000000000004">
      <c r="A284">
        <v>1772113200</v>
      </c>
      <c r="B284" t="s">
        <v>6</v>
      </c>
      <c r="C284" t="s">
        <v>7</v>
      </c>
      <c r="D284">
        <v>5165.1400000000003</v>
      </c>
      <c r="E284">
        <v>5170.8721599999999</v>
      </c>
      <c r="F284">
        <v>5171.6998199999998</v>
      </c>
      <c r="H284" s="1">
        <f t="shared" si="12"/>
        <v>46079.569444444445</v>
      </c>
      <c r="I284" s="1">
        <f t="shared" si="13"/>
        <v>46079.569444444445</v>
      </c>
      <c r="J284">
        <f t="shared" si="14"/>
        <v>1772113200</v>
      </c>
    </row>
    <row r="285" spans="1:10" x14ac:dyDescent="0.55000000000000004">
      <c r="A285">
        <v>1772113500</v>
      </c>
      <c r="B285" t="s">
        <v>6</v>
      </c>
      <c r="C285" t="s">
        <v>7</v>
      </c>
      <c r="D285">
        <v>5168.76</v>
      </c>
      <c r="E285">
        <v>5169.7852999999996</v>
      </c>
      <c r="F285">
        <v>5170.7425599999997</v>
      </c>
      <c r="H285" s="1">
        <f t="shared" si="12"/>
        <v>46079.572916666672</v>
      </c>
      <c r="I285" s="1">
        <f t="shared" si="13"/>
        <v>46079.572916666664</v>
      </c>
      <c r="J285">
        <f t="shared" si="14"/>
        <v>1772113500</v>
      </c>
    </row>
    <row r="286" spans="1:10" x14ac:dyDescent="0.55000000000000004">
      <c r="A286">
        <v>1772113800</v>
      </c>
      <c r="B286" t="s">
        <v>6</v>
      </c>
      <c r="C286" t="s">
        <v>7</v>
      </c>
      <c r="D286">
        <v>5170.8</v>
      </c>
      <c r="E286">
        <v>5168.5586400000002</v>
      </c>
      <c r="F286">
        <v>5169.6505999999999</v>
      </c>
      <c r="H286" s="1">
        <f t="shared" si="12"/>
        <v>46079.576388888891</v>
      </c>
      <c r="I286" s="1">
        <f t="shared" si="13"/>
        <v>46079.576388888891</v>
      </c>
      <c r="J286">
        <f t="shared" si="14"/>
        <v>1772113800</v>
      </c>
    </row>
    <row r="287" spans="1:10" x14ac:dyDescent="0.55000000000000004">
      <c r="A287">
        <v>1772114100</v>
      </c>
      <c r="B287" t="s">
        <v>6</v>
      </c>
      <c r="C287" t="s">
        <v>7</v>
      </c>
      <c r="D287">
        <v>5166.3900000000003</v>
      </c>
      <c r="E287">
        <v>5167.2455200000004</v>
      </c>
      <c r="F287">
        <v>5168.4480599999997</v>
      </c>
      <c r="H287" s="1">
        <f t="shared" si="12"/>
        <v>46079.579861111109</v>
      </c>
      <c r="I287" s="1">
        <f t="shared" si="13"/>
        <v>46079.579861111109</v>
      </c>
      <c r="J287">
        <f t="shared" si="14"/>
        <v>1772114100</v>
      </c>
    </row>
    <row r="288" spans="1:10" x14ac:dyDescent="0.55000000000000004">
      <c r="A288">
        <v>1772114400</v>
      </c>
      <c r="B288" t="s">
        <v>6</v>
      </c>
      <c r="C288" t="s">
        <v>7</v>
      </c>
      <c r="D288">
        <v>5166.0600000000004</v>
      </c>
      <c r="E288">
        <v>5166.1132600000001</v>
      </c>
      <c r="F288">
        <v>5167.2806600000004</v>
      </c>
      <c r="H288" s="1">
        <f t="shared" si="12"/>
        <v>46079.583333333328</v>
      </c>
      <c r="I288" s="1">
        <f t="shared" si="13"/>
        <v>46079.583333333336</v>
      </c>
      <c r="J288">
        <f t="shared" si="14"/>
        <v>1772114400</v>
      </c>
    </row>
    <row r="289" spans="1:10" x14ac:dyDescent="0.55000000000000004">
      <c r="A289">
        <v>1772114700</v>
      </c>
      <c r="B289" t="s">
        <v>6</v>
      </c>
      <c r="C289" t="s">
        <v>7</v>
      </c>
      <c r="D289">
        <v>5163.55</v>
      </c>
      <c r="E289">
        <v>5165.3398399999996</v>
      </c>
      <c r="F289">
        <v>5166.3102500000005</v>
      </c>
      <c r="H289" s="1">
        <f t="shared" si="12"/>
        <v>46079.586805555555</v>
      </c>
      <c r="I289" s="1">
        <f t="shared" si="13"/>
        <v>46079.586805555555</v>
      </c>
      <c r="J289">
        <f t="shared" si="14"/>
        <v>1772114700</v>
      </c>
    </row>
    <row r="290" spans="1:10" x14ac:dyDescent="0.55000000000000004">
      <c r="A290">
        <v>1772115000</v>
      </c>
      <c r="B290" t="s">
        <v>6</v>
      </c>
      <c r="C290" t="s">
        <v>7</v>
      </c>
      <c r="D290">
        <v>5166.28</v>
      </c>
      <c r="E290">
        <v>5165.1408600000004</v>
      </c>
      <c r="F290">
        <v>5165.7255500000001</v>
      </c>
      <c r="H290" s="1">
        <f t="shared" si="12"/>
        <v>46079.590277777781</v>
      </c>
      <c r="I290" s="1">
        <f t="shared" si="13"/>
        <v>46079.590277777781</v>
      </c>
      <c r="J290">
        <f t="shared" si="14"/>
        <v>1772115000</v>
      </c>
    </row>
    <row r="291" spans="1:10" x14ac:dyDescent="0.55000000000000004">
      <c r="A291">
        <v>1772115300</v>
      </c>
      <c r="B291" t="s">
        <v>6</v>
      </c>
      <c r="C291" t="s">
        <v>7</v>
      </c>
      <c r="D291">
        <v>5167.0200000000004</v>
      </c>
      <c r="E291">
        <v>5165.5249100000001</v>
      </c>
      <c r="F291">
        <v>5165.6252299999996</v>
      </c>
      <c r="H291" s="1">
        <f t="shared" si="12"/>
        <v>46079.59375</v>
      </c>
      <c r="I291" s="1">
        <f t="shared" si="13"/>
        <v>46079.59375</v>
      </c>
      <c r="J291">
        <f t="shared" si="14"/>
        <v>1772115300</v>
      </c>
    </row>
    <row r="292" spans="1:10" x14ac:dyDescent="0.55000000000000004">
      <c r="A292">
        <v>1772115600</v>
      </c>
      <c r="B292" t="s">
        <v>6</v>
      </c>
      <c r="C292" t="s">
        <v>7</v>
      </c>
      <c r="D292">
        <v>5168.82</v>
      </c>
      <c r="E292">
        <v>5166.46702</v>
      </c>
      <c r="F292">
        <v>5166.0461299999997</v>
      </c>
      <c r="H292" s="1">
        <f t="shared" si="12"/>
        <v>46079.597222222219</v>
      </c>
      <c r="I292" s="1">
        <f t="shared" si="13"/>
        <v>46079.597222222219</v>
      </c>
      <c r="J292">
        <f t="shared" si="14"/>
        <v>1772115600</v>
      </c>
    </row>
    <row r="293" spans="1:10" x14ac:dyDescent="0.55000000000000004">
      <c r="A293">
        <v>1772115900</v>
      </c>
      <c r="B293" t="s">
        <v>6</v>
      </c>
      <c r="C293" t="s">
        <v>7</v>
      </c>
      <c r="D293">
        <v>5170.41</v>
      </c>
      <c r="E293">
        <v>5167.8062399999999</v>
      </c>
      <c r="F293">
        <v>5166.9261900000001</v>
      </c>
      <c r="H293" s="1">
        <f t="shared" si="12"/>
        <v>46079.600694444445</v>
      </c>
      <c r="I293" s="1">
        <f t="shared" si="13"/>
        <v>46079.600694444445</v>
      </c>
      <c r="J293">
        <f t="shared" si="14"/>
        <v>1772115900</v>
      </c>
    </row>
    <row r="294" spans="1:10" x14ac:dyDescent="0.55000000000000004">
      <c r="A294">
        <v>1772116200</v>
      </c>
      <c r="B294" t="s">
        <v>6</v>
      </c>
      <c r="C294" t="s">
        <v>7</v>
      </c>
      <c r="D294">
        <v>5165.83</v>
      </c>
      <c r="E294">
        <v>5169.2606500000002</v>
      </c>
      <c r="F294">
        <v>5168.0934200000002</v>
      </c>
      <c r="H294" s="1">
        <f t="shared" si="12"/>
        <v>46079.604166666672</v>
      </c>
      <c r="I294" s="1">
        <f t="shared" si="13"/>
        <v>46079.604166666664</v>
      </c>
      <c r="J294">
        <f t="shared" si="14"/>
        <v>1772116200</v>
      </c>
    </row>
    <row r="295" spans="1:10" x14ac:dyDescent="0.55000000000000004">
      <c r="A295">
        <v>1772116500</v>
      </c>
      <c r="B295" t="s">
        <v>6</v>
      </c>
      <c r="C295" t="s">
        <v>7</v>
      </c>
      <c r="D295">
        <v>5166.41</v>
      </c>
      <c r="E295">
        <v>5170.6215599999996</v>
      </c>
      <c r="F295">
        <v>5169.3574900000003</v>
      </c>
      <c r="H295" s="1">
        <f t="shared" si="12"/>
        <v>46079.607638888891</v>
      </c>
      <c r="I295" s="1">
        <f t="shared" si="13"/>
        <v>46079.607638888891</v>
      </c>
      <c r="J295">
        <f t="shared" si="14"/>
        <v>1772116500</v>
      </c>
    </row>
    <row r="296" spans="1:10" x14ac:dyDescent="0.55000000000000004">
      <c r="A296">
        <v>1772116800</v>
      </c>
      <c r="B296" t="s">
        <v>6</v>
      </c>
      <c r="C296" t="s">
        <v>7</v>
      </c>
      <c r="D296">
        <v>5172.5600000000004</v>
      </c>
      <c r="E296">
        <v>5171.4905500000004</v>
      </c>
      <c r="F296">
        <v>5170.4240200000004</v>
      </c>
      <c r="H296" s="1">
        <f t="shared" si="12"/>
        <v>46079.611111111109</v>
      </c>
      <c r="I296" s="1">
        <f t="shared" si="13"/>
        <v>46079.611111111109</v>
      </c>
      <c r="J296">
        <f t="shared" si="14"/>
        <v>1772116800</v>
      </c>
    </row>
    <row r="297" spans="1:10" x14ac:dyDescent="0.55000000000000004">
      <c r="A297">
        <v>1772117100</v>
      </c>
      <c r="B297" t="s">
        <v>6</v>
      </c>
      <c r="C297" t="s">
        <v>7</v>
      </c>
      <c r="D297">
        <v>5171.99</v>
      </c>
      <c r="E297">
        <v>5171.3807200000001</v>
      </c>
      <c r="F297">
        <v>5170.9023699999998</v>
      </c>
      <c r="H297" s="1">
        <f t="shared" si="12"/>
        <v>46079.614583333328</v>
      </c>
      <c r="I297" s="1">
        <f t="shared" si="13"/>
        <v>46079.614583333336</v>
      </c>
      <c r="J297">
        <f t="shared" si="14"/>
        <v>1772117100</v>
      </c>
    </row>
    <row r="298" spans="1:10" x14ac:dyDescent="0.55000000000000004">
      <c r="A298">
        <v>1772117400</v>
      </c>
      <c r="B298" t="s">
        <v>6</v>
      </c>
      <c r="C298" t="s">
        <v>7</v>
      </c>
      <c r="D298">
        <v>5167.91</v>
      </c>
      <c r="E298">
        <v>5170.1093199999996</v>
      </c>
      <c r="F298">
        <v>5170.5058499999996</v>
      </c>
      <c r="H298" s="1">
        <f t="shared" si="12"/>
        <v>46079.618055555555</v>
      </c>
      <c r="I298" s="1">
        <f t="shared" si="13"/>
        <v>46079.618055555555</v>
      </c>
      <c r="J298">
        <f t="shared" si="14"/>
        <v>1772117400</v>
      </c>
    </row>
    <row r="299" spans="1:10" x14ac:dyDescent="0.55000000000000004">
      <c r="A299">
        <v>1772117700</v>
      </c>
      <c r="B299" t="s">
        <v>6</v>
      </c>
      <c r="C299" t="s">
        <v>7</v>
      </c>
      <c r="D299">
        <v>5165.1400000000003</v>
      </c>
      <c r="E299">
        <v>5167.78953</v>
      </c>
      <c r="F299">
        <v>5169.1476899999998</v>
      </c>
      <c r="H299" s="1">
        <f t="shared" si="12"/>
        <v>46079.621527777781</v>
      </c>
      <c r="I299" s="1">
        <f t="shared" si="13"/>
        <v>46079.621527777781</v>
      </c>
      <c r="J299">
        <f t="shared" si="14"/>
        <v>1772117700</v>
      </c>
    </row>
    <row r="300" spans="1:10" x14ac:dyDescent="0.55000000000000004">
      <c r="A300">
        <v>1772118000</v>
      </c>
      <c r="B300" t="s">
        <v>6</v>
      </c>
      <c r="C300" t="s">
        <v>7</v>
      </c>
      <c r="D300">
        <v>5167.7</v>
      </c>
      <c r="E300">
        <v>5164.7344499999999</v>
      </c>
      <c r="F300">
        <v>5166.9410699999999</v>
      </c>
      <c r="H300" s="1">
        <f t="shared" si="12"/>
        <v>46079.625</v>
      </c>
      <c r="I300" s="1">
        <f t="shared" si="13"/>
        <v>46079.625</v>
      </c>
      <c r="J300">
        <f t="shared" si="14"/>
        <v>1772118000</v>
      </c>
    </row>
    <row r="301" spans="1:10" x14ac:dyDescent="0.55000000000000004">
      <c r="A301">
        <v>1772118300</v>
      </c>
      <c r="B301" t="s">
        <v>6</v>
      </c>
      <c r="C301" t="s">
        <v>7</v>
      </c>
      <c r="D301">
        <v>5167.21</v>
      </c>
      <c r="E301">
        <v>5161.3053200000004</v>
      </c>
      <c r="F301">
        <v>5164.1232</v>
      </c>
      <c r="H301" s="1">
        <f t="shared" si="12"/>
        <v>46079.628472222219</v>
      </c>
      <c r="I301" s="1">
        <f t="shared" si="13"/>
        <v>46079.628472222219</v>
      </c>
      <c r="J301">
        <f t="shared" si="14"/>
        <v>1772118300</v>
      </c>
    </row>
    <row r="302" spans="1:10" x14ac:dyDescent="0.55000000000000004">
      <c r="A302">
        <v>1772118600</v>
      </c>
      <c r="B302" t="s">
        <v>6</v>
      </c>
      <c r="C302" t="s">
        <v>7</v>
      </c>
      <c r="D302">
        <v>5162.38</v>
      </c>
      <c r="E302">
        <v>5158.1084799999999</v>
      </c>
      <c r="F302">
        <v>5161.1158400000004</v>
      </c>
      <c r="H302" s="1">
        <f t="shared" si="12"/>
        <v>46079.631944444445</v>
      </c>
      <c r="I302" s="1">
        <f t="shared" si="13"/>
        <v>46079.631944444445</v>
      </c>
      <c r="J302">
        <f t="shared" si="14"/>
        <v>1772118600</v>
      </c>
    </row>
    <row r="303" spans="1:10" x14ac:dyDescent="0.55000000000000004">
      <c r="A303">
        <v>1772118900</v>
      </c>
      <c r="B303" t="s">
        <v>6</v>
      </c>
      <c r="C303" t="s">
        <v>7</v>
      </c>
      <c r="D303">
        <v>5158.57</v>
      </c>
      <c r="E303">
        <v>5155.90074</v>
      </c>
      <c r="F303">
        <v>5158.5082899999998</v>
      </c>
      <c r="H303" s="1">
        <f t="shared" si="12"/>
        <v>46079.635416666672</v>
      </c>
      <c r="I303" s="1">
        <f t="shared" si="13"/>
        <v>46079.635416666664</v>
      </c>
      <c r="J303">
        <f t="shared" si="14"/>
        <v>1772118900</v>
      </c>
    </row>
    <row r="304" spans="1:10" x14ac:dyDescent="0.55000000000000004">
      <c r="A304">
        <v>1772119200</v>
      </c>
      <c r="B304" t="s">
        <v>6</v>
      </c>
      <c r="C304" t="s">
        <v>7</v>
      </c>
      <c r="D304">
        <v>5154.46</v>
      </c>
      <c r="E304">
        <v>5155.3332099999998</v>
      </c>
      <c r="F304">
        <v>5156.9207500000002</v>
      </c>
      <c r="H304" s="1">
        <f t="shared" si="12"/>
        <v>46079.638888888891</v>
      </c>
      <c r="I304" s="1">
        <f t="shared" si="13"/>
        <v>46079.638888888891</v>
      </c>
      <c r="J304">
        <f t="shared" si="14"/>
        <v>1772119200</v>
      </c>
    </row>
    <row r="305" spans="1:10" x14ac:dyDescent="0.55000000000000004">
      <c r="A305">
        <v>1772119500</v>
      </c>
      <c r="B305" t="s">
        <v>6</v>
      </c>
      <c r="C305" t="s">
        <v>7</v>
      </c>
      <c r="D305">
        <v>5141.51</v>
      </c>
      <c r="E305">
        <v>5156.8113199999998</v>
      </c>
      <c r="F305">
        <v>5156.8660300000001</v>
      </c>
      <c r="H305" s="1">
        <f t="shared" si="12"/>
        <v>46079.642361111109</v>
      </c>
      <c r="I305" s="1">
        <f t="shared" si="13"/>
        <v>46079.642361111109</v>
      </c>
      <c r="J305">
        <f t="shared" si="14"/>
        <v>1772119500</v>
      </c>
    </row>
    <row r="306" spans="1:10" x14ac:dyDescent="0.55000000000000004">
      <c r="A306">
        <v>1772119800</v>
      </c>
      <c r="B306" t="s">
        <v>6</v>
      </c>
      <c r="C306" t="s">
        <v>7</v>
      </c>
      <c r="D306">
        <v>5153.62</v>
      </c>
      <c r="E306">
        <v>5160.61042</v>
      </c>
      <c r="F306">
        <v>5158.7382299999999</v>
      </c>
      <c r="H306" s="1">
        <f t="shared" si="12"/>
        <v>46079.645833333328</v>
      </c>
      <c r="I306" s="1">
        <f t="shared" si="13"/>
        <v>46079.645833333336</v>
      </c>
      <c r="J306">
        <f t="shared" si="14"/>
        <v>1772119800</v>
      </c>
    </row>
    <row r="307" spans="1:10" x14ac:dyDescent="0.55000000000000004">
      <c r="A307">
        <v>1772120100</v>
      </c>
      <c r="B307" t="s">
        <v>6</v>
      </c>
      <c r="C307" t="s">
        <v>7</v>
      </c>
      <c r="D307">
        <v>5169.2299999999996</v>
      </c>
      <c r="E307">
        <v>5165.9672200000005</v>
      </c>
      <c r="F307">
        <v>5162.3527299999996</v>
      </c>
      <c r="H307" s="1">
        <f t="shared" si="12"/>
        <v>46079.649305555555</v>
      </c>
      <c r="I307" s="1">
        <f t="shared" si="13"/>
        <v>46079.649305555555</v>
      </c>
      <c r="J307">
        <f t="shared" si="14"/>
        <v>1772120100</v>
      </c>
    </row>
    <row r="308" spans="1:10" x14ac:dyDescent="0.55000000000000004">
      <c r="A308">
        <v>1772120400</v>
      </c>
      <c r="B308" t="s">
        <v>6</v>
      </c>
      <c r="C308" t="s">
        <v>7</v>
      </c>
      <c r="D308">
        <v>5175.5600000000004</v>
      </c>
      <c r="E308">
        <v>5171.7565999999997</v>
      </c>
      <c r="F308">
        <v>5167.0546599999998</v>
      </c>
      <c r="H308" s="1">
        <f t="shared" si="12"/>
        <v>46079.652777777781</v>
      </c>
      <c r="I308" s="1">
        <f t="shared" si="13"/>
        <v>46079.652777777781</v>
      </c>
      <c r="J308">
        <f t="shared" si="14"/>
        <v>1772120400</v>
      </c>
    </row>
    <row r="309" spans="1:10" x14ac:dyDescent="0.55000000000000004">
      <c r="A309">
        <v>1772120700</v>
      </c>
      <c r="B309" t="s">
        <v>6</v>
      </c>
      <c r="C309" t="s">
        <v>7</v>
      </c>
      <c r="D309">
        <v>5182.38</v>
      </c>
      <c r="E309">
        <v>5177.0415199999998</v>
      </c>
      <c r="F309">
        <v>5172.0480900000002</v>
      </c>
      <c r="H309" s="1">
        <f t="shared" si="12"/>
        <v>46079.65625</v>
      </c>
      <c r="I309" s="1">
        <f t="shared" si="13"/>
        <v>46079.65625</v>
      </c>
      <c r="J309">
        <f t="shared" si="14"/>
        <v>1772120700</v>
      </c>
    </row>
    <row r="310" spans="1:10" x14ac:dyDescent="0.55000000000000004">
      <c r="A310">
        <v>1772121000</v>
      </c>
      <c r="B310" t="s">
        <v>6</v>
      </c>
      <c r="C310" t="s">
        <v>7</v>
      </c>
      <c r="D310">
        <v>5189.7</v>
      </c>
      <c r="E310">
        <v>5181.0277400000004</v>
      </c>
      <c r="F310">
        <v>5176.5379199999998</v>
      </c>
      <c r="H310" s="1">
        <f t="shared" si="12"/>
        <v>46079.659722222219</v>
      </c>
      <c r="I310" s="1">
        <f t="shared" si="13"/>
        <v>46079.659722222219</v>
      </c>
      <c r="J310">
        <f t="shared" si="14"/>
        <v>1772121000</v>
      </c>
    </row>
    <row r="311" spans="1:10" x14ac:dyDescent="0.55000000000000004">
      <c r="A311">
        <v>1772121300</v>
      </c>
      <c r="B311" t="s">
        <v>6</v>
      </c>
      <c r="C311" t="s">
        <v>7</v>
      </c>
      <c r="D311">
        <v>5185.8599999999997</v>
      </c>
      <c r="E311">
        <v>5183.1956</v>
      </c>
      <c r="F311">
        <v>5179.8667599999999</v>
      </c>
      <c r="H311" s="1">
        <f t="shared" si="12"/>
        <v>46079.663194444445</v>
      </c>
      <c r="I311" s="1">
        <f t="shared" si="13"/>
        <v>46079.663194444445</v>
      </c>
      <c r="J311">
        <f t="shared" si="14"/>
        <v>1772121300</v>
      </c>
    </row>
    <row r="312" spans="1:10" x14ac:dyDescent="0.55000000000000004">
      <c r="A312">
        <v>1772121600</v>
      </c>
      <c r="B312" t="s">
        <v>6</v>
      </c>
      <c r="C312" t="s">
        <v>7</v>
      </c>
      <c r="D312">
        <v>5178.92</v>
      </c>
      <c r="E312">
        <v>5183.6933399999998</v>
      </c>
      <c r="F312">
        <v>5181.7800500000003</v>
      </c>
      <c r="H312" s="1">
        <f t="shared" si="12"/>
        <v>46079.666666666672</v>
      </c>
      <c r="I312" s="1">
        <f t="shared" si="13"/>
        <v>46079.666666666664</v>
      </c>
      <c r="J312">
        <f t="shared" si="14"/>
        <v>1772121600</v>
      </c>
    </row>
    <row r="313" spans="1:10" x14ac:dyDescent="0.55000000000000004">
      <c r="A313">
        <v>1772121900</v>
      </c>
      <c r="B313" t="s">
        <v>6</v>
      </c>
      <c r="C313" t="s">
        <v>7</v>
      </c>
      <c r="D313">
        <v>5177.76</v>
      </c>
      <c r="E313">
        <v>5183.06268</v>
      </c>
      <c r="F313">
        <v>5182.4213600000003</v>
      </c>
      <c r="H313" s="1">
        <f t="shared" si="12"/>
        <v>46079.670138888891</v>
      </c>
      <c r="I313" s="1">
        <f t="shared" si="13"/>
        <v>46079.670138888891</v>
      </c>
      <c r="J313">
        <f t="shared" si="14"/>
        <v>1772121900</v>
      </c>
    </row>
    <row r="314" spans="1:10" x14ac:dyDescent="0.55000000000000004">
      <c r="A314">
        <v>1772122200</v>
      </c>
      <c r="B314" t="s">
        <v>6</v>
      </c>
      <c r="C314" t="s">
        <v>7</v>
      </c>
      <c r="D314">
        <v>5176.76</v>
      </c>
      <c r="E314">
        <v>5181.8314200000004</v>
      </c>
      <c r="F314">
        <v>5182.1263900000004</v>
      </c>
      <c r="H314" s="1">
        <f t="shared" si="12"/>
        <v>46079.673611111109</v>
      </c>
      <c r="I314" s="1">
        <f t="shared" si="13"/>
        <v>46079.673611111109</v>
      </c>
      <c r="J314">
        <f t="shared" si="14"/>
        <v>1772122200</v>
      </c>
    </row>
    <row r="315" spans="1:10" x14ac:dyDescent="0.55000000000000004">
      <c r="A315">
        <v>1772122500</v>
      </c>
      <c r="B315" t="s">
        <v>6</v>
      </c>
      <c r="C315" t="s">
        <v>7</v>
      </c>
      <c r="D315">
        <v>5181.3999999999996</v>
      </c>
      <c r="E315">
        <v>5180.5522700000001</v>
      </c>
      <c r="F315">
        <v>5181.3393299999998</v>
      </c>
      <c r="H315" s="1">
        <f t="shared" si="12"/>
        <v>46079.677083333328</v>
      </c>
      <c r="I315" s="1">
        <f t="shared" si="13"/>
        <v>46079.677083333336</v>
      </c>
      <c r="J315">
        <f t="shared" si="14"/>
        <v>1772122500</v>
      </c>
    </row>
    <row r="316" spans="1:10" x14ac:dyDescent="0.55000000000000004">
      <c r="A316">
        <v>1772122800</v>
      </c>
      <c r="B316" t="s">
        <v>6</v>
      </c>
      <c r="C316" t="s">
        <v>7</v>
      </c>
      <c r="D316">
        <v>5178.22</v>
      </c>
      <c r="E316">
        <v>5179.5191999999997</v>
      </c>
      <c r="F316">
        <v>5180.4292599999999</v>
      </c>
      <c r="H316" s="1">
        <f t="shared" si="12"/>
        <v>46079.680555555555</v>
      </c>
      <c r="I316" s="1">
        <f t="shared" si="13"/>
        <v>46079.680555555555</v>
      </c>
      <c r="J316">
        <f t="shared" si="14"/>
        <v>1772122800</v>
      </c>
    </row>
    <row r="317" spans="1:10" x14ac:dyDescent="0.55000000000000004">
      <c r="A317">
        <v>1772123100</v>
      </c>
      <c r="B317" t="s">
        <v>6</v>
      </c>
      <c r="C317" t="s">
        <v>7</v>
      </c>
      <c r="D317">
        <v>5180.4799999999996</v>
      </c>
      <c r="E317">
        <v>5179.0778899999996</v>
      </c>
      <c r="F317">
        <v>5179.7535799999996</v>
      </c>
      <c r="H317" s="1">
        <f t="shared" si="12"/>
        <v>46079.684027777781</v>
      </c>
      <c r="I317" s="1">
        <f t="shared" si="13"/>
        <v>46079.684027777781</v>
      </c>
      <c r="J317">
        <f t="shared" si="14"/>
        <v>1772123100</v>
      </c>
    </row>
    <row r="318" spans="1:10" x14ac:dyDescent="0.55000000000000004">
      <c r="A318">
        <v>1772123400</v>
      </c>
      <c r="B318" t="s">
        <v>6</v>
      </c>
      <c r="C318" t="s">
        <v>7</v>
      </c>
      <c r="D318">
        <v>5181.91</v>
      </c>
      <c r="E318">
        <v>5179.2410200000004</v>
      </c>
      <c r="F318">
        <v>5179.4973</v>
      </c>
      <c r="H318" s="1">
        <f t="shared" si="12"/>
        <v>46079.6875</v>
      </c>
      <c r="I318" s="1">
        <f t="shared" si="13"/>
        <v>46079.6875</v>
      </c>
      <c r="J318">
        <f t="shared" si="14"/>
        <v>1772123400</v>
      </c>
    </row>
    <row r="319" spans="1:10" x14ac:dyDescent="0.55000000000000004">
      <c r="A319">
        <v>1772123700</v>
      </c>
      <c r="B319" t="s">
        <v>6</v>
      </c>
      <c r="C319" t="s">
        <v>7</v>
      </c>
      <c r="D319">
        <v>5182.3500000000004</v>
      </c>
      <c r="E319">
        <v>5179.8600500000002</v>
      </c>
      <c r="F319">
        <v>5179.6786700000002</v>
      </c>
      <c r="H319" s="1">
        <f t="shared" si="12"/>
        <v>46079.690972222219</v>
      </c>
      <c r="I319" s="1">
        <f t="shared" si="13"/>
        <v>46079.690972222219</v>
      </c>
      <c r="J319">
        <f t="shared" si="14"/>
        <v>1772123700</v>
      </c>
    </row>
    <row r="320" spans="1:10" x14ac:dyDescent="0.55000000000000004">
      <c r="A320">
        <v>1772124000</v>
      </c>
      <c r="B320" t="s">
        <v>6</v>
      </c>
      <c r="C320" t="s">
        <v>7</v>
      </c>
      <c r="D320">
        <v>5183.3</v>
      </c>
      <c r="E320">
        <v>5180.7154499999997</v>
      </c>
      <c r="F320">
        <v>5180.1970600000004</v>
      </c>
      <c r="H320" s="1">
        <f t="shared" si="12"/>
        <v>46079.694444444445</v>
      </c>
      <c r="I320" s="1">
        <f t="shared" si="13"/>
        <v>46079.694444444445</v>
      </c>
      <c r="J320">
        <f t="shared" si="14"/>
        <v>1772124000</v>
      </c>
    </row>
    <row r="321" spans="1:10" x14ac:dyDescent="0.55000000000000004">
      <c r="A321">
        <v>1772124300</v>
      </c>
      <c r="B321" t="s">
        <v>6</v>
      </c>
      <c r="C321" t="s">
        <v>7</v>
      </c>
      <c r="D321">
        <v>5181.3599999999997</v>
      </c>
      <c r="E321">
        <v>5181.5349800000004</v>
      </c>
      <c r="F321">
        <v>5180.8660200000004</v>
      </c>
      <c r="H321" s="1">
        <f t="shared" si="12"/>
        <v>46079.697916666672</v>
      </c>
      <c r="I321" s="1">
        <f t="shared" si="13"/>
        <v>46079.697916666664</v>
      </c>
      <c r="J321">
        <f t="shared" si="14"/>
        <v>1772124300</v>
      </c>
    </row>
    <row r="322" spans="1:10" x14ac:dyDescent="0.55000000000000004">
      <c r="A322">
        <v>1772124600</v>
      </c>
      <c r="B322" t="s">
        <v>6</v>
      </c>
      <c r="C322" t="s">
        <v>7</v>
      </c>
      <c r="D322">
        <v>5179.0200000000004</v>
      </c>
      <c r="E322">
        <v>5182.1542099999997</v>
      </c>
      <c r="F322">
        <v>5181.5101199999999</v>
      </c>
      <c r="H322" s="1">
        <f t="shared" si="12"/>
        <v>46079.701388888891</v>
      </c>
      <c r="I322" s="1">
        <f t="shared" si="13"/>
        <v>46079.701388888891</v>
      </c>
      <c r="J322">
        <f t="shared" si="14"/>
        <v>1772124600</v>
      </c>
    </row>
    <row r="323" spans="1:10" x14ac:dyDescent="0.55000000000000004">
      <c r="A323">
        <v>1772124900</v>
      </c>
      <c r="B323" t="s">
        <v>6</v>
      </c>
      <c r="C323" t="s">
        <v>7</v>
      </c>
      <c r="D323">
        <v>5179.6099999999997</v>
      </c>
      <c r="E323">
        <v>5182.4865900000004</v>
      </c>
      <c r="F323">
        <v>5181.9983499999998</v>
      </c>
      <c r="H323" s="1">
        <f t="shared" ref="H323:H386" si="15">(A323/86400)+25569</f>
        <v>46079.704861111109</v>
      </c>
      <c r="I323" s="1">
        <f t="shared" ref="I323:I386" si="16">CEILING(INT(H323*1440)/1440*288,1)/288</f>
        <v>46079.704861111109</v>
      </c>
      <c r="J323">
        <f t="shared" ref="J323:J386" si="17">MROUND((I323-25569)*86400,300)</f>
        <v>1772124900</v>
      </c>
    </row>
    <row r="324" spans="1:10" x14ac:dyDescent="0.55000000000000004">
      <c r="A324">
        <v>1772125200</v>
      </c>
      <c r="B324" t="s">
        <v>6</v>
      </c>
      <c r="C324" t="s">
        <v>7</v>
      </c>
      <c r="D324">
        <v>5181.28</v>
      </c>
      <c r="E324">
        <v>5182.4354899999998</v>
      </c>
      <c r="F324">
        <v>5182.2169199999998</v>
      </c>
      <c r="H324" s="1">
        <f t="shared" si="15"/>
        <v>46079.708333333328</v>
      </c>
      <c r="I324" s="1">
        <f t="shared" si="16"/>
        <v>46079.708333333336</v>
      </c>
      <c r="J324">
        <f t="shared" si="17"/>
        <v>1772125200</v>
      </c>
    </row>
    <row r="325" spans="1:10" x14ac:dyDescent="0.55000000000000004">
      <c r="A325">
        <v>1772125500</v>
      </c>
      <c r="B325" t="s">
        <v>6</v>
      </c>
      <c r="C325" t="s">
        <v>7</v>
      </c>
      <c r="D325">
        <v>5186.3900000000003</v>
      </c>
      <c r="E325">
        <v>5181.9415600000002</v>
      </c>
      <c r="F325">
        <v>5182.07924</v>
      </c>
      <c r="H325" s="1">
        <f t="shared" si="15"/>
        <v>46079.711805555555</v>
      </c>
      <c r="I325" s="1">
        <f t="shared" si="16"/>
        <v>46079.711805555555</v>
      </c>
      <c r="J325">
        <f t="shared" si="17"/>
        <v>1772125500</v>
      </c>
    </row>
    <row r="326" spans="1:10" x14ac:dyDescent="0.55000000000000004">
      <c r="A326">
        <v>1772125800</v>
      </c>
      <c r="B326" t="s">
        <v>6</v>
      </c>
      <c r="C326" t="s">
        <v>7</v>
      </c>
      <c r="D326">
        <v>5179.6499999999996</v>
      </c>
      <c r="E326">
        <v>5180.9120199999998</v>
      </c>
      <c r="F326">
        <v>5181.4956300000003</v>
      </c>
      <c r="H326" s="1">
        <f t="shared" si="15"/>
        <v>46079.715277777781</v>
      </c>
      <c r="I326" s="1">
        <f t="shared" si="16"/>
        <v>46079.715277777781</v>
      </c>
      <c r="J326">
        <f t="shared" si="17"/>
        <v>1772125800</v>
      </c>
    </row>
    <row r="327" spans="1:10" x14ac:dyDescent="0.55000000000000004">
      <c r="A327">
        <v>1772126100</v>
      </c>
      <c r="B327" t="s">
        <v>6</v>
      </c>
      <c r="C327" t="s">
        <v>7</v>
      </c>
      <c r="D327">
        <v>5178.26</v>
      </c>
      <c r="E327">
        <v>5179.5916900000002</v>
      </c>
      <c r="F327">
        <v>5180.5436600000003</v>
      </c>
      <c r="H327" s="1">
        <f t="shared" si="15"/>
        <v>46079.71875</v>
      </c>
      <c r="I327" s="1">
        <f t="shared" si="16"/>
        <v>46079.71875</v>
      </c>
      <c r="J327">
        <f t="shared" si="17"/>
        <v>1772126100</v>
      </c>
    </row>
    <row r="328" spans="1:10" x14ac:dyDescent="0.55000000000000004">
      <c r="A328">
        <v>1772126400</v>
      </c>
      <c r="B328" t="s">
        <v>6</v>
      </c>
      <c r="C328" t="s">
        <v>7</v>
      </c>
      <c r="D328">
        <v>5179.47</v>
      </c>
      <c r="E328">
        <v>5178.0910700000004</v>
      </c>
      <c r="F328">
        <v>5179.31736</v>
      </c>
      <c r="H328" s="1">
        <f t="shared" si="15"/>
        <v>46079.722222222219</v>
      </c>
      <c r="I328" s="1">
        <f t="shared" si="16"/>
        <v>46079.722222222219</v>
      </c>
      <c r="J328">
        <f t="shared" si="17"/>
        <v>1772126400</v>
      </c>
    </row>
    <row r="329" spans="1:10" x14ac:dyDescent="0.55000000000000004">
      <c r="A329">
        <v>1772126700</v>
      </c>
      <c r="B329" t="s">
        <v>6</v>
      </c>
      <c r="C329" t="s">
        <v>7</v>
      </c>
      <c r="D329">
        <v>5174.3900000000003</v>
      </c>
      <c r="E329">
        <v>5176.4553500000002</v>
      </c>
      <c r="F329">
        <v>5177.8863600000004</v>
      </c>
      <c r="H329" s="1">
        <f t="shared" si="15"/>
        <v>46079.725694444445</v>
      </c>
      <c r="I329" s="1">
        <f t="shared" si="16"/>
        <v>46079.725694444445</v>
      </c>
      <c r="J329">
        <f t="shared" si="17"/>
        <v>1772126700</v>
      </c>
    </row>
    <row r="330" spans="1:10" x14ac:dyDescent="0.55000000000000004">
      <c r="A330">
        <v>1772127000</v>
      </c>
      <c r="B330" t="s">
        <v>6</v>
      </c>
      <c r="C330" t="s">
        <v>7</v>
      </c>
      <c r="D330">
        <v>5176.7299999999996</v>
      </c>
      <c r="E330">
        <v>5174.8724599999996</v>
      </c>
      <c r="F330">
        <v>5176.3794099999996</v>
      </c>
      <c r="H330" s="1">
        <f t="shared" si="15"/>
        <v>46079.729166666672</v>
      </c>
      <c r="I330" s="1">
        <f t="shared" si="16"/>
        <v>46079.729166666664</v>
      </c>
      <c r="J330">
        <f t="shared" si="17"/>
        <v>1772127000</v>
      </c>
    </row>
    <row r="331" spans="1:10" x14ac:dyDescent="0.55000000000000004">
      <c r="A331">
        <v>1772127300</v>
      </c>
      <c r="B331" t="s">
        <v>6</v>
      </c>
      <c r="C331" t="s">
        <v>7</v>
      </c>
      <c r="D331">
        <v>5173.9399999999996</v>
      </c>
      <c r="E331">
        <v>5173.3021600000002</v>
      </c>
      <c r="F331">
        <v>5174.8407800000004</v>
      </c>
      <c r="H331" s="1">
        <f t="shared" si="15"/>
        <v>46079.732638888891</v>
      </c>
      <c r="I331" s="1">
        <f t="shared" si="16"/>
        <v>46079.732638888891</v>
      </c>
      <c r="J331">
        <f t="shared" si="17"/>
        <v>1772127300</v>
      </c>
    </row>
    <row r="332" spans="1:10" x14ac:dyDescent="0.55000000000000004">
      <c r="A332">
        <v>1772127600</v>
      </c>
      <c r="B332" t="s">
        <v>6</v>
      </c>
      <c r="C332" t="s">
        <v>7</v>
      </c>
      <c r="D332">
        <v>5174.7299999999996</v>
      </c>
      <c r="E332">
        <v>5171.8597900000004</v>
      </c>
      <c r="F332">
        <v>5173.3502900000003</v>
      </c>
      <c r="H332" s="1">
        <f t="shared" si="15"/>
        <v>46079.736111111109</v>
      </c>
      <c r="I332" s="1">
        <f t="shared" si="16"/>
        <v>46079.736111111109</v>
      </c>
      <c r="J332">
        <f t="shared" si="17"/>
        <v>1772127600</v>
      </c>
    </row>
    <row r="333" spans="1:10" x14ac:dyDescent="0.55000000000000004">
      <c r="A333">
        <v>1772127900</v>
      </c>
      <c r="B333" t="s">
        <v>6</v>
      </c>
      <c r="C333" t="s">
        <v>7</v>
      </c>
      <c r="D333">
        <v>5169.95</v>
      </c>
      <c r="E333">
        <v>5170.5930799999996</v>
      </c>
      <c r="F333">
        <v>5171.9716799999997</v>
      </c>
      <c r="H333" s="1">
        <f t="shared" si="15"/>
        <v>46079.739583333328</v>
      </c>
      <c r="I333" s="1">
        <f t="shared" si="16"/>
        <v>46079.739583333336</v>
      </c>
      <c r="J333">
        <f t="shared" si="17"/>
        <v>1772127900</v>
      </c>
    </row>
    <row r="334" spans="1:10" x14ac:dyDescent="0.55000000000000004">
      <c r="A334">
        <v>1772128200</v>
      </c>
      <c r="B334" t="s">
        <v>6</v>
      </c>
      <c r="C334" t="s">
        <v>7</v>
      </c>
      <c r="D334">
        <v>5166.97</v>
      </c>
      <c r="E334">
        <v>5169.7159499999998</v>
      </c>
      <c r="F334">
        <v>5170.8438200000001</v>
      </c>
      <c r="H334" s="1">
        <f t="shared" si="15"/>
        <v>46079.743055555555</v>
      </c>
      <c r="I334" s="1">
        <f t="shared" si="16"/>
        <v>46079.743055555555</v>
      </c>
      <c r="J334">
        <f t="shared" si="17"/>
        <v>1772128200</v>
      </c>
    </row>
    <row r="335" spans="1:10" x14ac:dyDescent="0.55000000000000004">
      <c r="A335">
        <v>1772128500</v>
      </c>
      <c r="B335" t="s">
        <v>6</v>
      </c>
      <c r="C335" t="s">
        <v>7</v>
      </c>
      <c r="D335">
        <v>5167.22</v>
      </c>
      <c r="E335">
        <v>5169.3729999999996</v>
      </c>
      <c r="F335">
        <v>5170.1084099999998</v>
      </c>
      <c r="H335" s="1">
        <f t="shared" si="15"/>
        <v>46079.746527777781</v>
      </c>
      <c r="I335" s="1">
        <f t="shared" si="16"/>
        <v>46079.746527777781</v>
      </c>
      <c r="J335">
        <f t="shared" si="17"/>
        <v>1772128500</v>
      </c>
    </row>
    <row r="336" spans="1:10" x14ac:dyDescent="0.55000000000000004">
      <c r="A336">
        <v>1772128800</v>
      </c>
      <c r="B336" t="s">
        <v>6</v>
      </c>
      <c r="C336" t="s">
        <v>7</v>
      </c>
      <c r="D336">
        <v>5168.87</v>
      </c>
      <c r="E336">
        <v>5169.5945300000003</v>
      </c>
      <c r="F336">
        <v>5169.8514699999996</v>
      </c>
      <c r="H336" s="1">
        <f t="shared" si="15"/>
        <v>46079.75</v>
      </c>
      <c r="I336" s="1">
        <f t="shared" si="16"/>
        <v>46079.75</v>
      </c>
      <c r="J336">
        <f t="shared" si="17"/>
        <v>1772128800</v>
      </c>
    </row>
    <row r="337" spans="1:10" x14ac:dyDescent="0.55000000000000004">
      <c r="A337">
        <v>1772129100</v>
      </c>
      <c r="B337" t="s">
        <v>6</v>
      </c>
      <c r="C337" t="s">
        <v>7</v>
      </c>
      <c r="D337">
        <v>5170.2</v>
      </c>
      <c r="E337">
        <v>5170.2739099999999</v>
      </c>
      <c r="F337">
        <v>5170.0626899999997</v>
      </c>
      <c r="H337" s="1">
        <f t="shared" si="15"/>
        <v>46079.753472222219</v>
      </c>
      <c r="I337" s="1">
        <f t="shared" si="16"/>
        <v>46079.753472222219</v>
      </c>
      <c r="J337">
        <f t="shared" si="17"/>
        <v>1772129100</v>
      </c>
    </row>
    <row r="338" spans="1:10" x14ac:dyDescent="0.55000000000000004">
      <c r="A338">
        <v>1772129400</v>
      </c>
      <c r="B338" t="s">
        <v>6</v>
      </c>
      <c r="C338" t="s">
        <v>7</v>
      </c>
      <c r="D338">
        <v>5173.38</v>
      </c>
      <c r="E338">
        <v>5171.2612300000001</v>
      </c>
      <c r="F338">
        <v>5170.6619600000004</v>
      </c>
      <c r="H338" s="1">
        <f t="shared" si="15"/>
        <v>46079.756944444445</v>
      </c>
      <c r="I338" s="1">
        <f t="shared" si="16"/>
        <v>46079.756944444445</v>
      </c>
      <c r="J338">
        <f t="shared" si="17"/>
        <v>1772129400</v>
      </c>
    </row>
    <row r="339" spans="1:10" x14ac:dyDescent="0.55000000000000004">
      <c r="A339">
        <v>1772129700</v>
      </c>
      <c r="B339" t="s">
        <v>6</v>
      </c>
      <c r="C339" t="s">
        <v>7</v>
      </c>
      <c r="D339">
        <v>5174.8500000000004</v>
      </c>
      <c r="E339">
        <v>5172.3705900000004</v>
      </c>
      <c r="F339">
        <v>5171.5162799999998</v>
      </c>
      <c r="H339" s="1">
        <f t="shared" si="15"/>
        <v>46079.760416666672</v>
      </c>
      <c r="I339" s="1">
        <f t="shared" si="16"/>
        <v>46079.760416666664</v>
      </c>
      <c r="J339">
        <f t="shared" si="17"/>
        <v>1772129700</v>
      </c>
    </row>
    <row r="340" spans="1:10" x14ac:dyDescent="0.55000000000000004">
      <c r="A340">
        <v>1772130000</v>
      </c>
      <c r="B340" t="s">
        <v>6</v>
      </c>
      <c r="C340" t="s">
        <v>7</v>
      </c>
      <c r="D340">
        <v>5174.8599999999997</v>
      </c>
      <c r="E340">
        <v>5173.4978899999996</v>
      </c>
      <c r="F340">
        <v>5172.5070800000003</v>
      </c>
      <c r="H340" s="1">
        <f t="shared" si="15"/>
        <v>46079.763888888891</v>
      </c>
      <c r="I340" s="1">
        <f t="shared" si="16"/>
        <v>46079.763888888891</v>
      </c>
      <c r="J340">
        <f t="shared" si="17"/>
        <v>1772130000</v>
      </c>
    </row>
    <row r="341" spans="1:10" x14ac:dyDescent="0.55000000000000004">
      <c r="A341">
        <v>1772130300</v>
      </c>
      <c r="B341" t="s">
        <v>6</v>
      </c>
      <c r="C341" t="s">
        <v>7</v>
      </c>
      <c r="D341">
        <v>5177.09</v>
      </c>
      <c r="E341">
        <v>5174.6433399999996</v>
      </c>
      <c r="F341">
        <v>5173.57521</v>
      </c>
      <c r="H341" s="1">
        <f t="shared" si="15"/>
        <v>46079.767361111109</v>
      </c>
      <c r="I341" s="1">
        <f t="shared" si="16"/>
        <v>46079.767361111109</v>
      </c>
      <c r="J341">
        <f t="shared" si="17"/>
        <v>1772130300</v>
      </c>
    </row>
    <row r="342" spans="1:10" x14ac:dyDescent="0.55000000000000004">
      <c r="A342">
        <v>1772130600</v>
      </c>
      <c r="B342" t="s">
        <v>6</v>
      </c>
      <c r="C342" t="s">
        <v>7</v>
      </c>
      <c r="D342">
        <v>5167.5600000000004</v>
      </c>
      <c r="E342">
        <v>5175.79774</v>
      </c>
      <c r="F342">
        <v>5174.6864800000003</v>
      </c>
      <c r="H342" s="1">
        <f t="shared" si="15"/>
        <v>46079.770833333328</v>
      </c>
      <c r="I342" s="1">
        <f t="shared" si="16"/>
        <v>46079.770833333336</v>
      </c>
      <c r="J342">
        <f t="shared" si="17"/>
        <v>1772130600</v>
      </c>
    </row>
    <row r="343" spans="1:10" x14ac:dyDescent="0.55000000000000004">
      <c r="A343">
        <v>1772130900</v>
      </c>
      <c r="B343" t="s">
        <v>6</v>
      </c>
      <c r="C343" t="s">
        <v>7</v>
      </c>
      <c r="D343">
        <v>5175.5</v>
      </c>
      <c r="E343">
        <v>5177.2832500000004</v>
      </c>
      <c r="F343">
        <v>5175.9848599999996</v>
      </c>
      <c r="H343" s="1">
        <f t="shared" si="15"/>
        <v>46079.774305555555</v>
      </c>
      <c r="I343" s="1">
        <f t="shared" si="16"/>
        <v>46079.774305555555</v>
      </c>
      <c r="J343">
        <f t="shared" si="17"/>
        <v>1772130900</v>
      </c>
    </row>
    <row r="344" spans="1:10" x14ac:dyDescent="0.55000000000000004">
      <c r="A344">
        <v>1772131200</v>
      </c>
      <c r="B344" t="s">
        <v>6</v>
      </c>
      <c r="C344" t="s">
        <v>7</v>
      </c>
      <c r="D344">
        <v>5181.72</v>
      </c>
      <c r="E344">
        <v>5178.9163900000003</v>
      </c>
      <c r="F344">
        <v>5177.4506300000003</v>
      </c>
      <c r="H344" s="1">
        <f t="shared" si="15"/>
        <v>46079.777777777781</v>
      </c>
      <c r="I344" s="1">
        <f t="shared" si="16"/>
        <v>46079.777777777781</v>
      </c>
      <c r="J344">
        <f t="shared" si="17"/>
        <v>1772131200</v>
      </c>
    </row>
    <row r="345" spans="1:10" x14ac:dyDescent="0.55000000000000004">
      <c r="A345">
        <v>1772131500</v>
      </c>
      <c r="B345" t="s">
        <v>6</v>
      </c>
      <c r="C345" t="s">
        <v>7</v>
      </c>
      <c r="D345">
        <v>5184.66</v>
      </c>
      <c r="E345">
        <v>5180.5209999999997</v>
      </c>
      <c r="F345">
        <v>5178.9858100000001</v>
      </c>
      <c r="H345" s="1">
        <f t="shared" si="15"/>
        <v>46079.78125</v>
      </c>
      <c r="I345" s="1">
        <f t="shared" si="16"/>
        <v>46079.78125</v>
      </c>
      <c r="J345">
        <f t="shared" si="17"/>
        <v>1772131500</v>
      </c>
    </row>
    <row r="346" spans="1:10" x14ac:dyDescent="0.55000000000000004">
      <c r="A346">
        <v>1772131800</v>
      </c>
      <c r="B346" t="s">
        <v>6</v>
      </c>
      <c r="C346" t="s">
        <v>7</v>
      </c>
      <c r="D346">
        <v>5180.8999999999996</v>
      </c>
      <c r="E346">
        <v>5181.9794700000002</v>
      </c>
      <c r="F346">
        <v>5180.4826400000002</v>
      </c>
      <c r="H346" s="1">
        <f t="shared" si="15"/>
        <v>46079.784722222219</v>
      </c>
      <c r="I346" s="1">
        <f t="shared" si="16"/>
        <v>46079.784722222219</v>
      </c>
      <c r="J346">
        <f t="shared" si="17"/>
        <v>1772131800</v>
      </c>
    </row>
    <row r="347" spans="1:10" x14ac:dyDescent="0.55000000000000004">
      <c r="A347">
        <v>1772132100</v>
      </c>
      <c r="B347" t="s">
        <v>6</v>
      </c>
      <c r="C347" t="s">
        <v>7</v>
      </c>
      <c r="D347">
        <v>5180.24</v>
      </c>
      <c r="E347">
        <v>5183.35707</v>
      </c>
      <c r="F347">
        <v>5181.91986</v>
      </c>
      <c r="H347" s="1">
        <f t="shared" si="15"/>
        <v>46079.788194444445</v>
      </c>
      <c r="I347" s="1">
        <f t="shared" si="16"/>
        <v>46079.788194444445</v>
      </c>
      <c r="J347">
        <f t="shared" si="17"/>
        <v>1772132100</v>
      </c>
    </row>
    <row r="348" spans="1:10" x14ac:dyDescent="0.55000000000000004">
      <c r="A348">
        <v>1772132400</v>
      </c>
      <c r="B348" t="s">
        <v>6</v>
      </c>
      <c r="C348" t="s">
        <v>7</v>
      </c>
      <c r="D348">
        <v>5185.45</v>
      </c>
      <c r="E348">
        <v>5184.6201000000001</v>
      </c>
      <c r="F348">
        <v>5183.26998</v>
      </c>
      <c r="H348" s="1">
        <f t="shared" si="15"/>
        <v>46079.791666666672</v>
      </c>
      <c r="I348" s="1">
        <f t="shared" si="16"/>
        <v>46079.791666666664</v>
      </c>
      <c r="J348">
        <f t="shared" si="17"/>
        <v>1772132400</v>
      </c>
    </row>
    <row r="349" spans="1:10" x14ac:dyDescent="0.55000000000000004">
      <c r="A349">
        <v>1772132700</v>
      </c>
      <c r="B349" t="s">
        <v>6</v>
      </c>
      <c r="C349" t="s">
        <v>7</v>
      </c>
      <c r="D349">
        <v>5186.22</v>
      </c>
      <c r="E349">
        <v>5185.5733099999998</v>
      </c>
      <c r="F349">
        <v>5184.4216500000002</v>
      </c>
      <c r="H349" s="1">
        <f t="shared" si="15"/>
        <v>46079.795138888891</v>
      </c>
      <c r="I349" s="1">
        <f t="shared" si="16"/>
        <v>46079.795138888891</v>
      </c>
      <c r="J349">
        <f t="shared" si="17"/>
        <v>1772132700</v>
      </c>
    </row>
    <row r="350" spans="1:10" x14ac:dyDescent="0.55000000000000004">
      <c r="A350">
        <v>1772133000</v>
      </c>
      <c r="B350" t="s">
        <v>6</v>
      </c>
      <c r="C350" t="s">
        <v>7</v>
      </c>
      <c r="D350">
        <v>5186.4799999999996</v>
      </c>
      <c r="E350">
        <v>5186.1749399999999</v>
      </c>
      <c r="F350">
        <v>5185.2982899999997</v>
      </c>
      <c r="H350" s="1">
        <f t="shared" si="15"/>
        <v>46079.798611111109</v>
      </c>
      <c r="I350" s="1">
        <f t="shared" si="16"/>
        <v>46079.798611111109</v>
      </c>
      <c r="J350">
        <f t="shared" si="17"/>
        <v>1772133000</v>
      </c>
    </row>
    <row r="351" spans="1:10" x14ac:dyDescent="0.55000000000000004">
      <c r="A351">
        <v>1772133300</v>
      </c>
      <c r="B351" t="s">
        <v>6</v>
      </c>
      <c r="C351" t="s">
        <v>7</v>
      </c>
      <c r="D351">
        <v>5187.7</v>
      </c>
      <c r="E351">
        <v>5186.4576999999999</v>
      </c>
      <c r="F351">
        <v>5185.87799</v>
      </c>
      <c r="H351" s="1">
        <f t="shared" si="15"/>
        <v>46079.802083333328</v>
      </c>
      <c r="I351" s="1">
        <f t="shared" si="16"/>
        <v>46079.802083333336</v>
      </c>
      <c r="J351">
        <f t="shared" si="17"/>
        <v>1772133300</v>
      </c>
    </row>
    <row r="352" spans="1:10" x14ac:dyDescent="0.55000000000000004">
      <c r="A352">
        <v>1772133600</v>
      </c>
      <c r="B352" t="s">
        <v>6</v>
      </c>
      <c r="C352" t="s">
        <v>7</v>
      </c>
      <c r="D352">
        <v>5185.79</v>
      </c>
      <c r="E352">
        <v>5186.50666</v>
      </c>
      <c r="F352">
        <v>5186.1923299999999</v>
      </c>
      <c r="H352" s="1">
        <f t="shared" si="15"/>
        <v>46079.805555555555</v>
      </c>
      <c r="I352" s="1">
        <f t="shared" si="16"/>
        <v>46079.805555555555</v>
      </c>
      <c r="J352">
        <f t="shared" si="17"/>
        <v>1772133600</v>
      </c>
    </row>
    <row r="353" spans="1:10" x14ac:dyDescent="0.55000000000000004">
      <c r="A353">
        <v>1772133900</v>
      </c>
      <c r="B353" t="s">
        <v>6</v>
      </c>
      <c r="C353" t="s">
        <v>7</v>
      </c>
      <c r="D353">
        <v>5185.5600000000004</v>
      </c>
      <c r="E353">
        <v>5186.5373300000001</v>
      </c>
      <c r="F353">
        <v>5186.3648300000004</v>
      </c>
      <c r="H353" s="1">
        <f t="shared" si="15"/>
        <v>46079.809027777781</v>
      </c>
      <c r="I353" s="1">
        <f t="shared" si="16"/>
        <v>46079.809027777781</v>
      </c>
      <c r="J353">
        <f t="shared" si="17"/>
        <v>1772133900</v>
      </c>
    </row>
    <row r="354" spans="1:10" x14ac:dyDescent="0.55000000000000004">
      <c r="A354">
        <v>1772134200</v>
      </c>
      <c r="B354" t="s">
        <v>6</v>
      </c>
      <c r="C354" t="s">
        <v>7</v>
      </c>
      <c r="D354">
        <v>5188.8599999999997</v>
      </c>
      <c r="E354">
        <v>5186.7164000000002</v>
      </c>
      <c r="F354">
        <v>5186.54061</v>
      </c>
      <c r="H354" s="1">
        <f t="shared" si="15"/>
        <v>46079.8125</v>
      </c>
      <c r="I354" s="1">
        <f t="shared" si="16"/>
        <v>46079.8125</v>
      </c>
      <c r="J354">
        <f t="shared" si="17"/>
        <v>1772134200</v>
      </c>
    </row>
    <row r="355" spans="1:10" x14ac:dyDescent="0.55000000000000004">
      <c r="A355">
        <v>1772134500</v>
      </c>
      <c r="B355" t="s">
        <v>6</v>
      </c>
      <c r="C355" t="s">
        <v>7</v>
      </c>
      <c r="D355">
        <v>5184.1899999999996</v>
      </c>
      <c r="E355">
        <v>5187.0927199999996</v>
      </c>
      <c r="F355">
        <v>5186.8166700000002</v>
      </c>
      <c r="H355" s="1">
        <f t="shared" si="15"/>
        <v>46079.815972222219</v>
      </c>
      <c r="I355" s="1">
        <f t="shared" si="16"/>
        <v>46079.815972222219</v>
      </c>
      <c r="J355">
        <f t="shared" si="17"/>
        <v>1772134500</v>
      </c>
    </row>
    <row r="356" spans="1:10" x14ac:dyDescent="0.55000000000000004">
      <c r="A356">
        <v>1772134800</v>
      </c>
      <c r="B356" t="s">
        <v>6</v>
      </c>
      <c r="C356" t="s">
        <v>7</v>
      </c>
      <c r="D356">
        <v>5186.3999999999996</v>
      </c>
      <c r="E356">
        <v>5187.8606399999999</v>
      </c>
      <c r="F356">
        <v>5187.3386499999997</v>
      </c>
      <c r="H356" s="1">
        <f t="shared" si="15"/>
        <v>46079.819444444445</v>
      </c>
      <c r="I356" s="1">
        <f t="shared" si="16"/>
        <v>46079.819444444445</v>
      </c>
      <c r="J356">
        <f t="shared" si="17"/>
        <v>1772134800</v>
      </c>
    </row>
    <row r="357" spans="1:10" x14ac:dyDescent="0.55000000000000004">
      <c r="A357">
        <v>1772135100</v>
      </c>
      <c r="B357" t="s">
        <v>6</v>
      </c>
      <c r="C357" t="s">
        <v>7</v>
      </c>
      <c r="D357">
        <v>5193.8900000000003</v>
      </c>
      <c r="E357">
        <v>5188.97487</v>
      </c>
      <c r="F357">
        <v>5188.1567599999998</v>
      </c>
      <c r="H357" s="1">
        <f t="shared" si="15"/>
        <v>46079.822916666672</v>
      </c>
      <c r="I357" s="1">
        <f t="shared" si="16"/>
        <v>46079.822916666664</v>
      </c>
      <c r="J357">
        <f t="shared" si="17"/>
        <v>1772135100</v>
      </c>
    </row>
    <row r="358" spans="1:10" x14ac:dyDescent="0.55000000000000004">
      <c r="A358">
        <v>1772135400</v>
      </c>
      <c r="B358" t="s">
        <v>6</v>
      </c>
      <c r="C358" t="s">
        <v>7</v>
      </c>
      <c r="D358">
        <v>5189.59</v>
      </c>
      <c r="E358">
        <v>5190.1767499999996</v>
      </c>
      <c r="F358">
        <v>5189.1667600000001</v>
      </c>
      <c r="H358" s="1">
        <f t="shared" si="15"/>
        <v>46079.826388888891</v>
      </c>
      <c r="I358" s="1">
        <f t="shared" si="16"/>
        <v>46079.826388888891</v>
      </c>
      <c r="J358">
        <f t="shared" si="17"/>
        <v>1772135400</v>
      </c>
    </row>
    <row r="359" spans="1:10" x14ac:dyDescent="0.55000000000000004">
      <c r="A359">
        <v>1772135700</v>
      </c>
      <c r="B359" t="s">
        <v>6</v>
      </c>
      <c r="C359" t="s">
        <v>7</v>
      </c>
      <c r="D359">
        <v>5187.0600000000004</v>
      </c>
      <c r="E359">
        <v>5191.4855500000003</v>
      </c>
      <c r="F359">
        <v>5190.3261499999999</v>
      </c>
      <c r="H359" s="1">
        <f t="shared" si="15"/>
        <v>46079.829861111109</v>
      </c>
      <c r="I359" s="1">
        <f t="shared" si="16"/>
        <v>46079.829861111109</v>
      </c>
      <c r="J359">
        <f t="shared" si="17"/>
        <v>1772135700</v>
      </c>
    </row>
    <row r="360" spans="1:10" x14ac:dyDescent="0.55000000000000004">
      <c r="A360">
        <v>1772136000</v>
      </c>
      <c r="B360" t="s">
        <v>6</v>
      </c>
      <c r="C360" t="s">
        <v>7</v>
      </c>
      <c r="D360">
        <v>5193.8100000000004</v>
      </c>
      <c r="E360">
        <v>5192.8647300000002</v>
      </c>
      <c r="F360">
        <v>5191.5954400000001</v>
      </c>
      <c r="H360" s="1">
        <f t="shared" si="15"/>
        <v>46079.833333333328</v>
      </c>
      <c r="I360" s="1">
        <f t="shared" si="16"/>
        <v>46079.833333333336</v>
      </c>
      <c r="J360">
        <f t="shared" si="17"/>
        <v>1772136000</v>
      </c>
    </row>
    <row r="361" spans="1:10" x14ac:dyDescent="0.55000000000000004">
      <c r="A361">
        <v>1772136300</v>
      </c>
      <c r="B361" t="s">
        <v>6</v>
      </c>
      <c r="C361" t="s">
        <v>7</v>
      </c>
      <c r="D361">
        <v>5195.17</v>
      </c>
      <c r="E361">
        <v>5194.0290999999997</v>
      </c>
      <c r="F361">
        <v>5192.8122700000004</v>
      </c>
      <c r="H361" s="1">
        <f t="shared" si="15"/>
        <v>46079.836805555555</v>
      </c>
      <c r="I361" s="1">
        <f t="shared" si="16"/>
        <v>46079.836805555555</v>
      </c>
      <c r="J361">
        <f t="shared" si="17"/>
        <v>1772136300</v>
      </c>
    </row>
    <row r="362" spans="1:10" x14ac:dyDescent="0.55000000000000004">
      <c r="A362">
        <v>1772136600</v>
      </c>
      <c r="B362" t="s">
        <v>6</v>
      </c>
      <c r="C362" t="s">
        <v>7</v>
      </c>
      <c r="D362">
        <v>5196.91</v>
      </c>
      <c r="E362">
        <v>5194.8870200000001</v>
      </c>
      <c r="F362">
        <v>5193.8496500000001</v>
      </c>
      <c r="H362" s="1">
        <f t="shared" si="15"/>
        <v>46079.840277777781</v>
      </c>
      <c r="I362" s="1">
        <f t="shared" si="16"/>
        <v>46079.840277777781</v>
      </c>
      <c r="J362">
        <f t="shared" si="17"/>
        <v>1772136600</v>
      </c>
    </row>
    <row r="363" spans="1:10" x14ac:dyDescent="0.55000000000000004">
      <c r="A363">
        <v>1772136900</v>
      </c>
      <c r="B363" t="s">
        <v>6</v>
      </c>
      <c r="C363" t="s">
        <v>7</v>
      </c>
      <c r="D363">
        <v>5194.53</v>
      </c>
      <c r="E363">
        <v>5195.4139699999996</v>
      </c>
      <c r="F363">
        <v>5194.6318099999999</v>
      </c>
      <c r="H363" s="1">
        <f t="shared" si="15"/>
        <v>46079.84375</v>
      </c>
      <c r="I363" s="1">
        <f t="shared" si="16"/>
        <v>46079.84375</v>
      </c>
      <c r="J363">
        <f t="shared" si="17"/>
        <v>1772136900</v>
      </c>
    </row>
    <row r="364" spans="1:10" x14ac:dyDescent="0.55000000000000004">
      <c r="A364">
        <v>1772137200</v>
      </c>
      <c r="B364" t="s">
        <v>6</v>
      </c>
      <c r="C364" t="s">
        <v>7</v>
      </c>
      <c r="D364">
        <v>5197.78</v>
      </c>
      <c r="E364">
        <v>5195.7666499999996</v>
      </c>
      <c r="F364">
        <v>5195.1992300000002</v>
      </c>
      <c r="H364" s="1">
        <f t="shared" si="15"/>
        <v>46079.847222222219</v>
      </c>
      <c r="I364" s="1">
        <f t="shared" si="16"/>
        <v>46079.847222222219</v>
      </c>
      <c r="J364">
        <f t="shared" si="17"/>
        <v>1772137200</v>
      </c>
    </row>
    <row r="365" spans="1:10" x14ac:dyDescent="0.55000000000000004">
      <c r="A365">
        <v>1772137500</v>
      </c>
      <c r="B365" t="s">
        <v>6</v>
      </c>
      <c r="C365" t="s">
        <v>7</v>
      </c>
      <c r="D365">
        <v>5193.62</v>
      </c>
      <c r="E365">
        <v>5195.9803599999996</v>
      </c>
      <c r="F365">
        <v>5195.58979</v>
      </c>
      <c r="H365" s="1">
        <f t="shared" si="15"/>
        <v>46079.850694444445</v>
      </c>
      <c r="I365" s="1">
        <f t="shared" si="16"/>
        <v>46079.850694444445</v>
      </c>
      <c r="J365">
        <f t="shared" si="17"/>
        <v>1772137500</v>
      </c>
    </row>
    <row r="366" spans="1:10" x14ac:dyDescent="0.55000000000000004">
      <c r="A366">
        <v>1772137800</v>
      </c>
      <c r="B366" t="s">
        <v>6</v>
      </c>
      <c r="C366" t="s">
        <v>7</v>
      </c>
      <c r="D366">
        <v>5194.3500000000004</v>
      </c>
      <c r="E366">
        <v>5196.2781699999996</v>
      </c>
      <c r="F366">
        <v>5195.9339799999998</v>
      </c>
      <c r="H366" s="1">
        <f t="shared" si="15"/>
        <v>46079.854166666672</v>
      </c>
      <c r="I366" s="1">
        <f t="shared" si="16"/>
        <v>46079.854166666664</v>
      </c>
      <c r="J366">
        <f t="shared" si="17"/>
        <v>1772137800</v>
      </c>
    </row>
    <row r="367" spans="1:10" x14ac:dyDescent="0.55000000000000004">
      <c r="A367">
        <v>1772138100</v>
      </c>
      <c r="B367" t="s">
        <v>6</v>
      </c>
      <c r="C367" t="s">
        <v>7</v>
      </c>
      <c r="D367">
        <v>5197.7299999999996</v>
      </c>
      <c r="E367">
        <v>5196.7049699999998</v>
      </c>
      <c r="F367">
        <v>5196.3194700000004</v>
      </c>
      <c r="H367" s="1">
        <f t="shared" si="15"/>
        <v>46079.857638888891</v>
      </c>
      <c r="I367" s="1">
        <f t="shared" si="16"/>
        <v>46079.857638888891</v>
      </c>
      <c r="J367">
        <f t="shared" si="17"/>
        <v>1772138100</v>
      </c>
    </row>
    <row r="368" spans="1:10" x14ac:dyDescent="0.55000000000000004">
      <c r="A368">
        <v>1772138400</v>
      </c>
      <c r="B368" t="s">
        <v>6</v>
      </c>
      <c r="C368" t="s">
        <v>7</v>
      </c>
      <c r="D368">
        <v>5198.3500000000004</v>
      </c>
      <c r="E368">
        <v>5197.1550800000005</v>
      </c>
      <c r="F368">
        <v>5196.7372800000003</v>
      </c>
      <c r="H368" s="1">
        <f t="shared" si="15"/>
        <v>46079.861111111109</v>
      </c>
      <c r="I368" s="1">
        <f t="shared" si="16"/>
        <v>46079.861111111109</v>
      </c>
      <c r="J368">
        <f t="shared" si="17"/>
        <v>1772138400</v>
      </c>
    </row>
    <row r="369" spans="1:10" x14ac:dyDescent="0.55000000000000004">
      <c r="A369">
        <v>1772138700</v>
      </c>
      <c r="B369" t="s">
        <v>6</v>
      </c>
      <c r="C369" t="s">
        <v>7</v>
      </c>
      <c r="D369">
        <v>5199.97</v>
      </c>
      <c r="E369">
        <v>5197.5339599999998</v>
      </c>
      <c r="F369">
        <v>5197.13562</v>
      </c>
      <c r="H369" s="1">
        <f t="shared" si="15"/>
        <v>46079.864583333328</v>
      </c>
      <c r="I369" s="1">
        <f t="shared" si="16"/>
        <v>46079.864583333336</v>
      </c>
      <c r="J369">
        <f t="shared" si="17"/>
        <v>1772138700</v>
      </c>
    </row>
    <row r="370" spans="1:10" x14ac:dyDescent="0.55000000000000004">
      <c r="A370">
        <v>1772139000</v>
      </c>
      <c r="B370" t="s">
        <v>6</v>
      </c>
      <c r="C370" t="s">
        <v>7</v>
      </c>
      <c r="D370">
        <v>5192.82</v>
      </c>
      <c r="E370">
        <v>5197.6935899999999</v>
      </c>
      <c r="F370">
        <v>5197.4146000000001</v>
      </c>
      <c r="H370" s="1">
        <f t="shared" si="15"/>
        <v>46079.868055555555</v>
      </c>
      <c r="I370" s="1">
        <f t="shared" si="16"/>
        <v>46079.868055555555</v>
      </c>
      <c r="J370">
        <f t="shared" si="17"/>
        <v>1772139000</v>
      </c>
    </row>
    <row r="371" spans="1:10" x14ac:dyDescent="0.55000000000000004">
      <c r="A371">
        <v>1772139300</v>
      </c>
      <c r="B371" t="s">
        <v>6</v>
      </c>
      <c r="C371" t="s">
        <v>7</v>
      </c>
      <c r="D371">
        <v>5196.6099999999997</v>
      </c>
      <c r="E371">
        <v>5197.7141000000001</v>
      </c>
      <c r="F371">
        <v>5197.5643499999996</v>
      </c>
      <c r="H371" s="1">
        <f t="shared" si="15"/>
        <v>46079.871527777781</v>
      </c>
      <c r="I371" s="1">
        <f t="shared" si="16"/>
        <v>46079.871527777781</v>
      </c>
      <c r="J371">
        <f t="shared" si="17"/>
        <v>1772139300</v>
      </c>
    </row>
    <row r="372" spans="1:10" x14ac:dyDescent="0.55000000000000004">
      <c r="A372">
        <v>1772139600</v>
      </c>
      <c r="B372" t="s">
        <v>6</v>
      </c>
      <c r="C372" t="s">
        <v>7</v>
      </c>
      <c r="D372">
        <v>5198.6400000000003</v>
      </c>
      <c r="E372">
        <v>5197.39419</v>
      </c>
      <c r="F372">
        <v>5197.4792699999998</v>
      </c>
      <c r="H372" s="1">
        <f t="shared" si="15"/>
        <v>46079.875</v>
      </c>
      <c r="I372" s="1">
        <f t="shared" si="16"/>
        <v>46079.875</v>
      </c>
      <c r="J372">
        <f t="shared" si="17"/>
        <v>1772139600</v>
      </c>
    </row>
    <row r="373" spans="1:10" x14ac:dyDescent="0.55000000000000004">
      <c r="A373">
        <v>1772139900</v>
      </c>
      <c r="B373" t="s">
        <v>6</v>
      </c>
      <c r="C373" t="s">
        <v>7</v>
      </c>
      <c r="D373">
        <v>5199.59</v>
      </c>
      <c r="E373">
        <v>5196.62453</v>
      </c>
      <c r="F373">
        <v>5197.0519000000004</v>
      </c>
      <c r="H373" s="1">
        <f t="shared" si="15"/>
        <v>46079.878472222219</v>
      </c>
      <c r="I373" s="1">
        <f t="shared" si="16"/>
        <v>46079.878472222219</v>
      </c>
      <c r="J373">
        <f t="shared" si="17"/>
        <v>1772139900</v>
      </c>
    </row>
    <row r="374" spans="1:10" x14ac:dyDescent="0.55000000000000004">
      <c r="A374">
        <v>1772140200</v>
      </c>
      <c r="B374" t="s">
        <v>6</v>
      </c>
      <c r="C374" t="s">
        <v>7</v>
      </c>
      <c r="D374">
        <v>5196.51</v>
      </c>
      <c r="E374">
        <v>5195.3603599999997</v>
      </c>
      <c r="F374">
        <v>5196.2061299999996</v>
      </c>
      <c r="H374" s="1">
        <f t="shared" si="15"/>
        <v>46079.881944444445</v>
      </c>
      <c r="I374" s="1">
        <f t="shared" si="16"/>
        <v>46079.881944444445</v>
      </c>
      <c r="J374">
        <f t="shared" si="17"/>
        <v>1772140200</v>
      </c>
    </row>
    <row r="375" spans="1:10" x14ac:dyDescent="0.55000000000000004">
      <c r="A375">
        <v>1772140500</v>
      </c>
      <c r="B375" t="s">
        <v>6</v>
      </c>
      <c r="C375" t="s">
        <v>7</v>
      </c>
      <c r="D375">
        <v>5195.12</v>
      </c>
      <c r="E375">
        <v>5193.7179100000003</v>
      </c>
      <c r="F375">
        <v>5194.9620199999999</v>
      </c>
      <c r="H375" s="1">
        <f t="shared" si="15"/>
        <v>46079.885416666672</v>
      </c>
      <c r="I375" s="1">
        <f t="shared" si="16"/>
        <v>46079.885416666664</v>
      </c>
      <c r="J375">
        <f t="shared" si="17"/>
        <v>1772140500</v>
      </c>
    </row>
    <row r="376" spans="1:10" x14ac:dyDescent="0.55000000000000004">
      <c r="A376">
        <v>1772140800</v>
      </c>
      <c r="B376" t="s">
        <v>6</v>
      </c>
      <c r="C376" t="s">
        <v>7</v>
      </c>
      <c r="D376">
        <v>5191.3100000000004</v>
      </c>
      <c r="E376">
        <v>5191.8314600000003</v>
      </c>
      <c r="F376">
        <v>5193.3967400000001</v>
      </c>
      <c r="H376" s="1">
        <f t="shared" si="15"/>
        <v>46079.888888888891</v>
      </c>
      <c r="I376" s="1">
        <f t="shared" si="16"/>
        <v>46079.888888888891</v>
      </c>
      <c r="J376">
        <f t="shared" si="17"/>
        <v>1772140800</v>
      </c>
    </row>
    <row r="377" spans="1:10" x14ac:dyDescent="0.55000000000000004">
      <c r="A377">
        <v>1772141100</v>
      </c>
      <c r="B377" t="s">
        <v>6</v>
      </c>
      <c r="C377" t="s">
        <v>7</v>
      </c>
      <c r="D377">
        <v>5185.72</v>
      </c>
      <c r="E377">
        <v>5189.93192</v>
      </c>
      <c r="F377">
        <v>5191.6643299999996</v>
      </c>
      <c r="H377" s="1">
        <f t="shared" si="15"/>
        <v>46079.892361111109</v>
      </c>
      <c r="I377" s="1">
        <f t="shared" si="16"/>
        <v>46079.892361111109</v>
      </c>
      <c r="J377">
        <f t="shared" si="17"/>
        <v>1772141100</v>
      </c>
    </row>
    <row r="378" spans="1:10" x14ac:dyDescent="0.55000000000000004">
      <c r="A378">
        <v>1772141400</v>
      </c>
      <c r="B378" t="s">
        <v>6</v>
      </c>
      <c r="C378" t="s">
        <v>7</v>
      </c>
      <c r="D378">
        <v>5185.1099999999997</v>
      </c>
      <c r="E378">
        <v>5188.2897800000001</v>
      </c>
      <c r="F378">
        <v>5189.9770600000002</v>
      </c>
      <c r="H378" s="1">
        <f t="shared" si="15"/>
        <v>46079.895833333328</v>
      </c>
      <c r="I378" s="1">
        <f t="shared" si="16"/>
        <v>46079.895833333336</v>
      </c>
      <c r="J378">
        <f t="shared" si="17"/>
        <v>1772141400</v>
      </c>
    </row>
    <row r="379" spans="1:10" x14ac:dyDescent="0.55000000000000004">
      <c r="A379">
        <v>1772141700</v>
      </c>
      <c r="B379" t="s">
        <v>6</v>
      </c>
      <c r="C379" t="s">
        <v>7</v>
      </c>
      <c r="D379">
        <v>5187.12</v>
      </c>
      <c r="E379">
        <v>5186.9851900000003</v>
      </c>
      <c r="F379">
        <v>5188.4811200000004</v>
      </c>
      <c r="H379" s="1">
        <f t="shared" si="15"/>
        <v>46079.899305555555</v>
      </c>
      <c r="I379" s="1">
        <f t="shared" si="16"/>
        <v>46079.899305555555</v>
      </c>
      <c r="J379">
        <f t="shared" si="17"/>
        <v>1772141700</v>
      </c>
    </row>
    <row r="380" spans="1:10" x14ac:dyDescent="0.55000000000000004">
      <c r="A380">
        <v>1772142000</v>
      </c>
      <c r="B380" t="s">
        <v>6</v>
      </c>
      <c r="C380" t="s">
        <v>7</v>
      </c>
      <c r="D380">
        <v>5190.3900000000003</v>
      </c>
      <c r="E380">
        <v>5185.9781000000003</v>
      </c>
      <c r="F380">
        <v>5187.2296100000003</v>
      </c>
      <c r="H380" s="1">
        <f t="shared" si="15"/>
        <v>46079.902777777781</v>
      </c>
      <c r="I380" s="1">
        <f t="shared" si="16"/>
        <v>46079.902777777781</v>
      </c>
      <c r="J380">
        <f t="shared" si="17"/>
        <v>1772142000</v>
      </c>
    </row>
    <row r="381" spans="1:10" x14ac:dyDescent="0.55000000000000004">
      <c r="A381">
        <v>1772142300</v>
      </c>
      <c r="B381" t="s">
        <v>6</v>
      </c>
      <c r="C381" t="s">
        <v>7</v>
      </c>
      <c r="D381">
        <v>5187.18</v>
      </c>
      <c r="E381">
        <v>5185.1577600000001</v>
      </c>
      <c r="F381">
        <v>5186.1936900000001</v>
      </c>
      <c r="H381" s="1">
        <f t="shared" si="15"/>
        <v>46079.90625</v>
      </c>
      <c r="I381" s="1">
        <f t="shared" si="16"/>
        <v>46079.90625</v>
      </c>
      <c r="J381">
        <f t="shared" si="17"/>
        <v>1772142300</v>
      </c>
    </row>
    <row r="382" spans="1:10" x14ac:dyDescent="0.55000000000000004">
      <c r="A382">
        <v>1772142600</v>
      </c>
      <c r="B382" t="s">
        <v>6</v>
      </c>
      <c r="C382" t="s">
        <v>7</v>
      </c>
      <c r="D382">
        <v>5183.3999999999996</v>
      </c>
      <c r="E382">
        <v>5184.5737900000004</v>
      </c>
      <c r="F382">
        <v>5185.3837400000002</v>
      </c>
      <c r="H382" s="1">
        <f t="shared" si="15"/>
        <v>46079.909722222219</v>
      </c>
      <c r="I382" s="1">
        <f t="shared" si="16"/>
        <v>46079.909722222219</v>
      </c>
      <c r="J382">
        <f t="shared" si="17"/>
        <v>1772142600</v>
      </c>
    </row>
    <row r="383" spans="1:10" x14ac:dyDescent="0.55000000000000004">
      <c r="A383">
        <v>1772142900</v>
      </c>
      <c r="B383" t="s">
        <v>6</v>
      </c>
      <c r="C383" t="s">
        <v>7</v>
      </c>
      <c r="D383">
        <v>5185.2</v>
      </c>
      <c r="E383">
        <v>5184.2845100000004</v>
      </c>
      <c r="F383">
        <v>5184.8341200000004</v>
      </c>
      <c r="H383" s="1">
        <f t="shared" si="15"/>
        <v>46079.913194444445</v>
      </c>
      <c r="I383" s="1">
        <f t="shared" si="16"/>
        <v>46079.913194444445</v>
      </c>
      <c r="J383">
        <f t="shared" si="17"/>
        <v>1772142900</v>
      </c>
    </row>
    <row r="384" spans="1:10" x14ac:dyDescent="0.55000000000000004">
      <c r="A384">
        <v>1772146800</v>
      </c>
      <c r="B384" t="s">
        <v>6</v>
      </c>
      <c r="C384" t="s">
        <v>7</v>
      </c>
      <c r="D384">
        <v>5182.18</v>
      </c>
      <c r="E384">
        <v>5184.1821799999998</v>
      </c>
      <c r="F384">
        <v>5184.5081499999997</v>
      </c>
      <c r="H384" s="1">
        <f t="shared" si="15"/>
        <v>46079.958333333328</v>
      </c>
      <c r="I384" s="1">
        <f t="shared" si="16"/>
        <v>46079.958333333336</v>
      </c>
      <c r="J384">
        <f t="shared" si="17"/>
        <v>1772146800</v>
      </c>
    </row>
    <row r="385" spans="1:10" x14ac:dyDescent="0.55000000000000004">
      <c r="A385">
        <v>1772147100</v>
      </c>
      <c r="B385" t="s">
        <v>6</v>
      </c>
      <c r="C385" t="s">
        <v>7</v>
      </c>
      <c r="D385">
        <v>5184.67</v>
      </c>
      <c r="E385">
        <v>5184.2550600000004</v>
      </c>
      <c r="F385">
        <v>5184.3815999999997</v>
      </c>
      <c r="H385" s="1">
        <f t="shared" si="15"/>
        <v>46079.961805555555</v>
      </c>
      <c r="I385" s="1">
        <f t="shared" si="16"/>
        <v>46079.961805555555</v>
      </c>
      <c r="J385">
        <f t="shared" si="17"/>
        <v>1772147100</v>
      </c>
    </row>
    <row r="386" spans="1:10" x14ac:dyDescent="0.55000000000000004">
      <c r="A386">
        <v>1772147400</v>
      </c>
      <c r="B386" t="s">
        <v>6</v>
      </c>
      <c r="C386" t="s">
        <v>7</v>
      </c>
      <c r="D386">
        <v>5183.99</v>
      </c>
      <c r="E386">
        <v>5184.3516099999997</v>
      </c>
      <c r="F386">
        <v>5184.36661</v>
      </c>
      <c r="H386" s="1">
        <f t="shared" si="15"/>
        <v>46079.965277777781</v>
      </c>
      <c r="I386" s="1">
        <f t="shared" si="16"/>
        <v>46079.965277777781</v>
      </c>
      <c r="J386">
        <f t="shared" si="17"/>
        <v>1772147400</v>
      </c>
    </row>
    <row r="387" spans="1:10" x14ac:dyDescent="0.55000000000000004">
      <c r="A387">
        <v>1772147700</v>
      </c>
      <c r="B387" t="s">
        <v>6</v>
      </c>
      <c r="C387" t="s">
        <v>7</v>
      </c>
      <c r="D387">
        <v>5183.7700000000004</v>
      </c>
      <c r="E387">
        <v>5184.4236700000001</v>
      </c>
      <c r="F387">
        <v>5184.3951399999996</v>
      </c>
      <c r="H387" s="1">
        <f t="shared" ref="H387:H450" si="18">(A387/86400)+25569</f>
        <v>46079.96875</v>
      </c>
      <c r="I387" s="1">
        <f t="shared" ref="I387:I450" si="19">CEILING(INT(H387*1440)/1440*288,1)/288</f>
        <v>46079.96875</v>
      </c>
      <c r="J387">
        <f t="shared" ref="J387:J450" si="20">MROUND((I387-25569)*86400,300)</f>
        <v>1772147700</v>
      </c>
    </row>
    <row r="388" spans="1:10" x14ac:dyDescent="0.55000000000000004">
      <c r="A388">
        <v>1772148000</v>
      </c>
      <c r="B388" t="s">
        <v>6</v>
      </c>
      <c r="C388" t="s">
        <v>7</v>
      </c>
      <c r="D388">
        <v>5183.6899999999996</v>
      </c>
      <c r="E388">
        <v>5184.4290300000002</v>
      </c>
      <c r="F388">
        <v>5184.4120800000001</v>
      </c>
      <c r="H388" s="1">
        <f t="shared" si="18"/>
        <v>46079.972222222219</v>
      </c>
      <c r="I388" s="1">
        <f t="shared" si="19"/>
        <v>46079.972222222219</v>
      </c>
      <c r="J388">
        <f t="shared" si="20"/>
        <v>1772148000</v>
      </c>
    </row>
    <row r="389" spans="1:10" x14ac:dyDescent="0.55000000000000004">
      <c r="A389">
        <v>1772148300</v>
      </c>
      <c r="B389" t="s">
        <v>6</v>
      </c>
      <c r="C389" t="s">
        <v>7</v>
      </c>
      <c r="D389">
        <v>5184</v>
      </c>
      <c r="E389">
        <v>5184.3662100000001</v>
      </c>
      <c r="F389">
        <v>5184.38915</v>
      </c>
      <c r="H389" s="1">
        <f t="shared" si="18"/>
        <v>46079.975694444445</v>
      </c>
      <c r="I389" s="1">
        <f t="shared" si="19"/>
        <v>46079.975694444445</v>
      </c>
      <c r="J389">
        <f t="shared" si="20"/>
        <v>1772148300</v>
      </c>
    </row>
    <row r="390" spans="1:10" x14ac:dyDescent="0.55000000000000004">
      <c r="A390">
        <v>1772148600</v>
      </c>
      <c r="B390" t="s">
        <v>6</v>
      </c>
      <c r="C390" t="s">
        <v>7</v>
      </c>
      <c r="D390">
        <v>5183.32</v>
      </c>
      <c r="E390">
        <v>5184.2573400000001</v>
      </c>
      <c r="F390">
        <v>5184.3232399999997</v>
      </c>
      <c r="H390" s="1">
        <f t="shared" si="18"/>
        <v>46079.979166666672</v>
      </c>
      <c r="I390" s="1">
        <f t="shared" si="19"/>
        <v>46079.979166666664</v>
      </c>
      <c r="J390">
        <f t="shared" si="20"/>
        <v>1772148600</v>
      </c>
    </row>
    <row r="391" spans="1:10" x14ac:dyDescent="0.55000000000000004">
      <c r="A391">
        <v>1772148900</v>
      </c>
      <c r="B391" t="s">
        <v>6</v>
      </c>
      <c r="C391" t="s">
        <v>7</v>
      </c>
      <c r="D391">
        <v>5187.21</v>
      </c>
      <c r="E391">
        <v>5184.1674000000003</v>
      </c>
      <c r="F391">
        <v>5184.24532</v>
      </c>
      <c r="H391" s="1">
        <f t="shared" si="18"/>
        <v>46079.982638888891</v>
      </c>
      <c r="I391" s="1">
        <f t="shared" si="19"/>
        <v>46079.982638888891</v>
      </c>
      <c r="J391">
        <f t="shared" si="20"/>
        <v>1772148900</v>
      </c>
    </row>
    <row r="392" spans="1:10" x14ac:dyDescent="0.55000000000000004">
      <c r="A392">
        <v>1772149200</v>
      </c>
      <c r="B392" t="s">
        <v>6</v>
      </c>
      <c r="C392" t="s">
        <v>7</v>
      </c>
      <c r="D392">
        <v>5186.0200000000004</v>
      </c>
      <c r="E392">
        <v>5184.0591400000003</v>
      </c>
      <c r="F392">
        <v>5184.1522299999997</v>
      </c>
      <c r="H392" s="1">
        <f t="shared" si="18"/>
        <v>46079.986111111109</v>
      </c>
      <c r="I392" s="1">
        <f t="shared" si="19"/>
        <v>46079.986111111109</v>
      </c>
      <c r="J392">
        <f t="shared" si="20"/>
        <v>1772149200</v>
      </c>
    </row>
    <row r="393" spans="1:10" x14ac:dyDescent="0.55000000000000004">
      <c r="A393">
        <v>1772149500</v>
      </c>
      <c r="B393" t="s">
        <v>6</v>
      </c>
      <c r="C393" t="s">
        <v>7</v>
      </c>
      <c r="D393">
        <v>5183.96</v>
      </c>
      <c r="E393">
        <v>5184.04342</v>
      </c>
      <c r="F393">
        <v>5184.0978299999997</v>
      </c>
      <c r="H393" s="1">
        <f t="shared" si="18"/>
        <v>46079.989583333328</v>
      </c>
      <c r="I393" s="1">
        <f t="shared" si="19"/>
        <v>46079.989583333336</v>
      </c>
      <c r="J393">
        <f t="shared" si="20"/>
        <v>1772149500</v>
      </c>
    </row>
    <row r="394" spans="1:10" x14ac:dyDescent="0.55000000000000004">
      <c r="A394">
        <v>1772149800</v>
      </c>
      <c r="B394" t="s">
        <v>6</v>
      </c>
      <c r="C394" t="s">
        <v>7</v>
      </c>
      <c r="D394">
        <v>5184.93</v>
      </c>
      <c r="E394">
        <v>5184.2452300000004</v>
      </c>
      <c r="F394">
        <v>5184.1715299999996</v>
      </c>
      <c r="H394" s="1">
        <f t="shared" si="18"/>
        <v>46079.993055555555</v>
      </c>
      <c r="I394" s="1">
        <f t="shared" si="19"/>
        <v>46079.993055555555</v>
      </c>
      <c r="J394">
        <f t="shared" si="20"/>
        <v>1772149800</v>
      </c>
    </row>
    <row r="395" spans="1:10" x14ac:dyDescent="0.55000000000000004">
      <c r="A395">
        <v>1772150100</v>
      </c>
      <c r="B395" t="s">
        <v>6</v>
      </c>
      <c r="C395" t="s">
        <v>7</v>
      </c>
      <c r="D395">
        <v>5184.6099999999997</v>
      </c>
      <c r="E395">
        <v>5184.6511300000002</v>
      </c>
      <c r="F395">
        <v>5184.4113299999999</v>
      </c>
      <c r="H395" s="1">
        <f t="shared" si="18"/>
        <v>46079.996527777781</v>
      </c>
      <c r="I395" s="1">
        <f t="shared" si="19"/>
        <v>46079.996527777781</v>
      </c>
      <c r="J395">
        <f t="shared" si="20"/>
        <v>1772150100</v>
      </c>
    </row>
    <row r="396" spans="1:10" x14ac:dyDescent="0.55000000000000004">
      <c r="A396">
        <v>1772150400</v>
      </c>
      <c r="B396" t="s">
        <v>6</v>
      </c>
      <c r="C396" t="s">
        <v>7</v>
      </c>
      <c r="D396">
        <v>5180.24</v>
      </c>
      <c r="E396">
        <v>5185.2187700000004</v>
      </c>
      <c r="F396">
        <v>5184.8150500000002</v>
      </c>
      <c r="H396" s="1">
        <f t="shared" si="18"/>
        <v>46080</v>
      </c>
      <c r="I396" s="1">
        <f t="shared" si="19"/>
        <v>46080</v>
      </c>
      <c r="J396">
        <f t="shared" si="20"/>
        <v>1772150400</v>
      </c>
    </row>
    <row r="397" spans="1:10" x14ac:dyDescent="0.55000000000000004">
      <c r="A397">
        <v>1772150700</v>
      </c>
      <c r="B397" t="s">
        <v>6</v>
      </c>
      <c r="C397" t="s">
        <v>7</v>
      </c>
      <c r="D397">
        <v>5182.68</v>
      </c>
      <c r="E397">
        <v>5185.9276300000001</v>
      </c>
      <c r="F397">
        <v>5185.3713399999997</v>
      </c>
      <c r="H397" s="1">
        <f t="shared" si="18"/>
        <v>46080.003472222219</v>
      </c>
      <c r="I397" s="1">
        <f t="shared" si="19"/>
        <v>46080.003472222219</v>
      </c>
      <c r="J397">
        <f t="shared" si="20"/>
        <v>1772150700</v>
      </c>
    </row>
    <row r="398" spans="1:10" x14ac:dyDescent="0.55000000000000004">
      <c r="A398">
        <v>1772151000</v>
      </c>
      <c r="B398" t="s">
        <v>6</v>
      </c>
      <c r="C398" t="s">
        <v>7</v>
      </c>
      <c r="D398">
        <v>5185.8900000000003</v>
      </c>
      <c r="E398">
        <v>5186.5115999999998</v>
      </c>
      <c r="F398">
        <v>5185.9414699999998</v>
      </c>
      <c r="H398" s="1">
        <f t="shared" si="18"/>
        <v>46080.006944444445</v>
      </c>
      <c r="I398" s="1">
        <f t="shared" si="19"/>
        <v>46080.006944444445</v>
      </c>
      <c r="J398">
        <f t="shared" si="20"/>
        <v>1772151000</v>
      </c>
    </row>
    <row r="399" spans="1:10" x14ac:dyDescent="0.55000000000000004">
      <c r="A399">
        <v>1772151300</v>
      </c>
      <c r="B399" t="s">
        <v>6</v>
      </c>
      <c r="C399" t="s">
        <v>7</v>
      </c>
      <c r="D399">
        <v>5189.28</v>
      </c>
      <c r="E399">
        <v>5186.6573799999996</v>
      </c>
      <c r="F399">
        <v>5186.2994200000003</v>
      </c>
      <c r="H399" s="1">
        <f t="shared" si="18"/>
        <v>46080.010416666672</v>
      </c>
      <c r="I399" s="1">
        <f t="shared" si="19"/>
        <v>46080.010416666664</v>
      </c>
      <c r="J399">
        <f t="shared" si="20"/>
        <v>1772151300</v>
      </c>
    </row>
    <row r="400" spans="1:10" x14ac:dyDescent="0.55000000000000004">
      <c r="A400">
        <v>1772151600</v>
      </c>
      <c r="B400" t="s">
        <v>6</v>
      </c>
      <c r="C400" t="s">
        <v>7</v>
      </c>
      <c r="D400">
        <v>5192.47</v>
      </c>
      <c r="E400">
        <v>5186.1036700000004</v>
      </c>
      <c r="F400">
        <v>5186.2015499999998</v>
      </c>
      <c r="H400" s="1">
        <f t="shared" si="18"/>
        <v>46080.013888888891</v>
      </c>
      <c r="I400" s="1">
        <f t="shared" si="19"/>
        <v>46080.013888888891</v>
      </c>
      <c r="J400">
        <f t="shared" si="20"/>
        <v>1772151600</v>
      </c>
    </row>
    <row r="401" spans="1:10" x14ac:dyDescent="0.55000000000000004">
      <c r="A401">
        <v>1772151900</v>
      </c>
      <c r="B401" t="s">
        <v>6</v>
      </c>
      <c r="C401" t="s">
        <v>7</v>
      </c>
      <c r="D401">
        <v>5188.1400000000003</v>
      </c>
      <c r="E401">
        <v>5184.7170299999998</v>
      </c>
      <c r="F401">
        <v>5185.4592899999998</v>
      </c>
      <c r="H401" s="1">
        <f t="shared" si="18"/>
        <v>46080.017361111109</v>
      </c>
      <c r="I401" s="1">
        <f t="shared" si="19"/>
        <v>46080.017361111109</v>
      </c>
      <c r="J401">
        <f t="shared" si="20"/>
        <v>1772151900</v>
      </c>
    </row>
    <row r="402" spans="1:10" x14ac:dyDescent="0.55000000000000004">
      <c r="A402">
        <v>1772152200</v>
      </c>
      <c r="B402" t="s">
        <v>6</v>
      </c>
      <c r="C402" t="s">
        <v>7</v>
      </c>
      <c r="D402">
        <v>5182.22</v>
      </c>
      <c r="E402">
        <v>5182.68282</v>
      </c>
      <c r="F402">
        <v>5184.0710600000002</v>
      </c>
      <c r="H402" s="1">
        <f t="shared" si="18"/>
        <v>46080.020833333328</v>
      </c>
      <c r="I402" s="1">
        <f t="shared" si="19"/>
        <v>46080.020833333336</v>
      </c>
      <c r="J402">
        <f t="shared" si="20"/>
        <v>1772152200</v>
      </c>
    </row>
    <row r="403" spans="1:10" x14ac:dyDescent="0.55000000000000004">
      <c r="A403">
        <v>1772152500</v>
      </c>
      <c r="B403" t="s">
        <v>6</v>
      </c>
      <c r="C403" t="s">
        <v>7</v>
      </c>
      <c r="D403">
        <v>5174.71</v>
      </c>
      <c r="E403">
        <v>5180.3527700000004</v>
      </c>
      <c r="F403">
        <v>5182.21191</v>
      </c>
      <c r="H403" s="1">
        <f t="shared" si="18"/>
        <v>46080.024305555555</v>
      </c>
      <c r="I403" s="1">
        <f t="shared" si="19"/>
        <v>46080.024305555555</v>
      </c>
      <c r="J403">
        <f t="shared" si="20"/>
        <v>1772152500</v>
      </c>
    </row>
    <row r="404" spans="1:10" x14ac:dyDescent="0.55000000000000004">
      <c r="A404">
        <v>1772152800</v>
      </c>
      <c r="B404" t="s">
        <v>6</v>
      </c>
      <c r="C404" t="s">
        <v>7</v>
      </c>
      <c r="D404">
        <v>5176.2</v>
      </c>
      <c r="E404">
        <v>5178.1641600000003</v>
      </c>
      <c r="F404">
        <v>5180.18804</v>
      </c>
      <c r="H404" s="1">
        <f t="shared" si="18"/>
        <v>46080.027777777781</v>
      </c>
      <c r="I404" s="1">
        <f t="shared" si="19"/>
        <v>46080.027777777781</v>
      </c>
      <c r="J404">
        <f t="shared" si="20"/>
        <v>1772152800</v>
      </c>
    </row>
    <row r="405" spans="1:10" x14ac:dyDescent="0.55000000000000004">
      <c r="A405">
        <v>1772153100</v>
      </c>
      <c r="B405" t="s">
        <v>6</v>
      </c>
      <c r="C405" t="s">
        <v>7</v>
      </c>
      <c r="D405">
        <v>5173.8999999999996</v>
      </c>
      <c r="E405">
        <v>5176.29756</v>
      </c>
      <c r="F405">
        <v>5178.2428</v>
      </c>
      <c r="H405" s="1">
        <f t="shared" si="18"/>
        <v>46080.03125</v>
      </c>
      <c r="I405" s="1">
        <f t="shared" si="19"/>
        <v>46080.03125</v>
      </c>
      <c r="J405">
        <f t="shared" si="20"/>
        <v>1772153100</v>
      </c>
    </row>
    <row r="406" spans="1:10" x14ac:dyDescent="0.55000000000000004">
      <c r="A406">
        <v>1772153400</v>
      </c>
      <c r="B406" t="s">
        <v>6</v>
      </c>
      <c r="C406" t="s">
        <v>7</v>
      </c>
      <c r="D406">
        <v>5176.5600000000004</v>
      </c>
      <c r="E406">
        <v>5174.9664000000002</v>
      </c>
      <c r="F406">
        <v>5176.6045999999997</v>
      </c>
      <c r="H406" s="1">
        <f t="shared" si="18"/>
        <v>46080.034722222219</v>
      </c>
      <c r="I406" s="1">
        <f t="shared" si="19"/>
        <v>46080.034722222219</v>
      </c>
      <c r="J406">
        <f t="shared" si="20"/>
        <v>1772153400</v>
      </c>
    </row>
    <row r="407" spans="1:10" x14ac:dyDescent="0.55000000000000004">
      <c r="A407">
        <v>1772153700</v>
      </c>
      <c r="B407" t="s">
        <v>6</v>
      </c>
      <c r="C407" t="s">
        <v>7</v>
      </c>
      <c r="D407">
        <v>5174.97</v>
      </c>
      <c r="E407">
        <v>5174.1785499999996</v>
      </c>
      <c r="F407">
        <v>5175.3915800000004</v>
      </c>
      <c r="H407" s="1">
        <f t="shared" si="18"/>
        <v>46080.038194444445</v>
      </c>
      <c r="I407" s="1">
        <f t="shared" si="19"/>
        <v>46080.038194444445</v>
      </c>
      <c r="J407">
        <f t="shared" si="20"/>
        <v>1772153700</v>
      </c>
    </row>
    <row r="408" spans="1:10" x14ac:dyDescent="0.55000000000000004">
      <c r="A408">
        <v>1772154000</v>
      </c>
      <c r="B408" t="s">
        <v>6</v>
      </c>
      <c r="C408" t="s">
        <v>7</v>
      </c>
      <c r="D408">
        <v>5175.37</v>
      </c>
      <c r="E408">
        <v>5173.9927600000001</v>
      </c>
      <c r="F408">
        <v>5174.6921700000003</v>
      </c>
      <c r="H408" s="1">
        <f t="shared" si="18"/>
        <v>46080.041666666672</v>
      </c>
      <c r="I408" s="1">
        <f t="shared" si="19"/>
        <v>46080.041666666664</v>
      </c>
      <c r="J408">
        <f t="shared" si="20"/>
        <v>1772154000</v>
      </c>
    </row>
    <row r="409" spans="1:10" x14ac:dyDescent="0.55000000000000004">
      <c r="A409">
        <v>1772154300</v>
      </c>
      <c r="B409" t="s">
        <v>6</v>
      </c>
      <c r="C409" t="s">
        <v>7</v>
      </c>
      <c r="D409">
        <v>5174.8599999999997</v>
      </c>
      <c r="E409">
        <v>5174.3678200000004</v>
      </c>
      <c r="F409">
        <v>5174.53</v>
      </c>
      <c r="H409" s="1">
        <f t="shared" si="18"/>
        <v>46080.045138888891</v>
      </c>
      <c r="I409" s="1">
        <f t="shared" si="19"/>
        <v>46080.045138888891</v>
      </c>
      <c r="J409">
        <f t="shared" si="20"/>
        <v>1772154300</v>
      </c>
    </row>
    <row r="410" spans="1:10" x14ac:dyDescent="0.55000000000000004">
      <c r="A410">
        <v>1772154600</v>
      </c>
      <c r="B410" t="s">
        <v>6</v>
      </c>
      <c r="C410" t="s">
        <v>7</v>
      </c>
      <c r="D410">
        <v>5176.58</v>
      </c>
      <c r="E410">
        <v>5175.2682000000004</v>
      </c>
      <c r="F410">
        <v>5174.8990999999996</v>
      </c>
      <c r="H410" s="1">
        <f t="shared" si="18"/>
        <v>46080.048611111109</v>
      </c>
      <c r="I410" s="1">
        <f t="shared" si="19"/>
        <v>46080.048611111109</v>
      </c>
      <c r="J410">
        <f t="shared" si="20"/>
        <v>1772154600</v>
      </c>
    </row>
    <row r="411" spans="1:10" x14ac:dyDescent="0.55000000000000004">
      <c r="A411">
        <v>1772154900</v>
      </c>
      <c r="B411" t="s">
        <v>6</v>
      </c>
      <c r="C411" t="s">
        <v>7</v>
      </c>
      <c r="D411">
        <v>5177.91</v>
      </c>
      <c r="E411">
        <v>5176.6018700000004</v>
      </c>
      <c r="F411">
        <v>5175.7504799999997</v>
      </c>
      <c r="H411" s="1">
        <f t="shared" si="18"/>
        <v>46080.052083333328</v>
      </c>
      <c r="I411" s="1">
        <f t="shared" si="19"/>
        <v>46080.052083333336</v>
      </c>
      <c r="J411">
        <f t="shared" si="20"/>
        <v>1772154900</v>
      </c>
    </row>
    <row r="412" spans="1:10" x14ac:dyDescent="0.55000000000000004">
      <c r="A412">
        <v>1772155200</v>
      </c>
      <c r="B412" t="s">
        <v>6</v>
      </c>
      <c r="C412" t="s">
        <v>7</v>
      </c>
      <c r="D412">
        <v>5177.8599999999997</v>
      </c>
      <c r="E412">
        <v>5178.3150800000003</v>
      </c>
      <c r="F412">
        <v>5177.0327799999995</v>
      </c>
      <c r="H412" s="1">
        <f t="shared" si="18"/>
        <v>46080.055555555555</v>
      </c>
      <c r="I412" s="1">
        <f t="shared" si="19"/>
        <v>46080.055555555555</v>
      </c>
      <c r="J412">
        <f t="shared" si="20"/>
        <v>1772155200</v>
      </c>
    </row>
    <row r="413" spans="1:10" x14ac:dyDescent="0.55000000000000004">
      <c r="A413">
        <v>1772155500</v>
      </c>
      <c r="B413" t="s">
        <v>6</v>
      </c>
      <c r="C413" t="s">
        <v>7</v>
      </c>
      <c r="D413">
        <v>5174.99</v>
      </c>
      <c r="E413">
        <v>5180.4122799999996</v>
      </c>
      <c r="F413">
        <v>5178.72253</v>
      </c>
      <c r="H413" s="1">
        <f t="shared" si="18"/>
        <v>46080.059027777781</v>
      </c>
      <c r="I413" s="1">
        <f t="shared" si="19"/>
        <v>46080.059027777781</v>
      </c>
      <c r="J413">
        <f t="shared" si="20"/>
        <v>1772155500</v>
      </c>
    </row>
    <row r="414" spans="1:10" x14ac:dyDescent="0.55000000000000004">
      <c r="A414">
        <v>1772155800</v>
      </c>
      <c r="B414" t="s">
        <v>6</v>
      </c>
      <c r="C414" t="s">
        <v>7</v>
      </c>
      <c r="D414">
        <v>5182.1400000000003</v>
      </c>
      <c r="E414">
        <v>5182.9564899999996</v>
      </c>
      <c r="F414">
        <v>5180.8395099999998</v>
      </c>
      <c r="H414" s="1">
        <f t="shared" si="18"/>
        <v>46080.0625</v>
      </c>
      <c r="I414" s="1">
        <f t="shared" si="19"/>
        <v>46080.0625</v>
      </c>
      <c r="J414">
        <f t="shared" si="20"/>
        <v>1772155800</v>
      </c>
    </row>
    <row r="415" spans="1:10" x14ac:dyDescent="0.55000000000000004">
      <c r="A415">
        <v>1772156100</v>
      </c>
      <c r="B415" t="s">
        <v>6</v>
      </c>
      <c r="C415" t="s">
        <v>7</v>
      </c>
      <c r="D415">
        <v>5190.7</v>
      </c>
      <c r="E415">
        <v>5185.6921599999996</v>
      </c>
      <c r="F415">
        <v>5183.26584</v>
      </c>
      <c r="H415" s="1">
        <f t="shared" si="18"/>
        <v>46080.065972222219</v>
      </c>
      <c r="I415" s="1">
        <f t="shared" si="19"/>
        <v>46080.065972222219</v>
      </c>
      <c r="J415">
        <f t="shared" si="20"/>
        <v>1772156100</v>
      </c>
    </row>
    <row r="416" spans="1:10" x14ac:dyDescent="0.55000000000000004">
      <c r="A416">
        <v>1772156400</v>
      </c>
      <c r="B416" t="s">
        <v>6</v>
      </c>
      <c r="C416" t="s">
        <v>7</v>
      </c>
      <c r="D416">
        <v>5188.6499999999996</v>
      </c>
      <c r="E416">
        <v>5188.2752600000003</v>
      </c>
      <c r="F416">
        <v>5185.7705500000002</v>
      </c>
      <c r="H416" s="1">
        <f t="shared" si="18"/>
        <v>46080.069444444445</v>
      </c>
      <c r="I416" s="1">
        <f t="shared" si="19"/>
        <v>46080.069444444445</v>
      </c>
      <c r="J416">
        <f t="shared" si="20"/>
        <v>1772156400</v>
      </c>
    </row>
    <row r="417" spans="1:10" x14ac:dyDescent="0.55000000000000004">
      <c r="A417">
        <v>1772156700</v>
      </c>
      <c r="B417" t="s">
        <v>6</v>
      </c>
      <c r="C417" t="s">
        <v>7</v>
      </c>
      <c r="D417">
        <v>5188.54</v>
      </c>
      <c r="E417">
        <v>5190.62284</v>
      </c>
      <c r="F417">
        <v>5188.1966899999998</v>
      </c>
      <c r="H417" s="1">
        <f t="shared" si="18"/>
        <v>46080.072916666672</v>
      </c>
      <c r="I417" s="1">
        <f t="shared" si="19"/>
        <v>46080.072916666664</v>
      </c>
      <c r="J417">
        <f t="shared" si="20"/>
        <v>1772156700</v>
      </c>
    </row>
    <row r="418" spans="1:10" x14ac:dyDescent="0.55000000000000004">
      <c r="A418">
        <v>1772157000</v>
      </c>
      <c r="B418" t="s">
        <v>6</v>
      </c>
      <c r="C418" t="s">
        <v>7</v>
      </c>
      <c r="D418">
        <v>5192.1000000000004</v>
      </c>
      <c r="E418">
        <v>5192.5814799999998</v>
      </c>
      <c r="F418">
        <v>5190.3890899999997</v>
      </c>
      <c r="H418" s="1">
        <f t="shared" si="18"/>
        <v>46080.076388888891</v>
      </c>
      <c r="I418" s="1">
        <f t="shared" si="19"/>
        <v>46080.076388888891</v>
      </c>
      <c r="J418">
        <f t="shared" si="20"/>
        <v>1772157000</v>
      </c>
    </row>
    <row r="419" spans="1:10" x14ac:dyDescent="0.55000000000000004">
      <c r="A419">
        <v>1772157300</v>
      </c>
      <c r="B419" t="s">
        <v>6</v>
      </c>
      <c r="C419" t="s">
        <v>7</v>
      </c>
      <c r="D419">
        <v>5194.22</v>
      </c>
      <c r="E419">
        <v>5193.8848699999999</v>
      </c>
      <c r="F419">
        <v>5192.1369800000002</v>
      </c>
      <c r="H419" s="1">
        <f t="shared" si="18"/>
        <v>46080.079861111109</v>
      </c>
      <c r="I419" s="1">
        <f t="shared" si="19"/>
        <v>46080.079861111109</v>
      </c>
      <c r="J419">
        <f t="shared" si="20"/>
        <v>1772157300</v>
      </c>
    </row>
    <row r="420" spans="1:10" x14ac:dyDescent="0.55000000000000004">
      <c r="A420">
        <v>1772157600</v>
      </c>
      <c r="B420" t="s">
        <v>6</v>
      </c>
      <c r="C420" t="s">
        <v>7</v>
      </c>
      <c r="D420">
        <v>5193.3100000000004</v>
      </c>
      <c r="E420">
        <v>5194.3381099999997</v>
      </c>
      <c r="F420">
        <v>5193.2375400000001</v>
      </c>
      <c r="H420" s="1">
        <f t="shared" si="18"/>
        <v>46080.083333333328</v>
      </c>
      <c r="I420" s="1">
        <f t="shared" si="19"/>
        <v>46080.083333333336</v>
      </c>
      <c r="J420">
        <f t="shared" si="20"/>
        <v>1772157600</v>
      </c>
    </row>
    <row r="421" spans="1:10" x14ac:dyDescent="0.55000000000000004">
      <c r="A421">
        <v>1772157900</v>
      </c>
      <c r="B421" t="s">
        <v>6</v>
      </c>
      <c r="C421" t="s">
        <v>7</v>
      </c>
      <c r="D421">
        <v>5195.28</v>
      </c>
      <c r="E421">
        <v>5193.8959800000002</v>
      </c>
      <c r="F421">
        <v>5193.5667599999997</v>
      </c>
      <c r="H421" s="1">
        <f t="shared" si="18"/>
        <v>46080.086805555555</v>
      </c>
      <c r="I421" s="1">
        <f t="shared" si="19"/>
        <v>46080.086805555555</v>
      </c>
      <c r="J421">
        <f t="shared" si="20"/>
        <v>1772157900</v>
      </c>
    </row>
    <row r="422" spans="1:10" x14ac:dyDescent="0.55000000000000004">
      <c r="A422">
        <v>1772158200</v>
      </c>
      <c r="B422" t="s">
        <v>6</v>
      </c>
      <c r="C422" t="s">
        <v>7</v>
      </c>
      <c r="D422">
        <v>5194.16</v>
      </c>
      <c r="E422">
        <v>5192.5242699999999</v>
      </c>
      <c r="F422">
        <v>5193.0455199999997</v>
      </c>
      <c r="H422" s="1">
        <f t="shared" si="18"/>
        <v>46080.090277777781</v>
      </c>
      <c r="I422" s="1">
        <f t="shared" si="19"/>
        <v>46080.090277777781</v>
      </c>
      <c r="J422">
        <f t="shared" si="20"/>
        <v>1772158200</v>
      </c>
    </row>
    <row r="423" spans="1:10" x14ac:dyDescent="0.55000000000000004">
      <c r="A423">
        <v>1772158500</v>
      </c>
      <c r="B423" t="s">
        <v>6</v>
      </c>
      <c r="C423" t="s">
        <v>7</v>
      </c>
      <c r="D423">
        <v>5191.24</v>
      </c>
      <c r="E423">
        <v>5190.3885200000004</v>
      </c>
      <c r="F423">
        <v>5191.71702</v>
      </c>
      <c r="H423" s="1">
        <f t="shared" si="18"/>
        <v>46080.09375</v>
      </c>
      <c r="I423" s="1">
        <f t="shared" si="19"/>
        <v>46080.09375</v>
      </c>
      <c r="J423">
        <f t="shared" si="20"/>
        <v>1772158500</v>
      </c>
    </row>
    <row r="424" spans="1:10" x14ac:dyDescent="0.55000000000000004">
      <c r="A424">
        <v>1772158800</v>
      </c>
      <c r="B424" t="s">
        <v>6</v>
      </c>
      <c r="C424" t="s">
        <v>7</v>
      </c>
      <c r="D424">
        <v>5186.66</v>
      </c>
      <c r="E424">
        <v>5187.8008600000003</v>
      </c>
      <c r="F424">
        <v>5189.7589399999997</v>
      </c>
      <c r="H424" s="1">
        <f t="shared" si="18"/>
        <v>46080.097222222219</v>
      </c>
      <c r="I424" s="1">
        <f t="shared" si="19"/>
        <v>46080.097222222219</v>
      </c>
      <c r="J424">
        <f t="shared" si="20"/>
        <v>1772158800</v>
      </c>
    </row>
    <row r="425" spans="1:10" x14ac:dyDescent="0.55000000000000004">
      <c r="A425">
        <v>1772159100</v>
      </c>
      <c r="B425" t="s">
        <v>6</v>
      </c>
      <c r="C425" t="s">
        <v>7</v>
      </c>
      <c r="D425">
        <v>5183.93</v>
      </c>
      <c r="E425">
        <v>5185.1629000000003</v>
      </c>
      <c r="F425">
        <v>5187.4609200000004</v>
      </c>
      <c r="H425" s="1">
        <f t="shared" si="18"/>
        <v>46080.100694444445</v>
      </c>
      <c r="I425" s="1">
        <f t="shared" si="19"/>
        <v>46080.100694444445</v>
      </c>
      <c r="J425">
        <f t="shared" si="20"/>
        <v>1772159100</v>
      </c>
    </row>
    <row r="426" spans="1:10" x14ac:dyDescent="0.55000000000000004">
      <c r="A426">
        <v>1772159400</v>
      </c>
      <c r="B426" t="s">
        <v>6</v>
      </c>
      <c r="C426" t="s">
        <v>7</v>
      </c>
      <c r="D426">
        <v>5183.74</v>
      </c>
      <c r="E426">
        <v>5182.8147499999995</v>
      </c>
      <c r="F426">
        <v>5185.1378400000003</v>
      </c>
      <c r="H426" s="1">
        <f t="shared" si="18"/>
        <v>46080.104166666672</v>
      </c>
      <c r="I426" s="1">
        <f t="shared" si="19"/>
        <v>46080.104166666664</v>
      </c>
      <c r="J426">
        <f t="shared" si="20"/>
        <v>1772159400</v>
      </c>
    </row>
    <row r="427" spans="1:10" x14ac:dyDescent="0.55000000000000004">
      <c r="A427">
        <v>1772159700</v>
      </c>
      <c r="B427" t="s">
        <v>6</v>
      </c>
      <c r="C427" t="s">
        <v>7</v>
      </c>
      <c r="D427">
        <v>5178.53</v>
      </c>
      <c r="E427">
        <v>5180.9683100000002</v>
      </c>
      <c r="F427">
        <v>5183.0530699999999</v>
      </c>
      <c r="H427" s="1">
        <f t="shared" si="18"/>
        <v>46080.107638888891</v>
      </c>
      <c r="I427" s="1">
        <f t="shared" si="19"/>
        <v>46080.107638888891</v>
      </c>
      <c r="J427">
        <f t="shared" si="20"/>
        <v>1772159700</v>
      </c>
    </row>
    <row r="428" spans="1:10" x14ac:dyDescent="0.55000000000000004">
      <c r="A428">
        <v>1772160000</v>
      </c>
      <c r="B428" t="s">
        <v>6</v>
      </c>
      <c r="C428" t="s">
        <v>7</v>
      </c>
      <c r="D428">
        <v>5181.46</v>
      </c>
      <c r="E428">
        <v>5179.8719700000001</v>
      </c>
      <c r="F428">
        <v>5181.46252</v>
      </c>
      <c r="H428" s="1">
        <f t="shared" si="18"/>
        <v>46080.111111111109</v>
      </c>
      <c r="I428" s="1">
        <f t="shared" si="19"/>
        <v>46080.111111111109</v>
      </c>
      <c r="J428">
        <f t="shared" si="20"/>
        <v>1772160000</v>
      </c>
    </row>
    <row r="429" spans="1:10" x14ac:dyDescent="0.55000000000000004">
      <c r="A429">
        <v>1772160300</v>
      </c>
      <c r="B429" t="s">
        <v>6</v>
      </c>
      <c r="C429" t="s">
        <v>7</v>
      </c>
      <c r="D429">
        <v>5178.68</v>
      </c>
      <c r="E429">
        <v>5179.45075</v>
      </c>
      <c r="F429">
        <v>5180.4566299999997</v>
      </c>
      <c r="H429" s="1">
        <f t="shared" si="18"/>
        <v>46080.114583333328</v>
      </c>
      <c r="I429" s="1">
        <f t="shared" si="19"/>
        <v>46080.114583333336</v>
      </c>
      <c r="J429">
        <f t="shared" si="20"/>
        <v>1772160300</v>
      </c>
    </row>
    <row r="430" spans="1:10" x14ac:dyDescent="0.55000000000000004">
      <c r="A430">
        <v>1772160600</v>
      </c>
      <c r="B430" t="s">
        <v>6</v>
      </c>
      <c r="C430" t="s">
        <v>7</v>
      </c>
      <c r="D430">
        <v>5177.7700000000004</v>
      </c>
      <c r="E430">
        <v>5179.6981699999997</v>
      </c>
      <c r="F430">
        <v>5180.0774000000001</v>
      </c>
      <c r="H430" s="1">
        <f t="shared" si="18"/>
        <v>46080.118055555555</v>
      </c>
      <c r="I430" s="1">
        <f t="shared" si="19"/>
        <v>46080.118055555555</v>
      </c>
      <c r="J430">
        <f t="shared" si="20"/>
        <v>1772160600</v>
      </c>
    </row>
    <row r="431" spans="1:10" x14ac:dyDescent="0.55000000000000004">
      <c r="A431">
        <v>1772160900</v>
      </c>
      <c r="B431" t="s">
        <v>6</v>
      </c>
      <c r="C431" t="s">
        <v>7</v>
      </c>
      <c r="D431">
        <v>5183.68</v>
      </c>
      <c r="E431">
        <v>5180.4945100000004</v>
      </c>
      <c r="F431">
        <v>5180.2859600000002</v>
      </c>
      <c r="H431" s="1">
        <f t="shared" si="18"/>
        <v>46080.121527777781</v>
      </c>
      <c r="I431" s="1">
        <f t="shared" si="19"/>
        <v>46080.121527777781</v>
      </c>
      <c r="J431">
        <f t="shared" si="20"/>
        <v>1772160900</v>
      </c>
    </row>
    <row r="432" spans="1:10" x14ac:dyDescent="0.55000000000000004">
      <c r="A432">
        <v>1772161200</v>
      </c>
      <c r="B432" t="s">
        <v>6</v>
      </c>
      <c r="C432" t="s">
        <v>7</v>
      </c>
      <c r="D432">
        <v>5182.75</v>
      </c>
      <c r="E432">
        <v>5181.5238399999998</v>
      </c>
      <c r="F432">
        <v>5180.9049000000005</v>
      </c>
      <c r="H432" s="1">
        <f t="shared" si="18"/>
        <v>46080.125</v>
      </c>
      <c r="I432" s="1">
        <f t="shared" si="19"/>
        <v>46080.125</v>
      </c>
      <c r="J432">
        <f t="shared" si="20"/>
        <v>1772161200</v>
      </c>
    </row>
    <row r="433" spans="1:10" x14ac:dyDescent="0.55000000000000004">
      <c r="A433">
        <v>1772161500</v>
      </c>
      <c r="B433" t="s">
        <v>6</v>
      </c>
      <c r="C433" t="s">
        <v>7</v>
      </c>
      <c r="D433">
        <v>5183.04</v>
      </c>
      <c r="E433">
        <v>5182.6796199999999</v>
      </c>
      <c r="F433">
        <v>5181.7922600000002</v>
      </c>
      <c r="H433" s="1">
        <f t="shared" si="18"/>
        <v>46080.128472222219</v>
      </c>
      <c r="I433" s="1">
        <f t="shared" si="19"/>
        <v>46080.128472222219</v>
      </c>
      <c r="J433">
        <f t="shared" si="20"/>
        <v>1772161500</v>
      </c>
    </row>
    <row r="434" spans="1:10" x14ac:dyDescent="0.55000000000000004">
      <c r="A434">
        <v>1772161800</v>
      </c>
      <c r="B434" t="s">
        <v>6</v>
      </c>
      <c r="C434" t="s">
        <v>7</v>
      </c>
      <c r="D434">
        <v>5182.8999999999996</v>
      </c>
      <c r="E434">
        <v>5183.8615300000001</v>
      </c>
      <c r="F434">
        <v>5182.8268900000003</v>
      </c>
      <c r="H434" s="1">
        <f t="shared" si="18"/>
        <v>46080.131944444445</v>
      </c>
      <c r="I434" s="1">
        <f t="shared" si="19"/>
        <v>46080.131944444445</v>
      </c>
      <c r="J434">
        <f t="shared" si="20"/>
        <v>1772161800</v>
      </c>
    </row>
    <row r="435" spans="1:10" x14ac:dyDescent="0.55000000000000004">
      <c r="A435">
        <v>1772162100</v>
      </c>
      <c r="B435" t="s">
        <v>6</v>
      </c>
      <c r="C435" t="s">
        <v>7</v>
      </c>
      <c r="D435">
        <v>5183.78</v>
      </c>
      <c r="E435">
        <v>5184.9960700000001</v>
      </c>
      <c r="F435">
        <v>5183.9114799999998</v>
      </c>
      <c r="H435" s="1">
        <f t="shared" si="18"/>
        <v>46080.135416666672</v>
      </c>
      <c r="I435" s="1">
        <f t="shared" si="19"/>
        <v>46080.135416666664</v>
      </c>
      <c r="J435">
        <f t="shared" si="20"/>
        <v>1772162100</v>
      </c>
    </row>
    <row r="436" spans="1:10" x14ac:dyDescent="0.55000000000000004">
      <c r="A436">
        <v>1772162400</v>
      </c>
      <c r="B436" t="s">
        <v>6</v>
      </c>
      <c r="C436" t="s">
        <v>7</v>
      </c>
      <c r="D436">
        <v>5185.07</v>
      </c>
      <c r="E436">
        <v>5186.0020199999999</v>
      </c>
      <c r="F436">
        <v>5184.9567500000003</v>
      </c>
      <c r="H436" s="1">
        <f t="shared" si="18"/>
        <v>46080.138888888891</v>
      </c>
      <c r="I436" s="1">
        <f t="shared" si="19"/>
        <v>46080.138888888891</v>
      </c>
      <c r="J436">
        <f t="shared" si="20"/>
        <v>1772162400</v>
      </c>
    </row>
    <row r="437" spans="1:10" x14ac:dyDescent="0.55000000000000004">
      <c r="A437">
        <v>1772162700</v>
      </c>
      <c r="B437" t="s">
        <v>6</v>
      </c>
      <c r="C437" t="s">
        <v>7</v>
      </c>
      <c r="D437">
        <v>5186.8900000000003</v>
      </c>
      <c r="E437">
        <v>5186.7898299999997</v>
      </c>
      <c r="F437">
        <v>5185.8732900000005</v>
      </c>
      <c r="H437" s="1">
        <f t="shared" si="18"/>
        <v>46080.142361111109</v>
      </c>
      <c r="I437" s="1">
        <f t="shared" si="19"/>
        <v>46080.142361111109</v>
      </c>
      <c r="J437">
        <f t="shared" si="20"/>
        <v>1772162700</v>
      </c>
    </row>
    <row r="438" spans="1:10" x14ac:dyDescent="0.55000000000000004">
      <c r="A438">
        <v>1772163000</v>
      </c>
      <c r="B438" t="s">
        <v>6</v>
      </c>
      <c r="C438" t="s">
        <v>7</v>
      </c>
      <c r="D438">
        <v>5187.76</v>
      </c>
      <c r="E438">
        <v>5187.2837300000001</v>
      </c>
      <c r="F438">
        <v>5186.5785100000003</v>
      </c>
      <c r="H438" s="1">
        <f t="shared" si="18"/>
        <v>46080.145833333328</v>
      </c>
      <c r="I438" s="1">
        <f t="shared" si="19"/>
        <v>46080.145833333336</v>
      </c>
      <c r="J438">
        <f t="shared" si="20"/>
        <v>1772163000</v>
      </c>
    </row>
    <row r="439" spans="1:10" x14ac:dyDescent="0.55000000000000004">
      <c r="A439">
        <v>1772163300</v>
      </c>
      <c r="B439" t="s">
        <v>6</v>
      </c>
      <c r="C439" t="s">
        <v>7</v>
      </c>
      <c r="D439">
        <v>5186.55</v>
      </c>
      <c r="E439">
        <v>5187.4727499999999</v>
      </c>
      <c r="F439">
        <v>5187.0256300000001</v>
      </c>
      <c r="H439" s="1">
        <f t="shared" si="18"/>
        <v>46080.149305555555</v>
      </c>
      <c r="I439" s="1">
        <f t="shared" si="19"/>
        <v>46080.149305555555</v>
      </c>
      <c r="J439">
        <f t="shared" si="20"/>
        <v>1772163300</v>
      </c>
    </row>
    <row r="440" spans="1:10" x14ac:dyDescent="0.55000000000000004">
      <c r="A440">
        <v>1772163600</v>
      </c>
      <c r="B440" t="s">
        <v>6</v>
      </c>
      <c r="C440" t="s">
        <v>7</v>
      </c>
      <c r="D440">
        <v>5187.17</v>
      </c>
      <c r="E440">
        <v>5187.43073</v>
      </c>
      <c r="F440">
        <v>5187.2281800000001</v>
      </c>
      <c r="H440" s="1">
        <f t="shared" si="18"/>
        <v>46080.152777777781</v>
      </c>
      <c r="I440" s="1">
        <f t="shared" si="19"/>
        <v>46080.152777777781</v>
      </c>
      <c r="J440">
        <f t="shared" si="20"/>
        <v>1772163600</v>
      </c>
    </row>
    <row r="441" spans="1:10" x14ac:dyDescent="0.55000000000000004">
      <c r="A441">
        <v>1772163900</v>
      </c>
      <c r="B441" t="s">
        <v>6</v>
      </c>
      <c r="C441" t="s">
        <v>7</v>
      </c>
      <c r="D441">
        <v>5189.7</v>
      </c>
      <c r="E441">
        <v>5187.20831</v>
      </c>
      <c r="F441">
        <v>5187.2182400000002</v>
      </c>
      <c r="H441" s="1">
        <f t="shared" si="18"/>
        <v>46080.15625</v>
      </c>
      <c r="I441" s="1">
        <f t="shared" si="19"/>
        <v>46080.15625</v>
      </c>
      <c r="J441">
        <f t="shared" si="20"/>
        <v>1772163900</v>
      </c>
    </row>
    <row r="442" spans="1:10" x14ac:dyDescent="0.55000000000000004">
      <c r="A442">
        <v>1772164200</v>
      </c>
      <c r="B442" t="s">
        <v>6</v>
      </c>
      <c r="C442" t="s">
        <v>7</v>
      </c>
      <c r="D442">
        <v>5189.59</v>
      </c>
      <c r="E442">
        <v>5186.8348599999999</v>
      </c>
      <c r="F442">
        <v>5187.0265499999996</v>
      </c>
      <c r="H442" s="1">
        <f t="shared" si="18"/>
        <v>46080.159722222219</v>
      </c>
      <c r="I442" s="1">
        <f t="shared" si="19"/>
        <v>46080.159722222219</v>
      </c>
      <c r="J442">
        <f t="shared" si="20"/>
        <v>1772164200</v>
      </c>
    </row>
    <row r="443" spans="1:10" x14ac:dyDescent="0.55000000000000004">
      <c r="A443">
        <v>1772164500</v>
      </c>
      <c r="B443" t="s">
        <v>6</v>
      </c>
      <c r="C443" t="s">
        <v>7</v>
      </c>
      <c r="D443">
        <v>5184</v>
      </c>
      <c r="E443">
        <v>5186.4260400000003</v>
      </c>
      <c r="F443">
        <v>5186.7263000000003</v>
      </c>
      <c r="H443" s="1">
        <f t="shared" si="18"/>
        <v>46080.163194444445</v>
      </c>
      <c r="I443" s="1">
        <f t="shared" si="19"/>
        <v>46080.163194444445</v>
      </c>
      <c r="J443">
        <f t="shared" si="20"/>
        <v>1772164500</v>
      </c>
    </row>
    <row r="444" spans="1:10" x14ac:dyDescent="0.55000000000000004">
      <c r="A444">
        <v>1772164800</v>
      </c>
      <c r="B444" t="s">
        <v>6</v>
      </c>
      <c r="C444" t="s">
        <v>7</v>
      </c>
      <c r="D444">
        <v>5185.32</v>
      </c>
      <c r="E444">
        <v>5186.2345999999998</v>
      </c>
      <c r="F444">
        <v>5186.48045</v>
      </c>
      <c r="H444" s="1">
        <f t="shared" si="18"/>
        <v>46080.166666666672</v>
      </c>
      <c r="I444" s="1">
        <f t="shared" si="19"/>
        <v>46080.166666666664</v>
      </c>
      <c r="J444">
        <f t="shared" si="20"/>
        <v>1772164800</v>
      </c>
    </row>
    <row r="445" spans="1:10" x14ac:dyDescent="0.55000000000000004">
      <c r="A445">
        <v>1772165100</v>
      </c>
      <c r="B445" t="s">
        <v>6</v>
      </c>
      <c r="C445" t="s">
        <v>7</v>
      </c>
      <c r="D445">
        <v>5185.8900000000003</v>
      </c>
      <c r="E445">
        <v>5186.2623599999997</v>
      </c>
      <c r="F445">
        <v>5186.3714099999997</v>
      </c>
      <c r="H445" s="1">
        <f t="shared" si="18"/>
        <v>46080.170138888891</v>
      </c>
      <c r="I445" s="1">
        <f t="shared" si="19"/>
        <v>46080.170138888891</v>
      </c>
      <c r="J445">
        <f t="shared" si="20"/>
        <v>1772165100</v>
      </c>
    </row>
    <row r="446" spans="1:10" x14ac:dyDescent="0.55000000000000004">
      <c r="A446">
        <v>1772165400</v>
      </c>
      <c r="B446" t="s">
        <v>6</v>
      </c>
      <c r="C446" t="s">
        <v>7</v>
      </c>
      <c r="D446">
        <v>5186.6099999999997</v>
      </c>
      <c r="E446">
        <v>5186.4580800000003</v>
      </c>
      <c r="F446">
        <v>5186.4147400000002</v>
      </c>
      <c r="H446" s="1">
        <f t="shared" si="18"/>
        <v>46080.173611111109</v>
      </c>
      <c r="I446" s="1">
        <f t="shared" si="19"/>
        <v>46080.173611111109</v>
      </c>
      <c r="J446">
        <f t="shared" si="20"/>
        <v>1772165400</v>
      </c>
    </row>
    <row r="447" spans="1:10" x14ac:dyDescent="0.55000000000000004">
      <c r="A447">
        <v>1772165700</v>
      </c>
      <c r="B447" t="s">
        <v>6</v>
      </c>
      <c r="C447" t="s">
        <v>7</v>
      </c>
      <c r="D447">
        <v>5184.83</v>
      </c>
      <c r="E447">
        <v>5186.7286599999998</v>
      </c>
      <c r="F447">
        <v>5186.5717000000004</v>
      </c>
      <c r="H447" s="1">
        <f t="shared" si="18"/>
        <v>46080.177083333328</v>
      </c>
      <c r="I447" s="1">
        <f t="shared" si="19"/>
        <v>46080.177083333336</v>
      </c>
      <c r="J447">
        <f t="shared" si="20"/>
        <v>1772165700</v>
      </c>
    </row>
    <row r="448" spans="1:10" x14ac:dyDescent="0.55000000000000004">
      <c r="A448">
        <v>1772166000</v>
      </c>
      <c r="B448" t="s">
        <v>6</v>
      </c>
      <c r="C448" t="s">
        <v>7</v>
      </c>
      <c r="D448">
        <v>5187.8599999999997</v>
      </c>
      <c r="E448">
        <v>5187.0119599999998</v>
      </c>
      <c r="F448">
        <v>5186.7918300000001</v>
      </c>
      <c r="H448" s="1">
        <f t="shared" si="18"/>
        <v>46080.180555555555</v>
      </c>
      <c r="I448" s="1">
        <f t="shared" si="19"/>
        <v>46080.180555555555</v>
      </c>
      <c r="J448">
        <f t="shared" si="20"/>
        <v>1772166000</v>
      </c>
    </row>
    <row r="449" spans="1:10" x14ac:dyDescent="0.55000000000000004">
      <c r="A449">
        <v>1772166300</v>
      </c>
      <c r="B449" t="s">
        <v>6</v>
      </c>
      <c r="C449" t="s">
        <v>7</v>
      </c>
      <c r="D449">
        <v>5187.37</v>
      </c>
      <c r="E449">
        <v>5187.1081400000003</v>
      </c>
      <c r="F449">
        <v>5186.9499900000001</v>
      </c>
      <c r="H449" s="1">
        <f t="shared" si="18"/>
        <v>46080.184027777781</v>
      </c>
      <c r="I449" s="1">
        <f t="shared" si="19"/>
        <v>46080.184027777781</v>
      </c>
      <c r="J449">
        <f t="shared" si="20"/>
        <v>1772166300</v>
      </c>
    </row>
    <row r="450" spans="1:10" x14ac:dyDescent="0.55000000000000004">
      <c r="A450">
        <v>1772166600</v>
      </c>
      <c r="B450" t="s">
        <v>6</v>
      </c>
      <c r="C450" t="s">
        <v>7</v>
      </c>
      <c r="D450">
        <v>5186.79</v>
      </c>
      <c r="E450">
        <v>5186.9433200000003</v>
      </c>
      <c r="F450">
        <v>5186.9466499999999</v>
      </c>
      <c r="H450" s="1">
        <f t="shared" si="18"/>
        <v>46080.1875</v>
      </c>
      <c r="I450" s="1">
        <f t="shared" si="19"/>
        <v>46080.1875</v>
      </c>
      <c r="J450">
        <f t="shared" si="20"/>
        <v>1772166600</v>
      </c>
    </row>
    <row r="451" spans="1:10" x14ac:dyDescent="0.55000000000000004">
      <c r="A451">
        <v>1772166900</v>
      </c>
      <c r="B451" t="s">
        <v>6</v>
      </c>
      <c r="C451" t="s">
        <v>7</v>
      </c>
      <c r="D451">
        <v>5187.75</v>
      </c>
      <c r="E451">
        <v>5186.5076900000004</v>
      </c>
      <c r="F451">
        <v>5186.7271700000001</v>
      </c>
      <c r="H451" s="1">
        <f t="shared" ref="H451:H500" si="21">(A451/86400)+25569</f>
        <v>46080.190972222219</v>
      </c>
      <c r="I451" s="1">
        <f t="shared" ref="I451:I500" si="22">CEILING(INT(H451*1440)/1440*288,1)/288</f>
        <v>46080.190972222219</v>
      </c>
      <c r="J451">
        <f t="shared" ref="J451:J500" si="23">MROUND((I451-25569)*86400,300)</f>
        <v>1772166900</v>
      </c>
    </row>
    <row r="452" spans="1:10" x14ac:dyDescent="0.55000000000000004">
      <c r="A452">
        <v>1772167200</v>
      </c>
      <c r="B452" t="s">
        <v>6</v>
      </c>
      <c r="C452" t="s">
        <v>7</v>
      </c>
      <c r="D452">
        <v>5187.34</v>
      </c>
      <c r="E452">
        <v>5185.8213800000003</v>
      </c>
      <c r="F452">
        <v>5186.2742699999999</v>
      </c>
      <c r="H452" s="1">
        <f t="shared" si="21"/>
        <v>46080.194444444445</v>
      </c>
      <c r="I452" s="1">
        <f t="shared" si="22"/>
        <v>46080.194444444445</v>
      </c>
      <c r="J452">
        <f t="shared" si="23"/>
        <v>1772167200</v>
      </c>
    </row>
    <row r="453" spans="1:10" x14ac:dyDescent="0.55000000000000004">
      <c r="A453">
        <v>1772167500</v>
      </c>
      <c r="B453" t="s">
        <v>6</v>
      </c>
      <c r="C453" t="s">
        <v>7</v>
      </c>
      <c r="D453">
        <v>5185.67</v>
      </c>
      <c r="E453">
        <v>5185.0329300000003</v>
      </c>
      <c r="F453">
        <v>5185.6535999999996</v>
      </c>
      <c r="H453" s="1">
        <f t="shared" si="21"/>
        <v>46080.197916666672</v>
      </c>
      <c r="I453" s="1">
        <f t="shared" si="22"/>
        <v>46080.197916666664</v>
      </c>
      <c r="J453">
        <f t="shared" si="23"/>
        <v>1772167500</v>
      </c>
    </row>
    <row r="454" spans="1:10" x14ac:dyDescent="0.55000000000000004">
      <c r="A454">
        <v>1772167800</v>
      </c>
      <c r="B454" t="s">
        <v>6</v>
      </c>
      <c r="C454" t="s">
        <v>7</v>
      </c>
      <c r="D454">
        <v>5183.22</v>
      </c>
      <c r="E454">
        <v>5184.3773300000003</v>
      </c>
      <c r="F454">
        <v>5185.0154700000003</v>
      </c>
      <c r="H454" s="1">
        <f t="shared" si="21"/>
        <v>46080.201388888891</v>
      </c>
      <c r="I454" s="1">
        <f t="shared" si="22"/>
        <v>46080.201388888891</v>
      </c>
      <c r="J454">
        <f t="shared" si="23"/>
        <v>1772167800</v>
      </c>
    </row>
    <row r="455" spans="1:10" x14ac:dyDescent="0.55000000000000004">
      <c r="A455">
        <v>1772168100</v>
      </c>
      <c r="B455" t="s">
        <v>6</v>
      </c>
      <c r="C455" t="s">
        <v>7</v>
      </c>
      <c r="D455">
        <v>5181.88</v>
      </c>
      <c r="E455">
        <v>5184.1055999999999</v>
      </c>
      <c r="F455">
        <v>5184.5605299999997</v>
      </c>
      <c r="H455" s="1">
        <f t="shared" si="21"/>
        <v>46080.204861111109</v>
      </c>
      <c r="I455" s="1">
        <f t="shared" si="22"/>
        <v>46080.204861111109</v>
      </c>
      <c r="J455">
        <f t="shared" si="23"/>
        <v>1772168100</v>
      </c>
    </row>
    <row r="456" spans="1:10" x14ac:dyDescent="0.55000000000000004">
      <c r="A456">
        <v>1772168400</v>
      </c>
      <c r="B456" t="s">
        <v>6</v>
      </c>
      <c r="C456" t="s">
        <v>7</v>
      </c>
      <c r="D456">
        <v>5184.54</v>
      </c>
      <c r="E456">
        <v>5184.3994700000003</v>
      </c>
      <c r="F456">
        <v>5184.4799999999996</v>
      </c>
      <c r="H456" s="1">
        <f t="shared" si="21"/>
        <v>46080.208333333328</v>
      </c>
      <c r="I456" s="1">
        <f t="shared" si="22"/>
        <v>46080.208333333336</v>
      </c>
      <c r="J456">
        <f t="shared" si="23"/>
        <v>1772168400</v>
      </c>
    </row>
    <row r="457" spans="1:10" x14ac:dyDescent="0.55000000000000004">
      <c r="A457">
        <v>1772168700</v>
      </c>
      <c r="B457" t="s">
        <v>6</v>
      </c>
      <c r="C457" t="s">
        <v>7</v>
      </c>
      <c r="D457">
        <v>5185.09</v>
      </c>
      <c r="E457">
        <v>5185.2387799999997</v>
      </c>
      <c r="F457">
        <v>5184.8593899999996</v>
      </c>
      <c r="H457" s="1">
        <f t="shared" si="21"/>
        <v>46080.211805555555</v>
      </c>
      <c r="I457" s="1">
        <f t="shared" si="22"/>
        <v>46080.211805555555</v>
      </c>
      <c r="J457">
        <f t="shared" si="23"/>
        <v>1772168700</v>
      </c>
    </row>
    <row r="458" spans="1:10" x14ac:dyDescent="0.55000000000000004">
      <c r="A458">
        <v>1772169000</v>
      </c>
      <c r="B458" t="s">
        <v>6</v>
      </c>
      <c r="C458" t="s">
        <v>7</v>
      </c>
      <c r="D458">
        <v>5187.34</v>
      </c>
      <c r="E458">
        <v>5186.5737099999997</v>
      </c>
      <c r="F458">
        <v>5185.7165500000001</v>
      </c>
      <c r="H458" s="1">
        <f t="shared" si="21"/>
        <v>46080.215277777781</v>
      </c>
      <c r="I458" s="1">
        <f t="shared" si="22"/>
        <v>46080.215277777781</v>
      </c>
      <c r="J458">
        <f t="shared" si="23"/>
        <v>1772169000</v>
      </c>
    </row>
    <row r="459" spans="1:10" x14ac:dyDescent="0.55000000000000004">
      <c r="A459">
        <v>1772169300</v>
      </c>
      <c r="B459" t="s">
        <v>6</v>
      </c>
      <c r="C459" t="s">
        <v>7</v>
      </c>
      <c r="D459">
        <v>5186.4799999999996</v>
      </c>
      <c r="E459">
        <v>5188.2272599999997</v>
      </c>
      <c r="F459">
        <v>5186.9718999999996</v>
      </c>
      <c r="H459" s="1">
        <f t="shared" si="21"/>
        <v>46080.21875</v>
      </c>
      <c r="I459" s="1">
        <f t="shared" si="22"/>
        <v>46080.21875</v>
      </c>
      <c r="J459">
        <f t="shared" si="23"/>
        <v>1772169300</v>
      </c>
    </row>
    <row r="460" spans="1:10" x14ac:dyDescent="0.55000000000000004">
      <c r="A460">
        <v>1772169600</v>
      </c>
      <c r="B460" t="s">
        <v>6</v>
      </c>
      <c r="C460" t="s">
        <v>7</v>
      </c>
      <c r="D460">
        <v>5189.16</v>
      </c>
      <c r="E460">
        <v>5190.0573000000004</v>
      </c>
      <c r="F460">
        <v>5188.5146000000004</v>
      </c>
      <c r="H460" s="1">
        <f t="shared" si="21"/>
        <v>46080.222222222219</v>
      </c>
      <c r="I460" s="1">
        <f t="shared" si="22"/>
        <v>46080.222222222219</v>
      </c>
      <c r="J460">
        <f t="shared" si="23"/>
        <v>1772169600</v>
      </c>
    </row>
    <row r="461" spans="1:10" x14ac:dyDescent="0.55000000000000004">
      <c r="A461">
        <v>1772169900</v>
      </c>
      <c r="B461" t="s">
        <v>6</v>
      </c>
      <c r="C461" t="s">
        <v>7</v>
      </c>
      <c r="D461">
        <v>5194.8</v>
      </c>
      <c r="E461">
        <v>5191.8124500000004</v>
      </c>
      <c r="F461">
        <v>5190.1635299999998</v>
      </c>
      <c r="H461" s="1">
        <f t="shared" si="21"/>
        <v>46080.225694444445</v>
      </c>
      <c r="I461" s="1">
        <f t="shared" si="22"/>
        <v>46080.225694444445</v>
      </c>
      <c r="J461">
        <f t="shared" si="23"/>
        <v>1772169900</v>
      </c>
    </row>
    <row r="462" spans="1:10" x14ac:dyDescent="0.55000000000000004">
      <c r="A462">
        <v>1772170200</v>
      </c>
      <c r="B462" t="s">
        <v>6</v>
      </c>
      <c r="C462" t="s">
        <v>7</v>
      </c>
      <c r="D462">
        <v>5196.26</v>
      </c>
      <c r="E462">
        <v>5193.1883500000004</v>
      </c>
      <c r="F462">
        <v>5191.6759400000001</v>
      </c>
      <c r="H462" s="1">
        <f t="shared" si="21"/>
        <v>46080.229166666672</v>
      </c>
      <c r="I462" s="1">
        <f t="shared" si="22"/>
        <v>46080.229166666664</v>
      </c>
      <c r="J462">
        <f t="shared" si="23"/>
        <v>1772170200</v>
      </c>
    </row>
    <row r="463" spans="1:10" x14ac:dyDescent="0.55000000000000004">
      <c r="A463">
        <v>1772170500</v>
      </c>
      <c r="B463" t="s">
        <v>6</v>
      </c>
      <c r="C463" t="s">
        <v>7</v>
      </c>
      <c r="D463">
        <v>5194.54</v>
      </c>
      <c r="E463">
        <v>5194.0722500000002</v>
      </c>
      <c r="F463">
        <v>5192.8741</v>
      </c>
      <c r="H463" s="1">
        <f t="shared" si="21"/>
        <v>46080.232638888891</v>
      </c>
      <c r="I463" s="1">
        <f t="shared" si="22"/>
        <v>46080.232638888891</v>
      </c>
      <c r="J463">
        <f t="shared" si="23"/>
        <v>1772170500</v>
      </c>
    </row>
    <row r="464" spans="1:10" x14ac:dyDescent="0.55000000000000004">
      <c r="A464">
        <v>1772170800</v>
      </c>
      <c r="B464" t="s">
        <v>6</v>
      </c>
      <c r="C464" t="s">
        <v>7</v>
      </c>
      <c r="D464">
        <v>5191.87</v>
      </c>
      <c r="E464">
        <v>5194.5386200000003</v>
      </c>
      <c r="F464">
        <v>5193.7063600000001</v>
      </c>
      <c r="H464" s="1">
        <f t="shared" si="21"/>
        <v>46080.236111111109</v>
      </c>
      <c r="I464" s="1">
        <f t="shared" si="22"/>
        <v>46080.236111111109</v>
      </c>
      <c r="J464">
        <f t="shared" si="23"/>
        <v>1772170800</v>
      </c>
    </row>
    <row r="465" spans="1:10" x14ac:dyDescent="0.55000000000000004">
      <c r="A465">
        <v>1772171100</v>
      </c>
      <c r="B465" t="s">
        <v>6</v>
      </c>
      <c r="C465" t="s">
        <v>7</v>
      </c>
      <c r="D465">
        <v>5191.26</v>
      </c>
      <c r="E465">
        <v>5194.7620200000001</v>
      </c>
      <c r="F465">
        <v>5194.2341900000001</v>
      </c>
      <c r="H465" s="1">
        <f t="shared" si="21"/>
        <v>46080.239583333328</v>
      </c>
      <c r="I465" s="1">
        <f t="shared" si="22"/>
        <v>46080.239583333336</v>
      </c>
      <c r="J465">
        <f t="shared" si="23"/>
        <v>1772171100</v>
      </c>
    </row>
    <row r="466" spans="1:10" x14ac:dyDescent="0.55000000000000004">
      <c r="A466">
        <v>1772171400</v>
      </c>
      <c r="B466" t="s">
        <v>6</v>
      </c>
      <c r="C466" t="s">
        <v>7</v>
      </c>
      <c r="D466">
        <v>5194.8599999999997</v>
      </c>
      <c r="E466">
        <v>5194.8841400000001</v>
      </c>
      <c r="F466">
        <v>5194.5591700000004</v>
      </c>
      <c r="H466" s="1">
        <f t="shared" si="21"/>
        <v>46080.243055555555</v>
      </c>
      <c r="I466" s="1">
        <f t="shared" si="22"/>
        <v>46080.243055555555</v>
      </c>
      <c r="J466">
        <f t="shared" si="23"/>
        <v>1772171400</v>
      </c>
    </row>
    <row r="467" spans="1:10" x14ac:dyDescent="0.55000000000000004">
      <c r="A467">
        <v>1772171700</v>
      </c>
      <c r="B467" t="s">
        <v>6</v>
      </c>
      <c r="C467" t="s">
        <v>7</v>
      </c>
      <c r="D467">
        <v>5197.92</v>
      </c>
      <c r="E467">
        <v>5194.9270500000002</v>
      </c>
      <c r="F467">
        <v>5194.7431100000003</v>
      </c>
      <c r="H467" s="1">
        <f t="shared" si="21"/>
        <v>46080.246527777781</v>
      </c>
      <c r="I467" s="1">
        <f t="shared" si="22"/>
        <v>46080.246527777781</v>
      </c>
      <c r="J467">
        <f t="shared" si="23"/>
        <v>1772171700</v>
      </c>
    </row>
    <row r="468" spans="1:10" x14ac:dyDescent="0.55000000000000004">
      <c r="A468">
        <v>1772172000</v>
      </c>
      <c r="B468" t="s">
        <v>6</v>
      </c>
      <c r="C468" t="s">
        <v>7</v>
      </c>
      <c r="D468">
        <v>5193.54</v>
      </c>
      <c r="E468">
        <v>5194.8907799999997</v>
      </c>
      <c r="F468">
        <v>5194.8169399999997</v>
      </c>
      <c r="H468" s="1">
        <f t="shared" si="21"/>
        <v>46080.25</v>
      </c>
      <c r="I468" s="1">
        <f t="shared" si="22"/>
        <v>46080.25</v>
      </c>
      <c r="J468">
        <f t="shared" si="23"/>
        <v>1772172000</v>
      </c>
    </row>
    <row r="469" spans="1:10" x14ac:dyDescent="0.55000000000000004">
      <c r="A469">
        <v>1772172300</v>
      </c>
      <c r="B469" t="s">
        <v>6</v>
      </c>
      <c r="C469" t="s">
        <v>7</v>
      </c>
      <c r="D469">
        <v>5194.7299999999996</v>
      </c>
      <c r="E469">
        <v>5194.9351699999997</v>
      </c>
      <c r="F469">
        <v>5194.8760599999996</v>
      </c>
      <c r="H469" s="1">
        <f t="shared" si="21"/>
        <v>46080.253472222219</v>
      </c>
      <c r="I469" s="1">
        <f t="shared" si="22"/>
        <v>46080.253472222219</v>
      </c>
      <c r="J469">
        <f t="shared" si="23"/>
        <v>1772172300</v>
      </c>
    </row>
    <row r="470" spans="1:10" x14ac:dyDescent="0.55000000000000004">
      <c r="A470">
        <v>1772172600</v>
      </c>
      <c r="B470" t="s">
        <v>6</v>
      </c>
      <c r="C470" t="s">
        <v>7</v>
      </c>
      <c r="D470">
        <v>5197.1400000000003</v>
      </c>
      <c r="E470">
        <v>5195.0295500000002</v>
      </c>
      <c r="F470">
        <v>5194.9528</v>
      </c>
      <c r="H470" s="1">
        <f t="shared" si="21"/>
        <v>46080.256944444445</v>
      </c>
      <c r="I470" s="1">
        <f t="shared" si="22"/>
        <v>46080.256944444445</v>
      </c>
      <c r="J470">
        <f t="shared" si="23"/>
        <v>1772172600</v>
      </c>
    </row>
    <row r="471" spans="1:10" x14ac:dyDescent="0.55000000000000004">
      <c r="A471">
        <v>1772172900</v>
      </c>
      <c r="B471" t="s">
        <v>6</v>
      </c>
      <c r="C471" t="s">
        <v>7</v>
      </c>
      <c r="D471">
        <v>5195.58</v>
      </c>
      <c r="E471">
        <v>5195.0588200000002</v>
      </c>
      <c r="F471">
        <v>5195.0058099999997</v>
      </c>
      <c r="H471" s="1">
        <f t="shared" si="21"/>
        <v>46080.260416666672</v>
      </c>
      <c r="I471" s="1">
        <f t="shared" si="22"/>
        <v>46080.260416666664</v>
      </c>
      <c r="J471">
        <f t="shared" si="23"/>
        <v>1772172900</v>
      </c>
    </row>
    <row r="472" spans="1:10" x14ac:dyDescent="0.55000000000000004">
      <c r="A472">
        <v>1772173200</v>
      </c>
      <c r="B472" t="s">
        <v>6</v>
      </c>
      <c r="C472" t="s">
        <v>7</v>
      </c>
      <c r="D472">
        <v>5195</v>
      </c>
      <c r="E472">
        <v>5194.98279</v>
      </c>
      <c r="F472">
        <v>5194.9943000000003</v>
      </c>
      <c r="H472" s="1">
        <f t="shared" si="21"/>
        <v>46080.263888888891</v>
      </c>
      <c r="I472" s="1">
        <f t="shared" si="22"/>
        <v>46080.263888888891</v>
      </c>
      <c r="J472">
        <f t="shared" si="23"/>
        <v>1772173200</v>
      </c>
    </row>
    <row r="473" spans="1:10" x14ac:dyDescent="0.55000000000000004">
      <c r="A473">
        <v>1772173500</v>
      </c>
      <c r="B473" t="s">
        <v>6</v>
      </c>
      <c r="C473" t="s">
        <v>7</v>
      </c>
      <c r="D473">
        <v>5193.22</v>
      </c>
      <c r="E473">
        <v>5194.7261500000004</v>
      </c>
      <c r="F473">
        <v>5194.8602199999996</v>
      </c>
      <c r="H473" s="1">
        <f t="shared" si="21"/>
        <v>46080.267361111109</v>
      </c>
      <c r="I473" s="1">
        <f t="shared" si="22"/>
        <v>46080.267361111109</v>
      </c>
      <c r="J473">
        <f t="shared" si="23"/>
        <v>1772173500</v>
      </c>
    </row>
    <row r="474" spans="1:10" x14ac:dyDescent="0.55000000000000004">
      <c r="A474">
        <v>1772173800</v>
      </c>
      <c r="B474" t="s">
        <v>6</v>
      </c>
      <c r="C474" t="s">
        <v>7</v>
      </c>
      <c r="D474">
        <v>5192.34</v>
      </c>
      <c r="E474">
        <v>5194.2508399999997</v>
      </c>
      <c r="F474">
        <v>5194.5555299999996</v>
      </c>
      <c r="H474" s="1">
        <f t="shared" si="21"/>
        <v>46080.270833333328</v>
      </c>
      <c r="I474" s="1">
        <f t="shared" si="22"/>
        <v>46080.270833333336</v>
      </c>
      <c r="J474">
        <f t="shared" si="23"/>
        <v>1772173800</v>
      </c>
    </row>
    <row r="475" spans="1:10" x14ac:dyDescent="0.55000000000000004">
      <c r="A475">
        <v>1772174100</v>
      </c>
      <c r="B475" t="s">
        <v>6</v>
      </c>
      <c r="C475" t="s">
        <v>7</v>
      </c>
      <c r="D475">
        <v>5194.18</v>
      </c>
      <c r="E475">
        <v>5193.4988199999998</v>
      </c>
      <c r="F475">
        <v>5194.02718</v>
      </c>
      <c r="H475" s="1">
        <f t="shared" si="21"/>
        <v>46080.274305555555</v>
      </c>
      <c r="I475" s="1">
        <f t="shared" si="22"/>
        <v>46080.274305555555</v>
      </c>
      <c r="J475">
        <f t="shared" si="23"/>
        <v>1772174100</v>
      </c>
    </row>
    <row r="476" spans="1:10" x14ac:dyDescent="0.55000000000000004">
      <c r="A476">
        <v>1772174400</v>
      </c>
      <c r="B476" t="s">
        <v>6</v>
      </c>
      <c r="C476" t="s">
        <v>7</v>
      </c>
      <c r="D476">
        <v>5193.45</v>
      </c>
      <c r="E476">
        <v>5192.3671199999999</v>
      </c>
      <c r="F476">
        <v>5193.19715</v>
      </c>
      <c r="H476" s="1">
        <f t="shared" si="21"/>
        <v>46080.277777777781</v>
      </c>
      <c r="I476" s="1">
        <f t="shared" si="22"/>
        <v>46080.277777777781</v>
      </c>
      <c r="J476">
        <f t="shared" si="23"/>
        <v>1772174400</v>
      </c>
    </row>
    <row r="477" spans="1:10" x14ac:dyDescent="0.55000000000000004">
      <c r="A477">
        <v>1772174700</v>
      </c>
      <c r="B477" t="s">
        <v>6</v>
      </c>
      <c r="C477" t="s">
        <v>7</v>
      </c>
      <c r="D477">
        <v>5191.8900000000003</v>
      </c>
      <c r="E477">
        <v>5190.8675300000004</v>
      </c>
      <c r="F477">
        <v>5192.0323399999997</v>
      </c>
      <c r="H477" s="1">
        <f t="shared" si="21"/>
        <v>46080.28125</v>
      </c>
      <c r="I477" s="1">
        <f t="shared" si="22"/>
        <v>46080.28125</v>
      </c>
      <c r="J477">
        <f t="shared" si="23"/>
        <v>1772174700</v>
      </c>
    </row>
    <row r="478" spans="1:10" x14ac:dyDescent="0.55000000000000004">
      <c r="A478">
        <v>1772175000</v>
      </c>
      <c r="B478" t="s">
        <v>6</v>
      </c>
      <c r="C478" t="s">
        <v>7</v>
      </c>
      <c r="D478">
        <v>5188.8500000000004</v>
      </c>
      <c r="E478">
        <v>5189.0911699999997</v>
      </c>
      <c r="F478">
        <v>5190.5617599999996</v>
      </c>
      <c r="H478" s="1">
        <f t="shared" si="21"/>
        <v>46080.284722222219</v>
      </c>
      <c r="I478" s="1">
        <f t="shared" si="22"/>
        <v>46080.284722222219</v>
      </c>
      <c r="J478">
        <f t="shared" si="23"/>
        <v>1772175000</v>
      </c>
    </row>
    <row r="479" spans="1:10" x14ac:dyDescent="0.55000000000000004">
      <c r="A479">
        <v>1772175300</v>
      </c>
      <c r="B479" t="s">
        <v>6</v>
      </c>
      <c r="C479" t="s">
        <v>7</v>
      </c>
      <c r="D479">
        <v>5185.71</v>
      </c>
      <c r="E479">
        <v>5187.2010099999998</v>
      </c>
      <c r="F479">
        <v>5188.8813899999996</v>
      </c>
      <c r="H479" s="1">
        <f t="shared" si="21"/>
        <v>46080.288194444445</v>
      </c>
      <c r="I479" s="1">
        <f t="shared" si="22"/>
        <v>46080.288194444445</v>
      </c>
      <c r="J479">
        <f t="shared" si="23"/>
        <v>1772175300</v>
      </c>
    </row>
    <row r="480" spans="1:10" x14ac:dyDescent="0.55000000000000004">
      <c r="A480">
        <v>1772175600</v>
      </c>
      <c r="B480" t="s">
        <v>6</v>
      </c>
      <c r="C480" t="s">
        <v>7</v>
      </c>
      <c r="D480">
        <v>5185.28</v>
      </c>
      <c r="E480">
        <v>5185.38663</v>
      </c>
      <c r="F480">
        <v>5187.1340099999998</v>
      </c>
      <c r="H480" s="1">
        <f t="shared" si="21"/>
        <v>46080.291666666672</v>
      </c>
      <c r="I480" s="1">
        <f t="shared" si="22"/>
        <v>46080.291666666664</v>
      </c>
      <c r="J480">
        <f t="shared" si="23"/>
        <v>1772175600</v>
      </c>
    </row>
    <row r="481" spans="1:10" x14ac:dyDescent="0.55000000000000004">
      <c r="A481">
        <v>1772175900</v>
      </c>
      <c r="B481" t="s">
        <v>6</v>
      </c>
      <c r="C481" t="s">
        <v>7</v>
      </c>
      <c r="D481">
        <v>5187.16</v>
      </c>
      <c r="E481">
        <v>5183.7547699999996</v>
      </c>
      <c r="F481">
        <v>5185.4443899999997</v>
      </c>
      <c r="H481" s="1">
        <f t="shared" si="21"/>
        <v>46080.295138888891</v>
      </c>
      <c r="I481" s="1">
        <f t="shared" si="22"/>
        <v>46080.295138888891</v>
      </c>
      <c r="J481">
        <f t="shared" si="23"/>
        <v>1772175900</v>
      </c>
    </row>
    <row r="482" spans="1:10" x14ac:dyDescent="0.55000000000000004">
      <c r="A482">
        <v>1772176200</v>
      </c>
      <c r="B482" t="s">
        <v>6</v>
      </c>
      <c r="C482" t="s">
        <v>7</v>
      </c>
      <c r="D482">
        <v>5181.7</v>
      </c>
      <c r="E482">
        <v>5182.3249800000003</v>
      </c>
      <c r="F482">
        <v>5183.8846899999999</v>
      </c>
      <c r="H482" s="1">
        <f t="shared" si="21"/>
        <v>46080.298611111109</v>
      </c>
      <c r="I482" s="1">
        <f t="shared" si="22"/>
        <v>46080.298611111109</v>
      </c>
      <c r="J482">
        <f t="shared" si="23"/>
        <v>1772176200</v>
      </c>
    </row>
    <row r="483" spans="1:10" x14ac:dyDescent="0.55000000000000004">
      <c r="A483">
        <v>1772176500</v>
      </c>
      <c r="B483" t="s">
        <v>6</v>
      </c>
      <c r="C483" t="s">
        <v>7</v>
      </c>
      <c r="D483">
        <v>5177.62</v>
      </c>
      <c r="E483">
        <v>5181.2828600000003</v>
      </c>
      <c r="F483">
        <v>5182.5837700000002</v>
      </c>
      <c r="H483" s="1">
        <f t="shared" si="21"/>
        <v>46080.302083333328</v>
      </c>
      <c r="I483" s="1">
        <f t="shared" si="22"/>
        <v>46080.302083333336</v>
      </c>
      <c r="J483">
        <f t="shared" si="23"/>
        <v>1772176500</v>
      </c>
    </row>
    <row r="484" spans="1:10" x14ac:dyDescent="0.55000000000000004">
      <c r="A484">
        <v>1772176800</v>
      </c>
      <c r="B484" t="s">
        <v>6</v>
      </c>
      <c r="C484" t="s">
        <v>7</v>
      </c>
      <c r="D484">
        <v>5182.82</v>
      </c>
      <c r="E484">
        <v>5180.7289199999996</v>
      </c>
      <c r="F484">
        <v>5181.6563500000002</v>
      </c>
      <c r="H484" s="1">
        <f t="shared" si="21"/>
        <v>46080.305555555555</v>
      </c>
      <c r="I484" s="1">
        <f t="shared" si="22"/>
        <v>46080.305555555555</v>
      </c>
      <c r="J484">
        <f t="shared" si="23"/>
        <v>1772176800</v>
      </c>
    </row>
    <row r="485" spans="1:10" x14ac:dyDescent="0.55000000000000004">
      <c r="A485">
        <v>1772177100</v>
      </c>
      <c r="B485" t="s">
        <v>6</v>
      </c>
      <c r="C485" t="s">
        <v>7</v>
      </c>
      <c r="D485">
        <v>5178.6400000000003</v>
      </c>
      <c r="E485">
        <v>5180.4526500000002</v>
      </c>
      <c r="F485">
        <v>5181.0545000000002</v>
      </c>
      <c r="H485" s="1">
        <f t="shared" si="21"/>
        <v>46080.309027777781</v>
      </c>
      <c r="I485" s="1">
        <f t="shared" si="22"/>
        <v>46080.309027777781</v>
      </c>
      <c r="J485">
        <f t="shared" si="23"/>
        <v>1772177100</v>
      </c>
    </row>
    <row r="486" spans="1:10" x14ac:dyDescent="0.55000000000000004">
      <c r="A486">
        <v>1772177400</v>
      </c>
      <c r="B486" t="s">
        <v>6</v>
      </c>
      <c r="C486" t="s">
        <v>7</v>
      </c>
      <c r="D486">
        <v>5180.1899999999996</v>
      </c>
      <c r="E486">
        <v>5180.4398300000003</v>
      </c>
      <c r="F486">
        <v>5180.7471699999996</v>
      </c>
      <c r="H486" s="1">
        <f t="shared" si="21"/>
        <v>46080.3125</v>
      </c>
      <c r="I486" s="1">
        <f t="shared" si="22"/>
        <v>46080.3125</v>
      </c>
      <c r="J486">
        <f t="shared" si="23"/>
        <v>1772177400</v>
      </c>
    </row>
    <row r="487" spans="1:10" x14ac:dyDescent="0.55000000000000004">
      <c r="A487">
        <v>1772177700</v>
      </c>
      <c r="B487" t="s">
        <v>6</v>
      </c>
      <c r="C487" t="s">
        <v>7</v>
      </c>
      <c r="D487">
        <v>5182.7</v>
      </c>
      <c r="E487">
        <v>5180.5073199999997</v>
      </c>
      <c r="F487">
        <v>5180.6272399999998</v>
      </c>
      <c r="H487" s="1">
        <f t="shared" si="21"/>
        <v>46080.315972222219</v>
      </c>
      <c r="I487" s="1">
        <f t="shared" si="22"/>
        <v>46080.315972222219</v>
      </c>
      <c r="J487">
        <f t="shared" si="23"/>
        <v>1772177700</v>
      </c>
    </row>
    <row r="488" spans="1:10" x14ac:dyDescent="0.55000000000000004">
      <c r="A488">
        <v>1772178000</v>
      </c>
      <c r="B488" t="s">
        <v>6</v>
      </c>
      <c r="C488" t="s">
        <v>7</v>
      </c>
      <c r="D488">
        <v>5180.5200000000004</v>
      </c>
      <c r="E488">
        <v>5180.4573</v>
      </c>
      <c r="F488">
        <v>5180.5422699999999</v>
      </c>
      <c r="H488" s="1">
        <f t="shared" si="21"/>
        <v>46080.319444444445</v>
      </c>
      <c r="I488" s="1">
        <f t="shared" si="22"/>
        <v>46080.319444444445</v>
      </c>
      <c r="J488">
        <f t="shared" si="23"/>
        <v>1772178000</v>
      </c>
    </row>
    <row r="489" spans="1:10" x14ac:dyDescent="0.55000000000000004">
      <c r="A489">
        <v>1772178300</v>
      </c>
      <c r="B489" t="s">
        <v>6</v>
      </c>
      <c r="C489" t="s">
        <v>7</v>
      </c>
      <c r="D489">
        <v>5181.24</v>
      </c>
      <c r="E489">
        <v>5180.2694700000002</v>
      </c>
      <c r="F489">
        <v>5180.4058699999996</v>
      </c>
      <c r="H489" s="1">
        <f t="shared" si="21"/>
        <v>46080.322916666672</v>
      </c>
      <c r="I489" s="1">
        <f t="shared" si="22"/>
        <v>46080.322916666664</v>
      </c>
      <c r="J489">
        <f t="shared" si="23"/>
        <v>1772178300</v>
      </c>
    </row>
    <row r="490" spans="1:10" x14ac:dyDescent="0.55000000000000004">
      <c r="A490">
        <v>1772178600</v>
      </c>
      <c r="B490" t="s">
        <v>6</v>
      </c>
      <c r="C490" t="s">
        <v>7</v>
      </c>
      <c r="D490">
        <v>5179.6499999999996</v>
      </c>
      <c r="E490">
        <v>5179.9067100000002</v>
      </c>
      <c r="F490">
        <v>5180.1562899999999</v>
      </c>
      <c r="H490" s="1">
        <f t="shared" si="21"/>
        <v>46080.326388888891</v>
      </c>
      <c r="I490" s="1">
        <f t="shared" si="22"/>
        <v>46080.326388888891</v>
      </c>
      <c r="J490">
        <f t="shared" si="23"/>
        <v>1772178600</v>
      </c>
    </row>
    <row r="491" spans="1:10" x14ac:dyDescent="0.55000000000000004">
      <c r="A491">
        <v>1772178900</v>
      </c>
      <c r="B491" t="s">
        <v>6</v>
      </c>
      <c r="C491" t="s">
        <v>7</v>
      </c>
      <c r="D491">
        <v>5176.1000000000004</v>
      </c>
      <c r="E491">
        <v>5179.4543000000003</v>
      </c>
      <c r="F491">
        <v>5179.8052900000002</v>
      </c>
      <c r="H491" s="1">
        <f t="shared" si="21"/>
        <v>46080.329861111109</v>
      </c>
      <c r="I491" s="1">
        <f t="shared" si="22"/>
        <v>46080.329861111109</v>
      </c>
      <c r="J491">
        <f t="shared" si="23"/>
        <v>1772178900</v>
      </c>
    </row>
    <row r="492" spans="1:10" x14ac:dyDescent="0.55000000000000004">
      <c r="A492">
        <v>1772179200</v>
      </c>
      <c r="B492" t="s">
        <v>6</v>
      </c>
      <c r="C492" t="s">
        <v>7</v>
      </c>
      <c r="D492">
        <v>5180.66</v>
      </c>
      <c r="E492">
        <v>5179.0793400000002</v>
      </c>
      <c r="F492">
        <v>5179.4423200000001</v>
      </c>
      <c r="H492" s="1">
        <f t="shared" si="21"/>
        <v>46080.333333333328</v>
      </c>
      <c r="I492" s="1">
        <f t="shared" si="22"/>
        <v>46080.333333333336</v>
      </c>
      <c r="J492">
        <f t="shared" si="23"/>
        <v>1772179200</v>
      </c>
    </row>
    <row r="493" spans="1:10" x14ac:dyDescent="0.55000000000000004">
      <c r="A493">
        <v>1772179500</v>
      </c>
      <c r="B493" t="s">
        <v>6</v>
      </c>
      <c r="C493" t="s">
        <v>7</v>
      </c>
      <c r="D493">
        <v>5180.62</v>
      </c>
      <c r="E493">
        <v>5178.7373399999997</v>
      </c>
      <c r="F493">
        <v>5179.0898299999999</v>
      </c>
      <c r="H493" s="1">
        <f t="shared" si="21"/>
        <v>46080.336805555555</v>
      </c>
      <c r="I493" s="1">
        <f t="shared" si="22"/>
        <v>46080.336805555555</v>
      </c>
      <c r="J493">
        <f t="shared" si="23"/>
        <v>1772179500</v>
      </c>
    </row>
    <row r="494" spans="1:10" x14ac:dyDescent="0.55000000000000004">
      <c r="A494">
        <v>1772179800</v>
      </c>
      <c r="B494" t="s">
        <v>6</v>
      </c>
      <c r="C494" t="s">
        <v>7</v>
      </c>
      <c r="D494">
        <v>5178.43</v>
      </c>
      <c r="E494">
        <v>5178.4925700000003</v>
      </c>
      <c r="F494">
        <v>5178.7911999999997</v>
      </c>
      <c r="H494" s="1">
        <f t="shared" si="21"/>
        <v>46080.340277777781</v>
      </c>
      <c r="I494" s="1">
        <f t="shared" si="22"/>
        <v>46080.340277777781</v>
      </c>
      <c r="J494">
        <f t="shared" si="23"/>
        <v>1772179800</v>
      </c>
    </row>
    <row r="495" spans="1:10" x14ac:dyDescent="0.55000000000000004">
      <c r="A495">
        <v>1772180100</v>
      </c>
      <c r="B495" t="s">
        <v>6</v>
      </c>
      <c r="C495" t="s">
        <v>7</v>
      </c>
      <c r="D495">
        <v>5178.8999999999996</v>
      </c>
      <c r="E495">
        <v>5178.4420300000002</v>
      </c>
      <c r="F495">
        <v>5178.61661</v>
      </c>
      <c r="H495" s="1">
        <f t="shared" si="21"/>
        <v>46080.34375</v>
      </c>
      <c r="I495" s="1">
        <f t="shared" si="22"/>
        <v>46080.34375</v>
      </c>
      <c r="J495">
        <f t="shared" si="23"/>
        <v>1772180100</v>
      </c>
    </row>
    <row r="496" spans="1:10" x14ac:dyDescent="0.55000000000000004">
      <c r="A496">
        <v>1772180400</v>
      </c>
      <c r="B496" t="s">
        <v>6</v>
      </c>
      <c r="C496" t="s">
        <v>7</v>
      </c>
      <c r="D496">
        <v>5175</v>
      </c>
      <c r="E496">
        <v>5178.5642500000004</v>
      </c>
      <c r="F496">
        <v>5178.5904300000002</v>
      </c>
      <c r="H496" s="1">
        <f t="shared" si="21"/>
        <v>46080.347222222219</v>
      </c>
      <c r="I496" s="1">
        <f t="shared" si="22"/>
        <v>46080.347222222219</v>
      </c>
      <c r="J496">
        <f t="shared" si="23"/>
        <v>1772180400</v>
      </c>
    </row>
    <row r="497" spans="1:10" x14ac:dyDescent="0.55000000000000004">
      <c r="A497">
        <v>1772180700</v>
      </c>
      <c r="B497" t="s">
        <v>6</v>
      </c>
      <c r="C497" t="s">
        <v>7</v>
      </c>
      <c r="D497">
        <v>5177.6099999999997</v>
      </c>
      <c r="E497">
        <v>5178.9037399999997</v>
      </c>
      <c r="F497">
        <v>5178.7470800000001</v>
      </c>
      <c r="H497" s="1">
        <f t="shared" si="21"/>
        <v>46080.350694444445</v>
      </c>
      <c r="I497" s="1">
        <f t="shared" si="22"/>
        <v>46080.350694444445</v>
      </c>
      <c r="J497">
        <f t="shared" si="23"/>
        <v>1772180700</v>
      </c>
    </row>
    <row r="498" spans="1:10" x14ac:dyDescent="0.55000000000000004">
      <c r="A498">
        <v>1772181000</v>
      </c>
      <c r="B498" t="s">
        <v>6</v>
      </c>
      <c r="C498" t="s">
        <v>7</v>
      </c>
      <c r="D498">
        <v>5181.78</v>
      </c>
      <c r="E498">
        <v>5179.2920899999999</v>
      </c>
      <c r="F498">
        <v>5179.0195899999999</v>
      </c>
      <c r="H498" s="1">
        <f t="shared" si="21"/>
        <v>46080.354166666672</v>
      </c>
      <c r="I498" s="1">
        <f t="shared" si="22"/>
        <v>46080.354166666664</v>
      </c>
      <c r="J498">
        <f t="shared" si="23"/>
        <v>1772181000</v>
      </c>
    </row>
    <row r="499" spans="1:10" x14ac:dyDescent="0.55000000000000004">
      <c r="A499">
        <v>1772181300</v>
      </c>
      <c r="B499" t="s">
        <v>6</v>
      </c>
      <c r="C499" t="s">
        <v>7</v>
      </c>
      <c r="D499">
        <v>5180.34</v>
      </c>
      <c r="E499">
        <v>5179.5276700000004</v>
      </c>
      <c r="F499">
        <v>5179.2736299999997</v>
      </c>
      <c r="H499" s="1">
        <f t="shared" si="21"/>
        <v>46080.357638888891</v>
      </c>
      <c r="I499" s="1">
        <f t="shared" si="22"/>
        <v>46080.357638888891</v>
      </c>
      <c r="J499">
        <f t="shared" si="23"/>
        <v>1772181300</v>
      </c>
    </row>
    <row r="500" spans="1:10" x14ac:dyDescent="0.55000000000000004">
      <c r="A500">
        <v>1772181600</v>
      </c>
      <c r="B500" t="s">
        <v>6</v>
      </c>
      <c r="C500" t="s">
        <v>7</v>
      </c>
      <c r="D500">
        <v>5180.32</v>
      </c>
      <c r="E500">
        <v>5179.5827200000003</v>
      </c>
      <c r="F500">
        <v>5179.4281700000001</v>
      </c>
      <c r="H500" s="1">
        <f t="shared" si="21"/>
        <v>46080.361111111109</v>
      </c>
      <c r="I500" s="1">
        <f t="shared" si="22"/>
        <v>46080.361111111109</v>
      </c>
      <c r="J500">
        <f t="shared" si="23"/>
        <v>1772181600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BE158-49EF-46BC-8208-C6C934BA5C06}">
  <sheetPr>
    <tabColor rgb="FF00B050"/>
  </sheetPr>
  <dimension ref="A1:K500"/>
  <sheetViews>
    <sheetView topLeftCell="A4" zoomScale="80" zoomScaleNormal="80" workbookViewId="0">
      <selection activeCell="B24" sqref="B24"/>
    </sheetView>
  </sheetViews>
  <sheetFormatPr defaultRowHeight="14.4" x14ac:dyDescent="0.55000000000000004"/>
  <cols>
    <col min="1" max="1" width="16.9453125" bestFit="1" customWidth="1"/>
    <col min="2" max="2" width="22.47265625" bestFit="1" customWidth="1"/>
    <col min="3" max="3" width="7.41796875" bestFit="1" customWidth="1"/>
    <col min="4" max="4" width="11.83984375" bestFit="1" customWidth="1"/>
    <col min="5" max="5" width="9" bestFit="1" customWidth="1"/>
    <col min="6" max="6" width="14.5234375" bestFit="1" customWidth="1"/>
    <col min="7" max="7" width="7.68359375" bestFit="1" customWidth="1"/>
    <col min="8" max="8" width="10.15625" bestFit="1" customWidth="1"/>
    <col min="11" max="11" width="13.62890625" bestFit="1" customWidth="1"/>
  </cols>
  <sheetData>
    <row r="1" spans="1:11" x14ac:dyDescent="0.55000000000000004">
      <c r="A1" s="4" t="str">
        <f>Price!L1</f>
        <v>timestamp_adjusted</v>
      </c>
      <c r="B1" s="4" t="s">
        <v>70</v>
      </c>
      <c r="C1" s="4" t="str">
        <f>Price!B1</f>
        <v>symbol</v>
      </c>
      <c r="D1" s="4" t="s">
        <v>64</v>
      </c>
      <c r="E1" s="4" t="str">
        <f>Price!C1</f>
        <v>timeframe</v>
      </c>
      <c r="F1" s="4" t="s">
        <v>65</v>
      </c>
      <c r="G1" s="4" t="str">
        <f>Price!D1</f>
        <v>close</v>
      </c>
      <c r="H1" s="4" t="s">
        <v>66</v>
      </c>
      <c r="J1" s="4" t="s">
        <v>71</v>
      </c>
      <c r="K1" s="4" t="s">
        <v>72</v>
      </c>
    </row>
    <row r="2" spans="1:11" x14ac:dyDescent="0.55000000000000004">
      <c r="A2">
        <f>Price!L2</f>
        <v>1772025000</v>
      </c>
      <c r="B2" t="b">
        <f>AND(Diagonals!Q2=Dual_Tema!J2,Trendlines!Q2=Dual_Tema!J2,KC!R2=Dual_Tema!J2,Pinbar!I2=Dual_Tema!J2,Price!L2=Dual_Tema!J2,SR_Levels!P2=Dual_Tema!J2,Tema_Hrma_Smma!K2=Dual_Tema!J2,HA!P2=Dual_Tema!J2,ZigZag!K2=Dual_Tema!J2,ZScore!O2=Dual_Tema!J2)</f>
        <v>1</v>
      </c>
      <c r="C2" t="str">
        <f>Price!B2</f>
        <v>XAUUSD</v>
      </c>
      <c r="D2" t="b">
        <f>AND(Diagonals!B2=Dual_Tema!B2,Trendlines!B2=Dual_Tema!B2,KC!B2=Dual_Tema!B2,Pinbar!B2=Dual_Tema!B2,Price!B2=Dual_Tema!B2,SR_Levels!B2=Dual_Tema!B2,Tema_Hrma_Smma!B2=Dual_Tema!B2,HA!B2=Dual_Tema!B2,ZigZag!B2=Dual_Tema!B2,ZScore!B2=Dual_Tema!B2)</f>
        <v>1</v>
      </c>
      <c r="E2" t="str">
        <f>Price!C2</f>
        <v>M5</v>
      </c>
      <c r="F2" t="b">
        <f>AND(Diagonals!C2=Dual_Tema!C2,Trendlines!C2=Dual_Tema!C2,KC!C2=Dual_Tema!C2,Pinbar!C2=Dual_Tema!C2,Price!C2=Dual_Tema!C2,SR_Levels!C2=Dual_Tema!C2,Tema_Hrma_Smma!C2=Dual_Tema!C2,HA!C2=Dual_Tema!C2,ZigZag!C2=Dual_Tema!C2,ZScore!C2=Dual_Tema!C2)</f>
        <v>1</v>
      </c>
      <c r="G2">
        <f>Price!D2</f>
        <v>5187.2</v>
      </c>
      <c r="H2" t="b">
        <f>AND(Diagonals!D2=Dual_Tema!D2,Trendlines!D2=Dual_Tema!D2,KC!D2=Dual_Tema!D2,Pinbar!D2=Dual_Tema!D2,Price!D2=Dual_Tema!D2,SR_Levels!D2=Dual_Tema!D2,Tema_Hrma_Smma!D2=Dual_Tema!D2,HA!D2=Dual_Tema!D2,ZigZag!D2=Dual_Tema!D2,ZScore!D2=Dual_Tema!D2)</f>
        <v>1</v>
      </c>
      <c r="J2" t="b">
        <f>AND(B2=TRUE,D2=TRUE,F2=TRUE,H2=TRUE)</f>
        <v>1</v>
      </c>
      <c r="K2" t="b">
        <f>AND(J2:J500)</f>
        <v>1</v>
      </c>
    </row>
    <row r="3" spans="1:11" x14ac:dyDescent="0.55000000000000004">
      <c r="A3">
        <f>Price!L3</f>
        <v>1772025300</v>
      </c>
      <c r="B3" t="b">
        <f>AND(Diagonals!Q3=Dual_Tema!J3,Trendlines!Q3=Dual_Tema!J3,KC!R3=Dual_Tema!J3,Pinbar!I3=Dual_Tema!J3,Price!L3=Dual_Tema!J3,SR_Levels!P3=Dual_Tema!J3,Tema_Hrma_Smma!K3=Dual_Tema!J3,HA!P3=Dual_Tema!J3,ZigZag!K3=Dual_Tema!J3,ZScore!O3=Dual_Tema!J3)</f>
        <v>1</v>
      </c>
      <c r="C3" t="str">
        <f>Price!B3</f>
        <v>XAUUSD</v>
      </c>
      <c r="D3" t="b">
        <f>AND(Diagonals!B3=Dual_Tema!B3,Trendlines!B3=Dual_Tema!B3,KC!B3=Dual_Tema!B3,Pinbar!B3=Dual_Tema!B3,Price!B3=Dual_Tema!B3,SR_Levels!B3=Dual_Tema!B3,Tema_Hrma_Smma!B3=Dual_Tema!B3,HA!B3=Dual_Tema!B3,ZigZag!B3=Dual_Tema!B3,ZScore!B3=Dual_Tema!B3)</f>
        <v>1</v>
      </c>
      <c r="E3" t="str">
        <f>Price!C3</f>
        <v>M5</v>
      </c>
      <c r="F3" t="b">
        <f>AND(Diagonals!C3=Dual_Tema!C3,Trendlines!C3=Dual_Tema!C3,KC!C3=Dual_Tema!C3,Pinbar!C3=Dual_Tema!C3,Price!C3=Dual_Tema!C3,SR_Levels!C3=Dual_Tema!C3,Tema_Hrma_Smma!C3=Dual_Tema!C3,HA!C3=Dual_Tema!C3,ZigZag!C3=Dual_Tema!C3,ZScore!C3=Dual_Tema!C3)</f>
        <v>1</v>
      </c>
      <c r="G3">
        <f>Price!D3</f>
        <v>5187</v>
      </c>
      <c r="H3" t="b">
        <f>AND(Diagonals!D3=Dual_Tema!D3,Trendlines!D3=Dual_Tema!D3,KC!D3=Dual_Tema!D3,Pinbar!D3=Dual_Tema!D3,Price!D3=Dual_Tema!D3,SR_Levels!D3=Dual_Tema!D3,Tema_Hrma_Smma!D3=Dual_Tema!D3,HA!D3=Dual_Tema!D3,ZigZag!D3=Dual_Tema!D3,ZScore!D3=Dual_Tema!D3)</f>
        <v>1</v>
      </c>
      <c r="J3" t="b">
        <f t="shared" ref="J3:J66" si="0">AND(B3=TRUE,D3=TRUE,F3=TRUE,H3=TRUE)</f>
        <v>1</v>
      </c>
    </row>
    <row r="4" spans="1:11" x14ac:dyDescent="0.55000000000000004">
      <c r="A4">
        <f>Price!L4</f>
        <v>1772025600</v>
      </c>
      <c r="B4" t="b">
        <f>AND(Diagonals!Q4=Dual_Tema!J4,Trendlines!Q4=Dual_Tema!J4,KC!R4=Dual_Tema!J4,Pinbar!I4=Dual_Tema!J4,Price!L4=Dual_Tema!J4,SR_Levels!P4=Dual_Tema!J4,Tema_Hrma_Smma!K4=Dual_Tema!J4,HA!P4=Dual_Tema!J4,ZigZag!K4=Dual_Tema!J4,ZScore!O4=Dual_Tema!J4)</f>
        <v>1</v>
      </c>
      <c r="C4" t="str">
        <f>Price!B4</f>
        <v>XAUUSD</v>
      </c>
      <c r="D4" t="b">
        <f>AND(Diagonals!B4=Dual_Tema!B4,Trendlines!B4=Dual_Tema!B4,KC!B4=Dual_Tema!B4,Pinbar!B4=Dual_Tema!B4,Price!B4=Dual_Tema!B4,SR_Levels!B4=Dual_Tema!B4,Tema_Hrma_Smma!B4=Dual_Tema!B4,HA!B4=Dual_Tema!B4,ZigZag!B4=Dual_Tema!B4,ZScore!B4=Dual_Tema!B4)</f>
        <v>1</v>
      </c>
      <c r="E4" t="str">
        <f>Price!C4</f>
        <v>M5</v>
      </c>
      <c r="F4" t="b">
        <f>AND(Diagonals!C4=Dual_Tema!C4,Trendlines!C4=Dual_Tema!C4,KC!C4=Dual_Tema!C4,Pinbar!C4=Dual_Tema!C4,Price!C4=Dual_Tema!C4,SR_Levels!C4=Dual_Tema!C4,Tema_Hrma_Smma!C4=Dual_Tema!C4,HA!C4=Dual_Tema!C4,ZigZag!C4=Dual_Tema!C4,ZScore!C4=Dual_Tema!C4)</f>
        <v>1</v>
      </c>
      <c r="G4">
        <f>Price!D4</f>
        <v>5191.13</v>
      </c>
      <c r="H4" t="b">
        <f>AND(Diagonals!D4=Dual_Tema!D4,Trendlines!D4=Dual_Tema!D4,KC!D4=Dual_Tema!D4,Pinbar!D4=Dual_Tema!D4,Price!D4=Dual_Tema!D4,SR_Levels!D4=Dual_Tema!D4,Tema_Hrma_Smma!D4=Dual_Tema!D4,HA!D4=Dual_Tema!D4,ZigZag!D4=Dual_Tema!D4,ZScore!D4=Dual_Tema!D4)</f>
        <v>1</v>
      </c>
      <c r="J4" t="b">
        <f t="shared" si="0"/>
        <v>1</v>
      </c>
    </row>
    <row r="5" spans="1:11" x14ac:dyDescent="0.55000000000000004">
      <c r="A5">
        <f>Price!L5</f>
        <v>1772025900</v>
      </c>
      <c r="B5" t="b">
        <f>AND(Diagonals!Q5=Dual_Tema!J5,Trendlines!Q5=Dual_Tema!J5,KC!R5=Dual_Tema!J5,Pinbar!I5=Dual_Tema!J5,Price!L5=Dual_Tema!J5,SR_Levels!P5=Dual_Tema!J5,Tema_Hrma_Smma!K5=Dual_Tema!J5,HA!P5=Dual_Tema!J5,ZigZag!K5=Dual_Tema!J5,ZScore!O5=Dual_Tema!J5)</f>
        <v>1</v>
      </c>
      <c r="C5" t="str">
        <f>Price!B5</f>
        <v>XAUUSD</v>
      </c>
      <c r="D5" t="b">
        <f>AND(Diagonals!B5=Dual_Tema!B5,Trendlines!B5=Dual_Tema!B5,KC!B5=Dual_Tema!B5,Pinbar!B5=Dual_Tema!B5,Price!B5=Dual_Tema!B5,SR_Levels!B5=Dual_Tema!B5,Tema_Hrma_Smma!B5=Dual_Tema!B5,HA!B5=Dual_Tema!B5,ZigZag!B5=Dual_Tema!B5,ZScore!B5=Dual_Tema!B5)</f>
        <v>1</v>
      </c>
      <c r="E5" t="str">
        <f>Price!C5</f>
        <v>M5</v>
      </c>
      <c r="F5" t="b">
        <f>AND(Diagonals!C5=Dual_Tema!C5,Trendlines!C5=Dual_Tema!C5,KC!C5=Dual_Tema!C5,Pinbar!C5=Dual_Tema!C5,Price!C5=Dual_Tema!C5,SR_Levels!C5=Dual_Tema!C5,Tema_Hrma_Smma!C5=Dual_Tema!C5,HA!C5=Dual_Tema!C5,ZigZag!C5=Dual_Tema!C5,ZScore!C5=Dual_Tema!C5)</f>
        <v>1</v>
      </c>
      <c r="G5">
        <f>Price!D5</f>
        <v>5188.07</v>
      </c>
      <c r="H5" t="b">
        <f>AND(Diagonals!D5=Dual_Tema!D5,Trendlines!D5=Dual_Tema!D5,KC!D5=Dual_Tema!D5,Pinbar!D5=Dual_Tema!D5,Price!D5=Dual_Tema!D5,SR_Levels!D5=Dual_Tema!D5,Tema_Hrma_Smma!D5=Dual_Tema!D5,HA!D5=Dual_Tema!D5,ZigZag!D5=Dual_Tema!D5,ZScore!D5=Dual_Tema!D5)</f>
        <v>1</v>
      </c>
      <c r="J5" t="b">
        <f t="shared" si="0"/>
        <v>1</v>
      </c>
    </row>
    <row r="6" spans="1:11" x14ac:dyDescent="0.55000000000000004">
      <c r="A6">
        <f>Price!L6</f>
        <v>1772026200</v>
      </c>
      <c r="B6" t="b">
        <f>AND(Diagonals!Q6=Dual_Tema!J6,Trendlines!Q6=Dual_Tema!J6,KC!R6=Dual_Tema!J6,Pinbar!I6=Dual_Tema!J6,Price!L6=Dual_Tema!J6,SR_Levels!P6=Dual_Tema!J6,Tema_Hrma_Smma!K6=Dual_Tema!J6,HA!P6=Dual_Tema!J6,ZigZag!K6=Dual_Tema!J6,ZScore!O6=Dual_Tema!J6)</f>
        <v>1</v>
      </c>
      <c r="C6" t="str">
        <f>Price!B6</f>
        <v>XAUUSD</v>
      </c>
      <c r="D6" t="b">
        <f>AND(Diagonals!B6=Dual_Tema!B6,Trendlines!B6=Dual_Tema!B6,KC!B6=Dual_Tema!B6,Pinbar!B6=Dual_Tema!B6,Price!B6=Dual_Tema!B6,SR_Levels!B6=Dual_Tema!B6,Tema_Hrma_Smma!B6=Dual_Tema!B6,HA!B6=Dual_Tema!B6,ZigZag!B6=Dual_Tema!B6,ZScore!B6=Dual_Tema!B6)</f>
        <v>1</v>
      </c>
      <c r="E6" t="str">
        <f>Price!C6</f>
        <v>M5</v>
      </c>
      <c r="F6" t="b">
        <f>AND(Diagonals!C6=Dual_Tema!C6,Trendlines!C6=Dual_Tema!C6,KC!C6=Dual_Tema!C6,Pinbar!C6=Dual_Tema!C6,Price!C6=Dual_Tema!C6,SR_Levels!C6=Dual_Tema!C6,Tema_Hrma_Smma!C6=Dual_Tema!C6,HA!C6=Dual_Tema!C6,ZigZag!C6=Dual_Tema!C6,ZScore!C6=Dual_Tema!C6)</f>
        <v>1</v>
      </c>
      <c r="G6">
        <f>Price!D6</f>
        <v>5188.16</v>
      </c>
      <c r="H6" t="b">
        <f>AND(Diagonals!D6=Dual_Tema!D6,Trendlines!D6=Dual_Tema!D6,KC!D6=Dual_Tema!D6,Pinbar!D6=Dual_Tema!D6,Price!D6=Dual_Tema!D6,SR_Levels!D6=Dual_Tema!D6,Tema_Hrma_Smma!D6=Dual_Tema!D6,HA!D6=Dual_Tema!D6,ZigZag!D6=Dual_Tema!D6,ZScore!D6=Dual_Tema!D6)</f>
        <v>1</v>
      </c>
      <c r="J6" t="b">
        <f t="shared" si="0"/>
        <v>1</v>
      </c>
    </row>
    <row r="7" spans="1:11" x14ac:dyDescent="0.55000000000000004">
      <c r="A7">
        <f>Price!L7</f>
        <v>1772026500</v>
      </c>
      <c r="B7" t="b">
        <f>AND(Diagonals!Q7=Dual_Tema!J7,Trendlines!Q7=Dual_Tema!J7,KC!R7=Dual_Tema!J7,Pinbar!I7=Dual_Tema!J7,Price!L7=Dual_Tema!J7,SR_Levels!P7=Dual_Tema!J7,Tema_Hrma_Smma!K7=Dual_Tema!J7,HA!P7=Dual_Tema!J7,ZigZag!K7=Dual_Tema!J7,ZScore!O7=Dual_Tema!J7)</f>
        <v>1</v>
      </c>
      <c r="C7" t="str">
        <f>Price!B7</f>
        <v>XAUUSD</v>
      </c>
      <c r="D7" t="b">
        <f>AND(Diagonals!B7=Dual_Tema!B7,Trendlines!B7=Dual_Tema!B7,KC!B7=Dual_Tema!B7,Pinbar!B7=Dual_Tema!B7,Price!B7=Dual_Tema!B7,SR_Levels!B7=Dual_Tema!B7,Tema_Hrma_Smma!B7=Dual_Tema!B7,HA!B7=Dual_Tema!B7,ZigZag!B7=Dual_Tema!B7,ZScore!B7=Dual_Tema!B7)</f>
        <v>1</v>
      </c>
      <c r="E7" t="str">
        <f>Price!C7</f>
        <v>M5</v>
      </c>
      <c r="F7" t="b">
        <f>AND(Diagonals!C7=Dual_Tema!C7,Trendlines!C7=Dual_Tema!C7,KC!C7=Dual_Tema!C7,Pinbar!C7=Dual_Tema!C7,Price!C7=Dual_Tema!C7,SR_Levels!C7=Dual_Tema!C7,Tema_Hrma_Smma!C7=Dual_Tema!C7,HA!C7=Dual_Tema!C7,ZigZag!C7=Dual_Tema!C7,ZScore!C7=Dual_Tema!C7)</f>
        <v>1</v>
      </c>
      <c r="G7">
        <f>Price!D7</f>
        <v>5189.6099999999997</v>
      </c>
      <c r="H7" t="b">
        <f>AND(Diagonals!D7=Dual_Tema!D7,Trendlines!D7=Dual_Tema!D7,KC!D7=Dual_Tema!D7,Pinbar!D7=Dual_Tema!D7,Price!D7=Dual_Tema!D7,SR_Levels!D7=Dual_Tema!D7,Tema_Hrma_Smma!D7=Dual_Tema!D7,HA!D7=Dual_Tema!D7,ZigZag!D7=Dual_Tema!D7,ZScore!D7=Dual_Tema!D7)</f>
        <v>1</v>
      </c>
      <c r="J7" t="b">
        <f t="shared" si="0"/>
        <v>1</v>
      </c>
    </row>
    <row r="8" spans="1:11" x14ac:dyDescent="0.55000000000000004">
      <c r="A8">
        <f>Price!L8</f>
        <v>1772026800</v>
      </c>
      <c r="B8" t="b">
        <f>AND(Diagonals!Q8=Dual_Tema!J8,Trendlines!Q8=Dual_Tema!J8,KC!R8=Dual_Tema!J8,Pinbar!I8=Dual_Tema!J8,Price!L8=Dual_Tema!J8,SR_Levels!P8=Dual_Tema!J8,Tema_Hrma_Smma!K8=Dual_Tema!J8,HA!P8=Dual_Tema!J8,ZigZag!K8=Dual_Tema!J8,ZScore!O8=Dual_Tema!J8)</f>
        <v>1</v>
      </c>
      <c r="C8" t="str">
        <f>Price!B8</f>
        <v>XAUUSD</v>
      </c>
      <c r="D8" t="b">
        <f>AND(Diagonals!B8=Dual_Tema!B8,Trendlines!B8=Dual_Tema!B8,KC!B8=Dual_Tema!B8,Pinbar!B8=Dual_Tema!B8,Price!B8=Dual_Tema!B8,SR_Levels!B8=Dual_Tema!B8,Tema_Hrma_Smma!B8=Dual_Tema!B8,HA!B8=Dual_Tema!B8,ZigZag!B8=Dual_Tema!B8,ZScore!B8=Dual_Tema!B8)</f>
        <v>1</v>
      </c>
      <c r="E8" t="str">
        <f>Price!C8</f>
        <v>M5</v>
      </c>
      <c r="F8" t="b">
        <f>AND(Diagonals!C8=Dual_Tema!C8,Trendlines!C8=Dual_Tema!C8,KC!C8=Dual_Tema!C8,Pinbar!C8=Dual_Tema!C8,Price!C8=Dual_Tema!C8,SR_Levels!C8=Dual_Tema!C8,Tema_Hrma_Smma!C8=Dual_Tema!C8,HA!C8=Dual_Tema!C8,ZigZag!C8=Dual_Tema!C8,ZScore!C8=Dual_Tema!C8)</f>
        <v>1</v>
      </c>
      <c r="G8">
        <f>Price!D8</f>
        <v>5186.84</v>
      </c>
      <c r="H8" t="b">
        <f>AND(Diagonals!D8=Dual_Tema!D8,Trendlines!D8=Dual_Tema!D8,KC!D8=Dual_Tema!D8,Pinbar!D8=Dual_Tema!D8,Price!D8=Dual_Tema!D8,SR_Levels!D8=Dual_Tema!D8,Tema_Hrma_Smma!D8=Dual_Tema!D8,HA!D8=Dual_Tema!D8,ZigZag!D8=Dual_Tema!D8,ZScore!D8=Dual_Tema!D8)</f>
        <v>1</v>
      </c>
      <c r="J8" t="b">
        <f t="shared" si="0"/>
        <v>1</v>
      </c>
    </row>
    <row r="9" spans="1:11" x14ac:dyDescent="0.55000000000000004">
      <c r="A9">
        <f>Price!L9</f>
        <v>1772027100</v>
      </c>
      <c r="B9" t="b">
        <f>AND(Diagonals!Q9=Dual_Tema!J9,Trendlines!Q9=Dual_Tema!J9,KC!R9=Dual_Tema!J9,Pinbar!I9=Dual_Tema!J9,Price!L9=Dual_Tema!J9,SR_Levels!P9=Dual_Tema!J9,Tema_Hrma_Smma!K9=Dual_Tema!J9,HA!P9=Dual_Tema!J9,ZigZag!K9=Dual_Tema!J9,ZScore!O9=Dual_Tema!J9)</f>
        <v>1</v>
      </c>
      <c r="C9" t="str">
        <f>Price!B9</f>
        <v>XAUUSD</v>
      </c>
      <c r="D9" t="b">
        <f>AND(Diagonals!B9=Dual_Tema!B9,Trendlines!B9=Dual_Tema!B9,KC!B9=Dual_Tema!B9,Pinbar!B9=Dual_Tema!B9,Price!B9=Dual_Tema!B9,SR_Levels!B9=Dual_Tema!B9,Tema_Hrma_Smma!B9=Dual_Tema!B9,HA!B9=Dual_Tema!B9,ZigZag!B9=Dual_Tema!B9,ZScore!B9=Dual_Tema!B9)</f>
        <v>1</v>
      </c>
      <c r="E9" t="str">
        <f>Price!C9</f>
        <v>M5</v>
      </c>
      <c r="F9" t="b">
        <f>AND(Diagonals!C9=Dual_Tema!C9,Trendlines!C9=Dual_Tema!C9,KC!C9=Dual_Tema!C9,Pinbar!C9=Dual_Tema!C9,Price!C9=Dual_Tema!C9,SR_Levels!C9=Dual_Tema!C9,Tema_Hrma_Smma!C9=Dual_Tema!C9,HA!C9=Dual_Tema!C9,ZigZag!C9=Dual_Tema!C9,ZScore!C9=Dual_Tema!C9)</f>
        <v>1</v>
      </c>
      <c r="G9">
        <f>Price!D9</f>
        <v>5186.59</v>
      </c>
      <c r="H9" t="b">
        <f>AND(Diagonals!D9=Dual_Tema!D9,Trendlines!D9=Dual_Tema!D9,KC!D9=Dual_Tema!D9,Pinbar!D9=Dual_Tema!D9,Price!D9=Dual_Tema!D9,SR_Levels!D9=Dual_Tema!D9,Tema_Hrma_Smma!D9=Dual_Tema!D9,HA!D9=Dual_Tema!D9,ZigZag!D9=Dual_Tema!D9,ZScore!D9=Dual_Tema!D9)</f>
        <v>1</v>
      </c>
      <c r="J9" t="b">
        <f t="shared" si="0"/>
        <v>1</v>
      </c>
    </row>
    <row r="10" spans="1:11" x14ac:dyDescent="0.55000000000000004">
      <c r="A10">
        <f>Price!L10</f>
        <v>1772027400</v>
      </c>
      <c r="B10" t="b">
        <f>AND(Diagonals!Q10=Dual_Tema!J10,Trendlines!Q10=Dual_Tema!J10,KC!R10=Dual_Tema!J10,Pinbar!I10=Dual_Tema!J10,Price!L10=Dual_Tema!J10,SR_Levels!P10=Dual_Tema!J10,Tema_Hrma_Smma!K10=Dual_Tema!J10,HA!P10=Dual_Tema!J10,ZigZag!K10=Dual_Tema!J10,ZScore!O10=Dual_Tema!J10)</f>
        <v>1</v>
      </c>
      <c r="C10" t="str">
        <f>Price!B10</f>
        <v>XAUUSD</v>
      </c>
      <c r="D10" t="b">
        <f>AND(Diagonals!B10=Dual_Tema!B10,Trendlines!B10=Dual_Tema!B10,KC!B10=Dual_Tema!B10,Pinbar!B10=Dual_Tema!B10,Price!B10=Dual_Tema!B10,SR_Levels!B10=Dual_Tema!B10,Tema_Hrma_Smma!B10=Dual_Tema!B10,HA!B10=Dual_Tema!B10,ZigZag!B10=Dual_Tema!B10,ZScore!B10=Dual_Tema!B10)</f>
        <v>1</v>
      </c>
      <c r="E10" t="str">
        <f>Price!C10</f>
        <v>M5</v>
      </c>
      <c r="F10" t="b">
        <f>AND(Diagonals!C10=Dual_Tema!C10,Trendlines!C10=Dual_Tema!C10,KC!C10=Dual_Tema!C10,Pinbar!C10=Dual_Tema!C10,Price!C10=Dual_Tema!C10,SR_Levels!C10=Dual_Tema!C10,Tema_Hrma_Smma!C10=Dual_Tema!C10,HA!C10=Dual_Tema!C10,ZigZag!C10=Dual_Tema!C10,ZScore!C10=Dual_Tema!C10)</f>
        <v>1</v>
      </c>
      <c r="G10">
        <f>Price!D10</f>
        <v>5186.07</v>
      </c>
      <c r="H10" t="b">
        <f>AND(Diagonals!D10=Dual_Tema!D10,Trendlines!D10=Dual_Tema!D10,KC!D10=Dual_Tema!D10,Pinbar!D10=Dual_Tema!D10,Price!D10=Dual_Tema!D10,SR_Levels!D10=Dual_Tema!D10,Tema_Hrma_Smma!D10=Dual_Tema!D10,HA!D10=Dual_Tema!D10,ZigZag!D10=Dual_Tema!D10,ZScore!D10=Dual_Tema!D10)</f>
        <v>1</v>
      </c>
      <c r="J10" t="b">
        <f t="shared" si="0"/>
        <v>1</v>
      </c>
    </row>
    <row r="11" spans="1:11" x14ac:dyDescent="0.55000000000000004">
      <c r="A11">
        <f>Price!L11</f>
        <v>1772027700</v>
      </c>
      <c r="B11" t="b">
        <f>AND(Diagonals!Q11=Dual_Tema!J11,Trendlines!Q11=Dual_Tema!J11,KC!R11=Dual_Tema!J11,Pinbar!I11=Dual_Tema!J11,Price!L11=Dual_Tema!J11,SR_Levels!P11=Dual_Tema!J11,Tema_Hrma_Smma!K11=Dual_Tema!J11,HA!P11=Dual_Tema!J11,ZigZag!K11=Dual_Tema!J11,ZScore!O11=Dual_Tema!J11)</f>
        <v>1</v>
      </c>
      <c r="C11" t="str">
        <f>Price!B11</f>
        <v>XAUUSD</v>
      </c>
      <c r="D11" t="b">
        <f>AND(Diagonals!B11=Dual_Tema!B11,Trendlines!B11=Dual_Tema!B11,KC!B11=Dual_Tema!B11,Pinbar!B11=Dual_Tema!B11,Price!B11=Dual_Tema!B11,SR_Levels!B11=Dual_Tema!B11,Tema_Hrma_Smma!B11=Dual_Tema!B11,HA!B11=Dual_Tema!B11,ZigZag!B11=Dual_Tema!B11,ZScore!B11=Dual_Tema!B11)</f>
        <v>1</v>
      </c>
      <c r="E11" t="str">
        <f>Price!C11</f>
        <v>M5</v>
      </c>
      <c r="F11" t="b">
        <f>AND(Diagonals!C11=Dual_Tema!C11,Trendlines!C11=Dual_Tema!C11,KC!C11=Dual_Tema!C11,Pinbar!C11=Dual_Tema!C11,Price!C11=Dual_Tema!C11,SR_Levels!C11=Dual_Tema!C11,Tema_Hrma_Smma!C11=Dual_Tema!C11,HA!C11=Dual_Tema!C11,ZigZag!C11=Dual_Tema!C11,ZScore!C11=Dual_Tema!C11)</f>
        <v>1</v>
      </c>
      <c r="G11">
        <f>Price!D11</f>
        <v>5185.2299999999996</v>
      </c>
      <c r="H11" t="b">
        <f>AND(Diagonals!D11=Dual_Tema!D11,Trendlines!D11=Dual_Tema!D11,KC!D11=Dual_Tema!D11,Pinbar!D11=Dual_Tema!D11,Price!D11=Dual_Tema!D11,SR_Levels!D11=Dual_Tema!D11,Tema_Hrma_Smma!D11=Dual_Tema!D11,HA!D11=Dual_Tema!D11,ZigZag!D11=Dual_Tema!D11,ZScore!D11=Dual_Tema!D11)</f>
        <v>1</v>
      </c>
      <c r="J11" t="b">
        <f t="shared" si="0"/>
        <v>1</v>
      </c>
    </row>
    <row r="12" spans="1:11" x14ac:dyDescent="0.55000000000000004">
      <c r="A12">
        <f>Price!L12</f>
        <v>1772028000</v>
      </c>
      <c r="B12" t="b">
        <f>AND(Diagonals!Q12=Dual_Tema!J12,Trendlines!Q12=Dual_Tema!J12,KC!R12=Dual_Tema!J12,Pinbar!I12=Dual_Tema!J12,Price!L12=Dual_Tema!J12,SR_Levels!P12=Dual_Tema!J12,Tema_Hrma_Smma!K12=Dual_Tema!J12,HA!P12=Dual_Tema!J12,ZigZag!K12=Dual_Tema!J12,ZScore!O12=Dual_Tema!J12)</f>
        <v>1</v>
      </c>
      <c r="C12" t="str">
        <f>Price!B12</f>
        <v>XAUUSD</v>
      </c>
      <c r="D12" t="b">
        <f>AND(Diagonals!B12=Dual_Tema!B12,Trendlines!B12=Dual_Tema!B12,KC!B12=Dual_Tema!B12,Pinbar!B12=Dual_Tema!B12,Price!B12=Dual_Tema!B12,SR_Levels!B12=Dual_Tema!B12,Tema_Hrma_Smma!B12=Dual_Tema!B12,HA!B12=Dual_Tema!B12,ZigZag!B12=Dual_Tema!B12,ZScore!B12=Dual_Tema!B12)</f>
        <v>1</v>
      </c>
      <c r="E12" t="str">
        <f>Price!C12</f>
        <v>M5</v>
      </c>
      <c r="F12" t="b">
        <f>AND(Diagonals!C12=Dual_Tema!C12,Trendlines!C12=Dual_Tema!C12,KC!C12=Dual_Tema!C12,Pinbar!C12=Dual_Tema!C12,Price!C12=Dual_Tema!C12,SR_Levels!C12=Dual_Tema!C12,Tema_Hrma_Smma!C12=Dual_Tema!C12,HA!C12=Dual_Tema!C12,ZigZag!C12=Dual_Tema!C12,ZScore!C12=Dual_Tema!C12)</f>
        <v>1</v>
      </c>
      <c r="G12">
        <f>Price!D12</f>
        <v>5187.18</v>
      </c>
      <c r="H12" t="b">
        <f>AND(Diagonals!D12=Dual_Tema!D12,Trendlines!D12=Dual_Tema!D12,KC!D12=Dual_Tema!D12,Pinbar!D12=Dual_Tema!D12,Price!D12=Dual_Tema!D12,SR_Levels!D12=Dual_Tema!D12,Tema_Hrma_Smma!D12=Dual_Tema!D12,HA!D12=Dual_Tema!D12,ZigZag!D12=Dual_Tema!D12,ZScore!D12=Dual_Tema!D12)</f>
        <v>1</v>
      </c>
      <c r="J12" t="b">
        <f t="shared" si="0"/>
        <v>1</v>
      </c>
    </row>
    <row r="13" spans="1:11" x14ac:dyDescent="0.55000000000000004">
      <c r="A13">
        <f>Price!L13</f>
        <v>1772028300</v>
      </c>
      <c r="B13" t="b">
        <f>AND(Diagonals!Q13=Dual_Tema!J13,Trendlines!Q13=Dual_Tema!J13,KC!R13=Dual_Tema!J13,Pinbar!I13=Dual_Tema!J13,Price!L13=Dual_Tema!J13,SR_Levels!P13=Dual_Tema!J13,Tema_Hrma_Smma!K13=Dual_Tema!J13,HA!P13=Dual_Tema!J13,ZigZag!K13=Dual_Tema!J13,ZScore!O13=Dual_Tema!J13)</f>
        <v>1</v>
      </c>
      <c r="C13" t="str">
        <f>Price!B13</f>
        <v>XAUUSD</v>
      </c>
      <c r="D13" t="b">
        <f>AND(Diagonals!B13=Dual_Tema!B13,Trendlines!B13=Dual_Tema!B13,KC!B13=Dual_Tema!B13,Pinbar!B13=Dual_Tema!B13,Price!B13=Dual_Tema!B13,SR_Levels!B13=Dual_Tema!B13,Tema_Hrma_Smma!B13=Dual_Tema!B13,HA!B13=Dual_Tema!B13,ZigZag!B13=Dual_Tema!B13,ZScore!B13=Dual_Tema!B13)</f>
        <v>1</v>
      </c>
      <c r="E13" t="str">
        <f>Price!C13</f>
        <v>M5</v>
      </c>
      <c r="F13" t="b">
        <f>AND(Diagonals!C13=Dual_Tema!C13,Trendlines!C13=Dual_Tema!C13,KC!C13=Dual_Tema!C13,Pinbar!C13=Dual_Tema!C13,Price!C13=Dual_Tema!C13,SR_Levels!C13=Dual_Tema!C13,Tema_Hrma_Smma!C13=Dual_Tema!C13,HA!C13=Dual_Tema!C13,ZigZag!C13=Dual_Tema!C13,ZScore!C13=Dual_Tema!C13)</f>
        <v>1</v>
      </c>
      <c r="G13">
        <f>Price!D13</f>
        <v>5189.99</v>
      </c>
      <c r="H13" t="b">
        <f>AND(Diagonals!D13=Dual_Tema!D13,Trendlines!D13=Dual_Tema!D13,KC!D13=Dual_Tema!D13,Pinbar!D13=Dual_Tema!D13,Price!D13=Dual_Tema!D13,SR_Levels!D13=Dual_Tema!D13,Tema_Hrma_Smma!D13=Dual_Tema!D13,HA!D13=Dual_Tema!D13,ZigZag!D13=Dual_Tema!D13,ZScore!D13=Dual_Tema!D13)</f>
        <v>1</v>
      </c>
      <c r="J13" t="b">
        <f t="shared" si="0"/>
        <v>1</v>
      </c>
    </row>
    <row r="14" spans="1:11" x14ac:dyDescent="0.55000000000000004">
      <c r="A14">
        <f>Price!L14</f>
        <v>1772028600</v>
      </c>
      <c r="B14" t="b">
        <f>AND(Diagonals!Q14=Dual_Tema!J14,Trendlines!Q14=Dual_Tema!J14,KC!R14=Dual_Tema!J14,Pinbar!I14=Dual_Tema!J14,Price!L14=Dual_Tema!J14,SR_Levels!P14=Dual_Tema!J14,Tema_Hrma_Smma!K14=Dual_Tema!J14,HA!P14=Dual_Tema!J14,ZigZag!K14=Dual_Tema!J14,ZScore!O14=Dual_Tema!J14)</f>
        <v>1</v>
      </c>
      <c r="C14" t="str">
        <f>Price!B14</f>
        <v>XAUUSD</v>
      </c>
      <c r="D14" t="b">
        <f>AND(Diagonals!B14=Dual_Tema!B14,Trendlines!B14=Dual_Tema!B14,KC!B14=Dual_Tema!B14,Pinbar!B14=Dual_Tema!B14,Price!B14=Dual_Tema!B14,SR_Levels!B14=Dual_Tema!B14,Tema_Hrma_Smma!B14=Dual_Tema!B14,HA!B14=Dual_Tema!B14,ZigZag!B14=Dual_Tema!B14,ZScore!B14=Dual_Tema!B14)</f>
        <v>1</v>
      </c>
      <c r="E14" t="str">
        <f>Price!C14</f>
        <v>M5</v>
      </c>
      <c r="F14" t="b">
        <f>AND(Diagonals!C14=Dual_Tema!C14,Trendlines!C14=Dual_Tema!C14,KC!C14=Dual_Tema!C14,Pinbar!C14=Dual_Tema!C14,Price!C14=Dual_Tema!C14,SR_Levels!C14=Dual_Tema!C14,Tema_Hrma_Smma!C14=Dual_Tema!C14,HA!C14=Dual_Tema!C14,ZigZag!C14=Dual_Tema!C14,ZScore!C14=Dual_Tema!C14)</f>
        <v>1</v>
      </c>
      <c r="G14">
        <f>Price!D14</f>
        <v>5185.4399999999996</v>
      </c>
      <c r="H14" t="b">
        <f>AND(Diagonals!D14=Dual_Tema!D14,Trendlines!D14=Dual_Tema!D14,KC!D14=Dual_Tema!D14,Pinbar!D14=Dual_Tema!D14,Price!D14=Dual_Tema!D14,SR_Levels!D14=Dual_Tema!D14,Tema_Hrma_Smma!D14=Dual_Tema!D14,HA!D14=Dual_Tema!D14,ZigZag!D14=Dual_Tema!D14,ZScore!D14=Dual_Tema!D14)</f>
        <v>1</v>
      </c>
      <c r="J14" t="b">
        <f t="shared" si="0"/>
        <v>1</v>
      </c>
    </row>
    <row r="15" spans="1:11" x14ac:dyDescent="0.55000000000000004">
      <c r="A15">
        <f>Price!L15</f>
        <v>1772028900</v>
      </c>
      <c r="B15" t="b">
        <f>AND(Diagonals!Q15=Dual_Tema!J15,Trendlines!Q15=Dual_Tema!J15,KC!R15=Dual_Tema!J15,Pinbar!I15=Dual_Tema!J15,Price!L15=Dual_Tema!J15,SR_Levels!P15=Dual_Tema!J15,Tema_Hrma_Smma!K15=Dual_Tema!J15,HA!P15=Dual_Tema!J15,ZigZag!K15=Dual_Tema!J15,ZScore!O15=Dual_Tema!J15)</f>
        <v>1</v>
      </c>
      <c r="C15" t="str">
        <f>Price!B15</f>
        <v>XAUUSD</v>
      </c>
      <c r="D15" t="b">
        <f>AND(Diagonals!B15=Dual_Tema!B15,Trendlines!B15=Dual_Tema!B15,KC!B15=Dual_Tema!B15,Pinbar!B15=Dual_Tema!B15,Price!B15=Dual_Tema!B15,SR_Levels!B15=Dual_Tema!B15,Tema_Hrma_Smma!B15=Dual_Tema!B15,HA!B15=Dual_Tema!B15,ZigZag!B15=Dual_Tema!B15,ZScore!B15=Dual_Tema!B15)</f>
        <v>1</v>
      </c>
      <c r="E15" t="str">
        <f>Price!C15</f>
        <v>M5</v>
      </c>
      <c r="F15" t="b">
        <f>AND(Diagonals!C15=Dual_Tema!C15,Trendlines!C15=Dual_Tema!C15,KC!C15=Dual_Tema!C15,Pinbar!C15=Dual_Tema!C15,Price!C15=Dual_Tema!C15,SR_Levels!C15=Dual_Tema!C15,Tema_Hrma_Smma!C15=Dual_Tema!C15,HA!C15=Dual_Tema!C15,ZigZag!C15=Dual_Tema!C15,ZScore!C15=Dual_Tema!C15)</f>
        <v>1</v>
      </c>
      <c r="G15">
        <f>Price!D15</f>
        <v>5182.68</v>
      </c>
      <c r="H15" t="b">
        <f>AND(Diagonals!D15=Dual_Tema!D15,Trendlines!D15=Dual_Tema!D15,KC!D15=Dual_Tema!D15,Pinbar!D15=Dual_Tema!D15,Price!D15=Dual_Tema!D15,SR_Levels!D15=Dual_Tema!D15,Tema_Hrma_Smma!D15=Dual_Tema!D15,HA!D15=Dual_Tema!D15,ZigZag!D15=Dual_Tema!D15,ZScore!D15=Dual_Tema!D15)</f>
        <v>1</v>
      </c>
      <c r="J15" t="b">
        <f t="shared" si="0"/>
        <v>1</v>
      </c>
    </row>
    <row r="16" spans="1:11" x14ac:dyDescent="0.55000000000000004">
      <c r="A16">
        <f>Price!L16</f>
        <v>1772029200</v>
      </c>
      <c r="B16" t="b">
        <f>AND(Diagonals!Q16=Dual_Tema!J16,Trendlines!Q16=Dual_Tema!J16,KC!R16=Dual_Tema!J16,Pinbar!I16=Dual_Tema!J16,Price!L16=Dual_Tema!J16,SR_Levels!P16=Dual_Tema!J16,Tema_Hrma_Smma!K16=Dual_Tema!J16,HA!P16=Dual_Tema!J16,ZigZag!K16=Dual_Tema!J16,ZScore!O16=Dual_Tema!J16)</f>
        <v>1</v>
      </c>
      <c r="C16" t="str">
        <f>Price!B16</f>
        <v>XAUUSD</v>
      </c>
      <c r="D16" t="b">
        <f>AND(Diagonals!B16=Dual_Tema!B16,Trendlines!B16=Dual_Tema!B16,KC!B16=Dual_Tema!B16,Pinbar!B16=Dual_Tema!B16,Price!B16=Dual_Tema!B16,SR_Levels!B16=Dual_Tema!B16,Tema_Hrma_Smma!B16=Dual_Tema!B16,HA!B16=Dual_Tema!B16,ZigZag!B16=Dual_Tema!B16,ZScore!B16=Dual_Tema!B16)</f>
        <v>1</v>
      </c>
      <c r="E16" t="str">
        <f>Price!C16</f>
        <v>M5</v>
      </c>
      <c r="F16" t="b">
        <f>AND(Diagonals!C16=Dual_Tema!C16,Trendlines!C16=Dual_Tema!C16,KC!C16=Dual_Tema!C16,Pinbar!C16=Dual_Tema!C16,Price!C16=Dual_Tema!C16,SR_Levels!C16=Dual_Tema!C16,Tema_Hrma_Smma!C16=Dual_Tema!C16,HA!C16=Dual_Tema!C16,ZigZag!C16=Dual_Tema!C16,ZScore!C16=Dual_Tema!C16)</f>
        <v>1</v>
      </c>
      <c r="G16">
        <f>Price!D16</f>
        <v>5181.49</v>
      </c>
      <c r="H16" t="b">
        <f>AND(Diagonals!D16=Dual_Tema!D16,Trendlines!D16=Dual_Tema!D16,KC!D16=Dual_Tema!D16,Pinbar!D16=Dual_Tema!D16,Price!D16=Dual_Tema!D16,SR_Levels!D16=Dual_Tema!D16,Tema_Hrma_Smma!D16=Dual_Tema!D16,HA!D16=Dual_Tema!D16,ZigZag!D16=Dual_Tema!D16,ZScore!D16=Dual_Tema!D16)</f>
        <v>1</v>
      </c>
      <c r="J16" t="b">
        <f t="shared" si="0"/>
        <v>1</v>
      </c>
    </row>
    <row r="17" spans="1:10" x14ac:dyDescent="0.55000000000000004">
      <c r="A17">
        <f>Price!L17</f>
        <v>1772029500</v>
      </c>
      <c r="B17" t="b">
        <f>AND(Diagonals!Q17=Dual_Tema!J17,Trendlines!Q17=Dual_Tema!J17,KC!R17=Dual_Tema!J17,Pinbar!I17=Dual_Tema!J17,Price!L17=Dual_Tema!J17,SR_Levels!P17=Dual_Tema!J17,Tema_Hrma_Smma!K17=Dual_Tema!J17,HA!P17=Dual_Tema!J17,ZigZag!K17=Dual_Tema!J17,ZScore!O17=Dual_Tema!J17)</f>
        <v>1</v>
      </c>
      <c r="C17" t="str">
        <f>Price!B17</f>
        <v>XAUUSD</v>
      </c>
      <c r="D17" t="b">
        <f>AND(Diagonals!B17=Dual_Tema!B17,Trendlines!B17=Dual_Tema!B17,KC!B17=Dual_Tema!B17,Pinbar!B17=Dual_Tema!B17,Price!B17=Dual_Tema!B17,SR_Levels!B17=Dual_Tema!B17,Tema_Hrma_Smma!B17=Dual_Tema!B17,HA!B17=Dual_Tema!B17,ZigZag!B17=Dual_Tema!B17,ZScore!B17=Dual_Tema!B17)</f>
        <v>1</v>
      </c>
      <c r="E17" t="str">
        <f>Price!C17</f>
        <v>M5</v>
      </c>
      <c r="F17" t="b">
        <f>AND(Diagonals!C17=Dual_Tema!C17,Trendlines!C17=Dual_Tema!C17,KC!C17=Dual_Tema!C17,Pinbar!C17=Dual_Tema!C17,Price!C17=Dual_Tema!C17,SR_Levels!C17=Dual_Tema!C17,Tema_Hrma_Smma!C17=Dual_Tema!C17,HA!C17=Dual_Tema!C17,ZigZag!C17=Dual_Tema!C17,ZScore!C17=Dual_Tema!C17)</f>
        <v>1</v>
      </c>
      <c r="G17">
        <f>Price!D17</f>
        <v>5177.91</v>
      </c>
      <c r="H17" t="b">
        <f>AND(Diagonals!D17=Dual_Tema!D17,Trendlines!D17=Dual_Tema!D17,KC!D17=Dual_Tema!D17,Pinbar!D17=Dual_Tema!D17,Price!D17=Dual_Tema!D17,SR_Levels!D17=Dual_Tema!D17,Tema_Hrma_Smma!D17=Dual_Tema!D17,HA!D17=Dual_Tema!D17,ZigZag!D17=Dual_Tema!D17,ZScore!D17=Dual_Tema!D17)</f>
        <v>1</v>
      </c>
      <c r="J17" t="b">
        <f t="shared" si="0"/>
        <v>1</v>
      </c>
    </row>
    <row r="18" spans="1:10" x14ac:dyDescent="0.55000000000000004">
      <c r="A18">
        <f>Price!L18</f>
        <v>1772029800</v>
      </c>
      <c r="B18" t="b">
        <f>AND(Diagonals!Q18=Dual_Tema!J18,Trendlines!Q18=Dual_Tema!J18,KC!R18=Dual_Tema!J18,Pinbar!I18=Dual_Tema!J18,Price!L18=Dual_Tema!J18,SR_Levels!P18=Dual_Tema!J18,Tema_Hrma_Smma!K18=Dual_Tema!J18,HA!P18=Dual_Tema!J18,ZigZag!K18=Dual_Tema!J18,ZScore!O18=Dual_Tema!J18)</f>
        <v>1</v>
      </c>
      <c r="C18" t="str">
        <f>Price!B18</f>
        <v>XAUUSD</v>
      </c>
      <c r="D18" t="b">
        <f>AND(Diagonals!B18=Dual_Tema!B18,Trendlines!B18=Dual_Tema!B18,KC!B18=Dual_Tema!B18,Pinbar!B18=Dual_Tema!B18,Price!B18=Dual_Tema!B18,SR_Levels!B18=Dual_Tema!B18,Tema_Hrma_Smma!B18=Dual_Tema!B18,HA!B18=Dual_Tema!B18,ZigZag!B18=Dual_Tema!B18,ZScore!B18=Dual_Tema!B18)</f>
        <v>1</v>
      </c>
      <c r="E18" t="str">
        <f>Price!C18</f>
        <v>M5</v>
      </c>
      <c r="F18" t="b">
        <f>AND(Diagonals!C18=Dual_Tema!C18,Trendlines!C18=Dual_Tema!C18,KC!C18=Dual_Tema!C18,Pinbar!C18=Dual_Tema!C18,Price!C18=Dual_Tema!C18,SR_Levels!C18=Dual_Tema!C18,Tema_Hrma_Smma!C18=Dual_Tema!C18,HA!C18=Dual_Tema!C18,ZigZag!C18=Dual_Tema!C18,ZScore!C18=Dual_Tema!C18)</f>
        <v>1</v>
      </c>
      <c r="G18">
        <f>Price!D18</f>
        <v>5174.1400000000003</v>
      </c>
      <c r="H18" t="b">
        <f>AND(Diagonals!D18=Dual_Tema!D18,Trendlines!D18=Dual_Tema!D18,KC!D18=Dual_Tema!D18,Pinbar!D18=Dual_Tema!D18,Price!D18=Dual_Tema!D18,SR_Levels!D18=Dual_Tema!D18,Tema_Hrma_Smma!D18=Dual_Tema!D18,HA!D18=Dual_Tema!D18,ZigZag!D18=Dual_Tema!D18,ZScore!D18=Dual_Tema!D18)</f>
        <v>1</v>
      </c>
      <c r="J18" t="b">
        <f t="shared" si="0"/>
        <v>1</v>
      </c>
    </row>
    <row r="19" spans="1:10" x14ac:dyDescent="0.55000000000000004">
      <c r="A19">
        <f>Price!L19</f>
        <v>1772030100</v>
      </c>
      <c r="B19" t="b">
        <f>AND(Diagonals!Q19=Dual_Tema!J19,Trendlines!Q19=Dual_Tema!J19,KC!R19=Dual_Tema!J19,Pinbar!I19=Dual_Tema!J19,Price!L19=Dual_Tema!J19,SR_Levels!P19=Dual_Tema!J19,Tema_Hrma_Smma!K19=Dual_Tema!J19,HA!P19=Dual_Tema!J19,ZigZag!K19=Dual_Tema!J19,ZScore!O19=Dual_Tema!J19)</f>
        <v>1</v>
      </c>
      <c r="C19" t="str">
        <f>Price!B19</f>
        <v>XAUUSD</v>
      </c>
      <c r="D19" t="b">
        <f>AND(Diagonals!B19=Dual_Tema!B19,Trendlines!B19=Dual_Tema!B19,KC!B19=Dual_Tema!B19,Pinbar!B19=Dual_Tema!B19,Price!B19=Dual_Tema!B19,SR_Levels!B19=Dual_Tema!B19,Tema_Hrma_Smma!B19=Dual_Tema!B19,HA!B19=Dual_Tema!B19,ZigZag!B19=Dual_Tema!B19,ZScore!B19=Dual_Tema!B19)</f>
        <v>1</v>
      </c>
      <c r="E19" t="str">
        <f>Price!C19</f>
        <v>M5</v>
      </c>
      <c r="F19" t="b">
        <f>AND(Diagonals!C19=Dual_Tema!C19,Trendlines!C19=Dual_Tema!C19,KC!C19=Dual_Tema!C19,Pinbar!C19=Dual_Tema!C19,Price!C19=Dual_Tema!C19,SR_Levels!C19=Dual_Tema!C19,Tema_Hrma_Smma!C19=Dual_Tema!C19,HA!C19=Dual_Tema!C19,ZigZag!C19=Dual_Tema!C19,ZScore!C19=Dual_Tema!C19)</f>
        <v>1</v>
      </c>
      <c r="G19">
        <f>Price!D19</f>
        <v>5159.7299999999996</v>
      </c>
      <c r="H19" t="b">
        <f>AND(Diagonals!D19=Dual_Tema!D19,Trendlines!D19=Dual_Tema!D19,KC!D19=Dual_Tema!D19,Pinbar!D19=Dual_Tema!D19,Price!D19=Dual_Tema!D19,SR_Levels!D19=Dual_Tema!D19,Tema_Hrma_Smma!D19=Dual_Tema!D19,HA!D19=Dual_Tema!D19,ZigZag!D19=Dual_Tema!D19,ZScore!D19=Dual_Tema!D19)</f>
        <v>1</v>
      </c>
      <c r="J19" t="b">
        <f t="shared" si="0"/>
        <v>1</v>
      </c>
    </row>
    <row r="20" spans="1:10" x14ac:dyDescent="0.55000000000000004">
      <c r="A20">
        <f>Price!L20</f>
        <v>1772030400</v>
      </c>
      <c r="B20" t="b">
        <f>AND(Diagonals!Q20=Dual_Tema!J20,Trendlines!Q20=Dual_Tema!J20,KC!R20=Dual_Tema!J20,Pinbar!I20=Dual_Tema!J20,Price!L20=Dual_Tema!J20,SR_Levels!P20=Dual_Tema!J20,Tema_Hrma_Smma!K20=Dual_Tema!J20,HA!P20=Dual_Tema!J20,ZigZag!K20=Dual_Tema!J20,ZScore!O20=Dual_Tema!J20)</f>
        <v>1</v>
      </c>
      <c r="C20" t="str">
        <f>Price!B20</f>
        <v>XAUUSD</v>
      </c>
      <c r="D20" t="b">
        <f>AND(Diagonals!B20=Dual_Tema!B20,Trendlines!B20=Dual_Tema!B20,KC!B20=Dual_Tema!B20,Pinbar!B20=Dual_Tema!B20,Price!B20=Dual_Tema!B20,SR_Levels!B20=Dual_Tema!B20,Tema_Hrma_Smma!B20=Dual_Tema!B20,HA!B20=Dual_Tema!B20,ZigZag!B20=Dual_Tema!B20,ZScore!B20=Dual_Tema!B20)</f>
        <v>1</v>
      </c>
      <c r="E20" t="str">
        <f>Price!C20</f>
        <v>M5</v>
      </c>
      <c r="F20" t="b">
        <f>AND(Diagonals!C20=Dual_Tema!C20,Trendlines!C20=Dual_Tema!C20,KC!C20=Dual_Tema!C20,Pinbar!C20=Dual_Tema!C20,Price!C20=Dual_Tema!C20,SR_Levels!C20=Dual_Tema!C20,Tema_Hrma_Smma!C20=Dual_Tema!C20,HA!C20=Dual_Tema!C20,ZigZag!C20=Dual_Tema!C20,ZScore!C20=Dual_Tema!C20)</f>
        <v>1</v>
      </c>
      <c r="G20">
        <f>Price!D20</f>
        <v>5174.91</v>
      </c>
      <c r="H20" t="b">
        <f>AND(Diagonals!D20=Dual_Tema!D20,Trendlines!D20=Dual_Tema!D20,KC!D20=Dual_Tema!D20,Pinbar!D20=Dual_Tema!D20,Price!D20=Dual_Tema!D20,SR_Levels!D20=Dual_Tema!D20,Tema_Hrma_Smma!D20=Dual_Tema!D20,HA!D20=Dual_Tema!D20,ZigZag!D20=Dual_Tema!D20,ZScore!D20=Dual_Tema!D20)</f>
        <v>1</v>
      </c>
      <c r="J20" t="b">
        <f t="shared" si="0"/>
        <v>1</v>
      </c>
    </row>
    <row r="21" spans="1:10" x14ac:dyDescent="0.55000000000000004">
      <c r="A21">
        <f>Price!L21</f>
        <v>1772030700</v>
      </c>
      <c r="B21" t="b">
        <f>AND(Diagonals!Q21=Dual_Tema!J21,Trendlines!Q21=Dual_Tema!J21,KC!R21=Dual_Tema!J21,Pinbar!I21=Dual_Tema!J21,Price!L21=Dual_Tema!J21,SR_Levels!P21=Dual_Tema!J21,Tema_Hrma_Smma!K21=Dual_Tema!J21,HA!P21=Dual_Tema!J21,ZigZag!K21=Dual_Tema!J21,ZScore!O21=Dual_Tema!J21)</f>
        <v>1</v>
      </c>
      <c r="C21" t="str">
        <f>Price!B21</f>
        <v>XAUUSD</v>
      </c>
      <c r="D21" t="b">
        <f>AND(Diagonals!B21=Dual_Tema!B21,Trendlines!B21=Dual_Tema!B21,KC!B21=Dual_Tema!B21,Pinbar!B21=Dual_Tema!B21,Price!B21=Dual_Tema!B21,SR_Levels!B21=Dual_Tema!B21,Tema_Hrma_Smma!B21=Dual_Tema!B21,HA!B21=Dual_Tema!B21,ZigZag!B21=Dual_Tema!B21,ZScore!B21=Dual_Tema!B21)</f>
        <v>1</v>
      </c>
      <c r="E21" t="str">
        <f>Price!C21</f>
        <v>M5</v>
      </c>
      <c r="F21" t="b">
        <f>AND(Diagonals!C21=Dual_Tema!C21,Trendlines!C21=Dual_Tema!C21,KC!C21=Dual_Tema!C21,Pinbar!C21=Dual_Tema!C21,Price!C21=Dual_Tema!C21,SR_Levels!C21=Dual_Tema!C21,Tema_Hrma_Smma!C21=Dual_Tema!C21,HA!C21=Dual_Tema!C21,ZigZag!C21=Dual_Tema!C21,ZScore!C21=Dual_Tema!C21)</f>
        <v>1</v>
      </c>
      <c r="G21">
        <f>Price!D21</f>
        <v>5181.79</v>
      </c>
      <c r="H21" t="b">
        <f>AND(Diagonals!D21=Dual_Tema!D21,Trendlines!D21=Dual_Tema!D21,KC!D21=Dual_Tema!D21,Pinbar!D21=Dual_Tema!D21,Price!D21=Dual_Tema!D21,SR_Levels!D21=Dual_Tema!D21,Tema_Hrma_Smma!D21=Dual_Tema!D21,HA!D21=Dual_Tema!D21,ZigZag!D21=Dual_Tema!D21,ZScore!D21=Dual_Tema!D21)</f>
        <v>1</v>
      </c>
      <c r="J21" t="b">
        <f t="shared" si="0"/>
        <v>1</v>
      </c>
    </row>
    <row r="22" spans="1:10" x14ac:dyDescent="0.55000000000000004">
      <c r="A22">
        <f>Price!L22</f>
        <v>1772031000</v>
      </c>
      <c r="B22" t="b">
        <f>AND(Diagonals!Q22=Dual_Tema!J22,Trendlines!Q22=Dual_Tema!J22,KC!R22=Dual_Tema!J22,Pinbar!I22=Dual_Tema!J22,Price!L22=Dual_Tema!J22,SR_Levels!P22=Dual_Tema!J22,Tema_Hrma_Smma!K22=Dual_Tema!J22,HA!P22=Dual_Tema!J22,ZigZag!K22=Dual_Tema!J22,ZScore!O22=Dual_Tema!J22)</f>
        <v>1</v>
      </c>
      <c r="C22" t="str">
        <f>Price!B22</f>
        <v>XAUUSD</v>
      </c>
      <c r="D22" t="b">
        <f>AND(Diagonals!B22=Dual_Tema!B22,Trendlines!B22=Dual_Tema!B22,KC!B22=Dual_Tema!B22,Pinbar!B22=Dual_Tema!B22,Price!B22=Dual_Tema!B22,SR_Levels!B22=Dual_Tema!B22,Tema_Hrma_Smma!B22=Dual_Tema!B22,HA!B22=Dual_Tema!B22,ZigZag!B22=Dual_Tema!B22,ZScore!B22=Dual_Tema!B22)</f>
        <v>1</v>
      </c>
      <c r="E22" t="str">
        <f>Price!C22</f>
        <v>M5</v>
      </c>
      <c r="F22" t="b">
        <f>AND(Diagonals!C22=Dual_Tema!C22,Trendlines!C22=Dual_Tema!C22,KC!C22=Dual_Tema!C22,Pinbar!C22=Dual_Tema!C22,Price!C22=Dual_Tema!C22,SR_Levels!C22=Dual_Tema!C22,Tema_Hrma_Smma!C22=Dual_Tema!C22,HA!C22=Dual_Tema!C22,ZigZag!C22=Dual_Tema!C22,ZScore!C22=Dual_Tema!C22)</f>
        <v>1</v>
      </c>
      <c r="G22">
        <f>Price!D22</f>
        <v>5188.55</v>
      </c>
      <c r="H22" t="b">
        <f>AND(Diagonals!D22=Dual_Tema!D22,Trendlines!D22=Dual_Tema!D22,KC!D22=Dual_Tema!D22,Pinbar!D22=Dual_Tema!D22,Price!D22=Dual_Tema!D22,SR_Levels!D22=Dual_Tema!D22,Tema_Hrma_Smma!D22=Dual_Tema!D22,HA!D22=Dual_Tema!D22,ZigZag!D22=Dual_Tema!D22,ZScore!D22=Dual_Tema!D22)</f>
        <v>1</v>
      </c>
      <c r="J22" t="b">
        <f t="shared" si="0"/>
        <v>1</v>
      </c>
    </row>
    <row r="23" spans="1:10" x14ac:dyDescent="0.55000000000000004">
      <c r="A23">
        <f>Price!L23</f>
        <v>1772031300</v>
      </c>
      <c r="B23" t="b">
        <f>AND(Diagonals!Q23=Dual_Tema!J23,Trendlines!Q23=Dual_Tema!J23,KC!R23=Dual_Tema!J23,Pinbar!I23=Dual_Tema!J23,Price!L23=Dual_Tema!J23,SR_Levels!P23=Dual_Tema!J23,Tema_Hrma_Smma!K23=Dual_Tema!J23,HA!P23=Dual_Tema!J23,ZigZag!K23=Dual_Tema!J23,ZScore!O23=Dual_Tema!J23)</f>
        <v>1</v>
      </c>
      <c r="C23" t="str">
        <f>Price!B23</f>
        <v>XAUUSD</v>
      </c>
      <c r="D23" t="b">
        <f>AND(Diagonals!B23=Dual_Tema!B23,Trendlines!B23=Dual_Tema!B23,KC!B23=Dual_Tema!B23,Pinbar!B23=Dual_Tema!B23,Price!B23=Dual_Tema!B23,SR_Levels!B23=Dual_Tema!B23,Tema_Hrma_Smma!B23=Dual_Tema!B23,HA!B23=Dual_Tema!B23,ZigZag!B23=Dual_Tema!B23,ZScore!B23=Dual_Tema!B23)</f>
        <v>1</v>
      </c>
      <c r="E23" t="str">
        <f>Price!C23</f>
        <v>M5</v>
      </c>
      <c r="F23" t="b">
        <f>AND(Diagonals!C23=Dual_Tema!C23,Trendlines!C23=Dual_Tema!C23,KC!C23=Dual_Tema!C23,Pinbar!C23=Dual_Tema!C23,Price!C23=Dual_Tema!C23,SR_Levels!C23=Dual_Tema!C23,Tema_Hrma_Smma!C23=Dual_Tema!C23,HA!C23=Dual_Tema!C23,ZigZag!C23=Dual_Tema!C23,ZScore!C23=Dual_Tema!C23)</f>
        <v>1</v>
      </c>
      <c r="G23">
        <f>Price!D23</f>
        <v>5191.25</v>
      </c>
      <c r="H23" t="b">
        <f>AND(Diagonals!D23=Dual_Tema!D23,Trendlines!D23=Dual_Tema!D23,KC!D23=Dual_Tema!D23,Pinbar!D23=Dual_Tema!D23,Price!D23=Dual_Tema!D23,SR_Levels!D23=Dual_Tema!D23,Tema_Hrma_Smma!D23=Dual_Tema!D23,HA!D23=Dual_Tema!D23,ZigZag!D23=Dual_Tema!D23,ZScore!D23=Dual_Tema!D23)</f>
        <v>1</v>
      </c>
      <c r="J23" t="b">
        <f t="shared" si="0"/>
        <v>1</v>
      </c>
    </row>
    <row r="24" spans="1:10" x14ac:dyDescent="0.55000000000000004">
      <c r="A24">
        <f>Price!L24</f>
        <v>1772031600</v>
      </c>
      <c r="B24" t="b">
        <f>AND(Diagonals!Q24=Dual_Tema!J24,Trendlines!Q24=Dual_Tema!J24,KC!R24=Dual_Tema!J24,Pinbar!I24=Dual_Tema!J24,Price!L24=Dual_Tema!J24,SR_Levels!P24=Dual_Tema!J24,Tema_Hrma_Smma!K24=Dual_Tema!J24,HA!P24=Dual_Tema!J24,ZigZag!K24=Dual_Tema!J24,ZScore!O24=Dual_Tema!J24)</f>
        <v>1</v>
      </c>
      <c r="C24" t="str">
        <f>Price!B24</f>
        <v>XAUUSD</v>
      </c>
      <c r="D24" t="b">
        <f>AND(Diagonals!B24=Dual_Tema!B24,Trendlines!B24=Dual_Tema!B24,KC!B24=Dual_Tema!B24,Pinbar!B24=Dual_Tema!B24,Price!B24=Dual_Tema!B24,SR_Levels!B24=Dual_Tema!B24,Tema_Hrma_Smma!B24=Dual_Tema!B24,HA!B24=Dual_Tema!B24,ZigZag!B24=Dual_Tema!B24,ZScore!B24=Dual_Tema!B24)</f>
        <v>1</v>
      </c>
      <c r="E24" t="str">
        <f>Price!C24</f>
        <v>M5</v>
      </c>
      <c r="F24" t="b">
        <f>AND(Diagonals!C24=Dual_Tema!C24,Trendlines!C24=Dual_Tema!C24,KC!C24=Dual_Tema!C24,Pinbar!C24=Dual_Tema!C24,Price!C24=Dual_Tema!C24,SR_Levels!C24=Dual_Tema!C24,Tema_Hrma_Smma!C24=Dual_Tema!C24,HA!C24=Dual_Tema!C24,ZigZag!C24=Dual_Tema!C24,ZScore!C24=Dual_Tema!C24)</f>
        <v>1</v>
      </c>
      <c r="G24">
        <f>Price!D24</f>
        <v>5198.6400000000003</v>
      </c>
      <c r="H24" t="b">
        <f>AND(Diagonals!D24=Dual_Tema!D24,Trendlines!D24=Dual_Tema!D24,KC!D24=Dual_Tema!D24,Pinbar!D24=Dual_Tema!D24,Price!D24=Dual_Tema!D24,SR_Levels!D24=Dual_Tema!D24,Tema_Hrma_Smma!D24=Dual_Tema!D24,HA!D24=Dual_Tema!D24,ZigZag!D24=Dual_Tema!D24,ZScore!D24=Dual_Tema!D24)</f>
        <v>1</v>
      </c>
      <c r="J24" t="b">
        <f t="shared" si="0"/>
        <v>1</v>
      </c>
    </row>
    <row r="25" spans="1:10" x14ac:dyDescent="0.55000000000000004">
      <c r="A25">
        <f>Price!L25</f>
        <v>1772031900</v>
      </c>
      <c r="B25" t="b">
        <f>AND(Diagonals!Q25=Dual_Tema!J25,Trendlines!Q25=Dual_Tema!J25,KC!R25=Dual_Tema!J25,Pinbar!I25=Dual_Tema!J25,Price!L25=Dual_Tema!J25,SR_Levels!P25=Dual_Tema!J25,Tema_Hrma_Smma!K25=Dual_Tema!J25,HA!P25=Dual_Tema!J25,ZigZag!K25=Dual_Tema!J25,ZScore!O25=Dual_Tema!J25)</f>
        <v>1</v>
      </c>
      <c r="C25" t="str">
        <f>Price!B25</f>
        <v>XAUUSD</v>
      </c>
      <c r="D25" t="b">
        <f>AND(Diagonals!B25=Dual_Tema!B25,Trendlines!B25=Dual_Tema!B25,KC!B25=Dual_Tema!B25,Pinbar!B25=Dual_Tema!B25,Price!B25=Dual_Tema!B25,SR_Levels!B25=Dual_Tema!B25,Tema_Hrma_Smma!B25=Dual_Tema!B25,HA!B25=Dual_Tema!B25,ZigZag!B25=Dual_Tema!B25,ZScore!B25=Dual_Tema!B25)</f>
        <v>1</v>
      </c>
      <c r="E25" t="str">
        <f>Price!C25</f>
        <v>M5</v>
      </c>
      <c r="F25" t="b">
        <f>AND(Diagonals!C25=Dual_Tema!C25,Trendlines!C25=Dual_Tema!C25,KC!C25=Dual_Tema!C25,Pinbar!C25=Dual_Tema!C25,Price!C25=Dual_Tema!C25,SR_Levels!C25=Dual_Tema!C25,Tema_Hrma_Smma!C25=Dual_Tema!C25,HA!C25=Dual_Tema!C25,ZigZag!C25=Dual_Tema!C25,ZScore!C25=Dual_Tema!C25)</f>
        <v>1</v>
      </c>
      <c r="G25">
        <f>Price!D25</f>
        <v>5195.8900000000003</v>
      </c>
      <c r="H25" t="b">
        <f>AND(Diagonals!D25=Dual_Tema!D25,Trendlines!D25=Dual_Tema!D25,KC!D25=Dual_Tema!D25,Pinbar!D25=Dual_Tema!D25,Price!D25=Dual_Tema!D25,SR_Levels!D25=Dual_Tema!D25,Tema_Hrma_Smma!D25=Dual_Tema!D25,HA!D25=Dual_Tema!D25,ZigZag!D25=Dual_Tema!D25,ZScore!D25=Dual_Tema!D25)</f>
        <v>1</v>
      </c>
      <c r="J25" t="b">
        <f t="shared" si="0"/>
        <v>1</v>
      </c>
    </row>
    <row r="26" spans="1:10" x14ac:dyDescent="0.55000000000000004">
      <c r="A26">
        <f>Price!L26</f>
        <v>1772032200</v>
      </c>
      <c r="B26" t="b">
        <f>AND(Diagonals!Q26=Dual_Tema!J26,Trendlines!Q26=Dual_Tema!J26,KC!R26=Dual_Tema!J26,Pinbar!I26=Dual_Tema!J26,Price!L26=Dual_Tema!J26,SR_Levels!P26=Dual_Tema!J26,Tema_Hrma_Smma!K26=Dual_Tema!J26,HA!P26=Dual_Tema!J26,ZigZag!K26=Dual_Tema!J26,ZScore!O26=Dual_Tema!J26)</f>
        <v>1</v>
      </c>
      <c r="C26" t="str">
        <f>Price!B26</f>
        <v>XAUUSD</v>
      </c>
      <c r="D26" t="b">
        <f>AND(Diagonals!B26=Dual_Tema!B26,Trendlines!B26=Dual_Tema!B26,KC!B26=Dual_Tema!B26,Pinbar!B26=Dual_Tema!B26,Price!B26=Dual_Tema!B26,SR_Levels!B26=Dual_Tema!B26,Tema_Hrma_Smma!B26=Dual_Tema!B26,HA!B26=Dual_Tema!B26,ZigZag!B26=Dual_Tema!B26,ZScore!B26=Dual_Tema!B26)</f>
        <v>1</v>
      </c>
      <c r="E26" t="str">
        <f>Price!C26</f>
        <v>M5</v>
      </c>
      <c r="F26" t="b">
        <f>AND(Diagonals!C26=Dual_Tema!C26,Trendlines!C26=Dual_Tema!C26,KC!C26=Dual_Tema!C26,Pinbar!C26=Dual_Tema!C26,Price!C26=Dual_Tema!C26,SR_Levels!C26=Dual_Tema!C26,Tema_Hrma_Smma!C26=Dual_Tema!C26,HA!C26=Dual_Tema!C26,ZigZag!C26=Dual_Tema!C26,ZScore!C26=Dual_Tema!C26)</f>
        <v>1</v>
      </c>
      <c r="G26">
        <f>Price!D26</f>
        <v>5193.17</v>
      </c>
      <c r="H26" t="b">
        <f>AND(Diagonals!D26=Dual_Tema!D26,Trendlines!D26=Dual_Tema!D26,KC!D26=Dual_Tema!D26,Pinbar!D26=Dual_Tema!D26,Price!D26=Dual_Tema!D26,SR_Levels!D26=Dual_Tema!D26,Tema_Hrma_Smma!D26=Dual_Tema!D26,HA!D26=Dual_Tema!D26,ZigZag!D26=Dual_Tema!D26,ZScore!D26=Dual_Tema!D26)</f>
        <v>1</v>
      </c>
      <c r="J26" t="b">
        <f t="shared" si="0"/>
        <v>1</v>
      </c>
    </row>
    <row r="27" spans="1:10" x14ac:dyDescent="0.55000000000000004">
      <c r="A27">
        <f>Price!L27</f>
        <v>1772032500</v>
      </c>
      <c r="B27" t="b">
        <f>AND(Diagonals!Q27=Dual_Tema!J27,Trendlines!Q27=Dual_Tema!J27,KC!R27=Dual_Tema!J27,Pinbar!I27=Dual_Tema!J27,Price!L27=Dual_Tema!J27,SR_Levels!P27=Dual_Tema!J27,Tema_Hrma_Smma!K27=Dual_Tema!J27,HA!P27=Dual_Tema!J27,ZigZag!K27=Dual_Tema!J27,ZScore!O27=Dual_Tema!J27)</f>
        <v>1</v>
      </c>
      <c r="C27" t="str">
        <f>Price!B27</f>
        <v>XAUUSD</v>
      </c>
      <c r="D27" t="b">
        <f>AND(Diagonals!B27=Dual_Tema!B27,Trendlines!B27=Dual_Tema!B27,KC!B27=Dual_Tema!B27,Pinbar!B27=Dual_Tema!B27,Price!B27=Dual_Tema!B27,SR_Levels!B27=Dual_Tema!B27,Tema_Hrma_Smma!B27=Dual_Tema!B27,HA!B27=Dual_Tema!B27,ZigZag!B27=Dual_Tema!B27,ZScore!B27=Dual_Tema!B27)</f>
        <v>1</v>
      </c>
      <c r="E27" t="str">
        <f>Price!C27</f>
        <v>M5</v>
      </c>
      <c r="F27" t="b">
        <f>AND(Diagonals!C27=Dual_Tema!C27,Trendlines!C27=Dual_Tema!C27,KC!C27=Dual_Tema!C27,Pinbar!C27=Dual_Tema!C27,Price!C27=Dual_Tema!C27,SR_Levels!C27=Dual_Tema!C27,Tema_Hrma_Smma!C27=Dual_Tema!C27,HA!C27=Dual_Tema!C27,ZigZag!C27=Dual_Tema!C27,ZScore!C27=Dual_Tema!C27)</f>
        <v>1</v>
      </c>
      <c r="G27">
        <f>Price!D27</f>
        <v>5188.97</v>
      </c>
      <c r="H27" t="b">
        <f>AND(Diagonals!D27=Dual_Tema!D27,Trendlines!D27=Dual_Tema!D27,KC!D27=Dual_Tema!D27,Pinbar!D27=Dual_Tema!D27,Price!D27=Dual_Tema!D27,SR_Levels!D27=Dual_Tema!D27,Tema_Hrma_Smma!D27=Dual_Tema!D27,HA!D27=Dual_Tema!D27,ZigZag!D27=Dual_Tema!D27,ZScore!D27=Dual_Tema!D27)</f>
        <v>1</v>
      </c>
      <c r="J27" t="b">
        <f t="shared" si="0"/>
        <v>1</v>
      </c>
    </row>
    <row r="28" spans="1:10" x14ac:dyDescent="0.55000000000000004">
      <c r="A28">
        <f>Price!L28</f>
        <v>1772032800</v>
      </c>
      <c r="B28" t="b">
        <f>AND(Diagonals!Q28=Dual_Tema!J28,Trendlines!Q28=Dual_Tema!J28,KC!R28=Dual_Tema!J28,Pinbar!I28=Dual_Tema!J28,Price!L28=Dual_Tema!J28,SR_Levels!P28=Dual_Tema!J28,Tema_Hrma_Smma!K28=Dual_Tema!J28,HA!P28=Dual_Tema!J28,ZigZag!K28=Dual_Tema!J28,ZScore!O28=Dual_Tema!J28)</f>
        <v>1</v>
      </c>
      <c r="C28" t="str">
        <f>Price!B28</f>
        <v>XAUUSD</v>
      </c>
      <c r="D28" t="b">
        <f>AND(Diagonals!B28=Dual_Tema!B28,Trendlines!B28=Dual_Tema!B28,KC!B28=Dual_Tema!B28,Pinbar!B28=Dual_Tema!B28,Price!B28=Dual_Tema!B28,SR_Levels!B28=Dual_Tema!B28,Tema_Hrma_Smma!B28=Dual_Tema!B28,HA!B28=Dual_Tema!B28,ZigZag!B28=Dual_Tema!B28,ZScore!B28=Dual_Tema!B28)</f>
        <v>1</v>
      </c>
      <c r="E28" t="str">
        <f>Price!C28</f>
        <v>M5</v>
      </c>
      <c r="F28" t="b">
        <f>AND(Diagonals!C28=Dual_Tema!C28,Trendlines!C28=Dual_Tema!C28,KC!C28=Dual_Tema!C28,Pinbar!C28=Dual_Tema!C28,Price!C28=Dual_Tema!C28,SR_Levels!C28=Dual_Tema!C28,Tema_Hrma_Smma!C28=Dual_Tema!C28,HA!C28=Dual_Tema!C28,ZigZag!C28=Dual_Tema!C28,ZScore!C28=Dual_Tema!C28)</f>
        <v>1</v>
      </c>
      <c r="G28">
        <f>Price!D28</f>
        <v>5185.46</v>
      </c>
      <c r="H28" t="b">
        <f>AND(Diagonals!D28=Dual_Tema!D28,Trendlines!D28=Dual_Tema!D28,KC!D28=Dual_Tema!D28,Pinbar!D28=Dual_Tema!D28,Price!D28=Dual_Tema!D28,SR_Levels!D28=Dual_Tema!D28,Tema_Hrma_Smma!D28=Dual_Tema!D28,HA!D28=Dual_Tema!D28,ZigZag!D28=Dual_Tema!D28,ZScore!D28=Dual_Tema!D28)</f>
        <v>1</v>
      </c>
      <c r="J28" t="b">
        <f t="shared" si="0"/>
        <v>1</v>
      </c>
    </row>
    <row r="29" spans="1:10" x14ac:dyDescent="0.55000000000000004">
      <c r="A29">
        <f>Price!L29</f>
        <v>1772033100</v>
      </c>
      <c r="B29" t="b">
        <f>AND(Diagonals!Q29=Dual_Tema!J29,Trendlines!Q29=Dual_Tema!J29,KC!R29=Dual_Tema!J29,Pinbar!I29=Dual_Tema!J29,Price!L29=Dual_Tema!J29,SR_Levels!P29=Dual_Tema!J29,Tema_Hrma_Smma!K29=Dual_Tema!J29,HA!P29=Dual_Tema!J29,ZigZag!K29=Dual_Tema!J29,ZScore!O29=Dual_Tema!J29)</f>
        <v>1</v>
      </c>
      <c r="C29" t="str">
        <f>Price!B29</f>
        <v>XAUUSD</v>
      </c>
      <c r="D29" t="b">
        <f>AND(Diagonals!B29=Dual_Tema!B29,Trendlines!B29=Dual_Tema!B29,KC!B29=Dual_Tema!B29,Pinbar!B29=Dual_Tema!B29,Price!B29=Dual_Tema!B29,SR_Levels!B29=Dual_Tema!B29,Tema_Hrma_Smma!B29=Dual_Tema!B29,HA!B29=Dual_Tema!B29,ZigZag!B29=Dual_Tema!B29,ZScore!B29=Dual_Tema!B29)</f>
        <v>1</v>
      </c>
      <c r="E29" t="str">
        <f>Price!C29</f>
        <v>M5</v>
      </c>
      <c r="F29" t="b">
        <f>AND(Diagonals!C29=Dual_Tema!C29,Trendlines!C29=Dual_Tema!C29,KC!C29=Dual_Tema!C29,Pinbar!C29=Dual_Tema!C29,Price!C29=Dual_Tema!C29,SR_Levels!C29=Dual_Tema!C29,Tema_Hrma_Smma!C29=Dual_Tema!C29,HA!C29=Dual_Tema!C29,ZigZag!C29=Dual_Tema!C29,ZScore!C29=Dual_Tema!C29)</f>
        <v>1</v>
      </c>
      <c r="G29">
        <f>Price!D29</f>
        <v>5180.33</v>
      </c>
      <c r="H29" t="b">
        <f>AND(Diagonals!D29=Dual_Tema!D29,Trendlines!D29=Dual_Tema!D29,KC!D29=Dual_Tema!D29,Pinbar!D29=Dual_Tema!D29,Price!D29=Dual_Tema!D29,SR_Levels!D29=Dual_Tema!D29,Tema_Hrma_Smma!D29=Dual_Tema!D29,HA!D29=Dual_Tema!D29,ZigZag!D29=Dual_Tema!D29,ZScore!D29=Dual_Tema!D29)</f>
        <v>1</v>
      </c>
      <c r="J29" t="b">
        <f t="shared" si="0"/>
        <v>1</v>
      </c>
    </row>
    <row r="30" spans="1:10" x14ac:dyDescent="0.55000000000000004">
      <c r="A30">
        <f>Price!L30</f>
        <v>1772033400</v>
      </c>
      <c r="B30" t="b">
        <f>AND(Diagonals!Q30=Dual_Tema!J30,Trendlines!Q30=Dual_Tema!J30,KC!R30=Dual_Tema!J30,Pinbar!I30=Dual_Tema!J30,Price!L30=Dual_Tema!J30,SR_Levels!P30=Dual_Tema!J30,Tema_Hrma_Smma!K30=Dual_Tema!J30,HA!P30=Dual_Tema!J30,ZigZag!K30=Dual_Tema!J30,ZScore!O30=Dual_Tema!J30)</f>
        <v>1</v>
      </c>
      <c r="C30" t="str">
        <f>Price!B30</f>
        <v>XAUUSD</v>
      </c>
      <c r="D30" t="b">
        <f>AND(Diagonals!B30=Dual_Tema!B30,Trendlines!B30=Dual_Tema!B30,KC!B30=Dual_Tema!B30,Pinbar!B30=Dual_Tema!B30,Price!B30=Dual_Tema!B30,SR_Levels!B30=Dual_Tema!B30,Tema_Hrma_Smma!B30=Dual_Tema!B30,HA!B30=Dual_Tema!B30,ZigZag!B30=Dual_Tema!B30,ZScore!B30=Dual_Tema!B30)</f>
        <v>1</v>
      </c>
      <c r="E30" t="str">
        <f>Price!C30</f>
        <v>M5</v>
      </c>
      <c r="F30" t="b">
        <f>AND(Diagonals!C30=Dual_Tema!C30,Trendlines!C30=Dual_Tema!C30,KC!C30=Dual_Tema!C30,Pinbar!C30=Dual_Tema!C30,Price!C30=Dual_Tema!C30,SR_Levels!C30=Dual_Tema!C30,Tema_Hrma_Smma!C30=Dual_Tema!C30,HA!C30=Dual_Tema!C30,ZigZag!C30=Dual_Tema!C30,ZScore!C30=Dual_Tema!C30)</f>
        <v>1</v>
      </c>
      <c r="G30">
        <f>Price!D30</f>
        <v>5181.68</v>
      </c>
      <c r="H30" t="b">
        <f>AND(Diagonals!D30=Dual_Tema!D30,Trendlines!D30=Dual_Tema!D30,KC!D30=Dual_Tema!D30,Pinbar!D30=Dual_Tema!D30,Price!D30=Dual_Tema!D30,SR_Levels!D30=Dual_Tema!D30,Tema_Hrma_Smma!D30=Dual_Tema!D30,HA!D30=Dual_Tema!D30,ZigZag!D30=Dual_Tema!D30,ZScore!D30=Dual_Tema!D30)</f>
        <v>1</v>
      </c>
      <c r="J30" t="b">
        <f t="shared" si="0"/>
        <v>1</v>
      </c>
    </row>
    <row r="31" spans="1:10" x14ac:dyDescent="0.55000000000000004">
      <c r="A31">
        <f>Price!L31</f>
        <v>1772033700</v>
      </c>
      <c r="B31" t="b">
        <f>AND(Diagonals!Q31=Dual_Tema!J31,Trendlines!Q31=Dual_Tema!J31,KC!R31=Dual_Tema!J31,Pinbar!I31=Dual_Tema!J31,Price!L31=Dual_Tema!J31,SR_Levels!P31=Dual_Tema!J31,Tema_Hrma_Smma!K31=Dual_Tema!J31,HA!P31=Dual_Tema!J31,ZigZag!K31=Dual_Tema!J31,ZScore!O31=Dual_Tema!J31)</f>
        <v>1</v>
      </c>
      <c r="C31" t="str">
        <f>Price!B31</f>
        <v>XAUUSD</v>
      </c>
      <c r="D31" t="b">
        <f>AND(Diagonals!B31=Dual_Tema!B31,Trendlines!B31=Dual_Tema!B31,KC!B31=Dual_Tema!B31,Pinbar!B31=Dual_Tema!B31,Price!B31=Dual_Tema!B31,SR_Levels!B31=Dual_Tema!B31,Tema_Hrma_Smma!B31=Dual_Tema!B31,HA!B31=Dual_Tema!B31,ZigZag!B31=Dual_Tema!B31,ZScore!B31=Dual_Tema!B31)</f>
        <v>1</v>
      </c>
      <c r="E31" t="str">
        <f>Price!C31</f>
        <v>M5</v>
      </c>
      <c r="F31" t="b">
        <f>AND(Diagonals!C31=Dual_Tema!C31,Trendlines!C31=Dual_Tema!C31,KC!C31=Dual_Tema!C31,Pinbar!C31=Dual_Tema!C31,Price!C31=Dual_Tema!C31,SR_Levels!C31=Dual_Tema!C31,Tema_Hrma_Smma!C31=Dual_Tema!C31,HA!C31=Dual_Tema!C31,ZigZag!C31=Dual_Tema!C31,ZScore!C31=Dual_Tema!C31)</f>
        <v>1</v>
      </c>
      <c r="G31">
        <f>Price!D31</f>
        <v>5187.95</v>
      </c>
      <c r="H31" t="b">
        <f>AND(Diagonals!D31=Dual_Tema!D31,Trendlines!D31=Dual_Tema!D31,KC!D31=Dual_Tema!D31,Pinbar!D31=Dual_Tema!D31,Price!D31=Dual_Tema!D31,SR_Levels!D31=Dual_Tema!D31,Tema_Hrma_Smma!D31=Dual_Tema!D31,HA!D31=Dual_Tema!D31,ZigZag!D31=Dual_Tema!D31,ZScore!D31=Dual_Tema!D31)</f>
        <v>1</v>
      </c>
      <c r="J31" t="b">
        <f t="shared" si="0"/>
        <v>1</v>
      </c>
    </row>
    <row r="32" spans="1:10" x14ac:dyDescent="0.55000000000000004">
      <c r="A32">
        <f>Price!L32</f>
        <v>1772034000</v>
      </c>
      <c r="B32" t="b">
        <f>AND(Diagonals!Q32=Dual_Tema!J32,Trendlines!Q32=Dual_Tema!J32,KC!R32=Dual_Tema!J32,Pinbar!I32=Dual_Tema!J32,Price!L32=Dual_Tema!J32,SR_Levels!P32=Dual_Tema!J32,Tema_Hrma_Smma!K32=Dual_Tema!J32,HA!P32=Dual_Tema!J32,ZigZag!K32=Dual_Tema!J32,ZScore!O32=Dual_Tema!J32)</f>
        <v>1</v>
      </c>
      <c r="C32" t="str">
        <f>Price!B32</f>
        <v>XAUUSD</v>
      </c>
      <c r="D32" t="b">
        <f>AND(Diagonals!B32=Dual_Tema!B32,Trendlines!B32=Dual_Tema!B32,KC!B32=Dual_Tema!B32,Pinbar!B32=Dual_Tema!B32,Price!B32=Dual_Tema!B32,SR_Levels!B32=Dual_Tema!B32,Tema_Hrma_Smma!B32=Dual_Tema!B32,HA!B32=Dual_Tema!B32,ZigZag!B32=Dual_Tema!B32,ZScore!B32=Dual_Tema!B32)</f>
        <v>1</v>
      </c>
      <c r="E32" t="str">
        <f>Price!C32</f>
        <v>M5</v>
      </c>
      <c r="F32" t="b">
        <f>AND(Diagonals!C32=Dual_Tema!C32,Trendlines!C32=Dual_Tema!C32,KC!C32=Dual_Tema!C32,Pinbar!C32=Dual_Tema!C32,Price!C32=Dual_Tema!C32,SR_Levels!C32=Dual_Tema!C32,Tema_Hrma_Smma!C32=Dual_Tema!C32,HA!C32=Dual_Tema!C32,ZigZag!C32=Dual_Tema!C32,ZScore!C32=Dual_Tema!C32)</f>
        <v>1</v>
      </c>
      <c r="G32">
        <f>Price!D32</f>
        <v>5191</v>
      </c>
      <c r="H32" t="b">
        <f>AND(Diagonals!D32=Dual_Tema!D32,Trendlines!D32=Dual_Tema!D32,KC!D32=Dual_Tema!D32,Pinbar!D32=Dual_Tema!D32,Price!D32=Dual_Tema!D32,SR_Levels!D32=Dual_Tema!D32,Tema_Hrma_Smma!D32=Dual_Tema!D32,HA!D32=Dual_Tema!D32,ZigZag!D32=Dual_Tema!D32,ZScore!D32=Dual_Tema!D32)</f>
        <v>1</v>
      </c>
      <c r="J32" t="b">
        <f t="shared" si="0"/>
        <v>1</v>
      </c>
    </row>
    <row r="33" spans="1:10" x14ac:dyDescent="0.55000000000000004">
      <c r="A33">
        <f>Price!L33</f>
        <v>1772034300</v>
      </c>
      <c r="B33" t="b">
        <f>AND(Diagonals!Q33=Dual_Tema!J33,Trendlines!Q33=Dual_Tema!J33,KC!R33=Dual_Tema!J33,Pinbar!I33=Dual_Tema!J33,Price!L33=Dual_Tema!J33,SR_Levels!P33=Dual_Tema!J33,Tema_Hrma_Smma!K33=Dual_Tema!J33,HA!P33=Dual_Tema!J33,ZigZag!K33=Dual_Tema!J33,ZScore!O33=Dual_Tema!J33)</f>
        <v>1</v>
      </c>
      <c r="C33" t="str">
        <f>Price!B33</f>
        <v>XAUUSD</v>
      </c>
      <c r="D33" t="b">
        <f>AND(Diagonals!B33=Dual_Tema!B33,Trendlines!B33=Dual_Tema!B33,KC!B33=Dual_Tema!B33,Pinbar!B33=Dual_Tema!B33,Price!B33=Dual_Tema!B33,SR_Levels!B33=Dual_Tema!B33,Tema_Hrma_Smma!B33=Dual_Tema!B33,HA!B33=Dual_Tema!B33,ZigZag!B33=Dual_Tema!B33,ZScore!B33=Dual_Tema!B33)</f>
        <v>1</v>
      </c>
      <c r="E33" t="str">
        <f>Price!C33</f>
        <v>M5</v>
      </c>
      <c r="F33" t="b">
        <f>AND(Diagonals!C33=Dual_Tema!C33,Trendlines!C33=Dual_Tema!C33,KC!C33=Dual_Tema!C33,Pinbar!C33=Dual_Tema!C33,Price!C33=Dual_Tema!C33,SR_Levels!C33=Dual_Tema!C33,Tema_Hrma_Smma!C33=Dual_Tema!C33,HA!C33=Dual_Tema!C33,ZigZag!C33=Dual_Tema!C33,ZScore!C33=Dual_Tema!C33)</f>
        <v>1</v>
      </c>
      <c r="G33">
        <f>Price!D33</f>
        <v>5197.8999999999996</v>
      </c>
      <c r="H33" t="b">
        <f>AND(Diagonals!D33=Dual_Tema!D33,Trendlines!D33=Dual_Tema!D33,KC!D33=Dual_Tema!D33,Pinbar!D33=Dual_Tema!D33,Price!D33=Dual_Tema!D33,SR_Levels!D33=Dual_Tema!D33,Tema_Hrma_Smma!D33=Dual_Tema!D33,HA!D33=Dual_Tema!D33,ZigZag!D33=Dual_Tema!D33,ZScore!D33=Dual_Tema!D33)</f>
        <v>1</v>
      </c>
      <c r="J33" t="b">
        <f t="shared" si="0"/>
        <v>1</v>
      </c>
    </row>
    <row r="34" spans="1:10" x14ac:dyDescent="0.55000000000000004">
      <c r="A34">
        <f>Price!L34</f>
        <v>1772034600</v>
      </c>
      <c r="B34" t="b">
        <f>AND(Diagonals!Q34=Dual_Tema!J34,Trendlines!Q34=Dual_Tema!J34,KC!R34=Dual_Tema!J34,Pinbar!I34=Dual_Tema!J34,Price!L34=Dual_Tema!J34,SR_Levels!P34=Dual_Tema!J34,Tema_Hrma_Smma!K34=Dual_Tema!J34,HA!P34=Dual_Tema!J34,ZigZag!K34=Dual_Tema!J34,ZScore!O34=Dual_Tema!J34)</f>
        <v>1</v>
      </c>
      <c r="C34" t="str">
        <f>Price!B34</f>
        <v>XAUUSD</v>
      </c>
      <c r="D34" t="b">
        <f>AND(Diagonals!B34=Dual_Tema!B34,Trendlines!B34=Dual_Tema!B34,KC!B34=Dual_Tema!B34,Pinbar!B34=Dual_Tema!B34,Price!B34=Dual_Tema!B34,SR_Levels!B34=Dual_Tema!B34,Tema_Hrma_Smma!B34=Dual_Tema!B34,HA!B34=Dual_Tema!B34,ZigZag!B34=Dual_Tema!B34,ZScore!B34=Dual_Tema!B34)</f>
        <v>1</v>
      </c>
      <c r="E34" t="str">
        <f>Price!C34</f>
        <v>M5</v>
      </c>
      <c r="F34" t="b">
        <f>AND(Diagonals!C34=Dual_Tema!C34,Trendlines!C34=Dual_Tema!C34,KC!C34=Dual_Tema!C34,Pinbar!C34=Dual_Tema!C34,Price!C34=Dual_Tema!C34,SR_Levels!C34=Dual_Tema!C34,Tema_Hrma_Smma!C34=Dual_Tema!C34,HA!C34=Dual_Tema!C34,ZigZag!C34=Dual_Tema!C34,ZScore!C34=Dual_Tema!C34)</f>
        <v>1</v>
      </c>
      <c r="G34">
        <f>Price!D34</f>
        <v>5195.4799999999996</v>
      </c>
      <c r="H34" t="b">
        <f>AND(Diagonals!D34=Dual_Tema!D34,Trendlines!D34=Dual_Tema!D34,KC!D34=Dual_Tema!D34,Pinbar!D34=Dual_Tema!D34,Price!D34=Dual_Tema!D34,SR_Levels!D34=Dual_Tema!D34,Tema_Hrma_Smma!D34=Dual_Tema!D34,HA!D34=Dual_Tema!D34,ZigZag!D34=Dual_Tema!D34,ZScore!D34=Dual_Tema!D34)</f>
        <v>1</v>
      </c>
      <c r="J34" t="b">
        <f t="shared" si="0"/>
        <v>1</v>
      </c>
    </row>
    <row r="35" spans="1:10" x14ac:dyDescent="0.55000000000000004">
      <c r="A35">
        <f>Price!L35</f>
        <v>1772034900</v>
      </c>
      <c r="B35" t="b">
        <f>AND(Diagonals!Q35=Dual_Tema!J35,Trendlines!Q35=Dual_Tema!J35,KC!R35=Dual_Tema!J35,Pinbar!I35=Dual_Tema!J35,Price!L35=Dual_Tema!J35,SR_Levels!P35=Dual_Tema!J35,Tema_Hrma_Smma!K35=Dual_Tema!J35,HA!P35=Dual_Tema!J35,ZigZag!K35=Dual_Tema!J35,ZScore!O35=Dual_Tema!J35)</f>
        <v>1</v>
      </c>
      <c r="C35" t="str">
        <f>Price!B35</f>
        <v>XAUUSD</v>
      </c>
      <c r="D35" t="b">
        <f>AND(Diagonals!B35=Dual_Tema!B35,Trendlines!B35=Dual_Tema!B35,KC!B35=Dual_Tema!B35,Pinbar!B35=Dual_Tema!B35,Price!B35=Dual_Tema!B35,SR_Levels!B35=Dual_Tema!B35,Tema_Hrma_Smma!B35=Dual_Tema!B35,HA!B35=Dual_Tema!B35,ZigZag!B35=Dual_Tema!B35,ZScore!B35=Dual_Tema!B35)</f>
        <v>1</v>
      </c>
      <c r="E35" t="str">
        <f>Price!C35</f>
        <v>M5</v>
      </c>
      <c r="F35" t="b">
        <f>AND(Diagonals!C35=Dual_Tema!C35,Trendlines!C35=Dual_Tema!C35,KC!C35=Dual_Tema!C35,Pinbar!C35=Dual_Tema!C35,Price!C35=Dual_Tema!C35,SR_Levels!C35=Dual_Tema!C35,Tema_Hrma_Smma!C35=Dual_Tema!C35,HA!C35=Dual_Tema!C35,ZigZag!C35=Dual_Tema!C35,ZScore!C35=Dual_Tema!C35)</f>
        <v>1</v>
      </c>
      <c r="G35">
        <f>Price!D35</f>
        <v>5194.5</v>
      </c>
      <c r="H35" t="b">
        <f>AND(Diagonals!D35=Dual_Tema!D35,Trendlines!D35=Dual_Tema!D35,KC!D35=Dual_Tema!D35,Pinbar!D35=Dual_Tema!D35,Price!D35=Dual_Tema!D35,SR_Levels!D35=Dual_Tema!D35,Tema_Hrma_Smma!D35=Dual_Tema!D35,HA!D35=Dual_Tema!D35,ZigZag!D35=Dual_Tema!D35,ZScore!D35=Dual_Tema!D35)</f>
        <v>1</v>
      </c>
      <c r="J35" t="b">
        <f t="shared" si="0"/>
        <v>1</v>
      </c>
    </row>
    <row r="36" spans="1:10" x14ac:dyDescent="0.55000000000000004">
      <c r="A36">
        <f>Price!L36</f>
        <v>1772035200</v>
      </c>
      <c r="B36" t="b">
        <f>AND(Diagonals!Q36=Dual_Tema!J36,Trendlines!Q36=Dual_Tema!J36,KC!R36=Dual_Tema!J36,Pinbar!I36=Dual_Tema!J36,Price!L36=Dual_Tema!J36,SR_Levels!P36=Dual_Tema!J36,Tema_Hrma_Smma!K36=Dual_Tema!J36,HA!P36=Dual_Tema!J36,ZigZag!K36=Dual_Tema!J36,ZScore!O36=Dual_Tema!J36)</f>
        <v>1</v>
      </c>
      <c r="C36" t="str">
        <f>Price!B36</f>
        <v>XAUUSD</v>
      </c>
      <c r="D36" t="b">
        <f>AND(Diagonals!B36=Dual_Tema!B36,Trendlines!B36=Dual_Tema!B36,KC!B36=Dual_Tema!B36,Pinbar!B36=Dual_Tema!B36,Price!B36=Dual_Tema!B36,SR_Levels!B36=Dual_Tema!B36,Tema_Hrma_Smma!B36=Dual_Tema!B36,HA!B36=Dual_Tema!B36,ZigZag!B36=Dual_Tema!B36,ZScore!B36=Dual_Tema!B36)</f>
        <v>1</v>
      </c>
      <c r="E36" t="str">
        <f>Price!C36</f>
        <v>M5</v>
      </c>
      <c r="F36" t="b">
        <f>AND(Diagonals!C36=Dual_Tema!C36,Trendlines!C36=Dual_Tema!C36,KC!C36=Dual_Tema!C36,Pinbar!C36=Dual_Tema!C36,Price!C36=Dual_Tema!C36,SR_Levels!C36=Dual_Tema!C36,Tema_Hrma_Smma!C36=Dual_Tema!C36,HA!C36=Dual_Tema!C36,ZigZag!C36=Dual_Tema!C36,ZScore!C36=Dual_Tema!C36)</f>
        <v>1</v>
      </c>
      <c r="G36">
        <f>Price!D36</f>
        <v>5194.37</v>
      </c>
      <c r="H36" t="b">
        <f>AND(Diagonals!D36=Dual_Tema!D36,Trendlines!D36=Dual_Tema!D36,KC!D36=Dual_Tema!D36,Pinbar!D36=Dual_Tema!D36,Price!D36=Dual_Tema!D36,SR_Levels!D36=Dual_Tema!D36,Tema_Hrma_Smma!D36=Dual_Tema!D36,HA!D36=Dual_Tema!D36,ZigZag!D36=Dual_Tema!D36,ZScore!D36=Dual_Tema!D36)</f>
        <v>1</v>
      </c>
      <c r="J36" t="b">
        <f t="shared" si="0"/>
        <v>1</v>
      </c>
    </row>
    <row r="37" spans="1:10" x14ac:dyDescent="0.55000000000000004">
      <c r="A37">
        <f>Price!L37</f>
        <v>1772035500</v>
      </c>
      <c r="B37" t="b">
        <f>AND(Diagonals!Q37=Dual_Tema!J37,Trendlines!Q37=Dual_Tema!J37,KC!R37=Dual_Tema!J37,Pinbar!I37=Dual_Tema!J37,Price!L37=Dual_Tema!J37,SR_Levels!P37=Dual_Tema!J37,Tema_Hrma_Smma!K37=Dual_Tema!J37,HA!P37=Dual_Tema!J37,ZigZag!K37=Dual_Tema!J37,ZScore!O37=Dual_Tema!J37)</f>
        <v>1</v>
      </c>
      <c r="C37" t="str">
        <f>Price!B37</f>
        <v>XAUUSD</v>
      </c>
      <c r="D37" t="b">
        <f>AND(Diagonals!B37=Dual_Tema!B37,Trendlines!B37=Dual_Tema!B37,KC!B37=Dual_Tema!B37,Pinbar!B37=Dual_Tema!B37,Price!B37=Dual_Tema!B37,SR_Levels!B37=Dual_Tema!B37,Tema_Hrma_Smma!B37=Dual_Tema!B37,HA!B37=Dual_Tema!B37,ZigZag!B37=Dual_Tema!B37,ZScore!B37=Dual_Tema!B37)</f>
        <v>1</v>
      </c>
      <c r="E37" t="str">
        <f>Price!C37</f>
        <v>M5</v>
      </c>
      <c r="F37" t="b">
        <f>AND(Diagonals!C37=Dual_Tema!C37,Trendlines!C37=Dual_Tema!C37,KC!C37=Dual_Tema!C37,Pinbar!C37=Dual_Tema!C37,Price!C37=Dual_Tema!C37,SR_Levels!C37=Dual_Tema!C37,Tema_Hrma_Smma!C37=Dual_Tema!C37,HA!C37=Dual_Tema!C37,ZigZag!C37=Dual_Tema!C37,ZScore!C37=Dual_Tema!C37)</f>
        <v>1</v>
      </c>
      <c r="G37">
        <f>Price!D37</f>
        <v>5191.37</v>
      </c>
      <c r="H37" t="b">
        <f>AND(Diagonals!D37=Dual_Tema!D37,Trendlines!D37=Dual_Tema!D37,KC!D37=Dual_Tema!D37,Pinbar!D37=Dual_Tema!D37,Price!D37=Dual_Tema!D37,SR_Levels!D37=Dual_Tema!D37,Tema_Hrma_Smma!D37=Dual_Tema!D37,HA!D37=Dual_Tema!D37,ZigZag!D37=Dual_Tema!D37,ZScore!D37=Dual_Tema!D37)</f>
        <v>1</v>
      </c>
      <c r="J37" t="b">
        <f t="shared" si="0"/>
        <v>1</v>
      </c>
    </row>
    <row r="38" spans="1:10" x14ac:dyDescent="0.55000000000000004">
      <c r="A38">
        <f>Price!L38</f>
        <v>1772035800</v>
      </c>
      <c r="B38" t="b">
        <f>AND(Diagonals!Q38=Dual_Tema!J38,Trendlines!Q38=Dual_Tema!J38,KC!R38=Dual_Tema!J38,Pinbar!I38=Dual_Tema!J38,Price!L38=Dual_Tema!J38,SR_Levels!P38=Dual_Tema!J38,Tema_Hrma_Smma!K38=Dual_Tema!J38,HA!P38=Dual_Tema!J38,ZigZag!K38=Dual_Tema!J38,ZScore!O38=Dual_Tema!J38)</f>
        <v>1</v>
      </c>
      <c r="C38" t="str">
        <f>Price!B38</f>
        <v>XAUUSD</v>
      </c>
      <c r="D38" t="b">
        <f>AND(Diagonals!B38=Dual_Tema!B38,Trendlines!B38=Dual_Tema!B38,KC!B38=Dual_Tema!B38,Pinbar!B38=Dual_Tema!B38,Price!B38=Dual_Tema!B38,SR_Levels!B38=Dual_Tema!B38,Tema_Hrma_Smma!B38=Dual_Tema!B38,HA!B38=Dual_Tema!B38,ZigZag!B38=Dual_Tema!B38,ZScore!B38=Dual_Tema!B38)</f>
        <v>1</v>
      </c>
      <c r="E38" t="str">
        <f>Price!C38</f>
        <v>M5</v>
      </c>
      <c r="F38" t="b">
        <f>AND(Diagonals!C38=Dual_Tema!C38,Trendlines!C38=Dual_Tema!C38,KC!C38=Dual_Tema!C38,Pinbar!C38=Dual_Tema!C38,Price!C38=Dual_Tema!C38,SR_Levels!C38=Dual_Tema!C38,Tema_Hrma_Smma!C38=Dual_Tema!C38,HA!C38=Dual_Tema!C38,ZigZag!C38=Dual_Tema!C38,ZScore!C38=Dual_Tema!C38)</f>
        <v>1</v>
      </c>
      <c r="G38">
        <f>Price!D38</f>
        <v>5192.5200000000004</v>
      </c>
      <c r="H38" t="b">
        <f>AND(Diagonals!D38=Dual_Tema!D38,Trendlines!D38=Dual_Tema!D38,KC!D38=Dual_Tema!D38,Pinbar!D38=Dual_Tema!D38,Price!D38=Dual_Tema!D38,SR_Levels!D38=Dual_Tema!D38,Tema_Hrma_Smma!D38=Dual_Tema!D38,HA!D38=Dual_Tema!D38,ZigZag!D38=Dual_Tema!D38,ZScore!D38=Dual_Tema!D38)</f>
        <v>1</v>
      </c>
      <c r="J38" t="b">
        <f t="shared" si="0"/>
        <v>1</v>
      </c>
    </row>
    <row r="39" spans="1:10" x14ac:dyDescent="0.55000000000000004">
      <c r="A39">
        <f>Price!L39</f>
        <v>1772036100</v>
      </c>
      <c r="B39" t="b">
        <f>AND(Diagonals!Q39=Dual_Tema!J39,Trendlines!Q39=Dual_Tema!J39,KC!R39=Dual_Tema!J39,Pinbar!I39=Dual_Tema!J39,Price!L39=Dual_Tema!J39,SR_Levels!P39=Dual_Tema!J39,Tema_Hrma_Smma!K39=Dual_Tema!J39,HA!P39=Dual_Tema!J39,ZigZag!K39=Dual_Tema!J39,ZScore!O39=Dual_Tema!J39)</f>
        <v>1</v>
      </c>
      <c r="C39" t="str">
        <f>Price!B39</f>
        <v>XAUUSD</v>
      </c>
      <c r="D39" t="b">
        <f>AND(Diagonals!B39=Dual_Tema!B39,Trendlines!B39=Dual_Tema!B39,KC!B39=Dual_Tema!B39,Pinbar!B39=Dual_Tema!B39,Price!B39=Dual_Tema!B39,SR_Levels!B39=Dual_Tema!B39,Tema_Hrma_Smma!B39=Dual_Tema!B39,HA!B39=Dual_Tema!B39,ZigZag!B39=Dual_Tema!B39,ZScore!B39=Dual_Tema!B39)</f>
        <v>1</v>
      </c>
      <c r="E39" t="str">
        <f>Price!C39</f>
        <v>M5</v>
      </c>
      <c r="F39" t="b">
        <f>AND(Diagonals!C39=Dual_Tema!C39,Trendlines!C39=Dual_Tema!C39,KC!C39=Dual_Tema!C39,Pinbar!C39=Dual_Tema!C39,Price!C39=Dual_Tema!C39,SR_Levels!C39=Dual_Tema!C39,Tema_Hrma_Smma!C39=Dual_Tema!C39,HA!C39=Dual_Tema!C39,ZigZag!C39=Dual_Tema!C39,ZScore!C39=Dual_Tema!C39)</f>
        <v>1</v>
      </c>
      <c r="G39">
        <f>Price!D39</f>
        <v>5197.05</v>
      </c>
      <c r="H39" t="b">
        <f>AND(Diagonals!D39=Dual_Tema!D39,Trendlines!D39=Dual_Tema!D39,KC!D39=Dual_Tema!D39,Pinbar!D39=Dual_Tema!D39,Price!D39=Dual_Tema!D39,SR_Levels!D39=Dual_Tema!D39,Tema_Hrma_Smma!D39=Dual_Tema!D39,HA!D39=Dual_Tema!D39,ZigZag!D39=Dual_Tema!D39,ZScore!D39=Dual_Tema!D39)</f>
        <v>1</v>
      </c>
      <c r="J39" t="b">
        <f t="shared" si="0"/>
        <v>1</v>
      </c>
    </row>
    <row r="40" spans="1:10" x14ac:dyDescent="0.55000000000000004">
      <c r="A40">
        <f>Price!L40</f>
        <v>1772036400</v>
      </c>
      <c r="B40" t="b">
        <f>AND(Diagonals!Q40=Dual_Tema!J40,Trendlines!Q40=Dual_Tema!J40,KC!R40=Dual_Tema!J40,Pinbar!I40=Dual_Tema!J40,Price!L40=Dual_Tema!J40,SR_Levels!P40=Dual_Tema!J40,Tema_Hrma_Smma!K40=Dual_Tema!J40,HA!P40=Dual_Tema!J40,ZigZag!K40=Dual_Tema!J40,ZScore!O40=Dual_Tema!J40)</f>
        <v>1</v>
      </c>
      <c r="C40" t="str">
        <f>Price!B40</f>
        <v>XAUUSD</v>
      </c>
      <c r="D40" t="b">
        <f>AND(Diagonals!B40=Dual_Tema!B40,Trendlines!B40=Dual_Tema!B40,KC!B40=Dual_Tema!B40,Pinbar!B40=Dual_Tema!B40,Price!B40=Dual_Tema!B40,SR_Levels!B40=Dual_Tema!B40,Tema_Hrma_Smma!B40=Dual_Tema!B40,HA!B40=Dual_Tema!B40,ZigZag!B40=Dual_Tema!B40,ZScore!B40=Dual_Tema!B40)</f>
        <v>1</v>
      </c>
      <c r="E40" t="str">
        <f>Price!C40</f>
        <v>M5</v>
      </c>
      <c r="F40" t="b">
        <f>AND(Diagonals!C40=Dual_Tema!C40,Trendlines!C40=Dual_Tema!C40,KC!C40=Dual_Tema!C40,Pinbar!C40=Dual_Tema!C40,Price!C40=Dual_Tema!C40,SR_Levels!C40=Dual_Tema!C40,Tema_Hrma_Smma!C40=Dual_Tema!C40,HA!C40=Dual_Tema!C40,ZigZag!C40=Dual_Tema!C40,ZScore!C40=Dual_Tema!C40)</f>
        <v>1</v>
      </c>
      <c r="G40">
        <f>Price!D40</f>
        <v>5205.29</v>
      </c>
      <c r="H40" t="b">
        <f>AND(Diagonals!D40=Dual_Tema!D40,Trendlines!D40=Dual_Tema!D40,KC!D40=Dual_Tema!D40,Pinbar!D40=Dual_Tema!D40,Price!D40=Dual_Tema!D40,SR_Levels!D40=Dual_Tema!D40,Tema_Hrma_Smma!D40=Dual_Tema!D40,HA!D40=Dual_Tema!D40,ZigZag!D40=Dual_Tema!D40,ZScore!D40=Dual_Tema!D40)</f>
        <v>1</v>
      </c>
      <c r="J40" t="b">
        <f t="shared" si="0"/>
        <v>1</v>
      </c>
    </row>
    <row r="41" spans="1:10" x14ac:dyDescent="0.55000000000000004">
      <c r="A41">
        <f>Price!L41</f>
        <v>1772036700</v>
      </c>
      <c r="B41" t="b">
        <f>AND(Diagonals!Q41=Dual_Tema!J41,Trendlines!Q41=Dual_Tema!J41,KC!R41=Dual_Tema!J41,Pinbar!I41=Dual_Tema!J41,Price!L41=Dual_Tema!J41,SR_Levels!P41=Dual_Tema!J41,Tema_Hrma_Smma!K41=Dual_Tema!J41,HA!P41=Dual_Tema!J41,ZigZag!K41=Dual_Tema!J41,ZScore!O41=Dual_Tema!J41)</f>
        <v>1</v>
      </c>
      <c r="C41" t="str">
        <f>Price!B41</f>
        <v>XAUUSD</v>
      </c>
      <c r="D41" t="b">
        <f>AND(Diagonals!B41=Dual_Tema!B41,Trendlines!B41=Dual_Tema!B41,KC!B41=Dual_Tema!B41,Pinbar!B41=Dual_Tema!B41,Price!B41=Dual_Tema!B41,SR_Levels!B41=Dual_Tema!B41,Tema_Hrma_Smma!B41=Dual_Tema!B41,HA!B41=Dual_Tema!B41,ZigZag!B41=Dual_Tema!B41,ZScore!B41=Dual_Tema!B41)</f>
        <v>1</v>
      </c>
      <c r="E41" t="str">
        <f>Price!C41</f>
        <v>M5</v>
      </c>
      <c r="F41" t="b">
        <f>AND(Diagonals!C41=Dual_Tema!C41,Trendlines!C41=Dual_Tema!C41,KC!C41=Dual_Tema!C41,Pinbar!C41=Dual_Tema!C41,Price!C41=Dual_Tema!C41,SR_Levels!C41=Dual_Tema!C41,Tema_Hrma_Smma!C41=Dual_Tema!C41,HA!C41=Dual_Tema!C41,ZigZag!C41=Dual_Tema!C41,ZScore!C41=Dual_Tema!C41)</f>
        <v>1</v>
      </c>
      <c r="G41">
        <f>Price!D41</f>
        <v>5203.22</v>
      </c>
      <c r="H41" t="b">
        <f>AND(Diagonals!D41=Dual_Tema!D41,Trendlines!D41=Dual_Tema!D41,KC!D41=Dual_Tema!D41,Pinbar!D41=Dual_Tema!D41,Price!D41=Dual_Tema!D41,SR_Levels!D41=Dual_Tema!D41,Tema_Hrma_Smma!D41=Dual_Tema!D41,HA!D41=Dual_Tema!D41,ZigZag!D41=Dual_Tema!D41,ZScore!D41=Dual_Tema!D41)</f>
        <v>1</v>
      </c>
      <c r="J41" t="b">
        <f t="shared" si="0"/>
        <v>1</v>
      </c>
    </row>
    <row r="42" spans="1:10" x14ac:dyDescent="0.55000000000000004">
      <c r="A42">
        <f>Price!L42</f>
        <v>1772037000</v>
      </c>
      <c r="B42" t="b">
        <f>AND(Diagonals!Q42=Dual_Tema!J42,Trendlines!Q42=Dual_Tema!J42,KC!R42=Dual_Tema!J42,Pinbar!I42=Dual_Tema!J42,Price!L42=Dual_Tema!J42,SR_Levels!P42=Dual_Tema!J42,Tema_Hrma_Smma!K42=Dual_Tema!J42,HA!P42=Dual_Tema!J42,ZigZag!K42=Dual_Tema!J42,ZScore!O42=Dual_Tema!J42)</f>
        <v>1</v>
      </c>
      <c r="C42" t="str">
        <f>Price!B42</f>
        <v>XAUUSD</v>
      </c>
      <c r="D42" t="b">
        <f>AND(Diagonals!B42=Dual_Tema!B42,Trendlines!B42=Dual_Tema!B42,KC!B42=Dual_Tema!B42,Pinbar!B42=Dual_Tema!B42,Price!B42=Dual_Tema!B42,SR_Levels!B42=Dual_Tema!B42,Tema_Hrma_Smma!B42=Dual_Tema!B42,HA!B42=Dual_Tema!B42,ZigZag!B42=Dual_Tema!B42,ZScore!B42=Dual_Tema!B42)</f>
        <v>1</v>
      </c>
      <c r="E42" t="str">
        <f>Price!C42</f>
        <v>M5</v>
      </c>
      <c r="F42" t="b">
        <f>AND(Diagonals!C42=Dual_Tema!C42,Trendlines!C42=Dual_Tema!C42,KC!C42=Dual_Tema!C42,Pinbar!C42=Dual_Tema!C42,Price!C42=Dual_Tema!C42,SR_Levels!C42=Dual_Tema!C42,Tema_Hrma_Smma!C42=Dual_Tema!C42,HA!C42=Dual_Tema!C42,ZigZag!C42=Dual_Tema!C42,ZScore!C42=Dual_Tema!C42)</f>
        <v>1</v>
      </c>
      <c r="G42">
        <f>Price!D42</f>
        <v>5206.5600000000004</v>
      </c>
      <c r="H42" t="b">
        <f>AND(Diagonals!D42=Dual_Tema!D42,Trendlines!D42=Dual_Tema!D42,KC!D42=Dual_Tema!D42,Pinbar!D42=Dual_Tema!D42,Price!D42=Dual_Tema!D42,SR_Levels!D42=Dual_Tema!D42,Tema_Hrma_Smma!D42=Dual_Tema!D42,HA!D42=Dual_Tema!D42,ZigZag!D42=Dual_Tema!D42,ZScore!D42=Dual_Tema!D42)</f>
        <v>1</v>
      </c>
      <c r="J42" t="b">
        <f t="shared" si="0"/>
        <v>1</v>
      </c>
    </row>
    <row r="43" spans="1:10" x14ac:dyDescent="0.55000000000000004">
      <c r="A43">
        <f>Price!L43</f>
        <v>1772037300</v>
      </c>
      <c r="B43" t="b">
        <f>AND(Diagonals!Q43=Dual_Tema!J43,Trendlines!Q43=Dual_Tema!J43,KC!R43=Dual_Tema!J43,Pinbar!I43=Dual_Tema!J43,Price!L43=Dual_Tema!J43,SR_Levels!P43=Dual_Tema!J43,Tema_Hrma_Smma!K43=Dual_Tema!J43,HA!P43=Dual_Tema!J43,ZigZag!K43=Dual_Tema!J43,ZScore!O43=Dual_Tema!J43)</f>
        <v>1</v>
      </c>
      <c r="C43" t="str">
        <f>Price!B43</f>
        <v>XAUUSD</v>
      </c>
      <c r="D43" t="b">
        <f>AND(Diagonals!B43=Dual_Tema!B43,Trendlines!B43=Dual_Tema!B43,KC!B43=Dual_Tema!B43,Pinbar!B43=Dual_Tema!B43,Price!B43=Dual_Tema!B43,SR_Levels!B43=Dual_Tema!B43,Tema_Hrma_Smma!B43=Dual_Tema!B43,HA!B43=Dual_Tema!B43,ZigZag!B43=Dual_Tema!B43,ZScore!B43=Dual_Tema!B43)</f>
        <v>1</v>
      </c>
      <c r="E43" t="str">
        <f>Price!C43</f>
        <v>M5</v>
      </c>
      <c r="F43" t="b">
        <f>AND(Diagonals!C43=Dual_Tema!C43,Trendlines!C43=Dual_Tema!C43,KC!C43=Dual_Tema!C43,Pinbar!C43=Dual_Tema!C43,Price!C43=Dual_Tema!C43,SR_Levels!C43=Dual_Tema!C43,Tema_Hrma_Smma!C43=Dual_Tema!C43,HA!C43=Dual_Tema!C43,ZigZag!C43=Dual_Tema!C43,ZScore!C43=Dual_Tema!C43)</f>
        <v>1</v>
      </c>
      <c r="G43">
        <f>Price!D43</f>
        <v>5203.3900000000003</v>
      </c>
      <c r="H43" t="b">
        <f>AND(Diagonals!D43=Dual_Tema!D43,Trendlines!D43=Dual_Tema!D43,KC!D43=Dual_Tema!D43,Pinbar!D43=Dual_Tema!D43,Price!D43=Dual_Tema!D43,SR_Levels!D43=Dual_Tema!D43,Tema_Hrma_Smma!D43=Dual_Tema!D43,HA!D43=Dual_Tema!D43,ZigZag!D43=Dual_Tema!D43,ZScore!D43=Dual_Tema!D43)</f>
        <v>1</v>
      </c>
      <c r="J43" t="b">
        <f t="shared" si="0"/>
        <v>1</v>
      </c>
    </row>
    <row r="44" spans="1:10" x14ac:dyDescent="0.55000000000000004">
      <c r="A44">
        <f>Price!L44</f>
        <v>1772037600</v>
      </c>
      <c r="B44" t="b">
        <f>AND(Diagonals!Q44=Dual_Tema!J44,Trendlines!Q44=Dual_Tema!J44,KC!R44=Dual_Tema!J44,Pinbar!I44=Dual_Tema!J44,Price!L44=Dual_Tema!J44,SR_Levels!P44=Dual_Tema!J44,Tema_Hrma_Smma!K44=Dual_Tema!J44,HA!P44=Dual_Tema!J44,ZigZag!K44=Dual_Tema!J44,ZScore!O44=Dual_Tema!J44)</f>
        <v>1</v>
      </c>
      <c r="C44" t="str">
        <f>Price!B44</f>
        <v>XAUUSD</v>
      </c>
      <c r="D44" t="b">
        <f>AND(Diagonals!B44=Dual_Tema!B44,Trendlines!B44=Dual_Tema!B44,KC!B44=Dual_Tema!B44,Pinbar!B44=Dual_Tema!B44,Price!B44=Dual_Tema!B44,SR_Levels!B44=Dual_Tema!B44,Tema_Hrma_Smma!B44=Dual_Tema!B44,HA!B44=Dual_Tema!B44,ZigZag!B44=Dual_Tema!B44,ZScore!B44=Dual_Tema!B44)</f>
        <v>1</v>
      </c>
      <c r="E44" t="str">
        <f>Price!C44</f>
        <v>M5</v>
      </c>
      <c r="F44" t="b">
        <f>AND(Diagonals!C44=Dual_Tema!C44,Trendlines!C44=Dual_Tema!C44,KC!C44=Dual_Tema!C44,Pinbar!C44=Dual_Tema!C44,Price!C44=Dual_Tema!C44,SR_Levels!C44=Dual_Tema!C44,Tema_Hrma_Smma!C44=Dual_Tema!C44,HA!C44=Dual_Tema!C44,ZigZag!C44=Dual_Tema!C44,ZScore!C44=Dual_Tema!C44)</f>
        <v>1</v>
      </c>
      <c r="G44">
        <f>Price!D44</f>
        <v>5207.51</v>
      </c>
      <c r="H44" t="b">
        <f>AND(Diagonals!D44=Dual_Tema!D44,Trendlines!D44=Dual_Tema!D44,KC!D44=Dual_Tema!D44,Pinbar!D44=Dual_Tema!D44,Price!D44=Dual_Tema!D44,SR_Levels!D44=Dual_Tema!D44,Tema_Hrma_Smma!D44=Dual_Tema!D44,HA!D44=Dual_Tema!D44,ZigZag!D44=Dual_Tema!D44,ZScore!D44=Dual_Tema!D44)</f>
        <v>1</v>
      </c>
      <c r="J44" t="b">
        <f t="shared" si="0"/>
        <v>1</v>
      </c>
    </row>
    <row r="45" spans="1:10" x14ac:dyDescent="0.55000000000000004">
      <c r="A45">
        <f>Price!L45</f>
        <v>1772037900</v>
      </c>
      <c r="B45" t="b">
        <f>AND(Diagonals!Q45=Dual_Tema!J45,Trendlines!Q45=Dual_Tema!J45,KC!R45=Dual_Tema!J45,Pinbar!I45=Dual_Tema!J45,Price!L45=Dual_Tema!J45,SR_Levels!P45=Dual_Tema!J45,Tema_Hrma_Smma!K45=Dual_Tema!J45,HA!P45=Dual_Tema!J45,ZigZag!K45=Dual_Tema!J45,ZScore!O45=Dual_Tema!J45)</f>
        <v>1</v>
      </c>
      <c r="C45" t="str">
        <f>Price!B45</f>
        <v>XAUUSD</v>
      </c>
      <c r="D45" t="b">
        <f>AND(Diagonals!B45=Dual_Tema!B45,Trendlines!B45=Dual_Tema!B45,KC!B45=Dual_Tema!B45,Pinbar!B45=Dual_Tema!B45,Price!B45=Dual_Tema!B45,SR_Levels!B45=Dual_Tema!B45,Tema_Hrma_Smma!B45=Dual_Tema!B45,HA!B45=Dual_Tema!B45,ZigZag!B45=Dual_Tema!B45,ZScore!B45=Dual_Tema!B45)</f>
        <v>1</v>
      </c>
      <c r="E45" t="str">
        <f>Price!C45</f>
        <v>M5</v>
      </c>
      <c r="F45" t="b">
        <f>AND(Diagonals!C45=Dual_Tema!C45,Trendlines!C45=Dual_Tema!C45,KC!C45=Dual_Tema!C45,Pinbar!C45=Dual_Tema!C45,Price!C45=Dual_Tema!C45,SR_Levels!C45=Dual_Tema!C45,Tema_Hrma_Smma!C45=Dual_Tema!C45,HA!C45=Dual_Tema!C45,ZigZag!C45=Dual_Tema!C45,ZScore!C45=Dual_Tema!C45)</f>
        <v>1</v>
      </c>
      <c r="G45">
        <f>Price!D45</f>
        <v>5208.18</v>
      </c>
      <c r="H45" t="b">
        <f>AND(Diagonals!D45=Dual_Tema!D45,Trendlines!D45=Dual_Tema!D45,KC!D45=Dual_Tema!D45,Pinbar!D45=Dual_Tema!D45,Price!D45=Dual_Tema!D45,SR_Levels!D45=Dual_Tema!D45,Tema_Hrma_Smma!D45=Dual_Tema!D45,HA!D45=Dual_Tema!D45,ZigZag!D45=Dual_Tema!D45,ZScore!D45=Dual_Tema!D45)</f>
        <v>1</v>
      </c>
      <c r="J45" t="b">
        <f t="shared" si="0"/>
        <v>1</v>
      </c>
    </row>
    <row r="46" spans="1:10" x14ac:dyDescent="0.55000000000000004">
      <c r="A46">
        <f>Price!L46</f>
        <v>1772038200</v>
      </c>
      <c r="B46" t="b">
        <f>AND(Diagonals!Q46=Dual_Tema!J46,Trendlines!Q46=Dual_Tema!J46,KC!R46=Dual_Tema!J46,Pinbar!I46=Dual_Tema!J46,Price!L46=Dual_Tema!J46,SR_Levels!P46=Dual_Tema!J46,Tema_Hrma_Smma!K46=Dual_Tema!J46,HA!P46=Dual_Tema!J46,ZigZag!K46=Dual_Tema!J46,ZScore!O46=Dual_Tema!J46)</f>
        <v>1</v>
      </c>
      <c r="C46" t="str">
        <f>Price!B46</f>
        <v>XAUUSD</v>
      </c>
      <c r="D46" t="b">
        <f>AND(Diagonals!B46=Dual_Tema!B46,Trendlines!B46=Dual_Tema!B46,KC!B46=Dual_Tema!B46,Pinbar!B46=Dual_Tema!B46,Price!B46=Dual_Tema!B46,SR_Levels!B46=Dual_Tema!B46,Tema_Hrma_Smma!B46=Dual_Tema!B46,HA!B46=Dual_Tema!B46,ZigZag!B46=Dual_Tema!B46,ZScore!B46=Dual_Tema!B46)</f>
        <v>1</v>
      </c>
      <c r="E46" t="str">
        <f>Price!C46</f>
        <v>M5</v>
      </c>
      <c r="F46" t="b">
        <f>AND(Diagonals!C46=Dual_Tema!C46,Trendlines!C46=Dual_Tema!C46,KC!C46=Dual_Tema!C46,Pinbar!C46=Dual_Tema!C46,Price!C46=Dual_Tema!C46,SR_Levels!C46=Dual_Tema!C46,Tema_Hrma_Smma!C46=Dual_Tema!C46,HA!C46=Dual_Tema!C46,ZigZag!C46=Dual_Tema!C46,ZScore!C46=Dual_Tema!C46)</f>
        <v>1</v>
      </c>
      <c r="G46">
        <f>Price!D46</f>
        <v>5211.95</v>
      </c>
      <c r="H46" t="b">
        <f>AND(Diagonals!D46=Dual_Tema!D46,Trendlines!D46=Dual_Tema!D46,KC!D46=Dual_Tema!D46,Pinbar!D46=Dual_Tema!D46,Price!D46=Dual_Tema!D46,SR_Levels!D46=Dual_Tema!D46,Tema_Hrma_Smma!D46=Dual_Tema!D46,HA!D46=Dual_Tema!D46,ZigZag!D46=Dual_Tema!D46,ZScore!D46=Dual_Tema!D46)</f>
        <v>1</v>
      </c>
      <c r="J46" t="b">
        <f t="shared" si="0"/>
        <v>1</v>
      </c>
    </row>
    <row r="47" spans="1:10" x14ac:dyDescent="0.55000000000000004">
      <c r="A47">
        <f>Price!L47</f>
        <v>1772038500</v>
      </c>
      <c r="B47" t="b">
        <f>AND(Diagonals!Q47=Dual_Tema!J47,Trendlines!Q47=Dual_Tema!J47,KC!R47=Dual_Tema!J47,Pinbar!I47=Dual_Tema!J47,Price!L47=Dual_Tema!J47,SR_Levels!P47=Dual_Tema!J47,Tema_Hrma_Smma!K47=Dual_Tema!J47,HA!P47=Dual_Tema!J47,ZigZag!K47=Dual_Tema!J47,ZScore!O47=Dual_Tema!J47)</f>
        <v>1</v>
      </c>
      <c r="C47" t="str">
        <f>Price!B47</f>
        <v>XAUUSD</v>
      </c>
      <c r="D47" t="b">
        <f>AND(Diagonals!B47=Dual_Tema!B47,Trendlines!B47=Dual_Tema!B47,KC!B47=Dual_Tema!B47,Pinbar!B47=Dual_Tema!B47,Price!B47=Dual_Tema!B47,SR_Levels!B47=Dual_Tema!B47,Tema_Hrma_Smma!B47=Dual_Tema!B47,HA!B47=Dual_Tema!B47,ZigZag!B47=Dual_Tema!B47,ZScore!B47=Dual_Tema!B47)</f>
        <v>1</v>
      </c>
      <c r="E47" t="str">
        <f>Price!C47</f>
        <v>M5</v>
      </c>
      <c r="F47" t="b">
        <f>AND(Diagonals!C47=Dual_Tema!C47,Trendlines!C47=Dual_Tema!C47,KC!C47=Dual_Tema!C47,Pinbar!C47=Dual_Tema!C47,Price!C47=Dual_Tema!C47,SR_Levels!C47=Dual_Tema!C47,Tema_Hrma_Smma!C47=Dual_Tema!C47,HA!C47=Dual_Tema!C47,ZigZag!C47=Dual_Tema!C47,ZScore!C47=Dual_Tema!C47)</f>
        <v>1</v>
      </c>
      <c r="G47">
        <f>Price!D47</f>
        <v>5212.3100000000004</v>
      </c>
      <c r="H47" t="b">
        <f>AND(Diagonals!D47=Dual_Tema!D47,Trendlines!D47=Dual_Tema!D47,KC!D47=Dual_Tema!D47,Pinbar!D47=Dual_Tema!D47,Price!D47=Dual_Tema!D47,SR_Levels!D47=Dual_Tema!D47,Tema_Hrma_Smma!D47=Dual_Tema!D47,HA!D47=Dual_Tema!D47,ZigZag!D47=Dual_Tema!D47,ZScore!D47=Dual_Tema!D47)</f>
        <v>1</v>
      </c>
      <c r="J47" t="b">
        <f t="shared" si="0"/>
        <v>1</v>
      </c>
    </row>
    <row r="48" spans="1:10" x14ac:dyDescent="0.55000000000000004">
      <c r="A48">
        <f>Price!L48</f>
        <v>1772038800</v>
      </c>
      <c r="B48" t="b">
        <f>AND(Diagonals!Q48=Dual_Tema!J48,Trendlines!Q48=Dual_Tema!J48,KC!R48=Dual_Tema!J48,Pinbar!I48=Dual_Tema!J48,Price!L48=Dual_Tema!J48,SR_Levels!P48=Dual_Tema!J48,Tema_Hrma_Smma!K48=Dual_Tema!J48,HA!P48=Dual_Tema!J48,ZigZag!K48=Dual_Tema!J48,ZScore!O48=Dual_Tema!J48)</f>
        <v>1</v>
      </c>
      <c r="C48" t="str">
        <f>Price!B48</f>
        <v>XAUUSD</v>
      </c>
      <c r="D48" t="b">
        <f>AND(Diagonals!B48=Dual_Tema!B48,Trendlines!B48=Dual_Tema!B48,KC!B48=Dual_Tema!B48,Pinbar!B48=Dual_Tema!B48,Price!B48=Dual_Tema!B48,SR_Levels!B48=Dual_Tema!B48,Tema_Hrma_Smma!B48=Dual_Tema!B48,HA!B48=Dual_Tema!B48,ZigZag!B48=Dual_Tema!B48,ZScore!B48=Dual_Tema!B48)</f>
        <v>1</v>
      </c>
      <c r="E48" t="str">
        <f>Price!C48</f>
        <v>M5</v>
      </c>
      <c r="F48" t="b">
        <f>AND(Diagonals!C48=Dual_Tema!C48,Trendlines!C48=Dual_Tema!C48,KC!C48=Dual_Tema!C48,Pinbar!C48=Dual_Tema!C48,Price!C48=Dual_Tema!C48,SR_Levels!C48=Dual_Tema!C48,Tema_Hrma_Smma!C48=Dual_Tema!C48,HA!C48=Dual_Tema!C48,ZigZag!C48=Dual_Tema!C48,ZScore!C48=Dual_Tema!C48)</f>
        <v>1</v>
      </c>
      <c r="G48">
        <f>Price!D48</f>
        <v>5210.09</v>
      </c>
      <c r="H48" t="b">
        <f>AND(Diagonals!D48=Dual_Tema!D48,Trendlines!D48=Dual_Tema!D48,KC!D48=Dual_Tema!D48,Pinbar!D48=Dual_Tema!D48,Price!D48=Dual_Tema!D48,SR_Levels!D48=Dual_Tema!D48,Tema_Hrma_Smma!D48=Dual_Tema!D48,HA!D48=Dual_Tema!D48,ZigZag!D48=Dual_Tema!D48,ZScore!D48=Dual_Tema!D48)</f>
        <v>1</v>
      </c>
      <c r="J48" t="b">
        <f t="shared" si="0"/>
        <v>1</v>
      </c>
    </row>
    <row r="49" spans="1:10" x14ac:dyDescent="0.55000000000000004">
      <c r="A49">
        <f>Price!L49</f>
        <v>1772039100</v>
      </c>
      <c r="B49" t="b">
        <f>AND(Diagonals!Q49=Dual_Tema!J49,Trendlines!Q49=Dual_Tema!J49,KC!R49=Dual_Tema!J49,Pinbar!I49=Dual_Tema!J49,Price!L49=Dual_Tema!J49,SR_Levels!P49=Dual_Tema!J49,Tema_Hrma_Smma!K49=Dual_Tema!J49,HA!P49=Dual_Tema!J49,ZigZag!K49=Dual_Tema!J49,ZScore!O49=Dual_Tema!J49)</f>
        <v>1</v>
      </c>
      <c r="C49" t="str">
        <f>Price!B49</f>
        <v>XAUUSD</v>
      </c>
      <c r="D49" t="b">
        <f>AND(Diagonals!B49=Dual_Tema!B49,Trendlines!B49=Dual_Tema!B49,KC!B49=Dual_Tema!B49,Pinbar!B49=Dual_Tema!B49,Price!B49=Dual_Tema!B49,SR_Levels!B49=Dual_Tema!B49,Tema_Hrma_Smma!B49=Dual_Tema!B49,HA!B49=Dual_Tema!B49,ZigZag!B49=Dual_Tema!B49,ZScore!B49=Dual_Tema!B49)</f>
        <v>1</v>
      </c>
      <c r="E49" t="str">
        <f>Price!C49</f>
        <v>M5</v>
      </c>
      <c r="F49" t="b">
        <f>AND(Diagonals!C49=Dual_Tema!C49,Trendlines!C49=Dual_Tema!C49,KC!C49=Dual_Tema!C49,Pinbar!C49=Dual_Tema!C49,Price!C49=Dual_Tema!C49,SR_Levels!C49=Dual_Tema!C49,Tema_Hrma_Smma!C49=Dual_Tema!C49,HA!C49=Dual_Tema!C49,ZigZag!C49=Dual_Tema!C49,ZScore!C49=Dual_Tema!C49)</f>
        <v>1</v>
      </c>
      <c r="G49">
        <f>Price!D49</f>
        <v>5214.6899999999996</v>
      </c>
      <c r="H49" t="b">
        <f>AND(Diagonals!D49=Dual_Tema!D49,Trendlines!D49=Dual_Tema!D49,KC!D49=Dual_Tema!D49,Pinbar!D49=Dual_Tema!D49,Price!D49=Dual_Tema!D49,SR_Levels!D49=Dual_Tema!D49,Tema_Hrma_Smma!D49=Dual_Tema!D49,HA!D49=Dual_Tema!D49,ZigZag!D49=Dual_Tema!D49,ZScore!D49=Dual_Tema!D49)</f>
        <v>1</v>
      </c>
      <c r="J49" t="b">
        <f t="shared" si="0"/>
        <v>1</v>
      </c>
    </row>
    <row r="50" spans="1:10" x14ac:dyDescent="0.55000000000000004">
      <c r="A50">
        <f>Price!L50</f>
        <v>1772039400</v>
      </c>
      <c r="B50" t="b">
        <f>AND(Diagonals!Q50=Dual_Tema!J50,Trendlines!Q50=Dual_Tema!J50,KC!R50=Dual_Tema!J50,Pinbar!I50=Dual_Tema!J50,Price!L50=Dual_Tema!J50,SR_Levels!P50=Dual_Tema!J50,Tema_Hrma_Smma!K50=Dual_Tema!J50,HA!P50=Dual_Tema!J50,ZigZag!K50=Dual_Tema!J50,ZScore!O50=Dual_Tema!J50)</f>
        <v>1</v>
      </c>
      <c r="C50" t="str">
        <f>Price!B50</f>
        <v>XAUUSD</v>
      </c>
      <c r="D50" t="b">
        <f>AND(Diagonals!B50=Dual_Tema!B50,Trendlines!B50=Dual_Tema!B50,KC!B50=Dual_Tema!B50,Pinbar!B50=Dual_Tema!B50,Price!B50=Dual_Tema!B50,SR_Levels!B50=Dual_Tema!B50,Tema_Hrma_Smma!B50=Dual_Tema!B50,HA!B50=Dual_Tema!B50,ZigZag!B50=Dual_Tema!B50,ZScore!B50=Dual_Tema!B50)</f>
        <v>1</v>
      </c>
      <c r="E50" t="str">
        <f>Price!C50</f>
        <v>M5</v>
      </c>
      <c r="F50" t="b">
        <f>AND(Diagonals!C50=Dual_Tema!C50,Trendlines!C50=Dual_Tema!C50,KC!C50=Dual_Tema!C50,Pinbar!C50=Dual_Tema!C50,Price!C50=Dual_Tema!C50,SR_Levels!C50=Dual_Tema!C50,Tema_Hrma_Smma!C50=Dual_Tema!C50,HA!C50=Dual_Tema!C50,ZigZag!C50=Dual_Tema!C50,ZScore!C50=Dual_Tema!C50)</f>
        <v>1</v>
      </c>
      <c r="G50">
        <f>Price!D50</f>
        <v>5215.17</v>
      </c>
      <c r="H50" t="b">
        <f>AND(Diagonals!D50=Dual_Tema!D50,Trendlines!D50=Dual_Tema!D50,KC!D50=Dual_Tema!D50,Pinbar!D50=Dual_Tema!D50,Price!D50=Dual_Tema!D50,SR_Levels!D50=Dual_Tema!D50,Tema_Hrma_Smma!D50=Dual_Tema!D50,HA!D50=Dual_Tema!D50,ZigZag!D50=Dual_Tema!D50,ZScore!D50=Dual_Tema!D50)</f>
        <v>1</v>
      </c>
      <c r="J50" t="b">
        <f t="shared" si="0"/>
        <v>1</v>
      </c>
    </row>
    <row r="51" spans="1:10" x14ac:dyDescent="0.55000000000000004">
      <c r="A51">
        <f>Price!L51</f>
        <v>1772039700</v>
      </c>
      <c r="B51" t="b">
        <f>AND(Diagonals!Q51=Dual_Tema!J51,Trendlines!Q51=Dual_Tema!J51,KC!R51=Dual_Tema!J51,Pinbar!I51=Dual_Tema!J51,Price!L51=Dual_Tema!J51,SR_Levels!P51=Dual_Tema!J51,Tema_Hrma_Smma!K51=Dual_Tema!J51,HA!P51=Dual_Tema!J51,ZigZag!K51=Dual_Tema!J51,ZScore!O51=Dual_Tema!J51)</f>
        <v>1</v>
      </c>
      <c r="C51" t="str">
        <f>Price!B51</f>
        <v>XAUUSD</v>
      </c>
      <c r="D51" t="b">
        <f>AND(Diagonals!B51=Dual_Tema!B51,Trendlines!B51=Dual_Tema!B51,KC!B51=Dual_Tema!B51,Pinbar!B51=Dual_Tema!B51,Price!B51=Dual_Tema!B51,SR_Levels!B51=Dual_Tema!B51,Tema_Hrma_Smma!B51=Dual_Tema!B51,HA!B51=Dual_Tema!B51,ZigZag!B51=Dual_Tema!B51,ZScore!B51=Dual_Tema!B51)</f>
        <v>1</v>
      </c>
      <c r="E51" t="str">
        <f>Price!C51</f>
        <v>M5</v>
      </c>
      <c r="F51" t="b">
        <f>AND(Diagonals!C51=Dual_Tema!C51,Trendlines!C51=Dual_Tema!C51,KC!C51=Dual_Tema!C51,Pinbar!C51=Dual_Tema!C51,Price!C51=Dual_Tema!C51,SR_Levels!C51=Dual_Tema!C51,Tema_Hrma_Smma!C51=Dual_Tema!C51,HA!C51=Dual_Tema!C51,ZigZag!C51=Dual_Tema!C51,ZScore!C51=Dual_Tema!C51)</f>
        <v>1</v>
      </c>
      <c r="G51">
        <f>Price!D51</f>
        <v>5214.53</v>
      </c>
      <c r="H51" t="b">
        <f>AND(Diagonals!D51=Dual_Tema!D51,Trendlines!D51=Dual_Tema!D51,KC!D51=Dual_Tema!D51,Pinbar!D51=Dual_Tema!D51,Price!D51=Dual_Tema!D51,SR_Levels!D51=Dual_Tema!D51,Tema_Hrma_Smma!D51=Dual_Tema!D51,HA!D51=Dual_Tema!D51,ZigZag!D51=Dual_Tema!D51,ZScore!D51=Dual_Tema!D51)</f>
        <v>1</v>
      </c>
      <c r="J51" t="b">
        <f t="shared" si="0"/>
        <v>1</v>
      </c>
    </row>
    <row r="52" spans="1:10" x14ac:dyDescent="0.55000000000000004">
      <c r="A52">
        <f>Price!L52</f>
        <v>1772040000</v>
      </c>
      <c r="B52" t="b">
        <f>AND(Diagonals!Q52=Dual_Tema!J52,Trendlines!Q52=Dual_Tema!J52,KC!R52=Dual_Tema!J52,Pinbar!I52=Dual_Tema!J52,Price!L52=Dual_Tema!J52,SR_Levels!P52=Dual_Tema!J52,Tema_Hrma_Smma!K52=Dual_Tema!J52,HA!P52=Dual_Tema!J52,ZigZag!K52=Dual_Tema!J52,ZScore!O52=Dual_Tema!J52)</f>
        <v>1</v>
      </c>
      <c r="C52" t="str">
        <f>Price!B52</f>
        <v>XAUUSD</v>
      </c>
      <c r="D52" t="b">
        <f>AND(Diagonals!B52=Dual_Tema!B52,Trendlines!B52=Dual_Tema!B52,KC!B52=Dual_Tema!B52,Pinbar!B52=Dual_Tema!B52,Price!B52=Dual_Tema!B52,SR_Levels!B52=Dual_Tema!B52,Tema_Hrma_Smma!B52=Dual_Tema!B52,HA!B52=Dual_Tema!B52,ZigZag!B52=Dual_Tema!B52,ZScore!B52=Dual_Tema!B52)</f>
        <v>1</v>
      </c>
      <c r="E52" t="str">
        <f>Price!C52</f>
        <v>M5</v>
      </c>
      <c r="F52" t="b">
        <f>AND(Diagonals!C52=Dual_Tema!C52,Trendlines!C52=Dual_Tema!C52,KC!C52=Dual_Tema!C52,Pinbar!C52=Dual_Tema!C52,Price!C52=Dual_Tema!C52,SR_Levels!C52=Dual_Tema!C52,Tema_Hrma_Smma!C52=Dual_Tema!C52,HA!C52=Dual_Tema!C52,ZigZag!C52=Dual_Tema!C52,ZScore!C52=Dual_Tema!C52)</f>
        <v>1</v>
      </c>
      <c r="G52">
        <f>Price!D52</f>
        <v>5213.2700000000004</v>
      </c>
      <c r="H52" t="b">
        <f>AND(Diagonals!D52=Dual_Tema!D52,Trendlines!D52=Dual_Tema!D52,KC!D52=Dual_Tema!D52,Pinbar!D52=Dual_Tema!D52,Price!D52=Dual_Tema!D52,SR_Levels!D52=Dual_Tema!D52,Tema_Hrma_Smma!D52=Dual_Tema!D52,HA!D52=Dual_Tema!D52,ZigZag!D52=Dual_Tema!D52,ZScore!D52=Dual_Tema!D52)</f>
        <v>1</v>
      </c>
      <c r="J52" t="b">
        <f t="shared" si="0"/>
        <v>1</v>
      </c>
    </row>
    <row r="53" spans="1:10" x14ac:dyDescent="0.55000000000000004">
      <c r="A53">
        <f>Price!L53</f>
        <v>1772040300</v>
      </c>
      <c r="B53" t="b">
        <f>AND(Diagonals!Q53=Dual_Tema!J53,Trendlines!Q53=Dual_Tema!J53,KC!R53=Dual_Tema!J53,Pinbar!I53=Dual_Tema!J53,Price!L53=Dual_Tema!J53,SR_Levels!P53=Dual_Tema!J53,Tema_Hrma_Smma!K53=Dual_Tema!J53,HA!P53=Dual_Tema!J53,ZigZag!K53=Dual_Tema!J53,ZScore!O53=Dual_Tema!J53)</f>
        <v>1</v>
      </c>
      <c r="C53" t="str">
        <f>Price!B53</f>
        <v>XAUUSD</v>
      </c>
      <c r="D53" t="b">
        <f>AND(Diagonals!B53=Dual_Tema!B53,Trendlines!B53=Dual_Tema!B53,KC!B53=Dual_Tema!B53,Pinbar!B53=Dual_Tema!B53,Price!B53=Dual_Tema!B53,SR_Levels!B53=Dual_Tema!B53,Tema_Hrma_Smma!B53=Dual_Tema!B53,HA!B53=Dual_Tema!B53,ZigZag!B53=Dual_Tema!B53,ZScore!B53=Dual_Tema!B53)</f>
        <v>1</v>
      </c>
      <c r="E53" t="str">
        <f>Price!C53</f>
        <v>M5</v>
      </c>
      <c r="F53" t="b">
        <f>AND(Diagonals!C53=Dual_Tema!C53,Trendlines!C53=Dual_Tema!C53,KC!C53=Dual_Tema!C53,Pinbar!C53=Dual_Tema!C53,Price!C53=Dual_Tema!C53,SR_Levels!C53=Dual_Tema!C53,Tema_Hrma_Smma!C53=Dual_Tema!C53,HA!C53=Dual_Tema!C53,ZigZag!C53=Dual_Tema!C53,ZScore!C53=Dual_Tema!C53)</f>
        <v>1</v>
      </c>
      <c r="G53">
        <f>Price!D53</f>
        <v>5213.1000000000004</v>
      </c>
      <c r="H53" t="b">
        <f>AND(Diagonals!D53=Dual_Tema!D53,Trendlines!D53=Dual_Tema!D53,KC!D53=Dual_Tema!D53,Pinbar!D53=Dual_Tema!D53,Price!D53=Dual_Tema!D53,SR_Levels!D53=Dual_Tema!D53,Tema_Hrma_Smma!D53=Dual_Tema!D53,HA!D53=Dual_Tema!D53,ZigZag!D53=Dual_Tema!D53,ZScore!D53=Dual_Tema!D53)</f>
        <v>1</v>
      </c>
      <c r="J53" t="b">
        <f t="shared" si="0"/>
        <v>1</v>
      </c>
    </row>
    <row r="54" spans="1:10" x14ac:dyDescent="0.55000000000000004">
      <c r="A54">
        <f>Price!L54</f>
        <v>1772040600</v>
      </c>
      <c r="B54" t="b">
        <f>AND(Diagonals!Q54=Dual_Tema!J54,Trendlines!Q54=Dual_Tema!J54,KC!R54=Dual_Tema!J54,Pinbar!I54=Dual_Tema!J54,Price!L54=Dual_Tema!J54,SR_Levels!P54=Dual_Tema!J54,Tema_Hrma_Smma!K54=Dual_Tema!J54,HA!P54=Dual_Tema!J54,ZigZag!K54=Dual_Tema!J54,ZScore!O54=Dual_Tema!J54)</f>
        <v>1</v>
      </c>
      <c r="C54" t="str">
        <f>Price!B54</f>
        <v>XAUUSD</v>
      </c>
      <c r="D54" t="b">
        <f>AND(Diagonals!B54=Dual_Tema!B54,Trendlines!B54=Dual_Tema!B54,KC!B54=Dual_Tema!B54,Pinbar!B54=Dual_Tema!B54,Price!B54=Dual_Tema!B54,SR_Levels!B54=Dual_Tema!B54,Tema_Hrma_Smma!B54=Dual_Tema!B54,HA!B54=Dual_Tema!B54,ZigZag!B54=Dual_Tema!B54,ZScore!B54=Dual_Tema!B54)</f>
        <v>1</v>
      </c>
      <c r="E54" t="str">
        <f>Price!C54</f>
        <v>M5</v>
      </c>
      <c r="F54" t="b">
        <f>AND(Diagonals!C54=Dual_Tema!C54,Trendlines!C54=Dual_Tema!C54,KC!C54=Dual_Tema!C54,Pinbar!C54=Dual_Tema!C54,Price!C54=Dual_Tema!C54,SR_Levels!C54=Dual_Tema!C54,Tema_Hrma_Smma!C54=Dual_Tema!C54,HA!C54=Dual_Tema!C54,ZigZag!C54=Dual_Tema!C54,ZScore!C54=Dual_Tema!C54)</f>
        <v>1</v>
      </c>
      <c r="G54">
        <f>Price!D54</f>
        <v>5211.8500000000004</v>
      </c>
      <c r="H54" t="b">
        <f>AND(Diagonals!D54=Dual_Tema!D54,Trendlines!D54=Dual_Tema!D54,KC!D54=Dual_Tema!D54,Pinbar!D54=Dual_Tema!D54,Price!D54=Dual_Tema!D54,SR_Levels!D54=Dual_Tema!D54,Tema_Hrma_Smma!D54=Dual_Tema!D54,HA!D54=Dual_Tema!D54,ZigZag!D54=Dual_Tema!D54,ZScore!D54=Dual_Tema!D54)</f>
        <v>1</v>
      </c>
      <c r="J54" t="b">
        <f t="shared" si="0"/>
        <v>1</v>
      </c>
    </row>
    <row r="55" spans="1:10" x14ac:dyDescent="0.55000000000000004">
      <c r="A55">
        <f>Price!L55</f>
        <v>1772040900</v>
      </c>
      <c r="B55" t="b">
        <f>AND(Diagonals!Q55=Dual_Tema!J55,Trendlines!Q55=Dual_Tema!J55,KC!R55=Dual_Tema!J55,Pinbar!I55=Dual_Tema!J55,Price!L55=Dual_Tema!J55,SR_Levels!P55=Dual_Tema!J55,Tema_Hrma_Smma!K55=Dual_Tema!J55,HA!P55=Dual_Tema!J55,ZigZag!K55=Dual_Tema!J55,ZScore!O55=Dual_Tema!J55)</f>
        <v>1</v>
      </c>
      <c r="C55" t="str">
        <f>Price!B55</f>
        <v>XAUUSD</v>
      </c>
      <c r="D55" t="b">
        <f>AND(Diagonals!B55=Dual_Tema!B55,Trendlines!B55=Dual_Tema!B55,KC!B55=Dual_Tema!B55,Pinbar!B55=Dual_Tema!B55,Price!B55=Dual_Tema!B55,SR_Levels!B55=Dual_Tema!B55,Tema_Hrma_Smma!B55=Dual_Tema!B55,HA!B55=Dual_Tema!B55,ZigZag!B55=Dual_Tema!B55,ZScore!B55=Dual_Tema!B55)</f>
        <v>1</v>
      </c>
      <c r="E55" t="str">
        <f>Price!C55</f>
        <v>M5</v>
      </c>
      <c r="F55" t="b">
        <f>AND(Diagonals!C55=Dual_Tema!C55,Trendlines!C55=Dual_Tema!C55,KC!C55=Dual_Tema!C55,Pinbar!C55=Dual_Tema!C55,Price!C55=Dual_Tema!C55,SR_Levels!C55=Dual_Tema!C55,Tema_Hrma_Smma!C55=Dual_Tema!C55,HA!C55=Dual_Tema!C55,ZigZag!C55=Dual_Tema!C55,ZScore!C55=Dual_Tema!C55)</f>
        <v>1</v>
      </c>
      <c r="G55">
        <f>Price!D55</f>
        <v>5213.17</v>
      </c>
      <c r="H55" t="b">
        <f>AND(Diagonals!D55=Dual_Tema!D55,Trendlines!D55=Dual_Tema!D55,KC!D55=Dual_Tema!D55,Pinbar!D55=Dual_Tema!D55,Price!D55=Dual_Tema!D55,SR_Levels!D55=Dual_Tema!D55,Tema_Hrma_Smma!D55=Dual_Tema!D55,HA!D55=Dual_Tema!D55,ZigZag!D55=Dual_Tema!D55,ZScore!D55=Dual_Tema!D55)</f>
        <v>1</v>
      </c>
      <c r="J55" t="b">
        <f t="shared" si="0"/>
        <v>1</v>
      </c>
    </row>
    <row r="56" spans="1:10" x14ac:dyDescent="0.55000000000000004">
      <c r="A56">
        <f>Price!L56</f>
        <v>1772041200</v>
      </c>
      <c r="B56" t="b">
        <f>AND(Diagonals!Q56=Dual_Tema!J56,Trendlines!Q56=Dual_Tema!J56,KC!R56=Dual_Tema!J56,Pinbar!I56=Dual_Tema!J56,Price!L56=Dual_Tema!J56,SR_Levels!P56=Dual_Tema!J56,Tema_Hrma_Smma!K56=Dual_Tema!J56,HA!P56=Dual_Tema!J56,ZigZag!K56=Dual_Tema!J56,ZScore!O56=Dual_Tema!J56)</f>
        <v>1</v>
      </c>
      <c r="C56" t="str">
        <f>Price!B56</f>
        <v>XAUUSD</v>
      </c>
      <c r="D56" t="b">
        <f>AND(Diagonals!B56=Dual_Tema!B56,Trendlines!B56=Dual_Tema!B56,KC!B56=Dual_Tema!B56,Pinbar!B56=Dual_Tema!B56,Price!B56=Dual_Tema!B56,SR_Levels!B56=Dual_Tema!B56,Tema_Hrma_Smma!B56=Dual_Tema!B56,HA!B56=Dual_Tema!B56,ZigZag!B56=Dual_Tema!B56,ZScore!B56=Dual_Tema!B56)</f>
        <v>1</v>
      </c>
      <c r="E56" t="str">
        <f>Price!C56</f>
        <v>M5</v>
      </c>
      <c r="F56" t="b">
        <f>AND(Diagonals!C56=Dual_Tema!C56,Trendlines!C56=Dual_Tema!C56,KC!C56=Dual_Tema!C56,Pinbar!C56=Dual_Tema!C56,Price!C56=Dual_Tema!C56,SR_Levels!C56=Dual_Tema!C56,Tema_Hrma_Smma!C56=Dual_Tema!C56,HA!C56=Dual_Tema!C56,ZigZag!C56=Dual_Tema!C56,ZScore!C56=Dual_Tema!C56)</f>
        <v>1</v>
      </c>
      <c r="G56">
        <f>Price!D56</f>
        <v>5208.33</v>
      </c>
      <c r="H56" t="b">
        <f>AND(Diagonals!D56=Dual_Tema!D56,Trendlines!D56=Dual_Tema!D56,KC!D56=Dual_Tema!D56,Pinbar!D56=Dual_Tema!D56,Price!D56=Dual_Tema!D56,SR_Levels!D56=Dual_Tema!D56,Tema_Hrma_Smma!D56=Dual_Tema!D56,HA!D56=Dual_Tema!D56,ZigZag!D56=Dual_Tema!D56,ZScore!D56=Dual_Tema!D56)</f>
        <v>1</v>
      </c>
      <c r="J56" t="b">
        <f t="shared" si="0"/>
        <v>1</v>
      </c>
    </row>
    <row r="57" spans="1:10" x14ac:dyDescent="0.55000000000000004">
      <c r="A57">
        <f>Price!L57</f>
        <v>1772041500</v>
      </c>
      <c r="B57" t="b">
        <f>AND(Diagonals!Q57=Dual_Tema!J57,Trendlines!Q57=Dual_Tema!J57,KC!R57=Dual_Tema!J57,Pinbar!I57=Dual_Tema!J57,Price!L57=Dual_Tema!J57,SR_Levels!P57=Dual_Tema!J57,Tema_Hrma_Smma!K57=Dual_Tema!J57,HA!P57=Dual_Tema!J57,ZigZag!K57=Dual_Tema!J57,ZScore!O57=Dual_Tema!J57)</f>
        <v>1</v>
      </c>
      <c r="C57" t="str">
        <f>Price!B57</f>
        <v>XAUUSD</v>
      </c>
      <c r="D57" t="b">
        <f>AND(Diagonals!B57=Dual_Tema!B57,Trendlines!B57=Dual_Tema!B57,KC!B57=Dual_Tema!B57,Pinbar!B57=Dual_Tema!B57,Price!B57=Dual_Tema!B57,SR_Levels!B57=Dual_Tema!B57,Tema_Hrma_Smma!B57=Dual_Tema!B57,HA!B57=Dual_Tema!B57,ZigZag!B57=Dual_Tema!B57,ZScore!B57=Dual_Tema!B57)</f>
        <v>1</v>
      </c>
      <c r="E57" t="str">
        <f>Price!C57</f>
        <v>M5</v>
      </c>
      <c r="F57" t="b">
        <f>AND(Diagonals!C57=Dual_Tema!C57,Trendlines!C57=Dual_Tema!C57,KC!C57=Dual_Tema!C57,Pinbar!C57=Dual_Tema!C57,Price!C57=Dual_Tema!C57,SR_Levels!C57=Dual_Tema!C57,Tema_Hrma_Smma!C57=Dual_Tema!C57,HA!C57=Dual_Tema!C57,ZigZag!C57=Dual_Tema!C57,ZScore!C57=Dual_Tema!C57)</f>
        <v>1</v>
      </c>
      <c r="G57">
        <f>Price!D57</f>
        <v>5206.71</v>
      </c>
      <c r="H57" t="b">
        <f>AND(Diagonals!D57=Dual_Tema!D57,Trendlines!D57=Dual_Tema!D57,KC!D57=Dual_Tema!D57,Pinbar!D57=Dual_Tema!D57,Price!D57=Dual_Tema!D57,SR_Levels!D57=Dual_Tema!D57,Tema_Hrma_Smma!D57=Dual_Tema!D57,HA!D57=Dual_Tema!D57,ZigZag!D57=Dual_Tema!D57,ZScore!D57=Dual_Tema!D57)</f>
        <v>1</v>
      </c>
      <c r="J57" t="b">
        <f t="shared" si="0"/>
        <v>1</v>
      </c>
    </row>
    <row r="58" spans="1:10" x14ac:dyDescent="0.55000000000000004">
      <c r="A58">
        <f>Price!L58</f>
        <v>1772041800</v>
      </c>
      <c r="B58" t="b">
        <f>AND(Diagonals!Q58=Dual_Tema!J58,Trendlines!Q58=Dual_Tema!J58,KC!R58=Dual_Tema!J58,Pinbar!I58=Dual_Tema!J58,Price!L58=Dual_Tema!J58,SR_Levels!P58=Dual_Tema!J58,Tema_Hrma_Smma!K58=Dual_Tema!J58,HA!P58=Dual_Tema!J58,ZigZag!K58=Dual_Tema!J58,ZScore!O58=Dual_Tema!J58)</f>
        <v>1</v>
      </c>
      <c r="C58" t="str">
        <f>Price!B58</f>
        <v>XAUUSD</v>
      </c>
      <c r="D58" t="b">
        <f>AND(Diagonals!B58=Dual_Tema!B58,Trendlines!B58=Dual_Tema!B58,KC!B58=Dual_Tema!B58,Pinbar!B58=Dual_Tema!B58,Price!B58=Dual_Tema!B58,SR_Levels!B58=Dual_Tema!B58,Tema_Hrma_Smma!B58=Dual_Tema!B58,HA!B58=Dual_Tema!B58,ZigZag!B58=Dual_Tema!B58,ZScore!B58=Dual_Tema!B58)</f>
        <v>1</v>
      </c>
      <c r="E58" t="str">
        <f>Price!C58</f>
        <v>M5</v>
      </c>
      <c r="F58" t="b">
        <f>AND(Diagonals!C58=Dual_Tema!C58,Trendlines!C58=Dual_Tema!C58,KC!C58=Dual_Tema!C58,Pinbar!C58=Dual_Tema!C58,Price!C58=Dual_Tema!C58,SR_Levels!C58=Dual_Tema!C58,Tema_Hrma_Smma!C58=Dual_Tema!C58,HA!C58=Dual_Tema!C58,ZigZag!C58=Dual_Tema!C58,ZScore!C58=Dual_Tema!C58)</f>
        <v>1</v>
      </c>
      <c r="G58">
        <f>Price!D58</f>
        <v>5206.32</v>
      </c>
      <c r="H58" t="b">
        <f>AND(Diagonals!D58=Dual_Tema!D58,Trendlines!D58=Dual_Tema!D58,KC!D58=Dual_Tema!D58,Pinbar!D58=Dual_Tema!D58,Price!D58=Dual_Tema!D58,SR_Levels!D58=Dual_Tema!D58,Tema_Hrma_Smma!D58=Dual_Tema!D58,HA!D58=Dual_Tema!D58,ZigZag!D58=Dual_Tema!D58,ZScore!D58=Dual_Tema!D58)</f>
        <v>1</v>
      </c>
      <c r="J58" t="b">
        <f t="shared" si="0"/>
        <v>1</v>
      </c>
    </row>
    <row r="59" spans="1:10" x14ac:dyDescent="0.55000000000000004">
      <c r="A59">
        <f>Price!L59</f>
        <v>1772042100</v>
      </c>
      <c r="B59" t="b">
        <f>AND(Diagonals!Q59=Dual_Tema!J59,Trendlines!Q59=Dual_Tema!J59,KC!R59=Dual_Tema!J59,Pinbar!I59=Dual_Tema!J59,Price!L59=Dual_Tema!J59,SR_Levels!P59=Dual_Tema!J59,Tema_Hrma_Smma!K59=Dual_Tema!J59,HA!P59=Dual_Tema!J59,ZigZag!K59=Dual_Tema!J59,ZScore!O59=Dual_Tema!J59)</f>
        <v>1</v>
      </c>
      <c r="C59" t="str">
        <f>Price!B59</f>
        <v>XAUUSD</v>
      </c>
      <c r="D59" t="b">
        <f>AND(Diagonals!B59=Dual_Tema!B59,Trendlines!B59=Dual_Tema!B59,KC!B59=Dual_Tema!B59,Pinbar!B59=Dual_Tema!B59,Price!B59=Dual_Tema!B59,SR_Levels!B59=Dual_Tema!B59,Tema_Hrma_Smma!B59=Dual_Tema!B59,HA!B59=Dual_Tema!B59,ZigZag!B59=Dual_Tema!B59,ZScore!B59=Dual_Tema!B59)</f>
        <v>1</v>
      </c>
      <c r="E59" t="str">
        <f>Price!C59</f>
        <v>M5</v>
      </c>
      <c r="F59" t="b">
        <f>AND(Diagonals!C59=Dual_Tema!C59,Trendlines!C59=Dual_Tema!C59,KC!C59=Dual_Tema!C59,Pinbar!C59=Dual_Tema!C59,Price!C59=Dual_Tema!C59,SR_Levels!C59=Dual_Tema!C59,Tema_Hrma_Smma!C59=Dual_Tema!C59,HA!C59=Dual_Tema!C59,ZigZag!C59=Dual_Tema!C59,ZScore!C59=Dual_Tema!C59)</f>
        <v>1</v>
      </c>
      <c r="G59">
        <f>Price!D59</f>
        <v>5206.82</v>
      </c>
      <c r="H59" t="b">
        <f>AND(Diagonals!D59=Dual_Tema!D59,Trendlines!D59=Dual_Tema!D59,KC!D59=Dual_Tema!D59,Pinbar!D59=Dual_Tema!D59,Price!D59=Dual_Tema!D59,SR_Levels!D59=Dual_Tema!D59,Tema_Hrma_Smma!D59=Dual_Tema!D59,HA!D59=Dual_Tema!D59,ZigZag!D59=Dual_Tema!D59,ZScore!D59=Dual_Tema!D59)</f>
        <v>1</v>
      </c>
      <c r="J59" t="b">
        <f t="shared" si="0"/>
        <v>1</v>
      </c>
    </row>
    <row r="60" spans="1:10" x14ac:dyDescent="0.55000000000000004">
      <c r="A60">
        <f>Price!L60</f>
        <v>1772042400</v>
      </c>
      <c r="B60" t="b">
        <f>AND(Diagonals!Q60=Dual_Tema!J60,Trendlines!Q60=Dual_Tema!J60,KC!R60=Dual_Tema!J60,Pinbar!I60=Dual_Tema!J60,Price!L60=Dual_Tema!J60,SR_Levels!P60=Dual_Tema!J60,Tema_Hrma_Smma!K60=Dual_Tema!J60,HA!P60=Dual_Tema!J60,ZigZag!K60=Dual_Tema!J60,ZScore!O60=Dual_Tema!J60)</f>
        <v>1</v>
      </c>
      <c r="C60" t="str">
        <f>Price!B60</f>
        <v>XAUUSD</v>
      </c>
      <c r="D60" t="b">
        <f>AND(Diagonals!B60=Dual_Tema!B60,Trendlines!B60=Dual_Tema!B60,KC!B60=Dual_Tema!B60,Pinbar!B60=Dual_Tema!B60,Price!B60=Dual_Tema!B60,SR_Levels!B60=Dual_Tema!B60,Tema_Hrma_Smma!B60=Dual_Tema!B60,HA!B60=Dual_Tema!B60,ZigZag!B60=Dual_Tema!B60,ZScore!B60=Dual_Tema!B60)</f>
        <v>1</v>
      </c>
      <c r="E60" t="str">
        <f>Price!C60</f>
        <v>M5</v>
      </c>
      <c r="F60" t="b">
        <f>AND(Diagonals!C60=Dual_Tema!C60,Trendlines!C60=Dual_Tema!C60,KC!C60=Dual_Tema!C60,Pinbar!C60=Dual_Tema!C60,Price!C60=Dual_Tema!C60,SR_Levels!C60=Dual_Tema!C60,Tema_Hrma_Smma!C60=Dual_Tema!C60,HA!C60=Dual_Tema!C60,ZigZag!C60=Dual_Tema!C60,ZScore!C60=Dual_Tema!C60)</f>
        <v>1</v>
      </c>
      <c r="G60">
        <f>Price!D60</f>
        <v>5207.3999999999996</v>
      </c>
      <c r="H60" t="b">
        <f>AND(Diagonals!D60=Dual_Tema!D60,Trendlines!D60=Dual_Tema!D60,KC!D60=Dual_Tema!D60,Pinbar!D60=Dual_Tema!D60,Price!D60=Dual_Tema!D60,SR_Levels!D60=Dual_Tema!D60,Tema_Hrma_Smma!D60=Dual_Tema!D60,HA!D60=Dual_Tema!D60,ZigZag!D60=Dual_Tema!D60,ZScore!D60=Dual_Tema!D60)</f>
        <v>1</v>
      </c>
      <c r="J60" t="b">
        <f t="shared" si="0"/>
        <v>1</v>
      </c>
    </row>
    <row r="61" spans="1:10" x14ac:dyDescent="0.55000000000000004">
      <c r="A61">
        <f>Price!L61</f>
        <v>1772042700</v>
      </c>
      <c r="B61" t="b">
        <f>AND(Diagonals!Q61=Dual_Tema!J61,Trendlines!Q61=Dual_Tema!J61,KC!R61=Dual_Tema!J61,Pinbar!I61=Dual_Tema!J61,Price!L61=Dual_Tema!J61,SR_Levels!P61=Dual_Tema!J61,Tema_Hrma_Smma!K61=Dual_Tema!J61,HA!P61=Dual_Tema!J61,ZigZag!K61=Dual_Tema!J61,ZScore!O61=Dual_Tema!J61)</f>
        <v>1</v>
      </c>
      <c r="C61" t="str">
        <f>Price!B61</f>
        <v>XAUUSD</v>
      </c>
      <c r="D61" t="b">
        <f>AND(Diagonals!B61=Dual_Tema!B61,Trendlines!B61=Dual_Tema!B61,KC!B61=Dual_Tema!B61,Pinbar!B61=Dual_Tema!B61,Price!B61=Dual_Tema!B61,SR_Levels!B61=Dual_Tema!B61,Tema_Hrma_Smma!B61=Dual_Tema!B61,HA!B61=Dual_Tema!B61,ZigZag!B61=Dual_Tema!B61,ZScore!B61=Dual_Tema!B61)</f>
        <v>1</v>
      </c>
      <c r="E61" t="str">
        <f>Price!C61</f>
        <v>M5</v>
      </c>
      <c r="F61" t="b">
        <f>AND(Diagonals!C61=Dual_Tema!C61,Trendlines!C61=Dual_Tema!C61,KC!C61=Dual_Tema!C61,Pinbar!C61=Dual_Tema!C61,Price!C61=Dual_Tema!C61,SR_Levels!C61=Dual_Tema!C61,Tema_Hrma_Smma!C61=Dual_Tema!C61,HA!C61=Dual_Tema!C61,ZigZag!C61=Dual_Tema!C61,ZScore!C61=Dual_Tema!C61)</f>
        <v>1</v>
      </c>
      <c r="G61">
        <f>Price!D61</f>
        <v>5207.07</v>
      </c>
      <c r="H61" t="b">
        <f>AND(Diagonals!D61=Dual_Tema!D61,Trendlines!D61=Dual_Tema!D61,KC!D61=Dual_Tema!D61,Pinbar!D61=Dual_Tema!D61,Price!D61=Dual_Tema!D61,SR_Levels!D61=Dual_Tema!D61,Tema_Hrma_Smma!D61=Dual_Tema!D61,HA!D61=Dual_Tema!D61,ZigZag!D61=Dual_Tema!D61,ZScore!D61=Dual_Tema!D61)</f>
        <v>1</v>
      </c>
      <c r="J61" t="b">
        <f t="shared" si="0"/>
        <v>1</v>
      </c>
    </row>
    <row r="62" spans="1:10" x14ac:dyDescent="0.55000000000000004">
      <c r="A62">
        <f>Price!L62</f>
        <v>1772043000</v>
      </c>
      <c r="B62" t="b">
        <f>AND(Diagonals!Q62=Dual_Tema!J62,Trendlines!Q62=Dual_Tema!J62,KC!R62=Dual_Tema!J62,Pinbar!I62=Dual_Tema!J62,Price!L62=Dual_Tema!J62,SR_Levels!P62=Dual_Tema!J62,Tema_Hrma_Smma!K62=Dual_Tema!J62,HA!P62=Dual_Tema!J62,ZigZag!K62=Dual_Tema!J62,ZScore!O62=Dual_Tema!J62)</f>
        <v>1</v>
      </c>
      <c r="C62" t="str">
        <f>Price!B62</f>
        <v>XAUUSD</v>
      </c>
      <c r="D62" t="b">
        <f>AND(Diagonals!B62=Dual_Tema!B62,Trendlines!B62=Dual_Tema!B62,KC!B62=Dual_Tema!B62,Pinbar!B62=Dual_Tema!B62,Price!B62=Dual_Tema!B62,SR_Levels!B62=Dual_Tema!B62,Tema_Hrma_Smma!B62=Dual_Tema!B62,HA!B62=Dual_Tema!B62,ZigZag!B62=Dual_Tema!B62,ZScore!B62=Dual_Tema!B62)</f>
        <v>1</v>
      </c>
      <c r="E62" t="str">
        <f>Price!C62</f>
        <v>M5</v>
      </c>
      <c r="F62" t="b">
        <f>AND(Diagonals!C62=Dual_Tema!C62,Trendlines!C62=Dual_Tema!C62,KC!C62=Dual_Tema!C62,Pinbar!C62=Dual_Tema!C62,Price!C62=Dual_Tema!C62,SR_Levels!C62=Dual_Tema!C62,Tema_Hrma_Smma!C62=Dual_Tema!C62,HA!C62=Dual_Tema!C62,ZigZag!C62=Dual_Tema!C62,ZScore!C62=Dual_Tema!C62)</f>
        <v>1</v>
      </c>
      <c r="G62">
        <f>Price!D62</f>
        <v>5206.8900000000003</v>
      </c>
      <c r="H62" t="b">
        <f>AND(Diagonals!D62=Dual_Tema!D62,Trendlines!D62=Dual_Tema!D62,KC!D62=Dual_Tema!D62,Pinbar!D62=Dual_Tema!D62,Price!D62=Dual_Tema!D62,SR_Levels!D62=Dual_Tema!D62,Tema_Hrma_Smma!D62=Dual_Tema!D62,HA!D62=Dual_Tema!D62,ZigZag!D62=Dual_Tema!D62,ZScore!D62=Dual_Tema!D62)</f>
        <v>1</v>
      </c>
      <c r="J62" t="b">
        <f t="shared" si="0"/>
        <v>1</v>
      </c>
    </row>
    <row r="63" spans="1:10" x14ac:dyDescent="0.55000000000000004">
      <c r="A63">
        <f>Price!L63</f>
        <v>1772043300</v>
      </c>
      <c r="B63" t="b">
        <f>AND(Diagonals!Q63=Dual_Tema!J63,Trendlines!Q63=Dual_Tema!J63,KC!R63=Dual_Tema!J63,Pinbar!I63=Dual_Tema!J63,Price!L63=Dual_Tema!J63,SR_Levels!P63=Dual_Tema!J63,Tema_Hrma_Smma!K63=Dual_Tema!J63,HA!P63=Dual_Tema!J63,ZigZag!K63=Dual_Tema!J63,ZScore!O63=Dual_Tema!J63)</f>
        <v>1</v>
      </c>
      <c r="C63" t="str">
        <f>Price!B63</f>
        <v>XAUUSD</v>
      </c>
      <c r="D63" t="b">
        <f>AND(Diagonals!B63=Dual_Tema!B63,Trendlines!B63=Dual_Tema!B63,KC!B63=Dual_Tema!B63,Pinbar!B63=Dual_Tema!B63,Price!B63=Dual_Tema!B63,SR_Levels!B63=Dual_Tema!B63,Tema_Hrma_Smma!B63=Dual_Tema!B63,HA!B63=Dual_Tema!B63,ZigZag!B63=Dual_Tema!B63,ZScore!B63=Dual_Tema!B63)</f>
        <v>1</v>
      </c>
      <c r="E63" t="str">
        <f>Price!C63</f>
        <v>M5</v>
      </c>
      <c r="F63" t="b">
        <f>AND(Diagonals!C63=Dual_Tema!C63,Trendlines!C63=Dual_Tema!C63,KC!C63=Dual_Tema!C63,Pinbar!C63=Dual_Tema!C63,Price!C63=Dual_Tema!C63,SR_Levels!C63=Dual_Tema!C63,Tema_Hrma_Smma!C63=Dual_Tema!C63,HA!C63=Dual_Tema!C63,ZigZag!C63=Dual_Tema!C63,ZScore!C63=Dual_Tema!C63)</f>
        <v>1</v>
      </c>
      <c r="G63">
        <f>Price!D63</f>
        <v>5206.8</v>
      </c>
      <c r="H63" t="b">
        <f>AND(Diagonals!D63=Dual_Tema!D63,Trendlines!D63=Dual_Tema!D63,KC!D63=Dual_Tema!D63,Pinbar!D63=Dual_Tema!D63,Price!D63=Dual_Tema!D63,SR_Levels!D63=Dual_Tema!D63,Tema_Hrma_Smma!D63=Dual_Tema!D63,HA!D63=Dual_Tema!D63,ZigZag!D63=Dual_Tema!D63,ZScore!D63=Dual_Tema!D63)</f>
        <v>1</v>
      </c>
      <c r="J63" t="b">
        <f t="shared" si="0"/>
        <v>1</v>
      </c>
    </row>
    <row r="64" spans="1:10" x14ac:dyDescent="0.55000000000000004">
      <c r="A64">
        <f>Price!L64</f>
        <v>1772043600</v>
      </c>
      <c r="B64" t="b">
        <f>AND(Diagonals!Q64=Dual_Tema!J64,Trendlines!Q64=Dual_Tema!J64,KC!R64=Dual_Tema!J64,Pinbar!I64=Dual_Tema!J64,Price!L64=Dual_Tema!J64,SR_Levels!P64=Dual_Tema!J64,Tema_Hrma_Smma!K64=Dual_Tema!J64,HA!P64=Dual_Tema!J64,ZigZag!K64=Dual_Tema!J64,ZScore!O64=Dual_Tema!J64)</f>
        <v>1</v>
      </c>
      <c r="C64" t="str">
        <f>Price!B64</f>
        <v>XAUUSD</v>
      </c>
      <c r="D64" t="b">
        <f>AND(Diagonals!B64=Dual_Tema!B64,Trendlines!B64=Dual_Tema!B64,KC!B64=Dual_Tema!B64,Pinbar!B64=Dual_Tema!B64,Price!B64=Dual_Tema!B64,SR_Levels!B64=Dual_Tema!B64,Tema_Hrma_Smma!B64=Dual_Tema!B64,HA!B64=Dual_Tema!B64,ZigZag!B64=Dual_Tema!B64,ZScore!B64=Dual_Tema!B64)</f>
        <v>1</v>
      </c>
      <c r="E64" t="str">
        <f>Price!C64</f>
        <v>M5</v>
      </c>
      <c r="F64" t="b">
        <f>AND(Diagonals!C64=Dual_Tema!C64,Trendlines!C64=Dual_Tema!C64,KC!C64=Dual_Tema!C64,Pinbar!C64=Dual_Tema!C64,Price!C64=Dual_Tema!C64,SR_Levels!C64=Dual_Tema!C64,Tema_Hrma_Smma!C64=Dual_Tema!C64,HA!C64=Dual_Tema!C64,ZigZag!C64=Dual_Tema!C64,ZScore!C64=Dual_Tema!C64)</f>
        <v>1</v>
      </c>
      <c r="G64">
        <f>Price!D64</f>
        <v>5206.7700000000004</v>
      </c>
      <c r="H64" t="b">
        <f>AND(Diagonals!D64=Dual_Tema!D64,Trendlines!D64=Dual_Tema!D64,KC!D64=Dual_Tema!D64,Pinbar!D64=Dual_Tema!D64,Price!D64=Dual_Tema!D64,SR_Levels!D64=Dual_Tema!D64,Tema_Hrma_Smma!D64=Dual_Tema!D64,HA!D64=Dual_Tema!D64,ZigZag!D64=Dual_Tema!D64,ZScore!D64=Dual_Tema!D64)</f>
        <v>1</v>
      </c>
      <c r="J64" t="b">
        <f t="shared" si="0"/>
        <v>1</v>
      </c>
    </row>
    <row r="65" spans="1:10" x14ac:dyDescent="0.55000000000000004">
      <c r="A65">
        <f>Price!L65</f>
        <v>1772043900</v>
      </c>
      <c r="B65" t="b">
        <f>AND(Diagonals!Q65=Dual_Tema!J65,Trendlines!Q65=Dual_Tema!J65,KC!R65=Dual_Tema!J65,Pinbar!I65=Dual_Tema!J65,Price!L65=Dual_Tema!J65,SR_Levels!P65=Dual_Tema!J65,Tema_Hrma_Smma!K65=Dual_Tema!J65,HA!P65=Dual_Tema!J65,ZigZag!K65=Dual_Tema!J65,ZScore!O65=Dual_Tema!J65)</f>
        <v>1</v>
      </c>
      <c r="C65" t="str">
        <f>Price!B65</f>
        <v>XAUUSD</v>
      </c>
      <c r="D65" t="b">
        <f>AND(Diagonals!B65=Dual_Tema!B65,Trendlines!B65=Dual_Tema!B65,KC!B65=Dual_Tema!B65,Pinbar!B65=Dual_Tema!B65,Price!B65=Dual_Tema!B65,SR_Levels!B65=Dual_Tema!B65,Tema_Hrma_Smma!B65=Dual_Tema!B65,HA!B65=Dual_Tema!B65,ZigZag!B65=Dual_Tema!B65,ZScore!B65=Dual_Tema!B65)</f>
        <v>1</v>
      </c>
      <c r="E65" t="str">
        <f>Price!C65</f>
        <v>M5</v>
      </c>
      <c r="F65" t="b">
        <f>AND(Diagonals!C65=Dual_Tema!C65,Trendlines!C65=Dual_Tema!C65,KC!C65=Dual_Tema!C65,Pinbar!C65=Dual_Tema!C65,Price!C65=Dual_Tema!C65,SR_Levels!C65=Dual_Tema!C65,Tema_Hrma_Smma!C65=Dual_Tema!C65,HA!C65=Dual_Tema!C65,ZigZag!C65=Dual_Tema!C65,ZScore!C65=Dual_Tema!C65)</f>
        <v>1</v>
      </c>
      <c r="G65">
        <f>Price!D65</f>
        <v>5206.8</v>
      </c>
      <c r="H65" t="b">
        <f>AND(Diagonals!D65=Dual_Tema!D65,Trendlines!D65=Dual_Tema!D65,KC!D65=Dual_Tema!D65,Pinbar!D65=Dual_Tema!D65,Price!D65=Dual_Tema!D65,SR_Levels!D65=Dual_Tema!D65,Tema_Hrma_Smma!D65=Dual_Tema!D65,HA!D65=Dual_Tema!D65,ZigZag!D65=Dual_Tema!D65,ZScore!D65=Dual_Tema!D65)</f>
        <v>1</v>
      </c>
      <c r="J65" t="b">
        <f t="shared" si="0"/>
        <v>1</v>
      </c>
    </row>
    <row r="66" spans="1:10" x14ac:dyDescent="0.55000000000000004">
      <c r="A66">
        <f>Price!L66</f>
        <v>1772044200</v>
      </c>
      <c r="B66" t="b">
        <f>AND(Diagonals!Q66=Dual_Tema!J66,Trendlines!Q66=Dual_Tema!J66,KC!R66=Dual_Tema!J66,Pinbar!I66=Dual_Tema!J66,Price!L66=Dual_Tema!J66,SR_Levels!P66=Dual_Tema!J66,Tema_Hrma_Smma!K66=Dual_Tema!J66,HA!P66=Dual_Tema!J66,ZigZag!K66=Dual_Tema!J66,ZScore!O66=Dual_Tema!J66)</f>
        <v>1</v>
      </c>
      <c r="C66" t="str">
        <f>Price!B66</f>
        <v>XAUUSD</v>
      </c>
      <c r="D66" t="b">
        <f>AND(Diagonals!B66=Dual_Tema!B66,Trendlines!B66=Dual_Tema!B66,KC!B66=Dual_Tema!B66,Pinbar!B66=Dual_Tema!B66,Price!B66=Dual_Tema!B66,SR_Levels!B66=Dual_Tema!B66,Tema_Hrma_Smma!B66=Dual_Tema!B66,HA!B66=Dual_Tema!B66,ZigZag!B66=Dual_Tema!B66,ZScore!B66=Dual_Tema!B66)</f>
        <v>1</v>
      </c>
      <c r="E66" t="str">
        <f>Price!C66</f>
        <v>M5</v>
      </c>
      <c r="F66" t="b">
        <f>AND(Diagonals!C66=Dual_Tema!C66,Trendlines!C66=Dual_Tema!C66,KC!C66=Dual_Tema!C66,Pinbar!C66=Dual_Tema!C66,Price!C66=Dual_Tema!C66,SR_Levels!C66=Dual_Tema!C66,Tema_Hrma_Smma!C66=Dual_Tema!C66,HA!C66=Dual_Tema!C66,ZigZag!C66=Dual_Tema!C66,ZScore!C66=Dual_Tema!C66)</f>
        <v>1</v>
      </c>
      <c r="G66">
        <f>Price!D66</f>
        <v>5206.8</v>
      </c>
      <c r="H66" t="b">
        <f>AND(Diagonals!D66=Dual_Tema!D66,Trendlines!D66=Dual_Tema!D66,KC!D66=Dual_Tema!D66,Pinbar!D66=Dual_Tema!D66,Price!D66=Dual_Tema!D66,SR_Levels!D66=Dual_Tema!D66,Tema_Hrma_Smma!D66=Dual_Tema!D66,HA!D66=Dual_Tema!D66,ZigZag!D66=Dual_Tema!D66,ZScore!D66=Dual_Tema!D66)</f>
        <v>1</v>
      </c>
      <c r="J66" t="b">
        <f t="shared" si="0"/>
        <v>1</v>
      </c>
    </row>
    <row r="67" spans="1:10" x14ac:dyDescent="0.55000000000000004">
      <c r="A67">
        <f>Price!L67</f>
        <v>1772044500</v>
      </c>
      <c r="B67" t="b">
        <f>AND(Diagonals!Q67=Dual_Tema!J67,Trendlines!Q67=Dual_Tema!J67,KC!R67=Dual_Tema!J67,Pinbar!I67=Dual_Tema!J67,Price!L67=Dual_Tema!J67,SR_Levels!P67=Dual_Tema!J67,Tema_Hrma_Smma!K67=Dual_Tema!J67,HA!P67=Dual_Tema!J67,ZigZag!K67=Dual_Tema!J67,ZScore!O67=Dual_Tema!J67)</f>
        <v>1</v>
      </c>
      <c r="C67" t="str">
        <f>Price!B67</f>
        <v>XAUUSD</v>
      </c>
      <c r="D67" t="b">
        <f>AND(Diagonals!B67=Dual_Tema!B67,Trendlines!B67=Dual_Tema!B67,KC!B67=Dual_Tema!B67,Pinbar!B67=Dual_Tema!B67,Price!B67=Dual_Tema!B67,SR_Levels!B67=Dual_Tema!B67,Tema_Hrma_Smma!B67=Dual_Tema!B67,HA!B67=Dual_Tema!B67,ZigZag!B67=Dual_Tema!B67,ZScore!B67=Dual_Tema!B67)</f>
        <v>1</v>
      </c>
      <c r="E67" t="str">
        <f>Price!C67</f>
        <v>M5</v>
      </c>
      <c r="F67" t="b">
        <f>AND(Diagonals!C67=Dual_Tema!C67,Trendlines!C67=Dual_Tema!C67,KC!C67=Dual_Tema!C67,Pinbar!C67=Dual_Tema!C67,Price!C67=Dual_Tema!C67,SR_Levels!C67=Dual_Tema!C67,Tema_Hrma_Smma!C67=Dual_Tema!C67,HA!C67=Dual_Tema!C67,ZigZag!C67=Dual_Tema!C67,ZScore!C67=Dual_Tema!C67)</f>
        <v>1</v>
      </c>
      <c r="G67">
        <f>Price!D67</f>
        <v>5206.3900000000003</v>
      </c>
      <c r="H67" t="b">
        <f>AND(Diagonals!D67=Dual_Tema!D67,Trendlines!D67=Dual_Tema!D67,KC!D67=Dual_Tema!D67,Pinbar!D67=Dual_Tema!D67,Price!D67=Dual_Tema!D67,SR_Levels!D67=Dual_Tema!D67,Tema_Hrma_Smma!D67=Dual_Tema!D67,HA!D67=Dual_Tema!D67,ZigZag!D67=Dual_Tema!D67,ZScore!D67=Dual_Tema!D67)</f>
        <v>1</v>
      </c>
      <c r="J67" t="b">
        <f t="shared" ref="J67:J130" si="1">AND(B67=TRUE,D67=TRUE,F67=TRUE,H67=TRUE)</f>
        <v>1</v>
      </c>
    </row>
    <row r="68" spans="1:10" x14ac:dyDescent="0.55000000000000004">
      <c r="A68">
        <f>Price!L68</f>
        <v>1772044800</v>
      </c>
      <c r="B68" t="b">
        <f>AND(Diagonals!Q68=Dual_Tema!J68,Trendlines!Q68=Dual_Tema!J68,KC!R68=Dual_Tema!J68,Pinbar!I68=Dual_Tema!J68,Price!L68=Dual_Tema!J68,SR_Levels!P68=Dual_Tema!J68,Tema_Hrma_Smma!K68=Dual_Tema!J68,HA!P68=Dual_Tema!J68,ZigZag!K68=Dual_Tema!J68,ZScore!O68=Dual_Tema!J68)</f>
        <v>1</v>
      </c>
      <c r="C68" t="str">
        <f>Price!B68</f>
        <v>XAUUSD</v>
      </c>
      <c r="D68" t="b">
        <f>AND(Diagonals!B68=Dual_Tema!B68,Trendlines!B68=Dual_Tema!B68,KC!B68=Dual_Tema!B68,Pinbar!B68=Dual_Tema!B68,Price!B68=Dual_Tema!B68,SR_Levels!B68=Dual_Tema!B68,Tema_Hrma_Smma!B68=Dual_Tema!B68,HA!B68=Dual_Tema!B68,ZigZag!B68=Dual_Tema!B68,ZScore!B68=Dual_Tema!B68)</f>
        <v>1</v>
      </c>
      <c r="E68" t="str">
        <f>Price!C68</f>
        <v>M5</v>
      </c>
      <c r="F68" t="b">
        <f>AND(Diagonals!C68=Dual_Tema!C68,Trendlines!C68=Dual_Tema!C68,KC!C68=Dual_Tema!C68,Pinbar!C68=Dual_Tema!C68,Price!C68=Dual_Tema!C68,SR_Levels!C68=Dual_Tema!C68,Tema_Hrma_Smma!C68=Dual_Tema!C68,HA!C68=Dual_Tema!C68,ZigZag!C68=Dual_Tema!C68,ZScore!C68=Dual_Tema!C68)</f>
        <v>1</v>
      </c>
      <c r="G68">
        <f>Price!D68</f>
        <v>5205.13</v>
      </c>
      <c r="H68" t="b">
        <f>AND(Diagonals!D68=Dual_Tema!D68,Trendlines!D68=Dual_Tema!D68,KC!D68=Dual_Tema!D68,Pinbar!D68=Dual_Tema!D68,Price!D68=Dual_Tema!D68,SR_Levels!D68=Dual_Tema!D68,Tema_Hrma_Smma!D68=Dual_Tema!D68,HA!D68=Dual_Tema!D68,ZigZag!D68=Dual_Tema!D68,ZScore!D68=Dual_Tema!D68)</f>
        <v>1</v>
      </c>
      <c r="J68" t="b">
        <f t="shared" si="1"/>
        <v>1</v>
      </c>
    </row>
    <row r="69" spans="1:10" x14ac:dyDescent="0.55000000000000004">
      <c r="A69">
        <f>Price!L69</f>
        <v>1772045100</v>
      </c>
      <c r="B69" t="b">
        <f>AND(Diagonals!Q69=Dual_Tema!J69,Trendlines!Q69=Dual_Tema!J69,KC!R69=Dual_Tema!J69,Pinbar!I69=Dual_Tema!J69,Price!L69=Dual_Tema!J69,SR_Levels!P69=Dual_Tema!J69,Tema_Hrma_Smma!K69=Dual_Tema!J69,HA!P69=Dual_Tema!J69,ZigZag!K69=Dual_Tema!J69,ZScore!O69=Dual_Tema!J69)</f>
        <v>1</v>
      </c>
      <c r="C69" t="str">
        <f>Price!B69</f>
        <v>XAUUSD</v>
      </c>
      <c r="D69" t="b">
        <f>AND(Diagonals!B69=Dual_Tema!B69,Trendlines!B69=Dual_Tema!B69,KC!B69=Dual_Tema!B69,Pinbar!B69=Dual_Tema!B69,Price!B69=Dual_Tema!B69,SR_Levels!B69=Dual_Tema!B69,Tema_Hrma_Smma!B69=Dual_Tema!B69,HA!B69=Dual_Tema!B69,ZigZag!B69=Dual_Tema!B69,ZScore!B69=Dual_Tema!B69)</f>
        <v>1</v>
      </c>
      <c r="E69" t="str">
        <f>Price!C69</f>
        <v>M5</v>
      </c>
      <c r="F69" t="b">
        <f>AND(Diagonals!C69=Dual_Tema!C69,Trendlines!C69=Dual_Tema!C69,KC!C69=Dual_Tema!C69,Pinbar!C69=Dual_Tema!C69,Price!C69=Dual_Tema!C69,SR_Levels!C69=Dual_Tema!C69,Tema_Hrma_Smma!C69=Dual_Tema!C69,HA!C69=Dual_Tema!C69,ZigZag!C69=Dual_Tema!C69,ZScore!C69=Dual_Tema!C69)</f>
        <v>1</v>
      </c>
      <c r="G69">
        <f>Price!D69</f>
        <v>5200.95</v>
      </c>
      <c r="H69" t="b">
        <f>AND(Diagonals!D69=Dual_Tema!D69,Trendlines!D69=Dual_Tema!D69,KC!D69=Dual_Tema!D69,Pinbar!D69=Dual_Tema!D69,Price!D69=Dual_Tema!D69,SR_Levels!D69=Dual_Tema!D69,Tema_Hrma_Smma!D69=Dual_Tema!D69,HA!D69=Dual_Tema!D69,ZigZag!D69=Dual_Tema!D69,ZScore!D69=Dual_Tema!D69)</f>
        <v>1</v>
      </c>
      <c r="J69" t="b">
        <f t="shared" si="1"/>
        <v>1</v>
      </c>
    </row>
    <row r="70" spans="1:10" x14ac:dyDescent="0.55000000000000004">
      <c r="A70">
        <f>Price!L70</f>
        <v>1772045400</v>
      </c>
      <c r="B70" t="b">
        <f>AND(Diagonals!Q70=Dual_Tema!J70,Trendlines!Q70=Dual_Tema!J70,KC!R70=Dual_Tema!J70,Pinbar!I70=Dual_Tema!J70,Price!L70=Dual_Tema!J70,SR_Levels!P70=Dual_Tema!J70,Tema_Hrma_Smma!K70=Dual_Tema!J70,HA!P70=Dual_Tema!J70,ZigZag!K70=Dual_Tema!J70,ZScore!O70=Dual_Tema!J70)</f>
        <v>1</v>
      </c>
      <c r="C70" t="str">
        <f>Price!B70</f>
        <v>XAUUSD</v>
      </c>
      <c r="D70" t="b">
        <f>AND(Diagonals!B70=Dual_Tema!B70,Trendlines!B70=Dual_Tema!B70,KC!B70=Dual_Tema!B70,Pinbar!B70=Dual_Tema!B70,Price!B70=Dual_Tema!B70,SR_Levels!B70=Dual_Tema!B70,Tema_Hrma_Smma!B70=Dual_Tema!B70,HA!B70=Dual_Tema!B70,ZigZag!B70=Dual_Tema!B70,ZScore!B70=Dual_Tema!B70)</f>
        <v>1</v>
      </c>
      <c r="E70" t="str">
        <f>Price!C70</f>
        <v>M5</v>
      </c>
      <c r="F70" t="b">
        <f>AND(Diagonals!C70=Dual_Tema!C70,Trendlines!C70=Dual_Tema!C70,KC!C70=Dual_Tema!C70,Pinbar!C70=Dual_Tema!C70,Price!C70=Dual_Tema!C70,SR_Levels!C70=Dual_Tema!C70,Tema_Hrma_Smma!C70=Dual_Tema!C70,HA!C70=Dual_Tema!C70,ZigZag!C70=Dual_Tema!C70,ZScore!C70=Dual_Tema!C70)</f>
        <v>1</v>
      </c>
      <c r="G70">
        <f>Price!D70</f>
        <v>5202.58</v>
      </c>
      <c r="H70" t="b">
        <f>AND(Diagonals!D70=Dual_Tema!D70,Trendlines!D70=Dual_Tema!D70,KC!D70=Dual_Tema!D70,Pinbar!D70=Dual_Tema!D70,Price!D70=Dual_Tema!D70,SR_Levels!D70=Dual_Tema!D70,Tema_Hrma_Smma!D70=Dual_Tema!D70,HA!D70=Dual_Tema!D70,ZigZag!D70=Dual_Tema!D70,ZScore!D70=Dual_Tema!D70)</f>
        <v>1</v>
      </c>
      <c r="J70" t="b">
        <f t="shared" si="1"/>
        <v>1</v>
      </c>
    </row>
    <row r="71" spans="1:10" x14ac:dyDescent="0.55000000000000004">
      <c r="A71">
        <f>Price!L71</f>
        <v>1772045700</v>
      </c>
      <c r="B71" t="b">
        <f>AND(Diagonals!Q71=Dual_Tema!J71,Trendlines!Q71=Dual_Tema!J71,KC!R71=Dual_Tema!J71,Pinbar!I71=Dual_Tema!J71,Price!L71=Dual_Tema!J71,SR_Levels!P71=Dual_Tema!J71,Tema_Hrma_Smma!K71=Dual_Tema!J71,HA!P71=Dual_Tema!J71,ZigZag!K71=Dual_Tema!J71,ZScore!O71=Dual_Tema!J71)</f>
        <v>1</v>
      </c>
      <c r="C71" t="str">
        <f>Price!B71</f>
        <v>XAUUSD</v>
      </c>
      <c r="D71" t="b">
        <f>AND(Diagonals!B71=Dual_Tema!B71,Trendlines!B71=Dual_Tema!B71,KC!B71=Dual_Tema!B71,Pinbar!B71=Dual_Tema!B71,Price!B71=Dual_Tema!B71,SR_Levels!B71=Dual_Tema!B71,Tema_Hrma_Smma!B71=Dual_Tema!B71,HA!B71=Dual_Tema!B71,ZigZag!B71=Dual_Tema!B71,ZScore!B71=Dual_Tema!B71)</f>
        <v>1</v>
      </c>
      <c r="E71" t="str">
        <f>Price!C71</f>
        <v>M5</v>
      </c>
      <c r="F71" t="b">
        <f>AND(Diagonals!C71=Dual_Tema!C71,Trendlines!C71=Dual_Tema!C71,KC!C71=Dual_Tema!C71,Pinbar!C71=Dual_Tema!C71,Price!C71=Dual_Tema!C71,SR_Levels!C71=Dual_Tema!C71,Tema_Hrma_Smma!C71=Dual_Tema!C71,HA!C71=Dual_Tema!C71,ZigZag!C71=Dual_Tema!C71,ZScore!C71=Dual_Tema!C71)</f>
        <v>1</v>
      </c>
      <c r="G71">
        <f>Price!D71</f>
        <v>5202.12</v>
      </c>
      <c r="H71" t="b">
        <f>AND(Diagonals!D71=Dual_Tema!D71,Trendlines!D71=Dual_Tema!D71,KC!D71=Dual_Tema!D71,Pinbar!D71=Dual_Tema!D71,Price!D71=Dual_Tema!D71,SR_Levels!D71=Dual_Tema!D71,Tema_Hrma_Smma!D71=Dual_Tema!D71,HA!D71=Dual_Tema!D71,ZigZag!D71=Dual_Tema!D71,ZScore!D71=Dual_Tema!D71)</f>
        <v>1</v>
      </c>
      <c r="J71" t="b">
        <f t="shared" si="1"/>
        <v>1</v>
      </c>
    </row>
    <row r="72" spans="1:10" x14ac:dyDescent="0.55000000000000004">
      <c r="A72">
        <f>Price!L72</f>
        <v>1772046000</v>
      </c>
      <c r="B72" t="b">
        <f>AND(Diagonals!Q72=Dual_Tema!J72,Trendlines!Q72=Dual_Tema!J72,KC!R72=Dual_Tema!J72,Pinbar!I72=Dual_Tema!J72,Price!L72=Dual_Tema!J72,SR_Levels!P72=Dual_Tema!J72,Tema_Hrma_Smma!K72=Dual_Tema!J72,HA!P72=Dual_Tema!J72,ZigZag!K72=Dual_Tema!J72,ZScore!O72=Dual_Tema!J72)</f>
        <v>1</v>
      </c>
      <c r="C72" t="str">
        <f>Price!B72</f>
        <v>XAUUSD</v>
      </c>
      <c r="D72" t="b">
        <f>AND(Diagonals!B72=Dual_Tema!B72,Trendlines!B72=Dual_Tema!B72,KC!B72=Dual_Tema!B72,Pinbar!B72=Dual_Tema!B72,Price!B72=Dual_Tema!B72,SR_Levels!B72=Dual_Tema!B72,Tema_Hrma_Smma!B72=Dual_Tema!B72,HA!B72=Dual_Tema!B72,ZigZag!B72=Dual_Tema!B72,ZScore!B72=Dual_Tema!B72)</f>
        <v>1</v>
      </c>
      <c r="E72" t="str">
        <f>Price!C72</f>
        <v>M5</v>
      </c>
      <c r="F72" t="b">
        <f>AND(Diagonals!C72=Dual_Tema!C72,Trendlines!C72=Dual_Tema!C72,KC!C72=Dual_Tema!C72,Pinbar!C72=Dual_Tema!C72,Price!C72=Dual_Tema!C72,SR_Levels!C72=Dual_Tema!C72,Tema_Hrma_Smma!C72=Dual_Tema!C72,HA!C72=Dual_Tema!C72,ZigZag!C72=Dual_Tema!C72,ZScore!C72=Dual_Tema!C72)</f>
        <v>1</v>
      </c>
      <c r="G72">
        <f>Price!D72</f>
        <v>5200.91</v>
      </c>
      <c r="H72" t="b">
        <f>AND(Diagonals!D72=Dual_Tema!D72,Trendlines!D72=Dual_Tema!D72,KC!D72=Dual_Tema!D72,Pinbar!D72=Dual_Tema!D72,Price!D72=Dual_Tema!D72,SR_Levels!D72=Dual_Tema!D72,Tema_Hrma_Smma!D72=Dual_Tema!D72,HA!D72=Dual_Tema!D72,ZigZag!D72=Dual_Tema!D72,ZScore!D72=Dual_Tema!D72)</f>
        <v>1</v>
      </c>
      <c r="J72" t="b">
        <f t="shared" si="1"/>
        <v>1</v>
      </c>
    </row>
    <row r="73" spans="1:10" x14ac:dyDescent="0.55000000000000004">
      <c r="A73">
        <f>Price!L73</f>
        <v>1772046300</v>
      </c>
      <c r="B73" t="b">
        <f>AND(Diagonals!Q73=Dual_Tema!J73,Trendlines!Q73=Dual_Tema!J73,KC!R73=Dual_Tema!J73,Pinbar!I73=Dual_Tema!J73,Price!L73=Dual_Tema!J73,SR_Levels!P73=Dual_Tema!J73,Tema_Hrma_Smma!K73=Dual_Tema!J73,HA!P73=Dual_Tema!J73,ZigZag!K73=Dual_Tema!J73,ZScore!O73=Dual_Tema!J73)</f>
        <v>1</v>
      </c>
      <c r="C73" t="str">
        <f>Price!B73</f>
        <v>XAUUSD</v>
      </c>
      <c r="D73" t="b">
        <f>AND(Diagonals!B73=Dual_Tema!B73,Trendlines!B73=Dual_Tema!B73,KC!B73=Dual_Tema!B73,Pinbar!B73=Dual_Tema!B73,Price!B73=Dual_Tema!B73,SR_Levels!B73=Dual_Tema!B73,Tema_Hrma_Smma!B73=Dual_Tema!B73,HA!B73=Dual_Tema!B73,ZigZag!B73=Dual_Tema!B73,ZScore!B73=Dual_Tema!B73)</f>
        <v>1</v>
      </c>
      <c r="E73" t="str">
        <f>Price!C73</f>
        <v>M5</v>
      </c>
      <c r="F73" t="b">
        <f>AND(Diagonals!C73=Dual_Tema!C73,Trendlines!C73=Dual_Tema!C73,KC!C73=Dual_Tema!C73,Pinbar!C73=Dual_Tema!C73,Price!C73=Dual_Tema!C73,SR_Levels!C73=Dual_Tema!C73,Tema_Hrma_Smma!C73=Dual_Tema!C73,HA!C73=Dual_Tema!C73,ZigZag!C73=Dual_Tema!C73,ZScore!C73=Dual_Tema!C73)</f>
        <v>1</v>
      </c>
      <c r="G73">
        <f>Price!D73</f>
        <v>5194.29</v>
      </c>
      <c r="H73" t="b">
        <f>AND(Diagonals!D73=Dual_Tema!D73,Trendlines!D73=Dual_Tema!D73,KC!D73=Dual_Tema!D73,Pinbar!D73=Dual_Tema!D73,Price!D73=Dual_Tema!D73,SR_Levels!D73=Dual_Tema!D73,Tema_Hrma_Smma!D73=Dual_Tema!D73,HA!D73=Dual_Tema!D73,ZigZag!D73=Dual_Tema!D73,ZScore!D73=Dual_Tema!D73)</f>
        <v>1</v>
      </c>
      <c r="J73" t="b">
        <f t="shared" si="1"/>
        <v>1</v>
      </c>
    </row>
    <row r="74" spans="1:10" x14ac:dyDescent="0.55000000000000004">
      <c r="A74">
        <f>Price!L74</f>
        <v>1772046600</v>
      </c>
      <c r="B74" t="b">
        <f>AND(Diagonals!Q74=Dual_Tema!J74,Trendlines!Q74=Dual_Tema!J74,KC!R74=Dual_Tema!J74,Pinbar!I74=Dual_Tema!J74,Price!L74=Dual_Tema!J74,SR_Levels!P74=Dual_Tema!J74,Tema_Hrma_Smma!K74=Dual_Tema!J74,HA!P74=Dual_Tema!J74,ZigZag!K74=Dual_Tema!J74,ZScore!O74=Dual_Tema!J74)</f>
        <v>1</v>
      </c>
      <c r="C74" t="str">
        <f>Price!B74</f>
        <v>XAUUSD</v>
      </c>
      <c r="D74" t="b">
        <f>AND(Diagonals!B74=Dual_Tema!B74,Trendlines!B74=Dual_Tema!B74,KC!B74=Dual_Tema!B74,Pinbar!B74=Dual_Tema!B74,Price!B74=Dual_Tema!B74,SR_Levels!B74=Dual_Tema!B74,Tema_Hrma_Smma!B74=Dual_Tema!B74,HA!B74=Dual_Tema!B74,ZigZag!B74=Dual_Tema!B74,ZScore!B74=Dual_Tema!B74)</f>
        <v>1</v>
      </c>
      <c r="E74" t="str">
        <f>Price!C74</f>
        <v>M5</v>
      </c>
      <c r="F74" t="b">
        <f>AND(Diagonals!C74=Dual_Tema!C74,Trendlines!C74=Dual_Tema!C74,KC!C74=Dual_Tema!C74,Pinbar!C74=Dual_Tema!C74,Price!C74=Dual_Tema!C74,SR_Levels!C74=Dual_Tema!C74,Tema_Hrma_Smma!C74=Dual_Tema!C74,HA!C74=Dual_Tema!C74,ZigZag!C74=Dual_Tema!C74,ZScore!C74=Dual_Tema!C74)</f>
        <v>1</v>
      </c>
      <c r="G74">
        <f>Price!D74</f>
        <v>5207.04</v>
      </c>
      <c r="H74" t="b">
        <f>AND(Diagonals!D74=Dual_Tema!D74,Trendlines!D74=Dual_Tema!D74,KC!D74=Dual_Tema!D74,Pinbar!D74=Dual_Tema!D74,Price!D74=Dual_Tema!D74,SR_Levels!D74=Dual_Tema!D74,Tema_Hrma_Smma!D74=Dual_Tema!D74,HA!D74=Dual_Tema!D74,ZigZag!D74=Dual_Tema!D74,ZScore!D74=Dual_Tema!D74)</f>
        <v>1</v>
      </c>
      <c r="J74" t="b">
        <f t="shared" si="1"/>
        <v>1</v>
      </c>
    </row>
    <row r="75" spans="1:10" x14ac:dyDescent="0.55000000000000004">
      <c r="A75">
        <f>Price!L75</f>
        <v>1772046900</v>
      </c>
      <c r="B75" t="b">
        <f>AND(Diagonals!Q75=Dual_Tema!J75,Trendlines!Q75=Dual_Tema!J75,KC!R75=Dual_Tema!J75,Pinbar!I75=Dual_Tema!J75,Price!L75=Dual_Tema!J75,SR_Levels!P75=Dual_Tema!J75,Tema_Hrma_Smma!K75=Dual_Tema!J75,HA!P75=Dual_Tema!J75,ZigZag!K75=Dual_Tema!J75,ZScore!O75=Dual_Tema!J75)</f>
        <v>1</v>
      </c>
      <c r="C75" t="str">
        <f>Price!B75</f>
        <v>XAUUSD</v>
      </c>
      <c r="D75" t="b">
        <f>AND(Diagonals!B75=Dual_Tema!B75,Trendlines!B75=Dual_Tema!B75,KC!B75=Dual_Tema!B75,Pinbar!B75=Dual_Tema!B75,Price!B75=Dual_Tema!B75,SR_Levels!B75=Dual_Tema!B75,Tema_Hrma_Smma!B75=Dual_Tema!B75,HA!B75=Dual_Tema!B75,ZigZag!B75=Dual_Tema!B75,ZScore!B75=Dual_Tema!B75)</f>
        <v>1</v>
      </c>
      <c r="E75" t="str">
        <f>Price!C75</f>
        <v>M5</v>
      </c>
      <c r="F75" t="b">
        <f>AND(Diagonals!C75=Dual_Tema!C75,Trendlines!C75=Dual_Tema!C75,KC!C75=Dual_Tema!C75,Pinbar!C75=Dual_Tema!C75,Price!C75=Dual_Tema!C75,SR_Levels!C75=Dual_Tema!C75,Tema_Hrma_Smma!C75=Dual_Tema!C75,HA!C75=Dual_Tema!C75,ZigZag!C75=Dual_Tema!C75,ZScore!C75=Dual_Tema!C75)</f>
        <v>1</v>
      </c>
      <c r="G75">
        <f>Price!D75</f>
        <v>5200.55</v>
      </c>
      <c r="H75" t="b">
        <f>AND(Diagonals!D75=Dual_Tema!D75,Trendlines!D75=Dual_Tema!D75,KC!D75=Dual_Tema!D75,Pinbar!D75=Dual_Tema!D75,Price!D75=Dual_Tema!D75,SR_Levels!D75=Dual_Tema!D75,Tema_Hrma_Smma!D75=Dual_Tema!D75,HA!D75=Dual_Tema!D75,ZigZag!D75=Dual_Tema!D75,ZScore!D75=Dual_Tema!D75)</f>
        <v>1</v>
      </c>
      <c r="J75" t="b">
        <f t="shared" si="1"/>
        <v>1</v>
      </c>
    </row>
    <row r="76" spans="1:10" x14ac:dyDescent="0.55000000000000004">
      <c r="A76">
        <f>Price!L76</f>
        <v>1772047200</v>
      </c>
      <c r="B76" t="b">
        <f>AND(Diagonals!Q76=Dual_Tema!J76,Trendlines!Q76=Dual_Tema!J76,KC!R76=Dual_Tema!J76,Pinbar!I76=Dual_Tema!J76,Price!L76=Dual_Tema!J76,SR_Levels!P76=Dual_Tema!J76,Tema_Hrma_Smma!K76=Dual_Tema!J76,HA!P76=Dual_Tema!J76,ZigZag!K76=Dual_Tema!J76,ZScore!O76=Dual_Tema!J76)</f>
        <v>1</v>
      </c>
      <c r="C76" t="str">
        <f>Price!B76</f>
        <v>XAUUSD</v>
      </c>
      <c r="D76" t="b">
        <f>AND(Diagonals!B76=Dual_Tema!B76,Trendlines!B76=Dual_Tema!B76,KC!B76=Dual_Tema!B76,Pinbar!B76=Dual_Tema!B76,Price!B76=Dual_Tema!B76,SR_Levels!B76=Dual_Tema!B76,Tema_Hrma_Smma!B76=Dual_Tema!B76,HA!B76=Dual_Tema!B76,ZigZag!B76=Dual_Tema!B76,ZScore!B76=Dual_Tema!B76)</f>
        <v>1</v>
      </c>
      <c r="E76" t="str">
        <f>Price!C76</f>
        <v>M5</v>
      </c>
      <c r="F76" t="b">
        <f>AND(Diagonals!C76=Dual_Tema!C76,Trendlines!C76=Dual_Tema!C76,KC!C76=Dual_Tema!C76,Pinbar!C76=Dual_Tema!C76,Price!C76=Dual_Tema!C76,SR_Levels!C76=Dual_Tema!C76,Tema_Hrma_Smma!C76=Dual_Tema!C76,HA!C76=Dual_Tema!C76,ZigZag!C76=Dual_Tema!C76,ZScore!C76=Dual_Tema!C76)</f>
        <v>1</v>
      </c>
      <c r="G76">
        <f>Price!D76</f>
        <v>5197.32</v>
      </c>
      <c r="H76" t="b">
        <f>AND(Diagonals!D76=Dual_Tema!D76,Trendlines!D76=Dual_Tema!D76,KC!D76=Dual_Tema!D76,Pinbar!D76=Dual_Tema!D76,Price!D76=Dual_Tema!D76,SR_Levels!D76=Dual_Tema!D76,Tema_Hrma_Smma!D76=Dual_Tema!D76,HA!D76=Dual_Tema!D76,ZigZag!D76=Dual_Tema!D76,ZScore!D76=Dual_Tema!D76)</f>
        <v>1</v>
      </c>
      <c r="J76" t="b">
        <f t="shared" si="1"/>
        <v>1</v>
      </c>
    </row>
    <row r="77" spans="1:10" x14ac:dyDescent="0.55000000000000004">
      <c r="A77">
        <f>Price!L77</f>
        <v>1772047500</v>
      </c>
      <c r="B77" t="b">
        <f>AND(Diagonals!Q77=Dual_Tema!J77,Trendlines!Q77=Dual_Tema!J77,KC!R77=Dual_Tema!J77,Pinbar!I77=Dual_Tema!J77,Price!L77=Dual_Tema!J77,SR_Levels!P77=Dual_Tema!J77,Tema_Hrma_Smma!K77=Dual_Tema!J77,HA!P77=Dual_Tema!J77,ZigZag!K77=Dual_Tema!J77,ZScore!O77=Dual_Tema!J77)</f>
        <v>1</v>
      </c>
      <c r="C77" t="str">
        <f>Price!B77</f>
        <v>XAUUSD</v>
      </c>
      <c r="D77" t="b">
        <f>AND(Diagonals!B77=Dual_Tema!B77,Trendlines!B77=Dual_Tema!B77,KC!B77=Dual_Tema!B77,Pinbar!B77=Dual_Tema!B77,Price!B77=Dual_Tema!B77,SR_Levels!B77=Dual_Tema!B77,Tema_Hrma_Smma!B77=Dual_Tema!B77,HA!B77=Dual_Tema!B77,ZigZag!B77=Dual_Tema!B77,ZScore!B77=Dual_Tema!B77)</f>
        <v>1</v>
      </c>
      <c r="E77" t="str">
        <f>Price!C77</f>
        <v>M5</v>
      </c>
      <c r="F77" t="b">
        <f>AND(Diagonals!C77=Dual_Tema!C77,Trendlines!C77=Dual_Tema!C77,KC!C77=Dual_Tema!C77,Pinbar!C77=Dual_Tema!C77,Price!C77=Dual_Tema!C77,SR_Levels!C77=Dual_Tema!C77,Tema_Hrma_Smma!C77=Dual_Tema!C77,HA!C77=Dual_Tema!C77,ZigZag!C77=Dual_Tema!C77,ZScore!C77=Dual_Tema!C77)</f>
        <v>1</v>
      </c>
      <c r="G77">
        <f>Price!D77</f>
        <v>5202.59</v>
      </c>
      <c r="H77" t="b">
        <f>AND(Diagonals!D77=Dual_Tema!D77,Trendlines!D77=Dual_Tema!D77,KC!D77=Dual_Tema!D77,Pinbar!D77=Dual_Tema!D77,Price!D77=Dual_Tema!D77,SR_Levels!D77=Dual_Tema!D77,Tema_Hrma_Smma!D77=Dual_Tema!D77,HA!D77=Dual_Tema!D77,ZigZag!D77=Dual_Tema!D77,ZScore!D77=Dual_Tema!D77)</f>
        <v>1</v>
      </c>
      <c r="J77" t="b">
        <f t="shared" si="1"/>
        <v>1</v>
      </c>
    </row>
    <row r="78" spans="1:10" x14ac:dyDescent="0.55000000000000004">
      <c r="A78">
        <f>Price!L78</f>
        <v>1772047800</v>
      </c>
      <c r="B78" t="b">
        <f>AND(Diagonals!Q78=Dual_Tema!J78,Trendlines!Q78=Dual_Tema!J78,KC!R78=Dual_Tema!J78,Pinbar!I78=Dual_Tema!J78,Price!L78=Dual_Tema!J78,SR_Levels!P78=Dual_Tema!J78,Tema_Hrma_Smma!K78=Dual_Tema!J78,HA!P78=Dual_Tema!J78,ZigZag!K78=Dual_Tema!J78,ZScore!O78=Dual_Tema!J78)</f>
        <v>1</v>
      </c>
      <c r="C78" t="str">
        <f>Price!B78</f>
        <v>XAUUSD</v>
      </c>
      <c r="D78" t="b">
        <f>AND(Diagonals!B78=Dual_Tema!B78,Trendlines!B78=Dual_Tema!B78,KC!B78=Dual_Tema!B78,Pinbar!B78=Dual_Tema!B78,Price!B78=Dual_Tema!B78,SR_Levels!B78=Dual_Tema!B78,Tema_Hrma_Smma!B78=Dual_Tema!B78,HA!B78=Dual_Tema!B78,ZigZag!B78=Dual_Tema!B78,ZScore!B78=Dual_Tema!B78)</f>
        <v>1</v>
      </c>
      <c r="E78" t="str">
        <f>Price!C78</f>
        <v>M5</v>
      </c>
      <c r="F78" t="b">
        <f>AND(Diagonals!C78=Dual_Tema!C78,Trendlines!C78=Dual_Tema!C78,KC!C78=Dual_Tema!C78,Pinbar!C78=Dual_Tema!C78,Price!C78=Dual_Tema!C78,SR_Levels!C78=Dual_Tema!C78,Tema_Hrma_Smma!C78=Dual_Tema!C78,HA!C78=Dual_Tema!C78,ZigZag!C78=Dual_Tema!C78,ZScore!C78=Dual_Tema!C78)</f>
        <v>1</v>
      </c>
      <c r="G78">
        <f>Price!D78</f>
        <v>5202.51</v>
      </c>
      <c r="H78" t="b">
        <f>AND(Diagonals!D78=Dual_Tema!D78,Trendlines!D78=Dual_Tema!D78,KC!D78=Dual_Tema!D78,Pinbar!D78=Dual_Tema!D78,Price!D78=Dual_Tema!D78,SR_Levels!D78=Dual_Tema!D78,Tema_Hrma_Smma!D78=Dual_Tema!D78,HA!D78=Dual_Tema!D78,ZigZag!D78=Dual_Tema!D78,ZScore!D78=Dual_Tema!D78)</f>
        <v>1</v>
      </c>
      <c r="J78" t="b">
        <f t="shared" si="1"/>
        <v>1</v>
      </c>
    </row>
    <row r="79" spans="1:10" x14ac:dyDescent="0.55000000000000004">
      <c r="A79">
        <f>Price!L79</f>
        <v>1772048100</v>
      </c>
      <c r="B79" t="b">
        <f>AND(Diagonals!Q79=Dual_Tema!J79,Trendlines!Q79=Dual_Tema!J79,KC!R79=Dual_Tema!J79,Pinbar!I79=Dual_Tema!J79,Price!L79=Dual_Tema!J79,SR_Levels!P79=Dual_Tema!J79,Tema_Hrma_Smma!K79=Dual_Tema!J79,HA!P79=Dual_Tema!J79,ZigZag!K79=Dual_Tema!J79,ZScore!O79=Dual_Tema!J79)</f>
        <v>1</v>
      </c>
      <c r="C79" t="str">
        <f>Price!B79</f>
        <v>XAUUSD</v>
      </c>
      <c r="D79" t="b">
        <f>AND(Diagonals!B79=Dual_Tema!B79,Trendlines!B79=Dual_Tema!B79,KC!B79=Dual_Tema!B79,Pinbar!B79=Dual_Tema!B79,Price!B79=Dual_Tema!B79,SR_Levels!B79=Dual_Tema!B79,Tema_Hrma_Smma!B79=Dual_Tema!B79,HA!B79=Dual_Tema!B79,ZigZag!B79=Dual_Tema!B79,ZScore!B79=Dual_Tema!B79)</f>
        <v>1</v>
      </c>
      <c r="E79" t="str">
        <f>Price!C79</f>
        <v>M5</v>
      </c>
      <c r="F79" t="b">
        <f>AND(Diagonals!C79=Dual_Tema!C79,Trendlines!C79=Dual_Tema!C79,KC!C79=Dual_Tema!C79,Pinbar!C79=Dual_Tema!C79,Price!C79=Dual_Tema!C79,SR_Levels!C79=Dual_Tema!C79,Tema_Hrma_Smma!C79=Dual_Tema!C79,HA!C79=Dual_Tema!C79,ZigZag!C79=Dual_Tema!C79,ZScore!C79=Dual_Tema!C79)</f>
        <v>1</v>
      </c>
      <c r="G79">
        <f>Price!D79</f>
        <v>5201</v>
      </c>
      <c r="H79" t="b">
        <f>AND(Diagonals!D79=Dual_Tema!D79,Trendlines!D79=Dual_Tema!D79,KC!D79=Dual_Tema!D79,Pinbar!D79=Dual_Tema!D79,Price!D79=Dual_Tema!D79,SR_Levels!D79=Dual_Tema!D79,Tema_Hrma_Smma!D79=Dual_Tema!D79,HA!D79=Dual_Tema!D79,ZigZag!D79=Dual_Tema!D79,ZScore!D79=Dual_Tema!D79)</f>
        <v>1</v>
      </c>
      <c r="J79" t="b">
        <f t="shared" si="1"/>
        <v>1</v>
      </c>
    </row>
    <row r="80" spans="1:10" x14ac:dyDescent="0.55000000000000004">
      <c r="A80">
        <f>Price!L80</f>
        <v>1772048400</v>
      </c>
      <c r="B80" t="b">
        <f>AND(Diagonals!Q80=Dual_Tema!J80,Trendlines!Q80=Dual_Tema!J80,KC!R80=Dual_Tema!J80,Pinbar!I80=Dual_Tema!J80,Price!L80=Dual_Tema!J80,SR_Levels!P80=Dual_Tema!J80,Tema_Hrma_Smma!K80=Dual_Tema!J80,HA!P80=Dual_Tema!J80,ZigZag!K80=Dual_Tema!J80,ZScore!O80=Dual_Tema!J80)</f>
        <v>1</v>
      </c>
      <c r="C80" t="str">
        <f>Price!B80</f>
        <v>XAUUSD</v>
      </c>
      <c r="D80" t="b">
        <f>AND(Diagonals!B80=Dual_Tema!B80,Trendlines!B80=Dual_Tema!B80,KC!B80=Dual_Tema!B80,Pinbar!B80=Dual_Tema!B80,Price!B80=Dual_Tema!B80,SR_Levels!B80=Dual_Tema!B80,Tema_Hrma_Smma!B80=Dual_Tema!B80,HA!B80=Dual_Tema!B80,ZigZag!B80=Dual_Tema!B80,ZScore!B80=Dual_Tema!B80)</f>
        <v>1</v>
      </c>
      <c r="E80" t="str">
        <f>Price!C80</f>
        <v>M5</v>
      </c>
      <c r="F80" t="b">
        <f>AND(Diagonals!C80=Dual_Tema!C80,Trendlines!C80=Dual_Tema!C80,KC!C80=Dual_Tema!C80,Pinbar!C80=Dual_Tema!C80,Price!C80=Dual_Tema!C80,SR_Levels!C80=Dual_Tema!C80,Tema_Hrma_Smma!C80=Dual_Tema!C80,HA!C80=Dual_Tema!C80,ZigZag!C80=Dual_Tema!C80,ZScore!C80=Dual_Tema!C80)</f>
        <v>1</v>
      </c>
      <c r="G80">
        <f>Price!D80</f>
        <v>5204.32</v>
      </c>
      <c r="H80" t="b">
        <f>AND(Diagonals!D80=Dual_Tema!D80,Trendlines!D80=Dual_Tema!D80,KC!D80=Dual_Tema!D80,Pinbar!D80=Dual_Tema!D80,Price!D80=Dual_Tema!D80,SR_Levels!D80=Dual_Tema!D80,Tema_Hrma_Smma!D80=Dual_Tema!D80,HA!D80=Dual_Tema!D80,ZigZag!D80=Dual_Tema!D80,ZScore!D80=Dual_Tema!D80)</f>
        <v>1</v>
      </c>
      <c r="J80" t="b">
        <f t="shared" si="1"/>
        <v>1</v>
      </c>
    </row>
    <row r="81" spans="1:10" x14ac:dyDescent="0.55000000000000004">
      <c r="A81">
        <f>Price!L81</f>
        <v>1772048700</v>
      </c>
      <c r="B81" t="b">
        <f>AND(Diagonals!Q81=Dual_Tema!J81,Trendlines!Q81=Dual_Tema!J81,KC!R81=Dual_Tema!J81,Pinbar!I81=Dual_Tema!J81,Price!L81=Dual_Tema!J81,SR_Levels!P81=Dual_Tema!J81,Tema_Hrma_Smma!K81=Dual_Tema!J81,HA!P81=Dual_Tema!J81,ZigZag!K81=Dual_Tema!J81,ZScore!O81=Dual_Tema!J81)</f>
        <v>1</v>
      </c>
      <c r="C81" t="str">
        <f>Price!B81</f>
        <v>XAUUSD</v>
      </c>
      <c r="D81" t="b">
        <f>AND(Diagonals!B81=Dual_Tema!B81,Trendlines!B81=Dual_Tema!B81,KC!B81=Dual_Tema!B81,Pinbar!B81=Dual_Tema!B81,Price!B81=Dual_Tema!B81,SR_Levels!B81=Dual_Tema!B81,Tema_Hrma_Smma!B81=Dual_Tema!B81,HA!B81=Dual_Tema!B81,ZigZag!B81=Dual_Tema!B81,ZScore!B81=Dual_Tema!B81)</f>
        <v>1</v>
      </c>
      <c r="E81" t="str">
        <f>Price!C81</f>
        <v>M5</v>
      </c>
      <c r="F81" t="b">
        <f>AND(Diagonals!C81=Dual_Tema!C81,Trendlines!C81=Dual_Tema!C81,KC!C81=Dual_Tema!C81,Pinbar!C81=Dual_Tema!C81,Price!C81=Dual_Tema!C81,SR_Levels!C81=Dual_Tema!C81,Tema_Hrma_Smma!C81=Dual_Tema!C81,HA!C81=Dual_Tema!C81,ZigZag!C81=Dual_Tema!C81,ZScore!C81=Dual_Tema!C81)</f>
        <v>1</v>
      </c>
      <c r="G81">
        <f>Price!D81</f>
        <v>5205</v>
      </c>
      <c r="H81" t="b">
        <f>AND(Diagonals!D81=Dual_Tema!D81,Trendlines!D81=Dual_Tema!D81,KC!D81=Dual_Tema!D81,Pinbar!D81=Dual_Tema!D81,Price!D81=Dual_Tema!D81,SR_Levels!D81=Dual_Tema!D81,Tema_Hrma_Smma!D81=Dual_Tema!D81,HA!D81=Dual_Tema!D81,ZigZag!D81=Dual_Tema!D81,ZScore!D81=Dual_Tema!D81)</f>
        <v>1</v>
      </c>
      <c r="J81" t="b">
        <f t="shared" si="1"/>
        <v>1</v>
      </c>
    </row>
    <row r="82" spans="1:10" x14ac:dyDescent="0.55000000000000004">
      <c r="A82">
        <f>Price!L82</f>
        <v>1772049000</v>
      </c>
      <c r="B82" t="b">
        <f>AND(Diagonals!Q82=Dual_Tema!J82,Trendlines!Q82=Dual_Tema!J82,KC!R82=Dual_Tema!J82,Pinbar!I82=Dual_Tema!J82,Price!L82=Dual_Tema!J82,SR_Levels!P82=Dual_Tema!J82,Tema_Hrma_Smma!K82=Dual_Tema!J82,HA!P82=Dual_Tema!J82,ZigZag!K82=Dual_Tema!J82,ZScore!O82=Dual_Tema!J82)</f>
        <v>1</v>
      </c>
      <c r="C82" t="str">
        <f>Price!B82</f>
        <v>XAUUSD</v>
      </c>
      <c r="D82" t="b">
        <f>AND(Diagonals!B82=Dual_Tema!B82,Trendlines!B82=Dual_Tema!B82,KC!B82=Dual_Tema!B82,Pinbar!B82=Dual_Tema!B82,Price!B82=Dual_Tema!B82,SR_Levels!B82=Dual_Tema!B82,Tema_Hrma_Smma!B82=Dual_Tema!B82,HA!B82=Dual_Tema!B82,ZigZag!B82=Dual_Tema!B82,ZScore!B82=Dual_Tema!B82)</f>
        <v>1</v>
      </c>
      <c r="E82" t="str">
        <f>Price!C82</f>
        <v>M5</v>
      </c>
      <c r="F82" t="b">
        <f>AND(Diagonals!C82=Dual_Tema!C82,Trendlines!C82=Dual_Tema!C82,KC!C82=Dual_Tema!C82,Pinbar!C82=Dual_Tema!C82,Price!C82=Dual_Tema!C82,SR_Levels!C82=Dual_Tema!C82,Tema_Hrma_Smma!C82=Dual_Tema!C82,HA!C82=Dual_Tema!C82,ZigZag!C82=Dual_Tema!C82,ZScore!C82=Dual_Tema!C82)</f>
        <v>1</v>
      </c>
      <c r="G82">
        <f>Price!D82</f>
        <v>5204.97</v>
      </c>
      <c r="H82" t="b">
        <f>AND(Diagonals!D82=Dual_Tema!D82,Trendlines!D82=Dual_Tema!D82,KC!D82=Dual_Tema!D82,Pinbar!D82=Dual_Tema!D82,Price!D82=Dual_Tema!D82,SR_Levels!D82=Dual_Tema!D82,Tema_Hrma_Smma!D82=Dual_Tema!D82,HA!D82=Dual_Tema!D82,ZigZag!D82=Dual_Tema!D82,ZScore!D82=Dual_Tema!D82)</f>
        <v>1</v>
      </c>
      <c r="J82" t="b">
        <f t="shared" si="1"/>
        <v>1</v>
      </c>
    </row>
    <row r="83" spans="1:10" x14ac:dyDescent="0.55000000000000004">
      <c r="A83">
        <f>Price!L83</f>
        <v>1772049300</v>
      </c>
      <c r="B83" t="b">
        <f>AND(Diagonals!Q83=Dual_Tema!J83,Trendlines!Q83=Dual_Tema!J83,KC!R83=Dual_Tema!J83,Pinbar!I83=Dual_Tema!J83,Price!L83=Dual_Tema!J83,SR_Levels!P83=Dual_Tema!J83,Tema_Hrma_Smma!K83=Dual_Tema!J83,HA!P83=Dual_Tema!J83,ZigZag!K83=Dual_Tema!J83,ZScore!O83=Dual_Tema!J83)</f>
        <v>1</v>
      </c>
      <c r="C83" t="str">
        <f>Price!B83</f>
        <v>XAUUSD</v>
      </c>
      <c r="D83" t="b">
        <f>AND(Diagonals!B83=Dual_Tema!B83,Trendlines!B83=Dual_Tema!B83,KC!B83=Dual_Tema!B83,Pinbar!B83=Dual_Tema!B83,Price!B83=Dual_Tema!B83,SR_Levels!B83=Dual_Tema!B83,Tema_Hrma_Smma!B83=Dual_Tema!B83,HA!B83=Dual_Tema!B83,ZigZag!B83=Dual_Tema!B83,ZScore!B83=Dual_Tema!B83)</f>
        <v>1</v>
      </c>
      <c r="E83" t="str">
        <f>Price!C83</f>
        <v>M5</v>
      </c>
      <c r="F83" t="b">
        <f>AND(Diagonals!C83=Dual_Tema!C83,Trendlines!C83=Dual_Tema!C83,KC!C83=Dual_Tema!C83,Pinbar!C83=Dual_Tema!C83,Price!C83=Dual_Tema!C83,SR_Levels!C83=Dual_Tema!C83,Tema_Hrma_Smma!C83=Dual_Tema!C83,HA!C83=Dual_Tema!C83,ZigZag!C83=Dual_Tema!C83,ZScore!C83=Dual_Tema!C83)</f>
        <v>1</v>
      </c>
      <c r="G83">
        <f>Price!D83</f>
        <v>5204.87</v>
      </c>
      <c r="H83" t="b">
        <f>AND(Diagonals!D83=Dual_Tema!D83,Trendlines!D83=Dual_Tema!D83,KC!D83=Dual_Tema!D83,Pinbar!D83=Dual_Tema!D83,Price!D83=Dual_Tema!D83,SR_Levels!D83=Dual_Tema!D83,Tema_Hrma_Smma!D83=Dual_Tema!D83,HA!D83=Dual_Tema!D83,ZigZag!D83=Dual_Tema!D83,ZScore!D83=Dual_Tema!D83)</f>
        <v>1</v>
      </c>
      <c r="J83" t="b">
        <f t="shared" si="1"/>
        <v>1</v>
      </c>
    </row>
    <row r="84" spans="1:10" x14ac:dyDescent="0.55000000000000004">
      <c r="A84">
        <f>Price!L84</f>
        <v>1772049600</v>
      </c>
      <c r="B84" t="b">
        <f>AND(Diagonals!Q84=Dual_Tema!J84,Trendlines!Q84=Dual_Tema!J84,KC!R84=Dual_Tema!J84,Pinbar!I84=Dual_Tema!J84,Price!L84=Dual_Tema!J84,SR_Levels!P84=Dual_Tema!J84,Tema_Hrma_Smma!K84=Dual_Tema!J84,HA!P84=Dual_Tema!J84,ZigZag!K84=Dual_Tema!J84,ZScore!O84=Dual_Tema!J84)</f>
        <v>1</v>
      </c>
      <c r="C84" t="str">
        <f>Price!B84</f>
        <v>XAUUSD</v>
      </c>
      <c r="D84" t="b">
        <f>AND(Diagonals!B84=Dual_Tema!B84,Trendlines!B84=Dual_Tema!B84,KC!B84=Dual_Tema!B84,Pinbar!B84=Dual_Tema!B84,Price!B84=Dual_Tema!B84,SR_Levels!B84=Dual_Tema!B84,Tema_Hrma_Smma!B84=Dual_Tema!B84,HA!B84=Dual_Tema!B84,ZigZag!B84=Dual_Tema!B84,ZScore!B84=Dual_Tema!B84)</f>
        <v>1</v>
      </c>
      <c r="E84" t="str">
        <f>Price!C84</f>
        <v>M5</v>
      </c>
      <c r="F84" t="b">
        <f>AND(Diagonals!C84=Dual_Tema!C84,Trendlines!C84=Dual_Tema!C84,KC!C84=Dual_Tema!C84,Pinbar!C84=Dual_Tema!C84,Price!C84=Dual_Tema!C84,SR_Levels!C84=Dual_Tema!C84,Tema_Hrma_Smma!C84=Dual_Tema!C84,HA!C84=Dual_Tema!C84,ZigZag!C84=Dual_Tema!C84,ZScore!C84=Dual_Tema!C84)</f>
        <v>1</v>
      </c>
      <c r="G84">
        <f>Price!D84</f>
        <v>5201.76</v>
      </c>
      <c r="H84" t="b">
        <f>AND(Diagonals!D84=Dual_Tema!D84,Trendlines!D84=Dual_Tema!D84,KC!D84=Dual_Tema!D84,Pinbar!D84=Dual_Tema!D84,Price!D84=Dual_Tema!D84,SR_Levels!D84=Dual_Tema!D84,Tema_Hrma_Smma!D84=Dual_Tema!D84,HA!D84=Dual_Tema!D84,ZigZag!D84=Dual_Tema!D84,ZScore!D84=Dual_Tema!D84)</f>
        <v>1</v>
      </c>
      <c r="J84" t="b">
        <f t="shared" si="1"/>
        <v>1</v>
      </c>
    </row>
    <row r="85" spans="1:10" x14ac:dyDescent="0.55000000000000004">
      <c r="A85">
        <f>Price!L85</f>
        <v>1772049900</v>
      </c>
      <c r="B85" t="b">
        <f>AND(Diagonals!Q85=Dual_Tema!J85,Trendlines!Q85=Dual_Tema!J85,KC!R85=Dual_Tema!J85,Pinbar!I85=Dual_Tema!J85,Price!L85=Dual_Tema!J85,SR_Levels!P85=Dual_Tema!J85,Tema_Hrma_Smma!K85=Dual_Tema!J85,HA!P85=Dual_Tema!J85,ZigZag!K85=Dual_Tema!J85,ZScore!O85=Dual_Tema!J85)</f>
        <v>1</v>
      </c>
      <c r="C85" t="str">
        <f>Price!B85</f>
        <v>XAUUSD</v>
      </c>
      <c r="D85" t="b">
        <f>AND(Diagonals!B85=Dual_Tema!B85,Trendlines!B85=Dual_Tema!B85,KC!B85=Dual_Tema!B85,Pinbar!B85=Dual_Tema!B85,Price!B85=Dual_Tema!B85,SR_Levels!B85=Dual_Tema!B85,Tema_Hrma_Smma!B85=Dual_Tema!B85,HA!B85=Dual_Tema!B85,ZigZag!B85=Dual_Tema!B85,ZScore!B85=Dual_Tema!B85)</f>
        <v>1</v>
      </c>
      <c r="E85" t="str">
        <f>Price!C85</f>
        <v>M5</v>
      </c>
      <c r="F85" t="b">
        <f>AND(Diagonals!C85=Dual_Tema!C85,Trendlines!C85=Dual_Tema!C85,KC!C85=Dual_Tema!C85,Pinbar!C85=Dual_Tema!C85,Price!C85=Dual_Tema!C85,SR_Levels!C85=Dual_Tema!C85,Tema_Hrma_Smma!C85=Dual_Tema!C85,HA!C85=Dual_Tema!C85,ZigZag!C85=Dual_Tema!C85,ZScore!C85=Dual_Tema!C85)</f>
        <v>1</v>
      </c>
      <c r="G85">
        <f>Price!D85</f>
        <v>5202.46</v>
      </c>
      <c r="H85" t="b">
        <f>AND(Diagonals!D85=Dual_Tema!D85,Trendlines!D85=Dual_Tema!D85,KC!D85=Dual_Tema!D85,Pinbar!D85=Dual_Tema!D85,Price!D85=Dual_Tema!D85,SR_Levels!D85=Dual_Tema!D85,Tema_Hrma_Smma!D85=Dual_Tema!D85,HA!D85=Dual_Tema!D85,ZigZag!D85=Dual_Tema!D85,ZScore!D85=Dual_Tema!D85)</f>
        <v>1</v>
      </c>
      <c r="J85" t="b">
        <f t="shared" si="1"/>
        <v>1</v>
      </c>
    </row>
    <row r="86" spans="1:10" x14ac:dyDescent="0.55000000000000004">
      <c r="A86">
        <f>Price!L86</f>
        <v>1772050200</v>
      </c>
      <c r="B86" t="b">
        <f>AND(Diagonals!Q86=Dual_Tema!J86,Trendlines!Q86=Dual_Tema!J86,KC!R86=Dual_Tema!J86,Pinbar!I86=Dual_Tema!J86,Price!L86=Dual_Tema!J86,SR_Levels!P86=Dual_Tema!J86,Tema_Hrma_Smma!K86=Dual_Tema!J86,HA!P86=Dual_Tema!J86,ZigZag!K86=Dual_Tema!J86,ZScore!O86=Dual_Tema!J86)</f>
        <v>1</v>
      </c>
      <c r="C86" t="str">
        <f>Price!B86</f>
        <v>XAUUSD</v>
      </c>
      <c r="D86" t="b">
        <f>AND(Diagonals!B86=Dual_Tema!B86,Trendlines!B86=Dual_Tema!B86,KC!B86=Dual_Tema!B86,Pinbar!B86=Dual_Tema!B86,Price!B86=Dual_Tema!B86,SR_Levels!B86=Dual_Tema!B86,Tema_Hrma_Smma!B86=Dual_Tema!B86,HA!B86=Dual_Tema!B86,ZigZag!B86=Dual_Tema!B86,ZScore!B86=Dual_Tema!B86)</f>
        <v>1</v>
      </c>
      <c r="E86" t="str">
        <f>Price!C86</f>
        <v>M5</v>
      </c>
      <c r="F86" t="b">
        <f>AND(Diagonals!C86=Dual_Tema!C86,Trendlines!C86=Dual_Tema!C86,KC!C86=Dual_Tema!C86,Pinbar!C86=Dual_Tema!C86,Price!C86=Dual_Tema!C86,SR_Levels!C86=Dual_Tema!C86,Tema_Hrma_Smma!C86=Dual_Tema!C86,HA!C86=Dual_Tema!C86,ZigZag!C86=Dual_Tema!C86,ZScore!C86=Dual_Tema!C86)</f>
        <v>1</v>
      </c>
      <c r="G86">
        <f>Price!D86</f>
        <v>5195.2700000000004</v>
      </c>
      <c r="H86" t="b">
        <f>AND(Diagonals!D86=Dual_Tema!D86,Trendlines!D86=Dual_Tema!D86,KC!D86=Dual_Tema!D86,Pinbar!D86=Dual_Tema!D86,Price!D86=Dual_Tema!D86,SR_Levels!D86=Dual_Tema!D86,Tema_Hrma_Smma!D86=Dual_Tema!D86,HA!D86=Dual_Tema!D86,ZigZag!D86=Dual_Tema!D86,ZScore!D86=Dual_Tema!D86)</f>
        <v>1</v>
      </c>
      <c r="J86" t="b">
        <f t="shared" si="1"/>
        <v>1</v>
      </c>
    </row>
    <row r="87" spans="1:10" x14ac:dyDescent="0.55000000000000004">
      <c r="A87">
        <f>Price!L87</f>
        <v>1772050500</v>
      </c>
      <c r="B87" t="b">
        <f>AND(Diagonals!Q87=Dual_Tema!J87,Trendlines!Q87=Dual_Tema!J87,KC!R87=Dual_Tema!J87,Pinbar!I87=Dual_Tema!J87,Price!L87=Dual_Tema!J87,SR_Levels!P87=Dual_Tema!J87,Tema_Hrma_Smma!K87=Dual_Tema!J87,HA!P87=Dual_Tema!J87,ZigZag!K87=Dual_Tema!J87,ZScore!O87=Dual_Tema!J87)</f>
        <v>1</v>
      </c>
      <c r="C87" t="str">
        <f>Price!B87</f>
        <v>XAUUSD</v>
      </c>
      <c r="D87" t="b">
        <f>AND(Diagonals!B87=Dual_Tema!B87,Trendlines!B87=Dual_Tema!B87,KC!B87=Dual_Tema!B87,Pinbar!B87=Dual_Tema!B87,Price!B87=Dual_Tema!B87,SR_Levels!B87=Dual_Tema!B87,Tema_Hrma_Smma!B87=Dual_Tema!B87,HA!B87=Dual_Tema!B87,ZigZag!B87=Dual_Tema!B87,ZScore!B87=Dual_Tema!B87)</f>
        <v>1</v>
      </c>
      <c r="E87" t="str">
        <f>Price!C87</f>
        <v>M5</v>
      </c>
      <c r="F87" t="b">
        <f>AND(Diagonals!C87=Dual_Tema!C87,Trendlines!C87=Dual_Tema!C87,KC!C87=Dual_Tema!C87,Pinbar!C87=Dual_Tema!C87,Price!C87=Dual_Tema!C87,SR_Levels!C87=Dual_Tema!C87,Tema_Hrma_Smma!C87=Dual_Tema!C87,HA!C87=Dual_Tema!C87,ZigZag!C87=Dual_Tema!C87,ZScore!C87=Dual_Tema!C87)</f>
        <v>1</v>
      </c>
      <c r="G87">
        <f>Price!D87</f>
        <v>5184.8</v>
      </c>
      <c r="H87" t="b">
        <f>AND(Diagonals!D87=Dual_Tema!D87,Trendlines!D87=Dual_Tema!D87,KC!D87=Dual_Tema!D87,Pinbar!D87=Dual_Tema!D87,Price!D87=Dual_Tema!D87,SR_Levels!D87=Dual_Tema!D87,Tema_Hrma_Smma!D87=Dual_Tema!D87,HA!D87=Dual_Tema!D87,ZigZag!D87=Dual_Tema!D87,ZScore!D87=Dual_Tema!D87)</f>
        <v>1</v>
      </c>
      <c r="J87" t="b">
        <f t="shared" si="1"/>
        <v>1</v>
      </c>
    </row>
    <row r="88" spans="1:10" x14ac:dyDescent="0.55000000000000004">
      <c r="A88">
        <f>Price!L88</f>
        <v>1772050800</v>
      </c>
      <c r="B88" t="b">
        <f>AND(Diagonals!Q88=Dual_Tema!J88,Trendlines!Q88=Dual_Tema!J88,KC!R88=Dual_Tema!J88,Pinbar!I88=Dual_Tema!J88,Price!L88=Dual_Tema!J88,SR_Levels!P88=Dual_Tema!J88,Tema_Hrma_Smma!K88=Dual_Tema!J88,HA!P88=Dual_Tema!J88,ZigZag!K88=Dual_Tema!J88,ZScore!O88=Dual_Tema!J88)</f>
        <v>1</v>
      </c>
      <c r="C88" t="str">
        <f>Price!B88</f>
        <v>XAUUSD</v>
      </c>
      <c r="D88" t="b">
        <f>AND(Diagonals!B88=Dual_Tema!B88,Trendlines!B88=Dual_Tema!B88,KC!B88=Dual_Tema!B88,Pinbar!B88=Dual_Tema!B88,Price!B88=Dual_Tema!B88,SR_Levels!B88=Dual_Tema!B88,Tema_Hrma_Smma!B88=Dual_Tema!B88,HA!B88=Dual_Tema!B88,ZigZag!B88=Dual_Tema!B88,ZScore!B88=Dual_Tema!B88)</f>
        <v>1</v>
      </c>
      <c r="E88" t="str">
        <f>Price!C88</f>
        <v>M5</v>
      </c>
      <c r="F88" t="b">
        <f>AND(Diagonals!C88=Dual_Tema!C88,Trendlines!C88=Dual_Tema!C88,KC!C88=Dual_Tema!C88,Pinbar!C88=Dual_Tema!C88,Price!C88=Dual_Tema!C88,SR_Levels!C88=Dual_Tema!C88,Tema_Hrma_Smma!C88=Dual_Tema!C88,HA!C88=Dual_Tema!C88,ZigZag!C88=Dual_Tema!C88,ZScore!C88=Dual_Tema!C88)</f>
        <v>1</v>
      </c>
      <c r="G88">
        <f>Price!D88</f>
        <v>5189</v>
      </c>
      <c r="H88" t="b">
        <f>AND(Diagonals!D88=Dual_Tema!D88,Trendlines!D88=Dual_Tema!D88,KC!D88=Dual_Tema!D88,Pinbar!D88=Dual_Tema!D88,Price!D88=Dual_Tema!D88,SR_Levels!D88=Dual_Tema!D88,Tema_Hrma_Smma!D88=Dual_Tema!D88,HA!D88=Dual_Tema!D88,ZigZag!D88=Dual_Tema!D88,ZScore!D88=Dual_Tema!D88)</f>
        <v>1</v>
      </c>
      <c r="J88" t="b">
        <f t="shared" si="1"/>
        <v>1</v>
      </c>
    </row>
    <row r="89" spans="1:10" x14ac:dyDescent="0.55000000000000004">
      <c r="A89">
        <f>Price!L89</f>
        <v>1772051100</v>
      </c>
      <c r="B89" t="b">
        <f>AND(Diagonals!Q89=Dual_Tema!J89,Trendlines!Q89=Dual_Tema!J89,KC!R89=Dual_Tema!J89,Pinbar!I89=Dual_Tema!J89,Price!L89=Dual_Tema!J89,SR_Levels!P89=Dual_Tema!J89,Tema_Hrma_Smma!K89=Dual_Tema!J89,HA!P89=Dual_Tema!J89,ZigZag!K89=Dual_Tema!J89,ZScore!O89=Dual_Tema!J89)</f>
        <v>1</v>
      </c>
      <c r="C89" t="str">
        <f>Price!B89</f>
        <v>XAUUSD</v>
      </c>
      <c r="D89" t="b">
        <f>AND(Diagonals!B89=Dual_Tema!B89,Trendlines!B89=Dual_Tema!B89,KC!B89=Dual_Tema!B89,Pinbar!B89=Dual_Tema!B89,Price!B89=Dual_Tema!B89,SR_Levels!B89=Dual_Tema!B89,Tema_Hrma_Smma!B89=Dual_Tema!B89,HA!B89=Dual_Tema!B89,ZigZag!B89=Dual_Tema!B89,ZScore!B89=Dual_Tema!B89)</f>
        <v>1</v>
      </c>
      <c r="E89" t="str">
        <f>Price!C89</f>
        <v>M5</v>
      </c>
      <c r="F89" t="b">
        <f>AND(Diagonals!C89=Dual_Tema!C89,Trendlines!C89=Dual_Tema!C89,KC!C89=Dual_Tema!C89,Pinbar!C89=Dual_Tema!C89,Price!C89=Dual_Tema!C89,SR_Levels!C89=Dual_Tema!C89,Tema_Hrma_Smma!C89=Dual_Tema!C89,HA!C89=Dual_Tema!C89,ZigZag!C89=Dual_Tema!C89,ZScore!C89=Dual_Tema!C89)</f>
        <v>1</v>
      </c>
      <c r="G89">
        <f>Price!D89</f>
        <v>5186.1099999999997</v>
      </c>
      <c r="H89" t="b">
        <f>AND(Diagonals!D89=Dual_Tema!D89,Trendlines!D89=Dual_Tema!D89,KC!D89=Dual_Tema!D89,Pinbar!D89=Dual_Tema!D89,Price!D89=Dual_Tema!D89,SR_Levels!D89=Dual_Tema!D89,Tema_Hrma_Smma!D89=Dual_Tema!D89,HA!D89=Dual_Tema!D89,ZigZag!D89=Dual_Tema!D89,ZScore!D89=Dual_Tema!D89)</f>
        <v>1</v>
      </c>
      <c r="J89" t="b">
        <f t="shared" si="1"/>
        <v>1</v>
      </c>
    </row>
    <row r="90" spans="1:10" x14ac:dyDescent="0.55000000000000004">
      <c r="A90">
        <f>Price!L90</f>
        <v>1772051400</v>
      </c>
      <c r="B90" t="b">
        <f>AND(Diagonals!Q90=Dual_Tema!J90,Trendlines!Q90=Dual_Tema!J90,KC!R90=Dual_Tema!J90,Pinbar!I90=Dual_Tema!J90,Price!L90=Dual_Tema!J90,SR_Levels!P90=Dual_Tema!J90,Tema_Hrma_Smma!K90=Dual_Tema!J90,HA!P90=Dual_Tema!J90,ZigZag!K90=Dual_Tema!J90,ZScore!O90=Dual_Tema!J90)</f>
        <v>1</v>
      </c>
      <c r="C90" t="str">
        <f>Price!B90</f>
        <v>XAUUSD</v>
      </c>
      <c r="D90" t="b">
        <f>AND(Diagonals!B90=Dual_Tema!B90,Trendlines!B90=Dual_Tema!B90,KC!B90=Dual_Tema!B90,Pinbar!B90=Dual_Tema!B90,Price!B90=Dual_Tema!B90,SR_Levels!B90=Dual_Tema!B90,Tema_Hrma_Smma!B90=Dual_Tema!B90,HA!B90=Dual_Tema!B90,ZigZag!B90=Dual_Tema!B90,ZScore!B90=Dual_Tema!B90)</f>
        <v>1</v>
      </c>
      <c r="E90" t="str">
        <f>Price!C90</f>
        <v>M5</v>
      </c>
      <c r="F90" t="b">
        <f>AND(Diagonals!C90=Dual_Tema!C90,Trendlines!C90=Dual_Tema!C90,KC!C90=Dual_Tema!C90,Pinbar!C90=Dual_Tema!C90,Price!C90=Dual_Tema!C90,SR_Levels!C90=Dual_Tema!C90,Tema_Hrma_Smma!C90=Dual_Tema!C90,HA!C90=Dual_Tema!C90,ZigZag!C90=Dual_Tema!C90,ZScore!C90=Dual_Tema!C90)</f>
        <v>1</v>
      </c>
      <c r="G90">
        <f>Price!D90</f>
        <v>5188.12</v>
      </c>
      <c r="H90" t="b">
        <f>AND(Diagonals!D90=Dual_Tema!D90,Trendlines!D90=Dual_Tema!D90,KC!D90=Dual_Tema!D90,Pinbar!D90=Dual_Tema!D90,Price!D90=Dual_Tema!D90,SR_Levels!D90=Dual_Tema!D90,Tema_Hrma_Smma!D90=Dual_Tema!D90,HA!D90=Dual_Tema!D90,ZigZag!D90=Dual_Tema!D90,ZScore!D90=Dual_Tema!D90)</f>
        <v>1</v>
      </c>
      <c r="J90" t="b">
        <f t="shared" si="1"/>
        <v>1</v>
      </c>
    </row>
    <row r="91" spans="1:10" x14ac:dyDescent="0.55000000000000004">
      <c r="A91">
        <f>Price!L91</f>
        <v>1772051700</v>
      </c>
      <c r="B91" t="b">
        <f>AND(Diagonals!Q91=Dual_Tema!J91,Trendlines!Q91=Dual_Tema!J91,KC!R91=Dual_Tema!J91,Pinbar!I91=Dual_Tema!J91,Price!L91=Dual_Tema!J91,SR_Levels!P91=Dual_Tema!J91,Tema_Hrma_Smma!K91=Dual_Tema!J91,HA!P91=Dual_Tema!J91,ZigZag!K91=Dual_Tema!J91,ZScore!O91=Dual_Tema!J91)</f>
        <v>1</v>
      </c>
      <c r="C91" t="str">
        <f>Price!B91</f>
        <v>XAUUSD</v>
      </c>
      <c r="D91" t="b">
        <f>AND(Diagonals!B91=Dual_Tema!B91,Trendlines!B91=Dual_Tema!B91,KC!B91=Dual_Tema!B91,Pinbar!B91=Dual_Tema!B91,Price!B91=Dual_Tema!B91,SR_Levels!B91=Dual_Tema!B91,Tema_Hrma_Smma!B91=Dual_Tema!B91,HA!B91=Dual_Tema!B91,ZigZag!B91=Dual_Tema!B91,ZScore!B91=Dual_Tema!B91)</f>
        <v>1</v>
      </c>
      <c r="E91" t="str">
        <f>Price!C91</f>
        <v>M5</v>
      </c>
      <c r="F91" t="b">
        <f>AND(Diagonals!C91=Dual_Tema!C91,Trendlines!C91=Dual_Tema!C91,KC!C91=Dual_Tema!C91,Pinbar!C91=Dual_Tema!C91,Price!C91=Dual_Tema!C91,SR_Levels!C91=Dual_Tema!C91,Tema_Hrma_Smma!C91=Dual_Tema!C91,HA!C91=Dual_Tema!C91,ZigZag!C91=Dual_Tema!C91,ZScore!C91=Dual_Tema!C91)</f>
        <v>1</v>
      </c>
      <c r="G91">
        <f>Price!D91</f>
        <v>5183.41</v>
      </c>
      <c r="H91" t="b">
        <f>AND(Diagonals!D91=Dual_Tema!D91,Trendlines!D91=Dual_Tema!D91,KC!D91=Dual_Tema!D91,Pinbar!D91=Dual_Tema!D91,Price!D91=Dual_Tema!D91,SR_Levels!D91=Dual_Tema!D91,Tema_Hrma_Smma!D91=Dual_Tema!D91,HA!D91=Dual_Tema!D91,ZigZag!D91=Dual_Tema!D91,ZScore!D91=Dual_Tema!D91)</f>
        <v>1</v>
      </c>
      <c r="J91" t="b">
        <f t="shared" si="1"/>
        <v>1</v>
      </c>
    </row>
    <row r="92" spans="1:10" x14ac:dyDescent="0.55000000000000004">
      <c r="A92">
        <f>Price!L92</f>
        <v>1772052000</v>
      </c>
      <c r="B92" t="b">
        <f>AND(Diagonals!Q92=Dual_Tema!J92,Trendlines!Q92=Dual_Tema!J92,KC!R92=Dual_Tema!J92,Pinbar!I92=Dual_Tema!J92,Price!L92=Dual_Tema!J92,SR_Levels!P92=Dual_Tema!J92,Tema_Hrma_Smma!K92=Dual_Tema!J92,HA!P92=Dual_Tema!J92,ZigZag!K92=Dual_Tema!J92,ZScore!O92=Dual_Tema!J92)</f>
        <v>1</v>
      </c>
      <c r="C92" t="str">
        <f>Price!B92</f>
        <v>XAUUSD</v>
      </c>
      <c r="D92" t="b">
        <f>AND(Diagonals!B92=Dual_Tema!B92,Trendlines!B92=Dual_Tema!B92,KC!B92=Dual_Tema!B92,Pinbar!B92=Dual_Tema!B92,Price!B92=Dual_Tema!B92,SR_Levels!B92=Dual_Tema!B92,Tema_Hrma_Smma!B92=Dual_Tema!B92,HA!B92=Dual_Tema!B92,ZigZag!B92=Dual_Tema!B92,ZScore!B92=Dual_Tema!B92)</f>
        <v>1</v>
      </c>
      <c r="E92" t="str">
        <f>Price!C92</f>
        <v>M5</v>
      </c>
      <c r="F92" t="b">
        <f>AND(Diagonals!C92=Dual_Tema!C92,Trendlines!C92=Dual_Tema!C92,KC!C92=Dual_Tema!C92,Pinbar!C92=Dual_Tema!C92,Price!C92=Dual_Tema!C92,SR_Levels!C92=Dual_Tema!C92,Tema_Hrma_Smma!C92=Dual_Tema!C92,HA!C92=Dual_Tema!C92,ZigZag!C92=Dual_Tema!C92,ZScore!C92=Dual_Tema!C92)</f>
        <v>1</v>
      </c>
      <c r="G92">
        <f>Price!D92</f>
        <v>5181.4799999999996</v>
      </c>
      <c r="H92" t="b">
        <f>AND(Diagonals!D92=Dual_Tema!D92,Trendlines!D92=Dual_Tema!D92,KC!D92=Dual_Tema!D92,Pinbar!D92=Dual_Tema!D92,Price!D92=Dual_Tema!D92,SR_Levels!D92=Dual_Tema!D92,Tema_Hrma_Smma!D92=Dual_Tema!D92,HA!D92=Dual_Tema!D92,ZigZag!D92=Dual_Tema!D92,ZScore!D92=Dual_Tema!D92)</f>
        <v>1</v>
      </c>
      <c r="J92" t="b">
        <f t="shared" si="1"/>
        <v>1</v>
      </c>
    </row>
    <row r="93" spans="1:10" x14ac:dyDescent="0.55000000000000004">
      <c r="A93">
        <f>Price!L93</f>
        <v>1772052300</v>
      </c>
      <c r="B93" t="b">
        <f>AND(Diagonals!Q93=Dual_Tema!J93,Trendlines!Q93=Dual_Tema!J93,KC!R93=Dual_Tema!J93,Pinbar!I93=Dual_Tema!J93,Price!L93=Dual_Tema!J93,SR_Levels!P93=Dual_Tema!J93,Tema_Hrma_Smma!K93=Dual_Tema!J93,HA!P93=Dual_Tema!J93,ZigZag!K93=Dual_Tema!J93,ZScore!O93=Dual_Tema!J93)</f>
        <v>1</v>
      </c>
      <c r="C93" t="str">
        <f>Price!B93</f>
        <v>XAUUSD</v>
      </c>
      <c r="D93" t="b">
        <f>AND(Diagonals!B93=Dual_Tema!B93,Trendlines!B93=Dual_Tema!B93,KC!B93=Dual_Tema!B93,Pinbar!B93=Dual_Tema!B93,Price!B93=Dual_Tema!B93,SR_Levels!B93=Dual_Tema!B93,Tema_Hrma_Smma!B93=Dual_Tema!B93,HA!B93=Dual_Tema!B93,ZigZag!B93=Dual_Tema!B93,ZScore!B93=Dual_Tema!B93)</f>
        <v>1</v>
      </c>
      <c r="E93" t="str">
        <f>Price!C93</f>
        <v>M5</v>
      </c>
      <c r="F93" t="b">
        <f>AND(Diagonals!C93=Dual_Tema!C93,Trendlines!C93=Dual_Tema!C93,KC!C93=Dual_Tema!C93,Pinbar!C93=Dual_Tema!C93,Price!C93=Dual_Tema!C93,SR_Levels!C93=Dual_Tema!C93,Tema_Hrma_Smma!C93=Dual_Tema!C93,HA!C93=Dual_Tema!C93,ZigZag!C93=Dual_Tema!C93,ZScore!C93=Dual_Tema!C93)</f>
        <v>1</v>
      </c>
      <c r="G93">
        <f>Price!D93</f>
        <v>5173.57</v>
      </c>
      <c r="H93" t="b">
        <f>AND(Diagonals!D93=Dual_Tema!D93,Trendlines!D93=Dual_Tema!D93,KC!D93=Dual_Tema!D93,Pinbar!D93=Dual_Tema!D93,Price!D93=Dual_Tema!D93,SR_Levels!D93=Dual_Tema!D93,Tema_Hrma_Smma!D93=Dual_Tema!D93,HA!D93=Dual_Tema!D93,ZigZag!D93=Dual_Tema!D93,ZScore!D93=Dual_Tema!D93)</f>
        <v>1</v>
      </c>
      <c r="J93" t="b">
        <f t="shared" si="1"/>
        <v>1</v>
      </c>
    </row>
    <row r="94" spans="1:10" x14ac:dyDescent="0.55000000000000004">
      <c r="A94">
        <f>Price!L94</f>
        <v>1772052600</v>
      </c>
      <c r="B94" t="b">
        <f>AND(Diagonals!Q94=Dual_Tema!J94,Trendlines!Q94=Dual_Tema!J94,KC!R94=Dual_Tema!J94,Pinbar!I94=Dual_Tema!J94,Price!L94=Dual_Tema!J94,SR_Levels!P94=Dual_Tema!J94,Tema_Hrma_Smma!K94=Dual_Tema!J94,HA!P94=Dual_Tema!J94,ZigZag!K94=Dual_Tema!J94,ZScore!O94=Dual_Tema!J94)</f>
        <v>1</v>
      </c>
      <c r="C94" t="str">
        <f>Price!B94</f>
        <v>XAUUSD</v>
      </c>
      <c r="D94" t="b">
        <f>AND(Diagonals!B94=Dual_Tema!B94,Trendlines!B94=Dual_Tema!B94,KC!B94=Dual_Tema!B94,Pinbar!B94=Dual_Tema!B94,Price!B94=Dual_Tema!B94,SR_Levels!B94=Dual_Tema!B94,Tema_Hrma_Smma!B94=Dual_Tema!B94,HA!B94=Dual_Tema!B94,ZigZag!B94=Dual_Tema!B94,ZScore!B94=Dual_Tema!B94)</f>
        <v>1</v>
      </c>
      <c r="E94" t="str">
        <f>Price!C94</f>
        <v>M5</v>
      </c>
      <c r="F94" t="b">
        <f>AND(Diagonals!C94=Dual_Tema!C94,Trendlines!C94=Dual_Tema!C94,KC!C94=Dual_Tema!C94,Pinbar!C94=Dual_Tema!C94,Price!C94=Dual_Tema!C94,SR_Levels!C94=Dual_Tema!C94,Tema_Hrma_Smma!C94=Dual_Tema!C94,HA!C94=Dual_Tema!C94,ZigZag!C94=Dual_Tema!C94,ZScore!C94=Dual_Tema!C94)</f>
        <v>1</v>
      </c>
      <c r="G94">
        <f>Price!D94</f>
        <v>5178.01</v>
      </c>
      <c r="H94" t="b">
        <f>AND(Diagonals!D94=Dual_Tema!D94,Trendlines!D94=Dual_Tema!D94,KC!D94=Dual_Tema!D94,Pinbar!D94=Dual_Tema!D94,Price!D94=Dual_Tema!D94,SR_Levels!D94=Dual_Tema!D94,Tema_Hrma_Smma!D94=Dual_Tema!D94,HA!D94=Dual_Tema!D94,ZigZag!D94=Dual_Tema!D94,ZScore!D94=Dual_Tema!D94)</f>
        <v>1</v>
      </c>
      <c r="J94" t="b">
        <f t="shared" si="1"/>
        <v>1</v>
      </c>
    </row>
    <row r="95" spans="1:10" x14ac:dyDescent="0.55000000000000004">
      <c r="A95">
        <f>Price!L95</f>
        <v>1772052900</v>
      </c>
      <c r="B95" t="b">
        <f>AND(Diagonals!Q95=Dual_Tema!J95,Trendlines!Q95=Dual_Tema!J95,KC!R95=Dual_Tema!J95,Pinbar!I95=Dual_Tema!J95,Price!L95=Dual_Tema!J95,SR_Levels!P95=Dual_Tema!J95,Tema_Hrma_Smma!K95=Dual_Tema!J95,HA!P95=Dual_Tema!J95,ZigZag!K95=Dual_Tema!J95,ZScore!O95=Dual_Tema!J95)</f>
        <v>1</v>
      </c>
      <c r="C95" t="str">
        <f>Price!B95</f>
        <v>XAUUSD</v>
      </c>
      <c r="D95" t="b">
        <f>AND(Diagonals!B95=Dual_Tema!B95,Trendlines!B95=Dual_Tema!B95,KC!B95=Dual_Tema!B95,Pinbar!B95=Dual_Tema!B95,Price!B95=Dual_Tema!B95,SR_Levels!B95=Dual_Tema!B95,Tema_Hrma_Smma!B95=Dual_Tema!B95,HA!B95=Dual_Tema!B95,ZigZag!B95=Dual_Tema!B95,ZScore!B95=Dual_Tema!B95)</f>
        <v>1</v>
      </c>
      <c r="E95" t="str">
        <f>Price!C95</f>
        <v>M5</v>
      </c>
      <c r="F95" t="b">
        <f>AND(Diagonals!C95=Dual_Tema!C95,Trendlines!C95=Dual_Tema!C95,KC!C95=Dual_Tema!C95,Pinbar!C95=Dual_Tema!C95,Price!C95=Dual_Tema!C95,SR_Levels!C95=Dual_Tema!C95,Tema_Hrma_Smma!C95=Dual_Tema!C95,HA!C95=Dual_Tema!C95,ZigZag!C95=Dual_Tema!C95,ZScore!C95=Dual_Tema!C95)</f>
        <v>1</v>
      </c>
      <c r="G95">
        <f>Price!D95</f>
        <v>5152.16</v>
      </c>
      <c r="H95" t="b">
        <f>AND(Diagonals!D95=Dual_Tema!D95,Trendlines!D95=Dual_Tema!D95,KC!D95=Dual_Tema!D95,Pinbar!D95=Dual_Tema!D95,Price!D95=Dual_Tema!D95,SR_Levels!D95=Dual_Tema!D95,Tema_Hrma_Smma!D95=Dual_Tema!D95,HA!D95=Dual_Tema!D95,ZigZag!D95=Dual_Tema!D95,ZScore!D95=Dual_Tema!D95)</f>
        <v>1</v>
      </c>
      <c r="J95" t="b">
        <f t="shared" si="1"/>
        <v>1</v>
      </c>
    </row>
    <row r="96" spans="1:10" x14ac:dyDescent="0.55000000000000004">
      <c r="A96">
        <f>Price!L96</f>
        <v>1772053200</v>
      </c>
      <c r="B96" t="b">
        <f>AND(Diagonals!Q96=Dual_Tema!J96,Trendlines!Q96=Dual_Tema!J96,KC!R96=Dual_Tema!J96,Pinbar!I96=Dual_Tema!J96,Price!L96=Dual_Tema!J96,SR_Levels!P96=Dual_Tema!J96,Tema_Hrma_Smma!K96=Dual_Tema!J96,HA!P96=Dual_Tema!J96,ZigZag!K96=Dual_Tema!J96,ZScore!O96=Dual_Tema!J96)</f>
        <v>1</v>
      </c>
      <c r="C96" t="str">
        <f>Price!B96</f>
        <v>XAUUSD</v>
      </c>
      <c r="D96" t="b">
        <f>AND(Diagonals!B96=Dual_Tema!B96,Trendlines!B96=Dual_Tema!B96,KC!B96=Dual_Tema!B96,Pinbar!B96=Dual_Tema!B96,Price!B96=Dual_Tema!B96,SR_Levels!B96=Dual_Tema!B96,Tema_Hrma_Smma!B96=Dual_Tema!B96,HA!B96=Dual_Tema!B96,ZigZag!B96=Dual_Tema!B96,ZScore!B96=Dual_Tema!B96)</f>
        <v>1</v>
      </c>
      <c r="E96" t="str">
        <f>Price!C96</f>
        <v>M5</v>
      </c>
      <c r="F96" t="b">
        <f>AND(Diagonals!C96=Dual_Tema!C96,Trendlines!C96=Dual_Tema!C96,KC!C96=Dual_Tema!C96,Pinbar!C96=Dual_Tema!C96,Price!C96=Dual_Tema!C96,SR_Levels!C96=Dual_Tema!C96,Tema_Hrma_Smma!C96=Dual_Tema!C96,HA!C96=Dual_Tema!C96,ZigZag!C96=Dual_Tema!C96,ZScore!C96=Dual_Tema!C96)</f>
        <v>1</v>
      </c>
      <c r="G96">
        <f>Price!D96</f>
        <v>5156.08</v>
      </c>
      <c r="H96" t="b">
        <f>AND(Diagonals!D96=Dual_Tema!D96,Trendlines!D96=Dual_Tema!D96,KC!D96=Dual_Tema!D96,Pinbar!D96=Dual_Tema!D96,Price!D96=Dual_Tema!D96,SR_Levels!D96=Dual_Tema!D96,Tema_Hrma_Smma!D96=Dual_Tema!D96,HA!D96=Dual_Tema!D96,ZigZag!D96=Dual_Tema!D96,ZScore!D96=Dual_Tema!D96)</f>
        <v>1</v>
      </c>
      <c r="J96" t="b">
        <f t="shared" si="1"/>
        <v>1</v>
      </c>
    </row>
    <row r="97" spans="1:10" x14ac:dyDescent="0.55000000000000004">
      <c r="A97">
        <f>Price!L97</f>
        <v>1772053500</v>
      </c>
      <c r="B97" t="b">
        <f>AND(Diagonals!Q97=Dual_Tema!J97,Trendlines!Q97=Dual_Tema!J97,KC!R97=Dual_Tema!J97,Pinbar!I97=Dual_Tema!J97,Price!L97=Dual_Tema!J97,SR_Levels!P97=Dual_Tema!J97,Tema_Hrma_Smma!K97=Dual_Tema!J97,HA!P97=Dual_Tema!J97,ZigZag!K97=Dual_Tema!J97,ZScore!O97=Dual_Tema!J97)</f>
        <v>1</v>
      </c>
      <c r="C97" t="str">
        <f>Price!B97</f>
        <v>XAUUSD</v>
      </c>
      <c r="D97" t="b">
        <f>AND(Diagonals!B97=Dual_Tema!B97,Trendlines!B97=Dual_Tema!B97,KC!B97=Dual_Tema!B97,Pinbar!B97=Dual_Tema!B97,Price!B97=Dual_Tema!B97,SR_Levels!B97=Dual_Tema!B97,Tema_Hrma_Smma!B97=Dual_Tema!B97,HA!B97=Dual_Tema!B97,ZigZag!B97=Dual_Tema!B97,ZScore!B97=Dual_Tema!B97)</f>
        <v>1</v>
      </c>
      <c r="E97" t="str">
        <f>Price!C97</f>
        <v>M5</v>
      </c>
      <c r="F97" t="b">
        <f>AND(Diagonals!C97=Dual_Tema!C97,Trendlines!C97=Dual_Tema!C97,KC!C97=Dual_Tema!C97,Pinbar!C97=Dual_Tema!C97,Price!C97=Dual_Tema!C97,SR_Levels!C97=Dual_Tema!C97,Tema_Hrma_Smma!C97=Dual_Tema!C97,HA!C97=Dual_Tema!C97,ZigZag!C97=Dual_Tema!C97,ZScore!C97=Dual_Tema!C97)</f>
        <v>1</v>
      </c>
      <c r="G97">
        <f>Price!D97</f>
        <v>5163.03</v>
      </c>
      <c r="H97" t="b">
        <f>AND(Diagonals!D97=Dual_Tema!D97,Trendlines!D97=Dual_Tema!D97,KC!D97=Dual_Tema!D97,Pinbar!D97=Dual_Tema!D97,Price!D97=Dual_Tema!D97,SR_Levels!D97=Dual_Tema!D97,Tema_Hrma_Smma!D97=Dual_Tema!D97,HA!D97=Dual_Tema!D97,ZigZag!D97=Dual_Tema!D97,ZScore!D97=Dual_Tema!D97)</f>
        <v>1</v>
      </c>
      <c r="J97" t="b">
        <f t="shared" si="1"/>
        <v>1</v>
      </c>
    </row>
    <row r="98" spans="1:10" x14ac:dyDescent="0.55000000000000004">
      <c r="A98">
        <f>Price!L98</f>
        <v>1772053800</v>
      </c>
      <c r="B98" t="b">
        <f>AND(Diagonals!Q98=Dual_Tema!J98,Trendlines!Q98=Dual_Tema!J98,KC!R98=Dual_Tema!J98,Pinbar!I98=Dual_Tema!J98,Price!L98=Dual_Tema!J98,SR_Levels!P98=Dual_Tema!J98,Tema_Hrma_Smma!K98=Dual_Tema!J98,HA!P98=Dual_Tema!J98,ZigZag!K98=Dual_Tema!J98,ZScore!O98=Dual_Tema!J98)</f>
        <v>1</v>
      </c>
      <c r="C98" t="str">
        <f>Price!B98</f>
        <v>XAUUSD</v>
      </c>
      <c r="D98" t="b">
        <f>AND(Diagonals!B98=Dual_Tema!B98,Trendlines!B98=Dual_Tema!B98,KC!B98=Dual_Tema!B98,Pinbar!B98=Dual_Tema!B98,Price!B98=Dual_Tema!B98,SR_Levels!B98=Dual_Tema!B98,Tema_Hrma_Smma!B98=Dual_Tema!B98,HA!B98=Dual_Tema!B98,ZigZag!B98=Dual_Tema!B98,ZScore!B98=Dual_Tema!B98)</f>
        <v>1</v>
      </c>
      <c r="E98" t="str">
        <f>Price!C98</f>
        <v>M5</v>
      </c>
      <c r="F98" t="b">
        <f>AND(Diagonals!C98=Dual_Tema!C98,Trendlines!C98=Dual_Tema!C98,KC!C98=Dual_Tema!C98,Pinbar!C98=Dual_Tema!C98,Price!C98=Dual_Tema!C98,SR_Levels!C98=Dual_Tema!C98,Tema_Hrma_Smma!C98=Dual_Tema!C98,HA!C98=Dual_Tema!C98,ZigZag!C98=Dual_Tema!C98,ZScore!C98=Dual_Tema!C98)</f>
        <v>1</v>
      </c>
      <c r="G98">
        <f>Price!D98</f>
        <v>5161.84</v>
      </c>
      <c r="H98" t="b">
        <f>AND(Diagonals!D98=Dual_Tema!D98,Trendlines!D98=Dual_Tema!D98,KC!D98=Dual_Tema!D98,Pinbar!D98=Dual_Tema!D98,Price!D98=Dual_Tema!D98,SR_Levels!D98=Dual_Tema!D98,Tema_Hrma_Smma!D98=Dual_Tema!D98,HA!D98=Dual_Tema!D98,ZigZag!D98=Dual_Tema!D98,ZScore!D98=Dual_Tema!D98)</f>
        <v>1</v>
      </c>
      <c r="J98" t="b">
        <f t="shared" si="1"/>
        <v>1</v>
      </c>
    </row>
    <row r="99" spans="1:10" x14ac:dyDescent="0.55000000000000004">
      <c r="A99">
        <f>Price!L99</f>
        <v>1772054100</v>
      </c>
      <c r="B99" t="b">
        <f>AND(Diagonals!Q99=Dual_Tema!J99,Trendlines!Q99=Dual_Tema!J99,KC!R99=Dual_Tema!J99,Pinbar!I99=Dual_Tema!J99,Price!L99=Dual_Tema!J99,SR_Levels!P99=Dual_Tema!J99,Tema_Hrma_Smma!K99=Dual_Tema!J99,HA!P99=Dual_Tema!J99,ZigZag!K99=Dual_Tema!J99,ZScore!O99=Dual_Tema!J99)</f>
        <v>1</v>
      </c>
      <c r="C99" t="str">
        <f>Price!B99</f>
        <v>XAUUSD</v>
      </c>
      <c r="D99" t="b">
        <f>AND(Diagonals!B99=Dual_Tema!B99,Trendlines!B99=Dual_Tema!B99,KC!B99=Dual_Tema!B99,Pinbar!B99=Dual_Tema!B99,Price!B99=Dual_Tema!B99,SR_Levels!B99=Dual_Tema!B99,Tema_Hrma_Smma!B99=Dual_Tema!B99,HA!B99=Dual_Tema!B99,ZigZag!B99=Dual_Tema!B99,ZScore!B99=Dual_Tema!B99)</f>
        <v>1</v>
      </c>
      <c r="E99" t="str">
        <f>Price!C99</f>
        <v>M5</v>
      </c>
      <c r="F99" t="b">
        <f>AND(Diagonals!C99=Dual_Tema!C99,Trendlines!C99=Dual_Tema!C99,KC!C99=Dual_Tema!C99,Pinbar!C99=Dual_Tema!C99,Price!C99=Dual_Tema!C99,SR_Levels!C99=Dual_Tema!C99,Tema_Hrma_Smma!C99=Dual_Tema!C99,HA!C99=Dual_Tema!C99,ZigZag!C99=Dual_Tema!C99,ZScore!C99=Dual_Tema!C99)</f>
        <v>1</v>
      </c>
      <c r="G99">
        <f>Price!D99</f>
        <v>5165.38</v>
      </c>
      <c r="H99" t="b">
        <f>AND(Diagonals!D99=Dual_Tema!D99,Trendlines!D99=Dual_Tema!D99,KC!D99=Dual_Tema!D99,Pinbar!D99=Dual_Tema!D99,Price!D99=Dual_Tema!D99,SR_Levels!D99=Dual_Tema!D99,Tema_Hrma_Smma!D99=Dual_Tema!D99,HA!D99=Dual_Tema!D99,ZigZag!D99=Dual_Tema!D99,ZScore!D99=Dual_Tema!D99)</f>
        <v>1</v>
      </c>
      <c r="J99" t="b">
        <f t="shared" si="1"/>
        <v>1</v>
      </c>
    </row>
    <row r="100" spans="1:10" x14ac:dyDescent="0.55000000000000004">
      <c r="A100">
        <f>Price!L100</f>
        <v>1772054400</v>
      </c>
      <c r="B100" t="b">
        <f>AND(Diagonals!Q100=Dual_Tema!J100,Trendlines!Q100=Dual_Tema!J100,KC!R100=Dual_Tema!J100,Pinbar!I100=Dual_Tema!J100,Price!L100=Dual_Tema!J100,SR_Levels!P100=Dual_Tema!J100,Tema_Hrma_Smma!K100=Dual_Tema!J100,HA!P100=Dual_Tema!J100,ZigZag!K100=Dual_Tema!J100,ZScore!O100=Dual_Tema!J100)</f>
        <v>1</v>
      </c>
      <c r="C100" t="str">
        <f>Price!B100</f>
        <v>XAUUSD</v>
      </c>
      <c r="D100" t="b">
        <f>AND(Diagonals!B100=Dual_Tema!B100,Trendlines!B100=Dual_Tema!B100,KC!B100=Dual_Tema!B100,Pinbar!B100=Dual_Tema!B100,Price!B100=Dual_Tema!B100,SR_Levels!B100=Dual_Tema!B100,Tema_Hrma_Smma!B100=Dual_Tema!B100,HA!B100=Dual_Tema!B100,ZigZag!B100=Dual_Tema!B100,ZScore!B100=Dual_Tema!B100)</f>
        <v>1</v>
      </c>
      <c r="E100" t="str">
        <f>Price!C100</f>
        <v>M5</v>
      </c>
      <c r="F100" t="b">
        <f>AND(Diagonals!C100=Dual_Tema!C100,Trendlines!C100=Dual_Tema!C100,KC!C100=Dual_Tema!C100,Pinbar!C100=Dual_Tema!C100,Price!C100=Dual_Tema!C100,SR_Levels!C100=Dual_Tema!C100,Tema_Hrma_Smma!C100=Dual_Tema!C100,HA!C100=Dual_Tema!C100,ZigZag!C100=Dual_Tema!C100,ZScore!C100=Dual_Tema!C100)</f>
        <v>1</v>
      </c>
      <c r="G100">
        <f>Price!D100</f>
        <v>5169.17</v>
      </c>
      <c r="H100" t="b">
        <f>AND(Diagonals!D100=Dual_Tema!D100,Trendlines!D100=Dual_Tema!D100,KC!D100=Dual_Tema!D100,Pinbar!D100=Dual_Tema!D100,Price!D100=Dual_Tema!D100,SR_Levels!D100=Dual_Tema!D100,Tema_Hrma_Smma!D100=Dual_Tema!D100,HA!D100=Dual_Tema!D100,ZigZag!D100=Dual_Tema!D100,ZScore!D100=Dual_Tema!D100)</f>
        <v>1</v>
      </c>
      <c r="J100" t="b">
        <f t="shared" si="1"/>
        <v>1</v>
      </c>
    </row>
    <row r="101" spans="1:10" x14ac:dyDescent="0.55000000000000004">
      <c r="A101">
        <f>Price!L101</f>
        <v>1772054700</v>
      </c>
      <c r="B101" t="b">
        <f>AND(Diagonals!Q101=Dual_Tema!J101,Trendlines!Q101=Dual_Tema!J101,KC!R101=Dual_Tema!J101,Pinbar!I101=Dual_Tema!J101,Price!L101=Dual_Tema!J101,SR_Levels!P101=Dual_Tema!J101,Tema_Hrma_Smma!K101=Dual_Tema!J101,HA!P101=Dual_Tema!J101,ZigZag!K101=Dual_Tema!J101,ZScore!O101=Dual_Tema!J101)</f>
        <v>1</v>
      </c>
      <c r="C101" t="str">
        <f>Price!B101</f>
        <v>XAUUSD</v>
      </c>
      <c r="D101" t="b">
        <f>AND(Diagonals!B101=Dual_Tema!B101,Trendlines!B101=Dual_Tema!B101,KC!B101=Dual_Tema!B101,Pinbar!B101=Dual_Tema!B101,Price!B101=Dual_Tema!B101,SR_Levels!B101=Dual_Tema!B101,Tema_Hrma_Smma!B101=Dual_Tema!B101,HA!B101=Dual_Tema!B101,ZigZag!B101=Dual_Tema!B101,ZScore!B101=Dual_Tema!B101)</f>
        <v>1</v>
      </c>
      <c r="E101" t="str">
        <f>Price!C101</f>
        <v>M5</v>
      </c>
      <c r="F101" t="b">
        <f>AND(Diagonals!C101=Dual_Tema!C101,Trendlines!C101=Dual_Tema!C101,KC!C101=Dual_Tema!C101,Pinbar!C101=Dual_Tema!C101,Price!C101=Dual_Tema!C101,SR_Levels!C101=Dual_Tema!C101,Tema_Hrma_Smma!C101=Dual_Tema!C101,HA!C101=Dual_Tema!C101,ZigZag!C101=Dual_Tema!C101,ZScore!C101=Dual_Tema!C101)</f>
        <v>1</v>
      </c>
      <c r="G101">
        <f>Price!D101</f>
        <v>5169.12</v>
      </c>
      <c r="H101" t="b">
        <f>AND(Diagonals!D101=Dual_Tema!D101,Trendlines!D101=Dual_Tema!D101,KC!D101=Dual_Tema!D101,Pinbar!D101=Dual_Tema!D101,Price!D101=Dual_Tema!D101,SR_Levels!D101=Dual_Tema!D101,Tema_Hrma_Smma!D101=Dual_Tema!D101,HA!D101=Dual_Tema!D101,ZigZag!D101=Dual_Tema!D101,ZScore!D101=Dual_Tema!D101)</f>
        <v>1</v>
      </c>
      <c r="J101" t="b">
        <f t="shared" si="1"/>
        <v>1</v>
      </c>
    </row>
    <row r="102" spans="1:10" x14ac:dyDescent="0.55000000000000004">
      <c r="A102">
        <f>Price!L102</f>
        <v>1772055000</v>
      </c>
      <c r="B102" t="b">
        <f>AND(Diagonals!Q102=Dual_Tema!J102,Trendlines!Q102=Dual_Tema!J102,KC!R102=Dual_Tema!J102,Pinbar!I102=Dual_Tema!J102,Price!L102=Dual_Tema!J102,SR_Levels!P102=Dual_Tema!J102,Tema_Hrma_Smma!K102=Dual_Tema!J102,HA!P102=Dual_Tema!J102,ZigZag!K102=Dual_Tema!J102,ZScore!O102=Dual_Tema!J102)</f>
        <v>1</v>
      </c>
      <c r="C102" t="str">
        <f>Price!B102</f>
        <v>XAUUSD</v>
      </c>
      <c r="D102" t="b">
        <f>AND(Diagonals!B102=Dual_Tema!B102,Trendlines!B102=Dual_Tema!B102,KC!B102=Dual_Tema!B102,Pinbar!B102=Dual_Tema!B102,Price!B102=Dual_Tema!B102,SR_Levels!B102=Dual_Tema!B102,Tema_Hrma_Smma!B102=Dual_Tema!B102,HA!B102=Dual_Tema!B102,ZigZag!B102=Dual_Tema!B102,ZScore!B102=Dual_Tema!B102)</f>
        <v>1</v>
      </c>
      <c r="E102" t="str">
        <f>Price!C102</f>
        <v>M5</v>
      </c>
      <c r="F102" t="b">
        <f>AND(Diagonals!C102=Dual_Tema!C102,Trendlines!C102=Dual_Tema!C102,KC!C102=Dual_Tema!C102,Pinbar!C102=Dual_Tema!C102,Price!C102=Dual_Tema!C102,SR_Levels!C102=Dual_Tema!C102,Tema_Hrma_Smma!C102=Dual_Tema!C102,HA!C102=Dual_Tema!C102,ZigZag!C102=Dual_Tema!C102,ZScore!C102=Dual_Tema!C102)</f>
        <v>1</v>
      </c>
      <c r="G102">
        <f>Price!D102</f>
        <v>5168.22</v>
      </c>
      <c r="H102" t="b">
        <f>AND(Diagonals!D102=Dual_Tema!D102,Trendlines!D102=Dual_Tema!D102,KC!D102=Dual_Tema!D102,Pinbar!D102=Dual_Tema!D102,Price!D102=Dual_Tema!D102,SR_Levels!D102=Dual_Tema!D102,Tema_Hrma_Smma!D102=Dual_Tema!D102,HA!D102=Dual_Tema!D102,ZigZag!D102=Dual_Tema!D102,ZScore!D102=Dual_Tema!D102)</f>
        <v>1</v>
      </c>
      <c r="J102" t="b">
        <f t="shared" si="1"/>
        <v>1</v>
      </c>
    </row>
    <row r="103" spans="1:10" x14ac:dyDescent="0.55000000000000004">
      <c r="A103">
        <f>Price!L103</f>
        <v>1772055300</v>
      </c>
      <c r="B103" t="b">
        <f>AND(Diagonals!Q103=Dual_Tema!J103,Trendlines!Q103=Dual_Tema!J103,KC!R103=Dual_Tema!J103,Pinbar!I103=Dual_Tema!J103,Price!L103=Dual_Tema!J103,SR_Levels!P103=Dual_Tema!J103,Tema_Hrma_Smma!K103=Dual_Tema!J103,HA!P103=Dual_Tema!J103,ZigZag!K103=Dual_Tema!J103,ZScore!O103=Dual_Tema!J103)</f>
        <v>1</v>
      </c>
      <c r="C103" t="str">
        <f>Price!B103</f>
        <v>XAUUSD</v>
      </c>
      <c r="D103" t="b">
        <f>AND(Diagonals!B103=Dual_Tema!B103,Trendlines!B103=Dual_Tema!B103,KC!B103=Dual_Tema!B103,Pinbar!B103=Dual_Tema!B103,Price!B103=Dual_Tema!B103,SR_Levels!B103=Dual_Tema!B103,Tema_Hrma_Smma!B103=Dual_Tema!B103,HA!B103=Dual_Tema!B103,ZigZag!B103=Dual_Tema!B103,ZScore!B103=Dual_Tema!B103)</f>
        <v>1</v>
      </c>
      <c r="E103" t="str">
        <f>Price!C103</f>
        <v>M5</v>
      </c>
      <c r="F103" t="b">
        <f>AND(Diagonals!C103=Dual_Tema!C103,Trendlines!C103=Dual_Tema!C103,KC!C103=Dual_Tema!C103,Pinbar!C103=Dual_Tema!C103,Price!C103=Dual_Tema!C103,SR_Levels!C103=Dual_Tema!C103,Tema_Hrma_Smma!C103=Dual_Tema!C103,HA!C103=Dual_Tema!C103,ZigZag!C103=Dual_Tema!C103,ZScore!C103=Dual_Tema!C103)</f>
        <v>1</v>
      </c>
      <c r="G103">
        <f>Price!D103</f>
        <v>5168.8999999999996</v>
      </c>
      <c r="H103" t="b">
        <f>AND(Diagonals!D103=Dual_Tema!D103,Trendlines!D103=Dual_Tema!D103,KC!D103=Dual_Tema!D103,Pinbar!D103=Dual_Tema!D103,Price!D103=Dual_Tema!D103,SR_Levels!D103=Dual_Tema!D103,Tema_Hrma_Smma!D103=Dual_Tema!D103,HA!D103=Dual_Tema!D103,ZigZag!D103=Dual_Tema!D103,ZScore!D103=Dual_Tema!D103)</f>
        <v>1</v>
      </c>
      <c r="J103" t="b">
        <f t="shared" si="1"/>
        <v>1</v>
      </c>
    </row>
    <row r="104" spans="1:10" x14ac:dyDescent="0.55000000000000004">
      <c r="A104">
        <f>Price!L104</f>
        <v>1772055600</v>
      </c>
      <c r="B104" t="b">
        <f>AND(Diagonals!Q104=Dual_Tema!J104,Trendlines!Q104=Dual_Tema!J104,KC!R104=Dual_Tema!J104,Pinbar!I104=Dual_Tema!J104,Price!L104=Dual_Tema!J104,SR_Levels!P104=Dual_Tema!J104,Tema_Hrma_Smma!K104=Dual_Tema!J104,HA!P104=Dual_Tema!J104,ZigZag!K104=Dual_Tema!J104,ZScore!O104=Dual_Tema!J104)</f>
        <v>1</v>
      </c>
      <c r="C104" t="str">
        <f>Price!B104</f>
        <v>XAUUSD</v>
      </c>
      <c r="D104" t="b">
        <f>AND(Diagonals!B104=Dual_Tema!B104,Trendlines!B104=Dual_Tema!B104,KC!B104=Dual_Tema!B104,Pinbar!B104=Dual_Tema!B104,Price!B104=Dual_Tema!B104,SR_Levels!B104=Dual_Tema!B104,Tema_Hrma_Smma!B104=Dual_Tema!B104,HA!B104=Dual_Tema!B104,ZigZag!B104=Dual_Tema!B104,ZScore!B104=Dual_Tema!B104)</f>
        <v>1</v>
      </c>
      <c r="E104" t="str">
        <f>Price!C104</f>
        <v>M5</v>
      </c>
      <c r="F104" t="b">
        <f>AND(Diagonals!C104=Dual_Tema!C104,Trendlines!C104=Dual_Tema!C104,KC!C104=Dual_Tema!C104,Pinbar!C104=Dual_Tema!C104,Price!C104=Dual_Tema!C104,SR_Levels!C104=Dual_Tema!C104,Tema_Hrma_Smma!C104=Dual_Tema!C104,HA!C104=Dual_Tema!C104,ZigZag!C104=Dual_Tema!C104,ZScore!C104=Dual_Tema!C104)</f>
        <v>1</v>
      </c>
      <c r="G104">
        <f>Price!D104</f>
        <v>5170.25</v>
      </c>
      <c r="H104" t="b">
        <f>AND(Diagonals!D104=Dual_Tema!D104,Trendlines!D104=Dual_Tema!D104,KC!D104=Dual_Tema!D104,Pinbar!D104=Dual_Tema!D104,Price!D104=Dual_Tema!D104,SR_Levels!D104=Dual_Tema!D104,Tema_Hrma_Smma!D104=Dual_Tema!D104,HA!D104=Dual_Tema!D104,ZigZag!D104=Dual_Tema!D104,ZScore!D104=Dual_Tema!D104)</f>
        <v>1</v>
      </c>
      <c r="J104" t="b">
        <f t="shared" si="1"/>
        <v>1</v>
      </c>
    </row>
    <row r="105" spans="1:10" x14ac:dyDescent="0.55000000000000004">
      <c r="A105">
        <f>Price!L105</f>
        <v>1772055900</v>
      </c>
      <c r="B105" t="b">
        <f>AND(Diagonals!Q105=Dual_Tema!J105,Trendlines!Q105=Dual_Tema!J105,KC!R105=Dual_Tema!J105,Pinbar!I105=Dual_Tema!J105,Price!L105=Dual_Tema!J105,SR_Levels!P105=Dual_Tema!J105,Tema_Hrma_Smma!K105=Dual_Tema!J105,HA!P105=Dual_Tema!J105,ZigZag!K105=Dual_Tema!J105,ZScore!O105=Dual_Tema!J105)</f>
        <v>1</v>
      </c>
      <c r="C105" t="str">
        <f>Price!B105</f>
        <v>XAUUSD</v>
      </c>
      <c r="D105" t="b">
        <f>AND(Diagonals!B105=Dual_Tema!B105,Trendlines!B105=Dual_Tema!B105,KC!B105=Dual_Tema!B105,Pinbar!B105=Dual_Tema!B105,Price!B105=Dual_Tema!B105,SR_Levels!B105=Dual_Tema!B105,Tema_Hrma_Smma!B105=Dual_Tema!B105,HA!B105=Dual_Tema!B105,ZigZag!B105=Dual_Tema!B105,ZScore!B105=Dual_Tema!B105)</f>
        <v>1</v>
      </c>
      <c r="E105" t="str">
        <f>Price!C105</f>
        <v>M5</v>
      </c>
      <c r="F105" t="b">
        <f>AND(Diagonals!C105=Dual_Tema!C105,Trendlines!C105=Dual_Tema!C105,KC!C105=Dual_Tema!C105,Pinbar!C105=Dual_Tema!C105,Price!C105=Dual_Tema!C105,SR_Levels!C105=Dual_Tema!C105,Tema_Hrma_Smma!C105=Dual_Tema!C105,HA!C105=Dual_Tema!C105,ZigZag!C105=Dual_Tema!C105,ZScore!C105=Dual_Tema!C105)</f>
        <v>1</v>
      </c>
      <c r="G105">
        <f>Price!D105</f>
        <v>5170.9399999999996</v>
      </c>
      <c r="H105" t="b">
        <f>AND(Diagonals!D105=Dual_Tema!D105,Trendlines!D105=Dual_Tema!D105,KC!D105=Dual_Tema!D105,Pinbar!D105=Dual_Tema!D105,Price!D105=Dual_Tema!D105,SR_Levels!D105=Dual_Tema!D105,Tema_Hrma_Smma!D105=Dual_Tema!D105,HA!D105=Dual_Tema!D105,ZigZag!D105=Dual_Tema!D105,ZScore!D105=Dual_Tema!D105)</f>
        <v>1</v>
      </c>
      <c r="J105" t="b">
        <f t="shared" si="1"/>
        <v>1</v>
      </c>
    </row>
    <row r="106" spans="1:10" x14ac:dyDescent="0.55000000000000004">
      <c r="A106">
        <f>Price!L106</f>
        <v>1772056200</v>
      </c>
      <c r="B106" t="b">
        <f>AND(Diagonals!Q106=Dual_Tema!J106,Trendlines!Q106=Dual_Tema!J106,KC!R106=Dual_Tema!J106,Pinbar!I106=Dual_Tema!J106,Price!L106=Dual_Tema!J106,SR_Levels!P106=Dual_Tema!J106,Tema_Hrma_Smma!K106=Dual_Tema!J106,HA!P106=Dual_Tema!J106,ZigZag!K106=Dual_Tema!J106,ZScore!O106=Dual_Tema!J106)</f>
        <v>1</v>
      </c>
      <c r="C106" t="str">
        <f>Price!B106</f>
        <v>XAUUSD</v>
      </c>
      <c r="D106" t="b">
        <f>AND(Diagonals!B106=Dual_Tema!B106,Trendlines!B106=Dual_Tema!B106,KC!B106=Dual_Tema!B106,Pinbar!B106=Dual_Tema!B106,Price!B106=Dual_Tema!B106,SR_Levels!B106=Dual_Tema!B106,Tema_Hrma_Smma!B106=Dual_Tema!B106,HA!B106=Dual_Tema!B106,ZigZag!B106=Dual_Tema!B106,ZScore!B106=Dual_Tema!B106)</f>
        <v>1</v>
      </c>
      <c r="E106" t="str">
        <f>Price!C106</f>
        <v>M5</v>
      </c>
      <c r="F106" t="b">
        <f>AND(Diagonals!C106=Dual_Tema!C106,Trendlines!C106=Dual_Tema!C106,KC!C106=Dual_Tema!C106,Pinbar!C106=Dual_Tema!C106,Price!C106=Dual_Tema!C106,SR_Levels!C106=Dual_Tema!C106,Tema_Hrma_Smma!C106=Dual_Tema!C106,HA!C106=Dual_Tema!C106,ZigZag!C106=Dual_Tema!C106,ZScore!C106=Dual_Tema!C106)</f>
        <v>1</v>
      </c>
      <c r="G106">
        <f>Price!D106</f>
        <v>5164.3100000000004</v>
      </c>
      <c r="H106" t="b">
        <f>AND(Diagonals!D106=Dual_Tema!D106,Trendlines!D106=Dual_Tema!D106,KC!D106=Dual_Tema!D106,Pinbar!D106=Dual_Tema!D106,Price!D106=Dual_Tema!D106,SR_Levels!D106=Dual_Tema!D106,Tema_Hrma_Smma!D106=Dual_Tema!D106,HA!D106=Dual_Tema!D106,ZigZag!D106=Dual_Tema!D106,ZScore!D106=Dual_Tema!D106)</f>
        <v>1</v>
      </c>
      <c r="J106" t="b">
        <f t="shared" si="1"/>
        <v>1</v>
      </c>
    </row>
    <row r="107" spans="1:10" x14ac:dyDescent="0.55000000000000004">
      <c r="A107">
        <f>Price!L107</f>
        <v>1772056500</v>
      </c>
      <c r="B107" t="b">
        <f>AND(Diagonals!Q107=Dual_Tema!J107,Trendlines!Q107=Dual_Tema!J107,KC!R107=Dual_Tema!J107,Pinbar!I107=Dual_Tema!J107,Price!L107=Dual_Tema!J107,SR_Levels!P107=Dual_Tema!J107,Tema_Hrma_Smma!K107=Dual_Tema!J107,HA!P107=Dual_Tema!J107,ZigZag!K107=Dual_Tema!J107,ZScore!O107=Dual_Tema!J107)</f>
        <v>1</v>
      </c>
      <c r="C107" t="str">
        <f>Price!B107</f>
        <v>XAUUSD</v>
      </c>
      <c r="D107" t="b">
        <f>AND(Diagonals!B107=Dual_Tema!B107,Trendlines!B107=Dual_Tema!B107,KC!B107=Dual_Tema!B107,Pinbar!B107=Dual_Tema!B107,Price!B107=Dual_Tema!B107,SR_Levels!B107=Dual_Tema!B107,Tema_Hrma_Smma!B107=Dual_Tema!B107,HA!B107=Dual_Tema!B107,ZigZag!B107=Dual_Tema!B107,ZScore!B107=Dual_Tema!B107)</f>
        <v>1</v>
      </c>
      <c r="E107" t="str">
        <f>Price!C107</f>
        <v>M5</v>
      </c>
      <c r="F107" t="b">
        <f>AND(Diagonals!C107=Dual_Tema!C107,Trendlines!C107=Dual_Tema!C107,KC!C107=Dual_Tema!C107,Pinbar!C107=Dual_Tema!C107,Price!C107=Dual_Tema!C107,SR_Levels!C107=Dual_Tema!C107,Tema_Hrma_Smma!C107=Dual_Tema!C107,HA!C107=Dual_Tema!C107,ZigZag!C107=Dual_Tema!C107,ZScore!C107=Dual_Tema!C107)</f>
        <v>1</v>
      </c>
      <c r="G107">
        <f>Price!D107</f>
        <v>5164.8900000000003</v>
      </c>
      <c r="H107" t="b">
        <f>AND(Diagonals!D107=Dual_Tema!D107,Trendlines!D107=Dual_Tema!D107,KC!D107=Dual_Tema!D107,Pinbar!D107=Dual_Tema!D107,Price!D107=Dual_Tema!D107,SR_Levels!D107=Dual_Tema!D107,Tema_Hrma_Smma!D107=Dual_Tema!D107,HA!D107=Dual_Tema!D107,ZigZag!D107=Dual_Tema!D107,ZScore!D107=Dual_Tema!D107)</f>
        <v>1</v>
      </c>
      <c r="J107" t="b">
        <f t="shared" si="1"/>
        <v>1</v>
      </c>
    </row>
    <row r="108" spans="1:10" x14ac:dyDescent="0.55000000000000004">
      <c r="A108">
        <f>Price!L108</f>
        <v>1772060400</v>
      </c>
      <c r="B108" t="b">
        <f>AND(Diagonals!Q108=Dual_Tema!J108,Trendlines!Q108=Dual_Tema!J108,KC!R108=Dual_Tema!J108,Pinbar!I108=Dual_Tema!J108,Price!L108=Dual_Tema!J108,SR_Levels!P108=Dual_Tema!J108,Tema_Hrma_Smma!K108=Dual_Tema!J108,HA!P108=Dual_Tema!J108,ZigZag!K108=Dual_Tema!J108,ZScore!O108=Dual_Tema!J108)</f>
        <v>1</v>
      </c>
      <c r="C108" t="str">
        <f>Price!B108</f>
        <v>XAUUSD</v>
      </c>
      <c r="D108" t="b">
        <f>AND(Diagonals!B108=Dual_Tema!B108,Trendlines!B108=Dual_Tema!B108,KC!B108=Dual_Tema!B108,Pinbar!B108=Dual_Tema!B108,Price!B108=Dual_Tema!B108,SR_Levels!B108=Dual_Tema!B108,Tema_Hrma_Smma!B108=Dual_Tema!B108,HA!B108=Dual_Tema!B108,ZigZag!B108=Dual_Tema!B108,ZScore!B108=Dual_Tema!B108)</f>
        <v>1</v>
      </c>
      <c r="E108" t="str">
        <f>Price!C108</f>
        <v>M5</v>
      </c>
      <c r="F108" t="b">
        <f>AND(Diagonals!C108=Dual_Tema!C108,Trendlines!C108=Dual_Tema!C108,KC!C108=Dual_Tema!C108,Pinbar!C108=Dual_Tema!C108,Price!C108=Dual_Tema!C108,SR_Levels!C108=Dual_Tema!C108,Tema_Hrma_Smma!C108=Dual_Tema!C108,HA!C108=Dual_Tema!C108,ZigZag!C108=Dual_Tema!C108,ZScore!C108=Dual_Tema!C108)</f>
        <v>1</v>
      </c>
      <c r="G108">
        <f>Price!D108</f>
        <v>5175.34</v>
      </c>
      <c r="H108" t="b">
        <f>AND(Diagonals!D108=Dual_Tema!D108,Trendlines!D108=Dual_Tema!D108,KC!D108=Dual_Tema!D108,Pinbar!D108=Dual_Tema!D108,Price!D108=Dual_Tema!D108,SR_Levels!D108=Dual_Tema!D108,Tema_Hrma_Smma!D108=Dual_Tema!D108,HA!D108=Dual_Tema!D108,ZigZag!D108=Dual_Tema!D108,ZScore!D108=Dual_Tema!D108)</f>
        <v>1</v>
      </c>
      <c r="J108" t="b">
        <f t="shared" si="1"/>
        <v>1</v>
      </c>
    </row>
    <row r="109" spans="1:10" x14ac:dyDescent="0.55000000000000004">
      <c r="A109">
        <f>Price!L109</f>
        <v>1772060700</v>
      </c>
      <c r="B109" t="b">
        <f>AND(Diagonals!Q109=Dual_Tema!J109,Trendlines!Q109=Dual_Tema!J109,KC!R109=Dual_Tema!J109,Pinbar!I109=Dual_Tema!J109,Price!L109=Dual_Tema!J109,SR_Levels!P109=Dual_Tema!J109,Tema_Hrma_Smma!K109=Dual_Tema!J109,HA!P109=Dual_Tema!J109,ZigZag!K109=Dual_Tema!J109,ZScore!O109=Dual_Tema!J109)</f>
        <v>1</v>
      </c>
      <c r="C109" t="str">
        <f>Price!B109</f>
        <v>XAUUSD</v>
      </c>
      <c r="D109" t="b">
        <f>AND(Diagonals!B109=Dual_Tema!B109,Trendlines!B109=Dual_Tema!B109,KC!B109=Dual_Tema!B109,Pinbar!B109=Dual_Tema!B109,Price!B109=Dual_Tema!B109,SR_Levels!B109=Dual_Tema!B109,Tema_Hrma_Smma!B109=Dual_Tema!B109,HA!B109=Dual_Tema!B109,ZigZag!B109=Dual_Tema!B109,ZScore!B109=Dual_Tema!B109)</f>
        <v>1</v>
      </c>
      <c r="E109" t="str">
        <f>Price!C109</f>
        <v>M5</v>
      </c>
      <c r="F109" t="b">
        <f>AND(Diagonals!C109=Dual_Tema!C109,Trendlines!C109=Dual_Tema!C109,KC!C109=Dual_Tema!C109,Pinbar!C109=Dual_Tema!C109,Price!C109=Dual_Tema!C109,SR_Levels!C109=Dual_Tema!C109,Tema_Hrma_Smma!C109=Dual_Tema!C109,HA!C109=Dual_Tema!C109,ZigZag!C109=Dual_Tema!C109,ZScore!C109=Dual_Tema!C109)</f>
        <v>1</v>
      </c>
      <c r="G109">
        <f>Price!D109</f>
        <v>5179.7299999999996</v>
      </c>
      <c r="H109" t="b">
        <f>AND(Diagonals!D109=Dual_Tema!D109,Trendlines!D109=Dual_Tema!D109,KC!D109=Dual_Tema!D109,Pinbar!D109=Dual_Tema!D109,Price!D109=Dual_Tema!D109,SR_Levels!D109=Dual_Tema!D109,Tema_Hrma_Smma!D109=Dual_Tema!D109,HA!D109=Dual_Tema!D109,ZigZag!D109=Dual_Tema!D109,ZScore!D109=Dual_Tema!D109)</f>
        <v>1</v>
      </c>
      <c r="J109" t="b">
        <f t="shared" si="1"/>
        <v>1</v>
      </c>
    </row>
    <row r="110" spans="1:10" x14ac:dyDescent="0.55000000000000004">
      <c r="A110">
        <f>Price!L110</f>
        <v>1772061000</v>
      </c>
      <c r="B110" t="b">
        <f>AND(Diagonals!Q110=Dual_Tema!J110,Trendlines!Q110=Dual_Tema!J110,KC!R110=Dual_Tema!J110,Pinbar!I110=Dual_Tema!J110,Price!L110=Dual_Tema!J110,SR_Levels!P110=Dual_Tema!J110,Tema_Hrma_Smma!K110=Dual_Tema!J110,HA!P110=Dual_Tema!J110,ZigZag!K110=Dual_Tema!J110,ZScore!O110=Dual_Tema!J110)</f>
        <v>1</v>
      </c>
      <c r="C110" t="str">
        <f>Price!B110</f>
        <v>XAUUSD</v>
      </c>
      <c r="D110" t="b">
        <f>AND(Diagonals!B110=Dual_Tema!B110,Trendlines!B110=Dual_Tema!B110,KC!B110=Dual_Tema!B110,Pinbar!B110=Dual_Tema!B110,Price!B110=Dual_Tema!B110,SR_Levels!B110=Dual_Tema!B110,Tema_Hrma_Smma!B110=Dual_Tema!B110,HA!B110=Dual_Tema!B110,ZigZag!B110=Dual_Tema!B110,ZScore!B110=Dual_Tema!B110)</f>
        <v>1</v>
      </c>
      <c r="E110" t="str">
        <f>Price!C110</f>
        <v>M5</v>
      </c>
      <c r="F110" t="b">
        <f>AND(Diagonals!C110=Dual_Tema!C110,Trendlines!C110=Dual_Tema!C110,KC!C110=Dual_Tema!C110,Pinbar!C110=Dual_Tema!C110,Price!C110=Dual_Tema!C110,SR_Levels!C110=Dual_Tema!C110,Tema_Hrma_Smma!C110=Dual_Tema!C110,HA!C110=Dual_Tema!C110,ZigZag!C110=Dual_Tema!C110,ZScore!C110=Dual_Tema!C110)</f>
        <v>1</v>
      </c>
      <c r="G110">
        <f>Price!D110</f>
        <v>5168.8</v>
      </c>
      <c r="H110" t="b">
        <f>AND(Diagonals!D110=Dual_Tema!D110,Trendlines!D110=Dual_Tema!D110,KC!D110=Dual_Tema!D110,Pinbar!D110=Dual_Tema!D110,Price!D110=Dual_Tema!D110,SR_Levels!D110=Dual_Tema!D110,Tema_Hrma_Smma!D110=Dual_Tema!D110,HA!D110=Dual_Tema!D110,ZigZag!D110=Dual_Tema!D110,ZScore!D110=Dual_Tema!D110)</f>
        <v>1</v>
      </c>
      <c r="J110" t="b">
        <f t="shared" si="1"/>
        <v>1</v>
      </c>
    </row>
    <row r="111" spans="1:10" x14ac:dyDescent="0.55000000000000004">
      <c r="A111">
        <f>Price!L111</f>
        <v>1772061300</v>
      </c>
      <c r="B111" t="b">
        <f>AND(Diagonals!Q111=Dual_Tema!J111,Trendlines!Q111=Dual_Tema!J111,KC!R111=Dual_Tema!J111,Pinbar!I111=Dual_Tema!J111,Price!L111=Dual_Tema!J111,SR_Levels!P111=Dual_Tema!J111,Tema_Hrma_Smma!K111=Dual_Tema!J111,HA!P111=Dual_Tema!J111,ZigZag!K111=Dual_Tema!J111,ZScore!O111=Dual_Tema!J111)</f>
        <v>1</v>
      </c>
      <c r="C111" t="str">
        <f>Price!B111</f>
        <v>XAUUSD</v>
      </c>
      <c r="D111" t="b">
        <f>AND(Diagonals!B111=Dual_Tema!B111,Trendlines!B111=Dual_Tema!B111,KC!B111=Dual_Tema!B111,Pinbar!B111=Dual_Tema!B111,Price!B111=Dual_Tema!B111,SR_Levels!B111=Dual_Tema!B111,Tema_Hrma_Smma!B111=Dual_Tema!B111,HA!B111=Dual_Tema!B111,ZigZag!B111=Dual_Tema!B111,ZScore!B111=Dual_Tema!B111)</f>
        <v>1</v>
      </c>
      <c r="E111" t="str">
        <f>Price!C111</f>
        <v>M5</v>
      </c>
      <c r="F111" t="b">
        <f>AND(Diagonals!C111=Dual_Tema!C111,Trendlines!C111=Dual_Tema!C111,KC!C111=Dual_Tema!C111,Pinbar!C111=Dual_Tema!C111,Price!C111=Dual_Tema!C111,SR_Levels!C111=Dual_Tema!C111,Tema_Hrma_Smma!C111=Dual_Tema!C111,HA!C111=Dual_Tema!C111,ZigZag!C111=Dual_Tema!C111,ZScore!C111=Dual_Tema!C111)</f>
        <v>1</v>
      </c>
      <c r="G111">
        <f>Price!D111</f>
        <v>5174.01</v>
      </c>
      <c r="H111" t="b">
        <f>AND(Diagonals!D111=Dual_Tema!D111,Trendlines!D111=Dual_Tema!D111,KC!D111=Dual_Tema!D111,Pinbar!D111=Dual_Tema!D111,Price!D111=Dual_Tema!D111,SR_Levels!D111=Dual_Tema!D111,Tema_Hrma_Smma!D111=Dual_Tema!D111,HA!D111=Dual_Tema!D111,ZigZag!D111=Dual_Tema!D111,ZScore!D111=Dual_Tema!D111)</f>
        <v>1</v>
      </c>
      <c r="J111" t="b">
        <f t="shared" si="1"/>
        <v>1</v>
      </c>
    </row>
    <row r="112" spans="1:10" x14ac:dyDescent="0.55000000000000004">
      <c r="A112">
        <f>Price!L112</f>
        <v>1772061600</v>
      </c>
      <c r="B112" t="b">
        <f>AND(Diagonals!Q112=Dual_Tema!J112,Trendlines!Q112=Dual_Tema!J112,KC!R112=Dual_Tema!J112,Pinbar!I112=Dual_Tema!J112,Price!L112=Dual_Tema!J112,SR_Levels!P112=Dual_Tema!J112,Tema_Hrma_Smma!K112=Dual_Tema!J112,HA!P112=Dual_Tema!J112,ZigZag!K112=Dual_Tema!J112,ZScore!O112=Dual_Tema!J112)</f>
        <v>1</v>
      </c>
      <c r="C112" t="str">
        <f>Price!B112</f>
        <v>XAUUSD</v>
      </c>
      <c r="D112" t="b">
        <f>AND(Diagonals!B112=Dual_Tema!B112,Trendlines!B112=Dual_Tema!B112,KC!B112=Dual_Tema!B112,Pinbar!B112=Dual_Tema!B112,Price!B112=Dual_Tema!B112,SR_Levels!B112=Dual_Tema!B112,Tema_Hrma_Smma!B112=Dual_Tema!B112,HA!B112=Dual_Tema!B112,ZigZag!B112=Dual_Tema!B112,ZScore!B112=Dual_Tema!B112)</f>
        <v>1</v>
      </c>
      <c r="E112" t="str">
        <f>Price!C112</f>
        <v>M5</v>
      </c>
      <c r="F112" t="b">
        <f>AND(Diagonals!C112=Dual_Tema!C112,Trendlines!C112=Dual_Tema!C112,KC!C112=Dual_Tema!C112,Pinbar!C112=Dual_Tema!C112,Price!C112=Dual_Tema!C112,SR_Levels!C112=Dual_Tema!C112,Tema_Hrma_Smma!C112=Dual_Tema!C112,HA!C112=Dual_Tema!C112,ZigZag!C112=Dual_Tema!C112,ZScore!C112=Dual_Tema!C112)</f>
        <v>1</v>
      </c>
      <c r="G112">
        <f>Price!D112</f>
        <v>5170.68</v>
      </c>
      <c r="H112" t="b">
        <f>AND(Diagonals!D112=Dual_Tema!D112,Trendlines!D112=Dual_Tema!D112,KC!D112=Dual_Tema!D112,Pinbar!D112=Dual_Tema!D112,Price!D112=Dual_Tema!D112,SR_Levels!D112=Dual_Tema!D112,Tema_Hrma_Smma!D112=Dual_Tema!D112,HA!D112=Dual_Tema!D112,ZigZag!D112=Dual_Tema!D112,ZScore!D112=Dual_Tema!D112)</f>
        <v>1</v>
      </c>
      <c r="J112" t="b">
        <f t="shared" si="1"/>
        <v>1</v>
      </c>
    </row>
    <row r="113" spans="1:10" x14ac:dyDescent="0.55000000000000004">
      <c r="A113">
        <f>Price!L113</f>
        <v>1772061900</v>
      </c>
      <c r="B113" t="b">
        <f>AND(Diagonals!Q113=Dual_Tema!J113,Trendlines!Q113=Dual_Tema!J113,KC!R113=Dual_Tema!J113,Pinbar!I113=Dual_Tema!J113,Price!L113=Dual_Tema!J113,SR_Levels!P113=Dual_Tema!J113,Tema_Hrma_Smma!K113=Dual_Tema!J113,HA!P113=Dual_Tema!J113,ZigZag!K113=Dual_Tema!J113,ZScore!O113=Dual_Tema!J113)</f>
        <v>1</v>
      </c>
      <c r="C113" t="str">
        <f>Price!B113</f>
        <v>XAUUSD</v>
      </c>
      <c r="D113" t="b">
        <f>AND(Diagonals!B113=Dual_Tema!B113,Trendlines!B113=Dual_Tema!B113,KC!B113=Dual_Tema!B113,Pinbar!B113=Dual_Tema!B113,Price!B113=Dual_Tema!B113,SR_Levels!B113=Dual_Tema!B113,Tema_Hrma_Smma!B113=Dual_Tema!B113,HA!B113=Dual_Tema!B113,ZigZag!B113=Dual_Tema!B113,ZScore!B113=Dual_Tema!B113)</f>
        <v>1</v>
      </c>
      <c r="E113" t="str">
        <f>Price!C113</f>
        <v>M5</v>
      </c>
      <c r="F113" t="b">
        <f>AND(Diagonals!C113=Dual_Tema!C113,Trendlines!C113=Dual_Tema!C113,KC!C113=Dual_Tema!C113,Pinbar!C113=Dual_Tema!C113,Price!C113=Dual_Tema!C113,SR_Levels!C113=Dual_Tema!C113,Tema_Hrma_Smma!C113=Dual_Tema!C113,HA!C113=Dual_Tema!C113,ZigZag!C113=Dual_Tema!C113,ZScore!C113=Dual_Tema!C113)</f>
        <v>1</v>
      </c>
      <c r="G113">
        <f>Price!D113</f>
        <v>5170.04</v>
      </c>
      <c r="H113" t="b">
        <f>AND(Diagonals!D113=Dual_Tema!D113,Trendlines!D113=Dual_Tema!D113,KC!D113=Dual_Tema!D113,Pinbar!D113=Dual_Tema!D113,Price!D113=Dual_Tema!D113,SR_Levels!D113=Dual_Tema!D113,Tema_Hrma_Smma!D113=Dual_Tema!D113,HA!D113=Dual_Tema!D113,ZigZag!D113=Dual_Tema!D113,ZScore!D113=Dual_Tema!D113)</f>
        <v>1</v>
      </c>
      <c r="J113" t="b">
        <f t="shared" si="1"/>
        <v>1</v>
      </c>
    </row>
    <row r="114" spans="1:10" x14ac:dyDescent="0.55000000000000004">
      <c r="A114">
        <f>Price!L114</f>
        <v>1772062200</v>
      </c>
      <c r="B114" t="b">
        <f>AND(Diagonals!Q114=Dual_Tema!J114,Trendlines!Q114=Dual_Tema!J114,KC!R114=Dual_Tema!J114,Pinbar!I114=Dual_Tema!J114,Price!L114=Dual_Tema!J114,SR_Levels!P114=Dual_Tema!J114,Tema_Hrma_Smma!K114=Dual_Tema!J114,HA!P114=Dual_Tema!J114,ZigZag!K114=Dual_Tema!J114,ZScore!O114=Dual_Tema!J114)</f>
        <v>1</v>
      </c>
      <c r="C114" t="str">
        <f>Price!B114</f>
        <v>XAUUSD</v>
      </c>
      <c r="D114" t="b">
        <f>AND(Diagonals!B114=Dual_Tema!B114,Trendlines!B114=Dual_Tema!B114,KC!B114=Dual_Tema!B114,Pinbar!B114=Dual_Tema!B114,Price!B114=Dual_Tema!B114,SR_Levels!B114=Dual_Tema!B114,Tema_Hrma_Smma!B114=Dual_Tema!B114,HA!B114=Dual_Tema!B114,ZigZag!B114=Dual_Tema!B114,ZScore!B114=Dual_Tema!B114)</f>
        <v>1</v>
      </c>
      <c r="E114" t="str">
        <f>Price!C114</f>
        <v>M5</v>
      </c>
      <c r="F114" t="b">
        <f>AND(Diagonals!C114=Dual_Tema!C114,Trendlines!C114=Dual_Tema!C114,KC!C114=Dual_Tema!C114,Pinbar!C114=Dual_Tema!C114,Price!C114=Dual_Tema!C114,SR_Levels!C114=Dual_Tema!C114,Tema_Hrma_Smma!C114=Dual_Tema!C114,HA!C114=Dual_Tema!C114,ZigZag!C114=Dual_Tema!C114,ZScore!C114=Dual_Tema!C114)</f>
        <v>1</v>
      </c>
      <c r="G114">
        <f>Price!D114</f>
        <v>5168.9799999999996</v>
      </c>
      <c r="H114" t="b">
        <f>AND(Diagonals!D114=Dual_Tema!D114,Trendlines!D114=Dual_Tema!D114,KC!D114=Dual_Tema!D114,Pinbar!D114=Dual_Tema!D114,Price!D114=Dual_Tema!D114,SR_Levels!D114=Dual_Tema!D114,Tema_Hrma_Smma!D114=Dual_Tema!D114,HA!D114=Dual_Tema!D114,ZigZag!D114=Dual_Tema!D114,ZScore!D114=Dual_Tema!D114)</f>
        <v>1</v>
      </c>
      <c r="J114" t="b">
        <f t="shared" si="1"/>
        <v>1</v>
      </c>
    </row>
    <row r="115" spans="1:10" x14ac:dyDescent="0.55000000000000004">
      <c r="A115">
        <f>Price!L115</f>
        <v>1772062500</v>
      </c>
      <c r="B115" t="b">
        <f>AND(Diagonals!Q115=Dual_Tema!J115,Trendlines!Q115=Dual_Tema!J115,KC!R115=Dual_Tema!J115,Pinbar!I115=Dual_Tema!J115,Price!L115=Dual_Tema!J115,SR_Levels!P115=Dual_Tema!J115,Tema_Hrma_Smma!K115=Dual_Tema!J115,HA!P115=Dual_Tema!J115,ZigZag!K115=Dual_Tema!J115,ZScore!O115=Dual_Tema!J115)</f>
        <v>1</v>
      </c>
      <c r="C115" t="str">
        <f>Price!B115</f>
        <v>XAUUSD</v>
      </c>
      <c r="D115" t="b">
        <f>AND(Diagonals!B115=Dual_Tema!B115,Trendlines!B115=Dual_Tema!B115,KC!B115=Dual_Tema!B115,Pinbar!B115=Dual_Tema!B115,Price!B115=Dual_Tema!B115,SR_Levels!B115=Dual_Tema!B115,Tema_Hrma_Smma!B115=Dual_Tema!B115,HA!B115=Dual_Tema!B115,ZigZag!B115=Dual_Tema!B115,ZScore!B115=Dual_Tema!B115)</f>
        <v>1</v>
      </c>
      <c r="E115" t="str">
        <f>Price!C115</f>
        <v>M5</v>
      </c>
      <c r="F115" t="b">
        <f>AND(Diagonals!C115=Dual_Tema!C115,Trendlines!C115=Dual_Tema!C115,KC!C115=Dual_Tema!C115,Pinbar!C115=Dual_Tema!C115,Price!C115=Dual_Tema!C115,SR_Levels!C115=Dual_Tema!C115,Tema_Hrma_Smma!C115=Dual_Tema!C115,HA!C115=Dual_Tema!C115,ZigZag!C115=Dual_Tema!C115,ZScore!C115=Dual_Tema!C115)</f>
        <v>1</v>
      </c>
      <c r="G115">
        <f>Price!D115</f>
        <v>5169.88</v>
      </c>
      <c r="H115" t="b">
        <f>AND(Diagonals!D115=Dual_Tema!D115,Trendlines!D115=Dual_Tema!D115,KC!D115=Dual_Tema!D115,Pinbar!D115=Dual_Tema!D115,Price!D115=Dual_Tema!D115,SR_Levels!D115=Dual_Tema!D115,Tema_Hrma_Smma!D115=Dual_Tema!D115,HA!D115=Dual_Tema!D115,ZigZag!D115=Dual_Tema!D115,ZScore!D115=Dual_Tema!D115)</f>
        <v>1</v>
      </c>
      <c r="J115" t="b">
        <f t="shared" si="1"/>
        <v>1</v>
      </c>
    </row>
    <row r="116" spans="1:10" x14ac:dyDescent="0.55000000000000004">
      <c r="A116">
        <f>Price!L116</f>
        <v>1772062800</v>
      </c>
      <c r="B116" t="b">
        <f>AND(Diagonals!Q116=Dual_Tema!J116,Trendlines!Q116=Dual_Tema!J116,KC!R116=Dual_Tema!J116,Pinbar!I116=Dual_Tema!J116,Price!L116=Dual_Tema!J116,SR_Levels!P116=Dual_Tema!J116,Tema_Hrma_Smma!K116=Dual_Tema!J116,HA!P116=Dual_Tema!J116,ZigZag!K116=Dual_Tema!J116,ZScore!O116=Dual_Tema!J116)</f>
        <v>1</v>
      </c>
      <c r="C116" t="str">
        <f>Price!B116</f>
        <v>XAUUSD</v>
      </c>
      <c r="D116" t="b">
        <f>AND(Diagonals!B116=Dual_Tema!B116,Trendlines!B116=Dual_Tema!B116,KC!B116=Dual_Tema!B116,Pinbar!B116=Dual_Tema!B116,Price!B116=Dual_Tema!B116,SR_Levels!B116=Dual_Tema!B116,Tema_Hrma_Smma!B116=Dual_Tema!B116,HA!B116=Dual_Tema!B116,ZigZag!B116=Dual_Tema!B116,ZScore!B116=Dual_Tema!B116)</f>
        <v>1</v>
      </c>
      <c r="E116" t="str">
        <f>Price!C116</f>
        <v>M5</v>
      </c>
      <c r="F116" t="b">
        <f>AND(Diagonals!C116=Dual_Tema!C116,Trendlines!C116=Dual_Tema!C116,KC!C116=Dual_Tema!C116,Pinbar!C116=Dual_Tema!C116,Price!C116=Dual_Tema!C116,SR_Levels!C116=Dual_Tema!C116,Tema_Hrma_Smma!C116=Dual_Tema!C116,HA!C116=Dual_Tema!C116,ZigZag!C116=Dual_Tema!C116,ZScore!C116=Dual_Tema!C116)</f>
        <v>1</v>
      </c>
      <c r="G116">
        <f>Price!D116</f>
        <v>5172.62</v>
      </c>
      <c r="H116" t="b">
        <f>AND(Diagonals!D116=Dual_Tema!D116,Trendlines!D116=Dual_Tema!D116,KC!D116=Dual_Tema!D116,Pinbar!D116=Dual_Tema!D116,Price!D116=Dual_Tema!D116,SR_Levels!D116=Dual_Tema!D116,Tema_Hrma_Smma!D116=Dual_Tema!D116,HA!D116=Dual_Tema!D116,ZigZag!D116=Dual_Tema!D116,ZScore!D116=Dual_Tema!D116)</f>
        <v>1</v>
      </c>
      <c r="J116" t="b">
        <f t="shared" si="1"/>
        <v>1</v>
      </c>
    </row>
    <row r="117" spans="1:10" x14ac:dyDescent="0.55000000000000004">
      <c r="A117">
        <f>Price!L117</f>
        <v>1772063100</v>
      </c>
      <c r="B117" t="b">
        <f>AND(Diagonals!Q117=Dual_Tema!J117,Trendlines!Q117=Dual_Tema!J117,KC!R117=Dual_Tema!J117,Pinbar!I117=Dual_Tema!J117,Price!L117=Dual_Tema!J117,SR_Levels!P117=Dual_Tema!J117,Tema_Hrma_Smma!K117=Dual_Tema!J117,HA!P117=Dual_Tema!J117,ZigZag!K117=Dual_Tema!J117,ZScore!O117=Dual_Tema!J117)</f>
        <v>1</v>
      </c>
      <c r="C117" t="str">
        <f>Price!B117</f>
        <v>XAUUSD</v>
      </c>
      <c r="D117" t="b">
        <f>AND(Diagonals!B117=Dual_Tema!B117,Trendlines!B117=Dual_Tema!B117,KC!B117=Dual_Tema!B117,Pinbar!B117=Dual_Tema!B117,Price!B117=Dual_Tema!B117,SR_Levels!B117=Dual_Tema!B117,Tema_Hrma_Smma!B117=Dual_Tema!B117,HA!B117=Dual_Tema!B117,ZigZag!B117=Dual_Tema!B117,ZScore!B117=Dual_Tema!B117)</f>
        <v>1</v>
      </c>
      <c r="E117" t="str">
        <f>Price!C117</f>
        <v>M5</v>
      </c>
      <c r="F117" t="b">
        <f>AND(Diagonals!C117=Dual_Tema!C117,Trendlines!C117=Dual_Tema!C117,KC!C117=Dual_Tema!C117,Pinbar!C117=Dual_Tema!C117,Price!C117=Dual_Tema!C117,SR_Levels!C117=Dual_Tema!C117,Tema_Hrma_Smma!C117=Dual_Tema!C117,HA!C117=Dual_Tema!C117,ZigZag!C117=Dual_Tema!C117,ZScore!C117=Dual_Tema!C117)</f>
        <v>1</v>
      </c>
      <c r="G117">
        <f>Price!D117</f>
        <v>5167.3100000000004</v>
      </c>
      <c r="H117" t="b">
        <f>AND(Diagonals!D117=Dual_Tema!D117,Trendlines!D117=Dual_Tema!D117,KC!D117=Dual_Tema!D117,Pinbar!D117=Dual_Tema!D117,Price!D117=Dual_Tema!D117,SR_Levels!D117=Dual_Tema!D117,Tema_Hrma_Smma!D117=Dual_Tema!D117,HA!D117=Dual_Tema!D117,ZigZag!D117=Dual_Tema!D117,ZScore!D117=Dual_Tema!D117)</f>
        <v>1</v>
      </c>
      <c r="J117" t="b">
        <f t="shared" si="1"/>
        <v>1</v>
      </c>
    </row>
    <row r="118" spans="1:10" x14ac:dyDescent="0.55000000000000004">
      <c r="A118">
        <f>Price!L118</f>
        <v>1772063400</v>
      </c>
      <c r="B118" t="b">
        <f>AND(Diagonals!Q118=Dual_Tema!J118,Trendlines!Q118=Dual_Tema!J118,KC!R118=Dual_Tema!J118,Pinbar!I118=Dual_Tema!J118,Price!L118=Dual_Tema!J118,SR_Levels!P118=Dual_Tema!J118,Tema_Hrma_Smma!K118=Dual_Tema!J118,HA!P118=Dual_Tema!J118,ZigZag!K118=Dual_Tema!J118,ZScore!O118=Dual_Tema!J118)</f>
        <v>1</v>
      </c>
      <c r="C118" t="str">
        <f>Price!B118</f>
        <v>XAUUSD</v>
      </c>
      <c r="D118" t="b">
        <f>AND(Diagonals!B118=Dual_Tema!B118,Trendlines!B118=Dual_Tema!B118,KC!B118=Dual_Tema!B118,Pinbar!B118=Dual_Tema!B118,Price!B118=Dual_Tema!B118,SR_Levels!B118=Dual_Tema!B118,Tema_Hrma_Smma!B118=Dual_Tema!B118,HA!B118=Dual_Tema!B118,ZigZag!B118=Dual_Tema!B118,ZScore!B118=Dual_Tema!B118)</f>
        <v>1</v>
      </c>
      <c r="E118" t="str">
        <f>Price!C118</f>
        <v>M5</v>
      </c>
      <c r="F118" t="b">
        <f>AND(Diagonals!C118=Dual_Tema!C118,Trendlines!C118=Dual_Tema!C118,KC!C118=Dual_Tema!C118,Pinbar!C118=Dual_Tema!C118,Price!C118=Dual_Tema!C118,SR_Levels!C118=Dual_Tema!C118,Tema_Hrma_Smma!C118=Dual_Tema!C118,HA!C118=Dual_Tema!C118,ZigZag!C118=Dual_Tema!C118,ZScore!C118=Dual_Tema!C118)</f>
        <v>1</v>
      </c>
      <c r="G118">
        <f>Price!D118</f>
        <v>5169.57</v>
      </c>
      <c r="H118" t="b">
        <f>AND(Diagonals!D118=Dual_Tema!D118,Trendlines!D118=Dual_Tema!D118,KC!D118=Dual_Tema!D118,Pinbar!D118=Dual_Tema!D118,Price!D118=Dual_Tema!D118,SR_Levels!D118=Dual_Tema!D118,Tema_Hrma_Smma!D118=Dual_Tema!D118,HA!D118=Dual_Tema!D118,ZigZag!D118=Dual_Tema!D118,ZScore!D118=Dual_Tema!D118)</f>
        <v>1</v>
      </c>
      <c r="J118" t="b">
        <f t="shared" si="1"/>
        <v>1</v>
      </c>
    </row>
    <row r="119" spans="1:10" x14ac:dyDescent="0.55000000000000004">
      <c r="A119">
        <f>Price!L119</f>
        <v>1772063700</v>
      </c>
      <c r="B119" t="b">
        <f>AND(Diagonals!Q119=Dual_Tema!J119,Trendlines!Q119=Dual_Tema!J119,KC!R119=Dual_Tema!J119,Pinbar!I119=Dual_Tema!J119,Price!L119=Dual_Tema!J119,SR_Levels!P119=Dual_Tema!J119,Tema_Hrma_Smma!K119=Dual_Tema!J119,HA!P119=Dual_Tema!J119,ZigZag!K119=Dual_Tema!J119,ZScore!O119=Dual_Tema!J119)</f>
        <v>1</v>
      </c>
      <c r="C119" t="str">
        <f>Price!B119</f>
        <v>XAUUSD</v>
      </c>
      <c r="D119" t="b">
        <f>AND(Diagonals!B119=Dual_Tema!B119,Trendlines!B119=Dual_Tema!B119,KC!B119=Dual_Tema!B119,Pinbar!B119=Dual_Tema!B119,Price!B119=Dual_Tema!B119,SR_Levels!B119=Dual_Tema!B119,Tema_Hrma_Smma!B119=Dual_Tema!B119,HA!B119=Dual_Tema!B119,ZigZag!B119=Dual_Tema!B119,ZScore!B119=Dual_Tema!B119)</f>
        <v>1</v>
      </c>
      <c r="E119" t="str">
        <f>Price!C119</f>
        <v>M5</v>
      </c>
      <c r="F119" t="b">
        <f>AND(Diagonals!C119=Dual_Tema!C119,Trendlines!C119=Dual_Tema!C119,KC!C119=Dual_Tema!C119,Pinbar!C119=Dual_Tema!C119,Price!C119=Dual_Tema!C119,SR_Levels!C119=Dual_Tema!C119,Tema_Hrma_Smma!C119=Dual_Tema!C119,HA!C119=Dual_Tema!C119,ZigZag!C119=Dual_Tema!C119,ZScore!C119=Dual_Tema!C119)</f>
        <v>1</v>
      </c>
      <c r="G119">
        <f>Price!D119</f>
        <v>5163.13</v>
      </c>
      <c r="H119" t="b">
        <f>AND(Diagonals!D119=Dual_Tema!D119,Trendlines!D119=Dual_Tema!D119,KC!D119=Dual_Tema!D119,Pinbar!D119=Dual_Tema!D119,Price!D119=Dual_Tema!D119,SR_Levels!D119=Dual_Tema!D119,Tema_Hrma_Smma!D119=Dual_Tema!D119,HA!D119=Dual_Tema!D119,ZigZag!D119=Dual_Tema!D119,ZScore!D119=Dual_Tema!D119)</f>
        <v>1</v>
      </c>
      <c r="J119" t="b">
        <f t="shared" si="1"/>
        <v>1</v>
      </c>
    </row>
    <row r="120" spans="1:10" x14ac:dyDescent="0.55000000000000004">
      <c r="A120">
        <f>Price!L120</f>
        <v>1772064000</v>
      </c>
      <c r="B120" t="b">
        <f>AND(Diagonals!Q120=Dual_Tema!J120,Trendlines!Q120=Dual_Tema!J120,KC!R120=Dual_Tema!J120,Pinbar!I120=Dual_Tema!J120,Price!L120=Dual_Tema!J120,SR_Levels!P120=Dual_Tema!J120,Tema_Hrma_Smma!K120=Dual_Tema!J120,HA!P120=Dual_Tema!J120,ZigZag!K120=Dual_Tema!J120,ZScore!O120=Dual_Tema!J120)</f>
        <v>1</v>
      </c>
      <c r="C120" t="str">
        <f>Price!B120</f>
        <v>XAUUSD</v>
      </c>
      <c r="D120" t="b">
        <f>AND(Diagonals!B120=Dual_Tema!B120,Trendlines!B120=Dual_Tema!B120,KC!B120=Dual_Tema!B120,Pinbar!B120=Dual_Tema!B120,Price!B120=Dual_Tema!B120,SR_Levels!B120=Dual_Tema!B120,Tema_Hrma_Smma!B120=Dual_Tema!B120,HA!B120=Dual_Tema!B120,ZigZag!B120=Dual_Tema!B120,ZScore!B120=Dual_Tema!B120)</f>
        <v>1</v>
      </c>
      <c r="E120" t="str">
        <f>Price!C120</f>
        <v>M5</v>
      </c>
      <c r="F120" t="b">
        <f>AND(Diagonals!C120=Dual_Tema!C120,Trendlines!C120=Dual_Tema!C120,KC!C120=Dual_Tema!C120,Pinbar!C120=Dual_Tema!C120,Price!C120=Dual_Tema!C120,SR_Levels!C120=Dual_Tema!C120,Tema_Hrma_Smma!C120=Dual_Tema!C120,HA!C120=Dual_Tema!C120,ZigZag!C120=Dual_Tema!C120,ZScore!C120=Dual_Tema!C120)</f>
        <v>1</v>
      </c>
      <c r="G120">
        <f>Price!D120</f>
        <v>5160.24</v>
      </c>
      <c r="H120" t="b">
        <f>AND(Diagonals!D120=Dual_Tema!D120,Trendlines!D120=Dual_Tema!D120,KC!D120=Dual_Tema!D120,Pinbar!D120=Dual_Tema!D120,Price!D120=Dual_Tema!D120,SR_Levels!D120=Dual_Tema!D120,Tema_Hrma_Smma!D120=Dual_Tema!D120,HA!D120=Dual_Tema!D120,ZigZag!D120=Dual_Tema!D120,ZScore!D120=Dual_Tema!D120)</f>
        <v>1</v>
      </c>
      <c r="J120" t="b">
        <f t="shared" si="1"/>
        <v>1</v>
      </c>
    </row>
    <row r="121" spans="1:10" x14ac:dyDescent="0.55000000000000004">
      <c r="A121">
        <f>Price!L121</f>
        <v>1772064300</v>
      </c>
      <c r="B121" t="b">
        <f>AND(Diagonals!Q121=Dual_Tema!J121,Trendlines!Q121=Dual_Tema!J121,KC!R121=Dual_Tema!J121,Pinbar!I121=Dual_Tema!J121,Price!L121=Dual_Tema!J121,SR_Levels!P121=Dual_Tema!J121,Tema_Hrma_Smma!K121=Dual_Tema!J121,HA!P121=Dual_Tema!J121,ZigZag!K121=Dual_Tema!J121,ZScore!O121=Dual_Tema!J121)</f>
        <v>1</v>
      </c>
      <c r="C121" t="str">
        <f>Price!B121</f>
        <v>XAUUSD</v>
      </c>
      <c r="D121" t="b">
        <f>AND(Diagonals!B121=Dual_Tema!B121,Trendlines!B121=Dual_Tema!B121,KC!B121=Dual_Tema!B121,Pinbar!B121=Dual_Tema!B121,Price!B121=Dual_Tema!B121,SR_Levels!B121=Dual_Tema!B121,Tema_Hrma_Smma!B121=Dual_Tema!B121,HA!B121=Dual_Tema!B121,ZigZag!B121=Dual_Tema!B121,ZScore!B121=Dual_Tema!B121)</f>
        <v>1</v>
      </c>
      <c r="E121" t="str">
        <f>Price!C121</f>
        <v>M5</v>
      </c>
      <c r="F121" t="b">
        <f>AND(Diagonals!C121=Dual_Tema!C121,Trendlines!C121=Dual_Tema!C121,KC!C121=Dual_Tema!C121,Pinbar!C121=Dual_Tema!C121,Price!C121=Dual_Tema!C121,SR_Levels!C121=Dual_Tema!C121,Tema_Hrma_Smma!C121=Dual_Tema!C121,HA!C121=Dual_Tema!C121,ZigZag!C121=Dual_Tema!C121,ZScore!C121=Dual_Tema!C121)</f>
        <v>1</v>
      </c>
      <c r="G121">
        <f>Price!D121</f>
        <v>5161.95</v>
      </c>
      <c r="H121" t="b">
        <f>AND(Diagonals!D121=Dual_Tema!D121,Trendlines!D121=Dual_Tema!D121,KC!D121=Dual_Tema!D121,Pinbar!D121=Dual_Tema!D121,Price!D121=Dual_Tema!D121,SR_Levels!D121=Dual_Tema!D121,Tema_Hrma_Smma!D121=Dual_Tema!D121,HA!D121=Dual_Tema!D121,ZigZag!D121=Dual_Tema!D121,ZScore!D121=Dual_Tema!D121)</f>
        <v>1</v>
      </c>
      <c r="J121" t="b">
        <f t="shared" si="1"/>
        <v>1</v>
      </c>
    </row>
    <row r="122" spans="1:10" x14ac:dyDescent="0.55000000000000004">
      <c r="A122">
        <f>Price!L122</f>
        <v>1772064600</v>
      </c>
      <c r="B122" t="b">
        <f>AND(Diagonals!Q122=Dual_Tema!J122,Trendlines!Q122=Dual_Tema!J122,KC!R122=Dual_Tema!J122,Pinbar!I122=Dual_Tema!J122,Price!L122=Dual_Tema!J122,SR_Levels!P122=Dual_Tema!J122,Tema_Hrma_Smma!K122=Dual_Tema!J122,HA!P122=Dual_Tema!J122,ZigZag!K122=Dual_Tema!J122,ZScore!O122=Dual_Tema!J122)</f>
        <v>1</v>
      </c>
      <c r="C122" t="str">
        <f>Price!B122</f>
        <v>XAUUSD</v>
      </c>
      <c r="D122" t="b">
        <f>AND(Diagonals!B122=Dual_Tema!B122,Trendlines!B122=Dual_Tema!B122,KC!B122=Dual_Tema!B122,Pinbar!B122=Dual_Tema!B122,Price!B122=Dual_Tema!B122,SR_Levels!B122=Dual_Tema!B122,Tema_Hrma_Smma!B122=Dual_Tema!B122,HA!B122=Dual_Tema!B122,ZigZag!B122=Dual_Tema!B122,ZScore!B122=Dual_Tema!B122)</f>
        <v>1</v>
      </c>
      <c r="E122" t="str">
        <f>Price!C122</f>
        <v>M5</v>
      </c>
      <c r="F122" t="b">
        <f>AND(Diagonals!C122=Dual_Tema!C122,Trendlines!C122=Dual_Tema!C122,KC!C122=Dual_Tema!C122,Pinbar!C122=Dual_Tema!C122,Price!C122=Dual_Tema!C122,SR_Levels!C122=Dual_Tema!C122,Tema_Hrma_Smma!C122=Dual_Tema!C122,HA!C122=Dual_Tema!C122,ZigZag!C122=Dual_Tema!C122,ZScore!C122=Dual_Tema!C122)</f>
        <v>1</v>
      </c>
      <c r="G122">
        <f>Price!D122</f>
        <v>5167.67</v>
      </c>
      <c r="H122" t="b">
        <f>AND(Diagonals!D122=Dual_Tema!D122,Trendlines!D122=Dual_Tema!D122,KC!D122=Dual_Tema!D122,Pinbar!D122=Dual_Tema!D122,Price!D122=Dual_Tema!D122,SR_Levels!D122=Dual_Tema!D122,Tema_Hrma_Smma!D122=Dual_Tema!D122,HA!D122=Dual_Tema!D122,ZigZag!D122=Dual_Tema!D122,ZScore!D122=Dual_Tema!D122)</f>
        <v>1</v>
      </c>
      <c r="J122" t="b">
        <f t="shared" si="1"/>
        <v>1</v>
      </c>
    </row>
    <row r="123" spans="1:10" x14ac:dyDescent="0.55000000000000004">
      <c r="A123">
        <f>Price!L123</f>
        <v>1772064900</v>
      </c>
      <c r="B123" t="b">
        <f>AND(Diagonals!Q123=Dual_Tema!J123,Trendlines!Q123=Dual_Tema!J123,KC!R123=Dual_Tema!J123,Pinbar!I123=Dual_Tema!J123,Price!L123=Dual_Tema!J123,SR_Levels!P123=Dual_Tema!J123,Tema_Hrma_Smma!K123=Dual_Tema!J123,HA!P123=Dual_Tema!J123,ZigZag!K123=Dual_Tema!J123,ZScore!O123=Dual_Tema!J123)</f>
        <v>1</v>
      </c>
      <c r="C123" t="str">
        <f>Price!B123</f>
        <v>XAUUSD</v>
      </c>
      <c r="D123" t="b">
        <f>AND(Diagonals!B123=Dual_Tema!B123,Trendlines!B123=Dual_Tema!B123,KC!B123=Dual_Tema!B123,Pinbar!B123=Dual_Tema!B123,Price!B123=Dual_Tema!B123,SR_Levels!B123=Dual_Tema!B123,Tema_Hrma_Smma!B123=Dual_Tema!B123,HA!B123=Dual_Tema!B123,ZigZag!B123=Dual_Tema!B123,ZScore!B123=Dual_Tema!B123)</f>
        <v>1</v>
      </c>
      <c r="E123" t="str">
        <f>Price!C123</f>
        <v>M5</v>
      </c>
      <c r="F123" t="b">
        <f>AND(Diagonals!C123=Dual_Tema!C123,Trendlines!C123=Dual_Tema!C123,KC!C123=Dual_Tema!C123,Pinbar!C123=Dual_Tema!C123,Price!C123=Dual_Tema!C123,SR_Levels!C123=Dual_Tema!C123,Tema_Hrma_Smma!C123=Dual_Tema!C123,HA!C123=Dual_Tema!C123,ZigZag!C123=Dual_Tema!C123,ZScore!C123=Dual_Tema!C123)</f>
        <v>1</v>
      </c>
      <c r="G123">
        <f>Price!D123</f>
        <v>5169.72</v>
      </c>
      <c r="H123" t="b">
        <f>AND(Diagonals!D123=Dual_Tema!D123,Trendlines!D123=Dual_Tema!D123,KC!D123=Dual_Tema!D123,Pinbar!D123=Dual_Tema!D123,Price!D123=Dual_Tema!D123,SR_Levels!D123=Dual_Tema!D123,Tema_Hrma_Smma!D123=Dual_Tema!D123,HA!D123=Dual_Tema!D123,ZigZag!D123=Dual_Tema!D123,ZScore!D123=Dual_Tema!D123)</f>
        <v>1</v>
      </c>
      <c r="J123" t="b">
        <f t="shared" si="1"/>
        <v>1</v>
      </c>
    </row>
    <row r="124" spans="1:10" x14ac:dyDescent="0.55000000000000004">
      <c r="A124">
        <f>Price!L124</f>
        <v>1772065200</v>
      </c>
      <c r="B124" t="b">
        <f>AND(Diagonals!Q124=Dual_Tema!J124,Trendlines!Q124=Dual_Tema!J124,KC!R124=Dual_Tema!J124,Pinbar!I124=Dual_Tema!J124,Price!L124=Dual_Tema!J124,SR_Levels!P124=Dual_Tema!J124,Tema_Hrma_Smma!K124=Dual_Tema!J124,HA!P124=Dual_Tema!J124,ZigZag!K124=Dual_Tema!J124,ZScore!O124=Dual_Tema!J124)</f>
        <v>1</v>
      </c>
      <c r="C124" t="str">
        <f>Price!B124</f>
        <v>XAUUSD</v>
      </c>
      <c r="D124" t="b">
        <f>AND(Diagonals!B124=Dual_Tema!B124,Trendlines!B124=Dual_Tema!B124,KC!B124=Dual_Tema!B124,Pinbar!B124=Dual_Tema!B124,Price!B124=Dual_Tema!B124,SR_Levels!B124=Dual_Tema!B124,Tema_Hrma_Smma!B124=Dual_Tema!B124,HA!B124=Dual_Tema!B124,ZigZag!B124=Dual_Tema!B124,ZScore!B124=Dual_Tema!B124)</f>
        <v>1</v>
      </c>
      <c r="E124" t="str">
        <f>Price!C124</f>
        <v>M5</v>
      </c>
      <c r="F124" t="b">
        <f>AND(Diagonals!C124=Dual_Tema!C124,Trendlines!C124=Dual_Tema!C124,KC!C124=Dual_Tema!C124,Pinbar!C124=Dual_Tema!C124,Price!C124=Dual_Tema!C124,SR_Levels!C124=Dual_Tema!C124,Tema_Hrma_Smma!C124=Dual_Tema!C124,HA!C124=Dual_Tema!C124,ZigZag!C124=Dual_Tema!C124,ZScore!C124=Dual_Tema!C124)</f>
        <v>1</v>
      </c>
      <c r="G124">
        <f>Price!D124</f>
        <v>5180.9399999999996</v>
      </c>
      <c r="H124" t="b">
        <f>AND(Diagonals!D124=Dual_Tema!D124,Trendlines!D124=Dual_Tema!D124,KC!D124=Dual_Tema!D124,Pinbar!D124=Dual_Tema!D124,Price!D124=Dual_Tema!D124,SR_Levels!D124=Dual_Tema!D124,Tema_Hrma_Smma!D124=Dual_Tema!D124,HA!D124=Dual_Tema!D124,ZigZag!D124=Dual_Tema!D124,ZScore!D124=Dual_Tema!D124)</f>
        <v>1</v>
      </c>
      <c r="J124" t="b">
        <f t="shared" si="1"/>
        <v>1</v>
      </c>
    </row>
    <row r="125" spans="1:10" x14ac:dyDescent="0.55000000000000004">
      <c r="A125">
        <f>Price!L125</f>
        <v>1772065500</v>
      </c>
      <c r="B125" t="b">
        <f>AND(Diagonals!Q125=Dual_Tema!J125,Trendlines!Q125=Dual_Tema!J125,KC!R125=Dual_Tema!J125,Pinbar!I125=Dual_Tema!J125,Price!L125=Dual_Tema!J125,SR_Levels!P125=Dual_Tema!J125,Tema_Hrma_Smma!K125=Dual_Tema!J125,HA!P125=Dual_Tema!J125,ZigZag!K125=Dual_Tema!J125,ZScore!O125=Dual_Tema!J125)</f>
        <v>1</v>
      </c>
      <c r="C125" t="str">
        <f>Price!B125</f>
        <v>XAUUSD</v>
      </c>
      <c r="D125" t="b">
        <f>AND(Diagonals!B125=Dual_Tema!B125,Trendlines!B125=Dual_Tema!B125,KC!B125=Dual_Tema!B125,Pinbar!B125=Dual_Tema!B125,Price!B125=Dual_Tema!B125,SR_Levels!B125=Dual_Tema!B125,Tema_Hrma_Smma!B125=Dual_Tema!B125,HA!B125=Dual_Tema!B125,ZigZag!B125=Dual_Tema!B125,ZScore!B125=Dual_Tema!B125)</f>
        <v>1</v>
      </c>
      <c r="E125" t="str">
        <f>Price!C125</f>
        <v>M5</v>
      </c>
      <c r="F125" t="b">
        <f>AND(Diagonals!C125=Dual_Tema!C125,Trendlines!C125=Dual_Tema!C125,KC!C125=Dual_Tema!C125,Pinbar!C125=Dual_Tema!C125,Price!C125=Dual_Tema!C125,SR_Levels!C125=Dual_Tema!C125,Tema_Hrma_Smma!C125=Dual_Tema!C125,HA!C125=Dual_Tema!C125,ZigZag!C125=Dual_Tema!C125,ZScore!C125=Dual_Tema!C125)</f>
        <v>1</v>
      </c>
      <c r="G125">
        <f>Price!D125</f>
        <v>5185.25</v>
      </c>
      <c r="H125" t="b">
        <f>AND(Diagonals!D125=Dual_Tema!D125,Trendlines!D125=Dual_Tema!D125,KC!D125=Dual_Tema!D125,Pinbar!D125=Dual_Tema!D125,Price!D125=Dual_Tema!D125,SR_Levels!D125=Dual_Tema!D125,Tema_Hrma_Smma!D125=Dual_Tema!D125,HA!D125=Dual_Tema!D125,ZigZag!D125=Dual_Tema!D125,ZScore!D125=Dual_Tema!D125)</f>
        <v>1</v>
      </c>
      <c r="J125" t="b">
        <f t="shared" si="1"/>
        <v>1</v>
      </c>
    </row>
    <row r="126" spans="1:10" x14ac:dyDescent="0.55000000000000004">
      <c r="A126">
        <f>Price!L126</f>
        <v>1772065800</v>
      </c>
      <c r="B126" t="b">
        <f>AND(Diagonals!Q126=Dual_Tema!J126,Trendlines!Q126=Dual_Tema!J126,KC!R126=Dual_Tema!J126,Pinbar!I126=Dual_Tema!J126,Price!L126=Dual_Tema!J126,SR_Levels!P126=Dual_Tema!J126,Tema_Hrma_Smma!K126=Dual_Tema!J126,HA!P126=Dual_Tema!J126,ZigZag!K126=Dual_Tema!J126,ZScore!O126=Dual_Tema!J126)</f>
        <v>1</v>
      </c>
      <c r="C126" t="str">
        <f>Price!B126</f>
        <v>XAUUSD</v>
      </c>
      <c r="D126" t="b">
        <f>AND(Diagonals!B126=Dual_Tema!B126,Trendlines!B126=Dual_Tema!B126,KC!B126=Dual_Tema!B126,Pinbar!B126=Dual_Tema!B126,Price!B126=Dual_Tema!B126,SR_Levels!B126=Dual_Tema!B126,Tema_Hrma_Smma!B126=Dual_Tema!B126,HA!B126=Dual_Tema!B126,ZigZag!B126=Dual_Tema!B126,ZScore!B126=Dual_Tema!B126)</f>
        <v>1</v>
      </c>
      <c r="E126" t="str">
        <f>Price!C126</f>
        <v>M5</v>
      </c>
      <c r="F126" t="b">
        <f>AND(Diagonals!C126=Dual_Tema!C126,Trendlines!C126=Dual_Tema!C126,KC!C126=Dual_Tema!C126,Pinbar!C126=Dual_Tema!C126,Price!C126=Dual_Tema!C126,SR_Levels!C126=Dual_Tema!C126,Tema_Hrma_Smma!C126=Dual_Tema!C126,HA!C126=Dual_Tema!C126,ZigZag!C126=Dual_Tema!C126,ZScore!C126=Dual_Tema!C126)</f>
        <v>1</v>
      </c>
      <c r="G126">
        <f>Price!D126</f>
        <v>5182.32</v>
      </c>
      <c r="H126" t="b">
        <f>AND(Diagonals!D126=Dual_Tema!D126,Trendlines!D126=Dual_Tema!D126,KC!D126=Dual_Tema!D126,Pinbar!D126=Dual_Tema!D126,Price!D126=Dual_Tema!D126,SR_Levels!D126=Dual_Tema!D126,Tema_Hrma_Smma!D126=Dual_Tema!D126,HA!D126=Dual_Tema!D126,ZigZag!D126=Dual_Tema!D126,ZScore!D126=Dual_Tema!D126)</f>
        <v>1</v>
      </c>
      <c r="J126" t="b">
        <f t="shared" si="1"/>
        <v>1</v>
      </c>
    </row>
    <row r="127" spans="1:10" x14ac:dyDescent="0.55000000000000004">
      <c r="A127">
        <f>Price!L127</f>
        <v>1772066100</v>
      </c>
      <c r="B127" t="b">
        <f>AND(Diagonals!Q127=Dual_Tema!J127,Trendlines!Q127=Dual_Tema!J127,KC!R127=Dual_Tema!J127,Pinbar!I127=Dual_Tema!J127,Price!L127=Dual_Tema!J127,SR_Levels!P127=Dual_Tema!J127,Tema_Hrma_Smma!K127=Dual_Tema!J127,HA!P127=Dual_Tema!J127,ZigZag!K127=Dual_Tema!J127,ZScore!O127=Dual_Tema!J127)</f>
        <v>1</v>
      </c>
      <c r="C127" t="str">
        <f>Price!B127</f>
        <v>XAUUSD</v>
      </c>
      <c r="D127" t="b">
        <f>AND(Diagonals!B127=Dual_Tema!B127,Trendlines!B127=Dual_Tema!B127,KC!B127=Dual_Tema!B127,Pinbar!B127=Dual_Tema!B127,Price!B127=Dual_Tema!B127,SR_Levels!B127=Dual_Tema!B127,Tema_Hrma_Smma!B127=Dual_Tema!B127,HA!B127=Dual_Tema!B127,ZigZag!B127=Dual_Tema!B127,ZScore!B127=Dual_Tema!B127)</f>
        <v>1</v>
      </c>
      <c r="E127" t="str">
        <f>Price!C127</f>
        <v>M5</v>
      </c>
      <c r="F127" t="b">
        <f>AND(Diagonals!C127=Dual_Tema!C127,Trendlines!C127=Dual_Tema!C127,KC!C127=Dual_Tema!C127,Pinbar!C127=Dual_Tema!C127,Price!C127=Dual_Tema!C127,SR_Levels!C127=Dual_Tema!C127,Tema_Hrma_Smma!C127=Dual_Tema!C127,HA!C127=Dual_Tema!C127,ZigZag!C127=Dual_Tema!C127,ZScore!C127=Dual_Tema!C127)</f>
        <v>1</v>
      </c>
      <c r="G127">
        <f>Price!D127</f>
        <v>5182.63</v>
      </c>
      <c r="H127" t="b">
        <f>AND(Diagonals!D127=Dual_Tema!D127,Trendlines!D127=Dual_Tema!D127,KC!D127=Dual_Tema!D127,Pinbar!D127=Dual_Tema!D127,Price!D127=Dual_Tema!D127,SR_Levels!D127=Dual_Tema!D127,Tema_Hrma_Smma!D127=Dual_Tema!D127,HA!D127=Dual_Tema!D127,ZigZag!D127=Dual_Tema!D127,ZScore!D127=Dual_Tema!D127)</f>
        <v>1</v>
      </c>
      <c r="J127" t="b">
        <f t="shared" si="1"/>
        <v>1</v>
      </c>
    </row>
    <row r="128" spans="1:10" x14ac:dyDescent="0.55000000000000004">
      <c r="A128">
        <f>Price!L128</f>
        <v>1772066400</v>
      </c>
      <c r="B128" t="b">
        <f>AND(Diagonals!Q128=Dual_Tema!J128,Trendlines!Q128=Dual_Tema!J128,KC!R128=Dual_Tema!J128,Pinbar!I128=Dual_Tema!J128,Price!L128=Dual_Tema!J128,SR_Levels!P128=Dual_Tema!J128,Tema_Hrma_Smma!K128=Dual_Tema!J128,HA!P128=Dual_Tema!J128,ZigZag!K128=Dual_Tema!J128,ZScore!O128=Dual_Tema!J128)</f>
        <v>1</v>
      </c>
      <c r="C128" t="str">
        <f>Price!B128</f>
        <v>XAUUSD</v>
      </c>
      <c r="D128" t="b">
        <f>AND(Diagonals!B128=Dual_Tema!B128,Trendlines!B128=Dual_Tema!B128,KC!B128=Dual_Tema!B128,Pinbar!B128=Dual_Tema!B128,Price!B128=Dual_Tema!B128,SR_Levels!B128=Dual_Tema!B128,Tema_Hrma_Smma!B128=Dual_Tema!B128,HA!B128=Dual_Tema!B128,ZigZag!B128=Dual_Tema!B128,ZScore!B128=Dual_Tema!B128)</f>
        <v>1</v>
      </c>
      <c r="E128" t="str">
        <f>Price!C128</f>
        <v>M5</v>
      </c>
      <c r="F128" t="b">
        <f>AND(Diagonals!C128=Dual_Tema!C128,Trendlines!C128=Dual_Tema!C128,KC!C128=Dual_Tema!C128,Pinbar!C128=Dual_Tema!C128,Price!C128=Dual_Tema!C128,SR_Levels!C128=Dual_Tema!C128,Tema_Hrma_Smma!C128=Dual_Tema!C128,HA!C128=Dual_Tema!C128,ZigZag!C128=Dual_Tema!C128,ZScore!C128=Dual_Tema!C128)</f>
        <v>1</v>
      </c>
      <c r="G128">
        <f>Price!D128</f>
        <v>5188.37</v>
      </c>
      <c r="H128" t="b">
        <f>AND(Diagonals!D128=Dual_Tema!D128,Trendlines!D128=Dual_Tema!D128,KC!D128=Dual_Tema!D128,Pinbar!D128=Dual_Tema!D128,Price!D128=Dual_Tema!D128,SR_Levels!D128=Dual_Tema!D128,Tema_Hrma_Smma!D128=Dual_Tema!D128,HA!D128=Dual_Tema!D128,ZigZag!D128=Dual_Tema!D128,ZScore!D128=Dual_Tema!D128)</f>
        <v>1</v>
      </c>
      <c r="J128" t="b">
        <f t="shared" si="1"/>
        <v>1</v>
      </c>
    </row>
    <row r="129" spans="1:10" x14ac:dyDescent="0.55000000000000004">
      <c r="A129">
        <f>Price!L129</f>
        <v>1772066700</v>
      </c>
      <c r="B129" t="b">
        <f>AND(Diagonals!Q129=Dual_Tema!J129,Trendlines!Q129=Dual_Tema!J129,KC!R129=Dual_Tema!J129,Pinbar!I129=Dual_Tema!J129,Price!L129=Dual_Tema!J129,SR_Levels!P129=Dual_Tema!J129,Tema_Hrma_Smma!K129=Dual_Tema!J129,HA!P129=Dual_Tema!J129,ZigZag!K129=Dual_Tema!J129,ZScore!O129=Dual_Tema!J129)</f>
        <v>1</v>
      </c>
      <c r="C129" t="str">
        <f>Price!B129</f>
        <v>XAUUSD</v>
      </c>
      <c r="D129" t="b">
        <f>AND(Diagonals!B129=Dual_Tema!B129,Trendlines!B129=Dual_Tema!B129,KC!B129=Dual_Tema!B129,Pinbar!B129=Dual_Tema!B129,Price!B129=Dual_Tema!B129,SR_Levels!B129=Dual_Tema!B129,Tema_Hrma_Smma!B129=Dual_Tema!B129,HA!B129=Dual_Tema!B129,ZigZag!B129=Dual_Tema!B129,ZScore!B129=Dual_Tema!B129)</f>
        <v>1</v>
      </c>
      <c r="E129" t="str">
        <f>Price!C129</f>
        <v>M5</v>
      </c>
      <c r="F129" t="b">
        <f>AND(Diagonals!C129=Dual_Tema!C129,Trendlines!C129=Dual_Tema!C129,KC!C129=Dual_Tema!C129,Pinbar!C129=Dual_Tema!C129,Price!C129=Dual_Tema!C129,SR_Levels!C129=Dual_Tema!C129,Tema_Hrma_Smma!C129=Dual_Tema!C129,HA!C129=Dual_Tema!C129,ZigZag!C129=Dual_Tema!C129,ZScore!C129=Dual_Tema!C129)</f>
        <v>1</v>
      </c>
      <c r="G129">
        <f>Price!D129</f>
        <v>5185.97</v>
      </c>
      <c r="H129" t="b">
        <f>AND(Diagonals!D129=Dual_Tema!D129,Trendlines!D129=Dual_Tema!D129,KC!D129=Dual_Tema!D129,Pinbar!D129=Dual_Tema!D129,Price!D129=Dual_Tema!D129,SR_Levels!D129=Dual_Tema!D129,Tema_Hrma_Smma!D129=Dual_Tema!D129,HA!D129=Dual_Tema!D129,ZigZag!D129=Dual_Tema!D129,ZScore!D129=Dual_Tema!D129)</f>
        <v>1</v>
      </c>
      <c r="J129" t="b">
        <f t="shared" si="1"/>
        <v>1</v>
      </c>
    </row>
    <row r="130" spans="1:10" x14ac:dyDescent="0.55000000000000004">
      <c r="A130">
        <f>Price!L130</f>
        <v>1772067000</v>
      </c>
      <c r="B130" t="b">
        <f>AND(Diagonals!Q130=Dual_Tema!J130,Trendlines!Q130=Dual_Tema!J130,KC!R130=Dual_Tema!J130,Pinbar!I130=Dual_Tema!J130,Price!L130=Dual_Tema!J130,SR_Levels!P130=Dual_Tema!J130,Tema_Hrma_Smma!K130=Dual_Tema!J130,HA!P130=Dual_Tema!J130,ZigZag!K130=Dual_Tema!J130,ZScore!O130=Dual_Tema!J130)</f>
        <v>1</v>
      </c>
      <c r="C130" t="str">
        <f>Price!B130</f>
        <v>XAUUSD</v>
      </c>
      <c r="D130" t="b">
        <f>AND(Diagonals!B130=Dual_Tema!B130,Trendlines!B130=Dual_Tema!B130,KC!B130=Dual_Tema!B130,Pinbar!B130=Dual_Tema!B130,Price!B130=Dual_Tema!B130,SR_Levels!B130=Dual_Tema!B130,Tema_Hrma_Smma!B130=Dual_Tema!B130,HA!B130=Dual_Tema!B130,ZigZag!B130=Dual_Tema!B130,ZScore!B130=Dual_Tema!B130)</f>
        <v>1</v>
      </c>
      <c r="E130" t="str">
        <f>Price!C130</f>
        <v>M5</v>
      </c>
      <c r="F130" t="b">
        <f>AND(Diagonals!C130=Dual_Tema!C130,Trendlines!C130=Dual_Tema!C130,KC!C130=Dual_Tema!C130,Pinbar!C130=Dual_Tema!C130,Price!C130=Dual_Tema!C130,SR_Levels!C130=Dual_Tema!C130,Tema_Hrma_Smma!C130=Dual_Tema!C130,HA!C130=Dual_Tema!C130,ZigZag!C130=Dual_Tema!C130,ZScore!C130=Dual_Tema!C130)</f>
        <v>1</v>
      </c>
      <c r="G130">
        <f>Price!D130</f>
        <v>5189.7</v>
      </c>
      <c r="H130" t="b">
        <f>AND(Diagonals!D130=Dual_Tema!D130,Trendlines!D130=Dual_Tema!D130,KC!D130=Dual_Tema!D130,Pinbar!D130=Dual_Tema!D130,Price!D130=Dual_Tema!D130,SR_Levels!D130=Dual_Tema!D130,Tema_Hrma_Smma!D130=Dual_Tema!D130,HA!D130=Dual_Tema!D130,ZigZag!D130=Dual_Tema!D130,ZScore!D130=Dual_Tema!D130)</f>
        <v>1</v>
      </c>
      <c r="J130" t="b">
        <f t="shared" si="1"/>
        <v>1</v>
      </c>
    </row>
    <row r="131" spans="1:10" x14ac:dyDescent="0.55000000000000004">
      <c r="A131">
        <f>Price!L131</f>
        <v>1772067300</v>
      </c>
      <c r="B131" t="b">
        <f>AND(Diagonals!Q131=Dual_Tema!J131,Trendlines!Q131=Dual_Tema!J131,KC!R131=Dual_Tema!J131,Pinbar!I131=Dual_Tema!J131,Price!L131=Dual_Tema!J131,SR_Levels!P131=Dual_Tema!J131,Tema_Hrma_Smma!K131=Dual_Tema!J131,HA!P131=Dual_Tema!J131,ZigZag!K131=Dual_Tema!J131,ZScore!O131=Dual_Tema!J131)</f>
        <v>1</v>
      </c>
      <c r="C131" t="str">
        <f>Price!B131</f>
        <v>XAUUSD</v>
      </c>
      <c r="D131" t="b">
        <f>AND(Diagonals!B131=Dual_Tema!B131,Trendlines!B131=Dual_Tema!B131,KC!B131=Dual_Tema!B131,Pinbar!B131=Dual_Tema!B131,Price!B131=Dual_Tema!B131,SR_Levels!B131=Dual_Tema!B131,Tema_Hrma_Smma!B131=Dual_Tema!B131,HA!B131=Dual_Tema!B131,ZigZag!B131=Dual_Tema!B131,ZScore!B131=Dual_Tema!B131)</f>
        <v>1</v>
      </c>
      <c r="E131" t="str">
        <f>Price!C131</f>
        <v>M5</v>
      </c>
      <c r="F131" t="b">
        <f>AND(Diagonals!C131=Dual_Tema!C131,Trendlines!C131=Dual_Tema!C131,KC!C131=Dual_Tema!C131,Pinbar!C131=Dual_Tema!C131,Price!C131=Dual_Tema!C131,SR_Levels!C131=Dual_Tema!C131,Tema_Hrma_Smma!C131=Dual_Tema!C131,HA!C131=Dual_Tema!C131,ZigZag!C131=Dual_Tema!C131,ZScore!C131=Dual_Tema!C131)</f>
        <v>1</v>
      </c>
      <c r="G131">
        <f>Price!D131</f>
        <v>5188.3100000000004</v>
      </c>
      <c r="H131" t="b">
        <f>AND(Diagonals!D131=Dual_Tema!D131,Trendlines!D131=Dual_Tema!D131,KC!D131=Dual_Tema!D131,Pinbar!D131=Dual_Tema!D131,Price!D131=Dual_Tema!D131,SR_Levels!D131=Dual_Tema!D131,Tema_Hrma_Smma!D131=Dual_Tema!D131,HA!D131=Dual_Tema!D131,ZigZag!D131=Dual_Tema!D131,ZScore!D131=Dual_Tema!D131)</f>
        <v>1</v>
      </c>
      <c r="J131" t="b">
        <f t="shared" ref="J131:J194" si="2">AND(B131=TRUE,D131=TRUE,F131=TRUE,H131=TRUE)</f>
        <v>1</v>
      </c>
    </row>
    <row r="132" spans="1:10" x14ac:dyDescent="0.55000000000000004">
      <c r="A132">
        <f>Price!L132</f>
        <v>1772067600</v>
      </c>
      <c r="B132" t="b">
        <f>AND(Diagonals!Q132=Dual_Tema!J132,Trendlines!Q132=Dual_Tema!J132,KC!R132=Dual_Tema!J132,Pinbar!I132=Dual_Tema!J132,Price!L132=Dual_Tema!J132,SR_Levels!P132=Dual_Tema!J132,Tema_Hrma_Smma!K132=Dual_Tema!J132,HA!P132=Dual_Tema!J132,ZigZag!K132=Dual_Tema!J132,ZScore!O132=Dual_Tema!J132)</f>
        <v>1</v>
      </c>
      <c r="C132" t="str">
        <f>Price!B132</f>
        <v>XAUUSD</v>
      </c>
      <c r="D132" t="b">
        <f>AND(Diagonals!B132=Dual_Tema!B132,Trendlines!B132=Dual_Tema!B132,KC!B132=Dual_Tema!B132,Pinbar!B132=Dual_Tema!B132,Price!B132=Dual_Tema!B132,SR_Levels!B132=Dual_Tema!B132,Tema_Hrma_Smma!B132=Dual_Tema!B132,HA!B132=Dual_Tema!B132,ZigZag!B132=Dual_Tema!B132,ZScore!B132=Dual_Tema!B132)</f>
        <v>1</v>
      </c>
      <c r="E132" t="str">
        <f>Price!C132</f>
        <v>M5</v>
      </c>
      <c r="F132" t="b">
        <f>AND(Diagonals!C132=Dual_Tema!C132,Trendlines!C132=Dual_Tema!C132,KC!C132=Dual_Tema!C132,Pinbar!C132=Dual_Tema!C132,Price!C132=Dual_Tema!C132,SR_Levels!C132=Dual_Tema!C132,Tema_Hrma_Smma!C132=Dual_Tema!C132,HA!C132=Dual_Tema!C132,ZigZag!C132=Dual_Tema!C132,ZScore!C132=Dual_Tema!C132)</f>
        <v>1</v>
      </c>
      <c r="G132">
        <f>Price!D132</f>
        <v>5194.75</v>
      </c>
      <c r="H132" t="b">
        <f>AND(Diagonals!D132=Dual_Tema!D132,Trendlines!D132=Dual_Tema!D132,KC!D132=Dual_Tema!D132,Pinbar!D132=Dual_Tema!D132,Price!D132=Dual_Tema!D132,SR_Levels!D132=Dual_Tema!D132,Tema_Hrma_Smma!D132=Dual_Tema!D132,HA!D132=Dual_Tema!D132,ZigZag!D132=Dual_Tema!D132,ZScore!D132=Dual_Tema!D132)</f>
        <v>1</v>
      </c>
      <c r="J132" t="b">
        <f t="shared" si="2"/>
        <v>1</v>
      </c>
    </row>
    <row r="133" spans="1:10" x14ac:dyDescent="0.55000000000000004">
      <c r="A133">
        <f>Price!L133</f>
        <v>1772067900</v>
      </c>
      <c r="B133" t="b">
        <f>AND(Diagonals!Q133=Dual_Tema!J133,Trendlines!Q133=Dual_Tema!J133,KC!R133=Dual_Tema!J133,Pinbar!I133=Dual_Tema!J133,Price!L133=Dual_Tema!J133,SR_Levels!P133=Dual_Tema!J133,Tema_Hrma_Smma!K133=Dual_Tema!J133,HA!P133=Dual_Tema!J133,ZigZag!K133=Dual_Tema!J133,ZScore!O133=Dual_Tema!J133)</f>
        <v>1</v>
      </c>
      <c r="C133" t="str">
        <f>Price!B133</f>
        <v>XAUUSD</v>
      </c>
      <c r="D133" t="b">
        <f>AND(Diagonals!B133=Dual_Tema!B133,Trendlines!B133=Dual_Tema!B133,KC!B133=Dual_Tema!B133,Pinbar!B133=Dual_Tema!B133,Price!B133=Dual_Tema!B133,SR_Levels!B133=Dual_Tema!B133,Tema_Hrma_Smma!B133=Dual_Tema!B133,HA!B133=Dual_Tema!B133,ZigZag!B133=Dual_Tema!B133,ZScore!B133=Dual_Tema!B133)</f>
        <v>1</v>
      </c>
      <c r="E133" t="str">
        <f>Price!C133</f>
        <v>M5</v>
      </c>
      <c r="F133" t="b">
        <f>AND(Diagonals!C133=Dual_Tema!C133,Trendlines!C133=Dual_Tema!C133,KC!C133=Dual_Tema!C133,Pinbar!C133=Dual_Tema!C133,Price!C133=Dual_Tema!C133,SR_Levels!C133=Dual_Tema!C133,Tema_Hrma_Smma!C133=Dual_Tema!C133,HA!C133=Dual_Tema!C133,ZigZag!C133=Dual_Tema!C133,ZScore!C133=Dual_Tema!C133)</f>
        <v>1</v>
      </c>
      <c r="G133">
        <f>Price!D133</f>
        <v>5183.93</v>
      </c>
      <c r="H133" t="b">
        <f>AND(Diagonals!D133=Dual_Tema!D133,Trendlines!D133=Dual_Tema!D133,KC!D133=Dual_Tema!D133,Pinbar!D133=Dual_Tema!D133,Price!D133=Dual_Tema!D133,SR_Levels!D133=Dual_Tema!D133,Tema_Hrma_Smma!D133=Dual_Tema!D133,HA!D133=Dual_Tema!D133,ZigZag!D133=Dual_Tema!D133,ZScore!D133=Dual_Tema!D133)</f>
        <v>1</v>
      </c>
      <c r="J133" t="b">
        <f t="shared" si="2"/>
        <v>1</v>
      </c>
    </row>
    <row r="134" spans="1:10" x14ac:dyDescent="0.55000000000000004">
      <c r="A134">
        <f>Price!L134</f>
        <v>1772068200</v>
      </c>
      <c r="B134" t="b">
        <f>AND(Diagonals!Q134=Dual_Tema!J134,Trendlines!Q134=Dual_Tema!J134,KC!R134=Dual_Tema!J134,Pinbar!I134=Dual_Tema!J134,Price!L134=Dual_Tema!J134,SR_Levels!P134=Dual_Tema!J134,Tema_Hrma_Smma!K134=Dual_Tema!J134,HA!P134=Dual_Tema!J134,ZigZag!K134=Dual_Tema!J134,ZScore!O134=Dual_Tema!J134)</f>
        <v>1</v>
      </c>
      <c r="C134" t="str">
        <f>Price!B134</f>
        <v>XAUUSD</v>
      </c>
      <c r="D134" t="b">
        <f>AND(Diagonals!B134=Dual_Tema!B134,Trendlines!B134=Dual_Tema!B134,KC!B134=Dual_Tema!B134,Pinbar!B134=Dual_Tema!B134,Price!B134=Dual_Tema!B134,SR_Levels!B134=Dual_Tema!B134,Tema_Hrma_Smma!B134=Dual_Tema!B134,HA!B134=Dual_Tema!B134,ZigZag!B134=Dual_Tema!B134,ZScore!B134=Dual_Tema!B134)</f>
        <v>1</v>
      </c>
      <c r="E134" t="str">
        <f>Price!C134</f>
        <v>M5</v>
      </c>
      <c r="F134" t="b">
        <f>AND(Diagonals!C134=Dual_Tema!C134,Trendlines!C134=Dual_Tema!C134,KC!C134=Dual_Tema!C134,Pinbar!C134=Dual_Tema!C134,Price!C134=Dual_Tema!C134,SR_Levels!C134=Dual_Tema!C134,Tema_Hrma_Smma!C134=Dual_Tema!C134,HA!C134=Dual_Tema!C134,ZigZag!C134=Dual_Tema!C134,ZScore!C134=Dual_Tema!C134)</f>
        <v>1</v>
      </c>
      <c r="G134">
        <f>Price!D134</f>
        <v>5187.53</v>
      </c>
      <c r="H134" t="b">
        <f>AND(Diagonals!D134=Dual_Tema!D134,Trendlines!D134=Dual_Tema!D134,KC!D134=Dual_Tema!D134,Pinbar!D134=Dual_Tema!D134,Price!D134=Dual_Tema!D134,SR_Levels!D134=Dual_Tema!D134,Tema_Hrma_Smma!D134=Dual_Tema!D134,HA!D134=Dual_Tema!D134,ZigZag!D134=Dual_Tema!D134,ZScore!D134=Dual_Tema!D134)</f>
        <v>1</v>
      </c>
      <c r="J134" t="b">
        <f t="shared" si="2"/>
        <v>1</v>
      </c>
    </row>
    <row r="135" spans="1:10" x14ac:dyDescent="0.55000000000000004">
      <c r="A135">
        <f>Price!L135</f>
        <v>1772068500</v>
      </c>
      <c r="B135" t="b">
        <f>AND(Diagonals!Q135=Dual_Tema!J135,Trendlines!Q135=Dual_Tema!J135,KC!R135=Dual_Tema!J135,Pinbar!I135=Dual_Tema!J135,Price!L135=Dual_Tema!J135,SR_Levels!P135=Dual_Tema!J135,Tema_Hrma_Smma!K135=Dual_Tema!J135,HA!P135=Dual_Tema!J135,ZigZag!K135=Dual_Tema!J135,ZScore!O135=Dual_Tema!J135)</f>
        <v>1</v>
      </c>
      <c r="C135" t="str">
        <f>Price!B135</f>
        <v>XAUUSD</v>
      </c>
      <c r="D135" t="b">
        <f>AND(Diagonals!B135=Dual_Tema!B135,Trendlines!B135=Dual_Tema!B135,KC!B135=Dual_Tema!B135,Pinbar!B135=Dual_Tema!B135,Price!B135=Dual_Tema!B135,SR_Levels!B135=Dual_Tema!B135,Tema_Hrma_Smma!B135=Dual_Tema!B135,HA!B135=Dual_Tema!B135,ZigZag!B135=Dual_Tema!B135,ZScore!B135=Dual_Tema!B135)</f>
        <v>1</v>
      </c>
      <c r="E135" t="str">
        <f>Price!C135</f>
        <v>M5</v>
      </c>
      <c r="F135" t="b">
        <f>AND(Diagonals!C135=Dual_Tema!C135,Trendlines!C135=Dual_Tema!C135,KC!C135=Dual_Tema!C135,Pinbar!C135=Dual_Tema!C135,Price!C135=Dual_Tema!C135,SR_Levels!C135=Dual_Tema!C135,Tema_Hrma_Smma!C135=Dual_Tema!C135,HA!C135=Dual_Tema!C135,ZigZag!C135=Dual_Tema!C135,ZScore!C135=Dual_Tema!C135)</f>
        <v>1</v>
      </c>
      <c r="G135">
        <f>Price!D135</f>
        <v>5189.46</v>
      </c>
      <c r="H135" t="b">
        <f>AND(Diagonals!D135=Dual_Tema!D135,Trendlines!D135=Dual_Tema!D135,KC!D135=Dual_Tema!D135,Pinbar!D135=Dual_Tema!D135,Price!D135=Dual_Tema!D135,SR_Levels!D135=Dual_Tema!D135,Tema_Hrma_Smma!D135=Dual_Tema!D135,HA!D135=Dual_Tema!D135,ZigZag!D135=Dual_Tema!D135,ZScore!D135=Dual_Tema!D135)</f>
        <v>1</v>
      </c>
      <c r="J135" t="b">
        <f t="shared" si="2"/>
        <v>1</v>
      </c>
    </row>
    <row r="136" spans="1:10" x14ac:dyDescent="0.55000000000000004">
      <c r="A136">
        <f>Price!L136</f>
        <v>1772068800</v>
      </c>
      <c r="B136" t="b">
        <f>AND(Diagonals!Q136=Dual_Tema!J136,Trendlines!Q136=Dual_Tema!J136,KC!R136=Dual_Tema!J136,Pinbar!I136=Dual_Tema!J136,Price!L136=Dual_Tema!J136,SR_Levels!P136=Dual_Tema!J136,Tema_Hrma_Smma!K136=Dual_Tema!J136,HA!P136=Dual_Tema!J136,ZigZag!K136=Dual_Tema!J136,ZScore!O136=Dual_Tema!J136)</f>
        <v>1</v>
      </c>
      <c r="C136" t="str">
        <f>Price!B136</f>
        <v>XAUUSD</v>
      </c>
      <c r="D136" t="b">
        <f>AND(Diagonals!B136=Dual_Tema!B136,Trendlines!B136=Dual_Tema!B136,KC!B136=Dual_Tema!B136,Pinbar!B136=Dual_Tema!B136,Price!B136=Dual_Tema!B136,SR_Levels!B136=Dual_Tema!B136,Tema_Hrma_Smma!B136=Dual_Tema!B136,HA!B136=Dual_Tema!B136,ZigZag!B136=Dual_Tema!B136,ZScore!B136=Dual_Tema!B136)</f>
        <v>1</v>
      </c>
      <c r="E136" t="str">
        <f>Price!C136</f>
        <v>M5</v>
      </c>
      <c r="F136" t="b">
        <f>AND(Diagonals!C136=Dual_Tema!C136,Trendlines!C136=Dual_Tema!C136,KC!C136=Dual_Tema!C136,Pinbar!C136=Dual_Tema!C136,Price!C136=Dual_Tema!C136,SR_Levels!C136=Dual_Tema!C136,Tema_Hrma_Smma!C136=Dual_Tema!C136,HA!C136=Dual_Tema!C136,ZigZag!C136=Dual_Tema!C136,ZScore!C136=Dual_Tema!C136)</f>
        <v>1</v>
      </c>
      <c r="G136">
        <f>Price!D136</f>
        <v>5186.05</v>
      </c>
      <c r="H136" t="b">
        <f>AND(Diagonals!D136=Dual_Tema!D136,Trendlines!D136=Dual_Tema!D136,KC!D136=Dual_Tema!D136,Pinbar!D136=Dual_Tema!D136,Price!D136=Dual_Tema!D136,SR_Levels!D136=Dual_Tema!D136,Tema_Hrma_Smma!D136=Dual_Tema!D136,HA!D136=Dual_Tema!D136,ZigZag!D136=Dual_Tema!D136,ZScore!D136=Dual_Tema!D136)</f>
        <v>1</v>
      </c>
      <c r="J136" t="b">
        <f t="shared" si="2"/>
        <v>1</v>
      </c>
    </row>
    <row r="137" spans="1:10" x14ac:dyDescent="0.55000000000000004">
      <c r="A137">
        <f>Price!L137</f>
        <v>1772069100</v>
      </c>
      <c r="B137" t="b">
        <f>AND(Diagonals!Q137=Dual_Tema!J137,Trendlines!Q137=Dual_Tema!J137,KC!R137=Dual_Tema!J137,Pinbar!I137=Dual_Tema!J137,Price!L137=Dual_Tema!J137,SR_Levels!P137=Dual_Tema!J137,Tema_Hrma_Smma!K137=Dual_Tema!J137,HA!P137=Dual_Tema!J137,ZigZag!K137=Dual_Tema!J137,ZScore!O137=Dual_Tema!J137)</f>
        <v>1</v>
      </c>
      <c r="C137" t="str">
        <f>Price!B137</f>
        <v>XAUUSD</v>
      </c>
      <c r="D137" t="b">
        <f>AND(Diagonals!B137=Dual_Tema!B137,Trendlines!B137=Dual_Tema!B137,KC!B137=Dual_Tema!B137,Pinbar!B137=Dual_Tema!B137,Price!B137=Dual_Tema!B137,SR_Levels!B137=Dual_Tema!B137,Tema_Hrma_Smma!B137=Dual_Tema!B137,HA!B137=Dual_Tema!B137,ZigZag!B137=Dual_Tema!B137,ZScore!B137=Dual_Tema!B137)</f>
        <v>1</v>
      </c>
      <c r="E137" t="str">
        <f>Price!C137</f>
        <v>M5</v>
      </c>
      <c r="F137" t="b">
        <f>AND(Diagonals!C137=Dual_Tema!C137,Trendlines!C137=Dual_Tema!C137,KC!C137=Dual_Tema!C137,Pinbar!C137=Dual_Tema!C137,Price!C137=Dual_Tema!C137,SR_Levels!C137=Dual_Tema!C137,Tema_Hrma_Smma!C137=Dual_Tema!C137,HA!C137=Dual_Tema!C137,ZigZag!C137=Dual_Tema!C137,ZScore!C137=Dual_Tema!C137)</f>
        <v>1</v>
      </c>
      <c r="G137">
        <f>Price!D137</f>
        <v>5180.54</v>
      </c>
      <c r="H137" t="b">
        <f>AND(Diagonals!D137=Dual_Tema!D137,Trendlines!D137=Dual_Tema!D137,KC!D137=Dual_Tema!D137,Pinbar!D137=Dual_Tema!D137,Price!D137=Dual_Tema!D137,SR_Levels!D137=Dual_Tema!D137,Tema_Hrma_Smma!D137=Dual_Tema!D137,HA!D137=Dual_Tema!D137,ZigZag!D137=Dual_Tema!D137,ZScore!D137=Dual_Tema!D137)</f>
        <v>1</v>
      </c>
      <c r="J137" t="b">
        <f t="shared" si="2"/>
        <v>1</v>
      </c>
    </row>
    <row r="138" spans="1:10" x14ac:dyDescent="0.55000000000000004">
      <c r="A138">
        <f>Price!L138</f>
        <v>1772069400</v>
      </c>
      <c r="B138" t="b">
        <f>AND(Diagonals!Q138=Dual_Tema!J138,Trendlines!Q138=Dual_Tema!J138,KC!R138=Dual_Tema!J138,Pinbar!I138=Dual_Tema!J138,Price!L138=Dual_Tema!J138,SR_Levels!P138=Dual_Tema!J138,Tema_Hrma_Smma!K138=Dual_Tema!J138,HA!P138=Dual_Tema!J138,ZigZag!K138=Dual_Tema!J138,ZScore!O138=Dual_Tema!J138)</f>
        <v>1</v>
      </c>
      <c r="C138" t="str">
        <f>Price!B138</f>
        <v>XAUUSD</v>
      </c>
      <c r="D138" t="b">
        <f>AND(Diagonals!B138=Dual_Tema!B138,Trendlines!B138=Dual_Tema!B138,KC!B138=Dual_Tema!B138,Pinbar!B138=Dual_Tema!B138,Price!B138=Dual_Tema!B138,SR_Levels!B138=Dual_Tema!B138,Tema_Hrma_Smma!B138=Dual_Tema!B138,HA!B138=Dual_Tema!B138,ZigZag!B138=Dual_Tema!B138,ZScore!B138=Dual_Tema!B138)</f>
        <v>1</v>
      </c>
      <c r="E138" t="str">
        <f>Price!C138</f>
        <v>M5</v>
      </c>
      <c r="F138" t="b">
        <f>AND(Diagonals!C138=Dual_Tema!C138,Trendlines!C138=Dual_Tema!C138,KC!C138=Dual_Tema!C138,Pinbar!C138=Dual_Tema!C138,Price!C138=Dual_Tema!C138,SR_Levels!C138=Dual_Tema!C138,Tema_Hrma_Smma!C138=Dual_Tema!C138,HA!C138=Dual_Tema!C138,ZigZag!C138=Dual_Tema!C138,ZScore!C138=Dual_Tema!C138)</f>
        <v>1</v>
      </c>
      <c r="G138">
        <f>Price!D138</f>
        <v>5187.99</v>
      </c>
      <c r="H138" t="b">
        <f>AND(Diagonals!D138=Dual_Tema!D138,Trendlines!D138=Dual_Tema!D138,KC!D138=Dual_Tema!D138,Pinbar!D138=Dual_Tema!D138,Price!D138=Dual_Tema!D138,SR_Levels!D138=Dual_Tema!D138,Tema_Hrma_Smma!D138=Dual_Tema!D138,HA!D138=Dual_Tema!D138,ZigZag!D138=Dual_Tema!D138,ZScore!D138=Dual_Tema!D138)</f>
        <v>1</v>
      </c>
      <c r="J138" t="b">
        <f t="shared" si="2"/>
        <v>1</v>
      </c>
    </row>
    <row r="139" spans="1:10" x14ac:dyDescent="0.55000000000000004">
      <c r="A139">
        <f>Price!L139</f>
        <v>1772069700</v>
      </c>
      <c r="B139" t="b">
        <f>AND(Diagonals!Q139=Dual_Tema!J139,Trendlines!Q139=Dual_Tema!J139,KC!R139=Dual_Tema!J139,Pinbar!I139=Dual_Tema!J139,Price!L139=Dual_Tema!J139,SR_Levels!P139=Dual_Tema!J139,Tema_Hrma_Smma!K139=Dual_Tema!J139,HA!P139=Dual_Tema!J139,ZigZag!K139=Dual_Tema!J139,ZScore!O139=Dual_Tema!J139)</f>
        <v>1</v>
      </c>
      <c r="C139" t="str">
        <f>Price!B139</f>
        <v>XAUUSD</v>
      </c>
      <c r="D139" t="b">
        <f>AND(Diagonals!B139=Dual_Tema!B139,Trendlines!B139=Dual_Tema!B139,KC!B139=Dual_Tema!B139,Pinbar!B139=Dual_Tema!B139,Price!B139=Dual_Tema!B139,SR_Levels!B139=Dual_Tema!B139,Tema_Hrma_Smma!B139=Dual_Tema!B139,HA!B139=Dual_Tema!B139,ZigZag!B139=Dual_Tema!B139,ZScore!B139=Dual_Tema!B139)</f>
        <v>1</v>
      </c>
      <c r="E139" t="str">
        <f>Price!C139</f>
        <v>M5</v>
      </c>
      <c r="F139" t="b">
        <f>AND(Diagonals!C139=Dual_Tema!C139,Trendlines!C139=Dual_Tema!C139,KC!C139=Dual_Tema!C139,Pinbar!C139=Dual_Tema!C139,Price!C139=Dual_Tema!C139,SR_Levels!C139=Dual_Tema!C139,Tema_Hrma_Smma!C139=Dual_Tema!C139,HA!C139=Dual_Tema!C139,ZigZag!C139=Dual_Tema!C139,ZScore!C139=Dual_Tema!C139)</f>
        <v>1</v>
      </c>
      <c r="G139">
        <f>Price!D139</f>
        <v>5185.42</v>
      </c>
      <c r="H139" t="b">
        <f>AND(Diagonals!D139=Dual_Tema!D139,Trendlines!D139=Dual_Tema!D139,KC!D139=Dual_Tema!D139,Pinbar!D139=Dual_Tema!D139,Price!D139=Dual_Tema!D139,SR_Levels!D139=Dual_Tema!D139,Tema_Hrma_Smma!D139=Dual_Tema!D139,HA!D139=Dual_Tema!D139,ZigZag!D139=Dual_Tema!D139,ZScore!D139=Dual_Tema!D139)</f>
        <v>1</v>
      </c>
      <c r="J139" t="b">
        <f t="shared" si="2"/>
        <v>1</v>
      </c>
    </row>
    <row r="140" spans="1:10" x14ac:dyDescent="0.55000000000000004">
      <c r="A140">
        <f>Price!L140</f>
        <v>1772070000</v>
      </c>
      <c r="B140" t="b">
        <f>AND(Diagonals!Q140=Dual_Tema!J140,Trendlines!Q140=Dual_Tema!J140,KC!R140=Dual_Tema!J140,Pinbar!I140=Dual_Tema!J140,Price!L140=Dual_Tema!J140,SR_Levels!P140=Dual_Tema!J140,Tema_Hrma_Smma!K140=Dual_Tema!J140,HA!P140=Dual_Tema!J140,ZigZag!K140=Dual_Tema!J140,ZScore!O140=Dual_Tema!J140)</f>
        <v>1</v>
      </c>
      <c r="C140" t="str">
        <f>Price!B140</f>
        <v>XAUUSD</v>
      </c>
      <c r="D140" t="b">
        <f>AND(Diagonals!B140=Dual_Tema!B140,Trendlines!B140=Dual_Tema!B140,KC!B140=Dual_Tema!B140,Pinbar!B140=Dual_Tema!B140,Price!B140=Dual_Tema!B140,SR_Levels!B140=Dual_Tema!B140,Tema_Hrma_Smma!B140=Dual_Tema!B140,HA!B140=Dual_Tema!B140,ZigZag!B140=Dual_Tema!B140,ZScore!B140=Dual_Tema!B140)</f>
        <v>1</v>
      </c>
      <c r="E140" t="str">
        <f>Price!C140</f>
        <v>M5</v>
      </c>
      <c r="F140" t="b">
        <f>AND(Diagonals!C140=Dual_Tema!C140,Trendlines!C140=Dual_Tema!C140,KC!C140=Dual_Tema!C140,Pinbar!C140=Dual_Tema!C140,Price!C140=Dual_Tema!C140,SR_Levels!C140=Dual_Tema!C140,Tema_Hrma_Smma!C140=Dual_Tema!C140,HA!C140=Dual_Tema!C140,ZigZag!C140=Dual_Tema!C140,ZScore!C140=Dual_Tema!C140)</f>
        <v>1</v>
      </c>
      <c r="G140">
        <f>Price!D140</f>
        <v>5189.54</v>
      </c>
      <c r="H140" t="b">
        <f>AND(Diagonals!D140=Dual_Tema!D140,Trendlines!D140=Dual_Tema!D140,KC!D140=Dual_Tema!D140,Pinbar!D140=Dual_Tema!D140,Price!D140=Dual_Tema!D140,SR_Levels!D140=Dual_Tema!D140,Tema_Hrma_Smma!D140=Dual_Tema!D140,HA!D140=Dual_Tema!D140,ZigZag!D140=Dual_Tema!D140,ZScore!D140=Dual_Tema!D140)</f>
        <v>1</v>
      </c>
      <c r="J140" t="b">
        <f t="shared" si="2"/>
        <v>1</v>
      </c>
    </row>
    <row r="141" spans="1:10" x14ac:dyDescent="0.55000000000000004">
      <c r="A141">
        <f>Price!L141</f>
        <v>1772070300</v>
      </c>
      <c r="B141" t="b">
        <f>AND(Diagonals!Q141=Dual_Tema!J141,Trendlines!Q141=Dual_Tema!J141,KC!R141=Dual_Tema!J141,Pinbar!I141=Dual_Tema!J141,Price!L141=Dual_Tema!J141,SR_Levels!P141=Dual_Tema!J141,Tema_Hrma_Smma!K141=Dual_Tema!J141,HA!P141=Dual_Tema!J141,ZigZag!K141=Dual_Tema!J141,ZScore!O141=Dual_Tema!J141)</f>
        <v>1</v>
      </c>
      <c r="C141" t="str">
        <f>Price!B141</f>
        <v>XAUUSD</v>
      </c>
      <c r="D141" t="b">
        <f>AND(Diagonals!B141=Dual_Tema!B141,Trendlines!B141=Dual_Tema!B141,KC!B141=Dual_Tema!B141,Pinbar!B141=Dual_Tema!B141,Price!B141=Dual_Tema!B141,SR_Levels!B141=Dual_Tema!B141,Tema_Hrma_Smma!B141=Dual_Tema!B141,HA!B141=Dual_Tema!B141,ZigZag!B141=Dual_Tema!B141,ZScore!B141=Dual_Tema!B141)</f>
        <v>1</v>
      </c>
      <c r="E141" t="str">
        <f>Price!C141</f>
        <v>M5</v>
      </c>
      <c r="F141" t="b">
        <f>AND(Diagonals!C141=Dual_Tema!C141,Trendlines!C141=Dual_Tema!C141,KC!C141=Dual_Tema!C141,Pinbar!C141=Dual_Tema!C141,Price!C141=Dual_Tema!C141,SR_Levels!C141=Dual_Tema!C141,Tema_Hrma_Smma!C141=Dual_Tema!C141,HA!C141=Dual_Tema!C141,ZigZag!C141=Dual_Tema!C141,ZScore!C141=Dual_Tema!C141)</f>
        <v>1</v>
      </c>
      <c r="G141">
        <f>Price!D141</f>
        <v>5189.93</v>
      </c>
      <c r="H141" t="b">
        <f>AND(Diagonals!D141=Dual_Tema!D141,Trendlines!D141=Dual_Tema!D141,KC!D141=Dual_Tema!D141,Pinbar!D141=Dual_Tema!D141,Price!D141=Dual_Tema!D141,SR_Levels!D141=Dual_Tema!D141,Tema_Hrma_Smma!D141=Dual_Tema!D141,HA!D141=Dual_Tema!D141,ZigZag!D141=Dual_Tema!D141,ZScore!D141=Dual_Tema!D141)</f>
        <v>1</v>
      </c>
      <c r="J141" t="b">
        <f t="shared" si="2"/>
        <v>1</v>
      </c>
    </row>
    <row r="142" spans="1:10" x14ac:dyDescent="0.55000000000000004">
      <c r="A142">
        <f>Price!L142</f>
        <v>1772070600</v>
      </c>
      <c r="B142" t="b">
        <f>AND(Diagonals!Q142=Dual_Tema!J142,Trendlines!Q142=Dual_Tema!J142,KC!R142=Dual_Tema!J142,Pinbar!I142=Dual_Tema!J142,Price!L142=Dual_Tema!J142,SR_Levels!P142=Dual_Tema!J142,Tema_Hrma_Smma!K142=Dual_Tema!J142,HA!P142=Dual_Tema!J142,ZigZag!K142=Dual_Tema!J142,ZScore!O142=Dual_Tema!J142)</f>
        <v>1</v>
      </c>
      <c r="C142" t="str">
        <f>Price!B142</f>
        <v>XAUUSD</v>
      </c>
      <c r="D142" t="b">
        <f>AND(Diagonals!B142=Dual_Tema!B142,Trendlines!B142=Dual_Tema!B142,KC!B142=Dual_Tema!B142,Pinbar!B142=Dual_Tema!B142,Price!B142=Dual_Tema!B142,SR_Levels!B142=Dual_Tema!B142,Tema_Hrma_Smma!B142=Dual_Tema!B142,HA!B142=Dual_Tema!B142,ZigZag!B142=Dual_Tema!B142,ZScore!B142=Dual_Tema!B142)</f>
        <v>1</v>
      </c>
      <c r="E142" t="str">
        <f>Price!C142</f>
        <v>M5</v>
      </c>
      <c r="F142" t="b">
        <f>AND(Diagonals!C142=Dual_Tema!C142,Trendlines!C142=Dual_Tema!C142,KC!C142=Dual_Tema!C142,Pinbar!C142=Dual_Tema!C142,Price!C142=Dual_Tema!C142,SR_Levels!C142=Dual_Tema!C142,Tema_Hrma_Smma!C142=Dual_Tema!C142,HA!C142=Dual_Tema!C142,ZigZag!C142=Dual_Tema!C142,ZScore!C142=Dual_Tema!C142)</f>
        <v>1</v>
      </c>
      <c r="G142">
        <f>Price!D142</f>
        <v>5191.16</v>
      </c>
      <c r="H142" t="b">
        <f>AND(Diagonals!D142=Dual_Tema!D142,Trendlines!D142=Dual_Tema!D142,KC!D142=Dual_Tema!D142,Pinbar!D142=Dual_Tema!D142,Price!D142=Dual_Tema!D142,SR_Levels!D142=Dual_Tema!D142,Tema_Hrma_Smma!D142=Dual_Tema!D142,HA!D142=Dual_Tema!D142,ZigZag!D142=Dual_Tema!D142,ZScore!D142=Dual_Tema!D142)</f>
        <v>1</v>
      </c>
      <c r="J142" t="b">
        <f t="shared" si="2"/>
        <v>1</v>
      </c>
    </row>
    <row r="143" spans="1:10" x14ac:dyDescent="0.55000000000000004">
      <c r="A143">
        <f>Price!L143</f>
        <v>1772070900</v>
      </c>
      <c r="B143" t="b">
        <f>AND(Diagonals!Q143=Dual_Tema!J143,Trendlines!Q143=Dual_Tema!J143,KC!R143=Dual_Tema!J143,Pinbar!I143=Dual_Tema!J143,Price!L143=Dual_Tema!J143,SR_Levels!P143=Dual_Tema!J143,Tema_Hrma_Smma!K143=Dual_Tema!J143,HA!P143=Dual_Tema!J143,ZigZag!K143=Dual_Tema!J143,ZScore!O143=Dual_Tema!J143)</f>
        <v>1</v>
      </c>
      <c r="C143" t="str">
        <f>Price!B143</f>
        <v>XAUUSD</v>
      </c>
      <c r="D143" t="b">
        <f>AND(Diagonals!B143=Dual_Tema!B143,Trendlines!B143=Dual_Tema!B143,KC!B143=Dual_Tema!B143,Pinbar!B143=Dual_Tema!B143,Price!B143=Dual_Tema!B143,SR_Levels!B143=Dual_Tema!B143,Tema_Hrma_Smma!B143=Dual_Tema!B143,HA!B143=Dual_Tema!B143,ZigZag!B143=Dual_Tema!B143,ZScore!B143=Dual_Tema!B143)</f>
        <v>1</v>
      </c>
      <c r="E143" t="str">
        <f>Price!C143</f>
        <v>M5</v>
      </c>
      <c r="F143" t="b">
        <f>AND(Diagonals!C143=Dual_Tema!C143,Trendlines!C143=Dual_Tema!C143,KC!C143=Dual_Tema!C143,Pinbar!C143=Dual_Tema!C143,Price!C143=Dual_Tema!C143,SR_Levels!C143=Dual_Tema!C143,Tema_Hrma_Smma!C143=Dual_Tema!C143,HA!C143=Dual_Tema!C143,ZigZag!C143=Dual_Tema!C143,ZScore!C143=Dual_Tema!C143)</f>
        <v>1</v>
      </c>
      <c r="G143">
        <f>Price!D143</f>
        <v>5191.71</v>
      </c>
      <c r="H143" t="b">
        <f>AND(Diagonals!D143=Dual_Tema!D143,Trendlines!D143=Dual_Tema!D143,KC!D143=Dual_Tema!D143,Pinbar!D143=Dual_Tema!D143,Price!D143=Dual_Tema!D143,SR_Levels!D143=Dual_Tema!D143,Tema_Hrma_Smma!D143=Dual_Tema!D143,HA!D143=Dual_Tema!D143,ZigZag!D143=Dual_Tema!D143,ZScore!D143=Dual_Tema!D143)</f>
        <v>1</v>
      </c>
      <c r="J143" t="b">
        <f t="shared" si="2"/>
        <v>1</v>
      </c>
    </row>
    <row r="144" spans="1:10" x14ac:dyDescent="0.55000000000000004">
      <c r="A144">
        <f>Price!L144</f>
        <v>1772071200</v>
      </c>
      <c r="B144" t="b">
        <f>AND(Diagonals!Q144=Dual_Tema!J144,Trendlines!Q144=Dual_Tema!J144,KC!R144=Dual_Tema!J144,Pinbar!I144=Dual_Tema!J144,Price!L144=Dual_Tema!J144,SR_Levels!P144=Dual_Tema!J144,Tema_Hrma_Smma!K144=Dual_Tema!J144,HA!P144=Dual_Tema!J144,ZigZag!K144=Dual_Tema!J144,ZScore!O144=Dual_Tema!J144)</f>
        <v>1</v>
      </c>
      <c r="C144" t="str">
        <f>Price!B144</f>
        <v>XAUUSD</v>
      </c>
      <c r="D144" t="b">
        <f>AND(Diagonals!B144=Dual_Tema!B144,Trendlines!B144=Dual_Tema!B144,KC!B144=Dual_Tema!B144,Pinbar!B144=Dual_Tema!B144,Price!B144=Dual_Tema!B144,SR_Levels!B144=Dual_Tema!B144,Tema_Hrma_Smma!B144=Dual_Tema!B144,HA!B144=Dual_Tema!B144,ZigZag!B144=Dual_Tema!B144,ZScore!B144=Dual_Tema!B144)</f>
        <v>1</v>
      </c>
      <c r="E144" t="str">
        <f>Price!C144</f>
        <v>M5</v>
      </c>
      <c r="F144" t="b">
        <f>AND(Diagonals!C144=Dual_Tema!C144,Trendlines!C144=Dual_Tema!C144,KC!C144=Dual_Tema!C144,Pinbar!C144=Dual_Tema!C144,Price!C144=Dual_Tema!C144,SR_Levels!C144=Dual_Tema!C144,Tema_Hrma_Smma!C144=Dual_Tema!C144,HA!C144=Dual_Tema!C144,ZigZag!C144=Dual_Tema!C144,ZScore!C144=Dual_Tema!C144)</f>
        <v>1</v>
      </c>
      <c r="G144">
        <f>Price!D144</f>
        <v>5190.17</v>
      </c>
      <c r="H144" t="b">
        <f>AND(Diagonals!D144=Dual_Tema!D144,Trendlines!D144=Dual_Tema!D144,KC!D144=Dual_Tema!D144,Pinbar!D144=Dual_Tema!D144,Price!D144=Dual_Tema!D144,SR_Levels!D144=Dual_Tema!D144,Tema_Hrma_Smma!D144=Dual_Tema!D144,HA!D144=Dual_Tema!D144,ZigZag!D144=Dual_Tema!D144,ZScore!D144=Dual_Tema!D144)</f>
        <v>1</v>
      </c>
      <c r="J144" t="b">
        <f t="shared" si="2"/>
        <v>1</v>
      </c>
    </row>
    <row r="145" spans="1:10" x14ac:dyDescent="0.55000000000000004">
      <c r="A145">
        <f>Price!L145</f>
        <v>1772071500</v>
      </c>
      <c r="B145" t="b">
        <f>AND(Diagonals!Q145=Dual_Tema!J145,Trendlines!Q145=Dual_Tema!J145,KC!R145=Dual_Tema!J145,Pinbar!I145=Dual_Tema!J145,Price!L145=Dual_Tema!J145,SR_Levels!P145=Dual_Tema!J145,Tema_Hrma_Smma!K145=Dual_Tema!J145,HA!P145=Dual_Tema!J145,ZigZag!K145=Dual_Tema!J145,ZScore!O145=Dual_Tema!J145)</f>
        <v>1</v>
      </c>
      <c r="C145" t="str">
        <f>Price!B145</f>
        <v>XAUUSD</v>
      </c>
      <c r="D145" t="b">
        <f>AND(Diagonals!B145=Dual_Tema!B145,Trendlines!B145=Dual_Tema!B145,KC!B145=Dual_Tema!B145,Pinbar!B145=Dual_Tema!B145,Price!B145=Dual_Tema!B145,SR_Levels!B145=Dual_Tema!B145,Tema_Hrma_Smma!B145=Dual_Tema!B145,HA!B145=Dual_Tema!B145,ZigZag!B145=Dual_Tema!B145,ZScore!B145=Dual_Tema!B145)</f>
        <v>1</v>
      </c>
      <c r="E145" t="str">
        <f>Price!C145</f>
        <v>M5</v>
      </c>
      <c r="F145" t="b">
        <f>AND(Diagonals!C145=Dual_Tema!C145,Trendlines!C145=Dual_Tema!C145,KC!C145=Dual_Tema!C145,Pinbar!C145=Dual_Tema!C145,Price!C145=Dual_Tema!C145,SR_Levels!C145=Dual_Tema!C145,Tema_Hrma_Smma!C145=Dual_Tema!C145,HA!C145=Dual_Tema!C145,ZigZag!C145=Dual_Tema!C145,ZScore!C145=Dual_Tema!C145)</f>
        <v>1</v>
      </c>
      <c r="G145">
        <f>Price!D145</f>
        <v>5187.26</v>
      </c>
      <c r="H145" t="b">
        <f>AND(Diagonals!D145=Dual_Tema!D145,Trendlines!D145=Dual_Tema!D145,KC!D145=Dual_Tema!D145,Pinbar!D145=Dual_Tema!D145,Price!D145=Dual_Tema!D145,SR_Levels!D145=Dual_Tema!D145,Tema_Hrma_Smma!D145=Dual_Tema!D145,HA!D145=Dual_Tema!D145,ZigZag!D145=Dual_Tema!D145,ZScore!D145=Dual_Tema!D145)</f>
        <v>1</v>
      </c>
      <c r="J145" t="b">
        <f t="shared" si="2"/>
        <v>1</v>
      </c>
    </row>
    <row r="146" spans="1:10" x14ac:dyDescent="0.55000000000000004">
      <c r="A146">
        <f>Price!L146</f>
        <v>1772071800</v>
      </c>
      <c r="B146" t="b">
        <f>AND(Diagonals!Q146=Dual_Tema!J146,Trendlines!Q146=Dual_Tema!J146,KC!R146=Dual_Tema!J146,Pinbar!I146=Dual_Tema!J146,Price!L146=Dual_Tema!J146,SR_Levels!P146=Dual_Tema!J146,Tema_Hrma_Smma!K146=Dual_Tema!J146,HA!P146=Dual_Tema!J146,ZigZag!K146=Dual_Tema!J146,ZScore!O146=Dual_Tema!J146)</f>
        <v>1</v>
      </c>
      <c r="C146" t="str">
        <f>Price!B146</f>
        <v>XAUUSD</v>
      </c>
      <c r="D146" t="b">
        <f>AND(Diagonals!B146=Dual_Tema!B146,Trendlines!B146=Dual_Tema!B146,KC!B146=Dual_Tema!B146,Pinbar!B146=Dual_Tema!B146,Price!B146=Dual_Tema!B146,SR_Levels!B146=Dual_Tema!B146,Tema_Hrma_Smma!B146=Dual_Tema!B146,HA!B146=Dual_Tema!B146,ZigZag!B146=Dual_Tema!B146,ZScore!B146=Dual_Tema!B146)</f>
        <v>1</v>
      </c>
      <c r="E146" t="str">
        <f>Price!C146</f>
        <v>M5</v>
      </c>
      <c r="F146" t="b">
        <f>AND(Diagonals!C146=Dual_Tema!C146,Trendlines!C146=Dual_Tema!C146,KC!C146=Dual_Tema!C146,Pinbar!C146=Dual_Tema!C146,Price!C146=Dual_Tema!C146,SR_Levels!C146=Dual_Tema!C146,Tema_Hrma_Smma!C146=Dual_Tema!C146,HA!C146=Dual_Tema!C146,ZigZag!C146=Dual_Tema!C146,ZScore!C146=Dual_Tema!C146)</f>
        <v>1</v>
      </c>
      <c r="G146">
        <f>Price!D146</f>
        <v>5183.0600000000004</v>
      </c>
      <c r="H146" t="b">
        <f>AND(Diagonals!D146=Dual_Tema!D146,Trendlines!D146=Dual_Tema!D146,KC!D146=Dual_Tema!D146,Pinbar!D146=Dual_Tema!D146,Price!D146=Dual_Tema!D146,SR_Levels!D146=Dual_Tema!D146,Tema_Hrma_Smma!D146=Dual_Tema!D146,HA!D146=Dual_Tema!D146,ZigZag!D146=Dual_Tema!D146,ZScore!D146=Dual_Tema!D146)</f>
        <v>1</v>
      </c>
      <c r="J146" t="b">
        <f t="shared" si="2"/>
        <v>1</v>
      </c>
    </row>
    <row r="147" spans="1:10" x14ac:dyDescent="0.55000000000000004">
      <c r="A147">
        <f>Price!L147</f>
        <v>1772072100</v>
      </c>
      <c r="B147" t="b">
        <f>AND(Diagonals!Q147=Dual_Tema!J147,Trendlines!Q147=Dual_Tema!J147,KC!R147=Dual_Tema!J147,Pinbar!I147=Dual_Tema!J147,Price!L147=Dual_Tema!J147,SR_Levels!P147=Dual_Tema!J147,Tema_Hrma_Smma!K147=Dual_Tema!J147,HA!P147=Dual_Tema!J147,ZigZag!K147=Dual_Tema!J147,ZScore!O147=Dual_Tema!J147)</f>
        <v>1</v>
      </c>
      <c r="C147" t="str">
        <f>Price!B147</f>
        <v>XAUUSD</v>
      </c>
      <c r="D147" t="b">
        <f>AND(Diagonals!B147=Dual_Tema!B147,Trendlines!B147=Dual_Tema!B147,KC!B147=Dual_Tema!B147,Pinbar!B147=Dual_Tema!B147,Price!B147=Dual_Tema!B147,SR_Levels!B147=Dual_Tema!B147,Tema_Hrma_Smma!B147=Dual_Tema!B147,HA!B147=Dual_Tema!B147,ZigZag!B147=Dual_Tema!B147,ZScore!B147=Dual_Tema!B147)</f>
        <v>1</v>
      </c>
      <c r="E147" t="str">
        <f>Price!C147</f>
        <v>M5</v>
      </c>
      <c r="F147" t="b">
        <f>AND(Diagonals!C147=Dual_Tema!C147,Trendlines!C147=Dual_Tema!C147,KC!C147=Dual_Tema!C147,Pinbar!C147=Dual_Tema!C147,Price!C147=Dual_Tema!C147,SR_Levels!C147=Dual_Tema!C147,Tema_Hrma_Smma!C147=Dual_Tema!C147,HA!C147=Dual_Tema!C147,ZigZag!C147=Dual_Tema!C147,ZScore!C147=Dual_Tema!C147)</f>
        <v>1</v>
      </c>
      <c r="G147">
        <f>Price!D147</f>
        <v>5188.25</v>
      </c>
      <c r="H147" t="b">
        <f>AND(Diagonals!D147=Dual_Tema!D147,Trendlines!D147=Dual_Tema!D147,KC!D147=Dual_Tema!D147,Pinbar!D147=Dual_Tema!D147,Price!D147=Dual_Tema!D147,SR_Levels!D147=Dual_Tema!D147,Tema_Hrma_Smma!D147=Dual_Tema!D147,HA!D147=Dual_Tema!D147,ZigZag!D147=Dual_Tema!D147,ZScore!D147=Dual_Tema!D147)</f>
        <v>1</v>
      </c>
      <c r="J147" t="b">
        <f t="shared" si="2"/>
        <v>1</v>
      </c>
    </row>
    <row r="148" spans="1:10" x14ac:dyDescent="0.55000000000000004">
      <c r="A148">
        <f>Price!L148</f>
        <v>1772072400</v>
      </c>
      <c r="B148" t="b">
        <f>AND(Diagonals!Q148=Dual_Tema!J148,Trendlines!Q148=Dual_Tema!J148,KC!R148=Dual_Tema!J148,Pinbar!I148=Dual_Tema!J148,Price!L148=Dual_Tema!J148,SR_Levels!P148=Dual_Tema!J148,Tema_Hrma_Smma!K148=Dual_Tema!J148,HA!P148=Dual_Tema!J148,ZigZag!K148=Dual_Tema!J148,ZScore!O148=Dual_Tema!J148)</f>
        <v>1</v>
      </c>
      <c r="C148" t="str">
        <f>Price!B148</f>
        <v>XAUUSD</v>
      </c>
      <c r="D148" t="b">
        <f>AND(Diagonals!B148=Dual_Tema!B148,Trendlines!B148=Dual_Tema!B148,KC!B148=Dual_Tema!B148,Pinbar!B148=Dual_Tema!B148,Price!B148=Dual_Tema!B148,SR_Levels!B148=Dual_Tema!B148,Tema_Hrma_Smma!B148=Dual_Tema!B148,HA!B148=Dual_Tema!B148,ZigZag!B148=Dual_Tema!B148,ZScore!B148=Dual_Tema!B148)</f>
        <v>1</v>
      </c>
      <c r="E148" t="str">
        <f>Price!C148</f>
        <v>M5</v>
      </c>
      <c r="F148" t="b">
        <f>AND(Diagonals!C148=Dual_Tema!C148,Trendlines!C148=Dual_Tema!C148,KC!C148=Dual_Tema!C148,Pinbar!C148=Dual_Tema!C148,Price!C148=Dual_Tema!C148,SR_Levels!C148=Dual_Tema!C148,Tema_Hrma_Smma!C148=Dual_Tema!C148,HA!C148=Dual_Tema!C148,ZigZag!C148=Dual_Tema!C148,ZScore!C148=Dual_Tema!C148)</f>
        <v>1</v>
      </c>
      <c r="G148">
        <f>Price!D148</f>
        <v>5183.4399999999996</v>
      </c>
      <c r="H148" t="b">
        <f>AND(Diagonals!D148=Dual_Tema!D148,Trendlines!D148=Dual_Tema!D148,KC!D148=Dual_Tema!D148,Pinbar!D148=Dual_Tema!D148,Price!D148=Dual_Tema!D148,SR_Levels!D148=Dual_Tema!D148,Tema_Hrma_Smma!D148=Dual_Tema!D148,HA!D148=Dual_Tema!D148,ZigZag!D148=Dual_Tema!D148,ZScore!D148=Dual_Tema!D148)</f>
        <v>1</v>
      </c>
      <c r="J148" t="b">
        <f t="shared" si="2"/>
        <v>1</v>
      </c>
    </row>
    <row r="149" spans="1:10" x14ac:dyDescent="0.55000000000000004">
      <c r="A149">
        <f>Price!L149</f>
        <v>1772072700</v>
      </c>
      <c r="B149" t="b">
        <f>AND(Diagonals!Q149=Dual_Tema!J149,Trendlines!Q149=Dual_Tema!J149,KC!R149=Dual_Tema!J149,Pinbar!I149=Dual_Tema!J149,Price!L149=Dual_Tema!J149,SR_Levels!P149=Dual_Tema!J149,Tema_Hrma_Smma!K149=Dual_Tema!J149,HA!P149=Dual_Tema!J149,ZigZag!K149=Dual_Tema!J149,ZScore!O149=Dual_Tema!J149)</f>
        <v>1</v>
      </c>
      <c r="C149" t="str">
        <f>Price!B149</f>
        <v>XAUUSD</v>
      </c>
      <c r="D149" t="b">
        <f>AND(Diagonals!B149=Dual_Tema!B149,Trendlines!B149=Dual_Tema!B149,KC!B149=Dual_Tema!B149,Pinbar!B149=Dual_Tema!B149,Price!B149=Dual_Tema!B149,SR_Levels!B149=Dual_Tema!B149,Tema_Hrma_Smma!B149=Dual_Tema!B149,HA!B149=Dual_Tema!B149,ZigZag!B149=Dual_Tema!B149,ZScore!B149=Dual_Tema!B149)</f>
        <v>1</v>
      </c>
      <c r="E149" t="str">
        <f>Price!C149</f>
        <v>M5</v>
      </c>
      <c r="F149" t="b">
        <f>AND(Diagonals!C149=Dual_Tema!C149,Trendlines!C149=Dual_Tema!C149,KC!C149=Dual_Tema!C149,Pinbar!C149=Dual_Tema!C149,Price!C149=Dual_Tema!C149,SR_Levels!C149=Dual_Tema!C149,Tema_Hrma_Smma!C149=Dual_Tema!C149,HA!C149=Dual_Tema!C149,ZigZag!C149=Dual_Tema!C149,ZScore!C149=Dual_Tema!C149)</f>
        <v>1</v>
      </c>
      <c r="G149">
        <f>Price!D149</f>
        <v>5180.79</v>
      </c>
      <c r="H149" t="b">
        <f>AND(Diagonals!D149=Dual_Tema!D149,Trendlines!D149=Dual_Tema!D149,KC!D149=Dual_Tema!D149,Pinbar!D149=Dual_Tema!D149,Price!D149=Dual_Tema!D149,SR_Levels!D149=Dual_Tema!D149,Tema_Hrma_Smma!D149=Dual_Tema!D149,HA!D149=Dual_Tema!D149,ZigZag!D149=Dual_Tema!D149,ZScore!D149=Dual_Tema!D149)</f>
        <v>1</v>
      </c>
      <c r="J149" t="b">
        <f t="shared" si="2"/>
        <v>1</v>
      </c>
    </row>
    <row r="150" spans="1:10" x14ac:dyDescent="0.55000000000000004">
      <c r="A150">
        <f>Price!L150</f>
        <v>1772073000</v>
      </c>
      <c r="B150" t="b">
        <f>AND(Diagonals!Q150=Dual_Tema!J150,Trendlines!Q150=Dual_Tema!J150,KC!R150=Dual_Tema!J150,Pinbar!I150=Dual_Tema!J150,Price!L150=Dual_Tema!J150,SR_Levels!P150=Dual_Tema!J150,Tema_Hrma_Smma!K150=Dual_Tema!J150,HA!P150=Dual_Tema!J150,ZigZag!K150=Dual_Tema!J150,ZScore!O150=Dual_Tema!J150)</f>
        <v>1</v>
      </c>
      <c r="C150" t="str">
        <f>Price!B150</f>
        <v>XAUUSD</v>
      </c>
      <c r="D150" t="b">
        <f>AND(Diagonals!B150=Dual_Tema!B150,Trendlines!B150=Dual_Tema!B150,KC!B150=Dual_Tema!B150,Pinbar!B150=Dual_Tema!B150,Price!B150=Dual_Tema!B150,SR_Levels!B150=Dual_Tema!B150,Tema_Hrma_Smma!B150=Dual_Tema!B150,HA!B150=Dual_Tema!B150,ZigZag!B150=Dual_Tema!B150,ZScore!B150=Dual_Tema!B150)</f>
        <v>1</v>
      </c>
      <c r="E150" t="str">
        <f>Price!C150</f>
        <v>M5</v>
      </c>
      <c r="F150" t="b">
        <f>AND(Diagonals!C150=Dual_Tema!C150,Trendlines!C150=Dual_Tema!C150,KC!C150=Dual_Tema!C150,Pinbar!C150=Dual_Tema!C150,Price!C150=Dual_Tema!C150,SR_Levels!C150=Dual_Tema!C150,Tema_Hrma_Smma!C150=Dual_Tema!C150,HA!C150=Dual_Tema!C150,ZigZag!C150=Dual_Tema!C150,ZScore!C150=Dual_Tema!C150)</f>
        <v>1</v>
      </c>
      <c r="G150">
        <f>Price!D150</f>
        <v>5178.87</v>
      </c>
      <c r="H150" t="b">
        <f>AND(Diagonals!D150=Dual_Tema!D150,Trendlines!D150=Dual_Tema!D150,KC!D150=Dual_Tema!D150,Pinbar!D150=Dual_Tema!D150,Price!D150=Dual_Tema!D150,SR_Levels!D150=Dual_Tema!D150,Tema_Hrma_Smma!D150=Dual_Tema!D150,HA!D150=Dual_Tema!D150,ZigZag!D150=Dual_Tema!D150,ZScore!D150=Dual_Tema!D150)</f>
        <v>1</v>
      </c>
      <c r="J150" t="b">
        <f t="shared" si="2"/>
        <v>1</v>
      </c>
    </row>
    <row r="151" spans="1:10" x14ac:dyDescent="0.55000000000000004">
      <c r="A151">
        <f>Price!L151</f>
        <v>1772073300</v>
      </c>
      <c r="B151" t="b">
        <f>AND(Diagonals!Q151=Dual_Tema!J151,Trendlines!Q151=Dual_Tema!J151,KC!R151=Dual_Tema!J151,Pinbar!I151=Dual_Tema!J151,Price!L151=Dual_Tema!J151,SR_Levels!P151=Dual_Tema!J151,Tema_Hrma_Smma!K151=Dual_Tema!J151,HA!P151=Dual_Tema!J151,ZigZag!K151=Dual_Tema!J151,ZScore!O151=Dual_Tema!J151)</f>
        <v>1</v>
      </c>
      <c r="C151" t="str">
        <f>Price!B151</f>
        <v>XAUUSD</v>
      </c>
      <c r="D151" t="b">
        <f>AND(Diagonals!B151=Dual_Tema!B151,Trendlines!B151=Dual_Tema!B151,KC!B151=Dual_Tema!B151,Pinbar!B151=Dual_Tema!B151,Price!B151=Dual_Tema!B151,SR_Levels!B151=Dual_Tema!B151,Tema_Hrma_Smma!B151=Dual_Tema!B151,HA!B151=Dual_Tema!B151,ZigZag!B151=Dual_Tema!B151,ZScore!B151=Dual_Tema!B151)</f>
        <v>1</v>
      </c>
      <c r="E151" t="str">
        <f>Price!C151</f>
        <v>M5</v>
      </c>
      <c r="F151" t="b">
        <f>AND(Diagonals!C151=Dual_Tema!C151,Trendlines!C151=Dual_Tema!C151,KC!C151=Dual_Tema!C151,Pinbar!C151=Dual_Tema!C151,Price!C151=Dual_Tema!C151,SR_Levels!C151=Dual_Tema!C151,Tema_Hrma_Smma!C151=Dual_Tema!C151,HA!C151=Dual_Tema!C151,ZigZag!C151=Dual_Tema!C151,ZScore!C151=Dual_Tema!C151)</f>
        <v>1</v>
      </c>
      <c r="G151">
        <f>Price!D151</f>
        <v>5180.5200000000004</v>
      </c>
      <c r="H151" t="b">
        <f>AND(Diagonals!D151=Dual_Tema!D151,Trendlines!D151=Dual_Tema!D151,KC!D151=Dual_Tema!D151,Pinbar!D151=Dual_Tema!D151,Price!D151=Dual_Tema!D151,SR_Levels!D151=Dual_Tema!D151,Tema_Hrma_Smma!D151=Dual_Tema!D151,HA!D151=Dual_Tema!D151,ZigZag!D151=Dual_Tema!D151,ZScore!D151=Dual_Tema!D151)</f>
        <v>1</v>
      </c>
      <c r="J151" t="b">
        <f t="shared" si="2"/>
        <v>1</v>
      </c>
    </row>
    <row r="152" spans="1:10" x14ac:dyDescent="0.55000000000000004">
      <c r="A152">
        <f>Price!L152</f>
        <v>1772073600</v>
      </c>
      <c r="B152" t="b">
        <f>AND(Diagonals!Q152=Dual_Tema!J152,Trendlines!Q152=Dual_Tema!J152,KC!R152=Dual_Tema!J152,Pinbar!I152=Dual_Tema!J152,Price!L152=Dual_Tema!J152,SR_Levels!P152=Dual_Tema!J152,Tema_Hrma_Smma!K152=Dual_Tema!J152,HA!P152=Dual_Tema!J152,ZigZag!K152=Dual_Tema!J152,ZScore!O152=Dual_Tema!J152)</f>
        <v>1</v>
      </c>
      <c r="C152" t="str">
        <f>Price!B152</f>
        <v>XAUUSD</v>
      </c>
      <c r="D152" t="b">
        <f>AND(Diagonals!B152=Dual_Tema!B152,Trendlines!B152=Dual_Tema!B152,KC!B152=Dual_Tema!B152,Pinbar!B152=Dual_Tema!B152,Price!B152=Dual_Tema!B152,SR_Levels!B152=Dual_Tema!B152,Tema_Hrma_Smma!B152=Dual_Tema!B152,HA!B152=Dual_Tema!B152,ZigZag!B152=Dual_Tema!B152,ZScore!B152=Dual_Tema!B152)</f>
        <v>1</v>
      </c>
      <c r="E152" t="str">
        <f>Price!C152</f>
        <v>M5</v>
      </c>
      <c r="F152" t="b">
        <f>AND(Diagonals!C152=Dual_Tema!C152,Trendlines!C152=Dual_Tema!C152,KC!C152=Dual_Tema!C152,Pinbar!C152=Dual_Tema!C152,Price!C152=Dual_Tema!C152,SR_Levels!C152=Dual_Tema!C152,Tema_Hrma_Smma!C152=Dual_Tema!C152,HA!C152=Dual_Tema!C152,ZigZag!C152=Dual_Tema!C152,ZScore!C152=Dual_Tema!C152)</f>
        <v>1</v>
      </c>
      <c r="G152">
        <f>Price!D152</f>
        <v>5176.09</v>
      </c>
      <c r="H152" t="b">
        <f>AND(Diagonals!D152=Dual_Tema!D152,Trendlines!D152=Dual_Tema!D152,KC!D152=Dual_Tema!D152,Pinbar!D152=Dual_Tema!D152,Price!D152=Dual_Tema!D152,SR_Levels!D152=Dual_Tema!D152,Tema_Hrma_Smma!D152=Dual_Tema!D152,HA!D152=Dual_Tema!D152,ZigZag!D152=Dual_Tema!D152,ZScore!D152=Dual_Tema!D152)</f>
        <v>1</v>
      </c>
      <c r="J152" t="b">
        <f t="shared" si="2"/>
        <v>1</v>
      </c>
    </row>
    <row r="153" spans="1:10" x14ac:dyDescent="0.55000000000000004">
      <c r="A153">
        <f>Price!L153</f>
        <v>1772073900</v>
      </c>
      <c r="B153" t="b">
        <f>AND(Diagonals!Q153=Dual_Tema!J153,Trendlines!Q153=Dual_Tema!J153,KC!R153=Dual_Tema!J153,Pinbar!I153=Dual_Tema!J153,Price!L153=Dual_Tema!J153,SR_Levels!P153=Dual_Tema!J153,Tema_Hrma_Smma!K153=Dual_Tema!J153,HA!P153=Dual_Tema!J153,ZigZag!K153=Dual_Tema!J153,ZScore!O153=Dual_Tema!J153)</f>
        <v>1</v>
      </c>
      <c r="C153" t="str">
        <f>Price!B153</f>
        <v>XAUUSD</v>
      </c>
      <c r="D153" t="b">
        <f>AND(Diagonals!B153=Dual_Tema!B153,Trendlines!B153=Dual_Tema!B153,KC!B153=Dual_Tema!B153,Pinbar!B153=Dual_Tema!B153,Price!B153=Dual_Tema!B153,SR_Levels!B153=Dual_Tema!B153,Tema_Hrma_Smma!B153=Dual_Tema!B153,HA!B153=Dual_Tema!B153,ZigZag!B153=Dual_Tema!B153,ZScore!B153=Dual_Tema!B153)</f>
        <v>1</v>
      </c>
      <c r="E153" t="str">
        <f>Price!C153</f>
        <v>M5</v>
      </c>
      <c r="F153" t="b">
        <f>AND(Diagonals!C153=Dual_Tema!C153,Trendlines!C153=Dual_Tema!C153,KC!C153=Dual_Tema!C153,Pinbar!C153=Dual_Tema!C153,Price!C153=Dual_Tema!C153,SR_Levels!C153=Dual_Tema!C153,Tema_Hrma_Smma!C153=Dual_Tema!C153,HA!C153=Dual_Tema!C153,ZigZag!C153=Dual_Tema!C153,ZScore!C153=Dual_Tema!C153)</f>
        <v>1</v>
      </c>
      <c r="G153">
        <f>Price!D153</f>
        <v>5180.78</v>
      </c>
      <c r="H153" t="b">
        <f>AND(Diagonals!D153=Dual_Tema!D153,Trendlines!D153=Dual_Tema!D153,KC!D153=Dual_Tema!D153,Pinbar!D153=Dual_Tema!D153,Price!D153=Dual_Tema!D153,SR_Levels!D153=Dual_Tema!D153,Tema_Hrma_Smma!D153=Dual_Tema!D153,HA!D153=Dual_Tema!D153,ZigZag!D153=Dual_Tema!D153,ZScore!D153=Dual_Tema!D153)</f>
        <v>1</v>
      </c>
      <c r="J153" t="b">
        <f t="shared" si="2"/>
        <v>1</v>
      </c>
    </row>
    <row r="154" spans="1:10" x14ac:dyDescent="0.55000000000000004">
      <c r="A154">
        <f>Price!L154</f>
        <v>1772074200</v>
      </c>
      <c r="B154" t="b">
        <f>AND(Diagonals!Q154=Dual_Tema!J154,Trendlines!Q154=Dual_Tema!J154,KC!R154=Dual_Tema!J154,Pinbar!I154=Dual_Tema!J154,Price!L154=Dual_Tema!J154,SR_Levels!P154=Dual_Tema!J154,Tema_Hrma_Smma!K154=Dual_Tema!J154,HA!P154=Dual_Tema!J154,ZigZag!K154=Dual_Tema!J154,ZScore!O154=Dual_Tema!J154)</f>
        <v>1</v>
      </c>
      <c r="C154" t="str">
        <f>Price!B154</f>
        <v>XAUUSD</v>
      </c>
      <c r="D154" t="b">
        <f>AND(Diagonals!B154=Dual_Tema!B154,Trendlines!B154=Dual_Tema!B154,KC!B154=Dual_Tema!B154,Pinbar!B154=Dual_Tema!B154,Price!B154=Dual_Tema!B154,SR_Levels!B154=Dual_Tema!B154,Tema_Hrma_Smma!B154=Dual_Tema!B154,HA!B154=Dual_Tema!B154,ZigZag!B154=Dual_Tema!B154,ZScore!B154=Dual_Tema!B154)</f>
        <v>1</v>
      </c>
      <c r="E154" t="str">
        <f>Price!C154</f>
        <v>M5</v>
      </c>
      <c r="F154" t="b">
        <f>AND(Diagonals!C154=Dual_Tema!C154,Trendlines!C154=Dual_Tema!C154,KC!C154=Dual_Tema!C154,Pinbar!C154=Dual_Tema!C154,Price!C154=Dual_Tema!C154,SR_Levels!C154=Dual_Tema!C154,Tema_Hrma_Smma!C154=Dual_Tema!C154,HA!C154=Dual_Tema!C154,ZigZag!C154=Dual_Tema!C154,ZScore!C154=Dual_Tema!C154)</f>
        <v>1</v>
      </c>
      <c r="G154">
        <f>Price!D154</f>
        <v>5184.6899999999996</v>
      </c>
      <c r="H154" t="b">
        <f>AND(Diagonals!D154=Dual_Tema!D154,Trendlines!D154=Dual_Tema!D154,KC!D154=Dual_Tema!D154,Pinbar!D154=Dual_Tema!D154,Price!D154=Dual_Tema!D154,SR_Levels!D154=Dual_Tema!D154,Tema_Hrma_Smma!D154=Dual_Tema!D154,HA!D154=Dual_Tema!D154,ZigZag!D154=Dual_Tema!D154,ZScore!D154=Dual_Tema!D154)</f>
        <v>1</v>
      </c>
      <c r="J154" t="b">
        <f t="shared" si="2"/>
        <v>1</v>
      </c>
    </row>
    <row r="155" spans="1:10" x14ac:dyDescent="0.55000000000000004">
      <c r="A155">
        <f>Price!L155</f>
        <v>1772074500</v>
      </c>
      <c r="B155" t="b">
        <f>AND(Diagonals!Q155=Dual_Tema!J155,Trendlines!Q155=Dual_Tema!J155,KC!R155=Dual_Tema!J155,Pinbar!I155=Dual_Tema!J155,Price!L155=Dual_Tema!J155,SR_Levels!P155=Dual_Tema!J155,Tema_Hrma_Smma!K155=Dual_Tema!J155,HA!P155=Dual_Tema!J155,ZigZag!K155=Dual_Tema!J155,ZScore!O155=Dual_Tema!J155)</f>
        <v>1</v>
      </c>
      <c r="C155" t="str">
        <f>Price!B155</f>
        <v>XAUUSD</v>
      </c>
      <c r="D155" t="b">
        <f>AND(Diagonals!B155=Dual_Tema!B155,Trendlines!B155=Dual_Tema!B155,KC!B155=Dual_Tema!B155,Pinbar!B155=Dual_Tema!B155,Price!B155=Dual_Tema!B155,SR_Levels!B155=Dual_Tema!B155,Tema_Hrma_Smma!B155=Dual_Tema!B155,HA!B155=Dual_Tema!B155,ZigZag!B155=Dual_Tema!B155,ZScore!B155=Dual_Tema!B155)</f>
        <v>1</v>
      </c>
      <c r="E155" t="str">
        <f>Price!C155</f>
        <v>M5</v>
      </c>
      <c r="F155" t="b">
        <f>AND(Diagonals!C155=Dual_Tema!C155,Trendlines!C155=Dual_Tema!C155,KC!C155=Dual_Tema!C155,Pinbar!C155=Dual_Tema!C155,Price!C155=Dual_Tema!C155,SR_Levels!C155=Dual_Tema!C155,Tema_Hrma_Smma!C155=Dual_Tema!C155,HA!C155=Dual_Tema!C155,ZigZag!C155=Dual_Tema!C155,ZScore!C155=Dual_Tema!C155)</f>
        <v>1</v>
      </c>
      <c r="G155">
        <f>Price!D155</f>
        <v>5184.34</v>
      </c>
      <c r="H155" t="b">
        <f>AND(Diagonals!D155=Dual_Tema!D155,Trendlines!D155=Dual_Tema!D155,KC!D155=Dual_Tema!D155,Pinbar!D155=Dual_Tema!D155,Price!D155=Dual_Tema!D155,SR_Levels!D155=Dual_Tema!D155,Tema_Hrma_Smma!D155=Dual_Tema!D155,HA!D155=Dual_Tema!D155,ZigZag!D155=Dual_Tema!D155,ZScore!D155=Dual_Tema!D155)</f>
        <v>1</v>
      </c>
      <c r="J155" t="b">
        <f t="shared" si="2"/>
        <v>1</v>
      </c>
    </row>
    <row r="156" spans="1:10" x14ac:dyDescent="0.55000000000000004">
      <c r="A156">
        <f>Price!L156</f>
        <v>1772074800</v>
      </c>
      <c r="B156" t="b">
        <f>AND(Diagonals!Q156=Dual_Tema!J156,Trendlines!Q156=Dual_Tema!J156,KC!R156=Dual_Tema!J156,Pinbar!I156=Dual_Tema!J156,Price!L156=Dual_Tema!J156,SR_Levels!P156=Dual_Tema!J156,Tema_Hrma_Smma!K156=Dual_Tema!J156,HA!P156=Dual_Tema!J156,ZigZag!K156=Dual_Tema!J156,ZScore!O156=Dual_Tema!J156)</f>
        <v>1</v>
      </c>
      <c r="C156" t="str">
        <f>Price!B156</f>
        <v>XAUUSD</v>
      </c>
      <c r="D156" t="b">
        <f>AND(Diagonals!B156=Dual_Tema!B156,Trendlines!B156=Dual_Tema!B156,KC!B156=Dual_Tema!B156,Pinbar!B156=Dual_Tema!B156,Price!B156=Dual_Tema!B156,SR_Levels!B156=Dual_Tema!B156,Tema_Hrma_Smma!B156=Dual_Tema!B156,HA!B156=Dual_Tema!B156,ZigZag!B156=Dual_Tema!B156,ZScore!B156=Dual_Tema!B156)</f>
        <v>1</v>
      </c>
      <c r="E156" t="str">
        <f>Price!C156</f>
        <v>M5</v>
      </c>
      <c r="F156" t="b">
        <f>AND(Diagonals!C156=Dual_Tema!C156,Trendlines!C156=Dual_Tema!C156,KC!C156=Dual_Tema!C156,Pinbar!C156=Dual_Tema!C156,Price!C156=Dual_Tema!C156,SR_Levels!C156=Dual_Tema!C156,Tema_Hrma_Smma!C156=Dual_Tema!C156,HA!C156=Dual_Tema!C156,ZigZag!C156=Dual_Tema!C156,ZScore!C156=Dual_Tema!C156)</f>
        <v>1</v>
      </c>
      <c r="G156">
        <f>Price!D156</f>
        <v>5187.4399999999996</v>
      </c>
      <c r="H156" t="b">
        <f>AND(Diagonals!D156=Dual_Tema!D156,Trendlines!D156=Dual_Tema!D156,KC!D156=Dual_Tema!D156,Pinbar!D156=Dual_Tema!D156,Price!D156=Dual_Tema!D156,SR_Levels!D156=Dual_Tema!D156,Tema_Hrma_Smma!D156=Dual_Tema!D156,HA!D156=Dual_Tema!D156,ZigZag!D156=Dual_Tema!D156,ZScore!D156=Dual_Tema!D156)</f>
        <v>1</v>
      </c>
      <c r="J156" t="b">
        <f t="shared" si="2"/>
        <v>1</v>
      </c>
    </row>
    <row r="157" spans="1:10" x14ac:dyDescent="0.55000000000000004">
      <c r="A157">
        <f>Price!L157</f>
        <v>1772075100</v>
      </c>
      <c r="B157" t="b">
        <f>AND(Diagonals!Q157=Dual_Tema!J157,Trendlines!Q157=Dual_Tema!J157,KC!R157=Dual_Tema!J157,Pinbar!I157=Dual_Tema!J157,Price!L157=Dual_Tema!J157,SR_Levels!P157=Dual_Tema!J157,Tema_Hrma_Smma!K157=Dual_Tema!J157,HA!P157=Dual_Tema!J157,ZigZag!K157=Dual_Tema!J157,ZScore!O157=Dual_Tema!J157)</f>
        <v>1</v>
      </c>
      <c r="C157" t="str">
        <f>Price!B157</f>
        <v>XAUUSD</v>
      </c>
      <c r="D157" t="b">
        <f>AND(Diagonals!B157=Dual_Tema!B157,Trendlines!B157=Dual_Tema!B157,KC!B157=Dual_Tema!B157,Pinbar!B157=Dual_Tema!B157,Price!B157=Dual_Tema!B157,SR_Levels!B157=Dual_Tema!B157,Tema_Hrma_Smma!B157=Dual_Tema!B157,HA!B157=Dual_Tema!B157,ZigZag!B157=Dual_Tema!B157,ZScore!B157=Dual_Tema!B157)</f>
        <v>1</v>
      </c>
      <c r="E157" t="str">
        <f>Price!C157</f>
        <v>M5</v>
      </c>
      <c r="F157" t="b">
        <f>AND(Diagonals!C157=Dual_Tema!C157,Trendlines!C157=Dual_Tema!C157,KC!C157=Dual_Tema!C157,Pinbar!C157=Dual_Tema!C157,Price!C157=Dual_Tema!C157,SR_Levels!C157=Dual_Tema!C157,Tema_Hrma_Smma!C157=Dual_Tema!C157,HA!C157=Dual_Tema!C157,ZigZag!C157=Dual_Tema!C157,ZScore!C157=Dual_Tema!C157)</f>
        <v>1</v>
      </c>
      <c r="G157">
        <f>Price!D157</f>
        <v>5185.97</v>
      </c>
      <c r="H157" t="b">
        <f>AND(Diagonals!D157=Dual_Tema!D157,Trendlines!D157=Dual_Tema!D157,KC!D157=Dual_Tema!D157,Pinbar!D157=Dual_Tema!D157,Price!D157=Dual_Tema!D157,SR_Levels!D157=Dual_Tema!D157,Tema_Hrma_Smma!D157=Dual_Tema!D157,HA!D157=Dual_Tema!D157,ZigZag!D157=Dual_Tema!D157,ZScore!D157=Dual_Tema!D157)</f>
        <v>1</v>
      </c>
      <c r="J157" t="b">
        <f t="shared" si="2"/>
        <v>1</v>
      </c>
    </row>
    <row r="158" spans="1:10" x14ac:dyDescent="0.55000000000000004">
      <c r="A158">
        <f>Price!L158</f>
        <v>1772075400</v>
      </c>
      <c r="B158" t="b">
        <f>AND(Diagonals!Q158=Dual_Tema!J158,Trendlines!Q158=Dual_Tema!J158,KC!R158=Dual_Tema!J158,Pinbar!I158=Dual_Tema!J158,Price!L158=Dual_Tema!J158,SR_Levels!P158=Dual_Tema!J158,Tema_Hrma_Smma!K158=Dual_Tema!J158,HA!P158=Dual_Tema!J158,ZigZag!K158=Dual_Tema!J158,ZScore!O158=Dual_Tema!J158)</f>
        <v>1</v>
      </c>
      <c r="C158" t="str">
        <f>Price!B158</f>
        <v>XAUUSD</v>
      </c>
      <c r="D158" t="b">
        <f>AND(Diagonals!B158=Dual_Tema!B158,Trendlines!B158=Dual_Tema!B158,KC!B158=Dual_Tema!B158,Pinbar!B158=Dual_Tema!B158,Price!B158=Dual_Tema!B158,SR_Levels!B158=Dual_Tema!B158,Tema_Hrma_Smma!B158=Dual_Tema!B158,HA!B158=Dual_Tema!B158,ZigZag!B158=Dual_Tema!B158,ZScore!B158=Dual_Tema!B158)</f>
        <v>1</v>
      </c>
      <c r="E158" t="str">
        <f>Price!C158</f>
        <v>M5</v>
      </c>
      <c r="F158" t="b">
        <f>AND(Diagonals!C158=Dual_Tema!C158,Trendlines!C158=Dual_Tema!C158,KC!C158=Dual_Tema!C158,Pinbar!C158=Dual_Tema!C158,Price!C158=Dual_Tema!C158,SR_Levels!C158=Dual_Tema!C158,Tema_Hrma_Smma!C158=Dual_Tema!C158,HA!C158=Dual_Tema!C158,ZigZag!C158=Dual_Tema!C158,ZScore!C158=Dual_Tema!C158)</f>
        <v>1</v>
      </c>
      <c r="G158">
        <f>Price!D158</f>
        <v>5187.26</v>
      </c>
      <c r="H158" t="b">
        <f>AND(Diagonals!D158=Dual_Tema!D158,Trendlines!D158=Dual_Tema!D158,KC!D158=Dual_Tema!D158,Pinbar!D158=Dual_Tema!D158,Price!D158=Dual_Tema!D158,SR_Levels!D158=Dual_Tema!D158,Tema_Hrma_Smma!D158=Dual_Tema!D158,HA!D158=Dual_Tema!D158,ZigZag!D158=Dual_Tema!D158,ZScore!D158=Dual_Tema!D158)</f>
        <v>1</v>
      </c>
      <c r="J158" t="b">
        <f t="shared" si="2"/>
        <v>1</v>
      </c>
    </row>
    <row r="159" spans="1:10" x14ac:dyDescent="0.55000000000000004">
      <c r="A159">
        <f>Price!L159</f>
        <v>1772075700</v>
      </c>
      <c r="B159" t="b">
        <f>AND(Diagonals!Q159=Dual_Tema!J159,Trendlines!Q159=Dual_Tema!J159,KC!R159=Dual_Tema!J159,Pinbar!I159=Dual_Tema!J159,Price!L159=Dual_Tema!J159,SR_Levels!P159=Dual_Tema!J159,Tema_Hrma_Smma!K159=Dual_Tema!J159,HA!P159=Dual_Tema!J159,ZigZag!K159=Dual_Tema!J159,ZScore!O159=Dual_Tema!J159)</f>
        <v>1</v>
      </c>
      <c r="C159" t="str">
        <f>Price!B159</f>
        <v>XAUUSD</v>
      </c>
      <c r="D159" t="b">
        <f>AND(Diagonals!B159=Dual_Tema!B159,Trendlines!B159=Dual_Tema!B159,KC!B159=Dual_Tema!B159,Pinbar!B159=Dual_Tema!B159,Price!B159=Dual_Tema!B159,SR_Levels!B159=Dual_Tema!B159,Tema_Hrma_Smma!B159=Dual_Tema!B159,HA!B159=Dual_Tema!B159,ZigZag!B159=Dual_Tema!B159,ZScore!B159=Dual_Tema!B159)</f>
        <v>1</v>
      </c>
      <c r="E159" t="str">
        <f>Price!C159</f>
        <v>M5</v>
      </c>
      <c r="F159" t="b">
        <f>AND(Diagonals!C159=Dual_Tema!C159,Trendlines!C159=Dual_Tema!C159,KC!C159=Dual_Tema!C159,Pinbar!C159=Dual_Tema!C159,Price!C159=Dual_Tema!C159,SR_Levels!C159=Dual_Tema!C159,Tema_Hrma_Smma!C159=Dual_Tema!C159,HA!C159=Dual_Tema!C159,ZigZag!C159=Dual_Tema!C159,ZScore!C159=Dual_Tema!C159)</f>
        <v>1</v>
      </c>
      <c r="G159">
        <f>Price!D159</f>
        <v>5190.1899999999996</v>
      </c>
      <c r="H159" t="b">
        <f>AND(Diagonals!D159=Dual_Tema!D159,Trendlines!D159=Dual_Tema!D159,KC!D159=Dual_Tema!D159,Pinbar!D159=Dual_Tema!D159,Price!D159=Dual_Tema!D159,SR_Levels!D159=Dual_Tema!D159,Tema_Hrma_Smma!D159=Dual_Tema!D159,HA!D159=Dual_Tema!D159,ZigZag!D159=Dual_Tema!D159,ZScore!D159=Dual_Tema!D159)</f>
        <v>1</v>
      </c>
      <c r="J159" t="b">
        <f t="shared" si="2"/>
        <v>1</v>
      </c>
    </row>
    <row r="160" spans="1:10" x14ac:dyDescent="0.55000000000000004">
      <c r="A160">
        <f>Price!L160</f>
        <v>1772076000</v>
      </c>
      <c r="B160" t="b">
        <f>AND(Diagonals!Q160=Dual_Tema!J160,Trendlines!Q160=Dual_Tema!J160,KC!R160=Dual_Tema!J160,Pinbar!I160=Dual_Tema!J160,Price!L160=Dual_Tema!J160,SR_Levels!P160=Dual_Tema!J160,Tema_Hrma_Smma!K160=Dual_Tema!J160,HA!P160=Dual_Tema!J160,ZigZag!K160=Dual_Tema!J160,ZScore!O160=Dual_Tema!J160)</f>
        <v>1</v>
      </c>
      <c r="C160" t="str">
        <f>Price!B160</f>
        <v>XAUUSD</v>
      </c>
      <c r="D160" t="b">
        <f>AND(Diagonals!B160=Dual_Tema!B160,Trendlines!B160=Dual_Tema!B160,KC!B160=Dual_Tema!B160,Pinbar!B160=Dual_Tema!B160,Price!B160=Dual_Tema!B160,SR_Levels!B160=Dual_Tema!B160,Tema_Hrma_Smma!B160=Dual_Tema!B160,HA!B160=Dual_Tema!B160,ZigZag!B160=Dual_Tema!B160,ZScore!B160=Dual_Tema!B160)</f>
        <v>1</v>
      </c>
      <c r="E160" t="str">
        <f>Price!C160</f>
        <v>M5</v>
      </c>
      <c r="F160" t="b">
        <f>AND(Diagonals!C160=Dual_Tema!C160,Trendlines!C160=Dual_Tema!C160,KC!C160=Dual_Tema!C160,Pinbar!C160=Dual_Tema!C160,Price!C160=Dual_Tema!C160,SR_Levels!C160=Dual_Tema!C160,Tema_Hrma_Smma!C160=Dual_Tema!C160,HA!C160=Dual_Tema!C160,ZigZag!C160=Dual_Tema!C160,ZScore!C160=Dual_Tema!C160)</f>
        <v>1</v>
      </c>
      <c r="G160">
        <f>Price!D160</f>
        <v>5191.04</v>
      </c>
      <c r="H160" t="b">
        <f>AND(Diagonals!D160=Dual_Tema!D160,Trendlines!D160=Dual_Tema!D160,KC!D160=Dual_Tema!D160,Pinbar!D160=Dual_Tema!D160,Price!D160=Dual_Tema!D160,SR_Levels!D160=Dual_Tema!D160,Tema_Hrma_Smma!D160=Dual_Tema!D160,HA!D160=Dual_Tema!D160,ZigZag!D160=Dual_Tema!D160,ZScore!D160=Dual_Tema!D160)</f>
        <v>1</v>
      </c>
      <c r="J160" t="b">
        <f t="shared" si="2"/>
        <v>1</v>
      </c>
    </row>
    <row r="161" spans="1:10" x14ac:dyDescent="0.55000000000000004">
      <c r="A161">
        <f>Price!L161</f>
        <v>1772076300</v>
      </c>
      <c r="B161" t="b">
        <f>AND(Diagonals!Q161=Dual_Tema!J161,Trendlines!Q161=Dual_Tema!J161,KC!R161=Dual_Tema!J161,Pinbar!I161=Dual_Tema!J161,Price!L161=Dual_Tema!J161,SR_Levels!P161=Dual_Tema!J161,Tema_Hrma_Smma!K161=Dual_Tema!J161,HA!P161=Dual_Tema!J161,ZigZag!K161=Dual_Tema!J161,ZScore!O161=Dual_Tema!J161)</f>
        <v>1</v>
      </c>
      <c r="C161" t="str">
        <f>Price!B161</f>
        <v>XAUUSD</v>
      </c>
      <c r="D161" t="b">
        <f>AND(Diagonals!B161=Dual_Tema!B161,Trendlines!B161=Dual_Tema!B161,KC!B161=Dual_Tema!B161,Pinbar!B161=Dual_Tema!B161,Price!B161=Dual_Tema!B161,SR_Levels!B161=Dual_Tema!B161,Tema_Hrma_Smma!B161=Dual_Tema!B161,HA!B161=Dual_Tema!B161,ZigZag!B161=Dual_Tema!B161,ZScore!B161=Dual_Tema!B161)</f>
        <v>1</v>
      </c>
      <c r="E161" t="str">
        <f>Price!C161</f>
        <v>M5</v>
      </c>
      <c r="F161" t="b">
        <f>AND(Diagonals!C161=Dual_Tema!C161,Trendlines!C161=Dual_Tema!C161,KC!C161=Dual_Tema!C161,Pinbar!C161=Dual_Tema!C161,Price!C161=Dual_Tema!C161,SR_Levels!C161=Dual_Tema!C161,Tema_Hrma_Smma!C161=Dual_Tema!C161,HA!C161=Dual_Tema!C161,ZigZag!C161=Dual_Tema!C161,ZScore!C161=Dual_Tema!C161)</f>
        <v>1</v>
      </c>
      <c r="G161">
        <f>Price!D161</f>
        <v>5188.3500000000004</v>
      </c>
      <c r="H161" t="b">
        <f>AND(Diagonals!D161=Dual_Tema!D161,Trendlines!D161=Dual_Tema!D161,KC!D161=Dual_Tema!D161,Pinbar!D161=Dual_Tema!D161,Price!D161=Dual_Tema!D161,SR_Levels!D161=Dual_Tema!D161,Tema_Hrma_Smma!D161=Dual_Tema!D161,HA!D161=Dual_Tema!D161,ZigZag!D161=Dual_Tema!D161,ZScore!D161=Dual_Tema!D161)</f>
        <v>1</v>
      </c>
      <c r="J161" t="b">
        <f t="shared" si="2"/>
        <v>1</v>
      </c>
    </row>
    <row r="162" spans="1:10" x14ac:dyDescent="0.55000000000000004">
      <c r="A162">
        <f>Price!L162</f>
        <v>1772076600</v>
      </c>
      <c r="B162" t="b">
        <f>AND(Diagonals!Q162=Dual_Tema!J162,Trendlines!Q162=Dual_Tema!J162,KC!R162=Dual_Tema!J162,Pinbar!I162=Dual_Tema!J162,Price!L162=Dual_Tema!J162,SR_Levels!P162=Dual_Tema!J162,Tema_Hrma_Smma!K162=Dual_Tema!J162,HA!P162=Dual_Tema!J162,ZigZag!K162=Dual_Tema!J162,ZScore!O162=Dual_Tema!J162)</f>
        <v>1</v>
      </c>
      <c r="C162" t="str">
        <f>Price!B162</f>
        <v>XAUUSD</v>
      </c>
      <c r="D162" t="b">
        <f>AND(Diagonals!B162=Dual_Tema!B162,Trendlines!B162=Dual_Tema!B162,KC!B162=Dual_Tema!B162,Pinbar!B162=Dual_Tema!B162,Price!B162=Dual_Tema!B162,SR_Levels!B162=Dual_Tema!B162,Tema_Hrma_Smma!B162=Dual_Tema!B162,HA!B162=Dual_Tema!B162,ZigZag!B162=Dual_Tema!B162,ZScore!B162=Dual_Tema!B162)</f>
        <v>1</v>
      </c>
      <c r="E162" t="str">
        <f>Price!C162</f>
        <v>M5</v>
      </c>
      <c r="F162" t="b">
        <f>AND(Diagonals!C162=Dual_Tema!C162,Trendlines!C162=Dual_Tema!C162,KC!C162=Dual_Tema!C162,Pinbar!C162=Dual_Tema!C162,Price!C162=Dual_Tema!C162,SR_Levels!C162=Dual_Tema!C162,Tema_Hrma_Smma!C162=Dual_Tema!C162,HA!C162=Dual_Tema!C162,ZigZag!C162=Dual_Tema!C162,ZScore!C162=Dual_Tema!C162)</f>
        <v>1</v>
      </c>
      <c r="G162">
        <f>Price!D162</f>
        <v>5188.5600000000004</v>
      </c>
      <c r="H162" t="b">
        <f>AND(Diagonals!D162=Dual_Tema!D162,Trendlines!D162=Dual_Tema!D162,KC!D162=Dual_Tema!D162,Pinbar!D162=Dual_Tema!D162,Price!D162=Dual_Tema!D162,SR_Levels!D162=Dual_Tema!D162,Tema_Hrma_Smma!D162=Dual_Tema!D162,HA!D162=Dual_Tema!D162,ZigZag!D162=Dual_Tema!D162,ZScore!D162=Dual_Tema!D162)</f>
        <v>1</v>
      </c>
      <c r="J162" t="b">
        <f t="shared" si="2"/>
        <v>1</v>
      </c>
    </row>
    <row r="163" spans="1:10" x14ac:dyDescent="0.55000000000000004">
      <c r="A163">
        <f>Price!L163</f>
        <v>1772076900</v>
      </c>
      <c r="B163" t="b">
        <f>AND(Diagonals!Q163=Dual_Tema!J163,Trendlines!Q163=Dual_Tema!J163,KC!R163=Dual_Tema!J163,Pinbar!I163=Dual_Tema!J163,Price!L163=Dual_Tema!J163,SR_Levels!P163=Dual_Tema!J163,Tema_Hrma_Smma!K163=Dual_Tema!J163,HA!P163=Dual_Tema!J163,ZigZag!K163=Dual_Tema!J163,ZScore!O163=Dual_Tema!J163)</f>
        <v>1</v>
      </c>
      <c r="C163" t="str">
        <f>Price!B163</f>
        <v>XAUUSD</v>
      </c>
      <c r="D163" t="b">
        <f>AND(Diagonals!B163=Dual_Tema!B163,Trendlines!B163=Dual_Tema!B163,KC!B163=Dual_Tema!B163,Pinbar!B163=Dual_Tema!B163,Price!B163=Dual_Tema!B163,SR_Levels!B163=Dual_Tema!B163,Tema_Hrma_Smma!B163=Dual_Tema!B163,HA!B163=Dual_Tema!B163,ZigZag!B163=Dual_Tema!B163,ZScore!B163=Dual_Tema!B163)</f>
        <v>1</v>
      </c>
      <c r="E163" t="str">
        <f>Price!C163</f>
        <v>M5</v>
      </c>
      <c r="F163" t="b">
        <f>AND(Diagonals!C163=Dual_Tema!C163,Trendlines!C163=Dual_Tema!C163,KC!C163=Dual_Tema!C163,Pinbar!C163=Dual_Tema!C163,Price!C163=Dual_Tema!C163,SR_Levels!C163=Dual_Tema!C163,Tema_Hrma_Smma!C163=Dual_Tema!C163,HA!C163=Dual_Tema!C163,ZigZag!C163=Dual_Tema!C163,ZScore!C163=Dual_Tema!C163)</f>
        <v>1</v>
      </c>
      <c r="G163">
        <f>Price!D163</f>
        <v>5186.58</v>
      </c>
      <c r="H163" t="b">
        <f>AND(Diagonals!D163=Dual_Tema!D163,Trendlines!D163=Dual_Tema!D163,KC!D163=Dual_Tema!D163,Pinbar!D163=Dual_Tema!D163,Price!D163=Dual_Tema!D163,SR_Levels!D163=Dual_Tema!D163,Tema_Hrma_Smma!D163=Dual_Tema!D163,HA!D163=Dual_Tema!D163,ZigZag!D163=Dual_Tema!D163,ZScore!D163=Dual_Tema!D163)</f>
        <v>1</v>
      </c>
      <c r="J163" t="b">
        <f t="shared" si="2"/>
        <v>1</v>
      </c>
    </row>
    <row r="164" spans="1:10" x14ac:dyDescent="0.55000000000000004">
      <c r="A164">
        <f>Price!L164</f>
        <v>1772077200</v>
      </c>
      <c r="B164" t="b">
        <f>AND(Diagonals!Q164=Dual_Tema!J164,Trendlines!Q164=Dual_Tema!J164,KC!R164=Dual_Tema!J164,Pinbar!I164=Dual_Tema!J164,Price!L164=Dual_Tema!J164,SR_Levels!P164=Dual_Tema!J164,Tema_Hrma_Smma!K164=Dual_Tema!J164,HA!P164=Dual_Tema!J164,ZigZag!K164=Dual_Tema!J164,ZScore!O164=Dual_Tema!J164)</f>
        <v>1</v>
      </c>
      <c r="C164" t="str">
        <f>Price!B164</f>
        <v>XAUUSD</v>
      </c>
      <c r="D164" t="b">
        <f>AND(Diagonals!B164=Dual_Tema!B164,Trendlines!B164=Dual_Tema!B164,KC!B164=Dual_Tema!B164,Pinbar!B164=Dual_Tema!B164,Price!B164=Dual_Tema!B164,SR_Levels!B164=Dual_Tema!B164,Tema_Hrma_Smma!B164=Dual_Tema!B164,HA!B164=Dual_Tema!B164,ZigZag!B164=Dual_Tema!B164,ZScore!B164=Dual_Tema!B164)</f>
        <v>1</v>
      </c>
      <c r="E164" t="str">
        <f>Price!C164</f>
        <v>M5</v>
      </c>
      <c r="F164" t="b">
        <f>AND(Diagonals!C164=Dual_Tema!C164,Trendlines!C164=Dual_Tema!C164,KC!C164=Dual_Tema!C164,Pinbar!C164=Dual_Tema!C164,Price!C164=Dual_Tema!C164,SR_Levels!C164=Dual_Tema!C164,Tema_Hrma_Smma!C164=Dual_Tema!C164,HA!C164=Dual_Tema!C164,ZigZag!C164=Dual_Tema!C164,ZScore!C164=Dual_Tema!C164)</f>
        <v>1</v>
      </c>
      <c r="G164">
        <f>Price!D164</f>
        <v>5186.18</v>
      </c>
      <c r="H164" t="b">
        <f>AND(Diagonals!D164=Dual_Tema!D164,Trendlines!D164=Dual_Tema!D164,KC!D164=Dual_Tema!D164,Pinbar!D164=Dual_Tema!D164,Price!D164=Dual_Tema!D164,SR_Levels!D164=Dual_Tema!D164,Tema_Hrma_Smma!D164=Dual_Tema!D164,HA!D164=Dual_Tema!D164,ZigZag!D164=Dual_Tema!D164,ZScore!D164=Dual_Tema!D164)</f>
        <v>1</v>
      </c>
      <c r="J164" t="b">
        <f t="shared" si="2"/>
        <v>1</v>
      </c>
    </row>
    <row r="165" spans="1:10" x14ac:dyDescent="0.55000000000000004">
      <c r="A165">
        <f>Price!L165</f>
        <v>1772077500</v>
      </c>
      <c r="B165" t="b">
        <f>AND(Diagonals!Q165=Dual_Tema!J165,Trendlines!Q165=Dual_Tema!J165,KC!R165=Dual_Tema!J165,Pinbar!I165=Dual_Tema!J165,Price!L165=Dual_Tema!J165,SR_Levels!P165=Dual_Tema!J165,Tema_Hrma_Smma!K165=Dual_Tema!J165,HA!P165=Dual_Tema!J165,ZigZag!K165=Dual_Tema!J165,ZScore!O165=Dual_Tema!J165)</f>
        <v>1</v>
      </c>
      <c r="C165" t="str">
        <f>Price!B165</f>
        <v>XAUUSD</v>
      </c>
      <c r="D165" t="b">
        <f>AND(Diagonals!B165=Dual_Tema!B165,Trendlines!B165=Dual_Tema!B165,KC!B165=Dual_Tema!B165,Pinbar!B165=Dual_Tema!B165,Price!B165=Dual_Tema!B165,SR_Levels!B165=Dual_Tema!B165,Tema_Hrma_Smma!B165=Dual_Tema!B165,HA!B165=Dual_Tema!B165,ZigZag!B165=Dual_Tema!B165,ZScore!B165=Dual_Tema!B165)</f>
        <v>1</v>
      </c>
      <c r="E165" t="str">
        <f>Price!C165</f>
        <v>M5</v>
      </c>
      <c r="F165" t="b">
        <f>AND(Diagonals!C165=Dual_Tema!C165,Trendlines!C165=Dual_Tema!C165,KC!C165=Dual_Tema!C165,Pinbar!C165=Dual_Tema!C165,Price!C165=Dual_Tema!C165,SR_Levels!C165=Dual_Tema!C165,Tema_Hrma_Smma!C165=Dual_Tema!C165,HA!C165=Dual_Tema!C165,ZigZag!C165=Dual_Tema!C165,ZScore!C165=Dual_Tema!C165)</f>
        <v>1</v>
      </c>
      <c r="G165">
        <f>Price!D165</f>
        <v>5188.6099999999997</v>
      </c>
      <c r="H165" t="b">
        <f>AND(Diagonals!D165=Dual_Tema!D165,Trendlines!D165=Dual_Tema!D165,KC!D165=Dual_Tema!D165,Pinbar!D165=Dual_Tema!D165,Price!D165=Dual_Tema!D165,SR_Levels!D165=Dual_Tema!D165,Tema_Hrma_Smma!D165=Dual_Tema!D165,HA!D165=Dual_Tema!D165,ZigZag!D165=Dual_Tema!D165,ZScore!D165=Dual_Tema!D165)</f>
        <v>1</v>
      </c>
      <c r="J165" t="b">
        <f t="shared" si="2"/>
        <v>1</v>
      </c>
    </row>
    <row r="166" spans="1:10" x14ac:dyDescent="0.55000000000000004">
      <c r="A166">
        <f>Price!L166</f>
        <v>1772077800</v>
      </c>
      <c r="B166" t="b">
        <f>AND(Diagonals!Q166=Dual_Tema!J166,Trendlines!Q166=Dual_Tema!J166,KC!R166=Dual_Tema!J166,Pinbar!I166=Dual_Tema!J166,Price!L166=Dual_Tema!J166,SR_Levels!P166=Dual_Tema!J166,Tema_Hrma_Smma!K166=Dual_Tema!J166,HA!P166=Dual_Tema!J166,ZigZag!K166=Dual_Tema!J166,ZScore!O166=Dual_Tema!J166)</f>
        <v>1</v>
      </c>
      <c r="C166" t="str">
        <f>Price!B166</f>
        <v>XAUUSD</v>
      </c>
      <c r="D166" t="b">
        <f>AND(Diagonals!B166=Dual_Tema!B166,Trendlines!B166=Dual_Tema!B166,KC!B166=Dual_Tema!B166,Pinbar!B166=Dual_Tema!B166,Price!B166=Dual_Tema!B166,SR_Levels!B166=Dual_Tema!B166,Tema_Hrma_Smma!B166=Dual_Tema!B166,HA!B166=Dual_Tema!B166,ZigZag!B166=Dual_Tema!B166,ZScore!B166=Dual_Tema!B166)</f>
        <v>1</v>
      </c>
      <c r="E166" t="str">
        <f>Price!C166</f>
        <v>M5</v>
      </c>
      <c r="F166" t="b">
        <f>AND(Diagonals!C166=Dual_Tema!C166,Trendlines!C166=Dual_Tema!C166,KC!C166=Dual_Tema!C166,Pinbar!C166=Dual_Tema!C166,Price!C166=Dual_Tema!C166,SR_Levels!C166=Dual_Tema!C166,Tema_Hrma_Smma!C166=Dual_Tema!C166,HA!C166=Dual_Tema!C166,ZigZag!C166=Dual_Tema!C166,ZScore!C166=Dual_Tema!C166)</f>
        <v>1</v>
      </c>
      <c r="G166">
        <f>Price!D166</f>
        <v>5191.34</v>
      </c>
      <c r="H166" t="b">
        <f>AND(Diagonals!D166=Dual_Tema!D166,Trendlines!D166=Dual_Tema!D166,KC!D166=Dual_Tema!D166,Pinbar!D166=Dual_Tema!D166,Price!D166=Dual_Tema!D166,SR_Levels!D166=Dual_Tema!D166,Tema_Hrma_Smma!D166=Dual_Tema!D166,HA!D166=Dual_Tema!D166,ZigZag!D166=Dual_Tema!D166,ZScore!D166=Dual_Tema!D166)</f>
        <v>1</v>
      </c>
      <c r="J166" t="b">
        <f t="shared" si="2"/>
        <v>1</v>
      </c>
    </row>
    <row r="167" spans="1:10" x14ac:dyDescent="0.55000000000000004">
      <c r="A167">
        <f>Price!L167</f>
        <v>1772078100</v>
      </c>
      <c r="B167" t="b">
        <f>AND(Diagonals!Q167=Dual_Tema!J167,Trendlines!Q167=Dual_Tema!J167,KC!R167=Dual_Tema!J167,Pinbar!I167=Dual_Tema!J167,Price!L167=Dual_Tema!J167,SR_Levels!P167=Dual_Tema!J167,Tema_Hrma_Smma!K167=Dual_Tema!J167,HA!P167=Dual_Tema!J167,ZigZag!K167=Dual_Tema!J167,ZScore!O167=Dual_Tema!J167)</f>
        <v>1</v>
      </c>
      <c r="C167" t="str">
        <f>Price!B167</f>
        <v>XAUUSD</v>
      </c>
      <c r="D167" t="b">
        <f>AND(Diagonals!B167=Dual_Tema!B167,Trendlines!B167=Dual_Tema!B167,KC!B167=Dual_Tema!B167,Pinbar!B167=Dual_Tema!B167,Price!B167=Dual_Tema!B167,SR_Levels!B167=Dual_Tema!B167,Tema_Hrma_Smma!B167=Dual_Tema!B167,HA!B167=Dual_Tema!B167,ZigZag!B167=Dual_Tema!B167,ZScore!B167=Dual_Tema!B167)</f>
        <v>1</v>
      </c>
      <c r="E167" t="str">
        <f>Price!C167</f>
        <v>M5</v>
      </c>
      <c r="F167" t="b">
        <f>AND(Diagonals!C167=Dual_Tema!C167,Trendlines!C167=Dual_Tema!C167,KC!C167=Dual_Tema!C167,Pinbar!C167=Dual_Tema!C167,Price!C167=Dual_Tema!C167,SR_Levels!C167=Dual_Tema!C167,Tema_Hrma_Smma!C167=Dual_Tema!C167,HA!C167=Dual_Tema!C167,ZigZag!C167=Dual_Tema!C167,ZScore!C167=Dual_Tema!C167)</f>
        <v>1</v>
      </c>
      <c r="G167">
        <f>Price!D167</f>
        <v>5192.63</v>
      </c>
      <c r="H167" t="b">
        <f>AND(Diagonals!D167=Dual_Tema!D167,Trendlines!D167=Dual_Tema!D167,KC!D167=Dual_Tema!D167,Pinbar!D167=Dual_Tema!D167,Price!D167=Dual_Tema!D167,SR_Levels!D167=Dual_Tema!D167,Tema_Hrma_Smma!D167=Dual_Tema!D167,HA!D167=Dual_Tema!D167,ZigZag!D167=Dual_Tema!D167,ZScore!D167=Dual_Tema!D167)</f>
        <v>1</v>
      </c>
      <c r="J167" t="b">
        <f t="shared" si="2"/>
        <v>1</v>
      </c>
    </row>
    <row r="168" spans="1:10" x14ac:dyDescent="0.55000000000000004">
      <c r="A168">
        <f>Price!L168</f>
        <v>1772078400</v>
      </c>
      <c r="B168" t="b">
        <f>AND(Diagonals!Q168=Dual_Tema!J168,Trendlines!Q168=Dual_Tema!J168,KC!R168=Dual_Tema!J168,Pinbar!I168=Dual_Tema!J168,Price!L168=Dual_Tema!J168,SR_Levels!P168=Dual_Tema!J168,Tema_Hrma_Smma!K168=Dual_Tema!J168,HA!P168=Dual_Tema!J168,ZigZag!K168=Dual_Tema!J168,ZScore!O168=Dual_Tema!J168)</f>
        <v>1</v>
      </c>
      <c r="C168" t="str">
        <f>Price!B168</f>
        <v>XAUUSD</v>
      </c>
      <c r="D168" t="b">
        <f>AND(Diagonals!B168=Dual_Tema!B168,Trendlines!B168=Dual_Tema!B168,KC!B168=Dual_Tema!B168,Pinbar!B168=Dual_Tema!B168,Price!B168=Dual_Tema!B168,SR_Levels!B168=Dual_Tema!B168,Tema_Hrma_Smma!B168=Dual_Tema!B168,HA!B168=Dual_Tema!B168,ZigZag!B168=Dual_Tema!B168,ZScore!B168=Dual_Tema!B168)</f>
        <v>1</v>
      </c>
      <c r="E168" t="str">
        <f>Price!C168</f>
        <v>M5</v>
      </c>
      <c r="F168" t="b">
        <f>AND(Diagonals!C168=Dual_Tema!C168,Trendlines!C168=Dual_Tema!C168,KC!C168=Dual_Tema!C168,Pinbar!C168=Dual_Tema!C168,Price!C168=Dual_Tema!C168,SR_Levels!C168=Dual_Tema!C168,Tema_Hrma_Smma!C168=Dual_Tema!C168,HA!C168=Dual_Tema!C168,ZigZag!C168=Dual_Tema!C168,ZScore!C168=Dual_Tema!C168)</f>
        <v>1</v>
      </c>
      <c r="G168">
        <f>Price!D168</f>
        <v>5194.08</v>
      </c>
      <c r="H168" t="b">
        <f>AND(Diagonals!D168=Dual_Tema!D168,Trendlines!D168=Dual_Tema!D168,KC!D168=Dual_Tema!D168,Pinbar!D168=Dual_Tema!D168,Price!D168=Dual_Tema!D168,SR_Levels!D168=Dual_Tema!D168,Tema_Hrma_Smma!D168=Dual_Tema!D168,HA!D168=Dual_Tema!D168,ZigZag!D168=Dual_Tema!D168,ZScore!D168=Dual_Tema!D168)</f>
        <v>1</v>
      </c>
      <c r="J168" t="b">
        <f t="shared" si="2"/>
        <v>1</v>
      </c>
    </row>
    <row r="169" spans="1:10" x14ac:dyDescent="0.55000000000000004">
      <c r="A169">
        <f>Price!L169</f>
        <v>1772078700</v>
      </c>
      <c r="B169" t="b">
        <f>AND(Diagonals!Q169=Dual_Tema!J169,Trendlines!Q169=Dual_Tema!J169,KC!R169=Dual_Tema!J169,Pinbar!I169=Dual_Tema!J169,Price!L169=Dual_Tema!J169,SR_Levels!P169=Dual_Tema!J169,Tema_Hrma_Smma!K169=Dual_Tema!J169,HA!P169=Dual_Tema!J169,ZigZag!K169=Dual_Tema!J169,ZScore!O169=Dual_Tema!J169)</f>
        <v>1</v>
      </c>
      <c r="C169" t="str">
        <f>Price!B169</f>
        <v>XAUUSD</v>
      </c>
      <c r="D169" t="b">
        <f>AND(Diagonals!B169=Dual_Tema!B169,Trendlines!B169=Dual_Tema!B169,KC!B169=Dual_Tema!B169,Pinbar!B169=Dual_Tema!B169,Price!B169=Dual_Tema!B169,SR_Levels!B169=Dual_Tema!B169,Tema_Hrma_Smma!B169=Dual_Tema!B169,HA!B169=Dual_Tema!B169,ZigZag!B169=Dual_Tema!B169,ZScore!B169=Dual_Tema!B169)</f>
        <v>1</v>
      </c>
      <c r="E169" t="str">
        <f>Price!C169</f>
        <v>M5</v>
      </c>
      <c r="F169" t="b">
        <f>AND(Diagonals!C169=Dual_Tema!C169,Trendlines!C169=Dual_Tema!C169,KC!C169=Dual_Tema!C169,Pinbar!C169=Dual_Tema!C169,Price!C169=Dual_Tema!C169,SR_Levels!C169=Dual_Tema!C169,Tema_Hrma_Smma!C169=Dual_Tema!C169,HA!C169=Dual_Tema!C169,ZigZag!C169=Dual_Tema!C169,ZScore!C169=Dual_Tema!C169)</f>
        <v>1</v>
      </c>
      <c r="G169">
        <f>Price!D169</f>
        <v>5195.76</v>
      </c>
      <c r="H169" t="b">
        <f>AND(Diagonals!D169=Dual_Tema!D169,Trendlines!D169=Dual_Tema!D169,KC!D169=Dual_Tema!D169,Pinbar!D169=Dual_Tema!D169,Price!D169=Dual_Tema!D169,SR_Levels!D169=Dual_Tema!D169,Tema_Hrma_Smma!D169=Dual_Tema!D169,HA!D169=Dual_Tema!D169,ZigZag!D169=Dual_Tema!D169,ZScore!D169=Dual_Tema!D169)</f>
        <v>1</v>
      </c>
      <c r="J169" t="b">
        <f t="shared" si="2"/>
        <v>1</v>
      </c>
    </row>
    <row r="170" spans="1:10" x14ac:dyDescent="0.55000000000000004">
      <c r="A170">
        <f>Price!L170</f>
        <v>1772079000</v>
      </c>
      <c r="B170" t="b">
        <f>AND(Diagonals!Q170=Dual_Tema!J170,Trendlines!Q170=Dual_Tema!J170,KC!R170=Dual_Tema!J170,Pinbar!I170=Dual_Tema!J170,Price!L170=Dual_Tema!J170,SR_Levels!P170=Dual_Tema!J170,Tema_Hrma_Smma!K170=Dual_Tema!J170,HA!P170=Dual_Tema!J170,ZigZag!K170=Dual_Tema!J170,ZScore!O170=Dual_Tema!J170)</f>
        <v>1</v>
      </c>
      <c r="C170" t="str">
        <f>Price!B170</f>
        <v>XAUUSD</v>
      </c>
      <c r="D170" t="b">
        <f>AND(Diagonals!B170=Dual_Tema!B170,Trendlines!B170=Dual_Tema!B170,KC!B170=Dual_Tema!B170,Pinbar!B170=Dual_Tema!B170,Price!B170=Dual_Tema!B170,SR_Levels!B170=Dual_Tema!B170,Tema_Hrma_Smma!B170=Dual_Tema!B170,HA!B170=Dual_Tema!B170,ZigZag!B170=Dual_Tema!B170,ZScore!B170=Dual_Tema!B170)</f>
        <v>1</v>
      </c>
      <c r="E170" t="str">
        <f>Price!C170</f>
        <v>M5</v>
      </c>
      <c r="F170" t="b">
        <f>AND(Diagonals!C170=Dual_Tema!C170,Trendlines!C170=Dual_Tema!C170,KC!C170=Dual_Tema!C170,Pinbar!C170=Dual_Tema!C170,Price!C170=Dual_Tema!C170,SR_Levels!C170=Dual_Tema!C170,Tema_Hrma_Smma!C170=Dual_Tema!C170,HA!C170=Dual_Tema!C170,ZigZag!C170=Dual_Tema!C170,ZScore!C170=Dual_Tema!C170)</f>
        <v>1</v>
      </c>
      <c r="G170">
        <f>Price!D170</f>
        <v>5196.8</v>
      </c>
      <c r="H170" t="b">
        <f>AND(Diagonals!D170=Dual_Tema!D170,Trendlines!D170=Dual_Tema!D170,KC!D170=Dual_Tema!D170,Pinbar!D170=Dual_Tema!D170,Price!D170=Dual_Tema!D170,SR_Levels!D170=Dual_Tema!D170,Tema_Hrma_Smma!D170=Dual_Tema!D170,HA!D170=Dual_Tema!D170,ZigZag!D170=Dual_Tema!D170,ZScore!D170=Dual_Tema!D170)</f>
        <v>1</v>
      </c>
      <c r="J170" t="b">
        <f t="shared" si="2"/>
        <v>1</v>
      </c>
    </row>
    <row r="171" spans="1:10" x14ac:dyDescent="0.55000000000000004">
      <c r="A171">
        <f>Price!L171</f>
        <v>1772079300</v>
      </c>
      <c r="B171" t="b">
        <f>AND(Diagonals!Q171=Dual_Tema!J171,Trendlines!Q171=Dual_Tema!J171,KC!R171=Dual_Tema!J171,Pinbar!I171=Dual_Tema!J171,Price!L171=Dual_Tema!J171,SR_Levels!P171=Dual_Tema!J171,Tema_Hrma_Smma!K171=Dual_Tema!J171,HA!P171=Dual_Tema!J171,ZigZag!K171=Dual_Tema!J171,ZScore!O171=Dual_Tema!J171)</f>
        <v>1</v>
      </c>
      <c r="C171" t="str">
        <f>Price!B171</f>
        <v>XAUUSD</v>
      </c>
      <c r="D171" t="b">
        <f>AND(Diagonals!B171=Dual_Tema!B171,Trendlines!B171=Dual_Tema!B171,KC!B171=Dual_Tema!B171,Pinbar!B171=Dual_Tema!B171,Price!B171=Dual_Tema!B171,SR_Levels!B171=Dual_Tema!B171,Tema_Hrma_Smma!B171=Dual_Tema!B171,HA!B171=Dual_Tema!B171,ZigZag!B171=Dual_Tema!B171,ZScore!B171=Dual_Tema!B171)</f>
        <v>1</v>
      </c>
      <c r="E171" t="str">
        <f>Price!C171</f>
        <v>M5</v>
      </c>
      <c r="F171" t="b">
        <f>AND(Diagonals!C171=Dual_Tema!C171,Trendlines!C171=Dual_Tema!C171,KC!C171=Dual_Tema!C171,Pinbar!C171=Dual_Tema!C171,Price!C171=Dual_Tema!C171,SR_Levels!C171=Dual_Tema!C171,Tema_Hrma_Smma!C171=Dual_Tema!C171,HA!C171=Dual_Tema!C171,ZigZag!C171=Dual_Tema!C171,ZScore!C171=Dual_Tema!C171)</f>
        <v>1</v>
      </c>
      <c r="G171">
        <f>Price!D171</f>
        <v>5193.83</v>
      </c>
      <c r="H171" t="b">
        <f>AND(Diagonals!D171=Dual_Tema!D171,Trendlines!D171=Dual_Tema!D171,KC!D171=Dual_Tema!D171,Pinbar!D171=Dual_Tema!D171,Price!D171=Dual_Tema!D171,SR_Levels!D171=Dual_Tema!D171,Tema_Hrma_Smma!D171=Dual_Tema!D171,HA!D171=Dual_Tema!D171,ZigZag!D171=Dual_Tema!D171,ZScore!D171=Dual_Tema!D171)</f>
        <v>1</v>
      </c>
      <c r="J171" t="b">
        <f t="shared" si="2"/>
        <v>1</v>
      </c>
    </row>
    <row r="172" spans="1:10" x14ac:dyDescent="0.55000000000000004">
      <c r="A172">
        <f>Price!L172</f>
        <v>1772079600</v>
      </c>
      <c r="B172" t="b">
        <f>AND(Diagonals!Q172=Dual_Tema!J172,Trendlines!Q172=Dual_Tema!J172,KC!R172=Dual_Tema!J172,Pinbar!I172=Dual_Tema!J172,Price!L172=Dual_Tema!J172,SR_Levels!P172=Dual_Tema!J172,Tema_Hrma_Smma!K172=Dual_Tema!J172,HA!P172=Dual_Tema!J172,ZigZag!K172=Dual_Tema!J172,ZScore!O172=Dual_Tema!J172)</f>
        <v>1</v>
      </c>
      <c r="C172" t="str">
        <f>Price!B172</f>
        <v>XAUUSD</v>
      </c>
      <c r="D172" t="b">
        <f>AND(Diagonals!B172=Dual_Tema!B172,Trendlines!B172=Dual_Tema!B172,KC!B172=Dual_Tema!B172,Pinbar!B172=Dual_Tema!B172,Price!B172=Dual_Tema!B172,SR_Levels!B172=Dual_Tema!B172,Tema_Hrma_Smma!B172=Dual_Tema!B172,HA!B172=Dual_Tema!B172,ZigZag!B172=Dual_Tema!B172,ZScore!B172=Dual_Tema!B172)</f>
        <v>1</v>
      </c>
      <c r="E172" t="str">
        <f>Price!C172</f>
        <v>M5</v>
      </c>
      <c r="F172" t="b">
        <f>AND(Diagonals!C172=Dual_Tema!C172,Trendlines!C172=Dual_Tema!C172,KC!C172=Dual_Tema!C172,Pinbar!C172=Dual_Tema!C172,Price!C172=Dual_Tema!C172,SR_Levels!C172=Dual_Tema!C172,Tema_Hrma_Smma!C172=Dual_Tema!C172,HA!C172=Dual_Tema!C172,ZigZag!C172=Dual_Tema!C172,ZScore!C172=Dual_Tema!C172)</f>
        <v>1</v>
      </c>
      <c r="G172">
        <f>Price!D172</f>
        <v>5193.75</v>
      </c>
      <c r="H172" t="b">
        <f>AND(Diagonals!D172=Dual_Tema!D172,Trendlines!D172=Dual_Tema!D172,KC!D172=Dual_Tema!D172,Pinbar!D172=Dual_Tema!D172,Price!D172=Dual_Tema!D172,SR_Levels!D172=Dual_Tema!D172,Tema_Hrma_Smma!D172=Dual_Tema!D172,HA!D172=Dual_Tema!D172,ZigZag!D172=Dual_Tema!D172,ZScore!D172=Dual_Tema!D172)</f>
        <v>1</v>
      </c>
      <c r="J172" t="b">
        <f t="shared" si="2"/>
        <v>1</v>
      </c>
    </row>
    <row r="173" spans="1:10" x14ac:dyDescent="0.55000000000000004">
      <c r="A173">
        <f>Price!L173</f>
        <v>1772079900</v>
      </c>
      <c r="B173" t="b">
        <f>AND(Diagonals!Q173=Dual_Tema!J173,Trendlines!Q173=Dual_Tema!J173,KC!R173=Dual_Tema!J173,Pinbar!I173=Dual_Tema!J173,Price!L173=Dual_Tema!J173,SR_Levels!P173=Dual_Tema!J173,Tema_Hrma_Smma!K173=Dual_Tema!J173,HA!P173=Dual_Tema!J173,ZigZag!K173=Dual_Tema!J173,ZScore!O173=Dual_Tema!J173)</f>
        <v>1</v>
      </c>
      <c r="C173" t="str">
        <f>Price!B173</f>
        <v>XAUUSD</v>
      </c>
      <c r="D173" t="b">
        <f>AND(Diagonals!B173=Dual_Tema!B173,Trendlines!B173=Dual_Tema!B173,KC!B173=Dual_Tema!B173,Pinbar!B173=Dual_Tema!B173,Price!B173=Dual_Tema!B173,SR_Levels!B173=Dual_Tema!B173,Tema_Hrma_Smma!B173=Dual_Tema!B173,HA!B173=Dual_Tema!B173,ZigZag!B173=Dual_Tema!B173,ZScore!B173=Dual_Tema!B173)</f>
        <v>1</v>
      </c>
      <c r="E173" t="str">
        <f>Price!C173</f>
        <v>M5</v>
      </c>
      <c r="F173" t="b">
        <f>AND(Diagonals!C173=Dual_Tema!C173,Trendlines!C173=Dual_Tema!C173,KC!C173=Dual_Tema!C173,Pinbar!C173=Dual_Tema!C173,Price!C173=Dual_Tema!C173,SR_Levels!C173=Dual_Tema!C173,Tema_Hrma_Smma!C173=Dual_Tema!C173,HA!C173=Dual_Tema!C173,ZigZag!C173=Dual_Tema!C173,ZScore!C173=Dual_Tema!C173)</f>
        <v>1</v>
      </c>
      <c r="G173">
        <f>Price!D173</f>
        <v>5194.13</v>
      </c>
      <c r="H173" t="b">
        <f>AND(Diagonals!D173=Dual_Tema!D173,Trendlines!D173=Dual_Tema!D173,KC!D173=Dual_Tema!D173,Pinbar!D173=Dual_Tema!D173,Price!D173=Dual_Tema!D173,SR_Levels!D173=Dual_Tema!D173,Tema_Hrma_Smma!D173=Dual_Tema!D173,HA!D173=Dual_Tema!D173,ZigZag!D173=Dual_Tema!D173,ZScore!D173=Dual_Tema!D173)</f>
        <v>1</v>
      </c>
      <c r="J173" t="b">
        <f t="shared" si="2"/>
        <v>1</v>
      </c>
    </row>
    <row r="174" spans="1:10" x14ac:dyDescent="0.55000000000000004">
      <c r="A174">
        <f>Price!L174</f>
        <v>1772080200</v>
      </c>
      <c r="B174" t="b">
        <f>AND(Diagonals!Q174=Dual_Tema!J174,Trendlines!Q174=Dual_Tema!J174,KC!R174=Dual_Tema!J174,Pinbar!I174=Dual_Tema!J174,Price!L174=Dual_Tema!J174,SR_Levels!P174=Dual_Tema!J174,Tema_Hrma_Smma!K174=Dual_Tema!J174,HA!P174=Dual_Tema!J174,ZigZag!K174=Dual_Tema!J174,ZScore!O174=Dual_Tema!J174)</f>
        <v>1</v>
      </c>
      <c r="C174" t="str">
        <f>Price!B174</f>
        <v>XAUUSD</v>
      </c>
      <c r="D174" t="b">
        <f>AND(Diagonals!B174=Dual_Tema!B174,Trendlines!B174=Dual_Tema!B174,KC!B174=Dual_Tema!B174,Pinbar!B174=Dual_Tema!B174,Price!B174=Dual_Tema!B174,SR_Levels!B174=Dual_Tema!B174,Tema_Hrma_Smma!B174=Dual_Tema!B174,HA!B174=Dual_Tema!B174,ZigZag!B174=Dual_Tema!B174,ZScore!B174=Dual_Tema!B174)</f>
        <v>1</v>
      </c>
      <c r="E174" t="str">
        <f>Price!C174</f>
        <v>M5</v>
      </c>
      <c r="F174" t="b">
        <f>AND(Diagonals!C174=Dual_Tema!C174,Trendlines!C174=Dual_Tema!C174,KC!C174=Dual_Tema!C174,Pinbar!C174=Dual_Tema!C174,Price!C174=Dual_Tema!C174,SR_Levels!C174=Dual_Tema!C174,Tema_Hrma_Smma!C174=Dual_Tema!C174,HA!C174=Dual_Tema!C174,ZigZag!C174=Dual_Tema!C174,ZScore!C174=Dual_Tema!C174)</f>
        <v>1</v>
      </c>
      <c r="G174">
        <f>Price!D174</f>
        <v>5194.8599999999997</v>
      </c>
      <c r="H174" t="b">
        <f>AND(Diagonals!D174=Dual_Tema!D174,Trendlines!D174=Dual_Tema!D174,KC!D174=Dual_Tema!D174,Pinbar!D174=Dual_Tema!D174,Price!D174=Dual_Tema!D174,SR_Levels!D174=Dual_Tema!D174,Tema_Hrma_Smma!D174=Dual_Tema!D174,HA!D174=Dual_Tema!D174,ZigZag!D174=Dual_Tema!D174,ZScore!D174=Dual_Tema!D174)</f>
        <v>1</v>
      </c>
      <c r="J174" t="b">
        <f t="shared" si="2"/>
        <v>1</v>
      </c>
    </row>
    <row r="175" spans="1:10" x14ac:dyDescent="0.55000000000000004">
      <c r="A175">
        <f>Price!L175</f>
        <v>1772080500</v>
      </c>
      <c r="B175" t="b">
        <f>AND(Diagonals!Q175=Dual_Tema!J175,Trendlines!Q175=Dual_Tema!J175,KC!R175=Dual_Tema!J175,Pinbar!I175=Dual_Tema!J175,Price!L175=Dual_Tema!J175,SR_Levels!P175=Dual_Tema!J175,Tema_Hrma_Smma!K175=Dual_Tema!J175,HA!P175=Dual_Tema!J175,ZigZag!K175=Dual_Tema!J175,ZScore!O175=Dual_Tema!J175)</f>
        <v>1</v>
      </c>
      <c r="C175" t="str">
        <f>Price!B175</f>
        <v>XAUUSD</v>
      </c>
      <c r="D175" t="b">
        <f>AND(Diagonals!B175=Dual_Tema!B175,Trendlines!B175=Dual_Tema!B175,KC!B175=Dual_Tema!B175,Pinbar!B175=Dual_Tema!B175,Price!B175=Dual_Tema!B175,SR_Levels!B175=Dual_Tema!B175,Tema_Hrma_Smma!B175=Dual_Tema!B175,HA!B175=Dual_Tema!B175,ZigZag!B175=Dual_Tema!B175,ZScore!B175=Dual_Tema!B175)</f>
        <v>1</v>
      </c>
      <c r="E175" t="str">
        <f>Price!C175</f>
        <v>M5</v>
      </c>
      <c r="F175" t="b">
        <f>AND(Diagonals!C175=Dual_Tema!C175,Trendlines!C175=Dual_Tema!C175,KC!C175=Dual_Tema!C175,Pinbar!C175=Dual_Tema!C175,Price!C175=Dual_Tema!C175,SR_Levels!C175=Dual_Tema!C175,Tema_Hrma_Smma!C175=Dual_Tema!C175,HA!C175=Dual_Tema!C175,ZigZag!C175=Dual_Tema!C175,ZScore!C175=Dual_Tema!C175)</f>
        <v>1</v>
      </c>
      <c r="G175">
        <f>Price!D175</f>
        <v>5195.3999999999996</v>
      </c>
      <c r="H175" t="b">
        <f>AND(Diagonals!D175=Dual_Tema!D175,Trendlines!D175=Dual_Tema!D175,KC!D175=Dual_Tema!D175,Pinbar!D175=Dual_Tema!D175,Price!D175=Dual_Tema!D175,SR_Levels!D175=Dual_Tema!D175,Tema_Hrma_Smma!D175=Dual_Tema!D175,HA!D175=Dual_Tema!D175,ZigZag!D175=Dual_Tema!D175,ZScore!D175=Dual_Tema!D175)</f>
        <v>1</v>
      </c>
      <c r="J175" t="b">
        <f t="shared" si="2"/>
        <v>1</v>
      </c>
    </row>
    <row r="176" spans="1:10" x14ac:dyDescent="0.55000000000000004">
      <c r="A176">
        <f>Price!L176</f>
        <v>1772080800</v>
      </c>
      <c r="B176" t="b">
        <f>AND(Diagonals!Q176=Dual_Tema!J176,Trendlines!Q176=Dual_Tema!J176,KC!R176=Dual_Tema!J176,Pinbar!I176=Dual_Tema!J176,Price!L176=Dual_Tema!J176,SR_Levels!P176=Dual_Tema!J176,Tema_Hrma_Smma!K176=Dual_Tema!J176,HA!P176=Dual_Tema!J176,ZigZag!K176=Dual_Tema!J176,ZScore!O176=Dual_Tema!J176)</f>
        <v>1</v>
      </c>
      <c r="C176" t="str">
        <f>Price!B176</f>
        <v>XAUUSD</v>
      </c>
      <c r="D176" t="b">
        <f>AND(Diagonals!B176=Dual_Tema!B176,Trendlines!B176=Dual_Tema!B176,KC!B176=Dual_Tema!B176,Pinbar!B176=Dual_Tema!B176,Price!B176=Dual_Tema!B176,SR_Levels!B176=Dual_Tema!B176,Tema_Hrma_Smma!B176=Dual_Tema!B176,HA!B176=Dual_Tema!B176,ZigZag!B176=Dual_Tema!B176,ZScore!B176=Dual_Tema!B176)</f>
        <v>1</v>
      </c>
      <c r="E176" t="str">
        <f>Price!C176</f>
        <v>M5</v>
      </c>
      <c r="F176" t="b">
        <f>AND(Diagonals!C176=Dual_Tema!C176,Trendlines!C176=Dual_Tema!C176,KC!C176=Dual_Tema!C176,Pinbar!C176=Dual_Tema!C176,Price!C176=Dual_Tema!C176,SR_Levels!C176=Dual_Tema!C176,Tema_Hrma_Smma!C176=Dual_Tema!C176,HA!C176=Dual_Tema!C176,ZigZag!C176=Dual_Tema!C176,ZScore!C176=Dual_Tema!C176)</f>
        <v>1</v>
      </c>
      <c r="G176">
        <f>Price!D176</f>
        <v>5194.26</v>
      </c>
      <c r="H176" t="b">
        <f>AND(Diagonals!D176=Dual_Tema!D176,Trendlines!D176=Dual_Tema!D176,KC!D176=Dual_Tema!D176,Pinbar!D176=Dual_Tema!D176,Price!D176=Dual_Tema!D176,SR_Levels!D176=Dual_Tema!D176,Tema_Hrma_Smma!D176=Dual_Tema!D176,HA!D176=Dual_Tema!D176,ZigZag!D176=Dual_Tema!D176,ZScore!D176=Dual_Tema!D176)</f>
        <v>1</v>
      </c>
      <c r="J176" t="b">
        <f t="shared" si="2"/>
        <v>1</v>
      </c>
    </row>
    <row r="177" spans="1:10" x14ac:dyDescent="0.55000000000000004">
      <c r="A177">
        <f>Price!L177</f>
        <v>1772081100</v>
      </c>
      <c r="B177" t="b">
        <f>AND(Diagonals!Q177=Dual_Tema!J177,Trendlines!Q177=Dual_Tema!J177,KC!R177=Dual_Tema!J177,Pinbar!I177=Dual_Tema!J177,Price!L177=Dual_Tema!J177,SR_Levels!P177=Dual_Tema!J177,Tema_Hrma_Smma!K177=Dual_Tema!J177,HA!P177=Dual_Tema!J177,ZigZag!K177=Dual_Tema!J177,ZScore!O177=Dual_Tema!J177)</f>
        <v>1</v>
      </c>
      <c r="C177" t="str">
        <f>Price!B177</f>
        <v>XAUUSD</v>
      </c>
      <c r="D177" t="b">
        <f>AND(Diagonals!B177=Dual_Tema!B177,Trendlines!B177=Dual_Tema!B177,KC!B177=Dual_Tema!B177,Pinbar!B177=Dual_Tema!B177,Price!B177=Dual_Tema!B177,SR_Levels!B177=Dual_Tema!B177,Tema_Hrma_Smma!B177=Dual_Tema!B177,HA!B177=Dual_Tema!B177,ZigZag!B177=Dual_Tema!B177,ZScore!B177=Dual_Tema!B177)</f>
        <v>1</v>
      </c>
      <c r="E177" t="str">
        <f>Price!C177</f>
        <v>M5</v>
      </c>
      <c r="F177" t="b">
        <f>AND(Diagonals!C177=Dual_Tema!C177,Trendlines!C177=Dual_Tema!C177,KC!C177=Dual_Tema!C177,Pinbar!C177=Dual_Tema!C177,Price!C177=Dual_Tema!C177,SR_Levels!C177=Dual_Tema!C177,Tema_Hrma_Smma!C177=Dual_Tema!C177,HA!C177=Dual_Tema!C177,ZigZag!C177=Dual_Tema!C177,ZScore!C177=Dual_Tema!C177)</f>
        <v>1</v>
      </c>
      <c r="G177">
        <f>Price!D177</f>
        <v>5191.38</v>
      </c>
      <c r="H177" t="b">
        <f>AND(Diagonals!D177=Dual_Tema!D177,Trendlines!D177=Dual_Tema!D177,KC!D177=Dual_Tema!D177,Pinbar!D177=Dual_Tema!D177,Price!D177=Dual_Tema!D177,SR_Levels!D177=Dual_Tema!D177,Tema_Hrma_Smma!D177=Dual_Tema!D177,HA!D177=Dual_Tema!D177,ZigZag!D177=Dual_Tema!D177,ZScore!D177=Dual_Tema!D177)</f>
        <v>1</v>
      </c>
      <c r="J177" t="b">
        <f t="shared" si="2"/>
        <v>1</v>
      </c>
    </row>
    <row r="178" spans="1:10" x14ac:dyDescent="0.55000000000000004">
      <c r="A178">
        <f>Price!L178</f>
        <v>1772081400</v>
      </c>
      <c r="B178" t="b">
        <f>AND(Diagonals!Q178=Dual_Tema!J178,Trendlines!Q178=Dual_Tema!J178,KC!R178=Dual_Tema!J178,Pinbar!I178=Dual_Tema!J178,Price!L178=Dual_Tema!J178,SR_Levels!P178=Dual_Tema!J178,Tema_Hrma_Smma!K178=Dual_Tema!J178,HA!P178=Dual_Tema!J178,ZigZag!K178=Dual_Tema!J178,ZScore!O178=Dual_Tema!J178)</f>
        <v>1</v>
      </c>
      <c r="C178" t="str">
        <f>Price!B178</f>
        <v>XAUUSD</v>
      </c>
      <c r="D178" t="b">
        <f>AND(Diagonals!B178=Dual_Tema!B178,Trendlines!B178=Dual_Tema!B178,KC!B178=Dual_Tema!B178,Pinbar!B178=Dual_Tema!B178,Price!B178=Dual_Tema!B178,SR_Levels!B178=Dual_Tema!B178,Tema_Hrma_Smma!B178=Dual_Tema!B178,HA!B178=Dual_Tema!B178,ZigZag!B178=Dual_Tema!B178,ZScore!B178=Dual_Tema!B178)</f>
        <v>1</v>
      </c>
      <c r="E178" t="str">
        <f>Price!C178</f>
        <v>M5</v>
      </c>
      <c r="F178" t="b">
        <f>AND(Diagonals!C178=Dual_Tema!C178,Trendlines!C178=Dual_Tema!C178,KC!C178=Dual_Tema!C178,Pinbar!C178=Dual_Tema!C178,Price!C178=Dual_Tema!C178,SR_Levels!C178=Dual_Tema!C178,Tema_Hrma_Smma!C178=Dual_Tema!C178,HA!C178=Dual_Tema!C178,ZigZag!C178=Dual_Tema!C178,ZScore!C178=Dual_Tema!C178)</f>
        <v>1</v>
      </c>
      <c r="G178">
        <f>Price!D178</f>
        <v>5192.6099999999997</v>
      </c>
      <c r="H178" t="b">
        <f>AND(Diagonals!D178=Dual_Tema!D178,Trendlines!D178=Dual_Tema!D178,KC!D178=Dual_Tema!D178,Pinbar!D178=Dual_Tema!D178,Price!D178=Dual_Tema!D178,SR_Levels!D178=Dual_Tema!D178,Tema_Hrma_Smma!D178=Dual_Tema!D178,HA!D178=Dual_Tema!D178,ZigZag!D178=Dual_Tema!D178,ZScore!D178=Dual_Tema!D178)</f>
        <v>1</v>
      </c>
      <c r="J178" t="b">
        <f t="shared" si="2"/>
        <v>1</v>
      </c>
    </row>
    <row r="179" spans="1:10" x14ac:dyDescent="0.55000000000000004">
      <c r="A179">
        <f>Price!L179</f>
        <v>1772081700</v>
      </c>
      <c r="B179" t="b">
        <f>AND(Diagonals!Q179=Dual_Tema!J179,Trendlines!Q179=Dual_Tema!J179,KC!R179=Dual_Tema!J179,Pinbar!I179=Dual_Tema!J179,Price!L179=Dual_Tema!J179,SR_Levels!P179=Dual_Tema!J179,Tema_Hrma_Smma!K179=Dual_Tema!J179,HA!P179=Dual_Tema!J179,ZigZag!K179=Dual_Tema!J179,ZScore!O179=Dual_Tema!J179)</f>
        <v>1</v>
      </c>
      <c r="C179" t="str">
        <f>Price!B179</f>
        <v>XAUUSD</v>
      </c>
      <c r="D179" t="b">
        <f>AND(Diagonals!B179=Dual_Tema!B179,Trendlines!B179=Dual_Tema!B179,KC!B179=Dual_Tema!B179,Pinbar!B179=Dual_Tema!B179,Price!B179=Dual_Tema!B179,SR_Levels!B179=Dual_Tema!B179,Tema_Hrma_Smma!B179=Dual_Tema!B179,HA!B179=Dual_Tema!B179,ZigZag!B179=Dual_Tema!B179,ZScore!B179=Dual_Tema!B179)</f>
        <v>1</v>
      </c>
      <c r="E179" t="str">
        <f>Price!C179</f>
        <v>M5</v>
      </c>
      <c r="F179" t="b">
        <f>AND(Diagonals!C179=Dual_Tema!C179,Trendlines!C179=Dual_Tema!C179,KC!C179=Dual_Tema!C179,Pinbar!C179=Dual_Tema!C179,Price!C179=Dual_Tema!C179,SR_Levels!C179=Dual_Tema!C179,Tema_Hrma_Smma!C179=Dual_Tema!C179,HA!C179=Dual_Tema!C179,ZigZag!C179=Dual_Tema!C179,ZScore!C179=Dual_Tema!C179)</f>
        <v>1</v>
      </c>
      <c r="G179">
        <f>Price!D179</f>
        <v>5192.6899999999996</v>
      </c>
      <c r="H179" t="b">
        <f>AND(Diagonals!D179=Dual_Tema!D179,Trendlines!D179=Dual_Tema!D179,KC!D179=Dual_Tema!D179,Pinbar!D179=Dual_Tema!D179,Price!D179=Dual_Tema!D179,SR_Levels!D179=Dual_Tema!D179,Tema_Hrma_Smma!D179=Dual_Tema!D179,HA!D179=Dual_Tema!D179,ZigZag!D179=Dual_Tema!D179,ZScore!D179=Dual_Tema!D179)</f>
        <v>1</v>
      </c>
      <c r="J179" t="b">
        <f t="shared" si="2"/>
        <v>1</v>
      </c>
    </row>
    <row r="180" spans="1:10" x14ac:dyDescent="0.55000000000000004">
      <c r="A180">
        <f>Price!L180</f>
        <v>1772082000</v>
      </c>
      <c r="B180" t="b">
        <f>AND(Diagonals!Q180=Dual_Tema!J180,Trendlines!Q180=Dual_Tema!J180,KC!R180=Dual_Tema!J180,Pinbar!I180=Dual_Tema!J180,Price!L180=Dual_Tema!J180,SR_Levels!P180=Dual_Tema!J180,Tema_Hrma_Smma!K180=Dual_Tema!J180,HA!P180=Dual_Tema!J180,ZigZag!K180=Dual_Tema!J180,ZScore!O180=Dual_Tema!J180)</f>
        <v>1</v>
      </c>
      <c r="C180" t="str">
        <f>Price!B180</f>
        <v>XAUUSD</v>
      </c>
      <c r="D180" t="b">
        <f>AND(Diagonals!B180=Dual_Tema!B180,Trendlines!B180=Dual_Tema!B180,KC!B180=Dual_Tema!B180,Pinbar!B180=Dual_Tema!B180,Price!B180=Dual_Tema!B180,SR_Levels!B180=Dual_Tema!B180,Tema_Hrma_Smma!B180=Dual_Tema!B180,HA!B180=Dual_Tema!B180,ZigZag!B180=Dual_Tema!B180,ZScore!B180=Dual_Tema!B180)</f>
        <v>1</v>
      </c>
      <c r="E180" t="str">
        <f>Price!C180</f>
        <v>M5</v>
      </c>
      <c r="F180" t="b">
        <f>AND(Diagonals!C180=Dual_Tema!C180,Trendlines!C180=Dual_Tema!C180,KC!C180=Dual_Tema!C180,Pinbar!C180=Dual_Tema!C180,Price!C180=Dual_Tema!C180,SR_Levels!C180=Dual_Tema!C180,Tema_Hrma_Smma!C180=Dual_Tema!C180,HA!C180=Dual_Tema!C180,ZigZag!C180=Dual_Tema!C180,ZScore!C180=Dual_Tema!C180)</f>
        <v>1</v>
      </c>
      <c r="G180">
        <f>Price!D180</f>
        <v>5193.25</v>
      </c>
      <c r="H180" t="b">
        <f>AND(Diagonals!D180=Dual_Tema!D180,Trendlines!D180=Dual_Tema!D180,KC!D180=Dual_Tema!D180,Pinbar!D180=Dual_Tema!D180,Price!D180=Dual_Tema!D180,SR_Levels!D180=Dual_Tema!D180,Tema_Hrma_Smma!D180=Dual_Tema!D180,HA!D180=Dual_Tema!D180,ZigZag!D180=Dual_Tema!D180,ZScore!D180=Dual_Tema!D180)</f>
        <v>1</v>
      </c>
      <c r="J180" t="b">
        <f t="shared" si="2"/>
        <v>1</v>
      </c>
    </row>
    <row r="181" spans="1:10" x14ac:dyDescent="0.55000000000000004">
      <c r="A181">
        <f>Price!L181</f>
        <v>1772082300</v>
      </c>
      <c r="B181" t="b">
        <f>AND(Diagonals!Q181=Dual_Tema!J181,Trendlines!Q181=Dual_Tema!J181,KC!R181=Dual_Tema!J181,Pinbar!I181=Dual_Tema!J181,Price!L181=Dual_Tema!J181,SR_Levels!P181=Dual_Tema!J181,Tema_Hrma_Smma!K181=Dual_Tema!J181,HA!P181=Dual_Tema!J181,ZigZag!K181=Dual_Tema!J181,ZScore!O181=Dual_Tema!J181)</f>
        <v>1</v>
      </c>
      <c r="C181" t="str">
        <f>Price!B181</f>
        <v>XAUUSD</v>
      </c>
      <c r="D181" t="b">
        <f>AND(Diagonals!B181=Dual_Tema!B181,Trendlines!B181=Dual_Tema!B181,KC!B181=Dual_Tema!B181,Pinbar!B181=Dual_Tema!B181,Price!B181=Dual_Tema!B181,SR_Levels!B181=Dual_Tema!B181,Tema_Hrma_Smma!B181=Dual_Tema!B181,HA!B181=Dual_Tema!B181,ZigZag!B181=Dual_Tema!B181,ZScore!B181=Dual_Tema!B181)</f>
        <v>1</v>
      </c>
      <c r="E181" t="str">
        <f>Price!C181</f>
        <v>M5</v>
      </c>
      <c r="F181" t="b">
        <f>AND(Diagonals!C181=Dual_Tema!C181,Trendlines!C181=Dual_Tema!C181,KC!C181=Dual_Tema!C181,Pinbar!C181=Dual_Tema!C181,Price!C181=Dual_Tema!C181,SR_Levels!C181=Dual_Tema!C181,Tema_Hrma_Smma!C181=Dual_Tema!C181,HA!C181=Dual_Tema!C181,ZigZag!C181=Dual_Tema!C181,ZScore!C181=Dual_Tema!C181)</f>
        <v>1</v>
      </c>
      <c r="G181">
        <f>Price!D181</f>
        <v>5194.54</v>
      </c>
      <c r="H181" t="b">
        <f>AND(Diagonals!D181=Dual_Tema!D181,Trendlines!D181=Dual_Tema!D181,KC!D181=Dual_Tema!D181,Pinbar!D181=Dual_Tema!D181,Price!D181=Dual_Tema!D181,SR_Levels!D181=Dual_Tema!D181,Tema_Hrma_Smma!D181=Dual_Tema!D181,HA!D181=Dual_Tema!D181,ZigZag!D181=Dual_Tema!D181,ZScore!D181=Dual_Tema!D181)</f>
        <v>1</v>
      </c>
      <c r="J181" t="b">
        <f t="shared" si="2"/>
        <v>1</v>
      </c>
    </row>
    <row r="182" spans="1:10" x14ac:dyDescent="0.55000000000000004">
      <c r="A182">
        <f>Price!L182</f>
        <v>1772082600</v>
      </c>
      <c r="B182" t="b">
        <f>AND(Diagonals!Q182=Dual_Tema!J182,Trendlines!Q182=Dual_Tema!J182,KC!R182=Dual_Tema!J182,Pinbar!I182=Dual_Tema!J182,Price!L182=Dual_Tema!J182,SR_Levels!P182=Dual_Tema!J182,Tema_Hrma_Smma!K182=Dual_Tema!J182,HA!P182=Dual_Tema!J182,ZigZag!K182=Dual_Tema!J182,ZScore!O182=Dual_Tema!J182)</f>
        <v>1</v>
      </c>
      <c r="C182" t="str">
        <f>Price!B182</f>
        <v>XAUUSD</v>
      </c>
      <c r="D182" t="b">
        <f>AND(Diagonals!B182=Dual_Tema!B182,Trendlines!B182=Dual_Tema!B182,KC!B182=Dual_Tema!B182,Pinbar!B182=Dual_Tema!B182,Price!B182=Dual_Tema!B182,SR_Levels!B182=Dual_Tema!B182,Tema_Hrma_Smma!B182=Dual_Tema!B182,HA!B182=Dual_Tema!B182,ZigZag!B182=Dual_Tema!B182,ZScore!B182=Dual_Tema!B182)</f>
        <v>1</v>
      </c>
      <c r="E182" t="str">
        <f>Price!C182</f>
        <v>M5</v>
      </c>
      <c r="F182" t="b">
        <f>AND(Diagonals!C182=Dual_Tema!C182,Trendlines!C182=Dual_Tema!C182,KC!C182=Dual_Tema!C182,Pinbar!C182=Dual_Tema!C182,Price!C182=Dual_Tema!C182,SR_Levels!C182=Dual_Tema!C182,Tema_Hrma_Smma!C182=Dual_Tema!C182,HA!C182=Dual_Tema!C182,ZigZag!C182=Dual_Tema!C182,ZScore!C182=Dual_Tema!C182)</f>
        <v>1</v>
      </c>
      <c r="G182">
        <f>Price!D182</f>
        <v>5197.8500000000004</v>
      </c>
      <c r="H182" t="b">
        <f>AND(Diagonals!D182=Dual_Tema!D182,Trendlines!D182=Dual_Tema!D182,KC!D182=Dual_Tema!D182,Pinbar!D182=Dual_Tema!D182,Price!D182=Dual_Tema!D182,SR_Levels!D182=Dual_Tema!D182,Tema_Hrma_Smma!D182=Dual_Tema!D182,HA!D182=Dual_Tema!D182,ZigZag!D182=Dual_Tema!D182,ZScore!D182=Dual_Tema!D182)</f>
        <v>1</v>
      </c>
      <c r="J182" t="b">
        <f t="shared" si="2"/>
        <v>1</v>
      </c>
    </row>
    <row r="183" spans="1:10" x14ac:dyDescent="0.55000000000000004">
      <c r="A183">
        <f>Price!L183</f>
        <v>1772082900</v>
      </c>
      <c r="B183" t="b">
        <f>AND(Diagonals!Q183=Dual_Tema!J183,Trendlines!Q183=Dual_Tema!J183,KC!R183=Dual_Tema!J183,Pinbar!I183=Dual_Tema!J183,Price!L183=Dual_Tema!J183,SR_Levels!P183=Dual_Tema!J183,Tema_Hrma_Smma!K183=Dual_Tema!J183,HA!P183=Dual_Tema!J183,ZigZag!K183=Dual_Tema!J183,ZScore!O183=Dual_Tema!J183)</f>
        <v>1</v>
      </c>
      <c r="C183" t="str">
        <f>Price!B183</f>
        <v>XAUUSD</v>
      </c>
      <c r="D183" t="b">
        <f>AND(Diagonals!B183=Dual_Tema!B183,Trendlines!B183=Dual_Tema!B183,KC!B183=Dual_Tema!B183,Pinbar!B183=Dual_Tema!B183,Price!B183=Dual_Tema!B183,SR_Levels!B183=Dual_Tema!B183,Tema_Hrma_Smma!B183=Dual_Tema!B183,HA!B183=Dual_Tema!B183,ZigZag!B183=Dual_Tema!B183,ZScore!B183=Dual_Tema!B183)</f>
        <v>1</v>
      </c>
      <c r="E183" t="str">
        <f>Price!C183</f>
        <v>M5</v>
      </c>
      <c r="F183" t="b">
        <f>AND(Diagonals!C183=Dual_Tema!C183,Trendlines!C183=Dual_Tema!C183,KC!C183=Dual_Tema!C183,Pinbar!C183=Dual_Tema!C183,Price!C183=Dual_Tema!C183,SR_Levels!C183=Dual_Tema!C183,Tema_Hrma_Smma!C183=Dual_Tema!C183,HA!C183=Dual_Tema!C183,ZigZag!C183=Dual_Tema!C183,ZScore!C183=Dual_Tema!C183)</f>
        <v>1</v>
      </c>
      <c r="G183">
        <f>Price!D183</f>
        <v>5199.82</v>
      </c>
      <c r="H183" t="b">
        <f>AND(Diagonals!D183=Dual_Tema!D183,Trendlines!D183=Dual_Tema!D183,KC!D183=Dual_Tema!D183,Pinbar!D183=Dual_Tema!D183,Price!D183=Dual_Tema!D183,SR_Levels!D183=Dual_Tema!D183,Tema_Hrma_Smma!D183=Dual_Tema!D183,HA!D183=Dual_Tema!D183,ZigZag!D183=Dual_Tema!D183,ZScore!D183=Dual_Tema!D183)</f>
        <v>1</v>
      </c>
      <c r="J183" t="b">
        <f t="shared" si="2"/>
        <v>1</v>
      </c>
    </row>
    <row r="184" spans="1:10" x14ac:dyDescent="0.55000000000000004">
      <c r="A184">
        <f>Price!L184</f>
        <v>1772083200</v>
      </c>
      <c r="B184" t="b">
        <f>AND(Diagonals!Q184=Dual_Tema!J184,Trendlines!Q184=Dual_Tema!J184,KC!R184=Dual_Tema!J184,Pinbar!I184=Dual_Tema!J184,Price!L184=Dual_Tema!J184,SR_Levels!P184=Dual_Tema!J184,Tema_Hrma_Smma!K184=Dual_Tema!J184,HA!P184=Dual_Tema!J184,ZigZag!K184=Dual_Tema!J184,ZScore!O184=Dual_Tema!J184)</f>
        <v>1</v>
      </c>
      <c r="C184" t="str">
        <f>Price!B184</f>
        <v>XAUUSD</v>
      </c>
      <c r="D184" t="b">
        <f>AND(Diagonals!B184=Dual_Tema!B184,Trendlines!B184=Dual_Tema!B184,KC!B184=Dual_Tema!B184,Pinbar!B184=Dual_Tema!B184,Price!B184=Dual_Tema!B184,SR_Levels!B184=Dual_Tema!B184,Tema_Hrma_Smma!B184=Dual_Tema!B184,HA!B184=Dual_Tema!B184,ZigZag!B184=Dual_Tema!B184,ZScore!B184=Dual_Tema!B184)</f>
        <v>1</v>
      </c>
      <c r="E184" t="str">
        <f>Price!C184</f>
        <v>M5</v>
      </c>
      <c r="F184" t="b">
        <f>AND(Diagonals!C184=Dual_Tema!C184,Trendlines!C184=Dual_Tema!C184,KC!C184=Dual_Tema!C184,Pinbar!C184=Dual_Tema!C184,Price!C184=Dual_Tema!C184,SR_Levels!C184=Dual_Tema!C184,Tema_Hrma_Smma!C184=Dual_Tema!C184,HA!C184=Dual_Tema!C184,ZigZag!C184=Dual_Tema!C184,ZScore!C184=Dual_Tema!C184)</f>
        <v>1</v>
      </c>
      <c r="G184">
        <f>Price!D184</f>
        <v>5202.71</v>
      </c>
      <c r="H184" t="b">
        <f>AND(Diagonals!D184=Dual_Tema!D184,Trendlines!D184=Dual_Tema!D184,KC!D184=Dual_Tema!D184,Pinbar!D184=Dual_Tema!D184,Price!D184=Dual_Tema!D184,SR_Levels!D184=Dual_Tema!D184,Tema_Hrma_Smma!D184=Dual_Tema!D184,HA!D184=Dual_Tema!D184,ZigZag!D184=Dual_Tema!D184,ZScore!D184=Dual_Tema!D184)</f>
        <v>1</v>
      </c>
      <c r="J184" t="b">
        <f t="shared" si="2"/>
        <v>1</v>
      </c>
    </row>
    <row r="185" spans="1:10" x14ac:dyDescent="0.55000000000000004">
      <c r="A185">
        <f>Price!L185</f>
        <v>1772083500</v>
      </c>
      <c r="B185" t="b">
        <f>AND(Diagonals!Q185=Dual_Tema!J185,Trendlines!Q185=Dual_Tema!J185,KC!R185=Dual_Tema!J185,Pinbar!I185=Dual_Tema!J185,Price!L185=Dual_Tema!J185,SR_Levels!P185=Dual_Tema!J185,Tema_Hrma_Smma!K185=Dual_Tema!J185,HA!P185=Dual_Tema!J185,ZigZag!K185=Dual_Tema!J185,ZScore!O185=Dual_Tema!J185)</f>
        <v>1</v>
      </c>
      <c r="C185" t="str">
        <f>Price!B185</f>
        <v>XAUUSD</v>
      </c>
      <c r="D185" t="b">
        <f>AND(Diagonals!B185=Dual_Tema!B185,Trendlines!B185=Dual_Tema!B185,KC!B185=Dual_Tema!B185,Pinbar!B185=Dual_Tema!B185,Price!B185=Dual_Tema!B185,SR_Levels!B185=Dual_Tema!B185,Tema_Hrma_Smma!B185=Dual_Tema!B185,HA!B185=Dual_Tema!B185,ZigZag!B185=Dual_Tema!B185,ZScore!B185=Dual_Tema!B185)</f>
        <v>1</v>
      </c>
      <c r="E185" t="str">
        <f>Price!C185</f>
        <v>M5</v>
      </c>
      <c r="F185" t="b">
        <f>AND(Diagonals!C185=Dual_Tema!C185,Trendlines!C185=Dual_Tema!C185,KC!C185=Dual_Tema!C185,Pinbar!C185=Dual_Tema!C185,Price!C185=Dual_Tema!C185,SR_Levels!C185=Dual_Tema!C185,Tema_Hrma_Smma!C185=Dual_Tema!C185,HA!C185=Dual_Tema!C185,ZigZag!C185=Dual_Tema!C185,ZScore!C185=Dual_Tema!C185)</f>
        <v>1</v>
      </c>
      <c r="G185">
        <f>Price!D185</f>
        <v>5200.41</v>
      </c>
      <c r="H185" t="b">
        <f>AND(Diagonals!D185=Dual_Tema!D185,Trendlines!D185=Dual_Tema!D185,KC!D185=Dual_Tema!D185,Pinbar!D185=Dual_Tema!D185,Price!D185=Dual_Tema!D185,SR_Levels!D185=Dual_Tema!D185,Tema_Hrma_Smma!D185=Dual_Tema!D185,HA!D185=Dual_Tema!D185,ZigZag!D185=Dual_Tema!D185,ZScore!D185=Dual_Tema!D185)</f>
        <v>1</v>
      </c>
      <c r="J185" t="b">
        <f t="shared" si="2"/>
        <v>1</v>
      </c>
    </row>
    <row r="186" spans="1:10" x14ac:dyDescent="0.55000000000000004">
      <c r="A186">
        <f>Price!L186</f>
        <v>1772083800</v>
      </c>
      <c r="B186" t="b">
        <f>AND(Diagonals!Q186=Dual_Tema!J186,Trendlines!Q186=Dual_Tema!J186,KC!R186=Dual_Tema!J186,Pinbar!I186=Dual_Tema!J186,Price!L186=Dual_Tema!J186,SR_Levels!P186=Dual_Tema!J186,Tema_Hrma_Smma!K186=Dual_Tema!J186,HA!P186=Dual_Tema!J186,ZigZag!K186=Dual_Tema!J186,ZScore!O186=Dual_Tema!J186)</f>
        <v>1</v>
      </c>
      <c r="C186" t="str">
        <f>Price!B186</f>
        <v>XAUUSD</v>
      </c>
      <c r="D186" t="b">
        <f>AND(Diagonals!B186=Dual_Tema!B186,Trendlines!B186=Dual_Tema!B186,KC!B186=Dual_Tema!B186,Pinbar!B186=Dual_Tema!B186,Price!B186=Dual_Tema!B186,SR_Levels!B186=Dual_Tema!B186,Tema_Hrma_Smma!B186=Dual_Tema!B186,HA!B186=Dual_Tema!B186,ZigZag!B186=Dual_Tema!B186,ZScore!B186=Dual_Tema!B186)</f>
        <v>1</v>
      </c>
      <c r="E186" t="str">
        <f>Price!C186</f>
        <v>M5</v>
      </c>
      <c r="F186" t="b">
        <f>AND(Diagonals!C186=Dual_Tema!C186,Trendlines!C186=Dual_Tema!C186,KC!C186=Dual_Tema!C186,Pinbar!C186=Dual_Tema!C186,Price!C186=Dual_Tema!C186,SR_Levels!C186=Dual_Tema!C186,Tema_Hrma_Smma!C186=Dual_Tema!C186,HA!C186=Dual_Tema!C186,ZigZag!C186=Dual_Tema!C186,ZScore!C186=Dual_Tema!C186)</f>
        <v>1</v>
      </c>
      <c r="G186">
        <f>Price!D186</f>
        <v>5201.13</v>
      </c>
      <c r="H186" t="b">
        <f>AND(Diagonals!D186=Dual_Tema!D186,Trendlines!D186=Dual_Tema!D186,KC!D186=Dual_Tema!D186,Pinbar!D186=Dual_Tema!D186,Price!D186=Dual_Tema!D186,SR_Levels!D186=Dual_Tema!D186,Tema_Hrma_Smma!D186=Dual_Tema!D186,HA!D186=Dual_Tema!D186,ZigZag!D186=Dual_Tema!D186,ZScore!D186=Dual_Tema!D186)</f>
        <v>1</v>
      </c>
      <c r="J186" t="b">
        <f t="shared" si="2"/>
        <v>1</v>
      </c>
    </row>
    <row r="187" spans="1:10" x14ac:dyDescent="0.55000000000000004">
      <c r="A187">
        <f>Price!L187</f>
        <v>1772084100</v>
      </c>
      <c r="B187" t="b">
        <f>AND(Diagonals!Q187=Dual_Tema!J187,Trendlines!Q187=Dual_Tema!J187,KC!R187=Dual_Tema!J187,Pinbar!I187=Dual_Tema!J187,Price!L187=Dual_Tema!J187,SR_Levels!P187=Dual_Tema!J187,Tema_Hrma_Smma!K187=Dual_Tema!J187,HA!P187=Dual_Tema!J187,ZigZag!K187=Dual_Tema!J187,ZScore!O187=Dual_Tema!J187)</f>
        <v>1</v>
      </c>
      <c r="C187" t="str">
        <f>Price!B187</f>
        <v>XAUUSD</v>
      </c>
      <c r="D187" t="b">
        <f>AND(Diagonals!B187=Dual_Tema!B187,Trendlines!B187=Dual_Tema!B187,KC!B187=Dual_Tema!B187,Pinbar!B187=Dual_Tema!B187,Price!B187=Dual_Tema!B187,SR_Levels!B187=Dual_Tema!B187,Tema_Hrma_Smma!B187=Dual_Tema!B187,HA!B187=Dual_Tema!B187,ZigZag!B187=Dual_Tema!B187,ZScore!B187=Dual_Tema!B187)</f>
        <v>1</v>
      </c>
      <c r="E187" t="str">
        <f>Price!C187</f>
        <v>M5</v>
      </c>
      <c r="F187" t="b">
        <f>AND(Diagonals!C187=Dual_Tema!C187,Trendlines!C187=Dual_Tema!C187,KC!C187=Dual_Tema!C187,Pinbar!C187=Dual_Tema!C187,Price!C187=Dual_Tema!C187,SR_Levels!C187=Dual_Tema!C187,Tema_Hrma_Smma!C187=Dual_Tema!C187,HA!C187=Dual_Tema!C187,ZigZag!C187=Dual_Tema!C187,ZScore!C187=Dual_Tema!C187)</f>
        <v>1</v>
      </c>
      <c r="G187">
        <f>Price!D187</f>
        <v>5199.26</v>
      </c>
      <c r="H187" t="b">
        <f>AND(Diagonals!D187=Dual_Tema!D187,Trendlines!D187=Dual_Tema!D187,KC!D187=Dual_Tema!D187,Pinbar!D187=Dual_Tema!D187,Price!D187=Dual_Tema!D187,SR_Levels!D187=Dual_Tema!D187,Tema_Hrma_Smma!D187=Dual_Tema!D187,HA!D187=Dual_Tema!D187,ZigZag!D187=Dual_Tema!D187,ZScore!D187=Dual_Tema!D187)</f>
        <v>1</v>
      </c>
      <c r="J187" t="b">
        <f t="shared" si="2"/>
        <v>1</v>
      </c>
    </row>
    <row r="188" spans="1:10" x14ac:dyDescent="0.55000000000000004">
      <c r="A188">
        <f>Price!L188</f>
        <v>1772084400</v>
      </c>
      <c r="B188" t="b">
        <f>AND(Diagonals!Q188=Dual_Tema!J188,Trendlines!Q188=Dual_Tema!J188,KC!R188=Dual_Tema!J188,Pinbar!I188=Dual_Tema!J188,Price!L188=Dual_Tema!J188,SR_Levels!P188=Dual_Tema!J188,Tema_Hrma_Smma!K188=Dual_Tema!J188,HA!P188=Dual_Tema!J188,ZigZag!K188=Dual_Tema!J188,ZScore!O188=Dual_Tema!J188)</f>
        <v>1</v>
      </c>
      <c r="C188" t="str">
        <f>Price!B188</f>
        <v>XAUUSD</v>
      </c>
      <c r="D188" t="b">
        <f>AND(Diagonals!B188=Dual_Tema!B188,Trendlines!B188=Dual_Tema!B188,KC!B188=Dual_Tema!B188,Pinbar!B188=Dual_Tema!B188,Price!B188=Dual_Tema!B188,SR_Levels!B188=Dual_Tema!B188,Tema_Hrma_Smma!B188=Dual_Tema!B188,HA!B188=Dual_Tema!B188,ZigZag!B188=Dual_Tema!B188,ZScore!B188=Dual_Tema!B188)</f>
        <v>1</v>
      </c>
      <c r="E188" t="str">
        <f>Price!C188</f>
        <v>M5</v>
      </c>
      <c r="F188" t="b">
        <f>AND(Diagonals!C188=Dual_Tema!C188,Trendlines!C188=Dual_Tema!C188,KC!C188=Dual_Tema!C188,Pinbar!C188=Dual_Tema!C188,Price!C188=Dual_Tema!C188,SR_Levels!C188=Dual_Tema!C188,Tema_Hrma_Smma!C188=Dual_Tema!C188,HA!C188=Dual_Tema!C188,ZigZag!C188=Dual_Tema!C188,ZScore!C188=Dual_Tema!C188)</f>
        <v>1</v>
      </c>
      <c r="G188">
        <f>Price!D188</f>
        <v>5199.6899999999996</v>
      </c>
      <c r="H188" t="b">
        <f>AND(Diagonals!D188=Dual_Tema!D188,Trendlines!D188=Dual_Tema!D188,KC!D188=Dual_Tema!D188,Pinbar!D188=Dual_Tema!D188,Price!D188=Dual_Tema!D188,SR_Levels!D188=Dual_Tema!D188,Tema_Hrma_Smma!D188=Dual_Tema!D188,HA!D188=Dual_Tema!D188,ZigZag!D188=Dual_Tema!D188,ZScore!D188=Dual_Tema!D188)</f>
        <v>1</v>
      </c>
      <c r="J188" t="b">
        <f t="shared" si="2"/>
        <v>1</v>
      </c>
    </row>
    <row r="189" spans="1:10" x14ac:dyDescent="0.55000000000000004">
      <c r="A189">
        <f>Price!L189</f>
        <v>1772084700</v>
      </c>
      <c r="B189" t="b">
        <f>AND(Diagonals!Q189=Dual_Tema!J189,Trendlines!Q189=Dual_Tema!J189,KC!R189=Dual_Tema!J189,Pinbar!I189=Dual_Tema!J189,Price!L189=Dual_Tema!J189,SR_Levels!P189=Dual_Tema!J189,Tema_Hrma_Smma!K189=Dual_Tema!J189,HA!P189=Dual_Tema!J189,ZigZag!K189=Dual_Tema!J189,ZScore!O189=Dual_Tema!J189)</f>
        <v>1</v>
      </c>
      <c r="C189" t="str">
        <f>Price!B189</f>
        <v>XAUUSD</v>
      </c>
      <c r="D189" t="b">
        <f>AND(Diagonals!B189=Dual_Tema!B189,Trendlines!B189=Dual_Tema!B189,KC!B189=Dual_Tema!B189,Pinbar!B189=Dual_Tema!B189,Price!B189=Dual_Tema!B189,SR_Levels!B189=Dual_Tema!B189,Tema_Hrma_Smma!B189=Dual_Tema!B189,HA!B189=Dual_Tema!B189,ZigZag!B189=Dual_Tema!B189,ZScore!B189=Dual_Tema!B189)</f>
        <v>1</v>
      </c>
      <c r="E189" t="str">
        <f>Price!C189</f>
        <v>M5</v>
      </c>
      <c r="F189" t="b">
        <f>AND(Diagonals!C189=Dual_Tema!C189,Trendlines!C189=Dual_Tema!C189,KC!C189=Dual_Tema!C189,Pinbar!C189=Dual_Tema!C189,Price!C189=Dual_Tema!C189,SR_Levels!C189=Dual_Tema!C189,Tema_Hrma_Smma!C189=Dual_Tema!C189,HA!C189=Dual_Tema!C189,ZigZag!C189=Dual_Tema!C189,ZScore!C189=Dual_Tema!C189)</f>
        <v>1</v>
      </c>
      <c r="G189">
        <f>Price!D189</f>
        <v>5193.88</v>
      </c>
      <c r="H189" t="b">
        <f>AND(Diagonals!D189=Dual_Tema!D189,Trendlines!D189=Dual_Tema!D189,KC!D189=Dual_Tema!D189,Pinbar!D189=Dual_Tema!D189,Price!D189=Dual_Tema!D189,SR_Levels!D189=Dual_Tema!D189,Tema_Hrma_Smma!D189=Dual_Tema!D189,HA!D189=Dual_Tema!D189,ZigZag!D189=Dual_Tema!D189,ZScore!D189=Dual_Tema!D189)</f>
        <v>1</v>
      </c>
      <c r="J189" t="b">
        <f t="shared" si="2"/>
        <v>1</v>
      </c>
    </row>
    <row r="190" spans="1:10" x14ac:dyDescent="0.55000000000000004">
      <c r="A190">
        <f>Price!L190</f>
        <v>1772085000</v>
      </c>
      <c r="B190" t="b">
        <f>AND(Diagonals!Q190=Dual_Tema!J190,Trendlines!Q190=Dual_Tema!J190,KC!R190=Dual_Tema!J190,Pinbar!I190=Dual_Tema!J190,Price!L190=Dual_Tema!J190,SR_Levels!P190=Dual_Tema!J190,Tema_Hrma_Smma!K190=Dual_Tema!J190,HA!P190=Dual_Tema!J190,ZigZag!K190=Dual_Tema!J190,ZScore!O190=Dual_Tema!J190)</f>
        <v>1</v>
      </c>
      <c r="C190" t="str">
        <f>Price!B190</f>
        <v>XAUUSD</v>
      </c>
      <c r="D190" t="b">
        <f>AND(Diagonals!B190=Dual_Tema!B190,Trendlines!B190=Dual_Tema!B190,KC!B190=Dual_Tema!B190,Pinbar!B190=Dual_Tema!B190,Price!B190=Dual_Tema!B190,SR_Levels!B190=Dual_Tema!B190,Tema_Hrma_Smma!B190=Dual_Tema!B190,HA!B190=Dual_Tema!B190,ZigZag!B190=Dual_Tema!B190,ZScore!B190=Dual_Tema!B190)</f>
        <v>1</v>
      </c>
      <c r="E190" t="str">
        <f>Price!C190</f>
        <v>M5</v>
      </c>
      <c r="F190" t="b">
        <f>AND(Diagonals!C190=Dual_Tema!C190,Trendlines!C190=Dual_Tema!C190,KC!C190=Dual_Tema!C190,Pinbar!C190=Dual_Tema!C190,Price!C190=Dual_Tema!C190,SR_Levels!C190=Dual_Tema!C190,Tema_Hrma_Smma!C190=Dual_Tema!C190,HA!C190=Dual_Tema!C190,ZigZag!C190=Dual_Tema!C190,ZScore!C190=Dual_Tema!C190)</f>
        <v>1</v>
      </c>
      <c r="G190">
        <f>Price!D190</f>
        <v>5194.18</v>
      </c>
      <c r="H190" t="b">
        <f>AND(Diagonals!D190=Dual_Tema!D190,Trendlines!D190=Dual_Tema!D190,KC!D190=Dual_Tema!D190,Pinbar!D190=Dual_Tema!D190,Price!D190=Dual_Tema!D190,SR_Levels!D190=Dual_Tema!D190,Tema_Hrma_Smma!D190=Dual_Tema!D190,HA!D190=Dual_Tema!D190,ZigZag!D190=Dual_Tema!D190,ZScore!D190=Dual_Tema!D190)</f>
        <v>1</v>
      </c>
      <c r="J190" t="b">
        <f t="shared" si="2"/>
        <v>1</v>
      </c>
    </row>
    <row r="191" spans="1:10" x14ac:dyDescent="0.55000000000000004">
      <c r="A191">
        <f>Price!L191</f>
        <v>1772085300</v>
      </c>
      <c r="B191" t="b">
        <f>AND(Diagonals!Q191=Dual_Tema!J191,Trendlines!Q191=Dual_Tema!J191,KC!R191=Dual_Tema!J191,Pinbar!I191=Dual_Tema!J191,Price!L191=Dual_Tema!J191,SR_Levels!P191=Dual_Tema!J191,Tema_Hrma_Smma!K191=Dual_Tema!J191,HA!P191=Dual_Tema!J191,ZigZag!K191=Dual_Tema!J191,ZScore!O191=Dual_Tema!J191)</f>
        <v>1</v>
      </c>
      <c r="C191" t="str">
        <f>Price!B191</f>
        <v>XAUUSD</v>
      </c>
      <c r="D191" t="b">
        <f>AND(Diagonals!B191=Dual_Tema!B191,Trendlines!B191=Dual_Tema!B191,KC!B191=Dual_Tema!B191,Pinbar!B191=Dual_Tema!B191,Price!B191=Dual_Tema!B191,SR_Levels!B191=Dual_Tema!B191,Tema_Hrma_Smma!B191=Dual_Tema!B191,HA!B191=Dual_Tema!B191,ZigZag!B191=Dual_Tema!B191,ZScore!B191=Dual_Tema!B191)</f>
        <v>1</v>
      </c>
      <c r="E191" t="str">
        <f>Price!C191</f>
        <v>M5</v>
      </c>
      <c r="F191" t="b">
        <f>AND(Diagonals!C191=Dual_Tema!C191,Trendlines!C191=Dual_Tema!C191,KC!C191=Dual_Tema!C191,Pinbar!C191=Dual_Tema!C191,Price!C191=Dual_Tema!C191,SR_Levels!C191=Dual_Tema!C191,Tema_Hrma_Smma!C191=Dual_Tema!C191,HA!C191=Dual_Tema!C191,ZigZag!C191=Dual_Tema!C191,ZScore!C191=Dual_Tema!C191)</f>
        <v>1</v>
      </c>
      <c r="G191">
        <f>Price!D191</f>
        <v>5198.46</v>
      </c>
      <c r="H191" t="b">
        <f>AND(Diagonals!D191=Dual_Tema!D191,Trendlines!D191=Dual_Tema!D191,KC!D191=Dual_Tema!D191,Pinbar!D191=Dual_Tema!D191,Price!D191=Dual_Tema!D191,SR_Levels!D191=Dual_Tema!D191,Tema_Hrma_Smma!D191=Dual_Tema!D191,HA!D191=Dual_Tema!D191,ZigZag!D191=Dual_Tema!D191,ZScore!D191=Dual_Tema!D191)</f>
        <v>1</v>
      </c>
      <c r="J191" t="b">
        <f t="shared" si="2"/>
        <v>1</v>
      </c>
    </row>
    <row r="192" spans="1:10" x14ac:dyDescent="0.55000000000000004">
      <c r="A192">
        <f>Price!L192</f>
        <v>1772085600</v>
      </c>
      <c r="B192" t="b">
        <f>AND(Diagonals!Q192=Dual_Tema!J192,Trendlines!Q192=Dual_Tema!J192,KC!R192=Dual_Tema!J192,Pinbar!I192=Dual_Tema!J192,Price!L192=Dual_Tema!J192,SR_Levels!P192=Dual_Tema!J192,Tema_Hrma_Smma!K192=Dual_Tema!J192,HA!P192=Dual_Tema!J192,ZigZag!K192=Dual_Tema!J192,ZScore!O192=Dual_Tema!J192)</f>
        <v>1</v>
      </c>
      <c r="C192" t="str">
        <f>Price!B192</f>
        <v>XAUUSD</v>
      </c>
      <c r="D192" t="b">
        <f>AND(Diagonals!B192=Dual_Tema!B192,Trendlines!B192=Dual_Tema!B192,KC!B192=Dual_Tema!B192,Pinbar!B192=Dual_Tema!B192,Price!B192=Dual_Tema!B192,SR_Levels!B192=Dual_Tema!B192,Tema_Hrma_Smma!B192=Dual_Tema!B192,HA!B192=Dual_Tema!B192,ZigZag!B192=Dual_Tema!B192,ZScore!B192=Dual_Tema!B192)</f>
        <v>1</v>
      </c>
      <c r="E192" t="str">
        <f>Price!C192</f>
        <v>M5</v>
      </c>
      <c r="F192" t="b">
        <f>AND(Diagonals!C192=Dual_Tema!C192,Trendlines!C192=Dual_Tema!C192,KC!C192=Dual_Tema!C192,Pinbar!C192=Dual_Tema!C192,Price!C192=Dual_Tema!C192,SR_Levels!C192=Dual_Tema!C192,Tema_Hrma_Smma!C192=Dual_Tema!C192,HA!C192=Dual_Tema!C192,ZigZag!C192=Dual_Tema!C192,ZScore!C192=Dual_Tema!C192)</f>
        <v>1</v>
      </c>
      <c r="G192">
        <f>Price!D192</f>
        <v>5193.7700000000004</v>
      </c>
      <c r="H192" t="b">
        <f>AND(Diagonals!D192=Dual_Tema!D192,Trendlines!D192=Dual_Tema!D192,KC!D192=Dual_Tema!D192,Pinbar!D192=Dual_Tema!D192,Price!D192=Dual_Tema!D192,SR_Levels!D192=Dual_Tema!D192,Tema_Hrma_Smma!D192=Dual_Tema!D192,HA!D192=Dual_Tema!D192,ZigZag!D192=Dual_Tema!D192,ZScore!D192=Dual_Tema!D192)</f>
        <v>1</v>
      </c>
      <c r="J192" t="b">
        <f t="shared" si="2"/>
        <v>1</v>
      </c>
    </row>
    <row r="193" spans="1:10" x14ac:dyDescent="0.55000000000000004">
      <c r="A193">
        <f>Price!L193</f>
        <v>1772085900</v>
      </c>
      <c r="B193" t="b">
        <f>AND(Diagonals!Q193=Dual_Tema!J193,Trendlines!Q193=Dual_Tema!J193,KC!R193=Dual_Tema!J193,Pinbar!I193=Dual_Tema!J193,Price!L193=Dual_Tema!J193,SR_Levels!P193=Dual_Tema!J193,Tema_Hrma_Smma!K193=Dual_Tema!J193,HA!P193=Dual_Tema!J193,ZigZag!K193=Dual_Tema!J193,ZScore!O193=Dual_Tema!J193)</f>
        <v>1</v>
      </c>
      <c r="C193" t="str">
        <f>Price!B193</f>
        <v>XAUUSD</v>
      </c>
      <c r="D193" t="b">
        <f>AND(Diagonals!B193=Dual_Tema!B193,Trendlines!B193=Dual_Tema!B193,KC!B193=Dual_Tema!B193,Pinbar!B193=Dual_Tema!B193,Price!B193=Dual_Tema!B193,SR_Levels!B193=Dual_Tema!B193,Tema_Hrma_Smma!B193=Dual_Tema!B193,HA!B193=Dual_Tema!B193,ZigZag!B193=Dual_Tema!B193,ZScore!B193=Dual_Tema!B193)</f>
        <v>1</v>
      </c>
      <c r="E193" t="str">
        <f>Price!C193</f>
        <v>M5</v>
      </c>
      <c r="F193" t="b">
        <f>AND(Diagonals!C193=Dual_Tema!C193,Trendlines!C193=Dual_Tema!C193,KC!C193=Dual_Tema!C193,Pinbar!C193=Dual_Tema!C193,Price!C193=Dual_Tema!C193,SR_Levels!C193=Dual_Tema!C193,Tema_Hrma_Smma!C193=Dual_Tema!C193,HA!C193=Dual_Tema!C193,ZigZag!C193=Dual_Tema!C193,ZScore!C193=Dual_Tema!C193)</f>
        <v>1</v>
      </c>
      <c r="G193">
        <f>Price!D193</f>
        <v>5198.41</v>
      </c>
      <c r="H193" t="b">
        <f>AND(Diagonals!D193=Dual_Tema!D193,Trendlines!D193=Dual_Tema!D193,KC!D193=Dual_Tema!D193,Pinbar!D193=Dual_Tema!D193,Price!D193=Dual_Tema!D193,SR_Levels!D193=Dual_Tema!D193,Tema_Hrma_Smma!D193=Dual_Tema!D193,HA!D193=Dual_Tema!D193,ZigZag!D193=Dual_Tema!D193,ZScore!D193=Dual_Tema!D193)</f>
        <v>1</v>
      </c>
      <c r="J193" t="b">
        <f t="shared" si="2"/>
        <v>1</v>
      </c>
    </row>
    <row r="194" spans="1:10" x14ac:dyDescent="0.55000000000000004">
      <c r="A194">
        <f>Price!L194</f>
        <v>1772086200</v>
      </c>
      <c r="B194" t="b">
        <f>AND(Diagonals!Q194=Dual_Tema!J194,Trendlines!Q194=Dual_Tema!J194,KC!R194=Dual_Tema!J194,Pinbar!I194=Dual_Tema!J194,Price!L194=Dual_Tema!J194,SR_Levels!P194=Dual_Tema!J194,Tema_Hrma_Smma!K194=Dual_Tema!J194,HA!P194=Dual_Tema!J194,ZigZag!K194=Dual_Tema!J194,ZScore!O194=Dual_Tema!J194)</f>
        <v>1</v>
      </c>
      <c r="C194" t="str">
        <f>Price!B194</f>
        <v>XAUUSD</v>
      </c>
      <c r="D194" t="b">
        <f>AND(Diagonals!B194=Dual_Tema!B194,Trendlines!B194=Dual_Tema!B194,KC!B194=Dual_Tema!B194,Pinbar!B194=Dual_Tema!B194,Price!B194=Dual_Tema!B194,SR_Levels!B194=Dual_Tema!B194,Tema_Hrma_Smma!B194=Dual_Tema!B194,HA!B194=Dual_Tema!B194,ZigZag!B194=Dual_Tema!B194,ZScore!B194=Dual_Tema!B194)</f>
        <v>1</v>
      </c>
      <c r="E194" t="str">
        <f>Price!C194</f>
        <v>M5</v>
      </c>
      <c r="F194" t="b">
        <f>AND(Diagonals!C194=Dual_Tema!C194,Trendlines!C194=Dual_Tema!C194,KC!C194=Dual_Tema!C194,Pinbar!C194=Dual_Tema!C194,Price!C194=Dual_Tema!C194,SR_Levels!C194=Dual_Tema!C194,Tema_Hrma_Smma!C194=Dual_Tema!C194,HA!C194=Dual_Tema!C194,ZigZag!C194=Dual_Tema!C194,ZScore!C194=Dual_Tema!C194)</f>
        <v>1</v>
      </c>
      <c r="G194">
        <f>Price!D194</f>
        <v>5197.99</v>
      </c>
      <c r="H194" t="b">
        <f>AND(Diagonals!D194=Dual_Tema!D194,Trendlines!D194=Dual_Tema!D194,KC!D194=Dual_Tema!D194,Pinbar!D194=Dual_Tema!D194,Price!D194=Dual_Tema!D194,SR_Levels!D194=Dual_Tema!D194,Tema_Hrma_Smma!D194=Dual_Tema!D194,HA!D194=Dual_Tema!D194,ZigZag!D194=Dual_Tema!D194,ZScore!D194=Dual_Tema!D194)</f>
        <v>1</v>
      </c>
      <c r="J194" t="b">
        <f t="shared" si="2"/>
        <v>1</v>
      </c>
    </row>
    <row r="195" spans="1:10" x14ac:dyDescent="0.55000000000000004">
      <c r="A195">
        <f>Price!L195</f>
        <v>1772086500</v>
      </c>
      <c r="B195" t="b">
        <f>AND(Diagonals!Q195=Dual_Tema!J195,Trendlines!Q195=Dual_Tema!J195,KC!R195=Dual_Tema!J195,Pinbar!I195=Dual_Tema!J195,Price!L195=Dual_Tema!J195,SR_Levels!P195=Dual_Tema!J195,Tema_Hrma_Smma!K195=Dual_Tema!J195,HA!P195=Dual_Tema!J195,ZigZag!K195=Dual_Tema!J195,ZScore!O195=Dual_Tema!J195)</f>
        <v>1</v>
      </c>
      <c r="C195" t="str">
        <f>Price!B195</f>
        <v>XAUUSD</v>
      </c>
      <c r="D195" t="b">
        <f>AND(Diagonals!B195=Dual_Tema!B195,Trendlines!B195=Dual_Tema!B195,KC!B195=Dual_Tema!B195,Pinbar!B195=Dual_Tema!B195,Price!B195=Dual_Tema!B195,SR_Levels!B195=Dual_Tema!B195,Tema_Hrma_Smma!B195=Dual_Tema!B195,HA!B195=Dual_Tema!B195,ZigZag!B195=Dual_Tema!B195,ZScore!B195=Dual_Tema!B195)</f>
        <v>1</v>
      </c>
      <c r="E195" t="str">
        <f>Price!C195</f>
        <v>M5</v>
      </c>
      <c r="F195" t="b">
        <f>AND(Diagonals!C195=Dual_Tema!C195,Trendlines!C195=Dual_Tema!C195,KC!C195=Dual_Tema!C195,Pinbar!C195=Dual_Tema!C195,Price!C195=Dual_Tema!C195,SR_Levels!C195=Dual_Tema!C195,Tema_Hrma_Smma!C195=Dual_Tema!C195,HA!C195=Dual_Tema!C195,ZigZag!C195=Dual_Tema!C195,ZScore!C195=Dual_Tema!C195)</f>
        <v>1</v>
      </c>
      <c r="G195">
        <f>Price!D195</f>
        <v>5196.0600000000004</v>
      </c>
      <c r="H195" t="b">
        <f>AND(Diagonals!D195=Dual_Tema!D195,Trendlines!D195=Dual_Tema!D195,KC!D195=Dual_Tema!D195,Pinbar!D195=Dual_Tema!D195,Price!D195=Dual_Tema!D195,SR_Levels!D195=Dual_Tema!D195,Tema_Hrma_Smma!D195=Dual_Tema!D195,HA!D195=Dual_Tema!D195,ZigZag!D195=Dual_Tema!D195,ZScore!D195=Dual_Tema!D195)</f>
        <v>1</v>
      </c>
      <c r="J195" t="b">
        <f t="shared" ref="J195:J258" si="3">AND(B195=TRUE,D195=TRUE,F195=TRUE,H195=TRUE)</f>
        <v>1</v>
      </c>
    </row>
    <row r="196" spans="1:10" x14ac:dyDescent="0.55000000000000004">
      <c r="A196">
        <f>Price!L196</f>
        <v>1772086800</v>
      </c>
      <c r="B196" t="b">
        <f>AND(Diagonals!Q196=Dual_Tema!J196,Trendlines!Q196=Dual_Tema!J196,KC!R196=Dual_Tema!J196,Pinbar!I196=Dual_Tema!J196,Price!L196=Dual_Tema!J196,SR_Levels!P196=Dual_Tema!J196,Tema_Hrma_Smma!K196=Dual_Tema!J196,HA!P196=Dual_Tema!J196,ZigZag!K196=Dual_Tema!J196,ZScore!O196=Dual_Tema!J196)</f>
        <v>1</v>
      </c>
      <c r="C196" t="str">
        <f>Price!B196</f>
        <v>XAUUSD</v>
      </c>
      <c r="D196" t="b">
        <f>AND(Diagonals!B196=Dual_Tema!B196,Trendlines!B196=Dual_Tema!B196,KC!B196=Dual_Tema!B196,Pinbar!B196=Dual_Tema!B196,Price!B196=Dual_Tema!B196,SR_Levels!B196=Dual_Tema!B196,Tema_Hrma_Smma!B196=Dual_Tema!B196,HA!B196=Dual_Tema!B196,ZigZag!B196=Dual_Tema!B196,ZScore!B196=Dual_Tema!B196)</f>
        <v>1</v>
      </c>
      <c r="E196" t="str">
        <f>Price!C196</f>
        <v>M5</v>
      </c>
      <c r="F196" t="b">
        <f>AND(Diagonals!C196=Dual_Tema!C196,Trendlines!C196=Dual_Tema!C196,KC!C196=Dual_Tema!C196,Pinbar!C196=Dual_Tema!C196,Price!C196=Dual_Tema!C196,SR_Levels!C196=Dual_Tema!C196,Tema_Hrma_Smma!C196=Dual_Tema!C196,HA!C196=Dual_Tema!C196,ZigZag!C196=Dual_Tema!C196,ZScore!C196=Dual_Tema!C196)</f>
        <v>1</v>
      </c>
      <c r="G196">
        <f>Price!D196</f>
        <v>5196.4399999999996</v>
      </c>
      <c r="H196" t="b">
        <f>AND(Diagonals!D196=Dual_Tema!D196,Trendlines!D196=Dual_Tema!D196,KC!D196=Dual_Tema!D196,Pinbar!D196=Dual_Tema!D196,Price!D196=Dual_Tema!D196,SR_Levels!D196=Dual_Tema!D196,Tema_Hrma_Smma!D196=Dual_Tema!D196,HA!D196=Dual_Tema!D196,ZigZag!D196=Dual_Tema!D196,ZScore!D196=Dual_Tema!D196)</f>
        <v>1</v>
      </c>
      <c r="J196" t="b">
        <f t="shared" si="3"/>
        <v>1</v>
      </c>
    </row>
    <row r="197" spans="1:10" x14ac:dyDescent="0.55000000000000004">
      <c r="A197">
        <f>Price!L197</f>
        <v>1772087100</v>
      </c>
      <c r="B197" t="b">
        <f>AND(Diagonals!Q197=Dual_Tema!J197,Trendlines!Q197=Dual_Tema!J197,KC!R197=Dual_Tema!J197,Pinbar!I197=Dual_Tema!J197,Price!L197=Dual_Tema!J197,SR_Levels!P197=Dual_Tema!J197,Tema_Hrma_Smma!K197=Dual_Tema!J197,HA!P197=Dual_Tema!J197,ZigZag!K197=Dual_Tema!J197,ZScore!O197=Dual_Tema!J197)</f>
        <v>1</v>
      </c>
      <c r="C197" t="str">
        <f>Price!B197</f>
        <v>XAUUSD</v>
      </c>
      <c r="D197" t="b">
        <f>AND(Diagonals!B197=Dual_Tema!B197,Trendlines!B197=Dual_Tema!B197,KC!B197=Dual_Tema!B197,Pinbar!B197=Dual_Tema!B197,Price!B197=Dual_Tema!B197,SR_Levels!B197=Dual_Tema!B197,Tema_Hrma_Smma!B197=Dual_Tema!B197,HA!B197=Dual_Tema!B197,ZigZag!B197=Dual_Tema!B197,ZScore!B197=Dual_Tema!B197)</f>
        <v>1</v>
      </c>
      <c r="E197" t="str">
        <f>Price!C197</f>
        <v>M5</v>
      </c>
      <c r="F197" t="b">
        <f>AND(Diagonals!C197=Dual_Tema!C197,Trendlines!C197=Dual_Tema!C197,KC!C197=Dual_Tema!C197,Pinbar!C197=Dual_Tema!C197,Price!C197=Dual_Tema!C197,SR_Levels!C197=Dual_Tema!C197,Tema_Hrma_Smma!C197=Dual_Tema!C197,HA!C197=Dual_Tema!C197,ZigZag!C197=Dual_Tema!C197,ZScore!C197=Dual_Tema!C197)</f>
        <v>1</v>
      </c>
      <c r="G197">
        <f>Price!D197</f>
        <v>5193.49</v>
      </c>
      <c r="H197" t="b">
        <f>AND(Diagonals!D197=Dual_Tema!D197,Trendlines!D197=Dual_Tema!D197,KC!D197=Dual_Tema!D197,Pinbar!D197=Dual_Tema!D197,Price!D197=Dual_Tema!D197,SR_Levels!D197=Dual_Tema!D197,Tema_Hrma_Smma!D197=Dual_Tema!D197,HA!D197=Dual_Tema!D197,ZigZag!D197=Dual_Tema!D197,ZScore!D197=Dual_Tema!D197)</f>
        <v>1</v>
      </c>
      <c r="J197" t="b">
        <f t="shared" si="3"/>
        <v>1</v>
      </c>
    </row>
    <row r="198" spans="1:10" x14ac:dyDescent="0.55000000000000004">
      <c r="A198">
        <f>Price!L198</f>
        <v>1772087400</v>
      </c>
      <c r="B198" t="b">
        <f>AND(Diagonals!Q198=Dual_Tema!J198,Trendlines!Q198=Dual_Tema!J198,KC!R198=Dual_Tema!J198,Pinbar!I198=Dual_Tema!J198,Price!L198=Dual_Tema!J198,SR_Levels!P198=Dual_Tema!J198,Tema_Hrma_Smma!K198=Dual_Tema!J198,HA!P198=Dual_Tema!J198,ZigZag!K198=Dual_Tema!J198,ZScore!O198=Dual_Tema!J198)</f>
        <v>1</v>
      </c>
      <c r="C198" t="str">
        <f>Price!B198</f>
        <v>XAUUSD</v>
      </c>
      <c r="D198" t="b">
        <f>AND(Diagonals!B198=Dual_Tema!B198,Trendlines!B198=Dual_Tema!B198,KC!B198=Dual_Tema!B198,Pinbar!B198=Dual_Tema!B198,Price!B198=Dual_Tema!B198,SR_Levels!B198=Dual_Tema!B198,Tema_Hrma_Smma!B198=Dual_Tema!B198,HA!B198=Dual_Tema!B198,ZigZag!B198=Dual_Tema!B198,ZScore!B198=Dual_Tema!B198)</f>
        <v>1</v>
      </c>
      <c r="E198" t="str">
        <f>Price!C198</f>
        <v>M5</v>
      </c>
      <c r="F198" t="b">
        <f>AND(Diagonals!C198=Dual_Tema!C198,Trendlines!C198=Dual_Tema!C198,KC!C198=Dual_Tema!C198,Pinbar!C198=Dual_Tema!C198,Price!C198=Dual_Tema!C198,SR_Levels!C198=Dual_Tema!C198,Tema_Hrma_Smma!C198=Dual_Tema!C198,HA!C198=Dual_Tema!C198,ZigZag!C198=Dual_Tema!C198,ZScore!C198=Dual_Tema!C198)</f>
        <v>1</v>
      </c>
      <c r="G198">
        <f>Price!D198</f>
        <v>5196.8999999999996</v>
      </c>
      <c r="H198" t="b">
        <f>AND(Diagonals!D198=Dual_Tema!D198,Trendlines!D198=Dual_Tema!D198,KC!D198=Dual_Tema!D198,Pinbar!D198=Dual_Tema!D198,Price!D198=Dual_Tema!D198,SR_Levels!D198=Dual_Tema!D198,Tema_Hrma_Smma!D198=Dual_Tema!D198,HA!D198=Dual_Tema!D198,ZigZag!D198=Dual_Tema!D198,ZScore!D198=Dual_Tema!D198)</f>
        <v>1</v>
      </c>
      <c r="J198" t="b">
        <f t="shared" si="3"/>
        <v>1</v>
      </c>
    </row>
    <row r="199" spans="1:10" x14ac:dyDescent="0.55000000000000004">
      <c r="A199">
        <f>Price!L199</f>
        <v>1772087700</v>
      </c>
      <c r="B199" t="b">
        <f>AND(Diagonals!Q199=Dual_Tema!J199,Trendlines!Q199=Dual_Tema!J199,KC!R199=Dual_Tema!J199,Pinbar!I199=Dual_Tema!J199,Price!L199=Dual_Tema!J199,SR_Levels!P199=Dual_Tema!J199,Tema_Hrma_Smma!K199=Dual_Tema!J199,HA!P199=Dual_Tema!J199,ZigZag!K199=Dual_Tema!J199,ZScore!O199=Dual_Tema!J199)</f>
        <v>1</v>
      </c>
      <c r="C199" t="str">
        <f>Price!B199</f>
        <v>XAUUSD</v>
      </c>
      <c r="D199" t="b">
        <f>AND(Diagonals!B199=Dual_Tema!B199,Trendlines!B199=Dual_Tema!B199,KC!B199=Dual_Tema!B199,Pinbar!B199=Dual_Tema!B199,Price!B199=Dual_Tema!B199,SR_Levels!B199=Dual_Tema!B199,Tema_Hrma_Smma!B199=Dual_Tema!B199,HA!B199=Dual_Tema!B199,ZigZag!B199=Dual_Tema!B199,ZScore!B199=Dual_Tema!B199)</f>
        <v>1</v>
      </c>
      <c r="E199" t="str">
        <f>Price!C199</f>
        <v>M5</v>
      </c>
      <c r="F199" t="b">
        <f>AND(Diagonals!C199=Dual_Tema!C199,Trendlines!C199=Dual_Tema!C199,KC!C199=Dual_Tema!C199,Pinbar!C199=Dual_Tema!C199,Price!C199=Dual_Tema!C199,SR_Levels!C199=Dual_Tema!C199,Tema_Hrma_Smma!C199=Dual_Tema!C199,HA!C199=Dual_Tema!C199,ZigZag!C199=Dual_Tema!C199,ZScore!C199=Dual_Tema!C199)</f>
        <v>1</v>
      </c>
      <c r="G199">
        <f>Price!D199</f>
        <v>5196.79</v>
      </c>
      <c r="H199" t="b">
        <f>AND(Diagonals!D199=Dual_Tema!D199,Trendlines!D199=Dual_Tema!D199,KC!D199=Dual_Tema!D199,Pinbar!D199=Dual_Tema!D199,Price!D199=Dual_Tema!D199,SR_Levels!D199=Dual_Tema!D199,Tema_Hrma_Smma!D199=Dual_Tema!D199,HA!D199=Dual_Tema!D199,ZigZag!D199=Dual_Tema!D199,ZScore!D199=Dual_Tema!D199)</f>
        <v>1</v>
      </c>
      <c r="J199" t="b">
        <f t="shared" si="3"/>
        <v>1</v>
      </c>
    </row>
    <row r="200" spans="1:10" x14ac:dyDescent="0.55000000000000004">
      <c r="A200">
        <f>Price!L200</f>
        <v>1772088000</v>
      </c>
      <c r="B200" t="b">
        <f>AND(Diagonals!Q200=Dual_Tema!J200,Trendlines!Q200=Dual_Tema!J200,KC!R200=Dual_Tema!J200,Pinbar!I200=Dual_Tema!J200,Price!L200=Dual_Tema!J200,SR_Levels!P200=Dual_Tema!J200,Tema_Hrma_Smma!K200=Dual_Tema!J200,HA!P200=Dual_Tema!J200,ZigZag!K200=Dual_Tema!J200,ZScore!O200=Dual_Tema!J200)</f>
        <v>1</v>
      </c>
      <c r="C200" t="str">
        <f>Price!B200</f>
        <v>XAUUSD</v>
      </c>
      <c r="D200" t="b">
        <f>AND(Diagonals!B200=Dual_Tema!B200,Trendlines!B200=Dual_Tema!B200,KC!B200=Dual_Tema!B200,Pinbar!B200=Dual_Tema!B200,Price!B200=Dual_Tema!B200,SR_Levels!B200=Dual_Tema!B200,Tema_Hrma_Smma!B200=Dual_Tema!B200,HA!B200=Dual_Tema!B200,ZigZag!B200=Dual_Tema!B200,ZScore!B200=Dual_Tema!B200)</f>
        <v>1</v>
      </c>
      <c r="E200" t="str">
        <f>Price!C200</f>
        <v>M5</v>
      </c>
      <c r="F200" t="b">
        <f>AND(Diagonals!C200=Dual_Tema!C200,Trendlines!C200=Dual_Tema!C200,KC!C200=Dual_Tema!C200,Pinbar!C200=Dual_Tema!C200,Price!C200=Dual_Tema!C200,SR_Levels!C200=Dual_Tema!C200,Tema_Hrma_Smma!C200=Dual_Tema!C200,HA!C200=Dual_Tema!C200,ZigZag!C200=Dual_Tema!C200,ZScore!C200=Dual_Tema!C200)</f>
        <v>1</v>
      </c>
      <c r="G200">
        <f>Price!D200</f>
        <v>5196.4399999999996</v>
      </c>
      <c r="H200" t="b">
        <f>AND(Diagonals!D200=Dual_Tema!D200,Trendlines!D200=Dual_Tema!D200,KC!D200=Dual_Tema!D200,Pinbar!D200=Dual_Tema!D200,Price!D200=Dual_Tema!D200,SR_Levels!D200=Dual_Tema!D200,Tema_Hrma_Smma!D200=Dual_Tema!D200,HA!D200=Dual_Tema!D200,ZigZag!D200=Dual_Tema!D200,ZScore!D200=Dual_Tema!D200)</f>
        <v>1</v>
      </c>
      <c r="J200" t="b">
        <f t="shared" si="3"/>
        <v>1</v>
      </c>
    </row>
    <row r="201" spans="1:10" x14ac:dyDescent="0.55000000000000004">
      <c r="A201">
        <f>Price!L201</f>
        <v>1772088300</v>
      </c>
      <c r="B201" t="b">
        <f>AND(Diagonals!Q201=Dual_Tema!J201,Trendlines!Q201=Dual_Tema!J201,KC!R201=Dual_Tema!J201,Pinbar!I201=Dual_Tema!J201,Price!L201=Dual_Tema!J201,SR_Levels!P201=Dual_Tema!J201,Tema_Hrma_Smma!K201=Dual_Tema!J201,HA!P201=Dual_Tema!J201,ZigZag!K201=Dual_Tema!J201,ZScore!O201=Dual_Tema!J201)</f>
        <v>1</v>
      </c>
      <c r="C201" t="str">
        <f>Price!B201</f>
        <v>XAUUSD</v>
      </c>
      <c r="D201" t="b">
        <f>AND(Diagonals!B201=Dual_Tema!B201,Trendlines!B201=Dual_Tema!B201,KC!B201=Dual_Tema!B201,Pinbar!B201=Dual_Tema!B201,Price!B201=Dual_Tema!B201,SR_Levels!B201=Dual_Tema!B201,Tema_Hrma_Smma!B201=Dual_Tema!B201,HA!B201=Dual_Tema!B201,ZigZag!B201=Dual_Tema!B201,ZScore!B201=Dual_Tema!B201)</f>
        <v>1</v>
      </c>
      <c r="E201" t="str">
        <f>Price!C201</f>
        <v>M5</v>
      </c>
      <c r="F201" t="b">
        <f>AND(Diagonals!C201=Dual_Tema!C201,Trendlines!C201=Dual_Tema!C201,KC!C201=Dual_Tema!C201,Pinbar!C201=Dual_Tema!C201,Price!C201=Dual_Tema!C201,SR_Levels!C201=Dual_Tema!C201,Tema_Hrma_Smma!C201=Dual_Tema!C201,HA!C201=Dual_Tema!C201,ZigZag!C201=Dual_Tema!C201,ZScore!C201=Dual_Tema!C201)</f>
        <v>1</v>
      </c>
      <c r="G201">
        <f>Price!D201</f>
        <v>5192.8</v>
      </c>
      <c r="H201" t="b">
        <f>AND(Diagonals!D201=Dual_Tema!D201,Trendlines!D201=Dual_Tema!D201,KC!D201=Dual_Tema!D201,Pinbar!D201=Dual_Tema!D201,Price!D201=Dual_Tema!D201,SR_Levels!D201=Dual_Tema!D201,Tema_Hrma_Smma!D201=Dual_Tema!D201,HA!D201=Dual_Tema!D201,ZigZag!D201=Dual_Tema!D201,ZScore!D201=Dual_Tema!D201)</f>
        <v>1</v>
      </c>
      <c r="J201" t="b">
        <f t="shared" si="3"/>
        <v>1</v>
      </c>
    </row>
    <row r="202" spans="1:10" x14ac:dyDescent="0.55000000000000004">
      <c r="A202">
        <f>Price!L202</f>
        <v>1772088600</v>
      </c>
      <c r="B202" t="b">
        <f>AND(Diagonals!Q202=Dual_Tema!J202,Trendlines!Q202=Dual_Tema!J202,KC!R202=Dual_Tema!J202,Pinbar!I202=Dual_Tema!J202,Price!L202=Dual_Tema!J202,SR_Levels!P202=Dual_Tema!J202,Tema_Hrma_Smma!K202=Dual_Tema!J202,HA!P202=Dual_Tema!J202,ZigZag!K202=Dual_Tema!J202,ZScore!O202=Dual_Tema!J202)</f>
        <v>1</v>
      </c>
      <c r="C202" t="str">
        <f>Price!B202</f>
        <v>XAUUSD</v>
      </c>
      <c r="D202" t="b">
        <f>AND(Diagonals!B202=Dual_Tema!B202,Trendlines!B202=Dual_Tema!B202,KC!B202=Dual_Tema!B202,Pinbar!B202=Dual_Tema!B202,Price!B202=Dual_Tema!B202,SR_Levels!B202=Dual_Tema!B202,Tema_Hrma_Smma!B202=Dual_Tema!B202,HA!B202=Dual_Tema!B202,ZigZag!B202=Dual_Tema!B202,ZScore!B202=Dual_Tema!B202)</f>
        <v>1</v>
      </c>
      <c r="E202" t="str">
        <f>Price!C202</f>
        <v>M5</v>
      </c>
      <c r="F202" t="b">
        <f>AND(Diagonals!C202=Dual_Tema!C202,Trendlines!C202=Dual_Tema!C202,KC!C202=Dual_Tema!C202,Pinbar!C202=Dual_Tema!C202,Price!C202=Dual_Tema!C202,SR_Levels!C202=Dual_Tema!C202,Tema_Hrma_Smma!C202=Dual_Tema!C202,HA!C202=Dual_Tema!C202,ZigZag!C202=Dual_Tema!C202,ZScore!C202=Dual_Tema!C202)</f>
        <v>1</v>
      </c>
      <c r="G202">
        <f>Price!D202</f>
        <v>5192.66</v>
      </c>
      <c r="H202" t="b">
        <f>AND(Diagonals!D202=Dual_Tema!D202,Trendlines!D202=Dual_Tema!D202,KC!D202=Dual_Tema!D202,Pinbar!D202=Dual_Tema!D202,Price!D202=Dual_Tema!D202,SR_Levels!D202=Dual_Tema!D202,Tema_Hrma_Smma!D202=Dual_Tema!D202,HA!D202=Dual_Tema!D202,ZigZag!D202=Dual_Tema!D202,ZScore!D202=Dual_Tema!D202)</f>
        <v>1</v>
      </c>
      <c r="J202" t="b">
        <f t="shared" si="3"/>
        <v>1</v>
      </c>
    </row>
    <row r="203" spans="1:10" x14ac:dyDescent="0.55000000000000004">
      <c r="A203">
        <f>Price!L203</f>
        <v>1772088900</v>
      </c>
      <c r="B203" t="b">
        <f>AND(Diagonals!Q203=Dual_Tema!J203,Trendlines!Q203=Dual_Tema!J203,KC!R203=Dual_Tema!J203,Pinbar!I203=Dual_Tema!J203,Price!L203=Dual_Tema!J203,SR_Levels!P203=Dual_Tema!J203,Tema_Hrma_Smma!K203=Dual_Tema!J203,HA!P203=Dual_Tema!J203,ZigZag!K203=Dual_Tema!J203,ZScore!O203=Dual_Tema!J203)</f>
        <v>1</v>
      </c>
      <c r="C203" t="str">
        <f>Price!B203</f>
        <v>XAUUSD</v>
      </c>
      <c r="D203" t="b">
        <f>AND(Diagonals!B203=Dual_Tema!B203,Trendlines!B203=Dual_Tema!B203,KC!B203=Dual_Tema!B203,Pinbar!B203=Dual_Tema!B203,Price!B203=Dual_Tema!B203,SR_Levels!B203=Dual_Tema!B203,Tema_Hrma_Smma!B203=Dual_Tema!B203,HA!B203=Dual_Tema!B203,ZigZag!B203=Dual_Tema!B203,ZScore!B203=Dual_Tema!B203)</f>
        <v>1</v>
      </c>
      <c r="E203" t="str">
        <f>Price!C203</f>
        <v>M5</v>
      </c>
      <c r="F203" t="b">
        <f>AND(Diagonals!C203=Dual_Tema!C203,Trendlines!C203=Dual_Tema!C203,KC!C203=Dual_Tema!C203,Pinbar!C203=Dual_Tema!C203,Price!C203=Dual_Tema!C203,SR_Levels!C203=Dual_Tema!C203,Tema_Hrma_Smma!C203=Dual_Tema!C203,HA!C203=Dual_Tema!C203,ZigZag!C203=Dual_Tema!C203,ZScore!C203=Dual_Tema!C203)</f>
        <v>1</v>
      </c>
      <c r="G203">
        <f>Price!D203</f>
        <v>5193.26</v>
      </c>
      <c r="H203" t="b">
        <f>AND(Diagonals!D203=Dual_Tema!D203,Trendlines!D203=Dual_Tema!D203,KC!D203=Dual_Tema!D203,Pinbar!D203=Dual_Tema!D203,Price!D203=Dual_Tema!D203,SR_Levels!D203=Dual_Tema!D203,Tema_Hrma_Smma!D203=Dual_Tema!D203,HA!D203=Dual_Tema!D203,ZigZag!D203=Dual_Tema!D203,ZScore!D203=Dual_Tema!D203)</f>
        <v>1</v>
      </c>
      <c r="J203" t="b">
        <f t="shared" si="3"/>
        <v>1</v>
      </c>
    </row>
    <row r="204" spans="1:10" x14ac:dyDescent="0.55000000000000004">
      <c r="A204">
        <f>Price!L204</f>
        <v>1772089200</v>
      </c>
      <c r="B204" t="b">
        <f>AND(Diagonals!Q204=Dual_Tema!J204,Trendlines!Q204=Dual_Tema!J204,KC!R204=Dual_Tema!J204,Pinbar!I204=Dual_Tema!J204,Price!L204=Dual_Tema!J204,SR_Levels!P204=Dual_Tema!J204,Tema_Hrma_Smma!K204=Dual_Tema!J204,HA!P204=Dual_Tema!J204,ZigZag!K204=Dual_Tema!J204,ZScore!O204=Dual_Tema!J204)</f>
        <v>1</v>
      </c>
      <c r="C204" t="str">
        <f>Price!B204</f>
        <v>XAUUSD</v>
      </c>
      <c r="D204" t="b">
        <f>AND(Diagonals!B204=Dual_Tema!B204,Trendlines!B204=Dual_Tema!B204,KC!B204=Dual_Tema!B204,Pinbar!B204=Dual_Tema!B204,Price!B204=Dual_Tema!B204,SR_Levels!B204=Dual_Tema!B204,Tema_Hrma_Smma!B204=Dual_Tema!B204,HA!B204=Dual_Tema!B204,ZigZag!B204=Dual_Tema!B204,ZScore!B204=Dual_Tema!B204)</f>
        <v>1</v>
      </c>
      <c r="E204" t="str">
        <f>Price!C204</f>
        <v>M5</v>
      </c>
      <c r="F204" t="b">
        <f>AND(Diagonals!C204=Dual_Tema!C204,Trendlines!C204=Dual_Tema!C204,KC!C204=Dual_Tema!C204,Pinbar!C204=Dual_Tema!C204,Price!C204=Dual_Tema!C204,SR_Levels!C204=Dual_Tema!C204,Tema_Hrma_Smma!C204=Dual_Tema!C204,HA!C204=Dual_Tema!C204,ZigZag!C204=Dual_Tema!C204,ZScore!C204=Dual_Tema!C204)</f>
        <v>1</v>
      </c>
      <c r="G204">
        <f>Price!D204</f>
        <v>5190.96</v>
      </c>
      <c r="H204" t="b">
        <f>AND(Diagonals!D204=Dual_Tema!D204,Trendlines!D204=Dual_Tema!D204,KC!D204=Dual_Tema!D204,Pinbar!D204=Dual_Tema!D204,Price!D204=Dual_Tema!D204,SR_Levels!D204=Dual_Tema!D204,Tema_Hrma_Smma!D204=Dual_Tema!D204,HA!D204=Dual_Tema!D204,ZigZag!D204=Dual_Tema!D204,ZScore!D204=Dual_Tema!D204)</f>
        <v>1</v>
      </c>
      <c r="J204" t="b">
        <f t="shared" si="3"/>
        <v>1</v>
      </c>
    </row>
    <row r="205" spans="1:10" x14ac:dyDescent="0.55000000000000004">
      <c r="A205">
        <f>Price!L205</f>
        <v>1772089500</v>
      </c>
      <c r="B205" t="b">
        <f>AND(Diagonals!Q205=Dual_Tema!J205,Trendlines!Q205=Dual_Tema!J205,KC!R205=Dual_Tema!J205,Pinbar!I205=Dual_Tema!J205,Price!L205=Dual_Tema!J205,SR_Levels!P205=Dual_Tema!J205,Tema_Hrma_Smma!K205=Dual_Tema!J205,HA!P205=Dual_Tema!J205,ZigZag!K205=Dual_Tema!J205,ZScore!O205=Dual_Tema!J205)</f>
        <v>1</v>
      </c>
      <c r="C205" t="str">
        <f>Price!B205</f>
        <v>XAUUSD</v>
      </c>
      <c r="D205" t="b">
        <f>AND(Diagonals!B205=Dual_Tema!B205,Trendlines!B205=Dual_Tema!B205,KC!B205=Dual_Tema!B205,Pinbar!B205=Dual_Tema!B205,Price!B205=Dual_Tema!B205,SR_Levels!B205=Dual_Tema!B205,Tema_Hrma_Smma!B205=Dual_Tema!B205,HA!B205=Dual_Tema!B205,ZigZag!B205=Dual_Tema!B205,ZScore!B205=Dual_Tema!B205)</f>
        <v>1</v>
      </c>
      <c r="E205" t="str">
        <f>Price!C205</f>
        <v>M5</v>
      </c>
      <c r="F205" t="b">
        <f>AND(Diagonals!C205=Dual_Tema!C205,Trendlines!C205=Dual_Tema!C205,KC!C205=Dual_Tema!C205,Pinbar!C205=Dual_Tema!C205,Price!C205=Dual_Tema!C205,SR_Levels!C205=Dual_Tema!C205,Tema_Hrma_Smma!C205=Dual_Tema!C205,HA!C205=Dual_Tema!C205,ZigZag!C205=Dual_Tema!C205,ZScore!C205=Dual_Tema!C205)</f>
        <v>1</v>
      </c>
      <c r="G205">
        <f>Price!D205</f>
        <v>5184.75</v>
      </c>
      <c r="H205" t="b">
        <f>AND(Diagonals!D205=Dual_Tema!D205,Trendlines!D205=Dual_Tema!D205,KC!D205=Dual_Tema!D205,Pinbar!D205=Dual_Tema!D205,Price!D205=Dual_Tema!D205,SR_Levels!D205=Dual_Tema!D205,Tema_Hrma_Smma!D205=Dual_Tema!D205,HA!D205=Dual_Tema!D205,ZigZag!D205=Dual_Tema!D205,ZScore!D205=Dual_Tema!D205)</f>
        <v>1</v>
      </c>
      <c r="J205" t="b">
        <f t="shared" si="3"/>
        <v>1</v>
      </c>
    </row>
    <row r="206" spans="1:10" x14ac:dyDescent="0.55000000000000004">
      <c r="A206">
        <f>Price!L206</f>
        <v>1772089800</v>
      </c>
      <c r="B206" t="b">
        <f>AND(Diagonals!Q206=Dual_Tema!J206,Trendlines!Q206=Dual_Tema!J206,KC!R206=Dual_Tema!J206,Pinbar!I206=Dual_Tema!J206,Price!L206=Dual_Tema!J206,SR_Levels!P206=Dual_Tema!J206,Tema_Hrma_Smma!K206=Dual_Tema!J206,HA!P206=Dual_Tema!J206,ZigZag!K206=Dual_Tema!J206,ZScore!O206=Dual_Tema!J206)</f>
        <v>1</v>
      </c>
      <c r="C206" t="str">
        <f>Price!B206</f>
        <v>XAUUSD</v>
      </c>
      <c r="D206" t="b">
        <f>AND(Diagonals!B206=Dual_Tema!B206,Trendlines!B206=Dual_Tema!B206,KC!B206=Dual_Tema!B206,Pinbar!B206=Dual_Tema!B206,Price!B206=Dual_Tema!B206,SR_Levels!B206=Dual_Tema!B206,Tema_Hrma_Smma!B206=Dual_Tema!B206,HA!B206=Dual_Tema!B206,ZigZag!B206=Dual_Tema!B206,ZScore!B206=Dual_Tema!B206)</f>
        <v>1</v>
      </c>
      <c r="E206" t="str">
        <f>Price!C206</f>
        <v>M5</v>
      </c>
      <c r="F206" t="b">
        <f>AND(Diagonals!C206=Dual_Tema!C206,Trendlines!C206=Dual_Tema!C206,KC!C206=Dual_Tema!C206,Pinbar!C206=Dual_Tema!C206,Price!C206=Dual_Tema!C206,SR_Levels!C206=Dual_Tema!C206,Tema_Hrma_Smma!C206=Dual_Tema!C206,HA!C206=Dual_Tema!C206,ZigZag!C206=Dual_Tema!C206,ZScore!C206=Dual_Tema!C206)</f>
        <v>1</v>
      </c>
      <c r="G206">
        <f>Price!D206</f>
        <v>5187.62</v>
      </c>
      <c r="H206" t="b">
        <f>AND(Diagonals!D206=Dual_Tema!D206,Trendlines!D206=Dual_Tema!D206,KC!D206=Dual_Tema!D206,Pinbar!D206=Dual_Tema!D206,Price!D206=Dual_Tema!D206,SR_Levels!D206=Dual_Tema!D206,Tema_Hrma_Smma!D206=Dual_Tema!D206,HA!D206=Dual_Tema!D206,ZigZag!D206=Dual_Tema!D206,ZScore!D206=Dual_Tema!D206)</f>
        <v>1</v>
      </c>
      <c r="J206" t="b">
        <f t="shared" si="3"/>
        <v>1</v>
      </c>
    </row>
    <row r="207" spans="1:10" x14ac:dyDescent="0.55000000000000004">
      <c r="A207">
        <f>Price!L207</f>
        <v>1772090100</v>
      </c>
      <c r="B207" t="b">
        <f>AND(Diagonals!Q207=Dual_Tema!J207,Trendlines!Q207=Dual_Tema!J207,KC!R207=Dual_Tema!J207,Pinbar!I207=Dual_Tema!J207,Price!L207=Dual_Tema!J207,SR_Levels!P207=Dual_Tema!J207,Tema_Hrma_Smma!K207=Dual_Tema!J207,HA!P207=Dual_Tema!J207,ZigZag!K207=Dual_Tema!J207,ZScore!O207=Dual_Tema!J207)</f>
        <v>1</v>
      </c>
      <c r="C207" t="str">
        <f>Price!B207</f>
        <v>XAUUSD</v>
      </c>
      <c r="D207" t="b">
        <f>AND(Diagonals!B207=Dual_Tema!B207,Trendlines!B207=Dual_Tema!B207,KC!B207=Dual_Tema!B207,Pinbar!B207=Dual_Tema!B207,Price!B207=Dual_Tema!B207,SR_Levels!B207=Dual_Tema!B207,Tema_Hrma_Smma!B207=Dual_Tema!B207,HA!B207=Dual_Tema!B207,ZigZag!B207=Dual_Tema!B207,ZScore!B207=Dual_Tema!B207)</f>
        <v>1</v>
      </c>
      <c r="E207" t="str">
        <f>Price!C207</f>
        <v>M5</v>
      </c>
      <c r="F207" t="b">
        <f>AND(Diagonals!C207=Dual_Tema!C207,Trendlines!C207=Dual_Tema!C207,KC!C207=Dual_Tema!C207,Pinbar!C207=Dual_Tema!C207,Price!C207=Dual_Tema!C207,SR_Levels!C207=Dual_Tema!C207,Tema_Hrma_Smma!C207=Dual_Tema!C207,HA!C207=Dual_Tema!C207,ZigZag!C207=Dual_Tema!C207,ZScore!C207=Dual_Tema!C207)</f>
        <v>1</v>
      </c>
      <c r="G207">
        <f>Price!D207</f>
        <v>5188.55</v>
      </c>
      <c r="H207" t="b">
        <f>AND(Diagonals!D207=Dual_Tema!D207,Trendlines!D207=Dual_Tema!D207,KC!D207=Dual_Tema!D207,Pinbar!D207=Dual_Tema!D207,Price!D207=Dual_Tema!D207,SR_Levels!D207=Dual_Tema!D207,Tema_Hrma_Smma!D207=Dual_Tema!D207,HA!D207=Dual_Tema!D207,ZigZag!D207=Dual_Tema!D207,ZScore!D207=Dual_Tema!D207)</f>
        <v>1</v>
      </c>
      <c r="J207" t="b">
        <f t="shared" si="3"/>
        <v>1</v>
      </c>
    </row>
    <row r="208" spans="1:10" x14ac:dyDescent="0.55000000000000004">
      <c r="A208">
        <f>Price!L208</f>
        <v>1772090400</v>
      </c>
      <c r="B208" t="b">
        <f>AND(Diagonals!Q208=Dual_Tema!J208,Trendlines!Q208=Dual_Tema!J208,KC!R208=Dual_Tema!J208,Pinbar!I208=Dual_Tema!J208,Price!L208=Dual_Tema!J208,SR_Levels!P208=Dual_Tema!J208,Tema_Hrma_Smma!K208=Dual_Tema!J208,HA!P208=Dual_Tema!J208,ZigZag!K208=Dual_Tema!J208,ZScore!O208=Dual_Tema!J208)</f>
        <v>1</v>
      </c>
      <c r="C208" t="str">
        <f>Price!B208</f>
        <v>XAUUSD</v>
      </c>
      <c r="D208" t="b">
        <f>AND(Diagonals!B208=Dual_Tema!B208,Trendlines!B208=Dual_Tema!B208,KC!B208=Dual_Tema!B208,Pinbar!B208=Dual_Tema!B208,Price!B208=Dual_Tema!B208,SR_Levels!B208=Dual_Tema!B208,Tema_Hrma_Smma!B208=Dual_Tema!B208,HA!B208=Dual_Tema!B208,ZigZag!B208=Dual_Tema!B208,ZScore!B208=Dual_Tema!B208)</f>
        <v>1</v>
      </c>
      <c r="E208" t="str">
        <f>Price!C208</f>
        <v>M5</v>
      </c>
      <c r="F208" t="b">
        <f>AND(Diagonals!C208=Dual_Tema!C208,Trendlines!C208=Dual_Tema!C208,KC!C208=Dual_Tema!C208,Pinbar!C208=Dual_Tema!C208,Price!C208=Dual_Tema!C208,SR_Levels!C208=Dual_Tema!C208,Tema_Hrma_Smma!C208=Dual_Tema!C208,HA!C208=Dual_Tema!C208,ZigZag!C208=Dual_Tema!C208,ZScore!C208=Dual_Tema!C208)</f>
        <v>1</v>
      </c>
      <c r="G208">
        <f>Price!D208</f>
        <v>5186.04</v>
      </c>
      <c r="H208" t="b">
        <f>AND(Diagonals!D208=Dual_Tema!D208,Trendlines!D208=Dual_Tema!D208,KC!D208=Dual_Tema!D208,Pinbar!D208=Dual_Tema!D208,Price!D208=Dual_Tema!D208,SR_Levels!D208=Dual_Tema!D208,Tema_Hrma_Smma!D208=Dual_Tema!D208,HA!D208=Dual_Tema!D208,ZigZag!D208=Dual_Tema!D208,ZScore!D208=Dual_Tema!D208)</f>
        <v>1</v>
      </c>
      <c r="J208" t="b">
        <f t="shared" si="3"/>
        <v>1</v>
      </c>
    </row>
    <row r="209" spans="1:10" x14ac:dyDescent="0.55000000000000004">
      <c r="A209">
        <f>Price!L209</f>
        <v>1772090700</v>
      </c>
      <c r="B209" t="b">
        <f>AND(Diagonals!Q209=Dual_Tema!J209,Trendlines!Q209=Dual_Tema!J209,KC!R209=Dual_Tema!J209,Pinbar!I209=Dual_Tema!J209,Price!L209=Dual_Tema!J209,SR_Levels!P209=Dual_Tema!J209,Tema_Hrma_Smma!K209=Dual_Tema!J209,HA!P209=Dual_Tema!J209,ZigZag!K209=Dual_Tema!J209,ZScore!O209=Dual_Tema!J209)</f>
        <v>1</v>
      </c>
      <c r="C209" t="str">
        <f>Price!B209</f>
        <v>XAUUSD</v>
      </c>
      <c r="D209" t="b">
        <f>AND(Diagonals!B209=Dual_Tema!B209,Trendlines!B209=Dual_Tema!B209,KC!B209=Dual_Tema!B209,Pinbar!B209=Dual_Tema!B209,Price!B209=Dual_Tema!B209,SR_Levels!B209=Dual_Tema!B209,Tema_Hrma_Smma!B209=Dual_Tema!B209,HA!B209=Dual_Tema!B209,ZigZag!B209=Dual_Tema!B209,ZScore!B209=Dual_Tema!B209)</f>
        <v>1</v>
      </c>
      <c r="E209" t="str">
        <f>Price!C209</f>
        <v>M5</v>
      </c>
      <c r="F209" t="b">
        <f>AND(Diagonals!C209=Dual_Tema!C209,Trendlines!C209=Dual_Tema!C209,KC!C209=Dual_Tema!C209,Pinbar!C209=Dual_Tema!C209,Price!C209=Dual_Tema!C209,SR_Levels!C209=Dual_Tema!C209,Tema_Hrma_Smma!C209=Dual_Tema!C209,HA!C209=Dual_Tema!C209,ZigZag!C209=Dual_Tema!C209,ZScore!C209=Dual_Tema!C209)</f>
        <v>1</v>
      </c>
      <c r="G209">
        <f>Price!D209</f>
        <v>5184.88</v>
      </c>
      <c r="H209" t="b">
        <f>AND(Diagonals!D209=Dual_Tema!D209,Trendlines!D209=Dual_Tema!D209,KC!D209=Dual_Tema!D209,Pinbar!D209=Dual_Tema!D209,Price!D209=Dual_Tema!D209,SR_Levels!D209=Dual_Tema!D209,Tema_Hrma_Smma!D209=Dual_Tema!D209,HA!D209=Dual_Tema!D209,ZigZag!D209=Dual_Tema!D209,ZScore!D209=Dual_Tema!D209)</f>
        <v>1</v>
      </c>
      <c r="J209" t="b">
        <f t="shared" si="3"/>
        <v>1</v>
      </c>
    </row>
    <row r="210" spans="1:10" x14ac:dyDescent="0.55000000000000004">
      <c r="A210">
        <f>Price!L210</f>
        <v>1772091000</v>
      </c>
      <c r="B210" t="b">
        <f>AND(Diagonals!Q210=Dual_Tema!J210,Trendlines!Q210=Dual_Tema!J210,KC!R210=Dual_Tema!J210,Pinbar!I210=Dual_Tema!J210,Price!L210=Dual_Tema!J210,SR_Levels!P210=Dual_Tema!J210,Tema_Hrma_Smma!K210=Dual_Tema!J210,HA!P210=Dual_Tema!J210,ZigZag!K210=Dual_Tema!J210,ZScore!O210=Dual_Tema!J210)</f>
        <v>1</v>
      </c>
      <c r="C210" t="str">
        <f>Price!B210</f>
        <v>XAUUSD</v>
      </c>
      <c r="D210" t="b">
        <f>AND(Diagonals!B210=Dual_Tema!B210,Trendlines!B210=Dual_Tema!B210,KC!B210=Dual_Tema!B210,Pinbar!B210=Dual_Tema!B210,Price!B210=Dual_Tema!B210,SR_Levels!B210=Dual_Tema!B210,Tema_Hrma_Smma!B210=Dual_Tema!B210,HA!B210=Dual_Tema!B210,ZigZag!B210=Dual_Tema!B210,ZScore!B210=Dual_Tema!B210)</f>
        <v>1</v>
      </c>
      <c r="E210" t="str">
        <f>Price!C210</f>
        <v>M5</v>
      </c>
      <c r="F210" t="b">
        <f>AND(Diagonals!C210=Dual_Tema!C210,Trendlines!C210=Dual_Tema!C210,KC!C210=Dual_Tema!C210,Pinbar!C210=Dual_Tema!C210,Price!C210=Dual_Tema!C210,SR_Levels!C210=Dual_Tema!C210,Tema_Hrma_Smma!C210=Dual_Tema!C210,HA!C210=Dual_Tema!C210,ZigZag!C210=Dual_Tema!C210,ZScore!C210=Dual_Tema!C210)</f>
        <v>1</v>
      </c>
      <c r="G210">
        <f>Price!D210</f>
        <v>5186.1499999999996</v>
      </c>
      <c r="H210" t="b">
        <f>AND(Diagonals!D210=Dual_Tema!D210,Trendlines!D210=Dual_Tema!D210,KC!D210=Dual_Tema!D210,Pinbar!D210=Dual_Tema!D210,Price!D210=Dual_Tema!D210,SR_Levels!D210=Dual_Tema!D210,Tema_Hrma_Smma!D210=Dual_Tema!D210,HA!D210=Dual_Tema!D210,ZigZag!D210=Dual_Tema!D210,ZScore!D210=Dual_Tema!D210)</f>
        <v>1</v>
      </c>
      <c r="J210" t="b">
        <f t="shared" si="3"/>
        <v>1</v>
      </c>
    </row>
    <row r="211" spans="1:10" x14ac:dyDescent="0.55000000000000004">
      <c r="A211">
        <f>Price!L211</f>
        <v>1772091300</v>
      </c>
      <c r="B211" t="b">
        <f>AND(Diagonals!Q211=Dual_Tema!J211,Trendlines!Q211=Dual_Tema!J211,KC!R211=Dual_Tema!J211,Pinbar!I211=Dual_Tema!J211,Price!L211=Dual_Tema!J211,SR_Levels!P211=Dual_Tema!J211,Tema_Hrma_Smma!K211=Dual_Tema!J211,HA!P211=Dual_Tema!J211,ZigZag!K211=Dual_Tema!J211,ZScore!O211=Dual_Tema!J211)</f>
        <v>1</v>
      </c>
      <c r="C211" t="str">
        <f>Price!B211</f>
        <v>XAUUSD</v>
      </c>
      <c r="D211" t="b">
        <f>AND(Diagonals!B211=Dual_Tema!B211,Trendlines!B211=Dual_Tema!B211,KC!B211=Dual_Tema!B211,Pinbar!B211=Dual_Tema!B211,Price!B211=Dual_Tema!B211,SR_Levels!B211=Dual_Tema!B211,Tema_Hrma_Smma!B211=Dual_Tema!B211,HA!B211=Dual_Tema!B211,ZigZag!B211=Dual_Tema!B211,ZScore!B211=Dual_Tema!B211)</f>
        <v>1</v>
      </c>
      <c r="E211" t="str">
        <f>Price!C211</f>
        <v>M5</v>
      </c>
      <c r="F211" t="b">
        <f>AND(Diagonals!C211=Dual_Tema!C211,Trendlines!C211=Dual_Tema!C211,KC!C211=Dual_Tema!C211,Pinbar!C211=Dual_Tema!C211,Price!C211=Dual_Tema!C211,SR_Levels!C211=Dual_Tema!C211,Tema_Hrma_Smma!C211=Dual_Tema!C211,HA!C211=Dual_Tema!C211,ZigZag!C211=Dual_Tema!C211,ZScore!C211=Dual_Tema!C211)</f>
        <v>1</v>
      </c>
      <c r="G211">
        <f>Price!D211</f>
        <v>5188.3500000000004</v>
      </c>
      <c r="H211" t="b">
        <f>AND(Diagonals!D211=Dual_Tema!D211,Trendlines!D211=Dual_Tema!D211,KC!D211=Dual_Tema!D211,Pinbar!D211=Dual_Tema!D211,Price!D211=Dual_Tema!D211,SR_Levels!D211=Dual_Tema!D211,Tema_Hrma_Smma!D211=Dual_Tema!D211,HA!D211=Dual_Tema!D211,ZigZag!D211=Dual_Tema!D211,ZScore!D211=Dual_Tema!D211)</f>
        <v>1</v>
      </c>
      <c r="J211" t="b">
        <f t="shared" si="3"/>
        <v>1</v>
      </c>
    </row>
    <row r="212" spans="1:10" x14ac:dyDescent="0.55000000000000004">
      <c r="A212">
        <f>Price!L212</f>
        <v>1772091600</v>
      </c>
      <c r="B212" t="b">
        <f>AND(Diagonals!Q212=Dual_Tema!J212,Trendlines!Q212=Dual_Tema!J212,KC!R212=Dual_Tema!J212,Pinbar!I212=Dual_Tema!J212,Price!L212=Dual_Tema!J212,SR_Levels!P212=Dual_Tema!J212,Tema_Hrma_Smma!K212=Dual_Tema!J212,HA!P212=Dual_Tema!J212,ZigZag!K212=Dual_Tema!J212,ZScore!O212=Dual_Tema!J212)</f>
        <v>1</v>
      </c>
      <c r="C212" t="str">
        <f>Price!B212</f>
        <v>XAUUSD</v>
      </c>
      <c r="D212" t="b">
        <f>AND(Diagonals!B212=Dual_Tema!B212,Trendlines!B212=Dual_Tema!B212,KC!B212=Dual_Tema!B212,Pinbar!B212=Dual_Tema!B212,Price!B212=Dual_Tema!B212,SR_Levels!B212=Dual_Tema!B212,Tema_Hrma_Smma!B212=Dual_Tema!B212,HA!B212=Dual_Tema!B212,ZigZag!B212=Dual_Tema!B212,ZScore!B212=Dual_Tema!B212)</f>
        <v>1</v>
      </c>
      <c r="E212" t="str">
        <f>Price!C212</f>
        <v>M5</v>
      </c>
      <c r="F212" t="b">
        <f>AND(Diagonals!C212=Dual_Tema!C212,Trendlines!C212=Dual_Tema!C212,KC!C212=Dual_Tema!C212,Pinbar!C212=Dual_Tema!C212,Price!C212=Dual_Tema!C212,SR_Levels!C212=Dual_Tema!C212,Tema_Hrma_Smma!C212=Dual_Tema!C212,HA!C212=Dual_Tema!C212,ZigZag!C212=Dual_Tema!C212,ZScore!C212=Dual_Tema!C212)</f>
        <v>1</v>
      </c>
      <c r="G212">
        <f>Price!D212</f>
        <v>5186.49</v>
      </c>
      <c r="H212" t="b">
        <f>AND(Diagonals!D212=Dual_Tema!D212,Trendlines!D212=Dual_Tema!D212,KC!D212=Dual_Tema!D212,Pinbar!D212=Dual_Tema!D212,Price!D212=Dual_Tema!D212,SR_Levels!D212=Dual_Tema!D212,Tema_Hrma_Smma!D212=Dual_Tema!D212,HA!D212=Dual_Tema!D212,ZigZag!D212=Dual_Tema!D212,ZScore!D212=Dual_Tema!D212)</f>
        <v>1</v>
      </c>
      <c r="J212" t="b">
        <f t="shared" si="3"/>
        <v>1</v>
      </c>
    </row>
    <row r="213" spans="1:10" x14ac:dyDescent="0.55000000000000004">
      <c r="A213">
        <f>Price!L213</f>
        <v>1772091900</v>
      </c>
      <c r="B213" t="b">
        <f>AND(Diagonals!Q213=Dual_Tema!J213,Trendlines!Q213=Dual_Tema!J213,KC!R213=Dual_Tema!J213,Pinbar!I213=Dual_Tema!J213,Price!L213=Dual_Tema!J213,SR_Levels!P213=Dual_Tema!J213,Tema_Hrma_Smma!K213=Dual_Tema!J213,HA!P213=Dual_Tema!J213,ZigZag!K213=Dual_Tema!J213,ZScore!O213=Dual_Tema!J213)</f>
        <v>1</v>
      </c>
      <c r="C213" t="str">
        <f>Price!B213</f>
        <v>XAUUSD</v>
      </c>
      <c r="D213" t="b">
        <f>AND(Diagonals!B213=Dual_Tema!B213,Trendlines!B213=Dual_Tema!B213,KC!B213=Dual_Tema!B213,Pinbar!B213=Dual_Tema!B213,Price!B213=Dual_Tema!B213,SR_Levels!B213=Dual_Tema!B213,Tema_Hrma_Smma!B213=Dual_Tema!B213,HA!B213=Dual_Tema!B213,ZigZag!B213=Dual_Tema!B213,ZScore!B213=Dual_Tema!B213)</f>
        <v>1</v>
      </c>
      <c r="E213" t="str">
        <f>Price!C213</f>
        <v>M5</v>
      </c>
      <c r="F213" t="b">
        <f>AND(Diagonals!C213=Dual_Tema!C213,Trendlines!C213=Dual_Tema!C213,KC!C213=Dual_Tema!C213,Pinbar!C213=Dual_Tema!C213,Price!C213=Dual_Tema!C213,SR_Levels!C213=Dual_Tema!C213,Tema_Hrma_Smma!C213=Dual_Tema!C213,HA!C213=Dual_Tema!C213,ZigZag!C213=Dual_Tema!C213,ZScore!C213=Dual_Tema!C213)</f>
        <v>1</v>
      </c>
      <c r="G213">
        <f>Price!D213</f>
        <v>5181.91</v>
      </c>
      <c r="H213" t="b">
        <f>AND(Diagonals!D213=Dual_Tema!D213,Trendlines!D213=Dual_Tema!D213,KC!D213=Dual_Tema!D213,Pinbar!D213=Dual_Tema!D213,Price!D213=Dual_Tema!D213,SR_Levels!D213=Dual_Tema!D213,Tema_Hrma_Smma!D213=Dual_Tema!D213,HA!D213=Dual_Tema!D213,ZigZag!D213=Dual_Tema!D213,ZScore!D213=Dual_Tema!D213)</f>
        <v>1</v>
      </c>
      <c r="J213" t="b">
        <f t="shared" si="3"/>
        <v>1</v>
      </c>
    </row>
    <row r="214" spans="1:10" x14ac:dyDescent="0.55000000000000004">
      <c r="A214">
        <f>Price!L214</f>
        <v>1772092200</v>
      </c>
      <c r="B214" t="b">
        <f>AND(Diagonals!Q214=Dual_Tema!J214,Trendlines!Q214=Dual_Tema!J214,KC!R214=Dual_Tema!J214,Pinbar!I214=Dual_Tema!J214,Price!L214=Dual_Tema!J214,SR_Levels!P214=Dual_Tema!J214,Tema_Hrma_Smma!K214=Dual_Tema!J214,HA!P214=Dual_Tema!J214,ZigZag!K214=Dual_Tema!J214,ZScore!O214=Dual_Tema!J214)</f>
        <v>1</v>
      </c>
      <c r="C214" t="str">
        <f>Price!B214</f>
        <v>XAUUSD</v>
      </c>
      <c r="D214" t="b">
        <f>AND(Diagonals!B214=Dual_Tema!B214,Trendlines!B214=Dual_Tema!B214,KC!B214=Dual_Tema!B214,Pinbar!B214=Dual_Tema!B214,Price!B214=Dual_Tema!B214,SR_Levels!B214=Dual_Tema!B214,Tema_Hrma_Smma!B214=Dual_Tema!B214,HA!B214=Dual_Tema!B214,ZigZag!B214=Dual_Tema!B214,ZScore!B214=Dual_Tema!B214)</f>
        <v>1</v>
      </c>
      <c r="E214" t="str">
        <f>Price!C214</f>
        <v>M5</v>
      </c>
      <c r="F214" t="b">
        <f>AND(Diagonals!C214=Dual_Tema!C214,Trendlines!C214=Dual_Tema!C214,KC!C214=Dual_Tema!C214,Pinbar!C214=Dual_Tema!C214,Price!C214=Dual_Tema!C214,SR_Levels!C214=Dual_Tema!C214,Tema_Hrma_Smma!C214=Dual_Tema!C214,HA!C214=Dual_Tema!C214,ZigZag!C214=Dual_Tema!C214,ZScore!C214=Dual_Tema!C214)</f>
        <v>1</v>
      </c>
      <c r="G214">
        <f>Price!D214</f>
        <v>5183.7</v>
      </c>
      <c r="H214" t="b">
        <f>AND(Diagonals!D214=Dual_Tema!D214,Trendlines!D214=Dual_Tema!D214,KC!D214=Dual_Tema!D214,Pinbar!D214=Dual_Tema!D214,Price!D214=Dual_Tema!D214,SR_Levels!D214=Dual_Tema!D214,Tema_Hrma_Smma!D214=Dual_Tema!D214,HA!D214=Dual_Tema!D214,ZigZag!D214=Dual_Tema!D214,ZScore!D214=Dual_Tema!D214)</f>
        <v>1</v>
      </c>
      <c r="J214" t="b">
        <f t="shared" si="3"/>
        <v>1</v>
      </c>
    </row>
    <row r="215" spans="1:10" x14ac:dyDescent="0.55000000000000004">
      <c r="A215">
        <f>Price!L215</f>
        <v>1772092500</v>
      </c>
      <c r="B215" t="b">
        <f>AND(Diagonals!Q215=Dual_Tema!J215,Trendlines!Q215=Dual_Tema!J215,KC!R215=Dual_Tema!J215,Pinbar!I215=Dual_Tema!J215,Price!L215=Dual_Tema!J215,SR_Levels!P215=Dual_Tema!J215,Tema_Hrma_Smma!K215=Dual_Tema!J215,HA!P215=Dual_Tema!J215,ZigZag!K215=Dual_Tema!J215,ZScore!O215=Dual_Tema!J215)</f>
        <v>1</v>
      </c>
      <c r="C215" t="str">
        <f>Price!B215</f>
        <v>XAUUSD</v>
      </c>
      <c r="D215" t="b">
        <f>AND(Diagonals!B215=Dual_Tema!B215,Trendlines!B215=Dual_Tema!B215,KC!B215=Dual_Tema!B215,Pinbar!B215=Dual_Tema!B215,Price!B215=Dual_Tema!B215,SR_Levels!B215=Dual_Tema!B215,Tema_Hrma_Smma!B215=Dual_Tema!B215,HA!B215=Dual_Tema!B215,ZigZag!B215=Dual_Tema!B215,ZScore!B215=Dual_Tema!B215)</f>
        <v>1</v>
      </c>
      <c r="E215" t="str">
        <f>Price!C215</f>
        <v>M5</v>
      </c>
      <c r="F215" t="b">
        <f>AND(Diagonals!C215=Dual_Tema!C215,Trendlines!C215=Dual_Tema!C215,KC!C215=Dual_Tema!C215,Pinbar!C215=Dual_Tema!C215,Price!C215=Dual_Tema!C215,SR_Levels!C215=Dual_Tema!C215,Tema_Hrma_Smma!C215=Dual_Tema!C215,HA!C215=Dual_Tema!C215,ZigZag!C215=Dual_Tema!C215,ZScore!C215=Dual_Tema!C215)</f>
        <v>1</v>
      </c>
      <c r="G215">
        <f>Price!D215</f>
        <v>5186.0200000000004</v>
      </c>
      <c r="H215" t="b">
        <f>AND(Diagonals!D215=Dual_Tema!D215,Trendlines!D215=Dual_Tema!D215,KC!D215=Dual_Tema!D215,Pinbar!D215=Dual_Tema!D215,Price!D215=Dual_Tema!D215,SR_Levels!D215=Dual_Tema!D215,Tema_Hrma_Smma!D215=Dual_Tema!D215,HA!D215=Dual_Tema!D215,ZigZag!D215=Dual_Tema!D215,ZScore!D215=Dual_Tema!D215)</f>
        <v>1</v>
      </c>
      <c r="J215" t="b">
        <f t="shared" si="3"/>
        <v>1</v>
      </c>
    </row>
    <row r="216" spans="1:10" x14ac:dyDescent="0.55000000000000004">
      <c r="A216">
        <f>Price!L216</f>
        <v>1772092800</v>
      </c>
      <c r="B216" t="b">
        <f>AND(Diagonals!Q216=Dual_Tema!J216,Trendlines!Q216=Dual_Tema!J216,KC!R216=Dual_Tema!J216,Pinbar!I216=Dual_Tema!J216,Price!L216=Dual_Tema!J216,SR_Levels!P216=Dual_Tema!J216,Tema_Hrma_Smma!K216=Dual_Tema!J216,HA!P216=Dual_Tema!J216,ZigZag!K216=Dual_Tema!J216,ZScore!O216=Dual_Tema!J216)</f>
        <v>1</v>
      </c>
      <c r="C216" t="str">
        <f>Price!B216</f>
        <v>XAUUSD</v>
      </c>
      <c r="D216" t="b">
        <f>AND(Diagonals!B216=Dual_Tema!B216,Trendlines!B216=Dual_Tema!B216,KC!B216=Dual_Tema!B216,Pinbar!B216=Dual_Tema!B216,Price!B216=Dual_Tema!B216,SR_Levels!B216=Dual_Tema!B216,Tema_Hrma_Smma!B216=Dual_Tema!B216,HA!B216=Dual_Tema!B216,ZigZag!B216=Dual_Tema!B216,ZScore!B216=Dual_Tema!B216)</f>
        <v>1</v>
      </c>
      <c r="E216" t="str">
        <f>Price!C216</f>
        <v>M5</v>
      </c>
      <c r="F216" t="b">
        <f>AND(Diagonals!C216=Dual_Tema!C216,Trendlines!C216=Dual_Tema!C216,KC!C216=Dual_Tema!C216,Pinbar!C216=Dual_Tema!C216,Price!C216=Dual_Tema!C216,SR_Levels!C216=Dual_Tema!C216,Tema_Hrma_Smma!C216=Dual_Tema!C216,HA!C216=Dual_Tema!C216,ZigZag!C216=Dual_Tema!C216,ZScore!C216=Dual_Tema!C216)</f>
        <v>1</v>
      </c>
      <c r="G216">
        <f>Price!D216</f>
        <v>5181.47</v>
      </c>
      <c r="H216" t="b">
        <f>AND(Diagonals!D216=Dual_Tema!D216,Trendlines!D216=Dual_Tema!D216,KC!D216=Dual_Tema!D216,Pinbar!D216=Dual_Tema!D216,Price!D216=Dual_Tema!D216,SR_Levels!D216=Dual_Tema!D216,Tema_Hrma_Smma!D216=Dual_Tema!D216,HA!D216=Dual_Tema!D216,ZigZag!D216=Dual_Tema!D216,ZScore!D216=Dual_Tema!D216)</f>
        <v>1</v>
      </c>
      <c r="J216" t="b">
        <f t="shared" si="3"/>
        <v>1</v>
      </c>
    </row>
    <row r="217" spans="1:10" x14ac:dyDescent="0.55000000000000004">
      <c r="A217">
        <f>Price!L217</f>
        <v>1772093100</v>
      </c>
      <c r="B217" t="b">
        <f>AND(Diagonals!Q217=Dual_Tema!J217,Trendlines!Q217=Dual_Tema!J217,KC!R217=Dual_Tema!J217,Pinbar!I217=Dual_Tema!J217,Price!L217=Dual_Tema!J217,SR_Levels!P217=Dual_Tema!J217,Tema_Hrma_Smma!K217=Dual_Tema!J217,HA!P217=Dual_Tema!J217,ZigZag!K217=Dual_Tema!J217,ZScore!O217=Dual_Tema!J217)</f>
        <v>1</v>
      </c>
      <c r="C217" t="str">
        <f>Price!B217</f>
        <v>XAUUSD</v>
      </c>
      <c r="D217" t="b">
        <f>AND(Diagonals!B217=Dual_Tema!B217,Trendlines!B217=Dual_Tema!B217,KC!B217=Dual_Tema!B217,Pinbar!B217=Dual_Tema!B217,Price!B217=Dual_Tema!B217,SR_Levels!B217=Dual_Tema!B217,Tema_Hrma_Smma!B217=Dual_Tema!B217,HA!B217=Dual_Tema!B217,ZigZag!B217=Dual_Tema!B217,ZScore!B217=Dual_Tema!B217)</f>
        <v>1</v>
      </c>
      <c r="E217" t="str">
        <f>Price!C217</f>
        <v>M5</v>
      </c>
      <c r="F217" t="b">
        <f>AND(Diagonals!C217=Dual_Tema!C217,Trendlines!C217=Dual_Tema!C217,KC!C217=Dual_Tema!C217,Pinbar!C217=Dual_Tema!C217,Price!C217=Dual_Tema!C217,SR_Levels!C217=Dual_Tema!C217,Tema_Hrma_Smma!C217=Dual_Tema!C217,HA!C217=Dual_Tema!C217,ZigZag!C217=Dual_Tema!C217,ZScore!C217=Dual_Tema!C217)</f>
        <v>1</v>
      </c>
      <c r="G217">
        <f>Price!D217</f>
        <v>5183.96</v>
      </c>
      <c r="H217" t="b">
        <f>AND(Diagonals!D217=Dual_Tema!D217,Trendlines!D217=Dual_Tema!D217,KC!D217=Dual_Tema!D217,Pinbar!D217=Dual_Tema!D217,Price!D217=Dual_Tema!D217,SR_Levels!D217=Dual_Tema!D217,Tema_Hrma_Smma!D217=Dual_Tema!D217,HA!D217=Dual_Tema!D217,ZigZag!D217=Dual_Tema!D217,ZScore!D217=Dual_Tema!D217)</f>
        <v>1</v>
      </c>
      <c r="J217" t="b">
        <f t="shared" si="3"/>
        <v>1</v>
      </c>
    </row>
    <row r="218" spans="1:10" x14ac:dyDescent="0.55000000000000004">
      <c r="A218">
        <f>Price!L218</f>
        <v>1772093400</v>
      </c>
      <c r="B218" t="b">
        <f>AND(Diagonals!Q218=Dual_Tema!J218,Trendlines!Q218=Dual_Tema!J218,KC!R218=Dual_Tema!J218,Pinbar!I218=Dual_Tema!J218,Price!L218=Dual_Tema!J218,SR_Levels!P218=Dual_Tema!J218,Tema_Hrma_Smma!K218=Dual_Tema!J218,HA!P218=Dual_Tema!J218,ZigZag!K218=Dual_Tema!J218,ZScore!O218=Dual_Tema!J218)</f>
        <v>1</v>
      </c>
      <c r="C218" t="str">
        <f>Price!B218</f>
        <v>XAUUSD</v>
      </c>
      <c r="D218" t="b">
        <f>AND(Diagonals!B218=Dual_Tema!B218,Trendlines!B218=Dual_Tema!B218,KC!B218=Dual_Tema!B218,Pinbar!B218=Dual_Tema!B218,Price!B218=Dual_Tema!B218,SR_Levels!B218=Dual_Tema!B218,Tema_Hrma_Smma!B218=Dual_Tema!B218,HA!B218=Dual_Tema!B218,ZigZag!B218=Dual_Tema!B218,ZScore!B218=Dual_Tema!B218)</f>
        <v>1</v>
      </c>
      <c r="E218" t="str">
        <f>Price!C218</f>
        <v>M5</v>
      </c>
      <c r="F218" t="b">
        <f>AND(Diagonals!C218=Dual_Tema!C218,Trendlines!C218=Dual_Tema!C218,KC!C218=Dual_Tema!C218,Pinbar!C218=Dual_Tema!C218,Price!C218=Dual_Tema!C218,SR_Levels!C218=Dual_Tema!C218,Tema_Hrma_Smma!C218=Dual_Tema!C218,HA!C218=Dual_Tema!C218,ZigZag!C218=Dual_Tema!C218,ZScore!C218=Dual_Tema!C218)</f>
        <v>1</v>
      </c>
      <c r="G218">
        <f>Price!D218</f>
        <v>5189.4799999999996</v>
      </c>
      <c r="H218" t="b">
        <f>AND(Diagonals!D218=Dual_Tema!D218,Trendlines!D218=Dual_Tema!D218,KC!D218=Dual_Tema!D218,Pinbar!D218=Dual_Tema!D218,Price!D218=Dual_Tema!D218,SR_Levels!D218=Dual_Tema!D218,Tema_Hrma_Smma!D218=Dual_Tema!D218,HA!D218=Dual_Tema!D218,ZigZag!D218=Dual_Tema!D218,ZScore!D218=Dual_Tema!D218)</f>
        <v>1</v>
      </c>
      <c r="J218" t="b">
        <f t="shared" si="3"/>
        <v>1</v>
      </c>
    </row>
    <row r="219" spans="1:10" x14ac:dyDescent="0.55000000000000004">
      <c r="A219">
        <f>Price!L219</f>
        <v>1772093700</v>
      </c>
      <c r="B219" t="b">
        <f>AND(Diagonals!Q219=Dual_Tema!J219,Trendlines!Q219=Dual_Tema!J219,KC!R219=Dual_Tema!J219,Pinbar!I219=Dual_Tema!J219,Price!L219=Dual_Tema!J219,SR_Levels!P219=Dual_Tema!J219,Tema_Hrma_Smma!K219=Dual_Tema!J219,HA!P219=Dual_Tema!J219,ZigZag!K219=Dual_Tema!J219,ZScore!O219=Dual_Tema!J219)</f>
        <v>1</v>
      </c>
      <c r="C219" t="str">
        <f>Price!B219</f>
        <v>XAUUSD</v>
      </c>
      <c r="D219" t="b">
        <f>AND(Diagonals!B219=Dual_Tema!B219,Trendlines!B219=Dual_Tema!B219,KC!B219=Dual_Tema!B219,Pinbar!B219=Dual_Tema!B219,Price!B219=Dual_Tema!B219,SR_Levels!B219=Dual_Tema!B219,Tema_Hrma_Smma!B219=Dual_Tema!B219,HA!B219=Dual_Tema!B219,ZigZag!B219=Dual_Tema!B219,ZScore!B219=Dual_Tema!B219)</f>
        <v>1</v>
      </c>
      <c r="E219" t="str">
        <f>Price!C219</f>
        <v>M5</v>
      </c>
      <c r="F219" t="b">
        <f>AND(Diagonals!C219=Dual_Tema!C219,Trendlines!C219=Dual_Tema!C219,KC!C219=Dual_Tema!C219,Pinbar!C219=Dual_Tema!C219,Price!C219=Dual_Tema!C219,SR_Levels!C219=Dual_Tema!C219,Tema_Hrma_Smma!C219=Dual_Tema!C219,HA!C219=Dual_Tema!C219,ZigZag!C219=Dual_Tema!C219,ZScore!C219=Dual_Tema!C219)</f>
        <v>1</v>
      </c>
      <c r="G219">
        <f>Price!D219</f>
        <v>5187.25</v>
      </c>
      <c r="H219" t="b">
        <f>AND(Diagonals!D219=Dual_Tema!D219,Trendlines!D219=Dual_Tema!D219,KC!D219=Dual_Tema!D219,Pinbar!D219=Dual_Tema!D219,Price!D219=Dual_Tema!D219,SR_Levels!D219=Dual_Tema!D219,Tema_Hrma_Smma!D219=Dual_Tema!D219,HA!D219=Dual_Tema!D219,ZigZag!D219=Dual_Tema!D219,ZScore!D219=Dual_Tema!D219)</f>
        <v>1</v>
      </c>
      <c r="J219" t="b">
        <f t="shared" si="3"/>
        <v>1</v>
      </c>
    </row>
    <row r="220" spans="1:10" x14ac:dyDescent="0.55000000000000004">
      <c r="A220">
        <f>Price!L220</f>
        <v>1772094000</v>
      </c>
      <c r="B220" t="b">
        <f>AND(Diagonals!Q220=Dual_Tema!J220,Trendlines!Q220=Dual_Tema!J220,KC!R220=Dual_Tema!J220,Pinbar!I220=Dual_Tema!J220,Price!L220=Dual_Tema!J220,SR_Levels!P220=Dual_Tema!J220,Tema_Hrma_Smma!K220=Dual_Tema!J220,HA!P220=Dual_Tema!J220,ZigZag!K220=Dual_Tema!J220,ZScore!O220=Dual_Tema!J220)</f>
        <v>1</v>
      </c>
      <c r="C220" t="str">
        <f>Price!B220</f>
        <v>XAUUSD</v>
      </c>
      <c r="D220" t="b">
        <f>AND(Diagonals!B220=Dual_Tema!B220,Trendlines!B220=Dual_Tema!B220,KC!B220=Dual_Tema!B220,Pinbar!B220=Dual_Tema!B220,Price!B220=Dual_Tema!B220,SR_Levels!B220=Dual_Tema!B220,Tema_Hrma_Smma!B220=Dual_Tema!B220,HA!B220=Dual_Tema!B220,ZigZag!B220=Dual_Tema!B220,ZScore!B220=Dual_Tema!B220)</f>
        <v>1</v>
      </c>
      <c r="E220" t="str">
        <f>Price!C220</f>
        <v>M5</v>
      </c>
      <c r="F220" t="b">
        <f>AND(Diagonals!C220=Dual_Tema!C220,Trendlines!C220=Dual_Tema!C220,KC!C220=Dual_Tema!C220,Pinbar!C220=Dual_Tema!C220,Price!C220=Dual_Tema!C220,SR_Levels!C220=Dual_Tema!C220,Tema_Hrma_Smma!C220=Dual_Tema!C220,HA!C220=Dual_Tema!C220,ZigZag!C220=Dual_Tema!C220,ZScore!C220=Dual_Tema!C220)</f>
        <v>1</v>
      </c>
      <c r="G220">
        <f>Price!D220</f>
        <v>5187.01</v>
      </c>
      <c r="H220" t="b">
        <f>AND(Diagonals!D220=Dual_Tema!D220,Trendlines!D220=Dual_Tema!D220,KC!D220=Dual_Tema!D220,Pinbar!D220=Dual_Tema!D220,Price!D220=Dual_Tema!D220,SR_Levels!D220=Dual_Tema!D220,Tema_Hrma_Smma!D220=Dual_Tema!D220,HA!D220=Dual_Tema!D220,ZigZag!D220=Dual_Tema!D220,ZScore!D220=Dual_Tema!D220)</f>
        <v>1</v>
      </c>
      <c r="J220" t="b">
        <f t="shared" si="3"/>
        <v>1</v>
      </c>
    </row>
    <row r="221" spans="1:10" x14ac:dyDescent="0.55000000000000004">
      <c r="A221">
        <f>Price!L221</f>
        <v>1772094300</v>
      </c>
      <c r="B221" t="b">
        <f>AND(Diagonals!Q221=Dual_Tema!J221,Trendlines!Q221=Dual_Tema!J221,KC!R221=Dual_Tema!J221,Pinbar!I221=Dual_Tema!J221,Price!L221=Dual_Tema!J221,SR_Levels!P221=Dual_Tema!J221,Tema_Hrma_Smma!K221=Dual_Tema!J221,HA!P221=Dual_Tema!J221,ZigZag!K221=Dual_Tema!J221,ZScore!O221=Dual_Tema!J221)</f>
        <v>1</v>
      </c>
      <c r="C221" t="str">
        <f>Price!B221</f>
        <v>XAUUSD</v>
      </c>
      <c r="D221" t="b">
        <f>AND(Diagonals!B221=Dual_Tema!B221,Trendlines!B221=Dual_Tema!B221,KC!B221=Dual_Tema!B221,Pinbar!B221=Dual_Tema!B221,Price!B221=Dual_Tema!B221,SR_Levels!B221=Dual_Tema!B221,Tema_Hrma_Smma!B221=Dual_Tema!B221,HA!B221=Dual_Tema!B221,ZigZag!B221=Dual_Tema!B221,ZScore!B221=Dual_Tema!B221)</f>
        <v>1</v>
      </c>
      <c r="E221" t="str">
        <f>Price!C221</f>
        <v>M5</v>
      </c>
      <c r="F221" t="b">
        <f>AND(Diagonals!C221=Dual_Tema!C221,Trendlines!C221=Dual_Tema!C221,KC!C221=Dual_Tema!C221,Pinbar!C221=Dual_Tema!C221,Price!C221=Dual_Tema!C221,SR_Levels!C221=Dual_Tema!C221,Tema_Hrma_Smma!C221=Dual_Tema!C221,HA!C221=Dual_Tema!C221,ZigZag!C221=Dual_Tema!C221,ZScore!C221=Dual_Tema!C221)</f>
        <v>1</v>
      </c>
      <c r="G221">
        <f>Price!D221</f>
        <v>5176.99</v>
      </c>
      <c r="H221" t="b">
        <f>AND(Diagonals!D221=Dual_Tema!D221,Trendlines!D221=Dual_Tema!D221,KC!D221=Dual_Tema!D221,Pinbar!D221=Dual_Tema!D221,Price!D221=Dual_Tema!D221,SR_Levels!D221=Dual_Tema!D221,Tema_Hrma_Smma!D221=Dual_Tema!D221,HA!D221=Dual_Tema!D221,ZigZag!D221=Dual_Tema!D221,ZScore!D221=Dual_Tema!D221)</f>
        <v>1</v>
      </c>
      <c r="J221" t="b">
        <f t="shared" si="3"/>
        <v>1</v>
      </c>
    </row>
    <row r="222" spans="1:10" x14ac:dyDescent="0.55000000000000004">
      <c r="A222">
        <f>Price!L222</f>
        <v>1772094600</v>
      </c>
      <c r="B222" t="b">
        <f>AND(Diagonals!Q222=Dual_Tema!J222,Trendlines!Q222=Dual_Tema!J222,KC!R222=Dual_Tema!J222,Pinbar!I222=Dual_Tema!J222,Price!L222=Dual_Tema!J222,SR_Levels!P222=Dual_Tema!J222,Tema_Hrma_Smma!K222=Dual_Tema!J222,HA!P222=Dual_Tema!J222,ZigZag!K222=Dual_Tema!J222,ZScore!O222=Dual_Tema!J222)</f>
        <v>1</v>
      </c>
      <c r="C222" t="str">
        <f>Price!B222</f>
        <v>XAUUSD</v>
      </c>
      <c r="D222" t="b">
        <f>AND(Diagonals!B222=Dual_Tema!B222,Trendlines!B222=Dual_Tema!B222,KC!B222=Dual_Tema!B222,Pinbar!B222=Dual_Tema!B222,Price!B222=Dual_Tema!B222,SR_Levels!B222=Dual_Tema!B222,Tema_Hrma_Smma!B222=Dual_Tema!B222,HA!B222=Dual_Tema!B222,ZigZag!B222=Dual_Tema!B222,ZScore!B222=Dual_Tema!B222)</f>
        <v>1</v>
      </c>
      <c r="E222" t="str">
        <f>Price!C222</f>
        <v>M5</v>
      </c>
      <c r="F222" t="b">
        <f>AND(Diagonals!C222=Dual_Tema!C222,Trendlines!C222=Dual_Tema!C222,KC!C222=Dual_Tema!C222,Pinbar!C222=Dual_Tema!C222,Price!C222=Dual_Tema!C222,SR_Levels!C222=Dual_Tema!C222,Tema_Hrma_Smma!C222=Dual_Tema!C222,HA!C222=Dual_Tema!C222,ZigZag!C222=Dual_Tema!C222,ZScore!C222=Dual_Tema!C222)</f>
        <v>1</v>
      </c>
      <c r="G222">
        <f>Price!D222</f>
        <v>5175.0600000000004</v>
      </c>
      <c r="H222" t="b">
        <f>AND(Diagonals!D222=Dual_Tema!D222,Trendlines!D222=Dual_Tema!D222,KC!D222=Dual_Tema!D222,Pinbar!D222=Dual_Tema!D222,Price!D222=Dual_Tema!D222,SR_Levels!D222=Dual_Tema!D222,Tema_Hrma_Smma!D222=Dual_Tema!D222,HA!D222=Dual_Tema!D222,ZigZag!D222=Dual_Tema!D222,ZScore!D222=Dual_Tema!D222)</f>
        <v>1</v>
      </c>
      <c r="J222" t="b">
        <f t="shared" si="3"/>
        <v>1</v>
      </c>
    </row>
    <row r="223" spans="1:10" x14ac:dyDescent="0.55000000000000004">
      <c r="A223">
        <f>Price!L223</f>
        <v>1772094900</v>
      </c>
      <c r="B223" t="b">
        <f>AND(Diagonals!Q223=Dual_Tema!J223,Trendlines!Q223=Dual_Tema!J223,KC!R223=Dual_Tema!J223,Pinbar!I223=Dual_Tema!J223,Price!L223=Dual_Tema!J223,SR_Levels!P223=Dual_Tema!J223,Tema_Hrma_Smma!K223=Dual_Tema!J223,HA!P223=Dual_Tema!J223,ZigZag!K223=Dual_Tema!J223,ZScore!O223=Dual_Tema!J223)</f>
        <v>1</v>
      </c>
      <c r="C223" t="str">
        <f>Price!B223</f>
        <v>XAUUSD</v>
      </c>
      <c r="D223" t="b">
        <f>AND(Diagonals!B223=Dual_Tema!B223,Trendlines!B223=Dual_Tema!B223,KC!B223=Dual_Tema!B223,Pinbar!B223=Dual_Tema!B223,Price!B223=Dual_Tema!B223,SR_Levels!B223=Dual_Tema!B223,Tema_Hrma_Smma!B223=Dual_Tema!B223,HA!B223=Dual_Tema!B223,ZigZag!B223=Dual_Tema!B223,ZScore!B223=Dual_Tema!B223)</f>
        <v>1</v>
      </c>
      <c r="E223" t="str">
        <f>Price!C223</f>
        <v>M5</v>
      </c>
      <c r="F223" t="b">
        <f>AND(Diagonals!C223=Dual_Tema!C223,Trendlines!C223=Dual_Tema!C223,KC!C223=Dual_Tema!C223,Pinbar!C223=Dual_Tema!C223,Price!C223=Dual_Tema!C223,SR_Levels!C223=Dual_Tema!C223,Tema_Hrma_Smma!C223=Dual_Tema!C223,HA!C223=Dual_Tema!C223,ZigZag!C223=Dual_Tema!C223,ZScore!C223=Dual_Tema!C223)</f>
        <v>1</v>
      </c>
      <c r="G223">
        <f>Price!D223</f>
        <v>5174.82</v>
      </c>
      <c r="H223" t="b">
        <f>AND(Diagonals!D223=Dual_Tema!D223,Trendlines!D223=Dual_Tema!D223,KC!D223=Dual_Tema!D223,Pinbar!D223=Dual_Tema!D223,Price!D223=Dual_Tema!D223,SR_Levels!D223=Dual_Tema!D223,Tema_Hrma_Smma!D223=Dual_Tema!D223,HA!D223=Dual_Tema!D223,ZigZag!D223=Dual_Tema!D223,ZScore!D223=Dual_Tema!D223)</f>
        <v>1</v>
      </c>
      <c r="J223" t="b">
        <f t="shared" si="3"/>
        <v>1</v>
      </c>
    </row>
    <row r="224" spans="1:10" x14ac:dyDescent="0.55000000000000004">
      <c r="A224">
        <f>Price!L224</f>
        <v>1772095200</v>
      </c>
      <c r="B224" t="b">
        <f>AND(Diagonals!Q224=Dual_Tema!J224,Trendlines!Q224=Dual_Tema!J224,KC!R224=Dual_Tema!J224,Pinbar!I224=Dual_Tema!J224,Price!L224=Dual_Tema!J224,SR_Levels!P224=Dual_Tema!J224,Tema_Hrma_Smma!K224=Dual_Tema!J224,HA!P224=Dual_Tema!J224,ZigZag!K224=Dual_Tema!J224,ZScore!O224=Dual_Tema!J224)</f>
        <v>1</v>
      </c>
      <c r="C224" t="str">
        <f>Price!B224</f>
        <v>XAUUSD</v>
      </c>
      <c r="D224" t="b">
        <f>AND(Diagonals!B224=Dual_Tema!B224,Trendlines!B224=Dual_Tema!B224,KC!B224=Dual_Tema!B224,Pinbar!B224=Dual_Tema!B224,Price!B224=Dual_Tema!B224,SR_Levels!B224=Dual_Tema!B224,Tema_Hrma_Smma!B224=Dual_Tema!B224,HA!B224=Dual_Tema!B224,ZigZag!B224=Dual_Tema!B224,ZScore!B224=Dual_Tema!B224)</f>
        <v>1</v>
      </c>
      <c r="E224" t="str">
        <f>Price!C224</f>
        <v>M5</v>
      </c>
      <c r="F224" t="b">
        <f>AND(Diagonals!C224=Dual_Tema!C224,Trendlines!C224=Dual_Tema!C224,KC!C224=Dual_Tema!C224,Pinbar!C224=Dual_Tema!C224,Price!C224=Dual_Tema!C224,SR_Levels!C224=Dual_Tema!C224,Tema_Hrma_Smma!C224=Dual_Tema!C224,HA!C224=Dual_Tema!C224,ZigZag!C224=Dual_Tema!C224,ZScore!C224=Dual_Tema!C224)</f>
        <v>1</v>
      </c>
      <c r="G224">
        <f>Price!D224</f>
        <v>5174.28</v>
      </c>
      <c r="H224" t="b">
        <f>AND(Diagonals!D224=Dual_Tema!D224,Trendlines!D224=Dual_Tema!D224,KC!D224=Dual_Tema!D224,Pinbar!D224=Dual_Tema!D224,Price!D224=Dual_Tema!D224,SR_Levels!D224=Dual_Tema!D224,Tema_Hrma_Smma!D224=Dual_Tema!D224,HA!D224=Dual_Tema!D224,ZigZag!D224=Dual_Tema!D224,ZScore!D224=Dual_Tema!D224)</f>
        <v>1</v>
      </c>
      <c r="J224" t="b">
        <f t="shared" si="3"/>
        <v>1</v>
      </c>
    </row>
    <row r="225" spans="1:10" x14ac:dyDescent="0.55000000000000004">
      <c r="A225">
        <f>Price!L225</f>
        <v>1772095500</v>
      </c>
      <c r="B225" t="b">
        <f>AND(Diagonals!Q225=Dual_Tema!J225,Trendlines!Q225=Dual_Tema!J225,KC!R225=Dual_Tema!J225,Pinbar!I225=Dual_Tema!J225,Price!L225=Dual_Tema!J225,SR_Levels!P225=Dual_Tema!J225,Tema_Hrma_Smma!K225=Dual_Tema!J225,HA!P225=Dual_Tema!J225,ZigZag!K225=Dual_Tema!J225,ZScore!O225=Dual_Tema!J225)</f>
        <v>1</v>
      </c>
      <c r="C225" t="str">
        <f>Price!B225</f>
        <v>XAUUSD</v>
      </c>
      <c r="D225" t="b">
        <f>AND(Diagonals!B225=Dual_Tema!B225,Trendlines!B225=Dual_Tema!B225,KC!B225=Dual_Tema!B225,Pinbar!B225=Dual_Tema!B225,Price!B225=Dual_Tema!B225,SR_Levels!B225=Dual_Tema!B225,Tema_Hrma_Smma!B225=Dual_Tema!B225,HA!B225=Dual_Tema!B225,ZigZag!B225=Dual_Tema!B225,ZScore!B225=Dual_Tema!B225)</f>
        <v>1</v>
      </c>
      <c r="E225" t="str">
        <f>Price!C225</f>
        <v>M5</v>
      </c>
      <c r="F225" t="b">
        <f>AND(Diagonals!C225=Dual_Tema!C225,Trendlines!C225=Dual_Tema!C225,KC!C225=Dual_Tema!C225,Pinbar!C225=Dual_Tema!C225,Price!C225=Dual_Tema!C225,SR_Levels!C225=Dual_Tema!C225,Tema_Hrma_Smma!C225=Dual_Tema!C225,HA!C225=Dual_Tema!C225,ZigZag!C225=Dual_Tema!C225,ZScore!C225=Dual_Tema!C225)</f>
        <v>1</v>
      </c>
      <c r="G225">
        <f>Price!D225</f>
        <v>5179.75</v>
      </c>
      <c r="H225" t="b">
        <f>AND(Diagonals!D225=Dual_Tema!D225,Trendlines!D225=Dual_Tema!D225,KC!D225=Dual_Tema!D225,Pinbar!D225=Dual_Tema!D225,Price!D225=Dual_Tema!D225,SR_Levels!D225=Dual_Tema!D225,Tema_Hrma_Smma!D225=Dual_Tema!D225,HA!D225=Dual_Tema!D225,ZigZag!D225=Dual_Tema!D225,ZScore!D225=Dual_Tema!D225)</f>
        <v>1</v>
      </c>
      <c r="J225" t="b">
        <f t="shared" si="3"/>
        <v>1</v>
      </c>
    </row>
    <row r="226" spans="1:10" x14ac:dyDescent="0.55000000000000004">
      <c r="A226">
        <f>Price!L226</f>
        <v>1772095800</v>
      </c>
      <c r="B226" t="b">
        <f>AND(Diagonals!Q226=Dual_Tema!J226,Trendlines!Q226=Dual_Tema!J226,KC!R226=Dual_Tema!J226,Pinbar!I226=Dual_Tema!J226,Price!L226=Dual_Tema!J226,SR_Levels!P226=Dual_Tema!J226,Tema_Hrma_Smma!K226=Dual_Tema!J226,HA!P226=Dual_Tema!J226,ZigZag!K226=Dual_Tema!J226,ZScore!O226=Dual_Tema!J226)</f>
        <v>1</v>
      </c>
      <c r="C226" t="str">
        <f>Price!B226</f>
        <v>XAUUSD</v>
      </c>
      <c r="D226" t="b">
        <f>AND(Diagonals!B226=Dual_Tema!B226,Trendlines!B226=Dual_Tema!B226,KC!B226=Dual_Tema!B226,Pinbar!B226=Dual_Tema!B226,Price!B226=Dual_Tema!B226,SR_Levels!B226=Dual_Tema!B226,Tema_Hrma_Smma!B226=Dual_Tema!B226,HA!B226=Dual_Tema!B226,ZigZag!B226=Dual_Tema!B226,ZScore!B226=Dual_Tema!B226)</f>
        <v>1</v>
      </c>
      <c r="E226" t="str">
        <f>Price!C226</f>
        <v>M5</v>
      </c>
      <c r="F226" t="b">
        <f>AND(Diagonals!C226=Dual_Tema!C226,Trendlines!C226=Dual_Tema!C226,KC!C226=Dual_Tema!C226,Pinbar!C226=Dual_Tema!C226,Price!C226=Dual_Tema!C226,SR_Levels!C226=Dual_Tema!C226,Tema_Hrma_Smma!C226=Dual_Tema!C226,HA!C226=Dual_Tema!C226,ZigZag!C226=Dual_Tema!C226,ZScore!C226=Dual_Tema!C226)</f>
        <v>1</v>
      </c>
      <c r="G226">
        <f>Price!D226</f>
        <v>5178.38</v>
      </c>
      <c r="H226" t="b">
        <f>AND(Diagonals!D226=Dual_Tema!D226,Trendlines!D226=Dual_Tema!D226,KC!D226=Dual_Tema!D226,Pinbar!D226=Dual_Tema!D226,Price!D226=Dual_Tema!D226,SR_Levels!D226=Dual_Tema!D226,Tema_Hrma_Smma!D226=Dual_Tema!D226,HA!D226=Dual_Tema!D226,ZigZag!D226=Dual_Tema!D226,ZScore!D226=Dual_Tema!D226)</f>
        <v>1</v>
      </c>
      <c r="J226" t="b">
        <f t="shared" si="3"/>
        <v>1</v>
      </c>
    </row>
    <row r="227" spans="1:10" x14ac:dyDescent="0.55000000000000004">
      <c r="A227">
        <f>Price!L227</f>
        <v>1772096100</v>
      </c>
      <c r="B227" t="b">
        <f>AND(Diagonals!Q227=Dual_Tema!J227,Trendlines!Q227=Dual_Tema!J227,KC!R227=Dual_Tema!J227,Pinbar!I227=Dual_Tema!J227,Price!L227=Dual_Tema!J227,SR_Levels!P227=Dual_Tema!J227,Tema_Hrma_Smma!K227=Dual_Tema!J227,HA!P227=Dual_Tema!J227,ZigZag!K227=Dual_Tema!J227,ZScore!O227=Dual_Tema!J227)</f>
        <v>1</v>
      </c>
      <c r="C227" t="str">
        <f>Price!B227</f>
        <v>XAUUSD</v>
      </c>
      <c r="D227" t="b">
        <f>AND(Diagonals!B227=Dual_Tema!B227,Trendlines!B227=Dual_Tema!B227,KC!B227=Dual_Tema!B227,Pinbar!B227=Dual_Tema!B227,Price!B227=Dual_Tema!B227,SR_Levels!B227=Dual_Tema!B227,Tema_Hrma_Smma!B227=Dual_Tema!B227,HA!B227=Dual_Tema!B227,ZigZag!B227=Dual_Tema!B227,ZScore!B227=Dual_Tema!B227)</f>
        <v>1</v>
      </c>
      <c r="E227" t="str">
        <f>Price!C227</f>
        <v>M5</v>
      </c>
      <c r="F227" t="b">
        <f>AND(Diagonals!C227=Dual_Tema!C227,Trendlines!C227=Dual_Tema!C227,KC!C227=Dual_Tema!C227,Pinbar!C227=Dual_Tema!C227,Price!C227=Dual_Tema!C227,SR_Levels!C227=Dual_Tema!C227,Tema_Hrma_Smma!C227=Dual_Tema!C227,HA!C227=Dual_Tema!C227,ZigZag!C227=Dual_Tema!C227,ZScore!C227=Dual_Tema!C227)</f>
        <v>1</v>
      </c>
      <c r="G227">
        <f>Price!D227</f>
        <v>5179.41</v>
      </c>
      <c r="H227" t="b">
        <f>AND(Diagonals!D227=Dual_Tema!D227,Trendlines!D227=Dual_Tema!D227,KC!D227=Dual_Tema!D227,Pinbar!D227=Dual_Tema!D227,Price!D227=Dual_Tema!D227,SR_Levels!D227=Dual_Tema!D227,Tema_Hrma_Smma!D227=Dual_Tema!D227,HA!D227=Dual_Tema!D227,ZigZag!D227=Dual_Tema!D227,ZScore!D227=Dual_Tema!D227)</f>
        <v>1</v>
      </c>
      <c r="J227" t="b">
        <f t="shared" si="3"/>
        <v>1</v>
      </c>
    </row>
    <row r="228" spans="1:10" x14ac:dyDescent="0.55000000000000004">
      <c r="A228">
        <f>Price!L228</f>
        <v>1772096400</v>
      </c>
      <c r="B228" t="b">
        <f>AND(Diagonals!Q228=Dual_Tema!J228,Trendlines!Q228=Dual_Tema!J228,KC!R228=Dual_Tema!J228,Pinbar!I228=Dual_Tema!J228,Price!L228=Dual_Tema!J228,SR_Levels!P228=Dual_Tema!J228,Tema_Hrma_Smma!K228=Dual_Tema!J228,HA!P228=Dual_Tema!J228,ZigZag!K228=Dual_Tema!J228,ZScore!O228=Dual_Tema!J228)</f>
        <v>1</v>
      </c>
      <c r="C228" t="str">
        <f>Price!B228</f>
        <v>XAUUSD</v>
      </c>
      <c r="D228" t="b">
        <f>AND(Diagonals!B228=Dual_Tema!B228,Trendlines!B228=Dual_Tema!B228,KC!B228=Dual_Tema!B228,Pinbar!B228=Dual_Tema!B228,Price!B228=Dual_Tema!B228,SR_Levels!B228=Dual_Tema!B228,Tema_Hrma_Smma!B228=Dual_Tema!B228,HA!B228=Dual_Tema!B228,ZigZag!B228=Dual_Tema!B228,ZScore!B228=Dual_Tema!B228)</f>
        <v>1</v>
      </c>
      <c r="E228" t="str">
        <f>Price!C228</f>
        <v>M5</v>
      </c>
      <c r="F228" t="b">
        <f>AND(Diagonals!C228=Dual_Tema!C228,Trendlines!C228=Dual_Tema!C228,KC!C228=Dual_Tema!C228,Pinbar!C228=Dual_Tema!C228,Price!C228=Dual_Tema!C228,SR_Levels!C228=Dual_Tema!C228,Tema_Hrma_Smma!C228=Dual_Tema!C228,HA!C228=Dual_Tema!C228,ZigZag!C228=Dual_Tema!C228,ZScore!C228=Dual_Tema!C228)</f>
        <v>1</v>
      </c>
      <c r="G228">
        <f>Price!D228</f>
        <v>5174.4399999999996</v>
      </c>
      <c r="H228" t="b">
        <f>AND(Diagonals!D228=Dual_Tema!D228,Trendlines!D228=Dual_Tema!D228,KC!D228=Dual_Tema!D228,Pinbar!D228=Dual_Tema!D228,Price!D228=Dual_Tema!D228,SR_Levels!D228=Dual_Tema!D228,Tema_Hrma_Smma!D228=Dual_Tema!D228,HA!D228=Dual_Tema!D228,ZigZag!D228=Dual_Tema!D228,ZScore!D228=Dual_Tema!D228)</f>
        <v>1</v>
      </c>
      <c r="J228" t="b">
        <f t="shared" si="3"/>
        <v>1</v>
      </c>
    </row>
    <row r="229" spans="1:10" x14ac:dyDescent="0.55000000000000004">
      <c r="A229">
        <f>Price!L229</f>
        <v>1772096700</v>
      </c>
      <c r="B229" t="b">
        <f>AND(Diagonals!Q229=Dual_Tema!J229,Trendlines!Q229=Dual_Tema!J229,KC!R229=Dual_Tema!J229,Pinbar!I229=Dual_Tema!J229,Price!L229=Dual_Tema!J229,SR_Levels!P229=Dual_Tema!J229,Tema_Hrma_Smma!K229=Dual_Tema!J229,HA!P229=Dual_Tema!J229,ZigZag!K229=Dual_Tema!J229,ZScore!O229=Dual_Tema!J229)</f>
        <v>1</v>
      </c>
      <c r="C229" t="str">
        <f>Price!B229</f>
        <v>XAUUSD</v>
      </c>
      <c r="D229" t="b">
        <f>AND(Diagonals!B229=Dual_Tema!B229,Trendlines!B229=Dual_Tema!B229,KC!B229=Dual_Tema!B229,Pinbar!B229=Dual_Tema!B229,Price!B229=Dual_Tema!B229,SR_Levels!B229=Dual_Tema!B229,Tema_Hrma_Smma!B229=Dual_Tema!B229,HA!B229=Dual_Tema!B229,ZigZag!B229=Dual_Tema!B229,ZScore!B229=Dual_Tema!B229)</f>
        <v>1</v>
      </c>
      <c r="E229" t="str">
        <f>Price!C229</f>
        <v>M5</v>
      </c>
      <c r="F229" t="b">
        <f>AND(Diagonals!C229=Dual_Tema!C229,Trendlines!C229=Dual_Tema!C229,KC!C229=Dual_Tema!C229,Pinbar!C229=Dual_Tema!C229,Price!C229=Dual_Tema!C229,SR_Levels!C229=Dual_Tema!C229,Tema_Hrma_Smma!C229=Dual_Tema!C229,HA!C229=Dual_Tema!C229,ZigZag!C229=Dual_Tema!C229,ZScore!C229=Dual_Tema!C229)</f>
        <v>1</v>
      </c>
      <c r="G229">
        <f>Price!D229</f>
        <v>5178.01</v>
      </c>
      <c r="H229" t="b">
        <f>AND(Diagonals!D229=Dual_Tema!D229,Trendlines!D229=Dual_Tema!D229,KC!D229=Dual_Tema!D229,Pinbar!D229=Dual_Tema!D229,Price!D229=Dual_Tema!D229,SR_Levels!D229=Dual_Tema!D229,Tema_Hrma_Smma!D229=Dual_Tema!D229,HA!D229=Dual_Tema!D229,ZigZag!D229=Dual_Tema!D229,ZScore!D229=Dual_Tema!D229)</f>
        <v>1</v>
      </c>
      <c r="J229" t="b">
        <f t="shared" si="3"/>
        <v>1</v>
      </c>
    </row>
    <row r="230" spans="1:10" x14ac:dyDescent="0.55000000000000004">
      <c r="A230">
        <f>Price!L230</f>
        <v>1772097000</v>
      </c>
      <c r="B230" t="b">
        <f>AND(Diagonals!Q230=Dual_Tema!J230,Trendlines!Q230=Dual_Tema!J230,KC!R230=Dual_Tema!J230,Pinbar!I230=Dual_Tema!J230,Price!L230=Dual_Tema!J230,SR_Levels!P230=Dual_Tema!J230,Tema_Hrma_Smma!K230=Dual_Tema!J230,HA!P230=Dual_Tema!J230,ZigZag!K230=Dual_Tema!J230,ZScore!O230=Dual_Tema!J230)</f>
        <v>1</v>
      </c>
      <c r="C230" t="str">
        <f>Price!B230</f>
        <v>XAUUSD</v>
      </c>
      <c r="D230" t="b">
        <f>AND(Diagonals!B230=Dual_Tema!B230,Trendlines!B230=Dual_Tema!B230,KC!B230=Dual_Tema!B230,Pinbar!B230=Dual_Tema!B230,Price!B230=Dual_Tema!B230,SR_Levels!B230=Dual_Tema!B230,Tema_Hrma_Smma!B230=Dual_Tema!B230,HA!B230=Dual_Tema!B230,ZigZag!B230=Dual_Tema!B230,ZScore!B230=Dual_Tema!B230)</f>
        <v>1</v>
      </c>
      <c r="E230" t="str">
        <f>Price!C230</f>
        <v>M5</v>
      </c>
      <c r="F230" t="b">
        <f>AND(Diagonals!C230=Dual_Tema!C230,Trendlines!C230=Dual_Tema!C230,KC!C230=Dual_Tema!C230,Pinbar!C230=Dual_Tema!C230,Price!C230=Dual_Tema!C230,SR_Levels!C230=Dual_Tema!C230,Tema_Hrma_Smma!C230=Dual_Tema!C230,HA!C230=Dual_Tema!C230,ZigZag!C230=Dual_Tema!C230,ZScore!C230=Dual_Tema!C230)</f>
        <v>1</v>
      </c>
      <c r="G230">
        <f>Price!D230</f>
        <v>5181.6400000000003</v>
      </c>
      <c r="H230" t="b">
        <f>AND(Diagonals!D230=Dual_Tema!D230,Trendlines!D230=Dual_Tema!D230,KC!D230=Dual_Tema!D230,Pinbar!D230=Dual_Tema!D230,Price!D230=Dual_Tema!D230,SR_Levels!D230=Dual_Tema!D230,Tema_Hrma_Smma!D230=Dual_Tema!D230,HA!D230=Dual_Tema!D230,ZigZag!D230=Dual_Tema!D230,ZScore!D230=Dual_Tema!D230)</f>
        <v>1</v>
      </c>
      <c r="J230" t="b">
        <f t="shared" si="3"/>
        <v>1</v>
      </c>
    </row>
    <row r="231" spans="1:10" x14ac:dyDescent="0.55000000000000004">
      <c r="A231">
        <f>Price!L231</f>
        <v>1772097300</v>
      </c>
      <c r="B231" t="b">
        <f>AND(Diagonals!Q231=Dual_Tema!J231,Trendlines!Q231=Dual_Tema!J231,KC!R231=Dual_Tema!J231,Pinbar!I231=Dual_Tema!J231,Price!L231=Dual_Tema!J231,SR_Levels!P231=Dual_Tema!J231,Tema_Hrma_Smma!K231=Dual_Tema!J231,HA!P231=Dual_Tema!J231,ZigZag!K231=Dual_Tema!J231,ZScore!O231=Dual_Tema!J231)</f>
        <v>1</v>
      </c>
      <c r="C231" t="str">
        <f>Price!B231</f>
        <v>XAUUSD</v>
      </c>
      <c r="D231" t="b">
        <f>AND(Diagonals!B231=Dual_Tema!B231,Trendlines!B231=Dual_Tema!B231,KC!B231=Dual_Tema!B231,Pinbar!B231=Dual_Tema!B231,Price!B231=Dual_Tema!B231,SR_Levels!B231=Dual_Tema!B231,Tema_Hrma_Smma!B231=Dual_Tema!B231,HA!B231=Dual_Tema!B231,ZigZag!B231=Dual_Tema!B231,ZScore!B231=Dual_Tema!B231)</f>
        <v>1</v>
      </c>
      <c r="E231" t="str">
        <f>Price!C231</f>
        <v>M5</v>
      </c>
      <c r="F231" t="b">
        <f>AND(Diagonals!C231=Dual_Tema!C231,Trendlines!C231=Dual_Tema!C231,KC!C231=Dual_Tema!C231,Pinbar!C231=Dual_Tema!C231,Price!C231=Dual_Tema!C231,SR_Levels!C231=Dual_Tema!C231,Tema_Hrma_Smma!C231=Dual_Tema!C231,HA!C231=Dual_Tema!C231,ZigZag!C231=Dual_Tema!C231,ZScore!C231=Dual_Tema!C231)</f>
        <v>1</v>
      </c>
      <c r="G231">
        <f>Price!D231</f>
        <v>5176.99</v>
      </c>
      <c r="H231" t="b">
        <f>AND(Diagonals!D231=Dual_Tema!D231,Trendlines!D231=Dual_Tema!D231,KC!D231=Dual_Tema!D231,Pinbar!D231=Dual_Tema!D231,Price!D231=Dual_Tema!D231,SR_Levels!D231=Dual_Tema!D231,Tema_Hrma_Smma!D231=Dual_Tema!D231,HA!D231=Dual_Tema!D231,ZigZag!D231=Dual_Tema!D231,ZScore!D231=Dual_Tema!D231)</f>
        <v>1</v>
      </c>
      <c r="J231" t="b">
        <f t="shared" si="3"/>
        <v>1</v>
      </c>
    </row>
    <row r="232" spans="1:10" x14ac:dyDescent="0.55000000000000004">
      <c r="A232">
        <f>Price!L232</f>
        <v>1772097600</v>
      </c>
      <c r="B232" t="b">
        <f>AND(Diagonals!Q232=Dual_Tema!J232,Trendlines!Q232=Dual_Tema!J232,KC!R232=Dual_Tema!J232,Pinbar!I232=Dual_Tema!J232,Price!L232=Dual_Tema!J232,SR_Levels!P232=Dual_Tema!J232,Tema_Hrma_Smma!K232=Dual_Tema!J232,HA!P232=Dual_Tema!J232,ZigZag!K232=Dual_Tema!J232,ZScore!O232=Dual_Tema!J232)</f>
        <v>1</v>
      </c>
      <c r="C232" t="str">
        <f>Price!B232</f>
        <v>XAUUSD</v>
      </c>
      <c r="D232" t="b">
        <f>AND(Diagonals!B232=Dual_Tema!B232,Trendlines!B232=Dual_Tema!B232,KC!B232=Dual_Tema!B232,Pinbar!B232=Dual_Tema!B232,Price!B232=Dual_Tema!B232,SR_Levels!B232=Dual_Tema!B232,Tema_Hrma_Smma!B232=Dual_Tema!B232,HA!B232=Dual_Tema!B232,ZigZag!B232=Dual_Tema!B232,ZScore!B232=Dual_Tema!B232)</f>
        <v>1</v>
      </c>
      <c r="E232" t="str">
        <f>Price!C232</f>
        <v>M5</v>
      </c>
      <c r="F232" t="b">
        <f>AND(Diagonals!C232=Dual_Tema!C232,Trendlines!C232=Dual_Tema!C232,KC!C232=Dual_Tema!C232,Pinbar!C232=Dual_Tema!C232,Price!C232=Dual_Tema!C232,SR_Levels!C232=Dual_Tema!C232,Tema_Hrma_Smma!C232=Dual_Tema!C232,HA!C232=Dual_Tema!C232,ZigZag!C232=Dual_Tema!C232,ZScore!C232=Dual_Tema!C232)</f>
        <v>1</v>
      </c>
      <c r="G232">
        <f>Price!D232</f>
        <v>5176.5600000000004</v>
      </c>
      <c r="H232" t="b">
        <f>AND(Diagonals!D232=Dual_Tema!D232,Trendlines!D232=Dual_Tema!D232,KC!D232=Dual_Tema!D232,Pinbar!D232=Dual_Tema!D232,Price!D232=Dual_Tema!D232,SR_Levels!D232=Dual_Tema!D232,Tema_Hrma_Smma!D232=Dual_Tema!D232,HA!D232=Dual_Tema!D232,ZigZag!D232=Dual_Tema!D232,ZScore!D232=Dual_Tema!D232)</f>
        <v>1</v>
      </c>
      <c r="J232" t="b">
        <f t="shared" si="3"/>
        <v>1</v>
      </c>
    </row>
    <row r="233" spans="1:10" x14ac:dyDescent="0.55000000000000004">
      <c r="A233">
        <f>Price!L233</f>
        <v>1772097900</v>
      </c>
      <c r="B233" t="b">
        <f>AND(Diagonals!Q233=Dual_Tema!J233,Trendlines!Q233=Dual_Tema!J233,KC!R233=Dual_Tema!J233,Pinbar!I233=Dual_Tema!J233,Price!L233=Dual_Tema!J233,SR_Levels!P233=Dual_Tema!J233,Tema_Hrma_Smma!K233=Dual_Tema!J233,HA!P233=Dual_Tema!J233,ZigZag!K233=Dual_Tema!J233,ZScore!O233=Dual_Tema!J233)</f>
        <v>1</v>
      </c>
      <c r="C233" t="str">
        <f>Price!B233</f>
        <v>XAUUSD</v>
      </c>
      <c r="D233" t="b">
        <f>AND(Diagonals!B233=Dual_Tema!B233,Trendlines!B233=Dual_Tema!B233,KC!B233=Dual_Tema!B233,Pinbar!B233=Dual_Tema!B233,Price!B233=Dual_Tema!B233,SR_Levels!B233=Dual_Tema!B233,Tema_Hrma_Smma!B233=Dual_Tema!B233,HA!B233=Dual_Tema!B233,ZigZag!B233=Dual_Tema!B233,ZScore!B233=Dual_Tema!B233)</f>
        <v>1</v>
      </c>
      <c r="E233" t="str">
        <f>Price!C233</f>
        <v>M5</v>
      </c>
      <c r="F233" t="b">
        <f>AND(Diagonals!C233=Dual_Tema!C233,Trendlines!C233=Dual_Tema!C233,KC!C233=Dual_Tema!C233,Pinbar!C233=Dual_Tema!C233,Price!C233=Dual_Tema!C233,SR_Levels!C233=Dual_Tema!C233,Tema_Hrma_Smma!C233=Dual_Tema!C233,HA!C233=Dual_Tema!C233,ZigZag!C233=Dual_Tema!C233,ZScore!C233=Dual_Tema!C233)</f>
        <v>1</v>
      </c>
      <c r="G233">
        <f>Price!D233</f>
        <v>5181.2</v>
      </c>
      <c r="H233" t="b">
        <f>AND(Diagonals!D233=Dual_Tema!D233,Trendlines!D233=Dual_Tema!D233,KC!D233=Dual_Tema!D233,Pinbar!D233=Dual_Tema!D233,Price!D233=Dual_Tema!D233,SR_Levels!D233=Dual_Tema!D233,Tema_Hrma_Smma!D233=Dual_Tema!D233,HA!D233=Dual_Tema!D233,ZigZag!D233=Dual_Tema!D233,ZScore!D233=Dual_Tema!D233)</f>
        <v>1</v>
      </c>
      <c r="J233" t="b">
        <f t="shared" si="3"/>
        <v>1</v>
      </c>
    </row>
    <row r="234" spans="1:10" x14ac:dyDescent="0.55000000000000004">
      <c r="A234">
        <f>Price!L234</f>
        <v>1772098200</v>
      </c>
      <c r="B234" t="b">
        <f>AND(Diagonals!Q234=Dual_Tema!J234,Trendlines!Q234=Dual_Tema!J234,KC!R234=Dual_Tema!J234,Pinbar!I234=Dual_Tema!J234,Price!L234=Dual_Tema!J234,SR_Levels!P234=Dual_Tema!J234,Tema_Hrma_Smma!K234=Dual_Tema!J234,HA!P234=Dual_Tema!J234,ZigZag!K234=Dual_Tema!J234,ZScore!O234=Dual_Tema!J234)</f>
        <v>1</v>
      </c>
      <c r="C234" t="str">
        <f>Price!B234</f>
        <v>XAUUSD</v>
      </c>
      <c r="D234" t="b">
        <f>AND(Diagonals!B234=Dual_Tema!B234,Trendlines!B234=Dual_Tema!B234,KC!B234=Dual_Tema!B234,Pinbar!B234=Dual_Tema!B234,Price!B234=Dual_Tema!B234,SR_Levels!B234=Dual_Tema!B234,Tema_Hrma_Smma!B234=Dual_Tema!B234,HA!B234=Dual_Tema!B234,ZigZag!B234=Dual_Tema!B234,ZScore!B234=Dual_Tema!B234)</f>
        <v>1</v>
      </c>
      <c r="E234" t="str">
        <f>Price!C234</f>
        <v>M5</v>
      </c>
      <c r="F234" t="b">
        <f>AND(Diagonals!C234=Dual_Tema!C234,Trendlines!C234=Dual_Tema!C234,KC!C234=Dual_Tema!C234,Pinbar!C234=Dual_Tema!C234,Price!C234=Dual_Tema!C234,SR_Levels!C234=Dual_Tema!C234,Tema_Hrma_Smma!C234=Dual_Tema!C234,HA!C234=Dual_Tema!C234,ZigZag!C234=Dual_Tema!C234,ZScore!C234=Dual_Tema!C234)</f>
        <v>1</v>
      </c>
      <c r="G234">
        <f>Price!D234</f>
        <v>5181.63</v>
      </c>
      <c r="H234" t="b">
        <f>AND(Diagonals!D234=Dual_Tema!D234,Trendlines!D234=Dual_Tema!D234,KC!D234=Dual_Tema!D234,Pinbar!D234=Dual_Tema!D234,Price!D234=Dual_Tema!D234,SR_Levels!D234=Dual_Tema!D234,Tema_Hrma_Smma!D234=Dual_Tema!D234,HA!D234=Dual_Tema!D234,ZigZag!D234=Dual_Tema!D234,ZScore!D234=Dual_Tema!D234)</f>
        <v>1</v>
      </c>
      <c r="J234" t="b">
        <f t="shared" si="3"/>
        <v>1</v>
      </c>
    </row>
    <row r="235" spans="1:10" x14ac:dyDescent="0.55000000000000004">
      <c r="A235">
        <f>Price!L235</f>
        <v>1772098500</v>
      </c>
      <c r="B235" t="b">
        <f>AND(Diagonals!Q235=Dual_Tema!J235,Trendlines!Q235=Dual_Tema!J235,KC!R235=Dual_Tema!J235,Pinbar!I235=Dual_Tema!J235,Price!L235=Dual_Tema!J235,SR_Levels!P235=Dual_Tema!J235,Tema_Hrma_Smma!K235=Dual_Tema!J235,HA!P235=Dual_Tema!J235,ZigZag!K235=Dual_Tema!J235,ZScore!O235=Dual_Tema!J235)</f>
        <v>1</v>
      </c>
      <c r="C235" t="str">
        <f>Price!B235</f>
        <v>XAUUSD</v>
      </c>
      <c r="D235" t="b">
        <f>AND(Diagonals!B235=Dual_Tema!B235,Trendlines!B235=Dual_Tema!B235,KC!B235=Dual_Tema!B235,Pinbar!B235=Dual_Tema!B235,Price!B235=Dual_Tema!B235,SR_Levels!B235=Dual_Tema!B235,Tema_Hrma_Smma!B235=Dual_Tema!B235,HA!B235=Dual_Tema!B235,ZigZag!B235=Dual_Tema!B235,ZScore!B235=Dual_Tema!B235)</f>
        <v>1</v>
      </c>
      <c r="E235" t="str">
        <f>Price!C235</f>
        <v>M5</v>
      </c>
      <c r="F235" t="b">
        <f>AND(Diagonals!C235=Dual_Tema!C235,Trendlines!C235=Dual_Tema!C235,KC!C235=Dual_Tema!C235,Pinbar!C235=Dual_Tema!C235,Price!C235=Dual_Tema!C235,SR_Levels!C235=Dual_Tema!C235,Tema_Hrma_Smma!C235=Dual_Tema!C235,HA!C235=Dual_Tema!C235,ZigZag!C235=Dual_Tema!C235,ZScore!C235=Dual_Tema!C235)</f>
        <v>1</v>
      </c>
      <c r="G235">
        <f>Price!D235</f>
        <v>5183.3</v>
      </c>
      <c r="H235" t="b">
        <f>AND(Diagonals!D235=Dual_Tema!D235,Trendlines!D235=Dual_Tema!D235,KC!D235=Dual_Tema!D235,Pinbar!D235=Dual_Tema!D235,Price!D235=Dual_Tema!D235,SR_Levels!D235=Dual_Tema!D235,Tema_Hrma_Smma!D235=Dual_Tema!D235,HA!D235=Dual_Tema!D235,ZigZag!D235=Dual_Tema!D235,ZScore!D235=Dual_Tema!D235)</f>
        <v>1</v>
      </c>
      <c r="J235" t="b">
        <f t="shared" si="3"/>
        <v>1</v>
      </c>
    </row>
    <row r="236" spans="1:10" x14ac:dyDescent="0.55000000000000004">
      <c r="A236">
        <f>Price!L236</f>
        <v>1772098800</v>
      </c>
      <c r="B236" t="b">
        <f>AND(Diagonals!Q236=Dual_Tema!J236,Trendlines!Q236=Dual_Tema!J236,KC!R236=Dual_Tema!J236,Pinbar!I236=Dual_Tema!J236,Price!L236=Dual_Tema!J236,SR_Levels!P236=Dual_Tema!J236,Tema_Hrma_Smma!K236=Dual_Tema!J236,HA!P236=Dual_Tema!J236,ZigZag!K236=Dual_Tema!J236,ZScore!O236=Dual_Tema!J236)</f>
        <v>1</v>
      </c>
      <c r="C236" t="str">
        <f>Price!B236</f>
        <v>XAUUSD</v>
      </c>
      <c r="D236" t="b">
        <f>AND(Diagonals!B236=Dual_Tema!B236,Trendlines!B236=Dual_Tema!B236,KC!B236=Dual_Tema!B236,Pinbar!B236=Dual_Tema!B236,Price!B236=Dual_Tema!B236,SR_Levels!B236=Dual_Tema!B236,Tema_Hrma_Smma!B236=Dual_Tema!B236,HA!B236=Dual_Tema!B236,ZigZag!B236=Dual_Tema!B236,ZScore!B236=Dual_Tema!B236)</f>
        <v>1</v>
      </c>
      <c r="E236" t="str">
        <f>Price!C236</f>
        <v>M5</v>
      </c>
      <c r="F236" t="b">
        <f>AND(Diagonals!C236=Dual_Tema!C236,Trendlines!C236=Dual_Tema!C236,KC!C236=Dual_Tema!C236,Pinbar!C236=Dual_Tema!C236,Price!C236=Dual_Tema!C236,SR_Levels!C236=Dual_Tema!C236,Tema_Hrma_Smma!C236=Dual_Tema!C236,HA!C236=Dual_Tema!C236,ZigZag!C236=Dual_Tema!C236,ZScore!C236=Dual_Tema!C236)</f>
        <v>1</v>
      </c>
      <c r="G236">
        <f>Price!D236</f>
        <v>5181.5</v>
      </c>
      <c r="H236" t="b">
        <f>AND(Diagonals!D236=Dual_Tema!D236,Trendlines!D236=Dual_Tema!D236,KC!D236=Dual_Tema!D236,Pinbar!D236=Dual_Tema!D236,Price!D236=Dual_Tema!D236,SR_Levels!D236=Dual_Tema!D236,Tema_Hrma_Smma!D236=Dual_Tema!D236,HA!D236=Dual_Tema!D236,ZigZag!D236=Dual_Tema!D236,ZScore!D236=Dual_Tema!D236)</f>
        <v>1</v>
      </c>
      <c r="J236" t="b">
        <f t="shared" si="3"/>
        <v>1</v>
      </c>
    </row>
    <row r="237" spans="1:10" x14ac:dyDescent="0.55000000000000004">
      <c r="A237">
        <f>Price!L237</f>
        <v>1772099100</v>
      </c>
      <c r="B237" t="b">
        <f>AND(Diagonals!Q237=Dual_Tema!J237,Trendlines!Q237=Dual_Tema!J237,KC!R237=Dual_Tema!J237,Pinbar!I237=Dual_Tema!J237,Price!L237=Dual_Tema!J237,SR_Levels!P237=Dual_Tema!J237,Tema_Hrma_Smma!K237=Dual_Tema!J237,HA!P237=Dual_Tema!J237,ZigZag!K237=Dual_Tema!J237,ZScore!O237=Dual_Tema!J237)</f>
        <v>1</v>
      </c>
      <c r="C237" t="str">
        <f>Price!B237</f>
        <v>XAUUSD</v>
      </c>
      <c r="D237" t="b">
        <f>AND(Diagonals!B237=Dual_Tema!B237,Trendlines!B237=Dual_Tema!B237,KC!B237=Dual_Tema!B237,Pinbar!B237=Dual_Tema!B237,Price!B237=Dual_Tema!B237,SR_Levels!B237=Dual_Tema!B237,Tema_Hrma_Smma!B237=Dual_Tema!B237,HA!B237=Dual_Tema!B237,ZigZag!B237=Dual_Tema!B237,ZScore!B237=Dual_Tema!B237)</f>
        <v>1</v>
      </c>
      <c r="E237" t="str">
        <f>Price!C237</f>
        <v>M5</v>
      </c>
      <c r="F237" t="b">
        <f>AND(Diagonals!C237=Dual_Tema!C237,Trendlines!C237=Dual_Tema!C237,KC!C237=Dual_Tema!C237,Pinbar!C237=Dual_Tema!C237,Price!C237=Dual_Tema!C237,SR_Levels!C237=Dual_Tema!C237,Tema_Hrma_Smma!C237=Dual_Tema!C237,HA!C237=Dual_Tema!C237,ZigZag!C237=Dual_Tema!C237,ZScore!C237=Dual_Tema!C237)</f>
        <v>1</v>
      </c>
      <c r="G237">
        <f>Price!D237</f>
        <v>5184.6400000000003</v>
      </c>
      <c r="H237" t="b">
        <f>AND(Diagonals!D237=Dual_Tema!D237,Trendlines!D237=Dual_Tema!D237,KC!D237=Dual_Tema!D237,Pinbar!D237=Dual_Tema!D237,Price!D237=Dual_Tema!D237,SR_Levels!D237=Dual_Tema!D237,Tema_Hrma_Smma!D237=Dual_Tema!D237,HA!D237=Dual_Tema!D237,ZigZag!D237=Dual_Tema!D237,ZScore!D237=Dual_Tema!D237)</f>
        <v>1</v>
      </c>
      <c r="J237" t="b">
        <f t="shared" si="3"/>
        <v>1</v>
      </c>
    </row>
    <row r="238" spans="1:10" x14ac:dyDescent="0.55000000000000004">
      <c r="A238">
        <f>Price!L238</f>
        <v>1772099400</v>
      </c>
      <c r="B238" t="b">
        <f>AND(Diagonals!Q238=Dual_Tema!J238,Trendlines!Q238=Dual_Tema!J238,KC!R238=Dual_Tema!J238,Pinbar!I238=Dual_Tema!J238,Price!L238=Dual_Tema!J238,SR_Levels!P238=Dual_Tema!J238,Tema_Hrma_Smma!K238=Dual_Tema!J238,HA!P238=Dual_Tema!J238,ZigZag!K238=Dual_Tema!J238,ZScore!O238=Dual_Tema!J238)</f>
        <v>1</v>
      </c>
      <c r="C238" t="str">
        <f>Price!B238</f>
        <v>XAUUSD</v>
      </c>
      <c r="D238" t="b">
        <f>AND(Diagonals!B238=Dual_Tema!B238,Trendlines!B238=Dual_Tema!B238,KC!B238=Dual_Tema!B238,Pinbar!B238=Dual_Tema!B238,Price!B238=Dual_Tema!B238,SR_Levels!B238=Dual_Tema!B238,Tema_Hrma_Smma!B238=Dual_Tema!B238,HA!B238=Dual_Tema!B238,ZigZag!B238=Dual_Tema!B238,ZScore!B238=Dual_Tema!B238)</f>
        <v>1</v>
      </c>
      <c r="E238" t="str">
        <f>Price!C238</f>
        <v>M5</v>
      </c>
      <c r="F238" t="b">
        <f>AND(Diagonals!C238=Dual_Tema!C238,Trendlines!C238=Dual_Tema!C238,KC!C238=Dual_Tema!C238,Pinbar!C238=Dual_Tema!C238,Price!C238=Dual_Tema!C238,SR_Levels!C238=Dual_Tema!C238,Tema_Hrma_Smma!C238=Dual_Tema!C238,HA!C238=Dual_Tema!C238,ZigZag!C238=Dual_Tema!C238,ZScore!C238=Dual_Tema!C238)</f>
        <v>1</v>
      </c>
      <c r="G238">
        <f>Price!D238</f>
        <v>5186.9799999999996</v>
      </c>
      <c r="H238" t="b">
        <f>AND(Diagonals!D238=Dual_Tema!D238,Trendlines!D238=Dual_Tema!D238,KC!D238=Dual_Tema!D238,Pinbar!D238=Dual_Tema!D238,Price!D238=Dual_Tema!D238,SR_Levels!D238=Dual_Tema!D238,Tema_Hrma_Smma!D238=Dual_Tema!D238,HA!D238=Dual_Tema!D238,ZigZag!D238=Dual_Tema!D238,ZScore!D238=Dual_Tema!D238)</f>
        <v>1</v>
      </c>
      <c r="J238" t="b">
        <f t="shared" si="3"/>
        <v>1</v>
      </c>
    </row>
    <row r="239" spans="1:10" x14ac:dyDescent="0.55000000000000004">
      <c r="A239">
        <f>Price!L239</f>
        <v>1772099700</v>
      </c>
      <c r="B239" t="b">
        <f>AND(Diagonals!Q239=Dual_Tema!J239,Trendlines!Q239=Dual_Tema!J239,KC!R239=Dual_Tema!J239,Pinbar!I239=Dual_Tema!J239,Price!L239=Dual_Tema!J239,SR_Levels!P239=Dual_Tema!J239,Tema_Hrma_Smma!K239=Dual_Tema!J239,HA!P239=Dual_Tema!J239,ZigZag!K239=Dual_Tema!J239,ZScore!O239=Dual_Tema!J239)</f>
        <v>1</v>
      </c>
      <c r="C239" t="str">
        <f>Price!B239</f>
        <v>XAUUSD</v>
      </c>
      <c r="D239" t="b">
        <f>AND(Diagonals!B239=Dual_Tema!B239,Trendlines!B239=Dual_Tema!B239,KC!B239=Dual_Tema!B239,Pinbar!B239=Dual_Tema!B239,Price!B239=Dual_Tema!B239,SR_Levels!B239=Dual_Tema!B239,Tema_Hrma_Smma!B239=Dual_Tema!B239,HA!B239=Dual_Tema!B239,ZigZag!B239=Dual_Tema!B239,ZScore!B239=Dual_Tema!B239)</f>
        <v>1</v>
      </c>
      <c r="E239" t="str">
        <f>Price!C239</f>
        <v>M5</v>
      </c>
      <c r="F239" t="b">
        <f>AND(Diagonals!C239=Dual_Tema!C239,Trendlines!C239=Dual_Tema!C239,KC!C239=Dual_Tema!C239,Pinbar!C239=Dual_Tema!C239,Price!C239=Dual_Tema!C239,SR_Levels!C239=Dual_Tema!C239,Tema_Hrma_Smma!C239=Dual_Tema!C239,HA!C239=Dual_Tema!C239,ZigZag!C239=Dual_Tema!C239,ZScore!C239=Dual_Tema!C239)</f>
        <v>1</v>
      </c>
      <c r="G239">
        <f>Price!D239</f>
        <v>5186.32</v>
      </c>
      <c r="H239" t="b">
        <f>AND(Diagonals!D239=Dual_Tema!D239,Trendlines!D239=Dual_Tema!D239,KC!D239=Dual_Tema!D239,Pinbar!D239=Dual_Tema!D239,Price!D239=Dual_Tema!D239,SR_Levels!D239=Dual_Tema!D239,Tema_Hrma_Smma!D239=Dual_Tema!D239,HA!D239=Dual_Tema!D239,ZigZag!D239=Dual_Tema!D239,ZScore!D239=Dual_Tema!D239)</f>
        <v>1</v>
      </c>
      <c r="J239" t="b">
        <f t="shared" si="3"/>
        <v>1</v>
      </c>
    </row>
    <row r="240" spans="1:10" x14ac:dyDescent="0.55000000000000004">
      <c r="A240">
        <f>Price!L240</f>
        <v>1772100000</v>
      </c>
      <c r="B240" t="b">
        <f>AND(Diagonals!Q240=Dual_Tema!J240,Trendlines!Q240=Dual_Tema!J240,KC!R240=Dual_Tema!J240,Pinbar!I240=Dual_Tema!J240,Price!L240=Dual_Tema!J240,SR_Levels!P240=Dual_Tema!J240,Tema_Hrma_Smma!K240=Dual_Tema!J240,HA!P240=Dual_Tema!J240,ZigZag!K240=Dual_Tema!J240,ZScore!O240=Dual_Tema!J240)</f>
        <v>1</v>
      </c>
      <c r="C240" t="str">
        <f>Price!B240</f>
        <v>XAUUSD</v>
      </c>
      <c r="D240" t="b">
        <f>AND(Diagonals!B240=Dual_Tema!B240,Trendlines!B240=Dual_Tema!B240,KC!B240=Dual_Tema!B240,Pinbar!B240=Dual_Tema!B240,Price!B240=Dual_Tema!B240,SR_Levels!B240=Dual_Tema!B240,Tema_Hrma_Smma!B240=Dual_Tema!B240,HA!B240=Dual_Tema!B240,ZigZag!B240=Dual_Tema!B240,ZScore!B240=Dual_Tema!B240)</f>
        <v>1</v>
      </c>
      <c r="E240" t="str">
        <f>Price!C240</f>
        <v>M5</v>
      </c>
      <c r="F240" t="b">
        <f>AND(Diagonals!C240=Dual_Tema!C240,Trendlines!C240=Dual_Tema!C240,KC!C240=Dual_Tema!C240,Pinbar!C240=Dual_Tema!C240,Price!C240=Dual_Tema!C240,SR_Levels!C240=Dual_Tema!C240,Tema_Hrma_Smma!C240=Dual_Tema!C240,HA!C240=Dual_Tema!C240,ZigZag!C240=Dual_Tema!C240,ZScore!C240=Dual_Tema!C240)</f>
        <v>1</v>
      </c>
      <c r="G240">
        <f>Price!D240</f>
        <v>5189.51</v>
      </c>
      <c r="H240" t="b">
        <f>AND(Diagonals!D240=Dual_Tema!D240,Trendlines!D240=Dual_Tema!D240,KC!D240=Dual_Tema!D240,Pinbar!D240=Dual_Tema!D240,Price!D240=Dual_Tema!D240,SR_Levels!D240=Dual_Tema!D240,Tema_Hrma_Smma!D240=Dual_Tema!D240,HA!D240=Dual_Tema!D240,ZigZag!D240=Dual_Tema!D240,ZScore!D240=Dual_Tema!D240)</f>
        <v>1</v>
      </c>
      <c r="J240" t="b">
        <f t="shared" si="3"/>
        <v>1</v>
      </c>
    </row>
    <row r="241" spans="1:10" x14ac:dyDescent="0.55000000000000004">
      <c r="A241">
        <f>Price!L241</f>
        <v>1772100300</v>
      </c>
      <c r="B241" t="b">
        <f>AND(Diagonals!Q241=Dual_Tema!J241,Trendlines!Q241=Dual_Tema!J241,KC!R241=Dual_Tema!J241,Pinbar!I241=Dual_Tema!J241,Price!L241=Dual_Tema!J241,SR_Levels!P241=Dual_Tema!J241,Tema_Hrma_Smma!K241=Dual_Tema!J241,HA!P241=Dual_Tema!J241,ZigZag!K241=Dual_Tema!J241,ZScore!O241=Dual_Tema!J241)</f>
        <v>1</v>
      </c>
      <c r="C241" t="str">
        <f>Price!B241</f>
        <v>XAUUSD</v>
      </c>
      <c r="D241" t="b">
        <f>AND(Diagonals!B241=Dual_Tema!B241,Trendlines!B241=Dual_Tema!B241,KC!B241=Dual_Tema!B241,Pinbar!B241=Dual_Tema!B241,Price!B241=Dual_Tema!B241,SR_Levels!B241=Dual_Tema!B241,Tema_Hrma_Smma!B241=Dual_Tema!B241,HA!B241=Dual_Tema!B241,ZigZag!B241=Dual_Tema!B241,ZScore!B241=Dual_Tema!B241)</f>
        <v>1</v>
      </c>
      <c r="E241" t="str">
        <f>Price!C241</f>
        <v>M5</v>
      </c>
      <c r="F241" t="b">
        <f>AND(Diagonals!C241=Dual_Tema!C241,Trendlines!C241=Dual_Tema!C241,KC!C241=Dual_Tema!C241,Pinbar!C241=Dual_Tema!C241,Price!C241=Dual_Tema!C241,SR_Levels!C241=Dual_Tema!C241,Tema_Hrma_Smma!C241=Dual_Tema!C241,HA!C241=Dual_Tema!C241,ZigZag!C241=Dual_Tema!C241,ZScore!C241=Dual_Tema!C241)</f>
        <v>1</v>
      </c>
      <c r="G241">
        <f>Price!D241</f>
        <v>5188.45</v>
      </c>
      <c r="H241" t="b">
        <f>AND(Diagonals!D241=Dual_Tema!D241,Trendlines!D241=Dual_Tema!D241,KC!D241=Dual_Tema!D241,Pinbar!D241=Dual_Tema!D241,Price!D241=Dual_Tema!D241,SR_Levels!D241=Dual_Tema!D241,Tema_Hrma_Smma!D241=Dual_Tema!D241,HA!D241=Dual_Tema!D241,ZigZag!D241=Dual_Tema!D241,ZScore!D241=Dual_Tema!D241)</f>
        <v>1</v>
      </c>
      <c r="J241" t="b">
        <f t="shared" si="3"/>
        <v>1</v>
      </c>
    </row>
    <row r="242" spans="1:10" x14ac:dyDescent="0.55000000000000004">
      <c r="A242">
        <f>Price!L242</f>
        <v>1772100600</v>
      </c>
      <c r="B242" t="b">
        <f>AND(Diagonals!Q242=Dual_Tema!J242,Trendlines!Q242=Dual_Tema!J242,KC!R242=Dual_Tema!J242,Pinbar!I242=Dual_Tema!J242,Price!L242=Dual_Tema!J242,SR_Levels!P242=Dual_Tema!J242,Tema_Hrma_Smma!K242=Dual_Tema!J242,HA!P242=Dual_Tema!J242,ZigZag!K242=Dual_Tema!J242,ZScore!O242=Dual_Tema!J242)</f>
        <v>1</v>
      </c>
      <c r="C242" t="str">
        <f>Price!B242</f>
        <v>XAUUSD</v>
      </c>
      <c r="D242" t="b">
        <f>AND(Diagonals!B242=Dual_Tema!B242,Trendlines!B242=Dual_Tema!B242,KC!B242=Dual_Tema!B242,Pinbar!B242=Dual_Tema!B242,Price!B242=Dual_Tema!B242,SR_Levels!B242=Dual_Tema!B242,Tema_Hrma_Smma!B242=Dual_Tema!B242,HA!B242=Dual_Tema!B242,ZigZag!B242=Dual_Tema!B242,ZScore!B242=Dual_Tema!B242)</f>
        <v>1</v>
      </c>
      <c r="E242" t="str">
        <f>Price!C242</f>
        <v>M5</v>
      </c>
      <c r="F242" t="b">
        <f>AND(Diagonals!C242=Dual_Tema!C242,Trendlines!C242=Dual_Tema!C242,KC!C242=Dual_Tema!C242,Pinbar!C242=Dual_Tema!C242,Price!C242=Dual_Tema!C242,SR_Levels!C242=Dual_Tema!C242,Tema_Hrma_Smma!C242=Dual_Tema!C242,HA!C242=Dual_Tema!C242,ZigZag!C242=Dual_Tema!C242,ZScore!C242=Dual_Tema!C242)</f>
        <v>1</v>
      </c>
      <c r="G242">
        <f>Price!D242</f>
        <v>5187.8900000000003</v>
      </c>
      <c r="H242" t="b">
        <f>AND(Diagonals!D242=Dual_Tema!D242,Trendlines!D242=Dual_Tema!D242,KC!D242=Dual_Tema!D242,Pinbar!D242=Dual_Tema!D242,Price!D242=Dual_Tema!D242,SR_Levels!D242=Dual_Tema!D242,Tema_Hrma_Smma!D242=Dual_Tema!D242,HA!D242=Dual_Tema!D242,ZigZag!D242=Dual_Tema!D242,ZScore!D242=Dual_Tema!D242)</f>
        <v>1</v>
      </c>
      <c r="J242" t="b">
        <f t="shared" si="3"/>
        <v>1</v>
      </c>
    </row>
    <row r="243" spans="1:10" x14ac:dyDescent="0.55000000000000004">
      <c r="A243">
        <f>Price!L243</f>
        <v>1772100900</v>
      </c>
      <c r="B243" t="b">
        <f>AND(Diagonals!Q243=Dual_Tema!J243,Trendlines!Q243=Dual_Tema!J243,KC!R243=Dual_Tema!J243,Pinbar!I243=Dual_Tema!J243,Price!L243=Dual_Tema!J243,SR_Levels!P243=Dual_Tema!J243,Tema_Hrma_Smma!K243=Dual_Tema!J243,HA!P243=Dual_Tema!J243,ZigZag!K243=Dual_Tema!J243,ZScore!O243=Dual_Tema!J243)</f>
        <v>1</v>
      </c>
      <c r="C243" t="str">
        <f>Price!B243</f>
        <v>XAUUSD</v>
      </c>
      <c r="D243" t="b">
        <f>AND(Diagonals!B243=Dual_Tema!B243,Trendlines!B243=Dual_Tema!B243,KC!B243=Dual_Tema!B243,Pinbar!B243=Dual_Tema!B243,Price!B243=Dual_Tema!B243,SR_Levels!B243=Dual_Tema!B243,Tema_Hrma_Smma!B243=Dual_Tema!B243,HA!B243=Dual_Tema!B243,ZigZag!B243=Dual_Tema!B243,ZScore!B243=Dual_Tema!B243)</f>
        <v>1</v>
      </c>
      <c r="E243" t="str">
        <f>Price!C243</f>
        <v>M5</v>
      </c>
      <c r="F243" t="b">
        <f>AND(Diagonals!C243=Dual_Tema!C243,Trendlines!C243=Dual_Tema!C243,KC!C243=Dual_Tema!C243,Pinbar!C243=Dual_Tema!C243,Price!C243=Dual_Tema!C243,SR_Levels!C243=Dual_Tema!C243,Tema_Hrma_Smma!C243=Dual_Tema!C243,HA!C243=Dual_Tema!C243,ZigZag!C243=Dual_Tema!C243,ZScore!C243=Dual_Tema!C243)</f>
        <v>1</v>
      </c>
      <c r="G243">
        <f>Price!D243</f>
        <v>5182.8500000000004</v>
      </c>
      <c r="H243" t="b">
        <f>AND(Diagonals!D243=Dual_Tema!D243,Trendlines!D243=Dual_Tema!D243,KC!D243=Dual_Tema!D243,Pinbar!D243=Dual_Tema!D243,Price!D243=Dual_Tema!D243,SR_Levels!D243=Dual_Tema!D243,Tema_Hrma_Smma!D243=Dual_Tema!D243,HA!D243=Dual_Tema!D243,ZigZag!D243=Dual_Tema!D243,ZScore!D243=Dual_Tema!D243)</f>
        <v>1</v>
      </c>
      <c r="J243" t="b">
        <f t="shared" si="3"/>
        <v>1</v>
      </c>
    </row>
    <row r="244" spans="1:10" x14ac:dyDescent="0.55000000000000004">
      <c r="A244">
        <f>Price!L244</f>
        <v>1772101200</v>
      </c>
      <c r="B244" t="b">
        <f>AND(Diagonals!Q244=Dual_Tema!J244,Trendlines!Q244=Dual_Tema!J244,KC!R244=Dual_Tema!J244,Pinbar!I244=Dual_Tema!J244,Price!L244=Dual_Tema!J244,SR_Levels!P244=Dual_Tema!J244,Tema_Hrma_Smma!K244=Dual_Tema!J244,HA!P244=Dual_Tema!J244,ZigZag!K244=Dual_Tema!J244,ZScore!O244=Dual_Tema!J244)</f>
        <v>1</v>
      </c>
      <c r="C244" t="str">
        <f>Price!B244</f>
        <v>XAUUSD</v>
      </c>
      <c r="D244" t="b">
        <f>AND(Diagonals!B244=Dual_Tema!B244,Trendlines!B244=Dual_Tema!B244,KC!B244=Dual_Tema!B244,Pinbar!B244=Dual_Tema!B244,Price!B244=Dual_Tema!B244,SR_Levels!B244=Dual_Tema!B244,Tema_Hrma_Smma!B244=Dual_Tema!B244,HA!B244=Dual_Tema!B244,ZigZag!B244=Dual_Tema!B244,ZScore!B244=Dual_Tema!B244)</f>
        <v>1</v>
      </c>
      <c r="E244" t="str">
        <f>Price!C244</f>
        <v>M5</v>
      </c>
      <c r="F244" t="b">
        <f>AND(Diagonals!C244=Dual_Tema!C244,Trendlines!C244=Dual_Tema!C244,KC!C244=Dual_Tema!C244,Pinbar!C244=Dual_Tema!C244,Price!C244=Dual_Tema!C244,SR_Levels!C244=Dual_Tema!C244,Tema_Hrma_Smma!C244=Dual_Tema!C244,HA!C244=Dual_Tema!C244,ZigZag!C244=Dual_Tema!C244,ZScore!C244=Dual_Tema!C244)</f>
        <v>1</v>
      </c>
      <c r="G244">
        <f>Price!D244</f>
        <v>5183.6000000000004</v>
      </c>
      <c r="H244" t="b">
        <f>AND(Diagonals!D244=Dual_Tema!D244,Trendlines!D244=Dual_Tema!D244,KC!D244=Dual_Tema!D244,Pinbar!D244=Dual_Tema!D244,Price!D244=Dual_Tema!D244,SR_Levels!D244=Dual_Tema!D244,Tema_Hrma_Smma!D244=Dual_Tema!D244,HA!D244=Dual_Tema!D244,ZigZag!D244=Dual_Tema!D244,ZScore!D244=Dual_Tema!D244)</f>
        <v>1</v>
      </c>
      <c r="J244" t="b">
        <f t="shared" si="3"/>
        <v>1</v>
      </c>
    </row>
    <row r="245" spans="1:10" x14ac:dyDescent="0.55000000000000004">
      <c r="A245">
        <f>Price!L245</f>
        <v>1772101500</v>
      </c>
      <c r="B245" t="b">
        <f>AND(Diagonals!Q245=Dual_Tema!J245,Trendlines!Q245=Dual_Tema!J245,KC!R245=Dual_Tema!J245,Pinbar!I245=Dual_Tema!J245,Price!L245=Dual_Tema!J245,SR_Levels!P245=Dual_Tema!J245,Tema_Hrma_Smma!K245=Dual_Tema!J245,HA!P245=Dual_Tema!J245,ZigZag!K245=Dual_Tema!J245,ZScore!O245=Dual_Tema!J245)</f>
        <v>1</v>
      </c>
      <c r="C245" t="str">
        <f>Price!B245</f>
        <v>XAUUSD</v>
      </c>
      <c r="D245" t="b">
        <f>AND(Diagonals!B245=Dual_Tema!B245,Trendlines!B245=Dual_Tema!B245,KC!B245=Dual_Tema!B245,Pinbar!B245=Dual_Tema!B245,Price!B245=Dual_Tema!B245,SR_Levels!B245=Dual_Tema!B245,Tema_Hrma_Smma!B245=Dual_Tema!B245,HA!B245=Dual_Tema!B245,ZigZag!B245=Dual_Tema!B245,ZScore!B245=Dual_Tema!B245)</f>
        <v>1</v>
      </c>
      <c r="E245" t="str">
        <f>Price!C245</f>
        <v>M5</v>
      </c>
      <c r="F245" t="b">
        <f>AND(Diagonals!C245=Dual_Tema!C245,Trendlines!C245=Dual_Tema!C245,KC!C245=Dual_Tema!C245,Pinbar!C245=Dual_Tema!C245,Price!C245=Dual_Tema!C245,SR_Levels!C245=Dual_Tema!C245,Tema_Hrma_Smma!C245=Dual_Tema!C245,HA!C245=Dual_Tema!C245,ZigZag!C245=Dual_Tema!C245,ZScore!C245=Dual_Tema!C245)</f>
        <v>1</v>
      </c>
      <c r="G245">
        <f>Price!D245</f>
        <v>5179.29</v>
      </c>
      <c r="H245" t="b">
        <f>AND(Diagonals!D245=Dual_Tema!D245,Trendlines!D245=Dual_Tema!D245,KC!D245=Dual_Tema!D245,Pinbar!D245=Dual_Tema!D245,Price!D245=Dual_Tema!D245,SR_Levels!D245=Dual_Tema!D245,Tema_Hrma_Smma!D245=Dual_Tema!D245,HA!D245=Dual_Tema!D245,ZigZag!D245=Dual_Tema!D245,ZScore!D245=Dual_Tema!D245)</f>
        <v>1</v>
      </c>
      <c r="J245" t="b">
        <f t="shared" si="3"/>
        <v>1</v>
      </c>
    </row>
    <row r="246" spans="1:10" x14ac:dyDescent="0.55000000000000004">
      <c r="A246">
        <f>Price!L246</f>
        <v>1772101800</v>
      </c>
      <c r="B246" t="b">
        <f>AND(Diagonals!Q246=Dual_Tema!J246,Trendlines!Q246=Dual_Tema!J246,KC!R246=Dual_Tema!J246,Pinbar!I246=Dual_Tema!J246,Price!L246=Dual_Tema!J246,SR_Levels!P246=Dual_Tema!J246,Tema_Hrma_Smma!K246=Dual_Tema!J246,HA!P246=Dual_Tema!J246,ZigZag!K246=Dual_Tema!J246,ZScore!O246=Dual_Tema!J246)</f>
        <v>1</v>
      </c>
      <c r="C246" t="str">
        <f>Price!B246</f>
        <v>XAUUSD</v>
      </c>
      <c r="D246" t="b">
        <f>AND(Diagonals!B246=Dual_Tema!B246,Trendlines!B246=Dual_Tema!B246,KC!B246=Dual_Tema!B246,Pinbar!B246=Dual_Tema!B246,Price!B246=Dual_Tema!B246,SR_Levels!B246=Dual_Tema!B246,Tema_Hrma_Smma!B246=Dual_Tema!B246,HA!B246=Dual_Tema!B246,ZigZag!B246=Dual_Tema!B246,ZScore!B246=Dual_Tema!B246)</f>
        <v>1</v>
      </c>
      <c r="E246" t="str">
        <f>Price!C246</f>
        <v>M5</v>
      </c>
      <c r="F246" t="b">
        <f>AND(Diagonals!C246=Dual_Tema!C246,Trendlines!C246=Dual_Tema!C246,KC!C246=Dual_Tema!C246,Pinbar!C246=Dual_Tema!C246,Price!C246=Dual_Tema!C246,SR_Levels!C246=Dual_Tema!C246,Tema_Hrma_Smma!C246=Dual_Tema!C246,HA!C246=Dual_Tema!C246,ZigZag!C246=Dual_Tema!C246,ZScore!C246=Dual_Tema!C246)</f>
        <v>1</v>
      </c>
      <c r="G246">
        <f>Price!D246</f>
        <v>5177.04</v>
      </c>
      <c r="H246" t="b">
        <f>AND(Diagonals!D246=Dual_Tema!D246,Trendlines!D246=Dual_Tema!D246,KC!D246=Dual_Tema!D246,Pinbar!D246=Dual_Tema!D246,Price!D246=Dual_Tema!D246,SR_Levels!D246=Dual_Tema!D246,Tema_Hrma_Smma!D246=Dual_Tema!D246,HA!D246=Dual_Tema!D246,ZigZag!D246=Dual_Tema!D246,ZScore!D246=Dual_Tema!D246)</f>
        <v>1</v>
      </c>
      <c r="J246" t="b">
        <f t="shared" si="3"/>
        <v>1</v>
      </c>
    </row>
    <row r="247" spans="1:10" x14ac:dyDescent="0.55000000000000004">
      <c r="A247">
        <f>Price!L247</f>
        <v>1772102100</v>
      </c>
      <c r="B247" t="b">
        <f>AND(Diagonals!Q247=Dual_Tema!J247,Trendlines!Q247=Dual_Tema!J247,KC!R247=Dual_Tema!J247,Pinbar!I247=Dual_Tema!J247,Price!L247=Dual_Tema!J247,SR_Levels!P247=Dual_Tema!J247,Tema_Hrma_Smma!K247=Dual_Tema!J247,HA!P247=Dual_Tema!J247,ZigZag!K247=Dual_Tema!J247,ZScore!O247=Dual_Tema!J247)</f>
        <v>1</v>
      </c>
      <c r="C247" t="str">
        <f>Price!B247</f>
        <v>XAUUSD</v>
      </c>
      <c r="D247" t="b">
        <f>AND(Diagonals!B247=Dual_Tema!B247,Trendlines!B247=Dual_Tema!B247,KC!B247=Dual_Tema!B247,Pinbar!B247=Dual_Tema!B247,Price!B247=Dual_Tema!B247,SR_Levels!B247=Dual_Tema!B247,Tema_Hrma_Smma!B247=Dual_Tema!B247,HA!B247=Dual_Tema!B247,ZigZag!B247=Dual_Tema!B247,ZScore!B247=Dual_Tema!B247)</f>
        <v>1</v>
      </c>
      <c r="E247" t="str">
        <f>Price!C247</f>
        <v>M5</v>
      </c>
      <c r="F247" t="b">
        <f>AND(Diagonals!C247=Dual_Tema!C247,Trendlines!C247=Dual_Tema!C247,KC!C247=Dual_Tema!C247,Pinbar!C247=Dual_Tema!C247,Price!C247=Dual_Tema!C247,SR_Levels!C247=Dual_Tema!C247,Tema_Hrma_Smma!C247=Dual_Tema!C247,HA!C247=Dual_Tema!C247,ZigZag!C247=Dual_Tema!C247,ZScore!C247=Dual_Tema!C247)</f>
        <v>1</v>
      </c>
      <c r="G247">
        <f>Price!D247</f>
        <v>5176.09</v>
      </c>
      <c r="H247" t="b">
        <f>AND(Diagonals!D247=Dual_Tema!D247,Trendlines!D247=Dual_Tema!D247,KC!D247=Dual_Tema!D247,Pinbar!D247=Dual_Tema!D247,Price!D247=Dual_Tema!D247,SR_Levels!D247=Dual_Tema!D247,Tema_Hrma_Smma!D247=Dual_Tema!D247,HA!D247=Dual_Tema!D247,ZigZag!D247=Dual_Tema!D247,ZScore!D247=Dual_Tema!D247)</f>
        <v>1</v>
      </c>
      <c r="J247" t="b">
        <f t="shared" si="3"/>
        <v>1</v>
      </c>
    </row>
    <row r="248" spans="1:10" x14ac:dyDescent="0.55000000000000004">
      <c r="A248">
        <f>Price!L248</f>
        <v>1772102400</v>
      </c>
      <c r="B248" t="b">
        <f>AND(Diagonals!Q248=Dual_Tema!J248,Trendlines!Q248=Dual_Tema!J248,KC!R248=Dual_Tema!J248,Pinbar!I248=Dual_Tema!J248,Price!L248=Dual_Tema!J248,SR_Levels!P248=Dual_Tema!J248,Tema_Hrma_Smma!K248=Dual_Tema!J248,HA!P248=Dual_Tema!J248,ZigZag!K248=Dual_Tema!J248,ZScore!O248=Dual_Tema!J248)</f>
        <v>1</v>
      </c>
      <c r="C248" t="str">
        <f>Price!B248</f>
        <v>XAUUSD</v>
      </c>
      <c r="D248" t="b">
        <f>AND(Diagonals!B248=Dual_Tema!B248,Trendlines!B248=Dual_Tema!B248,KC!B248=Dual_Tema!B248,Pinbar!B248=Dual_Tema!B248,Price!B248=Dual_Tema!B248,SR_Levels!B248=Dual_Tema!B248,Tema_Hrma_Smma!B248=Dual_Tema!B248,HA!B248=Dual_Tema!B248,ZigZag!B248=Dual_Tema!B248,ZScore!B248=Dual_Tema!B248)</f>
        <v>1</v>
      </c>
      <c r="E248" t="str">
        <f>Price!C248</f>
        <v>M5</v>
      </c>
      <c r="F248" t="b">
        <f>AND(Diagonals!C248=Dual_Tema!C248,Trendlines!C248=Dual_Tema!C248,KC!C248=Dual_Tema!C248,Pinbar!C248=Dual_Tema!C248,Price!C248=Dual_Tema!C248,SR_Levels!C248=Dual_Tema!C248,Tema_Hrma_Smma!C248=Dual_Tema!C248,HA!C248=Dual_Tema!C248,ZigZag!C248=Dual_Tema!C248,ZScore!C248=Dual_Tema!C248)</f>
        <v>1</v>
      </c>
      <c r="G248">
        <f>Price!D248</f>
        <v>5172.13</v>
      </c>
      <c r="H248" t="b">
        <f>AND(Diagonals!D248=Dual_Tema!D248,Trendlines!D248=Dual_Tema!D248,KC!D248=Dual_Tema!D248,Pinbar!D248=Dual_Tema!D248,Price!D248=Dual_Tema!D248,SR_Levels!D248=Dual_Tema!D248,Tema_Hrma_Smma!D248=Dual_Tema!D248,HA!D248=Dual_Tema!D248,ZigZag!D248=Dual_Tema!D248,ZScore!D248=Dual_Tema!D248)</f>
        <v>1</v>
      </c>
      <c r="J248" t="b">
        <f t="shared" si="3"/>
        <v>1</v>
      </c>
    </row>
    <row r="249" spans="1:10" x14ac:dyDescent="0.55000000000000004">
      <c r="A249">
        <f>Price!L249</f>
        <v>1772102700</v>
      </c>
      <c r="B249" t="b">
        <f>AND(Diagonals!Q249=Dual_Tema!J249,Trendlines!Q249=Dual_Tema!J249,KC!R249=Dual_Tema!J249,Pinbar!I249=Dual_Tema!J249,Price!L249=Dual_Tema!J249,SR_Levels!P249=Dual_Tema!J249,Tema_Hrma_Smma!K249=Dual_Tema!J249,HA!P249=Dual_Tema!J249,ZigZag!K249=Dual_Tema!J249,ZScore!O249=Dual_Tema!J249)</f>
        <v>1</v>
      </c>
      <c r="C249" t="str">
        <f>Price!B249</f>
        <v>XAUUSD</v>
      </c>
      <c r="D249" t="b">
        <f>AND(Diagonals!B249=Dual_Tema!B249,Trendlines!B249=Dual_Tema!B249,KC!B249=Dual_Tema!B249,Pinbar!B249=Dual_Tema!B249,Price!B249=Dual_Tema!B249,SR_Levels!B249=Dual_Tema!B249,Tema_Hrma_Smma!B249=Dual_Tema!B249,HA!B249=Dual_Tema!B249,ZigZag!B249=Dual_Tema!B249,ZScore!B249=Dual_Tema!B249)</f>
        <v>1</v>
      </c>
      <c r="E249" t="str">
        <f>Price!C249</f>
        <v>M5</v>
      </c>
      <c r="F249" t="b">
        <f>AND(Diagonals!C249=Dual_Tema!C249,Trendlines!C249=Dual_Tema!C249,KC!C249=Dual_Tema!C249,Pinbar!C249=Dual_Tema!C249,Price!C249=Dual_Tema!C249,SR_Levels!C249=Dual_Tema!C249,Tema_Hrma_Smma!C249=Dual_Tema!C249,HA!C249=Dual_Tema!C249,ZigZag!C249=Dual_Tema!C249,ZScore!C249=Dual_Tema!C249)</f>
        <v>1</v>
      </c>
      <c r="G249">
        <f>Price!D249</f>
        <v>5171.17</v>
      </c>
      <c r="H249" t="b">
        <f>AND(Diagonals!D249=Dual_Tema!D249,Trendlines!D249=Dual_Tema!D249,KC!D249=Dual_Tema!D249,Pinbar!D249=Dual_Tema!D249,Price!D249=Dual_Tema!D249,SR_Levels!D249=Dual_Tema!D249,Tema_Hrma_Smma!D249=Dual_Tema!D249,HA!D249=Dual_Tema!D249,ZigZag!D249=Dual_Tema!D249,ZScore!D249=Dual_Tema!D249)</f>
        <v>1</v>
      </c>
      <c r="J249" t="b">
        <f t="shared" si="3"/>
        <v>1</v>
      </c>
    </row>
    <row r="250" spans="1:10" x14ac:dyDescent="0.55000000000000004">
      <c r="A250">
        <f>Price!L250</f>
        <v>1772103000</v>
      </c>
      <c r="B250" t="b">
        <f>AND(Diagonals!Q250=Dual_Tema!J250,Trendlines!Q250=Dual_Tema!J250,KC!R250=Dual_Tema!J250,Pinbar!I250=Dual_Tema!J250,Price!L250=Dual_Tema!J250,SR_Levels!P250=Dual_Tema!J250,Tema_Hrma_Smma!K250=Dual_Tema!J250,HA!P250=Dual_Tema!J250,ZigZag!K250=Dual_Tema!J250,ZScore!O250=Dual_Tema!J250)</f>
        <v>1</v>
      </c>
      <c r="C250" t="str">
        <f>Price!B250</f>
        <v>XAUUSD</v>
      </c>
      <c r="D250" t="b">
        <f>AND(Diagonals!B250=Dual_Tema!B250,Trendlines!B250=Dual_Tema!B250,KC!B250=Dual_Tema!B250,Pinbar!B250=Dual_Tema!B250,Price!B250=Dual_Tema!B250,SR_Levels!B250=Dual_Tema!B250,Tema_Hrma_Smma!B250=Dual_Tema!B250,HA!B250=Dual_Tema!B250,ZigZag!B250=Dual_Tema!B250,ZScore!B250=Dual_Tema!B250)</f>
        <v>1</v>
      </c>
      <c r="E250" t="str">
        <f>Price!C250</f>
        <v>M5</v>
      </c>
      <c r="F250" t="b">
        <f>AND(Diagonals!C250=Dual_Tema!C250,Trendlines!C250=Dual_Tema!C250,KC!C250=Dual_Tema!C250,Pinbar!C250=Dual_Tema!C250,Price!C250=Dual_Tema!C250,SR_Levels!C250=Dual_Tema!C250,Tema_Hrma_Smma!C250=Dual_Tema!C250,HA!C250=Dual_Tema!C250,ZigZag!C250=Dual_Tema!C250,ZScore!C250=Dual_Tema!C250)</f>
        <v>1</v>
      </c>
      <c r="G250">
        <f>Price!D250</f>
        <v>5173.6000000000004</v>
      </c>
      <c r="H250" t="b">
        <f>AND(Diagonals!D250=Dual_Tema!D250,Trendlines!D250=Dual_Tema!D250,KC!D250=Dual_Tema!D250,Pinbar!D250=Dual_Tema!D250,Price!D250=Dual_Tema!D250,SR_Levels!D250=Dual_Tema!D250,Tema_Hrma_Smma!D250=Dual_Tema!D250,HA!D250=Dual_Tema!D250,ZigZag!D250=Dual_Tema!D250,ZScore!D250=Dual_Tema!D250)</f>
        <v>1</v>
      </c>
      <c r="J250" t="b">
        <f t="shared" si="3"/>
        <v>1</v>
      </c>
    </row>
    <row r="251" spans="1:10" x14ac:dyDescent="0.55000000000000004">
      <c r="A251">
        <f>Price!L251</f>
        <v>1772103300</v>
      </c>
      <c r="B251" t="b">
        <f>AND(Diagonals!Q251=Dual_Tema!J251,Trendlines!Q251=Dual_Tema!J251,KC!R251=Dual_Tema!J251,Pinbar!I251=Dual_Tema!J251,Price!L251=Dual_Tema!J251,SR_Levels!P251=Dual_Tema!J251,Tema_Hrma_Smma!K251=Dual_Tema!J251,HA!P251=Dual_Tema!J251,ZigZag!K251=Dual_Tema!J251,ZScore!O251=Dual_Tema!J251)</f>
        <v>1</v>
      </c>
      <c r="C251" t="str">
        <f>Price!B251</f>
        <v>XAUUSD</v>
      </c>
      <c r="D251" t="b">
        <f>AND(Diagonals!B251=Dual_Tema!B251,Trendlines!B251=Dual_Tema!B251,KC!B251=Dual_Tema!B251,Pinbar!B251=Dual_Tema!B251,Price!B251=Dual_Tema!B251,SR_Levels!B251=Dual_Tema!B251,Tema_Hrma_Smma!B251=Dual_Tema!B251,HA!B251=Dual_Tema!B251,ZigZag!B251=Dual_Tema!B251,ZScore!B251=Dual_Tema!B251)</f>
        <v>1</v>
      </c>
      <c r="E251" t="str">
        <f>Price!C251</f>
        <v>M5</v>
      </c>
      <c r="F251" t="b">
        <f>AND(Diagonals!C251=Dual_Tema!C251,Trendlines!C251=Dual_Tema!C251,KC!C251=Dual_Tema!C251,Pinbar!C251=Dual_Tema!C251,Price!C251=Dual_Tema!C251,SR_Levels!C251=Dual_Tema!C251,Tema_Hrma_Smma!C251=Dual_Tema!C251,HA!C251=Dual_Tema!C251,ZigZag!C251=Dual_Tema!C251,ZScore!C251=Dual_Tema!C251)</f>
        <v>1</v>
      </c>
      <c r="G251">
        <f>Price!D251</f>
        <v>5171.6099999999997</v>
      </c>
      <c r="H251" t="b">
        <f>AND(Diagonals!D251=Dual_Tema!D251,Trendlines!D251=Dual_Tema!D251,KC!D251=Dual_Tema!D251,Pinbar!D251=Dual_Tema!D251,Price!D251=Dual_Tema!D251,SR_Levels!D251=Dual_Tema!D251,Tema_Hrma_Smma!D251=Dual_Tema!D251,HA!D251=Dual_Tema!D251,ZigZag!D251=Dual_Tema!D251,ZScore!D251=Dual_Tema!D251)</f>
        <v>1</v>
      </c>
      <c r="J251" t="b">
        <f t="shared" si="3"/>
        <v>1</v>
      </c>
    </row>
    <row r="252" spans="1:10" x14ac:dyDescent="0.55000000000000004">
      <c r="A252">
        <f>Price!L252</f>
        <v>1772103600</v>
      </c>
      <c r="B252" t="b">
        <f>AND(Diagonals!Q252=Dual_Tema!J252,Trendlines!Q252=Dual_Tema!J252,KC!R252=Dual_Tema!J252,Pinbar!I252=Dual_Tema!J252,Price!L252=Dual_Tema!J252,SR_Levels!P252=Dual_Tema!J252,Tema_Hrma_Smma!K252=Dual_Tema!J252,HA!P252=Dual_Tema!J252,ZigZag!K252=Dual_Tema!J252,ZScore!O252=Dual_Tema!J252)</f>
        <v>1</v>
      </c>
      <c r="C252" t="str">
        <f>Price!B252</f>
        <v>XAUUSD</v>
      </c>
      <c r="D252" t="b">
        <f>AND(Diagonals!B252=Dual_Tema!B252,Trendlines!B252=Dual_Tema!B252,KC!B252=Dual_Tema!B252,Pinbar!B252=Dual_Tema!B252,Price!B252=Dual_Tema!B252,SR_Levels!B252=Dual_Tema!B252,Tema_Hrma_Smma!B252=Dual_Tema!B252,HA!B252=Dual_Tema!B252,ZigZag!B252=Dual_Tema!B252,ZScore!B252=Dual_Tema!B252)</f>
        <v>1</v>
      </c>
      <c r="E252" t="str">
        <f>Price!C252</f>
        <v>M5</v>
      </c>
      <c r="F252" t="b">
        <f>AND(Diagonals!C252=Dual_Tema!C252,Trendlines!C252=Dual_Tema!C252,KC!C252=Dual_Tema!C252,Pinbar!C252=Dual_Tema!C252,Price!C252=Dual_Tema!C252,SR_Levels!C252=Dual_Tema!C252,Tema_Hrma_Smma!C252=Dual_Tema!C252,HA!C252=Dual_Tema!C252,ZigZag!C252=Dual_Tema!C252,ZScore!C252=Dual_Tema!C252)</f>
        <v>1</v>
      </c>
      <c r="G252">
        <f>Price!D252</f>
        <v>5173.83</v>
      </c>
      <c r="H252" t="b">
        <f>AND(Diagonals!D252=Dual_Tema!D252,Trendlines!D252=Dual_Tema!D252,KC!D252=Dual_Tema!D252,Pinbar!D252=Dual_Tema!D252,Price!D252=Dual_Tema!D252,SR_Levels!D252=Dual_Tema!D252,Tema_Hrma_Smma!D252=Dual_Tema!D252,HA!D252=Dual_Tema!D252,ZigZag!D252=Dual_Tema!D252,ZScore!D252=Dual_Tema!D252)</f>
        <v>1</v>
      </c>
      <c r="J252" t="b">
        <f t="shared" si="3"/>
        <v>1</v>
      </c>
    </row>
    <row r="253" spans="1:10" x14ac:dyDescent="0.55000000000000004">
      <c r="A253">
        <f>Price!L253</f>
        <v>1772103900</v>
      </c>
      <c r="B253" t="b">
        <f>AND(Diagonals!Q253=Dual_Tema!J253,Trendlines!Q253=Dual_Tema!J253,KC!R253=Dual_Tema!J253,Pinbar!I253=Dual_Tema!J253,Price!L253=Dual_Tema!J253,SR_Levels!P253=Dual_Tema!J253,Tema_Hrma_Smma!K253=Dual_Tema!J253,HA!P253=Dual_Tema!J253,ZigZag!K253=Dual_Tema!J253,ZScore!O253=Dual_Tema!J253)</f>
        <v>1</v>
      </c>
      <c r="C253" t="str">
        <f>Price!B253</f>
        <v>XAUUSD</v>
      </c>
      <c r="D253" t="b">
        <f>AND(Diagonals!B253=Dual_Tema!B253,Trendlines!B253=Dual_Tema!B253,KC!B253=Dual_Tema!B253,Pinbar!B253=Dual_Tema!B253,Price!B253=Dual_Tema!B253,SR_Levels!B253=Dual_Tema!B253,Tema_Hrma_Smma!B253=Dual_Tema!B253,HA!B253=Dual_Tema!B253,ZigZag!B253=Dual_Tema!B253,ZScore!B253=Dual_Tema!B253)</f>
        <v>1</v>
      </c>
      <c r="E253" t="str">
        <f>Price!C253</f>
        <v>M5</v>
      </c>
      <c r="F253" t="b">
        <f>AND(Diagonals!C253=Dual_Tema!C253,Trendlines!C253=Dual_Tema!C253,KC!C253=Dual_Tema!C253,Pinbar!C253=Dual_Tema!C253,Price!C253=Dual_Tema!C253,SR_Levels!C253=Dual_Tema!C253,Tema_Hrma_Smma!C253=Dual_Tema!C253,HA!C253=Dual_Tema!C253,ZigZag!C253=Dual_Tema!C253,ZScore!C253=Dual_Tema!C253)</f>
        <v>1</v>
      </c>
      <c r="G253">
        <f>Price!D253</f>
        <v>5177.33</v>
      </c>
      <c r="H253" t="b">
        <f>AND(Diagonals!D253=Dual_Tema!D253,Trendlines!D253=Dual_Tema!D253,KC!D253=Dual_Tema!D253,Pinbar!D253=Dual_Tema!D253,Price!D253=Dual_Tema!D253,SR_Levels!D253=Dual_Tema!D253,Tema_Hrma_Smma!D253=Dual_Tema!D253,HA!D253=Dual_Tema!D253,ZigZag!D253=Dual_Tema!D253,ZScore!D253=Dual_Tema!D253)</f>
        <v>1</v>
      </c>
      <c r="J253" t="b">
        <f t="shared" si="3"/>
        <v>1</v>
      </c>
    </row>
    <row r="254" spans="1:10" x14ac:dyDescent="0.55000000000000004">
      <c r="A254">
        <f>Price!L254</f>
        <v>1772104200</v>
      </c>
      <c r="B254" t="b">
        <f>AND(Diagonals!Q254=Dual_Tema!J254,Trendlines!Q254=Dual_Tema!J254,KC!R254=Dual_Tema!J254,Pinbar!I254=Dual_Tema!J254,Price!L254=Dual_Tema!J254,SR_Levels!P254=Dual_Tema!J254,Tema_Hrma_Smma!K254=Dual_Tema!J254,HA!P254=Dual_Tema!J254,ZigZag!K254=Dual_Tema!J254,ZScore!O254=Dual_Tema!J254)</f>
        <v>1</v>
      </c>
      <c r="C254" t="str">
        <f>Price!B254</f>
        <v>XAUUSD</v>
      </c>
      <c r="D254" t="b">
        <f>AND(Diagonals!B254=Dual_Tema!B254,Trendlines!B254=Dual_Tema!B254,KC!B254=Dual_Tema!B254,Pinbar!B254=Dual_Tema!B254,Price!B254=Dual_Tema!B254,SR_Levels!B254=Dual_Tema!B254,Tema_Hrma_Smma!B254=Dual_Tema!B254,HA!B254=Dual_Tema!B254,ZigZag!B254=Dual_Tema!B254,ZScore!B254=Dual_Tema!B254)</f>
        <v>1</v>
      </c>
      <c r="E254" t="str">
        <f>Price!C254</f>
        <v>M5</v>
      </c>
      <c r="F254" t="b">
        <f>AND(Diagonals!C254=Dual_Tema!C254,Trendlines!C254=Dual_Tema!C254,KC!C254=Dual_Tema!C254,Pinbar!C254=Dual_Tema!C254,Price!C254=Dual_Tema!C254,SR_Levels!C254=Dual_Tema!C254,Tema_Hrma_Smma!C254=Dual_Tema!C254,HA!C254=Dual_Tema!C254,ZigZag!C254=Dual_Tema!C254,ZScore!C254=Dual_Tema!C254)</f>
        <v>1</v>
      </c>
      <c r="G254">
        <f>Price!D254</f>
        <v>5175.8500000000004</v>
      </c>
      <c r="H254" t="b">
        <f>AND(Diagonals!D254=Dual_Tema!D254,Trendlines!D254=Dual_Tema!D254,KC!D254=Dual_Tema!D254,Pinbar!D254=Dual_Tema!D254,Price!D254=Dual_Tema!D254,SR_Levels!D254=Dual_Tema!D254,Tema_Hrma_Smma!D254=Dual_Tema!D254,HA!D254=Dual_Tema!D254,ZigZag!D254=Dual_Tema!D254,ZScore!D254=Dual_Tema!D254)</f>
        <v>1</v>
      </c>
      <c r="J254" t="b">
        <f t="shared" si="3"/>
        <v>1</v>
      </c>
    </row>
    <row r="255" spans="1:10" x14ac:dyDescent="0.55000000000000004">
      <c r="A255">
        <f>Price!L255</f>
        <v>1772104500</v>
      </c>
      <c r="B255" t="b">
        <f>AND(Diagonals!Q255=Dual_Tema!J255,Trendlines!Q255=Dual_Tema!J255,KC!R255=Dual_Tema!J255,Pinbar!I255=Dual_Tema!J255,Price!L255=Dual_Tema!J255,SR_Levels!P255=Dual_Tema!J255,Tema_Hrma_Smma!K255=Dual_Tema!J255,HA!P255=Dual_Tema!J255,ZigZag!K255=Dual_Tema!J255,ZScore!O255=Dual_Tema!J255)</f>
        <v>1</v>
      </c>
      <c r="C255" t="str">
        <f>Price!B255</f>
        <v>XAUUSD</v>
      </c>
      <c r="D255" t="b">
        <f>AND(Diagonals!B255=Dual_Tema!B255,Trendlines!B255=Dual_Tema!B255,KC!B255=Dual_Tema!B255,Pinbar!B255=Dual_Tema!B255,Price!B255=Dual_Tema!B255,SR_Levels!B255=Dual_Tema!B255,Tema_Hrma_Smma!B255=Dual_Tema!B255,HA!B255=Dual_Tema!B255,ZigZag!B255=Dual_Tema!B255,ZScore!B255=Dual_Tema!B255)</f>
        <v>1</v>
      </c>
      <c r="E255" t="str">
        <f>Price!C255</f>
        <v>M5</v>
      </c>
      <c r="F255" t="b">
        <f>AND(Diagonals!C255=Dual_Tema!C255,Trendlines!C255=Dual_Tema!C255,KC!C255=Dual_Tema!C255,Pinbar!C255=Dual_Tema!C255,Price!C255=Dual_Tema!C255,SR_Levels!C255=Dual_Tema!C255,Tema_Hrma_Smma!C255=Dual_Tema!C255,HA!C255=Dual_Tema!C255,ZigZag!C255=Dual_Tema!C255,ZScore!C255=Dual_Tema!C255)</f>
        <v>1</v>
      </c>
      <c r="G255">
        <f>Price!D255</f>
        <v>5175.54</v>
      </c>
      <c r="H255" t="b">
        <f>AND(Diagonals!D255=Dual_Tema!D255,Trendlines!D255=Dual_Tema!D255,KC!D255=Dual_Tema!D255,Pinbar!D255=Dual_Tema!D255,Price!D255=Dual_Tema!D255,SR_Levels!D255=Dual_Tema!D255,Tema_Hrma_Smma!D255=Dual_Tema!D255,HA!D255=Dual_Tema!D255,ZigZag!D255=Dual_Tema!D255,ZScore!D255=Dual_Tema!D255)</f>
        <v>1</v>
      </c>
      <c r="J255" t="b">
        <f t="shared" si="3"/>
        <v>1</v>
      </c>
    </row>
    <row r="256" spans="1:10" x14ac:dyDescent="0.55000000000000004">
      <c r="A256">
        <f>Price!L256</f>
        <v>1772104800</v>
      </c>
      <c r="B256" t="b">
        <f>AND(Diagonals!Q256=Dual_Tema!J256,Trendlines!Q256=Dual_Tema!J256,KC!R256=Dual_Tema!J256,Pinbar!I256=Dual_Tema!J256,Price!L256=Dual_Tema!J256,SR_Levels!P256=Dual_Tema!J256,Tema_Hrma_Smma!K256=Dual_Tema!J256,HA!P256=Dual_Tema!J256,ZigZag!K256=Dual_Tema!J256,ZScore!O256=Dual_Tema!J256)</f>
        <v>1</v>
      </c>
      <c r="C256" t="str">
        <f>Price!B256</f>
        <v>XAUUSD</v>
      </c>
      <c r="D256" t="b">
        <f>AND(Diagonals!B256=Dual_Tema!B256,Trendlines!B256=Dual_Tema!B256,KC!B256=Dual_Tema!B256,Pinbar!B256=Dual_Tema!B256,Price!B256=Dual_Tema!B256,SR_Levels!B256=Dual_Tema!B256,Tema_Hrma_Smma!B256=Dual_Tema!B256,HA!B256=Dual_Tema!B256,ZigZag!B256=Dual_Tema!B256,ZScore!B256=Dual_Tema!B256)</f>
        <v>1</v>
      </c>
      <c r="E256" t="str">
        <f>Price!C256</f>
        <v>M5</v>
      </c>
      <c r="F256" t="b">
        <f>AND(Diagonals!C256=Dual_Tema!C256,Trendlines!C256=Dual_Tema!C256,KC!C256=Dual_Tema!C256,Pinbar!C256=Dual_Tema!C256,Price!C256=Dual_Tema!C256,SR_Levels!C256=Dual_Tema!C256,Tema_Hrma_Smma!C256=Dual_Tema!C256,HA!C256=Dual_Tema!C256,ZigZag!C256=Dual_Tema!C256,ZScore!C256=Dual_Tema!C256)</f>
        <v>1</v>
      </c>
      <c r="G256">
        <f>Price!D256</f>
        <v>5171.7</v>
      </c>
      <c r="H256" t="b">
        <f>AND(Diagonals!D256=Dual_Tema!D256,Trendlines!D256=Dual_Tema!D256,KC!D256=Dual_Tema!D256,Pinbar!D256=Dual_Tema!D256,Price!D256=Dual_Tema!D256,SR_Levels!D256=Dual_Tema!D256,Tema_Hrma_Smma!D256=Dual_Tema!D256,HA!D256=Dual_Tema!D256,ZigZag!D256=Dual_Tema!D256,ZScore!D256=Dual_Tema!D256)</f>
        <v>1</v>
      </c>
      <c r="J256" t="b">
        <f t="shared" si="3"/>
        <v>1</v>
      </c>
    </row>
    <row r="257" spans="1:10" x14ac:dyDescent="0.55000000000000004">
      <c r="A257">
        <f>Price!L257</f>
        <v>1772105100</v>
      </c>
      <c r="B257" t="b">
        <f>AND(Diagonals!Q257=Dual_Tema!J257,Trendlines!Q257=Dual_Tema!J257,KC!R257=Dual_Tema!J257,Pinbar!I257=Dual_Tema!J257,Price!L257=Dual_Tema!J257,SR_Levels!P257=Dual_Tema!J257,Tema_Hrma_Smma!K257=Dual_Tema!J257,HA!P257=Dual_Tema!J257,ZigZag!K257=Dual_Tema!J257,ZScore!O257=Dual_Tema!J257)</f>
        <v>1</v>
      </c>
      <c r="C257" t="str">
        <f>Price!B257</f>
        <v>XAUUSD</v>
      </c>
      <c r="D257" t="b">
        <f>AND(Diagonals!B257=Dual_Tema!B257,Trendlines!B257=Dual_Tema!B257,KC!B257=Dual_Tema!B257,Pinbar!B257=Dual_Tema!B257,Price!B257=Dual_Tema!B257,SR_Levels!B257=Dual_Tema!B257,Tema_Hrma_Smma!B257=Dual_Tema!B257,HA!B257=Dual_Tema!B257,ZigZag!B257=Dual_Tema!B257,ZScore!B257=Dual_Tema!B257)</f>
        <v>1</v>
      </c>
      <c r="E257" t="str">
        <f>Price!C257</f>
        <v>M5</v>
      </c>
      <c r="F257" t="b">
        <f>AND(Diagonals!C257=Dual_Tema!C257,Trendlines!C257=Dual_Tema!C257,KC!C257=Dual_Tema!C257,Pinbar!C257=Dual_Tema!C257,Price!C257=Dual_Tema!C257,SR_Levels!C257=Dual_Tema!C257,Tema_Hrma_Smma!C257=Dual_Tema!C257,HA!C257=Dual_Tema!C257,ZigZag!C257=Dual_Tema!C257,ZScore!C257=Dual_Tema!C257)</f>
        <v>1</v>
      </c>
      <c r="G257">
        <f>Price!D257</f>
        <v>5171.88</v>
      </c>
      <c r="H257" t="b">
        <f>AND(Diagonals!D257=Dual_Tema!D257,Trendlines!D257=Dual_Tema!D257,KC!D257=Dual_Tema!D257,Pinbar!D257=Dual_Tema!D257,Price!D257=Dual_Tema!D257,SR_Levels!D257=Dual_Tema!D257,Tema_Hrma_Smma!D257=Dual_Tema!D257,HA!D257=Dual_Tema!D257,ZigZag!D257=Dual_Tema!D257,ZScore!D257=Dual_Tema!D257)</f>
        <v>1</v>
      </c>
      <c r="J257" t="b">
        <f t="shared" si="3"/>
        <v>1</v>
      </c>
    </row>
    <row r="258" spans="1:10" x14ac:dyDescent="0.55000000000000004">
      <c r="A258">
        <f>Price!L258</f>
        <v>1772105400</v>
      </c>
      <c r="B258" t="b">
        <f>AND(Diagonals!Q258=Dual_Tema!J258,Trendlines!Q258=Dual_Tema!J258,KC!R258=Dual_Tema!J258,Pinbar!I258=Dual_Tema!J258,Price!L258=Dual_Tema!J258,SR_Levels!P258=Dual_Tema!J258,Tema_Hrma_Smma!K258=Dual_Tema!J258,HA!P258=Dual_Tema!J258,ZigZag!K258=Dual_Tema!J258,ZScore!O258=Dual_Tema!J258)</f>
        <v>1</v>
      </c>
      <c r="C258" t="str">
        <f>Price!B258</f>
        <v>XAUUSD</v>
      </c>
      <c r="D258" t="b">
        <f>AND(Diagonals!B258=Dual_Tema!B258,Trendlines!B258=Dual_Tema!B258,KC!B258=Dual_Tema!B258,Pinbar!B258=Dual_Tema!B258,Price!B258=Dual_Tema!B258,SR_Levels!B258=Dual_Tema!B258,Tema_Hrma_Smma!B258=Dual_Tema!B258,HA!B258=Dual_Tema!B258,ZigZag!B258=Dual_Tema!B258,ZScore!B258=Dual_Tema!B258)</f>
        <v>1</v>
      </c>
      <c r="E258" t="str">
        <f>Price!C258</f>
        <v>M5</v>
      </c>
      <c r="F258" t="b">
        <f>AND(Diagonals!C258=Dual_Tema!C258,Trendlines!C258=Dual_Tema!C258,KC!C258=Dual_Tema!C258,Pinbar!C258=Dual_Tema!C258,Price!C258=Dual_Tema!C258,SR_Levels!C258=Dual_Tema!C258,Tema_Hrma_Smma!C258=Dual_Tema!C258,HA!C258=Dual_Tema!C258,ZigZag!C258=Dual_Tema!C258,ZScore!C258=Dual_Tema!C258)</f>
        <v>1</v>
      </c>
      <c r="G258">
        <f>Price!D258</f>
        <v>5173.38</v>
      </c>
      <c r="H258" t="b">
        <f>AND(Diagonals!D258=Dual_Tema!D258,Trendlines!D258=Dual_Tema!D258,KC!D258=Dual_Tema!D258,Pinbar!D258=Dual_Tema!D258,Price!D258=Dual_Tema!D258,SR_Levels!D258=Dual_Tema!D258,Tema_Hrma_Smma!D258=Dual_Tema!D258,HA!D258=Dual_Tema!D258,ZigZag!D258=Dual_Tema!D258,ZScore!D258=Dual_Tema!D258)</f>
        <v>1</v>
      </c>
      <c r="J258" t="b">
        <f t="shared" si="3"/>
        <v>1</v>
      </c>
    </row>
    <row r="259" spans="1:10" x14ac:dyDescent="0.55000000000000004">
      <c r="A259">
        <f>Price!L259</f>
        <v>1772105700</v>
      </c>
      <c r="B259" t="b">
        <f>AND(Diagonals!Q259=Dual_Tema!J259,Trendlines!Q259=Dual_Tema!J259,KC!R259=Dual_Tema!J259,Pinbar!I259=Dual_Tema!J259,Price!L259=Dual_Tema!J259,SR_Levels!P259=Dual_Tema!J259,Tema_Hrma_Smma!K259=Dual_Tema!J259,HA!P259=Dual_Tema!J259,ZigZag!K259=Dual_Tema!J259,ZScore!O259=Dual_Tema!J259)</f>
        <v>1</v>
      </c>
      <c r="C259" t="str">
        <f>Price!B259</f>
        <v>XAUUSD</v>
      </c>
      <c r="D259" t="b">
        <f>AND(Diagonals!B259=Dual_Tema!B259,Trendlines!B259=Dual_Tema!B259,KC!B259=Dual_Tema!B259,Pinbar!B259=Dual_Tema!B259,Price!B259=Dual_Tema!B259,SR_Levels!B259=Dual_Tema!B259,Tema_Hrma_Smma!B259=Dual_Tema!B259,HA!B259=Dual_Tema!B259,ZigZag!B259=Dual_Tema!B259,ZScore!B259=Dual_Tema!B259)</f>
        <v>1</v>
      </c>
      <c r="E259" t="str">
        <f>Price!C259</f>
        <v>M5</v>
      </c>
      <c r="F259" t="b">
        <f>AND(Diagonals!C259=Dual_Tema!C259,Trendlines!C259=Dual_Tema!C259,KC!C259=Dual_Tema!C259,Pinbar!C259=Dual_Tema!C259,Price!C259=Dual_Tema!C259,SR_Levels!C259=Dual_Tema!C259,Tema_Hrma_Smma!C259=Dual_Tema!C259,HA!C259=Dual_Tema!C259,ZigZag!C259=Dual_Tema!C259,ZScore!C259=Dual_Tema!C259)</f>
        <v>1</v>
      </c>
      <c r="G259">
        <f>Price!D259</f>
        <v>5173.54</v>
      </c>
      <c r="H259" t="b">
        <f>AND(Diagonals!D259=Dual_Tema!D259,Trendlines!D259=Dual_Tema!D259,KC!D259=Dual_Tema!D259,Pinbar!D259=Dual_Tema!D259,Price!D259=Dual_Tema!D259,SR_Levels!D259=Dual_Tema!D259,Tema_Hrma_Smma!D259=Dual_Tema!D259,HA!D259=Dual_Tema!D259,ZigZag!D259=Dual_Tema!D259,ZScore!D259=Dual_Tema!D259)</f>
        <v>1</v>
      </c>
      <c r="J259" t="b">
        <f t="shared" ref="J259:J322" si="4">AND(B259=TRUE,D259=TRUE,F259=TRUE,H259=TRUE)</f>
        <v>1</v>
      </c>
    </row>
    <row r="260" spans="1:10" x14ac:dyDescent="0.55000000000000004">
      <c r="A260">
        <f>Price!L260</f>
        <v>1772106000</v>
      </c>
      <c r="B260" t="b">
        <f>AND(Diagonals!Q260=Dual_Tema!J260,Trendlines!Q260=Dual_Tema!J260,KC!R260=Dual_Tema!J260,Pinbar!I260=Dual_Tema!J260,Price!L260=Dual_Tema!J260,SR_Levels!P260=Dual_Tema!J260,Tema_Hrma_Smma!K260=Dual_Tema!J260,HA!P260=Dual_Tema!J260,ZigZag!K260=Dual_Tema!J260,ZScore!O260=Dual_Tema!J260)</f>
        <v>1</v>
      </c>
      <c r="C260" t="str">
        <f>Price!B260</f>
        <v>XAUUSD</v>
      </c>
      <c r="D260" t="b">
        <f>AND(Diagonals!B260=Dual_Tema!B260,Trendlines!B260=Dual_Tema!B260,KC!B260=Dual_Tema!B260,Pinbar!B260=Dual_Tema!B260,Price!B260=Dual_Tema!B260,SR_Levels!B260=Dual_Tema!B260,Tema_Hrma_Smma!B260=Dual_Tema!B260,HA!B260=Dual_Tema!B260,ZigZag!B260=Dual_Tema!B260,ZScore!B260=Dual_Tema!B260)</f>
        <v>1</v>
      </c>
      <c r="E260" t="str">
        <f>Price!C260</f>
        <v>M5</v>
      </c>
      <c r="F260" t="b">
        <f>AND(Diagonals!C260=Dual_Tema!C260,Trendlines!C260=Dual_Tema!C260,KC!C260=Dual_Tema!C260,Pinbar!C260=Dual_Tema!C260,Price!C260=Dual_Tema!C260,SR_Levels!C260=Dual_Tema!C260,Tema_Hrma_Smma!C260=Dual_Tema!C260,HA!C260=Dual_Tema!C260,ZigZag!C260=Dual_Tema!C260,ZScore!C260=Dual_Tema!C260)</f>
        <v>1</v>
      </c>
      <c r="G260">
        <f>Price!D260</f>
        <v>5174.68</v>
      </c>
      <c r="H260" t="b">
        <f>AND(Diagonals!D260=Dual_Tema!D260,Trendlines!D260=Dual_Tema!D260,KC!D260=Dual_Tema!D260,Pinbar!D260=Dual_Tema!D260,Price!D260=Dual_Tema!D260,SR_Levels!D260=Dual_Tema!D260,Tema_Hrma_Smma!D260=Dual_Tema!D260,HA!D260=Dual_Tema!D260,ZigZag!D260=Dual_Tema!D260,ZScore!D260=Dual_Tema!D260)</f>
        <v>1</v>
      </c>
      <c r="J260" t="b">
        <f t="shared" si="4"/>
        <v>1</v>
      </c>
    </row>
    <row r="261" spans="1:10" x14ac:dyDescent="0.55000000000000004">
      <c r="A261">
        <f>Price!L261</f>
        <v>1772106300</v>
      </c>
      <c r="B261" t="b">
        <f>AND(Diagonals!Q261=Dual_Tema!J261,Trendlines!Q261=Dual_Tema!J261,KC!R261=Dual_Tema!J261,Pinbar!I261=Dual_Tema!J261,Price!L261=Dual_Tema!J261,SR_Levels!P261=Dual_Tema!J261,Tema_Hrma_Smma!K261=Dual_Tema!J261,HA!P261=Dual_Tema!J261,ZigZag!K261=Dual_Tema!J261,ZScore!O261=Dual_Tema!J261)</f>
        <v>1</v>
      </c>
      <c r="C261" t="str">
        <f>Price!B261</f>
        <v>XAUUSD</v>
      </c>
      <c r="D261" t="b">
        <f>AND(Diagonals!B261=Dual_Tema!B261,Trendlines!B261=Dual_Tema!B261,KC!B261=Dual_Tema!B261,Pinbar!B261=Dual_Tema!B261,Price!B261=Dual_Tema!B261,SR_Levels!B261=Dual_Tema!B261,Tema_Hrma_Smma!B261=Dual_Tema!B261,HA!B261=Dual_Tema!B261,ZigZag!B261=Dual_Tema!B261,ZScore!B261=Dual_Tema!B261)</f>
        <v>1</v>
      </c>
      <c r="E261" t="str">
        <f>Price!C261</f>
        <v>M5</v>
      </c>
      <c r="F261" t="b">
        <f>AND(Diagonals!C261=Dual_Tema!C261,Trendlines!C261=Dual_Tema!C261,KC!C261=Dual_Tema!C261,Pinbar!C261=Dual_Tema!C261,Price!C261=Dual_Tema!C261,SR_Levels!C261=Dual_Tema!C261,Tema_Hrma_Smma!C261=Dual_Tema!C261,HA!C261=Dual_Tema!C261,ZigZag!C261=Dual_Tema!C261,ZScore!C261=Dual_Tema!C261)</f>
        <v>1</v>
      </c>
      <c r="G261">
        <f>Price!D261</f>
        <v>5171.3999999999996</v>
      </c>
      <c r="H261" t="b">
        <f>AND(Diagonals!D261=Dual_Tema!D261,Trendlines!D261=Dual_Tema!D261,KC!D261=Dual_Tema!D261,Pinbar!D261=Dual_Tema!D261,Price!D261=Dual_Tema!D261,SR_Levels!D261=Dual_Tema!D261,Tema_Hrma_Smma!D261=Dual_Tema!D261,HA!D261=Dual_Tema!D261,ZigZag!D261=Dual_Tema!D261,ZScore!D261=Dual_Tema!D261)</f>
        <v>1</v>
      </c>
      <c r="J261" t="b">
        <f t="shared" si="4"/>
        <v>1</v>
      </c>
    </row>
    <row r="262" spans="1:10" x14ac:dyDescent="0.55000000000000004">
      <c r="A262">
        <f>Price!L262</f>
        <v>1772106600</v>
      </c>
      <c r="B262" t="b">
        <f>AND(Diagonals!Q262=Dual_Tema!J262,Trendlines!Q262=Dual_Tema!J262,KC!R262=Dual_Tema!J262,Pinbar!I262=Dual_Tema!J262,Price!L262=Dual_Tema!J262,SR_Levels!P262=Dual_Tema!J262,Tema_Hrma_Smma!K262=Dual_Tema!J262,HA!P262=Dual_Tema!J262,ZigZag!K262=Dual_Tema!J262,ZScore!O262=Dual_Tema!J262)</f>
        <v>1</v>
      </c>
      <c r="C262" t="str">
        <f>Price!B262</f>
        <v>XAUUSD</v>
      </c>
      <c r="D262" t="b">
        <f>AND(Diagonals!B262=Dual_Tema!B262,Trendlines!B262=Dual_Tema!B262,KC!B262=Dual_Tema!B262,Pinbar!B262=Dual_Tema!B262,Price!B262=Dual_Tema!B262,SR_Levels!B262=Dual_Tema!B262,Tema_Hrma_Smma!B262=Dual_Tema!B262,HA!B262=Dual_Tema!B262,ZigZag!B262=Dual_Tema!B262,ZScore!B262=Dual_Tema!B262)</f>
        <v>1</v>
      </c>
      <c r="E262" t="str">
        <f>Price!C262</f>
        <v>M5</v>
      </c>
      <c r="F262" t="b">
        <f>AND(Diagonals!C262=Dual_Tema!C262,Trendlines!C262=Dual_Tema!C262,KC!C262=Dual_Tema!C262,Pinbar!C262=Dual_Tema!C262,Price!C262=Dual_Tema!C262,SR_Levels!C262=Dual_Tema!C262,Tema_Hrma_Smma!C262=Dual_Tema!C262,HA!C262=Dual_Tema!C262,ZigZag!C262=Dual_Tema!C262,ZScore!C262=Dual_Tema!C262)</f>
        <v>1</v>
      </c>
      <c r="G262">
        <f>Price!D262</f>
        <v>5163.51</v>
      </c>
      <c r="H262" t="b">
        <f>AND(Diagonals!D262=Dual_Tema!D262,Trendlines!D262=Dual_Tema!D262,KC!D262=Dual_Tema!D262,Pinbar!D262=Dual_Tema!D262,Price!D262=Dual_Tema!D262,SR_Levels!D262=Dual_Tema!D262,Tema_Hrma_Smma!D262=Dual_Tema!D262,HA!D262=Dual_Tema!D262,ZigZag!D262=Dual_Tema!D262,ZScore!D262=Dual_Tema!D262)</f>
        <v>1</v>
      </c>
      <c r="J262" t="b">
        <f t="shared" si="4"/>
        <v>1</v>
      </c>
    </row>
    <row r="263" spans="1:10" x14ac:dyDescent="0.55000000000000004">
      <c r="A263">
        <f>Price!L263</f>
        <v>1772106900</v>
      </c>
      <c r="B263" t="b">
        <f>AND(Diagonals!Q263=Dual_Tema!J263,Trendlines!Q263=Dual_Tema!J263,KC!R263=Dual_Tema!J263,Pinbar!I263=Dual_Tema!J263,Price!L263=Dual_Tema!J263,SR_Levels!P263=Dual_Tema!J263,Tema_Hrma_Smma!K263=Dual_Tema!J263,HA!P263=Dual_Tema!J263,ZigZag!K263=Dual_Tema!J263,ZScore!O263=Dual_Tema!J263)</f>
        <v>1</v>
      </c>
      <c r="C263" t="str">
        <f>Price!B263</f>
        <v>XAUUSD</v>
      </c>
      <c r="D263" t="b">
        <f>AND(Diagonals!B263=Dual_Tema!B263,Trendlines!B263=Dual_Tema!B263,KC!B263=Dual_Tema!B263,Pinbar!B263=Dual_Tema!B263,Price!B263=Dual_Tema!B263,SR_Levels!B263=Dual_Tema!B263,Tema_Hrma_Smma!B263=Dual_Tema!B263,HA!B263=Dual_Tema!B263,ZigZag!B263=Dual_Tema!B263,ZScore!B263=Dual_Tema!B263)</f>
        <v>1</v>
      </c>
      <c r="E263" t="str">
        <f>Price!C263</f>
        <v>M5</v>
      </c>
      <c r="F263" t="b">
        <f>AND(Diagonals!C263=Dual_Tema!C263,Trendlines!C263=Dual_Tema!C263,KC!C263=Dual_Tema!C263,Pinbar!C263=Dual_Tema!C263,Price!C263=Dual_Tema!C263,SR_Levels!C263=Dual_Tema!C263,Tema_Hrma_Smma!C263=Dual_Tema!C263,HA!C263=Dual_Tema!C263,ZigZag!C263=Dual_Tema!C263,ZScore!C263=Dual_Tema!C263)</f>
        <v>1</v>
      </c>
      <c r="G263">
        <f>Price!D263</f>
        <v>5164.71</v>
      </c>
      <c r="H263" t="b">
        <f>AND(Diagonals!D263=Dual_Tema!D263,Trendlines!D263=Dual_Tema!D263,KC!D263=Dual_Tema!D263,Pinbar!D263=Dual_Tema!D263,Price!D263=Dual_Tema!D263,SR_Levels!D263=Dual_Tema!D263,Tema_Hrma_Smma!D263=Dual_Tema!D263,HA!D263=Dual_Tema!D263,ZigZag!D263=Dual_Tema!D263,ZScore!D263=Dual_Tema!D263)</f>
        <v>1</v>
      </c>
      <c r="J263" t="b">
        <f t="shared" si="4"/>
        <v>1</v>
      </c>
    </row>
    <row r="264" spans="1:10" x14ac:dyDescent="0.55000000000000004">
      <c r="A264">
        <f>Price!L264</f>
        <v>1772107200</v>
      </c>
      <c r="B264" t="b">
        <f>AND(Diagonals!Q264=Dual_Tema!J264,Trendlines!Q264=Dual_Tema!J264,KC!R264=Dual_Tema!J264,Pinbar!I264=Dual_Tema!J264,Price!L264=Dual_Tema!J264,SR_Levels!P264=Dual_Tema!J264,Tema_Hrma_Smma!K264=Dual_Tema!J264,HA!P264=Dual_Tema!J264,ZigZag!K264=Dual_Tema!J264,ZScore!O264=Dual_Tema!J264)</f>
        <v>1</v>
      </c>
      <c r="C264" t="str">
        <f>Price!B264</f>
        <v>XAUUSD</v>
      </c>
      <c r="D264" t="b">
        <f>AND(Diagonals!B264=Dual_Tema!B264,Trendlines!B264=Dual_Tema!B264,KC!B264=Dual_Tema!B264,Pinbar!B264=Dual_Tema!B264,Price!B264=Dual_Tema!B264,SR_Levels!B264=Dual_Tema!B264,Tema_Hrma_Smma!B264=Dual_Tema!B264,HA!B264=Dual_Tema!B264,ZigZag!B264=Dual_Tema!B264,ZScore!B264=Dual_Tema!B264)</f>
        <v>1</v>
      </c>
      <c r="E264" t="str">
        <f>Price!C264</f>
        <v>M5</v>
      </c>
      <c r="F264" t="b">
        <f>AND(Diagonals!C264=Dual_Tema!C264,Trendlines!C264=Dual_Tema!C264,KC!C264=Dual_Tema!C264,Pinbar!C264=Dual_Tema!C264,Price!C264=Dual_Tema!C264,SR_Levels!C264=Dual_Tema!C264,Tema_Hrma_Smma!C264=Dual_Tema!C264,HA!C264=Dual_Tema!C264,ZigZag!C264=Dual_Tema!C264,ZScore!C264=Dual_Tema!C264)</f>
        <v>1</v>
      </c>
      <c r="G264">
        <f>Price!D264</f>
        <v>5165.67</v>
      </c>
      <c r="H264" t="b">
        <f>AND(Diagonals!D264=Dual_Tema!D264,Trendlines!D264=Dual_Tema!D264,KC!D264=Dual_Tema!D264,Pinbar!D264=Dual_Tema!D264,Price!D264=Dual_Tema!D264,SR_Levels!D264=Dual_Tema!D264,Tema_Hrma_Smma!D264=Dual_Tema!D264,HA!D264=Dual_Tema!D264,ZigZag!D264=Dual_Tema!D264,ZScore!D264=Dual_Tema!D264)</f>
        <v>1</v>
      </c>
      <c r="J264" t="b">
        <f t="shared" si="4"/>
        <v>1</v>
      </c>
    </row>
    <row r="265" spans="1:10" x14ac:dyDescent="0.55000000000000004">
      <c r="A265">
        <f>Price!L265</f>
        <v>1772107500</v>
      </c>
      <c r="B265" t="b">
        <f>AND(Diagonals!Q265=Dual_Tema!J265,Trendlines!Q265=Dual_Tema!J265,KC!R265=Dual_Tema!J265,Pinbar!I265=Dual_Tema!J265,Price!L265=Dual_Tema!J265,SR_Levels!P265=Dual_Tema!J265,Tema_Hrma_Smma!K265=Dual_Tema!J265,HA!P265=Dual_Tema!J265,ZigZag!K265=Dual_Tema!J265,ZScore!O265=Dual_Tema!J265)</f>
        <v>1</v>
      </c>
      <c r="C265" t="str">
        <f>Price!B265</f>
        <v>XAUUSD</v>
      </c>
      <c r="D265" t="b">
        <f>AND(Diagonals!B265=Dual_Tema!B265,Trendlines!B265=Dual_Tema!B265,KC!B265=Dual_Tema!B265,Pinbar!B265=Dual_Tema!B265,Price!B265=Dual_Tema!B265,SR_Levels!B265=Dual_Tema!B265,Tema_Hrma_Smma!B265=Dual_Tema!B265,HA!B265=Dual_Tema!B265,ZigZag!B265=Dual_Tema!B265,ZScore!B265=Dual_Tema!B265)</f>
        <v>1</v>
      </c>
      <c r="E265" t="str">
        <f>Price!C265</f>
        <v>M5</v>
      </c>
      <c r="F265" t="b">
        <f>AND(Diagonals!C265=Dual_Tema!C265,Trendlines!C265=Dual_Tema!C265,KC!C265=Dual_Tema!C265,Pinbar!C265=Dual_Tema!C265,Price!C265=Dual_Tema!C265,SR_Levels!C265=Dual_Tema!C265,Tema_Hrma_Smma!C265=Dual_Tema!C265,HA!C265=Dual_Tema!C265,ZigZag!C265=Dual_Tema!C265,ZScore!C265=Dual_Tema!C265)</f>
        <v>1</v>
      </c>
      <c r="G265">
        <f>Price!D265</f>
        <v>5169.1499999999996</v>
      </c>
      <c r="H265" t="b">
        <f>AND(Diagonals!D265=Dual_Tema!D265,Trendlines!D265=Dual_Tema!D265,KC!D265=Dual_Tema!D265,Pinbar!D265=Dual_Tema!D265,Price!D265=Dual_Tema!D265,SR_Levels!D265=Dual_Tema!D265,Tema_Hrma_Smma!D265=Dual_Tema!D265,HA!D265=Dual_Tema!D265,ZigZag!D265=Dual_Tema!D265,ZScore!D265=Dual_Tema!D265)</f>
        <v>1</v>
      </c>
      <c r="J265" t="b">
        <f t="shared" si="4"/>
        <v>1</v>
      </c>
    </row>
    <row r="266" spans="1:10" x14ac:dyDescent="0.55000000000000004">
      <c r="A266">
        <f>Price!L266</f>
        <v>1772107800</v>
      </c>
      <c r="B266" t="b">
        <f>AND(Diagonals!Q266=Dual_Tema!J266,Trendlines!Q266=Dual_Tema!J266,KC!R266=Dual_Tema!J266,Pinbar!I266=Dual_Tema!J266,Price!L266=Dual_Tema!J266,SR_Levels!P266=Dual_Tema!J266,Tema_Hrma_Smma!K266=Dual_Tema!J266,HA!P266=Dual_Tema!J266,ZigZag!K266=Dual_Tema!J266,ZScore!O266=Dual_Tema!J266)</f>
        <v>1</v>
      </c>
      <c r="C266" t="str">
        <f>Price!B266</f>
        <v>XAUUSD</v>
      </c>
      <c r="D266" t="b">
        <f>AND(Diagonals!B266=Dual_Tema!B266,Trendlines!B266=Dual_Tema!B266,KC!B266=Dual_Tema!B266,Pinbar!B266=Dual_Tema!B266,Price!B266=Dual_Tema!B266,SR_Levels!B266=Dual_Tema!B266,Tema_Hrma_Smma!B266=Dual_Tema!B266,HA!B266=Dual_Tema!B266,ZigZag!B266=Dual_Tema!B266,ZScore!B266=Dual_Tema!B266)</f>
        <v>1</v>
      </c>
      <c r="E266" t="str">
        <f>Price!C266</f>
        <v>M5</v>
      </c>
      <c r="F266" t="b">
        <f>AND(Diagonals!C266=Dual_Tema!C266,Trendlines!C266=Dual_Tema!C266,KC!C266=Dual_Tema!C266,Pinbar!C266=Dual_Tema!C266,Price!C266=Dual_Tema!C266,SR_Levels!C266=Dual_Tema!C266,Tema_Hrma_Smma!C266=Dual_Tema!C266,HA!C266=Dual_Tema!C266,ZigZag!C266=Dual_Tema!C266,ZScore!C266=Dual_Tema!C266)</f>
        <v>1</v>
      </c>
      <c r="G266">
        <f>Price!D266</f>
        <v>5168.46</v>
      </c>
      <c r="H266" t="b">
        <f>AND(Diagonals!D266=Dual_Tema!D266,Trendlines!D266=Dual_Tema!D266,KC!D266=Dual_Tema!D266,Pinbar!D266=Dual_Tema!D266,Price!D266=Dual_Tema!D266,SR_Levels!D266=Dual_Tema!D266,Tema_Hrma_Smma!D266=Dual_Tema!D266,HA!D266=Dual_Tema!D266,ZigZag!D266=Dual_Tema!D266,ZScore!D266=Dual_Tema!D266)</f>
        <v>1</v>
      </c>
      <c r="J266" t="b">
        <f t="shared" si="4"/>
        <v>1</v>
      </c>
    </row>
    <row r="267" spans="1:10" x14ac:dyDescent="0.55000000000000004">
      <c r="A267">
        <f>Price!L267</f>
        <v>1772108100</v>
      </c>
      <c r="B267" t="b">
        <f>AND(Diagonals!Q267=Dual_Tema!J267,Trendlines!Q267=Dual_Tema!J267,KC!R267=Dual_Tema!J267,Pinbar!I267=Dual_Tema!J267,Price!L267=Dual_Tema!J267,SR_Levels!P267=Dual_Tema!J267,Tema_Hrma_Smma!K267=Dual_Tema!J267,HA!P267=Dual_Tema!J267,ZigZag!K267=Dual_Tema!J267,ZScore!O267=Dual_Tema!J267)</f>
        <v>1</v>
      </c>
      <c r="C267" t="str">
        <f>Price!B267</f>
        <v>XAUUSD</v>
      </c>
      <c r="D267" t="b">
        <f>AND(Diagonals!B267=Dual_Tema!B267,Trendlines!B267=Dual_Tema!B267,KC!B267=Dual_Tema!B267,Pinbar!B267=Dual_Tema!B267,Price!B267=Dual_Tema!B267,SR_Levels!B267=Dual_Tema!B267,Tema_Hrma_Smma!B267=Dual_Tema!B267,HA!B267=Dual_Tema!B267,ZigZag!B267=Dual_Tema!B267,ZScore!B267=Dual_Tema!B267)</f>
        <v>1</v>
      </c>
      <c r="E267" t="str">
        <f>Price!C267</f>
        <v>M5</v>
      </c>
      <c r="F267" t="b">
        <f>AND(Diagonals!C267=Dual_Tema!C267,Trendlines!C267=Dual_Tema!C267,KC!C267=Dual_Tema!C267,Pinbar!C267=Dual_Tema!C267,Price!C267=Dual_Tema!C267,SR_Levels!C267=Dual_Tema!C267,Tema_Hrma_Smma!C267=Dual_Tema!C267,HA!C267=Dual_Tema!C267,ZigZag!C267=Dual_Tema!C267,ZScore!C267=Dual_Tema!C267)</f>
        <v>1</v>
      </c>
      <c r="G267">
        <f>Price!D267</f>
        <v>5172.18</v>
      </c>
      <c r="H267" t="b">
        <f>AND(Diagonals!D267=Dual_Tema!D267,Trendlines!D267=Dual_Tema!D267,KC!D267=Dual_Tema!D267,Pinbar!D267=Dual_Tema!D267,Price!D267=Dual_Tema!D267,SR_Levels!D267=Dual_Tema!D267,Tema_Hrma_Smma!D267=Dual_Tema!D267,HA!D267=Dual_Tema!D267,ZigZag!D267=Dual_Tema!D267,ZScore!D267=Dual_Tema!D267)</f>
        <v>1</v>
      </c>
      <c r="J267" t="b">
        <f t="shared" si="4"/>
        <v>1</v>
      </c>
    </row>
    <row r="268" spans="1:10" x14ac:dyDescent="0.55000000000000004">
      <c r="A268">
        <f>Price!L268</f>
        <v>1772108400</v>
      </c>
      <c r="B268" t="b">
        <f>AND(Diagonals!Q268=Dual_Tema!J268,Trendlines!Q268=Dual_Tema!J268,KC!R268=Dual_Tema!J268,Pinbar!I268=Dual_Tema!J268,Price!L268=Dual_Tema!J268,SR_Levels!P268=Dual_Tema!J268,Tema_Hrma_Smma!K268=Dual_Tema!J268,HA!P268=Dual_Tema!J268,ZigZag!K268=Dual_Tema!J268,ZScore!O268=Dual_Tema!J268)</f>
        <v>1</v>
      </c>
      <c r="C268" t="str">
        <f>Price!B268</f>
        <v>XAUUSD</v>
      </c>
      <c r="D268" t="b">
        <f>AND(Diagonals!B268=Dual_Tema!B268,Trendlines!B268=Dual_Tema!B268,KC!B268=Dual_Tema!B268,Pinbar!B268=Dual_Tema!B268,Price!B268=Dual_Tema!B268,SR_Levels!B268=Dual_Tema!B268,Tema_Hrma_Smma!B268=Dual_Tema!B268,HA!B268=Dual_Tema!B268,ZigZag!B268=Dual_Tema!B268,ZScore!B268=Dual_Tema!B268)</f>
        <v>1</v>
      </c>
      <c r="E268" t="str">
        <f>Price!C268</f>
        <v>M5</v>
      </c>
      <c r="F268" t="b">
        <f>AND(Diagonals!C268=Dual_Tema!C268,Trendlines!C268=Dual_Tema!C268,KC!C268=Dual_Tema!C268,Pinbar!C268=Dual_Tema!C268,Price!C268=Dual_Tema!C268,SR_Levels!C268=Dual_Tema!C268,Tema_Hrma_Smma!C268=Dual_Tema!C268,HA!C268=Dual_Tema!C268,ZigZag!C268=Dual_Tema!C268,ZScore!C268=Dual_Tema!C268)</f>
        <v>1</v>
      </c>
      <c r="G268">
        <f>Price!D268</f>
        <v>5176.5200000000004</v>
      </c>
      <c r="H268" t="b">
        <f>AND(Diagonals!D268=Dual_Tema!D268,Trendlines!D268=Dual_Tema!D268,KC!D268=Dual_Tema!D268,Pinbar!D268=Dual_Tema!D268,Price!D268=Dual_Tema!D268,SR_Levels!D268=Dual_Tema!D268,Tema_Hrma_Smma!D268=Dual_Tema!D268,HA!D268=Dual_Tema!D268,ZigZag!D268=Dual_Tema!D268,ZScore!D268=Dual_Tema!D268)</f>
        <v>1</v>
      </c>
      <c r="J268" t="b">
        <f t="shared" si="4"/>
        <v>1</v>
      </c>
    </row>
    <row r="269" spans="1:10" x14ac:dyDescent="0.55000000000000004">
      <c r="A269">
        <f>Price!L269</f>
        <v>1772108700</v>
      </c>
      <c r="B269" t="b">
        <f>AND(Diagonals!Q269=Dual_Tema!J269,Trendlines!Q269=Dual_Tema!J269,KC!R269=Dual_Tema!J269,Pinbar!I269=Dual_Tema!J269,Price!L269=Dual_Tema!J269,SR_Levels!P269=Dual_Tema!J269,Tema_Hrma_Smma!K269=Dual_Tema!J269,HA!P269=Dual_Tema!J269,ZigZag!K269=Dual_Tema!J269,ZScore!O269=Dual_Tema!J269)</f>
        <v>1</v>
      </c>
      <c r="C269" t="str">
        <f>Price!B269</f>
        <v>XAUUSD</v>
      </c>
      <c r="D269" t="b">
        <f>AND(Diagonals!B269=Dual_Tema!B269,Trendlines!B269=Dual_Tema!B269,KC!B269=Dual_Tema!B269,Pinbar!B269=Dual_Tema!B269,Price!B269=Dual_Tema!B269,SR_Levels!B269=Dual_Tema!B269,Tema_Hrma_Smma!B269=Dual_Tema!B269,HA!B269=Dual_Tema!B269,ZigZag!B269=Dual_Tema!B269,ZScore!B269=Dual_Tema!B269)</f>
        <v>1</v>
      </c>
      <c r="E269" t="str">
        <f>Price!C269</f>
        <v>M5</v>
      </c>
      <c r="F269" t="b">
        <f>AND(Diagonals!C269=Dual_Tema!C269,Trendlines!C269=Dual_Tema!C269,KC!C269=Dual_Tema!C269,Pinbar!C269=Dual_Tema!C269,Price!C269=Dual_Tema!C269,SR_Levels!C269=Dual_Tema!C269,Tema_Hrma_Smma!C269=Dual_Tema!C269,HA!C269=Dual_Tema!C269,ZigZag!C269=Dual_Tema!C269,ZScore!C269=Dual_Tema!C269)</f>
        <v>1</v>
      </c>
      <c r="G269">
        <f>Price!D269</f>
        <v>5178.54</v>
      </c>
      <c r="H269" t="b">
        <f>AND(Diagonals!D269=Dual_Tema!D269,Trendlines!D269=Dual_Tema!D269,KC!D269=Dual_Tema!D269,Pinbar!D269=Dual_Tema!D269,Price!D269=Dual_Tema!D269,SR_Levels!D269=Dual_Tema!D269,Tema_Hrma_Smma!D269=Dual_Tema!D269,HA!D269=Dual_Tema!D269,ZigZag!D269=Dual_Tema!D269,ZScore!D269=Dual_Tema!D269)</f>
        <v>1</v>
      </c>
      <c r="J269" t="b">
        <f t="shared" si="4"/>
        <v>1</v>
      </c>
    </row>
    <row r="270" spans="1:10" x14ac:dyDescent="0.55000000000000004">
      <c r="A270">
        <f>Price!L270</f>
        <v>1772109000</v>
      </c>
      <c r="B270" t="b">
        <f>AND(Diagonals!Q270=Dual_Tema!J270,Trendlines!Q270=Dual_Tema!J270,KC!R270=Dual_Tema!J270,Pinbar!I270=Dual_Tema!J270,Price!L270=Dual_Tema!J270,SR_Levels!P270=Dual_Tema!J270,Tema_Hrma_Smma!K270=Dual_Tema!J270,HA!P270=Dual_Tema!J270,ZigZag!K270=Dual_Tema!J270,ZScore!O270=Dual_Tema!J270)</f>
        <v>1</v>
      </c>
      <c r="C270" t="str">
        <f>Price!B270</f>
        <v>XAUUSD</v>
      </c>
      <c r="D270" t="b">
        <f>AND(Diagonals!B270=Dual_Tema!B270,Trendlines!B270=Dual_Tema!B270,KC!B270=Dual_Tema!B270,Pinbar!B270=Dual_Tema!B270,Price!B270=Dual_Tema!B270,SR_Levels!B270=Dual_Tema!B270,Tema_Hrma_Smma!B270=Dual_Tema!B270,HA!B270=Dual_Tema!B270,ZigZag!B270=Dual_Tema!B270,ZScore!B270=Dual_Tema!B270)</f>
        <v>1</v>
      </c>
      <c r="E270" t="str">
        <f>Price!C270</f>
        <v>M5</v>
      </c>
      <c r="F270" t="b">
        <f>AND(Diagonals!C270=Dual_Tema!C270,Trendlines!C270=Dual_Tema!C270,KC!C270=Dual_Tema!C270,Pinbar!C270=Dual_Tema!C270,Price!C270=Dual_Tema!C270,SR_Levels!C270=Dual_Tema!C270,Tema_Hrma_Smma!C270=Dual_Tema!C270,HA!C270=Dual_Tema!C270,ZigZag!C270=Dual_Tema!C270,ZScore!C270=Dual_Tema!C270)</f>
        <v>1</v>
      </c>
      <c r="G270">
        <f>Price!D270</f>
        <v>5183.1000000000004</v>
      </c>
      <c r="H270" t="b">
        <f>AND(Diagonals!D270=Dual_Tema!D270,Trendlines!D270=Dual_Tema!D270,KC!D270=Dual_Tema!D270,Pinbar!D270=Dual_Tema!D270,Price!D270=Dual_Tema!D270,SR_Levels!D270=Dual_Tema!D270,Tema_Hrma_Smma!D270=Dual_Tema!D270,HA!D270=Dual_Tema!D270,ZigZag!D270=Dual_Tema!D270,ZScore!D270=Dual_Tema!D270)</f>
        <v>1</v>
      </c>
      <c r="J270" t="b">
        <f t="shared" si="4"/>
        <v>1</v>
      </c>
    </row>
    <row r="271" spans="1:10" x14ac:dyDescent="0.55000000000000004">
      <c r="A271">
        <f>Price!L271</f>
        <v>1772109300</v>
      </c>
      <c r="B271" t="b">
        <f>AND(Diagonals!Q271=Dual_Tema!J271,Trendlines!Q271=Dual_Tema!J271,KC!R271=Dual_Tema!J271,Pinbar!I271=Dual_Tema!J271,Price!L271=Dual_Tema!J271,SR_Levels!P271=Dual_Tema!J271,Tema_Hrma_Smma!K271=Dual_Tema!J271,HA!P271=Dual_Tema!J271,ZigZag!K271=Dual_Tema!J271,ZScore!O271=Dual_Tema!J271)</f>
        <v>1</v>
      </c>
      <c r="C271" t="str">
        <f>Price!B271</f>
        <v>XAUUSD</v>
      </c>
      <c r="D271" t="b">
        <f>AND(Diagonals!B271=Dual_Tema!B271,Trendlines!B271=Dual_Tema!B271,KC!B271=Dual_Tema!B271,Pinbar!B271=Dual_Tema!B271,Price!B271=Dual_Tema!B271,SR_Levels!B271=Dual_Tema!B271,Tema_Hrma_Smma!B271=Dual_Tema!B271,HA!B271=Dual_Tema!B271,ZigZag!B271=Dual_Tema!B271,ZScore!B271=Dual_Tema!B271)</f>
        <v>1</v>
      </c>
      <c r="E271" t="str">
        <f>Price!C271</f>
        <v>M5</v>
      </c>
      <c r="F271" t="b">
        <f>AND(Diagonals!C271=Dual_Tema!C271,Trendlines!C271=Dual_Tema!C271,KC!C271=Dual_Tema!C271,Pinbar!C271=Dual_Tema!C271,Price!C271=Dual_Tema!C271,SR_Levels!C271=Dual_Tema!C271,Tema_Hrma_Smma!C271=Dual_Tema!C271,HA!C271=Dual_Tema!C271,ZigZag!C271=Dual_Tema!C271,ZScore!C271=Dual_Tema!C271)</f>
        <v>1</v>
      </c>
      <c r="G271">
        <f>Price!D271</f>
        <v>5182.34</v>
      </c>
      <c r="H271" t="b">
        <f>AND(Diagonals!D271=Dual_Tema!D271,Trendlines!D271=Dual_Tema!D271,KC!D271=Dual_Tema!D271,Pinbar!D271=Dual_Tema!D271,Price!D271=Dual_Tema!D271,SR_Levels!D271=Dual_Tema!D271,Tema_Hrma_Smma!D271=Dual_Tema!D271,HA!D271=Dual_Tema!D271,ZigZag!D271=Dual_Tema!D271,ZScore!D271=Dual_Tema!D271)</f>
        <v>1</v>
      </c>
      <c r="J271" t="b">
        <f t="shared" si="4"/>
        <v>1</v>
      </c>
    </row>
    <row r="272" spans="1:10" x14ac:dyDescent="0.55000000000000004">
      <c r="A272">
        <f>Price!L272</f>
        <v>1772109600</v>
      </c>
      <c r="B272" t="b">
        <f>AND(Diagonals!Q272=Dual_Tema!J272,Trendlines!Q272=Dual_Tema!J272,KC!R272=Dual_Tema!J272,Pinbar!I272=Dual_Tema!J272,Price!L272=Dual_Tema!J272,SR_Levels!P272=Dual_Tema!J272,Tema_Hrma_Smma!K272=Dual_Tema!J272,HA!P272=Dual_Tema!J272,ZigZag!K272=Dual_Tema!J272,ZScore!O272=Dual_Tema!J272)</f>
        <v>1</v>
      </c>
      <c r="C272" t="str">
        <f>Price!B272</f>
        <v>XAUUSD</v>
      </c>
      <c r="D272" t="b">
        <f>AND(Diagonals!B272=Dual_Tema!B272,Trendlines!B272=Dual_Tema!B272,KC!B272=Dual_Tema!B272,Pinbar!B272=Dual_Tema!B272,Price!B272=Dual_Tema!B272,SR_Levels!B272=Dual_Tema!B272,Tema_Hrma_Smma!B272=Dual_Tema!B272,HA!B272=Dual_Tema!B272,ZigZag!B272=Dual_Tema!B272,ZScore!B272=Dual_Tema!B272)</f>
        <v>1</v>
      </c>
      <c r="E272" t="str">
        <f>Price!C272</f>
        <v>M5</v>
      </c>
      <c r="F272" t="b">
        <f>AND(Diagonals!C272=Dual_Tema!C272,Trendlines!C272=Dual_Tema!C272,KC!C272=Dual_Tema!C272,Pinbar!C272=Dual_Tema!C272,Price!C272=Dual_Tema!C272,SR_Levels!C272=Dual_Tema!C272,Tema_Hrma_Smma!C272=Dual_Tema!C272,HA!C272=Dual_Tema!C272,ZigZag!C272=Dual_Tema!C272,ZScore!C272=Dual_Tema!C272)</f>
        <v>1</v>
      </c>
      <c r="G272">
        <f>Price!D272</f>
        <v>5187.5200000000004</v>
      </c>
      <c r="H272" t="b">
        <f>AND(Diagonals!D272=Dual_Tema!D272,Trendlines!D272=Dual_Tema!D272,KC!D272=Dual_Tema!D272,Pinbar!D272=Dual_Tema!D272,Price!D272=Dual_Tema!D272,SR_Levels!D272=Dual_Tema!D272,Tema_Hrma_Smma!D272=Dual_Tema!D272,HA!D272=Dual_Tema!D272,ZigZag!D272=Dual_Tema!D272,ZScore!D272=Dual_Tema!D272)</f>
        <v>1</v>
      </c>
      <c r="J272" t="b">
        <f t="shared" si="4"/>
        <v>1</v>
      </c>
    </row>
    <row r="273" spans="1:10" x14ac:dyDescent="0.55000000000000004">
      <c r="A273">
        <f>Price!L273</f>
        <v>1772109900</v>
      </c>
      <c r="B273" t="b">
        <f>AND(Diagonals!Q273=Dual_Tema!J273,Trendlines!Q273=Dual_Tema!J273,KC!R273=Dual_Tema!J273,Pinbar!I273=Dual_Tema!J273,Price!L273=Dual_Tema!J273,SR_Levels!P273=Dual_Tema!J273,Tema_Hrma_Smma!K273=Dual_Tema!J273,HA!P273=Dual_Tema!J273,ZigZag!K273=Dual_Tema!J273,ZScore!O273=Dual_Tema!J273)</f>
        <v>1</v>
      </c>
      <c r="C273" t="str">
        <f>Price!B273</f>
        <v>XAUUSD</v>
      </c>
      <c r="D273" t="b">
        <f>AND(Diagonals!B273=Dual_Tema!B273,Trendlines!B273=Dual_Tema!B273,KC!B273=Dual_Tema!B273,Pinbar!B273=Dual_Tema!B273,Price!B273=Dual_Tema!B273,SR_Levels!B273=Dual_Tema!B273,Tema_Hrma_Smma!B273=Dual_Tema!B273,HA!B273=Dual_Tema!B273,ZigZag!B273=Dual_Tema!B273,ZScore!B273=Dual_Tema!B273)</f>
        <v>1</v>
      </c>
      <c r="E273" t="str">
        <f>Price!C273</f>
        <v>M5</v>
      </c>
      <c r="F273" t="b">
        <f>AND(Diagonals!C273=Dual_Tema!C273,Trendlines!C273=Dual_Tema!C273,KC!C273=Dual_Tema!C273,Pinbar!C273=Dual_Tema!C273,Price!C273=Dual_Tema!C273,SR_Levels!C273=Dual_Tema!C273,Tema_Hrma_Smma!C273=Dual_Tema!C273,HA!C273=Dual_Tema!C273,ZigZag!C273=Dual_Tema!C273,ZScore!C273=Dual_Tema!C273)</f>
        <v>1</v>
      </c>
      <c r="G273">
        <f>Price!D273</f>
        <v>5181.29</v>
      </c>
      <c r="H273" t="b">
        <f>AND(Diagonals!D273=Dual_Tema!D273,Trendlines!D273=Dual_Tema!D273,KC!D273=Dual_Tema!D273,Pinbar!D273=Dual_Tema!D273,Price!D273=Dual_Tema!D273,SR_Levels!D273=Dual_Tema!D273,Tema_Hrma_Smma!D273=Dual_Tema!D273,HA!D273=Dual_Tema!D273,ZigZag!D273=Dual_Tema!D273,ZScore!D273=Dual_Tema!D273)</f>
        <v>1</v>
      </c>
      <c r="J273" t="b">
        <f t="shared" si="4"/>
        <v>1</v>
      </c>
    </row>
    <row r="274" spans="1:10" x14ac:dyDescent="0.55000000000000004">
      <c r="A274">
        <f>Price!L274</f>
        <v>1772110200</v>
      </c>
      <c r="B274" t="b">
        <f>AND(Diagonals!Q274=Dual_Tema!J274,Trendlines!Q274=Dual_Tema!J274,KC!R274=Dual_Tema!J274,Pinbar!I274=Dual_Tema!J274,Price!L274=Dual_Tema!J274,SR_Levels!P274=Dual_Tema!J274,Tema_Hrma_Smma!K274=Dual_Tema!J274,HA!P274=Dual_Tema!J274,ZigZag!K274=Dual_Tema!J274,ZScore!O274=Dual_Tema!J274)</f>
        <v>1</v>
      </c>
      <c r="C274" t="str">
        <f>Price!B274</f>
        <v>XAUUSD</v>
      </c>
      <c r="D274" t="b">
        <f>AND(Diagonals!B274=Dual_Tema!B274,Trendlines!B274=Dual_Tema!B274,KC!B274=Dual_Tema!B274,Pinbar!B274=Dual_Tema!B274,Price!B274=Dual_Tema!B274,SR_Levels!B274=Dual_Tema!B274,Tema_Hrma_Smma!B274=Dual_Tema!B274,HA!B274=Dual_Tema!B274,ZigZag!B274=Dual_Tema!B274,ZScore!B274=Dual_Tema!B274)</f>
        <v>1</v>
      </c>
      <c r="E274" t="str">
        <f>Price!C274</f>
        <v>M5</v>
      </c>
      <c r="F274" t="b">
        <f>AND(Diagonals!C274=Dual_Tema!C274,Trendlines!C274=Dual_Tema!C274,KC!C274=Dual_Tema!C274,Pinbar!C274=Dual_Tema!C274,Price!C274=Dual_Tema!C274,SR_Levels!C274=Dual_Tema!C274,Tema_Hrma_Smma!C274=Dual_Tema!C274,HA!C274=Dual_Tema!C274,ZigZag!C274=Dual_Tema!C274,ZScore!C274=Dual_Tema!C274)</f>
        <v>1</v>
      </c>
      <c r="G274">
        <f>Price!D274</f>
        <v>5181.25</v>
      </c>
      <c r="H274" t="b">
        <f>AND(Diagonals!D274=Dual_Tema!D274,Trendlines!D274=Dual_Tema!D274,KC!D274=Dual_Tema!D274,Pinbar!D274=Dual_Tema!D274,Price!D274=Dual_Tema!D274,SR_Levels!D274=Dual_Tema!D274,Tema_Hrma_Smma!D274=Dual_Tema!D274,HA!D274=Dual_Tema!D274,ZigZag!D274=Dual_Tema!D274,ZScore!D274=Dual_Tema!D274)</f>
        <v>1</v>
      </c>
      <c r="J274" t="b">
        <f t="shared" si="4"/>
        <v>1</v>
      </c>
    </row>
    <row r="275" spans="1:10" x14ac:dyDescent="0.55000000000000004">
      <c r="A275">
        <f>Price!L275</f>
        <v>1772110500</v>
      </c>
      <c r="B275" t="b">
        <f>AND(Diagonals!Q275=Dual_Tema!J275,Trendlines!Q275=Dual_Tema!J275,KC!R275=Dual_Tema!J275,Pinbar!I275=Dual_Tema!J275,Price!L275=Dual_Tema!J275,SR_Levels!P275=Dual_Tema!J275,Tema_Hrma_Smma!K275=Dual_Tema!J275,HA!P275=Dual_Tema!J275,ZigZag!K275=Dual_Tema!J275,ZScore!O275=Dual_Tema!J275)</f>
        <v>1</v>
      </c>
      <c r="C275" t="str">
        <f>Price!B275</f>
        <v>XAUUSD</v>
      </c>
      <c r="D275" t="b">
        <f>AND(Diagonals!B275=Dual_Tema!B275,Trendlines!B275=Dual_Tema!B275,KC!B275=Dual_Tema!B275,Pinbar!B275=Dual_Tema!B275,Price!B275=Dual_Tema!B275,SR_Levels!B275=Dual_Tema!B275,Tema_Hrma_Smma!B275=Dual_Tema!B275,HA!B275=Dual_Tema!B275,ZigZag!B275=Dual_Tema!B275,ZScore!B275=Dual_Tema!B275)</f>
        <v>1</v>
      </c>
      <c r="E275" t="str">
        <f>Price!C275</f>
        <v>M5</v>
      </c>
      <c r="F275" t="b">
        <f>AND(Diagonals!C275=Dual_Tema!C275,Trendlines!C275=Dual_Tema!C275,KC!C275=Dual_Tema!C275,Pinbar!C275=Dual_Tema!C275,Price!C275=Dual_Tema!C275,SR_Levels!C275=Dual_Tema!C275,Tema_Hrma_Smma!C275=Dual_Tema!C275,HA!C275=Dual_Tema!C275,ZigZag!C275=Dual_Tema!C275,ZScore!C275=Dual_Tema!C275)</f>
        <v>1</v>
      </c>
      <c r="G275">
        <f>Price!D275</f>
        <v>5183.8500000000004</v>
      </c>
      <c r="H275" t="b">
        <f>AND(Diagonals!D275=Dual_Tema!D275,Trendlines!D275=Dual_Tema!D275,KC!D275=Dual_Tema!D275,Pinbar!D275=Dual_Tema!D275,Price!D275=Dual_Tema!D275,SR_Levels!D275=Dual_Tema!D275,Tema_Hrma_Smma!D275=Dual_Tema!D275,HA!D275=Dual_Tema!D275,ZigZag!D275=Dual_Tema!D275,ZScore!D275=Dual_Tema!D275)</f>
        <v>1</v>
      </c>
      <c r="J275" t="b">
        <f t="shared" si="4"/>
        <v>1</v>
      </c>
    </row>
    <row r="276" spans="1:10" x14ac:dyDescent="0.55000000000000004">
      <c r="A276">
        <f>Price!L276</f>
        <v>1772110800</v>
      </c>
      <c r="B276" t="b">
        <f>AND(Diagonals!Q276=Dual_Tema!J276,Trendlines!Q276=Dual_Tema!J276,KC!R276=Dual_Tema!J276,Pinbar!I276=Dual_Tema!J276,Price!L276=Dual_Tema!J276,SR_Levels!P276=Dual_Tema!J276,Tema_Hrma_Smma!K276=Dual_Tema!J276,HA!P276=Dual_Tema!J276,ZigZag!K276=Dual_Tema!J276,ZScore!O276=Dual_Tema!J276)</f>
        <v>1</v>
      </c>
      <c r="C276" t="str">
        <f>Price!B276</f>
        <v>XAUUSD</v>
      </c>
      <c r="D276" t="b">
        <f>AND(Diagonals!B276=Dual_Tema!B276,Trendlines!B276=Dual_Tema!B276,KC!B276=Dual_Tema!B276,Pinbar!B276=Dual_Tema!B276,Price!B276=Dual_Tema!B276,SR_Levels!B276=Dual_Tema!B276,Tema_Hrma_Smma!B276=Dual_Tema!B276,HA!B276=Dual_Tema!B276,ZigZag!B276=Dual_Tema!B276,ZScore!B276=Dual_Tema!B276)</f>
        <v>1</v>
      </c>
      <c r="E276" t="str">
        <f>Price!C276</f>
        <v>M5</v>
      </c>
      <c r="F276" t="b">
        <f>AND(Diagonals!C276=Dual_Tema!C276,Trendlines!C276=Dual_Tema!C276,KC!C276=Dual_Tema!C276,Pinbar!C276=Dual_Tema!C276,Price!C276=Dual_Tema!C276,SR_Levels!C276=Dual_Tema!C276,Tema_Hrma_Smma!C276=Dual_Tema!C276,HA!C276=Dual_Tema!C276,ZigZag!C276=Dual_Tema!C276,ZScore!C276=Dual_Tema!C276)</f>
        <v>1</v>
      </c>
      <c r="G276">
        <f>Price!D276</f>
        <v>5175.76</v>
      </c>
      <c r="H276" t="b">
        <f>AND(Diagonals!D276=Dual_Tema!D276,Trendlines!D276=Dual_Tema!D276,KC!D276=Dual_Tema!D276,Pinbar!D276=Dual_Tema!D276,Price!D276=Dual_Tema!D276,SR_Levels!D276=Dual_Tema!D276,Tema_Hrma_Smma!D276=Dual_Tema!D276,HA!D276=Dual_Tema!D276,ZigZag!D276=Dual_Tema!D276,ZScore!D276=Dual_Tema!D276)</f>
        <v>1</v>
      </c>
      <c r="J276" t="b">
        <f t="shared" si="4"/>
        <v>1</v>
      </c>
    </row>
    <row r="277" spans="1:10" x14ac:dyDescent="0.55000000000000004">
      <c r="A277">
        <f>Price!L277</f>
        <v>1772111100</v>
      </c>
      <c r="B277" t="b">
        <f>AND(Diagonals!Q277=Dual_Tema!J277,Trendlines!Q277=Dual_Tema!J277,KC!R277=Dual_Tema!J277,Pinbar!I277=Dual_Tema!J277,Price!L277=Dual_Tema!J277,SR_Levels!P277=Dual_Tema!J277,Tema_Hrma_Smma!K277=Dual_Tema!J277,HA!P277=Dual_Tema!J277,ZigZag!K277=Dual_Tema!J277,ZScore!O277=Dual_Tema!J277)</f>
        <v>1</v>
      </c>
      <c r="C277" t="str">
        <f>Price!B277</f>
        <v>XAUUSD</v>
      </c>
      <c r="D277" t="b">
        <f>AND(Diagonals!B277=Dual_Tema!B277,Trendlines!B277=Dual_Tema!B277,KC!B277=Dual_Tema!B277,Pinbar!B277=Dual_Tema!B277,Price!B277=Dual_Tema!B277,SR_Levels!B277=Dual_Tema!B277,Tema_Hrma_Smma!B277=Dual_Tema!B277,HA!B277=Dual_Tema!B277,ZigZag!B277=Dual_Tema!B277,ZScore!B277=Dual_Tema!B277)</f>
        <v>1</v>
      </c>
      <c r="E277" t="str">
        <f>Price!C277</f>
        <v>M5</v>
      </c>
      <c r="F277" t="b">
        <f>AND(Diagonals!C277=Dual_Tema!C277,Trendlines!C277=Dual_Tema!C277,KC!C277=Dual_Tema!C277,Pinbar!C277=Dual_Tema!C277,Price!C277=Dual_Tema!C277,SR_Levels!C277=Dual_Tema!C277,Tema_Hrma_Smma!C277=Dual_Tema!C277,HA!C277=Dual_Tema!C277,ZigZag!C277=Dual_Tema!C277,ZScore!C277=Dual_Tema!C277)</f>
        <v>1</v>
      </c>
      <c r="G277">
        <f>Price!D277</f>
        <v>5172.5</v>
      </c>
      <c r="H277" t="b">
        <f>AND(Diagonals!D277=Dual_Tema!D277,Trendlines!D277=Dual_Tema!D277,KC!D277=Dual_Tema!D277,Pinbar!D277=Dual_Tema!D277,Price!D277=Dual_Tema!D277,SR_Levels!D277=Dual_Tema!D277,Tema_Hrma_Smma!D277=Dual_Tema!D277,HA!D277=Dual_Tema!D277,ZigZag!D277=Dual_Tema!D277,ZScore!D277=Dual_Tema!D277)</f>
        <v>1</v>
      </c>
      <c r="J277" t="b">
        <f t="shared" si="4"/>
        <v>1</v>
      </c>
    </row>
    <row r="278" spans="1:10" x14ac:dyDescent="0.55000000000000004">
      <c r="A278">
        <f>Price!L278</f>
        <v>1772111400</v>
      </c>
      <c r="B278" t="b">
        <f>AND(Diagonals!Q278=Dual_Tema!J278,Trendlines!Q278=Dual_Tema!J278,KC!R278=Dual_Tema!J278,Pinbar!I278=Dual_Tema!J278,Price!L278=Dual_Tema!J278,SR_Levels!P278=Dual_Tema!J278,Tema_Hrma_Smma!K278=Dual_Tema!J278,HA!P278=Dual_Tema!J278,ZigZag!K278=Dual_Tema!J278,ZScore!O278=Dual_Tema!J278)</f>
        <v>1</v>
      </c>
      <c r="C278" t="str">
        <f>Price!B278</f>
        <v>XAUUSD</v>
      </c>
      <c r="D278" t="b">
        <f>AND(Diagonals!B278=Dual_Tema!B278,Trendlines!B278=Dual_Tema!B278,KC!B278=Dual_Tema!B278,Pinbar!B278=Dual_Tema!B278,Price!B278=Dual_Tema!B278,SR_Levels!B278=Dual_Tema!B278,Tema_Hrma_Smma!B278=Dual_Tema!B278,HA!B278=Dual_Tema!B278,ZigZag!B278=Dual_Tema!B278,ZScore!B278=Dual_Tema!B278)</f>
        <v>1</v>
      </c>
      <c r="E278" t="str">
        <f>Price!C278</f>
        <v>M5</v>
      </c>
      <c r="F278" t="b">
        <f>AND(Diagonals!C278=Dual_Tema!C278,Trendlines!C278=Dual_Tema!C278,KC!C278=Dual_Tema!C278,Pinbar!C278=Dual_Tema!C278,Price!C278=Dual_Tema!C278,SR_Levels!C278=Dual_Tema!C278,Tema_Hrma_Smma!C278=Dual_Tema!C278,HA!C278=Dual_Tema!C278,ZigZag!C278=Dual_Tema!C278,ZScore!C278=Dual_Tema!C278)</f>
        <v>1</v>
      </c>
      <c r="G278">
        <f>Price!D278</f>
        <v>5174</v>
      </c>
      <c r="H278" t="b">
        <f>AND(Diagonals!D278=Dual_Tema!D278,Trendlines!D278=Dual_Tema!D278,KC!D278=Dual_Tema!D278,Pinbar!D278=Dual_Tema!D278,Price!D278=Dual_Tema!D278,SR_Levels!D278=Dual_Tema!D278,Tema_Hrma_Smma!D278=Dual_Tema!D278,HA!D278=Dual_Tema!D278,ZigZag!D278=Dual_Tema!D278,ZScore!D278=Dual_Tema!D278)</f>
        <v>1</v>
      </c>
      <c r="J278" t="b">
        <f t="shared" si="4"/>
        <v>1</v>
      </c>
    </row>
    <row r="279" spans="1:10" x14ac:dyDescent="0.55000000000000004">
      <c r="A279">
        <f>Price!L279</f>
        <v>1772111700</v>
      </c>
      <c r="B279" t="b">
        <f>AND(Diagonals!Q279=Dual_Tema!J279,Trendlines!Q279=Dual_Tema!J279,KC!R279=Dual_Tema!J279,Pinbar!I279=Dual_Tema!J279,Price!L279=Dual_Tema!J279,SR_Levels!P279=Dual_Tema!J279,Tema_Hrma_Smma!K279=Dual_Tema!J279,HA!P279=Dual_Tema!J279,ZigZag!K279=Dual_Tema!J279,ZScore!O279=Dual_Tema!J279)</f>
        <v>1</v>
      </c>
      <c r="C279" t="str">
        <f>Price!B279</f>
        <v>XAUUSD</v>
      </c>
      <c r="D279" t="b">
        <f>AND(Diagonals!B279=Dual_Tema!B279,Trendlines!B279=Dual_Tema!B279,KC!B279=Dual_Tema!B279,Pinbar!B279=Dual_Tema!B279,Price!B279=Dual_Tema!B279,SR_Levels!B279=Dual_Tema!B279,Tema_Hrma_Smma!B279=Dual_Tema!B279,HA!B279=Dual_Tema!B279,ZigZag!B279=Dual_Tema!B279,ZScore!B279=Dual_Tema!B279)</f>
        <v>1</v>
      </c>
      <c r="E279" t="str">
        <f>Price!C279</f>
        <v>M5</v>
      </c>
      <c r="F279" t="b">
        <f>AND(Diagonals!C279=Dual_Tema!C279,Trendlines!C279=Dual_Tema!C279,KC!C279=Dual_Tema!C279,Pinbar!C279=Dual_Tema!C279,Price!C279=Dual_Tema!C279,SR_Levels!C279=Dual_Tema!C279,Tema_Hrma_Smma!C279=Dual_Tema!C279,HA!C279=Dual_Tema!C279,ZigZag!C279=Dual_Tema!C279,ZScore!C279=Dual_Tema!C279)</f>
        <v>1</v>
      </c>
      <c r="G279">
        <f>Price!D279</f>
        <v>5171.6499999999996</v>
      </c>
      <c r="H279" t="b">
        <f>AND(Diagonals!D279=Dual_Tema!D279,Trendlines!D279=Dual_Tema!D279,KC!D279=Dual_Tema!D279,Pinbar!D279=Dual_Tema!D279,Price!D279=Dual_Tema!D279,SR_Levels!D279=Dual_Tema!D279,Tema_Hrma_Smma!D279=Dual_Tema!D279,HA!D279=Dual_Tema!D279,ZigZag!D279=Dual_Tema!D279,ZScore!D279=Dual_Tema!D279)</f>
        <v>1</v>
      </c>
      <c r="J279" t="b">
        <f t="shared" si="4"/>
        <v>1</v>
      </c>
    </row>
    <row r="280" spans="1:10" x14ac:dyDescent="0.55000000000000004">
      <c r="A280">
        <f>Price!L280</f>
        <v>1772112000</v>
      </c>
      <c r="B280" t="b">
        <f>AND(Diagonals!Q280=Dual_Tema!J280,Trendlines!Q280=Dual_Tema!J280,KC!R280=Dual_Tema!J280,Pinbar!I280=Dual_Tema!J280,Price!L280=Dual_Tema!J280,SR_Levels!P280=Dual_Tema!J280,Tema_Hrma_Smma!K280=Dual_Tema!J280,HA!P280=Dual_Tema!J280,ZigZag!K280=Dual_Tema!J280,ZScore!O280=Dual_Tema!J280)</f>
        <v>1</v>
      </c>
      <c r="C280" t="str">
        <f>Price!B280</f>
        <v>XAUUSD</v>
      </c>
      <c r="D280" t="b">
        <f>AND(Diagonals!B280=Dual_Tema!B280,Trendlines!B280=Dual_Tema!B280,KC!B280=Dual_Tema!B280,Pinbar!B280=Dual_Tema!B280,Price!B280=Dual_Tema!B280,SR_Levels!B280=Dual_Tema!B280,Tema_Hrma_Smma!B280=Dual_Tema!B280,HA!B280=Dual_Tema!B280,ZigZag!B280=Dual_Tema!B280,ZScore!B280=Dual_Tema!B280)</f>
        <v>1</v>
      </c>
      <c r="E280" t="str">
        <f>Price!C280</f>
        <v>M5</v>
      </c>
      <c r="F280" t="b">
        <f>AND(Diagonals!C280=Dual_Tema!C280,Trendlines!C280=Dual_Tema!C280,KC!C280=Dual_Tema!C280,Pinbar!C280=Dual_Tema!C280,Price!C280=Dual_Tema!C280,SR_Levels!C280=Dual_Tema!C280,Tema_Hrma_Smma!C280=Dual_Tema!C280,HA!C280=Dual_Tema!C280,ZigZag!C280=Dual_Tema!C280,ZScore!C280=Dual_Tema!C280)</f>
        <v>1</v>
      </c>
      <c r="G280">
        <f>Price!D280</f>
        <v>5178.12</v>
      </c>
      <c r="H280" t="b">
        <f>AND(Diagonals!D280=Dual_Tema!D280,Trendlines!D280=Dual_Tema!D280,KC!D280=Dual_Tema!D280,Pinbar!D280=Dual_Tema!D280,Price!D280=Dual_Tema!D280,SR_Levels!D280=Dual_Tema!D280,Tema_Hrma_Smma!D280=Dual_Tema!D280,HA!D280=Dual_Tema!D280,ZigZag!D280=Dual_Tema!D280,ZScore!D280=Dual_Tema!D280)</f>
        <v>1</v>
      </c>
      <c r="J280" t="b">
        <f t="shared" si="4"/>
        <v>1</v>
      </c>
    </row>
    <row r="281" spans="1:10" x14ac:dyDescent="0.55000000000000004">
      <c r="A281">
        <f>Price!L281</f>
        <v>1772112300</v>
      </c>
      <c r="B281" t="b">
        <f>AND(Diagonals!Q281=Dual_Tema!J281,Trendlines!Q281=Dual_Tema!J281,KC!R281=Dual_Tema!J281,Pinbar!I281=Dual_Tema!J281,Price!L281=Dual_Tema!J281,SR_Levels!P281=Dual_Tema!J281,Tema_Hrma_Smma!K281=Dual_Tema!J281,HA!P281=Dual_Tema!J281,ZigZag!K281=Dual_Tema!J281,ZScore!O281=Dual_Tema!J281)</f>
        <v>1</v>
      </c>
      <c r="C281" t="str">
        <f>Price!B281</f>
        <v>XAUUSD</v>
      </c>
      <c r="D281" t="b">
        <f>AND(Diagonals!B281=Dual_Tema!B281,Trendlines!B281=Dual_Tema!B281,KC!B281=Dual_Tema!B281,Pinbar!B281=Dual_Tema!B281,Price!B281=Dual_Tema!B281,SR_Levels!B281=Dual_Tema!B281,Tema_Hrma_Smma!B281=Dual_Tema!B281,HA!B281=Dual_Tema!B281,ZigZag!B281=Dual_Tema!B281,ZScore!B281=Dual_Tema!B281)</f>
        <v>1</v>
      </c>
      <c r="E281" t="str">
        <f>Price!C281</f>
        <v>M5</v>
      </c>
      <c r="F281" t="b">
        <f>AND(Diagonals!C281=Dual_Tema!C281,Trendlines!C281=Dual_Tema!C281,KC!C281=Dual_Tema!C281,Pinbar!C281=Dual_Tema!C281,Price!C281=Dual_Tema!C281,SR_Levels!C281=Dual_Tema!C281,Tema_Hrma_Smma!C281=Dual_Tema!C281,HA!C281=Dual_Tema!C281,ZigZag!C281=Dual_Tema!C281,ZScore!C281=Dual_Tema!C281)</f>
        <v>1</v>
      </c>
      <c r="G281">
        <f>Price!D281</f>
        <v>5174.76</v>
      </c>
      <c r="H281" t="b">
        <f>AND(Diagonals!D281=Dual_Tema!D281,Trendlines!D281=Dual_Tema!D281,KC!D281=Dual_Tema!D281,Pinbar!D281=Dual_Tema!D281,Price!D281=Dual_Tema!D281,SR_Levels!D281=Dual_Tema!D281,Tema_Hrma_Smma!D281=Dual_Tema!D281,HA!D281=Dual_Tema!D281,ZigZag!D281=Dual_Tema!D281,ZScore!D281=Dual_Tema!D281)</f>
        <v>1</v>
      </c>
      <c r="J281" t="b">
        <f t="shared" si="4"/>
        <v>1</v>
      </c>
    </row>
    <row r="282" spans="1:10" x14ac:dyDescent="0.55000000000000004">
      <c r="A282">
        <f>Price!L282</f>
        <v>1772112600</v>
      </c>
      <c r="B282" t="b">
        <f>AND(Diagonals!Q282=Dual_Tema!J282,Trendlines!Q282=Dual_Tema!J282,KC!R282=Dual_Tema!J282,Pinbar!I282=Dual_Tema!J282,Price!L282=Dual_Tema!J282,SR_Levels!P282=Dual_Tema!J282,Tema_Hrma_Smma!K282=Dual_Tema!J282,HA!P282=Dual_Tema!J282,ZigZag!K282=Dual_Tema!J282,ZScore!O282=Dual_Tema!J282)</f>
        <v>1</v>
      </c>
      <c r="C282" t="str">
        <f>Price!B282</f>
        <v>XAUUSD</v>
      </c>
      <c r="D282" t="b">
        <f>AND(Diagonals!B282=Dual_Tema!B282,Trendlines!B282=Dual_Tema!B282,KC!B282=Dual_Tema!B282,Pinbar!B282=Dual_Tema!B282,Price!B282=Dual_Tema!B282,SR_Levels!B282=Dual_Tema!B282,Tema_Hrma_Smma!B282=Dual_Tema!B282,HA!B282=Dual_Tema!B282,ZigZag!B282=Dual_Tema!B282,ZScore!B282=Dual_Tema!B282)</f>
        <v>1</v>
      </c>
      <c r="E282" t="str">
        <f>Price!C282</f>
        <v>M5</v>
      </c>
      <c r="F282" t="b">
        <f>AND(Diagonals!C282=Dual_Tema!C282,Trendlines!C282=Dual_Tema!C282,KC!C282=Dual_Tema!C282,Pinbar!C282=Dual_Tema!C282,Price!C282=Dual_Tema!C282,SR_Levels!C282=Dual_Tema!C282,Tema_Hrma_Smma!C282=Dual_Tema!C282,HA!C282=Dual_Tema!C282,ZigZag!C282=Dual_Tema!C282,ZScore!C282=Dual_Tema!C282)</f>
        <v>1</v>
      </c>
      <c r="G282">
        <f>Price!D282</f>
        <v>5174.3599999999997</v>
      </c>
      <c r="H282" t="b">
        <f>AND(Diagonals!D282=Dual_Tema!D282,Trendlines!D282=Dual_Tema!D282,KC!D282=Dual_Tema!D282,Pinbar!D282=Dual_Tema!D282,Price!D282=Dual_Tema!D282,SR_Levels!D282=Dual_Tema!D282,Tema_Hrma_Smma!D282=Dual_Tema!D282,HA!D282=Dual_Tema!D282,ZigZag!D282=Dual_Tema!D282,ZScore!D282=Dual_Tema!D282)</f>
        <v>1</v>
      </c>
      <c r="J282" t="b">
        <f t="shared" si="4"/>
        <v>1</v>
      </c>
    </row>
    <row r="283" spans="1:10" x14ac:dyDescent="0.55000000000000004">
      <c r="A283">
        <f>Price!L283</f>
        <v>1772112900</v>
      </c>
      <c r="B283" t="b">
        <f>AND(Diagonals!Q283=Dual_Tema!J283,Trendlines!Q283=Dual_Tema!J283,KC!R283=Dual_Tema!J283,Pinbar!I283=Dual_Tema!J283,Price!L283=Dual_Tema!J283,SR_Levels!P283=Dual_Tema!J283,Tema_Hrma_Smma!K283=Dual_Tema!J283,HA!P283=Dual_Tema!J283,ZigZag!K283=Dual_Tema!J283,ZScore!O283=Dual_Tema!J283)</f>
        <v>1</v>
      </c>
      <c r="C283" t="str">
        <f>Price!B283</f>
        <v>XAUUSD</v>
      </c>
      <c r="D283" t="b">
        <f>AND(Diagonals!B283=Dual_Tema!B283,Trendlines!B283=Dual_Tema!B283,KC!B283=Dual_Tema!B283,Pinbar!B283=Dual_Tema!B283,Price!B283=Dual_Tema!B283,SR_Levels!B283=Dual_Tema!B283,Tema_Hrma_Smma!B283=Dual_Tema!B283,HA!B283=Dual_Tema!B283,ZigZag!B283=Dual_Tema!B283,ZScore!B283=Dual_Tema!B283)</f>
        <v>1</v>
      </c>
      <c r="E283" t="str">
        <f>Price!C283</f>
        <v>M5</v>
      </c>
      <c r="F283" t="b">
        <f>AND(Diagonals!C283=Dual_Tema!C283,Trendlines!C283=Dual_Tema!C283,KC!C283=Dual_Tema!C283,Pinbar!C283=Dual_Tema!C283,Price!C283=Dual_Tema!C283,SR_Levels!C283=Dual_Tema!C283,Tema_Hrma_Smma!C283=Dual_Tema!C283,HA!C283=Dual_Tema!C283,ZigZag!C283=Dual_Tema!C283,ZScore!C283=Dual_Tema!C283)</f>
        <v>1</v>
      </c>
      <c r="G283">
        <f>Price!D283</f>
        <v>5173.6099999999997</v>
      </c>
      <c r="H283" t="b">
        <f>AND(Diagonals!D283=Dual_Tema!D283,Trendlines!D283=Dual_Tema!D283,KC!D283=Dual_Tema!D283,Pinbar!D283=Dual_Tema!D283,Price!D283=Dual_Tema!D283,SR_Levels!D283=Dual_Tema!D283,Tema_Hrma_Smma!D283=Dual_Tema!D283,HA!D283=Dual_Tema!D283,ZigZag!D283=Dual_Tema!D283,ZScore!D283=Dual_Tema!D283)</f>
        <v>1</v>
      </c>
      <c r="J283" t="b">
        <f t="shared" si="4"/>
        <v>1</v>
      </c>
    </row>
    <row r="284" spans="1:10" x14ac:dyDescent="0.55000000000000004">
      <c r="A284">
        <f>Price!L284</f>
        <v>1772113200</v>
      </c>
      <c r="B284" t="b">
        <f>AND(Diagonals!Q284=Dual_Tema!J284,Trendlines!Q284=Dual_Tema!J284,KC!R284=Dual_Tema!J284,Pinbar!I284=Dual_Tema!J284,Price!L284=Dual_Tema!J284,SR_Levels!P284=Dual_Tema!J284,Tema_Hrma_Smma!K284=Dual_Tema!J284,HA!P284=Dual_Tema!J284,ZigZag!K284=Dual_Tema!J284,ZScore!O284=Dual_Tema!J284)</f>
        <v>1</v>
      </c>
      <c r="C284" t="str">
        <f>Price!B284</f>
        <v>XAUUSD</v>
      </c>
      <c r="D284" t="b">
        <f>AND(Diagonals!B284=Dual_Tema!B284,Trendlines!B284=Dual_Tema!B284,KC!B284=Dual_Tema!B284,Pinbar!B284=Dual_Tema!B284,Price!B284=Dual_Tema!B284,SR_Levels!B284=Dual_Tema!B284,Tema_Hrma_Smma!B284=Dual_Tema!B284,HA!B284=Dual_Tema!B284,ZigZag!B284=Dual_Tema!B284,ZScore!B284=Dual_Tema!B284)</f>
        <v>1</v>
      </c>
      <c r="E284" t="str">
        <f>Price!C284</f>
        <v>M5</v>
      </c>
      <c r="F284" t="b">
        <f>AND(Diagonals!C284=Dual_Tema!C284,Trendlines!C284=Dual_Tema!C284,KC!C284=Dual_Tema!C284,Pinbar!C284=Dual_Tema!C284,Price!C284=Dual_Tema!C284,SR_Levels!C284=Dual_Tema!C284,Tema_Hrma_Smma!C284=Dual_Tema!C284,HA!C284=Dual_Tema!C284,ZigZag!C284=Dual_Tema!C284,ZScore!C284=Dual_Tema!C284)</f>
        <v>1</v>
      </c>
      <c r="G284">
        <f>Price!D284</f>
        <v>5165.1400000000003</v>
      </c>
      <c r="H284" t="b">
        <f>AND(Diagonals!D284=Dual_Tema!D284,Trendlines!D284=Dual_Tema!D284,KC!D284=Dual_Tema!D284,Pinbar!D284=Dual_Tema!D284,Price!D284=Dual_Tema!D284,SR_Levels!D284=Dual_Tema!D284,Tema_Hrma_Smma!D284=Dual_Tema!D284,HA!D284=Dual_Tema!D284,ZigZag!D284=Dual_Tema!D284,ZScore!D284=Dual_Tema!D284)</f>
        <v>1</v>
      </c>
      <c r="J284" t="b">
        <f t="shared" si="4"/>
        <v>1</v>
      </c>
    </row>
    <row r="285" spans="1:10" x14ac:dyDescent="0.55000000000000004">
      <c r="A285">
        <f>Price!L285</f>
        <v>1772113500</v>
      </c>
      <c r="B285" t="b">
        <f>AND(Diagonals!Q285=Dual_Tema!J285,Trendlines!Q285=Dual_Tema!J285,KC!R285=Dual_Tema!J285,Pinbar!I285=Dual_Tema!J285,Price!L285=Dual_Tema!J285,SR_Levels!P285=Dual_Tema!J285,Tema_Hrma_Smma!K285=Dual_Tema!J285,HA!P285=Dual_Tema!J285,ZigZag!K285=Dual_Tema!J285,ZScore!O285=Dual_Tema!J285)</f>
        <v>1</v>
      </c>
      <c r="C285" t="str">
        <f>Price!B285</f>
        <v>XAUUSD</v>
      </c>
      <c r="D285" t="b">
        <f>AND(Diagonals!B285=Dual_Tema!B285,Trendlines!B285=Dual_Tema!B285,KC!B285=Dual_Tema!B285,Pinbar!B285=Dual_Tema!B285,Price!B285=Dual_Tema!B285,SR_Levels!B285=Dual_Tema!B285,Tema_Hrma_Smma!B285=Dual_Tema!B285,HA!B285=Dual_Tema!B285,ZigZag!B285=Dual_Tema!B285,ZScore!B285=Dual_Tema!B285)</f>
        <v>1</v>
      </c>
      <c r="E285" t="str">
        <f>Price!C285</f>
        <v>M5</v>
      </c>
      <c r="F285" t="b">
        <f>AND(Diagonals!C285=Dual_Tema!C285,Trendlines!C285=Dual_Tema!C285,KC!C285=Dual_Tema!C285,Pinbar!C285=Dual_Tema!C285,Price!C285=Dual_Tema!C285,SR_Levels!C285=Dual_Tema!C285,Tema_Hrma_Smma!C285=Dual_Tema!C285,HA!C285=Dual_Tema!C285,ZigZag!C285=Dual_Tema!C285,ZScore!C285=Dual_Tema!C285)</f>
        <v>1</v>
      </c>
      <c r="G285">
        <f>Price!D285</f>
        <v>5168.76</v>
      </c>
      <c r="H285" t="b">
        <f>AND(Diagonals!D285=Dual_Tema!D285,Trendlines!D285=Dual_Tema!D285,KC!D285=Dual_Tema!D285,Pinbar!D285=Dual_Tema!D285,Price!D285=Dual_Tema!D285,SR_Levels!D285=Dual_Tema!D285,Tema_Hrma_Smma!D285=Dual_Tema!D285,HA!D285=Dual_Tema!D285,ZigZag!D285=Dual_Tema!D285,ZScore!D285=Dual_Tema!D285)</f>
        <v>1</v>
      </c>
      <c r="J285" t="b">
        <f t="shared" si="4"/>
        <v>1</v>
      </c>
    </row>
    <row r="286" spans="1:10" x14ac:dyDescent="0.55000000000000004">
      <c r="A286">
        <f>Price!L286</f>
        <v>1772113800</v>
      </c>
      <c r="B286" t="b">
        <f>AND(Diagonals!Q286=Dual_Tema!J286,Trendlines!Q286=Dual_Tema!J286,KC!R286=Dual_Tema!J286,Pinbar!I286=Dual_Tema!J286,Price!L286=Dual_Tema!J286,SR_Levels!P286=Dual_Tema!J286,Tema_Hrma_Smma!K286=Dual_Tema!J286,HA!P286=Dual_Tema!J286,ZigZag!K286=Dual_Tema!J286,ZScore!O286=Dual_Tema!J286)</f>
        <v>1</v>
      </c>
      <c r="C286" t="str">
        <f>Price!B286</f>
        <v>XAUUSD</v>
      </c>
      <c r="D286" t="b">
        <f>AND(Diagonals!B286=Dual_Tema!B286,Trendlines!B286=Dual_Tema!B286,KC!B286=Dual_Tema!B286,Pinbar!B286=Dual_Tema!B286,Price!B286=Dual_Tema!B286,SR_Levels!B286=Dual_Tema!B286,Tema_Hrma_Smma!B286=Dual_Tema!B286,HA!B286=Dual_Tema!B286,ZigZag!B286=Dual_Tema!B286,ZScore!B286=Dual_Tema!B286)</f>
        <v>1</v>
      </c>
      <c r="E286" t="str">
        <f>Price!C286</f>
        <v>M5</v>
      </c>
      <c r="F286" t="b">
        <f>AND(Diagonals!C286=Dual_Tema!C286,Trendlines!C286=Dual_Tema!C286,KC!C286=Dual_Tema!C286,Pinbar!C286=Dual_Tema!C286,Price!C286=Dual_Tema!C286,SR_Levels!C286=Dual_Tema!C286,Tema_Hrma_Smma!C286=Dual_Tema!C286,HA!C286=Dual_Tema!C286,ZigZag!C286=Dual_Tema!C286,ZScore!C286=Dual_Tema!C286)</f>
        <v>1</v>
      </c>
      <c r="G286">
        <f>Price!D286</f>
        <v>5170.8</v>
      </c>
      <c r="H286" t="b">
        <f>AND(Diagonals!D286=Dual_Tema!D286,Trendlines!D286=Dual_Tema!D286,KC!D286=Dual_Tema!D286,Pinbar!D286=Dual_Tema!D286,Price!D286=Dual_Tema!D286,SR_Levels!D286=Dual_Tema!D286,Tema_Hrma_Smma!D286=Dual_Tema!D286,HA!D286=Dual_Tema!D286,ZigZag!D286=Dual_Tema!D286,ZScore!D286=Dual_Tema!D286)</f>
        <v>1</v>
      </c>
      <c r="J286" t="b">
        <f t="shared" si="4"/>
        <v>1</v>
      </c>
    </row>
    <row r="287" spans="1:10" x14ac:dyDescent="0.55000000000000004">
      <c r="A287">
        <f>Price!L287</f>
        <v>1772114100</v>
      </c>
      <c r="B287" t="b">
        <f>AND(Diagonals!Q287=Dual_Tema!J287,Trendlines!Q287=Dual_Tema!J287,KC!R287=Dual_Tema!J287,Pinbar!I287=Dual_Tema!J287,Price!L287=Dual_Tema!J287,SR_Levels!P287=Dual_Tema!J287,Tema_Hrma_Smma!K287=Dual_Tema!J287,HA!P287=Dual_Tema!J287,ZigZag!K287=Dual_Tema!J287,ZScore!O287=Dual_Tema!J287)</f>
        <v>1</v>
      </c>
      <c r="C287" t="str">
        <f>Price!B287</f>
        <v>XAUUSD</v>
      </c>
      <c r="D287" t="b">
        <f>AND(Diagonals!B287=Dual_Tema!B287,Trendlines!B287=Dual_Tema!B287,KC!B287=Dual_Tema!B287,Pinbar!B287=Dual_Tema!B287,Price!B287=Dual_Tema!B287,SR_Levels!B287=Dual_Tema!B287,Tema_Hrma_Smma!B287=Dual_Tema!B287,HA!B287=Dual_Tema!B287,ZigZag!B287=Dual_Tema!B287,ZScore!B287=Dual_Tema!B287)</f>
        <v>1</v>
      </c>
      <c r="E287" t="str">
        <f>Price!C287</f>
        <v>M5</v>
      </c>
      <c r="F287" t="b">
        <f>AND(Diagonals!C287=Dual_Tema!C287,Trendlines!C287=Dual_Tema!C287,KC!C287=Dual_Tema!C287,Pinbar!C287=Dual_Tema!C287,Price!C287=Dual_Tema!C287,SR_Levels!C287=Dual_Tema!C287,Tema_Hrma_Smma!C287=Dual_Tema!C287,HA!C287=Dual_Tema!C287,ZigZag!C287=Dual_Tema!C287,ZScore!C287=Dual_Tema!C287)</f>
        <v>1</v>
      </c>
      <c r="G287">
        <f>Price!D287</f>
        <v>5166.3900000000003</v>
      </c>
      <c r="H287" t="b">
        <f>AND(Diagonals!D287=Dual_Tema!D287,Trendlines!D287=Dual_Tema!D287,KC!D287=Dual_Tema!D287,Pinbar!D287=Dual_Tema!D287,Price!D287=Dual_Tema!D287,SR_Levels!D287=Dual_Tema!D287,Tema_Hrma_Smma!D287=Dual_Tema!D287,HA!D287=Dual_Tema!D287,ZigZag!D287=Dual_Tema!D287,ZScore!D287=Dual_Tema!D287)</f>
        <v>1</v>
      </c>
      <c r="J287" t="b">
        <f t="shared" si="4"/>
        <v>1</v>
      </c>
    </row>
    <row r="288" spans="1:10" x14ac:dyDescent="0.55000000000000004">
      <c r="A288">
        <f>Price!L288</f>
        <v>1772114400</v>
      </c>
      <c r="B288" t="b">
        <f>AND(Diagonals!Q288=Dual_Tema!J288,Trendlines!Q288=Dual_Tema!J288,KC!R288=Dual_Tema!J288,Pinbar!I288=Dual_Tema!J288,Price!L288=Dual_Tema!J288,SR_Levels!P288=Dual_Tema!J288,Tema_Hrma_Smma!K288=Dual_Tema!J288,HA!P288=Dual_Tema!J288,ZigZag!K288=Dual_Tema!J288,ZScore!O288=Dual_Tema!J288)</f>
        <v>1</v>
      </c>
      <c r="C288" t="str">
        <f>Price!B288</f>
        <v>XAUUSD</v>
      </c>
      <c r="D288" t="b">
        <f>AND(Diagonals!B288=Dual_Tema!B288,Trendlines!B288=Dual_Tema!B288,KC!B288=Dual_Tema!B288,Pinbar!B288=Dual_Tema!B288,Price!B288=Dual_Tema!B288,SR_Levels!B288=Dual_Tema!B288,Tema_Hrma_Smma!B288=Dual_Tema!B288,HA!B288=Dual_Tema!B288,ZigZag!B288=Dual_Tema!B288,ZScore!B288=Dual_Tema!B288)</f>
        <v>1</v>
      </c>
      <c r="E288" t="str">
        <f>Price!C288</f>
        <v>M5</v>
      </c>
      <c r="F288" t="b">
        <f>AND(Diagonals!C288=Dual_Tema!C288,Trendlines!C288=Dual_Tema!C288,KC!C288=Dual_Tema!C288,Pinbar!C288=Dual_Tema!C288,Price!C288=Dual_Tema!C288,SR_Levels!C288=Dual_Tema!C288,Tema_Hrma_Smma!C288=Dual_Tema!C288,HA!C288=Dual_Tema!C288,ZigZag!C288=Dual_Tema!C288,ZScore!C288=Dual_Tema!C288)</f>
        <v>1</v>
      </c>
      <c r="G288">
        <f>Price!D288</f>
        <v>5166.0600000000004</v>
      </c>
      <c r="H288" t="b">
        <f>AND(Diagonals!D288=Dual_Tema!D288,Trendlines!D288=Dual_Tema!D288,KC!D288=Dual_Tema!D288,Pinbar!D288=Dual_Tema!D288,Price!D288=Dual_Tema!D288,SR_Levels!D288=Dual_Tema!D288,Tema_Hrma_Smma!D288=Dual_Tema!D288,HA!D288=Dual_Tema!D288,ZigZag!D288=Dual_Tema!D288,ZScore!D288=Dual_Tema!D288)</f>
        <v>1</v>
      </c>
      <c r="J288" t="b">
        <f t="shared" si="4"/>
        <v>1</v>
      </c>
    </row>
    <row r="289" spans="1:10" x14ac:dyDescent="0.55000000000000004">
      <c r="A289">
        <f>Price!L289</f>
        <v>1772114700</v>
      </c>
      <c r="B289" t="b">
        <f>AND(Diagonals!Q289=Dual_Tema!J289,Trendlines!Q289=Dual_Tema!J289,KC!R289=Dual_Tema!J289,Pinbar!I289=Dual_Tema!J289,Price!L289=Dual_Tema!J289,SR_Levels!P289=Dual_Tema!J289,Tema_Hrma_Smma!K289=Dual_Tema!J289,HA!P289=Dual_Tema!J289,ZigZag!K289=Dual_Tema!J289,ZScore!O289=Dual_Tema!J289)</f>
        <v>1</v>
      </c>
      <c r="C289" t="str">
        <f>Price!B289</f>
        <v>XAUUSD</v>
      </c>
      <c r="D289" t="b">
        <f>AND(Diagonals!B289=Dual_Tema!B289,Trendlines!B289=Dual_Tema!B289,KC!B289=Dual_Tema!B289,Pinbar!B289=Dual_Tema!B289,Price!B289=Dual_Tema!B289,SR_Levels!B289=Dual_Tema!B289,Tema_Hrma_Smma!B289=Dual_Tema!B289,HA!B289=Dual_Tema!B289,ZigZag!B289=Dual_Tema!B289,ZScore!B289=Dual_Tema!B289)</f>
        <v>1</v>
      </c>
      <c r="E289" t="str">
        <f>Price!C289</f>
        <v>M5</v>
      </c>
      <c r="F289" t="b">
        <f>AND(Diagonals!C289=Dual_Tema!C289,Trendlines!C289=Dual_Tema!C289,KC!C289=Dual_Tema!C289,Pinbar!C289=Dual_Tema!C289,Price!C289=Dual_Tema!C289,SR_Levels!C289=Dual_Tema!C289,Tema_Hrma_Smma!C289=Dual_Tema!C289,HA!C289=Dual_Tema!C289,ZigZag!C289=Dual_Tema!C289,ZScore!C289=Dual_Tema!C289)</f>
        <v>1</v>
      </c>
      <c r="G289">
        <f>Price!D289</f>
        <v>5163.55</v>
      </c>
      <c r="H289" t="b">
        <f>AND(Diagonals!D289=Dual_Tema!D289,Trendlines!D289=Dual_Tema!D289,KC!D289=Dual_Tema!D289,Pinbar!D289=Dual_Tema!D289,Price!D289=Dual_Tema!D289,SR_Levels!D289=Dual_Tema!D289,Tema_Hrma_Smma!D289=Dual_Tema!D289,HA!D289=Dual_Tema!D289,ZigZag!D289=Dual_Tema!D289,ZScore!D289=Dual_Tema!D289)</f>
        <v>1</v>
      </c>
      <c r="J289" t="b">
        <f t="shared" si="4"/>
        <v>1</v>
      </c>
    </row>
    <row r="290" spans="1:10" x14ac:dyDescent="0.55000000000000004">
      <c r="A290">
        <f>Price!L290</f>
        <v>1772115000</v>
      </c>
      <c r="B290" t="b">
        <f>AND(Diagonals!Q290=Dual_Tema!J290,Trendlines!Q290=Dual_Tema!J290,KC!R290=Dual_Tema!J290,Pinbar!I290=Dual_Tema!J290,Price!L290=Dual_Tema!J290,SR_Levels!P290=Dual_Tema!J290,Tema_Hrma_Smma!K290=Dual_Tema!J290,HA!P290=Dual_Tema!J290,ZigZag!K290=Dual_Tema!J290,ZScore!O290=Dual_Tema!J290)</f>
        <v>1</v>
      </c>
      <c r="C290" t="str">
        <f>Price!B290</f>
        <v>XAUUSD</v>
      </c>
      <c r="D290" t="b">
        <f>AND(Diagonals!B290=Dual_Tema!B290,Trendlines!B290=Dual_Tema!B290,KC!B290=Dual_Tema!B290,Pinbar!B290=Dual_Tema!B290,Price!B290=Dual_Tema!B290,SR_Levels!B290=Dual_Tema!B290,Tema_Hrma_Smma!B290=Dual_Tema!B290,HA!B290=Dual_Tema!B290,ZigZag!B290=Dual_Tema!B290,ZScore!B290=Dual_Tema!B290)</f>
        <v>1</v>
      </c>
      <c r="E290" t="str">
        <f>Price!C290</f>
        <v>M5</v>
      </c>
      <c r="F290" t="b">
        <f>AND(Diagonals!C290=Dual_Tema!C290,Trendlines!C290=Dual_Tema!C290,KC!C290=Dual_Tema!C290,Pinbar!C290=Dual_Tema!C290,Price!C290=Dual_Tema!C290,SR_Levels!C290=Dual_Tema!C290,Tema_Hrma_Smma!C290=Dual_Tema!C290,HA!C290=Dual_Tema!C290,ZigZag!C290=Dual_Tema!C290,ZScore!C290=Dual_Tema!C290)</f>
        <v>1</v>
      </c>
      <c r="G290">
        <f>Price!D290</f>
        <v>5166.28</v>
      </c>
      <c r="H290" t="b">
        <f>AND(Diagonals!D290=Dual_Tema!D290,Trendlines!D290=Dual_Tema!D290,KC!D290=Dual_Tema!D290,Pinbar!D290=Dual_Tema!D290,Price!D290=Dual_Tema!D290,SR_Levels!D290=Dual_Tema!D290,Tema_Hrma_Smma!D290=Dual_Tema!D290,HA!D290=Dual_Tema!D290,ZigZag!D290=Dual_Tema!D290,ZScore!D290=Dual_Tema!D290)</f>
        <v>1</v>
      </c>
      <c r="J290" t="b">
        <f t="shared" si="4"/>
        <v>1</v>
      </c>
    </row>
    <row r="291" spans="1:10" x14ac:dyDescent="0.55000000000000004">
      <c r="A291">
        <f>Price!L291</f>
        <v>1772115300</v>
      </c>
      <c r="B291" t="b">
        <f>AND(Diagonals!Q291=Dual_Tema!J291,Trendlines!Q291=Dual_Tema!J291,KC!R291=Dual_Tema!J291,Pinbar!I291=Dual_Tema!J291,Price!L291=Dual_Tema!J291,SR_Levels!P291=Dual_Tema!J291,Tema_Hrma_Smma!K291=Dual_Tema!J291,HA!P291=Dual_Tema!J291,ZigZag!K291=Dual_Tema!J291,ZScore!O291=Dual_Tema!J291)</f>
        <v>1</v>
      </c>
      <c r="C291" t="str">
        <f>Price!B291</f>
        <v>XAUUSD</v>
      </c>
      <c r="D291" t="b">
        <f>AND(Diagonals!B291=Dual_Tema!B291,Trendlines!B291=Dual_Tema!B291,KC!B291=Dual_Tema!B291,Pinbar!B291=Dual_Tema!B291,Price!B291=Dual_Tema!B291,SR_Levels!B291=Dual_Tema!B291,Tema_Hrma_Smma!B291=Dual_Tema!B291,HA!B291=Dual_Tema!B291,ZigZag!B291=Dual_Tema!B291,ZScore!B291=Dual_Tema!B291)</f>
        <v>1</v>
      </c>
      <c r="E291" t="str">
        <f>Price!C291</f>
        <v>M5</v>
      </c>
      <c r="F291" t="b">
        <f>AND(Diagonals!C291=Dual_Tema!C291,Trendlines!C291=Dual_Tema!C291,KC!C291=Dual_Tema!C291,Pinbar!C291=Dual_Tema!C291,Price!C291=Dual_Tema!C291,SR_Levels!C291=Dual_Tema!C291,Tema_Hrma_Smma!C291=Dual_Tema!C291,HA!C291=Dual_Tema!C291,ZigZag!C291=Dual_Tema!C291,ZScore!C291=Dual_Tema!C291)</f>
        <v>1</v>
      </c>
      <c r="G291">
        <f>Price!D291</f>
        <v>5167.0200000000004</v>
      </c>
      <c r="H291" t="b">
        <f>AND(Diagonals!D291=Dual_Tema!D291,Trendlines!D291=Dual_Tema!D291,KC!D291=Dual_Tema!D291,Pinbar!D291=Dual_Tema!D291,Price!D291=Dual_Tema!D291,SR_Levels!D291=Dual_Tema!D291,Tema_Hrma_Smma!D291=Dual_Tema!D291,HA!D291=Dual_Tema!D291,ZigZag!D291=Dual_Tema!D291,ZScore!D291=Dual_Tema!D291)</f>
        <v>1</v>
      </c>
      <c r="J291" t="b">
        <f t="shared" si="4"/>
        <v>1</v>
      </c>
    </row>
    <row r="292" spans="1:10" x14ac:dyDescent="0.55000000000000004">
      <c r="A292">
        <f>Price!L292</f>
        <v>1772115600</v>
      </c>
      <c r="B292" t="b">
        <f>AND(Diagonals!Q292=Dual_Tema!J292,Trendlines!Q292=Dual_Tema!J292,KC!R292=Dual_Tema!J292,Pinbar!I292=Dual_Tema!J292,Price!L292=Dual_Tema!J292,SR_Levels!P292=Dual_Tema!J292,Tema_Hrma_Smma!K292=Dual_Tema!J292,HA!P292=Dual_Tema!J292,ZigZag!K292=Dual_Tema!J292,ZScore!O292=Dual_Tema!J292)</f>
        <v>1</v>
      </c>
      <c r="C292" t="str">
        <f>Price!B292</f>
        <v>XAUUSD</v>
      </c>
      <c r="D292" t="b">
        <f>AND(Diagonals!B292=Dual_Tema!B292,Trendlines!B292=Dual_Tema!B292,KC!B292=Dual_Tema!B292,Pinbar!B292=Dual_Tema!B292,Price!B292=Dual_Tema!B292,SR_Levels!B292=Dual_Tema!B292,Tema_Hrma_Smma!B292=Dual_Tema!B292,HA!B292=Dual_Tema!B292,ZigZag!B292=Dual_Tema!B292,ZScore!B292=Dual_Tema!B292)</f>
        <v>1</v>
      </c>
      <c r="E292" t="str">
        <f>Price!C292</f>
        <v>M5</v>
      </c>
      <c r="F292" t="b">
        <f>AND(Diagonals!C292=Dual_Tema!C292,Trendlines!C292=Dual_Tema!C292,KC!C292=Dual_Tema!C292,Pinbar!C292=Dual_Tema!C292,Price!C292=Dual_Tema!C292,SR_Levels!C292=Dual_Tema!C292,Tema_Hrma_Smma!C292=Dual_Tema!C292,HA!C292=Dual_Tema!C292,ZigZag!C292=Dual_Tema!C292,ZScore!C292=Dual_Tema!C292)</f>
        <v>1</v>
      </c>
      <c r="G292">
        <f>Price!D292</f>
        <v>5168.82</v>
      </c>
      <c r="H292" t="b">
        <f>AND(Diagonals!D292=Dual_Tema!D292,Trendlines!D292=Dual_Tema!D292,KC!D292=Dual_Tema!D292,Pinbar!D292=Dual_Tema!D292,Price!D292=Dual_Tema!D292,SR_Levels!D292=Dual_Tema!D292,Tema_Hrma_Smma!D292=Dual_Tema!D292,HA!D292=Dual_Tema!D292,ZigZag!D292=Dual_Tema!D292,ZScore!D292=Dual_Tema!D292)</f>
        <v>1</v>
      </c>
      <c r="J292" t="b">
        <f t="shared" si="4"/>
        <v>1</v>
      </c>
    </row>
    <row r="293" spans="1:10" x14ac:dyDescent="0.55000000000000004">
      <c r="A293">
        <f>Price!L293</f>
        <v>1772115900</v>
      </c>
      <c r="B293" t="b">
        <f>AND(Diagonals!Q293=Dual_Tema!J293,Trendlines!Q293=Dual_Tema!J293,KC!R293=Dual_Tema!J293,Pinbar!I293=Dual_Tema!J293,Price!L293=Dual_Tema!J293,SR_Levels!P293=Dual_Tema!J293,Tema_Hrma_Smma!K293=Dual_Tema!J293,HA!P293=Dual_Tema!J293,ZigZag!K293=Dual_Tema!J293,ZScore!O293=Dual_Tema!J293)</f>
        <v>1</v>
      </c>
      <c r="C293" t="str">
        <f>Price!B293</f>
        <v>XAUUSD</v>
      </c>
      <c r="D293" t="b">
        <f>AND(Diagonals!B293=Dual_Tema!B293,Trendlines!B293=Dual_Tema!B293,KC!B293=Dual_Tema!B293,Pinbar!B293=Dual_Tema!B293,Price!B293=Dual_Tema!B293,SR_Levels!B293=Dual_Tema!B293,Tema_Hrma_Smma!B293=Dual_Tema!B293,HA!B293=Dual_Tema!B293,ZigZag!B293=Dual_Tema!B293,ZScore!B293=Dual_Tema!B293)</f>
        <v>1</v>
      </c>
      <c r="E293" t="str">
        <f>Price!C293</f>
        <v>M5</v>
      </c>
      <c r="F293" t="b">
        <f>AND(Diagonals!C293=Dual_Tema!C293,Trendlines!C293=Dual_Tema!C293,KC!C293=Dual_Tema!C293,Pinbar!C293=Dual_Tema!C293,Price!C293=Dual_Tema!C293,SR_Levels!C293=Dual_Tema!C293,Tema_Hrma_Smma!C293=Dual_Tema!C293,HA!C293=Dual_Tema!C293,ZigZag!C293=Dual_Tema!C293,ZScore!C293=Dual_Tema!C293)</f>
        <v>1</v>
      </c>
      <c r="G293">
        <f>Price!D293</f>
        <v>5170.41</v>
      </c>
      <c r="H293" t="b">
        <f>AND(Diagonals!D293=Dual_Tema!D293,Trendlines!D293=Dual_Tema!D293,KC!D293=Dual_Tema!D293,Pinbar!D293=Dual_Tema!D293,Price!D293=Dual_Tema!D293,SR_Levels!D293=Dual_Tema!D293,Tema_Hrma_Smma!D293=Dual_Tema!D293,HA!D293=Dual_Tema!D293,ZigZag!D293=Dual_Tema!D293,ZScore!D293=Dual_Tema!D293)</f>
        <v>1</v>
      </c>
      <c r="J293" t="b">
        <f t="shared" si="4"/>
        <v>1</v>
      </c>
    </row>
    <row r="294" spans="1:10" x14ac:dyDescent="0.55000000000000004">
      <c r="A294">
        <f>Price!L294</f>
        <v>1772116200</v>
      </c>
      <c r="B294" t="b">
        <f>AND(Diagonals!Q294=Dual_Tema!J294,Trendlines!Q294=Dual_Tema!J294,KC!R294=Dual_Tema!J294,Pinbar!I294=Dual_Tema!J294,Price!L294=Dual_Tema!J294,SR_Levels!P294=Dual_Tema!J294,Tema_Hrma_Smma!K294=Dual_Tema!J294,HA!P294=Dual_Tema!J294,ZigZag!K294=Dual_Tema!J294,ZScore!O294=Dual_Tema!J294)</f>
        <v>1</v>
      </c>
      <c r="C294" t="str">
        <f>Price!B294</f>
        <v>XAUUSD</v>
      </c>
      <c r="D294" t="b">
        <f>AND(Diagonals!B294=Dual_Tema!B294,Trendlines!B294=Dual_Tema!B294,KC!B294=Dual_Tema!B294,Pinbar!B294=Dual_Tema!B294,Price!B294=Dual_Tema!B294,SR_Levels!B294=Dual_Tema!B294,Tema_Hrma_Smma!B294=Dual_Tema!B294,HA!B294=Dual_Tema!B294,ZigZag!B294=Dual_Tema!B294,ZScore!B294=Dual_Tema!B294)</f>
        <v>1</v>
      </c>
      <c r="E294" t="str">
        <f>Price!C294</f>
        <v>M5</v>
      </c>
      <c r="F294" t="b">
        <f>AND(Diagonals!C294=Dual_Tema!C294,Trendlines!C294=Dual_Tema!C294,KC!C294=Dual_Tema!C294,Pinbar!C294=Dual_Tema!C294,Price!C294=Dual_Tema!C294,SR_Levels!C294=Dual_Tema!C294,Tema_Hrma_Smma!C294=Dual_Tema!C294,HA!C294=Dual_Tema!C294,ZigZag!C294=Dual_Tema!C294,ZScore!C294=Dual_Tema!C294)</f>
        <v>1</v>
      </c>
      <c r="G294">
        <f>Price!D294</f>
        <v>5165.83</v>
      </c>
      <c r="H294" t="b">
        <f>AND(Diagonals!D294=Dual_Tema!D294,Trendlines!D294=Dual_Tema!D294,KC!D294=Dual_Tema!D294,Pinbar!D294=Dual_Tema!D294,Price!D294=Dual_Tema!D294,SR_Levels!D294=Dual_Tema!D294,Tema_Hrma_Smma!D294=Dual_Tema!D294,HA!D294=Dual_Tema!D294,ZigZag!D294=Dual_Tema!D294,ZScore!D294=Dual_Tema!D294)</f>
        <v>1</v>
      </c>
      <c r="J294" t="b">
        <f t="shared" si="4"/>
        <v>1</v>
      </c>
    </row>
    <row r="295" spans="1:10" x14ac:dyDescent="0.55000000000000004">
      <c r="A295">
        <f>Price!L295</f>
        <v>1772116500</v>
      </c>
      <c r="B295" t="b">
        <f>AND(Diagonals!Q295=Dual_Tema!J295,Trendlines!Q295=Dual_Tema!J295,KC!R295=Dual_Tema!J295,Pinbar!I295=Dual_Tema!J295,Price!L295=Dual_Tema!J295,SR_Levels!P295=Dual_Tema!J295,Tema_Hrma_Smma!K295=Dual_Tema!J295,HA!P295=Dual_Tema!J295,ZigZag!K295=Dual_Tema!J295,ZScore!O295=Dual_Tema!J295)</f>
        <v>1</v>
      </c>
      <c r="C295" t="str">
        <f>Price!B295</f>
        <v>XAUUSD</v>
      </c>
      <c r="D295" t="b">
        <f>AND(Diagonals!B295=Dual_Tema!B295,Trendlines!B295=Dual_Tema!B295,KC!B295=Dual_Tema!B295,Pinbar!B295=Dual_Tema!B295,Price!B295=Dual_Tema!B295,SR_Levels!B295=Dual_Tema!B295,Tema_Hrma_Smma!B295=Dual_Tema!B295,HA!B295=Dual_Tema!B295,ZigZag!B295=Dual_Tema!B295,ZScore!B295=Dual_Tema!B295)</f>
        <v>1</v>
      </c>
      <c r="E295" t="str">
        <f>Price!C295</f>
        <v>M5</v>
      </c>
      <c r="F295" t="b">
        <f>AND(Diagonals!C295=Dual_Tema!C295,Trendlines!C295=Dual_Tema!C295,KC!C295=Dual_Tema!C295,Pinbar!C295=Dual_Tema!C295,Price!C295=Dual_Tema!C295,SR_Levels!C295=Dual_Tema!C295,Tema_Hrma_Smma!C295=Dual_Tema!C295,HA!C295=Dual_Tema!C295,ZigZag!C295=Dual_Tema!C295,ZScore!C295=Dual_Tema!C295)</f>
        <v>1</v>
      </c>
      <c r="G295">
        <f>Price!D295</f>
        <v>5166.41</v>
      </c>
      <c r="H295" t="b">
        <f>AND(Diagonals!D295=Dual_Tema!D295,Trendlines!D295=Dual_Tema!D295,KC!D295=Dual_Tema!D295,Pinbar!D295=Dual_Tema!D295,Price!D295=Dual_Tema!D295,SR_Levels!D295=Dual_Tema!D295,Tema_Hrma_Smma!D295=Dual_Tema!D295,HA!D295=Dual_Tema!D295,ZigZag!D295=Dual_Tema!D295,ZScore!D295=Dual_Tema!D295)</f>
        <v>1</v>
      </c>
      <c r="J295" t="b">
        <f t="shared" si="4"/>
        <v>1</v>
      </c>
    </row>
    <row r="296" spans="1:10" x14ac:dyDescent="0.55000000000000004">
      <c r="A296">
        <f>Price!L296</f>
        <v>1772116800</v>
      </c>
      <c r="B296" t="b">
        <f>AND(Diagonals!Q296=Dual_Tema!J296,Trendlines!Q296=Dual_Tema!J296,KC!R296=Dual_Tema!J296,Pinbar!I296=Dual_Tema!J296,Price!L296=Dual_Tema!J296,SR_Levels!P296=Dual_Tema!J296,Tema_Hrma_Smma!K296=Dual_Tema!J296,HA!P296=Dual_Tema!J296,ZigZag!K296=Dual_Tema!J296,ZScore!O296=Dual_Tema!J296)</f>
        <v>1</v>
      </c>
      <c r="C296" t="str">
        <f>Price!B296</f>
        <v>XAUUSD</v>
      </c>
      <c r="D296" t="b">
        <f>AND(Diagonals!B296=Dual_Tema!B296,Trendlines!B296=Dual_Tema!B296,KC!B296=Dual_Tema!B296,Pinbar!B296=Dual_Tema!B296,Price!B296=Dual_Tema!B296,SR_Levels!B296=Dual_Tema!B296,Tema_Hrma_Smma!B296=Dual_Tema!B296,HA!B296=Dual_Tema!B296,ZigZag!B296=Dual_Tema!B296,ZScore!B296=Dual_Tema!B296)</f>
        <v>1</v>
      </c>
      <c r="E296" t="str">
        <f>Price!C296</f>
        <v>M5</v>
      </c>
      <c r="F296" t="b">
        <f>AND(Diagonals!C296=Dual_Tema!C296,Trendlines!C296=Dual_Tema!C296,KC!C296=Dual_Tema!C296,Pinbar!C296=Dual_Tema!C296,Price!C296=Dual_Tema!C296,SR_Levels!C296=Dual_Tema!C296,Tema_Hrma_Smma!C296=Dual_Tema!C296,HA!C296=Dual_Tema!C296,ZigZag!C296=Dual_Tema!C296,ZScore!C296=Dual_Tema!C296)</f>
        <v>1</v>
      </c>
      <c r="G296">
        <f>Price!D296</f>
        <v>5172.5600000000004</v>
      </c>
      <c r="H296" t="b">
        <f>AND(Diagonals!D296=Dual_Tema!D296,Trendlines!D296=Dual_Tema!D296,KC!D296=Dual_Tema!D296,Pinbar!D296=Dual_Tema!D296,Price!D296=Dual_Tema!D296,SR_Levels!D296=Dual_Tema!D296,Tema_Hrma_Smma!D296=Dual_Tema!D296,HA!D296=Dual_Tema!D296,ZigZag!D296=Dual_Tema!D296,ZScore!D296=Dual_Tema!D296)</f>
        <v>1</v>
      </c>
      <c r="J296" t="b">
        <f t="shared" si="4"/>
        <v>1</v>
      </c>
    </row>
    <row r="297" spans="1:10" x14ac:dyDescent="0.55000000000000004">
      <c r="A297">
        <f>Price!L297</f>
        <v>1772117100</v>
      </c>
      <c r="B297" t="b">
        <f>AND(Diagonals!Q297=Dual_Tema!J297,Trendlines!Q297=Dual_Tema!J297,KC!R297=Dual_Tema!J297,Pinbar!I297=Dual_Tema!J297,Price!L297=Dual_Tema!J297,SR_Levels!P297=Dual_Tema!J297,Tema_Hrma_Smma!K297=Dual_Tema!J297,HA!P297=Dual_Tema!J297,ZigZag!K297=Dual_Tema!J297,ZScore!O297=Dual_Tema!J297)</f>
        <v>1</v>
      </c>
      <c r="C297" t="str">
        <f>Price!B297</f>
        <v>XAUUSD</v>
      </c>
      <c r="D297" t="b">
        <f>AND(Diagonals!B297=Dual_Tema!B297,Trendlines!B297=Dual_Tema!B297,KC!B297=Dual_Tema!B297,Pinbar!B297=Dual_Tema!B297,Price!B297=Dual_Tema!B297,SR_Levels!B297=Dual_Tema!B297,Tema_Hrma_Smma!B297=Dual_Tema!B297,HA!B297=Dual_Tema!B297,ZigZag!B297=Dual_Tema!B297,ZScore!B297=Dual_Tema!B297)</f>
        <v>1</v>
      </c>
      <c r="E297" t="str">
        <f>Price!C297</f>
        <v>M5</v>
      </c>
      <c r="F297" t="b">
        <f>AND(Diagonals!C297=Dual_Tema!C297,Trendlines!C297=Dual_Tema!C297,KC!C297=Dual_Tema!C297,Pinbar!C297=Dual_Tema!C297,Price!C297=Dual_Tema!C297,SR_Levels!C297=Dual_Tema!C297,Tema_Hrma_Smma!C297=Dual_Tema!C297,HA!C297=Dual_Tema!C297,ZigZag!C297=Dual_Tema!C297,ZScore!C297=Dual_Tema!C297)</f>
        <v>1</v>
      </c>
      <c r="G297">
        <f>Price!D297</f>
        <v>5171.99</v>
      </c>
      <c r="H297" t="b">
        <f>AND(Diagonals!D297=Dual_Tema!D297,Trendlines!D297=Dual_Tema!D297,KC!D297=Dual_Tema!D297,Pinbar!D297=Dual_Tema!D297,Price!D297=Dual_Tema!D297,SR_Levels!D297=Dual_Tema!D297,Tema_Hrma_Smma!D297=Dual_Tema!D297,HA!D297=Dual_Tema!D297,ZigZag!D297=Dual_Tema!D297,ZScore!D297=Dual_Tema!D297)</f>
        <v>1</v>
      </c>
      <c r="J297" t="b">
        <f t="shared" si="4"/>
        <v>1</v>
      </c>
    </row>
    <row r="298" spans="1:10" x14ac:dyDescent="0.55000000000000004">
      <c r="A298">
        <f>Price!L298</f>
        <v>1772117400</v>
      </c>
      <c r="B298" t="b">
        <f>AND(Diagonals!Q298=Dual_Tema!J298,Trendlines!Q298=Dual_Tema!J298,KC!R298=Dual_Tema!J298,Pinbar!I298=Dual_Tema!J298,Price!L298=Dual_Tema!J298,SR_Levels!P298=Dual_Tema!J298,Tema_Hrma_Smma!K298=Dual_Tema!J298,HA!P298=Dual_Tema!J298,ZigZag!K298=Dual_Tema!J298,ZScore!O298=Dual_Tema!J298)</f>
        <v>1</v>
      </c>
      <c r="C298" t="str">
        <f>Price!B298</f>
        <v>XAUUSD</v>
      </c>
      <c r="D298" t="b">
        <f>AND(Diagonals!B298=Dual_Tema!B298,Trendlines!B298=Dual_Tema!B298,KC!B298=Dual_Tema!B298,Pinbar!B298=Dual_Tema!B298,Price!B298=Dual_Tema!B298,SR_Levels!B298=Dual_Tema!B298,Tema_Hrma_Smma!B298=Dual_Tema!B298,HA!B298=Dual_Tema!B298,ZigZag!B298=Dual_Tema!B298,ZScore!B298=Dual_Tema!B298)</f>
        <v>1</v>
      </c>
      <c r="E298" t="str">
        <f>Price!C298</f>
        <v>M5</v>
      </c>
      <c r="F298" t="b">
        <f>AND(Diagonals!C298=Dual_Tema!C298,Trendlines!C298=Dual_Tema!C298,KC!C298=Dual_Tema!C298,Pinbar!C298=Dual_Tema!C298,Price!C298=Dual_Tema!C298,SR_Levels!C298=Dual_Tema!C298,Tema_Hrma_Smma!C298=Dual_Tema!C298,HA!C298=Dual_Tema!C298,ZigZag!C298=Dual_Tema!C298,ZScore!C298=Dual_Tema!C298)</f>
        <v>1</v>
      </c>
      <c r="G298">
        <f>Price!D298</f>
        <v>5167.91</v>
      </c>
      <c r="H298" t="b">
        <f>AND(Diagonals!D298=Dual_Tema!D298,Trendlines!D298=Dual_Tema!D298,KC!D298=Dual_Tema!D298,Pinbar!D298=Dual_Tema!D298,Price!D298=Dual_Tema!D298,SR_Levels!D298=Dual_Tema!D298,Tema_Hrma_Smma!D298=Dual_Tema!D298,HA!D298=Dual_Tema!D298,ZigZag!D298=Dual_Tema!D298,ZScore!D298=Dual_Tema!D298)</f>
        <v>1</v>
      </c>
      <c r="J298" t="b">
        <f t="shared" si="4"/>
        <v>1</v>
      </c>
    </row>
    <row r="299" spans="1:10" x14ac:dyDescent="0.55000000000000004">
      <c r="A299">
        <f>Price!L299</f>
        <v>1772117700</v>
      </c>
      <c r="B299" t="b">
        <f>AND(Diagonals!Q299=Dual_Tema!J299,Trendlines!Q299=Dual_Tema!J299,KC!R299=Dual_Tema!J299,Pinbar!I299=Dual_Tema!J299,Price!L299=Dual_Tema!J299,SR_Levels!P299=Dual_Tema!J299,Tema_Hrma_Smma!K299=Dual_Tema!J299,HA!P299=Dual_Tema!J299,ZigZag!K299=Dual_Tema!J299,ZScore!O299=Dual_Tema!J299)</f>
        <v>1</v>
      </c>
      <c r="C299" t="str">
        <f>Price!B299</f>
        <v>XAUUSD</v>
      </c>
      <c r="D299" t="b">
        <f>AND(Diagonals!B299=Dual_Tema!B299,Trendlines!B299=Dual_Tema!B299,KC!B299=Dual_Tema!B299,Pinbar!B299=Dual_Tema!B299,Price!B299=Dual_Tema!B299,SR_Levels!B299=Dual_Tema!B299,Tema_Hrma_Smma!B299=Dual_Tema!B299,HA!B299=Dual_Tema!B299,ZigZag!B299=Dual_Tema!B299,ZScore!B299=Dual_Tema!B299)</f>
        <v>1</v>
      </c>
      <c r="E299" t="str">
        <f>Price!C299</f>
        <v>M5</v>
      </c>
      <c r="F299" t="b">
        <f>AND(Diagonals!C299=Dual_Tema!C299,Trendlines!C299=Dual_Tema!C299,KC!C299=Dual_Tema!C299,Pinbar!C299=Dual_Tema!C299,Price!C299=Dual_Tema!C299,SR_Levels!C299=Dual_Tema!C299,Tema_Hrma_Smma!C299=Dual_Tema!C299,HA!C299=Dual_Tema!C299,ZigZag!C299=Dual_Tema!C299,ZScore!C299=Dual_Tema!C299)</f>
        <v>1</v>
      </c>
      <c r="G299">
        <f>Price!D299</f>
        <v>5165.1400000000003</v>
      </c>
      <c r="H299" t="b">
        <f>AND(Diagonals!D299=Dual_Tema!D299,Trendlines!D299=Dual_Tema!D299,KC!D299=Dual_Tema!D299,Pinbar!D299=Dual_Tema!D299,Price!D299=Dual_Tema!D299,SR_Levels!D299=Dual_Tema!D299,Tema_Hrma_Smma!D299=Dual_Tema!D299,HA!D299=Dual_Tema!D299,ZigZag!D299=Dual_Tema!D299,ZScore!D299=Dual_Tema!D299)</f>
        <v>1</v>
      </c>
      <c r="J299" t="b">
        <f t="shared" si="4"/>
        <v>1</v>
      </c>
    </row>
    <row r="300" spans="1:10" x14ac:dyDescent="0.55000000000000004">
      <c r="A300">
        <f>Price!L300</f>
        <v>1772118000</v>
      </c>
      <c r="B300" t="b">
        <f>AND(Diagonals!Q300=Dual_Tema!J300,Trendlines!Q300=Dual_Tema!J300,KC!R300=Dual_Tema!J300,Pinbar!I300=Dual_Tema!J300,Price!L300=Dual_Tema!J300,SR_Levels!P300=Dual_Tema!J300,Tema_Hrma_Smma!K300=Dual_Tema!J300,HA!P300=Dual_Tema!J300,ZigZag!K300=Dual_Tema!J300,ZScore!O300=Dual_Tema!J300)</f>
        <v>1</v>
      </c>
      <c r="C300" t="str">
        <f>Price!B300</f>
        <v>XAUUSD</v>
      </c>
      <c r="D300" t="b">
        <f>AND(Diagonals!B300=Dual_Tema!B300,Trendlines!B300=Dual_Tema!B300,KC!B300=Dual_Tema!B300,Pinbar!B300=Dual_Tema!B300,Price!B300=Dual_Tema!B300,SR_Levels!B300=Dual_Tema!B300,Tema_Hrma_Smma!B300=Dual_Tema!B300,HA!B300=Dual_Tema!B300,ZigZag!B300=Dual_Tema!B300,ZScore!B300=Dual_Tema!B300)</f>
        <v>1</v>
      </c>
      <c r="E300" t="str">
        <f>Price!C300</f>
        <v>M5</v>
      </c>
      <c r="F300" t="b">
        <f>AND(Diagonals!C300=Dual_Tema!C300,Trendlines!C300=Dual_Tema!C300,KC!C300=Dual_Tema!C300,Pinbar!C300=Dual_Tema!C300,Price!C300=Dual_Tema!C300,SR_Levels!C300=Dual_Tema!C300,Tema_Hrma_Smma!C300=Dual_Tema!C300,HA!C300=Dual_Tema!C300,ZigZag!C300=Dual_Tema!C300,ZScore!C300=Dual_Tema!C300)</f>
        <v>1</v>
      </c>
      <c r="G300">
        <f>Price!D300</f>
        <v>5167.7</v>
      </c>
      <c r="H300" t="b">
        <f>AND(Diagonals!D300=Dual_Tema!D300,Trendlines!D300=Dual_Tema!D300,KC!D300=Dual_Tema!D300,Pinbar!D300=Dual_Tema!D300,Price!D300=Dual_Tema!D300,SR_Levels!D300=Dual_Tema!D300,Tema_Hrma_Smma!D300=Dual_Tema!D300,HA!D300=Dual_Tema!D300,ZigZag!D300=Dual_Tema!D300,ZScore!D300=Dual_Tema!D300)</f>
        <v>1</v>
      </c>
      <c r="J300" t="b">
        <f t="shared" si="4"/>
        <v>1</v>
      </c>
    </row>
    <row r="301" spans="1:10" x14ac:dyDescent="0.55000000000000004">
      <c r="A301">
        <f>Price!L301</f>
        <v>1772118300</v>
      </c>
      <c r="B301" t="b">
        <f>AND(Diagonals!Q301=Dual_Tema!J301,Trendlines!Q301=Dual_Tema!J301,KC!R301=Dual_Tema!J301,Pinbar!I301=Dual_Tema!J301,Price!L301=Dual_Tema!J301,SR_Levels!P301=Dual_Tema!J301,Tema_Hrma_Smma!K301=Dual_Tema!J301,HA!P301=Dual_Tema!J301,ZigZag!K301=Dual_Tema!J301,ZScore!O301=Dual_Tema!J301)</f>
        <v>1</v>
      </c>
      <c r="C301" t="str">
        <f>Price!B301</f>
        <v>XAUUSD</v>
      </c>
      <c r="D301" t="b">
        <f>AND(Diagonals!B301=Dual_Tema!B301,Trendlines!B301=Dual_Tema!B301,KC!B301=Dual_Tema!B301,Pinbar!B301=Dual_Tema!B301,Price!B301=Dual_Tema!B301,SR_Levels!B301=Dual_Tema!B301,Tema_Hrma_Smma!B301=Dual_Tema!B301,HA!B301=Dual_Tema!B301,ZigZag!B301=Dual_Tema!B301,ZScore!B301=Dual_Tema!B301)</f>
        <v>1</v>
      </c>
      <c r="E301" t="str">
        <f>Price!C301</f>
        <v>M5</v>
      </c>
      <c r="F301" t="b">
        <f>AND(Diagonals!C301=Dual_Tema!C301,Trendlines!C301=Dual_Tema!C301,KC!C301=Dual_Tema!C301,Pinbar!C301=Dual_Tema!C301,Price!C301=Dual_Tema!C301,SR_Levels!C301=Dual_Tema!C301,Tema_Hrma_Smma!C301=Dual_Tema!C301,HA!C301=Dual_Tema!C301,ZigZag!C301=Dual_Tema!C301,ZScore!C301=Dual_Tema!C301)</f>
        <v>1</v>
      </c>
      <c r="G301">
        <f>Price!D301</f>
        <v>5167.21</v>
      </c>
      <c r="H301" t="b">
        <f>AND(Diagonals!D301=Dual_Tema!D301,Trendlines!D301=Dual_Tema!D301,KC!D301=Dual_Tema!D301,Pinbar!D301=Dual_Tema!D301,Price!D301=Dual_Tema!D301,SR_Levels!D301=Dual_Tema!D301,Tema_Hrma_Smma!D301=Dual_Tema!D301,HA!D301=Dual_Tema!D301,ZigZag!D301=Dual_Tema!D301,ZScore!D301=Dual_Tema!D301)</f>
        <v>1</v>
      </c>
      <c r="J301" t="b">
        <f t="shared" si="4"/>
        <v>1</v>
      </c>
    </row>
    <row r="302" spans="1:10" x14ac:dyDescent="0.55000000000000004">
      <c r="A302">
        <f>Price!L302</f>
        <v>1772118600</v>
      </c>
      <c r="B302" t="b">
        <f>AND(Diagonals!Q302=Dual_Tema!J302,Trendlines!Q302=Dual_Tema!J302,KC!R302=Dual_Tema!J302,Pinbar!I302=Dual_Tema!J302,Price!L302=Dual_Tema!J302,SR_Levels!P302=Dual_Tema!J302,Tema_Hrma_Smma!K302=Dual_Tema!J302,HA!P302=Dual_Tema!J302,ZigZag!K302=Dual_Tema!J302,ZScore!O302=Dual_Tema!J302)</f>
        <v>1</v>
      </c>
      <c r="C302" t="str">
        <f>Price!B302</f>
        <v>XAUUSD</v>
      </c>
      <c r="D302" t="b">
        <f>AND(Diagonals!B302=Dual_Tema!B302,Trendlines!B302=Dual_Tema!B302,KC!B302=Dual_Tema!B302,Pinbar!B302=Dual_Tema!B302,Price!B302=Dual_Tema!B302,SR_Levels!B302=Dual_Tema!B302,Tema_Hrma_Smma!B302=Dual_Tema!B302,HA!B302=Dual_Tema!B302,ZigZag!B302=Dual_Tema!B302,ZScore!B302=Dual_Tema!B302)</f>
        <v>1</v>
      </c>
      <c r="E302" t="str">
        <f>Price!C302</f>
        <v>M5</v>
      </c>
      <c r="F302" t="b">
        <f>AND(Diagonals!C302=Dual_Tema!C302,Trendlines!C302=Dual_Tema!C302,KC!C302=Dual_Tema!C302,Pinbar!C302=Dual_Tema!C302,Price!C302=Dual_Tema!C302,SR_Levels!C302=Dual_Tema!C302,Tema_Hrma_Smma!C302=Dual_Tema!C302,HA!C302=Dual_Tema!C302,ZigZag!C302=Dual_Tema!C302,ZScore!C302=Dual_Tema!C302)</f>
        <v>1</v>
      </c>
      <c r="G302">
        <f>Price!D302</f>
        <v>5162.38</v>
      </c>
      <c r="H302" t="b">
        <f>AND(Diagonals!D302=Dual_Tema!D302,Trendlines!D302=Dual_Tema!D302,KC!D302=Dual_Tema!D302,Pinbar!D302=Dual_Tema!D302,Price!D302=Dual_Tema!D302,SR_Levels!D302=Dual_Tema!D302,Tema_Hrma_Smma!D302=Dual_Tema!D302,HA!D302=Dual_Tema!D302,ZigZag!D302=Dual_Tema!D302,ZScore!D302=Dual_Tema!D302)</f>
        <v>1</v>
      </c>
      <c r="J302" t="b">
        <f t="shared" si="4"/>
        <v>1</v>
      </c>
    </row>
    <row r="303" spans="1:10" x14ac:dyDescent="0.55000000000000004">
      <c r="A303">
        <f>Price!L303</f>
        <v>1772118900</v>
      </c>
      <c r="B303" t="b">
        <f>AND(Diagonals!Q303=Dual_Tema!J303,Trendlines!Q303=Dual_Tema!J303,KC!R303=Dual_Tema!J303,Pinbar!I303=Dual_Tema!J303,Price!L303=Dual_Tema!J303,SR_Levels!P303=Dual_Tema!J303,Tema_Hrma_Smma!K303=Dual_Tema!J303,HA!P303=Dual_Tema!J303,ZigZag!K303=Dual_Tema!J303,ZScore!O303=Dual_Tema!J303)</f>
        <v>1</v>
      </c>
      <c r="C303" t="str">
        <f>Price!B303</f>
        <v>XAUUSD</v>
      </c>
      <c r="D303" t="b">
        <f>AND(Diagonals!B303=Dual_Tema!B303,Trendlines!B303=Dual_Tema!B303,KC!B303=Dual_Tema!B303,Pinbar!B303=Dual_Tema!B303,Price!B303=Dual_Tema!B303,SR_Levels!B303=Dual_Tema!B303,Tema_Hrma_Smma!B303=Dual_Tema!B303,HA!B303=Dual_Tema!B303,ZigZag!B303=Dual_Tema!B303,ZScore!B303=Dual_Tema!B303)</f>
        <v>1</v>
      </c>
      <c r="E303" t="str">
        <f>Price!C303</f>
        <v>M5</v>
      </c>
      <c r="F303" t="b">
        <f>AND(Diagonals!C303=Dual_Tema!C303,Trendlines!C303=Dual_Tema!C303,KC!C303=Dual_Tema!C303,Pinbar!C303=Dual_Tema!C303,Price!C303=Dual_Tema!C303,SR_Levels!C303=Dual_Tema!C303,Tema_Hrma_Smma!C303=Dual_Tema!C303,HA!C303=Dual_Tema!C303,ZigZag!C303=Dual_Tema!C303,ZScore!C303=Dual_Tema!C303)</f>
        <v>1</v>
      </c>
      <c r="G303">
        <f>Price!D303</f>
        <v>5158.57</v>
      </c>
      <c r="H303" t="b">
        <f>AND(Diagonals!D303=Dual_Tema!D303,Trendlines!D303=Dual_Tema!D303,KC!D303=Dual_Tema!D303,Pinbar!D303=Dual_Tema!D303,Price!D303=Dual_Tema!D303,SR_Levels!D303=Dual_Tema!D303,Tema_Hrma_Smma!D303=Dual_Tema!D303,HA!D303=Dual_Tema!D303,ZigZag!D303=Dual_Tema!D303,ZScore!D303=Dual_Tema!D303)</f>
        <v>1</v>
      </c>
      <c r="J303" t="b">
        <f t="shared" si="4"/>
        <v>1</v>
      </c>
    </row>
    <row r="304" spans="1:10" x14ac:dyDescent="0.55000000000000004">
      <c r="A304">
        <f>Price!L304</f>
        <v>1772119200</v>
      </c>
      <c r="B304" t="b">
        <f>AND(Diagonals!Q304=Dual_Tema!J304,Trendlines!Q304=Dual_Tema!J304,KC!R304=Dual_Tema!J304,Pinbar!I304=Dual_Tema!J304,Price!L304=Dual_Tema!J304,SR_Levels!P304=Dual_Tema!J304,Tema_Hrma_Smma!K304=Dual_Tema!J304,HA!P304=Dual_Tema!J304,ZigZag!K304=Dual_Tema!J304,ZScore!O304=Dual_Tema!J304)</f>
        <v>1</v>
      </c>
      <c r="C304" t="str">
        <f>Price!B304</f>
        <v>XAUUSD</v>
      </c>
      <c r="D304" t="b">
        <f>AND(Diagonals!B304=Dual_Tema!B304,Trendlines!B304=Dual_Tema!B304,KC!B304=Dual_Tema!B304,Pinbar!B304=Dual_Tema!B304,Price!B304=Dual_Tema!B304,SR_Levels!B304=Dual_Tema!B304,Tema_Hrma_Smma!B304=Dual_Tema!B304,HA!B304=Dual_Tema!B304,ZigZag!B304=Dual_Tema!B304,ZScore!B304=Dual_Tema!B304)</f>
        <v>1</v>
      </c>
      <c r="E304" t="str">
        <f>Price!C304</f>
        <v>M5</v>
      </c>
      <c r="F304" t="b">
        <f>AND(Diagonals!C304=Dual_Tema!C304,Trendlines!C304=Dual_Tema!C304,KC!C304=Dual_Tema!C304,Pinbar!C304=Dual_Tema!C304,Price!C304=Dual_Tema!C304,SR_Levels!C304=Dual_Tema!C304,Tema_Hrma_Smma!C304=Dual_Tema!C304,HA!C304=Dual_Tema!C304,ZigZag!C304=Dual_Tema!C304,ZScore!C304=Dual_Tema!C304)</f>
        <v>1</v>
      </c>
      <c r="G304">
        <f>Price!D304</f>
        <v>5154.46</v>
      </c>
      <c r="H304" t="b">
        <f>AND(Diagonals!D304=Dual_Tema!D304,Trendlines!D304=Dual_Tema!D304,KC!D304=Dual_Tema!D304,Pinbar!D304=Dual_Tema!D304,Price!D304=Dual_Tema!D304,SR_Levels!D304=Dual_Tema!D304,Tema_Hrma_Smma!D304=Dual_Tema!D304,HA!D304=Dual_Tema!D304,ZigZag!D304=Dual_Tema!D304,ZScore!D304=Dual_Tema!D304)</f>
        <v>1</v>
      </c>
      <c r="J304" t="b">
        <f t="shared" si="4"/>
        <v>1</v>
      </c>
    </row>
    <row r="305" spans="1:10" x14ac:dyDescent="0.55000000000000004">
      <c r="A305">
        <f>Price!L305</f>
        <v>1772119500</v>
      </c>
      <c r="B305" t="b">
        <f>AND(Diagonals!Q305=Dual_Tema!J305,Trendlines!Q305=Dual_Tema!J305,KC!R305=Dual_Tema!J305,Pinbar!I305=Dual_Tema!J305,Price!L305=Dual_Tema!J305,SR_Levels!P305=Dual_Tema!J305,Tema_Hrma_Smma!K305=Dual_Tema!J305,HA!P305=Dual_Tema!J305,ZigZag!K305=Dual_Tema!J305,ZScore!O305=Dual_Tema!J305)</f>
        <v>1</v>
      </c>
      <c r="C305" t="str">
        <f>Price!B305</f>
        <v>XAUUSD</v>
      </c>
      <c r="D305" t="b">
        <f>AND(Diagonals!B305=Dual_Tema!B305,Trendlines!B305=Dual_Tema!B305,KC!B305=Dual_Tema!B305,Pinbar!B305=Dual_Tema!B305,Price!B305=Dual_Tema!B305,SR_Levels!B305=Dual_Tema!B305,Tema_Hrma_Smma!B305=Dual_Tema!B305,HA!B305=Dual_Tema!B305,ZigZag!B305=Dual_Tema!B305,ZScore!B305=Dual_Tema!B305)</f>
        <v>1</v>
      </c>
      <c r="E305" t="str">
        <f>Price!C305</f>
        <v>M5</v>
      </c>
      <c r="F305" t="b">
        <f>AND(Diagonals!C305=Dual_Tema!C305,Trendlines!C305=Dual_Tema!C305,KC!C305=Dual_Tema!C305,Pinbar!C305=Dual_Tema!C305,Price!C305=Dual_Tema!C305,SR_Levels!C305=Dual_Tema!C305,Tema_Hrma_Smma!C305=Dual_Tema!C305,HA!C305=Dual_Tema!C305,ZigZag!C305=Dual_Tema!C305,ZScore!C305=Dual_Tema!C305)</f>
        <v>1</v>
      </c>
      <c r="G305">
        <f>Price!D305</f>
        <v>5141.51</v>
      </c>
      <c r="H305" t="b">
        <f>AND(Diagonals!D305=Dual_Tema!D305,Trendlines!D305=Dual_Tema!D305,KC!D305=Dual_Tema!D305,Pinbar!D305=Dual_Tema!D305,Price!D305=Dual_Tema!D305,SR_Levels!D305=Dual_Tema!D305,Tema_Hrma_Smma!D305=Dual_Tema!D305,HA!D305=Dual_Tema!D305,ZigZag!D305=Dual_Tema!D305,ZScore!D305=Dual_Tema!D305)</f>
        <v>1</v>
      </c>
      <c r="J305" t="b">
        <f t="shared" si="4"/>
        <v>1</v>
      </c>
    </row>
    <row r="306" spans="1:10" x14ac:dyDescent="0.55000000000000004">
      <c r="A306">
        <f>Price!L306</f>
        <v>1772119800</v>
      </c>
      <c r="B306" t="b">
        <f>AND(Diagonals!Q306=Dual_Tema!J306,Trendlines!Q306=Dual_Tema!J306,KC!R306=Dual_Tema!J306,Pinbar!I306=Dual_Tema!J306,Price!L306=Dual_Tema!J306,SR_Levels!P306=Dual_Tema!J306,Tema_Hrma_Smma!K306=Dual_Tema!J306,HA!P306=Dual_Tema!J306,ZigZag!K306=Dual_Tema!J306,ZScore!O306=Dual_Tema!J306)</f>
        <v>1</v>
      </c>
      <c r="C306" t="str">
        <f>Price!B306</f>
        <v>XAUUSD</v>
      </c>
      <c r="D306" t="b">
        <f>AND(Diagonals!B306=Dual_Tema!B306,Trendlines!B306=Dual_Tema!B306,KC!B306=Dual_Tema!B306,Pinbar!B306=Dual_Tema!B306,Price!B306=Dual_Tema!B306,SR_Levels!B306=Dual_Tema!B306,Tema_Hrma_Smma!B306=Dual_Tema!B306,HA!B306=Dual_Tema!B306,ZigZag!B306=Dual_Tema!B306,ZScore!B306=Dual_Tema!B306)</f>
        <v>1</v>
      </c>
      <c r="E306" t="str">
        <f>Price!C306</f>
        <v>M5</v>
      </c>
      <c r="F306" t="b">
        <f>AND(Diagonals!C306=Dual_Tema!C306,Trendlines!C306=Dual_Tema!C306,KC!C306=Dual_Tema!C306,Pinbar!C306=Dual_Tema!C306,Price!C306=Dual_Tema!C306,SR_Levels!C306=Dual_Tema!C306,Tema_Hrma_Smma!C306=Dual_Tema!C306,HA!C306=Dual_Tema!C306,ZigZag!C306=Dual_Tema!C306,ZScore!C306=Dual_Tema!C306)</f>
        <v>1</v>
      </c>
      <c r="G306">
        <f>Price!D306</f>
        <v>5153.62</v>
      </c>
      <c r="H306" t="b">
        <f>AND(Diagonals!D306=Dual_Tema!D306,Trendlines!D306=Dual_Tema!D306,KC!D306=Dual_Tema!D306,Pinbar!D306=Dual_Tema!D306,Price!D306=Dual_Tema!D306,SR_Levels!D306=Dual_Tema!D306,Tema_Hrma_Smma!D306=Dual_Tema!D306,HA!D306=Dual_Tema!D306,ZigZag!D306=Dual_Tema!D306,ZScore!D306=Dual_Tema!D306)</f>
        <v>1</v>
      </c>
      <c r="J306" t="b">
        <f t="shared" si="4"/>
        <v>1</v>
      </c>
    </row>
    <row r="307" spans="1:10" x14ac:dyDescent="0.55000000000000004">
      <c r="A307">
        <f>Price!L307</f>
        <v>1772120100</v>
      </c>
      <c r="B307" t="b">
        <f>AND(Diagonals!Q307=Dual_Tema!J307,Trendlines!Q307=Dual_Tema!J307,KC!R307=Dual_Tema!J307,Pinbar!I307=Dual_Tema!J307,Price!L307=Dual_Tema!J307,SR_Levels!P307=Dual_Tema!J307,Tema_Hrma_Smma!K307=Dual_Tema!J307,HA!P307=Dual_Tema!J307,ZigZag!K307=Dual_Tema!J307,ZScore!O307=Dual_Tema!J307)</f>
        <v>1</v>
      </c>
      <c r="C307" t="str">
        <f>Price!B307</f>
        <v>XAUUSD</v>
      </c>
      <c r="D307" t="b">
        <f>AND(Diagonals!B307=Dual_Tema!B307,Trendlines!B307=Dual_Tema!B307,KC!B307=Dual_Tema!B307,Pinbar!B307=Dual_Tema!B307,Price!B307=Dual_Tema!B307,SR_Levels!B307=Dual_Tema!B307,Tema_Hrma_Smma!B307=Dual_Tema!B307,HA!B307=Dual_Tema!B307,ZigZag!B307=Dual_Tema!B307,ZScore!B307=Dual_Tema!B307)</f>
        <v>1</v>
      </c>
      <c r="E307" t="str">
        <f>Price!C307</f>
        <v>M5</v>
      </c>
      <c r="F307" t="b">
        <f>AND(Diagonals!C307=Dual_Tema!C307,Trendlines!C307=Dual_Tema!C307,KC!C307=Dual_Tema!C307,Pinbar!C307=Dual_Tema!C307,Price!C307=Dual_Tema!C307,SR_Levels!C307=Dual_Tema!C307,Tema_Hrma_Smma!C307=Dual_Tema!C307,HA!C307=Dual_Tema!C307,ZigZag!C307=Dual_Tema!C307,ZScore!C307=Dual_Tema!C307)</f>
        <v>1</v>
      </c>
      <c r="G307">
        <f>Price!D307</f>
        <v>5169.2299999999996</v>
      </c>
      <c r="H307" t="b">
        <f>AND(Diagonals!D307=Dual_Tema!D307,Trendlines!D307=Dual_Tema!D307,KC!D307=Dual_Tema!D307,Pinbar!D307=Dual_Tema!D307,Price!D307=Dual_Tema!D307,SR_Levels!D307=Dual_Tema!D307,Tema_Hrma_Smma!D307=Dual_Tema!D307,HA!D307=Dual_Tema!D307,ZigZag!D307=Dual_Tema!D307,ZScore!D307=Dual_Tema!D307)</f>
        <v>1</v>
      </c>
      <c r="J307" t="b">
        <f t="shared" si="4"/>
        <v>1</v>
      </c>
    </row>
    <row r="308" spans="1:10" x14ac:dyDescent="0.55000000000000004">
      <c r="A308">
        <f>Price!L308</f>
        <v>1772120400</v>
      </c>
      <c r="B308" t="b">
        <f>AND(Diagonals!Q308=Dual_Tema!J308,Trendlines!Q308=Dual_Tema!J308,KC!R308=Dual_Tema!J308,Pinbar!I308=Dual_Tema!J308,Price!L308=Dual_Tema!J308,SR_Levels!P308=Dual_Tema!J308,Tema_Hrma_Smma!K308=Dual_Tema!J308,HA!P308=Dual_Tema!J308,ZigZag!K308=Dual_Tema!J308,ZScore!O308=Dual_Tema!J308)</f>
        <v>1</v>
      </c>
      <c r="C308" t="str">
        <f>Price!B308</f>
        <v>XAUUSD</v>
      </c>
      <c r="D308" t="b">
        <f>AND(Diagonals!B308=Dual_Tema!B308,Trendlines!B308=Dual_Tema!B308,KC!B308=Dual_Tema!B308,Pinbar!B308=Dual_Tema!B308,Price!B308=Dual_Tema!B308,SR_Levels!B308=Dual_Tema!B308,Tema_Hrma_Smma!B308=Dual_Tema!B308,HA!B308=Dual_Tema!B308,ZigZag!B308=Dual_Tema!B308,ZScore!B308=Dual_Tema!B308)</f>
        <v>1</v>
      </c>
      <c r="E308" t="str">
        <f>Price!C308</f>
        <v>M5</v>
      </c>
      <c r="F308" t="b">
        <f>AND(Diagonals!C308=Dual_Tema!C308,Trendlines!C308=Dual_Tema!C308,KC!C308=Dual_Tema!C308,Pinbar!C308=Dual_Tema!C308,Price!C308=Dual_Tema!C308,SR_Levels!C308=Dual_Tema!C308,Tema_Hrma_Smma!C308=Dual_Tema!C308,HA!C308=Dual_Tema!C308,ZigZag!C308=Dual_Tema!C308,ZScore!C308=Dual_Tema!C308)</f>
        <v>1</v>
      </c>
      <c r="G308">
        <f>Price!D308</f>
        <v>5175.5600000000004</v>
      </c>
      <c r="H308" t="b">
        <f>AND(Diagonals!D308=Dual_Tema!D308,Trendlines!D308=Dual_Tema!D308,KC!D308=Dual_Tema!D308,Pinbar!D308=Dual_Tema!D308,Price!D308=Dual_Tema!D308,SR_Levels!D308=Dual_Tema!D308,Tema_Hrma_Smma!D308=Dual_Tema!D308,HA!D308=Dual_Tema!D308,ZigZag!D308=Dual_Tema!D308,ZScore!D308=Dual_Tema!D308)</f>
        <v>1</v>
      </c>
      <c r="J308" t="b">
        <f t="shared" si="4"/>
        <v>1</v>
      </c>
    </row>
    <row r="309" spans="1:10" x14ac:dyDescent="0.55000000000000004">
      <c r="A309">
        <f>Price!L309</f>
        <v>1772120700</v>
      </c>
      <c r="B309" t="b">
        <f>AND(Diagonals!Q309=Dual_Tema!J309,Trendlines!Q309=Dual_Tema!J309,KC!R309=Dual_Tema!J309,Pinbar!I309=Dual_Tema!J309,Price!L309=Dual_Tema!J309,SR_Levels!P309=Dual_Tema!J309,Tema_Hrma_Smma!K309=Dual_Tema!J309,HA!P309=Dual_Tema!J309,ZigZag!K309=Dual_Tema!J309,ZScore!O309=Dual_Tema!J309)</f>
        <v>1</v>
      </c>
      <c r="C309" t="str">
        <f>Price!B309</f>
        <v>XAUUSD</v>
      </c>
      <c r="D309" t="b">
        <f>AND(Diagonals!B309=Dual_Tema!B309,Trendlines!B309=Dual_Tema!B309,KC!B309=Dual_Tema!B309,Pinbar!B309=Dual_Tema!B309,Price!B309=Dual_Tema!B309,SR_Levels!B309=Dual_Tema!B309,Tema_Hrma_Smma!B309=Dual_Tema!B309,HA!B309=Dual_Tema!B309,ZigZag!B309=Dual_Tema!B309,ZScore!B309=Dual_Tema!B309)</f>
        <v>1</v>
      </c>
      <c r="E309" t="str">
        <f>Price!C309</f>
        <v>M5</v>
      </c>
      <c r="F309" t="b">
        <f>AND(Diagonals!C309=Dual_Tema!C309,Trendlines!C309=Dual_Tema!C309,KC!C309=Dual_Tema!C309,Pinbar!C309=Dual_Tema!C309,Price!C309=Dual_Tema!C309,SR_Levels!C309=Dual_Tema!C309,Tema_Hrma_Smma!C309=Dual_Tema!C309,HA!C309=Dual_Tema!C309,ZigZag!C309=Dual_Tema!C309,ZScore!C309=Dual_Tema!C309)</f>
        <v>1</v>
      </c>
      <c r="G309">
        <f>Price!D309</f>
        <v>5182.38</v>
      </c>
      <c r="H309" t="b">
        <f>AND(Diagonals!D309=Dual_Tema!D309,Trendlines!D309=Dual_Tema!D309,KC!D309=Dual_Tema!D309,Pinbar!D309=Dual_Tema!D309,Price!D309=Dual_Tema!D309,SR_Levels!D309=Dual_Tema!D309,Tema_Hrma_Smma!D309=Dual_Tema!D309,HA!D309=Dual_Tema!D309,ZigZag!D309=Dual_Tema!D309,ZScore!D309=Dual_Tema!D309)</f>
        <v>1</v>
      </c>
      <c r="J309" t="b">
        <f t="shared" si="4"/>
        <v>1</v>
      </c>
    </row>
    <row r="310" spans="1:10" x14ac:dyDescent="0.55000000000000004">
      <c r="A310">
        <f>Price!L310</f>
        <v>1772121000</v>
      </c>
      <c r="B310" t="b">
        <f>AND(Diagonals!Q310=Dual_Tema!J310,Trendlines!Q310=Dual_Tema!J310,KC!R310=Dual_Tema!J310,Pinbar!I310=Dual_Tema!J310,Price!L310=Dual_Tema!J310,SR_Levels!P310=Dual_Tema!J310,Tema_Hrma_Smma!K310=Dual_Tema!J310,HA!P310=Dual_Tema!J310,ZigZag!K310=Dual_Tema!J310,ZScore!O310=Dual_Tema!J310)</f>
        <v>1</v>
      </c>
      <c r="C310" t="str">
        <f>Price!B310</f>
        <v>XAUUSD</v>
      </c>
      <c r="D310" t="b">
        <f>AND(Diagonals!B310=Dual_Tema!B310,Trendlines!B310=Dual_Tema!B310,KC!B310=Dual_Tema!B310,Pinbar!B310=Dual_Tema!B310,Price!B310=Dual_Tema!B310,SR_Levels!B310=Dual_Tema!B310,Tema_Hrma_Smma!B310=Dual_Tema!B310,HA!B310=Dual_Tema!B310,ZigZag!B310=Dual_Tema!B310,ZScore!B310=Dual_Tema!B310)</f>
        <v>1</v>
      </c>
      <c r="E310" t="str">
        <f>Price!C310</f>
        <v>M5</v>
      </c>
      <c r="F310" t="b">
        <f>AND(Diagonals!C310=Dual_Tema!C310,Trendlines!C310=Dual_Tema!C310,KC!C310=Dual_Tema!C310,Pinbar!C310=Dual_Tema!C310,Price!C310=Dual_Tema!C310,SR_Levels!C310=Dual_Tema!C310,Tema_Hrma_Smma!C310=Dual_Tema!C310,HA!C310=Dual_Tema!C310,ZigZag!C310=Dual_Tema!C310,ZScore!C310=Dual_Tema!C310)</f>
        <v>1</v>
      </c>
      <c r="G310">
        <f>Price!D310</f>
        <v>5189.7</v>
      </c>
      <c r="H310" t="b">
        <f>AND(Diagonals!D310=Dual_Tema!D310,Trendlines!D310=Dual_Tema!D310,KC!D310=Dual_Tema!D310,Pinbar!D310=Dual_Tema!D310,Price!D310=Dual_Tema!D310,SR_Levels!D310=Dual_Tema!D310,Tema_Hrma_Smma!D310=Dual_Tema!D310,HA!D310=Dual_Tema!D310,ZigZag!D310=Dual_Tema!D310,ZScore!D310=Dual_Tema!D310)</f>
        <v>1</v>
      </c>
      <c r="J310" t="b">
        <f t="shared" si="4"/>
        <v>1</v>
      </c>
    </row>
    <row r="311" spans="1:10" x14ac:dyDescent="0.55000000000000004">
      <c r="A311">
        <f>Price!L311</f>
        <v>1772121300</v>
      </c>
      <c r="B311" t="b">
        <f>AND(Diagonals!Q311=Dual_Tema!J311,Trendlines!Q311=Dual_Tema!J311,KC!R311=Dual_Tema!J311,Pinbar!I311=Dual_Tema!J311,Price!L311=Dual_Tema!J311,SR_Levels!P311=Dual_Tema!J311,Tema_Hrma_Smma!K311=Dual_Tema!J311,HA!P311=Dual_Tema!J311,ZigZag!K311=Dual_Tema!J311,ZScore!O311=Dual_Tema!J311)</f>
        <v>1</v>
      </c>
      <c r="C311" t="str">
        <f>Price!B311</f>
        <v>XAUUSD</v>
      </c>
      <c r="D311" t="b">
        <f>AND(Diagonals!B311=Dual_Tema!B311,Trendlines!B311=Dual_Tema!B311,KC!B311=Dual_Tema!B311,Pinbar!B311=Dual_Tema!B311,Price!B311=Dual_Tema!B311,SR_Levels!B311=Dual_Tema!B311,Tema_Hrma_Smma!B311=Dual_Tema!B311,HA!B311=Dual_Tema!B311,ZigZag!B311=Dual_Tema!B311,ZScore!B311=Dual_Tema!B311)</f>
        <v>1</v>
      </c>
      <c r="E311" t="str">
        <f>Price!C311</f>
        <v>M5</v>
      </c>
      <c r="F311" t="b">
        <f>AND(Diagonals!C311=Dual_Tema!C311,Trendlines!C311=Dual_Tema!C311,KC!C311=Dual_Tema!C311,Pinbar!C311=Dual_Tema!C311,Price!C311=Dual_Tema!C311,SR_Levels!C311=Dual_Tema!C311,Tema_Hrma_Smma!C311=Dual_Tema!C311,HA!C311=Dual_Tema!C311,ZigZag!C311=Dual_Tema!C311,ZScore!C311=Dual_Tema!C311)</f>
        <v>1</v>
      </c>
      <c r="G311">
        <f>Price!D311</f>
        <v>5185.8599999999997</v>
      </c>
      <c r="H311" t="b">
        <f>AND(Diagonals!D311=Dual_Tema!D311,Trendlines!D311=Dual_Tema!D311,KC!D311=Dual_Tema!D311,Pinbar!D311=Dual_Tema!D311,Price!D311=Dual_Tema!D311,SR_Levels!D311=Dual_Tema!D311,Tema_Hrma_Smma!D311=Dual_Tema!D311,HA!D311=Dual_Tema!D311,ZigZag!D311=Dual_Tema!D311,ZScore!D311=Dual_Tema!D311)</f>
        <v>1</v>
      </c>
      <c r="J311" t="b">
        <f t="shared" si="4"/>
        <v>1</v>
      </c>
    </row>
    <row r="312" spans="1:10" x14ac:dyDescent="0.55000000000000004">
      <c r="A312">
        <f>Price!L312</f>
        <v>1772121600</v>
      </c>
      <c r="B312" t="b">
        <f>AND(Diagonals!Q312=Dual_Tema!J312,Trendlines!Q312=Dual_Tema!J312,KC!R312=Dual_Tema!J312,Pinbar!I312=Dual_Tema!J312,Price!L312=Dual_Tema!J312,SR_Levels!P312=Dual_Tema!J312,Tema_Hrma_Smma!K312=Dual_Tema!J312,HA!P312=Dual_Tema!J312,ZigZag!K312=Dual_Tema!J312,ZScore!O312=Dual_Tema!J312)</f>
        <v>1</v>
      </c>
      <c r="C312" t="str">
        <f>Price!B312</f>
        <v>XAUUSD</v>
      </c>
      <c r="D312" t="b">
        <f>AND(Diagonals!B312=Dual_Tema!B312,Trendlines!B312=Dual_Tema!B312,KC!B312=Dual_Tema!B312,Pinbar!B312=Dual_Tema!B312,Price!B312=Dual_Tema!B312,SR_Levels!B312=Dual_Tema!B312,Tema_Hrma_Smma!B312=Dual_Tema!B312,HA!B312=Dual_Tema!B312,ZigZag!B312=Dual_Tema!B312,ZScore!B312=Dual_Tema!B312)</f>
        <v>1</v>
      </c>
      <c r="E312" t="str">
        <f>Price!C312</f>
        <v>M5</v>
      </c>
      <c r="F312" t="b">
        <f>AND(Diagonals!C312=Dual_Tema!C312,Trendlines!C312=Dual_Tema!C312,KC!C312=Dual_Tema!C312,Pinbar!C312=Dual_Tema!C312,Price!C312=Dual_Tema!C312,SR_Levels!C312=Dual_Tema!C312,Tema_Hrma_Smma!C312=Dual_Tema!C312,HA!C312=Dual_Tema!C312,ZigZag!C312=Dual_Tema!C312,ZScore!C312=Dual_Tema!C312)</f>
        <v>1</v>
      </c>
      <c r="G312">
        <f>Price!D312</f>
        <v>5178.92</v>
      </c>
      <c r="H312" t="b">
        <f>AND(Diagonals!D312=Dual_Tema!D312,Trendlines!D312=Dual_Tema!D312,KC!D312=Dual_Tema!D312,Pinbar!D312=Dual_Tema!D312,Price!D312=Dual_Tema!D312,SR_Levels!D312=Dual_Tema!D312,Tema_Hrma_Smma!D312=Dual_Tema!D312,HA!D312=Dual_Tema!D312,ZigZag!D312=Dual_Tema!D312,ZScore!D312=Dual_Tema!D312)</f>
        <v>1</v>
      </c>
      <c r="J312" t="b">
        <f t="shared" si="4"/>
        <v>1</v>
      </c>
    </row>
    <row r="313" spans="1:10" x14ac:dyDescent="0.55000000000000004">
      <c r="A313">
        <f>Price!L313</f>
        <v>1772121900</v>
      </c>
      <c r="B313" t="b">
        <f>AND(Diagonals!Q313=Dual_Tema!J313,Trendlines!Q313=Dual_Tema!J313,KC!R313=Dual_Tema!J313,Pinbar!I313=Dual_Tema!J313,Price!L313=Dual_Tema!J313,SR_Levels!P313=Dual_Tema!J313,Tema_Hrma_Smma!K313=Dual_Tema!J313,HA!P313=Dual_Tema!J313,ZigZag!K313=Dual_Tema!J313,ZScore!O313=Dual_Tema!J313)</f>
        <v>1</v>
      </c>
      <c r="C313" t="str">
        <f>Price!B313</f>
        <v>XAUUSD</v>
      </c>
      <c r="D313" t="b">
        <f>AND(Diagonals!B313=Dual_Tema!B313,Trendlines!B313=Dual_Tema!B313,KC!B313=Dual_Tema!B313,Pinbar!B313=Dual_Tema!B313,Price!B313=Dual_Tema!B313,SR_Levels!B313=Dual_Tema!B313,Tema_Hrma_Smma!B313=Dual_Tema!B313,HA!B313=Dual_Tema!B313,ZigZag!B313=Dual_Tema!B313,ZScore!B313=Dual_Tema!B313)</f>
        <v>1</v>
      </c>
      <c r="E313" t="str">
        <f>Price!C313</f>
        <v>M5</v>
      </c>
      <c r="F313" t="b">
        <f>AND(Diagonals!C313=Dual_Tema!C313,Trendlines!C313=Dual_Tema!C313,KC!C313=Dual_Tema!C313,Pinbar!C313=Dual_Tema!C313,Price!C313=Dual_Tema!C313,SR_Levels!C313=Dual_Tema!C313,Tema_Hrma_Smma!C313=Dual_Tema!C313,HA!C313=Dual_Tema!C313,ZigZag!C313=Dual_Tema!C313,ZScore!C313=Dual_Tema!C313)</f>
        <v>1</v>
      </c>
      <c r="G313">
        <f>Price!D313</f>
        <v>5177.76</v>
      </c>
      <c r="H313" t="b">
        <f>AND(Diagonals!D313=Dual_Tema!D313,Trendlines!D313=Dual_Tema!D313,KC!D313=Dual_Tema!D313,Pinbar!D313=Dual_Tema!D313,Price!D313=Dual_Tema!D313,SR_Levels!D313=Dual_Tema!D313,Tema_Hrma_Smma!D313=Dual_Tema!D313,HA!D313=Dual_Tema!D313,ZigZag!D313=Dual_Tema!D313,ZScore!D313=Dual_Tema!D313)</f>
        <v>1</v>
      </c>
      <c r="J313" t="b">
        <f t="shared" si="4"/>
        <v>1</v>
      </c>
    </row>
    <row r="314" spans="1:10" x14ac:dyDescent="0.55000000000000004">
      <c r="A314">
        <f>Price!L314</f>
        <v>1772122200</v>
      </c>
      <c r="B314" t="b">
        <f>AND(Diagonals!Q314=Dual_Tema!J314,Trendlines!Q314=Dual_Tema!J314,KC!R314=Dual_Tema!J314,Pinbar!I314=Dual_Tema!J314,Price!L314=Dual_Tema!J314,SR_Levels!P314=Dual_Tema!J314,Tema_Hrma_Smma!K314=Dual_Tema!J314,HA!P314=Dual_Tema!J314,ZigZag!K314=Dual_Tema!J314,ZScore!O314=Dual_Tema!J314)</f>
        <v>1</v>
      </c>
      <c r="C314" t="str">
        <f>Price!B314</f>
        <v>XAUUSD</v>
      </c>
      <c r="D314" t="b">
        <f>AND(Diagonals!B314=Dual_Tema!B314,Trendlines!B314=Dual_Tema!B314,KC!B314=Dual_Tema!B314,Pinbar!B314=Dual_Tema!B314,Price!B314=Dual_Tema!B314,SR_Levels!B314=Dual_Tema!B314,Tema_Hrma_Smma!B314=Dual_Tema!B314,HA!B314=Dual_Tema!B314,ZigZag!B314=Dual_Tema!B314,ZScore!B314=Dual_Tema!B314)</f>
        <v>1</v>
      </c>
      <c r="E314" t="str">
        <f>Price!C314</f>
        <v>M5</v>
      </c>
      <c r="F314" t="b">
        <f>AND(Diagonals!C314=Dual_Tema!C314,Trendlines!C314=Dual_Tema!C314,KC!C314=Dual_Tema!C314,Pinbar!C314=Dual_Tema!C314,Price!C314=Dual_Tema!C314,SR_Levels!C314=Dual_Tema!C314,Tema_Hrma_Smma!C314=Dual_Tema!C314,HA!C314=Dual_Tema!C314,ZigZag!C314=Dual_Tema!C314,ZScore!C314=Dual_Tema!C314)</f>
        <v>1</v>
      </c>
      <c r="G314">
        <f>Price!D314</f>
        <v>5176.76</v>
      </c>
      <c r="H314" t="b">
        <f>AND(Diagonals!D314=Dual_Tema!D314,Trendlines!D314=Dual_Tema!D314,KC!D314=Dual_Tema!D314,Pinbar!D314=Dual_Tema!D314,Price!D314=Dual_Tema!D314,SR_Levels!D314=Dual_Tema!D314,Tema_Hrma_Smma!D314=Dual_Tema!D314,HA!D314=Dual_Tema!D314,ZigZag!D314=Dual_Tema!D314,ZScore!D314=Dual_Tema!D314)</f>
        <v>1</v>
      </c>
      <c r="J314" t="b">
        <f t="shared" si="4"/>
        <v>1</v>
      </c>
    </row>
    <row r="315" spans="1:10" x14ac:dyDescent="0.55000000000000004">
      <c r="A315">
        <f>Price!L315</f>
        <v>1772122500</v>
      </c>
      <c r="B315" t="b">
        <f>AND(Diagonals!Q315=Dual_Tema!J315,Trendlines!Q315=Dual_Tema!J315,KC!R315=Dual_Tema!J315,Pinbar!I315=Dual_Tema!J315,Price!L315=Dual_Tema!J315,SR_Levels!P315=Dual_Tema!J315,Tema_Hrma_Smma!K315=Dual_Tema!J315,HA!P315=Dual_Tema!J315,ZigZag!K315=Dual_Tema!J315,ZScore!O315=Dual_Tema!J315)</f>
        <v>1</v>
      </c>
      <c r="C315" t="str">
        <f>Price!B315</f>
        <v>XAUUSD</v>
      </c>
      <c r="D315" t="b">
        <f>AND(Diagonals!B315=Dual_Tema!B315,Trendlines!B315=Dual_Tema!B315,KC!B315=Dual_Tema!B315,Pinbar!B315=Dual_Tema!B315,Price!B315=Dual_Tema!B315,SR_Levels!B315=Dual_Tema!B315,Tema_Hrma_Smma!B315=Dual_Tema!B315,HA!B315=Dual_Tema!B315,ZigZag!B315=Dual_Tema!B315,ZScore!B315=Dual_Tema!B315)</f>
        <v>1</v>
      </c>
      <c r="E315" t="str">
        <f>Price!C315</f>
        <v>M5</v>
      </c>
      <c r="F315" t="b">
        <f>AND(Diagonals!C315=Dual_Tema!C315,Trendlines!C315=Dual_Tema!C315,KC!C315=Dual_Tema!C315,Pinbar!C315=Dual_Tema!C315,Price!C315=Dual_Tema!C315,SR_Levels!C315=Dual_Tema!C315,Tema_Hrma_Smma!C315=Dual_Tema!C315,HA!C315=Dual_Tema!C315,ZigZag!C315=Dual_Tema!C315,ZScore!C315=Dual_Tema!C315)</f>
        <v>1</v>
      </c>
      <c r="G315">
        <f>Price!D315</f>
        <v>5181.3999999999996</v>
      </c>
      <c r="H315" t="b">
        <f>AND(Diagonals!D315=Dual_Tema!D315,Trendlines!D315=Dual_Tema!D315,KC!D315=Dual_Tema!D315,Pinbar!D315=Dual_Tema!D315,Price!D315=Dual_Tema!D315,SR_Levels!D315=Dual_Tema!D315,Tema_Hrma_Smma!D315=Dual_Tema!D315,HA!D315=Dual_Tema!D315,ZigZag!D315=Dual_Tema!D315,ZScore!D315=Dual_Tema!D315)</f>
        <v>1</v>
      </c>
      <c r="J315" t="b">
        <f t="shared" si="4"/>
        <v>1</v>
      </c>
    </row>
    <row r="316" spans="1:10" x14ac:dyDescent="0.55000000000000004">
      <c r="A316">
        <f>Price!L316</f>
        <v>1772122800</v>
      </c>
      <c r="B316" t="b">
        <f>AND(Diagonals!Q316=Dual_Tema!J316,Trendlines!Q316=Dual_Tema!J316,KC!R316=Dual_Tema!J316,Pinbar!I316=Dual_Tema!J316,Price!L316=Dual_Tema!J316,SR_Levels!P316=Dual_Tema!J316,Tema_Hrma_Smma!K316=Dual_Tema!J316,HA!P316=Dual_Tema!J316,ZigZag!K316=Dual_Tema!J316,ZScore!O316=Dual_Tema!J316)</f>
        <v>1</v>
      </c>
      <c r="C316" t="str">
        <f>Price!B316</f>
        <v>XAUUSD</v>
      </c>
      <c r="D316" t="b">
        <f>AND(Diagonals!B316=Dual_Tema!B316,Trendlines!B316=Dual_Tema!B316,KC!B316=Dual_Tema!B316,Pinbar!B316=Dual_Tema!B316,Price!B316=Dual_Tema!B316,SR_Levels!B316=Dual_Tema!B316,Tema_Hrma_Smma!B316=Dual_Tema!B316,HA!B316=Dual_Tema!B316,ZigZag!B316=Dual_Tema!B316,ZScore!B316=Dual_Tema!B316)</f>
        <v>1</v>
      </c>
      <c r="E316" t="str">
        <f>Price!C316</f>
        <v>M5</v>
      </c>
      <c r="F316" t="b">
        <f>AND(Diagonals!C316=Dual_Tema!C316,Trendlines!C316=Dual_Tema!C316,KC!C316=Dual_Tema!C316,Pinbar!C316=Dual_Tema!C316,Price!C316=Dual_Tema!C316,SR_Levels!C316=Dual_Tema!C316,Tema_Hrma_Smma!C316=Dual_Tema!C316,HA!C316=Dual_Tema!C316,ZigZag!C316=Dual_Tema!C316,ZScore!C316=Dual_Tema!C316)</f>
        <v>1</v>
      </c>
      <c r="G316">
        <f>Price!D316</f>
        <v>5178.22</v>
      </c>
      <c r="H316" t="b">
        <f>AND(Diagonals!D316=Dual_Tema!D316,Trendlines!D316=Dual_Tema!D316,KC!D316=Dual_Tema!D316,Pinbar!D316=Dual_Tema!D316,Price!D316=Dual_Tema!D316,SR_Levels!D316=Dual_Tema!D316,Tema_Hrma_Smma!D316=Dual_Tema!D316,HA!D316=Dual_Tema!D316,ZigZag!D316=Dual_Tema!D316,ZScore!D316=Dual_Tema!D316)</f>
        <v>1</v>
      </c>
      <c r="J316" t="b">
        <f t="shared" si="4"/>
        <v>1</v>
      </c>
    </row>
    <row r="317" spans="1:10" x14ac:dyDescent="0.55000000000000004">
      <c r="A317">
        <f>Price!L317</f>
        <v>1772123100</v>
      </c>
      <c r="B317" t="b">
        <f>AND(Diagonals!Q317=Dual_Tema!J317,Trendlines!Q317=Dual_Tema!J317,KC!R317=Dual_Tema!J317,Pinbar!I317=Dual_Tema!J317,Price!L317=Dual_Tema!J317,SR_Levels!P317=Dual_Tema!J317,Tema_Hrma_Smma!K317=Dual_Tema!J317,HA!P317=Dual_Tema!J317,ZigZag!K317=Dual_Tema!J317,ZScore!O317=Dual_Tema!J317)</f>
        <v>1</v>
      </c>
      <c r="C317" t="str">
        <f>Price!B317</f>
        <v>XAUUSD</v>
      </c>
      <c r="D317" t="b">
        <f>AND(Diagonals!B317=Dual_Tema!B317,Trendlines!B317=Dual_Tema!B317,KC!B317=Dual_Tema!B317,Pinbar!B317=Dual_Tema!B317,Price!B317=Dual_Tema!B317,SR_Levels!B317=Dual_Tema!B317,Tema_Hrma_Smma!B317=Dual_Tema!B317,HA!B317=Dual_Tema!B317,ZigZag!B317=Dual_Tema!B317,ZScore!B317=Dual_Tema!B317)</f>
        <v>1</v>
      </c>
      <c r="E317" t="str">
        <f>Price!C317</f>
        <v>M5</v>
      </c>
      <c r="F317" t="b">
        <f>AND(Diagonals!C317=Dual_Tema!C317,Trendlines!C317=Dual_Tema!C317,KC!C317=Dual_Tema!C317,Pinbar!C317=Dual_Tema!C317,Price!C317=Dual_Tema!C317,SR_Levels!C317=Dual_Tema!C317,Tema_Hrma_Smma!C317=Dual_Tema!C317,HA!C317=Dual_Tema!C317,ZigZag!C317=Dual_Tema!C317,ZScore!C317=Dual_Tema!C317)</f>
        <v>1</v>
      </c>
      <c r="G317">
        <f>Price!D317</f>
        <v>5180.4799999999996</v>
      </c>
      <c r="H317" t="b">
        <f>AND(Diagonals!D317=Dual_Tema!D317,Trendlines!D317=Dual_Tema!D317,KC!D317=Dual_Tema!D317,Pinbar!D317=Dual_Tema!D317,Price!D317=Dual_Tema!D317,SR_Levels!D317=Dual_Tema!D317,Tema_Hrma_Smma!D317=Dual_Tema!D317,HA!D317=Dual_Tema!D317,ZigZag!D317=Dual_Tema!D317,ZScore!D317=Dual_Tema!D317)</f>
        <v>1</v>
      </c>
      <c r="J317" t="b">
        <f t="shared" si="4"/>
        <v>1</v>
      </c>
    </row>
    <row r="318" spans="1:10" x14ac:dyDescent="0.55000000000000004">
      <c r="A318">
        <f>Price!L318</f>
        <v>1772123400</v>
      </c>
      <c r="B318" t="b">
        <f>AND(Diagonals!Q318=Dual_Tema!J318,Trendlines!Q318=Dual_Tema!J318,KC!R318=Dual_Tema!J318,Pinbar!I318=Dual_Tema!J318,Price!L318=Dual_Tema!J318,SR_Levels!P318=Dual_Tema!J318,Tema_Hrma_Smma!K318=Dual_Tema!J318,HA!P318=Dual_Tema!J318,ZigZag!K318=Dual_Tema!J318,ZScore!O318=Dual_Tema!J318)</f>
        <v>1</v>
      </c>
      <c r="C318" t="str">
        <f>Price!B318</f>
        <v>XAUUSD</v>
      </c>
      <c r="D318" t="b">
        <f>AND(Diagonals!B318=Dual_Tema!B318,Trendlines!B318=Dual_Tema!B318,KC!B318=Dual_Tema!B318,Pinbar!B318=Dual_Tema!B318,Price!B318=Dual_Tema!B318,SR_Levels!B318=Dual_Tema!B318,Tema_Hrma_Smma!B318=Dual_Tema!B318,HA!B318=Dual_Tema!B318,ZigZag!B318=Dual_Tema!B318,ZScore!B318=Dual_Tema!B318)</f>
        <v>1</v>
      </c>
      <c r="E318" t="str">
        <f>Price!C318</f>
        <v>M5</v>
      </c>
      <c r="F318" t="b">
        <f>AND(Diagonals!C318=Dual_Tema!C318,Trendlines!C318=Dual_Tema!C318,KC!C318=Dual_Tema!C318,Pinbar!C318=Dual_Tema!C318,Price!C318=Dual_Tema!C318,SR_Levels!C318=Dual_Tema!C318,Tema_Hrma_Smma!C318=Dual_Tema!C318,HA!C318=Dual_Tema!C318,ZigZag!C318=Dual_Tema!C318,ZScore!C318=Dual_Tema!C318)</f>
        <v>1</v>
      </c>
      <c r="G318">
        <f>Price!D318</f>
        <v>5181.91</v>
      </c>
      <c r="H318" t="b">
        <f>AND(Diagonals!D318=Dual_Tema!D318,Trendlines!D318=Dual_Tema!D318,KC!D318=Dual_Tema!D318,Pinbar!D318=Dual_Tema!D318,Price!D318=Dual_Tema!D318,SR_Levels!D318=Dual_Tema!D318,Tema_Hrma_Smma!D318=Dual_Tema!D318,HA!D318=Dual_Tema!D318,ZigZag!D318=Dual_Tema!D318,ZScore!D318=Dual_Tema!D318)</f>
        <v>1</v>
      </c>
      <c r="J318" t="b">
        <f t="shared" si="4"/>
        <v>1</v>
      </c>
    </row>
    <row r="319" spans="1:10" x14ac:dyDescent="0.55000000000000004">
      <c r="A319">
        <f>Price!L319</f>
        <v>1772123700</v>
      </c>
      <c r="B319" t="b">
        <f>AND(Diagonals!Q319=Dual_Tema!J319,Trendlines!Q319=Dual_Tema!J319,KC!R319=Dual_Tema!J319,Pinbar!I319=Dual_Tema!J319,Price!L319=Dual_Tema!J319,SR_Levels!P319=Dual_Tema!J319,Tema_Hrma_Smma!K319=Dual_Tema!J319,HA!P319=Dual_Tema!J319,ZigZag!K319=Dual_Tema!J319,ZScore!O319=Dual_Tema!J319)</f>
        <v>1</v>
      </c>
      <c r="C319" t="str">
        <f>Price!B319</f>
        <v>XAUUSD</v>
      </c>
      <c r="D319" t="b">
        <f>AND(Diagonals!B319=Dual_Tema!B319,Trendlines!B319=Dual_Tema!B319,KC!B319=Dual_Tema!B319,Pinbar!B319=Dual_Tema!B319,Price!B319=Dual_Tema!B319,SR_Levels!B319=Dual_Tema!B319,Tema_Hrma_Smma!B319=Dual_Tema!B319,HA!B319=Dual_Tema!B319,ZigZag!B319=Dual_Tema!B319,ZScore!B319=Dual_Tema!B319)</f>
        <v>1</v>
      </c>
      <c r="E319" t="str">
        <f>Price!C319</f>
        <v>M5</v>
      </c>
      <c r="F319" t="b">
        <f>AND(Diagonals!C319=Dual_Tema!C319,Trendlines!C319=Dual_Tema!C319,KC!C319=Dual_Tema!C319,Pinbar!C319=Dual_Tema!C319,Price!C319=Dual_Tema!C319,SR_Levels!C319=Dual_Tema!C319,Tema_Hrma_Smma!C319=Dual_Tema!C319,HA!C319=Dual_Tema!C319,ZigZag!C319=Dual_Tema!C319,ZScore!C319=Dual_Tema!C319)</f>
        <v>1</v>
      </c>
      <c r="G319">
        <f>Price!D319</f>
        <v>5182.3500000000004</v>
      </c>
      <c r="H319" t="b">
        <f>AND(Diagonals!D319=Dual_Tema!D319,Trendlines!D319=Dual_Tema!D319,KC!D319=Dual_Tema!D319,Pinbar!D319=Dual_Tema!D319,Price!D319=Dual_Tema!D319,SR_Levels!D319=Dual_Tema!D319,Tema_Hrma_Smma!D319=Dual_Tema!D319,HA!D319=Dual_Tema!D319,ZigZag!D319=Dual_Tema!D319,ZScore!D319=Dual_Tema!D319)</f>
        <v>1</v>
      </c>
      <c r="J319" t="b">
        <f t="shared" si="4"/>
        <v>1</v>
      </c>
    </row>
    <row r="320" spans="1:10" x14ac:dyDescent="0.55000000000000004">
      <c r="A320">
        <f>Price!L320</f>
        <v>1772124000</v>
      </c>
      <c r="B320" t="b">
        <f>AND(Diagonals!Q320=Dual_Tema!J320,Trendlines!Q320=Dual_Tema!J320,KC!R320=Dual_Tema!J320,Pinbar!I320=Dual_Tema!J320,Price!L320=Dual_Tema!J320,SR_Levels!P320=Dual_Tema!J320,Tema_Hrma_Smma!K320=Dual_Tema!J320,HA!P320=Dual_Tema!J320,ZigZag!K320=Dual_Tema!J320,ZScore!O320=Dual_Tema!J320)</f>
        <v>1</v>
      </c>
      <c r="C320" t="str">
        <f>Price!B320</f>
        <v>XAUUSD</v>
      </c>
      <c r="D320" t="b">
        <f>AND(Diagonals!B320=Dual_Tema!B320,Trendlines!B320=Dual_Tema!B320,KC!B320=Dual_Tema!B320,Pinbar!B320=Dual_Tema!B320,Price!B320=Dual_Tema!B320,SR_Levels!B320=Dual_Tema!B320,Tema_Hrma_Smma!B320=Dual_Tema!B320,HA!B320=Dual_Tema!B320,ZigZag!B320=Dual_Tema!B320,ZScore!B320=Dual_Tema!B320)</f>
        <v>1</v>
      </c>
      <c r="E320" t="str">
        <f>Price!C320</f>
        <v>M5</v>
      </c>
      <c r="F320" t="b">
        <f>AND(Diagonals!C320=Dual_Tema!C320,Trendlines!C320=Dual_Tema!C320,KC!C320=Dual_Tema!C320,Pinbar!C320=Dual_Tema!C320,Price!C320=Dual_Tema!C320,SR_Levels!C320=Dual_Tema!C320,Tema_Hrma_Smma!C320=Dual_Tema!C320,HA!C320=Dual_Tema!C320,ZigZag!C320=Dual_Tema!C320,ZScore!C320=Dual_Tema!C320)</f>
        <v>1</v>
      </c>
      <c r="G320">
        <f>Price!D320</f>
        <v>5183.3</v>
      </c>
      <c r="H320" t="b">
        <f>AND(Diagonals!D320=Dual_Tema!D320,Trendlines!D320=Dual_Tema!D320,KC!D320=Dual_Tema!D320,Pinbar!D320=Dual_Tema!D320,Price!D320=Dual_Tema!D320,SR_Levels!D320=Dual_Tema!D320,Tema_Hrma_Smma!D320=Dual_Tema!D320,HA!D320=Dual_Tema!D320,ZigZag!D320=Dual_Tema!D320,ZScore!D320=Dual_Tema!D320)</f>
        <v>1</v>
      </c>
      <c r="J320" t="b">
        <f t="shared" si="4"/>
        <v>1</v>
      </c>
    </row>
    <row r="321" spans="1:10" x14ac:dyDescent="0.55000000000000004">
      <c r="A321">
        <f>Price!L321</f>
        <v>1772124300</v>
      </c>
      <c r="B321" t="b">
        <f>AND(Diagonals!Q321=Dual_Tema!J321,Trendlines!Q321=Dual_Tema!J321,KC!R321=Dual_Tema!J321,Pinbar!I321=Dual_Tema!J321,Price!L321=Dual_Tema!J321,SR_Levels!P321=Dual_Tema!J321,Tema_Hrma_Smma!K321=Dual_Tema!J321,HA!P321=Dual_Tema!J321,ZigZag!K321=Dual_Tema!J321,ZScore!O321=Dual_Tema!J321)</f>
        <v>1</v>
      </c>
      <c r="C321" t="str">
        <f>Price!B321</f>
        <v>XAUUSD</v>
      </c>
      <c r="D321" t="b">
        <f>AND(Diagonals!B321=Dual_Tema!B321,Trendlines!B321=Dual_Tema!B321,KC!B321=Dual_Tema!B321,Pinbar!B321=Dual_Tema!B321,Price!B321=Dual_Tema!B321,SR_Levels!B321=Dual_Tema!B321,Tema_Hrma_Smma!B321=Dual_Tema!B321,HA!B321=Dual_Tema!B321,ZigZag!B321=Dual_Tema!B321,ZScore!B321=Dual_Tema!B321)</f>
        <v>1</v>
      </c>
      <c r="E321" t="str">
        <f>Price!C321</f>
        <v>M5</v>
      </c>
      <c r="F321" t="b">
        <f>AND(Diagonals!C321=Dual_Tema!C321,Trendlines!C321=Dual_Tema!C321,KC!C321=Dual_Tema!C321,Pinbar!C321=Dual_Tema!C321,Price!C321=Dual_Tema!C321,SR_Levels!C321=Dual_Tema!C321,Tema_Hrma_Smma!C321=Dual_Tema!C321,HA!C321=Dual_Tema!C321,ZigZag!C321=Dual_Tema!C321,ZScore!C321=Dual_Tema!C321)</f>
        <v>1</v>
      </c>
      <c r="G321">
        <f>Price!D321</f>
        <v>5181.3599999999997</v>
      </c>
      <c r="H321" t="b">
        <f>AND(Diagonals!D321=Dual_Tema!D321,Trendlines!D321=Dual_Tema!D321,KC!D321=Dual_Tema!D321,Pinbar!D321=Dual_Tema!D321,Price!D321=Dual_Tema!D321,SR_Levels!D321=Dual_Tema!D321,Tema_Hrma_Smma!D321=Dual_Tema!D321,HA!D321=Dual_Tema!D321,ZigZag!D321=Dual_Tema!D321,ZScore!D321=Dual_Tema!D321)</f>
        <v>1</v>
      </c>
      <c r="J321" t="b">
        <f t="shared" si="4"/>
        <v>1</v>
      </c>
    </row>
    <row r="322" spans="1:10" x14ac:dyDescent="0.55000000000000004">
      <c r="A322">
        <f>Price!L322</f>
        <v>1772124600</v>
      </c>
      <c r="B322" t="b">
        <f>AND(Diagonals!Q322=Dual_Tema!J322,Trendlines!Q322=Dual_Tema!J322,KC!R322=Dual_Tema!J322,Pinbar!I322=Dual_Tema!J322,Price!L322=Dual_Tema!J322,SR_Levels!P322=Dual_Tema!J322,Tema_Hrma_Smma!K322=Dual_Tema!J322,HA!P322=Dual_Tema!J322,ZigZag!K322=Dual_Tema!J322,ZScore!O322=Dual_Tema!J322)</f>
        <v>1</v>
      </c>
      <c r="C322" t="str">
        <f>Price!B322</f>
        <v>XAUUSD</v>
      </c>
      <c r="D322" t="b">
        <f>AND(Diagonals!B322=Dual_Tema!B322,Trendlines!B322=Dual_Tema!B322,KC!B322=Dual_Tema!B322,Pinbar!B322=Dual_Tema!B322,Price!B322=Dual_Tema!B322,SR_Levels!B322=Dual_Tema!B322,Tema_Hrma_Smma!B322=Dual_Tema!B322,HA!B322=Dual_Tema!B322,ZigZag!B322=Dual_Tema!B322,ZScore!B322=Dual_Tema!B322)</f>
        <v>1</v>
      </c>
      <c r="E322" t="str">
        <f>Price!C322</f>
        <v>M5</v>
      </c>
      <c r="F322" t="b">
        <f>AND(Diagonals!C322=Dual_Tema!C322,Trendlines!C322=Dual_Tema!C322,KC!C322=Dual_Tema!C322,Pinbar!C322=Dual_Tema!C322,Price!C322=Dual_Tema!C322,SR_Levels!C322=Dual_Tema!C322,Tema_Hrma_Smma!C322=Dual_Tema!C322,HA!C322=Dual_Tema!C322,ZigZag!C322=Dual_Tema!C322,ZScore!C322=Dual_Tema!C322)</f>
        <v>1</v>
      </c>
      <c r="G322">
        <f>Price!D322</f>
        <v>5179.0200000000004</v>
      </c>
      <c r="H322" t="b">
        <f>AND(Diagonals!D322=Dual_Tema!D322,Trendlines!D322=Dual_Tema!D322,KC!D322=Dual_Tema!D322,Pinbar!D322=Dual_Tema!D322,Price!D322=Dual_Tema!D322,SR_Levels!D322=Dual_Tema!D322,Tema_Hrma_Smma!D322=Dual_Tema!D322,HA!D322=Dual_Tema!D322,ZigZag!D322=Dual_Tema!D322,ZScore!D322=Dual_Tema!D322)</f>
        <v>1</v>
      </c>
      <c r="J322" t="b">
        <f t="shared" si="4"/>
        <v>1</v>
      </c>
    </row>
    <row r="323" spans="1:10" x14ac:dyDescent="0.55000000000000004">
      <c r="A323">
        <f>Price!L323</f>
        <v>1772124900</v>
      </c>
      <c r="B323" t="b">
        <f>AND(Diagonals!Q323=Dual_Tema!J323,Trendlines!Q323=Dual_Tema!J323,KC!R323=Dual_Tema!J323,Pinbar!I323=Dual_Tema!J323,Price!L323=Dual_Tema!J323,SR_Levels!P323=Dual_Tema!J323,Tema_Hrma_Smma!K323=Dual_Tema!J323,HA!P323=Dual_Tema!J323,ZigZag!K323=Dual_Tema!J323,ZScore!O323=Dual_Tema!J323)</f>
        <v>1</v>
      </c>
      <c r="C323" t="str">
        <f>Price!B323</f>
        <v>XAUUSD</v>
      </c>
      <c r="D323" t="b">
        <f>AND(Diagonals!B323=Dual_Tema!B323,Trendlines!B323=Dual_Tema!B323,KC!B323=Dual_Tema!B323,Pinbar!B323=Dual_Tema!B323,Price!B323=Dual_Tema!B323,SR_Levels!B323=Dual_Tema!B323,Tema_Hrma_Smma!B323=Dual_Tema!B323,HA!B323=Dual_Tema!B323,ZigZag!B323=Dual_Tema!B323,ZScore!B323=Dual_Tema!B323)</f>
        <v>1</v>
      </c>
      <c r="E323" t="str">
        <f>Price!C323</f>
        <v>M5</v>
      </c>
      <c r="F323" t="b">
        <f>AND(Diagonals!C323=Dual_Tema!C323,Trendlines!C323=Dual_Tema!C323,KC!C323=Dual_Tema!C323,Pinbar!C323=Dual_Tema!C323,Price!C323=Dual_Tema!C323,SR_Levels!C323=Dual_Tema!C323,Tema_Hrma_Smma!C323=Dual_Tema!C323,HA!C323=Dual_Tema!C323,ZigZag!C323=Dual_Tema!C323,ZScore!C323=Dual_Tema!C323)</f>
        <v>1</v>
      </c>
      <c r="G323">
        <f>Price!D323</f>
        <v>5179.6099999999997</v>
      </c>
      <c r="H323" t="b">
        <f>AND(Diagonals!D323=Dual_Tema!D323,Trendlines!D323=Dual_Tema!D323,KC!D323=Dual_Tema!D323,Pinbar!D323=Dual_Tema!D323,Price!D323=Dual_Tema!D323,SR_Levels!D323=Dual_Tema!D323,Tema_Hrma_Smma!D323=Dual_Tema!D323,HA!D323=Dual_Tema!D323,ZigZag!D323=Dual_Tema!D323,ZScore!D323=Dual_Tema!D323)</f>
        <v>1</v>
      </c>
      <c r="J323" t="b">
        <f t="shared" ref="J323:J386" si="5">AND(B323=TRUE,D323=TRUE,F323=TRUE,H323=TRUE)</f>
        <v>1</v>
      </c>
    </row>
    <row r="324" spans="1:10" x14ac:dyDescent="0.55000000000000004">
      <c r="A324">
        <f>Price!L324</f>
        <v>1772125200</v>
      </c>
      <c r="B324" t="b">
        <f>AND(Diagonals!Q324=Dual_Tema!J324,Trendlines!Q324=Dual_Tema!J324,KC!R324=Dual_Tema!J324,Pinbar!I324=Dual_Tema!J324,Price!L324=Dual_Tema!J324,SR_Levels!P324=Dual_Tema!J324,Tema_Hrma_Smma!K324=Dual_Tema!J324,HA!P324=Dual_Tema!J324,ZigZag!K324=Dual_Tema!J324,ZScore!O324=Dual_Tema!J324)</f>
        <v>1</v>
      </c>
      <c r="C324" t="str">
        <f>Price!B324</f>
        <v>XAUUSD</v>
      </c>
      <c r="D324" t="b">
        <f>AND(Diagonals!B324=Dual_Tema!B324,Trendlines!B324=Dual_Tema!B324,KC!B324=Dual_Tema!B324,Pinbar!B324=Dual_Tema!B324,Price!B324=Dual_Tema!B324,SR_Levels!B324=Dual_Tema!B324,Tema_Hrma_Smma!B324=Dual_Tema!B324,HA!B324=Dual_Tema!B324,ZigZag!B324=Dual_Tema!B324,ZScore!B324=Dual_Tema!B324)</f>
        <v>1</v>
      </c>
      <c r="E324" t="str">
        <f>Price!C324</f>
        <v>M5</v>
      </c>
      <c r="F324" t="b">
        <f>AND(Diagonals!C324=Dual_Tema!C324,Trendlines!C324=Dual_Tema!C324,KC!C324=Dual_Tema!C324,Pinbar!C324=Dual_Tema!C324,Price!C324=Dual_Tema!C324,SR_Levels!C324=Dual_Tema!C324,Tema_Hrma_Smma!C324=Dual_Tema!C324,HA!C324=Dual_Tema!C324,ZigZag!C324=Dual_Tema!C324,ZScore!C324=Dual_Tema!C324)</f>
        <v>1</v>
      </c>
      <c r="G324">
        <f>Price!D324</f>
        <v>5181.28</v>
      </c>
      <c r="H324" t="b">
        <f>AND(Diagonals!D324=Dual_Tema!D324,Trendlines!D324=Dual_Tema!D324,KC!D324=Dual_Tema!D324,Pinbar!D324=Dual_Tema!D324,Price!D324=Dual_Tema!D324,SR_Levels!D324=Dual_Tema!D324,Tema_Hrma_Smma!D324=Dual_Tema!D324,HA!D324=Dual_Tema!D324,ZigZag!D324=Dual_Tema!D324,ZScore!D324=Dual_Tema!D324)</f>
        <v>1</v>
      </c>
      <c r="J324" t="b">
        <f t="shared" si="5"/>
        <v>1</v>
      </c>
    </row>
    <row r="325" spans="1:10" x14ac:dyDescent="0.55000000000000004">
      <c r="A325">
        <f>Price!L325</f>
        <v>1772125500</v>
      </c>
      <c r="B325" t="b">
        <f>AND(Diagonals!Q325=Dual_Tema!J325,Trendlines!Q325=Dual_Tema!J325,KC!R325=Dual_Tema!J325,Pinbar!I325=Dual_Tema!J325,Price!L325=Dual_Tema!J325,SR_Levels!P325=Dual_Tema!J325,Tema_Hrma_Smma!K325=Dual_Tema!J325,HA!P325=Dual_Tema!J325,ZigZag!K325=Dual_Tema!J325,ZScore!O325=Dual_Tema!J325)</f>
        <v>1</v>
      </c>
      <c r="C325" t="str">
        <f>Price!B325</f>
        <v>XAUUSD</v>
      </c>
      <c r="D325" t="b">
        <f>AND(Diagonals!B325=Dual_Tema!B325,Trendlines!B325=Dual_Tema!B325,KC!B325=Dual_Tema!B325,Pinbar!B325=Dual_Tema!B325,Price!B325=Dual_Tema!B325,SR_Levels!B325=Dual_Tema!B325,Tema_Hrma_Smma!B325=Dual_Tema!B325,HA!B325=Dual_Tema!B325,ZigZag!B325=Dual_Tema!B325,ZScore!B325=Dual_Tema!B325)</f>
        <v>1</v>
      </c>
      <c r="E325" t="str">
        <f>Price!C325</f>
        <v>M5</v>
      </c>
      <c r="F325" t="b">
        <f>AND(Diagonals!C325=Dual_Tema!C325,Trendlines!C325=Dual_Tema!C325,KC!C325=Dual_Tema!C325,Pinbar!C325=Dual_Tema!C325,Price!C325=Dual_Tema!C325,SR_Levels!C325=Dual_Tema!C325,Tema_Hrma_Smma!C325=Dual_Tema!C325,HA!C325=Dual_Tema!C325,ZigZag!C325=Dual_Tema!C325,ZScore!C325=Dual_Tema!C325)</f>
        <v>1</v>
      </c>
      <c r="G325">
        <f>Price!D325</f>
        <v>5186.3900000000003</v>
      </c>
      <c r="H325" t="b">
        <f>AND(Diagonals!D325=Dual_Tema!D325,Trendlines!D325=Dual_Tema!D325,KC!D325=Dual_Tema!D325,Pinbar!D325=Dual_Tema!D325,Price!D325=Dual_Tema!D325,SR_Levels!D325=Dual_Tema!D325,Tema_Hrma_Smma!D325=Dual_Tema!D325,HA!D325=Dual_Tema!D325,ZigZag!D325=Dual_Tema!D325,ZScore!D325=Dual_Tema!D325)</f>
        <v>1</v>
      </c>
      <c r="J325" t="b">
        <f t="shared" si="5"/>
        <v>1</v>
      </c>
    </row>
    <row r="326" spans="1:10" x14ac:dyDescent="0.55000000000000004">
      <c r="A326">
        <f>Price!L326</f>
        <v>1772125800</v>
      </c>
      <c r="B326" t="b">
        <f>AND(Diagonals!Q326=Dual_Tema!J326,Trendlines!Q326=Dual_Tema!J326,KC!R326=Dual_Tema!J326,Pinbar!I326=Dual_Tema!J326,Price!L326=Dual_Tema!J326,SR_Levels!P326=Dual_Tema!J326,Tema_Hrma_Smma!K326=Dual_Tema!J326,HA!P326=Dual_Tema!J326,ZigZag!K326=Dual_Tema!J326,ZScore!O326=Dual_Tema!J326)</f>
        <v>1</v>
      </c>
      <c r="C326" t="str">
        <f>Price!B326</f>
        <v>XAUUSD</v>
      </c>
      <c r="D326" t="b">
        <f>AND(Diagonals!B326=Dual_Tema!B326,Trendlines!B326=Dual_Tema!B326,KC!B326=Dual_Tema!B326,Pinbar!B326=Dual_Tema!B326,Price!B326=Dual_Tema!B326,SR_Levels!B326=Dual_Tema!B326,Tema_Hrma_Smma!B326=Dual_Tema!B326,HA!B326=Dual_Tema!B326,ZigZag!B326=Dual_Tema!B326,ZScore!B326=Dual_Tema!B326)</f>
        <v>1</v>
      </c>
      <c r="E326" t="str">
        <f>Price!C326</f>
        <v>M5</v>
      </c>
      <c r="F326" t="b">
        <f>AND(Diagonals!C326=Dual_Tema!C326,Trendlines!C326=Dual_Tema!C326,KC!C326=Dual_Tema!C326,Pinbar!C326=Dual_Tema!C326,Price!C326=Dual_Tema!C326,SR_Levels!C326=Dual_Tema!C326,Tema_Hrma_Smma!C326=Dual_Tema!C326,HA!C326=Dual_Tema!C326,ZigZag!C326=Dual_Tema!C326,ZScore!C326=Dual_Tema!C326)</f>
        <v>1</v>
      </c>
      <c r="G326">
        <f>Price!D326</f>
        <v>5179.6499999999996</v>
      </c>
      <c r="H326" t="b">
        <f>AND(Diagonals!D326=Dual_Tema!D326,Trendlines!D326=Dual_Tema!D326,KC!D326=Dual_Tema!D326,Pinbar!D326=Dual_Tema!D326,Price!D326=Dual_Tema!D326,SR_Levels!D326=Dual_Tema!D326,Tema_Hrma_Smma!D326=Dual_Tema!D326,HA!D326=Dual_Tema!D326,ZigZag!D326=Dual_Tema!D326,ZScore!D326=Dual_Tema!D326)</f>
        <v>1</v>
      </c>
      <c r="J326" t="b">
        <f t="shared" si="5"/>
        <v>1</v>
      </c>
    </row>
    <row r="327" spans="1:10" x14ac:dyDescent="0.55000000000000004">
      <c r="A327">
        <f>Price!L327</f>
        <v>1772126100</v>
      </c>
      <c r="B327" t="b">
        <f>AND(Diagonals!Q327=Dual_Tema!J327,Trendlines!Q327=Dual_Tema!J327,KC!R327=Dual_Tema!J327,Pinbar!I327=Dual_Tema!J327,Price!L327=Dual_Tema!J327,SR_Levels!P327=Dual_Tema!J327,Tema_Hrma_Smma!K327=Dual_Tema!J327,HA!P327=Dual_Tema!J327,ZigZag!K327=Dual_Tema!J327,ZScore!O327=Dual_Tema!J327)</f>
        <v>1</v>
      </c>
      <c r="C327" t="str">
        <f>Price!B327</f>
        <v>XAUUSD</v>
      </c>
      <c r="D327" t="b">
        <f>AND(Diagonals!B327=Dual_Tema!B327,Trendlines!B327=Dual_Tema!B327,KC!B327=Dual_Tema!B327,Pinbar!B327=Dual_Tema!B327,Price!B327=Dual_Tema!B327,SR_Levels!B327=Dual_Tema!B327,Tema_Hrma_Smma!B327=Dual_Tema!B327,HA!B327=Dual_Tema!B327,ZigZag!B327=Dual_Tema!B327,ZScore!B327=Dual_Tema!B327)</f>
        <v>1</v>
      </c>
      <c r="E327" t="str">
        <f>Price!C327</f>
        <v>M5</v>
      </c>
      <c r="F327" t="b">
        <f>AND(Diagonals!C327=Dual_Tema!C327,Trendlines!C327=Dual_Tema!C327,KC!C327=Dual_Tema!C327,Pinbar!C327=Dual_Tema!C327,Price!C327=Dual_Tema!C327,SR_Levels!C327=Dual_Tema!C327,Tema_Hrma_Smma!C327=Dual_Tema!C327,HA!C327=Dual_Tema!C327,ZigZag!C327=Dual_Tema!C327,ZScore!C327=Dual_Tema!C327)</f>
        <v>1</v>
      </c>
      <c r="G327">
        <f>Price!D327</f>
        <v>5178.26</v>
      </c>
      <c r="H327" t="b">
        <f>AND(Diagonals!D327=Dual_Tema!D327,Trendlines!D327=Dual_Tema!D327,KC!D327=Dual_Tema!D327,Pinbar!D327=Dual_Tema!D327,Price!D327=Dual_Tema!D327,SR_Levels!D327=Dual_Tema!D327,Tema_Hrma_Smma!D327=Dual_Tema!D327,HA!D327=Dual_Tema!D327,ZigZag!D327=Dual_Tema!D327,ZScore!D327=Dual_Tema!D327)</f>
        <v>1</v>
      </c>
      <c r="J327" t="b">
        <f t="shared" si="5"/>
        <v>1</v>
      </c>
    </row>
    <row r="328" spans="1:10" x14ac:dyDescent="0.55000000000000004">
      <c r="A328">
        <f>Price!L328</f>
        <v>1772126400</v>
      </c>
      <c r="B328" t="b">
        <f>AND(Diagonals!Q328=Dual_Tema!J328,Trendlines!Q328=Dual_Tema!J328,KC!R328=Dual_Tema!J328,Pinbar!I328=Dual_Tema!J328,Price!L328=Dual_Tema!J328,SR_Levels!P328=Dual_Tema!J328,Tema_Hrma_Smma!K328=Dual_Tema!J328,HA!P328=Dual_Tema!J328,ZigZag!K328=Dual_Tema!J328,ZScore!O328=Dual_Tema!J328)</f>
        <v>1</v>
      </c>
      <c r="C328" t="str">
        <f>Price!B328</f>
        <v>XAUUSD</v>
      </c>
      <c r="D328" t="b">
        <f>AND(Diagonals!B328=Dual_Tema!B328,Trendlines!B328=Dual_Tema!B328,KC!B328=Dual_Tema!B328,Pinbar!B328=Dual_Tema!B328,Price!B328=Dual_Tema!B328,SR_Levels!B328=Dual_Tema!B328,Tema_Hrma_Smma!B328=Dual_Tema!B328,HA!B328=Dual_Tema!B328,ZigZag!B328=Dual_Tema!B328,ZScore!B328=Dual_Tema!B328)</f>
        <v>1</v>
      </c>
      <c r="E328" t="str">
        <f>Price!C328</f>
        <v>M5</v>
      </c>
      <c r="F328" t="b">
        <f>AND(Diagonals!C328=Dual_Tema!C328,Trendlines!C328=Dual_Tema!C328,KC!C328=Dual_Tema!C328,Pinbar!C328=Dual_Tema!C328,Price!C328=Dual_Tema!C328,SR_Levels!C328=Dual_Tema!C328,Tema_Hrma_Smma!C328=Dual_Tema!C328,HA!C328=Dual_Tema!C328,ZigZag!C328=Dual_Tema!C328,ZScore!C328=Dual_Tema!C328)</f>
        <v>1</v>
      </c>
      <c r="G328">
        <f>Price!D328</f>
        <v>5179.47</v>
      </c>
      <c r="H328" t="b">
        <f>AND(Diagonals!D328=Dual_Tema!D328,Trendlines!D328=Dual_Tema!D328,KC!D328=Dual_Tema!D328,Pinbar!D328=Dual_Tema!D328,Price!D328=Dual_Tema!D328,SR_Levels!D328=Dual_Tema!D328,Tema_Hrma_Smma!D328=Dual_Tema!D328,HA!D328=Dual_Tema!D328,ZigZag!D328=Dual_Tema!D328,ZScore!D328=Dual_Tema!D328)</f>
        <v>1</v>
      </c>
      <c r="J328" t="b">
        <f t="shared" si="5"/>
        <v>1</v>
      </c>
    </row>
    <row r="329" spans="1:10" x14ac:dyDescent="0.55000000000000004">
      <c r="A329">
        <f>Price!L329</f>
        <v>1772126700</v>
      </c>
      <c r="B329" t="b">
        <f>AND(Diagonals!Q329=Dual_Tema!J329,Trendlines!Q329=Dual_Tema!J329,KC!R329=Dual_Tema!J329,Pinbar!I329=Dual_Tema!J329,Price!L329=Dual_Tema!J329,SR_Levels!P329=Dual_Tema!J329,Tema_Hrma_Smma!K329=Dual_Tema!J329,HA!P329=Dual_Tema!J329,ZigZag!K329=Dual_Tema!J329,ZScore!O329=Dual_Tema!J329)</f>
        <v>1</v>
      </c>
      <c r="C329" t="str">
        <f>Price!B329</f>
        <v>XAUUSD</v>
      </c>
      <c r="D329" t="b">
        <f>AND(Diagonals!B329=Dual_Tema!B329,Trendlines!B329=Dual_Tema!B329,KC!B329=Dual_Tema!B329,Pinbar!B329=Dual_Tema!B329,Price!B329=Dual_Tema!B329,SR_Levels!B329=Dual_Tema!B329,Tema_Hrma_Smma!B329=Dual_Tema!B329,HA!B329=Dual_Tema!B329,ZigZag!B329=Dual_Tema!B329,ZScore!B329=Dual_Tema!B329)</f>
        <v>1</v>
      </c>
      <c r="E329" t="str">
        <f>Price!C329</f>
        <v>M5</v>
      </c>
      <c r="F329" t="b">
        <f>AND(Diagonals!C329=Dual_Tema!C329,Trendlines!C329=Dual_Tema!C329,KC!C329=Dual_Tema!C329,Pinbar!C329=Dual_Tema!C329,Price!C329=Dual_Tema!C329,SR_Levels!C329=Dual_Tema!C329,Tema_Hrma_Smma!C329=Dual_Tema!C329,HA!C329=Dual_Tema!C329,ZigZag!C329=Dual_Tema!C329,ZScore!C329=Dual_Tema!C329)</f>
        <v>1</v>
      </c>
      <c r="G329">
        <f>Price!D329</f>
        <v>5174.3900000000003</v>
      </c>
      <c r="H329" t="b">
        <f>AND(Diagonals!D329=Dual_Tema!D329,Trendlines!D329=Dual_Tema!D329,KC!D329=Dual_Tema!D329,Pinbar!D329=Dual_Tema!D329,Price!D329=Dual_Tema!D329,SR_Levels!D329=Dual_Tema!D329,Tema_Hrma_Smma!D329=Dual_Tema!D329,HA!D329=Dual_Tema!D329,ZigZag!D329=Dual_Tema!D329,ZScore!D329=Dual_Tema!D329)</f>
        <v>1</v>
      </c>
      <c r="J329" t="b">
        <f t="shared" si="5"/>
        <v>1</v>
      </c>
    </row>
    <row r="330" spans="1:10" x14ac:dyDescent="0.55000000000000004">
      <c r="A330">
        <f>Price!L330</f>
        <v>1772127000</v>
      </c>
      <c r="B330" t="b">
        <f>AND(Diagonals!Q330=Dual_Tema!J330,Trendlines!Q330=Dual_Tema!J330,KC!R330=Dual_Tema!J330,Pinbar!I330=Dual_Tema!J330,Price!L330=Dual_Tema!J330,SR_Levels!P330=Dual_Tema!J330,Tema_Hrma_Smma!K330=Dual_Tema!J330,HA!P330=Dual_Tema!J330,ZigZag!K330=Dual_Tema!J330,ZScore!O330=Dual_Tema!J330)</f>
        <v>1</v>
      </c>
      <c r="C330" t="str">
        <f>Price!B330</f>
        <v>XAUUSD</v>
      </c>
      <c r="D330" t="b">
        <f>AND(Diagonals!B330=Dual_Tema!B330,Trendlines!B330=Dual_Tema!B330,KC!B330=Dual_Tema!B330,Pinbar!B330=Dual_Tema!B330,Price!B330=Dual_Tema!B330,SR_Levels!B330=Dual_Tema!B330,Tema_Hrma_Smma!B330=Dual_Tema!B330,HA!B330=Dual_Tema!B330,ZigZag!B330=Dual_Tema!B330,ZScore!B330=Dual_Tema!B330)</f>
        <v>1</v>
      </c>
      <c r="E330" t="str">
        <f>Price!C330</f>
        <v>M5</v>
      </c>
      <c r="F330" t="b">
        <f>AND(Diagonals!C330=Dual_Tema!C330,Trendlines!C330=Dual_Tema!C330,KC!C330=Dual_Tema!C330,Pinbar!C330=Dual_Tema!C330,Price!C330=Dual_Tema!C330,SR_Levels!C330=Dual_Tema!C330,Tema_Hrma_Smma!C330=Dual_Tema!C330,HA!C330=Dual_Tema!C330,ZigZag!C330=Dual_Tema!C330,ZScore!C330=Dual_Tema!C330)</f>
        <v>1</v>
      </c>
      <c r="G330">
        <f>Price!D330</f>
        <v>5176.7299999999996</v>
      </c>
      <c r="H330" t="b">
        <f>AND(Diagonals!D330=Dual_Tema!D330,Trendlines!D330=Dual_Tema!D330,KC!D330=Dual_Tema!D330,Pinbar!D330=Dual_Tema!D330,Price!D330=Dual_Tema!D330,SR_Levels!D330=Dual_Tema!D330,Tema_Hrma_Smma!D330=Dual_Tema!D330,HA!D330=Dual_Tema!D330,ZigZag!D330=Dual_Tema!D330,ZScore!D330=Dual_Tema!D330)</f>
        <v>1</v>
      </c>
      <c r="J330" t="b">
        <f t="shared" si="5"/>
        <v>1</v>
      </c>
    </row>
    <row r="331" spans="1:10" x14ac:dyDescent="0.55000000000000004">
      <c r="A331">
        <f>Price!L331</f>
        <v>1772127300</v>
      </c>
      <c r="B331" t="b">
        <f>AND(Diagonals!Q331=Dual_Tema!J331,Trendlines!Q331=Dual_Tema!J331,KC!R331=Dual_Tema!J331,Pinbar!I331=Dual_Tema!J331,Price!L331=Dual_Tema!J331,SR_Levels!P331=Dual_Tema!J331,Tema_Hrma_Smma!K331=Dual_Tema!J331,HA!P331=Dual_Tema!J331,ZigZag!K331=Dual_Tema!J331,ZScore!O331=Dual_Tema!J331)</f>
        <v>1</v>
      </c>
      <c r="C331" t="str">
        <f>Price!B331</f>
        <v>XAUUSD</v>
      </c>
      <c r="D331" t="b">
        <f>AND(Diagonals!B331=Dual_Tema!B331,Trendlines!B331=Dual_Tema!B331,KC!B331=Dual_Tema!B331,Pinbar!B331=Dual_Tema!B331,Price!B331=Dual_Tema!B331,SR_Levels!B331=Dual_Tema!B331,Tema_Hrma_Smma!B331=Dual_Tema!B331,HA!B331=Dual_Tema!B331,ZigZag!B331=Dual_Tema!B331,ZScore!B331=Dual_Tema!B331)</f>
        <v>1</v>
      </c>
      <c r="E331" t="str">
        <f>Price!C331</f>
        <v>M5</v>
      </c>
      <c r="F331" t="b">
        <f>AND(Diagonals!C331=Dual_Tema!C331,Trendlines!C331=Dual_Tema!C331,KC!C331=Dual_Tema!C331,Pinbar!C331=Dual_Tema!C331,Price!C331=Dual_Tema!C331,SR_Levels!C331=Dual_Tema!C331,Tema_Hrma_Smma!C331=Dual_Tema!C331,HA!C331=Dual_Tema!C331,ZigZag!C331=Dual_Tema!C331,ZScore!C331=Dual_Tema!C331)</f>
        <v>1</v>
      </c>
      <c r="G331">
        <f>Price!D331</f>
        <v>5173.9399999999996</v>
      </c>
      <c r="H331" t="b">
        <f>AND(Diagonals!D331=Dual_Tema!D331,Trendlines!D331=Dual_Tema!D331,KC!D331=Dual_Tema!D331,Pinbar!D331=Dual_Tema!D331,Price!D331=Dual_Tema!D331,SR_Levels!D331=Dual_Tema!D331,Tema_Hrma_Smma!D331=Dual_Tema!D331,HA!D331=Dual_Tema!D331,ZigZag!D331=Dual_Tema!D331,ZScore!D331=Dual_Tema!D331)</f>
        <v>1</v>
      </c>
      <c r="J331" t="b">
        <f t="shared" si="5"/>
        <v>1</v>
      </c>
    </row>
    <row r="332" spans="1:10" x14ac:dyDescent="0.55000000000000004">
      <c r="A332">
        <f>Price!L332</f>
        <v>1772127600</v>
      </c>
      <c r="B332" t="b">
        <f>AND(Diagonals!Q332=Dual_Tema!J332,Trendlines!Q332=Dual_Tema!J332,KC!R332=Dual_Tema!J332,Pinbar!I332=Dual_Tema!J332,Price!L332=Dual_Tema!J332,SR_Levels!P332=Dual_Tema!J332,Tema_Hrma_Smma!K332=Dual_Tema!J332,HA!P332=Dual_Tema!J332,ZigZag!K332=Dual_Tema!J332,ZScore!O332=Dual_Tema!J332)</f>
        <v>1</v>
      </c>
      <c r="C332" t="str">
        <f>Price!B332</f>
        <v>XAUUSD</v>
      </c>
      <c r="D332" t="b">
        <f>AND(Diagonals!B332=Dual_Tema!B332,Trendlines!B332=Dual_Tema!B332,KC!B332=Dual_Tema!B332,Pinbar!B332=Dual_Tema!B332,Price!B332=Dual_Tema!B332,SR_Levels!B332=Dual_Tema!B332,Tema_Hrma_Smma!B332=Dual_Tema!B332,HA!B332=Dual_Tema!B332,ZigZag!B332=Dual_Tema!B332,ZScore!B332=Dual_Tema!B332)</f>
        <v>1</v>
      </c>
      <c r="E332" t="str">
        <f>Price!C332</f>
        <v>M5</v>
      </c>
      <c r="F332" t="b">
        <f>AND(Diagonals!C332=Dual_Tema!C332,Trendlines!C332=Dual_Tema!C332,KC!C332=Dual_Tema!C332,Pinbar!C332=Dual_Tema!C332,Price!C332=Dual_Tema!C332,SR_Levels!C332=Dual_Tema!C332,Tema_Hrma_Smma!C332=Dual_Tema!C332,HA!C332=Dual_Tema!C332,ZigZag!C332=Dual_Tema!C332,ZScore!C332=Dual_Tema!C332)</f>
        <v>1</v>
      </c>
      <c r="G332">
        <f>Price!D332</f>
        <v>5174.7299999999996</v>
      </c>
      <c r="H332" t="b">
        <f>AND(Diagonals!D332=Dual_Tema!D332,Trendlines!D332=Dual_Tema!D332,KC!D332=Dual_Tema!D332,Pinbar!D332=Dual_Tema!D332,Price!D332=Dual_Tema!D332,SR_Levels!D332=Dual_Tema!D332,Tema_Hrma_Smma!D332=Dual_Tema!D332,HA!D332=Dual_Tema!D332,ZigZag!D332=Dual_Tema!D332,ZScore!D332=Dual_Tema!D332)</f>
        <v>1</v>
      </c>
      <c r="J332" t="b">
        <f t="shared" si="5"/>
        <v>1</v>
      </c>
    </row>
    <row r="333" spans="1:10" x14ac:dyDescent="0.55000000000000004">
      <c r="A333">
        <f>Price!L333</f>
        <v>1772127900</v>
      </c>
      <c r="B333" t="b">
        <f>AND(Diagonals!Q333=Dual_Tema!J333,Trendlines!Q333=Dual_Tema!J333,KC!R333=Dual_Tema!J333,Pinbar!I333=Dual_Tema!J333,Price!L333=Dual_Tema!J333,SR_Levels!P333=Dual_Tema!J333,Tema_Hrma_Smma!K333=Dual_Tema!J333,HA!P333=Dual_Tema!J333,ZigZag!K333=Dual_Tema!J333,ZScore!O333=Dual_Tema!J333)</f>
        <v>1</v>
      </c>
      <c r="C333" t="str">
        <f>Price!B333</f>
        <v>XAUUSD</v>
      </c>
      <c r="D333" t="b">
        <f>AND(Diagonals!B333=Dual_Tema!B333,Trendlines!B333=Dual_Tema!B333,KC!B333=Dual_Tema!B333,Pinbar!B333=Dual_Tema!B333,Price!B333=Dual_Tema!B333,SR_Levels!B333=Dual_Tema!B333,Tema_Hrma_Smma!B333=Dual_Tema!B333,HA!B333=Dual_Tema!B333,ZigZag!B333=Dual_Tema!B333,ZScore!B333=Dual_Tema!B333)</f>
        <v>1</v>
      </c>
      <c r="E333" t="str">
        <f>Price!C333</f>
        <v>M5</v>
      </c>
      <c r="F333" t="b">
        <f>AND(Diagonals!C333=Dual_Tema!C333,Trendlines!C333=Dual_Tema!C333,KC!C333=Dual_Tema!C333,Pinbar!C333=Dual_Tema!C333,Price!C333=Dual_Tema!C333,SR_Levels!C333=Dual_Tema!C333,Tema_Hrma_Smma!C333=Dual_Tema!C333,HA!C333=Dual_Tema!C333,ZigZag!C333=Dual_Tema!C333,ZScore!C333=Dual_Tema!C333)</f>
        <v>1</v>
      </c>
      <c r="G333">
        <f>Price!D333</f>
        <v>5169.95</v>
      </c>
      <c r="H333" t="b">
        <f>AND(Diagonals!D333=Dual_Tema!D333,Trendlines!D333=Dual_Tema!D333,KC!D333=Dual_Tema!D333,Pinbar!D333=Dual_Tema!D333,Price!D333=Dual_Tema!D333,SR_Levels!D333=Dual_Tema!D333,Tema_Hrma_Smma!D333=Dual_Tema!D333,HA!D333=Dual_Tema!D333,ZigZag!D333=Dual_Tema!D333,ZScore!D333=Dual_Tema!D333)</f>
        <v>1</v>
      </c>
      <c r="J333" t="b">
        <f t="shared" si="5"/>
        <v>1</v>
      </c>
    </row>
    <row r="334" spans="1:10" x14ac:dyDescent="0.55000000000000004">
      <c r="A334">
        <f>Price!L334</f>
        <v>1772128200</v>
      </c>
      <c r="B334" t="b">
        <f>AND(Diagonals!Q334=Dual_Tema!J334,Trendlines!Q334=Dual_Tema!J334,KC!R334=Dual_Tema!J334,Pinbar!I334=Dual_Tema!J334,Price!L334=Dual_Tema!J334,SR_Levels!P334=Dual_Tema!J334,Tema_Hrma_Smma!K334=Dual_Tema!J334,HA!P334=Dual_Tema!J334,ZigZag!K334=Dual_Tema!J334,ZScore!O334=Dual_Tema!J334)</f>
        <v>1</v>
      </c>
      <c r="C334" t="str">
        <f>Price!B334</f>
        <v>XAUUSD</v>
      </c>
      <c r="D334" t="b">
        <f>AND(Diagonals!B334=Dual_Tema!B334,Trendlines!B334=Dual_Tema!B334,KC!B334=Dual_Tema!B334,Pinbar!B334=Dual_Tema!B334,Price!B334=Dual_Tema!B334,SR_Levels!B334=Dual_Tema!B334,Tema_Hrma_Smma!B334=Dual_Tema!B334,HA!B334=Dual_Tema!B334,ZigZag!B334=Dual_Tema!B334,ZScore!B334=Dual_Tema!B334)</f>
        <v>1</v>
      </c>
      <c r="E334" t="str">
        <f>Price!C334</f>
        <v>M5</v>
      </c>
      <c r="F334" t="b">
        <f>AND(Diagonals!C334=Dual_Tema!C334,Trendlines!C334=Dual_Tema!C334,KC!C334=Dual_Tema!C334,Pinbar!C334=Dual_Tema!C334,Price!C334=Dual_Tema!C334,SR_Levels!C334=Dual_Tema!C334,Tema_Hrma_Smma!C334=Dual_Tema!C334,HA!C334=Dual_Tema!C334,ZigZag!C334=Dual_Tema!C334,ZScore!C334=Dual_Tema!C334)</f>
        <v>1</v>
      </c>
      <c r="G334">
        <f>Price!D334</f>
        <v>5166.97</v>
      </c>
      <c r="H334" t="b">
        <f>AND(Diagonals!D334=Dual_Tema!D334,Trendlines!D334=Dual_Tema!D334,KC!D334=Dual_Tema!D334,Pinbar!D334=Dual_Tema!D334,Price!D334=Dual_Tema!D334,SR_Levels!D334=Dual_Tema!D334,Tema_Hrma_Smma!D334=Dual_Tema!D334,HA!D334=Dual_Tema!D334,ZigZag!D334=Dual_Tema!D334,ZScore!D334=Dual_Tema!D334)</f>
        <v>1</v>
      </c>
      <c r="J334" t="b">
        <f t="shared" si="5"/>
        <v>1</v>
      </c>
    </row>
    <row r="335" spans="1:10" x14ac:dyDescent="0.55000000000000004">
      <c r="A335">
        <f>Price!L335</f>
        <v>1772128500</v>
      </c>
      <c r="B335" t="b">
        <f>AND(Diagonals!Q335=Dual_Tema!J335,Trendlines!Q335=Dual_Tema!J335,KC!R335=Dual_Tema!J335,Pinbar!I335=Dual_Tema!J335,Price!L335=Dual_Tema!J335,SR_Levels!P335=Dual_Tema!J335,Tema_Hrma_Smma!K335=Dual_Tema!J335,HA!P335=Dual_Tema!J335,ZigZag!K335=Dual_Tema!J335,ZScore!O335=Dual_Tema!J335)</f>
        <v>1</v>
      </c>
      <c r="C335" t="str">
        <f>Price!B335</f>
        <v>XAUUSD</v>
      </c>
      <c r="D335" t="b">
        <f>AND(Diagonals!B335=Dual_Tema!B335,Trendlines!B335=Dual_Tema!B335,KC!B335=Dual_Tema!B335,Pinbar!B335=Dual_Tema!B335,Price!B335=Dual_Tema!B335,SR_Levels!B335=Dual_Tema!B335,Tema_Hrma_Smma!B335=Dual_Tema!B335,HA!B335=Dual_Tema!B335,ZigZag!B335=Dual_Tema!B335,ZScore!B335=Dual_Tema!B335)</f>
        <v>1</v>
      </c>
      <c r="E335" t="str">
        <f>Price!C335</f>
        <v>M5</v>
      </c>
      <c r="F335" t="b">
        <f>AND(Diagonals!C335=Dual_Tema!C335,Trendlines!C335=Dual_Tema!C335,KC!C335=Dual_Tema!C335,Pinbar!C335=Dual_Tema!C335,Price!C335=Dual_Tema!C335,SR_Levels!C335=Dual_Tema!C335,Tema_Hrma_Smma!C335=Dual_Tema!C335,HA!C335=Dual_Tema!C335,ZigZag!C335=Dual_Tema!C335,ZScore!C335=Dual_Tema!C335)</f>
        <v>1</v>
      </c>
      <c r="G335">
        <f>Price!D335</f>
        <v>5167.22</v>
      </c>
      <c r="H335" t="b">
        <f>AND(Diagonals!D335=Dual_Tema!D335,Trendlines!D335=Dual_Tema!D335,KC!D335=Dual_Tema!D335,Pinbar!D335=Dual_Tema!D335,Price!D335=Dual_Tema!D335,SR_Levels!D335=Dual_Tema!D335,Tema_Hrma_Smma!D335=Dual_Tema!D335,HA!D335=Dual_Tema!D335,ZigZag!D335=Dual_Tema!D335,ZScore!D335=Dual_Tema!D335)</f>
        <v>1</v>
      </c>
      <c r="J335" t="b">
        <f t="shared" si="5"/>
        <v>1</v>
      </c>
    </row>
    <row r="336" spans="1:10" x14ac:dyDescent="0.55000000000000004">
      <c r="A336">
        <f>Price!L336</f>
        <v>1772128800</v>
      </c>
      <c r="B336" t="b">
        <f>AND(Diagonals!Q336=Dual_Tema!J336,Trendlines!Q336=Dual_Tema!J336,KC!R336=Dual_Tema!J336,Pinbar!I336=Dual_Tema!J336,Price!L336=Dual_Tema!J336,SR_Levels!P336=Dual_Tema!J336,Tema_Hrma_Smma!K336=Dual_Tema!J336,HA!P336=Dual_Tema!J336,ZigZag!K336=Dual_Tema!J336,ZScore!O336=Dual_Tema!J336)</f>
        <v>1</v>
      </c>
      <c r="C336" t="str">
        <f>Price!B336</f>
        <v>XAUUSD</v>
      </c>
      <c r="D336" t="b">
        <f>AND(Diagonals!B336=Dual_Tema!B336,Trendlines!B336=Dual_Tema!B336,KC!B336=Dual_Tema!B336,Pinbar!B336=Dual_Tema!B336,Price!B336=Dual_Tema!B336,SR_Levels!B336=Dual_Tema!B336,Tema_Hrma_Smma!B336=Dual_Tema!B336,HA!B336=Dual_Tema!B336,ZigZag!B336=Dual_Tema!B336,ZScore!B336=Dual_Tema!B336)</f>
        <v>1</v>
      </c>
      <c r="E336" t="str">
        <f>Price!C336</f>
        <v>M5</v>
      </c>
      <c r="F336" t="b">
        <f>AND(Diagonals!C336=Dual_Tema!C336,Trendlines!C336=Dual_Tema!C336,KC!C336=Dual_Tema!C336,Pinbar!C336=Dual_Tema!C336,Price!C336=Dual_Tema!C336,SR_Levels!C336=Dual_Tema!C336,Tema_Hrma_Smma!C336=Dual_Tema!C336,HA!C336=Dual_Tema!C336,ZigZag!C336=Dual_Tema!C336,ZScore!C336=Dual_Tema!C336)</f>
        <v>1</v>
      </c>
      <c r="G336">
        <f>Price!D336</f>
        <v>5168.87</v>
      </c>
      <c r="H336" t="b">
        <f>AND(Diagonals!D336=Dual_Tema!D336,Trendlines!D336=Dual_Tema!D336,KC!D336=Dual_Tema!D336,Pinbar!D336=Dual_Tema!D336,Price!D336=Dual_Tema!D336,SR_Levels!D336=Dual_Tema!D336,Tema_Hrma_Smma!D336=Dual_Tema!D336,HA!D336=Dual_Tema!D336,ZigZag!D336=Dual_Tema!D336,ZScore!D336=Dual_Tema!D336)</f>
        <v>1</v>
      </c>
      <c r="J336" t="b">
        <f t="shared" si="5"/>
        <v>1</v>
      </c>
    </row>
    <row r="337" spans="1:10" x14ac:dyDescent="0.55000000000000004">
      <c r="A337">
        <f>Price!L337</f>
        <v>1772129100</v>
      </c>
      <c r="B337" t="b">
        <f>AND(Diagonals!Q337=Dual_Tema!J337,Trendlines!Q337=Dual_Tema!J337,KC!R337=Dual_Tema!J337,Pinbar!I337=Dual_Tema!J337,Price!L337=Dual_Tema!J337,SR_Levels!P337=Dual_Tema!J337,Tema_Hrma_Smma!K337=Dual_Tema!J337,HA!P337=Dual_Tema!J337,ZigZag!K337=Dual_Tema!J337,ZScore!O337=Dual_Tema!J337)</f>
        <v>1</v>
      </c>
      <c r="C337" t="str">
        <f>Price!B337</f>
        <v>XAUUSD</v>
      </c>
      <c r="D337" t="b">
        <f>AND(Diagonals!B337=Dual_Tema!B337,Trendlines!B337=Dual_Tema!B337,KC!B337=Dual_Tema!B337,Pinbar!B337=Dual_Tema!B337,Price!B337=Dual_Tema!B337,SR_Levels!B337=Dual_Tema!B337,Tema_Hrma_Smma!B337=Dual_Tema!B337,HA!B337=Dual_Tema!B337,ZigZag!B337=Dual_Tema!B337,ZScore!B337=Dual_Tema!B337)</f>
        <v>1</v>
      </c>
      <c r="E337" t="str">
        <f>Price!C337</f>
        <v>M5</v>
      </c>
      <c r="F337" t="b">
        <f>AND(Diagonals!C337=Dual_Tema!C337,Trendlines!C337=Dual_Tema!C337,KC!C337=Dual_Tema!C337,Pinbar!C337=Dual_Tema!C337,Price!C337=Dual_Tema!C337,SR_Levels!C337=Dual_Tema!C337,Tema_Hrma_Smma!C337=Dual_Tema!C337,HA!C337=Dual_Tema!C337,ZigZag!C337=Dual_Tema!C337,ZScore!C337=Dual_Tema!C337)</f>
        <v>1</v>
      </c>
      <c r="G337">
        <f>Price!D337</f>
        <v>5170.2</v>
      </c>
      <c r="H337" t="b">
        <f>AND(Diagonals!D337=Dual_Tema!D337,Trendlines!D337=Dual_Tema!D337,KC!D337=Dual_Tema!D337,Pinbar!D337=Dual_Tema!D337,Price!D337=Dual_Tema!D337,SR_Levels!D337=Dual_Tema!D337,Tema_Hrma_Smma!D337=Dual_Tema!D337,HA!D337=Dual_Tema!D337,ZigZag!D337=Dual_Tema!D337,ZScore!D337=Dual_Tema!D337)</f>
        <v>1</v>
      </c>
      <c r="J337" t="b">
        <f t="shared" si="5"/>
        <v>1</v>
      </c>
    </row>
    <row r="338" spans="1:10" x14ac:dyDescent="0.55000000000000004">
      <c r="A338">
        <f>Price!L338</f>
        <v>1772129400</v>
      </c>
      <c r="B338" t="b">
        <f>AND(Diagonals!Q338=Dual_Tema!J338,Trendlines!Q338=Dual_Tema!J338,KC!R338=Dual_Tema!J338,Pinbar!I338=Dual_Tema!J338,Price!L338=Dual_Tema!J338,SR_Levels!P338=Dual_Tema!J338,Tema_Hrma_Smma!K338=Dual_Tema!J338,HA!P338=Dual_Tema!J338,ZigZag!K338=Dual_Tema!J338,ZScore!O338=Dual_Tema!J338)</f>
        <v>1</v>
      </c>
      <c r="C338" t="str">
        <f>Price!B338</f>
        <v>XAUUSD</v>
      </c>
      <c r="D338" t="b">
        <f>AND(Diagonals!B338=Dual_Tema!B338,Trendlines!B338=Dual_Tema!B338,KC!B338=Dual_Tema!B338,Pinbar!B338=Dual_Tema!B338,Price!B338=Dual_Tema!B338,SR_Levels!B338=Dual_Tema!B338,Tema_Hrma_Smma!B338=Dual_Tema!B338,HA!B338=Dual_Tema!B338,ZigZag!B338=Dual_Tema!B338,ZScore!B338=Dual_Tema!B338)</f>
        <v>1</v>
      </c>
      <c r="E338" t="str">
        <f>Price!C338</f>
        <v>M5</v>
      </c>
      <c r="F338" t="b">
        <f>AND(Diagonals!C338=Dual_Tema!C338,Trendlines!C338=Dual_Tema!C338,KC!C338=Dual_Tema!C338,Pinbar!C338=Dual_Tema!C338,Price!C338=Dual_Tema!C338,SR_Levels!C338=Dual_Tema!C338,Tema_Hrma_Smma!C338=Dual_Tema!C338,HA!C338=Dual_Tema!C338,ZigZag!C338=Dual_Tema!C338,ZScore!C338=Dual_Tema!C338)</f>
        <v>1</v>
      </c>
      <c r="G338">
        <f>Price!D338</f>
        <v>5173.38</v>
      </c>
      <c r="H338" t="b">
        <f>AND(Diagonals!D338=Dual_Tema!D338,Trendlines!D338=Dual_Tema!D338,KC!D338=Dual_Tema!D338,Pinbar!D338=Dual_Tema!D338,Price!D338=Dual_Tema!D338,SR_Levels!D338=Dual_Tema!D338,Tema_Hrma_Smma!D338=Dual_Tema!D338,HA!D338=Dual_Tema!D338,ZigZag!D338=Dual_Tema!D338,ZScore!D338=Dual_Tema!D338)</f>
        <v>1</v>
      </c>
      <c r="J338" t="b">
        <f t="shared" si="5"/>
        <v>1</v>
      </c>
    </row>
    <row r="339" spans="1:10" x14ac:dyDescent="0.55000000000000004">
      <c r="A339">
        <f>Price!L339</f>
        <v>1772129700</v>
      </c>
      <c r="B339" t="b">
        <f>AND(Diagonals!Q339=Dual_Tema!J339,Trendlines!Q339=Dual_Tema!J339,KC!R339=Dual_Tema!J339,Pinbar!I339=Dual_Tema!J339,Price!L339=Dual_Tema!J339,SR_Levels!P339=Dual_Tema!J339,Tema_Hrma_Smma!K339=Dual_Tema!J339,HA!P339=Dual_Tema!J339,ZigZag!K339=Dual_Tema!J339,ZScore!O339=Dual_Tema!J339)</f>
        <v>1</v>
      </c>
      <c r="C339" t="str">
        <f>Price!B339</f>
        <v>XAUUSD</v>
      </c>
      <c r="D339" t="b">
        <f>AND(Diagonals!B339=Dual_Tema!B339,Trendlines!B339=Dual_Tema!B339,KC!B339=Dual_Tema!B339,Pinbar!B339=Dual_Tema!B339,Price!B339=Dual_Tema!B339,SR_Levels!B339=Dual_Tema!B339,Tema_Hrma_Smma!B339=Dual_Tema!B339,HA!B339=Dual_Tema!B339,ZigZag!B339=Dual_Tema!B339,ZScore!B339=Dual_Tema!B339)</f>
        <v>1</v>
      </c>
      <c r="E339" t="str">
        <f>Price!C339</f>
        <v>M5</v>
      </c>
      <c r="F339" t="b">
        <f>AND(Diagonals!C339=Dual_Tema!C339,Trendlines!C339=Dual_Tema!C339,KC!C339=Dual_Tema!C339,Pinbar!C339=Dual_Tema!C339,Price!C339=Dual_Tema!C339,SR_Levels!C339=Dual_Tema!C339,Tema_Hrma_Smma!C339=Dual_Tema!C339,HA!C339=Dual_Tema!C339,ZigZag!C339=Dual_Tema!C339,ZScore!C339=Dual_Tema!C339)</f>
        <v>1</v>
      </c>
      <c r="G339">
        <f>Price!D339</f>
        <v>5174.8500000000004</v>
      </c>
      <c r="H339" t="b">
        <f>AND(Diagonals!D339=Dual_Tema!D339,Trendlines!D339=Dual_Tema!D339,KC!D339=Dual_Tema!D339,Pinbar!D339=Dual_Tema!D339,Price!D339=Dual_Tema!D339,SR_Levels!D339=Dual_Tema!D339,Tema_Hrma_Smma!D339=Dual_Tema!D339,HA!D339=Dual_Tema!D339,ZigZag!D339=Dual_Tema!D339,ZScore!D339=Dual_Tema!D339)</f>
        <v>1</v>
      </c>
      <c r="J339" t="b">
        <f t="shared" si="5"/>
        <v>1</v>
      </c>
    </row>
    <row r="340" spans="1:10" x14ac:dyDescent="0.55000000000000004">
      <c r="A340">
        <f>Price!L340</f>
        <v>1772130000</v>
      </c>
      <c r="B340" t="b">
        <f>AND(Diagonals!Q340=Dual_Tema!J340,Trendlines!Q340=Dual_Tema!J340,KC!R340=Dual_Tema!J340,Pinbar!I340=Dual_Tema!J340,Price!L340=Dual_Tema!J340,SR_Levels!P340=Dual_Tema!J340,Tema_Hrma_Smma!K340=Dual_Tema!J340,HA!P340=Dual_Tema!J340,ZigZag!K340=Dual_Tema!J340,ZScore!O340=Dual_Tema!J340)</f>
        <v>1</v>
      </c>
      <c r="C340" t="str">
        <f>Price!B340</f>
        <v>XAUUSD</v>
      </c>
      <c r="D340" t="b">
        <f>AND(Diagonals!B340=Dual_Tema!B340,Trendlines!B340=Dual_Tema!B340,KC!B340=Dual_Tema!B340,Pinbar!B340=Dual_Tema!B340,Price!B340=Dual_Tema!B340,SR_Levels!B340=Dual_Tema!B340,Tema_Hrma_Smma!B340=Dual_Tema!B340,HA!B340=Dual_Tema!B340,ZigZag!B340=Dual_Tema!B340,ZScore!B340=Dual_Tema!B340)</f>
        <v>1</v>
      </c>
      <c r="E340" t="str">
        <f>Price!C340</f>
        <v>M5</v>
      </c>
      <c r="F340" t="b">
        <f>AND(Diagonals!C340=Dual_Tema!C340,Trendlines!C340=Dual_Tema!C340,KC!C340=Dual_Tema!C340,Pinbar!C340=Dual_Tema!C340,Price!C340=Dual_Tema!C340,SR_Levels!C340=Dual_Tema!C340,Tema_Hrma_Smma!C340=Dual_Tema!C340,HA!C340=Dual_Tema!C340,ZigZag!C340=Dual_Tema!C340,ZScore!C340=Dual_Tema!C340)</f>
        <v>1</v>
      </c>
      <c r="G340">
        <f>Price!D340</f>
        <v>5174.8599999999997</v>
      </c>
      <c r="H340" t="b">
        <f>AND(Diagonals!D340=Dual_Tema!D340,Trendlines!D340=Dual_Tema!D340,KC!D340=Dual_Tema!D340,Pinbar!D340=Dual_Tema!D340,Price!D340=Dual_Tema!D340,SR_Levels!D340=Dual_Tema!D340,Tema_Hrma_Smma!D340=Dual_Tema!D340,HA!D340=Dual_Tema!D340,ZigZag!D340=Dual_Tema!D340,ZScore!D340=Dual_Tema!D340)</f>
        <v>1</v>
      </c>
      <c r="J340" t="b">
        <f t="shared" si="5"/>
        <v>1</v>
      </c>
    </row>
    <row r="341" spans="1:10" x14ac:dyDescent="0.55000000000000004">
      <c r="A341">
        <f>Price!L341</f>
        <v>1772130300</v>
      </c>
      <c r="B341" t="b">
        <f>AND(Diagonals!Q341=Dual_Tema!J341,Trendlines!Q341=Dual_Tema!J341,KC!R341=Dual_Tema!J341,Pinbar!I341=Dual_Tema!J341,Price!L341=Dual_Tema!J341,SR_Levels!P341=Dual_Tema!J341,Tema_Hrma_Smma!K341=Dual_Tema!J341,HA!P341=Dual_Tema!J341,ZigZag!K341=Dual_Tema!J341,ZScore!O341=Dual_Tema!J341)</f>
        <v>1</v>
      </c>
      <c r="C341" t="str">
        <f>Price!B341</f>
        <v>XAUUSD</v>
      </c>
      <c r="D341" t="b">
        <f>AND(Diagonals!B341=Dual_Tema!B341,Trendlines!B341=Dual_Tema!B341,KC!B341=Dual_Tema!B341,Pinbar!B341=Dual_Tema!B341,Price!B341=Dual_Tema!B341,SR_Levels!B341=Dual_Tema!B341,Tema_Hrma_Smma!B341=Dual_Tema!B341,HA!B341=Dual_Tema!B341,ZigZag!B341=Dual_Tema!B341,ZScore!B341=Dual_Tema!B341)</f>
        <v>1</v>
      </c>
      <c r="E341" t="str">
        <f>Price!C341</f>
        <v>M5</v>
      </c>
      <c r="F341" t="b">
        <f>AND(Diagonals!C341=Dual_Tema!C341,Trendlines!C341=Dual_Tema!C341,KC!C341=Dual_Tema!C341,Pinbar!C341=Dual_Tema!C341,Price!C341=Dual_Tema!C341,SR_Levels!C341=Dual_Tema!C341,Tema_Hrma_Smma!C341=Dual_Tema!C341,HA!C341=Dual_Tema!C341,ZigZag!C341=Dual_Tema!C341,ZScore!C341=Dual_Tema!C341)</f>
        <v>1</v>
      </c>
      <c r="G341">
        <f>Price!D341</f>
        <v>5177.09</v>
      </c>
      <c r="H341" t="b">
        <f>AND(Diagonals!D341=Dual_Tema!D341,Trendlines!D341=Dual_Tema!D341,KC!D341=Dual_Tema!D341,Pinbar!D341=Dual_Tema!D341,Price!D341=Dual_Tema!D341,SR_Levels!D341=Dual_Tema!D341,Tema_Hrma_Smma!D341=Dual_Tema!D341,HA!D341=Dual_Tema!D341,ZigZag!D341=Dual_Tema!D341,ZScore!D341=Dual_Tema!D341)</f>
        <v>1</v>
      </c>
      <c r="J341" t="b">
        <f t="shared" si="5"/>
        <v>1</v>
      </c>
    </row>
    <row r="342" spans="1:10" x14ac:dyDescent="0.55000000000000004">
      <c r="A342">
        <f>Price!L342</f>
        <v>1772130600</v>
      </c>
      <c r="B342" t="b">
        <f>AND(Diagonals!Q342=Dual_Tema!J342,Trendlines!Q342=Dual_Tema!J342,KC!R342=Dual_Tema!J342,Pinbar!I342=Dual_Tema!J342,Price!L342=Dual_Tema!J342,SR_Levels!P342=Dual_Tema!J342,Tema_Hrma_Smma!K342=Dual_Tema!J342,HA!P342=Dual_Tema!J342,ZigZag!K342=Dual_Tema!J342,ZScore!O342=Dual_Tema!J342)</f>
        <v>1</v>
      </c>
      <c r="C342" t="str">
        <f>Price!B342</f>
        <v>XAUUSD</v>
      </c>
      <c r="D342" t="b">
        <f>AND(Diagonals!B342=Dual_Tema!B342,Trendlines!B342=Dual_Tema!B342,KC!B342=Dual_Tema!B342,Pinbar!B342=Dual_Tema!B342,Price!B342=Dual_Tema!B342,SR_Levels!B342=Dual_Tema!B342,Tema_Hrma_Smma!B342=Dual_Tema!B342,HA!B342=Dual_Tema!B342,ZigZag!B342=Dual_Tema!B342,ZScore!B342=Dual_Tema!B342)</f>
        <v>1</v>
      </c>
      <c r="E342" t="str">
        <f>Price!C342</f>
        <v>M5</v>
      </c>
      <c r="F342" t="b">
        <f>AND(Diagonals!C342=Dual_Tema!C342,Trendlines!C342=Dual_Tema!C342,KC!C342=Dual_Tema!C342,Pinbar!C342=Dual_Tema!C342,Price!C342=Dual_Tema!C342,SR_Levels!C342=Dual_Tema!C342,Tema_Hrma_Smma!C342=Dual_Tema!C342,HA!C342=Dual_Tema!C342,ZigZag!C342=Dual_Tema!C342,ZScore!C342=Dual_Tema!C342)</f>
        <v>1</v>
      </c>
      <c r="G342">
        <f>Price!D342</f>
        <v>5167.5600000000004</v>
      </c>
      <c r="H342" t="b">
        <f>AND(Diagonals!D342=Dual_Tema!D342,Trendlines!D342=Dual_Tema!D342,KC!D342=Dual_Tema!D342,Pinbar!D342=Dual_Tema!D342,Price!D342=Dual_Tema!D342,SR_Levels!D342=Dual_Tema!D342,Tema_Hrma_Smma!D342=Dual_Tema!D342,HA!D342=Dual_Tema!D342,ZigZag!D342=Dual_Tema!D342,ZScore!D342=Dual_Tema!D342)</f>
        <v>1</v>
      </c>
      <c r="J342" t="b">
        <f t="shared" si="5"/>
        <v>1</v>
      </c>
    </row>
    <row r="343" spans="1:10" x14ac:dyDescent="0.55000000000000004">
      <c r="A343">
        <f>Price!L343</f>
        <v>1772130900</v>
      </c>
      <c r="B343" t="b">
        <f>AND(Diagonals!Q343=Dual_Tema!J343,Trendlines!Q343=Dual_Tema!J343,KC!R343=Dual_Tema!J343,Pinbar!I343=Dual_Tema!J343,Price!L343=Dual_Tema!J343,SR_Levels!P343=Dual_Tema!J343,Tema_Hrma_Smma!K343=Dual_Tema!J343,HA!P343=Dual_Tema!J343,ZigZag!K343=Dual_Tema!J343,ZScore!O343=Dual_Tema!J343)</f>
        <v>1</v>
      </c>
      <c r="C343" t="str">
        <f>Price!B343</f>
        <v>XAUUSD</v>
      </c>
      <c r="D343" t="b">
        <f>AND(Diagonals!B343=Dual_Tema!B343,Trendlines!B343=Dual_Tema!B343,KC!B343=Dual_Tema!B343,Pinbar!B343=Dual_Tema!B343,Price!B343=Dual_Tema!B343,SR_Levels!B343=Dual_Tema!B343,Tema_Hrma_Smma!B343=Dual_Tema!B343,HA!B343=Dual_Tema!B343,ZigZag!B343=Dual_Tema!B343,ZScore!B343=Dual_Tema!B343)</f>
        <v>1</v>
      </c>
      <c r="E343" t="str">
        <f>Price!C343</f>
        <v>M5</v>
      </c>
      <c r="F343" t="b">
        <f>AND(Diagonals!C343=Dual_Tema!C343,Trendlines!C343=Dual_Tema!C343,KC!C343=Dual_Tema!C343,Pinbar!C343=Dual_Tema!C343,Price!C343=Dual_Tema!C343,SR_Levels!C343=Dual_Tema!C343,Tema_Hrma_Smma!C343=Dual_Tema!C343,HA!C343=Dual_Tema!C343,ZigZag!C343=Dual_Tema!C343,ZScore!C343=Dual_Tema!C343)</f>
        <v>1</v>
      </c>
      <c r="G343">
        <f>Price!D343</f>
        <v>5175.5</v>
      </c>
      <c r="H343" t="b">
        <f>AND(Diagonals!D343=Dual_Tema!D343,Trendlines!D343=Dual_Tema!D343,KC!D343=Dual_Tema!D343,Pinbar!D343=Dual_Tema!D343,Price!D343=Dual_Tema!D343,SR_Levels!D343=Dual_Tema!D343,Tema_Hrma_Smma!D343=Dual_Tema!D343,HA!D343=Dual_Tema!D343,ZigZag!D343=Dual_Tema!D343,ZScore!D343=Dual_Tema!D343)</f>
        <v>1</v>
      </c>
      <c r="J343" t="b">
        <f t="shared" si="5"/>
        <v>1</v>
      </c>
    </row>
    <row r="344" spans="1:10" x14ac:dyDescent="0.55000000000000004">
      <c r="A344">
        <f>Price!L344</f>
        <v>1772131200</v>
      </c>
      <c r="B344" t="b">
        <f>AND(Diagonals!Q344=Dual_Tema!J344,Trendlines!Q344=Dual_Tema!J344,KC!R344=Dual_Tema!J344,Pinbar!I344=Dual_Tema!J344,Price!L344=Dual_Tema!J344,SR_Levels!P344=Dual_Tema!J344,Tema_Hrma_Smma!K344=Dual_Tema!J344,HA!P344=Dual_Tema!J344,ZigZag!K344=Dual_Tema!J344,ZScore!O344=Dual_Tema!J344)</f>
        <v>1</v>
      </c>
      <c r="C344" t="str">
        <f>Price!B344</f>
        <v>XAUUSD</v>
      </c>
      <c r="D344" t="b">
        <f>AND(Diagonals!B344=Dual_Tema!B344,Trendlines!B344=Dual_Tema!B344,KC!B344=Dual_Tema!B344,Pinbar!B344=Dual_Tema!B344,Price!B344=Dual_Tema!B344,SR_Levels!B344=Dual_Tema!B344,Tema_Hrma_Smma!B344=Dual_Tema!B344,HA!B344=Dual_Tema!B344,ZigZag!B344=Dual_Tema!B344,ZScore!B344=Dual_Tema!B344)</f>
        <v>1</v>
      </c>
      <c r="E344" t="str">
        <f>Price!C344</f>
        <v>M5</v>
      </c>
      <c r="F344" t="b">
        <f>AND(Diagonals!C344=Dual_Tema!C344,Trendlines!C344=Dual_Tema!C344,KC!C344=Dual_Tema!C344,Pinbar!C344=Dual_Tema!C344,Price!C344=Dual_Tema!C344,SR_Levels!C344=Dual_Tema!C344,Tema_Hrma_Smma!C344=Dual_Tema!C344,HA!C344=Dual_Tema!C344,ZigZag!C344=Dual_Tema!C344,ZScore!C344=Dual_Tema!C344)</f>
        <v>1</v>
      </c>
      <c r="G344">
        <f>Price!D344</f>
        <v>5181.72</v>
      </c>
      <c r="H344" t="b">
        <f>AND(Diagonals!D344=Dual_Tema!D344,Trendlines!D344=Dual_Tema!D344,KC!D344=Dual_Tema!D344,Pinbar!D344=Dual_Tema!D344,Price!D344=Dual_Tema!D344,SR_Levels!D344=Dual_Tema!D344,Tema_Hrma_Smma!D344=Dual_Tema!D344,HA!D344=Dual_Tema!D344,ZigZag!D344=Dual_Tema!D344,ZScore!D344=Dual_Tema!D344)</f>
        <v>1</v>
      </c>
      <c r="J344" t="b">
        <f t="shared" si="5"/>
        <v>1</v>
      </c>
    </row>
    <row r="345" spans="1:10" x14ac:dyDescent="0.55000000000000004">
      <c r="A345">
        <f>Price!L345</f>
        <v>1772131500</v>
      </c>
      <c r="B345" t="b">
        <f>AND(Diagonals!Q345=Dual_Tema!J345,Trendlines!Q345=Dual_Tema!J345,KC!R345=Dual_Tema!J345,Pinbar!I345=Dual_Tema!J345,Price!L345=Dual_Tema!J345,SR_Levels!P345=Dual_Tema!J345,Tema_Hrma_Smma!K345=Dual_Tema!J345,HA!P345=Dual_Tema!J345,ZigZag!K345=Dual_Tema!J345,ZScore!O345=Dual_Tema!J345)</f>
        <v>1</v>
      </c>
      <c r="C345" t="str">
        <f>Price!B345</f>
        <v>XAUUSD</v>
      </c>
      <c r="D345" t="b">
        <f>AND(Diagonals!B345=Dual_Tema!B345,Trendlines!B345=Dual_Tema!B345,KC!B345=Dual_Tema!B345,Pinbar!B345=Dual_Tema!B345,Price!B345=Dual_Tema!B345,SR_Levels!B345=Dual_Tema!B345,Tema_Hrma_Smma!B345=Dual_Tema!B345,HA!B345=Dual_Tema!B345,ZigZag!B345=Dual_Tema!B345,ZScore!B345=Dual_Tema!B345)</f>
        <v>1</v>
      </c>
      <c r="E345" t="str">
        <f>Price!C345</f>
        <v>M5</v>
      </c>
      <c r="F345" t="b">
        <f>AND(Diagonals!C345=Dual_Tema!C345,Trendlines!C345=Dual_Tema!C345,KC!C345=Dual_Tema!C345,Pinbar!C345=Dual_Tema!C345,Price!C345=Dual_Tema!C345,SR_Levels!C345=Dual_Tema!C345,Tema_Hrma_Smma!C345=Dual_Tema!C345,HA!C345=Dual_Tema!C345,ZigZag!C345=Dual_Tema!C345,ZScore!C345=Dual_Tema!C345)</f>
        <v>1</v>
      </c>
      <c r="G345">
        <f>Price!D345</f>
        <v>5184.66</v>
      </c>
      <c r="H345" t="b">
        <f>AND(Diagonals!D345=Dual_Tema!D345,Trendlines!D345=Dual_Tema!D345,KC!D345=Dual_Tema!D345,Pinbar!D345=Dual_Tema!D345,Price!D345=Dual_Tema!D345,SR_Levels!D345=Dual_Tema!D345,Tema_Hrma_Smma!D345=Dual_Tema!D345,HA!D345=Dual_Tema!D345,ZigZag!D345=Dual_Tema!D345,ZScore!D345=Dual_Tema!D345)</f>
        <v>1</v>
      </c>
      <c r="J345" t="b">
        <f t="shared" si="5"/>
        <v>1</v>
      </c>
    </row>
    <row r="346" spans="1:10" x14ac:dyDescent="0.55000000000000004">
      <c r="A346">
        <f>Price!L346</f>
        <v>1772131800</v>
      </c>
      <c r="B346" t="b">
        <f>AND(Diagonals!Q346=Dual_Tema!J346,Trendlines!Q346=Dual_Tema!J346,KC!R346=Dual_Tema!J346,Pinbar!I346=Dual_Tema!J346,Price!L346=Dual_Tema!J346,SR_Levels!P346=Dual_Tema!J346,Tema_Hrma_Smma!K346=Dual_Tema!J346,HA!P346=Dual_Tema!J346,ZigZag!K346=Dual_Tema!J346,ZScore!O346=Dual_Tema!J346)</f>
        <v>1</v>
      </c>
      <c r="C346" t="str">
        <f>Price!B346</f>
        <v>XAUUSD</v>
      </c>
      <c r="D346" t="b">
        <f>AND(Diagonals!B346=Dual_Tema!B346,Trendlines!B346=Dual_Tema!B346,KC!B346=Dual_Tema!B346,Pinbar!B346=Dual_Tema!B346,Price!B346=Dual_Tema!B346,SR_Levels!B346=Dual_Tema!B346,Tema_Hrma_Smma!B346=Dual_Tema!B346,HA!B346=Dual_Tema!B346,ZigZag!B346=Dual_Tema!B346,ZScore!B346=Dual_Tema!B346)</f>
        <v>1</v>
      </c>
      <c r="E346" t="str">
        <f>Price!C346</f>
        <v>M5</v>
      </c>
      <c r="F346" t="b">
        <f>AND(Diagonals!C346=Dual_Tema!C346,Trendlines!C346=Dual_Tema!C346,KC!C346=Dual_Tema!C346,Pinbar!C346=Dual_Tema!C346,Price!C346=Dual_Tema!C346,SR_Levels!C346=Dual_Tema!C346,Tema_Hrma_Smma!C346=Dual_Tema!C346,HA!C346=Dual_Tema!C346,ZigZag!C346=Dual_Tema!C346,ZScore!C346=Dual_Tema!C346)</f>
        <v>1</v>
      </c>
      <c r="G346">
        <f>Price!D346</f>
        <v>5180.8999999999996</v>
      </c>
      <c r="H346" t="b">
        <f>AND(Diagonals!D346=Dual_Tema!D346,Trendlines!D346=Dual_Tema!D346,KC!D346=Dual_Tema!D346,Pinbar!D346=Dual_Tema!D346,Price!D346=Dual_Tema!D346,SR_Levels!D346=Dual_Tema!D346,Tema_Hrma_Smma!D346=Dual_Tema!D346,HA!D346=Dual_Tema!D346,ZigZag!D346=Dual_Tema!D346,ZScore!D346=Dual_Tema!D346)</f>
        <v>1</v>
      </c>
      <c r="J346" t="b">
        <f t="shared" si="5"/>
        <v>1</v>
      </c>
    </row>
    <row r="347" spans="1:10" x14ac:dyDescent="0.55000000000000004">
      <c r="A347">
        <f>Price!L347</f>
        <v>1772132100</v>
      </c>
      <c r="B347" t="b">
        <f>AND(Diagonals!Q347=Dual_Tema!J347,Trendlines!Q347=Dual_Tema!J347,KC!R347=Dual_Tema!J347,Pinbar!I347=Dual_Tema!J347,Price!L347=Dual_Tema!J347,SR_Levels!P347=Dual_Tema!J347,Tema_Hrma_Smma!K347=Dual_Tema!J347,HA!P347=Dual_Tema!J347,ZigZag!K347=Dual_Tema!J347,ZScore!O347=Dual_Tema!J347)</f>
        <v>1</v>
      </c>
      <c r="C347" t="str">
        <f>Price!B347</f>
        <v>XAUUSD</v>
      </c>
      <c r="D347" t="b">
        <f>AND(Diagonals!B347=Dual_Tema!B347,Trendlines!B347=Dual_Tema!B347,KC!B347=Dual_Tema!B347,Pinbar!B347=Dual_Tema!B347,Price!B347=Dual_Tema!B347,SR_Levels!B347=Dual_Tema!B347,Tema_Hrma_Smma!B347=Dual_Tema!B347,HA!B347=Dual_Tema!B347,ZigZag!B347=Dual_Tema!B347,ZScore!B347=Dual_Tema!B347)</f>
        <v>1</v>
      </c>
      <c r="E347" t="str">
        <f>Price!C347</f>
        <v>M5</v>
      </c>
      <c r="F347" t="b">
        <f>AND(Diagonals!C347=Dual_Tema!C347,Trendlines!C347=Dual_Tema!C347,KC!C347=Dual_Tema!C347,Pinbar!C347=Dual_Tema!C347,Price!C347=Dual_Tema!C347,SR_Levels!C347=Dual_Tema!C347,Tema_Hrma_Smma!C347=Dual_Tema!C347,HA!C347=Dual_Tema!C347,ZigZag!C347=Dual_Tema!C347,ZScore!C347=Dual_Tema!C347)</f>
        <v>1</v>
      </c>
      <c r="G347">
        <f>Price!D347</f>
        <v>5180.24</v>
      </c>
      <c r="H347" t="b">
        <f>AND(Diagonals!D347=Dual_Tema!D347,Trendlines!D347=Dual_Tema!D347,KC!D347=Dual_Tema!D347,Pinbar!D347=Dual_Tema!D347,Price!D347=Dual_Tema!D347,SR_Levels!D347=Dual_Tema!D347,Tema_Hrma_Smma!D347=Dual_Tema!D347,HA!D347=Dual_Tema!D347,ZigZag!D347=Dual_Tema!D347,ZScore!D347=Dual_Tema!D347)</f>
        <v>1</v>
      </c>
      <c r="J347" t="b">
        <f t="shared" si="5"/>
        <v>1</v>
      </c>
    </row>
    <row r="348" spans="1:10" x14ac:dyDescent="0.55000000000000004">
      <c r="A348">
        <f>Price!L348</f>
        <v>1772132400</v>
      </c>
      <c r="B348" t="b">
        <f>AND(Diagonals!Q348=Dual_Tema!J348,Trendlines!Q348=Dual_Tema!J348,KC!R348=Dual_Tema!J348,Pinbar!I348=Dual_Tema!J348,Price!L348=Dual_Tema!J348,SR_Levels!P348=Dual_Tema!J348,Tema_Hrma_Smma!K348=Dual_Tema!J348,HA!P348=Dual_Tema!J348,ZigZag!K348=Dual_Tema!J348,ZScore!O348=Dual_Tema!J348)</f>
        <v>1</v>
      </c>
      <c r="C348" t="str">
        <f>Price!B348</f>
        <v>XAUUSD</v>
      </c>
      <c r="D348" t="b">
        <f>AND(Diagonals!B348=Dual_Tema!B348,Trendlines!B348=Dual_Tema!B348,KC!B348=Dual_Tema!B348,Pinbar!B348=Dual_Tema!B348,Price!B348=Dual_Tema!B348,SR_Levels!B348=Dual_Tema!B348,Tema_Hrma_Smma!B348=Dual_Tema!B348,HA!B348=Dual_Tema!B348,ZigZag!B348=Dual_Tema!B348,ZScore!B348=Dual_Tema!B348)</f>
        <v>1</v>
      </c>
      <c r="E348" t="str">
        <f>Price!C348</f>
        <v>M5</v>
      </c>
      <c r="F348" t="b">
        <f>AND(Diagonals!C348=Dual_Tema!C348,Trendlines!C348=Dual_Tema!C348,KC!C348=Dual_Tema!C348,Pinbar!C348=Dual_Tema!C348,Price!C348=Dual_Tema!C348,SR_Levels!C348=Dual_Tema!C348,Tema_Hrma_Smma!C348=Dual_Tema!C348,HA!C348=Dual_Tema!C348,ZigZag!C348=Dual_Tema!C348,ZScore!C348=Dual_Tema!C348)</f>
        <v>1</v>
      </c>
      <c r="G348">
        <f>Price!D348</f>
        <v>5185.45</v>
      </c>
      <c r="H348" t="b">
        <f>AND(Diagonals!D348=Dual_Tema!D348,Trendlines!D348=Dual_Tema!D348,KC!D348=Dual_Tema!D348,Pinbar!D348=Dual_Tema!D348,Price!D348=Dual_Tema!D348,SR_Levels!D348=Dual_Tema!D348,Tema_Hrma_Smma!D348=Dual_Tema!D348,HA!D348=Dual_Tema!D348,ZigZag!D348=Dual_Tema!D348,ZScore!D348=Dual_Tema!D348)</f>
        <v>1</v>
      </c>
      <c r="J348" t="b">
        <f t="shared" si="5"/>
        <v>1</v>
      </c>
    </row>
    <row r="349" spans="1:10" x14ac:dyDescent="0.55000000000000004">
      <c r="A349">
        <f>Price!L349</f>
        <v>1772132700</v>
      </c>
      <c r="B349" t="b">
        <f>AND(Diagonals!Q349=Dual_Tema!J349,Trendlines!Q349=Dual_Tema!J349,KC!R349=Dual_Tema!J349,Pinbar!I349=Dual_Tema!J349,Price!L349=Dual_Tema!J349,SR_Levels!P349=Dual_Tema!J349,Tema_Hrma_Smma!K349=Dual_Tema!J349,HA!P349=Dual_Tema!J349,ZigZag!K349=Dual_Tema!J349,ZScore!O349=Dual_Tema!J349)</f>
        <v>1</v>
      </c>
      <c r="C349" t="str">
        <f>Price!B349</f>
        <v>XAUUSD</v>
      </c>
      <c r="D349" t="b">
        <f>AND(Diagonals!B349=Dual_Tema!B349,Trendlines!B349=Dual_Tema!B349,KC!B349=Dual_Tema!B349,Pinbar!B349=Dual_Tema!B349,Price!B349=Dual_Tema!B349,SR_Levels!B349=Dual_Tema!B349,Tema_Hrma_Smma!B349=Dual_Tema!B349,HA!B349=Dual_Tema!B349,ZigZag!B349=Dual_Tema!B349,ZScore!B349=Dual_Tema!B349)</f>
        <v>1</v>
      </c>
      <c r="E349" t="str">
        <f>Price!C349</f>
        <v>M5</v>
      </c>
      <c r="F349" t="b">
        <f>AND(Diagonals!C349=Dual_Tema!C349,Trendlines!C349=Dual_Tema!C349,KC!C349=Dual_Tema!C349,Pinbar!C349=Dual_Tema!C349,Price!C349=Dual_Tema!C349,SR_Levels!C349=Dual_Tema!C349,Tema_Hrma_Smma!C349=Dual_Tema!C349,HA!C349=Dual_Tema!C349,ZigZag!C349=Dual_Tema!C349,ZScore!C349=Dual_Tema!C349)</f>
        <v>1</v>
      </c>
      <c r="G349">
        <f>Price!D349</f>
        <v>5186.22</v>
      </c>
      <c r="H349" t="b">
        <f>AND(Diagonals!D349=Dual_Tema!D349,Trendlines!D349=Dual_Tema!D349,KC!D349=Dual_Tema!D349,Pinbar!D349=Dual_Tema!D349,Price!D349=Dual_Tema!D349,SR_Levels!D349=Dual_Tema!D349,Tema_Hrma_Smma!D349=Dual_Tema!D349,HA!D349=Dual_Tema!D349,ZigZag!D349=Dual_Tema!D349,ZScore!D349=Dual_Tema!D349)</f>
        <v>1</v>
      </c>
      <c r="J349" t="b">
        <f t="shared" si="5"/>
        <v>1</v>
      </c>
    </row>
    <row r="350" spans="1:10" x14ac:dyDescent="0.55000000000000004">
      <c r="A350">
        <f>Price!L350</f>
        <v>1772133000</v>
      </c>
      <c r="B350" t="b">
        <f>AND(Diagonals!Q350=Dual_Tema!J350,Trendlines!Q350=Dual_Tema!J350,KC!R350=Dual_Tema!J350,Pinbar!I350=Dual_Tema!J350,Price!L350=Dual_Tema!J350,SR_Levels!P350=Dual_Tema!J350,Tema_Hrma_Smma!K350=Dual_Tema!J350,HA!P350=Dual_Tema!J350,ZigZag!K350=Dual_Tema!J350,ZScore!O350=Dual_Tema!J350)</f>
        <v>1</v>
      </c>
      <c r="C350" t="str">
        <f>Price!B350</f>
        <v>XAUUSD</v>
      </c>
      <c r="D350" t="b">
        <f>AND(Diagonals!B350=Dual_Tema!B350,Trendlines!B350=Dual_Tema!B350,KC!B350=Dual_Tema!B350,Pinbar!B350=Dual_Tema!B350,Price!B350=Dual_Tema!B350,SR_Levels!B350=Dual_Tema!B350,Tema_Hrma_Smma!B350=Dual_Tema!B350,HA!B350=Dual_Tema!B350,ZigZag!B350=Dual_Tema!B350,ZScore!B350=Dual_Tema!B350)</f>
        <v>1</v>
      </c>
      <c r="E350" t="str">
        <f>Price!C350</f>
        <v>M5</v>
      </c>
      <c r="F350" t="b">
        <f>AND(Diagonals!C350=Dual_Tema!C350,Trendlines!C350=Dual_Tema!C350,KC!C350=Dual_Tema!C350,Pinbar!C350=Dual_Tema!C350,Price!C350=Dual_Tema!C350,SR_Levels!C350=Dual_Tema!C350,Tema_Hrma_Smma!C350=Dual_Tema!C350,HA!C350=Dual_Tema!C350,ZigZag!C350=Dual_Tema!C350,ZScore!C350=Dual_Tema!C350)</f>
        <v>1</v>
      </c>
      <c r="G350">
        <f>Price!D350</f>
        <v>5186.4799999999996</v>
      </c>
      <c r="H350" t="b">
        <f>AND(Diagonals!D350=Dual_Tema!D350,Trendlines!D350=Dual_Tema!D350,KC!D350=Dual_Tema!D350,Pinbar!D350=Dual_Tema!D350,Price!D350=Dual_Tema!D350,SR_Levels!D350=Dual_Tema!D350,Tema_Hrma_Smma!D350=Dual_Tema!D350,HA!D350=Dual_Tema!D350,ZigZag!D350=Dual_Tema!D350,ZScore!D350=Dual_Tema!D350)</f>
        <v>1</v>
      </c>
      <c r="J350" t="b">
        <f t="shared" si="5"/>
        <v>1</v>
      </c>
    </row>
    <row r="351" spans="1:10" x14ac:dyDescent="0.55000000000000004">
      <c r="A351">
        <f>Price!L351</f>
        <v>1772133300</v>
      </c>
      <c r="B351" t="b">
        <f>AND(Diagonals!Q351=Dual_Tema!J351,Trendlines!Q351=Dual_Tema!J351,KC!R351=Dual_Tema!J351,Pinbar!I351=Dual_Tema!J351,Price!L351=Dual_Tema!J351,SR_Levels!P351=Dual_Tema!J351,Tema_Hrma_Smma!K351=Dual_Tema!J351,HA!P351=Dual_Tema!J351,ZigZag!K351=Dual_Tema!J351,ZScore!O351=Dual_Tema!J351)</f>
        <v>1</v>
      </c>
      <c r="C351" t="str">
        <f>Price!B351</f>
        <v>XAUUSD</v>
      </c>
      <c r="D351" t="b">
        <f>AND(Diagonals!B351=Dual_Tema!B351,Trendlines!B351=Dual_Tema!B351,KC!B351=Dual_Tema!B351,Pinbar!B351=Dual_Tema!B351,Price!B351=Dual_Tema!B351,SR_Levels!B351=Dual_Tema!B351,Tema_Hrma_Smma!B351=Dual_Tema!B351,HA!B351=Dual_Tema!B351,ZigZag!B351=Dual_Tema!B351,ZScore!B351=Dual_Tema!B351)</f>
        <v>1</v>
      </c>
      <c r="E351" t="str">
        <f>Price!C351</f>
        <v>M5</v>
      </c>
      <c r="F351" t="b">
        <f>AND(Diagonals!C351=Dual_Tema!C351,Trendlines!C351=Dual_Tema!C351,KC!C351=Dual_Tema!C351,Pinbar!C351=Dual_Tema!C351,Price!C351=Dual_Tema!C351,SR_Levels!C351=Dual_Tema!C351,Tema_Hrma_Smma!C351=Dual_Tema!C351,HA!C351=Dual_Tema!C351,ZigZag!C351=Dual_Tema!C351,ZScore!C351=Dual_Tema!C351)</f>
        <v>1</v>
      </c>
      <c r="G351">
        <f>Price!D351</f>
        <v>5187.7</v>
      </c>
      <c r="H351" t="b">
        <f>AND(Diagonals!D351=Dual_Tema!D351,Trendlines!D351=Dual_Tema!D351,KC!D351=Dual_Tema!D351,Pinbar!D351=Dual_Tema!D351,Price!D351=Dual_Tema!D351,SR_Levels!D351=Dual_Tema!D351,Tema_Hrma_Smma!D351=Dual_Tema!D351,HA!D351=Dual_Tema!D351,ZigZag!D351=Dual_Tema!D351,ZScore!D351=Dual_Tema!D351)</f>
        <v>1</v>
      </c>
      <c r="J351" t="b">
        <f t="shared" si="5"/>
        <v>1</v>
      </c>
    </row>
    <row r="352" spans="1:10" x14ac:dyDescent="0.55000000000000004">
      <c r="A352">
        <f>Price!L352</f>
        <v>1772133600</v>
      </c>
      <c r="B352" t="b">
        <f>AND(Diagonals!Q352=Dual_Tema!J352,Trendlines!Q352=Dual_Tema!J352,KC!R352=Dual_Tema!J352,Pinbar!I352=Dual_Tema!J352,Price!L352=Dual_Tema!J352,SR_Levels!P352=Dual_Tema!J352,Tema_Hrma_Smma!K352=Dual_Tema!J352,HA!P352=Dual_Tema!J352,ZigZag!K352=Dual_Tema!J352,ZScore!O352=Dual_Tema!J352)</f>
        <v>1</v>
      </c>
      <c r="C352" t="str">
        <f>Price!B352</f>
        <v>XAUUSD</v>
      </c>
      <c r="D352" t="b">
        <f>AND(Diagonals!B352=Dual_Tema!B352,Trendlines!B352=Dual_Tema!B352,KC!B352=Dual_Tema!B352,Pinbar!B352=Dual_Tema!B352,Price!B352=Dual_Tema!B352,SR_Levels!B352=Dual_Tema!B352,Tema_Hrma_Smma!B352=Dual_Tema!B352,HA!B352=Dual_Tema!B352,ZigZag!B352=Dual_Tema!B352,ZScore!B352=Dual_Tema!B352)</f>
        <v>1</v>
      </c>
      <c r="E352" t="str">
        <f>Price!C352</f>
        <v>M5</v>
      </c>
      <c r="F352" t="b">
        <f>AND(Diagonals!C352=Dual_Tema!C352,Trendlines!C352=Dual_Tema!C352,KC!C352=Dual_Tema!C352,Pinbar!C352=Dual_Tema!C352,Price!C352=Dual_Tema!C352,SR_Levels!C352=Dual_Tema!C352,Tema_Hrma_Smma!C352=Dual_Tema!C352,HA!C352=Dual_Tema!C352,ZigZag!C352=Dual_Tema!C352,ZScore!C352=Dual_Tema!C352)</f>
        <v>1</v>
      </c>
      <c r="G352">
        <f>Price!D352</f>
        <v>5185.79</v>
      </c>
      <c r="H352" t="b">
        <f>AND(Diagonals!D352=Dual_Tema!D352,Trendlines!D352=Dual_Tema!D352,KC!D352=Dual_Tema!D352,Pinbar!D352=Dual_Tema!D352,Price!D352=Dual_Tema!D352,SR_Levels!D352=Dual_Tema!D352,Tema_Hrma_Smma!D352=Dual_Tema!D352,HA!D352=Dual_Tema!D352,ZigZag!D352=Dual_Tema!D352,ZScore!D352=Dual_Tema!D352)</f>
        <v>1</v>
      </c>
      <c r="J352" t="b">
        <f t="shared" si="5"/>
        <v>1</v>
      </c>
    </row>
    <row r="353" spans="1:10" x14ac:dyDescent="0.55000000000000004">
      <c r="A353">
        <f>Price!L353</f>
        <v>1772133900</v>
      </c>
      <c r="B353" t="b">
        <f>AND(Diagonals!Q353=Dual_Tema!J353,Trendlines!Q353=Dual_Tema!J353,KC!R353=Dual_Tema!J353,Pinbar!I353=Dual_Tema!J353,Price!L353=Dual_Tema!J353,SR_Levels!P353=Dual_Tema!J353,Tema_Hrma_Smma!K353=Dual_Tema!J353,HA!P353=Dual_Tema!J353,ZigZag!K353=Dual_Tema!J353,ZScore!O353=Dual_Tema!J353)</f>
        <v>1</v>
      </c>
      <c r="C353" t="str">
        <f>Price!B353</f>
        <v>XAUUSD</v>
      </c>
      <c r="D353" t="b">
        <f>AND(Diagonals!B353=Dual_Tema!B353,Trendlines!B353=Dual_Tema!B353,KC!B353=Dual_Tema!B353,Pinbar!B353=Dual_Tema!B353,Price!B353=Dual_Tema!B353,SR_Levels!B353=Dual_Tema!B353,Tema_Hrma_Smma!B353=Dual_Tema!B353,HA!B353=Dual_Tema!B353,ZigZag!B353=Dual_Tema!B353,ZScore!B353=Dual_Tema!B353)</f>
        <v>1</v>
      </c>
      <c r="E353" t="str">
        <f>Price!C353</f>
        <v>M5</v>
      </c>
      <c r="F353" t="b">
        <f>AND(Diagonals!C353=Dual_Tema!C353,Trendlines!C353=Dual_Tema!C353,KC!C353=Dual_Tema!C353,Pinbar!C353=Dual_Tema!C353,Price!C353=Dual_Tema!C353,SR_Levels!C353=Dual_Tema!C353,Tema_Hrma_Smma!C353=Dual_Tema!C353,HA!C353=Dual_Tema!C353,ZigZag!C353=Dual_Tema!C353,ZScore!C353=Dual_Tema!C353)</f>
        <v>1</v>
      </c>
      <c r="G353">
        <f>Price!D353</f>
        <v>5185.5600000000004</v>
      </c>
      <c r="H353" t="b">
        <f>AND(Diagonals!D353=Dual_Tema!D353,Trendlines!D353=Dual_Tema!D353,KC!D353=Dual_Tema!D353,Pinbar!D353=Dual_Tema!D353,Price!D353=Dual_Tema!D353,SR_Levels!D353=Dual_Tema!D353,Tema_Hrma_Smma!D353=Dual_Tema!D353,HA!D353=Dual_Tema!D353,ZigZag!D353=Dual_Tema!D353,ZScore!D353=Dual_Tema!D353)</f>
        <v>1</v>
      </c>
      <c r="J353" t="b">
        <f t="shared" si="5"/>
        <v>1</v>
      </c>
    </row>
    <row r="354" spans="1:10" x14ac:dyDescent="0.55000000000000004">
      <c r="A354">
        <f>Price!L354</f>
        <v>1772134200</v>
      </c>
      <c r="B354" t="b">
        <f>AND(Diagonals!Q354=Dual_Tema!J354,Trendlines!Q354=Dual_Tema!J354,KC!R354=Dual_Tema!J354,Pinbar!I354=Dual_Tema!J354,Price!L354=Dual_Tema!J354,SR_Levels!P354=Dual_Tema!J354,Tema_Hrma_Smma!K354=Dual_Tema!J354,HA!P354=Dual_Tema!J354,ZigZag!K354=Dual_Tema!J354,ZScore!O354=Dual_Tema!J354)</f>
        <v>1</v>
      </c>
      <c r="C354" t="str">
        <f>Price!B354</f>
        <v>XAUUSD</v>
      </c>
      <c r="D354" t="b">
        <f>AND(Diagonals!B354=Dual_Tema!B354,Trendlines!B354=Dual_Tema!B354,KC!B354=Dual_Tema!B354,Pinbar!B354=Dual_Tema!B354,Price!B354=Dual_Tema!B354,SR_Levels!B354=Dual_Tema!B354,Tema_Hrma_Smma!B354=Dual_Tema!B354,HA!B354=Dual_Tema!B354,ZigZag!B354=Dual_Tema!B354,ZScore!B354=Dual_Tema!B354)</f>
        <v>1</v>
      </c>
      <c r="E354" t="str">
        <f>Price!C354</f>
        <v>M5</v>
      </c>
      <c r="F354" t="b">
        <f>AND(Diagonals!C354=Dual_Tema!C354,Trendlines!C354=Dual_Tema!C354,KC!C354=Dual_Tema!C354,Pinbar!C354=Dual_Tema!C354,Price!C354=Dual_Tema!C354,SR_Levels!C354=Dual_Tema!C354,Tema_Hrma_Smma!C354=Dual_Tema!C354,HA!C354=Dual_Tema!C354,ZigZag!C354=Dual_Tema!C354,ZScore!C354=Dual_Tema!C354)</f>
        <v>1</v>
      </c>
      <c r="G354">
        <f>Price!D354</f>
        <v>5188.8599999999997</v>
      </c>
      <c r="H354" t="b">
        <f>AND(Diagonals!D354=Dual_Tema!D354,Trendlines!D354=Dual_Tema!D354,KC!D354=Dual_Tema!D354,Pinbar!D354=Dual_Tema!D354,Price!D354=Dual_Tema!D354,SR_Levels!D354=Dual_Tema!D354,Tema_Hrma_Smma!D354=Dual_Tema!D354,HA!D354=Dual_Tema!D354,ZigZag!D354=Dual_Tema!D354,ZScore!D354=Dual_Tema!D354)</f>
        <v>1</v>
      </c>
      <c r="J354" t="b">
        <f t="shared" si="5"/>
        <v>1</v>
      </c>
    </row>
    <row r="355" spans="1:10" x14ac:dyDescent="0.55000000000000004">
      <c r="A355">
        <f>Price!L355</f>
        <v>1772134500</v>
      </c>
      <c r="B355" t="b">
        <f>AND(Diagonals!Q355=Dual_Tema!J355,Trendlines!Q355=Dual_Tema!J355,KC!R355=Dual_Tema!J355,Pinbar!I355=Dual_Tema!J355,Price!L355=Dual_Tema!J355,SR_Levels!P355=Dual_Tema!J355,Tema_Hrma_Smma!K355=Dual_Tema!J355,HA!P355=Dual_Tema!J355,ZigZag!K355=Dual_Tema!J355,ZScore!O355=Dual_Tema!J355)</f>
        <v>1</v>
      </c>
      <c r="C355" t="str">
        <f>Price!B355</f>
        <v>XAUUSD</v>
      </c>
      <c r="D355" t="b">
        <f>AND(Diagonals!B355=Dual_Tema!B355,Trendlines!B355=Dual_Tema!B355,KC!B355=Dual_Tema!B355,Pinbar!B355=Dual_Tema!B355,Price!B355=Dual_Tema!B355,SR_Levels!B355=Dual_Tema!B355,Tema_Hrma_Smma!B355=Dual_Tema!B355,HA!B355=Dual_Tema!B355,ZigZag!B355=Dual_Tema!B355,ZScore!B355=Dual_Tema!B355)</f>
        <v>1</v>
      </c>
      <c r="E355" t="str">
        <f>Price!C355</f>
        <v>M5</v>
      </c>
      <c r="F355" t="b">
        <f>AND(Diagonals!C355=Dual_Tema!C355,Trendlines!C355=Dual_Tema!C355,KC!C355=Dual_Tema!C355,Pinbar!C355=Dual_Tema!C355,Price!C355=Dual_Tema!C355,SR_Levels!C355=Dual_Tema!C355,Tema_Hrma_Smma!C355=Dual_Tema!C355,HA!C355=Dual_Tema!C355,ZigZag!C355=Dual_Tema!C355,ZScore!C355=Dual_Tema!C355)</f>
        <v>1</v>
      </c>
      <c r="G355">
        <f>Price!D355</f>
        <v>5184.1899999999996</v>
      </c>
      <c r="H355" t="b">
        <f>AND(Diagonals!D355=Dual_Tema!D355,Trendlines!D355=Dual_Tema!D355,KC!D355=Dual_Tema!D355,Pinbar!D355=Dual_Tema!D355,Price!D355=Dual_Tema!D355,SR_Levels!D355=Dual_Tema!D355,Tema_Hrma_Smma!D355=Dual_Tema!D355,HA!D355=Dual_Tema!D355,ZigZag!D355=Dual_Tema!D355,ZScore!D355=Dual_Tema!D355)</f>
        <v>1</v>
      </c>
      <c r="J355" t="b">
        <f t="shared" si="5"/>
        <v>1</v>
      </c>
    </row>
    <row r="356" spans="1:10" x14ac:dyDescent="0.55000000000000004">
      <c r="A356">
        <f>Price!L356</f>
        <v>1772134800</v>
      </c>
      <c r="B356" t="b">
        <f>AND(Diagonals!Q356=Dual_Tema!J356,Trendlines!Q356=Dual_Tema!J356,KC!R356=Dual_Tema!J356,Pinbar!I356=Dual_Tema!J356,Price!L356=Dual_Tema!J356,SR_Levels!P356=Dual_Tema!J356,Tema_Hrma_Smma!K356=Dual_Tema!J356,HA!P356=Dual_Tema!J356,ZigZag!K356=Dual_Tema!J356,ZScore!O356=Dual_Tema!J356)</f>
        <v>1</v>
      </c>
      <c r="C356" t="str">
        <f>Price!B356</f>
        <v>XAUUSD</v>
      </c>
      <c r="D356" t="b">
        <f>AND(Diagonals!B356=Dual_Tema!B356,Trendlines!B356=Dual_Tema!B356,KC!B356=Dual_Tema!B356,Pinbar!B356=Dual_Tema!B356,Price!B356=Dual_Tema!B356,SR_Levels!B356=Dual_Tema!B356,Tema_Hrma_Smma!B356=Dual_Tema!B356,HA!B356=Dual_Tema!B356,ZigZag!B356=Dual_Tema!B356,ZScore!B356=Dual_Tema!B356)</f>
        <v>1</v>
      </c>
      <c r="E356" t="str">
        <f>Price!C356</f>
        <v>M5</v>
      </c>
      <c r="F356" t="b">
        <f>AND(Diagonals!C356=Dual_Tema!C356,Trendlines!C356=Dual_Tema!C356,KC!C356=Dual_Tema!C356,Pinbar!C356=Dual_Tema!C356,Price!C356=Dual_Tema!C356,SR_Levels!C356=Dual_Tema!C356,Tema_Hrma_Smma!C356=Dual_Tema!C356,HA!C356=Dual_Tema!C356,ZigZag!C356=Dual_Tema!C356,ZScore!C356=Dual_Tema!C356)</f>
        <v>1</v>
      </c>
      <c r="G356">
        <f>Price!D356</f>
        <v>5186.3999999999996</v>
      </c>
      <c r="H356" t="b">
        <f>AND(Diagonals!D356=Dual_Tema!D356,Trendlines!D356=Dual_Tema!D356,KC!D356=Dual_Tema!D356,Pinbar!D356=Dual_Tema!D356,Price!D356=Dual_Tema!D356,SR_Levels!D356=Dual_Tema!D356,Tema_Hrma_Smma!D356=Dual_Tema!D356,HA!D356=Dual_Tema!D356,ZigZag!D356=Dual_Tema!D356,ZScore!D356=Dual_Tema!D356)</f>
        <v>1</v>
      </c>
      <c r="J356" t="b">
        <f t="shared" si="5"/>
        <v>1</v>
      </c>
    </row>
    <row r="357" spans="1:10" x14ac:dyDescent="0.55000000000000004">
      <c r="A357">
        <f>Price!L357</f>
        <v>1772135100</v>
      </c>
      <c r="B357" t="b">
        <f>AND(Diagonals!Q357=Dual_Tema!J357,Trendlines!Q357=Dual_Tema!J357,KC!R357=Dual_Tema!J357,Pinbar!I357=Dual_Tema!J357,Price!L357=Dual_Tema!J357,SR_Levels!P357=Dual_Tema!J357,Tema_Hrma_Smma!K357=Dual_Tema!J357,HA!P357=Dual_Tema!J357,ZigZag!K357=Dual_Tema!J357,ZScore!O357=Dual_Tema!J357)</f>
        <v>1</v>
      </c>
      <c r="C357" t="str">
        <f>Price!B357</f>
        <v>XAUUSD</v>
      </c>
      <c r="D357" t="b">
        <f>AND(Diagonals!B357=Dual_Tema!B357,Trendlines!B357=Dual_Tema!B357,KC!B357=Dual_Tema!B357,Pinbar!B357=Dual_Tema!B357,Price!B357=Dual_Tema!B357,SR_Levels!B357=Dual_Tema!B357,Tema_Hrma_Smma!B357=Dual_Tema!B357,HA!B357=Dual_Tema!B357,ZigZag!B357=Dual_Tema!B357,ZScore!B357=Dual_Tema!B357)</f>
        <v>1</v>
      </c>
      <c r="E357" t="str">
        <f>Price!C357</f>
        <v>M5</v>
      </c>
      <c r="F357" t="b">
        <f>AND(Diagonals!C357=Dual_Tema!C357,Trendlines!C357=Dual_Tema!C357,KC!C357=Dual_Tema!C357,Pinbar!C357=Dual_Tema!C357,Price!C357=Dual_Tema!C357,SR_Levels!C357=Dual_Tema!C357,Tema_Hrma_Smma!C357=Dual_Tema!C357,HA!C357=Dual_Tema!C357,ZigZag!C357=Dual_Tema!C357,ZScore!C357=Dual_Tema!C357)</f>
        <v>1</v>
      </c>
      <c r="G357">
        <f>Price!D357</f>
        <v>5193.8900000000003</v>
      </c>
      <c r="H357" t="b">
        <f>AND(Diagonals!D357=Dual_Tema!D357,Trendlines!D357=Dual_Tema!D357,KC!D357=Dual_Tema!D357,Pinbar!D357=Dual_Tema!D357,Price!D357=Dual_Tema!D357,SR_Levels!D357=Dual_Tema!D357,Tema_Hrma_Smma!D357=Dual_Tema!D357,HA!D357=Dual_Tema!D357,ZigZag!D357=Dual_Tema!D357,ZScore!D357=Dual_Tema!D357)</f>
        <v>1</v>
      </c>
      <c r="J357" t="b">
        <f t="shared" si="5"/>
        <v>1</v>
      </c>
    </row>
    <row r="358" spans="1:10" x14ac:dyDescent="0.55000000000000004">
      <c r="A358">
        <f>Price!L358</f>
        <v>1772135400</v>
      </c>
      <c r="B358" t="b">
        <f>AND(Diagonals!Q358=Dual_Tema!J358,Trendlines!Q358=Dual_Tema!J358,KC!R358=Dual_Tema!J358,Pinbar!I358=Dual_Tema!J358,Price!L358=Dual_Tema!J358,SR_Levels!P358=Dual_Tema!J358,Tema_Hrma_Smma!K358=Dual_Tema!J358,HA!P358=Dual_Tema!J358,ZigZag!K358=Dual_Tema!J358,ZScore!O358=Dual_Tema!J358)</f>
        <v>1</v>
      </c>
      <c r="C358" t="str">
        <f>Price!B358</f>
        <v>XAUUSD</v>
      </c>
      <c r="D358" t="b">
        <f>AND(Diagonals!B358=Dual_Tema!B358,Trendlines!B358=Dual_Tema!B358,KC!B358=Dual_Tema!B358,Pinbar!B358=Dual_Tema!B358,Price!B358=Dual_Tema!B358,SR_Levels!B358=Dual_Tema!B358,Tema_Hrma_Smma!B358=Dual_Tema!B358,HA!B358=Dual_Tema!B358,ZigZag!B358=Dual_Tema!B358,ZScore!B358=Dual_Tema!B358)</f>
        <v>1</v>
      </c>
      <c r="E358" t="str">
        <f>Price!C358</f>
        <v>M5</v>
      </c>
      <c r="F358" t="b">
        <f>AND(Diagonals!C358=Dual_Tema!C358,Trendlines!C358=Dual_Tema!C358,KC!C358=Dual_Tema!C358,Pinbar!C358=Dual_Tema!C358,Price!C358=Dual_Tema!C358,SR_Levels!C358=Dual_Tema!C358,Tema_Hrma_Smma!C358=Dual_Tema!C358,HA!C358=Dual_Tema!C358,ZigZag!C358=Dual_Tema!C358,ZScore!C358=Dual_Tema!C358)</f>
        <v>1</v>
      </c>
      <c r="G358">
        <f>Price!D358</f>
        <v>5189.59</v>
      </c>
      <c r="H358" t="b">
        <f>AND(Diagonals!D358=Dual_Tema!D358,Trendlines!D358=Dual_Tema!D358,KC!D358=Dual_Tema!D358,Pinbar!D358=Dual_Tema!D358,Price!D358=Dual_Tema!D358,SR_Levels!D358=Dual_Tema!D358,Tema_Hrma_Smma!D358=Dual_Tema!D358,HA!D358=Dual_Tema!D358,ZigZag!D358=Dual_Tema!D358,ZScore!D358=Dual_Tema!D358)</f>
        <v>1</v>
      </c>
      <c r="J358" t="b">
        <f t="shared" si="5"/>
        <v>1</v>
      </c>
    </row>
    <row r="359" spans="1:10" x14ac:dyDescent="0.55000000000000004">
      <c r="A359">
        <f>Price!L359</f>
        <v>1772135700</v>
      </c>
      <c r="B359" t="b">
        <f>AND(Diagonals!Q359=Dual_Tema!J359,Trendlines!Q359=Dual_Tema!J359,KC!R359=Dual_Tema!J359,Pinbar!I359=Dual_Tema!J359,Price!L359=Dual_Tema!J359,SR_Levels!P359=Dual_Tema!J359,Tema_Hrma_Smma!K359=Dual_Tema!J359,HA!P359=Dual_Tema!J359,ZigZag!K359=Dual_Tema!J359,ZScore!O359=Dual_Tema!J359)</f>
        <v>1</v>
      </c>
      <c r="C359" t="str">
        <f>Price!B359</f>
        <v>XAUUSD</v>
      </c>
      <c r="D359" t="b">
        <f>AND(Diagonals!B359=Dual_Tema!B359,Trendlines!B359=Dual_Tema!B359,KC!B359=Dual_Tema!B359,Pinbar!B359=Dual_Tema!B359,Price!B359=Dual_Tema!B359,SR_Levels!B359=Dual_Tema!B359,Tema_Hrma_Smma!B359=Dual_Tema!B359,HA!B359=Dual_Tema!B359,ZigZag!B359=Dual_Tema!B359,ZScore!B359=Dual_Tema!B359)</f>
        <v>1</v>
      </c>
      <c r="E359" t="str">
        <f>Price!C359</f>
        <v>M5</v>
      </c>
      <c r="F359" t="b">
        <f>AND(Diagonals!C359=Dual_Tema!C359,Trendlines!C359=Dual_Tema!C359,KC!C359=Dual_Tema!C359,Pinbar!C359=Dual_Tema!C359,Price!C359=Dual_Tema!C359,SR_Levels!C359=Dual_Tema!C359,Tema_Hrma_Smma!C359=Dual_Tema!C359,HA!C359=Dual_Tema!C359,ZigZag!C359=Dual_Tema!C359,ZScore!C359=Dual_Tema!C359)</f>
        <v>1</v>
      </c>
      <c r="G359">
        <f>Price!D359</f>
        <v>5187.0600000000004</v>
      </c>
      <c r="H359" t="b">
        <f>AND(Diagonals!D359=Dual_Tema!D359,Trendlines!D359=Dual_Tema!D359,KC!D359=Dual_Tema!D359,Pinbar!D359=Dual_Tema!D359,Price!D359=Dual_Tema!D359,SR_Levels!D359=Dual_Tema!D359,Tema_Hrma_Smma!D359=Dual_Tema!D359,HA!D359=Dual_Tema!D359,ZigZag!D359=Dual_Tema!D359,ZScore!D359=Dual_Tema!D359)</f>
        <v>1</v>
      </c>
      <c r="J359" t="b">
        <f t="shared" si="5"/>
        <v>1</v>
      </c>
    </row>
    <row r="360" spans="1:10" x14ac:dyDescent="0.55000000000000004">
      <c r="A360">
        <f>Price!L360</f>
        <v>1772136000</v>
      </c>
      <c r="B360" t="b">
        <f>AND(Diagonals!Q360=Dual_Tema!J360,Trendlines!Q360=Dual_Tema!J360,KC!R360=Dual_Tema!J360,Pinbar!I360=Dual_Tema!J360,Price!L360=Dual_Tema!J360,SR_Levels!P360=Dual_Tema!J360,Tema_Hrma_Smma!K360=Dual_Tema!J360,HA!P360=Dual_Tema!J360,ZigZag!K360=Dual_Tema!J360,ZScore!O360=Dual_Tema!J360)</f>
        <v>1</v>
      </c>
      <c r="C360" t="str">
        <f>Price!B360</f>
        <v>XAUUSD</v>
      </c>
      <c r="D360" t="b">
        <f>AND(Diagonals!B360=Dual_Tema!B360,Trendlines!B360=Dual_Tema!B360,KC!B360=Dual_Tema!B360,Pinbar!B360=Dual_Tema!B360,Price!B360=Dual_Tema!B360,SR_Levels!B360=Dual_Tema!B360,Tema_Hrma_Smma!B360=Dual_Tema!B360,HA!B360=Dual_Tema!B360,ZigZag!B360=Dual_Tema!B360,ZScore!B360=Dual_Tema!B360)</f>
        <v>1</v>
      </c>
      <c r="E360" t="str">
        <f>Price!C360</f>
        <v>M5</v>
      </c>
      <c r="F360" t="b">
        <f>AND(Diagonals!C360=Dual_Tema!C360,Trendlines!C360=Dual_Tema!C360,KC!C360=Dual_Tema!C360,Pinbar!C360=Dual_Tema!C360,Price!C360=Dual_Tema!C360,SR_Levels!C360=Dual_Tema!C360,Tema_Hrma_Smma!C360=Dual_Tema!C360,HA!C360=Dual_Tema!C360,ZigZag!C360=Dual_Tema!C360,ZScore!C360=Dual_Tema!C360)</f>
        <v>1</v>
      </c>
      <c r="G360">
        <f>Price!D360</f>
        <v>5193.8100000000004</v>
      </c>
      <c r="H360" t="b">
        <f>AND(Diagonals!D360=Dual_Tema!D360,Trendlines!D360=Dual_Tema!D360,KC!D360=Dual_Tema!D360,Pinbar!D360=Dual_Tema!D360,Price!D360=Dual_Tema!D360,SR_Levels!D360=Dual_Tema!D360,Tema_Hrma_Smma!D360=Dual_Tema!D360,HA!D360=Dual_Tema!D360,ZigZag!D360=Dual_Tema!D360,ZScore!D360=Dual_Tema!D360)</f>
        <v>1</v>
      </c>
      <c r="J360" t="b">
        <f t="shared" si="5"/>
        <v>1</v>
      </c>
    </row>
    <row r="361" spans="1:10" x14ac:dyDescent="0.55000000000000004">
      <c r="A361">
        <f>Price!L361</f>
        <v>1772136300</v>
      </c>
      <c r="B361" t="b">
        <f>AND(Diagonals!Q361=Dual_Tema!J361,Trendlines!Q361=Dual_Tema!J361,KC!R361=Dual_Tema!J361,Pinbar!I361=Dual_Tema!J361,Price!L361=Dual_Tema!J361,SR_Levels!P361=Dual_Tema!J361,Tema_Hrma_Smma!K361=Dual_Tema!J361,HA!P361=Dual_Tema!J361,ZigZag!K361=Dual_Tema!J361,ZScore!O361=Dual_Tema!J361)</f>
        <v>1</v>
      </c>
      <c r="C361" t="str">
        <f>Price!B361</f>
        <v>XAUUSD</v>
      </c>
      <c r="D361" t="b">
        <f>AND(Diagonals!B361=Dual_Tema!B361,Trendlines!B361=Dual_Tema!B361,KC!B361=Dual_Tema!B361,Pinbar!B361=Dual_Tema!B361,Price!B361=Dual_Tema!B361,SR_Levels!B361=Dual_Tema!B361,Tema_Hrma_Smma!B361=Dual_Tema!B361,HA!B361=Dual_Tema!B361,ZigZag!B361=Dual_Tema!B361,ZScore!B361=Dual_Tema!B361)</f>
        <v>1</v>
      </c>
      <c r="E361" t="str">
        <f>Price!C361</f>
        <v>M5</v>
      </c>
      <c r="F361" t="b">
        <f>AND(Diagonals!C361=Dual_Tema!C361,Trendlines!C361=Dual_Tema!C361,KC!C361=Dual_Tema!C361,Pinbar!C361=Dual_Tema!C361,Price!C361=Dual_Tema!C361,SR_Levels!C361=Dual_Tema!C361,Tema_Hrma_Smma!C361=Dual_Tema!C361,HA!C361=Dual_Tema!C361,ZigZag!C361=Dual_Tema!C361,ZScore!C361=Dual_Tema!C361)</f>
        <v>1</v>
      </c>
      <c r="G361">
        <f>Price!D361</f>
        <v>5195.17</v>
      </c>
      <c r="H361" t="b">
        <f>AND(Diagonals!D361=Dual_Tema!D361,Trendlines!D361=Dual_Tema!D361,KC!D361=Dual_Tema!D361,Pinbar!D361=Dual_Tema!D361,Price!D361=Dual_Tema!D361,SR_Levels!D361=Dual_Tema!D361,Tema_Hrma_Smma!D361=Dual_Tema!D361,HA!D361=Dual_Tema!D361,ZigZag!D361=Dual_Tema!D361,ZScore!D361=Dual_Tema!D361)</f>
        <v>1</v>
      </c>
      <c r="J361" t="b">
        <f t="shared" si="5"/>
        <v>1</v>
      </c>
    </row>
    <row r="362" spans="1:10" x14ac:dyDescent="0.55000000000000004">
      <c r="A362">
        <f>Price!L362</f>
        <v>1772136600</v>
      </c>
      <c r="B362" t="b">
        <f>AND(Diagonals!Q362=Dual_Tema!J362,Trendlines!Q362=Dual_Tema!J362,KC!R362=Dual_Tema!J362,Pinbar!I362=Dual_Tema!J362,Price!L362=Dual_Tema!J362,SR_Levels!P362=Dual_Tema!J362,Tema_Hrma_Smma!K362=Dual_Tema!J362,HA!P362=Dual_Tema!J362,ZigZag!K362=Dual_Tema!J362,ZScore!O362=Dual_Tema!J362)</f>
        <v>1</v>
      </c>
      <c r="C362" t="str">
        <f>Price!B362</f>
        <v>XAUUSD</v>
      </c>
      <c r="D362" t="b">
        <f>AND(Diagonals!B362=Dual_Tema!B362,Trendlines!B362=Dual_Tema!B362,KC!B362=Dual_Tema!B362,Pinbar!B362=Dual_Tema!B362,Price!B362=Dual_Tema!B362,SR_Levels!B362=Dual_Tema!B362,Tema_Hrma_Smma!B362=Dual_Tema!B362,HA!B362=Dual_Tema!B362,ZigZag!B362=Dual_Tema!B362,ZScore!B362=Dual_Tema!B362)</f>
        <v>1</v>
      </c>
      <c r="E362" t="str">
        <f>Price!C362</f>
        <v>M5</v>
      </c>
      <c r="F362" t="b">
        <f>AND(Diagonals!C362=Dual_Tema!C362,Trendlines!C362=Dual_Tema!C362,KC!C362=Dual_Tema!C362,Pinbar!C362=Dual_Tema!C362,Price!C362=Dual_Tema!C362,SR_Levels!C362=Dual_Tema!C362,Tema_Hrma_Smma!C362=Dual_Tema!C362,HA!C362=Dual_Tema!C362,ZigZag!C362=Dual_Tema!C362,ZScore!C362=Dual_Tema!C362)</f>
        <v>1</v>
      </c>
      <c r="G362">
        <f>Price!D362</f>
        <v>5196.91</v>
      </c>
      <c r="H362" t="b">
        <f>AND(Diagonals!D362=Dual_Tema!D362,Trendlines!D362=Dual_Tema!D362,KC!D362=Dual_Tema!D362,Pinbar!D362=Dual_Tema!D362,Price!D362=Dual_Tema!D362,SR_Levels!D362=Dual_Tema!D362,Tema_Hrma_Smma!D362=Dual_Tema!D362,HA!D362=Dual_Tema!D362,ZigZag!D362=Dual_Tema!D362,ZScore!D362=Dual_Tema!D362)</f>
        <v>1</v>
      </c>
      <c r="J362" t="b">
        <f t="shared" si="5"/>
        <v>1</v>
      </c>
    </row>
    <row r="363" spans="1:10" x14ac:dyDescent="0.55000000000000004">
      <c r="A363">
        <f>Price!L363</f>
        <v>1772136900</v>
      </c>
      <c r="B363" t="b">
        <f>AND(Diagonals!Q363=Dual_Tema!J363,Trendlines!Q363=Dual_Tema!J363,KC!R363=Dual_Tema!J363,Pinbar!I363=Dual_Tema!J363,Price!L363=Dual_Tema!J363,SR_Levels!P363=Dual_Tema!J363,Tema_Hrma_Smma!K363=Dual_Tema!J363,HA!P363=Dual_Tema!J363,ZigZag!K363=Dual_Tema!J363,ZScore!O363=Dual_Tema!J363)</f>
        <v>1</v>
      </c>
      <c r="C363" t="str">
        <f>Price!B363</f>
        <v>XAUUSD</v>
      </c>
      <c r="D363" t="b">
        <f>AND(Diagonals!B363=Dual_Tema!B363,Trendlines!B363=Dual_Tema!B363,KC!B363=Dual_Tema!B363,Pinbar!B363=Dual_Tema!B363,Price!B363=Dual_Tema!B363,SR_Levels!B363=Dual_Tema!B363,Tema_Hrma_Smma!B363=Dual_Tema!B363,HA!B363=Dual_Tema!B363,ZigZag!B363=Dual_Tema!B363,ZScore!B363=Dual_Tema!B363)</f>
        <v>1</v>
      </c>
      <c r="E363" t="str">
        <f>Price!C363</f>
        <v>M5</v>
      </c>
      <c r="F363" t="b">
        <f>AND(Diagonals!C363=Dual_Tema!C363,Trendlines!C363=Dual_Tema!C363,KC!C363=Dual_Tema!C363,Pinbar!C363=Dual_Tema!C363,Price!C363=Dual_Tema!C363,SR_Levels!C363=Dual_Tema!C363,Tema_Hrma_Smma!C363=Dual_Tema!C363,HA!C363=Dual_Tema!C363,ZigZag!C363=Dual_Tema!C363,ZScore!C363=Dual_Tema!C363)</f>
        <v>1</v>
      </c>
      <c r="G363">
        <f>Price!D363</f>
        <v>5194.53</v>
      </c>
      <c r="H363" t="b">
        <f>AND(Diagonals!D363=Dual_Tema!D363,Trendlines!D363=Dual_Tema!D363,KC!D363=Dual_Tema!D363,Pinbar!D363=Dual_Tema!D363,Price!D363=Dual_Tema!D363,SR_Levels!D363=Dual_Tema!D363,Tema_Hrma_Smma!D363=Dual_Tema!D363,HA!D363=Dual_Tema!D363,ZigZag!D363=Dual_Tema!D363,ZScore!D363=Dual_Tema!D363)</f>
        <v>1</v>
      </c>
      <c r="J363" t="b">
        <f t="shared" si="5"/>
        <v>1</v>
      </c>
    </row>
    <row r="364" spans="1:10" x14ac:dyDescent="0.55000000000000004">
      <c r="A364">
        <f>Price!L364</f>
        <v>1772137200</v>
      </c>
      <c r="B364" t="b">
        <f>AND(Diagonals!Q364=Dual_Tema!J364,Trendlines!Q364=Dual_Tema!J364,KC!R364=Dual_Tema!J364,Pinbar!I364=Dual_Tema!J364,Price!L364=Dual_Tema!J364,SR_Levels!P364=Dual_Tema!J364,Tema_Hrma_Smma!K364=Dual_Tema!J364,HA!P364=Dual_Tema!J364,ZigZag!K364=Dual_Tema!J364,ZScore!O364=Dual_Tema!J364)</f>
        <v>1</v>
      </c>
      <c r="C364" t="str">
        <f>Price!B364</f>
        <v>XAUUSD</v>
      </c>
      <c r="D364" t="b">
        <f>AND(Diagonals!B364=Dual_Tema!B364,Trendlines!B364=Dual_Tema!B364,KC!B364=Dual_Tema!B364,Pinbar!B364=Dual_Tema!B364,Price!B364=Dual_Tema!B364,SR_Levels!B364=Dual_Tema!B364,Tema_Hrma_Smma!B364=Dual_Tema!B364,HA!B364=Dual_Tema!B364,ZigZag!B364=Dual_Tema!B364,ZScore!B364=Dual_Tema!B364)</f>
        <v>1</v>
      </c>
      <c r="E364" t="str">
        <f>Price!C364</f>
        <v>M5</v>
      </c>
      <c r="F364" t="b">
        <f>AND(Diagonals!C364=Dual_Tema!C364,Trendlines!C364=Dual_Tema!C364,KC!C364=Dual_Tema!C364,Pinbar!C364=Dual_Tema!C364,Price!C364=Dual_Tema!C364,SR_Levels!C364=Dual_Tema!C364,Tema_Hrma_Smma!C364=Dual_Tema!C364,HA!C364=Dual_Tema!C364,ZigZag!C364=Dual_Tema!C364,ZScore!C364=Dual_Tema!C364)</f>
        <v>1</v>
      </c>
      <c r="G364">
        <f>Price!D364</f>
        <v>5197.78</v>
      </c>
      <c r="H364" t="b">
        <f>AND(Diagonals!D364=Dual_Tema!D364,Trendlines!D364=Dual_Tema!D364,KC!D364=Dual_Tema!D364,Pinbar!D364=Dual_Tema!D364,Price!D364=Dual_Tema!D364,SR_Levels!D364=Dual_Tema!D364,Tema_Hrma_Smma!D364=Dual_Tema!D364,HA!D364=Dual_Tema!D364,ZigZag!D364=Dual_Tema!D364,ZScore!D364=Dual_Tema!D364)</f>
        <v>1</v>
      </c>
      <c r="J364" t="b">
        <f t="shared" si="5"/>
        <v>1</v>
      </c>
    </row>
    <row r="365" spans="1:10" x14ac:dyDescent="0.55000000000000004">
      <c r="A365">
        <f>Price!L365</f>
        <v>1772137500</v>
      </c>
      <c r="B365" t="b">
        <f>AND(Diagonals!Q365=Dual_Tema!J365,Trendlines!Q365=Dual_Tema!J365,KC!R365=Dual_Tema!J365,Pinbar!I365=Dual_Tema!J365,Price!L365=Dual_Tema!J365,SR_Levels!P365=Dual_Tema!J365,Tema_Hrma_Smma!K365=Dual_Tema!J365,HA!P365=Dual_Tema!J365,ZigZag!K365=Dual_Tema!J365,ZScore!O365=Dual_Tema!J365)</f>
        <v>1</v>
      </c>
      <c r="C365" t="str">
        <f>Price!B365</f>
        <v>XAUUSD</v>
      </c>
      <c r="D365" t="b">
        <f>AND(Diagonals!B365=Dual_Tema!B365,Trendlines!B365=Dual_Tema!B365,KC!B365=Dual_Tema!B365,Pinbar!B365=Dual_Tema!B365,Price!B365=Dual_Tema!B365,SR_Levels!B365=Dual_Tema!B365,Tema_Hrma_Smma!B365=Dual_Tema!B365,HA!B365=Dual_Tema!B365,ZigZag!B365=Dual_Tema!B365,ZScore!B365=Dual_Tema!B365)</f>
        <v>1</v>
      </c>
      <c r="E365" t="str">
        <f>Price!C365</f>
        <v>M5</v>
      </c>
      <c r="F365" t="b">
        <f>AND(Diagonals!C365=Dual_Tema!C365,Trendlines!C365=Dual_Tema!C365,KC!C365=Dual_Tema!C365,Pinbar!C365=Dual_Tema!C365,Price!C365=Dual_Tema!C365,SR_Levels!C365=Dual_Tema!C365,Tema_Hrma_Smma!C365=Dual_Tema!C365,HA!C365=Dual_Tema!C365,ZigZag!C365=Dual_Tema!C365,ZScore!C365=Dual_Tema!C365)</f>
        <v>1</v>
      </c>
      <c r="G365">
        <f>Price!D365</f>
        <v>5193.62</v>
      </c>
      <c r="H365" t="b">
        <f>AND(Diagonals!D365=Dual_Tema!D365,Trendlines!D365=Dual_Tema!D365,KC!D365=Dual_Tema!D365,Pinbar!D365=Dual_Tema!D365,Price!D365=Dual_Tema!D365,SR_Levels!D365=Dual_Tema!D365,Tema_Hrma_Smma!D365=Dual_Tema!D365,HA!D365=Dual_Tema!D365,ZigZag!D365=Dual_Tema!D365,ZScore!D365=Dual_Tema!D365)</f>
        <v>1</v>
      </c>
      <c r="J365" t="b">
        <f t="shared" si="5"/>
        <v>1</v>
      </c>
    </row>
    <row r="366" spans="1:10" x14ac:dyDescent="0.55000000000000004">
      <c r="A366">
        <f>Price!L366</f>
        <v>1772137800</v>
      </c>
      <c r="B366" t="b">
        <f>AND(Diagonals!Q366=Dual_Tema!J366,Trendlines!Q366=Dual_Tema!J366,KC!R366=Dual_Tema!J366,Pinbar!I366=Dual_Tema!J366,Price!L366=Dual_Tema!J366,SR_Levels!P366=Dual_Tema!J366,Tema_Hrma_Smma!K366=Dual_Tema!J366,HA!P366=Dual_Tema!J366,ZigZag!K366=Dual_Tema!J366,ZScore!O366=Dual_Tema!J366)</f>
        <v>1</v>
      </c>
      <c r="C366" t="str">
        <f>Price!B366</f>
        <v>XAUUSD</v>
      </c>
      <c r="D366" t="b">
        <f>AND(Diagonals!B366=Dual_Tema!B366,Trendlines!B366=Dual_Tema!B366,KC!B366=Dual_Tema!B366,Pinbar!B366=Dual_Tema!B366,Price!B366=Dual_Tema!B366,SR_Levels!B366=Dual_Tema!B366,Tema_Hrma_Smma!B366=Dual_Tema!B366,HA!B366=Dual_Tema!B366,ZigZag!B366=Dual_Tema!B366,ZScore!B366=Dual_Tema!B366)</f>
        <v>1</v>
      </c>
      <c r="E366" t="str">
        <f>Price!C366</f>
        <v>M5</v>
      </c>
      <c r="F366" t="b">
        <f>AND(Diagonals!C366=Dual_Tema!C366,Trendlines!C366=Dual_Tema!C366,KC!C366=Dual_Tema!C366,Pinbar!C366=Dual_Tema!C366,Price!C366=Dual_Tema!C366,SR_Levels!C366=Dual_Tema!C366,Tema_Hrma_Smma!C366=Dual_Tema!C366,HA!C366=Dual_Tema!C366,ZigZag!C366=Dual_Tema!C366,ZScore!C366=Dual_Tema!C366)</f>
        <v>1</v>
      </c>
      <c r="G366">
        <f>Price!D366</f>
        <v>5194.3500000000004</v>
      </c>
      <c r="H366" t="b">
        <f>AND(Diagonals!D366=Dual_Tema!D366,Trendlines!D366=Dual_Tema!D366,KC!D366=Dual_Tema!D366,Pinbar!D366=Dual_Tema!D366,Price!D366=Dual_Tema!D366,SR_Levels!D366=Dual_Tema!D366,Tema_Hrma_Smma!D366=Dual_Tema!D366,HA!D366=Dual_Tema!D366,ZigZag!D366=Dual_Tema!D366,ZScore!D366=Dual_Tema!D366)</f>
        <v>1</v>
      </c>
      <c r="J366" t="b">
        <f t="shared" si="5"/>
        <v>1</v>
      </c>
    </row>
    <row r="367" spans="1:10" x14ac:dyDescent="0.55000000000000004">
      <c r="A367">
        <f>Price!L367</f>
        <v>1772138100</v>
      </c>
      <c r="B367" t="b">
        <f>AND(Diagonals!Q367=Dual_Tema!J367,Trendlines!Q367=Dual_Tema!J367,KC!R367=Dual_Tema!J367,Pinbar!I367=Dual_Tema!J367,Price!L367=Dual_Tema!J367,SR_Levels!P367=Dual_Tema!J367,Tema_Hrma_Smma!K367=Dual_Tema!J367,HA!P367=Dual_Tema!J367,ZigZag!K367=Dual_Tema!J367,ZScore!O367=Dual_Tema!J367)</f>
        <v>1</v>
      </c>
      <c r="C367" t="str">
        <f>Price!B367</f>
        <v>XAUUSD</v>
      </c>
      <c r="D367" t="b">
        <f>AND(Diagonals!B367=Dual_Tema!B367,Trendlines!B367=Dual_Tema!B367,KC!B367=Dual_Tema!B367,Pinbar!B367=Dual_Tema!B367,Price!B367=Dual_Tema!B367,SR_Levels!B367=Dual_Tema!B367,Tema_Hrma_Smma!B367=Dual_Tema!B367,HA!B367=Dual_Tema!B367,ZigZag!B367=Dual_Tema!B367,ZScore!B367=Dual_Tema!B367)</f>
        <v>1</v>
      </c>
      <c r="E367" t="str">
        <f>Price!C367</f>
        <v>M5</v>
      </c>
      <c r="F367" t="b">
        <f>AND(Diagonals!C367=Dual_Tema!C367,Trendlines!C367=Dual_Tema!C367,KC!C367=Dual_Tema!C367,Pinbar!C367=Dual_Tema!C367,Price!C367=Dual_Tema!C367,SR_Levels!C367=Dual_Tema!C367,Tema_Hrma_Smma!C367=Dual_Tema!C367,HA!C367=Dual_Tema!C367,ZigZag!C367=Dual_Tema!C367,ZScore!C367=Dual_Tema!C367)</f>
        <v>1</v>
      </c>
      <c r="G367">
        <f>Price!D367</f>
        <v>5197.7299999999996</v>
      </c>
      <c r="H367" t="b">
        <f>AND(Diagonals!D367=Dual_Tema!D367,Trendlines!D367=Dual_Tema!D367,KC!D367=Dual_Tema!D367,Pinbar!D367=Dual_Tema!D367,Price!D367=Dual_Tema!D367,SR_Levels!D367=Dual_Tema!D367,Tema_Hrma_Smma!D367=Dual_Tema!D367,HA!D367=Dual_Tema!D367,ZigZag!D367=Dual_Tema!D367,ZScore!D367=Dual_Tema!D367)</f>
        <v>1</v>
      </c>
      <c r="J367" t="b">
        <f t="shared" si="5"/>
        <v>1</v>
      </c>
    </row>
    <row r="368" spans="1:10" x14ac:dyDescent="0.55000000000000004">
      <c r="A368">
        <f>Price!L368</f>
        <v>1772138400</v>
      </c>
      <c r="B368" t="b">
        <f>AND(Diagonals!Q368=Dual_Tema!J368,Trendlines!Q368=Dual_Tema!J368,KC!R368=Dual_Tema!J368,Pinbar!I368=Dual_Tema!J368,Price!L368=Dual_Tema!J368,SR_Levels!P368=Dual_Tema!J368,Tema_Hrma_Smma!K368=Dual_Tema!J368,HA!P368=Dual_Tema!J368,ZigZag!K368=Dual_Tema!J368,ZScore!O368=Dual_Tema!J368)</f>
        <v>1</v>
      </c>
      <c r="C368" t="str">
        <f>Price!B368</f>
        <v>XAUUSD</v>
      </c>
      <c r="D368" t="b">
        <f>AND(Diagonals!B368=Dual_Tema!B368,Trendlines!B368=Dual_Tema!B368,KC!B368=Dual_Tema!B368,Pinbar!B368=Dual_Tema!B368,Price!B368=Dual_Tema!B368,SR_Levels!B368=Dual_Tema!B368,Tema_Hrma_Smma!B368=Dual_Tema!B368,HA!B368=Dual_Tema!B368,ZigZag!B368=Dual_Tema!B368,ZScore!B368=Dual_Tema!B368)</f>
        <v>1</v>
      </c>
      <c r="E368" t="str">
        <f>Price!C368</f>
        <v>M5</v>
      </c>
      <c r="F368" t="b">
        <f>AND(Diagonals!C368=Dual_Tema!C368,Trendlines!C368=Dual_Tema!C368,KC!C368=Dual_Tema!C368,Pinbar!C368=Dual_Tema!C368,Price!C368=Dual_Tema!C368,SR_Levels!C368=Dual_Tema!C368,Tema_Hrma_Smma!C368=Dual_Tema!C368,HA!C368=Dual_Tema!C368,ZigZag!C368=Dual_Tema!C368,ZScore!C368=Dual_Tema!C368)</f>
        <v>1</v>
      </c>
      <c r="G368">
        <f>Price!D368</f>
        <v>5198.3500000000004</v>
      </c>
      <c r="H368" t="b">
        <f>AND(Diagonals!D368=Dual_Tema!D368,Trendlines!D368=Dual_Tema!D368,KC!D368=Dual_Tema!D368,Pinbar!D368=Dual_Tema!D368,Price!D368=Dual_Tema!D368,SR_Levels!D368=Dual_Tema!D368,Tema_Hrma_Smma!D368=Dual_Tema!D368,HA!D368=Dual_Tema!D368,ZigZag!D368=Dual_Tema!D368,ZScore!D368=Dual_Tema!D368)</f>
        <v>1</v>
      </c>
      <c r="J368" t="b">
        <f t="shared" si="5"/>
        <v>1</v>
      </c>
    </row>
    <row r="369" spans="1:10" x14ac:dyDescent="0.55000000000000004">
      <c r="A369">
        <f>Price!L369</f>
        <v>1772138700</v>
      </c>
      <c r="B369" t="b">
        <f>AND(Diagonals!Q369=Dual_Tema!J369,Trendlines!Q369=Dual_Tema!J369,KC!R369=Dual_Tema!J369,Pinbar!I369=Dual_Tema!J369,Price!L369=Dual_Tema!J369,SR_Levels!P369=Dual_Tema!J369,Tema_Hrma_Smma!K369=Dual_Tema!J369,HA!P369=Dual_Tema!J369,ZigZag!K369=Dual_Tema!J369,ZScore!O369=Dual_Tema!J369)</f>
        <v>1</v>
      </c>
      <c r="C369" t="str">
        <f>Price!B369</f>
        <v>XAUUSD</v>
      </c>
      <c r="D369" t="b">
        <f>AND(Diagonals!B369=Dual_Tema!B369,Trendlines!B369=Dual_Tema!B369,KC!B369=Dual_Tema!B369,Pinbar!B369=Dual_Tema!B369,Price!B369=Dual_Tema!B369,SR_Levels!B369=Dual_Tema!B369,Tema_Hrma_Smma!B369=Dual_Tema!B369,HA!B369=Dual_Tema!B369,ZigZag!B369=Dual_Tema!B369,ZScore!B369=Dual_Tema!B369)</f>
        <v>1</v>
      </c>
      <c r="E369" t="str">
        <f>Price!C369</f>
        <v>M5</v>
      </c>
      <c r="F369" t="b">
        <f>AND(Diagonals!C369=Dual_Tema!C369,Trendlines!C369=Dual_Tema!C369,KC!C369=Dual_Tema!C369,Pinbar!C369=Dual_Tema!C369,Price!C369=Dual_Tema!C369,SR_Levels!C369=Dual_Tema!C369,Tema_Hrma_Smma!C369=Dual_Tema!C369,HA!C369=Dual_Tema!C369,ZigZag!C369=Dual_Tema!C369,ZScore!C369=Dual_Tema!C369)</f>
        <v>1</v>
      </c>
      <c r="G369">
        <f>Price!D369</f>
        <v>5199.97</v>
      </c>
      <c r="H369" t="b">
        <f>AND(Diagonals!D369=Dual_Tema!D369,Trendlines!D369=Dual_Tema!D369,KC!D369=Dual_Tema!D369,Pinbar!D369=Dual_Tema!D369,Price!D369=Dual_Tema!D369,SR_Levels!D369=Dual_Tema!D369,Tema_Hrma_Smma!D369=Dual_Tema!D369,HA!D369=Dual_Tema!D369,ZigZag!D369=Dual_Tema!D369,ZScore!D369=Dual_Tema!D369)</f>
        <v>1</v>
      </c>
      <c r="J369" t="b">
        <f t="shared" si="5"/>
        <v>1</v>
      </c>
    </row>
    <row r="370" spans="1:10" x14ac:dyDescent="0.55000000000000004">
      <c r="A370">
        <f>Price!L370</f>
        <v>1772139000</v>
      </c>
      <c r="B370" t="b">
        <f>AND(Diagonals!Q370=Dual_Tema!J370,Trendlines!Q370=Dual_Tema!J370,KC!R370=Dual_Tema!J370,Pinbar!I370=Dual_Tema!J370,Price!L370=Dual_Tema!J370,SR_Levels!P370=Dual_Tema!J370,Tema_Hrma_Smma!K370=Dual_Tema!J370,HA!P370=Dual_Tema!J370,ZigZag!K370=Dual_Tema!J370,ZScore!O370=Dual_Tema!J370)</f>
        <v>1</v>
      </c>
      <c r="C370" t="str">
        <f>Price!B370</f>
        <v>XAUUSD</v>
      </c>
      <c r="D370" t="b">
        <f>AND(Diagonals!B370=Dual_Tema!B370,Trendlines!B370=Dual_Tema!B370,KC!B370=Dual_Tema!B370,Pinbar!B370=Dual_Tema!B370,Price!B370=Dual_Tema!B370,SR_Levels!B370=Dual_Tema!B370,Tema_Hrma_Smma!B370=Dual_Tema!B370,HA!B370=Dual_Tema!B370,ZigZag!B370=Dual_Tema!B370,ZScore!B370=Dual_Tema!B370)</f>
        <v>1</v>
      </c>
      <c r="E370" t="str">
        <f>Price!C370</f>
        <v>M5</v>
      </c>
      <c r="F370" t="b">
        <f>AND(Diagonals!C370=Dual_Tema!C370,Trendlines!C370=Dual_Tema!C370,KC!C370=Dual_Tema!C370,Pinbar!C370=Dual_Tema!C370,Price!C370=Dual_Tema!C370,SR_Levels!C370=Dual_Tema!C370,Tema_Hrma_Smma!C370=Dual_Tema!C370,HA!C370=Dual_Tema!C370,ZigZag!C370=Dual_Tema!C370,ZScore!C370=Dual_Tema!C370)</f>
        <v>1</v>
      </c>
      <c r="G370">
        <f>Price!D370</f>
        <v>5192.82</v>
      </c>
      <c r="H370" t="b">
        <f>AND(Diagonals!D370=Dual_Tema!D370,Trendlines!D370=Dual_Tema!D370,KC!D370=Dual_Tema!D370,Pinbar!D370=Dual_Tema!D370,Price!D370=Dual_Tema!D370,SR_Levels!D370=Dual_Tema!D370,Tema_Hrma_Smma!D370=Dual_Tema!D370,HA!D370=Dual_Tema!D370,ZigZag!D370=Dual_Tema!D370,ZScore!D370=Dual_Tema!D370)</f>
        <v>1</v>
      </c>
      <c r="J370" t="b">
        <f t="shared" si="5"/>
        <v>1</v>
      </c>
    </row>
    <row r="371" spans="1:10" x14ac:dyDescent="0.55000000000000004">
      <c r="A371">
        <f>Price!L371</f>
        <v>1772139300</v>
      </c>
      <c r="B371" t="b">
        <f>AND(Diagonals!Q371=Dual_Tema!J371,Trendlines!Q371=Dual_Tema!J371,KC!R371=Dual_Tema!J371,Pinbar!I371=Dual_Tema!J371,Price!L371=Dual_Tema!J371,SR_Levels!P371=Dual_Tema!J371,Tema_Hrma_Smma!K371=Dual_Tema!J371,HA!P371=Dual_Tema!J371,ZigZag!K371=Dual_Tema!J371,ZScore!O371=Dual_Tema!J371)</f>
        <v>1</v>
      </c>
      <c r="C371" t="str">
        <f>Price!B371</f>
        <v>XAUUSD</v>
      </c>
      <c r="D371" t="b">
        <f>AND(Diagonals!B371=Dual_Tema!B371,Trendlines!B371=Dual_Tema!B371,KC!B371=Dual_Tema!B371,Pinbar!B371=Dual_Tema!B371,Price!B371=Dual_Tema!B371,SR_Levels!B371=Dual_Tema!B371,Tema_Hrma_Smma!B371=Dual_Tema!B371,HA!B371=Dual_Tema!B371,ZigZag!B371=Dual_Tema!B371,ZScore!B371=Dual_Tema!B371)</f>
        <v>1</v>
      </c>
      <c r="E371" t="str">
        <f>Price!C371</f>
        <v>M5</v>
      </c>
      <c r="F371" t="b">
        <f>AND(Diagonals!C371=Dual_Tema!C371,Trendlines!C371=Dual_Tema!C371,KC!C371=Dual_Tema!C371,Pinbar!C371=Dual_Tema!C371,Price!C371=Dual_Tema!C371,SR_Levels!C371=Dual_Tema!C371,Tema_Hrma_Smma!C371=Dual_Tema!C371,HA!C371=Dual_Tema!C371,ZigZag!C371=Dual_Tema!C371,ZScore!C371=Dual_Tema!C371)</f>
        <v>1</v>
      </c>
      <c r="G371">
        <f>Price!D371</f>
        <v>5196.6099999999997</v>
      </c>
      <c r="H371" t="b">
        <f>AND(Diagonals!D371=Dual_Tema!D371,Trendlines!D371=Dual_Tema!D371,KC!D371=Dual_Tema!D371,Pinbar!D371=Dual_Tema!D371,Price!D371=Dual_Tema!D371,SR_Levels!D371=Dual_Tema!D371,Tema_Hrma_Smma!D371=Dual_Tema!D371,HA!D371=Dual_Tema!D371,ZigZag!D371=Dual_Tema!D371,ZScore!D371=Dual_Tema!D371)</f>
        <v>1</v>
      </c>
      <c r="J371" t="b">
        <f t="shared" si="5"/>
        <v>1</v>
      </c>
    </row>
    <row r="372" spans="1:10" x14ac:dyDescent="0.55000000000000004">
      <c r="A372">
        <f>Price!L372</f>
        <v>1772139600</v>
      </c>
      <c r="B372" t="b">
        <f>AND(Diagonals!Q372=Dual_Tema!J372,Trendlines!Q372=Dual_Tema!J372,KC!R372=Dual_Tema!J372,Pinbar!I372=Dual_Tema!J372,Price!L372=Dual_Tema!J372,SR_Levels!P372=Dual_Tema!J372,Tema_Hrma_Smma!K372=Dual_Tema!J372,HA!P372=Dual_Tema!J372,ZigZag!K372=Dual_Tema!J372,ZScore!O372=Dual_Tema!J372)</f>
        <v>1</v>
      </c>
      <c r="C372" t="str">
        <f>Price!B372</f>
        <v>XAUUSD</v>
      </c>
      <c r="D372" t="b">
        <f>AND(Diagonals!B372=Dual_Tema!B372,Trendlines!B372=Dual_Tema!B372,KC!B372=Dual_Tema!B372,Pinbar!B372=Dual_Tema!B372,Price!B372=Dual_Tema!B372,SR_Levels!B372=Dual_Tema!B372,Tema_Hrma_Smma!B372=Dual_Tema!B372,HA!B372=Dual_Tema!B372,ZigZag!B372=Dual_Tema!B372,ZScore!B372=Dual_Tema!B372)</f>
        <v>1</v>
      </c>
      <c r="E372" t="str">
        <f>Price!C372</f>
        <v>M5</v>
      </c>
      <c r="F372" t="b">
        <f>AND(Diagonals!C372=Dual_Tema!C372,Trendlines!C372=Dual_Tema!C372,KC!C372=Dual_Tema!C372,Pinbar!C372=Dual_Tema!C372,Price!C372=Dual_Tema!C372,SR_Levels!C372=Dual_Tema!C372,Tema_Hrma_Smma!C372=Dual_Tema!C372,HA!C372=Dual_Tema!C372,ZigZag!C372=Dual_Tema!C372,ZScore!C372=Dual_Tema!C372)</f>
        <v>1</v>
      </c>
      <c r="G372">
        <f>Price!D372</f>
        <v>5198.6400000000003</v>
      </c>
      <c r="H372" t="b">
        <f>AND(Diagonals!D372=Dual_Tema!D372,Trendlines!D372=Dual_Tema!D372,KC!D372=Dual_Tema!D372,Pinbar!D372=Dual_Tema!D372,Price!D372=Dual_Tema!D372,SR_Levels!D372=Dual_Tema!D372,Tema_Hrma_Smma!D372=Dual_Tema!D372,HA!D372=Dual_Tema!D372,ZigZag!D372=Dual_Tema!D372,ZScore!D372=Dual_Tema!D372)</f>
        <v>1</v>
      </c>
      <c r="J372" t="b">
        <f t="shared" si="5"/>
        <v>1</v>
      </c>
    </row>
    <row r="373" spans="1:10" x14ac:dyDescent="0.55000000000000004">
      <c r="A373">
        <f>Price!L373</f>
        <v>1772139900</v>
      </c>
      <c r="B373" t="b">
        <f>AND(Diagonals!Q373=Dual_Tema!J373,Trendlines!Q373=Dual_Tema!J373,KC!R373=Dual_Tema!J373,Pinbar!I373=Dual_Tema!J373,Price!L373=Dual_Tema!J373,SR_Levels!P373=Dual_Tema!J373,Tema_Hrma_Smma!K373=Dual_Tema!J373,HA!P373=Dual_Tema!J373,ZigZag!K373=Dual_Tema!J373,ZScore!O373=Dual_Tema!J373)</f>
        <v>1</v>
      </c>
      <c r="C373" t="str">
        <f>Price!B373</f>
        <v>XAUUSD</v>
      </c>
      <c r="D373" t="b">
        <f>AND(Diagonals!B373=Dual_Tema!B373,Trendlines!B373=Dual_Tema!B373,KC!B373=Dual_Tema!B373,Pinbar!B373=Dual_Tema!B373,Price!B373=Dual_Tema!B373,SR_Levels!B373=Dual_Tema!B373,Tema_Hrma_Smma!B373=Dual_Tema!B373,HA!B373=Dual_Tema!B373,ZigZag!B373=Dual_Tema!B373,ZScore!B373=Dual_Tema!B373)</f>
        <v>1</v>
      </c>
      <c r="E373" t="str">
        <f>Price!C373</f>
        <v>M5</v>
      </c>
      <c r="F373" t="b">
        <f>AND(Diagonals!C373=Dual_Tema!C373,Trendlines!C373=Dual_Tema!C373,KC!C373=Dual_Tema!C373,Pinbar!C373=Dual_Tema!C373,Price!C373=Dual_Tema!C373,SR_Levels!C373=Dual_Tema!C373,Tema_Hrma_Smma!C373=Dual_Tema!C373,HA!C373=Dual_Tema!C373,ZigZag!C373=Dual_Tema!C373,ZScore!C373=Dual_Tema!C373)</f>
        <v>1</v>
      </c>
      <c r="G373">
        <f>Price!D373</f>
        <v>5199.59</v>
      </c>
      <c r="H373" t="b">
        <f>AND(Diagonals!D373=Dual_Tema!D373,Trendlines!D373=Dual_Tema!D373,KC!D373=Dual_Tema!D373,Pinbar!D373=Dual_Tema!D373,Price!D373=Dual_Tema!D373,SR_Levels!D373=Dual_Tema!D373,Tema_Hrma_Smma!D373=Dual_Tema!D373,HA!D373=Dual_Tema!D373,ZigZag!D373=Dual_Tema!D373,ZScore!D373=Dual_Tema!D373)</f>
        <v>1</v>
      </c>
      <c r="J373" t="b">
        <f t="shared" si="5"/>
        <v>1</v>
      </c>
    </row>
    <row r="374" spans="1:10" x14ac:dyDescent="0.55000000000000004">
      <c r="A374">
        <f>Price!L374</f>
        <v>1772140200</v>
      </c>
      <c r="B374" t="b">
        <f>AND(Diagonals!Q374=Dual_Tema!J374,Trendlines!Q374=Dual_Tema!J374,KC!R374=Dual_Tema!J374,Pinbar!I374=Dual_Tema!J374,Price!L374=Dual_Tema!J374,SR_Levels!P374=Dual_Tema!J374,Tema_Hrma_Smma!K374=Dual_Tema!J374,HA!P374=Dual_Tema!J374,ZigZag!K374=Dual_Tema!J374,ZScore!O374=Dual_Tema!J374)</f>
        <v>1</v>
      </c>
      <c r="C374" t="str">
        <f>Price!B374</f>
        <v>XAUUSD</v>
      </c>
      <c r="D374" t="b">
        <f>AND(Diagonals!B374=Dual_Tema!B374,Trendlines!B374=Dual_Tema!B374,KC!B374=Dual_Tema!B374,Pinbar!B374=Dual_Tema!B374,Price!B374=Dual_Tema!B374,SR_Levels!B374=Dual_Tema!B374,Tema_Hrma_Smma!B374=Dual_Tema!B374,HA!B374=Dual_Tema!B374,ZigZag!B374=Dual_Tema!B374,ZScore!B374=Dual_Tema!B374)</f>
        <v>1</v>
      </c>
      <c r="E374" t="str">
        <f>Price!C374</f>
        <v>M5</v>
      </c>
      <c r="F374" t="b">
        <f>AND(Diagonals!C374=Dual_Tema!C374,Trendlines!C374=Dual_Tema!C374,KC!C374=Dual_Tema!C374,Pinbar!C374=Dual_Tema!C374,Price!C374=Dual_Tema!C374,SR_Levels!C374=Dual_Tema!C374,Tema_Hrma_Smma!C374=Dual_Tema!C374,HA!C374=Dual_Tema!C374,ZigZag!C374=Dual_Tema!C374,ZScore!C374=Dual_Tema!C374)</f>
        <v>1</v>
      </c>
      <c r="G374">
        <f>Price!D374</f>
        <v>5196.51</v>
      </c>
      <c r="H374" t="b">
        <f>AND(Diagonals!D374=Dual_Tema!D374,Trendlines!D374=Dual_Tema!D374,KC!D374=Dual_Tema!D374,Pinbar!D374=Dual_Tema!D374,Price!D374=Dual_Tema!D374,SR_Levels!D374=Dual_Tema!D374,Tema_Hrma_Smma!D374=Dual_Tema!D374,HA!D374=Dual_Tema!D374,ZigZag!D374=Dual_Tema!D374,ZScore!D374=Dual_Tema!D374)</f>
        <v>1</v>
      </c>
      <c r="J374" t="b">
        <f t="shared" si="5"/>
        <v>1</v>
      </c>
    </row>
    <row r="375" spans="1:10" x14ac:dyDescent="0.55000000000000004">
      <c r="A375">
        <f>Price!L375</f>
        <v>1772140500</v>
      </c>
      <c r="B375" t="b">
        <f>AND(Diagonals!Q375=Dual_Tema!J375,Trendlines!Q375=Dual_Tema!J375,KC!R375=Dual_Tema!J375,Pinbar!I375=Dual_Tema!J375,Price!L375=Dual_Tema!J375,SR_Levels!P375=Dual_Tema!J375,Tema_Hrma_Smma!K375=Dual_Tema!J375,HA!P375=Dual_Tema!J375,ZigZag!K375=Dual_Tema!J375,ZScore!O375=Dual_Tema!J375)</f>
        <v>1</v>
      </c>
      <c r="C375" t="str">
        <f>Price!B375</f>
        <v>XAUUSD</v>
      </c>
      <c r="D375" t="b">
        <f>AND(Diagonals!B375=Dual_Tema!B375,Trendlines!B375=Dual_Tema!B375,KC!B375=Dual_Tema!B375,Pinbar!B375=Dual_Tema!B375,Price!B375=Dual_Tema!B375,SR_Levels!B375=Dual_Tema!B375,Tema_Hrma_Smma!B375=Dual_Tema!B375,HA!B375=Dual_Tema!B375,ZigZag!B375=Dual_Tema!B375,ZScore!B375=Dual_Tema!B375)</f>
        <v>1</v>
      </c>
      <c r="E375" t="str">
        <f>Price!C375</f>
        <v>M5</v>
      </c>
      <c r="F375" t="b">
        <f>AND(Diagonals!C375=Dual_Tema!C375,Trendlines!C375=Dual_Tema!C375,KC!C375=Dual_Tema!C375,Pinbar!C375=Dual_Tema!C375,Price!C375=Dual_Tema!C375,SR_Levels!C375=Dual_Tema!C375,Tema_Hrma_Smma!C375=Dual_Tema!C375,HA!C375=Dual_Tema!C375,ZigZag!C375=Dual_Tema!C375,ZScore!C375=Dual_Tema!C375)</f>
        <v>1</v>
      </c>
      <c r="G375">
        <f>Price!D375</f>
        <v>5195.12</v>
      </c>
      <c r="H375" t="b">
        <f>AND(Diagonals!D375=Dual_Tema!D375,Trendlines!D375=Dual_Tema!D375,KC!D375=Dual_Tema!D375,Pinbar!D375=Dual_Tema!D375,Price!D375=Dual_Tema!D375,SR_Levels!D375=Dual_Tema!D375,Tema_Hrma_Smma!D375=Dual_Tema!D375,HA!D375=Dual_Tema!D375,ZigZag!D375=Dual_Tema!D375,ZScore!D375=Dual_Tema!D375)</f>
        <v>1</v>
      </c>
      <c r="J375" t="b">
        <f t="shared" si="5"/>
        <v>1</v>
      </c>
    </row>
    <row r="376" spans="1:10" x14ac:dyDescent="0.55000000000000004">
      <c r="A376">
        <f>Price!L376</f>
        <v>1772140800</v>
      </c>
      <c r="B376" t="b">
        <f>AND(Diagonals!Q376=Dual_Tema!J376,Trendlines!Q376=Dual_Tema!J376,KC!R376=Dual_Tema!J376,Pinbar!I376=Dual_Tema!J376,Price!L376=Dual_Tema!J376,SR_Levels!P376=Dual_Tema!J376,Tema_Hrma_Smma!K376=Dual_Tema!J376,HA!P376=Dual_Tema!J376,ZigZag!K376=Dual_Tema!J376,ZScore!O376=Dual_Tema!J376)</f>
        <v>1</v>
      </c>
      <c r="C376" t="str">
        <f>Price!B376</f>
        <v>XAUUSD</v>
      </c>
      <c r="D376" t="b">
        <f>AND(Diagonals!B376=Dual_Tema!B376,Trendlines!B376=Dual_Tema!B376,KC!B376=Dual_Tema!B376,Pinbar!B376=Dual_Tema!B376,Price!B376=Dual_Tema!B376,SR_Levels!B376=Dual_Tema!B376,Tema_Hrma_Smma!B376=Dual_Tema!B376,HA!B376=Dual_Tema!B376,ZigZag!B376=Dual_Tema!B376,ZScore!B376=Dual_Tema!B376)</f>
        <v>1</v>
      </c>
      <c r="E376" t="str">
        <f>Price!C376</f>
        <v>M5</v>
      </c>
      <c r="F376" t="b">
        <f>AND(Diagonals!C376=Dual_Tema!C376,Trendlines!C376=Dual_Tema!C376,KC!C376=Dual_Tema!C376,Pinbar!C376=Dual_Tema!C376,Price!C376=Dual_Tema!C376,SR_Levels!C376=Dual_Tema!C376,Tema_Hrma_Smma!C376=Dual_Tema!C376,HA!C376=Dual_Tema!C376,ZigZag!C376=Dual_Tema!C376,ZScore!C376=Dual_Tema!C376)</f>
        <v>1</v>
      </c>
      <c r="G376">
        <f>Price!D376</f>
        <v>5191.3100000000004</v>
      </c>
      <c r="H376" t="b">
        <f>AND(Diagonals!D376=Dual_Tema!D376,Trendlines!D376=Dual_Tema!D376,KC!D376=Dual_Tema!D376,Pinbar!D376=Dual_Tema!D376,Price!D376=Dual_Tema!D376,SR_Levels!D376=Dual_Tema!D376,Tema_Hrma_Smma!D376=Dual_Tema!D376,HA!D376=Dual_Tema!D376,ZigZag!D376=Dual_Tema!D376,ZScore!D376=Dual_Tema!D376)</f>
        <v>1</v>
      </c>
      <c r="J376" t="b">
        <f t="shared" si="5"/>
        <v>1</v>
      </c>
    </row>
    <row r="377" spans="1:10" x14ac:dyDescent="0.55000000000000004">
      <c r="A377">
        <f>Price!L377</f>
        <v>1772141100</v>
      </c>
      <c r="B377" t="b">
        <f>AND(Diagonals!Q377=Dual_Tema!J377,Trendlines!Q377=Dual_Tema!J377,KC!R377=Dual_Tema!J377,Pinbar!I377=Dual_Tema!J377,Price!L377=Dual_Tema!J377,SR_Levels!P377=Dual_Tema!J377,Tema_Hrma_Smma!K377=Dual_Tema!J377,HA!P377=Dual_Tema!J377,ZigZag!K377=Dual_Tema!J377,ZScore!O377=Dual_Tema!J377)</f>
        <v>1</v>
      </c>
      <c r="C377" t="str">
        <f>Price!B377</f>
        <v>XAUUSD</v>
      </c>
      <c r="D377" t="b">
        <f>AND(Diagonals!B377=Dual_Tema!B377,Trendlines!B377=Dual_Tema!B377,KC!B377=Dual_Tema!B377,Pinbar!B377=Dual_Tema!B377,Price!B377=Dual_Tema!B377,SR_Levels!B377=Dual_Tema!B377,Tema_Hrma_Smma!B377=Dual_Tema!B377,HA!B377=Dual_Tema!B377,ZigZag!B377=Dual_Tema!B377,ZScore!B377=Dual_Tema!B377)</f>
        <v>1</v>
      </c>
      <c r="E377" t="str">
        <f>Price!C377</f>
        <v>M5</v>
      </c>
      <c r="F377" t="b">
        <f>AND(Diagonals!C377=Dual_Tema!C377,Trendlines!C377=Dual_Tema!C377,KC!C377=Dual_Tema!C377,Pinbar!C377=Dual_Tema!C377,Price!C377=Dual_Tema!C377,SR_Levels!C377=Dual_Tema!C377,Tema_Hrma_Smma!C377=Dual_Tema!C377,HA!C377=Dual_Tema!C377,ZigZag!C377=Dual_Tema!C377,ZScore!C377=Dual_Tema!C377)</f>
        <v>1</v>
      </c>
      <c r="G377">
        <f>Price!D377</f>
        <v>5185.72</v>
      </c>
      <c r="H377" t="b">
        <f>AND(Diagonals!D377=Dual_Tema!D377,Trendlines!D377=Dual_Tema!D377,KC!D377=Dual_Tema!D377,Pinbar!D377=Dual_Tema!D377,Price!D377=Dual_Tema!D377,SR_Levels!D377=Dual_Tema!D377,Tema_Hrma_Smma!D377=Dual_Tema!D377,HA!D377=Dual_Tema!D377,ZigZag!D377=Dual_Tema!D377,ZScore!D377=Dual_Tema!D377)</f>
        <v>1</v>
      </c>
      <c r="J377" t="b">
        <f t="shared" si="5"/>
        <v>1</v>
      </c>
    </row>
    <row r="378" spans="1:10" x14ac:dyDescent="0.55000000000000004">
      <c r="A378">
        <f>Price!L378</f>
        <v>1772141400</v>
      </c>
      <c r="B378" t="b">
        <f>AND(Diagonals!Q378=Dual_Tema!J378,Trendlines!Q378=Dual_Tema!J378,KC!R378=Dual_Tema!J378,Pinbar!I378=Dual_Tema!J378,Price!L378=Dual_Tema!J378,SR_Levels!P378=Dual_Tema!J378,Tema_Hrma_Smma!K378=Dual_Tema!J378,HA!P378=Dual_Tema!J378,ZigZag!K378=Dual_Tema!J378,ZScore!O378=Dual_Tema!J378)</f>
        <v>1</v>
      </c>
      <c r="C378" t="str">
        <f>Price!B378</f>
        <v>XAUUSD</v>
      </c>
      <c r="D378" t="b">
        <f>AND(Diagonals!B378=Dual_Tema!B378,Trendlines!B378=Dual_Tema!B378,KC!B378=Dual_Tema!B378,Pinbar!B378=Dual_Tema!B378,Price!B378=Dual_Tema!B378,SR_Levels!B378=Dual_Tema!B378,Tema_Hrma_Smma!B378=Dual_Tema!B378,HA!B378=Dual_Tema!B378,ZigZag!B378=Dual_Tema!B378,ZScore!B378=Dual_Tema!B378)</f>
        <v>1</v>
      </c>
      <c r="E378" t="str">
        <f>Price!C378</f>
        <v>M5</v>
      </c>
      <c r="F378" t="b">
        <f>AND(Diagonals!C378=Dual_Tema!C378,Trendlines!C378=Dual_Tema!C378,KC!C378=Dual_Tema!C378,Pinbar!C378=Dual_Tema!C378,Price!C378=Dual_Tema!C378,SR_Levels!C378=Dual_Tema!C378,Tema_Hrma_Smma!C378=Dual_Tema!C378,HA!C378=Dual_Tema!C378,ZigZag!C378=Dual_Tema!C378,ZScore!C378=Dual_Tema!C378)</f>
        <v>1</v>
      </c>
      <c r="G378">
        <f>Price!D378</f>
        <v>5185.1099999999997</v>
      </c>
      <c r="H378" t="b">
        <f>AND(Diagonals!D378=Dual_Tema!D378,Trendlines!D378=Dual_Tema!D378,KC!D378=Dual_Tema!D378,Pinbar!D378=Dual_Tema!D378,Price!D378=Dual_Tema!D378,SR_Levels!D378=Dual_Tema!D378,Tema_Hrma_Smma!D378=Dual_Tema!D378,HA!D378=Dual_Tema!D378,ZigZag!D378=Dual_Tema!D378,ZScore!D378=Dual_Tema!D378)</f>
        <v>1</v>
      </c>
      <c r="J378" t="b">
        <f t="shared" si="5"/>
        <v>1</v>
      </c>
    </row>
    <row r="379" spans="1:10" x14ac:dyDescent="0.55000000000000004">
      <c r="A379">
        <f>Price!L379</f>
        <v>1772141700</v>
      </c>
      <c r="B379" t="b">
        <f>AND(Diagonals!Q379=Dual_Tema!J379,Trendlines!Q379=Dual_Tema!J379,KC!R379=Dual_Tema!J379,Pinbar!I379=Dual_Tema!J379,Price!L379=Dual_Tema!J379,SR_Levels!P379=Dual_Tema!J379,Tema_Hrma_Smma!K379=Dual_Tema!J379,HA!P379=Dual_Tema!J379,ZigZag!K379=Dual_Tema!J379,ZScore!O379=Dual_Tema!J379)</f>
        <v>1</v>
      </c>
      <c r="C379" t="str">
        <f>Price!B379</f>
        <v>XAUUSD</v>
      </c>
      <c r="D379" t="b">
        <f>AND(Diagonals!B379=Dual_Tema!B379,Trendlines!B379=Dual_Tema!B379,KC!B379=Dual_Tema!B379,Pinbar!B379=Dual_Tema!B379,Price!B379=Dual_Tema!B379,SR_Levels!B379=Dual_Tema!B379,Tema_Hrma_Smma!B379=Dual_Tema!B379,HA!B379=Dual_Tema!B379,ZigZag!B379=Dual_Tema!B379,ZScore!B379=Dual_Tema!B379)</f>
        <v>1</v>
      </c>
      <c r="E379" t="str">
        <f>Price!C379</f>
        <v>M5</v>
      </c>
      <c r="F379" t="b">
        <f>AND(Diagonals!C379=Dual_Tema!C379,Trendlines!C379=Dual_Tema!C379,KC!C379=Dual_Tema!C379,Pinbar!C379=Dual_Tema!C379,Price!C379=Dual_Tema!C379,SR_Levels!C379=Dual_Tema!C379,Tema_Hrma_Smma!C379=Dual_Tema!C379,HA!C379=Dual_Tema!C379,ZigZag!C379=Dual_Tema!C379,ZScore!C379=Dual_Tema!C379)</f>
        <v>1</v>
      </c>
      <c r="G379">
        <f>Price!D379</f>
        <v>5187.12</v>
      </c>
      <c r="H379" t="b">
        <f>AND(Diagonals!D379=Dual_Tema!D379,Trendlines!D379=Dual_Tema!D379,KC!D379=Dual_Tema!D379,Pinbar!D379=Dual_Tema!D379,Price!D379=Dual_Tema!D379,SR_Levels!D379=Dual_Tema!D379,Tema_Hrma_Smma!D379=Dual_Tema!D379,HA!D379=Dual_Tema!D379,ZigZag!D379=Dual_Tema!D379,ZScore!D379=Dual_Tema!D379)</f>
        <v>1</v>
      </c>
      <c r="J379" t="b">
        <f t="shared" si="5"/>
        <v>1</v>
      </c>
    </row>
    <row r="380" spans="1:10" x14ac:dyDescent="0.55000000000000004">
      <c r="A380">
        <f>Price!L380</f>
        <v>1772142000</v>
      </c>
      <c r="B380" t="b">
        <f>AND(Diagonals!Q380=Dual_Tema!J380,Trendlines!Q380=Dual_Tema!J380,KC!R380=Dual_Tema!J380,Pinbar!I380=Dual_Tema!J380,Price!L380=Dual_Tema!J380,SR_Levels!P380=Dual_Tema!J380,Tema_Hrma_Smma!K380=Dual_Tema!J380,HA!P380=Dual_Tema!J380,ZigZag!K380=Dual_Tema!J380,ZScore!O380=Dual_Tema!J380)</f>
        <v>1</v>
      </c>
      <c r="C380" t="str">
        <f>Price!B380</f>
        <v>XAUUSD</v>
      </c>
      <c r="D380" t="b">
        <f>AND(Diagonals!B380=Dual_Tema!B380,Trendlines!B380=Dual_Tema!B380,KC!B380=Dual_Tema!B380,Pinbar!B380=Dual_Tema!B380,Price!B380=Dual_Tema!B380,SR_Levels!B380=Dual_Tema!B380,Tema_Hrma_Smma!B380=Dual_Tema!B380,HA!B380=Dual_Tema!B380,ZigZag!B380=Dual_Tema!B380,ZScore!B380=Dual_Tema!B380)</f>
        <v>1</v>
      </c>
      <c r="E380" t="str">
        <f>Price!C380</f>
        <v>M5</v>
      </c>
      <c r="F380" t="b">
        <f>AND(Diagonals!C380=Dual_Tema!C380,Trendlines!C380=Dual_Tema!C380,KC!C380=Dual_Tema!C380,Pinbar!C380=Dual_Tema!C380,Price!C380=Dual_Tema!C380,SR_Levels!C380=Dual_Tema!C380,Tema_Hrma_Smma!C380=Dual_Tema!C380,HA!C380=Dual_Tema!C380,ZigZag!C380=Dual_Tema!C380,ZScore!C380=Dual_Tema!C380)</f>
        <v>1</v>
      </c>
      <c r="G380">
        <f>Price!D380</f>
        <v>5190.3900000000003</v>
      </c>
      <c r="H380" t="b">
        <f>AND(Diagonals!D380=Dual_Tema!D380,Trendlines!D380=Dual_Tema!D380,KC!D380=Dual_Tema!D380,Pinbar!D380=Dual_Tema!D380,Price!D380=Dual_Tema!D380,SR_Levels!D380=Dual_Tema!D380,Tema_Hrma_Smma!D380=Dual_Tema!D380,HA!D380=Dual_Tema!D380,ZigZag!D380=Dual_Tema!D380,ZScore!D380=Dual_Tema!D380)</f>
        <v>1</v>
      </c>
      <c r="J380" t="b">
        <f t="shared" si="5"/>
        <v>1</v>
      </c>
    </row>
    <row r="381" spans="1:10" x14ac:dyDescent="0.55000000000000004">
      <c r="A381">
        <f>Price!L381</f>
        <v>1772142300</v>
      </c>
      <c r="B381" t="b">
        <f>AND(Diagonals!Q381=Dual_Tema!J381,Trendlines!Q381=Dual_Tema!J381,KC!R381=Dual_Tema!J381,Pinbar!I381=Dual_Tema!J381,Price!L381=Dual_Tema!J381,SR_Levels!P381=Dual_Tema!J381,Tema_Hrma_Smma!K381=Dual_Tema!J381,HA!P381=Dual_Tema!J381,ZigZag!K381=Dual_Tema!J381,ZScore!O381=Dual_Tema!J381)</f>
        <v>1</v>
      </c>
      <c r="C381" t="str">
        <f>Price!B381</f>
        <v>XAUUSD</v>
      </c>
      <c r="D381" t="b">
        <f>AND(Diagonals!B381=Dual_Tema!B381,Trendlines!B381=Dual_Tema!B381,KC!B381=Dual_Tema!B381,Pinbar!B381=Dual_Tema!B381,Price!B381=Dual_Tema!B381,SR_Levels!B381=Dual_Tema!B381,Tema_Hrma_Smma!B381=Dual_Tema!B381,HA!B381=Dual_Tema!B381,ZigZag!B381=Dual_Tema!B381,ZScore!B381=Dual_Tema!B381)</f>
        <v>1</v>
      </c>
      <c r="E381" t="str">
        <f>Price!C381</f>
        <v>M5</v>
      </c>
      <c r="F381" t="b">
        <f>AND(Diagonals!C381=Dual_Tema!C381,Trendlines!C381=Dual_Tema!C381,KC!C381=Dual_Tema!C381,Pinbar!C381=Dual_Tema!C381,Price!C381=Dual_Tema!C381,SR_Levels!C381=Dual_Tema!C381,Tema_Hrma_Smma!C381=Dual_Tema!C381,HA!C381=Dual_Tema!C381,ZigZag!C381=Dual_Tema!C381,ZScore!C381=Dual_Tema!C381)</f>
        <v>1</v>
      </c>
      <c r="G381">
        <f>Price!D381</f>
        <v>5187.18</v>
      </c>
      <c r="H381" t="b">
        <f>AND(Diagonals!D381=Dual_Tema!D381,Trendlines!D381=Dual_Tema!D381,KC!D381=Dual_Tema!D381,Pinbar!D381=Dual_Tema!D381,Price!D381=Dual_Tema!D381,SR_Levels!D381=Dual_Tema!D381,Tema_Hrma_Smma!D381=Dual_Tema!D381,HA!D381=Dual_Tema!D381,ZigZag!D381=Dual_Tema!D381,ZScore!D381=Dual_Tema!D381)</f>
        <v>1</v>
      </c>
      <c r="J381" t="b">
        <f t="shared" si="5"/>
        <v>1</v>
      </c>
    </row>
    <row r="382" spans="1:10" x14ac:dyDescent="0.55000000000000004">
      <c r="A382">
        <f>Price!L382</f>
        <v>1772142600</v>
      </c>
      <c r="B382" t="b">
        <f>AND(Diagonals!Q382=Dual_Tema!J382,Trendlines!Q382=Dual_Tema!J382,KC!R382=Dual_Tema!J382,Pinbar!I382=Dual_Tema!J382,Price!L382=Dual_Tema!J382,SR_Levels!P382=Dual_Tema!J382,Tema_Hrma_Smma!K382=Dual_Tema!J382,HA!P382=Dual_Tema!J382,ZigZag!K382=Dual_Tema!J382,ZScore!O382=Dual_Tema!J382)</f>
        <v>1</v>
      </c>
      <c r="C382" t="str">
        <f>Price!B382</f>
        <v>XAUUSD</v>
      </c>
      <c r="D382" t="b">
        <f>AND(Diagonals!B382=Dual_Tema!B382,Trendlines!B382=Dual_Tema!B382,KC!B382=Dual_Tema!B382,Pinbar!B382=Dual_Tema!B382,Price!B382=Dual_Tema!B382,SR_Levels!B382=Dual_Tema!B382,Tema_Hrma_Smma!B382=Dual_Tema!B382,HA!B382=Dual_Tema!B382,ZigZag!B382=Dual_Tema!B382,ZScore!B382=Dual_Tema!B382)</f>
        <v>1</v>
      </c>
      <c r="E382" t="str">
        <f>Price!C382</f>
        <v>M5</v>
      </c>
      <c r="F382" t="b">
        <f>AND(Diagonals!C382=Dual_Tema!C382,Trendlines!C382=Dual_Tema!C382,KC!C382=Dual_Tema!C382,Pinbar!C382=Dual_Tema!C382,Price!C382=Dual_Tema!C382,SR_Levels!C382=Dual_Tema!C382,Tema_Hrma_Smma!C382=Dual_Tema!C382,HA!C382=Dual_Tema!C382,ZigZag!C382=Dual_Tema!C382,ZScore!C382=Dual_Tema!C382)</f>
        <v>1</v>
      </c>
      <c r="G382">
        <f>Price!D382</f>
        <v>5183.3999999999996</v>
      </c>
      <c r="H382" t="b">
        <f>AND(Diagonals!D382=Dual_Tema!D382,Trendlines!D382=Dual_Tema!D382,KC!D382=Dual_Tema!D382,Pinbar!D382=Dual_Tema!D382,Price!D382=Dual_Tema!D382,SR_Levels!D382=Dual_Tema!D382,Tema_Hrma_Smma!D382=Dual_Tema!D382,HA!D382=Dual_Tema!D382,ZigZag!D382=Dual_Tema!D382,ZScore!D382=Dual_Tema!D382)</f>
        <v>1</v>
      </c>
      <c r="J382" t="b">
        <f t="shared" si="5"/>
        <v>1</v>
      </c>
    </row>
    <row r="383" spans="1:10" x14ac:dyDescent="0.55000000000000004">
      <c r="A383">
        <f>Price!L383</f>
        <v>1772142900</v>
      </c>
      <c r="B383" t="b">
        <f>AND(Diagonals!Q383=Dual_Tema!J383,Trendlines!Q383=Dual_Tema!J383,KC!R383=Dual_Tema!J383,Pinbar!I383=Dual_Tema!J383,Price!L383=Dual_Tema!J383,SR_Levels!P383=Dual_Tema!J383,Tema_Hrma_Smma!K383=Dual_Tema!J383,HA!P383=Dual_Tema!J383,ZigZag!K383=Dual_Tema!J383,ZScore!O383=Dual_Tema!J383)</f>
        <v>1</v>
      </c>
      <c r="C383" t="str">
        <f>Price!B383</f>
        <v>XAUUSD</v>
      </c>
      <c r="D383" t="b">
        <f>AND(Diagonals!B383=Dual_Tema!B383,Trendlines!B383=Dual_Tema!B383,KC!B383=Dual_Tema!B383,Pinbar!B383=Dual_Tema!B383,Price!B383=Dual_Tema!B383,SR_Levels!B383=Dual_Tema!B383,Tema_Hrma_Smma!B383=Dual_Tema!B383,HA!B383=Dual_Tema!B383,ZigZag!B383=Dual_Tema!B383,ZScore!B383=Dual_Tema!B383)</f>
        <v>1</v>
      </c>
      <c r="E383" t="str">
        <f>Price!C383</f>
        <v>M5</v>
      </c>
      <c r="F383" t="b">
        <f>AND(Diagonals!C383=Dual_Tema!C383,Trendlines!C383=Dual_Tema!C383,KC!C383=Dual_Tema!C383,Pinbar!C383=Dual_Tema!C383,Price!C383=Dual_Tema!C383,SR_Levels!C383=Dual_Tema!C383,Tema_Hrma_Smma!C383=Dual_Tema!C383,HA!C383=Dual_Tema!C383,ZigZag!C383=Dual_Tema!C383,ZScore!C383=Dual_Tema!C383)</f>
        <v>1</v>
      </c>
      <c r="G383">
        <f>Price!D383</f>
        <v>5185.2</v>
      </c>
      <c r="H383" t="b">
        <f>AND(Diagonals!D383=Dual_Tema!D383,Trendlines!D383=Dual_Tema!D383,KC!D383=Dual_Tema!D383,Pinbar!D383=Dual_Tema!D383,Price!D383=Dual_Tema!D383,SR_Levels!D383=Dual_Tema!D383,Tema_Hrma_Smma!D383=Dual_Tema!D383,HA!D383=Dual_Tema!D383,ZigZag!D383=Dual_Tema!D383,ZScore!D383=Dual_Tema!D383)</f>
        <v>1</v>
      </c>
      <c r="J383" t="b">
        <f t="shared" si="5"/>
        <v>1</v>
      </c>
    </row>
    <row r="384" spans="1:10" x14ac:dyDescent="0.55000000000000004">
      <c r="A384">
        <f>Price!L384</f>
        <v>1772146800</v>
      </c>
      <c r="B384" t="b">
        <f>AND(Diagonals!Q384=Dual_Tema!J384,Trendlines!Q384=Dual_Tema!J384,KC!R384=Dual_Tema!J384,Pinbar!I384=Dual_Tema!J384,Price!L384=Dual_Tema!J384,SR_Levels!P384=Dual_Tema!J384,Tema_Hrma_Smma!K384=Dual_Tema!J384,HA!P384=Dual_Tema!J384,ZigZag!K384=Dual_Tema!J384,ZScore!O384=Dual_Tema!J384)</f>
        <v>1</v>
      </c>
      <c r="C384" t="str">
        <f>Price!B384</f>
        <v>XAUUSD</v>
      </c>
      <c r="D384" t="b">
        <f>AND(Diagonals!B384=Dual_Tema!B384,Trendlines!B384=Dual_Tema!B384,KC!B384=Dual_Tema!B384,Pinbar!B384=Dual_Tema!B384,Price!B384=Dual_Tema!B384,SR_Levels!B384=Dual_Tema!B384,Tema_Hrma_Smma!B384=Dual_Tema!B384,HA!B384=Dual_Tema!B384,ZigZag!B384=Dual_Tema!B384,ZScore!B384=Dual_Tema!B384)</f>
        <v>1</v>
      </c>
      <c r="E384" t="str">
        <f>Price!C384</f>
        <v>M5</v>
      </c>
      <c r="F384" t="b">
        <f>AND(Diagonals!C384=Dual_Tema!C384,Trendlines!C384=Dual_Tema!C384,KC!C384=Dual_Tema!C384,Pinbar!C384=Dual_Tema!C384,Price!C384=Dual_Tema!C384,SR_Levels!C384=Dual_Tema!C384,Tema_Hrma_Smma!C384=Dual_Tema!C384,HA!C384=Dual_Tema!C384,ZigZag!C384=Dual_Tema!C384,ZScore!C384=Dual_Tema!C384)</f>
        <v>1</v>
      </c>
      <c r="G384">
        <f>Price!D384</f>
        <v>5182.18</v>
      </c>
      <c r="H384" t="b">
        <f>AND(Diagonals!D384=Dual_Tema!D384,Trendlines!D384=Dual_Tema!D384,KC!D384=Dual_Tema!D384,Pinbar!D384=Dual_Tema!D384,Price!D384=Dual_Tema!D384,SR_Levels!D384=Dual_Tema!D384,Tema_Hrma_Smma!D384=Dual_Tema!D384,HA!D384=Dual_Tema!D384,ZigZag!D384=Dual_Tema!D384,ZScore!D384=Dual_Tema!D384)</f>
        <v>1</v>
      </c>
      <c r="J384" t="b">
        <f t="shared" si="5"/>
        <v>1</v>
      </c>
    </row>
    <row r="385" spans="1:10" x14ac:dyDescent="0.55000000000000004">
      <c r="A385">
        <f>Price!L385</f>
        <v>1772147100</v>
      </c>
      <c r="B385" t="b">
        <f>AND(Diagonals!Q385=Dual_Tema!J385,Trendlines!Q385=Dual_Tema!J385,KC!R385=Dual_Tema!J385,Pinbar!I385=Dual_Tema!J385,Price!L385=Dual_Tema!J385,SR_Levels!P385=Dual_Tema!J385,Tema_Hrma_Smma!K385=Dual_Tema!J385,HA!P385=Dual_Tema!J385,ZigZag!K385=Dual_Tema!J385,ZScore!O385=Dual_Tema!J385)</f>
        <v>1</v>
      </c>
      <c r="C385" t="str">
        <f>Price!B385</f>
        <v>XAUUSD</v>
      </c>
      <c r="D385" t="b">
        <f>AND(Diagonals!B385=Dual_Tema!B385,Trendlines!B385=Dual_Tema!B385,KC!B385=Dual_Tema!B385,Pinbar!B385=Dual_Tema!B385,Price!B385=Dual_Tema!B385,SR_Levels!B385=Dual_Tema!B385,Tema_Hrma_Smma!B385=Dual_Tema!B385,HA!B385=Dual_Tema!B385,ZigZag!B385=Dual_Tema!B385,ZScore!B385=Dual_Tema!B385)</f>
        <v>1</v>
      </c>
      <c r="E385" t="str">
        <f>Price!C385</f>
        <v>M5</v>
      </c>
      <c r="F385" t="b">
        <f>AND(Diagonals!C385=Dual_Tema!C385,Trendlines!C385=Dual_Tema!C385,KC!C385=Dual_Tema!C385,Pinbar!C385=Dual_Tema!C385,Price!C385=Dual_Tema!C385,SR_Levels!C385=Dual_Tema!C385,Tema_Hrma_Smma!C385=Dual_Tema!C385,HA!C385=Dual_Tema!C385,ZigZag!C385=Dual_Tema!C385,ZScore!C385=Dual_Tema!C385)</f>
        <v>1</v>
      </c>
      <c r="G385">
        <f>Price!D385</f>
        <v>5184.67</v>
      </c>
      <c r="H385" t="b">
        <f>AND(Diagonals!D385=Dual_Tema!D385,Trendlines!D385=Dual_Tema!D385,KC!D385=Dual_Tema!D385,Pinbar!D385=Dual_Tema!D385,Price!D385=Dual_Tema!D385,SR_Levels!D385=Dual_Tema!D385,Tema_Hrma_Smma!D385=Dual_Tema!D385,HA!D385=Dual_Tema!D385,ZigZag!D385=Dual_Tema!D385,ZScore!D385=Dual_Tema!D385)</f>
        <v>1</v>
      </c>
      <c r="J385" t="b">
        <f t="shared" si="5"/>
        <v>1</v>
      </c>
    </row>
    <row r="386" spans="1:10" x14ac:dyDescent="0.55000000000000004">
      <c r="A386">
        <f>Price!L386</f>
        <v>1772147400</v>
      </c>
      <c r="B386" t="b">
        <f>AND(Diagonals!Q386=Dual_Tema!J386,Trendlines!Q386=Dual_Tema!J386,KC!R386=Dual_Tema!J386,Pinbar!I386=Dual_Tema!J386,Price!L386=Dual_Tema!J386,SR_Levels!P386=Dual_Tema!J386,Tema_Hrma_Smma!K386=Dual_Tema!J386,HA!P386=Dual_Tema!J386,ZigZag!K386=Dual_Tema!J386,ZScore!O386=Dual_Tema!J386)</f>
        <v>1</v>
      </c>
      <c r="C386" t="str">
        <f>Price!B386</f>
        <v>XAUUSD</v>
      </c>
      <c r="D386" t="b">
        <f>AND(Diagonals!B386=Dual_Tema!B386,Trendlines!B386=Dual_Tema!B386,KC!B386=Dual_Tema!B386,Pinbar!B386=Dual_Tema!B386,Price!B386=Dual_Tema!B386,SR_Levels!B386=Dual_Tema!B386,Tema_Hrma_Smma!B386=Dual_Tema!B386,HA!B386=Dual_Tema!B386,ZigZag!B386=Dual_Tema!B386,ZScore!B386=Dual_Tema!B386)</f>
        <v>1</v>
      </c>
      <c r="E386" t="str">
        <f>Price!C386</f>
        <v>M5</v>
      </c>
      <c r="F386" t="b">
        <f>AND(Diagonals!C386=Dual_Tema!C386,Trendlines!C386=Dual_Tema!C386,KC!C386=Dual_Tema!C386,Pinbar!C386=Dual_Tema!C386,Price!C386=Dual_Tema!C386,SR_Levels!C386=Dual_Tema!C386,Tema_Hrma_Smma!C386=Dual_Tema!C386,HA!C386=Dual_Tema!C386,ZigZag!C386=Dual_Tema!C386,ZScore!C386=Dual_Tema!C386)</f>
        <v>1</v>
      </c>
      <c r="G386">
        <f>Price!D386</f>
        <v>5183.99</v>
      </c>
      <c r="H386" t="b">
        <f>AND(Diagonals!D386=Dual_Tema!D386,Trendlines!D386=Dual_Tema!D386,KC!D386=Dual_Tema!D386,Pinbar!D386=Dual_Tema!D386,Price!D386=Dual_Tema!D386,SR_Levels!D386=Dual_Tema!D386,Tema_Hrma_Smma!D386=Dual_Tema!D386,HA!D386=Dual_Tema!D386,ZigZag!D386=Dual_Tema!D386,ZScore!D386=Dual_Tema!D386)</f>
        <v>1</v>
      </c>
      <c r="J386" t="b">
        <f t="shared" si="5"/>
        <v>1</v>
      </c>
    </row>
    <row r="387" spans="1:10" x14ac:dyDescent="0.55000000000000004">
      <c r="A387">
        <f>Price!L387</f>
        <v>1772147700</v>
      </c>
      <c r="B387" t="b">
        <f>AND(Diagonals!Q387=Dual_Tema!J387,Trendlines!Q387=Dual_Tema!J387,KC!R387=Dual_Tema!J387,Pinbar!I387=Dual_Tema!J387,Price!L387=Dual_Tema!J387,SR_Levels!P387=Dual_Tema!J387,Tema_Hrma_Smma!K387=Dual_Tema!J387,HA!P387=Dual_Tema!J387,ZigZag!K387=Dual_Tema!J387,ZScore!O387=Dual_Tema!J387)</f>
        <v>1</v>
      </c>
      <c r="C387" t="str">
        <f>Price!B387</f>
        <v>XAUUSD</v>
      </c>
      <c r="D387" t="b">
        <f>AND(Diagonals!B387=Dual_Tema!B387,Trendlines!B387=Dual_Tema!B387,KC!B387=Dual_Tema!B387,Pinbar!B387=Dual_Tema!B387,Price!B387=Dual_Tema!B387,SR_Levels!B387=Dual_Tema!B387,Tema_Hrma_Smma!B387=Dual_Tema!B387,HA!B387=Dual_Tema!B387,ZigZag!B387=Dual_Tema!B387,ZScore!B387=Dual_Tema!B387)</f>
        <v>1</v>
      </c>
      <c r="E387" t="str">
        <f>Price!C387</f>
        <v>M5</v>
      </c>
      <c r="F387" t="b">
        <f>AND(Diagonals!C387=Dual_Tema!C387,Trendlines!C387=Dual_Tema!C387,KC!C387=Dual_Tema!C387,Pinbar!C387=Dual_Tema!C387,Price!C387=Dual_Tema!C387,SR_Levels!C387=Dual_Tema!C387,Tema_Hrma_Smma!C387=Dual_Tema!C387,HA!C387=Dual_Tema!C387,ZigZag!C387=Dual_Tema!C387,ZScore!C387=Dual_Tema!C387)</f>
        <v>1</v>
      </c>
      <c r="G387">
        <f>Price!D387</f>
        <v>5183.7700000000004</v>
      </c>
      <c r="H387" t="b">
        <f>AND(Diagonals!D387=Dual_Tema!D387,Trendlines!D387=Dual_Tema!D387,KC!D387=Dual_Tema!D387,Pinbar!D387=Dual_Tema!D387,Price!D387=Dual_Tema!D387,SR_Levels!D387=Dual_Tema!D387,Tema_Hrma_Smma!D387=Dual_Tema!D387,HA!D387=Dual_Tema!D387,ZigZag!D387=Dual_Tema!D387,ZScore!D387=Dual_Tema!D387)</f>
        <v>1</v>
      </c>
      <c r="J387" t="b">
        <f t="shared" ref="J387:J450" si="6">AND(B387=TRUE,D387=TRUE,F387=TRUE,H387=TRUE)</f>
        <v>1</v>
      </c>
    </row>
    <row r="388" spans="1:10" x14ac:dyDescent="0.55000000000000004">
      <c r="A388">
        <f>Price!L388</f>
        <v>1772148000</v>
      </c>
      <c r="B388" t="b">
        <f>AND(Diagonals!Q388=Dual_Tema!J388,Trendlines!Q388=Dual_Tema!J388,KC!R388=Dual_Tema!J388,Pinbar!I388=Dual_Tema!J388,Price!L388=Dual_Tema!J388,SR_Levels!P388=Dual_Tema!J388,Tema_Hrma_Smma!K388=Dual_Tema!J388,HA!P388=Dual_Tema!J388,ZigZag!K388=Dual_Tema!J388,ZScore!O388=Dual_Tema!J388)</f>
        <v>1</v>
      </c>
      <c r="C388" t="str">
        <f>Price!B388</f>
        <v>XAUUSD</v>
      </c>
      <c r="D388" t="b">
        <f>AND(Diagonals!B388=Dual_Tema!B388,Trendlines!B388=Dual_Tema!B388,KC!B388=Dual_Tema!B388,Pinbar!B388=Dual_Tema!B388,Price!B388=Dual_Tema!B388,SR_Levels!B388=Dual_Tema!B388,Tema_Hrma_Smma!B388=Dual_Tema!B388,HA!B388=Dual_Tema!B388,ZigZag!B388=Dual_Tema!B388,ZScore!B388=Dual_Tema!B388)</f>
        <v>1</v>
      </c>
      <c r="E388" t="str">
        <f>Price!C388</f>
        <v>M5</v>
      </c>
      <c r="F388" t="b">
        <f>AND(Diagonals!C388=Dual_Tema!C388,Trendlines!C388=Dual_Tema!C388,KC!C388=Dual_Tema!C388,Pinbar!C388=Dual_Tema!C388,Price!C388=Dual_Tema!C388,SR_Levels!C388=Dual_Tema!C388,Tema_Hrma_Smma!C388=Dual_Tema!C388,HA!C388=Dual_Tema!C388,ZigZag!C388=Dual_Tema!C388,ZScore!C388=Dual_Tema!C388)</f>
        <v>1</v>
      </c>
      <c r="G388">
        <f>Price!D388</f>
        <v>5183.6899999999996</v>
      </c>
      <c r="H388" t="b">
        <f>AND(Diagonals!D388=Dual_Tema!D388,Trendlines!D388=Dual_Tema!D388,KC!D388=Dual_Tema!D388,Pinbar!D388=Dual_Tema!D388,Price!D388=Dual_Tema!D388,SR_Levels!D388=Dual_Tema!D388,Tema_Hrma_Smma!D388=Dual_Tema!D388,HA!D388=Dual_Tema!D388,ZigZag!D388=Dual_Tema!D388,ZScore!D388=Dual_Tema!D388)</f>
        <v>1</v>
      </c>
      <c r="J388" t="b">
        <f t="shared" si="6"/>
        <v>1</v>
      </c>
    </row>
    <row r="389" spans="1:10" x14ac:dyDescent="0.55000000000000004">
      <c r="A389">
        <f>Price!L389</f>
        <v>1772148300</v>
      </c>
      <c r="B389" t="b">
        <f>AND(Diagonals!Q389=Dual_Tema!J389,Trendlines!Q389=Dual_Tema!J389,KC!R389=Dual_Tema!J389,Pinbar!I389=Dual_Tema!J389,Price!L389=Dual_Tema!J389,SR_Levels!P389=Dual_Tema!J389,Tema_Hrma_Smma!K389=Dual_Tema!J389,HA!P389=Dual_Tema!J389,ZigZag!K389=Dual_Tema!J389,ZScore!O389=Dual_Tema!J389)</f>
        <v>1</v>
      </c>
      <c r="C389" t="str">
        <f>Price!B389</f>
        <v>XAUUSD</v>
      </c>
      <c r="D389" t="b">
        <f>AND(Diagonals!B389=Dual_Tema!B389,Trendlines!B389=Dual_Tema!B389,KC!B389=Dual_Tema!B389,Pinbar!B389=Dual_Tema!B389,Price!B389=Dual_Tema!B389,SR_Levels!B389=Dual_Tema!B389,Tema_Hrma_Smma!B389=Dual_Tema!B389,HA!B389=Dual_Tema!B389,ZigZag!B389=Dual_Tema!B389,ZScore!B389=Dual_Tema!B389)</f>
        <v>1</v>
      </c>
      <c r="E389" t="str">
        <f>Price!C389</f>
        <v>M5</v>
      </c>
      <c r="F389" t="b">
        <f>AND(Diagonals!C389=Dual_Tema!C389,Trendlines!C389=Dual_Tema!C389,KC!C389=Dual_Tema!C389,Pinbar!C389=Dual_Tema!C389,Price!C389=Dual_Tema!C389,SR_Levels!C389=Dual_Tema!C389,Tema_Hrma_Smma!C389=Dual_Tema!C389,HA!C389=Dual_Tema!C389,ZigZag!C389=Dual_Tema!C389,ZScore!C389=Dual_Tema!C389)</f>
        <v>1</v>
      </c>
      <c r="G389">
        <f>Price!D389</f>
        <v>5184</v>
      </c>
      <c r="H389" t="b">
        <f>AND(Diagonals!D389=Dual_Tema!D389,Trendlines!D389=Dual_Tema!D389,KC!D389=Dual_Tema!D389,Pinbar!D389=Dual_Tema!D389,Price!D389=Dual_Tema!D389,SR_Levels!D389=Dual_Tema!D389,Tema_Hrma_Smma!D389=Dual_Tema!D389,HA!D389=Dual_Tema!D389,ZigZag!D389=Dual_Tema!D389,ZScore!D389=Dual_Tema!D389)</f>
        <v>1</v>
      </c>
      <c r="J389" t="b">
        <f t="shared" si="6"/>
        <v>1</v>
      </c>
    </row>
    <row r="390" spans="1:10" x14ac:dyDescent="0.55000000000000004">
      <c r="A390">
        <f>Price!L390</f>
        <v>1772148600</v>
      </c>
      <c r="B390" t="b">
        <f>AND(Diagonals!Q390=Dual_Tema!J390,Trendlines!Q390=Dual_Tema!J390,KC!R390=Dual_Tema!J390,Pinbar!I390=Dual_Tema!J390,Price!L390=Dual_Tema!J390,SR_Levels!P390=Dual_Tema!J390,Tema_Hrma_Smma!K390=Dual_Tema!J390,HA!P390=Dual_Tema!J390,ZigZag!K390=Dual_Tema!J390,ZScore!O390=Dual_Tema!J390)</f>
        <v>1</v>
      </c>
      <c r="C390" t="str">
        <f>Price!B390</f>
        <v>XAUUSD</v>
      </c>
      <c r="D390" t="b">
        <f>AND(Diagonals!B390=Dual_Tema!B390,Trendlines!B390=Dual_Tema!B390,KC!B390=Dual_Tema!B390,Pinbar!B390=Dual_Tema!B390,Price!B390=Dual_Tema!B390,SR_Levels!B390=Dual_Tema!B390,Tema_Hrma_Smma!B390=Dual_Tema!B390,HA!B390=Dual_Tema!B390,ZigZag!B390=Dual_Tema!B390,ZScore!B390=Dual_Tema!B390)</f>
        <v>1</v>
      </c>
      <c r="E390" t="str">
        <f>Price!C390</f>
        <v>M5</v>
      </c>
      <c r="F390" t="b">
        <f>AND(Diagonals!C390=Dual_Tema!C390,Trendlines!C390=Dual_Tema!C390,KC!C390=Dual_Tema!C390,Pinbar!C390=Dual_Tema!C390,Price!C390=Dual_Tema!C390,SR_Levels!C390=Dual_Tema!C390,Tema_Hrma_Smma!C390=Dual_Tema!C390,HA!C390=Dual_Tema!C390,ZigZag!C390=Dual_Tema!C390,ZScore!C390=Dual_Tema!C390)</f>
        <v>1</v>
      </c>
      <c r="G390">
        <f>Price!D390</f>
        <v>5183.32</v>
      </c>
      <c r="H390" t="b">
        <f>AND(Diagonals!D390=Dual_Tema!D390,Trendlines!D390=Dual_Tema!D390,KC!D390=Dual_Tema!D390,Pinbar!D390=Dual_Tema!D390,Price!D390=Dual_Tema!D390,SR_Levels!D390=Dual_Tema!D390,Tema_Hrma_Smma!D390=Dual_Tema!D390,HA!D390=Dual_Tema!D390,ZigZag!D390=Dual_Tema!D390,ZScore!D390=Dual_Tema!D390)</f>
        <v>1</v>
      </c>
      <c r="J390" t="b">
        <f t="shared" si="6"/>
        <v>1</v>
      </c>
    </row>
    <row r="391" spans="1:10" x14ac:dyDescent="0.55000000000000004">
      <c r="A391">
        <f>Price!L391</f>
        <v>1772148900</v>
      </c>
      <c r="B391" t="b">
        <f>AND(Diagonals!Q391=Dual_Tema!J391,Trendlines!Q391=Dual_Tema!J391,KC!R391=Dual_Tema!J391,Pinbar!I391=Dual_Tema!J391,Price!L391=Dual_Tema!J391,SR_Levels!P391=Dual_Tema!J391,Tema_Hrma_Smma!K391=Dual_Tema!J391,HA!P391=Dual_Tema!J391,ZigZag!K391=Dual_Tema!J391,ZScore!O391=Dual_Tema!J391)</f>
        <v>1</v>
      </c>
      <c r="C391" t="str">
        <f>Price!B391</f>
        <v>XAUUSD</v>
      </c>
      <c r="D391" t="b">
        <f>AND(Diagonals!B391=Dual_Tema!B391,Trendlines!B391=Dual_Tema!B391,KC!B391=Dual_Tema!B391,Pinbar!B391=Dual_Tema!B391,Price!B391=Dual_Tema!B391,SR_Levels!B391=Dual_Tema!B391,Tema_Hrma_Smma!B391=Dual_Tema!B391,HA!B391=Dual_Tema!B391,ZigZag!B391=Dual_Tema!B391,ZScore!B391=Dual_Tema!B391)</f>
        <v>1</v>
      </c>
      <c r="E391" t="str">
        <f>Price!C391</f>
        <v>M5</v>
      </c>
      <c r="F391" t="b">
        <f>AND(Diagonals!C391=Dual_Tema!C391,Trendlines!C391=Dual_Tema!C391,KC!C391=Dual_Tema!C391,Pinbar!C391=Dual_Tema!C391,Price!C391=Dual_Tema!C391,SR_Levels!C391=Dual_Tema!C391,Tema_Hrma_Smma!C391=Dual_Tema!C391,HA!C391=Dual_Tema!C391,ZigZag!C391=Dual_Tema!C391,ZScore!C391=Dual_Tema!C391)</f>
        <v>1</v>
      </c>
      <c r="G391">
        <f>Price!D391</f>
        <v>5187.21</v>
      </c>
      <c r="H391" t="b">
        <f>AND(Diagonals!D391=Dual_Tema!D391,Trendlines!D391=Dual_Tema!D391,KC!D391=Dual_Tema!D391,Pinbar!D391=Dual_Tema!D391,Price!D391=Dual_Tema!D391,SR_Levels!D391=Dual_Tema!D391,Tema_Hrma_Smma!D391=Dual_Tema!D391,HA!D391=Dual_Tema!D391,ZigZag!D391=Dual_Tema!D391,ZScore!D391=Dual_Tema!D391)</f>
        <v>1</v>
      </c>
      <c r="J391" t="b">
        <f t="shared" si="6"/>
        <v>1</v>
      </c>
    </row>
    <row r="392" spans="1:10" x14ac:dyDescent="0.55000000000000004">
      <c r="A392">
        <f>Price!L392</f>
        <v>1772149200</v>
      </c>
      <c r="B392" t="b">
        <f>AND(Diagonals!Q392=Dual_Tema!J392,Trendlines!Q392=Dual_Tema!J392,KC!R392=Dual_Tema!J392,Pinbar!I392=Dual_Tema!J392,Price!L392=Dual_Tema!J392,SR_Levels!P392=Dual_Tema!J392,Tema_Hrma_Smma!K392=Dual_Tema!J392,HA!P392=Dual_Tema!J392,ZigZag!K392=Dual_Tema!J392,ZScore!O392=Dual_Tema!J392)</f>
        <v>1</v>
      </c>
      <c r="C392" t="str">
        <f>Price!B392</f>
        <v>XAUUSD</v>
      </c>
      <c r="D392" t="b">
        <f>AND(Diagonals!B392=Dual_Tema!B392,Trendlines!B392=Dual_Tema!B392,KC!B392=Dual_Tema!B392,Pinbar!B392=Dual_Tema!B392,Price!B392=Dual_Tema!B392,SR_Levels!B392=Dual_Tema!B392,Tema_Hrma_Smma!B392=Dual_Tema!B392,HA!B392=Dual_Tema!B392,ZigZag!B392=Dual_Tema!B392,ZScore!B392=Dual_Tema!B392)</f>
        <v>1</v>
      </c>
      <c r="E392" t="str">
        <f>Price!C392</f>
        <v>M5</v>
      </c>
      <c r="F392" t="b">
        <f>AND(Diagonals!C392=Dual_Tema!C392,Trendlines!C392=Dual_Tema!C392,KC!C392=Dual_Tema!C392,Pinbar!C392=Dual_Tema!C392,Price!C392=Dual_Tema!C392,SR_Levels!C392=Dual_Tema!C392,Tema_Hrma_Smma!C392=Dual_Tema!C392,HA!C392=Dual_Tema!C392,ZigZag!C392=Dual_Tema!C392,ZScore!C392=Dual_Tema!C392)</f>
        <v>1</v>
      </c>
      <c r="G392">
        <f>Price!D392</f>
        <v>5186.0200000000004</v>
      </c>
      <c r="H392" t="b">
        <f>AND(Diagonals!D392=Dual_Tema!D392,Trendlines!D392=Dual_Tema!D392,KC!D392=Dual_Tema!D392,Pinbar!D392=Dual_Tema!D392,Price!D392=Dual_Tema!D392,SR_Levels!D392=Dual_Tema!D392,Tema_Hrma_Smma!D392=Dual_Tema!D392,HA!D392=Dual_Tema!D392,ZigZag!D392=Dual_Tema!D392,ZScore!D392=Dual_Tema!D392)</f>
        <v>1</v>
      </c>
      <c r="J392" t="b">
        <f t="shared" si="6"/>
        <v>1</v>
      </c>
    </row>
    <row r="393" spans="1:10" x14ac:dyDescent="0.55000000000000004">
      <c r="A393">
        <f>Price!L393</f>
        <v>1772149500</v>
      </c>
      <c r="B393" t="b">
        <f>AND(Diagonals!Q393=Dual_Tema!J393,Trendlines!Q393=Dual_Tema!J393,KC!R393=Dual_Tema!J393,Pinbar!I393=Dual_Tema!J393,Price!L393=Dual_Tema!J393,SR_Levels!P393=Dual_Tema!J393,Tema_Hrma_Smma!K393=Dual_Tema!J393,HA!P393=Dual_Tema!J393,ZigZag!K393=Dual_Tema!J393,ZScore!O393=Dual_Tema!J393)</f>
        <v>1</v>
      </c>
      <c r="C393" t="str">
        <f>Price!B393</f>
        <v>XAUUSD</v>
      </c>
      <c r="D393" t="b">
        <f>AND(Diagonals!B393=Dual_Tema!B393,Trendlines!B393=Dual_Tema!B393,KC!B393=Dual_Tema!B393,Pinbar!B393=Dual_Tema!B393,Price!B393=Dual_Tema!B393,SR_Levels!B393=Dual_Tema!B393,Tema_Hrma_Smma!B393=Dual_Tema!B393,HA!B393=Dual_Tema!B393,ZigZag!B393=Dual_Tema!B393,ZScore!B393=Dual_Tema!B393)</f>
        <v>1</v>
      </c>
      <c r="E393" t="str">
        <f>Price!C393</f>
        <v>M5</v>
      </c>
      <c r="F393" t="b">
        <f>AND(Diagonals!C393=Dual_Tema!C393,Trendlines!C393=Dual_Tema!C393,KC!C393=Dual_Tema!C393,Pinbar!C393=Dual_Tema!C393,Price!C393=Dual_Tema!C393,SR_Levels!C393=Dual_Tema!C393,Tema_Hrma_Smma!C393=Dual_Tema!C393,HA!C393=Dual_Tema!C393,ZigZag!C393=Dual_Tema!C393,ZScore!C393=Dual_Tema!C393)</f>
        <v>1</v>
      </c>
      <c r="G393">
        <f>Price!D393</f>
        <v>5183.96</v>
      </c>
      <c r="H393" t="b">
        <f>AND(Diagonals!D393=Dual_Tema!D393,Trendlines!D393=Dual_Tema!D393,KC!D393=Dual_Tema!D393,Pinbar!D393=Dual_Tema!D393,Price!D393=Dual_Tema!D393,SR_Levels!D393=Dual_Tema!D393,Tema_Hrma_Smma!D393=Dual_Tema!D393,HA!D393=Dual_Tema!D393,ZigZag!D393=Dual_Tema!D393,ZScore!D393=Dual_Tema!D393)</f>
        <v>1</v>
      </c>
      <c r="J393" t="b">
        <f t="shared" si="6"/>
        <v>1</v>
      </c>
    </row>
    <row r="394" spans="1:10" x14ac:dyDescent="0.55000000000000004">
      <c r="A394">
        <f>Price!L394</f>
        <v>1772149800</v>
      </c>
      <c r="B394" t="b">
        <f>AND(Diagonals!Q394=Dual_Tema!J394,Trendlines!Q394=Dual_Tema!J394,KC!R394=Dual_Tema!J394,Pinbar!I394=Dual_Tema!J394,Price!L394=Dual_Tema!J394,SR_Levels!P394=Dual_Tema!J394,Tema_Hrma_Smma!K394=Dual_Tema!J394,HA!P394=Dual_Tema!J394,ZigZag!K394=Dual_Tema!J394,ZScore!O394=Dual_Tema!J394)</f>
        <v>1</v>
      </c>
      <c r="C394" t="str">
        <f>Price!B394</f>
        <v>XAUUSD</v>
      </c>
      <c r="D394" t="b">
        <f>AND(Diagonals!B394=Dual_Tema!B394,Trendlines!B394=Dual_Tema!B394,KC!B394=Dual_Tema!B394,Pinbar!B394=Dual_Tema!B394,Price!B394=Dual_Tema!B394,SR_Levels!B394=Dual_Tema!B394,Tema_Hrma_Smma!B394=Dual_Tema!B394,HA!B394=Dual_Tema!B394,ZigZag!B394=Dual_Tema!B394,ZScore!B394=Dual_Tema!B394)</f>
        <v>1</v>
      </c>
      <c r="E394" t="str">
        <f>Price!C394</f>
        <v>M5</v>
      </c>
      <c r="F394" t="b">
        <f>AND(Diagonals!C394=Dual_Tema!C394,Trendlines!C394=Dual_Tema!C394,KC!C394=Dual_Tema!C394,Pinbar!C394=Dual_Tema!C394,Price!C394=Dual_Tema!C394,SR_Levels!C394=Dual_Tema!C394,Tema_Hrma_Smma!C394=Dual_Tema!C394,HA!C394=Dual_Tema!C394,ZigZag!C394=Dual_Tema!C394,ZScore!C394=Dual_Tema!C394)</f>
        <v>1</v>
      </c>
      <c r="G394">
        <f>Price!D394</f>
        <v>5184.93</v>
      </c>
      <c r="H394" t="b">
        <f>AND(Diagonals!D394=Dual_Tema!D394,Trendlines!D394=Dual_Tema!D394,KC!D394=Dual_Tema!D394,Pinbar!D394=Dual_Tema!D394,Price!D394=Dual_Tema!D394,SR_Levels!D394=Dual_Tema!D394,Tema_Hrma_Smma!D394=Dual_Tema!D394,HA!D394=Dual_Tema!D394,ZigZag!D394=Dual_Tema!D394,ZScore!D394=Dual_Tema!D394)</f>
        <v>1</v>
      </c>
      <c r="J394" t="b">
        <f t="shared" si="6"/>
        <v>1</v>
      </c>
    </row>
    <row r="395" spans="1:10" x14ac:dyDescent="0.55000000000000004">
      <c r="A395">
        <f>Price!L395</f>
        <v>1772150100</v>
      </c>
      <c r="B395" t="b">
        <f>AND(Diagonals!Q395=Dual_Tema!J395,Trendlines!Q395=Dual_Tema!J395,KC!R395=Dual_Tema!J395,Pinbar!I395=Dual_Tema!J395,Price!L395=Dual_Tema!J395,SR_Levels!P395=Dual_Tema!J395,Tema_Hrma_Smma!K395=Dual_Tema!J395,HA!P395=Dual_Tema!J395,ZigZag!K395=Dual_Tema!J395,ZScore!O395=Dual_Tema!J395)</f>
        <v>1</v>
      </c>
      <c r="C395" t="str">
        <f>Price!B395</f>
        <v>XAUUSD</v>
      </c>
      <c r="D395" t="b">
        <f>AND(Diagonals!B395=Dual_Tema!B395,Trendlines!B395=Dual_Tema!B395,KC!B395=Dual_Tema!B395,Pinbar!B395=Dual_Tema!B395,Price!B395=Dual_Tema!B395,SR_Levels!B395=Dual_Tema!B395,Tema_Hrma_Smma!B395=Dual_Tema!B395,HA!B395=Dual_Tema!B395,ZigZag!B395=Dual_Tema!B395,ZScore!B395=Dual_Tema!B395)</f>
        <v>1</v>
      </c>
      <c r="E395" t="str">
        <f>Price!C395</f>
        <v>M5</v>
      </c>
      <c r="F395" t="b">
        <f>AND(Diagonals!C395=Dual_Tema!C395,Trendlines!C395=Dual_Tema!C395,KC!C395=Dual_Tema!C395,Pinbar!C395=Dual_Tema!C395,Price!C395=Dual_Tema!C395,SR_Levels!C395=Dual_Tema!C395,Tema_Hrma_Smma!C395=Dual_Tema!C395,HA!C395=Dual_Tema!C395,ZigZag!C395=Dual_Tema!C395,ZScore!C395=Dual_Tema!C395)</f>
        <v>1</v>
      </c>
      <c r="G395">
        <f>Price!D395</f>
        <v>5184.6099999999997</v>
      </c>
      <c r="H395" t="b">
        <f>AND(Diagonals!D395=Dual_Tema!D395,Trendlines!D395=Dual_Tema!D395,KC!D395=Dual_Tema!D395,Pinbar!D395=Dual_Tema!D395,Price!D395=Dual_Tema!D395,SR_Levels!D395=Dual_Tema!D395,Tema_Hrma_Smma!D395=Dual_Tema!D395,HA!D395=Dual_Tema!D395,ZigZag!D395=Dual_Tema!D395,ZScore!D395=Dual_Tema!D395)</f>
        <v>1</v>
      </c>
      <c r="J395" t="b">
        <f t="shared" si="6"/>
        <v>1</v>
      </c>
    </row>
    <row r="396" spans="1:10" x14ac:dyDescent="0.55000000000000004">
      <c r="A396">
        <f>Price!L396</f>
        <v>1772150400</v>
      </c>
      <c r="B396" t="b">
        <f>AND(Diagonals!Q396=Dual_Tema!J396,Trendlines!Q396=Dual_Tema!J396,KC!R396=Dual_Tema!J396,Pinbar!I396=Dual_Tema!J396,Price!L396=Dual_Tema!J396,SR_Levels!P396=Dual_Tema!J396,Tema_Hrma_Smma!K396=Dual_Tema!J396,HA!P396=Dual_Tema!J396,ZigZag!K396=Dual_Tema!J396,ZScore!O396=Dual_Tema!J396)</f>
        <v>1</v>
      </c>
      <c r="C396" t="str">
        <f>Price!B396</f>
        <v>XAUUSD</v>
      </c>
      <c r="D396" t="b">
        <f>AND(Diagonals!B396=Dual_Tema!B396,Trendlines!B396=Dual_Tema!B396,KC!B396=Dual_Tema!B396,Pinbar!B396=Dual_Tema!B396,Price!B396=Dual_Tema!B396,SR_Levels!B396=Dual_Tema!B396,Tema_Hrma_Smma!B396=Dual_Tema!B396,HA!B396=Dual_Tema!B396,ZigZag!B396=Dual_Tema!B396,ZScore!B396=Dual_Tema!B396)</f>
        <v>1</v>
      </c>
      <c r="E396" t="str">
        <f>Price!C396</f>
        <v>M5</v>
      </c>
      <c r="F396" t="b">
        <f>AND(Diagonals!C396=Dual_Tema!C396,Trendlines!C396=Dual_Tema!C396,KC!C396=Dual_Tema!C396,Pinbar!C396=Dual_Tema!C396,Price!C396=Dual_Tema!C396,SR_Levels!C396=Dual_Tema!C396,Tema_Hrma_Smma!C396=Dual_Tema!C396,HA!C396=Dual_Tema!C396,ZigZag!C396=Dual_Tema!C396,ZScore!C396=Dual_Tema!C396)</f>
        <v>1</v>
      </c>
      <c r="G396">
        <f>Price!D396</f>
        <v>5180.24</v>
      </c>
      <c r="H396" t="b">
        <f>AND(Diagonals!D396=Dual_Tema!D396,Trendlines!D396=Dual_Tema!D396,KC!D396=Dual_Tema!D396,Pinbar!D396=Dual_Tema!D396,Price!D396=Dual_Tema!D396,SR_Levels!D396=Dual_Tema!D396,Tema_Hrma_Smma!D396=Dual_Tema!D396,HA!D396=Dual_Tema!D396,ZigZag!D396=Dual_Tema!D396,ZScore!D396=Dual_Tema!D396)</f>
        <v>1</v>
      </c>
      <c r="J396" t="b">
        <f t="shared" si="6"/>
        <v>1</v>
      </c>
    </row>
    <row r="397" spans="1:10" x14ac:dyDescent="0.55000000000000004">
      <c r="A397">
        <f>Price!L397</f>
        <v>1772150700</v>
      </c>
      <c r="B397" t="b">
        <f>AND(Diagonals!Q397=Dual_Tema!J397,Trendlines!Q397=Dual_Tema!J397,KC!R397=Dual_Tema!J397,Pinbar!I397=Dual_Tema!J397,Price!L397=Dual_Tema!J397,SR_Levels!P397=Dual_Tema!J397,Tema_Hrma_Smma!K397=Dual_Tema!J397,HA!P397=Dual_Tema!J397,ZigZag!K397=Dual_Tema!J397,ZScore!O397=Dual_Tema!J397)</f>
        <v>1</v>
      </c>
      <c r="C397" t="str">
        <f>Price!B397</f>
        <v>XAUUSD</v>
      </c>
      <c r="D397" t="b">
        <f>AND(Diagonals!B397=Dual_Tema!B397,Trendlines!B397=Dual_Tema!B397,KC!B397=Dual_Tema!B397,Pinbar!B397=Dual_Tema!B397,Price!B397=Dual_Tema!B397,SR_Levels!B397=Dual_Tema!B397,Tema_Hrma_Smma!B397=Dual_Tema!B397,HA!B397=Dual_Tema!B397,ZigZag!B397=Dual_Tema!B397,ZScore!B397=Dual_Tema!B397)</f>
        <v>1</v>
      </c>
      <c r="E397" t="str">
        <f>Price!C397</f>
        <v>M5</v>
      </c>
      <c r="F397" t="b">
        <f>AND(Diagonals!C397=Dual_Tema!C397,Trendlines!C397=Dual_Tema!C397,KC!C397=Dual_Tema!C397,Pinbar!C397=Dual_Tema!C397,Price!C397=Dual_Tema!C397,SR_Levels!C397=Dual_Tema!C397,Tema_Hrma_Smma!C397=Dual_Tema!C397,HA!C397=Dual_Tema!C397,ZigZag!C397=Dual_Tema!C397,ZScore!C397=Dual_Tema!C397)</f>
        <v>1</v>
      </c>
      <c r="G397">
        <f>Price!D397</f>
        <v>5182.68</v>
      </c>
      <c r="H397" t="b">
        <f>AND(Diagonals!D397=Dual_Tema!D397,Trendlines!D397=Dual_Tema!D397,KC!D397=Dual_Tema!D397,Pinbar!D397=Dual_Tema!D397,Price!D397=Dual_Tema!D397,SR_Levels!D397=Dual_Tema!D397,Tema_Hrma_Smma!D397=Dual_Tema!D397,HA!D397=Dual_Tema!D397,ZigZag!D397=Dual_Tema!D397,ZScore!D397=Dual_Tema!D397)</f>
        <v>1</v>
      </c>
      <c r="J397" t="b">
        <f t="shared" si="6"/>
        <v>1</v>
      </c>
    </row>
    <row r="398" spans="1:10" x14ac:dyDescent="0.55000000000000004">
      <c r="A398">
        <f>Price!L398</f>
        <v>1772151000</v>
      </c>
      <c r="B398" t="b">
        <f>AND(Diagonals!Q398=Dual_Tema!J398,Trendlines!Q398=Dual_Tema!J398,KC!R398=Dual_Tema!J398,Pinbar!I398=Dual_Tema!J398,Price!L398=Dual_Tema!J398,SR_Levels!P398=Dual_Tema!J398,Tema_Hrma_Smma!K398=Dual_Tema!J398,HA!P398=Dual_Tema!J398,ZigZag!K398=Dual_Tema!J398,ZScore!O398=Dual_Tema!J398)</f>
        <v>1</v>
      </c>
      <c r="C398" t="str">
        <f>Price!B398</f>
        <v>XAUUSD</v>
      </c>
      <c r="D398" t="b">
        <f>AND(Diagonals!B398=Dual_Tema!B398,Trendlines!B398=Dual_Tema!B398,KC!B398=Dual_Tema!B398,Pinbar!B398=Dual_Tema!B398,Price!B398=Dual_Tema!B398,SR_Levels!B398=Dual_Tema!B398,Tema_Hrma_Smma!B398=Dual_Tema!B398,HA!B398=Dual_Tema!B398,ZigZag!B398=Dual_Tema!B398,ZScore!B398=Dual_Tema!B398)</f>
        <v>1</v>
      </c>
      <c r="E398" t="str">
        <f>Price!C398</f>
        <v>M5</v>
      </c>
      <c r="F398" t="b">
        <f>AND(Diagonals!C398=Dual_Tema!C398,Trendlines!C398=Dual_Tema!C398,KC!C398=Dual_Tema!C398,Pinbar!C398=Dual_Tema!C398,Price!C398=Dual_Tema!C398,SR_Levels!C398=Dual_Tema!C398,Tema_Hrma_Smma!C398=Dual_Tema!C398,HA!C398=Dual_Tema!C398,ZigZag!C398=Dual_Tema!C398,ZScore!C398=Dual_Tema!C398)</f>
        <v>1</v>
      </c>
      <c r="G398">
        <f>Price!D398</f>
        <v>5185.8900000000003</v>
      </c>
      <c r="H398" t="b">
        <f>AND(Diagonals!D398=Dual_Tema!D398,Trendlines!D398=Dual_Tema!D398,KC!D398=Dual_Tema!D398,Pinbar!D398=Dual_Tema!D398,Price!D398=Dual_Tema!D398,SR_Levels!D398=Dual_Tema!D398,Tema_Hrma_Smma!D398=Dual_Tema!D398,HA!D398=Dual_Tema!D398,ZigZag!D398=Dual_Tema!D398,ZScore!D398=Dual_Tema!D398)</f>
        <v>1</v>
      </c>
      <c r="J398" t="b">
        <f t="shared" si="6"/>
        <v>1</v>
      </c>
    </row>
    <row r="399" spans="1:10" x14ac:dyDescent="0.55000000000000004">
      <c r="A399">
        <f>Price!L399</f>
        <v>1772151300</v>
      </c>
      <c r="B399" t="b">
        <f>AND(Diagonals!Q399=Dual_Tema!J399,Trendlines!Q399=Dual_Tema!J399,KC!R399=Dual_Tema!J399,Pinbar!I399=Dual_Tema!J399,Price!L399=Dual_Tema!J399,SR_Levels!P399=Dual_Tema!J399,Tema_Hrma_Smma!K399=Dual_Tema!J399,HA!P399=Dual_Tema!J399,ZigZag!K399=Dual_Tema!J399,ZScore!O399=Dual_Tema!J399)</f>
        <v>1</v>
      </c>
      <c r="C399" t="str">
        <f>Price!B399</f>
        <v>XAUUSD</v>
      </c>
      <c r="D399" t="b">
        <f>AND(Diagonals!B399=Dual_Tema!B399,Trendlines!B399=Dual_Tema!B399,KC!B399=Dual_Tema!B399,Pinbar!B399=Dual_Tema!B399,Price!B399=Dual_Tema!B399,SR_Levels!B399=Dual_Tema!B399,Tema_Hrma_Smma!B399=Dual_Tema!B399,HA!B399=Dual_Tema!B399,ZigZag!B399=Dual_Tema!B399,ZScore!B399=Dual_Tema!B399)</f>
        <v>1</v>
      </c>
      <c r="E399" t="str">
        <f>Price!C399</f>
        <v>M5</v>
      </c>
      <c r="F399" t="b">
        <f>AND(Diagonals!C399=Dual_Tema!C399,Trendlines!C399=Dual_Tema!C399,KC!C399=Dual_Tema!C399,Pinbar!C399=Dual_Tema!C399,Price!C399=Dual_Tema!C399,SR_Levels!C399=Dual_Tema!C399,Tema_Hrma_Smma!C399=Dual_Tema!C399,HA!C399=Dual_Tema!C399,ZigZag!C399=Dual_Tema!C399,ZScore!C399=Dual_Tema!C399)</f>
        <v>1</v>
      </c>
      <c r="G399">
        <f>Price!D399</f>
        <v>5189.28</v>
      </c>
      <c r="H399" t="b">
        <f>AND(Diagonals!D399=Dual_Tema!D399,Trendlines!D399=Dual_Tema!D399,KC!D399=Dual_Tema!D399,Pinbar!D399=Dual_Tema!D399,Price!D399=Dual_Tema!D399,SR_Levels!D399=Dual_Tema!D399,Tema_Hrma_Smma!D399=Dual_Tema!D399,HA!D399=Dual_Tema!D399,ZigZag!D399=Dual_Tema!D399,ZScore!D399=Dual_Tema!D399)</f>
        <v>1</v>
      </c>
      <c r="J399" t="b">
        <f t="shared" si="6"/>
        <v>1</v>
      </c>
    </row>
    <row r="400" spans="1:10" x14ac:dyDescent="0.55000000000000004">
      <c r="A400">
        <f>Price!L400</f>
        <v>1772151600</v>
      </c>
      <c r="B400" t="b">
        <f>AND(Diagonals!Q400=Dual_Tema!J400,Trendlines!Q400=Dual_Tema!J400,KC!R400=Dual_Tema!J400,Pinbar!I400=Dual_Tema!J400,Price!L400=Dual_Tema!J400,SR_Levels!P400=Dual_Tema!J400,Tema_Hrma_Smma!K400=Dual_Tema!J400,HA!P400=Dual_Tema!J400,ZigZag!K400=Dual_Tema!J400,ZScore!O400=Dual_Tema!J400)</f>
        <v>1</v>
      </c>
      <c r="C400" t="str">
        <f>Price!B400</f>
        <v>XAUUSD</v>
      </c>
      <c r="D400" t="b">
        <f>AND(Diagonals!B400=Dual_Tema!B400,Trendlines!B400=Dual_Tema!B400,KC!B400=Dual_Tema!B400,Pinbar!B400=Dual_Tema!B400,Price!B400=Dual_Tema!B400,SR_Levels!B400=Dual_Tema!B400,Tema_Hrma_Smma!B400=Dual_Tema!B400,HA!B400=Dual_Tema!B400,ZigZag!B400=Dual_Tema!B400,ZScore!B400=Dual_Tema!B400)</f>
        <v>1</v>
      </c>
      <c r="E400" t="str">
        <f>Price!C400</f>
        <v>M5</v>
      </c>
      <c r="F400" t="b">
        <f>AND(Diagonals!C400=Dual_Tema!C400,Trendlines!C400=Dual_Tema!C400,KC!C400=Dual_Tema!C400,Pinbar!C400=Dual_Tema!C400,Price!C400=Dual_Tema!C400,SR_Levels!C400=Dual_Tema!C400,Tema_Hrma_Smma!C400=Dual_Tema!C400,HA!C400=Dual_Tema!C400,ZigZag!C400=Dual_Tema!C400,ZScore!C400=Dual_Tema!C400)</f>
        <v>1</v>
      </c>
      <c r="G400">
        <f>Price!D400</f>
        <v>5192.47</v>
      </c>
      <c r="H400" t="b">
        <f>AND(Diagonals!D400=Dual_Tema!D400,Trendlines!D400=Dual_Tema!D400,KC!D400=Dual_Tema!D400,Pinbar!D400=Dual_Tema!D400,Price!D400=Dual_Tema!D400,SR_Levels!D400=Dual_Tema!D400,Tema_Hrma_Smma!D400=Dual_Tema!D400,HA!D400=Dual_Tema!D400,ZigZag!D400=Dual_Tema!D400,ZScore!D400=Dual_Tema!D400)</f>
        <v>1</v>
      </c>
      <c r="J400" t="b">
        <f t="shared" si="6"/>
        <v>1</v>
      </c>
    </row>
    <row r="401" spans="1:10" x14ac:dyDescent="0.55000000000000004">
      <c r="A401">
        <f>Price!L401</f>
        <v>1772151900</v>
      </c>
      <c r="B401" t="b">
        <f>AND(Diagonals!Q401=Dual_Tema!J401,Trendlines!Q401=Dual_Tema!J401,KC!R401=Dual_Tema!J401,Pinbar!I401=Dual_Tema!J401,Price!L401=Dual_Tema!J401,SR_Levels!P401=Dual_Tema!J401,Tema_Hrma_Smma!K401=Dual_Tema!J401,HA!P401=Dual_Tema!J401,ZigZag!K401=Dual_Tema!J401,ZScore!O401=Dual_Tema!J401)</f>
        <v>1</v>
      </c>
      <c r="C401" t="str">
        <f>Price!B401</f>
        <v>XAUUSD</v>
      </c>
      <c r="D401" t="b">
        <f>AND(Diagonals!B401=Dual_Tema!B401,Trendlines!B401=Dual_Tema!B401,KC!B401=Dual_Tema!B401,Pinbar!B401=Dual_Tema!B401,Price!B401=Dual_Tema!B401,SR_Levels!B401=Dual_Tema!B401,Tema_Hrma_Smma!B401=Dual_Tema!B401,HA!B401=Dual_Tema!B401,ZigZag!B401=Dual_Tema!B401,ZScore!B401=Dual_Tema!B401)</f>
        <v>1</v>
      </c>
      <c r="E401" t="str">
        <f>Price!C401</f>
        <v>M5</v>
      </c>
      <c r="F401" t="b">
        <f>AND(Diagonals!C401=Dual_Tema!C401,Trendlines!C401=Dual_Tema!C401,KC!C401=Dual_Tema!C401,Pinbar!C401=Dual_Tema!C401,Price!C401=Dual_Tema!C401,SR_Levels!C401=Dual_Tema!C401,Tema_Hrma_Smma!C401=Dual_Tema!C401,HA!C401=Dual_Tema!C401,ZigZag!C401=Dual_Tema!C401,ZScore!C401=Dual_Tema!C401)</f>
        <v>1</v>
      </c>
      <c r="G401">
        <f>Price!D401</f>
        <v>5188.1400000000003</v>
      </c>
      <c r="H401" t="b">
        <f>AND(Diagonals!D401=Dual_Tema!D401,Trendlines!D401=Dual_Tema!D401,KC!D401=Dual_Tema!D401,Pinbar!D401=Dual_Tema!D401,Price!D401=Dual_Tema!D401,SR_Levels!D401=Dual_Tema!D401,Tema_Hrma_Smma!D401=Dual_Tema!D401,HA!D401=Dual_Tema!D401,ZigZag!D401=Dual_Tema!D401,ZScore!D401=Dual_Tema!D401)</f>
        <v>1</v>
      </c>
      <c r="J401" t="b">
        <f t="shared" si="6"/>
        <v>1</v>
      </c>
    </row>
    <row r="402" spans="1:10" x14ac:dyDescent="0.55000000000000004">
      <c r="A402">
        <f>Price!L402</f>
        <v>1772152200</v>
      </c>
      <c r="B402" t="b">
        <f>AND(Diagonals!Q402=Dual_Tema!J402,Trendlines!Q402=Dual_Tema!J402,KC!R402=Dual_Tema!J402,Pinbar!I402=Dual_Tema!J402,Price!L402=Dual_Tema!J402,SR_Levels!P402=Dual_Tema!J402,Tema_Hrma_Smma!K402=Dual_Tema!J402,HA!P402=Dual_Tema!J402,ZigZag!K402=Dual_Tema!J402,ZScore!O402=Dual_Tema!J402)</f>
        <v>1</v>
      </c>
      <c r="C402" t="str">
        <f>Price!B402</f>
        <v>XAUUSD</v>
      </c>
      <c r="D402" t="b">
        <f>AND(Diagonals!B402=Dual_Tema!B402,Trendlines!B402=Dual_Tema!B402,KC!B402=Dual_Tema!B402,Pinbar!B402=Dual_Tema!B402,Price!B402=Dual_Tema!B402,SR_Levels!B402=Dual_Tema!B402,Tema_Hrma_Smma!B402=Dual_Tema!B402,HA!B402=Dual_Tema!B402,ZigZag!B402=Dual_Tema!B402,ZScore!B402=Dual_Tema!B402)</f>
        <v>1</v>
      </c>
      <c r="E402" t="str">
        <f>Price!C402</f>
        <v>M5</v>
      </c>
      <c r="F402" t="b">
        <f>AND(Diagonals!C402=Dual_Tema!C402,Trendlines!C402=Dual_Tema!C402,KC!C402=Dual_Tema!C402,Pinbar!C402=Dual_Tema!C402,Price!C402=Dual_Tema!C402,SR_Levels!C402=Dual_Tema!C402,Tema_Hrma_Smma!C402=Dual_Tema!C402,HA!C402=Dual_Tema!C402,ZigZag!C402=Dual_Tema!C402,ZScore!C402=Dual_Tema!C402)</f>
        <v>1</v>
      </c>
      <c r="G402">
        <f>Price!D402</f>
        <v>5182.22</v>
      </c>
      <c r="H402" t="b">
        <f>AND(Diagonals!D402=Dual_Tema!D402,Trendlines!D402=Dual_Tema!D402,KC!D402=Dual_Tema!D402,Pinbar!D402=Dual_Tema!D402,Price!D402=Dual_Tema!D402,SR_Levels!D402=Dual_Tema!D402,Tema_Hrma_Smma!D402=Dual_Tema!D402,HA!D402=Dual_Tema!D402,ZigZag!D402=Dual_Tema!D402,ZScore!D402=Dual_Tema!D402)</f>
        <v>1</v>
      </c>
      <c r="J402" t="b">
        <f t="shared" si="6"/>
        <v>1</v>
      </c>
    </row>
    <row r="403" spans="1:10" x14ac:dyDescent="0.55000000000000004">
      <c r="A403">
        <f>Price!L403</f>
        <v>1772152500</v>
      </c>
      <c r="B403" t="b">
        <f>AND(Diagonals!Q403=Dual_Tema!J403,Trendlines!Q403=Dual_Tema!J403,KC!R403=Dual_Tema!J403,Pinbar!I403=Dual_Tema!J403,Price!L403=Dual_Tema!J403,SR_Levels!P403=Dual_Tema!J403,Tema_Hrma_Smma!K403=Dual_Tema!J403,HA!P403=Dual_Tema!J403,ZigZag!K403=Dual_Tema!J403,ZScore!O403=Dual_Tema!J403)</f>
        <v>1</v>
      </c>
      <c r="C403" t="str">
        <f>Price!B403</f>
        <v>XAUUSD</v>
      </c>
      <c r="D403" t="b">
        <f>AND(Diagonals!B403=Dual_Tema!B403,Trendlines!B403=Dual_Tema!B403,KC!B403=Dual_Tema!B403,Pinbar!B403=Dual_Tema!B403,Price!B403=Dual_Tema!B403,SR_Levels!B403=Dual_Tema!B403,Tema_Hrma_Smma!B403=Dual_Tema!B403,HA!B403=Dual_Tema!B403,ZigZag!B403=Dual_Tema!B403,ZScore!B403=Dual_Tema!B403)</f>
        <v>1</v>
      </c>
      <c r="E403" t="str">
        <f>Price!C403</f>
        <v>M5</v>
      </c>
      <c r="F403" t="b">
        <f>AND(Diagonals!C403=Dual_Tema!C403,Trendlines!C403=Dual_Tema!C403,KC!C403=Dual_Tema!C403,Pinbar!C403=Dual_Tema!C403,Price!C403=Dual_Tema!C403,SR_Levels!C403=Dual_Tema!C403,Tema_Hrma_Smma!C403=Dual_Tema!C403,HA!C403=Dual_Tema!C403,ZigZag!C403=Dual_Tema!C403,ZScore!C403=Dual_Tema!C403)</f>
        <v>1</v>
      </c>
      <c r="G403">
        <f>Price!D403</f>
        <v>5174.71</v>
      </c>
      <c r="H403" t="b">
        <f>AND(Diagonals!D403=Dual_Tema!D403,Trendlines!D403=Dual_Tema!D403,KC!D403=Dual_Tema!D403,Pinbar!D403=Dual_Tema!D403,Price!D403=Dual_Tema!D403,SR_Levels!D403=Dual_Tema!D403,Tema_Hrma_Smma!D403=Dual_Tema!D403,HA!D403=Dual_Tema!D403,ZigZag!D403=Dual_Tema!D403,ZScore!D403=Dual_Tema!D403)</f>
        <v>1</v>
      </c>
      <c r="J403" t="b">
        <f t="shared" si="6"/>
        <v>1</v>
      </c>
    </row>
    <row r="404" spans="1:10" x14ac:dyDescent="0.55000000000000004">
      <c r="A404">
        <f>Price!L404</f>
        <v>1772152800</v>
      </c>
      <c r="B404" t="b">
        <f>AND(Diagonals!Q404=Dual_Tema!J404,Trendlines!Q404=Dual_Tema!J404,KC!R404=Dual_Tema!J404,Pinbar!I404=Dual_Tema!J404,Price!L404=Dual_Tema!J404,SR_Levels!P404=Dual_Tema!J404,Tema_Hrma_Smma!K404=Dual_Tema!J404,HA!P404=Dual_Tema!J404,ZigZag!K404=Dual_Tema!J404,ZScore!O404=Dual_Tema!J404)</f>
        <v>1</v>
      </c>
      <c r="C404" t="str">
        <f>Price!B404</f>
        <v>XAUUSD</v>
      </c>
      <c r="D404" t="b">
        <f>AND(Diagonals!B404=Dual_Tema!B404,Trendlines!B404=Dual_Tema!B404,KC!B404=Dual_Tema!B404,Pinbar!B404=Dual_Tema!B404,Price!B404=Dual_Tema!B404,SR_Levels!B404=Dual_Tema!B404,Tema_Hrma_Smma!B404=Dual_Tema!B404,HA!B404=Dual_Tema!B404,ZigZag!B404=Dual_Tema!B404,ZScore!B404=Dual_Tema!B404)</f>
        <v>1</v>
      </c>
      <c r="E404" t="str">
        <f>Price!C404</f>
        <v>M5</v>
      </c>
      <c r="F404" t="b">
        <f>AND(Diagonals!C404=Dual_Tema!C404,Trendlines!C404=Dual_Tema!C404,KC!C404=Dual_Tema!C404,Pinbar!C404=Dual_Tema!C404,Price!C404=Dual_Tema!C404,SR_Levels!C404=Dual_Tema!C404,Tema_Hrma_Smma!C404=Dual_Tema!C404,HA!C404=Dual_Tema!C404,ZigZag!C404=Dual_Tema!C404,ZScore!C404=Dual_Tema!C404)</f>
        <v>1</v>
      </c>
      <c r="G404">
        <f>Price!D404</f>
        <v>5176.2</v>
      </c>
      <c r="H404" t="b">
        <f>AND(Diagonals!D404=Dual_Tema!D404,Trendlines!D404=Dual_Tema!D404,KC!D404=Dual_Tema!D404,Pinbar!D404=Dual_Tema!D404,Price!D404=Dual_Tema!D404,SR_Levels!D404=Dual_Tema!D404,Tema_Hrma_Smma!D404=Dual_Tema!D404,HA!D404=Dual_Tema!D404,ZigZag!D404=Dual_Tema!D404,ZScore!D404=Dual_Tema!D404)</f>
        <v>1</v>
      </c>
      <c r="J404" t="b">
        <f t="shared" si="6"/>
        <v>1</v>
      </c>
    </row>
    <row r="405" spans="1:10" x14ac:dyDescent="0.55000000000000004">
      <c r="A405">
        <f>Price!L405</f>
        <v>1772153100</v>
      </c>
      <c r="B405" t="b">
        <f>AND(Diagonals!Q405=Dual_Tema!J405,Trendlines!Q405=Dual_Tema!J405,KC!R405=Dual_Tema!J405,Pinbar!I405=Dual_Tema!J405,Price!L405=Dual_Tema!J405,SR_Levels!P405=Dual_Tema!J405,Tema_Hrma_Smma!K405=Dual_Tema!J405,HA!P405=Dual_Tema!J405,ZigZag!K405=Dual_Tema!J405,ZScore!O405=Dual_Tema!J405)</f>
        <v>1</v>
      </c>
      <c r="C405" t="str">
        <f>Price!B405</f>
        <v>XAUUSD</v>
      </c>
      <c r="D405" t="b">
        <f>AND(Diagonals!B405=Dual_Tema!B405,Trendlines!B405=Dual_Tema!B405,KC!B405=Dual_Tema!B405,Pinbar!B405=Dual_Tema!B405,Price!B405=Dual_Tema!B405,SR_Levels!B405=Dual_Tema!B405,Tema_Hrma_Smma!B405=Dual_Tema!B405,HA!B405=Dual_Tema!B405,ZigZag!B405=Dual_Tema!B405,ZScore!B405=Dual_Tema!B405)</f>
        <v>1</v>
      </c>
      <c r="E405" t="str">
        <f>Price!C405</f>
        <v>M5</v>
      </c>
      <c r="F405" t="b">
        <f>AND(Diagonals!C405=Dual_Tema!C405,Trendlines!C405=Dual_Tema!C405,KC!C405=Dual_Tema!C405,Pinbar!C405=Dual_Tema!C405,Price!C405=Dual_Tema!C405,SR_Levels!C405=Dual_Tema!C405,Tema_Hrma_Smma!C405=Dual_Tema!C405,HA!C405=Dual_Tema!C405,ZigZag!C405=Dual_Tema!C405,ZScore!C405=Dual_Tema!C405)</f>
        <v>1</v>
      </c>
      <c r="G405">
        <f>Price!D405</f>
        <v>5173.8999999999996</v>
      </c>
      <c r="H405" t="b">
        <f>AND(Diagonals!D405=Dual_Tema!D405,Trendlines!D405=Dual_Tema!D405,KC!D405=Dual_Tema!D405,Pinbar!D405=Dual_Tema!D405,Price!D405=Dual_Tema!D405,SR_Levels!D405=Dual_Tema!D405,Tema_Hrma_Smma!D405=Dual_Tema!D405,HA!D405=Dual_Tema!D405,ZigZag!D405=Dual_Tema!D405,ZScore!D405=Dual_Tema!D405)</f>
        <v>1</v>
      </c>
      <c r="J405" t="b">
        <f t="shared" si="6"/>
        <v>1</v>
      </c>
    </row>
    <row r="406" spans="1:10" x14ac:dyDescent="0.55000000000000004">
      <c r="A406">
        <f>Price!L406</f>
        <v>1772153400</v>
      </c>
      <c r="B406" t="b">
        <f>AND(Diagonals!Q406=Dual_Tema!J406,Trendlines!Q406=Dual_Tema!J406,KC!R406=Dual_Tema!J406,Pinbar!I406=Dual_Tema!J406,Price!L406=Dual_Tema!J406,SR_Levels!P406=Dual_Tema!J406,Tema_Hrma_Smma!K406=Dual_Tema!J406,HA!P406=Dual_Tema!J406,ZigZag!K406=Dual_Tema!J406,ZScore!O406=Dual_Tema!J406)</f>
        <v>1</v>
      </c>
      <c r="C406" t="str">
        <f>Price!B406</f>
        <v>XAUUSD</v>
      </c>
      <c r="D406" t="b">
        <f>AND(Diagonals!B406=Dual_Tema!B406,Trendlines!B406=Dual_Tema!B406,KC!B406=Dual_Tema!B406,Pinbar!B406=Dual_Tema!B406,Price!B406=Dual_Tema!B406,SR_Levels!B406=Dual_Tema!B406,Tema_Hrma_Smma!B406=Dual_Tema!B406,HA!B406=Dual_Tema!B406,ZigZag!B406=Dual_Tema!B406,ZScore!B406=Dual_Tema!B406)</f>
        <v>1</v>
      </c>
      <c r="E406" t="str">
        <f>Price!C406</f>
        <v>M5</v>
      </c>
      <c r="F406" t="b">
        <f>AND(Diagonals!C406=Dual_Tema!C406,Trendlines!C406=Dual_Tema!C406,KC!C406=Dual_Tema!C406,Pinbar!C406=Dual_Tema!C406,Price!C406=Dual_Tema!C406,SR_Levels!C406=Dual_Tema!C406,Tema_Hrma_Smma!C406=Dual_Tema!C406,HA!C406=Dual_Tema!C406,ZigZag!C406=Dual_Tema!C406,ZScore!C406=Dual_Tema!C406)</f>
        <v>1</v>
      </c>
      <c r="G406">
        <f>Price!D406</f>
        <v>5176.5600000000004</v>
      </c>
      <c r="H406" t="b">
        <f>AND(Diagonals!D406=Dual_Tema!D406,Trendlines!D406=Dual_Tema!D406,KC!D406=Dual_Tema!D406,Pinbar!D406=Dual_Tema!D406,Price!D406=Dual_Tema!D406,SR_Levels!D406=Dual_Tema!D406,Tema_Hrma_Smma!D406=Dual_Tema!D406,HA!D406=Dual_Tema!D406,ZigZag!D406=Dual_Tema!D406,ZScore!D406=Dual_Tema!D406)</f>
        <v>1</v>
      </c>
      <c r="J406" t="b">
        <f t="shared" si="6"/>
        <v>1</v>
      </c>
    </row>
    <row r="407" spans="1:10" x14ac:dyDescent="0.55000000000000004">
      <c r="A407">
        <f>Price!L407</f>
        <v>1772153700</v>
      </c>
      <c r="B407" t="b">
        <f>AND(Diagonals!Q407=Dual_Tema!J407,Trendlines!Q407=Dual_Tema!J407,KC!R407=Dual_Tema!J407,Pinbar!I407=Dual_Tema!J407,Price!L407=Dual_Tema!J407,SR_Levels!P407=Dual_Tema!J407,Tema_Hrma_Smma!K407=Dual_Tema!J407,HA!P407=Dual_Tema!J407,ZigZag!K407=Dual_Tema!J407,ZScore!O407=Dual_Tema!J407)</f>
        <v>1</v>
      </c>
      <c r="C407" t="str">
        <f>Price!B407</f>
        <v>XAUUSD</v>
      </c>
      <c r="D407" t="b">
        <f>AND(Diagonals!B407=Dual_Tema!B407,Trendlines!B407=Dual_Tema!B407,KC!B407=Dual_Tema!B407,Pinbar!B407=Dual_Tema!B407,Price!B407=Dual_Tema!B407,SR_Levels!B407=Dual_Tema!B407,Tema_Hrma_Smma!B407=Dual_Tema!B407,HA!B407=Dual_Tema!B407,ZigZag!B407=Dual_Tema!B407,ZScore!B407=Dual_Tema!B407)</f>
        <v>1</v>
      </c>
      <c r="E407" t="str">
        <f>Price!C407</f>
        <v>M5</v>
      </c>
      <c r="F407" t="b">
        <f>AND(Diagonals!C407=Dual_Tema!C407,Trendlines!C407=Dual_Tema!C407,KC!C407=Dual_Tema!C407,Pinbar!C407=Dual_Tema!C407,Price!C407=Dual_Tema!C407,SR_Levels!C407=Dual_Tema!C407,Tema_Hrma_Smma!C407=Dual_Tema!C407,HA!C407=Dual_Tema!C407,ZigZag!C407=Dual_Tema!C407,ZScore!C407=Dual_Tema!C407)</f>
        <v>1</v>
      </c>
      <c r="G407">
        <f>Price!D407</f>
        <v>5174.97</v>
      </c>
      <c r="H407" t="b">
        <f>AND(Diagonals!D407=Dual_Tema!D407,Trendlines!D407=Dual_Tema!D407,KC!D407=Dual_Tema!D407,Pinbar!D407=Dual_Tema!D407,Price!D407=Dual_Tema!D407,SR_Levels!D407=Dual_Tema!D407,Tema_Hrma_Smma!D407=Dual_Tema!D407,HA!D407=Dual_Tema!D407,ZigZag!D407=Dual_Tema!D407,ZScore!D407=Dual_Tema!D407)</f>
        <v>1</v>
      </c>
      <c r="J407" t="b">
        <f t="shared" si="6"/>
        <v>1</v>
      </c>
    </row>
    <row r="408" spans="1:10" x14ac:dyDescent="0.55000000000000004">
      <c r="A408">
        <f>Price!L408</f>
        <v>1772154000</v>
      </c>
      <c r="B408" t="b">
        <f>AND(Diagonals!Q408=Dual_Tema!J408,Trendlines!Q408=Dual_Tema!J408,KC!R408=Dual_Tema!J408,Pinbar!I408=Dual_Tema!J408,Price!L408=Dual_Tema!J408,SR_Levels!P408=Dual_Tema!J408,Tema_Hrma_Smma!K408=Dual_Tema!J408,HA!P408=Dual_Tema!J408,ZigZag!K408=Dual_Tema!J408,ZScore!O408=Dual_Tema!J408)</f>
        <v>1</v>
      </c>
      <c r="C408" t="str">
        <f>Price!B408</f>
        <v>XAUUSD</v>
      </c>
      <c r="D408" t="b">
        <f>AND(Diagonals!B408=Dual_Tema!B408,Trendlines!B408=Dual_Tema!B408,KC!B408=Dual_Tema!B408,Pinbar!B408=Dual_Tema!B408,Price!B408=Dual_Tema!B408,SR_Levels!B408=Dual_Tema!B408,Tema_Hrma_Smma!B408=Dual_Tema!B408,HA!B408=Dual_Tema!B408,ZigZag!B408=Dual_Tema!B408,ZScore!B408=Dual_Tema!B408)</f>
        <v>1</v>
      </c>
      <c r="E408" t="str">
        <f>Price!C408</f>
        <v>M5</v>
      </c>
      <c r="F408" t="b">
        <f>AND(Diagonals!C408=Dual_Tema!C408,Trendlines!C408=Dual_Tema!C408,KC!C408=Dual_Tema!C408,Pinbar!C408=Dual_Tema!C408,Price!C408=Dual_Tema!C408,SR_Levels!C408=Dual_Tema!C408,Tema_Hrma_Smma!C408=Dual_Tema!C408,HA!C408=Dual_Tema!C408,ZigZag!C408=Dual_Tema!C408,ZScore!C408=Dual_Tema!C408)</f>
        <v>1</v>
      </c>
      <c r="G408">
        <f>Price!D408</f>
        <v>5175.37</v>
      </c>
      <c r="H408" t="b">
        <f>AND(Diagonals!D408=Dual_Tema!D408,Trendlines!D408=Dual_Tema!D408,KC!D408=Dual_Tema!D408,Pinbar!D408=Dual_Tema!D408,Price!D408=Dual_Tema!D408,SR_Levels!D408=Dual_Tema!D408,Tema_Hrma_Smma!D408=Dual_Tema!D408,HA!D408=Dual_Tema!D408,ZigZag!D408=Dual_Tema!D408,ZScore!D408=Dual_Tema!D408)</f>
        <v>1</v>
      </c>
      <c r="J408" t="b">
        <f t="shared" si="6"/>
        <v>1</v>
      </c>
    </row>
    <row r="409" spans="1:10" x14ac:dyDescent="0.55000000000000004">
      <c r="A409">
        <f>Price!L409</f>
        <v>1772154300</v>
      </c>
      <c r="B409" t="b">
        <f>AND(Diagonals!Q409=Dual_Tema!J409,Trendlines!Q409=Dual_Tema!J409,KC!R409=Dual_Tema!J409,Pinbar!I409=Dual_Tema!J409,Price!L409=Dual_Tema!J409,SR_Levels!P409=Dual_Tema!J409,Tema_Hrma_Smma!K409=Dual_Tema!J409,HA!P409=Dual_Tema!J409,ZigZag!K409=Dual_Tema!J409,ZScore!O409=Dual_Tema!J409)</f>
        <v>1</v>
      </c>
      <c r="C409" t="str">
        <f>Price!B409</f>
        <v>XAUUSD</v>
      </c>
      <c r="D409" t="b">
        <f>AND(Diagonals!B409=Dual_Tema!B409,Trendlines!B409=Dual_Tema!B409,KC!B409=Dual_Tema!B409,Pinbar!B409=Dual_Tema!B409,Price!B409=Dual_Tema!B409,SR_Levels!B409=Dual_Tema!B409,Tema_Hrma_Smma!B409=Dual_Tema!B409,HA!B409=Dual_Tema!B409,ZigZag!B409=Dual_Tema!B409,ZScore!B409=Dual_Tema!B409)</f>
        <v>1</v>
      </c>
      <c r="E409" t="str">
        <f>Price!C409</f>
        <v>M5</v>
      </c>
      <c r="F409" t="b">
        <f>AND(Diagonals!C409=Dual_Tema!C409,Trendlines!C409=Dual_Tema!C409,KC!C409=Dual_Tema!C409,Pinbar!C409=Dual_Tema!C409,Price!C409=Dual_Tema!C409,SR_Levels!C409=Dual_Tema!C409,Tema_Hrma_Smma!C409=Dual_Tema!C409,HA!C409=Dual_Tema!C409,ZigZag!C409=Dual_Tema!C409,ZScore!C409=Dual_Tema!C409)</f>
        <v>1</v>
      </c>
      <c r="G409">
        <f>Price!D409</f>
        <v>5174.8599999999997</v>
      </c>
      <c r="H409" t="b">
        <f>AND(Diagonals!D409=Dual_Tema!D409,Trendlines!D409=Dual_Tema!D409,KC!D409=Dual_Tema!D409,Pinbar!D409=Dual_Tema!D409,Price!D409=Dual_Tema!D409,SR_Levels!D409=Dual_Tema!D409,Tema_Hrma_Smma!D409=Dual_Tema!D409,HA!D409=Dual_Tema!D409,ZigZag!D409=Dual_Tema!D409,ZScore!D409=Dual_Tema!D409)</f>
        <v>1</v>
      </c>
      <c r="J409" t="b">
        <f t="shared" si="6"/>
        <v>1</v>
      </c>
    </row>
    <row r="410" spans="1:10" x14ac:dyDescent="0.55000000000000004">
      <c r="A410">
        <f>Price!L410</f>
        <v>1772154600</v>
      </c>
      <c r="B410" t="b">
        <f>AND(Diagonals!Q410=Dual_Tema!J410,Trendlines!Q410=Dual_Tema!J410,KC!R410=Dual_Tema!J410,Pinbar!I410=Dual_Tema!J410,Price!L410=Dual_Tema!J410,SR_Levels!P410=Dual_Tema!J410,Tema_Hrma_Smma!K410=Dual_Tema!J410,HA!P410=Dual_Tema!J410,ZigZag!K410=Dual_Tema!J410,ZScore!O410=Dual_Tema!J410)</f>
        <v>1</v>
      </c>
      <c r="C410" t="str">
        <f>Price!B410</f>
        <v>XAUUSD</v>
      </c>
      <c r="D410" t="b">
        <f>AND(Diagonals!B410=Dual_Tema!B410,Trendlines!B410=Dual_Tema!B410,KC!B410=Dual_Tema!B410,Pinbar!B410=Dual_Tema!B410,Price!B410=Dual_Tema!B410,SR_Levels!B410=Dual_Tema!B410,Tema_Hrma_Smma!B410=Dual_Tema!B410,HA!B410=Dual_Tema!B410,ZigZag!B410=Dual_Tema!B410,ZScore!B410=Dual_Tema!B410)</f>
        <v>1</v>
      </c>
      <c r="E410" t="str">
        <f>Price!C410</f>
        <v>M5</v>
      </c>
      <c r="F410" t="b">
        <f>AND(Diagonals!C410=Dual_Tema!C410,Trendlines!C410=Dual_Tema!C410,KC!C410=Dual_Tema!C410,Pinbar!C410=Dual_Tema!C410,Price!C410=Dual_Tema!C410,SR_Levels!C410=Dual_Tema!C410,Tema_Hrma_Smma!C410=Dual_Tema!C410,HA!C410=Dual_Tema!C410,ZigZag!C410=Dual_Tema!C410,ZScore!C410=Dual_Tema!C410)</f>
        <v>1</v>
      </c>
      <c r="G410">
        <f>Price!D410</f>
        <v>5176.58</v>
      </c>
      <c r="H410" t="b">
        <f>AND(Diagonals!D410=Dual_Tema!D410,Trendlines!D410=Dual_Tema!D410,KC!D410=Dual_Tema!D410,Pinbar!D410=Dual_Tema!D410,Price!D410=Dual_Tema!D410,SR_Levels!D410=Dual_Tema!D410,Tema_Hrma_Smma!D410=Dual_Tema!D410,HA!D410=Dual_Tema!D410,ZigZag!D410=Dual_Tema!D410,ZScore!D410=Dual_Tema!D410)</f>
        <v>1</v>
      </c>
      <c r="J410" t="b">
        <f t="shared" si="6"/>
        <v>1</v>
      </c>
    </row>
    <row r="411" spans="1:10" x14ac:dyDescent="0.55000000000000004">
      <c r="A411">
        <f>Price!L411</f>
        <v>1772154900</v>
      </c>
      <c r="B411" t="b">
        <f>AND(Diagonals!Q411=Dual_Tema!J411,Trendlines!Q411=Dual_Tema!J411,KC!R411=Dual_Tema!J411,Pinbar!I411=Dual_Tema!J411,Price!L411=Dual_Tema!J411,SR_Levels!P411=Dual_Tema!J411,Tema_Hrma_Smma!K411=Dual_Tema!J411,HA!P411=Dual_Tema!J411,ZigZag!K411=Dual_Tema!J411,ZScore!O411=Dual_Tema!J411)</f>
        <v>1</v>
      </c>
      <c r="C411" t="str">
        <f>Price!B411</f>
        <v>XAUUSD</v>
      </c>
      <c r="D411" t="b">
        <f>AND(Diagonals!B411=Dual_Tema!B411,Trendlines!B411=Dual_Tema!B411,KC!B411=Dual_Tema!B411,Pinbar!B411=Dual_Tema!B411,Price!B411=Dual_Tema!B411,SR_Levels!B411=Dual_Tema!B411,Tema_Hrma_Smma!B411=Dual_Tema!B411,HA!B411=Dual_Tema!B411,ZigZag!B411=Dual_Tema!B411,ZScore!B411=Dual_Tema!B411)</f>
        <v>1</v>
      </c>
      <c r="E411" t="str">
        <f>Price!C411</f>
        <v>M5</v>
      </c>
      <c r="F411" t="b">
        <f>AND(Diagonals!C411=Dual_Tema!C411,Trendlines!C411=Dual_Tema!C411,KC!C411=Dual_Tema!C411,Pinbar!C411=Dual_Tema!C411,Price!C411=Dual_Tema!C411,SR_Levels!C411=Dual_Tema!C411,Tema_Hrma_Smma!C411=Dual_Tema!C411,HA!C411=Dual_Tema!C411,ZigZag!C411=Dual_Tema!C411,ZScore!C411=Dual_Tema!C411)</f>
        <v>1</v>
      </c>
      <c r="G411">
        <f>Price!D411</f>
        <v>5177.91</v>
      </c>
      <c r="H411" t="b">
        <f>AND(Diagonals!D411=Dual_Tema!D411,Trendlines!D411=Dual_Tema!D411,KC!D411=Dual_Tema!D411,Pinbar!D411=Dual_Tema!D411,Price!D411=Dual_Tema!D411,SR_Levels!D411=Dual_Tema!D411,Tema_Hrma_Smma!D411=Dual_Tema!D411,HA!D411=Dual_Tema!D411,ZigZag!D411=Dual_Tema!D411,ZScore!D411=Dual_Tema!D411)</f>
        <v>1</v>
      </c>
      <c r="J411" t="b">
        <f t="shared" si="6"/>
        <v>1</v>
      </c>
    </row>
    <row r="412" spans="1:10" x14ac:dyDescent="0.55000000000000004">
      <c r="A412">
        <f>Price!L412</f>
        <v>1772155200</v>
      </c>
      <c r="B412" t="b">
        <f>AND(Diagonals!Q412=Dual_Tema!J412,Trendlines!Q412=Dual_Tema!J412,KC!R412=Dual_Tema!J412,Pinbar!I412=Dual_Tema!J412,Price!L412=Dual_Tema!J412,SR_Levels!P412=Dual_Tema!J412,Tema_Hrma_Smma!K412=Dual_Tema!J412,HA!P412=Dual_Tema!J412,ZigZag!K412=Dual_Tema!J412,ZScore!O412=Dual_Tema!J412)</f>
        <v>1</v>
      </c>
      <c r="C412" t="str">
        <f>Price!B412</f>
        <v>XAUUSD</v>
      </c>
      <c r="D412" t="b">
        <f>AND(Diagonals!B412=Dual_Tema!B412,Trendlines!B412=Dual_Tema!B412,KC!B412=Dual_Tema!B412,Pinbar!B412=Dual_Tema!B412,Price!B412=Dual_Tema!B412,SR_Levels!B412=Dual_Tema!B412,Tema_Hrma_Smma!B412=Dual_Tema!B412,HA!B412=Dual_Tema!B412,ZigZag!B412=Dual_Tema!B412,ZScore!B412=Dual_Tema!B412)</f>
        <v>1</v>
      </c>
      <c r="E412" t="str">
        <f>Price!C412</f>
        <v>M5</v>
      </c>
      <c r="F412" t="b">
        <f>AND(Diagonals!C412=Dual_Tema!C412,Trendlines!C412=Dual_Tema!C412,KC!C412=Dual_Tema!C412,Pinbar!C412=Dual_Tema!C412,Price!C412=Dual_Tema!C412,SR_Levels!C412=Dual_Tema!C412,Tema_Hrma_Smma!C412=Dual_Tema!C412,HA!C412=Dual_Tema!C412,ZigZag!C412=Dual_Tema!C412,ZScore!C412=Dual_Tema!C412)</f>
        <v>1</v>
      </c>
      <c r="G412">
        <f>Price!D412</f>
        <v>5177.8599999999997</v>
      </c>
      <c r="H412" t="b">
        <f>AND(Diagonals!D412=Dual_Tema!D412,Trendlines!D412=Dual_Tema!D412,KC!D412=Dual_Tema!D412,Pinbar!D412=Dual_Tema!D412,Price!D412=Dual_Tema!D412,SR_Levels!D412=Dual_Tema!D412,Tema_Hrma_Smma!D412=Dual_Tema!D412,HA!D412=Dual_Tema!D412,ZigZag!D412=Dual_Tema!D412,ZScore!D412=Dual_Tema!D412)</f>
        <v>1</v>
      </c>
      <c r="J412" t="b">
        <f t="shared" si="6"/>
        <v>1</v>
      </c>
    </row>
    <row r="413" spans="1:10" x14ac:dyDescent="0.55000000000000004">
      <c r="A413">
        <f>Price!L413</f>
        <v>1772155500</v>
      </c>
      <c r="B413" t="b">
        <f>AND(Diagonals!Q413=Dual_Tema!J413,Trendlines!Q413=Dual_Tema!J413,KC!R413=Dual_Tema!J413,Pinbar!I413=Dual_Tema!J413,Price!L413=Dual_Tema!J413,SR_Levels!P413=Dual_Tema!J413,Tema_Hrma_Smma!K413=Dual_Tema!J413,HA!P413=Dual_Tema!J413,ZigZag!K413=Dual_Tema!J413,ZScore!O413=Dual_Tema!J413)</f>
        <v>1</v>
      </c>
      <c r="C413" t="str">
        <f>Price!B413</f>
        <v>XAUUSD</v>
      </c>
      <c r="D413" t="b">
        <f>AND(Diagonals!B413=Dual_Tema!B413,Trendlines!B413=Dual_Tema!B413,KC!B413=Dual_Tema!B413,Pinbar!B413=Dual_Tema!B413,Price!B413=Dual_Tema!B413,SR_Levels!B413=Dual_Tema!B413,Tema_Hrma_Smma!B413=Dual_Tema!B413,HA!B413=Dual_Tema!B413,ZigZag!B413=Dual_Tema!B413,ZScore!B413=Dual_Tema!B413)</f>
        <v>1</v>
      </c>
      <c r="E413" t="str">
        <f>Price!C413</f>
        <v>M5</v>
      </c>
      <c r="F413" t="b">
        <f>AND(Diagonals!C413=Dual_Tema!C413,Trendlines!C413=Dual_Tema!C413,KC!C413=Dual_Tema!C413,Pinbar!C413=Dual_Tema!C413,Price!C413=Dual_Tema!C413,SR_Levels!C413=Dual_Tema!C413,Tema_Hrma_Smma!C413=Dual_Tema!C413,HA!C413=Dual_Tema!C413,ZigZag!C413=Dual_Tema!C413,ZScore!C413=Dual_Tema!C413)</f>
        <v>1</v>
      </c>
      <c r="G413">
        <f>Price!D413</f>
        <v>5174.99</v>
      </c>
      <c r="H413" t="b">
        <f>AND(Diagonals!D413=Dual_Tema!D413,Trendlines!D413=Dual_Tema!D413,KC!D413=Dual_Tema!D413,Pinbar!D413=Dual_Tema!D413,Price!D413=Dual_Tema!D413,SR_Levels!D413=Dual_Tema!D413,Tema_Hrma_Smma!D413=Dual_Tema!D413,HA!D413=Dual_Tema!D413,ZigZag!D413=Dual_Tema!D413,ZScore!D413=Dual_Tema!D413)</f>
        <v>1</v>
      </c>
      <c r="J413" t="b">
        <f t="shared" si="6"/>
        <v>1</v>
      </c>
    </row>
    <row r="414" spans="1:10" x14ac:dyDescent="0.55000000000000004">
      <c r="A414">
        <f>Price!L414</f>
        <v>1772155800</v>
      </c>
      <c r="B414" t="b">
        <f>AND(Diagonals!Q414=Dual_Tema!J414,Trendlines!Q414=Dual_Tema!J414,KC!R414=Dual_Tema!J414,Pinbar!I414=Dual_Tema!J414,Price!L414=Dual_Tema!J414,SR_Levels!P414=Dual_Tema!J414,Tema_Hrma_Smma!K414=Dual_Tema!J414,HA!P414=Dual_Tema!J414,ZigZag!K414=Dual_Tema!J414,ZScore!O414=Dual_Tema!J414)</f>
        <v>1</v>
      </c>
      <c r="C414" t="str">
        <f>Price!B414</f>
        <v>XAUUSD</v>
      </c>
      <c r="D414" t="b">
        <f>AND(Diagonals!B414=Dual_Tema!B414,Trendlines!B414=Dual_Tema!B414,KC!B414=Dual_Tema!B414,Pinbar!B414=Dual_Tema!B414,Price!B414=Dual_Tema!B414,SR_Levels!B414=Dual_Tema!B414,Tema_Hrma_Smma!B414=Dual_Tema!B414,HA!B414=Dual_Tema!B414,ZigZag!B414=Dual_Tema!B414,ZScore!B414=Dual_Tema!B414)</f>
        <v>1</v>
      </c>
      <c r="E414" t="str">
        <f>Price!C414</f>
        <v>M5</v>
      </c>
      <c r="F414" t="b">
        <f>AND(Diagonals!C414=Dual_Tema!C414,Trendlines!C414=Dual_Tema!C414,KC!C414=Dual_Tema!C414,Pinbar!C414=Dual_Tema!C414,Price!C414=Dual_Tema!C414,SR_Levels!C414=Dual_Tema!C414,Tema_Hrma_Smma!C414=Dual_Tema!C414,HA!C414=Dual_Tema!C414,ZigZag!C414=Dual_Tema!C414,ZScore!C414=Dual_Tema!C414)</f>
        <v>1</v>
      </c>
      <c r="G414">
        <f>Price!D414</f>
        <v>5182.1400000000003</v>
      </c>
      <c r="H414" t="b">
        <f>AND(Diagonals!D414=Dual_Tema!D414,Trendlines!D414=Dual_Tema!D414,KC!D414=Dual_Tema!D414,Pinbar!D414=Dual_Tema!D414,Price!D414=Dual_Tema!D414,SR_Levels!D414=Dual_Tema!D414,Tema_Hrma_Smma!D414=Dual_Tema!D414,HA!D414=Dual_Tema!D414,ZigZag!D414=Dual_Tema!D414,ZScore!D414=Dual_Tema!D414)</f>
        <v>1</v>
      </c>
      <c r="J414" t="b">
        <f t="shared" si="6"/>
        <v>1</v>
      </c>
    </row>
    <row r="415" spans="1:10" x14ac:dyDescent="0.55000000000000004">
      <c r="A415">
        <f>Price!L415</f>
        <v>1772156100</v>
      </c>
      <c r="B415" t="b">
        <f>AND(Diagonals!Q415=Dual_Tema!J415,Trendlines!Q415=Dual_Tema!J415,KC!R415=Dual_Tema!J415,Pinbar!I415=Dual_Tema!J415,Price!L415=Dual_Tema!J415,SR_Levels!P415=Dual_Tema!J415,Tema_Hrma_Smma!K415=Dual_Tema!J415,HA!P415=Dual_Tema!J415,ZigZag!K415=Dual_Tema!J415,ZScore!O415=Dual_Tema!J415)</f>
        <v>1</v>
      </c>
      <c r="C415" t="str">
        <f>Price!B415</f>
        <v>XAUUSD</v>
      </c>
      <c r="D415" t="b">
        <f>AND(Diagonals!B415=Dual_Tema!B415,Trendlines!B415=Dual_Tema!B415,KC!B415=Dual_Tema!B415,Pinbar!B415=Dual_Tema!B415,Price!B415=Dual_Tema!B415,SR_Levels!B415=Dual_Tema!B415,Tema_Hrma_Smma!B415=Dual_Tema!B415,HA!B415=Dual_Tema!B415,ZigZag!B415=Dual_Tema!B415,ZScore!B415=Dual_Tema!B415)</f>
        <v>1</v>
      </c>
      <c r="E415" t="str">
        <f>Price!C415</f>
        <v>M5</v>
      </c>
      <c r="F415" t="b">
        <f>AND(Diagonals!C415=Dual_Tema!C415,Trendlines!C415=Dual_Tema!C415,KC!C415=Dual_Tema!C415,Pinbar!C415=Dual_Tema!C415,Price!C415=Dual_Tema!C415,SR_Levels!C415=Dual_Tema!C415,Tema_Hrma_Smma!C415=Dual_Tema!C415,HA!C415=Dual_Tema!C415,ZigZag!C415=Dual_Tema!C415,ZScore!C415=Dual_Tema!C415)</f>
        <v>1</v>
      </c>
      <c r="G415">
        <f>Price!D415</f>
        <v>5190.7</v>
      </c>
      <c r="H415" t="b">
        <f>AND(Diagonals!D415=Dual_Tema!D415,Trendlines!D415=Dual_Tema!D415,KC!D415=Dual_Tema!D415,Pinbar!D415=Dual_Tema!D415,Price!D415=Dual_Tema!D415,SR_Levels!D415=Dual_Tema!D415,Tema_Hrma_Smma!D415=Dual_Tema!D415,HA!D415=Dual_Tema!D415,ZigZag!D415=Dual_Tema!D415,ZScore!D415=Dual_Tema!D415)</f>
        <v>1</v>
      </c>
      <c r="J415" t="b">
        <f t="shared" si="6"/>
        <v>1</v>
      </c>
    </row>
    <row r="416" spans="1:10" x14ac:dyDescent="0.55000000000000004">
      <c r="A416">
        <f>Price!L416</f>
        <v>1772156400</v>
      </c>
      <c r="B416" t="b">
        <f>AND(Diagonals!Q416=Dual_Tema!J416,Trendlines!Q416=Dual_Tema!J416,KC!R416=Dual_Tema!J416,Pinbar!I416=Dual_Tema!J416,Price!L416=Dual_Tema!J416,SR_Levels!P416=Dual_Tema!J416,Tema_Hrma_Smma!K416=Dual_Tema!J416,HA!P416=Dual_Tema!J416,ZigZag!K416=Dual_Tema!J416,ZScore!O416=Dual_Tema!J416)</f>
        <v>1</v>
      </c>
      <c r="C416" t="str">
        <f>Price!B416</f>
        <v>XAUUSD</v>
      </c>
      <c r="D416" t="b">
        <f>AND(Diagonals!B416=Dual_Tema!B416,Trendlines!B416=Dual_Tema!B416,KC!B416=Dual_Tema!B416,Pinbar!B416=Dual_Tema!B416,Price!B416=Dual_Tema!B416,SR_Levels!B416=Dual_Tema!B416,Tema_Hrma_Smma!B416=Dual_Tema!B416,HA!B416=Dual_Tema!B416,ZigZag!B416=Dual_Tema!B416,ZScore!B416=Dual_Tema!B416)</f>
        <v>1</v>
      </c>
      <c r="E416" t="str">
        <f>Price!C416</f>
        <v>M5</v>
      </c>
      <c r="F416" t="b">
        <f>AND(Diagonals!C416=Dual_Tema!C416,Trendlines!C416=Dual_Tema!C416,KC!C416=Dual_Tema!C416,Pinbar!C416=Dual_Tema!C416,Price!C416=Dual_Tema!C416,SR_Levels!C416=Dual_Tema!C416,Tema_Hrma_Smma!C416=Dual_Tema!C416,HA!C416=Dual_Tema!C416,ZigZag!C416=Dual_Tema!C416,ZScore!C416=Dual_Tema!C416)</f>
        <v>1</v>
      </c>
      <c r="G416">
        <f>Price!D416</f>
        <v>5188.6499999999996</v>
      </c>
      <c r="H416" t="b">
        <f>AND(Diagonals!D416=Dual_Tema!D416,Trendlines!D416=Dual_Tema!D416,KC!D416=Dual_Tema!D416,Pinbar!D416=Dual_Tema!D416,Price!D416=Dual_Tema!D416,SR_Levels!D416=Dual_Tema!D416,Tema_Hrma_Smma!D416=Dual_Tema!D416,HA!D416=Dual_Tema!D416,ZigZag!D416=Dual_Tema!D416,ZScore!D416=Dual_Tema!D416)</f>
        <v>1</v>
      </c>
      <c r="J416" t="b">
        <f t="shared" si="6"/>
        <v>1</v>
      </c>
    </row>
    <row r="417" spans="1:10" x14ac:dyDescent="0.55000000000000004">
      <c r="A417">
        <f>Price!L417</f>
        <v>1772156700</v>
      </c>
      <c r="B417" t="b">
        <f>AND(Diagonals!Q417=Dual_Tema!J417,Trendlines!Q417=Dual_Tema!J417,KC!R417=Dual_Tema!J417,Pinbar!I417=Dual_Tema!J417,Price!L417=Dual_Tema!J417,SR_Levels!P417=Dual_Tema!J417,Tema_Hrma_Smma!K417=Dual_Tema!J417,HA!P417=Dual_Tema!J417,ZigZag!K417=Dual_Tema!J417,ZScore!O417=Dual_Tema!J417)</f>
        <v>1</v>
      </c>
      <c r="C417" t="str">
        <f>Price!B417</f>
        <v>XAUUSD</v>
      </c>
      <c r="D417" t="b">
        <f>AND(Diagonals!B417=Dual_Tema!B417,Trendlines!B417=Dual_Tema!B417,KC!B417=Dual_Tema!B417,Pinbar!B417=Dual_Tema!B417,Price!B417=Dual_Tema!B417,SR_Levels!B417=Dual_Tema!B417,Tema_Hrma_Smma!B417=Dual_Tema!B417,HA!B417=Dual_Tema!B417,ZigZag!B417=Dual_Tema!B417,ZScore!B417=Dual_Tema!B417)</f>
        <v>1</v>
      </c>
      <c r="E417" t="str">
        <f>Price!C417</f>
        <v>M5</v>
      </c>
      <c r="F417" t="b">
        <f>AND(Diagonals!C417=Dual_Tema!C417,Trendlines!C417=Dual_Tema!C417,KC!C417=Dual_Tema!C417,Pinbar!C417=Dual_Tema!C417,Price!C417=Dual_Tema!C417,SR_Levels!C417=Dual_Tema!C417,Tema_Hrma_Smma!C417=Dual_Tema!C417,HA!C417=Dual_Tema!C417,ZigZag!C417=Dual_Tema!C417,ZScore!C417=Dual_Tema!C417)</f>
        <v>1</v>
      </c>
      <c r="G417">
        <f>Price!D417</f>
        <v>5188.54</v>
      </c>
      <c r="H417" t="b">
        <f>AND(Diagonals!D417=Dual_Tema!D417,Trendlines!D417=Dual_Tema!D417,KC!D417=Dual_Tema!D417,Pinbar!D417=Dual_Tema!D417,Price!D417=Dual_Tema!D417,SR_Levels!D417=Dual_Tema!D417,Tema_Hrma_Smma!D417=Dual_Tema!D417,HA!D417=Dual_Tema!D417,ZigZag!D417=Dual_Tema!D417,ZScore!D417=Dual_Tema!D417)</f>
        <v>1</v>
      </c>
      <c r="J417" t="b">
        <f t="shared" si="6"/>
        <v>1</v>
      </c>
    </row>
    <row r="418" spans="1:10" x14ac:dyDescent="0.55000000000000004">
      <c r="A418">
        <f>Price!L418</f>
        <v>1772157000</v>
      </c>
      <c r="B418" t="b">
        <f>AND(Diagonals!Q418=Dual_Tema!J418,Trendlines!Q418=Dual_Tema!J418,KC!R418=Dual_Tema!J418,Pinbar!I418=Dual_Tema!J418,Price!L418=Dual_Tema!J418,SR_Levels!P418=Dual_Tema!J418,Tema_Hrma_Smma!K418=Dual_Tema!J418,HA!P418=Dual_Tema!J418,ZigZag!K418=Dual_Tema!J418,ZScore!O418=Dual_Tema!J418)</f>
        <v>1</v>
      </c>
      <c r="C418" t="str">
        <f>Price!B418</f>
        <v>XAUUSD</v>
      </c>
      <c r="D418" t="b">
        <f>AND(Diagonals!B418=Dual_Tema!B418,Trendlines!B418=Dual_Tema!B418,KC!B418=Dual_Tema!B418,Pinbar!B418=Dual_Tema!B418,Price!B418=Dual_Tema!B418,SR_Levels!B418=Dual_Tema!B418,Tema_Hrma_Smma!B418=Dual_Tema!B418,HA!B418=Dual_Tema!B418,ZigZag!B418=Dual_Tema!B418,ZScore!B418=Dual_Tema!B418)</f>
        <v>1</v>
      </c>
      <c r="E418" t="str">
        <f>Price!C418</f>
        <v>M5</v>
      </c>
      <c r="F418" t="b">
        <f>AND(Diagonals!C418=Dual_Tema!C418,Trendlines!C418=Dual_Tema!C418,KC!C418=Dual_Tema!C418,Pinbar!C418=Dual_Tema!C418,Price!C418=Dual_Tema!C418,SR_Levels!C418=Dual_Tema!C418,Tema_Hrma_Smma!C418=Dual_Tema!C418,HA!C418=Dual_Tema!C418,ZigZag!C418=Dual_Tema!C418,ZScore!C418=Dual_Tema!C418)</f>
        <v>1</v>
      </c>
      <c r="G418">
        <f>Price!D418</f>
        <v>5192.1000000000004</v>
      </c>
      <c r="H418" t="b">
        <f>AND(Diagonals!D418=Dual_Tema!D418,Trendlines!D418=Dual_Tema!D418,KC!D418=Dual_Tema!D418,Pinbar!D418=Dual_Tema!D418,Price!D418=Dual_Tema!D418,SR_Levels!D418=Dual_Tema!D418,Tema_Hrma_Smma!D418=Dual_Tema!D418,HA!D418=Dual_Tema!D418,ZigZag!D418=Dual_Tema!D418,ZScore!D418=Dual_Tema!D418)</f>
        <v>1</v>
      </c>
      <c r="J418" t="b">
        <f t="shared" si="6"/>
        <v>1</v>
      </c>
    </row>
    <row r="419" spans="1:10" x14ac:dyDescent="0.55000000000000004">
      <c r="A419">
        <f>Price!L419</f>
        <v>1772157300</v>
      </c>
      <c r="B419" t="b">
        <f>AND(Diagonals!Q419=Dual_Tema!J419,Trendlines!Q419=Dual_Tema!J419,KC!R419=Dual_Tema!J419,Pinbar!I419=Dual_Tema!J419,Price!L419=Dual_Tema!J419,SR_Levels!P419=Dual_Tema!J419,Tema_Hrma_Smma!K419=Dual_Tema!J419,HA!P419=Dual_Tema!J419,ZigZag!K419=Dual_Tema!J419,ZScore!O419=Dual_Tema!J419)</f>
        <v>1</v>
      </c>
      <c r="C419" t="str">
        <f>Price!B419</f>
        <v>XAUUSD</v>
      </c>
      <c r="D419" t="b">
        <f>AND(Diagonals!B419=Dual_Tema!B419,Trendlines!B419=Dual_Tema!B419,KC!B419=Dual_Tema!B419,Pinbar!B419=Dual_Tema!B419,Price!B419=Dual_Tema!B419,SR_Levels!B419=Dual_Tema!B419,Tema_Hrma_Smma!B419=Dual_Tema!B419,HA!B419=Dual_Tema!B419,ZigZag!B419=Dual_Tema!B419,ZScore!B419=Dual_Tema!B419)</f>
        <v>1</v>
      </c>
      <c r="E419" t="str">
        <f>Price!C419</f>
        <v>M5</v>
      </c>
      <c r="F419" t="b">
        <f>AND(Diagonals!C419=Dual_Tema!C419,Trendlines!C419=Dual_Tema!C419,KC!C419=Dual_Tema!C419,Pinbar!C419=Dual_Tema!C419,Price!C419=Dual_Tema!C419,SR_Levels!C419=Dual_Tema!C419,Tema_Hrma_Smma!C419=Dual_Tema!C419,HA!C419=Dual_Tema!C419,ZigZag!C419=Dual_Tema!C419,ZScore!C419=Dual_Tema!C419)</f>
        <v>1</v>
      </c>
      <c r="G419">
        <f>Price!D419</f>
        <v>5194.22</v>
      </c>
      <c r="H419" t="b">
        <f>AND(Diagonals!D419=Dual_Tema!D419,Trendlines!D419=Dual_Tema!D419,KC!D419=Dual_Tema!D419,Pinbar!D419=Dual_Tema!D419,Price!D419=Dual_Tema!D419,SR_Levels!D419=Dual_Tema!D419,Tema_Hrma_Smma!D419=Dual_Tema!D419,HA!D419=Dual_Tema!D419,ZigZag!D419=Dual_Tema!D419,ZScore!D419=Dual_Tema!D419)</f>
        <v>1</v>
      </c>
      <c r="J419" t="b">
        <f t="shared" si="6"/>
        <v>1</v>
      </c>
    </row>
    <row r="420" spans="1:10" x14ac:dyDescent="0.55000000000000004">
      <c r="A420">
        <f>Price!L420</f>
        <v>1772157600</v>
      </c>
      <c r="B420" t="b">
        <f>AND(Diagonals!Q420=Dual_Tema!J420,Trendlines!Q420=Dual_Tema!J420,KC!R420=Dual_Tema!J420,Pinbar!I420=Dual_Tema!J420,Price!L420=Dual_Tema!J420,SR_Levels!P420=Dual_Tema!J420,Tema_Hrma_Smma!K420=Dual_Tema!J420,HA!P420=Dual_Tema!J420,ZigZag!K420=Dual_Tema!J420,ZScore!O420=Dual_Tema!J420)</f>
        <v>1</v>
      </c>
      <c r="C420" t="str">
        <f>Price!B420</f>
        <v>XAUUSD</v>
      </c>
      <c r="D420" t="b">
        <f>AND(Diagonals!B420=Dual_Tema!B420,Trendlines!B420=Dual_Tema!B420,KC!B420=Dual_Tema!B420,Pinbar!B420=Dual_Tema!B420,Price!B420=Dual_Tema!B420,SR_Levels!B420=Dual_Tema!B420,Tema_Hrma_Smma!B420=Dual_Tema!B420,HA!B420=Dual_Tema!B420,ZigZag!B420=Dual_Tema!B420,ZScore!B420=Dual_Tema!B420)</f>
        <v>1</v>
      </c>
      <c r="E420" t="str">
        <f>Price!C420</f>
        <v>M5</v>
      </c>
      <c r="F420" t="b">
        <f>AND(Diagonals!C420=Dual_Tema!C420,Trendlines!C420=Dual_Tema!C420,KC!C420=Dual_Tema!C420,Pinbar!C420=Dual_Tema!C420,Price!C420=Dual_Tema!C420,SR_Levels!C420=Dual_Tema!C420,Tema_Hrma_Smma!C420=Dual_Tema!C420,HA!C420=Dual_Tema!C420,ZigZag!C420=Dual_Tema!C420,ZScore!C420=Dual_Tema!C420)</f>
        <v>1</v>
      </c>
      <c r="G420">
        <f>Price!D420</f>
        <v>5193.3100000000004</v>
      </c>
      <c r="H420" t="b">
        <f>AND(Diagonals!D420=Dual_Tema!D420,Trendlines!D420=Dual_Tema!D420,KC!D420=Dual_Tema!D420,Pinbar!D420=Dual_Tema!D420,Price!D420=Dual_Tema!D420,SR_Levels!D420=Dual_Tema!D420,Tema_Hrma_Smma!D420=Dual_Tema!D420,HA!D420=Dual_Tema!D420,ZigZag!D420=Dual_Tema!D420,ZScore!D420=Dual_Tema!D420)</f>
        <v>1</v>
      </c>
      <c r="J420" t="b">
        <f t="shared" si="6"/>
        <v>1</v>
      </c>
    </row>
    <row r="421" spans="1:10" x14ac:dyDescent="0.55000000000000004">
      <c r="A421">
        <f>Price!L421</f>
        <v>1772157900</v>
      </c>
      <c r="B421" t="b">
        <f>AND(Diagonals!Q421=Dual_Tema!J421,Trendlines!Q421=Dual_Tema!J421,KC!R421=Dual_Tema!J421,Pinbar!I421=Dual_Tema!J421,Price!L421=Dual_Tema!J421,SR_Levels!P421=Dual_Tema!J421,Tema_Hrma_Smma!K421=Dual_Tema!J421,HA!P421=Dual_Tema!J421,ZigZag!K421=Dual_Tema!J421,ZScore!O421=Dual_Tema!J421)</f>
        <v>1</v>
      </c>
      <c r="C421" t="str">
        <f>Price!B421</f>
        <v>XAUUSD</v>
      </c>
      <c r="D421" t="b">
        <f>AND(Diagonals!B421=Dual_Tema!B421,Trendlines!B421=Dual_Tema!B421,KC!B421=Dual_Tema!B421,Pinbar!B421=Dual_Tema!B421,Price!B421=Dual_Tema!B421,SR_Levels!B421=Dual_Tema!B421,Tema_Hrma_Smma!B421=Dual_Tema!B421,HA!B421=Dual_Tema!B421,ZigZag!B421=Dual_Tema!B421,ZScore!B421=Dual_Tema!B421)</f>
        <v>1</v>
      </c>
      <c r="E421" t="str">
        <f>Price!C421</f>
        <v>M5</v>
      </c>
      <c r="F421" t="b">
        <f>AND(Diagonals!C421=Dual_Tema!C421,Trendlines!C421=Dual_Tema!C421,KC!C421=Dual_Tema!C421,Pinbar!C421=Dual_Tema!C421,Price!C421=Dual_Tema!C421,SR_Levels!C421=Dual_Tema!C421,Tema_Hrma_Smma!C421=Dual_Tema!C421,HA!C421=Dual_Tema!C421,ZigZag!C421=Dual_Tema!C421,ZScore!C421=Dual_Tema!C421)</f>
        <v>1</v>
      </c>
      <c r="G421">
        <f>Price!D421</f>
        <v>5195.28</v>
      </c>
      <c r="H421" t="b">
        <f>AND(Diagonals!D421=Dual_Tema!D421,Trendlines!D421=Dual_Tema!D421,KC!D421=Dual_Tema!D421,Pinbar!D421=Dual_Tema!D421,Price!D421=Dual_Tema!D421,SR_Levels!D421=Dual_Tema!D421,Tema_Hrma_Smma!D421=Dual_Tema!D421,HA!D421=Dual_Tema!D421,ZigZag!D421=Dual_Tema!D421,ZScore!D421=Dual_Tema!D421)</f>
        <v>1</v>
      </c>
      <c r="J421" t="b">
        <f t="shared" si="6"/>
        <v>1</v>
      </c>
    </row>
    <row r="422" spans="1:10" x14ac:dyDescent="0.55000000000000004">
      <c r="A422">
        <f>Price!L422</f>
        <v>1772158200</v>
      </c>
      <c r="B422" t="b">
        <f>AND(Diagonals!Q422=Dual_Tema!J422,Trendlines!Q422=Dual_Tema!J422,KC!R422=Dual_Tema!J422,Pinbar!I422=Dual_Tema!J422,Price!L422=Dual_Tema!J422,SR_Levels!P422=Dual_Tema!J422,Tema_Hrma_Smma!K422=Dual_Tema!J422,HA!P422=Dual_Tema!J422,ZigZag!K422=Dual_Tema!J422,ZScore!O422=Dual_Tema!J422)</f>
        <v>1</v>
      </c>
      <c r="C422" t="str">
        <f>Price!B422</f>
        <v>XAUUSD</v>
      </c>
      <c r="D422" t="b">
        <f>AND(Diagonals!B422=Dual_Tema!B422,Trendlines!B422=Dual_Tema!B422,KC!B422=Dual_Tema!B422,Pinbar!B422=Dual_Tema!B422,Price!B422=Dual_Tema!B422,SR_Levels!B422=Dual_Tema!B422,Tema_Hrma_Smma!B422=Dual_Tema!B422,HA!B422=Dual_Tema!B422,ZigZag!B422=Dual_Tema!B422,ZScore!B422=Dual_Tema!B422)</f>
        <v>1</v>
      </c>
      <c r="E422" t="str">
        <f>Price!C422</f>
        <v>M5</v>
      </c>
      <c r="F422" t="b">
        <f>AND(Diagonals!C422=Dual_Tema!C422,Trendlines!C422=Dual_Tema!C422,KC!C422=Dual_Tema!C422,Pinbar!C422=Dual_Tema!C422,Price!C422=Dual_Tema!C422,SR_Levels!C422=Dual_Tema!C422,Tema_Hrma_Smma!C422=Dual_Tema!C422,HA!C422=Dual_Tema!C422,ZigZag!C422=Dual_Tema!C422,ZScore!C422=Dual_Tema!C422)</f>
        <v>1</v>
      </c>
      <c r="G422">
        <f>Price!D422</f>
        <v>5194.16</v>
      </c>
      <c r="H422" t="b">
        <f>AND(Diagonals!D422=Dual_Tema!D422,Trendlines!D422=Dual_Tema!D422,KC!D422=Dual_Tema!D422,Pinbar!D422=Dual_Tema!D422,Price!D422=Dual_Tema!D422,SR_Levels!D422=Dual_Tema!D422,Tema_Hrma_Smma!D422=Dual_Tema!D422,HA!D422=Dual_Tema!D422,ZigZag!D422=Dual_Tema!D422,ZScore!D422=Dual_Tema!D422)</f>
        <v>1</v>
      </c>
      <c r="J422" t="b">
        <f t="shared" si="6"/>
        <v>1</v>
      </c>
    </row>
    <row r="423" spans="1:10" x14ac:dyDescent="0.55000000000000004">
      <c r="A423">
        <f>Price!L423</f>
        <v>1772158500</v>
      </c>
      <c r="B423" t="b">
        <f>AND(Diagonals!Q423=Dual_Tema!J423,Trendlines!Q423=Dual_Tema!J423,KC!R423=Dual_Tema!J423,Pinbar!I423=Dual_Tema!J423,Price!L423=Dual_Tema!J423,SR_Levels!P423=Dual_Tema!J423,Tema_Hrma_Smma!K423=Dual_Tema!J423,HA!P423=Dual_Tema!J423,ZigZag!K423=Dual_Tema!J423,ZScore!O423=Dual_Tema!J423)</f>
        <v>1</v>
      </c>
      <c r="C423" t="str">
        <f>Price!B423</f>
        <v>XAUUSD</v>
      </c>
      <c r="D423" t="b">
        <f>AND(Diagonals!B423=Dual_Tema!B423,Trendlines!B423=Dual_Tema!B423,KC!B423=Dual_Tema!B423,Pinbar!B423=Dual_Tema!B423,Price!B423=Dual_Tema!B423,SR_Levels!B423=Dual_Tema!B423,Tema_Hrma_Smma!B423=Dual_Tema!B423,HA!B423=Dual_Tema!B423,ZigZag!B423=Dual_Tema!B423,ZScore!B423=Dual_Tema!B423)</f>
        <v>1</v>
      </c>
      <c r="E423" t="str">
        <f>Price!C423</f>
        <v>M5</v>
      </c>
      <c r="F423" t="b">
        <f>AND(Diagonals!C423=Dual_Tema!C423,Trendlines!C423=Dual_Tema!C423,KC!C423=Dual_Tema!C423,Pinbar!C423=Dual_Tema!C423,Price!C423=Dual_Tema!C423,SR_Levels!C423=Dual_Tema!C423,Tema_Hrma_Smma!C423=Dual_Tema!C423,HA!C423=Dual_Tema!C423,ZigZag!C423=Dual_Tema!C423,ZScore!C423=Dual_Tema!C423)</f>
        <v>1</v>
      </c>
      <c r="G423">
        <f>Price!D423</f>
        <v>5191.24</v>
      </c>
      <c r="H423" t="b">
        <f>AND(Diagonals!D423=Dual_Tema!D423,Trendlines!D423=Dual_Tema!D423,KC!D423=Dual_Tema!D423,Pinbar!D423=Dual_Tema!D423,Price!D423=Dual_Tema!D423,SR_Levels!D423=Dual_Tema!D423,Tema_Hrma_Smma!D423=Dual_Tema!D423,HA!D423=Dual_Tema!D423,ZigZag!D423=Dual_Tema!D423,ZScore!D423=Dual_Tema!D423)</f>
        <v>1</v>
      </c>
      <c r="J423" t="b">
        <f t="shared" si="6"/>
        <v>1</v>
      </c>
    </row>
    <row r="424" spans="1:10" x14ac:dyDescent="0.55000000000000004">
      <c r="A424">
        <f>Price!L424</f>
        <v>1772158800</v>
      </c>
      <c r="B424" t="b">
        <f>AND(Diagonals!Q424=Dual_Tema!J424,Trendlines!Q424=Dual_Tema!J424,KC!R424=Dual_Tema!J424,Pinbar!I424=Dual_Tema!J424,Price!L424=Dual_Tema!J424,SR_Levels!P424=Dual_Tema!J424,Tema_Hrma_Smma!K424=Dual_Tema!J424,HA!P424=Dual_Tema!J424,ZigZag!K424=Dual_Tema!J424,ZScore!O424=Dual_Tema!J424)</f>
        <v>1</v>
      </c>
      <c r="C424" t="str">
        <f>Price!B424</f>
        <v>XAUUSD</v>
      </c>
      <c r="D424" t="b">
        <f>AND(Diagonals!B424=Dual_Tema!B424,Trendlines!B424=Dual_Tema!B424,KC!B424=Dual_Tema!B424,Pinbar!B424=Dual_Tema!B424,Price!B424=Dual_Tema!B424,SR_Levels!B424=Dual_Tema!B424,Tema_Hrma_Smma!B424=Dual_Tema!B424,HA!B424=Dual_Tema!B424,ZigZag!B424=Dual_Tema!B424,ZScore!B424=Dual_Tema!B424)</f>
        <v>1</v>
      </c>
      <c r="E424" t="str">
        <f>Price!C424</f>
        <v>M5</v>
      </c>
      <c r="F424" t="b">
        <f>AND(Diagonals!C424=Dual_Tema!C424,Trendlines!C424=Dual_Tema!C424,KC!C424=Dual_Tema!C424,Pinbar!C424=Dual_Tema!C424,Price!C424=Dual_Tema!C424,SR_Levels!C424=Dual_Tema!C424,Tema_Hrma_Smma!C424=Dual_Tema!C424,HA!C424=Dual_Tema!C424,ZigZag!C424=Dual_Tema!C424,ZScore!C424=Dual_Tema!C424)</f>
        <v>1</v>
      </c>
      <c r="G424">
        <f>Price!D424</f>
        <v>5186.66</v>
      </c>
      <c r="H424" t="b">
        <f>AND(Diagonals!D424=Dual_Tema!D424,Trendlines!D424=Dual_Tema!D424,KC!D424=Dual_Tema!D424,Pinbar!D424=Dual_Tema!D424,Price!D424=Dual_Tema!D424,SR_Levels!D424=Dual_Tema!D424,Tema_Hrma_Smma!D424=Dual_Tema!D424,HA!D424=Dual_Tema!D424,ZigZag!D424=Dual_Tema!D424,ZScore!D424=Dual_Tema!D424)</f>
        <v>1</v>
      </c>
      <c r="J424" t="b">
        <f t="shared" si="6"/>
        <v>1</v>
      </c>
    </row>
    <row r="425" spans="1:10" x14ac:dyDescent="0.55000000000000004">
      <c r="A425">
        <f>Price!L425</f>
        <v>1772159100</v>
      </c>
      <c r="B425" t="b">
        <f>AND(Diagonals!Q425=Dual_Tema!J425,Trendlines!Q425=Dual_Tema!J425,KC!R425=Dual_Tema!J425,Pinbar!I425=Dual_Tema!J425,Price!L425=Dual_Tema!J425,SR_Levels!P425=Dual_Tema!J425,Tema_Hrma_Smma!K425=Dual_Tema!J425,HA!P425=Dual_Tema!J425,ZigZag!K425=Dual_Tema!J425,ZScore!O425=Dual_Tema!J425)</f>
        <v>1</v>
      </c>
      <c r="C425" t="str">
        <f>Price!B425</f>
        <v>XAUUSD</v>
      </c>
      <c r="D425" t="b">
        <f>AND(Diagonals!B425=Dual_Tema!B425,Trendlines!B425=Dual_Tema!B425,KC!B425=Dual_Tema!B425,Pinbar!B425=Dual_Tema!B425,Price!B425=Dual_Tema!B425,SR_Levels!B425=Dual_Tema!B425,Tema_Hrma_Smma!B425=Dual_Tema!B425,HA!B425=Dual_Tema!B425,ZigZag!B425=Dual_Tema!B425,ZScore!B425=Dual_Tema!B425)</f>
        <v>1</v>
      </c>
      <c r="E425" t="str">
        <f>Price!C425</f>
        <v>M5</v>
      </c>
      <c r="F425" t="b">
        <f>AND(Diagonals!C425=Dual_Tema!C425,Trendlines!C425=Dual_Tema!C425,KC!C425=Dual_Tema!C425,Pinbar!C425=Dual_Tema!C425,Price!C425=Dual_Tema!C425,SR_Levels!C425=Dual_Tema!C425,Tema_Hrma_Smma!C425=Dual_Tema!C425,HA!C425=Dual_Tema!C425,ZigZag!C425=Dual_Tema!C425,ZScore!C425=Dual_Tema!C425)</f>
        <v>1</v>
      </c>
      <c r="G425">
        <f>Price!D425</f>
        <v>5183.93</v>
      </c>
      <c r="H425" t="b">
        <f>AND(Diagonals!D425=Dual_Tema!D425,Trendlines!D425=Dual_Tema!D425,KC!D425=Dual_Tema!D425,Pinbar!D425=Dual_Tema!D425,Price!D425=Dual_Tema!D425,SR_Levels!D425=Dual_Tema!D425,Tema_Hrma_Smma!D425=Dual_Tema!D425,HA!D425=Dual_Tema!D425,ZigZag!D425=Dual_Tema!D425,ZScore!D425=Dual_Tema!D425)</f>
        <v>1</v>
      </c>
      <c r="J425" t="b">
        <f t="shared" si="6"/>
        <v>1</v>
      </c>
    </row>
    <row r="426" spans="1:10" x14ac:dyDescent="0.55000000000000004">
      <c r="A426">
        <f>Price!L426</f>
        <v>1772159400</v>
      </c>
      <c r="B426" t="b">
        <f>AND(Diagonals!Q426=Dual_Tema!J426,Trendlines!Q426=Dual_Tema!J426,KC!R426=Dual_Tema!J426,Pinbar!I426=Dual_Tema!J426,Price!L426=Dual_Tema!J426,SR_Levels!P426=Dual_Tema!J426,Tema_Hrma_Smma!K426=Dual_Tema!J426,HA!P426=Dual_Tema!J426,ZigZag!K426=Dual_Tema!J426,ZScore!O426=Dual_Tema!J426)</f>
        <v>1</v>
      </c>
      <c r="C426" t="str">
        <f>Price!B426</f>
        <v>XAUUSD</v>
      </c>
      <c r="D426" t="b">
        <f>AND(Diagonals!B426=Dual_Tema!B426,Trendlines!B426=Dual_Tema!B426,KC!B426=Dual_Tema!B426,Pinbar!B426=Dual_Tema!B426,Price!B426=Dual_Tema!B426,SR_Levels!B426=Dual_Tema!B426,Tema_Hrma_Smma!B426=Dual_Tema!B426,HA!B426=Dual_Tema!B426,ZigZag!B426=Dual_Tema!B426,ZScore!B426=Dual_Tema!B426)</f>
        <v>1</v>
      </c>
      <c r="E426" t="str">
        <f>Price!C426</f>
        <v>M5</v>
      </c>
      <c r="F426" t="b">
        <f>AND(Diagonals!C426=Dual_Tema!C426,Trendlines!C426=Dual_Tema!C426,KC!C426=Dual_Tema!C426,Pinbar!C426=Dual_Tema!C426,Price!C426=Dual_Tema!C426,SR_Levels!C426=Dual_Tema!C426,Tema_Hrma_Smma!C426=Dual_Tema!C426,HA!C426=Dual_Tema!C426,ZigZag!C426=Dual_Tema!C426,ZScore!C426=Dual_Tema!C426)</f>
        <v>1</v>
      </c>
      <c r="G426">
        <f>Price!D426</f>
        <v>5183.74</v>
      </c>
      <c r="H426" t="b">
        <f>AND(Diagonals!D426=Dual_Tema!D426,Trendlines!D426=Dual_Tema!D426,KC!D426=Dual_Tema!D426,Pinbar!D426=Dual_Tema!D426,Price!D426=Dual_Tema!D426,SR_Levels!D426=Dual_Tema!D426,Tema_Hrma_Smma!D426=Dual_Tema!D426,HA!D426=Dual_Tema!D426,ZigZag!D426=Dual_Tema!D426,ZScore!D426=Dual_Tema!D426)</f>
        <v>1</v>
      </c>
      <c r="J426" t="b">
        <f t="shared" si="6"/>
        <v>1</v>
      </c>
    </row>
    <row r="427" spans="1:10" x14ac:dyDescent="0.55000000000000004">
      <c r="A427">
        <f>Price!L427</f>
        <v>1772159700</v>
      </c>
      <c r="B427" t="b">
        <f>AND(Diagonals!Q427=Dual_Tema!J427,Trendlines!Q427=Dual_Tema!J427,KC!R427=Dual_Tema!J427,Pinbar!I427=Dual_Tema!J427,Price!L427=Dual_Tema!J427,SR_Levels!P427=Dual_Tema!J427,Tema_Hrma_Smma!K427=Dual_Tema!J427,HA!P427=Dual_Tema!J427,ZigZag!K427=Dual_Tema!J427,ZScore!O427=Dual_Tema!J427)</f>
        <v>1</v>
      </c>
      <c r="C427" t="str">
        <f>Price!B427</f>
        <v>XAUUSD</v>
      </c>
      <c r="D427" t="b">
        <f>AND(Diagonals!B427=Dual_Tema!B427,Trendlines!B427=Dual_Tema!B427,KC!B427=Dual_Tema!B427,Pinbar!B427=Dual_Tema!B427,Price!B427=Dual_Tema!B427,SR_Levels!B427=Dual_Tema!B427,Tema_Hrma_Smma!B427=Dual_Tema!B427,HA!B427=Dual_Tema!B427,ZigZag!B427=Dual_Tema!B427,ZScore!B427=Dual_Tema!B427)</f>
        <v>1</v>
      </c>
      <c r="E427" t="str">
        <f>Price!C427</f>
        <v>M5</v>
      </c>
      <c r="F427" t="b">
        <f>AND(Diagonals!C427=Dual_Tema!C427,Trendlines!C427=Dual_Tema!C427,KC!C427=Dual_Tema!C427,Pinbar!C427=Dual_Tema!C427,Price!C427=Dual_Tema!C427,SR_Levels!C427=Dual_Tema!C427,Tema_Hrma_Smma!C427=Dual_Tema!C427,HA!C427=Dual_Tema!C427,ZigZag!C427=Dual_Tema!C427,ZScore!C427=Dual_Tema!C427)</f>
        <v>1</v>
      </c>
      <c r="G427">
        <f>Price!D427</f>
        <v>5178.53</v>
      </c>
      <c r="H427" t="b">
        <f>AND(Diagonals!D427=Dual_Tema!D427,Trendlines!D427=Dual_Tema!D427,KC!D427=Dual_Tema!D427,Pinbar!D427=Dual_Tema!D427,Price!D427=Dual_Tema!D427,SR_Levels!D427=Dual_Tema!D427,Tema_Hrma_Smma!D427=Dual_Tema!D427,HA!D427=Dual_Tema!D427,ZigZag!D427=Dual_Tema!D427,ZScore!D427=Dual_Tema!D427)</f>
        <v>1</v>
      </c>
      <c r="J427" t="b">
        <f t="shared" si="6"/>
        <v>1</v>
      </c>
    </row>
    <row r="428" spans="1:10" x14ac:dyDescent="0.55000000000000004">
      <c r="A428">
        <f>Price!L428</f>
        <v>1772160000</v>
      </c>
      <c r="B428" t="b">
        <f>AND(Diagonals!Q428=Dual_Tema!J428,Trendlines!Q428=Dual_Tema!J428,KC!R428=Dual_Tema!J428,Pinbar!I428=Dual_Tema!J428,Price!L428=Dual_Tema!J428,SR_Levels!P428=Dual_Tema!J428,Tema_Hrma_Smma!K428=Dual_Tema!J428,HA!P428=Dual_Tema!J428,ZigZag!K428=Dual_Tema!J428,ZScore!O428=Dual_Tema!J428)</f>
        <v>1</v>
      </c>
      <c r="C428" t="str">
        <f>Price!B428</f>
        <v>XAUUSD</v>
      </c>
      <c r="D428" t="b">
        <f>AND(Diagonals!B428=Dual_Tema!B428,Trendlines!B428=Dual_Tema!B428,KC!B428=Dual_Tema!B428,Pinbar!B428=Dual_Tema!B428,Price!B428=Dual_Tema!B428,SR_Levels!B428=Dual_Tema!B428,Tema_Hrma_Smma!B428=Dual_Tema!B428,HA!B428=Dual_Tema!B428,ZigZag!B428=Dual_Tema!B428,ZScore!B428=Dual_Tema!B428)</f>
        <v>1</v>
      </c>
      <c r="E428" t="str">
        <f>Price!C428</f>
        <v>M5</v>
      </c>
      <c r="F428" t="b">
        <f>AND(Diagonals!C428=Dual_Tema!C428,Trendlines!C428=Dual_Tema!C428,KC!C428=Dual_Tema!C428,Pinbar!C428=Dual_Tema!C428,Price!C428=Dual_Tema!C428,SR_Levels!C428=Dual_Tema!C428,Tema_Hrma_Smma!C428=Dual_Tema!C428,HA!C428=Dual_Tema!C428,ZigZag!C428=Dual_Tema!C428,ZScore!C428=Dual_Tema!C428)</f>
        <v>1</v>
      </c>
      <c r="G428">
        <f>Price!D428</f>
        <v>5181.46</v>
      </c>
      <c r="H428" t="b">
        <f>AND(Diagonals!D428=Dual_Tema!D428,Trendlines!D428=Dual_Tema!D428,KC!D428=Dual_Tema!D428,Pinbar!D428=Dual_Tema!D428,Price!D428=Dual_Tema!D428,SR_Levels!D428=Dual_Tema!D428,Tema_Hrma_Smma!D428=Dual_Tema!D428,HA!D428=Dual_Tema!D428,ZigZag!D428=Dual_Tema!D428,ZScore!D428=Dual_Tema!D428)</f>
        <v>1</v>
      </c>
      <c r="J428" t="b">
        <f t="shared" si="6"/>
        <v>1</v>
      </c>
    </row>
    <row r="429" spans="1:10" x14ac:dyDescent="0.55000000000000004">
      <c r="A429">
        <f>Price!L429</f>
        <v>1772160300</v>
      </c>
      <c r="B429" t="b">
        <f>AND(Diagonals!Q429=Dual_Tema!J429,Trendlines!Q429=Dual_Tema!J429,KC!R429=Dual_Tema!J429,Pinbar!I429=Dual_Tema!J429,Price!L429=Dual_Tema!J429,SR_Levels!P429=Dual_Tema!J429,Tema_Hrma_Smma!K429=Dual_Tema!J429,HA!P429=Dual_Tema!J429,ZigZag!K429=Dual_Tema!J429,ZScore!O429=Dual_Tema!J429)</f>
        <v>1</v>
      </c>
      <c r="C429" t="str">
        <f>Price!B429</f>
        <v>XAUUSD</v>
      </c>
      <c r="D429" t="b">
        <f>AND(Diagonals!B429=Dual_Tema!B429,Trendlines!B429=Dual_Tema!B429,KC!B429=Dual_Tema!B429,Pinbar!B429=Dual_Tema!B429,Price!B429=Dual_Tema!B429,SR_Levels!B429=Dual_Tema!B429,Tema_Hrma_Smma!B429=Dual_Tema!B429,HA!B429=Dual_Tema!B429,ZigZag!B429=Dual_Tema!B429,ZScore!B429=Dual_Tema!B429)</f>
        <v>1</v>
      </c>
      <c r="E429" t="str">
        <f>Price!C429</f>
        <v>M5</v>
      </c>
      <c r="F429" t="b">
        <f>AND(Diagonals!C429=Dual_Tema!C429,Trendlines!C429=Dual_Tema!C429,KC!C429=Dual_Tema!C429,Pinbar!C429=Dual_Tema!C429,Price!C429=Dual_Tema!C429,SR_Levels!C429=Dual_Tema!C429,Tema_Hrma_Smma!C429=Dual_Tema!C429,HA!C429=Dual_Tema!C429,ZigZag!C429=Dual_Tema!C429,ZScore!C429=Dual_Tema!C429)</f>
        <v>1</v>
      </c>
      <c r="G429">
        <f>Price!D429</f>
        <v>5178.68</v>
      </c>
      <c r="H429" t="b">
        <f>AND(Diagonals!D429=Dual_Tema!D429,Trendlines!D429=Dual_Tema!D429,KC!D429=Dual_Tema!D429,Pinbar!D429=Dual_Tema!D429,Price!D429=Dual_Tema!D429,SR_Levels!D429=Dual_Tema!D429,Tema_Hrma_Smma!D429=Dual_Tema!D429,HA!D429=Dual_Tema!D429,ZigZag!D429=Dual_Tema!D429,ZScore!D429=Dual_Tema!D429)</f>
        <v>1</v>
      </c>
      <c r="J429" t="b">
        <f t="shared" si="6"/>
        <v>1</v>
      </c>
    </row>
    <row r="430" spans="1:10" x14ac:dyDescent="0.55000000000000004">
      <c r="A430">
        <f>Price!L430</f>
        <v>1772160600</v>
      </c>
      <c r="B430" t="b">
        <f>AND(Diagonals!Q430=Dual_Tema!J430,Trendlines!Q430=Dual_Tema!J430,KC!R430=Dual_Tema!J430,Pinbar!I430=Dual_Tema!J430,Price!L430=Dual_Tema!J430,SR_Levels!P430=Dual_Tema!J430,Tema_Hrma_Smma!K430=Dual_Tema!J430,HA!P430=Dual_Tema!J430,ZigZag!K430=Dual_Tema!J430,ZScore!O430=Dual_Tema!J430)</f>
        <v>1</v>
      </c>
      <c r="C430" t="str">
        <f>Price!B430</f>
        <v>XAUUSD</v>
      </c>
      <c r="D430" t="b">
        <f>AND(Diagonals!B430=Dual_Tema!B430,Trendlines!B430=Dual_Tema!B430,KC!B430=Dual_Tema!B430,Pinbar!B430=Dual_Tema!B430,Price!B430=Dual_Tema!B430,SR_Levels!B430=Dual_Tema!B430,Tema_Hrma_Smma!B430=Dual_Tema!B430,HA!B430=Dual_Tema!B430,ZigZag!B430=Dual_Tema!B430,ZScore!B430=Dual_Tema!B430)</f>
        <v>1</v>
      </c>
      <c r="E430" t="str">
        <f>Price!C430</f>
        <v>M5</v>
      </c>
      <c r="F430" t="b">
        <f>AND(Diagonals!C430=Dual_Tema!C430,Trendlines!C430=Dual_Tema!C430,KC!C430=Dual_Tema!C430,Pinbar!C430=Dual_Tema!C430,Price!C430=Dual_Tema!C430,SR_Levels!C430=Dual_Tema!C430,Tema_Hrma_Smma!C430=Dual_Tema!C430,HA!C430=Dual_Tema!C430,ZigZag!C430=Dual_Tema!C430,ZScore!C430=Dual_Tema!C430)</f>
        <v>1</v>
      </c>
      <c r="G430">
        <f>Price!D430</f>
        <v>5177.7700000000004</v>
      </c>
      <c r="H430" t="b">
        <f>AND(Diagonals!D430=Dual_Tema!D430,Trendlines!D430=Dual_Tema!D430,KC!D430=Dual_Tema!D430,Pinbar!D430=Dual_Tema!D430,Price!D430=Dual_Tema!D430,SR_Levels!D430=Dual_Tema!D430,Tema_Hrma_Smma!D430=Dual_Tema!D430,HA!D430=Dual_Tema!D430,ZigZag!D430=Dual_Tema!D430,ZScore!D430=Dual_Tema!D430)</f>
        <v>1</v>
      </c>
      <c r="J430" t="b">
        <f t="shared" si="6"/>
        <v>1</v>
      </c>
    </row>
    <row r="431" spans="1:10" x14ac:dyDescent="0.55000000000000004">
      <c r="A431">
        <f>Price!L431</f>
        <v>1772160900</v>
      </c>
      <c r="B431" t="b">
        <f>AND(Diagonals!Q431=Dual_Tema!J431,Trendlines!Q431=Dual_Tema!J431,KC!R431=Dual_Tema!J431,Pinbar!I431=Dual_Tema!J431,Price!L431=Dual_Tema!J431,SR_Levels!P431=Dual_Tema!J431,Tema_Hrma_Smma!K431=Dual_Tema!J431,HA!P431=Dual_Tema!J431,ZigZag!K431=Dual_Tema!J431,ZScore!O431=Dual_Tema!J431)</f>
        <v>1</v>
      </c>
      <c r="C431" t="str">
        <f>Price!B431</f>
        <v>XAUUSD</v>
      </c>
      <c r="D431" t="b">
        <f>AND(Diagonals!B431=Dual_Tema!B431,Trendlines!B431=Dual_Tema!B431,KC!B431=Dual_Tema!B431,Pinbar!B431=Dual_Tema!B431,Price!B431=Dual_Tema!B431,SR_Levels!B431=Dual_Tema!B431,Tema_Hrma_Smma!B431=Dual_Tema!B431,HA!B431=Dual_Tema!B431,ZigZag!B431=Dual_Tema!B431,ZScore!B431=Dual_Tema!B431)</f>
        <v>1</v>
      </c>
      <c r="E431" t="str">
        <f>Price!C431</f>
        <v>M5</v>
      </c>
      <c r="F431" t="b">
        <f>AND(Diagonals!C431=Dual_Tema!C431,Trendlines!C431=Dual_Tema!C431,KC!C431=Dual_Tema!C431,Pinbar!C431=Dual_Tema!C431,Price!C431=Dual_Tema!C431,SR_Levels!C431=Dual_Tema!C431,Tema_Hrma_Smma!C431=Dual_Tema!C431,HA!C431=Dual_Tema!C431,ZigZag!C431=Dual_Tema!C431,ZScore!C431=Dual_Tema!C431)</f>
        <v>1</v>
      </c>
      <c r="G431">
        <f>Price!D431</f>
        <v>5183.68</v>
      </c>
      <c r="H431" t="b">
        <f>AND(Diagonals!D431=Dual_Tema!D431,Trendlines!D431=Dual_Tema!D431,KC!D431=Dual_Tema!D431,Pinbar!D431=Dual_Tema!D431,Price!D431=Dual_Tema!D431,SR_Levels!D431=Dual_Tema!D431,Tema_Hrma_Smma!D431=Dual_Tema!D431,HA!D431=Dual_Tema!D431,ZigZag!D431=Dual_Tema!D431,ZScore!D431=Dual_Tema!D431)</f>
        <v>1</v>
      </c>
      <c r="J431" t="b">
        <f t="shared" si="6"/>
        <v>1</v>
      </c>
    </row>
    <row r="432" spans="1:10" x14ac:dyDescent="0.55000000000000004">
      <c r="A432">
        <f>Price!L432</f>
        <v>1772161200</v>
      </c>
      <c r="B432" t="b">
        <f>AND(Diagonals!Q432=Dual_Tema!J432,Trendlines!Q432=Dual_Tema!J432,KC!R432=Dual_Tema!J432,Pinbar!I432=Dual_Tema!J432,Price!L432=Dual_Tema!J432,SR_Levels!P432=Dual_Tema!J432,Tema_Hrma_Smma!K432=Dual_Tema!J432,HA!P432=Dual_Tema!J432,ZigZag!K432=Dual_Tema!J432,ZScore!O432=Dual_Tema!J432)</f>
        <v>1</v>
      </c>
      <c r="C432" t="str">
        <f>Price!B432</f>
        <v>XAUUSD</v>
      </c>
      <c r="D432" t="b">
        <f>AND(Diagonals!B432=Dual_Tema!B432,Trendlines!B432=Dual_Tema!B432,KC!B432=Dual_Tema!B432,Pinbar!B432=Dual_Tema!B432,Price!B432=Dual_Tema!B432,SR_Levels!B432=Dual_Tema!B432,Tema_Hrma_Smma!B432=Dual_Tema!B432,HA!B432=Dual_Tema!B432,ZigZag!B432=Dual_Tema!B432,ZScore!B432=Dual_Tema!B432)</f>
        <v>1</v>
      </c>
      <c r="E432" t="str">
        <f>Price!C432</f>
        <v>M5</v>
      </c>
      <c r="F432" t="b">
        <f>AND(Diagonals!C432=Dual_Tema!C432,Trendlines!C432=Dual_Tema!C432,KC!C432=Dual_Tema!C432,Pinbar!C432=Dual_Tema!C432,Price!C432=Dual_Tema!C432,SR_Levels!C432=Dual_Tema!C432,Tema_Hrma_Smma!C432=Dual_Tema!C432,HA!C432=Dual_Tema!C432,ZigZag!C432=Dual_Tema!C432,ZScore!C432=Dual_Tema!C432)</f>
        <v>1</v>
      </c>
      <c r="G432">
        <f>Price!D432</f>
        <v>5182.75</v>
      </c>
      <c r="H432" t="b">
        <f>AND(Diagonals!D432=Dual_Tema!D432,Trendlines!D432=Dual_Tema!D432,KC!D432=Dual_Tema!D432,Pinbar!D432=Dual_Tema!D432,Price!D432=Dual_Tema!D432,SR_Levels!D432=Dual_Tema!D432,Tema_Hrma_Smma!D432=Dual_Tema!D432,HA!D432=Dual_Tema!D432,ZigZag!D432=Dual_Tema!D432,ZScore!D432=Dual_Tema!D432)</f>
        <v>1</v>
      </c>
      <c r="J432" t="b">
        <f t="shared" si="6"/>
        <v>1</v>
      </c>
    </row>
    <row r="433" spans="1:10" x14ac:dyDescent="0.55000000000000004">
      <c r="A433">
        <f>Price!L433</f>
        <v>1772161500</v>
      </c>
      <c r="B433" t="b">
        <f>AND(Diagonals!Q433=Dual_Tema!J433,Trendlines!Q433=Dual_Tema!J433,KC!R433=Dual_Tema!J433,Pinbar!I433=Dual_Tema!J433,Price!L433=Dual_Tema!J433,SR_Levels!P433=Dual_Tema!J433,Tema_Hrma_Smma!K433=Dual_Tema!J433,HA!P433=Dual_Tema!J433,ZigZag!K433=Dual_Tema!J433,ZScore!O433=Dual_Tema!J433)</f>
        <v>1</v>
      </c>
      <c r="C433" t="str">
        <f>Price!B433</f>
        <v>XAUUSD</v>
      </c>
      <c r="D433" t="b">
        <f>AND(Diagonals!B433=Dual_Tema!B433,Trendlines!B433=Dual_Tema!B433,KC!B433=Dual_Tema!B433,Pinbar!B433=Dual_Tema!B433,Price!B433=Dual_Tema!B433,SR_Levels!B433=Dual_Tema!B433,Tema_Hrma_Smma!B433=Dual_Tema!B433,HA!B433=Dual_Tema!B433,ZigZag!B433=Dual_Tema!B433,ZScore!B433=Dual_Tema!B433)</f>
        <v>1</v>
      </c>
      <c r="E433" t="str">
        <f>Price!C433</f>
        <v>M5</v>
      </c>
      <c r="F433" t="b">
        <f>AND(Diagonals!C433=Dual_Tema!C433,Trendlines!C433=Dual_Tema!C433,KC!C433=Dual_Tema!C433,Pinbar!C433=Dual_Tema!C433,Price!C433=Dual_Tema!C433,SR_Levels!C433=Dual_Tema!C433,Tema_Hrma_Smma!C433=Dual_Tema!C433,HA!C433=Dual_Tema!C433,ZigZag!C433=Dual_Tema!C433,ZScore!C433=Dual_Tema!C433)</f>
        <v>1</v>
      </c>
      <c r="G433">
        <f>Price!D433</f>
        <v>5183.04</v>
      </c>
      <c r="H433" t="b">
        <f>AND(Diagonals!D433=Dual_Tema!D433,Trendlines!D433=Dual_Tema!D433,KC!D433=Dual_Tema!D433,Pinbar!D433=Dual_Tema!D433,Price!D433=Dual_Tema!D433,SR_Levels!D433=Dual_Tema!D433,Tema_Hrma_Smma!D433=Dual_Tema!D433,HA!D433=Dual_Tema!D433,ZigZag!D433=Dual_Tema!D433,ZScore!D433=Dual_Tema!D433)</f>
        <v>1</v>
      </c>
      <c r="J433" t="b">
        <f t="shared" si="6"/>
        <v>1</v>
      </c>
    </row>
    <row r="434" spans="1:10" x14ac:dyDescent="0.55000000000000004">
      <c r="A434">
        <f>Price!L434</f>
        <v>1772161800</v>
      </c>
      <c r="B434" t="b">
        <f>AND(Diagonals!Q434=Dual_Tema!J434,Trendlines!Q434=Dual_Tema!J434,KC!R434=Dual_Tema!J434,Pinbar!I434=Dual_Tema!J434,Price!L434=Dual_Tema!J434,SR_Levels!P434=Dual_Tema!J434,Tema_Hrma_Smma!K434=Dual_Tema!J434,HA!P434=Dual_Tema!J434,ZigZag!K434=Dual_Tema!J434,ZScore!O434=Dual_Tema!J434)</f>
        <v>1</v>
      </c>
      <c r="C434" t="str">
        <f>Price!B434</f>
        <v>XAUUSD</v>
      </c>
      <c r="D434" t="b">
        <f>AND(Diagonals!B434=Dual_Tema!B434,Trendlines!B434=Dual_Tema!B434,KC!B434=Dual_Tema!B434,Pinbar!B434=Dual_Tema!B434,Price!B434=Dual_Tema!B434,SR_Levels!B434=Dual_Tema!B434,Tema_Hrma_Smma!B434=Dual_Tema!B434,HA!B434=Dual_Tema!B434,ZigZag!B434=Dual_Tema!B434,ZScore!B434=Dual_Tema!B434)</f>
        <v>1</v>
      </c>
      <c r="E434" t="str">
        <f>Price!C434</f>
        <v>M5</v>
      </c>
      <c r="F434" t="b">
        <f>AND(Diagonals!C434=Dual_Tema!C434,Trendlines!C434=Dual_Tema!C434,KC!C434=Dual_Tema!C434,Pinbar!C434=Dual_Tema!C434,Price!C434=Dual_Tema!C434,SR_Levels!C434=Dual_Tema!C434,Tema_Hrma_Smma!C434=Dual_Tema!C434,HA!C434=Dual_Tema!C434,ZigZag!C434=Dual_Tema!C434,ZScore!C434=Dual_Tema!C434)</f>
        <v>1</v>
      </c>
      <c r="G434">
        <f>Price!D434</f>
        <v>5182.8999999999996</v>
      </c>
      <c r="H434" t="b">
        <f>AND(Diagonals!D434=Dual_Tema!D434,Trendlines!D434=Dual_Tema!D434,KC!D434=Dual_Tema!D434,Pinbar!D434=Dual_Tema!D434,Price!D434=Dual_Tema!D434,SR_Levels!D434=Dual_Tema!D434,Tema_Hrma_Smma!D434=Dual_Tema!D434,HA!D434=Dual_Tema!D434,ZigZag!D434=Dual_Tema!D434,ZScore!D434=Dual_Tema!D434)</f>
        <v>1</v>
      </c>
      <c r="J434" t="b">
        <f t="shared" si="6"/>
        <v>1</v>
      </c>
    </row>
    <row r="435" spans="1:10" x14ac:dyDescent="0.55000000000000004">
      <c r="A435">
        <f>Price!L435</f>
        <v>1772162100</v>
      </c>
      <c r="B435" t="b">
        <f>AND(Diagonals!Q435=Dual_Tema!J435,Trendlines!Q435=Dual_Tema!J435,KC!R435=Dual_Tema!J435,Pinbar!I435=Dual_Tema!J435,Price!L435=Dual_Tema!J435,SR_Levels!P435=Dual_Tema!J435,Tema_Hrma_Smma!K435=Dual_Tema!J435,HA!P435=Dual_Tema!J435,ZigZag!K435=Dual_Tema!J435,ZScore!O435=Dual_Tema!J435)</f>
        <v>1</v>
      </c>
      <c r="C435" t="str">
        <f>Price!B435</f>
        <v>XAUUSD</v>
      </c>
      <c r="D435" t="b">
        <f>AND(Diagonals!B435=Dual_Tema!B435,Trendlines!B435=Dual_Tema!B435,KC!B435=Dual_Tema!B435,Pinbar!B435=Dual_Tema!B435,Price!B435=Dual_Tema!B435,SR_Levels!B435=Dual_Tema!B435,Tema_Hrma_Smma!B435=Dual_Tema!B435,HA!B435=Dual_Tema!B435,ZigZag!B435=Dual_Tema!B435,ZScore!B435=Dual_Tema!B435)</f>
        <v>1</v>
      </c>
      <c r="E435" t="str">
        <f>Price!C435</f>
        <v>M5</v>
      </c>
      <c r="F435" t="b">
        <f>AND(Diagonals!C435=Dual_Tema!C435,Trendlines!C435=Dual_Tema!C435,KC!C435=Dual_Tema!C435,Pinbar!C435=Dual_Tema!C435,Price!C435=Dual_Tema!C435,SR_Levels!C435=Dual_Tema!C435,Tema_Hrma_Smma!C435=Dual_Tema!C435,HA!C435=Dual_Tema!C435,ZigZag!C435=Dual_Tema!C435,ZScore!C435=Dual_Tema!C435)</f>
        <v>1</v>
      </c>
      <c r="G435">
        <f>Price!D435</f>
        <v>5183.78</v>
      </c>
      <c r="H435" t="b">
        <f>AND(Diagonals!D435=Dual_Tema!D435,Trendlines!D435=Dual_Tema!D435,KC!D435=Dual_Tema!D435,Pinbar!D435=Dual_Tema!D435,Price!D435=Dual_Tema!D435,SR_Levels!D435=Dual_Tema!D435,Tema_Hrma_Smma!D435=Dual_Tema!D435,HA!D435=Dual_Tema!D435,ZigZag!D435=Dual_Tema!D435,ZScore!D435=Dual_Tema!D435)</f>
        <v>1</v>
      </c>
      <c r="J435" t="b">
        <f t="shared" si="6"/>
        <v>1</v>
      </c>
    </row>
    <row r="436" spans="1:10" x14ac:dyDescent="0.55000000000000004">
      <c r="A436">
        <f>Price!L436</f>
        <v>1772162400</v>
      </c>
      <c r="B436" t="b">
        <f>AND(Diagonals!Q436=Dual_Tema!J436,Trendlines!Q436=Dual_Tema!J436,KC!R436=Dual_Tema!J436,Pinbar!I436=Dual_Tema!J436,Price!L436=Dual_Tema!J436,SR_Levels!P436=Dual_Tema!J436,Tema_Hrma_Smma!K436=Dual_Tema!J436,HA!P436=Dual_Tema!J436,ZigZag!K436=Dual_Tema!J436,ZScore!O436=Dual_Tema!J436)</f>
        <v>1</v>
      </c>
      <c r="C436" t="str">
        <f>Price!B436</f>
        <v>XAUUSD</v>
      </c>
      <c r="D436" t="b">
        <f>AND(Diagonals!B436=Dual_Tema!B436,Trendlines!B436=Dual_Tema!B436,KC!B436=Dual_Tema!B436,Pinbar!B436=Dual_Tema!B436,Price!B436=Dual_Tema!B436,SR_Levels!B436=Dual_Tema!B436,Tema_Hrma_Smma!B436=Dual_Tema!B436,HA!B436=Dual_Tema!B436,ZigZag!B436=Dual_Tema!B436,ZScore!B436=Dual_Tema!B436)</f>
        <v>1</v>
      </c>
      <c r="E436" t="str">
        <f>Price!C436</f>
        <v>M5</v>
      </c>
      <c r="F436" t="b">
        <f>AND(Diagonals!C436=Dual_Tema!C436,Trendlines!C436=Dual_Tema!C436,KC!C436=Dual_Tema!C436,Pinbar!C436=Dual_Tema!C436,Price!C436=Dual_Tema!C436,SR_Levels!C436=Dual_Tema!C436,Tema_Hrma_Smma!C436=Dual_Tema!C436,HA!C436=Dual_Tema!C436,ZigZag!C436=Dual_Tema!C436,ZScore!C436=Dual_Tema!C436)</f>
        <v>1</v>
      </c>
      <c r="G436">
        <f>Price!D436</f>
        <v>5185.07</v>
      </c>
      <c r="H436" t="b">
        <f>AND(Diagonals!D436=Dual_Tema!D436,Trendlines!D436=Dual_Tema!D436,KC!D436=Dual_Tema!D436,Pinbar!D436=Dual_Tema!D436,Price!D436=Dual_Tema!D436,SR_Levels!D436=Dual_Tema!D436,Tema_Hrma_Smma!D436=Dual_Tema!D436,HA!D436=Dual_Tema!D436,ZigZag!D436=Dual_Tema!D436,ZScore!D436=Dual_Tema!D436)</f>
        <v>1</v>
      </c>
      <c r="J436" t="b">
        <f t="shared" si="6"/>
        <v>1</v>
      </c>
    </row>
    <row r="437" spans="1:10" x14ac:dyDescent="0.55000000000000004">
      <c r="A437">
        <f>Price!L437</f>
        <v>1772162700</v>
      </c>
      <c r="B437" t="b">
        <f>AND(Diagonals!Q437=Dual_Tema!J437,Trendlines!Q437=Dual_Tema!J437,KC!R437=Dual_Tema!J437,Pinbar!I437=Dual_Tema!J437,Price!L437=Dual_Tema!J437,SR_Levels!P437=Dual_Tema!J437,Tema_Hrma_Smma!K437=Dual_Tema!J437,HA!P437=Dual_Tema!J437,ZigZag!K437=Dual_Tema!J437,ZScore!O437=Dual_Tema!J437)</f>
        <v>1</v>
      </c>
      <c r="C437" t="str">
        <f>Price!B437</f>
        <v>XAUUSD</v>
      </c>
      <c r="D437" t="b">
        <f>AND(Diagonals!B437=Dual_Tema!B437,Trendlines!B437=Dual_Tema!B437,KC!B437=Dual_Tema!B437,Pinbar!B437=Dual_Tema!B437,Price!B437=Dual_Tema!B437,SR_Levels!B437=Dual_Tema!B437,Tema_Hrma_Smma!B437=Dual_Tema!B437,HA!B437=Dual_Tema!B437,ZigZag!B437=Dual_Tema!B437,ZScore!B437=Dual_Tema!B437)</f>
        <v>1</v>
      </c>
      <c r="E437" t="str">
        <f>Price!C437</f>
        <v>M5</v>
      </c>
      <c r="F437" t="b">
        <f>AND(Diagonals!C437=Dual_Tema!C437,Trendlines!C437=Dual_Tema!C437,KC!C437=Dual_Tema!C437,Pinbar!C437=Dual_Tema!C437,Price!C437=Dual_Tema!C437,SR_Levels!C437=Dual_Tema!C437,Tema_Hrma_Smma!C437=Dual_Tema!C437,HA!C437=Dual_Tema!C437,ZigZag!C437=Dual_Tema!C437,ZScore!C437=Dual_Tema!C437)</f>
        <v>1</v>
      </c>
      <c r="G437">
        <f>Price!D437</f>
        <v>5186.8900000000003</v>
      </c>
      <c r="H437" t="b">
        <f>AND(Diagonals!D437=Dual_Tema!D437,Trendlines!D437=Dual_Tema!D437,KC!D437=Dual_Tema!D437,Pinbar!D437=Dual_Tema!D437,Price!D437=Dual_Tema!D437,SR_Levels!D437=Dual_Tema!D437,Tema_Hrma_Smma!D437=Dual_Tema!D437,HA!D437=Dual_Tema!D437,ZigZag!D437=Dual_Tema!D437,ZScore!D437=Dual_Tema!D437)</f>
        <v>1</v>
      </c>
      <c r="J437" t="b">
        <f t="shared" si="6"/>
        <v>1</v>
      </c>
    </row>
    <row r="438" spans="1:10" x14ac:dyDescent="0.55000000000000004">
      <c r="A438">
        <f>Price!L438</f>
        <v>1772163000</v>
      </c>
      <c r="B438" t="b">
        <f>AND(Diagonals!Q438=Dual_Tema!J438,Trendlines!Q438=Dual_Tema!J438,KC!R438=Dual_Tema!J438,Pinbar!I438=Dual_Tema!J438,Price!L438=Dual_Tema!J438,SR_Levels!P438=Dual_Tema!J438,Tema_Hrma_Smma!K438=Dual_Tema!J438,HA!P438=Dual_Tema!J438,ZigZag!K438=Dual_Tema!J438,ZScore!O438=Dual_Tema!J438)</f>
        <v>1</v>
      </c>
      <c r="C438" t="str">
        <f>Price!B438</f>
        <v>XAUUSD</v>
      </c>
      <c r="D438" t="b">
        <f>AND(Diagonals!B438=Dual_Tema!B438,Trendlines!B438=Dual_Tema!B438,KC!B438=Dual_Tema!B438,Pinbar!B438=Dual_Tema!B438,Price!B438=Dual_Tema!B438,SR_Levels!B438=Dual_Tema!B438,Tema_Hrma_Smma!B438=Dual_Tema!B438,HA!B438=Dual_Tema!B438,ZigZag!B438=Dual_Tema!B438,ZScore!B438=Dual_Tema!B438)</f>
        <v>1</v>
      </c>
      <c r="E438" t="str">
        <f>Price!C438</f>
        <v>M5</v>
      </c>
      <c r="F438" t="b">
        <f>AND(Diagonals!C438=Dual_Tema!C438,Trendlines!C438=Dual_Tema!C438,KC!C438=Dual_Tema!C438,Pinbar!C438=Dual_Tema!C438,Price!C438=Dual_Tema!C438,SR_Levels!C438=Dual_Tema!C438,Tema_Hrma_Smma!C438=Dual_Tema!C438,HA!C438=Dual_Tema!C438,ZigZag!C438=Dual_Tema!C438,ZScore!C438=Dual_Tema!C438)</f>
        <v>1</v>
      </c>
      <c r="G438">
        <f>Price!D438</f>
        <v>5187.76</v>
      </c>
      <c r="H438" t="b">
        <f>AND(Diagonals!D438=Dual_Tema!D438,Trendlines!D438=Dual_Tema!D438,KC!D438=Dual_Tema!D438,Pinbar!D438=Dual_Tema!D438,Price!D438=Dual_Tema!D438,SR_Levels!D438=Dual_Tema!D438,Tema_Hrma_Smma!D438=Dual_Tema!D438,HA!D438=Dual_Tema!D438,ZigZag!D438=Dual_Tema!D438,ZScore!D438=Dual_Tema!D438)</f>
        <v>1</v>
      </c>
      <c r="J438" t="b">
        <f t="shared" si="6"/>
        <v>1</v>
      </c>
    </row>
    <row r="439" spans="1:10" x14ac:dyDescent="0.55000000000000004">
      <c r="A439">
        <f>Price!L439</f>
        <v>1772163300</v>
      </c>
      <c r="B439" t="b">
        <f>AND(Diagonals!Q439=Dual_Tema!J439,Trendlines!Q439=Dual_Tema!J439,KC!R439=Dual_Tema!J439,Pinbar!I439=Dual_Tema!J439,Price!L439=Dual_Tema!J439,SR_Levels!P439=Dual_Tema!J439,Tema_Hrma_Smma!K439=Dual_Tema!J439,HA!P439=Dual_Tema!J439,ZigZag!K439=Dual_Tema!J439,ZScore!O439=Dual_Tema!J439)</f>
        <v>1</v>
      </c>
      <c r="C439" t="str">
        <f>Price!B439</f>
        <v>XAUUSD</v>
      </c>
      <c r="D439" t="b">
        <f>AND(Diagonals!B439=Dual_Tema!B439,Trendlines!B439=Dual_Tema!B439,KC!B439=Dual_Tema!B439,Pinbar!B439=Dual_Tema!B439,Price!B439=Dual_Tema!B439,SR_Levels!B439=Dual_Tema!B439,Tema_Hrma_Smma!B439=Dual_Tema!B439,HA!B439=Dual_Tema!B439,ZigZag!B439=Dual_Tema!B439,ZScore!B439=Dual_Tema!B439)</f>
        <v>1</v>
      </c>
      <c r="E439" t="str">
        <f>Price!C439</f>
        <v>M5</v>
      </c>
      <c r="F439" t="b">
        <f>AND(Diagonals!C439=Dual_Tema!C439,Trendlines!C439=Dual_Tema!C439,KC!C439=Dual_Tema!C439,Pinbar!C439=Dual_Tema!C439,Price!C439=Dual_Tema!C439,SR_Levels!C439=Dual_Tema!C439,Tema_Hrma_Smma!C439=Dual_Tema!C439,HA!C439=Dual_Tema!C439,ZigZag!C439=Dual_Tema!C439,ZScore!C439=Dual_Tema!C439)</f>
        <v>1</v>
      </c>
      <c r="G439">
        <f>Price!D439</f>
        <v>5186.55</v>
      </c>
      <c r="H439" t="b">
        <f>AND(Diagonals!D439=Dual_Tema!D439,Trendlines!D439=Dual_Tema!D439,KC!D439=Dual_Tema!D439,Pinbar!D439=Dual_Tema!D439,Price!D439=Dual_Tema!D439,SR_Levels!D439=Dual_Tema!D439,Tema_Hrma_Smma!D439=Dual_Tema!D439,HA!D439=Dual_Tema!D439,ZigZag!D439=Dual_Tema!D439,ZScore!D439=Dual_Tema!D439)</f>
        <v>1</v>
      </c>
      <c r="J439" t="b">
        <f t="shared" si="6"/>
        <v>1</v>
      </c>
    </row>
    <row r="440" spans="1:10" x14ac:dyDescent="0.55000000000000004">
      <c r="A440">
        <f>Price!L440</f>
        <v>1772163600</v>
      </c>
      <c r="B440" t="b">
        <f>AND(Diagonals!Q440=Dual_Tema!J440,Trendlines!Q440=Dual_Tema!J440,KC!R440=Dual_Tema!J440,Pinbar!I440=Dual_Tema!J440,Price!L440=Dual_Tema!J440,SR_Levels!P440=Dual_Tema!J440,Tema_Hrma_Smma!K440=Dual_Tema!J440,HA!P440=Dual_Tema!J440,ZigZag!K440=Dual_Tema!J440,ZScore!O440=Dual_Tema!J440)</f>
        <v>1</v>
      </c>
      <c r="C440" t="str">
        <f>Price!B440</f>
        <v>XAUUSD</v>
      </c>
      <c r="D440" t="b">
        <f>AND(Diagonals!B440=Dual_Tema!B440,Trendlines!B440=Dual_Tema!B440,KC!B440=Dual_Tema!B440,Pinbar!B440=Dual_Tema!B440,Price!B440=Dual_Tema!B440,SR_Levels!B440=Dual_Tema!B440,Tema_Hrma_Smma!B440=Dual_Tema!B440,HA!B440=Dual_Tema!B440,ZigZag!B440=Dual_Tema!B440,ZScore!B440=Dual_Tema!B440)</f>
        <v>1</v>
      </c>
      <c r="E440" t="str">
        <f>Price!C440</f>
        <v>M5</v>
      </c>
      <c r="F440" t="b">
        <f>AND(Diagonals!C440=Dual_Tema!C440,Trendlines!C440=Dual_Tema!C440,KC!C440=Dual_Tema!C440,Pinbar!C440=Dual_Tema!C440,Price!C440=Dual_Tema!C440,SR_Levels!C440=Dual_Tema!C440,Tema_Hrma_Smma!C440=Dual_Tema!C440,HA!C440=Dual_Tema!C440,ZigZag!C440=Dual_Tema!C440,ZScore!C440=Dual_Tema!C440)</f>
        <v>1</v>
      </c>
      <c r="G440">
        <f>Price!D440</f>
        <v>5187.17</v>
      </c>
      <c r="H440" t="b">
        <f>AND(Diagonals!D440=Dual_Tema!D440,Trendlines!D440=Dual_Tema!D440,KC!D440=Dual_Tema!D440,Pinbar!D440=Dual_Tema!D440,Price!D440=Dual_Tema!D440,SR_Levels!D440=Dual_Tema!D440,Tema_Hrma_Smma!D440=Dual_Tema!D440,HA!D440=Dual_Tema!D440,ZigZag!D440=Dual_Tema!D440,ZScore!D440=Dual_Tema!D440)</f>
        <v>1</v>
      </c>
      <c r="J440" t="b">
        <f t="shared" si="6"/>
        <v>1</v>
      </c>
    </row>
    <row r="441" spans="1:10" x14ac:dyDescent="0.55000000000000004">
      <c r="A441">
        <f>Price!L441</f>
        <v>1772163900</v>
      </c>
      <c r="B441" t="b">
        <f>AND(Diagonals!Q441=Dual_Tema!J441,Trendlines!Q441=Dual_Tema!J441,KC!R441=Dual_Tema!J441,Pinbar!I441=Dual_Tema!J441,Price!L441=Dual_Tema!J441,SR_Levels!P441=Dual_Tema!J441,Tema_Hrma_Smma!K441=Dual_Tema!J441,HA!P441=Dual_Tema!J441,ZigZag!K441=Dual_Tema!J441,ZScore!O441=Dual_Tema!J441)</f>
        <v>1</v>
      </c>
      <c r="C441" t="str">
        <f>Price!B441</f>
        <v>XAUUSD</v>
      </c>
      <c r="D441" t="b">
        <f>AND(Diagonals!B441=Dual_Tema!B441,Trendlines!B441=Dual_Tema!B441,KC!B441=Dual_Tema!B441,Pinbar!B441=Dual_Tema!B441,Price!B441=Dual_Tema!B441,SR_Levels!B441=Dual_Tema!B441,Tema_Hrma_Smma!B441=Dual_Tema!B441,HA!B441=Dual_Tema!B441,ZigZag!B441=Dual_Tema!B441,ZScore!B441=Dual_Tema!B441)</f>
        <v>1</v>
      </c>
      <c r="E441" t="str">
        <f>Price!C441</f>
        <v>M5</v>
      </c>
      <c r="F441" t="b">
        <f>AND(Diagonals!C441=Dual_Tema!C441,Trendlines!C441=Dual_Tema!C441,KC!C441=Dual_Tema!C441,Pinbar!C441=Dual_Tema!C441,Price!C441=Dual_Tema!C441,SR_Levels!C441=Dual_Tema!C441,Tema_Hrma_Smma!C441=Dual_Tema!C441,HA!C441=Dual_Tema!C441,ZigZag!C441=Dual_Tema!C441,ZScore!C441=Dual_Tema!C441)</f>
        <v>1</v>
      </c>
      <c r="G441">
        <f>Price!D441</f>
        <v>5189.7</v>
      </c>
      <c r="H441" t="b">
        <f>AND(Diagonals!D441=Dual_Tema!D441,Trendlines!D441=Dual_Tema!D441,KC!D441=Dual_Tema!D441,Pinbar!D441=Dual_Tema!D441,Price!D441=Dual_Tema!D441,SR_Levels!D441=Dual_Tema!D441,Tema_Hrma_Smma!D441=Dual_Tema!D441,HA!D441=Dual_Tema!D441,ZigZag!D441=Dual_Tema!D441,ZScore!D441=Dual_Tema!D441)</f>
        <v>1</v>
      </c>
      <c r="J441" t="b">
        <f t="shared" si="6"/>
        <v>1</v>
      </c>
    </row>
    <row r="442" spans="1:10" x14ac:dyDescent="0.55000000000000004">
      <c r="A442">
        <f>Price!L442</f>
        <v>1772164200</v>
      </c>
      <c r="B442" t="b">
        <f>AND(Diagonals!Q442=Dual_Tema!J442,Trendlines!Q442=Dual_Tema!J442,KC!R442=Dual_Tema!J442,Pinbar!I442=Dual_Tema!J442,Price!L442=Dual_Tema!J442,SR_Levels!P442=Dual_Tema!J442,Tema_Hrma_Smma!K442=Dual_Tema!J442,HA!P442=Dual_Tema!J442,ZigZag!K442=Dual_Tema!J442,ZScore!O442=Dual_Tema!J442)</f>
        <v>1</v>
      </c>
      <c r="C442" t="str">
        <f>Price!B442</f>
        <v>XAUUSD</v>
      </c>
      <c r="D442" t="b">
        <f>AND(Diagonals!B442=Dual_Tema!B442,Trendlines!B442=Dual_Tema!B442,KC!B442=Dual_Tema!B442,Pinbar!B442=Dual_Tema!B442,Price!B442=Dual_Tema!B442,SR_Levels!B442=Dual_Tema!B442,Tema_Hrma_Smma!B442=Dual_Tema!B442,HA!B442=Dual_Tema!B442,ZigZag!B442=Dual_Tema!B442,ZScore!B442=Dual_Tema!B442)</f>
        <v>1</v>
      </c>
      <c r="E442" t="str">
        <f>Price!C442</f>
        <v>M5</v>
      </c>
      <c r="F442" t="b">
        <f>AND(Diagonals!C442=Dual_Tema!C442,Trendlines!C442=Dual_Tema!C442,KC!C442=Dual_Tema!C442,Pinbar!C442=Dual_Tema!C442,Price!C442=Dual_Tema!C442,SR_Levels!C442=Dual_Tema!C442,Tema_Hrma_Smma!C442=Dual_Tema!C442,HA!C442=Dual_Tema!C442,ZigZag!C442=Dual_Tema!C442,ZScore!C442=Dual_Tema!C442)</f>
        <v>1</v>
      </c>
      <c r="G442">
        <f>Price!D442</f>
        <v>5189.59</v>
      </c>
      <c r="H442" t="b">
        <f>AND(Diagonals!D442=Dual_Tema!D442,Trendlines!D442=Dual_Tema!D442,KC!D442=Dual_Tema!D442,Pinbar!D442=Dual_Tema!D442,Price!D442=Dual_Tema!D442,SR_Levels!D442=Dual_Tema!D442,Tema_Hrma_Smma!D442=Dual_Tema!D442,HA!D442=Dual_Tema!D442,ZigZag!D442=Dual_Tema!D442,ZScore!D442=Dual_Tema!D442)</f>
        <v>1</v>
      </c>
      <c r="J442" t="b">
        <f t="shared" si="6"/>
        <v>1</v>
      </c>
    </row>
    <row r="443" spans="1:10" x14ac:dyDescent="0.55000000000000004">
      <c r="A443">
        <f>Price!L443</f>
        <v>1772164500</v>
      </c>
      <c r="B443" t="b">
        <f>AND(Diagonals!Q443=Dual_Tema!J443,Trendlines!Q443=Dual_Tema!J443,KC!R443=Dual_Tema!J443,Pinbar!I443=Dual_Tema!J443,Price!L443=Dual_Tema!J443,SR_Levels!P443=Dual_Tema!J443,Tema_Hrma_Smma!K443=Dual_Tema!J443,HA!P443=Dual_Tema!J443,ZigZag!K443=Dual_Tema!J443,ZScore!O443=Dual_Tema!J443)</f>
        <v>1</v>
      </c>
      <c r="C443" t="str">
        <f>Price!B443</f>
        <v>XAUUSD</v>
      </c>
      <c r="D443" t="b">
        <f>AND(Diagonals!B443=Dual_Tema!B443,Trendlines!B443=Dual_Tema!B443,KC!B443=Dual_Tema!B443,Pinbar!B443=Dual_Tema!B443,Price!B443=Dual_Tema!B443,SR_Levels!B443=Dual_Tema!B443,Tema_Hrma_Smma!B443=Dual_Tema!B443,HA!B443=Dual_Tema!B443,ZigZag!B443=Dual_Tema!B443,ZScore!B443=Dual_Tema!B443)</f>
        <v>1</v>
      </c>
      <c r="E443" t="str">
        <f>Price!C443</f>
        <v>M5</v>
      </c>
      <c r="F443" t="b">
        <f>AND(Diagonals!C443=Dual_Tema!C443,Trendlines!C443=Dual_Tema!C443,KC!C443=Dual_Tema!C443,Pinbar!C443=Dual_Tema!C443,Price!C443=Dual_Tema!C443,SR_Levels!C443=Dual_Tema!C443,Tema_Hrma_Smma!C443=Dual_Tema!C443,HA!C443=Dual_Tema!C443,ZigZag!C443=Dual_Tema!C443,ZScore!C443=Dual_Tema!C443)</f>
        <v>1</v>
      </c>
      <c r="G443">
        <f>Price!D443</f>
        <v>5184</v>
      </c>
      <c r="H443" t="b">
        <f>AND(Diagonals!D443=Dual_Tema!D443,Trendlines!D443=Dual_Tema!D443,KC!D443=Dual_Tema!D443,Pinbar!D443=Dual_Tema!D443,Price!D443=Dual_Tema!D443,SR_Levels!D443=Dual_Tema!D443,Tema_Hrma_Smma!D443=Dual_Tema!D443,HA!D443=Dual_Tema!D443,ZigZag!D443=Dual_Tema!D443,ZScore!D443=Dual_Tema!D443)</f>
        <v>1</v>
      </c>
      <c r="J443" t="b">
        <f t="shared" si="6"/>
        <v>1</v>
      </c>
    </row>
    <row r="444" spans="1:10" x14ac:dyDescent="0.55000000000000004">
      <c r="A444">
        <f>Price!L444</f>
        <v>1772164800</v>
      </c>
      <c r="B444" t="b">
        <f>AND(Diagonals!Q444=Dual_Tema!J444,Trendlines!Q444=Dual_Tema!J444,KC!R444=Dual_Tema!J444,Pinbar!I444=Dual_Tema!J444,Price!L444=Dual_Tema!J444,SR_Levels!P444=Dual_Tema!J444,Tema_Hrma_Smma!K444=Dual_Tema!J444,HA!P444=Dual_Tema!J444,ZigZag!K444=Dual_Tema!J444,ZScore!O444=Dual_Tema!J444)</f>
        <v>1</v>
      </c>
      <c r="C444" t="str">
        <f>Price!B444</f>
        <v>XAUUSD</v>
      </c>
      <c r="D444" t="b">
        <f>AND(Diagonals!B444=Dual_Tema!B444,Trendlines!B444=Dual_Tema!B444,KC!B444=Dual_Tema!B444,Pinbar!B444=Dual_Tema!B444,Price!B444=Dual_Tema!B444,SR_Levels!B444=Dual_Tema!B444,Tema_Hrma_Smma!B444=Dual_Tema!B444,HA!B444=Dual_Tema!B444,ZigZag!B444=Dual_Tema!B444,ZScore!B444=Dual_Tema!B444)</f>
        <v>1</v>
      </c>
      <c r="E444" t="str">
        <f>Price!C444</f>
        <v>M5</v>
      </c>
      <c r="F444" t="b">
        <f>AND(Diagonals!C444=Dual_Tema!C444,Trendlines!C444=Dual_Tema!C444,KC!C444=Dual_Tema!C444,Pinbar!C444=Dual_Tema!C444,Price!C444=Dual_Tema!C444,SR_Levels!C444=Dual_Tema!C444,Tema_Hrma_Smma!C444=Dual_Tema!C444,HA!C444=Dual_Tema!C444,ZigZag!C444=Dual_Tema!C444,ZScore!C444=Dual_Tema!C444)</f>
        <v>1</v>
      </c>
      <c r="G444">
        <f>Price!D444</f>
        <v>5185.32</v>
      </c>
      <c r="H444" t="b">
        <f>AND(Diagonals!D444=Dual_Tema!D444,Trendlines!D444=Dual_Tema!D444,KC!D444=Dual_Tema!D444,Pinbar!D444=Dual_Tema!D444,Price!D444=Dual_Tema!D444,SR_Levels!D444=Dual_Tema!D444,Tema_Hrma_Smma!D444=Dual_Tema!D444,HA!D444=Dual_Tema!D444,ZigZag!D444=Dual_Tema!D444,ZScore!D444=Dual_Tema!D444)</f>
        <v>1</v>
      </c>
      <c r="J444" t="b">
        <f t="shared" si="6"/>
        <v>1</v>
      </c>
    </row>
    <row r="445" spans="1:10" x14ac:dyDescent="0.55000000000000004">
      <c r="A445">
        <f>Price!L445</f>
        <v>1772165100</v>
      </c>
      <c r="B445" t="b">
        <f>AND(Diagonals!Q445=Dual_Tema!J445,Trendlines!Q445=Dual_Tema!J445,KC!R445=Dual_Tema!J445,Pinbar!I445=Dual_Tema!J445,Price!L445=Dual_Tema!J445,SR_Levels!P445=Dual_Tema!J445,Tema_Hrma_Smma!K445=Dual_Tema!J445,HA!P445=Dual_Tema!J445,ZigZag!K445=Dual_Tema!J445,ZScore!O445=Dual_Tema!J445)</f>
        <v>1</v>
      </c>
      <c r="C445" t="str">
        <f>Price!B445</f>
        <v>XAUUSD</v>
      </c>
      <c r="D445" t="b">
        <f>AND(Diagonals!B445=Dual_Tema!B445,Trendlines!B445=Dual_Tema!B445,KC!B445=Dual_Tema!B445,Pinbar!B445=Dual_Tema!B445,Price!B445=Dual_Tema!B445,SR_Levels!B445=Dual_Tema!B445,Tema_Hrma_Smma!B445=Dual_Tema!B445,HA!B445=Dual_Tema!B445,ZigZag!B445=Dual_Tema!B445,ZScore!B445=Dual_Tema!B445)</f>
        <v>1</v>
      </c>
      <c r="E445" t="str">
        <f>Price!C445</f>
        <v>M5</v>
      </c>
      <c r="F445" t="b">
        <f>AND(Diagonals!C445=Dual_Tema!C445,Trendlines!C445=Dual_Tema!C445,KC!C445=Dual_Tema!C445,Pinbar!C445=Dual_Tema!C445,Price!C445=Dual_Tema!C445,SR_Levels!C445=Dual_Tema!C445,Tema_Hrma_Smma!C445=Dual_Tema!C445,HA!C445=Dual_Tema!C445,ZigZag!C445=Dual_Tema!C445,ZScore!C445=Dual_Tema!C445)</f>
        <v>1</v>
      </c>
      <c r="G445">
        <f>Price!D445</f>
        <v>5185.8900000000003</v>
      </c>
      <c r="H445" t="b">
        <f>AND(Diagonals!D445=Dual_Tema!D445,Trendlines!D445=Dual_Tema!D445,KC!D445=Dual_Tema!D445,Pinbar!D445=Dual_Tema!D445,Price!D445=Dual_Tema!D445,SR_Levels!D445=Dual_Tema!D445,Tema_Hrma_Smma!D445=Dual_Tema!D445,HA!D445=Dual_Tema!D445,ZigZag!D445=Dual_Tema!D445,ZScore!D445=Dual_Tema!D445)</f>
        <v>1</v>
      </c>
      <c r="J445" t="b">
        <f t="shared" si="6"/>
        <v>1</v>
      </c>
    </row>
    <row r="446" spans="1:10" x14ac:dyDescent="0.55000000000000004">
      <c r="A446">
        <f>Price!L446</f>
        <v>1772165400</v>
      </c>
      <c r="B446" t="b">
        <f>AND(Diagonals!Q446=Dual_Tema!J446,Trendlines!Q446=Dual_Tema!J446,KC!R446=Dual_Tema!J446,Pinbar!I446=Dual_Tema!J446,Price!L446=Dual_Tema!J446,SR_Levels!P446=Dual_Tema!J446,Tema_Hrma_Smma!K446=Dual_Tema!J446,HA!P446=Dual_Tema!J446,ZigZag!K446=Dual_Tema!J446,ZScore!O446=Dual_Tema!J446)</f>
        <v>1</v>
      </c>
      <c r="C446" t="str">
        <f>Price!B446</f>
        <v>XAUUSD</v>
      </c>
      <c r="D446" t="b">
        <f>AND(Diagonals!B446=Dual_Tema!B446,Trendlines!B446=Dual_Tema!B446,KC!B446=Dual_Tema!B446,Pinbar!B446=Dual_Tema!B446,Price!B446=Dual_Tema!B446,SR_Levels!B446=Dual_Tema!B446,Tema_Hrma_Smma!B446=Dual_Tema!B446,HA!B446=Dual_Tema!B446,ZigZag!B446=Dual_Tema!B446,ZScore!B446=Dual_Tema!B446)</f>
        <v>1</v>
      </c>
      <c r="E446" t="str">
        <f>Price!C446</f>
        <v>M5</v>
      </c>
      <c r="F446" t="b">
        <f>AND(Diagonals!C446=Dual_Tema!C446,Trendlines!C446=Dual_Tema!C446,KC!C446=Dual_Tema!C446,Pinbar!C446=Dual_Tema!C446,Price!C446=Dual_Tema!C446,SR_Levels!C446=Dual_Tema!C446,Tema_Hrma_Smma!C446=Dual_Tema!C446,HA!C446=Dual_Tema!C446,ZigZag!C446=Dual_Tema!C446,ZScore!C446=Dual_Tema!C446)</f>
        <v>1</v>
      </c>
      <c r="G446">
        <f>Price!D446</f>
        <v>5186.6099999999997</v>
      </c>
      <c r="H446" t="b">
        <f>AND(Diagonals!D446=Dual_Tema!D446,Trendlines!D446=Dual_Tema!D446,KC!D446=Dual_Tema!D446,Pinbar!D446=Dual_Tema!D446,Price!D446=Dual_Tema!D446,SR_Levels!D446=Dual_Tema!D446,Tema_Hrma_Smma!D446=Dual_Tema!D446,HA!D446=Dual_Tema!D446,ZigZag!D446=Dual_Tema!D446,ZScore!D446=Dual_Tema!D446)</f>
        <v>1</v>
      </c>
      <c r="J446" t="b">
        <f t="shared" si="6"/>
        <v>1</v>
      </c>
    </row>
    <row r="447" spans="1:10" x14ac:dyDescent="0.55000000000000004">
      <c r="A447">
        <f>Price!L447</f>
        <v>1772165700</v>
      </c>
      <c r="B447" t="b">
        <f>AND(Diagonals!Q447=Dual_Tema!J447,Trendlines!Q447=Dual_Tema!J447,KC!R447=Dual_Tema!J447,Pinbar!I447=Dual_Tema!J447,Price!L447=Dual_Tema!J447,SR_Levels!P447=Dual_Tema!J447,Tema_Hrma_Smma!K447=Dual_Tema!J447,HA!P447=Dual_Tema!J447,ZigZag!K447=Dual_Tema!J447,ZScore!O447=Dual_Tema!J447)</f>
        <v>1</v>
      </c>
      <c r="C447" t="str">
        <f>Price!B447</f>
        <v>XAUUSD</v>
      </c>
      <c r="D447" t="b">
        <f>AND(Diagonals!B447=Dual_Tema!B447,Trendlines!B447=Dual_Tema!B447,KC!B447=Dual_Tema!B447,Pinbar!B447=Dual_Tema!B447,Price!B447=Dual_Tema!B447,SR_Levels!B447=Dual_Tema!B447,Tema_Hrma_Smma!B447=Dual_Tema!B447,HA!B447=Dual_Tema!B447,ZigZag!B447=Dual_Tema!B447,ZScore!B447=Dual_Tema!B447)</f>
        <v>1</v>
      </c>
      <c r="E447" t="str">
        <f>Price!C447</f>
        <v>M5</v>
      </c>
      <c r="F447" t="b">
        <f>AND(Diagonals!C447=Dual_Tema!C447,Trendlines!C447=Dual_Tema!C447,KC!C447=Dual_Tema!C447,Pinbar!C447=Dual_Tema!C447,Price!C447=Dual_Tema!C447,SR_Levels!C447=Dual_Tema!C447,Tema_Hrma_Smma!C447=Dual_Tema!C447,HA!C447=Dual_Tema!C447,ZigZag!C447=Dual_Tema!C447,ZScore!C447=Dual_Tema!C447)</f>
        <v>1</v>
      </c>
      <c r="G447">
        <f>Price!D447</f>
        <v>5184.83</v>
      </c>
      <c r="H447" t="b">
        <f>AND(Diagonals!D447=Dual_Tema!D447,Trendlines!D447=Dual_Tema!D447,KC!D447=Dual_Tema!D447,Pinbar!D447=Dual_Tema!D447,Price!D447=Dual_Tema!D447,SR_Levels!D447=Dual_Tema!D447,Tema_Hrma_Smma!D447=Dual_Tema!D447,HA!D447=Dual_Tema!D447,ZigZag!D447=Dual_Tema!D447,ZScore!D447=Dual_Tema!D447)</f>
        <v>1</v>
      </c>
      <c r="J447" t="b">
        <f t="shared" si="6"/>
        <v>1</v>
      </c>
    </row>
    <row r="448" spans="1:10" x14ac:dyDescent="0.55000000000000004">
      <c r="A448">
        <f>Price!L448</f>
        <v>1772166000</v>
      </c>
      <c r="B448" t="b">
        <f>AND(Diagonals!Q448=Dual_Tema!J448,Trendlines!Q448=Dual_Tema!J448,KC!R448=Dual_Tema!J448,Pinbar!I448=Dual_Tema!J448,Price!L448=Dual_Tema!J448,SR_Levels!P448=Dual_Tema!J448,Tema_Hrma_Smma!K448=Dual_Tema!J448,HA!P448=Dual_Tema!J448,ZigZag!K448=Dual_Tema!J448,ZScore!O448=Dual_Tema!J448)</f>
        <v>1</v>
      </c>
      <c r="C448" t="str">
        <f>Price!B448</f>
        <v>XAUUSD</v>
      </c>
      <c r="D448" t="b">
        <f>AND(Diagonals!B448=Dual_Tema!B448,Trendlines!B448=Dual_Tema!B448,KC!B448=Dual_Tema!B448,Pinbar!B448=Dual_Tema!B448,Price!B448=Dual_Tema!B448,SR_Levels!B448=Dual_Tema!B448,Tema_Hrma_Smma!B448=Dual_Tema!B448,HA!B448=Dual_Tema!B448,ZigZag!B448=Dual_Tema!B448,ZScore!B448=Dual_Tema!B448)</f>
        <v>1</v>
      </c>
      <c r="E448" t="str">
        <f>Price!C448</f>
        <v>M5</v>
      </c>
      <c r="F448" t="b">
        <f>AND(Diagonals!C448=Dual_Tema!C448,Trendlines!C448=Dual_Tema!C448,KC!C448=Dual_Tema!C448,Pinbar!C448=Dual_Tema!C448,Price!C448=Dual_Tema!C448,SR_Levels!C448=Dual_Tema!C448,Tema_Hrma_Smma!C448=Dual_Tema!C448,HA!C448=Dual_Tema!C448,ZigZag!C448=Dual_Tema!C448,ZScore!C448=Dual_Tema!C448)</f>
        <v>1</v>
      </c>
      <c r="G448">
        <f>Price!D448</f>
        <v>5187.8599999999997</v>
      </c>
      <c r="H448" t="b">
        <f>AND(Diagonals!D448=Dual_Tema!D448,Trendlines!D448=Dual_Tema!D448,KC!D448=Dual_Tema!D448,Pinbar!D448=Dual_Tema!D448,Price!D448=Dual_Tema!D448,SR_Levels!D448=Dual_Tema!D448,Tema_Hrma_Smma!D448=Dual_Tema!D448,HA!D448=Dual_Tema!D448,ZigZag!D448=Dual_Tema!D448,ZScore!D448=Dual_Tema!D448)</f>
        <v>1</v>
      </c>
      <c r="J448" t="b">
        <f t="shared" si="6"/>
        <v>1</v>
      </c>
    </row>
    <row r="449" spans="1:10" x14ac:dyDescent="0.55000000000000004">
      <c r="A449">
        <f>Price!L449</f>
        <v>1772166300</v>
      </c>
      <c r="B449" t="b">
        <f>AND(Diagonals!Q449=Dual_Tema!J449,Trendlines!Q449=Dual_Tema!J449,KC!R449=Dual_Tema!J449,Pinbar!I449=Dual_Tema!J449,Price!L449=Dual_Tema!J449,SR_Levels!P449=Dual_Tema!J449,Tema_Hrma_Smma!K449=Dual_Tema!J449,HA!P449=Dual_Tema!J449,ZigZag!K449=Dual_Tema!J449,ZScore!O449=Dual_Tema!J449)</f>
        <v>1</v>
      </c>
      <c r="C449" t="str">
        <f>Price!B449</f>
        <v>XAUUSD</v>
      </c>
      <c r="D449" t="b">
        <f>AND(Diagonals!B449=Dual_Tema!B449,Trendlines!B449=Dual_Tema!B449,KC!B449=Dual_Tema!B449,Pinbar!B449=Dual_Tema!B449,Price!B449=Dual_Tema!B449,SR_Levels!B449=Dual_Tema!B449,Tema_Hrma_Smma!B449=Dual_Tema!B449,HA!B449=Dual_Tema!B449,ZigZag!B449=Dual_Tema!B449,ZScore!B449=Dual_Tema!B449)</f>
        <v>1</v>
      </c>
      <c r="E449" t="str">
        <f>Price!C449</f>
        <v>M5</v>
      </c>
      <c r="F449" t="b">
        <f>AND(Diagonals!C449=Dual_Tema!C449,Trendlines!C449=Dual_Tema!C449,KC!C449=Dual_Tema!C449,Pinbar!C449=Dual_Tema!C449,Price!C449=Dual_Tema!C449,SR_Levels!C449=Dual_Tema!C449,Tema_Hrma_Smma!C449=Dual_Tema!C449,HA!C449=Dual_Tema!C449,ZigZag!C449=Dual_Tema!C449,ZScore!C449=Dual_Tema!C449)</f>
        <v>1</v>
      </c>
      <c r="G449">
        <f>Price!D449</f>
        <v>5187.37</v>
      </c>
      <c r="H449" t="b">
        <f>AND(Diagonals!D449=Dual_Tema!D449,Trendlines!D449=Dual_Tema!D449,KC!D449=Dual_Tema!D449,Pinbar!D449=Dual_Tema!D449,Price!D449=Dual_Tema!D449,SR_Levels!D449=Dual_Tema!D449,Tema_Hrma_Smma!D449=Dual_Tema!D449,HA!D449=Dual_Tema!D449,ZigZag!D449=Dual_Tema!D449,ZScore!D449=Dual_Tema!D449)</f>
        <v>1</v>
      </c>
      <c r="J449" t="b">
        <f t="shared" si="6"/>
        <v>1</v>
      </c>
    </row>
    <row r="450" spans="1:10" x14ac:dyDescent="0.55000000000000004">
      <c r="A450">
        <f>Price!L450</f>
        <v>1772166600</v>
      </c>
      <c r="B450" t="b">
        <f>AND(Diagonals!Q450=Dual_Tema!J450,Trendlines!Q450=Dual_Tema!J450,KC!R450=Dual_Tema!J450,Pinbar!I450=Dual_Tema!J450,Price!L450=Dual_Tema!J450,SR_Levels!P450=Dual_Tema!J450,Tema_Hrma_Smma!K450=Dual_Tema!J450,HA!P450=Dual_Tema!J450,ZigZag!K450=Dual_Tema!J450,ZScore!O450=Dual_Tema!J450)</f>
        <v>1</v>
      </c>
      <c r="C450" t="str">
        <f>Price!B450</f>
        <v>XAUUSD</v>
      </c>
      <c r="D450" t="b">
        <f>AND(Diagonals!B450=Dual_Tema!B450,Trendlines!B450=Dual_Tema!B450,KC!B450=Dual_Tema!B450,Pinbar!B450=Dual_Tema!B450,Price!B450=Dual_Tema!B450,SR_Levels!B450=Dual_Tema!B450,Tema_Hrma_Smma!B450=Dual_Tema!B450,HA!B450=Dual_Tema!B450,ZigZag!B450=Dual_Tema!B450,ZScore!B450=Dual_Tema!B450)</f>
        <v>1</v>
      </c>
      <c r="E450" t="str">
        <f>Price!C450</f>
        <v>M5</v>
      </c>
      <c r="F450" t="b">
        <f>AND(Diagonals!C450=Dual_Tema!C450,Trendlines!C450=Dual_Tema!C450,KC!C450=Dual_Tema!C450,Pinbar!C450=Dual_Tema!C450,Price!C450=Dual_Tema!C450,SR_Levels!C450=Dual_Tema!C450,Tema_Hrma_Smma!C450=Dual_Tema!C450,HA!C450=Dual_Tema!C450,ZigZag!C450=Dual_Tema!C450,ZScore!C450=Dual_Tema!C450)</f>
        <v>1</v>
      </c>
      <c r="G450">
        <f>Price!D450</f>
        <v>5186.79</v>
      </c>
      <c r="H450" t="b">
        <f>AND(Diagonals!D450=Dual_Tema!D450,Trendlines!D450=Dual_Tema!D450,KC!D450=Dual_Tema!D450,Pinbar!D450=Dual_Tema!D450,Price!D450=Dual_Tema!D450,SR_Levels!D450=Dual_Tema!D450,Tema_Hrma_Smma!D450=Dual_Tema!D450,HA!D450=Dual_Tema!D450,ZigZag!D450=Dual_Tema!D450,ZScore!D450=Dual_Tema!D450)</f>
        <v>1</v>
      </c>
      <c r="J450" t="b">
        <f t="shared" si="6"/>
        <v>1</v>
      </c>
    </row>
    <row r="451" spans="1:10" x14ac:dyDescent="0.55000000000000004">
      <c r="A451">
        <f>Price!L451</f>
        <v>1772166900</v>
      </c>
      <c r="B451" t="b">
        <f>AND(Diagonals!Q451=Dual_Tema!J451,Trendlines!Q451=Dual_Tema!J451,KC!R451=Dual_Tema!J451,Pinbar!I451=Dual_Tema!J451,Price!L451=Dual_Tema!J451,SR_Levels!P451=Dual_Tema!J451,Tema_Hrma_Smma!K451=Dual_Tema!J451,HA!P451=Dual_Tema!J451,ZigZag!K451=Dual_Tema!J451,ZScore!O451=Dual_Tema!J451)</f>
        <v>1</v>
      </c>
      <c r="C451" t="str">
        <f>Price!B451</f>
        <v>XAUUSD</v>
      </c>
      <c r="D451" t="b">
        <f>AND(Diagonals!B451=Dual_Tema!B451,Trendlines!B451=Dual_Tema!B451,KC!B451=Dual_Tema!B451,Pinbar!B451=Dual_Tema!B451,Price!B451=Dual_Tema!B451,SR_Levels!B451=Dual_Tema!B451,Tema_Hrma_Smma!B451=Dual_Tema!B451,HA!B451=Dual_Tema!B451,ZigZag!B451=Dual_Tema!B451,ZScore!B451=Dual_Tema!B451)</f>
        <v>1</v>
      </c>
      <c r="E451" t="str">
        <f>Price!C451</f>
        <v>M5</v>
      </c>
      <c r="F451" t="b">
        <f>AND(Diagonals!C451=Dual_Tema!C451,Trendlines!C451=Dual_Tema!C451,KC!C451=Dual_Tema!C451,Pinbar!C451=Dual_Tema!C451,Price!C451=Dual_Tema!C451,SR_Levels!C451=Dual_Tema!C451,Tema_Hrma_Smma!C451=Dual_Tema!C451,HA!C451=Dual_Tema!C451,ZigZag!C451=Dual_Tema!C451,ZScore!C451=Dual_Tema!C451)</f>
        <v>1</v>
      </c>
      <c r="G451">
        <f>Price!D451</f>
        <v>5187.75</v>
      </c>
      <c r="H451" t="b">
        <f>AND(Diagonals!D451=Dual_Tema!D451,Trendlines!D451=Dual_Tema!D451,KC!D451=Dual_Tema!D451,Pinbar!D451=Dual_Tema!D451,Price!D451=Dual_Tema!D451,SR_Levels!D451=Dual_Tema!D451,Tema_Hrma_Smma!D451=Dual_Tema!D451,HA!D451=Dual_Tema!D451,ZigZag!D451=Dual_Tema!D451,ZScore!D451=Dual_Tema!D451)</f>
        <v>1</v>
      </c>
      <c r="J451" t="b">
        <f t="shared" ref="J451:J500" si="7">AND(B451=TRUE,D451=TRUE,F451=TRUE,H451=TRUE)</f>
        <v>1</v>
      </c>
    </row>
    <row r="452" spans="1:10" x14ac:dyDescent="0.55000000000000004">
      <c r="A452">
        <f>Price!L452</f>
        <v>1772167200</v>
      </c>
      <c r="B452" t="b">
        <f>AND(Diagonals!Q452=Dual_Tema!J452,Trendlines!Q452=Dual_Tema!J452,KC!R452=Dual_Tema!J452,Pinbar!I452=Dual_Tema!J452,Price!L452=Dual_Tema!J452,SR_Levels!P452=Dual_Tema!J452,Tema_Hrma_Smma!K452=Dual_Tema!J452,HA!P452=Dual_Tema!J452,ZigZag!K452=Dual_Tema!J452,ZScore!O452=Dual_Tema!J452)</f>
        <v>1</v>
      </c>
      <c r="C452" t="str">
        <f>Price!B452</f>
        <v>XAUUSD</v>
      </c>
      <c r="D452" t="b">
        <f>AND(Diagonals!B452=Dual_Tema!B452,Trendlines!B452=Dual_Tema!B452,KC!B452=Dual_Tema!B452,Pinbar!B452=Dual_Tema!B452,Price!B452=Dual_Tema!B452,SR_Levels!B452=Dual_Tema!B452,Tema_Hrma_Smma!B452=Dual_Tema!B452,HA!B452=Dual_Tema!B452,ZigZag!B452=Dual_Tema!B452,ZScore!B452=Dual_Tema!B452)</f>
        <v>1</v>
      </c>
      <c r="E452" t="str">
        <f>Price!C452</f>
        <v>M5</v>
      </c>
      <c r="F452" t="b">
        <f>AND(Diagonals!C452=Dual_Tema!C452,Trendlines!C452=Dual_Tema!C452,KC!C452=Dual_Tema!C452,Pinbar!C452=Dual_Tema!C452,Price!C452=Dual_Tema!C452,SR_Levels!C452=Dual_Tema!C452,Tema_Hrma_Smma!C452=Dual_Tema!C452,HA!C452=Dual_Tema!C452,ZigZag!C452=Dual_Tema!C452,ZScore!C452=Dual_Tema!C452)</f>
        <v>1</v>
      </c>
      <c r="G452">
        <f>Price!D452</f>
        <v>5187.34</v>
      </c>
      <c r="H452" t="b">
        <f>AND(Diagonals!D452=Dual_Tema!D452,Trendlines!D452=Dual_Tema!D452,KC!D452=Dual_Tema!D452,Pinbar!D452=Dual_Tema!D452,Price!D452=Dual_Tema!D452,SR_Levels!D452=Dual_Tema!D452,Tema_Hrma_Smma!D452=Dual_Tema!D452,HA!D452=Dual_Tema!D452,ZigZag!D452=Dual_Tema!D452,ZScore!D452=Dual_Tema!D452)</f>
        <v>1</v>
      </c>
      <c r="J452" t="b">
        <f t="shared" si="7"/>
        <v>1</v>
      </c>
    </row>
    <row r="453" spans="1:10" x14ac:dyDescent="0.55000000000000004">
      <c r="A453">
        <f>Price!L453</f>
        <v>1772167500</v>
      </c>
      <c r="B453" t="b">
        <f>AND(Diagonals!Q453=Dual_Tema!J453,Trendlines!Q453=Dual_Tema!J453,KC!R453=Dual_Tema!J453,Pinbar!I453=Dual_Tema!J453,Price!L453=Dual_Tema!J453,SR_Levels!P453=Dual_Tema!J453,Tema_Hrma_Smma!K453=Dual_Tema!J453,HA!P453=Dual_Tema!J453,ZigZag!K453=Dual_Tema!J453,ZScore!O453=Dual_Tema!J453)</f>
        <v>1</v>
      </c>
      <c r="C453" t="str">
        <f>Price!B453</f>
        <v>XAUUSD</v>
      </c>
      <c r="D453" t="b">
        <f>AND(Diagonals!B453=Dual_Tema!B453,Trendlines!B453=Dual_Tema!B453,KC!B453=Dual_Tema!B453,Pinbar!B453=Dual_Tema!B453,Price!B453=Dual_Tema!B453,SR_Levels!B453=Dual_Tema!B453,Tema_Hrma_Smma!B453=Dual_Tema!B453,HA!B453=Dual_Tema!B453,ZigZag!B453=Dual_Tema!B453,ZScore!B453=Dual_Tema!B453)</f>
        <v>1</v>
      </c>
      <c r="E453" t="str">
        <f>Price!C453</f>
        <v>M5</v>
      </c>
      <c r="F453" t="b">
        <f>AND(Diagonals!C453=Dual_Tema!C453,Trendlines!C453=Dual_Tema!C453,KC!C453=Dual_Tema!C453,Pinbar!C453=Dual_Tema!C453,Price!C453=Dual_Tema!C453,SR_Levels!C453=Dual_Tema!C453,Tema_Hrma_Smma!C453=Dual_Tema!C453,HA!C453=Dual_Tema!C453,ZigZag!C453=Dual_Tema!C453,ZScore!C453=Dual_Tema!C453)</f>
        <v>1</v>
      </c>
      <c r="G453">
        <f>Price!D453</f>
        <v>5185.67</v>
      </c>
      <c r="H453" t="b">
        <f>AND(Diagonals!D453=Dual_Tema!D453,Trendlines!D453=Dual_Tema!D453,KC!D453=Dual_Tema!D453,Pinbar!D453=Dual_Tema!D453,Price!D453=Dual_Tema!D453,SR_Levels!D453=Dual_Tema!D453,Tema_Hrma_Smma!D453=Dual_Tema!D453,HA!D453=Dual_Tema!D453,ZigZag!D453=Dual_Tema!D453,ZScore!D453=Dual_Tema!D453)</f>
        <v>1</v>
      </c>
      <c r="J453" t="b">
        <f t="shared" si="7"/>
        <v>1</v>
      </c>
    </row>
    <row r="454" spans="1:10" x14ac:dyDescent="0.55000000000000004">
      <c r="A454">
        <f>Price!L454</f>
        <v>1772167800</v>
      </c>
      <c r="B454" t="b">
        <f>AND(Diagonals!Q454=Dual_Tema!J454,Trendlines!Q454=Dual_Tema!J454,KC!R454=Dual_Tema!J454,Pinbar!I454=Dual_Tema!J454,Price!L454=Dual_Tema!J454,SR_Levels!P454=Dual_Tema!J454,Tema_Hrma_Smma!K454=Dual_Tema!J454,HA!P454=Dual_Tema!J454,ZigZag!K454=Dual_Tema!J454,ZScore!O454=Dual_Tema!J454)</f>
        <v>1</v>
      </c>
      <c r="C454" t="str">
        <f>Price!B454</f>
        <v>XAUUSD</v>
      </c>
      <c r="D454" t="b">
        <f>AND(Diagonals!B454=Dual_Tema!B454,Trendlines!B454=Dual_Tema!B454,KC!B454=Dual_Tema!B454,Pinbar!B454=Dual_Tema!B454,Price!B454=Dual_Tema!B454,SR_Levels!B454=Dual_Tema!B454,Tema_Hrma_Smma!B454=Dual_Tema!B454,HA!B454=Dual_Tema!B454,ZigZag!B454=Dual_Tema!B454,ZScore!B454=Dual_Tema!B454)</f>
        <v>1</v>
      </c>
      <c r="E454" t="str">
        <f>Price!C454</f>
        <v>M5</v>
      </c>
      <c r="F454" t="b">
        <f>AND(Diagonals!C454=Dual_Tema!C454,Trendlines!C454=Dual_Tema!C454,KC!C454=Dual_Tema!C454,Pinbar!C454=Dual_Tema!C454,Price!C454=Dual_Tema!C454,SR_Levels!C454=Dual_Tema!C454,Tema_Hrma_Smma!C454=Dual_Tema!C454,HA!C454=Dual_Tema!C454,ZigZag!C454=Dual_Tema!C454,ZScore!C454=Dual_Tema!C454)</f>
        <v>1</v>
      </c>
      <c r="G454">
        <f>Price!D454</f>
        <v>5183.22</v>
      </c>
      <c r="H454" t="b">
        <f>AND(Diagonals!D454=Dual_Tema!D454,Trendlines!D454=Dual_Tema!D454,KC!D454=Dual_Tema!D454,Pinbar!D454=Dual_Tema!D454,Price!D454=Dual_Tema!D454,SR_Levels!D454=Dual_Tema!D454,Tema_Hrma_Smma!D454=Dual_Tema!D454,HA!D454=Dual_Tema!D454,ZigZag!D454=Dual_Tema!D454,ZScore!D454=Dual_Tema!D454)</f>
        <v>1</v>
      </c>
      <c r="J454" t="b">
        <f t="shared" si="7"/>
        <v>1</v>
      </c>
    </row>
    <row r="455" spans="1:10" x14ac:dyDescent="0.55000000000000004">
      <c r="A455">
        <f>Price!L455</f>
        <v>1772168100</v>
      </c>
      <c r="B455" t="b">
        <f>AND(Diagonals!Q455=Dual_Tema!J455,Trendlines!Q455=Dual_Tema!J455,KC!R455=Dual_Tema!J455,Pinbar!I455=Dual_Tema!J455,Price!L455=Dual_Tema!J455,SR_Levels!P455=Dual_Tema!J455,Tema_Hrma_Smma!K455=Dual_Tema!J455,HA!P455=Dual_Tema!J455,ZigZag!K455=Dual_Tema!J455,ZScore!O455=Dual_Tema!J455)</f>
        <v>1</v>
      </c>
      <c r="C455" t="str">
        <f>Price!B455</f>
        <v>XAUUSD</v>
      </c>
      <c r="D455" t="b">
        <f>AND(Diagonals!B455=Dual_Tema!B455,Trendlines!B455=Dual_Tema!B455,KC!B455=Dual_Tema!B455,Pinbar!B455=Dual_Tema!B455,Price!B455=Dual_Tema!B455,SR_Levels!B455=Dual_Tema!B455,Tema_Hrma_Smma!B455=Dual_Tema!B455,HA!B455=Dual_Tema!B455,ZigZag!B455=Dual_Tema!B455,ZScore!B455=Dual_Tema!B455)</f>
        <v>1</v>
      </c>
      <c r="E455" t="str">
        <f>Price!C455</f>
        <v>M5</v>
      </c>
      <c r="F455" t="b">
        <f>AND(Diagonals!C455=Dual_Tema!C455,Trendlines!C455=Dual_Tema!C455,KC!C455=Dual_Tema!C455,Pinbar!C455=Dual_Tema!C455,Price!C455=Dual_Tema!C455,SR_Levels!C455=Dual_Tema!C455,Tema_Hrma_Smma!C455=Dual_Tema!C455,HA!C455=Dual_Tema!C455,ZigZag!C455=Dual_Tema!C455,ZScore!C455=Dual_Tema!C455)</f>
        <v>1</v>
      </c>
      <c r="G455">
        <f>Price!D455</f>
        <v>5181.88</v>
      </c>
      <c r="H455" t="b">
        <f>AND(Diagonals!D455=Dual_Tema!D455,Trendlines!D455=Dual_Tema!D455,KC!D455=Dual_Tema!D455,Pinbar!D455=Dual_Tema!D455,Price!D455=Dual_Tema!D455,SR_Levels!D455=Dual_Tema!D455,Tema_Hrma_Smma!D455=Dual_Tema!D455,HA!D455=Dual_Tema!D455,ZigZag!D455=Dual_Tema!D455,ZScore!D455=Dual_Tema!D455)</f>
        <v>1</v>
      </c>
      <c r="J455" t="b">
        <f t="shared" si="7"/>
        <v>1</v>
      </c>
    </row>
    <row r="456" spans="1:10" x14ac:dyDescent="0.55000000000000004">
      <c r="A456">
        <f>Price!L456</f>
        <v>1772168400</v>
      </c>
      <c r="B456" t="b">
        <f>AND(Diagonals!Q456=Dual_Tema!J456,Trendlines!Q456=Dual_Tema!J456,KC!R456=Dual_Tema!J456,Pinbar!I456=Dual_Tema!J456,Price!L456=Dual_Tema!J456,SR_Levels!P456=Dual_Tema!J456,Tema_Hrma_Smma!K456=Dual_Tema!J456,HA!P456=Dual_Tema!J456,ZigZag!K456=Dual_Tema!J456,ZScore!O456=Dual_Tema!J456)</f>
        <v>1</v>
      </c>
      <c r="C456" t="str">
        <f>Price!B456</f>
        <v>XAUUSD</v>
      </c>
      <c r="D456" t="b">
        <f>AND(Diagonals!B456=Dual_Tema!B456,Trendlines!B456=Dual_Tema!B456,KC!B456=Dual_Tema!B456,Pinbar!B456=Dual_Tema!B456,Price!B456=Dual_Tema!B456,SR_Levels!B456=Dual_Tema!B456,Tema_Hrma_Smma!B456=Dual_Tema!B456,HA!B456=Dual_Tema!B456,ZigZag!B456=Dual_Tema!B456,ZScore!B456=Dual_Tema!B456)</f>
        <v>1</v>
      </c>
      <c r="E456" t="str">
        <f>Price!C456</f>
        <v>M5</v>
      </c>
      <c r="F456" t="b">
        <f>AND(Diagonals!C456=Dual_Tema!C456,Trendlines!C456=Dual_Tema!C456,KC!C456=Dual_Tema!C456,Pinbar!C456=Dual_Tema!C456,Price!C456=Dual_Tema!C456,SR_Levels!C456=Dual_Tema!C456,Tema_Hrma_Smma!C456=Dual_Tema!C456,HA!C456=Dual_Tema!C456,ZigZag!C456=Dual_Tema!C456,ZScore!C456=Dual_Tema!C456)</f>
        <v>1</v>
      </c>
      <c r="G456">
        <f>Price!D456</f>
        <v>5184.54</v>
      </c>
      <c r="H456" t="b">
        <f>AND(Diagonals!D456=Dual_Tema!D456,Trendlines!D456=Dual_Tema!D456,KC!D456=Dual_Tema!D456,Pinbar!D456=Dual_Tema!D456,Price!D456=Dual_Tema!D456,SR_Levels!D456=Dual_Tema!D456,Tema_Hrma_Smma!D456=Dual_Tema!D456,HA!D456=Dual_Tema!D456,ZigZag!D456=Dual_Tema!D456,ZScore!D456=Dual_Tema!D456)</f>
        <v>1</v>
      </c>
      <c r="J456" t="b">
        <f t="shared" si="7"/>
        <v>1</v>
      </c>
    </row>
    <row r="457" spans="1:10" x14ac:dyDescent="0.55000000000000004">
      <c r="A457">
        <f>Price!L457</f>
        <v>1772168700</v>
      </c>
      <c r="B457" t="b">
        <f>AND(Diagonals!Q457=Dual_Tema!J457,Trendlines!Q457=Dual_Tema!J457,KC!R457=Dual_Tema!J457,Pinbar!I457=Dual_Tema!J457,Price!L457=Dual_Tema!J457,SR_Levels!P457=Dual_Tema!J457,Tema_Hrma_Smma!K457=Dual_Tema!J457,HA!P457=Dual_Tema!J457,ZigZag!K457=Dual_Tema!J457,ZScore!O457=Dual_Tema!J457)</f>
        <v>1</v>
      </c>
      <c r="C457" t="str">
        <f>Price!B457</f>
        <v>XAUUSD</v>
      </c>
      <c r="D457" t="b">
        <f>AND(Diagonals!B457=Dual_Tema!B457,Trendlines!B457=Dual_Tema!B457,KC!B457=Dual_Tema!B457,Pinbar!B457=Dual_Tema!B457,Price!B457=Dual_Tema!B457,SR_Levels!B457=Dual_Tema!B457,Tema_Hrma_Smma!B457=Dual_Tema!B457,HA!B457=Dual_Tema!B457,ZigZag!B457=Dual_Tema!B457,ZScore!B457=Dual_Tema!B457)</f>
        <v>1</v>
      </c>
      <c r="E457" t="str">
        <f>Price!C457</f>
        <v>M5</v>
      </c>
      <c r="F457" t="b">
        <f>AND(Diagonals!C457=Dual_Tema!C457,Trendlines!C457=Dual_Tema!C457,KC!C457=Dual_Tema!C457,Pinbar!C457=Dual_Tema!C457,Price!C457=Dual_Tema!C457,SR_Levels!C457=Dual_Tema!C457,Tema_Hrma_Smma!C457=Dual_Tema!C457,HA!C457=Dual_Tema!C457,ZigZag!C457=Dual_Tema!C457,ZScore!C457=Dual_Tema!C457)</f>
        <v>1</v>
      </c>
      <c r="G457">
        <f>Price!D457</f>
        <v>5185.09</v>
      </c>
      <c r="H457" t="b">
        <f>AND(Diagonals!D457=Dual_Tema!D457,Trendlines!D457=Dual_Tema!D457,KC!D457=Dual_Tema!D457,Pinbar!D457=Dual_Tema!D457,Price!D457=Dual_Tema!D457,SR_Levels!D457=Dual_Tema!D457,Tema_Hrma_Smma!D457=Dual_Tema!D457,HA!D457=Dual_Tema!D457,ZigZag!D457=Dual_Tema!D457,ZScore!D457=Dual_Tema!D457)</f>
        <v>1</v>
      </c>
      <c r="J457" t="b">
        <f t="shared" si="7"/>
        <v>1</v>
      </c>
    </row>
    <row r="458" spans="1:10" x14ac:dyDescent="0.55000000000000004">
      <c r="A458">
        <f>Price!L458</f>
        <v>1772169000</v>
      </c>
      <c r="B458" t="b">
        <f>AND(Diagonals!Q458=Dual_Tema!J458,Trendlines!Q458=Dual_Tema!J458,KC!R458=Dual_Tema!J458,Pinbar!I458=Dual_Tema!J458,Price!L458=Dual_Tema!J458,SR_Levels!P458=Dual_Tema!J458,Tema_Hrma_Smma!K458=Dual_Tema!J458,HA!P458=Dual_Tema!J458,ZigZag!K458=Dual_Tema!J458,ZScore!O458=Dual_Tema!J458)</f>
        <v>1</v>
      </c>
      <c r="C458" t="str">
        <f>Price!B458</f>
        <v>XAUUSD</v>
      </c>
      <c r="D458" t="b">
        <f>AND(Diagonals!B458=Dual_Tema!B458,Trendlines!B458=Dual_Tema!B458,KC!B458=Dual_Tema!B458,Pinbar!B458=Dual_Tema!B458,Price!B458=Dual_Tema!B458,SR_Levels!B458=Dual_Tema!B458,Tema_Hrma_Smma!B458=Dual_Tema!B458,HA!B458=Dual_Tema!B458,ZigZag!B458=Dual_Tema!B458,ZScore!B458=Dual_Tema!B458)</f>
        <v>1</v>
      </c>
      <c r="E458" t="str">
        <f>Price!C458</f>
        <v>M5</v>
      </c>
      <c r="F458" t="b">
        <f>AND(Diagonals!C458=Dual_Tema!C458,Trendlines!C458=Dual_Tema!C458,KC!C458=Dual_Tema!C458,Pinbar!C458=Dual_Tema!C458,Price!C458=Dual_Tema!C458,SR_Levels!C458=Dual_Tema!C458,Tema_Hrma_Smma!C458=Dual_Tema!C458,HA!C458=Dual_Tema!C458,ZigZag!C458=Dual_Tema!C458,ZScore!C458=Dual_Tema!C458)</f>
        <v>1</v>
      </c>
      <c r="G458">
        <f>Price!D458</f>
        <v>5187.34</v>
      </c>
      <c r="H458" t="b">
        <f>AND(Diagonals!D458=Dual_Tema!D458,Trendlines!D458=Dual_Tema!D458,KC!D458=Dual_Tema!D458,Pinbar!D458=Dual_Tema!D458,Price!D458=Dual_Tema!D458,SR_Levels!D458=Dual_Tema!D458,Tema_Hrma_Smma!D458=Dual_Tema!D458,HA!D458=Dual_Tema!D458,ZigZag!D458=Dual_Tema!D458,ZScore!D458=Dual_Tema!D458)</f>
        <v>1</v>
      </c>
      <c r="J458" t="b">
        <f t="shared" si="7"/>
        <v>1</v>
      </c>
    </row>
    <row r="459" spans="1:10" x14ac:dyDescent="0.55000000000000004">
      <c r="A459">
        <f>Price!L459</f>
        <v>1772169300</v>
      </c>
      <c r="B459" t="b">
        <f>AND(Diagonals!Q459=Dual_Tema!J459,Trendlines!Q459=Dual_Tema!J459,KC!R459=Dual_Tema!J459,Pinbar!I459=Dual_Tema!J459,Price!L459=Dual_Tema!J459,SR_Levels!P459=Dual_Tema!J459,Tema_Hrma_Smma!K459=Dual_Tema!J459,HA!P459=Dual_Tema!J459,ZigZag!K459=Dual_Tema!J459,ZScore!O459=Dual_Tema!J459)</f>
        <v>1</v>
      </c>
      <c r="C459" t="str">
        <f>Price!B459</f>
        <v>XAUUSD</v>
      </c>
      <c r="D459" t="b">
        <f>AND(Diagonals!B459=Dual_Tema!B459,Trendlines!B459=Dual_Tema!B459,KC!B459=Dual_Tema!B459,Pinbar!B459=Dual_Tema!B459,Price!B459=Dual_Tema!B459,SR_Levels!B459=Dual_Tema!B459,Tema_Hrma_Smma!B459=Dual_Tema!B459,HA!B459=Dual_Tema!B459,ZigZag!B459=Dual_Tema!B459,ZScore!B459=Dual_Tema!B459)</f>
        <v>1</v>
      </c>
      <c r="E459" t="str">
        <f>Price!C459</f>
        <v>M5</v>
      </c>
      <c r="F459" t="b">
        <f>AND(Diagonals!C459=Dual_Tema!C459,Trendlines!C459=Dual_Tema!C459,KC!C459=Dual_Tema!C459,Pinbar!C459=Dual_Tema!C459,Price!C459=Dual_Tema!C459,SR_Levels!C459=Dual_Tema!C459,Tema_Hrma_Smma!C459=Dual_Tema!C459,HA!C459=Dual_Tema!C459,ZigZag!C459=Dual_Tema!C459,ZScore!C459=Dual_Tema!C459)</f>
        <v>1</v>
      </c>
      <c r="G459">
        <f>Price!D459</f>
        <v>5186.4799999999996</v>
      </c>
      <c r="H459" t="b">
        <f>AND(Diagonals!D459=Dual_Tema!D459,Trendlines!D459=Dual_Tema!D459,KC!D459=Dual_Tema!D459,Pinbar!D459=Dual_Tema!D459,Price!D459=Dual_Tema!D459,SR_Levels!D459=Dual_Tema!D459,Tema_Hrma_Smma!D459=Dual_Tema!D459,HA!D459=Dual_Tema!D459,ZigZag!D459=Dual_Tema!D459,ZScore!D459=Dual_Tema!D459)</f>
        <v>1</v>
      </c>
      <c r="J459" t="b">
        <f t="shared" si="7"/>
        <v>1</v>
      </c>
    </row>
    <row r="460" spans="1:10" x14ac:dyDescent="0.55000000000000004">
      <c r="A460">
        <f>Price!L460</f>
        <v>1772169600</v>
      </c>
      <c r="B460" t="b">
        <f>AND(Diagonals!Q460=Dual_Tema!J460,Trendlines!Q460=Dual_Tema!J460,KC!R460=Dual_Tema!J460,Pinbar!I460=Dual_Tema!J460,Price!L460=Dual_Tema!J460,SR_Levels!P460=Dual_Tema!J460,Tema_Hrma_Smma!K460=Dual_Tema!J460,HA!P460=Dual_Tema!J460,ZigZag!K460=Dual_Tema!J460,ZScore!O460=Dual_Tema!J460)</f>
        <v>1</v>
      </c>
      <c r="C460" t="str">
        <f>Price!B460</f>
        <v>XAUUSD</v>
      </c>
      <c r="D460" t="b">
        <f>AND(Diagonals!B460=Dual_Tema!B460,Trendlines!B460=Dual_Tema!B460,KC!B460=Dual_Tema!B460,Pinbar!B460=Dual_Tema!B460,Price!B460=Dual_Tema!B460,SR_Levels!B460=Dual_Tema!B460,Tema_Hrma_Smma!B460=Dual_Tema!B460,HA!B460=Dual_Tema!B460,ZigZag!B460=Dual_Tema!B460,ZScore!B460=Dual_Tema!B460)</f>
        <v>1</v>
      </c>
      <c r="E460" t="str">
        <f>Price!C460</f>
        <v>M5</v>
      </c>
      <c r="F460" t="b">
        <f>AND(Diagonals!C460=Dual_Tema!C460,Trendlines!C460=Dual_Tema!C460,KC!C460=Dual_Tema!C460,Pinbar!C460=Dual_Tema!C460,Price!C460=Dual_Tema!C460,SR_Levels!C460=Dual_Tema!C460,Tema_Hrma_Smma!C460=Dual_Tema!C460,HA!C460=Dual_Tema!C460,ZigZag!C460=Dual_Tema!C460,ZScore!C460=Dual_Tema!C460)</f>
        <v>1</v>
      </c>
      <c r="G460">
        <f>Price!D460</f>
        <v>5189.16</v>
      </c>
      <c r="H460" t="b">
        <f>AND(Diagonals!D460=Dual_Tema!D460,Trendlines!D460=Dual_Tema!D460,KC!D460=Dual_Tema!D460,Pinbar!D460=Dual_Tema!D460,Price!D460=Dual_Tema!D460,SR_Levels!D460=Dual_Tema!D460,Tema_Hrma_Smma!D460=Dual_Tema!D460,HA!D460=Dual_Tema!D460,ZigZag!D460=Dual_Tema!D460,ZScore!D460=Dual_Tema!D460)</f>
        <v>1</v>
      </c>
      <c r="J460" t="b">
        <f t="shared" si="7"/>
        <v>1</v>
      </c>
    </row>
    <row r="461" spans="1:10" x14ac:dyDescent="0.55000000000000004">
      <c r="A461">
        <f>Price!L461</f>
        <v>1772169900</v>
      </c>
      <c r="B461" t="b">
        <f>AND(Diagonals!Q461=Dual_Tema!J461,Trendlines!Q461=Dual_Tema!J461,KC!R461=Dual_Tema!J461,Pinbar!I461=Dual_Tema!J461,Price!L461=Dual_Tema!J461,SR_Levels!P461=Dual_Tema!J461,Tema_Hrma_Smma!K461=Dual_Tema!J461,HA!P461=Dual_Tema!J461,ZigZag!K461=Dual_Tema!J461,ZScore!O461=Dual_Tema!J461)</f>
        <v>1</v>
      </c>
      <c r="C461" t="str">
        <f>Price!B461</f>
        <v>XAUUSD</v>
      </c>
      <c r="D461" t="b">
        <f>AND(Diagonals!B461=Dual_Tema!B461,Trendlines!B461=Dual_Tema!B461,KC!B461=Dual_Tema!B461,Pinbar!B461=Dual_Tema!B461,Price!B461=Dual_Tema!B461,SR_Levels!B461=Dual_Tema!B461,Tema_Hrma_Smma!B461=Dual_Tema!B461,HA!B461=Dual_Tema!B461,ZigZag!B461=Dual_Tema!B461,ZScore!B461=Dual_Tema!B461)</f>
        <v>1</v>
      </c>
      <c r="E461" t="str">
        <f>Price!C461</f>
        <v>M5</v>
      </c>
      <c r="F461" t="b">
        <f>AND(Diagonals!C461=Dual_Tema!C461,Trendlines!C461=Dual_Tema!C461,KC!C461=Dual_Tema!C461,Pinbar!C461=Dual_Tema!C461,Price!C461=Dual_Tema!C461,SR_Levels!C461=Dual_Tema!C461,Tema_Hrma_Smma!C461=Dual_Tema!C461,HA!C461=Dual_Tema!C461,ZigZag!C461=Dual_Tema!C461,ZScore!C461=Dual_Tema!C461)</f>
        <v>1</v>
      </c>
      <c r="G461">
        <f>Price!D461</f>
        <v>5194.8</v>
      </c>
      <c r="H461" t="b">
        <f>AND(Diagonals!D461=Dual_Tema!D461,Trendlines!D461=Dual_Tema!D461,KC!D461=Dual_Tema!D461,Pinbar!D461=Dual_Tema!D461,Price!D461=Dual_Tema!D461,SR_Levels!D461=Dual_Tema!D461,Tema_Hrma_Smma!D461=Dual_Tema!D461,HA!D461=Dual_Tema!D461,ZigZag!D461=Dual_Tema!D461,ZScore!D461=Dual_Tema!D461)</f>
        <v>1</v>
      </c>
      <c r="J461" t="b">
        <f t="shared" si="7"/>
        <v>1</v>
      </c>
    </row>
    <row r="462" spans="1:10" x14ac:dyDescent="0.55000000000000004">
      <c r="A462">
        <f>Price!L462</f>
        <v>1772170200</v>
      </c>
      <c r="B462" t="b">
        <f>AND(Diagonals!Q462=Dual_Tema!J462,Trendlines!Q462=Dual_Tema!J462,KC!R462=Dual_Tema!J462,Pinbar!I462=Dual_Tema!J462,Price!L462=Dual_Tema!J462,SR_Levels!P462=Dual_Tema!J462,Tema_Hrma_Smma!K462=Dual_Tema!J462,HA!P462=Dual_Tema!J462,ZigZag!K462=Dual_Tema!J462,ZScore!O462=Dual_Tema!J462)</f>
        <v>1</v>
      </c>
      <c r="C462" t="str">
        <f>Price!B462</f>
        <v>XAUUSD</v>
      </c>
      <c r="D462" t="b">
        <f>AND(Diagonals!B462=Dual_Tema!B462,Trendlines!B462=Dual_Tema!B462,KC!B462=Dual_Tema!B462,Pinbar!B462=Dual_Tema!B462,Price!B462=Dual_Tema!B462,SR_Levels!B462=Dual_Tema!B462,Tema_Hrma_Smma!B462=Dual_Tema!B462,HA!B462=Dual_Tema!B462,ZigZag!B462=Dual_Tema!B462,ZScore!B462=Dual_Tema!B462)</f>
        <v>1</v>
      </c>
      <c r="E462" t="str">
        <f>Price!C462</f>
        <v>M5</v>
      </c>
      <c r="F462" t="b">
        <f>AND(Diagonals!C462=Dual_Tema!C462,Trendlines!C462=Dual_Tema!C462,KC!C462=Dual_Tema!C462,Pinbar!C462=Dual_Tema!C462,Price!C462=Dual_Tema!C462,SR_Levels!C462=Dual_Tema!C462,Tema_Hrma_Smma!C462=Dual_Tema!C462,HA!C462=Dual_Tema!C462,ZigZag!C462=Dual_Tema!C462,ZScore!C462=Dual_Tema!C462)</f>
        <v>1</v>
      </c>
      <c r="G462">
        <f>Price!D462</f>
        <v>5196.26</v>
      </c>
      <c r="H462" t="b">
        <f>AND(Diagonals!D462=Dual_Tema!D462,Trendlines!D462=Dual_Tema!D462,KC!D462=Dual_Tema!D462,Pinbar!D462=Dual_Tema!D462,Price!D462=Dual_Tema!D462,SR_Levels!D462=Dual_Tema!D462,Tema_Hrma_Smma!D462=Dual_Tema!D462,HA!D462=Dual_Tema!D462,ZigZag!D462=Dual_Tema!D462,ZScore!D462=Dual_Tema!D462)</f>
        <v>1</v>
      </c>
      <c r="J462" t="b">
        <f t="shared" si="7"/>
        <v>1</v>
      </c>
    </row>
    <row r="463" spans="1:10" x14ac:dyDescent="0.55000000000000004">
      <c r="A463">
        <f>Price!L463</f>
        <v>1772170500</v>
      </c>
      <c r="B463" t="b">
        <f>AND(Diagonals!Q463=Dual_Tema!J463,Trendlines!Q463=Dual_Tema!J463,KC!R463=Dual_Tema!J463,Pinbar!I463=Dual_Tema!J463,Price!L463=Dual_Tema!J463,SR_Levels!P463=Dual_Tema!J463,Tema_Hrma_Smma!K463=Dual_Tema!J463,HA!P463=Dual_Tema!J463,ZigZag!K463=Dual_Tema!J463,ZScore!O463=Dual_Tema!J463)</f>
        <v>1</v>
      </c>
      <c r="C463" t="str">
        <f>Price!B463</f>
        <v>XAUUSD</v>
      </c>
      <c r="D463" t="b">
        <f>AND(Diagonals!B463=Dual_Tema!B463,Trendlines!B463=Dual_Tema!B463,KC!B463=Dual_Tema!B463,Pinbar!B463=Dual_Tema!B463,Price!B463=Dual_Tema!B463,SR_Levels!B463=Dual_Tema!B463,Tema_Hrma_Smma!B463=Dual_Tema!B463,HA!B463=Dual_Tema!B463,ZigZag!B463=Dual_Tema!B463,ZScore!B463=Dual_Tema!B463)</f>
        <v>1</v>
      </c>
      <c r="E463" t="str">
        <f>Price!C463</f>
        <v>M5</v>
      </c>
      <c r="F463" t="b">
        <f>AND(Diagonals!C463=Dual_Tema!C463,Trendlines!C463=Dual_Tema!C463,KC!C463=Dual_Tema!C463,Pinbar!C463=Dual_Tema!C463,Price!C463=Dual_Tema!C463,SR_Levels!C463=Dual_Tema!C463,Tema_Hrma_Smma!C463=Dual_Tema!C463,HA!C463=Dual_Tema!C463,ZigZag!C463=Dual_Tema!C463,ZScore!C463=Dual_Tema!C463)</f>
        <v>1</v>
      </c>
      <c r="G463">
        <f>Price!D463</f>
        <v>5194.54</v>
      </c>
      <c r="H463" t="b">
        <f>AND(Diagonals!D463=Dual_Tema!D463,Trendlines!D463=Dual_Tema!D463,KC!D463=Dual_Tema!D463,Pinbar!D463=Dual_Tema!D463,Price!D463=Dual_Tema!D463,SR_Levels!D463=Dual_Tema!D463,Tema_Hrma_Smma!D463=Dual_Tema!D463,HA!D463=Dual_Tema!D463,ZigZag!D463=Dual_Tema!D463,ZScore!D463=Dual_Tema!D463)</f>
        <v>1</v>
      </c>
      <c r="J463" t="b">
        <f t="shared" si="7"/>
        <v>1</v>
      </c>
    </row>
    <row r="464" spans="1:10" x14ac:dyDescent="0.55000000000000004">
      <c r="A464">
        <f>Price!L464</f>
        <v>1772170800</v>
      </c>
      <c r="B464" t="b">
        <f>AND(Diagonals!Q464=Dual_Tema!J464,Trendlines!Q464=Dual_Tema!J464,KC!R464=Dual_Tema!J464,Pinbar!I464=Dual_Tema!J464,Price!L464=Dual_Tema!J464,SR_Levels!P464=Dual_Tema!J464,Tema_Hrma_Smma!K464=Dual_Tema!J464,HA!P464=Dual_Tema!J464,ZigZag!K464=Dual_Tema!J464,ZScore!O464=Dual_Tema!J464)</f>
        <v>1</v>
      </c>
      <c r="C464" t="str">
        <f>Price!B464</f>
        <v>XAUUSD</v>
      </c>
      <c r="D464" t="b">
        <f>AND(Diagonals!B464=Dual_Tema!B464,Trendlines!B464=Dual_Tema!B464,KC!B464=Dual_Tema!B464,Pinbar!B464=Dual_Tema!B464,Price!B464=Dual_Tema!B464,SR_Levels!B464=Dual_Tema!B464,Tema_Hrma_Smma!B464=Dual_Tema!B464,HA!B464=Dual_Tema!B464,ZigZag!B464=Dual_Tema!B464,ZScore!B464=Dual_Tema!B464)</f>
        <v>1</v>
      </c>
      <c r="E464" t="str">
        <f>Price!C464</f>
        <v>M5</v>
      </c>
      <c r="F464" t="b">
        <f>AND(Diagonals!C464=Dual_Tema!C464,Trendlines!C464=Dual_Tema!C464,KC!C464=Dual_Tema!C464,Pinbar!C464=Dual_Tema!C464,Price!C464=Dual_Tema!C464,SR_Levels!C464=Dual_Tema!C464,Tema_Hrma_Smma!C464=Dual_Tema!C464,HA!C464=Dual_Tema!C464,ZigZag!C464=Dual_Tema!C464,ZScore!C464=Dual_Tema!C464)</f>
        <v>1</v>
      </c>
      <c r="G464">
        <f>Price!D464</f>
        <v>5191.87</v>
      </c>
      <c r="H464" t="b">
        <f>AND(Diagonals!D464=Dual_Tema!D464,Trendlines!D464=Dual_Tema!D464,KC!D464=Dual_Tema!D464,Pinbar!D464=Dual_Tema!D464,Price!D464=Dual_Tema!D464,SR_Levels!D464=Dual_Tema!D464,Tema_Hrma_Smma!D464=Dual_Tema!D464,HA!D464=Dual_Tema!D464,ZigZag!D464=Dual_Tema!D464,ZScore!D464=Dual_Tema!D464)</f>
        <v>1</v>
      </c>
      <c r="J464" t="b">
        <f t="shared" si="7"/>
        <v>1</v>
      </c>
    </row>
    <row r="465" spans="1:10" x14ac:dyDescent="0.55000000000000004">
      <c r="A465">
        <f>Price!L465</f>
        <v>1772171100</v>
      </c>
      <c r="B465" t="b">
        <f>AND(Diagonals!Q465=Dual_Tema!J465,Trendlines!Q465=Dual_Tema!J465,KC!R465=Dual_Tema!J465,Pinbar!I465=Dual_Tema!J465,Price!L465=Dual_Tema!J465,SR_Levels!P465=Dual_Tema!J465,Tema_Hrma_Smma!K465=Dual_Tema!J465,HA!P465=Dual_Tema!J465,ZigZag!K465=Dual_Tema!J465,ZScore!O465=Dual_Tema!J465)</f>
        <v>1</v>
      </c>
      <c r="C465" t="str">
        <f>Price!B465</f>
        <v>XAUUSD</v>
      </c>
      <c r="D465" t="b">
        <f>AND(Diagonals!B465=Dual_Tema!B465,Trendlines!B465=Dual_Tema!B465,KC!B465=Dual_Tema!B465,Pinbar!B465=Dual_Tema!B465,Price!B465=Dual_Tema!B465,SR_Levels!B465=Dual_Tema!B465,Tema_Hrma_Smma!B465=Dual_Tema!B465,HA!B465=Dual_Tema!B465,ZigZag!B465=Dual_Tema!B465,ZScore!B465=Dual_Tema!B465)</f>
        <v>1</v>
      </c>
      <c r="E465" t="str">
        <f>Price!C465</f>
        <v>M5</v>
      </c>
      <c r="F465" t="b">
        <f>AND(Diagonals!C465=Dual_Tema!C465,Trendlines!C465=Dual_Tema!C465,KC!C465=Dual_Tema!C465,Pinbar!C465=Dual_Tema!C465,Price!C465=Dual_Tema!C465,SR_Levels!C465=Dual_Tema!C465,Tema_Hrma_Smma!C465=Dual_Tema!C465,HA!C465=Dual_Tema!C465,ZigZag!C465=Dual_Tema!C465,ZScore!C465=Dual_Tema!C465)</f>
        <v>1</v>
      </c>
      <c r="G465">
        <f>Price!D465</f>
        <v>5191.26</v>
      </c>
      <c r="H465" t="b">
        <f>AND(Diagonals!D465=Dual_Tema!D465,Trendlines!D465=Dual_Tema!D465,KC!D465=Dual_Tema!D465,Pinbar!D465=Dual_Tema!D465,Price!D465=Dual_Tema!D465,SR_Levels!D465=Dual_Tema!D465,Tema_Hrma_Smma!D465=Dual_Tema!D465,HA!D465=Dual_Tema!D465,ZigZag!D465=Dual_Tema!D465,ZScore!D465=Dual_Tema!D465)</f>
        <v>1</v>
      </c>
      <c r="J465" t="b">
        <f t="shared" si="7"/>
        <v>1</v>
      </c>
    </row>
    <row r="466" spans="1:10" x14ac:dyDescent="0.55000000000000004">
      <c r="A466">
        <f>Price!L466</f>
        <v>1772171400</v>
      </c>
      <c r="B466" t="b">
        <f>AND(Diagonals!Q466=Dual_Tema!J466,Trendlines!Q466=Dual_Tema!J466,KC!R466=Dual_Tema!J466,Pinbar!I466=Dual_Tema!J466,Price!L466=Dual_Tema!J466,SR_Levels!P466=Dual_Tema!J466,Tema_Hrma_Smma!K466=Dual_Tema!J466,HA!P466=Dual_Tema!J466,ZigZag!K466=Dual_Tema!J466,ZScore!O466=Dual_Tema!J466)</f>
        <v>1</v>
      </c>
      <c r="C466" t="str">
        <f>Price!B466</f>
        <v>XAUUSD</v>
      </c>
      <c r="D466" t="b">
        <f>AND(Diagonals!B466=Dual_Tema!B466,Trendlines!B466=Dual_Tema!B466,KC!B466=Dual_Tema!B466,Pinbar!B466=Dual_Tema!B466,Price!B466=Dual_Tema!B466,SR_Levels!B466=Dual_Tema!B466,Tema_Hrma_Smma!B466=Dual_Tema!B466,HA!B466=Dual_Tema!B466,ZigZag!B466=Dual_Tema!B466,ZScore!B466=Dual_Tema!B466)</f>
        <v>1</v>
      </c>
      <c r="E466" t="str">
        <f>Price!C466</f>
        <v>M5</v>
      </c>
      <c r="F466" t="b">
        <f>AND(Diagonals!C466=Dual_Tema!C466,Trendlines!C466=Dual_Tema!C466,KC!C466=Dual_Tema!C466,Pinbar!C466=Dual_Tema!C466,Price!C466=Dual_Tema!C466,SR_Levels!C466=Dual_Tema!C466,Tema_Hrma_Smma!C466=Dual_Tema!C466,HA!C466=Dual_Tema!C466,ZigZag!C466=Dual_Tema!C466,ZScore!C466=Dual_Tema!C466)</f>
        <v>1</v>
      </c>
      <c r="G466">
        <f>Price!D466</f>
        <v>5194.8599999999997</v>
      </c>
      <c r="H466" t="b">
        <f>AND(Diagonals!D466=Dual_Tema!D466,Trendlines!D466=Dual_Tema!D466,KC!D466=Dual_Tema!D466,Pinbar!D466=Dual_Tema!D466,Price!D466=Dual_Tema!D466,SR_Levels!D466=Dual_Tema!D466,Tema_Hrma_Smma!D466=Dual_Tema!D466,HA!D466=Dual_Tema!D466,ZigZag!D466=Dual_Tema!D466,ZScore!D466=Dual_Tema!D466)</f>
        <v>1</v>
      </c>
      <c r="J466" t="b">
        <f t="shared" si="7"/>
        <v>1</v>
      </c>
    </row>
    <row r="467" spans="1:10" x14ac:dyDescent="0.55000000000000004">
      <c r="A467">
        <f>Price!L467</f>
        <v>1772171700</v>
      </c>
      <c r="B467" t="b">
        <f>AND(Diagonals!Q467=Dual_Tema!J467,Trendlines!Q467=Dual_Tema!J467,KC!R467=Dual_Tema!J467,Pinbar!I467=Dual_Tema!J467,Price!L467=Dual_Tema!J467,SR_Levels!P467=Dual_Tema!J467,Tema_Hrma_Smma!K467=Dual_Tema!J467,HA!P467=Dual_Tema!J467,ZigZag!K467=Dual_Tema!J467,ZScore!O467=Dual_Tema!J467)</f>
        <v>1</v>
      </c>
      <c r="C467" t="str">
        <f>Price!B467</f>
        <v>XAUUSD</v>
      </c>
      <c r="D467" t="b">
        <f>AND(Diagonals!B467=Dual_Tema!B467,Trendlines!B467=Dual_Tema!B467,KC!B467=Dual_Tema!B467,Pinbar!B467=Dual_Tema!B467,Price!B467=Dual_Tema!B467,SR_Levels!B467=Dual_Tema!B467,Tema_Hrma_Smma!B467=Dual_Tema!B467,HA!B467=Dual_Tema!B467,ZigZag!B467=Dual_Tema!B467,ZScore!B467=Dual_Tema!B467)</f>
        <v>1</v>
      </c>
      <c r="E467" t="str">
        <f>Price!C467</f>
        <v>M5</v>
      </c>
      <c r="F467" t="b">
        <f>AND(Diagonals!C467=Dual_Tema!C467,Trendlines!C467=Dual_Tema!C467,KC!C467=Dual_Tema!C467,Pinbar!C467=Dual_Tema!C467,Price!C467=Dual_Tema!C467,SR_Levels!C467=Dual_Tema!C467,Tema_Hrma_Smma!C467=Dual_Tema!C467,HA!C467=Dual_Tema!C467,ZigZag!C467=Dual_Tema!C467,ZScore!C467=Dual_Tema!C467)</f>
        <v>1</v>
      </c>
      <c r="G467">
        <f>Price!D467</f>
        <v>5197.92</v>
      </c>
      <c r="H467" t="b">
        <f>AND(Diagonals!D467=Dual_Tema!D467,Trendlines!D467=Dual_Tema!D467,KC!D467=Dual_Tema!D467,Pinbar!D467=Dual_Tema!D467,Price!D467=Dual_Tema!D467,SR_Levels!D467=Dual_Tema!D467,Tema_Hrma_Smma!D467=Dual_Tema!D467,HA!D467=Dual_Tema!D467,ZigZag!D467=Dual_Tema!D467,ZScore!D467=Dual_Tema!D467)</f>
        <v>1</v>
      </c>
      <c r="J467" t="b">
        <f t="shared" si="7"/>
        <v>1</v>
      </c>
    </row>
    <row r="468" spans="1:10" x14ac:dyDescent="0.55000000000000004">
      <c r="A468">
        <f>Price!L468</f>
        <v>1772172000</v>
      </c>
      <c r="B468" t="b">
        <f>AND(Diagonals!Q468=Dual_Tema!J468,Trendlines!Q468=Dual_Tema!J468,KC!R468=Dual_Tema!J468,Pinbar!I468=Dual_Tema!J468,Price!L468=Dual_Tema!J468,SR_Levels!P468=Dual_Tema!J468,Tema_Hrma_Smma!K468=Dual_Tema!J468,HA!P468=Dual_Tema!J468,ZigZag!K468=Dual_Tema!J468,ZScore!O468=Dual_Tema!J468)</f>
        <v>1</v>
      </c>
      <c r="C468" t="str">
        <f>Price!B468</f>
        <v>XAUUSD</v>
      </c>
      <c r="D468" t="b">
        <f>AND(Diagonals!B468=Dual_Tema!B468,Trendlines!B468=Dual_Tema!B468,KC!B468=Dual_Tema!B468,Pinbar!B468=Dual_Tema!B468,Price!B468=Dual_Tema!B468,SR_Levels!B468=Dual_Tema!B468,Tema_Hrma_Smma!B468=Dual_Tema!B468,HA!B468=Dual_Tema!B468,ZigZag!B468=Dual_Tema!B468,ZScore!B468=Dual_Tema!B468)</f>
        <v>1</v>
      </c>
      <c r="E468" t="str">
        <f>Price!C468</f>
        <v>M5</v>
      </c>
      <c r="F468" t="b">
        <f>AND(Diagonals!C468=Dual_Tema!C468,Trendlines!C468=Dual_Tema!C468,KC!C468=Dual_Tema!C468,Pinbar!C468=Dual_Tema!C468,Price!C468=Dual_Tema!C468,SR_Levels!C468=Dual_Tema!C468,Tema_Hrma_Smma!C468=Dual_Tema!C468,HA!C468=Dual_Tema!C468,ZigZag!C468=Dual_Tema!C468,ZScore!C468=Dual_Tema!C468)</f>
        <v>1</v>
      </c>
      <c r="G468">
        <f>Price!D468</f>
        <v>5193.54</v>
      </c>
      <c r="H468" t="b">
        <f>AND(Diagonals!D468=Dual_Tema!D468,Trendlines!D468=Dual_Tema!D468,KC!D468=Dual_Tema!D468,Pinbar!D468=Dual_Tema!D468,Price!D468=Dual_Tema!D468,SR_Levels!D468=Dual_Tema!D468,Tema_Hrma_Smma!D468=Dual_Tema!D468,HA!D468=Dual_Tema!D468,ZigZag!D468=Dual_Tema!D468,ZScore!D468=Dual_Tema!D468)</f>
        <v>1</v>
      </c>
      <c r="J468" t="b">
        <f t="shared" si="7"/>
        <v>1</v>
      </c>
    </row>
    <row r="469" spans="1:10" x14ac:dyDescent="0.55000000000000004">
      <c r="A469">
        <f>Price!L469</f>
        <v>1772172300</v>
      </c>
      <c r="B469" t="b">
        <f>AND(Diagonals!Q469=Dual_Tema!J469,Trendlines!Q469=Dual_Tema!J469,KC!R469=Dual_Tema!J469,Pinbar!I469=Dual_Tema!J469,Price!L469=Dual_Tema!J469,SR_Levels!P469=Dual_Tema!J469,Tema_Hrma_Smma!K469=Dual_Tema!J469,HA!P469=Dual_Tema!J469,ZigZag!K469=Dual_Tema!J469,ZScore!O469=Dual_Tema!J469)</f>
        <v>1</v>
      </c>
      <c r="C469" t="str">
        <f>Price!B469</f>
        <v>XAUUSD</v>
      </c>
      <c r="D469" t="b">
        <f>AND(Diagonals!B469=Dual_Tema!B469,Trendlines!B469=Dual_Tema!B469,KC!B469=Dual_Tema!B469,Pinbar!B469=Dual_Tema!B469,Price!B469=Dual_Tema!B469,SR_Levels!B469=Dual_Tema!B469,Tema_Hrma_Smma!B469=Dual_Tema!B469,HA!B469=Dual_Tema!B469,ZigZag!B469=Dual_Tema!B469,ZScore!B469=Dual_Tema!B469)</f>
        <v>1</v>
      </c>
      <c r="E469" t="str">
        <f>Price!C469</f>
        <v>M5</v>
      </c>
      <c r="F469" t="b">
        <f>AND(Diagonals!C469=Dual_Tema!C469,Trendlines!C469=Dual_Tema!C469,KC!C469=Dual_Tema!C469,Pinbar!C469=Dual_Tema!C469,Price!C469=Dual_Tema!C469,SR_Levels!C469=Dual_Tema!C469,Tema_Hrma_Smma!C469=Dual_Tema!C469,HA!C469=Dual_Tema!C469,ZigZag!C469=Dual_Tema!C469,ZScore!C469=Dual_Tema!C469)</f>
        <v>1</v>
      </c>
      <c r="G469">
        <f>Price!D469</f>
        <v>5194.7299999999996</v>
      </c>
      <c r="H469" t="b">
        <f>AND(Diagonals!D469=Dual_Tema!D469,Trendlines!D469=Dual_Tema!D469,KC!D469=Dual_Tema!D469,Pinbar!D469=Dual_Tema!D469,Price!D469=Dual_Tema!D469,SR_Levels!D469=Dual_Tema!D469,Tema_Hrma_Smma!D469=Dual_Tema!D469,HA!D469=Dual_Tema!D469,ZigZag!D469=Dual_Tema!D469,ZScore!D469=Dual_Tema!D469)</f>
        <v>1</v>
      </c>
      <c r="J469" t="b">
        <f t="shared" si="7"/>
        <v>1</v>
      </c>
    </row>
    <row r="470" spans="1:10" x14ac:dyDescent="0.55000000000000004">
      <c r="A470">
        <f>Price!L470</f>
        <v>1772172600</v>
      </c>
      <c r="B470" t="b">
        <f>AND(Diagonals!Q470=Dual_Tema!J470,Trendlines!Q470=Dual_Tema!J470,KC!R470=Dual_Tema!J470,Pinbar!I470=Dual_Tema!J470,Price!L470=Dual_Tema!J470,SR_Levels!P470=Dual_Tema!J470,Tema_Hrma_Smma!K470=Dual_Tema!J470,HA!P470=Dual_Tema!J470,ZigZag!K470=Dual_Tema!J470,ZScore!O470=Dual_Tema!J470)</f>
        <v>1</v>
      </c>
      <c r="C470" t="str">
        <f>Price!B470</f>
        <v>XAUUSD</v>
      </c>
      <c r="D470" t="b">
        <f>AND(Diagonals!B470=Dual_Tema!B470,Trendlines!B470=Dual_Tema!B470,KC!B470=Dual_Tema!B470,Pinbar!B470=Dual_Tema!B470,Price!B470=Dual_Tema!B470,SR_Levels!B470=Dual_Tema!B470,Tema_Hrma_Smma!B470=Dual_Tema!B470,HA!B470=Dual_Tema!B470,ZigZag!B470=Dual_Tema!B470,ZScore!B470=Dual_Tema!B470)</f>
        <v>1</v>
      </c>
      <c r="E470" t="str">
        <f>Price!C470</f>
        <v>M5</v>
      </c>
      <c r="F470" t="b">
        <f>AND(Diagonals!C470=Dual_Tema!C470,Trendlines!C470=Dual_Tema!C470,KC!C470=Dual_Tema!C470,Pinbar!C470=Dual_Tema!C470,Price!C470=Dual_Tema!C470,SR_Levels!C470=Dual_Tema!C470,Tema_Hrma_Smma!C470=Dual_Tema!C470,HA!C470=Dual_Tema!C470,ZigZag!C470=Dual_Tema!C470,ZScore!C470=Dual_Tema!C470)</f>
        <v>1</v>
      </c>
      <c r="G470">
        <f>Price!D470</f>
        <v>5197.1400000000003</v>
      </c>
      <c r="H470" t="b">
        <f>AND(Diagonals!D470=Dual_Tema!D470,Trendlines!D470=Dual_Tema!D470,KC!D470=Dual_Tema!D470,Pinbar!D470=Dual_Tema!D470,Price!D470=Dual_Tema!D470,SR_Levels!D470=Dual_Tema!D470,Tema_Hrma_Smma!D470=Dual_Tema!D470,HA!D470=Dual_Tema!D470,ZigZag!D470=Dual_Tema!D470,ZScore!D470=Dual_Tema!D470)</f>
        <v>1</v>
      </c>
      <c r="J470" t="b">
        <f t="shared" si="7"/>
        <v>1</v>
      </c>
    </row>
    <row r="471" spans="1:10" x14ac:dyDescent="0.55000000000000004">
      <c r="A471">
        <f>Price!L471</f>
        <v>1772172900</v>
      </c>
      <c r="B471" t="b">
        <f>AND(Diagonals!Q471=Dual_Tema!J471,Trendlines!Q471=Dual_Tema!J471,KC!R471=Dual_Tema!J471,Pinbar!I471=Dual_Tema!J471,Price!L471=Dual_Tema!J471,SR_Levels!P471=Dual_Tema!J471,Tema_Hrma_Smma!K471=Dual_Tema!J471,HA!P471=Dual_Tema!J471,ZigZag!K471=Dual_Tema!J471,ZScore!O471=Dual_Tema!J471)</f>
        <v>1</v>
      </c>
      <c r="C471" t="str">
        <f>Price!B471</f>
        <v>XAUUSD</v>
      </c>
      <c r="D471" t="b">
        <f>AND(Diagonals!B471=Dual_Tema!B471,Trendlines!B471=Dual_Tema!B471,KC!B471=Dual_Tema!B471,Pinbar!B471=Dual_Tema!B471,Price!B471=Dual_Tema!B471,SR_Levels!B471=Dual_Tema!B471,Tema_Hrma_Smma!B471=Dual_Tema!B471,HA!B471=Dual_Tema!B471,ZigZag!B471=Dual_Tema!B471,ZScore!B471=Dual_Tema!B471)</f>
        <v>1</v>
      </c>
      <c r="E471" t="str">
        <f>Price!C471</f>
        <v>M5</v>
      </c>
      <c r="F471" t="b">
        <f>AND(Diagonals!C471=Dual_Tema!C471,Trendlines!C471=Dual_Tema!C471,KC!C471=Dual_Tema!C471,Pinbar!C471=Dual_Tema!C471,Price!C471=Dual_Tema!C471,SR_Levels!C471=Dual_Tema!C471,Tema_Hrma_Smma!C471=Dual_Tema!C471,HA!C471=Dual_Tema!C471,ZigZag!C471=Dual_Tema!C471,ZScore!C471=Dual_Tema!C471)</f>
        <v>1</v>
      </c>
      <c r="G471">
        <f>Price!D471</f>
        <v>5195.58</v>
      </c>
      <c r="H471" t="b">
        <f>AND(Diagonals!D471=Dual_Tema!D471,Trendlines!D471=Dual_Tema!D471,KC!D471=Dual_Tema!D471,Pinbar!D471=Dual_Tema!D471,Price!D471=Dual_Tema!D471,SR_Levels!D471=Dual_Tema!D471,Tema_Hrma_Smma!D471=Dual_Tema!D471,HA!D471=Dual_Tema!D471,ZigZag!D471=Dual_Tema!D471,ZScore!D471=Dual_Tema!D471)</f>
        <v>1</v>
      </c>
      <c r="J471" t="b">
        <f t="shared" si="7"/>
        <v>1</v>
      </c>
    </row>
    <row r="472" spans="1:10" x14ac:dyDescent="0.55000000000000004">
      <c r="A472">
        <f>Price!L472</f>
        <v>1772173200</v>
      </c>
      <c r="B472" t="b">
        <f>AND(Diagonals!Q472=Dual_Tema!J472,Trendlines!Q472=Dual_Tema!J472,KC!R472=Dual_Tema!J472,Pinbar!I472=Dual_Tema!J472,Price!L472=Dual_Tema!J472,SR_Levels!P472=Dual_Tema!J472,Tema_Hrma_Smma!K472=Dual_Tema!J472,HA!P472=Dual_Tema!J472,ZigZag!K472=Dual_Tema!J472,ZScore!O472=Dual_Tema!J472)</f>
        <v>1</v>
      </c>
      <c r="C472" t="str">
        <f>Price!B472</f>
        <v>XAUUSD</v>
      </c>
      <c r="D472" t="b">
        <f>AND(Diagonals!B472=Dual_Tema!B472,Trendlines!B472=Dual_Tema!B472,KC!B472=Dual_Tema!B472,Pinbar!B472=Dual_Tema!B472,Price!B472=Dual_Tema!B472,SR_Levels!B472=Dual_Tema!B472,Tema_Hrma_Smma!B472=Dual_Tema!B472,HA!B472=Dual_Tema!B472,ZigZag!B472=Dual_Tema!B472,ZScore!B472=Dual_Tema!B472)</f>
        <v>1</v>
      </c>
      <c r="E472" t="str">
        <f>Price!C472</f>
        <v>M5</v>
      </c>
      <c r="F472" t="b">
        <f>AND(Diagonals!C472=Dual_Tema!C472,Trendlines!C472=Dual_Tema!C472,KC!C472=Dual_Tema!C472,Pinbar!C472=Dual_Tema!C472,Price!C472=Dual_Tema!C472,SR_Levels!C472=Dual_Tema!C472,Tema_Hrma_Smma!C472=Dual_Tema!C472,HA!C472=Dual_Tema!C472,ZigZag!C472=Dual_Tema!C472,ZScore!C472=Dual_Tema!C472)</f>
        <v>1</v>
      </c>
      <c r="G472">
        <f>Price!D472</f>
        <v>5195</v>
      </c>
      <c r="H472" t="b">
        <f>AND(Diagonals!D472=Dual_Tema!D472,Trendlines!D472=Dual_Tema!D472,KC!D472=Dual_Tema!D472,Pinbar!D472=Dual_Tema!D472,Price!D472=Dual_Tema!D472,SR_Levels!D472=Dual_Tema!D472,Tema_Hrma_Smma!D472=Dual_Tema!D472,HA!D472=Dual_Tema!D472,ZigZag!D472=Dual_Tema!D472,ZScore!D472=Dual_Tema!D472)</f>
        <v>1</v>
      </c>
      <c r="J472" t="b">
        <f t="shared" si="7"/>
        <v>1</v>
      </c>
    </row>
    <row r="473" spans="1:10" x14ac:dyDescent="0.55000000000000004">
      <c r="A473">
        <f>Price!L473</f>
        <v>1772173500</v>
      </c>
      <c r="B473" t="b">
        <f>AND(Diagonals!Q473=Dual_Tema!J473,Trendlines!Q473=Dual_Tema!J473,KC!R473=Dual_Tema!J473,Pinbar!I473=Dual_Tema!J473,Price!L473=Dual_Tema!J473,SR_Levels!P473=Dual_Tema!J473,Tema_Hrma_Smma!K473=Dual_Tema!J473,HA!P473=Dual_Tema!J473,ZigZag!K473=Dual_Tema!J473,ZScore!O473=Dual_Tema!J473)</f>
        <v>1</v>
      </c>
      <c r="C473" t="str">
        <f>Price!B473</f>
        <v>XAUUSD</v>
      </c>
      <c r="D473" t="b">
        <f>AND(Diagonals!B473=Dual_Tema!B473,Trendlines!B473=Dual_Tema!B473,KC!B473=Dual_Tema!B473,Pinbar!B473=Dual_Tema!B473,Price!B473=Dual_Tema!B473,SR_Levels!B473=Dual_Tema!B473,Tema_Hrma_Smma!B473=Dual_Tema!B473,HA!B473=Dual_Tema!B473,ZigZag!B473=Dual_Tema!B473,ZScore!B473=Dual_Tema!B473)</f>
        <v>1</v>
      </c>
      <c r="E473" t="str">
        <f>Price!C473</f>
        <v>M5</v>
      </c>
      <c r="F473" t="b">
        <f>AND(Diagonals!C473=Dual_Tema!C473,Trendlines!C473=Dual_Tema!C473,KC!C473=Dual_Tema!C473,Pinbar!C473=Dual_Tema!C473,Price!C473=Dual_Tema!C473,SR_Levels!C473=Dual_Tema!C473,Tema_Hrma_Smma!C473=Dual_Tema!C473,HA!C473=Dual_Tema!C473,ZigZag!C473=Dual_Tema!C473,ZScore!C473=Dual_Tema!C473)</f>
        <v>1</v>
      </c>
      <c r="G473">
        <f>Price!D473</f>
        <v>5193.22</v>
      </c>
      <c r="H473" t="b">
        <f>AND(Diagonals!D473=Dual_Tema!D473,Trendlines!D473=Dual_Tema!D473,KC!D473=Dual_Tema!D473,Pinbar!D473=Dual_Tema!D473,Price!D473=Dual_Tema!D473,SR_Levels!D473=Dual_Tema!D473,Tema_Hrma_Smma!D473=Dual_Tema!D473,HA!D473=Dual_Tema!D473,ZigZag!D473=Dual_Tema!D473,ZScore!D473=Dual_Tema!D473)</f>
        <v>1</v>
      </c>
      <c r="J473" t="b">
        <f t="shared" si="7"/>
        <v>1</v>
      </c>
    </row>
    <row r="474" spans="1:10" x14ac:dyDescent="0.55000000000000004">
      <c r="A474">
        <f>Price!L474</f>
        <v>1772173800</v>
      </c>
      <c r="B474" t="b">
        <f>AND(Diagonals!Q474=Dual_Tema!J474,Trendlines!Q474=Dual_Tema!J474,KC!R474=Dual_Tema!J474,Pinbar!I474=Dual_Tema!J474,Price!L474=Dual_Tema!J474,SR_Levels!P474=Dual_Tema!J474,Tema_Hrma_Smma!K474=Dual_Tema!J474,HA!P474=Dual_Tema!J474,ZigZag!K474=Dual_Tema!J474,ZScore!O474=Dual_Tema!J474)</f>
        <v>1</v>
      </c>
      <c r="C474" t="str">
        <f>Price!B474</f>
        <v>XAUUSD</v>
      </c>
      <c r="D474" t="b">
        <f>AND(Diagonals!B474=Dual_Tema!B474,Trendlines!B474=Dual_Tema!B474,KC!B474=Dual_Tema!B474,Pinbar!B474=Dual_Tema!B474,Price!B474=Dual_Tema!B474,SR_Levels!B474=Dual_Tema!B474,Tema_Hrma_Smma!B474=Dual_Tema!B474,HA!B474=Dual_Tema!B474,ZigZag!B474=Dual_Tema!B474,ZScore!B474=Dual_Tema!B474)</f>
        <v>1</v>
      </c>
      <c r="E474" t="str">
        <f>Price!C474</f>
        <v>M5</v>
      </c>
      <c r="F474" t="b">
        <f>AND(Diagonals!C474=Dual_Tema!C474,Trendlines!C474=Dual_Tema!C474,KC!C474=Dual_Tema!C474,Pinbar!C474=Dual_Tema!C474,Price!C474=Dual_Tema!C474,SR_Levels!C474=Dual_Tema!C474,Tema_Hrma_Smma!C474=Dual_Tema!C474,HA!C474=Dual_Tema!C474,ZigZag!C474=Dual_Tema!C474,ZScore!C474=Dual_Tema!C474)</f>
        <v>1</v>
      </c>
      <c r="G474">
        <f>Price!D474</f>
        <v>5192.34</v>
      </c>
      <c r="H474" t="b">
        <f>AND(Diagonals!D474=Dual_Tema!D474,Trendlines!D474=Dual_Tema!D474,KC!D474=Dual_Tema!D474,Pinbar!D474=Dual_Tema!D474,Price!D474=Dual_Tema!D474,SR_Levels!D474=Dual_Tema!D474,Tema_Hrma_Smma!D474=Dual_Tema!D474,HA!D474=Dual_Tema!D474,ZigZag!D474=Dual_Tema!D474,ZScore!D474=Dual_Tema!D474)</f>
        <v>1</v>
      </c>
      <c r="J474" t="b">
        <f t="shared" si="7"/>
        <v>1</v>
      </c>
    </row>
    <row r="475" spans="1:10" x14ac:dyDescent="0.55000000000000004">
      <c r="A475">
        <f>Price!L475</f>
        <v>1772174100</v>
      </c>
      <c r="B475" t="b">
        <f>AND(Diagonals!Q475=Dual_Tema!J475,Trendlines!Q475=Dual_Tema!J475,KC!R475=Dual_Tema!J475,Pinbar!I475=Dual_Tema!J475,Price!L475=Dual_Tema!J475,SR_Levels!P475=Dual_Tema!J475,Tema_Hrma_Smma!K475=Dual_Tema!J475,HA!P475=Dual_Tema!J475,ZigZag!K475=Dual_Tema!J475,ZScore!O475=Dual_Tema!J475)</f>
        <v>1</v>
      </c>
      <c r="C475" t="str">
        <f>Price!B475</f>
        <v>XAUUSD</v>
      </c>
      <c r="D475" t="b">
        <f>AND(Diagonals!B475=Dual_Tema!B475,Trendlines!B475=Dual_Tema!B475,KC!B475=Dual_Tema!B475,Pinbar!B475=Dual_Tema!B475,Price!B475=Dual_Tema!B475,SR_Levels!B475=Dual_Tema!B475,Tema_Hrma_Smma!B475=Dual_Tema!B475,HA!B475=Dual_Tema!B475,ZigZag!B475=Dual_Tema!B475,ZScore!B475=Dual_Tema!B475)</f>
        <v>1</v>
      </c>
      <c r="E475" t="str">
        <f>Price!C475</f>
        <v>M5</v>
      </c>
      <c r="F475" t="b">
        <f>AND(Diagonals!C475=Dual_Tema!C475,Trendlines!C475=Dual_Tema!C475,KC!C475=Dual_Tema!C475,Pinbar!C475=Dual_Tema!C475,Price!C475=Dual_Tema!C475,SR_Levels!C475=Dual_Tema!C475,Tema_Hrma_Smma!C475=Dual_Tema!C475,HA!C475=Dual_Tema!C475,ZigZag!C475=Dual_Tema!C475,ZScore!C475=Dual_Tema!C475)</f>
        <v>1</v>
      </c>
      <c r="G475">
        <f>Price!D475</f>
        <v>5194.18</v>
      </c>
      <c r="H475" t="b">
        <f>AND(Diagonals!D475=Dual_Tema!D475,Trendlines!D475=Dual_Tema!D475,KC!D475=Dual_Tema!D475,Pinbar!D475=Dual_Tema!D475,Price!D475=Dual_Tema!D475,SR_Levels!D475=Dual_Tema!D475,Tema_Hrma_Smma!D475=Dual_Tema!D475,HA!D475=Dual_Tema!D475,ZigZag!D475=Dual_Tema!D475,ZScore!D475=Dual_Tema!D475)</f>
        <v>1</v>
      </c>
      <c r="J475" t="b">
        <f t="shared" si="7"/>
        <v>1</v>
      </c>
    </row>
    <row r="476" spans="1:10" x14ac:dyDescent="0.55000000000000004">
      <c r="A476">
        <f>Price!L476</f>
        <v>1772174400</v>
      </c>
      <c r="B476" t="b">
        <f>AND(Diagonals!Q476=Dual_Tema!J476,Trendlines!Q476=Dual_Tema!J476,KC!R476=Dual_Tema!J476,Pinbar!I476=Dual_Tema!J476,Price!L476=Dual_Tema!J476,SR_Levels!P476=Dual_Tema!J476,Tema_Hrma_Smma!K476=Dual_Tema!J476,HA!P476=Dual_Tema!J476,ZigZag!K476=Dual_Tema!J476,ZScore!O476=Dual_Tema!J476)</f>
        <v>1</v>
      </c>
      <c r="C476" t="str">
        <f>Price!B476</f>
        <v>XAUUSD</v>
      </c>
      <c r="D476" t="b">
        <f>AND(Diagonals!B476=Dual_Tema!B476,Trendlines!B476=Dual_Tema!B476,KC!B476=Dual_Tema!B476,Pinbar!B476=Dual_Tema!B476,Price!B476=Dual_Tema!B476,SR_Levels!B476=Dual_Tema!B476,Tema_Hrma_Smma!B476=Dual_Tema!B476,HA!B476=Dual_Tema!B476,ZigZag!B476=Dual_Tema!B476,ZScore!B476=Dual_Tema!B476)</f>
        <v>1</v>
      </c>
      <c r="E476" t="str">
        <f>Price!C476</f>
        <v>M5</v>
      </c>
      <c r="F476" t="b">
        <f>AND(Diagonals!C476=Dual_Tema!C476,Trendlines!C476=Dual_Tema!C476,KC!C476=Dual_Tema!C476,Pinbar!C476=Dual_Tema!C476,Price!C476=Dual_Tema!C476,SR_Levels!C476=Dual_Tema!C476,Tema_Hrma_Smma!C476=Dual_Tema!C476,HA!C476=Dual_Tema!C476,ZigZag!C476=Dual_Tema!C476,ZScore!C476=Dual_Tema!C476)</f>
        <v>1</v>
      </c>
      <c r="G476">
        <f>Price!D476</f>
        <v>5193.45</v>
      </c>
      <c r="H476" t="b">
        <f>AND(Diagonals!D476=Dual_Tema!D476,Trendlines!D476=Dual_Tema!D476,KC!D476=Dual_Tema!D476,Pinbar!D476=Dual_Tema!D476,Price!D476=Dual_Tema!D476,SR_Levels!D476=Dual_Tema!D476,Tema_Hrma_Smma!D476=Dual_Tema!D476,HA!D476=Dual_Tema!D476,ZigZag!D476=Dual_Tema!D476,ZScore!D476=Dual_Tema!D476)</f>
        <v>1</v>
      </c>
      <c r="J476" t="b">
        <f t="shared" si="7"/>
        <v>1</v>
      </c>
    </row>
    <row r="477" spans="1:10" x14ac:dyDescent="0.55000000000000004">
      <c r="A477">
        <f>Price!L477</f>
        <v>1772174700</v>
      </c>
      <c r="B477" t="b">
        <f>AND(Diagonals!Q477=Dual_Tema!J477,Trendlines!Q477=Dual_Tema!J477,KC!R477=Dual_Tema!J477,Pinbar!I477=Dual_Tema!J477,Price!L477=Dual_Tema!J477,SR_Levels!P477=Dual_Tema!J477,Tema_Hrma_Smma!K477=Dual_Tema!J477,HA!P477=Dual_Tema!J477,ZigZag!K477=Dual_Tema!J477,ZScore!O477=Dual_Tema!J477)</f>
        <v>1</v>
      </c>
      <c r="C477" t="str">
        <f>Price!B477</f>
        <v>XAUUSD</v>
      </c>
      <c r="D477" t="b">
        <f>AND(Diagonals!B477=Dual_Tema!B477,Trendlines!B477=Dual_Tema!B477,KC!B477=Dual_Tema!B477,Pinbar!B477=Dual_Tema!B477,Price!B477=Dual_Tema!B477,SR_Levels!B477=Dual_Tema!B477,Tema_Hrma_Smma!B477=Dual_Tema!B477,HA!B477=Dual_Tema!B477,ZigZag!B477=Dual_Tema!B477,ZScore!B477=Dual_Tema!B477)</f>
        <v>1</v>
      </c>
      <c r="E477" t="str">
        <f>Price!C477</f>
        <v>M5</v>
      </c>
      <c r="F477" t="b">
        <f>AND(Diagonals!C477=Dual_Tema!C477,Trendlines!C477=Dual_Tema!C477,KC!C477=Dual_Tema!C477,Pinbar!C477=Dual_Tema!C477,Price!C477=Dual_Tema!C477,SR_Levels!C477=Dual_Tema!C477,Tema_Hrma_Smma!C477=Dual_Tema!C477,HA!C477=Dual_Tema!C477,ZigZag!C477=Dual_Tema!C477,ZScore!C477=Dual_Tema!C477)</f>
        <v>1</v>
      </c>
      <c r="G477">
        <f>Price!D477</f>
        <v>5191.8900000000003</v>
      </c>
      <c r="H477" t="b">
        <f>AND(Diagonals!D477=Dual_Tema!D477,Trendlines!D477=Dual_Tema!D477,KC!D477=Dual_Tema!D477,Pinbar!D477=Dual_Tema!D477,Price!D477=Dual_Tema!D477,SR_Levels!D477=Dual_Tema!D477,Tema_Hrma_Smma!D477=Dual_Tema!D477,HA!D477=Dual_Tema!D477,ZigZag!D477=Dual_Tema!D477,ZScore!D477=Dual_Tema!D477)</f>
        <v>1</v>
      </c>
      <c r="J477" t="b">
        <f t="shared" si="7"/>
        <v>1</v>
      </c>
    </row>
    <row r="478" spans="1:10" x14ac:dyDescent="0.55000000000000004">
      <c r="A478">
        <f>Price!L478</f>
        <v>1772175000</v>
      </c>
      <c r="B478" t="b">
        <f>AND(Diagonals!Q478=Dual_Tema!J478,Trendlines!Q478=Dual_Tema!J478,KC!R478=Dual_Tema!J478,Pinbar!I478=Dual_Tema!J478,Price!L478=Dual_Tema!J478,SR_Levels!P478=Dual_Tema!J478,Tema_Hrma_Smma!K478=Dual_Tema!J478,HA!P478=Dual_Tema!J478,ZigZag!K478=Dual_Tema!J478,ZScore!O478=Dual_Tema!J478)</f>
        <v>1</v>
      </c>
      <c r="C478" t="str">
        <f>Price!B478</f>
        <v>XAUUSD</v>
      </c>
      <c r="D478" t="b">
        <f>AND(Diagonals!B478=Dual_Tema!B478,Trendlines!B478=Dual_Tema!B478,KC!B478=Dual_Tema!B478,Pinbar!B478=Dual_Tema!B478,Price!B478=Dual_Tema!B478,SR_Levels!B478=Dual_Tema!B478,Tema_Hrma_Smma!B478=Dual_Tema!B478,HA!B478=Dual_Tema!B478,ZigZag!B478=Dual_Tema!B478,ZScore!B478=Dual_Tema!B478)</f>
        <v>1</v>
      </c>
      <c r="E478" t="str">
        <f>Price!C478</f>
        <v>M5</v>
      </c>
      <c r="F478" t="b">
        <f>AND(Diagonals!C478=Dual_Tema!C478,Trendlines!C478=Dual_Tema!C478,KC!C478=Dual_Tema!C478,Pinbar!C478=Dual_Tema!C478,Price!C478=Dual_Tema!C478,SR_Levels!C478=Dual_Tema!C478,Tema_Hrma_Smma!C478=Dual_Tema!C478,HA!C478=Dual_Tema!C478,ZigZag!C478=Dual_Tema!C478,ZScore!C478=Dual_Tema!C478)</f>
        <v>1</v>
      </c>
      <c r="G478">
        <f>Price!D478</f>
        <v>5188.8500000000004</v>
      </c>
      <c r="H478" t="b">
        <f>AND(Diagonals!D478=Dual_Tema!D478,Trendlines!D478=Dual_Tema!D478,KC!D478=Dual_Tema!D478,Pinbar!D478=Dual_Tema!D478,Price!D478=Dual_Tema!D478,SR_Levels!D478=Dual_Tema!D478,Tema_Hrma_Smma!D478=Dual_Tema!D478,HA!D478=Dual_Tema!D478,ZigZag!D478=Dual_Tema!D478,ZScore!D478=Dual_Tema!D478)</f>
        <v>1</v>
      </c>
      <c r="J478" t="b">
        <f t="shared" si="7"/>
        <v>1</v>
      </c>
    </row>
    <row r="479" spans="1:10" x14ac:dyDescent="0.55000000000000004">
      <c r="A479">
        <f>Price!L479</f>
        <v>1772175300</v>
      </c>
      <c r="B479" t="b">
        <f>AND(Diagonals!Q479=Dual_Tema!J479,Trendlines!Q479=Dual_Tema!J479,KC!R479=Dual_Tema!J479,Pinbar!I479=Dual_Tema!J479,Price!L479=Dual_Tema!J479,SR_Levels!P479=Dual_Tema!J479,Tema_Hrma_Smma!K479=Dual_Tema!J479,HA!P479=Dual_Tema!J479,ZigZag!K479=Dual_Tema!J479,ZScore!O479=Dual_Tema!J479)</f>
        <v>1</v>
      </c>
      <c r="C479" t="str">
        <f>Price!B479</f>
        <v>XAUUSD</v>
      </c>
      <c r="D479" t="b">
        <f>AND(Diagonals!B479=Dual_Tema!B479,Trendlines!B479=Dual_Tema!B479,KC!B479=Dual_Tema!B479,Pinbar!B479=Dual_Tema!B479,Price!B479=Dual_Tema!B479,SR_Levels!B479=Dual_Tema!B479,Tema_Hrma_Smma!B479=Dual_Tema!B479,HA!B479=Dual_Tema!B479,ZigZag!B479=Dual_Tema!B479,ZScore!B479=Dual_Tema!B479)</f>
        <v>1</v>
      </c>
      <c r="E479" t="str">
        <f>Price!C479</f>
        <v>M5</v>
      </c>
      <c r="F479" t="b">
        <f>AND(Diagonals!C479=Dual_Tema!C479,Trendlines!C479=Dual_Tema!C479,KC!C479=Dual_Tema!C479,Pinbar!C479=Dual_Tema!C479,Price!C479=Dual_Tema!C479,SR_Levels!C479=Dual_Tema!C479,Tema_Hrma_Smma!C479=Dual_Tema!C479,HA!C479=Dual_Tema!C479,ZigZag!C479=Dual_Tema!C479,ZScore!C479=Dual_Tema!C479)</f>
        <v>1</v>
      </c>
      <c r="G479">
        <f>Price!D479</f>
        <v>5185.71</v>
      </c>
      <c r="H479" t="b">
        <f>AND(Diagonals!D479=Dual_Tema!D479,Trendlines!D479=Dual_Tema!D479,KC!D479=Dual_Tema!D479,Pinbar!D479=Dual_Tema!D479,Price!D479=Dual_Tema!D479,SR_Levels!D479=Dual_Tema!D479,Tema_Hrma_Smma!D479=Dual_Tema!D479,HA!D479=Dual_Tema!D479,ZigZag!D479=Dual_Tema!D479,ZScore!D479=Dual_Tema!D479)</f>
        <v>1</v>
      </c>
      <c r="J479" t="b">
        <f t="shared" si="7"/>
        <v>1</v>
      </c>
    </row>
    <row r="480" spans="1:10" x14ac:dyDescent="0.55000000000000004">
      <c r="A480">
        <f>Price!L480</f>
        <v>1772175600</v>
      </c>
      <c r="B480" t="b">
        <f>AND(Diagonals!Q480=Dual_Tema!J480,Trendlines!Q480=Dual_Tema!J480,KC!R480=Dual_Tema!J480,Pinbar!I480=Dual_Tema!J480,Price!L480=Dual_Tema!J480,SR_Levels!P480=Dual_Tema!J480,Tema_Hrma_Smma!K480=Dual_Tema!J480,HA!P480=Dual_Tema!J480,ZigZag!K480=Dual_Tema!J480,ZScore!O480=Dual_Tema!J480)</f>
        <v>1</v>
      </c>
      <c r="C480" t="str">
        <f>Price!B480</f>
        <v>XAUUSD</v>
      </c>
      <c r="D480" t="b">
        <f>AND(Diagonals!B480=Dual_Tema!B480,Trendlines!B480=Dual_Tema!B480,KC!B480=Dual_Tema!B480,Pinbar!B480=Dual_Tema!B480,Price!B480=Dual_Tema!B480,SR_Levels!B480=Dual_Tema!B480,Tema_Hrma_Smma!B480=Dual_Tema!B480,HA!B480=Dual_Tema!B480,ZigZag!B480=Dual_Tema!B480,ZScore!B480=Dual_Tema!B480)</f>
        <v>1</v>
      </c>
      <c r="E480" t="str">
        <f>Price!C480</f>
        <v>M5</v>
      </c>
      <c r="F480" t="b">
        <f>AND(Diagonals!C480=Dual_Tema!C480,Trendlines!C480=Dual_Tema!C480,KC!C480=Dual_Tema!C480,Pinbar!C480=Dual_Tema!C480,Price!C480=Dual_Tema!C480,SR_Levels!C480=Dual_Tema!C480,Tema_Hrma_Smma!C480=Dual_Tema!C480,HA!C480=Dual_Tema!C480,ZigZag!C480=Dual_Tema!C480,ZScore!C480=Dual_Tema!C480)</f>
        <v>1</v>
      </c>
      <c r="G480">
        <f>Price!D480</f>
        <v>5185.28</v>
      </c>
      <c r="H480" t="b">
        <f>AND(Diagonals!D480=Dual_Tema!D480,Trendlines!D480=Dual_Tema!D480,KC!D480=Dual_Tema!D480,Pinbar!D480=Dual_Tema!D480,Price!D480=Dual_Tema!D480,SR_Levels!D480=Dual_Tema!D480,Tema_Hrma_Smma!D480=Dual_Tema!D480,HA!D480=Dual_Tema!D480,ZigZag!D480=Dual_Tema!D480,ZScore!D480=Dual_Tema!D480)</f>
        <v>1</v>
      </c>
      <c r="J480" t="b">
        <f t="shared" si="7"/>
        <v>1</v>
      </c>
    </row>
    <row r="481" spans="1:10" x14ac:dyDescent="0.55000000000000004">
      <c r="A481">
        <f>Price!L481</f>
        <v>1772175900</v>
      </c>
      <c r="B481" t="b">
        <f>AND(Diagonals!Q481=Dual_Tema!J481,Trendlines!Q481=Dual_Tema!J481,KC!R481=Dual_Tema!J481,Pinbar!I481=Dual_Tema!J481,Price!L481=Dual_Tema!J481,SR_Levels!P481=Dual_Tema!J481,Tema_Hrma_Smma!K481=Dual_Tema!J481,HA!P481=Dual_Tema!J481,ZigZag!K481=Dual_Tema!J481,ZScore!O481=Dual_Tema!J481)</f>
        <v>1</v>
      </c>
      <c r="C481" t="str">
        <f>Price!B481</f>
        <v>XAUUSD</v>
      </c>
      <c r="D481" t="b">
        <f>AND(Diagonals!B481=Dual_Tema!B481,Trendlines!B481=Dual_Tema!B481,KC!B481=Dual_Tema!B481,Pinbar!B481=Dual_Tema!B481,Price!B481=Dual_Tema!B481,SR_Levels!B481=Dual_Tema!B481,Tema_Hrma_Smma!B481=Dual_Tema!B481,HA!B481=Dual_Tema!B481,ZigZag!B481=Dual_Tema!B481,ZScore!B481=Dual_Tema!B481)</f>
        <v>1</v>
      </c>
      <c r="E481" t="str">
        <f>Price!C481</f>
        <v>M5</v>
      </c>
      <c r="F481" t="b">
        <f>AND(Diagonals!C481=Dual_Tema!C481,Trendlines!C481=Dual_Tema!C481,KC!C481=Dual_Tema!C481,Pinbar!C481=Dual_Tema!C481,Price!C481=Dual_Tema!C481,SR_Levels!C481=Dual_Tema!C481,Tema_Hrma_Smma!C481=Dual_Tema!C481,HA!C481=Dual_Tema!C481,ZigZag!C481=Dual_Tema!C481,ZScore!C481=Dual_Tema!C481)</f>
        <v>1</v>
      </c>
      <c r="G481">
        <f>Price!D481</f>
        <v>5187.16</v>
      </c>
      <c r="H481" t="b">
        <f>AND(Diagonals!D481=Dual_Tema!D481,Trendlines!D481=Dual_Tema!D481,KC!D481=Dual_Tema!D481,Pinbar!D481=Dual_Tema!D481,Price!D481=Dual_Tema!D481,SR_Levels!D481=Dual_Tema!D481,Tema_Hrma_Smma!D481=Dual_Tema!D481,HA!D481=Dual_Tema!D481,ZigZag!D481=Dual_Tema!D481,ZScore!D481=Dual_Tema!D481)</f>
        <v>1</v>
      </c>
      <c r="J481" t="b">
        <f t="shared" si="7"/>
        <v>1</v>
      </c>
    </row>
    <row r="482" spans="1:10" x14ac:dyDescent="0.55000000000000004">
      <c r="A482">
        <f>Price!L482</f>
        <v>1772176200</v>
      </c>
      <c r="B482" t="b">
        <f>AND(Diagonals!Q482=Dual_Tema!J482,Trendlines!Q482=Dual_Tema!J482,KC!R482=Dual_Tema!J482,Pinbar!I482=Dual_Tema!J482,Price!L482=Dual_Tema!J482,SR_Levels!P482=Dual_Tema!J482,Tema_Hrma_Smma!K482=Dual_Tema!J482,HA!P482=Dual_Tema!J482,ZigZag!K482=Dual_Tema!J482,ZScore!O482=Dual_Tema!J482)</f>
        <v>1</v>
      </c>
      <c r="C482" t="str">
        <f>Price!B482</f>
        <v>XAUUSD</v>
      </c>
      <c r="D482" t="b">
        <f>AND(Diagonals!B482=Dual_Tema!B482,Trendlines!B482=Dual_Tema!B482,KC!B482=Dual_Tema!B482,Pinbar!B482=Dual_Tema!B482,Price!B482=Dual_Tema!B482,SR_Levels!B482=Dual_Tema!B482,Tema_Hrma_Smma!B482=Dual_Tema!B482,HA!B482=Dual_Tema!B482,ZigZag!B482=Dual_Tema!B482,ZScore!B482=Dual_Tema!B482)</f>
        <v>1</v>
      </c>
      <c r="E482" t="str">
        <f>Price!C482</f>
        <v>M5</v>
      </c>
      <c r="F482" t="b">
        <f>AND(Diagonals!C482=Dual_Tema!C482,Trendlines!C482=Dual_Tema!C482,KC!C482=Dual_Tema!C482,Pinbar!C482=Dual_Tema!C482,Price!C482=Dual_Tema!C482,SR_Levels!C482=Dual_Tema!C482,Tema_Hrma_Smma!C482=Dual_Tema!C482,HA!C482=Dual_Tema!C482,ZigZag!C482=Dual_Tema!C482,ZScore!C482=Dual_Tema!C482)</f>
        <v>1</v>
      </c>
      <c r="G482">
        <f>Price!D482</f>
        <v>5181.7</v>
      </c>
      <c r="H482" t="b">
        <f>AND(Diagonals!D482=Dual_Tema!D482,Trendlines!D482=Dual_Tema!D482,KC!D482=Dual_Tema!D482,Pinbar!D482=Dual_Tema!D482,Price!D482=Dual_Tema!D482,SR_Levels!D482=Dual_Tema!D482,Tema_Hrma_Smma!D482=Dual_Tema!D482,HA!D482=Dual_Tema!D482,ZigZag!D482=Dual_Tema!D482,ZScore!D482=Dual_Tema!D482)</f>
        <v>1</v>
      </c>
      <c r="J482" t="b">
        <f t="shared" si="7"/>
        <v>1</v>
      </c>
    </row>
    <row r="483" spans="1:10" x14ac:dyDescent="0.55000000000000004">
      <c r="A483">
        <f>Price!L483</f>
        <v>1772176500</v>
      </c>
      <c r="B483" t="b">
        <f>AND(Diagonals!Q483=Dual_Tema!J483,Trendlines!Q483=Dual_Tema!J483,KC!R483=Dual_Tema!J483,Pinbar!I483=Dual_Tema!J483,Price!L483=Dual_Tema!J483,SR_Levels!P483=Dual_Tema!J483,Tema_Hrma_Smma!K483=Dual_Tema!J483,HA!P483=Dual_Tema!J483,ZigZag!K483=Dual_Tema!J483,ZScore!O483=Dual_Tema!J483)</f>
        <v>1</v>
      </c>
      <c r="C483" t="str">
        <f>Price!B483</f>
        <v>XAUUSD</v>
      </c>
      <c r="D483" t="b">
        <f>AND(Diagonals!B483=Dual_Tema!B483,Trendlines!B483=Dual_Tema!B483,KC!B483=Dual_Tema!B483,Pinbar!B483=Dual_Tema!B483,Price!B483=Dual_Tema!B483,SR_Levels!B483=Dual_Tema!B483,Tema_Hrma_Smma!B483=Dual_Tema!B483,HA!B483=Dual_Tema!B483,ZigZag!B483=Dual_Tema!B483,ZScore!B483=Dual_Tema!B483)</f>
        <v>1</v>
      </c>
      <c r="E483" t="str">
        <f>Price!C483</f>
        <v>M5</v>
      </c>
      <c r="F483" t="b">
        <f>AND(Diagonals!C483=Dual_Tema!C483,Trendlines!C483=Dual_Tema!C483,KC!C483=Dual_Tema!C483,Pinbar!C483=Dual_Tema!C483,Price!C483=Dual_Tema!C483,SR_Levels!C483=Dual_Tema!C483,Tema_Hrma_Smma!C483=Dual_Tema!C483,HA!C483=Dual_Tema!C483,ZigZag!C483=Dual_Tema!C483,ZScore!C483=Dual_Tema!C483)</f>
        <v>1</v>
      </c>
      <c r="G483">
        <f>Price!D483</f>
        <v>5177.62</v>
      </c>
      <c r="H483" t="b">
        <f>AND(Diagonals!D483=Dual_Tema!D483,Trendlines!D483=Dual_Tema!D483,KC!D483=Dual_Tema!D483,Pinbar!D483=Dual_Tema!D483,Price!D483=Dual_Tema!D483,SR_Levels!D483=Dual_Tema!D483,Tema_Hrma_Smma!D483=Dual_Tema!D483,HA!D483=Dual_Tema!D483,ZigZag!D483=Dual_Tema!D483,ZScore!D483=Dual_Tema!D483)</f>
        <v>1</v>
      </c>
      <c r="J483" t="b">
        <f t="shared" si="7"/>
        <v>1</v>
      </c>
    </row>
    <row r="484" spans="1:10" x14ac:dyDescent="0.55000000000000004">
      <c r="A484">
        <f>Price!L484</f>
        <v>1772176800</v>
      </c>
      <c r="B484" t="b">
        <f>AND(Diagonals!Q484=Dual_Tema!J484,Trendlines!Q484=Dual_Tema!J484,KC!R484=Dual_Tema!J484,Pinbar!I484=Dual_Tema!J484,Price!L484=Dual_Tema!J484,SR_Levels!P484=Dual_Tema!J484,Tema_Hrma_Smma!K484=Dual_Tema!J484,HA!P484=Dual_Tema!J484,ZigZag!K484=Dual_Tema!J484,ZScore!O484=Dual_Tema!J484)</f>
        <v>1</v>
      </c>
      <c r="C484" t="str">
        <f>Price!B484</f>
        <v>XAUUSD</v>
      </c>
      <c r="D484" t="b">
        <f>AND(Diagonals!B484=Dual_Tema!B484,Trendlines!B484=Dual_Tema!B484,KC!B484=Dual_Tema!B484,Pinbar!B484=Dual_Tema!B484,Price!B484=Dual_Tema!B484,SR_Levels!B484=Dual_Tema!B484,Tema_Hrma_Smma!B484=Dual_Tema!B484,HA!B484=Dual_Tema!B484,ZigZag!B484=Dual_Tema!B484,ZScore!B484=Dual_Tema!B484)</f>
        <v>1</v>
      </c>
      <c r="E484" t="str">
        <f>Price!C484</f>
        <v>M5</v>
      </c>
      <c r="F484" t="b">
        <f>AND(Diagonals!C484=Dual_Tema!C484,Trendlines!C484=Dual_Tema!C484,KC!C484=Dual_Tema!C484,Pinbar!C484=Dual_Tema!C484,Price!C484=Dual_Tema!C484,SR_Levels!C484=Dual_Tema!C484,Tema_Hrma_Smma!C484=Dual_Tema!C484,HA!C484=Dual_Tema!C484,ZigZag!C484=Dual_Tema!C484,ZScore!C484=Dual_Tema!C484)</f>
        <v>1</v>
      </c>
      <c r="G484">
        <f>Price!D484</f>
        <v>5182.82</v>
      </c>
      <c r="H484" t="b">
        <f>AND(Diagonals!D484=Dual_Tema!D484,Trendlines!D484=Dual_Tema!D484,KC!D484=Dual_Tema!D484,Pinbar!D484=Dual_Tema!D484,Price!D484=Dual_Tema!D484,SR_Levels!D484=Dual_Tema!D484,Tema_Hrma_Smma!D484=Dual_Tema!D484,HA!D484=Dual_Tema!D484,ZigZag!D484=Dual_Tema!D484,ZScore!D484=Dual_Tema!D484)</f>
        <v>1</v>
      </c>
      <c r="J484" t="b">
        <f t="shared" si="7"/>
        <v>1</v>
      </c>
    </row>
    <row r="485" spans="1:10" x14ac:dyDescent="0.55000000000000004">
      <c r="A485">
        <f>Price!L485</f>
        <v>1772177100</v>
      </c>
      <c r="B485" t="b">
        <f>AND(Diagonals!Q485=Dual_Tema!J485,Trendlines!Q485=Dual_Tema!J485,KC!R485=Dual_Tema!J485,Pinbar!I485=Dual_Tema!J485,Price!L485=Dual_Tema!J485,SR_Levels!P485=Dual_Tema!J485,Tema_Hrma_Smma!K485=Dual_Tema!J485,HA!P485=Dual_Tema!J485,ZigZag!K485=Dual_Tema!J485,ZScore!O485=Dual_Tema!J485)</f>
        <v>1</v>
      </c>
      <c r="C485" t="str">
        <f>Price!B485</f>
        <v>XAUUSD</v>
      </c>
      <c r="D485" t="b">
        <f>AND(Diagonals!B485=Dual_Tema!B485,Trendlines!B485=Dual_Tema!B485,KC!B485=Dual_Tema!B485,Pinbar!B485=Dual_Tema!B485,Price!B485=Dual_Tema!B485,SR_Levels!B485=Dual_Tema!B485,Tema_Hrma_Smma!B485=Dual_Tema!B485,HA!B485=Dual_Tema!B485,ZigZag!B485=Dual_Tema!B485,ZScore!B485=Dual_Tema!B485)</f>
        <v>1</v>
      </c>
      <c r="E485" t="str">
        <f>Price!C485</f>
        <v>M5</v>
      </c>
      <c r="F485" t="b">
        <f>AND(Diagonals!C485=Dual_Tema!C485,Trendlines!C485=Dual_Tema!C485,KC!C485=Dual_Tema!C485,Pinbar!C485=Dual_Tema!C485,Price!C485=Dual_Tema!C485,SR_Levels!C485=Dual_Tema!C485,Tema_Hrma_Smma!C485=Dual_Tema!C485,HA!C485=Dual_Tema!C485,ZigZag!C485=Dual_Tema!C485,ZScore!C485=Dual_Tema!C485)</f>
        <v>1</v>
      </c>
      <c r="G485">
        <f>Price!D485</f>
        <v>5178.6400000000003</v>
      </c>
      <c r="H485" t="b">
        <f>AND(Diagonals!D485=Dual_Tema!D485,Trendlines!D485=Dual_Tema!D485,KC!D485=Dual_Tema!D485,Pinbar!D485=Dual_Tema!D485,Price!D485=Dual_Tema!D485,SR_Levels!D485=Dual_Tema!D485,Tema_Hrma_Smma!D485=Dual_Tema!D485,HA!D485=Dual_Tema!D485,ZigZag!D485=Dual_Tema!D485,ZScore!D485=Dual_Tema!D485)</f>
        <v>1</v>
      </c>
      <c r="J485" t="b">
        <f t="shared" si="7"/>
        <v>1</v>
      </c>
    </row>
    <row r="486" spans="1:10" x14ac:dyDescent="0.55000000000000004">
      <c r="A486">
        <f>Price!L486</f>
        <v>1772177400</v>
      </c>
      <c r="B486" t="b">
        <f>AND(Diagonals!Q486=Dual_Tema!J486,Trendlines!Q486=Dual_Tema!J486,KC!R486=Dual_Tema!J486,Pinbar!I486=Dual_Tema!J486,Price!L486=Dual_Tema!J486,SR_Levels!P486=Dual_Tema!J486,Tema_Hrma_Smma!K486=Dual_Tema!J486,HA!P486=Dual_Tema!J486,ZigZag!K486=Dual_Tema!J486,ZScore!O486=Dual_Tema!J486)</f>
        <v>1</v>
      </c>
      <c r="C486" t="str">
        <f>Price!B486</f>
        <v>XAUUSD</v>
      </c>
      <c r="D486" t="b">
        <f>AND(Diagonals!B486=Dual_Tema!B486,Trendlines!B486=Dual_Tema!B486,KC!B486=Dual_Tema!B486,Pinbar!B486=Dual_Tema!B486,Price!B486=Dual_Tema!B486,SR_Levels!B486=Dual_Tema!B486,Tema_Hrma_Smma!B486=Dual_Tema!B486,HA!B486=Dual_Tema!B486,ZigZag!B486=Dual_Tema!B486,ZScore!B486=Dual_Tema!B486)</f>
        <v>1</v>
      </c>
      <c r="E486" t="str">
        <f>Price!C486</f>
        <v>M5</v>
      </c>
      <c r="F486" t="b">
        <f>AND(Diagonals!C486=Dual_Tema!C486,Trendlines!C486=Dual_Tema!C486,KC!C486=Dual_Tema!C486,Pinbar!C486=Dual_Tema!C486,Price!C486=Dual_Tema!C486,SR_Levels!C486=Dual_Tema!C486,Tema_Hrma_Smma!C486=Dual_Tema!C486,HA!C486=Dual_Tema!C486,ZigZag!C486=Dual_Tema!C486,ZScore!C486=Dual_Tema!C486)</f>
        <v>1</v>
      </c>
      <c r="G486">
        <f>Price!D486</f>
        <v>5180.1899999999996</v>
      </c>
      <c r="H486" t="b">
        <f>AND(Diagonals!D486=Dual_Tema!D486,Trendlines!D486=Dual_Tema!D486,KC!D486=Dual_Tema!D486,Pinbar!D486=Dual_Tema!D486,Price!D486=Dual_Tema!D486,SR_Levels!D486=Dual_Tema!D486,Tema_Hrma_Smma!D486=Dual_Tema!D486,HA!D486=Dual_Tema!D486,ZigZag!D486=Dual_Tema!D486,ZScore!D486=Dual_Tema!D486)</f>
        <v>1</v>
      </c>
      <c r="J486" t="b">
        <f t="shared" si="7"/>
        <v>1</v>
      </c>
    </row>
    <row r="487" spans="1:10" x14ac:dyDescent="0.55000000000000004">
      <c r="A487">
        <f>Price!L487</f>
        <v>1772177700</v>
      </c>
      <c r="B487" t="b">
        <f>AND(Diagonals!Q487=Dual_Tema!J487,Trendlines!Q487=Dual_Tema!J487,KC!R487=Dual_Tema!J487,Pinbar!I487=Dual_Tema!J487,Price!L487=Dual_Tema!J487,SR_Levels!P487=Dual_Tema!J487,Tema_Hrma_Smma!K487=Dual_Tema!J487,HA!P487=Dual_Tema!J487,ZigZag!K487=Dual_Tema!J487,ZScore!O487=Dual_Tema!J487)</f>
        <v>1</v>
      </c>
      <c r="C487" t="str">
        <f>Price!B487</f>
        <v>XAUUSD</v>
      </c>
      <c r="D487" t="b">
        <f>AND(Diagonals!B487=Dual_Tema!B487,Trendlines!B487=Dual_Tema!B487,KC!B487=Dual_Tema!B487,Pinbar!B487=Dual_Tema!B487,Price!B487=Dual_Tema!B487,SR_Levels!B487=Dual_Tema!B487,Tema_Hrma_Smma!B487=Dual_Tema!B487,HA!B487=Dual_Tema!B487,ZigZag!B487=Dual_Tema!B487,ZScore!B487=Dual_Tema!B487)</f>
        <v>1</v>
      </c>
      <c r="E487" t="str">
        <f>Price!C487</f>
        <v>M5</v>
      </c>
      <c r="F487" t="b">
        <f>AND(Diagonals!C487=Dual_Tema!C487,Trendlines!C487=Dual_Tema!C487,KC!C487=Dual_Tema!C487,Pinbar!C487=Dual_Tema!C487,Price!C487=Dual_Tema!C487,SR_Levels!C487=Dual_Tema!C487,Tema_Hrma_Smma!C487=Dual_Tema!C487,HA!C487=Dual_Tema!C487,ZigZag!C487=Dual_Tema!C487,ZScore!C487=Dual_Tema!C487)</f>
        <v>1</v>
      </c>
      <c r="G487">
        <f>Price!D487</f>
        <v>5182.7</v>
      </c>
      <c r="H487" t="b">
        <f>AND(Diagonals!D487=Dual_Tema!D487,Trendlines!D487=Dual_Tema!D487,KC!D487=Dual_Tema!D487,Pinbar!D487=Dual_Tema!D487,Price!D487=Dual_Tema!D487,SR_Levels!D487=Dual_Tema!D487,Tema_Hrma_Smma!D487=Dual_Tema!D487,HA!D487=Dual_Tema!D487,ZigZag!D487=Dual_Tema!D487,ZScore!D487=Dual_Tema!D487)</f>
        <v>1</v>
      </c>
      <c r="J487" t="b">
        <f t="shared" si="7"/>
        <v>1</v>
      </c>
    </row>
    <row r="488" spans="1:10" x14ac:dyDescent="0.55000000000000004">
      <c r="A488">
        <f>Price!L488</f>
        <v>1772178000</v>
      </c>
      <c r="B488" t="b">
        <f>AND(Diagonals!Q488=Dual_Tema!J488,Trendlines!Q488=Dual_Tema!J488,KC!R488=Dual_Tema!J488,Pinbar!I488=Dual_Tema!J488,Price!L488=Dual_Tema!J488,SR_Levels!P488=Dual_Tema!J488,Tema_Hrma_Smma!K488=Dual_Tema!J488,HA!P488=Dual_Tema!J488,ZigZag!K488=Dual_Tema!J488,ZScore!O488=Dual_Tema!J488)</f>
        <v>1</v>
      </c>
      <c r="C488" t="str">
        <f>Price!B488</f>
        <v>XAUUSD</v>
      </c>
      <c r="D488" t="b">
        <f>AND(Diagonals!B488=Dual_Tema!B488,Trendlines!B488=Dual_Tema!B488,KC!B488=Dual_Tema!B488,Pinbar!B488=Dual_Tema!B488,Price!B488=Dual_Tema!B488,SR_Levels!B488=Dual_Tema!B488,Tema_Hrma_Smma!B488=Dual_Tema!B488,HA!B488=Dual_Tema!B488,ZigZag!B488=Dual_Tema!B488,ZScore!B488=Dual_Tema!B488)</f>
        <v>1</v>
      </c>
      <c r="E488" t="str">
        <f>Price!C488</f>
        <v>M5</v>
      </c>
      <c r="F488" t="b">
        <f>AND(Diagonals!C488=Dual_Tema!C488,Trendlines!C488=Dual_Tema!C488,KC!C488=Dual_Tema!C488,Pinbar!C488=Dual_Tema!C488,Price!C488=Dual_Tema!C488,SR_Levels!C488=Dual_Tema!C488,Tema_Hrma_Smma!C488=Dual_Tema!C488,HA!C488=Dual_Tema!C488,ZigZag!C488=Dual_Tema!C488,ZScore!C488=Dual_Tema!C488)</f>
        <v>1</v>
      </c>
      <c r="G488">
        <f>Price!D488</f>
        <v>5180.5200000000004</v>
      </c>
      <c r="H488" t="b">
        <f>AND(Diagonals!D488=Dual_Tema!D488,Trendlines!D488=Dual_Tema!D488,KC!D488=Dual_Tema!D488,Pinbar!D488=Dual_Tema!D488,Price!D488=Dual_Tema!D488,SR_Levels!D488=Dual_Tema!D488,Tema_Hrma_Smma!D488=Dual_Tema!D488,HA!D488=Dual_Tema!D488,ZigZag!D488=Dual_Tema!D488,ZScore!D488=Dual_Tema!D488)</f>
        <v>1</v>
      </c>
      <c r="J488" t="b">
        <f t="shared" si="7"/>
        <v>1</v>
      </c>
    </row>
    <row r="489" spans="1:10" x14ac:dyDescent="0.55000000000000004">
      <c r="A489">
        <f>Price!L489</f>
        <v>1772178300</v>
      </c>
      <c r="B489" t="b">
        <f>AND(Diagonals!Q489=Dual_Tema!J489,Trendlines!Q489=Dual_Tema!J489,KC!R489=Dual_Tema!J489,Pinbar!I489=Dual_Tema!J489,Price!L489=Dual_Tema!J489,SR_Levels!P489=Dual_Tema!J489,Tema_Hrma_Smma!K489=Dual_Tema!J489,HA!P489=Dual_Tema!J489,ZigZag!K489=Dual_Tema!J489,ZScore!O489=Dual_Tema!J489)</f>
        <v>1</v>
      </c>
      <c r="C489" t="str">
        <f>Price!B489</f>
        <v>XAUUSD</v>
      </c>
      <c r="D489" t="b">
        <f>AND(Diagonals!B489=Dual_Tema!B489,Trendlines!B489=Dual_Tema!B489,KC!B489=Dual_Tema!B489,Pinbar!B489=Dual_Tema!B489,Price!B489=Dual_Tema!B489,SR_Levels!B489=Dual_Tema!B489,Tema_Hrma_Smma!B489=Dual_Tema!B489,HA!B489=Dual_Tema!B489,ZigZag!B489=Dual_Tema!B489,ZScore!B489=Dual_Tema!B489)</f>
        <v>1</v>
      </c>
      <c r="E489" t="str">
        <f>Price!C489</f>
        <v>M5</v>
      </c>
      <c r="F489" t="b">
        <f>AND(Diagonals!C489=Dual_Tema!C489,Trendlines!C489=Dual_Tema!C489,KC!C489=Dual_Tema!C489,Pinbar!C489=Dual_Tema!C489,Price!C489=Dual_Tema!C489,SR_Levels!C489=Dual_Tema!C489,Tema_Hrma_Smma!C489=Dual_Tema!C489,HA!C489=Dual_Tema!C489,ZigZag!C489=Dual_Tema!C489,ZScore!C489=Dual_Tema!C489)</f>
        <v>1</v>
      </c>
      <c r="G489">
        <f>Price!D489</f>
        <v>5181.24</v>
      </c>
      <c r="H489" t="b">
        <f>AND(Diagonals!D489=Dual_Tema!D489,Trendlines!D489=Dual_Tema!D489,KC!D489=Dual_Tema!D489,Pinbar!D489=Dual_Tema!D489,Price!D489=Dual_Tema!D489,SR_Levels!D489=Dual_Tema!D489,Tema_Hrma_Smma!D489=Dual_Tema!D489,HA!D489=Dual_Tema!D489,ZigZag!D489=Dual_Tema!D489,ZScore!D489=Dual_Tema!D489)</f>
        <v>1</v>
      </c>
      <c r="J489" t="b">
        <f t="shared" si="7"/>
        <v>1</v>
      </c>
    </row>
    <row r="490" spans="1:10" x14ac:dyDescent="0.55000000000000004">
      <c r="A490">
        <f>Price!L490</f>
        <v>1772178600</v>
      </c>
      <c r="B490" t="b">
        <f>AND(Diagonals!Q490=Dual_Tema!J490,Trendlines!Q490=Dual_Tema!J490,KC!R490=Dual_Tema!J490,Pinbar!I490=Dual_Tema!J490,Price!L490=Dual_Tema!J490,SR_Levels!P490=Dual_Tema!J490,Tema_Hrma_Smma!K490=Dual_Tema!J490,HA!P490=Dual_Tema!J490,ZigZag!K490=Dual_Tema!J490,ZScore!O490=Dual_Tema!J490)</f>
        <v>1</v>
      </c>
      <c r="C490" t="str">
        <f>Price!B490</f>
        <v>XAUUSD</v>
      </c>
      <c r="D490" t="b">
        <f>AND(Diagonals!B490=Dual_Tema!B490,Trendlines!B490=Dual_Tema!B490,KC!B490=Dual_Tema!B490,Pinbar!B490=Dual_Tema!B490,Price!B490=Dual_Tema!B490,SR_Levels!B490=Dual_Tema!B490,Tema_Hrma_Smma!B490=Dual_Tema!B490,HA!B490=Dual_Tema!B490,ZigZag!B490=Dual_Tema!B490,ZScore!B490=Dual_Tema!B490)</f>
        <v>1</v>
      </c>
      <c r="E490" t="str">
        <f>Price!C490</f>
        <v>M5</v>
      </c>
      <c r="F490" t="b">
        <f>AND(Diagonals!C490=Dual_Tema!C490,Trendlines!C490=Dual_Tema!C490,KC!C490=Dual_Tema!C490,Pinbar!C490=Dual_Tema!C490,Price!C490=Dual_Tema!C490,SR_Levels!C490=Dual_Tema!C490,Tema_Hrma_Smma!C490=Dual_Tema!C490,HA!C490=Dual_Tema!C490,ZigZag!C490=Dual_Tema!C490,ZScore!C490=Dual_Tema!C490)</f>
        <v>1</v>
      </c>
      <c r="G490">
        <f>Price!D490</f>
        <v>5179.6499999999996</v>
      </c>
      <c r="H490" t="b">
        <f>AND(Diagonals!D490=Dual_Tema!D490,Trendlines!D490=Dual_Tema!D490,KC!D490=Dual_Tema!D490,Pinbar!D490=Dual_Tema!D490,Price!D490=Dual_Tema!D490,SR_Levels!D490=Dual_Tema!D490,Tema_Hrma_Smma!D490=Dual_Tema!D490,HA!D490=Dual_Tema!D490,ZigZag!D490=Dual_Tema!D490,ZScore!D490=Dual_Tema!D490)</f>
        <v>1</v>
      </c>
      <c r="J490" t="b">
        <f t="shared" si="7"/>
        <v>1</v>
      </c>
    </row>
    <row r="491" spans="1:10" x14ac:dyDescent="0.55000000000000004">
      <c r="A491">
        <f>Price!L491</f>
        <v>1772178900</v>
      </c>
      <c r="B491" t="b">
        <f>AND(Diagonals!Q491=Dual_Tema!J491,Trendlines!Q491=Dual_Tema!J491,KC!R491=Dual_Tema!J491,Pinbar!I491=Dual_Tema!J491,Price!L491=Dual_Tema!J491,SR_Levels!P491=Dual_Tema!J491,Tema_Hrma_Smma!K491=Dual_Tema!J491,HA!P491=Dual_Tema!J491,ZigZag!K491=Dual_Tema!J491,ZScore!O491=Dual_Tema!J491)</f>
        <v>1</v>
      </c>
      <c r="C491" t="str">
        <f>Price!B491</f>
        <v>XAUUSD</v>
      </c>
      <c r="D491" t="b">
        <f>AND(Diagonals!B491=Dual_Tema!B491,Trendlines!B491=Dual_Tema!B491,KC!B491=Dual_Tema!B491,Pinbar!B491=Dual_Tema!B491,Price!B491=Dual_Tema!B491,SR_Levels!B491=Dual_Tema!B491,Tema_Hrma_Smma!B491=Dual_Tema!B491,HA!B491=Dual_Tema!B491,ZigZag!B491=Dual_Tema!B491,ZScore!B491=Dual_Tema!B491)</f>
        <v>1</v>
      </c>
      <c r="E491" t="str">
        <f>Price!C491</f>
        <v>M5</v>
      </c>
      <c r="F491" t="b">
        <f>AND(Diagonals!C491=Dual_Tema!C491,Trendlines!C491=Dual_Tema!C491,KC!C491=Dual_Tema!C491,Pinbar!C491=Dual_Tema!C491,Price!C491=Dual_Tema!C491,SR_Levels!C491=Dual_Tema!C491,Tema_Hrma_Smma!C491=Dual_Tema!C491,HA!C491=Dual_Tema!C491,ZigZag!C491=Dual_Tema!C491,ZScore!C491=Dual_Tema!C491)</f>
        <v>1</v>
      </c>
      <c r="G491">
        <f>Price!D491</f>
        <v>5176.1000000000004</v>
      </c>
      <c r="H491" t="b">
        <f>AND(Diagonals!D491=Dual_Tema!D491,Trendlines!D491=Dual_Tema!D491,KC!D491=Dual_Tema!D491,Pinbar!D491=Dual_Tema!D491,Price!D491=Dual_Tema!D491,SR_Levels!D491=Dual_Tema!D491,Tema_Hrma_Smma!D491=Dual_Tema!D491,HA!D491=Dual_Tema!D491,ZigZag!D491=Dual_Tema!D491,ZScore!D491=Dual_Tema!D491)</f>
        <v>1</v>
      </c>
      <c r="J491" t="b">
        <f t="shared" si="7"/>
        <v>1</v>
      </c>
    </row>
    <row r="492" spans="1:10" x14ac:dyDescent="0.55000000000000004">
      <c r="A492">
        <f>Price!L492</f>
        <v>1772179200</v>
      </c>
      <c r="B492" t="b">
        <f>AND(Diagonals!Q492=Dual_Tema!J492,Trendlines!Q492=Dual_Tema!J492,KC!R492=Dual_Tema!J492,Pinbar!I492=Dual_Tema!J492,Price!L492=Dual_Tema!J492,SR_Levels!P492=Dual_Tema!J492,Tema_Hrma_Smma!K492=Dual_Tema!J492,HA!P492=Dual_Tema!J492,ZigZag!K492=Dual_Tema!J492,ZScore!O492=Dual_Tema!J492)</f>
        <v>1</v>
      </c>
      <c r="C492" t="str">
        <f>Price!B492</f>
        <v>XAUUSD</v>
      </c>
      <c r="D492" t="b">
        <f>AND(Diagonals!B492=Dual_Tema!B492,Trendlines!B492=Dual_Tema!B492,KC!B492=Dual_Tema!B492,Pinbar!B492=Dual_Tema!B492,Price!B492=Dual_Tema!B492,SR_Levels!B492=Dual_Tema!B492,Tema_Hrma_Smma!B492=Dual_Tema!B492,HA!B492=Dual_Tema!B492,ZigZag!B492=Dual_Tema!B492,ZScore!B492=Dual_Tema!B492)</f>
        <v>1</v>
      </c>
      <c r="E492" t="str">
        <f>Price!C492</f>
        <v>M5</v>
      </c>
      <c r="F492" t="b">
        <f>AND(Diagonals!C492=Dual_Tema!C492,Trendlines!C492=Dual_Tema!C492,KC!C492=Dual_Tema!C492,Pinbar!C492=Dual_Tema!C492,Price!C492=Dual_Tema!C492,SR_Levels!C492=Dual_Tema!C492,Tema_Hrma_Smma!C492=Dual_Tema!C492,HA!C492=Dual_Tema!C492,ZigZag!C492=Dual_Tema!C492,ZScore!C492=Dual_Tema!C492)</f>
        <v>1</v>
      </c>
      <c r="G492">
        <f>Price!D492</f>
        <v>5180.66</v>
      </c>
      <c r="H492" t="b">
        <f>AND(Diagonals!D492=Dual_Tema!D492,Trendlines!D492=Dual_Tema!D492,KC!D492=Dual_Tema!D492,Pinbar!D492=Dual_Tema!D492,Price!D492=Dual_Tema!D492,SR_Levels!D492=Dual_Tema!D492,Tema_Hrma_Smma!D492=Dual_Tema!D492,HA!D492=Dual_Tema!D492,ZigZag!D492=Dual_Tema!D492,ZScore!D492=Dual_Tema!D492)</f>
        <v>1</v>
      </c>
      <c r="J492" t="b">
        <f t="shared" si="7"/>
        <v>1</v>
      </c>
    </row>
    <row r="493" spans="1:10" x14ac:dyDescent="0.55000000000000004">
      <c r="A493">
        <f>Price!L493</f>
        <v>1772179500</v>
      </c>
      <c r="B493" t="b">
        <f>AND(Diagonals!Q493=Dual_Tema!J493,Trendlines!Q493=Dual_Tema!J493,KC!R493=Dual_Tema!J493,Pinbar!I493=Dual_Tema!J493,Price!L493=Dual_Tema!J493,SR_Levels!P493=Dual_Tema!J493,Tema_Hrma_Smma!K493=Dual_Tema!J493,HA!P493=Dual_Tema!J493,ZigZag!K493=Dual_Tema!J493,ZScore!O493=Dual_Tema!J493)</f>
        <v>1</v>
      </c>
      <c r="C493" t="str">
        <f>Price!B493</f>
        <v>XAUUSD</v>
      </c>
      <c r="D493" t="b">
        <f>AND(Diagonals!B493=Dual_Tema!B493,Trendlines!B493=Dual_Tema!B493,KC!B493=Dual_Tema!B493,Pinbar!B493=Dual_Tema!B493,Price!B493=Dual_Tema!B493,SR_Levels!B493=Dual_Tema!B493,Tema_Hrma_Smma!B493=Dual_Tema!B493,HA!B493=Dual_Tema!B493,ZigZag!B493=Dual_Tema!B493,ZScore!B493=Dual_Tema!B493)</f>
        <v>1</v>
      </c>
      <c r="E493" t="str">
        <f>Price!C493</f>
        <v>M5</v>
      </c>
      <c r="F493" t="b">
        <f>AND(Diagonals!C493=Dual_Tema!C493,Trendlines!C493=Dual_Tema!C493,KC!C493=Dual_Tema!C493,Pinbar!C493=Dual_Tema!C493,Price!C493=Dual_Tema!C493,SR_Levels!C493=Dual_Tema!C493,Tema_Hrma_Smma!C493=Dual_Tema!C493,HA!C493=Dual_Tema!C493,ZigZag!C493=Dual_Tema!C493,ZScore!C493=Dual_Tema!C493)</f>
        <v>1</v>
      </c>
      <c r="G493">
        <f>Price!D493</f>
        <v>5180.62</v>
      </c>
      <c r="H493" t="b">
        <f>AND(Diagonals!D493=Dual_Tema!D493,Trendlines!D493=Dual_Tema!D493,KC!D493=Dual_Tema!D493,Pinbar!D493=Dual_Tema!D493,Price!D493=Dual_Tema!D493,SR_Levels!D493=Dual_Tema!D493,Tema_Hrma_Smma!D493=Dual_Tema!D493,HA!D493=Dual_Tema!D493,ZigZag!D493=Dual_Tema!D493,ZScore!D493=Dual_Tema!D493)</f>
        <v>1</v>
      </c>
      <c r="J493" t="b">
        <f t="shared" si="7"/>
        <v>1</v>
      </c>
    </row>
    <row r="494" spans="1:10" x14ac:dyDescent="0.55000000000000004">
      <c r="A494">
        <f>Price!L494</f>
        <v>1772179800</v>
      </c>
      <c r="B494" t="b">
        <f>AND(Diagonals!Q494=Dual_Tema!J494,Trendlines!Q494=Dual_Tema!J494,KC!R494=Dual_Tema!J494,Pinbar!I494=Dual_Tema!J494,Price!L494=Dual_Tema!J494,SR_Levels!P494=Dual_Tema!J494,Tema_Hrma_Smma!K494=Dual_Tema!J494,HA!P494=Dual_Tema!J494,ZigZag!K494=Dual_Tema!J494,ZScore!O494=Dual_Tema!J494)</f>
        <v>1</v>
      </c>
      <c r="C494" t="str">
        <f>Price!B494</f>
        <v>XAUUSD</v>
      </c>
      <c r="D494" t="b">
        <f>AND(Diagonals!B494=Dual_Tema!B494,Trendlines!B494=Dual_Tema!B494,KC!B494=Dual_Tema!B494,Pinbar!B494=Dual_Tema!B494,Price!B494=Dual_Tema!B494,SR_Levels!B494=Dual_Tema!B494,Tema_Hrma_Smma!B494=Dual_Tema!B494,HA!B494=Dual_Tema!B494,ZigZag!B494=Dual_Tema!B494,ZScore!B494=Dual_Tema!B494)</f>
        <v>1</v>
      </c>
      <c r="E494" t="str">
        <f>Price!C494</f>
        <v>M5</v>
      </c>
      <c r="F494" t="b">
        <f>AND(Diagonals!C494=Dual_Tema!C494,Trendlines!C494=Dual_Tema!C494,KC!C494=Dual_Tema!C494,Pinbar!C494=Dual_Tema!C494,Price!C494=Dual_Tema!C494,SR_Levels!C494=Dual_Tema!C494,Tema_Hrma_Smma!C494=Dual_Tema!C494,HA!C494=Dual_Tema!C494,ZigZag!C494=Dual_Tema!C494,ZScore!C494=Dual_Tema!C494)</f>
        <v>1</v>
      </c>
      <c r="G494">
        <f>Price!D494</f>
        <v>5178.43</v>
      </c>
      <c r="H494" t="b">
        <f>AND(Diagonals!D494=Dual_Tema!D494,Trendlines!D494=Dual_Tema!D494,KC!D494=Dual_Tema!D494,Pinbar!D494=Dual_Tema!D494,Price!D494=Dual_Tema!D494,SR_Levels!D494=Dual_Tema!D494,Tema_Hrma_Smma!D494=Dual_Tema!D494,HA!D494=Dual_Tema!D494,ZigZag!D494=Dual_Tema!D494,ZScore!D494=Dual_Tema!D494)</f>
        <v>1</v>
      </c>
      <c r="J494" t="b">
        <f t="shared" si="7"/>
        <v>1</v>
      </c>
    </row>
    <row r="495" spans="1:10" x14ac:dyDescent="0.55000000000000004">
      <c r="A495">
        <f>Price!L495</f>
        <v>1772180100</v>
      </c>
      <c r="B495" t="b">
        <f>AND(Diagonals!Q495=Dual_Tema!J495,Trendlines!Q495=Dual_Tema!J495,KC!R495=Dual_Tema!J495,Pinbar!I495=Dual_Tema!J495,Price!L495=Dual_Tema!J495,SR_Levels!P495=Dual_Tema!J495,Tema_Hrma_Smma!K495=Dual_Tema!J495,HA!P495=Dual_Tema!J495,ZigZag!K495=Dual_Tema!J495,ZScore!O495=Dual_Tema!J495)</f>
        <v>1</v>
      </c>
      <c r="C495" t="str">
        <f>Price!B495</f>
        <v>XAUUSD</v>
      </c>
      <c r="D495" t="b">
        <f>AND(Diagonals!B495=Dual_Tema!B495,Trendlines!B495=Dual_Tema!B495,KC!B495=Dual_Tema!B495,Pinbar!B495=Dual_Tema!B495,Price!B495=Dual_Tema!B495,SR_Levels!B495=Dual_Tema!B495,Tema_Hrma_Smma!B495=Dual_Tema!B495,HA!B495=Dual_Tema!B495,ZigZag!B495=Dual_Tema!B495,ZScore!B495=Dual_Tema!B495)</f>
        <v>1</v>
      </c>
      <c r="E495" t="str">
        <f>Price!C495</f>
        <v>M5</v>
      </c>
      <c r="F495" t="b">
        <f>AND(Diagonals!C495=Dual_Tema!C495,Trendlines!C495=Dual_Tema!C495,KC!C495=Dual_Tema!C495,Pinbar!C495=Dual_Tema!C495,Price!C495=Dual_Tema!C495,SR_Levels!C495=Dual_Tema!C495,Tema_Hrma_Smma!C495=Dual_Tema!C495,HA!C495=Dual_Tema!C495,ZigZag!C495=Dual_Tema!C495,ZScore!C495=Dual_Tema!C495)</f>
        <v>1</v>
      </c>
      <c r="G495">
        <f>Price!D495</f>
        <v>5178.8999999999996</v>
      </c>
      <c r="H495" t="b">
        <f>AND(Diagonals!D495=Dual_Tema!D495,Trendlines!D495=Dual_Tema!D495,KC!D495=Dual_Tema!D495,Pinbar!D495=Dual_Tema!D495,Price!D495=Dual_Tema!D495,SR_Levels!D495=Dual_Tema!D495,Tema_Hrma_Smma!D495=Dual_Tema!D495,HA!D495=Dual_Tema!D495,ZigZag!D495=Dual_Tema!D495,ZScore!D495=Dual_Tema!D495)</f>
        <v>1</v>
      </c>
      <c r="J495" t="b">
        <f t="shared" si="7"/>
        <v>1</v>
      </c>
    </row>
    <row r="496" spans="1:10" x14ac:dyDescent="0.55000000000000004">
      <c r="A496">
        <f>Price!L496</f>
        <v>1772180400</v>
      </c>
      <c r="B496" t="b">
        <f>AND(Diagonals!Q496=Dual_Tema!J496,Trendlines!Q496=Dual_Tema!J496,KC!R496=Dual_Tema!J496,Pinbar!I496=Dual_Tema!J496,Price!L496=Dual_Tema!J496,SR_Levels!P496=Dual_Tema!J496,Tema_Hrma_Smma!K496=Dual_Tema!J496,HA!P496=Dual_Tema!J496,ZigZag!K496=Dual_Tema!J496,ZScore!O496=Dual_Tema!J496)</f>
        <v>1</v>
      </c>
      <c r="C496" t="str">
        <f>Price!B496</f>
        <v>XAUUSD</v>
      </c>
      <c r="D496" t="b">
        <f>AND(Diagonals!B496=Dual_Tema!B496,Trendlines!B496=Dual_Tema!B496,KC!B496=Dual_Tema!B496,Pinbar!B496=Dual_Tema!B496,Price!B496=Dual_Tema!B496,SR_Levels!B496=Dual_Tema!B496,Tema_Hrma_Smma!B496=Dual_Tema!B496,HA!B496=Dual_Tema!B496,ZigZag!B496=Dual_Tema!B496,ZScore!B496=Dual_Tema!B496)</f>
        <v>1</v>
      </c>
      <c r="E496" t="str">
        <f>Price!C496</f>
        <v>M5</v>
      </c>
      <c r="F496" t="b">
        <f>AND(Diagonals!C496=Dual_Tema!C496,Trendlines!C496=Dual_Tema!C496,KC!C496=Dual_Tema!C496,Pinbar!C496=Dual_Tema!C496,Price!C496=Dual_Tema!C496,SR_Levels!C496=Dual_Tema!C496,Tema_Hrma_Smma!C496=Dual_Tema!C496,HA!C496=Dual_Tema!C496,ZigZag!C496=Dual_Tema!C496,ZScore!C496=Dual_Tema!C496)</f>
        <v>1</v>
      </c>
      <c r="G496">
        <f>Price!D496</f>
        <v>5175</v>
      </c>
      <c r="H496" t="b">
        <f>AND(Diagonals!D496=Dual_Tema!D496,Trendlines!D496=Dual_Tema!D496,KC!D496=Dual_Tema!D496,Pinbar!D496=Dual_Tema!D496,Price!D496=Dual_Tema!D496,SR_Levels!D496=Dual_Tema!D496,Tema_Hrma_Smma!D496=Dual_Tema!D496,HA!D496=Dual_Tema!D496,ZigZag!D496=Dual_Tema!D496,ZScore!D496=Dual_Tema!D496)</f>
        <v>1</v>
      </c>
      <c r="J496" t="b">
        <f t="shared" si="7"/>
        <v>1</v>
      </c>
    </row>
    <row r="497" spans="1:10" x14ac:dyDescent="0.55000000000000004">
      <c r="A497">
        <f>Price!L497</f>
        <v>1772180700</v>
      </c>
      <c r="B497" t="b">
        <f>AND(Diagonals!Q497=Dual_Tema!J497,Trendlines!Q497=Dual_Tema!J497,KC!R497=Dual_Tema!J497,Pinbar!I497=Dual_Tema!J497,Price!L497=Dual_Tema!J497,SR_Levels!P497=Dual_Tema!J497,Tema_Hrma_Smma!K497=Dual_Tema!J497,HA!P497=Dual_Tema!J497,ZigZag!K497=Dual_Tema!J497,ZScore!O497=Dual_Tema!J497)</f>
        <v>1</v>
      </c>
      <c r="C497" t="str">
        <f>Price!B497</f>
        <v>XAUUSD</v>
      </c>
      <c r="D497" t="b">
        <f>AND(Diagonals!B497=Dual_Tema!B497,Trendlines!B497=Dual_Tema!B497,KC!B497=Dual_Tema!B497,Pinbar!B497=Dual_Tema!B497,Price!B497=Dual_Tema!B497,SR_Levels!B497=Dual_Tema!B497,Tema_Hrma_Smma!B497=Dual_Tema!B497,HA!B497=Dual_Tema!B497,ZigZag!B497=Dual_Tema!B497,ZScore!B497=Dual_Tema!B497)</f>
        <v>1</v>
      </c>
      <c r="E497" t="str">
        <f>Price!C497</f>
        <v>M5</v>
      </c>
      <c r="F497" t="b">
        <f>AND(Diagonals!C497=Dual_Tema!C497,Trendlines!C497=Dual_Tema!C497,KC!C497=Dual_Tema!C497,Pinbar!C497=Dual_Tema!C497,Price!C497=Dual_Tema!C497,SR_Levels!C497=Dual_Tema!C497,Tema_Hrma_Smma!C497=Dual_Tema!C497,HA!C497=Dual_Tema!C497,ZigZag!C497=Dual_Tema!C497,ZScore!C497=Dual_Tema!C497)</f>
        <v>1</v>
      </c>
      <c r="G497">
        <f>Price!D497</f>
        <v>5177.6099999999997</v>
      </c>
      <c r="H497" t="b">
        <f>AND(Diagonals!D497=Dual_Tema!D497,Trendlines!D497=Dual_Tema!D497,KC!D497=Dual_Tema!D497,Pinbar!D497=Dual_Tema!D497,Price!D497=Dual_Tema!D497,SR_Levels!D497=Dual_Tema!D497,Tema_Hrma_Smma!D497=Dual_Tema!D497,HA!D497=Dual_Tema!D497,ZigZag!D497=Dual_Tema!D497,ZScore!D497=Dual_Tema!D497)</f>
        <v>1</v>
      </c>
      <c r="J497" t="b">
        <f t="shared" si="7"/>
        <v>1</v>
      </c>
    </row>
    <row r="498" spans="1:10" x14ac:dyDescent="0.55000000000000004">
      <c r="A498">
        <f>Price!L498</f>
        <v>1772181000</v>
      </c>
      <c r="B498" t="b">
        <f>AND(Diagonals!Q498=Dual_Tema!J498,Trendlines!Q498=Dual_Tema!J498,KC!R498=Dual_Tema!J498,Pinbar!I498=Dual_Tema!J498,Price!L498=Dual_Tema!J498,SR_Levels!P498=Dual_Tema!J498,Tema_Hrma_Smma!K498=Dual_Tema!J498,HA!P498=Dual_Tema!J498,ZigZag!K498=Dual_Tema!J498,ZScore!O498=Dual_Tema!J498)</f>
        <v>1</v>
      </c>
      <c r="C498" t="str">
        <f>Price!B498</f>
        <v>XAUUSD</v>
      </c>
      <c r="D498" t="b">
        <f>AND(Diagonals!B498=Dual_Tema!B498,Trendlines!B498=Dual_Tema!B498,KC!B498=Dual_Tema!B498,Pinbar!B498=Dual_Tema!B498,Price!B498=Dual_Tema!B498,SR_Levels!B498=Dual_Tema!B498,Tema_Hrma_Smma!B498=Dual_Tema!B498,HA!B498=Dual_Tema!B498,ZigZag!B498=Dual_Tema!B498,ZScore!B498=Dual_Tema!B498)</f>
        <v>1</v>
      </c>
      <c r="E498" t="str">
        <f>Price!C498</f>
        <v>M5</v>
      </c>
      <c r="F498" t="b">
        <f>AND(Diagonals!C498=Dual_Tema!C498,Trendlines!C498=Dual_Tema!C498,KC!C498=Dual_Tema!C498,Pinbar!C498=Dual_Tema!C498,Price!C498=Dual_Tema!C498,SR_Levels!C498=Dual_Tema!C498,Tema_Hrma_Smma!C498=Dual_Tema!C498,HA!C498=Dual_Tema!C498,ZigZag!C498=Dual_Tema!C498,ZScore!C498=Dual_Tema!C498)</f>
        <v>1</v>
      </c>
      <c r="G498">
        <f>Price!D498</f>
        <v>5181.78</v>
      </c>
      <c r="H498" t="b">
        <f>AND(Diagonals!D498=Dual_Tema!D498,Trendlines!D498=Dual_Tema!D498,KC!D498=Dual_Tema!D498,Pinbar!D498=Dual_Tema!D498,Price!D498=Dual_Tema!D498,SR_Levels!D498=Dual_Tema!D498,Tema_Hrma_Smma!D498=Dual_Tema!D498,HA!D498=Dual_Tema!D498,ZigZag!D498=Dual_Tema!D498,ZScore!D498=Dual_Tema!D498)</f>
        <v>1</v>
      </c>
      <c r="J498" t="b">
        <f t="shared" si="7"/>
        <v>1</v>
      </c>
    </row>
    <row r="499" spans="1:10" x14ac:dyDescent="0.55000000000000004">
      <c r="A499">
        <f>Price!L499</f>
        <v>1772181300</v>
      </c>
      <c r="B499" t="b">
        <f>AND(Diagonals!Q499=Dual_Tema!J499,Trendlines!Q499=Dual_Tema!J499,KC!R499=Dual_Tema!J499,Pinbar!I499=Dual_Tema!J499,Price!L499=Dual_Tema!J499,SR_Levels!P499=Dual_Tema!J499,Tema_Hrma_Smma!K499=Dual_Tema!J499,HA!P499=Dual_Tema!J499,ZigZag!K499=Dual_Tema!J499,ZScore!O499=Dual_Tema!J499)</f>
        <v>1</v>
      </c>
      <c r="C499" t="str">
        <f>Price!B499</f>
        <v>XAUUSD</v>
      </c>
      <c r="D499" t="b">
        <f>AND(Diagonals!B499=Dual_Tema!B499,Trendlines!B499=Dual_Tema!B499,KC!B499=Dual_Tema!B499,Pinbar!B499=Dual_Tema!B499,Price!B499=Dual_Tema!B499,SR_Levels!B499=Dual_Tema!B499,Tema_Hrma_Smma!B499=Dual_Tema!B499,HA!B499=Dual_Tema!B499,ZigZag!B499=Dual_Tema!B499,ZScore!B499=Dual_Tema!B499)</f>
        <v>1</v>
      </c>
      <c r="E499" t="str">
        <f>Price!C499</f>
        <v>M5</v>
      </c>
      <c r="F499" t="b">
        <f>AND(Diagonals!C499=Dual_Tema!C499,Trendlines!C499=Dual_Tema!C499,KC!C499=Dual_Tema!C499,Pinbar!C499=Dual_Tema!C499,Price!C499=Dual_Tema!C499,SR_Levels!C499=Dual_Tema!C499,Tema_Hrma_Smma!C499=Dual_Tema!C499,HA!C499=Dual_Tema!C499,ZigZag!C499=Dual_Tema!C499,ZScore!C499=Dual_Tema!C499)</f>
        <v>1</v>
      </c>
      <c r="G499">
        <f>Price!D499</f>
        <v>5180.34</v>
      </c>
      <c r="H499" t="b">
        <f>AND(Diagonals!D499=Dual_Tema!D499,Trendlines!D499=Dual_Tema!D499,KC!D499=Dual_Tema!D499,Pinbar!D499=Dual_Tema!D499,Price!D499=Dual_Tema!D499,SR_Levels!D499=Dual_Tema!D499,Tema_Hrma_Smma!D499=Dual_Tema!D499,HA!D499=Dual_Tema!D499,ZigZag!D499=Dual_Tema!D499,ZScore!D499=Dual_Tema!D499)</f>
        <v>1</v>
      </c>
      <c r="J499" t="b">
        <f t="shared" si="7"/>
        <v>1</v>
      </c>
    </row>
    <row r="500" spans="1:10" x14ac:dyDescent="0.55000000000000004">
      <c r="A500">
        <f>Price!L500</f>
        <v>1772181600</v>
      </c>
      <c r="B500" t="b">
        <f>AND(Diagonals!Q500=Dual_Tema!J500,Trendlines!Q500=Dual_Tema!J500,KC!R500=Dual_Tema!J500,Pinbar!I500=Dual_Tema!J500,Price!L500=Dual_Tema!J500,SR_Levels!P500=Dual_Tema!J500,Tema_Hrma_Smma!K500=Dual_Tema!J500,HA!P500=Dual_Tema!J500,ZigZag!K500=Dual_Tema!J500,ZScore!O500=Dual_Tema!J500)</f>
        <v>1</v>
      </c>
      <c r="C500" t="str">
        <f>Price!B500</f>
        <v>XAUUSD</v>
      </c>
      <c r="D500" t="b">
        <f>AND(Diagonals!B500=Dual_Tema!B500,Trendlines!B500=Dual_Tema!B500,KC!B500=Dual_Tema!B500,Pinbar!B500=Dual_Tema!B500,Price!B500=Dual_Tema!B500,SR_Levels!B500=Dual_Tema!B500,Tema_Hrma_Smma!B500=Dual_Tema!B500,HA!B500=Dual_Tema!B500,ZigZag!B500=Dual_Tema!B500,ZScore!B500=Dual_Tema!B500)</f>
        <v>1</v>
      </c>
      <c r="E500" t="str">
        <f>Price!C500</f>
        <v>M5</v>
      </c>
      <c r="F500" t="b">
        <f>AND(Diagonals!C500=Dual_Tema!C500,Trendlines!C500=Dual_Tema!C500,KC!C500=Dual_Tema!C500,Pinbar!C500=Dual_Tema!C500,Price!C500=Dual_Tema!C500,SR_Levels!C500=Dual_Tema!C500,Tema_Hrma_Smma!C500=Dual_Tema!C500,HA!C500=Dual_Tema!C500,ZigZag!C500=Dual_Tema!C500,ZScore!C500=Dual_Tema!C500)</f>
        <v>1</v>
      </c>
      <c r="G500">
        <f>Price!D500</f>
        <v>5180.32</v>
      </c>
      <c r="H500" t="b">
        <f>AND(Diagonals!D500=Dual_Tema!D500,Trendlines!D500=Dual_Tema!D500,KC!D500=Dual_Tema!D500,Pinbar!D500=Dual_Tema!D500,Price!D500=Dual_Tema!D500,SR_Levels!D500=Dual_Tema!D500,Tema_Hrma_Smma!D500=Dual_Tema!D500,HA!D500=Dual_Tema!D500,ZigZag!D500=Dual_Tema!D500,ZScore!D500=Dual_Tema!D500)</f>
        <v>1</v>
      </c>
      <c r="J500" t="b">
        <f t="shared" si="7"/>
        <v>1</v>
      </c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5E9A-CF3C-4765-A1F3-91C2E7A15BD3}">
  <sheetPr>
    <tabColor rgb="FF00B0F0"/>
  </sheetPr>
  <dimension ref="A4:BM504"/>
  <sheetViews>
    <sheetView topLeftCell="AK1" zoomScale="70" zoomScaleNormal="70" workbookViewId="0">
      <selection activeCell="BL7" sqref="BL7"/>
    </sheetView>
  </sheetViews>
  <sheetFormatPr defaultRowHeight="14.4" x14ac:dyDescent="0.55000000000000004"/>
  <cols>
    <col min="1" max="1" width="14.83984375" customWidth="1"/>
    <col min="2" max="2" width="7.62890625" bestFit="1" customWidth="1"/>
    <col min="3" max="3" width="9.3125" bestFit="1" customWidth="1"/>
    <col min="4" max="7" width="7.68359375" bestFit="1" customWidth="1"/>
    <col min="8" max="8" width="6.83984375" bestFit="1" customWidth="1"/>
    <col min="9" max="9" width="8.7890625" customWidth="1"/>
    <col min="10" max="10" width="8.62890625" customWidth="1"/>
  </cols>
  <sheetData>
    <row r="4" spans="1:65" x14ac:dyDescent="0.55000000000000004">
      <c r="A4" s="5">
        <v>1</v>
      </c>
      <c r="B4" s="5">
        <f>A4+1</f>
        <v>2</v>
      </c>
      <c r="C4" s="5">
        <f t="shared" ref="C4:BJ4" si="0">B4+1</f>
        <v>3</v>
      </c>
      <c r="D4" s="5">
        <f t="shared" si="0"/>
        <v>4</v>
      </c>
      <c r="E4" s="5">
        <f t="shared" si="0"/>
        <v>5</v>
      </c>
      <c r="F4" s="5">
        <f t="shared" si="0"/>
        <v>6</v>
      </c>
      <c r="G4" s="5">
        <f t="shared" si="0"/>
        <v>7</v>
      </c>
      <c r="H4" s="5">
        <f t="shared" si="0"/>
        <v>8</v>
      </c>
      <c r="I4" s="5">
        <f t="shared" si="0"/>
        <v>9</v>
      </c>
      <c r="J4" s="5">
        <f t="shared" si="0"/>
        <v>10</v>
      </c>
      <c r="K4" s="5">
        <f t="shared" si="0"/>
        <v>11</v>
      </c>
      <c r="L4" s="5">
        <f t="shared" si="0"/>
        <v>12</v>
      </c>
      <c r="M4" s="5">
        <f t="shared" si="0"/>
        <v>13</v>
      </c>
      <c r="N4" s="5">
        <f t="shared" si="0"/>
        <v>14</v>
      </c>
      <c r="O4" s="5">
        <f t="shared" si="0"/>
        <v>15</v>
      </c>
      <c r="P4" s="5">
        <f t="shared" si="0"/>
        <v>16</v>
      </c>
      <c r="Q4" s="5">
        <f t="shared" si="0"/>
        <v>17</v>
      </c>
      <c r="R4" s="5">
        <f t="shared" si="0"/>
        <v>18</v>
      </c>
      <c r="S4" s="5">
        <f t="shared" si="0"/>
        <v>19</v>
      </c>
      <c r="T4" s="5">
        <f t="shared" si="0"/>
        <v>20</v>
      </c>
      <c r="U4" s="5">
        <f t="shared" si="0"/>
        <v>21</v>
      </c>
      <c r="V4" s="5">
        <f t="shared" si="0"/>
        <v>22</v>
      </c>
      <c r="W4" s="5">
        <f t="shared" si="0"/>
        <v>23</v>
      </c>
      <c r="X4" s="5">
        <f t="shared" si="0"/>
        <v>24</v>
      </c>
      <c r="Y4" s="5">
        <f t="shared" si="0"/>
        <v>25</v>
      </c>
      <c r="Z4" s="5">
        <f t="shared" si="0"/>
        <v>26</v>
      </c>
      <c r="AA4" s="5">
        <f t="shared" si="0"/>
        <v>27</v>
      </c>
      <c r="AB4" s="5">
        <f t="shared" si="0"/>
        <v>28</v>
      </c>
      <c r="AC4" s="5">
        <f t="shared" si="0"/>
        <v>29</v>
      </c>
      <c r="AD4" s="5">
        <f t="shared" si="0"/>
        <v>30</v>
      </c>
      <c r="AE4" s="5">
        <f t="shared" si="0"/>
        <v>31</v>
      </c>
      <c r="AF4" s="5">
        <f t="shared" si="0"/>
        <v>32</v>
      </c>
      <c r="AG4" s="5">
        <f t="shared" si="0"/>
        <v>33</v>
      </c>
      <c r="AH4" s="5">
        <f t="shared" si="0"/>
        <v>34</v>
      </c>
      <c r="AI4" s="5">
        <f t="shared" si="0"/>
        <v>35</v>
      </c>
      <c r="AJ4" s="5">
        <f t="shared" si="0"/>
        <v>36</v>
      </c>
      <c r="AK4" s="5">
        <f t="shared" si="0"/>
        <v>37</v>
      </c>
      <c r="AL4" s="5">
        <f t="shared" si="0"/>
        <v>38</v>
      </c>
      <c r="AM4" s="5">
        <f t="shared" si="0"/>
        <v>39</v>
      </c>
      <c r="AN4" s="5">
        <f t="shared" si="0"/>
        <v>40</v>
      </c>
      <c r="AO4" s="5">
        <f t="shared" si="0"/>
        <v>41</v>
      </c>
      <c r="AP4" s="5">
        <f t="shared" si="0"/>
        <v>42</v>
      </c>
      <c r="AQ4" s="5">
        <f t="shared" si="0"/>
        <v>43</v>
      </c>
      <c r="AR4" s="5">
        <f t="shared" si="0"/>
        <v>44</v>
      </c>
      <c r="AS4" s="5">
        <f t="shared" si="0"/>
        <v>45</v>
      </c>
      <c r="AT4" s="5">
        <f t="shared" si="0"/>
        <v>46</v>
      </c>
      <c r="AU4" s="5">
        <f>AT4+1</f>
        <v>47</v>
      </c>
      <c r="AV4" s="5">
        <f t="shared" si="0"/>
        <v>48</v>
      </c>
      <c r="AW4" s="5">
        <f t="shared" si="0"/>
        <v>49</v>
      </c>
      <c r="AX4" s="5">
        <f t="shared" si="0"/>
        <v>50</v>
      </c>
      <c r="AY4" s="5">
        <f t="shared" si="0"/>
        <v>51</v>
      </c>
      <c r="AZ4" s="5">
        <f t="shared" si="0"/>
        <v>52</v>
      </c>
      <c r="BA4" s="5">
        <f t="shared" si="0"/>
        <v>53</v>
      </c>
      <c r="BB4" s="5">
        <f t="shared" si="0"/>
        <v>54</v>
      </c>
      <c r="BC4" s="5">
        <f t="shared" si="0"/>
        <v>55</v>
      </c>
      <c r="BD4" s="5">
        <f t="shared" si="0"/>
        <v>56</v>
      </c>
      <c r="BE4" s="5">
        <f t="shared" si="0"/>
        <v>57</v>
      </c>
      <c r="BF4" s="5">
        <f t="shared" si="0"/>
        <v>58</v>
      </c>
      <c r="BG4" s="5">
        <f t="shared" si="0"/>
        <v>59</v>
      </c>
      <c r="BH4" s="5">
        <f t="shared" si="0"/>
        <v>60</v>
      </c>
      <c r="BI4" s="5">
        <f t="shared" si="0"/>
        <v>61</v>
      </c>
      <c r="BJ4" s="5">
        <f t="shared" si="0"/>
        <v>62</v>
      </c>
      <c r="BK4" s="5">
        <f t="shared" ref="BK4" si="1">BJ4+1</f>
        <v>63</v>
      </c>
      <c r="BL4" s="5">
        <f t="shared" ref="BL4" si="2">BK4+1</f>
        <v>64</v>
      </c>
      <c r="BM4" s="5">
        <f t="shared" ref="BM4" si="3">BL4+1</f>
        <v>65</v>
      </c>
    </row>
    <row r="5" spans="1:65" ht="43.2" x14ac:dyDescent="0.55000000000000004">
      <c r="A5" s="3" t="str">
        <f>Validation!A1</f>
        <v>timestamp_adjusted</v>
      </c>
      <c r="B5" s="3" t="str">
        <f>Price!B1</f>
        <v>symbol</v>
      </c>
      <c r="C5" s="3" t="str">
        <f>Price!C1</f>
        <v>timeframe</v>
      </c>
      <c r="D5" s="3" t="str">
        <f>Price!D1</f>
        <v>close</v>
      </c>
      <c r="E5" s="3" t="str">
        <f>Price!E1</f>
        <v>open</v>
      </c>
      <c r="F5" s="3" t="str">
        <f>Price!F1</f>
        <v>high</v>
      </c>
      <c r="G5" s="3" t="str">
        <f>Price!G1</f>
        <v>low</v>
      </c>
      <c r="H5" s="3" t="str">
        <f>Price!H1</f>
        <v>volume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3" t="s">
        <v>14</v>
      </c>
      <c r="P5" s="3" t="s">
        <v>15</v>
      </c>
      <c r="Q5" s="3" t="s">
        <v>16</v>
      </c>
      <c r="R5" s="3" t="s">
        <v>17</v>
      </c>
      <c r="S5" s="3" t="s">
        <v>18</v>
      </c>
      <c r="T5" s="3" t="s">
        <v>19</v>
      </c>
      <c r="U5" s="3" t="s">
        <v>20</v>
      </c>
      <c r="V5" s="3" t="s">
        <v>21</v>
      </c>
      <c r="W5" s="3" t="s">
        <v>22</v>
      </c>
      <c r="X5" s="3" t="s">
        <v>23</v>
      </c>
      <c r="Y5" s="3" t="s">
        <v>47</v>
      </c>
      <c r="Z5" s="3" t="s">
        <v>48</v>
      </c>
      <c r="AA5" s="3" t="s">
        <v>49</v>
      </c>
      <c r="AB5" s="3" t="s">
        <v>61</v>
      </c>
      <c r="AC5" s="3" t="s">
        <v>62</v>
      </c>
      <c r="AD5" s="3" t="s">
        <v>63</v>
      </c>
      <c r="AE5" s="3" t="s">
        <v>50</v>
      </c>
      <c r="AF5" s="3" t="s">
        <v>51</v>
      </c>
      <c r="AG5" s="3" t="s">
        <v>52</v>
      </c>
      <c r="AH5" s="3" t="s">
        <v>53</v>
      </c>
      <c r="AI5" s="3" t="s">
        <v>54</v>
      </c>
      <c r="AJ5" s="3" t="s">
        <v>55</v>
      </c>
      <c r="AK5" s="3" t="s">
        <v>56</v>
      </c>
      <c r="AL5" s="3" t="s">
        <v>57</v>
      </c>
      <c r="AM5" s="3" t="s">
        <v>24</v>
      </c>
      <c r="AN5" s="3" t="s">
        <v>25</v>
      </c>
      <c r="AO5" s="3" t="s">
        <v>26</v>
      </c>
      <c r="AP5" s="3" t="s">
        <v>27</v>
      </c>
      <c r="AQ5" s="3" t="s">
        <v>28</v>
      </c>
      <c r="AR5" s="3" t="s">
        <v>29</v>
      </c>
      <c r="AS5" s="3" t="s">
        <v>30</v>
      </c>
      <c r="AT5" s="3" t="s">
        <v>31</v>
      </c>
      <c r="AU5" s="3" t="s">
        <v>32</v>
      </c>
      <c r="AV5" s="3" t="s">
        <v>33</v>
      </c>
      <c r="AW5" s="3" t="s">
        <v>39</v>
      </c>
      <c r="AX5" s="3" t="s">
        <v>40</v>
      </c>
      <c r="AY5" s="3" t="s">
        <v>41</v>
      </c>
      <c r="AZ5" s="3" t="s">
        <v>42</v>
      </c>
      <c r="BA5" s="3" t="s">
        <v>43</v>
      </c>
      <c r="BB5" s="3" t="s">
        <v>44</v>
      </c>
      <c r="BC5" s="3" t="s">
        <v>45</v>
      </c>
      <c r="BD5" s="3" t="s">
        <v>46</v>
      </c>
      <c r="BE5" s="3" t="s">
        <v>58</v>
      </c>
      <c r="BF5" s="3" t="s">
        <v>59</v>
      </c>
      <c r="BG5" s="3" t="s">
        <v>60</v>
      </c>
      <c r="BH5" s="3" t="s">
        <v>4</v>
      </c>
      <c r="BI5" s="3" t="s">
        <v>5</v>
      </c>
      <c r="BJ5" s="3" t="s">
        <v>34</v>
      </c>
      <c r="BK5" s="3" t="s">
        <v>225</v>
      </c>
      <c r="BL5" s="3" t="s">
        <v>226</v>
      </c>
      <c r="BM5" s="3" t="s">
        <v>73</v>
      </c>
    </row>
    <row r="6" spans="1:65" x14ac:dyDescent="0.55000000000000004">
      <c r="A6">
        <f>Validation!A2</f>
        <v>1772025000</v>
      </c>
      <c r="B6" t="str">
        <f>Price!B2</f>
        <v>XAUUSD</v>
      </c>
      <c r="C6" t="str">
        <f>Price!C2</f>
        <v>M5</v>
      </c>
      <c r="D6">
        <f>Price!D2</f>
        <v>5187.2</v>
      </c>
      <c r="E6">
        <f>Price!E2</f>
        <v>5188.4399999999996</v>
      </c>
      <c r="F6">
        <f>Price!F2</f>
        <v>5189.22</v>
      </c>
      <c r="G6">
        <f>Price!G2</f>
        <v>5185.5</v>
      </c>
      <c r="H6">
        <f>Price!H2</f>
        <v>567</v>
      </c>
      <c r="I6">
        <f>Diagonals!E2</f>
        <v>0</v>
      </c>
      <c r="J6">
        <f>Diagonals!F2</f>
        <v>0</v>
      </c>
      <c r="K6">
        <f>Diagonals!G2</f>
        <v>0</v>
      </c>
      <c r="L6">
        <f>Diagonals!H2</f>
        <v>0</v>
      </c>
      <c r="M6">
        <f>Diagonals!I2</f>
        <v>0</v>
      </c>
      <c r="N6">
        <f>Diagonals!J2</f>
        <v>0</v>
      </c>
      <c r="O6">
        <f>Diagonals!K2</f>
        <v>0</v>
      </c>
      <c r="P6">
        <f>Diagonals!L2</f>
        <v>0</v>
      </c>
      <c r="Q6">
        <f>Trendlines!E2</f>
        <v>0</v>
      </c>
      <c r="R6">
        <f>Trendlines!F2</f>
        <v>0</v>
      </c>
      <c r="S6">
        <f>Trendlines!G2</f>
        <v>0</v>
      </c>
      <c r="T6">
        <f>Trendlines!H2</f>
        <v>0</v>
      </c>
      <c r="U6">
        <f>Trendlines!I2</f>
        <v>0</v>
      </c>
      <c r="V6">
        <f>Trendlines!J2</f>
        <v>0</v>
      </c>
      <c r="W6">
        <f>Trendlines!K2</f>
        <v>0</v>
      </c>
      <c r="X6">
        <f>Trendlines!L2</f>
        <v>0</v>
      </c>
      <c r="Y6">
        <f>Tema_Hrma_Smma!E2</f>
        <v>5186.6499999999996</v>
      </c>
      <c r="Z6">
        <f>Tema_Hrma_Smma!F2</f>
        <v>5185.18</v>
      </c>
      <c r="AA6">
        <f>Tema_Hrma_Smma!G2</f>
        <v>5181.3900000000003</v>
      </c>
      <c r="AB6">
        <f>ZScore!H2</f>
        <v>-1</v>
      </c>
      <c r="AC6">
        <f>ZScore!I2</f>
        <v>0.67147000000000001</v>
      </c>
      <c r="AD6">
        <f>ZScore!J2</f>
        <v>3</v>
      </c>
      <c r="AE6">
        <f>HA!E2</f>
        <v>5185.05</v>
      </c>
      <c r="AF6">
        <f>HA!F2</f>
        <v>5189.22</v>
      </c>
      <c r="AG6">
        <f>HA!G2</f>
        <v>5185.05</v>
      </c>
      <c r="AH6">
        <f>HA!H2</f>
        <v>5187.59</v>
      </c>
      <c r="AI6">
        <f>HA!I2</f>
        <v>1</v>
      </c>
      <c r="AJ6">
        <f>HA!J2</f>
        <v>2.54</v>
      </c>
      <c r="AK6">
        <f>HA!K2</f>
        <v>-0.27754000000000001</v>
      </c>
      <c r="AL6">
        <f>HA!L2</f>
        <v>1</v>
      </c>
      <c r="AM6">
        <f>KC!E2</f>
        <v>5203.5648899999997</v>
      </c>
      <c r="AN6">
        <f>KC!F2</f>
        <v>5197.9727999999996</v>
      </c>
      <c r="AO6">
        <f>KC!G2</f>
        <v>5192.3806999999997</v>
      </c>
      <c r="AP6">
        <f>KC!H2</f>
        <v>5186.7885999999999</v>
      </c>
      <c r="AQ6">
        <f>KC!I2</f>
        <v>5181.1965</v>
      </c>
      <c r="AR6">
        <f>KC!J2</f>
        <v>5176.7378200000003</v>
      </c>
      <c r="AS6">
        <f>KC!K2</f>
        <v>5171.1457200000004</v>
      </c>
      <c r="AT6">
        <f>KC!L2</f>
        <v>5165.5536199999997</v>
      </c>
      <c r="AU6">
        <f>KC!M2</f>
        <v>5159.9615199999998</v>
      </c>
      <c r="AV6">
        <f>KC!N2</f>
        <v>5154.36942</v>
      </c>
      <c r="AW6">
        <f>SR_Levels!E2</f>
        <v>5178.6000000000004</v>
      </c>
      <c r="AX6">
        <f>SR_Levels!F2</f>
        <v>5161.8900000000003</v>
      </c>
      <c r="AY6">
        <f>SR_Levels!G2</f>
        <v>5135.8500000000004</v>
      </c>
      <c r="AZ6">
        <f>SR_Levels!H2</f>
        <v>0</v>
      </c>
      <c r="BA6">
        <f>SR_Levels!I2</f>
        <v>5193.3500000000004</v>
      </c>
      <c r="BB6">
        <f>SR_Levels!J2</f>
        <v>5205.3100000000004</v>
      </c>
      <c r="BC6">
        <f>SR_Levels!K2</f>
        <v>0</v>
      </c>
      <c r="BD6">
        <f>SR_Levels!L2</f>
        <v>0</v>
      </c>
      <c r="BE6">
        <f>ZigZag!E2</f>
        <v>0</v>
      </c>
      <c r="BF6">
        <f>ZigZag!F2</f>
        <v>0</v>
      </c>
      <c r="BG6">
        <f>ZigZag!G2</f>
        <v>5181.08</v>
      </c>
      <c r="BH6">
        <f>Dual_Tema!E2</f>
        <v>5188.55</v>
      </c>
      <c r="BI6">
        <f>Dual_Tema!F2</f>
        <v>5184.29</v>
      </c>
      <c r="BJ6">
        <f>Pinbar!E2</f>
        <v>0</v>
      </c>
      <c r="BK6">
        <f>SSA!E2</f>
        <v>5187.5351099999998</v>
      </c>
      <c r="BL6">
        <f>SSA!F2</f>
        <v>5186.6252800000002</v>
      </c>
    </row>
    <row r="7" spans="1:65" x14ac:dyDescent="0.55000000000000004">
      <c r="A7">
        <f>Validation!A3</f>
        <v>1772025300</v>
      </c>
      <c r="B7" t="str">
        <f>Price!B3</f>
        <v>XAUUSD</v>
      </c>
      <c r="C7" t="str">
        <f>Price!C3</f>
        <v>M5</v>
      </c>
      <c r="D7">
        <f>Price!D3</f>
        <v>5187</v>
      </c>
      <c r="E7">
        <f>Price!E3</f>
        <v>5187.22</v>
      </c>
      <c r="F7">
        <f>Price!F3</f>
        <v>5189.54</v>
      </c>
      <c r="G7">
        <f>Price!G3</f>
        <v>5185.97</v>
      </c>
      <c r="H7">
        <f>Price!H3</f>
        <v>574</v>
      </c>
      <c r="I7">
        <f>Diagonals!E3</f>
        <v>0</v>
      </c>
      <c r="J7">
        <f>Diagonals!F3</f>
        <v>0</v>
      </c>
      <c r="K7">
        <f>Diagonals!G3</f>
        <v>0</v>
      </c>
      <c r="L7">
        <f>Diagonals!H3</f>
        <v>0</v>
      </c>
      <c r="M7">
        <f>Diagonals!I3</f>
        <v>0</v>
      </c>
      <c r="N7">
        <f>Diagonals!J3</f>
        <v>0</v>
      </c>
      <c r="O7">
        <f>Diagonals!K3</f>
        <v>0</v>
      </c>
      <c r="P7">
        <f>Diagonals!L3</f>
        <v>0</v>
      </c>
      <c r="Q7">
        <f>Trendlines!E3</f>
        <v>0</v>
      </c>
      <c r="R7">
        <f>Trendlines!F3</f>
        <v>0</v>
      </c>
      <c r="S7">
        <f>Trendlines!G3</f>
        <v>0</v>
      </c>
      <c r="T7">
        <f>Trendlines!H3</f>
        <v>0</v>
      </c>
      <c r="U7">
        <f>Trendlines!I3</f>
        <v>0</v>
      </c>
      <c r="V7">
        <f>Trendlines!J3</f>
        <v>0</v>
      </c>
      <c r="W7">
        <f>Trendlines!K3</f>
        <v>0</v>
      </c>
      <c r="X7">
        <f>Trendlines!L3</f>
        <v>0</v>
      </c>
      <c r="Y7">
        <f>Tema_Hrma_Smma!E3</f>
        <v>5187.3999999999996</v>
      </c>
      <c r="Z7">
        <f>Tema_Hrma_Smma!F3</f>
        <v>5185.92</v>
      </c>
      <c r="AA7">
        <f>Tema_Hrma_Smma!G3</f>
        <v>5181.5600000000004</v>
      </c>
      <c r="AB7">
        <f>ZScore!H3</f>
        <v>-1</v>
      </c>
      <c r="AC7">
        <f>ZScore!I3</f>
        <v>0.97818000000000005</v>
      </c>
      <c r="AD7">
        <f>ZScore!J3</f>
        <v>3</v>
      </c>
      <c r="AE7">
        <f>HA!E3</f>
        <v>5186.32</v>
      </c>
      <c r="AF7">
        <f>HA!F3</f>
        <v>5189.54</v>
      </c>
      <c r="AG7">
        <f>HA!G3</f>
        <v>5185.97</v>
      </c>
      <c r="AH7">
        <f>HA!H3</f>
        <v>5187.43</v>
      </c>
      <c r="AI7">
        <f>HA!I3</f>
        <v>1</v>
      </c>
      <c r="AJ7">
        <f>HA!J3</f>
        <v>1.1100000000000001</v>
      </c>
      <c r="AK7">
        <f>HA!K3</f>
        <v>-0.74682000000000004</v>
      </c>
      <c r="AL7">
        <f>HA!L3</f>
        <v>2</v>
      </c>
      <c r="AM7">
        <f>KC!E3</f>
        <v>5204.0969500000001</v>
      </c>
      <c r="AN7">
        <f>KC!F3</f>
        <v>5198.5183699999998</v>
      </c>
      <c r="AO7">
        <f>KC!G3</f>
        <v>5192.9397900000004</v>
      </c>
      <c r="AP7">
        <f>KC!H3</f>
        <v>5187.36121</v>
      </c>
      <c r="AQ7">
        <f>KC!I3</f>
        <v>5181.7826299999997</v>
      </c>
      <c r="AR7">
        <f>KC!J3</f>
        <v>5177.3725599999998</v>
      </c>
      <c r="AS7">
        <f>KC!K3</f>
        <v>5171.7939800000004</v>
      </c>
      <c r="AT7">
        <f>KC!L3</f>
        <v>5166.2154</v>
      </c>
      <c r="AU7">
        <f>KC!M3</f>
        <v>5160.6368199999997</v>
      </c>
      <c r="AV7">
        <f>KC!N3</f>
        <v>5155.0582400000003</v>
      </c>
      <c r="AW7">
        <f>SR_Levels!E3</f>
        <v>5178.6000000000004</v>
      </c>
      <c r="AX7">
        <f>SR_Levels!F3</f>
        <v>5161.8900000000003</v>
      </c>
      <c r="AY7">
        <f>SR_Levels!G3</f>
        <v>5135.8500000000004</v>
      </c>
      <c r="AZ7">
        <f>SR_Levels!H3</f>
        <v>0</v>
      </c>
      <c r="BA7">
        <f>SR_Levels!I3</f>
        <v>5193.3500000000004</v>
      </c>
      <c r="BB7">
        <f>SR_Levels!J3</f>
        <v>5205.3100000000004</v>
      </c>
      <c r="BC7">
        <f>SR_Levels!K3</f>
        <v>0</v>
      </c>
      <c r="BD7">
        <f>SR_Levels!L3</f>
        <v>0</v>
      </c>
      <c r="BE7">
        <f>ZigZag!E3</f>
        <v>0</v>
      </c>
      <c r="BF7">
        <f>ZigZag!F3</f>
        <v>0</v>
      </c>
      <c r="BG7">
        <f>ZigZag!G3</f>
        <v>5181.54</v>
      </c>
      <c r="BH7">
        <f>Dual_Tema!E3</f>
        <v>5189.3599999999997</v>
      </c>
      <c r="BI7">
        <f>Dual_Tema!F3</f>
        <v>5185.43</v>
      </c>
      <c r="BJ7">
        <f>Pinbar!E3</f>
        <v>0</v>
      </c>
      <c r="BK7">
        <f>SSA!E3</f>
        <v>5187.9737400000004</v>
      </c>
      <c r="BL7">
        <f>SSA!F3</f>
        <v>5187.2995099999998</v>
      </c>
    </row>
    <row r="8" spans="1:65" x14ac:dyDescent="0.55000000000000004">
      <c r="A8">
        <f>Validation!A4</f>
        <v>1772025600</v>
      </c>
      <c r="B8" t="str">
        <f>Price!B4</f>
        <v>XAUUSD</v>
      </c>
      <c r="C8" t="str">
        <f>Price!C4</f>
        <v>M5</v>
      </c>
      <c r="D8">
        <f>Price!D4</f>
        <v>5191.13</v>
      </c>
      <c r="E8">
        <f>Price!E4</f>
        <v>5186.8100000000004</v>
      </c>
      <c r="F8">
        <f>Price!F4</f>
        <v>5191.47</v>
      </c>
      <c r="G8">
        <f>Price!G4</f>
        <v>5186.1400000000003</v>
      </c>
      <c r="H8">
        <f>Price!H4</f>
        <v>583</v>
      </c>
      <c r="I8">
        <f>Diagonals!E4</f>
        <v>0</v>
      </c>
      <c r="J8">
        <f>Diagonals!F4</f>
        <v>0</v>
      </c>
      <c r="K8">
        <f>Diagonals!G4</f>
        <v>0</v>
      </c>
      <c r="L8">
        <f>Diagonals!H4</f>
        <v>0</v>
      </c>
      <c r="M8">
        <f>Diagonals!I4</f>
        <v>0</v>
      </c>
      <c r="N8">
        <f>Diagonals!J4</f>
        <v>0</v>
      </c>
      <c r="O8">
        <f>Diagonals!K4</f>
        <v>5191.47</v>
      </c>
      <c r="P8">
        <f>Diagonals!L4</f>
        <v>0</v>
      </c>
      <c r="Q8">
        <f>Trendlines!E4</f>
        <v>0</v>
      </c>
      <c r="R8">
        <f>Trendlines!F4</f>
        <v>0</v>
      </c>
      <c r="S8">
        <f>Trendlines!G4</f>
        <v>0</v>
      </c>
      <c r="T8">
        <f>Trendlines!H4</f>
        <v>0</v>
      </c>
      <c r="U8">
        <f>Trendlines!I4</f>
        <v>0</v>
      </c>
      <c r="V8">
        <f>Trendlines!J4</f>
        <v>0</v>
      </c>
      <c r="W8">
        <f>Trendlines!K4</f>
        <v>5191.47</v>
      </c>
      <c r="X8">
        <f>Trendlines!L4</f>
        <v>0</v>
      </c>
      <c r="Y8">
        <f>Tema_Hrma_Smma!E4</f>
        <v>5188.8100000000004</v>
      </c>
      <c r="Z8">
        <f>Tema_Hrma_Smma!F4</f>
        <v>5186.82</v>
      </c>
      <c r="AA8">
        <f>Tema_Hrma_Smma!G4</f>
        <v>5181.75</v>
      </c>
      <c r="AB8">
        <f>ZScore!H4</f>
        <v>1</v>
      </c>
      <c r="AC8">
        <f>ZScore!I4</f>
        <v>0.26129999999999998</v>
      </c>
      <c r="AD8">
        <f>ZScore!J4</f>
        <v>0</v>
      </c>
      <c r="AE8">
        <f>HA!E4</f>
        <v>5186.88</v>
      </c>
      <c r="AF8">
        <f>HA!F4</f>
        <v>5191.47</v>
      </c>
      <c r="AG8">
        <f>HA!G4</f>
        <v>5186.1400000000003</v>
      </c>
      <c r="AH8">
        <f>HA!H4</f>
        <v>5188.8900000000003</v>
      </c>
      <c r="AI8">
        <f>HA!I4</f>
        <v>1</v>
      </c>
      <c r="AJ8">
        <f>HA!J4</f>
        <v>2.0099999999999998</v>
      </c>
      <c r="AK8">
        <f>HA!K4</f>
        <v>-0.44040000000000001</v>
      </c>
      <c r="AL8">
        <f>HA!L4</f>
        <v>3</v>
      </c>
      <c r="AM8">
        <f>KC!E4</f>
        <v>5204.7918799999998</v>
      </c>
      <c r="AN8">
        <f>KC!F4</f>
        <v>5199.2005300000001</v>
      </c>
      <c r="AO8">
        <f>KC!G4</f>
        <v>5193.6091699999997</v>
      </c>
      <c r="AP8">
        <f>KC!H4</f>
        <v>5188.0178100000003</v>
      </c>
      <c r="AQ8">
        <f>KC!I4</f>
        <v>5182.4264499999999</v>
      </c>
      <c r="AR8">
        <f>KC!J4</f>
        <v>5178.0295400000005</v>
      </c>
      <c r="AS8">
        <f>KC!K4</f>
        <v>5172.4381800000001</v>
      </c>
      <c r="AT8">
        <f>KC!L4</f>
        <v>5166.8468300000004</v>
      </c>
      <c r="AU8">
        <f>KC!M4</f>
        <v>5161.2554700000001</v>
      </c>
      <c r="AV8">
        <f>KC!N4</f>
        <v>5155.6641099999997</v>
      </c>
      <c r="AW8">
        <f>SR_Levels!E4</f>
        <v>5178.6000000000004</v>
      </c>
      <c r="AX8">
        <f>SR_Levels!F4</f>
        <v>5161.8900000000003</v>
      </c>
      <c r="AY8">
        <f>SR_Levels!G4</f>
        <v>5135.8500000000004</v>
      </c>
      <c r="AZ8">
        <f>SR_Levels!H4</f>
        <v>0</v>
      </c>
      <c r="BA8">
        <f>SR_Levels!I4</f>
        <v>5193.3500000000004</v>
      </c>
      <c r="BB8">
        <f>SR_Levels!J4</f>
        <v>5205.3100000000004</v>
      </c>
      <c r="BC8">
        <f>SR_Levels!K4</f>
        <v>0</v>
      </c>
      <c r="BD8">
        <f>SR_Levels!L4</f>
        <v>0</v>
      </c>
      <c r="BE8">
        <f>ZigZag!E4</f>
        <v>5191.47</v>
      </c>
      <c r="BF8">
        <f>ZigZag!F4</f>
        <v>0</v>
      </c>
      <c r="BG8">
        <f>ZigZag!G4</f>
        <v>5182.12</v>
      </c>
      <c r="BH8">
        <f>Dual_Tema!E4</f>
        <v>5190.7299999999996</v>
      </c>
      <c r="BI8">
        <f>Dual_Tema!F4</f>
        <v>5186.16</v>
      </c>
      <c r="BJ8">
        <f>Pinbar!E4</f>
        <v>0</v>
      </c>
      <c r="BK8">
        <f>SSA!E4</f>
        <v>5188.1120000000001</v>
      </c>
      <c r="BL8">
        <f>SSA!F4</f>
        <v>5187.7057599999998</v>
      </c>
    </row>
    <row r="9" spans="1:65" x14ac:dyDescent="0.55000000000000004">
      <c r="A9">
        <f>Validation!A5</f>
        <v>1772025900</v>
      </c>
      <c r="B9" t="str">
        <f>Price!B5</f>
        <v>XAUUSD</v>
      </c>
      <c r="C9" t="str">
        <f>Price!C5</f>
        <v>M5</v>
      </c>
      <c r="D9">
        <f>Price!D5</f>
        <v>5188.07</v>
      </c>
      <c r="E9">
        <f>Price!E5</f>
        <v>5191.1400000000003</v>
      </c>
      <c r="F9">
        <f>Price!F5</f>
        <v>5191.3599999999997</v>
      </c>
      <c r="G9">
        <f>Price!G5</f>
        <v>5186.93</v>
      </c>
      <c r="H9">
        <f>Price!H5</f>
        <v>547</v>
      </c>
      <c r="I9">
        <f>Diagonals!E5</f>
        <v>0</v>
      </c>
      <c r="J9">
        <f>Diagonals!F5</f>
        <v>0</v>
      </c>
      <c r="K9">
        <f>Diagonals!G5</f>
        <v>0</v>
      </c>
      <c r="L9">
        <f>Diagonals!H5</f>
        <v>0</v>
      </c>
      <c r="M9">
        <f>Diagonals!I5</f>
        <v>0</v>
      </c>
      <c r="N9">
        <f>Diagonals!J5</f>
        <v>0</v>
      </c>
      <c r="O9">
        <f>Diagonals!K5</f>
        <v>0</v>
      </c>
      <c r="P9">
        <f>Diagonals!L5</f>
        <v>0</v>
      </c>
      <c r="Q9">
        <f>Trendlines!E5</f>
        <v>0</v>
      </c>
      <c r="R9">
        <f>Trendlines!F5</f>
        <v>0</v>
      </c>
      <c r="S9">
        <f>Trendlines!G5</f>
        <v>0</v>
      </c>
      <c r="T9">
        <f>Trendlines!H5</f>
        <v>0</v>
      </c>
      <c r="U9">
        <f>Trendlines!I5</f>
        <v>0</v>
      </c>
      <c r="V9">
        <f>Trendlines!J5</f>
        <v>0</v>
      </c>
      <c r="W9">
        <f>Trendlines!K5</f>
        <v>0</v>
      </c>
      <c r="X9">
        <f>Trendlines!L5</f>
        <v>0</v>
      </c>
      <c r="Y9">
        <f>Tema_Hrma_Smma!E5</f>
        <v>5189.24</v>
      </c>
      <c r="Z9">
        <f>Tema_Hrma_Smma!F5</f>
        <v>5187.6099999999997</v>
      </c>
      <c r="AA9">
        <f>Tema_Hrma_Smma!G5</f>
        <v>5181.96</v>
      </c>
      <c r="AB9">
        <f>ZScore!H5</f>
        <v>-1</v>
      </c>
      <c r="AC9">
        <f>ZScore!I5</f>
        <v>0.11243</v>
      </c>
      <c r="AD9">
        <f>ZScore!J5</f>
        <v>3</v>
      </c>
      <c r="AE9">
        <f>HA!E5</f>
        <v>5187.88</v>
      </c>
      <c r="AF9">
        <f>HA!F5</f>
        <v>5191.3599999999997</v>
      </c>
      <c r="AG9">
        <f>HA!G5</f>
        <v>5186.93</v>
      </c>
      <c r="AH9">
        <f>HA!H5</f>
        <v>5189.38</v>
      </c>
      <c r="AI9">
        <f>HA!I5</f>
        <v>1</v>
      </c>
      <c r="AJ9">
        <f>HA!J5</f>
        <v>1.49</v>
      </c>
      <c r="AK9">
        <f>HA!K5</f>
        <v>-0.61721000000000004</v>
      </c>
      <c r="AL9">
        <f>HA!L5</f>
        <v>4</v>
      </c>
      <c r="AM9">
        <f>KC!E5</f>
        <v>5205.4578199999996</v>
      </c>
      <c r="AN9">
        <f>KC!F5</f>
        <v>5199.86708</v>
      </c>
      <c r="AO9">
        <f>KC!G5</f>
        <v>5194.2763400000003</v>
      </c>
      <c r="AP9">
        <f>KC!H5</f>
        <v>5188.6855999999998</v>
      </c>
      <c r="AQ9">
        <f>KC!I5</f>
        <v>5183.0948600000002</v>
      </c>
      <c r="AR9">
        <f>KC!J5</f>
        <v>5178.7090099999996</v>
      </c>
      <c r="AS9">
        <f>KC!K5</f>
        <v>5173.1182699999999</v>
      </c>
      <c r="AT9">
        <f>KC!L5</f>
        <v>5167.5275300000003</v>
      </c>
      <c r="AU9">
        <f>KC!M5</f>
        <v>5161.9367899999997</v>
      </c>
      <c r="AV9">
        <f>KC!N5</f>
        <v>5156.3460500000001</v>
      </c>
      <c r="AW9">
        <f>SR_Levels!E5</f>
        <v>5178.6000000000004</v>
      </c>
      <c r="AX9">
        <f>SR_Levels!F5</f>
        <v>5161.8900000000003</v>
      </c>
      <c r="AY9">
        <f>SR_Levels!G5</f>
        <v>5135.8500000000004</v>
      </c>
      <c r="AZ9">
        <f>SR_Levels!H5</f>
        <v>0</v>
      </c>
      <c r="BA9">
        <f>SR_Levels!I5</f>
        <v>5193.3500000000004</v>
      </c>
      <c r="BB9">
        <f>SR_Levels!J5</f>
        <v>5205.3100000000004</v>
      </c>
      <c r="BC9">
        <f>SR_Levels!K5</f>
        <v>0</v>
      </c>
      <c r="BD9">
        <f>SR_Levels!L5</f>
        <v>0</v>
      </c>
      <c r="BE9">
        <f>ZigZag!E5</f>
        <v>0</v>
      </c>
      <c r="BF9">
        <f>ZigZag!F5</f>
        <v>0</v>
      </c>
      <c r="BG9">
        <f>ZigZag!G5</f>
        <v>5182.59</v>
      </c>
      <c r="BH9">
        <f>Dual_Tema!E5</f>
        <v>5191.47</v>
      </c>
      <c r="BI9">
        <f>Dual_Tema!F5</f>
        <v>5186.92</v>
      </c>
      <c r="BJ9">
        <f>Pinbar!E5</f>
        <v>0</v>
      </c>
      <c r="BK9">
        <f>SSA!E5</f>
        <v>5187.9841900000001</v>
      </c>
      <c r="BL9">
        <f>SSA!F5</f>
        <v>5187.8449700000001</v>
      </c>
    </row>
    <row r="10" spans="1:65" x14ac:dyDescent="0.55000000000000004">
      <c r="A10">
        <f>Validation!A6</f>
        <v>1772026200</v>
      </c>
      <c r="B10" t="str">
        <f>Price!B6</f>
        <v>XAUUSD</v>
      </c>
      <c r="C10" t="str">
        <f>Price!C6</f>
        <v>M5</v>
      </c>
      <c r="D10">
        <f>Price!D6</f>
        <v>5188.16</v>
      </c>
      <c r="E10">
        <f>Price!E6</f>
        <v>5188.07</v>
      </c>
      <c r="F10">
        <f>Price!F6</f>
        <v>5190.3500000000004</v>
      </c>
      <c r="G10">
        <f>Price!G6</f>
        <v>5186.62</v>
      </c>
      <c r="H10">
        <f>Price!H6</f>
        <v>516</v>
      </c>
      <c r="I10">
        <f>Diagonals!E6</f>
        <v>0</v>
      </c>
      <c r="J10">
        <f>Diagonals!F6</f>
        <v>0</v>
      </c>
      <c r="K10">
        <f>Diagonals!G6</f>
        <v>0</v>
      </c>
      <c r="L10">
        <f>Diagonals!H6</f>
        <v>0</v>
      </c>
      <c r="M10">
        <f>Diagonals!I6</f>
        <v>0</v>
      </c>
      <c r="N10">
        <f>Diagonals!J6</f>
        <v>0</v>
      </c>
      <c r="O10">
        <f>Diagonals!K6</f>
        <v>0</v>
      </c>
      <c r="P10">
        <f>Diagonals!L6</f>
        <v>0</v>
      </c>
      <c r="Q10">
        <f>Trendlines!E6</f>
        <v>0</v>
      </c>
      <c r="R10">
        <f>Trendlines!F6</f>
        <v>0</v>
      </c>
      <c r="S10">
        <f>Trendlines!G6</f>
        <v>0</v>
      </c>
      <c r="T10">
        <f>Trendlines!H6</f>
        <v>0</v>
      </c>
      <c r="U10">
        <f>Trendlines!I6</f>
        <v>0</v>
      </c>
      <c r="V10">
        <f>Trendlines!J6</f>
        <v>0</v>
      </c>
      <c r="W10">
        <f>Trendlines!K6</f>
        <v>0</v>
      </c>
      <c r="X10">
        <f>Trendlines!L6</f>
        <v>0</v>
      </c>
      <c r="Y10">
        <f>Tema_Hrma_Smma!E6</f>
        <v>5189.22</v>
      </c>
      <c r="Z10">
        <f>Tema_Hrma_Smma!F6</f>
        <v>5188.22</v>
      </c>
      <c r="AA10">
        <f>Tema_Hrma_Smma!G6</f>
        <v>5182.1400000000003</v>
      </c>
      <c r="AB10">
        <f>ZScore!H6</f>
        <v>1</v>
      </c>
      <c r="AC10">
        <f>ZScore!I6</f>
        <v>1.0154300000000001</v>
      </c>
      <c r="AD10">
        <f>ZScore!J6</f>
        <v>0</v>
      </c>
      <c r="AE10">
        <f>HA!E6</f>
        <v>5188.63</v>
      </c>
      <c r="AF10">
        <f>HA!F6</f>
        <v>5190.3500000000004</v>
      </c>
      <c r="AG10">
        <f>HA!G6</f>
        <v>5186.62</v>
      </c>
      <c r="AH10">
        <f>HA!H6</f>
        <v>5188.3</v>
      </c>
      <c r="AI10">
        <f>HA!I6</f>
        <v>-1</v>
      </c>
      <c r="AJ10">
        <f>HA!J6</f>
        <v>0.33</v>
      </c>
      <c r="AK10">
        <f>HA!K6</f>
        <v>-1.00918</v>
      </c>
      <c r="AL10">
        <f>HA!L6</f>
        <v>-1</v>
      </c>
      <c r="AM10">
        <f>KC!E6</f>
        <v>5205.9540399999996</v>
      </c>
      <c r="AN10">
        <f>KC!F6</f>
        <v>5200.4008299999996</v>
      </c>
      <c r="AO10">
        <f>KC!G6</f>
        <v>5194.8476199999996</v>
      </c>
      <c r="AP10">
        <f>KC!H6</f>
        <v>5189.2944100000004</v>
      </c>
      <c r="AQ10">
        <f>KC!I6</f>
        <v>5183.7412000000004</v>
      </c>
      <c r="AR10">
        <f>KC!J6</f>
        <v>5179.3825200000001</v>
      </c>
      <c r="AS10">
        <f>KC!K6</f>
        <v>5173.8293100000001</v>
      </c>
      <c r="AT10">
        <f>KC!L6</f>
        <v>5168.2761</v>
      </c>
      <c r="AU10">
        <f>KC!M6</f>
        <v>5162.72289</v>
      </c>
      <c r="AV10">
        <f>KC!N6</f>
        <v>5157.16968</v>
      </c>
      <c r="AW10">
        <f>SR_Levels!E6</f>
        <v>5178.6000000000004</v>
      </c>
      <c r="AX10">
        <f>SR_Levels!F6</f>
        <v>5161.8900000000003</v>
      </c>
      <c r="AY10">
        <f>SR_Levels!G6</f>
        <v>5135.8500000000004</v>
      </c>
      <c r="AZ10">
        <f>SR_Levels!H6</f>
        <v>0</v>
      </c>
      <c r="BA10">
        <f>SR_Levels!I6</f>
        <v>5193.3500000000004</v>
      </c>
      <c r="BB10">
        <f>SR_Levels!J6</f>
        <v>5205.3100000000004</v>
      </c>
      <c r="BC10">
        <f>SR_Levels!K6</f>
        <v>0</v>
      </c>
      <c r="BD10">
        <f>SR_Levels!L6</f>
        <v>0</v>
      </c>
      <c r="BE10">
        <f>ZigZag!E6</f>
        <v>0</v>
      </c>
      <c r="BF10">
        <f>ZigZag!F6</f>
        <v>0</v>
      </c>
      <c r="BG10">
        <f>ZigZag!G6</f>
        <v>5183</v>
      </c>
      <c r="BH10">
        <f>Dual_Tema!E6</f>
        <v>5191.3599999999997</v>
      </c>
      <c r="BI10">
        <f>Dual_Tema!F6</f>
        <v>5187.17</v>
      </c>
      <c r="BJ10">
        <f>Pinbar!E6</f>
        <v>0</v>
      </c>
      <c r="BK10">
        <f>SSA!E6</f>
        <v>5187.8513300000004</v>
      </c>
      <c r="BL10">
        <f>SSA!F6</f>
        <v>5187.8481499999998</v>
      </c>
    </row>
    <row r="11" spans="1:65" x14ac:dyDescent="0.55000000000000004">
      <c r="A11">
        <f>Validation!A7</f>
        <v>1772026500</v>
      </c>
      <c r="B11" t="str">
        <f>Price!B7</f>
        <v>XAUUSD</v>
      </c>
      <c r="C11" t="str">
        <f>Price!C7</f>
        <v>M5</v>
      </c>
      <c r="D11">
        <f>Price!D7</f>
        <v>5189.6099999999997</v>
      </c>
      <c r="E11">
        <f>Price!E7</f>
        <v>5188.16</v>
      </c>
      <c r="F11">
        <f>Price!F7</f>
        <v>5190.3500000000004</v>
      </c>
      <c r="G11">
        <f>Price!G7</f>
        <v>5187.7299999999996</v>
      </c>
      <c r="H11">
        <f>Price!H7</f>
        <v>524</v>
      </c>
      <c r="I11">
        <f>Diagonals!E7</f>
        <v>0</v>
      </c>
      <c r="J11">
        <f>Diagonals!F7</f>
        <v>0</v>
      </c>
      <c r="K11">
        <f>Diagonals!G7</f>
        <v>0</v>
      </c>
      <c r="L11">
        <f>Diagonals!H7</f>
        <v>0</v>
      </c>
      <c r="M11">
        <f>Diagonals!I7</f>
        <v>0</v>
      </c>
      <c r="N11">
        <f>Diagonals!J7</f>
        <v>0</v>
      </c>
      <c r="O11">
        <f>Diagonals!K7</f>
        <v>0</v>
      </c>
      <c r="P11">
        <f>Diagonals!L7</f>
        <v>0</v>
      </c>
      <c r="Q11">
        <f>Trendlines!E7</f>
        <v>0</v>
      </c>
      <c r="R11">
        <f>Trendlines!F7</f>
        <v>0</v>
      </c>
      <c r="S11">
        <f>Trendlines!G7</f>
        <v>0</v>
      </c>
      <c r="T11">
        <f>Trendlines!H7</f>
        <v>0</v>
      </c>
      <c r="U11">
        <f>Trendlines!I7</f>
        <v>0</v>
      </c>
      <c r="V11">
        <f>Trendlines!J7</f>
        <v>0</v>
      </c>
      <c r="W11">
        <f>Trendlines!K7</f>
        <v>0</v>
      </c>
      <c r="X11">
        <f>Trendlines!L7</f>
        <v>0</v>
      </c>
      <c r="Y11">
        <f>Tema_Hrma_Smma!E7</f>
        <v>5189.54</v>
      </c>
      <c r="Z11">
        <f>Tema_Hrma_Smma!F7</f>
        <v>5188.7700000000004</v>
      </c>
      <c r="AA11">
        <f>Tema_Hrma_Smma!G7</f>
        <v>5182.33</v>
      </c>
      <c r="AB11">
        <f>ZScore!H7</f>
        <v>1</v>
      </c>
      <c r="AC11">
        <f>ZScore!I7</f>
        <v>0.60318000000000005</v>
      </c>
      <c r="AD11">
        <f>ZScore!J7</f>
        <v>0</v>
      </c>
      <c r="AE11">
        <f>HA!E7</f>
        <v>5188.46</v>
      </c>
      <c r="AF11">
        <f>HA!F7</f>
        <v>5190.3500000000004</v>
      </c>
      <c r="AG11">
        <f>HA!G7</f>
        <v>5187.7299999999996</v>
      </c>
      <c r="AH11">
        <f>HA!H7</f>
        <v>5188.96</v>
      </c>
      <c r="AI11">
        <f>HA!I7</f>
        <v>1</v>
      </c>
      <c r="AJ11">
        <f>HA!J7</f>
        <v>0.5</v>
      </c>
      <c r="AK11">
        <f>HA!K7</f>
        <v>-0.94747999999999999</v>
      </c>
      <c r="AL11">
        <f>HA!L7</f>
        <v>1</v>
      </c>
      <c r="AM11">
        <f>KC!E7</f>
        <v>5206.4830300000003</v>
      </c>
      <c r="AN11">
        <f>KC!F7</f>
        <v>5200.9520400000001</v>
      </c>
      <c r="AO11">
        <f>KC!G7</f>
        <v>5195.4210499999999</v>
      </c>
      <c r="AP11">
        <f>KC!H7</f>
        <v>5189.8900700000004</v>
      </c>
      <c r="AQ11">
        <f>KC!I7</f>
        <v>5184.3590800000002</v>
      </c>
      <c r="AR11">
        <f>KC!J7</f>
        <v>5180.0664900000002</v>
      </c>
      <c r="AS11">
        <f>KC!K7</f>
        <v>5174.5355</v>
      </c>
      <c r="AT11">
        <f>KC!L7</f>
        <v>5169.0045200000004</v>
      </c>
      <c r="AU11">
        <f>KC!M7</f>
        <v>5163.4735300000002</v>
      </c>
      <c r="AV11">
        <f>KC!N7</f>
        <v>5157.94254</v>
      </c>
      <c r="AW11">
        <f>SR_Levels!E7</f>
        <v>5178.6000000000004</v>
      </c>
      <c r="AX11">
        <f>SR_Levels!F7</f>
        <v>5161.8900000000003</v>
      </c>
      <c r="AY11">
        <f>SR_Levels!G7</f>
        <v>5135.8500000000004</v>
      </c>
      <c r="AZ11">
        <f>SR_Levels!H7</f>
        <v>0</v>
      </c>
      <c r="BA11">
        <f>SR_Levels!I7</f>
        <v>5193.3500000000004</v>
      </c>
      <c r="BB11">
        <f>SR_Levels!J7</f>
        <v>5205.3100000000004</v>
      </c>
      <c r="BC11">
        <f>SR_Levels!K7</f>
        <v>0</v>
      </c>
      <c r="BD11">
        <f>SR_Levels!L7</f>
        <v>0</v>
      </c>
      <c r="BE11">
        <f>ZigZag!E7</f>
        <v>0</v>
      </c>
      <c r="BF11">
        <f>ZigZag!F7</f>
        <v>0</v>
      </c>
      <c r="BG11">
        <f>ZigZag!G7</f>
        <v>5183.45</v>
      </c>
      <c r="BH11">
        <f>Dual_Tema!E7</f>
        <v>5191.2</v>
      </c>
      <c r="BI11">
        <f>Dual_Tema!F7</f>
        <v>5187.78</v>
      </c>
      <c r="BJ11">
        <f>Pinbar!E7</f>
        <v>0</v>
      </c>
      <c r="BK11">
        <f>SSA!E7</f>
        <v>5187.8602300000002</v>
      </c>
      <c r="BL11">
        <f>SSA!F7</f>
        <v>5187.85419</v>
      </c>
    </row>
    <row r="12" spans="1:65" x14ac:dyDescent="0.55000000000000004">
      <c r="A12">
        <f>Validation!A8</f>
        <v>1772026800</v>
      </c>
      <c r="B12" t="str">
        <f>Price!B8</f>
        <v>XAUUSD</v>
      </c>
      <c r="C12" t="str">
        <f>Price!C8</f>
        <v>M5</v>
      </c>
      <c r="D12">
        <f>Price!D8</f>
        <v>5186.84</v>
      </c>
      <c r="E12">
        <f>Price!E8</f>
        <v>5189.93</v>
      </c>
      <c r="F12">
        <f>Price!F8</f>
        <v>5191.33</v>
      </c>
      <c r="G12">
        <f>Price!G8</f>
        <v>5182.03</v>
      </c>
      <c r="H12">
        <f>Price!H8</f>
        <v>660</v>
      </c>
      <c r="I12">
        <f>Diagonals!E8</f>
        <v>0</v>
      </c>
      <c r="J12">
        <f>Diagonals!F8</f>
        <v>0</v>
      </c>
      <c r="K12">
        <f>Diagonals!G8</f>
        <v>0</v>
      </c>
      <c r="L12">
        <f>Diagonals!H8</f>
        <v>0</v>
      </c>
      <c r="M12">
        <f>Diagonals!I8</f>
        <v>0</v>
      </c>
      <c r="N12">
        <f>Diagonals!J8</f>
        <v>0</v>
      </c>
      <c r="O12">
        <f>Diagonals!K8</f>
        <v>0</v>
      </c>
      <c r="P12">
        <f>Diagonals!L8</f>
        <v>0</v>
      </c>
      <c r="Q12">
        <f>Trendlines!E8</f>
        <v>0</v>
      </c>
      <c r="R12">
        <f>Trendlines!F8</f>
        <v>0</v>
      </c>
      <c r="S12">
        <f>Trendlines!G8</f>
        <v>0</v>
      </c>
      <c r="T12">
        <f>Trendlines!H8</f>
        <v>0</v>
      </c>
      <c r="U12">
        <f>Trendlines!I8</f>
        <v>0</v>
      </c>
      <c r="V12">
        <f>Trendlines!J8</f>
        <v>0</v>
      </c>
      <c r="W12">
        <f>Trendlines!K8</f>
        <v>0</v>
      </c>
      <c r="X12">
        <f>Trendlines!L8</f>
        <v>0</v>
      </c>
      <c r="Y12">
        <f>Tema_Hrma_Smma!E8</f>
        <v>5188.45</v>
      </c>
      <c r="Z12">
        <f>Tema_Hrma_Smma!F8</f>
        <v>5188.96</v>
      </c>
      <c r="AA12">
        <f>Tema_Hrma_Smma!G8</f>
        <v>5182.49</v>
      </c>
      <c r="AB12">
        <f>ZScore!H8</f>
        <v>-1</v>
      </c>
      <c r="AC12">
        <f>ZScore!I8</f>
        <v>0.10542</v>
      </c>
      <c r="AD12">
        <f>ZScore!J8</f>
        <v>3</v>
      </c>
      <c r="AE12">
        <f>HA!E8</f>
        <v>5188.71</v>
      </c>
      <c r="AF12">
        <f>HA!F8</f>
        <v>5191.33</v>
      </c>
      <c r="AG12">
        <f>HA!G8</f>
        <v>5182.03</v>
      </c>
      <c r="AH12">
        <f>HA!H8</f>
        <v>5187.53</v>
      </c>
      <c r="AI12">
        <f>HA!I8</f>
        <v>-1</v>
      </c>
      <c r="AJ12">
        <f>HA!J8</f>
        <v>1.18</v>
      </c>
      <c r="AK12">
        <f>HA!K8</f>
        <v>-0.71687999999999996</v>
      </c>
      <c r="AL12">
        <f>HA!L8</f>
        <v>-1</v>
      </c>
      <c r="AM12">
        <f>KC!E8</f>
        <v>5207.2124899999999</v>
      </c>
      <c r="AN12">
        <f>KC!F8</f>
        <v>5201.65175</v>
      </c>
      <c r="AO12">
        <f>KC!G8</f>
        <v>5196.0910100000001</v>
      </c>
      <c r="AP12">
        <f>KC!H8</f>
        <v>5190.5302700000002</v>
      </c>
      <c r="AQ12">
        <f>KC!I8</f>
        <v>5184.9695300000003</v>
      </c>
      <c r="AR12">
        <f>KC!J8</f>
        <v>5180.5983500000002</v>
      </c>
      <c r="AS12">
        <f>KC!K8</f>
        <v>5175.0375999999997</v>
      </c>
      <c r="AT12">
        <f>KC!L8</f>
        <v>5169.4768599999998</v>
      </c>
      <c r="AU12">
        <f>KC!M8</f>
        <v>5163.9161199999999</v>
      </c>
      <c r="AV12">
        <f>KC!N8</f>
        <v>5158.35538</v>
      </c>
      <c r="AW12">
        <f>SR_Levels!E8</f>
        <v>5178.6000000000004</v>
      </c>
      <c r="AX12">
        <f>SR_Levels!F8</f>
        <v>5161.8900000000003</v>
      </c>
      <c r="AY12">
        <f>SR_Levels!G8</f>
        <v>5135.8500000000004</v>
      </c>
      <c r="AZ12">
        <f>SR_Levels!H8</f>
        <v>0</v>
      </c>
      <c r="BA12">
        <f>SR_Levels!I8</f>
        <v>5193.3500000000004</v>
      </c>
      <c r="BB12">
        <f>SR_Levels!J8</f>
        <v>5205.3100000000004</v>
      </c>
      <c r="BC12">
        <f>SR_Levels!K8</f>
        <v>0</v>
      </c>
      <c r="BD12">
        <f>SR_Levels!L8</f>
        <v>0</v>
      </c>
      <c r="BE12">
        <f>ZigZag!E8</f>
        <v>0</v>
      </c>
      <c r="BF12">
        <f>ZigZag!F8</f>
        <v>0</v>
      </c>
      <c r="BG12">
        <f>ZigZag!G8</f>
        <v>5183.68</v>
      </c>
      <c r="BH12">
        <f>Dual_Tema!E8</f>
        <v>5191.5</v>
      </c>
      <c r="BI12">
        <f>Dual_Tema!F8</f>
        <v>5185.3100000000004</v>
      </c>
      <c r="BJ12">
        <f>Pinbar!E8</f>
        <v>0</v>
      </c>
      <c r="BK12">
        <f>SSA!E8</f>
        <v>5188.0223999999998</v>
      </c>
      <c r="BL12">
        <f>SSA!F8</f>
        <v>5187.9382999999998</v>
      </c>
    </row>
    <row r="13" spans="1:65" x14ac:dyDescent="0.55000000000000004">
      <c r="A13">
        <f>Validation!A9</f>
        <v>1772027100</v>
      </c>
      <c r="B13" t="str">
        <f>Price!B9</f>
        <v>XAUUSD</v>
      </c>
      <c r="C13" t="str">
        <f>Price!C9</f>
        <v>M5</v>
      </c>
      <c r="D13">
        <f>Price!D9</f>
        <v>5186.59</v>
      </c>
      <c r="E13">
        <f>Price!E9</f>
        <v>5187.12</v>
      </c>
      <c r="F13">
        <f>Price!F9</f>
        <v>5191.12</v>
      </c>
      <c r="G13">
        <f>Price!G9</f>
        <v>5185.6499999999996</v>
      </c>
      <c r="H13">
        <f>Price!H9</f>
        <v>585</v>
      </c>
      <c r="I13">
        <f>Diagonals!E9</f>
        <v>0</v>
      </c>
      <c r="J13">
        <f>Diagonals!F9</f>
        <v>0</v>
      </c>
      <c r="K13">
        <f>Diagonals!G9</f>
        <v>0</v>
      </c>
      <c r="L13">
        <f>Diagonals!H9</f>
        <v>0</v>
      </c>
      <c r="M13">
        <f>Diagonals!I9</f>
        <v>0</v>
      </c>
      <c r="N13">
        <f>Diagonals!J9</f>
        <v>0</v>
      </c>
      <c r="O13">
        <f>Diagonals!K9</f>
        <v>0</v>
      </c>
      <c r="P13">
        <f>Diagonals!L9</f>
        <v>0</v>
      </c>
      <c r="Q13">
        <f>Trendlines!E9</f>
        <v>0</v>
      </c>
      <c r="R13">
        <f>Trendlines!F9</f>
        <v>0</v>
      </c>
      <c r="S13">
        <f>Trendlines!G9</f>
        <v>0</v>
      </c>
      <c r="T13">
        <f>Trendlines!H9</f>
        <v>0</v>
      </c>
      <c r="U13">
        <f>Trendlines!I9</f>
        <v>0</v>
      </c>
      <c r="V13">
        <f>Trendlines!J9</f>
        <v>0</v>
      </c>
      <c r="W13">
        <f>Trendlines!K9</f>
        <v>0</v>
      </c>
      <c r="X13">
        <f>Trendlines!L9</f>
        <v>0</v>
      </c>
      <c r="Y13">
        <f>Tema_Hrma_Smma!E9</f>
        <v>5188.21</v>
      </c>
      <c r="Z13">
        <f>Tema_Hrma_Smma!F9</f>
        <v>5189.0600000000004</v>
      </c>
      <c r="AA13">
        <f>Tema_Hrma_Smma!G9</f>
        <v>5182.62</v>
      </c>
      <c r="AB13">
        <f>ZScore!H9</f>
        <v>-1</v>
      </c>
      <c r="AC13">
        <f>ZScore!I9</f>
        <v>0.88254999999999995</v>
      </c>
      <c r="AD13">
        <f>ZScore!J9</f>
        <v>3</v>
      </c>
      <c r="AE13">
        <f>HA!E9</f>
        <v>5188.12</v>
      </c>
      <c r="AF13">
        <f>HA!F9</f>
        <v>5191.12</v>
      </c>
      <c r="AG13">
        <f>HA!G9</f>
        <v>5185.6499999999996</v>
      </c>
      <c r="AH13">
        <f>HA!H9</f>
        <v>5187.62</v>
      </c>
      <c r="AI13">
        <f>HA!I9</f>
        <v>-1</v>
      </c>
      <c r="AJ13">
        <f>HA!J9</f>
        <v>0.5</v>
      </c>
      <c r="AK13">
        <f>HA!K9</f>
        <v>-0.94267999999999996</v>
      </c>
      <c r="AL13">
        <f>HA!L9</f>
        <v>-2</v>
      </c>
      <c r="AM13">
        <f>KC!E9</f>
        <v>5207.7905099999998</v>
      </c>
      <c r="AN13">
        <f>KC!F9</f>
        <v>5202.2321099999999</v>
      </c>
      <c r="AO13">
        <f>KC!G9</f>
        <v>5196.6737199999998</v>
      </c>
      <c r="AP13">
        <f>KC!H9</f>
        <v>5191.1153199999999</v>
      </c>
      <c r="AQ13">
        <f>KC!I9</f>
        <v>5185.5569299999997</v>
      </c>
      <c r="AR13">
        <f>KC!J9</f>
        <v>5181.1054800000002</v>
      </c>
      <c r="AS13">
        <f>KC!K9</f>
        <v>5175.54709</v>
      </c>
      <c r="AT13">
        <f>KC!L9</f>
        <v>5169.9886900000001</v>
      </c>
      <c r="AU13">
        <f>KC!M9</f>
        <v>5164.4303</v>
      </c>
      <c r="AV13">
        <f>KC!N9</f>
        <v>5158.8719000000001</v>
      </c>
      <c r="AW13">
        <f>SR_Levels!E9</f>
        <v>5178.6000000000004</v>
      </c>
      <c r="AX13">
        <f>SR_Levels!F9</f>
        <v>5161.8900000000003</v>
      </c>
      <c r="AY13">
        <f>SR_Levels!G9</f>
        <v>5135.8500000000004</v>
      </c>
      <c r="AZ13">
        <f>SR_Levels!H9</f>
        <v>0</v>
      </c>
      <c r="BA13">
        <f>SR_Levels!I9</f>
        <v>5193.3500000000004</v>
      </c>
      <c r="BB13">
        <f>SR_Levels!J9</f>
        <v>5205.3100000000004</v>
      </c>
      <c r="BC13">
        <f>SR_Levels!K9</f>
        <v>0</v>
      </c>
      <c r="BD13">
        <f>SR_Levels!L9</f>
        <v>0</v>
      </c>
      <c r="BE13">
        <f>ZigZag!E9</f>
        <v>0</v>
      </c>
      <c r="BF13">
        <f>ZigZag!F9</f>
        <v>0</v>
      </c>
      <c r="BG13">
        <f>ZigZag!G9</f>
        <v>5183.9799999999996</v>
      </c>
      <c r="BH13">
        <f>Dual_Tema!E9</f>
        <v>5191.53</v>
      </c>
      <c r="BI13">
        <f>Dual_Tema!F9</f>
        <v>5185.45</v>
      </c>
      <c r="BJ13">
        <f>Pinbar!E9</f>
        <v>0</v>
      </c>
      <c r="BK13">
        <f>SSA!E9</f>
        <v>5188.3270400000001</v>
      </c>
      <c r="BL13">
        <f>SSA!F9</f>
        <v>5188.13267</v>
      </c>
    </row>
    <row r="14" spans="1:65" x14ac:dyDescent="0.55000000000000004">
      <c r="A14">
        <f>Validation!A10</f>
        <v>1772027400</v>
      </c>
      <c r="B14" t="str">
        <f>Price!B10</f>
        <v>XAUUSD</v>
      </c>
      <c r="C14" t="str">
        <f>Price!C10</f>
        <v>M5</v>
      </c>
      <c r="D14">
        <f>Price!D10</f>
        <v>5186.07</v>
      </c>
      <c r="E14">
        <f>Price!E10</f>
        <v>5187.03</v>
      </c>
      <c r="F14">
        <f>Price!F10</f>
        <v>5187.42</v>
      </c>
      <c r="G14">
        <f>Price!G10</f>
        <v>5184.3</v>
      </c>
      <c r="H14">
        <f>Price!H10</f>
        <v>628</v>
      </c>
      <c r="I14">
        <f>Diagonals!E10</f>
        <v>0</v>
      </c>
      <c r="J14">
        <f>Diagonals!F10</f>
        <v>0</v>
      </c>
      <c r="K14">
        <f>Diagonals!G10</f>
        <v>0</v>
      </c>
      <c r="L14">
        <f>Diagonals!H10</f>
        <v>0</v>
      </c>
      <c r="M14">
        <f>Diagonals!I10</f>
        <v>0</v>
      </c>
      <c r="N14">
        <f>Diagonals!J10</f>
        <v>0</v>
      </c>
      <c r="O14">
        <f>Diagonals!K10</f>
        <v>0</v>
      </c>
      <c r="P14">
        <f>Diagonals!L10</f>
        <v>0</v>
      </c>
      <c r="Q14">
        <f>Trendlines!E10</f>
        <v>0</v>
      </c>
      <c r="R14">
        <f>Trendlines!F10</f>
        <v>0</v>
      </c>
      <c r="S14">
        <f>Trendlines!G10</f>
        <v>0</v>
      </c>
      <c r="T14">
        <f>Trendlines!H10</f>
        <v>0</v>
      </c>
      <c r="U14">
        <f>Trendlines!I10</f>
        <v>0</v>
      </c>
      <c r="V14">
        <f>Trendlines!J10</f>
        <v>0</v>
      </c>
      <c r="W14">
        <f>Trendlines!K10</f>
        <v>0</v>
      </c>
      <c r="X14">
        <f>Trendlines!L10</f>
        <v>0</v>
      </c>
      <c r="Y14">
        <f>Tema_Hrma_Smma!E10</f>
        <v>5187.12</v>
      </c>
      <c r="Z14">
        <f>Tema_Hrma_Smma!F10</f>
        <v>5188.8900000000003</v>
      </c>
      <c r="AA14">
        <f>Tema_Hrma_Smma!G10</f>
        <v>5182.74</v>
      </c>
      <c r="AB14">
        <f>ZScore!H10</f>
        <v>-1</v>
      </c>
      <c r="AC14">
        <f>ZScore!I10</f>
        <v>0.75041000000000002</v>
      </c>
      <c r="AD14">
        <f>ZScore!J10</f>
        <v>3</v>
      </c>
      <c r="AE14">
        <f>HA!E10</f>
        <v>5187.87</v>
      </c>
      <c r="AF14">
        <f>HA!F10</f>
        <v>5187.87</v>
      </c>
      <c r="AG14">
        <f>HA!G10</f>
        <v>5184.3</v>
      </c>
      <c r="AH14">
        <f>HA!H10</f>
        <v>5186.2</v>
      </c>
      <c r="AI14">
        <f>HA!I10</f>
        <v>-1</v>
      </c>
      <c r="AJ14">
        <f>HA!J10</f>
        <v>1.67</v>
      </c>
      <c r="AK14">
        <f>HA!K10</f>
        <v>-0.54678000000000004</v>
      </c>
      <c r="AL14">
        <f>HA!L10</f>
        <v>-3</v>
      </c>
      <c r="AM14">
        <f>KC!E10</f>
        <v>5208.24496</v>
      </c>
      <c r="AN14">
        <f>KC!F10</f>
        <v>5202.6891599999999</v>
      </c>
      <c r="AO14">
        <f>KC!G10</f>
        <v>5197.1333599999998</v>
      </c>
      <c r="AP14">
        <f>KC!H10</f>
        <v>5191.57755</v>
      </c>
      <c r="AQ14">
        <f>KC!I10</f>
        <v>5186.0217499999999</v>
      </c>
      <c r="AR14">
        <f>KC!J10</f>
        <v>5181.5504099999998</v>
      </c>
      <c r="AS14">
        <f>KC!K10</f>
        <v>5175.9946</v>
      </c>
      <c r="AT14">
        <f>KC!L10</f>
        <v>5170.4387999999999</v>
      </c>
      <c r="AU14">
        <f>KC!M10</f>
        <v>5164.8829999999998</v>
      </c>
      <c r="AV14">
        <f>KC!N10</f>
        <v>5159.3271999999997</v>
      </c>
      <c r="AW14">
        <f>SR_Levels!E10</f>
        <v>5178.6000000000004</v>
      </c>
      <c r="AX14">
        <f>SR_Levels!F10</f>
        <v>5161.8900000000003</v>
      </c>
      <c r="AY14">
        <f>SR_Levels!G10</f>
        <v>5135.8500000000004</v>
      </c>
      <c r="AZ14">
        <f>SR_Levels!H10</f>
        <v>0</v>
      </c>
      <c r="BA14">
        <f>SR_Levels!I10</f>
        <v>5193.3500000000004</v>
      </c>
      <c r="BB14">
        <f>SR_Levels!J10</f>
        <v>5205.3100000000004</v>
      </c>
      <c r="BC14">
        <f>SR_Levels!K10</f>
        <v>0</v>
      </c>
      <c r="BD14">
        <f>SR_Levels!L10</f>
        <v>0</v>
      </c>
      <c r="BE14">
        <f>ZigZag!E10</f>
        <v>0</v>
      </c>
      <c r="BF14">
        <f>ZigZag!F10</f>
        <v>0</v>
      </c>
      <c r="BG14">
        <f>ZigZag!G10</f>
        <v>5184.12</v>
      </c>
      <c r="BH14">
        <f>Dual_Tema!E10</f>
        <v>5189.6899999999996</v>
      </c>
      <c r="BI14">
        <f>Dual_Tema!F10</f>
        <v>5184.8599999999997</v>
      </c>
      <c r="BJ14">
        <f>Pinbar!E10</f>
        <v>0</v>
      </c>
      <c r="BK14">
        <f>SSA!E10</f>
        <v>5188.5570600000001</v>
      </c>
      <c r="BL14">
        <f>SSA!F10</f>
        <v>5188.3448699999999</v>
      </c>
    </row>
    <row r="15" spans="1:65" x14ac:dyDescent="0.55000000000000004">
      <c r="A15">
        <f>Validation!A11</f>
        <v>1772027700</v>
      </c>
      <c r="B15" t="str">
        <f>Price!B11</f>
        <v>XAUUSD</v>
      </c>
      <c r="C15" t="str">
        <f>Price!C11</f>
        <v>M5</v>
      </c>
      <c r="D15">
        <f>Price!D11</f>
        <v>5185.2299999999996</v>
      </c>
      <c r="E15">
        <f>Price!E11</f>
        <v>5186.04</v>
      </c>
      <c r="F15">
        <f>Price!F11</f>
        <v>5188.5</v>
      </c>
      <c r="G15">
        <f>Price!G11</f>
        <v>5184.76</v>
      </c>
      <c r="H15">
        <f>Price!H11</f>
        <v>572</v>
      </c>
      <c r="I15">
        <f>Diagonals!E11</f>
        <v>0</v>
      </c>
      <c r="J15">
        <f>Diagonals!F11</f>
        <v>0</v>
      </c>
      <c r="K15">
        <f>Diagonals!G11</f>
        <v>0</v>
      </c>
      <c r="L15">
        <f>Diagonals!H11</f>
        <v>0</v>
      </c>
      <c r="M15">
        <f>Diagonals!I11</f>
        <v>0</v>
      </c>
      <c r="N15">
        <f>Diagonals!J11</f>
        <v>0</v>
      </c>
      <c r="O15">
        <f>Diagonals!K11</f>
        <v>0</v>
      </c>
      <c r="P15">
        <f>Diagonals!L11</f>
        <v>0</v>
      </c>
      <c r="Q15">
        <f>Trendlines!E11</f>
        <v>0</v>
      </c>
      <c r="R15">
        <f>Trendlines!F11</f>
        <v>0</v>
      </c>
      <c r="S15">
        <f>Trendlines!G11</f>
        <v>0</v>
      </c>
      <c r="T15">
        <f>Trendlines!H11</f>
        <v>0</v>
      </c>
      <c r="U15">
        <f>Trendlines!I11</f>
        <v>0</v>
      </c>
      <c r="V15">
        <f>Trendlines!J11</f>
        <v>0</v>
      </c>
      <c r="W15">
        <f>Trendlines!K11</f>
        <v>0</v>
      </c>
      <c r="X15">
        <f>Trendlines!L11</f>
        <v>0</v>
      </c>
      <c r="Y15">
        <f>Tema_Hrma_Smma!E11</f>
        <v>5186.5200000000004</v>
      </c>
      <c r="Z15">
        <f>Tema_Hrma_Smma!F11</f>
        <v>5188.62</v>
      </c>
      <c r="AA15">
        <f>Tema_Hrma_Smma!G11</f>
        <v>5182.83</v>
      </c>
      <c r="AB15">
        <f>ZScore!H11</f>
        <v>-1</v>
      </c>
      <c r="AC15">
        <f>ZScore!I11</f>
        <v>0.79371999999999998</v>
      </c>
      <c r="AD15">
        <f>ZScore!J11</f>
        <v>3</v>
      </c>
      <c r="AE15">
        <f>HA!E11</f>
        <v>5187.04</v>
      </c>
      <c r="AF15">
        <f>HA!F11</f>
        <v>5188.5</v>
      </c>
      <c r="AG15">
        <f>HA!G11</f>
        <v>5184.76</v>
      </c>
      <c r="AH15">
        <f>HA!H11</f>
        <v>5186.13</v>
      </c>
      <c r="AI15">
        <f>HA!I11</f>
        <v>-1</v>
      </c>
      <c r="AJ15">
        <f>HA!J11</f>
        <v>0.91</v>
      </c>
      <c r="AK15">
        <f>HA!K11</f>
        <v>-0.79817000000000005</v>
      </c>
      <c r="AL15">
        <f>HA!L11</f>
        <v>-4</v>
      </c>
      <c r="AM15">
        <f>KC!E11</f>
        <v>5208.6115499999996</v>
      </c>
      <c r="AN15">
        <f>KC!F11</f>
        <v>5203.0634099999997</v>
      </c>
      <c r="AO15">
        <f>KC!G11</f>
        <v>5197.5152600000001</v>
      </c>
      <c r="AP15">
        <f>KC!H11</f>
        <v>5191.9671099999996</v>
      </c>
      <c r="AQ15">
        <f>KC!I11</f>
        <v>5186.41896</v>
      </c>
      <c r="AR15">
        <f>KC!J11</f>
        <v>5181.95435</v>
      </c>
      <c r="AS15">
        <f>KC!K11</f>
        <v>5176.4062000000004</v>
      </c>
      <c r="AT15">
        <f>KC!L11</f>
        <v>5170.8580599999996</v>
      </c>
      <c r="AU15">
        <f>KC!M11</f>
        <v>5165.3099099999999</v>
      </c>
      <c r="AV15">
        <f>KC!N11</f>
        <v>5159.7617600000003</v>
      </c>
      <c r="AW15">
        <f>SR_Levels!E11</f>
        <v>5178.6000000000004</v>
      </c>
      <c r="AX15">
        <f>SR_Levels!F11</f>
        <v>5161.8900000000003</v>
      </c>
      <c r="AY15">
        <f>SR_Levels!G11</f>
        <v>5135.8500000000004</v>
      </c>
      <c r="AZ15">
        <f>SR_Levels!H11</f>
        <v>0</v>
      </c>
      <c r="BA15">
        <f>SR_Levels!I11</f>
        <v>5193.3500000000004</v>
      </c>
      <c r="BB15">
        <f>SR_Levels!J11</f>
        <v>5205.3100000000004</v>
      </c>
      <c r="BC15">
        <f>SR_Levels!K11</f>
        <v>0</v>
      </c>
      <c r="BD15">
        <f>SR_Levels!L11</f>
        <v>0</v>
      </c>
      <c r="BE15">
        <f>ZigZag!E11</f>
        <v>0</v>
      </c>
      <c r="BF15">
        <f>ZigZag!F11</f>
        <v>0</v>
      </c>
      <c r="BG15">
        <f>ZigZag!G11</f>
        <v>5184.26</v>
      </c>
      <c r="BH15">
        <f>Dual_Tema!E11</f>
        <v>5189.01</v>
      </c>
      <c r="BI15">
        <f>Dual_Tema!F11</f>
        <v>5184.7</v>
      </c>
      <c r="BJ15">
        <f>Pinbar!E11</f>
        <v>0</v>
      </c>
      <c r="BK15">
        <f>SSA!E11</f>
        <v>5188.4096900000004</v>
      </c>
      <c r="BL15">
        <f>SSA!F11</f>
        <v>5188.3772799999997</v>
      </c>
    </row>
    <row r="16" spans="1:65" x14ac:dyDescent="0.55000000000000004">
      <c r="A16">
        <f>Validation!A12</f>
        <v>1772028000</v>
      </c>
      <c r="B16" t="str">
        <f>Price!B12</f>
        <v>XAUUSD</v>
      </c>
      <c r="C16" t="str">
        <f>Price!C12</f>
        <v>M5</v>
      </c>
      <c r="D16">
        <f>Price!D12</f>
        <v>5187.18</v>
      </c>
      <c r="E16">
        <f>Price!E12</f>
        <v>5185.22</v>
      </c>
      <c r="F16">
        <f>Price!F12</f>
        <v>5187.34</v>
      </c>
      <c r="G16">
        <f>Price!G12</f>
        <v>5183.76</v>
      </c>
      <c r="H16">
        <f>Price!H12</f>
        <v>641</v>
      </c>
      <c r="I16">
        <f>Diagonals!E12</f>
        <v>0</v>
      </c>
      <c r="J16">
        <f>Diagonals!F12</f>
        <v>0</v>
      </c>
      <c r="K16">
        <f>Diagonals!G12</f>
        <v>0</v>
      </c>
      <c r="L16">
        <f>Diagonals!H12</f>
        <v>0</v>
      </c>
      <c r="M16">
        <f>Diagonals!I12</f>
        <v>0</v>
      </c>
      <c r="N16">
        <f>Diagonals!J12</f>
        <v>0</v>
      </c>
      <c r="O16">
        <f>Diagonals!K12</f>
        <v>0</v>
      </c>
      <c r="P16">
        <f>Diagonals!L12</f>
        <v>0</v>
      </c>
      <c r="Q16">
        <f>Trendlines!E12</f>
        <v>0</v>
      </c>
      <c r="R16">
        <f>Trendlines!F12</f>
        <v>0</v>
      </c>
      <c r="S16">
        <f>Trendlines!G12</f>
        <v>0</v>
      </c>
      <c r="T16">
        <f>Trendlines!H12</f>
        <v>0</v>
      </c>
      <c r="U16">
        <f>Trendlines!I12</f>
        <v>0</v>
      </c>
      <c r="V16">
        <f>Trendlines!J12</f>
        <v>0</v>
      </c>
      <c r="W16">
        <f>Trendlines!K12</f>
        <v>0</v>
      </c>
      <c r="X16">
        <f>Trendlines!L12</f>
        <v>0</v>
      </c>
      <c r="Y16">
        <f>Tema_Hrma_Smma!E12</f>
        <v>5186.12</v>
      </c>
      <c r="Z16">
        <f>Tema_Hrma_Smma!F12</f>
        <v>5188.32</v>
      </c>
      <c r="AA16">
        <f>Tema_Hrma_Smma!G12</f>
        <v>5182.92</v>
      </c>
      <c r="AB16">
        <f>ZScore!H12</f>
        <v>1</v>
      </c>
      <c r="AC16">
        <f>ZScore!I12</f>
        <v>0.44135000000000002</v>
      </c>
      <c r="AD16">
        <f>ZScore!J12</f>
        <v>0</v>
      </c>
      <c r="AE16">
        <f>HA!E12</f>
        <v>5186.59</v>
      </c>
      <c r="AF16">
        <f>HA!F12</f>
        <v>5187.34</v>
      </c>
      <c r="AG16">
        <f>HA!G12</f>
        <v>5183.76</v>
      </c>
      <c r="AH16">
        <f>HA!H12</f>
        <v>5185.88</v>
      </c>
      <c r="AI16">
        <f>HA!I12</f>
        <v>-1</v>
      </c>
      <c r="AJ16">
        <f>HA!J12</f>
        <v>0.71</v>
      </c>
      <c r="AK16">
        <f>HA!K12</f>
        <v>-0.86053000000000002</v>
      </c>
      <c r="AL16">
        <f>HA!L12</f>
        <v>-5</v>
      </c>
      <c r="AM16">
        <f>KC!E12</f>
        <v>5208.7392200000004</v>
      </c>
      <c r="AN16">
        <f>KC!F12</f>
        <v>5203.2371800000001</v>
      </c>
      <c r="AO16">
        <f>KC!G12</f>
        <v>5197.7351399999998</v>
      </c>
      <c r="AP16">
        <f>KC!H12</f>
        <v>5192.2331000000004</v>
      </c>
      <c r="AQ16">
        <f>KC!I12</f>
        <v>5186.7310699999998</v>
      </c>
      <c r="AR16">
        <f>KC!J12</f>
        <v>5182.2956700000004</v>
      </c>
      <c r="AS16">
        <f>KC!K12</f>
        <v>5176.7936300000001</v>
      </c>
      <c r="AT16">
        <f>KC!L12</f>
        <v>5171.2915999999996</v>
      </c>
      <c r="AU16">
        <f>KC!M12</f>
        <v>5165.7895600000002</v>
      </c>
      <c r="AV16">
        <f>KC!N12</f>
        <v>5160.2875199999999</v>
      </c>
      <c r="AW16">
        <f>SR_Levels!E12</f>
        <v>5178.6000000000004</v>
      </c>
      <c r="AX16">
        <f>SR_Levels!F12</f>
        <v>5161.8900000000003</v>
      </c>
      <c r="AY16">
        <f>SR_Levels!G12</f>
        <v>5135.8500000000004</v>
      </c>
      <c r="AZ16">
        <f>SR_Levels!H12</f>
        <v>0</v>
      </c>
      <c r="BA16">
        <f>SR_Levels!I12</f>
        <v>5193.3500000000004</v>
      </c>
      <c r="BB16">
        <f>SR_Levels!J12</f>
        <v>5205.3100000000004</v>
      </c>
      <c r="BC16">
        <f>SR_Levels!K12</f>
        <v>0</v>
      </c>
      <c r="BD16">
        <f>SR_Levels!L12</f>
        <v>0</v>
      </c>
      <c r="BE16">
        <f>ZigZag!E12</f>
        <v>0</v>
      </c>
      <c r="BF16">
        <f>ZigZag!F12</f>
        <v>0</v>
      </c>
      <c r="BG16">
        <f>ZigZag!G12</f>
        <v>5184.3900000000003</v>
      </c>
      <c r="BH16">
        <f>Dual_Tema!E12</f>
        <v>5188.01</v>
      </c>
      <c r="BI16">
        <f>Dual_Tema!F12</f>
        <v>5184.1099999999997</v>
      </c>
      <c r="BJ16">
        <f>Pinbar!E12</f>
        <v>0</v>
      </c>
      <c r="BK16">
        <f>SSA!E12</f>
        <v>5187.6246000000001</v>
      </c>
      <c r="BL16">
        <f>SSA!F12</f>
        <v>5188.0009399999999</v>
      </c>
    </row>
    <row r="17" spans="1:64" x14ac:dyDescent="0.55000000000000004">
      <c r="A17">
        <f>Validation!A13</f>
        <v>1772028300</v>
      </c>
      <c r="B17" t="str">
        <f>Price!B13</f>
        <v>XAUUSD</v>
      </c>
      <c r="C17" t="str">
        <f>Price!C13</f>
        <v>M5</v>
      </c>
      <c r="D17">
        <f>Price!D13</f>
        <v>5189.99</v>
      </c>
      <c r="E17">
        <f>Price!E13</f>
        <v>5187.18</v>
      </c>
      <c r="F17">
        <f>Price!F13</f>
        <v>5191.07</v>
      </c>
      <c r="G17">
        <f>Price!G13</f>
        <v>5186.8</v>
      </c>
      <c r="H17">
        <f>Price!H13</f>
        <v>582</v>
      </c>
      <c r="I17">
        <f>Diagonals!E13</f>
        <v>0</v>
      </c>
      <c r="J17">
        <f>Diagonals!F13</f>
        <v>0</v>
      </c>
      <c r="K17">
        <f>Diagonals!G13</f>
        <v>0</v>
      </c>
      <c r="L17">
        <f>Diagonals!H13</f>
        <v>0</v>
      </c>
      <c r="M17">
        <f>Diagonals!I13</f>
        <v>0</v>
      </c>
      <c r="N17">
        <f>Diagonals!J13</f>
        <v>0</v>
      </c>
      <c r="O17">
        <f>Diagonals!K13</f>
        <v>0</v>
      </c>
      <c r="P17">
        <f>Diagonals!L13</f>
        <v>0</v>
      </c>
      <c r="Q17">
        <f>Trendlines!E13</f>
        <v>0</v>
      </c>
      <c r="R17">
        <f>Trendlines!F13</f>
        <v>0</v>
      </c>
      <c r="S17">
        <f>Trendlines!G13</f>
        <v>0</v>
      </c>
      <c r="T17">
        <f>Trendlines!H13</f>
        <v>0</v>
      </c>
      <c r="U17">
        <f>Trendlines!I13</f>
        <v>0</v>
      </c>
      <c r="V17">
        <f>Trendlines!J13</f>
        <v>0</v>
      </c>
      <c r="W17">
        <f>Trendlines!K13</f>
        <v>0</v>
      </c>
      <c r="X17">
        <f>Trendlines!L13</f>
        <v>0</v>
      </c>
      <c r="Y17">
        <f>Tema_Hrma_Smma!E13</f>
        <v>5187.43</v>
      </c>
      <c r="Z17">
        <f>Tema_Hrma_Smma!F13</f>
        <v>5188.38</v>
      </c>
      <c r="AA17">
        <f>Tema_Hrma_Smma!G13</f>
        <v>5183.05</v>
      </c>
      <c r="AB17">
        <f>ZScore!H13</f>
        <v>1</v>
      </c>
      <c r="AC17">
        <f>ZScore!I13</f>
        <v>0.18032999999999999</v>
      </c>
      <c r="AD17">
        <f>ZScore!J13</f>
        <v>0</v>
      </c>
      <c r="AE17">
        <f>HA!E13</f>
        <v>5186.2299999999996</v>
      </c>
      <c r="AF17">
        <f>HA!F13</f>
        <v>5191.07</v>
      </c>
      <c r="AG17">
        <f>HA!G13</f>
        <v>5186.2299999999996</v>
      </c>
      <c r="AH17">
        <f>HA!H13</f>
        <v>5188.76</v>
      </c>
      <c r="AI17">
        <f>HA!I13</f>
        <v>1</v>
      </c>
      <c r="AJ17">
        <f>HA!J13</f>
        <v>2.5299999999999998</v>
      </c>
      <c r="AK17">
        <f>HA!K13</f>
        <v>-0.24864</v>
      </c>
      <c r="AL17">
        <f>HA!L13</f>
        <v>1</v>
      </c>
      <c r="AM17">
        <f>KC!E13</f>
        <v>5208.9545500000004</v>
      </c>
      <c r="AN17">
        <f>KC!F13</f>
        <v>5203.4839899999997</v>
      </c>
      <c r="AO17">
        <f>KC!G13</f>
        <v>5198.0134399999997</v>
      </c>
      <c r="AP17">
        <f>KC!H13</f>
        <v>5192.54288</v>
      </c>
      <c r="AQ17">
        <f>KC!I13</f>
        <v>5187.0723200000002</v>
      </c>
      <c r="AR17">
        <f>KC!J13</f>
        <v>5182.6635699999997</v>
      </c>
      <c r="AS17">
        <f>KC!K13</f>
        <v>5177.19301</v>
      </c>
      <c r="AT17">
        <f>KC!L13</f>
        <v>5171.72246</v>
      </c>
      <c r="AU17">
        <f>KC!M13</f>
        <v>5166.2519000000002</v>
      </c>
      <c r="AV17">
        <f>KC!N13</f>
        <v>5160.7813500000002</v>
      </c>
      <c r="AW17">
        <f>SR_Levels!E13</f>
        <v>5178.6000000000004</v>
      </c>
      <c r="AX17">
        <f>SR_Levels!F13</f>
        <v>5161.8900000000003</v>
      </c>
      <c r="AY17">
        <f>SR_Levels!G13</f>
        <v>5135.8500000000004</v>
      </c>
      <c r="AZ17">
        <f>SR_Levels!H13</f>
        <v>0</v>
      </c>
      <c r="BA17">
        <f>SR_Levels!I13</f>
        <v>5193.3500000000004</v>
      </c>
      <c r="BB17">
        <f>SR_Levels!J13</f>
        <v>5205.3100000000004</v>
      </c>
      <c r="BC17">
        <f>SR_Levels!K13</f>
        <v>0</v>
      </c>
      <c r="BD17">
        <f>SR_Levels!L13</f>
        <v>0</v>
      </c>
      <c r="BE17">
        <f>ZigZag!E13</f>
        <v>0</v>
      </c>
      <c r="BF17">
        <f>ZigZag!F13</f>
        <v>0</v>
      </c>
      <c r="BG17">
        <f>ZigZag!G13</f>
        <v>5184.74</v>
      </c>
      <c r="BH17">
        <f>Dual_Tema!E13</f>
        <v>5189.22</v>
      </c>
      <c r="BI17">
        <f>Dual_Tema!F13</f>
        <v>5185.22</v>
      </c>
      <c r="BJ17">
        <f>Pinbar!E13</f>
        <v>0</v>
      </c>
      <c r="BK17">
        <f>SSA!E13</f>
        <v>5185.9859900000001</v>
      </c>
      <c r="BL17">
        <f>SSA!F13</f>
        <v>5186.9934599999997</v>
      </c>
    </row>
    <row r="18" spans="1:64" x14ac:dyDescent="0.55000000000000004">
      <c r="A18">
        <f>Validation!A14</f>
        <v>1772028600</v>
      </c>
      <c r="B18" t="str">
        <f>Price!B14</f>
        <v>XAUUSD</v>
      </c>
      <c r="C18" t="str">
        <f>Price!C14</f>
        <v>M5</v>
      </c>
      <c r="D18">
        <f>Price!D14</f>
        <v>5185.4399999999996</v>
      </c>
      <c r="E18">
        <f>Price!E14</f>
        <v>5190.08</v>
      </c>
      <c r="F18">
        <f>Price!F14</f>
        <v>5190.3100000000004</v>
      </c>
      <c r="G18">
        <f>Price!G14</f>
        <v>5183.6899999999996</v>
      </c>
      <c r="H18">
        <f>Price!H14</f>
        <v>596</v>
      </c>
      <c r="I18">
        <f>Diagonals!E14</f>
        <v>0</v>
      </c>
      <c r="J18">
        <f>Diagonals!F14</f>
        <v>0</v>
      </c>
      <c r="K18">
        <f>Diagonals!G14</f>
        <v>0</v>
      </c>
      <c r="L18">
        <f>Diagonals!H14</f>
        <v>0</v>
      </c>
      <c r="M18">
        <f>Diagonals!I14</f>
        <v>0</v>
      </c>
      <c r="N18">
        <f>Diagonals!J14</f>
        <v>0</v>
      </c>
      <c r="O18">
        <f>Diagonals!K14</f>
        <v>0</v>
      </c>
      <c r="P18">
        <f>Diagonals!L14</f>
        <v>0</v>
      </c>
      <c r="Q18">
        <f>Trendlines!E14</f>
        <v>0</v>
      </c>
      <c r="R18">
        <f>Trendlines!F14</f>
        <v>0</v>
      </c>
      <c r="S18">
        <f>Trendlines!G14</f>
        <v>0</v>
      </c>
      <c r="T18">
        <f>Trendlines!H14</f>
        <v>0</v>
      </c>
      <c r="U18">
        <f>Trendlines!I14</f>
        <v>0</v>
      </c>
      <c r="V18">
        <f>Trendlines!J14</f>
        <v>0</v>
      </c>
      <c r="W18">
        <f>Trendlines!K14</f>
        <v>0</v>
      </c>
      <c r="X18">
        <f>Trendlines!L14</f>
        <v>0</v>
      </c>
      <c r="Y18">
        <f>Tema_Hrma_Smma!E14</f>
        <v>5186.91</v>
      </c>
      <c r="Z18">
        <f>Tema_Hrma_Smma!F14</f>
        <v>5188.28</v>
      </c>
      <c r="AA18">
        <f>Tema_Hrma_Smma!G14</f>
        <v>5183.1899999999996</v>
      </c>
      <c r="AB18">
        <f>ZScore!H14</f>
        <v>-1</v>
      </c>
      <c r="AC18">
        <f>ZScore!I14</f>
        <v>0.40695999999999999</v>
      </c>
      <c r="AD18">
        <f>ZScore!J14</f>
        <v>3</v>
      </c>
      <c r="AE18">
        <f>HA!E14</f>
        <v>5187.5</v>
      </c>
      <c r="AF18">
        <f>HA!F14</f>
        <v>5190.3100000000004</v>
      </c>
      <c r="AG18">
        <f>HA!G14</f>
        <v>5183.6899999999996</v>
      </c>
      <c r="AH18">
        <f>HA!H14</f>
        <v>5187.38</v>
      </c>
      <c r="AI18">
        <f>HA!I14</f>
        <v>-1</v>
      </c>
      <c r="AJ18">
        <f>HA!J14</f>
        <v>0.12</v>
      </c>
      <c r="AK18">
        <f>HA!K14</f>
        <v>-1.05298</v>
      </c>
      <c r="AL18">
        <f>HA!L14</f>
        <v>-1</v>
      </c>
      <c r="AM18">
        <f>KC!E14</f>
        <v>5209.2380999999996</v>
      </c>
      <c r="AN18">
        <f>KC!F14</f>
        <v>5203.7803899999999</v>
      </c>
      <c r="AO18">
        <f>KC!G14</f>
        <v>5198.3226699999996</v>
      </c>
      <c r="AP18">
        <f>KC!H14</f>
        <v>5192.8649599999999</v>
      </c>
      <c r="AQ18">
        <f>KC!I14</f>
        <v>5187.4072399999995</v>
      </c>
      <c r="AR18">
        <f>KC!J14</f>
        <v>5182.9627799999998</v>
      </c>
      <c r="AS18">
        <f>KC!K14</f>
        <v>5177.5050700000002</v>
      </c>
      <c r="AT18">
        <f>KC!L14</f>
        <v>5172.0473499999998</v>
      </c>
      <c r="AU18">
        <f>KC!M14</f>
        <v>5166.5896400000001</v>
      </c>
      <c r="AV18">
        <f>KC!N14</f>
        <v>5161.1319199999998</v>
      </c>
      <c r="AW18">
        <f>SR_Levels!E14</f>
        <v>5178.6000000000004</v>
      </c>
      <c r="AX18">
        <f>SR_Levels!F14</f>
        <v>5161.8900000000003</v>
      </c>
      <c r="AY18">
        <f>SR_Levels!G14</f>
        <v>5135.8500000000004</v>
      </c>
      <c r="AZ18">
        <f>SR_Levels!H14</f>
        <v>0</v>
      </c>
      <c r="BA18">
        <f>SR_Levels!I14</f>
        <v>5193.3500000000004</v>
      </c>
      <c r="BB18">
        <f>SR_Levels!J14</f>
        <v>5205.3100000000004</v>
      </c>
      <c r="BC18">
        <f>SR_Levels!K14</f>
        <v>0</v>
      </c>
      <c r="BD18">
        <f>SR_Levels!L14</f>
        <v>0</v>
      </c>
      <c r="BE18">
        <f>ZigZag!E14</f>
        <v>0</v>
      </c>
      <c r="BF18">
        <f>ZigZag!F14</f>
        <v>0</v>
      </c>
      <c r="BG18">
        <f>ZigZag!G14</f>
        <v>5184.87</v>
      </c>
      <c r="BH18">
        <f>Dual_Tema!E14</f>
        <v>5189.63</v>
      </c>
      <c r="BI18">
        <f>Dual_Tema!F14</f>
        <v>5184.42</v>
      </c>
      <c r="BJ18">
        <f>Pinbar!E14</f>
        <v>0</v>
      </c>
      <c r="BK18">
        <f>SSA!E14</f>
        <v>5183.4761399999998</v>
      </c>
      <c r="BL18">
        <f>SSA!F14</f>
        <v>5185.2348000000002</v>
      </c>
    </row>
    <row r="19" spans="1:64" x14ac:dyDescent="0.55000000000000004">
      <c r="A19">
        <f>Validation!A15</f>
        <v>1772028900</v>
      </c>
      <c r="B19" t="str">
        <f>Price!B15</f>
        <v>XAUUSD</v>
      </c>
      <c r="C19" t="str">
        <f>Price!C15</f>
        <v>M5</v>
      </c>
      <c r="D19">
        <f>Price!D15</f>
        <v>5182.68</v>
      </c>
      <c r="E19">
        <f>Price!E15</f>
        <v>5185.41</v>
      </c>
      <c r="F19">
        <f>Price!F15</f>
        <v>5185.9799999999996</v>
      </c>
      <c r="G19">
        <f>Price!G15</f>
        <v>5182.03</v>
      </c>
      <c r="H19">
        <f>Price!H15</f>
        <v>592</v>
      </c>
      <c r="I19">
        <f>Diagonals!E15</f>
        <v>0</v>
      </c>
      <c r="J19">
        <f>Diagonals!F15</f>
        <v>0</v>
      </c>
      <c r="K19">
        <f>Diagonals!G15</f>
        <v>0</v>
      </c>
      <c r="L19">
        <f>Diagonals!H15</f>
        <v>0</v>
      </c>
      <c r="M19">
        <f>Diagonals!I15</f>
        <v>0</v>
      </c>
      <c r="N19">
        <f>Diagonals!J15</f>
        <v>0</v>
      </c>
      <c r="O19">
        <f>Diagonals!K15</f>
        <v>0</v>
      </c>
      <c r="P19">
        <f>Diagonals!L15</f>
        <v>0</v>
      </c>
      <c r="Q19">
        <f>Trendlines!E15</f>
        <v>0</v>
      </c>
      <c r="R19">
        <f>Trendlines!F15</f>
        <v>0</v>
      </c>
      <c r="S19">
        <f>Trendlines!G15</f>
        <v>0</v>
      </c>
      <c r="T19">
        <f>Trendlines!H15</f>
        <v>0</v>
      </c>
      <c r="U19">
        <f>Trendlines!I15</f>
        <v>0</v>
      </c>
      <c r="V19">
        <f>Trendlines!J15</f>
        <v>0</v>
      </c>
      <c r="W19">
        <f>Trendlines!K15</f>
        <v>0</v>
      </c>
      <c r="X19">
        <f>Trendlines!L15</f>
        <v>0</v>
      </c>
      <c r="Y19">
        <f>Tema_Hrma_Smma!E15</f>
        <v>5185.16</v>
      </c>
      <c r="Z19">
        <f>Tema_Hrma_Smma!F15</f>
        <v>5187.78</v>
      </c>
      <c r="AA19">
        <f>Tema_Hrma_Smma!G15</f>
        <v>5183.24</v>
      </c>
      <c r="AB19">
        <f>ZScore!H15</f>
        <v>-1</v>
      </c>
      <c r="AC19">
        <f>ZScore!I15</f>
        <v>0.19488</v>
      </c>
      <c r="AD19">
        <f>ZScore!J15</f>
        <v>3</v>
      </c>
      <c r="AE19">
        <f>HA!E15</f>
        <v>5187.4399999999996</v>
      </c>
      <c r="AF19">
        <f>HA!F15</f>
        <v>5187.4399999999996</v>
      </c>
      <c r="AG19">
        <f>HA!G15</f>
        <v>5182.03</v>
      </c>
      <c r="AH19">
        <f>HA!H15</f>
        <v>5184.0200000000004</v>
      </c>
      <c r="AI19">
        <f>HA!I15</f>
        <v>-1</v>
      </c>
      <c r="AJ19">
        <f>HA!J15</f>
        <v>3.41</v>
      </c>
      <c r="AK19">
        <f>HA!K15</f>
        <v>4.956E-2</v>
      </c>
      <c r="AL19">
        <f>HA!L15</f>
        <v>-2</v>
      </c>
      <c r="AM19">
        <f>KC!E15</f>
        <v>5209.4037799999996</v>
      </c>
      <c r="AN19">
        <f>KC!F15</f>
        <v>5203.9578600000004</v>
      </c>
      <c r="AO19">
        <f>KC!G15</f>
        <v>5198.5119299999997</v>
      </c>
      <c r="AP19">
        <f>KC!H15</f>
        <v>5193.0659999999998</v>
      </c>
      <c r="AQ19">
        <f>KC!I15</f>
        <v>5187.6200799999997</v>
      </c>
      <c r="AR19">
        <f>KC!J15</f>
        <v>5183.1652400000003</v>
      </c>
      <c r="AS19">
        <f>KC!K15</f>
        <v>5177.7193100000004</v>
      </c>
      <c r="AT19">
        <f>KC!L15</f>
        <v>5172.2733799999996</v>
      </c>
      <c r="AU19">
        <f>KC!M15</f>
        <v>5166.8274600000004</v>
      </c>
      <c r="AV19">
        <f>KC!N15</f>
        <v>5161.3815299999997</v>
      </c>
      <c r="AW19">
        <f>SR_Levels!E15</f>
        <v>5178.6000000000004</v>
      </c>
      <c r="AX19">
        <f>SR_Levels!F15</f>
        <v>5161.8900000000003</v>
      </c>
      <c r="AY19">
        <f>SR_Levels!G15</f>
        <v>5135.8500000000004</v>
      </c>
      <c r="AZ19">
        <f>SR_Levels!H15</f>
        <v>0</v>
      </c>
      <c r="BA19">
        <f>SR_Levels!I15</f>
        <v>5193.3500000000004</v>
      </c>
      <c r="BB19">
        <f>SR_Levels!J15</f>
        <v>5205.3100000000004</v>
      </c>
      <c r="BC19">
        <f>SR_Levels!K15</f>
        <v>0</v>
      </c>
      <c r="BD19">
        <f>SR_Levels!L15</f>
        <v>0</v>
      </c>
      <c r="BE19">
        <f>ZigZag!E15</f>
        <v>0</v>
      </c>
      <c r="BF19">
        <f>ZigZag!F15</f>
        <v>0</v>
      </c>
      <c r="BG19">
        <f>ZigZag!G15</f>
        <v>5184.7700000000004</v>
      </c>
      <c r="BH19">
        <f>Dual_Tema!E15</f>
        <v>5187.79</v>
      </c>
      <c r="BI19">
        <f>Dual_Tema!F15</f>
        <v>5183.1099999999997</v>
      </c>
      <c r="BJ19">
        <f>Pinbar!E15</f>
        <v>0</v>
      </c>
      <c r="BK19">
        <f>SSA!E15</f>
        <v>5180.4924499999997</v>
      </c>
      <c r="BL19">
        <f>SSA!F15</f>
        <v>5182.8636299999998</v>
      </c>
    </row>
    <row r="20" spans="1:64" x14ac:dyDescent="0.55000000000000004">
      <c r="A20">
        <f>Validation!A16</f>
        <v>1772029200</v>
      </c>
      <c r="B20" t="str">
        <f>Price!B16</f>
        <v>XAUUSD</v>
      </c>
      <c r="C20" t="str">
        <f>Price!C16</f>
        <v>M5</v>
      </c>
      <c r="D20">
        <f>Price!D16</f>
        <v>5181.49</v>
      </c>
      <c r="E20">
        <f>Price!E16</f>
        <v>5182.68</v>
      </c>
      <c r="F20">
        <f>Price!F16</f>
        <v>5185.32</v>
      </c>
      <c r="G20">
        <f>Price!G16</f>
        <v>5179.91</v>
      </c>
      <c r="H20">
        <f>Price!H16</f>
        <v>604</v>
      </c>
      <c r="I20">
        <f>Diagonals!E16</f>
        <v>0</v>
      </c>
      <c r="J20">
        <f>Diagonals!F16</f>
        <v>0</v>
      </c>
      <c r="K20">
        <f>Diagonals!G16</f>
        <v>0</v>
      </c>
      <c r="L20">
        <f>Diagonals!H16</f>
        <v>0</v>
      </c>
      <c r="M20">
        <f>Diagonals!I16</f>
        <v>0</v>
      </c>
      <c r="N20">
        <f>Diagonals!J16</f>
        <v>0</v>
      </c>
      <c r="O20">
        <f>Diagonals!K16</f>
        <v>0</v>
      </c>
      <c r="P20">
        <f>Diagonals!L16</f>
        <v>0</v>
      </c>
      <c r="Q20">
        <f>Trendlines!E16</f>
        <v>0</v>
      </c>
      <c r="R20">
        <f>Trendlines!F16</f>
        <v>0</v>
      </c>
      <c r="S20">
        <f>Trendlines!G16</f>
        <v>0</v>
      </c>
      <c r="T20">
        <f>Trendlines!H16</f>
        <v>0</v>
      </c>
      <c r="U20">
        <f>Trendlines!I16</f>
        <v>0</v>
      </c>
      <c r="V20">
        <f>Trendlines!J16</f>
        <v>0</v>
      </c>
      <c r="W20">
        <f>Trendlines!K16</f>
        <v>0</v>
      </c>
      <c r="X20">
        <f>Trendlines!L16</f>
        <v>0</v>
      </c>
      <c r="Y20">
        <f>Tema_Hrma_Smma!E16</f>
        <v>5183.42</v>
      </c>
      <c r="Z20">
        <f>Tema_Hrma_Smma!F16</f>
        <v>5186.99</v>
      </c>
      <c r="AA20">
        <f>Tema_Hrma_Smma!G16</f>
        <v>5183.2299999999996</v>
      </c>
      <c r="AB20">
        <f>ZScore!H16</f>
        <v>-1</v>
      </c>
      <c r="AC20">
        <f>ZScore!I16</f>
        <v>0.71118000000000003</v>
      </c>
      <c r="AD20">
        <f>ZScore!J16</f>
        <v>3</v>
      </c>
      <c r="AE20">
        <f>HA!E16</f>
        <v>5185.7299999999996</v>
      </c>
      <c r="AF20">
        <f>HA!F16</f>
        <v>5185.7299999999996</v>
      </c>
      <c r="AG20">
        <f>HA!G16</f>
        <v>5179.91</v>
      </c>
      <c r="AH20">
        <f>HA!H16</f>
        <v>5182.3500000000004</v>
      </c>
      <c r="AI20">
        <f>HA!I16</f>
        <v>-1</v>
      </c>
      <c r="AJ20">
        <f>HA!J16</f>
        <v>3.38</v>
      </c>
      <c r="AK20">
        <f>HA!K16</f>
        <v>3.6769999999999997E-2</v>
      </c>
      <c r="AL20">
        <f>HA!L16</f>
        <v>-3</v>
      </c>
      <c r="AM20">
        <f>KC!E16</f>
        <v>5209.5247300000001</v>
      </c>
      <c r="AN20">
        <f>KC!F16</f>
        <v>5204.0751</v>
      </c>
      <c r="AO20">
        <f>KC!G16</f>
        <v>5198.62547</v>
      </c>
      <c r="AP20">
        <f>KC!H16</f>
        <v>5193.1758399999999</v>
      </c>
      <c r="AQ20">
        <f>KC!I16</f>
        <v>5187.7262099999998</v>
      </c>
      <c r="AR20">
        <f>KC!J16</f>
        <v>5183.2415499999997</v>
      </c>
      <c r="AS20">
        <f>KC!K16</f>
        <v>5177.7919199999997</v>
      </c>
      <c r="AT20">
        <f>KC!L16</f>
        <v>5172.3422899999996</v>
      </c>
      <c r="AU20">
        <f>KC!M16</f>
        <v>5166.8926600000004</v>
      </c>
      <c r="AV20">
        <f>KC!N16</f>
        <v>5161.4430300000004</v>
      </c>
      <c r="AW20">
        <f>SR_Levels!E16</f>
        <v>5178.6000000000004</v>
      </c>
      <c r="AX20">
        <f>SR_Levels!F16</f>
        <v>5161.8900000000003</v>
      </c>
      <c r="AY20">
        <f>SR_Levels!G16</f>
        <v>5135.8500000000004</v>
      </c>
      <c r="AZ20">
        <f>SR_Levels!H16</f>
        <v>0</v>
      </c>
      <c r="BA20">
        <f>SR_Levels!I16</f>
        <v>5193.3500000000004</v>
      </c>
      <c r="BB20">
        <f>SR_Levels!J16</f>
        <v>5205.3100000000004</v>
      </c>
      <c r="BC20">
        <f>SR_Levels!K16</f>
        <v>0</v>
      </c>
      <c r="BD20">
        <f>SR_Levels!L16</f>
        <v>0</v>
      </c>
      <c r="BE20">
        <f>ZigZag!E16</f>
        <v>0</v>
      </c>
      <c r="BF20">
        <f>ZigZag!F16</f>
        <v>0</v>
      </c>
      <c r="BG20">
        <f>ZigZag!G16</f>
        <v>5184.59</v>
      </c>
      <c r="BH20">
        <f>Dual_Tema!E16</f>
        <v>5186.3</v>
      </c>
      <c r="BI20">
        <f>Dual_Tema!F16</f>
        <v>5181.25</v>
      </c>
      <c r="BJ20">
        <f>Pinbar!E16</f>
        <v>0</v>
      </c>
      <c r="BK20">
        <f>SSA!E16</f>
        <v>5177.5825699999996</v>
      </c>
      <c r="BL20">
        <f>SSA!F16</f>
        <v>5180.2231000000002</v>
      </c>
    </row>
    <row r="21" spans="1:64" x14ac:dyDescent="0.55000000000000004">
      <c r="A21">
        <f>Validation!A17</f>
        <v>1772029500</v>
      </c>
      <c r="B21" t="str">
        <f>Price!B17</f>
        <v>XAUUSD</v>
      </c>
      <c r="C21" t="str">
        <f>Price!C17</f>
        <v>M5</v>
      </c>
      <c r="D21">
        <f>Price!D17</f>
        <v>5177.91</v>
      </c>
      <c r="E21">
        <f>Price!E17</f>
        <v>5181.6000000000004</v>
      </c>
      <c r="F21">
        <f>Price!F17</f>
        <v>5182.5600000000004</v>
      </c>
      <c r="G21">
        <f>Price!G17</f>
        <v>5174.8900000000003</v>
      </c>
      <c r="H21">
        <f>Price!H17</f>
        <v>657</v>
      </c>
      <c r="I21">
        <f>Diagonals!E17</f>
        <v>0</v>
      </c>
      <c r="J21">
        <f>Diagonals!F17</f>
        <v>0</v>
      </c>
      <c r="K21">
        <f>Diagonals!G17</f>
        <v>0</v>
      </c>
      <c r="L21">
        <f>Diagonals!H17</f>
        <v>0</v>
      </c>
      <c r="M21">
        <f>Diagonals!I17</f>
        <v>0</v>
      </c>
      <c r="N21">
        <f>Diagonals!J17</f>
        <v>0</v>
      </c>
      <c r="O21">
        <f>Diagonals!K17</f>
        <v>0</v>
      </c>
      <c r="P21">
        <f>Diagonals!L17</f>
        <v>0</v>
      </c>
      <c r="Q21">
        <f>Trendlines!E17</f>
        <v>0</v>
      </c>
      <c r="R21">
        <f>Trendlines!F17</f>
        <v>0</v>
      </c>
      <c r="S21">
        <f>Trendlines!G17</f>
        <v>0</v>
      </c>
      <c r="T21">
        <f>Trendlines!H17</f>
        <v>0</v>
      </c>
      <c r="U21">
        <f>Trendlines!I17</f>
        <v>0</v>
      </c>
      <c r="V21">
        <f>Trendlines!J17</f>
        <v>0</v>
      </c>
      <c r="W21">
        <f>Trendlines!K17</f>
        <v>0</v>
      </c>
      <c r="X21">
        <f>Trendlines!L17</f>
        <v>0</v>
      </c>
      <c r="Y21">
        <f>Tema_Hrma_Smma!E17</f>
        <v>5180.51</v>
      </c>
      <c r="Z21">
        <f>Tema_Hrma_Smma!F17</f>
        <v>5185.6899999999996</v>
      </c>
      <c r="AA21">
        <f>Tema_Hrma_Smma!G17</f>
        <v>5183.1499999999996</v>
      </c>
      <c r="AB21">
        <f>ZScore!H17</f>
        <v>-1</v>
      </c>
      <c r="AC21">
        <f>ZScore!I17</f>
        <v>0.14656</v>
      </c>
      <c r="AD21">
        <f>ZScore!J17</f>
        <v>3</v>
      </c>
      <c r="AE21">
        <f>HA!E17</f>
        <v>5184.04</v>
      </c>
      <c r="AF21">
        <f>HA!F17</f>
        <v>5184.04</v>
      </c>
      <c r="AG21">
        <f>HA!G17</f>
        <v>5174.8900000000003</v>
      </c>
      <c r="AH21">
        <f>HA!H17</f>
        <v>5179.24</v>
      </c>
      <c r="AI21">
        <f>HA!I17</f>
        <v>-1</v>
      </c>
      <c r="AJ21">
        <f>HA!J17</f>
        <v>4.8</v>
      </c>
      <c r="AK21">
        <f>HA!K17</f>
        <v>0.50934000000000001</v>
      </c>
      <c r="AL21">
        <f>HA!L17</f>
        <v>-4</v>
      </c>
      <c r="AM21">
        <f>KC!E17</f>
        <v>5209.4348099999997</v>
      </c>
      <c r="AN21">
        <f>KC!F17</f>
        <v>5203.9973399999999</v>
      </c>
      <c r="AO21">
        <f>KC!G17</f>
        <v>5198.55987</v>
      </c>
      <c r="AP21">
        <f>KC!H17</f>
        <v>5193.1224000000002</v>
      </c>
      <c r="AQ21">
        <f>KC!I17</f>
        <v>5187.6849300000003</v>
      </c>
      <c r="AR21">
        <f>KC!J17</f>
        <v>5183.0998200000004</v>
      </c>
      <c r="AS21">
        <f>KC!K17</f>
        <v>5177.6623499999996</v>
      </c>
      <c r="AT21">
        <f>KC!L17</f>
        <v>5172.2248900000004</v>
      </c>
      <c r="AU21">
        <f>KC!M17</f>
        <v>5166.7874199999997</v>
      </c>
      <c r="AV21">
        <f>KC!N17</f>
        <v>5161.3499499999998</v>
      </c>
      <c r="AW21">
        <f>SR_Levels!E17</f>
        <v>5161.8900000000003</v>
      </c>
      <c r="AX21">
        <f>SR_Levels!F17</f>
        <v>5135.8500000000004</v>
      </c>
      <c r="AY21">
        <f>SR_Levels!G17</f>
        <v>0</v>
      </c>
      <c r="AZ21">
        <f>SR_Levels!H17</f>
        <v>0</v>
      </c>
      <c r="BA21">
        <f>SR_Levels!I17</f>
        <v>5178.6000000000004</v>
      </c>
      <c r="BB21">
        <f>SR_Levels!J17</f>
        <v>5193.3500000000004</v>
      </c>
      <c r="BC21">
        <f>SR_Levels!K17</f>
        <v>5205.3100000000004</v>
      </c>
      <c r="BD21">
        <f>SR_Levels!L17</f>
        <v>0</v>
      </c>
      <c r="BE21">
        <f>ZigZag!E17</f>
        <v>0</v>
      </c>
      <c r="BF21">
        <f>ZigZag!F17</f>
        <v>0</v>
      </c>
      <c r="BG21">
        <f>ZigZag!G17</f>
        <v>5184.1499999999996</v>
      </c>
      <c r="BH21">
        <f>Dual_Tema!E17</f>
        <v>5184.05</v>
      </c>
      <c r="BI21">
        <f>Dual_Tema!F17</f>
        <v>5177.67</v>
      </c>
      <c r="BJ21">
        <f>Pinbar!E17</f>
        <v>0</v>
      </c>
      <c r="BK21">
        <f>SSA!E17</f>
        <v>5175.3275800000001</v>
      </c>
      <c r="BL21">
        <f>SSA!F17</f>
        <v>5177.7753400000001</v>
      </c>
    </row>
    <row r="22" spans="1:64" x14ac:dyDescent="0.55000000000000004">
      <c r="A22">
        <f>Validation!A18</f>
        <v>1772029800</v>
      </c>
      <c r="B22" t="str">
        <f>Price!B18</f>
        <v>XAUUSD</v>
      </c>
      <c r="C22" t="str">
        <f>Price!C18</f>
        <v>M5</v>
      </c>
      <c r="D22">
        <f>Price!D18</f>
        <v>5174.1400000000003</v>
      </c>
      <c r="E22">
        <f>Price!E18</f>
        <v>5177.8100000000004</v>
      </c>
      <c r="F22">
        <f>Price!F18</f>
        <v>5181.1400000000003</v>
      </c>
      <c r="G22">
        <f>Price!G18</f>
        <v>5172.2</v>
      </c>
      <c r="H22">
        <f>Price!H18</f>
        <v>902</v>
      </c>
      <c r="I22">
        <f>Diagonals!E18</f>
        <v>0</v>
      </c>
      <c r="J22">
        <f>Diagonals!F18</f>
        <v>0</v>
      </c>
      <c r="K22">
        <f>Diagonals!G18</f>
        <v>0</v>
      </c>
      <c r="L22">
        <f>Diagonals!H18</f>
        <v>0</v>
      </c>
      <c r="M22">
        <f>Diagonals!I18</f>
        <v>0</v>
      </c>
      <c r="N22">
        <f>Diagonals!J18</f>
        <v>0</v>
      </c>
      <c r="O22">
        <f>Diagonals!K18</f>
        <v>0</v>
      </c>
      <c r="P22">
        <f>Diagonals!L18</f>
        <v>0</v>
      </c>
      <c r="Q22">
        <f>Trendlines!E18</f>
        <v>0</v>
      </c>
      <c r="R22">
        <f>Trendlines!F18</f>
        <v>0</v>
      </c>
      <c r="S22">
        <f>Trendlines!G18</f>
        <v>0</v>
      </c>
      <c r="T22">
        <f>Trendlines!H18</f>
        <v>0</v>
      </c>
      <c r="U22">
        <f>Trendlines!I18</f>
        <v>0</v>
      </c>
      <c r="V22">
        <f>Trendlines!J18</f>
        <v>0</v>
      </c>
      <c r="W22">
        <f>Trendlines!K18</f>
        <v>0</v>
      </c>
      <c r="X22">
        <f>Trendlines!L18</f>
        <v>0</v>
      </c>
      <c r="Y22">
        <f>Tema_Hrma_Smma!E18</f>
        <v>5177.47</v>
      </c>
      <c r="Z22">
        <f>Tema_Hrma_Smma!F18</f>
        <v>5183.9799999999996</v>
      </c>
      <c r="AA22">
        <f>Tema_Hrma_Smma!G18</f>
        <v>5182.9799999999996</v>
      </c>
      <c r="AB22">
        <f>ZScore!H18</f>
        <v>-1</v>
      </c>
      <c r="AC22">
        <f>ZScore!I18</f>
        <v>0.14101</v>
      </c>
      <c r="AD22">
        <f>ZScore!J18</f>
        <v>3</v>
      </c>
      <c r="AE22">
        <f>HA!E18</f>
        <v>5181.6400000000003</v>
      </c>
      <c r="AF22">
        <f>HA!F18</f>
        <v>5181.6400000000003</v>
      </c>
      <c r="AG22">
        <f>HA!G18</f>
        <v>5172.2</v>
      </c>
      <c r="AH22">
        <f>HA!H18</f>
        <v>5176.32</v>
      </c>
      <c r="AI22">
        <f>HA!I18</f>
        <v>-1</v>
      </c>
      <c r="AJ22">
        <f>HA!J18</f>
        <v>5.32</v>
      </c>
      <c r="AK22">
        <f>HA!K18</f>
        <v>0.67856000000000005</v>
      </c>
      <c r="AL22">
        <f>HA!L18</f>
        <v>-5</v>
      </c>
      <c r="AM22">
        <f>KC!E18</f>
        <v>5209.0398800000003</v>
      </c>
      <c r="AN22">
        <f>KC!F18</f>
        <v>5203.6561700000002</v>
      </c>
      <c r="AO22">
        <f>KC!G18</f>
        <v>5198.2724699999999</v>
      </c>
      <c r="AP22">
        <f>KC!H18</f>
        <v>5192.8887699999996</v>
      </c>
      <c r="AQ22">
        <f>KC!I18</f>
        <v>5187.5050600000004</v>
      </c>
      <c r="AR22">
        <f>KC!J18</f>
        <v>5182.7398400000002</v>
      </c>
      <c r="AS22">
        <f>KC!K18</f>
        <v>5177.3561399999999</v>
      </c>
      <c r="AT22">
        <f>KC!L18</f>
        <v>5171.9724399999996</v>
      </c>
      <c r="AU22">
        <f>KC!M18</f>
        <v>5166.5887300000004</v>
      </c>
      <c r="AV22">
        <f>KC!N18</f>
        <v>5161.2050300000001</v>
      </c>
      <c r="AW22">
        <f>SR_Levels!E18</f>
        <v>5161.8900000000003</v>
      </c>
      <c r="AX22">
        <f>SR_Levels!F18</f>
        <v>5135.8500000000004</v>
      </c>
      <c r="AY22">
        <f>SR_Levels!G18</f>
        <v>0</v>
      </c>
      <c r="AZ22">
        <f>SR_Levels!H18</f>
        <v>0</v>
      </c>
      <c r="BA22">
        <f>SR_Levels!I18</f>
        <v>5178.6000000000004</v>
      </c>
      <c r="BB22">
        <f>SR_Levels!J18</f>
        <v>5193.3500000000004</v>
      </c>
      <c r="BC22">
        <f>SR_Levels!K18</f>
        <v>5205.3100000000004</v>
      </c>
      <c r="BD22">
        <f>SR_Levels!L18</f>
        <v>0</v>
      </c>
      <c r="BE22">
        <f>ZigZag!E18</f>
        <v>0</v>
      </c>
      <c r="BF22">
        <f>ZigZag!F18</f>
        <v>0</v>
      </c>
      <c r="BG22">
        <f>ZigZag!G18</f>
        <v>5183.5600000000004</v>
      </c>
      <c r="BH22">
        <f>Dual_Tema!E18</f>
        <v>5182</v>
      </c>
      <c r="BI22">
        <f>Dual_Tema!F18</f>
        <v>5174.18</v>
      </c>
      <c r="BJ22">
        <f>Pinbar!E18</f>
        <v>0</v>
      </c>
      <c r="BK22">
        <f>SSA!E18</f>
        <v>5174.3065100000003</v>
      </c>
      <c r="BL22">
        <f>SSA!F18</f>
        <v>5176.0409200000004</v>
      </c>
    </row>
    <row r="23" spans="1:64" x14ac:dyDescent="0.55000000000000004">
      <c r="A23">
        <f>Validation!A19</f>
        <v>1772030100</v>
      </c>
      <c r="B23" t="str">
        <f>Price!B19</f>
        <v>XAUUSD</v>
      </c>
      <c r="C23" t="str">
        <f>Price!C19</f>
        <v>M5</v>
      </c>
      <c r="D23">
        <f>Price!D19</f>
        <v>5159.7299999999996</v>
      </c>
      <c r="E23">
        <f>Price!E19</f>
        <v>5174.16</v>
      </c>
      <c r="F23">
        <f>Price!F19</f>
        <v>5175.8599999999997</v>
      </c>
      <c r="G23">
        <f>Price!G19</f>
        <v>5158.9399999999996</v>
      </c>
      <c r="H23">
        <f>Price!H19</f>
        <v>925</v>
      </c>
      <c r="I23">
        <f>Diagonals!E19</f>
        <v>0</v>
      </c>
      <c r="J23">
        <f>Diagonals!F19</f>
        <v>0</v>
      </c>
      <c r="K23">
        <f>Diagonals!G19</f>
        <v>0</v>
      </c>
      <c r="L23">
        <f>Diagonals!H19</f>
        <v>0</v>
      </c>
      <c r="M23">
        <f>Diagonals!I19</f>
        <v>0</v>
      </c>
      <c r="N23">
        <f>Diagonals!J19</f>
        <v>0</v>
      </c>
      <c r="O23">
        <f>Diagonals!K19</f>
        <v>0</v>
      </c>
      <c r="P23">
        <f>Diagonals!L19</f>
        <v>5158.9399999999996</v>
      </c>
      <c r="Q23">
        <f>Trendlines!E19</f>
        <v>0</v>
      </c>
      <c r="R23">
        <f>Trendlines!F19</f>
        <v>0</v>
      </c>
      <c r="S23">
        <f>Trendlines!G19</f>
        <v>0</v>
      </c>
      <c r="T23">
        <f>Trendlines!H19</f>
        <v>0</v>
      </c>
      <c r="U23">
        <f>Trendlines!I19</f>
        <v>0</v>
      </c>
      <c r="V23">
        <f>Trendlines!J19</f>
        <v>0</v>
      </c>
      <c r="W23">
        <f>Trendlines!K19</f>
        <v>0</v>
      </c>
      <c r="X23">
        <f>Trendlines!L19</f>
        <v>5158.9399999999996</v>
      </c>
      <c r="Y23">
        <f>Tema_Hrma_Smma!E19</f>
        <v>5170.3100000000004</v>
      </c>
      <c r="Z23">
        <f>Tema_Hrma_Smma!F19</f>
        <v>5180.99</v>
      </c>
      <c r="AA23">
        <f>Tema_Hrma_Smma!G19</f>
        <v>5182.63</v>
      </c>
      <c r="AB23">
        <f>ZScore!H19</f>
        <v>-1</v>
      </c>
      <c r="AC23">
        <f>ZScore!I19</f>
        <v>3.7811900000000001</v>
      </c>
      <c r="AD23">
        <f>ZScore!J19</f>
        <v>5</v>
      </c>
      <c r="AE23">
        <f>HA!E19</f>
        <v>5178.9799999999996</v>
      </c>
      <c r="AF23">
        <f>HA!F19</f>
        <v>5178.9799999999996</v>
      </c>
      <c r="AG23">
        <f>HA!G19</f>
        <v>5158.9399999999996</v>
      </c>
      <c r="AH23">
        <f>HA!H19</f>
        <v>5167.17</v>
      </c>
      <c r="AI23">
        <f>HA!I19</f>
        <v>-1</v>
      </c>
      <c r="AJ23">
        <f>HA!J19</f>
        <v>11.81</v>
      </c>
      <c r="AK23">
        <f>HA!K19</f>
        <v>2.84361</v>
      </c>
      <c r="AL23">
        <f>HA!L19</f>
        <v>-6</v>
      </c>
      <c r="AM23">
        <f>KC!E19</f>
        <v>5208.7158799999997</v>
      </c>
      <c r="AN23">
        <f>KC!F19</f>
        <v>5203.3111900000004</v>
      </c>
      <c r="AO23">
        <f>KC!G19</f>
        <v>5197.9064900000003</v>
      </c>
      <c r="AP23">
        <f>KC!H19</f>
        <v>5192.5018</v>
      </c>
      <c r="AQ23">
        <f>KC!I19</f>
        <v>5187.0971099999997</v>
      </c>
      <c r="AR23">
        <f>KC!J19</f>
        <v>5181.8962899999997</v>
      </c>
      <c r="AS23">
        <f>KC!K19</f>
        <v>5176.4916000000003</v>
      </c>
      <c r="AT23">
        <f>KC!L19</f>
        <v>5171.08691</v>
      </c>
      <c r="AU23">
        <f>KC!M19</f>
        <v>5165.6822199999997</v>
      </c>
      <c r="AV23">
        <f>KC!N19</f>
        <v>5160.2775199999996</v>
      </c>
      <c r="AW23">
        <f>SR_Levels!E19</f>
        <v>5135.8500000000004</v>
      </c>
      <c r="AX23">
        <f>SR_Levels!F19</f>
        <v>0</v>
      </c>
      <c r="AY23">
        <f>SR_Levels!G19</f>
        <v>0</v>
      </c>
      <c r="AZ23">
        <f>SR_Levels!H19</f>
        <v>0</v>
      </c>
      <c r="BA23">
        <f>SR_Levels!I19</f>
        <v>5161.8900000000003</v>
      </c>
      <c r="BB23">
        <f>SR_Levels!J19</f>
        <v>5178.6000000000004</v>
      </c>
      <c r="BC23">
        <f>SR_Levels!K19</f>
        <v>5193.3500000000004</v>
      </c>
      <c r="BD23">
        <f>SR_Levels!L19</f>
        <v>5205.3100000000004</v>
      </c>
      <c r="BE23">
        <f>ZigZag!E19</f>
        <v>0</v>
      </c>
      <c r="BF23">
        <f>ZigZag!F19</f>
        <v>5158.9399999999996</v>
      </c>
      <c r="BG23">
        <f>ZigZag!G19</f>
        <v>5182.22</v>
      </c>
      <c r="BH23">
        <f>Dual_Tema!E19</f>
        <v>5178.2299999999996</v>
      </c>
      <c r="BI23">
        <f>Dual_Tema!F19</f>
        <v>5165.63</v>
      </c>
      <c r="BJ23">
        <f>Pinbar!E19</f>
        <v>0</v>
      </c>
      <c r="BK23">
        <f>SSA!E19</f>
        <v>5174.91842</v>
      </c>
      <c r="BL23">
        <f>SSA!F19</f>
        <v>5175.4796699999997</v>
      </c>
    </row>
    <row r="24" spans="1:64" x14ac:dyDescent="0.55000000000000004">
      <c r="A24">
        <f>Validation!A20</f>
        <v>1772030400</v>
      </c>
      <c r="B24" t="str">
        <f>Price!B20</f>
        <v>XAUUSD</v>
      </c>
      <c r="C24" t="str">
        <f>Price!C20</f>
        <v>M5</v>
      </c>
      <c r="D24">
        <f>Price!D20</f>
        <v>5174.91</v>
      </c>
      <c r="E24">
        <f>Price!E20</f>
        <v>5160.17</v>
      </c>
      <c r="F24">
        <f>Price!F20</f>
        <v>5176.28</v>
      </c>
      <c r="G24">
        <f>Price!G20</f>
        <v>5159.6499999999996</v>
      </c>
      <c r="H24">
        <f>Price!H20</f>
        <v>902</v>
      </c>
      <c r="I24">
        <f>Diagonals!E20</f>
        <v>0</v>
      </c>
      <c r="J24">
        <f>Diagonals!F20</f>
        <v>0</v>
      </c>
      <c r="K24">
        <f>Diagonals!G20</f>
        <v>0</v>
      </c>
      <c r="L24">
        <f>Diagonals!H20</f>
        <v>0</v>
      </c>
      <c r="M24">
        <f>Diagonals!I20</f>
        <v>0</v>
      </c>
      <c r="N24">
        <f>Diagonals!J20</f>
        <v>0</v>
      </c>
      <c r="O24">
        <f>Diagonals!K20</f>
        <v>0</v>
      </c>
      <c r="P24">
        <f>Diagonals!L20</f>
        <v>0</v>
      </c>
      <c r="Q24">
        <f>Trendlines!E20</f>
        <v>0</v>
      </c>
      <c r="R24">
        <f>Trendlines!F20</f>
        <v>0</v>
      </c>
      <c r="S24">
        <f>Trendlines!G20</f>
        <v>0</v>
      </c>
      <c r="T24">
        <f>Trendlines!H20</f>
        <v>0</v>
      </c>
      <c r="U24">
        <f>Trendlines!I20</f>
        <v>0</v>
      </c>
      <c r="V24">
        <f>Trendlines!J20</f>
        <v>0</v>
      </c>
      <c r="W24">
        <f>Trendlines!K20</f>
        <v>0</v>
      </c>
      <c r="X24">
        <f>Trendlines!L20</f>
        <v>0</v>
      </c>
      <c r="Y24">
        <f>Tema_Hrma_Smma!E20</f>
        <v>5168.6099999999997</v>
      </c>
      <c r="Z24">
        <f>Tema_Hrma_Smma!F20</f>
        <v>5178.28</v>
      </c>
      <c r="AA24">
        <f>Tema_Hrma_Smma!G20</f>
        <v>5182.21</v>
      </c>
      <c r="AB24">
        <f>ZScore!H20</f>
        <v>1</v>
      </c>
      <c r="AC24">
        <f>ZScore!I20</f>
        <v>3.8324199999999999</v>
      </c>
      <c r="AD24">
        <f>ZScore!J20</f>
        <v>2</v>
      </c>
      <c r="AE24">
        <f>HA!E20</f>
        <v>5173.08</v>
      </c>
      <c r="AF24">
        <f>HA!F20</f>
        <v>5176.28</v>
      </c>
      <c r="AG24">
        <f>HA!G20</f>
        <v>5159.6499999999996</v>
      </c>
      <c r="AH24">
        <f>HA!H20</f>
        <v>5167.75</v>
      </c>
      <c r="AI24">
        <f>HA!I20</f>
        <v>-1</v>
      </c>
      <c r="AJ24">
        <f>HA!J20</f>
        <v>5.32</v>
      </c>
      <c r="AK24">
        <f>HA!K20</f>
        <v>0.68059999999999998</v>
      </c>
      <c r="AL24">
        <f>HA!L20</f>
        <v>-7</v>
      </c>
      <c r="AM24">
        <f>KC!E20</f>
        <v>5208.2771700000003</v>
      </c>
      <c r="AN24">
        <f>KC!F20</f>
        <v>5202.8450700000003</v>
      </c>
      <c r="AO24">
        <f>KC!G20</f>
        <v>5197.4129700000003</v>
      </c>
      <c r="AP24">
        <f>KC!H20</f>
        <v>5191.9808700000003</v>
      </c>
      <c r="AQ24">
        <f>KC!I20</f>
        <v>5186.5487700000003</v>
      </c>
      <c r="AR24">
        <f>KC!J20</f>
        <v>5180.7504499999995</v>
      </c>
      <c r="AS24">
        <f>KC!K20</f>
        <v>5175.3183499999996</v>
      </c>
      <c r="AT24">
        <f>KC!L20</f>
        <v>5169.8862499999996</v>
      </c>
      <c r="AU24">
        <f>KC!M20</f>
        <v>5164.4541499999996</v>
      </c>
      <c r="AV24">
        <f>KC!N20</f>
        <v>5159.0220499999996</v>
      </c>
      <c r="AW24">
        <f>SR_Levels!E20</f>
        <v>5161.8900000000003</v>
      </c>
      <c r="AX24">
        <f>SR_Levels!F20</f>
        <v>5135.8500000000004</v>
      </c>
      <c r="AY24">
        <f>SR_Levels!G20</f>
        <v>0</v>
      </c>
      <c r="AZ24">
        <f>SR_Levels!H20</f>
        <v>0</v>
      </c>
      <c r="BA24">
        <f>SR_Levels!I20</f>
        <v>5178.6000000000004</v>
      </c>
      <c r="BB24">
        <f>SR_Levels!J20</f>
        <v>5193.3500000000004</v>
      </c>
      <c r="BC24">
        <f>SR_Levels!K20</f>
        <v>5205.3100000000004</v>
      </c>
      <c r="BD24">
        <f>SR_Levels!L20</f>
        <v>0</v>
      </c>
      <c r="BE24">
        <f>ZigZag!E20</f>
        <v>0</v>
      </c>
      <c r="BF24">
        <f>ZigZag!F20</f>
        <v>0</v>
      </c>
      <c r="BG24">
        <f>ZigZag!G20</f>
        <v>5181.37</v>
      </c>
      <c r="BH24">
        <f>Dual_Tema!E20</f>
        <v>5176.18</v>
      </c>
      <c r="BI24">
        <f>Dual_Tema!F20</f>
        <v>5160.7700000000004</v>
      </c>
      <c r="BJ24">
        <f>Pinbar!E20</f>
        <v>0</v>
      </c>
      <c r="BK24">
        <f>SSA!E20</f>
        <v>5177.5111800000004</v>
      </c>
      <c r="BL24">
        <f>SSA!F20</f>
        <v>5176.4954299999999</v>
      </c>
    </row>
    <row r="25" spans="1:64" x14ac:dyDescent="0.55000000000000004">
      <c r="A25">
        <f>Validation!A21</f>
        <v>1772030700</v>
      </c>
      <c r="B25" t="str">
        <f>Price!B21</f>
        <v>XAUUSD</v>
      </c>
      <c r="C25" t="str">
        <f>Price!C21</f>
        <v>M5</v>
      </c>
      <c r="D25">
        <f>Price!D21</f>
        <v>5181.79</v>
      </c>
      <c r="E25">
        <f>Price!E21</f>
        <v>5174.9799999999996</v>
      </c>
      <c r="F25">
        <f>Price!F21</f>
        <v>5181.8599999999997</v>
      </c>
      <c r="G25">
        <f>Price!G21</f>
        <v>5174.68</v>
      </c>
      <c r="H25">
        <f>Price!H21</f>
        <v>804</v>
      </c>
      <c r="I25">
        <f>Diagonals!E21</f>
        <v>0</v>
      </c>
      <c r="J25">
        <f>Diagonals!F21</f>
        <v>0</v>
      </c>
      <c r="K25">
        <f>Diagonals!G21</f>
        <v>0</v>
      </c>
      <c r="L25">
        <f>Diagonals!H21</f>
        <v>0</v>
      </c>
      <c r="M25">
        <f>Diagonals!I21</f>
        <v>0</v>
      </c>
      <c r="N25">
        <f>Diagonals!J21</f>
        <v>0</v>
      </c>
      <c r="O25">
        <f>Diagonals!K21</f>
        <v>0</v>
      </c>
      <c r="P25">
        <f>Diagonals!L21</f>
        <v>0</v>
      </c>
      <c r="Q25">
        <f>Trendlines!E21</f>
        <v>0</v>
      </c>
      <c r="R25">
        <f>Trendlines!F21</f>
        <v>0</v>
      </c>
      <c r="S25">
        <f>Trendlines!G21</f>
        <v>0</v>
      </c>
      <c r="T25">
        <f>Trendlines!H21</f>
        <v>0</v>
      </c>
      <c r="U25">
        <f>Trendlines!I21</f>
        <v>0</v>
      </c>
      <c r="V25">
        <f>Trendlines!J21</f>
        <v>0</v>
      </c>
      <c r="W25">
        <f>Trendlines!K21</f>
        <v>0</v>
      </c>
      <c r="X25">
        <f>Trendlines!L21</f>
        <v>0</v>
      </c>
      <c r="Y25">
        <f>Tema_Hrma_Smma!E21</f>
        <v>5172.29</v>
      </c>
      <c r="Z25">
        <f>Tema_Hrma_Smma!F21</f>
        <v>5176.99</v>
      </c>
      <c r="AA25">
        <f>Tema_Hrma_Smma!G21</f>
        <v>5182.01</v>
      </c>
      <c r="AB25">
        <f>ZScore!H21</f>
        <v>1</v>
      </c>
      <c r="AC25">
        <f>ZScore!I21</f>
        <v>1.17414</v>
      </c>
      <c r="AD25">
        <f>ZScore!J21</f>
        <v>0</v>
      </c>
      <c r="AE25">
        <f>HA!E21</f>
        <v>5170.41</v>
      </c>
      <c r="AF25">
        <f>HA!F21</f>
        <v>5181.8599999999997</v>
      </c>
      <c r="AG25">
        <f>HA!G21</f>
        <v>5170.41</v>
      </c>
      <c r="AH25">
        <f>HA!H21</f>
        <v>5178.33</v>
      </c>
      <c r="AI25">
        <f>HA!I21</f>
        <v>1</v>
      </c>
      <c r="AJ25">
        <f>HA!J21</f>
        <v>7.91</v>
      </c>
      <c r="AK25">
        <f>HA!K21</f>
        <v>1.5603</v>
      </c>
      <c r="AL25">
        <f>HA!L21</f>
        <v>1</v>
      </c>
      <c r="AM25">
        <f>KC!E21</f>
        <v>5207.6812099999997</v>
      </c>
      <c r="AN25">
        <f>KC!F21</f>
        <v>5202.2748499999998</v>
      </c>
      <c r="AO25">
        <f>KC!G21</f>
        <v>5196.8684999999996</v>
      </c>
      <c r="AP25">
        <f>KC!H21</f>
        <v>5191.4621399999996</v>
      </c>
      <c r="AQ25">
        <f>KC!I21</f>
        <v>5186.0557799999997</v>
      </c>
      <c r="AR25">
        <f>KC!J21</f>
        <v>5179.8003699999999</v>
      </c>
      <c r="AS25">
        <f>KC!K21</f>
        <v>5174.39401</v>
      </c>
      <c r="AT25">
        <f>KC!L21</f>
        <v>5168.98765</v>
      </c>
      <c r="AU25">
        <f>KC!M21</f>
        <v>5163.5812900000001</v>
      </c>
      <c r="AV25">
        <f>KC!N21</f>
        <v>5158.1749399999999</v>
      </c>
      <c r="AW25">
        <f>SR_Levels!E21</f>
        <v>5178.6000000000004</v>
      </c>
      <c r="AX25">
        <f>SR_Levels!F21</f>
        <v>5161.8900000000003</v>
      </c>
      <c r="AY25">
        <f>SR_Levels!G21</f>
        <v>5135.8500000000004</v>
      </c>
      <c r="AZ25">
        <f>SR_Levels!H21</f>
        <v>0</v>
      </c>
      <c r="BA25">
        <f>SR_Levels!I21</f>
        <v>5193.3500000000004</v>
      </c>
      <c r="BB25">
        <f>SR_Levels!J21</f>
        <v>5205.3100000000004</v>
      </c>
      <c r="BC25">
        <f>SR_Levels!K21</f>
        <v>0</v>
      </c>
      <c r="BD25">
        <f>SR_Levels!L21</f>
        <v>0</v>
      </c>
      <c r="BE25">
        <f>ZigZag!E21</f>
        <v>0</v>
      </c>
      <c r="BF25">
        <f>ZigZag!F21</f>
        <v>0</v>
      </c>
      <c r="BG25">
        <f>ZigZag!G21</f>
        <v>5181.2299999999996</v>
      </c>
      <c r="BH25">
        <f>Dual_Tema!E21</f>
        <v>5177.79</v>
      </c>
      <c r="BI25">
        <f>Dual_Tema!F21</f>
        <v>5165.3599999999997</v>
      </c>
      <c r="BJ25">
        <f>Pinbar!E21</f>
        <v>0</v>
      </c>
      <c r="BK25">
        <f>SSA!E21</f>
        <v>5181.2951300000004</v>
      </c>
      <c r="BL25">
        <f>SSA!F21</f>
        <v>5178.8952799999997</v>
      </c>
    </row>
    <row r="26" spans="1:64" x14ac:dyDescent="0.55000000000000004">
      <c r="A26">
        <f>Validation!A22</f>
        <v>1772031000</v>
      </c>
      <c r="B26" t="str">
        <f>Price!B22</f>
        <v>XAUUSD</v>
      </c>
      <c r="C26" t="str">
        <f>Price!C22</f>
        <v>M5</v>
      </c>
      <c r="D26">
        <f>Price!D22</f>
        <v>5188.55</v>
      </c>
      <c r="E26">
        <f>Price!E22</f>
        <v>5181.79</v>
      </c>
      <c r="F26">
        <f>Price!F22</f>
        <v>5189.0600000000004</v>
      </c>
      <c r="G26">
        <f>Price!G22</f>
        <v>5179.8999999999996</v>
      </c>
      <c r="H26">
        <f>Price!H22</f>
        <v>821</v>
      </c>
      <c r="I26">
        <f>Diagonals!E22</f>
        <v>0</v>
      </c>
      <c r="J26">
        <f>Diagonals!F22</f>
        <v>0</v>
      </c>
      <c r="K26">
        <f>Diagonals!G22</f>
        <v>0</v>
      </c>
      <c r="L26">
        <f>Diagonals!H22</f>
        <v>0</v>
      </c>
      <c r="M26">
        <f>Diagonals!I22</f>
        <v>0</v>
      </c>
      <c r="N26">
        <f>Diagonals!J22</f>
        <v>0</v>
      </c>
      <c r="O26">
        <f>Diagonals!K22</f>
        <v>0</v>
      </c>
      <c r="P26">
        <f>Diagonals!L22</f>
        <v>0</v>
      </c>
      <c r="Q26">
        <f>Trendlines!E22</f>
        <v>0</v>
      </c>
      <c r="R26">
        <f>Trendlines!F22</f>
        <v>0</v>
      </c>
      <c r="S26">
        <f>Trendlines!G22</f>
        <v>0</v>
      </c>
      <c r="T26">
        <f>Trendlines!H22</f>
        <v>0</v>
      </c>
      <c r="U26">
        <f>Trendlines!I22</f>
        <v>0</v>
      </c>
      <c r="V26">
        <f>Trendlines!J22</f>
        <v>0</v>
      </c>
      <c r="W26">
        <f>Trendlines!K22</f>
        <v>0</v>
      </c>
      <c r="X26">
        <f>Trendlines!L22</f>
        <v>0</v>
      </c>
      <c r="Y26">
        <f>Tema_Hrma_Smma!E22</f>
        <v>5177.99</v>
      </c>
      <c r="Z26">
        <f>Tema_Hrma_Smma!F22</f>
        <v>5177.22</v>
      </c>
      <c r="AA26">
        <f>Tema_Hrma_Smma!G22</f>
        <v>5182.0200000000004</v>
      </c>
      <c r="AB26">
        <f>ZScore!H22</f>
        <v>1</v>
      </c>
      <c r="AC26">
        <f>ZScore!I22</f>
        <v>1.16812</v>
      </c>
      <c r="AD26">
        <f>ZScore!J22</f>
        <v>0</v>
      </c>
      <c r="AE26">
        <f>HA!E22</f>
        <v>5174.37</v>
      </c>
      <c r="AF26">
        <f>HA!F22</f>
        <v>5189.0600000000004</v>
      </c>
      <c r="AG26">
        <f>HA!G22</f>
        <v>5174.37</v>
      </c>
      <c r="AH26">
        <f>HA!H22</f>
        <v>5184.82</v>
      </c>
      <c r="AI26">
        <f>HA!I22</f>
        <v>1</v>
      </c>
      <c r="AJ26">
        <f>HA!J22</f>
        <v>10.45</v>
      </c>
      <c r="AK26">
        <f>HA!K22</f>
        <v>2.4328400000000001</v>
      </c>
      <c r="AL26">
        <f>HA!L22</f>
        <v>2</v>
      </c>
      <c r="AM26">
        <f>KC!E22</f>
        <v>5207.4289900000003</v>
      </c>
      <c r="AN26">
        <f>KC!F22</f>
        <v>5202.0204700000004</v>
      </c>
      <c r="AO26">
        <f>KC!G22</f>
        <v>5196.6119600000002</v>
      </c>
      <c r="AP26">
        <f>KC!H22</f>
        <v>5191.2034400000002</v>
      </c>
      <c r="AQ26">
        <f>KC!I22</f>
        <v>5185.7949200000003</v>
      </c>
      <c r="AR26">
        <f>KC!J22</f>
        <v>5179.1393099999996</v>
      </c>
      <c r="AS26">
        <f>KC!K22</f>
        <v>5173.7307899999996</v>
      </c>
      <c r="AT26">
        <f>KC!L22</f>
        <v>5168.3222699999997</v>
      </c>
      <c r="AU26">
        <f>KC!M22</f>
        <v>5162.9137499999997</v>
      </c>
      <c r="AV26">
        <f>KC!N22</f>
        <v>5157.5052299999998</v>
      </c>
      <c r="AW26">
        <f>SR_Levels!E22</f>
        <v>5178.6000000000004</v>
      </c>
      <c r="AX26">
        <f>SR_Levels!F22</f>
        <v>5161.8900000000003</v>
      </c>
      <c r="AY26">
        <f>SR_Levels!G22</f>
        <v>5135.8500000000004</v>
      </c>
      <c r="AZ26">
        <f>SR_Levels!H22</f>
        <v>0</v>
      </c>
      <c r="BA26">
        <f>SR_Levels!I22</f>
        <v>5193.3500000000004</v>
      </c>
      <c r="BB26">
        <f>SR_Levels!J22</f>
        <v>5205.3100000000004</v>
      </c>
      <c r="BC26">
        <f>SR_Levels!K22</f>
        <v>0</v>
      </c>
      <c r="BD26">
        <f>SR_Levels!L22</f>
        <v>0</v>
      </c>
      <c r="BE26">
        <f>ZigZag!E22</f>
        <v>0</v>
      </c>
      <c r="BF26">
        <f>ZigZag!F22</f>
        <v>0</v>
      </c>
      <c r="BG26">
        <f>ZigZag!G22</f>
        <v>5181.5600000000004</v>
      </c>
      <c r="BH26">
        <f>Dual_Tema!E22</f>
        <v>5182.51</v>
      </c>
      <c r="BI26">
        <f>Dual_Tema!F22</f>
        <v>5171.16</v>
      </c>
      <c r="BJ26">
        <f>Pinbar!E22</f>
        <v>0</v>
      </c>
      <c r="BK26">
        <f>SSA!E22</f>
        <v>5185.4567999999999</v>
      </c>
      <c r="BL26">
        <f>SSA!F22</f>
        <v>5182.1760400000003</v>
      </c>
    </row>
    <row r="27" spans="1:64" x14ac:dyDescent="0.55000000000000004">
      <c r="A27">
        <f>Validation!A23</f>
        <v>1772031300</v>
      </c>
      <c r="B27" t="str">
        <f>Price!B23</f>
        <v>XAUUSD</v>
      </c>
      <c r="C27" t="str">
        <f>Price!C23</f>
        <v>M5</v>
      </c>
      <c r="D27">
        <f>Price!D23</f>
        <v>5191.25</v>
      </c>
      <c r="E27">
        <f>Price!E23</f>
        <v>5188.57</v>
      </c>
      <c r="F27">
        <f>Price!F23</f>
        <v>5193.2700000000004</v>
      </c>
      <c r="G27">
        <f>Price!G23</f>
        <v>5187.84</v>
      </c>
      <c r="H27">
        <f>Price!H23</f>
        <v>743</v>
      </c>
      <c r="I27">
        <f>Diagonals!E23</f>
        <v>0</v>
      </c>
      <c r="J27">
        <f>Diagonals!F23</f>
        <v>0</v>
      </c>
      <c r="K27">
        <f>Diagonals!G23</f>
        <v>0</v>
      </c>
      <c r="L27">
        <f>Diagonals!H23</f>
        <v>0</v>
      </c>
      <c r="M27">
        <f>Diagonals!I23</f>
        <v>0</v>
      </c>
      <c r="N27">
        <f>Diagonals!J23</f>
        <v>0</v>
      </c>
      <c r="O27">
        <f>Diagonals!K23</f>
        <v>0</v>
      </c>
      <c r="P27">
        <f>Diagonals!L23</f>
        <v>0</v>
      </c>
      <c r="Q27">
        <f>Trendlines!E23</f>
        <v>0</v>
      </c>
      <c r="R27">
        <f>Trendlines!F23</f>
        <v>0</v>
      </c>
      <c r="S27">
        <f>Trendlines!G23</f>
        <v>0</v>
      </c>
      <c r="T27">
        <f>Trendlines!H23</f>
        <v>0</v>
      </c>
      <c r="U27">
        <f>Trendlines!I23</f>
        <v>0</v>
      </c>
      <c r="V27">
        <f>Trendlines!J23</f>
        <v>0</v>
      </c>
      <c r="W27">
        <f>Trendlines!K23</f>
        <v>0</v>
      </c>
      <c r="X27">
        <f>Trendlines!L23</f>
        <v>0</v>
      </c>
      <c r="Y27">
        <f>Tema_Hrma_Smma!E23</f>
        <v>5184.16</v>
      </c>
      <c r="Z27">
        <f>Tema_Hrma_Smma!F23</f>
        <v>5178.72</v>
      </c>
      <c r="AA27">
        <f>Tema_Hrma_Smma!G23</f>
        <v>5182.2</v>
      </c>
      <c r="AB27">
        <f>ZScore!H23</f>
        <v>1</v>
      </c>
      <c r="AC27">
        <f>ZScore!I23</f>
        <v>0.20013</v>
      </c>
      <c r="AD27">
        <f>ZScore!J23</f>
        <v>0</v>
      </c>
      <c r="AE27">
        <f>HA!E23</f>
        <v>5179.6000000000004</v>
      </c>
      <c r="AF27">
        <f>HA!F23</f>
        <v>5193.2700000000004</v>
      </c>
      <c r="AG27">
        <f>HA!G23</f>
        <v>5179.6000000000004</v>
      </c>
      <c r="AH27">
        <f>HA!H23</f>
        <v>5190.2299999999996</v>
      </c>
      <c r="AI27">
        <f>HA!I23</f>
        <v>1</v>
      </c>
      <c r="AJ27">
        <f>HA!J23</f>
        <v>10.63</v>
      </c>
      <c r="AK27">
        <f>HA!K23</f>
        <v>2.5039899999999999</v>
      </c>
      <c r="AL27">
        <f>HA!L23</f>
        <v>3</v>
      </c>
      <c r="AM27">
        <f>KC!E23</f>
        <v>5207.33446</v>
      </c>
      <c r="AN27">
        <f>KC!F23</f>
        <v>5201.95298</v>
      </c>
      <c r="AO27">
        <f>KC!G23</f>
        <v>5196.5715</v>
      </c>
      <c r="AP27">
        <f>KC!H23</f>
        <v>5191.19002</v>
      </c>
      <c r="AQ27">
        <f>KC!I23</f>
        <v>5185.80854</v>
      </c>
      <c r="AR27">
        <f>KC!J23</f>
        <v>5178.8959000000004</v>
      </c>
      <c r="AS27">
        <f>KC!K23</f>
        <v>5173.5144200000004</v>
      </c>
      <c r="AT27">
        <f>KC!L23</f>
        <v>5168.1329400000004</v>
      </c>
      <c r="AU27">
        <f>KC!M23</f>
        <v>5162.7514600000004</v>
      </c>
      <c r="AV27">
        <f>KC!N23</f>
        <v>5157.3699800000004</v>
      </c>
      <c r="AW27">
        <f>SR_Levels!E23</f>
        <v>5178.6000000000004</v>
      </c>
      <c r="AX27">
        <f>SR_Levels!F23</f>
        <v>5161.8900000000003</v>
      </c>
      <c r="AY27">
        <f>SR_Levels!G23</f>
        <v>5135.8500000000004</v>
      </c>
      <c r="AZ27">
        <f>SR_Levels!H23</f>
        <v>0</v>
      </c>
      <c r="BA27">
        <f>SR_Levels!I23</f>
        <v>5193.3500000000004</v>
      </c>
      <c r="BB27">
        <f>SR_Levels!J23</f>
        <v>5205.3100000000004</v>
      </c>
      <c r="BC27">
        <f>SR_Levels!K23</f>
        <v>0</v>
      </c>
      <c r="BD27">
        <f>SR_Levels!L23</f>
        <v>0</v>
      </c>
      <c r="BE27">
        <f>ZigZag!E23</f>
        <v>0</v>
      </c>
      <c r="BF27">
        <f>ZigZag!F23</f>
        <v>0</v>
      </c>
      <c r="BG27">
        <f>ZigZag!G23</f>
        <v>5182.22</v>
      </c>
      <c r="BH27">
        <f>Dual_Tema!E23</f>
        <v>5187.67</v>
      </c>
      <c r="BI27">
        <f>Dual_Tema!F23</f>
        <v>5178.91</v>
      </c>
      <c r="BJ27">
        <f>Pinbar!E23</f>
        <v>0</v>
      </c>
      <c r="BK27">
        <f>SSA!E23</f>
        <v>5189.12986</v>
      </c>
      <c r="BL27">
        <f>SSA!F23</f>
        <v>5185.6529499999997</v>
      </c>
    </row>
    <row r="28" spans="1:64" x14ac:dyDescent="0.55000000000000004">
      <c r="A28">
        <f>Validation!A24</f>
        <v>1772031600</v>
      </c>
      <c r="B28" t="str">
        <f>Price!B24</f>
        <v>XAUUSD</v>
      </c>
      <c r="C28" t="str">
        <f>Price!C24</f>
        <v>M5</v>
      </c>
      <c r="D28">
        <f>Price!D24</f>
        <v>5198.6400000000003</v>
      </c>
      <c r="E28">
        <f>Price!E24</f>
        <v>5191.24</v>
      </c>
      <c r="F28">
        <f>Price!F24</f>
        <v>5201.38</v>
      </c>
      <c r="G28">
        <f>Price!G24</f>
        <v>5190.66</v>
      </c>
      <c r="H28">
        <f>Price!H24</f>
        <v>829</v>
      </c>
      <c r="I28">
        <f>Diagonals!E24</f>
        <v>0</v>
      </c>
      <c r="J28">
        <f>Diagonals!F24</f>
        <v>0</v>
      </c>
      <c r="K28">
        <f>Diagonals!G24</f>
        <v>0</v>
      </c>
      <c r="L28">
        <f>Diagonals!H24</f>
        <v>0</v>
      </c>
      <c r="M28">
        <f>Diagonals!I24</f>
        <v>0</v>
      </c>
      <c r="N28">
        <f>Diagonals!J24</f>
        <v>0</v>
      </c>
      <c r="O28">
        <f>Diagonals!K24</f>
        <v>0</v>
      </c>
      <c r="P28">
        <f>Diagonals!L24</f>
        <v>0</v>
      </c>
      <c r="Q28">
        <f>Trendlines!E24</f>
        <v>0</v>
      </c>
      <c r="R28">
        <f>Trendlines!F24</f>
        <v>0</v>
      </c>
      <c r="S28">
        <f>Trendlines!G24</f>
        <v>0</v>
      </c>
      <c r="T28">
        <f>Trendlines!H24</f>
        <v>0</v>
      </c>
      <c r="U28">
        <f>Trendlines!I24</f>
        <v>0</v>
      </c>
      <c r="V28">
        <f>Trendlines!J24</f>
        <v>0</v>
      </c>
      <c r="W28">
        <f>Trendlines!K24</f>
        <v>0</v>
      </c>
      <c r="X28">
        <f>Trendlines!L24</f>
        <v>0</v>
      </c>
      <c r="Y28">
        <f>Tema_Hrma_Smma!E24</f>
        <v>5191.0600000000004</v>
      </c>
      <c r="Z28">
        <f>Tema_Hrma_Smma!F24</f>
        <v>5181.3900000000003</v>
      </c>
      <c r="AA28">
        <f>Tema_Hrma_Smma!G24</f>
        <v>5182.5200000000004</v>
      </c>
      <c r="AB28">
        <f>ZScore!H24</f>
        <v>1</v>
      </c>
      <c r="AC28">
        <f>ZScore!I24</f>
        <v>1.3935299999999999</v>
      </c>
      <c r="AD28">
        <f>ZScore!J24</f>
        <v>0</v>
      </c>
      <c r="AE28">
        <f>HA!E24</f>
        <v>5184.92</v>
      </c>
      <c r="AF28">
        <f>HA!F24</f>
        <v>5201.38</v>
      </c>
      <c r="AG28">
        <f>HA!G24</f>
        <v>5184.92</v>
      </c>
      <c r="AH28">
        <f>HA!H24</f>
        <v>5195.4799999999996</v>
      </c>
      <c r="AI28">
        <f>HA!I24</f>
        <v>1</v>
      </c>
      <c r="AJ28">
        <f>HA!J24</f>
        <v>10.56</v>
      </c>
      <c r="AK28">
        <f>HA!K24</f>
        <v>2.5006200000000001</v>
      </c>
      <c r="AL28">
        <f>HA!L24</f>
        <v>4</v>
      </c>
      <c r="AM28">
        <f>KC!E24</f>
        <v>5207.8830600000001</v>
      </c>
      <c r="AN28">
        <f>KC!F24</f>
        <v>5202.4673199999997</v>
      </c>
      <c r="AO28">
        <f>KC!G24</f>
        <v>5197.0515800000003</v>
      </c>
      <c r="AP28">
        <f>KC!H24</f>
        <v>5191.6358399999999</v>
      </c>
      <c r="AQ28">
        <f>KC!I24</f>
        <v>5186.2200999999995</v>
      </c>
      <c r="AR28">
        <f>KC!J24</f>
        <v>5179.0208199999997</v>
      </c>
      <c r="AS28">
        <f>KC!K24</f>
        <v>5173.6050800000003</v>
      </c>
      <c r="AT28">
        <f>KC!L24</f>
        <v>5168.1893399999999</v>
      </c>
      <c r="AU28">
        <f>KC!M24</f>
        <v>5162.7736000000004</v>
      </c>
      <c r="AV28">
        <f>KC!N24</f>
        <v>5157.3578600000001</v>
      </c>
      <c r="AW28">
        <f>SR_Levels!E24</f>
        <v>5193.3500000000004</v>
      </c>
      <c r="AX28">
        <f>SR_Levels!F24</f>
        <v>5178.6000000000004</v>
      </c>
      <c r="AY28">
        <f>SR_Levels!G24</f>
        <v>5161.8900000000003</v>
      </c>
      <c r="AZ28">
        <f>SR_Levels!H24</f>
        <v>5135.8500000000004</v>
      </c>
      <c r="BA28">
        <f>SR_Levels!I24</f>
        <v>5205.3100000000004</v>
      </c>
      <c r="BB28">
        <f>SR_Levels!J24</f>
        <v>0</v>
      </c>
      <c r="BC28">
        <f>SR_Levels!K24</f>
        <v>0</v>
      </c>
      <c r="BD28">
        <f>SR_Levels!L24</f>
        <v>0</v>
      </c>
      <c r="BE28">
        <f>ZigZag!E24</f>
        <v>0</v>
      </c>
      <c r="BF28">
        <f>ZigZag!F24</f>
        <v>0</v>
      </c>
      <c r="BG28">
        <f>ZigZag!G24</f>
        <v>5183.2700000000004</v>
      </c>
      <c r="BH28">
        <f>Dual_Tema!E24</f>
        <v>5194.91</v>
      </c>
      <c r="BI28">
        <f>Dual_Tema!F24</f>
        <v>5185.26</v>
      </c>
      <c r="BJ28">
        <f>Pinbar!E24</f>
        <v>0</v>
      </c>
      <c r="BK28">
        <f>SSA!E24</f>
        <v>5191.6896500000003</v>
      </c>
      <c r="BL28">
        <f>SSA!F24</f>
        <v>5188.6713</v>
      </c>
    </row>
    <row r="29" spans="1:64" x14ac:dyDescent="0.55000000000000004">
      <c r="A29">
        <f>Validation!A25</f>
        <v>1772031900</v>
      </c>
      <c r="B29" t="str">
        <f>Price!B25</f>
        <v>XAUUSD</v>
      </c>
      <c r="C29" t="str">
        <f>Price!C25</f>
        <v>M5</v>
      </c>
      <c r="D29">
        <f>Price!D25</f>
        <v>5195.8900000000003</v>
      </c>
      <c r="E29">
        <f>Price!E25</f>
        <v>5198.6400000000003</v>
      </c>
      <c r="F29">
        <f>Price!F25</f>
        <v>5202.6099999999997</v>
      </c>
      <c r="G29">
        <f>Price!G25</f>
        <v>5195.49</v>
      </c>
      <c r="H29">
        <f>Price!H25</f>
        <v>813</v>
      </c>
      <c r="I29">
        <f>Diagonals!E25</f>
        <v>0</v>
      </c>
      <c r="J29">
        <f>Diagonals!F25</f>
        <v>0</v>
      </c>
      <c r="K29">
        <f>Diagonals!G25</f>
        <v>0</v>
      </c>
      <c r="L29">
        <f>Diagonals!H25</f>
        <v>0</v>
      </c>
      <c r="M29">
        <f>Diagonals!I25</f>
        <v>0</v>
      </c>
      <c r="N29">
        <f>Diagonals!J25</f>
        <v>0</v>
      </c>
      <c r="O29">
        <f>Diagonals!K25</f>
        <v>0</v>
      </c>
      <c r="P29">
        <f>Diagonals!L25</f>
        <v>0</v>
      </c>
      <c r="Q29">
        <f>Trendlines!E25</f>
        <v>0</v>
      </c>
      <c r="R29">
        <f>Trendlines!F25</f>
        <v>0</v>
      </c>
      <c r="S29">
        <f>Trendlines!G25</f>
        <v>0</v>
      </c>
      <c r="T29">
        <f>Trendlines!H25</f>
        <v>0</v>
      </c>
      <c r="U29">
        <f>Trendlines!I25</f>
        <v>0</v>
      </c>
      <c r="V29">
        <f>Trendlines!J25</f>
        <v>0</v>
      </c>
      <c r="W29">
        <f>Trendlines!K25</f>
        <v>0</v>
      </c>
      <c r="X29">
        <f>Trendlines!L25</f>
        <v>0</v>
      </c>
      <c r="Y29">
        <f>Tema_Hrma_Smma!E25</f>
        <v>5195.8500000000004</v>
      </c>
      <c r="Z29">
        <f>Tema_Hrma_Smma!F25</f>
        <v>5184.5</v>
      </c>
      <c r="AA29">
        <f>Tema_Hrma_Smma!G25</f>
        <v>5182.9399999999996</v>
      </c>
      <c r="AB29">
        <f>ZScore!H25</f>
        <v>-1</v>
      </c>
      <c r="AC29">
        <f>ZScore!I25</f>
        <v>0.17896999999999999</v>
      </c>
      <c r="AD29">
        <f>ZScore!J25</f>
        <v>3</v>
      </c>
      <c r="AE29">
        <f>HA!E25</f>
        <v>5190.2</v>
      </c>
      <c r="AF29">
        <f>HA!F25</f>
        <v>5202.6099999999997</v>
      </c>
      <c r="AG29">
        <f>HA!G25</f>
        <v>5190.2</v>
      </c>
      <c r="AH29">
        <f>HA!H25</f>
        <v>5198.16</v>
      </c>
      <c r="AI29">
        <f>HA!I25</f>
        <v>1</v>
      </c>
      <c r="AJ29">
        <f>HA!J25</f>
        <v>7.96</v>
      </c>
      <c r="AK29">
        <f>HA!K25</f>
        <v>1.5939300000000001</v>
      </c>
      <c r="AL29">
        <f>HA!L25</f>
        <v>5</v>
      </c>
      <c r="AM29">
        <f>KC!E25</f>
        <v>5208.5056500000001</v>
      </c>
      <c r="AN29">
        <f>KC!F25</f>
        <v>5203.1122500000001</v>
      </c>
      <c r="AO29">
        <f>KC!G25</f>
        <v>5197.7188599999999</v>
      </c>
      <c r="AP29">
        <f>KC!H25</f>
        <v>5192.32546</v>
      </c>
      <c r="AQ29">
        <f>KC!I25</f>
        <v>5186.9320699999998</v>
      </c>
      <c r="AR29">
        <f>KC!J25</f>
        <v>5179.5234300000002</v>
      </c>
      <c r="AS29">
        <f>KC!K25</f>
        <v>5174.1300300000003</v>
      </c>
      <c r="AT29">
        <f>KC!L25</f>
        <v>5168.7366400000001</v>
      </c>
      <c r="AU29">
        <f>KC!M25</f>
        <v>5163.3432400000002</v>
      </c>
      <c r="AV29">
        <f>KC!N25</f>
        <v>5157.94985</v>
      </c>
      <c r="AW29">
        <f>SR_Levels!E25</f>
        <v>5193.3500000000004</v>
      </c>
      <c r="AX29">
        <f>SR_Levels!F25</f>
        <v>5178.6000000000004</v>
      </c>
      <c r="AY29">
        <f>SR_Levels!G25</f>
        <v>5161.8900000000003</v>
      </c>
      <c r="AZ29">
        <f>SR_Levels!H25</f>
        <v>5135.8500000000004</v>
      </c>
      <c r="BA29">
        <f>SR_Levels!I25</f>
        <v>5205.3100000000004</v>
      </c>
      <c r="BB29">
        <f>SR_Levels!J25</f>
        <v>0</v>
      </c>
      <c r="BC29">
        <f>SR_Levels!K25</f>
        <v>0</v>
      </c>
      <c r="BD29">
        <f>SR_Levels!L25</f>
        <v>0</v>
      </c>
      <c r="BE29">
        <f>ZigZag!E25</f>
        <v>0</v>
      </c>
      <c r="BF29">
        <f>ZigZag!F25</f>
        <v>0</v>
      </c>
      <c r="BG29">
        <f>ZigZag!G25</f>
        <v>5184.32</v>
      </c>
      <c r="BH29">
        <f>Dual_Tema!E25</f>
        <v>5199.99</v>
      </c>
      <c r="BI29">
        <f>Dual_Tema!F25</f>
        <v>5191.55</v>
      </c>
      <c r="BJ29">
        <f>Pinbar!E25</f>
        <v>0</v>
      </c>
      <c r="BK29">
        <f>SSA!E25</f>
        <v>5192.6603500000001</v>
      </c>
      <c r="BL29">
        <f>SSA!F25</f>
        <v>5190.6658299999999</v>
      </c>
    </row>
    <row r="30" spans="1:64" x14ac:dyDescent="0.55000000000000004">
      <c r="A30">
        <f>Validation!A26</f>
        <v>1772032200</v>
      </c>
      <c r="B30" t="str">
        <f>Price!B26</f>
        <v>XAUUSD</v>
      </c>
      <c r="C30" t="str">
        <f>Price!C26</f>
        <v>M5</v>
      </c>
      <c r="D30">
        <f>Price!D26</f>
        <v>5193.17</v>
      </c>
      <c r="E30">
        <f>Price!E26</f>
        <v>5196.09</v>
      </c>
      <c r="F30">
        <f>Price!F26</f>
        <v>5196.22</v>
      </c>
      <c r="G30">
        <f>Price!G26</f>
        <v>5190.3999999999996</v>
      </c>
      <c r="H30">
        <f>Price!H26</f>
        <v>835</v>
      </c>
      <c r="I30">
        <f>Diagonals!E26</f>
        <v>0</v>
      </c>
      <c r="J30">
        <f>Diagonals!F26</f>
        <v>0</v>
      </c>
      <c r="K30">
        <f>Diagonals!G26</f>
        <v>0</v>
      </c>
      <c r="L30">
        <f>Diagonals!H26</f>
        <v>0</v>
      </c>
      <c r="M30">
        <f>Diagonals!I26</f>
        <v>0</v>
      </c>
      <c r="N30">
        <f>Diagonals!J26</f>
        <v>0</v>
      </c>
      <c r="O30">
        <f>Diagonals!K26</f>
        <v>0</v>
      </c>
      <c r="P30">
        <f>Diagonals!L26</f>
        <v>0</v>
      </c>
      <c r="Q30">
        <f>Trendlines!E26</f>
        <v>0</v>
      </c>
      <c r="R30">
        <f>Trendlines!F26</f>
        <v>0</v>
      </c>
      <c r="S30">
        <f>Trendlines!G26</f>
        <v>0</v>
      </c>
      <c r="T30">
        <f>Trendlines!H26</f>
        <v>0</v>
      </c>
      <c r="U30">
        <f>Trendlines!I26</f>
        <v>0</v>
      </c>
      <c r="V30">
        <f>Trendlines!J26</f>
        <v>0</v>
      </c>
      <c r="W30">
        <f>Trendlines!K26</f>
        <v>0</v>
      </c>
      <c r="X30">
        <f>Trendlines!L26</f>
        <v>0</v>
      </c>
      <c r="Y30">
        <f>Tema_Hrma_Smma!E26</f>
        <v>5196.3500000000004</v>
      </c>
      <c r="Z30">
        <f>Tema_Hrma_Smma!F26</f>
        <v>5187</v>
      </c>
      <c r="AA30">
        <f>Tema_Hrma_Smma!G26</f>
        <v>5183.29</v>
      </c>
      <c r="AB30">
        <f>ZScore!H26</f>
        <v>-1</v>
      </c>
      <c r="AC30">
        <f>ZScore!I26</f>
        <v>0.12395</v>
      </c>
      <c r="AD30">
        <f>ZScore!J26</f>
        <v>3</v>
      </c>
      <c r="AE30">
        <f>HA!E26</f>
        <v>5194.18</v>
      </c>
      <c r="AF30">
        <f>HA!F26</f>
        <v>5196.22</v>
      </c>
      <c r="AG30">
        <f>HA!G26</f>
        <v>5190.3999999999996</v>
      </c>
      <c r="AH30">
        <f>HA!H26</f>
        <v>5193.97</v>
      </c>
      <c r="AI30">
        <f>HA!I26</f>
        <v>-1</v>
      </c>
      <c r="AJ30">
        <f>HA!J26</f>
        <v>0.21</v>
      </c>
      <c r="AK30">
        <f>HA!K26</f>
        <v>-1.0515000000000001</v>
      </c>
      <c r="AL30">
        <f>HA!L26</f>
        <v>-1</v>
      </c>
      <c r="AM30">
        <f>KC!E26</f>
        <v>5209.20669</v>
      </c>
      <c r="AN30">
        <f>KC!F26</f>
        <v>5203.8239800000001</v>
      </c>
      <c r="AO30">
        <f>KC!G26</f>
        <v>5198.4412599999996</v>
      </c>
      <c r="AP30">
        <f>KC!H26</f>
        <v>5193.05854</v>
      </c>
      <c r="AQ30">
        <f>KC!I26</f>
        <v>5187.6758300000001</v>
      </c>
      <c r="AR30">
        <f>KC!J26</f>
        <v>5180.1494499999999</v>
      </c>
      <c r="AS30">
        <f>KC!K26</f>
        <v>5174.76674</v>
      </c>
      <c r="AT30">
        <f>KC!L26</f>
        <v>5169.3840200000004</v>
      </c>
      <c r="AU30">
        <f>KC!M26</f>
        <v>5164.0012999999999</v>
      </c>
      <c r="AV30">
        <f>KC!N26</f>
        <v>5158.61859</v>
      </c>
      <c r="AW30">
        <f>SR_Levels!E26</f>
        <v>5178.6000000000004</v>
      </c>
      <c r="AX30">
        <f>SR_Levels!F26</f>
        <v>5161.8900000000003</v>
      </c>
      <c r="AY30">
        <f>SR_Levels!G26</f>
        <v>5135.8500000000004</v>
      </c>
      <c r="AZ30">
        <f>SR_Levels!H26</f>
        <v>0</v>
      </c>
      <c r="BA30">
        <f>SR_Levels!I26</f>
        <v>5193.3500000000004</v>
      </c>
      <c r="BB30">
        <f>SR_Levels!J26</f>
        <v>5205.3100000000004</v>
      </c>
      <c r="BC30">
        <f>SR_Levels!K26</f>
        <v>0</v>
      </c>
      <c r="BD30">
        <f>SR_Levels!L26</f>
        <v>0</v>
      </c>
      <c r="BE30">
        <f>ZigZag!E26</f>
        <v>0</v>
      </c>
      <c r="BF30">
        <f>ZigZag!F26</f>
        <v>0</v>
      </c>
      <c r="BG30">
        <f>ZigZag!G26</f>
        <v>5184.96</v>
      </c>
      <c r="BH30">
        <f>Dual_Tema!E26</f>
        <v>5199.88</v>
      </c>
      <c r="BI30">
        <f>Dual_Tema!F26</f>
        <v>5192.84</v>
      </c>
      <c r="BJ30">
        <f>Pinbar!E26</f>
        <v>0</v>
      </c>
      <c r="BK30">
        <f>SSA!E26</f>
        <v>5192.16572</v>
      </c>
      <c r="BL30">
        <f>SSA!F26</f>
        <v>5191.4157699999996</v>
      </c>
    </row>
    <row r="31" spans="1:64" x14ac:dyDescent="0.55000000000000004">
      <c r="A31">
        <f>Validation!A27</f>
        <v>1772032500</v>
      </c>
      <c r="B31" t="str">
        <f>Price!B27</f>
        <v>XAUUSD</v>
      </c>
      <c r="C31" t="str">
        <f>Price!C27</f>
        <v>M5</v>
      </c>
      <c r="D31">
        <f>Price!D27</f>
        <v>5188.97</v>
      </c>
      <c r="E31">
        <f>Price!E27</f>
        <v>5193.17</v>
      </c>
      <c r="F31">
        <f>Price!F27</f>
        <v>5195.68</v>
      </c>
      <c r="G31">
        <f>Price!G27</f>
        <v>5188.3999999999996</v>
      </c>
      <c r="H31">
        <f>Price!H27</f>
        <v>744</v>
      </c>
      <c r="I31">
        <f>Diagonals!E27</f>
        <v>0</v>
      </c>
      <c r="J31">
        <f>Diagonals!F27</f>
        <v>0</v>
      </c>
      <c r="K31">
        <f>Diagonals!G27</f>
        <v>0</v>
      </c>
      <c r="L31">
        <f>Diagonals!H27</f>
        <v>0</v>
      </c>
      <c r="M31">
        <f>Diagonals!I27</f>
        <v>0</v>
      </c>
      <c r="N31">
        <f>Diagonals!J27</f>
        <v>0</v>
      </c>
      <c r="O31">
        <f>Diagonals!K27</f>
        <v>0</v>
      </c>
      <c r="P31">
        <f>Diagonals!L27</f>
        <v>0</v>
      </c>
      <c r="Q31">
        <f>Trendlines!E27</f>
        <v>0</v>
      </c>
      <c r="R31">
        <f>Trendlines!F27</f>
        <v>0</v>
      </c>
      <c r="S31">
        <f>Trendlines!G27</f>
        <v>0</v>
      </c>
      <c r="T31">
        <f>Trendlines!H27</f>
        <v>0</v>
      </c>
      <c r="U31">
        <f>Trendlines!I27</f>
        <v>0</v>
      </c>
      <c r="V31">
        <f>Trendlines!J27</f>
        <v>0</v>
      </c>
      <c r="W31">
        <f>Trendlines!K27</f>
        <v>0</v>
      </c>
      <c r="X31">
        <f>Trendlines!L27</f>
        <v>0</v>
      </c>
      <c r="Y31">
        <f>Tema_Hrma_Smma!E27</f>
        <v>5195.3</v>
      </c>
      <c r="Z31">
        <f>Tema_Hrma_Smma!F27</f>
        <v>5188.7299999999996</v>
      </c>
      <c r="AA31">
        <f>Tema_Hrma_Smma!G27</f>
        <v>5183.54</v>
      </c>
      <c r="AB31">
        <f>ZScore!H27</f>
        <v>-1</v>
      </c>
      <c r="AC31">
        <f>ZScore!I27</f>
        <v>0.30653000000000002</v>
      </c>
      <c r="AD31">
        <f>ZScore!J27</f>
        <v>3</v>
      </c>
      <c r="AE31">
        <f>HA!E27</f>
        <v>5194.07</v>
      </c>
      <c r="AF31">
        <f>HA!F27</f>
        <v>5195.68</v>
      </c>
      <c r="AG31">
        <f>HA!G27</f>
        <v>5188.3999999999996</v>
      </c>
      <c r="AH31">
        <f>HA!H27</f>
        <v>5191.5600000000004</v>
      </c>
      <c r="AI31">
        <f>HA!I27</f>
        <v>-1</v>
      </c>
      <c r="AJ31">
        <f>HA!J27</f>
        <v>2.52</v>
      </c>
      <c r="AK31">
        <f>HA!K27</f>
        <v>-0.24587000000000001</v>
      </c>
      <c r="AL31">
        <f>HA!L27</f>
        <v>-2</v>
      </c>
      <c r="AM31">
        <f>KC!E27</f>
        <v>5209.98045</v>
      </c>
      <c r="AN31">
        <f>KC!F27</f>
        <v>5204.5884699999997</v>
      </c>
      <c r="AO31">
        <f>KC!G27</f>
        <v>5199.1965</v>
      </c>
      <c r="AP31">
        <f>KC!H27</f>
        <v>5193.8045199999997</v>
      </c>
      <c r="AQ31">
        <f>KC!I27</f>
        <v>5188.41255</v>
      </c>
      <c r="AR31">
        <f>KC!J27</f>
        <v>5180.7977899999996</v>
      </c>
      <c r="AS31">
        <f>KC!K27</f>
        <v>5175.4058199999999</v>
      </c>
      <c r="AT31">
        <f>KC!L27</f>
        <v>5170.0138399999996</v>
      </c>
      <c r="AU31">
        <f>KC!M27</f>
        <v>5164.6218699999999</v>
      </c>
      <c r="AV31">
        <f>KC!N27</f>
        <v>5159.2298899999996</v>
      </c>
      <c r="AW31">
        <f>SR_Levels!E27</f>
        <v>5178.6000000000004</v>
      </c>
      <c r="AX31">
        <f>SR_Levels!F27</f>
        <v>5161.8900000000003</v>
      </c>
      <c r="AY31">
        <f>SR_Levels!G27</f>
        <v>5135.8500000000004</v>
      </c>
      <c r="AZ31">
        <f>SR_Levels!H27</f>
        <v>0</v>
      </c>
      <c r="BA31">
        <f>SR_Levels!I27</f>
        <v>5193.3500000000004</v>
      </c>
      <c r="BB31">
        <f>SR_Levels!J27</f>
        <v>5205.3100000000004</v>
      </c>
      <c r="BC31">
        <f>SR_Levels!K27</f>
        <v>0</v>
      </c>
      <c r="BD31">
        <f>SR_Levels!L27</f>
        <v>0</v>
      </c>
      <c r="BE31">
        <f>ZigZag!E27</f>
        <v>0</v>
      </c>
      <c r="BF31">
        <f>ZigZag!F27</f>
        <v>0</v>
      </c>
      <c r="BG31">
        <f>ZigZag!G27</f>
        <v>5185.3900000000003</v>
      </c>
      <c r="BH31">
        <f>Dual_Tema!E27</f>
        <v>5199.2700000000004</v>
      </c>
      <c r="BI31">
        <f>Dual_Tema!F27</f>
        <v>5192.3999999999996</v>
      </c>
      <c r="BJ31">
        <f>Pinbar!E27</f>
        <v>0</v>
      </c>
      <c r="BK31">
        <f>SSA!E27</f>
        <v>5190.6504800000002</v>
      </c>
      <c r="BL31">
        <f>SSA!F27</f>
        <v>5191.0331299999998</v>
      </c>
    </row>
    <row r="32" spans="1:64" x14ac:dyDescent="0.55000000000000004">
      <c r="A32">
        <f>Validation!A28</f>
        <v>1772032800</v>
      </c>
      <c r="B32" t="str">
        <f>Price!B28</f>
        <v>XAUUSD</v>
      </c>
      <c r="C32" t="str">
        <f>Price!C28</f>
        <v>M5</v>
      </c>
      <c r="D32">
        <f>Price!D28</f>
        <v>5185.46</v>
      </c>
      <c r="E32">
        <f>Price!E28</f>
        <v>5188.92</v>
      </c>
      <c r="F32">
        <f>Price!F28</f>
        <v>5191.3900000000003</v>
      </c>
      <c r="G32">
        <f>Price!G28</f>
        <v>5183.87</v>
      </c>
      <c r="H32">
        <f>Price!H28</f>
        <v>775</v>
      </c>
      <c r="I32">
        <f>Diagonals!E28</f>
        <v>0</v>
      </c>
      <c r="J32">
        <f>Diagonals!F28</f>
        <v>0</v>
      </c>
      <c r="K32">
        <f>Diagonals!G28</f>
        <v>0</v>
      </c>
      <c r="L32">
        <f>Diagonals!H28</f>
        <v>0</v>
      </c>
      <c r="M32">
        <f>Diagonals!I28</f>
        <v>0</v>
      </c>
      <c r="N32">
        <f>Diagonals!J28</f>
        <v>0</v>
      </c>
      <c r="O32">
        <f>Diagonals!K28</f>
        <v>0</v>
      </c>
      <c r="P32">
        <f>Diagonals!L28</f>
        <v>0</v>
      </c>
      <c r="Q32">
        <f>Trendlines!E28</f>
        <v>0</v>
      </c>
      <c r="R32">
        <f>Trendlines!F28</f>
        <v>0</v>
      </c>
      <c r="S32">
        <f>Trendlines!G28</f>
        <v>0</v>
      </c>
      <c r="T32">
        <f>Trendlines!H28</f>
        <v>0</v>
      </c>
      <c r="U32">
        <f>Trendlines!I28</f>
        <v>0</v>
      </c>
      <c r="V32">
        <f>Trendlines!J28</f>
        <v>0</v>
      </c>
      <c r="W32">
        <f>Trendlines!K28</f>
        <v>0</v>
      </c>
      <c r="X32">
        <f>Trendlines!L28</f>
        <v>0</v>
      </c>
      <c r="Y32">
        <f>Tema_Hrma_Smma!E28</f>
        <v>5192.3900000000003</v>
      </c>
      <c r="Z32">
        <f>Tema_Hrma_Smma!F28</f>
        <v>5189.46</v>
      </c>
      <c r="AA32">
        <f>Tema_Hrma_Smma!G28</f>
        <v>5183.6899999999996</v>
      </c>
      <c r="AB32">
        <f>ZScore!H28</f>
        <v>-1</v>
      </c>
      <c r="AC32">
        <f>ZScore!I28</f>
        <v>5.5530000000000003E-2</v>
      </c>
      <c r="AD32">
        <f>ZScore!J28</f>
        <v>3</v>
      </c>
      <c r="AE32">
        <f>HA!E28</f>
        <v>5192.8100000000004</v>
      </c>
      <c r="AF32">
        <f>HA!F28</f>
        <v>5192.8100000000004</v>
      </c>
      <c r="AG32">
        <f>HA!G28</f>
        <v>5183.87</v>
      </c>
      <c r="AH32">
        <f>HA!H28</f>
        <v>5187.41</v>
      </c>
      <c r="AI32">
        <f>HA!I28</f>
        <v>-1</v>
      </c>
      <c r="AJ32">
        <f>HA!J28</f>
        <v>5.4</v>
      </c>
      <c r="AK32">
        <f>HA!K28</f>
        <v>0.76214999999999999</v>
      </c>
      <c r="AL32">
        <f>HA!L28</f>
        <v>-3</v>
      </c>
      <c r="AM32">
        <f>KC!E28</f>
        <v>5210.6642199999997</v>
      </c>
      <c r="AN32">
        <f>KC!F28</f>
        <v>5205.2530500000003</v>
      </c>
      <c r="AO32">
        <f>KC!G28</f>
        <v>5199.8418799999999</v>
      </c>
      <c r="AP32">
        <f>KC!H28</f>
        <v>5194.4307099999996</v>
      </c>
      <c r="AQ32">
        <f>KC!I28</f>
        <v>5189.0195299999996</v>
      </c>
      <c r="AR32">
        <f>KC!J28</f>
        <v>5181.3328600000004</v>
      </c>
      <c r="AS32">
        <f>KC!K28</f>
        <v>5175.9216900000001</v>
      </c>
      <c r="AT32">
        <f>KC!L28</f>
        <v>5170.5105199999998</v>
      </c>
      <c r="AU32">
        <f>KC!M28</f>
        <v>5165.0993399999998</v>
      </c>
      <c r="AV32">
        <f>KC!N28</f>
        <v>5159.6881700000004</v>
      </c>
      <c r="AW32">
        <f>SR_Levels!E28</f>
        <v>5178.6000000000004</v>
      </c>
      <c r="AX32">
        <f>SR_Levels!F28</f>
        <v>5161.8900000000003</v>
      </c>
      <c r="AY32">
        <f>SR_Levels!G28</f>
        <v>5135.8500000000004</v>
      </c>
      <c r="AZ32">
        <f>SR_Levels!H28</f>
        <v>0</v>
      </c>
      <c r="BA32">
        <f>SR_Levels!I28</f>
        <v>5193.3500000000004</v>
      </c>
      <c r="BB32">
        <f>SR_Levels!J28</f>
        <v>5205.3100000000004</v>
      </c>
      <c r="BC32">
        <f>SR_Levels!K28</f>
        <v>0</v>
      </c>
      <c r="BD32">
        <f>SR_Levels!L28</f>
        <v>0</v>
      </c>
      <c r="BE32">
        <f>ZigZag!E28</f>
        <v>0</v>
      </c>
      <c r="BF32">
        <f>ZigZag!F28</f>
        <v>0</v>
      </c>
      <c r="BG32">
        <f>ZigZag!G28</f>
        <v>5185.5</v>
      </c>
      <c r="BH32">
        <f>Dual_Tema!E28</f>
        <v>5196.5600000000004</v>
      </c>
      <c r="BI32">
        <f>Dual_Tema!F28</f>
        <v>5189.6499999999996</v>
      </c>
      <c r="BJ32">
        <f>Pinbar!E28</f>
        <v>0</v>
      </c>
      <c r="BK32">
        <f>SSA!E28</f>
        <v>5188.7870400000002</v>
      </c>
      <c r="BL32">
        <f>SSA!F28</f>
        <v>5189.9100799999997</v>
      </c>
    </row>
    <row r="33" spans="1:64" x14ac:dyDescent="0.55000000000000004">
      <c r="A33">
        <f>Validation!A29</f>
        <v>1772033100</v>
      </c>
      <c r="B33" t="str">
        <f>Price!B29</f>
        <v>XAUUSD</v>
      </c>
      <c r="C33" t="str">
        <f>Price!C29</f>
        <v>M5</v>
      </c>
      <c r="D33">
        <f>Price!D29</f>
        <v>5180.33</v>
      </c>
      <c r="E33">
        <f>Price!E29</f>
        <v>5185.59</v>
      </c>
      <c r="F33">
        <f>Price!F29</f>
        <v>5187.1499999999996</v>
      </c>
      <c r="G33">
        <f>Price!G29</f>
        <v>5174.1000000000004</v>
      </c>
      <c r="H33">
        <f>Price!H29</f>
        <v>837</v>
      </c>
      <c r="I33">
        <f>Diagonals!E29</f>
        <v>0</v>
      </c>
      <c r="J33">
        <f>Diagonals!F29</f>
        <v>0</v>
      </c>
      <c r="K33">
        <f>Diagonals!G29</f>
        <v>0</v>
      </c>
      <c r="L33">
        <f>Diagonals!H29</f>
        <v>0</v>
      </c>
      <c r="M33">
        <f>Diagonals!I29</f>
        <v>0</v>
      </c>
      <c r="N33">
        <f>Diagonals!J29</f>
        <v>0</v>
      </c>
      <c r="O33">
        <f>Diagonals!K29</f>
        <v>0</v>
      </c>
      <c r="P33">
        <f>Diagonals!L29</f>
        <v>0</v>
      </c>
      <c r="Q33">
        <f>Trendlines!E29</f>
        <v>0</v>
      </c>
      <c r="R33">
        <f>Trendlines!F29</f>
        <v>0</v>
      </c>
      <c r="S33">
        <f>Trendlines!G29</f>
        <v>0</v>
      </c>
      <c r="T33">
        <f>Trendlines!H29</f>
        <v>0</v>
      </c>
      <c r="U33">
        <f>Trendlines!I29</f>
        <v>0</v>
      </c>
      <c r="V33">
        <f>Trendlines!J29</f>
        <v>0</v>
      </c>
      <c r="W33">
        <f>Trendlines!K29</f>
        <v>0</v>
      </c>
      <c r="X33">
        <f>Trendlines!L29</f>
        <v>0</v>
      </c>
      <c r="Y33">
        <f>Tema_Hrma_Smma!E29</f>
        <v>5187.25</v>
      </c>
      <c r="Z33">
        <f>Tema_Hrma_Smma!F29</f>
        <v>5188.92</v>
      </c>
      <c r="AA33">
        <f>Tema_Hrma_Smma!G29</f>
        <v>5183.6899999999996</v>
      </c>
      <c r="AB33">
        <f>ZScore!H29</f>
        <v>-1</v>
      </c>
      <c r="AC33">
        <f>ZScore!I29</f>
        <v>0.66437000000000002</v>
      </c>
      <c r="AD33">
        <f>ZScore!J29</f>
        <v>3</v>
      </c>
      <c r="AE33">
        <f>HA!E29</f>
        <v>5190.1099999999997</v>
      </c>
      <c r="AF33">
        <f>HA!F29</f>
        <v>5190.1099999999997</v>
      </c>
      <c r="AG33">
        <f>HA!G29</f>
        <v>5174.1000000000004</v>
      </c>
      <c r="AH33">
        <f>HA!H29</f>
        <v>5181.79</v>
      </c>
      <c r="AI33">
        <f>HA!I29</f>
        <v>-1</v>
      </c>
      <c r="AJ33">
        <f>HA!J29</f>
        <v>8.32</v>
      </c>
      <c r="AK33">
        <f>HA!K29</f>
        <v>1.77739</v>
      </c>
      <c r="AL33">
        <f>HA!L29</f>
        <v>-4</v>
      </c>
      <c r="AM33">
        <f>KC!E29</f>
        <v>5211.1597400000001</v>
      </c>
      <c r="AN33">
        <f>KC!F29</f>
        <v>5205.7235700000001</v>
      </c>
      <c r="AO33">
        <f>KC!G29</f>
        <v>5200.2873900000004</v>
      </c>
      <c r="AP33">
        <f>KC!H29</f>
        <v>5194.8512199999996</v>
      </c>
      <c r="AQ33">
        <f>KC!I29</f>
        <v>5189.4150499999996</v>
      </c>
      <c r="AR33">
        <f>KC!J29</f>
        <v>5181.5286400000005</v>
      </c>
      <c r="AS33">
        <f>KC!K29</f>
        <v>5176.0924699999996</v>
      </c>
      <c r="AT33">
        <f>KC!L29</f>
        <v>5170.6562899999999</v>
      </c>
      <c r="AU33">
        <f>KC!M29</f>
        <v>5165.22012</v>
      </c>
      <c r="AV33">
        <f>KC!N29</f>
        <v>5159.78395</v>
      </c>
      <c r="AW33">
        <f>SR_Levels!E29</f>
        <v>5178.6000000000004</v>
      </c>
      <c r="AX33">
        <f>SR_Levels!F29</f>
        <v>5161.8900000000003</v>
      </c>
      <c r="AY33">
        <f>SR_Levels!G29</f>
        <v>5135.8500000000004</v>
      </c>
      <c r="AZ33">
        <f>SR_Levels!H29</f>
        <v>0</v>
      </c>
      <c r="BA33">
        <f>SR_Levels!I29</f>
        <v>5193.3500000000004</v>
      </c>
      <c r="BB33">
        <f>SR_Levels!J29</f>
        <v>5205.3100000000004</v>
      </c>
      <c r="BC33">
        <f>SR_Levels!K29</f>
        <v>0</v>
      </c>
      <c r="BD33">
        <f>SR_Levels!L29</f>
        <v>0</v>
      </c>
      <c r="BE33">
        <f>ZigZag!E29</f>
        <v>0</v>
      </c>
      <c r="BF33">
        <f>ZigZag!F29</f>
        <v>0</v>
      </c>
      <c r="BG33">
        <f>ZigZag!G29</f>
        <v>5185.1400000000003</v>
      </c>
      <c r="BH33">
        <f>Dual_Tema!E29</f>
        <v>5192.6000000000004</v>
      </c>
      <c r="BI33">
        <f>Dual_Tema!F29</f>
        <v>5182.92</v>
      </c>
      <c r="BJ33">
        <f>Pinbar!E29</f>
        <v>0</v>
      </c>
      <c r="BK33">
        <f>SSA!E29</f>
        <v>5187.24899</v>
      </c>
      <c r="BL33">
        <f>SSA!F29</f>
        <v>5188.5795399999997</v>
      </c>
    </row>
    <row r="34" spans="1:64" x14ac:dyDescent="0.55000000000000004">
      <c r="A34">
        <f>Validation!A30</f>
        <v>1772033400</v>
      </c>
      <c r="B34" t="str">
        <f>Price!B30</f>
        <v>XAUUSD</v>
      </c>
      <c r="C34" t="str">
        <f>Price!C30</f>
        <v>M5</v>
      </c>
      <c r="D34">
        <f>Price!D30</f>
        <v>5181.68</v>
      </c>
      <c r="E34">
        <f>Price!E30</f>
        <v>5179.38</v>
      </c>
      <c r="F34">
        <f>Price!F30</f>
        <v>5182.93</v>
      </c>
      <c r="G34">
        <f>Price!G30</f>
        <v>5172.47</v>
      </c>
      <c r="H34">
        <f>Price!H30</f>
        <v>843</v>
      </c>
      <c r="I34">
        <f>Diagonals!E30</f>
        <v>0</v>
      </c>
      <c r="J34">
        <f>Diagonals!F30</f>
        <v>0</v>
      </c>
      <c r="K34">
        <f>Diagonals!G30</f>
        <v>0</v>
      </c>
      <c r="L34">
        <f>Diagonals!H30</f>
        <v>0</v>
      </c>
      <c r="M34">
        <f>Diagonals!I30</f>
        <v>0</v>
      </c>
      <c r="N34">
        <f>Diagonals!J30</f>
        <v>0</v>
      </c>
      <c r="O34">
        <f>Diagonals!K30</f>
        <v>0</v>
      </c>
      <c r="P34">
        <f>Diagonals!L30</f>
        <v>0</v>
      </c>
      <c r="Q34">
        <f>Trendlines!E30</f>
        <v>0</v>
      </c>
      <c r="R34">
        <f>Trendlines!F30</f>
        <v>0</v>
      </c>
      <c r="S34">
        <f>Trendlines!G30</f>
        <v>0</v>
      </c>
      <c r="T34">
        <f>Trendlines!H30</f>
        <v>0</v>
      </c>
      <c r="U34">
        <f>Trendlines!I30</f>
        <v>0</v>
      </c>
      <c r="V34">
        <f>Trendlines!J30</f>
        <v>0</v>
      </c>
      <c r="W34">
        <f>Trendlines!K30</f>
        <v>0</v>
      </c>
      <c r="X34">
        <f>Trendlines!L30</f>
        <v>0</v>
      </c>
      <c r="Y34">
        <f>Tema_Hrma_Smma!E30</f>
        <v>5183.16</v>
      </c>
      <c r="Z34">
        <f>Tema_Hrma_Smma!F30</f>
        <v>5187.6499999999996</v>
      </c>
      <c r="AA34">
        <f>Tema_Hrma_Smma!G30</f>
        <v>5183.58</v>
      </c>
      <c r="AB34">
        <f>ZScore!H30</f>
        <v>1</v>
      </c>
      <c r="AC34">
        <f>ZScore!I30</f>
        <v>0.33435999999999999</v>
      </c>
      <c r="AD34">
        <f>ZScore!J30</f>
        <v>0</v>
      </c>
      <c r="AE34">
        <f>HA!E30</f>
        <v>5185.95</v>
      </c>
      <c r="AF34">
        <f>HA!F30</f>
        <v>5185.95</v>
      </c>
      <c r="AG34">
        <f>HA!G30</f>
        <v>5172.47</v>
      </c>
      <c r="AH34">
        <f>HA!H30</f>
        <v>5179.12</v>
      </c>
      <c r="AI34">
        <f>HA!I30</f>
        <v>-1</v>
      </c>
      <c r="AJ34">
        <f>HA!J30</f>
        <v>6.84</v>
      </c>
      <c r="AK34">
        <f>HA!K30</f>
        <v>1.2505299999999999</v>
      </c>
      <c r="AL34">
        <f>HA!L30</f>
        <v>-5</v>
      </c>
      <c r="AM34">
        <f>KC!E30</f>
        <v>5211.3589499999998</v>
      </c>
      <c r="AN34">
        <f>KC!F30</f>
        <v>5205.9059299999999</v>
      </c>
      <c r="AO34">
        <f>KC!G30</f>
        <v>5200.4529000000002</v>
      </c>
      <c r="AP34">
        <f>KC!H30</f>
        <v>5194.9998800000003</v>
      </c>
      <c r="AQ34">
        <f>KC!I30</f>
        <v>5189.5468499999997</v>
      </c>
      <c r="AR34">
        <f>KC!J30</f>
        <v>5181.4420200000004</v>
      </c>
      <c r="AS34">
        <f>KC!K30</f>
        <v>5175.9889999999996</v>
      </c>
      <c r="AT34">
        <f>KC!L30</f>
        <v>5170.5359699999999</v>
      </c>
      <c r="AU34">
        <f>KC!M30</f>
        <v>5165.08295</v>
      </c>
      <c r="AV34">
        <f>KC!N30</f>
        <v>5159.6299200000003</v>
      </c>
      <c r="AW34">
        <f>SR_Levels!E30</f>
        <v>5178.6000000000004</v>
      </c>
      <c r="AX34">
        <f>SR_Levels!F30</f>
        <v>5161.8900000000003</v>
      </c>
      <c r="AY34">
        <f>SR_Levels!G30</f>
        <v>5135.8500000000004</v>
      </c>
      <c r="AZ34">
        <f>SR_Levels!H30</f>
        <v>0</v>
      </c>
      <c r="BA34">
        <f>SR_Levels!I30</f>
        <v>5193.3500000000004</v>
      </c>
      <c r="BB34">
        <f>SR_Levels!J30</f>
        <v>5205.3100000000004</v>
      </c>
      <c r="BC34">
        <f>SR_Levels!K30</f>
        <v>0</v>
      </c>
      <c r="BD34">
        <f>SR_Levels!L30</f>
        <v>0</v>
      </c>
      <c r="BE34">
        <f>ZigZag!E30</f>
        <v>0</v>
      </c>
      <c r="BF34">
        <f>ZigZag!F30</f>
        <v>0</v>
      </c>
      <c r="BG34">
        <f>ZigZag!G30</f>
        <v>5184.71</v>
      </c>
      <c r="BH34">
        <f>Dual_Tema!E30</f>
        <v>5187.93</v>
      </c>
      <c r="BI34">
        <f>Dual_Tema!F30</f>
        <v>5177.74</v>
      </c>
      <c r="BJ34">
        <f>Pinbar!E30</f>
        <v>0</v>
      </c>
      <c r="BK34">
        <f>SSA!E30</f>
        <v>5186.6166400000002</v>
      </c>
      <c r="BL34">
        <f>SSA!F30</f>
        <v>5187.5980900000004</v>
      </c>
    </row>
    <row r="35" spans="1:64" x14ac:dyDescent="0.55000000000000004">
      <c r="A35">
        <f>Validation!A31</f>
        <v>1772033700</v>
      </c>
      <c r="B35" t="str">
        <f>Price!B31</f>
        <v>XAUUSD</v>
      </c>
      <c r="C35" t="str">
        <f>Price!C31</f>
        <v>M5</v>
      </c>
      <c r="D35">
        <f>Price!D31</f>
        <v>5187.95</v>
      </c>
      <c r="E35">
        <f>Price!E31</f>
        <v>5181.46</v>
      </c>
      <c r="F35">
        <f>Price!F31</f>
        <v>5189.5</v>
      </c>
      <c r="G35">
        <f>Price!G31</f>
        <v>5181.18</v>
      </c>
      <c r="H35">
        <f>Price!H31</f>
        <v>751</v>
      </c>
      <c r="I35">
        <f>Diagonals!E31</f>
        <v>0</v>
      </c>
      <c r="J35">
        <f>Diagonals!F31</f>
        <v>0</v>
      </c>
      <c r="K35">
        <f>Diagonals!G31</f>
        <v>0</v>
      </c>
      <c r="L35">
        <f>Diagonals!H31</f>
        <v>0</v>
      </c>
      <c r="M35">
        <f>Diagonals!I31</f>
        <v>0</v>
      </c>
      <c r="N35">
        <f>Diagonals!J31</f>
        <v>0</v>
      </c>
      <c r="O35">
        <f>Diagonals!K31</f>
        <v>0</v>
      </c>
      <c r="P35">
        <f>Diagonals!L31</f>
        <v>0</v>
      </c>
      <c r="Q35">
        <f>Trendlines!E31</f>
        <v>0</v>
      </c>
      <c r="R35">
        <f>Trendlines!F31</f>
        <v>0</v>
      </c>
      <c r="S35">
        <f>Trendlines!G31</f>
        <v>0</v>
      </c>
      <c r="T35">
        <f>Trendlines!H31</f>
        <v>0</v>
      </c>
      <c r="U35">
        <f>Trendlines!I31</f>
        <v>0</v>
      </c>
      <c r="V35">
        <f>Trendlines!J31</f>
        <v>0</v>
      </c>
      <c r="W35">
        <f>Trendlines!K31</f>
        <v>0</v>
      </c>
      <c r="X35">
        <f>Trendlines!L31</f>
        <v>0</v>
      </c>
      <c r="Y35">
        <f>Tema_Hrma_Smma!E31</f>
        <v>5184.09</v>
      </c>
      <c r="Z35">
        <f>Tema_Hrma_Smma!F31</f>
        <v>5186.95</v>
      </c>
      <c r="AA35">
        <f>Tema_Hrma_Smma!G31</f>
        <v>5183.55</v>
      </c>
      <c r="AB35">
        <f>ZScore!H31</f>
        <v>1</v>
      </c>
      <c r="AC35">
        <f>ZScore!I31</f>
        <v>1.0927800000000001</v>
      </c>
      <c r="AD35">
        <f>ZScore!J31</f>
        <v>0</v>
      </c>
      <c r="AE35">
        <f>HA!E31</f>
        <v>5182.53</v>
      </c>
      <c r="AF35">
        <f>HA!F31</f>
        <v>5189.5</v>
      </c>
      <c r="AG35">
        <f>HA!G31</f>
        <v>5181.18</v>
      </c>
      <c r="AH35">
        <f>HA!H31</f>
        <v>5185.0200000000004</v>
      </c>
      <c r="AI35">
        <f>HA!I31</f>
        <v>1</v>
      </c>
      <c r="AJ35">
        <f>HA!J31</f>
        <v>2.4900000000000002</v>
      </c>
      <c r="AK35">
        <f>HA!K31</f>
        <v>-0.26140999999999998</v>
      </c>
      <c r="AL35">
        <f>HA!L31</f>
        <v>1</v>
      </c>
      <c r="AM35">
        <f>KC!E31</f>
        <v>5211.5677699999997</v>
      </c>
      <c r="AN35">
        <f>KC!F31</f>
        <v>5206.0906100000002</v>
      </c>
      <c r="AO35">
        <f>KC!G31</f>
        <v>5200.6134499999998</v>
      </c>
      <c r="AP35">
        <f>KC!H31</f>
        <v>5195.1362900000004</v>
      </c>
      <c r="AQ35">
        <f>KC!I31</f>
        <v>5189.65913</v>
      </c>
      <c r="AR35">
        <f>KC!J31</f>
        <v>5181.3822300000002</v>
      </c>
      <c r="AS35">
        <f>KC!K31</f>
        <v>5175.9050699999998</v>
      </c>
      <c r="AT35">
        <f>KC!L31</f>
        <v>5170.4279100000003</v>
      </c>
      <c r="AU35">
        <f>KC!M31</f>
        <v>5164.95075</v>
      </c>
      <c r="AV35">
        <f>KC!N31</f>
        <v>5159.4735899999996</v>
      </c>
      <c r="AW35">
        <f>SR_Levels!E31</f>
        <v>5178.6000000000004</v>
      </c>
      <c r="AX35">
        <f>SR_Levels!F31</f>
        <v>5161.8900000000003</v>
      </c>
      <c r="AY35">
        <f>SR_Levels!G31</f>
        <v>5135.8500000000004</v>
      </c>
      <c r="AZ35">
        <f>SR_Levels!H31</f>
        <v>0</v>
      </c>
      <c r="BA35">
        <f>SR_Levels!I31</f>
        <v>5193.3500000000004</v>
      </c>
      <c r="BB35">
        <f>SR_Levels!J31</f>
        <v>5205.3100000000004</v>
      </c>
      <c r="BC35">
        <f>SR_Levels!K31</f>
        <v>0</v>
      </c>
      <c r="BD35">
        <f>SR_Levels!L31</f>
        <v>0</v>
      </c>
      <c r="BE35">
        <f>ZigZag!E31</f>
        <v>0</v>
      </c>
      <c r="BF35">
        <f>ZigZag!F31</f>
        <v>0</v>
      </c>
      <c r="BG35">
        <f>ZigZag!G31</f>
        <v>5184.8100000000004</v>
      </c>
      <c r="BH35">
        <f>Dual_Tema!E31</f>
        <v>5188.16</v>
      </c>
      <c r="BI35">
        <f>Dual_Tema!F31</f>
        <v>5178.7299999999996</v>
      </c>
      <c r="BJ35">
        <f>Pinbar!E31</f>
        <v>0</v>
      </c>
      <c r="BK35">
        <f>SSA!E31</f>
        <v>5187.0532800000001</v>
      </c>
      <c r="BL35">
        <f>SSA!F31</f>
        <v>5187.3256899999997</v>
      </c>
    </row>
    <row r="36" spans="1:64" x14ac:dyDescent="0.55000000000000004">
      <c r="A36">
        <f>Validation!A32</f>
        <v>1772034000</v>
      </c>
      <c r="B36" t="str">
        <f>Price!B32</f>
        <v>XAUUSD</v>
      </c>
      <c r="C36" t="str">
        <f>Price!C32</f>
        <v>M5</v>
      </c>
      <c r="D36">
        <f>Price!D32</f>
        <v>5191</v>
      </c>
      <c r="E36">
        <f>Price!E32</f>
        <v>5187.96</v>
      </c>
      <c r="F36">
        <f>Price!F32</f>
        <v>5193.07</v>
      </c>
      <c r="G36">
        <f>Price!G32</f>
        <v>5186.8599999999997</v>
      </c>
      <c r="H36">
        <f>Price!H32</f>
        <v>730</v>
      </c>
      <c r="I36">
        <f>Diagonals!E32</f>
        <v>0</v>
      </c>
      <c r="J36">
        <f>Diagonals!F32</f>
        <v>0</v>
      </c>
      <c r="K36">
        <f>Diagonals!G32</f>
        <v>0</v>
      </c>
      <c r="L36">
        <f>Diagonals!H32</f>
        <v>0</v>
      </c>
      <c r="M36">
        <f>Diagonals!I32</f>
        <v>0</v>
      </c>
      <c r="N36">
        <f>Diagonals!J32</f>
        <v>0</v>
      </c>
      <c r="O36">
        <f>Diagonals!K32</f>
        <v>0</v>
      </c>
      <c r="P36">
        <f>Diagonals!L32</f>
        <v>0</v>
      </c>
      <c r="Q36">
        <f>Trendlines!E32</f>
        <v>0</v>
      </c>
      <c r="R36">
        <f>Trendlines!F32</f>
        <v>0</v>
      </c>
      <c r="S36">
        <f>Trendlines!G32</f>
        <v>0</v>
      </c>
      <c r="T36">
        <f>Trendlines!H32</f>
        <v>0</v>
      </c>
      <c r="U36">
        <f>Trendlines!I32</f>
        <v>0</v>
      </c>
      <c r="V36">
        <f>Trendlines!J32</f>
        <v>0</v>
      </c>
      <c r="W36">
        <f>Trendlines!K32</f>
        <v>0</v>
      </c>
      <c r="X36">
        <f>Trendlines!L32</f>
        <v>0</v>
      </c>
      <c r="Y36">
        <f>Tema_Hrma_Smma!E32</f>
        <v>5186.75</v>
      </c>
      <c r="Z36">
        <f>Tema_Hrma_Smma!F32</f>
        <v>5187.04</v>
      </c>
      <c r="AA36">
        <f>Tema_Hrma_Smma!G32</f>
        <v>5183.68</v>
      </c>
      <c r="AB36">
        <f>ZScore!H32</f>
        <v>1</v>
      </c>
      <c r="AC36">
        <f>ZScore!I32</f>
        <v>8.2659999999999997E-2</v>
      </c>
      <c r="AD36">
        <f>ZScore!J32</f>
        <v>0</v>
      </c>
      <c r="AE36">
        <f>HA!E32</f>
        <v>5183.78</v>
      </c>
      <c r="AF36">
        <f>HA!F32</f>
        <v>5193.07</v>
      </c>
      <c r="AG36">
        <f>HA!G32</f>
        <v>5183.78</v>
      </c>
      <c r="AH36">
        <f>HA!H32</f>
        <v>5189.72</v>
      </c>
      <c r="AI36">
        <f>HA!I32</f>
        <v>1</v>
      </c>
      <c r="AJ36">
        <f>HA!J32</f>
        <v>5.94</v>
      </c>
      <c r="AK36">
        <f>HA!K32</f>
        <v>0.99685999999999997</v>
      </c>
      <c r="AL36">
        <f>HA!L32</f>
        <v>2</v>
      </c>
      <c r="AM36">
        <f>KC!E32</f>
        <v>5211.75173</v>
      </c>
      <c r="AN36">
        <f>KC!F32</f>
        <v>5206.27531</v>
      </c>
      <c r="AO36">
        <f>KC!G32</f>
        <v>5200.79889</v>
      </c>
      <c r="AP36">
        <f>KC!H32</f>
        <v>5195.3224700000001</v>
      </c>
      <c r="AQ36">
        <f>KC!I32</f>
        <v>5189.8460500000001</v>
      </c>
      <c r="AR36">
        <f>KC!J32</f>
        <v>5181.48711</v>
      </c>
      <c r="AS36">
        <f>KC!K32</f>
        <v>5176.0106900000001</v>
      </c>
      <c r="AT36">
        <f>KC!L32</f>
        <v>5170.5342700000001</v>
      </c>
      <c r="AU36">
        <f>KC!M32</f>
        <v>5165.0578500000001</v>
      </c>
      <c r="AV36">
        <f>KC!N32</f>
        <v>5159.5814300000002</v>
      </c>
      <c r="AW36">
        <f>SR_Levels!E32</f>
        <v>5178.6000000000004</v>
      </c>
      <c r="AX36">
        <f>SR_Levels!F32</f>
        <v>5161.8900000000003</v>
      </c>
      <c r="AY36">
        <f>SR_Levels!G32</f>
        <v>5135.8500000000004</v>
      </c>
      <c r="AZ36">
        <f>SR_Levels!H32</f>
        <v>0</v>
      </c>
      <c r="BA36">
        <f>SR_Levels!I32</f>
        <v>5193.3500000000004</v>
      </c>
      <c r="BB36">
        <f>SR_Levels!J32</f>
        <v>5205.3100000000004</v>
      </c>
      <c r="BC36">
        <f>SR_Levels!K32</f>
        <v>0</v>
      </c>
      <c r="BD36">
        <f>SR_Levels!L32</f>
        <v>0</v>
      </c>
      <c r="BE36">
        <f>ZigZag!E32</f>
        <v>0</v>
      </c>
      <c r="BF36">
        <f>ZigZag!F32</f>
        <v>0</v>
      </c>
      <c r="BG36">
        <f>ZigZag!G32</f>
        <v>5185.21</v>
      </c>
      <c r="BH36">
        <f>Dual_Tema!E32</f>
        <v>5190.12</v>
      </c>
      <c r="BI36">
        <f>Dual_Tema!F32</f>
        <v>5182.22</v>
      </c>
      <c r="BJ36">
        <f>Pinbar!E32</f>
        <v>0</v>
      </c>
      <c r="BK36">
        <f>SSA!E32</f>
        <v>5188.3374100000001</v>
      </c>
      <c r="BL36">
        <f>SSA!F32</f>
        <v>5187.8315499999999</v>
      </c>
    </row>
    <row r="37" spans="1:64" x14ac:dyDescent="0.55000000000000004">
      <c r="A37">
        <f>Validation!A33</f>
        <v>1772034300</v>
      </c>
      <c r="B37" t="str">
        <f>Price!B33</f>
        <v>XAUUSD</v>
      </c>
      <c r="C37" t="str">
        <f>Price!C33</f>
        <v>M5</v>
      </c>
      <c r="D37">
        <f>Price!D33</f>
        <v>5197.8999999999996</v>
      </c>
      <c r="E37">
        <f>Price!E33</f>
        <v>5191</v>
      </c>
      <c r="F37">
        <f>Price!F33</f>
        <v>5198.34</v>
      </c>
      <c r="G37">
        <f>Price!G33</f>
        <v>5186.76</v>
      </c>
      <c r="H37">
        <f>Price!H33</f>
        <v>761</v>
      </c>
      <c r="I37">
        <f>Diagonals!E33</f>
        <v>0</v>
      </c>
      <c r="J37">
        <f>Diagonals!F33</f>
        <v>0</v>
      </c>
      <c r="K37">
        <f>Diagonals!G33</f>
        <v>0</v>
      </c>
      <c r="L37">
        <f>Diagonals!H33</f>
        <v>0</v>
      </c>
      <c r="M37">
        <f>Diagonals!I33</f>
        <v>0</v>
      </c>
      <c r="N37">
        <f>Diagonals!J33</f>
        <v>0</v>
      </c>
      <c r="O37">
        <f>Diagonals!K33</f>
        <v>0</v>
      </c>
      <c r="P37">
        <f>Diagonals!L33</f>
        <v>0</v>
      </c>
      <c r="Q37">
        <f>Trendlines!E33</f>
        <v>0</v>
      </c>
      <c r="R37">
        <f>Trendlines!F33</f>
        <v>0</v>
      </c>
      <c r="S37">
        <f>Trendlines!G33</f>
        <v>0</v>
      </c>
      <c r="T37">
        <f>Trendlines!H33</f>
        <v>0</v>
      </c>
      <c r="U37">
        <f>Trendlines!I33</f>
        <v>0</v>
      </c>
      <c r="V37">
        <f>Trendlines!J33</f>
        <v>0</v>
      </c>
      <c r="W37">
        <f>Trendlines!K33</f>
        <v>0</v>
      </c>
      <c r="X37">
        <f>Trendlines!L33</f>
        <v>0</v>
      </c>
      <c r="Y37">
        <f>Tema_Hrma_Smma!E33</f>
        <v>5190.43</v>
      </c>
      <c r="Z37">
        <f>Tema_Hrma_Smma!F33</f>
        <v>5187.95</v>
      </c>
      <c r="AA37">
        <f>Tema_Hrma_Smma!G33</f>
        <v>5183.92</v>
      </c>
      <c r="AB37">
        <f>ZScore!H33</f>
        <v>1</v>
      </c>
      <c r="AC37">
        <f>ZScore!I33</f>
        <v>1.2282999999999999</v>
      </c>
      <c r="AD37">
        <f>ZScore!J33</f>
        <v>0</v>
      </c>
      <c r="AE37">
        <f>HA!E33</f>
        <v>5186.75</v>
      </c>
      <c r="AF37">
        <f>HA!F33</f>
        <v>5198.34</v>
      </c>
      <c r="AG37">
        <f>HA!G33</f>
        <v>5186.75</v>
      </c>
      <c r="AH37">
        <f>HA!H33</f>
        <v>5193.5</v>
      </c>
      <c r="AI37">
        <f>HA!I33</f>
        <v>1</v>
      </c>
      <c r="AJ37">
        <f>HA!J33</f>
        <v>6.75</v>
      </c>
      <c r="AK37">
        <f>HA!K33</f>
        <v>1.28922</v>
      </c>
      <c r="AL37">
        <f>HA!L33</f>
        <v>3</v>
      </c>
      <c r="AM37">
        <f>KC!E33</f>
        <v>5212.27736</v>
      </c>
      <c r="AN37">
        <f>KC!F33</f>
        <v>5206.76181</v>
      </c>
      <c r="AO37">
        <f>KC!G33</f>
        <v>5201.2462500000001</v>
      </c>
      <c r="AP37">
        <f>KC!H33</f>
        <v>5195.7306900000003</v>
      </c>
      <c r="AQ37">
        <f>KC!I33</f>
        <v>5190.2151400000002</v>
      </c>
      <c r="AR37">
        <f>KC!J33</f>
        <v>5181.7019700000001</v>
      </c>
      <c r="AS37">
        <f>KC!K33</f>
        <v>5176.1864100000003</v>
      </c>
      <c r="AT37">
        <f>KC!L33</f>
        <v>5170.6708600000002</v>
      </c>
      <c r="AU37">
        <f>KC!M33</f>
        <v>5165.1553000000004</v>
      </c>
      <c r="AV37">
        <f>KC!N33</f>
        <v>5159.6397500000003</v>
      </c>
      <c r="AW37">
        <f>SR_Levels!E33</f>
        <v>5193.3500000000004</v>
      </c>
      <c r="AX37">
        <f>SR_Levels!F33</f>
        <v>5178.6000000000004</v>
      </c>
      <c r="AY37">
        <f>SR_Levels!G33</f>
        <v>5161.8900000000003</v>
      </c>
      <c r="AZ37">
        <f>SR_Levels!H33</f>
        <v>5135.8500000000004</v>
      </c>
      <c r="BA37">
        <f>SR_Levels!I33</f>
        <v>5205.3100000000004</v>
      </c>
      <c r="BB37">
        <f>SR_Levels!J33</f>
        <v>0</v>
      </c>
      <c r="BC37">
        <f>SR_Levels!K33</f>
        <v>0</v>
      </c>
      <c r="BD37">
        <f>SR_Levels!L33</f>
        <v>0</v>
      </c>
      <c r="BE37">
        <f>ZigZag!E33</f>
        <v>0</v>
      </c>
      <c r="BF37">
        <f>ZigZag!F33</f>
        <v>0</v>
      </c>
      <c r="BG37">
        <f>ZigZag!G33</f>
        <v>5185.8599999999997</v>
      </c>
      <c r="BH37">
        <f>Dual_Tema!E33</f>
        <v>5193.9799999999996</v>
      </c>
      <c r="BI37">
        <f>Dual_Tema!F33</f>
        <v>5184.4399999999996</v>
      </c>
      <c r="BJ37">
        <f>Pinbar!E33</f>
        <v>0</v>
      </c>
      <c r="BK37">
        <f>SSA!E33</f>
        <v>5190.1557199999997</v>
      </c>
      <c r="BL37">
        <f>SSA!F33</f>
        <v>5188.9936399999997</v>
      </c>
    </row>
    <row r="38" spans="1:64" x14ac:dyDescent="0.55000000000000004">
      <c r="A38">
        <f>Validation!A34</f>
        <v>1772034600</v>
      </c>
      <c r="B38" t="str">
        <f>Price!B34</f>
        <v>XAUUSD</v>
      </c>
      <c r="C38" t="str">
        <f>Price!C34</f>
        <v>M5</v>
      </c>
      <c r="D38">
        <f>Price!D34</f>
        <v>5195.4799999999996</v>
      </c>
      <c r="E38">
        <f>Price!E34</f>
        <v>5197.8599999999997</v>
      </c>
      <c r="F38">
        <f>Price!F34</f>
        <v>5198</v>
      </c>
      <c r="G38">
        <f>Price!G34</f>
        <v>5192.68</v>
      </c>
      <c r="H38">
        <f>Price!H34</f>
        <v>693</v>
      </c>
      <c r="I38">
        <f>Diagonals!E34</f>
        <v>0</v>
      </c>
      <c r="J38">
        <f>Diagonals!F34</f>
        <v>0</v>
      </c>
      <c r="K38">
        <f>Diagonals!G34</f>
        <v>0</v>
      </c>
      <c r="L38">
        <f>Diagonals!H34</f>
        <v>0</v>
      </c>
      <c r="M38">
        <f>Diagonals!I34</f>
        <v>0</v>
      </c>
      <c r="N38">
        <f>Diagonals!J34</f>
        <v>0</v>
      </c>
      <c r="O38">
        <f>Diagonals!K34</f>
        <v>0</v>
      </c>
      <c r="P38">
        <f>Diagonals!L34</f>
        <v>0</v>
      </c>
      <c r="Q38">
        <f>Trendlines!E34</f>
        <v>0</v>
      </c>
      <c r="R38">
        <f>Trendlines!F34</f>
        <v>0</v>
      </c>
      <c r="S38">
        <f>Trendlines!G34</f>
        <v>0</v>
      </c>
      <c r="T38">
        <f>Trendlines!H34</f>
        <v>0</v>
      </c>
      <c r="U38">
        <f>Trendlines!I34</f>
        <v>0</v>
      </c>
      <c r="V38">
        <f>Trendlines!J34</f>
        <v>0</v>
      </c>
      <c r="W38">
        <f>Trendlines!K34</f>
        <v>0</v>
      </c>
      <c r="X38">
        <f>Trendlines!L34</f>
        <v>0</v>
      </c>
      <c r="Y38">
        <f>Tema_Hrma_Smma!E34</f>
        <v>5193.26</v>
      </c>
      <c r="Z38">
        <f>Tema_Hrma_Smma!F34</f>
        <v>5189.28</v>
      </c>
      <c r="AA38">
        <f>Tema_Hrma_Smma!G34</f>
        <v>5184.2299999999996</v>
      </c>
      <c r="AB38">
        <f>ZScore!H34</f>
        <v>-1</v>
      </c>
      <c r="AC38">
        <f>ZScore!I34</f>
        <v>0.31186000000000003</v>
      </c>
      <c r="AD38">
        <f>ZScore!J34</f>
        <v>3</v>
      </c>
      <c r="AE38">
        <f>HA!E34</f>
        <v>5190.13</v>
      </c>
      <c r="AF38">
        <f>HA!F34</f>
        <v>5198</v>
      </c>
      <c r="AG38">
        <f>HA!G34</f>
        <v>5190.13</v>
      </c>
      <c r="AH38">
        <f>HA!H34</f>
        <v>5196.01</v>
      </c>
      <c r="AI38">
        <f>HA!I34</f>
        <v>1</v>
      </c>
      <c r="AJ38">
        <f>HA!J34</f>
        <v>5.88</v>
      </c>
      <c r="AK38">
        <f>HA!K34</f>
        <v>0.96677000000000002</v>
      </c>
      <c r="AL38">
        <f>HA!L34</f>
        <v>4</v>
      </c>
      <c r="AM38">
        <f>KC!E34</f>
        <v>5212.7414399999998</v>
      </c>
      <c r="AN38">
        <f>KC!F34</f>
        <v>5207.2297099999996</v>
      </c>
      <c r="AO38">
        <f>KC!G34</f>
        <v>5201.7179900000001</v>
      </c>
      <c r="AP38">
        <f>KC!H34</f>
        <v>5196.2062599999999</v>
      </c>
      <c r="AQ38">
        <f>KC!I34</f>
        <v>5190.6945299999998</v>
      </c>
      <c r="AR38">
        <f>KC!J34</f>
        <v>5182.1400100000001</v>
      </c>
      <c r="AS38">
        <f>KC!K34</f>
        <v>5176.6282799999999</v>
      </c>
      <c r="AT38">
        <f>KC!L34</f>
        <v>5171.1165499999997</v>
      </c>
      <c r="AU38">
        <f>KC!M34</f>
        <v>5165.6048199999996</v>
      </c>
      <c r="AV38">
        <f>KC!N34</f>
        <v>5160.0930900000003</v>
      </c>
      <c r="AW38">
        <f>SR_Levels!E34</f>
        <v>5193.3500000000004</v>
      </c>
      <c r="AX38">
        <f>SR_Levels!F34</f>
        <v>5178.6000000000004</v>
      </c>
      <c r="AY38">
        <f>SR_Levels!G34</f>
        <v>5161.8900000000003</v>
      </c>
      <c r="AZ38">
        <f>SR_Levels!H34</f>
        <v>5135.8500000000004</v>
      </c>
      <c r="BA38">
        <f>SR_Levels!I34</f>
        <v>5205.3100000000004</v>
      </c>
      <c r="BB38">
        <f>SR_Levels!J34</f>
        <v>0</v>
      </c>
      <c r="BC38">
        <f>SR_Levels!K34</f>
        <v>0</v>
      </c>
      <c r="BD38">
        <f>SR_Levels!L34</f>
        <v>0</v>
      </c>
      <c r="BE38">
        <f>ZigZag!E34</f>
        <v>0</v>
      </c>
      <c r="BF38">
        <f>ZigZag!F34</f>
        <v>0</v>
      </c>
      <c r="BG38">
        <f>ZigZag!G34</f>
        <v>5186.54</v>
      </c>
      <c r="BH38">
        <f>Dual_Tema!E34</f>
        <v>5196.26</v>
      </c>
      <c r="BI38">
        <f>Dual_Tema!F34</f>
        <v>5188.72</v>
      </c>
      <c r="BJ38">
        <f>Pinbar!E34</f>
        <v>0</v>
      </c>
      <c r="BK38">
        <f>SSA!E34</f>
        <v>5192.0259800000003</v>
      </c>
      <c r="BL38">
        <f>SSA!F34</f>
        <v>5190.5098099999996</v>
      </c>
    </row>
    <row r="39" spans="1:64" x14ac:dyDescent="0.55000000000000004">
      <c r="A39">
        <f>Validation!A35</f>
        <v>1772034900</v>
      </c>
      <c r="B39" t="str">
        <f>Price!B35</f>
        <v>XAUUSD</v>
      </c>
      <c r="C39" t="str">
        <f>Price!C35</f>
        <v>M5</v>
      </c>
      <c r="D39">
        <f>Price!D35</f>
        <v>5194.5</v>
      </c>
      <c r="E39">
        <f>Price!E35</f>
        <v>5195.33</v>
      </c>
      <c r="F39">
        <f>Price!F35</f>
        <v>5198.0600000000004</v>
      </c>
      <c r="G39">
        <f>Price!G35</f>
        <v>5193.32</v>
      </c>
      <c r="H39">
        <f>Price!H35</f>
        <v>681</v>
      </c>
      <c r="I39">
        <f>Diagonals!E35</f>
        <v>0</v>
      </c>
      <c r="J39">
        <f>Diagonals!F35</f>
        <v>0</v>
      </c>
      <c r="K39">
        <f>Diagonals!G35</f>
        <v>0</v>
      </c>
      <c r="L39">
        <f>Diagonals!H35</f>
        <v>0</v>
      </c>
      <c r="M39">
        <f>Diagonals!I35</f>
        <v>0</v>
      </c>
      <c r="N39">
        <f>Diagonals!J35</f>
        <v>0</v>
      </c>
      <c r="O39">
        <f>Diagonals!K35</f>
        <v>0</v>
      </c>
      <c r="P39">
        <f>Diagonals!L35</f>
        <v>0</v>
      </c>
      <c r="Q39">
        <f>Trendlines!E35</f>
        <v>0</v>
      </c>
      <c r="R39">
        <f>Trendlines!F35</f>
        <v>0</v>
      </c>
      <c r="S39">
        <f>Trendlines!G35</f>
        <v>0</v>
      </c>
      <c r="T39">
        <f>Trendlines!H35</f>
        <v>0</v>
      </c>
      <c r="U39">
        <f>Trendlines!I35</f>
        <v>0</v>
      </c>
      <c r="V39">
        <f>Trendlines!J35</f>
        <v>0</v>
      </c>
      <c r="W39">
        <f>Trendlines!K35</f>
        <v>0</v>
      </c>
      <c r="X39">
        <f>Trendlines!L35</f>
        <v>0</v>
      </c>
      <c r="Y39">
        <f>Tema_Hrma_Smma!E35</f>
        <v>5194.92</v>
      </c>
      <c r="Z39">
        <f>Tema_Hrma_Smma!F35</f>
        <v>5190.67</v>
      </c>
      <c r="AA39">
        <f>Tema_Hrma_Smma!G35</f>
        <v>5184.54</v>
      </c>
      <c r="AB39">
        <f>ZScore!H35</f>
        <v>-1</v>
      </c>
      <c r="AC39">
        <f>ZScore!I35</f>
        <v>0.83618999999999999</v>
      </c>
      <c r="AD39">
        <f>ZScore!J35</f>
        <v>3</v>
      </c>
      <c r="AE39">
        <f>HA!E35</f>
        <v>5193.07</v>
      </c>
      <c r="AF39">
        <f>HA!F35</f>
        <v>5198.0600000000004</v>
      </c>
      <c r="AG39">
        <f>HA!G35</f>
        <v>5193.07</v>
      </c>
      <c r="AH39">
        <f>HA!H35</f>
        <v>5195.3</v>
      </c>
      <c r="AI39">
        <f>HA!I35</f>
        <v>1</v>
      </c>
      <c r="AJ39">
        <f>HA!J35</f>
        <v>2.2400000000000002</v>
      </c>
      <c r="AK39">
        <f>HA!K35</f>
        <v>-0.35487999999999997</v>
      </c>
      <c r="AL39">
        <f>HA!L35</f>
        <v>5</v>
      </c>
      <c r="AM39">
        <f>KC!E35</f>
        <v>5213.2914000000001</v>
      </c>
      <c r="AN39">
        <f>KC!F35</f>
        <v>5207.7790599999998</v>
      </c>
      <c r="AO39">
        <f>KC!G35</f>
        <v>5202.2667099999999</v>
      </c>
      <c r="AP39">
        <f>KC!H35</f>
        <v>5196.7543699999997</v>
      </c>
      <c r="AQ39">
        <f>KC!I35</f>
        <v>5191.2420199999997</v>
      </c>
      <c r="AR39">
        <f>KC!J35</f>
        <v>5182.7408800000003</v>
      </c>
      <c r="AS39">
        <f>KC!K35</f>
        <v>5177.2285400000001</v>
      </c>
      <c r="AT39">
        <f>KC!L35</f>
        <v>5171.7161900000001</v>
      </c>
      <c r="AU39">
        <f>KC!M35</f>
        <v>5166.2038499999999</v>
      </c>
      <c r="AV39">
        <f>KC!N35</f>
        <v>5160.6914999999999</v>
      </c>
      <c r="AW39">
        <f>SR_Levels!E35</f>
        <v>5193.3500000000004</v>
      </c>
      <c r="AX39">
        <f>SR_Levels!F35</f>
        <v>5178.6000000000004</v>
      </c>
      <c r="AY39">
        <f>SR_Levels!G35</f>
        <v>5161.8900000000003</v>
      </c>
      <c r="AZ39">
        <f>SR_Levels!H35</f>
        <v>5135.8500000000004</v>
      </c>
      <c r="BA39">
        <f>SR_Levels!I35</f>
        <v>5205.3100000000004</v>
      </c>
      <c r="BB39">
        <f>SR_Levels!J35</f>
        <v>0</v>
      </c>
      <c r="BC39">
        <f>SR_Levels!K35</f>
        <v>0</v>
      </c>
      <c r="BD39">
        <f>SR_Levels!L35</f>
        <v>0</v>
      </c>
      <c r="BE39">
        <f>ZigZag!E35</f>
        <v>0</v>
      </c>
      <c r="BF39">
        <f>ZigZag!F35</f>
        <v>0</v>
      </c>
      <c r="BG39">
        <f>ZigZag!G35</f>
        <v>5187.17</v>
      </c>
      <c r="BH39">
        <f>Dual_Tema!E35</f>
        <v>5197.66</v>
      </c>
      <c r="BI39">
        <f>Dual_Tema!F35</f>
        <v>5191.68</v>
      </c>
      <c r="BJ39">
        <f>Pinbar!E35</f>
        <v>0</v>
      </c>
      <c r="BK39">
        <f>SSA!E35</f>
        <v>5193.7567200000003</v>
      </c>
      <c r="BL39">
        <f>SSA!F35</f>
        <v>5192.1332599999996</v>
      </c>
    </row>
    <row r="40" spans="1:64" x14ac:dyDescent="0.55000000000000004">
      <c r="A40">
        <f>Validation!A36</f>
        <v>1772035200</v>
      </c>
      <c r="B40" t="str">
        <f>Price!B36</f>
        <v>XAUUSD</v>
      </c>
      <c r="C40" t="str">
        <f>Price!C36</f>
        <v>M5</v>
      </c>
      <c r="D40">
        <f>Price!D36</f>
        <v>5194.37</v>
      </c>
      <c r="E40">
        <f>Price!E36</f>
        <v>5194.82</v>
      </c>
      <c r="F40">
        <f>Price!F36</f>
        <v>5198.45</v>
      </c>
      <c r="G40">
        <f>Price!G36</f>
        <v>5193.09</v>
      </c>
      <c r="H40">
        <f>Price!H36</f>
        <v>720</v>
      </c>
      <c r="I40">
        <f>Diagonals!E36</f>
        <v>0</v>
      </c>
      <c r="J40">
        <f>Diagonals!F36</f>
        <v>0</v>
      </c>
      <c r="K40">
        <f>Diagonals!G36</f>
        <v>0</v>
      </c>
      <c r="L40">
        <f>Diagonals!H36</f>
        <v>0</v>
      </c>
      <c r="M40">
        <f>Diagonals!I36</f>
        <v>0</v>
      </c>
      <c r="N40">
        <f>Diagonals!J36</f>
        <v>0</v>
      </c>
      <c r="O40">
        <f>Diagonals!K36</f>
        <v>0</v>
      </c>
      <c r="P40">
        <f>Diagonals!L36</f>
        <v>0</v>
      </c>
      <c r="Q40">
        <f>Trendlines!E36</f>
        <v>0</v>
      </c>
      <c r="R40">
        <f>Trendlines!F36</f>
        <v>0</v>
      </c>
      <c r="S40">
        <f>Trendlines!G36</f>
        <v>0</v>
      </c>
      <c r="T40">
        <f>Trendlines!H36</f>
        <v>0</v>
      </c>
      <c r="U40">
        <f>Trendlines!I36</f>
        <v>0</v>
      </c>
      <c r="V40">
        <f>Trendlines!J36</f>
        <v>0</v>
      </c>
      <c r="W40">
        <f>Trendlines!K36</f>
        <v>0</v>
      </c>
      <c r="X40">
        <f>Trendlines!L36</f>
        <v>0</v>
      </c>
      <c r="Y40">
        <f>Tema_Hrma_Smma!E36</f>
        <v>5195.8599999999997</v>
      </c>
      <c r="Z40">
        <f>Tema_Hrma_Smma!F36</f>
        <v>5191.97</v>
      </c>
      <c r="AA40">
        <f>Tema_Hrma_Smma!G36</f>
        <v>5184.83</v>
      </c>
      <c r="AB40">
        <f>ZScore!H36</f>
        <v>-1</v>
      </c>
      <c r="AC40">
        <f>ZScore!I36</f>
        <v>0.96265000000000001</v>
      </c>
      <c r="AD40">
        <f>ZScore!J36</f>
        <v>3</v>
      </c>
      <c r="AE40">
        <f>HA!E36</f>
        <v>5194.18</v>
      </c>
      <c r="AF40">
        <f>HA!F36</f>
        <v>5198.45</v>
      </c>
      <c r="AG40">
        <f>HA!G36</f>
        <v>5193.09</v>
      </c>
      <c r="AH40">
        <f>HA!H36</f>
        <v>5195.18</v>
      </c>
      <c r="AI40">
        <f>HA!I36</f>
        <v>1</v>
      </c>
      <c r="AJ40">
        <f>HA!J36</f>
        <v>1</v>
      </c>
      <c r="AK40">
        <f>HA!K36</f>
        <v>-0.79896</v>
      </c>
      <c r="AL40">
        <f>HA!L36</f>
        <v>6</v>
      </c>
      <c r="AM40">
        <f>KC!E36</f>
        <v>5213.9445500000002</v>
      </c>
      <c r="AN40">
        <f>KC!F36</f>
        <v>5208.4172099999996</v>
      </c>
      <c r="AO40">
        <f>KC!G36</f>
        <v>5202.8898600000002</v>
      </c>
      <c r="AP40">
        <f>KC!H36</f>
        <v>5197.3625099999999</v>
      </c>
      <c r="AQ40">
        <f>KC!I36</f>
        <v>5191.8351700000003</v>
      </c>
      <c r="AR40">
        <f>KC!J36</f>
        <v>5183.4369500000003</v>
      </c>
      <c r="AS40">
        <f>KC!K36</f>
        <v>5177.9096099999997</v>
      </c>
      <c r="AT40">
        <f>KC!L36</f>
        <v>5172.3822600000003</v>
      </c>
      <c r="AU40">
        <f>KC!M36</f>
        <v>5166.8549199999998</v>
      </c>
      <c r="AV40">
        <f>KC!N36</f>
        <v>5161.3275700000004</v>
      </c>
      <c r="AW40">
        <f>SR_Levels!E36</f>
        <v>5193.3500000000004</v>
      </c>
      <c r="AX40">
        <f>SR_Levels!F36</f>
        <v>5178.6000000000004</v>
      </c>
      <c r="AY40">
        <f>SR_Levels!G36</f>
        <v>5161.8900000000003</v>
      </c>
      <c r="AZ40">
        <f>SR_Levels!H36</f>
        <v>5135.8500000000004</v>
      </c>
      <c r="BA40">
        <f>SR_Levels!I36</f>
        <v>5205.3100000000004</v>
      </c>
      <c r="BB40">
        <f>SR_Levels!J36</f>
        <v>0</v>
      </c>
      <c r="BC40">
        <f>SR_Levels!K36</f>
        <v>0</v>
      </c>
      <c r="BD40">
        <f>SR_Levels!L36</f>
        <v>0</v>
      </c>
      <c r="BE40">
        <f>ZigZag!E36</f>
        <v>0</v>
      </c>
      <c r="BF40">
        <f>ZigZag!F36</f>
        <v>0</v>
      </c>
      <c r="BG40">
        <f>ZigZag!G36</f>
        <v>5187.75</v>
      </c>
      <c r="BH40">
        <f>Dual_Tema!E36</f>
        <v>5198.6400000000003</v>
      </c>
      <c r="BI40">
        <f>Dual_Tema!F36</f>
        <v>5193.3100000000004</v>
      </c>
      <c r="BJ40">
        <f>Pinbar!E36</f>
        <v>0</v>
      </c>
      <c r="BK40">
        <f>SSA!E36</f>
        <v>5195.2444999999998</v>
      </c>
      <c r="BL40">
        <f>SSA!F36</f>
        <v>5193.6888799999997</v>
      </c>
    </row>
    <row r="41" spans="1:64" x14ac:dyDescent="0.55000000000000004">
      <c r="A41">
        <f>Validation!A37</f>
        <v>1772035500</v>
      </c>
      <c r="B41" t="str">
        <f>Price!B37</f>
        <v>XAUUSD</v>
      </c>
      <c r="C41" t="str">
        <f>Price!C37</f>
        <v>M5</v>
      </c>
      <c r="D41">
        <f>Price!D37</f>
        <v>5191.37</v>
      </c>
      <c r="E41">
        <f>Price!E37</f>
        <v>5194.3599999999997</v>
      </c>
      <c r="F41">
        <f>Price!F37</f>
        <v>5195.3100000000004</v>
      </c>
      <c r="G41">
        <f>Price!G37</f>
        <v>5190.4799999999996</v>
      </c>
      <c r="H41">
        <f>Price!H37</f>
        <v>637</v>
      </c>
      <c r="I41">
        <f>Diagonals!E37</f>
        <v>0</v>
      </c>
      <c r="J41">
        <f>Diagonals!F37</f>
        <v>0</v>
      </c>
      <c r="K41">
        <f>Diagonals!G37</f>
        <v>0</v>
      </c>
      <c r="L41">
        <f>Diagonals!H37</f>
        <v>0</v>
      </c>
      <c r="M41">
        <f>Diagonals!I37</f>
        <v>0</v>
      </c>
      <c r="N41">
        <f>Diagonals!J37</f>
        <v>0</v>
      </c>
      <c r="O41">
        <f>Diagonals!K37</f>
        <v>0</v>
      </c>
      <c r="P41">
        <f>Diagonals!L37</f>
        <v>0</v>
      </c>
      <c r="Q41">
        <f>Trendlines!E37</f>
        <v>0</v>
      </c>
      <c r="R41">
        <f>Trendlines!F37</f>
        <v>0</v>
      </c>
      <c r="S41">
        <f>Trendlines!G37</f>
        <v>0</v>
      </c>
      <c r="T41">
        <f>Trendlines!H37</f>
        <v>0</v>
      </c>
      <c r="U41">
        <f>Trendlines!I37</f>
        <v>0</v>
      </c>
      <c r="V41">
        <f>Trendlines!J37</f>
        <v>0</v>
      </c>
      <c r="W41">
        <f>Trendlines!K37</f>
        <v>0</v>
      </c>
      <c r="X41">
        <f>Trendlines!L37</f>
        <v>0</v>
      </c>
      <c r="Y41">
        <f>Tema_Hrma_Smma!E37</f>
        <v>5194.8999999999996</v>
      </c>
      <c r="Z41">
        <f>Tema_Hrma_Smma!F37</f>
        <v>5192.75</v>
      </c>
      <c r="AA41">
        <f>Tema_Hrma_Smma!G37</f>
        <v>5185.08</v>
      </c>
      <c r="AB41">
        <f>ZScore!H37</f>
        <v>-1</v>
      </c>
      <c r="AC41">
        <f>ZScore!I37</f>
        <v>0.10033</v>
      </c>
      <c r="AD41">
        <f>ZScore!J37</f>
        <v>3</v>
      </c>
      <c r="AE41">
        <f>HA!E37</f>
        <v>5194.68</v>
      </c>
      <c r="AF41">
        <f>HA!F37</f>
        <v>5195.3100000000004</v>
      </c>
      <c r="AG41">
        <f>HA!G37</f>
        <v>5190.4799999999996</v>
      </c>
      <c r="AH41">
        <f>HA!H37</f>
        <v>5192.88</v>
      </c>
      <c r="AI41">
        <f>HA!I37</f>
        <v>-1</v>
      </c>
      <c r="AJ41">
        <f>HA!J37</f>
        <v>1.8</v>
      </c>
      <c r="AK41">
        <f>HA!K37</f>
        <v>-0.50527</v>
      </c>
      <c r="AL41">
        <f>HA!L37</f>
        <v>-1</v>
      </c>
      <c r="AM41">
        <f>KC!E37</f>
        <v>5214.4652900000001</v>
      </c>
      <c r="AN41">
        <f>KC!F37</f>
        <v>5208.9407899999997</v>
      </c>
      <c r="AO41">
        <f>KC!G37</f>
        <v>5203.4162800000004</v>
      </c>
      <c r="AP41">
        <f>KC!H37</f>
        <v>5197.8917799999999</v>
      </c>
      <c r="AQ41">
        <f>KC!I37</f>
        <v>5192.3672699999997</v>
      </c>
      <c r="AR41">
        <f>KC!J37</f>
        <v>5184.1183000000001</v>
      </c>
      <c r="AS41">
        <f>KC!K37</f>
        <v>5178.5937899999999</v>
      </c>
      <c r="AT41">
        <f>KC!L37</f>
        <v>5173.0692900000004</v>
      </c>
      <c r="AU41">
        <f>KC!M37</f>
        <v>5167.5447800000002</v>
      </c>
      <c r="AV41">
        <f>KC!N37</f>
        <v>5162.02027</v>
      </c>
      <c r="AW41">
        <f>SR_Levels!E37</f>
        <v>5178.6000000000004</v>
      </c>
      <c r="AX41">
        <f>SR_Levels!F37</f>
        <v>5161.8900000000003</v>
      </c>
      <c r="AY41">
        <f>SR_Levels!G37</f>
        <v>5135.8500000000004</v>
      </c>
      <c r="AZ41">
        <f>SR_Levels!H37</f>
        <v>0</v>
      </c>
      <c r="BA41">
        <f>SR_Levels!I37</f>
        <v>5193.3500000000004</v>
      </c>
      <c r="BB41">
        <f>SR_Levels!J37</f>
        <v>5205.3100000000004</v>
      </c>
      <c r="BC41">
        <f>SR_Levels!K37</f>
        <v>0</v>
      </c>
      <c r="BD41">
        <f>SR_Levels!L37</f>
        <v>0</v>
      </c>
      <c r="BE41">
        <f>ZigZag!E37</f>
        <v>0</v>
      </c>
      <c r="BF41">
        <f>ZigZag!F37</f>
        <v>0</v>
      </c>
      <c r="BG41">
        <f>ZigZag!G37</f>
        <v>5188.08</v>
      </c>
      <c r="BH41">
        <f>Dual_Tema!E37</f>
        <v>5197.62</v>
      </c>
      <c r="BI41">
        <f>Dual_Tema!F37</f>
        <v>5192.8999999999996</v>
      </c>
      <c r="BJ41">
        <f>Pinbar!E37</f>
        <v>0</v>
      </c>
      <c r="BK41">
        <f>SSA!E37</f>
        <v>5196.4962299999997</v>
      </c>
      <c r="BL41">
        <f>SSA!F37</f>
        <v>5195.09256</v>
      </c>
    </row>
    <row r="42" spans="1:64" x14ac:dyDescent="0.55000000000000004">
      <c r="A42">
        <f>Validation!A38</f>
        <v>1772035800</v>
      </c>
      <c r="B42" t="str">
        <f>Price!B38</f>
        <v>XAUUSD</v>
      </c>
      <c r="C42" t="str">
        <f>Price!C38</f>
        <v>M5</v>
      </c>
      <c r="D42">
        <f>Price!D38</f>
        <v>5192.5200000000004</v>
      </c>
      <c r="E42">
        <f>Price!E38</f>
        <v>5191.32</v>
      </c>
      <c r="F42">
        <f>Price!F38</f>
        <v>5195.83</v>
      </c>
      <c r="G42">
        <f>Price!G38</f>
        <v>5189.8599999999997</v>
      </c>
      <c r="H42">
        <f>Price!H38</f>
        <v>656</v>
      </c>
      <c r="I42">
        <f>Diagonals!E38</f>
        <v>0</v>
      </c>
      <c r="J42">
        <f>Diagonals!F38</f>
        <v>0</v>
      </c>
      <c r="K42">
        <f>Diagonals!G38</f>
        <v>0</v>
      </c>
      <c r="L42">
        <f>Diagonals!H38</f>
        <v>0</v>
      </c>
      <c r="M42">
        <f>Diagonals!I38</f>
        <v>0</v>
      </c>
      <c r="N42">
        <f>Diagonals!J38</f>
        <v>0</v>
      </c>
      <c r="O42">
        <f>Diagonals!K38</f>
        <v>0</v>
      </c>
      <c r="P42">
        <f>Diagonals!L38</f>
        <v>0</v>
      </c>
      <c r="Q42">
        <f>Trendlines!E38</f>
        <v>0</v>
      </c>
      <c r="R42">
        <f>Trendlines!F38</f>
        <v>0</v>
      </c>
      <c r="S42">
        <f>Trendlines!G38</f>
        <v>0</v>
      </c>
      <c r="T42">
        <f>Trendlines!H38</f>
        <v>0</v>
      </c>
      <c r="U42">
        <f>Trendlines!I38</f>
        <v>0</v>
      </c>
      <c r="V42">
        <f>Trendlines!J38</f>
        <v>0</v>
      </c>
      <c r="W42">
        <f>Trendlines!K38</f>
        <v>0</v>
      </c>
      <c r="X42">
        <f>Trendlines!L38</f>
        <v>0</v>
      </c>
      <c r="Y42">
        <f>Tema_Hrma_Smma!E38</f>
        <v>5194.33</v>
      </c>
      <c r="Z42">
        <f>Tema_Hrma_Smma!F38</f>
        <v>5193.26</v>
      </c>
      <c r="AA42">
        <f>Tema_Hrma_Smma!G38</f>
        <v>5185.29</v>
      </c>
      <c r="AB42">
        <f>ZScore!H38</f>
        <v>1</v>
      </c>
      <c r="AC42">
        <f>ZScore!I38</f>
        <v>0.71006999999999998</v>
      </c>
      <c r="AD42">
        <f>ZScore!J38</f>
        <v>0</v>
      </c>
      <c r="AE42">
        <f>HA!E38</f>
        <v>5193.78</v>
      </c>
      <c r="AF42">
        <f>HA!F38</f>
        <v>5195.83</v>
      </c>
      <c r="AG42">
        <f>HA!G38</f>
        <v>5189.8599999999997</v>
      </c>
      <c r="AH42">
        <f>HA!H38</f>
        <v>5192.38</v>
      </c>
      <c r="AI42">
        <f>HA!I38</f>
        <v>-1</v>
      </c>
      <c r="AJ42">
        <f>HA!J38</f>
        <v>1.4</v>
      </c>
      <c r="AK42">
        <f>HA!K38</f>
        <v>-0.64656000000000002</v>
      </c>
      <c r="AL42">
        <f>HA!L38</f>
        <v>-2</v>
      </c>
      <c r="AM42">
        <f>KC!E38</f>
        <v>5214.9885899999999</v>
      </c>
      <c r="AN42">
        <f>KC!F38</f>
        <v>5209.4560600000004</v>
      </c>
      <c r="AO42">
        <f>KC!G38</f>
        <v>5203.92353</v>
      </c>
      <c r="AP42">
        <f>KC!H38</f>
        <v>5198.3909999999996</v>
      </c>
      <c r="AQ42">
        <f>KC!I38</f>
        <v>5192.8584700000001</v>
      </c>
      <c r="AR42">
        <f>KC!J38</f>
        <v>5184.7592500000001</v>
      </c>
      <c r="AS42">
        <f>KC!K38</f>
        <v>5179.2267199999997</v>
      </c>
      <c r="AT42">
        <f>KC!L38</f>
        <v>5173.6941900000002</v>
      </c>
      <c r="AU42">
        <f>KC!M38</f>
        <v>5168.16165</v>
      </c>
      <c r="AV42">
        <f>KC!N38</f>
        <v>5162.6291199999996</v>
      </c>
      <c r="AW42">
        <f>SR_Levels!E38</f>
        <v>5178.6000000000004</v>
      </c>
      <c r="AX42">
        <f>SR_Levels!F38</f>
        <v>5161.8900000000003</v>
      </c>
      <c r="AY42">
        <f>SR_Levels!G38</f>
        <v>5135.8500000000004</v>
      </c>
      <c r="AZ42">
        <f>SR_Levels!H38</f>
        <v>0</v>
      </c>
      <c r="BA42">
        <f>SR_Levels!I38</f>
        <v>5193.3500000000004</v>
      </c>
      <c r="BB42">
        <f>SR_Levels!J38</f>
        <v>5205.3100000000004</v>
      </c>
      <c r="BC42">
        <f>SR_Levels!K38</f>
        <v>0</v>
      </c>
      <c r="BD42">
        <f>SR_Levels!L38</f>
        <v>0</v>
      </c>
      <c r="BE42">
        <f>ZigZag!E38</f>
        <v>0</v>
      </c>
      <c r="BF42">
        <f>ZigZag!F38</f>
        <v>0</v>
      </c>
      <c r="BG42">
        <f>ZigZag!G38</f>
        <v>5188.41</v>
      </c>
      <c r="BH42">
        <f>Dual_Tema!E38</f>
        <v>5197.12</v>
      </c>
      <c r="BI42">
        <f>Dual_Tema!F38</f>
        <v>5192.18</v>
      </c>
      <c r="BJ42">
        <f>Pinbar!E38</f>
        <v>0</v>
      </c>
      <c r="BK42">
        <f>SSA!E38</f>
        <v>5197.7055899999996</v>
      </c>
      <c r="BL42">
        <f>SSA!F38</f>
        <v>5196.3990700000004</v>
      </c>
    </row>
    <row r="43" spans="1:64" x14ac:dyDescent="0.55000000000000004">
      <c r="A43">
        <f>Validation!A39</f>
        <v>1772036100</v>
      </c>
      <c r="B43" t="str">
        <f>Price!B39</f>
        <v>XAUUSD</v>
      </c>
      <c r="C43" t="str">
        <f>Price!C39</f>
        <v>M5</v>
      </c>
      <c r="D43">
        <f>Price!D39</f>
        <v>5197.05</v>
      </c>
      <c r="E43">
        <f>Price!E39</f>
        <v>5192.62</v>
      </c>
      <c r="F43">
        <f>Price!F39</f>
        <v>5197.6400000000003</v>
      </c>
      <c r="G43">
        <f>Price!G39</f>
        <v>5191.8100000000004</v>
      </c>
      <c r="H43">
        <f>Price!H39</f>
        <v>572</v>
      </c>
      <c r="I43">
        <f>Diagonals!E39</f>
        <v>0</v>
      </c>
      <c r="J43">
        <f>Diagonals!F39</f>
        <v>0</v>
      </c>
      <c r="K43">
        <f>Diagonals!G39</f>
        <v>0</v>
      </c>
      <c r="L43">
        <f>Diagonals!H39</f>
        <v>0</v>
      </c>
      <c r="M43">
        <f>Diagonals!I39</f>
        <v>0</v>
      </c>
      <c r="N43">
        <f>Diagonals!J39</f>
        <v>0</v>
      </c>
      <c r="O43">
        <f>Diagonals!K39</f>
        <v>0</v>
      </c>
      <c r="P43">
        <f>Diagonals!L39</f>
        <v>0</v>
      </c>
      <c r="Q43">
        <f>Trendlines!E39</f>
        <v>0</v>
      </c>
      <c r="R43">
        <f>Trendlines!F39</f>
        <v>0</v>
      </c>
      <c r="S43">
        <f>Trendlines!G39</f>
        <v>0</v>
      </c>
      <c r="T43">
        <f>Trendlines!H39</f>
        <v>0</v>
      </c>
      <c r="U43">
        <f>Trendlines!I39</f>
        <v>0</v>
      </c>
      <c r="V43">
        <f>Trendlines!J39</f>
        <v>0</v>
      </c>
      <c r="W43">
        <f>Trendlines!K39</f>
        <v>0</v>
      </c>
      <c r="X43">
        <f>Trendlines!L39</f>
        <v>0</v>
      </c>
      <c r="Y43">
        <f>Tema_Hrma_Smma!E39</f>
        <v>5195.2299999999996</v>
      </c>
      <c r="Z43">
        <f>Tema_Hrma_Smma!F39</f>
        <v>5193.8900000000003</v>
      </c>
      <c r="AA43">
        <f>Tema_Hrma_Smma!G39</f>
        <v>5185.54</v>
      </c>
      <c r="AB43">
        <f>ZScore!H39</f>
        <v>1</v>
      </c>
      <c r="AC43">
        <f>ZScore!I39</f>
        <v>0.38788</v>
      </c>
      <c r="AD43">
        <f>ZScore!J39</f>
        <v>0</v>
      </c>
      <c r="AE43">
        <f>HA!E39</f>
        <v>5193.08</v>
      </c>
      <c r="AF43">
        <f>HA!F39</f>
        <v>5197.6400000000003</v>
      </c>
      <c r="AG43">
        <f>HA!G39</f>
        <v>5191.8100000000004</v>
      </c>
      <c r="AH43">
        <f>HA!H39</f>
        <v>5194.78</v>
      </c>
      <c r="AI43">
        <f>HA!I39</f>
        <v>1</v>
      </c>
      <c r="AJ43">
        <f>HA!J39</f>
        <v>1.7</v>
      </c>
      <c r="AK43">
        <f>HA!K39</f>
        <v>-0.53351999999999999</v>
      </c>
      <c r="AL43">
        <f>HA!L39</f>
        <v>1</v>
      </c>
      <c r="AM43">
        <f>KC!E39</f>
        <v>5215.5500899999997</v>
      </c>
      <c r="AN43">
        <f>KC!F39</f>
        <v>5210.0016999999998</v>
      </c>
      <c r="AO43">
        <f>KC!G39</f>
        <v>5204.4533000000001</v>
      </c>
      <c r="AP43">
        <f>KC!H39</f>
        <v>5198.9049100000002</v>
      </c>
      <c r="AQ43">
        <f>KC!I39</f>
        <v>5193.3565099999996</v>
      </c>
      <c r="AR43">
        <f>KC!J39</f>
        <v>5185.4082099999996</v>
      </c>
      <c r="AS43">
        <f>KC!K39</f>
        <v>5179.8598199999997</v>
      </c>
      <c r="AT43">
        <f>KC!L39</f>
        <v>5174.31142</v>
      </c>
      <c r="AU43">
        <f>KC!M39</f>
        <v>5168.7630300000001</v>
      </c>
      <c r="AV43">
        <f>KC!N39</f>
        <v>5163.2146300000004</v>
      </c>
      <c r="AW43">
        <f>SR_Levels!E39</f>
        <v>5193.3500000000004</v>
      </c>
      <c r="AX43">
        <f>SR_Levels!F39</f>
        <v>5178.6000000000004</v>
      </c>
      <c r="AY43">
        <f>SR_Levels!G39</f>
        <v>5161.8900000000003</v>
      </c>
      <c r="AZ43">
        <f>SR_Levels!H39</f>
        <v>5135.8500000000004</v>
      </c>
      <c r="BA43">
        <f>SR_Levels!I39</f>
        <v>5205.3100000000004</v>
      </c>
      <c r="BB43">
        <f>SR_Levels!J39</f>
        <v>0</v>
      </c>
      <c r="BC43">
        <f>SR_Levels!K39</f>
        <v>0</v>
      </c>
      <c r="BD43">
        <f>SR_Levels!L39</f>
        <v>0</v>
      </c>
      <c r="BE43">
        <f>ZigZag!E39</f>
        <v>0</v>
      </c>
      <c r="BF43">
        <f>ZigZag!F39</f>
        <v>0</v>
      </c>
      <c r="BG43">
        <f>ZigZag!G39</f>
        <v>5188.92</v>
      </c>
      <c r="BH43">
        <f>Dual_Tema!E39</f>
        <v>5197.62</v>
      </c>
      <c r="BI43">
        <f>Dual_Tema!F39</f>
        <v>5192.54</v>
      </c>
      <c r="BJ43">
        <f>Pinbar!E39</f>
        <v>0</v>
      </c>
      <c r="BK43">
        <f>SSA!E39</f>
        <v>5199.0129500000003</v>
      </c>
      <c r="BL43">
        <f>SSA!F39</f>
        <v>5197.7060099999999</v>
      </c>
    </row>
    <row r="44" spans="1:64" x14ac:dyDescent="0.55000000000000004">
      <c r="A44">
        <f>Validation!A40</f>
        <v>1772036400</v>
      </c>
      <c r="B44" t="str">
        <f>Price!B40</f>
        <v>XAUUSD</v>
      </c>
      <c r="C44" t="str">
        <f>Price!C40</f>
        <v>M5</v>
      </c>
      <c r="D44">
        <f>Price!D40</f>
        <v>5205.29</v>
      </c>
      <c r="E44">
        <f>Price!E40</f>
        <v>5197.05</v>
      </c>
      <c r="F44">
        <f>Price!F40</f>
        <v>5205.75</v>
      </c>
      <c r="G44">
        <f>Price!G40</f>
        <v>5197.05</v>
      </c>
      <c r="H44">
        <f>Price!H40</f>
        <v>671</v>
      </c>
      <c r="I44">
        <f>Diagonals!E40</f>
        <v>0</v>
      </c>
      <c r="J44">
        <f>Diagonals!F40</f>
        <v>0</v>
      </c>
      <c r="K44">
        <f>Diagonals!G40</f>
        <v>0</v>
      </c>
      <c r="L44">
        <f>Diagonals!H40</f>
        <v>0</v>
      </c>
      <c r="M44">
        <f>Diagonals!I40</f>
        <v>0</v>
      </c>
      <c r="N44">
        <f>Diagonals!J40</f>
        <v>0</v>
      </c>
      <c r="O44">
        <f>Diagonals!K40</f>
        <v>0</v>
      </c>
      <c r="P44">
        <f>Diagonals!L40</f>
        <v>0</v>
      </c>
      <c r="Q44">
        <f>Trendlines!E40</f>
        <v>0</v>
      </c>
      <c r="R44">
        <f>Trendlines!F40</f>
        <v>0</v>
      </c>
      <c r="S44">
        <f>Trendlines!G40</f>
        <v>0</v>
      </c>
      <c r="T44">
        <f>Trendlines!H40</f>
        <v>0</v>
      </c>
      <c r="U44">
        <f>Trendlines!I40</f>
        <v>0</v>
      </c>
      <c r="V44">
        <f>Trendlines!J40</f>
        <v>0</v>
      </c>
      <c r="W44">
        <f>Trendlines!K40</f>
        <v>0</v>
      </c>
      <c r="X44">
        <f>Trendlines!L40</f>
        <v>0</v>
      </c>
      <c r="Y44">
        <f>Tema_Hrma_Smma!E40</f>
        <v>5199.2299999999996</v>
      </c>
      <c r="Z44">
        <f>Tema_Hrma_Smma!F40</f>
        <v>5195.3100000000004</v>
      </c>
      <c r="AA44">
        <f>Tema_Hrma_Smma!G40</f>
        <v>5185.91</v>
      </c>
      <c r="AB44">
        <f>ZScore!H40</f>
        <v>1</v>
      </c>
      <c r="AC44">
        <f>ZScore!I40</f>
        <v>1.6756</v>
      </c>
      <c r="AD44">
        <f>ZScore!J40</f>
        <v>1</v>
      </c>
      <c r="AE44">
        <f>HA!E40</f>
        <v>5193.93</v>
      </c>
      <c r="AF44">
        <f>HA!F40</f>
        <v>5205.75</v>
      </c>
      <c r="AG44">
        <f>HA!G40</f>
        <v>5193.93</v>
      </c>
      <c r="AH44">
        <f>HA!H40</f>
        <v>5201.28</v>
      </c>
      <c r="AI44">
        <f>HA!I40</f>
        <v>1</v>
      </c>
      <c r="AJ44">
        <f>HA!J40</f>
        <v>7.35</v>
      </c>
      <c r="AK44">
        <f>HA!K40</f>
        <v>1.51763</v>
      </c>
      <c r="AL44">
        <f>HA!L40</f>
        <v>2</v>
      </c>
      <c r="AM44">
        <f>KC!E40</f>
        <v>5216.01649</v>
      </c>
      <c r="AN44">
        <f>KC!F40</f>
        <v>5210.5261799999998</v>
      </c>
      <c r="AO44">
        <f>KC!G40</f>
        <v>5205.0358699999997</v>
      </c>
      <c r="AP44">
        <f>KC!H40</f>
        <v>5199.5455599999996</v>
      </c>
      <c r="AQ44">
        <f>KC!I40</f>
        <v>5194.0552500000003</v>
      </c>
      <c r="AR44">
        <f>KC!J40</f>
        <v>5186.1826700000001</v>
      </c>
      <c r="AS44">
        <f>KC!K40</f>
        <v>5180.69236</v>
      </c>
      <c r="AT44">
        <f>KC!L40</f>
        <v>5175.2020499999999</v>
      </c>
      <c r="AU44">
        <f>KC!M40</f>
        <v>5169.7117399999997</v>
      </c>
      <c r="AV44">
        <f>KC!N40</f>
        <v>5164.2214299999996</v>
      </c>
      <c r="AW44">
        <f>SR_Levels!E40</f>
        <v>5193.3500000000004</v>
      </c>
      <c r="AX44">
        <f>SR_Levels!F40</f>
        <v>5178.6000000000004</v>
      </c>
      <c r="AY44">
        <f>SR_Levels!G40</f>
        <v>5161.8900000000003</v>
      </c>
      <c r="AZ44">
        <f>SR_Levels!H40</f>
        <v>5135.8500000000004</v>
      </c>
      <c r="BA44">
        <f>SR_Levels!I40</f>
        <v>5205.3100000000004</v>
      </c>
      <c r="BB44">
        <f>SR_Levels!J40</f>
        <v>0</v>
      </c>
      <c r="BC44">
        <f>SR_Levels!K40</f>
        <v>0</v>
      </c>
      <c r="BD44">
        <f>SR_Levels!L40</f>
        <v>0</v>
      </c>
      <c r="BE44">
        <f>ZigZag!E40</f>
        <v>0</v>
      </c>
      <c r="BF44">
        <f>ZigZag!F40</f>
        <v>0</v>
      </c>
      <c r="BG44">
        <f>ZigZag!G40</f>
        <v>5189.8999999999996</v>
      </c>
      <c r="BH44">
        <f>Dual_Tema!E40</f>
        <v>5201.83</v>
      </c>
      <c r="BI44">
        <f>Dual_Tema!F40</f>
        <v>5195.21</v>
      </c>
      <c r="BJ44">
        <f>Pinbar!E40</f>
        <v>0</v>
      </c>
      <c r="BK44">
        <f>SSA!E40</f>
        <v>5200.4602199999999</v>
      </c>
      <c r="BL44">
        <f>SSA!F40</f>
        <v>5199.0831099999996</v>
      </c>
    </row>
    <row r="45" spans="1:64" x14ac:dyDescent="0.55000000000000004">
      <c r="A45">
        <f>Validation!A41</f>
        <v>1772036700</v>
      </c>
      <c r="B45" t="str">
        <f>Price!B41</f>
        <v>XAUUSD</v>
      </c>
      <c r="C45" t="str">
        <f>Price!C41</f>
        <v>M5</v>
      </c>
      <c r="D45">
        <f>Price!D41</f>
        <v>5203.22</v>
      </c>
      <c r="E45">
        <f>Price!E41</f>
        <v>5205.26</v>
      </c>
      <c r="F45">
        <f>Price!F41</f>
        <v>5206.1899999999996</v>
      </c>
      <c r="G45">
        <f>Price!G41</f>
        <v>5201.1899999999996</v>
      </c>
      <c r="H45">
        <f>Price!H41</f>
        <v>630</v>
      </c>
      <c r="I45">
        <f>Diagonals!E41</f>
        <v>0</v>
      </c>
      <c r="J45">
        <f>Diagonals!F41</f>
        <v>0</v>
      </c>
      <c r="K45">
        <f>Diagonals!G41</f>
        <v>0</v>
      </c>
      <c r="L45">
        <f>Diagonals!H41</f>
        <v>0</v>
      </c>
      <c r="M45">
        <f>Diagonals!I41</f>
        <v>0</v>
      </c>
      <c r="N45">
        <f>Diagonals!J41</f>
        <v>0</v>
      </c>
      <c r="O45">
        <f>Diagonals!K41</f>
        <v>0</v>
      </c>
      <c r="P45">
        <f>Diagonals!L41</f>
        <v>0</v>
      </c>
      <c r="Q45">
        <f>Trendlines!E41</f>
        <v>0</v>
      </c>
      <c r="R45">
        <f>Trendlines!F41</f>
        <v>0</v>
      </c>
      <c r="S45">
        <f>Trendlines!G41</f>
        <v>0</v>
      </c>
      <c r="T45">
        <f>Trendlines!H41</f>
        <v>0</v>
      </c>
      <c r="U45">
        <f>Trendlines!I41</f>
        <v>0</v>
      </c>
      <c r="V45">
        <f>Trendlines!J41</f>
        <v>0</v>
      </c>
      <c r="W45">
        <f>Trendlines!K41</f>
        <v>0</v>
      </c>
      <c r="X45">
        <f>Trendlines!L41</f>
        <v>0</v>
      </c>
      <c r="Y45">
        <f>Tema_Hrma_Smma!E41</f>
        <v>5202.09</v>
      </c>
      <c r="Z45">
        <f>Tema_Hrma_Smma!F41</f>
        <v>5197.07</v>
      </c>
      <c r="AA45">
        <f>Tema_Hrma_Smma!G41</f>
        <v>5186.3900000000003</v>
      </c>
      <c r="AB45">
        <f>ZScore!H41</f>
        <v>-1</v>
      </c>
      <c r="AC45">
        <f>ZScore!I41</f>
        <v>0.42959999999999998</v>
      </c>
      <c r="AD45">
        <f>ZScore!J41</f>
        <v>3</v>
      </c>
      <c r="AE45">
        <f>HA!E41</f>
        <v>5197.6099999999997</v>
      </c>
      <c r="AF45">
        <f>HA!F41</f>
        <v>5206.1899999999996</v>
      </c>
      <c r="AG45">
        <f>HA!G41</f>
        <v>5197.6099999999997</v>
      </c>
      <c r="AH45">
        <f>HA!H41</f>
        <v>5203.97</v>
      </c>
      <c r="AI45">
        <f>HA!I41</f>
        <v>1</v>
      </c>
      <c r="AJ45">
        <f>HA!J41</f>
        <v>6.36</v>
      </c>
      <c r="AK45">
        <f>HA!K41</f>
        <v>1.1491199999999999</v>
      </c>
      <c r="AL45">
        <f>HA!L41</f>
        <v>3</v>
      </c>
      <c r="AM45">
        <f>KC!E41</f>
        <v>5216.7740100000001</v>
      </c>
      <c r="AN45">
        <f>KC!F41</f>
        <v>5211.3030200000003</v>
      </c>
      <c r="AO45">
        <f>KC!G41</f>
        <v>5205.8320400000002</v>
      </c>
      <c r="AP45">
        <f>KC!H41</f>
        <v>5200.3610500000004</v>
      </c>
      <c r="AQ45">
        <f>KC!I41</f>
        <v>5194.8900599999997</v>
      </c>
      <c r="AR45">
        <f>KC!J41</f>
        <v>5187.1338400000004</v>
      </c>
      <c r="AS45">
        <f>KC!K41</f>
        <v>5181.6628499999997</v>
      </c>
      <c r="AT45">
        <f>KC!L41</f>
        <v>5176.1918599999999</v>
      </c>
      <c r="AU45">
        <f>KC!M41</f>
        <v>5170.7208799999999</v>
      </c>
      <c r="AV45">
        <f>KC!N41</f>
        <v>5165.2498900000001</v>
      </c>
      <c r="AW45">
        <f>SR_Levels!E41</f>
        <v>5193.3500000000004</v>
      </c>
      <c r="AX45">
        <f>SR_Levels!F41</f>
        <v>5178.6000000000004</v>
      </c>
      <c r="AY45">
        <f>SR_Levels!G41</f>
        <v>5161.8900000000003</v>
      </c>
      <c r="AZ45">
        <f>SR_Levels!H41</f>
        <v>5135.8500000000004</v>
      </c>
      <c r="BA45">
        <f>SR_Levels!I41</f>
        <v>5205.3100000000004</v>
      </c>
      <c r="BB45">
        <f>SR_Levels!J41</f>
        <v>0</v>
      </c>
      <c r="BC45">
        <f>SR_Levels!K41</f>
        <v>0</v>
      </c>
      <c r="BD45">
        <f>SR_Levels!L41</f>
        <v>0</v>
      </c>
      <c r="BE45">
        <f>ZigZag!E41</f>
        <v>0</v>
      </c>
      <c r="BF45">
        <f>ZigZag!F41</f>
        <v>0</v>
      </c>
      <c r="BG45">
        <f>ZigZag!G41</f>
        <v>5190.87</v>
      </c>
      <c r="BH45">
        <f>Dual_Tema!E41</f>
        <v>5204.6400000000003</v>
      </c>
      <c r="BI45">
        <f>Dual_Tema!F41</f>
        <v>5198.82</v>
      </c>
      <c r="BJ45">
        <f>Pinbar!E41</f>
        <v>0</v>
      </c>
      <c r="BK45">
        <f>SSA!E41</f>
        <v>5201.9456700000001</v>
      </c>
      <c r="BL45">
        <f>SSA!F41</f>
        <v>5200.5143900000003</v>
      </c>
    </row>
    <row r="46" spans="1:64" x14ac:dyDescent="0.55000000000000004">
      <c r="A46">
        <f>Validation!A42</f>
        <v>1772037000</v>
      </c>
      <c r="B46" t="str">
        <f>Price!B42</f>
        <v>XAUUSD</v>
      </c>
      <c r="C46" t="str">
        <f>Price!C42</f>
        <v>M5</v>
      </c>
      <c r="D46">
        <f>Price!D42</f>
        <v>5206.5600000000004</v>
      </c>
      <c r="E46">
        <f>Price!E42</f>
        <v>5202.8999999999996</v>
      </c>
      <c r="F46">
        <f>Price!F42</f>
        <v>5206.68</v>
      </c>
      <c r="G46">
        <f>Price!G42</f>
        <v>5199.2700000000004</v>
      </c>
      <c r="H46">
        <f>Price!H42</f>
        <v>643</v>
      </c>
      <c r="I46">
        <f>Diagonals!E42</f>
        <v>0</v>
      </c>
      <c r="J46">
        <f>Diagonals!F42</f>
        <v>0</v>
      </c>
      <c r="K46">
        <f>Diagonals!G42</f>
        <v>0</v>
      </c>
      <c r="L46">
        <f>Diagonals!H42</f>
        <v>0</v>
      </c>
      <c r="M46">
        <f>Diagonals!I42</f>
        <v>0</v>
      </c>
      <c r="N46">
        <f>Diagonals!J42</f>
        <v>0</v>
      </c>
      <c r="O46">
        <f>Diagonals!K42</f>
        <v>0</v>
      </c>
      <c r="P46">
        <f>Diagonals!L42</f>
        <v>0</v>
      </c>
      <c r="Q46">
        <f>Trendlines!E42</f>
        <v>0</v>
      </c>
      <c r="R46">
        <f>Trendlines!F42</f>
        <v>0</v>
      </c>
      <c r="S46">
        <f>Trendlines!G42</f>
        <v>0</v>
      </c>
      <c r="T46">
        <f>Trendlines!H42</f>
        <v>0</v>
      </c>
      <c r="U46">
        <f>Trendlines!I42</f>
        <v>0</v>
      </c>
      <c r="V46">
        <f>Trendlines!J42</f>
        <v>0</v>
      </c>
      <c r="W46">
        <f>Trendlines!K42</f>
        <v>0</v>
      </c>
      <c r="X46">
        <f>Trendlines!L42</f>
        <v>0</v>
      </c>
      <c r="Y46">
        <f>Tema_Hrma_Smma!E42</f>
        <v>5204.05</v>
      </c>
      <c r="Z46">
        <f>Tema_Hrma_Smma!F42</f>
        <v>5198.8900000000003</v>
      </c>
      <c r="AA46">
        <f>Tema_Hrma_Smma!G42</f>
        <v>5186.88</v>
      </c>
      <c r="AB46">
        <f>ZScore!H42</f>
        <v>1</v>
      </c>
      <c r="AC46">
        <f>ZScore!I42</f>
        <v>0.1206</v>
      </c>
      <c r="AD46">
        <f>ZScore!J42</f>
        <v>0</v>
      </c>
      <c r="AE46">
        <f>HA!E42</f>
        <v>5200.79</v>
      </c>
      <c r="AF46">
        <f>HA!F42</f>
        <v>5206.68</v>
      </c>
      <c r="AG46">
        <f>HA!G42</f>
        <v>5199.2700000000004</v>
      </c>
      <c r="AH46">
        <f>HA!H42</f>
        <v>5203.8500000000004</v>
      </c>
      <c r="AI46">
        <f>HA!I42</f>
        <v>1</v>
      </c>
      <c r="AJ46">
        <f>HA!J42</f>
        <v>3.07</v>
      </c>
      <c r="AK46">
        <f>HA!K42</f>
        <v>-4.4170000000000001E-2</v>
      </c>
      <c r="AL46">
        <f>HA!L42</f>
        <v>4</v>
      </c>
      <c r="AM46">
        <f>KC!E42</f>
        <v>5217.6459100000002</v>
      </c>
      <c r="AN46">
        <f>KC!F42</f>
        <v>5212.1880099999998</v>
      </c>
      <c r="AO46">
        <f>KC!G42</f>
        <v>5206.7301100000004</v>
      </c>
      <c r="AP46">
        <f>KC!H42</f>
        <v>5201.2722100000001</v>
      </c>
      <c r="AQ46">
        <f>KC!I42</f>
        <v>5195.8143</v>
      </c>
      <c r="AR46">
        <f>KC!J42</f>
        <v>5188.1391800000001</v>
      </c>
      <c r="AS46">
        <f>KC!K42</f>
        <v>5182.6812799999998</v>
      </c>
      <c r="AT46">
        <f>KC!L42</f>
        <v>5177.2233699999997</v>
      </c>
      <c r="AU46">
        <f>KC!M42</f>
        <v>5171.7654700000003</v>
      </c>
      <c r="AV46">
        <f>KC!N42</f>
        <v>5166.3075699999999</v>
      </c>
      <c r="AW46">
        <f>SR_Levels!E42</f>
        <v>5205.3100000000004</v>
      </c>
      <c r="AX46">
        <f>SR_Levels!F42</f>
        <v>5193.3500000000004</v>
      </c>
      <c r="AY46">
        <f>SR_Levels!G42</f>
        <v>5178.6000000000004</v>
      </c>
      <c r="AZ46">
        <f>SR_Levels!H42</f>
        <v>5161.8900000000003</v>
      </c>
      <c r="BA46">
        <f>SR_Levels!I42</f>
        <v>0</v>
      </c>
      <c r="BB46">
        <f>SR_Levels!J42</f>
        <v>0</v>
      </c>
      <c r="BC46">
        <f>SR_Levels!K42</f>
        <v>0</v>
      </c>
      <c r="BD46">
        <f>SR_Levels!L42</f>
        <v>0</v>
      </c>
      <c r="BE46">
        <f>ZigZag!E42</f>
        <v>0</v>
      </c>
      <c r="BF46">
        <f>ZigZag!F42</f>
        <v>0</v>
      </c>
      <c r="BG46">
        <f>ZigZag!G42</f>
        <v>5191.82</v>
      </c>
      <c r="BH46">
        <f>Dual_Tema!E42</f>
        <v>5206.5200000000004</v>
      </c>
      <c r="BI46">
        <f>Dual_Tema!F42</f>
        <v>5200.03</v>
      </c>
      <c r="BJ46">
        <f>Pinbar!E42</f>
        <v>0</v>
      </c>
      <c r="BK46">
        <f>SSA!E42</f>
        <v>5203.5989600000003</v>
      </c>
      <c r="BL46">
        <f>SSA!F42</f>
        <v>5202.0566799999997</v>
      </c>
    </row>
    <row r="47" spans="1:64" x14ac:dyDescent="0.55000000000000004">
      <c r="A47">
        <f>Validation!A43</f>
        <v>1772037300</v>
      </c>
      <c r="B47" t="str">
        <f>Price!B43</f>
        <v>XAUUSD</v>
      </c>
      <c r="C47" t="str">
        <f>Price!C43</f>
        <v>M5</v>
      </c>
      <c r="D47">
        <f>Price!D43</f>
        <v>5203.3900000000003</v>
      </c>
      <c r="E47">
        <f>Price!E43</f>
        <v>5206.58</v>
      </c>
      <c r="F47">
        <f>Price!F43</f>
        <v>5207.1099999999997</v>
      </c>
      <c r="G47">
        <f>Price!G43</f>
        <v>5202.5200000000004</v>
      </c>
      <c r="H47">
        <f>Price!H43</f>
        <v>659</v>
      </c>
      <c r="I47">
        <f>Diagonals!E43</f>
        <v>0</v>
      </c>
      <c r="J47">
        <f>Diagonals!F43</f>
        <v>0</v>
      </c>
      <c r="K47">
        <f>Diagonals!G43</f>
        <v>0</v>
      </c>
      <c r="L47">
        <f>Diagonals!H43</f>
        <v>0</v>
      </c>
      <c r="M47">
        <f>Diagonals!I43</f>
        <v>0</v>
      </c>
      <c r="N47">
        <f>Diagonals!J43</f>
        <v>0</v>
      </c>
      <c r="O47">
        <f>Diagonals!K43</f>
        <v>0</v>
      </c>
      <c r="P47">
        <f>Diagonals!L43</f>
        <v>0</v>
      </c>
      <c r="Q47">
        <f>Trendlines!E43</f>
        <v>0</v>
      </c>
      <c r="R47">
        <f>Trendlines!F43</f>
        <v>0</v>
      </c>
      <c r="S47">
        <f>Trendlines!G43</f>
        <v>0</v>
      </c>
      <c r="T47">
        <f>Trendlines!H43</f>
        <v>0</v>
      </c>
      <c r="U47">
        <f>Trendlines!I43</f>
        <v>0</v>
      </c>
      <c r="V47">
        <f>Trendlines!J43</f>
        <v>0</v>
      </c>
      <c r="W47">
        <f>Trendlines!K43</f>
        <v>0</v>
      </c>
      <c r="X47">
        <f>Trendlines!L43</f>
        <v>0</v>
      </c>
      <c r="Y47">
        <f>Tema_Hrma_Smma!E43</f>
        <v>5205.2</v>
      </c>
      <c r="Z47">
        <f>Tema_Hrma_Smma!F43</f>
        <v>5200.57</v>
      </c>
      <c r="AA47">
        <f>Tema_Hrma_Smma!G43</f>
        <v>5187.3599999999997</v>
      </c>
      <c r="AB47">
        <f>ZScore!H43</f>
        <v>-1</v>
      </c>
      <c r="AC47">
        <f>ZScore!I43</f>
        <v>4.0419999999999998E-2</v>
      </c>
      <c r="AD47">
        <f>ZScore!J43</f>
        <v>3</v>
      </c>
      <c r="AE47">
        <f>HA!E43</f>
        <v>5202.32</v>
      </c>
      <c r="AF47">
        <f>HA!F43</f>
        <v>5207.1099999999997</v>
      </c>
      <c r="AG47">
        <f>HA!G43</f>
        <v>5202.32</v>
      </c>
      <c r="AH47">
        <f>HA!H43</f>
        <v>5204.8999999999996</v>
      </c>
      <c r="AI47">
        <f>HA!I43</f>
        <v>1</v>
      </c>
      <c r="AJ47">
        <f>HA!J43</f>
        <v>2.58</v>
      </c>
      <c r="AK47">
        <f>HA!K43</f>
        <v>-0.21844</v>
      </c>
      <c r="AL47">
        <f>HA!L43</f>
        <v>5</v>
      </c>
      <c r="AM47">
        <f>KC!E43</f>
        <v>5218.6246099999998</v>
      </c>
      <c r="AN47">
        <f>KC!F43</f>
        <v>5213.1664600000004</v>
      </c>
      <c r="AO47">
        <f>KC!G43</f>
        <v>5207.70831</v>
      </c>
      <c r="AP47">
        <f>KC!H43</f>
        <v>5202.2501700000003</v>
      </c>
      <c r="AQ47">
        <f>KC!I43</f>
        <v>5196.7920199999999</v>
      </c>
      <c r="AR47">
        <f>KC!J43</f>
        <v>5189.2438899999997</v>
      </c>
      <c r="AS47">
        <f>KC!K43</f>
        <v>5183.7857400000003</v>
      </c>
      <c r="AT47">
        <f>KC!L43</f>
        <v>5178.3275899999999</v>
      </c>
      <c r="AU47">
        <f>KC!M43</f>
        <v>5172.8694400000004</v>
      </c>
      <c r="AV47">
        <f>KC!N43</f>
        <v>5167.41129</v>
      </c>
      <c r="AW47">
        <f>SR_Levels!E43</f>
        <v>5193.3500000000004</v>
      </c>
      <c r="AX47">
        <f>SR_Levels!F43</f>
        <v>5178.6000000000004</v>
      </c>
      <c r="AY47">
        <f>SR_Levels!G43</f>
        <v>5161.8900000000003</v>
      </c>
      <c r="AZ47">
        <f>SR_Levels!H43</f>
        <v>5135.8500000000004</v>
      </c>
      <c r="BA47">
        <f>SR_Levels!I43</f>
        <v>5205.3100000000004</v>
      </c>
      <c r="BB47">
        <f>SR_Levels!J43</f>
        <v>0</v>
      </c>
      <c r="BC47">
        <f>SR_Levels!K43</f>
        <v>0</v>
      </c>
      <c r="BD47">
        <f>SR_Levels!L43</f>
        <v>0</v>
      </c>
      <c r="BE47">
        <f>ZigZag!E43</f>
        <v>0</v>
      </c>
      <c r="BF47">
        <f>ZigZag!F43</f>
        <v>0</v>
      </c>
      <c r="BG47">
        <f>ZigZag!G43</f>
        <v>5192.72</v>
      </c>
      <c r="BH47">
        <f>Dual_Tema!E43</f>
        <v>5207.76</v>
      </c>
      <c r="BI47">
        <f>Dual_Tema!F43</f>
        <v>5202.1899999999996</v>
      </c>
      <c r="BJ47">
        <f>Pinbar!E43</f>
        <v>0</v>
      </c>
      <c r="BK47">
        <f>SSA!E43</f>
        <v>5205.3474299999998</v>
      </c>
      <c r="BL47">
        <f>SSA!F43</f>
        <v>5203.7020599999996</v>
      </c>
    </row>
    <row r="48" spans="1:64" x14ac:dyDescent="0.55000000000000004">
      <c r="A48">
        <f>Validation!A44</f>
        <v>1772037600</v>
      </c>
      <c r="B48" t="str">
        <f>Price!B44</f>
        <v>XAUUSD</v>
      </c>
      <c r="C48" t="str">
        <f>Price!C44</f>
        <v>M5</v>
      </c>
      <c r="D48">
        <f>Price!D44</f>
        <v>5207.51</v>
      </c>
      <c r="E48">
        <f>Price!E44</f>
        <v>5203.5</v>
      </c>
      <c r="F48">
        <f>Price!F44</f>
        <v>5207.54</v>
      </c>
      <c r="G48">
        <f>Price!G44</f>
        <v>5203.5</v>
      </c>
      <c r="H48">
        <f>Price!H44</f>
        <v>569</v>
      </c>
      <c r="I48">
        <f>Diagonals!E44</f>
        <v>0</v>
      </c>
      <c r="J48">
        <f>Diagonals!F44</f>
        <v>0</v>
      </c>
      <c r="K48">
        <f>Diagonals!G44</f>
        <v>0</v>
      </c>
      <c r="L48">
        <f>Diagonals!H44</f>
        <v>0</v>
      </c>
      <c r="M48">
        <f>Diagonals!I44</f>
        <v>0</v>
      </c>
      <c r="N48">
        <f>Diagonals!J44</f>
        <v>0</v>
      </c>
      <c r="O48">
        <f>Diagonals!K44</f>
        <v>0</v>
      </c>
      <c r="P48">
        <f>Diagonals!L44</f>
        <v>0</v>
      </c>
      <c r="Q48">
        <f>Trendlines!E44</f>
        <v>0</v>
      </c>
      <c r="R48">
        <f>Trendlines!F44</f>
        <v>0</v>
      </c>
      <c r="S48">
        <f>Trendlines!G44</f>
        <v>0</v>
      </c>
      <c r="T48">
        <f>Trendlines!H44</f>
        <v>0</v>
      </c>
      <c r="U48">
        <f>Trendlines!I44</f>
        <v>0</v>
      </c>
      <c r="V48">
        <f>Trendlines!J44</f>
        <v>0</v>
      </c>
      <c r="W48">
        <f>Trendlines!K44</f>
        <v>0</v>
      </c>
      <c r="X48">
        <f>Trendlines!L44</f>
        <v>0</v>
      </c>
      <c r="Y48">
        <f>Tema_Hrma_Smma!E44</f>
        <v>5206.6400000000003</v>
      </c>
      <c r="Z48">
        <f>Tema_Hrma_Smma!F44</f>
        <v>5202.2299999999996</v>
      </c>
      <c r="AA48">
        <f>Tema_Hrma_Smma!G44</f>
        <v>5187.8599999999997</v>
      </c>
      <c r="AB48">
        <f>ZScore!H44</f>
        <v>1</v>
      </c>
      <c r="AC48">
        <f>ZScore!I44</f>
        <v>0.23927000000000001</v>
      </c>
      <c r="AD48">
        <f>ZScore!J44</f>
        <v>0</v>
      </c>
      <c r="AE48">
        <f>HA!E44</f>
        <v>5203.6099999999997</v>
      </c>
      <c r="AF48">
        <f>HA!F44</f>
        <v>5207.54</v>
      </c>
      <c r="AG48">
        <f>HA!G44</f>
        <v>5203.5</v>
      </c>
      <c r="AH48">
        <f>HA!H44</f>
        <v>5205.51</v>
      </c>
      <c r="AI48">
        <f>HA!I44</f>
        <v>1</v>
      </c>
      <c r="AJ48">
        <f>HA!J44</f>
        <v>1.9</v>
      </c>
      <c r="AK48">
        <f>HA!K44</f>
        <v>-0.45942</v>
      </c>
      <c r="AL48">
        <f>HA!L44</f>
        <v>6</v>
      </c>
      <c r="AM48">
        <f>KC!E44</f>
        <v>5219.6468100000002</v>
      </c>
      <c r="AN48">
        <f>KC!F44</f>
        <v>5214.1843399999998</v>
      </c>
      <c r="AO48">
        <f>KC!G44</f>
        <v>5208.7218700000003</v>
      </c>
      <c r="AP48">
        <f>KC!H44</f>
        <v>5203.2593999999999</v>
      </c>
      <c r="AQ48">
        <f>KC!I44</f>
        <v>5197.7969300000004</v>
      </c>
      <c r="AR48">
        <f>KC!J44</f>
        <v>5190.4194600000001</v>
      </c>
      <c r="AS48">
        <f>KC!K44</f>
        <v>5184.9569899999997</v>
      </c>
      <c r="AT48">
        <f>KC!L44</f>
        <v>5179.4945200000002</v>
      </c>
      <c r="AU48">
        <f>KC!M44</f>
        <v>5174.0320499999998</v>
      </c>
      <c r="AV48">
        <f>KC!N44</f>
        <v>5168.5695800000003</v>
      </c>
      <c r="AW48">
        <f>SR_Levels!E44</f>
        <v>5205.3100000000004</v>
      </c>
      <c r="AX48">
        <f>SR_Levels!F44</f>
        <v>5193.3500000000004</v>
      </c>
      <c r="AY48">
        <f>SR_Levels!G44</f>
        <v>5178.6000000000004</v>
      </c>
      <c r="AZ48">
        <f>SR_Levels!H44</f>
        <v>5161.8900000000003</v>
      </c>
      <c r="BA48">
        <f>SR_Levels!I44</f>
        <v>0</v>
      </c>
      <c r="BB48">
        <f>SR_Levels!J44</f>
        <v>0</v>
      </c>
      <c r="BC48">
        <f>SR_Levels!K44</f>
        <v>0</v>
      </c>
      <c r="BD48">
        <f>SR_Levels!L44</f>
        <v>0</v>
      </c>
      <c r="BE48">
        <f>ZigZag!E44</f>
        <v>0</v>
      </c>
      <c r="BF48">
        <f>ZigZag!F44</f>
        <v>0</v>
      </c>
      <c r="BG48">
        <f>ZigZag!G44</f>
        <v>5193.68</v>
      </c>
      <c r="BH48">
        <f>Dual_Tema!E44</f>
        <v>5208.57</v>
      </c>
      <c r="BI48">
        <f>Dual_Tema!F44</f>
        <v>5203.8500000000004</v>
      </c>
      <c r="BJ48">
        <f>Pinbar!E44</f>
        <v>0</v>
      </c>
      <c r="BK48">
        <f>SSA!E44</f>
        <v>5207.2406199999996</v>
      </c>
      <c r="BL48">
        <f>SSA!F44</f>
        <v>5205.4713400000001</v>
      </c>
    </row>
    <row r="49" spans="1:64" x14ac:dyDescent="0.55000000000000004">
      <c r="A49">
        <f>Validation!A45</f>
        <v>1772037900</v>
      </c>
      <c r="B49" t="str">
        <f>Price!B45</f>
        <v>XAUUSD</v>
      </c>
      <c r="C49" t="str">
        <f>Price!C45</f>
        <v>M5</v>
      </c>
      <c r="D49">
        <f>Price!D45</f>
        <v>5208.18</v>
      </c>
      <c r="E49">
        <f>Price!E45</f>
        <v>5207.45</v>
      </c>
      <c r="F49">
        <f>Price!F45</f>
        <v>5213.8</v>
      </c>
      <c r="G49">
        <f>Price!G45</f>
        <v>5206.78</v>
      </c>
      <c r="H49">
        <f>Price!H45</f>
        <v>755</v>
      </c>
      <c r="I49">
        <f>Diagonals!E45</f>
        <v>0</v>
      </c>
      <c r="J49">
        <f>Diagonals!F45</f>
        <v>0</v>
      </c>
      <c r="K49">
        <f>Diagonals!G45</f>
        <v>0</v>
      </c>
      <c r="L49">
        <f>Diagonals!H45</f>
        <v>0</v>
      </c>
      <c r="M49">
        <f>Diagonals!I45</f>
        <v>0</v>
      </c>
      <c r="N49">
        <f>Diagonals!J45</f>
        <v>0</v>
      </c>
      <c r="O49">
        <f>Diagonals!K45</f>
        <v>0</v>
      </c>
      <c r="P49">
        <f>Diagonals!L45</f>
        <v>0</v>
      </c>
      <c r="Q49">
        <f>Trendlines!E45</f>
        <v>0</v>
      </c>
      <c r="R49">
        <f>Trendlines!F45</f>
        <v>0</v>
      </c>
      <c r="S49">
        <f>Trendlines!G45</f>
        <v>0</v>
      </c>
      <c r="T49">
        <f>Trendlines!H45</f>
        <v>0</v>
      </c>
      <c r="U49">
        <f>Trendlines!I45</f>
        <v>0</v>
      </c>
      <c r="V49">
        <f>Trendlines!J45</f>
        <v>0</v>
      </c>
      <c r="W49">
        <f>Trendlines!K45</f>
        <v>0</v>
      </c>
      <c r="X49">
        <f>Trendlines!L45</f>
        <v>0</v>
      </c>
      <c r="Y49">
        <f>Tema_Hrma_Smma!E45</f>
        <v>5209.03</v>
      </c>
      <c r="Z49">
        <f>Tema_Hrma_Smma!F45</f>
        <v>5204.09</v>
      </c>
      <c r="AA49">
        <f>Tema_Hrma_Smma!G45</f>
        <v>5188.41</v>
      </c>
      <c r="AB49">
        <f>ZScore!H45</f>
        <v>1</v>
      </c>
      <c r="AC49">
        <f>ZScore!I45</f>
        <v>0.87322999999999995</v>
      </c>
      <c r="AD49">
        <f>ZScore!J45</f>
        <v>0</v>
      </c>
      <c r="AE49">
        <f>HA!E45</f>
        <v>5204.5600000000004</v>
      </c>
      <c r="AF49">
        <f>HA!F45</f>
        <v>5213.8</v>
      </c>
      <c r="AG49">
        <f>HA!G45</f>
        <v>5204.5600000000004</v>
      </c>
      <c r="AH49">
        <f>HA!H45</f>
        <v>5209.05</v>
      </c>
      <c r="AI49">
        <f>HA!I45</f>
        <v>1</v>
      </c>
      <c r="AJ49">
        <f>HA!J45</f>
        <v>4.49</v>
      </c>
      <c r="AK49">
        <f>HA!K45</f>
        <v>0.48543999999999998</v>
      </c>
      <c r="AL49">
        <f>HA!L45</f>
        <v>7</v>
      </c>
      <c r="AM49">
        <f>KC!E45</f>
        <v>5220.8244999999997</v>
      </c>
      <c r="AN49">
        <f>KC!F45</f>
        <v>5215.35808</v>
      </c>
      <c r="AO49">
        <f>KC!G45</f>
        <v>5209.8916600000002</v>
      </c>
      <c r="AP49">
        <f>KC!H45</f>
        <v>5204.4252399999996</v>
      </c>
      <c r="AQ49">
        <f>KC!I45</f>
        <v>5198.9588199999998</v>
      </c>
      <c r="AR49">
        <f>KC!J45</f>
        <v>5191.7031100000004</v>
      </c>
      <c r="AS49">
        <f>KC!K45</f>
        <v>5186.2366899999997</v>
      </c>
      <c r="AT49">
        <f>KC!L45</f>
        <v>5180.77027</v>
      </c>
      <c r="AU49">
        <f>KC!M45</f>
        <v>5175.3038500000002</v>
      </c>
      <c r="AV49">
        <f>KC!N45</f>
        <v>5169.8374299999996</v>
      </c>
      <c r="AW49">
        <f>SR_Levels!E45</f>
        <v>5205.3100000000004</v>
      </c>
      <c r="AX49">
        <f>SR_Levels!F45</f>
        <v>5193.3500000000004</v>
      </c>
      <c r="AY49">
        <f>SR_Levels!G45</f>
        <v>5178.6000000000004</v>
      </c>
      <c r="AZ49">
        <f>SR_Levels!H45</f>
        <v>5161.8900000000003</v>
      </c>
      <c r="BA49">
        <f>SR_Levels!I45</f>
        <v>0</v>
      </c>
      <c r="BB49">
        <f>SR_Levels!J45</f>
        <v>0</v>
      </c>
      <c r="BC49">
        <f>SR_Levels!K45</f>
        <v>0</v>
      </c>
      <c r="BD49">
        <f>SR_Levels!L45</f>
        <v>0</v>
      </c>
      <c r="BE49">
        <f>ZigZag!E45</f>
        <v>0</v>
      </c>
      <c r="BF49">
        <f>ZigZag!F45</f>
        <v>0</v>
      </c>
      <c r="BG49">
        <f>ZigZag!G45</f>
        <v>5194.82</v>
      </c>
      <c r="BH49">
        <f>Dual_Tema!E45</f>
        <v>5211.97</v>
      </c>
      <c r="BI49">
        <f>Dual_Tema!F45</f>
        <v>5206.3100000000004</v>
      </c>
      <c r="BJ49">
        <f>Pinbar!E45</f>
        <v>1</v>
      </c>
      <c r="BK49">
        <f>SSA!E45</f>
        <v>5209.0803299999998</v>
      </c>
      <c r="BL49">
        <f>SSA!F45</f>
        <v>5207.2758299999996</v>
      </c>
    </row>
    <row r="50" spans="1:64" x14ac:dyDescent="0.55000000000000004">
      <c r="A50">
        <f>Validation!A46</f>
        <v>1772038200</v>
      </c>
      <c r="B50" t="str">
        <f>Price!B46</f>
        <v>XAUUSD</v>
      </c>
      <c r="C50" t="str">
        <f>Price!C46</f>
        <v>M5</v>
      </c>
      <c r="D50">
        <f>Price!D46</f>
        <v>5211.95</v>
      </c>
      <c r="E50">
        <f>Price!E46</f>
        <v>5208.1899999999996</v>
      </c>
      <c r="F50">
        <f>Price!F46</f>
        <v>5212.49</v>
      </c>
      <c r="G50">
        <f>Price!G46</f>
        <v>5207.6000000000004</v>
      </c>
      <c r="H50">
        <f>Price!H46</f>
        <v>571</v>
      </c>
      <c r="I50">
        <f>Diagonals!E46</f>
        <v>0</v>
      </c>
      <c r="J50">
        <f>Diagonals!F46</f>
        <v>0</v>
      </c>
      <c r="K50">
        <f>Diagonals!G46</f>
        <v>0</v>
      </c>
      <c r="L50">
        <f>Diagonals!H46</f>
        <v>0</v>
      </c>
      <c r="M50">
        <f>Diagonals!I46</f>
        <v>0</v>
      </c>
      <c r="N50">
        <f>Diagonals!J46</f>
        <v>0</v>
      </c>
      <c r="O50">
        <f>Diagonals!K46</f>
        <v>0</v>
      </c>
      <c r="P50">
        <f>Diagonals!L46</f>
        <v>0</v>
      </c>
      <c r="Q50">
        <f>Trendlines!E46</f>
        <v>0</v>
      </c>
      <c r="R50">
        <f>Trendlines!F46</f>
        <v>0</v>
      </c>
      <c r="S50">
        <f>Trendlines!G46</f>
        <v>0</v>
      </c>
      <c r="T50">
        <f>Trendlines!H46</f>
        <v>0</v>
      </c>
      <c r="U50">
        <f>Trendlines!I46</f>
        <v>0</v>
      </c>
      <c r="V50">
        <f>Trendlines!J46</f>
        <v>0</v>
      </c>
      <c r="W50">
        <f>Trendlines!K46</f>
        <v>0</v>
      </c>
      <c r="X50">
        <f>Trendlines!L46</f>
        <v>0</v>
      </c>
      <c r="Y50">
        <f>Tema_Hrma_Smma!E46</f>
        <v>5210.88</v>
      </c>
      <c r="Z50">
        <f>Tema_Hrma_Smma!F46</f>
        <v>5205.9799999999996</v>
      </c>
      <c r="AA50">
        <f>Tema_Hrma_Smma!G46</f>
        <v>5189.0200000000004</v>
      </c>
      <c r="AB50">
        <f>ZScore!H46</f>
        <v>1</v>
      </c>
      <c r="AC50">
        <f>ZScore!I46</f>
        <v>0.15354000000000001</v>
      </c>
      <c r="AD50">
        <f>ZScore!J46</f>
        <v>0</v>
      </c>
      <c r="AE50">
        <f>HA!E46</f>
        <v>5206.8100000000004</v>
      </c>
      <c r="AF50">
        <f>HA!F46</f>
        <v>5212.49</v>
      </c>
      <c r="AG50">
        <f>HA!G46</f>
        <v>5206.8100000000004</v>
      </c>
      <c r="AH50">
        <f>HA!H46</f>
        <v>5210.0600000000004</v>
      </c>
      <c r="AI50">
        <f>HA!I46</f>
        <v>1</v>
      </c>
      <c r="AJ50">
        <f>HA!J46</f>
        <v>3.25</v>
      </c>
      <c r="AK50">
        <f>HA!K46</f>
        <v>3.0720000000000001E-2</v>
      </c>
      <c r="AL50">
        <f>HA!L46</f>
        <v>8</v>
      </c>
      <c r="AM50">
        <f>KC!E46</f>
        <v>5222.0048299999999</v>
      </c>
      <c r="AN50">
        <f>KC!F46</f>
        <v>5216.5465599999998</v>
      </c>
      <c r="AO50">
        <f>KC!G46</f>
        <v>5211.0882899999997</v>
      </c>
      <c r="AP50">
        <f>KC!H46</f>
        <v>5205.6300199999996</v>
      </c>
      <c r="AQ50">
        <f>KC!I46</f>
        <v>5200.1717500000004</v>
      </c>
      <c r="AR50">
        <f>KC!J46</f>
        <v>5193.05573</v>
      </c>
      <c r="AS50">
        <f>KC!K46</f>
        <v>5187.59746</v>
      </c>
      <c r="AT50">
        <f>KC!L46</f>
        <v>5182.1391899999999</v>
      </c>
      <c r="AU50">
        <f>KC!M46</f>
        <v>5176.6809199999998</v>
      </c>
      <c r="AV50">
        <f>KC!N46</f>
        <v>5171.2226499999997</v>
      </c>
      <c r="AW50">
        <f>SR_Levels!E46</f>
        <v>5205.3100000000004</v>
      </c>
      <c r="AX50">
        <f>SR_Levels!F46</f>
        <v>5193.3500000000004</v>
      </c>
      <c r="AY50">
        <f>SR_Levels!G46</f>
        <v>5178.6000000000004</v>
      </c>
      <c r="AZ50">
        <f>SR_Levels!H46</f>
        <v>5161.8900000000003</v>
      </c>
      <c r="BA50">
        <f>SR_Levels!I46</f>
        <v>0</v>
      </c>
      <c r="BB50">
        <f>SR_Levels!J46</f>
        <v>0</v>
      </c>
      <c r="BC50">
        <f>SR_Levels!K46</f>
        <v>0</v>
      </c>
      <c r="BD50">
        <f>SR_Levels!L46</f>
        <v>0</v>
      </c>
      <c r="BE50">
        <f>ZigZag!E46</f>
        <v>0</v>
      </c>
      <c r="BF50">
        <f>ZigZag!F46</f>
        <v>0</v>
      </c>
      <c r="BG50">
        <f>ZigZag!G46</f>
        <v>5195.95</v>
      </c>
      <c r="BH50">
        <f>Dual_Tema!E46</f>
        <v>5213.3100000000004</v>
      </c>
      <c r="BI50">
        <f>Dual_Tema!F46</f>
        <v>5208.0600000000004</v>
      </c>
      <c r="BJ50">
        <f>Pinbar!E46</f>
        <v>0</v>
      </c>
      <c r="BK50">
        <f>SSA!E46</f>
        <v>5210.7730799999999</v>
      </c>
      <c r="BL50">
        <f>SSA!F46</f>
        <v>5209.0244599999996</v>
      </c>
    </row>
    <row r="51" spans="1:64" x14ac:dyDescent="0.55000000000000004">
      <c r="A51">
        <f>Validation!A47</f>
        <v>1772038500</v>
      </c>
      <c r="B51" t="str">
        <f>Price!B47</f>
        <v>XAUUSD</v>
      </c>
      <c r="C51" t="str">
        <f>Price!C47</f>
        <v>M5</v>
      </c>
      <c r="D51">
        <f>Price!D47</f>
        <v>5212.3100000000004</v>
      </c>
      <c r="E51">
        <f>Price!E47</f>
        <v>5211.9399999999996</v>
      </c>
      <c r="F51">
        <f>Price!F47</f>
        <v>5212.79</v>
      </c>
      <c r="G51">
        <f>Price!G47</f>
        <v>5210.16</v>
      </c>
      <c r="H51">
        <f>Price!H47</f>
        <v>571</v>
      </c>
      <c r="I51">
        <f>Diagonals!E47</f>
        <v>0</v>
      </c>
      <c r="J51">
        <f>Diagonals!F47</f>
        <v>0</v>
      </c>
      <c r="K51">
        <f>Diagonals!G47</f>
        <v>0</v>
      </c>
      <c r="L51">
        <f>Diagonals!H47</f>
        <v>0</v>
      </c>
      <c r="M51">
        <f>Diagonals!I47</f>
        <v>0</v>
      </c>
      <c r="N51">
        <f>Diagonals!J47</f>
        <v>0</v>
      </c>
      <c r="O51">
        <f>Diagonals!K47</f>
        <v>0</v>
      </c>
      <c r="P51">
        <f>Diagonals!L47</f>
        <v>0</v>
      </c>
      <c r="Q51">
        <f>Trendlines!E47</f>
        <v>0</v>
      </c>
      <c r="R51">
        <f>Trendlines!F47</f>
        <v>0</v>
      </c>
      <c r="S51">
        <f>Trendlines!G47</f>
        <v>0</v>
      </c>
      <c r="T51">
        <f>Trendlines!H47</f>
        <v>0</v>
      </c>
      <c r="U51">
        <f>Trendlines!I47</f>
        <v>0</v>
      </c>
      <c r="V51">
        <f>Trendlines!J47</f>
        <v>0</v>
      </c>
      <c r="W51">
        <f>Trendlines!K47</f>
        <v>0</v>
      </c>
      <c r="X51">
        <f>Trendlines!L47</f>
        <v>0</v>
      </c>
      <c r="Y51">
        <f>Tema_Hrma_Smma!E47</f>
        <v>5212.37</v>
      </c>
      <c r="Z51">
        <f>Tema_Hrma_Smma!F47</f>
        <v>5207.8100000000004</v>
      </c>
      <c r="AA51">
        <f>Tema_Hrma_Smma!G47</f>
        <v>5189.63</v>
      </c>
      <c r="AB51">
        <f>ZScore!H47</f>
        <v>1</v>
      </c>
      <c r="AC51">
        <f>ZScore!I47</f>
        <v>0.99597999999999998</v>
      </c>
      <c r="AD51">
        <f>ZScore!J47</f>
        <v>0</v>
      </c>
      <c r="AE51">
        <f>HA!E47</f>
        <v>5208.43</v>
      </c>
      <c r="AF51">
        <f>HA!F47</f>
        <v>5212.79</v>
      </c>
      <c r="AG51">
        <f>HA!G47</f>
        <v>5208.43</v>
      </c>
      <c r="AH51">
        <f>HA!H47</f>
        <v>5211.8</v>
      </c>
      <c r="AI51">
        <f>HA!I47</f>
        <v>1</v>
      </c>
      <c r="AJ51">
        <f>HA!J47</f>
        <v>3.37</v>
      </c>
      <c r="AK51">
        <f>HA!K47</f>
        <v>6.9769999999999999E-2</v>
      </c>
      <c r="AL51">
        <f>HA!L47</f>
        <v>9</v>
      </c>
      <c r="AM51">
        <f>KC!E47</f>
        <v>5223.1155900000003</v>
      </c>
      <c r="AN51">
        <f>KC!F47</f>
        <v>5217.68714</v>
      </c>
      <c r="AO51">
        <f>KC!G47</f>
        <v>5212.2586799999999</v>
      </c>
      <c r="AP51">
        <f>KC!H47</f>
        <v>5206.8302199999998</v>
      </c>
      <c r="AQ51">
        <f>KC!I47</f>
        <v>5201.4017700000004</v>
      </c>
      <c r="AR51">
        <f>KC!J47</f>
        <v>5194.4928799999998</v>
      </c>
      <c r="AS51">
        <f>KC!K47</f>
        <v>5189.0644199999997</v>
      </c>
      <c r="AT51">
        <f>KC!L47</f>
        <v>5183.6359700000003</v>
      </c>
      <c r="AU51">
        <f>KC!M47</f>
        <v>5178.2075100000002</v>
      </c>
      <c r="AV51">
        <f>KC!N47</f>
        <v>5172.7790500000001</v>
      </c>
      <c r="AW51">
        <f>SR_Levels!E47</f>
        <v>5205.3100000000004</v>
      </c>
      <c r="AX51">
        <f>SR_Levels!F47</f>
        <v>5193.3500000000004</v>
      </c>
      <c r="AY51">
        <f>SR_Levels!G47</f>
        <v>5178.6000000000004</v>
      </c>
      <c r="AZ51">
        <f>SR_Levels!H47</f>
        <v>5161.8900000000003</v>
      </c>
      <c r="BA51">
        <f>SR_Levels!I47</f>
        <v>0</v>
      </c>
      <c r="BB51">
        <f>SR_Levels!J47</f>
        <v>0</v>
      </c>
      <c r="BC51">
        <f>SR_Levels!K47</f>
        <v>0</v>
      </c>
      <c r="BD51">
        <f>SR_Levels!L47</f>
        <v>0</v>
      </c>
      <c r="BE51">
        <f>ZigZag!E47</f>
        <v>0</v>
      </c>
      <c r="BF51">
        <f>ZigZag!F47</f>
        <v>0</v>
      </c>
      <c r="BG51">
        <f>ZigZag!G47</f>
        <v>5197.08</v>
      </c>
      <c r="BH51">
        <f>Dual_Tema!E47</f>
        <v>5214.09</v>
      </c>
      <c r="BI51">
        <f>Dual_Tema!F47</f>
        <v>5210.2</v>
      </c>
      <c r="BJ51">
        <f>Pinbar!E47</f>
        <v>0</v>
      </c>
      <c r="BK51">
        <f>SSA!E47</f>
        <v>5212.1550399999996</v>
      </c>
      <c r="BL51">
        <f>SSA!F47</f>
        <v>5210.5897500000001</v>
      </c>
    </row>
    <row r="52" spans="1:64" x14ac:dyDescent="0.55000000000000004">
      <c r="A52">
        <f>Validation!A48</f>
        <v>1772038800</v>
      </c>
      <c r="B52" t="str">
        <f>Price!B48</f>
        <v>XAUUSD</v>
      </c>
      <c r="C52" t="str">
        <f>Price!C48</f>
        <v>M5</v>
      </c>
      <c r="D52">
        <f>Price!D48</f>
        <v>5210.09</v>
      </c>
      <c r="E52">
        <f>Price!E48</f>
        <v>5212.5200000000004</v>
      </c>
      <c r="F52">
        <f>Price!F48</f>
        <v>5212.66</v>
      </c>
      <c r="G52">
        <f>Price!G48</f>
        <v>5208.17</v>
      </c>
      <c r="H52">
        <f>Price!H48</f>
        <v>576</v>
      </c>
      <c r="I52">
        <f>Diagonals!E48</f>
        <v>0</v>
      </c>
      <c r="J52">
        <f>Diagonals!F48</f>
        <v>0</v>
      </c>
      <c r="K52">
        <f>Diagonals!G48</f>
        <v>0</v>
      </c>
      <c r="L52">
        <f>Diagonals!H48</f>
        <v>0</v>
      </c>
      <c r="M52">
        <f>Diagonals!I48</f>
        <v>0</v>
      </c>
      <c r="N52">
        <f>Diagonals!J48</f>
        <v>0</v>
      </c>
      <c r="O52">
        <f>Diagonals!K48</f>
        <v>0</v>
      </c>
      <c r="P52">
        <f>Diagonals!L48</f>
        <v>0</v>
      </c>
      <c r="Q52">
        <f>Trendlines!E48</f>
        <v>0</v>
      </c>
      <c r="R52">
        <f>Trendlines!F48</f>
        <v>0</v>
      </c>
      <c r="S52">
        <f>Trendlines!G48</f>
        <v>0</v>
      </c>
      <c r="T52">
        <f>Trendlines!H48</f>
        <v>0</v>
      </c>
      <c r="U52">
        <f>Trendlines!I48</f>
        <v>0</v>
      </c>
      <c r="V52">
        <f>Trendlines!J48</f>
        <v>0</v>
      </c>
      <c r="W52">
        <f>Trendlines!K48</f>
        <v>0</v>
      </c>
      <c r="X52">
        <f>Trendlines!L48</f>
        <v>0</v>
      </c>
      <c r="Y52">
        <f>Tema_Hrma_Smma!E48</f>
        <v>5212.3999999999996</v>
      </c>
      <c r="Z52">
        <f>Tema_Hrma_Smma!F48</f>
        <v>5209.26</v>
      </c>
      <c r="AA52">
        <f>Tema_Hrma_Smma!G48</f>
        <v>5190.2299999999996</v>
      </c>
      <c r="AB52">
        <f>ZScore!H48</f>
        <v>-1</v>
      </c>
      <c r="AC52">
        <f>ZScore!I48</f>
        <v>0.29243999999999998</v>
      </c>
      <c r="AD52">
        <f>ZScore!J48</f>
        <v>3</v>
      </c>
      <c r="AE52">
        <f>HA!E48</f>
        <v>5210.12</v>
      </c>
      <c r="AF52">
        <f>HA!F48</f>
        <v>5212.66</v>
      </c>
      <c r="AG52">
        <f>HA!G48</f>
        <v>5208.17</v>
      </c>
      <c r="AH52">
        <f>HA!H48</f>
        <v>5210.8599999999997</v>
      </c>
      <c r="AI52">
        <f>HA!I48</f>
        <v>1</v>
      </c>
      <c r="AJ52">
        <f>HA!J48</f>
        <v>0.74</v>
      </c>
      <c r="AK52">
        <f>HA!K48</f>
        <v>-0.88685999999999998</v>
      </c>
      <c r="AL52">
        <f>HA!L48</f>
        <v>10</v>
      </c>
      <c r="AM52">
        <f>KC!E48</f>
        <v>5224.2428900000004</v>
      </c>
      <c r="AN52">
        <f>KC!F48</f>
        <v>5218.8356100000001</v>
      </c>
      <c r="AO52">
        <f>KC!G48</f>
        <v>5213.4283299999997</v>
      </c>
      <c r="AP52">
        <f>KC!H48</f>
        <v>5208.0210399999996</v>
      </c>
      <c r="AQ52">
        <f>KC!I48</f>
        <v>5202.6137600000002</v>
      </c>
      <c r="AR52">
        <f>KC!J48</f>
        <v>5195.9074700000001</v>
      </c>
      <c r="AS52">
        <f>KC!K48</f>
        <v>5190.50018</v>
      </c>
      <c r="AT52">
        <f>KC!L48</f>
        <v>5185.0928999999996</v>
      </c>
      <c r="AU52">
        <f>KC!M48</f>
        <v>5179.6856200000002</v>
      </c>
      <c r="AV52">
        <f>KC!N48</f>
        <v>5174.2783300000001</v>
      </c>
      <c r="AW52">
        <f>SR_Levels!E48</f>
        <v>5205.3100000000004</v>
      </c>
      <c r="AX52">
        <f>SR_Levels!F48</f>
        <v>5193.3500000000004</v>
      </c>
      <c r="AY52">
        <f>SR_Levels!G48</f>
        <v>5178.6000000000004</v>
      </c>
      <c r="AZ52">
        <f>SR_Levels!H48</f>
        <v>5161.8900000000003</v>
      </c>
      <c r="BA52">
        <f>SR_Levels!I48</f>
        <v>0</v>
      </c>
      <c r="BB52">
        <f>SR_Levels!J48</f>
        <v>0</v>
      </c>
      <c r="BC52">
        <f>SR_Levels!K48</f>
        <v>0</v>
      </c>
      <c r="BD52">
        <f>SR_Levels!L48</f>
        <v>0</v>
      </c>
      <c r="BE52">
        <f>ZigZag!E48</f>
        <v>0</v>
      </c>
      <c r="BF52">
        <f>ZigZag!F48</f>
        <v>0</v>
      </c>
      <c r="BG52">
        <f>ZigZag!G48</f>
        <v>5198.0200000000004</v>
      </c>
      <c r="BH52">
        <f>Dual_Tema!E48</f>
        <v>5214.33</v>
      </c>
      <c r="BI52">
        <f>Dual_Tema!F48</f>
        <v>5210.3599999999997</v>
      </c>
      <c r="BJ52">
        <f>Pinbar!E48</f>
        <v>0</v>
      </c>
      <c r="BK52">
        <f>SSA!E48</f>
        <v>5213.18055</v>
      </c>
      <c r="BL52">
        <f>SSA!F48</f>
        <v>5211.8851500000001</v>
      </c>
    </row>
    <row r="53" spans="1:64" x14ac:dyDescent="0.55000000000000004">
      <c r="A53">
        <f>Validation!A49</f>
        <v>1772039100</v>
      </c>
      <c r="B53" t="str">
        <f>Price!B49</f>
        <v>XAUUSD</v>
      </c>
      <c r="C53" t="str">
        <f>Price!C49</f>
        <v>M5</v>
      </c>
      <c r="D53">
        <f>Price!D49</f>
        <v>5214.6899999999996</v>
      </c>
      <c r="E53">
        <f>Price!E49</f>
        <v>5210.1400000000003</v>
      </c>
      <c r="F53">
        <f>Price!F49</f>
        <v>5214.96</v>
      </c>
      <c r="G53">
        <f>Price!G49</f>
        <v>5207.95</v>
      </c>
      <c r="H53">
        <f>Price!H49</f>
        <v>586</v>
      </c>
      <c r="I53">
        <f>Diagonals!E49</f>
        <v>0</v>
      </c>
      <c r="J53">
        <f>Diagonals!F49</f>
        <v>0</v>
      </c>
      <c r="K53">
        <f>Diagonals!G49</f>
        <v>0</v>
      </c>
      <c r="L53">
        <f>Diagonals!H49</f>
        <v>0</v>
      </c>
      <c r="M53">
        <f>Diagonals!I49</f>
        <v>0</v>
      </c>
      <c r="N53">
        <f>Diagonals!J49</f>
        <v>0</v>
      </c>
      <c r="O53">
        <f>Diagonals!K49</f>
        <v>0</v>
      </c>
      <c r="P53">
        <f>Diagonals!L49</f>
        <v>0</v>
      </c>
      <c r="Q53">
        <f>Trendlines!E49</f>
        <v>0</v>
      </c>
      <c r="R53">
        <f>Trendlines!F49</f>
        <v>0</v>
      </c>
      <c r="S53">
        <f>Trendlines!G49</f>
        <v>0</v>
      </c>
      <c r="T53">
        <f>Trendlines!H49</f>
        <v>0</v>
      </c>
      <c r="U53">
        <f>Trendlines!I49</f>
        <v>0</v>
      </c>
      <c r="V53">
        <f>Trendlines!J49</f>
        <v>0</v>
      </c>
      <c r="W53">
        <f>Trendlines!K49</f>
        <v>0</v>
      </c>
      <c r="X53">
        <f>Trendlines!L49</f>
        <v>0</v>
      </c>
      <c r="Y53">
        <f>Tema_Hrma_Smma!E49</f>
        <v>5213.3</v>
      </c>
      <c r="Z53">
        <f>Tema_Hrma_Smma!F49</f>
        <v>5210.63</v>
      </c>
      <c r="AA53">
        <f>Tema_Hrma_Smma!G49</f>
        <v>5190.82</v>
      </c>
      <c r="AB53">
        <f>ZScore!H49</f>
        <v>1</v>
      </c>
      <c r="AC53">
        <f>ZScore!I49</f>
        <v>0.43</v>
      </c>
      <c r="AD53">
        <f>ZScore!J49</f>
        <v>0</v>
      </c>
      <c r="AE53">
        <f>HA!E49</f>
        <v>5210.49</v>
      </c>
      <c r="AF53">
        <f>HA!F49</f>
        <v>5214.96</v>
      </c>
      <c r="AG53">
        <f>HA!G49</f>
        <v>5207.95</v>
      </c>
      <c r="AH53">
        <f>HA!H49</f>
        <v>5211.93</v>
      </c>
      <c r="AI53">
        <f>HA!I49</f>
        <v>1</v>
      </c>
      <c r="AJ53">
        <f>HA!J49</f>
        <v>1.45</v>
      </c>
      <c r="AK53">
        <f>HA!K49</f>
        <v>-0.62744999999999995</v>
      </c>
      <c r="AL53">
        <f>HA!L49</f>
        <v>11</v>
      </c>
      <c r="AM53">
        <f>KC!E49</f>
        <v>5225.5198</v>
      </c>
      <c r="AN53">
        <f>KC!F49</f>
        <v>5220.1012099999998</v>
      </c>
      <c r="AO53">
        <f>KC!G49</f>
        <v>5214.6826300000002</v>
      </c>
      <c r="AP53">
        <f>KC!H49</f>
        <v>5209.2640499999998</v>
      </c>
      <c r="AQ53">
        <f>KC!I49</f>
        <v>5203.8454700000002</v>
      </c>
      <c r="AR53">
        <f>KC!J49</f>
        <v>5197.2702799999997</v>
      </c>
      <c r="AS53">
        <f>KC!K49</f>
        <v>5191.8517000000002</v>
      </c>
      <c r="AT53">
        <f>KC!L49</f>
        <v>5186.4331199999997</v>
      </c>
      <c r="AU53">
        <f>KC!M49</f>
        <v>5181.0145400000001</v>
      </c>
      <c r="AV53">
        <f>KC!N49</f>
        <v>5175.5959599999996</v>
      </c>
      <c r="AW53">
        <f>SR_Levels!E49</f>
        <v>5205.3100000000004</v>
      </c>
      <c r="AX53">
        <f>SR_Levels!F49</f>
        <v>5193.3500000000004</v>
      </c>
      <c r="AY53">
        <f>SR_Levels!G49</f>
        <v>5178.6000000000004</v>
      </c>
      <c r="AZ53">
        <f>SR_Levels!H49</f>
        <v>5161.8900000000003</v>
      </c>
      <c r="BA53">
        <f>SR_Levels!I49</f>
        <v>0</v>
      </c>
      <c r="BB53">
        <f>SR_Levels!J49</f>
        <v>0</v>
      </c>
      <c r="BC53">
        <f>SR_Levels!K49</f>
        <v>0</v>
      </c>
      <c r="BD53">
        <f>SR_Levels!L49</f>
        <v>0</v>
      </c>
      <c r="BE53">
        <f>ZigZag!E49</f>
        <v>0</v>
      </c>
      <c r="BF53">
        <f>ZigZag!F49</f>
        <v>0</v>
      </c>
      <c r="BG53">
        <f>ZigZag!G49</f>
        <v>5199.0600000000004</v>
      </c>
      <c r="BH53">
        <f>Dual_Tema!E49</f>
        <v>5215.41</v>
      </c>
      <c r="BI53">
        <f>Dual_Tema!F49</f>
        <v>5210.13</v>
      </c>
      <c r="BJ53">
        <f>Pinbar!E49</f>
        <v>0</v>
      </c>
      <c r="BK53">
        <f>SSA!E49</f>
        <v>5213.9115000000002</v>
      </c>
      <c r="BL53">
        <f>SSA!F49</f>
        <v>5212.89833</v>
      </c>
    </row>
    <row r="54" spans="1:64" x14ac:dyDescent="0.55000000000000004">
      <c r="A54">
        <f>Validation!A50</f>
        <v>1772039400</v>
      </c>
      <c r="B54" t="str">
        <f>Price!B50</f>
        <v>XAUUSD</v>
      </c>
      <c r="C54" t="str">
        <f>Price!C50</f>
        <v>M5</v>
      </c>
      <c r="D54">
        <f>Price!D50</f>
        <v>5215.17</v>
      </c>
      <c r="E54">
        <f>Price!E50</f>
        <v>5214.58</v>
      </c>
      <c r="F54">
        <f>Price!F50</f>
        <v>5217.63</v>
      </c>
      <c r="G54">
        <f>Price!G50</f>
        <v>5214.1899999999996</v>
      </c>
      <c r="H54">
        <f>Price!H50</f>
        <v>660</v>
      </c>
      <c r="I54">
        <f>Diagonals!E50</f>
        <v>0</v>
      </c>
      <c r="J54">
        <f>Diagonals!F50</f>
        <v>0</v>
      </c>
      <c r="K54">
        <f>Diagonals!G50</f>
        <v>0</v>
      </c>
      <c r="L54">
        <f>Diagonals!H50</f>
        <v>0</v>
      </c>
      <c r="M54">
        <f>Diagonals!I50</f>
        <v>0</v>
      </c>
      <c r="N54">
        <f>Diagonals!J50</f>
        <v>0</v>
      </c>
      <c r="O54">
        <f>Diagonals!K50</f>
        <v>5217.63</v>
      </c>
      <c r="P54">
        <f>Diagonals!L50</f>
        <v>0</v>
      </c>
      <c r="Q54">
        <f>Trendlines!E50</f>
        <v>0</v>
      </c>
      <c r="R54">
        <f>Trendlines!F50</f>
        <v>0</v>
      </c>
      <c r="S54">
        <f>Trendlines!G50</f>
        <v>0</v>
      </c>
      <c r="T54">
        <f>Trendlines!H50</f>
        <v>0</v>
      </c>
      <c r="U54">
        <f>Trendlines!I50</f>
        <v>0</v>
      </c>
      <c r="V54">
        <f>Trendlines!J50</f>
        <v>0</v>
      </c>
      <c r="W54">
        <f>Trendlines!K50</f>
        <v>5217.63</v>
      </c>
      <c r="X54">
        <f>Trendlines!L50</f>
        <v>0</v>
      </c>
      <c r="Y54">
        <f>Tema_Hrma_Smma!E50</f>
        <v>5215.22</v>
      </c>
      <c r="Z54">
        <f>Tema_Hrma_Smma!F50</f>
        <v>5212.16</v>
      </c>
      <c r="AA54">
        <f>Tema_Hrma_Smma!G50</f>
        <v>5191.46</v>
      </c>
      <c r="AB54">
        <f>ZScore!H50</f>
        <v>1</v>
      </c>
      <c r="AC54">
        <f>ZScore!I50</f>
        <v>0.91944000000000004</v>
      </c>
      <c r="AD54">
        <f>ZScore!J50</f>
        <v>0</v>
      </c>
      <c r="AE54">
        <f>HA!E50</f>
        <v>5211.21</v>
      </c>
      <c r="AF54">
        <f>HA!F50</f>
        <v>5217.63</v>
      </c>
      <c r="AG54">
        <f>HA!G50</f>
        <v>5211.21</v>
      </c>
      <c r="AH54">
        <f>HA!H50</f>
        <v>5215.3900000000003</v>
      </c>
      <c r="AI54">
        <f>HA!I50</f>
        <v>1</v>
      </c>
      <c r="AJ54">
        <f>HA!J50</f>
        <v>4.18</v>
      </c>
      <c r="AK54">
        <f>HA!K50</f>
        <v>0.36725999999999998</v>
      </c>
      <c r="AL54">
        <f>HA!L50</f>
        <v>12</v>
      </c>
      <c r="AM54">
        <f>KC!E50</f>
        <v>5226.7566200000001</v>
      </c>
      <c r="AN54">
        <f>KC!F50</f>
        <v>5221.3504999999996</v>
      </c>
      <c r="AO54">
        <f>KC!G50</f>
        <v>5215.9443899999997</v>
      </c>
      <c r="AP54">
        <f>KC!H50</f>
        <v>5210.5382799999998</v>
      </c>
      <c r="AQ54">
        <f>KC!I50</f>
        <v>5205.1321699999999</v>
      </c>
      <c r="AR54">
        <f>KC!J50</f>
        <v>5198.7266600000003</v>
      </c>
      <c r="AS54">
        <f>KC!K50</f>
        <v>5193.3205500000004</v>
      </c>
      <c r="AT54">
        <f>KC!L50</f>
        <v>5187.9144399999996</v>
      </c>
      <c r="AU54">
        <f>KC!M50</f>
        <v>5182.5083299999997</v>
      </c>
      <c r="AV54">
        <f>KC!N50</f>
        <v>5177.1022199999998</v>
      </c>
      <c r="AW54">
        <f>SR_Levels!E50</f>
        <v>5205.3100000000004</v>
      </c>
      <c r="AX54">
        <f>SR_Levels!F50</f>
        <v>5193.3500000000004</v>
      </c>
      <c r="AY54">
        <f>SR_Levels!G50</f>
        <v>5178.6000000000004</v>
      </c>
      <c r="AZ54">
        <f>SR_Levels!H50</f>
        <v>5161.8900000000003</v>
      </c>
      <c r="BA54">
        <f>SR_Levels!I50</f>
        <v>0</v>
      </c>
      <c r="BB54">
        <f>SR_Levels!J50</f>
        <v>0</v>
      </c>
      <c r="BC54">
        <f>SR_Levels!K50</f>
        <v>0</v>
      </c>
      <c r="BD54">
        <f>SR_Levels!L50</f>
        <v>0</v>
      </c>
      <c r="BE54">
        <f>ZigZag!E50</f>
        <v>5217.63</v>
      </c>
      <c r="BF54">
        <f>ZigZag!F50</f>
        <v>0</v>
      </c>
      <c r="BG54">
        <f>ZigZag!G50</f>
        <v>5200.25</v>
      </c>
      <c r="BH54">
        <f>Dual_Tema!E50</f>
        <v>5217.2299999999996</v>
      </c>
      <c r="BI54">
        <f>Dual_Tema!F50</f>
        <v>5212.83</v>
      </c>
      <c r="BJ54">
        <f>Pinbar!E50</f>
        <v>0</v>
      </c>
      <c r="BK54">
        <f>SSA!E50</f>
        <v>5214.2557200000001</v>
      </c>
      <c r="BL54">
        <f>SSA!F50</f>
        <v>5213.5770199999997</v>
      </c>
    </row>
    <row r="55" spans="1:64" x14ac:dyDescent="0.55000000000000004">
      <c r="A55">
        <f>Validation!A51</f>
        <v>1772039700</v>
      </c>
      <c r="B55" t="str">
        <f>Price!B51</f>
        <v>XAUUSD</v>
      </c>
      <c r="C55" t="str">
        <f>Price!C51</f>
        <v>M5</v>
      </c>
      <c r="D55">
        <f>Price!D51</f>
        <v>5214.53</v>
      </c>
      <c r="E55">
        <f>Price!E51</f>
        <v>5215.29</v>
      </c>
      <c r="F55">
        <f>Price!F51</f>
        <v>5215.29</v>
      </c>
      <c r="G55">
        <f>Price!G51</f>
        <v>5212.12</v>
      </c>
      <c r="H55">
        <f>Price!H51</f>
        <v>624</v>
      </c>
      <c r="I55">
        <f>Diagonals!E51</f>
        <v>0</v>
      </c>
      <c r="J55">
        <f>Diagonals!F51</f>
        <v>0</v>
      </c>
      <c r="K55">
        <f>Diagonals!G51</f>
        <v>0</v>
      </c>
      <c r="L55">
        <f>Diagonals!H51</f>
        <v>0</v>
      </c>
      <c r="M55">
        <f>Diagonals!I51</f>
        <v>0</v>
      </c>
      <c r="N55">
        <f>Diagonals!J51</f>
        <v>0</v>
      </c>
      <c r="O55">
        <f>Diagonals!K51</f>
        <v>0</v>
      </c>
      <c r="P55">
        <f>Diagonals!L51</f>
        <v>0</v>
      </c>
      <c r="Q55">
        <f>Trendlines!E51</f>
        <v>0</v>
      </c>
      <c r="R55">
        <f>Trendlines!F51</f>
        <v>0</v>
      </c>
      <c r="S55">
        <f>Trendlines!G51</f>
        <v>0</v>
      </c>
      <c r="T55">
        <f>Trendlines!H51</f>
        <v>0</v>
      </c>
      <c r="U55">
        <f>Trendlines!I51</f>
        <v>0</v>
      </c>
      <c r="V55">
        <f>Trendlines!J51</f>
        <v>0</v>
      </c>
      <c r="W55">
        <f>Trendlines!K51</f>
        <v>0</v>
      </c>
      <c r="X55">
        <f>Trendlines!L51</f>
        <v>0</v>
      </c>
      <c r="Y55">
        <f>Tema_Hrma_Smma!E51</f>
        <v>5215.4399999999996</v>
      </c>
      <c r="Z55">
        <f>Tema_Hrma_Smma!F51</f>
        <v>5213.42</v>
      </c>
      <c r="AA55">
        <f>Tema_Hrma_Smma!G51</f>
        <v>5192.1099999999997</v>
      </c>
      <c r="AB55">
        <f>ZScore!H51</f>
        <v>-1</v>
      </c>
      <c r="AC55">
        <f>ZScore!I51</f>
        <v>0.85880999999999996</v>
      </c>
      <c r="AD55">
        <f>ZScore!J51</f>
        <v>3</v>
      </c>
      <c r="AE55">
        <f>HA!E51</f>
        <v>5213.3</v>
      </c>
      <c r="AF55">
        <f>HA!F51</f>
        <v>5215.29</v>
      </c>
      <c r="AG55">
        <f>HA!G51</f>
        <v>5212.12</v>
      </c>
      <c r="AH55">
        <f>HA!H51</f>
        <v>5214.3100000000004</v>
      </c>
      <c r="AI55">
        <f>HA!I51</f>
        <v>1</v>
      </c>
      <c r="AJ55">
        <f>HA!J51</f>
        <v>1.01</v>
      </c>
      <c r="AK55">
        <f>HA!K51</f>
        <v>-0.78981999999999997</v>
      </c>
      <c r="AL55">
        <f>HA!L51</f>
        <v>13</v>
      </c>
      <c r="AM55">
        <f>KC!E51</f>
        <v>5227.96371</v>
      </c>
      <c r="AN55">
        <f>KC!F51</f>
        <v>5222.56513</v>
      </c>
      <c r="AO55">
        <f>KC!G51</f>
        <v>5217.1665499999999</v>
      </c>
      <c r="AP55">
        <f>KC!H51</f>
        <v>5211.7679699999999</v>
      </c>
      <c r="AQ55">
        <f>KC!I51</f>
        <v>5206.3693899999998</v>
      </c>
      <c r="AR55">
        <f>KC!J51</f>
        <v>5200.1639500000001</v>
      </c>
      <c r="AS55">
        <f>KC!K51</f>
        <v>5194.7653700000001</v>
      </c>
      <c r="AT55">
        <f>KC!L51</f>
        <v>5189.36679</v>
      </c>
      <c r="AU55">
        <f>KC!M51</f>
        <v>5183.96821</v>
      </c>
      <c r="AV55">
        <f>KC!N51</f>
        <v>5178.56963</v>
      </c>
      <c r="AW55">
        <f>SR_Levels!E51</f>
        <v>5205.3100000000004</v>
      </c>
      <c r="AX55">
        <f>SR_Levels!F51</f>
        <v>5193.3500000000004</v>
      </c>
      <c r="AY55">
        <f>SR_Levels!G51</f>
        <v>5178.6000000000004</v>
      </c>
      <c r="AZ55">
        <f>SR_Levels!H51</f>
        <v>5161.8900000000003</v>
      </c>
      <c r="BA55">
        <f>SR_Levels!I51</f>
        <v>0</v>
      </c>
      <c r="BB55">
        <f>SR_Levels!J51</f>
        <v>0</v>
      </c>
      <c r="BC55">
        <f>SR_Levels!K51</f>
        <v>0</v>
      </c>
      <c r="BD55">
        <f>SR_Levels!L51</f>
        <v>0</v>
      </c>
      <c r="BE55">
        <f>ZigZag!E51</f>
        <v>0</v>
      </c>
      <c r="BF55">
        <f>ZigZag!F51</f>
        <v>0</v>
      </c>
      <c r="BG55">
        <f>ZigZag!G51</f>
        <v>5201.2299999999996</v>
      </c>
      <c r="BH55">
        <f>Dual_Tema!E51</f>
        <v>5217.08</v>
      </c>
      <c r="BI55">
        <f>Dual_Tema!F51</f>
        <v>5213.3599999999997</v>
      </c>
      <c r="BJ55">
        <f>Pinbar!E51</f>
        <v>1</v>
      </c>
      <c r="BK55">
        <f>SSA!E51</f>
        <v>5214.1904999999997</v>
      </c>
      <c r="BL55">
        <f>SSA!F51</f>
        <v>5213.8837599999997</v>
      </c>
    </row>
    <row r="56" spans="1:64" x14ac:dyDescent="0.55000000000000004">
      <c r="A56">
        <f>Validation!A52</f>
        <v>1772040000</v>
      </c>
      <c r="B56" t="str">
        <f>Price!B52</f>
        <v>XAUUSD</v>
      </c>
      <c r="C56" t="str">
        <f>Price!C52</f>
        <v>M5</v>
      </c>
      <c r="D56">
        <f>Price!D52</f>
        <v>5213.2700000000004</v>
      </c>
      <c r="E56">
        <f>Price!E52</f>
        <v>5214.5</v>
      </c>
      <c r="F56">
        <f>Price!F52</f>
        <v>5215.6499999999996</v>
      </c>
      <c r="G56">
        <f>Price!G52</f>
        <v>5211.46</v>
      </c>
      <c r="H56">
        <f>Price!H52</f>
        <v>626</v>
      </c>
      <c r="I56">
        <f>Diagonals!E52</f>
        <v>0</v>
      </c>
      <c r="J56">
        <f>Diagonals!F52</f>
        <v>0</v>
      </c>
      <c r="K56">
        <f>Diagonals!G52</f>
        <v>0</v>
      </c>
      <c r="L56">
        <f>Diagonals!H52</f>
        <v>0</v>
      </c>
      <c r="M56">
        <f>Diagonals!I52</f>
        <v>0</v>
      </c>
      <c r="N56">
        <f>Diagonals!J52</f>
        <v>0</v>
      </c>
      <c r="O56">
        <f>Diagonals!K52</f>
        <v>0</v>
      </c>
      <c r="P56">
        <f>Diagonals!L52</f>
        <v>0</v>
      </c>
      <c r="Q56">
        <f>Trendlines!E52</f>
        <v>0</v>
      </c>
      <c r="R56">
        <f>Trendlines!F52</f>
        <v>0</v>
      </c>
      <c r="S56">
        <f>Trendlines!G52</f>
        <v>0</v>
      </c>
      <c r="T56">
        <f>Trendlines!H52</f>
        <v>0</v>
      </c>
      <c r="U56">
        <f>Trendlines!I52</f>
        <v>0</v>
      </c>
      <c r="V56">
        <f>Trendlines!J52</f>
        <v>0</v>
      </c>
      <c r="W56">
        <f>Trendlines!K52</f>
        <v>0</v>
      </c>
      <c r="X56">
        <f>Trendlines!L52</f>
        <v>0</v>
      </c>
      <c r="Y56">
        <f>Tema_Hrma_Smma!E52</f>
        <v>5215.1499999999996</v>
      </c>
      <c r="Z56">
        <f>Tema_Hrma_Smma!F52</f>
        <v>5214.3500000000004</v>
      </c>
      <c r="AA56">
        <f>Tema_Hrma_Smma!G52</f>
        <v>5192.71</v>
      </c>
      <c r="AB56">
        <f>ZScore!H52</f>
        <v>-1</v>
      </c>
      <c r="AC56">
        <f>ZScore!I52</f>
        <v>0.70030999999999999</v>
      </c>
      <c r="AD56">
        <f>ZScore!J52</f>
        <v>3</v>
      </c>
      <c r="AE56">
        <f>HA!E52</f>
        <v>5213.8</v>
      </c>
      <c r="AF56">
        <f>HA!F52</f>
        <v>5215.6499999999996</v>
      </c>
      <c r="AG56">
        <f>HA!G52</f>
        <v>5211.46</v>
      </c>
      <c r="AH56">
        <f>HA!H52</f>
        <v>5213.72</v>
      </c>
      <c r="AI56">
        <f>HA!I52</f>
        <v>-1</v>
      </c>
      <c r="AJ56">
        <f>HA!J52</f>
        <v>0.08</v>
      </c>
      <c r="AK56">
        <f>HA!K52</f>
        <v>-1.1209</v>
      </c>
      <c r="AL56">
        <f>HA!L52</f>
        <v>-1</v>
      </c>
      <c r="AM56">
        <f>KC!E52</f>
        <v>5229.08788</v>
      </c>
      <c r="AN56">
        <f>KC!F52</f>
        <v>5223.7044299999998</v>
      </c>
      <c r="AO56">
        <f>KC!G52</f>
        <v>5218.3209699999998</v>
      </c>
      <c r="AP56">
        <f>KC!H52</f>
        <v>5212.9375099999997</v>
      </c>
      <c r="AQ56">
        <f>KC!I52</f>
        <v>5207.5540600000004</v>
      </c>
      <c r="AR56">
        <f>KC!J52</f>
        <v>5201.5397899999998</v>
      </c>
      <c r="AS56">
        <f>KC!K52</f>
        <v>5196.1563399999995</v>
      </c>
      <c r="AT56">
        <f>KC!L52</f>
        <v>5190.7728800000004</v>
      </c>
      <c r="AU56">
        <f>KC!M52</f>
        <v>5185.3894200000004</v>
      </c>
      <c r="AV56">
        <f>KC!N52</f>
        <v>5180.0059700000002</v>
      </c>
      <c r="AW56">
        <f>SR_Levels!E52</f>
        <v>5205.3100000000004</v>
      </c>
      <c r="AX56">
        <f>SR_Levels!F52</f>
        <v>5193.3500000000004</v>
      </c>
      <c r="AY56">
        <f>SR_Levels!G52</f>
        <v>5178.6000000000004</v>
      </c>
      <c r="AZ56">
        <f>SR_Levels!H52</f>
        <v>5161.8900000000003</v>
      </c>
      <c r="BA56">
        <f>SR_Levels!I52</f>
        <v>0</v>
      </c>
      <c r="BB56">
        <f>SR_Levels!J52</f>
        <v>0</v>
      </c>
      <c r="BC56">
        <f>SR_Levels!K52</f>
        <v>0</v>
      </c>
      <c r="BD56">
        <f>SR_Levels!L52</f>
        <v>0</v>
      </c>
      <c r="BE56">
        <f>ZigZag!E52</f>
        <v>0</v>
      </c>
      <c r="BF56">
        <f>ZigZag!F52</f>
        <v>0</v>
      </c>
      <c r="BG56">
        <f>ZigZag!G52</f>
        <v>5202.1000000000004</v>
      </c>
      <c r="BH56">
        <f>Dual_Tema!E52</f>
        <v>5217</v>
      </c>
      <c r="BI56">
        <f>Dual_Tema!F52</f>
        <v>5213.1899999999996</v>
      </c>
      <c r="BJ56">
        <f>Pinbar!E52</f>
        <v>0</v>
      </c>
      <c r="BK56">
        <f>SSA!E52</f>
        <v>5213.7426699999996</v>
      </c>
      <c r="BL56">
        <f>SSA!F52</f>
        <v>5213.81322</v>
      </c>
    </row>
    <row r="57" spans="1:64" x14ac:dyDescent="0.55000000000000004">
      <c r="A57">
        <f>Validation!A53</f>
        <v>1772040300</v>
      </c>
      <c r="B57" t="str">
        <f>Price!B53</f>
        <v>XAUUSD</v>
      </c>
      <c r="C57" t="str">
        <f>Price!C53</f>
        <v>M5</v>
      </c>
      <c r="D57">
        <f>Price!D53</f>
        <v>5213.1000000000004</v>
      </c>
      <c r="E57">
        <f>Price!E53</f>
        <v>5213.41</v>
      </c>
      <c r="F57">
        <f>Price!F53</f>
        <v>5215.97</v>
      </c>
      <c r="G57">
        <f>Price!G53</f>
        <v>5212.26</v>
      </c>
      <c r="H57">
        <f>Price!H53</f>
        <v>564</v>
      </c>
      <c r="I57">
        <f>Diagonals!E53</f>
        <v>0</v>
      </c>
      <c r="J57">
        <f>Diagonals!F53</f>
        <v>0</v>
      </c>
      <c r="K57">
        <f>Diagonals!G53</f>
        <v>0</v>
      </c>
      <c r="L57">
        <f>Diagonals!H53</f>
        <v>0</v>
      </c>
      <c r="M57">
        <f>Diagonals!I53</f>
        <v>0</v>
      </c>
      <c r="N57">
        <f>Diagonals!J53</f>
        <v>0</v>
      </c>
      <c r="O57">
        <f>Diagonals!K53</f>
        <v>0</v>
      </c>
      <c r="P57">
        <f>Diagonals!L53</f>
        <v>0</v>
      </c>
      <c r="Q57">
        <f>Trendlines!E53</f>
        <v>0</v>
      </c>
      <c r="R57">
        <f>Trendlines!F53</f>
        <v>0</v>
      </c>
      <c r="S57">
        <f>Trendlines!G53</f>
        <v>0</v>
      </c>
      <c r="T57">
        <f>Trendlines!H53</f>
        <v>0</v>
      </c>
      <c r="U57">
        <f>Trendlines!I53</f>
        <v>0</v>
      </c>
      <c r="V57">
        <f>Trendlines!J53</f>
        <v>0</v>
      </c>
      <c r="W57">
        <f>Trendlines!K53</f>
        <v>0</v>
      </c>
      <c r="X57">
        <f>Trendlines!L53</f>
        <v>0</v>
      </c>
      <c r="Y57">
        <f>Tema_Hrma_Smma!E53</f>
        <v>5214.97</v>
      </c>
      <c r="Z57">
        <f>Tema_Hrma_Smma!F53</f>
        <v>5215.04</v>
      </c>
      <c r="AA57">
        <f>Tema_Hrma_Smma!G53</f>
        <v>5193.29</v>
      </c>
      <c r="AB57">
        <f>ZScore!H53</f>
        <v>-1</v>
      </c>
      <c r="AC57">
        <f>ZScore!I53</f>
        <v>1.01355</v>
      </c>
      <c r="AD57">
        <f>ZScore!J53</f>
        <v>3</v>
      </c>
      <c r="AE57">
        <f>HA!E53</f>
        <v>5213.76</v>
      </c>
      <c r="AF57">
        <f>HA!F53</f>
        <v>5215.97</v>
      </c>
      <c r="AG57">
        <f>HA!G53</f>
        <v>5212.26</v>
      </c>
      <c r="AH57">
        <f>HA!H53</f>
        <v>5213.6899999999996</v>
      </c>
      <c r="AI57">
        <f>HA!I53</f>
        <v>-1</v>
      </c>
      <c r="AJ57">
        <f>HA!J53</f>
        <v>0.08</v>
      </c>
      <c r="AK57">
        <f>HA!K53</f>
        <v>-1.1173599999999999</v>
      </c>
      <c r="AL57">
        <f>HA!L53</f>
        <v>-2</v>
      </c>
      <c r="AM57">
        <f>KC!E53</f>
        <v>5230.1486599999998</v>
      </c>
      <c r="AN57">
        <f>KC!F53</f>
        <v>5224.7824899999996</v>
      </c>
      <c r="AO57">
        <f>KC!G53</f>
        <v>5219.4163099999996</v>
      </c>
      <c r="AP57">
        <f>KC!H53</f>
        <v>5214.0501400000003</v>
      </c>
      <c r="AQ57">
        <f>KC!I53</f>
        <v>5208.68397</v>
      </c>
      <c r="AR57">
        <f>KC!J53</f>
        <v>5202.86301</v>
      </c>
      <c r="AS57">
        <f>KC!K53</f>
        <v>5197.4968399999998</v>
      </c>
      <c r="AT57">
        <f>KC!L53</f>
        <v>5192.1306599999998</v>
      </c>
      <c r="AU57">
        <f>KC!M53</f>
        <v>5186.7644899999996</v>
      </c>
      <c r="AV57">
        <f>KC!N53</f>
        <v>5181.3983200000002</v>
      </c>
      <c r="AW57">
        <f>SR_Levels!E53</f>
        <v>5205.3100000000004</v>
      </c>
      <c r="AX57">
        <f>SR_Levels!F53</f>
        <v>5193.3500000000004</v>
      </c>
      <c r="AY57">
        <f>SR_Levels!G53</f>
        <v>5178.6000000000004</v>
      </c>
      <c r="AZ57">
        <f>SR_Levels!H53</f>
        <v>5161.8900000000003</v>
      </c>
      <c r="BA57">
        <f>SR_Levels!I53</f>
        <v>0</v>
      </c>
      <c r="BB57">
        <f>SR_Levels!J53</f>
        <v>0</v>
      </c>
      <c r="BC57">
        <f>SR_Levels!K53</f>
        <v>0</v>
      </c>
      <c r="BD57">
        <f>SR_Levels!L53</f>
        <v>0</v>
      </c>
      <c r="BE57">
        <f>ZigZag!E53</f>
        <v>0</v>
      </c>
      <c r="BF57">
        <f>ZigZag!F53</f>
        <v>0</v>
      </c>
      <c r="BG57">
        <f>ZigZag!G53</f>
        <v>5202.93</v>
      </c>
      <c r="BH57">
        <f>Dual_Tema!E53</f>
        <v>5216.96</v>
      </c>
      <c r="BI57">
        <f>Dual_Tema!F53</f>
        <v>5213.3</v>
      </c>
      <c r="BJ57">
        <f>Pinbar!E53</f>
        <v>0</v>
      </c>
      <c r="BK57">
        <f>SSA!E53</f>
        <v>5212.9681899999996</v>
      </c>
      <c r="BL57">
        <f>SSA!F53</f>
        <v>5213.3906999999999</v>
      </c>
    </row>
    <row r="58" spans="1:64" x14ac:dyDescent="0.55000000000000004">
      <c r="A58">
        <f>Validation!A54</f>
        <v>1772040600</v>
      </c>
      <c r="B58" t="str">
        <f>Price!B54</f>
        <v>XAUUSD</v>
      </c>
      <c r="C58" t="str">
        <f>Price!C54</f>
        <v>M5</v>
      </c>
      <c r="D58">
        <f>Price!D54</f>
        <v>5211.8500000000004</v>
      </c>
      <c r="E58">
        <f>Price!E54</f>
        <v>5213.1000000000004</v>
      </c>
      <c r="F58">
        <f>Price!F54</f>
        <v>5214.42</v>
      </c>
      <c r="G58">
        <f>Price!G54</f>
        <v>5211.05</v>
      </c>
      <c r="H58">
        <f>Price!H54</f>
        <v>511</v>
      </c>
      <c r="I58">
        <f>Diagonals!E54</f>
        <v>0</v>
      </c>
      <c r="J58">
        <f>Diagonals!F54</f>
        <v>0</v>
      </c>
      <c r="K58">
        <f>Diagonals!G54</f>
        <v>0</v>
      </c>
      <c r="L58">
        <f>Diagonals!H54</f>
        <v>0</v>
      </c>
      <c r="M58">
        <f>Diagonals!I54</f>
        <v>0</v>
      </c>
      <c r="N58">
        <f>Diagonals!J54</f>
        <v>0</v>
      </c>
      <c r="O58">
        <f>Diagonals!K54</f>
        <v>0</v>
      </c>
      <c r="P58">
        <f>Diagonals!L54</f>
        <v>0</v>
      </c>
      <c r="Q58">
        <f>Trendlines!E54</f>
        <v>0</v>
      </c>
      <c r="R58">
        <f>Trendlines!F54</f>
        <v>0</v>
      </c>
      <c r="S58">
        <f>Trendlines!G54</f>
        <v>0</v>
      </c>
      <c r="T58">
        <f>Trendlines!H54</f>
        <v>0</v>
      </c>
      <c r="U58">
        <f>Trendlines!I54</f>
        <v>0</v>
      </c>
      <c r="V58">
        <f>Trendlines!J54</f>
        <v>0</v>
      </c>
      <c r="W58">
        <f>Trendlines!K54</f>
        <v>0</v>
      </c>
      <c r="X58">
        <f>Trendlines!L54</f>
        <v>0</v>
      </c>
      <c r="Y58">
        <f>Tema_Hrma_Smma!E54</f>
        <v>5214.08</v>
      </c>
      <c r="Z58">
        <f>Tema_Hrma_Smma!F54</f>
        <v>5215.3999999999996</v>
      </c>
      <c r="AA58">
        <f>Tema_Hrma_Smma!G54</f>
        <v>5193.84</v>
      </c>
      <c r="AB58">
        <f>ZScore!H54</f>
        <v>-1</v>
      </c>
      <c r="AC58">
        <f>ZScore!I54</f>
        <v>0.69050999999999996</v>
      </c>
      <c r="AD58">
        <f>ZScore!J54</f>
        <v>3</v>
      </c>
      <c r="AE58">
        <f>HA!E54</f>
        <v>5213.72</v>
      </c>
      <c r="AF58">
        <f>HA!F54</f>
        <v>5214.42</v>
      </c>
      <c r="AG58">
        <f>HA!G54</f>
        <v>5211.05</v>
      </c>
      <c r="AH58">
        <f>HA!H54</f>
        <v>5212.6000000000004</v>
      </c>
      <c r="AI58">
        <f>HA!I54</f>
        <v>-1</v>
      </c>
      <c r="AJ58">
        <f>HA!J54</f>
        <v>1.1200000000000001</v>
      </c>
      <c r="AK58">
        <f>HA!K54</f>
        <v>-0.73458000000000001</v>
      </c>
      <c r="AL58">
        <f>HA!L54</f>
        <v>-3</v>
      </c>
      <c r="AM58">
        <f>KC!E54</f>
        <v>5231.1738699999996</v>
      </c>
      <c r="AN58">
        <f>KC!F54</f>
        <v>5225.8081300000003</v>
      </c>
      <c r="AO58">
        <f>KC!G54</f>
        <v>5220.4423900000002</v>
      </c>
      <c r="AP58">
        <f>KC!H54</f>
        <v>5215.07665</v>
      </c>
      <c r="AQ58">
        <f>KC!I54</f>
        <v>5209.7109099999998</v>
      </c>
      <c r="AR58">
        <f>KC!J54</f>
        <v>5204.0894399999997</v>
      </c>
      <c r="AS58">
        <f>KC!K54</f>
        <v>5198.7236999999996</v>
      </c>
      <c r="AT58">
        <f>KC!L54</f>
        <v>5193.3579600000003</v>
      </c>
      <c r="AU58">
        <f>KC!M54</f>
        <v>5187.9922200000001</v>
      </c>
      <c r="AV58">
        <f>KC!N54</f>
        <v>5182.6264799999999</v>
      </c>
      <c r="AW58">
        <f>SR_Levels!E54</f>
        <v>5205.3100000000004</v>
      </c>
      <c r="AX58">
        <f>SR_Levels!F54</f>
        <v>5193.3500000000004</v>
      </c>
      <c r="AY58">
        <f>SR_Levels!G54</f>
        <v>5178.6000000000004</v>
      </c>
      <c r="AZ58">
        <f>SR_Levels!H54</f>
        <v>5161.8900000000003</v>
      </c>
      <c r="BA58">
        <f>SR_Levels!I54</f>
        <v>0</v>
      </c>
      <c r="BB58">
        <f>SR_Levels!J54</f>
        <v>0</v>
      </c>
      <c r="BC58">
        <f>SR_Levels!K54</f>
        <v>0</v>
      </c>
      <c r="BD58">
        <f>SR_Levels!L54</f>
        <v>0</v>
      </c>
      <c r="BE58">
        <f>ZigZag!E54</f>
        <v>0</v>
      </c>
      <c r="BF58">
        <f>ZigZag!F54</f>
        <v>0</v>
      </c>
      <c r="BG58">
        <f>ZigZag!G54</f>
        <v>5203.6099999999997</v>
      </c>
      <c r="BH58">
        <f>Dual_Tema!E54</f>
        <v>5216.0600000000004</v>
      </c>
      <c r="BI58">
        <f>Dual_Tema!F54</f>
        <v>5212.6499999999996</v>
      </c>
      <c r="BJ58">
        <f>Pinbar!E54</f>
        <v>0</v>
      </c>
      <c r="BK58">
        <f>SSA!E54</f>
        <v>5211.9174400000002</v>
      </c>
      <c r="BL58">
        <f>SSA!F54</f>
        <v>5212.6540699999996</v>
      </c>
    </row>
    <row r="59" spans="1:64" x14ac:dyDescent="0.55000000000000004">
      <c r="A59">
        <f>Validation!A55</f>
        <v>1772040900</v>
      </c>
      <c r="B59" t="str">
        <f>Price!B55</f>
        <v>XAUUSD</v>
      </c>
      <c r="C59" t="str">
        <f>Price!C55</f>
        <v>M5</v>
      </c>
      <c r="D59">
        <f>Price!D55</f>
        <v>5213.17</v>
      </c>
      <c r="E59">
        <f>Price!E55</f>
        <v>5211.87</v>
      </c>
      <c r="F59">
        <f>Price!F55</f>
        <v>5213.46</v>
      </c>
      <c r="G59">
        <f>Price!G55</f>
        <v>5210.33</v>
      </c>
      <c r="H59">
        <f>Price!H55</f>
        <v>509</v>
      </c>
      <c r="I59">
        <f>Diagonals!E55</f>
        <v>0</v>
      </c>
      <c r="J59">
        <f>Diagonals!F55</f>
        <v>0</v>
      </c>
      <c r="K59">
        <f>Diagonals!G55</f>
        <v>0</v>
      </c>
      <c r="L59">
        <f>Diagonals!H55</f>
        <v>0</v>
      </c>
      <c r="M59">
        <f>Diagonals!I55</f>
        <v>0</v>
      </c>
      <c r="N59">
        <f>Diagonals!J55</f>
        <v>0</v>
      </c>
      <c r="O59">
        <f>Diagonals!K55</f>
        <v>0</v>
      </c>
      <c r="P59">
        <f>Diagonals!L55</f>
        <v>0</v>
      </c>
      <c r="Q59">
        <f>Trendlines!E55</f>
        <v>0</v>
      </c>
      <c r="R59">
        <f>Trendlines!F55</f>
        <v>0</v>
      </c>
      <c r="S59">
        <f>Trendlines!G55</f>
        <v>0</v>
      </c>
      <c r="T59">
        <f>Trendlines!H55</f>
        <v>0</v>
      </c>
      <c r="U59">
        <f>Trendlines!I55</f>
        <v>0</v>
      </c>
      <c r="V59">
        <f>Trendlines!J55</f>
        <v>0</v>
      </c>
      <c r="W59">
        <f>Trendlines!K55</f>
        <v>0</v>
      </c>
      <c r="X59">
        <f>Trendlines!L55</f>
        <v>0</v>
      </c>
      <c r="Y59">
        <f>Tema_Hrma_Smma!E55</f>
        <v>5213.37</v>
      </c>
      <c r="Z59">
        <f>Tema_Hrma_Smma!F55</f>
        <v>5215.51</v>
      </c>
      <c r="AA59">
        <f>Tema_Hrma_Smma!G55</f>
        <v>5194.3599999999997</v>
      </c>
      <c r="AB59">
        <f>ZScore!H55</f>
        <v>1</v>
      </c>
      <c r="AC59">
        <f>ZScore!I55</f>
        <v>0.67344000000000004</v>
      </c>
      <c r="AD59">
        <f>ZScore!J55</f>
        <v>0</v>
      </c>
      <c r="AE59">
        <f>HA!E55</f>
        <v>5213.16</v>
      </c>
      <c r="AF59">
        <f>HA!F55</f>
        <v>5213.46</v>
      </c>
      <c r="AG59">
        <f>HA!G55</f>
        <v>5210.33</v>
      </c>
      <c r="AH59">
        <f>HA!H55</f>
        <v>5212.21</v>
      </c>
      <c r="AI59">
        <f>HA!I55</f>
        <v>-1</v>
      </c>
      <c r="AJ59">
        <f>HA!J55</f>
        <v>0.96</v>
      </c>
      <c r="AK59">
        <f>HA!K55</f>
        <v>-0.79361999999999999</v>
      </c>
      <c r="AL59">
        <f>HA!L55</f>
        <v>-4</v>
      </c>
      <c r="AM59">
        <f>KC!E55</f>
        <v>5231.9627499999997</v>
      </c>
      <c r="AN59">
        <f>KC!F55</f>
        <v>5226.6266400000004</v>
      </c>
      <c r="AO59">
        <f>KC!G55</f>
        <v>5221.2905300000002</v>
      </c>
      <c r="AP59">
        <f>KC!H55</f>
        <v>5215.95442</v>
      </c>
      <c r="AQ59">
        <f>KC!I55</f>
        <v>5210.6183099999998</v>
      </c>
      <c r="AR59">
        <f>KC!J55</f>
        <v>5205.2026400000004</v>
      </c>
      <c r="AS59">
        <f>KC!K55</f>
        <v>5199.8665300000002</v>
      </c>
      <c r="AT59">
        <f>KC!L55</f>
        <v>5194.53042</v>
      </c>
      <c r="AU59">
        <f>KC!M55</f>
        <v>5189.1943099999999</v>
      </c>
      <c r="AV59">
        <f>KC!N55</f>
        <v>5183.8581999999997</v>
      </c>
      <c r="AW59">
        <f>SR_Levels!E55</f>
        <v>5205.3100000000004</v>
      </c>
      <c r="AX59">
        <f>SR_Levels!F55</f>
        <v>5193.3500000000004</v>
      </c>
      <c r="AY59">
        <f>SR_Levels!G55</f>
        <v>5178.6000000000004</v>
      </c>
      <c r="AZ59">
        <f>SR_Levels!H55</f>
        <v>5161.8900000000003</v>
      </c>
      <c r="BA59">
        <f>SR_Levels!I55</f>
        <v>0</v>
      </c>
      <c r="BB59">
        <f>SR_Levels!J55</f>
        <v>0</v>
      </c>
      <c r="BC59">
        <f>SR_Levels!K55</f>
        <v>0</v>
      </c>
      <c r="BD59">
        <f>SR_Levels!L55</f>
        <v>0</v>
      </c>
      <c r="BE59">
        <f>ZigZag!E55</f>
        <v>0</v>
      </c>
      <c r="BF59">
        <f>ZigZag!F55</f>
        <v>0</v>
      </c>
      <c r="BG59">
        <f>ZigZag!G55</f>
        <v>5204.24</v>
      </c>
      <c r="BH59">
        <f>Dual_Tema!E55</f>
        <v>5214.93</v>
      </c>
      <c r="BI59">
        <f>Dual_Tema!F55</f>
        <v>5211.76</v>
      </c>
      <c r="BJ59">
        <f>Pinbar!E55</f>
        <v>0</v>
      </c>
      <c r="BK59">
        <f>SSA!E55</f>
        <v>5210.6895199999999</v>
      </c>
      <c r="BL59">
        <f>SSA!F55</f>
        <v>5211.6717900000003</v>
      </c>
    </row>
    <row r="60" spans="1:64" x14ac:dyDescent="0.55000000000000004">
      <c r="A60">
        <f>Validation!A56</f>
        <v>1772041200</v>
      </c>
      <c r="B60" t="str">
        <f>Price!B56</f>
        <v>XAUUSD</v>
      </c>
      <c r="C60" t="str">
        <f>Price!C56</f>
        <v>M5</v>
      </c>
      <c r="D60">
        <f>Price!D56</f>
        <v>5208.33</v>
      </c>
      <c r="E60">
        <f>Price!E56</f>
        <v>5213.17</v>
      </c>
      <c r="F60">
        <f>Price!F56</f>
        <v>5213.79</v>
      </c>
      <c r="G60">
        <f>Price!G56</f>
        <v>5208.18</v>
      </c>
      <c r="H60">
        <f>Price!H56</f>
        <v>516</v>
      </c>
      <c r="I60">
        <f>Diagonals!E56</f>
        <v>0</v>
      </c>
      <c r="J60">
        <f>Diagonals!F56</f>
        <v>0</v>
      </c>
      <c r="K60">
        <f>Diagonals!G56</f>
        <v>0</v>
      </c>
      <c r="L60">
        <f>Diagonals!H56</f>
        <v>0</v>
      </c>
      <c r="M60">
        <f>Diagonals!I56</f>
        <v>0</v>
      </c>
      <c r="N60">
        <f>Diagonals!J56</f>
        <v>0</v>
      </c>
      <c r="O60">
        <f>Diagonals!K56</f>
        <v>0</v>
      </c>
      <c r="P60">
        <f>Diagonals!L56</f>
        <v>0</v>
      </c>
      <c r="Q60">
        <f>Trendlines!E56</f>
        <v>0</v>
      </c>
      <c r="R60">
        <f>Trendlines!F56</f>
        <v>0</v>
      </c>
      <c r="S60">
        <f>Trendlines!G56</f>
        <v>0</v>
      </c>
      <c r="T60">
        <f>Trendlines!H56</f>
        <v>0</v>
      </c>
      <c r="U60">
        <f>Trendlines!I56</f>
        <v>0</v>
      </c>
      <c r="V60">
        <f>Trendlines!J56</f>
        <v>0</v>
      </c>
      <c r="W60">
        <f>Trendlines!K56</f>
        <v>0</v>
      </c>
      <c r="X60">
        <f>Trendlines!L56</f>
        <v>0</v>
      </c>
      <c r="Y60">
        <f>Tema_Hrma_Smma!E56</f>
        <v>5211.7700000000004</v>
      </c>
      <c r="Z60">
        <f>Tema_Hrma_Smma!F56</f>
        <v>5215.24</v>
      </c>
      <c r="AA60">
        <f>Tema_Hrma_Smma!G56</f>
        <v>5194.83</v>
      </c>
      <c r="AB60">
        <f>ZScore!H56</f>
        <v>-1</v>
      </c>
      <c r="AC60">
        <f>ZScore!I56</f>
        <v>0.53173000000000004</v>
      </c>
      <c r="AD60">
        <f>ZScore!J56</f>
        <v>3</v>
      </c>
      <c r="AE60">
        <f>HA!E56</f>
        <v>5212.6899999999996</v>
      </c>
      <c r="AF60">
        <f>HA!F56</f>
        <v>5213.79</v>
      </c>
      <c r="AG60">
        <f>HA!G56</f>
        <v>5208.18</v>
      </c>
      <c r="AH60">
        <f>HA!H56</f>
        <v>5210.87</v>
      </c>
      <c r="AI60">
        <f>HA!I56</f>
        <v>-1</v>
      </c>
      <c r="AJ60">
        <f>HA!J56</f>
        <v>1.82</v>
      </c>
      <c r="AK60">
        <f>HA!K56</f>
        <v>-0.47781000000000001</v>
      </c>
      <c r="AL60">
        <f>HA!L56</f>
        <v>-5</v>
      </c>
      <c r="AM60">
        <f>KC!E56</f>
        <v>5232.6908899999999</v>
      </c>
      <c r="AN60">
        <f>KC!F56</f>
        <v>5227.3756400000002</v>
      </c>
      <c r="AO60">
        <f>KC!G56</f>
        <v>5222.0603899999996</v>
      </c>
      <c r="AP60">
        <f>KC!H56</f>
        <v>5216.7451499999997</v>
      </c>
      <c r="AQ60">
        <f>KC!I56</f>
        <v>5211.4299000000001</v>
      </c>
      <c r="AR60">
        <f>KC!J56</f>
        <v>5206.1568900000002</v>
      </c>
      <c r="AS60">
        <f>KC!K56</f>
        <v>5200.8416399999996</v>
      </c>
      <c r="AT60">
        <f>KC!L56</f>
        <v>5195.52639</v>
      </c>
      <c r="AU60">
        <f>KC!M56</f>
        <v>5190.2111500000001</v>
      </c>
      <c r="AV60">
        <f>KC!N56</f>
        <v>5184.8959000000004</v>
      </c>
      <c r="AW60">
        <f>SR_Levels!E56</f>
        <v>5205.3100000000004</v>
      </c>
      <c r="AX60">
        <f>SR_Levels!F56</f>
        <v>5193.3500000000004</v>
      </c>
      <c r="AY60">
        <f>SR_Levels!G56</f>
        <v>5178.6000000000004</v>
      </c>
      <c r="AZ60">
        <f>SR_Levels!H56</f>
        <v>5161.8900000000003</v>
      </c>
      <c r="BA60">
        <f>SR_Levels!I56</f>
        <v>0</v>
      </c>
      <c r="BB60">
        <f>SR_Levels!J56</f>
        <v>0</v>
      </c>
      <c r="BC60">
        <f>SR_Levels!K56</f>
        <v>0</v>
      </c>
      <c r="BD60">
        <f>SR_Levels!L56</f>
        <v>0</v>
      </c>
      <c r="BE60">
        <f>ZigZag!E56</f>
        <v>0</v>
      </c>
      <c r="BF60">
        <f>ZigZag!F56</f>
        <v>0</v>
      </c>
      <c r="BG60">
        <f>ZigZag!G56</f>
        <v>5204.6499999999996</v>
      </c>
      <c r="BH60">
        <f>Dual_Tema!E56</f>
        <v>5214.32</v>
      </c>
      <c r="BI60">
        <f>Dual_Tema!F56</f>
        <v>5210.07</v>
      </c>
      <c r="BJ60">
        <f>Pinbar!E56</f>
        <v>0</v>
      </c>
      <c r="BK60">
        <f>SSA!E56</f>
        <v>5209.35059</v>
      </c>
      <c r="BL60">
        <f>SSA!F56</f>
        <v>5210.5111900000002</v>
      </c>
    </row>
    <row r="61" spans="1:64" x14ac:dyDescent="0.55000000000000004">
      <c r="A61">
        <f>Validation!A57</f>
        <v>1772041500</v>
      </c>
      <c r="B61" t="str">
        <f>Price!B57</f>
        <v>XAUUSD</v>
      </c>
      <c r="C61" t="str">
        <f>Price!C57</f>
        <v>M5</v>
      </c>
      <c r="D61">
        <f>Price!D57</f>
        <v>5206.71</v>
      </c>
      <c r="E61">
        <f>Price!E57</f>
        <v>5208.8</v>
      </c>
      <c r="F61">
        <f>Price!F57</f>
        <v>5209.0200000000004</v>
      </c>
      <c r="G61">
        <f>Price!G57</f>
        <v>5204.41</v>
      </c>
      <c r="H61">
        <f>Price!H57</f>
        <v>550</v>
      </c>
      <c r="I61">
        <f>Diagonals!E57</f>
        <v>0</v>
      </c>
      <c r="J61">
        <f>Diagonals!F57</f>
        <v>0</v>
      </c>
      <c r="K61">
        <f>Diagonals!G57</f>
        <v>0</v>
      </c>
      <c r="L61">
        <f>Diagonals!H57</f>
        <v>0</v>
      </c>
      <c r="M61">
        <f>Diagonals!I57</f>
        <v>0</v>
      </c>
      <c r="N61">
        <f>Diagonals!J57</f>
        <v>0</v>
      </c>
      <c r="O61">
        <f>Diagonals!K57</f>
        <v>0</v>
      </c>
      <c r="P61">
        <f>Diagonals!L57</f>
        <v>0</v>
      </c>
      <c r="Q61">
        <f>Trendlines!E57</f>
        <v>0</v>
      </c>
      <c r="R61">
        <f>Trendlines!F57</f>
        <v>0</v>
      </c>
      <c r="S61">
        <f>Trendlines!G57</f>
        <v>0</v>
      </c>
      <c r="T61">
        <f>Trendlines!H57</f>
        <v>0</v>
      </c>
      <c r="U61">
        <f>Trendlines!I57</f>
        <v>0</v>
      </c>
      <c r="V61">
        <f>Trendlines!J57</f>
        <v>0</v>
      </c>
      <c r="W61">
        <f>Trendlines!K57</f>
        <v>0</v>
      </c>
      <c r="X61">
        <f>Trendlines!L57</f>
        <v>0</v>
      </c>
      <c r="Y61">
        <f>Tema_Hrma_Smma!E57</f>
        <v>5209.0600000000004</v>
      </c>
      <c r="Z61">
        <f>Tema_Hrma_Smma!F57</f>
        <v>5214.3999999999996</v>
      </c>
      <c r="AA61">
        <f>Tema_Hrma_Smma!G57</f>
        <v>5195.2</v>
      </c>
      <c r="AB61">
        <f>ZScore!H57</f>
        <v>-1</v>
      </c>
      <c r="AC61">
        <f>ZScore!I57</f>
        <v>0.40195999999999998</v>
      </c>
      <c r="AD61">
        <f>ZScore!J57</f>
        <v>3</v>
      </c>
      <c r="AE61">
        <f>HA!E57</f>
        <v>5211.78</v>
      </c>
      <c r="AF61">
        <f>HA!F57</f>
        <v>5211.78</v>
      </c>
      <c r="AG61">
        <f>HA!G57</f>
        <v>5204.41</v>
      </c>
      <c r="AH61">
        <f>HA!H57</f>
        <v>5207.2299999999996</v>
      </c>
      <c r="AI61">
        <f>HA!I57</f>
        <v>-1</v>
      </c>
      <c r="AJ61">
        <f>HA!J57</f>
        <v>4.54</v>
      </c>
      <c r="AK61">
        <f>HA!K57</f>
        <v>0.50892999999999999</v>
      </c>
      <c r="AL61">
        <f>HA!L57</f>
        <v>-6</v>
      </c>
      <c r="AM61">
        <f>KC!E57</f>
        <v>5233.3021699999999</v>
      </c>
      <c r="AN61">
        <f>KC!F57</f>
        <v>5227.98513</v>
      </c>
      <c r="AO61">
        <f>KC!G57</f>
        <v>5222.6680900000001</v>
      </c>
      <c r="AP61">
        <f>KC!H57</f>
        <v>5217.35106</v>
      </c>
      <c r="AQ61">
        <f>KC!I57</f>
        <v>5212.0340200000001</v>
      </c>
      <c r="AR61">
        <f>KC!J57</f>
        <v>5206.8821200000002</v>
      </c>
      <c r="AS61">
        <f>KC!K57</f>
        <v>5201.5650800000003</v>
      </c>
      <c r="AT61">
        <f>KC!L57</f>
        <v>5196.2480500000001</v>
      </c>
      <c r="AU61">
        <f>KC!M57</f>
        <v>5190.9310100000002</v>
      </c>
      <c r="AV61">
        <f>KC!N57</f>
        <v>5185.6139700000003</v>
      </c>
      <c r="AW61">
        <f>SR_Levels!E57</f>
        <v>5205.3100000000004</v>
      </c>
      <c r="AX61">
        <f>SR_Levels!F57</f>
        <v>5193.3500000000004</v>
      </c>
      <c r="AY61">
        <f>SR_Levels!G57</f>
        <v>5178.6000000000004</v>
      </c>
      <c r="AZ61">
        <f>SR_Levels!H57</f>
        <v>5161.8900000000003</v>
      </c>
      <c r="BA61">
        <f>SR_Levels!I57</f>
        <v>0</v>
      </c>
      <c r="BB61">
        <f>SR_Levels!J57</f>
        <v>0</v>
      </c>
      <c r="BC61">
        <f>SR_Levels!K57</f>
        <v>0</v>
      </c>
      <c r="BD61">
        <f>SR_Levels!L57</f>
        <v>0</v>
      </c>
      <c r="BE61">
        <f>ZigZag!E57</f>
        <v>0</v>
      </c>
      <c r="BF61">
        <f>ZigZag!F57</f>
        <v>0</v>
      </c>
      <c r="BG61">
        <f>ZigZag!G57</f>
        <v>5204.8</v>
      </c>
      <c r="BH61">
        <f>Dual_Tema!E57</f>
        <v>5211.58</v>
      </c>
      <c r="BI61">
        <f>Dual_Tema!F57</f>
        <v>5207.1099999999997</v>
      </c>
      <c r="BJ61">
        <f>Pinbar!E57</f>
        <v>0</v>
      </c>
      <c r="BK61">
        <f>SSA!E57</f>
        <v>5208.15733</v>
      </c>
      <c r="BL61">
        <f>SSA!F57</f>
        <v>5209.3342599999996</v>
      </c>
    </row>
    <row r="62" spans="1:64" x14ac:dyDescent="0.55000000000000004">
      <c r="A62">
        <f>Validation!A58</f>
        <v>1772041800</v>
      </c>
      <c r="B62" t="str">
        <f>Price!B58</f>
        <v>XAUUSD</v>
      </c>
      <c r="C62" t="str">
        <f>Price!C58</f>
        <v>M5</v>
      </c>
      <c r="D62">
        <f>Price!D58</f>
        <v>5206.32</v>
      </c>
      <c r="E62">
        <f>Price!E58</f>
        <v>5206.84</v>
      </c>
      <c r="F62">
        <f>Price!F58</f>
        <v>5210.67</v>
      </c>
      <c r="G62">
        <f>Price!G58</f>
        <v>5204.88</v>
      </c>
      <c r="H62">
        <f>Price!H58</f>
        <v>550</v>
      </c>
      <c r="I62">
        <f>Diagonals!E58</f>
        <v>0</v>
      </c>
      <c r="J62">
        <f>Diagonals!F58</f>
        <v>0</v>
      </c>
      <c r="K62">
        <f>Diagonals!G58</f>
        <v>0</v>
      </c>
      <c r="L62">
        <f>Diagonals!H58</f>
        <v>0</v>
      </c>
      <c r="M62">
        <f>Diagonals!I58</f>
        <v>0</v>
      </c>
      <c r="N62">
        <f>Diagonals!J58</f>
        <v>0</v>
      </c>
      <c r="O62">
        <f>Diagonals!K58</f>
        <v>0</v>
      </c>
      <c r="P62">
        <f>Diagonals!L58</f>
        <v>0</v>
      </c>
      <c r="Q62">
        <f>Trendlines!E58</f>
        <v>0</v>
      </c>
      <c r="R62">
        <f>Trendlines!F58</f>
        <v>0</v>
      </c>
      <c r="S62">
        <f>Trendlines!G58</f>
        <v>0</v>
      </c>
      <c r="T62">
        <f>Trendlines!H58</f>
        <v>0</v>
      </c>
      <c r="U62">
        <f>Trendlines!I58</f>
        <v>0</v>
      </c>
      <c r="V62">
        <f>Trendlines!J58</f>
        <v>0</v>
      </c>
      <c r="W62">
        <f>Trendlines!K58</f>
        <v>0</v>
      </c>
      <c r="X62">
        <f>Trendlines!L58</f>
        <v>0</v>
      </c>
      <c r="Y62">
        <f>Tema_Hrma_Smma!E58</f>
        <v>5207.6499999999996</v>
      </c>
      <c r="Z62">
        <f>Tema_Hrma_Smma!F58</f>
        <v>5213.42</v>
      </c>
      <c r="AA62">
        <f>Tema_Hrma_Smma!G58</f>
        <v>5195.53</v>
      </c>
      <c r="AB62">
        <f>ZScore!H58</f>
        <v>-1</v>
      </c>
      <c r="AC62">
        <f>ZScore!I58</f>
        <v>0.93481000000000003</v>
      </c>
      <c r="AD62">
        <f>ZScore!J58</f>
        <v>3</v>
      </c>
      <c r="AE62">
        <f>HA!E58</f>
        <v>5209.51</v>
      </c>
      <c r="AF62">
        <f>HA!F58</f>
        <v>5210.67</v>
      </c>
      <c r="AG62">
        <f>HA!G58</f>
        <v>5204.88</v>
      </c>
      <c r="AH62">
        <f>HA!H58</f>
        <v>5207.18</v>
      </c>
      <c r="AI62">
        <f>HA!I58</f>
        <v>-1</v>
      </c>
      <c r="AJ62">
        <f>HA!J58</f>
        <v>2.33</v>
      </c>
      <c r="AK62">
        <f>HA!K58</f>
        <v>-0.28958</v>
      </c>
      <c r="AL62">
        <f>HA!L58</f>
        <v>-7</v>
      </c>
      <c r="AM62">
        <f>KC!E58</f>
        <v>5233.8383000000003</v>
      </c>
      <c r="AN62">
        <f>KC!F58</f>
        <v>5228.5089099999996</v>
      </c>
      <c r="AO62">
        <f>KC!G58</f>
        <v>5223.1795300000003</v>
      </c>
      <c r="AP62">
        <f>KC!H58</f>
        <v>5217.8501500000002</v>
      </c>
      <c r="AQ62">
        <f>KC!I58</f>
        <v>5212.5207700000001</v>
      </c>
      <c r="AR62">
        <f>KC!J58</f>
        <v>5207.4422599999998</v>
      </c>
      <c r="AS62">
        <f>KC!K58</f>
        <v>5202.1128799999997</v>
      </c>
      <c r="AT62">
        <f>KC!L58</f>
        <v>5196.7834999999995</v>
      </c>
      <c r="AU62">
        <f>KC!M58</f>
        <v>5191.4541099999997</v>
      </c>
      <c r="AV62">
        <f>KC!N58</f>
        <v>5186.1247300000005</v>
      </c>
      <c r="AW62">
        <f>SR_Levels!E58</f>
        <v>5205.3100000000004</v>
      </c>
      <c r="AX62">
        <f>SR_Levels!F58</f>
        <v>5193.3500000000004</v>
      </c>
      <c r="AY62">
        <f>SR_Levels!G58</f>
        <v>5178.6000000000004</v>
      </c>
      <c r="AZ62">
        <f>SR_Levels!H58</f>
        <v>5161.8900000000003</v>
      </c>
      <c r="BA62">
        <f>SR_Levels!I58</f>
        <v>0</v>
      </c>
      <c r="BB62">
        <f>SR_Levels!J58</f>
        <v>0</v>
      </c>
      <c r="BC62">
        <f>SR_Levels!K58</f>
        <v>0</v>
      </c>
      <c r="BD62">
        <f>SR_Levels!L58</f>
        <v>0</v>
      </c>
      <c r="BE62">
        <f>ZigZag!E58</f>
        <v>0</v>
      </c>
      <c r="BF62">
        <f>ZigZag!F58</f>
        <v>0</v>
      </c>
      <c r="BG62">
        <f>ZigZag!G58</f>
        <v>5204.9799999999996</v>
      </c>
      <c r="BH62">
        <f>Dual_Tema!E58</f>
        <v>5210.6499999999996</v>
      </c>
      <c r="BI62">
        <f>Dual_Tema!F58</f>
        <v>5205.47</v>
      </c>
      <c r="BJ62">
        <f>Pinbar!E58</f>
        <v>0</v>
      </c>
      <c r="BK62">
        <f>SSA!E58</f>
        <v>5207.2686800000001</v>
      </c>
      <c r="BL62">
        <f>SSA!F58</f>
        <v>5208.3014700000003</v>
      </c>
    </row>
    <row r="63" spans="1:64" x14ac:dyDescent="0.55000000000000004">
      <c r="A63">
        <f>Validation!A59</f>
        <v>1772042100</v>
      </c>
      <c r="B63" t="str">
        <f>Price!B59</f>
        <v>XAUUSD</v>
      </c>
      <c r="C63" t="str">
        <f>Price!C59</f>
        <v>M5</v>
      </c>
      <c r="D63">
        <f>Price!D59</f>
        <v>5206.82</v>
      </c>
      <c r="E63">
        <f>Price!E59</f>
        <v>5206.3500000000004</v>
      </c>
      <c r="F63">
        <f>Price!F59</f>
        <v>5208.03</v>
      </c>
      <c r="G63">
        <f>Price!G59</f>
        <v>5203.4399999999996</v>
      </c>
      <c r="H63">
        <f>Price!H59</f>
        <v>576</v>
      </c>
      <c r="I63">
        <f>Diagonals!E59</f>
        <v>0</v>
      </c>
      <c r="J63">
        <f>Diagonals!F59</f>
        <v>0</v>
      </c>
      <c r="K63">
        <f>Diagonals!G59</f>
        <v>0</v>
      </c>
      <c r="L63">
        <f>Diagonals!H59</f>
        <v>0</v>
      </c>
      <c r="M63">
        <f>Diagonals!I59</f>
        <v>0</v>
      </c>
      <c r="N63">
        <f>Diagonals!J59</f>
        <v>0</v>
      </c>
      <c r="O63">
        <f>Diagonals!K59</f>
        <v>0</v>
      </c>
      <c r="P63">
        <f>Diagonals!L59</f>
        <v>0</v>
      </c>
      <c r="Q63">
        <f>Trendlines!E59</f>
        <v>0</v>
      </c>
      <c r="R63">
        <f>Trendlines!F59</f>
        <v>0</v>
      </c>
      <c r="S63">
        <f>Trendlines!G59</f>
        <v>0</v>
      </c>
      <c r="T63">
        <f>Trendlines!H59</f>
        <v>0</v>
      </c>
      <c r="U63">
        <f>Trendlines!I59</f>
        <v>0</v>
      </c>
      <c r="V63">
        <f>Trendlines!J59</f>
        <v>0</v>
      </c>
      <c r="W63">
        <f>Trendlines!K59</f>
        <v>0</v>
      </c>
      <c r="X63">
        <f>Trendlines!L59</f>
        <v>0</v>
      </c>
      <c r="Y63">
        <f>Tema_Hrma_Smma!E59</f>
        <v>5206.22</v>
      </c>
      <c r="Z63">
        <f>Tema_Hrma_Smma!F59</f>
        <v>5212.3100000000004</v>
      </c>
      <c r="AA63">
        <f>Tema_Hrma_Smma!G59</f>
        <v>5195.84</v>
      </c>
      <c r="AB63">
        <f>ZScore!H59</f>
        <v>1</v>
      </c>
      <c r="AC63">
        <f>ZScore!I59</f>
        <v>0.95228999999999997</v>
      </c>
      <c r="AD63">
        <f>ZScore!J59</f>
        <v>0</v>
      </c>
      <c r="AE63">
        <f>HA!E59</f>
        <v>5208.34</v>
      </c>
      <c r="AF63">
        <f>HA!F59</f>
        <v>5208.34</v>
      </c>
      <c r="AG63">
        <f>HA!G59</f>
        <v>5203.4399999999996</v>
      </c>
      <c r="AH63">
        <f>HA!H59</f>
        <v>5206.16</v>
      </c>
      <c r="AI63">
        <f>HA!I59</f>
        <v>-1</v>
      </c>
      <c r="AJ63">
        <f>HA!J59</f>
        <v>2.1800000000000002</v>
      </c>
      <c r="AK63">
        <f>HA!K59</f>
        <v>-0.34537000000000001</v>
      </c>
      <c r="AL63">
        <f>HA!L59</f>
        <v>-8</v>
      </c>
      <c r="AM63">
        <f>KC!E59</f>
        <v>5234.1923399999996</v>
      </c>
      <c r="AN63">
        <f>KC!F59</f>
        <v>5228.8557300000002</v>
      </c>
      <c r="AO63">
        <f>KC!G59</f>
        <v>5223.5191299999997</v>
      </c>
      <c r="AP63">
        <f>KC!H59</f>
        <v>5218.1825200000003</v>
      </c>
      <c r="AQ63">
        <f>KC!I59</f>
        <v>5212.8459199999998</v>
      </c>
      <c r="AR63">
        <f>KC!J59</f>
        <v>5207.8365199999998</v>
      </c>
      <c r="AS63">
        <f>KC!K59</f>
        <v>5202.4999100000005</v>
      </c>
      <c r="AT63">
        <f>KC!L59</f>
        <v>5197.1633099999999</v>
      </c>
      <c r="AU63">
        <f>KC!M59</f>
        <v>5191.8266999999996</v>
      </c>
      <c r="AV63">
        <f>KC!N59</f>
        <v>5186.4901</v>
      </c>
      <c r="AW63">
        <f>SR_Levels!E59</f>
        <v>5205.3100000000004</v>
      </c>
      <c r="AX63">
        <f>SR_Levels!F59</f>
        <v>5193.3500000000004</v>
      </c>
      <c r="AY63">
        <f>SR_Levels!G59</f>
        <v>5178.6000000000004</v>
      </c>
      <c r="AZ63">
        <f>SR_Levels!H59</f>
        <v>5161.8900000000003</v>
      </c>
      <c r="BA63">
        <f>SR_Levels!I59</f>
        <v>0</v>
      </c>
      <c r="BB63">
        <f>SR_Levels!J59</f>
        <v>0</v>
      </c>
      <c r="BC63">
        <f>SR_Levels!K59</f>
        <v>0</v>
      </c>
      <c r="BD63">
        <f>SR_Levels!L59</f>
        <v>0</v>
      </c>
      <c r="BE63">
        <f>ZigZag!E59</f>
        <v>0</v>
      </c>
      <c r="BF63">
        <f>ZigZag!F59</f>
        <v>0</v>
      </c>
      <c r="BG63">
        <f>ZigZag!G59</f>
        <v>5205.0600000000004</v>
      </c>
      <c r="BH63">
        <f>Dual_Tema!E59</f>
        <v>5208.82</v>
      </c>
      <c r="BI63">
        <f>Dual_Tema!F59</f>
        <v>5203.78</v>
      </c>
      <c r="BJ63">
        <f>Pinbar!E59</f>
        <v>0</v>
      </c>
      <c r="BK63">
        <f>SSA!E59</f>
        <v>5206.7393300000003</v>
      </c>
      <c r="BL63">
        <f>SSA!F59</f>
        <v>5207.5204000000003</v>
      </c>
    </row>
    <row r="64" spans="1:64" x14ac:dyDescent="0.55000000000000004">
      <c r="A64">
        <f>Validation!A60</f>
        <v>1772042400</v>
      </c>
      <c r="B64" t="str">
        <f>Price!B60</f>
        <v>XAUUSD</v>
      </c>
      <c r="C64" t="str">
        <f>Price!C60</f>
        <v>M5</v>
      </c>
      <c r="D64">
        <f>Price!D60</f>
        <v>5207.3999999999996</v>
      </c>
      <c r="E64">
        <f>Price!E60</f>
        <v>5206.83</v>
      </c>
      <c r="F64">
        <f>Price!F60</f>
        <v>5207.45</v>
      </c>
      <c r="G64">
        <f>Price!G60</f>
        <v>5206.83</v>
      </c>
      <c r="H64">
        <f>Price!H60</f>
        <v>313</v>
      </c>
      <c r="I64">
        <f>Diagonals!E60</f>
        <v>0</v>
      </c>
      <c r="J64">
        <f>Diagonals!F60</f>
        <v>0</v>
      </c>
      <c r="K64">
        <f>Diagonals!G60</f>
        <v>0</v>
      </c>
      <c r="L64">
        <f>Diagonals!H60</f>
        <v>0</v>
      </c>
      <c r="M64">
        <f>Diagonals!I60</f>
        <v>0</v>
      </c>
      <c r="N64">
        <f>Diagonals!J60</f>
        <v>0</v>
      </c>
      <c r="O64">
        <f>Diagonals!K60</f>
        <v>0</v>
      </c>
      <c r="P64">
        <f>Diagonals!L60</f>
        <v>0</v>
      </c>
      <c r="Q64">
        <f>Trendlines!E60</f>
        <v>0</v>
      </c>
      <c r="R64">
        <f>Trendlines!F60</f>
        <v>0</v>
      </c>
      <c r="S64">
        <f>Trendlines!G60</f>
        <v>0</v>
      </c>
      <c r="T64">
        <f>Trendlines!H60</f>
        <v>0</v>
      </c>
      <c r="U64">
        <f>Trendlines!I60</f>
        <v>0</v>
      </c>
      <c r="V64">
        <f>Trendlines!J60</f>
        <v>0</v>
      </c>
      <c r="W64">
        <f>Trendlines!K60</f>
        <v>0</v>
      </c>
      <c r="X64">
        <f>Trendlines!L60</f>
        <v>0</v>
      </c>
      <c r="Y64">
        <f>Tema_Hrma_Smma!E60</f>
        <v>5205.95</v>
      </c>
      <c r="Z64">
        <f>Tema_Hrma_Smma!F60</f>
        <v>5211.3500000000004</v>
      </c>
      <c r="AA64">
        <f>Tema_Hrma_Smma!G60</f>
        <v>5196.1400000000003</v>
      </c>
      <c r="AB64">
        <f>ZScore!H60</f>
        <v>1</v>
      </c>
      <c r="AC64">
        <f>ZScore!I60</f>
        <v>0.91573000000000004</v>
      </c>
      <c r="AD64">
        <f>ZScore!J60</f>
        <v>0</v>
      </c>
      <c r="AE64">
        <f>HA!E60</f>
        <v>5207.25</v>
      </c>
      <c r="AF64">
        <f>HA!F60</f>
        <v>5207.45</v>
      </c>
      <c r="AG64">
        <f>HA!G60</f>
        <v>5206.83</v>
      </c>
      <c r="AH64">
        <f>HA!H60</f>
        <v>5207.13</v>
      </c>
      <c r="AI64">
        <f>HA!I60</f>
        <v>-1</v>
      </c>
      <c r="AJ64">
        <f>HA!J60</f>
        <v>0.12</v>
      </c>
      <c r="AK64">
        <f>HA!K60</f>
        <v>-1.0870500000000001</v>
      </c>
      <c r="AL64">
        <f>HA!L60</f>
        <v>-9</v>
      </c>
      <c r="AM64">
        <f>KC!E60</f>
        <v>5234.33374</v>
      </c>
      <c r="AN64">
        <f>KC!F60</f>
        <v>5229.00893</v>
      </c>
      <c r="AO64">
        <f>KC!G60</f>
        <v>5223.6841100000001</v>
      </c>
      <c r="AP64">
        <f>KC!H60</f>
        <v>5218.3593000000001</v>
      </c>
      <c r="AQ64">
        <f>KC!I60</f>
        <v>5213.0344800000003</v>
      </c>
      <c r="AR64">
        <f>KC!J60</f>
        <v>5208.1909400000004</v>
      </c>
      <c r="AS64">
        <f>KC!K60</f>
        <v>5202.8661199999997</v>
      </c>
      <c r="AT64">
        <f>KC!L60</f>
        <v>5197.5413099999996</v>
      </c>
      <c r="AU64">
        <f>KC!M60</f>
        <v>5192.2164899999998</v>
      </c>
      <c r="AV64">
        <f>KC!N60</f>
        <v>5186.8916799999997</v>
      </c>
      <c r="AW64">
        <f>SR_Levels!E60</f>
        <v>5205.3100000000004</v>
      </c>
      <c r="AX64">
        <f>SR_Levels!F60</f>
        <v>5193.3500000000004</v>
      </c>
      <c r="AY64">
        <f>SR_Levels!G60</f>
        <v>5178.6000000000004</v>
      </c>
      <c r="AZ64">
        <f>SR_Levels!H60</f>
        <v>5161.8900000000003</v>
      </c>
      <c r="BA64">
        <f>SR_Levels!I60</f>
        <v>0</v>
      </c>
      <c r="BB64">
        <f>SR_Levels!J60</f>
        <v>0</v>
      </c>
      <c r="BC64">
        <f>SR_Levels!K60</f>
        <v>0</v>
      </c>
      <c r="BD64">
        <f>SR_Levels!L60</f>
        <v>0</v>
      </c>
      <c r="BE64">
        <f>ZigZag!E60</f>
        <v>0</v>
      </c>
      <c r="BF64">
        <f>ZigZag!F60</f>
        <v>0</v>
      </c>
      <c r="BG64">
        <f>ZigZag!G60</f>
        <v>5205.21</v>
      </c>
      <c r="BH64">
        <f>Dual_Tema!E60</f>
        <v>5207.4399999999996</v>
      </c>
      <c r="BI64">
        <f>Dual_Tema!F60</f>
        <v>5204.45</v>
      </c>
      <c r="BJ64">
        <f>Pinbar!E60</f>
        <v>0</v>
      </c>
      <c r="BK64">
        <f>SSA!E60</f>
        <v>5206.5485600000002</v>
      </c>
      <c r="BL64">
        <f>SSA!F60</f>
        <v>5207.0344800000003</v>
      </c>
    </row>
    <row r="65" spans="1:64" x14ac:dyDescent="0.55000000000000004">
      <c r="A65">
        <f>Validation!A61</f>
        <v>1772042700</v>
      </c>
      <c r="B65" t="str">
        <f>Price!B61</f>
        <v>XAUUSD</v>
      </c>
      <c r="C65" t="str">
        <f>Price!C61</f>
        <v>M5</v>
      </c>
      <c r="D65">
        <f>Price!D61</f>
        <v>5207.07</v>
      </c>
      <c r="E65">
        <f>Price!E61</f>
        <v>5207.43</v>
      </c>
      <c r="F65">
        <f>Price!F61</f>
        <v>5207.53</v>
      </c>
      <c r="G65">
        <f>Price!G61</f>
        <v>5207.0200000000004</v>
      </c>
      <c r="H65">
        <f>Price!H61</f>
        <v>242</v>
      </c>
      <c r="I65">
        <f>Diagonals!E61</f>
        <v>0</v>
      </c>
      <c r="J65">
        <f>Diagonals!F61</f>
        <v>0</v>
      </c>
      <c r="K65">
        <f>Diagonals!G61</f>
        <v>0</v>
      </c>
      <c r="L65">
        <f>Diagonals!H61</f>
        <v>0</v>
      </c>
      <c r="M65">
        <f>Diagonals!I61</f>
        <v>0</v>
      </c>
      <c r="N65">
        <f>Diagonals!J61</f>
        <v>0</v>
      </c>
      <c r="O65">
        <f>Diagonals!K61</f>
        <v>0</v>
      </c>
      <c r="P65">
        <f>Diagonals!L61</f>
        <v>0</v>
      </c>
      <c r="Q65">
        <f>Trendlines!E61</f>
        <v>0</v>
      </c>
      <c r="R65">
        <f>Trendlines!F61</f>
        <v>0</v>
      </c>
      <c r="S65">
        <f>Trendlines!G61</f>
        <v>0</v>
      </c>
      <c r="T65">
        <f>Trendlines!H61</f>
        <v>0</v>
      </c>
      <c r="U65">
        <f>Trendlines!I61</f>
        <v>0</v>
      </c>
      <c r="V65">
        <f>Trendlines!J61</f>
        <v>0</v>
      </c>
      <c r="W65">
        <f>Trendlines!K61</f>
        <v>0</v>
      </c>
      <c r="X65">
        <f>Trendlines!L61</f>
        <v>0</v>
      </c>
      <c r="Y65">
        <f>Tema_Hrma_Smma!E61</f>
        <v>5205.87</v>
      </c>
      <c r="Z65">
        <f>Tema_Hrma_Smma!F61</f>
        <v>5210.55</v>
      </c>
      <c r="AA65">
        <f>Tema_Hrma_Smma!G61</f>
        <v>5196.45</v>
      </c>
      <c r="AB65">
        <f>ZScore!H61</f>
        <v>-1</v>
      </c>
      <c r="AC65">
        <f>ZScore!I61</f>
        <v>0.98773</v>
      </c>
      <c r="AD65">
        <f>ZScore!J61</f>
        <v>3</v>
      </c>
      <c r="AE65">
        <f>HA!E61</f>
        <v>5207.1899999999996</v>
      </c>
      <c r="AF65">
        <f>HA!F61</f>
        <v>5207.53</v>
      </c>
      <c r="AG65">
        <f>HA!G61</f>
        <v>5207.0200000000004</v>
      </c>
      <c r="AH65">
        <f>HA!H61</f>
        <v>5207.26</v>
      </c>
      <c r="AI65">
        <f>HA!I61</f>
        <v>1</v>
      </c>
      <c r="AJ65">
        <f>HA!J61</f>
        <v>7.0000000000000007E-2</v>
      </c>
      <c r="AK65">
        <f>HA!K61</f>
        <v>-1.0995999999999999</v>
      </c>
      <c r="AL65">
        <f>HA!L61</f>
        <v>1</v>
      </c>
      <c r="AM65">
        <f>KC!E61</f>
        <v>5234.3603400000002</v>
      </c>
      <c r="AN65">
        <f>KC!F61</f>
        <v>5229.0511399999996</v>
      </c>
      <c r="AO65">
        <f>KC!G61</f>
        <v>5223.7419399999999</v>
      </c>
      <c r="AP65">
        <f>KC!H61</f>
        <v>5218.4327499999999</v>
      </c>
      <c r="AQ65">
        <f>KC!I61</f>
        <v>5213.1235500000003</v>
      </c>
      <c r="AR65">
        <f>KC!J61</f>
        <v>5208.5126099999998</v>
      </c>
      <c r="AS65">
        <f>KC!K61</f>
        <v>5203.2034100000001</v>
      </c>
      <c r="AT65">
        <f>KC!L61</f>
        <v>5197.8942200000001</v>
      </c>
      <c r="AU65">
        <f>KC!M61</f>
        <v>5192.5850200000004</v>
      </c>
      <c r="AV65">
        <f>KC!N61</f>
        <v>5187.2758199999998</v>
      </c>
      <c r="AW65">
        <f>SR_Levels!E61</f>
        <v>5205.3100000000004</v>
      </c>
      <c r="AX65">
        <f>SR_Levels!F61</f>
        <v>5193.3500000000004</v>
      </c>
      <c r="AY65">
        <f>SR_Levels!G61</f>
        <v>5178.6000000000004</v>
      </c>
      <c r="AZ65">
        <f>SR_Levels!H61</f>
        <v>5161.8900000000003</v>
      </c>
      <c r="BA65">
        <f>SR_Levels!I61</f>
        <v>0</v>
      </c>
      <c r="BB65">
        <f>SR_Levels!J61</f>
        <v>0</v>
      </c>
      <c r="BC65">
        <f>SR_Levels!K61</f>
        <v>0</v>
      </c>
      <c r="BD65">
        <f>SR_Levels!L61</f>
        <v>0</v>
      </c>
      <c r="BE65">
        <f>ZigZag!E61</f>
        <v>0</v>
      </c>
      <c r="BF65">
        <f>ZigZag!F61</f>
        <v>0</v>
      </c>
      <c r="BG65">
        <f>ZigZag!G61</f>
        <v>5205.3599999999997</v>
      </c>
      <c r="BH65">
        <f>Dual_Tema!E61</f>
        <v>5206.7</v>
      </c>
      <c r="BI65">
        <f>Dual_Tema!F61</f>
        <v>5205.07</v>
      </c>
      <c r="BJ65">
        <f>Pinbar!E61</f>
        <v>0</v>
      </c>
      <c r="BK65">
        <f>SSA!E61</f>
        <v>5206.6013999999996</v>
      </c>
      <c r="BL65">
        <f>SSA!F61</f>
        <v>5206.8179399999999</v>
      </c>
    </row>
    <row r="66" spans="1:64" x14ac:dyDescent="0.55000000000000004">
      <c r="A66">
        <f>Validation!A62</f>
        <v>1772043000</v>
      </c>
      <c r="B66" t="str">
        <f>Price!B62</f>
        <v>XAUUSD</v>
      </c>
      <c r="C66" t="str">
        <f>Price!C62</f>
        <v>M5</v>
      </c>
      <c r="D66">
        <f>Price!D62</f>
        <v>5206.8900000000003</v>
      </c>
      <c r="E66">
        <f>Price!E62</f>
        <v>5207.07</v>
      </c>
      <c r="F66">
        <f>Price!F62</f>
        <v>5207.1000000000004</v>
      </c>
      <c r="G66">
        <f>Price!G62</f>
        <v>5206.72</v>
      </c>
      <c r="H66">
        <f>Price!H62</f>
        <v>208</v>
      </c>
      <c r="I66">
        <f>Diagonals!E62</f>
        <v>0</v>
      </c>
      <c r="J66">
        <f>Diagonals!F62</f>
        <v>0</v>
      </c>
      <c r="K66">
        <f>Diagonals!G62</f>
        <v>0</v>
      </c>
      <c r="L66">
        <f>Diagonals!H62</f>
        <v>0</v>
      </c>
      <c r="M66">
        <f>Diagonals!I62</f>
        <v>0</v>
      </c>
      <c r="N66">
        <f>Diagonals!J62</f>
        <v>0</v>
      </c>
      <c r="O66">
        <f>Diagonals!K62</f>
        <v>0</v>
      </c>
      <c r="P66">
        <f>Diagonals!L62</f>
        <v>0</v>
      </c>
      <c r="Q66">
        <f>Trendlines!E62</f>
        <v>0</v>
      </c>
      <c r="R66">
        <f>Trendlines!F62</f>
        <v>0</v>
      </c>
      <c r="S66">
        <f>Trendlines!G62</f>
        <v>0</v>
      </c>
      <c r="T66">
        <f>Trendlines!H62</f>
        <v>0</v>
      </c>
      <c r="U66">
        <f>Trendlines!I62</f>
        <v>0</v>
      </c>
      <c r="V66">
        <f>Trendlines!J62</f>
        <v>0</v>
      </c>
      <c r="W66">
        <f>Trendlines!K62</f>
        <v>0</v>
      </c>
      <c r="X66">
        <f>Trendlines!L62</f>
        <v>0</v>
      </c>
      <c r="Y66">
        <f>Tema_Hrma_Smma!E62</f>
        <v>5205.7700000000004</v>
      </c>
      <c r="Z66">
        <f>Tema_Hrma_Smma!F62</f>
        <v>5209.8500000000004</v>
      </c>
      <c r="AA66">
        <f>Tema_Hrma_Smma!G62</f>
        <v>5196.74</v>
      </c>
      <c r="AB66">
        <f>ZScore!H62</f>
        <v>-1</v>
      </c>
      <c r="AC66">
        <f>ZScore!I62</f>
        <v>1.04728</v>
      </c>
      <c r="AD66">
        <f>ZScore!J62</f>
        <v>3</v>
      </c>
      <c r="AE66">
        <f>HA!E62</f>
        <v>5207.2299999999996</v>
      </c>
      <c r="AF66">
        <f>HA!F62</f>
        <v>5207.2299999999996</v>
      </c>
      <c r="AG66">
        <f>HA!G62</f>
        <v>5206.72</v>
      </c>
      <c r="AH66">
        <f>HA!H62</f>
        <v>5206.9399999999996</v>
      </c>
      <c r="AI66">
        <f>HA!I62</f>
        <v>-1</v>
      </c>
      <c r="AJ66">
        <f>HA!J62</f>
        <v>0.28000000000000003</v>
      </c>
      <c r="AK66">
        <f>HA!K62</f>
        <v>-1.0179800000000001</v>
      </c>
      <c r="AL66">
        <f>HA!L62</f>
        <v>-1</v>
      </c>
      <c r="AM66">
        <f>KC!E62</f>
        <v>5234.3221199999998</v>
      </c>
      <c r="AN66">
        <f>KC!F62</f>
        <v>5229.0236000000004</v>
      </c>
      <c r="AO66">
        <f>KC!G62</f>
        <v>5223.7250800000002</v>
      </c>
      <c r="AP66">
        <f>KC!H62</f>
        <v>5218.4265599999999</v>
      </c>
      <c r="AQ66">
        <f>KC!I62</f>
        <v>5213.1280399999996</v>
      </c>
      <c r="AR66">
        <f>KC!J62</f>
        <v>5208.79468</v>
      </c>
      <c r="AS66">
        <f>KC!K62</f>
        <v>5203.4961700000003</v>
      </c>
      <c r="AT66">
        <f>KC!L62</f>
        <v>5198.1976500000001</v>
      </c>
      <c r="AU66">
        <f>KC!M62</f>
        <v>5192.8991299999998</v>
      </c>
      <c r="AV66">
        <f>KC!N62</f>
        <v>5187.6006100000004</v>
      </c>
      <c r="AW66">
        <f>SR_Levels!E62</f>
        <v>5205.3100000000004</v>
      </c>
      <c r="AX66">
        <f>SR_Levels!F62</f>
        <v>5193.3500000000004</v>
      </c>
      <c r="AY66">
        <f>SR_Levels!G62</f>
        <v>5178.6000000000004</v>
      </c>
      <c r="AZ66">
        <f>SR_Levels!H62</f>
        <v>5161.8900000000003</v>
      </c>
      <c r="BA66">
        <f>SR_Levels!I62</f>
        <v>0</v>
      </c>
      <c r="BB66">
        <f>SR_Levels!J62</f>
        <v>0</v>
      </c>
      <c r="BC66">
        <f>SR_Levels!K62</f>
        <v>0</v>
      </c>
      <c r="BD66">
        <f>SR_Levels!L62</f>
        <v>0</v>
      </c>
      <c r="BE66">
        <f>ZigZag!E62</f>
        <v>0</v>
      </c>
      <c r="BF66">
        <f>ZigZag!F62</f>
        <v>0</v>
      </c>
      <c r="BG66">
        <f>ZigZag!G62</f>
        <v>5205.47</v>
      </c>
      <c r="BH66">
        <f>Dual_Tema!E62</f>
        <v>5206.1400000000003</v>
      </c>
      <c r="BI66">
        <f>Dual_Tema!F62</f>
        <v>5205.3900000000003</v>
      </c>
      <c r="BJ66">
        <f>Pinbar!E62</f>
        <v>0</v>
      </c>
      <c r="BK66">
        <f>SSA!E62</f>
        <v>5206.7888400000002</v>
      </c>
      <c r="BL66">
        <f>SSA!F62</f>
        <v>5206.80339</v>
      </c>
    </row>
    <row r="67" spans="1:64" x14ac:dyDescent="0.55000000000000004">
      <c r="A67">
        <f>Validation!A63</f>
        <v>1772043300</v>
      </c>
      <c r="B67" t="str">
        <f>Price!B63</f>
        <v>XAUUSD</v>
      </c>
      <c r="C67" t="str">
        <f>Price!C63</f>
        <v>M5</v>
      </c>
      <c r="D67">
        <f>Price!D63</f>
        <v>5206.8</v>
      </c>
      <c r="E67">
        <f>Price!E63</f>
        <v>5206.8900000000003</v>
      </c>
      <c r="F67">
        <f>Price!F63</f>
        <v>5207.29</v>
      </c>
      <c r="G67">
        <f>Price!G63</f>
        <v>5206.71</v>
      </c>
      <c r="H67">
        <f>Price!H63</f>
        <v>221</v>
      </c>
      <c r="I67">
        <f>Diagonals!E63</f>
        <v>0</v>
      </c>
      <c r="J67">
        <f>Diagonals!F63</f>
        <v>0</v>
      </c>
      <c r="K67">
        <f>Diagonals!G63</f>
        <v>0</v>
      </c>
      <c r="L67">
        <f>Diagonals!H63</f>
        <v>0</v>
      </c>
      <c r="M67">
        <f>Diagonals!I63</f>
        <v>0</v>
      </c>
      <c r="N67">
        <f>Diagonals!J63</f>
        <v>0</v>
      </c>
      <c r="O67">
        <f>Diagonals!K63</f>
        <v>0</v>
      </c>
      <c r="P67">
        <f>Diagonals!L63</f>
        <v>0</v>
      </c>
      <c r="Q67">
        <f>Trendlines!E63</f>
        <v>0</v>
      </c>
      <c r="R67">
        <f>Trendlines!F63</f>
        <v>0</v>
      </c>
      <c r="S67">
        <f>Trendlines!G63</f>
        <v>0</v>
      </c>
      <c r="T67">
        <f>Trendlines!H63</f>
        <v>0</v>
      </c>
      <c r="U67">
        <f>Trendlines!I63</f>
        <v>0</v>
      </c>
      <c r="V67">
        <f>Trendlines!J63</f>
        <v>0</v>
      </c>
      <c r="W67">
        <f>Trendlines!K63</f>
        <v>0</v>
      </c>
      <c r="X67">
        <f>Trendlines!L63</f>
        <v>0</v>
      </c>
      <c r="Y67">
        <f>Tema_Hrma_Smma!E63</f>
        <v>5205.8</v>
      </c>
      <c r="Z67">
        <f>Tema_Hrma_Smma!F63</f>
        <v>5209.26</v>
      </c>
      <c r="AA67">
        <f>Tema_Hrma_Smma!G63</f>
        <v>5197.03</v>
      </c>
      <c r="AB67">
        <f>ZScore!H63</f>
        <v>-1</v>
      </c>
      <c r="AC67">
        <f>ZScore!I63</f>
        <v>1.0776600000000001</v>
      </c>
      <c r="AD67">
        <f>ZScore!J63</f>
        <v>3</v>
      </c>
      <c r="AE67">
        <f>HA!E63</f>
        <v>5207.09</v>
      </c>
      <c r="AF67">
        <f>HA!F63</f>
        <v>5207.29</v>
      </c>
      <c r="AG67">
        <f>HA!G63</f>
        <v>5206.71</v>
      </c>
      <c r="AH67">
        <f>HA!H63</f>
        <v>5206.92</v>
      </c>
      <c r="AI67">
        <f>HA!I63</f>
        <v>-1</v>
      </c>
      <c r="AJ67">
        <f>HA!J63</f>
        <v>0.16</v>
      </c>
      <c r="AK67">
        <f>HA!K63</f>
        <v>-1.0549999999999999</v>
      </c>
      <c r="AL67">
        <f>HA!L63</f>
        <v>-2</v>
      </c>
      <c r="AM67">
        <f>KC!E63</f>
        <v>5234.1729999999998</v>
      </c>
      <c r="AN67">
        <f>KC!F63</f>
        <v>5228.8987399999996</v>
      </c>
      <c r="AO67">
        <f>KC!G63</f>
        <v>5223.6244800000004</v>
      </c>
      <c r="AP67">
        <f>KC!H63</f>
        <v>5218.3502200000003</v>
      </c>
      <c r="AQ67">
        <f>KC!I63</f>
        <v>5213.0759600000001</v>
      </c>
      <c r="AR67">
        <f>KC!J63</f>
        <v>5209.0406000000003</v>
      </c>
      <c r="AS67">
        <f>KC!K63</f>
        <v>5203.7663400000001</v>
      </c>
      <c r="AT67">
        <f>KC!L63</f>
        <v>5198.49208</v>
      </c>
      <c r="AU67">
        <f>KC!M63</f>
        <v>5193.2178199999998</v>
      </c>
      <c r="AV67">
        <f>KC!N63</f>
        <v>5187.9435599999997</v>
      </c>
      <c r="AW67">
        <f>SR_Levels!E63</f>
        <v>5205.3100000000004</v>
      </c>
      <c r="AX67">
        <f>SR_Levels!F63</f>
        <v>5193.3500000000004</v>
      </c>
      <c r="AY67">
        <f>SR_Levels!G63</f>
        <v>5178.6000000000004</v>
      </c>
      <c r="AZ67">
        <f>SR_Levels!H63</f>
        <v>5161.8900000000003</v>
      </c>
      <c r="BA67">
        <f>SR_Levels!I63</f>
        <v>0</v>
      </c>
      <c r="BB67">
        <f>SR_Levels!J63</f>
        <v>0</v>
      </c>
      <c r="BC67">
        <f>SR_Levels!K63</f>
        <v>0</v>
      </c>
      <c r="BD67">
        <f>SR_Levels!L63</f>
        <v>0</v>
      </c>
      <c r="BE67">
        <f>ZigZag!E63</f>
        <v>0</v>
      </c>
      <c r="BF67">
        <f>ZigZag!F63</f>
        <v>0</v>
      </c>
      <c r="BG67">
        <f>ZigZag!G63</f>
        <v>5205.57</v>
      </c>
      <c r="BH67">
        <f>Dual_Tema!E63</f>
        <v>5205.9799999999996</v>
      </c>
      <c r="BI67">
        <f>Dual_Tema!F63</f>
        <v>5205.6499999999996</v>
      </c>
      <c r="BJ67">
        <f>Pinbar!E63</f>
        <v>0</v>
      </c>
      <c r="BK67">
        <f>SSA!E63</f>
        <v>5206.9786000000004</v>
      </c>
      <c r="BL67">
        <f>SSA!F63</f>
        <v>5206.8909999999996</v>
      </c>
    </row>
    <row r="68" spans="1:64" x14ac:dyDescent="0.55000000000000004">
      <c r="A68">
        <f>Validation!A64</f>
        <v>1772043600</v>
      </c>
      <c r="B68" t="str">
        <f>Price!B64</f>
        <v>XAUUSD</v>
      </c>
      <c r="C68" t="str">
        <f>Price!C64</f>
        <v>M5</v>
      </c>
      <c r="D68">
        <f>Price!D64</f>
        <v>5206.7700000000004</v>
      </c>
      <c r="E68">
        <f>Price!E64</f>
        <v>5206.8</v>
      </c>
      <c r="F68">
        <f>Price!F64</f>
        <v>5207.28</v>
      </c>
      <c r="G68">
        <f>Price!G64</f>
        <v>5206.7299999999996</v>
      </c>
      <c r="H68">
        <f>Price!H64</f>
        <v>227</v>
      </c>
      <c r="I68">
        <f>Diagonals!E64</f>
        <v>0</v>
      </c>
      <c r="J68">
        <f>Diagonals!F64</f>
        <v>0</v>
      </c>
      <c r="K68">
        <f>Diagonals!G64</f>
        <v>0</v>
      </c>
      <c r="L68">
        <f>Diagonals!H64</f>
        <v>0</v>
      </c>
      <c r="M68">
        <f>Diagonals!I64</f>
        <v>0</v>
      </c>
      <c r="N68">
        <f>Diagonals!J64</f>
        <v>0</v>
      </c>
      <c r="O68">
        <f>Diagonals!K64</f>
        <v>0</v>
      </c>
      <c r="P68">
        <f>Diagonals!L64</f>
        <v>0</v>
      </c>
      <c r="Q68">
        <f>Trendlines!E64</f>
        <v>0</v>
      </c>
      <c r="R68">
        <f>Trendlines!F64</f>
        <v>0</v>
      </c>
      <c r="S68">
        <f>Trendlines!G64</f>
        <v>0</v>
      </c>
      <c r="T68">
        <f>Trendlines!H64</f>
        <v>0</v>
      </c>
      <c r="U68">
        <f>Trendlines!I64</f>
        <v>0</v>
      </c>
      <c r="V68">
        <f>Trendlines!J64</f>
        <v>0</v>
      </c>
      <c r="W68">
        <f>Trendlines!K64</f>
        <v>0</v>
      </c>
      <c r="X68">
        <f>Trendlines!L64</f>
        <v>0</v>
      </c>
      <c r="Y68">
        <f>Tema_Hrma_Smma!E64</f>
        <v>5205.8900000000003</v>
      </c>
      <c r="Z68">
        <f>Tema_Hrma_Smma!F64</f>
        <v>5208.76</v>
      </c>
      <c r="AA68">
        <f>Tema_Hrma_Smma!G64</f>
        <v>5197.3</v>
      </c>
      <c r="AB68">
        <f>ZScore!H64</f>
        <v>-1</v>
      </c>
      <c r="AC68">
        <f>ZScore!I64</f>
        <v>1.0962000000000001</v>
      </c>
      <c r="AD68">
        <f>ZScore!J64</f>
        <v>3</v>
      </c>
      <c r="AE68">
        <f>HA!E64</f>
        <v>5207</v>
      </c>
      <c r="AF68">
        <f>HA!F64</f>
        <v>5207.28</v>
      </c>
      <c r="AG68">
        <f>HA!G64</f>
        <v>5206.7299999999996</v>
      </c>
      <c r="AH68">
        <f>HA!H64</f>
        <v>5206.8999999999996</v>
      </c>
      <c r="AI68">
        <f>HA!I64</f>
        <v>-1</v>
      </c>
      <c r="AJ68">
        <f>HA!J64</f>
        <v>0.11</v>
      </c>
      <c r="AK68">
        <f>HA!K64</f>
        <v>-1.06748</v>
      </c>
      <c r="AL68">
        <f>HA!L64</f>
        <v>-3</v>
      </c>
      <c r="AM68">
        <f>KC!E64</f>
        <v>5234.0587500000001</v>
      </c>
      <c r="AN68">
        <f>KC!F64</f>
        <v>5228.7897999999996</v>
      </c>
      <c r="AO68">
        <f>KC!G64</f>
        <v>5223.5208499999999</v>
      </c>
      <c r="AP68">
        <f>KC!H64</f>
        <v>5218.2519000000002</v>
      </c>
      <c r="AQ68">
        <f>KC!I64</f>
        <v>5212.9829499999996</v>
      </c>
      <c r="AR68">
        <f>KC!J64</f>
        <v>5209.2542899999999</v>
      </c>
      <c r="AS68">
        <f>KC!K64</f>
        <v>5203.9853400000002</v>
      </c>
      <c r="AT68">
        <f>KC!L64</f>
        <v>5198.7163899999996</v>
      </c>
      <c r="AU68">
        <f>KC!M64</f>
        <v>5193.4474399999999</v>
      </c>
      <c r="AV68">
        <f>KC!N64</f>
        <v>5188.1784799999996</v>
      </c>
      <c r="AW68">
        <f>SR_Levels!E64</f>
        <v>5205.3100000000004</v>
      </c>
      <c r="AX68">
        <f>SR_Levels!F64</f>
        <v>5193.3500000000004</v>
      </c>
      <c r="AY68">
        <f>SR_Levels!G64</f>
        <v>5178.6000000000004</v>
      </c>
      <c r="AZ68">
        <f>SR_Levels!H64</f>
        <v>5161.8900000000003</v>
      </c>
      <c r="BA68">
        <f>SR_Levels!I64</f>
        <v>0</v>
      </c>
      <c r="BB68">
        <f>SR_Levels!J64</f>
        <v>0</v>
      </c>
      <c r="BC68">
        <f>SR_Levels!K64</f>
        <v>0</v>
      </c>
      <c r="BD68">
        <f>SR_Levels!L64</f>
        <v>0</v>
      </c>
      <c r="BE68">
        <f>ZigZag!E64</f>
        <v>0</v>
      </c>
      <c r="BF68">
        <f>ZigZag!F64</f>
        <v>0</v>
      </c>
      <c r="BG68">
        <f>ZigZag!G64</f>
        <v>5205.67</v>
      </c>
      <c r="BH68">
        <f>Dual_Tema!E64</f>
        <v>5205.9799999999996</v>
      </c>
      <c r="BI68">
        <f>Dual_Tema!F64</f>
        <v>5205.87</v>
      </c>
      <c r="BJ68">
        <f>Pinbar!E64</f>
        <v>1</v>
      </c>
      <c r="BK68">
        <f>SSA!E64</f>
        <v>5207.0427</v>
      </c>
      <c r="BL68">
        <f>SSA!F64</f>
        <v>5206.9668499999998</v>
      </c>
    </row>
    <row r="69" spans="1:64" x14ac:dyDescent="0.55000000000000004">
      <c r="A69">
        <f>Validation!A65</f>
        <v>1772043900</v>
      </c>
      <c r="B69" t="str">
        <f>Price!B65</f>
        <v>XAUUSD</v>
      </c>
      <c r="C69" t="str">
        <f>Price!C65</f>
        <v>M5</v>
      </c>
      <c r="D69">
        <f>Price!D65</f>
        <v>5206.8</v>
      </c>
      <c r="E69">
        <f>Price!E65</f>
        <v>5206.7700000000004</v>
      </c>
      <c r="F69">
        <f>Price!F65</f>
        <v>5207.04</v>
      </c>
      <c r="G69">
        <f>Price!G65</f>
        <v>5206.6400000000003</v>
      </c>
      <c r="H69">
        <f>Price!H65</f>
        <v>142</v>
      </c>
      <c r="I69">
        <f>Diagonals!E65</f>
        <v>0</v>
      </c>
      <c r="J69">
        <f>Diagonals!F65</f>
        <v>0</v>
      </c>
      <c r="K69">
        <f>Diagonals!G65</f>
        <v>0</v>
      </c>
      <c r="L69">
        <f>Diagonals!H65</f>
        <v>0</v>
      </c>
      <c r="M69">
        <f>Diagonals!I65</f>
        <v>0</v>
      </c>
      <c r="N69">
        <f>Diagonals!J65</f>
        <v>0</v>
      </c>
      <c r="O69">
        <f>Diagonals!K65</f>
        <v>0</v>
      </c>
      <c r="P69">
        <f>Diagonals!L65</f>
        <v>0</v>
      </c>
      <c r="Q69">
        <f>Trendlines!E65</f>
        <v>0</v>
      </c>
      <c r="R69">
        <f>Trendlines!F65</f>
        <v>0</v>
      </c>
      <c r="S69">
        <f>Trendlines!G65</f>
        <v>0</v>
      </c>
      <c r="T69">
        <f>Trendlines!H65</f>
        <v>0</v>
      </c>
      <c r="U69">
        <f>Trendlines!I65</f>
        <v>0</v>
      </c>
      <c r="V69">
        <f>Trendlines!J65</f>
        <v>0</v>
      </c>
      <c r="W69">
        <f>Trendlines!K65</f>
        <v>0</v>
      </c>
      <c r="X69">
        <f>Trendlines!L65</f>
        <v>0</v>
      </c>
      <c r="Y69">
        <f>Tema_Hrma_Smma!E65</f>
        <v>5205.96</v>
      </c>
      <c r="Z69">
        <f>Tema_Hrma_Smma!F65</f>
        <v>5208.3500000000004</v>
      </c>
      <c r="AA69">
        <f>Tema_Hrma_Smma!G65</f>
        <v>5197.57</v>
      </c>
      <c r="AB69">
        <f>ZScore!H65</f>
        <v>1</v>
      </c>
      <c r="AC69">
        <f>ZScore!I65</f>
        <v>1.0910899999999999</v>
      </c>
      <c r="AD69">
        <f>ZScore!J65</f>
        <v>0</v>
      </c>
      <c r="AE69">
        <f>HA!E65</f>
        <v>5206.95</v>
      </c>
      <c r="AF69">
        <f>HA!F65</f>
        <v>5207.04</v>
      </c>
      <c r="AG69">
        <f>HA!G65</f>
        <v>5206.6400000000003</v>
      </c>
      <c r="AH69">
        <f>HA!H65</f>
        <v>5206.8100000000004</v>
      </c>
      <c r="AI69">
        <f>HA!I65</f>
        <v>-1</v>
      </c>
      <c r="AJ69">
        <f>HA!J65</f>
        <v>0.14000000000000001</v>
      </c>
      <c r="AK69">
        <f>HA!K65</f>
        <v>-1.0557099999999999</v>
      </c>
      <c r="AL69">
        <f>HA!L65</f>
        <v>-4</v>
      </c>
      <c r="AM69">
        <f>KC!E65</f>
        <v>5233.8512300000002</v>
      </c>
      <c r="AN69">
        <f>KC!F65</f>
        <v>5228.6021600000004</v>
      </c>
      <c r="AO69">
        <f>KC!G65</f>
        <v>5223.3530899999996</v>
      </c>
      <c r="AP69">
        <f>KC!H65</f>
        <v>5218.10401</v>
      </c>
      <c r="AQ69">
        <f>KC!I65</f>
        <v>5212.8549400000002</v>
      </c>
      <c r="AR69">
        <f>KC!J65</f>
        <v>5209.4363700000004</v>
      </c>
      <c r="AS69">
        <f>KC!K65</f>
        <v>5204.1872999999996</v>
      </c>
      <c r="AT69">
        <f>KC!L65</f>
        <v>5198.93822</v>
      </c>
      <c r="AU69">
        <f>KC!M65</f>
        <v>5193.6891500000002</v>
      </c>
      <c r="AV69">
        <f>KC!N65</f>
        <v>5188.4400800000003</v>
      </c>
      <c r="AW69">
        <f>SR_Levels!E65</f>
        <v>5205.3100000000004</v>
      </c>
      <c r="AX69">
        <f>SR_Levels!F65</f>
        <v>5193.3500000000004</v>
      </c>
      <c r="AY69">
        <f>SR_Levels!G65</f>
        <v>5178.6000000000004</v>
      </c>
      <c r="AZ69">
        <f>SR_Levels!H65</f>
        <v>5161.8900000000003</v>
      </c>
      <c r="BA69">
        <f>SR_Levels!I65</f>
        <v>0</v>
      </c>
      <c r="BB69">
        <f>SR_Levels!J65</f>
        <v>0</v>
      </c>
      <c r="BC69">
        <f>SR_Levels!K65</f>
        <v>0</v>
      </c>
      <c r="BD69">
        <f>SR_Levels!L65</f>
        <v>0</v>
      </c>
      <c r="BE69">
        <f>ZigZag!E65</f>
        <v>0</v>
      </c>
      <c r="BF69">
        <f>ZigZag!F65</f>
        <v>0</v>
      </c>
      <c r="BG69">
        <f>ZigZag!G65</f>
        <v>5205.75</v>
      </c>
      <c r="BH69">
        <f>Dual_Tema!E65</f>
        <v>5205.96</v>
      </c>
      <c r="BI69">
        <f>Dual_Tema!F65</f>
        <v>5206.01</v>
      </c>
      <c r="BJ69">
        <f>Pinbar!E65</f>
        <v>0</v>
      </c>
      <c r="BK69">
        <f>SSA!E65</f>
        <v>5206.8735299999998</v>
      </c>
      <c r="BL69">
        <f>SSA!F65</f>
        <v>5206.9201899999998</v>
      </c>
    </row>
    <row r="70" spans="1:64" x14ac:dyDescent="0.55000000000000004">
      <c r="A70">
        <f>Validation!A66</f>
        <v>1772044200</v>
      </c>
      <c r="B70" t="str">
        <f>Price!B66</f>
        <v>XAUUSD</v>
      </c>
      <c r="C70" t="str">
        <f>Price!C66</f>
        <v>M5</v>
      </c>
      <c r="D70">
        <f>Price!D66</f>
        <v>5206.8</v>
      </c>
      <c r="E70">
        <f>Price!E66</f>
        <v>5206.8</v>
      </c>
      <c r="F70">
        <f>Price!F66</f>
        <v>5207.29</v>
      </c>
      <c r="G70">
        <f>Price!G66</f>
        <v>5206.75</v>
      </c>
      <c r="H70">
        <f>Price!H66</f>
        <v>284</v>
      </c>
      <c r="I70">
        <f>Diagonals!E66</f>
        <v>0</v>
      </c>
      <c r="J70">
        <f>Diagonals!F66</f>
        <v>0</v>
      </c>
      <c r="K70">
        <f>Diagonals!G66</f>
        <v>0</v>
      </c>
      <c r="L70">
        <f>Diagonals!H66</f>
        <v>0</v>
      </c>
      <c r="M70">
        <f>Diagonals!I66</f>
        <v>0</v>
      </c>
      <c r="N70">
        <f>Diagonals!J66</f>
        <v>0</v>
      </c>
      <c r="O70">
        <f>Diagonals!K66</f>
        <v>0</v>
      </c>
      <c r="P70">
        <f>Diagonals!L66</f>
        <v>0</v>
      </c>
      <c r="Q70">
        <f>Trendlines!E66</f>
        <v>0</v>
      </c>
      <c r="R70">
        <f>Trendlines!F66</f>
        <v>0</v>
      </c>
      <c r="S70">
        <f>Trendlines!G66</f>
        <v>0</v>
      </c>
      <c r="T70">
        <f>Trendlines!H66</f>
        <v>0</v>
      </c>
      <c r="U70">
        <f>Trendlines!I66</f>
        <v>0</v>
      </c>
      <c r="V70">
        <f>Trendlines!J66</f>
        <v>0</v>
      </c>
      <c r="W70">
        <f>Trendlines!K66</f>
        <v>0</v>
      </c>
      <c r="X70">
        <f>Trendlines!L66</f>
        <v>0</v>
      </c>
      <c r="Y70">
        <f>Tema_Hrma_Smma!E66</f>
        <v>5206.13</v>
      </c>
      <c r="Z70">
        <f>Tema_Hrma_Smma!F66</f>
        <v>5208.03</v>
      </c>
      <c r="AA70">
        <f>Tema_Hrma_Smma!G66</f>
        <v>5197.83</v>
      </c>
      <c r="AB70">
        <f>ZScore!H66</f>
        <v>0</v>
      </c>
      <c r="AC70">
        <f>ZScore!I66</f>
        <v>1.09642</v>
      </c>
      <c r="AD70">
        <f>ZScore!J66</f>
        <v>0</v>
      </c>
      <c r="AE70">
        <f>HA!E66</f>
        <v>5206.88</v>
      </c>
      <c r="AF70">
        <f>HA!F66</f>
        <v>5207.29</v>
      </c>
      <c r="AG70">
        <f>HA!G66</f>
        <v>5206.75</v>
      </c>
      <c r="AH70">
        <f>HA!H66</f>
        <v>5206.91</v>
      </c>
      <c r="AI70">
        <f>HA!I66</f>
        <v>1</v>
      </c>
      <c r="AJ70">
        <f>HA!J66</f>
        <v>0.03</v>
      </c>
      <c r="AK70">
        <f>HA!K66</f>
        <v>-1.0954200000000001</v>
      </c>
      <c r="AL70">
        <f>HA!L66</f>
        <v>1</v>
      </c>
      <c r="AM70">
        <f>KC!E66</f>
        <v>5233.5797199999997</v>
      </c>
      <c r="AN70">
        <f>KC!F66</f>
        <v>5228.3621300000004</v>
      </c>
      <c r="AO70">
        <f>KC!G66</f>
        <v>5223.1445400000002</v>
      </c>
      <c r="AP70">
        <f>KC!H66</f>
        <v>5217.9269400000003</v>
      </c>
      <c r="AQ70">
        <f>KC!I66</f>
        <v>5212.7093500000001</v>
      </c>
      <c r="AR70">
        <f>KC!J66</f>
        <v>5209.5930699999999</v>
      </c>
      <c r="AS70">
        <f>KC!K66</f>
        <v>5204.3754799999997</v>
      </c>
      <c r="AT70">
        <f>KC!L66</f>
        <v>5199.1578900000004</v>
      </c>
      <c r="AU70">
        <f>KC!M66</f>
        <v>5193.9402899999995</v>
      </c>
      <c r="AV70">
        <f>KC!N66</f>
        <v>5188.7227000000003</v>
      </c>
      <c r="AW70">
        <f>SR_Levels!E66</f>
        <v>5205.3100000000004</v>
      </c>
      <c r="AX70">
        <f>SR_Levels!F66</f>
        <v>5193.3500000000004</v>
      </c>
      <c r="AY70">
        <f>SR_Levels!G66</f>
        <v>5178.6000000000004</v>
      </c>
      <c r="AZ70">
        <f>SR_Levels!H66</f>
        <v>5161.8900000000003</v>
      </c>
      <c r="BA70">
        <f>SR_Levels!I66</f>
        <v>0</v>
      </c>
      <c r="BB70">
        <f>SR_Levels!J66</f>
        <v>0</v>
      </c>
      <c r="BC70">
        <f>SR_Levels!K66</f>
        <v>0</v>
      </c>
      <c r="BD70">
        <f>SR_Levels!L66</f>
        <v>0</v>
      </c>
      <c r="BE70">
        <f>ZigZag!E66</f>
        <v>0</v>
      </c>
      <c r="BF70">
        <f>ZigZag!F66</f>
        <v>0</v>
      </c>
      <c r="BG70">
        <f>ZigZag!G66</f>
        <v>5205.84</v>
      </c>
      <c r="BH70">
        <f>Dual_Tema!E66</f>
        <v>5206.16</v>
      </c>
      <c r="BI70">
        <f>Dual_Tema!F66</f>
        <v>5206.18</v>
      </c>
      <c r="BJ70">
        <f>Pinbar!E66</f>
        <v>1</v>
      </c>
      <c r="BK70">
        <f>SSA!E66</f>
        <v>5206.4339499999996</v>
      </c>
      <c r="BL70">
        <f>SSA!F66</f>
        <v>5206.6770699999997</v>
      </c>
    </row>
    <row r="71" spans="1:64" x14ac:dyDescent="0.55000000000000004">
      <c r="A71">
        <f>Validation!A67</f>
        <v>1772044500</v>
      </c>
      <c r="B71" t="str">
        <f>Price!B67</f>
        <v>XAUUSD</v>
      </c>
      <c r="C71" t="str">
        <f>Price!C67</f>
        <v>M5</v>
      </c>
      <c r="D71">
        <f>Price!D67</f>
        <v>5206.3900000000003</v>
      </c>
      <c r="E71">
        <f>Price!E67</f>
        <v>5206.78</v>
      </c>
      <c r="F71">
        <f>Price!F67</f>
        <v>5206.8100000000004</v>
      </c>
      <c r="G71">
        <f>Price!G67</f>
        <v>5205.87</v>
      </c>
      <c r="H71">
        <f>Price!H67</f>
        <v>250</v>
      </c>
      <c r="I71">
        <f>Diagonals!E67</f>
        <v>0</v>
      </c>
      <c r="J71">
        <f>Diagonals!F67</f>
        <v>0</v>
      </c>
      <c r="K71">
        <f>Diagonals!G67</f>
        <v>0</v>
      </c>
      <c r="L71">
        <f>Diagonals!H67</f>
        <v>0</v>
      </c>
      <c r="M71">
        <f>Diagonals!I67</f>
        <v>0</v>
      </c>
      <c r="N71">
        <f>Diagonals!J67</f>
        <v>0</v>
      </c>
      <c r="O71">
        <f>Diagonals!K67</f>
        <v>0</v>
      </c>
      <c r="P71">
        <f>Diagonals!L67</f>
        <v>0</v>
      </c>
      <c r="Q71">
        <f>Trendlines!E67</f>
        <v>0</v>
      </c>
      <c r="R71">
        <f>Trendlines!F67</f>
        <v>0</v>
      </c>
      <c r="S71">
        <f>Trendlines!G67</f>
        <v>0</v>
      </c>
      <c r="T71">
        <f>Trendlines!H67</f>
        <v>0</v>
      </c>
      <c r="U71">
        <f>Trendlines!I67</f>
        <v>0</v>
      </c>
      <c r="V71">
        <f>Trendlines!J67</f>
        <v>0</v>
      </c>
      <c r="W71">
        <f>Trendlines!K67</f>
        <v>0</v>
      </c>
      <c r="X71">
        <f>Trendlines!L67</f>
        <v>0</v>
      </c>
      <c r="Y71">
        <f>Tema_Hrma_Smma!E67</f>
        <v>5205.99</v>
      </c>
      <c r="Z71">
        <f>Tema_Hrma_Smma!F67</f>
        <v>5207.7</v>
      </c>
      <c r="AA71">
        <f>Tema_Hrma_Smma!G67</f>
        <v>5198.07</v>
      </c>
      <c r="AB71">
        <f>ZScore!H67</f>
        <v>-1</v>
      </c>
      <c r="AC71">
        <f>ZScore!I67</f>
        <v>0.96294000000000002</v>
      </c>
      <c r="AD71">
        <f>ZScore!J67</f>
        <v>3</v>
      </c>
      <c r="AE71">
        <f>HA!E67</f>
        <v>5206.8999999999996</v>
      </c>
      <c r="AF71">
        <f>HA!F67</f>
        <v>5206.8999999999996</v>
      </c>
      <c r="AG71">
        <f>HA!G67</f>
        <v>5205.87</v>
      </c>
      <c r="AH71">
        <f>HA!H67</f>
        <v>5206.46</v>
      </c>
      <c r="AI71">
        <f>HA!I67</f>
        <v>-1</v>
      </c>
      <c r="AJ71">
        <f>HA!J67</f>
        <v>0.43</v>
      </c>
      <c r="AK71">
        <f>HA!K67</f>
        <v>-0.94767999999999997</v>
      </c>
      <c r="AL71">
        <f>HA!L67</f>
        <v>-1</v>
      </c>
      <c r="AM71">
        <f>KC!E67</f>
        <v>5233.3139700000002</v>
      </c>
      <c r="AN71">
        <f>KC!F67</f>
        <v>5228.1205099999997</v>
      </c>
      <c r="AO71">
        <f>KC!G67</f>
        <v>5222.92706</v>
      </c>
      <c r="AP71">
        <f>KC!H67</f>
        <v>5217.7335999999996</v>
      </c>
      <c r="AQ71">
        <f>KC!I67</f>
        <v>5212.5401400000001</v>
      </c>
      <c r="AR71">
        <f>KC!J67</f>
        <v>5209.7040200000001</v>
      </c>
      <c r="AS71">
        <f>KC!K67</f>
        <v>5204.5105599999997</v>
      </c>
      <c r="AT71">
        <f>KC!L67</f>
        <v>5199.31711</v>
      </c>
      <c r="AU71">
        <f>KC!M67</f>
        <v>5194.1236500000005</v>
      </c>
      <c r="AV71">
        <f>KC!N67</f>
        <v>5188.93019</v>
      </c>
      <c r="AW71">
        <f>SR_Levels!E67</f>
        <v>5205.3100000000004</v>
      </c>
      <c r="AX71">
        <f>SR_Levels!F67</f>
        <v>5193.3500000000004</v>
      </c>
      <c r="AY71">
        <f>SR_Levels!G67</f>
        <v>5178.6000000000004</v>
      </c>
      <c r="AZ71">
        <f>SR_Levels!H67</f>
        <v>5161.8900000000003</v>
      </c>
      <c r="BA71">
        <f>SR_Levels!I67</f>
        <v>0</v>
      </c>
      <c r="BB71">
        <f>SR_Levels!J67</f>
        <v>0</v>
      </c>
      <c r="BC71">
        <f>SR_Levels!K67</f>
        <v>0</v>
      </c>
      <c r="BD71">
        <f>SR_Levels!L67</f>
        <v>0</v>
      </c>
      <c r="BE71">
        <f>ZigZag!E67</f>
        <v>0</v>
      </c>
      <c r="BF71">
        <f>ZigZag!F67</f>
        <v>0</v>
      </c>
      <c r="BG71">
        <f>ZigZag!G67</f>
        <v>5205.87</v>
      </c>
      <c r="BH71">
        <f>Dual_Tema!E67</f>
        <v>5206.12</v>
      </c>
      <c r="BI71">
        <f>Dual_Tema!F67</f>
        <v>5205.88</v>
      </c>
      <c r="BJ71">
        <f>Pinbar!E67</f>
        <v>0</v>
      </c>
      <c r="BK71">
        <f>SSA!E67</f>
        <v>5205.6887100000004</v>
      </c>
      <c r="BL71">
        <f>SSA!F67</f>
        <v>5206.18289</v>
      </c>
    </row>
    <row r="72" spans="1:64" x14ac:dyDescent="0.55000000000000004">
      <c r="A72">
        <f>Validation!A68</f>
        <v>1772044800</v>
      </c>
      <c r="B72" t="str">
        <f>Price!B68</f>
        <v>XAUUSD</v>
      </c>
      <c r="C72" t="str">
        <f>Price!C68</f>
        <v>M5</v>
      </c>
      <c r="D72">
        <f>Price!D68</f>
        <v>5205.13</v>
      </c>
      <c r="E72">
        <f>Price!E68</f>
        <v>5206.33</v>
      </c>
      <c r="F72">
        <f>Price!F68</f>
        <v>5206.6000000000004</v>
      </c>
      <c r="G72">
        <f>Price!G68</f>
        <v>5204.95</v>
      </c>
      <c r="H72">
        <f>Price!H68</f>
        <v>296</v>
      </c>
      <c r="I72">
        <f>Diagonals!E68</f>
        <v>0</v>
      </c>
      <c r="J72">
        <f>Diagonals!F68</f>
        <v>0</v>
      </c>
      <c r="K72">
        <f>Diagonals!G68</f>
        <v>0</v>
      </c>
      <c r="L72">
        <f>Diagonals!H68</f>
        <v>0</v>
      </c>
      <c r="M72">
        <f>Diagonals!I68</f>
        <v>0</v>
      </c>
      <c r="N72">
        <f>Diagonals!J68</f>
        <v>0</v>
      </c>
      <c r="O72">
        <f>Diagonals!K68</f>
        <v>0</v>
      </c>
      <c r="P72">
        <f>Diagonals!L68</f>
        <v>0</v>
      </c>
      <c r="Q72">
        <f>Trendlines!E68</f>
        <v>0</v>
      </c>
      <c r="R72">
        <f>Trendlines!F68</f>
        <v>0</v>
      </c>
      <c r="S72">
        <f>Trendlines!G68</f>
        <v>0</v>
      </c>
      <c r="T72">
        <f>Trendlines!H68</f>
        <v>0</v>
      </c>
      <c r="U72">
        <f>Trendlines!I68</f>
        <v>0</v>
      </c>
      <c r="V72">
        <f>Trendlines!J68</f>
        <v>0</v>
      </c>
      <c r="W72">
        <f>Trendlines!K68</f>
        <v>0</v>
      </c>
      <c r="X72">
        <f>Trendlines!L68</f>
        <v>0</v>
      </c>
      <c r="Y72">
        <f>Tema_Hrma_Smma!E68</f>
        <v>5205.5600000000004</v>
      </c>
      <c r="Z72">
        <f>Tema_Hrma_Smma!F68</f>
        <v>5207.32</v>
      </c>
      <c r="AA72">
        <f>Tema_Hrma_Smma!G68</f>
        <v>5198.29</v>
      </c>
      <c r="AB72">
        <f>ZScore!H68</f>
        <v>-1</v>
      </c>
      <c r="AC72">
        <f>ZScore!I68</f>
        <v>0.68803999999999998</v>
      </c>
      <c r="AD72">
        <f>ZScore!J68</f>
        <v>3</v>
      </c>
      <c r="AE72">
        <f>HA!E68</f>
        <v>5206.68</v>
      </c>
      <c r="AF72">
        <f>HA!F68</f>
        <v>5206.68</v>
      </c>
      <c r="AG72">
        <f>HA!G68</f>
        <v>5204.95</v>
      </c>
      <c r="AH72">
        <f>HA!H68</f>
        <v>5205.75</v>
      </c>
      <c r="AI72">
        <f>HA!I68</f>
        <v>-1</v>
      </c>
      <c r="AJ72">
        <f>HA!J68</f>
        <v>0.93</v>
      </c>
      <c r="AK72">
        <f>HA!K68</f>
        <v>-0.76471</v>
      </c>
      <c r="AL72">
        <f>HA!L68</f>
        <v>-2</v>
      </c>
      <c r="AM72">
        <f>KC!E68</f>
        <v>5233.0944900000004</v>
      </c>
      <c r="AN72">
        <f>KC!F68</f>
        <v>5227.9084999999995</v>
      </c>
      <c r="AO72">
        <f>KC!G68</f>
        <v>5222.7225099999996</v>
      </c>
      <c r="AP72">
        <f>KC!H68</f>
        <v>5217.5365300000003</v>
      </c>
      <c r="AQ72">
        <f>KC!I68</f>
        <v>5212.3505400000004</v>
      </c>
      <c r="AR72">
        <f>KC!J68</f>
        <v>5209.75497</v>
      </c>
      <c r="AS72">
        <f>KC!K68</f>
        <v>5204.56898</v>
      </c>
      <c r="AT72">
        <f>KC!L68</f>
        <v>5199.3829900000001</v>
      </c>
      <c r="AU72">
        <f>KC!M68</f>
        <v>5194.1970000000001</v>
      </c>
      <c r="AV72">
        <f>KC!N68</f>
        <v>5189.0110100000002</v>
      </c>
      <c r="AW72">
        <f>SR_Levels!E68</f>
        <v>5193.3500000000004</v>
      </c>
      <c r="AX72">
        <f>SR_Levels!F68</f>
        <v>5178.6000000000004</v>
      </c>
      <c r="AY72">
        <f>SR_Levels!G68</f>
        <v>5161.8900000000003</v>
      </c>
      <c r="AZ72">
        <f>SR_Levels!H68</f>
        <v>5135.8500000000004</v>
      </c>
      <c r="BA72">
        <f>SR_Levels!I68</f>
        <v>5205.3100000000004</v>
      </c>
      <c r="BB72">
        <f>SR_Levels!J68</f>
        <v>0</v>
      </c>
      <c r="BC72">
        <f>SR_Levels!K68</f>
        <v>0</v>
      </c>
      <c r="BD72">
        <f>SR_Levels!L68</f>
        <v>0</v>
      </c>
      <c r="BE72">
        <f>ZigZag!E68</f>
        <v>0</v>
      </c>
      <c r="BF72">
        <f>ZigZag!F68</f>
        <v>0</v>
      </c>
      <c r="BG72">
        <f>ZigZag!G68</f>
        <v>5205.8500000000004</v>
      </c>
      <c r="BH72">
        <f>Dual_Tema!E68</f>
        <v>5206.0600000000004</v>
      </c>
      <c r="BI72">
        <f>Dual_Tema!F68</f>
        <v>5205.26</v>
      </c>
      <c r="BJ72">
        <f>Pinbar!E68</f>
        <v>0</v>
      </c>
      <c r="BK72">
        <f>SSA!E68</f>
        <v>5204.6597899999997</v>
      </c>
      <c r="BL72">
        <f>SSA!F68</f>
        <v>5205.4213399999999</v>
      </c>
    </row>
    <row r="73" spans="1:64" x14ac:dyDescent="0.55000000000000004">
      <c r="A73">
        <f>Validation!A69</f>
        <v>1772045100</v>
      </c>
      <c r="B73" t="str">
        <f>Price!B69</f>
        <v>XAUUSD</v>
      </c>
      <c r="C73" t="str">
        <f>Price!C69</f>
        <v>M5</v>
      </c>
      <c r="D73">
        <f>Price!D69</f>
        <v>5200.95</v>
      </c>
      <c r="E73">
        <f>Price!E69</f>
        <v>5205.13</v>
      </c>
      <c r="F73">
        <f>Price!F69</f>
        <v>5205.38</v>
      </c>
      <c r="G73">
        <f>Price!G69</f>
        <v>5200.71</v>
      </c>
      <c r="H73">
        <f>Price!H69</f>
        <v>282</v>
      </c>
      <c r="I73">
        <f>Diagonals!E69</f>
        <v>0</v>
      </c>
      <c r="J73">
        <f>Diagonals!F69</f>
        <v>0</v>
      </c>
      <c r="K73">
        <f>Diagonals!G69</f>
        <v>0</v>
      </c>
      <c r="L73">
        <f>Diagonals!H69</f>
        <v>0</v>
      </c>
      <c r="M73">
        <f>Diagonals!I69</f>
        <v>0</v>
      </c>
      <c r="N73">
        <f>Diagonals!J69</f>
        <v>0</v>
      </c>
      <c r="O73">
        <f>Diagonals!K69</f>
        <v>0</v>
      </c>
      <c r="P73">
        <f>Diagonals!L69</f>
        <v>0</v>
      </c>
      <c r="Q73">
        <f>Trendlines!E69</f>
        <v>0</v>
      </c>
      <c r="R73">
        <f>Trendlines!F69</f>
        <v>0</v>
      </c>
      <c r="S73">
        <f>Trendlines!G69</f>
        <v>0</v>
      </c>
      <c r="T73">
        <f>Trendlines!H69</f>
        <v>0</v>
      </c>
      <c r="U73">
        <f>Trendlines!I69</f>
        <v>0</v>
      </c>
      <c r="V73">
        <f>Trendlines!J69</f>
        <v>0</v>
      </c>
      <c r="W73">
        <f>Trendlines!K69</f>
        <v>0</v>
      </c>
      <c r="X73">
        <f>Trendlines!L69</f>
        <v>0</v>
      </c>
      <c r="Y73">
        <f>Tema_Hrma_Smma!E69</f>
        <v>5203.75</v>
      </c>
      <c r="Z73">
        <f>Tema_Hrma_Smma!F69</f>
        <v>5206.58</v>
      </c>
      <c r="AA73">
        <f>Tema_Hrma_Smma!G69</f>
        <v>5198.45</v>
      </c>
      <c r="AB73">
        <f>ZScore!H69</f>
        <v>-1</v>
      </c>
      <c r="AC73">
        <f>ZScore!I69</f>
        <v>0.32036999999999999</v>
      </c>
      <c r="AD73">
        <f>ZScore!J69</f>
        <v>3</v>
      </c>
      <c r="AE73">
        <f>HA!E69</f>
        <v>5206.22</v>
      </c>
      <c r="AF73">
        <f>HA!F69</f>
        <v>5206.22</v>
      </c>
      <c r="AG73">
        <f>HA!G69</f>
        <v>5200.71</v>
      </c>
      <c r="AH73">
        <f>HA!H69</f>
        <v>5203.04</v>
      </c>
      <c r="AI73">
        <f>HA!I69</f>
        <v>-1</v>
      </c>
      <c r="AJ73">
        <f>HA!J69</f>
        <v>3.17</v>
      </c>
      <c r="AK73">
        <f>HA!K69</f>
        <v>6.0290000000000003E-2</v>
      </c>
      <c r="AL73">
        <f>HA!L69</f>
        <v>-3</v>
      </c>
      <c r="AM73">
        <f>KC!E69</f>
        <v>5232.8192300000001</v>
      </c>
      <c r="AN73">
        <f>KC!F69</f>
        <v>5227.6437999999998</v>
      </c>
      <c r="AO73">
        <f>KC!G69</f>
        <v>5222.4683699999996</v>
      </c>
      <c r="AP73">
        <f>KC!H69</f>
        <v>5217.2929400000003</v>
      </c>
      <c r="AQ73">
        <f>KC!I69</f>
        <v>5212.11751</v>
      </c>
      <c r="AR73">
        <f>KC!J69</f>
        <v>5209.65254</v>
      </c>
      <c r="AS73">
        <f>KC!K69</f>
        <v>5204.4771000000001</v>
      </c>
      <c r="AT73">
        <f>KC!L69</f>
        <v>5199.3016699999998</v>
      </c>
      <c r="AU73">
        <f>KC!M69</f>
        <v>5194.1262399999996</v>
      </c>
      <c r="AV73">
        <f>KC!N69</f>
        <v>5188.9508100000003</v>
      </c>
      <c r="AW73">
        <f>SR_Levels!E69</f>
        <v>5193.3500000000004</v>
      </c>
      <c r="AX73">
        <f>SR_Levels!F69</f>
        <v>5178.6000000000004</v>
      </c>
      <c r="AY73">
        <f>SR_Levels!G69</f>
        <v>5161.8900000000003</v>
      </c>
      <c r="AZ73">
        <f>SR_Levels!H69</f>
        <v>5135.8500000000004</v>
      </c>
      <c r="BA73">
        <f>SR_Levels!I69</f>
        <v>5205.3100000000004</v>
      </c>
      <c r="BB73">
        <f>SR_Levels!J69</f>
        <v>0</v>
      </c>
      <c r="BC73">
        <f>SR_Levels!K69</f>
        <v>0</v>
      </c>
      <c r="BD73">
        <f>SR_Levels!L69</f>
        <v>0</v>
      </c>
      <c r="BE73">
        <f>ZigZag!E69</f>
        <v>0</v>
      </c>
      <c r="BF73">
        <f>ZigZag!F69</f>
        <v>0</v>
      </c>
      <c r="BG73">
        <f>ZigZag!G69</f>
        <v>5205.6000000000004</v>
      </c>
      <c r="BH73">
        <f>Dual_Tema!E69</f>
        <v>5205.4799999999996</v>
      </c>
      <c r="BI73">
        <f>Dual_Tema!F69</f>
        <v>5202.83</v>
      </c>
      <c r="BJ73">
        <f>Pinbar!E69</f>
        <v>0</v>
      </c>
      <c r="BK73">
        <f>SSA!E69</f>
        <v>5203.4443099999999</v>
      </c>
      <c r="BL73">
        <f>SSA!F69</f>
        <v>5204.4328299999997</v>
      </c>
    </row>
    <row r="74" spans="1:64" x14ac:dyDescent="0.55000000000000004">
      <c r="A74">
        <f>Validation!A70</f>
        <v>1772045400</v>
      </c>
      <c r="B74" t="str">
        <f>Price!B70</f>
        <v>XAUUSD</v>
      </c>
      <c r="C74" t="str">
        <f>Price!C70</f>
        <v>M5</v>
      </c>
      <c r="D74">
        <f>Price!D70</f>
        <v>5202.58</v>
      </c>
      <c r="E74">
        <f>Price!E70</f>
        <v>5200.99</v>
      </c>
      <c r="F74">
        <f>Price!F70</f>
        <v>5204</v>
      </c>
      <c r="G74">
        <f>Price!G70</f>
        <v>5200.84</v>
      </c>
      <c r="H74">
        <f>Price!H70</f>
        <v>380</v>
      </c>
      <c r="I74">
        <f>Diagonals!E70</f>
        <v>0</v>
      </c>
      <c r="J74">
        <f>Diagonals!F70</f>
        <v>0</v>
      </c>
      <c r="K74">
        <f>Diagonals!G70</f>
        <v>0</v>
      </c>
      <c r="L74">
        <f>Diagonals!H70</f>
        <v>0</v>
      </c>
      <c r="M74">
        <f>Diagonals!I70</f>
        <v>0</v>
      </c>
      <c r="N74">
        <f>Diagonals!J70</f>
        <v>0</v>
      </c>
      <c r="O74">
        <f>Diagonals!K70</f>
        <v>0</v>
      </c>
      <c r="P74">
        <f>Diagonals!L70</f>
        <v>0</v>
      </c>
      <c r="Q74">
        <f>Trendlines!E70</f>
        <v>0</v>
      </c>
      <c r="R74">
        <f>Trendlines!F70</f>
        <v>0</v>
      </c>
      <c r="S74">
        <f>Trendlines!G70</f>
        <v>0</v>
      </c>
      <c r="T74">
        <f>Trendlines!H70</f>
        <v>0</v>
      </c>
      <c r="U74">
        <f>Trendlines!I70</f>
        <v>0</v>
      </c>
      <c r="V74">
        <f>Trendlines!J70</f>
        <v>0</v>
      </c>
      <c r="W74">
        <f>Trendlines!K70</f>
        <v>0</v>
      </c>
      <c r="X74">
        <f>Trendlines!L70</f>
        <v>0</v>
      </c>
      <c r="Y74">
        <f>Tema_Hrma_Smma!E70</f>
        <v>5202.72</v>
      </c>
      <c r="Z74">
        <f>Tema_Hrma_Smma!F70</f>
        <v>5205.76</v>
      </c>
      <c r="AA74">
        <f>Tema_Hrma_Smma!G70</f>
        <v>5198.5600000000004</v>
      </c>
      <c r="AB74">
        <f>ZScore!H70</f>
        <v>1</v>
      </c>
      <c r="AC74">
        <f>ZScore!I70</f>
        <v>0.55467</v>
      </c>
      <c r="AD74">
        <f>ZScore!J70</f>
        <v>0</v>
      </c>
      <c r="AE74">
        <f>HA!E70</f>
        <v>5204.63</v>
      </c>
      <c r="AF74">
        <f>HA!F70</f>
        <v>5204.63</v>
      </c>
      <c r="AG74">
        <f>HA!G70</f>
        <v>5200.84</v>
      </c>
      <c r="AH74">
        <f>HA!H70</f>
        <v>5202.1000000000004</v>
      </c>
      <c r="AI74">
        <f>HA!I70</f>
        <v>-1</v>
      </c>
      <c r="AJ74">
        <f>HA!J70</f>
        <v>2.5299999999999998</v>
      </c>
      <c r="AK74">
        <f>HA!K70</f>
        <v>-0.18096999999999999</v>
      </c>
      <c r="AL74">
        <f>HA!L70</f>
        <v>-4</v>
      </c>
      <c r="AM74">
        <f>KC!E70</f>
        <v>5232.4803700000002</v>
      </c>
      <c r="AN74">
        <f>KC!F70</f>
        <v>5227.31574</v>
      </c>
      <c r="AO74">
        <f>KC!G70</f>
        <v>5222.1511099999998</v>
      </c>
      <c r="AP74">
        <f>KC!H70</f>
        <v>5216.9864799999996</v>
      </c>
      <c r="AQ74">
        <f>KC!I70</f>
        <v>5211.8218500000003</v>
      </c>
      <c r="AR74">
        <f>KC!J70</f>
        <v>5209.4462800000001</v>
      </c>
      <c r="AS74">
        <f>KC!K70</f>
        <v>5204.2816499999999</v>
      </c>
      <c r="AT74">
        <f>KC!L70</f>
        <v>5199.1170199999997</v>
      </c>
      <c r="AU74">
        <f>KC!M70</f>
        <v>5193.9523900000004</v>
      </c>
      <c r="AV74">
        <f>KC!N70</f>
        <v>5188.7877600000002</v>
      </c>
      <c r="AW74">
        <f>SR_Levels!E70</f>
        <v>5193.3500000000004</v>
      </c>
      <c r="AX74">
        <f>SR_Levels!F70</f>
        <v>5178.6000000000004</v>
      </c>
      <c r="AY74">
        <f>SR_Levels!G70</f>
        <v>5161.8900000000003</v>
      </c>
      <c r="AZ74">
        <f>SR_Levels!H70</f>
        <v>5135.8500000000004</v>
      </c>
      <c r="BA74">
        <f>SR_Levels!I70</f>
        <v>5205.3100000000004</v>
      </c>
      <c r="BB74">
        <f>SR_Levels!J70</f>
        <v>0</v>
      </c>
      <c r="BC74">
        <f>SR_Levels!K70</f>
        <v>0</v>
      </c>
      <c r="BD74">
        <f>SR_Levels!L70</f>
        <v>0</v>
      </c>
      <c r="BE74">
        <f>ZigZag!E70</f>
        <v>0</v>
      </c>
      <c r="BF74">
        <f>ZigZag!F70</f>
        <v>0</v>
      </c>
      <c r="BG74">
        <f>ZigZag!G70</f>
        <v>5205.38</v>
      </c>
      <c r="BH74">
        <f>Dual_Tema!E70</f>
        <v>5204.4799999999996</v>
      </c>
      <c r="BI74">
        <f>Dual_Tema!F70</f>
        <v>5201.3900000000003</v>
      </c>
      <c r="BJ74">
        <f>Pinbar!E70</f>
        <v>0</v>
      </c>
      <c r="BK74">
        <f>SSA!E70</f>
        <v>5202.2417100000002</v>
      </c>
      <c r="BL74">
        <f>SSA!F70</f>
        <v>5203.33727</v>
      </c>
    </row>
    <row r="75" spans="1:64" x14ac:dyDescent="0.55000000000000004">
      <c r="A75">
        <f>Validation!A71</f>
        <v>1772045700</v>
      </c>
      <c r="B75" t="str">
        <f>Price!B71</f>
        <v>XAUUSD</v>
      </c>
      <c r="C75" t="str">
        <f>Price!C71</f>
        <v>M5</v>
      </c>
      <c r="D75">
        <f>Price!D71</f>
        <v>5202.12</v>
      </c>
      <c r="E75">
        <f>Price!E71</f>
        <v>5202.63</v>
      </c>
      <c r="F75">
        <f>Price!F71</f>
        <v>5203.55</v>
      </c>
      <c r="G75">
        <f>Price!G71</f>
        <v>5201.2299999999996</v>
      </c>
      <c r="H75">
        <f>Price!H71</f>
        <v>386</v>
      </c>
      <c r="I75">
        <f>Diagonals!E71</f>
        <v>0</v>
      </c>
      <c r="J75">
        <f>Diagonals!F71</f>
        <v>0</v>
      </c>
      <c r="K75">
        <f>Diagonals!G71</f>
        <v>0</v>
      </c>
      <c r="L75">
        <f>Diagonals!H71</f>
        <v>0</v>
      </c>
      <c r="M75">
        <f>Diagonals!I71</f>
        <v>0</v>
      </c>
      <c r="N75">
        <f>Diagonals!J71</f>
        <v>0</v>
      </c>
      <c r="O75">
        <f>Diagonals!K71</f>
        <v>0</v>
      </c>
      <c r="P75">
        <f>Diagonals!L71</f>
        <v>0</v>
      </c>
      <c r="Q75">
        <f>Trendlines!E71</f>
        <v>0</v>
      </c>
      <c r="R75">
        <f>Trendlines!F71</f>
        <v>0</v>
      </c>
      <c r="S75">
        <f>Trendlines!G71</f>
        <v>0</v>
      </c>
      <c r="T75">
        <f>Trendlines!H71</f>
        <v>0</v>
      </c>
      <c r="U75">
        <f>Trendlines!I71</f>
        <v>0</v>
      </c>
      <c r="V75">
        <f>Trendlines!J71</f>
        <v>0</v>
      </c>
      <c r="W75">
        <f>Trendlines!K71</f>
        <v>0</v>
      </c>
      <c r="X75">
        <f>Trendlines!L71</f>
        <v>0</v>
      </c>
      <c r="Y75">
        <f>Tema_Hrma_Smma!E71</f>
        <v>5202.05</v>
      </c>
      <c r="Z75">
        <f>Tema_Hrma_Smma!F71</f>
        <v>5204.95</v>
      </c>
      <c r="AA75">
        <f>Tema_Hrma_Smma!G71</f>
        <v>5198.66</v>
      </c>
      <c r="AB75">
        <f>ZScore!H71</f>
        <v>-1</v>
      </c>
      <c r="AC75">
        <f>ZScore!I71</f>
        <v>0.91981999999999997</v>
      </c>
      <c r="AD75">
        <f>ZScore!J71</f>
        <v>3</v>
      </c>
      <c r="AE75">
        <f>HA!E71</f>
        <v>5203.37</v>
      </c>
      <c r="AF75">
        <f>HA!F71</f>
        <v>5203.55</v>
      </c>
      <c r="AG75">
        <f>HA!G71</f>
        <v>5201.2299999999996</v>
      </c>
      <c r="AH75">
        <f>HA!H71</f>
        <v>5202.38</v>
      </c>
      <c r="AI75">
        <f>HA!I71</f>
        <v>-1</v>
      </c>
      <c r="AJ75">
        <f>HA!J71</f>
        <v>0.98</v>
      </c>
      <c r="AK75">
        <f>HA!K71</f>
        <v>-0.74887999999999999</v>
      </c>
      <c r="AL75">
        <f>HA!L71</f>
        <v>-5</v>
      </c>
      <c r="AM75">
        <f>KC!E71</f>
        <v>5232.0002199999999</v>
      </c>
      <c r="AN75">
        <f>KC!F71</f>
        <v>5226.8689899999999</v>
      </c>
      <c r="AO75">
        <f>KC!G71</f>
        <v>5221.7377500000002</v>
      </c>
      <c r="AP75">
        <f>KC!H71</f>
        <v>5216.6065200000003</v>
      </c>
      <c r="AQ75">
        <f>KC!I71</f>
        <v>5211.4752799999997</v>
      </c>
      <c r="AR75">
        <f>KC!J71</f>
        <v>5209.1795700000002</v>
      </c>
      <c r="AS75">
        <f>KC!K71</f>
        <v>5204.0483400000003</v>
      </c>
      <c r="AT75">
        <f>KC!L71</f>
        <v>5198.9171100000003</v>
      </c>
      <c r="AU75">
        <f>KC!M71</f>
        <v>5193.7858699999997</v>
      </c>
      <c r="AV75">
        <f>KC!N71</f>
        <v>5188.6546399999997</v>
      </c>
      <c r="AW75">
        <f>SR_Levels!E71</f>
        <v>5193.3500000000004</v>
      </c>
      <c r="AX75">
        <f>SR_Levels!F71</f>
        <v>5178.6000000000004</v>
      </c>
      <c r="AY75">
        <f>SR_Levels!G71</f>
        <v>5161.8900000000003</v>
      </c>
      <c r="AZ75">
        <f>SR_Levels!H71</f>
        <v>5135.8500000000004</v>
      </c>
      <c r="BA75">
        <f>SR_Levels!I71</f>
        <v>5205.3100000000004</v>
      </c>
      <c r="BB75">
        <f>SR_Levels!J71</f>
        <v>0</v>
      </c>
      <c r="BC75">
        <f>SR_Levels!K71</f>
        <v>0</v>
      </c>
      <c r="BD75">
        <f>SR_Levels!L71</f>
        <v>0</v>
      </c>
      <c r="BE75">
        <f>ZigZag!E71</f>
        <v>0</v>
      </c>
      <c r="BF75">
        <f>ZigZag!F71</f>
        <v>0</v>
      </c>
      <c r="BG75">
        <f>ZigZag!G71</f>
        <v>5205.16</v>
      </c>
      <c r="BH75">
        <f>Dual_Tema!E71</f>
        <v>5203.6899999999996</v>
      </c>
      <c r="BI75">
        <f>Dual_Tema!F71</f>
        <v>5200.75</v>
      </c>
      <c r="BJ75">
        <f>Pinbar!E71</f>
        <v>0</v>
      </c>
      <c r="BK75">
        <f>SSA!E71</f>
        <v>5201.1130400000002</v>
      </c>
      <c r="BL75">
        <f>SSA!F71</f>
        <v>5202.22516</v>
      </c>
    </row>
    <row r="76" spans="1:64" x14ac:dyDescent="0.55000000000000004">
      <c r="A76">
        <f>Validation!A72</f>
        <v>1772046000</v>
      </c>
      <c r="B76" t="str">
        <f>Price!B72</f>
        <v>XAUUSD</v>
      </c>
      <c r="C76" t="str">
        <f>Price!C72</f>
        <v>M5</v>
      </c>
      <c r="D76">
        <f>Price!D72</f>
        <v>5200.91</v>
      </c>
      <c r="E76">
        <f>Price!E72</f>
        <v>5202.12</v>
      </c>
      <c r="F76">
        <f>Price!F72</f>
        <v>5202.74</v>
      </c>
      <c r="G76">
        <f>Price!G72</f>
        <v>5200.91</v>
      </c>
      <c r="H76">
        <f>Price!H72</f>
        <v>305</v>
      </c>
      <c r="I76">
        <f>Diagonals!E72</f>
        <v>0</v>
      </c>
      <c r="J76">
        <f>Diagonals!F72</f>
        <v>0</v>
      </c>
      <c r="K76">
        <f>Diagonals!G72</f>
        <v>0</v>
      </c>
      <c r="L76">
        <f>Diagonals!H72</f>
        <v>0</v>
      </c>
      <c r="M76">
        <f>Diagonals!I72</f>
        <v>0</v>
      </c>
      <c r="N76">
        <f>Diagonals!J72</f>
        <v>0</v>
      </c>
      <c r="O76">
        <f>Diagonals!K72</f>
        <v>0</v>
      </c>
      <c r="P76">
        <f>Diagonals!L72</f>
        <v>0</v>
      </c>
      <c r="Q76">
        <f>Trendlines!E72</f>
        <v>0</v>
      </c>
      <c r="R76">
        <f>Trendlines!F72</f>
        <v>0</v>
      </c>
      <c r="S76">
        <f>Trendlines!G72</f>
        <v>0</v>
      </c>
      <c r="T76">
        <f>Trendlines!H72</f>
        <v>0</v>
      </c>
      <c r="U76">
        <f>Trendlines!I72</f>
        <v>0</v>
      </c>
      <c r="V76">
        <f>Trendlines!J72</f>
        <v>0</v>
      </c>
      <c r="W76">
        <f>Trendlines!K72</f>
        <v>0</v>
      </c>
      <c r="X76">
        <f>Trendlines!L72</f>
        <v>0</v>
      </c>
      <c r="Y76">
        <f>Tema_Hrma_Smma!E72</f>
        <v>5201.33</v>
      </c>
      <c r="Z76">
        <f>Tema_Hrma_Smma!F72</f>
        <v>5204.13</v>
      </c>
      <c r="AA76">
        <f>Tema_Hrma_Smma!G72</f>
        <v>5198.75</v>
      </c>
      <c r="AB76">
        <f>ZScore!H72</f>
        <v>-1</v>
      </c>
      <c r="AC76">
        <f>ZScore!I72</f>
        <v>0.68144000000000005</v>
      </c>
      <c r="AD76">
        <f>ZScore!J72</f>
        <v>3</v>
      </c>
      <c r="AE76">
        <f>HA!E72</f>
        <v>5202.87</v>
      </c>
      <c r="AF76">
        <f>HA!F72</f>
        <v>5202.87</v>
      </c>
      <c r="AG76">
        <f>HA!G72</f>
        <v>5200.91</v>
      </c>
      <c r="AH76">
        <f>HA!H72</f>
        <v>5201.67</v>
      </c>
      <c r="AI76">
        <f>HA!I72</f>
        <v>-1</v>
      </c>
      <c r="AJ76">
        <f>HA!J72</f>
        <v>1.2</v>
      </c>
      <c r="AK76">
        <f>HA!K72</f>
        <v>-0.66244999999999998</v>
      </c>
      <c r="AL76">
        <f>HA!L72</f>
        <v>-6</v>
      </c>
      <c r="AM76">
        <f>KC!E72</f>
        <v>5231.4786299999996</v>
      </c>
      <c r="AN76">
        <f>KC!F72</f>
        <v>5226.3784400000004</v>
      </c>
      <c r="AO76">
        <f>KC!G72</f>
        <v>5221.27826</v>
      </c>
      <c r="AP76">
        <f>KC!H72</f>
        <v>5216.1780699999999</v>
      </c>
      <c r="AQ76">
        <f>KC!I72</f>
        <v>5211.0778899999996</v>
      </c>
      <c r="AR76">
        <f>KC!J72</f>
        <v>5208.8658800000003</v>
      </c>
      <c r="AS76">
        <f>KC!K72</f>
        <v>5203.7656900000002</v>
      </c>
      <c r="AT76">
        <f>KC!L72</f>
        <v>5198.6655099999998</v>
      </c>
      <c r="AU76">
        <f>KC!M72</f>
        <v>5193.5653199999997</v>
      </c>
      <c r="AV76">
        <f>KC!N72</f>
        <v>5188.4651400000002</v>
      </c>
      <c r="AW76">
        <f>SR_Levels!E72</f>
        <v>5193.3500000000004</v>
      </c>
      <c r="AX76">
        <f>SR_Levels!F72</f>
        <v>5178.6000000000004</v>
      </c>
      <c r="AY76">
        <f>SR_Levels!G72</f>
        <v>5161.8900000000003</v>
      </c>
      <c r="AZ76">
        <f>SR_Levels!H72</f>
        <v>5135.8500000000004</v>
      </c>
      <c r="BA76">
        <f>SR_Levels!I72</f>
        <v>5205.3100000000004</v>
      </c>
      <c r="BB76">
        <f>SR_Levels!J72</f>
        <v>0</v>
      </c>
      <c r="BC76">
        <f>SR_Levels!K72</f>
        <v>0</v>
      </c>
      <c r="BD76">
        <f>SR_Levels!L72</f>
        <v>0</v>
      </c>
      <c r="BE76">
        <f>ZigZag!E72</f>
        <v>0</v>
      </c>
      <c r="BF76">
        <f>ZigZag!F72</f>
        <v>0</v>
      </c>
      <c r="BG76">
        <f>ZigZag!G72</f>
        <v>5204.8999999999996</v>
      </c>
      <c r="BH76">
        <f>Dual_Tema!E72</f>
        <v>5202.8599999999997</v>
      </c>
      <c r="BI76">
        <f>Dual_Tema!F72</f>
        <v>5200.28</v>
      </c>
      <c r="BJ76">
        <f>Pinbar!E72</f>
        <v>0</v>
      </c>
      <c r="BK76">
        <f>SSA!E72</f>
        <v>5200.2024099999999</v>
      </c>
      <c r="BL76">
        <f>SSA!F72</f>
        <v>5201.21378</v>
      </c>
    </row>
    <row r="77" spans="1:64" x14ac:dyDescent="0.55000000000000004">
      <c r="A77">
        <f>Validation!A73</f>
        <v>1772046300</v>
      </c>
      <c r="B77" t="str">
        <f>Price!B73</f>
        <v>XAUUSD</v>
      </c>
      <c r="C77" t="str">
        <f>Price!C73</f>
        <v>M5</v>
      </c>
      <c r="D77">
        <f>Price!D73</f>
        <v>5194.29</v>
      </c>
      <c r="E77">
        <f>Price!E73</f>
        <v>5201.04</v>
      </c>
      <c r="F77">
        <f>Price!F73</f>
        <v>5201.18</v>
      </c>
      <c r="G77">
        <f>Price!G73</f>
        <v>5194.07</v>
      </c>
      <c r="H77">
        <f>Price!H73</f>
        <v>448</v>
      </c>
      <c r="I77">
        <f>Diagonals!E73</f>
        <v>0</v>
      </c>
      <c r="J77">
        <f>Diagonals!F73</f>
        <v>0</v>
      </c>
      <c r="K77">
        <f>Diagonals!G73</f>
        <v>0</v>
      </c>
      <c r="L77">
        <f>Diagonals!H73</f>
        <v>0</v>
      </c>
      <c r="M77">
        <f>Diagonals!I73</f>
        <v>0</v>
      </c>
      <c r="N77">
        <f>Diagonals!J73</f>
        <v>0</v>
      </c>
      <c r="O77">
        <f>Diagonals!K73</f>
        <v>0</v>
      </c>
      <c r="P77">
        <f>Diagonals!L73</f>
        <v>0</v>
      </c>
      <c r="Q77">
        <f>Trendlines!E73</f>
        <v>0</v>
      </c>
      <c r="R77">
        <f>Trendlines!F73</f>
        <v>0</v>
      </c>
      <c r="S77">
        <f>Trendlines!G73</f>
        <v>0</v>
      </c>
      <c r="T77">
        <f>Trendlines!H73</f>
        <v>0</v>
      </c>
      <c r="U77">
        <f>Trendlines!I73</f>
        <v>0</v>
      </c>
      <c r="V77">
        <f>Trendlines!J73</f>
        <v>0</v>
      </c>
      <c r="W77">
        <f>Trendlines!K73</f>
        <v>0</v>
      </c>
      <c r="X77">
        <f>Trendlines!L73</f>
        <v>0</v>
      </c>
      <c r="Y77">
        <f>Tema_Hrma_Smma!E73</f>
        <v>5198.5200000000004</v>
      </c>
      <c r="Z77">
        <f>Tema_Hrma_Smma!F73</f>
        <v>5202.83</v>
      </c>
      <c r="AA77">
        <f>Tema_Hrma_Smma!G73</f>
        <v>5198.76</v>
      </c>
      <c r="AB77">
        <f>ZScore!H73</f>
        <v>-1</v>
      </c>
      <c r="AC77">
        <f>ZScore!I73</f>
        <v>1.1922999999999999</v>
      </c>
      <c r="AD77">
        <f>ZScore!J73</f>
        <v>3</v>
      </c>
      <c r="AE77">
        <f>HA!E73</f>
        <v>5202.2700000000004</v>
      </c>
      <c r="AF77">
        <f>HA!F73</f>
        <v>5202.2700000000004</v>
      </c>
      <c r="AG77">
        <f>HA!G73</f>
        <v>5194.07</v>
      </c>
      <c r="AH77">
        <f>HA!H73</f>
        <v>5197.6499999999996</v>
      </c>
      <c r="AI77">
        <f>HA!I73</f>
        <v>-1</v>
      </c>
      <c r="AJ77">
        <f>HA!J73</f>
        <v>4.63</v>
      </c>
      <c r="AK77">
        <f>HA!K73</f>
        <v>0.60153000000000001</v>
      </c>
      <c r="AL77">
        <f>HA!L73</f>
        <v>-7</v>
      </c>
      <c r="AM77">
        <f>KC!E73</f>
        <v>5231.1013499999999</v>
      </c>
      <c r="AN77">
        <f>KC!F73</f>
        <v>5225.97894</v>
      </c>
      <c r="AO77">
        <f>KC!G73</f>
        <v>5220.85653</v>
      </c>
      <c r="AP77">
        <f>KC!H73</f>
        <v>5215.7341299999998</v>
      </c>
      <c r="AQ77">
        <f>KC!I73</f>
        <v>5210.6117199999999</v>
      </c>
      <c r="AR77">
        <f>KC!J73</f>
        <v>5208.3492699999997</v>
      </c>
      <c r="AS77">
        <f>KC!K73</f>
        <v>5203.2268700000004</v>
      </c>
      <c r="AT77">
        <f>KC!L73</f>
        <v>5198.1044599999996</v>
      </c>
      <c r="AU77">
        <f>KC!M73</f>
        <v>5192.9820499999996</v>
      </c>
      <c r="AV77">
        <f>KC!N73</f>
        <v>5187.8596399999997</v>
      </c>
      <c r="AW77">
        <f>SR_Levels!E73</f>
        <v>5193.3500000000004</v>
      </c>
      <c r="AX77">
        <f>SR_Levels!F73</f>
        <v>5178.6000000000004</v>
      </c>
      <c r="AY77">
        <f>SR_Levels!G73</f>
        <v>5161.8900000000003</v>
      </c>
      <c r="AZ77">
        <f>SR_Levels!H73</f>
        <v>5135.8500000000004</v>
      </c>
      <c r="BA77">
        <f>SR_Levels!I73</f>
        <v>5205.3100000000004</v>
      </c>
      <c r="BB77">
        <f>SR_Levels!J73</f>
        <v>0</v>
      </c>
      <c r="BC77">
        <f>SR_Levels!K73</f>
        <v>0</v>
      </c>
      <c r="BD77">
        <f>SR_Levels!L73</f>
        <v>0</v>
      </c>
      <c r="BE77">
        <f>ZigZag!E73</f>
        <v>0</v>
      </c>
      <c r="BF77">
        <f>ZigZag!F73</f>
        <v>5194.07</v>
      </c>
      <c r="BG77">
        <f>ZigZag!G73</f>
        <v>5204.3</v>
      </c>
      <c r="BH77">
        <f>Dual_Tema!E73</f>
        <v>5201.6400000000003</v>
      </c>
      <c r="BI77">
        <f>Dual_Tema!F73</f>
        <v>5196.74</v>
      </c>
      <c r="BJ77">
        <f>Pinbar!E73</f>
        <v>0</v>
      </c>
      <c r="BK77">
        <f>SSA!E73</f>
        <v>5199.6579199999996</v>
      </c>
      <c r="BL77">
        <f>SSA!F73</f>
        <v>5200.4358499999998</v>
      </c>
    </row>
    <row r="78" spans="1:64" x14ac:dyDescent="0.55000000000000004">
      <c r="A78">
        <f>Validation!A74</f>
        <v>1772046600</v>
      </c>
      <c r="B78" t="str">
        <f>Price!B74</f>
        <v>XAUUSD</v>
      </c>
      <c r="C78" t="str">
        <f>Price!C74</f>
        <v>M5</v>
      </c>
      <c r="D78">
        <f>Price!D74</f>
        <v>5207.04</v>
      </c>
      <c r="E78">
        <f>Price!E74</f>
        <v>5194.3500000000004</v>
      </c>
      <c r="F78">
        <f>Price!F74</f>
        <v>5207.87</v>
      </c>
      <c r="G78">
        <f>Price!G74</f>
        <v>5191.67</v>
      </c>
      <c r="H78">
        <f>Price!H74</f>
        <v>570</v>
      </c>
      <c r="I78">
        <f>Diagonals!E74</f>
        <v>0</v>
      </c>
      <c r="J78">
        <f>Diagonals!F74</f>
        <v>0</v>
      </c>
      <c r="K78">
        <f>Diagonals!G74</f>
        <v>0</v>
      </c>
      <c r="L78">
        <f>Diagonals!H74</f>
        <v>0</v>
      </c>
      <c r="M78">
        <f>Diagonals!I74</f>
        <v>0</v>
      </c>
      <c r="N78">
        <f>Diagonals!J74</f>
        <v>0</v>
      </c>
      <c r="O78">
        <f>Diagonals!K74</f>
        <v>0</v>
      </c>
      <c r="P78">
        <f>Diagonals!L74</f>
        <v>0</v>
      </c>
      <c r="Q78">
        <f>Trendlines!E74</f>
        <v>0</v>
      </c>
      <c r="R78">
        <f>Trendlines!F74</f>
        <v>0</v>
      </c>
      <c r="S78">
        <f>Trendlines!G74</f>
        <v>0</v>
      </c>
      <c r="T78">
        <f>Trendlines!H74</f>
        <v>0</v>
      </c>
      <c r="U78">
        <f>Trendlines!I74</f>
        <v>0</v>
      </c>
      <c r="V78">
        <f>Trendlines!J74</f>
        <v>0</v>
      </c>
      <c r="W78">
        <f>Trendlines!K74</f>
        <v>0</v>
      </c>
      <c r="X78">
        <f>Trendlines!L74</f>
        <v>0</v>
      </c>
      <c r="Y78">
        <f>Tema_Hrma_Smma!E74</f>
        <v>5199.6000000000004</v>
      </c>
      <c r="Z78">
        <f>Tema_Hrma_Smma!F74</f>
        <v>5202.0600000000004</v>
      </c>
      <c r="AA78">
        <f>Tema_Hrma_Smma!G74</f>
        <v>5198.78</v>
      </c>
      <c r="AB78">
        <f>ZScore!H74</f>
        <v>1</v>
      </c>
      <c r="AC78">
        <f>ZScore!I74</f>
        <v>3.1602100000000002</v>
      </c>
      <c r="AD78">
        <f>ZScore!J74</f>
        <v>2</v>
      </c>
      <c r="AE78">
        <f>HA!E74</f>
        <v>5199.96</v>
      </c>
      <c r="AF78">
        <f>HA!F74</f>
        <v>5207.87</v>
      </c>
      <c r="AG78">
        <f>HA!G74</f>
        <v>5191.67</v>
      </c>
      <c r="AH78">
        <f>HA!H74</f>
        <v>5200.2299999999996</v>
      </c>
      <c r="AI78">
        <f>HA!I74</f>
        <v>1</v>
      </c>
      <c r="AJ78">
        <f>HA!J74</f>
        <v>0.27</v>
      </c>
      <c r="AK78">
        <f>HA!K74</f>
        <v>-1.004</v>
      </c>
      <c r="AL78">
        <f>HA!L74</f>
        <v>1</v>
      </c>
      <c r="AM78">
        <f>KC!E74</f>
        <v>5231.00018</v>
      </c>
      <c r="AN78">
        <f>KC!F74</f>
        <v>5225.8191900000002</v>
      </c>
      <c r="AO78">
        <f>KC!G74</f>
        <v>5220.6382100000001</v>
      </c>
      <c r="AP78">
        <f>KC!H74</f>
        <v>5215.4572200000002</v>
      </c>
      <c r="AQ78">
        <f>KC!I74</f>
        <v>5210.2762300000004</v>
      </c>
      <c r="AR78">
        <f>KC!J74</f>
        <v>5207.6385300000002</v>
      </c>
      <c r="AS78">
        <f>KC!K74</f>
        <v>5202.4575400000003</v>
      </c>
      <c r="AT78">
        <f>KC!L74</f>
        <v>5197.2765600000002</v>
      </c>
      <c r="AU78">
        <f>KC!M74</f>
        <v>5192.0955700000004</v>
      </c>
      <c r="AV78">
        <f>KC!N74</f>
        <v>5186.9145799999997</v>
      </c>
      <c r="AW78">
        <f>SR_Levels!E74</f>
        <v>5205.3100000000004</v>
      </c>
      <c r="AX78">
        <f>SR_Levels!F74</f>
        <v>5193.3500000000004</v>
      </c>
      <c r="AY78">
        <f>SR_Levels!G74</f>
        <v>5178.6000000000004</v>
      </c>
      <c r="AZ78">
        <f>SR_Levels!H74</f>
        <v>5161.8900000000003</v>
      </c>
      <c r="BA78">
        <f>SR_Levels!I74</f>
        <v>0</v>
      </c>
      <c r="BB78">
        <f>SR_Levels!J74</f>
        <v>0</v>
      </c>
      <c r="BC78">
        <f>SR_Levels!K74</f>
        <v>0</v>
      </c>
      <c r="BD78">
        <f>SR_Levels!L74</f>
        <v>0</v>
      </c>
      <c r="BE78">
        <f>ZigZag!E74</f>
        <v>0</v>
      </c>
      <c r="BF78">
        <f>ZigZag!F74</f>
        <v>0</v>
      </c>
      <c r="BG78">
        <f>ZigZag!G74</f>
        <v>5204.1499999999996</v>
      </c>
      <c r="BH78">
        <f>Dual_Tema!E74</f>
        <v>5204.21</v>
      </c>
      <c r="BI78">
        <f>Dual_Tema!F74</f>
        <v>5193.42</v>
      </c>
      <c r="BJ78">
        <f>Pinbar!E74</f>
        <v>0</v>
      </c>
      <c r="BK78">
        <f>SSA!E74</f>
        <v>5199.7269999999999</v>
      </c>
      <c r="BL78">
        <f>SSA!F74</f>
        <v>5200.0814200000004</v>
      </c>
    </row>
    <row r="79" spans="1:64" x14ac:dyDescent="0.55000000000000004">
      <c r="A79">
        <f>Validation!A75</f>
        <v>1772046900</v>
      </c>
      <c r="B79" t="str">
        <f>Price!B75</f>
        <v>XAUUSD</v>
      </c>
      <c r="C79" t="str">
        <f>Price!C75</f>
        <v>M5</v>
      </c>
      <c r="D79">
        <f>Price!D75</f>
        <v>5200.55</v>
      </c>
      <c r="E79">
        <f>Price!E75</f>
        <v>5207.16</v>
      </c>
      <c r="F79">
        <f>Price!F75</f>
        <v>5207.22</v>
      </c>
      <c r="G79">
        <f>Price!G75</f>
        <v>5200.4399999999996</v>
      </c>
      <c r="H79">
        <f>Price!H75</f>
        <v>404</v>
      </c>
      <c r="I79">
        <f>Diagonals!E75</f>
        <v>0</v>
      </c>
      <c r="J79">
        <f>Diagonals!F75</f>
        <v>0</v>
      </c>
      <c r="K79">
        <f>Diagonals!G75</f>
        <v>0</v>
      </c>
      <c r="L79">
        <f>Diagonals!H75</f>
        <v>0</v>
      </c>
      <c r="M79">
        <f>Diagonals!I75</f>
        <v>0</v>
      </c>
      <c r="N79">
        <f>Diagonals!J75</f>
        <v>0</v>
      </c>
      <c r="O79">
        <f>Diagonals!K75</f>
        <v>0</v>
      </c>
      <c r="P79">
        <f>Diagonals!L75</f>
        <v>0</v>
      </c>
      <c r="Q79">
        <f>Trendlines!E75</f>
        <v>0</v>
      </c>
      <c r="R79">
        <f>Trendlines!F75</f>
        <v>0</v>
      </c>
      <c r="S79">
        <f>Trendlines!G75</f>
        <v>0</v>
      </c>
      <c r="T79">
        <f>Trendlines!H75</f>
        <v>0</v>
      </c>
      <c r="U79">
        <f>Trendlines!I75</f>
        <v>0</v>
      </c>
      <c r="V79">
        <f>Trendlines!J75</f>
        <v>0</v>
      </c>
      <c r="W79">
        <f>Trendlines!K75</f>
        <v>0</v>
      </c>
      <c r="X79">
        <f>Trendlines!L75</f>
        <v>0</v>
      </c>
      <c r="Y79">
        <f>Tema_Hrma_Smma!E75</f>
        <v>5200.67</v>
      </c>
      <c r="Z79">
        <f>Tema_Hrma_Smma!F75</f>
        <v>5201.68</v>
      </c>
      <c r="AA79">
        <f>Tema_Hrma_Smma!G75</f>
        <v>5198.88</v>
      </c>
      <c r="AB79">
        <f>ZScore!H75</f>
        <v>-1</v>
      </c>
      <c r="AC79">
        <f>ZScore!I75</f>
        <v>1.11816</v>
      </c>
      <c r="AD79">
        <f>ZScore!J75</f>
        <v>3</v>
      </c>
      <c r="AE79">
        <f>HA!E75</f>
        <v>5200.1000000000004</v>
      </c>
      <c r="AF79">
        <f>HA!F75</f>
        <v>5207.22</v>
      </c>
      <c r="AG79">
        <f>HA!G75</f>
        <v>5200.1000000000004</v>
      </c>
      <c r="AH79">
        <f>HA!H75</f>
        <v>5203.84</v>
      </c>
      <c r="AI79">
        <f>HA!I75</f>
        <v>1</v>
      </c>
      <c r="AJ79">
        <f>HA!J75</f>
        <v>3.75</v>
      </c>
      <c r="AK79">
        <f>HA!K75</f>
        <v>0.27716000000000002</v>
      </c>
      <c r="AL79">
        <f>HA!L75</f>
        <v>2</v>
      </c>
      <c r="AM79">
        <f>KC!E75</f>
        <v>5230.72786</v>
      </c>
      <c r="AN79">
        <f>KC!F75</f>
        <v>5225.5510700000004</v>
      </c>
      <c r="AO79">
        <f>KC!G75</f>
        <v>5220.37428</v>
      </c>
      <c r="AP79">
        <f>KC!H75</f>
        <v>5215.1974899999996</v>
      </c>
      <c r="AQ79">
        <f>KC!I75</f>
        <v>5210.0207</v>
      </c>
      <c r="AR79">
        <f>KC!J75</f>
        <v>5207.0288099999998</v>
      </c>
      <c r="AS79">
        <f>KC!K75</f>
        <v>5201.8520200000003</v>
      </c>
      <c r="AT79">
        <f>KC!L75</f>
        <v>5196.6752299999998</v>
      </c>
      <c r="AU79">
        <f>KC!M75</f>
        <v>5191.4984400000003</v>
      </c>
      <c r="AV79">
        <f>KC!N75</f>
        <v>5186.3216499999999</v>
      </c>
      <c r="AW79">
        <f>SR_Levels!E75</f>
        <v>5193.3500000000004</v>
      </c>
      <c r="AX79">
        <f>SR_Levels!F75</f>
        <v>5178.6000000000004</v>
      </c>
      <c r="AY79">
        <f>SR_Levels!G75</f>
        <v>5161.8900000000003</v>
      </c>
      <c r="AZ79">
        <f>SR_Levels!H75</f>
        <v>5135.8500000000004</v>
      </c>
      <c r="BA79">
        <f>SR_Levels!I75</f>
        <v>5205.3100000000004</v>
      </c>
      <c r="BB79">
        <f>SR_Levels!J75</f>
        <v>0</v>
      </c>
      <c r="BC79">
        <f>SR_Levels!K75</f>
        <v>0</v>
      </c>
      <c r="BD79">
        <f>SR_Levels!L75</f>
        <v>0</v>
      </c>
      <c r="BE79">
        <f>ZigZag!E75</f>
        <v>0</v>
      </c>
      <c r="BF79">
        <f>ZigZag!F75</f>
        <v>0</v>
      </c>
      <c r="BG79">
        <f>ZigZag!G75</f>
        <v>5204.05</v>
      </c>
      <c r="BH79">
        <f>Dual_Tema!E75</f>
        <v>5205.6000000000004</v>
      </c>
      <c r="BI79">
        <f>Dual_Tema!F75</f>
        <v>5195.76</v>
      </c>
      <c r="BJ79">
        <f>Pinbar!E75</f>
        <v>0</v>
      </c>
      <c r="BK79">
        <f>SSA!E75</f>
        <v>5200.0603799999999</v>
      </c>
      <c r="BL79">
        <f>SSA!F75</f>
        <v>5200.0708999999997</v>
      </c>
    </row>
    <row r="80" spans="1:64" x14ac:dyDescent="0.55000000000000004">
      <c r="A80">
        <f>Validation!A76</f>
        <v>1772047200</v>
      </c>
      <c r="B80" t="str">
        <f>Price!B76</f>
        <v>XAUUSD</v>
      </c>
      <c r="C80" t="str">
        <f>Price!C76</f>
        <v>M5</v>
      </c>
      <c r="D80">
        <f>Price!D76</f>
        <v>5197.32</v>
      </c>
      <c r="E80">
        <f>Price!E76</f>
        <v>5200.5600000000004</v>
      </c>
      <c r="F80">
        <f>Price!F76</f>
        <v>5200.6099999999997</v>
      </c>
      <c r="G80">
        <f>Price!G76</f>
        <v>5194.3100000000004</v>
      </c>
      <c r="H80">
        <f>Price!H76</f>
        <v>449</v>
      </c>
      <c r="I80">
        <f>Diagonals!E76</f>
        <v>0</v>
      </c>
      <c r="J80">
        <f>Diagonals!F76</f>
        <v>0</v>
      </c>
      <c r="K80">
        <f>Diagonals!G76</f>
        <v>0</v>
      </c>
      <c r="L80">
        <f>Diagonals!H76</f>
        <v>0</v>
      </c>
      <c r="M80">
        <f>Diagonals!I76</f>
        <v>0</v>
      </c>
      <c r="N80">
        <f>Diagonals!J76</f>
        <v>0</v>
      </c>
      <c r="O80">
        <f>Diagonals!K76</f>
        <v>0</v>
      </c>
      <c r="P80">
        <f>Diagonals!L76</f>
        <v>0</v>
      </c>
      <c r="Q80">
        <f>Trendlines!E76</f>
        <v>0</v>
      </c>
      <c r="R80">
        <f>Trendlines!F76</f>
        <v>0</v>
      </c>
      <c r="S80">
        <f>Trendlines!G76</f>
        <v>0</v>
      </c>
      <c r="T80">
        <f>Trendlines!H76</f>
        <v>0</v>
      </c>
      <c r="U80">
        <f>Trendlines!I76</f>
        <v>0</v>
      </c>
      <c r="V80">
        <f>Trendlines!J76</f>
        <v>0</v>
      </c>
      <c r="W80">
        <f>Trendlines!K76</f>
        <v>0</v>
      </c>
      <c r="X80">
        <f>Trendlines!L76</f>
        <v>0</v>
      </c>
      <c r="Y80">
        <f>Tema_Hrma_Smma!E76</f>
        <v>5198.83</v>
      </c>
      <c r="Z80">
        <f>Tema_Hrma_Smma!F76</f>
        <v>5200.93</v>
      </c>
      <c r="AA80">
        <f>Tema_Hrma_Smma!G76</f>
        <v>5198.91</v>
      </c>
      <c r="AB80">
        <f>ZScore!H76</f>
        <v>-1</v>
      </c>
      <c r="AC80">
        <f>ZScore!I76</f>
        <v>9.7099999999999999E-3</v>
      </c>
      <c r="AD80">
        <f>ZScore!J76</f>
        <v>3</v>
      </c>
      <c r="AE80">
        <f>HA!E76</f>
        <v>5201.97</v>
      </c>
      <c r="AF80">
        <f>HA!F76</f>
        <v>5201.97</v>
      </c>
      <c r="AG80">
        <f>HA!G76</f>
        <v>5194.3100000000004</v>
      </c>
      <c r="AH80">
        <f>HA!H76</f>
        <v>5198.2</v>
      </c>
      <c r="AI80">
        <f>HA!I76</f>
        <v>-1</v>
      </c>
      <c r="AJ80">
        <f>HA!J76</f>
        <v>3.77</v>
      </c>
      <c r="AK80">
        <f>HA!K76</f>
        <v>0.28627000000000002</v>
      </c>
      <c r="AL80">
        <f>HA!L76</f>
        <v>-1</v>
      </c>
      <c r="AM80">
        <f>KC!E76</f>
        <v>5230.3324400000001</v>
      </c>
      <c r="AN80">
        <f>KC!F76</f>
        <v>5225.1633700000002</v>
      </c>
      <c r="AO80">
        <f>KC!G76</f>
        <v>5219.9942899999996</v>
      </c>
      <c r="AP80">
        <f>KC!H76</f>
        <v>5214.8252199999997</v>
      </c>
      <c r="AQ80">
        <f>KC!I76</f>
        <v>5209.6561400000001</v>
      </c>
      <c r="AR80">
        <f>KC!J76</f>
        <v>5206.3438999999998</v>
      </c>
      <c r="AS80">
        <f>KC!K76</f>
        <v>5201.1748299999999</v>
      </c>
      <c r="AT80">
        <f>KC!L76</f>
        <v>5196.0057500000003</v>
      </c>
      <c r="AU80">
        <f>KC!M76</f>
        <v>5190.8366800000003</v>
      </c>
      <c r="AV80">
        <f>KC!N76</f>
        <v>5185.6676100000004</v>
      </c>
      <c r="AW80">
        <f>SR_Levels!E76</f>
        <v>5193.3500000000004</v>
      </c>
      <c r="AX80">
        <f>SR_Levels!F76</f>
        <v>5178.6000000000004</v>
      </c>
      <c r="AY80">
        <f>SR_Levels!G76</f>
        <v>5161.8900000000003</v>
      </c>
      <c r="AZ80">
        <f>SR_Levels!H76</f>
        <v>5135.8500000000004</v>
      </c>
      <c r="BA80">
        <f>SR_Levels!I76</f>
        <v>5205.3100000000004</v>
      </c>
      <c r="BB80">
        <f>SR_Levels!J76</f>
        <v>0</v>
      </c>
      <c r="BC80">
        <f>SR_Levels!K76</f>
        <v>0</v>
      </c>
      <c r="BD80">
        <f>SR_Levels!L76</f>
        <v>0</v>
      </c>
      <c r="BE80">
        <f>ZigZag!E76</f>
        <v>0</v>
      </c>
      <c r="BF80">
        <f>ZigZag!F76</f>
        <v>0</v>
      </c>
      <c r="BG80">
        <f>ZigZag!G76</f>
        <v>5203.57</v>
      </c>
      <c r="BH80">
        <f>Dual_Tema!E76</f>
        <v>5203.28</v>
      </c>
      <c r="BI80">
        <f>Dual_Tema!F76</f>
        <v>5194.42</v>
      </c>
      <c r="BJ80">
        <f>Pinbar!E76</f>
        <v>0</v>
      </c>
      <c r="BK80">
        <f>SSA!E76</f>
        <v>5200.77063</v>
      </c>
      <c r="BL80">
        <f>SSA!F76</f>
        <v>5200.42076</v>
      </c>
    </row>
    <row r="81" spans="1:64" x14ac:dyDescent="0.55000000000000004">
      <c r="A81">
        <f>Validation!A77</f>
        <v>1772047500</v>
      </c>
      <c r="B81" t="str">
        <f>Price!B77</f>
        <v>XAUUSD</v>
      </c>
      <c r="C81" t="str">
        <f>Price!C77</f>
        <v>M5</v>
      </c>
      <c r="D81">
        <f>Price!D77</f>
        <v>5202.59</v>
      </c>
      <c r="E81">
        <f>Price!E77</f>
        <v>5197.32</v>
      </c>
      <c r="F81">
        <f>Price!F77</f>
        <v>5202.7299999999996</v>
      </c>
      <c r="G81">
        <f>Price!G77</f>
        <v>5194.0600000000004</v>
      </c>
      <c r="H81">
        <f>Price!H77</f>
        <v>473</v>
      </c>
      <c r="I81">
        <f>Diagonals!E77</f>
        <v>0</v>
      </c>
      <c r="J81">
        <f>Diagonals!F77</f>
        <v>0</v>
      </c>
      <c r="K81">
        <f>Diagonals!G77</f>
        <v>0</v>
      </c>
      <c r="L81">
        <f>Diagonals!H77</f>
        <v>0</v>
      </c>
      <c r="M81">
        <f>Diagonals!I77</f>
        <v>0</v>
      </c>
      <c r="N81">
        <f>Diagonals!J77</f>
        <v>0</v>
      </c>
      <c r="O81">
        <f>Diagonals!K77</f>
        <v>0</v>
      </c>
      <c r="P81">
        <f>Diagonals!L77</f>
        <v>0</v>
      </c>
      <c r="Q81">
        <f>Trendlines!E77</f>
        <v>0</v>
      </c>
      <c r="R81">
        <f>Trendlines!F77</f>
        <v>0</v>
      </c>
      <c r="S81">
        <f>Trendlines!G77</f>
        <v>0</v>
      </c>
      <c r="T81">
        <f>Trendlines!H77</f>
        <v>0</v>
      </c>
      <c r="U81">
        <f>Trendlines!I77</f>
        <v>0</v>
      </c>
      <c r="V81">
        <f>Trendlines!J77</f>
        <v>0</v>
      </c>
      <c r="W81">
        <f>Trendlines!K77</f>
        <v>0</v>
      </c>
      <c r="X81">
        <f>Trendlines!L77</f>
        <v>0</v>
      </c>
      <c r="Y81">
        <f>Tema_Hrma_Smma!E77</f>
        <v>5198.8900000000003</v>
      </c>
      <c r="Z81">
        <f>Tema_Hrma_Smma!F77</f>
        <v>5200.3500000000004</v>
      </c>
      <c r="AA81">
        <f>Tema_Hrma_Smma!G77</f>
        <v>5198.91</v>
      </c>
      <c r="AB81">
        <f>ZScore!H77</f>
        <v>1</v>
      </c>
      <c r="AC81">
        <f>ZScore!I77</f>
        <v>0.67501999999999995</v>
      </c>
      <c r="AD81">
        <f>ZScore!J77</f>
        <v>0</v>
      </c>
      <c r="AE81">
        <f>HA!E77</f>
        <v>5200.08</v>
      </c>
      <c r="AF81">
        <f>HA!F77</f>
        <v>5202.7299999999996</v>
      </c>
      <c r="AG81">
        <f>HA!G77</f>
        <v>5194.0600000000004</v>
      </c>
      <c r="AH81">
        <f>HA!H77</f>
        <v>5199.18</v>
      </c>
      <c r="AI81">
        <f>HA!I77</f>
        <v>-1</v>
      </c>
      <c r="AJ81">
        <f>HA!J77</f>
        <v>0.91</v>
      </c>
      <c r="AK81">
        <f>HA!K77</f>
        <v>-0.76478999999999997</v>
      </c>
      <c r="AL81">
        <f>HA!L77</f>
        <v>-2</v>
      </c>
      <c r="AM81">
        <f>KC!E77</f>
        <v>5229.9955200000004</v>
      </c>
      <c r="AN81">
        <f>KC!F77</f>
        <v>5224.8155800000004</v>
      </c>
      <c r="AO81">
        <f>KC!G77</f>
        <v>5219.6356400000004</v>
      </c>
      <c r="AP81">
        <f>KC!H77</f>
        <v>5214.4557000000004</v>
      </c>
      <c r="AQ81">
        <f>KC!I77</f>
        <v>5209.2757600000004</v>
      </c>
      <c r="AR81">
        <f>KC!J77</f>
        <v>5205.6125899999997</v>
      </c>
      <c r="AS81">
        <f>KC!K77</f>
        <v>5200.4326499999997</v>
      </c>
      <c r="AT81">
        <f>KC!L77</f>
        <v>5195.2527099999998</v>
      </c>
      <c r="AU81">
        <f>KC!M77</f>
        <v>5190.0727699999998</v>
      </c>
      <c r="AV81">
        <f>KC!N77</f>
        <v>5184.8928299999998</v>
      </c>
      <c r="AW81">
        <f>SR_Levels!E77</f>
        <v>5193.3500000000004</v>
      </c>
      <c r="AX81">
        <f>SR_Levels!F77</f>
        <v>5178.6000000000004</v>
      </c>
      <c r="AY81">
        <f>SR_Levels!G77</f>
        <v>5161.8900000000003</v>
      </c>
      <c r="AZ81">
        <f>SR_Levels!H77</f>
        <v>5135.8500000000004</v>
      </c>
      <c r="BA81">
        <f>SR_Levels!I77</f>
        <v>5205.3100000000004</v>
      </c>
      <c r="BB81">
        <f>SR_Levels!J77</f>
        <v>0</v>
      </c>
      <c r="BC81">
        <f>SR_Levels!K77</f>
        <v>0</v>
      </c>
      <c r="BD81">
        <f>SR_Levels!L77</f>
        <v>0</v>
      </c>
      <c r="BE81">
        <f>ZigZag!E77</f>
        <v>0</v>
      </c>
      <c r="BF81">
        <f>ZigZag!F77</f>
        <v>0</v>
      </c>
      <c r="BG81">
        <f>ZigZag!G77</f>
        <v>5203.3</v>
      </c>
      <c r="BH81">
        <f>Dual_Tema!E77</f>
        <v>5202.8500000000004</v>
      </c>
      <c r="BI81">
        <f>Dual_Tema!F77</f>
        <v>5193.58</v>
      </c>
      <c r="BJ81">
        <f>Pinbar!E77</f>
        <v>0</v>
      </c>
      <c r="BK81">
        <f>SSA!E77</f>
        <v>5201.8271999999997</v>
      </c>
      <c r="BL81">
        <f>SSA!F77</f>
        <v>5201.1239800000003</v>
      </c>
    </row>
    <row r="82" spans="1:64" x14ac:dyDescent="0.55000000000000004">
      <c r="A82">
        <f>Validation!A78</f>
        <v>1772047800</v>
      </c>
      <c r="B82" t="str">
        <f>Price!B78</f>
        <v>XAUUSD</v>
      </c>
      <c r="C82" t="str">
        <f>Price!C78</f>
        <v>M5</v>
      </c>
      <c r="D82">
        <f>Price!D78</f>
        <v>5202.51</v>
      </c>
      <c r="E82">
        <f>Price!E78</f>
        <v>5202.76</v>
      </c>
      <c r="F82">
        <f>Price!F78</f>
        <v>5204.51</v>
      </c>
      <c r="G82">
        <f>Price!G78</f>
        <v>5199.62</v>
      </c>
      <c r="H82">
        <f>Price!H78</f>
        <v>546</v>
      </c>
      <c r="I82">
        <f>Diagonals!E78</f>
        <v>0</v>
      </c>
      <c r="J82">
        <f>Diagonals!F78</f>
        <v>0</v>
      </c>
      <c r="K82">
        <f>Diagonals!G78</f>
        <v>0</v>
      </c>
      <c r="L82">
        <f>Diagonals!H78</f>
        <v>0</v>
      </c>
      <c r="M82">
        <f>Diagonals!I78</f>
        <v>0</v>
      </c>
      <c r="N82">
        <f>Diagonals!J78</f>
        <v>0</v>
      </c>
      <c r="O82">
        <f>Diagonals!K78</f>
        <v>0</v>
      </c>
      <c r="P82">
        <f>Diagonals!L78</f>
        <v>0</v>
      </c>
      <c r="Q82">
        <f>Trendlines!E78</f>
        <v>0</v>
      </c>
      <c r="R82">
        <f>Trendlines!F78</f>
        <v>0</v>
      </c>
      <c r="S82">
        <f>Trendlines!G78</f>
        <v>0</v>
      </c>
      <c r="T82">
        <f>Trendlines!H78</f>
        <v>0</v>
      </c>
      <c r="U82">
        <f>Trendlines!I78</f>
        <v>0</v>
      </c>
      <c r="V82">
        <f>Trendlines!J78</f>
        <v>0</v>
      </c>
      <c r="W82">
        <f>Trendlines!K78</f>
        <v>0</v>
      </c>
      <c r="X82">
        <f>Trendlines!L78</f>
        <v>0</v>
      </c>
      <c r="Y82">
        <f>Tema_Hrma_Smma!E78</f>
        <v>5200.1899999999996</v>
      </c>
      <c r="Z82">
        <f>Tema_Hrma_Smma!F78</f>
        <v>5200.17</v>
      </c>
      <c r="AA82">
        <f>Tema_Hrma_Smma!G78</f>
        <v>5198.96</v>
      </c>
      <c r="AB82">
        <f>ZScore!H78</f>
        <v>-1</v>
      </c>
      <c r="AC82">
        <f>ZScore!I78</f>
        <v>1.00854</v>
      </c>
      <c r="AD82">
        <f>ZScore!J78</f>
        <v>3</v>
      </c>
      <c r="AE82">
        <f>HA!E78</f>
        <v>5199.63</v>
      </c>
      <c r="AF82">
        <f>HA!F78</f>
        <v>5204.51</v>
      </c>
      <c r="AG82">
        <f>HA!G78</f>
        <v>5199.62</v>
      </c>
      <c r="AH82">
        <f>HA!H78</f>
        <v>5202.3500000000004</v>
      </c>
      <c r="AI82">
        <f>HA!I78</f>
        <v>1</v>
      </c>
      <c r="AJ82">
        <f>HA!J78</f>
        <v>2.72</v>
      </c>
      <c r="AK82">
        <f>HA!K78</f>
        <v>-9.7710000000000005E-2</v>
      </c>
      <c r="AL82">
        <f>HA!L78</f>
        <v>1</v>
      </c>
      <c r="AM82">
        <f>KC!E78</f>
        <v>5229.5740699999997</v>
      </c>
      <c r="AN82">
        <f>KC!F78</f>
        <v>5224.4146300000002</v>
      </c>
      <c r="AO82">
        <f>KC!G78</f>
        <v>5219.2551800000001</v>
      </c>
      <c r="AP82">
        <f>KC!H78</f>
        <v>5214.0957399999998</v>
      </c>
      <c r="AQ82">
        <f>KC!I78</f>
        <v>5208.9362899999996</v>
      </c>
      <c r="AR82">
        <f>KC!J78</f>
        <v>5205.0042299999996</v>
      </c>
      <c r="AS82">
        <f>KC!K78</f>
        <v>5199.8447800000004</v>
      </c>
      <c r="AT82">
        <f>KC!L78</f>
        <v>5194.68534</v>
      </c>
      <c r="AU82">
        <f>KC!M78</f>
        <v>5189.5258899999999</v>
      </c>
      <c r="AV82">
        <f>KC!N78</f>
        <v>5184.3664500000004</v>
      </c>
      <c r="AW82">
        <f>SR_Levels!E78</f>
        <v>5193.3500000000004</v>
      </c>
      <c r="AX82">
        <f>SR_Levels!F78</f>
        <v>5178.6000000000004</v>
      </c>
      <c r="AY82">
        <f>SR_Levels!G78</f>
        <v>5161.8900000000003</v>
      </c>
      <c r="AZ82">
        <f>SR_Levels!H78</f>
        <v>5135.8500000000004</v>
      </c>
      <c r="BA82">
        <f>SR_Levels!I78</f>
        <v>5205.3100000000004</v>
      </c>
      <c r="BB82">
        <f>SR_Levels!J78</f>
        <v>0</v>
      </c>
      <c r="BC82">
        <f>SR_Levels!K78</f>
        <v>0</v>
      </c>
      <c r="BD82">
        <f>SR_Levels!L78</f>
        <v>0</v>
      </c>
      <c r="BE82">
        <f>ZigZag!E78</f>
        <v>0</v>
      </c>
      <c r="BF82">
        <f>ZigZag!F78</f>
        <v>0</v>
      </c>
      <c r="BG82">
        <f>ZigZag!G78</f>
        <v>5203.2299999999996</v>
      </c>
      <c r="BH82">
        <f>Dual_Tema!E78</f>
        <v>5203.4799999999996</v>
      </c>
      <c r="BI82">
        <f>Dual_Tema!F78</f>
        <v>5195.88</v>
      </c>
      <c r="BJ82">
        <f>Pinbar!E78</f>
        <v>0</v>
      </c>
      <c r="BK82">
        <f>SSA!E78</f>
        <v>5202.9073500000004</v>
      </c>
      <c r="BL82">
        <f>SSA!F78</f>
        <v>5202.01566</v>
      </c>
    </row>
    <row r="83" spans="1:64" x14ac:dyDescent="0.55000000000000004">
      <c r="A83">
        <f>Validation!A79</f>
        <v>1772048100</v>
      </c>
      <c r="B83" t="str">
        <f>Price!B79</f>
        <v>XAUUSD</v>
      </c>
      <c r="C83" t="str">
        <f>Price!C79</f>
        <v>M5</v>
      </c>
      <c r="D83">
        <f>Price!D79</f>
        <v>5201</v>
      </c>
      <c r="E83">
        <f>Price!E79</f>
        <v>5202.5200000000004</v>
      </c>
      <c r="F83">
        <f>Price!F79</f>
        <v>5206.3</v>
      </c>
      <c r="G83">
        <f>Price!G79</f>
        <v>5200.84</v>
      </c>
      <c r="H83">
        <f>Price!H79</f>
        <v>561</v>
      </c>
      <c r="I83">
        <f>Diagonals!E79</f>
        <v>0</v>
      </c>
      <c r="J83">
        <f>Diagonals!F79</f>
        <v>0</v>
      </c>
      <c r="K83">
        <f>Diagonals!G79</f>
        <v>0</v>
      </c>
      <c r="L83">
        <f>Diagonals!H79</f>
        <v>0</v>
      </c>
      <c r="M83">
        <f>Diagonals!I79</f>
        <v>0</v>
      </c>
      <c r="N83">
        <f>Diagonals!J79</f>
        <v>0</v>
      </c>
      <c r="O83">
        <f>Diagonals!K79</f>
        <v>0</v>
      </c>
      <c r="P83">
        <f>Diagonals!L79</f>
        <v>0</v>
      </c>
      <c r="Q83">
        <f>Trendlines!E79</f>
        <v>0</v>
      </c>
      <c r="R83">
        <f>Trendlines!F79</f>
        <v>0</v>
      </c>
      <c r="S83">
        <f>Trendlines!G79</f>
        <v>0</v>
      </c>
      <c r="T83">
        <f>Trendlines!H79</f>
        <v>0</v>
      </c>
      <c r="U83">
        <f>Trendlines!I79</f>
        <v>0</v>
      </c>
      <c r="V83">
        <f>Trendlines!J79</f>
        <v>0</v>
      </c>
      <c r="W83">
        <f>Trendlines!K79</f>
        <v>0</v>
      </c>
      <c r="X83">
        <f>Trendlines!L79</f>
        <v>0</v>
      </c>
      <c r="Y83">
        <f>Tema_Hrma_Smma!E79</f>
        <v>5201.32</v>
      </c>
      <c r="Z83">
        <f>Tema_Hrma_Smma!F79</f>
        <v>5200.28</v>
      </c>
      <c r="AA83">
        <f>Tema_Hrma_Smma!G79</f>
        <v>5199.0600000000004</v>
      </c>
      <c r="AB83">
        <f>ZScore!H79</f>
        <v>-1</v>
      </c>
      <c r="AC83">
        <f>ZScore!I79</f>
        <v>0.57903000000000004</v>
      </c>
      <c r="AD83">
        <f>ZScore!J79</f>
        <v>3</v>
      </c>
      <c r="AE83">
        <f>HA!E79</f>
        <v>5200.99</v>
      </c>
      <c r="AF83">
        <f>HA!F79</f>
        <v>5206.3</v>
      </c>
      <c r="AG83">
        <f>HA!G79</f>
        <v>5200.84</v>
      </c>
      <c r="AH83">
        <f>HA!H79</f>
        <v>5202.66</v>
      </c>
      <c r="AI83">
        <f>HA!I79</f>
        <v>1</v>
      </c>
      <c r="AJ83">
        <f>HA!J79</f>
        <v>1.68</v>
      </c>
      <c r="AK83">
        <f>HA!K79</f>
        <v>-0.48236000000000001</v>
      </c>
      <c r="AL83">
        <f>HA!L79</f>
        <v>2</v>
      </c>
      <c r="AM83">
        <f>KC!E79</f>
        <v>5229.1567999999997</v>
      </c>
      <c r="AN83">
        <f>KC!F79</f>
        <v>5224.0367999999999</v>
      </c>
      <c r="AO83">
        <f>KC!G79</f>
        <v>5218.9168</v>
      </c>
      <c r="AP83">
        <f>KC!H79</f>
        <v>5213.7968000000001</v>
      </c>
      <c r="AQ83">
        <f>KC!I79</f>
        <v>5208.6768000000002</v>
      </c>
      <c r="AR83">
        <f>KC!J79</f>
        <v>5204.5238399999998</v>
      </c>
      <c r="AS83">
        <f>KC!K79</f>
        <v>5199.4038399999999</v>
      </c>
      <c r="AT83">
        <f>KC!L79</f>
        <v>5194.2838400000001</v>
      </c>
      <c r="AU83">
        <f>KC!M79</f>
        <v>5189.1638400000002</v>
      </c>
      <c r="AV83">
        <f>KC!N79</f>
        <v>5184.0438400000003</v>
      </c>
      <c r="AW83">
        <f>SR_Levels!E79</f>
        <v>5193.3500000000004</v>
      </c>
      <c r="AX83">
        <f>SR_Levels!F79</f>
        <v>5178.6000000000004</v>
      </c>
      <c r="AY83">
        <f>SR_Levels!G79</f>
        <v>5161.8900000000003</v>
      </c>
      <c r="AZ83">
        <f>SR_Levels!H79</f>
        <v>5135.8500000000004</v>
      </c>
      <c r="BA83">
        <f>SR_Levels!I79</f>
        <v>5205.3100000000004</v>
      </c>
      <c r="BB83">
        <f>SR_Levels!J79</f>
        <v>0</v>
      </c>
      <c r="BC83">
        <f>SR_Levels!K79</f>
        <v>0</v>
      </c>
      <c r="BD83">
        <f>SR_Levels!L79</f>
        <v>0</v>
      </c>
      <c r="BE83">
        <f>ZigZag!E79</f>
        <v>0</v>
      </c>
      <c r="BF83">
        <f>ZigZag!F79</f>
        <v>0</v>
      </c>
      <c r="BG83">
        <f>ZigZag!G79</f>
        <v>5203.1899999999996</v>
      </c>
      <c r="BH83">
        <f>Dual_Tema!E79</f>
        <v>5204.79</v>
      </c>
      <c r="BI83">
        <f>Dual_Tema!F79</f>
        <v>5198.05</v>
      </c>
      <c r="BJ83">
        <f>Pinbar!E79</f>
        <v>0</v>
      </c>
      <c r="BK83">
        <f>SSA!E79</f>
        <v>5203.8024599999999</v>
      </c>
      <c r="BL83">
        <f>SSA!F79</f>
        <v>5202.90906</v>
      </c>
    </row>
    <row r="84" spans="1:64" x14ac:dyDescent="0.55000000000000004">
      <c r="A84">
        <f>Validation!A80</f>
        <v>1772048400</v>
      </c>
      <c r="B84" t="str">
        <f>Price!B80</f>
        <v>XAUUSD</v>
      </c>
      <c r="C84" t="str">
        <f>Price!C80</f>
        <v>M5</v>
      </c>
      <c r="D84">
        <f>Price!D80</f>
        <v>5204.32</v>
      </c>
      <c r="E84">
        <f>Price!E80</f>
        <v>5200.97</v>
      </c>
      <c r="F84">
        <f>Price!F80</f>
        <v>5205.1400000000003</v>
      </c>
      <c r="G84">
        <f>Price!G80</f>
        <v>5200.72</v>
      </c>
      <c r="H84">
        <f>Price!H80</f>
        <v>514</v>
      </c>
      <c r="I84">
        <f>Diagonals!E80</f>
        <v>0</v>
      </c>
      <c r="J84">
        <f>Diagonals!F80</f>
        <v>0</v>
      </c>
      <c r="K84">
        <f>Diagonals!G80</f>
        <v>0</v>
      </c>
      <c r="L84">
        <f>Diagonals!H80</f>
        <v>0</v>
      </c>
      <c r="M84">
        <f>Diagonals!I80</f>
        <v>0</v>
      </c>
      <c r="N84">
        <f>Diagonals!J80</f>
        <v>0</v>
      </c>
      <c r="O84">
        <f>Diagonals!K80</f>
        <v>0</v>
      </c>
      <c r="P84">
        <f>Diagonals!L80</f>
        <v>0</v>
      </c>
      <c r="Q84">
        <f>Trendlines!E80</f>
        <v>0</v>
      </c>
      <c r="R84">
        <f>Trendlines!F80</f>
        <v>0</v>
      </c>
      <c r="S84">
        <f>Trendlines!G80</f>
        <v>0</v>
      </c>
      <c r="T84">
        <f>Trendlines!H80</f>
        <v>0</v>
      </c>
      <c r="U84">
        <f>Trendlines!I80</f>
        <v>0</v>
      </c>
      <c r="V84">
        <f>Trendlines!J80</f>
        <v>0</v>
      </c>
      <c r="W84">
        <f>Trendlines!K80</f>
        <v>0</v>
      </c>
      <c r="X84">
        <f>Trendlines!L80</f>
        <v>0</v>
      </c>
      <c r="Y84">
        <f>Tema_Hrma_Smma!E80</f>
        <v>5202.3999999999996</v>
      </c>
      <c r="Z84">
        <f>Tema_Hrma_Smma!F80</f>
        <v>5200.59</v>
      </c>
      <c r="AA84">
        <f>Tema_Hrma_Smma!G80</f>
        <v>5199.17</v>
      </c>
      <c r="AB84">
        <f>ZScore!H80</f>
        <v>1</v>
      </c>
      <c r="AC84">
        <f>ZScore!I80</f>
        <v>3.6319999999999998E-2</v>
      </c>
      <c r="AD84">
        <f>ZScore!J80</f>
        <v>0</v>
      </c>
      <c r="AE84">
        <f>HA!E80</f>
        <v>5201.83</v>
      </c>
      <c r="AF84">
        <f>HA!F80</f>
        <v>5205.1400000000003</v>
      </c>
      <c r="AG84">
        <f>HA!G80</f>
        <v>5200.72</v>
      </c>
      <c r="AH84">
        <f>HA!H80</f>
        <v>5202.79</v>
      </c>
      <c r="AI84">
        <f>HA!I80</f>
        <v>1</v>
      </c>
      <c r="AJ84">
        <f>HA!J80</f>
        <v>0.96</v>
      </c>
      <c r="AK84">
        <f>HA!K80</f>
        <v>-0.74619000000000002</v>
      </c>
      <c r="AL84">
        <f>HA!L80</f>
        <v>3</v>
      </c>
      <c r="AM84">
        <f>KC!E80</f>
        <v>5228.8696799999998</v>
      </c>
      <c r="AN84">
        <f>KC!F80</f>
        <v>5223.7641800000001</v>
      </c>
      <c r="AO84">
        <f>KC!G80</f>
        <v>5218.6586900000002</v>
      </c>
      <c r="AP84">
        <f>KC!H80</f>
        <v>5213.5531899999996</v>
      </c>
      <c r="AQ84">
        <f>KC!I80</f>
        <v>5208.4476999999997</v>
      </c>
      <c r="AR84">
        <f>KC!J80</f>
        <v>5204.1382299999996</v>
      </c>
      <c r="AS84">
        <f>KC!K80</f>
        <v>5199.0327299999999</v>
      </c>
      <c r="AT84">
        <f>KC!L80</f>
        <v>5193.92724</v>
      </c>
      <c r="AU84">
        <f>KC!M80</f>
        <v>5188.8217400000003</v>
      </c>
      <c r="AV84">
        <f>KC!N80</f>
        <v>5183.7162500000004</v>
      </c>
      <c r="AW84">
        <f>SR_Levels!E80</f>
        <v>5193.3500000000004</v>
      </c>
      <c r="AX84">
        <f>SR_Levels!F80</f>
        <v>5178.6000000000004</v>
      </c>
      <c r="AY84">
        <f>SR_Levels!G80</f>
        <v>5161.8900000000003</v>
      </c>
      <c r="AZ84">
        <f>SR_Levels!H80</f>
        <v>5135.8500000000004</v>
      </c>
      <c r="BA84">
        <f>SR_Levels!I80</f>
        <v>5205.3100000000004</v>
      </c>
      <c r="BB84">
        <f>SR_Levels!J80</f>
        <v>0</v>
      </c>
      <c r="BC84">
        <f>SR_Levels!K80</f>
        <v>0</v>
      </c>
      <c r="BD84">
        <f>SR_Levels!L80</f>
        <v>0</v>
      </c>
      <c r="BE84">
        <f>ZigZag!E80</f>
        <v>0</v>
      </c>
      <c r="BF84">
        <f>ZigZag!F80</f>
        <v>0</v>
      </c>
      <c r="BG84">
        <f>ZigZag!G80</f>
        <v>5203.2</v>
      </c>
      <c r="BH84">
        <f>Dual_Tema!E80</f>
        <v>5205.07</v>
      </c>
      <c r="BI84">
        <f>Dual_Tema!F80</f>
        <v>5199.42</v>
      </c>
      <c r="BJ84">
        <f>Pinbar!E80</f>
        <v>0</v>
      </c>
      <c r="BK84">
        <f>SSA!E80</f>
        <v>5204.3631299999997</v>
      </c>
      <c r="BL84">
        <f>SSA!F80</f>
        <v>5203.6360999999997</v>
      </c>
    </row>
    <row r="85" spans="1:64" x14ac:dyDescent="0.55000000000000004">
      <c r="A85">
        <f>Validation!A81</f>
        <v>1772048700</v>
      </c>
      <c r="B85" t="str">
        <f>Price!B81</f>
        <v>XAUUSD</v>
      </c>
      <c r="C85" t="str">
        <f>Price!C81</f>
        <v>M5</v>
      </c>
      <c r="D85">
        <f>Price!D81</f>
        <v>5205</v>
      </c>
      <c r="E85">
        <f>Price!E81</f>
        <v>5204.32</v>
      </c>
      <c r="F85">
        <f>Price!F81</f>
        <v>5207.58</v>
      </c>
      <c r="G85">
        <f>Price!G81</f>
        <v>5200.29</v>
      </c>
      <c r="H85">
        <f>Price!H81</f>
        <v>699</v>
      </c>
      <c r="I85">
        <f>Diagonals!E81</f>
        <v>0</v>
      </c>
      <c r="J85">
        <f>Diagonals!F81</f>
        <v>0</v>
      </c>
      <c r="K85">
        <f>Diagonals!G81</f>
        <v>0</v>
      </c>
      <c r="L85">
        <f>Diagonals!H81</f>
        <v>0</v>
      </c>
      <c r="M85">
        <f>Diagonals!I81</f>
        <v>0</v>
      </c>
      <c r="N85">
        <f>Diagonals!J81</f>
        <v>0</v>
      </c>
      <c r="O85">
        <f>Diagonals!K81</f>
        <v>0</v>
      </c>
      <c r="P85">
        <f>Diagonals!L81</f>
        <v>0</v>
      </c>
      <c r="Q85">
        <f>Trendlines!E81</f>
        <v>0</v>
      </c>
      <c r="R85">
        <f>Trendlines!F81</f>
        <v>0</v>
      </c>
      <c r="S85">
        <f>Trendlines!G81</f>
        <v>0</v>
      </c>
      <c r="T85">
        <f>Trendlines!H81</f>
        <v>0</v>
      </c>
      <c r="U85">
        <f>Trendlines!I81</f>
        <v>0</v>
      </c>
      <c r="V85">
        <f>Trendlines!J81</f>
        <v>0</v>
      </c>
      <c r="W85">
        <f>Trendlines!K81</f>
        <v>0</v>
      </c>
      <c r="X85">
        <f>Trendlines!L81</f>
        <v>0</v>
      </c>
      <c r="Y85">
        <f>Tema_Hrma_Smma!E81</f>
        <v>5203.5200000000004</v>
      </c>
      <c r="Z85">
        <f>Tema_Hrma_Smma!F81</f>
        <v>5201.07</v>
      </c>
      <c r="AA85">
        <f>Tema_Hrma_Smma!G81</f>
        <v>5199.3</v>
      </c>
      <c r="AB85">
        <f>ZScore!H81</f>
        <v>1</v>
      </c>
      <c r="AC85">
        <f>ZScore!I81</f>
        <v>0.85738999999999999</v>
      </c>
      <c r="AD85">
        <f>ZScore!J81</f>
        <v>0</v>
      </c>
      <c r="AE85">
        <f>HA!E81</f>
        <v>5202.3100000000004</v>
      </c>
      <c r="AF85">
        <f>HA!F81</f>
        <v>5207.58</v>
      </c>
      <c r="AG85">
        <f>HA!G81</f>
        <v>5200.29</v>
      </c>
      <c r="AH85">
        <f>HA!H81</f>
        <v>5204.3</v>
      </c>
      <c r="AI85">
        <f>HA!I81</f>
        <v>1</v>
      </c>
      <c r="AJ85">
        <f>HA!J81</f>
        <v>1.99</v>
      </c>
      <c r="AK85">
        <f>HA!K81</f>
        <v>-0.36873</v>
      </c>
      <c r="AL85">
        <f>HA!L81</f>
        <v>4</v>
      </c>
      <c r="AM85">
        <f>KC!E81</f>
        <v>5228.7975500000002</v>
      </c>
      <c r="AN85">
        <f>KC!F81</f>
        <v>5223.6745899999996</v>
      </c>
      <c r="AO85">
        <f>KC!G81</f>
        <v>5218.5516299999999</v>
      </c>
      <c r="AP85">
        <f>KC!H81</f>
        <v>5213.4286700000002</v>
      </c>
      <c r="AQ85">
        <f>KC!I81</f>
        <v>5208.3056999999999</v>
      </c>
      <c r="AR85">
        <f>KC!J81</f>
        <v>5203.8144899999998</v>
      </c>
      <c r="AS85">
        <f>KC!K81</f>
        <v>5198.6915200000003</v>
      </c>
      <c r="AT85">
        <f>KC!L81</f>
        <v>5193.5685599999997</v>
      </c>
      <c r="AU85">
        <f>KC!M81</f>
        <v>5188.4456</v>
      </c>
      <c r="AV85">
        <f>KC!N81</f>
        <v>5183.3226299999997</v>
      </c>
      <c r="AW85">
        <f>SR_Levels!E81</f>
        <v>5193.3500000000004</v>
      </c>
      <c r="AX85">
        <f>SR_Levels!F81</f>
        <v>5178.6000000000004</v>
      </c>
      <c r="AY85">
        <f>SR_Levels!G81</f>
        <v>5161.8900000000003</v>
      </c>
      <c r="AZ85">
        <f>SR_Levels!H81</f>
        <v>5135.8500000000004</v>
      </c>
      <c r="BA85">
        <f>SR_Levels!I81</f>
        <v>5205.3100000000004</v>
      </c>
      <c r="BB85">
        <f>SR_Levels!J81</f>
        <v>0</v>
      </c>
      <c r="BC85">
        <f>SR_Levels!K81</f>
        <v>0</v>
      </c>
      <c r="BD85">
        <f>SR_Levels!L81</f>
        <v>0</v>
      </c>
      <c r="BE85">
        <f>ZigZag!E81</f>
        <v>0</v>
      </c>
      <c r="BF85">
        <f>ZigZag!F81</f>
        <v>0</v>
      </c>
      <c r="BG85">
        <f>ZigZag!G81</f>
        <v>5203.28</v>
      </c>
      <c r="BH85">
        <f>Dual_Tema!E81</f>
        <v>5206.4399999999996</v>
      </c>
      <c r="BI85">
        <f>Dual_Tema!F81</f>
        <v>5200.09</v>
      </c>
      <c r="BJ85">
        <f>Pinbar!E81</f>
        <v>0</v>
      </c>
      <c r="BK85">
        <f>SSA!E81</f>
        <v>5204.3838900000001</v>
      </c>
      <c r="BL85">
        <f>SSA!F81</f>
        <v>5204.01</v>
      </c>
    </row>
    <row r="86" spans="1:64" x14ac:dyDescent="0.55000000000000004">
      <c r="A86">
        <f>Validation!A82</f>
        <v>1772049000</v>
      </c>
      <c r="B86" t="str">
        <f>Price!B82</f>
        <v>XAUUSD</v>
      </c>
      <c r="C86" t="str">
        <f>Price!C82</f>
        <v>M5</v>
      </c>
      <c r="D86">
        <f>Price!D82</f>
        <v>5204.97</v>
      </c>
      <c r="E86">
        <f>Price!E82</f>
        <v>5204.8599999999997</v>
      </c>
      <c r="F86">
        <f>Price!F82</f>
        <v>5208.32</v>
      </c>
      <c r="G86">
        <f>Price!G82</f>
        <v>5200.63</v>
      </c>
      <c r="H86">
        <f>Price!H82</f>
        <v>616</v>
      </c>
      <c r="I86">
        <f>Diagonals!E82</f>
        <v>0</v>
      </c>
      <c r="J86">
        <f>Diagonals!F82</f>
        <v>0</v>
      </c>
      <c r="K86">
        <f>Diagonals!G82</f>
        <v>0</v>
      </c>
      <c r="L86">
        <f>Diagonals!H82</f>
        <v>0</v>
      </c>
      <c r="M86">
        <f>Diagonals!I82</f>
        <v>0</v>
      </c>
      <c r="N86">
        <f>Diagonals!J82</f>
        <v>0</v>
      </c>
      <c r="O86">
        <f>Diagonals!K82</f>
        <v>5208.32</v>
      </c>
      <c r="P86">
        <f>Diagonals!L82</f>
        <v>0</v>
      </c>
      <c r="Q86">
        <f>Trendlines!E82</f>
        <v>0</v>
      </c>
      <c r="R86">
        <f>Trendlines!F82</f>
        <v>0</v>
      </c>
      <c r="S86">
        <f>Trendlines!G82</f>
        <v>0</v>
      </c>
      <c r="T86">
        <f>Trendlines!H82</f>
        <v>0</v>
      </c>
      <c r="U86">
        <f>Trendlines!I82</f>
        <v>0</v>
      </c>
      <c r="V86">
        <f>Trendlines!J82</f>
        <v>0</v>
      </c>
      <c r="W86">
        <f>Trendlines!K82</f>
        <v>5208.32</v>
      </c>
      <c r="X86">
        <f>Trendlines!L82</f>
        <v>0</v>
      </c>
      <c r="Y86">
        <f>Tema_Hrma_Smma!E82</f>
        <v>5204.38</v>
      </c>
      <c r="Z86">
        <f>Tema_Hrma_Smma!F82</f>
        <v>5201.6400000000003</v>
      </c>
      <c r="AA86">
        <f>Tema_Hrma_Smma!G82</f>
        <v>5199.4399999999996</v>
      </c>
      <c r="AB86">
        <f>ZScore!H82</f>
        <v>1</v>
      </c>
      <c r="AC86">
        <f>ZScore!I82</f>
        <v>1.0442100000000001</v>
      </c>
      <c r="AD86">
        <f>ZScore!J82</f>
        <v>0</v>
      </c>
      <c r="AE86">
        <f>HA!E82</f>
        <v>5203.3</v>
      </c>
      <c r="AF86">
        <f>HA!F82</f>
        <v>5208.32</v>
      </c>
      <c r="AG86">
        <f>HA!G82</f>
        <v>5200.63</v>
      </c>
      <c r="AH86">
        <f>HA!H82</f>
        <v>5204.7</v>
      </c>
      <c r="AI86">
        <f>HA!I82</f>
        <v>1</v>
      </c>
      <c r="AJ86">
        <f>HA!J82</f>
        <v>1.39</v>
      </c>
      <c r="AK86">
        <f>HA!K82</f>
        <v>-0.58860999999999997</v>
      </c>
      <c r="AL86">
        <f>HA!L82</f>
        <v>5</v>
      </c>
      <c r="AM86">
        <f>KC!E82</f>
        <v>5228.7973599999996</v>
      </c>
      <c r="AN86">
        <f>KC!F82</f>
        <v>5223.6593300000004</v>
      </c>
      <c r="AO86">
        <f>KC!G82</f>
        <v>5218.5213100000001</v>
      </c>
      <c r="AP86">
        <f>KC!H82</f>
        <v>5213.38328</v>
      </c>
      <c r="AQ86">
        <f>KC!I82</f>
        <v>5208.2452599999997</v>
      </c>
      <c r="AR86">
        <f>KC!J82</f>
        <v>5203.5481300000001</v>
      </c>
      <c r="AS86">
        <f>KC!K82</f>
        <v>5198.4101000000001</v>
      </c>
      <c r="AT86">
        <f>KC!L82</f>
        <v>5193.2720799999997</v>
      </c>
      <c r="AU86">
        <f>KC!M82</f>
        <v>5188.1340499999997</v>
      </c>
      <c r="AV86">
        <f>KC!N82</f>
        <v>5182.9960300000002</v>
      </c>
      <c r="AW86">
        <f>SR_Levels!E82</f>
        <v>5193.3500000000004</v>
      </c>
      <c r="AX86">
        <f>SR_Levels!F82</f>
        <v>5178.6000000000004</v>
      </c>
      <c r="AY86">
        <f>SR_Levels!G82</f>
        <v>5161.8900000000003</v>
      </c>
      <c r="AZ86">
        <f>SR_Levels!H82</f>
        <v>5135.8500000000004</v>
      </c>
      <c r="BA86">
        <f>SR_Levels!I82</f>
        <v>5205.3100000000004</v>
      </c>
      <c r="BB86">
        <f>SR_Levels!J82</f>
        <v>0</v>
      </c>
      <c r="BC86">
        <f>SR_Levels!K82</f>
        <v>0</v>
      </c>
      <c r="BD86">
        <f>SR_Levels!L82</f>
        <v>0</v>
      </c>
      <c r="BE86">
        <f>ZigZag!E82</f>
        <v>5208.32</v>
      </c>
      <c r="BF86">
        <f>ZigZag!F82</f>
        <v>0</v>
      </c>
      <c r="BG86">
        <f>ZigZag!G82</f>
        <v>5203.38</v>
      </c>
      <c r="BH86">
        <f>Dual_Tema!E82</f>
        <v>5207.6400000000003</v>
      </c>
      <c r="BI86">
        <f>Dual_Tema!F82</f>
        <v>5200.6499999999996</v>
      </c>
      <c r="BJ86">
        <f>Pinbar!E82</f>
        <v>0</v>
      </c>
      <c r="BK86">
        <f>SSA!E82</f>
        <v>5203.7779700000001</v>
      </c>
      <c r="BL86">
        <f>SSA!F82</f>
        <v>5203.8939799999998</v>
      </c>
    </row>
    <row r="87" spans="1:64" x14ac:dyDescent="0.55000000000000004">
      <c r="A87">
        <f>Validation!A83</f>
        <v>1772049300</v>
      </c>
      <c r="B87" t="str">
        <f>Price!B83</f>
        <v>XAUUSD</v>
      </c>
      <c r="C87" t="str">
        <f>Price!C83</f>
        <v>M5</v>
      </c>
      <c r="D87">
        <f>Price!D83</f>
        <v>5204.87</v>
      </c>
      <c r="E87">
        <f>Price!E83</f>
        <v>5205.32</v>
      </c>
      <c r="F87">
        <f>Price!F83</f>
        <v>5207.55</v>
      </c>
      <c r="G87">
        <f>Price!G83</f>
        <v>5203.6000000000004</v>
      </c>
      <c r="H87">
        <f>Price!H83</f>
        <v>593</v>
      </c>
      <c r="I87">
        <f>Diagonals!E83</f>
        <v>0</v>
      </c>
      <c r="J87">
        <f>Diagonals!F83</f>
        <v>0</v>
      </c>
      <c r="K87">
        <f>Diagonals!G83</f>
        <v>0</v>
      </c>
      <c r="L87">
        <f>Diagonals!H83</f>
        <v>0</v>
      </c>
      <c r="M87">
        <f>Diagonals!I83</f>
        <v>0</v>
      </c>
      <c r="N87">
        <f>Diagonals!J83</f>
        <v>0</v>
      </c>
      <c r="O87">
        <f>Diagonals!K83</f>
        <v>0</v>
      </c>
      <c r="P87">
        <f>Diagonals!L83</f>
        <v>0</v>
      </c>
      <c r="Q87">
        <f>Trendlines!E83</f>
        <v>0</v>
      </c>
      <c r="R87">
        <f>Trendlines!F83</f>
        <v>0</v>
      </c>
      <c r="S87">
        <f>Trendlines!G83</f>
        <v>0</v>
      </c>
      <c r="T87">
        <f>Trendlines!H83</f>
        <v>0</v>
      </c>
      <c r="U87">
        <f>Trendlines!I83</f>
        <v>0</v>
      </c>
      <c r="V87">
        <f>Trendlines!J83</f>
        <v>0</v>
      </c>
      <c r="W87">
        <f>Trendlines!K83</f>
        <v>0</v>
      </c>
      <c r="X87">
        <f>Trendlines!L83</f>
        <v>0</v>
      </c>
      <c r="Y87">
        <f>Tema_Hrma_Smma!E83</f>
        <v>5205.22</v>
      </c>
      <c r="Z87">
        <f>Tema_Hrma_Smma!F83</f>
        <v>5202.29</v>
      </c>
      <c r="AA87">
        <f>Tema_Hrma_Smma!G83</f>
        <v>5199.6000000000004</v>
      </c>
      <c r="AB87">
        <f>ZScore!H83</f>
        <v>-1</v>
      </c>
      <c r="AC87">
        <f>ZScore!I83</f>
        <v>0.92610999999999999</v>
      </c>
      <c r="AD87">
        <f>ZScore!J83</f>
        <v>3</v>
      </c>
      <c r="AE87">
        <f>HA!E83</f>
        <v>5204</v>
      </c>
      <c r="AF87">
        <f>HA!F83</f>
        <v>5207.55</v>
      </c>
      <c r="AG87">
        <f>HA!G83</f>
        <v>5203.6000000000004</v>
      </c>
      <c r="AH87">
        <f>HA!H83</f>
        <v>5205.34</v>
      </c>
      <c r="AI87">
        <f>HA!I83</f>
        <v>1</v>
      </c>
      <c r="AJ87">
        <f>HA!J83</f>
        <v>1.34</v>
      </c>
      <c r="AK87">
        <f>HA!K83</f>
        <v>-0.60965000000000003</v>
      </c>
      <c r="AL87">
        <f>HA!L83</f>
        <v>6</v>
      </c>
      <c r="AM87">
        <f>KC!E83</f>
        <v>5228.7737100000004</v>
      </c>
      <c r="AN87">
        <f>KC!F83</f>
        <v>5223.6358700000001</v>
      </c>
      <c r="AO87">
        <f>KC!G83</f>
        <v>5218.4980299999997</v>
      </c>
      <c r="AP87">
        <f>KC!H83</f>
        <v>5213.3601900000003</v>
      </c>
      <c r="AQ87">
        <f>KC!I83</f>
        <v>5208.22235</v>
      </c>
      <c r="AR87">
        <f>KC!J83</f>
        <v>5203.402</v>
      </c>
      <c r="AS87">
        <f>KC!K83</f>
        <v>5198.2641599999997</v>
      </c>
      <c r="AT87">
        <f>KC!L83</f>
        <v>5193.1263300000001</v>
      </c>
      <c r="AU87">
        <f>KC!M83</f>
        <v>5187.9884899999997</v>
      </c>
      <c r="AV87">
        <f>KC!N83</f>
        <v>5182.8506500000003</v>
      </c>
      <c r="AW87">
        <f>SR_Levels!E83</f>
        <v>5193.3500000000004</v>
      </c>
      <c r="AX87">
        <f>SR_Levels!F83</f>
        <v>5178.6000000000004</v>
      </c>
      <c r="AY87">
        <f>SR_Levels!G83</f>
        <v>5161.8900000000003</v>
      </c>
      <c r="AZ87">
        <f>SR_Levels!H83</f>
        <v>5135.8500000000004</v>
      </c>
      <c r="BA87">
        <f>SR_Levels!I83</f>
        <v>5205.3100000000004</v>
      </c>
      <c r="BB87">
        <f>SR_Levels!J83</f>
        <v>0</v>
      </c>
      <c r="BC87">
        <f>SR_Levels!K83</f>
        <v>0</v>
      </c>
      <c r="BD87">
        <f>SR_Levels!L83</f>
        <v>0</v>
      </c>
      <c r="BE87">
        <f>ZigZag!E83</f>
        <v>0</v>
      </c>
      <c r="BF87">
        <f>ZigZag!F83</f>
        <v>0</v>
      </c>
      <c r="BG87">
        <f>ZigZag!G83</f>
        <v>5203.5200000000004</v>
      </c>
      <c r="BH87">
        <f>Dual_Tema!E83</f>
        <v>5207.99</v>
      </c>
      <c r="BI87">
        <f>Dual_Tema!F83</f>
        <v>5202.43</v>
      </c>
      <c r="BJ87">
        <f>Pinbar!E83</f>
        <v>0</v>
      </c>
      <c r="BK87">
        <f>SSA!E83</f>
        <v>5202.5578299999997</v>
      </c>
      <c r="BL87">
        <f>SSA!F83</f>
        <v>5203.2259100000001</v>
      </c>
    </row>
    <row r="88" spans="1:64" x14ac:dyDescent="0.55000000000000004">
      <c r="A88">
        <f>Validation!A84</f>
        <v>1772049600</v>
      </c>
      <c r="B88" t="str">
        <f>Price!B84</f>
        <v>XAUUSD</v>
      </c>
      <c r="C88" t="str">
        <f>Price!C84</f>
        <v>M5</v>
      </c>
      <c r="D88">
        <f>Price!D84</f>
        <v>5201.76</v>
      </c>
      <c r="E88">
        <f>Price!E84</f>
        <v>5204.88</v>
      </c>
      <c r="F88">
        <f>Price!F84</f>
        <v>5205.24</v>
      </c>
      <c r="G88">
        <f>Price!G84</f>
        <v>5196.8100000000004</v>
      </c>
      <c r="H88">
        <f>Price!H84</f>
        <v>675</v>
      </c>
      <c r="I88">
        <f>Diagonals!E84</f>
        <v>0</v>
      </c>
      <c r="J88">
        <f>Diagonals!F84</f>
        <v>0</v>
      </c>
      <c r="K88">
        <f>Diagonals!G84</f>
        <v>0</v>
      </c>
      <c r="L88">
        <f>Diagonals!H84</f>
        <v>0</v>
      </c>
      <c r="M88">
        <f>Diagonals!I84</f>
        <v>0</v>
      </c>
      <c r="N88">
        <f>Diagonals!J84</f>
        <v>0</v>
      </c>
      <c r="O88">
        <f>Diagonals!K84</f>
        <v>0</v>
      </c>
      <c r="P88">
        <f>Diagonals!L84</f>
        <v>0</v>
      </c>
      <c r="Q88">
        <f>Trendlines!E84</f>
        <v>0</v>
      </c>
      <c r="R88">
        <f>Trendlines!F84</f>
        <v>0</v>
      </c>
      <c r="S88">
        <f>Trendlines!G84</f>
        <v>0</v>
      </c>
      <c r="T88">
        <f>Trendlines!H84</f>
        <v>0</v>
      </c>
      <c r="U88">
        <f>Trendlines!I84</f>
        <v>0</v>
      </c>
      <c r="V88">
        <f>Trendlines!J84</f>
        <v>0</v>
      </c>
      <c r="W88">
        <f>Trendlines!K84</f>
        <v>0</v>
      </c>
      <c r="X88">
        <f>Trendlines!L84</f>
        <v>0</v>
      </c>
      <c r="Y88">
        <f>Tema_Hrma_Smma!E84</f>
        <v>5203.72</v>
      </c>
      <c r="Z88">
        <f>Tema_Hrma_Smma!F84</f>
        <v>5202.45</v>
      </c>
      <c r="AA88">
        <f>Tema_Hrma_Smma!G84</f>
        <v>5199.7</v>
      </c>
      <c r="AB88">
        <f>ZScore!H84</f>
        <v>-1</v>
      </c>
      <c r="AC88">
        <f>ZScore!I84</f>
        <v>3.141E-2</v>
      </c>
      <c r="AD88">
        <f>ZScore!J84</f>
        <v>3</v>
      </c>
      <c r="AE88">
        <f>HA!E84</f>
        <v>5204.67</v>
      </c>
      <c r="AF88">
        <f>HA!F84</f>
        <v>5205.24</v>
      </c>
      <c r="AG88">
        <f>HA!G84</f>
        <v>5196.8100000000004</v>
      </c>
      <c r="AH88">
        <f>HA!H84</f>
        <v>5202.17</v>
      </c>
      <c r="AI88">
        <f>HA!I84</f>
        <v>-1</v>
      </c>
      <c r="AJ88">
        <f>HA!J84</f>
        <v>2.4900000000000002</v>
      </c>
      <c r="AK88">
        <f>HA!K84</f>
        <v>-0.18267</v>
      </c>
      <c r="AL88">
        <f>HA!L84</f>
        <v>-1</v>
      </c>
      <c r="AM88">
        <f>KC!E84</f>
        <v>5228.7981099999997</v>
      </c>
      <c r="AN88">
        <f>KC!F84</f>
        <v>5223.6401500000002</v>
      </c>
      <c r="AO88">
        <f>KC!G84</f>
        <v>5218.48218</v>
      </c>
      <c r="AP88">
        <f>KC!H84</f>
        <v>5213.3242200000004</v>
      </c>
      <c r="AQ88">
        <f>KC!I84</f>
        <v>5208.16626</v>
      </c>
      <c r="AR88">
        <f>KC!J84</f>
        <v>5203.1685600000001</v>
      </c>
      <c r="AS88">
        <f>KC!K84</f>
        <v>5198.0105999999996</v>
      </c>
      <c r="AT88">
        <f>KC!L84</f>
        <v>5192.8526400000001</v>
      </c>
      <c r="AU88">
        <f>KC!M84</f>
        <v>5187.6946799999996</v>
      </c>
      <c r="AV88">
        <f>KC!N84</f>
        <v>5182.5367100000003</v>
      </c>
      <c r="AW88">
        <f>SR_Levels!E84</f>
        <v>5193.3500000000004</v>
      </c>
      <c r="AX88">
        <f>SR_Levels!F84</f>
        <v>5178.6000000000004</v>
      </c>
      <c r="AY88">
        <f>SR_Levels!G84</f>
        <v>5161.8900000000003</v>
      </c>
      <c r="AZ88">
        <f>SR_Levels!H84</f>
        <v>5135.8500000000004</v>
      </c>
      <c r="BA88">
        <f>SR_Levels!I84</f>
        <v>5205.3100000000004</v>
      </c>
      <c r="BB88">
        <f>SR_Levels!J84</f>
        <v>0</v>
      </c>
      <c r="BC88">
        <f>SR_Levels!K84</f>
        <v>0</v>
      </c>
      <c r="BD88">
        <f>SR_Levels!L84</f>
        <v>0</v>
      </c>
      <c r="BE88">
        <f>ZigZag!E84</f>
        <v>0</v>
      </c>
      <c r="BF88">
        <f>ZigZag!F84</f>
        <v>0</v>
      </c>
      <c r="BG88">
        <f>ZigZag!G84</f>
        <v>5203.3599999999997</v>
      </c>
      <c r="BH88">
        <f>Dual_Tema!E84</f>
        <v>5207.03</v>
      </c>
      <c r="BI88">
        <f>Dual_Tema!F84</f>
        <v>5200.2</v>
      </c>
      <c r="BJ88">
        <f>Pinbar!E84</f>
        <v>0</v>
      </c>
      <c r="BK88">
        <f>SSA!E84</f>
        <v>5200.7848199999999</v>
      </c>
      <c r="BL88">
        <f>SSA!F84</f>
        <v>5202.0053600000001</v>
      </c>
    </row>
    <row r="89" spans="1:64" x14ac:dyDescent="0.55000000000000004">
      <c r="A89">
        <f>Validation!A85</f>
        <v>1772049900</v>
      </c>
      <c r="B89" t="str">
        <f>Price!B85</f>
        <v>XAUUSD</v>
      </c>
      <c r="C89" t="str">
        <f>Price!C85</f>
        <v>M5</v>
      </c>
      <c r="D89">
        <f>Price!D85</f>
        <v>5202.46</v>
      </c>
      <c r="E89">
        <f>Price!E85</f>
        <v>5201.76</v>
      </c>
      <c r="F89">
        <f>Price!F85</f>
        <v>5205.8100000000004</v>
      </c>
      <c r="G89">
        <f>Price!G85</f>
        <v>5200.96</v>
      </c>
      <c r="H89">
        <f>Price!H85</f>
        <v>611</v>
      </c>
      <c r="I89">
        <f>Diagonals!E85</f>
        <v>0</v>
      </c>
      <c r="J89">
        <f>Diagonals!F85</f>
        <v>0</v>
      </c>
      <c r="K89">
        <f>Diagonals!G85</f>
        <v>0</v>
      </c>
      <c r="L89">
        <f>Diagonals!H85</f>
        <v>0</v>
      </c>
      <c r="M89">
        <f>Diagonals!I85</f>
        <v>0</v>
      </c>
      <c r="N89">
        <f>Diagonals!J85</f>
        <v>0</v>
      </c>
      <c r="O89">
        <f>Diagonals!K85</f>
        <v>0</v>
      </c>
      <c r="P89">
        <f>Diagonals!L85</f>
        <v>0</v>
      </c>
      <c r="Q89">
        <f>Trendlines!E85</f>
        <v>0</v>
      </c>
      <c r="R89">
        <f>Trendlines!F85</f>
        <v>0</v>
      </c>
      <c r="S89">
        <f>Trendlines!G85</f>
        <v>0</v>
      </c>
      <c r="T89">
        <f>Trendlines!H85</f>
        <v>0</v>
      </c>
      <c r="U89">
        <f>Trendlines!I85</f>
        <v>0</v>
      </c>
      <c r="V89">
        <f>Trendlines!J85</f>
        <v>0</v>
      </c>
      <c r="W89">
        <f>Trendlines!K85</f>
        <v>0</v>
      </c>
      <c r="X89">
        <f>Trendlines!L85</f>
        <v>0</v>
      </c>
      <c r="Y89">
        <f>Tema_Hrma_Smma!E85</f>
        <v>5203.6000000000004</v>
      </c>
      <c r="Z89">
        <f>Tema_Hrma_Smma!F85</f>
        <v>5202.57</v>
      </c>
      <c r="AA89">
        <f>Tema_Hrma_Smma!G85</f>
        <v>5199.7700000000004</v>
      </c>
      <c r="AB89">
        <f>ZScore!H85</f>
        <v>1</v>
      </c>
      <c r="AC89">
        <f>ZScore!I85</f>
        <v>0.83992</v>
      </c>
      <c r="AD89">
        <f>ZScore!J85</f>
        <v>0</v>
      </c>
      <c r="AE89">
        <f>HA!E85</f>
        <v>5203.42</v>
      </c>
      <c r="AF89">
        <f>HA!F85</f>
        <v>5205.8100000000004</v>
      </c>
      <c r="AG89">
        <f>HA!G85</f>
        <v>5200.96</v>
      </c>
      <c r="AH89">
        <f>HA!H85</f>
        <v>5202.75</v>
      </c>
      <c r="AI89">
        <f>HA!I85</f>
        <v>-1</v>
      </c>
      <c r="AJ89">
        <f>HA!J85</f>
        <v>0.67</v>
      </c>
      <c r="AK89">
        <f>HA!K85</f>
        <v>-0.84987999999999997</v>
      </c>
      <c r="AL89">
        <f>HA!L85</f>
        <v>-2</v>
      </c>
      <c r="AM89">
        <f>KC!E85</f>
        <v>5228.7778699999999</v>
      </c>
      <c r="AN89">
        <f>KC!F85</f>
        <v>5223.6088600000003</v>
      </c>
      <c r="AO89">
        <f>KC!G85</f>
        <v>5218.4398499999998</v>
      </c>
      <c r="AP89">
        <f>KC!H85</f>
        <v>5213.2708400000001</v>
      </c>
      <c r="AQ89">
        <f>KC!I85</f>
        <v>5208.1018299999996</v>
      </c>
      <c r="AR89">
        <f>KC!J85</f>
        <v>5202.9839700000002</v>
      </c>
      <c r="AS89">
        <f>KC!K85</f>
        <v>5197.8149599999997</v>
      </c>
      <c r="AT89">
        <f>KC!L85</f>
        <v>5192.6459500000001</v>
      </c>
      <c r="AU89">
        <f>KC!M85</f>
        <v>5187.4769299999998</v>
      </c>
      <c r="AV89">
        <f>KC!N85</f>
        <v>5182.3079200000002</v>
      </c>
      <c r="AW89">
        <f>SR_Levels!E85</f>
        <v>5193.3500000000004</v>
      </c>
      <c r="AX89">
        <f>SR_Levels!F85</f>
        <v>5178.6000000000004</v>
      </c>
      <c r="AY89">
        <f>SR_Levels!G85</f>
        <v>5161.8900000000003</v>
      </c>
      <c r="AZ89">
        <f>SR_Levels!H85</f>
        <v>5135.8500000000004</v>
      </c>
      <c r="BA89">
        <f>SR_Levels!I85</f>
        <v>5205.3100000000004</v>
      </c>
      <c r="BB89">
        <f>SR_Levels!J85</f>
        <v>0</v>
      </c>
      <c r="BC89">
        <f>SR_Levels!K85</f>
        <v>0</v>
      </c>
      <c r="BD89">
        <f>SR_Levels!L85</f>
        <v>0</v>
      </c>
      <c r="BE89">
        <f>ZigZag!E85</f>
        <v>0</v>
      </c>
      <c r="BF89">
        <f>ZigZag!F85</f>
        <v>0</v>
      </c>
      <c r="BG89">
        <f>ZigZag!G85</f>
        <v>5203.34</v>
      </c>
      <c r="BH89">
        <f>Dual_Tema!E85</f>
        <v>5206.6400000000003</v>
      </c>
      <c r="BI89">
        <f>Dual_Tema!F85</f>
        <v>5200.75</v>
      </c>
      <c r="BJ89">
        <f>Pinbar!E85</f>
        <v>0</v>
      </c>
      <c r="BK89">
        <f>SSA!E85</f>
        <v>5198.6184300000004</v>
      </c>
      <c r="BL89">
        <f>SSA!F85</f>
        <v>5200.3118999999997</v>
      </c>
    </row>
    <row r="90" spans="1:64" x14ac:dyDescent="0.55000000000000004">
      <c r="A90">
        <f>Validation!A86</f>
        <v>1772050200</v>
      </c>
      <c r="B90" t="str">
        <f>Price!B86</f>
        <v>XAUUSD</v>
      </c>
      <c r="C90" t="str">
        <f>Price!C86</f>
        <v>M5</v>
      </c>
      <c r="D90">
        <f>Price!D86</f>
        <v>5195.2700000000004</v>
      </c>
      <c r="E90">
        <f>Price!E86</f>
        <v>5202.46</v>
      </c>
      <c r="F90">
        <f>Price!F86</f>
        <v>5206.05</v>
      </c>
      <c r="G90">
        <f>Price!G86</f>
        <v>5195.1899999999996</v>
      </c>
      <c r="H90">
        <f>Price!H86</f>
        <v>537</v>
      </c>
      <c r="I90">
        <f>Diagonals!E86</f>
        <v>0</v>
      </c>
      <c r="J90">
        <f>Diagonals!F86</f>
        <v>0</v>
      </c>
      <c r="K90">
        <f>Diagonals!G86</f>
        <v>0</v>
      </c>
      <c r="L90">
        <f>Diagonals!H86</f>
        <v>0</v>
      </c>
      <c r="M90">
        <f>Diagonals!I86</f>
        <v>0</v>
      </c>
      <c r="N90">
        <f>Diagonals!J86</f>
        <v>0</v>
      </c>
      <c r="O90">
        <f>Diagonals!K86</f>
        <v>0</v>
      </c>
      <c r="P90">
        <f>Diagonals!L86</f>
        <v>0</v>
      </c>
      <c r="Q90">
        <f>Trendlines!E86</f>
        <v>0</v>
      </c>
      <c r="R90">
        <f>Trendlines!F86</f>
        <v>0</v>
      </c>
      <c r="S90">
        <f>Trendlines!G86</f>
        <v>0</v>
      </c>
      <c r="T90">
        <f>Trendlines!H86</f>
        <v>0</v>
      </c>
      <c r="U90">
        <f>Trendlines!I86</f>
        <v>0</v>
      </c>
      <c r="V90">
        <f>Trendlines!J86</f>
        <v>0</v>
      </c>
      <c r="W90">
        <f>Trendlines!K86</f>
        <v>0</v>
      </c>
      <c r="X90">
        <f>Trendlines!L86</f>
        <v>0</v>
      </c>
      <c r="Y90">
        <f>Tema_Hrma_Smma!E86</f>
        <v>5201.42</v>
      </c>
      <c r="Z90">
        <f>Tema_Hrma_Smma!F86</f>
        <v>5202.1899999999996</v>
      </c>
      <c r="AA90">
        <f>Tema_Hrma_Smma!G86</f>
        <v>5199.8</v>
      </c>
      <c r="AB90">
        <f>ZScore!H86</f>
        <v>-1</v>
      </c>
      <c r="AC90">
        <f>ZScore!I86</f>
        <v>1.32894</v>
      </c>
      <c r="AD90">
        <f>ZScore!J86</f>
        <v>3</v>
      </c>
      <c r="AE90">
        <f>HA!E86</f>
        <v>5203.08</v>
      </c>
      <c r="AF90">
        <f>HA!F86</f>
        <v>5206.05</v>
      </c>
      <c r="AG90">
        <f>HA!G86</f>
        <v>5195.1899999999996</v>
      </c>
      <c r="AH90">
        <f>HA!H86</f>
        <v>5199.74</v>
      </c>
      <c r="AI90">
        <f>HA!I86</f>
        <v>-1</v>
      </c>
      <c r="AJ90">
        <f>HA!J86</f>
        <v>3.34</v>
      </c>
      <c r="AK90">
        <f>HA!K86</f>
        <v>0.13402</v>
      </c>
      <c r="AL90">
        <f>HA!L86</f>
        <v>-3</v>
      </c>
      <c r="AM90">
        <f>KC!E86</f>
        <v>5228.8865699999997</v>
      </c>
      <c r="AN90">
        <f>KC!F86</f>
        <v>5223.6744699999999</v>
      </c>
      <c r="AO90">
        <f>KC!G86</f>
        <v>5218.4623700000002</v>
      </c>
      <c r="AP90">
        <f>KC!H86</f>
        <v>5213.2502699999995</v>
      </c>
      <c r="AQ90">
        <f>KC!I86</f>
        <v>5208.0381699999998</v>
      </c>
      <c r="AR90">
        <f>KC!J86</f>
        <v>5202.6891699999996</v>
      </c>
      <c r="AS90">
        <f>KC!K86</f>
        <v>5197.4770699999999</v>
      </c>
      <c r="AT90">
        <f>KC!L86</f>
        <v>5192.2649700000002</v>
      </c>
      <c r="AU90">
        <f>KC!M86</f>
        <v>5187.0528700000004</v>
      </c>
      <c r="AV90">
        <f>KC!N86</f>
        <v>5181.8407699999998</v>
      </c>
      <c r="AW90">
        <f>SR_Levels!E86</f>
        <v>5193.3500000000004</v>
      </c>
      <c r="AX90">
        <f>SR_Levels!F86</f>
        <v>5178.6000000000004</v>
      </c>
      <c r="AY90">
        <f>SR_Levels!G86</f>
        <v>5161.8900000000003</v>
      </c>
      <c r="AZ90">
        <f>SR_Levels!H86</f>
        <v>5135.8500000000004</v>
      </c>
      <c r="BA90">
        <f>SR_Levels!I86</f>
        <v>5205.3100000000004</v>
      </c>
      <c r="BB90">
        <f>SR_Levels!J86</f>
        <v>0</v>
      </c>
      <c r="BC90">
        <f>SR_Levels!K86</f>
        <v>0</v>
      </c>
      <c r="BD90">
        <f>SR_Levels!L86</f>
        <v>0</v>
      </c>
      <c r="BE90">
        <f>ZigZag!E86</f>
        <v>0</v>
      </c>
      <c r="BF90">
        <f>ZigZag!F86</f>
        <v>0</v>
      </c>
      <c r="BG90">
        <f>ZigZag!G86</f>
        <v>5203.0200000000004</v>
      </c>
      <c r="BH90">
        <f>Dual_Tema!E86</f>
        <v>5206.49</v>
      </c>
      <c r="BI90">
        <f>Dual_Tema!F86</f>
        <v>5198.26</v>
      </c>
      <c r="BJ90">
        <f>Pinbar!E86</f>
        <v>0</v>
      </c>
      <c r="BK90">
        <f>SSA!E86</f>
        <v>5196.0899300000001</v>
      </c>
      <c r="BL90">
        <f>SSA!F86</f>
        <v>5198.2009099999996</v>
      </c>
    </row>
    <row r="91" spans="1:64" x14ac:dyDescent="0.55000000000000004">
      <c r="A91">
        <f>Validation!A87</f>
        <v>1772050500</v>
      </c>
      <c r="B91" t="str">
        <f>Price!B87</f>
        <v>XAUUSD</v>
      </c>
      <c r="C91" t="str">
        <f>Price!C87</f>
        <v>M5</v>
      </c>
      <c r="D91">
        <f>Price!D87</f>
        <v>5184.8</v>
      </c>
      <c r="E91">
        <f>Price!E87</f>
        <v>5195.5</v>
      </c>
      <c r="F91">
        <f>Price!F87</f>
        <v>5196.3500000000004</v>
      </c>
      <c r="G91">
        <f>Price!G87</f>
        <v>5183.51</v>
      </c>
      <c r="H91">
        <f>Price!H87</f>
        <v>706</v>
      </c>
      <c r="I91">
        <f>Diagonals!E87</f>
        <v>0</v>
      </c>
      <c r="J91">
        <f>Diagonals!F87</f>
        <v>0</v>
      </c>
      <c r="K91">
        <f>Diagonals!G87</f>
        <v>0</v>
      </c>
      <c r="L91">
        <f>Diagonals!H87</f>
        <v>0</v>
      </c>
      <c r="M91">
        <f>Diagonals!I87</f>
        <v>0</v>
      </c>
      <c r="N91">
        <f>Diagonals!J87</f>
        <v>0</v>
      </c>
      <c r="O91">
        <f>Diagonals!K87</f>
        <v>0</v>
      </c>
      <c r="P91">
        <f>Diagonals!L87</f>
        <v>0</v>
      </c>
      <c r="Q91">
        <f>Trendlines!E87</f>
        <v>0</v>
      </c>
      <c r="R91">
        <f>Trendlines!F87</f>
        <v>0</v>
      </c>
      <c r="S91">
        <f>Trendlines!G87</f>
        <v>0</v>
      </c>
      <c r="T91">
        <f>Trendlines!H87</f>
        <v>0</v>
      </c>
      <c r="U91">
        <f>Trendlines!I87</f>
        <v>0</v>
      </c>
      <c r="V91">
        <f>Trendlines!J87</f>
        <v>0</v>
      </c>
      <c r="W91">
        <f>Trendlines!K87</f>
        <v>0</v>
      </c>
      <c r="X91">
        <f>Trendlines!L87</f>
        <v>0</v>
      </c>
      <c r="Y91">
        <f>Tema_Hrma_Smma!E87</f>
        <v>5194.8599999999997</v>
      </c>
      <c r="Z91">
        <f>Tema_Hrma_Smma!F87</f>
        <v>5200.41</v>
      </c>
      <c r="AA91">
        <f>Tema_Hrma_Smma!G87</f>
        <v>5199.63</v>
      </c>
      <c r="AB91">
        <f>ZScore!H87</f>
        <v>-1</v>
      </c>
      <c r="AC91">
        <f>ZScore!I87</f>
        <v>2.4877400000000001</v>
      </c>
      <c r="AD91">
        <f>ZScore!J87</f>
        <v>4</v>
      </c>
      <c r="AE91">
        <f>HA!E87</f>
        <v>5201.41</v>
      </c>
      <c r="AF91">
        <f>HA!F87</f>
        <v>5201.41</v>
      </c>
      <c r="AG91">
        <f>HA!G87</f>
        <v>5183.51</v>
      </c>
      <c r="AH91">
        <f>HA!H87</f>
        <v>5190.04</v>
      </c>
      <c r="AI91">
        <f>HA!I87</f>
        <v>-1</v>
      </c>
      <c r="AJ91">
        <f>HA!J87</f>
        <v>11.37</v>
      </c>
      <c r="AK91">
        <f>HA!K87</f>
        <v>3.0346299999999999</v>
      </c>
      <c r="AL91">
        <f>HA!L87</f>
        <v>-4</v>
      </c>
      <c r="AM91">
        <f>KC!E87</f>
        <v>5228.78881</v>
      </c>
      <c r="AN91">
        <f>KC!F87</f>
        <v>5223.5236199999999</v>
      </c>
      <c r="AO91">
        <f>KC!G87</f>
        <v>5218.2584399999996</v>
      </c>
      <c r="AP91">
        <f>KC!H87</f>
        <v>5212.9932500000004</v>
      </c>
      <c r="AQ91">
        <f>KC!I87</f>
        <v>5207.7280700000001</v>
      </c>
      <c r="AR91">
        <f>KC!J87</f>
        <v>5202.0247399999998</v>
      </c>
      <c r="AS91">
        <f>KC!K87</f>
        <v>5196.7595499999998</v>
      </c>
      <c r="AT91">
        <f>KC!L87</f>
        <v>5191.4943700000003</v>
      </c>
      <c r="AU91">
        <f>KC!M87</f>
        <v>5186.2291800000003</v>
      </c>
      <c r="AV91">
        <f>KC!N87</f>
        <v>5180.9639999999999</v>
      </c>
      <c r="AW91">
        <f>SR_Levels!E87</f>
        <v>5178.6000000000004</v>
      </c>
      <c r="AX91">
        <f>SR_Levels!F87</f>
        <v>5161.8900000000003</v>
      </c>
      <c r="AY91">
        <f>SR_Levels!G87</f>
        <v>5135.8500000000004</v>
      </c>
      <c r="AZ91">
        <f>SR_Levels!H87</f>
        <v>0</v>
      </c>
      <c r="BA91">
        <f>SR_Levels!I87</f>
        <v>5193.3500000000004</v>
      </c>
      <c r="BB91">
        <f>SR_Levels!J87</f>
        <v>5205.3100000000004</v>
      </c>
      <c r="BC91">
        <f>SR_Levels!K87</f>
        <v>0</v>
      </c>
      <c r="BD91">
        <f>SR_Levels!L87</f>
        <v>0</v>
      </c>
      <c r="BE91">
        <f>ZigZag!E87</f>
        <v>0</v>
      </c>
      <c r="BF91">
        <f>ZigZag!F87</f>
        <v>0</v>
      </c>
      <c r="BG91">
        <f>ZigZag!G87</f>
        <v>5201.96</v>
      </c>
      <c r="BH91">
        <f>Dual_Tema!E87</f>
        <v>5201.63</v>
      </c>
      <c r="BI91">
        <f>Dual_Tema!F87</f>
        <v>5190.97</v>
      </c>
      <c r="BJ91">
        <f>Pinbar!E87</f>
        <v>0</v>
      </c>
      <c r="BK91">
        <f>SSA!E87</f>
        <v>5193.4003400000001</v>
      </c>
      <c r="BL91">
        <f>SSA!F87</f>
        <v>5195.80062</v>
      </c>
    </row>
    <row r="92" spans="1:64" x14ac:dyDescent="0.55000000000000004">
      <c r="A92">
        <f>Validation!A88</f>
        <v>1772050800</v>
      </c>
      <c r="B92" t="str">
        <f>Price!B88</f>
        <v>XAUUSD</v>
      </c>
      <c r="C92" t="str">
        <f>Price!C88</f>
        <v>M5</v>
      </c>
      <c r="D92">
        <f>Price!D88</f>
        <v>5189</v>
      </c>
      <c r="E92">
        <f>Price!E88</f>
        <v>5184.83</v>
      </c>
      <c r="F92">
        <f>Price!F88</f>
        <v>5189.0200000000004</v>
      </c>
      <c r="G92">
        <f>Price!G88</f>
        <v>5183.2700000000004</v>
      </c>
      <c r="H92">
        <f>Price!H88</f>
        <v>584</v>
      </c>
      <c r="I92">
        <f>Diagonals!E88</f>
        <v>0</v>
      </c>
      <c r="J92">
        <f>Diagonals!F88</f>
        <v>0</v>
      </c>
      <c r="K92">
        <f>Diagonals!G88</f>
        <v>0</v>
      </c>
      <c r="L92">
        <f>Diagonals!H88</f>
        <v>0</v>
      </c>
      <c r="M92">
        <f>Diagonals!I88</f>
        <v>0</v>
      </c>
      <c r="N92">
        <f>Diagonals!J88</f>
        <v>0</v>
      </c>
      <c r="O92">
        <f>Diagonals!K88</f>
        <v>0</v>
      </c>
      <c r="P92">
        <f>Diagonals!L88</f>
        <v>0</v>
      </c>
      <c r="Q92">
        <f>Trendlines!E88</f>
        <v>0</v>
      </c>
      <c r="R92">
        <f>Trendlines!F88</f>
        <v>0</v>
      </c>
      <c r="S92">
        <f>Trendlines!G88</f>
        <v>0</v>
      </c>
      <c r="T92">
        <f>Trendlines!H88</f>
        <v>0</v>
      </c>
      <c r="U92">
        <f>Trendlines!I88</f>
        <v>0</v>
      </c>
      <c r="V92">
        <f>Trendlines!J88</f>
        <v>0</v>
      </c>
      <c r="W92">
        <f>Trendlines!K88</f>
        <v>0</v>
      </c>
      <c r="X92">
        <f>Trendlines!L88</f>
        <v>0</v>
      </c>
      <c r="Y92">
        <f>Tema_Hrma_Smma!E88</f>
        <v>5190.2</v>
      </c>
      <c r="Z92">
        <f>Tema_Hrma_Smma!F88</f>
        <v>5198</v>
      </c>
      <c r="AA92">
        <f>Tema_Hrma_Smma!G88</f>
        <v>5199.3</v>
      </c>
      <c r="AB92">
        <f>ZScore!H88</f>
        <v>1</v>
      </c>
      <c r="AC92">
        <f>ZScore!I88</f>
        <v>0.31541000000000002</v>
      </c>
      <c r="AD92">
        <f>ZScore!J88</f>
        <v>0</v>
      </c>
      <c r="AE92">
        <f>HA!E88</f>
        <v>5195.7299999999996</v>
      </c>
      <c r="AF92">
        <f>HA!F88</f>
        <v>5195.7299999999996</v>
      </c>
      <c r="AG92">
        <f>HA!G88</f>
        <v>5183.2700000000004</v>
      </c>
      <c r="AH92">
        <f>HA!H88</f>
        <v>5186.53</v>
      </c>
      <c r="AI92">
        <f>HA!I88</f>
        <v>-1</v>
      </c>
      <c r="AJ92">
        <f>HA!J88</f>
        <v>9.1999999999999993</v>
      </c>
      <c r="AK92">
        <f>HA!K88</f>
        <v>2.2243400000000002</v>
      </c>
      <c r="AL92">
        <f>HA!L88</f>
        <v>-5</v>
      </c>
      <c r="AM92">
        <f>KC!E88</f>
        <v>5228.1804199999997</v>
      </c>
      <c r="AN92">
        <f>KC!F88</f>
        <v>5222.9014699999998</v>
      </c>
      <c r="AO92">
        <f>KC!G88</f>
        <v>5217.6225199999999</v>
      </c>
      <c r="AP92">
        <f>KC!H88</f>
        <v>5212.34357</v>
      </c>
      <c r="AQ92">
        <f>KC!I88</f>
        <v>5207.0646200000001</v>
      </c>
      <c r="AR92">
        <f>KC!J88</f>
        <v>5201.1092099999996</v>
      </c>
      <c r="AS92">
        <f>KC!K88</f>
        <v>5195.8302599999997</v>
      </c>
      <c r="AT92">
        <f>KC!L88</f>
        <v>5190.5513099999998</v>
      </c>
      <c r="AU92">
        <f>KC!M88</f>
        <v>5185.2723599999999</v>
      </c>
      <c r="AV92">
        <f>KC!N88</f>
        <v>5179.99341</v>
      </c>
      <c r="AW92">
        <f>SR_Levels!E88</f>
        <v>5178.6000000000004</v>
      </c>
      <c r="AX92">
        <f>SR_Levels!F88</f>
        <v>5161.8900000000003</v>
      </c>
      <c r="AY92">
        <f>SR_Levels!G88</f>
        <v>5135.8500000000004</v>
      </c>
      <c r="AZ92">
        <f>SR_Levels!H88</f>
        <v>0</v>
      </c>
      <c r="BA92">
        <f>SR_Levels!I88</f>
        <v>5193.3500000000004</v>
      </c>
      <c r="BB92">
        <f>SR_Levels!J88</f>
        <v>5205.3100000000004</v>
      </c>
      <c r="BC92">
        <f>SR_Levels!K88</f>
        <v>0</v>
      </c>
      <c r="BD92">
        <f>SR_Levels!L88</f>
        <v>0</v>
      </c>
      <c r="BE92">
        <f>ZigZag!E88</f>
        <v>0</v>
      </c>
      <c r="BF92">
        <f>ZigZag!F88</f>
        <v>0</v>
      </c>
      <c r="BG92">
        <f>ZigZag!G88</f>
        <v>5200.8999999999996</v>
      </c>
      <c r="BH92">
        <f>Dual_Tema!E88</f>
        <v>5194.99</v>
      </c>
      <c r="BI92">
        <f>Dual_Tema!F88</f>
        <v>5186.28</v>
      </c>
      <c r="BJ92">
        <f>Pinbar!E88</f>
        <v>0</v>
      </c>
      <c r="BK92">
        <f>SSA!E88</f>
        <v>5190.7657200000003</v>
      </c>
      <c r="BL92">
        <f>SSA!F88</f>
        <v>5193.2831699999997</v>
      </c>
    </row>
    <row r="93" spans="1:64" x14ac:dyDescent="0.55000000000000004">
      <c r="A93">
        <f>Validation!A89</f>
        <v>1772051100</v>
      </c>
      <c r="B93" t="str">
        <f>Price!B89</f>
        <v>XAUUSD</v>
      </c>
      <c r="C93" t="str">
        <f>Price!C89</f>
        <v>M5</v>
      </c>
      <c r="D93">
        <f>Price!D89</f>
        <v>5186.1099999999997</v>
      </c>
      <c r="E93">
        <f>Price!E89</f>
        <v>5189.32</v>
      </c>
      <c r="F93">
        <f>Price!F89</f>
        <v>5193.3500000000004</v>
      </c>
      <c r="G93">
        <f>Price!G89</f>
        <v>5185.75</v>
      </c>
      <c r="H93">
        <f>Price!H89</f>
        <v>567</v>
      </c>
      <c r="I93">
        <f>Diagonals!E89</f>
        <v>0</v>
      </c>
      <c r="J93">
        <f>Diagonals!F89</f>
        <v>0</v>
      </c>
      <c r="K93">
        <f>Diagonals!G89</f>
        <v>0</v>
      </c>
      <c r="L93">
        <f>Diagonals!H89</f>
        <v>0</v>
      </c>
      <c r="M93">
        <f>Diagonals!I89</f>
        <v>0</v>
      </c>
      <c r="N93">
        <f>Diagonals!J89</f>
        <v>0</v>
      </c>
      <c r="O93">
        <f>Diagonals!K89</f>
        <v>0</v>
      </c>
      <c r="P93">
        <f>Diagonals!L89</f>
        <v>0</v>
      </c>
      <c r="Q93">
        <f>Trendlines!E89</f>
        <v>0</v>
      </c>
      <c r="R93">
        <f>Trendlines!F89</f>
        <v>0</v>
      </c>
      <c r="S93">
        <f>Trendlines!G89</f>
        <v>0</v>
      </c>
      <c r="T93">
        <f>Trendlines!H89</f>
        <v>0</v>
      </c>
      <c r="U93">
        <f>Trendlines!I89</f>
        <v>0</v>
      </c>
      <c r="V93">
        <f>Trendlines!J89</f>
        <v>0</v>
      </c>
      <c r="W93">
        <f>Trendlines!K89</f>
        <v>0</v>
      </c>
      <c r="X93">
        <f>Trendlines!L89</f>
        <v>0</v>
      </c>
      <c r="Y93">
        <f>Tema_Hrma_Smma!E89</f>
        <v>5188.04</v>
      </c>
      <c r="Z93">
        <f>Tema_Hrma_Smma!F89</f>
        <v>5195.67</v>
      </c>
      <c r="AA93">
        <f>Tema_Hrma_Smma!G89</f>
        <v>5198.9799999999996</v>
      </c>
      <c r="AB93">
        <f>ZScore!H89</f>
        <v>-1</v>
      </c>
      <c r="AC93">
        <f>ZScore!I89</f>
        <v>4.4000000000000002E-4</v>
      </c>
      <c r="AD93">
        <f>ZScore!J89</f>
        <v>3</v>
      </c>
      <c r="AE93">
        <f>HA!E89</f>
        <v>5191.13</v>
      </c>
      <c r="AF93">
        <f>HA!F89</f>
        <v>5193.3500000000004</v>
      </c>
      <c r="AG93">
        <f>HA!G89</f>
        <v>5185.75</v>
      </c>
      <c r="AH93">
        <f>HA!H89</f>
        <v>5188.63</v>
      </c>
      <c r="AI93">
        <f>HA!I89</f>
        <v>-1</v>
      </c>
      <c r="AJ93">
        <f>HA!J89</f>
        <v>2.5</v>
      </c>
      <c r="AK93">
        <f>HA!K89</f>
        <v>-0.19025</v>
      </c>
      <c r="AL93">
        <f>HA!L89</f>
        <v>-6</v>
      </c>
      <c r="AM93">
        <f>KC!E89</f>
        <v>5227.50245</v>
      </c>
      <c r="AN93">
        <f>KC!F89</f>
        <v>5222.1963299999998</v>
      </c>
      <c r="AO93">
        <f>KC!G89</f>
        <v>5216.8902200000002</v>
      </c>
      <c r="AP93">
        <f>KC!H89</f>
        <v>5211.5841099999998</v>
      </c>
      <c r="AQ93">
        <f>KC!I89</f>
        <v>5206.2780000000002</v>
      </c>
      <c r="AR93">
        <f>KC!J89</f>
        <v>5200.0998799999998</v>
      </c>
      <c r="AS93">
        <f>KC!K89</f>
        <v>5194.7937700000002</v>
      </c>
      <c r="AT93">
        <f>KC!L89</f>
        <v>5189.4876599999998</v>
      </c>
      <c r="AU93">
        <f>KC!M89</f>
        <v>5184.1815500000002</v>
      </c>
      <c r="AV93">
        <f>KC!N89</f>
        <v>5178.8754300000001</v>
      </c>
      <c r="AW93">
        <f>SR_Levels!E89</f>
        <v>5178.6000000000004</v>
      </c>
      <c r="AX93">
        <f>SR_Levels!F89</f>
        <v>5161.8900000000003</v>
      </c>
      <c r="AY93">
        <f>SR_Levels!G89</f>
        <v>5135.8500000000004</v>
      </c>
      <c r="AZ93">
        <f>SR_Levels!H89</f>
        <v>0</v>
      </c>
      <c r="BA93">
        <f>SR_Levels!I89</f>
        <v>5193.3500000000004</v>
      </c>
      <c r="BB93">
        <f>SR_Levels!J89</f>
        <v>5205.3100000000004</v>
      </c>
      <c r="BC93">
        <f>SR_Levels!K89</f>
        <v>0</v>
      </c>
      <c r="BD93">
        <f>SR_Levels!L89</f>
        <v>0</v>
      </c>
      <c r="BE93">
        <f>ZigZag!E89</f>
        <v>0</v>
      </c>
      <c r="BF93">
        <f>ZigZag!F89</f>
        <v>0</v>
      </c>
      <c r="BG93">
        <f>ZigZag!G89</f>
        <v>5200.01</v>
      </c>
      <c r="BH93">
        <f>Dual_Tema!E89</f>
        <v>5192.99</v>
      </c>
      <c r="BI93">
        <f>Dual_Tema!F89</f>
        <v>5184.6899999999996</v>
      </c>
      <c r="BJ93">
        <f>Pinbar!E89</f>
        <v>0</v>
      </c>
      <c r="BK93">
        <f>SSA!E89</f>
        <v>5187.9149600000001</v>
      </c>
      <c r="BL93">
        <f>SSA!F89</f>
        <v>5190.5990599999996</v>
      </c>
    </row>
    <row r="94" spans="1:64" x14ac:dyDescent="0.55000000000000004">
      <c r="A94">
        <f>Validation!A90</f>
        <v>1772051400</v>
      </c>
      <c r="B94" t="str">
        <f>Price!B90</f>
        <v>XAUUSD</v>
      </c>
      <c r="C94" t="str">
        <f>Price!C90</f>
        <v>M5</v>
      </c>
      <c r="D94">
        <f>Price!D90</f>
        <v>5188.12</v>
      </c>
      <c r="E94">
        <f>Price!E90</f>
        <v>5186.71</v>
      </c>
      <c r="F94">
        <f>Price!F90</f>
        <v>5190.6099999999997</v>
      </c>
      <c r="G94">
        <f>Price!G90</f>
        <v>5180.6000000000004</v>
      </c>
      <c r="H94">
        <f>Price!H90</f>
        <v>687</v>
      </c>
      <c r="I94">
        <f>Diagonals!E90</f>
        <v>0</v>
      </c>
      <c r="J94">
        <f>Diagonals!F90</f>
        <v>0</v>
      </c>
      <c r="K94">
        <f>Diagonals!G90</f>
        <v>0</v>
      </c>
      <c r="L94">
        <f>Diagonals!H90</f>
        <v>0</v>
      </c>
      <c r="M94">
        <f>Diagonals!I90</f>
        <v>0</v>
      </c>
      <c r="N94">
        <f>Diagonals!J90</f>
        <v>0</v>
      </c>
      <c r="O94">
        <f>Diagonals!K90</f>
        <v>0</v>
      </c>
      <c r="P94">
        <f>Diagonals!L90</f>
        <v>0</v>
      </c>
      <c r="Q94">
        <f>Trendlines!E90</f>
        <v>0</v>
      </c>
      <c r="R94">
        <f>Trendlines!F90</f>
        <v>0</v>
      </c>
      <c r="S94">
        <f>Trendlines!G90</f>
        <v>0</v>
      </c>
      <c r="T94">
        <f>Trendlines!H90</f>
        <v>0</v>
      </c>
      <c r="U94">
        <f>Trendlines!I90</f>
        <v>0</v>
      </c>
      <c r="V94">
        <f>Trendlines!J90</f>
        <v>0</v>
      </c>
      <c r="W94">
        <f>Trendlines!K90</f>
        <v>0</v>
      </c>
      <c r="X94">
        <f>Trendlines!L90</f>
        <v>0</v>
      </c>
      <c r="Y94">
        <f>Tema_Hrma_Smma!E90</f>
        <v>5185.9399999999996</v>
      </c>
      <c r="Z94">
        <f>Tema_Hrma_Smma!F90</f>
        <v>5193.38</v>
      </c>
      <c r="AA94">
        <f>Tema_Hrma_Smma!G90</f>
        <v>5198.6499999999996</v>
      </c>
      <c r="AB94">
        <f>ZScore!H90</f>
        <v>1</v>
      </c>
      <c r="AC94">
        <f>ZScore!I90</f>
        <v>0.59884999999999999</v>
      </c>
      <c r="AD94">
        <f>ZScore!J90</f>
        <v>0</v>
      </c>
      <c r="AE94">
        <f>HA!E90</f>
        <v>5189.88</v>
      </c>
      <c r="AF94">
        <f>HA!F90</f>
        <v>5190.6099999999997</v>
      </c>
      <c r="AG94">
        <f>HA!G90</f>
        <v>5180.6000000000004</v>
      </c>
      <c r="AH94">
        <f>HA!H90</f>
        <v>5186.51</v>
      </c>
      <c r="AI94">
        <f>HA!I90</f>
        <v>-1</v>
      </c>
      <c r="AJ94">
        <f>HA!J90</f>
        <v>3.37</v>
      </c>
      <c r="AK94">
        <f>HA!K90</f>
        <v>0.12274</v>
      </c>
      <c r="AL94">
        <f>HA!L90</f>
        <v>-7</v>
      </c>
      <c r="AM94">
        <f>KC!E90</f>
        <v>5226.6391599999997</v>
      </c>
      <c r="AN94">
        <f>KC!F90</f>
        <v>5221.3171199999997</v>
      </c>
      <c r="AO94">
        <f>KC!G90</f>
        <v>5215.9950799999997</v>
      </c>
      <c r="AP94">
        <f>KC!H90</f>
        <v>5210.6730500000003</v>
      </c>
      <c r="AQ94">
        <f>KC!I90</f>
        <v>5205.3510100000003</v>
      </c>
      <c r="AR94">
        <f>KC!J90</f>
        <v>5198.9138300000004</v>
      </c>
      <c r="AS94">
        <f>KC!K90</f>
        <v>5193.5917900000004</v>
      </c>
      <c r="AT94">
        <f>KC!L90</f>
        <v>5188.2697500000004</v>
      </c>
      <c r="AU94">
        <f>KC!M90</f>
        <v>5182.9477200000001</v>
      </c>
      <c r="AV94">
        <f>KC!N90</f>
        <v>5177.6256800000001</v>
      </c>
      <c r="AW94">
        <f>SR_Levels!E90</f>
        <v>5178.6000000000004</v>
      </c>
      <c r="AX94">
        <f>SR_Levels!F90</f>
        <v>5161.8900000000003</v>
      </c>
      <c r="AY94">
        <f>SR_Levels!G90</f>
        <v>5135.8500000000004</v>
      </c>
      <c r="AZ94">
        <f>SR_Levels!H90</f>
        <v>0</v>
      </c>
      <c r="BA94">
        <f>SR_Levels!I90</f>
        <v>5193.3500000000004</v>
      </c>
      <c r="BB94">
        <f>SR_Levels!J90</f>
        <v>5205.3100000000004</v>
      </c>
      <c r="BC94">
        <f>SR_Levels!K90</f>
        <v>0</v>
      </c>
      <c r="BD94">
        <f>SR_Levels!L90</f>
        <v>0</v>
      </c>
      <c r="BE94">
        <f>ZigZag!E90</f>
        <v>0</v>
      </c>
      <c r="BF94">
        <f>ZigZag!F90</f>
        <v>0</v>
      </c>
      <c r="BG94">
        <f>ZigZag!G90</f>
        <v>5199.04</v>
      </c>
      <c r="BH94">
        <f>Dual_Tema!E90</f>
        <v>5190.59</v>
      </c>
      <c r="BI94">
        <f>Dual_Tema!F90</f>
        <v>5181.3999999999996</v>
      </c>
      <c r="BJ94">
        <f>Pinbar!E90</f>
        <v>0</v>
      </c>
      <c r="BK94">
        <f>SSA!E90</f>
        <v>5184.7467800000004</v>
      </c>
      <c r="BL94">
        <f>SSA!F90</f>
        <v>5187.67292</v>
      </c>
    </row>
    <row r="95" spans="1:64" x14ac:dyDescent="0.55000000000000004">
      <c r="A95">
        <f>Validation!A91</f>
        <v>1772051700</v>
      </c>
      <c r="B95" t="str">
        <f>Price!B91</f>
        <v>XAUUSD</v>
      </c>
      <c r="C95" t="str">
        <f>Price!C91</f>
        <v>M5</v>
      </c>
      <c r="D95">
        <f>Price!D91</f>
        <v>5183.41</v>
      </c>
      <c r="E95">
        <f>Price!E91</f>
        <v>5188.1099999999997</v>
      </c>
      <c r="F95">
        <f>Price!F91</f>
        <v>5188.49</v>
      </c>
      <c r="G95">
        <f>Price!G91</f>
        <v>5181.25</v>
      </c>
      <c r="H95">
        <f>Price!H91</f>
        <v>629</v>
      </c>
      <c r="I95">
        <f>Diagonals!E91</f>
        <v>0</v>
      </c>
      <c r="J95">
        <f>Diagonals!F91</f>
        <v>0</v>
      </c>
      <c r="K95">
        <f>Diagonals!G91</f>
        <v>0</v>
      </c>
      <c r="L95">
        <f>Diagonals!H91</f>
        <v>0</v>
      </c>
      <c r="M95">
        <f>Diagonals!I91</f>
        <v>0</v>
      </c>
      <c r="N95">
        <f>Diagonals!J91</f>
        <v>0</v>
      </c>
      <c r="O95">
        <f>Diagonals!K91</f>
        <v>0</v>
      </c>
      <c r="P95">
        <f>Diagonals!L91</f>
        <v>0</v>
      </c>
      <c r="Q95">
        <f>Trendlines!E91</f>
        <v>0</v>
      </c>
      <c r="R95">
        <f>Trendlines!F91</f>
        <v>0</v>
      </c>
      <c r="S95">
        <f>Trendlines!G91</f>
        <v>0</v>
      </c>
      <c r="T95">
        <f>Trendlines!H91</f>
        <v>0</v>
      </c>
      <c r="U95">
        <f>Trendlines!I91</f>
        <v>0</v>
      </c>
      <c r="V95">
        <f>Trendlines!J91</f>
        <v>0</v>
      </c>
      <c r="W95">
        <f>Trendlines!K91</f>
        <v>0</v>
      </c>
      <c r="X95">
        <f>Trendlines!L91</f>
        <v>0</v>
      </c>
      <c r="Y95">
        <f>Tema_Hrma_Smma!E91</f>
        <v>5183.83</v>
      </c>
      <c r="Z95">
        <f>Tema_Hrma_Smma!F91</f>
        <v>5191.09</v>
      </c>
      <c r="AA95">
        <f>Tema_Hrma_Smma!G91</f>
        <v>5198.29</v>
      </c>
      <c r="AB95">
        <f>ZScore!H91</f>
        <v>-1</v>
      </c>
      <c r="AC95">
        <f>ZScore!I91</f>
        <v>0.49732999999999999</v>
      </c>
      <c r="AD95">
        <f>ZScore!J91</f>
        <v>3</v>
      </c>
      <c r="AE95">
        <f>HA!E91</f>
        <v>5188.2</v>
      </c>
      <c r="AF95">
        <f>HA!F91</f>
        <v>5188.49</v>
      </c>
      <c r="AG95">
        <f>HA!G91</f>
        <v>5181.25</v>
      </c>
      <c r="AH95">
        <f>HA!H91</f>
        <v>5185.3100000000004</v>
      </c>
      <c r="AI95">
        <f>HA!I91</f>
        <v>-1</v>
      </c>
      <c r="AJ95">
        <f>HA!J91</f>
        <v>2.88</v>
      </c>
      <c r="AK95">
        <f>HA!K91</f>
        <v>-5.3289999999999997E-2</v>
      </c>
      <c r="AL95">
        <f>HA!L91</f>
        <v>-8</v>
      </c>
      <c r="AM95">
        <f>KC!E91</f>
        <v>5225.60772</v>
      </c>
      <c r="AN95">
        <f>KC!F91</f>
        <v>5220.2784000000001</v>
      </c>
      <c r="AO95">
        <f>KC!G91</f>
        <v>5214.9490800000003</v>
      </c>
      <c r="AP95">
        <f>KC!H91</f>
        <v>5209.6197499999998</v>
      </c>
      <c r="AQ95">
        <f>KC!I91</f>
        <v>5204.29043</v>
      </c>
      <c r="AR95">
        <f>KC!J91</f>
        <v>5197.6449499999999</v>
      </c>
      <c r="AS95">
        <f>KC!K91</f>
        <v>5192.3156300000001</v>
      </c>
      <c r="AT95">
        <f>KC!L91</f>
        <v>5186.9863100000002</v>
      </c>
      <c r="AU95">
        <f>KC!M91</f>
        <v>5181.6569900000004</v>
      </c>
      <c r="AV95">
        <f>KC!N91</f>
        <v>5176.3276699999997</v>
      </c>
      <c r="AW95">
        <f>SR_Levels!E91</f>
        <v>5178.6000000000004</v>
      </c>
      <c r="AX95">
        <f>SR_Levels!F91</f>
        <v>5161.8900000000003</v>
      </c>
      <c r="AY95">
        <f>SR_Levels!G91</f>
        <v>5135.8500000000004</v>
      </c>
      <c r="AZ95">
        <f>SR_Levels!H91</f>
        <v>0</v>
      </c>
      <c r="BA95">
        <f>SR_Levels!I91</f>
        <v>5193.3500000000004</v>
      </c>
      <c r="BB95">
        <f>SR_Levels!J91</f>
        <v>5205.3100000000004</v>
      </c>
      <c r="BC95">
        <f>SR_Levels!K91</f>
        <v>0</v>
      </c>
      <c r="BD95">
        <f>SR_Levels!L91</f>
        <v>0</v>
      </c>
      <c r="BE95">
        <f>ZigZag!E91</f>
        <v>0</v>
      </c>
      <c r="BF95">
        <f>ZigZag!F91</f>
        <v>0</v>
      </c>
      <c r="BG95">
        <f>ZigZag!G91</f>
        <v>5197.99</v>
      </c>
      <c r="BH95">
        <f>Dual_Tema!E91</f>
        <v>5188.25</v>
      </c>
      <c r="BI95">
        <f>Dual_Tema!F91</f>
        <v>5179.8599999999997</v>
      </c>
      <c r="BJ95">
        <f>Pinbar!E91</f>
        <v>0</v>
      </c>
      <c r="BK95">
        <f>SSA!E91</f>
        <v>5181.0769700000001</v>
      </c>
      <c r="BL95">
        <f>SSA!F91</f>
        <v>5184.3749500000004</v>
      </c>
    </row>
    <row r="96" spans="1:64" x14ac:dyDescent="0.55000000000000004">
      <c r="A96">
        <f>Validation!A92</f>
        <v>1772052000</v>
      </c>
      <c r="B96" t="str">
        <f>Price!B92</f>
        <v>XAUUSD</v>
      </c>
      <c r="C96" t="str">
        <f>Price!C92</f>
        <v>M5</v>
      </c>
      <c r="D96">
        <f>Price!D92</f>
        <v>5181.4799999999996</v>
      </c>
      <c r="E96">
        <f>Price!E92</f>
        <v>5183.38</v>
      </c>
      <c r="F96">
        <f>Price!F92</f>
        <v>5184.2</v>
      </c>
      <c r="G96">
        <f>Price!G92</f>
        <v>5177.3999999999996</v>
      </c>
      <c r="H96">
        <f>Price!H92</f>
        <v>580</v>
      </c>
      <c r="I96">
        <f>Diagonals!E92</f>
        <v>0</v>
      </c>
      <c r="J96">
        <f>Diagonals!F92</f>
        <v>0</v>
      </c>
      <c r="K96">
        <f>Diagonals!G92</f>
        <v>0</v>
      </c>
      <c r="L96">
        <f>Diagonals!H92</f>
        <v>0</v>
      </c>
      <c r="M96">
        <f>Diagonals!I92</f>
        <v>0</v>
      </c>
      <c r="N96">
        <f>Diagonals!J92</f>
        <v>0</v>
      </c>
      <c r="O96">
        <f>Diagonals!K92</f>
        <v>0</v>
      </c>
      <c r="P96">
        <f>Diagonals!L92</f>
        <v>0</v>
      </c>
      <c r="Q96">
        <f>Trendlines!E92</f>
        <v>0</v>
      </c>
      <c r="R96">
        <f>Trendlines!F92</f>
        <v>0</v>
      </c>
      <c r="S96">
        <f>Trendlines!G92</f>
        <v>0</v>
      </c>
      <c r="T96">
        <f>Trendlines!H92</f>
        <v>0</v>
      </c>
      <c r="U96">
        <f>Trendlines!I92</f>
        <v>0</v>
      </c>
      <c r="V96">
        <f>Trendlines!J92</f>
        <v>0</v>
      </c>
      <c r="W96">
        <f>Trendlines!K92</f>
        <v>0</v>
      </c>
      <c r="X96">
        <f>Trendlines!L92</f>
        <v>0</v>
      </c>
      <c r="Y96">
        <f>Tema_Hrma_Smma!E92</f>
        <v>5181.1000000000004</v>
      </c>
      <c r="Z96">
        <f>Tema_Hrma_Smma!F92</f>
        <v>5188.6499999999996</v>
      </c>
      <c r="AA96">
        <f>Tema_Hrma_Smma!G92</f>
        <v>5197.8500000000004</v>
      </c>
      <c r="AB96">
        <f>ZScore!H92</f>
        <v>-1</v>
      </c>
      <c r="AC96">
        <f>ZScore!I92</f>
        <v>0.43802000000000002</v>
      </c>
      <c r="AD96">
        <f>ZScore!J92</f>
        <v>3</v>
      </c>
      <c r="AE96">
        <f>HA!E92</f>
        <v>5186.76</v>
      </c>
      <c r="AF96">
        <f>HA!F92</f>
        <v>5186.76</v>
      </c>
      <c r="AG96">
        <f>HA!G92</f>
        <v>5177.3999999999996</v>
      </c>
      <c r="AH96">
        <f>HA!H92</f>
        <v>5181.6099999999997</v>
      </c>
      <c r="AI96">
        <f>HA!I92</f>
        <v>-1</v>
      </c>
      <c r="AJ96">
        <f>HA!J92</f>
        <v>5.14</v>
      </c>
      <c r="AK96">
        <f>HA!K92</f>
        <v>0.75624999999999998</v>
      </c>
      <c r="AL96">
        <f>HA!L92</f>
        <v>-9</v>
      </c>
      <c r="AM96">
        <f>KC!E92</f>
        <v>5224.38159</v>
      </c>
      <c r="AN96">
        <f>KC!F92</f>
        <v>5219.0483199999999</v>
      </c>
      <c r="AO96">
        <f>KC!G92</f>
        <v>5213.7150499999998</v>
      </c>
      <c r="AP96">
        <f>KC!H92</f>
        <v>5208.3817799999997</v>
      </c>
      <c r="AQ96">
        <f>KC!I92</f>
        <v>5203.0485099999996</v>
      </c>
      <c r="AR96">
        <f>KC!J92</f>
        <v>5196.2457800000002</v>
      </c>
      <c r="AS96">
        <f>KC!K92</f>
        <v>5190.9125100000001</v>
      </c>
      <c r="AT96">
        <f>KC!L92</f>
        <v>5185.57924</v>
      </c>
      <c r="AU96">
        <f>KC!M92</f>
        <v>5180.2459600000002</v>
      </c>
      <c r="AV96">
        <f>KC!N92</f>
        <v>5174.9126900000001</v>
      </c>
      <c r="AW96">
        <f>SR_Levels!E92</f>
        <v>5178.6000000000004</v>
      </c>
      <c r="AX96">
        <f>SR_Levels!F92</f>
        <v>5161.8900000000003</v>
      </c>
      <c r="AY96">
        <f>SR_Levels!G92</f>
        <v>5135.8500000000004</v>
      </c>
      <c r="AZ96">
        <f>SR_Levels!H92</f>
        <v>0</v>
      </c>
      <c r="BA96">
        <f>SR_Levels!I92</f>
        <v>5193.3500000000004</v>
      </c>
      <c r="BB96">
        <f>SR_Levels!J92</f>
        <v>5205.3100000000004</v>
      </c>
      <c r="BC96">
        <f>SR_Levels!K92</f>
        <v>0</v>
      </c>
      <c r="BD96">
        <f>SR_Levels!L92</f>
        <v>0</v>
      </c>
      <c r="BE96">
        <f>ZigZag!E92</f>
        <v>0</v>
      </c>
      <c r="BF96">
        <f>ZigZag!F92</f>
        <v>0</v>
      </c>
      <c r="BG96">
        <f>ZigZag!G92</f>
        <v>5196.78</v>
      </c>
      <c r="BH96">
        <f>Dual_Tema!E92</f>
        <v>5184.8999999999996</v>
      </c>
      <c r="BI96">
        <f>Dual_Tema!F92</f>
        <v>5177.2700000000004</v>
      </c>
      <c r="BJ96">
        <f>Pinbar!E92</f>
        <v>0</v>
      </c>
      <c r="BK96">
        <f>SSA!E92</f>
        <v>5177.0102500000003</v>
      </c>
      <c r="BL96">
        <f>SSA!F92</f>
        <v>5180.6926000000003</v>
      </c>
    </row>
    <row r="97" spans="1:64" x14ac:dyDescent="0.55000000000000004">
      <c r="A97">
        <f>Validation!A93</f>
        <v>1772052300</v>
      </c>
      <c r="B97" t="str">
        <f>Price!B93</f>
        <v>XAUUSD</v>
      </c>
      <c r="C97" t="str">
        <f>Price!C93</f>
        <v>M5</v>
      </c>
      <c r="D97">
        <f>Price!D93</f>
        <v>5173.57</v>
      </c>
      <c r="E97">
        <f>Price!E93</f>
        <v>5181.4799999999996</v>
      </c>
      <c r="F97">
        <f>Price!F93</f>
        <v>5181.4799999999996</v>
      </c>
      <c r="G97">
        <f>Price!G93</f>
        <v>5167.2700000000004</v>
      </c>
      <c r="H97">
        <f>Price!H93</f>
        <v>780</v>
      </c>
      <c r="I97">
        <f>Diagonals!E93</f>
        <v>0</v>
      </c>
      <c r="J97">
        <f>Diagonals!F93</f>
        <v>0</v>
      </c>
      <c r="K97">
        <f>Diagonals!G93</f>
        <v>0</v>
      </c>
      <c r="L97">
        <f>Diagonals!H93</f>
        <v>0</v>
      </c>
      <c r="M97">
        <f>Diagonals!I93</f>
        <v>0</v>
      </c>
      <c r="N97">
        <f>Diagonals!J93</f>
        <v>0</v>
      </c>
      <c r="O97">
        <f>Diagonals!K93</f>
        <v>0</v>
      </c>
      <c r="P97">
        <f>Diagonals!L93</f>
        <v>0</v>
      </c>
      <c r="Q97">
        <f>Trendlines!E93</f>
        <v>0</v>
      </c>
      <c r="R97">
        <f>Trendlines!F93</f>
        <v>0</v>
      </c>
      <c r="S97">
        <f>Trendlines!G93</f>
        <v>0</v>
      </c>
      <c r="T97">
        <f>Trendlines!H93</f>
        <v>0</v>
      </c>
      <c r="U97">
        <f>Trendlines!I93</f>
        <v>0</v>
      </c>
      <c r="V97">
        <f>Trendlines!J93</f>
        <v>0</v>
      </c>
      <c r="W97">
        <f>Trendlines!K93</f>
        <v>0</v>
      </c>
      <c r="X97">
        <f>Trendlines!L93</f>
        <v>0</v>
      </c>
      <c r="Y97">
        <f>Tema_Hrma_Smma!E93</f>
        <v>5176.24</v>
      </c>
      <c r="Z97">
        <f>Tema_Hrma_Smma!F93</f>
        <v>5185.6099999999997</v>
      </c>
      <c r="AA97">
        <f>Tema_Hrma_Smma!G93</f>
        <v>5197.29</v>
      </c>
      <c r="AB97">
        <f>ZScore!H93</f>
        <v>-1</v>
      </c>
      <c r="AC97">
        <f>ZScore!I93</f>
        <v>1.56125</v>
      </c>
      <c r="AD97">
        <f>ZScore!J93</f>
        <v>4</v>
      </c>
      <c r="AE97">
        <f>HA!E93</f>
        <v>5184.1899999999996</v>
      </c>
      <c r="AF97">
        <f>HA!F93</f>
        <v>5184.1899999999996</v>
      </c>
      <c r="AG97">
        <f>HA!G93</f>
        <v>5167.2700000000004</v>
      </c>
      <c r="AH97">
        <f>HA!H93</f>
        <v>5175.95</v>
      </c>
      <c r="AI97">
        <f>HA!I93</f>
        <v>-1</v>
      </c>
      <c r="AJ97">
        <f>HA!J93</f>
        <v>8.24</v>
      </c>
      <c r="AK97">
        <f>HA!K93</f>
        <v>1.85354</v>
      </c>
      <c r="AL97">
        <f>HA!L93</f>
        <v>-10</v>
      </c>
      <c r="AM97">
        <f>KC!E93</f>
        <v>5223.2022299999999</v>
      </c>
      <c r="AN97">
        <f>KC!F93</f>
        <v>5217.8106200000002</v>
      </c>
      <c r="AO97">
        <f>KC!G93</f>
        <v>5212.4190200000003</v>
      </c>
      <c r="AP97">
        <f>KC!H93</f>
        <v>5207.0274099999997</v>
      </c>
      <c r="AQ97">
        <f>KC!I93</f>
        <v>5201.6358099999998</v>
      </c>
      <c r="AR97">
        <f>KC!J93</f>
        <v>5194.5258000000003</v>
      </c>
      <c r="AS97">
        <f>KC!K93</f>
        <v>5189.1342000000004</v>
      </c>
      <c r="AT97">
        <f>KC!L93</f>
        <v>5183.7425899999998</v>
      </c>
      <c r="AU97">
        <f>KC!M93</f>
        <v>5178.3509899999999</v>
      </c>
      <c r="AV97">
        <f>KC!N93</f>
        <v>5172.9593800000002</v>
      </c>
      <c r="AW97">
        <f>SR_Levels!E93</f>
        <v>5161.8900000000003</v>
      </c>
      <c r="AX97">
        <f>SR_Levels!F93</f>
        <v>5135.8500000000004</v>
      </c>
      <c r="AY97">
        <f>SR_Levels!G93</f>
        <v>0</v>
      </c>
      <c r="AZ97">
        <f>SR_Levels!H93</f>
        <v>0</v>
      </c>
      <c r="BA97">
        <f>SR_Levels!I93</f>
        <v>5178.6000000000004</v>
      </c>
      <c r="BB97">
        <f>SR_Levels!J93</f>
        <v>5193.3500000000004</v>
      </c>
      <c r="BC97">
        <f>SR_Levels!K93</f>
        <v>5205.3100000000004</v>
      </c>
      <c r="BD97">
        <f>SR_Levels!L93</f>
        <v>0</v>
      </c>
      <c r="BE97">
        <f>ZigZag!E93</f>
        <v>0</v>
      </c>
      <c r="BF97">
        <f>ZigZag!F93</f>
        <v>0</v>
      </c>
      <c r="BG97">
        <f>ZigZag!G93</f>
        <v>5195.16</v>
      </c>
      <c r="BH97">
        <f>Dual_Tema!E93</f>
        <v>5181.71</v>
      </c>
      <c r="BI97">
        <f>Dual_Tema!F93</f>
        <v>5170.9399999999996</v>
      </c>
      <c r="BJ97">
        <f>Pinbar!E93</f>
        <v>0</v>
      </c>
      <c r="BK97">
        <f>SSA!E93</f>
        <v>5172.71792</v>
      </c>
      <c r="BL97">
        <f>SSA!F93</f>
        <v>5176.7052599999997</v>
      </c>
    </row>
    <row r="98" spans="1:64" x14ac:dyDescent="0.55000000000000004">
      <c r="A98">
        <f>Validation!A94</f>
        <v>1772052600</v>
      </c>
      <c r="B98" t="str">
        <f>Price!B94</f>
        <v>XAUUSD</v>
      </c>
      <c r="C98" t="str">
        <f>Price!C94</f>
        <v>M5</v>
      </c>
      <c r="D98">
        <f>Price!D94</f>
        <v>5178.01</v>
      </c>
      <c r="E98">
        <f>Price!E94</f>
        <v>5173.53</v>
      </c>
      <c r="F98">
        <f>Price!F94</f>
        <v>5180.59</v>
      </c>
      <c r="G98">
        <f>Price!G94</f>
        <v>5172.18</v>
      </c>
      <c r="H98">
        <f>Price!H94</f>
        <v>719</v>
      </c>
      <c r="I98">
        <f>Diagonals!E94</f>
        <v>0</v>
      </c>
      <c r="J98">
        <f>Diagonals!F94</f>
        <v>0</v>
      </c>
      <c r="K98">
        <f>Diagonals!G94</f>
        <v>0</v>
      </c>
      <c r="L98">
        <f>Diagonals!H94</f>
        <v>0</v>
      </c>
      <c r="M98">
        <f>Diagonals!I94</f>
        <v>0</v>
      </c>
      <c r="N98">
        <f>Diagonals!J94</f>
        <v>0</v>
      </c>
      <c r="O98">
        <f>Diagonals!K94</f>
        <v>0</v>
      </c>
      <c r="P98">
        <f>Diagonals!L94</f>
        <v>0</v>
      </c>
      <c r="Q98">
        <f>Trendlines!E94</f>
        <v>0</v>
      </c>
      <c r="R98">
        <f>Trendlines!F94</f>
        <v>0</v>
      </c>
      <c r="S98">
        <f>Trendlines!G94</f>
        <v>0</v>
      </c>
      <c r="T98">
        <f>Trendlines!H94</f>
        <v>0</v>
      </c>
      <c r="U98">
        <f>Trendlines!I94</f>
        <v>0</v>
      </c>
      <c r="V98">
        <f>Trendlines!J94</f>
        <v>0</v>
      </c>
      <c r="W98">
        <f>Trendlines!K94</f>
        <v>0</v>
      </c>
      <c r="X98">
        <f>Trendlines!L94</f>
        <v>0</v>
      </c>
      <c r="Y98">
        <f>Tema_Hrma_Smma!E94</f>
        <v>5174.82</v>
      </c>
      <c r="Z98">
        <f>Tema_Hrma_Smma!F94</f>
        <v>5182.88</v>
      </c>
      <c r="AA98">
        <f>Tema_Hrma_Smma!G94</f>
        <v>5196.6899999999996</v>
      </c>
      <c r="AB98">
        <f>ZScore!H94</f>
        <v>1</v>
      </c>
      <c r="AC98">
        <f>ZScore!I94</f>
        <v>0.41838999999999998</v>
      </c>
      <c r="AD98">
        <f>ZScore!J94</f>
        <v>0</v>
      </c>
      <c r="AE98">
        <f>HA!E94</f>
        <v>5180.07</v>
      </c>
      <c r="AF98">
        <f>HA!F94</f>
        <v>5180.59</v>
      </c>
      <c r="AG98">
        <f>HA!G94</f>
        <v>5172.18</v>
      </c>
      <c r="AH98">
        <f>HA!H94</f>
        <v>5176.08</v>
      </c>
      <c r="AI98">
        <f>HA!I94</f>
        <v>-1</v>
      </c>
      <c r="AJ98">
        <f>HA!J94</f>
        <v>3.99</v>
      </c>
      <c r="AK98">
        <f>HA!K94</f>
        <v>0.32629999999999998</v>
      </c>
      <c r="AL98">
        <f>HA!L94</f>
        <v>-11</v>
      </c>
      <c r="AM98">
        <f>KC!E94</f>
        <v>5221.7641299999996</v>
      </c>
      <c r="AN98">
        <f>KC!F94</f>
        <v>5216.3506100000004</v>
      </c>
      <c r="AO98">
        <f>KC!G94</f>
        <v>5210.9370900000004</v>
      </c>
      <c r="AP98">
        <f>KC!H94</f>
        <v>5205.5235700000003</v>
      </c>
      <c r="AQ98">
        <f>KC!I94</f>
        <v>5200.1100500000002</v>
      </c>
      <c r="AR98">
        <f>KC!J94</f>
        <v>5192.7425899999998</v>
      </c>
      <c r="AS98">
        <f>KC!K94</f>
        <v>5187.3290699999998</v>
      </c>
      <c r="AT98">
        <f>KC!L94</f>
        <v>5181.9155499999997</v>
      </c>
      <c r="AU98">
        <f>KC!M94</f>
        <v>5176.5020400000003</v>
      </c>
      <c r="AV98">
        <f>KC!N94</f>
        <v>5171.0885200000002</v>
      </c>
      <c r="AW98">
        <f>SR_Levels!E94</f>
        <v>5161.8900000000003</v>
      </c>
      <c r="AX98">
        <f>SR_Levels!F94</f>
        <v>5135.8500000000004</v>
      </c>
      <c r="AY98">
        <f>SR_Levels!G94</f>
        <v>0</v>
      </c>
      <c r="AZ98">
        <f>SR_Levels!H94</f>
        <v>0</v>
      </c>
      <c r="BA98">
        <f>SR_Levels!I94</f>
        <v>5178.6000000000004</v>
      </c>
      <c r="BB98">
        <f>SR_Levels!J94</f>
        <v>5193.3500000000004</v>
      </c>
      <c r="BC98">
        <f>SR_Levels!K94</f>
        <v>5205.3100000000004</v>
      </c>
      <c r="BD98">
        <f>SR_Levels!L94</f>
        <v>0</v>
      </c>
      <c r="BE98">
        <f>ZigZag!E94</f>
        <v>0</v>
      </c>
      <c r="BF98">
        <f>ZigZag!F94</f>
        <v>0</v>
      </c>
      <c r="BG98">
        <f>ZigZag!G94</f>
        <v>5193.8599999999997</v>
      </c>
      <c r="BH98">
        <f>Dual_Tema!E94</f>
        <v>5179.5200000000004</v>
      </c>
      <c r="BI98">
        <f>Dual_Tema!F94</f>
        <v>5169.62</v>
      </c>
      <c r="BJ98">
        <f>Pinbar!E94</f>
        <v>0</v>
      </c>
      <c r="BK98">
        <f>SSA!E94</f>
        <v>5168.6567400000004</v>
      </c>
      <c r="BL98">
        <f>SSA!F94</f>
        <v>5172.6809999999996</v>
      </c>
    </row>
    <row r="99" spans="1:64" x14ac:dyDescent="0.55000000000000004">
      <c r="A99">
        <f>Validation!A95</f>
        <v>1772052900</v>
      </c>
      <c r="B99" t="str">
        <f>Price!B95</f>
        <v>XAUUSD</v>
      </c>
      <c r="C99" t="str">
        <f>Price!C95</f>
        <v>M5</v>
      </c>
      <c r="D99">
        <f>Price!D95</f>
        <v>5152.16</v>
      </c>
      <c r="E99">
        <f>Price!E95</f>
        <v>5178.01</v>
      </c>
      <c r="F99">
        <f>Price!F95</f>
        <v>5178.01</v>
      </c>
      <c r="G99">
        <f>Price!G95</f>
        <v>5145.45</v>
      </c>
      <c r="H99">
        <f>Price!H95</f>
        <v>857</v>
      </c>
      <c r="I99">
        <f>Diagonals!E95</f>
        <v>0</v>
      </c>
      <c r="J99">
        <f>Diagonals!F95</f>
        <v>0</v>
      </c>
      <c r="K99">
        <f>Diagonals!G95</f>
        <v>0</v>
      </c>
      <c r="L99">
        <f>Diagonals!H95</f>
        <v>0</v>
      </c>
      <c r="M99">
        <f>Diagonals!I95</f>
        <v>0</v>
      </c>
      <c r="N99">
        <f>Diagonals!J95</f>
        <v>0</v>
      </c>
      <c r="O99">
        <f>Diagonals!K95</f>
        <v>0</v>
      </c>
      <c r="P99">
        <f>Diagonals!L95</f>
        <v>5145.45</v>
      </c>
      <c r="Q99">
        <f>Trendlines!E95</f>
        <v>0</v>
      </c>
      <c r="R99">
        <f>Trendlines!F95</f>
        <v>0</v>
      </c>
      <c r="S99">
        <f>Trendlines!G95</f>
        <v>0</v>
      </c>
      <c r="T99">
        <f>Trendlines!H95</f>
        <v>0</v>
      </c>
      <c r="U99">
        <f>Trendlines!I95</f>
        <v>0</v>
      </c>
      <c r="V99">
        <f>Trendlines!J95</f>
        <v>0</v>
      </c>
      <c r="W99">
        <f>Trendlines!K95</f>
        <v>0</v>
      </c>
      <c r="X99">
        <f>Trendlines!L95</f>
        <v>5145.45</v>
      </c>
      <c r="Y99">
        <f>Tema_Hrma_Smma!E95</f>
        <v>5165.26</v>
      </c>
      <c r="Z99">
        <f>Tema_Hrma_Smma!F95</f>
        <v>5178.5200000000004</v>
      </c>
      <c r="AA99">
        <f>Tema_Hrma_Smma!G95</f>
        <v>5195.88</v>
      </c>
      <c r="AB99">
        <f>ZScore!H95</f>
        <v>-1</v>
      </c>
      <c r="AC99">
        <f>ZScore!I95</f>
        <v>7.0690299999999997</v>
      </c>
      <c r="AD99">
        <f>ZScore!J95</f>
        <v>5</v>
      </c>
      <c r="AE99">
        <f>HA!E95</f>
        <v>5178.07</v>
      </c>
      <c r="AF99">
        <f>HA!F95</f>
        <v>5178.07</v>
      </c>
      <c r="AG99">
        <f>HA!G95</f>
        <v>5145.45</v>
      </c>
      <c r="AH99">
        <f>HA!H95</f>
        <v>5163.41</v>
      </c>
      <c r="AI99">
        <f>HA!I95</f>
        <v>-1</v>
      </c>
      <c r="AJ99">
        <f>HA!J95</f>
        <v>14.67</v>
      </c>
      <c r="AK99">
        <f>HA!K95</f>
        <v>4.0330000000000004</v>
      </c>
      <c r="AL99">
        <f>HA!L95</f>
        <v>-12</v>
      </c>
      <c r="AM99">
        <f>KC!E95</f>
        <v>5220.74766</v>
      </c>
      <c r="AN99">
        <f>KC!F95</f>
        <v>5215.1784600000001</v>
      </c>
      <c r="AO99">
        <f>KC!G95</f>
        <v>5209.6092600000002</v>
      </c>
      <c r="AP99">
        <f>KC!H95</f>
        <v>5204.04007</v>
      </c>
      <c r="AQ99">
        <f>KC!I95</f>
        <v>5198.4708700000001</v>
      </c>
      <c r="AR99">
        <f>KC!J95</f>
        <v>5190.2700699999996</v>
      </c>
      <c r="AS99">
        <f>KC!K95</f>
        <v>5184.7008800000003</v>
      </c>
      <c r="AT99">
        <f>KC!L95</f>
        <v>5179.1316800000004</v>
      </c>
      <c r="AU99">
        <f>KC!M95</f>
        <v>5173.5624799999996</v>
      </c>
      <c r="AV99">
        <f>KC!N95</f>
        <v>5167.9932799999997</v>
      </c>
      <c r="AW99">
        <f>SR_Levels!E95</f>
        <v>5135.8500000000004</v>
      </c>
      <c r="AX99">
        <f>SR_Levels!F95</f>
        <v>0</v>
      </c>
      <c r="AY99">
        <f>SR_Levels!G95</f>
        <v>0</v>
      </c>
      <c r="AZ99">
        <f>SR_Levels!H95</f>
        <v>0</v>
      </c>
      <c r="BA99">
        <f>SR_Levels!I95</f>
        <v>5161.8900000000003</v>
      </c>
      <c r="BB99">
        <f>SR_Levels!J95</f>
        <v>5178.6000000000004</v>
      </c>
      <c r="BC99">
        <f>SR_Levels!K95</f>
        <v>5193.3500000000004</v>
      </c>
      <c r="BD99">
        <f>SR_Levels!L95</f>
        <v>5205.3100000000004</v>
      </c>
      <c r="BE99">
        <f>ZigZag!E95</f>
        <v>0</v>
      </c>
      <c r="BF99">
        <f>ZigZag!F95</f>
        <v>5145.45</v>
      </c>
      <c r="BG99">
        <f>ZigZag!G95</f>
        <v>5191.33</v>
      </c>
      <c r="BH99">
        <f>Dual_Tema!E95</f>
        <v>5177.18</v>
      </c>
      <c r="BI99">
        <f>Dual_Tema!F95</f>
        <v>5156.08</v>
      </c>
      <c r="BJ99">
        <f>Pinbar!E95</f>
        <v>0</v>
      </c>
      <c r="BK99">
        <f>SSA!E95</f>
        <v>5165.0134600000001</v>
      </c>
      <c r="BL99">
        <f>SSA!F95</f>
        <v>5168.8472300000003</v>
      </c>
    </row>
    <row r="100" spans="1:64" x14ac:dyDescent="0.55000000000000004">
      <c r="A100">
        <f>Validation!A96</f>
        <v>1772053200</v>
      </c>
      <c r="B100" t="str">
        <f>Price!B96</f>
        <v>XAUUSD</v>
      </c>
      <c r="C100" t="str">
        <f>Price!C96</f>
        <v>M5</v>
      </c>
      <c r="D100">
        <f>Price!D96</f>
        <v>5156.08</v>
      </c>
      <c r="E100">
        <f>Price!E96</f>
        <v>5152.1899999999996</v>
      </c>
      <c r="F100">
        <f>Price!F96</f>
        <v>5160.12</v>
      </c>
      <c r="G100">
        <f>Price!G96</f>
        <v>5150.5</v>
      </c>
      <c r="H100">
        <f>Price!H96</f>
        <v>731</v>
      </c>
      <c r="I100">
        <f>Diagonals!E96</f>
        <v>0</v>
      </c>
      <c r="J100">
        <f>Diagonals!F96</f>
        <v>0</v>
      </c>
      <c r="K100">
        <f>Diagonals!G96</f>
        <v>0</v>
      </c>
      <c r="L100">
        <f>Diagonals!H96</f>
        <v>0</v>
      </c>
      <c r="M100">
        <f>Diagonals!I96</f>
        <v>0</v>
      </c>
      <c r="N100">
        <f>Diagonals!J96</f>
        <v>0</v>
      </c>
      <c r="O100">
        <f>Diagonals!K96</f>
        <v>0</v>
      </c>
      <c r="P100">
        <f>Diagonals!L96</f>
        <v>0</v>
      </c>
      <c r="Q100">
        <f>Trendlines!E96</f>
        <v>0</v>
      </c>
      <c r="R100">
        <f>Trendlines!F96</f>
        <v>0</v>
      </c>
      <c r="S100">
        <f>Trendlines!G96</f>
        <v>0</v>
      </c>
      <c r="T100">
        <f>Trendlines!H96</f>
        <v>0</v>
      </c>
      <c r="U100">
        <f>Trendlines!I96</f>
        <v>0</v>
      </c>
      <c r="V100">
        <f>Trendlines!J96</f>
        <v>0</v>
      </c>
      <c r="W100">
        <f>Trendlines!K96</f>
        <v>0</v>
      </c>
      <c r="X100">
        <f>Trendlines!L96</f>
        <v>0</v>
      </c>
      <c r="Y100">
        <f>Tema_Hrma_Smma!E96</f>
        <v>5158.09</v>
      </c>
      <c r="Z100">
        <f>Tema_Hrma_Smma!F96</f>
        <v>5173.47</v>
      </c>
      <c r="AA100">
        <f>Tema_Hrma_Smma!G96</f>
        <v>5194.8</v>
      </c>
      <c r="AB100">
        <f>ZScore!H96</f>
        <v>1</v>
      </c>
      <c r="AC100">
        <f>ZScore!I96</f>
        <v>0.19314999999999999</v>
      </c>
      <c r="AD100">
        <f>ZScore!J96</f>
        <v>0</v>
      </c>
      <c r="AE100">
        <f>HA!E96</f>
        <v>5170.74</v>
      </c>
      <c r="AF100">
        <f>HA!F96</f>
        <v>5170.74</v>
      </c>
      <c r="AG100">
        <f>HA!G96</f>
        <v>5150.5</v>
      </c>
      <c r="AH100">
        <f>HA!H96</f>
        <v>5154.72</v>
      </c>
      <c r="AI100">
        <f>HA!I96</f>
        <v>-1</v>
      </c>
      <c r="AJ100">
        <f>HA!J96</f>
        <v>16.02</v>
      </c>
      <c r="AK100">
        <f>HA!K96</f>
        <v>4.3448599999999997</v>
      </c>
      <c r="AL100">
        <f>HA!L96</f>
        <v>-13</v>
      </c>
      <c r="AM100">
        <f>KC!E96</f>
        <v>5218.7486699999999</v>
      </c>
      <c r="AN100">
        <f>KC!F96</f>
        <v>5213.1439799999998</v>
      </c>
      <c r="AO100">
        <f>KC!G96</f>
        <v>5207.5392899999997</v>
      </c>
      <c r="AP100">
        <f>KC!H96</f>
        <v>5201.9345999999996</v>
      </c>
      <c r="AQ100">
        <f>KC!I96</f>
        <v>5196.3299100000004</v>
      </c>
      <c r="AR100">
        <f>KC!J96</f>
        <v>5187.4966700000004</v>
      </c>
      <c r="AS100">
        <f>KC!K96</f>
        <v>5181.8919800000003</v>
      </c>
      <c r="AT100">
        <f>KC!L96</f>
        <v>5176.2872900000002</v>
      </c>
      <c r="AU100">
        <f>KC!M96</f>
        <v>5170.6825900000003</v>
      </c>
      <c r="AV100">
        <f>KC!N96</f>
        <v>5165.0779000000002</v>
      </c>
      <c r="AW100">
        <f>SR_Levels!E96</f>
        <v>5135.8500000000004</v>
      </c>
      <c r="AX100">
        <f>SR_Levels!F96</f>
        <v>0</v>
      </c>
      <c r="AY100">
        <f>SR_Levels!G96</f>
        <v>0</v>
      </c>
      <c r="AZ100">
        <f>SR_Levels!H96</f>
        <v>0</v>
      </c>
      <c r="BA100">
        <f>SR_Levels!I96</f>
        <v>5161.8900000000003</v>
      </c>
      <c r="BB100">
        <f>SR_Levels!J96</f>
        <v>5178.6000000000004</v>
      </c>
      <c r="BC100">
        <f>SR_Levels!K96</f>
        <v>5193.3500000000004</v>
      </c>
      <c r="BD100">
        <f>SR_Levels!L96</f>
        <v>5205.3100000000004</v>
      </c>
      <c r="BE100">
        <f>ZigZag!E96</f>
        <v>0</v>
      </c>
      <c r="BF100">
        <f>ZigZag!F96</f>
        <v>0</v>
      </c>
      <c r="BG100">
        <f>ZigZag!G96</f>
        <v>5188.78</v>
      </c>
      <c r="BH100">
        <f>Dual_Tema!E96</f>
        <v>5167.2700000000004</v>
      </c>
      <c r="BI100">
        <f>Dual_Tema!F96</f>
        <v>5150.3500000000004</v>
      </c>
      <c r="BJ100">
        <f>Pinbar!E96</f>
        <v>0</v>
      </c>
      <c r="BK100">
        <f>SSA!E96</f>
        <v>5162.7623800000001</v>
      </c>
      <c r="BL100">
        <f>SSA!F96</f>
        <v>5165.8048099999996</v>
      </c>
    </row>
    <row r="101" spans="1:64" x14ac:dyDescent="0.55000000000000004">
      <c r="A101">
        <f>Validation!A97</f>
        <v>1772053500</v>
      </c>
      <c r="B101" t="str">
        <f>Price!B97</f>
        <v>XAUUSD</v>
      </c>
      <c r="C101" t="str">
        <f>Price!C97</f>
        <v>M5</v>
      </c>
      <c r="D101">
        <f>Price!D97</f>
        <v>5163.03</v>
      </c>
      <c r="E101">
        <f>Price!E97</f>
        <v>5156.0600000000004</v>
      </c>
      <c r="F101">
        <f>Price!F97</f>
        <v>5163.3100000000004</v>
      </c>
      <c r="G101">
        <f>Price!G97</f>
        <v>5156.0600000000004</v>
      </c>
      <c r="H101">
        <f>Price!H97</f>
        <v>518</v>
      </c>
      <c r="I101">
        <f>Diagonals!E97</f>
        <v>0</v>
      </c>
      <c r="J101">
        <f>Diagonals!F97</f>
        <v>0</v>
      </c>
      <c r="K101">
        <f>Diagonals!G97</f>
        <v>0</v>
      </c>
      <c r="L101">
        <f>Diagonals!H97</f>
        <v>0</v>
      </c>
      <c r="M101">
        <f>Diagonals!I97</f>
        <v>0</v>
      </c>
      <c r="N101">
        <f>Diagonals!J97</f>
        <v>0</v>
      </c>
      <c r="O101">
        <f>Diagonals!K97</f>
        <v>0</v>
      </c>
      <c r="P101">
        <f>Diagonals!L97</f>
        <v>0</v>
      </c>
      <c r="Q101">
        <f>Trendlines!E97</f>
        <v>0</v>
      </c>
      <c r="R101">
        <f>Trendlines!F97</f>
        <v>0</v>
      </c>
      <c r="S101">
        <f>Trendlines!G97</f>
        <v>0</v>
      </c>
      <c r="T101">
        <f>Trendlines!H97</f>
        <v>0</v>
      </c>
      <c r="U101">
        <f>Trendlines!I97</f>
        <v>0</v>
      </c>
      <c r="V101">
        <f>Trendlines!J97</f>
        <v>0</v>
      </c>
      <c r="W101">
        <f>Trendlines!K97</f>
        <v>0</v>
      </c>
      <c r="X101">
        <f>Trendlines!L97</f>
        <v>0</v>
      </c>
      <c r="Y101">
        <f>Tema_Hrma_Smma!E97</f>
        <v>5156.57</v>
      </c>
      <c r="Z101">
        <f>Tema_Hrma_Smma!F97</f>
        <v>5169.17</v>
      </c>
      <c r="AA101">
        <f>Tema_Hrma_Smma!G97</f>
        <v>5193.79</v>
      </c>
      <c r="AB101">
        <f>ZScore!H97</f>
        <v>1</v>
      </c>
      <c r="AC101">
        <f>ZScore!I97</f>
        <v>1.15405</v>
      </c>
      <c r="AD101">
        <f>ZScore!J97</f>
        <v>0</v>
      </c>
      <c r="AE101">
        <f>HA!E97</f>
        <v>5162.7299999999996</v>
      </c>
      <c r="AF101">
        <f>HA!F97</f>
        <v>5163.3100000000004</v>
      </c>
      <c r="AG101">
        <f>HA!G97</f>
        <v>5156.0600000000004</v>
      </c>
      <c r="AH101">
        <f>HA!H97</f>
        <v>5159.6099999999997</v>
      </c>
      <c r="AI101">
        <f>HA!I97</f>
        <v>-1</v>
      </c>
      <c r="AJ101">
        <f>HA!J97</f>
        <v>3.12</v>
      </c>
      <c r="AK101">
        <f>HA!K97</f>
        <v>-2.4979999999999999E-2</v>
      </c>
      <c r="AL101">
        <f>HA!L97</f>
        <v>-14</v>
      </c>
      <c r="AM101">
        <f>KC!E97</f>
        <v>5216.4763999999996</v>
      </c>
      <c r="AN101">
        <f>KC!F97</f>
        <v>5210.84843</v>
      </c>
      <c r="AO101">
        <f>KC!G97</f>
        <v>5205.2204700000002</v>
      </c>
      <c r="AP101">
        <f>KC!H97</f>
        <v>5199.5925100000004</v>
      </c>
      <c r="AQ101">
        <f>KC!I97</f>
        <v>5193.9645499999997</v>
      </c>
      <c r="AR101">
        <f>KC!J97</f>
        <v>5184.7127200000004</v>
      </c>
      <c r="AS101">
        <f>KC!K97</f>
        <v>5179.0847599999997</v>
      </c>
      <c r="AT101">
        <f>KC!L97</f>
        <v>5173.4567900000002</v>
      </c>
      <c r="AU101">
        <f>KC!M97</f>
        <v>5167.8288300000004</v>
      </c>
      <c r="AV101">
        <f>KC!N97</f>
        <v>5162.2008699999997</v>
      </c>
      <c r="AW101">
        <f>SR_Levels!E97</f>
        <v>5161.8900000000003</v>
      </c>
      <c r="AX101">
        <f>SR_Levels!F97</f>
        <v>5135.8500000000004</v>
      </c>
      <c r="AY101">
        <f>SR_Levels!G97</f>
        <v>0</v>
      </c>
      <c r="AZ101">
        <f>SR_Levels!H97</f>
        <v>0</v>
      </c>
      <c r="BA101">
        <f>SR_Levels!I97</f>
        <v>5178.6000000000004</v>
      </c>
      <c r="BB101">
        <f>SR_Levels!J97</f>
        <v>5193.3500000000004</v>
      </c>
      <c r="BC101">
        <f>SR_Levels!K97</f>
        <v>5205.3100000000004</v>
      </c>
      <c r="BD101">
        <f>SR_Levels!L97</f>
        <v>0</v>
      </c>
      <c r="BE101">
        <f>ZigZag!E97</f>
        <v>0</v>
      </c>
      <c r="BF101">
        <f>ZigZag!F97</f>
        <v>0</v>
      </c>
      <c r="BG101">
        <f>ZigZag!G97</f>
        <v>5186.78</v>
      </c>
      <c r="BH101">
        <f>Dual_Tema!E97</f>
        <v>5162.88</v>
      </c>
      <c r="BI101">
        <f>Dual_Tema!F97</f>
        <v>5149.97</v>
      </c>
      <c r="BJ101">
        <f>Pinbar!E97</f>
        <v>0</v>
      </c>
      <c r="BK101">
        <f>SSA!E97</f>
        <v>5161.9336700000003</v>
      </c>
      <c r="BL101">
        <f>SSA!F97</f>
        <v>5163.86924</v>
      </c>
    </row>
    <row r="102" spans="1:64" x14ac:dyDescent="0.55000000000000004">
      <c r="A102">
        <f>Validation!A98</f>
        <v>1772053800</v>
      </c>
      <c r="B102" t="str">
        <f>Price!B98</f>
        <v>XAUUSD</v>
      </c>
      <c r="C102" t="str">
        <f>Price!C98</f>
        <v>M5</v>
      </c>
      <c r="D102">
        <f>Price!D98</f>
        <v>5161.84</v>
      </c>
      <c r="E102">
        <f>Price!E98</f>
        <v>5162.97</v>
      </c>
      <c r="F102">
        <f>Price!F98</f>
        <v>5165.32</v>
      </c>
      <c r="G102">
        <f>Price!G98</f>
        <v>5158.55</v>
      </c>
      <c r="H102">
        <f>Price!H98</f>
        <v>607</v>
      </c>
      <c r="I102">
        <f>Diagonals!E98</f>
        <v>0</v>
      </c>
      <c r="J102">
        <f>Diagonals!F98</f>
        <v>0</v>
      </c>
      <c r="K102">
        <f>Diagonals!G98</f>
        <v>0</v>
      </c>
      <c r="L102">
        <f>Diagonals!H98</f>
        <v>0</v>
      </c>
      <c r="M102">
        <f>Diagonals!I98</f>
        <v>0</v>
      </c>
      <c r="N102">
        <f>Diagonals!J98</f>
        <v>0</v>
      </c>
      <c r="O102">
        <f>Diagonals!K98</f>
        <v>0</v>
      </c>
      <c r="P102">
        <f>Diagonals!L98</f>
        <v>0</v>
      </c>
      <c r="Q102">
        <f>Trendlines!E98</f>
        <v>0</v>
      </c>
      <c r="R102">
        <f>Trendlines!F98</f>
        <v>0</v>
      </c>
      <c r="S102">
        <f>Trendlines!G98</f>
        <v>0</v>
      </c>
      <c r="T102">
        <f>Trendlines!H98</f>
        <v>0</v>
      </c>
      <c r="U102">
        <f>Trendlines!I98</f>
        <v>0</v>
      </c>
      <c r="V102">
        <f>Trendlines!J98</f>
        <v>0</v>
      </c>
      <c r="W102">
        <f>Trendlines!K98</f>
        <v>0</v>
      </c>
      <c r="X102">
        <f>Trendlines!L98</f>
        <v>0</v>
      </c>
      <c r="Y102">
        <f>Tema_Hrma_Smma!E98</f>
        <v>5156.6499999999996</v>
      </c>
      <c r="Z102">
        <f>Tema_Hrma_Smma!F98</f>
        <v>5165.78</v>
      </c>
      <c r="AA102">
        <f>Tema_Hrma_Smma!G98</f>
        <v>5192.88</v>
      </c>
      <c r="AB102">
        <f>ZScore!H98</f>
        <v>-1</v>
      </c>
      <c r="AC102">
        <f>ZScore!I98</f>
        <v>0.67232999999999998</v>
      </c>
      <c r="AD102">
        <f>ZScore!J98</f>
        <v>3</v>
      </c>
      <c r="AE102">
        <f>HA!E98</f>
        <v>5161.17</v>
      </c>
      <c r="AF102">
        <f>HA!F98</f>
        <v>5165.32</v>
      </c>
      <c r="AG102">
        <f>HA!G98</f>
        <v>5158.55</v>
      </c>
      <c r="AH102">
        <f>HA!H98</f>
        <v>5162.17</v>
      </c>
      <c r="AI102">
        <f>HA!I98</f>
        <v>1</v>
      </c>
      <c r="AJ102">
        <f>HA!J98</f>
        <v>1</v>
      </c>
      <c r="AK102">
        <f>HA!K98</f>
        <v>-0.73928000000000005</v>
      </c>
      <c r="AL102">
        <f>HA!L98</f>
        <v>1</v>
      </c>
      <c r="AM102">
        <f>KC!E98</f>
        <v>5214.1669300000003</v>
      </c>
      <c r="AN102">
        <f>KC!F98</f>
        <v>5208.5109499999999</v>
      </c>
      <c r="AO102">
        <f>KC!G98</f>
        <v>5202.8549599999997</v>
      </c>
      <c r="AP102">
        <f>KC!H98</f>
        <v>5197.1989700000004</v>
      </c>
      <c r="AQ102">
        <f>KC!I98</f>
        <v>5191.5429800000002</v>
      </c>
      <c r="AR102">
        <f>KC!J98</f>
        <v>5182.04295</v>
      </c>
      <c r="AS102">
        <f>KC!K98</f>
        <v>5176.3869699999996</v>
      </c>
      <c r="AT102">
        <f>KC!L98</f>
        <v>5170.7309800000003</v>
      </c>
      <c r="AU102">
        <f>KC!M98</f>
        <v>5165.0749900000001</v>
      </c>
      <c r="AV102">
        <f>KC!N98</f>
        <v>5159.4189999999999</v>
      </c>
      <c r="AW102">
        <f>SR_Levels!E98</f>
        <v>5135.8500000000004</v>
      </c>
      <c r="AX102">
        <f>SR_Levels!F98</f>
        <v>0</v>
      </c>
      <c r="AY102">
        <f>SR_Levels!G98</f>
        <v>0</v>
      </c>
      <c r="AZ102">
        <f>SR_Levels!H98</f>
        <v>0</v>
      </c>
      <c r="BA102">
        <f>SR_Levels!I98</f>
        <v>5161.8900000000003</v>
      </c>
      <c r="BB102">
        <f>SR_Levels!J98</f>
        <v>5178.6000000000004</v>
      </c>
      <c r="BC102">
        <f>SR_Levels!K98</f>
        <v>5193.3500000000004</v>
      </c>
      <c r="BD102">
        <f>SR_Levels!L98</f>
        <v>5205.3100000000004</v>
      </c>
      <c r="BE102">
        <f>ZigZag!E98</f>
        <v>0</v>
      </c>
      <c r="BF102">
        <f>ZigZag!F98</f>
        <v>0</v>
      </c>
      <c r="BG102">
        <f>ZigZag!G98</f>
        <v>5185</v>
      </c>
      <c r="BH102">
        <f>Dual_Tema!E98</f>
        <v>5161.53</v>
      </c>
      <c r="BI102">
        <f>Dual_Tema!F98</f>
        <v>5151.5200000000004</v>
      </c>
      <c r="BJ102">
        <f>Pinbar!E98</f>
        <v>0</v>
      </c>
      <c r="BK102">
        <f>SSA!E98</f>
        <v>5162.26044</v>
      </c>
      <c r="BL102">
        <f>SSA!F98</f>
        <v>5163.06484</v>
      </c>
    </row>
    <row r="103" spans="1:64" x14ac:dyDescent="0.55000000000000004">
      <c r="A103">
        <f>Validation!A99</f>
        <v>1772054100</v>
      </c>
      <c r="B103" t="str">
        <f>Price!B99</f>
        <v>XAUUSD</v>
      </c>
      <c r="C103" t="str">
        <f>Price!C99</f>
        <v>M5</v>
      </c>
      <c r="D103">
        <f>Price!D99</f>
        <v>5165.38</v>
      </c>
      <c r="E103">
        <f>Price!E99</f>
        <v>5161.82</v>
      </c>
      <c r="F103">
        <f>Price!F99</f>
        <v>5173.3599999999997</v>
      </c>
      <c r="G103">
        <f>Price!G99</f>
        <v>5160.8599999999997</v>
      </c>
      <c r="H103">
        <f>Price!H99</f>
        <v>603</v>
      </c>
      <c r="I103">
        <f>Diagonals!E99</f>
        <v>0</v>
      </c>
      <c r="J103">
        <f>Diagonals!F99</f>
        <v>0</v>
      </c>
      <c r="K103">
        <f>Diagonals!G99</f>
        <v>0</v>
      </c>
      <c r="L103">
        <f>Diagonals!H99</f>
        <v>0</v>
      </c>
      <c r="M103">
        <f>Diagonals!I99</f>
        <v>0</v>
      </c>
      <c r="N103">
        <f>Diagonals!J99</f>
        <v>0</v>
      </c>
      <c r="O103">
        <f>Diagonals!K99</f>
        <v>0</v>
      </c>
      <c r="P103">
        <f>Diagonals!L99</f>
        <v>0</v>
      </c>
      <c r="Q103">
        <f>Trendlines!E99</f>
        <v>0</v>
      </c>
      <c r="R103">
        <f>Trendlines!F99</f>
        <v>0</v>
      </c>
      <c r="S103">
        <f>Trendlines!G99</f>
        <v>0</v>
      </c>
      <c r="T103">
        <f>Trendlines!H99</f>
        <v>0</v>
      </c>
      <c r="U103">
        <f>Trendlines!I99</f>
        <v>0</v>
      </c>
      <c r="V103">
        <f>Trendlines!J99</f>
        <v>0</v>
      </c>
      <c r="W103">
        <f>Trendlines!K99</f>
        <v>0</v>
      </c>
      <c r="X103">
        <f>Trendlines!L99</f>
        <v>0</v>
      </c>
      <c r="Y103">
        <f>Tema_Hrma_Smma!E99</f>
        <v>5159.43</v>
      </c>
      <c r="Z103">
        <f>Tema_Hrma_Smma!F99</f>
        <v>5163.6899999999996</v>
      </c>
      <c r="AA103">
        <f>Tema_Hrma_Smma!G99</f>
        <v>5192.09</v>
      </c>
      <c r="AB103">
        <f>ZScore!H99</f>
        <v>1</v>
      </c>
      <c r="AC103">
        <f>ZScore!I99</f>
        <v>8.7989999999999999E-2</v>
      </c>
      <c r="AD103">
        <f>ZScore!J99</f>
        <v>0</v>
      </c>
      <c r="AE103">
        <f>HA!E99</f>
        <v>5161.67</v>
      </c>
      <c r="AF103">
        <f>HA!F99</f>
        <v>5173.3599999999997</v>
      </c>
      <c r="AG103">
        <f>HA!G99</f>
        <v>5160.8599999999997</v>
      </c>
      <c r="AH103">
        <f>HA!H99</f>
        <v>5165.3599999999997</v>
      </c>
      <c r="AI103">
        <f>HA!I99</f>
        <v>1</v>
      </c>
      <c r="AJ103">
        <f>HA!J99</f>
        <v>3.68</v>
      </c>
      <c r="AK103">
        <f>HA!K99</f>
        <v>0.16708999999999999</v>
      </c>
      <c r="AL103">
        <f>HA!L99</f>
        <v>2</v>
      </c>
      <c r="AM103">
        <f>KC!E99</f>
        <v>5212.1708699999999</v>
      </c>
      <c r="AN103">
        <f>KC!F99</f>
        <v>5206.4625999999998</v>
      </c>
      <c r="AO103">
        <f>KC!G99</f>
        <v>5200.7543299999998</v>
      </c>
      <c r="AP103">
        <f>KC!H99</f>
        <v>5195.0460599999997</v>
      </c>
      <c r="AQ103">
        <f>KC!I99</f>
        <v>5189.3377899999996</v>
      </c>
      <c r="AR103">
        <f>KC!J99</f>
        <v>5179.5677500000002</v>
      </c>
      <c r="AS103">
        <f>KC!K99</f>
        <v>5173.8594800000001</v>
      </c>
      <c r="AT103">
        <f>KC!L99</f>
        <v>5168.1512000000002</v>
      </c>
      <c r="AU103">
        <f>KC!M99</f>
        <v>5162.4429300000002</v>
      </c>
      <c r="AV103">
        <f>KC!N99</f>
        <v>5156.7346600000001</v>
      </c>
      <c r="AW103">
        <f>SR_Levels!E99</f>
        <v>5161.8900000000003</v>
      </c>
      <c r="AX103">
        <f>SR_Levels!F99</f>
        <v>5135.8500000000004</v>
      </c>
      <c r="AY103">
        <f>SR_Levels!G99</f>
        <v>0</v>
      </c>
      <c r="AZ103">
        <f>SR_Levels!H99</f>
        <v>0</v>
      </c>
      <c r="BA103">
        <f>SR_Levels!I99</f>
        <v>5178.6000000000004</v>
      </c>
      <c r="BB103">
        <f>SR_Levels!J99</f>
        <v>5193.3500000000004</v>
      </c>
      <c r="BC103">
        <f>SR_Levels!K99</f>
        <v>5205.3100000000004</v>
      </c>
      <c r="BD103">
        <f>SR_Levels!L99</f>
        <v>0</v>
      </c>
      <c r="BE103">
        <f>ZigZag!E99</f>
        <v>0</v>
      </c>
      <c r="BF103">
        <f>ZigZag!F99</f>
        <v>0</v>
      </c>
      <c r="BG103">
        <f>ZigZag!G99</f>
        <v>5183.68</v>
      </c>
      <c r="BH103">
        <f>Dual_Tema!E99</f>
        <v>5165.0600000000004</v>
      </c>
      <c r="BI103">
        <f>Dual_Tema!F99</f>
        <v>5154.1099999999997</v>
      </c>
      <c r="BJ103">
        <f>Pinbar!E99</f>
        <v>0</v>
      </c>
      <c r="BK103">
        <f>SSA!E99</f>
        <v>5163.5161699999999</v>
      </c>
      <c r="BL103">
        <f>SSA!F99</f>
        <v>5163.2905000000001</v>
      </c>
    </row>
    <row r="104" spans="1:64" x14ac:dyDescent="0.55000000000000004">
      <c r="A104">
        <f>Validation!A100</f>
        <v>1772054400</v>
      </c>
      <c r="B104" t="str">
        <f>Price!B100</f>
        <v>XAUUSD</v>
      </c>
      <c r="C104" t="str">
        <f>Price!C100</f>
        <v>M5</v>
      </c>
      <c r="D104">
        <f>Price!D100</f>
        <v>5169.17</v>
      </c>
      <c r="E104">
        <f>Price!E100</f>
        <v>5165.38</v>
      </c>
      <c r="F104">
        <f>Price!F100</f>
        <v>5170.21</v>
      </c>
      <c r="G104">
        <f>Price!G100</f>
        <v>5165.07</v>
      </c>
      <c r="H104">
        <f>Price!H100</f>
        <v>347</v>
      </c>
      <c r="I104">
        <f>Diagonals!E100</f>
        <v>0</v>
      </c>
      <c r="J104">
        <f>Diagonals!F100</f>
        <v>0</v>
      </c>
      <c r="K104">
        <f>Diagonals!G100</f>
        <v>0</v>
      </c>
      <c r="L104">
        <f>Diagonals!H100</f>
        <v>0</v>
      </c>
      <c r="M104">
        <f>Diagonals!I100</f>
        <v>0</v>
      </c>
      <c r="N104">
        <f>Diagonals!J100</f>
        <v>0</v>
      </c>
      <c r="O104">
        <f>Diagonals!K100</f>
        <v>0</v>
      </c>
      <c r="P104">
        <f>Diagonals!L100</f>
        <v>0</v>
      </c>
      <c r="Q104">
        <f>Trendlines!E100</f>
        <v>0</v>
      </c>
      <c r="R104">
        <f>Trendlines!F100</f>
        <v>0</v>
      </c>
      <c r="S104">
        <f>Trendlines!G100</f>
        <v>0</v>
      </c>
      <c r="T104">
        <f>Trendlines!H100</f>
        <v>0</v>
      </c>
      <c r="U104">
        <f>Trendlines!I100</f>
        <v>0</v>
      </c>
      <c r="V104">
        <f>Trendlines!J100</f>
        <v>0</v>
      </c>
      <c r="W104">
        <f>Trendlines!K100</f>
        <v>0</v>
      </c>
      <c r="X104">
        <f>Trendlines!L100</f>
        <v>0</v>
      </c>
      <c r="Y104">
        <f>Tema_Hrma_Smma!E100</f>
        <v>5162.3599999999997</v>
      </c>
      <c r="Z104">
        <f>Tema_Hrma_Smma!F100</f>
        <v>5162.6400000000003</v>
      </c>
      <c r="AA104">
        <f>Tema_Hrma_Smma!G100</f>
        <v>5191.3999999999996</v>
      </c>
      <c r="AB104">
        <f>ZScore!H100</f>
        <v>1</v>
      </c>
      <c r="AC104">
        <f>ZScore!I100</f>
        <v>0.16089999999999999</v>
      </c>
      <c r="AD104">
        <f>ZScore!J100</f>
        <v>0</v>
      </c>
      <c r="AE104">
        <f>HA!E100</f>
        <v>5163.51</v>
      </c>
      <c r="AF104">
        <f>HA!F100</f>
        <v>5170.21</v>
      </c>
      <c r="AG104">
        <f>HA!G100</f>
        <v>5163.51</v>
      </c>
      <c r="AH104">
        <f>HA!H100</f>
        <v>5167.46</v>
      </c>
      <c r="AI104">
        <f>HA!I100</f>
        <v>1</v>
      </c>
      <c r="AJ104">
        <f>HA!J100</f>
        <v>3.94</v>
      </c>
      <c r="AK104">
        <f>HA!K100</f>
        <v>0.26264999999999999</v>
      </c>
      <c r="AL104">
        <f>HA!L100</f>
        <v>3</v>
      </c>
      <c r="AM104">
        <f>KC!E100</f>
        <v>5210.0074599999998</v>
      </c>
      <c r="AN104">
        <f>KC!F100</f>
        <v>5204.3179600000003</v>
      </c>
      <c r="AO104">
        <f>KC!G100</f>
        <v>5198.6284500000002</v>
      </c>
      <c r="AP104">
        <f>KC!H100</f>
        <v>5192.9389499999997</v>
      </c>
      <c r="AQ104">
        <f>KC!I100</f>
        <v>5187.2494399999996</v>
      </c>
      <c r="AR104">
        <f>KC!J100</f>
        <v>5177.38796</v>
      </c>
      <c r="AS104">
        <f>KC!K100</f>
        <v>5171.6984499999999</v>
      </c>
      <c r="AT104">
        <f>KC!L100</f>
        <v>5166.0089500000004</v>
      </c>
      <c r="AU104">
        <f>KC!M100</f>
        <v>5160.3194400000002</v>
      </c>
      <c r="AV104">
        <f>KC!N100</f>
        <v>5154.6299399999998</v>
      </c>
      <c r="AW104">
        <f>SR_Levels!E100</f>
        <v>5161.8900000000003</v>
      </c>
      <c r="AX104">
        <f>SR_Levels!F100</f>
        <v>5135.8500000000004</v>
      </c>
      <c r="AY104">
        <f>SR_Levels!G100</f>
        <v>0</v>
      </c>
      <c r="AZ104">
        <f>SR_Levels!H100</f>
        <v>0</v>
      </c>
      <c r="BA104">
        <f>SR_Levels!I100</f>
        <v>5178.6000000000004</v>
      </c>
      <c r="BB104">
        <f>SR_Levels!J100</f>
        <v>5193.3500000000004</v>
      </c>
      <c r="BC104">
        <f>SR_Levels!K100</f>
        <v>5205.3100000000004</v>
      </c>
      <c r="BD104">
        <f>SR_Levels!L100</f>
        <v>0</v>
      </c>
      <c r="BE104">
        <f>ZigZag!E100</f>
        <v>0</v>
      </c>
      <c r="BF104">
        <f>ZigZag!F100</f>
        <v>0</v>
      </c>
      <c r="BG104">
        <f>ZigZag!G100</f>
        <v>5182.57</v>
      </c>
      <c r="BH104">
        <f>Dual_Tema!E100</f>
        <v>5166.17</v>
      </c>
      <c r="BI104">
        <f>Dual_Tema!F100</f>
        <v>5158.1899999999996</v>
      </c>
      <c r="BJ104">
        <f>Pinbar!E100</f>
        <v>0</v>
      </c>
      <c r="BK104">
        <f>SSA!E100</f>
        <v>5165.2532099999999</v>
      </c>
      <c r="BL104">
        <f>SSA!F100</f>
        <v>5164.2718599999998</v>
      </c>
    </row>
    <row r="105" spans="1:64" x14ac:dyDescent="0.55000000000000004">
      <c r="A105">
        <f>Validation!A101</f>
        <v>1772054700</v>
      </c>
      <c r="B105" t="str">
        <f>Price!B101</f>
        <v>XAUUSD</v>
      </c>
      <c r="C105" t="str">
        <f>Price!C101</f>
        <v>M5</v>
      </c>
      <c r="D105">
        <f>Price!D101</f>
        <v>5169.12</v>
      </c>
      <c r="E105">
        <f>Price!E101</f>
        <v>5169.17</v>
      </c>
      <c r="F105">
        <f>Price!F101</f>
        <v>5170.51</v>
      </c>
      <c r="G105">
        <f>Price!G101</f>
        <v>5167.75</v>
      </c>
      <c r="H105">
        <f>Price!H101</f>
        <v>362</v>
      </c>
      <c r="I105">
        <f>Diagonals!E101</f>
        <v>0</v>
      </c>
      <c r="J105">
        <f>Diagonals!F101</f>
        <v>0</v>
      </c>
      <c r="K105">
        <f>Diagonals!G101</f>
        <v>0</v>
      </c>
      <c r="L105">
        <f>Diagonals!H101</f>
        <v>0</v>
      </c>
      <c r="M105">
        <f>Diagonals!I101</f>
        <v>0</v>
      </c>
      <c r="N105">
        <f>Diagonals!J101</f>
        <v>0</v>
      </c>
      <c r="O105">
        <f>Diagonals!K101</f>
        <v>0</v>
      </c>
      <c r="P105">
        <f>Diagonals!L101</f>
        <v>0</v>
      </c>
      <c r="Q105">
        <f>Trendlines!E101</f>
        <v>0</v>
      </c>
      <c r="R105">
        <f>Trendlines!F101</f>
        <v>0</v>
      </c>
      <c r="S105">
        <f>Trendlines!G101</f>
        <v>0</v>
      </c>
      <c r="T105">
        <f>Trendlines!H101</f>
        <v>0</v>
      </c>
      <c r="U105">
        <f>Trendlines!I101</f>
        <v>0</v>
      </c>
      <c r="V105">
        <f>Trendlines!J101</f>
        <v>0</v>
      </c>
      <c r="W105">
        <f>Trendlines!K101</f>
        <v>0</v>
      </c>
      <c r="X105">
        <f>Trendlines!L101</f>
        <v>0</v>
      </c>
      <c r="Y105">
        <f>Tema_Hrma_Smma!E101</f>
        <v>5164.97</v>
      </c>
      <c r="Z105">
        <f>Tema_Hrma_Smma!F101</f>
        <v>5162.33</v>
      </c>
      <c r="AA105">
        <f>Tema_Hrma_Smma!G101</f>
        <v>5190.7700000000004</v>
      </c>
      <c r="AB105">
        <f>ZScore!H101</f>
        <v>-1</v>
      </c>
      <c r="AC105">
        <f>ZScore!I101</f>
        <v>1.00648</v>
      </c>
      <c r="AD105">
        <f>ZScore!J101</f>
        <v>3</v>
      </c>
      <c r="AE105">
        <f>HA!E101</f>
        <v>5165.49</v>
      </c>
      <c r="AF105">
        <f>HA!F101</f>
        <v>5170.51</v>
      </c>
      <c r="AG105">
        <f>HA!G101</f>
        <v>5165.49</v>
      </c>
      <c r="AH105">
        <f>HA!H101</f>
        <v>5169.1400000000003</v>
      </c>
      <c r="AI105">
        <f>HA!I101</f>
        <v>1</v>
      </c>
      <c r="AJ105">
        <f>HA!J101</f>
        <v>3.65</v>
      </c>
      <c r="AK105">
        <f>HA!K101</f>
        <v>0.17426</v>
      </c>
      <c r="AL105">
        <f>HA!L101</f>
        <v>4</v>
      </c>
      <c r="AM105">
        <f>KC!E101</f>
        <v>5208.0302099999999</v>
      </c>
      <c r="AN105">
        <f>KC!F101</f>
        <v>5202.3462600000003</v>
      </c>
      <c r="AO105">
        <f>KC!G101</f>
        <v>5196.6623099999997</v>
      </c>
      <c r="AP105">
        <f>KC!H101</f>
        <v>5190.9783500000003</v>
      </c>
      <c r="AQ105">
        <f>KC!I101</f>
        <v>5185.2943999999998</v>
      </c>
      <c r="AR105">
        <f>KC!J101</f>
        <v>5175.5291399999996</v>
      </c>
      <c r="AS105">
        <f>KC!K101</f>
        <v>5169.84519</v>
      </c>
      <c r="AT105">
        <f>KC!L101</f>
        <v>5164.1612299999997</v>
      </c>
      <c r="AU105">
        <f>KC!M101</f>
        <v>5158.4772800000001</v>
      </c>
      <c r="AV105">
        <f>KC!N101</f>
        <v>5152.7933300000004</v>
      </c>
      <c r="AW105">
        <f>SR_Levels!E101</f>
        <v>5161.8900000000003</v>
      </c>
      <c r="AX105">
        <f>SR_Levels!F101</f>
        <v>5135.8500000000004</v>
      </c>
      <c r="AY105">
        <f>SR_Levels!G101</f>
        <v>0</v>
      </c>
      <c r="AZ105">
        <f>SR_Levels!H101</f>
        <v>0</v>
      </c>
      <c r="BA105">
        <f>SR_Levels!I101</f>
        <v>5178.6000000000004</v>
      </c>
      <c r="BB105">
        <f>SR_Levels!J101</f>
        <v>5193.3500000000004</v>
      </c>
      <c r="BC105">
        <f>SR_Levels!K101</f>
        <v>5205.3100000000004</v>
      </c>
      <c r="BD105">
        <f>SR_Levels!L101</f>
        <v>0</v>
      </c>
      <c r="BE105">
        <f>ZigZag!E101</f>
        <v>0</v>
      </c>
      <c r="BF105">
        <f>ZigZag!F101</f>
        <v>0</v>
      </c>
      <c r="BG105">
        <f>ZigZag!G101</f>
        <v>5181.6099999999997</v>
      </c>
      <c r="BH105">
        <f>Dual_Tema!E101</f>
        <v>5167.3100000000004</v>
      </c>
      <c r="BI105">
        <f>Dual_Tema!F101</f>
        <v>5162.3500000000004</v>
      </c>
      <c r="BJ105">
        <f>Pinbar!E101</f>
        <v>0</v>
      </c>
      <c r="BK105">
        <f>SSA!E101</f>
        <v>5166.9846799999996</v>
      </c>
      <c r="BL105">
        <f>SSA!F101</f>
        <v>5165.6282700000002</v>
      </c>
    </row>
    <row r="106" spans="1:64" x14ac:dyDescent="0.55000000000000004">
      <c r="A106">
        <f>Validation!A102</f>
        <v>1772055000</v>
      </c>
      <c r="B106" t="str">
        <f>Price!B102</f>
        <v>XAUUSD</v>
      </c>
      <c r="C106" t="str">
        <f>Price!C102</f>
        <v>M5</v>
      </c>
      <c r="D106">
        <f>Price!D102</f>
        <v>5168.22</v>
      </c>
      <c r="E106">
        <f>Price!E102</f>
        <v>5169.37</v>
      </c>
      <c r="F106">
        <f>Price!F102</f>
        <v>5171.26</v>
      </c>
      <c r="G106">
        <f>Price!G102</f>
        <v>5166.6899999999996</v>
      </c>
      <c r="H106">
        <f>Price!H102</f>
        <v>490</v>
      </c>
      <c r="I106">
        <f>Diagonals!E102</f>
        <v>0</v>
      </c>
      <c r="J106">
        <f>Diagonals!F102</f>
        <v>0</v>
      </c>
      <c r="K106">
        <f>Diagonals!G102</f>
        <v>0</v>
      </c>
      <c r="L106">
        <f>Diagonals!H102</f>
        <v>0</v>
      </c>
      <c r="M106">
        <f>Diagonals!I102</f>
        <v>0</v>
      </c>
      <c r="N106">
        <f>Diagonals!J102</f>
        <v>0</v>
      </c>
      <c r="O106">
        <f>Diagonals!K102</f>
        <v>0</v>
      </c>
      <c r="P106">
        <f>Diagonals!L102</f>
        <v>0</v>
      </c>
      <c r="Q106">
        <f>Trendlines!E102</f>
        <v>0</v>
      </c>
      <c r="R106">
        <f>Trendlines!F102</f>
        <v>0</v>
      </c>
      <c r="S106">
        <f>Trendlines!G102</f>
        <v>0</v>
      </c>
      <c r="T106">
        <f>Trendlines!H102</f>
        <v>0</v>
      </c>
      <c r="U106">
        <f>Trendlines!I102</f>
        <v>0</v>
      </c>
      <c r="V106">
        <f>Trendlines!J102</f>
        <v>0</v>
      </c>
      <c r="W106">
        <f>Trendlines!K102</f>
        <v>0</v>
      </c>
      <c r="X106">
        <f>Trendlines!L102</f>
        <v>0</v>
      </c>
      <c r="Y106">
        <f>Tema_Hrma_Smma!E102</f>
        <v>5166.6099999999997</v>
      </c>
      <c r="Z106">
        <f>Tema_Hrma_Smma!F102</f>
        <v>5162.3999999999996</v>
      </c>
      <c r="AA106">
        <f>Tema_Hrma_Smma!G102</f>
        <v>5190.16</v>
      </c>
      <c r="AB106">
        <f>ZScore!H102</f>
        <v>-1</v>
      </c>
      <c r="AC106">
        <f>ZScore!I102</f>
        <v>0.65942000000000001</v>
      </c>
      <c r="AD106">
        <f>ZScore!J102</f>
        <v>3</v>
      </c>
      <c r="AE106">
        <f>HA!E102</f>
        <v>5167.3100000000004</v>
      </c>
      <c r="AF106">
        <f>HA!F102</f>
        <v>5171.26</v>
      </c>
      <c r="AG106">
        <f>HA!G102</f>
        <v>5166.6899999999996</v>
      </c>
      <c r="AH106">
        <f>HA!H102</f>
        <v>5168.8900000000003</v>
      </c>
      <c r="AI106">
        <f>HA!I102</f>
        <v>1</v>
      </c>
      <c r="AJ106">
        <f>HA!J102</f>
        <v>1.57</v>
      </c>
      <c r="AK106">
        <f>HA!K102</f>
        <v>-0.53788999999999998</v>
      </c>
      <c r="AL106">
        <f>HA!L102</f>
        <v>5</v>
      </c>
      <c r="AM106">
        <f>KC!E102</f>
        <v>5206.2022800000004</v>
      </c>
      <c r="AN106">
        <f>KC!F102</f>
        <v>5200.5249999999996</v>
      </c>
      <c r="AO106">
        <f>KC!G102</f>
        <v>5194.84771</v>
      </c>
      <c r="AP106">
        <f>KC!H102</f>
        <v>5189.1704300000001</v>
      </c>
      <c r="AQ106">
        <f>KC!I102</f>
        <v>5183.4931399999996</v>
      </c>
      <c r="AR106">
        <f>KC!J102</f>
        <v>5173.9073399999997</v>
      </c>
      <c r="AS106">
        <f>KC!K102</f>
        <v>5168.2300500000001</v>
      </c>
      <c r="AT106">
        <f>KC!L102</f>
        <v>5162.5527700000002</v>
      </c>
      <c r="AU106">
        <f>KC!M102</f>
        <v>5156.8754900000004</v>
      </c>
      <c r="AV106">
        <f>KC!N102</f>
        <v>5151.1981999999998</v>
      </c>
      <c r="AW106">
        <f>SR_Levels!E102</f>
        <v>5161.8900000000003</v>
      </c>
      <c r="AX106">
        <f>SR_Levels!F102</f>
        <v>5135.8500000000004</v>
      </c>
      <c r="AY106">
        <f>SR_Levels!G102</f>
        <v>0</v>
      </c>
      <c r="AZ106">
        <f>SR_Levels!H102</f>
        <v>0</v>
      </c>
      <c r="BA106">
        <f>SR_Levels!I102</f>
        <v>5178.6000000000004</v>
      </c>
      <c r="BB106">
        <f>SR_Levels!J102</f>
        <v>5193.3500000000004</v>
      </c>
      <c r="BC106">
        <f>SR_Levels!K102</f>
        <v>5205.3100000000004</v>
      </c>
      <c r="BD106">
        <f>SR_Levels!L102</f>
        <v>0</v>
      </c>
      <c r="BE106">
        <f>ZigZag!E102</f>
        <v>0</v>
      </c>
      <c r="BF106">
        <f>ZigZag!F102</f>
        <v>0</v>
      </c>
      <c r="BG106">
        <f>ZigZag!G102</f>
        <v>5180.6899999999996</v>
      </c>
      <c r="BH106">
        <f>Dual_Tema!E102</f>
        <v>5168.62</v>
      </c>
      <c r="BI106">
        <f>Dual_Tema!F102</f>
        <v>5164.62</v>
      </c>
      <c r="BJ106">
        <f>Pinbar!E102</f>
        <v>0</v>
      </c>
      <c r="BK106">
        <f>SSA!E102</f>
        <v>5168.4143199999999</v>
      </c>
      <c r="BL106">
        <f>SSA!F102</f>
        <v>5167.0212899999997</v>
      </c>
    </row>
    <row r="107" spans="1:64" x14ac:dyDescent="0.55000000000000004">
      <c r="A107">
        <f>Validation!A103</f>
        <v>1772055300</v>
      </c>
      <c r="B107" t="str">
        <f>Price!B103</f>
        <v>XAUUSD</v>
      </c>
      <c r="C107" t="str">
        <f>Price!C103</f>
        <v>M5</v>
      </c>
      <c r="D107">
        <f>Price!D103</f>
        <v>5168.8999999999996</v>
      </c>
      <c r="E107">
        <f>Price!E103</f>
        <v>5168.22</v>
      </c>
      <c r="F107">
        <f>Price!F103</f>
        <v>5173.4799999999996</v>
      </c>
      <c r="G107">
        <f>Price!G103</f>
        <v>5168.2</v>
      </c>
      <c r="H107">
        <f>Price!H103</f>
        <v>433</v>
      </c>
      <c r="I107">
        <f>Diagonals!E103</f>
        <v>0</v>
      </c>
      <c r="J107">
        <f>Diagonals!F103</f>
        <v>0</v>
      </c>
      <c r="K107">
        <f>Diagonals!G103</f>
        <v>0</v>
      </c>
      <c r="L107">
        <f>Diagonals!H103</f>
        <v>0</v>
      </c>
      <c r="M107">
        <f>Diagonals!I103</f>
        <v>0</v>
      </c>
      <c r="N107">
        <f>Diagonals!J103</f>
        <v>0</v>
      </c>
      <c r="O107">
        <f>Diagonals!K103</f>
        <v>0</v>
      </c>
      <c r="P107">
        <f>Diagonals!L103</f>
        <v>0</v>
      </c>
      <c r="Q107">
        <f>Trendlines!E103</f>
        <v>0</v>
      </c>
      <c r="R107">
        <f>Trendlines!F103</f>
        <v>0</v>
      </c>
      <c r="S107">
        <f>Trendlines!G103</f>
        <v>0</v>
      </c>
      <c r="T107">
        <f>Trendlines!H103</f>
        <v>0</v>
      </c>
      <c r="U107">
        <f>Trendlines!I103</f>
        <v>0</v>
      </c>
      <c r="V107">
        <f>Trendlines!J103</f>
        <v>0</v>
      </c>
      <c r="W107">
        <f>Trendlines!K103</f>
        <v>0</v>
      </c>
      <c r="X107">
        <f>Trendlines!L103</f>
        <v>0</v>
      </c>
      <c r="Y107">
        <f>Tema_Hrma_Smma!E103</f>
        <v>5168.47</v>
      </c>
      <c r="Z107">
        <f>Tema_Hrma_Smma!F103</f>
        <v>5162.84</v>
      </c>
      <c r="AA107">
        <f>Tema_Hrma_Smma!G103</f>
        <v>5189.59</v>
      </c>
      <c r="AB107">
        <f>ZScore!H103</f>
        <v>1</v>
      </c>
      <c r="AC107">
        <f>ZScore!I103</f>
        <v>0.80691000000000002</v>
      </c>
      <c r="AD107">
        <f>ZScore!J103</f>
        <v>0</v>
      </c>
      <c r="AE107">
        <f>HA!E103</f>
        <v>5168.1000000000004</v>
      </c>
      <c r="AF107">
        <f>HA!F103</f>
        <v>5173.4799999999996</v>
      </c>
      <c r="AG107">
        <f>HA!G103</f>
        <v>5168.1000000000004</v>
      </c>
      <c r="AH107">
        <f>HA!H103</f>
        <v>5169.7</v>
      </c>
      <c r="AI107">
        <f>HA!I103</f>
        <v>1</v>
      </c>
      <c r="AJ107">
        <f>HA!J103</f>
        <v>1.6</v>
      </c>
      <c r="AK107">
        <f>HA!K103</f>
        <v>-0.52383999999999997</v>
      </c>
      <c r="AL107">
        <f>HA!L103</f>
        <v>6</v>
      </c>
      <c r="AM107">
        <f>KC!E103</f>
        <v>5204.6732599999996</v>
      </c>
      <c r="AN107">
        <f>KC!F103</f>
        <v>5198.9785700000002</v>
      </c>
      <c r="AO107">
        <f>KC!G103</f>
        <v>5193.28388</v>
      </c>
      <c r="AP107">
        <f>KC!H103</f>
        <v>5187.5891899999997</v>
      </c>
      <c r="AQ107">
        <f>KC!I103</f>
        <v>5181.8945000000003</v>
      </c>
      <c r="AR107">
        <f>KC!J103</f>
        <v>5172.5249299999996</v>
      </c>
      <c r="AS107">
        <f>KC!K103</f>
        <v>5166.8302400000002</v>
      </c>
      <c r="AT107">
        <f>KC!L103</f>
        <v>5161.13555</v>
      </c>
      <c r="AU107">
        <f>KC!M103</f>
        <v>5155.4408599999997</v>
      </c>
      <c r="AV107">
        <f>KC!N103</f>
        <v>5149.7461700000003</v>
      </c>
      <c r="AW107">
        <f>SR_Levels!E103</f>
        <v>5161.8900000000003</v>
      </c>
      <c r="AX107">
        <f>SR_Levels!F103</f>
        <v>5135.8500000000004</v>
      </c>
      <c r="AY107">
        <f>SR_Levels!G103</f>
        <v>0</v>
      </c>
      <c r="AZ107">
        <f>SR_Levels!H103</f>
        <v>0</v>
      </c>
      <c r="BA107">
        <f>SR_Levels!I103</f>
        <v>5178.6000000000004</v>
      </c>
      <c r="BB107">
        <f>SR_Levels!J103</f>
        <v>5193.3500000000004</v>
      </c>
      <c r="BC107">
        <f>SR_Levels!K103</f>
        <v>5205.3100000000004</v>
      </c>
      <c r="BD107">
        <f>SR_Levels!L103</f>
        <v>0</v>
      </c>
      <c r="BE107">
        <f>ZigZag!E103</f>
        <v>0</v>
      </c>
      <c r="BF107">
        <f>ZigZag!F103</f>
        <v>0</v>
      </c>
      <c r="BG107">
        <f>ZigZag!G103</f>
        <v>5179.9399999999996</v>
      </c>
      <c r="BH107">
        <f>Dual_Tema!E103</f>
        <v>5170.7</v>
      </c>
      <c r="BI107">
        <f>Dual_Tema!F103</f>
        <v>5166.84</v>
      </c>
      <c r="BJ107">
        <f>Pinbar!E103</f>
        <v>1</v>
      </c>
      <c r="BK107">
        <f>SSA!E103</f>
        <v>5169.3990700000004</v>
      </c>
      <c r="BL107">
        <f>SSA!F103</f>
        <v>5168.21018</v>
      </c>
    </row>
    <row r="108" spans="1:64" x14ac:dyDescent="0.55000000000000004">
      <c r="A108">
        <f>Validation!A104</f>
        <v>1772055600</v>
      </c>
      <c r="B108" t="str">
        <f>Price!B104</f>
        <v>XAUUSD</v>
      </c>
      <c r="C108" t="str">
        <f>Price!C104</f>
        <v>M5</v>
      </c>
      <c r="D108">
        <f>Price!D104</f>
        <v>5170.25</v>
      </c>
      <c r="E108">
        <f>Price!E104</f>
        <v>5168.7299999999996</v>
      </c>
      <c r="F108">
        <f>Price!F104</f>
        <v>5170.71</v>
      </c>
      <c r="G108">
        <f>Price!G104</f>
        <v>5168.21</v>
      </c>
      <c r="H108">
        <f>Price!H104</f>
        <v>414</v>
      </c>
      <c r="I108">
        <f>Diagonals!E104</f>
        <v>0</v>
      </c>
      <c r="J108">
        <f>Diagonals!F104</f>
        <v>0</v>
      </c>
      <c r="K108">
        <f>Diagonals!G104</f>
        <v>0</v>
      </c>
      <c r="L108">
        <f>Diagonals!H104</f>
        <v>0</v>
      </c>
      <c r="M108">
        <f>Diagonals!I104</f>
        <v>0</v>
      </c>
      <c r="N108">
        <f>Diagonals!J104</f>
        <v>0</v>
      </c>
      <c r="O108">
        <f>Diagonals!K104</f>
        <v>0</v>
      </c>
      <c r="P108">
        <f>Diagonals!L104</f>
        <v>0</v>
      </c>
      <c r="Q108">
        <f>Trendlines!E104</f>
        <v>0</v>
      </c>
      <c r="R108">
        <f>Trendlines!F104</f>
        <v>0</v>
      </c>
      <c r="S108">
        <f>Trendlines!G104</f>
        <v>0</v>
      </c>
      <c r="T108">
        <f>Trendlines!H104</f>
        <v>0</v>
      </c>
      <c r="U108">
        <f>Trendlines!I104</f>
        <v>0</v>
      </c>
      <c r="V108">
        <f>Trendlines!J104</f>
        <v>0</v>
      </c>
      <c r="W108">
        <f>Trendlines!K104</f>
        <v>0</v>
      </c>
      <c r="X108">
        <f>Trendlines!L104</f>
        <v>0</v>
      </c>
      <c r="Y108">
        <f>Tema_Hrma_Smma!E104</f>
        <v>5169.46</v>
      </c>
      <c r="Z108">
        <f>Tema_Hrma_Smma!F104</f>
        <v>5163.3999999999996</v>
      </c>
      <c r="AA108">
        <f>Tema_Hrma_Smma!G104</f>
        <v>5189.04</v>
      </c>
      <c r="AB108">
        <f>ZScore!H104</f>
        <v>1</v>
      </c>
      <c r="AC108">
        <f>ZScore!I104</f>
        <v>0.54066000000000003</v>
      </c>
      <c r="AD108">
        <f>ZScore!J104</f>
        <v>0</v>
      </c>
      <c r="AE108">
        <f>HA!E104</f>
        <v>5168.8999999999996</v>
      </c>
      <c r="AF108">
        <f>HA!F104</f>
        <v>5170.71</v>
      </c>
      <c r="AG108">
        <f>HA!G104</f>
        <v>5168.21</v>
      </c>
      <c r="AH108">
        <f>HA!H104</f>
        <v>5169.47</v>
      </c>
      <c r="AI108">
        <f>HA!I104</f>
        <v>1</v>
      </c>
      <c r="AJ108">
        <f>HA!J104</f>
        <v>0.57999999999999996</v>
      </c>
      <c r="AK108">
        <f>HA!K104</f>
        <v>-0.87490999999999997</v>
      </c>
      <c r="AL108">
        <f>HA!L104</f>
        <v>7</v>
      </c>
      <c r="AM108">
        <f>KC!E104</f>
        <v>5203.1629800000001</v>
      </c>
      <c r="AN108">
        <f>KC!F104</f>
        <v>5197.4725500000004</v>
      </c>
      <c r="AO108">
        <f>KC!G104</f>
        <v>5191.7821199999998</v>
      </c>
      <c r="AP108">
        <f>KC!H104</f>
        <v>5186.0916900000002</v>
      </c>
      <c r="AQ108">
        <f>KC!I104</f>
        <v>5180.4012599999996</v>
      </c>
      <c r="AR108">
        <f>KC!J104</f>
        <v>5171.3405499999999</v>
      </c>
      <c r="AS108">
        <f>KC!K104</f>
        <v>5165.6501099999996</v>
      </c>
      <c r="AT108">
        <f>KC!L104</f>
        <v>5159.9596799999999</v>
      </c>
      <c r="AU108">
        <f>KC!M104</f>
        <v>5154.2692500000003</v>
      </c>
      <c r="AV108">
        <f>KC!N104</f>
        <v>5148.5788199999997</v>
      </c>
      <c r="AW108">
        <f>SR_Levels!E104</f>
        <v>5161.8900000000003</v>
      </c>
      <c r="AX108">
        <f>SR_Levels!F104</f>
        <v>5135.8500000000004</v>
      </c>
      <c r="AY108">
        <f>SR_Levels!G104</f>
        <v>0</v>
      </c>
      <c r="AZ108">
        <f>SR_Levels!H104</f>
        <v>0</v>
      </c>
      <c r="BA108">
        <f>SR_Levels!I104</f>
        <v>5178.6000000000004</v>
      </c>
      <c r="BB108">
        <f>SR_Levels!J104</f>
        <v>5193.3500000000004</v>
      </c>
      <c r="BC108">
        <f>SR_Levels!K104</f>
        <v>5205.3100000000004</v>
      </c>
      <c r="BD108">
        <f>SR_Levels!L104</f>
        <v>0</v>
      </c>
      <c r="BE108">
        <f>ZigZag!E104</f>
        <v>0</v>
      </c>
      <c r="BF108">
        <f>ZigZag!F104</f>
        <v>0</v>
      </c>
      <c r="BG108">
        <f>ZigZag!G104</f>
        <v>5179.21</v>
      </c>
      <c r="BH108">
        <f>Dual_Tema!E104</f>
        <v>5170.78</v>
      </c>
      <c r="BI108">
        <f>Dual_Tema!F104</f>
        <v>5168.25</v>
      </c>
      <c r="BJ108">
        <f>Pinbar!E104</f>
        <v>0</v>
      </c>
      <c r="BK108">
        <f>SSA!E104</f>
        <v>5169.9373800000003</v>
      </c>
      <c r="BL108">
        <f>SSA!F104</f>
        <v>5169.0737799999997</v>
      </c>
    </row>
    <row r="109" spans="1:64" x14ac:dyDescent="0.55000000000000004">
      <c r="A109">
        <f>Validation!A105</f>
        <v>1772055900</v>
      </c>
      <c r="B109" t="str">
        <f>Price!B105</f>
        <v>XAUUSD</v>
      </c>
      <c r="C109" t="str">
        <f>Price!C105</f>
        <v>M5</v>
      </c>
      <c r="D109">
        <f>Price!D105</f>
        <v>5170.9399999999996</v>
      </c>
      <c r="E109">
        <f>Price!E105</f>
        <v>5170.25</v>
      </c>
      <c r="F109">
        <f>Price!F105</f>
        <v>5171.59</v>
      </c>
      <c r="G109">
        <f>Price!G105</f>
        <v>5168.8900000000003</v>
      </c>
      <c r="H109">
        <f>Price!H105</f>
        <v>389</v>
      </c>
      <c r="I109">
        <f>Diagonals!E105</f>
        <v>0</v>
      </c>
      <c r="J109">
        <f>Diagonals!F105</f>
        <v>0</v>
      </c>
      <c r="K109">
        <f>Diagonals!G105</f>
        <v>0</v>
      </c>
      <c r="L109">
        <f>Diagonals!H105</f>
        <v>0</v>
      </c>
      <c r="M109">
        <f>Diagonals!I105</f>
        <v>0</v>
      </c>
      <c r="N109">
        <f>Diagonals!J105</f>
        <v>0</v>
      </c>
      <c r="O109">
        <f>Diagonals!K105</f>
        <v>0</v>
      </c>
      <c r="P109">
        <f>Diagonals!L105</f>
        <v>0</v>
      </c>
      <c r="Q109">
        <f>Trendlines!E105</f>
        <v>0</v>
      </c>
      <c r="R109">
        <f>Trendlines!F105</f>
        <v>0</v>
      </c>
      <c r="S109">
        <f>Trendlines!G105</f>
        <v>0</v>
      </c>
      <c r="T109">
        <f>Trendlines!H105</f>
        <v>0</v>
      </c>
      <c r="U109">
        <f>Trendlines!I105</f>
        <v>0</v>
      </c>
      <c r="V109">
        <f>Trendlines!J105</f>
        <v>0</v>
      </c>
      <c r="W109">
        <f>Trendlines!K105</f>
        <v>0</v>
      </c>
      <c r="X109">
        <f>Trendlines!L105</f>
        <v>0</v>
      </c>
      <c r="Y109">
        <f>Tema_Hrma_Smma!E105</f>
        <v>5170.47</v>
      </c>
      <c r="Z109">
        <f>Tema_Hrma_Smma!F105</f>
        <v>5164.07</v>
      </c>
      <c r="AA109">
        <f>Tema_Hrma_Smma!G105</f>
        <v>5188.5200000000004</v>
      </c>
      <c r="AB109">
        <f>ZScore!H105</f>
        <v>1</v>
      </c>
      <c r="AC109">
        <f>ZScore!I105</f>
        <v>0.79969999999999997</v>
      </c>
      <c r="AD109">
        <f>ZScore!J105</f>
        <v>0</v>
      </c>
      <c r="AE109">
        <f>HA!E105</f>
        <v>5169.1899999999996</v>
      </c>
      <c r="AF109">
        <f>HA!F105</f>
        <v>5171.59</v>
      </c>
      <c r="AG109">
        <f>HA!G105</f>
        <v>5168.8900000000003</v>
      </c>
      <c r="AH109">
        <f>HA!H105</f>
        <v>5170.42</v>
      </c>
      <c r="AI109">
        <f>HA!I105</f>
        <v>1</v>
      </c>
      <c r="AJ109">
        <f>HA!J105</f>
        <v>1.23</v>
      </c>
      <c r="AK109">
        <f>HA!K105</f>
        <v>-0.64912000000000003</v>
      </c>
      <c r="AL109">
        <f>HA!L105</f>
        <v>8</v>
      </c>
      <c r="AM109">
        <f>KC!E105</f>
        <v>5201.7147599999998</v>
      </c>
      <c r="AN109">
        <f>KC!F105</f>
        <v>5196.0452599999999</v>
      </c>
      <c r="AO109">
        <f>KC!G105</f>
        <v>5190.3757500000002</v>
      </c>
      <c r="AP109">
        <f>KC!H105</f>
        <v>5184.7062400000004</v>
      </c>
      <c r="AQ109">
        <f>KC!I105</f>
        <v>5179.0367399999996</v>
      </c>
      <c r="AR109">
        <f>KC!J105</f>
        <v>5170.3384900000001</v>
      </c>
      <c r="AS109">
        <f>KC!K105</f>
        <v>5164.6689900000001</v>
      </c>
      <c r="AT109">
        <f>KC!L105</f>
        <v>5158.9994800000004</v>
      </c>
      <c r="AU109">
        <f>KC!M105</f>
        <v>5153.3299699999998</v>
      </c>
      <c r="AV109">
        <f>KC!N105</f>
        <v>5147.6604699999998</v>
      </c>
      <c r="AW109">
        <f>SR_Levels!E105</f>
        <v>5161.8900000000003</v>
      </c>
      <c r="AX109">
        <f>SR_Levels!F105</f>
        <v>5135.8500000000004</v>
      </c>
      <c r="AY109">
        <f>SR_Levels!G105</f>
        <v>0</v>
      </c>
      <c r="AZ109">
        <f>SR_Levels!H105</f>
        <v>0</v>
      </c>
      <c r="BA109">
        <f>SR_Levels!I105</f>
        <v>5178.6000000000004</v>
      </c>
      <c r="BB109">
        <f>SR_Levels!J105</f>
        <v>5193.3500000000004</v>
      </c>
      <c r="BC109">
        <f>SR_Levels!K105</f>
        <v>5205.3100000000004</v>
      </c>
      <c r="BD109">
        <f>SR_Levels!L105</f>
        <v>0</v>
      </c>
      <c r="BE109">
        <f>ZigZag!E105</f>
        <v>0</v>
      </c>
      <c r="BF109">
        <f>ZigZag!F105</f>
        <v>0</v>
      </c>
      <c r="BG109">
        <f>ZigZag!G105</f>
        <v>5178.59</v>
      </c>
      <c r="BH109">
        <f>Dual_Tema!E105</f>
        <v>5171.3100000000004</v>
      </c>
      <c r="BI109">
        <f>Dual_Tema!F105</f>
        <v>5169.42</v>
      </c>
      <c r="BJ109">
        <f>Pinbar!E105</f>
        <v>0</v>
      </c>
      <c r="BK109">
        <f>SSA!E105</f>
        <v>5170.09987</v>
      </c>
      <c r="BL109">
        <f>SSA!F105</f>
        <v>5169.5868300000002</v>
      </c>
    </row>
    <row r="110" spans="1:64" x14ac:dyDescent="0.55000000000000004">
      <c r="A110">
        <f>Validation!A106</f>
        <v>1772056200</v>
      </c>
      <c r="B110" t="str">
        <f>Price!B106</f>
        <v>XAUUSD</v>
      </c>
      <c r="C110" t="str">
        <f>Price!C106</f>
        <v>M5</v>
      </c>
      <c r="D110">
        <f>Price!D106</f>
        <v>5164.3100000000004</v>
      </c>
      <c r="E110">
        <f>Price!E106</f>
        <v>5170.9399999999996</v>
      </c>
      <c r="F110">
        <f>Price!F106</f>
        <v>5171.3999999999996</v>
      </c>
      <c r="G110">
        <f>Price!G106</f>
        <v>5163.07</v>
      </c>
      <c r="H110">
        <f>Price!H106</f>
        <v>414</v>
      </c>
      <c r="I110">
        <f>Diagonals!E106</f>
        <v>0</v>
      </c>
      <c r="J110">
        <f>Diagonals!F106</f>
        <v>0</v>
      </c>
      <c r="K110">
        <f>Diagonals!G106</f>
        <v>0</v>
      </c>
      <c r="L110">
        <f>Diagonals!H106</f>
        <v>0</v>
      </c>
      <c r="M110">
        <f>Diagonals!I106</f>
        <v>0</v>
      </c>
      <c r="N110">
        <f>Diagonals!J106</f>
        <v>0</v>
      </c>
      <c r="O110">
        <f>Diagonals!K106</f>
        <v>0</v>
      </c>
      <c r="P110">
        <f>Diagonals!L106</f>
        <v>0</v>
      </c>
      <c r="Q110">
        <f>Trendlines!E106</f>
        <v>0</v>
      </c>
      <c r="R110">
        <f>Trendlines!F106</f>
        <v>0</v>
      </c>
      <c r="S110">
        <f>Trendlines!G106</f>
        <v>0</v>
      </c>
      <c r="T110">
        <f>Trendlines!H106</f>
        <v>0</v>
      </c>
      <c r="U110">
        <f>Trendlines!I106</f>
        <v>0</v>
      </c>
      <c r="V110">
        <f>Trendlines!J106</f>
        <v>0</v>
      </c>
      <c r="W110">
        <f>Trendlines!K106</f>
        <v>0</v>
      </c>
      <c r="X110">
        <f>Trendlines!L106</f>
        <v>0</v>
      </c>
      <c r="Y110">
        <f>Tema_Hrma_Smma!E106</f>
        <v>5169.0200000000004</v>
      </c>
      <c r="Z110">
        <f>Tema_Hrma_Smma!F106</f>
        <v>5164.3</v>
      </c>
      <c r="AA110">
        <f>Tema_Hrma_Smma!G106</f>
        <v>5187.96</v>
      </c>
      <c r="AB110">
        <f>ZScore!H106</f>
        <v>-1</v>
      </c>
      <c r="AC110">
        <f>ZScore!I106</f>
        <v>1.0612200000000001</v>
      </c>
      <c r="AD110">
        <f>ZScore!J106</f>
        <v>3</v>
      </c>
      <c r="AE110">
        <f>HA!E106</f>
        <v>5169.8</v>
      </c>
      <c r="AF110">
        <f>HA!F106</f>
        <v>5171.3999999999996</v>
      </c>
      <c r="AG110">
        <f>HA!G106</f>
        <v>5163.07</v>
      </c>
      <c r="AH110">
        <f>HA!H106</f>
        <v>5167.43</v>
      </c>
      <c r="AI110">
        <f>HA!I106</f>
        <v>-1</v>
      </c>
      <c r="AJ110">
        <f>HA!J106</f>
        <v>2.37</v>
      </c>
      <c r="AK110">
        <f>HA!K106</f>
        <v>-0.25209999999999999</v>
      </c>
      <c r="AL110">
        <f>HA!L106</f>
        <v>-1</v>
      </c>
      <c r="AM110">
        <f>KC!E106</f>
        <v>5200.5827200000003</v>
      </c>
      <c r="AN110">
        <f>KC!F106</f>
        <v>5194.8838900000001</v>
      </c>
      <c r="AO110">
        <f>KC!G106</f>
        <v>5189.1850599999998</v>
      </c>
      <c r="AP110">
        <f>KC!H106</f>
        <v>5183.4862400000002</v>
      </c>
      <c r="AQ110">
        <f>KC!I106</f>
        <v>5177.7874099999999</v>
      </c>
      <c r="AR110">
        <f>KC!J106</f>
        <v>5169.33835</v>
      </c>
      <c r="AS110">
        <f>KC!K106</f>
        <v>5163.6395300000004</v>
      </c>
      <c r="AT110">
        <f>KC!L106</f>
        <v>5157.9407000000001</v>
      </c>
      <c r="AU110">
        <f>KC!M106</f>
        <v>5152.2418699999998</v>
      </c>
      <c r="AV110">
        <f>KC!N106</f>
        <v>5146.5430500000002</v>
      </c>
      <c r="AW110">
        <f>SR_Levels!E106</f>
        <v>5161.8900000000003</v>
      </c>
      <c r="AX110">
        <f>SR_Levels!F106</f>
        <v>5135.8500000000004</v>
      </c>
      <c r="AY110">
        <f>SR_Levels!G106</f>
        <v>0</v>
      </c>
      <c r="AZ110">
        <f>SR_Levels!H106</f>
        <v>0</v>
      </c>
      <c r="BA110">
        <f>SR_Levels!I106</f>
        <v>5178.6000000000004</v>
      </c>
      <c r="BB110">
        <f>SR_Levels!J106</f>
        <v>5193.3500000000004</v>
      </c>
      <c r="BC110">
        <f>SR_Levels!K106</f>
        <v>5205.3100000000004</v>
      </c>
      <c r="BD110">
        <f>SR_Levels!L106</f>
        <v>0</v>
      </c>
      <c r="BE110">
        <f>ZigZag!E106</f>
        <v>0</v>
      </c>
      <c r="BF110">
        <f>ZigZag!F106</f>
        <v>0</v>
      </c>
      <c r="BG110">
        <f>ZigZag!G106</f>
        <v>5177.71</v>
      </c>
      <c r="BH110">
        <f>Dual_Tema!E106</f>
        <v>5171.6000000000004</v>
      </c>
      <c r="BI110">
        <f>Dual_Tema!F106</f>
        <v>5167.24</v>
      </c>
      <c r="BJ110">
        <f>Pinbar!E106</f>
        <v>0</v>
      </c>
      <c r="BK110">
        <f>SSA!E106</f>
        <v>5170.0877799999998</v>
      </c>
      <c r="BL110">
        <f>SSA!F106</f>
        <v>5169.8373099999999</v>
      </c>
    </row>
    <row r="111" spans="1:64" x14ac:dyDescent="0.55000000000000004">
      <c r="A111">
        <f>Validation!A107</f>
        <v>1772056500</v>
      </c>
      <c r="B111" t="str">
        <f>Price!B107</f>
        <v>XAUUSD</v>
      </c>
      <c r="C111" t="str">
        <f>Price!C107</f>
        <v>M5</v>
      </c>
      <c r="D111">
        <f>Price!D107</f>
        <v>5164.8900000000003</v>
      </c>
      <c r="E111">
        <f>Price!E107</f>
        <v>5164.47</v>
      </c>
      <c r="F111">
        <f>Price!F107</f>
        <v>5170.5200000000004</v>
      </c>
      <c r="G111">
        <f>Price!G107</f>
        <v>5163.63</v>
      </c>
      <c r="H111">
        <f>Price!H107</f>
        <v>425</v>
      </c>
      <c r="I111">
        <f>Diagonals!E107</f>
        <v>0</v>
      </c>
      <c r="J111">
        <f>Diagonals!F107</f>
        <v>0</v>
      </c>
      <c r="K111">
        <f>Diagonals!G107</f>
        <v>0</v>
      </c>
      <c r="L111">
        <f>Diagonals!H107</f>
        <v>0</v>
      </c>
      <c r="M111">
        <f>Diagonals!I107</f>
        <v>0</v>
      </c>
      <c r="N111">
        <f>Diagonals!J107</f>
        <v>0</v>
      </c>
      <c r="O111">
        <f>Diagonals!K107</f>
        <v>0</v>
      </c>
      <c r="P111">
        <f>Diagonals!L107</f>
        <v>0</v>
      </c>
      <c r="Q111">
        <f>Trendlines!E107</f>
        <v>0</v>
      </c>
      <c r="R111">
        <f>Trendlines!F107</f>
        <v>0</v>
      </c>
      <c r="S111">
        <f>Trendlines!G107</f>
        <v>0</v>
      </c>
      <c r="T111">
        <f>Trendlines!H107</f>
        <v>0</v>
      </c>
      <c r="U111">
        <f>Trendlines!I107</f>
        <v>0</v>
      </c>
      <c r="V111">
        <f>Trendlines!J107</f>
        <v>0</v>
      </c>
      <c r="W111">
        <f>Trendlines!K107</f>
        <v>0</v>
      </c>
      <c r="X111">
        <f>Trendlines!L107</f>
        <v>0</v>
      </c>
      <c r="Y111">
        <f>Tema_Hrma_Smma!E107</f>
        <v>5168.1099999999997</v>
      </c>
      <c r="Z111">
        <f>Tema_Hrma_Smma!F107</f>
        <v>5164.32</v>
      </c>
      <c r="AA111">
        <f>Tema_Hrma_Smma!G107</f>
        <v>5187.3500000000004</v>
      </c>
      <c r="AB111">
        <f>ZScore!H107</f>
        <v>1</v>
      </c>
      <c r="AC111">
        <f>ZScore!I107</f>
        <v>0.88690000000000002</v>
      </c>
      <c r="AD111">
        <f>ZScore!J107</f>
        <v>0</v>
      </c>
      <c r="AE111">
        <f>HA!E107</f>
        <v>5168.62</v>
      </c>
      <c r="AF111">
        <f>HA!F107</f>
        <v>5170.5200000000004</v>
      </c>
      <c r="AG111">
        <f>HA!G107</f>
        <v>5163.63</v>
      </c>
      <c r="AH111">
        <f>HA!H107</f>
        <v>5165.88</v>
      </c>
      <c r="AI111">
        <f>HA!I107</f>
        <v>-1</v>
      </c>
      <c r="AJ111">
        <f>HA!J107</f>
        <v>2.74</v>
      </c>
      <c r="AK111">
        <f>HA!K107</f>
        <v>-0.12250999999999999</v>
      </c>
      <c r="AL111">
        <f>HA!L107</f>
        <v>-2</v>
      </c>
      <c r="AM111">
        <f>KC!E107</f>
        <v>5199.5037400000001</v>
      </c>
      <c r="AN111">
        <f>KC!F107</f>
        <v>5193.7838000000002</v>
      </c>
      <c r="AO111">
        <f>KC!G107</f>
        <v>5188.0638600000002</v>
      </c>
      <c r="AP111">
        <f>KC!H107</f>
        <v>5182.34393</v>
      </c>
      <c r="AQ111">
        <f>KC!I107</f>
        <v>5176.62399</v>
      </c>
      <c r="AR111">
        <f>KC!J107</f>
        <v>5168.37709</v>
      </c>
      <c r="AS111">
        <f>KC!K107</f>
        <v>5162.65715</v>
      </c>
      <c r="AT111">
        <f>KC!L107</f>
        <v>5156.9372100000001</v>
      </c>
      <c r="AU111">
        <f>KC!M107</f>
        <v>5151.2172700000001</v>
      </c>
      <c r="AV111">
        <f>KC!N107</f>
        <v>5145.4973300000001</v>
      </c>
      <c r="AW111">
        <f>SR_Levels!E107</f>
        <v>5161.8900000000003</v>
      </c>
      <c r="AX111">
        <f>SR_Levels!F107</f>
        <v>5135.8500000000004</v>
      </c>
      <c r="AY111">
        <f>SR_Levels!G107</f>
        <v>0</v>
      </c>
      <c r="AZ111">
        <f>SR_Levels!H107</f>
        <v>0</v>
      </c>
      <c r="BA111">
        <f>SR_Levels!I107</f>
        <v>5178.6000000000004</v>
      </c>
      <c r="BB111">
        <f>SR_Levels!J107</f>
        <v>5193.3500000000004</v>
      </c>
      <c r="BC111">
        <f>SR_Levels!K107</f>
        <v>5205.3100000000004</v>
      </c>
      <c r="BD111">
        <f>SR_Levels!L107</f>
        <v>0</v>
      </c>
      <c r="BE111">
        <f>ZigZag!E107</f>
        <v>0</v>
      </c>
      <c r="BF111">
        <f>ZigZag!F107</f>
        <v>0</v>
      </c>
      <c r="BG111">
        <f>ZigZag!G107</f>
        <v>5176.8999999999996</v>
      </c>
      <c r="BH111">
        <f>Dual_Tema!E107</f>
        <v>5171.37</v>
      </c>
      <c r="BI111">
        <f>Dual_Tema!F107</f>
        <v>5166.05</v>
      </c>
      <c r="BJ111">
        <f>Pinbar!E107</f>
        <v>1</v>
      </c>
      <c r="BK111">
        <f>SSA!E107</f>
        <v>5170.3068800000001</v>
      </c>
      <c r="BL111">
        <f>SSA!F107</f>
        <v>5170.0720899999997</v>
      </c>
    </row>
    <row r="112" spans="1:64" x14ac:dyDescent="0.55000000000000004">
      <c r="A112">
        <f>Validation!A108</f>
        <v>1772060400</v>
      </c>
      <c r="B112" t="str">
        <f>Price!B108</f>
        <v>XAUUSD</v>
      </c>
      <c r="C112" t="str">
        <f>Price!C108</f>
        <v>M5</v>
      </c>
      <c r="D112">
        <f>Price!D108</f>
        <v>5175.34</v>
      </c>
      <c r="E112">
        <f>Price!E108</f>
        <v>5160.41</v>
      </c>
      <c r="F112">
        <f>Price!F108</f>
        <v>5178.95</v>
      </c>
      <c r="G112">
        <f>Price!G108</f>
        <v>5160.41</v>
      </c>
      <c r="H112">
        <f>Price!H108</f>
        <v>474</v>
      </c>
      <c r="I112">
        <f>Diagonals!E108</f>
        <v>0</v>
      </c>
      <c r="J112">
        <f>Diagonals!F108</f>
        <v>0</v>
      </c>
      <c r="K112">
        <f>Diagonals!G108</f>
        <v>0</v>
      </c>
      <c r="L112">
        <f>Diagonals!H108</f>
        <v>0</v>
      </c>
      <c r="M112">
        <f>Diagonals!I108</f>
        <v>0</v>
      </c>
      <c r="N112">
        <f>Diagonals!J108</f>
        <v>0</v>
      </c>
      <c r="O112">
        <f>Diagonals!K108</f>
        <v>0</v>
      </c>
      <c r="P112">
        <f>Diagonals!L108</f>
        <v>0</v>
      </c>
      <c r="Q112">
        <f>Trendlines!E108</f>
        <v>0</v>
      </c>
      <c r="R112">
        <f>Trendlines!F108</f>
        <v>0</v>
      </c>
      <c r="S112">
        <f>Trendlines!G108</f>
        <v>0</v>
      </c>
      <c r="T112">
        <f>Trendlines!H108</f>
        <v>0</v>
      </c>
      <c r="U112">
        <f>Trendlines!I108</f>
        <v>0</v>
      </c>
      <c r="V112">
        <f>Trendlines!J108</f>
        <v>0</v>
      </c>
      <c r="W112">
        <f>Trendlines!K108</f>
        <v>0</v>
      </c>
      <c r="X112">
        <f>Trendlines!L108</f>
        <v>0</v>
      </c>
      <c r="Y112">
        <f>Tema_Hrma_Smma!E108</f>
        <v>5170.07</v>
      </c>
      <c r="Z112">
        <f>Tema_Hrma_Smma!F108</f>
        <v>5164.8599999999997</v>
      </c>
      <c r="AA112">
        <f>Tema_Hrma_Smma!G108</f>
        <v>5186.84</v>
      </c>
      <c r="AB112">
        <f>ZScore!H108</f>
        <v>1</v>
      </c>
      <c r="AC112">
        <f>ZScore!I108</f>
        <v>3.6013999999999999</v>
      </c>
      <c r="AD112">
        <f>ZScore!J108</f>
        <v>2</v>
      </c>
      <c r="AE112">
        <f>HA!E108</f>
        <v>5167.25</v>
      </c>
      <c r="AF112">
        <f>HA!F108</f>
        <v>5178.95</v>
      </c>
      <c r="AG112">
        <f>HA!G108</f>
        <v>5160.41</v>
      </c>
      <c r="AH112">
        <f>HA!H108</f>
        <v>5168.78</v>
      </c>
      <c r="AI112">
        <f>HA!I108</f>
        <v>1</v>
      </c>
      <c r="AJ112">
        <f>HA!J108</f>
        <v>1.53</v>
      </c>
      <c r="AK112">
        <f>HA!K108</f>
        <v>-0.53805000000000003</v>
      </c>
      <c r="AL112">
        <f>HA!L108</f>
        <v>1</v>
      </c>
      <c r="AM112">
        <f>KC!E108</f>
        <v>5199.0288200000005</v>
      </c>
      <c r="AN112">
        <f>KC!F108</f>
        <v>5193.21209</v>
      </c>
      <c r="AO112">
        <f>KC!G108</f>
        <v>5187.3953600000004</v>
      </c>
      <c r="AP112">
        <f>KC!H108</f>
        <v>5181.5786399999997</v>
      </c>
      <c r="AQ112">
        <f>KC!I108</f>
        <v>5175.7619100000002</v>
      </c>
      <c r="AR112">
        <f>KC!J108</f>
        <v>5167.3832899999998</v>
      </c>
      <c r="AS112">
        <f>KC!K108</f>
        <v>5161.5665600000002</v>
      </c>
      <c r="AT112">
        <f>KC!L108</f>
        <v>5155.7498299999997</v>
      </c>
      <c r="AU112">
        <f>KC!M108</f>
        <v>5149.9331000000002</v>
      </c>
      <c r="AV112">
        <f>KC!N108</f>
        <v>5144.1163699999997</v>
      </c>
      <c r="AW112">
        <f>SR_Levels!E108</f>
        <v>5161.8900000000003</v>
      </c>
      <c r="AX112">
        <f>SR_Levels!F108</f>
        <v>5135.8500000000004</v>
      </c>
      <c r="AY112">
        <f>SR_Levels!G108</f>
        <v>0</v>
      </c>
      <c r="AZ112">
        <f>SR_Levels!H108</f>
        <v>0</v>
      </c>
      <c r="BA112">
        <f>SR_Levels!I108</f>
        <v>5178.6000000000004</v>
      </c>
      <c r="BB112">
        <f>SR_Levels!J108</f>
        <v>5193.3500000000004</v>
      </c>
      <c r="BC112">
        <f>SR_Levels!K108</f>
        <v>5205.3100000000004</v>
      </c>
      <c r="BD112">
        <f>SR_Levels!L108</f>
        <v>0</v>
      </c>
      <c r="BE112">
        <f>ZigZag!E108</f>
        <v>0</v>
      </c>
      <c r="BF112">
        <f>ZigZag!F108</f>
        <v>0</v>
      </c>
      <c r="BG112">
        <f>ZigZag!G108</f>
        <v>5176.5200000000004</v>
      </c>
      <c r="BH112">
        <f>Dual_Tema!E108</f>
        <v>5175.34</v>
      </c>
      <c r="BI112">
        <f>Dual_Tema!F108</f>
        <v>5163.68</v>
      </c>
      <c r="BJ112">
        <f>Pinbar!E108</f>
        <v>0</v>
      </c>
      <c r="BK112">
        <f>SSA!E108</f>
        <v>5170.8734899999999</v>
      </c>
      <c r="BL112">
        <f>SSA!F108</f>
        <v>5170.4727899999998</v>
      </c>
    </row>
    <row r="113" spans="1:64" x14ac:dyDescent="0.55000000000000004">
      <c r="A113">
        <f>Validation!A109</f>
        <v>1772060700</v>
      </c>
      <c r="B113" t="str">
        <f>Price!B109</f>
        <v>XAUUSD</v>
      </c>
      <c r="C113" t="str">
        <f>Price!C109</f>
        <v>M5</v>
      </c>
      <c r="D113">
        <f>Price!D109</f>
        <v>5179.7299999999996</v>
      </c>
      <c r="E113">
        <f>Price!E109</f>
        <v>5175.63</v>
      </c>
      <c r="F113">
        <f>Price!F109</f>
        <v>5182.16</v>
      </c>
      <c r="G113">
        <f>Price!G109</f>
        <v>5174.09</v>
      </c>
      <c r="H113">
        <f>Price!H109</f>
        <v>424</v>
      </c>
      <c r="I113">
        <f>Diagonals!E109</f>
        <v>0</v>
      </c>
      <c r="J113">
        <f>Diagonals!F109</f>
        <v>0</v>
      </c>
      <c r="K113">
        <f>Diagonals!G109</f>
        <v>0</v>
      </c>
      <c r="L113">
        <f>Diagonals!H109</f>
        <v>0</v>
      </c>
      <c r="M113">
        <f>Diagonals!I109</f>
        <v>0</v>
      </c>
      <c r="N113">
        <f>Diagonals!J109</f>
        <v>0</v>
      </c>
      <c r="O113">
        <f>Diagonals!K109</f>
        <v>0</v>
      </c>
      <c r="P113">
        <f>Diagonals!L109</f>
        <v>0</v>
      </c>
      <c r="Q113">
        <f>Trendlines!E109</f>
        <v>0</v>
      </c>
      <c r="R113">
        <f>Trendlines!F109</f>
        <v>0</v>
      </c>
      <c r="S113">
        <f>Trendlines!G109</f>
        <v>0</v>
      </c>
      <c r="T113">
        <f>Trendlines!H109</f>
        <v>0</v>
      </c>
      <c r="U113">
        <f>Trendlines!I109</f>
        <v>0</v>
      </c>
      <c r="V113">
        <f>Trendlines!J109</f>
        <v>0</v>
      </c>
      <c r="W113">
        <f>Trendlines!K109</f>
        <v>0</v>
      </c>
      <c r="X113">
        <f>Trendlines!L109</f>
        <v>0</v>
      </c>
      <c r="Y113">
        <f>Tema_Hrma_Smma!E109</f>
        <v>5174.76</v>
      </c>
      <c r="Z113">
        <f>Tema_Hrma_Smma!F109</f>
        <v>5166.41</v>
      </c>
      <c r="AA113">
        <f>Tema_Hrma_Smma!G109</f>
        <v>5186.5200000000004</v>
      </c>
      <c r="AB113">
        <f>ZScore!H109</f>
        <v>1</v>
      </c>
      <c r="AC113">
        <f>ZScore!I109</f>
        <v>0.25302000000000002</v>
      </c>
      <c r="AD113">
        <f>ZScore!J109</f>
        <v>0</v>
      </c>
      <c r="AE113">
        <f>HA!E109</f>
        <v>5168.01</v>
      </c>
      <c r="AF113">
        <f>HA!F109</f>
        <v>5182.16</v>
      </c>
      <c r="AG113">
        <f>HA!G109</f>
        <v>5168.01</v>
      </c>
      <c r="AH113">
        <f>HA!H109</f>
        <v>5177.8999999999996</v>
      </c>
      <c r="AI113">
        <f>HA!I109</f>
        <v>1</v>
      </c>
      <c r="AJ113">
        <f>HA!J109</f>
        <v>9.89</v>
      </c>
      <c r="AK113">
        <f>HA!K109</f>
        <v>2.3327399999999998</v>
      </c>
      <c r="AL113">
        <f>HA!L109</f>
        <v>2</v>
      </c>
      <c r="AM113">
        <f>KC!E109</f>
        <v>5198.5914400000001</v>
      </c>
      <c r="AN113">
        <f>KC!F109</f>
        <v>5192.7466199999999</v>
      </c>
      <c r="AO113">
        <f>KC!G109</f>
        <v>5186.9018100000003</v>
      </c>
      <c r="AP113">
        <f>KC!H109</f>
        <v>5181.05699</v>
      </c>
      <c r="AQ113">
        <f>KC!I109</f>
        <v>5175.2121800000004</v>
      </c>
      <c r="AR113">
        <f>KC!J109</f>
        <v>5166.7390299999997</v>
      </c>
      <c r="AS113">
        <f>KC!K109</f>
        <v>5160.8942100000004</v>
      </c>
      <c r="AT113">
        <f>KC!L109</f>
        <v>5155.0493999999999</v>
      </c>
      <c r="AU113">
        <f>KC!M109</f>
        <v>5149.2045799999996</v>
      </c>
      <c r="AV113">
        <f>KC!N109</f>
        <v>5143.35977</v>
      </c>
      <c r="AW113">
        <f>SR_Levels!E109</f>
        <v>5178.6000000000004</v>
      </c>
      <c r="AX113">
        <f>SR_Levels!F109</f>
        <v>5161.8900000000003</v>
      </c>
      <c r="AY113">
        <f>SR_Levels!G109</f>
        <v>5135.8500000000004</v>
      </c>
      <c r="AZ113">
        <f>SR_Levels!H109</f>
        <v>0</v>
      </c>
      <c r="BA113">
        <f>SR_Levels!I109</f>
        <v>5193.3500000000004</v>
      </c>
      <c r="BB113">
        <f>SR_Levels!J109</f>
        <v>5205.3100000000004</v>
      </c>
      <c r="BC113">
        <f>SR_Levels!K109</f>
        <v>0</v>
      </c>
      <c r="BD113">
        <f>SR_Levels!L109</f>
        <v>0</v>
      </c>
      <c r="BE113">
        <f>ZigZag!E109</f>
        <v>5182.16</v>
      </c>
      <c r="BF113">
        <f>ZigZag!F109</f>
        <v>0</v>
      </c>
      <c r="BG113">
        <f>ZigZag!G109</f>
        <v>5176.67</v>
      </c>
      <c r="BH113">
        <f>Dual_Tema!E109</f>
        <v>5179.41</v>
      </c>
      <c r="BI113">
        <f>Dual_Tema!F109</f>
        <v>5168.84</v>
      </c>
      <c r="BJ113">
        <f>Pinbar!E109</f>
        <v>0</v>
      </c>
      <c r="BK113">
        <f>SSA!E109</f>
        <v>5171.5006700000004</v>
      </c>
      <c r="BL113">
        <f>SSA!F109</f>
        <v>5170.9867299999996</v>
      </c>
    </row>
    <row r="114" spans="1:64" x14ac:dyDescent="0.55000000000000004">
      <c r="A114">
        <f>Validation!A110</f>
        <v>1772061000</v>
      </c>
      <c r="B114" t="str">
        <f>Price!B110</f>
        <v>XAUUSD</v>
      </c>
      <c r="C114" t="str">
        <f>Price!C110</f>
        <v>M5</v>
      </c>
      <c r="D114">
        <f>Price!D110</f>
        <v>5168.8</v>
      </c>
      <c r="E114">
        <f>Price!E110</f>
        <v>5179.7299999999996</v>
      </c>
      <c r="F114">
        <f>Price!F110</f>
        <v>5179.76</v>
      </c>
      <c r="G114">
        <f>Price!G110</f>
        <v>5166.24</v>
      </c>
      <c r="H114">
        <f>Price!H110</f>
        <v>400</v>
      </c>
      <c r="I114">
        <f>Diagonals!E110</f>
        <v>0</v>
      </c>
      <c r="J114">
        <f>Diagonals!F110</f>
        <v>0</v>
      </c>
      <c r="K114">
        <f>Diagonals!G110</f>
        <v>0</v>
      </c>
      <c r="L114">
        <f>Diagonals!H110</f>
        <v>0</v>
      </c>
      <c r="M114">
        <f>Diagonals!I110</f>
        <v>0</v>
      </c>
      <c r="N114">
        <f>Diagonals!J110</f>
        <v>0</v>
      </c>
      <c r="O114">
        <f>Diagonals!K110</f>
        <v>0</v>
      </c>
      <c r="P114">
        <f>Diagonals!L110</f>
        <v>0</v>
      </c>
      <c r="Q114">
        <f>Trendlines!E110</f>
        <v>0</v>
      </c>
      <c r="R114">
        <f>Trendlines!F110</f>
        <v>0</v>
      </c>
      <c r="S114">
        <f>Trendlines!G110</f>
        <v>0</v>
      </c>
      <c r="T114">
        <f>Trendlines!H110</f>
        <v>0</v>
      </c>
      <c r="U114">
        <f>Trendlines!I110</f>
        <v>0</v>
      </c>
      <c r="V114">
        <f>Trendlines!J110</f>
        <v>0</v>
      </c>
      <c r="W114">
        <f>Trendlines!K110</f>
        <v>0</v>
      </c>
      <c r="X114">
        <f>Trendlines!L110</f>
        <v>0</v>
      </c>
      <c r="Y114">
        <f>Tema_Hrma_Smma!E110</f>
        <v>5174.2299999999996</v>
      </c>
      <c r="Z114">
        <f>Tema_Hrma_Smma!F110</f>
        <v>5167.5200000000004</v>
      </c>
      <c r="AA114">
        <f>Tema_Hrma_Smma!G110</f>
        <v>5186.2</v>
      </c>
      <c r="AB114">
        <f>ZScore!H110</f>
        <v>-1</v>
      </c>
      <c r="AC114">
        <f>ZScore!I110</f>
        <v>2.34585</v>
      </c>
      <c r="AD114">
        <f>ZScore!J110</f>
        <v>4</v>
      </c>
      <c r="AE114">
        <f>HA!E110</f>
        <v>5172.96</v>
      </c>
      <c r="AF114">
        <f>HA!F110</f>
        <v>5179.76</v>
      </c>
      <c r="AG114">
        <f>HA!G110</f>
        <v>5166.24</v>
      </c>
      <c r="AH114">
        <f>HA!H110</f>
        <v>5173.63</v>
      </c>
      <c r="AI114">
        <f>HA!I110</f>
        <v>1</v>
      </c>
      <c r="AJ114">
        <f>HA!J110</f>
        <v>0.68</v>
      </c>
      <c r="AK114">
        <f>HA!K110</f>
        <v>-0.83099000000000001</v>
      </c>
      <c r="AL114">
        <f>HA!L110</f>
        <v>3</v>
      </c>
      <c r="AM114">
        <f>KC!E110</f>
        <v>5198.4544999999998</v>
      </c>
      <c r="AN114">
        <f>KC!F110</f>
        <v>5192.5491300000003</v>
      </c>
      <c r="AO114">
        <f>KC!G110</f>
        <v>5186.6437599999999</v>
      </c>
      <c r="AP114">
        <f>KC!H110</f>
        <v>5180.7383900000004</v>
      </c>
      <c r="AQ114">
        <f>KC!I110</f>
        <v>5174.83302</v>
      </c>
      <c r="AR114">
        <f>KC!J110</f>
        <v>5166.1544199999998</v>
      </c>
      <c r="AS114">
        <f>KC!K110</f>
        <v>5160.2490500000004</v>
      </c>
      <c r="AT114">
        <f>KC!L110</f>
        <v>5154.3436799999999</v>
      </c>
      <c r="AU114">
        <f>KC!M110</f>
        <v>5148.4383099999995</v>
      </c>
      <c r="AV114">
        <f>KC!N110</f>
        <v>5142.5329400000001</v>
      </c>
      <c r="AW114">
        <f>SR_Levels!E110</f>
        <v>5161.8900000000003</v>
      </c>
      <c r="AX114">
        <f>SR_Levels!F110</f>
        <v>5135.8500000000004</v>
      </c>
      <c r="AY114">
        <f>SR_Levels!G110</f>
        <v>0</v>
      </c>
      <c r="AZ114">
        <f>SR_Levels!H110</f>
        <v>0</v>
      </c>
      <c r="BA114">
        <f>SR_Levels!I110</f>
        <v>5178.6000000000004</v>
      </c>
      <c r="BB114">
        <f>SR_Levels!J110</f>
        <v>5193.3500000000004</v>
      </c>
      <c r="BC114">
        <f>SR_Levels!K110</f>
        <v>5205.3100000000004</v>
      </c>
      <c r="BD114">
        <f>SR_Levels!L110</f>
        <v>0</v>
      </c>
      <c r="BE114">
        <f>ZigZag!E110</f>
        <v>0</v>
      </c>
      <c r="BF114">
        <f>ZigZag!F110</f>
        <v>0</v>
      </c>
      <c r="BG114">
        <f>ZigZag!G110</f>
        <v>5176.3100000000004</v>
      </c>
      <c r="BH114">
        <f>Dual_Tema!E110</f>
        <v>5180.7299999999996</v>
      </c>
      <c r="BI114">
        <f>Dual_Tema!F110</f>
        <v>5168.2700000000004</v>
      </c>
      <c r="BJ114">
        <f>Pinbar!E110</f>
        <v>0</v>
      </c>
      <c r="BK114">
        <f>SSA!E110</f>
        <v>5171.9835300000004</v>
      </c>
      <c r="BL114">
        <f>SSA!F110</f>
        <v>5171.48513</v>
      </c>
    </row>
    <row r="115" spans="1:64" x14ac:dyDescent="0.55000000000000004">
      <c r="A115">
        <f>Validation!A111</f>
        <v>1772061300</v>
      </c>
      <c r="B115" t="str">
        <f>Price!B111</f>
        <v>XAUUSD</v>
      </c>
      <c r="C115" t="str">
        <f>Price!C111</f>
        <v>M5</v>
      </c>
      <c r="D115">
        <f>Price!D111</f>
        <v>5174.01</v>
      </c>
      <c r="E115">
        <f>Price!E111</f>
        <v>5168.8</v>
      </c>
      <c r="F115">
        <f>Price!F111</f>
        <v>5174.99</v>
      </c>
      <c r="G115">
        <f>Price!G111</f>
        <v>5164.29</v>
      </c>
      <c r="H115">
        <f>Price!H111</f>
        <v>470</v>
      </c>
      <c r="I115">
        <f>Diagonals!E111</f>
        <v>0</v>
      </c>
      <c r="J115">
        <f>Diagonals!F111</f>
        <v>0</v>
      </c>
      <c r="K115">
        <f>Diagonals!G111</f>
        <v>0</v>
      </c>
      <c r="L115">
        <f>Diagonals!H111</f>
        <v>0</v>
      </c>
      <c r="M115">
        <f>Diagonals!I111</f>
        <v>0</v>
      </c>
      <c r="N115">
        <f>Diagonals!J111</f>
        <v>0</v>
      </c>
      <c r="O115">
        <f>Diagonals!K111</f>
        <v>0</v>
      </c>
      <c r="P115">
        <f>Diagonals!L111</f>
        <v>0</v>
      </c>
      <c r="Q115">
        <f>Trendlines!E111</f>
        <v>0</v>
      </c>
      <c r="R115">
        <f>Trendlines!F111</f>
        <v>0</v>
      </c>
      <c r="S115">
        <f>Trendlines!G111</f>
        <v>0</v>
      </c>
      <c r="T115">
        <f>Trendlines!H111</f>
        <v>0</v>
      </c>
      <c r="U115">
        <f>Trendlines!I111</f>
        <v>0</v>
      </c>
      <c r="V115">
        <f>Trendlines!J111</f>
        <v>0</v>
      </c>
      <c r="W115">
        <f>Trendlines!K111</f>
        <v>0</v>
      </c>
      <c r="X115">
        <f>Trendlines!L111</f>
        <v>0</v>
      </c>
      <c r="Y115">
        <f>Tema_Hrma_Smma!E111</f>
        <v>5173.5200000000004</v>
      </c>
      <c r="Z115">
        <f>Tema_Hrma_Smma!F111</f>
        <v>5168.28</v>
      </c>
      <c r="AA115">
        <f>Tema_Hrma_Smma!G111</f>
        <v>5185.79</v>
      </c>
      <c r="AB115">
        <f>ZScore!H111</f>
        <v>1</v>
      </c>
      <c r="AC115">
        <f>ZScore!I111</f>
        <v>0.58521999999999996</v>
      </c>
      <c r="AD115">
        <f>ZScore!J111</f>
        <v>0</v>
      </c>
      <c r="AE115">
        <f>HA!E111</f>
        <v>5173.29</v>
      </c>
      <c r="AF115">
        <f>HA!F111</f>
        <v>5174.99</v>
      </c>
      <c r="AG115">
        <f>HA!G111</f>
        <v>5164.29</v>
      </c>
      <c r="AH115">
        <f>HA!H111</f>
        <v>5170.5200000000004</v>
      </c>
      <c r="AI115">
        <f>HA!I111</f>
        <v>-1</v>
      </c>
      <c r="AJ115">
        <f>HA!J111</f>
        <v>2.77</v>
      </c>
      <c r="AK115">
        <f>HA!K111</f>
        <v>-0.11443</v>
      </c>
      <c r="AL115">
        <f>HA!L111</f>
        <v>-1</v>
      </c>
      <c r="AM115">
        <f>KC!E111</f>
        <v>5198.3003600000002</v>
      </c>
      <c r="AN115">
        <f>KC!F111</f>
        <v>5192.3406699999996</v>
      </c>
      <c r="AO115">
        <f>KC!G111</f>
        <v>5186.3809799999999</v>
      </c>
      <c r="AP115">
        <f>KC!H111</f>
        <v>5180.4212900000002</v>
      </c>
      <c r="AQ115">
        <f>KC!I111</f>
        <v>5174.4615999999996</v>
      </c>
      <c r="AR115">
        <f>KC!J111</f>
        <v>5165.5765899999997</v>
      </c>
      <c r="AS115">
        <f>KC!K111</f>
        <v>5159.6169</v>
      </c>
      <c r="AT115">
        <f>KC!L111</f>
        <v>5153.6572100000003</v>
      </c>
      <c r="AU115">
        <f>KC!M111</f>
        <v>5147.6975199999997</v>
      </c>
      <c r="AV115">
        <f>KC!N111</f>
        <v>5141.73783</v>
      </c>
      <c r="AW115">
        <f>SR_Levels!E111</f>
        <v>5161.8900000000003</v>
      </c>
      <c r="AX115">
        <f>SR_Levels!F111</f>
        <v>5135.8500000000004</v>
      </c>
      <c r="AY115">
        <f>SR_Levels!G111</f>
        <v>0</v>
      </c>
      <c r="AZ115">
        <f>SR_Levels!H111</f>
        <v>0</v>
      </c>
      <c r="BA115">
        <f>SR_Levels!I111</f>
        <v>5178.6000000000004</v>
      </c>
      <c r="BB115">
        <f>SR_Levels!J111</f>
        <v>5193.3500000000004</v>
      </c>
      <c r="BC115">
        <f>SR_Levels!K111</f>
        <v>5205.3100000000004</v>
      </c>
      <c r="BD115">
        <f>SR_Levels!L111</f>
        <v>0</v>
      </c>
      <c r="BE115">
        <f>ZigZag!E111</f>
        <v>0</v>
      </c>
      <c r="BF115">
        <f>ZigZag!F111</f>
        <v>0</v>
      </c>
      <c r="BG115">
        <f>ZigZag!G111</f>
        <v>5175.9399999999996</v>
      </c>
      <c r="BH115">
        <f>Dual_Tema!E111</f>
        <v>5179.09</v>
      </c>
      <c r="BI115">
        <f>Dual_Tema!F111</f>
        <v>5166.8900000000003</v>
      </c>
      <c r="BJ115">
        <f>Pinbar!E111</f>
        <v>0</v>
      </c>
      <c r="BK115">
        <f>SSA!E111</f>
        <v>5172.4506899999997</v>
      </c>
      <c r="BL115">
        <f>SSA!F111</f>
        <v>5171.9679100000003</v>
      </c>
    </row>
    <row r="116" spans="1:64" x14ac:dyDescent="0.55000000000000004">
      <c r="A116">
        <f>Validation!A112</f>
        <v>1772061600</v>
      </c>
      <c r="B116" t="str">
        <f>Price!B112</f>
        <v>XAUUSD</v>
      </c>
      <c r="C116" t="str">
        <f>Price!C112</f>
        <v>M5</v>
      </c>
      <c r="D116">
        <f>Price!D112</f>
        <v>5170.68</v>
      </c>
      <c r="E116">
        <f>Price!E112</f>
        <v>5174.01</v>
      </c>
      <c r="F116">
        <f>Price!F112</f>
        <v>5179.9799999999996</v>
      </c>
      <c r="G116">
        <f>Price!G112</f>
        <v>5170.46</v>
      </c>
      <c r="H116">
        <f>Price!H112</f>
        <v>385</v>
      </c>
      <c r="I116">
        <f>Diagonals!E112</f>
        <v>0</v>
      </c>
      <c r="J116">
        <f>Diagonals!F112</f>
        <v>0</v>
      </c>
      <c r="K116">
        <f>Diagonals!G112</f>
        <v>0</v>
      </c>
      <c r="L116">
        <f>Diagonals!H112</f>
        <v>0</v>
      </c>
      <c r="M116">
        <f>Diagonals!I112</f>
        <v>0</v>
      </c>
      <c r="N116">
        <f>Diagonals!J112</f>
        <v>0</v>
      </c>
      <c r="O116">
        <f>Diagonals!K112</f>
        <v>0</v>
      </c>
      <c r="P116">
        <f>Diagonals!L112</f>
        <v>0</v>
      </c>
      <c r="Q116">
        <f>Trendlines!E112</f>
        <v>0</v>
      </c>
      <c r="R116">
        <f>Trendlines!F112</f>
        <v>0</v>
      </c>
      <c r="S116">
        <f>Trendlines!G112</f>
        <v>0</v>
      </c>
      <c r="T116">
        <f>Trendlines!H112</f>
        <v>0</v>
      </c>
      <c r="U116">
        <f>Trendlines!I112</f>
        <v>0</v>
      </c>
      <c r="V116">
        <f>Trendlines!J112</f>
        <v>0</v>
      </c>
      <c r="W116">
        <f>Trendlines!K112</f>
        <v>0</v>
      </c>
      <c r="X116">
        <f>Trendlines!L112</f>
        <v>0</v>
      </c>
      <c r="Y116">
        <f>Tema_Hrma_Smma!E112</f>
        <v>5174.25</v>
      </c>
      <c r="Z116">
        <f>Tema_Hrma_Smma!F112</f>
        <v>5169.1099999999997</v>
      </c>
      <c r="AA116">
        <f>Tema_Hrma_Smma!G112</f>
        <v>5185.42</v>
      </c>
      <c r="AB116">
        <f>ZScore!H112</f>
        <v>-1</v>
      </c>
      <c r="AC116">
        <f>ZScore!I112</f>
        <v>6.1399999999999996E-3</v>
      </c>
      <c r="AD116">
        <f>ZScore!J112</f>
        <v>3</v>
      </c>
      <c r="AE116">
        <f>HA!E112</f>
        <v>5171.91</v>
      </c>
      <c r="AF116">
        <f>HA!F112</f>
        <v>5179.9799999999996</v>
      </c>
      <c r="AG116">
        <f>HA!G112</f>
        <v>5170.46</v>
      </c>
      <c r="AH116">
        <f>HA!H112</f>
        <v>5173.78</v>
      </c>
      <c r="AI116">
        <f>HA!I112</f>
        <v>1</v>
      </c>
      <c r="AJ116">
        <f>HA!J112</f>
        <v>1.87</v>
      </c>
      <c r="AK116">
        <f>HA!K112</f>
        <v>-0.42111999999999999</v>
      </c>
      <c r="AL116">
        <f>HA!L112</f>
        <v>1</v>
      </c>
      <c r="AM116">
        <f>KC!E112</f>
        <v>5198.1830499999996</v>
      </c>
      <c r="AN116">
        <f>KC!F112</f>
        <v>5192.1955799999996</v>
      </c>
      <c r="AO116">
        <f>KC!G112</f>
        <v>5186.2081099999996</v>
      </c>
      <c r="AP116">
        <f>KC!H112</f>
        <v>5180.2206399999995</v>
      </c>
      <c r="AQ116">
        <f>KC!I112</f>
        <v>5174.2331700000004</v>
      </c>
      <c r="AR116">
        <f>KC!J112</f>
        <v>5165.17569</v>
      </c>
      <c r="AS116">
        <f>KC!K112</f>
        <v>5159.1882299999997</v>
      </c>
      <c r="AT116">
        <f>KC!L112</f>
        <v>5153.2007599999997</v>
      </c>
      <c r="AU116">
        <f>KC!M112</f>
        <v>5147.2132899999997</v>
      </c>
      <c r="AV116">
        <f>KC!N112</f>
        <v>5141.2258199999997</v>
      </c>
      <c r="AW116">
        <f>SR_Levels!E112</f>
        <v>5161.8900000000003</v>
      </c>
      <c r="AX116">
        <f>SR_Levels!F112</f>
        <v>5135.8500000000004</v>
      </c>
      <c r="AY116">
        <f>SR_Levels!G112</f>
        <v>0</v>
      </c>
      <c r="AZ116">
        <f>SR_Levels!H112</f>
        <v>0</v>
      </c>
      <c r="BA116">
        <f>SR_Levels!I112</f>
        <v>5178.6000000000004</v>
      </c>
      <c r="BB116">
        <f>SR_Levels!J112</f>
        <v>5193.3500000000004</v>
      </c>
      <c r="BC116">
        <f>SR_Levels!K112</f>
        <v>5205.3100000000004</v>
      </c>
      <c r="BD116">
        <f>SR_Levels!L112</f>
        <v>0</v>
      </c>
      <c r="BE116">
        <f>ZigZag!E112</f>
        <v>0</v>
      </c>
      <c r="BF116">
        <f>ZigZag!F112</f>
        <v>0</v>
      </c>
      <c r="BG116">
        <f>ZigZag!G112</f>
        <v>5175.78</v>
      </c>
      <c r="BH116">
        <f>Dual_Tema!E112</f>
        <v>5180.33</v>
      </c>
      <c r="BI116">
        <f>Dual_Tema!F112</f>
        <v>5168.96</v>
      </c>
      <c r="BJ116">
        <f>Pinbar!E112</f>
        <v>0</v>
      </c>
      <c r="BK116">
        <f>SSA!E112</f>
        <v>5172.5747799999999</v>
      </c>
      <c r="BL116">
        <f>SSA!F112</f>
        <v>5172.2713400000002</v>
      </c>
    </row>
    <row r="117" spans="1:64" x14ac:dyDescent="0.55000000000000004">
      <c r="A117">
        <f>Validation!A113</f>
        <v>1772061900</v>
      </c>
      <c r="B117" t="str">
        <f>Price!B113</f>
        <v>XAUUSD</v>
      </c>
      <c r="C117" t="str">
        <f>Price!C113</f>
        <v>M5</v>
      </c>
      <c r="D117">
        <f>Price!D113</f>
        <v>5170.04</v>
      </c>
      <c r="E117">
        <f>Price!E113</f>
        <v>5170.68</v>
      </c>
      <c r="F117">
        <f>Price!F113</f>
        <v>5171.4399999999996</v>
      </c>
      <c r="G117">
        <f>Price!G113</f>
        <v>5167.08</v>
      </c>
      <c r="H117">
        <f>Price!H113</f>
        <v>320</v>
      </c>
      <c r="I117">
        <f>Diagonals!E113</f>
        <v>0</v>
      </c>
      <c r="J117">
        <f>Diagonals!F113</f>
        <v>0</v>
      </c>
      <c r="K117">
        <f>Diagonals!G113</f>
        <v>0</v>
      </c>
      <c r="L117">
        <f>Diagonals!H113</f>
        <v>0</v>
      </c>
      <c r="M117">
        <f>Diagonals!I113</f>
        <v>0</v>
      </c>
      <c r="N117">
        <f>Diagonals!J113</f>
        <v>0</v>
      </c>
      <c r="O117">
        <f>Diagonals!K113</f>
        <v>0</v>
      </c>
      <c r="P117">
        <f>Diagonals!L113</f>
        <v>0</v>
      </c>
      <c r="Q117">
        <f>Trendlines!E113</f>
        <v>0</v>
      </c>
      <c r="R117">
        <f>Trendlines!F113</f>
        <v>0</v>
      </c>
      <c r="S117">
        <f>Trendlines!G113</f>
        <v>0</v>
      </c>
      <c r="T117">
        <f>Trendlines!H113</f>
        <v>0</v>
      </c>
      <c r="U117">
        <f>Trendlines!I113</f>
        <v>0</v>
      </c>
      <c r="V117">
        <f>Trendlines!J113</f>
        <v>0</v>
      </c>
      <c r="W117">
        <f>Trendlines!K113</f>
        <v>0</v>
      </c>
      <c r="X117">
        <f>Trendlines!L113</f>
        <v>0</v>
      </c>
      <c r="Y117">
        <f>Tema_Hrma_Smma!E113</f>
        <v>5172.58</v>
      </c>
      <c r="Z117">
        <f>Tema_Hrma_Smma!F113</f>
        <v>5169.43</v>
      </c>
      <c r="AA117">
        <f>Tema_Hrma_Smma!G113</f>
        <v>5185.03</v>
      </c>
      <c r="AB117">
        <f>ZScore!H113</f>
        <v>-1</v>
      </c>
      <c r="AC117">
        <f>ZScore!I113</f>
        <v>0.81957000000000002</v>
      </c>
      <c r="AD117">
        <f>ZScore!J113</f>
        <v>3</v>
      </c>
      <c r="AE117">
        <f>HA!E113</f>
        <v>5172.8500000000004</v>
      </c>
      <c r="AF117">
        <f>HA!F113</f>
        <v>5172.8500000000004</v>
      </c>
      <c r="AG117">
        <f>HA!G113</f>
        <v>5167.08</v>
      </c>
      <c r="AH117">
        <f>HA!H113</f>
        <v>5169.8100000000004</v>
      </c>
      <c r="AI117">
        <f>HA!I113</f>
        <v>-1</v>
      </c>
      <c r="AJ117">
        <f>HA!J113</f>
        <v>3.04</v>
      </c>
      <c r="AK117">
        <f>HA!K113</f>
        <v>-2.164E-2</v>
      </c>
      <c r="AL117">
        <f>HA!L113</f>
        <v>-1</v>
      </c>
      <c r="AM117">
        <f>KC!E113</f>
        <v>5197.8072899999997</v>
      </c>
      <c r="AN117">
        <f>KC!F113</f>
        <v>5191.8289500000001</v>
      </c>
      <c r="AO117">
        <f>KC!G113</f>
        <v>5185.8506200000002</v>
      </c>
      <c r="AP117">
        <f>KC!H113</f>
        <v>5179.8722900000002</v>
      </c>
      <c r="AQ117">
        <f>KC!I113</f>
        <v>5173.8939499999997</v>
      </c>
      <c r="AR117">
        <f>KC!J113</f>
        <v>5164.8231400000004</v>
      </c>
      <c r="AS117">
        <f>KC!K113</f>
        <v>5158.8447999999999</v>
      </c>
      <c r="AT117">
        <f>KC!L113</f>
        <v>5152.8664699999999</v>
      </c>
      <c r="AU117">
        <f>KC!M113</f>
        <v>5146.88814</v>
      </c>
      <c r="AV117">
        <f>KC!N113</f>
        <v>5140.9098000000004</v>
      </c>
      <c r="AW117">
        <f>SR_Levels!E113</f>
        <v>5161.8900000000003</v>
      </c>
      <c r="AX117">
        <f>SR_Levels!F113</f>
        <v>5135.8500000000004</v>
      </c>
      <c r="AY117">
        <f>SR_Levels!G113</f>
        <v>0</v>
      </c>
      <c r="AZ117">
        <f>SR_Levels!H113</f>
        <v>0</v>
      </c>
      <c r="BA117">
        <f>SR_Levels!I113</f>
        <v>5178.6000000000004</v>
      </c>
      <c r="BB117">
        <f>SR_Levels!J113</f>
        <v>5193.3500000000004</v>
      </c>
      <c r="BC117">
        <f>SR_Levels!K113</f>
        <v>5205.3100000000004</v>
      </c>
      <c r="BD117">
        <f>SR_Levels!L113</f>
        <v>0</v>
      </c>
      <c r="BE117">
        <f>ZigZag!E113</f>
        <v>0</v>
      </c>
      <c r="BF117">
        <f>ZigZag!F113</f>
        <v>0</v>
      </c>
      <c r="BG117">
        <f>ZigZag!G113</f>
        <v>5175.33</v>
      </c>
      <c r="BH117">
        <f>Dual_Tema!E113</f>
        <v>5176.84</v>
      </c>
      <c r="BI117">
        <f>Dual_Tema!F113</f>
        <v>5168.58</v>
      </c>
      <c r="BJ117">
        <f>Pinbar!E113</f>
        <v>0</v>
      </c>
      <c r="BK117">
        <f>SSA!E113</f>
        <v>5172.2710200000001</v>
      </c>
      <c r="BL117">
        <f>SSA!F113</f>
        <v>5172.2711799999997</v>
      </c>
    </row>
    <row r="118" spans="1:64" x14ac:dyDescent="0.55000000000000004">
      <c r="A118">
        <f>Validation!A114</f>
        <v>1772062200</v>
      </c>
      <c r="B118" t="str">
        <f>Price!B114</f>
        <v>XAUUSD</v>
      </c>
      <c r="C118" t="str">
        <f>Price!C114</f>
        <v>M5</v>
      </c>
      <c r="D118">
        <f>Price!D114</f>
        <v>5168.9799999999996</v>
      </c>
      <c r="E118">
        <f>Price!E114</f>
        <v>5170.03</v>
      </c>
      <c r="F118">
        <f>Price!F114</f>
        <v>5170.2299999999996</v>
      </c>
      <c r="G118">
        <f>Price!G114</f>
        <v>5165.41</v>
      </c>
      <c r="H118">
        <f>Price!H114</f>
        <v>371</v>
      </c>
      <c r="I118">
        <f>Diagonals!E114</f>
        <v>0</v>
      </c>
      <c r="J118">
        <f>Diagonals!F114</f>
        <v>0</v>
      </c>
      <c r="K118">
        <f>Diagonals!G114</f>
        <v>0</v>
      </c>
      <c r="L118">
        <f>Diagonals!H114</f>
        <v>0</v>
      </c>
      <c r="M118">
        <f>Diagonals!I114</f>
        <v>0</v>
      </c>
      <c r="N118">
        <f>Diagonals!J114</f>
        <v>0</v>
      </c>
      <c r="O118">
        <f>Diagonals!K114</f>
        <v>0</v>
      </c>
      <c r="P118">
        <f>Diagonals!L114</f>
        <v>0</v>
      </c>
      <c r="Q118">
        <f>Trendlines!E114</f>
        <v>0</v>
      </c>
      <c r="R118">
        <f>Trendlines!F114</f>
        <v>0</v>
      </c>
      <c r="S118">
        <f>Trendlines!G114</f>
        <v>0</v>
      </c>
      <c r="T118">
        <f>Trendlines!H114</f>
        <v>0</v>
      </c>
      <c r="U118">
        <f>Trendlines!I114</f>
        <v>0</v>
      </c>
      <c r="V118">
        <f>Trendlines!J114</f>
        <v>0</v>
      </c>
      <c r="W118">
        <f>Trendlines!K114</f>
        <v>0</v>
      </c>
      <c r="X118">
        <f>Trendlines!L114</f>
        <v>0</v>
      </c>
      <c r="Y118">
        <f>Tema_Hrma_Smma!E114</f>
        <v>5170.8</v>
      </c>
      <c r="Z118">
        <f>Tema_Hrma_Smma!F114</f>
        <v>5169.3500000000004</v>
      </c>
      <c r="AA118">
        <f>Tema_Hrma_Smma!G114</f>
        <v>5184.58</v>
      </c>
      <c r="AB118">
        <f>ZScore!H114</f>
        <v>-1</v>
      </c>
      <c r="AC118">
        <f>ZScore!I114</f>
        <v>0.69091000000000002</v>
      </c>
      <c r="AD118">
        <f>ZScore!J114</f>
        <v>3</v>
      </c>
      <c r="AE118">
        <f>HA!E114</f>
        <v>5171.33</v>
      </c>
      <c r="AF118">
        <f>HA!F114</f>
        <v>5171.33</v>
      </c>
      <c r="AG118">
        <f>HA!G114</f>
        <v>5165.41</v>
      </c>
      <c r="AH118">
        <f>HA!H114</f>
        <v>5168.66</v>
      </c>
      <c r="AI118">
        <f>HA!I114</f>
        <v>-1</v>
      </c>
      <c r="AJ118">
        <f>HA!J114</f>
        <v>2.67</v>
      </c>
      <c r="AK118">
        <f>HA!K114</f>
        <v>-0.14742</v>
      </c>
      <c r="AL118">
        <f>HA!L114</f>
        <v>-2</v>
      </c>
      <c r="AM118">
        <f>KC!E114</f>
        <v>5197.2354299999997</v>
      </c>
      <c r="AN118">
        <f>KC!F114</f>
        <v>5191.2906199999998</v>
      </c>
      <c r="AO118">
        <f>KC!G114</f>
        <v>5185.3458000000001</v>
      </c>
      <c r="AP118">
        <f>KC!H114</f>
        <v>5179.4009900000001</v>
      </c>
      <c r="AQ118">
        <f>KC!I114</f>
        <v>5173.4561700000004</v>
      </c>
      <c r="AR118">
        <f>KC!J114</f>
        <v>5164.4718499999999</v>
      </c>
      <c r="AS118">
        <f>KC!K114</f>
        <v>5158.5270399999999</v>
      </c>
      <c r="AT118">
        <f>KC!L114</f>
        <v>5152.5822200000002</v>
      </c>
      <c r="AU118">
        <f>KC!M114</f>
        <v>5146.6374100000003</v>
      </c>
      <c r="AV118">
        <f>KC!N114</f>
        <v>5140.6925899999997</v>
      </c>
      <c r="AW118">
        <f>SR_Levels!E114</f>
        <v>5161.8900000000003</v>
      </c>
      <c r="AX118">
        <f>SR_Levels!F114</f>
        <v>5135.8500000000004</v>
      </c>
      <c r="AY118">
        <f>SR_Levels!G114</f>
        <v>0</v>
      </c>
      <c r="AZ118">
        <f>SR_Levels!H114</f>
        <v>0</v>
      </c>
      <c r="BA118">
        <f>SR_Levels!I114</f>
        <v>5178.6000000000004</v>
      </c>
      <c r="BB118">
        <f>SR_Levels!J114</f>
        <v>5193.3500000000004</v>
      </c>
      <c r="BC118">
        <f>SR_Levels!K114</f>
        <v>5205.3100000000004</v>
      </c>
      <c r="BD118">
        <f>SR_Levels!L114</f>
        <v>0</v>
      </c>
      <c r="BE118">
        <f>ZigZag!E114</f>
        <v>0</v>
      </c>
      <c r="BF118">
        <f>ZigZag!F114</f>
        <v>0</v>
      </c>
      <c r="BG118">
        <f>ZigZag!G114</f>
        <v>5174.82</v>
      </c>
      <c r="BH118">
        <f>Dual_Tema!E114</f>
        <v>5173.93</v>
      </c>
      <c r="BI118">
        <f>Dual_Tema!F114</f>
        <v>5167.46</v>
      </c>
      <c r="BJ118">
        <f>Pinbar!E114</f>
        <v>0</v>
      </c>
      <c r="BK118">
        <f>SSA!E114</f>
        <v>5171.4568399999998</v>
      </c>
      <c r="BL118">
        <f>SSA!F114</f>
        <v>5171.8640100000002</v>
      </c>
    </row>
    <row r="119" spans="1:64" x14ac:dyDescent="0.55000000000000004">
      <c r="A119">
        <f>Validation!A115</f>
        <v>1772062500</v>
      </c>
      <c r="B119" t="str">
        <f>Price!B115</f>
        <v>XAUUSD</v>
      </c>
      <c r="C119" t="str">
        <f>Price!C115</f>
        <v>M5</v>
      </c>
      <c r="D119">
        <f>Price!D115</f>
        <v>5169.88</v>
      </c>
      <c r="E119">
        <f>Price!E115</f>
        <v>5168.9799999999996</v>
      </c>
      <c r="F119">
        <f>Price!F115</f>
        <v>5169.88</v>
      </c>
      <c r="G119">
        <f>Price!G115</f>
        <v>5164.08</v>
      </c>
      <c r="H119">
        <f>Price!H115</f>
        <v>351</v>
      </c>
      <c r="I119">
        <f>Diagonals!E115</f>
        <v>0</v>
      </c>
      <c r="J119">
        <f>Diagonals!F115</f>
        <v>0</v>
      </c>
      <c r="K119">
        <f>Diagonals!G115</f>
        <v>0</v>
      </c>
      <c r="L119">
        <f>Diagonals!H115</f>
        <v>0</v>
      </c>
      <c r="M119">
        <f>Diagonals!I115</f>
        <v>0</v>
      </c>
      <c r="N119">
        <f>Diagonals!J115</f>
        <v>0</v>
      </c>
      <c r="O119">
        <f>Diagonals!K115</f>
        <v>0</v>
      </c>
      <c r="P119">
        <f>Diagonals!L115</f>
        <v>0</v>
      </c>
      <c r="Q119">
        <f>Trendlines!E115</f>
        <v>0</v>
      </c>
      <c r="R119">
        <f>Trendlines!F115</f>
        <v>0</v>
      </c>
      <c r="S119">
        <f>Trendlines!G115</f>
        <v>0</v>
      </c>
      <c r="T119">
        <f>Trendlines!H115</f>
        <v>0</v>
      </c>
      <c r="U119">
        <f>Trendlines!I115</f>
        <v>0</v>
      </c>
      <c r="V119">
        <f>Trendlines!J115</f>
        <v>0</v>
      </c>
      <c r="W119">
        <f>Trendlines!K115</f>
        <v>0</v>
      </c>
      <c r="X119">
        <f>Trendlines!L115</f>
        <v>0</v>
      </c>
      <c r="Y119">
        <f>Tema_Hrma_Smma!E115</f>
        <v>5169.51</v>
      </c>
      <c r="Z119">
        <f>Tema_Hrma_Smma!F115</f>
        <v>5169.05</v>
      </c>
      <c r="AA119">
        <f>Tema_Hrma_Smma!G115</f>
        <v>5184.13</v>
      </c>
      <c r="AB119">
        <f>ZScore!H115</f>
        <v>1</v>
      </c>
      <c r="AC119">
        <f>ZScore!I115</f>
        <v>0.73558999999999997</v>
      </c>
      <c r="AD119">
        <f>ZScore!J115</f>
        <v>0</v>
      </c>
      <c r="AE119">
        <f>HA!E115</f>
        <v>5170</v>
      </c>
      <c r="AF119">
        <f>HA!F115</f>
        <v>5170</v>
      </c>
      <c r="AG119">
        <f>HA!G115</f>
        <v>5164.08</v>
      </c>
      <c r="AH119">
        <f>HA!H115</f>
        <v>5168.2</v>
      </c>
      <c r="AI119">
        <f>HA!I115</f>
        <v>-1</v>
      </c>
      <c r="AJ119">
        <f>HA!J115</f>
        <v>1.79</v>
      </c>
      <c r="AK119">
        <f>HA!K115</f>
        <v>-0.44431999999999999</v>
      </c>
      <c r="AL119">
        <f>HA!L115</f>
        <v>-3</v>
      </c>
      <c r="AM119">
        <f>KC!E115</f>
        <v>5196.7073499999997</v>
      </c>
      <c r="AN119">
        <f>KC!F115</f>
        <v>5190.7685799999999</v>
      </c>
      <c r="AO119">
        <f>KC!G115</f>
        <v>5184.8298199999999</v>
      </c>
      <c r="AP119">
        <f>KC!H115</f>
        <v>5178.8910500000002</v>
      </c>
      <c r="AQ119">
        <f>KC!I115</f>
        <v>5172.9522800000004</v>
      </c>
      <c r="AR119">
        <f>KC!J115</f>
        <v>5164.0976300000002</v>
      </c>
      <c r="AS119">
        <f>KC!K115</f>
        <v>5158.1588700000002</v>
      </c>
      <c r="AT119">
        <f>KC!L115</f>
        <v>5152.2200999999995</v>
      </c>
      <c r="AU119">
        <f>KC!M115</f>
        <v>5146.2813399999995</v>
      </c>
      <c r="AV119">
        <f>KC!N115</f>
        <v>5140.3425699999998</v>
      </c>
      <c r="AW119">
        <f>SR_Levels!E115</f>
        <v>5161.8900000000003</v>
      </c>
      <c r="AX119">
        <f>SR_Levels!F115</f>
        <v>5135.8500000000004</v>
      </c>
      <c r="AY119">
        <f>SR_Levels!G115</f>
        <v>0</v>
      </c>
      <c r="AZ119">
        <f>SR_Levels!H115</f>
        <v>0</v>
      </c>
      <c r="BA119">
        <f>SR_Levels!I115</f>
        <v>5178.6000000000004</v>
      </c>
      <c r="BB119">
        <f>SR_Levels!J115</f>
        <v>5193.3500000000004</v>
      </c>
      <c r="BC119">
        <f>SR_Levels!K115</f>
        <v>5205.3100000000004</v>
      </c>
      <c r="BD119">
        <f>SR_Levels!L115</f>
        <v>0</v>
      </c>
      <c r="BE119">
        <f>ZigZag!E115</f>
        <v>0</v>
      </c>
      <c r="BF119">
        <f>ZigZag!F115</f>
        <v>0</v>
      </c>
      <c r="BG119">
        <f>ZigZag!G115</f>
        <v>5174.33</v>
      </c>
      <c r="BH119">
        <f>Dual_Tema!E115</f>
        <v>5171.8900000000003</v>
      </c>
      <c r="BI119">
        <f>Dual_Tema!F115</f>
        <v>5166.05</v>
      </c>
      <c r="BJ119">
        <f>Pinbar!E115</f>
        <v>1</v>
      </c>
      <c r="BK119">
        <f>SSA!E115</f>
        <v>5170.1718300000002</v>
      </c>
      <c r="BL119">
        <f>SSA!F115</f>
        <v>5171.0179200000002</v>
      </c>
    </row>
    <row r="120" spans="1:64" x14ac:dyDescent="0.55000000000000004">
      <c r="A120">
        <f>Validation!A116</f>
        <v>1772062800</v>
      </c>
      <c r="B120" t="str">
        <f>Price!B116</f>
        <v>XAUUSD</v>
      </c>
      <c r="C120" t="str">
        <f>Price!C116</f>
        <v>M5</v>
      </c>
      <c r="D120">
        <f>Price!D116</f>
        <v>5172.62</v>
      </c>
      <c r="E120">
        <f>Price!E116</f>
        <v>5169.88</v>
      </c>
      <c r="F120">
        <f>Price!F116</f>
        <v>5174.3500000000004</v>
      </c>
      <c r="G120">
        <f>Price!G116</f>
        <v>5168.71</v>
      </c>
      <c r="H120">
        <f>Price!H116</f>
        <v>377</v>
      </c>
      <c r="I120">
        <f>Diagonals!E116</f>
        <v>0</v>
      </c>
      <c r="J120">
        <f>Diagonals!F116</f>
        <v>0</v>
      </c>
      <c r="K120">
        <f>Diagonals!G116</f>
        <v>0</v>
      </c>
      <c r="L120">
        <f>Diagonals!H116</f>
        <v>0</v>
      </c>
      <c r="M120">
        <f>Diagonals!I116</f>
        <v>0</v>
      </c>
      <c r="N120">
        <f>Diagonals!J116</f>
        <v>0</v>
      </c>
      <c r="O120">
        <f>Diagonals!K116</f>
        <v>0</v>
      </c>
      <c r="P120">
        <f>Diagonals!L116</f>
        <v>0</v>
      </c>
      <c r="Q120">
        <f>Trendlines!E116</f>
        <v>0</v>
      </c>
      <c r="R120">
        <f>Trendlines!F116</f>
        <v>0</v>
      </c>
      <c r="S120">
        <f>Trendlines!G116</f>
        <v>0</v>
      </c>
      <c r="T120">
        <f>Trendlines!H116</f>
        <v>0</v>
      </c>
      <c r="U120">
        <f>Trendlines!I116</f>
        <v>0</v>
      </c>
      <c r="V120">
        <f>Trendlines!J116</f>
        <v>0</v>
      </c>
      <c r="W120">
        <f>Trendlines!K116</f>
        <v>0</v>
      </c>
      <c r="X120">
        <f>Trendlines!L116</f>
        <v>0</v>
      </c>
      <c r="Y120">
        <f>Tema_Hrma_Smma!E116</f>
        <v>5170.6099999999997</v>
      </c>
      <c r="Z120">
        <f>Tema_Hrma_Smma!F116</f>
        <v>5169.1400000000003</v>
      </c>
      <c r="AA120">
        <f>Tema_Hrma_Smma!G116</f>
        <v>5183.7299999999996</v>
      </c>
      <c r="AB120">
        <f>ZScore!H116</f>
        <v>1</v>
      </c>
      <c r="AC120">
        <f>ZScore!I116</f>
        <v>0.17252999999999999</v>
      </c>
      <c r="AD120">
        <f>ZScore!J116</f>
        <v>0</v>
      </c>
      <c r="AE120">
        <f>HA!E116</f>
        <v>5169.1000000000004</v>
      </c>
      <c r="AF120">
        <f>HA!F116</f>
        <v>5174.3500000000004</v>
      </c>
      <c r="AG120">
        <f>HA!G116</f>
        <v>5168.71</v>
      </c>
      <c r="AH120">
        <f>HA!H116</f>
        <v>5171.3900000000003</v>
      </c>
      <c r="AI120">
        <f>HA!I116</f>
        <v>1</v>
      </c>
      <c r="AJ120">
        <f>HA!J116</f>
        <v>2.29</v>
      </c>
      <c r="AK120">
        <f>HA!K116</f>
        <v>-0.27232000000000001</v>
      </c>
      <c r="AL120">
        <f>HA!L116</f>
        <v>1</v>
      </c>
      <c r="AM120">
        <f>KC!E116</f>
        <v>5196.3136800000002</v>
      </c>
      <c r="AN120">
        <f>KC!F116</f>
        <v>5190.3675700000003</v>
      </c>
      <c r="AO120">
        <f>KC!G116</f>
        <v>5184.4214599999996</v>
      </c>
      <c r="AP120">
        <f>KC!H116</f>
        <v>5178.4753499999997</v>
      </c>
      <c r="AQ120">
        <f>KC!I116</f>
        <v>5172.5292399999998</v>
      </c>
      <c r="AR120">
        <f>KC!J116</f>
        <v>5163.8360899999998</v>
      </c>
      <c r="AS120">
        <f>KC!K116</f>
        <v>5157.8899799999999</v>
      </c>
      <c r="AT120">
        <f>KC!L116</f>
        <v>5151.9438700000001</v>
      </c>
      <c r="AU120">
        <f>KC!M116</f>
        <v>5145.9977600000002</v>
      </c>
      <c r="AV120">
        <f>KC!N116</f>
        <v>5140.0516500000003</v>
      </c>
      <c r="AW120">
        <f>SR_Levels!E116</f>
        <v>5161.8900000000003</v>
      </c>
      <c r="AX120">
        <f>SR_Levels!F116</f>
        <v>5135.8500000000004</v>
      </c>
      <c r="AY120">
        <f>SR_Levels!G116</f>
        <v>0</v>
      </c>
      <c r="AZ120">
        <f>SR_Levels!H116</f>
        <v>0</v>
      </c>
      <c r="BA120">
        <f>SR_Levels!I116</f>
        <v>5178.6000000000004</v>
      </c>
      <c r="BB120">
        <f>SR_Levels!J116</f>
        <v>5193.3500000000004</v>
      </c>
      <c r="BC120">
        <f>SR_Levels!K116</f>
        <v>5205.3100000000004</v>
      </c>
      <c r="BD120">
        <f>SR_Levels!L116</f>
        <v>0</v>
      </c>
      <c r="BE120">
        <f>ZigZag!E116</f>
        <v>0</v>
      </c>
      <c r="BF120">
        <f>ZigZag!F116</f>
        <v>0</v>
      </c>
      <c r="BG120">
        <f>ZigZag!G116</f>
        <v>5174.16</v>
      </c>
      <c r="BH120">
        <f>Dual_Tema!E116</f>
        <v>5172.8</v>
      </c>
      <c r="BI120">
        <f>Dual_Tema!F116</f>
        <v>5167.3900000000003</v>
      </c>
      <c r="BJ120">
        <f>Pinbar!E116</f>
        <v>0</v>
      </c>
      <c r="BK120">
        <f>SSA!E116</f>
        <v>5168.5217499999999</v>
      </c>
      <c r="BL120">
        <f>SSA!F116</f>
        <v>5169.7698399999999</v>
      </c>
    </row>
    <row r="121" spans="1:64" x14ac:dyDescent="0.55000000000000004">
      <c r="A121">
        <f>Validation!A117</f>
        <v>1772063100</v>
      </c>
      <c r="B121" t="str">
        <f>Price!B117</f>
        <v>XAUUSD</v>
      </c>
      <c r="C121" t="str">
        <f>Price!C117</f>
        <v>M5</v>
      </c>
      <c r="D121">
        <f>Price!D117</f>
        <v>5167.3100000000004</v>
      </c>
      <c r="E121">
        <f>Price!E117</f>
        <v>5172.6499999999996</v>
      </c>
      <c r="F121">
        <f>Price!F117</f>
        <v>5178.82</v>
      </c>
      <c r="G121">
        <f>Price!G117</f>
        <v>5166.51</v>
      </c>
      <c r="H121">
        <f>Price!H117</f>
        <v>515</v>
      </c>
      <c r="I121">
        <f>Diagonals!E117</f>
        <v>0</v>
      </c>
      <c r="J121">
        <f>Diagonals!F117</f>
        <v>0</v>
      </c>
      <c r="K121">
        <f>Diagonals!G117</f>
        <v>0</v>
      </c>
      <c r="L121">
        <f>Diagonals!H117</f>
        <v>0</v>
      </c>
      <c r="M121">
        <f>Diagonals!I117</f>
        <v>0</v>
      </c>
      <c r="N121">
        <f>Diagonals!J117</f>
        <v>0</v>
      </c>
      <c r="O121">
        <f>Diagonals!K117</f>
        <v>0</v>
      </c>
      <c r="P121">
        <f>Diagonals!L117</f>
        <v>0</v>
      </c>
      <c r="Q121">
        <f>Trendlines!E117</f>
        <v>0</v>
      </c>
      <c r="R121">
        <f>Trendlines!F117</f>
        <v>0</v>
      </c>
      <c r="S121">
        <f>Trendlines!G117</f>
        <v>0</v>
      </c>
      <c r="T121">
        <f>Trendlines!H117</f>
        <v>0</v>
      </c>
      <c r="U121">
        <f>Trendlines!I117</f>
        <v>0</v>
      </c>
      <c r="V121">
        <f>Trendlines!J117</f>
        <v>0</v>
      </c>
      <c r="W121">
        <f>Trendlines!K117</f>
        <v>0</v>
      </c>
      <c r="X121">
        <f>Trendlines!L117</f>
        <v>0</v>
      </c>
      <c r="Y121">
        <f>Tema_Hrma_Smma!E117</f>
        <v>5170.83</v>
      </c>
      <c r="Z121">
        <f>Tema_Hrma_Smma!F117</f>
        <v>5169.29</v>
      </c>
      <c r="AA121">
        <f>Tema_Hrma_Smma!G117</f>
        <v>5183.3900000000003</v>
      </c>
      <c r="AB121">
        <f>ZScore!H117</f>
        <v>-1</v>
      </c>
      <c r="AC121">
        <f>ZScore!I117</f>
        <v>0.62316000000000005</v>
      </c>
      <c r="AD121">
        <f>ZScore!J117</f>
        <v>3</v>
      </c>
      <c r="AE121">
        <f>HA!E117</f>
        <v>5170.25</v>
      </c>
      <c r="AF121">
        <f>HA!F117</f>
        <v>5178.82</v>
      </c>
      <c r="AG121">
        <f>HA!G117</f>
        <v>5166.51</v>
      </c>
      <c r="AH121">
        <f>HA!H117</f>
        <v>5171.32</v>
      </c>
      <c r="AI121">
        <f>HA!I117</f>
        <v>1</v>
      </c>
      <c r="AJ121">
        <f>HA!J117</f>
        <v>1.08</v>
      </c>
      <c r="AK121">
        <f>HA!K117</f>
        <v>-0.68884999999999996</v>
      </c>
      <c r="AL121">
        <f>HA!L117</f>
        <v>2</v>
      </c>
      <c r="AM121">
        <f>KC!E117</f>
        <v>5196.2693499999996</v>
      </c>
      <c r="AN121">
        <f>KC!F117</f>
        <v>5190.2739799999999</v>
      </c>
      <c r="AO121">
        <f>KC!G117</f>
        <v>5184.2785999999996</v>
      </c>
      <c r="AP121">
        <f>KC!H117</f>
        <v>5178.28323</v>
      </c>
      <c r="AQ121">
        <f>KC!I117</f>
        <v>5172.2878600000004</v>
      </c>
      <c r="AR121">
        <f>KC!J117</f>
        <v>5163.6052300000001</v>
      </c>
      <c r="AS121">
        <f>KC!K117</f>
        <v>5157.6098599999996</v>
      </c>
      <c r="AT121">
        <f>KC!L117</f>
        <v>5151.6144899999999</v>
      </c>
      <c r="AU121">
        <f>KC!M117</f>
        <v>5145.6191200000003</v>
      </c>
      <c r="AV121">
        <f>KC!N117</f>
        <v>5139.6237499999997</v>
      </c>
      <c r="AW121">
        <f>SR_Levels!E117</f>
        <v>5161.8900000000003</v>
      </c>
      <c r="AX121">
        <f>SR_Levels!F117</f>
        <v>5135.8500000000004</v>
      </c>
      <c r="AY121">
        <f>SR_Levels!G117</f>
        <v>0</v>
      </c>
      <c r="AZ121">
        <f>SR_Levels!H117</f>
        <v>0</v>
      </c>
      <c r="BA121">
        <f>SR_Levels!I117</f>
        <v>5178.6000000000004</v>
      </c>
      <c r="BB121">
        <f>SR_Levels!J117</f>
        <v>5193.3500000000004</v>
      </c>
      <c r="BC121">
        <f>SR_Levels!K117</f>
        <v>5205.3100000000004</v>
      </c>
      <c r="BD121">
        <f>SR_Levels!L117</f>
        <v>0</v>
      </c>
      <c r="BE121">
        <f>ZigZag!E117</f>
        <v>0</v>
      </c>
      <c r="BF121">
        <f>ZigZag!F117</f>
        <v>0</v>
      </c>
      <c r="BG121">
        <f>ZigZag!G117</f>
        <v>5173.92</v>
      </c>
      <c r="BH121">
        <f>Dual_Tema!E117</f>
        <v>5175.6099999999997</v>
      </c>
      <c r="BI121">
        <f>Dual_Tema!F117</f>
        <v>5167.17</v>
      </c>
      <c r="BJ121">
        <f>Pinbar!E117</f>
        <v>0</v>
      </c>
      <c r="BK121">
        <f>SSA!E117</f>
        <v>5166.6915300000001</v>
      </c>
      <c r="BL121">
        <f>SSA!F117</f>
        <v>5168.2306799999997</v>
      </c>
    </row>
    <row r="122" spans="1:64" x14ac:dyDescent="0.55000000000000004">
      <c r="A122">
        <f>Validation!A118</f>
        <v>1772063400</v>
      </c>
      <c r="B122" t="str">
        <f>Price!B118</f>
        <v>XAUUSD</v>
      </c>
      <c r="C122" t="str">
        <f>Price!C118</f>
        <v>M5</v>
      </c>
      <c r="D122">
        <f>Price!D118</f>
        <v>5169.57</v>
      </c>
      <c r="E122">
        <f>Price!E118</f>
        <v>5168.04</v>
      </c>
      <c r="F122">
        <f>Price!F118</f>
        <v>5170.68</v>
      </c>
      <c r="G122">
        <f>Price!G118</f>
        <v>5165.3</v>
      </c>
      <c r="H122">
        <f>Price!H118</f>
        <v>488</v>
      </c>
      <c r="I122">
        <f>Diagonals!E118</f>
        <v>0</v>
      </c>
      <c r="J122">
        <f>Diagonals!F118</f>
        <v>0</v>
      </c>
      <c r="K122">
        <f>Diagonals!G118</f>
        <v>0</v>
      </c>
      <c r="L122">
        <f>Diagonals!H118</f>
        <v>0</v>
      </c>
      <c r="M122">
        <f>Diagonals!I118</f>
        <v>0</v>
      </c>
      <c r="N122">
        <f>Diagonals!J118</f>
        <v>0</v>
      </c>
      <c r="O122">
        <f>Diagonals!K118</f>
        <v>0</v>
      </c>
      <c r="P122">
        <f>Diagonals!L118</f>
        <v>0</v>
      </c>
      <c r="Q122">
        <f>Trendlines!E118</f>
        <v>0</v>
      </c>
      <c r="R122">
        <f>Trendlines!F118</f>
        <v>0</v>
      </c>
      <c r="S122">
        <f>Trendlines!G118</f>
        <v>0</v>
      </c>
      <c r="T122">
        <f>Trendlines!H118</f>
        <v>0</v>
      </c>
      <c r="U122">
        <f>Trendlines!I118</f>
        <v>0</v>
      </c>
      <c r="V122">
        <f>Trendlines!J118</f>
        <v>0</v>
      </c>
      <c r="W122">
        <f>Trendlines!K118</f>
        <v>0</v>
      </c>
      <c r="X122">
        <f>Trendlines!L118</f>
        <v>0</v>
      </c>
      <c r="Y122">
        <f>Tema_Hrma_Smma!E118</f>
        <v>5169.8</v>
      </c>
      <c r="Z122">
        <f>Tema_Hrma_Smma!F118</f>
        <v>5169.1899999999996</v>
      </c>
      <c r="AA122">
        <f>Tema_Hrma_Smma!G118</f>
        <v>5183.01</v>
      </c>
      <c r="AB122">
        <f>ZScore!H118</f>
        <v>1</v>
      </c>
      <c r="AC122">
        <f>ZScore!I118</f>
        <v>0.54959999999999998</v>
      </c>
      <c r="AD122">
        <f>ZScore!J118</f>
        <v>0</v>
      </c>
      <c r="AE122">
        <f>HA!E118</f>
        <v>5170.78</v>
      </c>
      <c r="AF122">
        <f>HA!F118</f>
        <v>5170.78</v>
      </c>
      <c r="AG122">
        <f>HA!G118</f>
        <v>5165.3</v>
      </c>
      <c r="AH122">
        <f>HA!H118</f>
        <v>5168.3999999999996</v>
      </c>
      <c r="AI122">
        <f>HA!I118</f>
        <v>-1</v>
      </c>
      <c r="AJ122">
        <f>HA!J118</f>
        <v>2.39</v>
      </c>
      <c r="AK122">
        <f>HA!K118</f>
        <v>-0.23621</v>
      </c>
      <c r="AL122">
        <f>HA!L118</f>
        <v>-1</v>
      </c>
      <c r="AM122">
        <f>KC!E118</f>
        <v>5196.0172599999996</v>
      </c>
      <c r="AN122">
        <f>KC!F118</f>
        <v>5190.0062099999996</v>
      </c>
      <c r="AO122">
        <f>KC!G118</f>
        <v>5183.9951600000004</v>
      </c>
      <c r="AP122">
        <f>KC!H118</f>
        <v>5177.9841200000001</v>
      </c>
      <c r="AQ122">
        <f>KC!I118</f>
        <v>5171.97307</v>
      </c>
      <c r="AR122">
        <f>KC!J118</f>
        <v>5163.3724599999996</v>
      </c>
      <c r="AS122">
        <f>KC!K118</f>
        <v>5157.3614100000004</v>
      </c>
      <c r="AT122">
        <f>KC!L118</f>
        <v>5151.3503600000004</v>
      </c>
      <c r="AU122">
        <f>KC!M118</f>
        <v>5145.3393100000003</v>
      </c>
      <c r="AV122">
        <f>KC!N118</f>
        <v>5139.3282600000002</v>
      </c>
      <c r="AW122">
        <f>SR_Levels!E118</f>
        <v>5161.8900000000003</v>
      </c>
      <c r="AX122">
        <f>SR_Levels!F118</f>
        <v>5135.8500000000004</v>
      </c>
      <c r="AY122">
        <f>SR_Levels!G118</f>
        <v>0</v>
      </c>
      <c r="AZ122">
        <f>SR_Levels!H118</f>
        <v>0</v>
      </c>
      <c r="BA122">
        <f>SR_Levels!I118</f>
        <v>5178.6000000000004</v>
      </c>
      <c r="BB122">
        <f>SR_Levels!J118</f>
        <v>5193.3500000000004</v>
      </c>
      <c r="BC122">
        <f>SR_Levels!K118</f>
        <v>5205.3100000000004</v>
      </c>
      <c r="BD122">
        <f>SR_Levels!L118</f>
        <v>0</v>
      </c>
      <c r="BE122">
        <f>ZigZag!E118</f>
        <v>0</v>
      </c>
      <c r="BF122">
        <f>ZigZag!F118</f>
        <v>0</v>
      </c>
      <c r="BG122">
        <f>ZigZag!G118</f>
        <v>5173.54</v>
      </c>
      <c r="BH122">
        <f>Dual_Tema!E118</f>
        <v>5173.43</v>
      </c>
      <c r="BI122">
        <f>Dual_Tema!F118</f>
        <v>5166.41</v>
      </c>
      <c r="BJ122">
        <f>Pinbar!E118</f>
        <v>0</v>
      </c>
      <c r="BK122">
        <f>SSA!E118</f>
        <v>5165.1573200000003</v>
      </c>
      <c r="BL122">
        <f>SSA!F118</f>
        <v>5166.6940000000004</v>
      </c>
    </row>
    <row r="123" spans="1:64" x14ac:dyDescent="0.55000000000000004">
      <c r="A123">
        <f>Validation!A119</f>
        <v>1772063700</v>
      </c>
      <c r="B123" t="str">
        <f>Price!B119</f>
        <v>XAUUSD</v>
      </c>
      <c r="C123" t="str">
        <f>Price!C119</f>
        <v>M5</v>
      </c>
      <c r="D123">
        <f>Price!D119</f>
        <v>5163.13</v>
      </c>
      <c r="E123">
        <f>Price!E119</f>
        <v>5169.57</v>
      </c>
      <c r="F123">
        <f>Price!F119</f>
        <v>5170.67</v>
      </c>
      <c r="G123">
        <f>Price!G119</f>
        <v>5161.5200000000004</v>
      </c>
      <c r="H123">
        <f>Price!H119</f>
        <v>552</v>
      </c>
      <c r="I123">
        <f>Diagonals!E119</f>
        <v>0</v>
      </c>
      <c r="J123">
        <f>Diagonals!F119</f>
        <v>0</v>
      </c>
      <c r="K123">
        <f>Diagonals!G119</f>
        <v>0</v>
      </c>
      <c r="L123">
        <f>Diagonals!H119</f>
        <v>0</v>
      </c>
      <c r="M123">
        <f>Diagonals!I119</f>
        <v>0</v>
      </c>
      <c r="N123">
        <f>Diagonals!J119</f>
        <v>0</v>
      </c>
      <c r="O123">
        <f>Diagonals!K119</f>
        <v>0</v>
      </c>
      <c r="P123">
        <f>Diagonals!L119</f>
        <v>0</v>
      </c>
      <c r="Q123">
        <f>Trendlines!E119</f>
        <v>0</v>
      </c>
      <c r="R123">
        <f>Trendlines!F119</f>
        <v>0</v>
      </c>
      <c r="S123">
        <f>Trendlines!G119</f>
        <v>0</v>
      </c>
      <c r="T123">
        <f>Trendlines!H119</f>
        <v>0</v>
      </c>
      <c r="U123">
        <f>Trendlines!I119</f>
        <v>0</v>
      </c>
      <c r="V123">
        <f>Trendlines!J119</f>
        <v>0</v>
      </c>
      <c r="W123">
        <f>Trendlines!K119</f>
        <v>0</v>
      </c>
      <c r="X123">
        <f>Trendlines!L119</f>
        <v>0</v>
      </c>
      <c r="Y123">
        <f>Tema_Hrma_Smma!E119</f>
        <v>5167.4799999999996</v>
      </c>
      <c r="Z123">
        <f>Tema_Hrma_Smma!F119</f>
        <v>5168.6099999999997</v>
      </c>
      <c r="AA123">
        <f>Tema_Hrma_Smma!G119</f>
        <v>5182.5600000000004</v>
      </c>
      <c r="AB123">
        <f>ZScore!H119</f>
        <v>-1</v>
      </c>
      <c r="AC123">
        <f>ZScore!I119</f>
        <v>0.95689000000000002</v>
      </c>
      <c r="AD123">
        <f>ZScore!J119</f>
        <v>3</v>
      </c>
      <c r="AE123">
        <f>HA!E119</f>
        <v>5169.59</v>
      </c>
      <c r="AF123">
        <f>HA!F119</f>
        <v>5170.67</v>
      </c>
      <c r="AG123">
        <f>HA!G119</f>
        <v>5161.5200000000004</v>
      </c>
      <c r="AH123">
        <f>HA!H119</f>
        <v>5166.22</v>
      </c>
      <c r="AI123">
        <f>HA!I119</f>
        <v>-1</v>
      </c>
      <c r="AJ123">
        <f>HA!J119</f>
        <v>3.37</v>
      </c>
      <c r="AK123">
        <f>HA!K119</f>
        <v>0.10149</v>
      </c>
      <c r="AL123">
        <f>HA!L119</f>
        <v>-2</v>
      </c>
      <c r="AM123">
        <f>KC!E119</f>
        <v>5195.8316000000004</v>
      </c>
      <c r="AN123">
        <f>KC!F119</f>
        <v>5189.77765</v>
      </c>
      <c r="AO123">
        <f>KC!G119</f>
        <v>5183.7236999999996</v>
      </c>
      <c r="AP123">
        <f>KC!H119</f>
        <v>5177.66975</v>
      </c>
      <c r="AQ123">
        <f>KC!I119</f>
        <v>5171.6157999999996</v>
      </c>
      <c r="AR123">
        <f>KC!J119</f>
        <v>5163.0494699999999</v>
      </c>
      <c r="AS123">
        <f>KC!K119</f>
        <v>5156.9955200000004</v>
      </c>
      <c r="AT123">
        <f>KC!L119</f>
        <v>5150.94157</v>
      </c>
      <c r="AU123">
        <f>KC!M119</f>
        <v>5144.8876200000004</v>
      </c>
      <c r="AV123">
        <f>KC!N119</f>
        <v>5138.83367</v>
      </c>
      <c r="AW123">
        <f>SR_Levels!E119</f>
        <v>5161.8900000000003</v>
      </c>
      <c r="AX123">
        <f>SR_Levels!F119</f>
        <v>5135.8500000000004</v>
      </c>
      <c r="AY123">
        <f>SR_Levels!G119</f>
        <v>0</v>
      </c>
      <c r="AZ123">
        <f>SR_Levels!H119</f>
        <v>0</v>
      </c>
      <c r="BA123">
        <f>SR_Levels!I119</f>
        <v>5178.6000000000004</v>
      </c>
      <c r="BB123">
        <f>SR_Levels!J119</f>
        <v>5193.3500000000004</v>
      </c>
      <c r="BC123">
        <f>SR_Levels!K119</f>
        <v>5205.3100000000004</v>
      </c>
      <c r="BD123">
        <f>SR_Levels!L119</f>
        <v>0</v>
      </c>
      <c r="BE123">
        <f>ZigZag!E119</f>
        <v>0</v>
      </c>
      <c r="BF123">
        <f>ZigZag!F119</f>
        <v>0</v>
      </c>
      <c r="BG123">
        <f>ZigZag!G119</f>
        <v>5172.93</v>
      </c>
      <c r="BH123">
        <f>Dual_Tema!E119</f>
        <v>5172.03</v>
      </c>
      <c r="BI123">
        <f>Dual_Tema!F119</f>
        <v>5164.07</v>
      </c>
      <c r="BJ123">
        <f>Pinbar!E119</f>
        <v>0</v>
      </c>
      <c r="BK123">
        <f>SSA!E119</f>
        <v>5164.2052400000002</v>
      </c>
      <c r="BL123">
        <f>SSA!F119</f>
        <v>5165.4496200000003</v>
      </c>
    </row>
    <row r="124" spans="1:64" x14ac:dyDescent="0.55000000000000004">
      <c r="A124">
        <f>Validation!A120</f>
        <v>1772064000</v>
      </c>
      <c r="B124" t="str">
        <f>Price!B120</f>
        <v>XAUUSD</v>
      </c>
      <c r="C124" t="str">
        <f>Price!C120</f>
        <v>M5</v>
      </c>
      <c r="D124">
        <f>Price!D120</f>
        <v>5160.24</v>
      </c>
      <c r="E124">
        <f>Price!E120</f>
        <v>5163.25</v>
      </c>
      <c r="F124">
        <f>Price!F120</f>
        <v>5168.08</v>
      </c>
      <c r="G124">
        <f>Price!G120</f>
        <v>5155.71</v>
      </c>
      <c r="H124">
        <f>Price!H120</f>
        <v>718</v>
      </c>
      <c r="I124">
        <f>Diagonals!E120</f>
        <v>0</v>
      </c>
      <c r="J124">
        <f>Diagonals!F120</f>
        <v>0</v>
      </c>
      <c r="K124">
        <f>Diagonals!G120</f>
        <v>0</v>
      </c>
      <c r="L124">
        <f>Diagonals!H120</f>
        <v>0</v>
      </c>
      <c r="M124">
        <f>Diagonals!I120</f>
        <v>0</v>
      </c>
      <c r="N124">
        <f>Diagonals!J120</f>
        <v>0</v>
      </c>
      <c r="O124">
        <f>Diagonals!K120</f>
        <v>0</v>
      </c>
      <c r="P124">
        <f>Diagonals!L120</f>
        <v>5155.71</v>
      </c>
      <c r="Q124">
        <f>Trendlines!E120</f>
        <v>0</v>
      </c>
      <c r="R124">
        <f>Trendlines!F120</f>
        <v>0</v>
      </c>
      <c r="S124">
        <f>Trendlines!G120</f>
        <v>0</v>
      </c>
      <c r="T124">
        <f>Trendlines!H120</f>
        <v>5155.71</v>
      </c>
      <c r="U124">
        <f>Trendlines!I120</f>
        <v>0</v>
      </c>
      <c r="V124">
        <f>Trendlines!J120</f>
        <v>5155.71</v>
      </c>
      <c r="W124">
        <f>Trendlines!K120</f>
        <v>0</v>
      </c>
      <c r="X124">
        <f>Trendlines!L120</f>
        <v>5155.71</v>
      </c>
      <c r="Y124">
        <f>Tema_Hrma_Smma!E120</f>
        <v>5164.2</v>
      </c>
      <c r="Z124">
        <f>Tema_Hrma_Smma!F120</f>
        <v>5167.4399999999996</v>
      </c>
      <c r="AA124">
        <f>Tema_Hrma_Smma!G120</f>
        <v>5182.0200000000004</v>
      </c>
      <c r="AB124">
        <f>ZScore!H120</f>
        <v>-1</v>
      </c>
      <c r="AC124">
        <f>ZScore!I120</f>
        <v>9.6960000000000005E-2</v>
      </c>
      <c r="AD124">
        <f>ZScore!J120</f>
        <v>3</v>
      </c>
      <c r="AE124">
        <f>HA!E120</f>
        <v>5167.91</v>
      </c>
      <c r="AF124">
        <f>HA!F120</f>
        <v>5168.08</v>
      </c>
      <c r="AG124">
        <f>HA!G120</f>
        <v>5155.71</v>
      </c>
      <c r="AH124">
        <f>HA!H120</f>
        <v>5161.82</v>
      </c>
      <c r="AI124">
        <f>HA!I120</f>
        <v>-1</v>
      </c>
      <c r="AJ124">
        <f>HA!J120</f>
        <v>6.09</v>
      </c>
      <c r="AK124">
        <f>HA!K120</f>
        <v>1.0494399999999999</v>
      </c>
      <c r="AL124">
        <f>HA!L120</f>
        <v>-3</v>
      </c>
      <c r="AM124">
        <f>KC!E120</f>
        <v>5195.60059</v>
      </c>
      <c r="AN124">
        <f>KC!F120</f>
        <v>5189.4936100000004</v>
      </c>
      <c r="AO124">
        <f>KC!G120</f>
        <v>5183.3866399999997</v>
      </c>
      <c r="AP124">
        <f>KC!H120</f>
        <v>5177.2796600000001</v>
      </c>
      <c r="AQ124">
        <f>KC!I120</f>
        <v>5171.1726900000003</v>
      </c>
      <c r="AR124">
        <f>KC!J120</f>
        <v>5162.5247099999997</v>
      </c>
      <c r="AS124">
        <f>KC!K120</f>
        <v>5156.4177300000001</v>
      </c>
      <c r="AT124">
        <f>KC!L120</f>
        <v>5150.3107600000003</v>
      </c>
      <c r="AU124">
        <f>KC!M120</f>
        <v>5144.2037799999998</v>
      </c>
      <c r="AV124">
        <f>KC!N120</f>
        <v>5138.09681</v>
      </c>
      <c r="AW124">
        <f>SR_Levels!E120</f>
        <v>5135.8500000000004</v>
      </c>
      <c r="AX124">
        <f>SR_Levels!F120</f>
        <v>0</v>
      </c>
      <c r="AY124">
        <f>SR_Levels!G120</f>
        <v>0</v>
      </c>
      <c r="AZ124">
        <f>SR_Levels!H120</f>
        <v>0</v>
      </c>
      <c r="BA124">
        <f>SR_Levels!I120</f>
        <v>5161.8900000000003</v>
      </c>
      <c r="BB124">
        <f>SR_Levels!J120</f>
        <v>5178.6000000000004</v>
      </c>
      <c r="BC124">
        <f>SR_Levels!K120</f>
        <v>5193.3500000000004</v>
      </c>
      <c r="BD124">
        <f>SR_Levels!L120</f>
        <v>5205.3100000000004</v>
      </c>
      <c r="BE124">
        <f>ZigZag!E120</f>
        <v>0</v>
      </c>
      <c r="BF124">
        <f>ZigZag!F120</f>
        <v>5155.71</v>
      </c>
      <c r="BG124">
        <f>ZigZag!G120</f>
        <v>5172.1099999999997</v>
      </c>
      <c r="BH124">
        <f>Dual_Tema!E120</f>
        <v>5169.8900000000003</v>
      </c>
      <c r="BI124">
        <f>Dual_Tema!F120</f>
        <v>5159.75</v>
      </c>
      <c r="BJ124">
        <f>Pinbar!E120</f>
        <v>0</v>
      </c>
      <c r="BK124">
        <f>SSA!E120</f>
        <v>5164.2995700000001</v>
      </c>
      <c r="BL124">
        <f>SSA!F120</f>
        <v>5164.8745900000004</v>
      </c>
    </row>
    <row r="125" spans="1:64" x14ac:dyDescent="0.55000000000000004">
      <c r="A125">
        <f>Validation!A121</f>
        <v>1772064300</v>
      </c>
      <c r="B125" t="str">
        <f>Price!B121</f>
        <v>XAUUSD</v>
      </c>
      <c r="C125" t="str">
        <f>Price!C121</f>
        <v>M5</v>
      </c>
      <c r="D125">
        <f>Price!D121</f>
        <v>5161.95</v>
      </c>
      <c r="E125">
        <f>Price!E121</f>
        <v>5160.3500000000004</v>
      </c>
      <c r="F125">
        <f>Price!F121</f>
        <v>5167.3</v>
      </c>
      <c r="G125">
        <f>Price!G121</f>
        <v>5156.41</v>
      </c>
      <c r="H125">
        <f>Price!H121</f>
        <v>623</v>
      </c>
      <c r="I125">
        <f>Diagonals!E121</f>
        <v>0</v>
      </c>
      <c r="J125">
        <f>Diagonals!F121</f>
        <v>0</v>
      </c>
      <c r="K125">
        <f>Diagonals!G121</f>
        <v>0</v>
      </c>
      <c r="L125">
        <f>Diagonals!H121</f>
        <v>0</v>
      </c>
      <c r="M125">
        <f>Diagonals!I121</f>
        <v>0</v>
      </c>
      <c r="N125">
        <f>Diagonals!J121</f>
        <v>0</v>
      </c>
      <c r="O125">
        <f>Diagonals!K121</f>
        <v>0</v>
      </c>
      <c r="P125">
        <f>Diagonals!L121</f>
        <v>0</v>
      </c>
      <c r="Q125">
        <f>Trendlines!E121</f>
        <v>0</v>
      </c>
      <c r="R125">
        <f>Trendlines!F121</f>
        <v>0</v>
      </c>
      <c r="S125">
        <f>Trendlines!G121</f>
        <v>0</v>
      </c>
      <c r="T125">
        <f>Trendlines!H121</f>
        <v>5155.79</v>
      </c>
      <c r="U125">
        <f>Trendlines!I121</f>
        <v>0</v>
      </c>
      <c r="V125">
        <f>Trendlines!J121</f>
        <v>5155.75</v>
      </c>
      <c r="W125">
        <f>Trendlines!K121</f>
        <v>0</v>
      </c>
      <c r="X125">
        <f>Trendlines!L121</f>
        <v>0</v>
      </c>
      <c r="Y125">
        <f>Tema_Hrma_Smma!E121</f>
        <v>5162.4399999999996</v>
      </c>
      <c r="Z125">
        <f>Tema_Hrma_Smma!F121</f>
        <v>5166.16</v>
      </c>
      <c r="AA125">
        <f>Tema_Hrma_Smma!G121</f>
        <v>5181.45</v>
      </c>
      <c r="AB125">
        <f>ZScore!H121</f>
        <v>1</v>
      </c>
      <c r="AC125">
        <f>ZScore!I121</f>
        <v>0.52968000000000004</v>
      </c>
      <c r="AD125">
        <f>ZScore!J121</f>
        <v>0</v>
      </c>
      <c r="AE125">
        <f>HA!E121</f>
        <v>5164.8599999999997</v>
      </c>
      <c r="AF125">
        <f>HA!F121</f>
        <v>5167.3</v>
      </c>
      <c r="AG125">
        <f>HA!G121</f>
        <v>5156.41</v>
      </c>
      <c r="AH125">
        <f>HA!H121</f>
        <v>5161.5</v>
      </c>
      <c r="AI125">
        <f>HA!I121</f>
        <v>-1</v>
      </c>
      <c r="AJ125">
        <f>HA!J121</f>
        <v>3.36</v>
      </c>
      <c r="AK125">
        <f>HA!K121</f>
        <v>0.10929999999999999</v>
      </c>
      <c r="AL125">
        <f>HA!L121</f>
        <v>-4</v>
      </c>
      <c r="AM125">
        <f>KC!E121</f>
        <v>5195.2473</v>
      </c>
      <c r="AN125">
        <f>KC!F121</f>
        <v>5189.1008199999997</v>
      </c>
      <c r="AO125">
        <f>KC!G121</f>
        <v>5182.9543400000002</v>
      </c>
      <c r="AP125">
        <f>KC!H121</f>
        <v>5176.8078500000001</v>
      </c>
      <c r="AQ125">
        <f>KC!I121</f>
        <v>5170.6613699999998</v>
      </c>
      <c r="AR125">
        <f>KC!J121</f>
        <v>5161.8905199999999</v>
      </c>
      <c r="AS125">
        <f>KC!K121</f>
        <v>5155.7440399999996</v>
      </c>
      <c r="AT125">
        <f>KC!L121</f>
        <v>5149.5975600000002</v>
      </c>
      <c r="AU125">
        <f>KC!M121</f>
        <v>5143.4510700000001</v>
      </c>
      <c r="AV125">
        <f>KC!N121</f>
        <v>5137.3045899999997</v>
      </c>
      <c r="AW125">
        <f>SR_Levels!E121</f>
        <v>5161.8900000000003</v>
      </c>
      <c r="AX125">
        <f>SR_Levels!F121</f>
        <v>5135.8500000000004</v>
      </c>
      <c r="AY125">
        <f>SR_Levels!G121</f>
        <v>0</v>
      </c>
      <c r="AZ125">
        <f>SR_Levels!H121</f>
        <v>0</v>
      </c>
      <c r="BA125">
        <f>SR_Levels!I121</f>
        <v>5178.6000000000004</v>
      </c>
      <c r="BB125">
        <f>SR_Levels!J121</f>
        <v>5193.3500000000004</v>
      </c>
      <c r="BC125">
        <f>SR_Levels!K121</f>
        <v>5205.3100000000004</v>
      </c>
      <c r="BD125">
        <f>SR_Levels!L121</f>
        <v>0</v>
      </c>
      <c r="BE125">
        <f>ZigZag!E121</f>
        <v>0</v>
      </c>
      <c r="BF125">
        <f>ZigZag!F121</f>
        <v>0</v>
      </c>
      <c r="BG125">
        <f>ZigZag!G121</f>
        <v>5171.38</v>
      </c>
      <c r="BH125">
        <f>Dual_Tema!E121</f>
        <v>5168.21</v>
      </c>
      <c r="BI125">
        <f>Dual_Tema!F121</f>
        <v>5157.42</v>
      </c>
      <c r="BJ125">
        <f>Pinbar!E121</f>
        <v>0</v>
      </c>
      <c r="BK125">
        <f>SSA!E121</f>
        <v>5165.6709300000002</v>
      </c>
      <c r="BL125">
        <f>SSA!F121</f>
        <v>5165.2727599999998</v>
      </c>
    </row>
    <row r="126" spans="1:64" x14ac:dyDescent="0.55000000000000004">
      <c r="A126">
        <f>Validation!A122</f>
        <v>1772064600</v>
      </c>
      <c r="B126" t="str">
        <f>Price!B122</f>
        <v>XAUUSD</v>
      </c>
      <c r="C126" t="str">
        <f>Price!C122</f>
        <v>M5</v>
      </c>
      <c r="D126">
        <f>Price!D122</f>
        <v>5167.67</v>
      </c>
      <c r="E126">
        <f>Price!E122</f>
        <v>5161.95</v>
      </c>
      <c r="F126">
        <f>Price!F122</f>
        <v>5169.33</v>
      </c>
      <c r="G126">
        <f>Price!G122</f>
        <v>5160.82</v>
      </c>
      <c r="H126">
        <f>Price!H122</f>
        <v>484</v>
      </c>
      <c r="I126">
        <f>Diagonals!E122</f>
        <v>0</v>
      </c>
      <c r="J126">
        <f>Diagonals!F122</f>
        <v>0</v>
      </c>
      <c r="K126">
        <f>Diagonals!G122</f>
        <v>0</v>
      </c>
      <c r="L126">
        <f>Diagonals!H122</f>
        <v>0</v>
      </c>
      <c r="M126">
        <f>Diagonals!I122</f>
        <v>0</v>
      </c>
      <c r="N126">
        <f>Diagonals!J122</f>
        <v>0</v>
      </c>
      <c r="O126">
        <f>Diagonals!K122</f>
        <v>0</v>
      </c>
      <c r="P126">
        <f>Diagonals!L122</f>
        <v>0</v>
      </c>
      <c r="Q126">
        <f>Trendlines!E122</f>
        <v>0</v>
      </c>
      <c r="R126">
        <f>Trendlines!F122</f>
        <v>0</v>
      </c>
      <c r="S126">
        <f>Trendlines!G122</f>
        <v>0</v>
      </c>
      <c r="T126">
        <f>Trendlines!H122</f>
        <v>5155.8599999999997</v>
      </c>
      <c r="U126">
        <f>Trendlines!I122</f>
        <v>0</v>
      </c>
      <c r="V126">
        <f>Trendlines!J122</f>
        <v>5155.79</v>
      </c>
      <c r="W126">
        <f>Trendlines!K122</f>
        <v>0</v>
      </c>
      <c r="X126">
        <f>Trendlines!L122</f>
        <v>0</v>
      </c>
      <c r="Y126">
        <f>Tema_Hrma_Smma!E122</f>
        <v>5163.42</v>
      </c>
      <c r="Z126">
        <f>Tema_Hrma_Smma!F122</f>
        <v>5165.3999999999996</v>
      </c>
      <c r="AA126">
        <f>Tema_Hrma_Smma!G122</f>
        <v>5180.97</v>
      </c>
      <c r="AB126">
        <f>ZScore!H122</f>
        <v>1</v>
      </c>
      <c r="AC126">
        <f>ZScore!I122</f>
        <v>0.73407</v>
      </c>
      <c r="AD126">
        <f>ZScore!J122</f>
        <v>0</v>
      </c>
      <c r="AE126">
        <f>HA!E122</f>
        <v>5163.18</v>
      </c>
      <c r="AF126">
        <f>HA!F122</f>
        <v>5169.33</v>
      </c>
      <c r="AG126">
        <f>HA!G122</f>
        <v>5160.82</v>
      </c>
      <c r="AH126">
        <f>HA!H122</f>
        <v>5164.9399999999996</v>
      </c>
      <c r="AI126">
        <f>HA!I122</f>
        <v>1</v>
      </c>
      <c r="AJ126">
        <f>HA!J122</f>
        <v>1.76</v>
      </c>
      <c r="AK126">
        <f>HA!K122</f>
        <v>-0.44542999999999999</v>
      </c>
      <c r="AL126">
        <f>HA!L122</f>
        <v>1</v>
      </c>
      <c r="AM126">
        <f>KC!E122</f>
        <v>5194.9072500000002</v>
      </c>
      <c r="AN126">
        <f>KC!F122</f>
        <v>5188.7222499999998</v>
      </c>
      <c r="AO126">
        <f>KC!G122</f>
        <v>5182.5372500000003</v>
      </c>
      <c r="AP126">
        <f>KC!H122</f>
        <v>5176.3522499999999</v>
      </c>
      <c r="AQ126">
        <f>KC!I122</f>
        <v>5170.1672500000004</v>
      </c>
      <c r="AR126">
        <f>KC!J122</f>
        <v>5161.3082100000001</v>
      </c>
      <c r="AS126">
        <f>KC!K122</f>
        <v>5155.1232099999997</v>
      </c>
      <c r="AT126">
        <f>KC!L122</f>
        <v>5148.9382100000003</v>
      </c>
      <c r="AU126">
        <f>KC!M122</f>
        <v>5142.7532099999999</v>
      </c>
      <c r="AV126">
        <f>KC!N122</f>
        <v>5136.5682100000004</v>
      </c>
      <c r="AW126">
        <f>SR_Levels!E122</f>
        <v>5161.8900000000003</v>
      </c>
      <c r="AX126">
        <f>SR_Levels!F122</f>
        <v>5135.8500000000004</v>
      </c>
      <c r="AY126">
        <f>SR_Levels!G122</f>
        <v>0</v>
      </c>
      <c r="AZ126">
        <f>SR_Levels!H122</f>
        <v>0</v>
      </c>
      <c r="BA126">
        <f>SR_Levels!I122</f>
        <v>5178.6000000000004</v>
      </c>
      <c r="BB126">
        <f>SR_Levels!J122</f>
        <v>5193.3500000000004</v>
      </c>
      <c r="BC126">
        <f>SR_Levels!K122</f>
        <v>5205.3100000000004</v>
      </c>
      <c r="BD126">
        <f>SR_Levels!L122</f>
        <v>0</v>
      </c>
      <c r="BE126">
        <f>ZigZag!E122</f>
        <v>0</v>
      </c>
      <c r="BF126">
        <f>ZigZag!F122</f>
        <v>0</v>
      </c>
      <c r="BG126">
        <f>ZigZag!G122</f>
        <v>5170.99</v>
      </c>
      <c r="BH126">
        <f>Dual_Tema!E122</f>
        <v>5168.21</v>
      </c>
      <c r="BI126">
        <f>Dual_Tema!F122</f>
        <v>5158.22</v>
      </c>
      <c r="BJ126">
        <f>Pinbar!E122</f>
        <v>0</v>
      </c>
      <c r="BK126">
        <f>SSA!E122</f>
        <v>5168.2558300000001</v>
      </c>
      <c r="BL126">
        <f>SSA!F122</f>
        <v>5166.7642999999998</v>
      </c>
    </row>
    <row r="127" spans="1:64" x14ac:dyDescent="0.55000000000000004">
      <c r="A127">
        <f>Validation!A123</f>
        <v>1772064900</v>
      </c>
      <c r="B127" t="str">
        <f>Price!B123</f>
        <v>XAUUSD</v>
      </c>
      <c r="C127" t="str">
        <f>Price!C123</f>
        <v>M5</v>
      </c>
      <c r="D127">
        <f>Price!D123</f>
        <v>5169.72</v>
      </c>
      <c r="E127">
        <f>Price!E123</f>
        <v>5167.67</v>
      </c>
      <c r="F127">
        <f>Price!F123</f>
        <v>5174.5600000000004</v>
      </c>
      <c r="G127">
        <f>Price!G123</f>
        <v>5167.59</v>
      </c>
      <c r="H127">
        <f>Price!H123</f>
        <v>510</v>
      </c>
      <c r="I127">
        <f>Diagonals!E123</f>
        <v>0</v>
      </c>
      <c r="J127">
        <f>Diagonals!F123</f>
        <v>0</v>
      </c>
      <c r="K127">
        <f>Diagonals!G123</f>
        <v>0</v>
      </c>
      <c r="L127">
        <f>Diagonals!H123</f>
        <v>0</v>
      </c>
      <c r="M127">
        <f>Diagonals!I123</f>
        <v>0</v>
      </c>
      <c r="N127">
        <f>Diagonals!J123</f>
        <v>0</v>
      </c>
      <c r="O127">
        <f>Diagonals!K123</f>
        <v>0</v>
      </c>
      <c r="P127">
        <f>Diagonals!L123</f>
        <v>0</v>
      </c>
      <c r="Q127">
        <f>Trendlines!E123</f>
        <v>0</v>
      </c>
      <c r="R127">
        <f>Trendlines!F123</f>
        <v>0</v>
      </c>
      <c r="S127">
        <f>Trendlines!G123</f>
        <v>0</v>
      </c>
      <c r="T127">
        <f>Trendlines!H123</f>
        <v>5155.9399999999996</v>
      </c>
      <c r="U127">
        <f>Trendlines!I123</f>
        <v>0</v>
      </c>
      <c r="V127">
        <f>Trendlines!J123</f>
        <v>5155.83</v>
      </c>
      <c r="W127">
        <f>Trendlines!K123</f>
        <v>0</v>
      </c>
      <c r="X127">
        <f>Trendlines!L123</f>
        <v>0</v>
      </c>
      <c r="Y127">
        <f>Tema_Hrma_Smma!E123</f>
        <v>5166.4399999999996</v>
      </c>
      <c r="Z127">
        <f>Tema_Hrma_Smma!F123</f>
        <v>5165.51</v>
      </c>
      <c r="AA127">
        <f>Tema_Hrma_Smma!G123</f>
        <v>5180.6099999999997</v>
      </c>
      <c r="AB127">
        <f>ZScore!H123</f>
        <v>1</v>
      </c>
      <c r="AC127">
        <f>ZScore!I123</f>
        <v>0.39555000000000001</v>
      </c>
      <c r="AD127">
        <f>ZScore!J123</f>
        <v>0</v>
      </c>
      <c r="AE127">
        <f>HA!E123</f>
        <v>5164.0600000000004</v>
      </c>
      <c r="AF127">
        <f>HA!F123</f>
        <v>5174.5600000000004</v>
      </c>
      <c r="AG127">
        <f>HA!G123</f>
        <v>5164.0600000000004</v>
      </c>
      <c r="AH127">
        <f>HA!H123</f>
        <v>5169.8900000000003</v>
      </c>
      <c r="AI127">
        <f>HA!I123</f>
        <v>1</v>
      </c>
      <c r="AJ127">
        <f>HA!J123</f>
        <v>5.82</v>
      </c>
      <c r="AK127">
        <f>HA!K123</f>
        <v>0.96150000000000002</v>
      </c>
      <c r="AL127">
        <f>HA!L123</f>
        <v>2</v>
      </c>
      <c r="AM127">
        <f>KC!E123</f>
        <v>5194.69535</v>
      </c>
      <c r="AN127">
        <f>KC!F123</f>
        <v>5188.4793</v>
      </c>
      <c r="AO127">
        <f>KC!G123</f>
        <v>5182.26325</v>
      </c>
      <c r="AP127">
        <f>KC!H123</f>
        <v>5176.0472</v>
      </c>
      <c r="AQ127">
        <f>KC!I123</f>
        <v>5169.83115</v>
      </c>
      <c r="AR127">
        <f>KC!J123</f>
        <v>5160.9494400000003</v>
      </c>
      <c r="AS127">
        <f>KC!K123</f>
        <v>5154.7333900000003</v>
      </c>
      <c r="AT127">
        <f>KC!L123</f>
        <v>5148.5173400000003</v>
      </c>
      <c r="AU127">
        <f>KC!M123</f>
        <v>5142.3012900000003</v>
      </c>
      <c r="AV127">
        <f>KC!N123</f>
        <v>5136.0852400000003</v>
      </c>
      <c r="AW127">
        <f>SR_Levels!E123</f>
        <v>5161.8900000000003</v>
      </c>
      <c r="AX127">
        <f>SR_Levels!F123</f>
        <v>5135.8500000000004</v>
      </c>
      <c r="AY127">
        <f>SR_Levels!G123</f>
        <v>0</v>
      </c>
      <c r="AZ127">
        <f>SR_Levels!H123</f>
        <v>0</v>
      </c>
      <c r="BA127">
        <f>SR_Levels!I123</f>
        <v>5178.6000000000004</v>
      </c>
      <c r="BB127">
        <f>SR_Levels!J123</f>
        <v>5193.3500000000004</v>
      </c>
      <c r="BC127">
        <f>SR_Levels!K123</f>
        <v>5205.3100000000004</v>
      </c>
      <c r="BD127">
        <f>SR_Levels!L123</f>
        <v>0</v>
      </c>
      <c r="BE127">
        <f>ZigZag!E123</f>
        <v>0</v>
      </c>
      <c r="BF127">
        <f>ZigZag!F123</f>
        <v>0</v>
      </c>
      <c r="BG127">
        <f>ZigZag!G123</f>
        <v>5170.96</v>
      </c>
      <c r="BH127">
        <f>Dual_Tema!E123</f>
        <v>5170.8599999999997</v>
      </c>
      <c r="BI127">
        <f>Dual_Tema!F123</f>
        <v>5162.17</v>
      </c>
      <c r="BJ127">
        <f>Pinbar!E123</f>
        <v>0</v>
      </c>
      <c r="BK127">
        <f>SSA!E123</f>
        <v>5171.7230200000004</v>
      </c>
      <c r="BL127">
        <f>SSA!F123</f>
        <v>5169.2436600000001</v>
      </c>
    </row>
    <row r="128" spans="1:64" x14ac:dyDescent="0.55000000000000004">
      <c r="A128">
        <f>Validation!A124</f>
        <v>1772065200</v>
      </c>
      <c r="B128" t="str">
        <f>Price!B124</f>
        <v>XAUUSD</v>
      </c>
      <c r="C128" t="str">
        <f>Price!C124</f>
        <v>M5</v>
      </c>
      <c r="D128">
        <f>Price!D124</f>
        <v>5180.9399999999996</v>
      </c>
      <c r="E128">
        <f>Price!E124</f>
        <v>5170.1000000000004</v>
      </c>
      <c r="F128">
        <f>Price!F124</f>
        <v>5182.62</v>
      </c>
      <c r="G128">
        <f>Price!G124</f>
        <v>5169.8100000000004</v>
      </c>
      <c r="H128">
        <f>Price!H124</f>
        <v>562</v>
      </c>
      <c r="I128">
        <f>Diagonals!E124</f>
        <v>0</v>
      </c>
      <c r="J128">
        <f>Diagonals!F124</f>
        <v>0</v>
      </c>
      <c r="K128">
        <f>Diagonals!G124</f>
        <v>0</v>
      </c>
      <c r="L128">
        <f>Diagonals!H124</f>
        <v>0</v>
      </c>
      <c r="M128">
        <f>Diagonals!I124</f>
        <v>0</v>
      </c>
      <c r="N128">
        <f>Diagonals!J124</f>
        <v>0</v>
      </c>
      <c r="O128">
        <f>Diagonals!K124</f>
        <v>0</v>
      </c>
      <c r="P128">
        <f>Diagonals!L124</f>
        <v>0</v>
      </c>
      <c r="Q128">
        <f>Trendlines!E124</f>
        <v>0</v>
      </c>
      <c r="R128">
        <f>Trendlines!F124</f>
        <v>0</v>
      </c>
      <c r="S128">
        <f>Trendlines!G124</f>
        <v>0</v>
      </c>
      <c r="T128">
        <f>Trendlines!H124</f>
        <v>5156.01</v>
      </c>
      <c r="U128">
        <f>Trendlines!I124</f>
        <v>0</v>
      </c>
      <c r="V128">
        <f>Trendlines!J124</f>
        <v>5155.8599999999997</v>
      </c>
      <c r="W128">
        <f>Trendlines!K124</f>
        <v>0</v>
      </c>
      <c r="X128">
        <f>Trendlines!L124</f>
        <v>0</v>
      </c>
      <c r="Y128">
        <f>Tema_Hrma_Smma!E124</f>
        <v>5171.93</v>
      </c>
      <c r="Z128">
        <f>Tema_Hrma_Smma!F124</f>
        <v>5166.82</v>
      </c>
      <c r="AA128">
        <f>Tema_Hrma_Smma!G124</f>
        <v>5180.4399999999996</v>
      </c>
      <c r="AB128">
        <f>ZScore!H124</f>
        <v>1</v>
      </c>
      <c r="AC128">
        <f>ZScore!I124</f>
        <v>2.2941699999999998</v>
      </c>
      <c r="AD128">
        <f>ZScore!J124</f>
        <v>1</v>
      </c>
      <c r="AE128">
        <f>HA!E124</f>
        <v>5166.97</v>
      </c>
      <c r="AF128">
        <f>HA!F124</f>
        <v>5182.62</v>
      </c>
      <c r="AG128">
        <f>HA!G124</f>
        <v>5166.97</v>
      </c>
      <c r="AH128">
        <f>HA!H124</f>
        <v>5175.87</v>
      </c>
      <c r="AI128">
        <f>HA!I124</f>
        <v>1</v>
      </c>
      <c r="AJ128">
        <f>HA!J124</f>
        <v>8.89</v>
      </c>
      <c r="AK128">
        <f>HA!K124</f>
        <v>2.0079400000000001</v>
      </c>
      <c r="AL128">
        <f>HA!L124</f>
        <v>3</v>
      </c>
      <c r="AM128">
        <f>KC!E124</f>
        <v>5194.8667100000002</v>
      </c>
      <c r="AN128">
        <f>KC!F124</f>
        <v>5188.6051100000004</v>
      </c>
      <c r="AO128">
        <f>KC!G124</f>
        <v>5182.3434999999999</v>
      </c>
      <c r="AP128">
        <f>KC!H124</f>
        <v>5176.0819000000001</v>
      </c>
      <c r="AQ128">
        <f>KC!I124</f>
        <v>5169.8202899999997</v>
      </c>
      <c r="AR128">
        <f>KC!J124</f>
        <v>5160.8132900000001</v>
      </c>
      <c r="AS128">
        <f>KC!K124</f>
        <v>5154.5516799999996</v>
      </c>
      <c r="AT128">
        <f>KC!L124</f>
        <v>5148.2900799999998</v>
      </c>
      <c r="AU128">
        <f>KC!M124</f>
        <v>5142.0284700000002</v>
      </c>
      <c r="AV128">
        <f>KC!N124</f>
        <v>5135.7668700000004</v>
      </c>
      <c r="AW128">
        <f>SR_Levels!E124</f>
        <v>5178.6000000000004</v>
      </c>
      <c r="AX128">
        <f>SR_Levels!F124</f>
        <v>5161.8900000000003</v>
      </c>
      <c r="AY128">
        <f>SR_Levels!G124</f>
        <v>5135.8500000000004</v>
      </c>
      <c r="AZ128">
        <f>SR_Levels!H124</f>
        <v>0</v>
      </c>
      <c r="BA128">
        <f>SR_Levels!I124</f>
        <v>5193.3500000000004</v>
      </c>
      <c r="BB128">
        <f>SR_Levels!J124</f>
        <v>5205.3100000000004</v>
      </c>
      <c r="BC128">
        <f>SR_Levels!K124</f>
        <v>0</v>
      </c>
      <c r="BD128">
        <f>SR_Levels!L124</f>
        <v>0</v>
      </c>
      <c r="BE128">
        <f>ZigZag!E124</f>
        <v>0</v>
      </c>
      <c r="BF128">
        <f>ZigZag!F124</f>
        <v>0</v>
      </c>
      <c r="BG128">
        <f>ZigZag!G124</f>
        <v>5171.45</v>
      </c>
      <c r="BH128">
        <f>Dual_Tema!E124</f>
        <v>5176.54</v>
      </c>
      <c r="BI128">
        <f>Dual_Tema!F124</f>
        <v>5165.8500000000004</v>
      </c>
      <c r="BJ128">
        <f>Pinbar!E124</f>
        <v>0</v>
      </c>
      <c r="BK128">
        <f>SSA!E124</f>
        <v>5175.7213599999995</v>
      </c>
      <c r="BL128">
        <f>SSA!F124</f>
        <v>5172.4825099999998</v>
      </c>
    </row>
    <row r="129" spans="1:64" x14ac:dyDescent="0.55000000000000004">
      <c r="A129">
        <f>Validation!A125</f>
        <v>1772065500</v>
      </c>
      <c r="B129" t="str">
        <f>Price!B125</f>
        <v>XAUUSD</v>
      </c>
      <c r="C129" t="str">
        <f>Price!C125</f>
        <v>M5</v>
      </c>
      <c r="D129">
        <f>Price!D125</f>
        <v>5185.25</v>
      </c>
      <c r="E129">
        <f>Price!E125</f>
        <v>5180.99</v>
      </c>
      <c r="F129">
        <f>Price!F125</f>
        <v>5186.34</v>
      </c>
      <c r="G129">
        <f>Price!G125</f>
        <v>5179</v>
      </c>
      <c r="H129">
        <f>Price!H125</f>
        <v>480</v>
      </c>
      <c r="I129">
        <f>Diagonals!E125</f>
        <v>0</v>
      </c>
      <c r="J129">
        <f>Diagonals!F125</f>
        <v>0</v>
      </c>
      <c r="K129">
        <f>Diagonals!G125</f>
        <v>0</v>
      </c>
      <c r="L129">
        <f>Diagonals!H125</f>
        <v>0</v>
      </c>
      <c r="M129">
        <f>Diagonals!I125</f>
        <v>0</v>
      </c>
      <c r="N129">
        <f>Diagonals!J125</f>
        <v>0</v>
      </c>
      <c r="O129">
        <f>Diagonals!K125</f>
        <v>0</v>
      </c>
      <c r="P129">
        <f>Diagonals!L125</f>
        <v>0</v>
      </c>
      <c r="Q129">
        <f>Trendlines!E125</f>
        <v>0</v>
      </c>
      <c r="R129">
        <f>Trendlines!F125</f>
        <v>0</v>
      </c>
      <c r="S129">
        <f>Trendlines!G125</f>
        <v>0</v>
      </c>
      <c r="T129">
        <f>Trendlines!H125</f>
        <v>5156.09</v>
      </c>
      <c r="U129">
        <f>Trendlines!I125</f>
        <v>0</v>
      </c>
      <c r="V129">
        <f>Trendlines!J125</f>
        <v>5155.8999999999996</v>
      </c>
      <c r="W129">
        <f>Trendlines!K125</f>
        <v>0</v>
      </c>
      <c r="X129">
        <f>Trendlines!L125</f>
        <v>0</v>
      </c>
      <c r="Y129">
        <f>Tema_Hrma_Smma!E125</f>
        <v>5178.21</v>
      </c>
      <c r="Z129">
        <f>Tema_Hrma_Smma!F125</f>
        <v>5169.25</v>
      </c>
      <c r="AA129">
        <f>Tema_Hrma_Smma!G125</f>
        <v>5180.4399999999996</v>
      </c>
      <c r="AB129">
        <f>ZScore!H125</f>
        <v>1</v>
      </c>
      <c r="AC129">
        <f>ZScore!I125</f>
        <v>0.28018999999999999</v>
      </c>
      <c r="AD129">
        <f>ZScore!J125</f>
        <v>0</v>
      </c>
      <c r="AE129">
        <f>HA!E125</f>
        <v>5171.42</v>
      </c>
      <c r="AF129">
        <f>HA!F125</f>
        <v>5186.34</v>
      </c>
      <c r="AG129">
        <f>HA!G125</f>
        <v>5171.42</v>
      </c>
      <c r="AH129">
        <f>HA!H125</f>
        <v>5182.8999999999996</v>
      </c>
      <c r="AI129">
        <f>HA!I125</f>
        <v>1</v>
      </c>
      <c r="AJ129">
        <f>HA!J125</f>
        <v>11.47</v>
      </c>
      <c r="AK129">
        <f>HA!K125</f>
        <v>2.8469899999999999</v>
      </c>
      <c r="AL129">
        <f>HA!L125</f>
        <v>4</v>
      </c>
      <c r="AM129">
        <f>KC!E125</f>
        <v>5195.21983</v>
      </c>
      <c r="AN129">
        <f>KC!F125</f>
        <v>5188.9483499999997</v>
      </c>
      <c r="AO129">
        <f>KC!G125</f>
        <v>5182.6768700000002</v>
      </c>
      <c r="AP129">
        <f>KC!H125</f>
        <v>5176.4053800000002</v>
      </c>
      <c r="AQ129">
        <f>KC!I125</f>
        <v>5170.1338999999998</v>
      </c>
      <c r="AR129">
        <f>KC!J125</f>
        <v>5161.0723699999999</v>
      </c>
      <c r="AS129">
        <f>KC!K125</f>
        <v>5154.8008900000004</v>
      </c>
      <c r="AT129">
        <f>KC!L125</f>
        <v>5148.5294100000001</v>
      </c>
      <c r="AU129">
        <f>KC!M125</f>
        <v>5142.2579299999998</v>
      </c>
      <c r="AV129">
        <f>KC!N125</f>
        <v>5135.9864500000003</v>
      </c>
      <c r="AW129">
        <f>SR_Levels!E125</f>
        <v>5178.6000000000004</v>
      </c>
      <c r="AX129">
        <f>SR_Levels!F125</f>
        <v>5161.8900000000003</v>
      </c>
      <c r="AY129">
        <f>SR_Levels!G125</f>
        <v>5135.8500000000004</v>
      </c>
      <c r="AZ129">
        <f>SR_Levels!H125</f>
        <v>0</v>
      </c>
      <c r="BA129">
        <f>SR_Levels!I125</f>
        <v>5193.3500000000004</v>
      </c>
      <c r="BB129">
        <f>SR_Levels!J125</f>
        <v>5205.3100000000004</v>
      </c>
      <c r="BC129">
        <f>SR_Levels!K125</f>
        <v>0</v>
      </c>
      <c r="BD129">
        <f>SR_Levels!L125</f>
        <v>0</v>
      </c>
      <c r="BE129">
        <f>ZigZag!E125</f>
        <v>0</v>
      </c>
      <c r="BF129">
        <f>ZigZag!F125</f>
        <v>0</v>
      </c>
      <c r="BG129">
        <f>ZigZag!G125</f>
        <v>5172.3100000000004</v>
      </c>
      <c r="BH129">
        <f>Dual_Tema!E125</f>
        <v>5181.95</v>
      </c>
      <c r="BI129">
        <f>Dual_Tema!F125</f>
        <v>5172.67</v>
      </c>
      <c r="BJ129">
        <f>Pinbar!E125</f>
        <v>0</v>
      </c>
      <c r="BK129">
        <f>SSA!E125</f>
        <v>5179.6087699999998</v>
      </c>
      <c r="BL129">
        <f>SSA!F125</f>
        <v>5176.0456400000003</v>
      </c>
    </row>
    <row r="130" spans="1:64" x14ac:dyDescent="0.55000000000000004">
      <c r="A130">
        <f>Validation!A126</f>
        <v>1772065800</v>
      </c>
      <c r="B130" t="str">
        <f>Price!B126</f>
        <v>XAUUSD</v>
      </c>
      <c r="C130" t="str">
        <f>Price!C126</f>
        <v>M5</v>
      </c>
      <c r="D130">
        <f>Price!D126</f>
        <v>5182.32</v>
      </c>
      <c r="E130">
        <f>Price!E126</f>
        <v>5185.45</v>
      </c>
      <c r="F130">
        <f>Price!F126</f>
        <v>5189.46</v>
      </c>
      <c r="G130">
        <f>Price!G126</f>
        <v>5182.32</v>
      </c>
      <c r="H130">
        <f>Price!H126</f>
        <v>608</v>
      </c>
      <c r="I130">
        <f>Diagonals!E126</f>
        <v>0</v>
      </c>
      <c r="J130">
        <f>Diagonals!F126</f>
        <v>0</v>
      </c>
      <c r="K130">
        <f>Diagonals!G126</f>
        <v>0</v>
      </c>
      <c r="L130">
        <f>Diagonals!H126</f>
        <v>0</v>
      </c>
      <c r="M130">
        <f>Diagonals!I126</f>
        <v>0</v>
      </c>
      <c r="N130">
        <f>Diagonals!J126</f>
        <v>0</v>
      </c>
      <c r="O130">
        <f>Diagonals!K126</f>
        <v>0</v>
      </c>
      <c r="P130">
        <f>Diagonals!L126</f>
        <v>0</v>
      </c>
      <c r="Q130">
        <f>Trendlines!E126</f>
        <v>0</v>
      </c>
      <c r="R130">
        <f>Trendlines!F126</f>
        <v>0</v>
      </c>
      <c r="S130">
        <f>Trendlines!G126</f>
        <v>0</v>
      </c>
      <c r="T130">
        <f>Trendlines!H126</f>
        <v>5156.16</v>
      </c>
      <c r="U130">
        <f>Trendlines!I126</f>
        <v>0</v>
      </c>
      <c r="V130">
        <f>Trendlines!J126</f>
        <v>5155.9399999999996</v>
      </c>
      <c r="W130">
        <f>Trendlines!K126</f>
        <v>0</v>
      </c>
      <c r="X130">
        <f>Trendlines!L126</f>
        <v>0</v>
      </c>
      <c r="Y130">
        <f>Tema_Hrma_Smma!E126</f>
        <v>5182.6499999999996</v>
      </c>
      <c r="Z130">
        <f>Tema_Hrma_Smma!F126</f>
        <v>5172.12</v>
      </c>
      <c r="AA130">
        <f>Tema_Hrma_Smma!G126</f>
        <v>5180.54</v>
      </c>
      <c r="AB130">
        <f>ZScore!H126</f>
        <v>-1</v>
      </c>
      <c r="AC130">
        <f>ZScore!I126</f>
        <v>6.1990000000000003E-2</v>
      </c>
      <c r="AD130">
        <f>ZScore!J126</f>
        <v>3</v>
      </c>
      <c r="AE130">
        <f>HA!E126</f>
        <v>5177.16</v>
      </c>
      <c r="AF130">
        <f>HA!F126</f>
        <v>5189.46</v>
      </c>
      <c r="AG130">
        <f>HA!G126</f>
        <v>5177.16</v>
      </c>
      <c r="AH130">
        <f>HA!H126</f>
        <v>5184.8900000000003</v>
      </c>
      <c r="AI130">
        <f>HA!I126</f>
        <v>1</v>
      </c>
      <c r="AJ130">
        <f>HA!J126</f>
        <v>7.73</v>
      </c>
      <c r="AK130">
        <f>HA!K126</f>
        <v>1.55959</v>
      </c>
      <c r="AL130">
        <f>HA!L126</f>
        <v>5</v>
      </c>
      <c r="AM130">
        <f>KC!E126</f>
        <v>5195.84501</v>
      </c>
      <c r="AN130">
        <f>KC!F126</f>
        <v>5189.5711199999996</v>
      </c>
      <c r="AO130">
        <f>KC!G126</f>
        <v>5183.2972300000001</v>
      </c>
      <c r="AP130">
        <f>KC!H126</f>
        <v>5177.0233399999997</v>
      </c>
      <c r="AQ130">
        <f>KC!I126</f>
        <v>5170.7494500000003</v>
      </c>
      <c r="AR130">
        <f>KC!J126</f>
        <v>5161.6892099999995</v>
      </c>
      <c r="AS130">
        <f>KC!K126</f>
        <v>5155.4153200000001</v>
      </c>
      <c r="AT130">
        <f>KC!L126</f>
        <v>5149.1414299999997</v>
      </c>
      <c r="AU130">
        <f>KC!M126</f>
        <v>5142.8675400000002</v>
      </c>
      <c r="AV130">
        <f>KC!N126</f>
        <v>5136.5936600000005</v>
      </c>
      <c r="AW130">
        <f>SR_Levels!E126</f>
        <v>5178.6000000000004</v>
      </c>
      <c r="AX130">
        <f>SR_Levels!F126</f>
        <v>5161.8900000000003</v>
      </c>
      <c r="AY130">
        <f>SR_Levels!G126</f>
        <v>5135.8500000000004</v>
      </c>
      <c r="AZ130">
        <f>SR_Levels!H126</f>
        <v>0</v>
      </c>
      <c r="BA130">
        <f>SR_Levels!I126</f>
        <v>5193.3500000000004</v>
      </c>
      <c r="BB130">
        <f>SR_Levels!J126</f>
        <v>5205.3100000000004</v>
      </c>
      <c r="BC130">
        <f>SR_Levels!K126</f>
        <v>0</v>
      </c>
      <c r="BD130">
        <f>SR_Levels!L126</f>
        <v>0</v>
      </c>
      <c r="BE130">
        <f>ZigZag!E126</f>
        <v>0</v>
      </c>
      <c r="BF130">
        <f>ZigZag!F126</f>
        <v>0</v>
      </c>
      <c r="BG130">
        <f>ZigZag!G126</f>
        <v>5173.2</v>
      </c>
      <c r="BH130">
        <f>Dual_Tema!E126</f>
        <v>5186.79</v>
      </c>
      <c r="BI130">
        <f>Dual_Tema!F126</f>
        <v>5178.54</v>
      </c>
      <c r="BJ130">
        <f>Pinbar!E126</f>
        <v>0</v>
      </c>
      <c r="BK130">
        <f>SSA!E126</f>
        <v>5183.0240700000004</v>
      </c>
      <c r="BL130">
        <f>SSA!F126</f>
        <v>5179.5348599999998</v>
      </c>
    </row>
    <row r="131" spans="1:64" x14ac:dyDescent="0.55000000000000004">
      <c r="A131">
        <f>Validation!A127</f>
        <v>1772066100</v>
      </c>
      <c r="B131" t="str">
        <f>Price!B127</f>
        <v>XAUUSD</v>
      </c>
      <c r="C131" t="str">
        <f>Price!C127</f>
        <v>M5</v>
      </c>
      <c r="D131">
        <f>Price!D127</f>
        <v>5182.63</v>
      </c>
      <c r="E131">
        <f>Price!E127</f>
        <v>5182.38</v>
      </c>
      <c r="F131">
        <f>Price!F127</f>
        <v>5185.18</v>
      </c>
      <c r="G131">
        <f>Price!G127</f>
        <v>5181.43</v>
      </c>
      <c r="H131">
        <f>Price!H127</f>
        <v>437</v>
      </c>
      <c r="I131">
        <f>Diagonals!E127</f>
        <v>0</v>
      </c>
      <c r="J131">
        <f>Diagonals!F127</f>
        <v>0</v>
      </c>
      <c r="K131">
        <f>Diagonals!G127</f>
        <v>0</v>
      </c>
      <c r="L131">
        <f>Diagonals!H127</f>
        <v>0</v>
      </c>
      <c r="M131">
        <f>Diagonals!I127</f>
        <v>0</v>
      </c>
      <c r="N131">
        <f>Diagonals!J127</f>
        <v>0</v>
      </c>
      <c r="O131">
        <f>Diagonals!K127</f>
        <v>0</v>
      </c>
      <c r="P131">
        <f>Diagonals!L127</f>
        <v>0</v>
      </c>
      <c r="Q131">
        <f>Trendlines!E127</f>
        <v>0</v>
      </c>
      <c r="R131">
        <f>Trendlines!F127</f>
        <v>0</v>
      </c>
      <c r="S131">
        <f>Trendlines!G127</f>
        <v>0</v>
      </c>
      <c r="T131">
        <f>Trendlines!H127</f>
        <v>5156.24</v>
      </c>
      <c r="U131">
        <f>Trendlines!I127</f>
        <v>0</v>
      </c>
      <c r="V131">
        <f>Trendlines!J127</f>
        <v>5155.9799999999996</v>
      </c>
      <c r="W131">
        <f>Trendlines!K127</f>
        <v>0</v>
      </c>
      <c r="X131">
        <f>Trendlines!L127</f>
        <v>0</v>
      </c>
      <c r="Y131">
        <f>Tema_Hrma_Smma!E127</f>
        <v>5184.46</v>
      </c>
      <c r="Z131">
        <f>Tema_Hrma_Smma!F127</f>
        <v>5174.76</v>
      </c>
      <c r="AA131">
        <f>Tema_Hrma_Smma!G127</f>
        <v>5180.6400000000003</v>
      </c>
      <c r="AB131">
        <f>ZScore!H127</f>
        <v>1</v>
      </c>
      <c r="AC131">
        <f>ZScore!I127</f>
        <v>0.94618000000000002</v>
      </c>
      <c r="AD131">
        <f>ZScore!J127</f>
        <v>0</v>
      </c>
      <c r="AE131">
        <f>HA!E127</f>
        <v>5181.0200000000004</v>
      </c>
      <c r="AF131">
        <f>HA!F127</f>
        <v>5185.18</v>
      </c>
      <c r="AG131">
        <f>HA!G127</f>
        <v>5181.0200000000004</v>
      </c>
      <c r="AH131">
        <f>HA!H127</f>
        <v>5182.91</v>
      </c>
      <c r="AI131">
        <f>HA!I127</f>
        <v>1</v>
      </c>
      <c r="AJ131">
        <f>HA!J127</f>
        <v>1.88</v>
      </c>
      <c r="AK131">
        <f>HA!K127</f>
        <v>-0.42336000000000001</v>
      </c>
      <c r="AL131">
        <f>HA!L127</f>
        <v>6</v>
      </c>
      <c r="AM131">
        <f>KC!E127</f>
        <v>5196.50803</v>
      </c>
      <c r="AN131">
        <f>KC!F127</f>
        <v>5190.2450699999999</v>
      </c>
      <c r="AO131">
        <f>KC!G127</f>
        <v>5183.9821000000002</v>
      </c>
      <c r="AP131">
        <f>KC!H127</f>
        <v>5177.7191400000002</v>
      </c>
      <c r="AQ131">
        <f>KC!I127</f>
        <v>5171.4561800000001</v>
      </c>
      <c r="AR131">
        <f>KC!J127</f>
        <v>5162.5228399999996</v>
      </c>
      <c r="AS131">
        <f>KC!K127</f>
        <v>5156.2598799999996</v>
      </c>
      <c r="AT131">
        <f>KC!L127</f>
        <v>5149.9969199999996</v>
      </c>
      <c r="AU131">
        <f>KC!M127</f>
        <v>5143.7339599999996</v>
      </c>
      <c r="AV131">
        <f>KC!N127</f>
        <v>5137.4709899999998</v>
      </c>
      <c r="AW131">
        <f>SR_Levels!E127</f>
        <v>5178.6000000000004</v>
      </c>
      <c r="AX131">
        <f>SR_Levels!F127</f>
        <v>5161.8900000000003</v>
      </c>
      <c r="AY131">
        <f>SR_Levels!G127</f>
        <v>5135.8500000000004</v>
      </c>
      <c r="AZ131">
        <f>SR_Levels!H127</f>
        <v>0</v>
      </c>
      <c r="BA131">
        <f>SR_Levels!I127</f>
        <v>5193.3500000000004</v>
      </c>
      <c r="BB131">
        <f>SR_Levels!J127</f>
        <v>5205.3100000000004</v>
      </c>
      <c r="BC131">
        <f>SR_Levels!K127</f>
        <v>0</v>
      </c>
      <c r="BD131">
        <f>SR_Levels!L127</f>
        <v>0</v>
      </c>
      <c r="BE131">
        <f>ZigZag!E127</f>
        <v>0</v>
      </c>
      <c r="BF131">
        <f>ZigZag!F127</f>
        <v>0</v>
      </c>
      <c r="BG131">
        <f>ZigZag!G127</f>
        <v>5173.8999999999996</v>
      </c>
      <c r="BH131">
        <f>Dual_Tema!E127</f>
        <v>5187.57</v>
      </c>
      <c r="BI131">
        <f>Dual_Tema!F127</f>
        <v>5181.62</v>
      </c>
      <c r="BJ131">
        <f>Pinbar!E127</f>
        <v>0</v>
      </c>
      <c r="BK131">
        <f>SSA!E127</f>
        <v>5185.8508000000002</v>
      </c>
      <c r="BL131">
        <f>SSA!F127</f>
        <v>5182.69283</v>
      </c>
    </row>
    <row r="132" spans="1:64" x14ac:dyDescent="0.55000000000000004">
      <c r="A132">
        <f>Validation!A128</f>
        <v>1772066400</v>
      </c>
      <c r="B132" t="str">
        <f>Price!B128</f>
        <v>XAUUSD</v>
      </c>
      <c r="C132" t="str">
        <f>Price!C128</f>
        <v>M5</v>
      </c>
      <c r="D132">
        <f>Price!D128</f>
        <v>5188.37</v>
      </c>
      <c r="E132">
        <f>Price!E128</f>
        <v>5182.6499999999996</v>
      </c>
      <c r="F132">
        <f>Price!F128</f>
        <v>5188.43</v>
      </c>
      <c r="G132">
        <f>Price!G128</f>
        <v>5181.29</v>
      </c>
      <c r="H132">
        <f>Price!H128</f>
        <v>422</v>
      </c>
      <c r="I132">
        <f>Diagonals!E128</f>
        <v>0</v>
      </c>
      <c r="J132">
        <f>Diagonals!F128</f>
        <v>0</v>
      </c>
      <c r="K132">
        <f>Diagonals!G128</f>
        <v>0</v>
      </c>
      <c r="L132">
        <f>Diagonals!H128</f>
        <v>0</v>
      </c>
      <c r="M132">
        <f>Diagonals!I128</f>
        <v>0</v>
      </c>
      <c r="N132">
        <f>Diagonals!J128</f>
        <v>0</v>
      </c>
      <c r="O132">
        <f>Diagonals!K128</f>
        <v>0</v>
      </c>
      <c r="P132">
        <f>Diagonals!L128</f>
        <v>0</v>
      </c>
      <c r="Q132">
        <f>Trendlines!E128</f>
        <v>0</v>
      </c>
      <c r="R132">
        <f>Trendlines!F128</f>
        <v>0</v>
      </c>
      <c r="S132">
        <f>Trendlines!G128</f>
        <v>0</v>
      </c>
      <c r="T132">
        <f>Trendlines!H128</f>
        <v>5156.32</v>
      </c>
      <c r="U132">
        <f>Trendlines!I128</f>
        <v>0</v>
      </c>
      <c r="V132">
        <f>Trendlines!J128</f>
        <v>5156.0200000000004</v>
      </c>
      <c r="W132">
        <f>Trendlines!K128</f>
        <v>0</v>
      </c>
      <c r="X132">
        <f>Trendlines!L128</f>
        <v>0</v>
      </c>
      <c r="Y132">
        <f>Tema_Hrma_Smma!E128</f>
        <v>5186.79</v>
      </c>
      <c r="Z132">
        <f>Tema_Hrma_Smma!F128</f>
        <v>5177.37</v>
      </c>
      <c r="AA132">
        <f>Tema_Hrma_Smma!G128</f>
        <v>5180.75</v>
      </c>
      <c r="AB132">
        <f>ZScore!H128</f>
        <v>1</v>
      </c>
      <c r="AC132">
        <f>ZScore!I128</f>
        <v>0.73150000000000004</v>
      </c>
      <c r="AD132">
        <f>ZScore!J128</f>
        <v>0</v>
      </c>
      <c r="AE132">
        <f>HA!E128</f>
        <v>5181.96</v>
      </c>
      <c r="AF132">
        <f>HA!F128</f>
        <v>5188.43</v>
      </c>
      <c r="AG132">
        <f>HA!G128</f>
        <v>5181.29</v>
      </c>
      <c r="AH132">
        <f>HA!H128</f>
        <v>5185.18</v>
      </c>
      <c r="AI132">
        <f>HA!I128</f>
        <v>1</v>
      </c>
      <c r="AJ132">
        <f>HA!J128</f>
        <v>3.22</v>
      </c>
      <c r="AK132">
        <f>HA!K128</f>
        <v>3.8649999999999997E-2</v>
      </c>
      <c r="AL132">
        <f>HA!L128</f>
        <v>7</v>
      </c>
      <c r="AM132">
        <f>KC!E128</f>
        <v>5197.4522500000003</v>
      </c>
      <c r="AN132">
        <f>KC!F128</f>
        <v>5191.1634800000002</v>
      </c>
      <c r="AO132">
        <f>KC!G128</f>
        <v>5184.8747199999998</v>
      </c>
      <c r="AP132">
        <f>KC!H128</f>
        <v>5178.5859499999997</v>
      </c>
      <c r="AQ132">
        <f>KC!I128</f>
        <v>5172.2971900000002</v>
      </c>
      <c r="AR132">
        <f>KC!J128</f>
        <v>5163.4895299999998</v>
      </c>
      <c r="AS132">
        <f>KC!K128</f>
        <v>5157.2007700000004</v>
      </c>
      <c r="AT132">
        <f>KC!L128</f>
        <v>5150.9120000000003</v>
      </c>
      <c r="AU132">
        <f>KC!M128</f>
        <v>5144.6232399999999</v>
      </c>
      <c r="AV132">
        <f>KC!N128</f>
        <v>5138.3344699999998</v>
      </c>
      <c r="AW132">
        <f>SR_Levels!E128</f>
        <v>5178.6000000000004</v>
      </c>
      <c r="AX132">
        <f>SR_Levels!F128</f>
        <v>5161.8900000000003</v>
      </c>
      <c r="AY132">
        <f>SR_Levels!G128</f>
        <v>5135.8500000000004</v>
      </c>
      <c r="AZ132">
        <f>SR_Levels!H128</f>
        <v>0</v>
      </c>
      <c r="BA132">
        <f>SR_Levels!I128</f>
        <v>5193.3500000000004</v>
      </c>
      <c r="BB132">
        <f>SR_Levels!J128</f>
        <v>5205.3100000000004</v>
      </c>
      <c r="BC132">
        <f>SR_Levels!K128</f>
        <v>0</v>
      </c>
      <c r="BD132">
        <f>SR_Levels!L128</f>
        <v>0</v>
      </c>
      <c r="BE132">
        <f>ZigZag!E128</f>
        <v>0</v>
      </c>
      <c r="BF132">
        <f>ZigZag!F128</f>
        <v>0</v>
      </c>
      <c r="BG132">
        <f>ZigZag!G128</f>
        <v>5174.7700000000004</v>
      </c>
      <c r="BH132">
        <f>Dual_Tema!E128</f>
        <v>5189.3999999999996</v>
      </c>
      <c r="BI132">
        <f>Dual_Tema!F128</f>
        <v>5183.2299999999996</v>
      </c>
      <c r="BJ132">
        <f>Pinbar!E128</f>
        <v>0</v>
      </c>
      <c r="BK132">
        <f>SSA!E128</f>
        <v>5187.9755800000003</v>
      </c>
      <c r="BL132">
        <f>SSA!F128</f>
        <v>5185.3342000000002</v>
      </c>
    </row>
    <row r="133" spans="1:64" x14ac:dyDescent="0.55000000000000004">
      <c r="A133">
        <f>Validation!A129</f>
        <v>1772066700</v>
      </c>
      <c r="B133" t="str">
        <f>Price!B129</f>
        <v>XAUUSD</v>
      </c>
      <c r="C133" t="str">
        <f>Price!C129</f>
        <v>M5</v>
      </c>
      <c r="D133">
        <f>Price!D129</f>
        <v>5185.97</v>
      </c>
      <c r="E133">
        <f>Price!E129</f>
        <v>5188.37</v>
      </c>
      <c r="F133">
        <f>Price!F129</f>
        <v>5190.0600000000004</v>
      </c>
      <c r="G133">
        <f>Price!G129</f>
        <v>5185.24</v>
      </c>
      <c r="H133">
        <f>Price!H129</f>
        <v>432</v>
      </c>
      <c r="I133">
        <f>Diagonals!E129</f>
        <v>0</v>
      </c>
      <c r="J133">
        <f>Diagonals!F129</f>
        <v>0</v>
      </c>
      <c r="K133">
        <f>Diagonals!G129</f>
        <v>0</v>
      </c>
      <c r="L133">
        <f>Diagonals!H129</f>
        <v>0</v>
      </c>
      <c r="M133">
        <f>Diagonals!I129</f>
        <v>0</v>
      </c>
      <c r="N133">
        <f>Diagonals!J129</f>
        <v>0</v>
      </c>
      <c r="O133">
        <f>Diagonals!K129</f>
        <v>0</v>
      </c>
      <c r="P133">
        <f>Diagonals!L129</f>
        <v>0</v>
      </c>
      <c r="Q133">
        <f>Trendlines!E129</f>
        <v>0</v>
      </c>
      <c r="R133">
        <f>Trendlines!F129</f>
        <v>0</v>
      </c>
      <c r="S133">
        <f>Trendlines!G129</f>
        <v>0</v>
      </c>
      <c r="T133">
        <f>Trendlines!H129</f>
        <v>5156.3900000000003</v>
      </c>
      <c r="U133">
        <f>Trendlines!I129</f>
        <v>0</v>
      </c>
      <c r="V133">
        <f>Trendlines!J129</f>
        <v>5156.0600000000004</v>
      </c>
      <c r="W133">
        <f>Trendlines!K129</f>
        <v>0</v>
      </c>
      <c r="X133">
        <f>Trendlines!L129</f>
        <v>0</v>
      </c>
      <c r="Y133">
        <f>Tema_Hrma_Smma!E129</f>
        <v>5188.5200000000004</v>
      </c>
      <c r="Z133">
        <f>Tema_Hrma_Smma!F129</f>
        <v>5179.84</v>
      </c>
      <c r="AA133">
        <f>Tema_Hrma_Smma!G129</f>
        <v>5180.91</v>
      </c>
      <c r="AB133">
        <f>ZScore!H129</f>
        <v>-1</v>
      </c>
      <c r="AC133">
        <f>ZScore!I129</f>
        <v>0.28926000000000002</v>
      </c>
      <c r="AD133">
        <f>ZScore!J129</f>
        <v>3</v>
      </c>
      <c r="AE133">
        <f>HA!E129</f>
        <v>5183.57</v>
      </c>
      <c r="AF133">
        <f>HA!F129</f>
        <v>5190.0600000000004</v>
      </c>
      <c r="AG133">
        <f>HA!G129</f>
        <v>5183.57</v>
      </c>
      <c r="AH133">
        <f>HA!H129</f>
        <v>5187.41</v>
      </c>
      <c r="AI133">
        <f>HA!I129</f>
        <v>1</v>
      </c>
      <c r="AJ133">
        <f>HA!J129</f>
        <v>3.84</v>
      </c>
      <c r="AK133">
        <f>HA!K129</f>
        <v>0.25879999999999997</v>
      </c>
      <c r="AL133">
        <f>HA!L129</f>
        <v>8</v>
      </c>
      <c r="AM133">
        <f>KC!E129</f>
        <v>5198.3400700000002</v>
      </c>
      <c r="AN133">
        <f>KC!F129</f>
        <v>5192.0696399999997</v>
      </c>
      <c r="AO133">
        <f>KC!G129</f>
        <v>5185.7992100000001</v>
      </c>
      <c r="AP133">
        <f>KC!H129</f>
        <v>5179.5287799999996</v>
      </c>
      <c r="AQ133">
        <f>KC!I129</f>
        <v>5173.2583400000003</v>
      </c>
      <c r="AR133">
        <f>KC!J129</f>
        <v>5164.6323400000001</v>
      </c>
      <c r="AS133">
        <f>KC!K129</f>
        <v>5158.3618999999999</v>
      </c>
      <c r="AT133">
        <f>KC!L129</f>
        <v>5152.0914700000003</v>
      </c>
      <c r="AU133">
        <f>KC!M129</f>
        <v>5145.8210399999998</v>
      </c>
      <c r="AV133">
        <f>KC!N129</f>
        <v>5139.5506100000002</v>
      </c>
      <c r="AW133">
        <f>SR_Levels!E129</f>
        <v>5178.6000000000004</v>
      </c>
      <c r="AX133">
        <f>SR_Levels!F129</f>
        <v>5161.8900000000003</v>
      </c>
      <c r="AY133">
        <f>SR_Levels!G129</f>
        <v>5135.8500000000004</v>
      </c>
      <c r="AZ133">
        <f>SR_Levels!H129</f>
        <v>0</v>
      </c>
      <c r="BA133">
        <f>SR_Levels!I129</f>
        <v>5193.3500000000004</v>
      </c>
      <c r="BB133">
        <f>SR_Levels!J129</f>
        <v>5205.3100000000004</v>
      </c>
      <c r="BC133">
        <f>SR_Levels!K129</f>
        <v>0</v>
      </c>
      <c r="BD133">
        <f>SR_Levels!L129</f>
        <v>0</v>
      </c>
      <c r="BE133">
        <f>ZigZag!E129</f>
        <v>0</v>
      </c>
      <c r="BF133">
        <f>ZigZag!F129</f>
        <v>0</v>
      </c>
      <c r="BG133">
        <f>ZigZag!G129</f>
        <v>5175.6499999999996</v>
      </c>
      <c r="BH133">
        <f>Dual_Tema!E129</f>
        <v>5191.12</v>
      </c>
      <c r="BI133">
        <f>Dual_Tema!F129</f>
        <v>5185.8900000000003</v>
      </c>
      <c r="BJ133">
        <f>Pinbar!E129</f>
        <v>0</v>
      </c>
      <c r="BK133">
        <f>SSA!E129</f>
        <v>5189.2330599999996</v>
      </c>
      <c r="BL133">
        <f>SSA!F129</f>
        <v>5187.2836299999999</v>
      </c>
    </row>
    <row r="134" spans="1:64" x14ac:dyDescent="0.55000000000000004">
      <c r="A134">
        <f>Validation!A130</f>
        <v>1772067000</v>
      </c>
      <c r="B134" t="str">
        <f>Price!B130</f>
        <v>XAUUSD</v>
      </c>
      <c r="C134" t="str">
        <f>Price!C130</f>
        <v>M5</v>
      </c>
      <c r="D134">
        <f>Price!D130</f>
        <v>5189.7</v>
      </c>
      <c r="E134">
        <f>Price!E130</f>
        <v>5185.88</v>
      </c>
      <c r="F134">
        <f>Price!F130</f>
        <v>5191.1000000000004</v>
      </c>
      <c r="G134">
        <f>Price!G130</f>
        <v>5184.97</v>
      </c>
      <c r="H134">
        <f>Price!H130</f>
        <v>389</v>
      </c>
      <c r="I134">
        <f>Diagonals!E130</f>
        <v>0</v>
      </c>
      <c r="J134">
        <f>Diagonals!F130</f>
        <v>0</v>
      </c>
      <c r="K134">
        <f>Diagonals!G130</f>
        <v>0</v>
      </c>
      <c r="L134">
        <f>Diagonals!H130</f>
        <v>0</v>
      </c>
      <c r="M134">
        <f>Diagonals!I130</f>
        <v>0</v>
      </c>
      <c r="N134">
        <f>Diagonals!J130</f>
        <v>0</v>
      </c>
      <c r="O134">
        <f>Diagonals!K130</f>
        <v>0</v>
      </c>
      <c r="P134">
        <f>Diagonals!L130</f>
        <v>0</v>
      </c>
      <c r="Q134">
        <f>Trendlines!E130</f>
        <v>0</v>
      </c>
      <c r="R134">
        <f>Trendlines!F130</f>
        <v>0</v>
      </c>
      <c r="S134">
        <f>Trendlines!G130</f>
        <v>0</v>
      </c>
      <c r="T134">
        <f>Trendlines!H130</f>
        <v>5156.47</v>
      </c>
      <c r="U134">
        <f>Trendlines!I130</f>
        <v>0</v>
      </c>
      <c r="V134">
        <f>Trendlines!J130</f>
        <v>5156.1000000000004</v>
      </c>
      <c r="W134">
        <f>Trendlines!K130</f>
        <v>0</v>
      </c>
      <c r="X134">
        <f>Trendlines!L130</f>
        <v>0</v>
      </c>
      <c r="Y134">
        <f>Tema_Hrma_Smma!E130</f>
        <v>5190.07</v>
      </c>
      <c r="Z134">
        <f>Tema_Hrma_Smma!F130</f>
        <v>5182.18</v>
      </c>
      <c r="AA134">
        <f>Tema_Hrma_Smma!G130</f>
        <v>5181.1000000000004</v>
      </c>
      <c r="AB134">
        <f>ZScore!H130</f>
        <v>1</v>
      </c>
      <c r="AC134">
        <f>ZScore!I130</f>
        <v>0.14601</v>
      </c>
      <c r="AD134">
        <f>ZScore!J130</f>
        <v>0</v>
      </c>
      <c r="AE134">
        <f>HA!E130</f>
        <v>5185.49</v>
      </c>
      <c r="AF134">
        <f>HA!F130</f>
        <v>5191.1000000000004</v>
      </c>
      <c r="AG134">
        <f>HA!G130</f>
        <v>5184.97</v>
      </c>
      <c r="AH134">
        <f>HA!H130</f>
        <v>5187.91</v>
      </c>
      <c r="AI134">
        <f>HA!I130</f>
        <v>1</v>
      </c>
      <c r="AJ134">
        <f>HA!J130</f>
        <v>2.42</v>
      </c>
      <c r="AK134">
        <f>HA!K130</f>
        <v>-0.22555</v>
      </c>
      <c r="AL134">
        <f>HA!L130</f>
        <v>9</v>
      </c>
      <c r="AM134">
        <f>KC!E130</f>
        <v>5199.3763099999996</v>
      </c>
      <c r="AN134">
        <f>KC!F130</f>
        <v>5193.1102600000004</v>
      </c>
      <c r="AO134">
        <f>KC!G130</f>
        <v>5186.8442100000002</v>
      </c>
      <c r="AP134">
        <f>KC!H130</f>
        <v>5180.57816</v>
      </c>
      <c r="AQ134">
        <f>KC!I130</f>
        <v>5174.3121199999996</v>
      </c>
      <c r="AR134">
        <f>KC!J130</f>
        <v>5165.86985</v>
      </c>
      <c r="AS134">
        <f>KC!K130</f>
        <v>5159.6037999999999</v>
      </c>
      <c r="AT134">
        <f>KC!L130</f>
        <v>5153.3377499999997</v>
      </c>
      <c r="AU134">
        <f>KC!M130</f>
        <v>5147.0717000000004</v>
      </c>
      <c r="AV134">
        <f>KC!N130</f>
        <v>5140.80566</v>
      </c>
      <c r="AW134">
        <f>SR_Levels!E130</f>
        <v>5178.6000000000004</v>
      </c>
      <c r="AX134">
        <f>SR_Levels!F130</f>
        <v>5161.8900000000003</v>
      </c>
      <c r="AY134">
        <f>SR_Levels!G130</f>
        <v>5135.8500000000004</v>
      </c>
      <c r="AZ134">
        <f>SR_Levels!H130</f>
        <v>0</v>
      </c>
      <c r="BA134">
        <f>SR_Levels!I130</f>
        <v>5193.3500000000004</v>
      </c>
      <c r="BB134">
        <f>SR_Levels!J130</f>
        <v>5205.3100000000004</v>
      </c>
      <c r="BC134">
        <f>SR_Levels!K130</f>
        <v>0</v>
      </c>
      <c r="BD134">
        <f>SR_Levels!L130</f>
        <v>0</v>
      </c>
      <c r="BE134">
        <f>ZigZag!E130</f>
        <v>0</v>
      </c>
      <c r="BF134">
        <f>ZigZag!F130</f>
        <v>0</v>
      </c>
      <c r="BG134">
        <f>ZigZag!G130</f>
        <v>5176.57</v>
      </c>
      <c r="BH134">
        <f>Dual_Tema!E130</f>
        <v>5192.47</v>
      </c>
      <c r="BI134">
        <f>Dual_Tema!F130</f>
        <v>5187.1499999999996</v>
      </c>
      <c r="BJ134">
        <f>Pinbar!E130</f>
        <v>0</v>
      </c>
      <c r="BK134">
        <f>SSA!E130</f>
        <v>5189.7484100000001</v>
      </c>
      <c r="BL134">
        <f>SSA!F130</f>
        <v>5188.51602</v>
      </c>
    </row>
    <row r="135" spans="1:64" x14ac:dyDescent="0.55000000000000004">
      <c r="A135">
        <f>Validation!A131</f>
        <v>1772067300</v>
      </c>
      <c r="B135" t="str">
        <f>Price!B131</f>
        <v>XAUUSD</v>
      </c>
      <c r="C135" t="str">
        <f>Price!C131</f>
        <v>M5</v>
      </c>
      <c r="D135">
        <f>Price!D131</f>
        <v>5188.3100000000004</v>
      </c>
      <c r="E135">
        <f>Price!E131</f>
        <v>5189.72</v>
      </c>
      <c r="F135">
        <f>Price!F131</f>
        <v>5192.1499999999996</v>
      </c>
      <c r="G135">
        <f>Price!G131</f>
        <v>5186.13</v>
      </c>
      <c r="H135">
        <f>Price!H131</f>
        <v>539</v>
      </c>
      <c r="I135">
        <f>Diagonals!E131</f>
        <v>0</v>
      </c>
      <c r="J135">
        <f>Diagonals!F131</f>
        <v>0</v>
      </c>
      <c r="K135">
        <f>Diagonals!G131</f>
        <v>0</v>
      </c>
      <c r="L135">
        <f>Diagonals!H131</f>
        <v>0</v>
      </c>
      <c r="M135">
        <f>Diagonals!I131</f>
        <v>0</v>
      </c>
      <c r="N135">
        <f>Diagonals!J131</f>
        <v>0</v>
      </c>
      <c r="O135">
        <f>Diagonals!K131</f>
        <v>0</v>
      </c>
      <c r="P135">
        <f>Diagonals!L131</f>
        <v>0</v>
      </c>
      <c r="Q135">
        <f>Trendlines!E131</f>
        <v>0</v>
      </c>
      <c r="R135">
        <f>Trendlines!F131</f>
        <v>0</v>
      </c>
      <c r="S135">
        <f>Trendlines!G131</f>
        <v>0</v>
      </c>
      <c r="T135">
        <f>Trendlines!H131</f>
        <v>5156.54</v>
      </c>
      <c r="U135">
        <f>Trendlines!I131</f>
        <v>0</v>
      </c>
      <c r="V135">
        <f>Trendlines!J131</f>
        <v>5156.1400000000003</v>
      </c>
      <c r="W135">
        <f>Trendlines!K131</f>
        <v>0</v>
      </c>
      <c r="X135">
        <f>Trendlines!L131</f>
        <v>0</v>
      </c>
      <c r="Y135">
        <f>Tema_Hrma_Smma!E131</f>
        <v>5190.92</v>
      </c>
      <c r="Z135">
        <f>Tema_Hrma_Smma!F131</f>
        <v>5184.26</v>
      </c>
      <c r="AA135">
        <f>Tema_Hrma_Smma!G131</f>
        <v>5181.3100000000004</v>
      </c>
      <c r="AB135">
        <f>ZScore!H131</f>
        <v>-1</v>
      </c>
      <c r="AC135">
        <f>ZScore!I131</f>
        <v>0.59575999999999996</v>
      </c>
      <c r="AD135">
        <f>ZScore!J131</f>
        <v>3</v>
      </c>
      <c r="AE135">
        <f>HA!E131</f>
        <v>5186.7</v>
      </c>
      <c r="AF135">
        <f>HA!F131</f>
        <v>5192.1499999999996</v>
      </c>
      <c r="AG135">
        <f>HA!G131</f>
        <v>5186.13</v>
      </c>
      <c r="AH135">
        <f>HA!H131</f>
        <v>5189.08</v>
      </c>
      <c r="AI135">
        <f>HA!I131</f>
        <v>1</v>
      </c>
      <c r="AJ135">
        <f>HA!J131</f>
        <v>2.38</v>
      </c>
      <c r="AK135">
        <f>HA!K131</f>
        <v>-0.24232999999999999</v>
      </c>
      <c r="AL135">
        <f>HA!L131</f>
        <v>10</v>
      </c>
      <c r="AM135">
        <f>KC!E131</f>
        <v>5200.4656500000001</v>
      </c>
      <c r="AN135">
        <f>KC!F131</f>
        <v>5194.2086099999997</v>
      </c>
      <c r="AO135">
        <f>KC!G131</f>
        <v>5187.9515799999999</v>
      </c>
      <c r="AP135">
        <f>KC!H131</f>
        <v>5181.6945400000004</v>
      </c>
      <c r="AQ135">
        <f>KC!I131</f>
        <v>5175.4375</v>
      </c>
      <c r="AR135">
        <f>KC!J131</f>
        <v>5167.1796599999998</v>
      </c>
      <c r="AS135">
        <f>KC!K131</f>
        <v>5160.92263</v>
      </c>
      <c r="AT135">
        <f>KC!L131</f>
        <v>5154.6655899999996</v>
      </c>
      <c r="AU135">
        <f>KC!M131</f>
        <v>5148.4085500000001</v>
      </c>
      <c r="AV135">
        <f>KC!N131</f>
        <v>5142.1515200000003</v>
      </c>
      <c r="AW135">
        <f>SR_Levels!E131</f>
        <v>5178.6000000000004</v>
      </c>
      <c r="AX135">
        <f>SR_Levels!F131</f>
        <v>5161.8900000000003</v>
      </c>
      <c r="AY135">
        <f>SR_Levels!G131</f>
        <v>5135.8500000000004</v>
      </c>
      <c r="AZ135">
        <f>SR_Levels!H131</f>
        <v>0</v>
      </c>
      <c r="BA135">
        <f>SR_Levels!I131</f>
        <v>5193.3500000000004</v>
      </c>
      <c r="BB135">
        <f>SR_Levels!J131</f>
        <v>5205.3100000000004</v>
      </c>
      <c r="BC135">
        <f>SR_Levels!K131</f>
        <v>0</v>
      </c>
      <c r="BD135">
        <f>SR_Levels!L131</f>
        <v>0</v>
      </c>
      <c r="BE135">
        <f>ZigZag!E131</f>
        <v>0</v>
      </c>
      <c r="BF135">
        <f>ZigZag!F131</f>
        <v>0</v>
      </c>
      <c r="BG135">
        <f>ZigZag!G131</f>
        <v>5177.45</v>
      </c>
      <c r="BH135">
        <f>Dual_Tema!E131</f>
        <v>5193.6000000000004</v>
      </c>
      <c r="BI135">
        <f>Dual_Tema!F131</f>
        <v>5188.22</v>
      </c>
      <c r="BJ135">
        <f>Pinbar!E131</f>
        <v>0</v>
      </c>
      <c r="BK135">
        <f>SSA!E131</f>
        <v>5189.5547299999998</v>
      </c>
      <c r="BL135">
        <f>SSA!F131</f>
        <v>5189.0353699999996</v>
      </c>
    </row>
    <row r="136" spans="1:64" x14ac:dyDescent="0.55000000000000004">
      <c r="A136">
        <f>Validation!A132</f>
        <v>1772067600</v>
      </c>
      <c r="B136" t="str">
        <f>Price!B132</f>
        <v>XAUUSD</v>
      </c>
      <c r="C136" t="str">
        <f>Price!C132</f>
        <v>M5</v>
      </c>
      <c r="D136">
        <f>Price!D132</f>
        <v>5194.75</v>
      </c>
      <c r="E136">
        <f>Price!E132</f>
        <v>5188.29</v>
      </c>
      <c r="F136">
        <f>Price!F132</f>
        <v>5198.49</v>
      </c>
      <c r="G136">
        <f>Price!G132</f>
        <v>5188.24</v>
      </c>
      <c r="H136">
        <f>Price!H132</f>
        <v>858</v>
      </c>
      <c r="I136">
        <f>Diagonals!E132</f>
        <v>0</v>
      </c>
      <c r="J136">
        <f>Diagonals!F132</f>
        <v>0</v>
      </c>
      <c r="K136">
        <f>Diagonals!G132</f>
        <v>0</v>
      </c>
      <c r="L136">
        <f>Diagonals!H132</f>
        <v>5198.49</v>
      </c>
      <c r="M136">
        <f>Diagonals!I132</f>
        <v>0</v>
      </c>
      <c r="N136">
        <f>Diagonals!J132</f>
        <v>0</v>
      </c>
      <c r="O136">
        <f>Diagonals!K132</f>
        <v>5198.49</v>
      </c>
      <c r="P136">
        <f>Diagonals!L132</f>
        <v>0</v>
      </c>
      <c r="Q136">
        <f>Trendlines!E132</f>
        <v>5198.49</v>
      </c>
      <c r="R136">
        <f>Trendlines!F132</f>
        <v>5198.49</v>
      </c>
      <c r="S136">
        <f>Trendlines!G132</f>
        <v>0</v>
      </c>
      <c r="T136">
        <f>Trendlines!H132</f>
        <v>5156.62</v>
      </c>
      <c r="U136">
        <f>Trendlines!I132</f>
        <v>0</v>
      </c>
      <c r="V136">
        <f>Trendlines!J132</f>
        <v>5156.17</v>
      </c>
      <c r="W136">
        <f>Trendlines!K132</f>
        <v>5198.49</v>
      </c>
      <c r="X136">
        <f>Trendlines!L132</f>
        <v>0</v>
      </c>
      <c r="Y136">
        <f>Tema_Hrma_Smma!E132</f>
        <v>5193.63</v>
      </c>
      <c r="Z136">
        <f>Tema_Hrma_Smma!F132</f>
        <v>5186.5600000000004</v>
      </c>
      <c r="AA136">
        <f>Tema_Hrma_Smma!G132</f>
        <v>5181.59</v>
      </c>
      <c r="AB136">
        <f>ZScore!H132</f>
        <v>1</v>
      </c>
      <c r="AC136">
        <f>ZScore!I132</f>
        <v>0.95333000000000001</v>
      </c>
      <c r="AD136">
        <f>ZScore!J132</f>
        <v>0</v>
      </c>
      <c r="AE136">
        <f>HA!E132</f>
        <v>5187.8900000000003</v>
      </c>
      <c r="AF136">
        <f>HA!F132</f>
        <v>5198.49</v>
      </c>
      <c r="AG136">
        <f>HA!G132</f>
        <v>5187.8900000000003</v>
      </c>
      <c r="AH136">
        <f>HA!H132</f>
        <v>5192.4399999999996</v>
      </c>
      <c r="AI136">
        <f>HA!I132</f>
        <v>1</v>
      </c>
      <c r="AJ136">
        <f>HA!J132</f>
        <v>4.55</v>
      </c>
      <c r="AK136">
        <f>HA!K132</f>
        <v>0.51127</v>
      </c>
      <c r="AL136">
        <f>HA!L132</f>
        <v>11</v>
      </c>
      <c r="AM136">
        <f>KC!E132</f>
        <v>5201.8904700000003</v>
      </c>
      <c r="AN136">
        <f>KC!F132</f>
        <v>5195.6061499999996</v>
      </c>
      <c r="AO136">
        <f>KC!G132</f>
        <v>5189.3218299999999</v>
      </c>
      <c r="AP136">
        <f>KC!H132</f>
        <v>5183.0375100000001</v>
      </c>
      <c r="AQ136">
        <f>KC!I132</f>
        <v>5176.7531900000004</v>
      </c>
      <c r="AR136">
        <f>KC!J132</f>
        <v>5168.5686999999998</v>
      </c>
      <c r="AS136">
        <f>KC!K132</f>
        <v>5162.2843700000003</v>
      </c>
      <c r="AT136">
        <f>KC!L132</f>
        <v>5156.0000499999996</v>
      </c>
      <c r="AU136">
        <f>KC!M132</f>
        <v>5149.7157299999999</v>
      </c>
      <c r="AV136">
        <f>KC!N132</f>
        <v>5143.4314100000001</v>
      </c>
      <c r="AW136">
        <f>SR_Levels!E132</f>
        <v>5193.3500000000004</v>
      </c>
      <c r="AX136">
        <f>SR_Levels!F132</f>
        <v>5178.6000000000004</v>
      </c>
      <c r="AY136">
        <f>SR_Levels!G132</f>
        <v>5161.8900000000003</v>
      </c>
      <c r="AZ136">
        <f>SR_Levels!H132</f>
        <v>5135.8500000000004</v>
      </c>
      <c r="BA136">
        <f>SR_Levels!I132</f>
        <v>5205.3100000000004</v>
      </c>
      <c r="BB136">
        <f>SR_Levels!J132</f>
        <v>0</v>
      </c>
      <c r="BC136">
        <f>SR_Levels!K132</f>
        <v>0</v>
      </c>
      <c r="BD136">
        <f>SR_Levels!L132</f>
        <v>0</v>
      </c>
      <c r="BE136">
        <f>ZigZag!E132</f>
        <v>5198.49</v>
      </c>
      <c r="BF136">
        <f>ZigZag!F132</f>
        <v>0</v>
      </c>
      <c r="BG136">
        <f>ZigZag!G132</f>
        <v>5178.62</v>
      </c>
      <c r="BH136">
        <f>Dual_Tema!E132</f>
        <v>5197.18</v>
      </c>
      <c r="BI136">
        <f>Dual_Tema!F132</f>
        <v>5189.6499999999996</v>
      </c>
      <c r="BJ136">
        <f>Pinbar!E132</f>
        <v>0</v>
      </c>
      <c r="BK136">
        <f>SSA!E132</f>
        <v>5188.8802500000002</v>
      </c>
      <c r="BL136">
        <f>SSA!F132</f>
        <v>5188.9578099999999</v>
      </c>
    </row>
    <row r="137" spans="1:64" x14ac:dyDescent="0.55000000000000004">
      <c r="A137">
        <f>Validation!A133</f>
        <v>1772067900</v>
      </c>
      <c r="B137" t="str">
        <f>Price!B133</f>
        <v>XAUUSD</v>
      </c>
      <c r="C137" t="str">
        <f>Price!C133</f>
        <v>M5</v>
      </c>
      <c r="D137">
        <f>Price!D133</f>
        <v>5183.93</v>
      </c>
      <c r="E137">
        <f>Price!E133</f>
        <v>5194.96</v>
      </c>
      <c r="F137">
        <f>Price!F133</f>
        <v>5194.96</v>
      </c>
      <c r="G137">
        <f>Price!G133</f>
        <v>5182.96</v>
      </c>
      <c r="H137">
        <f>Price!H133</f>
        <v>688</v>
      </c>
      <c r="I137">
        <f>Diagonals!E133</f>
        <v>0</v>
      </c>
      <c r="J137">
        <f>Diagonals!F133</f>
        <v>0</v>
      </c>
      <c r="K137">
        <f>Diagonals!G133</f>
        <v>0</v>
      </c>
      <c r="L137">
        <f>Diagonals!H133</f>
        <v>5198.16</v>
      </c>
      <c r="M137">
        <f>Diagonals!I133</f>
        <v>0</v>
      </c>
      <c r="N137">
        <f>Diagonals!J133</f>
        <v>0</v>
      </c>
      <c r="O137">
        <f>Diagonals!K133</f>
        <v>0</v>
      </c>
      <c r="P137">
        <f>Diagonals!L133</f>
        <v>0</v>
      </c>
      <c r="Q137">
        <f>Trendlines!E133</f>
        <v>5198.5</v>
      </c>
      <c r="R137">
        <f>Trendlines!F133</f>
        <v>5198.46</v>
      </c>
      <c r="S137">
        <f>Trendlines!G133</f>
        <v>0</v>
      </c>
      <c r="T137">
        <f>Trendlines!H133</f>
        <v>5156.6899999999996</v>
      </c>
      <c r="U137">
        <f>Trendlines!I133</f>
        <v>0</v>
      </c>
      <c r="V137">
        <f>Trendlines!J133</f>
        <v>5156.21</v>
      </c>
      <c r="W137">
        <f>Trendlines!K133</f>
        <v>0</v>
      </c>
      <c r="X137">
        <f>Trendlines!L133</f>
        <v>0</v>
      </c>
      <c r="Y137">
        <f>Tema_Hrma_Smma!E133</f>
        <v>5191.8999999999996</v>
      </c>
      <c r="Z137">
        <f>Tema_Hrma_Smma!F133</f>
        <v>5188.01</v>
      </c>
      <c r="AA137">
        <f>Tema_Hrma_Smma!G133</f>
        <v>5181.84</v>
      </c>
      <c r="AB137">
        <f>ZScore!H133</f>
        <v>-1</v>
      </c>
      <c r="AC137">
        <f>ZScore!I133</f>
        <v>2.3359800000000002</v>
      </c>
      <c r="AD137">
        <f>ZScore!J133</f>
        <v>4</v>
      </c>
      <c r="AE137">
        <f>HA!E133</f>
        <v>5190.17</v>
      </c>
      <c r="AF137">
        <f>HA!F133</f>
        <v>5194.96</v>
      </c>
      <c r="AG137">
        <f>HA!G133</f>
        <v>5182.96</v>
      </c>
      <c r="AH137">
        <f>HA!H133</f>
        <v>5189.2</v>
      </c>
      <c r="AI137">
        <f>HA!I133</f>
        <v>-1</v>
      </c>
      <c r="AJ137">
        <f>HA!J133</f>
        <v>0.96</v>
      </c>
      <c r="AK137">
        <f>HA!K133</f>
        <v>-0.72743000000000002</v>
      </c>
      <c r="AL137">
        <f>HA!L133</f>
        <v>-1</v>
      </c>
      <c r="AM137">
        <f>KC!E133</f>
        <v>5203.3759399999999</v>
      </c>
      <c r="AN137">
        <f>KC!F133</f>
        <v>5197.0534699999998</v>
      </c>
      <c r="AO137">
        <f>KC!G133</f>
        <v>5190.7309999999998</v>
      </c>
      <c r="AP137">
        <f>KC!H133</f>
        <v>5184.4085299999997</v>
      </c>
      <c r="AQ137">
        <f>KC!I133</f>
        <v>5178.0860599999996</v>
      </c>
      <c r="AR137">
        <f>KC!J133</f>
        <v>5169.85142</v>
      </c>
      <c r="AS137">
        <f>KC!K133</f>
        <v>5163.5289499999999</v>
      </c>
      <c r="AT137">
        <f>KC!L133</f>
        <v>5157.2064799999998</v>
      </c>
      <c r="AU137">
        <f>KC!M133</f>
        <v>5150.8840099999998</v>
      </c>
      <c r="AV137">
        <f>KC!N133</f>
        <v>5144.5615399999997</v>
      </c>
      <c r="AW137">
        <f>SR_Levels!E133</f>
        <v>5178.6000000000004</v>
      </c>
      <c r="AX137">
        <f>SR_Levels!F133</f>
        <v>5161.8900000000003</v>
      </c>
      <c r="AY137">
        <f>SR_Levels!G133</f>
        <v>5135.8500000000004</v>
      </c>
      <c r="AZ137">
        <f>SR_Levels!H133</f>
        <v>0</v>
      </c>
      <c r="BA137">
        <f>SR_Levels!I133</f>
        <v>5193.3500000000004</v>
      </c>
      <c r="BB137">
        <f>SR_Levels!J133</f>
        <v>5205.3100000000004</v>
      </c>
      <c r="BC137">
        <f>SR_Levels!K133</f>
        <v>0</v>
      </c>
      <c r="BD137">
        <f>SR_Levels!L133</f>
        <v>0</v>
      </c>
      <c r="BE137">
        <f>ZigZag!E133</f>
        <v>0</v>
      </c>
      <c r="BF137">
        <f>ZigZag!F133</f>
        <v>0</v>
      </c>
      <c r="BG137">
        <f>ZigZag!G133</f>
        <v>5179.24</v>
      </c>
      <c r="BH137">
        <f>Dual_Tema!E133</f>
        <v>5197.49</v>
      </c>
      <c r="BI137">
        <f>Dual_Tema!F133</f>
        <v>5187.71</v>
      </c>
      <c r="BJ137">
        <f>Pinbar!E133</f>
        <v>0</v>
      </c>
      <c r="BK137">
        <f>SSA!E133</f>
        <v>5187.7817599999998</v>
      </c>
      <c r="BL137">
        <f>SSA!F133</f>
        <v>5188.3697899999997</v>
      </c>
    </row>
    <row r="138" spans="1:64" x14ac:dyDescent="0.55000000000000004">
      <c r="A138">
        <f>Validation!A134</f>
        <v>1772068200</v>
      </c>
      <c r="B138" t="str">
        <f>Price!B134</f>
        <v>XAUUSD</v>
      </c>
      <c r="C138" t="str">
        <f>Price!C134</f>
        <v>M5</v>
      </c>
      <c r="D138">
        <f>Price!D134</f>
        <v>5187.53</v>
      </c>
      <c r="E138">
        <f>Price!E134</f>
        <v>5183.91</v>
      </c>
      <c r="F138">
        <f>Price!F134</f>
        <v>5188.99</v>
      </c>
      <c r="G138">
        <f>Price!G134</f>
        <v>5182.7700000000004</v>
      </c>
      <c r="H138">
        <f>Price!H134</f>
        <v>700</v>
      </c>
      <c r="I138">
        <f>Diagonals!E134</f>
        <v>0</v>
      </c>
      <c r="J138">
        <f>Diagonals!F134</f>
        <v>0</v>
      </c>
      <c r="K138">
        <f>Diagonals!G134</f>
        <v>0</v>
      </c>
      <c r="L138">
        <f>Diagonals!H134</f>
        <v>5197.83</v>
      </c>
      <c r="M138">
        <f>Diagonals!I134</f>
        <v>0</v>
      </c>
      <c r="N138">
        <f>Diagonals!J134</f>
        <v>0</v>
      </c>
      <c r="O138">
        <f>Diagonals!K134</f>
        <v>0</v>
      </c>
      <c r="P138">
        <f>Diagonals!L134</f>
        <v>0</v>
      </c>
      <c r="Q138">
        <f>Trendlines!E134</f>
        <v>5198.5</v>
      </c>
      <c r="R138">
        <f>Trendlines!F134</f>
        <v>5198.4399999999996</v>
      </c>
      <c r="S138">
        <f>Trendlines!G134</f>
        <v>0</v>
      </c>
      <c r="T138">
        <f>Trendlines!H134</f>
        <v>5156.7700000000004</v>
      </c>
      <c r="U138">
        <f>Trendlines!I134</f>
        <v>0</v>
      </c>
      <c r="V138">
        <f>Trendlines!J134</f>
        <v>5156.25</v>
      </c>
      <c r="W138">
        <f>Trendlines!K134</f>
        <v>0</v>
      </c>
      <c r="X138">
        <f>Trendlines!L134</f>
        <v>0</v>
      </c>
      <c r="Y138">
        <f>Tema_Hrma_Smma!E134</f>
        <v>5190.1400000000003</v>
      </c>
      <c r="Z138">
        <f>Tema_Hrma_Smma!F134</f>
        <v>5188.8</v>
      </c>
      <c r="AA138">
        <f>Tema_Hrma_Smma!G134</f>
        <v>5181.9799999999996</v>
      </c>
      <c r="AB138">
        <f>ZScore!H134</f>
        <v>1</v>
      </c>
      <c r="AC138">
        <f>ZScore!I134</f>
        <v>7.3660000000000003E-2</v>
      </c>
      <c r="AD138">
        <f>ZScore!J134</f>
        <v>0</v>
      </c>
      <c r="AE138">
        <f>HA!E134</f>
        <v>5189.68</v>
      </c>
      <c r="AF138">
        <f>HA!F134</f>
        <v>5189.68</v>
      </c>
      <c r="AG138">
        <f>HA!G134</f>
        <v>5182.7700000000004</v>
      </c>
      <c r="AH138">
        <f>HA!H134</f>
        <v>5185.8</v>
      </c>
      <c r="AI138">
        <f>HA!I134</f>
        <v>-1</v>
      </c>
      <c r="AJ138">
        <f>HA!J134</f>
        <v>3.88</v>
      </c>
      <c r="AK138">
        <f>HA!K134</f>
        <v>0.28227000000000002</v>
      </c>
      <c r="AL138">
        <f>HA!L134</f>
        <v>-2</v>
      </c>
      <c r="AM138">
        <f>KC!E134</f>
        <v>5204.5740900000001</v>
      </c>
      <c r="AN138">
        <f>KC!F134</f>
        <v>5198.2437200000004</v>
      </c>
      <c r="AO138">
        <f>KC!G134</f>
        <v>5191.9133499999998</v>
      </c>
      <c r="AP138">
        <f>KC!H134</f>
        <v>5185.5829800000001</v>
      </c>
      <c r="AQ138">
        <f>KC!I134</f>
        <v>5179.2526099999995</v>
      </c>
      <c r="AR138">
        <f>KC!J134</f>
        <v>5171.0302600000005</v>
      </c>
      <c r="AS138">
        <f>KC!K134</f>
        <v>5164.6998800000001</v>
      </c>
      <c r="AT138">
        <f>KC!L134</f>
        <v>5158.3695100000004</v>
      </c>
      <c r="AU138">
        <f>KC!M134</f>
        <v>5152.0391399999999</v>
      </c>
      <c r="AV138">
        <f>KC!N134</f>
        <v>5145.7087700000002</v>
      </c>
      <c r="AW138">
        <f>SR_Levels!E134</f>
        <v>5178.6000000000004</v>
      </c>
      <c r="AX138">
        <f>SR_Levels!F134</f>
        <v>5161.8900000000003</v>
      </c>
      <c r="AY138">
        <f>SR_Levels!G134</f>
        <v>5135.8500000000004</v>
      </c>
      <c r="AZ138">
        <f>SR_Levels!H134</f>
        <v>0</v>
      </c>
      <c r="BA138">
        <f>SR_Levels!I134</f>
        <v>5193.3500000000004</v>
      </c>
      <c r="BB138">
        <f>SR_Levels!J134</f>
        <v>5205.3100000000004</v>
      </c>
      <c r="BC138">
        <f>SR_Levels!K134</f>
        <v>0</v>
      </c>
      <c r="BD138">
        <f>SR_Levels!L134</f>
        <v>0</v>
      </c>
      <c r="BE138">
        <f>ZigZag!E134</f>
        <v>0</v>
      </c>
      <c r="BF138">
        <f>ZigZag!F134</f>
        <v>0</v>
      </c>
      <c r="BG138">
        <f>ZigZag!G134</f>
        <v>5179.75</v>
      </c>
      <c r="BH138">
        <f>Dual_Tema!E134</f>
        <v>5194.51</v>
      </c>
      <c r="BI138">
        <f>Dual_Tema!F134</f>
        <v>5186.1499999999996</v>
      </c>
      <c r="BJ138">
        <f>Pinbar!E134</f>
        <v>0</v>
      </c>
      <c r="BK138">
        <f>SSA!E134</f>
        <v>5186.7898800000003</v>
      </c>
      <c r="BL138">
        <f>SSA!F134</f>
        <v>5187.5798299999997</v>
      </c>
    </row>
    <row r="139" spans="1:64" x14ac:dyDescent="0.55000000000000004">
      <c r="A139">
        <f>Validation!A135</f>
        <v>1772068500</v>
      </c>
      <c r="B139" t="str">
        <f>Price!B135</f>
        <v>XAUUSD</v>
      </c>
      <c r="C139" t="str">
        <f>Price!C135</f>
        <v>M5</v>
      </c>
      <c r="D139">
        <f>Price!D135</f>
        <v>5189.46</v>
      </c>
      <c r="E139">
        <f>Price!E135</f>
        <v>5187.67</v>
      </c>
      <c r="F139">
        <f>Price!F135</f>
        <v>5192.5</v>
      </c>
      <c r="G139">
        <f>Price!G135</f>
        <v>5187.47</v>
      </c>
      <c r="H139">
        <f>Price!H135</f>
        <v>590</v>
      </c>
      <c r="I139">
        <f>Diagonals!E135</f>
        <v>0</v>
      </c>
      <c r="J139">
        <f>Diagonals!F135</f>
        <v>0</v>
      </c>
      <c r="K139">
        <f>Diagonals!G135</f>
        <v>0</v>
      </c>
      <c r="L139">
        <f>Diagonals!H135</f>
        <v>5197.5</v>
      </c>
      <c r="M139">
        <f>Diagonals!I135</f>
        <v>0</v>
      </c>
      <c r="N139">
        <f>Diagonals!J135</f>
        <v>0</v>
      </c>
      <c r="O139">
        <f>Diagonals!K135</f>
        <v>0</v>
      </c>
      <c r="P139">
        <f>Diagonals!L135</f>
        <v>0</v>
      </c>
      <c r="Q139">
        <f>Trendlines!E135</f>
        <v>5198.51</v>
      </c>
      <c r="R139">
        <f>Trendlines!F135</f>
        <v>5198.41</v>
      </c>
      <c r="S139">
        <f>Trendlines!G135</f>
        <v>0</v>
      </c>
      <c r="T139">
        <f>Trendlines!H135</f>
        <v>5156.84</v>
      </c>
      <c r="U139">
        <f>Trendlines!I135</f>
        <v>0</v>
      </c>
      <c r="V139">
        <f>Trendlines!J135</f>
        <v>5156.29</v>
      </c>
      <c r="W139">
        <f>Trendlines!K135</f>
        <v>0</v>
      </c>
      <c r="X139">
        <f>Trendlines!L135</f>
        <v>0</v>
      </c>
      <c r="Y139">
        <f>Tema_Hrma_Smma!E135</f>
        <v>5190.5</v>
      </c>
      <c r="Z139">
        <f>Tema_Hrma_Smma!F135</f>
        <v>5189.5600000000004</v>
      </c>
      <c r="AA139">
        <f>Tema_Hrma_Smma!G135</f>
        <v>5182.1499999999996</v>
      </c>
      <c r="AB139">
        <f>ZScore!H135</f>
        <v>1</v>
      </c>
      <c r="AC139">
        <f>ZScore!I135</f>
        <v>0.48421999999999998</v>
      </c>
      <c r="AD139">
        <f>ZScore!J135</f>
        <v>0</v>
      </c>
      <c r="AE139">
        <f>HA!E135</f>
        <v>5187.74</v>
      </c>
      <c r="AF139">
        <f>HA!F135</f>
        <v>5192.5</v>
      </c>
      <c r="AG139">
        <f>HA!G135</f>
        <v>5187.47</v>
      </c>
      <c r="AH139">
        <f>HA!H135</f>
        <v>5189.2700000000004</v>
      </c>
      <c r="AI139">
        <f>HA!I135</f>
        <v>1</v>
      </c>
      <c r="AJ139">
        <f>HA!J135</f>
        <v>1.53</v>
      </c>
      <c r="AK139">
        <f>HA!K135</f>
        <v>-0.53400000000000003</v>
      </c>
      <c r="AL139">
        <f>HA!L135</f>
        <v>1</v>
      </c>
      <c r="AM139">
        <f>KC!E135</f>
        <v>5205.7518600000003</v>
      </c>
      <c r="AN139">
        <f>KC!F135</f>
        <v>5199.4063699999997</v>
      </c>
      <c r="AO139">
        <f>KC!G135</f>
        <v>5193.06088</v>
      </c>
      <c r="AP139">
        <f>KC!H135</f>
        <v>5186.7153799999996</v>
      </c>
      <c r="AQ139">
        <f>KC!I135</f>
        <v>5180.3698899999999</v>
      </c>
      <c r="AR139">
        <f>KC!J135</f>
        <v>5172.2335800000001</v>
      </c>
      <c r="AS139">
        <f>KC!K135</f>
        <v>5165.8880900000004</v>
      </c>
      <c r="AT139">
        <f>KC!L135</f>
        <v>5159.54259</v>
      </c>
      <c r="AU139">
        <f>KC!M135</f>
        <v>5153.1971000000003</v>
      </c>
      <c r="AV139">
        <f>KC!N135</f>
        <v>5146.8516</v>
      </c>
      <c r="AW139">
        <f>SR_Levels!E135</f>
        <v>5178.6000000000004</v>
      </c>
      <c r="AX139">
        <f>SR_Levels!F135</f>
        <v>5161.8900000000003</v>
      </c>
      <c r="AY139">
        <f>SR_Levels!G135</f>
        <v>5135.8500000000004</v>
      </c>
      <c r="AZ139">
        <f>SR_Levels!H135</f>
        <v>0</v>
      </c>
      <c r="BA139">
        <f>SR_Levels!I135</f>
        <v>5193.3500000000004</v>
      </c>
      <c r="BB139">
        <f>SR_Levels!J135</f>
        <v>5205.3100000000004</v>
      </c>
      <c r="BC139">
        <f>SR_Levels!K135</f>
        <v>0</v>
      </c>
      <c r="BD139">
        <f>SR_Levels!L135</f>
        <v>0</v>
      </c>
      <c r="BE139">
        <f>ZigZag!E135</f>
        <v>0</v>
      </c>
      <c r="BF139">
        <f>ZigZag!F135</f>
        <v>0</v>
      </c>
      <c r="BG139">
        <f>ZigZag!G135</f>
        <v>5180.47</v>
      </c>
      <c r="BH139">
        <f>Dual_Tema!E135</f>
        <v>5194.13</v>
      </c>
      <c r="BI139">
        <f>Dual_Tema!F135</f>
        <v>5187.28</v>
      </c>
      <c r="BJ139">
        <f>Pinbar!E135</f>
        <v>0</v>
      </c>
      <c r="BK139">
        <f>SSA!E135</f>
        <v>5186.0186400000002</v>
      </c>
      <c r="BL139">
        <f>SSA!F135</f>
        <v>5186.7992400000003</v>
      </c>
    </row>
    <row r="140" spans="1:64" x14ac:dyDescent="0.55000000000000004">
      <c r="A140">
        <f>Validation!A136</f>
        <v>1772068800</v>
      </c>
      <c r="B140" t="str">
        <f>Price!B136</f>
        <v>XAUUSD</v>
      </c>
      <c r="C140" t="str">
        <f>Price!C136</f>
        <v>M5</v>
      </c>
      <c r="D140">
        <f>Price!D136</f>
        <v>5186.05</v>
      </c>
      <c r="E140">
        <f>Price!E136</f>
        <v>5189.3999999999996</v>
      </c>
      <c r="F140">
        <f>Price!F136</f>
        <v>5195.0200000000004</v>
      </c>
      <c r="G140">
        <f>Price!G136</f>
        <v>5183.5200000000004</v>
      </c>
      <c r="H140">
        <f>Price!H136</f>
        <v>613</v>
      </c>
      <c r="I140">
        <f>Diagonals!E136</f>
        <v>0</v>
      </c>
      <c r="J140">
        <f>Diagonals!F136</f>
        <v>0</v>
      </c>
      <c r="K140">
        <f>Diagonals!G136</f>
        <v>0</v>
      </c>
      <c r="L140">
        <f>Diagonals!H136</f>
        <v>5197.17</v>
      </c>
      <c r="M140">
        <f>Diagonals!I136</f>
        <v>0</v>
      </c>
      <c r="N140">
        <f>Diagonals!J136</f>
        <v>0</v>
      </c>
      <c r="O140">
        <f>Diagonals!K136</f>
        <v>0</v>
      </c>
      <c r="P140">
        <f>Diagonals!L136</f>
        <v>0</v>
      </c>
      <c r="Q140">
        <f>Trendlines!E136</f>
        <v>5198.51</v>
      </c>
      <c r="R140">
        <f>Trendlines!F136</f>
        <v>5198.3900000000003</v>
      </c>
      <c r="S140">
        <f>Trendlines!G136</f>
        <v>0</v>
      </c>
      <c r="T140">
        <f>Trendlines!H136</f>
        <v>5156.92</v>
      </c>
      <c r="U140">
        <f>Trendlines!I136</f>
        <v>0</v>
      </c>
      <c r="V140">
        <f>Trendlines!J136</f>
        <v>5156.33</v>
      </c>
      <c r="W140">
        <f>Trendlines!K136</f>
        <v>0</v>
      </c>
      <c r="X140">
        <f>Trendlines!L136</f>
        <v>0</v>
      </c>
      <c r="Y140">
        <f>Tema_Hrma_Smma!E136</f>
        <v>5189.8100000000004</v>
      </c>
      <c r="Z140">
        <f>Tema_Hrma_Smma!F136</f>
        <v>5190.04</v>
      </c>
      <c r="AA140">
        <f>Tema_Hrma_Smma!G136</f>
        <v>5182.34</v>
      </c>
      <c r="AB140">
        <f>ZScore!H136</f>
        <v>-1</v>
      </c>
      <c r="AC140">
        <f>ZScore!I136</f>
        <v>9.0900000000000009E-3</v>
      </c>
      <c r="AD140">
        <f>ZScore!J136</f>
        <v>3</v>
      </c>
      <c r="AE140">
        <f>HA!E136</f>
        <v>5188.51</v>
      </c>
      <c r="AF140">
        <f>HA!F136</f>
        <v>5195.0200000000004</v>
      </c>
      <c r="AG140">
        <f>HA!G136</f>
        <v>5183.5200000000004</v>
      </c>
      <c r="AH140">
        <f>HA!H136</f>
        <v>5188.5</v>
      </c>
      <c r="AI140">
        <f>HA!I136</f>
        <v>-1</v>
      </c>
      <c r="AJ140">
        <f>HA!J136</f>
        <v>0.01</v>
      </c>
      <c r="AK140">
        <f>HA!K136</f>
        <v>-1.05827</v>
      </c>
      <c r="AL140">
        <f>HA!L136</f>
        <v>-1</v>
      </c>
      <c r="AM140">
        <f>KC!E136</f>
        <v>5207.0795600000001</v>
      </c>
      <c r="AN140">
        <f>KC!F136</f>
        <v>5200.6834500000004</v>
      </c>
      <c r="AO140">
        <f>KC!G136</f>
        <v>5194.2873300000001</v>
      </c>
      <c r="AP140">
        <f>KC!H136</f>
        <v>5187.8912200000004</v>
      </c>
      <c r="AQ140">
        <f>KC!I136</f>
        <v>5181.4951099999998</v>
      </c>
      <c r="AR140">
        <f>KC!J136</f>
        <v>5173.3295699999999</v>
      </c>
      <c r="AS140">
        <f>KC!K136</f>
        <v>5166.9334600000002</v>
      </c>
      <c r="AT140">
        <f>KC!L136</f>
        <v>5160.5373499999996</v>
      </c>
      <c r="AU140">
        <f>KC!M136</f>
        <v>5154.1412399999999</v>
      </c>
      <c r="AV140">
        <f>KC!N136</f>
        <v>5147.7451300000002</v>
      </c>
      <c r="AW140">
        <f>SR_Levels!E136</f>
        <v>5178.6000000000004</v>
      </c>
      <c r="AX140">
        <f>SR_Levels!F136</f>
        <v>5161.8900000000003</v>
      </c>
      <c r="AY140">
        <f>SR_Levels!G136</f>
        <v>5135.8500000000004</v>
      </c>
      <c r="AZ140">
        <f>SR_Levels!H136</f>
        <v>0</v>
      </c>
      <c r="BA140">
        <f>SR_Levels!I136</f>
        <v>5193.3500000000004</v>
      </c>
      <c r="BB140">
        <f>SR_Levels!J136</f>
        <v>5205.3100000000004</v>
      </c>
      <c r="BC140">
        <f>SR_Levels!K136</f>
        <v>0</v>
      </c>
      <c r="BD140">
        <f>SR_Levels!L136</f>
        <v>0</v>
      </c>
      <c r="BE140">
        <f>ZigZag!E136</f>
        <v>0</v>
      </c>
      <c r="BF140">
        <f>ZigZag!F136</f>
        <v>0</v>
      </c>
      <c r="BG140">
        <f>ZigZag!G136</f>
        <v>5181.0200000000004</v>
      </c>
      <c r="BH140">
        <f>Dual_Tema!E136</f>
        <v>5194.9799999999996</v>
      </c>
      <c r="BI140">
        <f>Dual_Tema!F136</f>
        <v>5185.9399999999996</v>
      </c>
      <c r="BJ140">
        <f>Pinbar!E136</f>
        <v>0</v>
      </c>
      <c r="BK140">
        <f>SSA!E136</f>
        <v>5185.56736</v>
      </c>
      <c r="BL140">
        <f>SSA!F136</f>
        <v>5186.1832999999997</v>
      </c>
    </row>
    <row r="141" spans="1:64" x14ac:dyDescent="0.55000000000000004">
      <c r="A141">
        <f>Validation!A137</f>
        <v>1772069100</v>
      </c>
      <c r="B141" t="str">
        <f>Price!B137</f>
        <v>XAUUSD</v>
      </c>
      <c r="C141" t="str">
        <f>Price!C137</f>
        <v>M5</v>
      </c>
      <c r="D141">
        <f>Price!D137</f>
        <v>5180.54</v>
      </c>
      <c r="E141">
        <f>Price!E137</f>
        <v>5186.05</v>
      </c>
      <c r="F141">
        <f>Price!F137</f>
        <v>5187.07</v>
      </c>
      <c r="G141">
        <f>Price!G137</f>
        <v>5179.01</v>
      </c>
      <c r="H141">
        <f>Price!H137</f>
        <v>562</v>
      </c>
      <c r="I141">
        <f>Diagonals!E137</f>
        <v>0</v>
      </c>
      <c r="J141">
        <f>Diagonals!F137</f>
        <v>0</v>
      </c>
      <c r="K141">
        <f>Diagonals!G137</f>
        <v>0</v>
      </c>
      <c r="L141">
        <f>Diagonals!H137</f>
        <v>5196.8500000000004</v>
      </c>
      <c r="M141">
        <f>Diagonals!I137</f>
        <v>0</v>
      </c>
      <c r="N141">
        <f>Diagonals!J137</f>
        <v>0</v>
      </c>
      <c r="O141">
        <f>Diagonals!K137</f>
        <v>0</v>
      </c>
      <c r="P141">
        <f>Diagonals!L137</f>
        <v>0</v>
      </c>
      <c r="Q141">
        <f>Trendlines!E137</f>
        <v>5198.5200000000004</v>
      </c>
      <c r="R141">
        <f>Trendlines!F137</f>
        <v>5198.3599999999997</v>
      </c>
      <c r="S141">
        <f>Trendlines!G137</f>
        <v>0</v>
      </c>
      <c r="T141">
        <f>Trendlines!H137</f>
        <v>5157</v>
      </c>
      <c r="U141">
        <f>Trendlines!I137</f>
        <v>0</v>
      </c>
      <c r="V141">
        <f>Trendlines!J137</f>
        <v>5156.37</v>
      </c>
      <c r="W141">
        <f>Trendlines!K137</f>
        <v>0</v>
      </c>
      <c r="X141">
        <f>Trendlines!L137</f>
        <v>0</v>
      </c>
      <c r="Y141">
        <f>Tema_Hrma_Smma!E137</f>
        <v>5186.34</v>
      </c>
      <c r="Z141">
        <f>Tema_Hrma_Smma!F137</f>
        <v>5189.6499999999996</v>
      </c>
      <c r="AA141">
        <f>Tema_Hrma_Smma!G137</f>
        <v>5182.42</v>
      </c>
      <c r="AB141">
        <f>ZScore!H137</f>
        <v>-1</v>
      </c>
      <c r="AC141">
        <f>ZScore!I137</f>
        <v>0.64795999999999998</v>
      </c>
      <c r="AD141">
        <f>ZScore!J137</f>
        <v>3</v>
      </c>
      <c r="AE141">
        <f>HA!E137</f>
        <v>5188.5</v>
      </c>
      <c r="AF141">
        <f>HA!F137</f>
        <v>5188.5</v>
      </c>
      <c r="AG141">
        <f>HA!G137</f>
        <v>5179.01</v>
      </c>
      <c r="AH141">
        <f>HA!H137</f>
        <v>5183.17</v>
      </c>
      <c r="AI141">
        <f>HA!I137</f>
        <v>-1</v>
      </c>
      <c r="AJ141">
        <f>HA!J137</f>
        <v>5.34</v>
      </c>
      <c r="AK141">
        <f>HA!K137</f>
        <v>0.78059999999999996</v>
      </c>
      <c r="AL141">
        <f>HA!L137</f>
        <v>-2</v>
      </c>
      <c r="AM141">
        <f>KC!E137</f>
        <v>5208.1150799999996</v>
      </c>
      <c r="AN141">
        <f>KC!F137</f>
        <v>5201.6864999999998</v>
      </c>
      <c r="AO141">
        <f>KC!G137</f>
        <v>5195.25792</v>
      </c>
      <c r="AP141">
        <f>KC!H137</f>
        <v>5188.8293400000002</v>
      </c>
      <c r="AQ141">
        <f>KC!I137</f>
        <v>5182.4007600000004</v>
      </c>
      <c r="AR141">
        <f>KC!J137</f>
        <v>5174.2140300000001</v>
      </c>
      <c r="AS141">
        <f>KC!K137</f>
        <v>5167.7854500000003</v>
      </c>
      <c r="AT141">
        <f>KC!L137</f>
        <v>5161.3568699999996</v>
      </c>
      <c r="AU141">
        <f>KC!M137</f>
        <v>5154.9282899999998</v>
      </c>
      <c r="AV141">
        <f>KC!N137</f>
        <v>5148.4997100000001</v>
      </c>
      <c r="AW141">
        <f>SR_Levels!E137</f>
        <v>5178.6000000000004</v>
      </c>
      <c r="AX141">
        <f>SR_Levels!F137</f>
        <v>5161.8900000000003</v>
      </c>
      <c r="AY141">
        <f>SR_Levels!G137</f>
        <v>5135.8500000000004</v>
      </c>
      <c r="AZ141">
        <f>SR_Levels!H137</f>
        <v>0</v>
      </c>
      <c r="BA141">
        <f>SR_Levels!I137</f>
        <v>5193.3500000000004</v>
      </c>
      <c r="BB141">
        <f>SR_Levels!J137</f>
        <v>5205.3100000000004</v>
      </c>
      <c r="BC141">
        <f>SR_Levels!K137</f>
        <v>0</v>
      </c>
      <c r="BD141">
        <f>SR_Levels!L137</f>
        <v>0</v>
      </c>
      <c r="BE141">
        <f>ZigZag!E137</f>
        <v>0</v>
      </c>
      <c r="BF141">
        <f>ZigZag!F137</f>
        <v>0</v>
      </c>
      <c r="BG141">
        <f>ZigZag!G137</f>
        <v>5181.1099999999997</v>
      </c>
      <c r="BH141">
        <f>Dual_Tema!E137</f>
        <v>5191.53</v>
      </c>
      <c r="BI141">
        <f>Dual_Tema!F137</f>
        <v>5182.78</v>
      </c>
      <c r="BJ141">
        <f>Pinbar!E137</f>
        <v>0</v>
      </c>
      <c r="BK141">
        <f>SSA!E137</f>
        <v>5185.6213299999999</v>
      </c>
      <c r="BL141">
        <f>SSA!F137</f>
        <v>5185.9023200000001</v>
      </c>
    </row>
    <row r="142" spans="1:64" x14ac:dyDescent="0.55000000000000004">
      <c r="A142">
        <f>Validation!A138</f>
        <v>1772069400</v>
      </c>
      <c r="B142" t="str">
        <f>Price!B138</f>
        <v>XAUUSD</v>
      </c>
      <c r="C142" t="str">
        <f>Price!C138</f>
        <v>M5</v>
      </c>
      <c r="D142">
        <f>Price!D138</f>
        <v>5187.99</v>
      </c>
      <c r="E142">
        <f>Price!E138</f>
        <v>5180.46</v>
      </c>
      <c r="F142">
        <f>Price!F138</f>
        <v>5188.26</v>
      </c>
      <c r="G142">
        <f>Price!G138</f>
        <v>5178.5600000000004</v>
      </c>
      <c r="H142">
        <f>Price!H138</f>
        <v>661</v>
      </c>
      <c r="I142">
        <f>Diagonals!E138</f>
        <v>0</v>
      </c>
      <c r="J142">
        <f>Diagonals!F138</f>
        <v>0</v>
      </c>
      <c r="K142">
        <f>Diagonals!G138</f>
        <v>0</v>
      </c>
      <c r="L142">
        <f>Diagonals!H138</f>
        <v>5196.5200000000004</v>
      </c>
      <c r="M142">
        <f>Diagonals!I138</f>
        <v>0</v>
      </c>
      <c r="N142">
        <f>Diagonals!J138</f>
        <v>0</v>
      </c>
      <c r="O142">
        <f>Diagonals!K138</f>
        <v>0</v>
      </c>
      <c r="P142">
        <f>Diagonals!L138</f>
        <v>0</v>
      </c>
      <c r="Q142">
        <f>Trendlines!E138</f>
        <v>5198.5200000000004</v>
      </c>
      <c r="R142">
        <f>Trendlines!F138</f>
        <v>5198.33</v>
      </c>
      <c r="S142">
        <f>Trendlines!G138</f>
        <v>0</v>
      </c>
      <c r="T142">
        <f>Trendlines!H138</f>
        <v>5157.07</v>
      </c>
      <c r="U142">
        <f>Trendlines!I138</f>
        <v>0</v>
      </c>
      <c r="V142">
        <f>Trendlines!J138</f>
        <v>5156.41</v>
      </c>
      <c r="W142">
        <f>Trendlines!K138</f>
        <v>0</v>
      </c>
      <c r="X142">
        <f>Trendlines!L138</f>
        <v>0</v>
      </c>
      <c r="Y142">
        <f>Tema_Hrma_Smma!E138</f>
        <v>5185.41</v>
      </c>
      <c r="Z142">
        <f>Tema_Hrma_Smma!F138</f>
        <v>5189.17</v>
      </c>
      <c r="AA142">
        <f>Tema_Hrma_Smma!G138</f>
        <v>5182.45</v>
      </c>
      <c r="AB142">
        <f>ZScore!H138</f>
        <v>1</v>
      </c>
      <c r="AC142">
        <f>ZScore!I138</f>
        <v>1.2581</v>
      </c>
      <c r="AD142">
        <f>ZScore!J138</f>
        <v>0</v>
      </c>
      <c r="AE142">
        <f>HA!E138</f>
        <v>5185.84</v>
      </c>
      <c r="AF142">
        <f>HA!F138</f>
        <v>5188.26</v>
      </c>
      <c r="AG142">
        <f>HA!G138</f>
        <v>5178.5600000000004</v>
      </c>
      <c r="AH142">
        <f>HA!H138</f>
        <v>5183.82</v>
      </c>
      <c r="AI142">
        <f>HA!I138</f>
        <v>-1</v>
      </c>
      <c r="AJ142">
        <f>HA!J138</f>
        <v>2.02</v>
      </c>
      <c r="AK142">
        <f>HA!K138</f>
        <v>-0.36584</v>
      </c>
      <c r="AL142">
        <f>HA!L138</f>
        <v>-3</v>
      </c>
      <c r="AM142">
        <f>KC!E138</f>
        <v>5209.0236800000002</v>
      </c>
      <c r="AN142">
        <f>KC!F138</f>
        <v>5202.5591700000004</v>
      </c>
      <c r="AO142">
        <f>KC!G138</f>
        <v>5196.0946599999997</v>
      </c>
      <c r="AP142">
        <f>KC!H138</f>
        <v>5189.6301599999997</v>
      </c>
      <c r="AQ142">
        <f>KC!I138</f>
        <v>5183.1656499999999</v>
      </c>
      <c r="AR142">
        <f>KC!J138</f>
        <v>5174.9220100000002</v>
      </c>
      <c r="AS142">
        <f>KC!K138</f>
        <v>5168.4575100000002</v>
      </c>
      <c r="AT142">
        <f>KC!L138</f>
        <v>5161.9930000000004</v>
      </c>
      <c r="AU142">
        <f>KC!M138</f>
        <v>5155.5284899999997</v>
      </c>
      <c r="AV142">
        <f>KC!N138</f>
        <v>5149.0639899999996</v>
      </c>
      <c r="AW142">
        <f>SR_Levels!E138</f>
        <v>5178.6000000000004</v>
      </c>
      <c r="AX142">
        <f>SR_Levels!F138</f>
        <v>5161.8900000000003</v>
      </c>
      <c r="AY142">
        <f>SR_Levels!G138</f>
        <v>5135.8500000000004</v>
      </c>
      <c r="AZ142">
        <f>SR_Levels!H138</f>
        <v>0</v>
      </c>
      <c r="BA142">
        <f>SR_Levels!I138</f>
        <v>5193.3500000000004</v>
      </c>
      <c r="BB142">
        <f>SR_Levels!J138</f>
        <v>5205.3100000000004</v>
      </c>
      <c r="BC142">
        <f>SR_Levels!K138</f>
        <v>0</v>
      </c>
      <c r="BD142">
        <f>SR_Levels!L138</f>
        <v>0</v>
      </c>
      <c r="BE142">
        <f>ZigZag!E138</f>
        <v>0</v>
      </c>
      <c r="BF142">
        <f>ZigZag!F138</f>
        <v>5178.5600000000004</v>
      </c>
      <c r="BG142">
        <f>ZigZag!G138</f>
        <v>5181.38</v>
      </c>
      <c r="BH142">
        <f>Dual_Tema!E138</f>
        <v>5189.83</v>
      </c>
      <c r="BI142">
        <f>Dual_Tema!F138</f>
        <v>5180.49</v>
      </c>
      <c r="BJ142">
        <f>Pinbar!E138</f>
        <v>0</v>
      </c>
      <c r="BK142">
        <f>SSA!E138</f>
        <v>5186.3205799999996</v>
      </c>
      <c r="BL142">
        <f>SSA!F138</f>
        <v>5186.1114500000003</v>
      </c>
    </row>
    <row r="143" spans="1:64" x14ac:dyDescent="0.55000000000000004">
      <c r="A143">
        <f>Validation!A139</f>
        <v>1772069700</v>
      </c>
      <c r="B143" t="str">
        <f>Price!B139</f>
        <v>XAUUSD</v>
      </c>
      <c r="C143" t="str">
        <f>Price!C139</f>
        <v>M5</v>
      </c>
      <c r="D143">
        <f>Price!D139</f>
        <v>5185.42</v>
      </c>
      <c r="E143">
        <f>Price!E139</f>
        <v>5187.99</v>
      </c>
      <c r="F143">
        <f>Price!F139</f>
        <v>5191.43</v>
      </c>
      <c r="G143">
        <f>Price!G139</f>
        <v>5184.84</v>
      </c>
      <c r="H143">
        <f>Price!H139</f>
        <v>643</v>
      </c>
      <c r="I143">
        <f>Diagonals!E139</f>
        <v>0</v>
      </c>
      <c r="J143">
        <f>Diagonals!F139</f>
        <v>0</v>
      </c>
      <c r="K143">
        <f>Diagonals!G139</f>
        <v>0</v>
      </c>
      <c r="L143">
        <f>Diagonals!H139</f>
        <v>5196.1899999999996</v>
      </c>
      <c r="M143">
        <f>Diagonals!I139</f>
        <v>0</v>
      </c>
      <c r="N143">
        <f>Diagonals!J139</f>
        <v>0</v>
      </c>
      <c r="O143">
        <f>Diagonals!K139</f>
        <v>0</v>
      </c>
      <c r="P143">
        <f>Diagonals!L139</f>
        <v>0</v>
      </c>
      <c r="Q143">
        <f>Trendlines!E139</f>
        <v>5198.53</v>
      </c>
      <c r="R143">
        <f>Trendlines!F139</f>
        <v>5198.3100000000004</v>
      </c>
      <c r="S143">
        <f>Trendlines!G139</f>
        <v>0</v>
      </c>
      <c r="T143">
        <f>Trendlines!H139</f>
        <v>5157.1499999999996</v>
      </c>
      <c r="U143">
        <f>Trendlines!I139</f>
        <v>0</v>
      </c>
      <c r="V143">
        <f>Trendlines!J139</f>
        <v>5156.45</v>
      </c>
      <c r="W143">
        <f>Trendlines!K139</f>
        <v>0</v>
      </c>
      <c r="X143">
        <f>Trendlines!L139</f>
        <v>0</v>
      </c>
      <c r="Y143">
        <f>Tema_Hrma_Smma!E139</f>
        <v>5185.9399999999996</v>
      </c>
      <c r="Z143">
        <f>Tema_Hrma_Smma!F139</f>
        <v>5188.93</v>
      </c>
      <c r="AA143">
        <f>Tema_Hrma_Smma!G139</f>
        <v>5182.55</v>
      </c>
      <c r="AB143">
        <f>ZScore!H139</f>
        <v>-1</v>
      </c>
      <c r="AC143">
        <f>ZScore!I139</f>
        <v>0.25407000000000002</v>
      </c>
      <c r="AD143">
        <f>ZScore!J139</f>
        <v>3</v>
      </c>
      <c r="AE143">
        <f>HA!E139</f>
        <v>5184.83</v>
      </c>
      <c r="AF143">
        <f>HA!F139</f>
        <v>5191.43</v>
      </c>
      <c r="AG143">
        <f>HA!G139</f>
        <v>5184.83</v>
      </c>
      <c r="AH143">
        <f>HA!H139</f>
        <v>5187.42</v>
      </c>
      <c r="AI143">
        <f>HA!I139</f>
        <v>1</v>
      </c>
      <c r="AJ143">
        <f>HA!J139</f>
        <v>2.59</v>
      </c>
      <c r="AK143">
        <f>HA!K139</f>
        <v>-0.16242999999999999</v>
      </c>
      <c r="AL143">
        <f>HA!L139</f>
        <v>1</v>
      </c>
      <c r="AM143">
        <f>KC!E139</f>
        <v>5209.7592599999998</v>
      </c>
      <c r="AN143">
        <f>KC!F139</f>
        <v>5203.2939500000002</v>
      </c>
      <c r="AO143">
        <f>KC!G139</f>
        <v>5196.8286399999997</v>
      </c>
      <c r="AP143">
        <f>KC!H139</f>
        <v>5190.3633300000001</v>
      </c>
      <c r="AQ143">
        <f>KC!I139</f>
        <v>5183.8980199999996</v>
      </c>
      <c r="AR143">
        <f>KC!J139</f>
        <v>5175.6531599999998</v>
      </c>
      <c r="AS143">
        <f>KC!K139</f>
        <v>5169.1878500000003</v>
      </c>
      <c r="AT143">
        <f>KC!L139</f>
        <v>5162.7225399999998</v>
      </c>
      <c r="AU143">
        <f>KC!M139</f>
        <v>5156.2572300000002</v>
      </c>
      <c r="AV143">
        <f>KC!N139</f>
        <v>5149.7919300000003</v>
      </c>
      <c r="AW143">
        <f>SR_Levels!E139</f>
        <v>5178.6000000000004</v>
      </c>
      <c r="AX143">
        <f>SR_Levels!F139</f>
        <v>5161.8900000000003</v>
      </c>
      <c r="AY143">
        <f>SR_Levels!G139</f>
        <v>5135.8500000000004</v>
      </c>
      <c r="AZ143">
        <f>SR_Levels!H139</f>
        <v>0</v>
      </c>
      <c r="BA143">
        <f>SR_Levels!I139</f>
        <v>5193.3500000000004</v>
      </c>
      <c r="BB143">
        <f>SR_Levels!J139</f>
        <v>5205.3100000000004</v>
      </c>
      <c r="BC143">
        <f>SR_Levels!K139</f>
        <v>0</v>
      </c>
      <c r="BD143">
        <f>SR_Levels!L139</f>
        <v>0</v>
      </c>
      <c r="BE143">
        <f>ZigZag!E139</f>
        <v>0</v>
      </c>
      <c r="BF143">
        <f>ZigZag!F139</f>
        <v>0</v>
      </c>
      <c r="BG143">
        <f>ZigZag!G139</f>
        <v>5181.8</v>
      </c>
      <c r="BH143">
        <f>Dual_Tema!E139</f>
        <v>5190.29</v>
      </c>
      <c r="BI143">
        <f>Dual_Tema!F139</f>
        <v>5182.1099999999997</v>
      </c>
      <c r="BJ143">
        <f>Pinbar!E139</f>
        <v>0</v>
      </c>
      <c r="BK143">
        <f>SSA!E139</f>
        <v>5187.3405199999997</v>
      </c>
      <c r="BL143">
        <f>SSA!F139</f>
        <v>5186.7259899999999</v>
      </c>
    </row>
    <row r="144" spans="1:64" x14ac:dyDescent="0.55000000000000004">
      <c r="A144">
        <f>Validation!A140</f>
        <v>1772070000</v>
      </c>
      <c r="B144" t="str">
        <f>Price!B140</f>
        <v>XAUUSD</v>
      </c>
      <c r="C144" t="str">
        <f>Price!C140</f>
        <v>M5</v>
      </c>
      <c r="D144">
        <f>Price!D140</f>
        <v>5189.54</v>
      </c>
      <c r="E144">
        <f>Price!E140</f>
        <v>5185.3599999999997</v>
      </c>
      <c r="F144">
        <f>Price!F140</f>
        <v>5192.62</v>
      </c>
      <c r="G144">
        <f>Price!G140</f>
        <v>5185.1400000000003</v>
      </c>
      <c r="H144">
        <f>Price!H140</f>
        <v>571</v>
      </c>
      <c r="I144">
        <f>Diagonals!E140</f>
        <v>0</v>
      </c>
      <c r="J144">
        <f>Diagonals!F140</f>
        <v>0</v>
      </c>
      <c r="K144">
        <f>Diagonals!G140</f>
        <v>0</v>
      </c>
      <c r="L144">
        <f>Diagonals!H140</f>
        <v>5195.8599999999997</v>
      </c>
      <c r="M144">
        <f>Diagonals!I140</f>
        <v>0</v>
      </c>
      <c r="N144">
        <f>Diagonals!J140</f>
        <v>0</v>
      </c>
      <c r="O144">
        <f>Diagonals!K140</f>
        <v>0</v>
      </c>
      <c r="P144">
        <f>Diagonals!L140</f>
        <v>0</v>
      </c>
      <c r="Q144">
        <f>Trendlines!E140</f>
        <v>5198.53</v>
      </c>
      <c r="R144">
        <f>Trendlines!F140</f>
        <v>5198.28</v>
      </c>
      <c r="S144">
        <f>Trendlines!G140</f>
        <v>0</v>
      </c>
      <c r="T144">
        <f>Trendlines!H140</f>
        <v>5157.22</v>
      </c>
      <c r="U144">
        <f>Trendlines!I140</f>
        <v>0</v>
      </c>
      <c r="V144">
        <f>Trendlines!J140</f>
        <v>5156.4799999999996</v>
      </c>
      <c r="W144">
        <f>Trendlines!K140</f>
        <v>0</v>
      </c>
      <c r="X144">
        <f>Trendlines!L140</f>
        <v>0</v>
      </c>
      <c r="Y144">
        <f>Tema_Hrma_Smma!E140</f>
        <v>5187.21</v>
      </c>
      <c r="Z144">
        <f>Tema_Hrma_Smma!F140</f>
        <v>5189.0200000000004</v>
      </c>
      <c r="AA144">
        <f>Tema_Hrma_Smma!G140</f>
        <v>5182.71</v>
      </c>
      <c r="AB144">
        <f>ZScore!H140</f>
        <v>1</v>
      </c>
      <c r="AC144">
        <f>ZScore!I140</f>
        <v>0.23505999999999999</v>
      </c>
      <c r="AD144">
        <f>ZScore!J140</f>
        <v>0</v>
      </c>
      <c r="AE144">
        <f>HA!E140</f>
        <v>5186.12</v>
      </c>
      <c r="AF144">
        <f>HA!F140</f>
        <v>5192.62</v>
      </c>
      <c r="AG144">
        <f>HA!G140</f>
        <v>5185.1400000000003</v>
      </c>
      <c r="AH144">
        <f>HA!H140</f>
        <v>5188.16</v>
      </c>
      <c r="AI144">
        <f>HA!I140</f>
        <v>1</v>
      </c>
      <c r="AJ144">
        <f>HA!J140</f>
        <v>2.04</v>
      </c>
      <c r="AK144">
        <f>HA!K140</f>
        <v>-0.35149000000000002</v>
      </c>
      <c r="AL144">
        <f>HA!L140</f>
        <v>2</v>
      </c>
      <c r="AM144">
        <f>KC!E140</f>
        <v>5210.49082</v>
      </c>
      <c r="AN144">
        <f>KC!F140</f>
        <v>5204.0239700000002</v>
      </c>
      <c r="AO144">
        <f>KC!G140</f>
        <v>5197.5571099999997</v>
      </c>
      <c r="AP144">
        <f>KC!H140</f>
        <v>5191.0902599999999</v>
      </c>
      <c r="AQ144">
        <f>KC!I140</f>
        <v>5184.6234100000001</v>
      </c>
      <c r="AR144">
        <f>KC!J140</f>
        <v>5176.3935700000002</v>
      </c>
      <c r="AS144">
        <f>KC!K140</f>
        <v>5169.9267200000004</v>
      </c>
      <c r="AT144">
        <f>KC!L140</f>
        <v>5163.4598599999999</v>
      </c>
      <c r="AU144">
        <f>KC!M140</f>
        <v>5156.9930100000001</v>
      </c>
      <c r="AV144">
        <f>KC!N140</f>
        <v>5150.5261600000003</v>
      </c>
      <c r="AW144">
        <f>SR_Levels!E140</f>
        <v>5178.6000000000004</v>
      </c>
      <c r="AX144">
        <f>SR_Levels!F140</f>
        <v>5161.8900000000003</v>
      </c>
      <c r="AY144">
        <f>SR_Levels!G140</f>
        <v>5135.8500000000004</v>
      </c>
      <c r="AZ144">
        <f>SR_Levels!H140</f>
        <v>0</v>
      </c>
      <c r="BA144">
        <f>SR_Levels!I140</f>
        <v>5193.3500000000004</v>
      </c>
      <c r="BB144">
        <f>SR_Levels!J140</f>
        <v>5205.3100000000004</v>
      </c>
      <c r="BC144">
        <f>SR_Levels!K140</f>
        <v>0</v>
      </c>
      <c r="BD144">
        <f>SR_Levels!L140</f>
        <v>0</v>
      </c>
      <c r="BE144">
        <f>ZigZag!E140</f>
        <v>0</v>
      </c>
      <c r="BF144">
        <f>ZigZag!F140</f>
        <v>0</v>
      </c>
      <c r="BG144">
        <f>ZigZag!G140</f>
        <v>5182.32</v>
      </c>
      <c r="BH144">
        <f>Dual_Tema!E140</f>
        <v>5191.17</v>
      </c>
      <c r="BI144">
        <f>Dual_Tema!F140</f>
        <v>5183.32</v>
      </c>
      <c r="BJ144">
        <f>Pinbar!E140</f>
        <v>0</v>
      </c>
      <c r="BK144">
        <f>SSA!E140</f>
        <v>5188.5525799999996</v>
      </c>
      <c r="BL144">
        <f>SSA!F140</f>
        <v>5187.6392900000001</v>
      </c>
    </row>
    <row r="145" spans="1:64" x14ac:dyDescent="0.55000000000000004">
      <c r="A145">
        <f>Validation!A141</f>
        <v>1772070300</v>
      </c>
      <c r="B145" t="str">
        <f>Price!B141</f>
        <v>XAUUSD</v>
      </c>
      <c r="C145" t="str">
        <f>Price!C141</f>
        <v>M5</v>
      </c>
      <c r="D145">
        <f>Price!D141</f>
        <v>5189.93</v>
      </c>
      <c r="E145">
        <f>Price!E141</f>
        <v>5189.55</v>
      </c>
      <c r="F145">
        <f>Price!F141</f>
        <v>5192.2</v>
      </c>
      <c r="G145">
        <f>Price!G141</f>
        <v>5187.08</v>
      </c>
      <c r="H145">
        <f>Price!H141</f>
        <v>622</v>
      </c>
      <c r="I145">
        <f>Diagonals!E141</f>
        <v>0</v>
      </c>
      <c r="J145">
        <f>Diagonals!F141</f>
        <v>0</v>
      </c>
      <c r="K145">
        <f>Diagonals!G141</f>
        <v>0</v>
      </c>
      <c r="L145">
        <f>Diagonals!H141</f>
        <v>5195.53</v>
      </c>
      <c r="M145">
        <f>Diagonals!I141</f>
        <v>0</v>
      </c>
      <c r="N145">
        <f>Diagonals!J141</f>
        <v>0</v>
      </c>
      <c r="O145">
        <f>Diagonals!K141</f>
        <v>0</v>
      </c>
      <c r="P145">
        <f>Diagonals!L141</f>
        <v>0</v>
      </c>
      <c r="Q145">
        <f>Trendlines!E141</f>
        <v>5198.54</v>
      </c>
      <c r="R145">
        <f>Trendlines!F141</f>
        <v>5198.26</v>
      </c>
      <c r="S145">
        <f>Trendlines!G141</f>
        <v>0</v>
      </c>
      <c r="T145">
        <f>Trendlines!H141</f>
        <v>5157.3</v>
      </c>
      <c r="U145">
        <f>Trendlines!I141</f>
        <v>0</v>
      </c>
      <c r="V145">
        <f>Trendlines!J141</f>
        <v>5156.5200000000004</v>
      </c>
      <c r="W145">
        <f>Trendlines!K141</f>
        <v>0</v>
      </c>
      <c r="X145">
        <f>Trendlines!L141</f>
        <v>0</v>
      </c>
      <c r="Y145">
        <f>Tema_Hrma_Smma!E141</f>
        <v>5188.33</v>
      </c>
      <c r="Z145">
        <f>Tema_Hrma_Smma!F141</f>
        <v>5189.32</v>
      </c>
      <c r="AA145">
        <f>Tema_Hrma_Smma!G141</f>
        <v>5182.8900000000003</v>
      </c>
      <c r="AB145">
        <f>ZScore!H141</f>
        <v>1</v>
      </c>
      <c r="AC145">
        <f>ZScore!I141</f>
        <v>0.91995000000000005</v>
      </c>
      <c r="AD145">
        <f>ZScore!J141</f>
        <v>0</v>
      </c>
      <c r="AE145">
        <f>HA!E141</f>
        <v>5187.1400000000003</v>
      </c>
      <c r="AF145">
        <f>HA!F141</f>
        <v>5192.2</v>
      </c>
      <c r="AG145">
        <f>HA!G141</f>
        <v>5187.08</v>
      </c>
      <c r="AH145">
        <f>HA!H141</f>
        <v>5189.6899999999996</v>
      </c>
      <c r="AI145">
        <f>HA!I141</f>
        <v>1</v>
      </c>
      <c r="AJ145">
        <f>HA!J141</f>
        <v>2.5499999999999998</v>
      </c>
      <c r="AK145">
        <f>HA!K141</f>
        <v>-0.17584</v>
      </c>
      <c r="AL145">
        <f>HA!L141</f>
        <v>3</v>
      </c>
      <c r="AM145">
        <f>KC!E141</f>
        <v>5211.0615500000004</v>
      </c>
      <c r="AN145">
        <f>KC!F141</f>
        <v>5204.6258099999995</v>
      </c>
      <c r="AO145">
        <f>KC!G141</f>
        <v>5198.1900699999997</v>
      </c>
      <c r="AP145">
        <f>KC!H141</f>
        <v>5191.7543299999998</v>
      </c>
      <c r="AQ145">
        <f>KC!I141</f>
        <v>5185.3185899999999</v>
      </c>
      <c r="AR145">
        <f>KC!J141</f>
        <v>5177.1750899999997</v>
      </c>
      <c r="AS145">
        <f>KC!K141</f>
        <v>5170.7393499999998</v>
      </c>
      <c r="AT145">
        <f>KC!L141</f>
        <v>5164.3036099999999</v>
      </c>
      <c r="AU145">
        <f>KC!M141</f>
        <v>5157.86787</v>
      </c>
      <c r="AV145">
        <f>KC!N141</f>
        <v>5151.4321300000001</v>
      </c>
      <c r="AW145">
        <f>SR_Levels!E141</f>
        <v>5178.6000000000004</v>
      </c>
      <c r="AX145">
        <f>SR_Levels!F141</f>
        <v>5161.8900000000003</v>
      </c>
      <c r="AY145">
        <f>SR_Levels!G141</f>
        <v>5135.8500000000004</v>
      </c>
      <c r="AZ145">
        <f>SR_Levels!H141</f>
        <v>0</v>
      </c>
      <c r="BA145">
        <f>SR_Levels!I141</f>
        <v>5193.3500000000004</v>
      </c>
      <c r="BB145">
        <f>SR_Levels!J141</f>
        <v>5205.3100000000004</v>
      </c>
      <c r="BC145">
        <f>SR_Levels!K141</f>
        <v>0</v>
      </c>
      <c r="BD145">
        <f>SR_Levels!L141</f>
        <v>0</v>
      </c>
      <c r="BE145">
        <f>ZigZag!E141</f>
        <v>0</v>
      </c>
      <c r="BF145">
        <f>ZigZag!F141</f>
        <v>0</v>
      </c>
      <c r="BG145">
        <f>ZigZag!G141</f>
        <v>5182.8500000000004</v>
      </c>
      <c r="BH145">
        <f>Dual_Tema!E141</f>
        <v>5191.5200000000004</v>
      </c>
      <c r="BI145">
        <f>Dual_Tema!F141</f>
        <v>5185.03</v>
      </c>
      <c r="BJ145">
        <f>Pinbar!E141</f>
        <v>0</v>
      </c>
      <c r="BK145">
        <f>SSA!E141</f>
        <v>5189.63177</v>
      </c>
      <c r="BL145">
        <f>SSA!F141</f>
        <v>5188.6355299999996</v>
      </c>
    </row>
    <row r="146" spans="1:64" x14ac:dyDescent="0.55000000000000004">
      <c r="A146">
        <f>Validation!A142</f>
        <v>1772070600</v>
      </c>
      <c r="B146" t="str">
        <f>Price!B142</f>
        <v>XAUUSD</v>
      </c>
      <c r="C146" t="str">
        <f>Price!C142</f>
        <v>M5</v>
      </c>
      <c r="D146">
        <f>Price!D142</f>
        <v>5191.16</v>
      </c>
      <c r="E146">
        <f>Price!E142</f>
        <v>5189.93</v>
      </c>
      <c r="F146">
        <f>Price!F142</f>
        <v>5193.5200000000004</v>
      </c>
      <c r="G146">
        <f>Price!G142</f>
        <v>5185.1000000000004</v>
      </c>
      <c r="H146">
        <f>Price!H142</f>
        <v>624</v>
      </c>
      <c r="I146">
        <f>Diagonals!E142</f>
        <v>0</v>
      </c>
      <c r="J146">
        <f>Diagonals!F142</f>
        <v>0</v>
      </c>
      <c r="K146">
        <f>Diagonals!G142</f>
        <v>0</v>
      </c>
      <c r="L146">
        <f>Diagonals!H142</f>
        <v>5195.2</v>
      </c>
      <c r="M146">
        <f>Diagonals!I142</f>
        <v>0</v>
      </c>
      <c r="N146">
        <f>Diagonals!J142</f>
        <v>0</v>
      </c>
      <c r="O146">
        <f>Diagonals!K142</f>
        <v>0</v>
      </c>
      <c r="P146">
        <f>Diagonals!L142</f>
        <v>0</v>
      </c>
      <c r="Q146">
        <f>Trendlines!E142</f>
        <v>5198.55</v>
      </c>
      <c r="R146">
        <f>Trendlines!F142</f>
        <v>5198.2299999999996</v>
      </c>
      <c r="S146">
        <f>Trendlines!G142</f>
        <v>0</v>
      </c>
      <c r="T146">
        <f>Trendlines!H142</f>
        <v>5157.37</v>
      </c>
      <c r="U146">
        <f>Trendlines!I142</f>
        <v>0</v>
      </c>
      <c r="V146">
        <f>Trendlines!J142</f>
        <v>5156.5600000000004</v>
      </c>
      <c r="W146">
        <f>Trendlines!K142</f>
        <v>0</v>
      </c>
      <c r="X146">
        <f>Trendlines!L142</f>
        <v>0</v>
      </c>
      <c r="Y146">
        <f>Tema_Hrma_Smma!E142</f>
        <v>5189.12</v>
      </c>
      <c r="Z146">
        <f>Tema_Hrma_Smma!F142</f>
        <v>5189.7</v>
      </c>
      <c r="AA146">
        <f>Tema_Hrma_Smma!G142</f>
        <v>5183.09</v>
      </c>
      <c r="AB146">
        <f>ZScore!H142</f>
        <v>1</v>
      </c>
      <c r="AC146">
        <f>ZScore!I142</f>
        <v>0.66049999999999998</v>
      </c>
      <c r="AD146">
        <f>ZScore!J142</f>
        <v>0</v>
      </c>
      <c r="AE146">
        <f>HA!E142</f>
        <v>5188.42</v>
      </c>
      <c r="AF146">
        <f>HA!F142</f>
        <v>5193.5200000000004</v>
      </c>
      <c r="AG146">
        <f>HA!G142</f>
        <v>5185.1000000000004</v>
      </c>
      <c r="AH146">
        <f>HA!H142</f>
        <v>5189.93</v>
      </c>
      <c r="AI146">
        <f>HA!I142</f>
        <v>1</v>
      </c>
      <c r="AJ146">
        <f>HA!J142</f>
        <v>1.51</v>
      </c>
      <c r="AK146">
        <f>HA!K142</f>
        <v>-0.53500000000000003</v>
      </c>
      <c r="AL146">
        <f>HA!L142</f>
        <v>4</v>
      </c>
      <c r="AM146">
        <f>KC!E142</f>
        <v>5211.7809299999999</v>
      </c>
      <c r="AN146">
        <f>KC!F142</f>
        <v>5205.3387700000003</v>
      </c>
      <c r="AO146">
        <f>KC!G142</f>
        <v>5198.8966099999998</v>
      </c>
      <c r="AP146">
        <f>KC!H142</f>
        <v>5192.4544500000002</v>
      </c>
      <c r="AQ146">
        <f>KC!I142</f>
        <v>5186.0122899999997</v>
      </c>
      <c r="AR146">
        <f>KC!J142</f>
        <v>5177.9189999999999</v>
      </c>
      <c r="AS146">
        <f>KC!K142</f>
        <v>5171.4768400000003</v>
      </c>
      <c r="AT146">
        <f>KC!L142</f>
        <v>5165.0346799999998</v>
      </c>
      <c r="AU146">
        <f>KC!M142</f>
        <v>5158.5925200000001</v>
      </c>
      <c r="AV146">
        <f>KC!N142</f>
        <v>5152.1503599999996</v>
      </c>
      <c r="AW146">
        <f>SR_Levels!E142</f>
        <v>5178.6000000000004</v>
      </c>
      <c r="AX146">
        <f>SR_Levels!F142</f>
        <v>5161.8900000000003</v>
      </c>
      <c r="AY146">
        <f>SR_Levels!G142</f>
        <v>5135.8500000000004</v>
      </c>
      <c r="AZ146">
        <f>SR_Levels!H142</f>
        <v>0</v>
      </c>
      <c r="BA146">
        <f>SR_Levels!I142</f>
        <v>5193.3500000000004</v>
      </c>
      <c r="BB146">
        <f>SR_Levels!J142</f>
        <v>5205.3100000000004</v>
      </c>
      <c r="BC146">
        <f>SR_Levels!K142</f>
        <v>0</v>
      </c>
      <c r="BD146">
        <f>SR_Levels!L142</f>
        <v>0</v>
      </c>
      <c r="BE146">
        <f>ZigZag!E142</f>
        <v>0</v>
      </c>
      <c r="BF146">
        <f>ZigZag!F142</f>
        <v>0</v>
      </c>
      <c r="BG146">
        <f>ZigZag!G142</f>
        <v>5183.3599999999997</v>
      </c>
      <c r="BH146">
        <f>Dual_Tema!E142</f>
        <v>5192.3900000000003</v>
      </c>
      <c r="BI146">
        <f>Dual_Tema!F142</f>
        <v>5185.1400000000003</v>
      </c>
      <c r="BJ146">
        <f>Pinbar!E142</f>
        <v>0</v>
      </c>
      <c r="BK146">
        <f>SSA!E142</f>
        <v>5190.3365299999996</v>
      </c>
      <c r="BL146">
        <f>SSA!F142</f>
        <v>5189.48603</v>
      </c>
    </row>
    <row r="147" spans="1:64" x14ac:dyDescent="0.55000000000000004">
      <c r="A147">
        <f>Validation!A143</f>
        <v>1772070900</v>
      </c>
      <c r="B147" t="str">
        <f>Price!B143</f>
        <v>XAUUSD</v>
      </c>
      <c r="C147" t="str">
        <f>Price!C143</f>
        <v>M5</v>
      </c>
      <c r="D147">
        <f>Price!D143</f>
        <v>5191.71</v>
      </c>
      <c r="E147">
        <f>Price!E143</f>
        <v>5191.21</v>
      </c>
      <c r="F147">
        <f>Price!F143</f>
        <v>5194.08</v>
      </c>
      <c r="G147">
        <f>Price!G143</f>
        <v>5190.34</v>
      </c>
      <c r="H147">
        <f>Price!H143</f>
        <v>497</v>
      </c>
      <c r="I147">
        <f>Diagonals!E143</f>
        <v>0</v>
      </c>
      <c r="J147">
        <f>Diagonals!F143</f>
        <v>0</v>
      </c>
      <c r="K147">
        <f>Diagonals!G143</f>
        <v>0</v>
      </c>
      <c r="L147">
        <f>Diagonals!H143</f>
        <v>5194.87</v>
      </c>
      <c r="M147">
        <f>Diagonals!I143</f>
        <v>0</v>
      </c>
      <c r="N147">
        <f>Diagonals!J143</f>
        <v>0</v>
      </c>
      <c r="O147">
        <f>Diagonals!K143</f>
        <v>0</v>
      </c>
      <c r="P147">
        <f>Diagonals!L143</f>
        <v>0</v>
      </c>
      <c r="Q147">
        <f>Trendlines!E143</f>
        <v>5198.55</v>
      </c>
      <c r="R147">
        <f>Trendlines!F143</f>
        <v>5198.2</v>
      </c>
      <c r="S147">
        <f>Trendlines!G143</f>
        <v>0</v>
      </c>
      <c r="T147">
        <f>Trendlines!H143</f>
        <v>5157.45</v>
      </c>
      <c r="U147">
        <f>Trendlines!I143</f>
        <v>0</v>
      </c>
      <c r="V147">
        <f>Trendlines!J143</f>
        <v>5156.6000000000004</v>
      </c>
      <c r="W147">
        <f>Trendlines!K143</f>
        <v>0</v>
      </c>
      <c r="X147">
        <f>Trendlines!L143</f>
        <v>0</v>
      </c>
      <c r="Y147">
        <f>Tema_Hrma_Smma!E143</f>
        <v>5190.62</v>
      </c>
      <c r="Z147">
        <f>Tema_Hrma_Smma!F143</f>
        <v>5190.3100000000004</v>
      </c>
      <c r="AA147">
        <f>Tema_Hrma_Smma!G143</f>
        <v>5183.3100000000004</v>
      </c>
      <c r="AB147">
        <f>ZScore!H143</f>
        <v>1</v>
      </c>
      <c r="AC147">
        <f>ZScore!I143</f>
        <v>0.88010999999999995</v>
      </c>
      <c r="AD147">
        <f>ZScore!J143</f>
        <v>0</v>
      </c>
      <c r="AE147">
        <f>HA!E143</f>
        <v>5189.17</v>
      </c>
      <c r="AF147">
        <f>HA!F143</f>
        <v>5194.08</v>
      </c>
      <c r="AG147">
        <f>HA!G143</f>
        <v>5189.17</v>
      </c>
      <c r="AH147">
        <f>HA!H143</f>
        <v>5191.84</v>
      </c>
      <c r="AI147">
        <f>HA!I143</f>
        <v>1</v>
      </c>
      <c r="AJ147">
        <f>HA!J143</f>
        <v>2.66</v>
      </c>
      <c r="AK147">
        <f>HA!K143</f>
        <v>-0.13364000000000001</v>
      </c>
      <c r="AL147">
        <f>HA!L143</f>
        <v>5</v>
      </c>
      <c r="AM147">
        <f>KC!E143</f>
        <v>5212.44409</v>
      </c>
      <c r="AN147">
        <f>KC!F143</f>
        <v>5206.0093299999999</v>
      </c>
      <c r="AO147">
        <f>KC!G143</f>
        <v>5199.5745800000004</v>
      </c>
      <c r="AP147">
        <f>KC!H143</f>
        <v>5193.1398300000001</v>
      </c>
      <c r="AQ147">
        <f>KC!I143</f>
        <v>5186.70507</v>
      </c>
      <c r="AR147">
        <f>KC!J143</f>
        <v>5178.7552500000002</v>
      </c>
      <c r="AS147">
        <f>KC!K143</f>
        <v>5172.3204999999998</v>
      </c>
      <c r="AT147">
        <f>KC!L143</f>
        <v>5165.8857500000004</v>
      </c>
      <c r="AU147">
        <f>KC!M143</f>
        <v>5159.451</v>
      </c>
      <c r="AV147">
        <f>KC!N143</f>
        <v>5153.0162399999999</v>
      </c>
      <c r="AW147">
        <f>SR_Levels!E143</f>
        <v>5178.6000000000004</v>
      </c>
      <c r="AX147">
        <f>SR_Levels!F143</f>
        <v>5161.8900000000003</v>
      </c>
      <c r="AY147">
        <f>SR_Levels!G143</f>
        <v>5135.8500000000004</v>
      </c>
      <c r="AZ147">
        <f>SR_Levels!H143</f>
        <v>0</v>
      </c>
      <c r="BA147">
        <f>SR_Levels!I143</f>
        <v>5193.3500000000004</v>
      </c>
      <c r="BB147">
        <f>SR_Levels!J143</f>
        <v>5205.3100000000004</v>
      </c>
      <c r="BC147">
        <f>SR_Levels!K143</f>
        <v>0</v>
      </c>
      <c r="BD147">
        <f>SR_Levels!L143</f>
        <v>0</v>
      </c>
      <c r="BE147">
        <f>ZigZag!E143</f>
        <v>0</v>
      </c>
      <c r="BF147">
        <f>ZigZag!F143</f>
        <v>0</v>
      </c>
      <c r="BG147">
        <f>ZigZag!G143</f>
        <v>5183.9799999999996</v>
      </c>
      <c r="BH147">
        <f>Dual_Tema!E143</f>
        <v>5193.2</v>
      </c>
      <c r="BI147">
        <f>Dual_Tema!F143</f>
        <v>5187.7299999999996</v>
      </c>
      <c r="BJ147">
        <f>Pinbar!E143</f>
        <v>0</v>
      </c>
      <c r="BK147">
        <f>SSA!E143</f>
        <v>5190.4504299999999</v>
      </c>
      <c r="BL147">
        <f>SSA!F143</f>
        <v>5189.9682300000004</v>
      </c>
    </row>
    <row r="148" spans="1:64" x14ac:dyDescent="0.55000000000000004">
      <c r="A148">
        <f>Validation!A144</f>
        <v>1772071200</v>
      </c>
      <c r="B148" t="str">
        <f>Price!B144</f>
        <v>XAUUSD</v>
      </c>
      <c r="C148" t="str">
        <f>Price!C144</f>
        <v>M5</v>
      </c>
      <c r="D148">
        <f>Price!D144</f>
        <v>5190.17</v>
      </c>
      <c r="E148">
        <f>Price!E144</f>
        <v>5191.71</v>
      </c>
      <c r="F148">
        <f>Price!F144</f>
        <v>5195.51</v>
      </c>
      <c r="G148">
        <f>Price!G144</f>
        <v>5187.74</v>
      </c>
      <c r="H148">
        <f>Price!H144</f>
        <v>530</v>
      </c>
      <c r="I148">
        <f>Diagonals!E144</f>
        <v>0</v>
      </c>
      <c r="J148">
        <f>Diagonals!F144</f>
        <v>0</v>
      </c>
      <c r="K148">
        <f>Diagonals!G144</f>
        <v>0</v>
      </c>
      <c r="L148">
        <f>Diagonals!H144</f>
        <v>5194.54</v>
      </c>
      <c r="M148">
        <f>Diagonals!I144</f>
        <v>0</v>
      </c>
      <c r="N148">
        <f>Diagonals!J144</f>
        <v>0</v>
      </c>
      <c r="O148">
        <f>Diagonals!K144</f>
        <v>0</v>
      </c>
      <c r="P148">
        <f>Diagonals!L144</f>
        <v>0</v>
      </c>
      <c r="Q148">
        <f>Trendlines!E144</f>
        <v>5198.5600000000004</v>
      </c>
      <c r="R148">
        <f>Trendlines!F144</f>
        <v>5198.18</v>
      </c>
      <c r="S148">
        <f>Trendlines!G144</f>
        <v>0</v>
      </c>
      <c r="T148">
        <f>Trendlines!H144</f>
        <v>5157.53</v>
      </c>
      <c r="U148">
        <f>Trendlines!I144</f>
        <v>0</v>
      </c>
      <c r="V148">
        <f>Trendlines!J144</f>
        <v>5156.6400000000003</v>
      </c>
      <c r="W148">
        <f>Trendlines!K144</f>
        <v>0</v>
      </c>
      <c r="X148">
        <f>Trendlines!L144</f>
        <v>0</v>
      </c>
      <c r="Y148">
        <f>Tema_Hrma_Smma!E144</f>
        <v>5191.09</v>
      </c>
      <c r="Z148">
        <f>Tema_Hrma_Smma!F144</f>
        <v>5190.8599999999997</v>
      </c>
      <c r="AA148">
        <f>Tema_Hrma_Smma!G144</f>
        <v>5183.54</v>
      </c>
      <c r="AB148">
        <f>ZScore!H144</f>
        <v>-1</v>
      </c>
      <c r="AC148">
        <f>ZScore!I144</f>
        <v>0.56230999999999998</v>
      </c>
      <c r="AD148">
        <f>ZScore!J144</f>
        <v>3</v>
      </c>
      <c r="AE148">
        <f>HA!E144</f>
        <v>5190.5</v>
      </c>
      <c r="AF148">
        <f>HA!F144</f>
        <v>5195.51</v>
      </c>
      <c r="AG148">
        <f>HA!G144</f>
        <v>5187.74</v>
      </c>
      <c r="AH148">
        <f>HA!H144</f>
        <v>5191.28</v>
      </c>
      <c r="AI148">
        <f>HA!I144</f>
        <v>1</v>
      </c>
      <c r="AJ148">
        <f>HA!J144</f>
        <v>0.78</v>
      </c>
      <c r="AK148">
        <f>HA!K144</f>
        <v>-0.78122000000000003</v>
      </c>
      <c r="AL148">
        <f>HA!L144</f>
        <v>6</v>
      </c>
      <c r="AM148">
        <f>KC!E144</f>
        <v>5213.2343099999998</v>
      </c>
      <c r="AN148">
        <f>KC!F144</f>
        <v>5206.7806</v>
      </c>
      <c r="AO148">
        <f>KC!G144</f>
        <v>5200.3269</v>
      </c>
      <c r="AP148">
        <f>KC!H144</f>
        <v>5193.8732</v>
      </c>
      <c r="AQ148">
        <f>KC!I144</f>
        <v>5187.4194900000002</v>
      </c>
      <c r="AR148">
        <f>KC!J144</f>
        <v>5179.5724899999996</v>
      </c>
      <c r="AS148">
        <f>KC!K144</f>
        <v>5173.1187900000004</v>
      </c>
      <c r="AT148">
        <f>KC!L144</f>
        <v>5166.6650799999998</v>
      </c>
      <c r="AU148">
        <f>KC!M144</f>
        <v>5160.2113799999997</v>
      </c>
      <c r="AV148">
        <f>KC!N144</f>
        <v>5153.7576799999997</v>
      </c>
      <c r="AW148">
        <f>SR_Levels!E144</f>
        <v>5178.6000000000004</v>
      </c>
      <c r="AX148">
        <f>SR_Levels!F144</f>
        <v>5161.8900000000003</v>
      </c>
      <c r="AY148">
        <f>SR_Levels!G144</f>
        <v>5135.8500000000004</v>
      </c>
      <c r="AZ148">
        <f>SR_Levels!H144</f>
        <v>0</v>
      </c>
      <c r="BA148">
        <f>SR_Levels!I144</f>
        <v>5193.3500000000004</v>
      </c>
      <c r="BB148">
        <f>SR_Levels!J144</f>
        <v>5205.3100000000004</v>
      </c>
      <c r="BC148">
        <f>SR_Levels!K144</f>
        <v>0</v>
      </c>
      <c r="BD148">
        <f>SR_Levels!L144</f>
        <v>0</v>
      </c>
      <c r="BE148">
        <f>ZigZag!E144</f>
        <v>5195.51</v>
      </c>
      <c r="BF148">
        <f>ZigZag!F144</f>
        <v>0</v>
      </c>
      <c r="BG148">
        <f>ZigZag!G144</f>
        <v>5184.49</v>
      </c>
      <c r="BH148">
        <f>Dual_Tema!E144</f>
        <v>5194.38</v>
      </c>
      <c r="BI148">
        <f>Dual_Tema!F144</f>
        <v>5188.05</v>
      </c>
      <c r="BJ148">
        <f>Pinbar!E144</f>
        <v>0</v>
      </c>
      <c r="BK148">
        <f>SSA!E144</f>
        <v>5189.84825</v>
      </c>
      <c r="BL148">
        <f>SSA!F144</f>
        <v>5189.9082399999998</v>
      </c>
    </row>
    <row r="149" spans="1:64" x14ac:dyDescent="0.55000000000000004">
      <c r="A149">
        <f>Validation!A145</f>
        <v>1772071500</v>
      </c>
      <c r="B149" t="str">
        <f>Price!B145</f>
        <v>XAUUSD</v>
      </c>
      <c r="C149" t="str">
        <f>Price!C145</f>
        <v>M5</v>
      </c>
      <c r="D149">
        <f>Price!D145</f>
        <v>5187.26</v>
      </c>
      <c r="E149">
        <f>Price!E145</f>
        <v>5190.17</v>
      </c>
      <c r="F149">
        <f>Price!F145</f>
        <v>5190.2700000000004</v>
      </c>
      <c r="G149">
        <f>Price!G145</f>
        <v>5184.7700000000004</v>
      </c>
      <c r="H149">
        <f>Price!H145</f>
        <v>460</v>
      </c>
      <c r="I149">
        <f>Diagonals!E145</f>
        <v>0</v>
      </c>
      <c r="J149">
        <f>Diagonals!F145</f>
        <v>0</v>
      </c>
      <c r="K149">
        <f>Diagonals!G145</f>
        <v>0</v>
      </c>
      <c r="L149">
        <f>Diagonals!H145</f>
        <v>5194.22</v>
      </c>
      <c r="M149">
        <f>Diagonals!I145</f>
        <v>0</v>
      </c>
      <c r="N149">
        <f>Diagonals!J145</f>
        <v>0</v>
      </c>
      <c r="O149">
        <f>Diagonals!K145</f>
        <v>0</v>
      </c>
      <c r="P149">
        <f>Diagonals!L145</f>
        <v>0</v>
      </c>
      <c r="Q149">
        <f>Trendlines!E145</f>
        <v>5198.5600000000004</v>
      </c>
      <c r="R149">
        <f>Trendlines!F145</f>
        <v>5198.1499999999996</v>
      </c>
      <c r="S149">
        <f>Trendlines!G145</f>
        <v>0</v>
      </c>
      <c r="T149">
        <f>Trendlines!H145</f>
        <v>5157.6000000000004</v>
      </c>
      <c r="U149">
        <f>Trendlines!I145</f>
        <v>0</v>
      </c>
      <c r="V149">
        <f>Trendlines!J145</f>
        <v>5156.68</v>
      </c>
      <c r="W149">
        <f>Trendlines!K145</f>
        <v>0</v>
      </c>
      <c r="X149">
        <f>Trendlines!L145</f>
        <v>0</v>
      </c>
      <c r="Y149">
        <f>Tema_Hrma_Smma!E145</f>
        <v>5189.5200000000004</v>
      </c>
      <c r="Z149">
        <f>Tema_Hrma_Smma!F145</f>
        <v>5190.8999999999996</v>
      </c>
      <c r="AA149">
        <f>Tema_Hrma_Smma!G145</f>
        <v>5183.7</v>
      </c>
      <c r="AB149">
        <f>ZScore!H145</f>
        <v>-1</v>
      </c>
      <c r="AC149">
        <f>ZScore!I145</f>
        <v>0.1469</v>
      </c>
      <c r="AD149">
        <f>ZScore!J145</f>
        <v>3</v>
      </c>
      <c r="AE149">
        <f>HA!E145</f>
        <v>5190.8900000000003</v>
      </c>
      <c r="AF149">
        <f>HA!F145</f>
        <v>5190.8900000000003</v>
      </c>
      <c r="AG149">
        <f>HA!G145</f>
        <v>5184.7700000000004</v>
      </c>
      <c r="AH149">
        <f>HA!H145</f>
        <v>5188.12</v>
      </c>
      <c r="AI149">
        <f>HA!I145</f>
        <v>-1</v>
      </c>
      <c r="AJ149">
        <f>HA!J145</f>
        <v>2.78</v>
      </c>
      <c r="AK149">
        <f>HA!K145</f>
        <v>-7.7469999999999997E-2</v>
      </c>
      <c r="AL149">
        <f>HA!L145</f>
        <v>-1</v>
      </c>
      <c r="AM149">
        <f>KC!E145</f>
        <v>5213.8770999999997</v>
      </c>
      <c r="AN149">
        <f>KC!F145</f>
        <v>5207.4079700000002</v>
      </c>
      <c r="AO149">
        <f>KC!G145</f>
        <v>5200.9388300000001</v>
      </c>
      <c r="AP149">
        <f>KC!H145</f>
        <v>5194.4696999999996</v>
      </c>
      <c r="AQ149">
        <f>KC!I145</f>
        <v>5188.0005600000004</v>
      </c>
      <c r="AR149">
        <f>KC!J145</f>
        <v>5180.2838899999997</v>
      </c>
      <c r="AS149">
        <f>KC!K145</f>
        <v>5173.8147600000002</v>
      </c>
      <c r="AT149">
        <f>KC!L145</f>
        <v>5167.3456200000001</v>
      </c>
      <c r="AU149">
        <f>KC!M145</f>
        <v>5160.8764799999999</v>
      </c>
      <c r="AV149">
        <f>KC!N145</f>
        <v>5154.4073500000004</v>
      </c>
      <c r="AW149">
        <f>SR_Levels!E145</f>
        <v>5178.6000000000004</v>
      </c>
      <c r="AX149">
        <f>SR_Levels!F145</f>
        <v>5161.8900000000003</v>
      </c>
      <c r="AY149">
        <f>SR_Levels!G145</f>
        <v>5135.8500000000004</v>
      </c>
      <c r="AZ149">
        <f>SR_Levels!H145</f>
        <v>0</v>
      </c>
      <c r="BA149">
        <f>SR_Levels!I145</f>
        <v>5193.3500000000004</v>
      </c>
      <c r="BB149">
        <f>SR_Levels!J145</f>
        <v>5205.3100000000004</v>
      </c>
      <c r="BC149">
        <f>SR_Levels!K145</f>
        <v>0</v>
      </c>
      <c r="BD149">
        <f>SR_Levels!L145</f>
        <v>0</v>
      </c>
      <c r="BE149">
        <f>ZigZag!E145</f>
        <v>0</v>
      </c>
      <c r="BF149">
        <f>ZigZag!F145</f>
        <v>0</v>
      </c>
      <c r="BG149">
        <f>ZigZag!G145</f>
        <v>5184.7</v>
      </c>
      <c r="BH149">
        <f>Dual_Tema!E145</f>
        <v>5192.54</v>
      </c>
      <c r="BI149">
        <f>Dual_Tema!F145</f>
        <v>5186.74</v>
      </c>
      <c r="BJ149">
        <f>Pinbar!E145</f>
        <v>0</v>
      </c>
      <c r="BK149">
        <f>SSA!E145</f>
        <v>5188.5621499999997</v>
      </c>
      <c r="BL149">
        <f>SSA!F145</f>
        <v>5189.2351900000003</v>
      </c>
    </row>
    <row r="150" spans="1:64" x14ac:dyDescent="0.55000000000000004">
      <c r="A150">
        <f>Validation!A146</f>
        <v>1772071800</v>
      </c>
      <c r="B150" t="str">
        <f>Price!B146</f>
        <v>XAUUSD</v>
      </c>
      <c r="C150" t="str">
        <f>Price!C146</f>
        <v>M5</v>
      </c>
      <c r="D150">
        <f>Price!D146</f>
        <v>5183.0600000000004</v>
      </c>
      <c r="E150">
        <f>Price!E146</f>
        <v>5187.26</v>
      </c>
      <c r="F150">
        <f>Price!F146</f>
        <v>5190.97</v>
      </c>
      <c r="G150">
        <f>Price!G146</f>
        <v>5182.2</v>
      </c>
      <c r="H150">
        <f>Price!H146</f>
        <v>537</v>
      </c>
      <c r="I150">
        <f>Diagonals!E146</f>
        <v>0</v>
      </c>
      <c r="J150">
        <f>Diagonals!F146</f>
        <v>0</v>
      </c>
      <c r="K150">
        <f>Diagonals!G146</f>
        <v>0</v>
      </c>
      <c r="L150">
        <f>Diagonals!H146</f>
        <v>5193.8900000000003</v>
      </c>
      <c r="M150">
        <f>Diagonals!I146</f>
        <v>0</v>
      </c>
      <c r="N150">
        <f>Diagonals!J146</f>
        <v>0</v>
      </c>
      <c r="O150">
        <f>Diagonals!K146</f>
        <v>0</v>
      </c>
      <c r="P150">
        <f>Diagonals!L146</f>
        <v>0</v>
      </c>
      <c r="Q150">
        <f>Trendlines!E146</f>
        <v>5198.57</v>
      </c>
      <c r="R150">
        <f>Trendlines!F146</f>
        <v>5198.13</v>
      </c>
      <c r="S150">
        <f>Trendlines!G146</f>
        <v>0</v>
      </c>
      <c r="T150">
        <f>Trendlines!H146</f>
        <v>5157.68</v>
      </c>
      <c r="U150">
        <f>Trendlines!I146</f>
        <v>0</v>
      </c>
      <c r="V150">
        <f>Trendlines!J146</f>
        <v>5156.72</v>
      </c>
      <c r="W150">
        <f>Trendlines!K146</f>
        <v>0</v>
      </c>
      <c r="X150">
        <f>Trendlines!L146</f>
        <v>0</v>
      </c>
      <c r="Y150">
        <f>Tema_Hrma_Smma!E146</f>
        <v>5187.49</v>
      </c>
      <c r="Z150">
        <f>Tema_Hrma_Smma!F146</f>
        <v>5190.46</v>
      </c>
      <c r="AA150">
        <f>Tema_Hrma_Smma!G146</f>
        <v>5183.7700000000004</v>
      </c>
      <c r="AB150">
        <f>ZScore!H146</f>
        <v>-1</v>
      </c>
      <c r="AC150">
        <f>ZScore!I146</f>
        <v>0.24496999999999999</v>
      </c>
      <c r="AD150">
        <f>ZScore!J146</f>
        <v>3</v>
      </c>
      <c r="AE150">
        <f>HA!E146</f>
        <v>5189.51</v>
      </c>
      <c r="AF150">
        <f>HA!F146</f>
        <v>5190.97</v>
      </c>
      <c r="AG150">
        <f>HA!G146</f>
        <v>5182.2</v>
      </c>
      <c r="AH150">
        <f>HA!H146</f>
        <v>5185.87</v>
      </c>
      <c r="AI150">
        <f>HA!I146</f>
        <v>-1</v>
      </c>
      <c r="AJ150">
        <f>HA!J146</f>
        <v>3.63</v>
      </c>
      <c r="AK150">
        <f>HA!K146</f>
        <v>0.24367</v>
      </c>
      <c r="AL150">
        <f>HA!L146</f>
        <v>-2</v>
      </c>
      <c r="AM150">
        <f>KC!E146</f>
        <v>5214.4089400000003</v>
      </c>
      <c r="AN150">
        <f>KC!F146</f>
        <v>5207.9303</v>
      </c>
      <c r="AO150">
        <f>KC!G146</f>
        <v>5201.4516599999997</v>
      </c>
      <c r="AP150">
        <f>KC!H146</f>
        <v>5194.9730200000004</v>
      </c>
      <c r="AQ150">
        <f>KC!I146</f>
        <v>5188.4943700000003</v>
      </c>
      <c r="AR150">
        <f>KC!J146</f>
        <v>5180.8411699999997</v>
      </c>
      <c r="AS150">
        <f>KC!K146</f>
        <v>5174.3625300000003</v>
      </c>
      <c r="AT150">
        <f>KC!L146</f>
        <v>5167.8838800000003</v>
      </c>
      <c r="AU150">
        <f>KC!M146</f>
        <v>5161.40524</v>
      </c>
      <c r="AV150">
        <f>KC!N146</f>
        <v>5154.9265999999998</v>
      </c>
      <c r="AW150">
        <f>SR_Levels!E146</f>
        <v>5178.6000000000004</v>
      </c>
      <c r="AX150">
        <f>SR_Levels!F146</f>
        <v>5161.8900000000003</v>
      </c>
      <c r="AY150">
        <f>SR_Levels!G146</f>
        <v>5135.8500000000004</v>
      </c>
      <c r="AZ150">
        <f>SR_Levels!H146</f>
        <v>0</v>
      </c>
      <c r="BA150">
        <f>SR_Levels!I146</f>
        <v>5193.3500000000004</v>
      </c>
      <c r="BB150">
        <f>SR_Levels!J146</f>
        <v>5205.3100000000004</v>
      </c>
      <c r="BC150">
        <f>SR_Levels!K146</f>
        <v>0</v>
      </c>
      <c r="BD150">
        <f>SR_Levels!L146</f>
        <v>0</v>
      </c>
      <c r="BE150">
        <f>ZigZag!E146</f>
        <v>0</v>
      </c>
      <c r="BF150">
        <f>ZigZag!F146</f>
        <v>0</v>
      </c>
      <c r="BG150">
        <f>ZigZag!G146</f>
        <v>5184.75</v>
      </c>
      <c r="BH150">
        <f>Dual_Tema!E146</f>
        <v>5191.67</v>
      </c>
      <c r="BI150">
        <f>Dual_Tema!F146</f>
        <v>5184.59</v>
      </c>
      <c r="BJ150">
        <f>Pinbar!E146</f>
        <v>0</v>
      </c>
      <c r="BK150">
        <f>SSA!E146</f>
        <v>5186.7647900000002</v>
      </c>
      <c r="BL150">
        <f>SSA!F146</f>
        <v>5187.9999900000003</v>
      </c>
    </row>
    <row r="151" spans="1:64" x14ac:dyDescent="0.55000000000000004">
      <c r="A151">
        <f>Validation!A147</f>
        <v>1772072100</v>
      </c>
      <c r="B151" t="str">
        <f>Price!B147</f>
        <v>XAUUSD</v>
      </c>
      <c r="C151" t="str">
        <f>Price!C147</f>
        <v>M5</v>
      </c>
      <c r="D151">
        <f>Price!D147</f>
        <v>5188.25</v>
      </c>
      <c r="E151">
        <f>Price!E147</f>
        <v>5183.13</v>
      </c>
      <c r="F151">
        <f>Price!F147</f>
        <v>5190.04</v>
      </c>
      <c r="G151">
        <f>Price!G147</f>
        <v>5181.8</v>
      </c>
      <c r="H151">
        <f>Price!H147</f>
        <v>395</v>
      </c>
      <c r="I151">
        <f>Diagonals!E147</f>
        <v>0</v>
      </c>
      <c r="J151">
        <f>Diagonals!F147</f>
        <v>0</v>
      </c>
      <c r="K151">
        <f>Diagonals!G147</f>
        <v>0</v>
      </c>
      <c r="L151">
        <f>Diagonals!H147</f>
        <v>5193.5600000000004</v>
      </c>
      <c r="M151">
        <f>Diagonals!I147</f>
        <v>0</v>
      </c>
      <c r="N151">
        <f>Diagonals!J147</f>
        <v>0</v>
      </c>
      <c r="O151">
        <f>Diagonals!K147</f>
        <v>0</v>
      </c>
      <c r="P151">
        <f>Diagonals!L147</f>
        <v>0</v>
      </c>
      <c r="Q151">
        <f>Trendlines!E147</f>
        <v>5198.57</v>
      </c>
      <c r="R151">
        <f>Trendlines!F147</f>
        <v>5198.1000000000004</v>
      </c>
      <c r="S151">
        <f>Trendlines!G147</f>
        <v>0</v>
      </c>
      <c r="T151">
        <f>Trendlines!H147</f>
        <v>5157.75</v>
      </c>
      <c r="U151">
        <f>Trendlines!I147</f>
        <v>0</v>
      </c>
      <c r="V151">
        <f>Trendlines!J147</f>
        <v>5156.76</v>
      </c>
      <c r="W151">
        <f>Trendlines!K147</f>
        <v>0</v>
      </c>
      <c r="X151">
        <f>Trendlines!L147</f>
        <v>0</v>
      </c>
      <c r="Y151">
        <f>Tema_Hrma_Smma!E147</f>
        <v>5186.82</v>
      </c>
      <c r="Z151">
        <f>Tema_Hrma_Smma!F147</f>
        <v>5189.96</v>
      </c>
      <c r="AA151">
        <f>Tema_Hrma_Smma!G147</f>
        <v>5183.84</v>
      </c>
      <c r="AB151">
        <f>ZScore!H147</f>
        <v>1</v>
      </c>
      <c r="AC151">
        <f>ZScore!I147</f>
        <v>0.54266000000000003</v>
      </c>
      <c r="AD151">
        <f>ZScore!J147</f>
        <v>0</v>
      </c>
      <c r="AE151">
        <f>HA!E147</f>
        <v>5187.6899999999996</v>
      </c>
      <c r="AF151">
        <f>HA!F147</f>
        <v>5190.04</v>
      </c>
      <c r="AG151">
        <f>HA!G147</f>
        <v>5181.8</v>
      </c>
      <c r="AH151">
        <f>HA!H147</f>
        <v>5185.8100000000004</v>
      </c>
      <c r="AI151">
        <f>HA!I147</f>
        <v>-1</v>
      </c>
      <c r="AJ151">
        <f>HA!J147</f>
        <v>1.88</v>
      </c>
      <c r="AK151">
        <f>HA!K147</f>
        <v>-0.38740999999999998</v>
      </c>
      <c r="AL151">
        <f>HA!L147</f>
        <v>-3</v>
      </c>
      <c r="AM151">
        <f>KC!E147</f>
        <v>5214.9598800000003</v>
      </c>
      <c r="AN151">
        <f>KC!F147</f>
        <v>5208.4432100000004</v>
      </c>
      <c r="AO151">
        <f>KC!G147</f>
        <v>5201.9265400000004</v>
      </c>
      <c r="AP151">
        <f>KC!H147</f>
        <v>5195.4098800000002</v>
      </c>
      <c r="AQ151">
        <f>KC!I147</f>
        <v>5188.8932100000002</v>
      </c>
      <c r="AR151">
        <f>KC!J147</f>
        <v>5181.2690700000003</v>
      </c>
      <c r="AS151">
        <f>KC!K147</f>
        <v>5174.7524000000003</v>
      </c>
      <c r="AT151">
        <f>KC!L147</f>
        <v>5168.2357400000001</v>
      </c>
      <c r="AU151">
        <f>KC!M147</f>
        <v>5161.7190700000001</v>
      </c>
      <c r="AV151">
        <f>KC!N147</f>
        <v>5155.2024000000001</v>
      </c>
      <c r="AW151">
        <f>SR_Levels!E147</f>
        <v>5178.6000000000004</v>
      </c>
      <c r="AX151">
        <f>SR_Levels!F147</f>
        <v>5161.8900000000003</v>
      </c>
      <c r="AY151">
        <f>SR_Levels!G147</f>
        <v>5135.8500000000004</v>
      </c>
      <c r="AZ151">
        <f>SR_Levels!H147</f>
        <v>0</v>
      </c>
      <c r="BA151">
        <f>SR_Levels!I147</f>
        <v>5193.3500000000004</v>
      </c>
      <c r="BB151">
        <f>SR_Levels!J147</f>
        <v>5205.3100000000004</v>
      </c>
      <c r="BC151">
        <f>SR_Levels!K147</f>
        <v>0</v>
      </c>
      <c r="BD151">
        <f>SR_Levels!L147</f>
        <v>0</v>
      </c>
      <c r="BE151">
        <f>ZigZag!E147</f>
        <v>0</v>
      </c>
      <c r="BF151">
        <f>ZigZag!F147</f>
        <v>0</v>
      </c>
      <c r="BG151">
        <f>ZigZag!G147</f>
        <v>5184.8900000000003</v>
      </c>
      <c r="BH151">
        <f>Dual_Tema!E147</f>
        <v>5190.67</v>
      </c>
      <c r="BI151">
        <f>Dual_Tema!F147</f>
        <v>5183</v>
      </c>
      <c r="BJ151">
        <f>Pinbar!E147</f>
        <v>0</v>
      </c>
      <c r="BK151">
        <f>SSA!E147</f>
        <v>5184.7471800000003</v>
      </c>
      <c r="BL151">
        <f>SSA!F147</f>
        <v>5186.3735900000001</v>
      </c>
    </row>
    <row r="152" spans="1:64" x14ac:dyDescent="0.55000000000000004">
      <c r="A152">
        <f>Validation!A148</f>
        <v>1772072400</v>
      </c>
      <c r="B152" t="str">
        <f>Price!B148</f>
        <v>XAUUSD</v>
      </c>
      <c r="C152" t="str">
        <f>Price!C148</f>
        <v>M5</v>
      </c>
      <c r="D152">
        <f>Price!D148</f>
        <v>5183.4399999999996</v>
      </c>
      <c r="E152">
        <f>Price!E148</f>
        <v>5188.24</v>
      </c>
      <c r="F152">
        <f>Price!F148</f>
        <v>5189.3500000000004</v>
      </c>
      <c r="G152">
        <f>Price!G148</f>
        <v>5181.3500000000004</v>
      </c>
      <c r="H152">
        <f>Price!H148</f>
        <v>354</v>
      </c>
      <c r="I152">
        <f>Diagonals!E148</f>
        <v>0</v>
      </c>
      <c r="J152">
        <f>Diagonals!F148</f>
        <v>0</v>
      </c>
      <c r="K152">
        <f>Diagonals!G148</f>
        <v>0</v>
      </c>
      <c r="L152">
        <f>Diagonals!H148</f>
        <v>5193.2299999999996</v>
      </c>
      <c r="M152">
        <f>Diagonals!I148</f>
        <v>0</v>
      </c>
      <c r="N152">
        <f>Diagonals!J148</f>
        <v>0</v>
      </c>
      <c r="O152">
        <f>Diagonals!K148</f>
        <v>0</v>
      </c>
      <c r="P152">
        <f>Diagonals!L148</f>
        <v>0</v>
      </c>
      <c r="Q152">
        <f>Trendlines!E148</f>
        <v>5198.58</v>
      </c>
      <c r="R152">
        <f>Trendlines!F148</f>
        <v>5198.07</v>
      </c>
      <c r="S152">
        <f>Trendlines!G148</f>
        <v>0</v>
      </c>
      <c r="T152">
        <f>Trendlines!H148</f>
        <v>5157.83</v>
      </c>
      <c r="U152">
        <f>Trendlines!I148</f>
        <v>0</v>
      </c>
      <c r="V152">
        <f>Trendlines!J148</f>
        <v>5156.79</v>
      </c>
      <c r="W152">
        <f>Trendlines!K148</f>
        <v>0</v>
      </c>
      <c r="X152">
        <f>Trendlines!L148</f>
        <v>0</v>
      </c>
      <c r="Y152">
        <f>Tema_Hrma_Smma!E148</f>
        <v>5185.46</v>
      </c>
      <c r="Z152">
        <f>Tema_Hrma_Smma!F148</f>
        <v>5189.24</v>
      </c>
      <c r="AA152">
        <f>Tema_Hrma_Smma!G148</f>
        <v>5183.8900000000003</v>
      </c>
      <c r="AB152">
        <f>ZScore!H148</f>
        <v>-1</v>
      </c>
      <c r="AC152">
        <f>ZScore!I148</f>
        <v>0.44567000000000001</v>
      </c>
      <c r="AD152">
        <f>ZScore!J148</f>
        <v>3</v>
      </c>
      <c r="AE152">
        <f>HA!E148</f>
        <v>5186.75</v>
      </c>
      <c r="AF152">
        <f>HA!F148</f>
        <v>5189.3500000000004</v>
      </c>
      <c r="AG152">
        <f>HA!G148</f>
        <v>5181.3500000000004</v>
      </c>
      <c r="AH152">
        <f>HA!H148</f>
        <v>5185.6000000000004</v>
      </c>
      <c r="AI152">
        <f>HA!I148</f>
        <v>-1</v>
      </c>
      <c r="AJ152">
        <f>HA!J148</f>
        <v>1.1499999999999999</v>
      </c>
      <c r="AK152">
        <f>HA!K148</f>
        <v>-0.65841000000000005</v>
      </c>
      <c r="AL152">
        <f>HA!L148</f>
        <v>-4</v>
      </c>
      <c r="AM152">
        <f>KC!E148</f>
        <v>5215.3658599999999</v>
      </c>
      <c r="AN152">
        <f>KC!F148</f>
        <v>5208.8243199999997</v>
      </c>
      <c r="AO152">
        <f>KC!G148</f>
        <v>5202.2827699999998</v>
      </c>
      <c r="AP152">
        <f>KC!H148</f>
        <v>5195.7412299999996</v>
      </c>
      <c r="AQ152">
        <f>KC!I148</f>
        <v>5189.1996900000004</v>
      </c>
      <c r="AR152">
        <f>KC!J148</f>
        <v>5181.5861599999998</v>
      </c>
      <c r="AS152">
        <f>KC!K148</f>
        <v>5175.0446099999999</v>
      </c>
      <c r="AT152">
        <f>KC!L148</f>
        <v>5168.5030699999998</v>
      </c>
      <c r="AU152">
        <f>KC!M148</f>
        <v>5161.9615299999996</v>
      </c>
      <c r="AV152">
        <f>KC!N148</f>
        <v>5155.4199799999997</v>
      </c>
      <c r="AW152">
        <f>SR_Levels!E148</f>
        <v>5178.6000000000004</v>
      </c>
      <c r="AX152">
        <f>SR_Levels!F148</f>
        <v>5161.8900000000003</v>
      </c>
      <c r="AY152">
        <f>SR_Levels!G148</f>
        <v>5135.8500000000004</v>
      </c>
      <c r="AZ152">
        <f>SR_Levels!H148</f>
        <v>0</v>
      </c>
      <c r="BA152">
        <f>SR_Levels!I148</f>
        <v>5193.3500000000004</v>
      </c>
      <c r="BB152">
        <f>SR_Levels!J148</f>
        <v>5205.3100000000004</v>
      </c>
      <c r="BC152">
        <f>SR_Levels!K148</f>
        <v>0</v>
      </c>
      <c r="BD152">
        <f>SR_Levels!L148</f>
        <v>0</v>
      </c>
      <c r="BE152">
        <f>ZigZag!E148</f>
        <v>0</v>
      </c>
      <c r="BF152">
        <f>ZigZag!F148</f>
        <v>0</v>
      </c>
      <c r="BG152">
        <f>ZigZag!G148</f>
        <v>5184.88</v>
      </c>
      <c r="BH152">
        <f>Dual_Tema!E148</f>
        <v>5189.72</v>
      </c>
      <c r="BI152">
        <f>Dual_Tema!F148</f>
        <v>5181.8</v>
      </c>
      <c r="BJ152">
        <f>Pinbar!E148</f>
        <v>0</v>
      </c>
      <c r="BK152">
        <f>SSA!E148</f>
        <v>5182.6210300000002</v>
      </c>
      <c r="BL152">
        <f>SSA!F148</f>
        <v>5184.4973099999997</v>
      </c>
    </row>
    <row r="153" spans="1:64" x14ac:dyDescent="0.55000000000000004">
      <c r="A153">
        <f>Validation!A149</f>
        <v>1772072700</v>
      </c>
      <c r="B153" t="str">
        <f>Price!B149</f>
        <v>XAUUSD</v>
      </c>
      <c r="C153" t="str">
        <f>Price!C149</f>
        <v>M5</v>
      </c>
      <c r="D153">
        <f>Price!D149</f>
        <v>5180.79</v>
      </c>
      <c r="E153">
        <f>Price!E149</f>
        <v>5183.53</v>
      </c>
      <c r="F153">
        <f>Price!F149</f>
        <v>5184.7</v>
      </c>
      <c r="G153">
        <f>Price!G149</f>
        <v>5180.67</v>
      </c>
      <c r="H153">
        <f>Price!H149</f>
        <v>405</v>
      </c>
      <c r="I153">
        <f>Diagonals!E149</f>
        <v>0</v>
      </c>
      <c r="J153">
        <f>Diagonals!F149</f>
        <v>0</v>
      </c>
      <c r="K153">
        <f>Diagonals!G149</f>
        <v>0</v>
      </c>
      <c r="L153">
        <f>Diagonals!H149</f>
        <v>5192.8999999999996</v>
      </c>
      <c r="M153">
        <f>Diagonals!I149</f>
        <v>0</v>
      </c>
      <c r="N153">
        <f>Diagonals!J149</f>
        <v>0</v>
      </c>
      <c r="O153">
        <f>Diagonals!K149</f>
        <v>0</v>
      </c>
      <c r="P153">
        <f>Diagonals!L149</f>
        <v>0</v>
      </c>
      <c r="Q153">
        <f>Trendlines!E149</f>
        <v>5198.58</v>
      </c>
      <c r="R153">
        <f>Trendlines!F149</f>
        <v>5198.05</v>
      </c>
      <c r="S153">
        <f>Trendlines!G149</f>
        <v>0</v>
      </c>
      <c r="T153">
        <f>Trendlines!H149</f>
        <v>5157.8999999999996</v>
      </c>
      <c r="U153">
        <f>Trendlines!I149</f>
        <v>0</v>
      </c>
      <c r="V153">
        <f>Trendlines!J149</f>
        <v>5156.83</v>
      </c>
      <c r="W153">
        <f>Trendlines!K149</f>
        <v>0</v>
      </c>
      <c r="X153">
        <f>Trendlines!L149</f>
        <v>0</v>
      </c>
      <c r="Y153">
        <f>Tema_Hrma_Smma!E149</f>
        <v>5183.34</v>
      </c>
      <c r="Z153">
        <f>Tema_Hrma_Smma!F149</f>
        <v>5188.1899999999996</v>
      </c>
      <c r="AA153">
        <f>Tema_Hrma_Smma!G149</f>
        <v>5183.87</v>
      </c>
      <c r="AB153">
        <f>ZScore!H149</f>
        <v>-1</v>
      </c>
      <c r="AC153">
        <f>ZScore!I149</f>
        <v>0.19317999999999999</v>
      </c>
      <c r="AD153">
        <f>ZScore!J149</f>
        <v>3</v>
      </c>
      <c r="AE153">
        <f>HA!E149</f>
        <v>5186.17</v>
      </c>
      <c r="AF153">
        <f>HA!F149</f>
        <v>5186.17</v>
      </c>
      <c r="AG153">
        <f>HA!G149</f>
        <v>5180.67</v>
      </c>
      <c r="AH153">
        <f>HA!H149</f>
        <v>5182.42</v>
      </c>
      <c r="AI153">
        <f>HA!I149</f>
        <v>-1</v>
      </c>
      <c r="AJ153">
        <f>HA!J149</f>
        <v>3.75</v>
      </c>
      <c r="AK153">
        <f>HA!K149</f>
        <v>0.33148</v>
      </c>
      <c r="AL153">
        <f>HA!L149</f>
        <v>-5</v>
      </c>
      <c r="AM153">
        <f>KC!E149</f>
        <v>5215.3586800000003</v>
      </c>
      <c r="AN153">
        <f>KC!F149</f>
        <v>5208.8481199999997</v>
      </c>
      <c r="AO153">
        <f>KC!G149</f>
        <v>5202.3375699999997</v>
      </c>
      <c r="AP153">
        <f>KC!H149</f>
        <v>5195.82701</v>
      </c>
      <c r="AQ153">
        <f>KC!I149</f>
        <v>5189.31646</v>
      </c>
      <c r="AR153">
        <f>KC!J149</f>
        <v>5181.8017300000001</v>
      </c>
      <c r="AS153">
        <f>KC!K149</f>
        <v>5175.2911800000002</v>
      </c>
      <c r="AT153">
        <f>KC!L149</f>
        <v>5168.7806200000005</v>
      </c>
      <c r="AU153">
        <f>KC!M149</f>
        <v>5162.2700699999996</v>
      </c>
      <c r="AV153">
        <f>KC!N149</f>
        <v>5155.7595099999999</v>
      </c>
      <c r="AW153">
        <f>SR_Levels!E149</f>
        <v>5178.6000000000004</v>
      </c>
      <c r="AX153">
        <f>SR_Levels!F149</f>
        <v>5161.8900000000003</v>
      </c>
      <c r="AY153">
        <f>SR_Levels!G149</f>
        <v>5135.8500000000004</v>
      </c>
      <c r="AZ153">
        <f>SR_Levels!H149</f>
        <v>0</v>
      </c>
      <c r="BA153">
        <f>SR_Levels!I149</f>
        <v>5193.3500000000004</v>
      </c>
      <c r="BB153">
        <f>SR_Levels!J149</f>
        <v>5205.3100000000004</v>
      </c>
      <c r="BC153">
        <f>SR_Levels!K149</f>
        <v>0</v>
      </c>
      <c r="BD153">
        <f>SR_Levels!L149</f>
        <v>0</v>
      </c>
      <c r="BE153">
        <f>ZigZag!E149</f>
        <v>0</v>
      </c>
      <c r="BF153">
        <f>ZigZag!F149</f>
        <v>0</v>
      </c>
      <c r="BG153">
        <f>ZigZag!G149</f>
        <v>5184.67</v>
      </c>
      <c r="BH153">
        <f>Dual_Tema!E149</f>
        <v>5186.88</v>
      </c>
      <c r="BI153">
        <f>Dual_Tema!F149</f>
        <v>5180.76</v>
      </c>
      <c r="BJ153">
        <f>Pinbar!E149</f>
        <v>0</v>
      </c>
      <c r="BK153">
        <f>SSA!E149</f>
        <v>5180.77934</v>
      </c>
      <c r="BL153">
        <f>SSA!F149</f>
        <v>5182.63832</v>
      </c>
    </row>
    <row r="154" spans="1:64" x14ac:dyDescent="0.55000000000000004">
      <c r="A154">
        <f>Validation!A150</f>
        <v>1772073000</v>
      </c>
      <c r="B154" t="str">
        <f>Price!B150</f>
        <v>XAUUSD</v>
      </c>
      <c r="C154" t="str">
        <f>Price!C150</f>
        <v>M5</v>
      </c>
      <c r="D154">
        <f>Price!D150</f>
        <v>5178.87</v>
      </c>
      <c r="E154">
        <f>Price!E150</f>
        <v>5180.79</v>
      </c>
      <c r="F154">
        <f>Price!F150</f>
        <v>5183.7299999999996</v>
      </c>
      <c r="G154">
        <f>Price!G150</f>
        <v>5178.12</v>
      </c>
      <c r="H154">
        <f>Price!H150</f>
        <v>628</v>
      </c>
      <c r="I154">
        <f>Diagonals!E150</f>
        <v>0</v>
      </c>
      <c r="J154">
        <f>Diagonals!F150</f>
        <v>0</v>
      </c>
      <c r="K154">
        <f>Diagonals!G150</f>
        <v>0</v>
      </c>
      <c r="L154">
        <f>Diagonals!H150</f>
        <v>5192.57</v>
      </c>
      <c r="M154">
        <f>Diagonals!I150</f>
        <v>0</v>
      </c>
      <c r="N154">
        <f>Diagonals!J150</f>
        <v>0</v>
      </c>
      <c r="O154">
        <f>Diagonals!K150</f>
        <v>0</v>
      </c>
      <c r="P154">
        <f>Diagonals!L150</f>
        <v>0</v>
      </c>
      <c r="Q154">
        <f>Trendlines!E150</f>
        <v>5198.59</v>
      </c>
      <c r="R154">
        <f>Trendlines!F150</f>
        <v>5198.0200000000004</v>
      </c>
      <c r="S154">
        <f>Trendlines!G150</f>
        <v>0</v>
      </c>
      <c r="T154">
        <f>Trendlines!H150</f>
        <v>5157.9799999999996</v>
      </c>
      <c r="U154">
        <f>Trendlines!I150</f>
        <v>0</v>
      </c>
      <c r="V154">
        <f>Trendlines!J150</f>
        <v>5156.87</v>
      </c>
      <c r="W154">
        <f>Trendlines!K150</f>
        <v>0</v>
      </c>
      <c r="X154">
        <f>Trendlines!L150</f>
        <v>0</v>
      </c>
      <c r="Y154">
        <f>Tema_Hrma_Smma!E150</f>
        <v>5181.17</v>
      </c>
      <c r="Z154">
        <f>Tema_Hrma_Smma!F150</f>
        <v>5186.8500000000004</v>
      </c>
      <c r="AA154">
        <f>Tema_Hrma_Smma!G150</f>
        <v>5183.8</v>
      </c>
      <c r="AB154">
        <f>ZScore!H150</f>
        <v>-1</v>
      </c>
      <c r="AC154">
        <f>ZScore!I150</f>
        <v>0.44741999999999998</v>
      </c>
      <c r="AD154">
        <f>ZScore!J150</f>
        <v>3</v>
      </c>
      <c r="AE154">
        <f>HA!E150</f>
        <v>5184.3</v>
      </c>
      <c r="AF154">
        <f>HA!F150</f>
        <v>5184.3</v>
      </c>
      <c r="AG154">
        <f>HA!G150</f>
        <v>5178.12</v>
      </c>
      <c r="AH154">
        <f>HA!H150</f>
        <v>5180.38</v>
      </c>
      <c r="AI154">
        <f>HA!I150</f>
        <v>-1</v>
      </c>
      <c r="AJ154">
        <f>HA!J150</f>
        <v>3.92</v>
      </c>
      <c r="AK154">
        <f>HA!K150</f>
        <v>0.39805000000000001</v>
      </c>
      <c r="AL154">
        <f>HA!L150</f>
        <v>-6</v>
      </c>
      <c r="AM154">
        <f>KC!E150</f>
        <v>5215.33878</v>
      </c>
      <c r="AN154">
        <f>KC!F150</f>
        <v>5208.8224200000004</v>
      </c>
      <c r="AO154">
        <f>KC!G150</f>
        <v>5202.3060699999996</v>
      </c>
      <c r="AP154">
        <f>KC!H150</f>
        <v>5195.78971</v>
      </c>
      <c r="AQ154">
        <f>KC!I150</f>
        <v>5189.2733500000004</v>
      </c>
      <c r="AR154">
        <f>KC!J150</f>
        <v>5181.87662</v>
      </c>
      <c r="AS154">
        <f>KC!K150</f>
        <v>5175.3602600000004</v>
      </c>
      <c r="AT154">
        <f>KC!L150</f>
        <v>5168.8438999999998</v>
      </c>
      <c r="AU154">
        <f>KC!M150</f>
        <v>5162.3275400000002</v>
      </c>
      <c r="AV154">
        <f>KC!N150</f>
        <v>5155.8111799999997</v>
      </c>
      <c r="AW154">
        <f>SR_Levels!E150</f>
        <v>5178.6000000000004</v>
      </c>
      <c r="AX154">
        <f>SR_Levels!F150</f>
        <v>5161.8900000000003</v>
      </c>
      <c r="AY154">
        <f>SR_Levels!G150</f>
        <v>5135.8500000000004</v>
      </c>
      <c r="AZ154">
        <f>SR_Levels!H150</f>
        <v>0</v>
      </c>
      <c r="BA154">
        <f>SR_Levels!I150</f>
        <v>5193.3500000000004</v>
      </c>
      <c r="BB154">
        <f>SR_Levels!J150</f>
        <v>5205.3100000000004</v>
      </c>
      <c r="BC154">
        <f>SR_Levels!K150</f>
        <v>0</v>
      </c>
      <c r="BD154">
        <f>SR_Levels!L150</f>
        <v>0</v>
      </c>
      <c r="BE154">
        <f>ZigZag!E150</f>
        <v>0</v>
      </c>
      <c r="BF154">
        <f>ZigZag!F150</f>
        <v>0</v>
      </c>
      <c r="BG154">
        <f>ZigZag!G150</f>
        <v>5184.3599999999997</v>
      </c>
      <c r="BH154">
        <f>Dual_Tema!E150</f>
        <v>5184.67</v>
      </c>
      <c r="BI154">
        <f>Dual_Tema!F150</f>
        <v>5178.92</v>
      </c>
      <c r="BJ154">
        <f>Pinbar!E150</f>
        <v>0</v>
      </c>
      <c r="BK154">
        <f>SSA!E150</f>
        <v>5179.5485900000003</v>
      </c>
      <c r="BL154">
        <f>SSA!F150</f>
        <v>5181.0934600000001</v>
      </c>
    </row>
    <row r="155" spans="1:64" x14ac:dyDescent="0.55000000000000004">
      <c r="A155">
        <f>Validation!A151</f>
        <v>1772073300</v>
      </c>
      <c r="B155" t="str">
        <f>Price!B151</f>
        <v>XAUUSD</v>
      </c>
      <c r="C155" t="str">
        <f>Price!C151</f>
        <v>M5</v>
      </c>
      <c r="D155">
        <f>Price!D151</f>
        <v>5180.5200000000004</v>
      </c>
      <c r="E155">
        <f>Price!E151</f>
        <v>5178.72</v>
      </c>
      <c r="F155">
        <f>Price!F151</f>
        <v>5184.17</v>
      </c>
      <c r="G155">
        <f>Price!G151</f>
        <v>5174.7299999999996</v>
      </c>
      <c r="H155">
        <f>Price!H151</f>
        <v>623</v>
      </c>
      <c r="I155">
        <f>Diagonals!E151</f>
        <v>0</v>
      </c>
      <c r="J155">
        <f>Diagonals!F151</f>
        <v>0</v>
      </c>
      <c r="K155">
        <f>Diagonals!G151</f>
        <v>0</v>
      </c>
      <c r="L155">
        <f>Diagonals!H151</f>
        <v>5192.24</v>
      </c>
      <c r="M155">
        <f>Diagonals!I151</f>
        <v>0</v>
      </c>
      <c r="N155">
        <f>Diagonals!J151</f>
        <v>0</v>
      </c>
      <c r="O155">
        <f>Diagonals!K151</f>
        <v>0</v>
      </c>
      <c r="P155">
        <f>Diagonals!L151</f>
        <v>0</v>
      </c>
      <c r="Q155">
        <f>Trendlines!E151</f>
        <v>5198.6000000000004</v>
      </c>
      <c r="R155">
        <f>Trendlines!F151</f>
        <v>5198</v>
      </c>
      <c r="S155">
        <f>Trendlines!G151</f>
        <v>0</v>
      </c>
      <c r="T155">
        <f>Trendlines!H151</f>
        <v>5158.05</v>
      </c>
      <c r="U155">
        <f>Trendlines!I151</f>
        <v>0</v>
      </c>
      <c r="V155">
        <f>Trendlines!J151</f>
        <v>5156.91</v>
      </c>
      <c r="W155">
        <f>Trendlines!K151</f>
        <v>0</v>
      </c>
      <c r="X155">
        <f>Trendlines!L151</f>
        <v>0</v>
      </c>
      <c r="Y155">
        <f>Tema_Hrma_Smma!E151</f>
        <v>5179.7</v>
      </c>
      <c r="Z155">
        <f>Tema_Hrma_Smma!F151</f>
        <v>5185.46</v>
      </c>
      <c r="AA155">
        <f>Tema_Hrma_Smma!G151</f>
        <v>5183.6899999999996</v>
      </c>
      <c r="AB155">
        <f>ZScore!H151</f>
        <v>1</v>
      </c>
      <c r="AC155">
        <f>ZScore!I151</f>
        <v>0.48360999999999998</v>
      </c>
      <c r="AD155">
        <f>ZScore!J151</f>
        <v>0</v>
      </c>
      <c r="AE155">
        <f>HA!E151</f>
        <v>5182.34</v>
      </c>
      <c r="AF155">
        <f>HA!F151</f>
        <v>5184.17</v>
      </c>
      <c r="AG155">
        <f>HA!G151</f>
        <v>5174.7299999999996</v>
      </c>
      <c r="AH155">
        <f>HA!H151</f>
        <v>5179.53</v>
      </c>
      <c r="AI155">
        <f>HA!I151</f>
        <v>-1</v>
      </c>
      <c r="AJ155">
        <f>HA!J151</f>
        <v>2.8</v>
      </c>
      <c r="AK155">
        <f>HA!K151</f>
        <v>-2.862E-2</v>
      </c>
      <c r="AL155">
        <f>HA!L151</f>
        <v>-7</v>
      </c>
      <c r="AM155">
        <f>KC!E151</f>
        <v>5215.3802800000003</v>
      </c>
      <c r="AN155">
        <f>KC!F151</f>
        <v>5208.8178099999996</v>
      </c>
      <c r="AO155">
        <f>KC!G151</f>
        <v>5202.2553399999997</v>
      </c>
      <c r="AP155">
        <f>KC!H151</f>
        <v>5195.6928699999999</v>
      </c>
      <c r="AQ155">
        <f>KC!I151</f>
        <v>5189.1304</v>
      </c>
      <c r="AR155">
        <f>KC!J151</f>
        <v>5181.7649099999999</v>
      </c>
      <c r="AS155">
        <f>KC!K151</f>
        <v>5175.20244</v>
      </c>
      <c r="AT155">
        <f>KC!L151</f>
        <v>5168.6399700000002</v>
      </c>
      <c r="AU155">
        <f>KC!M151</f>
        <v>5162.0775000000003</v>
      </c>
      <c r="AV155">
        <f>KC!N151</f>
        <v>5155.5150299999996</v>
      </c>
      <c r="AW155">
        <f>SR_Levels!E151</f>
        <v>5178.6000000000004</v>
      </c>
      <c r="AX155">
        <f>SR_Levels!F151</f>
        <v>5161.8900000000003</v>
      </c>
      <c r="AY155">
        <f>SR_Levels!G151</f>
        <v>5135.8500000000004</v>
      </c>
      <c r="AZ155">
        <f>SR_Levels!H151</f>
        <v>0</v>
      </c>
      <c r="BA155">
        <f>SR_Levels!I151</f>
        <v>5193.3500000000004</v>
      </c>
      <c r="BB155">
        <f>SR_Levels!J151</f>
        <v>5205.3100000000004</v>
      </c>
      <c r="BC155">
        <f>SR_Levels!K151</f>
        <v>0</v>
      </c>
      <c r="BD155">
        <f>SR_Levels!L151</f>
        <v>0</v>
      </c>
      <c r="BE155">
        <f>ZigZag!E151</f>
        <v>0</v>
      </c>
      <c r="BF155">
        <f>ZigZag!F151</f>
        <v>0</v>
      </c>
      <c r="BG155">
        <f>ZigZag!G151</f>
        <v>5184.03</v>
      </c>
      <c r="BH155">
        <f>Dual_Tema!E151</f>
        <v>5183.59</v>
      </c>
      <c r="BI155">
        <f>Dual_Tema!F151</f>
        <v>5176.18</v>
      </c>
      <c r="BJ155">
        <f>Pinbar!E151</f>
        <v>0</v>
      </c>
      <c r="BK155">
        <f>SSA!E151</f>
        <v>5179.1472400000002</v>
      </c>
      <c r="BL155">
        <f>SSA!F151</f>
        <v>5180.1203500000001</v>
      </c>
    </row>
    <row r="156" spans="1:64" x14ac:dyDescent="0.55000000000000004">
      <c r="A156">
        <f>Validation!A152</f>
        <v>1772073600</v>
      </c>
      <c r="B156" t="str">
        <f>Price!B152</f>
        <v>XAUUSD</v>
      </c>
      <c r="C156" t="str">
        <f>Price!C152</f>
        <v>M5</v>
      </c>
      <c r="D156">
        <f>Price!D152</f>
        <v>5176.09</v>
      </c>
      <c r="E156">
        <f>Price!E152</f>
        <v>5180.25</v>
      </c>
      <c r="F156">
        <f>Price!F152</f>
        <v>5180.3900000000003</v>
      </c>
      <c r="G156">
        <f>Price!G152</f>
        <v>5174.34</v>
      </c>
      <c r="H156">
        <f>Price!H152</f>
        <v>708</v>
      </c>
      <c r="I156">
        <f>Diagonals!E152</f>
        <v>5174.34</v>
      </c>
      <c r="J156">
        <f>Diagonals!F152</f>
        <v>0</v>
      </c>
      <c r="K156">
        <f>Diagonals!G152</f>
        <v>0</v>
      </c>
      <c r="L156">
        <f>Diagonals!H152</f>
        <v>5191.91</v>
      </c>
      <c r="M156">
        <f>Diagonals!I152</f>
        <v>0</v>
      </c>
      <c r="N156">
        <f>Diagonals!J152</f>
        <v>0</v>
      </c>
      <c r="O156">
        <f>Diagonals!K152</f>
        <v>0</v>
      </c>
      <c r="P156">
        <f>Diagonals!L152</f>
        <v>5174.34</v>
      </c>
      <c r="Q156">
        <f>Trendlines!E152</f>
        <v>5198.6000000000004</v>
      </c>
      <c r="R156">
        <f>Trendlines!F152</f>
        <v>5197.97</v>
      </c>
      <c r="S156">
        <f>Trendlines!G152</f>
        <v>0</v>
      </c>
      <c r="T156">
        <f>Trendlines!H152</f>
        <v>5158.13</v>
      </c>
      <c r="U156">
        <f>Trendlines!I152</f>
        <v>5174.34</v>
      </c>
      <c r="V156">
        <f>Trendlines!J152</f>
        <v>5156.95</v>
      </c>
      <c r="W156">
        <f>Trendlines!K152</f>
        <v>0</v>
      </c>
      <c r="X156">
        <f>Trendlines!L152</f>
        <v>5174.34</v>
      </c>
      <c r="Y156">
        <f>Tema_Hrma_Smma!E152</f>
        <v>5177.49</v>
      </c>
      <c r="Z156">
        <f>Tema_Hrma_Smma!F152</f>
        <v>5183.83</v>
      </c>
      <c r="AA156">
        <f>Tema_Hrma_Smma!G152</f>
        <v>5183.55</v>
      </c>
      <c r="AB156">
        <f>ZScore!H152</f>
        <v>-1</v>
      </c>
      <c r="AC156">
        <f>ZScore!I152</f>
        <v>0.24668999999999999</v>
      </c>
      <c r="AD156">
        <f>ZScore!J152</f>
        <v>3</v>
      </c>
      <c r="AE156">
        <f>HA!E152</f>
        <v>5180.9399999999996</v>
      </c>
      <c r="AF156">
        <f>HA!F152</f>
        <v>5180.9399999999996</v>
      </c>
      <c r="AG156">
        <f>HA!G152</f>
        <v>5174.34</v>
      </c>
      <c r="AH156">
        <f>HA!H152</f>
        <v>5177.7700000000004</v>
      </c>
      <c r="AI156">
        <f>HA!I152</f>
        <v>-1</v>
      </c>
      <c r="AJ156">
        <f>HA!J152</f>
        <v>3.17</v>
      </c>
      <c r="AK156">
        <f>HA!K152</f>
        <v>0.10877000000000001</v>
      </c>
      <c r="AL156">
        <f>HA!L152</f>
        <v>-8</v>
      </c>
      <c r="AM156">
        <f>KC!E152</f>
        <v>5215.1697999999997</v>
      </c>
      <c r="AN156">
        <f>KC!F152</f>
        <v>5208.5833199999997</v>
      </c>
      <c r="AO156">
        <f>KC!G152</f>
        <v>5201.9968399999998</v>
      </c>
      <c r="AP156">
        <f>KC!H152</f>
        <v>5195.4103599999999</v>
      </c>
      <c r="AQ156">
        <f>KC!I152</f>
        <v>5188.8238799999999</v>
      </c>
      <c r="AR156">
        <f>KC!J152</f>
        <v>5181.51494</v>
      </c>
      <c r="AS156">
        <f>KC!K152</f>
        <v>5174.9284600000001</v>
      </c>
      <c r="AT156">
        <f>KC!L152</f>
        <v>5168.3419800000001</v>
      </c>
      <c r="AU156">
        <f>KC!M152</f>
        <v>5161.7555000000002</v>
      </c>
      <c r="AV156">
        <f>KC!N152</f>
        <v>5155.1690200000003</v>
      </c>
      <c r="AW156">
        <f>SR_Levels!E152</f>
        <v>5161.8900000000003</v>
      </c>
      <c r="AX156">
        <f>SR_Levels!F152</f>
        <v>5135.8500000000004</v>
      </c>
      <c r="AY156">
        <f>SR_Levels!G152</f>
        <v>0</v>
      </c>
      <c r="AZ156">
        <f>SR_Levels!H152</f>
        <v>0</v>
      </c>
      <c r="BA156">
        <f>SR_Levels!I152</f>
        <v>5178.6000000000004</v>
      </c>
      <c r="BB156">
        <f>SR_Levels!J152</f>
        <v>5193.3500000000004</v>
      </c>
      <c r="BC156">
        <f>SR_Levels!K152</f>
        <v>5205.3100000000004</v>
      </c>
      <c r="BD156">
        <f>SR_Levels!L152</f>
        <v>0</v>
      </c>
      <c r="BE156">
        <f>ZigZag!E152</f>
        <v>0</v>
      </c>
      <c r="BF156">
        <f>ZigZag!F152</f>
        <v>5174.34</v>
      </c>
      <c r="BG156">
        <f>ZigZag!G152</f>
        <v>5183.53</v>
      </c>
      <c r="BH156">
        <f>Dual_Tema!E152</f>
        <v>5181.1899999999996</v>
      </c>
      <c r="BI156">
        <f>Dual_Tema!F152</f>
        <v>5174.37</v>
      </c>
      <c r="BJ156">
        <f>Pinbar!E152</f>
        <v>0</v>
      </c>
      <c r="BK156">
        <f>SSA!E152</f>
        <v>5179.5730199999998</v>
      </c>
      <c r="BL156">
        <f>SSA!F152</f>
        <v>5179.8466900000003</v>
      </c>
    </row>
    <row r="157" spans="1:64" x14ac:dyDescent="0.55000000000000004">
      <c r="A157">
        <f>Validation!A153</f>
        <v>1772073900</v>
      </c>
      <c r="B157" t="str">
        <f>Price!B153</f>
        <v>XAUUSD</v>
      </c>
      <c r="C157" t="str">
        <f>Price!C153</f>
        <v>M5</v>
      </c>
      <c r="D157">
        <f>Price!D153</f>
        <v>5180.78</v>
      </c>
      <c r="E157">
        <f>Price!E153</f>
        <v>5176.09</v>
      </c>
      <c r="F157">
        <f>Price!F153</f>
        <v>5183.21</v>
      </c>
      <c r="G157">
        <f>Price!G153</f>
        <v>5176.09</v>
      </c>
      <c r="H157">
        <f>Price!H153</f>
        <v>599</v>
      </c>
      <c r="I157">
        <f>Diagonals!E153</f>
        <v>5174.5200000000004</v>
      </c>
      <c r="J157">
        <f>Diagonals!F153</f>
        <v>0</v>
      </c>
      <c r="K157">
        <f>Diagonals!G153</f>
        <v>0</v>
      </c>
      <c r="L157">
        <f>Diagonals!H153</f>
        <v>5191.58</v>
      </c>
      <c r="M157">
        <f>Diagonals!I153</f>
        <v>0</v>
      </c>
      <c r="N157">
        <f>Diagonals!J153</f>
        <v>0</v>
      </c>
      <c r="O157">
        <f>Diagonals!K153</f>
        <v>0</v>
      </c>
      <c r="P157">
        <f>Diagonals!L153</f>
        <v>0</v>
      </c>
      <c r="Q157">
        <f>Trendlines!E153</f>
        <v>5198.6099999999997</v>
      </c>
      <c r="R157">
        <f>Trendlines!F153</f>
        <v>5197.9399999999996</v>
      </c>
      <c r="S157">
        <f>Trendlines!G153</f>
        <v>0</v>
      </c>
      <c r="T157">
        <f>Trendlines!H153</f>
        <v>5158.21</v>
      </c>
      <c r="U157">
        <f>Trendlines!I153</f>
        <v>5174.3599999999997</v>
      </c>
      <c r="V157">
        <f>Trendlines!J153</f>
        <v>5156.99</v>
      </c>
      <c r="W157">
        <f>Trendlines!K153</f>
        <v>0</v>
      </c>
      <c r="X157">
        <f>Trendlines!L153</f>
        <v>0</v>
      </c>
      <c r="Y157">
        <f>Tema_Hrma_Smma!E153</f>
        <v>5177.74</v>
      </c>
      <c r="Z157">
        <f>Tema_Hrma_Smma!F153</f>
        <v>5182.6000000000004</v>
      </c>
      <c r="AA157">
        <f>Tema_Hrma_Smma!G153</f>
        <v>5183.3999999999996</v>
      </c>
      <c r="AB157">
        <f>ZScore!H153</f>
        <v>1</v>
      </c>
      <c r="AC157">
        <f>ZScore!I153</f>
        <v>0.41017999999999999</v>
      </c>
      <c r="AD157">
        <f>ZScore!J153</f>
        <v>0</v>
      </c>
      <c r="AE157">
        <f>HA!E153</f>
        <v>5179.3500000000004</v>
      </c>
      <c r="AF157">
        <f>HA!F153</f>
        <v>5183.21</v>
      </c>
      <c r="AG157">
        <f>HA!G153</f>
        <v>5176.09</v>
      </c>
      <c r="AH157">
        <f>HA!H153</f>
        <v>5179.04</v>
      </c>
      <c r="AI157">
        <f>HA!I153</f>
        <v>-1</v>
      </c>
      <c r="AJ157">
        <f>HA!J153</f>
        <v>0.31</v>
      </c>
      <c r="AK157">
        <f>HA!K153</f>
        <v>-0.98209999999999997</v>
      </c>
      <c r="AL157">
        <f>HA!L153</f>
        <v>-9</v>
      </c>
      <c r="AM157">
        <f>KC!E153</f>
        <v>5214.9057700000003</v>
      </c>
      <c r="AN157">
        <f>KC!F153</f>
        <v>5208.2996000000003</v>
      </c>
      <c r="AO157">
        <f>KC!G153</f>
        <v>5201.6934300000003</v>
      </c>
      <c r="AP157">
        <f>KC!H153</f>
        <v>5195.0872499999996</v>
      </c>
      <c r="AQ157">
        <f>KC!I153</f>
        <v>5188.4810799999996</v>
      </c>
      <c r="AR157">
        <f>KC!J153</f>
        <v>5181.2178800000002</v>
      </c>
      <c r="AS157">
        <f>KC!K153</f>
        <v>5174.6117000000004</v>
      </c>
      <c r="AT157">
        <f>KC!L153</f>
        <v>5168.0055300000004</v>
      </c>
      <c r="AU157">
        <f>KC!M153</f>
        <v>5161.3993600000003</v>
      </c>
      <c r="AV157">
        <f>KC!N153</f>
        <v>5154.7931900000003</v>
      </c>
      <c r="AW157">
        <f>SR_Levels!E153</f>
        <v>5178.6000000000004</v>
      </c>
      <c r="AX157">
        <f>SR_Levels!F153</f>
        <v>5161.8900000000003</v>
      </c>
      <c r="AY157">
        <f>SR_Levels!G153</f>
        <v>5135.8500000000004</v>
      </c>
      <c r="AZ157">
        <f>SR_Levels!H153</f>
        <v>0</v>
      </c>
      <c r="BA157">
        <f>SR_Levels!I153</f>
        <v>5193.3500000000004</v>
      </c>
      <c r="BB157">
        <f>SR_Levels!J153</f>
        <v>5205.3100000000004</v>
      </c>
      <c r="BC157">
        <f>SR_Levels!K153</f>
        <v>0</v>
      </c>
      <c r="BD157">
        <f>SR_Levels!L153</f>
        <v>0</v>
      </c>
      <c r="BE157">
        <f>ZigZag!E153</f>
        <v>0</v>
      </c>
      <c r="BF157">
        <f>ZigZag!F153</f>
        <v>0</v>
      </c>
      <c r="BG157">
        <f>ZigZag!G153</f>
        <v>5183.28</v>
      </c>
      <c r="BH157">
        <f>Dual_Tema!E153</f>
        <v>5181.1899999999996</v>
      </c>
      <c r="BI157">
        <f>Dual_Tema!F153</f>
        <v>5174.22</v>
      </c>
      <c r="BJ157">
        <f>Pinbar!E153</f>
        <v>0</v>
      </c>
      <c r="BK157">
        <f>SSA!E153</f>
        <v>5180.8447800000004</v>
      </c>
      <c r="BL157">
        <f>SSA!F153</f>
        <v>5180.34573</v>
      </c>
    </row>
    <row r="158" spans="1:64" x14ac:dyDescent="0.55000000000000004">
      <c r="A158">
        <f>Validation!A154</f>
        <v>1772074200</v>
      </c>
      <c r="B158" t="str">
        <f>Price!B154</f>
        <v>XAUUSD</v>
      </c>
      <c r="C158" t="str">
        <f>Price!C154</f>
        <v>M5</v>
      </c>
      <c r="D158">
        <f>Price!D154</f>
        <v>5184.6899999999996</v>
      </c>
      <c r="E158">
        <f>Price!E154</f>
        <v>5180.78</v>
      </c>
      <c r="F158">
        <f>Price!F154</f>
        <v>5184.7700000000004</v>
      </c>
      <c r="G158">
        <f>Price!G154</f>
        <v>5180.7299999999996</v>
      </c>
      <c r="H158">
        <f>Price!H154</f>
        <v>504</v>
      </c>
      <c r="I158">
        <f>Diagonals!E154</f>
        <v>5174.6899999999996</v>
      </c>
      <c r="J158">
        <f>Diagonals!F154</f>
        <v>0</v>
      </c>
      <c r="K158">
        <f>Diagonals!G154</f>
        <v>0</v>
      </c>
      <c r="L158">
        <f>Diagonals!H154</f>
        <v>5191.26</v>
      </c>
      <c r="M158">
        <f>Diagonals!I154</f>
        <v>0</v>
      </c>
      <c r="N158">
        <f>Diagonals!J154</f>
        <v>0</v>
      </c>
      <c r="O158">
        <f>Diagonals!K154</f>
        <v>0</v>
      </c>
      <c r="P158">
        <f>Diagonals!L154</f>
        <v>0</v>
      </c>
      <c r="Q158">
        <f>Trendlines!E154</f>
        <v>5198.6099999999997</v>
      </c>
      <c r="R158">
        <f>Trendlines!F154</f>
        <v>5197.92</v>
      </c>
      <c r="S158">
        <f>Trendlines!G154</f>
        <v>0</v>
      </c>
      <c r="T158">
        <f>Trendlines!H154</f>
        <v>5158.28</v>
      </c>
      <c r="U158">
        <f>Trendlines!I154</f>
        <v>5174.38</v>
      </c>
      <c r="V158">
        <f>Trendlines!J154</f>
        <v>5157.03</v>
      </c>
      <c r="W158">
        <f>Trendlines!K154</f>
        <v>0</v>
      </c>
      <c r="X158">
        <f>Trendlines!L154</f>
        <v>0</v>
      </c>
      <c r="Y158">
        <f>Tema_Hrma_Smma!E154</f>
        <v>5179.7</v>
      </c>
      <c r="Z158">
        <f>Tema_Hrma_Smma!F154</f>
        <v>5182.05</v>
      </c>
      <c r="AA158">
        <f>Tema_Hrma_Smma!G154</f>
        <v>5183.3599999999997</v>
      </c>
      <c r="AB158">
        <f>ZScore!H154</f>
        <v>1</v>
      </c>
      <c r="AC158">
        <f>ZScore!I154</f>
        <v>0.17108000000000001</v>
      </c>
      <c r="AD158">
        <f>ZScore!J154</f>
        <v>0</v>
      </c>
      <c r="AE158">
        <f>HA!E154</f>
        <v>5179.2</v>
      </c>
      <c r="AF158">
        <f>HA!F154</f>
        <v>5184.7700000000004</v>
      </c>
      <c r="AG158">
        <f>HA!G154</f>
        <v>5179.2</v>
      </c>
      <c r="AH158">
        <f>HA!H154</f>
        <v>5182.74</v>
      </c>
      <c r="AI158">
        <f>HA!I154</f>
        <v>1</v>
      </c>
      <c r="AJ158">
        <f>HA!J154</f>
        <v>3.55</v>
      </c>
      <c r="AK158">
        <f>HA!K154</f>
        <v>0.24820999999999999</v>
      </c>
      <c r="AL158">
        <f>HA!L154</f>
        <v>1</v>
      </c>
      <c r="AM158">
        <f>KC!E154</f>
        <v>5214.59375</v>
      </c>
      <c r="AN158">
        <f>KC!F154</f>
        <v>5207.9851699999999</v>
      </c>
      <c r="AO158">
        <f>KC!G154</f>
        <v>5201.3765899999999</v>
      </c>
      <c r="AP158">
        <f>KC!H154</f>
        <v>5194.7680099999998</v>
      </c>
      <c r="AQ158">
        <f>KC!I154</f>
        <v>5188.1594299999997</v>
      </c>
      <c r="AR158">
        <f>KC!J154</f>
        <v>5181.0120200000001</v>
      </c>
      <c r="AS158">
        <f>KC!K154</f>
        <v>5174.40344</v>
      </c>
      <c r="AT158">
        <f>KC!L154</f>
        <v>5167.79486</v>
      </c>
      <c r="AU158">
        <f>KC!M154</f>
        <v>5161.1862799999999</v>
      </c>
      <c r="AV158">
        <f>KC!N154</f>
        <v>5154.5776999999998</v>
      </c>
      <c r="AW158">
        <f>SR_Levels!E154</f>
        <v>5178.6000000000004</v>
      </c>
      <c r="AX158">
        <f>SR_Levels!F154</f>
        <v>5161.8900000000003</v>
      </c>
      <c r="AY158">
        <f>SR_Levels!G154</f>
        <v>5135.8500000000004</v>
      </c>
      <c r="AZ158">
        <f>SR_Levels!H154</f>
        <v>0</v>
      </c>
      <c r="BA158">
        <f>SR_Levels!I154</f>
        <v>5193.3500000000004</v>
      </c>
      <c r="BB158">
        <f>SR_Levels!J154</f>
        <v>5205.3100000000004</v>
      </c>
      <c r="BC158">
        <f>SR_Levels!K154</f>
        <v>0</v>
      </c>
      <c r="BD158">
        <f>SR_Levels!L154</f>
        <v>0</v>
      </c>
      <c r="BE158">
        <f>ZigZag!E154</f>
        <v>0</v>
      </c>
      <c r="BF158">
        <f>ZigZag!F154</f>
        <v>0</v>
      </c>
      <c r="BG158">
        <f>ZigZag!G154</f>
        <v>5183.28</v>
      </c>
      <c r="BH158">
        <f>Dual_Tema!E154</f>
        <v>5182.1099999999997</v>
      </c>
      <c r="BI158">
        <f>Dual_Tema!F154</f>
        <v>5176.55</v>
      </c>
      <c r="BJ158">
        <f>Pinbar!E154</f>
        <v>0</v>
      </c>
      <c r="BK158">
        <f>SSA!E154</f>
        <v>5182.6275500000002</v>
      </c>
      <c r="BL158">
        <f>SSA!F154</f>
        <v>5181.4866400000001</v>
      </c>
    </row>
    <row r="159" spans="1:64" x14ac:dyDescent="0.55000000000000004">
      <c r="A159">
        <f>Validation!A155</f>
        <v>1772074500</v>
      </c>
      <c r="B159" t="str">
        <f>Price!B155</f>
        <v>XAUUSD</v>
      </c>
      <c r="C159" t="str">
        <f>Price!C155</f>
        <v>M5</v>
      </c>
      <c r="D159">
        <f>Price!D155</f>
        <v>5184.34</v>
      </c>
      <c r="E159">
        <f>Price!E155</f>
        <v>5184.74</v>
      </c>
      <c r="F159">
        <f>Price!F155</f>
        <v>5186.34</v>
      </c>
      <c r="G159">
        <f>Price!G155</f>
        <v>5183.78</v>
      </c>
      <c r="H159">
        <f>Price!H155</f>
        <v>490</v>
      </c>
      <c r="I159">
        <f>Diagonals!E155</f>
        <v>5174.87</v>
      </c>
      <c r="J159">
        <f>Diagonals!F155</f>
        <v>0</v>
      </c>
      <c r="K159">
        <f>Diagonals!G155</f>
        <v>0</v>
      </c>
      <c r="L159">
        <f>Diagonals!H155</f>
        <v>5190.93</v>
      </c>
      <c r="M159">
        <f>Diagonals!I155</f>
        <v>0</v>
      </c>
      <c r="N159">
        <f>Diagonals!J155</f>
        <v>0</v>
      </c>
      <c r="O159">
        <f>Diagonals!K155</f>
        <v>0</v>
      </c>
      <c r="P159">
        <f>Diagonals!L155</f>
        <v>0</v>
      </c>
      <c r="Q159">
        <f>Trendlines!E155</f>
        <v>5198.62</v>
      </c>
      <c r="R159">
        <f>Trendlines!F155</f>
        <v>5197.8900000000003</v>
      </c>
      <c r="S159">
        <f>Trendlines!G155</f>
        <v>0</v>
      </c>
      <c r="T159">
        <f>Trendlines!H155</f>
        <v>5158.3599999999997</v>
      </c>
      <c r="U159">
        <f>Trendlines!I155</f>
        <v>5174.41</v>
      </c>
      <c r="V159">
        <f>Trendlines!J155</f>
        <v>5157.07</v>
      </c>
      <c r="W159">
        <f>Trendlines!K155</f>
        <v>0</v>
      </c>
      <c r="X159">
        <f>Trendlines!L155</f>
        <v>0</v>
      </c>
      <c r="Y159">
        <f>Tema_Hrma_Smma!E155</f>
        <v>5181.76</v>
      </c>
      <c r="Z159">
        <f>Tema_Hrma_Smma!F155</f>
        <v>5182.03</v>
      </c>
      <c r="AA159">
        <f>Tema_Hrma_Smma!G155</f>
        <v>5183.38</v>
      </c>
      <c r="AB159">
        <f>ZScore!H155</f>
        <v>-1</v>
      </c>
      <c r="AC159">
        <f>ZScore!I155</f>
        <v>0.91639999999999999</v>
      </c>
      <c r="AD159">
        <f>ZScore!J155</f>
        <v>3</v>
      </c>
      <c r="AE159">
        <f>HA!E155</f>
        <v>5180.97</v>
      </c>
      <c r="AF159">
        <f>HA!F155</f>
        <v>5186.34</v>
      </c>
      <c r="AG159">
        <f>HA!G155</f>
        <v>5180.97</v>
      </c>
      <c r="AH159">
        <f>HA!H155</f>
        <v>5184.8</v>
      </c>
      <c r="AI159">
        <f>HA!I155</f>
        <v>1</v>
      </c>
      <c r="AJ159">
        <f>HA!J155</f>
        <v>3.83</v>
      </c>
      <c r="AK159">
        <f>HA!K155</f>
        <v>0.35598999999999997</v>
      </c>
      <c r="AL159">
        <f>HA!L155</f>
        <v>2</v>
      </c>
      <c r="AM159">
        <f>KC!E155</f>
        <v>5214.2946700000002</v>
      </c>
      <c r="AN159">
        <f>KC!F155</f>
        <v>5207.6957199999997</v>
      </c>
      <c r="AO159">
        <f>KC!G155</f>
        <v>5201.0967700000001</v>
      </c>
      <c r="AP159">
        <f>KC!H155</f>
        <v>5194.4978199999996</v>
      </c>
      <c r="AQ159">
        <f>KC!I155</f>
        <v>5187.8988600000002</v>
      </c>
      <c r="AR159">
        <f>KC!J155</f>
        <v>5180.9514600000002</v>
      </c>
      <c r="AS159">
        <f>KC!K155</f>
        <v>5174.3525099999997</v>
      </c>
      <c r="AT159">
        <f>KC!L155</f>
        <v>5167.7535600000001</v>
      </c>
      <c r="AU159">
        <f>KC!M155</f>
        <v>5161.1546099999996</v>
      </c>
      <c r="AV159">
        <f>KC!N155</f>
        <v>5154.55566</v>
      </c>
      <c r="AW159">
        <f>SR_Levels!E155</f>
        <v>5178.6000000000004</v>
      </c>
      <c r="AX159">
        <f>SR_Levels!F155</f>
        <v>5161.8900000000003</v>
      </c>
      <c r="AY159">
        <f>SR_Levels!G155</f>
        <v>5135.8500000000004</v>
      </c>
      <c r="AZ159">
        <f>SR_Levels!H155</f>
        <v>0</v>
      </c>
      <c r="BA159">
        <f>SR_Levels!I155</f>
        <v>5193.3500000000004</v>
      </c>
      <c r="BB159">
        <f>SR_Levels!J155</f>
        <v>5205.3100000000004</v>
      </c>
      <c r="BC159">
        <f>SR_Levels!K155</f>
        <v>0</v>
      </c>
      <c r="BD159">
        <f>SR_Levels!L155</f>
        <v>0</v>
      </c>
      <c r="BE159">
        <f>ZigZag!E155</f>
        <v>0</v>
      </c>
      <c r="BF159">
        <f>ZigZag!F155</f>
        <v>0</v>
      </c>
      <c r="BG159">
        <f>ZigZag!G155</f>
        <v>5183.3900000000003</v>
      </c>
      <c r="BH159">
        <f>Dual_Tema!E155</f>
        <v>5183.59</v>
      </c>
      <c r="BI159">
        <f>Dual_Tema!F155</f>
        <v>5179.6499999999996</v>
      </c>
      <c r="BJ159">
        <f>Pinbar!E155</f>
        <v>0</v>
      </c>
      <c r="BK159">
        <f>SSA!E155</f>
        <v>5184.5319300000001</v>
      </c>
      <c r="BL159">
        <f>SSA!F155</f>
        <v>5183.0092800000002</v>
      </c>
    </row>
    <row r="160" spans="1:64" x14ac:dyDescent="0.55000000000000004">
      <c r="A160">
        <f>Validation!A156</f>
        <v>1772074800</v>
      </c>
      <c r="B160" t="str">
        <f>Price!B156</f>
        <v>XAUUSD</v>
      </c>
      <c r="C160" t="str">
        <f>Price!C156</f>
        <v>M5</v>
      </c>
      <c r="D160">
        <f>Price!D156</f>
        <v>5187.4399999999996</v>
      </c>
      <c r="E160">
        <f>Price!E156</f>
        <v>5184.41</v>
      </c>
      <c r="F160">
        <f>Price!F156</f>
        <v>5187.6099999999997</v>
      </c>
      <c r="G160">
        <f>Price!G156</f>
        <v>5182.95</v>
      </c>
      <c r="H160">
        <f>Price!H156</f>
        <v>524</v>
      </c>
      <c r="I160">
        <f>Diagonals!E156</f>
        <v>5175.05</v>
      </c>
      <c r="J160">
        <f>Diagonals!F156</f>
        <v>0</v>
      </c>
      <c r="K160">
        <f>Diagonals!G156</f>
        <v>0</v>
      </c>
      <c r="L160">
        <f>Diagonals!H156</f>
        <v>5190.6000000000004</v>
      </c>
      <c r="M160">
        <f>Diagonals!I156</f>
        <v>0</v>
      </c>
      <c r="N160">
        <f>Diagonals!J156</f>
        <v>0</v>
      </c>
      <c r="O160">
        <f>Diagonals!K156</f>
        <v>0</v>
      </c>
      <c r="P160">
        <f>Diagonals!L156</f>
        <v>0</v>
      </c>
      <c r="Q160">
        <f>Trendlines!E156</f>
        <v>5198.62</v>
      </c>
      <c r="R160">
        <f>Trendlines!F156</f>
        <v>5197.87</v>
      </c>
      <c r="S160">
        <f>Trendlines!G156</f>
        <v>0</v>
      </c>
      <c r="T160">
        <f>Trendlines!H156</f>
        <v>5158.43</v>
      </c>
      <c r="U160">
        <f>Trendlines!I156</f>
        <v>5174.43</v>
      </c>
      <c r="V160">
        <f>Trendlines!J156</f>
        <v>5157.1000000000004</v>
      </c>
      <c r="W160">
        <f>Trendlines!K156</f>
        <v>0</v>
      </c>
      <c r="X160">
        <f>Trendlines!L156</f>
        <v>0</v>
      </c>
      <c r="Y160">
        <f>Tema_Hrma_Smma!E156</f>
        <v>5183.72</v>
      </c>
      <c r="Z160">
        <f>Tema_Hrma_Smma!F156</f>
        <v>5182.42</v>
      </c>
      <c r="AA160">
        <f>Tema_Hrma_Smma!G156</f>
        <v>5183.4399999999996</v>
      </c>
      <c r="AB160">
        <f>ZScore!H156</f>
        <v>1</v>
      </c>
      <c r="AC160">
        <f>ZScore!I156</f>
        <v>9.9290000000000003E-2</v>
      </c>
      <c r="AD160">
        <f>ZScore!J156</f>
        <v>0</v>
      </c>
      <c r="AE160">
        <f>HA!E156</f>
        <v>5182.88</v>
      </c>
      <c r="AF160">
        <f>HA!F156</f>
        <v>5187.6099999999997</v>
      </c>
      <c r="AG160">
        <f>HA!G156</f>
        <v>5182.88</v>
      </c>
      <c r="AH160">
        <f>HA!H156</f>
        <v>5185.6000000000004</v>
      </c>
      <c r="AI160">
        <f>HA!I156</f>
        <v>1</v>
      </c>
      <c r="AJ160">
        <f>HA!J156</f>
        <v>2.72</v>
      </c>
      <c r="AK160">
        <f>HA!K156</f>
        <v>-7.1139999999999995E-2</v>
      </c>
      <c r="AL160">
        <f>HA!L156</f>
        <v>3</v>
      </c>
      <c r="AM160">
        <f>KC!E156</f>
        <v>5214.0924400000004</v>
      </c>
      <c r="AN160">
        <f>KC!F156</f>
        <v>5207.49892</v>
      </c>
      <c r="AO160">
        <f>KC!G156</f>
        <v>5200.9054100000003</v>
      </c>
      <c r="AP160">
        <f>KC!H156</f>
        <v>5194.3118899999999</v>
      </c>
      <c r="AQ160">
        <f>KC!I156</f>
        <v>5187.7183699999996</v>
      </c>
      <c r="AR160">
        <f>KC!J156</f>
        <v>5180.97199</v>
      </c>
      <c r="AS160">
        <f>KC!K156</f>
        <v>5174.3784699999997</v>
      </c>
      <c r="AT160">
        <f>KC!L156</f>
        <v>5167.78496</v>
      </c>
      <c r="AU160">
        <f>KC!M156</f>
        <v>5161.1914399999996</v>
      </c>
      <c r="AV160">
        <f>KC!N156</f>
        <v>5154.5979200000002</v>
      </c>
      <c r="AW160">
        <f>SR_Levels!E156</f>
        <v>5178.6000000000004</v>
      </c>
      <c r="AX160">
        <f>SR_Levels!F156</f>
        <v>5161.8900000000003</v>
      </c>
      <c r="AY160">
        <f>SR_Levels!G156</f>
        <v>5135.8500000000004</v>
      </c>
      <c r="AZ160">
        <f>SR_Levels!H156</f>
        <v>0</v>
      </c>
      <c r="BA160">
        <f>SR_Levels!I156</f>
        <v>5193.3500000000004</v>
      </c>
      <c r="BB160">
        <f>SR_Levels!J156</f>
        <v>5205.3100000000004</v>
      </c>
      <c r="BC160">
        <f>SR_Levels!K156</f>
        <v>0</v>
      </c>
      <c r="BD160">
        <f>SR_Levels!L156</f>
        <v>0</v>
      </c>
      <c r="BE160">
        <f>ZigZag!E156</f>
        <v>0</v>
      </c>
      <c r="BF160">
        <f>ZigZag!F156</f>
        <v>0</v>
      </c>
      <c r="BG160">
        <f>ZigZag!G156</f>
        <v>5183.58</v>
      </c>
      <c r="BH160">
        <f>Dual_Tema!E156</f>
        <v>5185.25</v>
      </c>
      <c r="BI160">
        <f>Dual_Tema!F156</f>
        <v>5181.2700000000004</v>
      </c>
      <c r="BJ160">
        <f>Pinbar!E156</f>
        <v>0</v>
      </c>
      <c r="BK160">
        <f>SSA!E156</f>
        <v>5186.3059199999998</v>
      </c>
      <c r="BL160">
        <f>SSA!F156</f>
        <v>5184.6575999999995</v>
      </c>
    </row>
    <row r="161" spans="1:64" x14ac:dyDescent="0.55000000000000004">
      <c r="A161">
        <f>Validation!A157</f>
        <v>1772075100</v>
      </c>
      <c r="B161" t="str">
        <f>Price!B157</f>
        <v>XAUUSD</v>
      </c>
      <c r="C161" t="str">
        <f>Price!C157</f>
        <v>M5</v>
      </c>
      <c r="D161">
        <f>Price!D157</f>
        <v>5185.97</v>
      </c>
      <c r="E161">
        <f>Price!E157</f>
        <v>5187.4399999999996</v>
      </c>
      <c r="F161">
        <f>Price!F157</f>
        <v>5187.53</v>
      </c>
      <c r="G161">
        <f>Price!G157</f>
        <v>5184.33</v>
      </c>
      <c r="H161">
        <f>Price!H157</f>
        <v>484</v>
      </c>
      <c r="I161">
        <f>Diagonals!E157</f>
        <v>5175.2299999999996</v>
      </c>
      <c r="J161">
        <f>Diagonals!F157</f>
        <v>0</v>
      </c>
      <c r="K161">
        <f>Diagonals!G157</f>
        <v>0</v>
      </c>
      <c r="L161">
        <f>Diagonals!H157</f>
        <v>5190.2700000000004</v>
      </c>
      <c r="M161">
        <f>Diagonals!I157</f>
        <v>0</v>
      </c>
      <c r="N161">
        <f>Diagonals!J157</f>
        <v>0</v>
      </c>
      <c r="O161">
        <f>Diagonals!K157</f>
        <v>0</v>
      </c>
      <c r="P161">
        <f>Diagonals!L157</f>
        <v>0</v>
      </c>
      <c r="Q161">
        <f>Trendlines!E157</f>
        <v>5198.63</v>
      </c>
      <c r="R161">
        <f>Trendlines!F157</f>
        <v>5197.84</v>
      </c>
      <c r="S161">
        <f>Trendlines!G157</f>
        <v>0</v>
      </c>
      <c r="T161">
        <f>Trendlines!H157</f>
        <v>5158.51</v>
      </c>
      <c r="U161">
        <f>Trendlines!I157</f>
        <v>5174.45</v>
      </c>
      <c r="V161">
        <f>Trendlines!J157</f>
        <v>5157.1400000000003</v>
      </c>
      <c r="W161">
        <f>Trendlines!K157</f>
        <v>0</v>
      </c>
      <c r="X161">
        <f>Trendlines!L157</f>
        <v>0</v>
      </c>
      <c r="Y161">
        <f>Tema_Hrma_Smma!E157</f>
        <v>5184.95</v>
      </c>
      <c r="Z161">
        <f>Tema_Hrma_Smma!F157</f>
        <v>5182.95</v>
      </c>
      <c r="AA161">
        <f>Tema_Hrma_Smma!G157</f>
        <v>5183.51</v>
      </c>
      <c r="AB161">
        <f>ZScore!H157</f>
        <v>-1</v>
      </c>
      <c r="AC161">
        <f>ZScore!I157</f>
        <v>0.58187999999999995</v>
      </c>
      <c r="AD161">
        <f>ZScore!J157</f>
        <v>3</v>
      </c>
      <c r="AE161">
        <f>HA!E157</f>
        <v>5184.24</v>
      </c>
      <c r="AF161">
        <f>HA!F157</f>
        <v>5187.53</v>
      </c>
      <c r="AG161">
        <f>HA!G157</f>
        <v>5184.24</v>
      </c>
      <c r="AH161">
        <f>HA!H157</f>
        <v>5186.32</v>
      </c>
      <c r="AI161">
        <f>HA!I157</f>
        <v>1</v>
      </c>
      <c r="AJ161">
        <f>HA!J157</f>
        <v>2.0699999999999998</v>
      </c>
      <c r="AK161">
        <f>HA!K157</f>
        <v>-0.31491999999999998</v>
      </c>
      <c r="AL161">
        <f>HA!L157</f>
        <v>4</v>
      </c>
      <c r="AM161">
        <f>KC!E157</f>
        <v>5213.8860199999999</v>
      </c>
      <c r="AN161">
        <f>KC!F157</f>
        <v>5207.3132999999998</v>
      </c>
      <c r="AO161">
        <f>KC!G157</f>
        <v>5200.7405799999997</v>
      </c>
      <c r="AP161">
        <f>KC!H157</f>
        <v>5194.1678700000002</v>
      </c>
      <c r="AQ161">
        <f>KC!I157</f>
        <v>5187.5951500000001</v>
      </c>
      <c r="AR161">
        <f>KC!J157</f>
        <v>5181.0835900000002</v>
      </c>
      <c r="AS161">
        <f>KC!K157</f>
        <v>5174.5108700000001</v>
      </c>
      <c r="AT161">
        <f>KC!L157</f>
        <v>5167.93815</v>
      </c>
      <c r="AU161">
        <f>KC!M157</f>
        <v>5161.3654399999996</v>
      </c>
      <c r="AV161">
        <f>KC!N157</f>
        <v>5154.7927200000004</v>
      </c>
      <c r="AW161">
        <f>SR_Levels!E157</f>
        <v>5178.6000000000004</v>
      </c>
      <c r="AX161">
        <f>SR_Levels!F157</f>
        <v>5161.8900000000003</v>
      </c>
      <c r="AY161">
        <f>SR_Levels!G157</f>
        <v>5135.8500000000004</v>
      </c>
      <c r="AZ161">
        <f>SR_Levels!H157</f>
        <v>0</v>
      </c>
      <c r="BA161">
        <f>SR_Levels!I157</f>
        <v>5193.3500000000004</v>
      </c>
      <c r="BB161">
        <f>SR_Levels!J157</f>
        <v>5205.3100000000004</v>
      </c>
      <c r="BC161">
        <f>SR_Levels!K157</f>
        <v>0</v>
      </c>
      <c r="BD161">
        <f>SR_Levels!L157</f>
        <v>0</v>
      </c>
      <c r="BE161">
        <f>ZigZag!E157</f>
        <v>0</v>
      </c>
      <c r="BF161">
        <f>ZigZag!F157</f>
        <v>0</v>
      </c>
      <c r="BG161">
        <f>ZigZag!G157</f>
        <v>5183.75</v>
      </c>
      <c r="BH161">
        <f>Dual_Tema!E157</f>
        <v>5186.3100000000004</v>
      </c>
      <c r="BI161">
        <f>Dual_Tema!F157</f>
        <v>5182.97</v>
      </c>
      <c r="BJ161">
        <f>Pinbar!E157</f>
        <v>0</v>
      </c>
      <c r="BK161">
        <f>SSA!E157</f>
        <v>5187.6740200000004</v>
      </c>
      <c r="BL161">
        <f>SSA!F157</f>
        <v>5186.1658100000004</v>
      </c>
    </row>
    <row r="162" spans="1:64" x14ac:dyDescent="0.55000000000000004">
      <c r="A162">
        <f>Validation!A158</f>
        <v>1772075400</v>
      </c>
      <c r="B162" t="str">
        <f>Price!B158</f>
        <v>XAUUSD</v>
      </c>
      <c r="C162" t="str">
        <f>Price!C158</f>
        <v>M5</v>
      </c>
      <c r="D162">
        <f>Price!D158</f>
        <v>5187.26</v>
      </c>
      <c r="E162">
        <f>Price!E158</f>
        <v>5186.04</v>
      </c>
      <c r="F162">
        <f>Price!F158</f>
        <v>5188.1400000000003</v>
      </c>
      <c r="G162">
        <f>Price!G158</f>
        <v>5184.3599999999997</v>
      </c>
      <c r="H162">
        <f>Price!H158</f>
        <v>429</v>
      </c>
      <c r="I162">
        <f>Diagonals!E158</f>
        <v>5175.3999999999996</v>
      </c>
      <c r="J162">
        <f>Diagonals!F158</f>
        <v>0</v>
      </c>
      <c r="K162">
        <f>Diagonals!G158</f>
        <v>0</v>
      </c>
      <c r="L162">
        <f>Diagonals!H158</f>
        <v>5189.9399999999996</v>
      </c>
      <c r="M162">
        <f>Diagonals!I158</f>
        <v>0</v>
      </c>
      <c r="N162">
        <f>Diagonals!J158</f>
        <v>0</v>
      </c>
      <c r="O162">
        <f>Diagonals!K158</f>
        <v>0</v>
      </c>
      <c r="P162">
        <f>Diagonals!L158</f>
        <v>0</v>
      </c>
      <c r="Q162">
        <f>Trendlines!E158</f>
        <v>5198.6400000000003</v>
      </c>
      <c r="R162">
        <f>Trendlines!F158</f>
        <v>5197.8100000000004</v>
      </c>
      <c r="S162">
        <f>Trendlines!G158</f>
        <v>0</v>
      </c>
      <c r="T162">
        <f>Trendlines!H158</f>
        <v>5158.58</v>
      </c>
      <c r="U162">
        <f>Trendlines!I158</f>
        <v>5174.47</v>
      </c>
      <c r="V162">
        <f>Trendlines!J158</f>
        <v>5157.18</v>
      </c>
      <c r="W162">
        <f>Trendlines!K158</f>
        <v>0</v>
      </c>
      <c r="X162">
        <f>Trendlines!L158</f>
        <v>0</v>
      </c>
      <c r="Y162">
        <f>Tema_Hrma_Smma!E158</f>
        <v>5186.03</v>
      </c>
      <c r="Z162">
        <f>Tema_Hrma_Smma!F158</f>
        <v>5183.58</v>
      </c>
      <c r="AA162">
        <f>Tema_Hrma_Smma!G158</f>
        <v>5183.58</v>
      </c>
      <c r="AB162">
        <f>ZScore!H158</f>
        <v>1</v>
      </c>
      <c r="AC162">
        <f>ZScore!I158</f>
        <v>0.66032000000000002</v>
      </c>
      <c r="AD162">
        <f>ZScore!J158</f>
        <v>0</v>
      </c>
      <c r="AE162">
        <f>HA!E158</f>
        <v>5185.28</v>
      </c>
      <c r="AF162">
        <f>HA!F158</f>
        <v>5188.1400000000003</v>
      </c>
      <c r="AG162">
        <f>HA!G158</f>
        <v>5184.3599999999997</v>
      </c>
      <c r="AH162">
        <f>HA!H158</f>
        <v>5186.45</v>
      </c>
      <c r="AI162">
        <f>HA!I158</f>
        <v>1</v>
      </c>
      <c r="AJ162">
        <f>HA!J158</f>
        <v>1.17</v>
      </c>
      <c r="AK162">
        <f>HA!K158</f>
        <v>-0.65642999999999996</v>
      </c>
      <c r="AL162">
        <f>HA!L158</f>
        <v>5</v>
      </c>
      <c r="AM162">
        <f>KC!E158</f>
        <v>5213.8250900000003</v>
      </c>
      <c r="AN162">
        <f>KC!F158</f>
        <v>5207.2512699999997</v>
      </c>
      <c r="AO162">
        <f>KC!G158</f>
        <v>5200.6774400000004</v>
      </c>
      <c r="AP162">
        <f>KC!H158</f>
        <v>5194.1036100000001</v>
      </c>
      <c r="AQ162">
        <f>KC!I158</f>
        <v>5187.5297799999998</v>
      </c>
      <c r="AR162">
        <f>KC!J158</f>
        <v>5181.2568899999997</v>
      </c>
      <c r="AS162">
        <f>KC!K158</f>
        <v>5174.6830600000003</v>
      </c>
      <c r="AT162">
        <f>KC!L158</f>
        <v>5168.1092399999998</v>
      </c>
      <c r="AU162">
        <f>KC!M158</f>
        <v>5161.5354100000004</v>
      </c>
      <c r="AV162">
        <f>KC!N158</f>
        <v>5154.9615800000001</v>
      </c>
      <c r="AW162">
        <f>SR_Levels!E158</f>
        <v>5178.6000000000004</v>
      </c>
      <c r="AX162">
        <f>SR_Levels!F158</f>
        <v>5161.8900000000003</v>
      </c>
      <c r="AY162">
        <f>SR_Levels!G158</f>
        <v>5135.8500000000004</v>
      </c>
      <c r="AZ162">
        <f>SR_Levels!H158</f>
        <v>0</v>
      </c>
      <c r="BA162">
        <f>SR_Levels!I158</f>
        <v>5193.3500000000004</v>
      </c>
      <c r="BB162">
        <f>SR_Levels!J158</f>
        <v>5205.3100000000004</v>
      </c>
      <c r="BC162">
        <f>SR_Levels!K158</f>
        <v>0</v>
      </c>
      <c r="BD162">
        <f>SR_Levels!L158</f>
        <v>0</v>
      </c>
      <c r="BE162">
        <f>ZigZag!E158</f>
        <v>0</v>
      </c>
      <c r="BF162">
        <f>ZigZag!F158</f>
        <v>0</v>
      </c>
      <c r="BG162">
        <f>ZigZag!G158</f>
        <v>5183.95</v>
      </c>
      <c r="BH162">
        <f>Dual_Tema!E158</f>
        <v>5187.3</v>
      </c>
      <c r="BI162">
        <f>Dual_Tema!F158</f>
        <v>5184.04</v>
      </c>
      <c r="BJ162">
        <f>Pinbar!E158</f>
        <v>0</v>
      </c>
      <c r="BK162">
        <f>SSA!E158</f>
        <v>5188.5767800000003</v>
      </c>
      <c r="BL162">
        <f>SSA!F158</f>
        <v>5187.3712999999998</v>
      </c>
    </row>
    <row r="163" spans="1:64" x14ac:dyDescent="0.55000000000000004">
      <c r="A163">
        <f>Validation!A159</f>
        <v>1772075700</v>
      </c>
      <c r="B163" t="str">
        <f>Price!B159</f>
        <v>XAUUSD</v>
      </c>
      <c r="C163" t="str">
        <f>Price!C159</f>
        <v>M5</v>
      </c>
      <c r="D163">
        <f>Price!D159</f>
        <v>5190.1899999999996</v>
      </c>
      <c r="E163">
        <f>Price!E159</f>
        <v>5187.25</v>
      </c>
      <c r="F163">
        <f>Price!F159</f>
        <v>5193.82</v>
      </c>
      <c r="G163">
        <f>Price!G159</f>
        <v>5185.54</v>
      </c>
      <c r="H163">
        <f>Price!H159</f>
        <v>543</v>
      </c>
      <c r="I163">
        <f>Diagonals!E159</f>
        <v>5175.58</v>
      </c>
      <c r="J163">
        <f>Diagonals!F159</f>
        <v>0</v>
      </c>
      <c r="K163">
        <f>Diagonals!G159</f>
        <v>0</v>
      </c>
      <c r="L163">
        <f>Diagonals!H159</f>
        <v>5189.6099999999997</v>
      </c>
      <c r="M163">
        <f>Diagonals!I159</f>
        <v>0</v>
      </c>
      <c r="N163">
        <f>Diagonals!J159</f>
        <v>0</v>
      </c>
      <c r="O163">
        <f>Diagonals!K159</f>
        <v>0</v>
      </c>
      <c r="P163">
        <f>Diagonals!L159</f>
        <v>0</v>
      </c>
      <c r="Q163">
        <f>Trendlines!E159</f>
        <v>5198.6400000000003</v>
      </c>
      <c r="R163">
        <f>Trendlines!F159</f>
        <v>5197.79</v>
      </c>
      <c r="S163">
        <f>Trendlines!G159</f>
        <v>0</v>
      </c>
      <c r="T163">
        <f>Trendlines!H159</f>
        <v>5158.66</v>
      </c>
      <c r="U163">
        <f>Trendlines!I159</f>
        <v>5174.5</v>
      </c>
      <c r="V163">
        <f>Trendlines!J159</f>
        <v>5157.22</v>
      </c>
      <c r="W163">
        <f>Trendlines!K159</f>
        <v>0</v>
      </c>
      <c r="X163">
        <f>Trendlines!L159</f>
        <v>0</v>
      </c>
      <c r="Y163">
        <f>Tema_Hrma_Smma!E159</f>
        <v>5188.2700000000004</v>
      </c>
      <c r="Z163">
        <f>Tema_Hrma_Smma!F159</f>
        <v>5184.57</v>
      </c>
      <c r="AA163">
        <f>Tema_Hrma_Smma!G159</f>
        <v>5183.71</v>
      </c>
      <c r="AB163">
        <f>ZScore!H159</f>
        <v>1</v>
      </c>
      <c r="AC163">
        <f>ZScore!I159</f>
        <v>0.12406</v>
      </c>
      <c r="AD163">
        <f>ZScore!J159</f>
        <v>0</v>
      </c>
      <c r="AE163">
        <f>HA!E159</f>
        <v>5185.87</v>
      </c>
      <c r="AF163">
        <f>HA!F159</f>
        <v>5193.82</v>
      </c>
      <c r="AG163">
        <f>HA!G159</f>
        <v>5185.54</v>
      </c>
      <c r="AH163">
        <f>HA!H159</f>
        <v>5189.2</v>
      </c>
      <c r="AI163">
        <f>HA!I159</f>
        <v>1</v>
      </c>
      <c r="AJ163">
        <f>HA!J159</f>
        <v>3.33</v>
      </c>
      <c r="AK163">
        <f>HA!K159</f>
        <v>0.17430999999999999</v>
      </c>
      <c r="AL163">
        <f>HA!L159</f>
        <v>6</v>
      </c>
      <c r="AM163">
        <f>KC!E159</f>
        <v>5214.0624500000004</v>
      </c>
      <c r="AN163">
        <f>KC!F159</f>
        <v>5207.4595499999996</v>
      </c>
      <c r="AO163">
        <f>KC!G159</f>
        <v>5200.85664</v>
      </c>
      <c r="AP163">
        <f>KC!H159</f>
        <v>5194.2537400000001</v>
      </c>
      <c r="AQ163">
        <f>KC!I159</f>
        <v>5187.6508400000002</v>
      </c>
      <c r="AR163">
        <f>KC!J159</f>
        <v>5181.4995099999996</v>
      </c>
      <c r="AS163">
        <f>KC!K159</f>
        <v>5174.8966099999998</v>
      </c>
      <c r="AT163">
        <f>KC!L159</f>
        <v>5168.2937099999999</v>
      </c>
      <c r="AU163">
        <f>KC!M159</f>
        <v>5161.6908100000001</v>
      </c>
      <c r="AV163">
        <f>KC!N159</f>
        <v>5155.0879100000002</v>
      </c>
      <c r="AW163">
        <f>SR_Levels!E159</f>
        <v>5178.6000000000004</v>
      </c>
      <c r="AX163">
        <f>SR_Levels!F159</f>
        <v>5161.8900000000003</v>
      </c>
      <c r="AY163">
        <f>SR_Levels!G159</f>
        <v>5135.8500000000004</v>
      </c>
      <c r="AZ163">
        <f>SR_Levels!H159</f>
        <v>0</v>
      </c>
      <c r="BA163">
        <f>SR_Levels!I159</f>
        <v>5193.3500000000004</v>
      </c>
      <c r="BB163">
        <f>SR_Levels!J159</f>
        <v>5205.3100000000004</v>
      </c>
      <c r="BC163">
        <f>SR_Levels!K159</f>
        <v>0</v>
      </c>
      <c r="BD163">
        <f>SR_Levels!L159</f>
        <v>0</v>
      </c>
      <c r="BE163">
        <f>ZigZag!E159</f>
        <v>0</v>
      </c>
      <c r="BF163">
        <f>ZigZag!F159</f>
        <v>0</v>
      </c>
      <c r="BG163">
        <f>ZigZag!G159</f>
        <v>5184.37</v>
      </c>
      <c r="BH163">
        <f>Dual_Tema!E159</f>
        <v>5190.7</v>
      </c>
      <c r="BI163">
        <f>Dual_Tema!F159</f>
        <v>5185.2299999999996</v>
      </c>
      <c r="BJ163">
        <f>Pinbar!E159</f>
        <v>0</v>
      </c>
      <c r="BK163">
        <f>SSA!E159</f>
        <v>5188.9750400000003</v>
      </c>
      <c r="BL163">
        <f>SSA!F159</f>
        <v>5188.17317</v>
      </c>
    </row>
    <row r="164" spans="1:64" x14ac:dyDescent="0.55000000000000004">
      <c r="A164">
        <f>Validation!A160</f>
        <v>1772076000</v>
      </c>
      <c r="B164" t="str">
        <f>Price!B160</f>
        <v>XAUUSD</v>
      </c>
      <c r="C164" t="str">
        <f>Price!C160</f>
        <v>M5</v>
      </c>
      <c r="D164">
        <f>Price!D160</f>
        <v>5191.04</v>
      </c>
      <c r="E164">
        <f>Price!E160</f>
        <v>5190.18</v>
      </c>
      <c r="F164">
        <f>Price!F160</f>
        <v>5191.72</v>
      </c>
      <c r="G164">
        <f>Price!G160</f>
        <v>5187.8900000000003</v>
      </c>
      <c r="H164">
        <f>Price!H160</f>
        <v>470</v>
      </c>
      <c r="I164">
        <f>Diagonals!E160</f>
        <v>5175.76</v>
      </c>
      <c r="J164">
        <f>Diagonals!F160</f>
        <v>0</v>
      </c>
      <c r="K164">
        <f>Diagonals!G160</f>
        <v>0</v>
      </c>
      <c r="L164">
        <f>Diagonals!H160</f>
        <v>5189.28</v>
      </c>
      <c r="M164">
        <f>Diagonals!I160</f>
        <v>0</v>
      </c>
      <c r="N164">
        <f>Diagonals!J160</f>
        <v>0</v>
      </c>
      <c r="O164">
        <f>Diagonals!K160</f>
        <v>0</v>
      </c>
      <c r="P164">
        <f>Diagonals!L160</f>
        <v>0</v>
      </c>
      <c r="Q164">
        <f>Trendlines!E160</f>
        <v>5198.6499999999996</v>
      </c>
      <c r="R164">
        <f>Trendlines!F160</f>
        <v>5197.76</v>
      </c>
      <c r="S164">
        <f>Trendlines!G160</f>
        <v>0</v>
      </c>
      <c r="T164">
        <f>Trendlines!H160</f>
        <v>5158.74</v>
      </c>
      <c r="U164">
        <f>Trendlines!I160</f>
        <v>5174.5200000000004</v>
      </c>
      <c r="V164">
        <f>Trendlines!J160</f>
        <v>5157.26</v>
      </c>
      <c r="W164">
        <f>Trendlines!K160</f>
        <v>0</v>
      </c>
      <c r="X164">
        <f>Trendlines!L160</f>
        <v>0</v>
      </c>
      <c r="Y164">
        <f>Tema_Hrma_Smma!E160</f>
        <v>5189.8</v>
      </c>
      <c r="Z164">
        <f>Tema_Hrma_Smma!F160</f>
        <v>5185.68</v>
      </c>
      <c r="AA164">
        <f>Tema_Hrma_Smma!G160</f>
        <v>5183.8900000000003</v>
      </c>
      <c r="AB164">
        <f>ZScore!H160</f>
        <v>1</v>
      </c>
      <c r="AC164">
        <f>ZScore!I160</f>
        <v>0.76766000000000001</v>
      </c>
      <c r="AD164">
        <f>ZScore!J160</f>
        <v>0</v>
      </c>
      <c r="AE164">
        <f>HA!E160</f>
        <v>5187.53</v>
      </c>
      <c r="AF164">
        <f>HA!F160</f>
        <v>5191.72</v>
      </c>
      <c r="AG164">
        <f>HA!G160</f>
        <v>5187.53</v>
      </c>
      <c r="AH164">
        <f>HA!H160</f>
        <v>5190.21</v>
      </c>
      <c r="AI164">
        <f>HA!I160</f>
        <v>1</v>
      </c>
      <c r="AJ164">
        <f>HA!J160</f>
        <v>2.67</v>
      </c>
      <c r="AK164">
        <f>HA!K160</f>
        <v>-8.0689999999999998E-2</v>
      </c>
      <c r="AL164">
        <f>HA!L160</f>
        <v>7</v>
      </c>
      <c r="AM164">
        <f>KC!E160</f>
        <v>5214.2696800000003</v>
      </c>
      <c r="AN164">
        <f>KC!F160</f>
        <v>5207.6636900000003</v>
      </c>
      <c r="AO164">
        <f>KC!G160</f>
        <v>5201.0577000000003</v>
      </c>
      <c r="AP164">
        <f>KC!H160</f>
        <v>5194.4517100000003</v>
      </c>
      <c r="AQ164">
        <f>KC!I160</f>
        <v>5187.8457200000003</v>
      </c>
      <c r="AR164">
        <f>KC!J160</f>
        <v>5181.8451800000003</v>
      </c>
      <c r="AS164">
        <f>KC!K160</f>
        <v>5175.2391900000002</v>
      </c>
      <c r="AT164">
        <f>KC!L160</f>
        <v>5168.6332000000002</v>
      </c>
      <c r="AU164">
        <f>KC!M160</f>
        <v>5162.0272199999999</v>
      </c>
      <c r="AV164">
        <f>KC!N160</f>
        <v>5155.4212299999999</v>
      </c>
      <c r="AW164">
        <f>SR_Levels!E160</f>
        <v>5178.6000000000004</v>
      </c>
      <c r="AX164">
        <f>SR_Levels!F160</f>
        <v>5161.8900000000003</v>
      </c>
      <c r="AY164">
        <f>SR_Levels!G160</f>
        <v>5135.8500000000004</v>
      </c>
      <c r="AZ164">
        <f>SR_Levels!H160</f>
        <v>0</v>
      </c>
      <c r="BA164">
        <f>SR_Levels!I160</f>
        <v>5193.3500000000004</v>
      </c>
      <c r="BB164">
        <f>SR_Levels!J160</f>
        <v>5205.3100000000004</v>
      </c>
      <c r="BC164">
        <f>SR_Levels!K160</f>
        <v>0</v>
      </c>
      <c r="BD164">
        <f>SR_Levels!L160</f>
        <v>0</v>
      </c>
      <c r="BE164">
        <f>ZigZag!E160</f>
        <v>0</v>
      </c>
      <c r="BF164">
        <f>ZigZag!F160</f>
        <v>0</v>
      </c>
      <c r="BG164">
        <f>ZigZag!G160</f>
        <v>5184.79</v>
      </c>
      <c r="BH164">
        <f>Dual_Tema!E160</f>
        <v>5191.79</v>
      </c>
      <c r="BI164">
        <f>Dual_Tema!F160</f>
        <v>5187.0600000000004</v>
      </c>
      <c r="BJ164">
        <f>Pinbar!E160</f>
        <v>0</v>
      </c>
      <c r="BK164">
        <f>SSA!E160</f>
        <v>5188.90391</v>
      </c>
      <c r="BL164">
        <f>SSA!F160</f>
        <v>5188.5385399999996</v>
      </c>
    </row>
    <row r="165" spans="1:64" x14ac:dyDescent="0.55000000000000004">
      <c r="A165">
        <f>Validation!A161</f>
        <v>1772076300</v>
      </c>
      <c r="B165" t="str">
        <f>Price!B161</f>
        <v>XAUUSD</v>
      </c>
      <c r="C165" t="str">
        <f>Price!C161</f>
        <v>M5</v>
      </c>
      <c r="D165">
        <f>Price!D161</f>
        <v>5188.3500000000004</v>
      </c>
      <c r="E165">
        <f>Price!E161</f>
        <v>5190.9399999999996</v>
      </c>
      <c r="F165">
        <f>Price!F161</f>
        <v>5191.25</v>
      </c>
      <c r="G165">
        <f>Price!G161</f>
        <v>5187.78</v>
      </c>
      <c r="H165">
        <f>Price!H161</f>
        <v>392</v>
      </c>
      <c r="I165">
        <f>Diagonals!E161</f>
        <v>5175.93</v>
      </c>
      <c r="J165">
        <f>Diagonals!F161</f>
        <v>0</v>
      </c>
      <c r="K165">
        <f>Diagonals!G161</f>
        <v>0</v>
      </c>
      <c r="L165">
        <f>Diagonals!H161</f>
        <v>5188.95</v>
      </c>
      <c r="M165">
        <f>Diagonals!I161</f>
        <v>0</v>
      </c>
      <c r="N165">
        <f>Diagonals!J161</f>
        <v>0</v>
      </c>
      <c r="O165">
        <f>Diagonals!K161</f>
        <v>0</v>
      </c>
      <c r="P165">
        <f>Diagonals!L161</f>
        <v>0</v>
      </c>
      <c r="Q165">
        <f>Trendlines!E161</f>
        <v>5198.6499999999996</v>
      </c>
      <c r="R165">
        <f>Trendlines!F161</f>
        <v>5197.74</v>
      </c>
      <c r="S165">
        <f>Trendlines!G161</f>
        <v>0</v>
      </c>
      <c r="T165">
        <f>Trendlines!H161</f>
        <v>5158.8100000000004</v>
      </c>
      <c r="U165">
        <f>Trendlines!I161</f>
        <v>5174.54</v>
      </c>
      <c r="V165">
        <f>Trendlines!J161</f>
        <v>5157.3</v>
      </c>
      <c r="W165">
        <f>Trendlines!K161</f>
        <v>0</v>
      </c>
      <c r="X165">
        <f>Trendlines!L161</f>
        <v>0</v>
      </c>
      <c r="Y165">
        <f>Tema_Hrma_Smma!E161</f>
        <v>5190.1499999999996</v>
      </c>
      <c r="Z165">
        <f>Tema_Hrma_Smma!F161</f>
        <v>5186.62</v>
      </c>
      <c r="AA165">
        <f>Tema_Hrma_Smma!G161</f>
        <v>5184.05</v>
      </c>
      <c r="AB165">
        <f>ZScore!H161</f>
        <v>-1</v>
      </c>
      <c r="AC165">
        <f>ZScore!I161</f>
        <v>0.2321</v>
      </c>
      <c r="AD165">
        <f>ZScore!J161</f>
        <v>3</v>
      </c>
      <c r="AE165">
        <f>HA!E161</f>
        <v>5188.87</v>
      </c>
      <c r="AF165">
        <f>HA!F161</f>
        <v>5191.25</v>
      </c>
      <c r="AG165">
        <f>HA!G161</f>
        <v>5187.78</v>
      </c>
      <c r="AH165">
        <f>HA!H161</f>
        <v>5189.58</v>
      </c>
      <c r="AI165">
        <f>HA!I161</f>
        <v>1</v>
      </c>
      <c r="AJ165">
        <f>HA!J161</f>
        <v>0.71</v>
      </c>
      <c r="AK165">
        <f>HA!K161</f>
        <v>-0.83431999999999995</v>
      </c>
      <c r="AL165">
        <f>HA!L161</f>
        <v>8</v>
      </c>
      <c r="AM165">
        <f>KC!E161</f>
        <v>5214.4776899999997</v>
      </c>
      <c r="AN165">
        <f>KC!F161</f>
        <v>5207.8772600000002</v>
      </c>
      <c r="AO165">
        <f>KC!G161</f>
        <v>5201.2768299999998</v>
      </c>
      <c r="AP165">
        <f>KC!H161</f>
        <v>5194.6764000000003</v>
      </c>
      <c r="AQ165">
        <f>KC!I161</f>
        <v>5188.0759699999999</v>
      </c>
      <c r="AR165">
        <f>KC!J161</f>
        <v>5182.25252</v>
      </c>
      <c r="AS165">
        <f>KC!K161</f>
        <v>5175.6520799999998</v>
      </c>
      <c r="AT165">
        <f>KC!L161</f>
        <v>5169.0516500000003</v>
      </c>
      <c r="AU165">
        <f>KC!M161</f>
        <v>5162.4512199999999</v>
      </c>
      <c r="AV165">
        <f>KC!N161</f>
        <v>5155.8507900000004</v>
      </c>
      <c r="AW165">
        <f>SR_Levels!E161</f>
        <v>5178.6000000000004</v>
      </c>
      <c r="AX165">
        <f>SR_Levels!F161</f>
        <v>5161.8900000000003</v>
      </c>
      <c r="AY165">
        <f>SR_Levels!G161</f>
        <v>5135.8500000000004</v>
      </c>
      <c r="AZ165">
        <f>SR_Levels!H161</f>
        <v>0</v>
      </c>
      <c r="BA165">
        <f>SR_Levels!I161</f>
        <v>5193.3500000000004</v>
      </c>
      <c r="BB165">
        <f>SR_Levels!J161</f>
        <v>5205.3100000000004</v>
      </c>
      <c r="BC165">
        <f>SR_Levels!K161</f>
        <v>0</v>
      </c>
      <c r="BD165">
        <f>SR_Levels!L161</f>
        <v>0</v>
      </c>
      <c r="BE165">
        <f>ZigZag!E161</f>
        <v>0</v>
      </c>
      <c r="BF165">
        <f>ZigZag!F161</f>
        <v>0</v>
      </c>
      <c r="BG165">
        <f>ZigZag!G161</f>
        <v>5185.1000000000004</v>
      </c>
      <c r="BH165">
        <f>Dual_Tema!E161</f>
        <v>5192.16</v>
      </c>
      <c r="BI165">
        <f>Dual_Tema!F161</f>
        <v>5188.08</v>
      </c>
      <c r="BJ165">
        <f>Pinbar!E161</f>
        <v>0</v>
      </c>
      <c r="BK165">
        <f>SSA!E161</f>
        <v>5188.5233900000003</v>
      </c>
      <c r="BL165">
        <f>SSA!F161</f>
        <v>5188.5309600000001</v>
      </c>
    </row>
    <row r="166" spans="1:64" x14ac:dyDescent="0.55000000000000004">
      <c r="A166">
        <f>Validation!A162</f>
        <v>1772076600</v>
      </c>
      <c r="B166" t="str">
        <f>Price!B162</f>
        <v>XAUUSD</v>
      </c>
      <c r="C166" t="str">
        <f>Price!C162</f>
        <v>M5</v>
      </c>
      <c r="D166">
        <f>Price!D162</f>
        <v>5188.5600000000004</v>
      </c>
      <c r="E166">
        <f>Price!E162</f>
        <v>5188.3500000000004</v>
      </c>
      <c r="F166">
        <f>Price!F162</f>
        <v>5189.7700000000004</v>
      </c>
      <c r="G166">
        <f>Price!G162</f>
        <v>5187.8999999999996</v>
      </c>
      <c r="H166">
        <f>Price!H162</f>
        <v>369</v>
      </c>
      <c r="I166">
        <f>Diagonals!E162</f>
        <v>5176.1099999999997</v>
      </c>
      <c r="J166">
        <f>Diagonals!F162</f>
        <v>0</v>
      </c>
      <c r="K166">
        <f>Diagonals!G162</f>
        <v>0</v>
      </c>
      <c r="L166">
        <f>Diagonals!H162</f>
        <v>5188.63</v>
      </c>
      <c r="M166">
        <f>Diagonals!I162</f>
        <v>0</v>
      </c>
      <c r="N166">
        <f>Diagonals!J162</f>
        <v>0</v>
      </c>
      <c r="O166">
        <f>Diagonals!K162</f>
        <v>0</v>
      </c>
      <c r="P166">
        <f>Diagonals!L162</f>
        <v>0</v>
      </c>
      <c r="Q166">
        <f>Trendlines!E162</f>
        <v>5198.66</v>
      </c>
      <c r="R166">
        <f>Trendlines!F162</f>
        <v>5197.71</v>
      </c>
      <c r="S166">
        <f>Trendlines!G162</f>
        <v>0</v>
      </c>
      <c r="T166">
        <f>Trendlines!H162</f>
        <v>5158.8900000000003</v>
      </c>
      <c r="U166">
        <f>Trendlines!I162</f>
        <v>5174.5600000000004</v>
      </c>
      <c r="V166">
        <f>Trendlines!J162</f>
        <v>5157.34</v>
      </c>
      <c r="W166">
        <f>Trendlines!K162</f>
        <v>0</v>
      </c>
      <c r="X166">
        <f>Trendlines!L162</f>
        <v>0</v>
      </c>
      <c r="Y166">
        <f>Tema_Hrma_Smma!E162</f>
        <v>5190.08</v>
      </c>
      <c r="Z166">
        <f>Tema_Hrma_Smma!F162</f>
        <v>5187.3599999999997</v>
      </c>
      <c r="AA166">
        <f>Tema_Hrma_Smma!G162</f>
        <v>5184.18</v>
      </c>
      <c r="AB166">
        <f>ZScore!H162</f>
        <v>1</v>
      </c>
      <c r="AC166">
        <f>ZScore!I162</f>
        <v>0.96921999999999997</v>
      </c>
      <c r="AD166">
        <f>ZScore!J162</f>
        <v>0</v>
      </c>
      <c r="AE166">
        <f>HA!E162</f>
        <v>5189.2299999999996</v>
      </c>
      <c r="AF166">
        <f>HA!F162</f>
        <v>5189.7700000000004</v>
      </c>
      <c r="AG166">
        <f>HA!G162</f>
        <v>5187.8999999999996</v>
      </c>
      <c r="AH166">
        <f>HA!H162</f>
        <v>5188.6499999999996</v>
      </c>
      <c r="AI166">
        <f>HA!I162</f>
        <v>-1</v>
      </c>
      <c r="AJ166">
        <f>HA!J162</f>
        <v>0.57999999999999996</v>
      </c>
      <c r="AK166">
        <f>HA!K162</f>
        <v>-0.88370000000000004</v>
      </c>
      <c r="AL166">
        <f>HA!L162</f>
        <v>-1</v>
      </c>
      <c r="AM166">
        <f>KC!E162</f>
        <v>5214.6213100000004</v>
      </c>
      <c r="AN166">
        <f>KC!F162</f>
        <v>5208.0380400000004</v>
      </c>
      <c r="AO166">
        <f>KC!G162</f>
        <v>5201.4547700000003</v>
      </c>
      <c r="AP166">
        <f>KC!H162</f>
        <v>5194.8715000000002</v>
      </c>
      <c r="AQ166">
        <f>KC!I162</f>
        <v>5188.2882300000001</v>
      </c>
      <c r="AR166">
        <f>KC!J162</f>
        <v>5182.6972500000002</v>
      </c>
      <c r="AS166">
        <f>KC!K162</f>
        <v>5176.1139800000001</v>
      </c>
      <c r="AT166">
        <f>KC!L162</f>
        <v>5169.53071</v>
      </c>
      <c r="AU166">
        <f>KC!M162</f>
        <v>5162.9474399999999</v>
      </c>
      <c r="AV166">
        <f>KC!N162</f>
        <v>5156.3641699999998</v>
      </c>
      <c r="AW166">
        <f>SR_Levels!E162</f>
        <v>5178.6000000000004</v>
      </c>
      <c r="AX166">
        <f>SR_Levels!F162</f>
        <v>5161.8900000000003</v>
      </c>
      <c r="AY166">
        <f>SR_Levels!G162</f>
        <v>5135.8500000000004</v>
      </c>
      <c r="AZ166">
        <f>SR_Levels!H162</f>
        <v>0</v>
      </c>
      <c r="BA166">
        <f>SR_Levels!I162</f>
        <v>5193.3500000000004</v>
      </c>
      <c r="BB166">
        <f>SR_Levels!J162</f>
        <v>5205.3100000000004</v>
      </c>
      <c r="BC166">
        <f>SR_Levels!K162</f>
        <v>0</v>
      </c>
      <c r="BD166">
        <f>SR_Levels!L162</f>
        <v>0</v>
      </c>
      <c r="BE166">
        <f>ZigZag!E162</f>
        <v>0</v>
      </c>
      <c r="BF166">
        <f>ZigZag!F162</f>
        <v>0</v>
      </c>
      <c r="BG166">
        <f>ZigZag!G162</f>
        <v>5185.3599999999997</v>
      </c>
      <c r="BH166">
        <f>Dual_Tema!E162</f>
        <v>5191.58</v>
      </c>
      <c r="BI166">
        <f>Dual_Tema!F162</f>
        <v>5188.67</v>
      </c>
      <c r="BJ166">
        <f>Pinbar!E162</f>
        <v>0</v>
      </c>
      <c r="BK166">
        <f>SSA!E162</f>
        <v>5188.1372899999997</v>
      </c>
      <c r="BL166">
        <f>SSA!F162</f>
        <v>5188.3341300000002</v>
      </c>
    </row>
    <row r="167" spans="1:64" x14ac:dyDescent="0.55000000000000004">
      <c r="A167">
        <f>Validation!A163</f>
        <v>1772076900</v>
      </c>
      <c r="B167" t="str">
        <f>Price!B163</f>
        <v>XAUUSD</v>
      </c>
      <c r="C167" t="str">
        <f>Price!C163</f>
        <v>M5</v>
      </c>
      <c r="D167">
        <f>Price!D163</f>
        <v>5186.58</v>
      </c>
      <c r="E167">
        <f>Price!E163</f>
        <v>5188.6000000000004</v>
      </c>
      <c r="F167">
        <f>Price!F163</f>
        <v>5188.82</v>
      </c>
      <c r="G167">
        <f>Price!G163</f>
        <v>5186.17</v>
      </c>
      <c r="H167">
        <f>Price!H163</f>
        <v>256</v>
      </c>
      <c r="I167">
        <f>Diagonals!E163</f>
        <v>5176.29</v>
      </c>
      <c r="J167">
        <f>Diagonals!F163</f>
        <v>0</v>
      </c>
      <c r="K167">
        <f>Diagonals!G163</f>
        <v>0</v>
      </c>
      <c r="L167">
        <f>Diagonals!H163</f>
        <v>5188.3</v>
      </c>
      <c r="M167">
        <f>Diagonals!I163</f>
        <v>0</v>
      </c>
      <c r="N167">
        <f>Diagonals!J163</f>
        <v>0</v>
      </c>
      <c r="O167">
        <f>Diagonals!K163</f>
        <v>0</v>
      </c>
      <c r="P167">
        <f>Diagonals!L163</f>
        <v>0</v>
      </c>
      <c r="Q167">
        <f>Trendlines!E163</f>
        <v>5198.66</v>
      </c>
      <c r="R167">
        <f>Trendlines!F163</f>
        <v>5197.68</v>
      </c>
      <c r="S167">
        <f>Trendlines!G163</f>
        <v>0</v>
      </c>
      <c r="T167">
        <f>Trendlines!H163</f>
        <v>5158.96</v>
      </c>
      <c r="U167">
        <f>Trendlines!I163</f>
        <v>5174.58</v>
      </c>
      <c r="V167">
        <f>Trendlines!J163</f>
        <v>5157.37</v>
      </c>
      <c r="W167">
        <f>Trendlines!K163</f>
        <v>0</v>
      </c>
      <c r="X167">
        <f>Trendlines!L163</f>
        <v>0</v>
      </c>
      <c r="Y167">
        <f>Tema_Hrma_Smma!E163</f>
        <v>5189.18</v>
      </c>
      <c r="Z167">
        <f>Tema_Hrma_Smma!F163</f>
        <v>5187.74</v>
      </c>
      <c r="AA167">
        <f>Tema_Hrma_Smma!G163</f>
        <v>5184.29</v>
      </c>
      <c r="AB167">
        <f>ZScore!H163</f>
        <v>-1</v>
      </c>
      <c r="AC167">
        <f>ZScore!I163</f>
        <v>0.40406999999999998</v>
      </c>
      <c r="AD167">
        <f>ZScore!J163</f>
        <v>3</v>
      </c>
      <c r="AE167">
        <f>HA!E163</f>
        <v>5188.9399999999996</v>
      </c>
      <c r="AF167">
        <f>HA!F163</f>
        <v>5188.9399999999996</v>
      </c>
      <c r="AG167">
        <f>HA!G163</f>
        <v>5186.17</v>
      </c>
      <c r="AH167">
        <f>HA!H163</f>
        <v>5187.54</v>
      </c>
      <c r="AI167">
        <f>HA!I163</f>
        <v>-1</v>
      </c>
      <c r="AJ167">
        <f>HA!J163</f>
        <v>1.39</v>
      </c>
      <c r="AK167">
        <f>HA!K163</f>
        <v>-0.57077</v>
      </c>
      <c r="AL167">
        <f>HA!L163</f>
        <v>-2</v>
      </c>
      <c r="AM167">
        <f>KC!E163</f>
        <v>5214.7334899999996</v>
      </c>
      <c r="AN167">
        <f>KC!F163</f>
        <v>5208.1649100000004</v>
      </c>
      <c r="AO167">
        <f>KC!G163</f>
        <v>5201.5963300000003</v>
      </c>
      <c r="AP167">
        <f>KC!H163</f>
        <v>5195.0277500000002</v>
      </c>
      <c r="AQ167">
        <f>KC!I163</f>
        <v>5188.4591700000001</v>
      </c>
      <c r="AR167">
        <f>KC!J163</f>
        <v>5183.11445</v>
      </c>
      <c r="AS167">
        <f>KC!K163</f>
        <v>5176.5458699999999</v>
      </c>
      <c r="AT167">
        <f>KC!L163</f>
        <v>5169.9772899999998</v>
      </c>
      <c r="AU167">
        <f>KC!M163</f>
        <v>5163.4087099999997</v>
      </c>
      <c r="AV167">
        <f>KC!N163</f>
        <v>5156.8401299999996</v>
      </c>
      <c r="AW167">
        <f>SR_Levels!E163</f>
        <v>5178.6000000000004</v>
      </c>
      <c r="AX167">
        <f>SR_Levels!F163</f>
        <v>5161.8900000000003</v>
      </c>
      <c r="AY167">
        <f>SR_Levels!G163</f>
        <v>5135.8500000000004</v>
      </c>
      <c r="AZ167">
        <f>SR_Levels!H163</f>
        <v>0</v>
      </c>
      <c r="BA167">
        <f>SR_Levels!I163</f>
        <v>5193.3500000000004</v>
      </c>
      <c r="BB167">
        <f>SR_Levels!J163</f>
        <v>5205.3100000000004</v>
      </c>
      <c r="BC167">
        <f>SR_Levels!K163</f>
        <v>0</v>
      </c>
      <c r="BD167">
        <f>SR_Levels!L163</f>
        <v>0</v>
      </c>
      <c r="BE167">
        <f>ZigZag!E163</f>
        <v>0</v>
      </c>
      <c r="BF167">
        <f>ZigZag!F163</f>
        <v>0</v>
      </c>
      <c r="BG167">
        <f>ZigZag!G163</f>
        <v>5185.49</v>
      </c>
      <c r="BH167">
        <f>Dual_Tema!E163</f>
        <v>5190.66</v>
      </c>
      <c r="BI167">
        <f>Dual_Tema!F163</f>
        <v>5188.09</v>
      </c>
      <c r="BJ167">
        <f>Pinbar!E163</f>
        <v>0</v>
      </c>
      <c r="BK167">
        <f>SSA!E163</f>
        <v>5187.9687700000004</v>
      </c>
      <c r="BL167">
        <f>SSA!F163</f>
        <v>5188.1514500000003</v>
      </c>
    </row>
    <row r="168" spans="1:64" x14ac:dyDescent="0.55000000000000004">
      <c r="A168">
        <f>Validation!A164</f>
        <v>1772077200</v>
      </c>
      <c r="B168" t="str">
        <f>Price!B164</f>
        <v>XAUUSD</v>
      </c>
      <c r="C168" t="str">
        <f>Price!C164</f>
        <v>M5</v>
      </c>
      <c r="D168">
        <f>Price!D164</f>
        <v>5186.18</v>
      </c>
      <c r="E168">
        <f>Price!E164</f>
        <v>5186.75</v>
      </c>
      <c r="F168">
        <f>Price!F164</f>
        <v>5188.75</v>
      </c>
      <c r="G168">
        <f>Price!G164</f>
        <v>5185.95</v>
      </c>
      <c r="H168">
        <f>Price!H164</f>
        <v>288</v>
      </c>
      <c r="I168">
        <f>Diagonals!E164</f>
        <v>5176.46</v>
      </c>
      <c r="J168">
        <f>Diagonals!F164</f>
        <v>0</v>
      </c>
      <c r="K168">
        <f>Diagonals!G164</f>
        <v>0</v>
      </c>
      <c r="L168">
        <f>Diagonals!H164</f>
        <v>5187.97</v>
      </c>
      <c r="M168">
        <f>Diagonals!I164</f>
        <v>0</v>
      </c>
      <c r="N168">
        <f>Diagonals!J164</f>
        <v>0</v>
      </c>
      <c r="O168">
        <f>Diagonals!K164</f>
        <v>0</v>
      </c>
      <c r="P168">
        <f>Diagonals!L164</f>
        <v>0</v>
      </c>
      <c r="Q168">
        <f>Trendlines!E164</f>
        <v>5198.67</v>
      </c>
      <c r="R168">
        <f>Trendlines!F164</f>
        <v>5197.66</v>
      </c>
      <c r="S168">
        <f>Trendlines!G164</f>
        <v>0</v>
      </c>
      <c r="T168">
        <f>Trendlines!H164</f>
        <v>5159.04</v>
      </c>
      <c r="U168">
        <f>Trendlines!I164</f>
        <v>5174.6099999999997</v>
      </c>
      <c r="V168">
        <f>Trendlines!J164</f>
        <v>5157.41</v>
      </c>
      <c r="W168">
        <f>Trendlines!K164</f>
        <v>0</v>
      </c>
      <c r="X168">
        <f>Trendlines!L164</f>
        <v>0</v>
      </c>
      <c r="Y168">
        <f>Tema_Hrma_Smma!E164</f>
        <v>5188.41</v>
      </c>
      <c r="Z168">
        <f>Tema_Hrma_Smma!F164</f>
        <v>5187.8999999999996</v>
      </c>
      <c r="AA168">
        <f>Tema_Hrma_Smma!G164</f>
        <v>5184.37</v>
      </c>
      <c r="AB168">
        <f>ZScore!H164</f>
        <v>-1</v>
      </c>
      <c r="AC168">
        <f>ZScore!I164</f>
        <v>0.85758999999999996</v>
      </c>
      <c r="AD168">
        <f>ZScore!J164</f>
        <v>3</v>
      </c>
      <c r="AE168">
        <f>HA!E164</f>
        <v>5188.24</v>
      </c>
      <c r="AF168">
        <f>HA!F164</f>
        <v>5188.75</v>
      </c>
      <c r="AG168">
        <f>HA!G164</f>
        <v>5185.95</v>
      </c>
      <c r="AH168">
        <f>HA!H164</f>
        <v>5186.91</v>
      </c>
      <c r="AI168">
        <f>HA!I164</f>
        <v>-1</v>
      </c>
      <c r="AJ168">
        <f>HA!J164</f>
        <v>1.33</v>
      </c>
      <c r="AK168">
        <f>HA!K164</f>
        <v>-0.59313000000000005</v>
      </c>
      <c r="AL168">
        <f>HA!L164</f>
        <v>-3</v>
      </c>
      <c r="AM168">
        <f>KC!E164</f>
        <v>5214.8473899999999</v>
      </c>
      <c r="AN168">
        <f>KC!F164</f>
        <v>5208.28449</v>
      </c>
      <c r="AO168">
        <f>KC!G164</f>
        <v>5201.7215900000001</v>
      </c>
      <c r="AP168">
        <f>KC!H164</f>
        <v>5195.1586900000002</v>
      </c>
      <c r="AQ168">
        <f>KC!I164</f>
        <v>5188.5957900000003</v>
      </c>
      <c r="AR168">
        <f>KC!J164</f>
        <v>5183.4978600000004</v>
      </c>
      <c r="AS168">
        <f>KC!K164</f>
        <v>5176.9349599999996</v>
      </c>
      <c r="AT168">
        <f>KC!L164</f>
        <v>5170.3720599999997</v>
      </c>
      <c r="AU168">
        <f>KC!M164</f>
        <v>5163.80915</v>
      </c>
      <c r="AV168">
        <f>KC!N164</f>
        <v>5157.2462500000001</v>
      </c>
      <c r="AW168">
        <f>SR_Levels!E164</f>
        <v>5178.6000000000004</v>
      </c>
      <c r="AX168">
        <f>SR_Levels!F164</f>
        <v>5161.8900000000003</v>
      </c>
      <c r="AY168">
        <f>SR_Levels!G164</f>
        <v>5135.8500000000004</v>
      </c>
      <c r="AZ168">
        <f>SR_Levels!H164</f>
        <v>0</v>
      </c>
      <c r="BA168">
        <f>SR_Levels!I164</f>
        <v>5193.3500000000004</v>
      </c>
      <c r="BB168">
        <f>SR_Levels!J164</f>
        <v>5205.3100000000004</v>
      </c>
      <c r="BC168">
        <f>SR_Levels!K164</f>
        <v>0</v>
      </c>
      <c r="BD168">
        <f>SR_Levels!L164</f>
        <v>0</v>
      </c>
      <c r="BE168">
        <f>ZigZag!E164</f>
        <v>0</v>
      </c>
      <c r="BF168">
        <f>ZigZag!F164</f>
        <v>0</v>
      </c>
      <c r="BG168">
        <f>ZigZag!G164</f>
        <v>5185.6000000000004</v>
      </c>
      <c r="BH168">
        <f>Dual_Tema!E164</f>
        <v>5189.9799999999996</v>
      </c>
      <c r="BI168">
        <f>Dual_Tema!F164</f>
        <v>5187.51</v>
      </c>
      <c r="BJ168">
        <f>Pinbar!E164</f>
        <v>0</v>
      </c>
      <c r="BK168">
        <f>SSA!E164</f>
        <v>5188.2540799999997</v>
      </c>
      <c r="BL168">
        <f>SSA!F164</f>
        <v>5188.2027600000001</v>
      </c>
    </row>
    <row r="169" spans="1:64" x14ac:dyDescent="0.55000000000000004">
      <c r="A169">
        <f>Validation!A165</f>
        <v>1772077500</v>
      </c>
      <c r="B169" t="str">
        <f>Price!B165</f>
        <v>XAUUSD</v>
      </c>
      <c r="C169" t="str">
        <f>Price!C165</f>
        <v>M5</v>
      </c>
      <c r="D169">
        <f>Price!D165</f>
        <v>5188.6099999999997</v>
      </c>
      <c r="E169">
        <f>Price!E165</f>
        <v>5186.18</v>
      </c>
      <c r="F169">
        <f>Price!F165</f>
        <v>5188.63</v>
      </c>
      <c r="G169">
        <f>Price!G165</f>
        <v>5184.24</v>
      </c>
      <c r="H169">
        <f>Price!H165</f>
        <v>334</v>
      </c>
      <c r="I169">
        <f>Diagonals!E165</f>
        <v>5176.6400000000003</v>
      </c>
      <c r="J169">
        <f>Diagonals!F165</f>
        <v>0</v>
      </c>
      <c r="K169">
        <f>Diagonals!G165</f>
        <v>0</v>
      </c>
      <c r="L169">
        <f>Diagonals!H165</f>
        <v>5187.6400000000003</v>
      </c>
      <c r="M169">
        <f>Diagonals!I165</f>
        <v>0</v>
      </c>
      <c r="N169">
        <f>Diagonals!J165</f>
        <v>0</v>
      </c>
      <c r="O169">
        <f>Diagonals!K165</f>
        <v>0</v>
      </c>
      <c r="P169">
        <f>Diagonals!L165</f>
        <v>0</v>
      </c>
      <c r="Q169">
        <f>Trendlines!E165</f>
        <v>5198.67</v>
      </c>
      <c r="R169">
        <f>Trendlines!F165</f>
        <v>5197.63</v>
      </c>
      <c r="S169">
        <f>Trendlines!G165</f>
        <v>0</v>
      </c>
      <c r="T169">
        <f>Trendlines!H165</f>
        <v>5159.1099999999997</v>
      </c>
      <c r="U169">
        <f>Trendlines!I165</f>
        <v>5174.63</v>
      </c>
      <c r="V169">
        <f>Trendlines!J165</f>
        <v>5157.45</v>
      </c>
      <c r="W169">
        <f>Trendlines!K165</f>
        <v>0</v>
      </c>
      <c r="X169">
        <f>Trendlines!L165</f>
        <v>0</v>
      </c>
      <c r="Y169">
        <f>Tema_Hrma_Smma!E165</f>
        <v>5187.97</v>
      </c>
      <c r="Z169">
        <f>Tema_Hrma_Smma!F165</f>
        <v>5187.95</v>
      </c>
      <c r="AA169">
        <f>Tema_Hrma_Smma!G165</f>
        <v>5184.4399999999996</v>
      </c>
      <c r="AB169">
        <f>ZScore!H165</f>
        <v>1</v>
      </c>
      <c r="AC169">
        <f>ZScore!I165</f>
        <v>0.26568000000000003</v>
      </c>
      <c r="AD169">
        <f>ZScore!J165</f>
        <v>0</v>
      </c>
      <c r="AE169">
        <f>HA!E165</f>
        <v>5187.57</v>
      </c>
      <c r="AF169">
        <f>HA!F165</f>
        <v>5188.63</v>
      </c>
      <c r="AG169">
        <f>HA!G165</f>
        <v>5184.24</v>
      </c>
      <c r="AH169">
        <f>HA!H165</f>
        <v>5186.91</v>
      </c>
      <c r="AI169">
        <f>HA!I165</f>
        <v>-1</v>
      </c>
      <c r="AJ169">
        <f>HA!J165</f>
        <v>0.66</v>
      </c>
      <c r="AK169">
        <f>HA!K165</f>
        <v>-0.8498</v>
      </c>
      <c r="AL169">
        <f>HA!L165</f>
        <v>-4</v>
      </c>
      <c r="AM169">
        <f>KC!E165</f>
        <v>5214.9742299999998</v>
      </c>
      <c r="AN169">
        <f>KC!F165</f>
        <v>5208.4062700000004</v>
      </c>
      <c r="AO169">
        <f>KC!G165</f>
        <v>5201.8383000000003</v>
      </c>
      <c r="AP169">
        <f>KC!H165</f>
        <v>5195.27034</v>
      </c>
      <c r="AQ169">
        <f>KC!I165</f>
        <v>5188.7023799999997</v>
      </c>
      <c r="AR169">
        <f>KC!J165</f>
        <v>5183.8057600000002</v>
      </c>
      <c r="AS169">
        <f>KC!K165</f>
        <v>5177.2377999999999</v>
      </c>
      <c r="AT169">
        <f>KC!L165</f>
        <v>5170.6698299999998</v>
      </c>
      <c r="AU169">
        <f>KC!M165</f>
        <v>5164.1018700000004</v>
      </c>
      <c r="AV169">
        <f>KC!N165</f>
        <v>5157.5339100000001</v>
      </c>
      <c r="AW169">
        <f>SR_Levels!E165</f>
        <v>5178.6000000000004</v>
      </c>
      <c r="AX169">
        <f>SR_Levels!F165</f>
        <v>5161.8900000000003</v>
      </c>
      <c r="AY169">
        <f>SR_Levels!G165</f>
        <v>5135.8500000000004</v>
      </c>
      <c r="AZ169">
        <f>SR_Levels!H165</f>
        <v>0</v>
      </c>
      <c r="BA169">
        <f>SR_Levels!I165</f>
        <v>5193.3500000000004</v>
      </c>
      <c r="BB169">
        <f>SR_Levels!J165</f>
        <v>5205.3100000000004</v>
      </c>
      <c r="BC169">
        <f>SR_Levels!K165</f>
        <v>0</v>
      </c>
      <c r="BD169">
        <f>SR_Levels!L165</f>
        <v>0</v>
      </c>
      <c r="BE169">
        <f>ZigZag!E165</f>
        <v>0</v>
      </c>
      <c r="BF169">
        <f>ZigZag!F165</f>
        <v>0</v>
      </c>
      <c r="BG169">
        <f>ZigZag!G165</f>
        <v>5185.71</v>
      </c>
      <c r="BH169">
        <f>Dual_Tema!E165</f>
        <v>5189.45</v>
      </c>
      <c r="BI169">
        <f>Dual_Tema!F165</f>
        <v>5186.2299999999996</v>
      </c>
      <c r="BJ169">
        <f>Pinbar!E165</f>
        <v>0</v>
      </c>
      <c r="BK169">
        <f>SSA!E165</f>
        <v>5189.0796600000003</v>
      </c>
      <c r="BL169">
        <f>SSA!F165</f>
        <v>5188.6412099999998</v>
      </c>
    </row>
    <row r="170" spans="1:64" x14ac:dyDescent="0.55000000000000004">
      <c r="A170">
        <f>Validation!A166</f>
        <v>1772077800</v>
      </c>
      <c r="B170" t="str">
        <f>Price!B166</f>
        <v>XAUUSD</v>
      </c>
      <c r="C170" t="str">
        <f>Price!C166</f>
        <v>M5</v>
      </c>
      <c r="D170">
        <f>Price!D166</f>
        <v>5191.34</v>
      </c>
      <c r="E170">
        <f>Price!E166</f>
        <v>5188.6099999999997</v>
      </c>
      <c r="F170">
        <f>Price!F166</f>
        <v>5191.5200000000004</v>
      </c>
      <c r="G170">
        <f>Price!G166</f>
        <v>5187.75</v>
      </c>
      <c r="H170">
        <f>Price!H166</f>
        <v>329</v>
      </c>
      <c r="I170">
        <f>Diagonals!E166</f>
        <v>5176.82</v>
      </c>
      <c r="J170">
        <f>Diagonals!F166</f>
        <v>0</v>
      </c>
      <c r="K170">
        <f>Diagonals!G166</f>
        <v>0</v>
      </c>
      <c r="L170">
        <f>Diagonals!H166</f>
        <v>5187.3100000000004</v>
      </c>
      <c r="M170">
        <f>Diagonals!I166</f>
        <v>0</v>
      </c>
      <c r="N170">
        <f>Diagonals!J166</f>
        <v>0</v>
      </c>
      <c r="O170">
        <f>Diagonals!K166</f>
        <v>0</v>
      </c>
      <c r="P170">
        <f>Diagonals!L166</f>
        <v>0</v>
      </c>
      <c r="Q170">
        <f>Trendlines!E166</f>
        <v>5198.68</v>
      </c>
      <c r="R170">
        <f>Trendlines!F166</f>
        <v>5197.6099999999997</v>
      </c>
      <c r="S170">
        <f>Trendlines!G166</f>
        <v>0</v>
      </c>
      <c r="T170">
        <f>Trendlines!H166</f>
        <v>5159.1899999999996</v>
      </c>
      <c r="U170">
        <f>Trendlines!I166</f>
        <v>5174.6499999999996</v>
      </c>
      <c r="V170">
        <f>Trendlines!J166</f>
        <v>5157.49</v>
      </c>
      <c r="W170">
        <f>Trendlines!K166</f>
        <v>0</v>
      </c>
      <c r="X170">
        <f>Trendlines!L166</f>
        <v>0</v>
      </c>
      <c r="Y170">
        <f>Tema_Hrma_Smma!E166</f>
        <v>5189.1499999999996</v>
      </c>
      <c r="Z170">
        <f>Tema_Hrma_Smma!F166</f>
        <v>5188.28</v>
      </c>
      <c r="AA170">
        <f>Tema_Hrma_Smma!G166</f>
        <v>5184.5600000000004</v>
      </c>
      <c r="AB170">
        <f>ZScore!H166</f>
        <v>1</v>
      </c>
      <c r="AC170">
        <f>ZScore!I166</f>
        <v>0.16528000000000001</v>
      </c>
      <c r="AD170">
        <f>ZScore!J166</f>
        <v>0</v>
      </c>
      <c r="AE170">
        <f>HA!E166</f>
        <v>5187.24</v>
      </c>
      <c r="AF170">
        <f>HA!F166</f>
        <v>5191.5200000000004</v>
      </c>
      <c r="AG170">
        <f>HA!G166</f>
        <v>5187.24</v>
      </c>
      <c r="AH170">
        <f>HA!H166</f>
        <v>5189.8100000000004</v>
      </c>
      <c r="AI170">
        <f>HA!I166</f>
        <v>1</v>
      </c>
      <c r="AJ170">
        <f>HA!J166</f>
        <v>2.56</v>
      </c>
      <c r="AK170">
        <f>HA!K166</f>
        <v>-0.11505</v>
      </c>
      <c r="AL170">
        <f>HA!L166</f>
        <v>1</v>
      </c>
      <c r="AM170">
        <f>KC!E166</f>
        <v>5215.0926499999996</v>
      </c>
      <c r="AN170">
        <f>KC!F166</f>
        <v>5208.5343199999998</v>
      </c>
      <c r="AO170">
        <f>KC!G166</f>
        <v>5201.9759899999999</v>
      </c>
      <c r="AP170">
        <f>KC!H166</f>
        <v>5195.4176500000003</v>
      </c>
      <c r="AQ170">
        <f>KC!I166</f>
        <v>5188.8593199999996</v>
      </c>
      <c r="AR170">
        <f>KC!J166</f>
        <v>5184.1437299999998</v>
      </c>
      <c r="AS170">
        <f>KC!K166</f>
        <v>5177.5853900000002</v>
      </c>
      <c r="AT170">
        <f>KC!L166</f>
        <v>5171.0270600000003</v>
      </c>
      <c r="AU170">
        <f>KC!M166</f>
        <v>5164.4687299999996</v>
      </c>
      <c r="AV170">
        <f>KC!N166</f>
        <v>5157.91039</v>
      </c>
      <c r="AW170">
        <f>SR_Levels!E166</f>
        <v>5178.6000000000004</v>
      </c>
      <c r="AX170">
        <f>SR_Levels!F166</f>
        <v>5161.8900000000003</v>
      </c>
      <c r="AY170">
        <f>SR_Levels!G166</f>
        <v>5135.8500000000004</v>
      </c>
      <c r="AZ170">
        <f>SR_Levels!H166</f>
        <v>0</v>
      </c>
      <c r="BA170">
        <f>SR_Levels!I166</f>
        <v>5193.3500000000004</v>
      </c>
      <c r="BB170">
        <f>SR_Levels!J166</f>
        <v>5205.3100000000004</v>
      </c>
      <c r="BC170">
        <f>SR_Levels!K166</f>
        <v>0</v>
      </c>
      <c r="BD170">
        <f>SR_Levels!L166</f>
        <v>0</v>
      </c>
      <c r="BE170">
        <f>ZigZag!E166</f>
        <v>0</v>
      </c>
      <c r="BF170">
        <f>ZigZag!F166</f>
        <v>0</v>
      </c>
      <c r="BG170">
        <f>ZigZag!G166</f>
        <v>5186.03</v>
      </c>
      <c r="BH170">
        <f>Dual_Tema!E166</f>
        <v>5190.5</v>
      </c>
      <c r="BI170">
        <f>Dual_Tema!F166</f>
        <v>5187.07</v>
      </c>
      <c r="BJ170">
        <f>Pinbar!E166</f>
        <v>0</v>
      </c>
      <c r="BK170">
        <f>SSA!E166</f>
        <v>5190.3456399999995</v>
      </c>
      <c r="BL170">
        <f>SSA!F166</f>
        <v>5189.4934199999998</v>
      </c>
    </row>
    <row r="171" spans="1:64" x14ac:dyDescent="0.55000000000000004">
      <c r="A171">
        <f>Validation!A167</f>
        <v>1772078100</v>
      </c>
      <c r="B171" t="str">
        <f>Price!B167</f>
        <v>XAUUSD</v>
      </c>
      <c r="C171" t="str">
        <f>Price!C167</f>
        <v>M5</v>
      </c>
      <c r="D171">
        <f>Price!D167</f>
        <v>5192.63</v>
      </c>
      <c r="E171">
        <f>Price!E167</f>
        <v>5191.3599999999997</v>
      </c>
      <c r="F171">
        <f>Price!F167</f>
        <v>5192.87</v>
      </c>
      <c r="G171">
        <f>Price!G167</f>
        <v>5190.46</v>
      </c>
      <c r="H171">
        <f>Price!H167</f>
        <v>308</v>
      </c>
      <c r="I171">
        <f>Diagonals!E167</f>
        <v>5177</v>
      </c>
      <c r="J171">
        <f>Diagonals!F167</f>
        <v>0</v>
      </c>
      <c r="K171">
        <f>Diagonals!G167</f>
        <v>0</v>
      </c>
      <c r="L171">
        <f>Diagonals!H167</f>
        <v>5186.9799999999996</v>
      </c>
      <c r="M171">
        <f>Diagonals!I167</f>
        <v>0</v>
      </c>
      <c r="N171">
        <f>Diagonals!J167</f>
        <v>0</v>
      </c>
      <c r="O171">
        <f>Diagonals!K167</f>
        <v>0</v>
      </c>
      <c r="P171">
        <f>Diagonals!L167</f>
        <v>0</v>
      </c>
      <c r="Q171">
        <f>Trendlines!E167</f>
        <v>5198.6899999999996</v>
      </c>
      <c r="R171">
        <f>Trendlines!F167</f>
        <v>5197.58</v>
      </c>
      <c r="S171">
        <f>Trendlines!G167</f>
        <v>0</v>
      </c>
      <c r="T171">
        <f>Trendlines!H167</f>
        <v>5159.2700000000004</v>
      </c>
      <c r="U171">
        <f>Trendlines!I167</f>
        <v>5174.67</v>
      </c>
      <c r="V171">
        <f>Trendlines!J167</f>
        <v>5157.53</v>
      </c>
      <c r="W171">
        <f>Trendlines!K167</f>
        <v>0</v>
      </c>
      <c r="X171">
        <f>Trendlines!L167</f>
        <v>0</v>
      </c>
      <c r="Y171">
        <f>Tema_Hrma_Smma!E167</f>
        <v>5190.7299999999996</v>
      </c>
      <c r="Z171">
        <f>Tema_Hrma_Smma!F167</f>
        <v>5188.92</v>
      </c>
      <c r="AA171">
        <f>Tema_Hrma_Smma!G167</f>
        <v>5184.74</v>
      </c>
      <c r="AB171">
        <f>ZScore!H167</f>
        <v>1</v>
      </c>
      <c r="AC171">
        <f>ZScore!I167</f>
        <v>0.64580000000000004</v>
      </c>
      <c r="AD171">
        <f>ZScore!J167</f>
        <v>0</v>
      </c>
      <c r="AE171">
        <f>HA!E167</f>
        <v>5188.5200000000004</v>
      </c>
      <c r="AF171">
        <f>HA!F167</f>
        <v>5192.87</v>
      </c>
      <c r="AG171">
        <f>HA!G167</f>
        <v>5188.5200000000004</v>
      </c>
      <c r="AH171">
        <f>HA!H167</f>
        <v>5191.83</v>
      </c>
      <c r="AI171">
        <f>HA!I167</f>
        <v>1</v>
      </c>
      <c r="AJ171">
        <f>HA!J167</f>
        <v>3.31</v>
      </c>
      <c r="AK171">
        <f>HA!K167</f>
        <v>0.17177000000000001</v>
      </c>
      <c r="AL171">
        <f>HA!L167</f>
        <v>2</v>
      </c>
      <c r="AM171">
        <f>KC!E167</f>
        <v>5215.2658099999999</v>
      </c>
      <c r="AN171">
        <f>KC!F167</f>
        <v>5208.7199499999997</v>
      </c>
      <c r="AO171">
        <f>KC!G167</f>
        <v>5202.1740799999998</v>
      </c>
      <c r="AP171">
        <f>KC!H167</f>
        <v>5195.6282199999996</v>
      </c>
      <c r="AQ171">
        <f>KC!I167</f>
        <v>5189.0823600000003</v>
      </c>
      <c r="AR171">
        <f>KC!J167</f>
        <v>5184.5643600000003</v>
      </c>
      <c r="AS171">
        <f>KC!K167</f>
        <v>5178.0184900000004</v>
      </c>
      <c r="AT171">
        <f>KC!L167</f>
        <v>5171.4726300000002</v>
      </c>
      <c r="AU171">
        <f>KC!M167</f>
        <v>5164.9267600000003</v>
      </c>
      <c r="AV171">
        <f>KC!N167</f>
        <v>5158.3809000000001</v>
      </c>
      <c r="AW171">
        <f>SR_Levels!E167</f>
        <v>5178.6000000000004</v>
      </c>
      <c r="AX171">
        <f>SR_Levels!F167</f>
        <v>5161.8900000000003</v>
      </c>
      <c r="AY171">
        <f>SR_Levels!G167</f>
        <v>5135.8500000000004</v>
      </c>
      <c r="AZ171">
        <f>SR_Levels!H167</f>
        <v>0</v>
      </c>
      <c r="BA171">
        <f>SR_Levels!I167</f>
        <v>5193.3500000000004</v>
      </c>
      <c r="BB171">
        <f>SR_Levels!J167</f>
        <v>5205.3100000000004</v>
      </c>
      <c r="BC171">
        <f>SR_Levels!K167</f>
        <v>0</v>
      </c>
      <c r="BD171">
        <f>SR_Levels!L167</f>
        <v>0</v>
      </c>
      <c r="BE171">
        <f>ZigZag!E167</f>
        <v>0</v>
      </c>
      <c r="BF171">
        <f>ZigZag!F167</f>
        <v>0</v>
      </c>
      <c r="BG171">
        <f>ZigZag!G167</f>
        <v>5186.45</v>
      </c>
      <c r="BH171">
        <f>Dual_Tema!E167</f>
        <v>5191.8100000000004</v>
      </c>
      <c r="BI171">
        <f>Dual_Tema!F167</f>
        <v>5188.8999999999996</v>
      </c>
      <c r="BJ171">
        <f>Pinbar!E167</f>
        <v>0</v>
      </c>
      <c r="BK171">
        <f>SSA!E167</f>
        <v>5191.8522499999999</v>
      </c>
      <c r="BL171">
        <f>SSA!F167</f>
        <v>5190.6728400000002</v>
      </c>
    </row>
    <row r="172" spans="1:64" x14ac:dyDescent="0.55000000000000004">
      <c r="A172">
        <f>Validation!A168</f>
        <v>1772078400</v>
      </c>
      <c r="B172" t="str">
        <f>Price!B168</f>
        <v>XAUUSD</v>
      </c>
      <c r="C172" t="str">
        <f>Price!C168</f>
        <v>M5</v>
      </c>
      <c r="D172">
        <f>Price!D168</f>
        <v>5194.08</v>
      </c>
      <c r="E172">
        <f>Price!E168</f>
        <v>5192.63</v>
      </c>
      <c r="F172">
        <f>Price!F168</f>
        <v>5195.47</v>
      </c>
      <c r="G172">
        <f>Price!G168</f>
        <v>5192.38</v>
      </c>
      <c r="H172">
        <f>Price!H168</f>
        <v>393</v>
      </c>
      <c r="I172">
        <f>Diagonals!E168</f>
        <v>5177.17</v>
      </c>
      <c r="J172">
        <f>Diagonals!F168</f>
        <v>0</v>
      </c>
      <c r="K172">
        <f>Diagonals!G168</f>
        <v>0</v>
      </c>
      <c r="L172">
        <f>Diagonals!H168</f>
        <v>5186.6499999999996</v>
      </c>
      <c r="M172">
        <f>Diagonals!I168</f>
        <v>0</v>
      </c>
      <c r="N172">
        <f>Diagonals!J168</f>
        <v>0</v>
      </c>
      <c r="O172">
        <f>Diagonals!K168</f>
        <v>0</v>
      </c>
      <c r="P172">
        <f>Diagonals!L168</f>
        <v>0</v>
      </c>
      <c r="Q172">
        <f>Trendlines!E168</f>
        <v>5198.6899999999996</v>
      </c>
      <c r="R172">
        <f>Trendlines!F168</f>
        <v>5197.5600000000004</v>
      </c>
      <c r="S172">
        <f>Trendlines!G168</f>
        <v>0</v>
      </c>
      <c r="T172">
        <f>Trendlines!H168</f>
        <v>5159.34</v>
      </c>
      <c r="U172">
        <f>Trendlines!I168</f>
        <v>5174.6899999999996</v>
      </c>
      <c r="V172">
        <f>Trendlines!J168</f>
        <v>5157.57</v>
      </c>
      <c r="W172">
        <f>Trendlines!K168</f>
        <v>0</v>
      </c>
      <c r="X172">
        <f>Trendlines!L168</f>
        <v>0</v>
      </c>
      <c r="Y172">
        <f>Tema_Hrma_Smma!E168</f>
        <v>5192.66</v>
      </c>
      <c r="Z172">
        <f>Tema_Hrma_Smma!F168</f>
        <v>5189.8500000000004</v>
      </c>
      <c r="AA172">
        <f>Tema_Hrma_Smma!G168</f>
        <v>5184.97</v>
      </c>
      <c r="AB172">
        <f>ZScore!H168</f>
        <v>1</v>
      </c>
      <c r="AC172">
        <f>ZScore!I168</f>
        <v>0.58431999999999995</v>
      </c>
      <c r="AD172">
        <f>ZScore!J168</f>
        <v>0</v>
      </c>
      <c r="AE172">
        <f>HA!E168</f>
        <v>5190.18</v>
      </c>
      <c r="AF172">
        <f>HA!F168</f>
        <v>5195.47</v>
      </c>
      <c r="AG172">
        <f>HA!G168</f>
        <v>5190.18</v>
      </c>
      <c r="AH172">
        <f>HA!H168</f>
        <v>5193.6400000000003</v>
      </c>
      <c r="AI172">
        <f>HA!I168</f>
        <v>1</v>
      </c>
      <c r="AJ172">
        <f>HA!J168</f>
        <v>3.46</v>
      </c>
      <c r="AK172">
        <f>HA!K168</f>
        <v>0.23308000000000001</v>
      </c>
      <c r="AL172">
        <f>HA!L168</f>
        <v>3</v>
      </c>
      <c r="AM172">
        <f>KC!E168</f>
        <v>5215.5806499999999</v>
      </c>
      <c r="AN172">
        <f>KC!F168</f>
        <v>5209.0387300000002</v>
      </c>
      <c r="AO172">
        <f>KC!G168</f>
        <v>5202.4968200000003</v>
      </c>
      <c r="AP172">
        <f>KC!H168</f>
        <v>5195.9549100000004</v>
      </c>
      <c r="AQ172">
        <f>KC!I168</f>
        <v>5189.4129899999998</v>
      </c>
      <c r="AR172">
        <f>KC!J168</f>
        <v>5185.0824499999999</v>
      </c>
      <c r="AS172">
        <f>KC!K168</f>
        <v>5178.54054</v>
      </c>
      <c r="AT172">
        <f>KC!L168</f>
        <v>5171.9986200000003</v>
      </c>
      <c r="AU172">
        <f>KC!M168</f>
        <v>5165.4567100000004</v>
      </c>
      <c r="AV172">
        <f>KC!N168</f>
        <v>5158.9147899999998</v>
      </c>
      <c r="AW172">
        <f>SR_Levels!E168</f>
        <v>5193.3500000000004</v>
      </c>
      <c r="AX172">
        <f>SR_Levels!F168</f>
        <v>5178.6000000000004</v>
      </c>
      <c r="AY172">
        <f>SR_Levels!G168</f>
        <v>5161.8900000000003</v>
      </c>
      <c r="AZ172">
        <f>SR_Levels!H168</f>
        <v>5135.8500000000004</v>
      </c>
      <c r="BA172">
        <f>SR_Levels!I168</f>
        <v>5205.3100000000004</v>
      </c>
      <c r="BB172">
        <f>SR_Levels!J168</f>
        <v>0</v>
      </c>
      <c r="BC172">
        <f>SR_Levels!K168</f>
        <v>0</v>
      </c>
      <c r="BD172">
        <f>SR_Levels!L168</f>
        <v>0</v>
      </c>
      <c r="BE172">
        <f>ZigZag!E168</f>
        <v>0</v>
      </c>
      <c r="BF172">
        <f>ZigZag!F168</f>
        <v>0</v>
      </c>
      <c r="BG172">
        <f>ZigZag!G168</f>
        <v>5186.99</v>
      </c>
      <c r="BH172">
        <f>Dual_Tema!E168</f>
        <v>5193.88</v>
      </c>
      <c r="BI172">
        <f>Dual_Tema!F168</f>
        <v>5190.95</v>
      </c>
      <c r="BJ172">
        <f>Pinbar!E168</f>
        <v>0</v>
      </c>
      <c r="BK172">
        <f>SSA!E168</f>
        <v>5193.3862399999998</v>
      </c>
      <c r="BL172">
        <f>SSA!F168</f>
        <v>5192.0295400000005</v>
      </c>
    </row>
    <row r="173" spans="1:64" x14ac:dyDescent="0.55000000000000004">
      <c r="A173">
        <f>Validation!A169</f>
        <v>1772078700</v>
      </c>
      <c r="B173" t="str">
        <f>Price!B169</f>
        <v>XAUUSD</v>
      </c>
      <c r="C173" t="str">
        <f>Price!C169</f>
        <v>M5</v>
      </c>
      <c r="D173">
        <f>Price!D169</f>
        <v>5195.76</v>
      </c>
      <c r="E173">
        <f>Price!E169</f>
        <v>5194.09</v>
      </c>
      <c r="F173">
        <f>Price!F169</f>
        <v>5196.53</v>
      </c>
      <c r="G173">
        <f>Price!G169</f>
        <v>5193.34</v>
      </c>
      <c r="H173">
        <f>Price!H169</f>
        <v>306</v>
      </c>
      <c r="I173">
        <f>Diagonals!E169</f>
        <v>5177.3500000000004</v>
      </c>
      <c r="J173">
        <f>Diagonals!F169</f>
        <v>0</v>
      </c>
      <c r="K173">
        <f>Diagonals!G169</f>
        <v>0</v>
      </c>
      <c r="L173">
        <f>Diagonals!H169</f>
        <v>5186.32</v>
      </c>
      <c r="M173">
        <f>Diagonals!I169</f>
        <v>0</v>
      </c>
      <c r="N173">
        <f>Diagonals!J169</f>
        <v>0</v>
      </c>
      <c r="O173">
        <f>Diagonals!K169</f>
        <v>0</v>
      </c>
      <c r="P173">
        <f>Diagonals!L169</f>
        <v>0</v>
      </c>
      <c r="Q173">
        <f>Trendlines!E169</f>
        <v>5198.7</v>
      </c>
      <c r="R173">
        <f>Trendlines!F169</f>
        <v>5197.53</v>
      </c>
      <c r="S173">
        <f>Trendlines!G169</f>
        <v>0</v>
      </c>
      <c r="T173">
        <f>Trendlines!H169</f>
        <v>5159.42</v>
      </c>
      <c r="U173">
        <f>Trendlines!I169</f>
        <v>5174.72</v>
      </c>
      <c r="V173">
        <f>Trendlines!J169</f>
        <v>5157.6099999999997</v>
      </c>
      <c r="W173">
        <f>Trendlines!K169</f>
        <v>0</v>
      </c>
      <c r="X173">
        <f>Trendlines!L169</f>
        <v>0</v>
      </c>
      <c r="Y173">
        <f>Tema_Hrma_Smma!E169</f>
        <v>5194.42</v>
      </c>
      <c r="Z173">
        <f>Tema_Hrma_Smma!F169</f>
        <v>5190.9799999999996</v>
      </c>
      <c r="AA173">
        <f>Tema_Hrma_Smma!G169</f>
        <v>5185.24</v>
      </c>
      <c r="AB173">
        <f>ZScore!H169</f>
        <v>1</v>
      </c>
      <c r="AC173">
        <f>ZScore!I169</f>
        <v>0.50939000000000001</v>
      </c>
      <c r="AD173">
        <f>ZScore!J169</f>
        <v>0</v>
      </c>
      <c r="AE173">
        <f>HA!E169</f>
        <v>5191.91</v>
      </c>
      <c r="AF173">
        <f>HA!F169</f>
        <v>5196.53</v>
      </c>
      <c r="AG173">
        <f>HA!G169</f>
        <v>5191.91</v>
      </c>
      <c r="AH173">
        <f>HA!H169</f>
        <v>5194.93</v>
      </c>
      <c r="AI173">
        <f>HA!I169</f>
        <v>1</v>
      </c>
      <c r="AJ173">
        <f>HA!J169</f>
        <v>3.02</v>
      </c>
      <c r="AK173">
        <f>HA!K169</f>
        <v>6.164E-2</v>
      </c>
      <c r="AL173">
        <f>HA!L169</f>
        <v>4</v>
      </c>
      <c r="AM173">
        <f>KC!E169</f>
        <v>5216.0204000000003</v>
      </c>
      <c r="AN173">
        <f>KC!F169</f>
        <v>5209.4749700000002</v>
      </c>
      <c r="AO173">
        <f>KC!G169</f>
        <v>5202.9295400000001</v>
      </c>
      <c r="AP173">
        <f>KC!H169</f>
        <v>5196.3841000000002</v>
      </c>
      <c r="AQ173">
        <f>KC!I169</f>
        <v>5189.8386700000001</v>
      </c>
      <c r="AR173">
        <f>KC!J169</f>
        <v>5185.68181</v>
      </c>
      <c r="AS173">
        <f>KC!K169</f>
        <v>5179.1363799999999</v>
      </c>
      <c r="AT173">
        <f>KC!L169</f>
        <v>5172.5909499999998</v>
      </c>
      <c r="AU173">
        <f>KC!M169</f>
        <v>5166.0455199999997</v>
      </c>
      <c r="AV173">
        <f>KC!N169</f>
        <v>5159.5000799999998</v>
      </c>
      <c r="AW173">
        <f>SR_Levels!E169</f>
        <v>5193.3500000000004</v>
      </c>
      <c r="AX173">
        <f>SR_Levels!F169</f>
        <v>5178.6000000000004</v>
      </c>
      <c r="AY173">
        <f>SR_Levels!G169</f>
        <v>5161.8900000000003</v>
      </c>
      <c r="AZ173">
        <f>SR_Levels!H169</f>
        <v>5135.8500000000004</v>
      </c>
      <c r="BA173">
        <f>SR_Levels!I169</f>
        <v>5205.3100000000004</v>
      </c>
      <c r="BB173">
        <f>SR_Levels!J169</f>
        <v>0</v>
      </c>
      <c r="BC173">
        <f>SR_Levels!K169</f>
        <v>0</v>
      </c>
      <c r="BD173">
        <f>SR_Levels!L169</f>
        <v>0</v>
      </c>
      <c r="BE173">
        <f>ZigZag!E169</f>
        <v>0</v>
      </c>
      <c r="BF173">
        <f>ZigZag!F169</f>
        <v>0</v>
      </c>
      <c r="BG173">
        <f>ZigZag!G169</f>
        <v>5187.58</v>
      </c>
      <c r="BH173">
        <f>Dual_Tema!E169</f>
        <v>5195.6499999999996</v>
      </c>
      <c r="BI173">
        <f>Dual_Tema!F169</f>
        <v>5192.6400000000003</v>
      </c>
      <c r="BJ173">
        <f>Pinbar!E169</f>
        <v>0</v>
      </c>
      <c r="BK173">
        <f>SSA!E169</f>
        <v>5194.6911600000003</v>
      </c>
      <c r="BL173">
        <f>SSA!F169</f>
        <v>5193.3603499999999</v>
      </c>
    </row>
    <row r="174" spans="1:64" x14ac:dyDescent="0.55000000000000004">
      <c r="A174">
        <f>Validation!A170</f>
        <v>1772079000</v>
      </c>
      <c r="B174" t="str">
        <f>Price!B170</f>
        <v>XAUUSD</v>
      </c>
      <c r="C174" t="str">
        <f>Price!C170</f>
        <v>M5</v>
      </c>
      <c r="D174">
        <f>Price!D170</f>
        <v>5196.8</v>
      </c>
      <c r="E174">
        <f>Price!E170</f>
        <v>5195.76</v>
      </c>
      <c r="F174">
        <f>Price!F170</f>
        <v>5199.09</v>
      </c>
      <c r="G174">
        <f>Price!G170</f>
        <v>5194.96</v>
      </c>
      <c r="H174">
        <f>Price!H170</f>
        <v>320</v>
      </c>
      <c r="I174">
        <f>Diagonals!E170</f>
        <v>5177.53</v>
      </c>
      <c r="J174">
        <f>Diagonals!F170</f>
        <v>0</v>
      </c>
      <c r="K174">
        <f>Diagonals!G170</f>
        <v>0</v>
      </c>
      <c r="L174">
        <f>Diagonals!H170</f>
        <v>5185.99</v>
      </c>
      <c r="M174">
        <f>Diagonals!I170</f>
        <v>0</v>
      </c>
      <c r="N174">
        <f>Diagonals!J170</f>
        <v>0</v>
      </c>
      <c r="O174">
        <f>Diagonals!K170</f>
        <v>0</v>
      </c>
      <c r="P174">
        <f>Diagonals!L170</f>
        <v>0</v>
      </c>
      <c r="Q174">
        <f>Trendlines!E170</f>
        <v>5198.7</v>
      </c>
      <c r="R174">
        <f>Trendlines!F170</f>
        <v>5197.5</v>
      </c>
      <c r="S174">
        <f>Trendlines!G170</f>
        <v>0</v>
      </c>
      <c r="T174">
        <f>Trendlines!H170</f>
        <v>5159.49</v>
      </c>
      <c r="U174">
        <f>Trendlines!I170</f>
        <v>5174.74</v>
      </c>
      <c r="V174">
        <f>Trendlines!J170</f>
        <v>5157.6499999999996</v>
      </c>
      <c r="W174">
        <f>Trendlines!K170</f>
        <v>0</v>
      </c>
      <c r="X174">
        <f>Trendlines!L170</f>
        <v>0</v>
      </c>
      <c r="Y174">
        <f>Tema_Hrma_Smma!E170</f>
        <v>5196.28</v>
      </c>
      <c r="Z174">
        <f>Tema_Hrma_Smma!F170</f>
        <v>5192.29</v>
      </c>
      <c r="AA174">
        <f>Tema_Hrma_Smma!G170</f>
        <v>5185.54</v>
      </c>
      <c r="AB174">
        <f>ZScore!H170</f>
        <v>1</v>
      </c>
      <c r="AC174">
        <f>ZScore!I170</f>
        <v>0.72358999999999996</v>
      </c>
      <c r="AD174">
        <f>ZScore!J170</f>
        <v>0</v>
      </c>
      <c r="AE174">
        <f>HA!E170</f>
        <v>5193.42</v>
      </c>
      <c r="AF174">
        <f>HA!F170</f>
        <v>5199.09</v>
      </c>
      <c r="AG174">
        <f>HA!G170</f>
        <v>5193.42</v>
      </c>
      <c r="AH174">
        <f>HA!H170</f>
        <v>5196.6499999999996</v>
      </c>
      <c r="AI174">
        <f>HA!I170</f>
        <v>1</v>
      </c>
      <c r="AJ174">
        <f>HA!J170</f>
        <v>3.23</v>
      </c>
      <c r="AK174">
        <f>HA!K170</f>
        <v>0.14152000000000001</v>
      </c>
      <c r="AL174">
        <f>HA!L170</f>
        <v>5</v>
      </c>
      <c r="AM174">
        <f>KC!E170</f>
        <v>5216.4409999999998</v>
      </c>
      <c r="AN174">
        <f>KC!F170</f>
        <v>5209.9274800000003</v>
      </c>
      <c r="AO174">
        <f>KC!G170</f>
        <v>5203.4139599999999</v>
      </c>
      <c r="AP174">
        <f>KC!H170</f>
        <v>5196.9004500000001</v>
      </c>
      <c r="AQ174">
        <f>KC!I170</f>
        <v>5190.3869299999997</v>
      </c>
      <c r="AR174">
        <f>KC!J170</f>
        <v>5186.3662800000002</v>
      </c>
      <c r="AS174">
        <f>KC!K170</f>
        <v>5179.8527700000004</v>
      </c>
      <c r="AT174">
        <f>KC!L170</f>
        <v>5173.33925</v>
      </c>
      <c r="AU174">
        <f>KC!M170</f>
        <v>5166.8257299999996</v>
      </c>
      <c r="AV174">
        <f>KC!N170</f>
        <v>5160.3122100000001</v>
      </c>
      <c r="AW174">
        <f>SR_Levels!E170</f>
        <v>5193.3500000000004</v>
      </c>
      <c r="AX174">
        <f>SR_Levels!F170</f>
        <v>5178.6000000000004</v>
      </c>
      <c r="AY174">
        <f>SR_Levels!G170</f>
        <v>5161.8900000000003</v>
      </c>
      <c r="AZ174">
        <f>SR_Levels!H170</f>
        <v>5135.8500000000004</v>
      </c>
      <c r="BA174">
        <f>SR_Levels!I170</f>
        <v>5205.3100000000004</v>
      </c>
      <c r="BB174">
        <f>SR_Levels!J170</f>
        <v>0</v>
      </c>
      <c r="BC174">
        <f>SR_Levels!K170</f>
        <v>0</v>
      </c>
      <c r="BD174">
        <f>SR_Levels!L170</f>
        <v>0</v>
      </c>
      <c r="BE174">
        <f>ZigZag!E170</f>
        <v>0</v>
      </c>
      <c r="BF174">
        <f>ZigZag!F170</f>
        <v>0</v>
      </c>
      <c r="BG174">
        <f>ZigZag!G170</f>
        <v>5188.25</v>
      </c>
      <c r="BH174">
        <f>Dual_Tema!E170</f>
        <v>5197.93</v>
      </c>
      <c r="BI174">
        <f>Dual_Tema!F170</f>
        <v>5194.3999999999996</v>
      </c>
      <c r="BJ174">
        <f>Pinbar!E170</f>
        <v>0</v>
      </c>
      <c r="BK174">
        <f>SSA!E170</f>
        <v>5195.5563599999996</v>
      </c>
      <c r="BL174">
        <f>SSA!F170</f>
        <v>5194.4583499999999</v>
      </c>
    </row>
    <row r="175" spans="1:64" x14ac:dyDescent="0.55000000000000004">
      <c r="A175">
        <f>Validation!A171</f>
        <v>1772079300</v>
      </c>
      <c r="B175" t="str">
        <f>Price!B171</f>
        <v>XAUUSD</v>
      </c>
      <c r="C175" t="str">
        <f>Price!C171</f>
        <v>M5</v>
      </c>
      <c r="D175">
        <f>Price!D171</f>
        <v>5193.83</v>
      </c>
      <c r="E175">
        <f>Price!E171</f>
        <v>5196.8500000000004</v>
      </c>
      <c r="F175">
        <f>Price!F171</f>
        <v>5197.1000000000004</v>
      </c>
      <c r="G175">
        <f>Price!G171</f>
        <v>5191.6499999999996</v>
      </c>
      <c r="H175">
        <f>Price!H171</f>
        <v>314</v>
      </c>
      <c r="I175">
        <f>Diagonals!E171</f>
        <v>5177.7</v>
      </c>
      <c r="J175">
        <f>Diagonals!F171</f>
        <v>0</v>
      </c>
      <c r="K175">
        <f>Diagonals!G171</f>
        <v>0</v>
      </c>
      <c r="L175">
        <f>Diagonals!H171</f>
        <v>5185.67</v>
      </c>
      <c r="M175">
        <f>Diagonals!I171</f>
        <v>0</v>
      </c>
      <c r="N175">
        <f>Diagonals!J171</f>
        <v>0</v>
      </c>
      <c r="O175">
        <f>Diagonals!K171</f>
        <v>0</v>
      </c>
      <c r="P175">
        <f>Diagonals!L171</f>
        <v>0</v>
      </c>
      <c r="Q175">
        <f>Trendlines!E171</f>
        <v>5198.71</v>
      </c>
      <c r="R175">
        <f>Trendlines!F171</f>
        <v>5197.4799999999996</v>
      </c>
      <c r="S175">
        <f>Trendlines!G171</f>
        <v>0</v>
      </c>
      <c r="T175">
        <f>Trendlines!H171</f>
        <v>5159.57</v>
      </c>
      <c r="U175">
        <f>Trendlines!I171</f>
        <v>5174.76</v>
      </c>
      <c r="V175">
        <f>Trendlines!J171</f>
        <v>5157.68</v>
      </c>
      <c r="W175">
        <f>Trendlines!K171</f>
        <v>0</v>
      </c>
      <c r="X175">
        <f>Trendlines!L171</f>
        <v>0</v>
      </c>
      <c r="Y175">
        <f>Tema_Hrma_Smma!E171</f>
        <v>5196</v>
      </c>
      <c r="Z175">
        <f>Tema_Hrma_Smma!F171</f>
        <v>5193.25</v>
      </c>
      <c r="AA175">
        <f>Tema_Hrma_Smma!G171</f>
        <v>5185.82</v>
      </c>
      <c r="AB175">
        <f>ZScore!H171</f>
        <v>-1</v>
      </c>
      <c r="AC175">
        <f>ZScore!I171</f>
        <v>4.6989999999999997E-2</v>
      </c>
      <c r="AD175">
        <f>ZScore!J171</f>
        <v>3</v>
      </c>
      <c r="AE175">
        <f>HA!E171</f>
        <v>5195.04</v>
      </c>
      <c r="AF175">
        <f>HA!F171</f>
        <v>5197.1000000000004</v>
      </c>
      <c r="AG175">
        <f>HA!G171</f>
        <v>5191.6499999999996</v>
      </c>
      <c r="AH175">
        <f>HA!H171</f>
        <v>5194.8599999999997</v>
      </c>
      <c r="AI175">
        <f>HA!I171</f>
        <v>-1</v>
      </c>
      <c r="AJ175">
        <f>HA!J171</f>
        <v>0.18</v>
      </c>
      <c r="AK175">
        <f>HA!K171</f>
        <v>-1.0349299999999999</v>
      </c>
      <c r="AL175">
        <f>HA!L171</f>
        <v>-1</v>
      </c>
      <c r="AM175">
        <f>KC!E171</f>
        <v>5217.0119199999999</v>
      </c>
      <c r="AN175">
        <f>KC!F171</f>
        <v>5210.4985200000001</v>
      </c>
      <c r="AO175">
        <f>KC!G171</f>
        <v>5203.98513</v>
      </c>
      <c r="AP175">
        <f>KC!H171</f>
        <v>5197.4717300000002</v>
      </c>
      <c r="AQ175">
        <f>KC!I171</f>
        <v>5190.9583400000001</v>
      </c>
      <c r="AR175">
        <f>KC!J171</f>
        <v>5187.0109700000003</v>
      </c>
      <c r="AS175">
        <f>KC!K171</f>
        <v>5180.4975700000005</v>
      </c>
      <c r="AT175">
        <f>KC!L171</f>
        <v>5173.9841800000004</v>
      </c>
      <c r="AU175">
        <f>KC!M171</f>
        <v>5167.4707799999996</v>
      </c>
      <c r="AV175">
        <f>KC!N171</f>
        <v>5160.9573899999996</v>
      </c>
      <c r="AW175">
        <f>SR_Levels!E171</f>
        <v>5193.3500000000004</v>
      </c>
      <c r="AX175">
        <f>SR_Levels!F171</f>
        <v>5178.6000000000004</v>
      </c>
      <c r="AY175">
        <f>SR_Levels!G171</f>
        <v>5161.8900000000003</v>
      </c>
      <c r="AZ175">
        <f>SR_Levels!H171</f>
        <v>5135.8500000000004</v>
      </c>
      <c r="BA175">
        <f>SR_Levels!I171</f>
        <v>5205.3100000000004</v>
      </c>
      <c r="BB175">
        <f>SR_Levels!J171</f>
        <v>0</v>
      </c>
      <c r="BC175">
        <f>SR_Levels!K171</f>
        <v>0</v>
      </c>
      <c r="BD175">
        <f>SR_Levels!L171</f>
        <v>0</v>
      </c>
      <c r="BE175">
        <f>ZigZag!E171</f>
        <v>0</v>
      </c>
      <c r="BF175">
        <f>ZigZag!F171</f>
        <v>0</v>
      </c>
      <c r="BG175">
        <f>ZigZag!G171</f>
        <v>5188.67</v>
      </c>
      <c r="BH175">
        <f>Dual_Tema!E171</f>
        <v>5198.29</v>
      </c>
      <c r="BI175">
        <f>Dual_Tema!F171</f>
        <v>5193.78</v>
      </c>
      <c r="BJ175">
        <f>Pinbar!E171</f>
        <v>0</v>
      </c>
      <c r="BK175">
        <f>SSA!E171</f>
        <v>5195.8564800000004</v>
      </c>
      <c r="BL175">
        <f>SSA!F171</f>
        <v>5195.1574199999995</v>
      </c>
    </row>
    <row r="176" spans="1:64" x14ac:dyDescent="0.55000000000000004">
      <c r="A176">
        <f>Validation!A172</f>
        <v>1772079600</v>
      </c>
      <c r="B176" t="str">
        <f>Price!B172</f>
        <v>XAUUSD</v>
      </c>
      <c r="C176" t="str">
        <f>Price!C172</f>
        <v>M5</v>
      </c>
      <c r="D176">
        <f>Price!D172</f>
        <v>5193.75</v>
      </c>
      <c r="E176">
        <f>Price!E172</f>
        <v>5193.83</v>
      </c>
      <c r="F176">
        <f>Price!F172</f>
        <v>5195.37</v>
      </c>
      <c r="G176">
        <f>Price!G172</f>
        <v>5191.54</v>
      </c>
      <c r="H176">
        <f>Price!H172</f>
        <v>328</v>
      </c>
      <c r="I176">
        <f>Diagonals!E172</f>
        <v>5177.88</v>
      </c>
      <c r="J176">
        <f>Diagonals!F172</f>
        <v>0</v>
      </c>
      <c r="K176">
        <f>Diagonals!G172</f>
        <v>0</v>
      </c>
      <c r="L176">
        <f>Diagonals!H172</f>
        <v>5185.34</v>
      </c>
      <c r="M176">
        <f>Diagonals!I172</f>
        <v>0</v>
      </c>
      <c r="N176">
        <f>Diagonals!J172</f>
        <v>0</v>
      </c>
      <c r="O176">
        <f>Diagonals!K172</f>
        <v>0</v>
      </c>
      <c r="P176">
        <f>Diagonals!L172</f>
        <v>0</v>
      </c>
      <c r="Q176">
        <f>Trendlines!E172</f>
        <v>5198.71</v>
      </c>
      <c r="R176">
        <f>Trendlines!F172</f>
        <v>5197.45</v>
      </c>
      <c r="S176">
        <f>Trendlines!G172</f>
        <v>0</v>
      </c>
      <c r="T176">
        <f>Trendlines!H172</f>
        <v>5159.6400000000003</v>
      </c>
      <c r="U176">
        <f>Trendlines!I172</f>
        <v>5174.78</v>
      </c>
      <c r="V176">
        <f>Trendlines!J172</f>
        <v>5157.72</v>
      </c>
      <c r="W176">
        <f>Trendlines!K172</f>
        <v>0</v>
      </c>
      <c r="X176">
        <f>Trendlines!L172</f>
        <v>0</v>
      </c>
      <c r="Y176">
        <f>Tema_Hrma_Smma!E172</f>
        <v>5195.38</v>
      </c>
      <c r="Z176">
        <f>Tema_Hrma_Smma!F172</f>
        <v>5193.87</v>
      </c>
      <c r="AA176">
        <f>Tema_Hrma_Smma!G172</f>
        <v>5186.04</v>
      </c>
      <c r="AB176">
        <f>ZScore!H172</f>
        <v>-1</v>
      </c>
      <c r="AC176">
        <f>ZScore!I172</f>
        <v>1.0643100000000001</v>
      </c>
      <c r="AD176">
        <f>ZScore!J172</f>
        <v>3</v>
      </c>
      <c r="AE176">
        <f>HA!E172</f>
        <v>5194.95</v>
      </c>
      <c r="AF176">
        <f>HA!F172</f>
        <v>5195.37</v>
      </c>
      <c r="AG176">
        <f>HA!G172</f>
        <v>5191.54</v>
      </c>
      <c r="AH176">
        <f>HA!H172</f>
        <v>5193.62</v>
      </c>
      <c r="AI176">
        <f>HA!I172</f>
        <v>-1</v>
      </c>
      <c r="AJ176">
        <f>HA!J172</f>
        <v>1.32</v>
      </c>
      <c r="AK176">
        <f>HA!K172</f>
        <v>-0.59191000000000005</v>
      </c>
      <c r="AL176">
        <f>HA!L172</f>
        <v>-2</v>
      </c>
      <c r="AM176">
        <f>KC!E172</f>
        <v>5217.56077</v>
      </c>
      <c r="AN176">
        <f>KC!F172</f>
        <v>5211.0429899999999</v>
      </c>
      <c r="AO176">
        <f>KC!G172</f>
        <v>5204.5252099999998</v>
      </c>
      <c r="AP176">
        <f>KC!H172</f>
        <v>5198.0074299999997</v>
      </c>
      <c r="AQ176">
        <f>KC!I172</f>
        <v>5191.4896600000002</v>
      </c>
      <c r="AR176">
        <f>KC!J172</f>
        <v>5187.61114</v>
      </c>
      <c r="AS176">
        <f>KC!K172</f>
        <v>5181.0933599999998</v>
      </c>
      <c r="AT176">
        <f>KC!L172</f>
        <v>5174.5755799999997</v>
      </c>
      <c r="AU176">
        <f>KC!M172</f>
        <v>5168.0577999999996</v>
      </c>
      <c r="AV176">
        <f>KC!N172</f>
        <v>5161.5400300000001</v>
      </c>
      <c r="AW176">
        <f>SR_Levels!E172</f>
        <v>5193.3500000000004</v>
      </c>
      <c r="AX176">
        <f>SR_Levels!F172</f>
        <v>5178.6000000000004</v>
      </c>
      <c r="AY176">
        <f>SR_Levels!G172</f>
        <v>5161.8900000000003</v>
      </c>
      <c r="AZ176">
        <f>SR_Levels!H172</f>
        <v>5135.8500000000004</v>
      </c>
      <c r="BA176">
        <f>SR_Levels!I172</f>
        <v>5205.3100000000004</v>
      </c>
      <c r="BB176">
        <f>SR_Levels!J172</f>
        <v>0</v>
      </c>
      <c r="BC176">
        <f>SR_Levels!K172</f>
        <v>0</v>
      </c>
      <c r="BD176">
        <f>SR_Levels!L172</f>
        <v>0</v>
      </c>
      <c r="BE176">
        <f>ZigZag!E172</f>
        <v>0</v>
      </c>
      <c r="BF176">
        <f>ZigZag!F172</f>
        <v>0</v>
      </c>
      <c r="BG176">
        <f>ZigZag!G172</f>
        <v>5189.0200000000004</v>
      </c>
      <c r="BH176">
        <f>Dual_Tema!E172</f>
        <v>5197.54</v>
      </c>
      <c r="BI176">
        <f>Dual_Tema!F172</f>
        <v>5193.2</v>
      </c>
      <c r="BJ176">
        <f>Pinbar!E172</f>
        <v>0</v>
      </c>
      <c r="BK176">
        <f>SSA!E172</f>
        <v>5195.6751400000003</v>
      </c>
      <c r="BL176">
        <f>SSA!F172</f>
        <v>5195.4162800000004</v>
      </c>
    </row>
    <row r="177" spans="1:64" x14ac:dyDescent="0.55000000000000004">
      <c r="A177">
        <f>Validation!A173</f>
        <v>1772079900</v>
      </c>
      <c r="B177" t="str">
        <f>Price!B173</f>
        <v>XAUUSD</v>
      </c>
      <c r="C177" t="str">
        <f>Price!C173</f>
        <v>M5</v>
      </c>
      <c r="D177">
        <f>Price!D173</f>
        <v>5194.13</v>
      </c>
      <c r="E177">
        <f>Price!E173</f>
        <v>5193.75</v>
      </c>
      <c r="F177">
        <f>Price!F173</f>
        <v>5194.75</v>
      </c>
      <c r="G177">
        <f>Price!G173</f>
        <v>5191.7</v>
      </c>
      <c r="H177">
        <f>Price!H173</f>
        <v>320</v>
      </c>
      <c r="I177">
        <f>Diagonals!E173</f>
        <v>5178.0600000000004</v>
      </c>
      <c r="J177">
        <f>Diagonals!F173</f>
        <v>0</v>
      </c>
      <c r="K177">
        <f>Diagonals!G173</f>
        <v>0</v>
      </c>
      <c r="L177">
        <f>Diagonals!H173</f>
        <v>5185.01</v>
      </c>
      <c r="M177">
        <f>Diagonals!I173</f>
        <v>0</v>
      </c>
      <c r="N177">
        <f>Diagonals!J173</f>
        <v>0</v>
      </c>
      <c r="O177">
        <f>Diagonals!K173</f>
        <v>0</v>
      </c>
      <c r="P177">
        <f>Diagonals!L173</f>
        <v>0</v>
      </c>
      <c r="Q177">
        <f>Trendlines!E173</f>
        <v>5198.72</v>
      </c>
      <c r="R177">
        <f>Trendlines!F173</f>
        <v>5197.43</v>
      </c>
      <c r="S177">
        <f>Trendlines!G173</f>
        <v>0</v>
      </c>
      <c r="T177">
        <f>Trendlines!H173</f>
        <v>5159.72</v>
      </c>
      <c r="U177">
        <f>Trendlines!I173</f>
        <v>5174.8100000000004</v>
      </c>
      <c r="V177">
        <f>Trendlines!J173</f>
        <v>5157.76</v>
      </c>
      <c r="W177">
        <f>Trendlines!K173</f>
        <v>0</v>
      </c>
      <c r="X177">
        <f>Trendlines!L173</f>
        <v>0</v>
      </c>
      <c r="Y177">
        <f>Tema_Hrma_Smma!E173</f>
        <v>5194.87</v>
      </c>
      <c r="Z177">
        <f>Tema_Hrma_Smma!F173</f>
        <v>5194.26</v>
      </c>
      <c r="AA177">
        <f>Tema_Hrma_Smma!G173</f>
        <v>5186.25</v>
      </c>
      <c r="AB177">
        <f>ZScore!H173</f>
        <v>1</v>
      </c>
      <c r="AC177">
        <f>ZScore!I173</f>
        <v>0.95592999999999995</v>
      </c>
      <c r="AD177">
        <f>ZScore!J173</f>
        <v>0</v>
      </c>
      <c r="AE177">
        <f>HA!E173</f>
        <v>5194.28</v>
      </c>
      <c r="AF177">
        <f>HA!F173</f>
        <v>5194.75</v>
      </c>
      <c r="AG177">
        <f>HA!G173</f>
        <v>5191.7</v>
      </c>
      <c r="AH177">
        <f>HA!H173</f>
        <v>5193.58</v>
      </c>
      <c r="AI177">
        <f>HA!I173</f>
        <v>-1</v>
      </c>
      <c r="AJ177">
        <f>HA!J173</f>
        <v>0.7</v>
      </c>
      <c r="AK177">
        <f>HA!K173</f>
        <v>-0.83226</v>
      </c>
      <c r="AL177">
        <f>HA!L173</f>
        <v>-3</v>
      </c>
      <c r="AM177">
        <f>KC!E173</f>
        <v>5218.0199300000004</v>
      </c>
      <c r="AN177">
        <f>KC!F173</f>
        <v>5211.50641</v>
      </c>
      <c r="AO177">
        <f>KC!G173</f>
        <v>5204.9928900000004</v>
      </c>
      <c r="AP177">
        <f>KC!H173</f>
        <v>5198.4793799999998</v>
      </c>
      <c r="AQ177">
        <f>KC!I173</f>
        <v>5191.9658600000002</v>
      </c>
      <c r="AR177">
        <f>KC!J173</f>
        <v>5188.1712299999999</v>
      </c>
      <c r="AS177">
        <f>KC!K173</f>
        <v>5181.6577200000002</v>
      </c>
      <c r="AT177">
        <f>KC!L173</f>
        <v>5175.1441999999997</v>
      </c>
      <c r="AU177">
        <f>KC!M173</f>
        <v>5168.6306800000002</v>
      </c>
      <c r="AV177">
        <f>KC!N173</f>
        <v>5162.1171599999998</v>
      </c>
      <c r="AW177">
        <f>SR_Levels!E173</f>
        <v>5193.3500000000004</v>
      </c>
      <c r="AX177">
        <f>SR_Levels!F173</f>
        <v>5178.6000000000004</v>
      </c>
      <c r="AY177">
        <f>SR_Levels!G173</f>
        <v>5161.8900000000003</v>
      </c>
      <c r="AZ177">
        <f>SR_Levels!H173</f>
        <v>5135.8500000000004</v>
      </c>
      <c r="BA177">
        <f>SR_Levels!I173</f>
        <v>5205.3100000000004</v>
      </c>
      <c r="BB177">
        <f>SR_Levels!J173</f>
        <v>0</v>
      </c>
      <c r="BC177">
        <f>SR_Levels!K173</f>
        <v>0</v>
      </c>
      <c r="BD177">
        <f>SR_Levels!L173</f>
        <v>0</v>
      </c>
      <c r="BE177">
        <f>ZigZag!E173</f>
        <v>0</v>
      </c>
      <c r="BF177">
        <f>ZigZag!F173</f>
        <v>0</v>
      </c>
      <c r="BG177">
        <f>ZigZag!G173</f>
        <v>5189.34</v>
      </c>
      <c r="BH177">
        <f>Dual_Tema!E173</f>
        <v>5196.6499999999996</v>
      </c>
      <c r="BI177">
        <f>Dual_Tema!F173</f>
        <v>5192.82</v>
      </c>
      <c r="BJ177">
        <f>Pinbar!E173</f>
        <v>0</v>
      </c>
      <c r="BK177">
        <f>SSA!E173</f>
        <v>5195.1001200000001</v>
      </c>
      <c r="BL177">
        <f>SSA!F173</f>
        <v>5195.2582000000002</v>
      </c>
    </row>
    <row r="178" spans="1:64" x14ac:dyDescent="0.55000000000000004">
      <c r="A178">
        <f>Validation!A174</f>
        <v>1772080200</v>
      </c>
      <c r="B178" t="str">
        <f>Price!B174</f>
        <v>XAUUSD</v>
      </c>
      <c r="C178" t="str">
        <f>Price!C174</f>
        <v>M5</v>
      </c>
      <c r="D178">
        <f>Price!D174</f>
        <v>5194.8599999999997</v>
      </c>
      <c r="E178">
        <f>Price!E174</f>
        <v>5194.0600000000004</v>
      </c>
      <c r="F178">
        <f>Price!F174</f>
        <v>5195.01</v>
      </c>
      <c r="G178">
        <f>Price!G174</f>
        <v>5192.8</v>
      </c>
      <c r="H178">
        <f>Price!H174</f>
        <v>278</v>
      </c>
      <c r="I178">
        <f>Diagonals!E174</f>
        <v>5178.24</v>
      </c>
      <c r="J178">
        <f>Diagonals!F174</f>
        <v>0</v>
      </c>
      <c r="K178">
        <f>Diagonals!G174</f>
        <v>0</v>
      </c>
      <c r="L178">
        <f>Diagonals!H174</f>
        <v>5184.68</v>
      </c>
      <c r="M178">
        <f>Diagonals!I174</f>
        <v>0</v>
      </c>
      <c r="N178">
        <f>Diagonals!J174</f>
        <v>0</v>
      </c>
      <c r="O178">
        <f>Diagonals!K174</f>
        <v>0</v>
      </c>
      <c r="P178">
        <f>Diagonals!L174</f>
        <v>0</v>
      </c>
      <c r="Q178">
        <f>Trendlines!E174</f>
        <v>5198.72</v>
      </c>
      <c r="R178">
        <f>Trendlines!F174</f>
        <v>5197.3999999999996</v>
      </c>
      <c r="S178">
        <f>Trendlines!G174</f>
        <v>0</v>
      </c>
      <c r="T178">
        <f>Trendlines!H174</f>
        <v>5159.79</v>
      </c>
      <c r="U178">
        <f>Trendlines!I174</f>
        <v>5174.83</v>
      </c>
      <c r="V178">
        <f>Trendlines!J174</f>
        <v>5157.8</v>
      </c>
      <c r="W178">
        <f>Trendlines!K174</f>
        <v>0</v>
      </c>
      <c r="X178">
        <f>Trendlines!L174</f>
        <v>0</v>
      </c>
      <c r="Y178">
        <f>Tema_Hrma_Smma!E174</f>
        <v>5194.8</v>
      </c>
      <c r="Z178">
        <f>Tema_Hrma_Smma!F174</f>
        <v>5194.57</v>
      </c>
      <c r="AA178">
        <f>Tema_Hrma_Smma!G174</f>
        <v>5186.46</v>
      </c>
      <c r="AB178">
        <f>ZScore!H174</f>
        <v>1</v>
      </c>
      <c r="AC178">
        <f>ZScore!I174</f>
        <v>0.80593999999999999</v>
      </c>
      <c r="AD178">
        <f>ZScore!J174</f>
        <v>0</v>
      </c>
      <c r="AE178">
        <f>HA!E174</f>
        <v>5193.93</v>
      </c>
      <c r="AF178">
        <f>HA!F174</f>
        <v>5195.01</v>
      </c>
      <c r="AG178">
        <f>HA!G174</f>
        <v>5192.8</v>
      </c>
      <c r="AH178">
        <f>HA!H174</f>
        <v>5194.18</v>
      </c>
      <c r="AI178">
        <f>HA!I174</f>
        <v>1</v>
      </c>
      <c r="AJ178">
        <f>HA!J174</f>
        <v>0.25</v>
      </c>
      <c r="AK178">
        <f>HA!K174</f>
        <v>-1.0025599999999999</v>
      </c>
      <c r="AL178">
        <f>HA!L174</f>
        <v>1</v>
      </c>
      <c r="AM178">
        <f>KC!E174</f>
        <v>5218.42022</v>
      </c>
      <c r="AN178">
        <f>KC!F174</f>
        <v>5211.9151599999996</v>
      </c>
      <c r="AO178">
        <f>KC!G174</f>
        <v>5205.4101000000001</v>
      </c>
      <c r="AP178">
        <f>KC!H174</f>
        <v>5198.9050399999996</v>
      </c>
      <c r="AQ178">
        <f>KC!I174</f>
        <v>5192.3999800000001</v>
      </c>
      <c r="AR178">
        <f>KC!J174</f>
        <v>5188.7191000000003</v>
      </c>
      <c r="AS178">
        <f>KC!K174</f>
        <v>5182.2140399999998</v>
      </c>
      <c r="AT178">
        <f>KC!L174</f>
        <v>5175.7089800000003</v>
      </c>
      <c r="AU178">
        <f>KC!M174</f>
        <v>5169.2039199999999</v>
      </c>
      <c r="AV178">
        <f>KC!N174</f>
        <v>5162.6988600000004</v>
      </c>
      <c r="AW178">
        <f>SR_Levels!E174</f>
        <v>5193.3500000000004</v>
      </c>
      <c r="AX178">
        <f>SR_Levels!F174</f>
        <v>5178.6000000000004</v>
      </c>
      <c r="AY178">
        <f>SR_Levels!G174</f>
        <v>5161.8900000000003</v>
      </c>
      <c r="AZ178">
        <f>SR_Levels!H174</f>
        <v>5135.8500000000004</v>
      </c>
      <c r="BA178">
        <f>SR_Levels!I174</f>
        <v>5205.3100000000004</v>
      </c>
      <c r="BB178">
        <f>SR_Levels!J174</f>
        <v>0</v>
      </c>
      <c r="BC178">
        <f>SR_Levels!K174</f>
        <v>0</v>
      </c>
      <c r="BD178">
        <f>SR_Levels!L174</f>
        <v>0</v>
      </c>
      <c r="BE178">
        <f>ZigZag!E174</f>
        <v>0</v>
      </c>
      <c r="BF178">
        <f>ZigZag!F174</f>
        <v>0</v>
      </c>
      <c r="BG178">
        <f>ZigZag!G174</f>
        <v>5189.6899999999996</v>
      </c>
      <c r="BH178">
        <f>Dual_Tema!E174</f>
        <v>5196.12</v>
      </c>
      <c r="BI178">
        <f>Dual_Tema!F174</f>
        <v>5193.04</v>
      </c>
      <c r="BJ178">
        <f>Pinbar!E174</f>
        <v>0</v>
      </c>
      <c r="BK178">
        <f>SSA!E174</f>
        <v>5194.2746699999998</v>
      </c>
      <c r="BL178">
        <f>SSA!F174</f>
        <v>5194.7664299999997</v>
      </c>
    </row>
    <row r="179" spans="1:64" x14ac:dyDescent="0.55000000000000004">
      <c r="A179">
        <f>Validation!A175</f>
        <v>1772080500</v>
      </c>
      <c r="B179" t="str">
        <f>Price!B175</f>
        <v>XAUUSD</v>
      </c>
      <c r="C179" t="str">
        <f>Price!C175</f>
        <v>M5</v>
      </c>
      <c r="D179">
        <f>Price!D175</f>
        <v>5195.3999999999996</v>
      </c>
      <c r="E179">
        <f>Price!E175</f>
        <v>5194.8599999999997</v>
      </c>
      <c r="F179">
        <f>Price!F175</f>
        <v>5195.57</v>
      </c>
      <c r="G179">
        <f>Price!G175</f>
        <v>5194.22</v>
      </c>
      <c r="H179">
        <f>Price!H175</f>
        <v>229</v>
      </c>
      <c r="I179">
        <f>Diagonals!E175</f>
        <v>5178.41</v>
      </c>
      <c r="J179">
        <f>Diagonals!F175</f>
        <v>0</v>
      </c>
      <c r="K179">
        <f>Diagonals!G175</f>
        <v>0</v>
      </c>
      <c r="L179">
        <f>Diagonals!H175</f>
        <v>5184.3500000000004</v>
      </c>
      <c r="M179">
        <f>Diagonals!I175</f>
        <v>0</v>
      </c>
      <c r="N179">
        <f>Diagonals!J175</f>
        <v>0</v>
      </c>
      <c r="O179">
        <f>Diagonals!K175</f>
        <v>0</v>
      </c>
      <c r="P179">
        <f>Diagonals!L175</f>
        <v>0</v>
      </c>
      <c r="Q179">
        <f>Trendlines!E175</f>
        <v>5198.7299999999996</v>
      </c>
      <c r="R179">
        <f>Trendlines!F175</f>
        <v>5197.37</v>
      </c>
      <c r="S179">
        <f>Trendlines!G175</f>
        <v>0</v>
      </c>
      <c r="T179">
        <f>Trendlines!H175</f>
        <v>5159.87</v>
      </c>
      <c r="U179">
        <f>Trendlines!I175</f>
        <v>5174.8500000000004</v>
      </c>
      <c r="V179">
        <f>Trendlines!J175</f>
        <v>5157.84</v>
      </c>
      <c r="W179">
        <f>Trendlines!K175</f>
        <v>0</v>
      </c>
      <c r="X179">
        <f>Trendlines!L175</f>
        <v>0</v>
      </c>
      <c r="Y179">
        <f>Tema_Hrma_Smma!E175</f>
        <v>5195.12</v>
      </c>
      <c r="Z179">
        <f>Tema_Hrma_Smma!F175</f>
        <v>5194.8999999999996</v>
      </c>
      <c r="AA179">
        <f>Tema_Hrma_Smma!G175</f>
        <v>5186.6899999999996</v>
      </c>
      <c r="AB179">
        <f>ZScore!H175</f>
        <v>1</v>
      </c>
      <c r="AC179">
        <f>ZScore!I175</f>
        <v>0.90993999999999997</v>
      </c>
      <c r="AD179">
        <f>ZScore!J175</f>
        <v>0</v>
      </c>
      <c r="AE179">
        <f>HA!E175</f>
        <v>5194.0600000000004</v>
      </c>
      <c r="AF179">
        <f>HA!F175</f>
        <v>5195.57</v>
      </c>
      <c r="AG179">
        <f>HA!G175</f>
        <v>5194.0600000000004</v>
      </c>
      <c r="AH179">
        <f>HA!H175</f>
        <v>5195.01</v>
      </c>
      <c r="AI179">
        <f>HA!I175</f>
        <v>1</v>
      </c>
      <c r="AJ179">
        <f>HA!J175</f>
        <v>0.95</v>
      </c>
      <c r="AK179">
        <f>HA!K175</f>
        <v>-0.73048999999999997</v>
      </c>
      <c r="AL179">
        <f>HA!L175</f>
        <v>2</v>
      </c>
      <c r="AM179">
        <f>KC!E175</f>
        <v>5218.7577199999996</v>
      </c>
      <c r="AN179">
        <f>KC!F175</f>
        <v>5212.2706799999996</v>
      </c>
      <c r="AO179">
        <f>KC!G175</f>
        <v>5205.7836500000003</v>
      </c>
      <c r="AP179">
        <f>KC!H175</f>
        <v>5199.2966100000003</v>
      </c>
      <c r="AQ179">
        <f>KC!I175</f>
        <v>5192.8095700000003</v>
      </c>
      <c r="AR179">
        <f>KC!J175</f>
        <v>5189.2825300000004</v>
      </c>
      <c r="AS179">
        <f>KC!K175</f>
        <v>5182.7954900000004</v>
      </c>
      <c r="AT179">
        <f>KC!L175</f>
        <v>5176.3084500000004</v>
      </c>
      <c r="AU179">
        <f>KC!M175</f>
        <v>5169.8214200000002</v>
      </c>
      <c r="AV179">
        <f>KC!N175</f>
        <v>5163.3343800000002</v>
      </c>
      <c r="AW179">
        <f>SR_Levels!E175</f>
        <v>5193.3500000000004</v>
      </c>
      <c r="AX179">
        <f>SR_Levels!F175</f>
        <v>5178.6000000000004</v>
      </c>
      <c r="AY179">
        <f>SR_Levels!G175</f>
        <v>5161.8900000000003</v>
      </c>
      <c r="AZ179">
        <f>SR_Levels!H175</f>
        <v>5135.8500000000004</v>
      </c>
      <c r="BA179">
        <f>SR_Levels!I175</f>
        <v>5205.3100000000004</v>
      </c>
      <c r="BB179">
        <f>SR_Levels!J175</f>
        <v>0</v>
      </c>
      <c r="BC179">
        <f>SR_Levels!K175</f>
        <v>0</v>
      </c>
      <c r="BD179">
        <f>SR_Levels!L175</f>
        <v>0</v>
      </c>
      <c r="BE179">
        <f>ZigZag!E175</f>
        <v>0</v>
      </c>
      <c r="BF179">
        <f>ZigZag!F175</f>
        <v>0</v>
      </c>
      <c r="BG179">
        <f>ZigZag!G175</f>
        <v>5190.08</v>
      </c>
      <c r="BH179">
        <f>Dual_Tema!E175</f>
        <v>5196.01</v>
      </c>
      <c r="BI179">
        <f>Dual_Tema!F175</f>
        <v>5193.8100000000004</v>
      </c>
      <c r="BJ179">
        <f>Pinbar!E175</f>
        <v>0</v>
      </c>
      <c r="BK179">
        <f>SSA!E175</f>
        <v>5193.3845600000004</v>
      </c>
      <c r="BL179">
        <f>SSA!F175</f>
        <v>5194.0754999999999</v>
      </c>
    </row>
    <row r="180" spans="1:64" x14ac:dyDescent="0.55000000000000004">
      <c r="A180">
        <f>Validation!A176</f>
        <v>1772080800</v>
      </c>
      <c r="B180" t="str">
        <f>Price!B176</f>
        <v>XAUUSD</v>
      </c>
      <c r="C180" t="str">
        <f>Price!C176</f>
        <v>M5</v>
      </c>
      <c r="D180">
        <f>Price!D176</f>
        <v>5194.26</v>
      </c>
      <c r="E180">
        <f>Price!E176</f>
        <v>5195.3999999999996</v>
      </c>
      <c r="F180">
        <f>Price!F176</f>
        <v>5195.8</v>
      </c>
      <c r="G180">
        <f>Price!G176</f>
        <v>5194.1099999999997</v>
      </c>
      <c r="H180">
        <f>Price!H176</f>
        <v>236</v>
      </c>
      <c r="I180">
        <f>Diagonals!E176</f>
        <v>5178.59</v>
      </c>
      <c r="J180">
        <f>Diagonals!F176</f>
        <v>0</v>
      </c>
      <c r="K180">
        <f>Diagonals!G176</f>
        <v>0</v>
      </c>
      <c r="L180">
        <f>Diagonals!H176</f>
        <v>5184.0200000000004</v>
      </c>
      <c r="M180">
        <f>Diagonals!I176</f>
        <v>0</v>
      </c>
      <c r="N180">
        <f>Diagonals!J176</f>
        <v>0</v>
      </c>
      <c r="O180">
        <f>Diagonals!K176</f>
        <v>0</v>
      </c>
      <c r="P180">
        <f>Diagonals!L176</f>
        <v>0</v>
      </c>
      <c r="Q180">
        <f>Trendlines!E176</f>
        <v>5198.74</v>
      </c>
      <c r="R180">
        <f>Trendlines!F176</f>
        <v>5197.3500000000004</v>
      </c>
      <c r="S180">
        <f>Trendlines!G176</f>
        <v>0</v>
      </c>
      <c r="T180">
        <f>Trendlines!H176</f>
        <v>5159.95</v>
      </c>
      <c r="U180">
        <f>Trendlines!I176</f>
        <v>5174.87</v>
      </c>
      <c r="V180">
        <f>Trendlines!J176</f>
        <v>5157.88</v>
      </c>
      <c r="W180">
        <f>Trendlines!K176</f>
        <v>0</v>
      </c>
      <c r="X180">
        <f>Trendlines!L176</f>
        <v>0</v>
      </c>
      <c r="Y180">
        <f>Tema_Hrma_Smma!E176</f>
        <v>5195.1000000000004</v>
      </c>
      <c r="Z180">
        <f>Tema_Hrma_Smma!F176</f>
        <v>5195.17</v>
      </c>
      <c r="AA180">
        <f>Tema_Hrma_Smma!G176</f>
        <v>5186.92</v>
      </c>
      <c r="AB180">
        <f>ZScore!H176</f>
        <v>-1</v>
      </c>
      <c r="AC180">
        <f>ZScore!I176</f>
        <v>0.69184999999999997</v>
      </c>
      <c r="AD180">
        <f>ZScore!J176</f>
        <v>3</v>
      </c>
      <c r="AE180">
        <f>HA!E176</f>
        <v>5194.54</v>
      </c>
      <c r="AF180">
        <f>HA!F176</f>
        <v>5195.8</v>
      </c>
      <c r="AG180">
        <f>HA!G176</f>
        <v>5194.1099999999997</v>
      </c>
      <c r="AH180">
        <f>HA!H176</f>
        <v>5194.8900000000003</v>
      </c>
      <c r="AI180">
        <f>HA!I176</f>
        <v>1</v>
      </c>
      <c r="AJ180">
        <f>HA!J176</f>
        <v>0.36</v>
      </c>
      <c r="AK180">
        <f>HA!K176</f>
        <v>-0.95659000000000005</v>
      </c>
      <c r="AL180">
        <f>HA!L176</f>
        <v>3</v>
      </c>
      <c r="AM180">
        <f>KC!E176</f>
        <v>5219.0253599999996</v>
      </c>
      <c r="AN180">
        <f>KC!F176</f>
        <v>5212.5687500000004</v>
      </c>
      <c r="AO180">
        <f>KC!G176</f>
        <v>5206.1121499999999</v>
      </c>
      <c r="AP180">
        <f>KC!H176</f>
        <v>5199.6555399999997</v>
      </c>
      <c r="AQ180">
        <f>KC!I176</f>
        <v>5193.1989400000002</v>
      </c>
      <c r="AR180">
        <f>KC!J176</f>
        <v>5189.8414899999998</v>
      </c>
      <c r="AS180">
        <f>KC!K176</f>
        <v>5183.3848900000003</v>
      </c>
      <c r="AT180">
        <f>KC!L176</f>
        <v>5176.9282800000001</v>
      </c>
      <c r="AU180">
        <f>KC!M176</f>
        <v>5170.4716799999997</v>
      </c>
      <c r="AV180">
        <f>KC!N176</f>
        <v>5164.0150700000004</v>
      </c>
      <c r="AW180">
        <f>SR_Levels!E176</f>
        <v>5193.3500000000004</v>
      </c>
      <c r="AX180">
        <f>SR_Levels!F176</f>
        <v>5178.6000000000004</v>
      </c>
      <c r="AY180">
        <f>SR_Levels!G176</f>
        <v>5161.8900000000003</v>
      </c>
      <c r="AZ180">
        <f>SR_Levels!H176</f>
        <v>5135.8500000000004</v>
      </c>
      <c r="BA180">
        <f>SR_Levels!I176</f>
        <v>5205.3100000000004</v>
      </c>
      <c r="BB180">
        <f>SR_Levels!J176</f>
        <v>0</v>
      </c>
      <c r="BC180">
        <f>SR_Levels!K176</f>
        <v>0</v>
      </c>
      <c r="BD180">
        <f>SR_Levels!L176</f>
        <v>0</v>
      </c>
      <c r="BE180">
        <f>ZigZag!E176</f>
        <v>0</v>
      </c>
      <c r="BF180">
        <f>ZigZag!F176</f>
        <v>0</v>
      </c>
      <c r="BG180">
        <f>ZigZag!G176</f>
        <v>5190.41</v>
      </c>
      <c r="BH180">
        <f>Dual_Tema!E176</f>
        <v>5196</v>
      </c>
      <c r="BI180">
        <f>Dual_Tema!F176</f>
        <v>5194.1899999999996</v>
      </c>
      <c r="BJ180">
        <f>Pinbar!E176</f>
        <v>0</v>
      </c>
      <c r="BK180">
        <f>SSA!E176</f>
        <v>5192.6406399999996</v>
      </c>
      <c r="BL180">
        <f>SSA!F176</f>
        <v>5193.3580700000002</v>
      </c>
    </row>
    <row r="181" spans="1:64" x14ac:dyDescent="0.55000000000000004">
      <c r="A181">
        <f>Validation!A177</f>
        <v>1772081100</v>
      </c>
      <c r="B181" t="str">
        <f>Price!B177</f>
        <v>XAUUSD</v>
      </c>
      <c r="C181" t="str">
        <f>Price!C177</f>
        <v>M5</v>
      </c>
      <c r="D181">
        <f>Price!D177</f>
        <v>5191.38</v>
      </c>
      <c r="E181">
        <f>Price!E177</f>
        <v>5194.26</v>
      </c>
      <c r="F181">
        <f>Price!F177</f>
        <v>5194.8</v>
      </c>
      <c r="G181">
        <f>Price!G177</f>
        <v>5190.66</v>
      </c>
      <c r="H181">
        <f>Price!H177</f>
        <v>289</v>
      </c>
      <c r="I181">
        <f>Diagonals!E177</f>
        <v>5178.7700000000004</v>
      </c>
      <c r="J181">
        <f>Diagonals!F177</f>
        <v>0</v>
      </c>
      <c r="K181">
        <f>Diagonals!G177</f>
        <v>0</v>
      </c>
      <c r="L181">
        <f>Diagonals!H177</f>
        <v>5183.6899999999996</v>
      </c>
      <c r="M181">
        <f>Diagonals!I177</f>
        <v>0</v>
      </c>
      <c r="N181">
        <f>Diagonals!J177</f>
        <v>0</v>
      </c>
      <c r="O181">
        <f>Diagonals!K177</f>
        <v>0</v>
      </c>
      <c r="P181">
        <f>Diagonals!L177</f>
        <v>0</v>
      </c>
      <c r="Q181">
        <f>Trendlines!E177</f>
        <v>5198.74</v>
      </c>
      <c r="R181">
        <f>Trendlines!F177</f>
        <v>5197.32</v>
      </c>
      <c r="S181">
        <f>Trendlines!G177</f>
        <v>0</v>
      </c>
      <c r="T181">
        <f>Trendlines!H177</f>
        <v>5160.0200000000004</v>
      </c>
      <c r="U181">
        <f>Trendlines!I177</f>
        <v>5174.8900000000003</v>
      </c>
      <c r="V181">
        <f>Trendlines!J177</f>
        <v>5157.92</v>
      </c>
      <c r="W181">
        <f>Trendlines!K177</f>
        <v>0</v>
      </c>
      <c r="X181">
        <f>Trendlines!L177</f>
        <v>0</v>
      </c>
      <c r="Y181">
        <f>Tema_Hrma_Smma!E177</f>
        <v>5193.8500000000004</v>
      </c>
      <c r="Z181">
        <f>Tema_Hrma_Smma!F177</f>
        <v>5195.09</v>
      </c>
      <c r="AA181">
        <f>Tema_Hrma_Smma!G177</f>
        <v>5187.1000000000004</v>
      </c>
      <c r="AB181">
        <f>ZScore!H177</f>
        <v>-1</v>
      </c>
      <c r="AC181">
        <f>ZScore!I177</f>
        <v>6.4079999999999998E-2</v>
      </c>
      <c r="AD181">
        <f>ZScore!J177</f>
        <v>3</v>
      </c>
      <c r="AE181">
        <f>HA!E177</f>
        <v>5194.71</v>
      </c>
      <c r="AF181">
        <f>HA!F177</f>
        <v>5194.8</v>
      </c>
      <c r="AG181">
        <f>HA!G177</f>
        <v>5190.66</v>
      </c>
      <c r="AH181">
        <f>HA!H177</f>
        <v>5192.78</v>
      </c>
      <c r="AI181">
        <f>HA!I177</f>
        <v>-1</v>
      </c>
      <c r="AJ181">
        <f>HA!J177</f>
        <v>1.94</v>
      </c>
      <c r="AK181">
        <f>HA!K177</f>
        <v>-0.35063</v>
      </c>
      <c r="AL181">
        <f>HA!L177</f>
        <v>-1</v>
      </c>
      <c r="AM181">
        <f>KC!E177</f>
        <v>5219.3711800000001</v>
      </c>
      <c r="AN181">
        <f>KC!F177</f>
        <v>5212.9134000000004</v>
      </c>
      <c r="AO181">
        <f>KC!G177</f>
        <v>5206.4556199999997</v>
      </c>
      <c r="AP181">
        <f>KC!H177</f>
        <v>5199.99784</v>
      </c>
      <c r="AQ181">
        <f>KC!I177</f>
        <v>5193.54007</v>
      </c>
      <c r="AR181">
        <f>KC!J177</f>
        <v>5190.2968700000001</v>
      </c>
      <c r="AS181">
        <f>KC!K177</f>
        <v>5183.8390900000004</v>
      </c>
      <c r="AT181">
        <f>KC!L177</f>
        <v>5177.3813099999998</v>
      </c>
      <c r="AU181">
        <f>KC!M177</f>
        <v>5170.92353</v>
      </c>
      <c r="AV181">
        <f>KC!N177</f>
        <v>5164.46576</v>
      </c>
      <c r="AW181">
        <f>SR_Levels!E177</f>
        <v>5178.6000000000004</v>
      </c>
      <c r="AX181">
        <f>SR_Levels!F177</f>
        <v>5161.8900000000003</v>
      </c>
      <c r="AY181">
        <f>SR_Levels!G177</f>
        <v>5135.8500000000004</v>
      </c>
      <c r="AZ181">
        <f>SR_Levels!H177</f>
        <v>0</v>
      </c>
      <c r="BA181">
        <f>SR_Levels!I177</f>
        <v>5193.3500000000004</v>
      </c>
      <c r="BB181">
        <f>SR_Levels!J177</f>
        <v>5205.3100000000004</v>
      </c>
      <c r="BC181">
        <f>SR_Levels!K177</f>
        <v>0</v>
      </c>
      <c r="BD181">
        <f>SR_Levels!L177</f>
        <v>0</v>
      </c>
      <c r="BE181">
        <f>ZigZag!E177</f>
        <v>0</v>
      </c>
      <c r="BF181">
        <f>ZigZag!F177</f>
        <v>0</v>
      </c>
      <c r="BG181">
        <f>ZigZag!G177</f>
        <v>5190.54</v>
      </c>
      <c r="BH181">
        <f>Dual_Tema!E177</f>
        <v>5195.4799999999996</v>
      </c>
      <c r="BI181">
        <f>Dual_Tema!F177</f>
        <v>5192.6899999999996</v>
      </c>
      <c r="BJ181">
        <f>Pinbar!E177</f>
        <v>0</v>
      </c>
      <c r="BK181">
        <f>SSA!E177</f>
        <v>5192.2647100000004</v>
      </c>
      <c r="BL181">
        <f>SSA!F177</f>
        <v>5192.8113899999998</v>
      </c>
    </row>
    <row r="182" spans="1:64" x14ac:dyDescent="0.55000000000000004">
      <c r="A182">
        <f>Validation!A178</f>
        <v>1772081400</v>
      </c>
      <c r="B182" t="str">
        <f>Price!B178</f>
        <v>XAUUSD</v>
      </c>
      <c r="C182" t="str">
        <f>Price!C178</f>
        <v>M5</v>
      </c>
      <c r="D182">
        <f>Price!D178</f>
        <v>5192.6099999999997</v>
      </c>
      <c r="E182">
        <f>Price!E178</f>
        <v>5191.38</v>
      </c>
      <c r="F182">
        <f>Price!F178</f>
        <v>5192.97</v>
      </c>
      <c r="G182">
        <f>Price!G178</f>
        <v>5190.49</v>
      </c>
      <c r="H182">
        <f>Price!H178</f>
        <v>260</v>
      </c>
      <c r="I182">
        <f>Diagonals!E178</f>
        <v>5178.9399999999996</v>
      </c>
      <c r="J182">
        <f>Diagonals!F178</f>
        <v>0</v>
      </c>
      <c r="K182">
        <f>Diagonals!G178</f>
        <v>0</v>
      </c>
      <c r="L182">
        <f>Diagonals!H178</f>
        <v>5183.3599999999997</v>
      </c>
      <c r="M182">
        <f>Diagonals!I178</f>
        <v>0</v>
      </c>
      <c r="N182">
        <f>Diagonals!J178</f>
        <v>0</v>
      </c>
      <c r="O182">
        <f>Diagonals!K178</f>
        <v>0</v>
      </c>
      <c r="P182">
        <f>Diagonals!L178</f>
        <v>0</v>
      </c>
      <c r="Q182">
        <f>Trendlines!E178</f>
        <v>5198.75</v>
      </c>
      <c r="R182">
        <f>Trendlines!F178</f>
        <v>5197.3</v>
      </c>
      <c r="S182">
        <f>Trendlines!G178</f>
        <v>0</v>
      </c>
      <c r="T182">
        <f>Trendlines!H178</f>
        <v>5160.1000000000004</v>
      </c>
      <c r="U182">
        <f>Trendlines!I178</f>
        <v>5174.92</v>
      </c>
      <c r="V182">
        <f>Trendlines!J178</f>
        <v>5157.96</v>
      </c>
      <c r="W182">
        <f>Trendlines!K178</f>
        <v>0</v>
      </c>
      <c r="X182">
        <f>Trendlines!L178</f>
        <v>0</v>
      </c>
      <c r="Y182">
        <f>Tema_Hrma_Smma!E178</f>
        <v>5192.8999999999996</v>
      </c>
      <c r="Z182">
        <f>Tema_Hrma_Smma!F178</f>
        <v>5194.82</v>
      </c>
      <c r="AA182">
        <f>Tema_Hrma_Smma!G178</f>
        <v>5187.24</v>
      </c>
      <c r="AB182">
        <f>ZScore!H178</f>
        <v>1</v>
      </c>
      <c r="AC182">
        <f>ZScore!I178</f>
        <v>0.65642999999999996</v>
      </c>
      <c r="AD182">
        <f>ZScore!J178</f>
        <v>0</v>
      </c>
      <c r="AE182">
        <f>HA!E178</f>
        <v>5193.74</v>
      </c>
      <c r="AF182">
        <f>HA!F178</f>
        <v>5193.74</v>
      </c>
      <c r="AG182">
        <f>HA!G178</f>
        <v>5190.49</v>
      </c>
      <c r="AH182">
        <f>HA!H178</f>
        <v>5191.8599999999997</v>
      </c>
      <c r="AI182">
        <f>HA!I178</f>
        <v>-1</v>
      </c>
      <c r="AJ182">
        <f>HA!J178</f>
        <v>1.88</v>
      </c>
      <c r="AK182">
        <f>HA!K178</f>
        <v>-0.37189</v>
      </c>
      <c r="AL182">
        <f>HA!L178</f>
        <v>-2</v>
      </c>
      <c r="AM182">
        <f>KC!E178</f>
        <v>5219.5519599999998</v>
      </c>
      <c r="AN182">
        <f>KC!F178</f>
        <v>5213.1122699999996</v>
      </c>
      <c r="AO182">
        <f>KC!G178</f>
        <v>5206.6725800000004</v>
      </c>
      <c r="AP182">
        <f>KC!H178</f>
        <v>5200.2328799999996</v>
      </c>
      <c r="AQ182">
        <f>KC!I178</f>
        <v>5193.7931900000003</v>
      </c>
      <c r="AR182">
        <f>KC!J178</f>
        <v>5190.6652700000004</v>
      </c>
      <c r="AS182">
        <f>KC!K178</f>
        <v>5184.2255800000003</v>
      </c>
      <c r="AT182">
        <f>KC!L178</f>
        <v>5177.7858900000001</v>
      </c>
      <c r="AU182">
        <f>KC!M178</f>
        <v>5171.3462</v>
      </c>
      <c r="AV182">
        <f>KC!N178</f>
        <v>5164.9065099999998</v>
      </c>
      <c r="AW182">
        <f>SR_Levels!E178</f>
        <v>5178.6000000000004</v>
      </c>
      <c r="AX182">
        <f>SR_Levels!F178</f>
        <v>5161.8900000000003</v>
      </c>
      <c r="AY182">
        <f>SR_Levels!G178</f>
        <v>5135.8500000000004</v>
      </c>
      <c r="AZ182">
        <f>SR_Levels!H178</f>
        <v>0</v>
      </c>
      <c r="BA182">
        <f>SR_Levels!I178</f>
        <v>5193.3500000000004</v>
      </c>
      <c r="BB182">
        <f>SR_Levels!J178</f>
        <v>5205.3100000000004</v>
      </c>
      <c r="BC182">
        <f>SR_Levels!K178</f>
        <v>0</v>
      </c>
      <c r="BD182">
        <f>SR_Levels!L178</f>
        <v>0</v>
      </c>
      <c r="BE182">
        <f>ZigZag!E178</f>
        <v>0</v>
      </c>
      <c r="BF182">
        <f>ZigZag!F178</f>
        <v>0</v>
      </c>
      <c r="BG182">
        <f>ZigZag!G178</f>
        <v>5190.6499999999996</v>
      </c>
      <c r="BH182">
        <f>Dual_Tema!E178</f>
        <v>5194.2299999999996</v>
      </c>
      <c r="BI182">
        <f>Dual_Tema!F178</f>
        <v>5191.6099999999997</v>
      </c>
      <c r="BJ182">
        <f>Pinbar!E178</f>
        <v>0</v>
      </c>
      <c r="BK182">
        <f>SSA!E178</f>
        <v>5192.4526699999997</v>
      </c>
      <c r="BL182">
        <f>SSA!F178</f>
        <v>5192.6320299999998</v>
      </c>
    </row>
    <row r="183" spans="1:64" x14ac:dyDescent="0.55000000000000004">
      <c r="A183">
        <f>Validation!A179</f>
        <v>1772081700</v>
      </c>
      <c r="B183" t="str">
        <f>Price!B179</f>
        <v>XAUUSD</v>
      </c>
      <c r="C183" t="str">
        <f>Price!C179</f>
        <v>M5</v>
      </c>
      <c r="D183">
        <f>Price!D179</f>
        <v>5192.6899999999996</v>
      </c>
      <c r="E183">
        <f>Price!E179</f>
        <v>5192.6000000000004</v>
      </c>
      <c r="F183">
        <f>Price!F179</f>
        <v>5193.5600000000004</v>
      </c>
      <c r="G183">
        <f>Price!G179</f>
        <v>5192.05</v>
      </c>
      <c r="H183">
        <f>Price!H179</f>
        <v>277</v>
      </c>
      <c r="I183">
        <f>Diagonals!E179</f>
        <v>5179.12</v>
      </c>
      <c r="J183">
        <f>Diagonals!F179</f>
        <v>0</v>
      </c>
      <c r="K183">
        <f>Diagonals!G179</f>
        <v>0</v>
      </c>
      <c r="L183">
        <f>Diagonals!H179</f>
        <v>5183.04</v>
      </c>
      <c r="M183">
        <f>Diagonals!I179</f>
        <v>0</v>
      </c>
      <c r="N183">
        <f>Diagonals!J179</f>
        <v>0</v>
      </c>
      <c r="O183">
        <f>Diagonals!K179</f>
        <v>0</v>
      </c>
      <c r="P183">
        <f>Diagonals!L179</f>
        <v>0</v>
      </c>
      <c r="Q183">
        <f>Trendlines!E179</f>
        <v>5198.75</v>
      </c>
      <c r="R183">
        <f>Trendlines!F179</f>
        <v>5197.2700000000004</v>
      </c>
      <c r="S183">
        <f>Trendlines!G179</f>
        <v>0</v>
      </c>
      <c r="T183">
        <f>Trendlines!H179</f>
        <v>5160.17</v>
      </c>
      <c r="U183">
        <f>Trendlines!I179</f>
        <v>5174.9399999999996</v>
      </c>
      <c r="V183">
        <f>Trendlines!J179</f>
        <v>5157.99</v>
      </c>
      <c r="W183">
        <f>Trendlines!K179</f>
        <v>0</v>
      </c>
      <c r="X183">
        <f>Trendlines!L179</f>
        <v>0</v>
      </c>
      <c r="Y183">
        <f>Tema_Hrma_Smma!E179</f>
        <v>5192.66</v>
      </c>
      <c r="Z183">
        <f>Tema_Hrma_Smma!F179</f>
        <v>5194.5600000000004</v>
      </c>
      <c r="AA183">
        <f>Tema_Hrma_Smma!G179</f>
        <v>5187.38</v>
      </c>
      <c r="AB183">
        <f>ZScore!H179</f>
        <v>1</v>
      </c>
      <c r="AC183">
        <f>ZScore!I179</f>
        <v>1.0641499999999999</v>
      </c>
      <c r="AD183">
        <f>ZScore!J179</f>
        <v>0</v>
      </c>
      <c r="AE183">
        <f>HA!E179</f>
        <v>5192.8</v>
      </c>
      <c r="AF183">
        <f>HA!F179</f>
        <v>5193.5600000000004</v>
      </c>
      <c r="AG183">
        <f>HA!G179</f>
        <v>5192.05</v>
      </c>
      <c r="AH183">
        <f>HA!H179</f>
        <v>5192.72</v>
      </c>
      <c r="AI183">
        <f>HA!I179</f>
        <v>-1</v>
      </c>
      <c r="AJ183">
        <f>HA!J179</f>
        <v>0.08</v>
      </c>
      <c r="AK183">
        <f>HA!K179</f>
        <v>-1.0595600000000001</v>
      </c>
      <c r="AL183">
        <f>HA!L179</f>
        <v>-3</v>
      </c>
      <c r="AM183">
        <f>KC!E179</f>
        <v>5219.60077</v>
      </c>
      <c r="AN183">
        <f>KC!F179</f>
        <v>5213.1990999999998</v>
      </c>
      <c r="AO183">
        <f>KC!G179</f>
        <v>5206.7974400000003</v>
      </c>
      <c r="AP183">
        <f>KC!H179</f>
        <v>5200.3957700000001</v>
      </c>
      <c r="AQ183">
        <f>KC!I179</f>
        <v>5193.9940999999999</v>
      </c>
      <c r="AR183">
        <f>KC!J179</f>
        <v>5191.0041799999999</v>
      </c>
      <c r="AS183">
        <f>KC!K179</f>
        <v>5184.6025099999997</v>
      </c>
      <c r="AT183">
        <f>KC!L179</f>
        <v>5178.2008500000002</v>
      </c>
      <c r="AU183">
        <f>KC!M179</f>
        <v>5171.79918</v>
      </c>
      <c r="AV183">
        <f>KC!N179</f>
        <v>5165.3975099999998</v>
      </c>
      <c r="AW183">
        <f>SR_Levels!E179</f>
        <v>5178.6000000000004</v>
      </c>
      <c r="AX183">
        <f>SR_Levels!F179</f>
        <v>5161.8900000000003</v>
      </c>
      <c r="AY183">
        <f>SR_Levels!G179</f>
        <v>5135.8500000000004</v>
      </c>
      <c r="AZ183">
        <f>SR_Levels!H179</f>
        <v>0</v>
      </c>
      <c r="BA183">
        <f>SR_Levels!I179</f>
        <v>5193.3500000000004</v>
      </c>
      <c r="BB183">
        <f>SR_Levels!J179</f>
        <v>5205.3100000000004</v>
      </c>
      <c r="BC183">
        <f>SR_Levels!K179</f>
        <v>0</v>
      </c>
      <c r="BD183">
        <f>SR_Levels!L179</f>
        <v>0</v>
      </c>
      <c r="BE183">
        <f>ZigZag!E179</f>
        <v>0</v>
      </c>
      <c r="BF183">
        <f>ZigZag!F179</f>
        <v>0</v>
      </c>
      <c r="BG183">
        <f>ZigZag!G179</f>
        <v>5190.8</v>
      </c>
      <c r="BH183">
        <f>Dual_Tema!E179</f>
        <v>5193.72</v>
      </c>
      <c r="BI183">
        <f>Dual_Tema!F179</f>
        <v>5191.67</v>
      </c>
      <c r="BJ183">
        <f>Pinbar!E179</f>
        <v>0</v>
      </c>
      <c r="BK183">
        <f>SSA!E179</f>
        <v>5193.2141199999996</v>
      </c>
      <c r="BL183">
        <f>SSA!F179</f>
        <v>5192.9230699999998</v>
      </c>
    </row>
    <row r="184" spans="1:64" x14ac:dyDescent="0.55000000000000004">
      <c r="A184">
        <f>Validation!A180</f>
        <v>1772082000</v>
      </c>
      <c r="B184" t="str">
        <f>Price!B180</f>
        <v>XAUUSD</v>
      </c>
      <c r="C184" t="str">
        <f>Price!C180</f>
        <v>M5</v>
      </c>
      <c r="D184">
        <f>Price!D180</f>
        <v>5193.25</v>
      </c>
      <c r="E184">
        <f>Price!E180</f>
        <v>5192.6899999999996</v>
      </c>
      <c r="F184">
        <f>Price!F180</f>
        <v>5195.22</v>
      </c>
      <c r="G184">
        <f>Price!G180</f>
        <v>5190.54</v>
      </c>
      <c r="H184">
        <f>Price!H180</f>
        <v>306</v>
      </c>
      <c r="I184">
        <f>Diagonals!E180</f>
        <v>5179.3</v>
      </c>
      <c r="J184">
        <f>Diagonals!F180</f>
        <v>0</v>
      </c>
      <c r="K184">
        <f>Diagonals!G180</f>
        <v>0</v>
      </c>
      <c r="L184">
        <f>Diagonals!H180</f>
        <v>5182.71</v>
      </c>
      <c r="M184">
        <f>Diagonals!I180</f>
        <v>0</v>
      </c>
      <c r="N184">
        <f>Diagonals!J180</f>
        <v>0</v>
      </c>
      <c r="O184">
        <f>Diagonals!K180</f>
        <v>0</v>
      </c>
      <c r="P184">
        <f>Diagonals!L180</f>
        <v>0</v>
      </c>
      <c r="Q184">
        <f>Trendlines!E180</f>
        <v>5198.76</v>
      </c>
      <c r="R184">
        <f>Trendlines!F180</f>
        <v>5197.24</v>
      </c>
      <c r="S184">
        <f>Trendlines!G180</f>
        <v>0</v>
      </c>
      <c r="T184">
        <f>Trendlines!H180</f>
        <v>5160.25</v>
      </c>
      <c r="U184">
        <f>Trendlines!I180</f>
        <v>5174.96</v>
      </c>
      <c r="V184">
        <f>Trendlines!J180</f>
        <v>5158.03</v>
      </c>
      <c r="W184">
        <f>Trendlines!K180</f>
        <v>0</v>
      </c>
      <c r="X184">
        <f>Trendlines!L180</f>
        <v>0</v>
      </c>
      <c r="Y184">
        <f>Tema_Hrma_Smma!E180</f>
        <v>5192.63</v>
      </c>
      <c r="Z184">
        <f>Tema_Hrma_Smma!F180</f>
        <v>5194.34</v>
      </c>
      <c r="AA184">
        <f>Tema_Hrma_Smma!G180</f>
        <v>5187.53</v>
      </c>
      <c r="AB184">
        <f>ZScore!H180</f>
        <v>1</v>
      </c>
      <c r="AC184">
        <f>ZScore!I180</f>
        <v>0.89248000000000005</v>
      </c>
      <c r="AD184">
        <f>ZScore!J180</f>
        <v>0</v>
      </c>
      <c r="AE184">
        <f>HA!E180</f>
        <v>5192.76</v>
      </c>
      <c r="AF184">
        <f>HA!F180</f>
        <v>5195.22</v>
      </c>
      <c r="AG184">
        <f>HA!G180</f>
        <v>5190.54</v>
      </c>
      <c r="AH184">
        <f>HA!H180</f>
        <v>5192.93</v>
      </c>
      <c r="AI184">
        <f>HA!I180</f>
        <v>1</v>
      </c>
      <c r="AJ184">
        <f>HA!J180</f>
        <v>0.16</v>
      </c>
      <c r="AK184">
        <f>HA!K180</f>
        <v>-1.0275399999999999</v>
      </c>
      <c r="AL184">
        <f>HA!L180</f>
        <v>1</v>
      </c>
      <c r="AM184">
        <f>KC!E180</f>
        <v>5219.69758</v>
      </c>
      <c r="AN184">
        <f>KC!F180</f>
        <v>5213.3222100000003</v>
      </c>
      <c r="AO184">
        <f>KC!G180</f>
        <v>5206.9468399999996</v>
      </c>
      <c r="AP184">
        <f>KC!H180</f>
        <v>5200.5714699999999</v>
      </c>
      <c r="AQ184">
        <f>KC!I180</f>
        <v>5194.1961000000001</v>
      </c>
      <c r="AR184">
        <f>KC!J180</f>
        <v>5191.2759299999998</v>
      </c>
      <c r="AS184">
        <f>KC!K180</f>
        <v>5184.90056</v>
      </c>
      <c r="AT184">
        <f>KC!L180</f>
        <v>5178.5251900000003</v>
      </c>
      <c r="AU184">
        <f>KC!M180</f>
        <v>5172.1498199999996</v>
      </c>
      <c r="AV184">
        <f>KC!N180</f>
        <v>5165.7744499999999</v>
      </c>
      <c r="AW184">
        <f>SR_Levels!E180</f>
        <v>5178.6000000000004</v>
      </c>
      <c r="AX184">
        <f>SR_Levels!F180</f>
        <v>5161.8900000000003</v>
      </c>
      <c r="AY184">
        <f>SR_Levels!G180</f>
        <v>5135.8500000000004</v>
      </c>
      <c r="AZ184">
        <f>SR_Levels!H180</f>
        <v>0</v>
      </c>
      <c r="BA184">
        <f>SR_Levels!I180</f>
        <v>5193.3500000000004</v>
      </c>
      <c r="BB184">
        <f>SR_Levels!J180</f>
        <v>5205.3100000000004</v>
      </c>
      <c r="BC184">
        <f>SR_Levels!K180</f>
        <v>0</v>
      </c>
      <c r="BD184">
        <f>SR_Levels!L180</f>
        <v>0</v>
      </c>
      <c r="BE184">
        <f>ZigZag!E180</f>
        <v>0</v>
      </c>
      <c r="BF184">
        <f>ZigZag!F180</f>
        <v>0</v>
      </c>
      <c r="BG184">
        <f>ZigZag!G180</f>
        <v>5190.96</v>
      </c>
      <c r="BH184">
        <f>Dual_Tema!E180</f>
        <v>5194.2299999999996</v>
      </c>
      <c r="BI184">
        <f>Dual_Tema!F180</f>
        <v>5190.9799999999996</v>
      </c>
      <c r="BJ184">
        <f>Pinbar!E180</f>
        <v>0</v>
      </c>
      <c r="BK184">
        <f>SSA!E180</f>
        <v>5194.4838399999999</v>
      </c>
      <c r="BL184">
        <f>SSA!F180</f>
        <v>5193.70345</v>
      </c>
    </row>
    <row r="185" spans="1:64" x14ac:dyDescent="0.55000000000000004">
      <c r="A185">
        <f>Validation!A181</f>
        <v>1772082300</v>
      </c>
      <c r="B185" t="str">
        <f>Price!B181</f>
        <v>XAUUSD</v>
      </c>
      <c r="C185" t="str">
        <f>Price!C181</f>
        <v>M5</v>
      </c>
      <c r="D185">
        <f>Price!D181</f>
        <v>5194.54</v>
      </c>
      <c r="E185">
        <f>Price!E181</f>
        <v>5193.25</v>
      </c>
      <c r="F185">
        <f>Price!F181</f>
        <v>5194.54</v>
      </c>
      <c r="G185">
        <f>Price!G181</f>
        <v>5192.0200000000004</v>
      </c>
      <c r="H185">
        <f>Price!H181</f>
        <v>267</v>
      </c>
      <c r="I185">
        <f>Diagonals!E181</f>
        <v>5179.4799999999996</v>
      </c>
      <c r="J185">
        <f>Diagonals!F181</f>
        <v>0</v>
      </c>
      <c r="K185">
        <f>Diagonals!G181</f>
        <v>0</v>
      </c>
      <c r="L185">
        <f>Diagonals!H181</f>
        <v>5182.38</v>
      </c>
      <c r="M185">
        <f>Diagonals!I181</f>
        <v>0</v>
      </c>
      <c r="N185">
        <f>Diagonals!J181</f>
        <v>0</v>
      </c>
      <c r="O185">
        <f>Diagonals!K181</f>
        <v>0</v>
      </c>
      <c r="P185">
        <f>Diagonals!L181</f>
        <v>0</v>
      </c>
      <c r="Q185">
        <f>Trendlines!E181</f>
        <v>5198.76</v>
      </c>
      <c r="R185">
        <f>Trendlines!F181</f>
        <v>5197.22</v>
      </c>
      <c r="S185">
        <f>Trendlines!G181</f>
        <v>0</v>
      </c>
      <c r="T185">
        <f>Trendlines!H181</f>
        <v>5160.32</v>
      </c>
      <c r="U185">
        <f>Trendlines!I181</f>
        <v>5174.9799999999996</v>
      </c>
      <c r="V185">
        <f>Trendlines!J181</f>
        <v>5158.07</v>
      </c>
      <c r="W185">
        <f>Trendlines!K181</f>
        <v>0</v>
      </c>
      <c r="X185">
        <f>Trendlines!L181</f>
        <v>0</v>
      </c>
      <c r="Y185">
        <f>Tema_Hrma_Smma!E181</f>
        <v>5192.97</v>
      </c>
      <c r="Z185">
        <f>Tema_Hrma_Smma!F181</f>
        <v>5194.25</v>
      </c>
      <c r="AA185">
        <f>Tema_Hrma_Smma!G181</f>
        <v>5187.7</v>
      </c>
      <c r="AB185">
        <f>ZScore!H181</f>
        <v>1</v>
      </c>
      <c r="AC185">
        <f>ZScore!I181</f>
        <v>0.62719000000000003</v>
      </c>
      <c r="AD185">
        <f>ZScore!J181</f>
        <v>0</v>
      </c>
      <c r="AE185">
        <f>HA!E181</f>
        <v>5192.84</v>
      </c>
      <c r="AF185">
        <f>HA!F181</f>
        <v>5194.54</v>
      </c>
      <c r="AG185">
        <f>HA!G181</f>
        <v>5192.0200000000004</v>
      </c>
      <c r="AH185">
        <f>HA!H181</f>
        <v>5193.59</v>
      </c>
      <c r="AI185">
        <f>HA!I181</f>
        <v>1</v>
      </c>
      <c r="AJ185">
        <f>HA!J181</f>
        <v>0.74</v>
      </c>
      <c r="AK185">
        <f>HA!K181</f>
        <v>-0.79996999999999996</v>
      </c>
      <c r="AL185">
        <f>HA!L181</f>
        <v>2</v>
      </c>
      <c r="AM185">
        <f>KC!E181</f>
        <v>5219.5225700000001</v>
      </c>
      <c r="AN185">
        <f>KC!F181</f>
        <v>5213.2360900000003</v>
      </c>
      <c r="AO185">
        <f>KC!G181</f>
        <v>5206.9495999999999</v>
      </c>
      <c r="AP185">
        <f>KC!H181</f>
        <v>5200.6631200000002</v>
      </c>
      <c r="AQ185">
        <f>KC!I181</f>
        <v>5194.3766400000004</v>
      </c>
      <c r="AR185">
        <f>KC!J181</f>
        <v>5191.5319</v>
      </c>
      <c r="AS185">
        <f>KC!K181</f>
        <v>5185.2454200000002</v>
      </c>
      <c r="AT185">
        <f>KC!L181</f>
        <v>5178.9589400000004</v>
      </c>
      <c r="AU185">
        <f>KC!M181</f>
        <v>5172.6724599999998</v>
      </c>
      <c r="AV185">
        <f>KC!N181</f>
        <v>5166.3859700000003</v>
      </c>
      <c r="AW185">
        <f>SR_Levels!E181</f>
        <v>5193.3500000000004</v>
      </c>
      <c r="AX185">
        <f>SR_Levels!F181</f>
        <v>5178.6000000000004</v>
      </c>
      <c r="AY185">
        <f>SR_Levels!G181</f>
        <v>5161.8900000000003</v>
      </c>
      <c r="AZ185">
        <f>SR_Levels!H181</f>
        <v>5135.8500000000004</v>
      </c>
      <c r="BA185">
        <f>SR_Levels!I181</f>
        <v>5205.3100000000004</v>
      </c>
      <c r="BB185">
        <f>SR_Levels!J181</f>
        <v>0</v>
      </c>
      <c r="BC185">
        <f>SR_Levels!K181</f>
        <v>0</v>
      </c>
      <c r="BD185">
        <f>SR_Levels!L181</f>
        <v>0</v>
      </c>
      <c r="BE185">
        <f>ZigZag!E181</f>
        <v>0</v>
      </c>
      <c r="BF185">
        <f>ZigZag!F181</f>
        <v>0</v>
      </c>
      <c r="BG185">
        <f>ZigZag!G181</f>
        <v>5191.1499999999996</v>
      </c>
      <c r="BH185">
        <f>Dual_Tema!E181</f>
        <v>5194.24</v>
      </c>
      <c r="BI185">
        <f>Dual_Tema!F181</f>
        <v>5191.2700000000004</v>
      </c>
      <c r="BJ185">
        <f>Pinbar!E181</f>
        <v>0</v>
      </c>
      <c r="BK185">
        <f>SSA!E181</f>
        <v>5196.0911800000003</v>
      </c>
      <c r="BL185">
        <f>SSA!F181</f>
        <v>5194.89732</v>
      </c>
    </row>
    <row r="186" spans="1:64" x14ac:dyDescent="0.55000000000000004">
      <c r="A186">
        <f>Validation!A182</f>
        <v>1772082600</v>
      </c>
      <c r="B186" t="str">
        <f>Price!B182</f>
        <v>XAUUSD</v>
      </c>
      <c r="C186" t="str">
        <f>Price!C182</f>
        <v>M5</v>
      </c>
      <c r="D186">
        <f>Price!D182</f>
        <v>5197.8500000000004</v>
      </c>
      <c r="E186">
        <f>Price!E182</f>
        <v>5194.5600000000004</v>
      </c>
      <c r="F186">
        <f>Price!F182</f>
        <v>5199.62</v>
      </c>
      <c r="G186">
        <f>Price!G182</f>
        <v>5193.6000000000004</v>
      </c>
      <c r="H186">
        <f>Price!H182</f>
        <v>456</v>
      </c>
      <c r="I186">
        <f>Diagonals!E182</f>
        <v>5179.6499999999996</v>
      </c>
      <c r="J186">
        <f>Diagonals!F182</f>
        <v>0</v>
      </c>
      <c r="K186">
        <f>Diagonals!G182</f>
        <v>0</v>
      </c>
      <c r="L186">
        <f>Diagonals!H182</f>
        <v>5182.05</v>
      </c>
      <c r="M186">
        <f>Diagonals!I182</f>
        <v>0</v>
      </c>
      <c r="N186">
        <f>Diagonals!J182</f>
        <v>0</v>
      </c>
      <c r="O186">
        <f>Diagonals!K182</f>
        <v>0</v>
      </c>
      <c r="P186">
        <f>Diagonals!L182</f>
        <v>0</v>
      </c>
      <c r="Q186">
        <f>Trendlines!E182</f>
        <v>5198.7700000000004</v>
      </c>
      <c r="R186">
        <f>Trendlines!F182</f>
        <v>5197.1899999999996</v>
      </c>
      <c r="S186">
        <f>Trendlines!G182</f>
        <v>0</v>
      </c>
      <c r="T186">
        <f>Trendlines!H182</f>
        <v>5160.3999999999996</v>
      </c>
      <c r="U186">
        <f>Trendlines!I182</f>
        <v>5175</v>
      </c>
      <c r="V186">
        <f>Trendlines!J182</f>
        <v>5158.1099999999997</v>
      </c>
      <c r="W186">
        <f>Trendlines!K182</f>
        <v>0</v>
      </c>
      <c r="X186">
        <f>Trendlines!L182</f>
        <v>0</v>
      </c>
      <c r="Y186">
        <f>Tema_Hrma_Smma!E182</f>
        <v>5194.82</v>
      </c>
      <c r="Z186">
        <f>Tema_Hrma_Smma!F182</f>
        <v>5194.58</v>
      </c>
      <c r="AA186">
        <f>Tema_Hrma_Smma!G182</f>
        <v>5187.91</v>
      </c>
      <c r="AB186">
        <f>ZScore!H182</f>
        <v>1</v>
      </c>
      <c r="AC186">
        <f>ZScore!I182</f>
        <v>9.4589999999999994E-2</v>
      </c>
      <c r="AD186">
        <f>ZScore!J182</f>
        <v>0</v>
      </c>
      <c r="AE186">
        <f>HA!E182</f>
        <v>5193.22</v>
      </c>
      <c r="AF186">
        <f>HA!F182</f>
        <v>5199.62</v>
      </c>
      <c r="AG186">
        <f>HA!G182</f>
        <v>5193.22</v>
      </c>
      <c r="AH186">
        <f>HA!H182</f>
        <v>5196.41</v>
      </c>
      <c r="AI186">
        <f>HA!I182</f>
        <v>1</v>
      </c>
      <c r="AJ186">
        <f>HA!J182</f>
        <v>3.19</v>
      </c>
      <c r="AK186">
        <f>HA!K182</f>
        <v>0.13685</v>
      </c>
      <c r="AL186">
        <f>HA!L182</f>
        <v>3</v>
      </c>
      <c r="AM186">
        <f>KC!E182</f>
        <v>5219.5513300000002</v>
      </c>
      <c r="AN186">
        <f>KC!F182</f>
        <v>5213.3303400000004</v>
      </c>
      <c r="AO186">
        <f>KC!G182</f>
        <v>5207.1093499999997</v>
      </c>
      <c r="AP186">
        <f>KC!H182</f>
        <v>5200.8883599999999</v>
      </c>
      <c r="AQ186">
        <f>KC!I182</f>
        <v>5194.6673799999999</v>
      </c>
      <c r="AR186">
        <f>KC!J182</f>
        <v>5191.8107900000005</v>
      </c>
      <c r="AS186">
        <f>KC!K182</f>
        <v>5185.5897999999997</v>
      </c>
      <c r="AT186">
        <f>KC!L182</f>
        <v>5179.3688099999999</v>
      </c>
      <c r="AU186">
        <f>KC!M182</f>
        <v>5173.1478200000001</v>
      </c>
      <c r="AV186">
        <f>KC!N182</f>
        <v>5166.9268400000001</v>
      </c>
      <c r="AW186">
        <f>SR_Levels!E182</f>
        <v>5193.3500000000004</v>
      </c>
      <c r="AX186">
        <f>SR_Levels!F182</f>
        <v>5178.6000000000004</v>
      </c>
      <c r="AY186">
        <f>SR_Levels!G182</f>
        <v>5161.8900000000003</v>
      </c>
      <c r="AZ186">
        <f>SR_Levels!H182</f>
        <v>5135.8500000000004</v>
      </c>
      <c r="BA186">
        <f>SR_Levels!I182</f>
        <v>5205.3100000000004</v>
      </c>
      <c r="BB186">
        <f>SR_Levels!J182</f>
        <v>0</v>
      </c>
      <c r="BC186">
        <f>SR_Levels!K182</f>
        <v>0</v>
      </c>
      <c r="BD186">
        <f>SR_Levels!L182</f>
        <v>0</v>
      </c>
      <c r="BE186">
        <f>ZigZag!E182</f>
        <v>0</v>
      </c>
      <c r="BF186">
        <f>ZigZag!F182</f>
        <v>0</v>
      </c>
      <c r="BG186">
        <f>ZigZag!G182</f>
        <v>5191.57</v>
      </c>
      <c r="BH186">
        <f>Dual_Tema!E182</f>
        <v>5196.7299999999996</v>
      </c>
      <c r="BI186">
        <f>Dual_Tema!F182</f>
        <v>5192.25</v>
      </c>
      <c r="BJ186">
        <f>Pinbar!E182</f>
        <v>0</v>
      </c>
      <c r="BK186">
        <f>SSA!E182</f>
        <v>5197.7813299999998</v>
      </c>
      <c r="BL186">
        <f>SSA!F182</f>
        <v>5196.33932</v>
      </c>
    </row>
    <row r="187" spans="1:64" x14ac:dyDescent="0.55000000000000004">
      <c r="A187">
        <f>Validation!A183</f>
        <v>1772082900</v>
      </c>
      <c r="B187" t="str">
        <f>Price!B183</f>
        <v>XAUUSD</v>
      </c>
      <c r="C187" t="str">
        <f>Price!C183</f>
        <v>M5</v>
      </c>
      <c r="D187">
        <f>Price!D183</f>
        <v>5199.82</v>
      </c>
      <c r="E187">
        <f>Price!E183</f>
        <v>5197.92</v>
      </c>
      <c r="F187">
        <f>Price!F183</f>
        <v>5202.41</v>
      </c>
      <c r="G187">
        <f>Price!G183</f>
        <v>5196.62</v>
      </c>
      <c r="H187">
        <f>Price!H183</f>
        <v>451</v>
      </c>
      <c r="I187">
        <f>Diagonals!E183</f>
        <v>5179.83</v>
      </c>
      <c r="J187">
        <f>Diagonals!F183</f>
        <v>0</v>
      </c>
      <c r="K187">
        <f>Diagonals!G183</f>
        <v>0</v>
      </c>
      <c r="L187">
        <f>Diagonals!H183</f>
        <v>5181.72</v>
      </c>
      <c r="M187">
        <f>Diagonals!I183</f>
        <v>0</v>
      </c>
      <c r="N187">
        <f>Diagonals!J183</f>
        <v>0</v>
      </c>
      <c r="O187">
        <f>Diagonals!K183</f>
        <v>0</v>
      </c>
      <c r="P187">
        <f>Diagonals!L183</f>
        <v>0</v>
      </c>
      <c r="Q187">
        <f>Trendlines!E183</f>
        <v>5198.7700000000004</v>
      </c>
      <c r="R187">
        <f>Trendlines!F183</f>
        <v>5197.17</v>
      </c>
      <c r="S187">
        <f>Trendlines!G183</f>
        <v>0</v>
      </c>
      <c r="T187">
        <f>Trendlines!H183</f>
        <v>5160.4799999999996</v>
      </c>
      <c r="U187">
        <f>Trendlines!I183</f>
        <v>5175.03</v>
      </c>
      <c r="V187">
        <f>Trendlines!J183</f>
        <v>5158.1499999999996</v>
      </c>
      <c r="W187">
        <f>Trendlines!K183</f>
        <v>0</v>
      </c>
      <c r="X187">
        <f>Trendlines!L183</f>
        <v>0</v>
      </c>
      <c r="Y187">
        <f>Tema_Hrma_Smma!E183</f>
        <v>5197.2700000000004</v>
      </c>
      <c r="Z187">
        <f>Tema_Hrma_Smma!F183</f>
        <v>5195.37</v>
      </c>
      <c r="AA187">
        <f>Tema_Hrma_Smma!G183</f>
        <v>5188.2</v>
      </c>
      <c r="AB187">
        <f>ZScore!H183</f>
        <v>1</v>
      </c>
      <c r="AC187">
        <f>ZScore!I183</f>
        <v>0.40722000000000003</v>
      </c>
      <c r="AD187">
        <f>ZScore!J183</f>
        <v>0</v>
      </c>
      <c r="AE187">
        <f>HA!E183</f>
        <v>5194.8100000000004</v>
      </c>
      <c r="AF187">
        <f>HA!F183</f>
        <v>5202.41</v>
      </c>
      <c r="AG187">
        <f>HA!G183</f>
        <v>5194.8100000000004</v>
      </c>
      <c r="AH187">
        <f>HA!H183</f>
        <v>5199.1899999999996</v>
      </c>
      <c r="AI187">
        <f>HA!I183</f>
        <v>1</v>
      </c>
      <c r="AJ187">
        <f>HA!J183</f>
        <v>4.38</v>
      </c>
      <c r="AK187">
        <f>HA!K183</f>
        <v>0.59060000000000001</v>
      </c>
      <c r="AL187">
        <f>HA!L183</f>
        <v>4</v>
      </c>
      <c r="AM187">
        <f>KC!E183</f>
        <v>5219.9490800000003</v>
      </c>
      <c r="AN187">
        <f>KC!F183</f>
        <v>5213.7366700000002</v>
      </c>
      <c r="AO187">
        <f>KC!G183</f>
        <v>5207.5242699999999</v>
      </c>
      <c r="AP187">
        <f>KC!H183</f>
        <v>5201.3118599999998</v>
      </c>
      <c r="AQ187">
        <f>KC!I183</f>
        <v>5195.0994499999997</v>
      </c>
      <c r="AR187">
        <f>KC!J183</f>
        <v>5192.1758499999996</v>
      </c>
      <c r="AS187">
        <f>KC!K183</f>
        <v>5185.9634400000004</v>
      </c>
      <c r="AT187">
        <f>KC!L183</f>
        <v>5179.7510400000001</v>
      </c>
      <c r="AU187">
        <f>KC!M183</f>
        <v>5173.53863</v>
      </c>
      <c r="AV187">
        <f>KC!N183</f>
        <v>5167.3262199999999</v>
      </c>
      <c r="AW187">
        <f>SR_Levels!E183</f>
        <v>5193.3500000000004</v>
      </c>
      <c r="AX187">
        <f>SR_Levels!F183</f>
        <v>5178.6000000000004</v>
      </c>
      <c r="AY187">
        <f>SR_Levels!G183</f>
        <v>5161.8900000000003</v>
      </c>
      <c r="AZ187">
        <f>SR_Levels!H183</f>
        <v>5135.8500000000004</v>
      </c>
      <c r="BA187">
        <f>SR_Levels!I183</f>
        <v>5205.3100000000004</v>
      </c>
      <c r="BB187">
        <f>SR_Levels!J183</f>
        <v>0</v>
      </c>
      <c r="BC187">
        <f>SR_Levels!K183</f>
        <v>0</v>
      </c>
      <c r="BD187">
        <f>SR_Levels!L183</f>
        <v>0</v>
      </c>
      <c r="BE187">
        <f>ZigZag!E183</f>
        <v>0</v>
      </c>
      <c r="BF187">
        <f>ZigZag!F183</f>
        <v>0</v>
      </c>
      <c r="BG187">
        <f>ZigZag!G183</f>
        <v>5192.1499999999996</v>
      </c>
      <c r="BH187">
        <f>Dual_Tema!E183</f>
        <v>5199.68</v>
      </c>
      <c r="BI187">
        <f>Dual_Tema!F183</f>
        <v>5194.3500000000004</v>
      </c>
      <c r="BJ187">
        <f>Pinbar!E183</f>
        <v>0</v>
      </c>
      <c r="BK187">
        <f>SSA!E183</f>
        <v>5199.2459500000004</v>
      </c>
      <c r="BL187">
        <f>SSA!F183</f>
        <v>5197.7926399999997</v>
      </c>
    </row>
    <row r="188" spans="1:64" x14ac:dyDescent="0.55000000000000004">
      <c r="A188">
        <f>Validation!A184</f>
        <v>1772083200</v>
      </c>
      <c r="B188" t="str">
        <f>Price!B184</f>
        <v>XAUUSD</v>
      </c>
      <c r="C188" t="str">
        <f>Price!C184</f>
        <v>M5</v>
      </c>
      <c r="D188">
        <f>Price!D184</f>
        <v>5202.71</v>
      </c>
      <c r="E188">
        <f>Price!E184</f>
        <v>5199.91</v>
      </c>
      <c r="F188">
        <f>Price!F184</f>
        <v>5203.1000000000004</v>
      </c>
      <c r="G188">
        <f>Price!G184</f>
        <v>5197.9799999999996</v>
      </c>
      <c r="H188">
        <f>Price!H184</f>
        <v>397</v>
      </c>
      <c r="I188">
        <f>Diagonals!E184</f>
        <v>5180.01</v>
      </c>
      <c r="J188">
        <f>Diagonals!F184</f>
        <v>0</v>
      </c>
      <c r="K188">
        <f>Diagonals!G184</f>
        <v>0</v>
      </c>
      <c r="L188">
        <f>Diagonals!H184</f>
        <v>5181.3900000000003</v>
      </c>
      <c r="M188">
        <f>Diagonals!I184</f>
        <v>0</v>
      </c>
      <c r="N188">
        <f>Diagonals!J184</f>
        <v>0</v>
      </c>
      <c r="O188">
        <f>Diagonals!K184</f>
        <v>0</v>
      </c>
      <c r="P188">
        <f>Diagonals!L184</f>
        <v>0</v>
      </c>
      <c r="Q188">
        <f>Trendlines!E184</f>
        <v>5198.78</v>
      </c>
      <c r="R188">
        <f>Trendlines!F184</f>
        <v>5197.1400000000003</v>
      </c>
      <c r="S188">
        <f>Trendlines!G184</f>
        <v>0</v>
      </c>
      <c r="T188">
        <f>Trendlines!H184</f>
        <v>5160.55</v>
      </c>
      <c r="U188">
        <f>Trendlines!I184</f>
        <v>5175.05</v>
      </c>
      <c r="V188">
        <f>Trendlines!J184</f>
        <v>5158.1899999999996</v>
      </c>
      <c r="W188">
        <f>Trendlines!K184</f>
        <v>0</v>
      </c>
      <c r="X188">
        <f>Trendlines!L184</f>
        <v>0</v>
      </c>
      <c r="Y188">
        <f>Tema_Hrma_Smma!E184</f>
        <v>5199.58</v>
      </c>
      <c r="Z188">
        <f>Tema_Hrma_Smma!F184</f>
        <v>5196.5</v>
      </c>
      <c r="AA188">
        <f>Tema_Hrma_Smma!G184</f>
        <v>5188.54</v>
      </c>
      <c r="AB188">
        <f>ZScore!H184</f>
        <v>1</v>
      </c>
      <c r="AC188">
        <f>ZScore!I184</f>
        <v>8.115E-2</v>
      </c>
      <c r="AD188">
        <f>ZScore!J184</f>
        <v>0</v>
      </c>
      <c r="AE188">
        <f>HA!E184</f>
        <v>5197</v>
      </c>
      <c r="AF188">
        <f>HA!F184</f>
        <v>5203.1000000000004</v>
      </c>
      <c r="AG188">
        <f>HA!G184</f>
        <v>5197</v>
      </c>
      <c r="AH188">
        <f>HA!H184</f>
        <v>5200.93</v>
      </c>
      <c r="AI188">
        <f>HA!I184</f>
        <v>1</v>
      </c>
      <c r="AJ188">
        <f>HA!J184</f>
        <v>3.92</v>
      </c>
      <c r="AK188">
        <f>HA!K184</f>
        <v>0.41269</v>
      </c>
      <c r="AL188">
        <f>HA!L184</f>
        <v>5</v>
      </c>
      <c r="AM188">
        <f>KC!E184</f>
        <v>5220.3879900000002</v>
      </c>
      <c r="AN188">
        <f>KC!F184</f>
        <v>5214.2005200000003</v>
      </c>
      <c r="AO188">
        <f>KC!G184</f>
        <v>5208.0130499999996</v>
      </c>
      <c r="AP188">
        <f>KC!H184</f>
        <v>5201.8255799999997</v>
      </c>
      <c r="AQ188">
        <f>KC!I184</f>
        <v>5195.6381099999999</v>
      </c>
      <c r="AR188">
        <f>KC!J184</f>
        <v>5192.62709</v>
      </c>
      <c r="AS188">
        <f>KC!K184</f>
        <v>5186.4396200000001</v>
      </c>
      <c r="AT188">
        <f>KC!L184</f>
        <v>5180.2521500000003</v>
      </c>
      <c r="AU188">
        <f>KC!M184</f>
        <v>5174.0646800000004</v>
      </c>
      <c r="AV188">
        <f>KC!N184</f>
        <v>5167.8772200000003</v>
      </c>
      <c r="AW188">
        <f>SR_Levels!E184</f>
        <v>5193.3500000000004</v>
      </c>
      <c r="AX188">
        <f>SR_Levels!F184</f>
        <v>5178.6000000000004</v>
      </c>
      <c r="AY188">
        <f>SR_Levels!G184</f>
        <v>5161.8900000000003</v>
      </c>
      <c r="AZ188">
        <f>SR_Levels!H184</f>
        <v>5135.8500000000004</v>
      </c>
      <c r="BA188">
        <f>SR_Levels!I184</f>
        <v>5205.3100000000004</v>
      </c>
      <c r="BB188">
        <f>SR_Levels!J184</f>
        <v>0</v>
      </c>
      <c r="BC188">
        <f>SR_Levels!K184</f>
        <v>0</v>
      </c>
      <c r="BD188">
        <f>SR_Levels!L184</f>
        <v>0</v>
      </c>
      <c r="BE188">
        <f>ZigZag!E184</f>
        <v>0</v>
      </c>
      <c r="BF188">
        <f>ZigZag!F184</f>
        <v>0</v>
      </c>
      <c r="BG188">
        <f>ZigZag!G184</f>
        <v>5192.8</v>
      </c>
      <c r="BH188">
        <f>Dual_Tema!E184</f>
        <v>5201.83</v>
      </c>
      <c r="BI188">
        <f>Dual_Tema!F184</f>
        <v>5196.33</v>
      </c>
      <c r="BJ188">
        <f>Pinbar!E184</f>
        <v>0</v>
      </c>
      <c r="BK188">
        <f>SSA!E184</f>
        <v>5200.2420499999998</v>
      </c>
      <c r="BL188">
        <f>SSA!F184</f>
        <v>5199.0173400000003</v>
      </c>
    </row>
    <row r="189" spans="1:64" x14ac:dyDescent="0.55000000000000004">
      <c r="A189">
        <f>Validation!A185</f>
        <v>1772083500</v>
      </c>
      <c r="B189" t="str">
        <f>Price!B185</f>
        <v>XAUUSD</v>
      </c>
      <c r="C189" t="str">
        <f>Price!C185</f>
        <v>M5</v>
      </c>
      <c r="D189">
        <f>Price!D185</f>
        <v>5200.41</v>
      </c>
      <c r="E189">
        <f>Price!E185</f>
        <v>5202.75</v>
      </c>
      <c r="F189">
        <f>Price!F185</f>
        <v>5205.3100000000004</v>
      </c>
      <c r="G189">
        <f>Price!G185</f>
        <v>5199.6099999999997</v>
      </c>
      <c r="H189">
        <f>Price!H185</f>
        <v>387</v>
      </c>
      <c r="I189">
        <f>Diagonals!E185</f>
        <v>5180.18</v>
      </c>
      <c r="J189">
        <f>Diagonals!F185</f>
        <v>0</v>
      </c>
      <c r="K189">
        <f>Diagonals!G185</f>
        <v>0</v>
      </c>
      <c r="L189">
        <f>Diagonals!H185</f>
        <v>5181.0600000000004</v>
      </c>
      <c r="M189">
        <f>Diagonals!I185</f>
        <v>0</v>
      </c>
      <c r="N189">
        <f>Diagonals!J185</f>
        <v>0</v>
      </c>
      <c r="O189">
        <f>Diagonals!K185</f>
        <v>5205.3100000000004</v>
      </c>
      <c r="P189">
        <f>Diagonals!L185</f>
        <v>0</v>
      </c>
      <c r="Q189">
        <f>Trendlines!E185</f>
        <v>5198.79</v>
      </c>
      <c r="R189">
        <f>Trendlines!F185</f>
        <v>5197.1099999999997</v>
      </c>
      <c r="S189">
        <f>Trendlines!G185</f>
        <v>5205.3100000000004</v>
      </c>
      <c r="T189">
        <f>Trendlines!H185</f>
        <v>5160.63</v>
      </c>
      <c r="U189">
        <f>Trendlines!I185</f>
        <v>5175.07</v>
      </c>
      <c r="V189">
        <f>Trendlines!J185</f>
        <v>5158.2299999999996</v>
      </c>
      <c r="W189">
        <f>Trendlines!K185</f>
        <v>5205.3100000000004</v>
      </c>
      <c r="X189">
        <f>Trendlines!L185</f>
        <v>0</v>
      </c>
      <c r="Y189">
        <f>Tema_Hrma_Smma!E185</f>
        <v>5201.22</v>
      </c>
      <c r="Z189">
        <f>Tema_Hrma_Smma!F185</f>
        <v>5197.72</v>
      </c>
      <c r="AA189">
        <f>Tema_Hrma_Smma!G185</f>
        <v>5188.8999999999996</v>
      </c>
      <c r="AB189">
        <f>ZScore!H185</f>
        <v>-1</v>
      </c>
      <c r="AC189">
        <f>ZScore!I185</f>
        <v>0.24526999999999999</v>
      </c>
      <c r="AD189">
        <f>ZScore!J185</f>
        <v>3</v>
      </c>
      <c r="AE189">
        <f>HA!E185</f>
        <v>5198.96</v>
      </c>
      <c r="AF189">
        <f>HA!F185</f>
        <v>5205.3100000000004</v>
      </c>
      <c r="AG189">
        <f>HA!G185</f>
        <v>5198.96</v>
      </c>
      <c r="AH189">
        <f>HA!H185</f>
        <v>5202.0200000000004</v>
      </c>
      <c r="AI189">
        <f>HA!I185</f>
        <v>1</v>
      </c>
      <c r="AJ189">
        <f>HA!J185</f>
        <v>3.06</v>
      </c>
      <c r="AK189">
        <f>HA!K185</f>
        <v>7.8869999999999996E-2</v>
      </c>
      <c r="AL189">
        <f>HA!L185</f>
        <v>6</v>
      </c>
      <c r="AM189">
        <f>KC!E185</f>
        <v>5221.0522199999996</v>
      </c>
      <c r="AN189">
        <f>KC!F185</f>
        <v>5214.8630899999998</v>
      </c>
      <c r="AO189">
        <f>KC!G185</f>
        <v>5208.6739500000003</v>
      </c>
      <c r="AP189">
        <f>KC!H185</f>
        <v>5202.4848199999997</v>
      </c>
      <c r="AQ189">
        <f>KC!I185</f>
        <v>5196.2956800000002</v>
      </c>
      <c r="AR189">
        <f>KC!J185</f>
        <v>5193.1696199999997</v>
      </c>
      <c r="AS189">
        <f>KC!K185</f>
        <v>5186.9804899999999</v>
      </c>
      <c r="AT189">
        <f>KC!L185</f>
        <v>5180.7913500000004</v>
      </c>
      <c r="AU189">
        <f>KC!M185</f>
        <v>5174.6022199999998</v>
      </c>
      <c r="AV189">
        <f>KC!N185</f>
        <v>5168.4130800000003</v>
      </c>
      <c r="AW189">
        <f>SR_Levels!E185</f>
        <v>5193.3500000000004</v>
      </c>
      <c r="AX189">
        <f>SR_Levels!F185</f>
        <v>5178.6000000000004</v>
      </c>
      <c r="AY189">
        <f>SR_Levels!G185</f>
        <v>5161.8900000000003</v>
      </c>
      <c r="AZ189">
        <f>SR_Levels!H185</f>
        <v>5135.8500000000004</v>
      </c>
      <c r="BA189">
        <f>SR_Levels!I185</f>
        <v>5205.3100000000004</v>
      </c>
      <c r="BB189">
        <f>SR_Levels!J185</f>
        <v>0</v>
      </c>
      <c r="BC189">
        <f>SR_Levels!K185</f>
        <v>0</v>
      </c>
      <c r="BD189">
        <f>SR_Levels!L185</f>
        <v>0</v>
      </c>
      <c r="BE189">
        <f>ZigZag!E185</f>
        <v>5205.3100000000004</v>
      </c>
      <c r="BF189">
        <f>ZigZag!F185</f>
        <v>0</v>
      </c>
      <c r="BG189">
        <f>ZigZag!G185</f>
        <v>5193.4399999999996</v>
      </c>
      <c r="BH189">
        <f>Dual_Tema!E185</f>
        <v>5204.1899999999996</v>
      </c>
      <c r="BI189">
        <f>Dual_Tema!F185</f>
        <v>5198.33</v>
      </c>
      <c r="BJ189">
        <f>Pinbar!E185</f>
        <v>0</v>
      </c>
      <c r="BK189">
        <f>SSA!E185</f>
        <v>5200.5782099999997</v>
      </c>
      <c r="BL189">
        <f>SSA!F185</f>
        <v>5199.7977700000001</v>
      </c>
    </row>
    <row r="190" spans="1:64" x14ac:dyDescent="0.55000000000000004">
      <c r="A190">
        <f>Validation!A186</f>
        <v>1772083800</v>
      </c>
      <c r="B190" t="str">
        <f>Price!B186</f>
        <v>XAUUSD</v>
      </c>
      <c r="C190" t="str">
        <f>Price!C186</f>
        <v>M5</v>
      </c>
      <c r="D190">
        <f>Price!D186</f>
        <v>5201.13</v>
      </c>
      <c r="E190">
        <f>Price!E186</f>
        <v>5200.32</v>
      </c>
      <c r="F190">
        <f>Price!F186</f>
        <v>5201.63</v>
      </c>
      <c r="G190">
        <f>Price!G186</f>
        <v>5199.0600000000004</v>
      </c>
      <c r="H190">
        <f>Price!H186</f>
        <v>538</v>
      </c>
      <c r="I190">
        <f>Diagonals!E186</f>
        <v>5180.3599999999997</v>
      </c>
      <c r="J190">
        <f>Diagonals!F186</f>
        <v>0</v>
      </c>
      <c r="K190">
        <f>Diagonals!G186</f>
        <v>0</v>
      </c>
      <c r="L190">
        <f>Diagonals!H186</f>
        <v>5180.7299999999996</v>
      </c>
      <c r="M190">
        <f>Diagonals!I186</f>
        <v>0</v>
      </c>
      <c r="N190">
        <f>Diagonals!J186</f>
        <v>0</v>
      </c>
      <c r="O190">
        <f>Diagonals!K186</f>
        <v>0</v>
      </c>
      <c r="P190">
        <f>Diagonals!L186</f>
        <v>0</v>
      </c>
      <c r="Q190">
        <f>Trendlines!E186</f>
        <v>5198.79</v>
      </c>
      <c r="R190">
        <f>Trendlines!F186</f>
        <v>5197.09</v>
      </c>
      <c r="S190">
        <f>Trendlines!G186</f>
        <v>5205.29</v>
      </c>
      <c r="T190">
        <f>Trendlines!H186</f>
        <v>5160.7</v>
      </c>
      <c r="U190">
        <f>Trendlines!I186</f>
        <v>5175.09</v>
      </c>
      <c r="V190">
        <f>Trendlines!J186</f>
        <v>5158.2700000000004</v>
      </c>
      <c r="W190">
        <f>Trendlines!K186</f>
        <v>0</v>
      </c>
      <c r="X190">
        <f>Trendlines!L186</f>
        <v>0</v>
      </c>
      <c r="Y190">
        <f>Tema_Hrma_Smma!E186</f>
        <v>5201.59</v>
      </c>
      <c r="Z190">
        <f>Tema_Hrma_Smma!F186</f>
        <v>5198.75</v>
      </c>
      <c r="AA190">
        <f>Tema_Hrma_Smma!G186</f>
        <v>5189.24</v>
      </c>
      <c r="AB190">
        <f>ZScore!H186</f>
        <v>1</v>
      </c>
      <c r="AC190">
        <f>ZScore!I186</f>
        <v>0.79715999999999998</v>
      </c>
      <c r="AD190">
        <f>ZScore!J186</f>
        <v>0</v>
      </c>
      <c r="AE190">
        <f>HA!E186</f>
        <v>5200.49</v>
      </c>
      <c r="AF190">
        <f>HA!F186</f>
        <v>5201.63</v>
      </c>
      <c r="AG190">
        <f>HA!G186</f>
        <v>5199.0600000000004</v>
      </c>
      <c r="AH190">
        <f>HA!H186</f>
        <v>5200.54</v>
      </c>
      <c r="AI190">
        <f>HA!I186</f>
        <v>1</v>
      </c>
      <c r="AJ190">
        <f>HA!J186</f>
        <v>0.04</v>
      </c>
      <c r="AK190">
        <f>HA!K186</f>
        <v>-1.0746</v>
      </c>
      <c r="AL190">
        <f>HA!L186</f>
        <v>7</v>
      </c>
      <c r="AM190">
        <f>KC!E186</f>
        <v>5221.4833200000003</v>
      </c>
      <c r="AN190">
        <f>KC!F186</f>
        <v>5215.3445000000002</v>
      </c>
      <c r="AO190">
        <f>KC!G186</f>
        <v>5209.2056700000003</v>
      </c>
      <c r="AP190">
        <f>KC!H186</f>
        <v>5203.0668400000004</v>
      </c>
      <c r="AQ190">
        <f>KC!I186</f>
        <v>5196.9280200000003</v>
      </c>
      <c r="AR190">
        <f>KC!J186</f>
        <v>5193.7495099999996</v>
      </c>
      <c r="AS190">
        <f>KC!K186</f>
        <v>5187.6106799999998</v>
      </c>
      <c r="AT190">
        <f>KC!L186</f>
        <v>5181.4718499999999</v>
      </c>
      <c r="AU190">
        <f>KC!M186</f>
        <v>5175.3330299999998</v>
      </c>
      <c r="AV190">
        <f>KC!N186</f>
        <v>5169.1941999999999</v>
      </c>
      <c r="AW190">
        <f>SR_Levels!E186</f>
        <v>5193.3500000000004</v>
      </c>
      <c r="AX190">
        <f>SR_Levels!F186</f>
        <v>5178.6000000000004</v>
      </c>
      <c r="AY190">
        <f>SR_Levels!G186</f>
        <v>5161.8900000000003</v>
      </c>
      <c r="AZ190">
        <f>SR_Levels!H186</f>
        <v>5135.8500000000004</v>
      </c>
      <c r="BA190">
        <f>SR_Levels!I186</f>
        <v>5205.3100000000004</v>
      </c>
      <c r="BB190">
        <f>SR_Levels!J186</f>
        <v>0</v>
      </c>
      <c r="BC190">
        <f>SR_Levels!K186</f>
        <v>0</v>
      </c>
      <c r="BD190">
        <f>SR_Levels!L186</f>
        <v>0</v>
      </c>
      <c r="BE190">
        <f>ZigZag!E186</f>
        <v>0</v>
      </c>
      <c r="BF190">
        <f>ZigZag!F186</f>
        <v>0</v>
      </c>
      <c r="BG190">
        <f>ZigZag!G186</f>
        <v>5193.95</v>
      </c>
      <c r="BH190">
        <f>Dual_Tema!E186</f>
        <v>5203.76</v>
      </c>
      <c r="BI190">
        <f>Dual_Tema!F186</f>
        <v>5199.25</v>
      </c>
      <c r="BJ190">
        <f>Pinbar!E186</f>
        <v>0</v>
      </c>
      <c r="BK190">
        <f>SSA!E186</f>
        <v>5200.3155999999999</v>
      </c>
      <c r="BL190">
        <f>SSA!F186</f>
        <v>5200.0566900000003</v>
      </c>
    </row>
    <row r="191" spans="1:64" x14ac:dyDescent="0.55000000000000004">
      <c r="A191">
        <f>Validation!A187</f>
        <v>1772084100</v>
      </c>
      <c r="B191" t="str">
        <f>Price!B187</f>
        <v>XAUUSD</v>
      </c>
      <c r="C191" t="str">
        <f>Price!C187</f>
        <v>M5</v>
      </c>
      <c r="D191">
        <f>Price!D187</f>
        <v>5199.26</v>
      </c>
      <c r="E191">
        <f>Price!E187</f>
        <v>5201.12</v>
      </c>
      <c r="F191">
        <f>Price!F187</f>
        <v>5203.26</v>
      </c>
      <c r="G191">
        <f>Price!G187</f>
        <v>5195.84</v>
      </c>
      <c r="H191">
        <f>Price!H187</f>
        <v>511</v>
      </c>
      <c r="I191">
        <f>Diagonals!E187</f>
        <v>5180.54</v>
      </c>
      <c r="J191">
        <f>Diagonals!F187</f>
        <v>0</v>
      </c>
      <c r="K191">
        <f>Diagonals!G187</f>
        <v>0</v>
      </c>
      <c r="L191">
        <f>Diagonals!H187</f>
        <v>5180.41</v>
      </c>
      <c r="M191">
        <f>Diagonals!I187</f>
        <v>0</v>
      </c>
      <c r="N191">
        <f>Diagonals!J187</f>
        <v>0</v>
      </c>
      <c r="O191">
        <f>Diagonals!K187</f>
        <v>0</v>
      </c>
      <c r="P191">
        <f>Diagonals!L187</f>
        <v>0</v>
      </c>
      <c r="Q191">
        <f>Trendlines!E187</f>
        <v>5198.8</v>
      </c>
      <c r="R191">
        <f>Trendlines!F187</f>
        <v>5197.0600000000004</v>
      </c>
      <c r="S191">
        <f>Trendlines!G187</f>
        <v>5205.2700000000004</v>
      </c>
      <c r="T191">
        <f>Trendlines!H187</f>
        <v>5160.78</v>
      </c>
      <c r="U191">
        <f>Trendlines!I187</f>
        <v>5175.12</v>
      </c>
      <c r="V191">
        <f>Trendlines!J187</f>
        <v>5158.3</v>
      </c>
      <c r="W191">
        <f>Trendlines!K187</f>
        <v>0</v>
      </c>
      <c r="X191">
        <f>Trendlines!L187</f>
        <v>0</v>
      </c>
      <c r="Y191">
        <f>Tema_Hrma_Smma!E187</f>
        <v>5201.13</v>
      </c>
      <c r="Z191">
        <f>Tema_Hrma_Smma!F187</f>
        <v>5199.45</v>
      </c>
      <c r="AA191">
        <f>Tema_Hrma_Smma!G187</f>
        <v>5189.54</v>
      </c>
      <c r="AB191">
        <f>ZScore!H187</f>
        <v>-1</v>
      </c>
      <c r="AC191">
        <f>ZScore!I187</f>
        <v>0.41563</v>
      </c>
      <c r="AD191">
        <f>ZScore!J187</f>
        <v>3</v>
      </c>
      <c r="AE191">
        <f>HA!E187</f>
        <v>5200.51</v>
      </c>
      <c r="AF191">
        <f>HA!F187</f>
        <v>5203.26</v>
      </c>
      <c r="AG191">
        <f>HA!G187</f>
        <v>5195.84</v>
      </c>
      <c r="AH191">
        <f>HA!H187</f>
        <v>5199.87</v>
      </c>
      <c r="AI191">
        <f>HA!I187</f>
        <v>-1</v>
      </c>
      <c r="AJ191">
        <f>HA!J187</f>
        <v>0.64</v>
      </c>
      <c r="AK191">
        <f>HA!K187</f>
        <v>-0.84501999999999999</v>
      </c>
      <c r="AL191">
        <f>HA!L187</f>
        <v>-1</v>
      </c>
      <c r="AM191">
        <f>KC!E187</f>
        <v>5222.1332199999997</v>
      </c>
      <c r="AN191">
        <f>KC!F187</f>
        <v>5215.9925400000002</v>
      </c>
      <c r="AO191">
        <f>KC!G187</f>
        <v>5209.8518700000004</v>
      </c>
      <c r="AP191">
        <f>KC!H187</f>
        <v>5203.71119</v>
      </c>
      <c r="AQ191">
        <f>KC!I187</f>
        <v>5197.5705099999996</v>
      </c>
      <c r="AR191">
        <f>KC!J187</f>
        <v>5194.2601999999997</v>
      </c>
      <c r="AS191">
        <f>KC!K187</f>
        <v>5188.1195200000002</v>
      </c>
      <c r="AT191">
        <f>KC!L187</f>
        <v>5181.9788500000004</v>
      </c>
      <c r="AU191">
        <f>KC!M187</f>
        <v>5175.83817</v>
      </c>
      <c r="AV191">
        <f>KC!N187</f>
        <v>5169.6974899999996</v>
      </c>
      <c r="AW191">
        <f>SR_Levels!E187</f>
        <v>5193.3500000000004</v>
      </c>
      <c r="AX191">
        <f>SR_Levels!F187</f>
        <v>5178.6000000000004</v>
      </c>
      <c r="AY191">
        <f>SR_Levels!G187</f>
        <v>5161.8900000000003</v>
      </c>
      <c r="AZ191">
        <f>SR_Levels!H187</f>
        <v>5135.8500000000004</v>
      </c>
      <c r="BA191">
        <f>SR_Levels!I187</f>
        <v>5205.3100000000004</v>
      </c>
      <c r="BB191">
        <f>SR_Levels!J187</f>
        <v>0</v>
      </c>
      <c r="BC191">
        <f>SR_Levels!K187</f>
        <v>0</v>
      </c>
      <c r="BD191">
        <f>SR_Levels!L187</f>
        <v>0</v>
      </c>
      <c r="BE191">
        <f>ZigZag!E187</f>
        <v>0</v>
      </c>
      <c r="BF191">
        <f>ZigZag!F187</f>
        <v>0</v>
      </c>
      <c r="BG191">
        <f>ZigZag!G187</f>
        <v>5194.34</v>
      </c>
      <c r="BH191">
        <f>Dual_Tema!E187</f>
        <v>5204.1400000000003</v>
      </c>
      <c r="BI191">
        <f>Dual_Tema!F187</f>
        <v>5198.16</v>
      </c>
      <c r="BJ191">
        <f>Pinbar!E187</f>
        <v>0</v>
      </c>
      <c r="BK191">
        <f>SSA!E187</f>
        <v>5199.5412500000002</v>
      </c>
      <c r="BL191">
        <f>SSA!F187</f>
        <v>5199.7989699999998</v>
      </c>
    </row>
    <row r="192" spans="1:64" x14ac:dyDescent="0.55000000000000004">
      <c r="A192">
        <f>Validation!A188</f>
        <v>1772084400</v>
      </c>
      <c r="B192" t="str">
        <f>Price!B188</f>
        <v>XAUUSD</v>
      </c>
      <c r="C192" t="str">
        <f>Price!C188</f>
        <v>M5</v>
      </c>
      <c r="D192">
        <f>Price!D188</f>
        <v>5199.6899999999996</v>
      </c>
      <c r="E192">
        <f>Price!E188</f>
        <v>5199.2700000000004</v>
      </c>
      <c r="F192">
        <f>Price!F188</f>
        <v>5201.71</v>
      </c>
      <c r="G192">
        <f>Price!G188</f>
        <v>5198.9399999999996</v>
      </c>
      <c r="H192">
        <f>Price!H188</f>
        <v>474</v>
      </c>
      <c r="I192">
        <f>Diagonals!E188</f>
        <v>5180.71</v>
      </c>
      <c r="J192">
        <f>Diagonals!F188</f>
        <v>0</v>
      </c>
      <c r="K192">
        <f>Diagonals!G188</f>
        <v>0</v>
      </c>
      <c r="L192">
        <f>Diagonals!H188</f>
        <v>5180.08</v>
      </c>
      <c r="M192">
        <f>Diagonals!I188</f>
        <v>0</v>
      </c>
      <c r="N192">
        <f>Diagonals!J188</f>
        <v>0</v>
      </c>
      <c r="O192">
        <f>Diagonals!K188</f>
        <v>0</v>
      </c>
      <c r="P192">
        <f>Diagonals!L188</f>
        <v>0</v>
      </c>
      <c r="Q192">
        <f>Trendlines!E188</f>
        <v>5198.8</v>
      </c>
      <c r="R192">
        <f>Trendlines!F188</f>
        <v>5197.04</v>
      </c>
      <c r="S192">
        <f>Trendlines!G188</f>
        <v>5205.26</v>
      </c>
      <c r="T192">
        <f>Trendlines!H188</f>
        <v>5160.8500000000004</v>
      </c>
      <c r="U192">
        <f>Trendlines!I188</f>
        <v>5175.1400000000003</v>
      </c>
      <c r="V192">
        <f>Trendlines!J188</f>
        <v>5158.34</v>
      </c>
      <c r="W192">
        <f>Trendlines!K188</f>
        <v>0</v>
      </c>
      <c r="X192">
        <f>Trendlines!L188</f>
        <v>0</v>
      </c>
      <c r="Y192">
        <f>Tema_Hrma_Smma!E188</f>
        <v>5201.0600000000004</v>
      </c>
      <c r="Z192">
        <f>Tema_Hrma_Smma!F188</f>
        <v>5199.99</v>
      </c>
      <c r="AA192">
        <f>Tema_Hrma_Smma!G188</f>
        <v>5189.82</v>
      </c>
      <c r="AB192">
        <f>ZScore!H188</f>
        <v>1</v>
      </c>
      <c r="AC192">
        <f>ZScore!I188</f>
        <v>0.93225999999999998</v>
      </c>
      <c r="AD192">
        <f>ZScore!J188</f>
        <v>0</v>
      </c>
      <c r="AE192">
        <f>HA!E188</f>
        <v>5200.1899999999996</v>
      </c>
      <c r="AF192">
        <f>HA!F188</f>
        <v>5201.71</v>
      </c>
      <c r="AG192">
        <f>HA!G188</f>
        <v>5198.9399999999996</v>
      </c>
      <c r="AH192">
        <f>HA!H188</f>
        <v>5199.8999999999996</v>
      </c>
      <c r="AI192">
        <f>HA!I188</f>
        <v>-1</v>
      </c>
      <c r="AJ192">
        <f>HA!J188</f>
        <v>0.28999999999999998</v>
      </c>
      <c r="AK192">
        <f>HA!K188</f>
        <v>-0.97845000000000004</v>
      </c>
      <c r="AL192">
        <f>HA!L188</f>
        <v>-2</v>
      </c>
      <c r="AM192">
        <f>KC!E188</f>
        <v>5222.6538499999997</v>
      </c>
      <c r="AN192">
        <f>KC!F188</f>
        <v>5216.5320000000002</v>
      </c>
      <c r="AO192">
        <f>KC!G188</f>
        <v>5210.4101499999997</v>
      </c>
      <c r="AP192">
        <f>KC!H188</f>
        <v>5204.2883000000002</v>
      </c>
      <c r="AQ192">
        <f>KC!I188</f>
        <v>5198.1664499999997</v>
      </c>
      <c r="AR192">
        <f>KC!J188</f>
        <v>5194.7900099999997</v>
      </c>
      <c r="AS192">
        <f>KC!K188</f>
        <v>5188.6681600000002</v>
      </c>
      <c r="AT192">
        <f>KC!L188</f>
        <v>5182.5463099999997</v>
      </c>
      <c r="AU192">
        <f>KC!M188</f>
        <v>5176.4244600000002</v>
      </c>
      <c r="AV192">
        <f>KC!N188</f>
        <v>5170.3026</v>
      </c>
      <c r="AW192">
        <f>SR_Levels!E188</f>
        <v>5193.3500000000004</v>
      </c>
      <c r="AX192">
        <f>SR_Levels!F188</f>
        <v>5178.6000000000004</v>
      </c>
      <c r="AY192">
        <f>SR_Levels!G188</f>
        <v>5161.8900000000003</v>
      </c>
      <c r="AZ192">
        <f>SR_Levels!H188</f>
        <v>5135.8500000000004</v>
      </c>
      <c r="BA192">
        <f>SR_Levels!I188</f>
        <v>5205.3100000000004</v>
      </c>
      <c r="BB192">
        <f>SR_Levels!J188</f>
        <v>0</v>
      </c>
      <c r="BC192">
        <f>SR_Levels!K188</f>
        <v>0</v>
      </c>
      <c r="BD192">
        <f>SR_Levels!L188</f>
        <v>0</v>
      </c>
      <c r="BE192">
        <f>ZigZag!E188</f>
        <v>0</v>
      </c>
      <c r="BF192">
        <f>ZigZag!F188</f>
        <v>0</v>
      </c>
      <c r="BG192">
        <f>ZigZag!G188</f>
        <v>5194.76</v>
      </c>
      <c r="BH192">
        <f>Dual_Tema!E188</f>
        <v>5203.51</v>
      </c>
      <c r="BI192">
        <f>Dual_Tema!F188</f>
        <v>5198.88</v>
      </c>
      <c r="BJ192">
        <f>Pinbar!E188</f>
        <v>0</v>
      </c>
      <c r="BK192">
        <f>SSA!E188</f>
        <v>5198.4792699999998</v>
      </c>
      <c r="BL192">
        <f>SSA!F188</f>
        <v>5199.1391199999998</v>
      </c>
    </row>
    <row r="193" spans="1:64" x14ac:dyDescent="0.55000000000000004">
      <c r="A193">
        <f>Validation!A189</f>
        <v>1772084700</v>
      </c>
      <c r="B193" t="str">
        <f>Price!B189</f>
        <v>XAUUSD</v>
      </c>
      <c r="C193" t="str">
        <f>Price!C189</f>
        <v>M5</v>
      </c>
      <c r="D193">
        <f>Price!D189</f>
        <v>5193.88</v>
      </c>
      <c r="E193">
        <f>Price!E189</f>
        <v>5199.41</v>
      </c>
      <c r="F193">
        <f>Price!F189</f>
        <v>5199.99</v>
      </c>
      <c r="G193">
        <f>Price!G189</f>
        <v>5191.3500000000004</v>
      </c>
      <c r="H193">
        <f>Price!H189</f>
        <v>546</v>
      </c>
      <c r="I193">
        <f>Diagonals!E189</f>
        <v>5180.8900000000003</v>
      </c>
      <c r="J193">
        <f>Diagonals!F189</f>
        <v>0</v>
      </c>
      <c r="K193">
        <f>Diagonals!G189</f>
        <v>0</v>
      </c>
      <c r="L193">
        <f>Diagonals!H189</f>
        <v>5179.75</v>
      </c>
      <c r="M193">
        <f>Diagonals!I189</f>
        <v>0</v>
      </c>
      <c r="N193">
        <f>Diagonals!J189</f>
        <v>0</v>
      </c>
      <c r="O193">
        <f>Diagonals!K189</f>
        <v>0</v>
      </c>
      <c r="P193">
        <f>Diagonals!L189</f>
        <v>0</v>
      </c>
      <c r="Q193">
        <f>Trendlines!E189</f>
        <v>5198.8100000000004</v>
      </c>
      <c r="R193">
        <f>Trendlines!F189</f>
        <v>5197.01</v>
      </c>
      <c r="S193">
        <f>Trendlines!G189</f>
        <v>5205.24</v>
      </c>
      <c r="T193">
        <f>Trendlines!H189</f>
        <v>5160.93</v>
      </c>
      <c r="U193">
        <f>Trendlines!I189</f>
        <v>5175.16</v>
      </c>
      <c r="V193">
        <f>Trendlines!J189</f>
        <v>5158.38</v>
      </c>
      <c r="W193">
        <f>Trendlines!K189</f>
        <v>0</v>
      </c>
      <c r="X193">
        <f>Trendlines!L189</f>
        <v>0</v>
      </c>
      <c r="Y193">
        <f>Tema_Hrma_Smma!E189</f>
        <v>5198.4799999999996</v>
      </c>
      <c r="Z193">
        <f>Tema_Hrma_Smma!F189</f>
        <v>5199.83</v>
      </c>
      <c r="AA193">
        <f>Tema_Hrma_Smma!G189</f>
        <v>5190.04</v>
      </c>
      <c r="AB193">
        <f>ZScore!H189</f>
        <v>-1</v>
      </c>
      <c r="AC193">
        <f>ZScore!I189</f>
        <v>0.91242000000000001</v>
      </c>
      <c r="AD193">
        <f>ZScore!J189</f>
        <v>3</v>
      </c>
      <c r="AE193">
        <f>HA!E189</f>
        <v>5200.05</v>
      </c>
      <c r="AF193">
        <f>HA!F189</f>
        <v>5200.05</v>
      </c>
      <c r="AG193">
        <f>HA!G189</f>
        <v>5191.3500000000004</v>
      </c>
      <c r="AH193">
        <f>HA!H189</f>
        <v>5196.16</v>
      </c>
      <c r="AI193">
        <f>HA!I189</f>
        <v>-1</v>
      </c>
      <c r="AJ193">
        <f>HA!J189</f>
        <v>3.89</v>
      </c>
      <c r="AK193">
        <f>HA!K189</f>
        <v>0.39432</v>
      </c>
      <c r="AL193">
        <f>HA!L189</f>
        <v>-3</v>
      </c>
      <c r="AM193">
        <f>KC!E189</f>
        <v>5223.1938200000004</v>
      </c>
      <c r="AN193">
        <f>KC!F189</f>
        <v>5217.06358</v>
      </c>
      <c r="AO193">
        <f>KC!G189</f>
        <v>5210.9333299999998</v>
      </c>
      <c r="AP193">
        <f>KC!H189</f>
        <v>5204.8030799999997</v>
      </c>
      <c r="AQ193">
        <f>KC!I189</f>
        <v>5198.6728400000002</v>
      </c>
      <c r="AR193">
        <f>KC!J189</f>
        <v>5195.1273700000002</v>
      </c>
      <c r="AS193">
        <f>KC!K189</f>
        <v>5188.9971299999997</v>
      </c>
      <c r="AT193">
        <f>KC!L189</f>
        <v>5182.8668799999996</v>
      </c>
      <c r="AU193">
        <f>KC!M189</f>
        <v>5176.7366300000003</v>
      </c>
      <c r="AV193">
        <f>KC!N189</f>
        <v>5170.6063800000002</v>
      </c>
      <c r="AW193">
        <f>SR_Levels!E189</f>
        <v>5193.3500000000004</v>
      </c>
      <c r="AX193">
        <f>SR_Levels!F189</f>
        <v>5178.6000000000004</v>
      </c>
      <c r="AY193">
        <f>SR_Levels!G189</f>
        <v>5161.8900000000003</v>
      </c>
      <c r="AZ193">
        <f>SR_Levels!H189</f>
        <v>5135.8500000000004</v>
      </c>
      <c r="BA193">
        <f>SR_Levels!I189</f>
        <v>5205.3100000000004</v>
      </c>
      <c r="BB193">
        <f>SR_Levels!J189</f>
        <v>0</v>
      </c>
      <c r="BC193">
        <f>SR_Levels!K189</f>
        <v>0</v>
      </c>
      <c r="BD193">
        <f>SR_Levels!L189</f>
        <v>0</v>
      </c>
      <c r="BE193">
        <f>ZigZag!E189</f>
        <v>0</v>
      </c>
      <c r="BF193">
        <f>ZigZag!F189</f>
        <v>0</v>
      </c>
      <c r="BG193">
        <f>ZigZag!G189</f>
        <v>5194.78</v>
      </c>
      <c r="BH193">
        <f>Dual_Tema!E189</f>
        <v>5202.17</v>
      </c>
      <c r="BI193">
        <f>Dual_Tema!F189</f>
        <v>5195.5600000000004</v>
      </c>
      <c r="BJ193">
        <f>Pinbar!E189</f>
        <v>0</v>
      </c>
      <c r="BK193">
        <f>SSA!E189</f>
        <v>5197.3186299999998</v>
      </c>
      <c r="BL193">
        <f>SSA!F189</f>
        <v>5198.2288699999999</v>
      </c>
    </row>
    <row r="194" spans="1:64" x14ac:dyDescent="0.55000000000000004">
      <c r="A194">
        <f>Validation!A190</f>
        <v>1772085000</v>
      </c>
      <c r="B194" t="str">
        <f>Price!B190</f>
        <v>XAUUSD</v>
      </c>
      <c r="C194" t="str">
        <f>Price!C190</f>
        <v>M5</v>
      </c>
      <c r="D194">
        <f>Price!D190</f>
        <v>5194.18</v>
      </c>
      <c r="E194">
        <f>Price!E190</f>
        <v>5193.84</v>
      </c>
      <c r="F194">
        <f>Price!F190</f>
        <v>5196.3599999999997</v>
      </c>
      <c r="G194">
        <f>Price!G190</f>
        <v>5193.28</v>
      </c>
      <c r="H194">
        <f>Price!H190</f>
        <v>459</v>
      </c>
      <c r="I194">
        <f>Diagonals!E190</f>
        <v>5181.07</v>
      </c>
      <c r="J194">
        <f>Diagonals!F190</f>
        <v>0</v>
      </c>
      <c r="K194">
        <f>Diagonals!G190</f>
        <v>0</v>
      </c>
      <c r="L194">
        <f>Diagonals!H190</f>
        <v>5179.42</v>
      </c>
      <c r="M194">
        <f>Diagonals!I190</f>
        <v>0</v>
      </c>
      <c r="N194">
        <f>Diagonals!J190</f>
        <v>0</v>
      </c>
      <c r="O194">
        <f>Diagonals!K190</f>
        <v>0</v>
      </c>
      <c r="P194">
        <f>Diagonals!L190</f>
        <v>0</v>
      </c>
      <c r="Q194">
        <f>Trendlines!E190</f>
        <v>5198.8100000000004</v>
      </c>
      <c r="R194">
        <f>Trendlines!F190</f>
        <v>5196.9799999999996</v>
      </c>
      <c r="S194">
        <f>Trendlines!G190</f>
        <v>5205.22</v>
      </c>
      <c r="T194">
        <f>Trendlines!H190</f>
        <v>5161</v>
      </c>
      <c r="U194">
        <f>Trendlines!I190</f>
        <v>5175.18</v>
      </c>
      <c r="V194">
        <f>Trendlines!J190</f>
        <v>5158.42</v>
      </c>
      <c r="W194">
        <f>Trendlines!K190</f>
        <v>0</v>
      </c>
      <c r="X194">
        <f>Trendlines!L190</f>
        <v>0</v>
      </c>
      <c r="Y194">
        <f>Tema_Hrma_Smma!E190</f>
        <v>5196.55</v>
      </c>
      <c r="Z194">
        <f>Tema_Hrma_Smma!F190</f>
        <v>5199.29</v>
      </c>
      <c r="AA194">
        <f>Tema_Hrma_Smma!G190</f>
        <v>5190.17</v>
      </c>
      <c r="AB194">
        <f>ZScore!H190</f>
        <v>1</v>
      </c>
      <c r="AC194">
        <f>ZScore!I190</f>
        <v>0.95820000000000005</v>
      </c>
      <c r="AD194">
        <f>ZScore!J190</f>
        <v>0</v>
      </c>
      <c r="AE194">
        <f>HA!E190</f>
        <v>5198.1000000000004</v>
      </c>
      <c r="AF194">
        <f>HA!F190</f>
        <v>5198.1000000000004</v>
      </c>
      <c r="AG194">
        <f>HA!G190</f>
        <v>5193.28</v>
      </c>
      <c r="AH194">
        <f>HA!H190</f>
        <v>5194.41</v>
      </c>
      <c r="AI194">
        <f>HA!I190</f>
        <v>-1</v>
      </c>
      <c r="AJ194">
        <f>HA!J190</f>
        <v>3.69</v>
      </c>
      <c r="AK194">
        <f>HA!K190</f>
        <v>0.31401000000000001</v>
      </c>
      <c r="AL194">
        <f>HA!L190</f>
        <v>-4</v>
      </c>
      <c r="AM194">
        <f>KC!E190</f>
        <v>5223.4241000000002</v>
      </c>
      <c r="AN194">
        <f>KC!F190</f>
        <v>5217.3212599999997</v>
      </c>
      <c r="AO194">
        <f>KC!G190</f>
        <v>5211.2184200000002</v>
      </c>
      <c r="AP194">
        <f>KC!H190</f>
        <v>5205.1155799999997</v>
      </c>
      <c r="AQ194">
        <f>KC!I190</f>
        <v>5199.0127400000001</v>
      </c>
      <c r="AR194">
        <f>KC!J190</f>
        <v>5195.3715000000002</v>
      </c>
      <c r="AS194">
        <f>KC!K190</f>
        <v>5189.2686599999997</v>
      </c>
      <c r="AT194">
        <f>KC!L190</f>
        <v>5183.1658200000002</v>
      </c>
      <c r="AU194">
        <f>KC!M190</f>
        <v>5177.0629799999997</v>
      </c>
      <c r="AV194">
        <f>KC!N190</f>
        <v>5170.9601499999999</v>
      </c>
      <c r="AW194">
        <f>SR_Levels!E190</f>
        <v>5193.3500000000004</v>
      </c>
      <c r="AX194">
        <f>SR_Levels!F190</f>
        <v>5178.6000000000004</v>
      </c>
      <c r="AY194">
        <f>SR_Levels!G190</f>
        <v>5161.8900000000003</v>
      </c>
      <c r="AZ194">
        <f>SR_Levels!H190</f>
        <v>5135.8500000000004</v>
      </c>
      <c r="BA194">
        <f>SR_Levels!I190</f>
        <v>5205.3100000000004</v>
      </c>
      <c r="BB194">
        <f>SR_Levels!J190</f>
        <v>0</v>
      </c>
      <c r="BC194">
        <f>SR_Levels!K190</f>
        <v>0</v>
      </c>
      <c r="BD194">
        <f>SR_Levels!L190</f>
        <v>0</v>
      </c>
      <c r="BE194">
        <f>ZigZag!E190</f>
        <v>0</v>
      </c>
      <c r="BF194">
        <f>ZigZag!F190</f>
        <v>0</v>
      </c>
      <c r="BG194">
        <f>ZigZag!G190</f>
        <v>5194.7700000000004</v>
      </c>
      <c r="BH194">
        <f>Dual_Tema!E190</f>
        <v>5199.47</v>
      </c>
      <c r="BI194">
        <f>Dual_Tema!F190</f>
        <v>5194.34</v>
      </c>
      <c r="BJ194">
        <f>Pinbar!E190</f>
        <v>0</v>
      </c>
      <c r="BK194">
        <f>SSA!E190</f>
        <v>5196.4073900000003</v>
      </c>
      <c r="BL194">
        <f>SSA!F190</f>
        <v>5197.3181299999997</v>
      </c>
    </row>
    <row r="195" spans="1:64" x14ac:dyDescent="0.55000000000000004">
      <c r="A195">
        <f>Validation!A191</f>
        <v>1772085300</v>
      </c>
      <c r="B195" t="str">
        <f>Price!B191</f>
        <v>XAUUSD</v>
      </c>
      <c r="C195" t="str">
        <f>Price!C191</f>
        <v>M5</v>
      </c>
      <c r="D195">
        <f>Price!D191</f>
        <v>5198.46</v>
      </c>
      <c r="E195">
        <f>Price!E191</f>
        <v>5194.38</v>
      </c>
      <c r="F195">
        <f>Price!F191</f>
        <v>5198.6099999999997</v>
      </c>
      <c r="G195">
        <f>Price!G191</f>
        <v>5194.38</v>
      </c>
      <c r="H195">
        <f>Price!H191</f>
        <v>476</v>
      </c>
      <c r="I195">
        <f>Diagonals!E191</f>
        <v>5181.25</v>
      </c>
      <c r="J195">
        <f>Diagonals!F191</f>
        <v>0</v>
      </c>
      <c r="K195">
        <f>Diagonals!G191</f>
        <v>0</v>
      </c>
      <c r="L195">
        <f>Diagonals!H191</f>
        <v>5179.09</v>
      </c>
      <c r="M195">
        <f>Diagonals!I191</f>
        <v>0</v>
      </c>
      <c r="N195">
        <f>Diagonals!J191</f>
        <v>0</v>
      </c>
      <c r="O195">
        <f>Diagonals!K191</f>
        <v>0</v>
      </c>
      <c r="P195">
        <f>Diagonals!L191</f>
        <v>0</v>
      </c>
      <c r="Q195">
        <f>Trendlines!E191</f>
        <v>5198.82</v>
      </c>
      <c r="R195">
        <f>Trendlines!F191</f>
        <v>5196.96</v>
      </c>
      <c r="S195">
        <f>Trendlines!G191</f>
        <v>5205.2</v>
      </c>
      <c r="T195">
        <f>Trendlines!H191</f>
        <v>5161.08</v>
      </c>
      <c r="U195">
        <f>Trendlines!I191</f>
        <v>5175.2</v>
      </c>
      <c r="V195">
        <f>Trendlines!J191</f>
        <v>5158.46</v>
      </c>
      <c r="W195">
        <f>Trendlines!K191</f>
        <v>0</v>
      </c>
      <c r="X195">
        <f>Trendlines!L191</f>
        <v>0</v>
      </c>
      <c r="Y195">
        <f>Tema_Hrma_Smma!E191</f>
        <v>5196.57</v>
      </c>
      <c r="Z195">
        <f>Tema_Hrma_Smma!F191</f>
        <v>5198.8900000000003</v>
      </c>
      <c r="AA195">
        <f>Tema_Hrma_Smma!G191</f>
        <v>5190.33</v>
      </c>
      <c r="AB195">
        <f>ZScore!H191</f>
        <v>1</v>
      </c>
      <c r="AC195">
        <f>ZScore!I191</f>
        <v>0.39477000000000001</v>
      </c>
      <c r="AD195">
        <f>ZScore!J191</f>
        <v>0</v>
      </c>
      <c r="AE195">
        <f>HA!E191</f>
        <v>5196.26</v>
      </c>
      <c r="AF195">
        <f>HA!F191</f>
        <v>5198.6099999999997</v>
      </c>
      <c r="AG195">
        <f>HA!G191</f>
        <v>5194.38</v>
      </c>
      <c r="AH195">
        <f>HA!H191</f>
        <v>5196.46</v>
      </c>
      <c r="AI195">
        <f>HA!I191</f>
        <v>1</v>
      </c>
      <c r="AJ195">
        <f>HA!J191</f>
        <v>0.2</v>
      </c>
      <c r="AK195">
        <f>HA!K191</f>
        <v>-1.02356</v>
      </c>
      <c r="AL195">
        <f>HA!L191</f>
        <v>1</v>
      </c>
      <c r="AM195">
        <f>KC!E191</f>
        <v>5223.4844000000003</v>
      </c>
      <c r="AN195">
        <f>KC!F191</f>
        <v>5217.4347699999998</v>
      </c>
      <c r="AO195">
        <f>KC!G191</f>
        <v>5211.3851400000003</v>
      </c>
      <c r="AP195">
        <f>KC!H191</f>
        <v>5205.3355099999999</v>
      </c>
      <c r="AQ195">
        <f>KC!I191</f>
        <v>5199.2858800000004</v>
      </c>
      <c r="AR195">
        <f>KC!J191</f>
        <v>5195.5723200000002</v>
      </c>
      <c r="AS195">
        <f>KC!K191</f>
        <v>5189.5227000000004</v>
      </c>
      <c r="AT195">
        <f>KC!L191</f>
        <v>5183.47307</v>
      </c>
      <c r="AU195">
        <f>KC!M191</f>
        <v>5177.4234399999996</v>
      </c>
      <c r="AV195">
        <f>KC!N191</f>
        <v>5171.37381</v>
      </c>
      <c r="AW195">
        <f>SR_Levels!E191</f>
        <v>5193.3500000000004</v>
      </c>
      <c r="AX195">
        <f>SR_Levels!F191</f>
        <v>5178.6000000000004</v>
      </c>
      <c r="AY195">
        <f>SR_Levels!G191</f>
        <v>5161.8900000000003</v>
      </c>
      <c r="AZ195">
        <f>SR_Levels!H191</f>
        <v>5135.8500000000004</v>
      </c>
      <c r="BA195">
        <f>SR_Levels!I191</f>
        <v>5205.3100000000004</v>
      </c>
      <c r="BB195">
        <f>SR_Levels!J191</f>
        <v>0</v>
      </c>
      <c r="BC195">
        <f>SR_Levels!K191</f>
        <v>0</v>
      </c>
      <c r="BD195">
        <f>SR_Levels!L191</f>
        <v>0</v>
      </c>
      <c r="BE195">
        <f>ZigZag!E191</f>
        <v>0</v>
      </c>
      <c r="BF195">
        <f>ZigZag!F191</f>
        <v>0</v>
      </c>
      <c r="BG195">
        <f>ZigZag!G191</f>
        <v>5194.9399999999996</v>
      </c>
      <c r="BH195">
        <f>Dual_Tema!E191</f>
        <v>5198.83</v>
      </c>
      <c r="BI195">
        <f>Dual_Tema!F191</f>
        <v>5194.1099999999997</v>
      </c>
      <c r="BJ195">
        <f>Pinbar!E191</f>
        <v>0</v>
      </c>
      <c r="BK195">
        <f>SSA!E191</f>
        <v>5195.86528</v>
      </c>
      <c r="BL195">
        <f>SSA!F191</f>
        <v>5196.5917099999997</v>
      </c>
    </row>
    <row r="196" spans="1:64" x14ac:dyDescent="0.55000000000000004">
      <c r="A196">
        <f>Validation!A192</f>
        <v>1772085600</v>
      </c>
      <c r="B196" t="str">
        <f>Price!B192</f>
        <v>XAUUSD</v>
      </c>
      <c r="C196" t="str">
        <f>Price!C192</f>
        <v>M5</v>
      </c>
      <c r="D196">
        <f>Price!D192</f>
        <v>5193.7700000000004</v>
      </c>
      <c r="E196">
        <f>Price!E192</f>
        <v>5198.47</v>
      </c>
      <c r="F196">
        <f>Price!F192</f>
        <v>5199.3599999999997</v>
      </c>
      <c r="G196">
        <f>Price!G192</f>
        <v>5193.51</v>
      </c>
      <c r="H196">
        <f>Price!H192</f>
        <v>463</v>
      </c>
      <c r="I196">
        <f>Diagonals!E192</f>
        <v>5181.42</v>
      </c>
      <c r="J196">
        <f>Diagonals!F192</f>
        <v>0</v>
      </c>
      <c r="K196">
        <f>Diagonals!G192</f>
        <v>0</v>
      </c>
      <c r="L196">
        <f>Diagonals!H192</f>
        <v>5178.76</v>
      </c>
      <c r="M196">
        <f>Diagonals!I192</f>
        <v>0</v>
      </c>
      <c r="N196">
        <f>Diagonals!J192</f>
        <v>0</v>
      </c>
      <c r="O196">
        <f>Diagonals!K192</f>
        <v>0</v>
      </c>
      <c r="P196">
        <f>Diagonals!L192</f>
        <v>0</v>
      </c>
      <c r="Q196">
        <f>Trendlines!E192</f>
        <v>5198.82</v>
      </c>
      <c r="R196">
        <f>Trendlines!F192</f>
        <v>5196.93</v>
      </c>
      <c r="S196">
        <f>Trendlines!G192</f>
        <v>5205.1899999999996</v>
      </c>
      <c r="T196">
        <f>Trendlines!H192</f>
        <v>5161.16</v>
      </c>
      <c r="U196">
        <f>Trendlines!I192</f>
        <v>5175.2299999999996</v>
      </c>
      <c r="V196">
        <f>Trendlines!J192</f>
        <v>5158.5</v>
      </c>
      <c r="W196">
        <f>Trendlines!K192</f>
        <v>0</v>
      </c>
      <c r="X196">
        <f>Trendlines!L192</f>
        <v>0</v>
      </c>
      <c r="Y196">
        <f>Tema_Hrma_Smma!E192</f>
        <v>5195.82</v>
      </c>
      <c r="Z196">
        <f>Tema_Hrma_Smma!F192</f>
        <v>5198.41</v>
      </c>
      <c r="AA196">
        <f>Tema_Hrma_Smma!G192</f>
        <v>5190.5</v>
      </c>
      <c r="AB196">
        <f>ZScore!H192</f>
        <v>-1</v>
      </c>
      <c r="AC196">
        <f>ZScore!I192</f>
        <v>0.61621000000000004</v>
      </c>
      <c r="AD196">
        <f>ZScore!J192</f>
        <v>3</v>
      </c>
      <c r="AE196">
        <f>HA!E192</f>
        <v>5196.3599999999997</v>
      </c>
      <c r="AF196">
        <f>HA!F192</f>
        <v>5199.3599999999997</v>
      </c>
      <c r="AG196">
        <f>HA!G192</f>
        <v>5193.51</v>
      </c>
      <c r="AH196">
        <f>HA!H192</f>
        <v>5196.28</v>
      </c>
      <c r="AI196">
        <f>HA!I192</f>
        <v>-1</v>
      </c>
      <c r="AJ196">
        <f>HA!J192</f>
        <v>0.08</v>
      </c>
      <c r="AK196">
        <f>HA!K192</f>
        <v>-1.06247</v>
      </c>
      <c r="AL196">
        <f>HA!L192</f>
        <v>-1</v>
      </c>
      <c r="AM196">
        <f>KC!E192</f>
        <v>5223.6095699999996</v>
      </c>
      <c r="AN196">
        <f>KC!F192</f>
        <v>5217.5883999999996</v>
      </c>
      <c r="AO196">
        <f>KC!G192</f>
        <v>5211.5672199999999</v>
      </c>
      <c r="AP196">
        <f>KC!H192</f>
        <v>5205.5460499999999</v>
      </c>
      <c r="AQ196">
        <f>KC!I192</f>
        <v>5199.5248799999999</v>
      </c>
      <c r="AR196">
        <f>KC!J192</f>
        <v>5195.7152800000003</v>
      </c>
      <c r="AS196">
        <f>KC!K192</f>
        <v>5189.6941100000004</v>
      </c>
      <c r="AT196">
        <f>KC!L192</f>
        <v>5183.6729400000004</v>
      </c>
      <c r="AU196">
        <f>KC!M192</f>
        <v>5177.6517599999997</v>
      </c>
      <c r="AV196">
        <f>KC!N192</f>
        <v>5171.6305899999998</v>
      </c>
      <c r="AW196">
        <f>SR_Levels!E192</f>
        <v>5193.3500000000004</v>
      </c>
      <c r="AX196">
        <f>SR_Levels!F192</f>
        <v>5178.6000000000004</v>
      </c>
      <c r="AY196">
        <f>SR_Levels!G192</f>
        <v>5161.8900000000003</v>
      </c>
      <c r="AZ196">
        <f>SR_Levels!H192</f>
        <v>5135.8500000000004</v>
      </c>
      <c r="BA196">
        <f>SR_Levels!I192</f>
        <v>5205.3100000000004</v>
      </c>
      <c r="BB196">
        <f>SR_Levels!J192</f>
        <v>0</v>
      </c>
      <c r="BC196">
        <f>SR_Levels!K192</f>
        <v>0</v>
      </c>
      <c r="BD196">
        <f>SR_Levels!L192</f>
        <v>0</v>
      </c>
      <c r="BE196">
        <f>ZigZag!E192</f>
        <v>0</v>
      </c>
      <c r="BF196">
        <f>ZigZag!F192</f>
        <v>0</v>
      </c>
      <c r="BG196">
        <f>ZigZag!G192</f>
        <v>5194.9799999999996</v>
      </c>
      <c r="BH196">
        <f>Dual_Tema!E192</f>
        <v>5198.8100000000004</v>
      </c>
      <c r="BI196">
        <f>Dual_Tema!F192</f>
        <v>5193.5600000000004</v>
      </c>
      <c r="BJ196">
        <f>Pinbar!E192</f>
        <v>0</v>
      </c>
      <c r="BK196">
        <f>SSA!E192</f>
        <v>5195.6347500000002</v>
      </c>
      <c r="BL196">
        <f>SSA!F192</f>
        <v>5196.1132299999999</v>
      </c>
    </row>
    <row r="197" spans="1:64" x14ac:dyDescent="0.55000000000000004">
      <c r="A197">
        <f>Validation!A193</f>
        <v>1772085900</v>
      </c>
      <c r="B197" t="str">
        <f>Price!B193</f>
        <v>XAUUSD</v>
      </c>
      <c r="C197" t="str">
        <f>Price!C193</f>
        <v>M5</v>
      </c>
      <c r="D197">
        <f>Price!D193</f>
        <v>5198.41</v>
      </c>
      <c r="E197">
        <f>Price!E193</f>
        <v>5193.7700000000004</v>
      </c>
      <c r="F197">
        <f>Price!F193</f>
        <v>5199.63</v>
      </c>
      <c r="G197">
        <f>Price!G193</f>
        <v>5193.5</v>
      </c>
      <c r="H197">
        <f>Price!H193</f>
        <v>409</v>
      </c>
      <c r="I197">
        <f>Diagonals!E193</f>
        <v>5181.6000000000004</v>
      </c>
      <c r="J197">
        <f>Diagonals!F193</f>
        <v>0</v>
      </c>
      <c r="K197">
        <f>Diagonals!G193</f>
        <v>0</v>
      </c>
      <c r="L197">
        <f>Diagonals!H193</f>
        <v>5178.43</v>
      </c>
      <c r="M197">
        <f>Diagonals!I193</f>
        <v>0</v>
      </c>
      <c r="N197">
        <f>Diagonals!J193</f>
        <v>0</v>
      </c>
      <c r="O197">
        <f>Diagonals!K193</f>
        <v>0</v>
      </c>
      <c r="P197">
        <f>Diagonals!L193</f>
        <v>0</v>
      </c>
      <c r="Q197">
        <f>Trendlines!E193</f>
        <v>5198.83</v>
      </c>
      <c r="R197">
        <f>Trendlines!F193</f>
        <v>5196.91</v>
      </c>
      <c r="S197">
        <f>Trendlines!G193</f>
        <v>5205.17</v>
      </c>
      <c r="T197">
        <f>Trendlines!H193</f>
        <v>5161.2299999999996</v>
      </c>
      <c r="U197">
        <f>Trendlines!I193</f>
        <v>5175.25</v>
      </c>
      <c r="V197">
        <f>Trendlines!J193</f>
        <v>5158.54</v>
      </c>
      <c r="W197">
        <f>Trendlines!K193</f>
        <v>0</v>
      </c>
      <c r="X197">
        <f>Trendlines!L193</f>
        <v>0</v>
      </c>
      <c r="Y197">
        <f>Tema_Hrma_Smma!E193</f>
        <v>5196.17</v>
      </c>
      <c r="Z197">
        <f>Tema_Hrma_Smma!F193</f>
        <v>5198.12</v>
      </c>
      <c r="AA197">
        <f>Tema_Hrma_Smma!G193</f>
        <v>5190.66</v>
      </c>
      <c r="AB197">
        <f>ZScore!H193</f>
        <v>1</v>
      </c>
      <c r="AC197">
        <f>ZScore!I193</f>
        <v>0.59469000000000005</v>
      </c>
      <c r="AD197">
        <f>ZScore!J193</f>
        <v>0</v>
      </c>
      <c r="AE197">
        <f>HA!E193</f>
        <v>5196.32</v>
      </c>
      <c r="AF197">
        <f>HA!F193</f>
        <v>5199.63</v>
      </c>
      <c r="AG197">
        <f>HA!G193</f>
        <v>5193.5</v>
      </c>
      <c r="AH197">
        <f>HA!H193</f>
        <v>5196.33</v>
      </c>
      <c r="AI197">
        <f>HA!I193</f>
        <v>1</v>
      </c>
      <c r="AJ197">
        <f>HA!J193</f>
        <v>0.01</v>
      </c>
      <c r="AK197">
        <f>HA!K193</f>
        <v>-1.08212</v>
      </c>
      <c r="AL197">
        <f>HA!L193</f>
        <v>1</v>
      </c>
      <c r="AM197">
        <f>KC!E193</f>
        <v>5223.7715500000004</v>
      </c>
      <c r="AN197">
        <f>KC!F193</f>
        <v>5217.7638999999999</v>
      </c>
      <c r="AO197">
        <f>KC!G193</f>
        <v>5211.7562500000004</v>
      </c>
      <c r="AP197">
        <f>KC!H193</f>
        <v>5205.7485900000001</v>
      </c>
      <c r="AQ197">
        <f>KC!I193</f>
        <v>5199.7409399999997</v>
      </c>
      <c r="AR197">
        <f>KC!J193</f>
        <v>5195.8133500000004</v>
      </c>
      <c r="AS197">
        <f>KC!K193</f>
        <v>5189.8056999999999</v>
      </c>
      <c r="AT197">
        <f>KC!L193</f>
        <v>5183.7980399999997</v>
      </c>
      <c r="AU197">
        <f>KC!M193</f>
        <v>5177.7903900000001</v>
      </c>
      <c r="AV197">
        <f>KC!N193</f>
        <v>5171.7827299999999</v>
      </c>
      <c r="AW197">
        <f>SR_Levels!E193</f>
        <v>5193.3500000000004</v>
      </c>
      <c r="AX197">
        <f>SR_Levels!F193</f>
        <v>5178.6000000000004</v>
      </c>
      <c r="AY197">
        <f>SR_Levels!G193</f>
        <v>5161.8900000000003</v>
      </c>
      <c r="AZ197">
        <f>SR_Levels!H193</f>
        <v>5135.8500000000004</v>
      </c>
      <c r="BA197">
        <f>SR_Levels!I193</f>
        <v>5205.3100000000004</v>
      </c>
      <c r="BB197">
        <f>SR_Levels!J193</f>
        <v>0</v>
      </c>
      <c r="BC197">
        <f>SR_Levels!K193</f>
        <v>0</v>
      </c>
      <c r="BD197">
        <f>SR_Levels!L193</f>
        <v>0</v>
      </c>
      <c r="BE197">
        <f>ZigZag!E193</f>
        <v>0</v>
      </c>
      <c r="BF197">
        <f>ZigZag!F193</f>
        <v>0</v>
      </c>
      <c r="BG197">
        <f>ZigZag!G193</f>
        <v>5195.1400000000003</v>
      </c>
      <c r="BH197">
        <f>Dual_Tema!E193</f>
        <v>5198.96</v>
      </c>
      <c r="BI197">
        <f>Dual_Tema!F193</f>
        <v>5193.24</v>
      </c>
      <c r="BJ197">
        <f>Pinbar!E193</f>
        <v>0</v>
      </c>
      <c r="BK197">
        <f>SSA!E193</f>
        <v>5195.7973000000002</v>
      </c>
      <c r="BL197">
        <f>SSA!F193</f>
        <v>5195.9552700000004</v>
      </c>
    </row>
    <row r="198" spans="1:64" x14ac:dyDescent="0.55000000000000004">
      <c r="A198">
        <f>Validation!A194</f>
        <v>1772086200</v>
      </c>
      <c r="B198" t="str">
        <f>Price!B194</f>
        <v>XAUUSD</v>
      </c>
      <c r="C198" t="str">
        <f>Price!C194</f>
        <v>M5</v>
      </c>
      <c r="D198">
        <f>Price!D194</f>
        <v>5197.99</v>
      </c>
      <c r="E198">
        <f>Price!E194</f>
        <v>5198.41</v>
      </c>
      <c r="F198">
        <f>Price!F194</f>
        <v>5198.41</v>
      </c>
      <c r="G198">
        <f>Price!G194</f>
        <v>5195.75</v>
      </c>
      <c r="H198">
        <f>Price!H194</f>
        <v>398</v>
      </c>
      <c r="I198">
        <f>Diagonals!E194</f>
        <v>5181.78</v>
      </c>
      <c r="J198">
        <f>Diagonals!F194</f>
        <v>0</v>
      </c>
      <c r="K198">
        <f>Diagonals!G194</f>
        <v>0</v>
      </c>
      <c r="L198">
        <f>Diagonals!H194</f>
        <v>5178.1000000000004</v>
      </c>
      <c r="M198">
        <f>Diagonals!I194</f>
        <v>0</v>
      </c>
      <c r="N198">
        <f>Diagonals!J194</f>
        <v>0</v>
      </c>
      <c r="O198">
        <f>Diagonals!K194</f>
        <v>0</v>
      </c>
      <c r="P198">
        <f>Diagonals!L194</f>
        <v>0</v>
      </c>
      <c r="Q198">
        <f>Trendlines!E194</f>
        <v>5198.84</v>
      </c>
      <c r="R198">
        <f>Trendlines!F194</f>
        <v>5196.88</v>
      </c>
      <c r="S198">
        <f>Trendlines!G194</f>
        <v>5205.1499999999996</v>
      </c>
      <c r="T198">
        <f>Trendlines!H194</f>
        <v>5161.3100000000004</v>
      </c>
      <c r="U198">
        <f>Trendlines!I194</f>
        <v>5175.2700000000004</v>
      </c>
      <c r="V198">
        <f>Trendlines!J194</f>
        <v>5158.58</v>
      </c>
      <c r="W198">
        <f>Trendlines!K194</f>
        <v>0</v>
      </c>
      <c r="X198">
        <f>Trendlines!L194</f>
        <v>0</v>
      </c>
      <c r="Y198">
        <f>Tema_Hrma_Smma!E194</f>
        <v>5196.53</v>
      </c>
      <c r="Z198">
        <f>Tema_Hrma_Smma!F194</f>
        <v>5197.95</v>
      </c>
      <c r="AA198">
        <f>Tema_Hrma_Smma!G194</f>
        <v>5190.8500000000004</v>
      </c>
      <c r="AB198">
        <f>ZScore!H194</f>
        <v>-1</v>
      </c>
      <c r="AC198">
        <f>ZScore!I194</f>
        <v>0.92837000000000003</v>
      </c>
      <c r="AD198">
        <f>ZScore!J194</f>
        <v>3</v>
      </c>
      <c r="AE198">
        <f>HA!E194</f>
        <v>5196.32</v>
      </c>
      <c r="AF198">
        <f>HA!F194</f>
        <v>5198.41</v>
      </c>
      <c r="AG198">
        <f>HA!G194</f>
        <v>5195.75</v>
      </c>
      <c r="AH198">
        <f>HA!H194</f>
        <v>5197.6400000000003</v>
      </c>
      <c r="AI198">
        <f>HA!I194</f>
        <v>1</v>
      </c>
      <c r="AJ198">
        <f>HA!J194</f>
        <v>1.32</v>
      </c>
      <c r="AK198">
        <f>HA!K194</f>
        <v>-0.58067999999999997</v>
      </c>
      <c r="AL198">
        <f>HA!L194</f>
        <v>2</v>
      </c>
      <c r="AM198">
        <f>KC!E194</f>
        <v>5223.84728</v>
      </c>
      <c r="AN198">
        <f>KC!F194</f>
        <v>5217.8615399999999</v>
      </c>
      <c r="AO198">
        <f>KC!G194</f>
        <v>5211.8757999999998</v>
      </c>
      <c r="AP198">
        <f>KC!H194</f>
        <v>5205.8900599999997</v>
      </c>
      <c r="AQ198">
        <f>KC!I194</f>
        <v>5199.9043199999996</v>
      </c>
      <c r="AR198">
        <f>KC!J194</f>
        <v>5195.9341800000002</v>
      </c>
      <c r="AS198">
        <f>KC!K194</f>
        <v>5189.9484400000001</v>
      </c>
      <c r="AT198">
        <f>KC!L194</f>
        <v>5183.9627</v>
      </c>
      <c r="AU198">
        <f>KC!M194</f>
        <v>5177.97696</v>
      </c>
      <c r="AV198">
        <f>KC!N194</f>
        <v>5171.9912199999999</v>
      </c>
      <c r="AW198">
        <f>SR_Levels!E194</f>
        <v>5193.3500000000004</v>
      </c>
      <c r="AX198">
        <f>SR_Levels!F194</f>
        <v>5178.6000000000004</v>
      </c>
      <c r="AY198">
        <f>SR_Levels!G194</f>
        <v>5161.8900000000003</v>
      </c>
      <c r="AZ198">
        <f>SR_Levels!H194</f>
        <v>5135.8500000000004</v>
      </c>
      <c r="BA198">
        <f>SR_Levels!I194</f>
        <v>5205.3100000000004</v>
      </c>
      <c r="BB198">
        <f>SR_Levels!J194</f>
        <v>0</v>
      </c>
      <c r="BC198">
        <f>SR_Levels!K194</f>
        <v>0</v>
      </c>
      <c r="BD198">
        <f>SR_Levels!L194</f>
        <v>0</v>
      </c>
      <c r="BE198">
        <f>ZigZag!E194</f>
        <v>0</v>
      </c>
      <c r="BF198">
        <f>ZigZag!F194</f>
        <v>0</v>
      </c>
      <c r="BG198">
        <f>ZigZag!G194</f>
        <v>5195.3</v>
      </c>
      <c r="BH198">
        <f>Dual_Tema!E194</f>
        <v>5198.4799999999996</v>
      </c>
      <c r="BI198">
        <f>Dual_Tema!F194</f>
        <v>5194.18</v>
      </c>
      <c r="BJ198">
        <f>Pinbar!E194</f>
        <v>1</v>
      </c>
      <c r="BK198">
        <f>SSA!E194</f>
        <v>5196.1157800000001</v>
      </c>
      <c r="BL198">
        <f>SSA!F194</f>
        <v>5196.0355200000004</v>
      </c>
    </row>
    <row r="199" spans="1:64" x14ac:dyDescent="0.55000000000000004">
      <c r="A199">
        <f>Validation!A195</f>
        <v>1772086500</v>
      </c>
      <c r="B199" t="str">
        <f>Price!B195</f>
        <v>XAUUSD</v>
      </c>
      <c r="C199" t="str">
        <f>Price!C195</f>
        <v>M5</v>
      </c>
      <c r="D199">
        <f>Price!D195</f>
        <v>5196.0600000000004</v>
      </c>
      <c r="E199">
        <f>Price!E195</f>
        <v>5197.97</v>
      </c>
      <c r="F199">
        <f>Price!F195</f>
        <v>5198.51</v>
      </c>
      <c r="G199">
        <f>Price!G195</f>
        <v>5194.66</v>
      </c>
      <c r="H199">
        <f>Price!H195</f>
        <v>446</v>
      </c>
      <c r="I199">
        <f>Diagonals!E195</f>
        <v>5181.95</v>
      </c>
      <c r="J199">
        <f>Diagonals!F195</f>
        <v>0</v>
      </c>
      <c r="K199">
        <f>Diagonals!G195</f>
        <v>0</v>
      </c>
      <c r="L199">
        <f>Diagonals!H195</f>
        <v>5177.7700000000004</v>
      </c>
      <c r="M199">
        <f>Diagonals!I195</f>
        <v>0</v>
      </c>
      <c r="N199">
        <f>Diagonals!J195</f>
        <v>0</v>
      </c>
      <c r="O199">
        <f>Diagonals!K195</f>
        <v>0</v>
      </c>
      <c r="P199">
        <f>Diagonals!L195</f>
        <v>0</v>
      </c>
      <c r="Q199">
        <f>Trendlines!E195</f>
        <v>5198.84</v>
      </c>
      <c r="R199">
        <f>Trendlines!F195</f>
        <v>5196.8500000000004</v>
      </c>
      <c r="S199">
        <f>Trendlines!G195</f>
        <v>5205.13</v>
      </c>
      <c r="T199">
        <f>Trendlines!H195</f>
        <v>5161.38</v>
      </c>
      <c r="U199">
        <f>Trendlines!I195</f>
        <v>5175.29</v>
      </c>
      <c r="V199">
        <f>Trendlines!J195</f>
        <v>5158.6099999999997</v>
      </c>
      <c r="W199">
        <f>Trendlines!K195</f>
        <v>0</v>
      </c>
      <c r="X199">
        <f>Trendlines!L195</f>
        <v>0</v>
      </c>
      <c r="Y199">
        <f>Tema_Hrma_Smma!E195</f>
        <v>5196.3100000000004</v>
      </c>
      <c r="Z199">
        <f>Tema_Hrma_Smma!F195</f>
        <v>5197.76</v>
      </c>
      <c r="AA199">
        <f>Tema_Hrma_Smma!G195</f>
        <v>5191.01</v>
      </c>
      <c r="AB199">
        <f>ZScore!H195</f>
        <v>-1</v>
      </c>
      <c r="AC199">
        <f>ZScore!I195</f>
        <v>0.39168999999999998</v>
      </c>
      <c r="AD199">
        <f>ZScore!J195</f>
        <v>3</v>
      </c>
      <c r="AE199">
        <f>HA!E195</f>
        <v>5196.9799999999996</v>
      </c>
      <c r="AF199">
        <f>HA!F195</f>
        <v>5198.51</v>
      </c>
      <c r="AG199">
        <f>HA!G195</f>
        <v>5194.66</v>
      </c>
      <c r="AH199">
        <f>HA!H195</f>
        <v>5196.8</v>
      </c>
      <c r="AI199">
        <f>HA!I195</f>
        <v>-1</v>
      </c>
      <c r="AJ199">
        <f>HA!J195</f>
        <v>0.18</v>
      </c>
      <c r="AK199">
        <f>HA!K195</f>
        <v>-1.00813</v>
      </c>
      <c r="AL199">
        <f>HA!L195</f>
        <v>-1</v>
      </c>
      <c r="AM199">
        <f>KC!E195</f>
        <v>5223.7811400000001</v>
      </c>
      <c r="AN199">
        <f>KC!F195</f>
        <v>5217.8431200000005</v>
      </c>
      <c r="AO199">
        <f>KC!G195</f>
        <v>5211.9050900000002</v>
      </c>
      <c r="AP199">
        <f>KC!H195</f>
        <v>5205.9670699999997</v>
      </c>
      <c r="AQ199">
        <f>KC!I195</f>
        <v>5200.0290400000004</v>
      </c>
      <c r="AR199">
        <f>KC!J195</f>
        <v>5196.03928</v>
      </c>
      <c r="AS199">
        <f>KC!K195</f>
        <v>5190.1012600000004</v>
      </c>
      <c r="AT199">
        <f>KC!L195</f>
        <v>5184.1632300000001</v>
      </c>
      <c r="AU199">
        <f>KC!M195</f>
        <v>5178.2252099999996</v>
      </c>
      <c r="AV199">
        <f>KC!N195</f>
        <v>5172.2871800000003</v>
      </c>
      <c r="AW199">
        <f>SR_Levels!E195</f>
        <v>5193.3500000000004</v>
      </c>
      <c r="AX199">
        <f>SR_Levels!F195</f>
        <v>5178.6000000000004</v>
      </c>
      <c r="AY199">
        <f>SR_Levels!G195</f>
        <v>5161.8900000000003</v>
      </c>
      <c r="AZ199">
        <f>SR_Levels!H195</f>
        <v>5135.8500000000004</v>
      </c>
      <c r="BA199">
        <f>SR_Levels!I195</f>
        <v>5205.3100000000004</v>
      </c>
      <c r="BB199">
        <f>SR_Levels!J195</f>
        <v>0</v>
      </c>
      <c r="BC199">
        <f>SR_Levels!K195</f>
        <v>0</v>
      </c>
      <c r="BD199">
        <f>SR_Levels!L195</f>
        <v>0</v>
      </c>
      <c r="BE199">
        <f>ZigZag!E195</f>
        <v>0</v>
      </c>
      <c r="BF199">
        <f>ZigZag!F195</f>
        <v>0</v>
      </c>
      <c r="BG199">
        <f>ZigZag!G195</f>
        <v>5195.38</v>
      </c>
      <c r="BH199">
        <f>Dual_Tema!E195</f>
        <v>5198.25</v>
      </c>
      <c r="BI199">
        <f>Dual_Tema!F195</f>
        <v>5194.2700000000004</v>
      </c>
      <c r="BJ199">
        <f>Pinbar!E195</f>
        <v>0</v>
      </c>
      <c r="BK199">
        <f>SSA!E195</f>
        <v>5196.4506099999999</v>
      </c>
      <c r="BL199">
        <f>SSA!F195</f>
        <v>5196.2430700000004</v>
      </c>
    </row>
    <row r="200" spans="1:64" x14ac:dyDescent="0.55000000000000004">
      <c r="A200">
        <f>Validation!A196</f>
        <v>1772086800</v>
      </c>
      <c r="B200" t="str">
        <f>Price!B196</f>
        <v>XAUUSD</v>
      </c>
      <c r="C200" t="str">
        <f>Price!C196</f>
        <v>M5</v>
      </c>
      <c r="D200">
        <f>Price!D196</f>
        <v>5196.4399999999996</v>
      </c>
      <c r="E200">
        <f>Price!E196</f>
        <v>5196.0600000000004</v>
      </c>
      <c r="F200">
        <f>Price!F196</f>
        <v>5197.2</v>
      </c>
      <c r="G200">
        <f>Price!G196</f>
        <v>5192.83</v>
      </c>
      <c r="H200">
        <f>Price!H196</f>
        <v>410</v>
      </c>
      <c r="I200">
        <f>Diagonals!E196</f>
        <v>5182.13</v>
      </c>
      <c r="J200">
        <f>Diagonals!F196</f>
        <v>0</v>
      </c>
      <c r="K200">
        <f>Diagonals!G196</f>
        <v>0</v>
      </c>
      <c r="L200">
        <f>Diagonals!H196</f>
        <v>5177.45</v>
      </c>
      <c r="M200">
        <f>Diagonals!I196</f>
        <v>0</v>
      </c>
      <c r="N200">
        <f>Diagonals!J196</f>
        <v>0</v>
      </c>
      <c r="O200">
        <f>Diagonals!K196</f>
        <v>0</v>
      </c>
      <c r="P200">
        <f>Diagonals!L196</f>
        <v>0</v>
      </c>
      <c r="Q200">
        <f>Trendlines!E196</f>
        <v>5198.8500000000004</v>
      </c>
      <c r="R200">
        <f>Trendlines!F196</f>
        <v>5196.83</v>
      </c>
      <c r="S200">
        <f>Trendlines!G196</f>
        <v>5205.12</v>
      </c>
      <c r="T200">
        <f>Trendlines!H196</f>
        <v>5161.46</v>
      </c>
      <c r="U200">
        <f>Trendlines!I196</f>
        <v>5175.3100000000004</v>
      </c>
      <c r="V200">
        <f>Trendlines!J196</f>
        <v>5158.6499999999996</v>
      </c>
      <c r="W200">
        <f>Trendlines!K196</f>
        <v>0</v>
      </c>
      <c r="X200">
        <f>Trendlines!L196</f>
        <v>0</v>
      </c>
      <c r="Y200">
        <f>Tema_Hrma_Smma!E196</f>
        <v>5195.74</v>
      </c>
      <c r="Z200">
        <f>Tema_Hrma_Smma!F196</f>
        <v>5197.45</v>
      </c>
      <c r="AA200">
        <f>Tema_Hrma_Smma!G196</f>
        <v>5191.1499999999996</v>
      </c>
      <c r="AB200">
        <f>ZScore!H196</f>
        <v>1</v>
      </c>
      <c r="AC200">
        <f>ZScore!I196</f>
        <v>0.94108999999999998</v>
      </c>
      <c r="AD200">
        <f>ZScore!J196</f>
        <v>0</v>
      </c>
      <c r="AE200">
        <f>HA!E196</f>
        <v>5196.8900000000003</v>
      </c>
      <c r="AF200">
        <f>HA!F196</f>
        <v>5197.2</v>
      </c>
      <c r="AG200">
        <f>HA!G196</f>
        <v>5192.83</v>
      </c>
      <c r="AH200">
        <f>HA!H196</f>
        <v>5195.63</v>
      </c>
      <c r="AI200">
        <f>HA!I196</f>
        <v>-1</v>
      </c>
      <c r="AJ200">
        <f>HA!J196</f>
        <v>1.26</v>
      </c>
      <c r="AK200">
        <f>HA!K196</f>
        <v>-0.59721999999999997</v>
      </c>
      <c r="AL200">
        <f>HA!L196</f>
        <v>-2</v>
      </c>
      <c r="AM200">
        <f>KC!E196</f>
        <v>5223.8183399999998</v>
      </c>
      <c r="AN200">
        <f>KC!F196</f>
        <v>5217.8861800000004</v>
      </c>
      <c r="AO200">
        <f>KC!G196</f>
        <v>5211.9540200000001</v>
      </c>
      <c r="AP200">
        <f>KC!H196</f>
        <v>5206.0218599999998</v>
      </c>
      <c r="AQ200">
        <f>KC!I196</f>
        <v>5200.0897000000004</v>
      </c>
      <c r="AR200">
        <f>KC!J196</f>
        <v>5196.0832799999998</v>
      </c>
      <c r="AS200">
        <f>KC!K196</f>
        <v>5190.1511200000004</v>
      </c>
      <c r="AT200">
        <f>KC!L196</f>
        <v>5184.2189600000002</v>
      </c>
      <c r="AU200">
        <f>KC!M196</f>
        <v>5178.2867999999999</v>
      </c>
      <c r="AV200">
        <f>KC!N196</f>
        <v>5172.3546399999996</v>
      </c>
      <c r="AW200">
        <f>SR_Levels!E196</f>
        <v>5193.3500000000004</v>
      </c>
      <c r="AX200">
        <f>SR_Levels!F196</f>
        <v>5178.6000000000004</v>
      </c>
      <c r="AY200">
        <f>SR_Levels!G196</f>
        <v>5161.8900000000003</v>
      </c>
      <c r="AZ200">
        <f>SR_Levels!H196</f>
        <v>5135.8500000000004</v>
      </c>
      <c r="BA200">
        <f>SR_Levels!I196</f>
        <v>5205.3100000000004</v>
      </c>
      <c r="BB200">
        <f>SR_Levels!J196</f>
        <v>0</v>
      </c>
      <c r="BC200">
        <f>SR_Levels!K196</f>
        <v>0</v>
      </c>
      <c r="BD200">
        <f>SR_Levels!L196</f>
        <v>0</v>
      </c>
      <c r="BE200">
        <f>ZigZag!E196</f>
        <v>0</v>
      </c>
      <c r="BF200">
        <f>ZigZag!F196</f>
        <v>0</v>
      </c>
      <c r="BG200">
        <f>ZigZag!G196</f>
        <v>5195.3900000000003</v>
      </c>
      <c r="BH200">
        <f>Dual_Tema!E196</f>
        <v>5197.49</v>
      </c>
      <c r="BI200">
        <f>Dual_Tema!F196</f>
        <v>5193.45</v>
      </c>
      <c r="BJ200">
        <f>Pinbar!E196</f>
        <v>0</v>
      </c>
      <c r="BK200">
        <f>SSA!E196</f>
        <v>5196.6937600000001</v>
      </c>
      <c r="BL200">
        <f>SSA!F196</f>
        <v>5196.4684100000004</v>
      </c>
    </row>
    <row r="201" spans="1:64" x14ac:dyDescent="0.55000000000000004">
      <c r="A201">
        <f>Validation!A197</f>
        <v>1772087100</v>
      </c>
      <c r="B201" t="str">
        <f>Price!B197</f>
        <v>XAUUSD</v>
      </c>
      <c r="C201" t="str">
        <f>Price!C197</f>
        <v>M5</v>
      </c>
      <c r="D201">
        <f>Price!D197</f>
        <v>5193.49</v>
      </c>
      <c r="E201">
        <f>Price!E197</f>
        <v>5196.4399999999996</v>
      </c>
      <c r="F201">
        <f>Price!F197</f>
        <v>5197.92</v>
      </c>
      <c r="G201">
        <f>Price!G197</f>
        <v>5193.16</v>
      </c>
      <c r="H201">
        <f>Price!H197</f>
        <v>400</v>
      </c>
      <c r="I201">
        <f>Diagonals!E197</f>
        <v>5182.3100000000004</v>
      </c>
      <c r="J201">
        <f>Diagonals!F197</f>
        <v>0</v>
      </c>
      <c r="K201">
        <f>Diagonals!G197</f>
        <v>0</v>
      </c>
      <c r="L201">
        <f>Diagonals!H197</f>
        <v>5177.12</v>
      </c>
      <c r="M201">
        <f>Diagonals!I197</f>
        <v>0</v>
      </c>
      <c r="N201">
        <f>Diagonals!J197</f>
        <v>0</v>
      </c>
      <c r="O201">
        <f>Diagonals!K197</f>
        <v>0</v>
      </c>
      <c r="P201">
        <f>Diagonals!L197</f>
        <v>0</v>
      </c>
      <c r="Q201">
        <f>Trendlines!E197</f>
        <v>5198.8500000000004</v>
      </c>
      <c r="R201">
        <f>Trendlines!F197</f>
        <v>5196.8</v>
      </c>
      <c r="S201">
        <f>Trendlines!G197</f>
        <v>5205.1000000000004</v>
      </c>
      <c r="T201">
        <f>Trendlines!H197</f>
        <v>5161.53</v>
      </c>
      <c r="U201">
        <f>Trendlines!I197</f>
        <v>5175.34</v>
      </c>
      <c r="V201">
        <f>Trendlines!J197</f>
        <v>5158.6899999999996</v>
      </c>
      <c r="W201">
        <f>Trendlines!K197</f>
        <v>0</v>
      </c>
      <c r="X201">
        <f>Trendlines!L197</f>
        <v>0</v>
      </c>
      <c r="Y201">
        <f>Tema_Hrma_Smma!E197</f>
        <v>5195.09</v>
      </c>
      <c r="Z201">
        <f>Tema_Hrma_Smma!F197</f>
        <v>5197.05</v>
      </c>
      <c r="AA201">
        <f>Tema_Hrma_Smma!G197</f>
        <v>5191.26</v>
      </c>
      <c r="AB201">
        <f>ZScore!H197</f>
        <v>-1</v>
      </c>
      <c r="AC201">
        <f>ZScore!I197</f>
        <v>1.4250000000000001E-2</v>
      </c>
      <c r="AD201">
        <f>ZScore!J197</f>
        <v>3</v>
      </c>
      <c r="AE201">
        <f>HA!E197</f>
        <v>5196.26</v>
      </c>
      <c r="AF201">
        <f>HA!F197</f>
        <v>5197.92</v>
      </c>
      <c r="AG201">
        <f>HA!G197</f>
        <v>5193.16</v>
      </c>
      <c r="AH201">
        <f>HA!H197</f>
        <v>5195.25</v>
      </c>
      <c r="AI201">
        <f>HA!I197</f>
        <v>-1</v>
      </c>
      <c r="AJ201">
        <f>HA!J197</f>
        <v>1.01</v>
      </c>
      <c r="AK201">
        <f>HA!K197</f>
        <v>-0.68993000000000004</v>
      </c>
      <c r="AL201">
        <f>HA!L197</f>
        <v>-3</v>
      </c>
      <c r="AM201">
        <f>KC!E197</f>
        <v>5223.8508300000003</v>
      </c>
      <c r="AN201">
        <f>KC!F197</f>
        <v>5217.9185399999997</v>
      </c>
      <c r="AO201">
        <f>KC!G197</f>
        <v>5211.9862599999997</v>
      </c>
      <c r="AP201">
        <f>KC!H197</f>
        <v>5206.0539799999997</v>
      </c>
      <c r="AQ201">
        <f>KC!I197</f>
        <v>5200.1216899999999</v>
      </c>
      <c r="AR201">
        <f>KC!J197</f>
        <v>5196.0909099999999</v>
      </c>
      <c r="AS201">
        <f>KC!K197</f>
        <v>5190.1586299999999</v>
      </c>
      <c r="AT201">
        <f>KC!L197</f>
        <v>5184.2263400000002</v>
      </c>
      <c r="AU201">
        <f>KC!M197</f>
        <v>5178.2940600000002</v>
      </c>
      <c r="AV201">
        <f>KC!N197</f>
        <v>5172.3617800000002</v>
      </c>
      <c r="AW201">
        <f>SR_Levels!E197</f>
        <v>5193.3500000000004</v>
      </c>
      <c r="AX201">
        <f>SR_Levels!F197</f>
        <v>5178.6000000000004</v>
      </c>
      <c r="AY201">
        <f>SR_Levels!G197</f>
        <v>5161.8900000000003</v>
      </c>
      <c r="AZ201">
        <f>SR_Levels!H197</f>
        <v>5135.8500000000004</v>
      </c>
      <c r="BA201">
        <f>SR_Levels!I197</f>
        <v>5205.3100000000004</v>
      </c>
      <c r="BB201">
        <f>SR_Levels!J197</f>
        <v>0</v>
      </c>
      <c r="BC201">
        <f>SR_Levels!K197</f>
        <v>0</v>
      </c>
      <c r="BD201">
        <f>SR_Levels!L197</f>
        <v>0</v>
      </c>
      <c r="BE201">
        <f>ZigZag!E197</f>
        <v>0</v>
      </c>
      <c r="BF201">
        <f>ZigZag!F197</f>
        <v>0</v>
      </c>
      <c r="BG201">
        <f>ZigZag!G197</f>
        <v>5195.3500000000004</v>
      </c>
      <c r="BH201">
        <f>Dual_Tema!E197</f>
        <v>5197.3999999999996</v>
      </c>
      <c r="BI201">
        <f>Dual_Tema!F197</f>
        <v>5193.1099999999997</v>
      </c>
      <c r="BJ201">
        <f>Pinbar!E197</f>
        <v>0</v>
      </c>
      <c r="BK201">
        <f>SSA!E197</f>
        <v>5196.7126200000002</v>
      </c>
      <c r="BL201">
        <f>SSA!F197</f>
        <v>5196.5905199999997</v>
      </c>
    </row>
    <row r="202" spans="1:64" x14ac:dyDescent="0.55000000000000004">
      <c r="A202">
        <f>Validation!A198</f>
        <v>1772087400</v>
      </c>
      <c r="B202" t="str">
        <f>Price!B198</f>
        <v>XAUUSD</v>
      </c>
      <c r="C202" t="str">
        <f>Price!C198</f>
        <v>M5</v>
      </c>
      <c r="D202">
        <f>Price!D198</f>
        <v>5196.8999999999996</v>
      </c>
      <c r="E202">
        <f>Price!E198</f>
        <v>5193.51</v>
      </c>
      <c r="F202">
        <f>Price!F198</f>
        <v>5197.3599999999997</v>
      </c>
      <c r="G202">
        <f>Price!G198</f>
        <v>5193.51</v>
      </c>
      <c r="H202">
        <f>Price!H198</f>
        <v>444</v>
      </c>
      <c r="I202">
        <f>Diagonals!E198</f>
        <v>5182.49</v>
      </c>
      <c r="J202">
        <f>Diagonals!F198</f>
        <v>0</v>
      </c>
      <c r="K202">
        <f>Diagonals!G198</f>
        <v>0</v>
      </c>
      <c r="L202">
        <f>Diagonals!H198</f>
        <v>5176.79</v>
      </c>
      <c r="M202">
        <f>Diagonals!I198</f>
        <v>0</v>
      </c>
      <c r="N202">
        <f>Diagonals!J198</f>
        <v>0</v>
      </c>
      <c r="O202">
        <f>Diagonals!K198</f>
        <v>0</v>
      </c>
      <c r="P202">
        <f>Diagonals!L198</f>
        <v>0</v>
      </c>
      <c r="Q202">
        <f>Trendlines!E198</f>
        <v>5198.8599999999997</v>
      </c>
      <c r="R202">
        <f>Trendlines!F198</f>
        <v>5196.78</v>
      </c>
      <c r="S202">
        <f>Trendlines!G198</f>
        <v>5205.08</v>
      </c>
      <c r="T202">
        <f>Trendlines!H198</f>
        <v>5161.6099999999997</v>
      </c>
      <c r="U202">
        <f>Trendlines!I198</f>
        <v>5175.3599999999997</v>
      </c>
      <c r="V202">
        <f>Trendlines!J198</f>
        <v>5158.7299999999996</v>
      </c>
      <c r="W202">
        <f>Trendlines!K198</f>
        <v>0</v>
      </c>
      <c r="X202">
        <f>Trendlines!L198</f>
        <v>0</v>
      </c>
      <c r="Y202">
        <f>Tema_Hrma_Smma!E198</f>
        <v>5195.24</v>
      </c>
      <c r="Z202">
        <f>Tema_Hrma_Smma!F198</f>
        <v>5196.76</v>
      </c>
      <c r="AA202">
        <f>Tema_Hrma_Smma!G198</f>
        <v>5191.38</v>
      </c>
      <c r="AB202">
        <f>ZScore!H198</f>
        <v>1</v>
      </c>
      <c r="AC202">
        <f>ZScore!I198</f>
        <v>0.14773</v>
      </c>
      <c r="AD202">
        <f>ZScore!J198</f>
        <v>0</v>
      </c>
      <c r="AE202">
        <f>HA!E198</f>
        <v>5195.76</v>
      </c>
      <c r="AF202">
        <f>HA!F198</f>
        <v>5197.3599999999997</v>
      </c>
      <c r="AG202">
        <f>HA!G198</f>
        <v>5193.51</v>
      </c>
      <c r="AH202">
        <f>HA!H198</f>
        <v>5195.32</v>
      </c>
      <c r="AI202">
        <f>HA!I198</f>
        <v>-1</v>
      </c>
      <c r="AJ202">
        <f>HA!J198</f>
        <v>0.44</v>
      </c>
      <c r="AK202">
        <f>HA!K198</f>
        <v>-0.90159999999999996</v>
      </c>
      <c r="AL202">
        <f>HA!L198</f>
        <v>-4</v>
      </c>
      <c r="AM202">
        <f>KC!E198</f>
        <v>5223.8100000000004</v>
      </c>
      <c r="AN202">
        <f>KC!F198</f>
        <v>5217.8869100000002</v>
      </c>
      <c r="AO202">
        <f>KC!G198</f>
        <v>5211.9638199999999</v>
      </c>
      <c r="AP202">
        <f>KC!H198</f>
        <v>5206.0407400000004</v>
      </c>
      <c r="AQ202">
        <f>KC!I198</f>
        <v>5200.1176500000001</v>
      </c>
      <c r="AR202">
        <f>KC!J198</f>
        <v>5196.0806899999998</v>
      </c>
      <c r="AS202">
        <f>KC!K198</f>
        <v>5190.1575999999995</v>
      </c>
      <c r="AT202">
        <f>KC!L198</f>
        <v>5184.2345100000002</v>
      </c>
      <c r="AU202">
        <f>KC!M198</f>
        <v>5178.3114299999997</v>
      </c>
      <c r="AV202">
        <f>KC!N198</f>
        <v>5172.3883400000004</v>
      </c>
      <c r="AW202">
        <f>SR_Levels!E198</f>
        <v>5193.3500000000004</v>
      </c>
      <c r="AX202">
        <f>SR_Levels!F198</f>
        <v>5178.6000000000004</v>
      </c>
      <c r="AY202">
        <f>SR_Levels!G198</f>
        <v>5161.8900000000003</v>
      </c>
      <c r="AZ202">
        <f>SR_Levels!H198</f>
        <v>5135.8500000000004</v>
      </c>
      <c r="BA202">
        <f>SR_Levels!I198</f>
        <v>5205.3100000000004</v>
      </c>
      <c r="BB202">
        <f>SR_Levels!J198</f>
        <v>0</v>
      </c>
      <c r="BC202">
        <f>SR_Levels!K198</f>
        <v>0</v>
      </c>
      <c r="BD202">
        <f>SR_Levels!L198</f>
        <v>0</v>
      </c>
      <c r="BE202">
        <f>ZigZag!E198</f>
        <v>0</v>
      </c>
      <c r="BF202">
        <f>ZigZag!F198</f>
        <v>0</v>
      </c>
      <c r="BG202">
        <f>ZigZag!G198</f>
        <v>5195.3900000000003</v>
      </c>
      <c r="BH202">
        <f>Dual_Tema!E198</f>
        <v>5197.1099999999997</v>
      </c>
      <c r="BI202">
        <f>Dual_Tema!F198</f>
        <v>5193.09</v>
      </c>
      <c r="BJ202">
        <f>Pinbar!E198</f>
        <v>0</v>
      </c>
      <c r="BK202">
        <f>SSA!E198</f>
        <v>5196.5048399999996</v>
      </c>
      <c r="BL202">
        <f>SSA!F198</f>
        <v>5196.5476799999997</v>
      </c>
    </row>
    <row r="203" spans="1:64" x14ac:dyDescent="0.55000000000000004">
      <c r="A203">
        <f>Validation!A199</f>
        <v>1772087700</v>
      </c>
      <c r="B203" t="str">
        <f>Price!B199</f>
        <v>XAUUSD</v>
      </c>
      <c r="C203" t="str">
        <f>Price!C199</f>
        <v>M5</v>
      </c>
      <c r="D203">
        <f>Price!D199</f>
        <v>5196.79</v>
      </c>
      <c r="E203">
        <f>Price!E199</f>
        <v>5196.8999999999996</v>
      </c>
      <c r="F203">
        <f>Price!F199</f>
        <v>5198.24</v>
      </c>
      <c r="G203">
        <f>Price!G199</f>
        <v>5194.1400000000003</v>
      </c>
      <c r="H203">
        <f>Price!H199</f>
        <v>425</v>
      </c>
      <c r="I203">
        <f>Diagonals!E199</f>
        <v>5182.66</v>
      </c>
      <c r="J203">
        <f>Diagonals!F199</f>
        <v>0</v>
      </c>
      <c r="K203">
        <f>Diagonals!G199</f>
        <v>0</v>
      </c>
      <c r="L203">
        <f>Diagonals!H199</f>
        <v>5176.46</v>
      </c>
      <c r="M203">
        <f>Diagonals!I199</f>
        <v>0</v>
      </c>
      <c r="N203">
        <f>Diagonals!J199</f>
        <v>0</v>
      </c>
      <c r="O203">
        <f>Diagonals!K199</f>
        <v>0</v>
      </c>
      <c r="P203">
        <f>Diagonals!L199</f>
        <v>0</v>
      </c>
      <c r="Q203">
        <f>Trendlines!E199</f>
        <v>5198.8599999999997</v>
      </c>
      <c r="R203">
        <f>Trendlines!F199</f>
        <v>5196.75</v>
      </c>
      <c r="S203">
        <f>Trendlines!G199</f>
        <v>5205.0600000000004</v>
      </c>
      <c r="T203">
        <f>Trendlines!H199</f>
        <v>5161.6899999999996</v>
      </c>
      <c r="U203">
        <f>Trendlines!I199</f>
        <v>5175.38</v>
      </c>
      <c r="V203">
        <f>Trendlines!J199</f>
        <v>5158.7700000000004</v>
      </c>
      <c r="W203">
        <f>Trendlines!K199</f>
        <v>0</v>
      </c>
      <c r="X203">
        <f>Trendlines!L199</f>
        <v>0</v>
      </c>
      <c r="Y203">
        <f>Tema_Hrma_Smma!E199</f>
        <v>5195.59</v>
      </c>
      <c r="Z203">
        <f>Tema_Hrma_Smma!F199</f>
        <v>5196.59</v>
      </c>
      <c r="AA203">
        <f>Tema_Hrma_Smma!G199</f>
        <v>5191.51</v>
      </c>
      <c r="AB203">
        <f>ZScore!H199</f>
        <v>-1</v>
      </c>
      <c r="AC203">
        <f>ZScore!I199</f>
        <v>1.0375799999999999</v>
      </c>
      <c r="AD203">
        <f>ZScore!J199</f>
        <v>3</v>
      </c>
      <c r="AE203">
        <f>HA!E199</f>
        <v>5195.54</v>
      </c>
      <c r="AF203">
        <f>HA!F199</f>
        <v>5198.24</v>
      </c>
      <c r="AG203">
        <f>HA!G199</f>
        <v>5194.1400000000003</v>
      </c>
      <c r="AH203">
        <f>HA!H199</f>
        <v>5196.5200000000004</v>
      </c>
      <c r="AI203">
        <f>HA!I199</f>
        <v>1</v>
      </c>
      <c r="AJ203">
        <f>HA!J199</f>
        <v>0.98</v>
      </c>
      <c r="AK203">
        <f>HA!K199</f>
        <v>-0.69118999999999997</v>
      </c>
      <c r="AL203">
        <f>HA!L199</f>
        <v>1</v>
      </c>
      <c r="AM203">
        <f>KC!E199</f>
        <v>5223.7842600000004</v>
      </c>
      <c r="AN203">
        <f>KC!F199</f>
        <v>5217.8656799999999</v>
      </c>
      <c r="AO203">
        <f>KC!G199</f>
        <v>5211.9471000000003</v>
      </c>
      <c r="AP203">
        <f>KC!H199</f>
        <v>5206.0285100000001</v>
      </c>
      <c r="AQ203">
        <f>KC!I199</f>
        <v>5200.1099299999996</v>
      </c>
      <c r="AR203">
        <f>KC!J199</f>
        <v>5196.0730599999997</v>
      </c>
      <c r="AS203">
        <f>KC!K199</f>
        <v>5190.1544800000001</v>
      </c>
      <c r="AT203">
        <f>KC!L199</f>
        <v>5184.2358999999997</v>
      </c>
      <c r="AU203">
        <f>KC!M199</f>
        <v>5178.3173200000001</v>
      </c>
      <c r="AV203">
        <f>KC!N199</f>
        <v>5172.3987399999996</v>
      </c>
      <c r="AW203">
        <f>SR_Levels!E199</f>
        <v>5193.3500000000004</v>
      </c>
      <c r="AX203">
        <f>SR_Levels!F199</f>
        <v>5178.6000000000004</v>
      </c>
      <c r="AY203">
        <f>SR_Levels!G199</f>
        <v>5161.8900000000003</v>
      </c>
      <c r="AZ203">
        <f>SR_Levels!H199</f>
        <v>5135.8500000000004</v>
      </c>
      <c r="BA203">
        <f>SR_Levels!I199</f>
        <v>5205.3100000000004</v>
      </c>
      <c r="BB203">
        <f>SR_Levels!J199</f>
        <v>0</v>
      </c>
      <c r="BC203">
        <f>SR_Levels!K199</f>
        <v>0</v>
      </c>
      <c r="BD203">
        <f>SR_Levels!L199</f>
        <v>0</v>
      </c>
      <c r="BE203">
        <f>ZigZag!E199</f>
        <v>0</v>
      </c>
      <c r="BF203">
        <f>ZigZag!F199</f>
        <v>0</v>
      </c>
      <c r="BG203">
        <f>ZigZag!G199</f>
        <v>5195.46</v>
      </c>
      <c r="BH203">
        <f>Dual_Tema!E199</f>
        <v>5197.3999999999996</v>
      </c>
      <c r="BI203">
        <f>Dual_Tema!F199</f>
        <v>5193.42</v>
      </c>
      <c r="BJ203">
        <f>Pinbar!E199</f>
        <v>0</v>
      </c>
      <c r="BK203">
        <f>SSA!E199</f>
        <v>5195.9514600000002</v>
      </c>
      <c r="BL203">
        <f>SSA!F199</f>
        <v>5196.2495699999999</v>
      </c>
    </row>
    <row r="204" spans="1:64" x14ac:dyDescent="0.55000000000000004">
      <c r="A204">
        <f>Validation!A200</f>
        <v>1772088000</v>
      </c>
      <c r="B204" t="str">
        <f>Price!B200</f>
        <v>XAUUSD</v>
      </c>
      <c r="C204" t="str">
        <f>Price!C200</f>
        <v>M5</v>
      </c>
      <c r="D204">
        <f>Price!D200</f>
        <v>5196.4399999999996</v>
      </c>
      <c r="E204">
        <f>Price!E200</f>
        <v>5196.79</v>
      </c>
      <c r="F204">
        <f>Price!F200</f>
        <v>5197.21</v>
      </c>
      <c r="G204">
        <f>Price!G200</f>
        <v>5194.2700000000004</v>
      </c>
      <c r="H204">
        <f>Price!H200</f>
        <v>369</v>
      </c>
      <c r="I204">
        <f>Diagonals!E200</f>
        <v>5182.84</v>
      </c>
      <c r="J204">
        <f>Diagonals!F200</f>
        <v>0</v>
      </c>
      <c r="K204">
        <f>Diagonals!G200</f>
        <v>0</v>
      </c>
      <c r="L204">
        <f>Diagonals!H200</f>
        <v>5176.13</v>
      </c>
      <c r="M204">
        <f>Diagonals!I200</f>
        <v>0</v>
      </c>
      <c r="N204">
        <f>Diagonals!J200</f>
        <v>0</v>
      </c>
      <c r="O204">
        <f>Diagonals!K200</f>
        <v>0</v>
      </c>
      <c r="P204">
        <f>Diagonals!L200</f>
        <v>0</v>
      </c>
      <c r="Q204">
        <f>Trendlines!E200</f>
        <v>5198.87</v>
      </c>
      <c r="R204">
        <f>Trendlines!F200</f>
        <v>5196.72</v>
      </c>
      <c r="S204">
        <f>Trendlines!G200</f>
        <v>5205.05</v>
      </c>
      <c r="T204">
        <f>Trendlines!H200</f>
        <v>5161.76</v>
      </c>
      <c r="U204">
        <f>Trendlines!I200</f>
        <v>5175.3999999999996</v>
      </c>
      <c r="V204">
        <f>Trendlines!J200</f>
        <v>5158.8100000000004</v>
      </c>
      <c r="W204">
        <f>Trendlines!K200</f>
        <v>0</v>
      </c>
      <c r="X204">
        <f>Trendlines!L200</f>
        <v>0</v>
      </c>
      <c r="Y204">
        <f>Tema_Hrma_Smma!E200</f>
        <v>5195.6400000000003</v>
      </c>
      <c r="Z204">
        <f>Tema_Hrma_Smma!F200</f>
        <v>5196.46</v>
      </c>
      <c r="AA204">
        <f>Tema_Hrma_Smma!G200</f>
        <v>5191.6400000000003</v>
      </c>
      <c r="AB204">
        <f>ZScore!H200</f>
        <v>-1</v>
      </c>
      <c r="AC204">
        <f>ZScore!I200</f>
        <v>0.95003000000000004</v>
      </c>
      <c r="AD204">
        <f>ZScore!J200</f>
        <v>3</v>
      </c>
      <c r="AE204">
        <f>HA!E200</f>
        <v>5196.03</v>
      </c>
      <c r="AF204">
        <f>HA!F200</f>
        <v>5197.21</v>
      </c>
      <c r="AG204">
        <f>HA!G200</f>
        <v>5194.2700000000004</v>
      </c>
      <c r="AH204">
        <f>HA!H200</f>
        <v>5196.18</v>
      </c>
      <c r="AI204">
        <f>HA!I200</f>
        <v>1</v>
      </c>
      <c r="AJ204">
        <f>HA!J200</f>
        <v>0.15</v>
      </c>
      <c r="AK204">
        <f>HA!K200</f>
        <v>-1.00017</v>
      </c>
      <c r="AL204">
        <f>HA!L200</f>
        <v>2</v>
      </c>
      <c r="AM204">
        <f>KC!E200</f>
        <v>5223.6719899999998</v>
      </c>
      <c r="AN204">
        <f>KC!F200</f>
        <v>5217.7721199999996</v>
      </c>
      <c r="AO204">
        <f>KC!G200</f>
        <v>5211.8722399999997</v>
      </c>
      <c r="AP204">
        <f>KC!H200</f>
        <v>5205.9723599999998</v>
      </c>
      <c r="AQ204">
        <f>KC!I200</f>
        <v>5200.0724899999996</v>
      </c>
      <c r="AR204">
        <f>KC!J200</f>
        <v>5196.0695299999998</v>
      </c>
      <c r="AS204">
        <f>KC!K200</f>
        <v>5190.1696499999998</v>
      </c>
      <c r="AT204">
        <f>KC!L200</f>
        <v>5184.2697799999996</v>
      </c>
      <c r="AU204">
        <f>KC!M200</f>
        <v>5178.3698999999997</v>
      </c>
      <c r="AV204">
        <f>KC!N200</f>
        <v>5172.4700199999997</v>
      </c>
      <c r="AW204">
        <f>SR_Levels!E200</f>
        <v>5193.3500000000004</v>
      </c>
      <c r="AX204">
        <f>SR_Levels!F200</f>
        <v>5178.6000000000004</v>
      </c>
      <c r="AY204">
        <f>SR_Levels!G200</f>
        <v>5161.8900000000003</v>
      </c>
      <c r="AZ204">
        <f>SR_Levels!H200</f>
        <v>5135.8500000000004</v>
      </c>
      <c r="BA204">
        <f>SR_Levels!I200</f>
        <v>5205.3100000000004</v>
      </c>
      <c r="BB204">
        <f>SR_Levels!J200</f>
        <v>0</v>
      </c>
      <c r="BC204">
        <f>SR_Levels!K200</f>
        <v>0</v>
      </c>
      <c r="BD204">
        <f>SR_Levels!L200</f>
        <v>0</v>
      </c>
      <c r="BE204">
        <f>ZigZag!E200</f>
        <v>0</v>
      </c>
      <c r="BF204">
        <f>ZigZag!F200</f>
        <v>0</v>
      </c>
      <c r="BG204">
        <f>ZigZag!G200</f>
        <v>5195.5</v>
      </c>
      <c r="BH204">
        <f>Dual_Tema!E200</f>
        <v>5197.1099999999997</v>
      </c>
      <c r="BI204">
        <f>Dual_Tema!F200</f>
        <v>5193.72</v>
      </c>
      <c r="BJ204">
        <f>Pinbar!E200</f>
        <v>0</v>
      </c>
      <c r="BK204">
        <f>SSA!E200</f>
        <v>5195.06286</v>
      </c>
      <c r="BL204">
        <f>SSA!F200</f>
        <v>5195.6562199999998</v>
      </c>
    </row>
    <row r="205" spans="1:64" x14ac:dyDescent="0.55000000000000004">
      <c r="A205">
        <f>Validation!A201</f>
        <v>1772088300</v>
      </c>
      <c r="B205" t="str">
        <f>Price!B201</f>
        <v>XAUUSD</v>
      </c>
      <c r="C205" t="str">
        <f>Price!C201</f>
        <v>M5</v>
      </c>
      <c r="D205">
        <f>Price!D201</f>
        <v>5192.8</v>
      </c>
      <c r="E205">
        <f>Price!E201</f>
        <v>5196.4399999999996</v>
      </c>
      <c r="F205">
        <f>Price!F201</f>
        <v>5196.96</v>
      </c>
      <c r="G205">
        <f>Price!G201</f>
        <v>5192.25</v>
      </c>
      <c r="H205">
        <f>Price!H201</f>
        <v>386</v>
      </c>
      <c r="I205">
        <f>Diagonals!E201</f>
        <v>5183.0200000000004</v>
      </c>
      <c r="J205">
        <f>Diagonals!F201</f>
        <v>0</v>
      </c>
      <c r="K205">
        <f>Diagonals!G201</f>
        <v>0</v>
      </c>
      <c r="L205">
        <f>Diagonals!H201</f>
        <v>5175.8</v>
      </c>
      <c r="M205">
        <f>Diagonals!I201</f>
        <v>0</v>
      </c>
      <c r="N205">
        <f>Diagonals!J201</f>
        <v>0</v>
      </c>
      <c r="O205">
        <f>Diagonals!K201</f>
        <v>0</v>
      </c>
      <c r="P205">
        <f>Diagonals!L201</f>
        <v>0</v>
      </c>
      <c r="Q205">
        <f>Trendlines!E201</f>
        <v>5198.88</v>
      </c>
      <c r="R205">
        <f>Trendlines!F201</f>
        <v>5196.7</v>
      </c>
      <c r="S205">
        <f>Trendlines!G201</f>
        <v>5205.03</v>
      </c>
      <c r="T205">
        <f>Trendlines!H201</f>
        <v>5161.84</v>
      </c>
      <c r="U205">
        <f>Trendlines!I201</f>
        <v>5175.43</v>
      </c>
      <c r="V205">
        <f>Trendlines!J201</f>
        <v>5158.8500000000004</v>
      </c>
      <c r="W205">
        <f>Trendlines!K201</f>
        <v>0</v>
      </c>
      <c r="X205">
        <f>Trendlines!L201</f>
        <v>0</v>
      </c>
      <c r="Y205">
        <f>Tema_Hrma_Smma!E201</f>
        <v>5194.7299999999996</v>
      </c>
      <c r="Z205">
        <f>Tema_Hrma_Smma!F201</f>
        <v>5196.12</v>
      </c>
      <c r="AA205">
        <f>Tema_Hrma_Smma!G201</f>
        <v>5191.7299999999996</v>
      </c>
      <c r="AB205">
        <f>ZScore!H201</f>
        <v>-1</v>
      </c>
      <c r="AC205">
        <f>ZScore!I201</f>
        <v>0.25274000000000002</v>
      </c>
      <c r="AD205">
        <f>ZScore!J201</f>
        <v>3</v>
      </c>
      <c r="AE205">
        <f>HA!E201</f>
        <v>5196.1000000000004</v>
      </c>
      <c r="AF205">
        <f>HA!F201</f>
        <v>5196.96</v>
      </c>
      <c r="AG205">
        <f>HA!G201</f>
        <v>5192.25</v>
      </c>
      <c r="AH205">
        <f>HA!H201</f>
        <v>5194.6099999999997</v>
      </c>
      <c r="AI205">
        <f>HA!I201</f>
        <v>-1</v>
      </c>
      <c r="AJ205">
        <f>HA!J201</f>
        <v>1.49</v>
      </c>
      <c r="AK205">
        <f>HA!K201</f>
        <v>-0.48432999999999998</v>
      </c>
      <c r="AL205">
        <f>HA!L201</f>
        <v>-1</v>
      </c>
      <c r="AM205">
        <f>KC!E201</f>
        <v>5223.5795200000002</v>
      </c>
      <c r="AN205">
        <f>KC!F201</f>
        <v>5217.6865600000001</v>
      </c>
      <c r="AO205">
        <f>KC!G201</f>
        <v>5211.7935900000002</v>
      </c>
      <c r="AP205">
        <f>KC!H201</f>
        <v>5205.9006300000001</v>
      </c>
      <c r="AQ205">
        <f>KC!I201</f>
        <v>5200.00767</v>
      </c>
      <c r="AR205">
        <f>KC!J201</f>
        <v>5196.0162200000004</v>
      </c>
      <c r="AS205">
        <f>KC!K201</f>
        <v>5190.1232600000003</v>
      </c>
      <c r="AT205">
        <f>KC!L201</f>
        <v>5184.2303000000002</v>
      </c>
      <c r="AU205">
        <f>KC!M201</f>
        <v>5178.3373300000003</v>
      </c>
      <c r="AV205">
        <f>KC!N201</f>
        <v>5172.4443700000002</v>
      </c>
      <c r="AW205">
        <f>SR_Levels!E201</f>
        <v>5178.6000000000004</v>
      </c>
      <c r="AX205">
        <f>SR_Levels!F201</f>
        <v>5161.8900000000003</v>
      </c>
      <c r="AY205">
        <f>SR_Levels!G201</f>
        <v>5135.8500000000004</v>
      </c>
      <c r="AZ205">
        <f>SR_Levels!H201</f>
        <v>0</v>
      </c>
      <c r="BA205">
        <f>SR_Levels!I201</f>
        <v>5193.3500000000004</v>
      </c>
      <c r="BB205">
        <f>SR_Levels!J201</f>
        <v>5205.3100000000004</v>
      </c>
      <c r="BC205">
        <f>SR_Levels!K201</f>
        <v>0</v>
      </c>
      <c r="BD205">
        <f>SR_Levels!L201</f>
        <v>0</v>
      </c>
      <c r="BE205">
        <f>ZigZag!E201</f>
        <v>0</v>
      </c>
      <c r="BF205">
        <f>ZigZag!F201</f>
        <v>0</v>
      </c>
      <c r="BG205">
        <f>ZigZag!G201</f>
        <v>5195.3900000000003</v>
      </c>
      <c r="BH205">
        <f>Dual_Tema!E201</f>
        <v>5196.84</v>
      </c>
      <c r="BI205">
        <f>Dual_Tema!F201</f>
        <v>5192.9399999999996</v>
      </c>
      <c r="BJ205">
        <f>Pinbar!E201</f>
        <v>0</v>
      </c>
      <c r="BK205">
        <f>SSA!E201</f>
        <v>5193.8986699999996</v>
      </c>
      <c r="BL205">
        <f>SSA!F201</f>
        <v>5194.7774399999998</v>
      </c>
    </row>
    <row r="206" spans="1:64" x14ac:dyDescent="0.55000000000000004">
      <c r="A206">
        <f>Validation!A202</f>
        <v>1772088600</v>
      </c>
      <c r="B206" t="str">
        <f>Price!B202</f>
        <v>XAUUSD</v>
      </c>
      <c r="C206" t="str">
        <f>Price!C202</f>
        <v>M5</v>
      </c>
      <c r="D206">
        <f>Price!D202</f>
        <v>5192.66</v>
      </c>
      <c r="E206">
        <f>Price!E202</f>
        <v>5192.79</v>
      </c>
      <c r="F206">
        <f>Price!F202</f>
        <v>5196.8100000000004</v>
      </c>
      <c r="G206">
        <f>Price!G202</f>
        <v>5191.22</v>
      </c>
      <c r="H206">
        <f>Price!H202</f>
        <v>477</v>
      </c>
      <c r="I206">
        <f>Diagonals!E202</f>
        <v>5183.1899999999996</v>
      </c>
      <c r="J206">
        <f>Diagonals!F202</f>
        <v>0</v>
      </c>
      <c r="K206">
        <f>Diagonals!G202</f>
        <v>0</v>
      </c>
      <c r="L206">
        <f>Diagonals!H202</f>
        <v>5175.47</v>
      </c>
      <c r="M206">
        <f>Diagonals!I202</f>
        <v>0</v>
      </c>
      <c r="N206">
        <f>Diagonals!J202</f>
        <v>0</v>
      </c>
      <c r="O206">
        <f>Diagonals!K202</f>
        <v>0</v>
      </c>
      <c r="P206">
        <f>Diagonals!L202</f>
        <v>0</v>
      </c>
      <c r="Q206">
        <f>Trendlines!E202</f>
        <v>5198.88</v>
      </c>
      <c r="R206">
        <f>Trendlines!F202</f>
        <v>5196.67</v>
      </c>
      <c r="S206">
        <f>Trendlines!G202</f>
        <v>5205.01</v>
      </c>
      <c r="T206">
        <f>Trendlines!H202</f>
        <v>5161.91</v>
      </c>
      <c r="U206">
        <f>Trendlines!I202</f>
        <v>5175.45</v>
      </c>
      <c r="V206">
        <f>Trendlines!J202</f>
        <v>5158.8900000000003</v>
      </c>
      <c r="W206">
        <f>Trendlines!K202</f>
        <v>0</v>
      </c>
      <c r="X206">
        <f>Trendlines!L202</f>
        <v>0</v>
      </c>
      <c r="Y206">
        <f>Tema_Hrma_Smma!E202</f>
        <v>5193.97</v>
      </c>
      <c r="Z206">
        <f>Tema_Hrma_Smma!F202</f>
        <v>5195.68</v>
      </c>
      <c r="AA206">
        <f>Tema_Hrma_Smma!G202</f>
        <v>5191.79</v>
      </c>
      <c r="AB206">
        <f>ZScore!H202</f>
        <v>-1</v>
      </c>
      <c r="AC206">
        <f>ZScore!I202</f>
        <v>1.02901</v>
      </c>
      <c r="AD206">
        <f>ZScore!J202</f>
        <v>3</v>
      </c>
      <c r="AE206">
        <f>HA!E202</f>
        <v>5195.3599999999997</v>
      </c>
      <c r="AF206">
        <f>HA!F202</f>
        <v>5196.8100000000004</v>
      </c>
      <c r="AG206">
        <f>HA!G202</f>
        <v>5191.22</v>
      </c>
      <c r="AH206">
        <f>HA!H202</f>
        <v>5193.37</v>
      </c>
      <c r="AI206">
        <f>HA!I202</f>
        <v>-1</v>
      </c>
      <c r="AJ206">
        <f>HA!J202</f>
        <v>1.99</v>
      </c>
      <c r="AK206">
        <f>HA!K202</f>
        <v>-0.28935</v>
      </c>
      <c r="AL206">
        <f>HA!L202</f>
        <v>-2</v>
      </c>
      <c r="AM206">
        <f>KC!E202</f>
        <v>5223.4153200000001</v>
      </c>
      <c r="AN206">
        <f>KC!F202</f>
        <v>5217.5415599999997</v>
      </c>
      <c r="AO206">
        <f>KC!G202</f>
        <v>5211.6677900000004</v>
      </c>
      <c r="AP206">
        <f>KC!H202</f>
        <v>5205.79403</v>
      </c>
      <c r="AQ206">
        <f>KC!I202</f>
        <v>5199.9202599999999</v>
      </c>
      <c r="AR206">
        <f>KC!J202</f>
        <v>5195.9018800000003</v>
      </c>
      <c r="AS206">
        <f>KC!K202</f>
        <v>5190.0281100000002</v>
      </c>
      <c r="AT206">
        <f>KC!L202</f>
        <v>5184.15434</v>
      </c>
      <c r="AU206">
        <f>KC!M202</f>
        <v>5178.2805799999996</v>
      </c>
      <c r="AV206">
        <f>KC!N202</f>
        <v>5172.4068100000004</v>
      </c>
      <c r="AW206">
        <f>SR_Levels!E202</f>
        <v>5178.6000000000004</v>
      </c>
      <c r="AX206">
        <f>SR_Levels!F202</f>
        <v>5161.8900000000003</v>
      </c>
      <c r="AY206">
        <f>SR_Levels!G202</f>
        <v>5135.8500000000004</v>
      </c>
      <c r="AZ206">
        <f>SR_Levels!H202</f>
        <v>0</v>
      </c>
      <c r="BA206">
        <f>SR_Levels!I202</f>
        <v>5193.3500000000004</v>
      </c>
      <c r="BB206">
        <f>SR_Levels!J202</f>
        <v>5205.3100000000004</v>
      </c>
      <c r="BC206">
        <f>SR_Levels!K202</f>
        <v>0</v>
      </c>
      <c r="BD206">
        <f>SR_Levels!L202</f>
        <v>0</v>
      </c>
      <c r="BE206">
        <f>ZigZag!E202</f>
        <v>0</v>
      </c>
      <c r="BF206">
        <f>ZigZag!F202</f>
        <v>0</v>
      </c>
      <c r="BG206">
        <f>ZigZag!G202</f>
        <v>5195.26</v>
      </c>
      <c r="BH206">
        <f>Dual_Tema!E202</f>
        <v>5196.63</v>
      </c>
      <c r="BI206">
        <f>Dual_Tema!F202</f>
        <v>5191.96</v>
      </c>
      <c r="BJ206">
        <f>Pinbar!E202</f>
        <v>0</v>
      </c>
      <c r="BK206">
        <f>SSA!E202</f>
        <v>5192.6411600000001</v>
      </c>
      <c r="BL206">
        <f>SSA!F202</f>
        <v>5193.7093000000004</v>
      </c>
    </row>
    <row r="207" spans="1:64" x14ac:dyDescent="0.55000000000000004">
      <c r="A207">
        <f>Validation!A203</f>
        <v>1772088900</v>
      </c>
      <c r="B207" t="str">
        <f>Price!B203</f>
        <v>XAUUSD</v>
      </c>
      <c r="C207" t="str">
        <f>Price!C203</f>
        <v>M5</v>
      </c>
      <c r="D207">
        <f>Price!D203</f>
        <v>5193.26</v>
      </c>
      <c r="E207">
        <f>Price!E203</f>
        <v>5192.9799999999996</v>
      </c>
      <c r="F207">
        <f>Price!F203</f>
        <v>5193.33</v>
      </c>
      <c r="G207">
        <f>Price!G203</f>
        <v>5190.37</v>
      </c>
      <c r="H207">
        <f>Price!H203</f>
        <v>468</v>
      </c>
      <c r="I207">
        <f>Diagonals!E203</f>
        <v>5183.37</v>
      </c>
      <c r="J207">
        <f>Diagonals!F203</f>
        <v>0</v>
      </c>
      <c r="K207">
        <f>Diagonals!G203</f>
        <v>0</v>
      </c>
      <c r="L207">
        <f>Diagonals!H203</f>
        <v>5175.1400000000003</v>
      </c>
      <c r="M207">
        <f>Diagonals!I203</f>
        <v>0</v>
      </c>
      <c r="N207">
        <f>Diagonals!J203</f>
        <v>0</v>
      </c>
      <c r="O207">
        <f>Diagonals!K203</f>
        <v>0</v>
      </c>
      <c r="P207">
        <f>Diagonals!L203</f>
        <v>0</v>
      </c>
      <c r="Q207">
        <f>Trendlines!E203</f>
        <v>5198.8900000000003</v>
      </c>
      <c r="R207">
        <f>Trendlines!F203</f>
        <v>5196.6499999999996</v>
      </c>
      <c r="S207">
        <f>Trendlines!G203</f>
        <v>5204.99</v>
      </c>
      <c r="T207">
        <f>Trendlines!H203</f>
        <v>5161.99</v>
      </c>
      <c r="U207">
        <f>Trendlines!I203</f>
        <v>5175.47</v>
      </c>
      <c r="V207">
        <f>Trendlines!J203</f>
        <v>5158.92</v>
      </c>
      <c r="W207">
        <f>Trendlines!K203</f>
        <v>0</v>
      </c>
      <c r="X207">
        <f>Trendlines!L203</f>
        <v>0</v>
      </c>
      <c r="Y207">
        <f>Tema_Hrma_Smma!E203</f>
        <v>5192.91</v>
      </c>
      <c r="Z207">
        <f>Tema_Hrma_Smma!F203</f>
        <v>5195.08</v>
      </c>
      <c r="AA207">
        <f>Tema_Hrma_Smma!G203</f>
        <v>5191.82</v>
      </c>
      <c r="AB207">
        <f>ZScore!H203</f>
        <v>1</v>
      </c>
      <c r="AC207">
        <f>ZScore!I203</f>
        <v>0.97023999999999999</v>
      </c>
      <c r="AD207">
        <f>ZScore!J203</f>
        <v>0</v>
      </c>
      <c r="AE207">
        <f>HA!E203</f>
        <v>5194.3599999999997</v>
      </c>
      <c r="AF207">
        <f>HA!F203</f>
        <v>5194.3599999999997</v>
      </c>
      <c r="AG207">
        <f>HA!G203</f>
        <v>5190.37</v>
      </c>
      <c r="AH207">
        <f>HA!H203</f>
        <v>5192.49</v>
      </c>
      <c r="AI207">
        <f>HA!I203</f>
        <v>-1</v>
      </c>
      <c r="AJ207">
        <f>HA!J203</f>
        <v>1.88</v>
      </c>
      <c r="AK207">
        <f>HA!K203</f>
        <v>-0.33409</v>
      </c>
      <c r="AL207">
        <f>HA!L203</f>
        <v>-3</v>
      </c>
      <c r="AM207">
        <f>KC!E203</f>
        <v>5223.1738400000004</v>
      </c>
      <c r="AN207">
        <f>KC!F203</f>
        <v>5217.3126599999996</v>
      </c>
      <c r="AO207">
        <f>KC!G203</f>
        <v>5211.4514900000004</v>
      </c>
      <c r="AP207">
        <f>KC!H203</f>
        <v>5205.5903200000002</v>
      </c>
      <c r="AQ207">
        <f>KC!I203</f>
        <v>5199.7291500000001</v>
      </c>
      <c r="AR207">
        <f>KC!J203</f>
        <v>5195.7245000000003</v>
      </c>
      <c r="AS207">
        <f>KC!K203</f>
        <v>5189.8633300000001</v>
      </c>
      <c r="AT207">
        <f>KC!L203</f>
        <v>5184.00216</v>
      </c>
      <c r="AU207">
        <f>KC!M203</f>
        <v>5178.1409800000001</v>
      </c>
      <c r="AV207">
        <f>KC!N203</f>
        <v>5172.27981</v>
      </c>
      <c r="AW207">
        <f>SR_Levels!E203</f>
        <v>5178.6000000000004</v>
      </c>
      <c r="AX207">
        <f>SR_Levels!F203</f>
        <v>5161.8900000000003</v>
      </c>
      <c r="AY207">
        <f>SR_Levels!G203</f>
        <v>5135.8500000000004</v>
      </c>
      <c r="AZ207">
        <f>SR_Levels!H203</f>
        <v>0</v>
      </c>
      <c r="BA207">
        <f>SR_Levels!I203</f>
        <v>5193.3500000000004</v>
      </c>
      <c r="BB207">
        <f>SR_Levels!J203</f>
        <v>5205.3100000000004</v>
      </c>
      <c r="BC207">
        <f>SR_Levels!K203</f>
        <v>0</v>
      </c>
      <c r="BD207">
        <f>SR_Levels!L203</f>
        <v>0</v>
      </c>
      <c r="BE207">
        <f>ZigZag!E203</f>
        <v>0</v>
      </c>
      <c r="BF207">
        <f>ZigZag!F203</f>
        <v>0</v>
      </c>
      <c r="BG207">
        <f>ZigZag!G203</f>
        <v>5195.05</v>
      </c>
      <c r="BH207">
        <f>Dual_Tema!E203</f>
        <v>5194.83</v>
      </c>
      <c r="BI207">
        <f>Dual_Tema!F203</f>
        <v>5190.95</v>
      </c>
      <c r="BJ207">
        <f>Pinbar!E203</f>
        <v>1</v>
      </c>
      <c r="BK207">
        <f>SSA!E203</f>
        <v>5191.3582299999998</v>
      </c>
      <c r="BL207">
        <f>SSA!F203</f>
        <v>5192.53377</v>
      </c>
    </row>
    <row r="208" spans="1:64" x14ac:dyDescent="0.55000000000000004">
      <c r="A208">
        <f>Validation!A204</f>
        <v>1772089200</v>
      </c>
      <c r="B208" t="str">
        <f>Price!B204</f>
        <v>XAUUSD</v>
      </c>
      <c r="C208" t="str">
        <f>Price!C204</f>
        <v>M5</v>
      </c>
      <c r="D208">
        <f>Price!D204</f>
        <v>5190.96</v>
      </c>
      <c r="E208">
        <f>Price!E204</f>
        <v>5193.29</v>
      </c>
      <c r="F208">
        <f>Price!F204</f>
        <v>5194.72</v>
      </c>
      <c r="G208">
        <f>Price!G204</f>
        <v>5185.4399999999996</v>
      </c>
      <c r="H208">
        <f>Price!H204</f>
        <v>519</v>
      </c>
      <c r="I208">
        <f>Diagonals!E204</f>
        <v>5183.55</v>
      </c>
      <c r="J208">
        <f>Diagonals!F204</f>
        <v>0</v>
      </c>
      <c r="K208">
        <f>Diagonals!G204</f>
        <v>0</v>
      </c>
      <c r="L208">
        <f>Diagonals!H204</f>
        <v>5174.82</v>
      </c>
      <c r="M208">
        <f>Diagonals!I204</f>
        <v>0</v>
      </c>
      <c r="N208">
        <f>Diagonals!J204</f>
        <v>0</v>
      </c>
      <c r="O208">
        <f>Diagonals!K204</f>
        <v>0</v>
      </c>
      <c r="P208">
        <f>Diagonals!L204</f>
        <v>0</v>
      </c>
      <c r="Q208">
        <f>Trendlines!E204</f>
        <v>5198.8900000000003</v>
      </c>
      <c r="R208">
        <f>Trendlines!F204</f>
        <v>5196.62</v>
      </c>
      <c r="S208">
        <f>Trendlines!G204</f>
        <v>5204.9799999999996</v>
      </c>
      <c r="T208">
        <f>Trendlines!H204</f>
        <v>5162.0600000000004</v>
      </c>
      <c r="U208">
        <f>Trendlines!I204</f>
        <v>5175.49</v>
      </c>
      <c r="V208">
        <f>Trendlines!J204</f>
        <v>5158.96</v>
      </c>
      <c r="W208">
        <f>Trendlines!K204</f>
        <v>0</v>
      </c>
      <c r="X208">
        <f>Trendlines!L204</f>
        <v>0</v>
      </c>
      <c r="Y208">
        <f>Tema_Hrma_Smma!E204</f>
        <v>5191.33</v>
      </c>
      <c r="Z208">
        <f>Tema_Hrma_Smma!F204</f>
        <v>5194.25</v>
      </c>
      <c r="AA208">
        <f>Tema_Hrma_Smma!G204</f>
        <v>5191.8100000000004</v>
      </c>
      <c r="AB208">
        <f>ZScore!H204</f>
        <v>-1</v>
      </c>
      <c r="AC208">
        <f>ZScore!I204</f>
        <v>0.21797</v>
      </c>
      <c r="AD208">
        <f>ZScore!J204</f>
        <v>3</v>
      </c>
      <c r="AE208">
        <f>HA!E204</f>
        <v>5193.42</v>
      </c>
      <c r="AF208">
        <f>HA!F204</f>
        <v>5194.72</v>
      </c>
      <c r="AG208">
        <f>HA!G204</f>
        <v>5185.4399999999996</v>
      </c>
      <c r="AH208">
        <f>HA!H204</f>
        <v>5191.1000000000004</v>
      </c>
      <c r="AI208">
        <f>HA!I204</f>
        <v>-1</v>
      </c>
      <c r="AJ208">
        <f>HA!J204</f>
        <v>2.3199999999999998</v>
      </c>
      <c r="AK208">
        <f>HA!K204</f>
        <v>-0.15806999999999999</v>
      </c>
      <c r="AL208">
        <f>HA!L204</f>
        <v>-4</v>
      </c>
      <c r="AM208">
        <f>KC!E204</f>
        <v>5222.9949999999999</v>
      </c>
      <c r="AN208">
        <f>KC!F204</f>
        <v>5217.1222799999996</v>
      </c>
      <c r="AO208">
        <f>KC!G204</f>
        <v>5211.2495699999999</v>
      </c>
      <c r="AP208">
        <f>KC!H204</f>
        <v>5205.3768499999996</v>
      </c>
      <c r="AQ208">
        <f>KC!I204</f>
        <v>5199.5041300000003</v>
      </c>
      <c r="AR208">
        <f>KC!J204</f>
        <v>5195.3799600000002</v>
      </c>
      <c r="AS208">
        <f>KC!K204</f>
        <v>5189.5072399999999</v>
      </c>
      <c r="AT208">
        <f>KC!L204</f>
        <v>5183.6345300000003</v>
      </c>
      <c r="AU208">
        <f>KC!M204</f>
        <v>5177.76181</v>
      </c>
      <c r="AV208">
        <f>KC!N204</f>
        <v>5171.8891000000003</v>
      </c>
      <c r="AW208">
        <f>SR_Levels!E204</f>
        <v>5178.6000000000004</v>
      </c>
      <c r="AX208">
        <f>SR_Levels!F204</f>
        <v>5161.8900000000003</v>
      </c>
      <c r="AY208">
        <f>SR_Levels!G204</f>
        <v>5135.8500000000004</v>
      </c>
      <c r="AZ208">
        <f>SR_Levels!H204</f>
        <v>0</v>
      </c>
      <c r="BA208">
        <f>SR_Levels!I204</f>
        <v>5193.3500000000004</v>
      </c>
      <c r="BB208">
        <f>SR_Levels!J204</f>
        <v>5205.3100000000004</v>
      </c>
      <c r="BC208">
        <f>SR_Levels!K204</f>
        <v>0</v>
      </c>
      <c r="BD208">
        <f>SR_Levels!L204</f>
        <v>0</v>
      </c>
      <c r="BE208">
        <f>ZigZag!E204</f>
        <v>0</v>
      </c>
      <c r="BF208">
        <f>ZigZag!F204</f>
        <v>0</v>
      </c>
      <c r="BG208">
        <f>ZigZag!G204</f>
        <v>5194.72</v>
      </c>
      <c r="BH208">
        <f>Dual_Tema!E204</f>
        <v>5194.41</v>
      </c>
      <c r="BI208">
        <f>Dual_Tema!F204</f>
        <v>5187.9399999999996</v>
      </c>
      <c r="BJ208">
        <f>Pinbar!E204</f>
        <v>0</v>
      </c>
      <c r="BK208">
        <f>SSA!E204</f>
        <v>5190.0676100000001</v>
      </c>
      <c r="BL208">
        <f>SSA!F204</f>
        <v>5191.30069</v>
      </c>
    </row>
    <row r="209" spans="1:64" x14ac:dyDescent="0.55000000000000004">
      <c r="A209">
        <f>Validation!A205</f>
        <v>1772089500</v>
      </c>
      <c r="B209" t="str">
        <f>Price!B205</f>
        <v>XAUUSD</v>
      </c>
      <c r="C209" t="str">
        <f>Price!C205</f>
        <v>M5</v>
      </c>
      <c r="D209">
        <f>Price!D205</f>
        <v>5184.75</v>
      </c>
      <c r="E209">
        <f>Price!E205</f>
        <v>5190.71</v>
      </c>
      <c r="F209">
        <f>Price!F205</f>
        <v>5190.7700000000004</v>
      </c>
      <c r="G209">
        <f>Price!G205</f>
        <v>5182.59</v>
      </c>
      <c r="H209">
        <f>Price!H205</f>
        <v>426</v>
      </c>
      <c r="I209">
        <f>Diagonals!E205</f>
        <v>5183.7299999999996</v>
      </c>
      <c r="J209">
        <f>Diagonals!F205</f>
        <v>0</v>
      </c>
      <c r="K209">
        <f>Diagonals!G205</f>
        <v>0</v>
      </c>
      <c r="L209">
        <f>Diagonals!H205</f>
        <v>5174.49</v>
      </c>
      <c r="M209">
        <f>Diagonals!I205</f>
        <v>0</v>
      </c>
      <c r="N209">
        <f>Diagonals!J205</f>
        <v>0</v>
      </c>
      <c r="O209">
        <f>Diagonals!K205</f>
        <v>0</v>
      </c>
      <c r="P209">
        <f>Diagonals!L205</f>
        <v>0</v>
      </c>
      <c r="Q209">
        <f>Trendlines!E205</f>
        <v>5198.8999999999996</v>
      </c>
      <c r="R209">
        <f>Trendlines!F205</f>
        <v>5196.59</v>
      </c>
      <c r="S209">
        <f>Trendlines!G205</f>
        <v>5204.96</v>
      </c>
      <c r="T209">
        <f>Trendlines!H205</f>
        <v>5162.1400000000003</v>
      </c>
      <c r="U209">
        <f>Trendlines!I205</f>
        <v>5175.51</v>
      </c>
      <c r="V209">
        <f>Trendlines!J205</f>
        <v>5159</v>
      </c>
      <c r="W209">
        <f>Trendlines!K205</f>
        <v>0</v>
      </c>
      <c r="X209">
        <f>Trendlines!L205</f>
        <v>0</v>
      </c>
      <c r="Y209">
        <f>Tema_Hrma_Smma!E205</f>
        <v>5188.28</v>
      </c>
      <c r="Z209">
        <f>Tema_Hrma_Smma!F205</f>
        <v>5192.8900000000003</v>
      </c>
      <c r="AA209">
        <f>Tema_Hrma_Smma!G205</f>
        <v>5191.71</v>
      </c>
      <c r="AB209">
        <f>ZScore!H205</f>
        <v>-1</v>
      </c>
      <c r="AC209">
        <f>ZScore!I205</f>
        <v>1.10808</v>
      </c>
      <c r="AD209">
        <f>ZScore!J205</f>
        <v>3</v>
      </c>
      <c r="AE209">
        <f>HA!E205</f>
        <v>5192.26</v>
      </c>
      <c r="AF209">
        <f>HA!F205</f>
        <v>5192.26</v>
      </c>
      <c r="AG209">
        <f>HA!G205</f>
        <v>5182.59</v>
      </c>
      <c r="AH209">
        <f>HA!H205</f>
        <v>5187.2</v>
      </c>
      <c r="AI209">
        <f>HA!I205</f>
        <v>-1</v>
      </c>
      <c r="AJ209">
        <f>HA!J205</f>
        <v>5.0599999999999996</v>
      </c>
      <c r="AK209">
        <f>HA!K205</f>
        <v>0.92808000000000002</v>
      </c>
      <c r="AL209">
        <f>HA!L205</f>
        <v>-5</v>
      </c>
      <c r="AM209">
        <f>KC!E205</f>
        <v>5222.74262</v>
      </c>
      <c r="AN209">
        <f>KC!F205</f>
        <v>5216.8465699999997</v>
      </c>
      <c r="AO209">
        <f>KC!G205</f>
        <v>5210.9505200000003</v>
      </c>
      <c r="AP209">
        <f>KC!H205</f>
        <v>5205.05447</v>
      </c>
      <c r="AQ209">
        <f>KC!I205</f>
        <v>5199.1584199999998</v>
      </c>
      <c r="AR209">
        <f>KC!J205</f>
        <v>5194.8521300000002</v>
      </c>
      <c r="AS209">
        <f>KC!K205</f>
        <v>5188.9560799999999</v>
      </c>
      <c r="AT209">
        <f>KC!L205</f>
        <v>5183.0600400000003</v>
      </c>
      <c r="AU209">
        <f>KC!M205</f>
        <v>5177.16399</v>
      </c>
      <c r="AV209">
        <f>KC!N205</f>
        <v>5171.2679399999997</v>
      </c>
      <c r="AW209">
        <f>SR_Levels!E205</f>
        <v>5178.6000000000004</v>
      </c>
      <c r="AX209">
        <f>SR_Levels!F205</f>
        <v>5161.8900000000003</v>
      </c>
      <c r="AY209">
        <f>SR_Levels!G205</f>
        <v>5135.8500000000004</v>
      </c>
      <c r="AZ209">
        <f>SR_Levels!H205</f>
        <v>0</v>
      </c>
      <c r="BA209">
        <f>SR_Levels!I205</f>
        <v>5193.3500000000004</v>
      </c>
      <c r="BB209">
        <f>SR_Levels!J205</f>
        <v>5205.3100000000004</v>
      </c>
      <c r="BC209">
        <f>SR_Levels!K205</f>
        <v>0</v>
      </c>
      <c r="BD209">
        <f>SR_Levels!L205</f>
        <v>0</v>
      </c>
      <c r="BE209">
        <f>ZigZag!E205</f>
        <v>0</v>
      </c>
      <c r="BF209">
        <f>ZigZag!F205</f>
        <v>0</v>
      </c>
      <c r="BG209">
        <f>ZigZag!G205</f>
        <v>5194.1000000000004</v>
      </c>
      <c r="BH209">
        <f>Dual_Tema!E205</f>
        <v>5192.2700000000004</v>
      </c>
      <c r="BI209">
        <f>Dual_Tema!F205</f>
        <v>5184.71</v>
      </c>
      <c r="BJ209">
        <f>Pinbar!E205</f>
        <v>0</v>
      </c>
      <c r="BK209">
        <f>SSA!E205</f>
        <v>5188.8510399999996</v>
      </c>
      <c r="BL209">
        <f>SSA!F205</f>
        <v>5190.0758699999997</v>
      </c>
    </row>
    <row r="210" spans="1:64" x14ac:dyDescent="0.55000000000000004">
      <c r="A210">
        <f>Validation!A206</f>
        <v>1772089800</v>
      </c>
      <c r="B210" t="str">
        <f>Price!B206</f>
        <v>XAUUSD</v>
      </c>
      <c r="C210" t="str">
        <f>Price!C206</f>
        <v>M5</v>
      </c>
      <c r="D210">
        <f>Price!D206</f>
        <v>5187.62</v>
      </c>
      <c r="E210">
        <f>Price!E206</f>
        <v>5184.75</v>
      </c>
      <c r="F210">
        <f>Price!F206</f>
        <v>5187.78</v>
      </c>
      <c r="G210">
        <f>Price!G206</f>
        <v>5182.45</v>
      </c>
      <c r="H210">
        <f>Price!H206</f>
        <v>530</v>
      </c>
      <c r="I210">
        <f>Diagonals!E206</f>
        <v>5183.8999999999996</v>
      </c>
      <c r="J210">
        <f>Diagonals!F206</f>
        <v>0</v>
      </c>
      <c r="K210">
        <f>Diagonals!G206</f>
        <v>0</v>
      </c>
      <c r="L210">
        <f>Diagonals!H206</f>
        <v>5174.16</v>
      </c>
      <c r="M210">
        <f>Diagonals!I206</f>
        <v>0</v>
      </c>
      <c r="N210">
        <f>Diagonals!J206</f>
        <v>0</v>
      </c>
      <c r="O210">
        <f>Diagonals!K206</f>
        <v>0</v>
      </c>
      <c r="P210">
        <f>Diagonals!L206</f>
        <v>0</v>
      </c>
      <c r="Q210">
        <f>Trendlines!E206</f>
        <v>5198.8999999999996</v>
      </c>
      <c r="R210">
        <f>Trendlines!F206</f>
        <v>5196.57</v>
      </c>
      <c r="S210">
        <f>Trendlines!G206</f>
        <v>5204.9399999999996</v>
      </c>
      <c r="T210">
        <f>Trendlines!H206</f>
        <v>5162.22</v>
      </c>
      <c r="U210">
        <f>Trendlines!I206</f>
        <v>5175.54</v>
      </c>
      <c r="V210">
        <f>Trendlines!J206</f>
        <v>5159.04</v>
      </c>
      <c r="W210">
        <f>Trendlines!K206</f>
        <v>0</v>
      </c>
      <c r="X210">
        <f>Trendlines!L206</f>
        <v>0</v>
      </c>
      <c r="Y210">
        <f>Tema_Hrma_Smma!E206</f>
        <v>5186.3999999999996</v>
      </c>
      <c r="Z210">
        <f>Tema_Hrma_Smma!F206</f>
        <v>5191.41</v>
      </c>
      <c r="AA210">
        <f>Tema_Hrma_Smma!G206</f>
        <v>5191.55</v>
      </c>
      <c r="AB210">
        <f>ZScore!H206</f>
        <v>1</v>
      </c>
      <c r="AC210">
        <f>ZScore!I206</f>
        <v>2.1870000000000001E-2</v>
      </c>
      <c r="AD210">
        <f>ZScore!J206</f>
        <v>0</v>
      </c>
      <c r="AE210">
        <f>HA!E206</f>
        <v>5189.7299999999996</v>
      </c>
      <c r="AF210">
        <f>HA!F206</f>
        <v>5189.7299999999996</v>
      </c>
      <c r="AG210">
        <f>HA!G206</f>
        <v>5182.45</v>
      </c>
      <c r="AH210">
        <f>HA!H206</f>
        <v>5185.6499999999996</v>
      </c>
      <c r="AI210">
        <f>HA!I206</f>
        <v>-1</v>
      </c>
      <c r="AJ210">
        <f>HA!J206</f>
        <v>4.08</v>
      </c>
      <c r="AK210">
        <f>HA!K206</f>
        <v>0.54788000000000003</v>
      </c>
      <c r="AL210">
        <f>HA!L206</f>
        <v>-6</v>
      </c>
      <c r="AM210">
        <f>KC!E206</f>
        <v>5222.2718100000002</v>
      </c>
      <c r="AN210">
        <f>KC!F206</f>
        <v>5216.3684800000001</v>
      </c>
      <c r="AO210">
        <f>KC!G206</f>
        <v>5210.4651400000002</v>
      </c>
      <c r="AP210">
        <f>KC!H206</f>
        <v>5204.5618100000002</v>
      </c>
      <c r="AQ210">
        <f>KC!I206</f>
        <v>5198.6584800000001</v>
      </c>
      <c r="AR210">
        <f>KC!J206</f>
        <v>5194.2027399999997</v>
      </c>
      <c r="AS210">
        <f>KC!K206</f>
        <v>5188.2994099999996</v>
      </c>
      <c r="AT210">
        <f>KC!L206</f>
        <v>5182.3960699999998</v>
      </c>
      <c r="AU210">
        <f>KC!M206</f>
        <v>5176.4927399999997</v>
      </c>
      <c r="AV210">
        <f>KC!N206</f>
        <v>5170.5894099999996</v>
      </c>
      <c r="AW210">
        <f>SR_Levels!E206</f>
        <v>5178.6000000000004</v>
      </c>
      <c r="AX210">
        <f>SR_Levels!F206</f>
        <v>5161.8900000000003</v>
      </c>
      <c r="AY210">
        <f>SR_Levels!G206</f>
        <v>5135.8500000000004</v>
      </c>
      <c r="AZ210">
        <f>SR_Levels!H206</f>
        <v>0</v>
      </c>
      <c r="BA210">
        <f>SR_Levels!I206</f>
        <v>5193.3500000000004</v>
      </c>
      <c r="BB210">
        <f>SR_Levels!J206</f>
        <v>5205.3100000000004</v>
      </c>
      <c r="BC210">
        <f>SR_Levels!K206</f>
        <v>0</v>
      </c>
      <c r="BD210">
        <f>SR_Levels!L206</f>
        <v>0</v>
      </c>
      <c r="BE210">
        <f>ZigZag!E206</f>
        <v>0</v>
      </c>
      <c r="BF210">
        <f>ZigZag!F206</f>
        <v>0</v>
      </c>
      <c r="BG210">
        <f>ZigZag!G206</f>
        <v>5193.51</v>
      </c>
      <c r="BH210">
        <f>Dual_Tema!E206</f>
        <v>5189.53</v>
      </c>
      <c r="BI210">
        <f>Dual_Tema!F206</f>
        <v>5182.71</v>
      </c>
      <c r="BJ210">
        <f>Pinbar!E206</f>
        <v>0</v>
      </c>
      <c r="BK210">
        <f>SSA!E206</f>
        <v>5187.8724199999997</v>
      </c>
      <c r="BL210">
        <f>SSA!F206</f>
        <v>5188.9741400000003</v>
      </c>
    </row>
    <row r="211" spans="1:64" x14ac:dyDescent="0.55000000000000004">
      <c r="A211">
        <f>Validation!A207</f>
        <v>1772090100</v>
      </c>
      <c r="B211" t="str">
        <f>Price!B207</f>
        <v>XAUUSD</v>
      </c>
      <c r="C211" t="str">
        <f>Price!C207</f>
        <v>M5</v>
      </c>
      <c r="D211">
        <f>Price!D207</f>
        <v>5188.55</v>
      </c>
      <c r="E211">
        <f>Price!E207</f>
        <v>5187.62</v>
      </c>
      <c r="F211">
        <f>Price!F207</f>
        <v>5190.8100000000004</v>
      </c>
      <c r="G211">
        <f>Price!G207</f>
        <v>5185.24</v>
      </c>
      <c r="H211">
        <f>Price!H207</f>
        <v>496</v>
      </c>
      <c r="I211">
        <f>Diagonals!E207</f>
        <v>5184.08</v>
      </c>
      <c r="J211">
        <f>Diagonals!F207</f>
        <v>0</v>
      </c>
      <c r="K211">
        <f>Diagonals!G207</f>
        <v>0</v>
      </c>
      <c r="L211">
        <f>Diagonals!H207</f>
        <v>5173.83</v>
      </c>
      <c r="M211">
        <f>Diagonals!I207</f>
        <v>0</v>
      </c>
      <c r="N211">
        <f>Diagonals!J207</f>
        <v>0</v>
      </c>
      <c r="O211">
        <f>Diagonals!K207</f>
        <v>0</v>
      </c>
      <c r="P211">
        <f>Diagonals!L207</f>
        <v>0</v>
      </c>
      <c r="Q211">
        <f>Trendlines!E207</f>
        <v>5198.91</v>
      </c>
      <c r="R211">
        <f>Trendlines!F207</f>
        <v>5196.54</v>
      </c>
      <c r="S211">
        <f>Trendlines!G207</f>
        <v>5204.92</v>
      </c>
      <c r="T211">
        <f>Trendlines!H207</f>
        <v>5162.29</v>
      </c>
      <c r="U211">
        <f>Trendlines!I207</f>
        <v>5175.5600000000004</v>
      </c>
      <c r="V211">
        <f>Trendlines!J207</f>
        <v>5159.08</v>
      </c>
      <c r="W211">
        <f>Trendlines!K207</f>
        <v>0</v>
      </c>
      <c r="X211">
        <f>Trendlines!L207</f>
        <v>0</v>
      </c>
      <c r="Y211">
        <f>Tema_Hrma_Smma!E207</f>
        <v>5186.43</v>
      </c>
      <c r="Z211">
        <f>Tema_Hrma_Smma!F207</f>
        <v>5190.25</v>
      </c>
      <c r="AA211">
        <f>Tema_Hrma_Smma!G207</f>
        <v>5191.43</v>
      </c>
      <c r="AB211">
        <f>ZScore!H207</f>
        <v>1</v>
      </c>
      <c r="AC211">
        <f>ZScore!I207</f>
        <v>0.72828999999999999</v>
      </c>
      <c r="AD211">
        <f>ZScore!J207</f>
        <v>0</v>
      </c>
      <c r="AE211">
        <f>HA!E207</f>
        <v>5187.6899999999996</v>
      </c>
      <c r="AF211">
        <f>HA!F207</f>
        <v>5190.8100000000004</v>
      </c>
      <c r="AG211">
        <f>HA!G207</f>
        <v>5185.24</v>
      </c>
      <c r="AH211">
        <f>HA!H207</f>
        <v>5188.0600000000004</v>
      </c>
      <c r="AI211">
        <f>HA!I207</f>
        <v>1</v>
      </c>
      <c r="AJ211">
        <f>HA!J207</f>
        <v>0.36</v>
      </c>
      <c r="AK211">
        <f>HA!K207</f>
        <v>-0.92442999999999997</v>
      </c>
      <c r="AL211">
        <f>HA!L207</f>
        <v>1</v>
      </c>
      <c r="AM211">
        <f>KC!E207</f>
        <v>5221.7152400000004</v>
      </c>
      <c r="AN211">
        <f>KC!F207</f>
        <v>5215.8208500000001</v>
      </c>
      <c r="AO211">
        <f>KC!G207</f>
        <v>5209.9264700000003</v>
      </c>
      <c r="AP211">
        <f>KC!H207</f>
        <v>5204.0320899999997</v>
      </c>
      <c r="AQ211">
        <f>KC!I207</f>
        <v>5198.1377000000002</v>
      </c>
      <c r="AR211">
        <f>KC!J207</f>
        <v>5193.5521399999998</v>
      </c>
      <c r="AS211">
        <f>KC!K207</f>
        <v>5187.6577500000003</v>
      </c>
      <c r="AT211">
        <f>KC!L207</f>
        <v>5181.7633699999997</v>
      </c>
      <c r="AU211">
        <f>KC!M207</f>
        <v>5175.8689899999999</v>
      </c>
      <c r="AV211">
        <f>KC!N207</f>
        <v>5169.9746100000002</v>
      </c>
      <c r="AW211">
        <f>SR_Levels!E207</f>
        <v>5178.6000000000004</v>
      </c>
      <c r="AX211">
        <f>SR_Levels!F207</f>
        <v>5161.8900000000003</v>
      </c>
      <c r="AY211">
        <f>SR_Levels!G207</f>
        <v>5135.8500000000004</v>
      </c>
      <c r="AZ211">
        <f>SR_Levels!H207</f>
        <v>0</v>
      </c>
      <c r="BA211">
        <f>SR_Levels!I207</f>
        <v>5193.3500000000004</v>
      </c>
      <c r="BB211">
        <f>SR_Levels!J207</f>
        <v>5205.3100000000004</v>
      </c>
      <c r="BC211">
        <f>SR_Levels!K207</f>
        <v>0</v>
      </c>
      <c r="BD211">
        <f>SR_Levels!L207</f>
        <v>0</v>
      </c>
      <c r="BE211">
        <f>ZigZag!E207</f>
        <v>0</v>
      </c>
      <c r="BF211">
        <f>ZigZag!F207</f>
        <v>0</v>
      </c>
      <c r="BG211">
        <f>ZigZag!G207</f>
        <v>5193.13</v>
      </c>
      <c r="BH211">
        <f>Dual_Tema!E207</f>
        <v>5189.38</v>
      </c>
      <c r="BI211">
        <f>Dual_Tema!F207</f>
        <v>5182.96</v>
      </c>
      <c r="BJ211">
        <f>Pinbar!E207</f>
        <v>0</v>
      </c>
      <c r="BK211">
        <f>SSA!E207</f>
        <v>5187.0402899999999</v>
      </c>
      <c r="BL211">
        <f>SSA!F207</f>
        <v>5188.0072200000004</v>
      </c>
    </row>
    <row r="212" spans="1:64" x14ac:dyDescent="0.55000000000000004">
      <c r="A212">
        <f>Validation!A208</f>
        <v>1772090400</v>
      </c>
      <c r="B212" t="str">
        <f>Price!B208</f>
        <v>XAUUSD</v>
      </c>
      <c r="C212" t="str">
        <f>Price!C208</f>
        <v>M5</v>
      </c>
      <c r="D212">
        <f>Price!D208</f>
        <v>5186.04</v>
      </c>
      <c r="E212">
        <f>Price!E208</f>
        <v>5188.55</v>
      </c>
      <c r="F212">
        <f>Price!F208</f>
        <v>5189.16</v>
      </c>
      <c r="G212">
        <f>Price!G208</f>
        <v>5182.0600000000004</v>
      </c>
      <c r="H212">
        <f>Price!H208</f>
        <v>425</v>
      </c>
      <c r="I212">
        <f>Diagonals!E208</f>
        <v>5184.26</v>
      </c>
      <c r="J212">
        <f>Diagonals!F208</f>
        <v>0</v>
      </c>
      <c r="K212">
        <f>Diagonals!G208</f>
        <v>0</v>
      </c>
      <c r="L212">
        <f>Diagonals!H208</f>
        <v>5173.5</v>
      </c>
      <c r="M212">
        <f>Diagonals!I208</f>
        <v>0</v>
      </c>
      <c r="N212">
        <f>Diagonals!J208</f>
        <v>0</v>
      </c>
      <c r="O212">
        <f>Diagonals!K208</f>
        <v>0</v>
      </c>
      <c r="P212">
        <f>Diagonals!L208</f>
        <v>0</v>
      </c>
      <c r="Q212">
        <f>Trendlines!E208</f>
        <v>5198.91</v>
      </c>
      <c r="R212">
        <f>Trendlines!F208</f>
        <v>5196.5200000000004</v>
      </c>
      <c r="S212">
        <f>Trendlines!G208</f>
        <v>5204.91</v>
      </c>
      <c r="T212">
        <f>Trendlines!H208</f>
        <v>5162.37</v>
      </c>
      <c r="U212">
        <f>Trendlines!I208</f>
        <v>5175.58</v>
      </c>
      <c r="V212">
        <f>Trendlines!J208</f>
        <v>5159.12</v>
      </c>
      <c r="W212">
        <f>Trendlines!K208</f>
        <v>0</v>
      </c>
      <c r="X212">
        <f>Trendlines!L208</f>
        <v>0</v>
      </c>
      <c r="Y212">
        <f>Tema_Hrma_Smma!E208</f>
        <v>5185.3999999999996</v>
      </c>
      <c r="Z212">
        <f>Tema_Hrma_Smma!F208</f>
        <v>5189.09</v>
      </c>
      <c r="AA212">
        <f>Tema_Hrma_Smma!G208</f>
        <v>5191.3</v>
      </c>
      <c r="AB212">
        <f>ZScore!H208</f>
        <v>-1</v>
      </c>
      <c r="AC212">
        <f>ZScore!I208</f>
        <v>0.15185000000000001</v>
      </c>
      <c r="AD212">
        <f>ZScore!J208</f>
        <v>3</v>
      </c>
      <c r="AE212">
        <f>HA!E208</f>
        <v>5187.87</v>
      </c>
      <c r="AF212">
        <f>HA!F208</f>
        <v>5189.16</v>
      </c>
      <c r="AG212">
        <f>HA!G208</f>
        <v>5182.0600000000004</v>
      </c>
      <c r="AH212">
        <f>HA!H208</f>
        <v>5186.45</v>
      </c>
      <c r="AI212">
        <f>HA!I208</f>
        <v>-1</v>
      </c>
      <c r="AJ212">
        <f>HA!J208</f>
        <v>1.42</v>
      </c>
      <c r="AK212">
        <f>HA!K208</f>
        <v>-0.50839999999999996</v>
      </c>
      <c r="AL212">
        <f>HA!L208</f>
        <v>-1</v>
      </c>
      <c r="AM212">
        <f>KC!E208</f>
        <v>5221.2023600000002</v>
      </c>
      <c r="AN212">
        <f>KC!F208</f>
        <v>5215.2943299999997</v>
      </c>
      <c r="AO212">
        <f>KC!G208</f>
        <v>5209.3863099999999</v>
      </c>
      <c r="AP212">
        <f>KC!H208</f>
        <v>5203.4782800000003</v>
      </c>
      <c r="AQ212">
        <f>KC!I208</f>
        <v>5197.5702600000004</v>
      </c>
      <c r="AR212">
        <f>KC!J208</f>
        <v>5192.8320899999999</v>
      </c>
      <c r="AS212">
        <f>KC!K208</f>
        <v>5186.92407</v>
      </c>
      <c r="AT212">
        <f>KC!L208</f>
        <v>5181.0160400000004</v>
      </c>
      <c r="AU212">
        <f>KC!M208</f>
        <v>5175.1080199999997</v>
      </c>
      <c r="AV212">
        <f>KC!N208</f>
        <v>5169.1999900000001</v>
      </c>
      <c r="AW212">
        <f>SR_Levels!E208</f>
        <v>5178.6000000000004</v>
      </c>
      <c r="AX212">
        <f>SR_Levels!F208</f>
        <v>5161.8900000000003</v>
      </c>
      <c r="AY212">
        <f>SR_Levels!G208</f>
        <v>5135.8500000000004</v>
      </c>
      <c r="AZ212">
        <f>SR_Levels!H208</f>
        <v>0</v>
      </c>
      <c r="BA212">
        <f>SR_Levels!I208</f>
        <v>5193.3500000000004</v>
      </c>
      <c r="BB212">
        <f>SR_Levels!J208</f>
        <v>5205.3100000000004</v>
      </c>
      <c r="BC212">
        <f>SR_Levels!K208</f>
        <v>0</v>
      </c>
      <c r="BD212">
        <f>SR_Levels!L208</f>
        <v>0</v>
      </c>
      <c r="BE212">
        <f>ZigZag!E208</f>
        <v>0</v>
      </c>
      <c r="BF212">
        <f>ZigZag!F208</f>
        <v>0</v>
      </c>
      <c r="BG212">
        <f>ZigZag!G208</f>
        <v>5192.6099999999997</v>
      </c>
      <c r="BH212">
        <f>Dual_Tema!E208</f>
        <v>5188.6099999999997</v>
      </c>
      <c r="BI212">
        <f>Dual_Tema!F208</f>
        <v>5181.74</v>
      </c>
      <c r="BJ212">
        <f>Pinbar!E208</f>
        <v>0</v>
      </c>
      <c r="BK212">
        <f>SSA!E208</f>
        <v>5186.3099599999996</v>
      </c>
      <c r="BL212">
        <f>SSA!F208</f>
        <v>5187.15859</v>
      </c>
    </row>
    <row r="213" spans="1:64" x14ac:dyDescent="0.55000000000000004">
      <c r="A213">
        <f>Validation!A209</f>
        <v>1772090700</v>
      </c>
      <c r="B213" t="str">
        <f>Price!B209</f>
        <v>XAUUSD</v>
      </c>
      <c r="C213" t="str">
        <f>Price!C209</f>
        <v>M5</v>
      </c>
      <c r="D213">
        <f>Price!D209</f>
        <v>5184.88</v>
      </c>
      <c r="E213">
        <f>Price!E209</f>
        <v>5186.04</v>
      </c>
      <c r="F213">
        <f>Price!F209</f>
        <v>5188.0200000000004</v>
      </c>
      <c r="G213">
        <f>Price!G209</f>
        <v>5184.43</v>
      </c>
      <c r="H213">
        <f>Price!H209</f>
        <v>394</v>
      </c>
      <c r="I213">
        <f>Diagonals!E209</f>
        <v>5184.43</v>
      </c>
      <c r="J213">
        <f>Diagonals!F209</f>
        <v>0</v>
      </c>
      <c r="K213">
        <f>Diagonals!G209</f>
        <v>0</v>
      </c>
      <c r="L213">
        <f>Diagonals!H209</f>
        <v>5173.17</v>
      </c>
      <c r="M213">
        <f>Diagonals!I209</f>
        <v>0</v>
      </c>
      <c r="N213">
        <f>Diagonals!J209</f>
        <v>0</v>
      </c>
      <c r="O213">
        <f>Diagonals!K209</f>
        <v>0</v>
      </c>
      <c r="P213">
        <f>Diagonals!L209</f>
        <v>0</v>
      </c>
      <c r="Q213">
        <f>Trendlines!E209</f>
        <v>5198.92</v>
      </c>
      <c r="R213">
        <f>Trendlines!F209</f>
        <v>5196.49</v>
      </c>
      <c r="S213">
        <f>Trendlines!G209</f>
        <v>5204.8900000000003</v>
      </c>
      <c r="T213">
        <f>Trendlines!H209</f>
        <v>5162.4399999999996</v>
      </c>
      <c r="U213">
        <f>Trendlines!I209</f>
        <v>5175.6000000000004</v>
      </c>
      <c r="V213">
        <f>Trendlines!J209</f>
        <v>5159.16</v>
      </c>
      <c r="W213">
        <f>Trendlines!K209</f>
        <v>0</v>
      </c>
      <c r="X213">
        <f>Trendlines!L209</f>
        <v>0</v>
      </c>
      <c r="Y213">
        <f>Tema_Hrma_Smma!E209</f>
        <v>5184.8900000000003</v>
      </c>
      <c r="Z213">
        <f>Tema_Hrma_Smma!F209</f>
        <v>5188.04</v>
      </c>
      <c r="AA213">
        <f>Tema_Hrma_Smma!G209</f>
        <v>5191.1499999999996</v>
      </c>
      <c r="AB213">
        <f>ZScore!H209</f>
        <v>-1</v>
      </c>
      <c r="AC213">
        <f>ZScore!I209</f>
        <v>0.64549999999999996</v>
      </c>
      <c r="AD213">
        <f>ZScore!J209</f>
        <v>3</v>
      </c>
      <c r="AE213">
        <f>HA!E209</f>
        <v>5187.16</v>
      </c>
      <c r="AF213">
        <f>HA!F209</f>
        <v>5188.0200000000004</v>
      </c>
      <c r="AG213">
        <f>HA!G209</f>
        <v>5184.43</v>
      </c>
      <c r="AH213">
        <f>HA!H209</f>
        <v>5185.84</v>
      </c>
      <c r="AI213">
        <f>HA!I209</f>
        <v>-1</v>
      </c>
      <c r="AJ213">
        <f>HA!J209</f>
        <v>1.32</v>
      </c>
      <c r="AK213">
        <f>HA!K209</f>
        <v>-0.54701</v>
      </c>
      <c r="AL213">
        <f>HA!L209</f>
        <v>-2</v>
      </c>
      <c r="AM213">
        <f>KC!E209</f>
        <v>5220.6079600000003</v>
      </c>
      <c r="AN213">
        <f>KC!F209</f>
        <v>5214.6940100000002</v>
      </c>
      <c r="AO213">
        <f>KC!G209</f>
        <v>5208.78006</v>
      </c>
      <c r="AP213">
        <f>KC!H209</f>
        <v>5202.8661099999999</v>
      </c>
      <c r="AQ213">
        <f>KC!I209</f>
        <v>5196.9521599999998</v>
      </c>
      <c r="AR213">
        <f>KC!J209</f>
        <v>5192.1381300000003</v>
      </c>
      <c r="AS213">
        <f>KC!K209</f>
        <v>5186.2241800000002</v>
      </c>
      <c r="AT213">
        <f>KC!L209</f>
        <v>5180.3102200000003</v>
      </c>
      <c r="AU213">
        <f>KC!M209</f>
        <v>5174.3962700000002</v>
      </c>
      <c r="AV213">
        <f>KC!N209</f>
        <v>5168.4823200000001</v>
      </c>
      <c r="AW213">
        <f>SR_Levels!E209</f>
        <v>5178.6000000000004</v>
      </c>
      <c r="AX213">
        <f>SR_Levels!F209</f>
        <v>5161.8900000000003</v>
      </c>
      <c r="AY213">
        <f>SR_Levels!G209</f>
        <v>5135.8500000000004</v>
      </c>
      <c r="AZ213">
        <f>SR_Levels!H209</f>
        <v>0</v>
      </c>
      <c r="BA213">
        <f>SR_Levels!I209</f>
        <v>5193.3500000000004</v>
      </c>
      <c r="BB213">
        <f>SR_Levels!J209</f>
        <v>5205.3100000000004</v>
      </c>
      <c r="BC213">
        <f>SR_Levels!K209</f>
        <v>0</v>
      </c>
      <c r="BD213">
        <f>SR_Levels!L209</f>
        <v>0</v>
      </c>
      <c r="BE213">
        <f>ZigZag!E209</f>
        <v>0</v>
      </c>
      <c r="BF213">
        <f>ZigZag!F209</f>
        <v>0</v>
      </c>
      <c r="BG213">
        <f>ZigZag!G209</f>
        <v>5192.12</v>
      </c>
      <c r="BH213">
        <f>Dual_Tema!E209</f>
        <v>5187.68</v>
      </c>
      <c r="BI213">
        <f>Dual_Tema!F209</f>
        <v>5182.26</v>
      </c>
      <c r="BJ213">
        <f>Pinbar!E209</f>
        <v>0</v>
      </c>
      <c r="BK213">
        <f>SSA!E209</f>
        <v>5185.7392799999998</v>
      </c>
      <c r="BL213">
        <f>SSA!F209</f>
        <v>5186.4489299999996</v>
      </c>
    </row>
    <row r="214" spans="1:64" x14ac:dyDescent="0.55000000000000004">
      <c r="A214">
        <f>Validation!A210</f>
        <v>1772091000</v>
      </c>
      <c r="B214" t="str">
        <f>Price!B210</f>
        <v>XAUUSD</v>
      </c>
      <c r="C214" t="str">
        <f>Price!C210</f>
        <v>M5</v>
      </c>
      <c r="D214">
        <f>Price!D210</f>
        <v>5186.1499999999996</v>
      </c>
      <c r="E214">
        <f>Price!E210</f>
        <v>5185.2299999999996</v>
      </c>
      <c r="F214">
        <f>Price!F210</f>
        <v>5188.7299999999996</v>
      </c>
      <c r="G214">
        <f>Price!G210</f>
        <v>5184.58</v>
      </c>
      <c r="H214">
        <f>Price!H210</f>
        <v>408</v>
      </c>
      <c r="I214">
        <f>Diagonals!E210</f>
        <v>5184.6099999999997</v>
      </c>
      <c r="J214">
        <f>Diagonals!F210</f>
        <v>0</v>
      </c>
      <c r="K214">
        <f>Diagonals!G210</f>
        <v>0</v>
      </c>
      <c r="L214">
        <f>Diagonals!H210</f>
        <v>5172.84</v>
      </c>
      <c r="M214">
        <f>Diagonals!I210</f>
        <v>0</v>
      </c>
      <c r="N214">
        <f>Diagonals!J210</f>
        <v>0</v>
      </c>
      <c r="O214">
        <f>Diagonals!K210</f>
        <v>0</v>
      </c>
      <c r="P214">
        <f>Diagonals!L210</f>
        <v>0</v>
      </c>
      <c r="Q214">
        <f>Trendlines!E210</f>
        <v>5198.93</v>
      </c>
      <c r="R214">
        <f>Trendlines!F210</f>
        <v>5196.46</v>
      </c>
      <c r="S214">
        <f>Trendlines!G210</f>
        <v>5204.87</v>
      </c>
      <c r="T214">
        <f>Trendlines!H210</f>
        <v>5162.5200000000004</v>
      </c>
      <c r="U214">
        <f>Trendlines!I210</f>
        <v>5175.62</v>
      </c>
      <c r="V214">
        <f>Trendlines!J210</f>
        <v>5159.1899999999996</v>
      </c>
      <c r="W214">
        <f>Trendlines!K210</f>
        <v>0</v>
      </c>
      <c r="X214">
        <f>Trendlines!L210</f>
        <v>0</v>
      </c>
      <c r="Y214">
        <f>Tema_Hrma_Smma!E210</f>
        <v>5185.04</v>
      </c>
      <c r="Z214">
        <f>Tema_Hrma_Smma!F210</f>
        <v>5187.24</v>
      </c>
      <c r="AA214">
        <f>Tema_Hrma_Smma!G210</f>
        <v>5191.01</v>
      </c>
      <c r="AB214">
        <f>ZScore!H210</f>
        <v>1</v>
      </c>
      <c r="AC214">
        <f>ZScore!I210</f>
        <v>0.73428000000000004</v>
      </c>
      <c r="AD214">
        <f>ZScore!J210</f>
        <v>0</v>
      </c>
      <c r="AE214">
        <f>HA!E210</f>
        <v>5186.5</v>
      </c>
      <c r="AF214">
        <f>HA!F210</f>
        <v>5188.7299999999996</v>
      </c>
      <c r="AG214">
        <f>HA!G210</f>
        <v>5184.58</v>
      </c>
      <c r="AH214">
        <f>HA!H210</f>
        <v>5186.17</v>
      </c>
      <c r="AI214">
        <f>HA!I210</f>
        <v>-1</v>
      </c>
      <c r="AJ214">
        <f>HA!J210</f>
        <v>0.33</v>
      </c>
      <c r="AK214">
        <f>HA!K210</f>
        <v>-0.93874000000000002</v>
      </c>
      <c r="AL214">
        <f>HA!L210</f>
        <v>-3</v>
      </c>
      <c r="AM214">
        <f>KC!E210</f>
        <v>5219.9763499999999</v>
      </c>
      <c r="AN214">
        <f>KC!F210</f>
        <v>5214.0644899999998</v>
      </c>
      <c r="AO214">
        <f>KC!G210</f>
        <v>5208.1526400000002</v>
      </c>
      <c r="AP214">
        <f>KC!H210</f>
        <v>5202.2407899999998</v>
      </c>
      <c r="AQ214">
        <f>KC!I210</f>
        <v>5196.3289400000003</v>
      </c>
      <c r="AR214">
        <f>KC!J210</f>
        <v>5191.4797900000003</v>
      </c>
      <c r="AS214">
        <f>KC!K210</f>
        <v>5185.5679399999999</v>
      </c>
      <c r="AT214">
        <f>KC!L210</f>
        <v>5179.6560900000004</v>
      </c>
      <c r="AU214">
        <f>KC!M210</f>
        <v>5173.74424</v>
      </c>
      <c r="AV214">
        <f>KC!N210</f>
        <v>5167.8323899999996</v>
      </c>
      <c r="AW214">
        <f>SR_Levels!E210</f>
        <v>5178.6000000000004</v>
      </c>
      <c r="AX214">
        <f>SR_Levels!F210</f>
        <v>5161.8900000000003</v>
      </c>
      <c r="AY214">
        <f>SR_Levels!G210</f>
        <v>5135.8500000000004</v>
      </c>
      <c r="AZ214">
        <f>SR_Levels!H210</f>
        <v>0</v>
      </c>
      <c r="BA214">
        <f>SR_Levels!I210</f>
        <v>5193.3500000000004</v>
      </c>
      <c r="BB214">
        <f>SR_Levels!J210</f>
        <v>5205.3100000000004</v>
      </c>
      <c r="BC214">
        <f>SR_Levels!K210</f>
        <v>0</v>
      </c>
      <c r="BD214">
        <f>SR_Levels!L210</f>
        <v>0</v>
      </c>
      <c r="BE214">
        <f>ZigZag!E210</f>
        <v>0</v>
      </c>
      <c r="BF214">
        <f>ZigZag!F210</f>
        <v>0</v>
      </c>
      <c r="BG214">
        <f>ZigZag!G210</f>
        <v>5191.72</v>
      </c>
      <c r="BH214">
        <f>Dual_Tema!E210</f>
        <v>5187.5600000000004</v>
      </c>
      <c r="BI214">
        <f>Dual_Tema!F210</f>
        <v>5182.8100000000004</v>
      </c>
      <c r="BJ214">
        <f>Pinbar!E210</f>
        <v>0</v>
      </c>
      <c r="BK214">
        <f>SSA!E210</f>
        <v>5185.3648700000003</v>
      </c>
      <c r="BL214">
        <f>SSA!F210</f>
        <v>5185.9069</v>
      </c>
    </row>
    <row r="215" spans="1:64" x14ac:dyDescent="0.55000000000000004">
      <c r="A215">
        <f>Validation!A211</f>
        <v>1772091300</v>
      </c>
      <c r="B215" t="str">
        <f>Price!B211</f>
        <v>XAUUSD</v>
      </c>
      <c r="C215" t="str">
        <f>Price!C211</f>
        <v>M5</v>
      </c>
      <c r="D215">
        <f>Price!D211</f>
        <v>5188.3500000000004</v>
      </c>
      <c r="E215">
        <f>Price!E211</f>
        <v>5186.0600000000004</v>
      </c>
      <c r="F215">
        <f>Price!F211</f>
        <v>5189</v>
      </c>
      <c r="G215">
        <f>Price!G211</f>
        <v>5184.6400000000003</v>
      </c>
      <c r="H215">
        <f>Price!H211</f>
        <v>403</v>
      </c>
      <c r="I215">
        <f>Diagonals!E211</f>
        <v>5184.79</v>
      </c>
      <c r="J215">
        <f>Diagonals!F211</f>
        <v>0</v>
      </c>
      <c r="K215">
        <f>Diagonals!G211</f>
        <v>0</v>
      </c>
      <c r="L215">
        <f>Diagonals!H211</f>
        <v>5172.51</v>
      </c>
      <c r="M215">
        <f>Diagonals!I211</f>
        <v>0</v>
      </c>
      <c r="N215">
        <f>Diagonals!J211</f>
        <v>0</v>
      </c>
      <c r="O215">
        <f>Diagonals!K211</f>
        <v>0</v>
      </c>
      <c r="P215">
        <f>Diagonals!L211</f>
        <v>0</v>
      </c>
      <c r="Q215">
        <f>Trendlines!E211</f>
        <v>5198.93</v>
      </c>
      <c r="R215">
        <f>Trendlines!F211</f>
        <v>5196.4399999999996</v>
      </c>
      <c r="S215">
        <f>Trendlines!G211</f>
        <v>5204.8500000000004</v>
      </c>
      <c r="T215">
        <f>Trendlines!H211</f>
        <v>5162.59</v>
      </c>
      <c r="U215">
        <f>Trendlines!I211</f>
        <v>5175.6499999999996</v>
      </c>
      <c r="V215">
        <f>Trendlines!J211</f>
        <v>5159.2299999999996</v>
      </c>
      <c r="W215">
        <f>Trendlines!K211</f>
        <v>0</v>
      </c>
      <c r="X215">
        <f>Trendlines!L211</f>
        <v>0</v>
      </c>
      <c r="Y215">
        <f>Tema_Hrma_Smma!E211</f>
        <v>5185.67</v>
      </c>
      <c r="Z215">
        <f>Tema_Hrma_Smma!F211</f>
        <v>5186.7299999999996</v>
      </c>
      <c r="AA215">
        <f>Tema_Hrma_Smma!G211</f>
        <v>5190.8999999999996</v>
      </c>
      <c r="AB215">
        <f>ZScore!H211</f>
        <v>1</v>
      </c>
      <c r="AC215">
        <f>ZScore!I211</f>
        <v>0.23483999999999999</v>
      </c>
      <c r="AD215">
        <f>ZScore!J211</f>
        <v>0</v>
      </c>
      <c r="AE215">
        <f>HA!E211</f>
        <v>5186.34</v>
      </c>
      <c r="AF215">
        <f>HA!F211</f>
        <v>5189</v>
      </c>
      <c r="AG215">
        <f>HA!G211</f>
        <v>5184.6400000000003</v>
      </c>
      <c r="AH215">
        <f>HA!H211</f>
        <v>5187.01</v>
      </c>
      <c r="AI215">
        <f>HA!I211</f>
        <v>1</v>
      </c>
      <c r="AJ215">
        <f>HA!J211</f>
        <v>0.67</v>
      </c>
      <c r="AK215">
        <f>HA!K211</f>
        <v>-0.80006999999999995</v>
      </c>
      <c r="AL215">
        <f>HA!L211</f>
        <v>1</v>
      </c>
      <c r="AM215">
        <f>KC!E211</f>
        <v>5219.3033100000002</v>
      </c>
      <c r="AN215">
        <f>KC!F211</f>
        <v>5213.4078200000004</v>
      </c>
      <c r="AO215">
        <f>KC!G211</f>
        <v>5207.5123199999998</v>
      </c>
      <c r="AP215">
        <f>KC!H211</f>
        <v>5201.6168299999999</v>
      </c>
      <c r="AQ215">
        <f>KC!I211</f>
        <v>5195.7213400000001</v>
      </c>
      <c r="AR215">
        <f>KC!J211</f>
        <v>5190.8608400000003</v>
      </c>
      <c r="AS215">
        <f>KC!K211</f>
        <v>5184.9653399999997</v>
      </c>
      <c r="AT215">
        <f>KC!L211</f>
        <v>5179.0698499999999</v>
      </c>
      <c r="AU215">
        <f>KC!M211</f>
        <v>5173.17436</v>
      </c>
      <c r="AV215">
        <f>KC!N211</f>
        <v>5167.2788600000003</v>
      </c>
      <c r="AW215">
        <f>SR_Levels!E211</f>
        <v>5178.6000000000004</v>
      </c>
      <c r="AX215">
        <f>SR_Levels!F211</f>
        <v>5161.8900000000003</v>
      </c>
      <c r="AY215">
        <f>SR_Levels!G211</f>
        <v>5135.8500000000004</v>
      </c>
      <c r="AZ215">
        <f>SR_Levels!H211</f>
        <v>0</v>
      </c>
      <c r="BA215">
        <f>SR_Levels!I211</f>
        <v>5193.3500000000004</v>
      </c>
      <c r="BB215">
        <f>SR_Levels!J211</f>
        <v>5205.3100000000004</v>
      </c>
      <c r="BC215">
        <f>SR_Levels!K211</f>
        <v>0</v>
      </c>
      <c r="BD215">
        <f>SR_Levels!L211</f>
        <v>0</v>
      </c>
      <c r="BE215">
        <f>ZigZag!E211</f>
        <v>0</v>
      </c>
      <c r="BF215">
        <f>ZigZag!F211</f>
        <v>0</v>
      </c>
      <c r="BG215">
        <f>ZigZag!G211</f>
        <v>5191.3999999999996</v>
      </c>
      <c r="BH215">
        <f>Dual_Tema!E211</f>
        <v>5187.74</v>
      </c>
      <c r="BI215">
        <f>Dual_Tema!F211</f>
        <v>5183.29</v>
      </c>
      <c r="BJ215">
        <f>Pinbar!E211</f>
        <v>0</v>
      </c>
      <c r="BK215">
        <f>SSA!E211</f>
        <v>5185.1516799999999</v>
      </c>
      <c r="BL215">
        <f>SSA!F211</f>
        <v>5185.5292900000004</v>
      </c>
    </row>
    <row r="216" spans="1:64" x14ac:dyDescent="0.55000000000000004">
      <c r="A216">
        <f>Validation!A212</f>
        <v>1772091600</v>
      </c>
      <c r="B216" t="str">
        <f>Price!B212</f>
        <v>XAUUSD</v>
      </c>
      <c r="C216" t="str">
        <f>Price!C212</f>
        <v>M5</v>
      </c>
      <c r="D216">
        <f>Price!D212</f>
        <v>5186.49</v>
      </c>
      <c r="E216">
        <f>Price!E212</f>
        <v>5188.34</v>
      </c>
      <c r="F216">
        <f>Price!F212</f>
        <v>5189.78</v>
      </c>
      <c r="G216">
        <f>Price!G212</f>
        <v>5186.08</v>
      </c>
      <c r="H216">
        <f>Price!H212</f>
        <v>327</v>
      </c>
      <c r="I216">
        <f>Diagonals!E212</f>
        <v>5184.96</v>
      </c>
      <c r="J216">
        <f>Diagonals!F212</f>
        <v>0</v>
      </c>
      <c r="K216">
        <f>Diagonals!G212</f>
        <v>0</v>
      </c>
      <c r="L216">
        <f>Diagonals!H212</f>
        <v>5172.18</v>
      </c>
      <c r="M216">
        <f>Diagonals!I212</f>
        <v>0</v>
      </c>
      <c r="N216">
        <f>Diagonals!J212</f>
        <v>0</v>
      </c>
      <c r="O216">
        <f>Diagonals!K212</f>
        <v>0</v>
      </c>
      <c r="P216">
        <f>Diagonals!L212</f>
        <v>0</v>
      </c>
      <c r="Q216">
        <f>Trendlines!E212</f>
        <v>5198.9399999999996</v>
      </c>
      <c r="R216">
        <f>Trendlines!F212</f>
        <v>5196.41</v>
      </c>
      <c r="S216">
        <f>Trendlines!G212</f>
        <v>5204.84</v>
      </c>
      <c r="T216">
        <f>Trendlines!H212</f>
        <v>5162.67</v>
      </c>
      <c r="U216">
        <f>Trendlines!I212</f>
        <v>5175.67</v>
      </c>
      <c r="V216">
        <f>Trendlines!J212</f>
        <v>5159.2700000000004</v>
      </c>
      <c r="W216">
        <f>Trendlines!K212</f>
        <v>0</v>
      </c>
      <c r="X216">
        <f>Trendlines!L212</f>
        <v>0</v>
      </c>
      <c r="Y216">
        <f>Tema_Hrma_Smma!E212</f>
        <v>5186.21</v>
      </c>
      <c r="Z216">
        <f>Tema_Hrma_Smma!F212</f>
        <v>5186.42</v>
      </c>
      <c r="AA216">
        <f>Tema_Hrma_Smma!G212</f>
        <v>5190.8</v>
      </c>
      <c r="AB216">
        <f>ZScore!H212</f>
        <v>-1</v>
      </c>
      <c r="AC216">
        <f>ZScore!I212</f>
        <v>0.39593</v>
      </c>
      <c r="AD216">
        <f>ZScore!J212</f>
        <v>3</v>
      </c>
      <c r="AE216">
        <f>HA!E212</f>
        <v>5186.68</v>
      </c>
      <c r="AF216">
        <f>HA!F212</f>
        <v>5189.78</v>
      </c>
      <c r="AG216">
        <f>HA!G212</f>
        <v>5186.08</v>
      </c>
      <c r="AH216">
        <f>HA!H212</f>
        <v>5187.67</v>
      </c>
      <c r="AI216">
        <f>HA!I212</f>
        <v>1</v>
      </c>
      <c r="AJ216">
        <f>HA!J212</f>
        <v>1</v>
      </c>
      <c r="AK216">
        <f>HA!K212</f>
        <v>-0.67408000000000001</v>
      </c>
      <c r="AL216">
        <f>HA!L212</f>
        <v>2</v>
      </c>
      <c r="AM216">
        <f>KC!E212</f>
        <v>5218.7449900000001</v>
      </c>
      <c r="AN216">
        <f>KC!F212</f>
        <v>5212.84789</v>
      </c>
      <c r="AO216">
        <f>KC!G212</f>
        <v>5206.9507899999999</v>
      </c>
      <c r="AP216">
        <f>KC!H212</f>
        <v>5201.0536899999997</v>
      </c>
      <c r="AQ216">
        <f>KC!I212</f>
        <v>5195.1565899999996</v>
      </c>
      <c r="AR216">
        <f>KC!J212</f>
        <v>5190.3183600000002</v>
      </c>
      <c r="AS216">
        <f>KC!K212</f>
        <v>5184.4212600000001</v>
      </c>
      <c r="AT216">
        <f>KC!L212</f>
        <v>5178.5241599999999</v>
      </c>
      <c r="AU216">
        <f>KC!M212</f>
        <v>5172.6270699999995</v>
      </c>
      <c r="AV216">
        <f>KC!N212</f>
        <v>5166.7299700000003</v>
      </c>
      <c r="AW216">
        <f>SR_Levels!E212</f>
        <v>5178.6000000000004</v>
      </c>
      <c r="AX216">
        <f>SR_Levels!F212</f>
        <v>5161.8900000000003</v>
      </c>
      <c r="AY216">
        <f>SR_Levels!G212</f>
        <v>5135.8500000000004</v>
      </c>
      <c r="AZ216">
        <f>SR_Levels!H212</f>
        <v>0</v>
      </c>
      <c r="BA216">
        <f>SR_Levels!I212</f>
        <v>5193.3500000000004</v>
      </c>
      <c r="BB216">
        <f>SR_Levels!J212</f>
        <v>5205.3100000000004</v>
      </c>
      <c r="BC216">
        <f>SR_Levels!K212</f>
        <v>0</v>
      </c>
      <c r="BD216">
        <f>SR_Levels!L212</f>
        <v>0</v>
      </c>
      <c r="BE216">
        <f>ZigZag!E212</f>
        <v>0</v>
      </c>
      <c r="BF216">
        <f>ZigZag!F212</f>
        <v>0</v>
      </c>
      <c r="BG216">
        <f>ZigZag!G212</f>
        <v>5191.12</v>
      </c>
      <c r="BH216">
        <f>Dual_Tema!E212</f>
        <v>5188.33</v>
      </c>
      <c r="BI216">
        <f>Dual_Tema!F212</f>
        <v>5184.3900000000003</v>
      </c>
      <c r="BJ216">
        <f>Pinbar!E212</f>
        <v>0</v>
      </c>
      <c r="BK216">
        <f>SSA!E212</f>
        <v>5185.0366999999997</v>
      </c>
      <c r="BL216">
        <f>SSA!F212</f>
        <v>5185.2829899999997</v>
      </c>
    </row>
    <row r="217" spans="1:64" x14ac:dyDescent="0.55000000000000004">
      <c r="A217">
        <f>Validation!A213</f>
        <v>1772091900</v>
      </c>
      <c r="B217" t="str">
        <f>Price!B213</f>
        <v>XAUUSD</v>
      </c>
      <c r="C217" t="str">
        <f>Price!C213</f>
        <v>M5</v>
      </c>
      <c r="D217">
        <f>Price!D213</f>
        <v>5181.91</v>
      </c>
      <c r="E217">
        <f>Price!E213</f>
        <v>5186.5</v>
      </c>
      <c r="F217">
        <f>Price!F213</f>
        <v>5186.8999999999996</v>
      </c>
      <c r="G217">
        <f>Price!G213</f>
        <v>5181.87</v>
      </c>
      <c r="H217">
        <f>Price!H213</f>
        <v>417</v>
      </c>
      <c r="I217">
        <f>Diagonals!E213</f>
        <v>5185.1400000000003</v>
      </c>
      <c r="J217">
        <f>Diagonals!F213</f>
        <v>0</v>
      </c>
      <c r="K217">
        <f>Diagonals!G213</f>
        <v>0</v>
      </c>
      <c r="L217">
        <f>Diagonals!H213</f>
        <v>5171.8599999999997</v>
      </c>
      <c r="M217">
        <f>Diagonals!I213</f>
        <v>0</v>
      </c>
      <c r="N217">
        <f>Diagonals!J213</f>
        <v>0</v>
      </c>
      <c r="O217">
        <f>Diagonals!K213</f>
        <v>0</v>
      </c>
      <c r="P217">
        <f>Diagonals!L213</f>
        <v>0</v>
      </c>
      <c r="Q217">
        <f>Trendlines!E213</f>
        <v>5198.9399999999996</v>
      </c>
      <c r="R217">
        <f>Trendlines!F213</f>
        <v>5196.3900000000003</v>
      </c>
      <c r="S217">
        <f>Trendlines!G213</f>
        <v>5204.82</v>
      </c>
      <c r="T217">
        <f>Trendlines!H213</f>
        <v>5162.74</v>
      </c>
      <c r="U217">
        <f>Trendlines!I213</f>
        <v>5175.6899999999996</v>
      </c>
      <c r="V217">
        <f>Trendlines!J213</f>
        <v>5159.3100000000004</v>
      </c>
      <c r="W217">
        <f>Trendlines!K213</f>
        <v>0</v>
      </c>
      <c r="X217">
        <f>Trendlines!L213</f>
        <v>0</v>
      </c>
      <c r="Y217">
        <f>Tema_Hrma_Smma!E213</f>
        <v>5184.7299999999996</v>
      </c>
      <c r="Z217">
        <f>Tema_Hrma_Smma!F213</f>
        <v>5185.82</v>
      </c>
      <c r="AA217">
        <f>Tema_Hrma_Smma!G213</f>
        <v>5190.6499999999996</v>
      </c>
      <c r="AB217">
        <f>ZScore!H213</f>
        <v>-1</v>
      </c>
      <c r="AC217">
        <f>ZScore!I213</f>
        <v>0.60512999999999995</v>
      </c>
      <c r="AD217">
        <f>ZScore!J213</f>
        <v>3</v>
      </c>
      <c r="AE217">
        <f>HA!E213</f>
        <v>5187.17</v>
      </c>
      <c r="AF217">
        <f>HA!F213</f>
        <v>5187.17</v>
      </c>
      <c r="AG217">
        <f>HA!G213</f>
        <v>5181.87</v>
      </c>
      <c r="AH217">
        <f>HA!H213</f>
        <v>5184.3</v>
      </c>
      <c r="AI217">
        <f>HA!I213</f>
        <v>-1</v>
      </c>
      <c r="AJ217">
        <f>HA!J213</f>
        <v>2.88</v>
      </c>
      <c r="AK217">
        <f>HA!K213</f>
        <v>6.7699999999999996E-2</v>
      </c>
      <c r="AL217">
        <f>HA!L213</f>
        <v>-1</v>
      </c>
      <c r="AM217">
        <f>KC!E213</f>
        <v>5218.1938499999997</v>
      </c>
      <c r="AN217">
        <f>KC!F213</f>
        <v>5212.2852700000003</v>
      </c>
      <c r="AO217">
        <f>KC!G213</f>
        <v>5206.3766900000001</v>
      </c>
      <c r="AP217">
        <f>KC!H213</f>
        <v>5200.4681099999998</v>
      </c>
      <c r="AQ217">
        <f>KC!I213</f>
        <v>5194.5595300000004</v>
      </c>
      <c r="AR217">
        <f>KC!J213</f>
        <v>5189.7326199999998</v>
      </c>
      <c r="AS217">
        <f>KC!K213</f>
        <v>5183.8240400000004</v>
      </c>
      <c r="AT217">
        <f>KC!L213</f>
        <v>5177.9154600000002</v>
      </c>
      <c r="AU217">
        <f>KC!M213</f>
        <v>5172.0068799999999</v>
      </c>
      <c r="AV217">
        <f>KC!N213</f>
        <v>5166.0982999999997</v>
      </c>
      <c r="AW217">
        <f>SR_Levels!E213</f>
        <v>5178.6000000000004</v>
      </c>
      <c r="AX217">
        <f>SR_Levels!F213</f>
        <v>5161.8900000000003</v>
      </c>
      <c r="AY217">
        <f>SR_Levels!G213</f>
        <v>5135.8500000000004</v>
      </c>
      <c r="AZ217">
        <f>SR_Levels!H213</f>
        <v>0</v>
      </c>
      <c r="BA217">
        <f>SR_Levels!I213</f>
        <v>5193.3500000000004</v>
      </c>
      <c r="BB217">
        <f>SR_Levels!J213</f>
        <v>5205.3100000000004</v>
      </c>
      <c r="BC217">
        <f>SR_Levels!K213</f>
        <v>0</v>
      </c>
      <c r="BD217">
        <f>SR_Levels!L213</f>
        <v>0</v>
      </c>
      <c r="BE217">
        <f>ZigZag!E213</f>
        <v>0</v>
      </c>
      <c r="BF217">
        <f>ZigZag!F213</f>
        <v>0</v>
      </c>
      <c r="BG217">
        <f>ZigZag!G213</f>
        <v>5190.58</v>
      </c>
      <c r="BH217">
        <f>Dual_Tema!E213</f>
        <v>5187.38</v>
      </c>
      <c r="BI217">
        <f>Dual_Tema!F213</f>
        <v>5183.09</v>
      </c>
      <c r="BJ217">
        <f>Pinbar!E213</f>
        <v>0</v>
      </c>
      <c r="BK217">
        <f>SSA!E213</f>
        <v>5185.0460599999997</v>
      </c>
      <c r="BL217">
        <f>SSA!F213</f>
        <v>5185.16453</v>
      </c>
    </row>
    <row r="218" spans="1:64" x14ac:dyDescent="0.55000000000000004">
      <c r="A218">
        <f>Validation!A214</f>
        <v>1772092200</v>
      </c>
      <c r="B218" t="str">
        <f>Price!B214</f>
        <v>XAUUSD</v>
      </c>
      <c r="C218" t="str">
        <f>Price!C214</f>
        <v>M5</v>
      </c>
      <c r="D218">
        <f>Price!D214</f>
        <v>5183.7</v>
      </c>
      <c r="E218">
        <f>Price!E214</f>
        <v>5181.62</v>
      </c>
      <c r="F218">
        <f>Price!F214</f>
        <v>5184.2</v>
      </c>
      <c r="G218">
        <f>Price!G214</f>
        <v>5179.72</v>
      </c>
      <c r="H218">
        <f>Price!H214</f>
        <v>448</v>
      </c>
      <c r="I218">
        <f>Diagonals!E214</f>
        <v>5185.32</v>
      </c>
      <c r="J218">
        <f>Diagonals!F214</f>
        <v>0</v>
      </c>
      <c r="K218">
        <f>Diagonals!G214</f>
        <v>0</v>
      </c>
      <c r="L218">
        <f>Diagonals!H214</f>
        <v>5171.53</v>
      </c>
      <c r="M218">
        <f>Diagonals!I214</f>
        <v>0</v>
      </c>
      <c r="N218">
        <f>Diagonals!J214</f>
        <v>0</v>
      </c>
      <c r="O218">
        <f>Diagonals!K214</f>
        <v>0</v>
      </c>
      <c r="P218">
        <f>Diagonals!L214</f>
        <v>0</v>
      </c>
      <c r="Q218">
        <f>Trendlines!E214</f>
        <v>5198.95</v>
      </c>
      <c r="R218">
        <f>Trendlines!F214</f>
        <v>5196.3599999999997</v>
      </c>
      <c r="S218">
        <f>Trendlines!G214</f>
        <v>5204.8</v>
      </c>
      <c r="T218">
        <f>Trendlines!H214</f>
        <v>5162.82</v>
      </c>
      <c r="U218">
        <f>Trendlines!I214</f>
        <v>5175.71</v>
      </c>
      <c r="V218">
        <f>Trendlines!J214</f>
        <v>5159.3500000000004</v>
      </c>
      <c r="W218">
        <f>Trendlines!K214</f>
        <v>0</v>
      </c>
      <c r="X218">
        <f>Trendlines!L214</f>
        <v>0</v>
      </c>
      <c r="Y218">
        <f>Tema_Hrma_Smma!E214</f>
        <v>5183.3599999999997</v>
      </c>
      <c r="Z218">
        <f>Tema_Hrma_Smma!F214</f>
        <v>5185.03</v>
      </c>
      <c r="AA218">
        <f>Tema_Hrma_Smma!G214</f>
        <v>5190.4399999999996</v>
      </c>
      <c r="AB218">
        <f>ZScore!H214</f>
        <v>1</v>
      </c>
      <c r="AC218">
        <f>ZScore!I214</f>
        <v>0.31636999999999998</v>
      </c>
      <c r="AD218">
        <f>ZScore!J214</f>
        <v>0</v>
      </c>
      <c r="AE218">
        <f>HA!E214</f>
        <v>5185.7299999999996</v>
      </c>
      <c r="AF218">
        <f>HA!F214</f>
        <v>5185.7299999999996</v>
      </c>
      <c r="AG218">
        <f>HA!G214</f>
        <v>5179.72</v>
      </c>
      <c r="AH218">
        <f>HA!H214</f>
        <v>5182.3100000000004</v>
      </c>
      <c r="AI218">
        <f>HA!I214</f>
        <v>-1</v>
      </c>
      <c r="AJ218">
        <f>HA!J214</f>
        <v>3.42</v>
      </c>
      <c r="AK218">
        <f>HA!K214</f>
        <v>0.28022000000000002</v>
      </c>
      <c r="AL218">
        <f>HA!L214</f>
        <v>-2</v>
      </c>
      <c r="AM218">
        <f>KC!E214</f>
        <v>5217.5245500000001</v>
      </c>
      <c r="AN218">
        <f>KC!F214</f>
        <v>5211.6141799999996</v>
      </c>
      <c r="AO218">
        <f>KC!G214</f>
        <v>5205.70381</v>
      </c>
      <c r="AP218">
        <f>KC!H214</f>
        <v>5199.7934400000004</v>
      </c>
      <c r="AQ218">
        <f>KC!I214</f>
        <v>5193.8830699999999</v>
      </c>
      <c r="AR218">
        <f>KC!J214</f>
        <v>5189.0736299999999</v>
      </c>
      <c r="AS218">
        <f>KC!K214</f>
        <v>5183.1632499999996</v>
      </c>
      <c r="AT218">
        <f>KC!L214</f>
        <v>5177.25288</v>
      </c>
      <c r="AU218">
        <f>KC!M214</f>
        <v>5171.3425100000004</v>
      </c>
      <c r="AV218">
        <f>KC!N214</f>
        <v>5165.4321399999999</v>
      </c>
      <c r="AW218">
        <f>SR_Levels!E214</f>
        <v>5178.6000000000004</v>
      </c>
      <c r="AX218">
        <f>SR_Levels!F214</f>
        <v>5161.8900000000003</v>
      </c>
      <c r="AY218">
        <f>SR_Levels!G214</f>
        <v>5135.8500000000004</v>
      </c>
      <c r="AZ218">
        <f>SR_Levels!H214</f>
        <v>0</v>
      </c>
      <c r="BA218">
        <f>SR_Levels!I214</f>
        <v>5193.3500000000004</v>
      </c>
      <c r="BB218">
        <f>SR_Levels!J214</f>
        <v>5205.3100000000004</v>
      </c>
      <c r="BC218">
        <f>SR_Levels!K214</f>
        <v>0</v>
      </c>
      <c r="BD218">
        <f>SR_Levels!L214</f>
        <v>0</v>
      </c>
      <c r="BE218">
        <f>ZigZag!E214</f>
        <v>0</v>
      </c>
      <c r="BF218">
        <f>ZigZag!F214</f>
        <v>0</v>
      </c>
      <c r="BG218">
        <f>ZigZag!G214</f>
        <v>5190.01</v>
      </c>
      <c r="BH218">
        <f>Dual_Tema!E214</f>
        <v>5185.5200000000004</v>
      </c>
      <c r="BI218">
        <f>Dual_Tema!F214</f>
        <v>5181.25</v>
      </c>
      <c r="BJ218">
        <f>Pinbar!E214</f>
        <v>0</v>
      </c>
      <c r="BK218">
        <f>SSA!E214</f>
        <v>5185.24737</v>
      </c>
      <c r="BL218">
        <f>SSA!F214</f>
        <v>5185.2059499999996</v>
      </c>
    </row>
    <row r="219" spans="1:64" x14ac:dyDescent="0.55000000000000004">
      <c r="A219">
        <f>Validation!A215</f>
        <v>1772092500</v>
      </c>
      <c r="B219" t="str">
        <f>Price!B215</f>
        <v>XAUUSD</v>
      </c>
      <c r="C219" t="str">
        <f>Price!C215</f>
        <v>M5</v>
      </c>
      <c r="D219">
        <f>Price!D215</f>
        <v>5186.0200000000004</v>
      </c>
      <c r="E219">
        <f>Price!E215</f>
        <v>5183.7299999999996</v>
      </c>
      <c r="F219">
        <f>Price!F215</f>
        <v>5188.1400000000003</v>
      </c>
      <c r="G219">
        <f>Price!G215</f>
        <v>5183.7299999999996</v>
      </c>
      <c r="H219">
        <f>Price!H215</f>
        <v>351</v>
      </c>
      <c r="I219">
        <f>Diagonals!E215</f>
        <v>5185.5</v>
      </c>
      <c r="J219">
        <f>Diagonals!F215</f>
        <v>0</v>
      </c>
      <c r="K219">
        <f>Diagonals!G215</f>
        <v>0</v>
      </c>
      <c r="L219">
        <f>Diagonals!H215</f>
        <v>5171.2</v>
      </c>
      <c r="M219">
        <f>Diagonals!I215</f>
        <v>0</v>
      </c>
      <c r="N219">
        <f>Diagonals!J215</f>
        <v>0</v>
      </c>
      <c r="O219">
        <f>Diagonals!K215</f>
        <v>0</v>
      </c>
      <c r="P219">
        <f>Diagonals!L215</f>
        <v>0</v>
      </c>
      <c r="Q219">
        <f>Trendlines!E215</f>
        <v>5198.95</v>
      </c>
      <c r="R219">
        <f>Trendlines!F215</f>
        <v>5196.33</v>
      </c>
      <c r="S219">
        <f>Trendlines!G215</f>
        <v>5204.78</v>
      </c>
      <c r="T219">
        <f>Trendlines!H215</f>
        <v>5162.8999999999996</v>
      </c>
      <c r="U219">
        <f>Trendlines!I215</f>
        <v>5175.74</v>
      </c>
      <c r="V219">
        <f>Trendlines!J215</f>
        <v>5159.3900000000003</v>
      </c>
      <c r="W219">
        <f>Trendlines!K215</f>
        <v>0</v>
      </c>
      <c r="X219">
        <f>Trendlines!L215</f>
        <v>0</v>
      </c>
      <c r="Y219">
        <f>Tema_Hrma_Smma!E215</f>
        <v>5184.2299999999996</v>
      </c>
      <c r="Z219">
        <f>Tema_Hrma_Smma!F215</f>
        <v>5184.6099999999997</v>
      </c>
      <c r="AA219">
        <f>Tema_Hrma_Smma!G215</f>
        <v>5190.2700000000004</v>
      </c>
      <c r="AB219">
        <f>ZScore!H215</f>
        <v>1</v>
      </c>
      <c r="AC219">
        <f>ZScore!I215</f>
        <v>0.23749000000000001</v>
      </c>
      <c r="AD219">
        <f>ZScore!J215</f>
        <v>0</v>
      </c>
      <c r="AE219">
        <f>HA!E215</f>
        <v>5184.0200000000004</v>
      </c>
      <c r="AF219">
        <f>HA!F215</f>
        <v>5188.1400000000003</v>
      </c>
      <c r="AG219">
        <f>HA!G215</f>
        <v>5183.7299999999996</v>
      </c>
      <c r="AH219">
        <f>HA!H215</f>
        <v>5185.3999999999996</v>
      </c>
      <c r="AI219">
        <f>HA!I215</f>
        <v>1</v>
      </c>
      <c r="AJ219">
        <f>HA!J215</f>
        <v>1.38</v>
      </c>
      <c r="AK219">
        <f>HA!K215</f>
        <v>-0.53069</v>
      </c>
      <c r="AL219">
        <f>HA!L215</f>
        <v>1</v>
      </c>
      <c r="AM219">
        <f>KC!E215</f>
        <v>5216.9249499999996</v>
      </c>
      <c r="AN219">
        <f>KC!F215</f>
        <v>5211.0100700000003</v>
      </c>
      <c r="AO219">
        <f>KC!G215</f>
        <v>5205.09519</v>
      </c>
      <c r="AP219">
        <f>KC!H215</f>
        <v>5199.1803200000004</v>
      </c>
      <c r="AQ219">
        <f>KC!I215</f>
        <v>5193.2654400000001</v>
      </c>
      <c r="AR219">
        <f>KC!J215</f>
        <v>5188.4791699999996</v>
      </c>
      <c r="AS219">
        <f>KC!K215</f>
        <v>5182.5642900000003</v>
      </c>
      <c r="AT219">
        <f>KC!L215</f>
        <v>5176.6494199999997</v>
      </c>
      <c r="AU219">
        <f>KC!M215</f>
        <v>5170.7345400000004</v>
      </c>
      <c r="AV219">
        <f>KC!N215</f>
        <v>5164.8196600000001</v>
      </c>
      <c r="AW219">
        <f>SR_Levels!E215</f>
        <v>5178.6000000000004</v>
      </c>
      <c r="AX219">
        <f>SR_Levels!F215</f>
        <v>5161.8900000000003</v>
      </c>
      <c r="AY219">
        <f>SR_Levels!G215</f>
        <v>5135.8500000000004</v>
      </c>
      <c r="AZ219">
        <f>SR_Levels!H215</f>
        <v>0</v>
      </c>
      <c r="BA219">
        <f>SR_Levels!I215</f>
        <v>5193.3500000000004</v>
      </c>
      <c r="BB219">
        <f>SR_Levels!J215</f>
        <v>5205.3100000000004</v>
      </c>
      <c r="BC219">
        <f>SR_Levels!K215</f>
        <v>0</v>
      </c>
      <c r="BD219">
        <f>SR_Levels!L215</f>
        <v>0</v>
      </c>
      <c r="BE219">
        <f>ZigZag!E215</f>
        <v>0</v>
      </c>
      <c r="BF219">
        <f>ZigZag!F215</f>
        <v>0</v>
      </c>
      <c r="BG219">
        <f>ZigZag!G215</f>
        <v>5189.72</v>
      </c>
      <c r="BH219">
        <f>Dual_Tema!E215</f>
        <v>5186.3500000000004</v>
      </c>
      <c r="BI219">
        <f>Dual_Tema!F215</f>
        <v>5182.1099999999997</v>
      </c>
      <c r="BJ219">
        <f>Pinbar!E215</f>
        <v>0</v>
      </c>
      <c r="BK219">
        <f>SSA!E215</f>
        <v>5185.4771600000004</v>
      </c>
      <c r="BL219">
        <f>SSA!F215</f>
        <v>5185.3415500000001</v>
      </c>
    </row>
    <row r="220" spans="1:64" x14ac:dyDescent="0.55000000000000004">
      <c r="A220">
        <f>Validation!A216</f>
        <v>1772092800</v>
      </c>
      <c r="B220" t="str">
        <f>Price!B216</f>
        <v>XAUUSD</v>
      </c>
      <c r="C220" t="str">
        <f>Price!C216</f>
        <v>M5</v>
      </c>
      <c r="D220">
        <f>Price!D216</f>
        <v>5181.47</v>
      </c>
      <c r="E220">
        <f>Price!E216</f>
        <v>5186.3599999999997</v>
      </c>
      <c r="F220">
        <f>Price!F216</f>
        <v>5187.05</v>
      </c>
      <c r="G220">
        <f>Price!G216</f>
        <v>5179.66</v>
      </c>
      <c r="H220">
        <f>Price!H216</f>
        <v>630</v>
      </c>
      <c r="I220">
        <f>Diagonals!E216</f>
        <v>5185.67</v>
      </c>
      <c r="J220">
        <f>Diagonals!F216</f>
        <v>0</v>
      </c>
      <c r="K220">
        <f>Diagonals!G216</f>
        <v>0</v>
      </c>
      <c r="L220">
        <f>Diagonals!H216</f>
        <v>5170.87</v>
      </c>
      <c r="M220">
        <f>Diagonals!I216</f>
        <v>0</v>
      </c>
      <c r="N220">
        <f>Diagonals!J216</f>
        <v>0</v>
      </c>
      <c r="O220">
        <f>Diagonals!K216</f>
        <v>0</v>
      </c>
      <c r="P220">
        <f>Diagonals!L216</f>
        <v>0</v>
      </c>
      <c r="Q220">
        <f>Trendlines!E216</f>
        <v>5198.96</v>
      </c>
      <c r="R220">
        <f>Trendlines!F216</f>
        <v>5196.3100000000004</v>
      </c>
      <c r="S220">
        <f>Trendlines!G216</f>
        <v>5204.7700000000004</v>
      </c>
      <c r="T220">
        <f>Trendlines!H216</f>
        <v>5162.97</v>
      </c>
      <c r="U220">
        <f>Trendlines!I216</f>
        <v>5175.76</v>
      </c>
      <c r="V220">
        <f>Trendlines!J216</f>
        <v>5159.43</v>
      </c>
      <c r="W220">
        <f>Trendlines!K216</f>
        <v>0</v>
      </c>
      <c r="X220">
        <f>Trendlines!L216</f>
        <v>0</v>
      </c>
      <c r="Y220">
        <f>Tema_Hrma_Smma!E216</f>
        <v>5183.28</v>
      </c>
      <c r="Z220">
        <f>Tema_Hrma_Smma!F216</f>
        <v>5184.05</v>
      </c>
      <c r="AA220">
        <f>Tema_Hrma_Smma!G216</f>
        <v>5190.1000000000004</v>
      </c>
      <c r="AB220">
        <f>ZScore!H216</f>
        <v>-1</v>
      </c>
      <c r="AC220">
        <f>ZScore!I216</f>
        <v>0.71523999999999999</v>
      </c>
      <c r="AD220">
        <f>ZScore!J216</f>
        <v>3</v>
      </c>
      <c r="AE220">
        <f>HA!E216</f>
        <v>5184.71</v>
      </c>
      <c r="AF220">
        <f>HA!F216</f>
        <v>5187.05</v>
      </c>
      <c r="AG220">
        <f>HA!G216</f>
        <v>5179.66</v>
      </c>
      <c r="AH220">
        <f>HA!H216</f>
        <v>5183.6400000000003</v>
      </c>
      <c r="AI220">
        <f>HA!I216</f>
        <v>-1</v>
      </c>
      <c r="AJ220">
        <f>HA!J216</f>
        <v>1.08</v>
      </c>
      <c r="AK220">
        <f>HA!K216</f>
        <v>-0.65151000000000003</v>
      </c>
      <c r="AL220">
        <f>HA!L216</f>
        <v>-1</v>
      </c>
      <c r="AM220">
        <f>KC!E216</f>
        <v>5216.4324100000003</v>
      </c>
      <c r="AN220">
        <f>KC!F216</f>
        <v>5210.4927200000002</v>
      </c>
      <c r="AO220">
        <f>KC!G216</f>
        <v>5204.55303</v>
      </c>
      <c r="AP220">
        <f>KC!H216</f>
        <v>5198.6133300000001</v>
      </c>
      <c r="AQ220">
        <f>KC!I216</f>
        <v>5192.67364</v>
      </c>
      <c r="AR220">
        <f>KC!J216</f>
        <v>5187.83799</v>
      </c>
      <c r="AS220">
        <f>KC!K216</f>
        <v>5181.8982999999998</v>
      </c>
      <c r="AT220">
        <f>KC!L216</f>
        <v>5175.9586099999997</v>
      </c>
      <c r="AU220">
        <f>KC!M216</f>
        <v>5170.0189200000004</v>
      </c>
      <c r="AV220">
        <f>KC!N216</f>
        <v>5164.0792300000003</v>
      </c>
      <c r="AW220">
        <f>SR_Levels!E216</f>
        <v>5178.6000000000004</v>
      </c>
      <c r="AX220">
        <f>SR_Levels!F216</f>
        <v>5161.8900000000003</v>
      </c>
      <c r="AY220">
        <f>SR_Levels!G216</f>
        <v>5135.8500000000004</v>
      </c>
      <c r="AZ220">
        <f>SR_Levels!H216</f>
        <v>0</v>
      </c>
      <c r="BA220">
        <f>SR_Levels!I216</f>
        <v>5193.3500000000004</v>
      </c>
      <c r="BB220">
        <f>SR_Levels!J216</f>
        <v>5205.3100000000004</v>
      </c>
      <c r="BC220">
        <f>SR_Levels!K216</f>
        <v>0</v>
      </c>
      <c r="BD220">
        <f>SR_Levels!L216</f>
        <v>0</v>
      </c>
      <c r="BE220">
        <f>ZigZag!E216</f>
        <v>0</v>
      </c>
      <c r="BF220">
        <f>ZigZag!F216</f>
        <v>0</v>
      </c>
      <c r="BG220">
        <f>ZigZag!G216</f>
        <v>5189.22</v>
      </c>
      <c r="BH220">
        <f>Dual_Tema!E216</f>
        <v>5186.43</v>
      </c>
      <c r="BI220">
        <f>Dual_Tema!F216</f>
        <v>5180.74</v>
      </c>
      <c r="BJ220">
        <f>Pinbar!E216</f>
        <v>0</v>
      </c>
      <c r="BK220">
        <f>SSA!E216</f>
        <v>5185.5363799999996</v>
      </c>
      <c r="BL220">
        <f>SSA!F216</f>
        <v>5185.4389600000004</v>
      </c>
    </row>
    <row r="221" spans="1:64" x14ac:dyDescent="0.55000000000000004">
      <c r="A221">
        <f>Validation!A217</f>
        <v>1772093100</v>
      </c>
      <c r="B221" t="str">
        <f>Price!B217</f>
        <v>XAUUSD</v>
      </c>
      <c r="C221" t="str">
        <f>Price!C217</f>
        <v>M5</v>
      </c>
      <c r="D221">
        <f>Price!D217</f>
        <v>5183.96</v>
      </c>
      <c r="E221">
        <f>Price!E217</f>
        <v>5181.4799999999996</v>
      </c>
      <c r="F221">
        <f>Price!F217</f>
        <v>5185.37</v>
      </c>
      <c r="G221">
        <f>Price!G217</f>
        <v>5179.41</v>
      </c>
      <c r="H221">
        <f>Price!H217</f>
        <v>542</v>
      </c>
      <c r="I221">
        <f>Diagonals!E217</f>
        <v>5185.8500000000004</v>
      </c>
      <c r="J221">
        <f>Diagonals!F217</f>
        <v>0</v>
      </c>
      <c r="K221">
        <f>Diagonals!G217</f>
        <v>0</v>
      </c>
      <c r="L221">
        <f>Diagonals!H217</f>
        <v>5170.54</v>
      </c>
      <c r="M221">
        <f>Diagonals!I217</f>
        <v>0</v>
      </c>
      <c r="N221">
        <f>Diagonals!J217</f>
        <v>0</v>
      </c>
      <c r="O221">
        <f>Diagonals!K217</f>
        <v>0</v>
      </c>
      <c r="P221">
        <f>Diagonals!L217</f>
        <v>0</v>
      </c>
      <c r="Q221">
        <f>Trendlines!E217</f>
        <v>5198.96</v>
      </c>
      <c r="R221">
        <f>Trendlines!F217</f>
        <v>5196.28</v>
      </c>
      <c r="S221">
        <f>Trendlines!G217</f>
        <v>5204.75</v>
      </c>
      <c r="T221">
        <f>Trendlines!H217</f>
        <v>5163.05</v>
      </c>
      <c r="U221">
        <f>Trendlines!I217</f>
        <v>5175.78</v>
      </c>
      <c r="V221">
        <f>Trendlines!J217</f>
        <v>5159.47</v>
      </c>
      <c r="W221">
        <f>Trendlines!K217</f>
        <v>0</v>
      </c>
      <c r="X221">
        <f>Trendlines!L217</f>
        <v>0</v>
      </c>
      <c r="Y221">
        <f>Tema_Hrma_Smma!E217</f>
        <v>5182.83</v>
      </c>
      <c r="Z221">
        <f>Tema_Hrma_Smma!F217</f>
        <v>5183.5200000000004</v>
      </c>
      <c r="AA221">
        <f>Tema_Hrma_Smma!G217</f>
        <v>5189.8999999999996</v>
      </c>
      <c r="AB221">
        <f>ZScore!H217</f>
        <v>1</v>
      </c>
      <c r="AC221">
        <f>ZScore!I217</f>
        <v>0.16983000000000001</v>
      </c>
      <c r="AD221">
        <f>ZScore!J217</f>
        <v>0</v>
      </c>
      <c r="AE221">
        <f>HA!E217</f>
        <v>5184.17</v>
      </c>
      <c r="AF221">
        <f>HA!F217</f>
        <v>5185.37</v>
      </c>
      <c r="AG221">
        <f>HA!G217</f>
        <v>5179.41</v>
      </c>
      <c r="AH221">
        <f>HA!H217</f>
        <v>5182.55</v>
      </c>
      <c r="AI221">
        <f>HA!I217</f>
        <v>-1</v>
      </c>
      <c r="AJ221">
        <f>HA!J217</f>
        <v>1.62</v>
      </c>
      <c r="AK221">
        <f>HA!K217</f>
        <v>-0.43792999999999999</v>
      </c>
      <c r="AL221">
        <f>HA!L217</f>
        <v>-2</v>
      </c>
      <c r="AM221">
        <f>KC!E217</f>
        <v>5215.8977800000002</v>
      </c>
      <c r="AN221">
        <f>KC!F217</f>
        <v>5209.9406200000003</v>
      </c>
      <c r="AO221">
        <f>KC!G217</f>
        <v>5203.9834600000004</v>
      </c>
      <c r="AP221">
        <f>KC!H217</f>
        <v>5198.0263000000004</v>
      </c>
      <c r="AQ221">
        <f>KC!I217</f>
        <v>5192.0691399999996</v>
      </c>
      <c r="AR221">
        <f>KC!J217</f>
        <v>5187.1709899999996</v>
      </c>
      <c r="AS221">
        <f>KC!K217</f>
        <v>5181.2138299999997</v>
      </c>
      <c r="AT221">
        <f>KC!L217</f>
        <v>5175.2566699999998</v>
      </c>
      <c r="AU221">
        <f>KC!M217</f>
        <v>5169.2995099999998</v>
      </c>
      <c r="AV221">
        <f>KC!N217</f>
        <v>5163.3423499999999</v>
      </c>
      <c r="AW221">
        <f>SR_Levels!E217</f>
        <v>5178.6000000000004</v>
      </c>
      <c r="AX221">
        <f>SR_Levels!F217</f>
        <v>5161.8900000000003</v>
      </c>
      <c r="AY221">
        <f>SR_Levels!G217</f>
        <v>5135.8500000000004</v>
      </c>
      <c r="AZ221">
        <f>SR_Levels!H217</f>
        <v>0</v>
      </c>
      <c r="BA221">
        <f>SR_Levels!I217</f>
        <v>5193.3500000000004</v>
      </c>
      <c r="BB221">
        <f>SR_Levels!J217</f>
        <v>5205.3100000000004</v>
      </c>
      <c r="BC221">
        <f>SR_Levels!K217</f>
        <v>0</v>
      </c>
      <c r="BD221">
        <f>SR_Levels!L217</f>
        <v>0</v>
      </c>
      <c r="BE221">
        <f>ZigZag!E217</f>
        <v>0</v>
      </c>
      <c r="BF221">
        <f>ZigZag!F217</f>
        <v>5179.41</v>
      </c>
      <c r="BG221">
        <f>ZigZag!G217</f>
        <v>5188.7700000000004</v>
      </c>
      <c r="BH221">
        <f>Dual_Tema!E217</f>
        <v>5185.72</v>
      </c>
      <c r="BI221">
        <f>Dual_Tema!F217</f>
        <v>5179.8</v>
      </c>
      <c r="BJ221">
        <f>Pinbar!E217</f>
        <v>0</v>
      </c>
      <c r="BK221">
        <f>SSA!E217</f>
        <v>5185.4002</v>
      </c>
      <c r="BL221">
        <f>SSA!F217</f>
        <v>5185.4195799999998</v>
      </c>
    </row>
    <row r="222" spans="1:64" x14ac:dyDescent="0.55000000000000004">
      <c r="A222">
        <f>Validation!A218</f>
        <v>1772093400</v>
      </c>
      <c r="B222" t="str">
        <f>Price!B218</f>
        <v>XAUUSD</v>
      </c>
      <c r="C222" t="str">
        <f>Price!C218</f>
        <v>M5</v>
      </c>
      <c r="D222">
        <f>Price!D218</f>
        <v>5189.4799999999996</v>
      </c>
      <c r="E222">
        <f>Price!E218</f>
        <v>5183.8</v>
      </c>
      <c r="F222">
        <f>Price!F218</f>
        <v>5190.47</v>
      </c>
      <c r="G222">
        <f>Price!G218</f>
        <v>5183.76</v>
      </c>
      <c r="H222">
        <f>Price!H218</f>
        <v>567</v>
      </c>
      <c r="I222">
        <f>Diagonals!E218</f>
        <v>5186.03</v>
      </c>
      <c r="J222">
        <f>Diagonals!F218</f>
        <v>0</v>
      </c>
      <c r="K222">
        <f>Diagonals!G218</f>
        <v>0</v>
      </c>
      <c r="L222">
        <f>Diagonals!H218</f>
        <v>5170.21</v>
      </c>
      <c r="M222">
        <f>Diagonals!I218</f>
        <v>0</v>
      </c>
      <c r="N222">
        <f>Diagonals!J218</f>
        <v>0</v>
      </c>
      <c r="O222">
        <f>Diagonals!K218</f>
        <v>0</v>
      </c>
      <c r="P222">
        <f>Diagonals!L218</f>
        <v>0</v>
      </c>
      <c r="Q222">
        <f>Trendlines!E218</f>
        <v>5198.97</v>
      </c>
      <c r="R222">
        <f>Trendlines!F218</f>
        <v>5196.26</v>
      </c>
      <c r="S222">
        <f>Trendlines!G218</f>
        <v>5204.7299999999996</v>
      </c>
      <c r="T222">
        <f>Trendlines!H218</f>
        <v>5163.12</v>
      </c>
      <c r="U222">
        <f>Trendlines!I218</f>
        <v>5175.8</v>
      </c>
      <c r="V222">
        <f>Trendlines!J218</f>
        <v>5159.5</v>
      </c>
      <c r="W222">
        <f>Trendlines!K218</f>
        <v>0</v>
      </c>
      <c r="X222">
        <f>Trendlines!L218</f>
        <v>0</v>
      </c>
      <c r="Y222">
        <f>Tema_Hrma_Smma!E218</f>
        <v>5185.05</v>
      </c>
      <c r="Z222">
        <f>Tema_Hrma_Smma!F218</f>
        <v>5183.6099999999997</v>
      </c>
      <c r="AA222">
        <f>Tema_Hrma_Smma!G218</f>
        <v>5189.78</v>
      </c>
      <c r="AB222">
        <f>ZScore!H218</f>
        <v>1</v>
      </c>
      <c r="AC222">
        <f>ZScore!I218</f>
        <v>1.0023200000000001</v>
      </c>
      <c r="AD222">
        <f>ZScore!J218</f>
        <v>0</v>
      </c>
      <c r="AE222">
        <f>HA!E218</f>
        <v>5183.3599999999997</v>
      </c>
      <c r="AF222">
        <f>HA!F218</f>
        <v>5190.47</v>
      </c>
      <c r="AG222">
        <f>HA!G218</f>
        <v>5183.3599999999997</v>
      </c>
      <c r="AH222">
        <f>HA!H218</f>
        <v>5186.88</v>
      </c>
      <c r="AI222">
        <f>HA!I218</f>
        <v>1</v>
      </c>
      <c r="AJ222">
        <f>HA!J218</f>
        <v>3.51</v>
      </c>
      <c r="AK222">
        <f>HA!K218</f>
        <v>0.31096000000000001</v>
      </c>
      <c r="AL222">
        <f>HA!L218</f>
        <v>1</v>
      </c>
      <c r="AM222">
        <f>KC!E218</f>
        <v>5215.45417</v>
      </c>
      <c r="AN222">
        <f>KC!F218</f>
        <v>5209.4902199999997</v>
      </c>
      <c r="AO222">
        <f>KC!G218</f>
        <v>5203.5262700000003</v>
      </c>
      <c r="AP222">
        <f>KC!H218</f>
        <v>5197.56232</v>
      </c>
      <c r="AQ222">
        <f>KC!I218</f>
        <v>5191.59836</v>
      </c>
      <c r="AR222">
        <f>KC!J218</f>
        <v>5186.6106799999998</v>
      </c>
      <c r="AS222">
        <f>KC!K218</f>
        <v>5180.6467300000004</v>
      </c>
      <c r="AT222">
        <f>KC!L218</f>
        <v>5174.6827800000001</v>
      </c>
      <c r="AU222">
        <f>KC!M218</f>
        <v>5168.7188299999998</v>
      </c>
      <c r="AV222">
        <f>KC!N218</f>
        <v>5162.7548800000004</v>
      </c>
      <c r="AW222">
        <f>SR_Levels!E218</f>
        <v>5178.6000000000004</v>
      </c>
      <c r="AX222">
        <f>SR_Levels!F218</f>
        <v>5161.8900000000003</v>
      </c>
      <c r="AY222">
        <f>SR_Levels!G218</f>
        <v>5135.8500000000004</v>
      </c>
      <c r="AZ222">
        <f>SR_Levels!H218</f>
        <v>0</v>
      </c>
      <c r="BA222">
        <f>SR_Levels!I218</f>
        <v>5193.3500000000004</v>
      </c>
      <c r="BB222">
        <f>SR_Levels!J218</f>
        <v>5205.3100000000004</v>
      </c>
      <c r="BC222">
        <f>SR_Levels!K218</f>
        <v>0</v>
      </c>
      <c r="BD222">
        <f>SR_Levels!L218</f>
        <v>0</v>
      </c>
      <c r="BE222">
        <f>ZigZag!E218</f>
        <v>0</v>
      </c>
      <c r="BF222">
        <f>ZigZag!F218</f>
        <v>0</v>
      </c>
      <c r="BG222">
        <f>ZigZag!G218</f>
        <v>5188.71</v>
      </c>
      <c r="BH222">
        <f>Dual_Tema!E218</f>
        <v>5187.8100000000004</v>
      </c>
      <c r="BI222">
        <f>Dual_Tema!F218</f>
        <v>5181.3999999999996</v>
      </c>
      <c r="BJ222">
        <f>Pinbar!E218</f>
        <v>0</v>
      </c>
      <c r="BK222">
        <f>SSA!E218</f>
        <v>5184.8827300000003</v>
      </c>
      <c r="BL222">
        <f>SSA!F218</f>
        <v>5185.1511499999997</v>
      </c>
    </row>
    <row r="223" spans="1:64" x14ac:dyDescent="0.55000000000000004">
      <c r="A223">
        <f>Validation!A219</f>
        <v>1772093700</v>
      </c>
      <c r="B223" t="str">
        <f>Price!B219</f>
        <v>XAUUSD</v>
      </c>
      <c r="C223" t="str">
        <f>Price!C219</f>
        <v>M5</v>
      </c>
      <c r="D223">
        <f>Price!D219</f>
        <v>5187.25</v>
      </c>
      <c r="E223">
        <f>Price!E219</f>
        <v>5189.4799999999996</v>
      </c>
      <c r="F223">
        <f>Price!F219</f>
        <v>5190.8500000000004</v>
      </c>
      <c r="G223">
        <f>Price!G219</f>
        <v>5184.8900000000003</v>
      </c>
      <c r="H223">
        <f>Price!H219</f>
        <v>492</v>
      </c>
      <c r="I223">
        <f>Diagonals!E219</f>
        <v>5186.2</v>
      </c>
      <c r="J223">
        <f>Diagonals!F219</f>
        <v>0</v>
      </c>
      <c r="K223">
        <f>Diagonals!G219</f>
        <v>0</v>
      </c>
      <c r="L223">
        <f>Diagonals!H219</f>
        <v>5169.88</v>
      </c>
      <c r="M223">
        <f>Diagonals!I219</f>
        <v>0</v>
      </c>
      <c r="N223">
        <f>Diagonals!J219</f>
        <v>0</v>
      </c>
      <c r="O223">
        <f>Diagonals!K219</f>
        <v>0</v>
      </c>
      <c r="P223">
        <f>Diagonals!L219</f>
        <v>0</v>
      </c>
      <c r="Q223">
        <f>Trendlines!E219</f>
        <v>5198.9799999999996</v>
      </c>
      <c r="R223">
        <f>Trendlines!F219</f>
        <v>5196.2299999999996</v>
      </c>
      <c r="S223">
        <f>Trendlines!G219</f>
        <v>5204.71</v>
      </c>
      <c r="T223">
        <f>Trendlines!H219</f>
        <v>5163.2</v>
      </c>
      <c r="U223">
        <f>Trendlines!I219</f>
        <v>5175.82</v>
      </c>
      <c r="V223">
        <f>Trendlines!J219</f>
        <v>5159.54</v>
      </c>
      <c r="W223">
        <f>Trendlines!K219</f>
        <v>0</v>
      </c>
      <c r="X223">
        <f>Trendlines!L219</f>
        <v>0</v>
      </c>
      <c r="Y223">
        <f>Tema_Hrma_Smma!E219</f>
        <v>5186.3900000000003</v>
      </c>
      <c r="Z223">
        <f>Tema_Hrma_Smma!F219</f>
        <v>5183.9799999999996</v>
      </c>
      <c r="AA223">
        <f>Tema_Hrma_Smma!G219</f>
        <v>5189.72</v>
      </c>
      <c r="AB223">
        <f>ZScore!H219</f>
        <v>-1</v>
      </c>
      <c r="AC223">
        <f>ZScore!I219</f>
        <v>0.26075999999999999</v>
      </c>
      <c r="AD223">
        <f>ZScore!J219</f>
        <v>3</v>
      </c>
      <c r="AE223">
        <f>HA!E219</f>
        <v>5185.12</v>
      </c>
      <c r="AF223">
        <f>HA!F219</f>
        <v>5190.8500000000004</v>
      </c>
      <c r="AG223">
        <f>HA!G219</f>
        <v>5184.8900000000003</v>
      </c>
      <c r="AH223">
        <f>HA!H219</f>
        <v>5188.12</v>
      </c>
      <c r="AI223">
        <f>HA!I219</f>
        <v>1</v>
      </c>
      <c r="AJ223">
        <f>HA!J219</f>
        <v>3</v>
      </c>
      <c r="AK223">
        <f>HA!K219</f>
        <v>0.10605000000000001</v>
      </c>
      <c r="AL223">
        <f>HA!L219</f>
        <v>2</v>
      </c>
      <c r="AM223">
        <f>KC!E219</f>
        <v>5215.1295</v>
      </c>
      <c r="AN223">
        <f>KC!F219</f>
        <v>5209.1572200000001</v>
      </c>
      <c r="AO223">
        <f>KC!G219</f>
        <v>5203.1849400000001</v>
      </c>
      <c r="AP223">
        <f>KC!H219</f>
        <v>5197.2126500000004</v>
      </c>
      <c r="AQ223">
        <f>KC!I219</f>
        <v>5191.2403700000004</v>
      </c>
      <c r="AR223">
        <f>KC!J219</f>
        <v>5186.1652599999998</v>
      </c>
      <c r="AS223">
        <f>KC!K219</f>
        <v>5180.1929799999998</v>
      </c>
      <c r="AT223">
        <f>KC!L219</f>
        <v>5174.2206900000001</v>
      </c>
      <c r="AU223">
        <f>KC!M219</f>
        <v>5168.2484100000001</v>
      </c>
      <c r="AV223">
        <f>KC!N219</f>
        <v>5162.2761300000002</v>
      </c>
      <c r="AW223">
        <f>SR_Levels!E219</f>
        <v>5178.6000000000004</v>
      </c>
      <c r="AX223">
        <f>SR_Levels!F219</f>
        <v>5161.8900000000003</v>
      </c>
      <c r="AY223">
        <f>SR_Levels!G219</f>
        <v>5135.8500000000004</v>
      </c>
      <c r="AZ223">
        <f>SR_Levels!H219</f>
        <v>0</v>
      </c>
      <c r="BA223">
        <f>SR_Levels!I219</f>
        <v>5193.3500000000004</v>
      </c>
      <c r="BB223">
        <f>SR_Levels!J219</f>
        <v>5205.3100000000004</v>
      </c>
      <c r="BC223">
        <f>SR_Levels!K219</f>
        <v>0</v>
      </c>
      <c r="BD223">
        <f>SR_Levels!L219</f>
        <v>0</v>
      </c>
      <c r="BE223">
        <f>ZigZag!E219</f>
        <v>5190.8500000000004</v>
      </c>
      <c r="BF223">
        <f>ZigZag!F219</f>
        <v>0</v>
      </c>
      <c r="BG223">
        <f>ZigZag!G219</f>
        <v>5188.63</v>
      </c>
      <c r="BH223">
        <f>Dual_Tema!E219</f>
        <v>5189.37</v>
      </c>
      <c r="BI223">
        <f>Dual_Tema!F219</f>
        <v>5183.03</v>
      </c>
      <c r="BJ223">
        <f>Pinbar!E219</f>
        <v>0</v>
      </c>
      <c r="BK223">
        <f>SSA!E219</f>
        <v>5183.78701</v>
      </c>
      <c r="BL223">
        <f>SSA!F219</f>
        <v>5184.4690799999998</v>
      </c>
    </row>
    <row r="224" spans="1:64" x14ac:dyDescent="0.55000000000000004">
      <c r="A224">
        <f>Validation!A220</f>
        <v>1772094000</v>
      </c>
      <c r="B224" t="str">
        <f>Price!B220</f>
        <v>XAUUSD</v>
      </c>
      <c r="C224" t="str">
        <f>Price!C220</f>
        <v>M5</v>
      </c>
      <c r="D224">
        <f>Price!D220</f>
        <v>5187.01</v>
      </c>
      <c r="E224">
        <f>Price!E220</f>
        <v>5187.24</v>
      </c>
      <c r="F224">
        <f>Price!F220</f>
        <v>5187.55</v>
      </c>
      <c r="G224">
        <f>Price!G220</f>
        <v>5184.9399999999996</v>
      </c>
      <c r="H224">
        <f>Price!H220</f>
        <v>402</v>
      </c>
      <c r="I224">
        <f>Diagonals!E220</f>
        <v>5186.38</v>
      </c>
      <c r="J224">
        <f>Diagonals!F220</f>
        <v>0</v>
      </c>
      <c r="K224">
        <f>Diagonals!G220</f>
        <v>0</v>
      </c>
      <c r="L224">
        <f>Diagonals!H220</f>
        <v>5169.55</v>
      </c>
      <c r="M224">
        <f>Diagonals!I220</f>
        <v>0</v>
      </c>
      <c r="N224">
        <f>Diagonals!J220</f>
        <v>0</v>
      </c>
      <c r="O224">
        <f>Diagonals!K220</f>
        <v>0</v>
      </c>
      <c r="P224">
        <f>Diagonals!L220</f>
        <v>0</v>
      </c>
      <c r="Q224">
        <f>Trendlines!E220</f>
        <v>5198.9799999999996</v>
      </c>
      <c r="R224">
        <f>Trendlines!F220</f>
        <v>5196.2</v>
      </c>
      <c r="S224">
        <f>Trendlines!G220</f>
        <v>5204.7</v>
      </c>
      <c r="T224">
        <f>Trendlines!H220</f>
        <v>5163.2700000000004</v>
      </c>
      <c r="U224">
        <f>Trendlines!I220</f>
        <v>5175.8500000000004</v>
      </c>
      <c r="V224">
        <f>Trendlines!J220</f>
        <v>5159.58</v>
      </c>
      <c r="W224">
        <f>Trendlines!K220</f>
        <v>0</v>
      </c>
      <c r="X224">
        <f>Trendlines!L220</f>
        <v>0</v>
      </c>
      <c r="Y224">
        <f>Tema_Hrma_Smma!E220</f>
        <v>5186.67</v>
      </c>
      <c r="Z224">
        <f>Tema_Hrma_Smma!F220</f>
        <v>5184.32</v>
      </c>
      <c r="AA224">
        <f>Tema_Hrma_Smma!G220</f>
        <v>5189.6499999999996</v>
      </c>
      <c r="AB224">
        <f>ZScore!H220</f>
        <v>-1</v>
      </c>
      <c r="AC224">
        <f>ZScore!I220</f>
        <v>0.99317</v>
      </c>
      <c r="AD224">
        <f>ZScore!J220</f>
        <v>3</v>
      </c>
      <c r="AE224">
        <f>HA!E220</f>
        <v>5186.62</v>
      </c>
      <c r="AF224">
        <f>HA!F220</f>
        <v>5187.55</v>
      </c>
      <c r="AG224">
        <f>HA!G220</f>
        <v>5184.9399999999996</v>
      </c>
      <c r="AH224">
        <f>HA!H220</f>
        <v>5186.68</v>
      </c>
      <c r="AI224">
        <f>HA!I220</f>
        <v>1</v>
      </c>
      <c r="AJ224">
        <f>HA!J220</f>
        <v>7.0000000000000007E-2</v>
      </c>
      <c r="AK224">
        <f>HA!K220</f>
        <v>-1.0538799999999999</v>
      </c>
      <c r="AL224">
        <f>HA!L220</f>
        <v>3</v>
      </c>
      <c r="AM224">
        <f>KC!E220</f>
        <v>5214.6950299999999</v>
      </c>
      <c r="AN224">
        <f>KC!F220</f>
        <v>5208.7423699999999</v>
      </c>
      <c r="AO224">
        <f>KC!G220</f>
        <v>5202.7897199999998</v>
      </c>
      <c r="AP224">
        <f>KC!H220</f>
        <v>5196.8370599999998</v>
      </c>
      <c r="AQ224">
        <f>KC!I220</f>
        <v>5190.8844099999997</v>
      </c>
      <c r="AR224">
        <f>KC!J220</f>
        <v>5185.8105999999998</v>
      </c>
      <c r="AS224">
        <f>KC!K220</f>
        <v>5179.8579399999999</v>
      </c>
      <c r="AT224">
        <f>KC!L220</f>
        <v>5173.9052899999997</v>
      </c>
      <c r="AU224">
        <f>KC!M220</f>
        <v>5167.9526400000004</v>
      </c>
      <c r="AV224">
        <f>KC!N220</f>
        <v>5161.9999799999996</v>
      </c>
      <c r="AW224">
        <f>SR_Levels!E220</f>
        <v>5178.6000000000004</v>
      </c>
      <c r="AX224">
        <f>SR_Levels!F220</f>
        <v>5161.8900000000003</v>
      </c>
      <c r="AY224">
        <f>SR_Levels!G220</f>
        <v>5135.8500000000004</v>
      </c>
      <c r="AZ224">
        <f>SR_Levels!H220</f>
        <v>0</v>
      </c>
      <c r="BA224">
        <f>SR_Levels!I220</f>
        <v>5193.3500000000004</v>
      </c>
      <c r="BB224">
        <f>SR_Levels!J220</f>
        <v>5205.3100000000004</v>
      </c>
      <c r="BC224">
        <f>SR_Levels!K220</f>
        <v>0</v>
      </c>
      <c r="BD224">
        <f>SR_Levels!L220</f>
        <v>0</v>
      </c>
      <c r="BE224">
        <f>ZigZag!E220</f>
        <v>0</v>
      </c>
      <c r="BF224">
        <f>ZigZag!F220</f>
        <v>0</v>
      </c>
      <c r="BG224">
        <f>ZigZag!G220</f>
        <v>5188.4799999999996</v>
      </c>
      <c r="BH224">
        <f>Dual_Tema!E220</f>
        <v>5188.75</v>
      </c>
      <c r="BI224">
        <f>Dual_Tema!F220</f>
        <v>5184.1099999999997</v>
      </c>
      <c r="BJ224">
        <f>Pinbar!E220</f>
        <v>1</v>
      </c>
      <c r="BK224">
        <f>SSA!E220</f>
        <v>5182.2341500000002</v>
      </c>
      <c r="BL224">
        <f>SSA!F220</f>
        <v>5183.3516099999997</v>
      </c>
    </row>
    <row r="225" spans="1:64" x14ac:dyDescent="0.55000000000000004">
      <c r="A225">
        <f>Validation!A221</f>
        <v>1772094300</v>
      </c>
      <c r="B225" t="str">
        <f>Price!B221</f>
        <v>XAUUSD</v>
      </c>
      <c r="C225" t="str">
        <f>Price!C221</f>
        <v>M5</v>
      </c>
      <c r="D225">
        <f>Price!D221</f>
        <v>5176.99</v>
      </c>
      <c r="E225">
        <f>Price!E221</f>
        <v>5187.0200000000004</v>
      </c>
      <c r="F225">
        <f>Price!F221</f>
        <v>5187.6899999999996</v>
      </c>
      <c r="G225">
        <f>Price!G221</f>
        <v>5175.41</v>
      </c>
      <c r="H225">
        <f>Price!H221</f>
        <v>671</v>
      </c>
      <c r="I225">
        <f>Diagonals!E221</f>
        <v>5186.5600000000004</v>
      </c>
      <c r="J225">
        <f>Diagonals!F221</f>
        <v>0</v>
      </c>
      <c r="K225">
        <f>Diagonals!G221</f>
        <v>0</v>
      </c>
      <c r="L225">
        <f>Diagonals!H221</f>
        <v>5169.2299999999996</v>
      </c>
      <c r="M225">
        <f>Diagonals!I221</f>
        <v>0</v>
      </c>
      <c r="N225">
        <f>Diagonals!J221</f>
        <v>0</v>
      </c>
      <c r="O225">
        <f>Diagonals!K221</f>
        <v>0</v>
      </c>
      <c r="P225">
        <f>Diagonals!L221</f>
        <v>0</v>
      </c>
      <c r="Q225">
        <f>Trendlines!E221</f>
        <v>5198.99</v>
      </c>
      <c r="R225">
        <f>Trendlines!F221</f>
        <v>5196.18</v>
      </c>
      <c r="S225">
        <f>Trendlines!G221</f>
        <v>5204.68</v>
      </c>
      <c r="T225">
        <f>Trendlines!H221</f>
        <v>5163.3500000000004</v>
      </c>
      <c r="U225">
        <f>Trendlines!I221</f>
        <v>5175.87</v>
      </c>
      <c r="V225">
        <f>Trendlines!J221</f>
        <v>5159.62</v>
      </c>
      <c r="W225">
        <f>Trendlines!K221</f>
        <v>0</v>
      </c>
      <c r="X225">
        <f>Trendlines!L221</f>
        <v>0</v>
      </c>
      <c r="Y225">
        <f>Tema_Hrma_Smma!E221</f>
        <v>5183.68</v>
      </c>
      <c r="Z225">
        <f>Tema_Hrma_Smma!F221</f>
        <v>5183.8999999999996</v>
      </c>
      <c r="AA225">
        <f>Tema_Hrma_Smma!G221</f>
        <v>5189.47</v>
      </c>
      <c r="AB225">
        <f>ZScore!H221</f>
        <v>-1</v>
      </c>
      <c r="AC225">
        <f>ZScore!I221</f>
        <v>2.5729600000000001</v>
      </c>
      <c r="AD225">
        <f>ZScore!J221</f>
        <v>5</v>
      </c>
      <c r="AE225">
        <f>HA!E221</f>
        <v>5186.6499999999996</v>
      </c>
      <c r="AF225">
        <f>HA!F221</f>
        <v>5187.6899999999996</v>
      </c>
      <c r="AG225">
        <f>HA!G221</f>
        <v>5175.41</v>
      </c>
      <c r="AH225">
        <f>HA!H221</f>
        <v>5181.78</v>
      </c>
      <c r="AI225">
        <f>HA!I221</f>
        <v>-1</v>
      </c>
      <c r="AJ225">
        <f>HA!J221</f>
        <v>4.87</v>
      </c>
      <c r="AK225">
        <f>HA!K221</f>
        <v>0.84928000000000003</v>
      </c>
      <c r="AL225">
        <f>HA!L221</f>
        <v>-1</v>
      </c>
      <c r="AM225">
        <f>KC!E221</f>
        <v>5214.5415000000003</v>
      </c>
      <c r="AN225">
        <f>KC!F221</f>
        <v>5208.5413799999997</v>
      </c>
      <c r="AO225">
        <f>KC!G221</f>
        <v>5202.5412500000002</v>
      </c>
      <c r="AP225">
        <f>KC!H221</f>
        <v>5196.5411299999996</v>
      </c>
      <c r="AQ225">
        <f>KC!I221</f>
        <v>5190.5410099999999</v>
      </c>
      <c r="AR225">
        <f>KC!J221</f>
        <v>5185.2836600000001</v>
      </c>
      <c r="AS225">
        <f>KC!K221</f>
        <v>5179.2835299999997</v>
      </c>
      <c r="AT225">
        <f>KC!L221</f>
        <v>5173.28341</v>
      </c>
      <c r="AU225">
        <f>KC!M221</f>
        <v>5167.2832900000003</v>
      </c>
      <c r="AV225">
        <f>KC!N221</f>
        <v>5161.28316</v>
      </c>
      <c r="AW225">
        <f>SR_Levels!E221</f>
        <v>5161.8900000000003</v>
      </c>
      <c r="AX225">
        <f>SR_Levels!F221</f>
        <v>5135.8500000000004</v>
      </c>
      <c r="AY225">
        <f>SR_Levels!G221</f>
        <v>0</v>
      </c>
      <c r="AZ225">
        <f>SR_Levels!H221</f>
        <v>0</v>
      </c>
      <c r="BA225">
        <f>SR_Levels!I221</f>
        <v>5178.6000000000004</v>
      </c>
      <c r="BB225">
        <f>SR_Levels!J221</f>
        <v>5193.3500000000004</v>
      </c>
      <c r="BC225">
        <f>SR_Levels!K221</f>
        <v>5205.3100000000004</v>
      </c>
      <c r="BD225">
        <f>SR_Levels!L221</f>
        <v>0</v>
      </c>
      <c r="BE225">
        <f>ZigZag!E221</f>
        <v>0</v>
      </c>
      <c r="BF225">
        <f>ZigZag!F221</f>
        <v>0</v>
      </c>
      <c r="BG225">
        <f>ZigZag!G221</f>
        <v>5187.88</v>
      </c>
      <c r="BH225">
        <f>Dual_Tema!E221</f>
        <v>5188.41</v>
      </c>
      <c r="BI225">
        <f>Dual_Tema!F221</f>
        <v>5180.1400000000003</v>
      </c>
      <c r="BJ225">
        <f>Pinbar!E221</f>
        <v>0</v>
      </c>
      <c r="BK225">
        <f>SSA!E221</f>
        <v>5180.3831499999997</v>
      </c>
      <c r="BL225">
        <f>SSA!F221</f>
        <v>5181.8673799999997</v>
      </c>
    </row>
    <row r="226" spans="1:64" x14ac:dyDescent="0.55000000000000004">
      <c r="A226">
        <f>Validation!A222</f>
        <v>1772094600</v>
      </c>
      <c r="B226" t="str">
        <f>Price!B222</f>
        <v>XAUUSD</v>
      </c>
      <c r="C226" t="str">
        <f>Price!C222</f>
        <v>M5</v>
      </c>
      <c r="D226">
        <f>Price!D222</f>
        <v>5175.0600000000004</v>
      </c>
      <c r="E226">
        <f>Price!E222</f>
        <v>5176.9799999999996</v>
      </c>
      <c r="F226">
        <f>Price!F222</f>
        <v>5180.83</v>
      </c>
      <c r="G226">
        <f>Price!G222</f>
        <v>5171.24</v>
      </c>
      <c r="H226">
        <f>Price!H222</f>
        <v>709</v>
      </c>
      <c r="I226">
        <f>Diagonals!E222</f>
        <v>5186.74</v>
      </c>
      <c r="J226">
        <f>Diagonals!F222</f>
        <v>0</v>
      </c>
      <c r="K226">
        <f>Diagonals!G222</f>
        <v>0</v>
      </c>
      <c r="L226">
        <f>Diagonals!H222</f>
        <v>5168.8999999999996</v>
      </c>
      <c r="M226">
        <f>Diagonals!I222</f>
        <v>0</v>
      </c>
      <c r="N226">
        <f>Diagonals!J222</f>
        <v>0</v>
      </c>
      <c r="O226">
        <f>Diagonals!K222</f>
        <v>0</v>
      </c>
      <c r="P226">
        <f>Diagonals!L222</f>
        <v>0</v>
      </c>
      <c r="Q226">
        <f>Trendlines!E222</f>
        <v>5198.99</v>
      </c>
      <c r="R226">
        <f>Trendlines!F222</f>
        <v>5196.1499999999996</v>
      </c>
      <c r="S226">
        <f>Trendlines!G222</f>
        <v>5204.66</v>
      </c>
      <c r="T226">
        <f>Trendlines!H222</f>
        <v>5163.43</v>
      </c>
      <c r="U226">
        <f>Trendlines!I222</f>
        <v>5175.8900000000003</v>
      </c>
      <c r="V226">
        <f>Trendlines!J222</f>
        <v>5159.66</v>
      </c>
      <c r="W226">
        <f>Trendlines!K222</f>
        <v>0</v>
      </c>
      <c r="X226">
        <f>Trendlines!L222</f>
        <v>0</v>
      </c>
      <c r="Y226">
        <f>Tema_Hrma_Smma!E222</f>
        <v>5179.66</v>
      </c>
      <c r="Z226">
        <f>Tema_Hrma_Smma!F222</f>
        <v>5182.68</v>
      </c>
      <c r="AA226">
        <f>Tema_Hrma_Smma!G222</f>
        <v>5189.1499999999996</v>
      </c>
      <c r="AB226">
        <f>ZScore!H222</f>
        <v>-1</v>
      </c>
      <c r="AC226">
        <f>ZScore!I222</f>
        <v>0.37901000000000001</v>
      </c>
      <c r="AD226">
        <f>ZScore!J222</f>
        <v>3</v>
      </c>
      <c r="AE226">
        <f>HA!E222</f>
        <v>5184.21</v>
      </c>
      <c r="AF226">
        <f>HA!F222</f>
        <v>5184.21</v>
      </c>
      <c r="AG226">
        <f>HA!G222</f>
        <v>5171.24</v>
      </c>
      <c r="AH226">
        <f>HA!H222</f>
        <v>5176.03</v>
      </c>
      <c r="AI226">
        <f>HA!I222</f>
        <v>-1</v>
      </c>
      <c r="AJ226">
        <f>HA!J222</f>
        <v>8.19</v>
      </c>
      <c r="AK226">
        <f>HA!K222</f>
        <v>2.1381299999999999</v>
      </c>
      <c r="AL226">
        <f>HA!L222</f>
        <v>-2</v>
      </c>
      <c r="AM226">
        <f>KC!E222</f>
        <v>5214.2604199999996</v>
      </c>
      <c r="AN226">
        <f>KC!F222</f>
        <v>5208.2049900000002</v>
      </c>
      <c r="AO226">
        <f>KC!G222</f>
        <v>5202.1495599999998</v>
      </c>
      <c r="AP226">
        <f>KC!H222</f>
        <v>5196.0941199999997</v>
      </c>
      <c r="AQ226">
        <f>KC!I222</f>
        <v>5190.0386900000003</v>
      </c>
      <c r="AR226">
        <f>KC!J222</f>
        <v>5184.5412800000004</v>
      </c>
      <c r="AS226">
        <f>KC!K222</f>
        <v>5178.48585</v>
      </c>
      <c r="AT226">
        <f>KC!L222</f>
        <v>5172.4304199999997</v>
      </c>
      <c r="AU226">
        <f>KC!M222</f>
        <v>5166.3749900000003</v>
      </c>
      <c r="AV226">
        <f>KC!N222</f>
        <v>5160.3195500000002</v>
      </c>
      <c r="AW226">
        <f>SR_Levels!E222</f>
        <v>5161.8900000000003</v>
      </c>
      <c r="AX226">
        <f>SR_Levels!F222</f>
        <v>5135.8500000000004</v>
      </c>
      <c r="AY226">
        <f>SR_Levels!G222</f>
        <v>0</v>
      </c>
      <c r="AZ226">
        <f>SR_Levels!H222</f>
        <v>0</v>
      </c>
      <c r="BA226">
        <f>SR_Levels!I222</f>
        <v>5178.6000000000004</v>
      </c>
      <c r="BB226">
        <f>SR_Levels!J222</f>
        <v>5193.3500000000004</v>
      </c>
      <c r="BC226">
        <f>SR_Levels!K222</f>
        <v>5205.3100000000004</v>
      </c>
      <c r="BD226">
        <f>SR_Levels!L222</f>
        <v>0</v>
      </c>
      <c r="BE226">
        <f>ZigZag!E222</f>
        <v>0</v>
      </c>
      <c r="BF226">
        <f>ZigZag!F222</f>
        <v>0</v>
      </c>
      <c r="BG226">
        <f>ZigZag!G222</f>
        <v>5187.01</v>
      </c>
      <c r="BH226">
        <f>Dual_Tema!E222</f>
        <v>5184.83</v>
      </c>
      <c r="BI226">
        <f>Dual_Tema!F222</f>
        <v>5175.58</v>
      </c>
      <c r="BJ226">
        <f>Pinbar!E222</f>
        <v>0</v>
      </c>
      <c r="BK226">
        <f>SSA!E222</f>
        <v>5178.7068799999997</v>
      </c>
      <c r="BL226">
        <f>SSA!F222</f>
        <v>5180.2871299999997</v>
      </c>
    </row>
    <row r="227" spans="1:64" x14ac:dyDescent="0.55000000000000004">
      <c r="A227">
        <f>Validation!A223</f>
        <v>1772094900</v>
      </c>
      <c r="B227" t="str">
        <f>Price!B223</f>
        <v>XAUUSD</v>
      </c>
      <c r="C227" t="str">
        <f>Price!C223</f>
        <v>M5</v>
      </c>
      <c r="D227">
        <f>Price!D223</f>
        <v>5174.82</v>
      </c>
      <c r="E227">
        <f>Price!E223</f>
        <v>5175.04</v>
      </c>
      <c r="F227">
        <f>Price!F223</f>
        <v>5177.72</v>
      </c>
      <c r="G227">
        <f>Price!G223</f>
        <v>5172.7700000000004</v>
      </c>
      <c r="H227">
        <f>Price!H223</f>
        <v>622</v>
      </c>
      <c r="I227">
        <f>Diagonals!E223</f>
        <v>5186.91</v>
      </c>
      <c r="J227">
        <f>Diagonals!F223</f>
        <v>0</v>
      </c>
      <c r="K227">
        <f>Diagonals!G223</f>
        <v>0</v>
      </c>
      <c r="L227">
        <f>Diagonals!H223</f>
        <v>5168.57</v>
      </c>
      <c r="M227">
        <f>Diagonals!I223</f>
        <v>0</v>
      </c>
      <c r="N227">
        <f>Diagonals!J223</f>
        <v>0</v>
      </c>
      <c r="O227">
        <f>Diagonals!K223</f>
        <v>0</v>
      </c>
      <c r="P227">
        <f>Diagonals!L223</f>
        <v>0</v>
      </c>
      <c r="Q227">
        <f>Trendlines!E223</f>
        <v>5199</v>
      </c>
      <c r="R227">
        <f>Trendlines!F223</f>
        <v>5196.13</v>
      </c>
      <c r="S227">
        <f>Trendlines!G223</f>
        <v>5204.6400000000003</v>
      </c>
      <c r="T227">
        <f>Trendlines!H223</f>
        <v>5163.5</v>
      </c>
      <c r="U227">
        <f>Trendlines!I223</f>
        <v>5175.91</v>
      </c>
      <c r="V227">
        <f>Trendlines!J223</f>
        <v>5159.7</v>
      </c>
      <c r="W227">
        <f>Trendlines!K223</f>
        <v>0</v>
      </c>
      <c r="X227">
        <f>Trendlines!L223</f>
        <v>0</v>
      </c>
      <c r="Y227">
        <f>Tema_Hrma_Smma!E223</f>
        <v>5176.87</v>
      </c>
      <c r="Z227">
        <f>Tema_Hrma_Smma!F223</f>
        <v>5181.13</v>
      </c>
      <c r="AA227">
        <f>Tema_Hrma_Smma!G223</f>
        <v>5188.7700000000004</v>
      </c>
      <c r="AB227">
        <f>ZScore!H223</f>
        <v>-1</v>
      </c>
      <c r="AC227">
        <f>ZScore!I223</f>
        <v>0.99600999999999995</v>
      </c>
      <c r="AD227">
        <f>ZScore!J223</f>
        <v>3</v>
      </c>
      <c r="AE227">
        <f>HA!E223</f>
        <v>5180.12</v>
      </c>
      <c r="AF227">
        <f>HA!F223</f>
        <v>5180.12</v>
      </c>
      <c r="AG227">
        <f>HA!G223</f>
        <v>5172.7700000000004</v>
      </c>
      <c r="AH227">
        <f>HA!H223</f>
        <v>5175.09</v>
      </c>
      <c r="AI227">
        <f>HA!I223</f>
        <v>-1</v>
      </c>
      <c r="AJ227">
        <f>HA!J223</f>
        <v>5.03</v>
      </c>
      <c r="AK227">
        <f>HA!K223</f>
        <v>0.88985999999999998</v>
      </c>
      <c r="AL227">
        <f>HA!L223</f>
        <v>-3</v>
      </c>
      <c r="AM227">
        <f>KC!E223</f>
        <v>5213.6881800000001</v>
      </c>
      <c r="AN227">
        <f>KC!F223</f>
        <v>5207.6053400000001</v>
      </c>
      <c r="AO227">
        <f>KC!G223</f>
        <v>5201.5225</v>
      </c>
      <c r="AP227">
        <f>KC!H223</f>
        <v>5195.43966</v>
      </c>
      <c r="AQ227">
        <f>KC!I223</f>
        <v>5189.3568299999997</v>
      </c>
      <c r="AR227">
        <f>KC!J223</f>
        <v>5183.7032499999996</v>
      </c>
      <c r="AS227">
        <f>KC!K223</f>
        <v>5177.6204100000004</v>
      </c>
      <c r="AT227">
        <f>KC!L223</f>
        <v>5171.5375700000004</v>
      </c>
      <c r="AU227">
        <f>KC!M223</f>
        <v>5165.4547300000004</v>
      </c>
      <c r="AV227">
        <f>KC!N223</f>
        <v>5159.3718900000003</v>
      </c>
      <c r="AW227">
        <f>SR_Levels!E223</f>
        <v>5161.8900000000003</v>
      </c>
      <c r="AX227">
        <f>SR_Levels!F223</f>
        <v>5135.8500000000004</v>
      </c>
      <c r="AY227">
        <f>SR_Levels!G223</f>
        <v>0</v>
      </c>
      <c r="AZ227">
        <f>SR_Levels!H223</f>
        <v>0</v>
      </c>
      <c r="BA227">
        <f>SR_Levels!I223</f>
        <v>5178.6000000000004</v>
      </c>
      <c r="BB227">
        <f>SR_Levels!J223</f>
        <v>5193.3500000000004</v>
      </c>
      <c r="BC227">
        <f>SR_Levels!K223</f>
        <v>5205.3100000000004</v>
      </c>
      <c r="BD227">
        <f>SR_Levels!L223</f>
        <v>0</v>
      </c>
      <c r="BE227">
        <f>ZigZag!E223</f>
        <v>0</v>
      </c>
      <c r="BF227">
        <f>ZigZag!F223</f>
        <v>0</v>
      </c>
      <c r="BG227">
        <f>ZigZag!G223</f>
        <v>5186.16</v>
      </c>
      <c r="BH227">
        <f>Dual_Tema!E223</f>
        <v>5181.0600000000004</v>
      </c>
      <c r="BI227">
        <f>Dual_Tema!F223</f>
        <v>5173.5</v>
      </c>
      <c r="BJ227">
        <f>Pinbar!E223</f>
        <v>0</v>
      </c>
      <c r="BK227">
        <f>SSA!E223</f>
        <v>5177.4473099999996</v>
      </c>
      <c r="BL227">
        <f>SSA!F223</f>
        <v>5178.8672200000001</v>
      </c>
    </row>
    <row r="228" spans="1:64" x14ac:dyDescent="0.55000000000000004">
      <c r="A228">
        <f>Validation!A224</f>
        <v>1772095200</v>
      </c>
      <c r="B228" t="str">
        <f>Price!B224</f>
        <v>XAUUSD</v>
      </c>
      <c r="C228" t="str">
        <f>Price!C224</f>
        <v>M5</v>
      </c>
      <c r="D228">
        <f>Price!D224</f>
        <v>5174.28</v>
      </c>
      <c r="E228">
        <f>Price!E224</f>
        <v>5174.88</v>
      </c>
      <c r="F228">
        <f>Price!F224</f>
        <v>5176.67</v>
      </c>
      <c r="G228">
        <f>Price!G224</f>
        <v>5171.71</v>
      </c>
      <c r="H228">
        <f>Price!H224</f>
        <v>520</v>
      </c>
      <c r="I228">
        <f>Diagonals!E224</f>
        <v>5187.09</v>
      </c>
      <c r="J228">
        <f>Diagonals!F224</f>
        <v>0</v>
      </c>
      <c r="K228">
        <f>Diagonals!G224</f>
        <v>0</v>
      </c>
      <c r="L228">
        <f>Diagonals!H224</f>
        <v>5168.24</v>
      </c>
      <c r="M228">
        <f>Diagonals!I224</f>
        <v>0</v>
      </c>
      <c r="N228">
        <f>Diagonals!J224</f>
        <v>0</v>
      </c>
      <c r="O228">
        <f>Diagonals!K224</f>
        <v>0</v>
      </c>
      <c r="P228">
        <f>Diagonals!L224</f>
        <v>0</v>
      </c>
      <c r="Q228">
        <f>Trendlines!E224</f>
        <v>5199</v>
      </c>
      <c r="R228">
        <f>Trendlines!F224</f>
        <v>5196.1000000000004</v>
      </c>
      <c r="S228">
        <f>Trendlines!G224</f>
        <v>5204.63</v>
      </c>
      <c r="T228">
        <f>Trendlines!H224</f>
        <v>5163.58</v>
      </c>
      <c r="U228">
        <f>Trendlines!I224</f>
        <v>5175.93</v>
      </c>
      <c r="V228">
        <f>Trendlines!J224</f>
        <v>5159.74</v>
      </c>
      <c r="W228">
        <f>Trendlines!K224</f>
        <v>0</v>
      </c>
      <c r="X228">
        <f>Trendlines!L224</f>
        <v>0</v>
      </c>
      <c r="Y228">
        <f>Tema_Hrma_Smma!E224</f>
        <v>5174.79</v>
      </c>
      <c r="Z228">
        <f>Tema_Hrma_Smma!F224</f>
        <v>5179.47</v>
      </c>
      <c r="AA228">
        <f>Tema_Hrma_Smma!G224</f>
        <v>5188.37</v>
      </c>
      <c r="AB228">
        <f>ZScore!H224</f>
        <v>-1</v>
      </c>
      <c r="AC228">
        <f>ZScore!I224</f>
        <v>0.85702</v>
      </c>
      <c r="AD228">
        <f>ZScore!J224</f>
        <v>3</v>
      </c>
      <c r="AE228">
        <f>HA!E224</f>
        <v>5177.6000000000004</v>
      </c>
      <c r="AF228">
        <f>HA!F224</f>
        <v>5177.6000000000004</v>
      </c>
      <c r="AG228">
        <f>HA!G224</f>
        <v>5171.71</v>
      </c>
      <c r="AH228">
        <f>HA!H224</f>
        <v>5174.38</v>
      </c>
      <c r="AI228">
        <f>HA!I224</f>
        <v>-1</v>
      </c>
      <c r="AJ228">
        <f>HA!J224</f>
        <v>3.22</v>
      </c>
      <c r="AK228">
        <f>HA!K224</f>
        <v>0.17246</v>
      </c>
      <c r="AL228">
        <f>HA!L224</f>
        <v>-4</v>
      </c>
      <c r="AM228">
        <f>KC!E224</f>
        <v>5212.9817300000004</v>
      </c>
      <c r="AN228">
        <f>KC!F224</f>
        <v>5206.8706199999997</v>
      </c>
      <c r="AO228">
        <f>KC!G224</f>
        <v>5200.7595099999999</v>
      </c>
      <c r="AP228">
        <f>KC!H224</f>
        <v>5194.6484</v>
      </c>
      <c r="AQ228">
        <f>KC!I224</f>
        <v>5188.5372900000002</v>
      </c>
      <c r="AR228">
        <f>KC!J224</f>
        <v>5182.7890600000001</v>
      </c>
      <c r="AS228">
        <f>KC!K224</f>
        <v>5176.6779399999996</v>
      </c>
      <c r="AT228">
        <f>KC!L224</f>
        <v>5170.5668299999998</v>
      </c>
      <c r="AU228">
        <f>KC!M224</f>
        <v>5164.4557199999999</v>
      </c>
      <c r="AV228">
        <f>KC!N224</f>
        <v>5158.3446100000001</v>
      </c>
      <c r="AW228">
        <f>SR_Levels!E224</f>
        <v>5161.8900000000003</v>
      </c>
      <c r="AX228">
        <f>SR_Levels!F224</f>
        <v>5135.8500000000004</v>
      </c>
      <c r="AY228">
        <f>SR_Levels!G224</f>
        <v>0</v>
      </c>
      <c r="AZ228">
        <f>SR_Levels!H224</f>
        <v>0</v>
      </c>
      <c r="BA228">
        <f>SR_Levels!I224</f>
        <v>5178.6000000000004</v>
      </c>
      <c r="BB228">
        <f>SR_Levels!J224</f>
        <v>5193.3500000000004</v>
      </c>
      <c r="BC228">
        <f>SR_Levels!K224</f>
        <v>5205.3100000000004</v>
      </c>
      <c r="BD228">
        <f>SR_Levels!L224</f>
        <v>0</v>
      </c>
      <c r="BE228">
        <f>ZigZag!E224</f>
        <v>0</v>
      </c>
      <c r="BF228">
        <f>ZigZag!F224</f>
        <v>0</v>
      </c>
      <c r="BG228">
        <f>ZigZag!G224</f>
        <v>5185.3</v>
      </c>
      <c r="BH228">
        <f>Dual_Tema!E224</f>
        <v>5178.2299999999996</v>
      </c>
      <c r="BI228">
        <f>Dual_Tema!F224</f>
        <v>5171.8100000000004</v>
      </c>
      <c r="BJ228">
        <f>Pinbar!E224</f>
        <v>0</v>
      </c>
      <c r="BK228">
        <f>SSA!E224</f>
        <v>5176.7096799999999</v>
      </c>
      <c r="BL228">
        <f>SSA!F224</f>
        <v>5177.78845</v>
      </c>
    </row>
    <row r="229" spans="1:64" x14ac:dyDescent="0.55000000000000004">
      <c r="A229">
        <f>Validation!A225</f>
        <v>1772095500</v>
      </c>
      <c r="B229" t="str">
        <f>Price!B225</f>
        <v>XAUUSD</v>
      </c>
      <c r="C229" t="str">
        <f>Price!C225</f>
        <v>M5</v>
      </c>
      <c r="D229">
        <f>Price!D225</f>
        <v>5179.75</v>
      </c>
      <c r="E229">
        <f>Price!E225</f>
        <v>5174.1400000000003</v>
      </c>
      <c r="F229">
        <f>Price!F225</f>
        <v>5179.8500000000004</v>
      </c>
      <c r="G229">
        <f>Price!G225</f>
        <v>5167.91</v>
      </c>
      <c r="H229">
        <f>Price!H225</f>
        <v>615</v>
      </c>
      <c r="I229">
        <f>Diagonals!E225</f>
        <v>5187.2700000000004</v>
      </c>
      <c r="J229">
        <f>Diagonals!F225</f>
        <v>0</v>
      </c>
      <c r="K229">
        <f>Diagonals!G225</f>
        <v>0</v>
      </c>
      <c r="L229">
        <f>Diagonals!H225</f>
        <v>5167.91</v>
      </c>
      <c r="M229">
        <f>Diagonals!I225</f>
        <v>0</v>
      </c>
      <c r="N229">
        <f>Diagonals!J225</f>
        <v>0</v>
      </c>
      <c r="O229">
        <f>Diagonals!K225</f>
        <v>0</v>
      </c>
      <c r="P229">
        <f>Diagonals!L225</f>
        <v>5167.91</v>
      </c>
      <c r="Q229">
        <f>Trendlines!E225</f>
        <v>5199.01</v>
      </c>
      <c r="R229">
        <f>Trendlines!F225</f>
        <v>5196.07</v>
      </c>
      <c r="S229">
        <f>Trendlines!G225</f>
        <v>5204.6099999999997</v>
      </c>
      <c r="T229">
        <f>Trendlines!H225</f>
        <v>5163.6499999999996</v>
      </c>
      <c r="U229">
        <f>Trendlines!I225</f>
        <v>5175.96</v>
      </c>
      <c r="V229">
        <f>Trendlines!J225</f>
        <v>5159.78</v>
      </c>
      <c r="W229">
        <f>Trendlines!K225</f>
        <v>0</v>
      </c>
      <c r="X229">
        <f>Trendlines!L225</f>
        <v>5167.91</v>
      </c>
      <c r="Y229">
        <f>Tema_Hrma_Smma!E225</f>
        <v>5174.41</v>
      </c>
      <c r="Z229">
        <f>Tema_Hrma_Smma!F225</f>
        <v>5178.1000000000004</v>
      </c>
      <c r="AA229">
        <f>Tema_Hrma_Smma!G225</f>
        <v>5188</v>
      </c>
      <c r="AB229">
        <f>ZScore!H225</f>
        <v>1</v>
      </c>
      <c r="AC229">
        <f>ZScore!I225</f>
        <v>0.96006000000000002</v>
      </c>
      <c r="AD229">
        <f>ZScore!J225</f>
        <v>0</v>
      </c>
      <c r="AE229">
        <f>HA!E225</f>
        <v>5175.99</v>
      </c>
      <c r="AF229">
        <f>HA!F225</f>
        <v>5179.8500000000004</v>
      </c>
      <c r="AG229">
        <f>HA!G225</f>
        <v>5167.91</v>
      </c>
      <c r="AH229">
        <f>HA!H225</f>
        <v>5175.41</v>
      </c>
      <c r="AI229">
        <f>HA!I225</f>
        <v>-1</v>
      </c>
      <c r="AJ229">
        <f>HA!J225</f>
        <v>0.57999999999999996</v>
      </c>
      <c r="AK229">
        <f>HA!K225</f>
        <v>-0.86778</v>
      </c>
      <c r="AL229">
        <f>HA!L225</f>
        <v>-5</v>
      </c>
      <c r="AM229">
        <f>KC!E225</f>
        <v>5212.4450200000001</v>
      </c>
      <c r="AN229">
        <f>KC!F225</f>
        <v>5206.26379</v>
      </c>
      <c r="AO229">
        <f>KC!G225</f>
        <v>5200.0825599999998</v>
      </c>
      <c r="AP229">
        <f>KC!H225</f>
        <v>5193.9013199999999</v>
      </c>
      <c r="AQ229">
        <f>KC!I225</f>
        <v>5187.7200899999998</v>
      </c>
      <c r="AR229">
        <f>KC!J225</f>
        <v>5181.7440399999996</v>
      </c>
      <c r="AS229">
        <f>KC!K225</f>
        <v>5175.5628100000004</v>
      </c>
      <c r="AT229">
        <f>KC!L225</f>
        <v>5169.3815699999996</v>
      </c>
      <c r="AU229">
        <f>KC!M225</f>
        <v>5163.2003400000003</v>
      </c>
      <c r="AV229">
        <f>KC!N225</f>
        <v>5157.0191000000004</v>
      </c>
      <c r="AW229">
        <f>SR_Levels!E225</f>
        <v>5178.6000000000004</v>
      </c>
      <c r="AX229">
        <f>SR_Levels!F225</f>
        <v>5161.8900000000003</v>
      </c>
      <c r="AY229">
        <f>SR_Levels!G225</f>
        <v>5135.8500000000004</v>
      </c>
      <c r="AZ229">
        <f>SR_Levels!H225</f>
        <v>0</v>
      </c>
      <c r="BA229">
        <f>SR_Levels!I225</f>
        <v>5193.3500000000004</v>
      </c>
      <c r="BB229">
        <f>SR_Levels!J225</f>
        <v>5205.3100000000004</v>
      </c>
      <c r="BC229">
        <f>SR_Levels!K225</f>
        <v>0</v>
      </c>
      <c r="BD229">
        <f>SR_Levels!L225</f>
        <v>0</v>
      </c>
      <c r="BE229">
        <f>ZigZag!E225</f>
        <v>0</v>
      </c>
      <c r="BF229">
        <f>ZigZag!F225</f>
        <v>5167.91</v>
      </c>
      <c r="BG229">
        <f>ZigZag!G225</f>
        <v>5184.63</v>
      </c>
      <c r="BH229">
        <f>Dual_Tema!E225</f>
        <v>5178.12</v>
      </c>
      <c r="BI229">
        <f>Dual_Tema!F225</f>
        <v>5169.03</v>
      </c>
      <c r="BJ229">
        <f>Pinbar!E225</f>
        <v>0</v>
      </c>
      <c r="BK229">
        <f>SSA!E225</f>
        <v>5176.5192399999996</v>
      </c>
      <c r="BL229">
        <f>SSA!F225</f>
        <v>5177.1538499999997</v>
      </c>
    </row>
    <row r="230" spans="1:64" x14ac:dyDescent="0.55000000000000004">
      <c r="A230">
        <f>Validation!A226</f>
        <v>1772095800</v>
      </c>
      <c r="B230" t="str">
        <f>Price!B226</f>
        <v>XAUUSD</v>
      </c>
      <c r="C230" t="str">
        <f>Price!C226</f>
        <v>M5</v>
      </c>
      <c r="D230">
        <f>Price!D226</f>
        <v>5178.38</v>
      </c>
      <c r="E230">
        <f>Price!E226</f>
        <v>5179.75</v>
      </c>
      <c r="F230">
        <f>Price!F226</f>
        <v>5182.29</v>
      </c>
      <c r="G230">
        <f>Price!G226</f>
        <v>5177.83</v>
      </c>
      <c r="H230">
        <f>Price!H226</f>
        <v>522</v>
      </c>
      <c r="I230">
        <f>Diagonals!E226</f>
        <v>5187.4399999999996</v>
      </c>
      <c r="J230">
        <f>Diagonals!F226</f>
        <v>0</v>
      </c>
      <c r="K230">
        <f>Diagonals!G226</f>
        <v>0</v>
      </c>
      <c r="L230">
        <f>Diagonals!H226</f>
        <v>5167.58</v>
      </c>
      <c r="M230">
        <f>Diagonals!I226</f>
        <v>0</v>
      </c>
      <c r="N230">
        <f>Diagonals!J226</f>
        <v>0</v>
      </c>
      <c r="O230">
        <f>Diagonals!K226</f>
        <v>0</v>
      </c>
      <c r="P230">
        <f>Diagonals!L226</f>
        <v>0</v>
      </c>
      <c r="Q230">
        <f>Trendlines!E226</f>
        <v>5199.01</v>
      </c>
      <c r="R230">
        <f>Trendlines!F226</f>
        <v>5196.05</v>
      </c>
      <c r="S230">
        <f>Trendlines!G226</f>
        <v>5204.59</v>
      </c>
      <c r="T230">
        <f>Trendlines!H226</f>
        <v>5163.7299999999996</v>
      </c>
      <c r="U230">
        <f>Trendlines!I226</f>
        <v>5175.9799999999996</v>
      </c>
      <c r="V230">
        <f>Trendlines!J226</f>
        <v>5159.8100000000004</v>
      </c>
      <c r="W230">
        <f>Trendlines!K226</f>
        <v>0</v>
      </c>
      <c r="X230">
        <f>Trendlines!L226</f>
        <v>0</v>
      </c>
      <c r="Y230">
        <f>Tema_Hrma_Smma!E226</f>
        <v>5176.1099999999997</v>
      </c>
      <c r="Z230">
        <f>Tema_Hrma_Smma!F226</f>
        <v>5177.43</v>
      </c>
      <c r="AA230">
        <f>Tema_Hrma_Smma!G226</f>
        <v>5187.72</v>
      </c>
      <c r="AB230">
        <f>ZScore!H226</f>
        <v>-1</v>
      </c>
      <c r="AC230">
        <f>ZScore!I226</f>
        <v>0.58214999999999995</v>
      </c>
      <c r="AD230">
        <f>ZScore!J226</f>
        <v>3</v>
      </c>
      <c r="AE230">
        <f>HA!E226</f>
        <v>5175.7</v>
      </c>
      <c r="AF230">
        <f>HA!F226</f>
        <v>5182.29</v>
      </c>
      <c r="AG230">
        <f>HA!G226</f>
        <v>5175.7</v>
      </c>
      <c r="AH230">
        <f>HA!H226</f>
        <v>5179.5600000000004</v>
      </c>
      <c r="AI230">
        <f>HA!I226</f>
        <v>1</v>
      </c>
      <c r="AJ230">
        <f>HA!J226</f>
        <v>3.86</v>
      </c>
      <c r="AK230">
        <f>HA!K226</f>
        <v>0.42209999999999998</v>
      </c>
      <c r="AL230">
        <f>HA!L226</f>
        <v>1</v>
      </c>
      <c r="AM230">
        <f>KC!E226</f>
        <v>5211.8055199999999</v>
      </c>
      <c r="AN230">
        <f>KC!F226</f>
        <v>5205.6001500000002</v>
      </c>
      <c r="AO230">
        <f>KC!G226</f>
        <v>5199.3947799999996</v>
      </c>
      <c r="AP230">
        <f>KC!H226</f>
        <v>5193.18941</v>
      </c>
      <c r="AQ230">
        <f>KC!I226</f>
        <v>5186.9840400000003</v>
      </c>
      <c r="AR230">
        <f>KC!J226</f>
        <v>5180.8828800000001</v>
      </c>
      <c r="AS230">
        <f>KC!K226</f>
        <v>5174.6775100000004</v>
      </c>
      <c r="AT230">
        <f>KC!L226</f>
        <v>5168.4721399999999</v>
      </c>
      <c r="AU230">
        <f>KC!M226</f>
        <v>5162.2667700000002</v>
      </c>
      <c r="AV230">
        <f>KC!N226</f>
        <v>5156.0613999999996</v>
      </c>
      <c r="AW230">
        <f>SR_Levels!E226</f>
        <v>5161.8900000000003</v>
      </c>
      <c r="AX230">
        <f>SR_Levels!F226</f>
        <v>5135.8500000000004</v>
      </c>
      <c r="AY230">
        <f>SR_Levels!G226</f>
        <v>0</v>
      </c>
      <c r="AZ230">
        <f>SR_Levels!H226</f>
        <v>0</v>
      </c>
      <c r="BA230">
        <f>SR_Levels!I226</f>
        <v>5178.6000000000004</v>
      </c>
      <c r="BB230">
        <f>SR_Levels!J226</f>
        <v>5193.3500000000004</v>
      </c>
      <c r="BC230">
        <f>SR_Levels!K226</f>
        <v>5205.3100000000004</v>
      </c>
      <c r="BD230">
        <f>SR_Levels!L226</f>
        <v>0</v>
      </c>
      <c r="BE230">
        <f>ZigZag!E226</f>
        <v>0</v>
      </c>
      <c r="BF230">
        <f>ZigZag!F226</f>
        <v>0</v>
      </c>
      <c r="BG230">
        <f>ZigZag!G226</f>
        <v>5184.26</v>
      </c>
      <c r="BH230">
        <f>Dual_Tema!E226</f>
        <v>5179.3999999999996</v>
      </c>
      <c r="BI230">
        <f>Dual_Tema!F226</f>
        <v>5172.28</v>
      </c>
      <c r="BJ230">
        <f>Pinbar!E226</f>
        <v>0</v>
      </c>
      <c r="BK230">
        <f>SSA!E226</f>
        <v>5176.6531599999998</v>
      </c>
      <c r="BL230">
        <f>SSA!F226</f>
        <v>5176.9035000000003</v>
      </c>
    </row>
    <row r="231" spans="1:64" x14ac:dyDescent="0.55000000000000004">
      <c r="A231">
        <f>Validation!A227</f>
        <v>1772096100</v>
      </c>
      <c r="B231" t="str">
        <f>Price!B227</f>
        <v>XAUUSD</v>
      </c>
      <c r="C231" t="str">
        <f>Price!C227</f>
        <v>M5</v>
      </c>
      <c r="D231">
        <f>Price!D227</f>
        <v>5179.41</v>
      </c>
      <c r="E231">
        <f>Price!E227</f>
        <v>5178.38</v>
      </c>
      <c r="F231">
        <f>Price!F227</f>
        <v>5181.51</v>
      </c>
      <c r="G231">
        <f>Price!G227</f>
        <v>5175.3500000000004</v>
      </c>
      <c r="H231">
        <f>Price!H227</f>
        <v>492</v>
      </c>
      <c r="I231">
        <f>Diagonals!E227</f>
        <v>5187.62</v>
      </c>
      <c r="J231">
        <f>Diagonals!F227</f>
        <v>0</v>
      </c>
      <c r="K231">
        <f>Diagonals!G227</f>
        <v>0</v>
      </c>
      <c r="L231">
        <f>Diagonals!H227</f>
        <v>5167.25</v>
      </c>
      <c r="M231">
        <f>Diagonals!I227</f>
        <v>0</v>
      </c>
      <c r="N231">
        <f>Diagonals!J227</f>
        <v>0</v>
      </c>
      <c r="O231">
        <f>Diagonals!K227</f>
        <v>0</v>
      </c>
      <c r="P231">
        <f>Diagonals!L227</f>
        <v>0</v>
      </c>
      <c r="Q231">
        <f>Trendlines!E227</f>
        <v>5199.0200000000004</v>
      </c>
      <c r="R231">
        <f>Trendlines!F227</f>
        <v>5196.0200000000004</v>
      </c>
      <c r="S231">
        <f>Trendlines!G227</f>
        <v>5204.57</v>
      </c>
      <c r="T231">
        <f>Trendlines!H227</f>
        <v>5163.8</v>
      </c>
      <c r="U231">
        <f>Trendlines!I227</f>
        <v>5176</v>
      </c>
      <c r="V231">
        <f>Trendlines!J227</f>
        <v>5159.8500000000004</v>
      </c>
      <c r="W231">
        <f>Trendlines!K227</f>
        <v>0</v>
      </c>
      <c r="X231">
        <f>Trendlines!L227</f>
        <v>0</v>
      </c>
      <c r="Y231">
        <f>Tema_Hrma_Smma!E227</f>
        <v>5176.97</v>
      </c>
      <c r="Z231">
        <f>Tema_Hrma_Smma!F227</f>
        <v>5177.07</v>
      </c>
      <c r="AA231">
        <f>Tema_Hrma_Smma!G227</f>
        <v>5187.4799999999996</v>
      </c>
      <c r="AB231">
        <f>ZScore!H227</f>
        <v>1</v>
      </c>
      <c r="AC231">
        <f>ZScore!I227</f>
        <v>0.70689000000000002</v>
      </c>
      <c r="AD231">
        <f>ZScore!J227</f>
        <v>0</v>
      </c>
      <c r="AE231">
        <f>HA!E227</f>
        <v>5177.63</v>
      </c>
      <c r="AF231">
        <f>HA!F227</f>
        <v>5181.51</v>
      </c>
      <c r="AG231">
        <f>HA!G227</f>
        <v>5175.3500000000004</v>
      </c>
      <c r="AH231">
        <f>HA!H227</f>
        <v>5178.66</v>
      </c>
      <c r="AI231">
        <f>HA!I227</f>
        <v>1</v>
      </c>
      <c r="AJ231">
        <f>HA!J227</f>
        <v>1.03</v>
      </c>
      <c r="AK231">
        <f>HA!K227</f>
        <v>-0.69154000000000004</v>
      </c>
      <c r="AL231">
        <f>HA!L227</f>
        <v>2</v>
      </c>
      <c r="AM231">
        <f>KC!E227</f>
        <v>5211.2640899999997</v>
      </c>
      <c r="AN231">
        <f>KC!F227</f>
        <v>5205.0231700000004</v>
      </c>
      <c r="AO231">
        <f>KC!G227</f>
        <v>5198.7822399999995</v>
      </c>
      <c r="AP231">
        <f>KC!H227</f>
        <v>5192.5413200000003</v>
      </c>
      <c r="AQ231">
        <f>KC!I227</f>
        <v>5186.3003900000003</v>
      </c>
      <c r="AR231">
        <f>KC!J227</f>
        <v>5180.1050599999999</v>
      </c>
      <c r="AS231">
        <f>KC!K227</f>
        <v>5173.8641399999997</v>
      </c>
      <c r="AT231">
        <f>KC!L227</f>
        <v>5167.6232099999997</v>
      </c>
      <c r="AU231">
        <f>KC!M227</f>
        <v>5161.3822899999996</v>
      </c>
      <c r="AV231">
        <f>KC!N227</f>
        <v>5155.1413599999996</v>
      </c>
      <c r="AW231">
        <f>SR_Levels!E227</f>
        <v>5178.6000000000004</v>
      </c>
      <c r="AX231">
        <f>SR_Levels!F227</f>
        <v>5161.8900000000003</v>
      </c>
      <c r="AY231">
        <f>SR_Levels!G227</f>
        <v>5135.8500000000004</v>
      </c>
      <c r="AZ231">
        <f>SR_Levels!H227</f>
        <v>0</v>
      </c>
      <c r="BA231">
        <f>SR_Levels!I227</f>
        <v>5193.3500000000004</v>
      </c>
      <c r="BB231">
        <f>SR_Levels!J227</f>
        <v>5205.3100000000004</v>
      </c>
      <c r="BC231">
        <f>SR_Levels!K227</f>
        <v>0</v>
      </c>
      <c r="BD231">
        <f>SR_Levels!L227</f>
        <v>0</v>
      </c>
      <c r="BE231">
        <f>ZigZag!E227</f>
        <v>0</v>
      </c>
      <c r="BF231">
        <f>ZigZag!F227</f>
        <v>0</v>
      </c>
      <c r="BG231">
        <f>ZigZag!G227</f>
        <v>5183.87</v>
      </c>
      <c r="BH231">
        <f>Dual_Tema!E227</f>
        <v>5179.96</v>
      </c>
      <c r="BI231">
        <f>Dual_Tema!F227</f>
        <v>5173.3100000000004</v>
      </c>
      <c r="BJ231">
        <f>Pinbar!E227</f>
        <v>0</v>
      </c>
      <c r="BK231">
        <f>SSA!E227</f>
        <v>5177.02243</v>
      </c>
      <c r="BL231">
        <f>SSA!F227</f>
        <v>5176.9629699999996</v>
      </c>
    </row>
    <row r="232" spans="1:64" x14ac:dyDescent="0.55000000000000004">
      <c r="A232">
        <f>Validation!A228</f>
        <v>1772096400</v>
      </c>
      <c r="B232" t="str">
        <f>Price!B228</f>
        <v>XAUUSD</v>
      </c>
      <c r="C232" t="str">
        <f>Price!C228</f>
        <v>M5</v>
      </c>
      <c r="D232">
        <f>Price!D228</f>
        <v>5174.4399999999996</v>
      </c>
      <c r="E232">
        <f>Price!E228</f>
        <v>5179.38</v>
      </c>
      <c r="F232">
        <f>Price!F228</f>
        <v>5180.45</v>
      </c>
      <c r="G232">
        <f>Price!G228</f>
        <v>5174.43</v>
      </c>
      <c r="H232">
        <f>Price!H228</f>
        <v>533</v>
      </c>
      <c r="I232">
        <f>Diagonals!E228</f>
        <v>5187.8</v>
      </c>
      <c r="J232">
        <f>Diagonals!F228</f>
        <v>0</v>
      </c>
      <c r="K232">
        <f>Diagonals!G228</f>
        <v>0</v>
      </c>
      <c r="L232">
        <f>Diagonals!H228</f>
        <v>5166.92</v>
      </c>
      <c r="M232">
        <f>Diagonals!I228</f>
        <v>0</v>
      </c>
      <c r="N232">
        <f>Diagonals!J228</f>
        <v>0</v>
      </c>
      <c r="O232">
        <f>Diagonals!K228</f>
        <v>0</v>
      </c>
      <c r="P232">
        <f>Diagonals!L228</f>
        <v>0</v>
      </c>
      <c r="Q232">
        <f>Trendlines!E228</f>
        <v>5199.03</v>
      </c>
      <c r="R232">
        <f>Trendlines!F228</f>
        <v>5196</v>
      </c>
      <c r="S232">
        <f>Trendlines!G228</f>
        <v>5204.5600000000004</v>
      </c>
      <c r="T232">
        <f>Trendlines!H228</f>
        <v>5163.88</v>
      </c>
      <c r="U232">
        <f>Trendlines!I228</f>
        <v>5176.0200000000004</v>
      </c>
      <c r="V232">
        <f>Trendlines!J228</f>
        <v>5159.8900000000003</v>
      </c>
      <c r="W232">
        <f>Trendlines!K228</f>
        <v>0</v>
      </c>
      <c r="X232">
        <f>Trendlines!L228</f>
        <v>0</v>
      </c>
      <c r="Y232">
        <f>Tema_Hrma_Smma!E228</f>
        <v>5176.47</v>
      </c>
      <c r="Z232">
        <f>Tema_Hrma_Smma!F228</f>
        <v>5176.6499999999996</v>
      </c>
      <c r="AA232">
        <f>Tema_Hrma_Smma!G228</f>
        <v>5187.2</v>
      </c>
      <c r="AB232">
        <f>ZScore!H228</f>
        <v>-1</v>
      </c>
      <c r="AC232">
        <f>ZScore!I228</f>
        <v>0.71421000000000001</v>
      </c>
      <c r="AD232">
        <f>ZScore!J228</f>
        <v>3</v>
      </c>
      <c r="AE232">
        <f>HA!E228</f>
        <v>5178.1499999999996</v>
      </c>
      <c r="AF232">
        <f>HA!F228</f>
        <v>5180.45</v>
      </c>
      <c r="AG232">
        <f>HA!G228</f>
        <v>5174.43</v>
      </c>
      <c r="AH232">
        <f>HA!H228</f>
        <v>5177.18</v>
      </c>
      <c r="AI232">
        <f>HA!I228</f>
        <v>-1</v>
      </c>
      <c r="AJ232">
        <f>HA!J228</f>
        <v>0.97</v>
      </c>
      <c r="AK232">
        <f>HA!K228</f>
        <v>-0.71177999999999997</v>
      </c>
      <c r="AL232">
        <f>HA!L228</f>
        <v>-1</v>
      </c>
      <c r="AM232">
        <f>KC!E228</f>
        <v>5210.7399699999996</v>
      </c>
      <c r="AN232">
        <f>KC!F228</f>
        <v>5204.4652100000003</v>
      </c>
      <c r="AO232">
        <f>KC!G228</f>
        <v>5198.1904599999998</v>
      </c>
      <c r="AP232">
        <f>KC!H228</f>
        <v>5191.9157100000002</v>
      </c>
      <c r="AQ232">
        <f>KC!I228</f>
        <v>5185.64095</v>
      </c>
      <c r="AR232">
        <f>KC!J228</f>
        <v>5179.3786600000003</v>
      </c>
      <c r="AS232">
        <f>KC!K228</f>
        <v>5173.1039099999998</v>
      </c>
      <c r="AT232">
        <f>KC!L228</f>
        <v>5166.8291499999996</v>
      </c>
      <c r="AU232">
        <f>KC!M228</f>
        <v>5160.5544</v>
      </c>
      <c r="AV232">
        <f>KC!N228</f>
        <v>5154.2796500000004</v>
      </c>
      <c r="AW232">
        <f>SR_Levels!E228</f>
        <v>5161.8900000000003</v>
      </c>
      <c r="AX232">
        <f>SR_Levels!F228</f>
        <v>5135.8500000000004</v>
      </c>
      <c r="AY232">
        <f>SR_Levels!G228</f>
        <v>0</v>
      </c>
      <c r="AZ232">
        <f>SR_Levels!H228</f>
        <v>0</v>
      </c>
      <c r="BA232">
        <f>SR_Levels!I228</f>
        <v>5178.6000000000004</v>
      </c>
      <c r="BB232">
        <f>SR_Levels!J228</f>
        <v>5193.3500000000004</v>
      </c>
      <c r="BC232">
        <f>SR_Levels!K228</f>
        <v>5205.3100000000004</v>
      </c>
      <c r="BD232">
        <f>SR_Levels!L228</f>
        <v>0</v>
      </c>
      <c r="BE232">
        <f>ZigZag!E228</f>
        <v>0</v>
      </c>
      <c r="BF232">
        <f>ZigZag!F228</f>
        <v>0</v>
      </c>
      <c r="BG232">
        <f>ZigZag!G228</f>
        <v>5183.34</v>
      </c>
      <c r="BH232">
        <f>Dual_Tema!E228</f>
        <v>5179.8999999999996</v>
      </c>
      <c r="BI232">
        <f>Dual_Tema!F228</f>
        <v>5173.6000000000004</v>
      </c>
      <c r="BJ232">
        <f>Pinbar!E228</f>
        <v>0</v>
      </c>
      <c r="BK232">
        <f>SSA!E228</f>
        <v>5177.4684299999999</v>
      </c>
      <c r="BL232">
        <f>SSA!F228</f>
        <v>5177.2156999999997</v>
      </c>
    </row>
    <row r="233" spans="1:64" x14ac:dyDescent="0.55000000000000004">
      <c r="A233">
        <f>Validation!A229</f>
        <v>1772096700</v>
      </c>
      <c r="B233" t="str">
        <f>Price!B229</f>
        <v>XAUUSD</v>
      </c>
      <c r="C233" t="str">
        <f>Price!C229</f>
        <v>M5</v>
      </c>
      <c r="D233">
        <f>Price!D229</f>
        <v>5178.01</v>
      </c>
      <c r="E233">
        <f>Price!E229</f>
        <v>5174.46</v>
      </c>
      <c r="F233">
        <f>Price!F229</f>
        <v>5178.3999999999996</v>
      </c>
      <c r="G233">
        <f>Price!G229</f>
        <v>5173.92</v>
      </c>
      <c r="H233">
        <f>Price!H229</f>
        <v>462</v>
      </c>
      <c r="I233">
        <f>Diagonals!E229</f>
        <v>5187.9799999999996</v>
      </c>
      <c r="J233">
        <f>Diagonals!F229</f>
        <v>0</v>
      </c>
      <c r="K233">
        <f>Diagonals!G229</f>
        <v>0</v>
      </c>
      <c r="L233">
        <f>Diagonals!H229</f>
        <v>5166.59</v>
      </c>
      <c r="M233">
        <f>Diagonals!I229</f>
        <v>0</v>
      </c>
      <c r="N233">
        <f>Diagonals!J229</f>
        <v>0</v>
      </c>
      <c r="O233">
        <f>Diagonals!K229</f>
        <v>0</v>
      </c>
      <c r="P233">
        <f>Diagonals!L229</f>
        <v>0</v>
      </c>
      <c r="Q233">
        <f>Trendlines!E229</f>
        <v>5199.03</v>
      </c>
      <c r="R233">
        <f>Trendlines!F229</f>
        <v>5195.97</v>
      </c>
      <c r="S233">
        <f>Trendlines!G229</f>
        <v>5204.54</v>
      </c>
      <c r="T233">
        <f>Trendlines!H229</f>
        <v>5163.95</v>
      </c>
      <c r="U233">
        <f>Trendlines!I229</f>
        <v>5176.05</v>
      </c>
      <c r="V233">
        <f>Trendlines!J229</f>
        <v>5159.93</v>
      </c>
      <c r="W233">
        <f>Trendlines!K229</f>
        <v>0</v>
      </c>
      <c r="X233">
        <f>Trendlines!L229</f>
        <v>0</v>
      </c>
      <c r="Y233">
        <f>Tema_Hrma_Smma!E229</f>
        <v>5176.38</v>
      </c>
      <c r="Z233">
        <f>Tema_Hrma_Smma!F229</f>
        <v>5176.3</v>
      </c>
      <c r="AA233">
        <f>Tema_Hrma_Smma!G229</f>
        <v>5186.91</v>
      </c>
      <c r="AB233">
        <f>ZScore!H229</f>
        <v>1</v>
      </c>
      <c r="AC233">
        <f>ZScore!I229</f>
        <v>0.20846000000000001</v>
      </c>
      <c r="AD233">
        <f>ZScore!J229</f>
        <v>0</v>
      </c>
      <c r="AE233">
        <f>HA!E229</f>
        <v>5177.66</v>
      </c>
      <c r="AF233">
        <f>HA!F229</f>
        <v>5178.3999999999996</v>
      </c>
      <c r="AG233">
        <f>HA!G229</f>
        <v>5173.92</v>
      </c>
      <c r="AH233">
        <f>HA!H229</f>
        <v>5176.2</v>
      </c>
      <c r="AI233">
        <f>HA!I229</f>
        <v>-1</v>
      </c>
      <c r="AJ233">
        <f>HA!J229</f>
        <v>1.46</v>
      </c>
      <c r="AK233">
        <f>HA!K229</f>
        <v>-0.51887000000000005</v>
      </c>
      <c r="AL233">
        <f>HA!L229</f>
        <v>-2</v>
      </c>
      <c r="AM233">
        <f>KC!E229</f>
        <v>5210.1468000000004</v>
      </c>
      <c r="AN233">
        <f>KC!F229</f>
        <v>5203.8501999999999</v>
      </c>
      <c r="AO233">
        <f>KC!G229</f>
        <v>5197.5535900000004</v>
      </c>
      <c r="AP233">
        <f>KC!H229</f>
        <v>5191.2569899999999</v>
      </c>
      <c r="AQ233">
        <f>KC!I229</f>
        <v>5184.9603800000004</v>
      </c>
      <c r="AR233">
        <f>KC!J229</f>
        <v>5178.6908899999999</v>
      </c>
      <c r="AS233">
        <f>KC!K229</f>
        <v>5172.3942800000004</v>
      </c>
      <c r="AT233">
        <f>KC!L229</f>
        <v>5166.0976799999999</v>
      </c>
      <c r="AU233">
        <f>KC!M229</f>
        <v>5159.8010700000004</v>
      </c>
      <c r="AV233">
        <f>KC!N229</f>
        <v>5153.5044699999999</v>
      </c>
      <c r="AW233">
        <f>SR_Levels!E229</f>
        <v>5161.8900000000003</v>
      </c>
      <c r="AX233">
        <f>SR_Levels!F229</f>
        <v>5135.8500000000004</v>
      </c>
      <c r="AY233">
        <f>SR_Levels!G229</f>
        <v>0</v>
      </c>
      <c r="AZ233">
        <f>SR_Levels!H229</f>
        <v>0</v>
      </c>
      <c r="BA233">
        <f>SR_Levels!I229</f>
        <v>5178.6000000000004</v>
      </c>
      <c r="BB233">
        <f>SR_Levels!J229</f>
        <v>5193.3500000000004</v>
      </c>
      <c r="BC233">
        <f>SR_Levels!K229</f>
        <v>5205.3100000000004</v>
      </c>
      <c r="BD233">
        <f>SR_Levels!L229</f>
        <v>0</v>
      </c>
      <c r="BE233">
        <f>ZigZag!E229</f>
        <v>0</v>
      </c>
      <c r="BF233">
        <f>ZigZag!F229</f>
        <v>0</v>
      </c>
      <c r="BG233">
        <f>ZigZag!G229</f>
        <v>5182.87</v>
      </c>
      <c r="BH233">
        <f>Dual_Tema!E229</f>
        <v>5178.93</v>
      </c>
      <c r="BI233">
        <f>Dual_Tema!F229</f>
        <v>5173.6099999999997</v>
      </c>
      <c r="BJ233">
        <f>Pinbar!E229</f>
        <v>0</v>
      </c>
      <c r="BK233">
        <f>SSA!E229</f>
        <v>5178.0092999999997</v>
      </c>
      <c r="BL233">
        <f>SSA!F229</f>
        <v>5177.6125000000002</v>
      </c>
    </row>
    <row r="234" spans="1:64" x14ac:dyDescent="0.55000000000000004">
      <c r="A234">
        <f>Validation!A230</f>
        <v>1772097000</v>
      </c>
      <c r="B234" t="str">
        <f>Price!B230</f>
        <v>XAUUSD</v>
      </c>
      <c r="C234" t="str">
        <f>Price!C230</f>
        <v>M5</v>
      </c>
      <c r="D234">
        <f>Price!D230</f>
        <v>5181.6400000000003</v>
      </c>
      <c r="E234">
        <f>Price!E230</f>
        <v>5177.68</v>
      </c>
      <c r="F234">
        <f>Price!F230</f>
        <v>5182.57</v>
      </c>
      <c r="G234">
        <f>Price!G230</f>
        <v>5177.62</v>
      </c>
      <c r="H234">
        <f>Price!H230</f>
        <v>503</v>
      </c>
      <c r="I234">
        <f>Diagonals!E230</f>
        <v>5188.1499999999996</v>
      </c>
      <c r="J234">
        <f>Diagonals!F230</f>
        <v>0</v>
      </c>
      <c r="K234">
        <f>Diagonals!G230</f>
        <v>0</v>
      </c>
      <c r="L234">
        <f>Diagonals!H230</f>
        <v>5166.2700000000004</v>
      </c>
      <c r="M234">
        <f>Diagonals!I230</f>
        <v>0</v>
      </c>
      <c r="N234">
        <f>Diagonals!J230</f>
        <v>0</v>
      </c>
      <c r="O234">
        <f>Diagonals!K230</f>
        <v>0</v>
      </c>
      <c r="P234">
        <f>Diagonals!L230</f>
        <v>0</v>
      </c>
      <c r="Q234">
        <f>Trendlines!E230</f>
        <v>5199.04</v>
      </c>
      <c r="R234">
        <f>Trendlines!F230</f>
        <v>5195.95</v>
      </c>
      <c r="S234">
        <f>Trendlines!G230</f>
        <v>5204.5200000000004</v>
      </c>
      <c r="T234">
        <f>Trendlines!H230</f>
        <v>5164.03</v>
      </c>
      <c r="U234">
        <f>Trendlines!I230</f>
        <v>5176.07</v>
      </c>
      <c r="V234">
        <f>Trendlines!J230</f>
        <v>5159.97</v>
      </c>
      <c r="W234">
        <f>Trendlines!K230</f>
        <v>0</v>
      </c>
      <c r="X234">
        <f>Trendlines!L230</f>
        <v>0</v>
      </c>
      <c r="Y234">
        <f>Tema_Hrma_Smma!E230</f>
        <v>5178.26</v>
      </c>
      <c r="Z234">
        <f>Tema_Hrma_Smma!F230</f>
        <v>5176.4399999999996</v>
      </c>
      <c r="AA234">
        <f>Tema_Hrma_Smma!G230</f>
        <v>5186.68</v>
      </c>
      <c r="AB234">
        <f>ZScore!H230</f>
        <v>1</v>
      </c>
      <c r="AC234">
        <f>ZScore!I230</f>
        <v>0.35710999999999998</v>
      </c>
      <c r="AD234">
        <f>ZScore!J230</f>
        <v>0</v>
      </c>
      <c r="AE234">
        <f>HA!E230</f>
        <v>5176.93</v>
      </c>
      <c r="AF234">
        <f>HA!F230</f>
        <v>5182.57</v>
      </c>
      <c r="AG234">
        <f>HA!G230</f>
        <v>5176.93</v>
      </c>
      <c r="AH234">
        <f>HA!H230</f>
        <v>5179.88</v>
      </c>
      <c r="AI234">
        <f>HA!I230</f>
        <v>1</v>
      </c>
      <c r="AJ234">
        <f>HA!J230</f>
        <v>2.95</v>
      </c>
      <c r="AK234">
        <f>HA!K230</f>
        <v>6.2309999999999997E-2</v>
      </c>
      <c r="AL234">
        <f>HA!L230</f>
        <v>1</v>
      </c>
      <c r="AM234">
        <f>KC!E230</f>
        <v>5209.6541299999999</v>
      </c>
      <c r="AN234">
        <f>KC!F230</f>
        <v>5203.33716</v>
      </c>
      <c r="AO234">
        <f>KC!G230</f>
        <v>5197.0201800000004</v>
      </c>
      <c r="AP234">
        <f>KC!H230</f>
        <v>5190.7032099999997</v>
      </c>
      <c r="AQ234">
        <f>KC!I230</f>
        <v>5184.3862300000001</v>
      </c>
      <c r="AR234">
        <f>KC!J230</f>
        <v>5178.1395199999997</v>
      </c>
      <c r="AS234">
        <f>KC!K230</f>
        <v>5171.8225499999999</v>
      </c>
      <c r="AT234">
        <f>KC!L230</f>
        <v>5165.5055700000003</v>
      </c>
      <c r="AU234">
        <f>KC!M230</f>
        <v>5159.1886000000004</v>
      </c>
      <c r="AV234">
        <f>KC!N230</f>
        <v>5152.8716199999999</v>
      </c>
      <c r="AW234">
        <f>SR_Levels!E230</f>
        <v>5178.6000000000004</v>
      </c>
      <c r="AX234">
        <f>SR_Levels!F230</f>
        <v>5161.8900000000003</v>
      </c>
      <c r="AY234">
        <f>SR_Levels!G230</f>
        <v>5135.8500000000004</v>
      </c>
      <c r="AZ234">
        <f>SR_Levels!H230</f>
        <v>0</v>
      </c>
      <c r="BA234">
        <f>SR_Levels!I230</f>
        <v>5193.3500000000004</v>
      </c>
      <c r="BB234">
        <f>SR_Levels!J230</f>
        <v>5205.3100000000004</v>
      </c>
      <c r="BC234">
        <f>SR_Levels!K230</f>
        <v>0</v>
      </c>
      <c r="BD234">
        <f>SR_Levels!L230</f>
        <v>0</v>
      </c>
      <c r="BE234">
        <f>ZigZag!E230</f>
        <v>0</v>
      </c>
      <c r="BF234">
        <f>ZigZag!F230</f>
        <v>0</v>
      </c>
      <c r="BG234">
        <f>ZigZag!G230</f>
        <v>5182.71</v>
      </c>
      <c r="BH234">
        <f>Dual_Tema!E230</f>
        <v>5180.41</v>
      </c>
      <c r="BI234">
        <f>Dual_Tema!F230</f>
        <v>5175.47</v>
      </c>
      <c r="BJ234">
        <f>Pinbar!E230</f>
        <v>0</v>
      </c>
      <c r="BK234">
        <f>SSA!E230</f>
        <v>5178.4912700000004</v>
      </c>
      <c r="BL234">
        <f>SSA!F230</f>
        <v>5178.05188</v>
      </c>
    </row>
    <row r="235" spans="1:64" x14ac:dyDescent="0.55000000000000004">
      <c r="A235">
        <f>Validation!A231</f>
        <v>1772097300</v>
      </c>
      <c r="B235" t="str">
        <f>Price!B231</f>
        <v>XAUUSD</v>
      </c>
      <c r="C235" t="str">
        <f>Price!C231</f>
        <v>M5</v>
      </c>
      <c r="D235">
        <f>Price!D231</f>
        <v>5176.99</v>
      </c>
      <c r="E235">
        <f>Price!E231</f>
        <v>5181.63</v>
      </c>
      <c r="F235">
        <f>Price!F231</f>
        <v>5182.3100000000004</v>
      </c>
      <c r="G235">
        <f>Price!G231</f>
        <v>5175.91</v>
      </c>
      <c r="H235">
        <f>Price!H231</f>
        <v>460</v>
      </c>
      <c r="I235">
        <f>Diagonals!E231</f>
        <v>5188.33</v>
      </c>
      <c r="J235">
        <f>Diagonals!F231</f>
        <v>0</v>
      </c>
      <c r="K235">
        <f>Diagonals!G231</f>
        <v>0</v>
      </c>
      <c r="L235">
        <f>Diagonals!H231</f>
        <v>5165.9399999999996</v>
      </c>
      <c r="M235">
        <f>Diagonals!I231</f>
        <v>0</v>
      </c>
      <c r="N235">
        <f>Diagonals!J231</f>
        <v>0</v>
      </c>
      <c r="O235">
        <f>Diagonals!K231</f>
        <v>0</v>
      </c>
      <c r="P235">
        <f>Diagonals!L231</f>
        <v>0</v>
      </c>
      <c r="Q235">
        <f>Trendlines!E231</f>
        <v>5199.04</v>
      </c>
      <c r="R235">
        <f>Trendlines!F231</f>
        <v>5195.92</v>
      </c>
      <c r="S235">
        <f>Trendlines!G231</f>
        <v>5204.5</v>
      </c>
      <c r="T235">
        <f>Trendlines!H231</f>
        <v>5164.1099999999997</v>
      </c>
      <c r="U235">
        <f>Trendlines!I231</f>
        <v>5176.09</v>
      </c>
      <c r="V235">
        <f>Trendlines!J231</f>
        <v>5160.01</v>
      </c>
      <c r="W235">
        <f>Trendlines!K231</f>
        <v>0</v>
      </c>
      <c r="X235">
        <f>Trendlines!L231</f>
        <v>0</v>
      </c>
      <c r="Y235">
        <f>Tema_Hrma_Smma!E231</f>
        <v>5178.42</v>
      </c>
      <c r="Z235">
        <f>Tema_Hrma_Smma!F231</f>
        <v>5176.58</v>
      </c>
      <c r="AA235">
        <f>Tema_Hrma_Smma!G231</f>
        <v>5186.4799999999996</v>
      </c>
      <c r="AB235">
        <f>ZScore!H231</f>
        <v>-1</v>
      </c>
      <c r="AC235">
        <f>ZScore!I231</f>
        <v>0.60819000000000001</v>
      </c>
      <c r="AD235">
        <f>ZScore!J231</f>
        <v>3</v>
      </c>
      <c r="AE235">
        <f>HA!E231</f>
        <v>5178.3999999999996</v>
      </c>
      <c r="AF235">
        <f>HA!F231</f>
        <v>5182.3100000000004</v>
      </c>
      <c r="AG235">
        <f>HA!G231</f>
        <v>5175.91</v>
      </c>
      <c r="AH235">
        <f>HA!H231</f>
        <v>5179.21</v>
      </c>
      <c r="AI235">
        <f>HA!I231</f>
        <v>1</v>
      </c>
      <c r="AJ235">
        <f>HA!J231</f>
        <v>0.81</v>
      </c>
      <c r="AK235">
        <f>HA!K231</f>
        <v>-0.77841000000000005</v>
      </c>
      <c r="AL235">
        <f>HA!L231</f>
        <v>2</v>
      </c>
      <c r="AM235">
        <f>KC!E231</f>
        <v>5209.2029499999999</v>
      </c>
      <c r="AN235">
        <f>KC!F231</f>
        <v>5202.8752899999999</v>
      </c>
      <c r="AO235">
        <f>KC!G231</f>
        <v>5196.5476399999998</v>
      </c>
      <c r="AP235">
        <f>KC!H231</f>
        <v>5190.2199899999996</v>
      </c>
      <c r="AQ235">
        <f>KC!I231</f>
        <v>5183.8923299999997</v>
      </c>
      <c r="AR235">
        <f>KC!J231</f>
        <v>5177.6520099999998</v>
      </c>
      <c r="AS235">
        <f>KC!K231</f>
        <v>5171.3243499999999</v>
      </c>
      <c r="AT235">
        <f>KC!L231</f>
        <v>5164.9966999999997</v>
      </c>
      <c r="AU235">
        <f>KC!M231</f>
        <v>5158.6690399999998</v>
      </c>
      <c r="AV235">
        <f>KC!N231</f>
        <v>5152.3413899999996</v>
      </c>
      <c r="AW235">
        <f>SR_Levels!E231</f>
        <v>5161.8900000000003</v>
      </c>
      <c r="AX235">
        <f>SR_Levels!F231</f>
        <v>5135.8500000000004</v>
      </c>
      <c r="AY235">
        <f>SR_Levels!G231</f>
        <v>0</v>
      </c>
      <c r="AZ235">
        <f>SR_Levels!H231</f>
        <v>0</v>
      </c>
      <c r="BA235">
        <f>SR_Levels!I231</f>
        <v>5178.6000000000004</v>
      </c>
      <c r="BB235">
        <f>SR_Levels!J231</f>
        <v>5193.3500000000004</v>
      </c>
      <c r="BC235">
        <f>SR_Levels!K231</f>
        <v>5205.3100000000004</v>
      </c>
      <c r="BD235">
        <f>SR_Levels!L231</f>
        <v>0</v>
      </c>
      <c r="BE235">
        <f>ZigZag!E231</f>
        <v>0</v>
      </c>
      <c r="BF235">
        <f>ZigZag!F231</f>
        <v>0</v>
      </c>
      <c r="BG235">
        <f>ZigZag!G231</f>
        <v>5182.3999999999996</v>
      </c>
      <c r="BH235">
        <f>Dual_Tema!E231</f>
        <v>5181.28</v>
      </c>
      <c r="BI235">
        <f>Dual_Tema!F231</f>
        <v>5175.8500000000004</v>
      </c>
      <c r="BJ235">
        <f>Pinbar!E231</f>
        <v>0</v>
      </c>
      <c r="BK235">
        <f>SSA!E231</f>
        <v>5178.8335800000004</v>
      </c>
      <c r="BL235">
        <f>SSA!F231</f>
        <v>5178.4427299999998</v>
      </c>
    </row>
    <row r="236" spans="1:64" x14ac:dyDescent="0.55000000000000004">
      <c r="A236">
        <f>Validation!A232</f>
        <v>1772097600</v>
      </c>
      <c r="B236" t="str">
        <f>Price!B232</f>
        <v>XAUUSD</v>
      </c>
      <c r="C236" t="str">
        <f>Price!C232</f>
        <v>M5</v>
      </c>
      <c r="D236">
        <f>Price!D232</f>
        <v>5176.5600000000004</v>
      </c>
      <c r="E236">
        <f>Price!E232</f>
        <v>5176.97</v>
      </c>
      <c r="F236">
        <f>Price!F232</f>
        <v>5177.1000000000004</v>
      </c>
      <c r="G236">
        <f>Price!G232</f>
        <v>5174.75</v>
      </c>
      <c r="H236">
        <f>Price!H232</f>
        <v>396</v>
      </c>
      <c r="I236">
        <f>Diagonals!E232</f>
        <v>5188.51</v>
      </c>
      <c r="J236">
        <f>Diagonals!F232</f>
        <v>0</v>
      </c>
      <c r="K236">
        <f>Diagonals!G232</f>
        <v>0</v>
      </c>
      <c r="L236">
        <f>Diagonals!H232</f>
        <v>5165.6099999999997</v>
      </c>
      <c r="M236">
        <f>Diagonals!I232</f>
        <v>0</v>
      </c>
      <c r="N236">
        <f>Diagonals!J232</f>
        <v>0</v>
      </c>
      <c r="O236">
        <f>Diagonals!K232</f>
        <v>0</v>
      </c>
      <c r="P236">
        <f>Diagonals!L232</f>
        <v>0</v>
      </c>
      <c r="Q236">
        <f>Trendlines!E232</f>
        <v>5199.05</v>
      </c>
      <c r="R236">
        <f>Trendlines!F232</f>
        <v>5195.8900000000003</v>
      </c>
      <c r="S236">
        <f>Trendlines!G232</f>
        <v>5204.49</v>
      </c>
      <c r="T236">
        <f>Trendlines!H232</f>
        <v>5164.18</v>
      </c>
      <c r="U236">
        <f>Trendlines!I232</f>
        <v>5176.1099999999997</v>
      </c>
      <c r="V236">
        <f>Trendlines!J232</f>
        <v>5160.05</v>
      </c>
      <c r="W236">
        <f>Trendlines!K232</f>
        <v>0</v>
      </c>
      <c r="X236">
        <f>Trendlines!L232</f>
        <v>0</v>
      </c>
      <c r="Y236">
        <f>Tema_Hrma_Smma!E232</f>
        <v>5177.42</v>
      </c>
      <c r="Z236">
        <f>Tema_Hrma_Smma!F232</f>
        <v>5176.46</v>
      </c>
      <c r="AA236">
        <f>Tema_Hrma_Smma!G232</f>
        <v>5186.2299999999996</v>
      </c>
      <c r="AB236">
        <f>ZScore!H232</f>
        <v>-1</v>
      </c>
      <c r="AC236">
        <f>ZScore!I232</f>
        <v>0.93218999999999996</v>
      </c>
      <c r="AD236">
        <f>ZScore!J232</f>
        <v>3</v>
      </c>
      <c r="AE236">
        <f>HA!E232</f>
        <v>5178.8100000000004</v>
      </c>
      <c r="AF236">
        <f>HA!F232</f>
        <v>5178.8100000000004</v>
      </c>
      <c r="AG236">
        <f>HA!G232</f>
        <v>5174.75</v>
      </c>
      <c r="AH236">
        <f>HA!H232</f>
        <v>5176.3500000000004</v>
      </c>
      <c r="AI236">
        <f>HA!I232</f>
        <v>-1</v>
      </c>
      <c r="AJ236">
        <f>HA!J232</f>
        <v>2.46</v>
      </c>
      <c r="AK236">
        <f>HA!K232</f>
        <v>-0.12426</v>
      </c>
      <c r="AL236">
        <f>HA!L232</f>
        <v>-1</v>
      </c>
      <c r="AM236">
        <f>KC!E232</f>
        <v>5208.6231699999998</v>
      </c>
      <c r="AN236">
        <f>KC!F232</f>
        <v>5202.3005199999998</v>
      </c>
      <c r="AO236">
        <f>KC!G232</f>
        <v>5195.97786</v>
      </c>
      <c r="AP236">
        <f>KC!H232</f>
        <v>5189.6552099999999</v>
      </c>
      <c r="AQ236">
        <f>KC!I232</f>
        <v>5183.3325599999998</v>
      </c>
      <c r="AR236">
        <f>KC!J232</f>
        <v>5177.1905100000004</v>
      </c>
      <c r="AS236">
        <f>KC!K232</f>
        <v>5170.8678600000003</v>
      </c>
      <c r="AT236">
        <f>KC!L232</f>
        <v>5164.5451999999996</v>
      </c>
      <c r="AU236">
        <f>KC!M232</f>
        <v>5158.2225500000004</v>
      </c>
      <c r="AV236">
        <f>KC!N232</f>
        <v>5151.8998899999997</v>
      </c>
      <c r="AW236">
        <f>SR_Levels!E232</f>
        <v>5161.8900000000003</v>
      </c>
      <c r="AX236">
        <f>SR_Levels!F232</f>
        <v>5135.8500000000004</v>
      </c>
      <c r="AY236">
        <f>SR_Levels!G232</f>
        <v>0</v>
      </c>
      <c r="AZ236">
        <f>SR_Levels!H232</f>
        <v>0</v>
      </c>
      <c r="BA236">
        <f>SR_Levels!I232</f>
        <v>5178.6000000000004</v>
      </c>
      <c r="BB236">
        <f>SR_Levels!J232</f>
        <v>5193.3500000000004</v>
      </c>
      <c r="BC236">
        <f>SR_Levels!K232</f>
        <v>5205.3100000000004</v>
      </c>
      <c r="BD236">
        <f>SR_Levels!L232</f>
        <v>0</v>
      </c>
      <c r="BE236">
        <f>ZigZag!E232</f>
        <v>0</v>
      </c>
      <c r="BF236">
        <f>ZigZag!F232</f>
        <v>0</v>
      </c>
      <c r="BG236">
        <f>ZigZag!G232</f>
        <v>5181.95</v>
      </c>
      <c r="BH236">
        <f>Dual_Tema!E232</f>
        <v>5179.32</v>
      </c>
      <c r="BI236">
        <f>Dual_Tema!F232</f>
        <v>5175.5200000000004</v>
      </c>
      <c r="BJ236">
        <f>Pinbar!E232</f>
        <v>1</v>
      </c>
      <c r="BK236">
        <f>SSA!E232</f>
        <v>5179.2638399999996</v>
      </c>
      <c r="BL236">
        <f>SSA!F232</f>
        <v>5178.85329</v>
      </c>
    </row>
    <row r="237" spans="1:64" x14ac:dyDescent="0.55000000000000004">
      <c r="A237">
        <f>Validation!A233</f>
        <v>1772097900</v>
      </c>
      <c r="B237" t="str">
        <f>Price!B233</f>
        <v>XAUUSD</v>
      </c>
      <c r="C237" t="str">
        <f>Price!C233</f>
        <v>M5</v>
      </c>
      <c r="D237">
        <f>Price!D233</f>
        <v>5181.2</v>
      </c>
      <c r="E237">
        <f>Price!E233</f>
        <v>5176.5600000000004</v>
      </c>
      <c r="F237">
        <f>Price!F233</f>
        <v>5182.28</v>
      </c>
      <c r="G237">
        <f>Price!G233</f>
        <v>5176.5600000000004</v>
      </c>
      <c r="H237">
        <f>Price!H233</f>
        <v>452</v>
      </c>
      <c r="I237">
        <f>Diagonals!E233</f>
        <v>5188.68</v>
      </c>
      <c r="J237">
        <f>Diagonals!F233</f>
        <v>0</v>
      </c>
      <c r="K237">
        <f>Diagonals!G233</f>
        <v>0</v>
      </c>
      <c r="L237">
        <f>Diagonals!H233</f>
        <v>5165.28</v>
      </c>
      <c r="M237">
        <f>Diagonals!I233</f>
        <v>0</v>
      </c>
      <c r="N237">
        <f>Diagonals!J233</f>
        <v>0</v>
      </c>
      <c r="O237">
        <f>Diagonals!K233</f>
        <v>0</v>
      </c>
      <c r="P237">
        <f>Diagonals!L233</f>
        <v>0</v>
      </c>
      <c r="Q237">
        <f>Trendlines!E233</f>
        <v>5199.05</v>
      </c>
      <c r="R237">
        <f>Trendlines!F233</f>
        <v>5195.87</v>
      </c>
      <c r="S237">
        <f>Trendlines!G233</f>
        <v>5204.47</v>
      </c>
      <c r="T237">
        <f>Trendlines!H233</f>
        <v>5164.26</v>
      </c>
      <c r="U237">
        <f>Trendlines!I233</f>
        <v>5176.13</v>
      </c>
      <c r="V237">
        <f>Trendlines!J233</f>
        <v>5160.09</v>
      </c>
      <c r="W237">
        <f>Trendlines!K233</f>
        <v>0</v>
      </c>
      <c r="X237">
        <f>Trendlines!L233</f>
        <v>0</v>
      </c>
      <c r="Y237">
        <f>Tema_Hrma_Smma!E233</f>
        <v>5178.6899999999996</v>
      </c>
      <c r="Z237">
        <f>Tema_Hrma_Smma!F233</f>
        <v>5176.67</v>
      </c>
      <c r="AA237">
        <f>Tema_Hrma_Smma!G233</f>
        <v>5186</v>
      </c>
      <c r="AB237">
        <f>ZScore!H233</f>
        <v>1</v>
      </c>
      <c r="AC237">
        <f>ZScore!I233</f>
        <v>0.60829999999999995</v>
      </c>
      <c r="AD237">
        <f>ZScore!J233</f>
        <v>0</v>
      </c>
      <c r="AE237">
        <f>HA!E233</f>
        <v>5177.58</v>
      </c>
      <c r="AF237">
        <f>HA!F233</f>
        <v>5182.28</v>
      </c>
      <c r="AG237">
        <f>HA!G233</f>
        <v>5176.5600000000004</v>
      </c>
      <c r="AH237">
        <f>HA!H233</f>
        <v>5179.1499999999996</v>
      </c>
      <c r="AI237">
        <f>HA!I233</f>
        <v>1</v>
      </c>
      <c r="AJ237">
        <f>HA!J233</f>
        <v>1.57</v>
      </c>
      <c r="AK237">
        <f>HA!K233</f>
        <v>-0.47321999999999997</v>
      </c>
      <c r="AL237">
        <f>HA!L233</f>
        <v>1</v>
      </c>
      <c r="AM237">
        <f>KC!E233</f>
        <v>5208.2460099999998</v>
      </c>
      <c r="AN237">
        <f>KC!F233</f>
        <v>5201.9023699999998</v>
      </c>
      <c r="AO237">
        <f>KC!G233</f>
        <v>5195.5587299999997</v>
      </c>
      <c r="AP237">
        <f>KC!H233</f>
        <v>5189.2150899999997</v>
      </c>
      <c r="AQ237">
        <f>KC!I233</f>
        <v>5182.8714399999999</v>
      </c>
      <c r="AR237">
        <f>KC!J233</f>
        <v>5176.8039200000003</v>
      </c>
      <c r="AS237">
        <f>KC!K233</f>
        <v>5170.4602800000002</v>
      </c>
      <c r="AT237">
        <f>KC!L233</f>
        <v>5164.1166300000004</v>
      </c>
      <c r="AU237">
        <f>KC!M233</f>
        <v>5157.7729900000004</v>
      </c>
      <c r="AV237">
        <f>KC!N233</f>
        <v>5151.4293500000003</v>
      </c>
      <c r="AW237">
        <f>SR_Levels!E233</f>
        <v>5178.6000000000004</v>
      </c>
      <c r="AX237">
        <f>SR_Levels!F233</f>
        <v>5161.8900000000003</v>
      </c>
      <c r="AY237">
        <f>SR_Levels!G233</f>
        <v>5135.8500000000004</v>
      </c>
      <c r="AZ237">
        <f>SR_Levels!H233</f>
        <v>0</v>
      </c>
      <c r="BA237">
        <f>SR_Levels!I233</f>
        <v>5193.3500000000004</v>
      </c>
      <c r="BB237">
        <f>SR_Levels!J233</f>
        <v>5205.3100000000004</v>
      </c>
      <c r="BC237">
        <f>SR_Levels!K233</f>
        <v>0</v>
      </c>
      <c r="BD237">
        <f>SR_Levels!L233</f>
        <v>0</v>
      </c>
      <c r="BE237">
        <f>ZigZag!E233</f>
        <v>0</v>
      </c>
      <c r="BF237">
        <f>ZigZag!F233</f>
        <v>0</v>
      </c>
      <c r="BG237">
        <f>ZigZag!G233</f>
        <v>5181.8100000000004</v>
      </c>
      <c r="BH237">
        <f>Dual_Tema!E233</f>
        <v>5180.62</v>
      </c>
      <c r="BI237">
        <f>Dual_Tema!F233</f>
        <v>5176.18</v>
      </c>
      <c r="BJ237">
        <f>Pinbar!E233</f>
        <v>0</v>
      </c>
      <c r="BK237">
        <f>SSA!E233</f>
        <v>5179.9306299999998</v>
      </c>
      <c r="BL237">
        <f>SSA!F233</f>
        <v>5179.3919599999999</v>
      </c>
    </row>
    <row r="238" spans="1:64" x14ac:dyDescent="0.55000000000000004">
      <c r="A238">
        <f>Validation!A234</f>
        <v>1772098200</v>
      </c>
      <c r="B238" t="str">
        <f>Price!B234</f>
        <v>XAUUSD</v>
      </c>
      <c r="C238" t="str">
        <f>Price!C234</f>
        <v>M5</v>
      </c>
      <c r="D238">
        <f>Price!D234</f>
        <v>5181.63</v>
      </c>
      <c r="E238">
        <f>Price!E234</f>
        <v>5181.13</v>
      </c>
      <c r="F238">
        <f>Price!F234</f>
        <v>5183.53</v>
      </c>
      <c r="G238">
        <f>Price!G234</f>
        <v>5179.3</v>
      </c>
      <c r="H238">
        <f>Price!H234</f>
        <v>454</v>
      </c>
      <c r="I238">
        <f>Diagonals!E234</f>
        <v>5188.8599999999997</v>
      </c>
      <c r="J238">
        <f>Diagonals!F234</f>
        <v>0</v>
      </c>
      <c r="K238">
        <f>Diagonals!G234</f>
        <v>0</v>
      </c>
      <c r="L238">
        <f>Diagonals!H234</f>
        <v>5164.95</v>
      </c>
      <c r="M238">
        <f>Diagonals!I234</f>
        <v>0</v>
      </c>
      <c r="N238">
        <f>Diagonals!J234</f>
        <v>0</v>
      </c>
      <c r="O238">
        <f>Diagonals!K234</f>
        <v>0</v>
      </c>
      <c r="P238">
        <f>Diagonals!L234</f>
        <v>0</v>
      </c>
      <c r="Q238">
        <f>Trendlines!E234</f>
        <v>5199.0600000000004</v>
      </c>
      <c r="R238">
        <f>Trendlines!F234</f>
        <v>5195.84</v>
      </c>
      <c r="S238">
        <f>Trendlines!G234</f>
        <v>5204.45</v>
      </c>
      <c r="T238">
        <f>Trendlines!H234</f>
        <v>5164.33</v>
      </c>
      <c r="U238">
        <f>Trendlines!I234</f>
        <v>5176.16</v>
      </c>
      <c r="V238">
        <f>Trendlines!J234</f>
        <v>5160.12</v>
      </c>
      <c r="W238">
        <f>Trendlines!K234</f>
        <v>0</v>
      </c>
      <c r="X238">
        <f>Trendlines!L234</f>
        <v>0</v>
      </c>
      <c r="Y238">
        <f>Tema_Hrma_Smma!E234</f>
        <v>5180.22</v>
      </c>
      <c r="Z238">
        <f>Tema_Hrma_Smma!F234</f>
        <v>5177.1899999999996</v>
      </c>
      <c r="AA238">
        <f>Tema_Hrma_Smma!G234</f>
        <v>5185.8500000000004</v>
      </c>
      <c r="AB238">
        <f>ZScore!H234</f>
        <v>1</v>
      </c>
      <c r="AC238">
        <f>ZScore!I234</f>
        <v>0.89754999999999996</v>
      </c>
      <c r="AD238">
        <f>ZScore!J234</f>
        <v>0</v>
      </c>
      <c r="AE238">
        <f>HA!E234</f>
        <v>5178.3599999999997</v>
      </c>
      <c r="AF238">
        <f>HA!F234</f>
        <v>5183.53</v>
      </c>
      <c r="AG238">
        <f>HA!G234</f>
        <v>5178.3599999999997</v>
      </c>
      <c r="AH238">
        <f>HA!H234</f>
        <v>5181.3999999999996</v>
      </c>
      <c r="AI238">
        <f>HA!I234</f>
        <v>1</v>
      </c>
      <c r="AJ238">
        <f>HA!J234</f>
        <v>3.03</v>
      </c>
      <c r="AK238">
        <f>HA!K234</f>
        <v>0.10170999999999999</v>
      </c>
      <c r="AL238">
        <f>HA!L234</f>
        <v>2</v>
      </c>
      <c r="AM238">
        <f>KC!E234</f>
        <v>5207.9553500000002</v>
      </c>
      <c r="AN238">
        <f>KC!F234</f>
        <v>5201.5968899999998</v>
      </c>
      <c r="AO238">
        <f>KC!G234</f>
        <v>5195.2384300000003</v>
      </c>
      <c r="AP238">
        <f>KC!H234</f>
        <v>5188.8799799999997</v>
      </c>
      <c r="AQ238">
        <f>KC!I234</f>
        <v>5182.5215200000002</v>
      </c>
      <c r="AR238">
        <f>KC!J234</f>
        <v>5176.5485500000004</v>
      </c>
      <c r="AS238">
        <f>KC!K234</f>
        <v>5170.1900900000001</v>
      </c>
      <c r="AT238">
        <f>KC!L234</f>
        <v>5163.8316400000003</v>
      </c>
      <c r="AU238">
        <f>KC!M234</f>
        <v>5157.47318</v>
      </c>
      <c r="AV238">
        <f>KC!N234</f>
        <v>5151.1147199999996</v>
      </c>
      <c r="AW238">
        <f>SR_Levels!E234</f>
        <v>5178.6000000000004</v>
      </c>
      <c r="AX238">
        <f>SR_Levels!F234</f>
        <v>5161.8900000000003</v>
      </c>
      <c r="AY238">
        <f>SR_Levels!G234</f>
        <v>5135.8500000000004</v>
      </c>
      <c r="AZ238">
        <f>SR_Levels!H234</f>
        <v>0</v>
      </c>
      <c r="BA238">
        <f>SR_Levels!I234</f>
        <v>5193.3500000000004</v>
      </c>
      <c r="BB238">
        <f>SR_Levels!J234</f>
        <v>5205.3100000000004</v>
      </c>
      <c r="BC238">
        <f>SR_Levels!K234</f>
        <v>0</v>
      </c>
      <c r="BD238">
        <f>SR_Levels!L234</f>
        <v>0</v>
      </c>
      <c r="BE238">
        <f>ZigZag!E234</f>
        <v>0</v>
      </c>
      <c r="BF238">
        <f>ZigZag!F234</f>
        <v>0</v>
      </c>
      <c r="BG238">
        <f>ZigZag!G234</f>
        <v>5181.79</v>
      </c>
      <c r="BH238">
        <f>Dual_Tema!E234</f>
        <v>5182.09</v>
      </c>
      <c r="BI238">
        <f>Dual_Tema!F234</f>
        <v>5177.93</v>
      </c>
      <c r="BJ238">
        <f>Pinbar!E234</f>
        <v>0</v>
      </c>
      <c r="BK238">
        <f>SSA!E234</f>
        <v>5180.8189499999999</v>
      </c>
      <c r="BL238">
        <f>SSA!F234</f>
        <v>5180.10545</v>
      </c>
    </row>
    <row r="239" spans="1:64" x14ac:dyDescent="0.55000000000000004">
      <c r="A239">
        <f>Validation!A235</f>
        <v>1772098500</v>
      </c>
      <c r="B239" t="str">
        <f>Price!B235</f>
        <v>XAUUSD</v>
      </c>
      <c r="C239" t="str">
        <f>Price!C235</f>
        <v>M5</v>
      </c>
      <c r="D239">
        <f>Price!D235</f>
        <v>5183.3</v>
      </c>
      <c r="E239">
        <f>Price!E235</f>
        <v>5181.62</v>
      </c>
      <c r="F239">
        <f>Price!F235</f>
        <v>5183.7</v>
      </c>
      <c r="G239">
        <f>Price!G235</f>
        <v>5180.25</v>
      </c>
      <c r="H239">
        <f>Price!H235</f>
        <v>360</v>
      </c>
      <c r="I239">
        <f>Diagonals!E235</f>
        <v>5189.04</v>
      </c>
      <c r="J239">
        <f>Diagonals!F235</f>
        <v>0</v>
      </c>
      <c r="K239">
        <f>Diagonals!G235</f>
        <v>0</v>
      </c>
      <c r="L239">
        <f>Diagonals!H235</f>
        <v>5164.62</v>
      </c>
      <c r="M239">
        <f>Diagonals!I235</f>
        <v>0</v>
      </c>
      <c r="N239">
        <f>Diagonals!J235</f>
        <v>0</v>
      </c>
      <c r="O239">
        <f>Diagonals!K235</f>
        <v>0</v>
      </c>
      <c r="P239">
        <f>Diagonals!L235</f>
        <v>0</v>
      </c>
      <c r="Q239">
        <f>Trendlines!E235</f>
        <v>5199.0600000000004</v>
      </c>
      <c r="R239">
        <f>Trendlines!F235</f>
        <v>5195.82</v>
      </c>
      <c r="S239">
        <f>Trendlines!G235</f>
        <v>5204.43</v>
      </c>
      <c r="T239">
        <f>Trendlines!H235</f>
        <v>5164.41</v>
      </c>
      <c r="U239">
        <f>Trendlines!I235</f>
        <v>5176.18</v>
      </c>
      <c r="V239">
        <f>Trendlines!J235</f>
        <v>5160.16</v>
      </c>
      <c r="W239">
        <f>Trendlines!K235</f>
        <v>0</v>
      </c>
      <c r="X239">
        <f>Trendlines!L235</f>
        <v>0</v>
      </c>
      <c r="Y239">
        <f>Tema_Hrma_Smma!E235</f>
        <v>5181.63</v>
      </c>
      <c r="Z239">
        <f>Tema_Hrma_Smma!F235</f>
        <v>5177.93</v>
      </c>
      <c r="AA239">
        <f>Tema_Hrma_Smma!G235</f>
        <v>5185.75</v>
      </c>
      <c r="AB239">
        <f>ZScore!H235</f>
        <v>1</v>
      </c>
      <c r="AC239">
        <f>ZScore!I235</f>
        <v>0.46771000000000001</v>
      </c>
      <c r="AD239">
        <f>ZScore!J235</f>
        <v>0</v>
      </c>
      <c r="AE239">
        <f>HA!E235</f>
        <v>5179.88</v>
      </c>
      <c r="AF239">
        <f>HA!F235</f>
        <v>5183.7</v>
      </c>
      <c r="AG239">
        <f>HA!G235</f>
        <v>5179.88</v>
      </c>
      <c r="AH239">
        <f>HA!H235</f>
        <v>5182.22</v>
      </c>
      <c r="AI239">
        <f>HA!I235</f>
        <v>1</v>
      </c>
      <c r="AJ239">
        <f>HA!J235</f>
        <v>2.34</v>
      </c>
      <c r="AK239">
        <f>HA!K235</f>
        <v>-0.17319999999999999</v>
      </c>
      <c r="AL239">
        <f>HA!L235</f>
        <v>3</v>
      </c>
      <c r="AM239">
        <f>KC!E235</f>
        <v>5207.6051799999996</v>
      </c>
      <c r="AN239">
        <f>KC!F235</f>
        <v>5201.2693200000003</v>
      </c>
      <c r="AO239">
        <f>KC!G235</f>
        <v>5194.9334500000004</v>
      </c>
      <c r="AP239">
        <f>KC!H235</f>
        <v>5188.5975900000003</v>
      </c>
      <c r="AQ239">
        <f>KC!I235</f>
        <v>5182.2617300000002</v>
      </c>
      <c r="AR239">
        <f>KC!J235</f>
        <v>5176.41536</v>
      </c>
      <c r="AS239">
        <f>KC!K235</f>
        <v>5170.0794999999998</v>
      </c>
      <c r="AT239">
        <f>KC!L235</f>
        <v>5163.7436299999999</v>
      </c>
      <c r="AU239">
        <f>KC!M235</f>
        <v>5157.4077699999998</v>
      </c>
      <c r="AV239">
        <f>KC!N235</f>
        <v>5151.0718999999999</v>
      </c>
      <c r="AW239">
        <f>SR_Levels!E235</f>
        <v>5178.6000000000004</v>
      </c>
      <c r="AX239">
        <f>SR_Levels!F235</f>
        <v>5161.8900000000003</v>
      </c>
      <c r="AY239">
        <f>SR_Levels!G235</f>
        <v>5135.8500000000004</v>
      </c>
      <c r="AZ239">
        <f>SR_Levels!H235</f>
        <v>0</v>
      </c>
      <c r="BA239">
        <f>SR_Levels!I235</f>
        <v>5193.3500000000004</v>
      </c>
      <c r="BB239">
        <f>SR_Levels!J235</f>
        <v>5205.3100000000004</v>
      </c>
      <c r="BC239">
        <f>SR_Levels!K235</f>
        <v>0</v>
      </c>
      <c r="BD239">
        <f>SR_Levels!L235</f>
        <v>0</v>
      </c>
      <c r="BE239">
        <f>ZigZag!E235</f>
        <v>0</v>
      </c>
      <c r="BF239">
        <f>ZigZag!F235</f>
        <v>0</v>
      </c>
      <c r="BG239">
        <f>ZigZag!G235</f>
        <v>5181.84</v>
      </c>
      <c r="BH239">
        <f>Dual_Tema!E235</f>
        <v>5183.1099999999997</v>
      </c>
      <c r="BI239">
        <f>Dual_Tema!F235</f>
        <v>5179.4799999999996</v>
      </c>
      <c r="BJ239">
        <f>Pinbar!E235</f>
        <v>0</v>
      </c>
      <c r="BK239">
        <f>SSA!E235</f>
        <v>5181.9837100000004</v>
      </c>
      <c r="BL239">
        <f>SSA!F235</f>
        <v>5181.0445799999998</v>
      </c>
    </row>
    <row r="240" spans="1:64" x14ac:dyDescent="0.55000000000000004">
      <c r="A240">
        <f>Validation!A236</f>
        <v>1772098800</v>
      </c>
      <c r="B240" t="str">
        <f>Price!B236</f>
        <v>XAUUSD</v>
      </c>
      <c r="C240" t="str">
        <f>Price!C236</f>
        <v>M5</v>
      </c>
      <c r="D240">
        <f>Price!D236</f>
        <v>5181.5</v>
      </c>
      <c r="E240">
        <f>Price!E236</f>
        <v>5183.07</v>
      </c>
      <c r="F240">
        <f>Price!F236</f>
        <v>5183.55</v>
      </c>
      <c r="G240">
        <f>Price!G236</f>
        <v>5180.3599999999997</v>
      </c>
      <c r="H240">
        <f>Price!H236</f>
        <v>292</v>
      </c>
      <c r="I240">
        <f>Diagonals!E236</f>
        <v>5189.21</v>
      </c>
      <c r="J240">
        <f>Diagonals!F236</f>
        <v>0</v>
      </c>
      <c r="K240">
        <f>Diagonals!G236</f>
        <v>0</v>
      </c>
      <c r="L240">
        <f>Diagonals!H236</f>
        <v>5164.29</v>
      </c>
      <c r="M240">
        <f>Diagonals!I236</f>
        <v>0</v>
      </c>
      <c r="N240">
        <f>Diagonals!J236</f>
        <v>0</v>
      </c>
      <c r="O240">
        <f>Diagonals!K236</f>
        <v>0</v>
      </c>
      <c r="P240">
        <f>Diagonals!L236</f>
        <v>0</v>
      </c>
      <c r="Q240">
        <f>Trendlines!E236</f>
        <v>5199.07</v>
      </c>
      <c r="R240">
        <f>Trendlines!F236</f>
        <v>5195.79</v>
      </c>
      <c r="S240">
        <f>Trendlines!G236</f>
        <v>5204.41</v>
      </c>
      <c r="T240">
        <f>Trendlines!H236</f>
        <v>5164.4799999999996</v>
      </c>
      <c r="U240">
        <f>Trendlines!I236</f>
        <v>5176.2</v>
      </c>
      <c r="V240">
        <f>Trendlines!J236</f>
        <v>5160.2</v>
      </c>
      <c r="W240">
        <f>Trendlines!K236</f>
        <v>0</v>
      </c>
      <c r="X240">
        <f>Trendlines!L236</f>
        <v>0</v>
      </c>
      <c r="Y240">
        <f>Tema_Hrma_Smma!E236</f>
        <v>5182.18</v>
      </c>
      <c r="Z240">
        <f>Tema_Hrma_Smma!F236</f>
        <v>5178.6400000000003</v>
      </c>
      <c r="AA240">
        <f>Tema_Hrma_Smma!G236</f>
        <v>5185.6400000000003</v>
      </c>
      <c r="AB240">
        <f>ZScore!H236</f>
        <v>-1</v>
      </c>
      <c r="AC240">
        <f>ZScore!I236</f>
        <v>0.50602999999999998</v>
      </c>
      <c r="AD240">
        <f>ZScore!J236</f>
        <v>3</v>
      </c>
      <c r="AE240">
        <f>HA!E236</f>
        <v>5181.05</v>
      </c>
      <c r="AF240">
        <f>HA!F236</f>
        <v>5183.55</v>
      </c>
      <c r="AG240">
        <f>HA!G236</f>
        <v>5180.3599999999997</v>
      </c>
      <c r="AH240">
        <f>HA!H236</f>
        <v>5182.12</v>
      </c>
      <c r="AI240">
        <f>HA!I236</f>
        <v>1</v>
      </c>
      <c r="AJ240">
        <f>HA!J236</f>
        <v>1.07</v>
      </c>
      <c r="AK240">
        <f>HA!K236</f>
        <v>-0.67230999999999996</v>
      </c>
      <c r="AL240">
        <f>HA!L236</f>
        <v>4</v>
      </c>
      <c r="AM240">
        <f>KC!E236</f>
        <v>5207.08961</v>
      </c>
      <c r="AN240">
        <f>KC!F236</f>
        <v>5200.8340600000001</v>
      </c>
      <c r="AO240">
        <f>KC!G236</f>
        <v>5194.5784999999996</v>
      </c>
      <c r="AP240">
        <f>KC!H236</f>
        <v>5188.3229499999998</v>
      </c>
      <c r="AQ240">
        <f>KC!I236</f>
        <v>5182.0673900000002</v>
      </c>
      <c r="AR240">
        <f>KC!J236</f>
        <v>5176.3741200000004</v>
      </c>
      <c r="AS240">
        <f>KC!K236</f>
        <v>5170.1185599999999</v>
      </c>
      <c r="AT240">
        <f>KC!L236</f>
        <v>5163.86301</v>
      </c>
      <c r="AU240">
        <f>KC!M236</f>
        <v>5157.6074500000004</v>
      </c>
      <c r="AV240">
        <f>KC!N236</f>
        <v>5151.3518999999997</v>
      </c>
      <c r="AW240">
        <f>SR_Levels!E236</f>
        <v>5178.6000000000004</v>
      </c>
      <c r="AX240">
        <f>SR_Levels!F236</f>
        <v>5161.8900000000003</v>
      </c>
      <c r="AY240">
        <f>SR_Levels!G236</f>
        <v>5135.8500000000004</v>
      </c>
      <c r="AZ240">
        <f>SR_Levels!H236</f>
        <v>0</v>
      </c>
      <c r="BA240">
        <f>SR_Levels!I236</f>
        <v>5193.3500000000004</v>
      </c>
      <c r="BB240">
        <f>SR_Levels!J236</f>
        <v>5205.3100000000004</v>
      </c>
      <c r="BC240">
        <f>SR_Levels!K236</f>
        <v>0</v>
      </c>
      <c r="BD240">
        <f>SR_Levels!L236</f>
        <v>0</v>
      </c>
      <c r="BE240">
        <f>ZigZag!E236</f>
        <v>0</v>
      </c>
      <c r="BF240">
        <f>ZigZag!F236</f>
        <v>0</v>
      </c>
      <c r="BG240">
        <f>ZigZag!G236</f>
        <v>5181.83</v>
      </c>
      <c r="BH240">
        <f>Dual_Tema!E236</f>
        <v>5183.66</v>
      </c>
      <c r="BI240">
        <f>Dual_Tema!F236</f>
        <v>5180.45</v>
      </c>
      <c r="BJ240">
        <f>Pinbar!E236</f>
        <v>0</v>
      </c>
      <c r="BK240">
        <f>SSA!E236</f>
        <v>5183.3785699999999</v>
      </c>
      <c r="BL240">
        <f>SSA!F236</f>
        <v>5182.2115700000004</v>
      </c>
    </row>
    <row r="241" spans="1:64" x14ac:dyDescent="0.55000000000000004">
      <c r="A241">
        <f>Validation!A237</f>
        <v>1772099100</v>
      </c>
      <c r="B241" t="str">
        <f>Price!B237</f>
        <v>XAUUSD</v>
      </c>
      <c r="C241" t="str">
        <f>Price!C237</f>
        <v>M5</v>
      </c>
      <c r="D241">
        <f>Price!D237</f>
        <v>5184.6400000000003</v>
      </c>
      <c r="E241">
        <f>Price!E237</f>
        <v>5181.55</v>
      </c>
      <c r="F241">
        <f>Price!F237</f>
        <v>5185.2700000000004</v>
      </c>
      <c r="G241">
        <f>Price!G237</f>
        <v>5181.55</v>
      </c>
      <c r="H241">
        <f>Price!H237</f>
        <v>361</v>
      </c>
      <c r="I241">
        <f>Diagonals!E237</f>
        <v>5189.3900000000003</v>
      </c>
      <c r="J241">
        <f>Diagonals!F237</f>
        <v>0</v>
      </c>
      <c r="K241">
        <f>Diagonals!G237</f>
        <v>0</v>
      </c>
      <c r="L241">
        <f>Diagonals!H237</f>
        <v>5163.96</v>
      </c>
      <c r="M241">
        <f>Diagonals!I237</f>
        <v>0</v>
      </c>
      <c r="N241">
        <f>Diagonals!J237</f>
        <v>0</v>
      </c>
      <c r="O241">
        <f>Diagonals!K237</f>
        <v>0</v>
      </c>
      <c r="P241">
        <f>Diagonals!L237</f>
        <v>0</v>
      </c>
      <c r="Q241">
        <f>Trendlines!E237</f>
        <v>5199.08</v>
      </c>
      <c r="R241">
        <f>Trendlines!F237</f>
        <v>5195.76</v>
      </c>
      <c r="S241">
        <f>Trendlines!G237</f>
        <v>5204.3999999999996</v>
      </c>
      <c r="T241">
        <f>Trendlines!H237</f>
        <v>5164.5600000000004</v>
      </c>
      <c r="U241">
        <f>Trendlines!I237</f>
        <v>5176.22</v>
      </c>
      <c r="V241">
        <f>Trendlines!J237</f>
        <v>5160.24</v>
      </c>
      <c r="W241">
        <f>Trendlines!K237</f>
        <v>0</v>
      </c>
      <c r="X241">
        <f>Trendlines!L237</f>
        <v>0</v>
      </c>
      <c r="Y241">
        <f>Tema_Hrma_Smma!E237</f>
        <v>5183.45</v>
      </c>
      <c r="Z241">
        <f>Tema_Hrma_Smma!F237</f>
        <v>5179.51</v>
      </c>
      <c r="AA241">
        <f>Tema_Hrma_Smma!G237</f>
        <v>5185.57</v>
      </c>
      <c r="AB241">
        <f>ZScore!H237</f>
        <v>1</v>
      </c>
      <c r="AC241">
        <f>ZScore!I237</f>
        <v>4.6089999999999999E-2</v>
      </c>
      <c r="AD241">
        <f>ZScore!J237</f>
        <v>0</v>
      </c>
      <c r="AE241">
        <f>HA!E237</f>
        <v>5181.58</v>
      </c>
      <c r="AF241">
        <f>HA!F237</f>
        <v>5185.2700000000004</v>
      </c>
      <c r="AG241">
        <f>HA!G237</f>
        <v>5181.55</v>
      </c>
      <c r="AH241">
        <f>HA!H237</f>
        <v>5183.25</v>
      </c>
      <c r="AI241">
        <f>HA!I237</f>
        <v>1</v>
      </c>
      <c r="AJ241">
        <f>HA!J237</f>
        <v>1.67</v>
      </c>
      <c r="AK241">
        <f>HA!K237</f>
        <v>-0.43686000000000003</v>
      </c>
      <c r="AL241">
        <f>HA!L237</f>
        <v>5</v>
      </c>
      <c r="AM241">
        <f>KC!E237</f>
        <v>5206.9155799999999</v>
      </c>
      <c r="AN241">
        <f>KC!F237</f>
        <v>5200.6786099999999</v>
      </c>
      <c r="AO241">
        <f>KC!G237</f>
        <v>5194.4416300000003</v>
      </c>
      <c r="AP241">
        <f>KC!H237</f>
        <v>5188.2046499999997</v>
      </c>
      <c r="AQ241">
        <f>KC!I237</f>
        <v>5181.9676799999997</v>
      </c>
      <c r="AR241">
        <f>KC!J237</f>
        <v>5176.4294</v>
      </c>
      <c r="AS241">
        <f>KC!K237</f>
        <v>5170.1924300000001</v>
      </c>
      <c r="AT241">
        <f>KC!L237</f>
        <v>5163.9554500000004</v>
      </c>
      <c r="AU241">
        <f>KC!M237</f>
        <v>5157.7184800000005</v>
      </c>
      <c r="AV241">
        <f>KC!N237</f>
        <v>5151.4814999999999</v>
      </c>
      <c r="AW241">
        <f>SR_Levels!E237</f>
        <v>5178.6000000000004</v>
      </c>
      <c r="AX241">
        <f>SR_Levels!F237</f>
        <v>5161.8900000000003</v>
      </c>
      <c r="AY241">
        <f>SR_Levels!G237</f>
        <v>5135.8500000000004</v>
      </c>
      <c r="AZ241">
        <f>SR_Levels!H237</f>
        <v>0</v>
      </c>
      <c r="BA241">
        <f>SR_Levels!I237</f>
        <v>5193.3500000000004</v>
      </c>
      <c r="BB241">
        <f>SR_Levels!J237</f>
        <v>5205.3100000000004</v>
      </c>
      <c r="BC241">
        <f>SR_Levels!K237</f>
        <v>0</v>
      </c>
      <c r="BD241">
        <f>SR_Levels!L237</f>
        <v>0</v>
      </c>
      <c r="BE241">
        <f>ZigZag!E237</f>
        <v>0</v>
      </c>
      <c r="BF241">
        <f>ZigZag!F237</f>
        <v>0</v>
      </c>
      <c r="BG241">
        <f>ZigZag!G237</f>
        <v>5181.9799999999996</v>
      </c>
      <c r="BH241">
        <f>Dual_Tema!E237</f>
        <v>5184.8</v>
      </c>
      <c r="BI241">
        <f>Dual_Tema!F237</f>
        <v>5181.57</v>
      </c>
      <c r="BJ241">
        <f>Pinbar!E237</f>
        <v>0</v>
      </c>
      <c r="BK241">
        <f>SSA!E237</f>
        <v>5184.9561299999996</v>
      </c>
      <c r="BL241">
        <f>SSA!F237</f>
        <v>5183.58385</v>
      </c>
    </row>
    <row r="242" spans="1:64" x14ac:dyDescent="0.55000000000000004">
      <c r="A242">
        <f>Validation!A238</f>
        <v>1772099400</v>
      </c>
      <c r="B242" t="str">
        <f>Price!B238</f>
        <v>XAUUSD</v>
      </c>
      <c r="C242" t="str">
        <f>Price!C238</f>
        <v>M5</v>
      </c>
      <c r="D242">
        <f>Price!D238</f>
        <v>5186.9799999999996</v>
      </c>
      <c r="E242">
        <f>Price!E238</f>
        <v>5184.63</v>
      </c>
      <c r="F242">
        <f>Price!F238</f>
        <v>5187.22</v>
      </c>
      <c r="G242">
        <f>Price!G238</f>
        <v>5184.05</v>
      </c>
      <c r="H242">
        <f>Price!H238</f>
        <v>368</v>
      </c>
      <c r="I242">
        <f>Diagonals!E238</f>
        <v>5189.57</v>
      </c>
      <c r="J242">
        <f>Diagonals!F238</f>
        <v>0</v>
      </c>
      <c r="K242">
        <f>Diagonals!G238</f>
        <v>0</v>
      </c>
      <c r="L242">
        <f>Diagonals!H238</f>
        <v>5163.6400000000003</v>
      </c>
      <c r="M242">
        <f>Diagonals!I238</f>
        <v>0</v>
      </c>
      <c r="N242">
        <f>Diagonals!J238</f>
        <v>0</v>
      </c>
      <c r="O242">
        <f>Diagonals!K238</f>
        <v>0</v>
      </c>
      <c r="P242">
        <f>Diagonals!L238</f>
        <v>0</v>
      </c>
      <c r="Q242">
        <f>Trendlines!E238</f>
        <v>5199.08</v>
      </c>
      <c r="R242">
        <f>Trendlines!F238</f>
        <v>5195.74</v>
      </c>
      <c r="S242">
        <f>Trendlines!G238</f>
        <v>5204.38</v>
      </c>
      <c r="T242">
        <f>Trendlines!H238</f>
        <v>5164.6400000000003</v>
      </c>
      <c r="U242">
        <f>Trendlines!I238</f>
        <v>5176.24</v>
      </c>
      <c r="V242">
        <f>Trendlines!J238</f>
        <v>5160.28</v>
      </c>
      <c r="W242">
        <f>Trendlines!K238</f>
        <v>0</v>
      </c>
      <c r="X242">
        <f>Trendlines!L238</f>
        <v>0</v>
      </c>
      <c r="Y242">
        <f>Tema_Hrma_Smma!E238</f>
        <v>5185.29</v>
      </c>
      <c r="Z242">
        <f>Tema_Hrma_Smma!F238</f>
        <v>5180.62</v>
      </c>
      <c r="AA242">
        <f>Tema_Hrma_Smma!G238</f>
        <v>5185.55</v>
      </c>
      <c r="AB242">
        <f>ZScore!H238</f>
        <v>1</v>
      </c>
      <c r="AC242">
        <f>ZScore!I238</f>
        <v>0.22386</v>
      </c>
      <c r="AD242">
        <f>ZScore!J238</f>
        <v>0</v>
      </c>
      <c r="AE242">
        <f>HA!E238</f>
        <v>5182.42</v>
      </c>
      <c r="AF242">
        <f>HA!F238</f>
        <v>5187.22</v>
      </c>
      <c r="AG242">
        <f>HA!G238</f>
        <v>5182.42</v>
      </c>
      <c r="AH242">
        <f>HA!H238</f>
        <v>5185.72</v>
      </c>
      <c r="AI242">
        <f>HA!I238</f>
        <v>1</v>
      </c>
      <c r="AJ242">
        <f>HA!J238</f>
        <v>3.3</v>
      </c>
      <c r="AK242">
        <f>HA!K238</f>
        <v>0.20604</v>
      </c>
      <c r="AL242">
        <f>HA!L238</f>
        <v>6</v>
      </c>
      <c r="AM242">
        <f>KC!E238</f>
        <v>5206.8574900000003</v>
      </c>
      <c r="AN242">
        <f>KC!F238</f>
        <v>5200.6398300000001</v>
      </c>
      <c r="AO242">
        <f>KC!G238</f>
        <v>5194.4221799999996</v>
      </c>
      <c r="AP242">
        <f>KC!H238</f>
        <v>5188.2045200000002</v>
      </c>
      <c r="AQ242">
        <f>KC!I238</f>
        <v>5181.9868699999997</v>
      </c>
      <c r="AR242">
        <f>KC!J238</f>
        <v>5176.6158299999997</v>
      </c>
      <c r="AS242">
        <f>KC!K238</f>
        <v>5170.3981800000001</v>
      </c>
      <c r="AT242">
        <f>KC!L238</f>
        <v>5164.1805199999999</v>
      </c>
      <c r="AU242">
        <f>KC!M238</f>
        <v>5157.9628700000003</v>
      </c>
      <c r="AV242">
        <f>KC!N238</f>
        <v>5151.7452199999998</v>
      </c>
      <c r="AW242">
        <f>SR_Levels!E238</f>
        <v>5178.6000000000004</v>
      </c>
      <c r="AX242">
        <f>SR_Levels!F238</f>
        <v>5161.8900000000003</v>
      </c>
      <c r="AY242">
        <f>SR_Levels!G238</f>
        <v>5135.8500000000004</v>
      </c>
      <c r="AZ242">
        <f>SR_Levels!H238</f>
        <v>0</v>
      </c>
      <c r="BA242">
        <f>SR_Levels!I238</f>
        <v>5193.3500000000004</v>
      </c>
      <c r="BB242">
        <f>SR_Levels!J238</f>
        <v>5205.3100000000004</v>
      </c>
      <c r="BC242">
        <f>SR_Levels!K238</f>
        <v>0</v>
      </c>
      <c r="BD242">
        <f>SR_Levels!L238</f>
        <v>0</v>
      </c>
      <c r="BE242">
        <f>ZigZag!E238</f>
        <v>0</v>
      </c>
      <c r="BF242">
        <f>ZigZag!F238</f>
        <v>0</v>
      </c>
      <c r="BG242">
        <f>ZigZag!G238</f>
        <v>5182.2700000000004</v>
      </c>
      <c r="BH242">
        <f>Dual_Tema!E238</f>
        <v>5186.43</v>
      </c>
      <c r="BI242">
        <f>Dual_Tema!F238</f>
        <v>5183.41</v>
      </c>
      <c r="BJ242">
        <f>Pinbar!E238</f>
        <v>0</v>
      </c>
      <c r="BK242">
        <f>SSA!E238</f>
        <v>5186.4503299999997</v>
      </c>
      <c r="BL242">
        <f>SSA!F238</f>
        <v>5185.0170900000003</v>
      </c>
    </row>
    <row r="243" spans="1:64" x14ac:dyDescent="0.55000000000000004">
      <c r="A243">
        <f>Validation!A239</f>
        <v>1772099700</v>
      </c>
      <c r="B243" t="str">
        <f>Price!B239</f>
        <v>XAUUSD</v>
      </c>
      <c r="C243" t="str">
        <f>Price!C239</f>
        <v>M5</v>
      </c>
      <c r="D243">
        <f>Price!D239</f>
        <v>5186.32</v>
      </c>
      <c r="E243">
        <f>Price!E239</f>
        <v>5186.8100000000004</v>
      </c>
      <c r="F243">
        <f>Price!F239</f>
        <v>5189.72</v>
      </c>
      <c r="G243">
        <f>Price!G239</f>
        <v>5186.04</v>
      </c>
      <c r="H243">
        <f>Price!H239</f>
        <v>407</v>
      </c>
      <c r="I243">
        <f>Diagonals!E239</f>
        <v>5189.75</v>
      </c>
      <c r="J243">
        <f>Diagonals!F239</f>
        <v>0</v>
      </c>
      <c r="K243">
        <f>Diagonals!G239</f>
        <v>0</v>
      </c>
      <c r="L243">
        <f>Diagonals!H239</f>
        <v>5163.3100000000004</v>
      </c>
      <c r="M243">
        <f>Diagonals!I239</f>
        <v>0</v>
      </c>
      <c r="N243">
        <f>Diagonals!J239</f>
        <v>0</v>
      </c>
      <c r="O243">
        <f>Diagonals!K239</f>
        <v>0</v>
      </c>
      <c r="P243">
        <f>Diagonals!L239</f>
        <v>0</v>
      </c>
      <c r="Q243">
        <f>Trendlines!E239</f>
        <v>5199.09</v>
      </c>
      <c r="R243">
        <f>Trendlines!F239</f>
        <v>5195.71</v>
      </c>
      <c r="S243">
        <f>Trendlines!G239</f>
        <v>5204.3599999999997</v>
      </c>
      <c r="T243">
        <f>Trendlines!H239</f>
        <v>5164.71</v>
      </c>
      <c r="U243">
        <f>Trendlines!I239</f>
        <v>5176.2700000000004</v>
      </c>
      <c r="V243">
        <f>Trendlines!J239</f>
        <v>5160.32</v>
      </c>
      <c r="W243">
        <f>Trendlines!K239</f>
        <v>0</v>
      </c>
      <c r="X243">
        <f>Trendlines!L239</f>
        <v>0</v>
      </c>
      <c r="Y243">
        <f>Tema_Hrma_Smma!E239</f>
        <v>5186.99</v>
      </c>
      <c r="Z243">
        <f>Tema_Hrma_Smma!F239</f>
        <v>5181.8999999999996</v>
      </c>
      <c r="AA243">
        <f>Tema_Hrma_Smma!G239</f>
        <v>5185.58</v>
      </c>
      <c r="AB243">
        <f>ZScore!H239</f>
        <v>-1</v>
      </c>
      <c r="AC243">
        <f>ZScore!I239</f>
        <v>0.89971000000000001</v>
      </c>
      <c r="AD243">
        <f>ZScore!J239</f>
        <v>3</v>
      </c>
      <c r="AE243">
        <f>HA!E239</f>
        <v>5184.07</v>
      </c>
      <c r="AF243">
        <f>HA!F239</f>
        <v>5189.72</v>
      </c>
      <c r="AG243">
        <f>HA!G239</f>
        <v>5184.07</v>
      </c>
      <c r="AH243">
        <f>HA!H239</f>
        <v>5187.22</v>
      </c>
      <c r="AI243">
        <f>HA!I239</f>
        <v>1</v>
      </c>
      <c r="AJ243">
        <f>HA!J239</f>
        <v>3.15</v>
      </c>
      <c r="AK243">
        <f>HA!K239</f>
        <v>0.14949000000000001</v>
      </c>
      <c r="AL243">
        <f>HA!L239</f>
        <v>7</v>
      </c>
      <c r="AM243">
        <f>KC!E239</f>
        <v>5206.9008800000001</v>
      </c>
      <c r="AN243">
        <f>KC!F239</f>
        <v>5200.7140300000001</v>
      </c>
      <c r="AO243">
        <f>KC!G239</f>
        <v>5194.52718</v>
      </c>
      <c r="AP243">
        <f>KC!H239</f>
        <v>5188.34033</v>
      </c>
      <c r="AQ243">
        <f>KC!I239</f>
        <v>5182.1534799999999</v>
      </c>
      <c r="AR243">
        <f>KC!J239</f>
        <v>5176.9418299999998</v>
      </c>
      <c r="AS243">
        <f>KC!K239</f>
        <v>5170.75497</v>
      </c>
      <c r="AT243">
        <f>KC!L239</f>
        <v>5164.5681199999999</v>
      </c>
      <c r="AU243">
        <f>KC!M239</f>
        <v>5158.3812699999999</v>
      </c>
      <c r="AV243">
        <f>KC!N239</f>
        <v>5152.1944199999998</v>
      </c>
      <c r="AW243">
        <f>SR_Levels!E239</f>
        <v>5178.6000000000004</v>
      </c>
      <c r="AX243">
        <f>SR_Levels!F239</f>
        <v>5161.8900000000003</v>
      </c>
      <c r="AY243">
        <f>SR_Levels!G239</f>
        <v>5135.8500000000004</v>
      </c>
      <c r="AZ243">
        <f>SR_Levels!H239</f>
        <v>0</v>
      </c>
      <c r="BA243">
        <f>SR_Levels!I239</f>
        <v>5193.3500000000004</v>
      </c>
      <c r="BB243">
        <f>SR_Levels!J239</f>
        <v>5205.3100000000004</v>
      </c>
      <c r="BC243">
        <f>SR_Levels!K239</f>
        <v>0</v>
      </c>
      <c r="BD243">
        <f>SR_Levels!L239</f>
        <v>0</v>
      </c>
      <c r="BE243">
        <f>ZigZag!E239</f>
        <v>0</v>
      </c>
      <c r="BF243">
        <f>ZigZag!F239</f>
        <v>0</v>
      </c>
      <c r="BG243">
        <f>ZigZag!G239</f>
        <v>5182.63</v>
      </c>
      <c r="BH243">
        <f>Dual_Tema!E239</f>
        <v>5188.6099999999997</v>
      </c>
      <c r="BI243">
        <f>Dual_Tema!F239</f>
        <v>5185.45</v>
      </c>
      <c r="BJ243">
        <f>Pinbar!E239</f>
        <v>1</v>
      </c>
      <c r="BK243">
        <f>SSA!E239</f>
        <v>5187.5739999999996</v>
      </c>
      <c r="BL243">
        <f>SSA!F239</f>
        <v>5186.2955499999998</v>
      </c>
    </row>
    <row r="244" spans="1:64" x14ac:dyDescent="0.55000000000000004">
      <c r="A244">
        <f>Validation!A240</f>
        <v>1772100000</v>
      </c>
      <c r="B244" t="str">
        <f>Price!B240</f>
        <v>XAUUSD</v>
      </c>
      <c r="C244" t="str">
        <f>Price!C240</f>
        <v>M5</v>
      </c>
      <c r="D244">
        <f>Price!D240</f>
        <v>5189.51</v>
      </c>
      <c r="E244">
        <f>Price!E240</f>
        <v>5186.3999999999996</v>
      </c>
      <c r="F244">
        <f>Price!F240</f>
        <v>5189.5200000000004</v>
      </c>
      <c r="G244">
        <f>Price!G240</f>
        <v>5185.62</v>
      </c>
      <c r="H244">
        <f>Price!H240</f>
        <v>327</v>
      </c>
      <c r="I244">
        <f>Diagonals!E240</f>
        <v>5189.92</v>
      </c>
      <c r="J244">
        <f>Diagonals!F240</f>
        <v>0</v>
      </c>
      <c r="K244">
        <f>Diagonals!G240</f>
        <v>0</v>
      </c>
      <c r="L244">
        <f>Diagonals!H240</f>
        <v>5162.9799999999996</v>
      </c>
      <c r="M244">
        <f>Diagonals!I240</f>
        <v>0</v>
      </c>
      <c r="N244">
        <f>Diagonals!J240</f>
        <v>0</v>
      </c>
      <c r="O244">
        <f>Diagonals!K240</f>
        <v>0</v>
      </c>
      <c r="P244">
        <f>Diagonals!L240</f>
        <v>0</v>
      </c>
      <c r="Q244">
        <f>Trendlines!E240</f>
        <v>5199.09</v>
      </c>
      <c r="R244">
        <f>Trendlines!F240</f>
        <v>5195.6899999999996</v>
      </c>
      <c r="S244">
        <f>Trendlines!G240</f>
        <v>5204.34</v>
      </c>
      <c r="T244">
        <f>Trendlines!H240</f>
        <v>5164.79</v>
      </c>
      <c r="U244">
        <f>Trendlines!I240</f>
        <v>5176.29</v>
      </c>
      <c r="V244">
        <f>Trendlines!J240</f>
        <v>5160.3599999999997</v>
      </c>
      <c r="W244">
        <f>Trendlines!K240</f>
        <v>0</v>
      </c>
      <c r="X244">
        <f>Trendlines!L240</f>
        <v>0</v>
      </c>
      <c r="Y244">
        <f>Tema_Hrma_Smma!E240</f>
        <v>5188.37</v>
      </c>
      <c r="Z244">
        <f>Tema_Hrma_Smma!F240</f>
        <v>5183.24</v>
      </c>
      <c r="AA244">
        <f>Tema_Hrma_Smma!G240</f>
        <v>5185.6400000000003</v>
      </c>
      <c r="AB244">
        <f>ZScore!H240</f>
        <v>1</v>
      </c>
      <c r="AC244">
        <f>ZScore!I240</f>
        <v>5.1380000000000002E-2</v>
      </c>
      <c r="AD244">
        <f>ZScore!J240</f>
        <v>0</v>
      </c>
      <c r="AE244">
        <f>HA!E240</f>
        <v>5185.6499999999996</v>
      </c>
      <c r="AF244">
        <f>HA!F240</f>
        <v>5189.5200000000004</v>
      </c>
      <c r="AG244">
        <f>HA!G240</f>
        <v>5185.62</v>
      </c>
      <c r="AH244">
        <f>HA!H240</f>
        <v>5187.76</v>
      </c>
      <c r="AI244">
        <f>HA!I240</f>
        <v>1</v>
      </c>
      <c r="AJ244">
        <f>HA!J240</f>
        <v>2.12</v>
      </c>
      <c r="AK244">
        <f>HA!K240</f>
        <v>-0.25419999999999998</v>
      </c>
      <c r="AL244">
        <f>HA!L240</f>
        <v>8</v>
      </c>
      <c r="AM244">
        <f>KC!E240</f>
        <v>5207.13843</v>
      </c>
      <c r="AN244">
        <f>KC!F240</f>
        <v>5200.9576900000002</v>
      </c>
      <c r="AO244">
        <f>KC!G240</f>
        <v>5194.7769500000004</v>
      </c>
      <c r="AP244">
        <f>KC!H240</f>
        <v>5188.5962099999997</v>
      </c>
      <c r="AQ244">
        <f>KC!I240</f>
        <v>5182.4154699999999</v>
      </c>
      <c r="AR244">
        <f>KC!J240</f>
        <v>5177.3488699999998</v>
      </c>
      <c r="AS244">
        <f>KC!K240</f>
        <v>5171.16813</v>
      </c>
      <c r="AT244">
        <f>KC!L240</f>
        <v>5164.9873900000002</v>
      </c>
      <c r="AU244">
        <f>KC!M240</f>
        <v>5158.8066500000004</v>
      </c>
      <c r="AV244">
        <f>KC!N240</f>
        <v>5152.6259099999997</v>
      </c>
      <c r="AW244">
        <f>SR_Levels!E240</f>
        <v>5178.6000000000004</v>
      </c>
      <c r="AX244">
        <f>SR_Levels!F240</f>
        <v>5161.8900000000003</v>
      </c>
      <c r="AY244">
        <f>SR_Levels!G240</f>
        <v>5135.8500000000004</v>
      </c>
      <c r="AZ244">
        <f>SR_Levels!H240</f>
        <v>0</v>
      </c>
      <c r="BA244">
        <f>SR_Levels!I240</f>
        <v>5193.3500000000004</v>
      </c>
      <c r="BB244">
        <f>SR_Levels!J240</f>
        <v>5205.3100000000004</v>
      </c>
      <c r="BC244">
        <f>SR_Levels!K240</f>
        <v>0</v>
      </c>
      <c r="BD244">
        <f>SR_Levels!L240</f>
        <v>0</v>
      </c>
      <c r="BE244">
        <f>ZigZag!E240</f>
        <v>0</v>
      </c>
      <c r="BF244">
        <f>ZigZag!F240</f>
        <v>0</v>
      </c>
      <c r="BG244">
        <f>ZigZag!G240</f>
        <v>5183.03</v>
      </c>
      <c r="BH244">
        <f>Dual_Tema!E240</f>
        <v>5189.8</v>
      </c>
      <c r="BI244">
        <f>Dual_Tema!F240</f>
        <v>5186.41</v>
      </c>
      <c r="BJ244">
        <f>Pinbar!E240</f>
        <v>0</v>
      </c>
      <c r="BK244">
        <f>SSA!E240</f>
        <v>5188.1281900000004</v>
      </c>
      <c r="BL244">
        <f>SSA!F240</f>
        <v>5187.2118700000001</v>
      </c>
    </row>
    <row r="245" spans="1:64" x14ac:dyDescent="0.55000000000000004">
      <c r="A245">
        <f>Validation!A241</f>
        <v>1772100300</v>
      </c>
      <c r="B245" t="str">
        <f>Price!B241</f>
        <v>XAUUSD</v>
      </c>
      <c r="C245" t="str">
        <f>Price!C241</f>
        <v>M5</v>
      </c>
      <c r="D245">
        <f>Price!D241</f>
        <v>5188.45</v>
      </c>
      <c r="E245">
        <f>Price!E241</f>
        <v>5189.51</v>
      </c>
      <c r="F245">
        <f>Price!F241</f>
        <v>5190.1000000000004</v>
      </c>
      <c r="G245">
        <f>Price!G241</f>
        <v>5188.17</v>
      </c>
      <c r="H245">
        <f>Price!H241</f>
        <v>314</v>
      </c>
      <c r="I245">
        <f>Diagonals!E241</f>
        <v>5190.1000000000004</v>
      </c>
      <c r="J245">
        <f>Diagonals!F241</f>
        <v>0</v>
      </c>
      <c r="K245">
        <f>Diagonals!G241</f>
        <v>0</v>
      </c>
      <c r="L245">
        <f>Diagonals!H241</f>
        <v>5162.6499999999996</v>
      </c>
      <c r="M245">
        <f>Diagonals!I241</f>
        <v>0</v>
      </c>
      <c r="N245">
        <f>Diagonals!J241</f>
        <v>0</v>
      </c>
      <c r="O245">
        <f>Diagonals!K241</f>
        <v>5190.1000000000004</v>
      </c>
      <c r="P245">
        <f>Diagonals!L241</f>
        <v>0</v>
      </c>
      <c r="Q245">
        <f>Trendlines!E241</f>
        <v>5199.1000000000004</v>
      </c>
      <c r="R245">
        <f>Trendlines!F241</f>
        <v>5195.66</v>
      </c>
      <c r="S245">
        <f>Trendlines!G241</f>
        <v>5204.33</v>
      </c>
      <c r="T245">
        <f>Trendlines!H241</f>
        <v>5164.8599999999997</v>
      </c>
      <c r="U245">
        <f>Trendlines!I241</f>
        <v>5176.3100000000004</v>
      </c>
      <c r="V245">
        <f>Trendlines!J241</f>
        <v>5160.3999999999996</v>
      </c>
      <c r="W245">
        <f>Trendlines!K241</f>
        <v>5190.1000000000004</v>
      </c>
      <c r="X245">
        <f>Trendlines!L241</f>
        <v>0</v>
      </c>
      <c r="Y245">
        <f>Tema_Hrma_Smma!E241</f>
        <v>5189.45</v>
      </c>
      <c r="Z245">
        <f>Tema_Hrma_Smma!F241</f>
        <v>5184.5600000000004</v>
      </c>
      <c r="AA245">
        <f>Tema_Hrma_Smma!G241</f>
        <v>5185.72</v>
      </c>
      <c r="AB245">
        <f>ZScore!H241</f>
        <v>-1</v>
      </c>
      <c r="AC245">
        <f>ZScore!I241</f>
        <v>0.6925</v>
      </c>
      <c r="AD245">
        <f>ZScore!J241</f>
        <v>3</v>
      </c>
      <c r="AE245">
        <f>HA!E241</f>
        <v>5186.7</v>
      </c>
      <c r="AF245">
        <f>HA!F241</f>
        <v>5190.1000000000004</v>
      </c>
      <c r="AG245">
        <f>HA!G241</f>
        <v>5186.7</v>
      </c>
      <c r="AH245">
        <f>HA!H241</f>
        <v>5189.0600000000004</v>
      </c>
      <c r="AI245">
        <f>HA!I241</f>
        <v>1</v>
      </c>
      <c r="AJ245">
        <f>HA!J241</f>
        <v>2.35</v>
      </c>
      <c r="AK245">
        <f>HA!K241</f>
        <v>-0.15966</v>
      </c>
      <c r="AL245">
        <f>HA!L241</f>
        <v>9</v>
      </c>
      <c r="AM245">
        <f>KC!E241</f>
        <v>5207.3902699999999</v>
      </c>
      <c r="AN245">
        <f>KC!F241</f>
        <v>5201.2313199999999</v>
      </c>
      <c r="AO245">
        <f>KC!G241</f>
        <v>5195.0723699999999</v>
      </c>
      <c r="AP245">
        <f>KC!H241</f>
        <v>5188.9134199999999</v>
      </c>
      <c r="AQ245">
        <f>KC!I241</f>
        <v>5182.7544699999999</v>
      </c>
      <c r="AR245">
        <f>KC!J241</f>
        <v>5177.87021</v>
      </c>
      <c r="AS245">
        <f>KC!K241</f>
        <v>5171.71126</v>
      </c>
      <c r="AT245">
        <f>KC!L241</f>
        <v>5165.55231</v>
      </c>
      <c r="AU245">
        <f>KC!M241</f>
        <v>5159.39336</v>
      </c>
      <c r="AV245">
        <f>KC!N241</f>
        <v>5153.23441</v>
      </c>
      <c r="AW245">
        <f>SR_Levels!E241</f>
        <v>5178.6000000000004</v>
      </c>
      <c r="AX245">
        <f>SR_Levels!F241</f>
        <v>5161.8900000000003</v>
      </c>
      <c r="AY245">
        <f>SR_Levels!G241</f>
        <v>5135.8500000000004</v>
      </c>
      <c r="AZ245">
        <f>SR_Levels!H241</f>
        <v>0</v>
      </c>
      <c r="BA245">
        <f>SR_Levels!I241</f>
        <v>5193.3500000000004</v>
      </c>
      <c r="BB245">
        <f>SR_Levels!J241</f>
        <v>5205.3100000000004</v>
      </c>
      <c r="BC245">
        <f>SR_Levels!K241</f>
        <v>0</v>
      </c>
      <c r="BD245">
        <f>SR_Levels!L241</f>
        <v>0</v>
      </c>
      <c r="BE245">
        <f>ZigZag!E241</f>
        <v>5190.1000000000004</v>
      </c>
      <c r="BF245">
        <f>ZigZag!F241</f>
        <v>0</v>
      </c>
      <c r="BG245">
        <f>ZigZag!G241</f>
        <v>5183.45</v>
      </c>
      <c r="BH245">
        <f>Dual_Tema!E241</f>
        <v>5190.72</v>
      </c>
      <c r="BI245">
        <f>Dual_Tema!F241</f>
        <v>5188.1099999999997</v>
      </c>
      <c r="BJ245">
        <f>Pinbar!E241</f>
        <v>0</v>
      </c>
      <c r="BK245">
        <f>SSA!E241</f>
        <v>5187.8615499999996</v>
      </c>
      <c r="BL245">
        <f>SSA!F241</f>
        <v>5187.5367100000003</v>
      </c>
    </row>
    <row r="246" spans="1:64" x14ac:dyDescent="0.55000000000000004">
      <c r="A246">
        <f>Validation!A242</f>
        <v>1772100600</v>
      </c>
      <c r="B246" t="str">
        <f>Price!B242</f>
        <v>XAUUSD</v>
      </c>
      <c r="C246" t="str">
        <f>Price!C242</f>
        <v>M5</v>
      </c>
      <c r="D246">
        <f>Price!D242</f>
        <v>5187.8900000000003</v>
      </c>
      <c r="E246">
        <f>Price!E242</f>
        <v>5188.45</v>
      </c>
      <c r="F246">
        <f>Price!F242</f>
        <v>5188.6899999999996</v>
      </c>
      <c r="G246">
        <f>Price!G242</f>
        <v>5187.1000000000004</v>
      </c>
      <c r="H246">
        <f>Price!H242</f>
        <v>307</v>
      </c>
      <c r="I246">
        <f>Diagonals!E242</f>
        <v>5190.28</v>
      </c>
      <c r="J246">
        <f>Diagonals!F242</f>
        <v>0</v>
      </c>
      <c r="K246">
        <f>Diagonals!G242</f>
        <v>0</v>
      </c>
      <c r="L246">
        <f>Diagonals!H242</f>
        <v>5162.32</v>
      </c>
      <c r="M246">
        <f>Diagonals!I242</f>
        <v>0</v>
      </c>
      <c r="N246">
        <f>Diagonals!J242</f>
        <v>0</v>
      </c>
      <c r="O246">
        <f>Diagonals!K242</f>
        <v>0</v>
      </c>
      <c r="P246">
        <f>Diagonals!L242</f>
        <v>0</v>
      </c>
      <c r="Q246">
        <f>Trendlines!E242</f>
        <v>5199.1000000000004</v>
      </c>
      <c r="R246">
        <f>Trendlines!F242</f>
        <v>5195.63</v>
      </c>
      <c r="S246">
        <f>Trendlines!G242</f>
        <v>5204.3100000000004</v>
      </c>
      <c r="T246">
        <f>Trendlines!H242</f>
        <v>5164.9399999999996</v>
      </c>
      <c r="U246">
        <f>Trendlines!I242</f>
        <v>5176.33</v>
      </c>
      <c r="V246">
        <f>Trendlines!J242</f>
        <v>5160.43</v>
      </c>
      <c r="W246">
        <f>Trendlines!K242</f>
        <v>0</v>
      </c>
      <c r="X246">
        <f>Trendlines!L242</f>
        <v>0</v>
      </c>
      <c r="Y246">
        <f>Tema_Hrma_Smma!E242</f>
        <v>5189.5</v>
      </c>
      <c r="Z246">
        <f>Tema_Hrma_Smma!F242</f>
        <v>5185.63</v>
      </c>
      <c r="AA246">
        <f>Tema_Hrma_Smma!G242</f>
        <v>5185.8</v>
      </c>
      <c r="AB246">
        <f>ZScore!H242</f>
        <v>-1</v>
      </c>
      <c r="AC246">
        <f>ZScore!I242</f>
        <v>0.87456999999999996</v>
      </c>
      <c r="AD246">
        <f>ZScore!J242</f>
        <v>3</v>
      </c>
      <c r="AE246">
        <f>HA!E242</f>
        <v>5187.88</v>
      </c>
      <c r="AF246">
        <f>HA!F242</f>
        <v>5188.6899999999996</v>
      </c>
      <c r="AG246">
        <f>HA!G242</f>
        <v>5187.1000000000004</v>
      </c>
      <c r="AH246">
        <f>HA!H242</f>
        <v>5188.03</v>
      </c>
      <c r="AI246">
        <f>HA!I242</f>
        <v>1</v>
      </c>
      <c r="AJ246">
        <f>HA!J242</f>
        <v>0.15</v>
      </c>
      <c r="AK246">
        <f>HA!K242</f>
        <v>-1.02894</v>
      </c>
      <c r="AL246">
        <f>HA!L242</f>
        <v>10</v>
      </c>
      <c r="AM246">
        <f>KC!E242</f>
        <v>5207.6711800000003</v>
      </c>
      <c r="AN246">
        <f>KC!F242</f>
        <v>5201.5297</v>
      </c>
      <c r="AO246">
        <f>KC!G242</f>
        <v>5195.3882199999998</v>
      </c>
      <c r="AP246">
        <f>KC!H242</f>
        <v>5189.2467399999996</v>
      </c>
      <c r="AQ246">
        <f>KC!I242</f>
        <v>5183.1052499999996</v>
      </c>
      <c r="AR246">
        <f>KC!J242</f>
        <v>5178.43426</v>
      </c>
      <c r="AS246">
        <f>KC!K242</f>
        <v>5172.2927799999998</v>
      </c>
      <c r="AT246">
        <f>KC!L242</f>
        <v>5166.1512899999998</v>
      </c>
      <c r="AU246">
        <f>KC!M242</f>
        <v>5160.0098099999996</v>
      </c>
      <c r="AV246">
        <f>KC!N242</f>
        <v>5153.8683300000002</v>
      </c>
      <c r="AW246">
        <f>SR_Levels!E242</f>
        <v>5178.6000000000004</v>
      </c>
      <c r="AX246">
        <f>SR_Levels!F242</f>
        <v>5161.8900000000003</v>
      </c>
      <c r="AY246">
        <f>SR_Levels!G242</f>
        <v>5135.8500000000004</v>
      </c>
      <c r="AZ246">
        <f>SR_Levels!H242</f>
        <v>0</v>
      </c>
      <c r="BA246">
        <f>SR_Levels!I242</f>
        <v>5193.3500000000004</v>
      </c>
      <c r="BB246">
        <f>SR_Levels!J242</f>
        <v>5205.3100000000004</v>
      </c>
      <c r="BC246">
        <f>SR_Levels!K242</f>
        <v>0</v>
      </c>
      <c r="BD246">
        <f>SR_Levels!L242</f>
        <v>0</v>
      </c>
      <c r="BE246">
        <f>ZigZag!E242</f>
        <v>0</v>
      </c>
      <c r="BF246">
        <f>ZigZag!F242</f>
        <v>0</v>
      </c>
      <c r="BG246">
        <f>ZigZag!G242</f>
        <v>5183.7700000000004</v>
      </c>
      <c r="BH246">
        <f>Dual_Tema!E242</f>
        <v>5190.49</v>
      </c>
      <c r="BI246">
        <f>Dual_Tema!F242</f>
        <v>5188.5200000000004</v>
      </c>
      <c r="BJ246">
        <f>Pinbar!E242</f>
        <v>0</v>
      </c>
      <c r="BK246">
        <f>SSA!E242</f>
        <v>5186.7412199999999</v>
      </c>
      <c r="BL246">
        <f>SSA!F242</f>
        <v>5187.13897</v>
      </c>
    </row>
    <row r="247" spans="1:64" x14ac:dyDescent="0.55000000000000004">
      <c r="A247">
        <f>Validation!A243</f>
        <v>1772100900</v>
      </c>
      <c r="B247" t="str">
        <f>Price!B243</f>
        <v>XAUUSD</v>
      </c>
      <c r="C247" t="str">
        <f>Price!C243</f>
        <v>M5</v>
      </c>
      <c r="D247">
        <f>Price!D243</f>
        <v>5182.8500000000004</v>
      </c>
      <c r="E247">
        <f>Price!E243</f>
        <v>5188.1099999999997</v>
      </c>
      <c r="F247">
        <f>Price!F243</f>
        <v>5188.75</v>
      </c>
      <c r="G247">
        <f>Price!G243</f>
        <v>5181.92</v>
      </c>
      <c r="H247">
        <f>Price!H243</f>
        <v>348</v>
      </c>
      <c r="I247">
        <f>Diagonals!E243</f>
        <v>5190.45</v>
      </c>
      <c r="J247">
        <f>Diagonals!F243</f>
        <v>0</v>
      </c>
      <c r="K247">
        <f>Diagonals!G243</f>
        <v>0</v>
      </c>
      <c r="L247">
        <f>Diagonals!H243</f>
        <v>5161.99</v>
      </c>
      <c r="M247">
        <f>Diagonals!I243</f>
        <v>0</v>
      </c>
      <c r="N247">
        <f>Diagonals!J243</f>
        <v>0</v>
      </c>
      <c r="O247">
        <f>Diagonals!K243</f>
        <v>0</v>
      </c>
      <c r="P247">
        <f>Diagonals!L243</f>
        <v>0</v>
      </c>
      <c r="Q247">
        <f>Trendlines!E243</f>
        <v>5199.1099999999997</v>
      </c>
      <c r="R247">
        <f>Trendlines!F243</f>
        <v>5195.6099999999997</v>
      </c>
      <c r="S247">
        <f>Trendlines!G243</f>
        <v>5204.29</v>
      </c>
      <c r="T247">
        <f>Trendlines!H243</f>
        <v>5165.01</v>
      </c>
      <c r="U247">
        <f>Trendlines!I243</f>
        <v>5176.3599999999997</v>
      </c>
      <c r="V247">
        <f>Trendlines!J243</f>
        <v>5160.47</v>
      </c>
      <c r="W247">
        <f>Trendlines!K243</f>
        <v>0</v>
      </c>
      <c r="X247">
        <f>Trendlines!L243</f>
        <v>0</v>
      </c>
      <c r="Y247">
        <f>Tema_Hrma_Smma!E243</f>
        <v>5187.75</v>
      </c>
      <c r="Z247">
        <f>Tema_Hrma_Smma!F243</f>
        <v>5186.09</v>
      </c>
      <c r="AA247">
        <f>Tema_Hrma_Smma!G243</f>
        <v>5185.8100000000004</v>
      </c>
      <c r="AB247">
        <f>ZScore!H243</f>
        <v>-1</v>
      </c>
      <c r="AC247">
        <f>ZScore!I243</f>
        <v>0.83609999999999995</v>
      </c>
      <c r="AD247">
        <f>ZScore!J243</f>
        <v>3</v>
      </c>
      <c r="AE247">
        <f>HA!E243</f>
        <v>5187.96</v>
      </c>
      <c r="AF247">
        <f>HA!F243</f>
        <v>5188.75</v>
      </c>
      <c r="AG247">
        <f>HA!G243</f>
        <v>5181.92</v>
      </c>
      <c r="AH247">
        <f>HA!H243</f>
        <v>5185.41</v>
      </c>
      <c r="AI247">
        <f>HA!I243</f>
        <v>-1</v>
      </c>
      <c r="AJ247">
        <f>HA!J243</f>
        <v>2.5499999999999998</v>
      </c>
      <c r="AK247">
        <f>HA!K243</f>
        <v>-8.4570000000000006E-2</v>
      </c>
      <c r="AL247">
        <f>HA!L243</f>
        <v>-1</v>
      </c>
      <c r="AM247">
        <f>KC!E243</f>
        <v>5208.0140899999997</v>
      </c>
      <c r="AN247">
        <f>KC!F243</f>
        <v>5201.8754499999995</v>
      </c>
      <c r="AO247">
        <f>KC!G243</f>
        <v>5195.7368100000003</v>
      </c>
      <c r="AP247">
        <f>KC!H243</f>
        <v>5189.5981700000002</v>
      </c>
      <c r="AQ247">
        <f>KC!I243</f>
        <v>5183.4595300000001</v>
      </c>
      <c r="AR247">
        <f>KC!J243</f>
        <v>5178.8852800000004</v>
      </c>
      <c r="AS247">
        <f>KC!K243</f>
        <v>5172.7466400000003</v>
      </c>
      <c r="AT247">
        <f>KC!L243</f>
        <v>5166.6080000000002</v>
      </c>
      <c r="AU247">
        <f>KC!M243</f>
        <v>5160.4693600000001</v>
      </c>
      <c r="AV247">
        <f>KC!N243</f>
        <v>5154.3307100000002</v>
      </c>
      <c r="AW247">
        <f>SR_Levels!E243</f>
        <v>5178.6000000000004</v>
      </c>
      <c r="AX247">
        <f>SR_Levels!F243</f>
        <v>5161.8900000000003</v>
      </c>
      <c r="AY247">
        <f>SR_Levels!G243</f>
        <v>5135.8500000000004</v>
      </c>
      <c r="AZ247">
        <f>SR_Levels!H243</f>
        <v>0</v>
      </c>
      <c r="BA247">
        <f>SR_Levels!I243</f>
        <v>5193.3500000000004</v>
      </c>
      <c r="BB247">
        <f>SR_Levels!J243</f>
        <v>5205.3100000000004</v>
      </c>
      <c r="BC247">
        <f>SR_Levels!K243</f>
        <v>0</v>
      </c>
      <c r="BD247">
        <f>SR_Levels!L243</f>
        <v>0</v>
      </c>
      <c r="BE247">
        <f>ZigZag!E243</f>
        <v>0</v>
      </c>
      <c r="BF247">
        <f>ZigZag!F243</f>
        <v>0</v>
      </c>
      <c r="BG247">
        <f>ZigZag!G243</f>
        <v>5183.82</v>
      </c>
      <c r="BH247">
        <f>Dual_Tema!E243</f>
        <v>5190.24</v>
      </c>
      <c r="BI247">
        <f>Dual_Tema!F243</f>
        <v>5186.1000000000004</v>
      </c>
      <c r="BJ247">
        <f>Pinbar!E243</f>
        <v>0</v>
      </c>
      <c r="BK247">
        <f>SSA!E243</f>
        <v>5184.83871</v>
      </c>
      <c r="BL247">
        <f>SSA!F243</f>
        <v>5185.98884</v>
      </c>
    </row>
    <row r="248" spans="1:64" x14ac:dyDescent="0.55000000000000004">
      <c r="A248">
        <f>Validation!A244</f>
        <v>1772101200</v>
      </c>
      <c r="B248" t="str">
        <f>Price!B244</f>
        <v>XAUUSD</v>
      </c>
      <c r="C248" t="str">
        <f>Price!C244</f>
        <v>M5</v>
      </c>
      <c r="D248">
        <f>Price!D244</f>
        <v>5183.6000000000004</v>
      </c>
      <c r="E248">
        <f>Price!E244</f>
        <v>5182.8500000000004</v>
      </c>
      <c r="F248">
        <f>Price!F244</f>
        <v>5184.58</v>
      </c>
      <c r="G248">
        <f>Price!G244</f>
        <v>5181.3599999999997</v>
      </c>
      <c r="H248">
        <f>Price!H244</f>
        <v>424</v>
      </c>
      <c r="I248">
        <f>Diagonals!E244</f>
        <v>5190.63</v>
      </c>
      <c r="J248">
        <f>Diagonals!F244</f>
        <v>0</v>
      </c>
      <c r="K248">
        <f>Diagonals!G244</f>
        <v>0</v>
      </c>
      <c r="L248">
        <f>Diagonals!H244</f>
        <v>5161.66</v>
      </c>
      <c r="M248">
        <f>Diagonals!I244</f>
        <v>0</v>
      </c>
      <c r="N248">
        <f>Diagonals!J244</f>
        <v>0</v>
      </c>
      <c r="O248">
        <f>Diagonals!K244</f>
        <v>0</v>
      </c>
      <c r="P248">
        <f>Diagonals!L244</f>
        <v>0</v>
      </c>
      <c r="Q248">
        <f>Trendlines!E244</f>
        <v>5199.12</v>
      </c>
      <c r="R248">
        <f>Trendlines!F244</f>
        <v>5195.58</v>
      </c>
      <c r="S248">
        <f>Trendlines!G244</f>
        <v>5204.2700000000004</v>
      </c>
      <c r="T248">
        <f>Trendlines!H244</f>
        <v>5165.09</v>
      </c>
      <c r="U248">
        <f>Trendlines!I244</f>
        <v>5176.38</v>
      </c>
      <c r="V248">
        <f>Trendlines!J244</f>
        <v>5160.51</v>
      </c>
      <c r="W248">
        <f>Trendlines!K244</f>
        <v>0</v>
      </c>
      <c r="X248">
        <f>Trendlines!L244</f>
        <v>0</v>
      </c>
      <c r="Y248">
        <f>Tema_Hrma_Smma!E244</f>
        <v>5185.87</v>
      </c>
      <c r="Z248">
        <f>Tema_Hrma_Smma!F244</f>
        <v>5186.08</v>
      </c>
      <c r="AA248">
        <f>Tema_Hrma_Smma!G244</f>
        <v>5185.75</v>
      </c>
      <c r="AB248">
        <f>ZScore!H244</f>
        <v>1</v>
      </c>
      <c r="AC248">
        <f>ZScore!I244</f>
        <v>0.80318000000000001</v>
      </c>
      <c r="AD248">
        <f>ZScore!J244</f>
        <v>0</v>
      </c>
      <c r="AE248">
        <f>HA!E244</f>
        <v>5186.68</v>
      </c>
      <c r="AF248">
        <f>HA!F244</f>
        <v>5186.68</v>
      </c>
      <c r="AG248">
        <f>HA!G244</f>
        <v>5181.3599999999997</v>
      </c>
      <c r="AH248">
        <f>HA!H244</f>
        <v>5183.1000000000004</v>
      </c>
      <c r="AI248">
        <f>HA!I244</f>
        <v>-1</v>
      </c>
      <c r="AJ248">
        <f>HA!J244</f>
        <v>3.58</v>
      </c>
      <c r="AK248">
        <f>HA!K244</f>
        <v>0.32312000000000002</v>
      </c>
      <c r="AL248">
        <f>HA!L244</f>
        <v>-2</v>
      </c>
      <c r="AM248">
        <f>KC!E244</f>
        <v>5208.1476499999999</v>
      </c>
      <c r="AN248">
        <f>KC!F244</f>
        <v>5202.0366000000004</v>
      </c>
      <c r="AO248">
        <f>KC!G244</f>
        <v>5195.9255499999999</v>
      </c>
      <c r="AP248">
        <f>KC!H244</f>
        <v>5189.8145000000004</v>
      </c>
      <c r="AQ248">
        <f>KC!I244</f>
        <v>5183.70345</v>
      </c>
      <c r="AR248">
        <f>KC!J244</f>
        <v>5179.2347399999999</v>
      </c>
      <c r="AS248">
        <f>KC!K244</f>
        <v>5173.1236900000004</v>
      </c>
      <c r="AT248">
        <f>KC!L244</f>
        <v>5167.0126399999999</v>
      </c>
      <c r="AU248">
        <f>KC!M244</f>
        <v>5160.9015900000004</v>
      </c>
      <c r="AV248">
        <f>KC!N244</f>
        <v>5154.79054</v>
      </c>
      <c r="AW248">
        <f>SR_Levels!E244</f>
        <v>5178.6000000000004</v>
      </c>
      <c r="AX248">
        <f>SR_Levels!F244</f>
        <v>5161.8900000000003</v>
      </c>
      <c r="AY248">
        <f>SR_Levels!G244</f>
        <v>5135.8500000000004</v>
      </c>
      <c r="AZ248">
        <f>SR_Levels!H244</f>
        <v>0</v>
      </c>
      <c r="BA248">
        <f>SR_Levels!I244</f>
        <v>5193.3500000000004</v>
      </c>
      <c r="BB248">
        <f>SR_Levels!J244</f>
        <v>5205.3100000000004</v>
      </c>
      <c r="BC248">
        <f>SR_Levels!K244</f>
        <v>0</v>
      </c>
      <c r="BD248">
        <f>SR_Levels!L244</f>
        <v>0</v>
      </c>
      <c r="BE248">
        <f>ZigZag!E244</f>
        <v>0</v>
      </c>
      <c r="BF248">
        <f>ZigZag!F244</f>
        <v>0</v>
      </c>
      <c r="BG248">
        <f>ZigZag!G244</f>
        <v>5183.78</v>
      </c>
      <c r="BH248">
        <f>Dual_Tema!E244</f>
        <v>5187.95</v>
      </c>
      <c r="BI248">
        <f>Dual_Tema!F244</f>
        <v>5184.16</v>
      </c>
      <c r="BJ248">
        <f>Pinbar!E244</f>
        <v>0</v>
      </c>
      <c r="BK248">
        <f>SSA!E244</f>
        <v>5182.4650099999999</v>
      </c>
      <c r="BL248">
        <f>SSA!F244</f>
        <v>5184.2269200000001</v>
      </c>
    </row>
    <row r="249" spans="1:64" x14ac:dyDescent="0.55000000000000004">
      <c r="A249">
        <f>Validation!A245</f>
        <v>1772101500</v>
      </c>
      <c r="B249" t="str">
        <f>Price!B245</f>
        <v>XAUUSD</v>
      </c>
      <c r="C249" t="str">
        <f>Price!C245</f>
        <v>M5</v>
      </c>
      <c r="D249">
        <f>Price!D245</f>
        <v>5179.29</v>
      </c>
      <c r="E249">
        <f>Price!E245</f>
        <v>5183.58</v>
      </c>
      <c r="F249">
        <f>Price!F245</f>
        <v>5185.13</v>
      </c>
      <c r="G249">
        <f>Price!G245</f>
        <v>5178.9799999999996</v>
      </c>
      <c r="H249">
        <f>Price!H245</f>
        <v>458</v>
      </c>
      <c r="I249">
        <f>Diagonals!E245</f>
        <v>5190.8100000000004</v>
      </c>
      <c r="J249">
        <f>Diagonals!F245</f>
        <v>0</v>
      </c>
      <c r="K249">
        <f>Diagonals!G245</f>
        <v>0</v>
      </c>
      <c r="L249">
        <f>Diagonals!H245</f>
        <v>5161.33</v>
      </c>
      <c r="M249">
        <f>Diagonals!I245</f>
        <v>0</v>
      </c>
      <c r="N249">
        <f>Diagonals!J245</f>
        <v>0</v>
      </c>
      <c r="O249">
        <f>Diagonals!K245</f>
        <v>0</v>
      </c>
      <c r="P249">
        <f>Diagonals!L245</f>
        <v>0</v>
      </c>
      <c r="Q249">
        <f>Trendlines!E245</f>
        <v>5199.12</v>
      </c>
      <c r="R249">
        <f>Trendlines!F245</f>
        <v>5195.5600000000004</v>
      </c>
      <c r="S249">
        <f>Trendlines!G245</f>
        <v>5204.26</v>
      </c>
      <c r="T249">
        <f>Trendlines!H245</f>
        <v>5165.17</v>
      </c>
      <c r="U249">
        <f>Trendlines!I245</f>
        <v>5176.3999999999996</v>
      </c>
      <c r="V249">
        <f>Trendlines!J245</f>
        <v>5160.55</v>
      </c>
      <c r="W249">
        <f>Trendlines!K245</f>
        <v>0</v>
      </c>
      <c r="X249">
        <f>Trendlines!L245</f>
        <v>0</v>
      </c>
      <c r="Y249">
        <f>Tema_Hrma_Smma!E245</f>
        <v>5183.62</v>
      </c>
      <c r="Z249">
        <f>Tema_Hrma_Smma!F245</f>
        <v>5185.59</v>
      </c>
      <c r="AA249">
        <f>Tema_Hrma_Smma!G245</f>
        <v>5185.6499999999996</v>
      </c>
      <c r="AB249">
        <f>ZScore!H245</f>
        <v>-1</v>
      </c>
      <c r="AC249">
        <f>ZScore!I245</f>
        <v>0.49342000000000003</v>
      </c>
      <c r="AD249">
        <f>ZScore!J245</f>
        <v>3</v>
      </c>
      <c r="AE249">
        <f>HA!E245</f>
        <v>5184.8900000000003</v>
      </c>
      <c r="AF249">
        <f>HA!F245</f>
        <v>5185.13</v>
      </c>
      <c r="AG249">
        <f>HA!G245</f>
        <v>5178.9799999999996</v>
      </c>
      <c r="AH249">
        <f>HA!H245</f>
        <v>5181.74</v>
      </c>
      <c r="AI249">
        <f>HA!I245</f>
        <v>-1</v>
      </c>
      <c r="AJ249">
        <f>HA!J245</f>
        <v>3.14</v>
      </c>
      <c r="AK249">
        <f>HA!K245</f>
        <v>0.14685999999999999</v>
      </c>
      <c r="AL249">
        <f>HA!L245</f>
        <v>-3</v>
      </c>
      <c r="AM249">
        <f>KC!E245</f>
        <v>5208.3787599999996</v>
      </c>
      <c r="AN249">
        <f>KC!F245</f>
        <v>5202.2541300000003</v>
      </c>
      <c r="AO249">
        <f>KC!G245</f>
        <v>5196.1295</v>
      </c>
      <c r="AP249">
        <f>KC!H245</f>
        <v>5190.0048699999998</v>
      </c>
      <c r="AQ249">
        <f>KC!I245</f>
        <v>5183.8802400000004</v>
      </c>
      <c r="AR249">
        <f>KC!J245</f>
        <v>5179.4462000000003</v>
      </c>
      <c r="AS249">
        <f>KC!K245</f>
        <v>5173.3215700000001</v>
      </c>
      <c r="AT249">
        <f>KC!L245</f>
        <v>5167.1969399999998</v>
      </c>
      <c r="AU249">
        <f>KC!M245</f>
        <v>5161.0723099999996</v>
      </c>
      <c r="AV249">
        <f>KC!N245</f>
        <v>5154.9476800000002</v>
      </c>
      <c r="AW249">
        <f>SR_Levels!E245</f>
        <v>5178.6000000000004</v>
      </c>
      <c r="AX249">
        <f>SR_Levels!F245</f>
        <v>5161.8900000000003</v>
      </c>
      <c r="AY249">
        <f>SR_Levels!G245</f>
        <v>5135.8500000000004</v>
      </c>
      <c r="AZ249">
        <f>SR_Levels!H245</f>
        <v>0</v>
      </c>
      <c r="BA249">
        <f>SR_Levels!I245</f>
        <v>5193.3500000000004</v>
      </c>
      <c r="BB249">
        <f>SR_Levels!J245</f>
        <v>5205.3100000000004</v>
      </c>
      <c r="BC249">
        <f>SR_Levels!K245</f>
        <v>0</v>
      </c>
      <c r="BD249">
        <f>SR_Levels!L245</f>
        <v>0</v>
      </c>
      <c r="BE249">
        <f>ZigZag!E245</f>
        <v>0</v>
      </c>
      <c r="BF249">
        <f>ZigZag!F245</f>
        <v>0</v>
      </c>
      <c r="BG249">
        <f>ZigZag!G245</f>
        <v>5183.59</v>
      </c>
      <c r="BH249">
        <f>Dual_Tema!E245</f>
        <v>5186.6899999999996</v>
      </c>
      <c r="BI249">
        <f>Dual_Tema!F245</f>
        <v>5181.7</v>
      </c>
      <c r="BJ249">
        <f>Pinbar!E245</f>
        <v>0</v>
      </c>
      <c r="BK249">
        <f>SSA!E245</f>
        <v>5179.8225499999999</v>
      </c>
      <c r="BL249">
        <f>SSA!F245</f>
        <v>5182.0247399999998</v>
      </c>
    </row>
    <row r="250" spans="1:64" x14ac:dyDescent="0.55000000000000004">
      <c r="A250">
        <f>Validation!A246</f>
        <v>1772101800</v>
      </c>
      <c r="B250" t="str">
        <f>Price!B246</f>
        <v>XAUUSD</v>
      </c>
      <c r="C250" t="str">
        <f>Price!C246</f>
        <v>M5</v>
      </c>
      <c r="D250">
        <f>Price!D246</f>
        <v>5177.04</v>
      </c>
      <c r="E250">
        <f>Price!E246</f>
        <v>5179.2299999999996</v>
      </c>
      <c r="F250">
        <f>Price!F246</f>
        <v>5179.3599999999997</v>
      </c>
      <c r="G250">
        <f>Price!G246</f>
        <v>5174.74</v>
      </c>
      <c r="H250">
        <f>Price!H246</f>
        <v>556</v>
      </c>
      <c r="I250">
        <f>Diagonals!E246</f>
        <v>5190.99</v>
      </c>
      <c r="J250">
        <f>Diagonals!F246</f>
        <v>0</v>
      </c>
      <c r="K250">
        <f>Diagonals!G246</f>
        <v>0</v>
      </c>
      <c r="L250">
        <f>Diagonals!H246</f>
        <v>5161</v>
      </c>
      <c r="M250">
        <f>Diagonals!I246</f>
        <v>0</v>
      </c>
      <c r="N250">
        <f>Diagonals!J246</f>
        <v>0</v>
      </c>
      <c r="O250">
        <f>Diagonals!K246</f>
        <v>0</v>
      </c>
      <c r="P250">
        <f>Diagonals!L246</f>
        <v>0</v>
      </c>
      <c r="Q250">
        <f>Trendlines!E246</f>
        <v>5199.13</v>
      </c>
      <c r="R250">
        <f>Trendlines!F246</f>
        <v>5195.53</v>
      </c>
      <c r="S250">
        <f>Trendlines!G246</f>
        <v>5204.24</v>
      </c>
      <c r="T250">
        <f>Trendlines!H246</f>
        <v>5165.24</v>
      </c>
      <c r="U250">
        <f>Trendlines!I246</f>
        <v>5176.42</v>
      </c>
      <c r="V250">
        <f>Trendlines!J246</f>
        <v>5160.59</v>
      </c>
      <c r="W250">
        <f>Trendlines!K246</f>
        <v>0</v>
      </c>
      <c r="X250">
        <f>Trendlines!L246</f>
        <v>0</v>
      </c>
      <c r="Y250">
        <f>Tema_Hrma_Smma!E246</f>
        <v>5180.1899999999996</v>
      </c>
      <c r="Z250">
        <f>Tema_Hrma_Smma!F246</f>
        <v>5184.47</v>
      </c>
      <c r="AA250">
        <f>Tema_Hrma_Smma!G246</f>
        <v>5185.47</v>
      </c>
      <c r="AB250">
        <f>ZScore!H246</f>
        <v>-1</v>
      </c>
      <c r="AC250">
        <f>ZScore!I246</f>
        <v>0.27628999999999998</v>
      </c>
      <c r="AD250">
        <f>ZScore!J246</f>
        <v>3</v>
      </c>
      <c r="AE250">
        <f>HA!E246</f>
        <v>5183.32</v>
      </c>
      <c r="AF250">
        <f>HA!F246</f>
        <v>5183.32</v>
      </c>
      <c r="AG250">
        <f>HA!G246</f>
        <v>5174.74</v>
      </c>
      <c r="AH250">
        <f>HA!H246</f>
        <v>5177.59</v>
      </c>
      <c r="AI250">
        <f>HA!I246</f>
        <v>-1</v>
      </c>
      <c r="AJ250">
        <f>HA!J246</f>
        <v>5.72</v>
      </c>
      <c r="AK250">
        <f>HA!K246</f>
        <v>1.1608000000000001</v>
      </c>
      <c r="AL250">
        <f>HA!L246</f>
        <v>-4</v>
      </c>
      <c r="AM250">
        <f>KC!E246</f>
        <v>5208.2645599999996</v>
      </c>
      <c r="AN250">
        <f>KC!F246</f>
        <v>5202.16345</v>
      </c>
      <c r="AO250">
        <f>KC!G246</f>
        <v>5196.0623400000004</v>
      </c>
      <c r="AP250">
        <f>KC!H246</f>
        <v>5189.9612299999999</v>
      </c>
      <c r="AQ250">
        <f>KC!I246</f>
        <v>5183.8601200000003</v>
      </c>
      <c r="AR250">
        <f>KC!J246</f>
        <v>5179.4495500000003</v>
      </c>
      <c r="AS250">
        <f>KC!K246</f>
        <v>5173.3484399999998</v>
      </c>
      <c r="AT250">
        <f>KC!L246</f>
        <v>5167.2473300000001</v>
      </c>
      <c r="AU250">
        <f>KC!M246</f>
        <v>5161.1462199999996</v>
      </c>
      <c r="AV250">
        <f>KC!N246</f>
        <v>5155.04511</v>
      </c>
      <c r="AW250">
        <f>SR_Levels!E246</f>
        <v>5161.8900000000003</v>
      </c>
      <c r="AX250">
        <f>SR_Levels!F246</f>
        <v>5135.8500000000004</v>
      </c>
      <c r="AY250">
        <f>SR_Levels!G246</f>
        <v>0</v>
      </c>
      <c r="AZ250">
        <f>SR_Levels!H246</f>
        <v>0</v>
      </c>
      <c r="BA250">
        <f>SR_Levels!I246</f>
        <v>5178.6000000000004</v>
      </c>
      <c r="BB250">
        <f>SR_Levels!J246</f>
        <v>5193.3500000000004</v>
      </c>
      <c r="BC250">
        <f>SR_Levels!K246</f>
        <v>5205.3100000000004</v>
      </c>
      <c r="BD250">
        <f>SR_Levels!L246</f>
        <v>0</v>
      </c>
      <c r="BE250">
        <f>ZigZag!E246</f>
        <v>0</v>
      </c>
      <c r="BF250">
        <f>ZigZag!F246</f>
        <v>0</v>
      </c>
      <c r="BG250">
        <f>ZigZag!G246</f>
        <v>5183.12</v>
      </c>
      <c r="BH250">
        <f>Dual_Tema!E246</f>
        <v>5183.05</v>
      </c>
      <c r="BI250">
        <f>Dual_Tema!F246</f>
        <v>5178.05</v>
      </c>
      <c r="BJ250">
        <f>Pinbar!E246</f>
        <v>0</v>
      </c>
      <c r="BK250">
        <f>SSA!E246</f>
        <v>5177.2636400000001</v>
      </c>
      <c r="BL250">
        <f>SSA!F246</f>
        <v>5179.64419</v>
      </c>
    </row>
    <row r="251" spans="1:64" x14ac:dyDescent="0.55000000000000004">
      <c r="A251">
        <f>Validation!A247</f>
        <v>1772102100</v>
      </c>
      <c r="B251" t="str">
        <f>Price!B247</f>
        <v>XAUUSD</v>
      </c>
      <c r="C251" t="str">
        <f>Price!C247</f>
        <v>M5</v>
      </c>
      <c r="D251">
        <f>Price!D247</f>
        <v>5176.09</v>
      </c>
      <c r="E251">
        <f>Price!E247</f>
        <v>5176.87</v>
      </c>
      <c r="F251">
        <f>Price!F247</f>
        <v>5177.16</v>
      </c>
      <c r="G251">
        <f>Price!G247</f>
        <v>5171.8</v>
      </c>
      <c r="H251">
        <f>Price!H247</f>
        <v>482</v>
      </c>
      <c r="I251">
        <f>Diagonals!E247</f>
        <v>5191.16</v>
      </c>
      <c r="J251">
        <f>Diagonals!F247</f>
        <v>0</v>
      </c>
      <c r="K251">
        <f>Diagonals!G247</f>
        <v>0</v>
      </c>
      <c r="L251">
        <f>Diagonals!H247</f>
        <v>5160.68</v>
      </c>
      <c r="M251">
        <f>Diagonals!I247</f>
        <v>0</v>
      </c>
      <c r="N251">
        <f>Diagonals!J247</f>
        <v>0</v>
      </c>
      <c r="O251">
        <f>Diagonals!K247</f>
        <v>0</v>
      </c>
      <c r="P251">
        <f>Diagonals!L247</f>
        <v>0</v>
      </c>
      <c r="Q251">
        <f>Trendlines!E247</f>
        <v>5199.13</v>
      </c>
      <c r="R251">
        <f>Trendlines!F247</f>
        <v>5195.5</v>
      </c>
      <c r="S251">
        <f>Trendlines!G247</f>
        <v>5204.22</v>
      </c>
      <c r="T251">
        <f>Trendlines!H247</f>
        <v>5165.32</v>
      </c>
      <c r="U251">
        <f>Trendlines!I247</f>
        <v>5176.4399999999996</v>
      </c>
      <c r="V251">
        <f>Trendlines!J247</f>
        <v>5160.63</v>
      </c>
      <c r="W251">
        <f>Trendlines!K247</f>
        <v>0</v>
      </c>
      <c r="X251">
        <f>Trendlines!L247</f>
        <v>0</v>
      </c>
      <c r="Y251">
        <f>Tema_Hrma_Smma!E247</f>
        <v>5177.0600000000004</v>
      </c>
      <c r="Z251">
        <f>Tema_Hrma_Smma!F247</f>
        <v>5182.8999999999996</v>
      </c>
      <c r="AA251">
        <f>Tema_Hrma_Smma!G247</f>
        <v>5185.21</v>
      </c>
      <c r="AB251">
        <f>ZScore!H247</f>
        <v>-1</v>
      </c>
      <c r="AC251">
        <f>ZScore!I247</f>
        <v>0.79298999999999997</v>
      </c>
      <c r="AD251">
        <f>ZScore!J247</f>
        <v>3</v>
      </c>
      <c r="AE251">
        <f>HA!E247</f>
        <v>5180.45</v>
      </c>
      <c r="AF251">
        <f>HA!F247</f>
        <v>5180.45</v>
      </c>
      <c r="AG251">
        <f>HA!G247</f>
        <v>5171.8</v>
      </c>
      <c r="AH251">
        <f>HA!H247</f>
        <v>5175.4799999999996</v>
      </c>
      <c r="AI251">
        <f>HA!I247</f>
        <v>-1</v>
      </c>
      <c r="AJ251">
        <f>HA!J247</f>
        <v>4.97</v>
      </c>
      <c r="AK251">
        <f>HA!K247</f>
        <v>0.8619</v>
      </c>
      <c r="AL251">
        <f>HA!L247</f>
        <v>-5</v>
      </c>
      <c r="AM251">
        <f>KC!E247</f>
        <v>5208.06466</v>
      </c>
      <c r="AN251">
        <f>KC!F247</f>
        <v>5201.9604099999997</v>
      </c>
      <c r="AO251">
        <f>KC!G247</f>
        <v>5195.8561499999996</v>
      </c>
      <c r="AP251">
        <f>KC!H247</f>
        <v>5189.7518899999995</v>
      </c>
      <c r="AQ251">
        <f>KC!I247</f>
        <v>5183.6476300000004</v>
      </c>
      <c r="AR251">
        <f>KC!J247</f>
        <v>5179.2332699999997</v>
      </c>
      <c r="AS251">
        <f>KC!K247</f>
        <v>5173.1290099999997</v>
      </c>
      <c r="AT251">
        <f>KC!L247</f>
        <v>5167.0247499999996</v>
      </c>
      <c r="AU251">
        <f>KC!M247</f>
        <v>5160.9204900000004</v>
      </c>
      <c r="AV251">
        <f>KC!N247</f>
        <v>5154.8162300000004</v>
      </c>
      <c r="AW251">
        <f>SR_Levels!E247</f>
        <v>5161.8900000000003</v>
      </c>
      <c r="AX251">
        <f>SR_Levels!F247</f>
        <v>5135.8500000000004</v>
      </c>
      <c r="AY251">
        <f>SR_Levels!G247</f>
        <v>0</v>
      </c>
      <c r="AZ251">
        <f>SR_Levels!H247</f>
        <v>0</v>
      </c>
      <c r="BA251">
        <f>SR_Levels!I247</f>
        <v>5178.6000000000004</v>
      </c>
      <c r="BB251">
        <f>SR_Levels!J247</f>
        <v>5193.3500000000004</v>
      </c>
      <c r="BC251">
        <f>SR_Levels!K247</f>
        <v>5205.3100000000004</v>
      </c>
      <c r="BD251">
        <f>SR_Levels!L247</f>
        <v>0</v>
      </c>
      <c r="BE251">
        <f>ZigZag!E247</f>
        <v>0</v>
      </c>
      <c r="BF251">
        <f>ZigZag!F247</f>
        <v>0</v>
      </c>
      <c r="BG251">
        <f>ZigZag!G247</f>
        <v>5182.54</v>
      </c>
      <c r="BH251">
        <f>Dual_Tema!E247</f>
        <v>5179.68</v>
      </c>
      <c r="BI251">
        <f>Dual_Tema!F247</f>
        <v>5174.34</v>
      </c>
      <c r="BJ251">
        <f>Pinbar!E247</f>
        <v>1</v>
      </c>
      <c r="BK251">
        <f>SSA!E247</f>
        <v>5175.0839299999998</v>
      </c>
      <c r="BL251">
        <f>SSA!F247</f>
        <v>5177.3640599999999</v>
      </c>
    </row>
    <row r="252" spans="1:64" x14ac:dyDescent="0.55000000000000004">
      <c r="A252">
        <f>Validation!A248</f>
        <v>1772102400</v>
      </c>
      <c r="B252" t="str">
        <f>Price!B248</f>
        <v>XAUUSD</v>
      </c>
      <c r="C252" t="str">
        <f>Price!C248</f>
        <v>M5</v>
      </c>
      <c r="D252">
        <f>Price!D248</f>
        <v>5172.13</v>
      </c>
      <c r="E252">
        <f>Price!E248</f>
        <v>5176.16</v>
      </c>
      <c r="F252">
        <f>Price!F248</f>
        <v>5178.75</v>
      </c>
      <c r="G252">
        <f>Price!G248</f>
        <v>5172.13</v>
      </c>
      <c r="H252">
        <f>Price!H248</f>
        <v>443</v>
      </c>
      <c r="I252">
        <f>Diagonals!E248</f>
        <v>5191.34</v>
      </c>
      <c r="J252">
        <f>Diagonals!F248</f>
        <v>0</v>
      </c>
      <c r="K252">
        <f>Diagonals!G248</f>
        <v>0</v>
      </c>
      <c r="L252">
        <f>Diagonals!H248</f>
        <v>5160.3500000000004</v>
      </c>
      <c r="M252">
        <f>Diagonals!I248</f>
        <v>0</v>
      </c>
      <c r="N252">
        <f>Diagonals!J248</f>
        <v>0</v>
      </c>
      <c r="O252">
        <f>Diagonals!K248</f>
        <v>0</v>
      </c>
      <c r="P252">
        <f>Diagonals!L248</f>
        <v>0</v>
      </c>
      <c r="Q252">
        <f>Trendlines!E248</f>
        <v>5199.1400000000003</v>
      </c>
      <c r="R252">
        <f>Trendlines!F248</f>
        <v>5195.4799999999996</v>
      </c>
      <c r="S252">
        <f>Trendlines!G248</f>
        <v>5204.2</v>
      </c>
      <c r="T252">
        <f>Trendlines!H248</f>
        <v>5165.3900000000003</v>
      </c>
      <c r="U252">
        <f>Trendlines!I248</f>
        <v>5176.47</v>
      </c>
      <c r="V252">
        <f>Trendlines!J248</f>
        <v>5160.67</v>
      </c>
      <c r="W252">
        <f>Trendlines!K248</f>
        <v>0</v>
      </c>
      <c r="X252">
        <f>Trendlines!L248</f>
        <v>0</v>
      </c>
      <c r="Y252">
        <f>Tema_Hrma_Smma!E248</f>
        <v>5174.84</v>
      </c>
      <c r="Z252">
        <f>Tema_Hrma_Smma!F248</f>
        <v>5181.2</v>
      </c>
      <c r="AA252">
        <f>Tema_Hrma_Smma!G248</f>
        <v>5184.92</v>
      </c>
      <c r="AB252">
        <f>ZScore!H248</f>
        <v>-1</v>
      </c>
      <c r="AC252">
        <f>ZScore!I248</f>
        <v>0.3967</v>
      </c>
      <c r="AD252">
        <f>ZScore!J248</f>
        <v>3</v>
      </c>
      <c r="AE252">
        <f>HA!E248</f>
        <v>5177.97</v>
      </c>
      <c r="AF252">
        <f>HA!F248</f>
        <v>5178.75</v>
      </c>
      <c r="AG252">
        <f>HA!G248</f>
        <v>5172.13</v>
      </c>
      <c r="AH252">
        <f>HA!H248</f>
        <v>5174.79</v>
      </c>
      <c r="AI252">
        <f>HA!I248</f>
        <v>-1</v>
      </c>
      <c r="AJ252">
        <f>HA!J248</f>
        <v>3.17</v>
      </c>
      <c r="AK252">
        <f>HA!K248</f>
        <v>0.15001</v>
      </c>
      <c r="AL252">
        <f>HA!L248</f>
        <v>-6</v>
      </c>
      <c r="AM252">
        <f>KC!E248</f>
        <v>5207.6588899999997</v>
      </c>
      <c r="AN252">
        <f>KC!F248</f>
        <v>5201.5807999999997</v>
      </c>
      <c r="AO252">
        <f>KC!G248</f>
        <v>5195.5027200000004</v>
      </c>
      <c r="AP252">
        <f>KC!H248</f>
        <v>5189.4246300000004</v>
      </c>
      <c r="AQ252">
        <f>KC!I248</f>
        <v>5183.3465399999995</v>
      </c>
      <c r="AR252">
        <f>KC!J248</f>
        <v>5178.8772099999996</v>
      </c>
      <c r="AS252">
        <f>KC!K248</f>
        <v>5172.7991199999997</v>
      </c>
      <c r="AT252">
        <f>KC!L248</f>
        <v>5166.7210299999997</v>
      </c>
      <c r="AU252">
        <f>KC!M248</f>
        <v>5160.6429500000004</v>
      </c>
      <c r="AV252">
        <f>KC!N248</f>
        <v>5154.5648600000004</v>
      </c>
      <c r="AW252">
        <f>SR_Levels!E248</f>
        <v>5161.8900000000003</v>
      </c>
      <c r="AX252">
        <f>SR_Levels!F248</f>
        <v>5135.8500000000004</v>
      </c>
      <c r="AY252">
        <f>SR_Levels!G248</f>
        <v>0</v>
      </c>
      <c r="AZ252">
        <f>SR_Levels!H248</f>
        <v>0</v>
      </c>
      <c r="BA252">
        <f>SR_Levels!I248</f>
        <v>5178.6000000000004</v>
      </c>
      <c r="BB252">
        <f>SR_Levels!J248</f>
        <v>5193.3500000000004</v>
      </c>
      <c r="BC252">
        <f>SR_Levels!K248</f>
        <v>5205.3100000000004</v>
      </c>
      <c r="BD252">
        <f>SR_Levels!L248</f>
        <v>0</v>
      </c>
      <c r="BE252">
        <f>ZigZag!E248</f>
        <v>0</v>
      </c>
      <c r="BF252">
        <f>ZigZag!F248</f>
        <v>0</v>
      </c>
      <c r="BG252">
        <f>ZigZag!G248</f>
        <v>5181.95</v>
      </c>
      <c r="BH252">
        <f>Dual_Tema!E248</f>
        <v>5178.3999999999996</v>
      </c>
      <c r="BI252">
        <f>Dual_Tema!F248</f>
        <v>5172.26</v>
      </c>
      <c r="BJ252">
        <f>Pinbar!E248</f>
        <v>0</v>
      </c>
      <c r="BK252">
        <f>SSA!E248</f>
        <v>5173.46137</v>
      </c>
      <c r="BL252">
        <f>SSA!F248</f>
        <v>5175.4127099999996</v>
      </c>
    </row>
    <row r="253" spans="1:64" x14ac:dyDescent="0.55000000000000004">
      <c r="A253">
        <f>Validation!A249</f>
        <v>1772102700</v>
      </c>
      <c r="B253" t="str">
        <f>Price!B249</f>
        <v>XAUUSD</v>
      </c>
      <c r="C253" t="str">
        <f>Price!C249</f>
        <v>M5</v>
      </c>
      <c r="D253">
        <f>Price!D249</f>
        <v>5171.17</v>
      </c>
      <c r="E253">
        <f>Price!E249</f>
        <v>5171.82</v>
      </c>
      <c r="F253">
        <f>Price!F249</f>
        <v>5175.1899999999996</v>
      </c>
      <c r="G253">
        <f>Price!G249</f>
        <v>5170.66</v>
      </c>
      <c r="H253">
        <f>Price!H249</f>
        <v>412</v>
      </c>
      <c r="I253">
        <f>Diagonals!E249</f>
        <v>5191.5200000000004</v>
      </c>
      <c r="J253">
        <f>Diagonals!F249</f>
        <v>0</v>
      </c>
      <c r="K253">
        <f>Diagonals!G249</f>
        <v>0</v>
      </c>
      <c r="L253">
        <f>Diagonals!H249</f>
        <v>5160.0200000000004</v>
      </c>
      <c r="M253">
        <f>Diagonals!I249</f>
        <v>0</v>
      </c>
      <c r="N253">
        <f>Diagonals!J249</f>
        <v>0</v>
      </c>
      <c r="O253">
        <f>Diagonals!K249</f>
        <v>0</v>
      </c>
      <c r="P253">
        <f>Diagonals!L249</f>
        <v>0</v>
      </c>
      <c r="Q253">
        <f>Trendlines!E249</f>
        <v>5199.1400000000003</v>
      </c>
      <c r="R253">
        <f>Trendlines!F249</f>
        <v>5195.45</v>
      </c>
      <c r="S253">
        <f>Trendlines!G249</f>
        <v>5204.1899999999996</v>
      </c>
      <c r="T253">
        <f>Trendlines!H249</f>
        <v>5165.47</v>
      </c>
      <c r="U253">
        <f>Trendlines!I249</f>
        <v>5176.49</v>
      </c>
      <c r="V253">
        <f>Trendlines!J249</f>
        <v>5160.7</v>
      </c>
      <c r="W253">
        <f>Trendlines!K249</f>
        <v>0</v>
      </c>
      <c r="X253">
        <f>Trendlines!L249</f>
        <v>0</v>
      </c>
      <c r="Y253">
        <f>Tema_Hrma_Smma!E249</f>
        <v>5172.6000000000004</v>
      </c>
      <c r="Z253">
        <f>Tema_Hrma_Smma!F249</f>
        <v>5179.3599999999997</v>
      </c>
      <c r="AA253">
        <f>Tema_Hrma_Smma!G249</f>
        <v>5184.6000000000004</v>
      </c>
      <c r="AB253">
        <f>ZScore!H249</f>
        <v>-1</v>
      </c>
      <c r="AC253">
        <f>ZScore!I249</f>
        <v>0.83843000000000001</v>
      </c>
      <c r="AD253">
        <f>ZScore!J249</f>
        <v>3</v>
      </c>
      <c r="AE253">
        <f>HA!E249</f>
        <v>5176.38</v>
      </c>
      <c r="AF253">
        <f>HA!F249</f>
        <v>5176.38</v>
      </c>
      <c r="AG253">
        <f>HA!G249</f>
        <v>5170.66</v>
      </c>
      <c r="AH253">
        <f>HA!H249</f>
        <v>5172.21</v>
      </c>
      <c r="AI253">
        <f>HA!I249</f>
        <v>-1</v>
      </c>
      <c r="AJ253">
        <f>HA!J249</f>
        <v>4.17</v>
      </c>
      <c r="AK253">
        <f>HA!K249</f>
        <v>0.53866999999999998</v>
      </c>
      <c r="AL253">
        <f>HA!L249</f>
        <v>-7</v>
      </c>
      <c r="AM253">
        <f>KC!E249</f>
        <v>5207.0068300000003</v>
      </c>
      <c r="AN253">
        <f>KC!F249</f>
        <v>5200.9800400000004</v>
      </c>
      <c r="AO253">
        <f>KC!G249</f>
        <v>5194.9532499999996</v>
      </c>
      <c r="AP253">
        <f>KC!H249</f>
        <v>5188.9264599999997</v>
      </c>
      <c r="AQ253">
        <f>KC!I249</f>
        <v>5182.8996699999998</v>
      </c>
      <c r="AR253">
        <f>KC!J249</f>
        <v>5178.39401</v>
      </c>
      <c r="AS253">
        <f>KC!K249</f>
        <v>5172.3672200000001</v>
      </c>
      <c r="AT253">
        <f>KC!L249</f>
        <v>5166.3404300000002</v>
      </c>
      <c r="AU253">
        <f>KC!M249</f>
        <v>5160.3136400000003</v>
      </c>
      <c r="AV253">
        <f>KC!N249</f>
        <v>5154.2868500000004</v>
      </c>
      <c r="AW253">
        <f>SR_Levels!E249</f>
        <v>5161.8900000000003</v>
      </c>
      <c r="AX253">
        <f>SR_Levels!F249</f>
        <v>5135.8500000000004</v>
      </c>
      <c r="AY253">
        <f>SR_Levels!G249</f>
        <v>0</v>
      </c>
      <c r="AZ253">
        <f>SR_Levels!H249</f>
        <v>0</v>
      </c>
      <c r="BA253">
        <f>SR_Levels!I249</f>
        <v>5178.6000000000004</v>
      </c>
      <c r="BB253">
        <f>SR_Levels!J249</f>
        <v>5193.3500000000004</v>
      </c>
      <c r="BC253">
        <f>SR_Levels!K249</f>
        <v>5205.3100000000004</v>
      </c>
      <c r="BD253">
        <f>SR_Levels!L249</f>
        <v>0</v>
      </c>
      <c r="BE253">
        <f>ZigZag!E249</f>
        <v>0</v>
      </c>
      <c r="BF253">
        <f>ZigZag!F249</f>
        <v>0</v>
      </c>
      <c r="BG253">
        <f>ZigZag!G249</f>
        <v>5181.2700000000004</v>
      </c>
      <c r="BH253">
        <f>Dual_Tema!E249</f>
        <v>5175.99</v>
      </c>
      <c r="BI253">
        <f>Dual_Tema!F249</f>
        <v>5170.38</v>
      </c>
      <c r="BJ253">
        <f>Pinbar!E249</f>
        <v>0</v>
      </c>
      <c r="BK253">
        <f>SSA!E249</f>
        <v>5172.5539699999999</v>
      </c>
      <c r="BL253">
        <f>SSA!F249</f>
        <v>5173.9833399999998</v>
      </c>
    </row>
    <row r="254" spans="1:64" x14ac:dyDescent="0.55000000000000004">
      <c r="A254">
        <f>Validation!A250</f>
        <v>1772103000</v>
      </c>
      <c r="B254" t="str">
        <f>Price!B250</f>
        <v>XAUUSD</v>
      </c>
      <c r="C254" t="str">
        <f>Price!C250</f>
        <v>M5</v>
      </c>
      <c r="D254">
        <f>Price!D250</f>
        <v>5173.6000000000004</v>
      </c>
      <c r="E254">
        <f>Price!E250</f>
        <v>5171.17</v>
      </c>
      <c r="F254">
        <f>Price!F250</f>
        <v>5173.62</v>
      </c>
      <c r="G254">
        <f>Price!G250</f>
        <v>5168.84</v>
      </c>
      <c r="H254">
        <f>Price!H250</f>
        <v>394</v>
      </c>
      <c r="I254">
        <f>Diagonals!E250</f>
        <v>5191.6899999999996</v>
      </c>
      <c r="J254">
        <f>Diagonals!F250</f>
        <v>0</v>
      </c>
      <c r="K254">
        <f>Diagonals!G250</f>
        <v>0</v>
      </c>
      <c r="L254">
        <f>Diagonals!H250</f>
        <v>5159.6899999999996</v>
      </c>
      <c r="M254">
        <f>Diagonals!I250</f>
        <v>0</v>
      </c>
      <c r="N254">
        <f>Diagonals!J250</f>
        <v>0</v>
      </c>
      <c r="O254">
        <f>Diagonals!K250</f>
        <v>0</v>
      </c>
      <c r="P254">
        <f>Diagonals!L250</f>
        <v>0</v>
      </c>
      <c r="Q254">
        <f>Trendlines!E250</f>
        <v>5199.1499999999996</v>
      </c>
      <c r="R254">
        <f>Trendlines!F250</f>
        <v>5195.43</v>
      </c>
      <c r="S254">
        <f>Trendlines!G250</f>
        <v>5204.17</v>
      </c>
      <c r="T254">
        <f>Trendlines!H250</f>
        <v>5165.54</v>
      </c>
      <c r="U254">
        <f>Trendlines!I250</f>
        <v>5176.51</v>
      </c>
      <c r="V254">
        <f>Trendlines!J250</f>
        <v>5160.74</v>
      </c>
      <c r="W254">
        <f>Trendlines!K250</f>
        <v>0</v>
      </c>
      <c r="X254">
        <f>Trendlines!L250</f>
        <v>0</v>
      </c>
      <c r="Y254">
        <f>Tema_Hrma_Smma!E250</f>
        <v>5171.1899999999996</v>
      </c>
      <c r="Z254">
        <f>Tema_Hrma_Smma!F250</f>
        <v>5177.59</v>
      </c>
      <c r="AA254">
        <f>Tema_Hrma_Smma!G250</f>
        <v>5184.25</v>
      </c>
      <c r="AB254">
        <f>ZScore!H250</f>
        <v>1</v>
      </c>
      <c r="AC254">
        <f>ZScore!I250</f>
        <v>0.18493999999999999</v>
      </c>
      <c r="AD254">
        <f>ZScore!J250</f>
        <v>0</v>
      </c>
      <c r="AE254">
        <f>HA!E250</f>
        <v>5174.29</v>
      </c>
      <c r="AF254">
        <f>HA!F250</f>
        <v>5174.29</v>
      </c>
      <c r="AG254">
        <f>HA!G250</f>
        <v>5168.84</v>
      </c>
      <c r="AH254">
        <f>HA!H250</f>
        <v>5171.8100000000004</v>
      </c>
      <c r="AI254">
        <f>HA!I250</f>
        <v>-1</v>
      </c>
      <c r="AJ254">
        <f>HA!J250</f>
        <v>2.4900000000000002</v>
      </c>
      <c r="AK254">
        <f>HA!K250</f>
        <v>-0.12891</v>
      </c>
      <c r="AL254">
        <f>HA!L250</f>
        <v>-8</v>
      </c>
      <c r="AM254">
        <f>KC!E250</f>
        <v>5206.4041100000004</v>
      </c>
      <c r="AN254">
        <f>KC!F250</f>
        <v>5200.3833100000002</v>
      </c>
      <c r="AO254">
        <f>KC!G250</f>
        <v>5194.3625099999999</v>
      </c>
      <c r="AP254">
        <f>KC!H250</f>
        <v>5188.3416999999999</v>
      </c>
      <c r="AQ254">
        <f>KC!I250</f>
        <v>5182.3208999999997</v>
      </c>
      <c r="AR254">
        <f>KC!J250</f>
        <v>5177.7861999999996</v>
      </c>
      <c r="AS254">
        <f>KC!K250</f>
        <v>5171.7653899999996</v>
      </c>
      <c r="AT254">
        <f>KC!L250</f>
        <v>5165.7445900000002</v>
      </c>
      <c r="AU254">
        <f>KC!M250</f>
        <v>5159.72379</v>
      </c>
      <c r="AV254">
        <f>KC!N250</f>
        <v>5153.7029899999998</v>
      </c>
      <c r="AW254">
        <f>SR_Levels!E250</f>
        <v>5161.8900000000003</v>
      </c>
      <c r="AX254">
        <f>SR_Levels!F250</f>
        <v>5135.8500000000004</v>
      </c>
      <c r="AY254">
        <f>SR_Levels!G250</f>
        <v>0</v>
      </c>
      <c r="AZ254">
        <f>SR_Levels!H250</f>
        <v>0</v>
      </c>
      <c r="BA254">
        <f>SR_Levels!I250</f>
        <v>5178.6000000000004</v>
      </c>
      <c r="BB254">
        <f>SR_Levels!J250</f>
        <v>5193.3500000000004</v>
      </c>
      <c r="BC254">
        <f>SR_Levels!K250</f>
        <v>5205.3100000000004</v>
      </c>
      <c r="BD254">
        <f>SR_Levels!L250</f>
        <v>0</v>
      </c>
      <c r="BE254">
        <f>ZigZag!E250</f>
        <v>0</v>
      </c>
      <c r="BF254">
        <f>ZigZag!F250</f>
        <v>0</v>
      </c>
      <c r="BG254">
        <f>ZigZag!G250</f>
        <v>5180.6099999999997</v>
      </c>
      <c r="BH254">
        <f>Dual_Tema!E250</f>
        <v>5173.83</v>
      </c>
      <c r="BI254">
        <f>Dual_Tema!F250</f>
        <v>5168.47</v>
      </c>
      <c r="BJ254">
        <f>Pinbar!E250</f>
        <v>0</v>
      </c>
      <c r="BK254">
        <f>SSA!E250</f>
        <v>5172.3562499999998</v>
      </c>
      <c r="BL254">
        <f>SSA!F250</f>
        <v>5173.1697899999999</v>
      </c>
    </row>
    <row r="255" spans="1:64" x14ac:dyDescent="0.55000000000000004">
      <c r="A255">
        <f>Validation!A251</f>
        <v>1772103300</v>
      </c>
      <c r="B255" t="str">
        <f>Price!B251</f>
        <v>XAUUSD</v>
      </c>
      <c r="C255" t="str">
        <f>Price!C251</f>
        <v>M5</v>
      </c>
      <c r="D255">
        <f>Price!D251</f>
        <v>5171.6099999999997</v>
      </c>
      <c r="E255">
        <f>Price!E251</f>
        <v>5173.5200000000004</v>
      </c>
      <c r="F255">
        <f>Price!F251</f>
        <v>5173.7299999999996</v>
      </c>
      <c r="G255">
        <f>Price!G251</f>
        <v>5166.7</v>
      </c>
      <c r="H255">
        <f>Price!H251</f>
        <v>475</v>
      </c>
      <c r="I255">
        <f>Diagonals!E251</f>
        <v>5191.87</v>
      </c>
      <c r="J255">
        <f>Diagonals!F251</f>
        <v>0</v>
      </c>
      <c r="K255">
        <f>Diagonals!G251</f>
        <v>0</v>
      </c>
      <c r="L255">
        <f>Diagonals!H251</f>
        <v>5159.3599999999997</v>
      </c>
      <c r="M255">
        <f>Diagonals!I251</f>
        <v>0</v>
      </c>
      <c r="N255">
        <f>Diagonals!J251</f>
        <v>0</v>
      </c>
      <c r="O255">
        <f>Diagonals!K251</f>
        <v>0</v>
      </c>
      <c r="P255">
        <f>Diagonals!L251</f>
        <v>0</v>
      </c>
      <c r="Q255">
        <f>Trendlines!E251</f>
        <v>5199.1499999999996</v>
      </c>
      <c r="R255">
        <f>Trendlines!F251</f>
        <v>5195.3999999999996</v>
      </c>
      <c r="S255">
        <f>Trendlines!G251</f>
        <v>5204.1499999999996</v>
      </c>
      <c r="T255">
        <f>Trendlines!H251</f>
        <v>5165.62</v>
      </c>
      <c r="U255">
        <f>Trendlines!I251</f>
        <v>5176.53</v>
      </c>
      <c r="V255">
        <f>Trendlines!J251</f>
        <v>5160.78</v>
      </c>
      <c r="W255">
        <f>Trendlines!K251</f>
        <v>0</v>
      </c>
      <c r="X255">
        <f>Trendlines!L251</f>
        <v>0</v>
      </c>
      <c r="Y255">
        <f>Tema_Hrma_Smma!E251</f>
        <v>5169.83</v>
      </c>
      <c r="Z255">
        <f>Tema_Hrma_Smma!F251</f>
        <v>5175.87</v>
      </c>
      <c r="AA255">
        <f>Tema_Hrma_Smma!G251</f>
        <v>5183.8900000000003</v>
      </c>
      <c r="AB255">
        <f>ZScore!H251</f>
        <v>-1</v>
      </c>
      <c r="AC255">
        <f>ZScore!I251</f>
        <v>0.37683</v>
      </c>
      <c r="AD255">
        <f>ZScore!J251</f>
        <v>3</v>
      </c>
      <c r="AE255">
        <f>HA!E251</f>
        <v>5173.05</v>
      </c>
      <c r="AF255">
        <f>HA!F251</f>
        <v>5173.7299999999996</v>
      </c>
      <c r="AG255">
        <f>HA!G251</f>
        <v>5166.7</v>
      </c>
      <c r="AH255">
        <f>HA!H251</f>
        <v>5171.3900000000003</v>
      </c>
      <c r="AI255">
        <f>HA!I251</f>
        <v>-1</v>
      </c>
      <c r="AJ255">
        <f>HA!J251</f>
        <v>1.66</v>
      </c>
      <c r="AK255">
        <f>HA!K251</f>
        <v>-0.45828000000000002</v>
      </c>
      <c r="AL255">
        <f>HA!L251</f>
        <v>-9</v>
      </c>
      <c r="AM255">
        <f>KC!E251</f>
        <v>5205.7346299999999</v>
      </c>
      <c r="AN255">
        <f>KC!F251</f>
        <v>5199.7173499999999</v>
      </c>
      <c r="AO255">
        <f>KC!G251</f>
        <v>5193.7000600000001</v>
      </c>
      <c r="AP255">
        <f>KC!H251</f>
        <v>5187.6827800000001</v>
      </c>
      <c r="AQ255">
        <f>KC!I251</f>
        <v>5181.6655000000001</v>
      </c>
      <c r="AR255">
        <f>KC!J251</f>
        <v>5177.0499399999999</v>
      </c>
      <c r="AS255">
        <f>KC!K251</f>
        <v>5171.0326500000001</v>
      </c>
      <c r="AT255">
        <f>KC!L251</f>
        <v>5165.0153700000001</v>
      </c>
      <c r="AU255">
        <f>KC!M251</f>
        <v>5158.99809</v>
      </c>
      <c r="AV255">
        <f>KC!N251</f>
        <v>5152.9808000000003</v>
      </c>
      <c r="AW255">
        <f>SR_Levels!E251</f>
        <v>5161.8900000000003</v>
      </c>
      <c r="AX255">
        <f>SR_Levels!F251</f>
        <v>5135.8500000000004</v>
      </c>
      <c r="AY255">
        <f>SR_Levels!G251</f>
        <v>0</v>
      </c>
      <c r="AZ255">
        <f>SR_Levels!H251</f>
        <v>0</v>
      </c>
      <c r="BA255">
        <f>SR_Levels!I251</f>
        <v>5178.6000000000004</v>
      </c>
      <c r="BB255">
        <f>SR_Levels!J251</f>
        <v>5193.3500000000004</v>
      </c>
      <c r="BC255">
        <f>SR_Levels!K251</f>
        <v>5205.3100000000004</v>
      </c>
      <c r="BD255">
        <f>SR_Levels!L251</f>
        <v>0</v>
      </c>
      <c r="BE255">
        <f>ZigZag!E251</f>
        <v>0</v>
      </c>
      <c r="BF255">
        <f>ZigZag!F251</f>
        <v>0</v>
      </c>
      <c r="BG255">
        <f>ZigZag!G251</f>
        <v>5179.8999999999996</v>
      </c>
      <c r="BH255">
        <f>Dual_Tema!E251</f>
        <v>5172.68</v>
      </c>
      <c r="BI255">
        <f>Dual_Tema!F251</f>
        <v>5166.42</v>
      </c>
      <c r="BJ255">
        <f>Pinbar!E251</f>
        <v>0</v>
      </c>
      <c r="BK255">
        <f>SSA!E251</f>
        <v>5172.6755899999998</v>
      </c>
      <c r="BL255">
        <f>SSA!F251</f>
        <v>5172.9226900000003</v>
      </c>
    </row>
    <row r="256" spans="1:64" x14ac:dyDescent="0.55000000000000004">
      <c r="A256">
        <f>Validation!A252</f>
        <v>1772103600</v>
      </c>
      <c r="B256" t="str">
        <f>Price!B252</f>
        <v>XAUUSD</v>
      </c>
      <c r="C256" t="str">
        <f>Price!C252</f>
        <v>M5</v>
      </c>
      <c r="D256">
        <f>Price!D252</f>
        <v>5173.83</v>
      </c>
      <c r="E256">
        <f>Price!E252</f>
        <v>5171.6099999999997</v>
      </c>
      <c r="F256">
        <f>Price!F252</f>
        <v>5175.22</v>
      </c>
      <c r="G256">
        <f>Price!G252</f>
        <v>5169.26</v>
      </c>
      <c r="H256">
        <f>Price!H252</f>
        <v>519</v>
      </c>
      <c r="I256">
        <f>Diagonals!E252</f>
        <v>5192.05</v>
      </c>
      <c r="J256">
        <f>Diagonals!F252</f>
        <v>0</v>
      </c>
      <c r="K256">
        <f>Diagonals!G252</f>
        <v>0</v>
      </c>
      <c r="L256">
        <f>Diagonals!H252</f>
        <v>5159.03</v>
      </c>
      <c r="M256">
        <f>Diagonals!I252</f>
        <v>0</v>
      </c>
      <c r="N256">
        <f>Diagonals!J252</f>
        <v>0</v>
      </c>
      <c r="O256">
        <f>Diagonals!K252</f>
        <v>0</v>
      </c>
      <c r="P256">
        <f>Diagonals!L252</f>
        <v>0</v>
      </c>
      <c r="Q256">
        <f>Trendlines!E252</f>
        <v>5199.16</v>
      </c>
      <c r="R256">
        <f>Trendlines!F252</f>
        <v>5195.37</v>
      </c>
      <c r="S256">
        <f>Trendlines!G252</f>
        <v>5204.13</v>
      </c>
      <c r="T256">
        <f>Trendlines!H252</f>
        <v>5165.6899999999996</v>
      </c>
      <c r="U256">
        <f>Trendlines!I252</f>
        <v>5176.55</v>
      </c>
      <c r="V256">
        <f>Trendlines!J252</f>
        <v>5160.82</v>
      </c>
      <c r="W256">
        <f>Trendlines!K252</f>
        <v>0</v>
      </c>
      <c r="X256">
        <f>Trendlines!L252</f>
        <v>0</v>
      </c>
      <c r="Y256">
        <f>Tema_Hrma_Smma!E252</f>
        <v>5170.18</v>
      </c>
      <c r="Z256">
        <f>Tema_Hrma_Smma!F252</f>
        <v>5174.58</v>
      </c>
      <c r="AA256">
        <f>Tema_Hrma_Smma!G252</f>
        <v>5183.55</v>
      </c>
      <c r="AB256">
        <f>ZScore!H252</f>
        <v>1</v>
      </c>
      <c r="AC256">
        <f>ZScore!I252</f>
        <v>0.26036999999999999</v>
      </c>
      <c r="AD256">
        <f>ZScore!J252</f>
        <v>0</v>
      </c>
      <c r="AE256">
        <f>HA!E252</f>
        <v>5172.22</v>
      </c>
      <c r="AF256">
        <f>HA!F252</f>
        <v>5175.22</v>
      </c>
      <c r="AG256">
        <f>HA!G252</f>
        <v>5169.26</v>
      </c>
      <c r="AH256">
        <f>HA!H252</f>
        <v>5172.4799999999996</v>
      </c>
      <c r="AI256">
        <f>HA!I252</f>
        <v>1</v>
      </c>
      <c r="AJ256">
        <f>HA!J252</f>
        <v>0.26</v>
      </c>
      <c r="AK256">
        <f>HA!K252</f>
        <v>-1.01322</v>
      </c>
      <c r="AL256">
        <f>HA!L252</f>
        <v>1</v>
      </c>
      <c r="AM256">
        <f>KC!E252</f>
        <v>5204.9779699999999</v>
      </c>
      <c r="AN256">
        <f>KC!F252</f>
        <v>5198.9856900000004</v>
      </c>
      <c r="AO256">
        <f>KC!G252</f>
        <v>5192.9934000000003</v>
      </c>
      <c r="AP256">
        <f>KC!H252</f>
        <v>5187.0011199999999</v>
      </c>
      <c r="AQ256">
        <f>KC!I252</f>
        <v>5181.0088299999998</v>
      </c>
      <c r="AR256">
        <f>KC!J252</f>
        <v>5176.3051599999999</v>
      </c>
      <c r="AS256">
        <f>KC!K252</f>
        <v>5170.3128800000004</v>
      </c>
      <c r="AT256">
        <f>KC!L252</f>
        <v>5164.3206</v>
      </c>
      <c r="AU256">
        <f>KC!M252</f>
        <v>5158.3283099999999</v>
      </c>
      <c r="AV256">
        <f>KC!N252</f>
        <v>5152.3360300000004</v>
      </c>
      <c r="AW256">
        <f>SR_Levels!E252</f>
        <v>5161.8900000000003</v>
      </c>
      <c r="AX256">
        <f>SR_Levels!F252</f>
        <v>5135.8500000000004</v>
      </c>
      <c r="AY256">
        <f>SR_Levels!G252</f>
        <v>0</v>
      </c>
      <c r="AZ256">
        <f>SR_Levels!H252</f>
        <v>0</v>
      </c>
      <c r="BA256">
        <f>SR_Levels!I252</f>
        <v>5178.6000000000004</v>
      </c>
      <c r="BB256">
        <f>SR_Levels!J252</f>
        <v>5193.3500000000004</v>
      </c>
      <c r="BC256">
        <f>SR_Levels!K252</f>
        <v>5205.3100000000004</v>
      </c>
      <c r="BD256">
        <f>SR_Levels!L252</f>
        <v>0</v>
      </c>
      <c r="BE256">
        <f>ZigZag!E252</f>
        <v>0</v>
      </c>
      <c r="BF256">
        <f>ZigZag!F252</f>
        <v>0</v>
      </c>
      <c r="BG256">
        <f>ZigZag!G252</f>
        <v>5179.3900000000003</v>
      </c>
      <c r="BH256">
        <f>Dual_Tema!E252</f>
        <v>5172.87</v>
      </c>
      <c r="BI256">
        <f>Dual_Tema!F252</f>
        <v>5166.5600000000004</v>
      </c>
      <c r="BJ256">
        <f>Pinbar!E252</f>
        <v>0</v>
      </c>
      <c r="BK256">
        <f>SSA!E252</f>
        <v>5173.4049699999996</v>
      </c>
      <c r="BL256">
        <f>SSA!F252</f>
        <v>5173.1638300000004</v>
      </c>
    </row>
    <row r="257" spans="1:64" x14ac:dyDescent="0.55000000000000004">
      <c r="A257">
        <f>Validation!A253</f>
        <v>1772103900</v>
      </c>
      <c r="B257" t="str">
        <f>Price!B253</f>
        <v>XAUUSD</v>
      </c>
      <c r="C257" t="str">
        <f>Price!C253</f>
        <v>M5</v>
      </c>
      <c r="D257">
        <f>Price!D253</f>
        <v>5177.33</v>
      </c>
      <c r="E257">
        <f>Price!E253</f>
        <v>5173.83</v>
      </c>
      <c r="F257">
        <f>Price!F253</f>
        <v>5178.5</v>
      </c>
      <c r="G257">
        <f>Price!G253</f>
        <v>5172.74</v>
      </c>
      <c r="H257">
        <f>Price!H253</f>
        <v>423</v>
      </c>
      <c r="I257">
        <f>Diagonals!E253</f>
        <v>5192.22</v>
      </c>
      <c r="J257">
        <f>Diagonals!F253</f>
        <v>0</v>
      </c>
      <c r="K257">
        <f>Diagonals!G253</f>
        <v>0</v>
      </c>
      <c r="L257">
        <f>Diagonals!H253</f>
        <v>5158.7</v>
      </c>
      <c r="M257">
        <f>Diagonals!I253</f>
        <v>0</v>
      </c>
      <c r="N257">
        <f>Diagonals!J253</f>
        <v>0</v>
      </c>
      <c r="O257">
        <f>Diagonals!K253</f>
        <v>0</v>
      </c>
      <c r="P257">
        <f>Diagonals!L253</f>
        <v>0</v>
      </c>
      <c r="Q257">
        <f>Trendlines!E253</f>
        <v>5199.17</v>
      </c>
      <c r="R257">
        <f>Trendlines!F253</f>
        <v>5195.3500000000004</v>
      </c>
      <c r="S257">
        <f>Trendlines!G253</f>
        <v>5204.12</v>
      </c>
      <c r="T257">
        <f>Trendlines!H253</f>
        <v>5165.7700000000004</v>
      </c>
      <c r="U257">
        <f>Trendlines!I253</f>
        <v>5176.58</v>
      </c>
      <c r="V257">
        <f>Trendlines!J253</f>
        <v>5160.8599999999997</v>
      </c>
      <c r="W257">
        <f>Trendlines!K253</f>
        <v>0</v>
      </c>
      <c r="X257">
        <f>Trendlines!L253</f>
        <v>0</v>
      </c>
      <c r="Y257">
        <f>Tema_Hrma_Smma!E253</f>
        <v>5172.25</v>
      </c>
      <c r="Z257">
        <f>Tema_Hrma_Smma!F253</f>
        <v>5174</v>
      </c>
      <c r="AA257">
        <f>Tema_Hrma_Smma!G253</f>
        <v>5183.3</v>
      </c>
      <c r="AB257">
        <f>ZScore!H253</f>
        <v>1</v>
      </c>
      <c r="AC257">
        <f>ZScore!I253</f>
        <v>0.20721000000000001</v>
      </c>
      <c r="AD257">
        <f>ZScore!J253</f>
        <v>0</v>
      </c>
      <c r="AE257">
        <f>HA!E253</f>
        <v>5172.3500000000004</v>
      </c>
      <c r="AF257">
        <f>HA!F253</f>
        <v>5178.5</v>
      </c>
      <c r="AG257">
        <f>HA!G253</f>
        <v>5172.3500000000004</v>
      </c>
      <c r="AH257">
        <f>HA!H253</f>
        <v>5175.6000000000004</v>
      </c>
      <c r="AI257">
        <f>HA!I253</f>
        <v>1</v>
      </c>
      <c r="AJ257">
        <f>HA!J253</f>
        <v>3.25</v>
      </c>
      <c r="AK257">
        <f>HA!K253</f>
        <v>0.17296</v>
      </c>
      <c r="AL257">
        <f>HA!L253</f>
        <v>2</v>
      </c>
      <c r="AM257">
        <f>KC!E253</f>
        <v>5204.3818300000003</v>
      </c>
      <c r="AN257">
        <f>KC!F253</f>
        <v>5198.39869</v>
      </c>
      <c r="AO257">
        <f>KC!G253</f>
        <v>5192.41554</v>
      </c>
      <c r="AP257">
        <f>KC!H253</f>
        <v>5186.4323899999999</v>
      </c>
      <c r="AQ257">
        <f>KC!I253</f>
        <v>5180.4492399999999</v>
      </c>
      <c r="AR257">
        <f>KC!J253</f>
        <v>5175.6592300000002</v>
      </c>
      <c r="AS257">
        <f>KC!K253</f>
        <v>5169.6760800000002</v>
      </c>
      <c r="AT257">
        <f>KC!L253</f>
        <v>5163.6929399999999</v>
      </c>
      <c r="AU257">
        <f>KC!M253</f>
        <v>5157.7097899999999</v>
      </c>
      <c r="AV257">
        <f>KC!N253</f>
        <v>5151.7266399999999</v>
      </c>
      <c r="AW257">
        <f>SR_Levels!E253</f>
        <v>5161.8900000000003</v>
      </c>
      <c r="AX257">
        <f>SR_Levels!F253</f>
        <v>5135.8500000000004</v>
      </c>
      <c r="AY257">
        <f>SR_Levels!G253</f>
        <v>0</v>
      </c>
      <c r="AZ257">
        <f>SR_Levels!H253</f>
        <v>0</v>
      </c>
      <c r="BA257">
        <f>SR_Levels!I253</f>
        <v>5178.6000000000004</v>
      </c>
      <c r="BB257">
        <f>SR_Levels!J253</f>
        <v>5193.3500000000004</v>
      </c>
      <c r="BC257">
        <f>SR_Levels!K253</f>
        <v>5205.3100000000004</v>
      </c>
      <c r="BD257">
        <f>SR_Levels!L253</f>
        <v>0</v>
      </c>
      <c r="BE257">
        <f>ZigZag!E253</f>
        <v>0</v>
      </c>
      <c r="BF257">
        <f>ZigZag!F253</f>
        <v>0</v>
      </c>
      <c r="BG257">
        <f>ZigZag!G253</f>
        <v>5179.16</v>
      </c>
      <c r="BH257">
        <f>Dual_Tema!E253</f>
        <v>5174.76</v>
      </c>
      <c r="BI257">
        <f>Dual_Tema!F253</f>
        <v>5168.5600000000004</v>
      </c>
      <c r="BJ257">
        <f>Pinbar!E253</f>
        <v>0</v>
      </c>
      <c r="BK257">
        <f>SSA!E253</f>
        <v>5174.2739600000004</v>
      </c>
      <c r="BL257">
        <f>SSA!F253</f>
        <v>5173.7188900000001</v>
      </c>
    </row>
    <row r="258" spans="1:64" x14ac:dyDescent="0.55000000000000004">
      <c r="A258">
        <f>Validation!A254</f>
        <v>1772104200</v>
      </c>
      <c r="B258" t="str">
        <f>Price!B254</f>
        <v>XAUUSD</v>
      </c>
      <c r="C258" t="str">
        <f>Price!C254</f>
        <v>M5</v>
      </c>
      <c r="D258">
        <f>Price!D254</f>
        <v>5175.8500000000004</v>
      </c>
      <c r="E258">
        <f>Price!E254</f>
        <v>5177.32</v>
      </c>
      <c r="F258">
        <f>Price!F254</f>
        <v>5177.43</v>
      </c>
      <c r="G258">
        <f>Price!G254</f>
        <v>5175.29</v>
      </c>
      <c r="H258">
        <f>Price!H254</f>
        <v>317</v>
      </c>
      <c r="I258">
        <f>Diagonals!E254</f>
        <v>5192.3999999999996</v>
      </c>
      <c r="J258">
        <f>Diagonals!F254</f>
        <v>0</v>
      </c>
      <c r="K258">
        <f>Diagonals!G254</f>
        <v>0</v>
      </c>
      <c r="L258">
        <f>Diagonals!H254</f>
        <v>5158.37</v>
      </c>
      <c r="M258">
        <f>Diagonals!I254</f>
        <v>0</v>
      </c>
      <c r="N258">
        <f>Diagonals!J254</f>
        <v>0</v>
      </c>
      <c r="O258">
        <f>Diagonals!K254</f>
        <v>0</v>
      </c>
      <c r="P258">
        <f>Diagonals!L254</f>
        <v>0</v>
      </c>
      <c r="Q258">
        <f>Trendlines!E254</f>
        <v>5199.17</v>
      </c>
      <c r="R258">
        <f>Trendlines!F254</f>
        <v>5195.32</v>
      </c>
      <c r="S258">
        <f>Trendlines!G254</f>
        <v>5204.1000000000004</v>
      </c>
      <c r="T258">
        <f>Trendlines!H254</f>
        <v>5165.8500000000004</v>
      </c>
      <c r="U258">
        <f>Trendlines!I254</f>
        <v>5176.6000000000004</v>
      </c>
      <c r="V258">
        <f>Trendlines!J254</f>
        <v>5160.8999999999996</v>
      </c>
      <c r="W258">
        <f>Trendlines!K254</f>
        <v>0</v>
      </c>
      <c r="X258">
        <f>Trendlines!L254</f>
        <v>0</v>
      </c>
      <c r="Y258">
        <f>Tema_Hrma_Smma!E254</f>
        <v>5173.71</v>
      </c>
      <c r="Z258">
        <f>Tema_Hrma_Smma!F254</f>
        <v>5173.82</v>
      </c>
      <c r="AA258">
        <f>Tema_Hrma_Smma!G254</f>
        <v>5183.1000000000004</v>
      </c>
      <c r="AB258">
        <f>ZScore!H254</f>
        <v>-1</v>
      </c>
      <c r="AC258">
        <f>ZScore!I254</f>
        <v>0.53652999999999995</v>
      </c>
      <c r="AD258">
        <f>ZScore!J254</f>
        <v>3</v>
      </c>
      <c r="AE258">
        <f>HA!E254</f>
        <v>5173.9799999999996</v>
      </c>
      <c r="AF258">
        <f>HA!F254</f>
        <v>5177.43</v>
      </c>
      <c r="AG258">
        <f>HA!G254</f>
        <v>5173.9799999999996</v>
      </c>
      <c r="AH258">
        <f>HA!H254</f>
        <v>5176.47</v>
      </c>
      <c r="AI258">
        <f>HA!I254</f>
        <v>1</v>
      </c>
      <c r="AJ258">
        <f>HA!J254</f>
        <v>2.5</v>
      </c>
      <c r="AK258">
        <f>HA!K254</f>
        <v>-0.1225</v>
      </c>
      <c r="AL258">
        <f>HA!L254</f>
        <v>3</v>
      </c>
      <c r="AM258">
        <f>KC!E254</f>
        <v>5203.7599200000004</v>
      </c>
      <c r="AN258">
        <f>KC!F254</f>
        <v>5197.8055400000003</v>
      </c>
      <c r="AO258">
        <f>KC!G254</f>
        <v>5191.8511600000002</v>
      </c>
      <c r="AP258">
        <f>KC!H254</f>
        <v>5185.89678</v>
      </c>
      <c r="AQ258">
        <f>KC!I254</f>
        <v>5179.9423900000002</v>
      </c>
      <c r="AR258">
        <f>KC!J254</f>
        <v>5175.1613500000003</v>
      </c>
      <c r="AS258">
        <f>KC!K254</f>
        <v>5169.2069700000002</v>
      </c>
      <c r="AT258">
        <f>KC!L254</f>
        <v>5163.2525800000003</v>
      </c>
      <c r="AU258">
        <f>KC!M254</f>
        <v>5157.2982000000002</v>
      </c>
      <c r="AV258">
        <f>KC!N254</f>
        <v>5151.3438200000001</v>
      </c>
      <c r="AW258">
        <f>SR_Levels!E254</f>
        <v>5161.8900000000003</v>
      </c>
      <c r="AX258">
        <f>SR_Levels!F254</f>
        <v>5135.8500000000004</v>
      </c>
      <c r="AY258">
        <f>SR_Levels!G254</f>
        <v>0</v>
      </c>
      <c r="AZ258">
        <f>SR_Levels!H254</f>
        <v>0</v>
      </c>
      <c r="BA258">
        <f>SR_Levels!I254</f>
        <v>5178.6000000000004</v>
      </c>
      <c r="BB258">
        <f>SR_Levels!J254</f>
        <v>5193.3500000000004</v>
      </c>
      <c r="BC258">
        <f>SR_Levels!K254</f>
        <v>5205.3100000000004</v>
      </c>
      <c r="BD258">
        <f>SR_Levels!L254</f>
        <v>0</v>
      </c>
      <c r="BE258">
        <f>ZigZag!E254</f>
        <v>0</v>
      </c>
      <c r="BF258">
        <f>ZigZag!F254</f>
        <v>0</v>
      </c>
      <c r="BG258">
        <f>ZigZag!G254</f>
        <v>5178.95</v>
      </c>
      <c r="BH258">
        <f>Dual_Tema!E254</f>
        <v>5175.59</v>
      </c>
      <c r="BI258">
        <f>Dual_Tema!F254</f>
        <v>5171.25</v>
      </c>
      <c r="BJ258">
        <f>Pinbar!E254</f>
        <v>0</v>
      </c>
      <c r="BK258">
        <f>SSA!E254</f>
        <v>5174.9708300000002</v>
      </c>
      <c r="BL258">
        <f>SSA!F254</f>
        <v>5174.3448600000002</v>
      </c>
    </row>
    <row r="259" spans="1:64" x14ac:dyDescent="0.55000000000000004">
      <c r="A259">
        <f>Validation!A255</f>
        <v>1772104500</v>
      </c>
      <c r="B259" t="str">
        <f>Price!B255</f>
        <v>XAUUSD</v>
      </c>
      <c r="C259" t="str">
        <f>Price!C255</f>
        <v>M5</v>
      </c>
      <c r="D259">
        <f>Price!D255</f>
        <v>5175.54</v>
      </c>
      <c r="E259">
        <f>Price!E255</f>
        <v>5175.55</v>
      </c>
      <c r="F259">
        <f>Price!F255</f>
        <v>5176</v>
      </c>
      <c r="G259">
        <f>Price!G255</f>
        <v>5171.05</v>
      </c>
      <c r="H259">
        <f>Price!H255</f>
        <v>367</v>
      </c>
      <c r="I259">
        <f>Diagonals!E255</f>
        <v>5192.58</v>
      </c>
      <c r="J259">
        <f>Diagonals!F255</f>
        <v>0</v>
      </c>
      <c r="K259">
        <f>Diagonals!G255</f>
        <v>0</v>
      </c>
      <c r="L259">
        <f>Diagonals!H255</f>
        <v>5158.05</v>
      </c>
      <c r="M259">
        <f>Diagonals!I255</f>
        <v>0</v>
      </c>
      <c r="N259">
        <f>Diagonals!J255</f>
        <v>0</v>
      </c>
      <c r="O259">
        <f>Diagonals!K255</f>
        <v>0</v>
      </c>
      <c r="P259">
        <f>Diagonals!L255</f>
        <v>0</v>
      </c>
      <c r="Q259">
        <f>Trendlines!E255</f>
        <v>5199.18</v>
      </c>
      <c r="R259">
        <f>Trendlines!F255</f>
        <v>5195.3</v>
      </c>
      <c r="S259">
        <f>Trendlines!G255</f>
        <v>5204.08</v>
      </c>
      <c r="T259">
        <f>Trendlines!H255</f>
        <v>5165.92</v>
      </c>
      <c r="U259">
        <f>Trendlines!I255</f>
        <v>5176.62</v>
      </c>
      <c r="V259">
        <f>Trendlines!J255</f>
        <v>5160.9399999999996</v>
      </c>
      <c r="W259">
        <f>Trendlines!K255</f>
        <v>0</v>
      </c>
      <c r="X259">
        <f>Trendlines!L255</f>
        <v>0</v>
      </c>
      <c r="Y259">
        <f>Tema_Hrma_Smma!E255</f>
        <v>5173.75</v>
      </c>
      <c r="Z259">
        <f>Tema_Hrma_Smma!F255</f>
        <v>5173.6400000000003</v>
      </c>
      <c r="AA259">
        <f>Tema_Hrma_Smma!G255</f>
        <v>5182.8900000000003</v>
      </c>
      <c r="AB259">
        <f>ZScore!H255</f>
        <v>-1</v>
      </c>
      <c r="AC259">
        <f>ZScore!I255</f>
        <v>1.06891</v>
      </c>
      <c r="AD259">
        <f>ZScore!J255</f>
        <v>3</v>
      </c>
      <c r="AE259">
        <f>HA!E255</f>
        <v>5175.22</v>
      </c>
      <c r="AF259">
        <f>HA!F255</f>
        <v>5176</v>
      </c>
      <c r="AG259">
        <f>HA!G255</f>
        <v>5171.05</v>
      </c>
      <c r="AH259">
        <f>HA!H255</f>
        <v>5174.53</v>
      </c>
      <c r="AI259">
        <f>HA!I255</f>
        <v>-1</v>
      </c>
      <c r="AJ259">
        <f>HA!J255</f>
        <v>0.69</v>
      </c>
      <c r="AK259">
        <f>HA!K255</f>
        <v>-0.83389000000000002</v>
      </c>
      <c r="AL259">
        <f>HA!L255</f>
        <v>-1</v>
      </c>
      <c r="AM259">
        <f>KC!E255</f>
        <v>5203.0360499999997</v>
      </c>
      <c r="AN259">
        <f>KC!F255</f>
        <v>5197.1388299999999</v>
      </c>
      <c r="AO259">
        <f>KC!G255</f>
        <v>5191.24161</v>
      </c>
      <c r="AP259">
        <f>KC!H255</f>
        <v>5185.3443900000002</v>
      </c>
      <c r="AQ259">
        <f>KC!I255</f>
        <v>5179.4471599999997</v>
      </c>
      <c r="AR259">
        <f>KC!J255</f>
        <v>5174.6696499999998</v>
      </c>
      <c r="AS259">
        <f>KC!K255</f>
        <v>5168.7724200000002</v>
      </c>
      <c r="AT259">
        <f>KC!L255</f>
        <v>5162.8752000000004</v>
      </c>
      <c r="AU259">
        <f>KC!M255</f>
        <v>5156.9779799999997</v>
      </c>
      <c r="AV259">
        <f>KC!N255</f>
        <v>5151.0807599999998</v>
      </c>
      <c r="AW259">
        <f>SR_Levels!E255</f>
        <v>5161.8900000000003</v>
      </c>
      <c r="AX259">
        <f>SR_Levels!F255</f>
        <v>5135.8500000000004</v>
      </c>
      <c r="AY259">
        <f>SR_Levels!G255</f>
        <v>0</v>
      </c>
      <c r="AZ259">
        <f>SR_Levels!H255</f>
        <v>0</v>
      </c>
      <c r="BA259">
        <f>SR_Levels!I255</f>
        <v>5178.6000000000004</v>
      </c>
      <c r="BB259">
        <f>SR_Levels!J255</f>
        <v>5193.3500000000004</v>
      </c>
      <c r="BC259">
        <f>SR_Levels!K255</f>
        <v>5205.3100000000004</v>
      </c>
      <c r="BD259">
        <f>SR_Levels!L255</f>
        <v>0</v>
      </c>
      <c r="BE259">
        <f>ZigZag!E255</f>
        <v>0</v>
      </c>
      <c r="BF259">
        <f>ZigZag!F255</f>
        <v>0</v>
      </c>
      <c r="BG259">
        <f>ZigZag!G255</f>
        <v>5178.6099999999997</v>
      </c>
      <c r="BH259">
        <f>Dual_Tema!E255</f>
        <v>5175.5</v>
      </c>
      <c r="BI259">
        <f>Dual_Tema!F255</f>
        <v>5170.9799999999996</v>
      </c>
      <c r="BJ259">
        <f>Pinbar!E255</f>
        <v>1</v>
      </c>
      <c r="BK259">
        <f>SSA!E255</f>
        <v>5175.3531499999999</v>
      </c>
      <c r="BL259">
        <f>SSA!F255</f>
        <v>5174.8490099999999</v>
      </c>
    </row>
    <row r="260" spans="1:64" x14ac:dyDescent="0.55000000000000004">
      <c r="A260">
        <f>Validation!A256</f>
        <v>1772104800</v>
      </c>
      <c r="B260" t="str">
        <f>Price!B256</f>
        <v>XAUUSD</v>
      </c>
      <c r="C260" t="str">
        <f>Price!C256</f>
        <v>M5</v>
      </c>
      <c r="D260">
        <f>Price!D256</f>
        <v>5171.7</v>
      </c>
      <c r="E260">
        <f>Price!E256</f>
        <v>5175.5200000000004</v>
      </c>
      <c r="F260">
        <f>Price!F256</f>
        <v>5175.8</v>
      </c>
      <c r="G260">
        <f>Price!G256</f>
        <v>5170.9799999999996</v>
      </c>
      <c r="H260">
        <f>Price!H256</f>
        <v>354</v>
      </c>
      <c r="I260">
        <f>Diagonals!E256</f>
        <v>5192.76</v>
      </c>
      <c r="J260">
        <f>Diagonals!F256</f>
        <v>0</v>
      </c>
      <c r="K260">
        <f>Diagonals!G256</f>
        <v>0</v>
      </c>
      <c r="L260">
        <f>Diagonals!H256</f>
        <v>5157.72</v>
      </c>
      <c r="M260">
        <f>Diagonals!I256</f>
        <v>0</v>
      </c>
      <c r="N260">
        <f>Diagonals!J256</f>
        <v>0</v>
      </c>
      <c r="O260">
        <f>Diagonals!K256</f>
        <v>0</v>
      </c>
      <c r="P260">
        <f>Diagonals!L256</f>
        <v>0</v>
      </c>
      <c r="Q260">
        <f>Trendlines!E256</f>
        <v>5199.18</v>
      </c>
      <c r="R260">
        <f>Trendlines!F256</f>
        <v>5195.2700000000004</v>
      </c>
      <c r="S260">
        <f>Trendlines!G256</f>
        <v>5204.0600000000004</v>
      </c>
      <c r="T260">
        <f>Trendlines!H256</f>
        <v>5166</v>
      </c>
      <c r="U260">
        <f>Trendlines!I256</f>
        <v>5176.6400000000003</v>
      </c>
      <c r="V260">
        <f>Trendlines!J256</f>
        <v>5160.9799999999996</v>
      </c>
      <c r="W260">
        <f>Trendlines!K256</f>
        <v>0</v>
      </c>
      <c r="X260">
        <f>Trendlines!L256</f>
        <v>0</v>
      </c>
      <c r="Y260">
        <f>Tema_Hrma_Smma!E256</f>
        <v>5173.16</v>
      </c>
      <c r="Z260">
        <f>Tema_Hrma_Smma!F256</f>
        <v>5173.33</v>
      </c>
      <c r="AA260">
        <f>Tema_Hrma_Smma!G256</f>
        <v>5182.62</v>
      </c>
      <c r="AB260">
        <f>ZScore!H256</f>
        <v>-1</v>
      </c>
      <c r="AC260">
        <f>ZScore!I256</f>
        <v>0.32890999999999998</v>
      </c>
      <c r="AD260">
        <f>ZScore!J256</f>
        <v>3</v>
      </c>
      <c r="AE260">
        <f>HA!E256</f>
        <v>5174.88</v>
      </c>
      <c r="AF260">
        <f>HA!F256</f>
        <v>5175.8</v>
      </c>
      <c r="AG260">
        <f>HA!G256</f>
        <v>5170.9799999999996</v>
      </c>
      <c r="AH260">
        <f>HA!H256</f>
        <v>5173.5</v>
      </c>
      <c r="AI260">
        <f>HA!I256</f>
        <v>-1</v>
      </c>
      <c r="AJ260">
        <f>HA!J256</f>
        <v>1.38</v>
      </c>
      <c r="AK260">
        <f>HA!K256</f>
        <v>-0.55430000000000001</v>
      </c>
      <c r="AL260">
        <f>HA!L256</f>
        <v>-2</v>
      </c>
      <c r="AM260">
        <f>KC!E256</f>
        <v>5202.4663</v>
      </c>
      <c r="AN260">
        <f>KC!F256</f>
        <v>5196.5912399999997</v>
      </c>
      <c r="AO260">
        <f>KC!G256</f>
        <v>5190.7161699999997</v>
      </c>
      <c r="AP260">
        <f>KC!H256</f>
        <v>5184.8411100000003</v>
      </c>
      <c r="AQ260">
        <f>KC!I256</f>
        <v>5178.96605</v>
      </c>
      <c r="AR260">
        <f>KC!J256</f>
        <v>5174.1914699999998</v>
      </c>
      <c r="AS260">
        <f>KC!K256</f>
        <v>5168.3164100000004</v>
      </c>
      <c r="AT260">
        <f>KC!L256</f>
        <v>5162.4413500000001</v>
      </c>
      <c r="AU260">
        <f>KC!M256</f>
        <v>5156.5662899999998</v>
      </c>
      <c r="AV260">
        <f>KC!N256</f>
        <v>5150.6912199999997</v>
      </c>
      <c r="AW260">
        <f>SR_Levels!E256</f>
        <v>5161.8900000000003</v>
      </c>
      <c r="AX260">
        <f>SR_Levels!F256</f>
        <v>5135.8500000000004</v>
      </c>
      <c r="AY260">
        <f>SR_Levels!G256</f>
        <v>0</v>
      </c>
      <c r="AZ260">
        <f>SR_Levels!H256</f>
        <v>0</v>
      </c>
      <c r="BA260">
        <f>SR_Levels!I256</f>
        <v>5178.6000000000004</v>
      </c>
      <c r="BB260">
        <f>SR_Levels!J256</f>
        <v>5193.3500000000004</v>
      </c>
      <c r="BC260">
        <f>SR_Levels!K256</f>
        <v>5205.3100000000004</v>
      </c>
      <c r="BD260">
        <f>SR_Levels!L256</f>
        <v>0</v>
      </c>
      <c r="BE260">
        <f>ZigZag!E256</f>
        <v>0</v>
      </c>
      <c r="BF260">
        <f>ZigZag!F256</f>
        <v>0</v>
      </c>
      <c r="BG260">
        <f>ZigZag!G256</f>
        <v>5178.2</v>
      </c>
      <c r="BH260">
        <f>Dual_Tema!E256</f>
        <v>5175.42</v>
      </c>
      <c r="BI260">
        <f>Dual_Tema!F256</f>
        <v>5170.83</v>
      </c>
      <c r="BJ260">
        <f>Pinbar!E256</f>
        <v>0</v>
      </c>
      <c r="BK260">
        <f>SSA!E256</f>
        <v>5175.2691500000001</v>
      </c>
      <c r="BL260">
        <f>SSA!F256</f>
        <v>5175.05908</v>
      </c>
    </row>
    <row r="261" spans="1:64" x14ac:dyDescent="0.55000000000000004">
      <c r="A261">
        <f>Validation!A257</f>
        <v>1772105100</v>
      </c>
      <c r="B261" t="str">
        <f>Price!B257</f>
        <v>XAUUSD</v>
      </c>
      <c r="C261" t="str">
        <f>Price!C257</f>
        <v>M5</v>
      </c>
      <c r="D261">
        <f>Price!D257</f>
        <v>5171.88</v>
      </c>
      <c r="E261">
        <f>Price!E257</f>
        <v>5171.63</v>
      </c>
      <c r="F261">
        <f>Price!F257</f>
        <v>5176.1000000000004</v>
      </c>
      <c r="G261">
        <f>Price!G257</f>
        <v>5171.43</v>
      </c>
      <c r="H261">
        <f>Price!H257</f>
        <v>330</v>
      </c>
      <c r="I261">
        <f>Diagonals!E257</f>
        <v>5192.93</v>
      </c>
      <c r="J261">
        <f>Diagonals!F257</f>
        <v>0</v>
      </c>
      <c r="K261">
        <f>Diagonals!G257</f>
        <v>0</v>
      </c>
      <c r="L261">
        <f>Diagonals!H257</f>
        <v>5157.3900000000003</v>
      </c>
      <c r="M261">
        <f>Diagonals!I257</f>
        <v>0</v>
      </c>
      <c r="N261">
        <f>Diagonals!J257</f>
        <v>0</v>
      </c>
      <c r="O261">
        <f>Diagonals!K257</f>
        <v>0</v>
      </c>
      <c r="P261">
        <f>Diagonals!L257</f>
        <v>0</v>
      </c>
      <c r="Q261">
        <f>Trendlines!E257</f>
        <v>5199.1899999999996</v>
      </c>
      <c r="R261">
        <f>Trendlines!F257</f>
        <v>5195.24</v>
      </c>
      <c r="S261">
        <f>Trendlines!G257</f>
        <v>5204.05</v>
      </c>
      <c r="T261">
        <f>Trendlines!H257</f>
        <v>5166.07</v>
      </c>
      <c r="U261">
        <f>Trendlines!I257</f>
        <v>5176.67</v>
      </c>
      <c r="V261">
        <f>Trendlines!J257</f>
        <v>5161.01</v>
      </c>
      <c r="W261">
        <f>Trendlines!K257</f>
        <v>0</v>
      </c>
      <c r="X261">
        <f>Trendlines!L257</f>
        <v>0</v>
      </c>
      <c r="Y261">
        <f>Tema_Hrma_Smma!E257</f>
        <v>5172.9799999999996</v>
      </c>
      <c r="Z261">
        <f>Tema_Hrma_Smma!F257</f>
        <v>5173.03</v>
      </c>
      <c r="AA261">
        <f>Tema_Hrma_Smma!G257</f>
        <v>5182.3599999999997</v>
      </c>
      <c r="AB261">
        <f>ZScore!H257</f>
        <v>1</v>
      </c>
      <c r="AC261">
        <f>ZScore!I257</f>
        <v>0.97885999999999995</v>
      </c>
      <c r="AD261">
        <f>ZScore!J257</f>
        <v>0</v>
      </c>
      <c r="AE261">
        <f>HA!E257</f>
        <v>5174.1899999999996</v>
      </c>
      <c r="AF261">
        <f>HA!F257</f>
        <v>5176.1000000000004</v>
      </c>
      <c r="AG261">
        <f>HA!G257</f>
        <v>5171.43</v>
      </c>
      <c r="AH261">
        <f>HA!H257</f>
        <v>5172.76</v>
      </c>
      <c r="AI261">
        <f>HA!I257</f>
        <v>-1</v>
      </c>
      <c r="AJ261">
        <f>HA!J257</f>
        <v>1.43</v>
      </c>
      <c r="AK261">
        <f>HA!K257</f>
        <v>-0.52983000000000002</v>
      </c>
      <c r="AL261">
        <f>HA!L257</f>
        <v>-3</v>
      </c>
      <c r="AM261">
        <f>KC!E257</f>
        <v>5201.3249100000003</v>
      </c>
      <c r="AN261">
        <f>KC!F257</f>
        <v>5195.62201</v>
      </c>
      <c r="AO261">
        <f>KC!G257</f>
        <v>5189.9191000000001</v>
      </c>
      <c r="AP261">
        <f>KC!H257</f>
        <v>5184.2161999999998</v>
      </c>
      <c r="AQ261">
        <f>KC!I257</f>
        <v>5178.5132999999996</v>
      </c>
      <c r="AR261">
        <f>KC!J257</f>
        <v>5173.7449800000004</v>
      </c>
      <c r="AS261">
        <f>KC!K257</f>
        <v>5168.0420800000002</v>
      </c>
      <c r="AT261">
        <f>KC!L257</f>
        <v>5162.3391799999999</v>
      </c>
      <c r="AU261">
        <f>KC!M257</f>
        <v>5156.6362799999997</v>
      </c>
      <c r="AV261">
        <f>KC!N257</f>
        <v>5150.9333699999997</v>
      </c>
      <c r="AW261">
        <f>SR_Levels!E257</f>
        <v>5161.8900000000003</v>
      </c>
      <c r="AX261">
        <f>SR_Levels!F257</f>
        <v>5135.8500000000004</v>
      </c>
      <c r="AY261">
        <f>SR_Levels!G257</f>
        <v>0</v>
      </c>
      <c r="AZ261">
        <f>SR_Levels!H257</f>
        <v>0</v>
      </c>
      <c r="BA261">
        <f>SR_Levels!I257</f>
        <v>5178.6000000000004</v>
      </c>
      <c r="BB261">
        <f>SR_Levels!J257</f>
        <v>5193.3500000000004</v>
      </c>
      <c r="BC261">
        <f>SR_Levels!K257</f>
        <v>5205.3100000000004</v>
      </c>
      <c r="BD261">
        <f>SR_Levels!L257</f>
        <v>0</v>
      </c>
      <c r="BE261">
        <f>ZigZag!E257</f>
        <v>0</v>
      </c>
      <c r="BF261">
        <f>ZigZag!F257</f>
        <v>0</v>
      </c>
      <c r="BG261">
        <f>ZigZag!G257</f>
        <v>5177.83</v>
      </c>
      <c r="BH261">
        <f>Dual_Tema!E257</f>
        <v>5175.5600000000004</v>
      </c>
      <c r="BI261">
        <f>Dual_Tema!F257</f>
        <v>5171</v>
      </c>
      <c r="BJ261">
        <f>Pinbar!E257</f>
        <v>1</v>
      </c>
      <c r="BK261">
        <f>SSA!E257</f>
        <v>5174.7300800000003</v>
      </c>
      <c r="BL261">
        <f>SSA!F257</f>
        <v>5174.8945800000001</v>
      </c>
    </row>
    <row r="262" spans="1:64" x14ac:dyDescent="0.55000000000000004">
      <c r="A262">
        <f>Validation!A258</f>
        <v>1772105400</v>
      </c>
      <c r="B262" t="str">
        <f>Price!B258</f>
        <v>XAUUSD</v>
      </c>
      <c r="C262" t="str">
        <f>Price!C258</f>
        <v>M5</v>
      </c>
      <c r="D262">
        <f>Price!D258</f>
        <v>5173.38</v>
      </c>
      <c r="E262">
        <f>Price!E258</f>
        <v>5171.88</v>
      </c>
      <c r="F262">
        <f>Price!F258</f>
        <v>5174.12</v>
      </c>
      <c r="G262">
        <f>Price!G258</f>
        <v>5171.76</v>
      </c>
      <c r="H262">
        <f>Price!H258</f>
        <v>287</v>
      </c>
      <c r="I262">
        <f>Diagonals!E258</f>
        <v>5193.1099999999997</v>
      </c>
      <c r="J262">
        <f>Diagonals!F258</f>
        <v>0</v>
      </c>
      <c r="K262">
        <f>Diagonals!G258</f>
        <v>0</v>
      </c>
      <c r="L262">
        <f>Diagonals!H258</f>
        <v>5157.0600000000004</v>
      </c>
      <c r="M262">
        <f>Diagonals!I258</f>
        <v>0</v>
      </c>
      <c r="N262">
        <f>Diagonals!J258</f>
        <v>0</v>
      </c>
      <c r="O262">
        <f>Diagonals!K258</f>
        <v>0</v>
      </c>
      <c r="P262">
        <f>Diagonals!L258</f>
        <v>0</v>
      </c>
      <c r="Q262">
        <f>Trendlines!E258</f>
        <v>5199.1899999999996</v>
      </c>
      <c r="R262">
        <f>Trendlines!F258</f>
        <v>5195.22</v>
      </c>
      <c r="S262">
        <f>Trendlines!G258</f>
        <v>5204.03</v>
      </c>
      <c r="T262">
        <f>Trendlines!H258</f>
        <v>5166.1499999999996</v>
      </c>
      <c r="U262">
        <f>Trendlines!I258</f>
        <v>5176.6899999999996</v>
      </c>
      <c r="V262">
        <f>Trendlines!J258</f>
        <v>5161.05</v>
      </c>
      <c r="W262">
        <f>Trendlines!K258</f>
        <v>0</v>
      </c>
      <c r="X262">
        <f>Trendlines!L258</f>
        <v>0</v>
      </c>
      <c r="Y262">
        <f>Tema_Hrma_Smma!E258</f>
        <v>5172.8900000000003</v>
      </c>
      <c r="Z262">
        <f>Tema_Hrma_Smma!F258</f>
        <v>5172.7700000000004</v>
      </c>
      <c r="AA262">
        <f>Tema_Hrma_Smma!G258</f>
        <v>5182.1000000000004</v>
      </c>
      <c r="AB262">
        <f>ZScore!H258</f>
        <v>1</v>
      </c>
      <c r="AC262">
        <f>ZScore!I258</f>
        <v>0.51763999999999999</v>
      </c>
      <c r="AD262">
        <f>ZScore!J258</f>
        <v>0</v>
      </c>
      <c r="AE262">
        <f>HA!E258</f>
        <v>5173.47</v>
      </c>
      <c r="AF262">
        <f>HA!F258</f>
        <v>5174.12</v>
      </c>
      <c r="AG262">
        <f>HA!G258</f>
        <v>5171.76</v>
      </c>
      <c r="AH262">
        <f>HA!H258</f>
        <v>5172.78</v>
      </c>
      <c r="AI262">
        <f>HA!I258</f>
        <v>-1</v>
      </c>
      <c r="AJ262">
        <f>HA!J258</f>
        <v>0.69</v>
      </c>
      <c r="AK262">
        <f>HA!K258</f>
        <v>-0.81998000000000004</v>
      </c>
      <c r="AL262">
        <f>HA!L258</f>
        <v>-4</v>
      </c>
      <c r="AM262">
        <f>KC!E258</f>
        <v>5200.6724899999999</v>
      </c>
      <c r="AN262">
        <f>KC!F258</f>
        <v>5195.0144</v>
      </c>
      <c r="AO262">
        <f>KC!G258</f>
        <v>5189.3563100000001</v>
      </c>
      <c r="AP262">
        <f>KC!H258</f>
        <v>5183.69823</v>
      </c>
      <c r="AQ262">
        <f>KC!I258</f>
        <v>5178.0401400000001</v>
      </c>
      <c r="AR262">
        <f>KC!J258</f>
        <v>5173.3391600000004</v>
      </c>
      <c r="AS262">
        <f>KC!K258</f>
        <v>5167.6810699999996</v>
      </c>
      <c r="AT262">
        <f>KC!L258</f>
        <v>5162.0229799999997</v>
      </c>
      <c r="AU262">
        <f>KC!M258</f>
        <v>5156.3648999999996</v>
      </c>
      <c r="AV262">
        <f>KC!N258</f>
        <v>5150.7068099999997</v>
      </c>
      <c r="AW262">
        <f>SR_Levels!E258</f>
        <v>5161.8900000000003</v>
      </c>
      <c r="AX262">
        <f>SR_Levels!F258</f>
        <v>5135.8500000000004</v>
      </c>
      <c r="AY262">
        <f>SR_Levels!G258</f>
        <v>0</v>
      </c>
      <c r="AZ262">
        <f>SR_Levels!H258</f>
        <v>0</v>
      </c>
      <c r="BA262">
        <f>SR_Levels!I258</f>
        <v>5178.6000000000004</v>
      </c>
      <c r="BB262">
        <f>SR_Levels!J258</f>
        <v>5193.3500000000004</v>
      </c>
      <c r="BC262">
        <f>SR_Levels!K258</f>
        <v>5205.3100000000004</v>
      </c>
      <c r="BD262">
        <f>SR_Levels!L258</f>
        <v>0</v>
      </c>
      <c r="BE262">
        <f>ZigZag!E258</f>
        <v>0</v>
      </c>
      <c r="BF262">
        <f>ZigZag!F258</f>
        <v>0</v>
      </c>
      <c r="BG262">
        <f>ZigZag!G258</f>
        <v>5177.5</v>
      </c>
      <c r="BH262">
        <f>Dual_Tema!E258</f>
        <v>5174.74</v>
      </c>
      <c r="BI262">
        <f>Dual_Tema!F258</f>
        <v>5171.3100000000004</v>
      </c>
      <c r="BJ262">
        <f>Pinbar!E258</f>
        <v>0</v>
      </c>
      <c r="BK262">
        <f>SSA!E258</f>
        <v>5173.7116800000003</v>
      </c>
      <c r="BL262">
        <f>SSA!F258</f>
        <v>5174.3031300000002</v>
      </c>
    </row>
    <row r="263" spans="1:64" x14ac:dyDescent="0.55000000000000004">
      <c r="A263">
        <f>Validation!A259</f>
        <v>1772105700</v>
      </c>
      <c r="B263" t="str">
        <f>Price!B259</f>
        <v>XAUUSD</v>
      </c>
      <c r="C263" t="str">
        <f>Price!C259</f>
        <v>M5</v>
      </c>
      <c r="D263">
        <f>Price!D259</f>
        <v>5173.54</v>
      </c>
      <c r="E263">
        <f>Price!E259</f>
        <v>5173.38</v>
      </c>
      <c r="F263">
        <f>Price!F259</f>
        <v>5175.49</v>
      </c>
      <c r="G263">
        <f>Price!G259</f>
        <v>5172.4399999999996</v>
      </c>
      <c r="H263">
        <f>Price!H259</f>
        <v>315</v>
      </c>
      <c r="I263">
        <f>Diagonals!E259</f>
        <v>5193.29</v>
      </c>
      <c r="J263">
        <f>Diagonals!F259</f>
        <v>0</v>
      </c>
      <c r="K263">
        <f>Diagonals!G259</f>
        <v>0</v>
      </c>
      <c r="L263">
        <f>Diagonals!H259</f>
        <v>5156.7299999999996</v>
      </c>
      <c r="M263">
        <f>Diagonals!I259</f>
        <v>0</v>
      </c>
      <c r="N263">
        <f>Diagonals!J259</f>
        <v>0</v>
      </c>
      <c r="O263">
        <f>Diagonals!K259</f>
        <v>0</v>
      </c>
      <c r="P263">
        <f>Diagonals!L259</f>
        <v>0</v>
      </c>
      <c r="Q263">
        <f>Trendlines!E259</f>
        <v>5199.2</v>
      </c>
      <c r="R263">
        <f>Trendlines!F259</f>
        <v>5195.1899999999996</v>
      </c>
      <c r="S263">
        <f>Trendlines!G259</f>
        <v>5204.01</v>
      </c>
      <c r="T263">
        <f>Trendlines!H259</f>
        <v>5166.22</v>
      </c>
      <c r="U263">
        <f>Trendlines!I259</f>
        <v>5176.71</v>
      </c>
      <c r="V263">
        <f>Trendlines!J259</f>
        <v>5161.09</v>
      </c>
      <c r="W263">
        <f>Trendlines!K259</f>
        <v>0</v>
      </c>
      <c r="X263">
        <f>Trendlines!L259</f>
        <v>0</v>
      </c>
      <c r="Y263">
        <f>Tema_Hrma_Smma!E259</f>
        <v>5173.2299999999996</v>
      </c>
      <c r="Z263">
        <f>Tema_Hrma_Smma!F259</f>
        <v>5172.6400000000003</v>
      </c>
      <c r="AA263">
        <f>Tema_Hrma_Smma!G259</f>
        <v>5181.8599999999997</v>
      </c>
      <c r="AB263">
        <f>ZScore!H259</f>
        <v>1</v>
      </c>
      <c r="AC263">
        <f>ZScore!I259</f>
        <v>1.00936</v>
      </c>
      <c r="AD263">
        <f>ZScore!J259</f>
        <v>0</v>
      </c>
      <c r="AE263">
        <f>HA!E259</f>
        <v>5173.13</v>
      </c>
      <c r="AF263">
        <f>HA!F259</f>
        <v>5175.49</v>
      </c>
      <c r="AG263">
        <f>HA!G259</f>
        <v>5172.4399999999996</v>
      </c>
      <c r="AH263">
        <f>HA!H259</f>
        <v>5173.71</v>
      </c>
      <c r="AI263">
        <f>HA!I259</f>
        <v>1</v>
      </c>
      <c r="AJ263">
        <f>HA!J259</f>
        <v>0.57999999999999996</v>
      </c>
      <c r="AK263">
        <f>HA!K259</f>
        <v>-0.86321000000000003</v>
      </c>
      <c r="AL263">
        <f>HA!L259</f>
        <v>1</v>
      </c>
      <c r="AM263">
        <f>KC!E259</f>
        <v>5200.1271100000004</v>
      </c>
      <c r="AN263">
        <f>KC!F259</f>
        <v>5194.4949500000002</v>
      </c>
      <c r="AO263">
        <f>KC!G259</f>
        <v>5188.8627900000001</v>
      </c>
      <c r="AP263">
        <f>KC!H259</f>
        <v>5183.2306200000003</v>
      </c>
      <c r="AQ263">
        <f>KC!I259</f>
        <v>5177.5984600000002</v>
      </c>
      <c r="AR263">
        <f>KC!J259</f>
        <v>5172.9884000000002</v>
      </c>
      <c r="AS263">
        <f>KC!K259</f>
        <v>5167.3562400000001</v>
      </c>
      <c r="AT263">
        <f>KC!L259</f>
        <v>5161.72408</v>
      </c>
      <c r="AU263">
        <f>KC!M259</f>
        <v>5156.0919199999998</v>
      </c>
      <c r="AV263">
        <f>KC!N259</f>
        <v>5150.4597599999997</v>
      </c>
      <c r="AW263">
        <f>SR_Levels!E259</f>
        <v>5161.8900000000003</v>
      </c>
      <c r="AX263">
        <f>SR_Levels!F259</f>
        <v>5135.8500000000004</v>
      </c>
      <c r="AY263">
        <f>SR_Levels!G259</f>
        <v>0</v>
      </c>
      <c r="AZ263">
        <f>SR_Levels!H259</f>
        <v>0</v>
      </c>
      <c r="BA263">
        <f>SR_Levels!I259</f>
        <v>5178.6000000000004</v>
      </c>
      <c r="BB263">
        <f>SR_Levels!J259</f>
        <v>5193.3500000000004</v>
      </c>
      <c r="BC263">
        <f>SR_Levels!K259</f>
        <v>5205.3100000000004</v>
      </c>
      <c r="BD263">
        <f>SR_Levels!L259</f>
        <v>0</v>
      </c>
      <c r="BE263">
        <f>ZigZag!E259</f>
        <v>0</v>
      </c>
      <c r="BF263">
        <f>ZigZag!F259</f>
        <v>0</v>
      </c>
      <c r="BG263">
        <f>ZigZag!G259</f>
        <v>5177.2299999999996</v>
      </c>
      <c r="BH263">
        <f>Dual_Tema!E259</f>
        <v>5174.93</v>
      </c>
      <c r="BI263">
        <f>Dual_Tema!F259</f>
        <v>5171.87</v>
      </c>
      <c r="BJ263">
        <f>Pinbar!E259</f>
        <v>0</v>
      </c>
      <c r="BK263">
        <f>SSA!E259</f>
        <v>5172.2355399999997</v>
      </c>
      <c r="BL263">
        <f>SSA!F259</f>
        <v>5173.2693399999998</v>
      </c>
    </row>
    <row r="264" spans="1:64" x14ac:dyDescent="0.55000000000000004">
      <c r="A264">
        <f>Validation!A260</f>
        <v>1772106000</v>
      </c>
      <c r="B264" t="str">
        <f>Price!B260</f>
        <v>XAUUSD</v>
      </c>
      <c r="C264" t="str">
        <f>Price!C260</f>
        <v>M5</v>
      </c>
      <c r="D264">
        <f>Price!D260</f>
        <v>5174.68</v>
      </c>
      <c r="E264">
        <f>Price!E260</f>
        <v>5173.54</v>
      </c>
      <c r="F264">
        <f>Price!F260</f>
        <v>5175.09</v>
      </c>
      <c r="G264">
        <f>Price!G260</f>
        <v>5173.1099999999997</v>
      </c>
      <c r="H264">
        <f>Price!H260</f>
        <v>286</v>
      </c>
      <c r="I264">
        <f>Diagonals!E260</f>
        <v>5193.46</v>
      </c>
      <c r="J264">
        <f>Diagonals!F260</f>
        <v>0</v>
      </c>
      <c r="K264">
        <f>Diagonals!G260</f>
        <v>0</v>
      </c>
      <c r="L264">
        <f>Diagonals!H260</f>
        <v>5156.3999999999996</v>
      </c>
      <c r="M264">
        <f>Diagonals!I260</f>
        <v>0</v>
      </c>
      <c r="N264">
        <f>Diagonals!J260</f>
        <v>0</v>
      </c>
      <c r="O264">
        <f>Diagonals!K260</f>
        <v>0</v>
      </c>
      <c r="P264">
        <f>Diagonals!L260</f>
        <v>0</v>
      </c>
      <c r="Q264">
        <f>Trendlines!E260</f>
        <v>5199.2</v>
      </c>
      <c r="R264">
        <f>Trendlines!F260</f>
        <v>5195.17</v>
      </c>
      <c r="S264">
        <f>Trendlines!G260</f>
        <v>5203.99</v>
      </c>
      <c r="T264">
        <f>Trendlines!H260</f>
        <v>5166.3</v>
      </c>
      <c r="U264">
        <f>Trendlines!I260</f>
        <v>5176.7299999999996</v>
      </c>
      <c r="V264">
        <f>Trendlines!J260</f>
        <v>5161.13</v>
      </c>
      <c r="W264">
        <f>Trendlines!K260</f>
        <v>0</v>
      </c>
      <c r="X264">
        <f>Trendlines!L260</f>
        <v>0</v>
      </c>
      <c r="Y264">
        <f>Tema_Hrma_Smma!E260</f>
        <v>5173.72</v>
      </c>
      <c r="Z264">
        <f>Tema_Hrma_Smma!F260</f>
        <v>5172.6499999999996</v>
      </c>
      <c r="AA264">
        <f>Tema_Hrma_Smma!G260</f>
        <v>5181.6400000000003</v>
      </c>
      <c r="AB264">
        <f>ZScore!H260</f>
        <v>1</v>
      </c>
      <c r="AC264">
        <f>ZScore!I260</f>
        <v>0.65003</v>
      </c>
      <c r="AD264">
        <f>ZScore!J260</f>
        <v>0</v>
      </c>
      <c r="AE264">
        <f>HA!E260</f>
        <v>5173.42</v>
      </c>
      <c r="AF264">
        <f>HA!F260</f>
        <v>5175.09</v>
      </c>
      <c r="AG264">
        <f>HA!G260</f>
        <v>5173.1099999999997</v>
      </c>
      <c r="AH264">
        <f>HA!H260</f>
        <v>5174.1099999999997</v>
      </c>
      <c r="AI264">
        <f>HA!I260</f>
        <v>1</v>
      </c>
      <c r="AJ264">
        <f>HA!J260</f>
        <v>0.68</v>
      </c>
      <c r="AK264">
        <f>HA!K260</f>
        <v>-0.81976000000000004</v>
      </c>
      <c r="AL264">
        <f>HA!L260</f>
        <v>2</v>
      </c>
      <c r="AM264">
        <f>KC!E260</f>
        <v>5199.5890600000002</v>
      </c>
      <c r="AN264">
        <f>KC!F260</f>
        <v>5193.9864699999998</v>
      </c>
      <c r="AO264">
        <f>KC!G260</f>
        <v>5188.3838800000003</v>
      </c>
      <c r="AP264">
        <f>KC!H260</f>
        <v>5182.7812899999999</v>
      </c>
      <c r="AQ264">
        <f>KC!I260</f>
        <v>5177.1786899999997</v>
      </c>
      <c r="AR264">
        <f>KC!J260</f>
        <v>5172.7013999999999</v>
      </c>
      <c r="AS264">
        <f>KC!K260</f>
        <v>5167.0988100000004</v>
      </c>
      <c r="AT264">
        <f>KC!L260</f>
        <v>5161.49622</v>
      </c>
      <c r="AU264">
        <f>KC!M260</f>
        <v>5155.8936299999996</v>
      </c>
      <c r="AV264">
        <f>KC!N260</f>
        <v>5150.2910300000003</v>
      </c>
      <c r="AW264">
        <f>SR_Levels!E260</f>
        <v>5161.8900000000003</v>
      </c>
      <c r="AX264">
        <f>SR_Levels!F260</f>
        <v>5135.8500000000004</v>
      </c>
      <c r="AY264">
        <f>SR_Levels!G260</f>
        <v>0</v>
      </c>
      <c r="AZ264">
        <f>SR_Levels!H260</f>
        <v>0</v>
      </c>
      <c r="BA264">
        <f>SR_Levels!I260</f>
        <v>5178.6000000000004</v>
      </c>
      <c r="BB264">
        <f>SR_Levels!J260</f>
        <v>5193.3500000000004</v>
      </c>
      <c r="BC264">
        <f>SR_Levels!K260</f>
        <v>5205.3100000000004</v>
      </c>
      <c r="BD264">
        <f>SR_Levels!L260</f>
        <v>0</v>
      </c>
      <c r="BE264">
        <f>ZigZag!E260</f>
        <v>0</v>
      </c>
      <c r="BF264">
        <f>ZigZag!F260</f>
        <v>0</v>
      </c>
      <c r="BG264">
        <f>ZigZag!G260</f>
        <v>5177.0200000000004</v>
      </c>
      <c r="BH264">
        <f>Dual_Tema!E260</f>
        <v>5174.8999999999996</v>
      </c>
      <c r="BI264">
        <f>Dual_Tema!F260</f>
        <v>5172.57</v>
      </c>
      <c r="BJ264">
        <f>Pinbar!E260</f>
        <v>0</v>
      </c>
      <c r="BK264">
        <f>SSA!E260</f>
        <v>5170.4435299999996</v>
      </c>
      <c r="BL264">
        <f>SSA!F260</f>
        <v>5171.8564299999998</v>
      </c>
    </row>
    <row r="265" spans="1:64" x14ac:dyDescent="0.55000000000000004">
      <c r="A265">
        <f>Validation!A261</f>
        <v>1772106300</v>
      </c>
      <c r="B265" t="str">
        <f>Price!B261</f>
        <v>XAUUSD</v>
      </c>
      <c r="C265" t="str">
        <f>Price!C261</f>
        <v>M5</v>
      </c>
      <c r="D265">
        <f>Price!D261</f>
        <v>5171.3999999999996</v>
      </c>
      <c r="E265">
        <f>Price!E261</f>
        <v>5174.54</v>
      </c>
      <c r="F265">
        <f>Price!F261</f>
        <v>5174.54</v>
      </c>
      <c r="G265">
        <f>Price!G261</f>
        <v>5170.8500000000004</v>
      </c>
      <c r="H265">
        <f>Price!H261</f>
        <v>331</v>
      </c>
      <c r="I265">
        <f>Diagonals!E261</f>
        <v>5193.6400000000003</v>
      </c>
      <c r="J265">
        <f>Diagonals!F261</f>
        <v>0</v>
      </c>
      <c r="K265">
        <f>Diagonals!G261</f>
        <v>0</v>
      </c>
      <c r="L265">
        <f>Diagonals!H261</f>
        <v>5156.07</v>
      </c>
      <c r="M265">
        <f>Diagonals!I261</f>
        <v>0</v>
      </c>
      <c r="N265">
        <f>Diagonals!J261</f>
        <v>0</v>
      </c>
      <c r="O265">
        <f>Diagonals!K261</f>
        <v>0</v>
      </c>
      <c r="P265">
        <f>Diagonals!L261</f>
        <v>0</v>
      </c>
      <c r="Q265">
        <f>Trendlines!E261</f>
        <v>5199.21</v>
      </c>
      <c r="R265">
        <f>Trendlines!F261</f>
        <v>5195.1400000000003</v>
      </c>
      <c r="S265">
        <f>Trendlines!G261</f>
        <v>5203.9799999999996</v>
      </c>
      <c r="T265">
        <f>Trendlines!H261</f>
        <v>5166.38</v>
      </c>
      <c r="U265">
        <f>Trendlines!I261</f>
        <v>5176.75</v>
      </c>
      <c r="V265">
        <f>Trendlines!J261</f>
        <v>5161.17</v>
      </c>
      <c r="W265">
        <f>Trendlines!K261</f>
        <v>0</v>
      </c>
      <c r="X265">
        <f>Trendlines!L261</f>
        <v>0</v>
      </c>
      <c r="Y265">
        <f>Tema_Hrma_Smma!E261</f>
        <v>5173.05</v>
      </c>
      <c r="Z265">
        <f>Tema_Hrma_Smma!F261</f>
        <v>5172.5</v>
      </c>
      <c r="AA265">
        <f>Tema_Hrma_Smma!G261</f>
        <v>5181.41</v>
      </c>
      <c r="AB265">
        <f>ZScore!H261</f>
        <v>-1</v>
      </c>
      <c r="AC265">
        <f>ZScore!I261</f>
        <v>8.3280000000000007E-2</v>
      </c>
      <c r="AD265">
        <f>ZScore!J261</f>
        <v>3</v>
      </c>
      <c r="AE265">
        <f>HA!E261</f>
        <v>5173.76</v>
      </c>
      <c r="AF265">
        <f>HA!F261</f>
        <v>5174.54</v>
      </c>
      <c r="AG265">
        <f>HA!G261</f>
        <v>5170.8500000000004</v>
      </c>
      <c r="AH265">
        <f>HA!H261</f>
        <v>5172.83</v>
      </c>
      <c r="AI265">
        <f>HA!I261</f>
        <v>-1</v>
      </c>
      <c r="AJ265">
        <f>HA!J261</f>
        <v>0.93</v>
      </c>
      <c r="AK265">
        <f>HA!K261</f>
        <v>-0.72106000000000003</v>
      </c>
      <c r="AL265">
        <f>HA!L261</f>
        <v>-1</v>
      </c>
      <c r="AM265">
        <f>KC!E261</f>
        <v>5198.9661999999998</v>
      </c>
      <c r="AN265">
        <f>KC!F261</f>
        <v>5193.4171299999998</v>
      </c>
      <c r="AO265">
        <f>KC!G261</f>
        <v>5187.8680599999998</v>
      </c>
      <c r="AP265">
        <f>KC!H261</f>
        <v>5182.31898</v>
      </c>
      <c r="AQ265">
        <f>KC!I261</f>
        <v>5176.76991</v>
      </c>
      <c r="AR265">
        <f>KC!J261</f>
        <v>5172.4081800000004</v>
      </c>
      <c r="AS265">
        <f>KC!K261</f>
        <v>5166.8591100000003</v>
      </c>
      <c r="AT265">
        <f>KC!L261</f>
        <v>5161.3100400000003</v>
      </c>
      <c r="AU265">
        <f>KC!M261</f>
        <v>5155.7609599999996</v>
      </c>
      <c r="AV265">
        <f>KC!N261</f>
        <v>5150.2118899999996</v>
      </c>
      <c r="AW265">
        <f>SR_Levels!E261</f>
        <v>5161.8900000000003</v>
      </c>
      <c r="AX265">
        <f>SR_Levels!F261</f>
        <v>5135.8500000000004</v>
      </c>
      <c r="AY265">
        <f>SR_Levels!G261</f>
        <v>0</v>
      </c>
      <c r="AZ265">
        <f>SR_Levels!H261</f>
        <v>0</v>
      </c>
      <c r="BA265">
        <f>SR_Levels!I261</f>
        <v>5178.6000000000004</v>
      </c>
      <c r="BB265">
        <f>SR_Levels!J261</f>
        <v>5193.3500000000004</v>
      </c>
      <c r="BC265">
        <f>SR_Levels!K261</f>
        <v>5205.3100000000004</v>
      </c>
      <c r="BD265">
        <f>SR_Levels!L261</f>
        <v>0</v>
      </c>
      <c r="BE265">
        <f>ZigZag!E261</f>
        <v>0</v>
      </c>
      <c r="BF265">
        <f>ZigZag!F261</f>
        <v>0</v>
      </c>
      <c r="BG265">
        <f>ZigZag!G261</f>
        <v>5176.68</v>
      </c>
      <c r="BH265">
        <f>Dual_Tema!E261</f>
        <v>5174.6499999999996</v>
      </c>
      <c r="BI265">
        <f>Dual_Tema!F261</f>
        <v>5171.8999999999996</v>
      </c>
      <c r="BJ265">
        <f>Pinbar!E261</f>
        <v>0</v>
      </c>
      <c r="BK265">
        <f>SSA!E261</f>
        <v>5168.5372299999999</v>
      </c>
      <c r="BL265">
        <f>SSA!F261</f>
        <v>5170.1968299999999</v>
      </c>
    </row>
    <row r="266" spans="1:64" x14ac:dyDescent="0.55000000000000004">
      <c r="A266">
        <f>Validation!A262</f>
        <v>1772106600</v>
      </c>
      <c r="B266" t="str">
        <f>Price!B262</f>
        <v>XAUUSD</v>
      </c>
      <c r="C266" t="str">
        <f>Price!C262</f>
        <v>M5</v>
      </c>
      <c r="D266">
        <f>Price!D262</f>
        <v>5163.51</v>
      </c>
      <c r="E266">
        <f>Price!E262</f>
        <v>5171.41</v>
      </c>
      <c r="F266">
        <f>Price!F262</f>
        <v>5171.57</v>
      </c>
      <c r="G266">
        <f>Price!G262</f>
        <v>5161.25</v>
      </c>
      <c r="H266">
        <f>Price!H262</f>
        <v>455</v>
      </c>
      <c r="I266">
        <f>Diagonals!E262</f>
        <v>5193.82</v>
      </c>
      <c r="J266">
        <f>Diagonals!F262</f>
        <v>0</v>
      </c>
      <c r="K266">
        <f>Diagonals!G262</f>
        <v>0</v>
      </c>
      <c r="L266">
        <f>Diagonals!H262</f>
        <v>5155.74</v>
      </c>
      <c r="M266">
        <f>Diagonals!I262</f>
        <v>0</v>
      </c>
      <c r="N266">
        <f>Diagonals!J262</f>
        <v>0</v>
      </c>
      <c r="O266">
        <f>Diagonals!K262</f>
        <v>0</v>
      </c>
      <c r="P266">
        <f>Diagonals!L262</f>
        <v>0</v>
      </c>
      <c r="Q266">
        <f>Trendlines!E262</f>
        <v>5199.22</v>
      </c>
      <c r="R266">
        <f>Trendlines!F262</f>
        <v>5195.1099999999997</v>
      </c>
      <c r="S266">
        <f>Trendlines!G262</f>
        <v>5203.96</v>
      </c>
      <c r="T266">
        <f>Trendlines!H262</f>
        <v>5166.45</v>
      </c>
      <c r="U266">
        <f>Trendlines!I262</f>
        <v>5176.78</v>
      </c>
      <c r="V266">
        <f>Trendlines!J262</f>
        <v>5161.21</v>
      </c>
      <c r="W266">
        <f>Trendlines!K262</f>
        <v>0</v>
      </c>
      <c r="X266">
        <f>Trendlines!L262</f>
        <v>0</v>
      </c>
      <c r="Y266">
        <f>Tema_Hrma_Smma!E262</f>
        <v>5169.32</v>
      </c>
      <c r="Z266">
        <f>Tema_Hrma_Smma!F262</f>
        <v>5171.54</v>
      </c>
      <c r="AA266">
        <f>Tema_Hrma_Smma!G262</f>
        <v>5181.0600000000004</v>
      </c>
      <c r="AB266">
        <f>ZScore!H262</f>
        <v>-1</v>
      </c>
      <c r="AC266">
        <f>ZScore!I262</f>
        <v>1.81863</v>
      </c>
      <c r="AD266">
        <f>ZScore!J262</f>
        <v>4</v>
      </c>
      <c r="AE266">
        <f>HA!E262</f>
        <v>5173.3</v>
      </c>
      <c r="AF266">
        <f>HA!F262</f>
        <v>5173.3</v>
      </c>
      <c r="AG266">
        <f>HA!G262</f>
        <v>5161.25</v>
      </c>
      <c r="AH266">
        <f>HA!H262</f>
        <v>5166.93</v>
      </c>
      <c r="AI266">
        <f>HA!I262</f>
        <v>-1</v>
      </c>
      <c r="AJ266">
        <f>HA!J262</f>
        <v>6.36</v>
      </c>
      <c r="AK266">
        <f>HA!K262</f>
        <v>1.43344</v>
      </c>
      <c r="AL266">
        <f>HA!L262</f>
        <v>-2</v>
      </c>
      <c r="AM266">
        <f>KC!E262</f>
        <v>5198.6267399999997</v>
      </c>
      <c r="AN266">
        <f>KC!F262</f>
        <v>5193.0456899999999</v>
      </c>
      <c r="AO266">
        <f>KC!G262</f>
        <v>5187.4646400000001</v>
      </c>
      <c r="AP266">
        <f>KC!H262</f>
        <v>5181.8836000000001</v>
      </c>
      <c r="AQ266">
        <f>KC!I262</f>
        <v>5176.3025500000003</v>
      </c>
      <c r="AR266">
        <f>KC!J262</f>
        <v>5171.8728099999998</v>
      </c>
      <c r="AS266">
        <f>KC!K262</f>
        <v>5166.2917600000001</v>
      </c>
      <c r="AT266">
        <f>KC!L262</f>
        <v>5160.7107100000003</v>
      </c>
      <c r="AU266">
        <f>KC!M262</f>
        <v>5155.1296599999996</v>
      </c>
      <c r="AV266">
        <f>KC!N262</f>
        <v>5149.5486099999998</v>
      </c>
      <c r="AW266">
        <f>SR_Levels!E262</f>
        <v>5161.8900000000003</v>
      </c>
      <c r="AX266">
        <f>SR_Levels!F262</f>
        <v>5135.8500000000004</v>
      </c>
      <c r="AY266">
        <f>SR_Levels!G262</f>
        <v>0</v>
      </c>
      <c r="AZ266">
        <f>SR_Levels!H262</f>
        <v>0</v>
      </c>
      <c r="BA266">
        <f>SR_Levels!I262</f>
        <v>5178.6000000000004</v>
      </c>
      <c r="BB266">
        <f>SR_Levels!J262</f>
        <v>5193.3500000000004</v>
      </c>
      <c r="BC266">
        <f>SR_Levels!K262</f>
        <v>5205.3100000000004</v>
      </c>
      <c r="BD266">
        <f>SR_Levels!L262</f>
        <v>0</v>
      </c>
      <c r="BE266">
        <f>ZigZag!E262</f>
        <v>0</v>
      </c>
      <c r="BF266">
        <f>ZigZag!F262</f>
        <v>0</v>
      </c>
      <c r="BG266">
        <f>ZigZag!G262</f>
        <v>5175.88</v>
      </c>
      <c r="BH266">
        <f>Dual_Tema!E262</f>
        <v>5173.07</v>
      </c>
      <c r="BI266">
        <f>Dual_Tema!F262</f>
        <v>5166.79</v>
      </c>
      <c r="BJ266">
        <f>Pinbar!E262</f>
        <v>0</v>
      </c>
      <c r="BK266">
        <f>SSA!E262</f>
        <v>5166.9208200000003</v>
      </c>
      <c r="BL266">
        <f>SSA!F262</f>
        <v>5168.5588200000002</v>
      </c>
    </row>
    <row r="267" spans="1:64" x14ac:dyDescent="0.55000000000000004">
      <c r="A267">
        <f>Validation!A263</f>
        <v>1772106900</v>
      </c>
      <c r="B267" t="str">
        <f>Price!B263</f>
        <v>XAUUSD</v>
      </c>
      <c r="C267" t="str">
        <f>Price!C263</f>
        <v>M5</v>
      </c>
      <c r="D267">
        <f>Price!D263</f>
        <v>5164.71</v>
      </c>
      <c r="E267">
        <f>Price!E263</f>
        <v>5163.74</v>
      </c>
      <c r="F267">
        <f>Price!F263</f>
        <v>5165.92</v>
      </c>
      <c r="G267">
        <f>Price!G263</f>
        <v>5161.83</v>
      </c>
      <c r="H267">
        <f>Price!H263</f>
        <v>459</v>
      </c>
      <c r="I267">
        <f>Diagonals!E263</f>
        <v>5194</v>
      </c>
      <c r="J267">
        <f>Diagonals!F263</f>
        <v>0</v>
      </c>
      <c r="K267">
        <f>Diagonals!G263</f>
        <v>0</v>
      </c>
      <c r="L267">
        <f>Diagonals!H263</f>
        <v>5155.41</v>
      </c>
      <c r="M267">
        <f>Diagonals!I263</f>
        <v>0</v>
      </c>
      <c r="N267">
        <f>Diagonals!J263</f>
        <v>0</v>
      </c>
      <c r="O267">
        <f>Diagonals!K263</f>
        <v>0</v>
      </c>
      <c r="P267">
        <f>Diagonals!L263</f>
        <v>0</v>
      </c>
      <c r="Q267">
        <f>Trendlines!E263</f>
        <v>5199.22</v>
      </c>
      <c r="R267">
        <f>Trendlines!F263</f>
        <v>5195.09</v>
      </c>
      <c r="S267">
        <f>Trendlines!G263</f>
        <v>5203.9399999999996</v>
      </c>
      <c r="T267">
        <f>Trendlines!H263</f>
        <v>5166.53</v>
      </c>
      <c r="U267">
        <f>Trendlines!I263</f>
        <v>5176.8</v>
      </c>
      <c r="V267">
        <f>Trendlines!J263</f>
        <v>5161.25</v>
      </c>
      <c r="W267">
        <f>Trendlines!K263</f>
        <v>0</v>
      </c>
      <c r="X267">
        <f>Trendlines!L263</f>
        <v>0</v>
      </c>
      <c r="Y267">
        <f>Tema_Hrma_Smma!E263</f>
        <v>5166.3599999999997</v>
      </c>
      <c r="Z267">
        <f>Tema_Hrma_Smma!F263</f>
        <v>5170.13</v>
      </c>
      <c r="AA267">
        <f>Tema_Hrma_Smma!G263</f>
        <v>5180.6099999999997</v>
      </c>
      <c r="AB267">
        <f>ZScore!H263</f>
        <v>1</v>
      </c>
      <c r="AC267">
        <f>ZScore!I263</f>
        <v>0.71392999999999995</v>
      </c>
      <c r="AD267">
        <f>ZScore!J263</f>
        <v>0</v>
      </c>
      <c r="AE267">
        <f>HA!E263</f>
        <v>5170.12</v>
      </c>
      <c r="AF267">
        <f>HA!F263</f>
        <v>5170.12</v>
      </c>
      <c r="AG267">
        <f>HA!G263</f>
        <v>5161.83</v>
      </c>
      <c r="AH267">
        <f>HA!H263</f>
        <v>5164.05</v>
      </c>
      <c r="AI267">
        <f>HA!I263</f>
        <v>-1</v>
      </c>
      <c r="AJ267">
        <f>HA!J263</f>
        <v>6.07</v>
      </c>
      <c r="AK267">
        <f>HA!K263</f>
        <v>1.3059099999999999</v>
      </c>
      <c r="AL267">
        <f>HA!L263</f>
        <v>-3</v>
      </c>
      <c r="AM267">
        <f>KC!E263</f>
        <v>5198.0179799999996</v>
      </c>
      <c r="AN267">
        <f>KC!F263</f>
        <v>5192.4287199999999</v>
      </c>
      <c r="AO267">
        <f>KC!G263</f>
        <v>5186.8394600000001</v>
      </c>
      <c r="AP267">
        <f>KC!H263</f>
        <v>5181.2502000000004</v>
      </c>
      <c r="AQ267">
        <f>KC!I263</f>
        <v>5175.6609399999998</v>
      </c>
      <c r="AR267">
        <f>KC!J263</f>
        <v>5171.1954100000003</v>
      </c>
      <c r="AS267">
        <f>KC!K263</f>
        <v>5165.6061499999996</v>
      </c>
      <c r="AT267">
        <f>KC!L263</f>
        <v>5160.0168899999999</v>
      </c>
      <c r="AU267">
        <f>KC!M263</f>
        <v>5154.4276300000001</v>
      </c>
      <c r="AV267">
        <f>KC!N263</f>
        <v>5148.8383700000004</v>
      </c>
      <c r="AW267">
        <f>SR_Levels!E263</f>
        <v>5161.8900000000003</v>
      </c>
      <c r="AX267">
        <f>SR_Levels!F263</f>
        <v>5135.8500000000004</v>
      </c>
      <c r="AY267">
        <f>SR_Levels!G263</f>
        <v>0</v>
      </c>
      <c r="AZ267">
        <f>SR_Levels!H263</f>
        <v>0</v>
      </c>
      <c r="BA267">
        <f>SR_Levels!I263</f>
        <v>5178.6000000000004</v>
      </c>
      <c r="BB267">
        <f>SR_Levels!J263</f>
        <v>5193.3500000000004</v>
      </c>
      <c r="BC267">
        <f>SR_Levels!K263</f>
        <v>5205.3100000000004</v>
      </c>
      <c r="BD267">
        <f>SR_Levels!L263</f>
        <v>0</v>
      </c>
      <c r="BE267">
        <f>ZigZag!E263</f>
        <v>0</v>
      </c>
      <c r="BF267">
        <f>ZigZag!F263</f>
        <v>0</v>
      </c>
      <c r="BG267">
        <f>ZigZag!G263</f>
        <v>5175.04</v>
      </c>
      <c r="BH267">
        <f>Dual_Tema!E263</f>
        <v>5169.3500000000004</v>
      </c>
      <c r="BI267">
        <f>Dual_Tema!F263</f>
        <v>5163.8599999999997</v>
      </c>
      <c r="BJ267">
        <f>Pinbar!E263</f>
        <v>0</v>
      </c>
      <c r="BK267">
        <f>SSA!E263</f>
        <v>5166.1189000000004</v>
      </c>
      <c r="BL267">
        <f>SSA!F263</f>
        <v>5167.3388599999998</v>
      </c>
    </row>
    <row r="268" spans="1:64" x14ac:dyDescent="0.55000000000000004">
      <c r="A268">
        <f>Validation!A264</f>
        <v>1772107200</v>
      </c>
      <c r="B268" t="str">
        <f>Price!B264</f>
        <v>XAUUSD</v>
      </c>
      <c r="C268" t="str">
        <f>Price!C264</f>
        <v>M5</v>
      </c>
      <c r="D268">
        <f>Price!D264</f>
        <v>5165.67</v>
      </c>
      <c r="E268">
        <f>Price!E264</f>
        <v>5164.7700000000004</v>
      </c>
      <c r="F268">
        <f>Price!F264</f>
        <v>5168.17</v>
      </c>
      <c r="G268">
        <f>Price!G264</f>
        <v>5157.9799999999996</v>
      </c>
      <c r="H268">
        <f>Price!H264</f>
        <v>708</v>
      </c>
      <c r="I268">
        <f>Diagonals!E264</f>
        <v>5194.17</v>
      </c>
      <c r="J268">
        <f>Diagonals!F264</f>
        <v>0</v>
      </c>
      <c r="K268">
        <f>Diagonals!G264</f>
        <v>0</v>
      </c>
      <c r="L268">
        <f>Diagonals!H264</f>
        <v>5155.09</v>
      </c>
      <c r="M268">
        <f>Diagonals!I264</f>
        <v>0</v>
      </c>
      <c r="N268">
        <f>Diagonals!J264</f>
        <v>0</v>
      </c>
      <c r="O268">
        <f>Diagonals!K264</f>
        <v>0</v>
      </c>
      <c r="P268">
        <f>Diagonals!L264</f>
        <v>5157.9799999999996</v>
      </c>
      <c r="Q268">
        <f>Trendlines!E264</f>
        <v>5199.2299999999996</v>
      </c>
      <c r="R268">
        <f>Trendlines!F264</f>
        <v>5195.0600000000004</v>
      </c>
      <c r="S268">
        <f>Trendlines!G264</f>
        <v>5203.92</v>
      </c>
      <c r="T268">
        <f>Trendlines!H264</f>
        <v>5166.6000000000004</v>
      </c>
      <c r="U268">
        <f>Trendlines!I264</f>
        <v>5176.82</v>
      </c>
      <c r="V268">
        <f>Trendlines!J264</f>
        <v>5161.29</v>
      </c>
      <c r="W268">
        <f>Trendlines!K264</f>
        <v>0</v>
      </c>
      <c r="X268">
        <f>Trendlines!L264</f>
        <v>5157.9799999999996</v>
      </c>
      <c r="Y268">
        <f>Tema_Hrma_Smma!E264</f>
        <v>5164.47</v>
      </c>
      <c r="Z268">
        <f>Tema_Hrma_Smma!F264</f>
        <v>5168.63</v>
      </c>
      <c r="AA268">
        <f>Tema_Hrma_Smma!G264</f>
        <v>5180.1499999999996</v>
      </c>
      <c r="AB268">
        <f>ZScore!H264</f>
        <v>1</v>
      </c>
      <c r="AC268">
        <f>ZScore!I264</f>
        <v>0.73577999999999999</v>
      </c>
      <c r="AD268">
        <f>ZScore!J264</f>
        <v>0</v>
      </c>
      <c r="AE268">
        <f>HA!E264</f>
        <v>5167.08</v>
      </c>
      <c r="AF268">
        <f>HA!F264</f>
        <v>5168.17</v>
      </c>
      <c r="AG268">
        <f>HA!G264</f>
        <v>5157.9799999999996</v>
      </c>
      <c r="AH268">
        <f>HA!H264</f>
        <v>5164.1499999999996</v>
      </c>
      <c r="AI268">
        <f>HA!I264</f>
        <v>-1</v>
      </c>
      <c r="AJ268">
        <f>HA!J264</f>
        <v>2.94</v>
      </c>
      <c r="AK268">
        <f>HA!K264</f>
        <v>6.3089999999999993E-2</v>
      </c>
      <c r="AL268">
        <f>HA!L264</f>
        <v>-4</v>
      </c>
      <c r="AM268">
        <f>KC!E264</f>
        <v>5197.4653500000004</v>
      </c>
      <c r="AN268">
        <f>KC!F264</f>
        <v>5191.8414000000002</v>
      </c>
      <c r="AO268">
        <f>KC!G264</f>
        <v>5186.2174500000001</v>
      </c>
      <c r="AP268">
        <f>KC!H264</f>
        <v>5180.5934999999999</v>
      </c>
      <c r="AQ268">
        <f>KC!I264</f>
        <v>5174.9695499999998</v>
      </c>
      <c r="AR268">
        <f>KC!J264</f>
        <v>5170.3357100000003</v>
      </c>
      <c r="AS268">
        <f>KC!K264</f>
        <v>5164.7117600000001</v>
      </c>
      <c r="AT268">
        <f>KC!L264</f>
        <v>5159.08781</v>
      </c>
      <c r="AU268">
        <f>KC!M264</f>
        <v>5153.4638599999998</v>
      </c>
      <c r="AV268">
        <f>KC!N264</f>
        <v>5147.8399099999997</v>
      </c>
      <c r="AW268">
        <f>SR_Levels!E264</f>
        <v>5161.8900000000003</v>
      </c>
      <c r="AX268">
        <f>SR_Levels!F264</f>
        <v>5135.8500000000004</v>
      </c>
      <c r="AY268">
        <f>SR_Levels!G264</f>
        <v>0</v>
      </c>
      <c r="AZ268">
        <f>SR_Levels!H264</f>
        <v>0</v>
      </c>
      <c r="BA268">
        <f>SR_Levels!I264</f>
        <v>5178.6000000000004</v>
      </c>
      <c r="BB268">
        <f>SR_Levels!J264</f>
        <v>5193.3500000000004</v>
      </c>
      <c r="BC268">
        <f>SR_Levels!K264</f>
        <v>5205.3100000000004</v>
      </c>
      <c r="BD268">
        <f>SR_Levels!L264</f>
        <v>0</v>
      </c>
      <c r="BE268">
        <f>ZigZag!E264</f>
        <v>0</v>
      </c>
      <c r="BF268">
        <f>ZigZag!F264</f>
        <v>5157.9799999999996</v>
      </c>
      <c r="BG268">
        <f>ZigZag!G264</f>
        <v>5174.25</v>
      </c>
      <c r="BH268">
        <f>Dual_Tema!E264</f>
        <v>5168.16</v>
      </c>
      <c r="BI268">
        <f>Dual_Tema!F264</f>
        <v>5160.2299999999996</v>
      </c>
      <c r="BJ268">
        <f>Pinbar!E264</f>
        <v>0</v>
      </c>
      <c r="BK268">
        <f>SSA!E264</f>
        <v>5166.32834</v>
      </c>
      <c r="BL268">
        <f>SSA!F264</f>
        <v>5166.8335999999999</v>
      </c>
    </row>
    <row r="269" spans="1:64" x14ac:dyDescent="0.55000000000000004">
      <c r="A269">
        <f>Validation!A265</f>
        <v>1772107500</v>
      </c>
      <c r="B269" t="str">
        <f>Price!B265</f>
        <v>XAUUSD</v>
      </c>
      <c r="C269" t="str">
        <f>Price!C265</f>
        <v>M5</v>
      </c>
      <c r="D269">
        <f>Price!D265</f>
        <v>5169.1499999999996</v>
      </c>
      <c r="E269">
        <f>Price!E265</f>
        <v>5165.67</v>
      </c>
      <c r="F269">
        <f>Price!F265</f>
        <v>5169.25</v>
      </c>
      <c r="G269">
        <f>Price!G265</f>
        <v>5163.18</v>
      </c>
      <c r="H269">
        <f>Price!H265</f>
        <v>574</v>
      </c>
      <c r="I269">
        <f>Diagonals!E265</f>
        <v>5194.3500000000004</v>
      </c>
      <c r="J269">
        <f>Diagonals!F265</f>
        <v>0</v>
      </c>
      <c r="K269">
        <f>Diagonals!G265</f>
        <v>0</v>
      </c>
      <c r="L269">
        <f>Diagonals!H265</f>
        <v>5154.76</v>
      </c>
      <c r="M269">
        <f>Diagonals!I265</f>
        <v>0</v>
      </c>
      <c r="N269">
        <f>Diagonals!J265</f>
        <v>0</v>
      </c>
      <c r="O269">
        <f>Diagonals!K265</f>
        <v>0</v>
      </c>
      <c r="P269">
        <f>Diagonals!L265</f>
        <v>0</v>
      </c>
      <c r="Q269">
        <f>Trendlines!E265</f>
        <v>5199.2299999999996</v>
      </c>
      <c r="R269">
        <f>Trendlines!F265</f>
        <v>5195.04</v>
      </c>
      <c r="S269">
        <f>Trendlines!G265</f>
        <v>5203.91</v>
      </c>
      <c r="T269">
        <f>Trendlines!H265</f>
        <v>5166.68</v>
      </c>
      <c r="U269">
        <f>Trendlines!I265</f>
        <v>5176.84</v>
      </c>
      <c r="V269">
        <f>Trendlines!J265</f>
        <v>5161.32</v>
      </c>
      <c r="W269">
        <f>Trendlines!K265</f>
        <v>0</v>
      </c>
      <c r="X269">
        <f>Trendlines!L265</f>
        <v>0</v>
      </c>
      <c r="Y269">
        <f>Tema_Hrma_Smma!E265</f>
        <v>5165</v>
      </c>
      <c r="Z269">
        <f>Tema_Hrma_Smma!F265</f>
        <v>5167.59</v>
      </c>
      <c r="AA269">
        <f>Tema_Hrma_Smma!G265</f>
        <v>5179.75</v>
      </c>
      <c r="AB269">
        <f>ZScore!H265</f>
        <v>1</v>
      </c>
      <c r="AC269">
        <f>ZScore!I265</f>
        <v>0.20698</v>
      </c>
      <c r="AD269">
        <f>ZScore!J265</f>
        <v>0</v>
      </c>
      <c r="AE269">
        <f>HA!E265</f>
        <v>5165.62</v>
      </c>
      <c r="AF269">
        <f>HA!F265</f>
        <v>5169.25</v>
      </c>
      <c r="AG269">
        <f>HA!G265</f>
        <v>5163.18</v>
      </c>
      <c r="AH269">
        <f>HA!H265</f>
        <v>5166.8100000000004</v>
      </c>
      <c r="AI269">
        <f>HA!I265</f>
        <v>1</v>
      </c>
      <c r="AJ269">
        <f>HA!J265</f>
        <v>1.2</v>
      </c>
      <c r="AK269">
        <f>HA!K265</f>
        <v>-0.62402000000000002</v>
      </c>
      <c r="AL269">
        <f>HA!L265</f>
        <v>1</v>
      </c>
      <c r="AM269">
        <f>KC!E265</f>
        <v>5196.8017</v>
      </c>
      <c r="AN269">
        <f>KC!F265</f>
        <v>5191.1728700000003</v>
      </c>
      <c r="AO269">
        <f>KC!G265</f>
        <v>5185.5440399999998</v>
      </c>
      <c r="AP269">
        <f>KC!H265</f>
        <v>5179.9152199999999</v>
      </c>
      <c r="AQ269">
        <f>KC!I265</f>
        <v>5174.2863900000002</v>
      </c>
      <c r="AR269">
        <f>KC!J265</f>
        <v>5169.5003299999998</v>
      </c>
      <c r="AS269">
        <f>KC!K265</f>
        <v>5163.8715000000002</v>
      </c>
      <c r="AT269">
        <f>KC!L265</f>
        <v>5158.2426699999996</v>
      </c>
      <c r="AU269">
        <f>KC!M265</f>
        <v>5152.6138499999997</v>
      </c>
      <c r="AV269">
        <f>KC!N265</f>
        <v>5146.9850200000001</v>
      </c>
      <c r="AW269">
        <f>SR_Levels!E265</f>
        <v>5161.8900000000003</v>
      </c>
      <c r="AX269">
        <f>SR_Levels!F265</f>
        <v>5135.8500000000004</v>
      </c>
      <c r="AY269">
        <f>SR_Levels!G265</f>
        <v>0</v>
      </c>
      <c r="AZ269">
        <f>SR_Levels!H265</f>
        <v>0</v>
      </c>
      <c r="BA269">
        <f>SR_Levels!I265</f>
        <v>5178.6000000000004</v>
      </c>
      <c r="BB269">
        <f>SR_Levels!J265</f>
        <v>5193.3500000000004</v>
      </c>
      <c r="BC269">
        <f>SR_Levels!K265</f>
        <v>5205.3100000000004</v>
      </c>
      <c r="BD269">
        <f>SR_Levels!L265</f>
        <v>0</v>
      </c>
      <c r="BE269">
        <f>ZigZag!E265</f>
        <v>0</v>
      </c>
      <c r="BF269">
        <f>ZigZag!F265</f>
        <v>0</v>
      </c>
      <c r="BG269">
        <f>ZigZag!G265</f>
        <v>5173.75</v>
      </c>
      <c r="BH269">
        <f>Dual_Tema!E265</f>
        <v>5168.05</v>
      </c>
      <c r="BI269">
        <f>Dual_Tema!F265</f>
        <v>5160.6099999999997</v>
      </c>
      <c r="BJ269">
        <f>Pinbar!E265</f>
        <v>0</v>
      </c>
      <c r="BK269">
        <f>SSA!E265</f>
        <v>5167.6288000000004</v>
      </c>
      <c r="BL269">
        <f>SSA!F265</f>
        <v>5167.2312000000002</v>
      </c>
    </row>
    <row r="270" spans="1:64" x14ac:dyDescent="0.55000000000000004">
      <c r="A270">
        <f>Validation!A266</f>
        <v>1772107800</v>
      </c>
      <c r="B270" t="str">
        <f>Price!B266</f>
        <v>XAUUSD</v>
      </c>
      <c r="C270" t="str">
        <f>Price!C266</f>
        <v>M5</v>
      </c>
      <c r="D270">
        <f>Price!D266</f>
        <v>5168.46</v>
      </c>
      <c r="E270">
        <f>Price!E266</f>
        <v>5169.1499999999996</v>
      </c>
      <c r="F270">
        <f>Price!F266</f>
        <v>5170.05</v>
      </c>
      <c r="G270">
        <f>Price!G266</f>
        <v>5166.8500000000004</v>
      </c>
      <c r="H270">
        <f>Price!H266</f>
        <v>484</v>
      </c>
      <c r="I270">
        <f>Diagonals!E266</f>
        <v>5194.53</v>
      </c>
      <c r="J270">
        <f>Diagonals!F266</f>
        <v>0</v>
      </c>
      <c r="K270">
        <f>Diagonals!G266</f>
        <v>0</v>
      </c>
      <c r="L270">
        <f>Diagonals!H266</f>
        <v>5154.43</v>
      </c>
      <c r="M270">
        <f>Diagonals!I266</f>
        <v>0</v>
      </c>
      <c r="N270">
        <f>Diagonals!J266</f>
        <v>0</v>
      </c>
      <c r="O270">
        <f>Diagonals!K266</f>
        <v>0</v>
      </c>
      <c r="P270">
        <f>Diagonals!L266</f>
        <v>0</v>
      </c>
      <c r="Q270">
        <f>Trendlines!E266</f>
        <v>5199.24</v>
      </c>
      <c r="R270">
        <f>Trendlines!F266</f>
        <v>5195.01</v>
      </c>
      <c r="S270">
        <f>Trendlines!G266</f>
        <v>5203.8900000000003</v>
      </c>
      <c r="T270">
        <f>Trendlines!H266</f>
        <v>5166.75</v>
      </c>
      <c r="U270">
        <f>Trendlines!I266</f>
        <v>5176.8599999999997</v>
      </c>
      <c r="V270">
        <f>Trendlines!J266</f>
        <v>5161.3599999999997</v>
      </c>
      <c r="W270">
        <f>Trendlines!K266</f>
        <v>0</v>
      </c>
      <c r="X270">
        <f>Trendlines!L266</f>
        <v>0</v>
      </c>
      <c r="Y270">
        <f>Tema_Hrma_Smma!E266</f>
        <v>5166.09</v>
      </c>
      <c r="Z270">
        <f>Tema_Hrma_Smma!F266</f>
        <v>5167.03</v>
      </c>
      <c r="AA270">
        <f>Tema_Hrma_Smma!G266</f>
        <v>5179.41</v>
      </c>
      <c r="AB270">
        <f>ZScore!H266</f>
        <v>-1</v>
      </c>
      <c r="AC270">
        <f>ZScore!I266</f>
        <v>0.81237000000000004</v>
      </c>
      <c r="AD270">
        <f>ZScore!J266</f>
        <v>3</v>
      </c>
      <c r="AE270">
        <f>HA!E266</f>
        <v>5166.21</v>
      </c>
      <c r="AF270">
        <f>HA!F266</f>
        <v>5170.05</v>
      </c>
      <c r="AG270">
        <f>HA!G266</f>
        <v>5166.21</v>
      </c>
      <c r="AH270">
        <f>HA!H266</f>
        <v>5168.63</v>
      </c>
      <c r="AI270">
        <f>HA!I266</f>
        <v>1</v>
      </c>
      <c r="AJ270">
        <f>HA!J266</f>
        <v>2.41</v>
      </c>
      <c r="AK270">
        <f>HA!K266</f>
        <v>-0.13699</v>
      </c>
      <c r="AL270">
        <f>HA!L266</f>
        <v>2</v>
      </c>
      <c r="AM270">
        <f>KC!E266</f>
        <v>5196.1772700000001</v>
      </c>
      <c r="AN270">
        <f>KC!F266</f>
        <v>5190.5441199999996</v>
      </c>
      <c r="AO270">
        <f>KC!G266</f>
        <v>5184.9109699999999</v>
      </c>
      <c r="AP270">
        <f>KC!H266</f>
        <v>5179.27783</v>
      </c>
      <c r="AQ270">
        <f>KC!I266</f>
        <v>5173.6446800000003</v>
      </c>
      <c r="AR270">
        <f>KC!J266</f>
        <v>5168.7938800000002</v>
      </c>
      <c r="AS270">
        <f>KC!K266</f>
        <v>5163.1607299999996</v>
      </c>
      <c r="AT270">
        <f>KC!L266</f>
        <v>5157.5275799999999</v>
      </c>
      <c r="AU270">
        <f>KC!M266</f>
        <v>5151.8944300000003</v>
      </c>
      <c r="AV270">
        <f>KC!N266</f>
        <v>5146.2612799999997</v>
      </c>
      <c r="AW270">
        <f>SR_Levels!E266</f>
        <v>5161.8900000000003</v>
      </c>
      <c r="AX270">
        <f>SR_Levels!F266</f>
        <v>5135.8500000000004</v>
      </c>
      <c r="AY270">
        <f>SR_Levels!G266</f>
        <v>0</v>
      </c>
      <c r="AZ270">
        <f>SR_Levels!H266</f>
        <v>0</v>
      </c>
      <c r="BA270">
        <f>SR_Levels!I266</f>
        <v>5178.6000000000004</v>
      </c>
      <c r="BB270">
        <f>SR_Levels!J266</f>
        <v>5193.3500000000004</v>
      </c>
      <c r="BC270">
        <f>SR_Levels!K266</f>
        <v>5205.3100000000004</v>
      </c>
      <c r="BD270">
        <f>SR_Levels!L266</f>
        <v>0</v>
      </c>
      <c r="BE270">
        <f>ZigZag!E266</f>
        <v>0</v>
      </c>
      <c r="BF270">
        <f>ZigZag!F266</f>
        <v>0</v>
      </c>
      <c r="BG270">
        <f>ZigZag!G266</f>
        <v>5173.37</v>
      </c>
      <c r="BH270">
        <f>Dual_Tema!E266</f>
        <v>5168.49</v>
      </c>
      <c r="BI270">
        <f>Dual_Tema!F266</f>
        <v>5162.83</v>
      </c>
      <c r="BJ270">
        <f>Pinbar!E266</f>
        <v>0</v>
      </c>
      <c r="BK270">
        <f>SSA!E266</f>
        <v>5169.86661</v>
      </c>
      <c r="BL270">
        <f>SSA!F266</f>
        <v>5168.5488999999998</v>
      </c>
    </row>
    <row r="271" spans="1:64" x14ac:dyDescent="0.55000000000000004">
      <c r="A271">
        <f>Validation!A267</f>
        <v>1772108100</v>
      </c>
      <c r="B271" t="str">
        <f>Price!B267</f>
        <v>XAUUSD</v>
      </c>
      <c r="C271" t="str">
        <f>Price!C267</f>
        <v>M5</v>
      </c>
      <c r="D271">
        <f>Price!D267</f>
        <v>5172.18</v>
      </c>
      <c r="E271">
        <f>Price!E267</f>
        <v>5168.54</v>
      </c>
      <c r="F271">
        <f>Price!F267</f>
        <v>5173.71</v>
      </c>
      <c r="G271">
        <f>Price!G267</f>
        <v>5166.13</v>
      </c>
      <c r="H271">
        <f>Price!H267</f>
        <v>476</v>
      </c>
      <c r="I271">
        <f>Diagonals!E267</f>
        <v>5194.7</v>
      </c>
      <c r="J271">
        <f>Diagonals!F267</f>
        <v>0</v>
      </c>
      <c r="K271">
        <f>Diagonals!G267</f>
        <v>0</v>
      </c>
      <c r="L271">
        <f>Diagonals!H267</f>
        <v>5154.1000000000004</v>
      </c>
      <c r="M271">
        <f>Diagonals!I267</f>
        <v>0</v>
      </c>
      <c r="N271">
        <f>Diagonals!J267</f>
        <v>0</v>
      </c>
      <c r="O271">
        <f>Diagonals!K267</f>
        <v>0</v>
      </c>
      <c r="P271">
        <f>Diagonals!L267</f>
        <v>0</v>
      </c>
      <c r="Q271">
        <f>Trendlines!E267</f>
        <v>5199.24</v>
      </c>
      <c r="R271">
        <f>Trendlines!F267</f>
        <v>5194.9799999999996</v>
      </c>
      <c r="S271">
        <f>Trendlines!G267</f>
        <v>5203.87</v>
      </c>
      <c r="T271">
        <f>Trendlines!H267</f>
        <v>5166.83</v>
      </c>
      <c r="U271">
        <f>Trendlines!I267</f>
        <v>5176.8900000000003</v>
      </c>
      <c r="V271">
        <f>Trendlines!J267</f>
        <v>5161.3999999999996</v>
      </c>
      <c r="W271">
        <f>Trendlines!K267</f>
        <v>0</v>
      </c>
      <c r="X271">
        <f>Trendlines!L267</f>
        <v>0</v>
      </c>
      <c r="Y271">
        <f>Tema_Hrma_Smma!E267</f>
        <v>5167.9799999999996</v>
      </c>
      <c r="Z271">
        <f>Tema_Hrma_Smma!F267</f>
        <v>5167.01</v>
      </c>
      <c r="AA271">
        <f>Tema_Hrma_Smma!G267</f>
        <v>5179.1400000000003</v>
      </c>
      <c r="AB271">
        <f>ZScore!H267</f>
        <v>1</v>
      </c>
      <c r="AC271">
        <f>ZScore!I267</f>
        <v>0.26724999999999999</v>
      </c>
      <c r="AD271">
        <f>ZScore!J267</f>
        <v>0</v>
      </c>
      <c r="AE271">
        <f>HA!E267</f>
        <v>5167.42</v>
      </c>
      <c r="AF271">
        <f>HA!F267</f>
        <v>5173.71</v>
      </c>
      <c r="AG271">
        <f>HA!G267</f>
        <v>5166.13</v>
      </c>
      <c r="AH271">
        <f>HA!H267</f>
        <v>5170.1400000000003</v>
      </c>
      <c r="AI271">
        <f>HA!I267</f>
        <v>1</v>
      </c>
      <c r="AJ271">
        <f>HA!J267</f>
        <v>2.72</v>
      </c>
      <c r="AK271">
        <f>HA!K267</f>
        <v>-7.1999999999999998E-3</v>
      </c>
      <c r="AL271">
        <f>HA!L267</f>
        <v>3</v>
      </c>
      <c r="AM271">
        <f>KC!E267</f>
        <v>5195.7928300000003</v>
      </c>
      <c r="AN271">
        <f>KC!F267</f>
        <v>5190.1295600000003</v>
      </c>
      <c r="AO271">
        <f>KC!G267</f>
        <v>5184.4662900000003</v>
      </c>
      <c r="AP271">
        <f>KC!H267</f>
        <v>5178.8030200000003</v>
      </c>
      <c r="AQ271">
        <f>KC!I267</f>
        <v>5173.1397399999996</v>
      </c>
      <c r="AR271">
        <f>KC!J267</f>
        <v>5168.1747800000003</v>
      </c>
      <c r="AS271">
        <f>KC!K267</f>
        <v>5162.5115100000003</v>
      </c>
      <c r="AT271">
        <f>KC!L267</f>
        <v>5156.8482400000003</v>
      </c>
      <c r="AU271">
        <f>KC!M267</f>
        <v>5151.1849599999996</v>
      </c>
      <c r="AV271">
        <f>KC!N267</f>
        <v>5145.5216899999996</v>
      </c>
      <c r="AW271">
        <f>SR_Levels!E267</f>
        <v>5161.8900000000003</v>
      </c>
      <c r="AX271">
        <f>SR_Levels!F267</f>
        <v>5135.8500000000004</v>
      </c>
      <c r="AY271">
        <f>SR_Levels!G267</f>
        <v>0</v>
      </c>
      <c r="AZ271">
        <f>SR_Levels!H267</f>
        <v>0</v>
      </c>
      <c r="BA271">
        <f>SR_Levels!I267</f>
        <v>5178.6000000000004</v>
      </c>
      <c r="BB271">
        <f>SR_Levels!J267</f>
        <v>5193.3500000000004</v>
      </c>
      <c r="BC271">
        <f>SR_Levels!K267</f>
        <v>5205.3100000000004</v>
      </c>
      <c r="BD271">
        <f>SR_Levels!L267</f>
        <v>0</v>
      </c>
      <c r="BE271">
        <f>ZigZag!E267</f>
        <v>0</v>
      </c>
      <c r="BF271">
        <f>ZigZag!F267</f>
        <v>0</v>
      </c>
      <c r="BG271">
        <f>ZigZag!G267</f>
        <v>5173.18</v>
      </c>
      <c r="BH271">
        <f>Dual_Tema!E267</f>
        <v>5170.66</v>
      </c>
      <c r="BI271">
        <f>Dual_Tema!F267</f>
        <v>5164.03</v>
      </c>
      <c r="BJ271">
        <f>Pinbar!E267</f>
        <v>0</v>
      </c>
      <c r="BK271">
        <f>SSA!E267</f>
        <v>5172.8462300000001</v>
      </c>
      <c r="BL271">
        <f>SSA!F267</f>
        <v>5170.6975700000003</v>
      </c>
    </row>
    <row r="272" spans="1:64" x14ac:dyDescent="0.55000000000000004">
      <c r="A272">
        <f>Validation!A268</f>
        <v>1772108400</v>
      </c>
      <c r="B272" t="str">
        <f>Price!B268</f>
        <v>XAUUSD</v>
      </c>
      <c r="C272" t="str">
        <f>Price!C268</f>
        <v>M5</v>
      </c>
      <c r="D272">
        <f>Price!D268</f>
        <v>5176.5200000000004</v>
      </c>
      <c r="E272">
        <f>Price!E268</f>
        <v>5172.18</v>
      </c>
      <c r="F272">
        <f>Price!F268</f>
        <v>5176.5600000000004</v>
      </c>
      <c r="G272">
        <f>Price!G268</f>
        <v>5170.29</v>
      </c>
      <c r="H272">
        <f>Price!H268</f>
        <v>473</v>
      </c>
      <c r="I272">
        <f>Diagonals!E268</f>
        <v>5194.88</v>
      </c>
      <c r="J272">
        <f>Diagonals!F268</f>
        <v>0</v>
      </c>
      <c r="K272">
        <f>Diagonals!G268</f>
        <v>0</v>
      </c>
      <c r="L272">
        <f>Diagonals!H268</f>
        <v>5153.7700000000004</v>
      </c>
      <c r="M272">
        <f>Diagonals!I268</f>
        <v>0</v>
      </c>
      <c r="N272">
        <f>Diagonals!J268</f>
        <v>0</v>
      </c>
      <c r="O272">
        <f>Diagonals!K268</f>
        <v>0</v>
      </c>
      <c r="P272">
        <f>Diagonals!L268</f>
        <v>0</v>
      </c>
      <c r="Q272">
        <f>Trendlines!E268</f>
        <v>5199.25</v>
      </c>
      <c r="R272">
        <f>Trendlines!F268</f>
        <v>5194.96</v>
      </c>
      <c r="S272">
        <f>Trendlines!G268</f>
        <v>5203.8500000000004</v>
      </c>
      <c r="T272">
        <f>Trendlines!H268</f>
        <v>5166.8999999999996</v>
      </c>
      <c r="U272">
        <f>Trendlines!I268</f>
        <v>5176.91</v>
      </c>
      <c r="V272">
        <f>Trendlines!J268</f>
        <v>5161.4399999999996</v>
      </c>
      <c r="W272">
        <f>Trendlines!K268</f>
        <v>0</v>
      </c>
      <c r="X272">
        <f>Trendlines!L268</f>
        <v>0</v>
      </c>
      <c r="Y272">
        <f>Tema_Hrma_Smma!E268</f>
        <v>5171.09</v>
      </c>
      <c r="Z272">
        <f>Tema_Hrma_Smma!F268</f>
        <v>5167.68</v>
      </c>
      <c r="AA272">
        <f>Tema_Hrma_Smma!G268</f>
        <v>5178.96</v>
      </c>
      <c r="AB272">
        <f>ZScore!H268</f>
        <v>1</v>
      </c>
      <c r="AC272">
        <f>ZScore!I268</f>
        <v>0.52017000000000002</v>
      </c>
      <c r="AD272">
        <f>ZScore!J268</f>
        <v>0</v>
      </c>
      <c r="AE272">
        <f>HA!E268</f>
        <v>5168.78</v>
      </c>
      <c r="AF272">
        <f>HA!F268</f>
        <v>5176.5600000000004</v>
      </c>
      <c r="AG272">
        <f>HA!G268</f>
        <v>5168.78</v>
      </c>
      <c r="AH272">
        <f>HA!H268</f>
        <v>5173.8900000000003</v>
      </c>
      <c r="AI272">
        <f>HA!I268</f>
        <v>1</v>
      </c>
      <c r="AJ272">
        <f>HA!J268</f>
        <v>5.1100000000000003</v>
      </c>
      <c r="AK272">
        <f>HA!K268</f>
        <v>0.94803999999999999</v>
      </c>
      <c r="AL272">
        <f>HA!L268</f>
        <v>4</v>
      </c>
      <c r="AM272">
        <f>KC!E268</f>
        <v>5195.4168900000004</v>
      </c>
      <c r="AN272">
        <f>KC!F268</f>
        <v>5189.7663300000004</v>
      </c>
      <c r="AO272">
        <f>KC!G268</f>
        <v>5184.1157800000001</v>
      </c>
      <c r="AP272">
        <f>KC!H268</f>
        <v>5178.46522</v>
      </c>
      <c r="AQ272">
        <f>KC!I268</f>
        <v>5172.8146699999998</v>
      </c>
      <c r="AR272">
        <f>KC!J268</f>
        <v>5167.7367999999997</v>
      </c>
      <c r="AS272">
        <f>KC!K268</f>
        <v>5162.0862500000003</v>
      </c>
      <c r="AT272">
        <f>KC!L268</f>
        <v>5156.4356900000002</v>
      </c>
      <c r="AU272">
        <f>KC!M268</f>
        <v>5150.78514</v>
      </c>
      <c r="AV272">
        <f>KC!N268</f>
        <v>5145.1345799999999</v>
      </c>
      <c r="AW272">
        <f>SR_Levels!E268</f>
        <v>5161.8900000000003</v>
      </c>
      <c r="AX272">
        <f>SR_Levels!F268</f>
        <v>5135.8500000000004</v>
      </c>
      <c r="AY272">
        <f>SR_Levels!G268</f>
        <v>0</v>
      </c>
      <c r="AZ272">
        <f>SR_Levels!H268</f>
        <v>0</v>
      </c>
      <c r="BA272">
        <f>SR_Levels!I268</f>
        <v>5178.6000000000004</v>
      </c>
      <c r="BB272">
        <f>SR_Levels!J268</f>
        <v>5193.3500000000004</v>
      </c>
      <c r="BC272">
        <f>SR_Levels!K268</f>
        <v>5205.3100000000004</v>
      </c>
      <c r="BD272">
        <f>SR_Levels!L268</f>
        <v>0</v>
      </c>
      <c r="BE272">
        <f>ZigZag!E268</f>
        <v>0</v>
      </c>
      <c r="BF272">
        <f>ZigZag!F268</f>
        <v>0</v>
      </c>
      <c r="BG272">
        <f>ZigZag!G268</f>
        <v>5173.2700000000004</v>
      </c>
      <c r="BH272">
        <f>Dual_Tema!E268</f>
        <v>5173.49</v>
      </c>
      <c r="BI272">
        <f>Dual_Tema!F268</f>
        <v>5166.8999999999996</v>
      </c>
      <c r="BJ272">
        <f>Pinbar!E268</f>
        <v>0</v>
      </c>
      <c r="BK272">
        <f>SSA!E268</f>
        <v>5176.1400400000002</v>
      </c>
      <c r="BL272">
        <f>SSA!F268</f>
        <v>5173.4188000000004</v>
      </c>
    </row>
    <row r="273" spans="1:64" x14ac:dyDescent="0.55000000000000004">
      <c r="A273">
        <f>Validation!A269</f>
        <v>1772108700</v>
      </c>
      <c r="B273" t="str">
        <f>Price!B269</f>
        <v>XAUUSD</v>
      </c>
      <c r="C273" t="str">
        <f>Price!C269</f>
        <v>M5</v>
      </c>
      <c r="D273">
        <f>Price!D269</f>
        <v>5178.54</v>
      </c>
      <c r="E273">
        <f>Price!E269</f>
        <v>5176.5200000000004</v>
      </c>
      <c r="F273">
        <f>Price!F269</f>
        <v>5179.99</v>
      </c>
      <c r="G273">
        <f>Price!G269</f>
        <v>5175.9399999999996</v>
      </c>
      <c r="H273">
        <f>Price!H269</f>
        <v>473</v>
      </c>
      <c r="I273">
        <f>Diagonals!E269</f>
        <v>5195.0600000000004</v>
      </c>
      <c r="J273">
        <f>Diagonals!F269</f>
        <v>0</v>
      </c>
      <c r="K273">
        <f>Diagonals!G269</f>
        <v>0</v>
      </c>
      <c r="L273">
        <f>Diagonals!H269</f>
        <v>5153.4399999999996</v>
      </c>
      <c r="M273">
        <f>Diagonals!I269</f>
        <v>0</v>
      </c>
      <c r="N273">
        <f>Diagonals!J269</f>
        <v>0</v>
      </c>
      <c r="O273">
        <f>Diagonals!K269</f>
        <v>0</v>
      </c>
      <c r="P273">
        <f>Diagonals!L269</f>
        <v>0</v>
      </c>
      <c r="Q273">
        <f>Trendlines!E269</f>
        <v>5199.25</v>
      </c>
      <c r="R273">
        <f>Trendlines!F269</f>
        <v>5194.93</v>
      </c>
      <c r="S273">
        <f>Trendlines!G269</f>
        <v>5203.84</v>
      </c>
      <c r="T273">
        <f>Trendlines!H269</f>
        <v>5166.9799999999996</v>
      </c>
      <c r="U273">
        <f>Trendlines!I269</f>
        <v>5176.93</v>
      </c>
      <c r="V273">
        <f>Trendlines!J269</f>
        <v>5161.4799999999996</v>
      </c>
      <c r="W273">
        <f>Trendlines!K269</f>
        <v>0</v>
      </c>
      <c r="X273">
        <f>Trendlines!L269</f>
        <v>0</v>
      </c>
      <c r="Y273">
        <f>Tema_Hrma_Smma!E269</f>
        <v>5174.88</v>
      </c>
      <c r="Z273">
        <f>Tema_Hrma_Smma!F269</f>
        <v>5169.05</v>
      </c>
      <c r="AA273">
        <f>Tema_Hrma_Smma!G269</f>
        <v>5178.88</v>
      </c>
      <c r="AB273">
        <f>ZScore!H269</f>
        <v>1</v>
      </c>
      <c r="AC273">
        <f>ZScore!I269</f>
        <v>0.32965</v>
      </c>
      <c r="AD273">
        <f>ZScore!J269</f>
        <v>0</v>
      </c>
      <c r="AE273">
        <f>HA!E269</f>
        <v>5171.33</v>
      </c>
      <c r="AF273">
        <f>HA!F269</f>
        <v>5179.99</v>
      </c>
      <c r="AG273">
        <f>HA!G269</f>
        <v>5171.33</v>
      </c>
      <c r="AH273">
        <f>HA!H269</f>
        <v>5177.75</v>
      </c>
      <c r="AI273">
        <f>HA!I269</f>
        <v>1</v>
      </c>
      <c r="AJ273">
        <f>HA!J269</f>
        <v>6.41</v>
      </c>
      <c r="AK273">
        <f>HA!K269</f>
        <v>1.4621599999999999</v>
      </c>
      <c r="AL273">
        <f>HA!L269</f>
        <v>5</v>
      </c>
      <c r="AM273">
        <f>KC!E269</f>
        <v>5195.2427399999997</v>
      </c>
      <c r="AN273">
        <f>KC!F269</f>
        <v>5189.6097099999997</v>
      </c>
      <c r="AO273">
        <f>KC!G269</f>
        <v>5183.9766900000004</v>
      </c>
      <c r="AP273">
        <f>KC!H269</f>
        <v>5178.3436600000005</v>
      </c>
      <c r="AQ273">
        <f>KC!I269</f>
        <v>5172.7106400000002</v>
      </c>
      <c r="AR273">
        <f>KC!J269</f>
        <v>5167.57971</v>
      </c>
      <c r="AS273">
        <f>KC!K269</f>
        <v>5161.94668</v>
      </c>
      <c r="AT273">
        <f>KC!L269</f>
        <v>5156.3136599999998</v>
      </c>
      <c r="AU273">
        <f>KC!M269</f>
        <v>5150.6806299999998</v>
      </c>
      <c r="AV273">
        <f>KC!N269</f>
        <v>5145.0476099999996</v>
      </c>
      <c r="AW273">
        <f>SR_Levels!E269</f>
        <v>5161.8900000000003</v>
      </c>
      <c r="AX273">
        <f>SR_Levels!F269</f>
        <v>5135.8500000000004</v>
      </c>
      <c r="AY273">
        <f>SR_Levels!G269</f>
        <v>0</v>
      </c>
      <c r="AZ273">
        <f>SR_Levels!H269</f>
        <v>0</v>
      </c>
      <c r="BA273">
        <f>SR_Levels!I269</f>
        <v>5178.6000000000004</v>
      </c>
      <c r="BB273">
        <f>SR_Levels!J269</f>
        <v>5193.3500000000004</v>
      </c>
      <c r="BC273">
        <f>SR_Levels!K269</f>
        <v>5205.3100000000004</v>
      </c>
      <c r="BD273">
        <f>SR_Levels!L269</f>
        <v>0</v>
      </c>
      <c r="BE273">
        <f>ZigZag!E269</f>
        <v>0</v>
      </c>
      <c r="BF273">
        <f>ZigZag!F269</f>
        <v>0</v>
      </c>
      <c r="BG273">
        <f>ZigZag!G269</f>
        <v>5173.62</v>
      </c>
      <c r="BH273">
        <f>Dual_Tema!E269</f>
        <v>5176.9799999999996</v>
      </c>
      <c r="BI273">
        <f>Dual_Tema!F269</f>
        <v>5171.5200000000004</v>
      </c>
      <c r="BJ273">
        <f>Pinbar!E269</f>
        <v>0</v>
      </c>
      <c r="BK273">
        <f>SSA!E269</f>
        <v>5179.2540499999996</v>
      </c>
      <c r="BL273">
        <f>SSA!F269</f>
        <v>5176.3364199999996</v>
      </c>
    </row>
    <row r="274" spans="1:64" x14ac:dyDescent="0.55000000000000004">
      <c r="A274">
        <f>Validation!A270</f>
        <v>1772109000</v>
      </c>
      <c r="B274" t="str">
        <f>Price!B270</f>
        <v>XAUUSD</v>
      </c>
      <c r="C274" t="str">
        <f>Price!C270</f>
        <v>M5</v>
      </c>
      <c r="D274">
        <f>Price!D270</f>
        <v>5183.1000000000004</v>
      </c>
      <c r="E274">
        <f>Price!E270</f>
        <v>5178.6099999999997</v>
      </c>
      <c r="F274">
        <f>Price!F270</f>
        <v>5184.1000000000004</v>
      </c>
      <c r="G274">
        <f>Price!G270</f>
        <v>5177.8</v>
      </c>
      <c r="H274">
        <f>Price!H270</f>
        <v>495</v>
      </c>
      <c r="I274">
        <f>Diagonals!E270</f>
        <v>5195.24</v>
      </c>
      <c r="J274">
        <f>Diagonals!F270</f>
        <v>0</v>
      </c>
      <c r="K274">
        <f>Diagonals!G270</f>
        <v>0</v>
      </c>
      <c r="L274">
        <f>Diagonals!H270</f>
        <v>5153.1099999999997</v>
      </c>
      <c r="M274">
        <f>Diagonals!I270</f>
        <v>0</v>
      </c>
      <c r="N274">
        <f>Diagonals!J270</f>
        <v>0</v>
      </c>
      <c r="O274">
        <f>Diagonals!K270</f>
        <v>0</v>
      </c>
      <c r="P274">
        <f>Diagonals!L270</f>
        <v>0</v>
      </c>
      <c r="Q274">
        <f>Trendlines!E270</f>
        <v>5199.26</v>
      </c>
      <c r="R274">
        <f>Trendlines!F270</f>
        <v>5194.91</v>
      </c>
      <c r="S274">
        <f>Trendlines!G270</f>
        <v>5203.82</v>
      </c>
      <c r="T274">
        <f>Trendlines!H270</f>
        <v>5167.0600000000004</v>
      </c>
      <c r="U274">
        <f>Trendlines!I270</f>
        <v>5176.95</v>
      </c>
      <c r="V274">
        <f>Trendlines!J270</f>
        <v>5161.5200000000004</v>
      </c>
      <c r="W274">
        <f>Trendlines!K270</f>
        <v>0</v>
      </c>
      <c r="X274">
        <f>Trendlines!L270</f>
        <v>0</v>
      </c>
      <c r="Y274">
        <f>Tema_Hrma_Smma!E270</f>
        <v>5178.95</v>
      </c>
      <c r="Z274">
        <f>Tema_Hrma_Smma!F270</f>
        <v>5171.03</v>
      </c>
      <c r="AA274">
        <f>Tema_Hrma_Smma!G270</f>
        <v>5178.91</v>
      </c>
      <c r="AB274">
        <f>ZScore!H270</f>
        <v>1</v>
      </c>
      <c r="AC274">
        <f>ZScore!I270</f>
        <v>0.57201000000000002</v>
      </c>
      <c r="AD274">
        <f>ZScore!J270</f>
        <v>0</v>
      </c>
      <c r="AE274">
        <f>HA!E270</f>
        <v>5174.54</v>
      </c>
      <c r="AF274">
        <f>HA!F270</f>
        <v>5184.1000000000004</v>
      </c>
      <c r="AG274">
        <f>HA!G270</f>
        <v>5174.54</v>
      </c>
      <c r="AH274">
        <f>HA!H270</f>
        <v>5180.8999999999996</v>
      </c>
      <c r="AI274">
        <f>HA!I270</f>
        <v>1</v>
      </c>
      <c r="AJ274">
        <f>HA!J270</f>
        <v>6.36</v>
      </c>
      <c r="AK274">
        <f>HA!K270</f>
        <v>1.43458</v>
      </c>
      <c r="AL274">
        <f>HA!L270</f>
        <v>6</v>
      </c>
      <c r="AM274">
        <f>KC!E270</f>
        <v>5195.0991100000001</v>
      </c>
      <c r="AN274">
        <f>KC!F270</f>
        <v>5189.5416400000004</v>
      </c>
      <c r="AO274">
        <f>KC!G270</f>
        <v>5183.9841800000004</v>
      </c>
      <c r="AP274">
        <f>KC!H270</f>
        <v>5178.4267099999997</v>
      </c>
      <c r="AQ274">
        <f>KC!I270</f>
        <v>5172.86924</v>
      </c>
      <c r="AR274">
        <f>KC!J270</f>
        <v>5167.67065</v>
      </c>
      <c r="AS274">
        <f>KC!K270</f>
        <v>5162.1131800000003</v>
      </c>
      <c r="AT274">
        <f>KC!L270</f>
        <v>5156.5557099999996</v>
      </c>
      <c r="AU274">
        <f>KC!M270</f>
        <v>5150.9982399999999</v>
      </c>
      <c r="AV274">
        <f>KC!N270</f>
        <v>5145.4407799999999</v>
      </c>
      <c r="AW274">
        <f>SR_Levels!E270</f>
        <v>5178.6000000000004</v>
      </c>
      <c r="AX274">
        <f>SR_Levels!F270</f>
        <v>5161.8900000000003</v>
      </c>
      <c r="AY274">
        <f>SR_Levels!G270</f>
        <v>5135.8500000000004</v>
      </c>
      <c r="AZ274">
        <f>SR_Levels!H270</f>
        <v>0</v>
      </c>
      <c r="BA274">
        <f>SR_Levels!I270</f>
        <v>5193.3500000000004</v>
      </c>
      <c r="BB274">
        <f>SR_Levels!J270</f>
        <v>5205.3100000000004</v>
      </c>
      <c r="BC274">
        <f>SR_Levels!K270</f>
        <v>0</v>
      </c>
      <c r="BD274">
        <f>SR_Levels!L270</f>
        <v>0</v>
      </c>
      <c r="BE274">
        <f>ZigZag!E270</f>
        <v>0</v>
      </c>
      <c r="BF274">
        <f>ZigZag!F270</f>
        <v>0</v>
      </c>
      <c r="BG274">
        <f>ZigZag!G270</f>
        <v>5174.1899999999996</v>
      </c>
      <c r="BH274">
        <f>Dual_Tema!E270</f>
        <v>5181.1499999999996</v>
      </c>
      <c r="BI274">
        <f>Dual_Tema!F270</f>
        <v>5175.33</v>
      </c>
      <c r="BJ274">
        <f>Pinbar!E270</f>
        <v>0</v>
      </c>
      <c r="BK274">
        <f>SSA!E270</f>
        <v>5181.7806799999998</v>
      </c>
      <c r="BL274">
        <f>SSA!F270</f>
        <v>5179.0585499999997</v>
      </c>
    </row>
    <row r="275" spans="1:64" x14ac:dyDescent="0.55000000000000004">
      <c r="A275">
        <f>Validation!A271</f>
        <v>1772109300</v>
      </c>
      <c r="B275" t="str">
        <f>Price!B271</f>
        <v>XAUUSD</v>
      </c>
      <c r="C275" t="str">
        <f>Price!C271</f>
        <v>M5</v>
      </c>
      <c r="D275">
        <f>Price!D271</f>
        <v>5182.34</v>
      </c>
      <c r="E275">
        <f>Price!E271</f>
        <v>5183.09</v>
      </c>
      <c r="F275">
        <f>Price!F271</f>
        <v>5184.38</v>
      </c>
      <c r="G275">
        <f>Price!G271</f>
        <v>5179.83</v>
      </c>
      <c r="H275">
        <f>Price!H271</f>
        <v>475</v>
      </c>
      <c r="I275">
        <f>Diagonals!E271</f>
        <v>5195.41</v>
      </c>
      <c r="J275">
        <f>Diagonals!F271</f>
        <v>0</v>
      </c>
      <c r="K275">
        <f>Diagonals!G271</f>
        <v>0</v>
      </c>
      <c r="L275">
        <f>Diagonals!H271</f>
        <v>5152.78</v>
      </c>
      <c r="M275">
        <f>Diagonals!I271</f>
        <v>0</v>
      </c>
      <c r="N275">
        <f>Diagonals!J271</f>
        <v>0</v>
      </c>
      <c r="O275">
        <f>Diagonals!K271</f>
        <v>0</v>
      </c>
      <c r="P275">
        <f>Diagonals!L271</f>
        <v>0</v>
      </c>
      <c r="Q275">
        <f>Trendlines!E271</f>
        <v>5199.2700000000004</v>
      </c>
      <c r="R275">
        <f>Trendlines!F271</f>
        <v>5194.88</v>
      </c>
      <c r="S275">
        <f>Trendlines!G271</f>
        <v>5203.8</v>
      </c>
      <c r="T275">
        <f>Trendlines!H271</f>
        <v>5167.13</v>
      </c>
      <c r="U275">
        <f>Trendlines!I271</f>
        <v>5176.9799999999996</v>
      </c>
      <c r="V275">
        <f>Trendlines!J271</f>
        <v>5161.5600000000004</v>
      </c>
      <c r="W275">
        <f>Trendlines!K271</f>
        <v>0</v>
      </c>
      <c r="X275">
        <f>Trendlines!L271</f>
        <v>0</v>
      </c>
      <c r="Y275">
        <f>Tema_Hrma_Smma!E271</f>
        <v>5181.66</v>
      </c>
      <c r="Z275">
        <f>Tema_Hrma_Smma!F271</f>
        <v>5173.18</v>
      </c>
      <c r="AA275">
        <f>Tema_Hrma_Smma!G271</f>
        <v>5179</v>
      </c>
      <c r="AB275">
        <f>ZScore!H271</f>
        <v>-1</v>
      </c>
      <c r="AC275">
        <f>ZScore!I271</f>
        <v>0.79400000000000004</v>
      </c>
      <c r="AD275">
        <f>ZScore!J271</f>
        <v>3</v>
      </c>
      <c r="AE275">
        <f>HA!E271</f>
        <v>5177.72</v>
      </c>
      <c r="AF275">
        <f>HA!F271</f>
        <v>5184.38</v>
      </c>
      <c r="AG275">
        <f>HA!G271</f>
        <v>5177.72</v>
      </c>
      <c r="AH275">
        <f>HA!H271</f>
        <v>5182.41</v>
      </c>
      <c r="AI275">
        <f>HA!I271</f>
        <v>1</v>
      </c>
      <c r="AJ275">
        <f>HA!J271</f>
        <v>4.6900000000000004</v>
      </c>
      <c r="AK275">
        <f>HA!K271</f>
        <v>0.76280999999999999</v>
      </c>
      <c r="AL275">
        <f>HA!L271</f>
        <v>7</v>
      </c>
      <c r="AM275">
        <f>KC!E271</f>
        <v>5195.3593199999996</v>
      </c>
      <c r="AN275">
        <f>KC!F271</f>
        <v>5189.8235800000002</v>
      </c>
      <c r="AO275">
        <f>KC!G271</f>
        <v>5184.28784</v>
      </c>
      <c r="AP275">
        <f>KC!H271</f>
        <v>5178.7520999999997</v>
      </c>
      <c r="AQ275">
        <f>KC!I271</f>
        <v>5173.2163600000003</v>
      </c>
      <c r="AR275">
        <f>KC!J271</f>
        <v>5167.9859999999999</v>
      </c>
      <c r="AS275">
        <f>KC!K271</f>
        <v>5162.4502599999996</v>
      </c>
      <c r="AT275">
        <f>KC!L271</f>
        <v>5156.9145200000003</v>
      </c>
      <c r="AU275">
        <f>KC!M271</f>
        <v>5151.37878</v>
      </c>
      <c r="AV275">
        <f>KC!N271</f>
        <v>5145.8430399999997</v>
      </c>
      <c r="AW275">
        <f>SR_Levels!E271</f>
        <v>5178.6000000000004</v>
      </c>
      <c r="AX275">
        <f>SR_Levels!F271</f>
        <v>5161.8900000000003</v>
      </c>
      <c r="AY275">
        <f>SR_Levels!G271</f>
        <v>5135.8500000000004</v>
      </c>
      <c r="AZ275">
        <f>SR_Levels!H271</f>
        <v>0</v>
      </c>
      <c r="BA275">
        <f>SR_Levels!I271</f>
        <v>5193.3500000000004</v>
      </c>
      <c r="BB275">
        <f>SR_Levels!J271</f>
        <v>5205.3100000000004</v>
      </c>
      <c r="BC275">
        <f>SR_Levels!K271</f>
        <v>0</v>
      </c>
      <c r="BD275">
        <f>SR_Levels!L271</f>
        <v>0</v>
      </c>
      <c r="BE275">
        <f>ZigZag!E271</f>
        <v>0</v>
      </c>
      <c r="BF275">
        <f>ZigZag!F271</f>
        <v>0</v>
      </c>
      <c r="BG275">
        <f>ZigZag!G271</f>
        <v>5174.76</v>
      </c>
      <c r="BH275">
        <f>Dual_Tema!E271</f>
        <v>5183.82</v>
      </c>
      <c r="BI275">
        <f>Dual_Tema!F271</f>
        <v>5178.62</v>
      </c>
      <c r="BJ275">
        <f>Pinbar!E271</f>
        <v>0</v>
      </c>
      <c r="BK275">
        <f>SSA!E271</f>
        <v>5183.3291799999997</v>
      </c>
      <c r="BL275">
        <f>SSA!F271</f>
        <v>5181.1938700000001</v>
      </c>
    </row>
    <row r="276" spans="1:64" x14ac:dyDescent="0.55000000000000004">
      <c r="A276">
        <f>Validation!A272</f>
        <v>1772109600</v>
      </c>
      <c r="B276" t="str">
        <f>Price!B272</f>
        <v>XAUUSD</v>
      </c>
      <c r="C276" t="str">
        <f>Price!C272</f>
        <v>M5</v>
      </c>
      <c r="D276">
        <f>Price!D272</f>
        <v>5187.5200000000004</v>
      </c>
      <c r="E276">
        <f>Price!E272</f>
        <v>5182.33</v>
      </c>
      <c r="F276">
        <f>Price!F272</f>
        <v>5187.67</v>
      </c>
      <c r="G276">
        <f>Price!G272</f>
        <v>5182.26</v>
      </c>
      <c r="H276">
        <f>Price!H272</f>
        <v>492</v>
      </c>
      <c r="I276">
        <f>Diagonals!E272</f>
        <v>5195.59</v>
      </c>
      <c r="J276">
        <f>Diagonals!F272</f>
        <v>0</v>
      </c>
      <c r="K276">
        <f>Diagonals!G272</f>
        <v>0</v>
      </c>
      <c r="L276">
        <f>Diagonals!H272</f>
        <v>5152.46</v>
      </c>
      <c r="M276">
        <f>Diagonals!I272</f>
        <v>0</v>
      </c>
      <c r="N276">
        <f>Diagonals!J272</f>
        <v>0</v>
      </c>
      <c r="O276">
        <f>Diagonals!K272</f>
        <v>0</v>
      </c>
      <c r="P276">
        <f>Diagonals!L272</f>
        <v>0</v>
      </c>
      <c r="Q276">
        <f>Trendlines!E272</f>
        <v>5199.2700000000004</v>
      </c>
      <c r="R276">
        <f>Trendlines!F272</f>
        <v>5194.8500000000004</v>
      </c>
      <c r="S276">
        <f>Trendlines!G272</f>
        <v>5203.78</v>
      </c>
      <c r="T276">
        <f>Trendlines!H272</f>
        <v>5167.21</v>
      </c>
      <c r="U276">
        <f>Trendlines!I272</f>
        <v>5177</v>
      </c>
      <c r="V276">
        <f>Trendlines!J272</f>
        <v>5161.6000000000004</v>
      </c>
      <c r="W276">
        <f>Trendlines!K272</f>
        <v>0</v>
      </c>
      <c r="X276">
        <f>Trendlines!L272</f>
        <v>0</v>
      </c>
      <c r="Y276">
        <f>Tema_Hrma_Smma!E272</f>
        <v>5184.9799999999996</v>
      </c>
      <c r="Z276">
        <f>Tema_Hrma_Smma!F272</f>
        <v>5175.63</v>
      </c>
      <c r="AA276">
        <f>Tema_Hrma_Smma!G272</f>
        <v>5179.1400000000003</v>
      </c>
      <c r="AB276">
        <f>ZScore!H272</f>
        <v>1</v>
      </c>
      <c r="AC276">
        <f>ZScore!I272</f>
        <v>0.84077000000000002</v>
      </c>
      <c r="AD276">
        <f>ZScore!J272</f>
        <v>0</v>
      </c>
      <c r="AE276">
        <f>HA!E272</f>
        <v>5180.07</v>
      </c>
      <c r="AF276">
        <f>HA!F272</f>
        <v>5187.67</v>
      </c>
      <c r="AG276">
        <f>HA!G272</f>
        <v>5180.07</v>
      </c>
      <c r="AH276">
        <f>HA!H272</f>
        <v>5184.9399999999996</v>
      </c>
      <c r="AI276">
        <f>HA!I272</f>
        <v>1</v>
      </c>
      <c r="AJ276">
        <f>HA!J272</f>
        <v>4.88</v>
      </c>
      <c r="AK276">
        <f>HA!K272</f>
        <v>0.83406999999999998</v>
      </c>
      <c r="AL276">
        <f>HA!L272</f>
        <v>8</v>
      </c>
      <c r="AM276">
        <f>KC!E272</f>
        <v>5195.7159199999996</v>
      </c>
      <c r="AN276">
        <f>KC!F272</f>
        <v>5190.2302399999999</v>
      </c>
      <c r="AO276">
        <f>KC!G272</f>
        <v>5184.7445600000001</v>
      </c>
      <c r="AP276">
        <f>KC!H272</f>
        <v>5179.2588800000003</v>
      </c>
      <c r="AQ276">
        <f>KC!I272</f>
        <v>5173.7732100000003</v>
      </c>
      <c r="AR276">
        <f>KC!J272</f>
        <v>5168.5148300000001</v>
      </c>
      <c r="AS276">
        <f>KC!K272</f>
        <v>5163.0291500000003</v>
      </c>
      <c r="AT276">
        <f>KC!L272</f>
        <v>5157.5434699999996</v>
      </c>
      <c r="AU276">
        <f>KC!M272</f>
        <v>5152.0577899999998</v>
      </c>
      <c r="AV276">
        <f>KC!N272</f>
        <v>5146.5721199999998</v>
      </c>
      <c r="AW276">
        <f>SR_Levels!E272</f>
        <v>5178.6000000000004</v>
      </c>
      <c r="AX276">
        <f>SR_Levels!F272</f>
        <v>5161.8900000000003</v>
      </c>
      <c r="AY276">
        <f>SR_Levels!G272</f>
        <v>5135.8500000000004</v>
      </c>
      <c r="AZ276">
        <f>SR_Levels!H272</f>
        <v>0</v>
      </c>
      <c r="BA276">
        <f>SR_Levels!I272</f>
        <v>5193.3500000000004</v>
      </c>
      <c r="BB276">
        <f>SR_Levels!J272</f>
        <v>5205.3100000000004</v>
      </c>
      <c r="BC276">
        <f>SR_Levels!K272</f>
        <v>0</v>
      </c>
      <c r="BD276">
        <f>SR_Levels!L272</f>
        <v>0</v>
      </c>
      <c r="BE276">
        <f>ZigZag!E272</f>
        <v>0</v>
      </c>
      <c r="BF276">
        <f>ZigZag!F272</f>
        <v>0</v>
      </c>
      <c r="BG276">
        <f>ZigZag!G272</f>
        <v>5175.55</v>
      </c>
      <c r="BH276">
        <f>Dual_Tema!E272</f>
        <v>5186.95</v>
      </c>
      <c r="BI276">
        <f>Dual_Tema!F272</f>
        <v>5181.72</v>
      </c>
      <c r="BJ276">
        <f>Pinbar!E272</f>
        <v>0</v>
      </c>
      <c r="BK276">
        <f>SSA!E272</f>
        <v>5183.80998</v>
      </c>
      <c r="BL276">
        <f>SSA!F272</f>
        <v>5182.5019199999997</v>
      </c>
    </row>
    <row r="277" spans="1:64" x14ac:dyDescent="0.55000000000000004">
      <c r="A277">
        <f>Validation!A273</f>
        <v>1772109900</v>
      </c>
      <c r="B277" t="str">
        <f>Price!B273</f>
        <v>XAUUSD</v>
      </c>
      <c r="C277" t="str">
        <f>Price!C273</f>
        <v>M5</v>
      </c>
      <c r="D277">
        <f>Price!D273</f>
        <v>5181.29</v>
      </c>
      <c r="E277">
        <f>Price!E273</f>
        <v>5187.83</v>
      </c>
      <c r="F277">
        <f>Price!F273</f>
        <v>5187.83</v>
      </c>
      <c r="G277">
        <f>Price!G273</f>
        <v>5181.29</v>
      </c>
      <c r="H277">
        <f>Price!H273</f>
        <v>440</v>
      </c>
      <c r="I277">
        <f>Diagonals!E273</f>
        <v>5195.7700000000004</v>
      </c>
      <c r="J277">
        <f>Diagonals!F273</f>
        <v>0</v>
      </c>
      <c r="K277">
        <f>Diagonals!G273</f>
        <v>0</v>
      </c>
      <c r="L277">
        <f>Diagonals!H273</f>
        <v>5152.13</v>
      </c>
      <c r="M277">
        <f>Diagonals!I273</f>
        <v>0</v>
      </c>
      <c r="N277">
        <f>Diagonals!J273</f>
        <v>0</v>
      </c>
      <c r="O277">
        <f>Diagonals!K273</f>
        <v>5187.83</v>
      </c>
      <c r="P277">
        <f>Diagonals!L273</f>
        <v>0</v>
      </c>
      <c r="Q277">
        <f>Trendlines!E273</f>
        <v>5199.28</v>
      </c>
      <c r="R277">
        <f>Trendlines!F273</f>
        <v>5194.83</v>
      </c>
      <c r="S277">
        <f>Trendlines!G273</f>
        <v>5203.7700000000004</v>
      </c>
      <c r="T277">
        <f>Trendlines!H273</f>
        <v>5167.28</v>
      </c>
      <c r="U277">
        <f>Trendlines!I273</f>
        <v>5177.0200000000004</v>
      </c>
      <c r="V277">
        <f>Trendlines!J273</f>
        <v>5161.63</v>
      </c>
      <c r="W277">
        <f>Trendlines!K273</f>
        <v>5187.83</v>
      </c>
      <c r="X277">
        <f>Trendlines!L273</f>
        <v>0</v>
      </c>
      <c r="Y277">
        <f>Tema_Hrma_Smma!E273</f>
        <v>5185.72</v>
      </c>
      <c r="Z277">
        <f>Tema_Hrma_Smma!F273</f>
        <v>5177.7299999999996</v>
      </c>
      <c r="AA277">
        <f>Tema_Hrma_Smma!G273</f>
        <v>5179.29</v>
      </c>
      <c r="AB277">
        <f>ZScore!H273</f>
        <v>-1</v>
      </c>
      <c r="AC277">
        <f>ZScore!I273</f>
        <v>1.33216</v>
      </c>
      <c r="AD277">
        <f>ZScore!J273</f>
        <v>3</v>
      </c>
      <c r="AE277">
        <f>HA!E273</f>
        <v>5182.51</v>
      </c>
      <c r="AF277">
        <f>HA!F273</f>
        <v>5187.83</v>
      </c>
      <c r="AG277">
        <f>HA!G273</f>
        <v>5181.29</v>
      </c>
      <c r="AH277">
        <f>HA!H273</f>
        <v>5184.5600000000004</v>
      </c>
      <c r="AI277">
        <f>HA!I273</f>
        <v>1</v>
      </c>
      <c r="AJ277">
        <f>HA!J273</f>
        <v>2.0499999999999998</v>
      </c>
      <c r="AK277">
        <f>HA!K273</f>
        <v>-0.28694999999999998</v>
      </c>
      <c r="AL277">
        <f>HA!L273</f>
        <v>9</v>
      </c>
      <c r="AM277">
        <f>KC!E273</f>
        <v>5196.3103600000004</v>
      </c>
      <c r="AN277">
        <f>KC!F273</f>
        <v>5190.8503600000004</v>
      </c>
      <c r="AO277">
        <f>KC!G273</f>
        <v>5185.3903600000003</v>
      </c>
      <c r="AP277">
        <f>KC!H273</f>
        <v>5179.9303600000003</v>
      </c>
      <c r="AQ277">
        <f>KC!I273</f>
        <v>5174.4703600000003</v>
      </c>
      <c r="AR277">
        <f>KC!J273</f>
        <v>5169.1583600000004</v>
      </c>
      <c r="AS277">
        <f>KC!K273</f>
        <v>5163.6983600000003</v>
      </c>
      <c r="AT277">
        <f>KC!L273</f>
        <v>5158.2383600000003</v>
      </c>
      <c r="AU277">
        <f>KC!M273</f>
        <v>5152.7783600000002</v>
      </c>
      <c r="AV277">
        <f>KC!N273</f>
        <v>5147.3183600000002</v>
      </c>
      <c r="AW277">
        <f>SR_Levels!E273</f>
        <v>5178.6000000000004</v>
      </c>
      <c r="AX277">
        <f>SR_Levels!F273</f>
        <v>5161.8900000000003</v>
      </c>
      <c r="AY277">
        <f>SR_Levels!G273</f>
        <v>5135.8500000000004</v>
      </c>
      <c r="AZ277">
        <f>SR_Levels!H273</f>
        <v>0</v>
      </c>
      <c r="BA277">
        <f>SR_Levels!I273</f>
        <v>5193.3500000000004</v>
      </c>
      <c r="BB277">
        <f>SR_Levels!J273</f>
        <v>5205.3100000000004</v>
      </c>
      <c r="BC277">
        <f>SR_Levels!K273</f>
        <v>0</v>
      </c>
      <c r="BD277">
        <f>SR_Levels!L273</f>
        <v>0</v>
      </c>
      <c r="BE277">
        <f>ZigZag!E273</f>
        <v>5187.83</v>
      </c>
      <c r="BF277">
        <f>ZigZag!F273</f>
        <v>0</v>
      </c>
      <c r="BG277">
        <f>ZigZag!G273</f>
        <v>5176.12</v>
      </c>
      <c r="BH277">
        <f>Dual_Tema!E273</f>
        <v>5188.8</v>
      </c>
      <c r="BI277">
        <f>Dual_Tema!F273</f>
        <v>5183</v>
      </c>
      <c r="BJ277">
        <f>Pinbar!E273</f>
        <v>0</v>
      </c>
      <c r="BK277">
        <f>SSA!E273</f>
        <v>5183.1527699999997</v>
      </c>
      <c r="BL277">
        <f>SSA!F273</f>
        <v>5182.8273499999996</v>
      </c>
    </row>
    <row r="278" spans="1:64" x14ac:dyDescent="0.55000000000000004">
      <c r="A278">
        <f>Validation!A274</f>
        <v>1772110200</v>
      </c>
      <c r="B278" t="str">
        <f>Price!B274</f>
        <v>XAUUSD</v>
      </c>
      <c r="C278" t="str">
        <f>Price!C274</f>
        <v>M5</v>
      </c>
      <c r="D278">
        <f>Price!D274</f>
        <v>5181.25</v>
      </c>
      <c r="E278">
        <f>Price!E274</f>
        <v>5181.3100000000004</v>
      </c>
      <c r="F278">
        <f>Price!F274</f>
        <v>5181.96</v>
      </c>
      <c r="G278">
        <f>Price!G274</f>
        <v>5179.54</v>
      </c>
      <c r="H278">
        <f>Price!H274</f>
        <v>388</v>
      </c>
      <c r="I278">
        <f>Diagonals!E274</f>
        <v>5195.9399999999996</v>
      </c>
      <c r="J278">
        <f>Diagonals!F274</f>
        <v>0</v>
      </c>
      <c r="K278">
        <f>Diagonals!G274</f>
        <v>0</v>
      </c>
      <c r="L278">
        <f>Diagonals!H274</f>
        <v>5151.8</v>
      </c>
      <c r="M278">
        <f>Diagonals!I274</f>
        <v>0</v>
      </c>
      <c r="N278">
        <f>Diagonals!J274</f>
        <v>0</v>
      </c>
      <c r="O278">
        <f>Diagonals!K274</f>
        <v>0</v>
      </c>
      <c r="P278">
        <f>Diagonals!L274</f>
        <v>0</v>
      </c>
      <c r="Q278">
        <f>Trendlines!E274</f>
        <v>5199.28</v>
      </c>
      <c r="R278">
        <f>Trendlines!F274</f>
        <v>5194.8</v>
      </c>
      <c r="S278">
        <f>Trendlines!G274</f>
        <v>5203.75</v>
      </c>
      <c r="T278">
        <f>Trendlines!H274</f>
        <v>5167.3599999999997</v>
      </c>
      <c r="U278">
        <f>Trendlines!I274</f>
        <v>5177.04</v>
      </c>
      <c r="V278">
        <f>Trendlines!J274</f>
        <v>5161.67</v>
      </c>
      <c r="W278">
        <f>Trendlines!K274</f>
        <v>0</v>
      </c>
      <c r="X278">
        <f>Trendlines!L274</f>
        <v>0</v>
      </c>
      <c r="Y278">
        <f>Tema_Hrma_Smma!E274</f>
        <v>5184.71</v>
      </c>
      <c r="Z278">
        <f>Tema_Hrma_Smma!F274</f>
        <v>5179.18</v>
      </c>
      <c r="AA278">
        <f>Tema_Hrma_Smma!G274</f>
        <v>5179.37</v>
      </c>
      <c r="AB278">
        <f>ZScore!H274</f>
        <v>-1</v>
      </c>
      <c r="AC278">
        <f>ZScore!I274</f>
        <v>1.0484800000000001</v>
      </c>
      <c r="AD278">
        <f>ZScore!J274</f>
        <v>3</v>
      </c>
      <c r="AE278">
        <f>HA!E274</f>
        <v>5183.53</v>
      </c>
      <c r="AF278">
        <f>HA!F274</f>
        <v>5183.53</v>
      </c>
      <c r="AG278">
        <f>HA!G274</f>
        <v>5179.54</v>
      </c>
      <c r="AH278">
        <f>HA!H274</f>
        <v>5181.0200000000004</v>
      </c>
      <c r="AI278">
        <f>HA!I274</f>
        <v>-1</v>
      </c>
      <c r="AJ278">
        <f>HA!J274</f>
        <v>2.52</v>
      </c>
      <c r="AK278">
        <f>HA!K274</f>
        <v>-0.10262</v>
      </c>
      <c r="AL278">
        <f>HA!L274</f>
        <v>-1</v>
      </c>
      <c r="AM278">
        <f>KC!E274</f>
        <v>5196.7672700000003</v>
      </c>
      <c r="AN278">
        <f>KC!F274</f>
        <v>5191.3510999999999</v>
      </c>
      <c r="AO278">
        <f>KC!G274</f>
        <v>5185.9349300000003</v>
      </c>
      <c r="AP278">
        <f>KC!H274</f>
        <v>5180.5187599999999</v>
      </c>
      <c r="AQ278">
        <f>KC!I274</f>
        <v>5175.1025799999998</v>
      </c>
      <c r="AR278">
        <f>KC!J274</f>
        <v>5169.8253599999998</v>
      </c>
      <c r="AS278">
        <f>KC!K274</f>
        <v>5164.4091799999997</v>
      </c>
      <c r="AT278">
        <f>KC!L274</f>
        <v>5158.9930100000001</v>
      </c>
      <c r="AU278">
        <f>KC!M274</f>
        <v>5153.5768399999997</v>
      </c>
      <c r="AV278">
        <f>KC!N274</f>
        <v>5148.1606599999996</v>
      </c>
      <c r="AW278">
        <f>SR_Levels!E274</f>
        <v>5178.6000000000004</v>
      </c>
      <c r="AX278">
        <f>SR_Levels!F274</f>
        <v>5161.8900000000003</v>
      </c>
      <c r="AY278">
        <f>SR_Levels!G274</f>
        <v>5135.8500000000004</v>
      </c>
      <c r="AZ278">
        <f>SR_Levels!H274</f>
        <v>0</v>
      </c>
      <c r="BA278">
        <f>SR_Levels!I274</f>
        <v>5193.3500000000004</v>
      </c>
      <c r="BB278">
        <f>SR_Levels!J274</f>
        <v>5205.3100000000004</v>
      </c>
      <c r="BC278">
        <f>SR_Levels!K274</f>
        <v>0</v>
      </c>
      <c r="BD278">
        <f>SR_Levels!L274</f>
        <v>0</v>
      </c>
      <c r="BE278">
        <f>ZigZag!E274</f>
        <v>0</v>
      </c>
      <c r="BF278">
        <f>ZigZag!F274</f>
        <v>0</v>
      </c>
      <c r="BG278">
        <f>ZigZag!G274</f>
        <v>5176.46</v>
      </c>
      <c r="BH278">
        <f>Dual_Tema!E274</f>
        <v>5186.88</v>
      </c>
      <c r="BI278">
        <f>Dual_Tema!F274</f>
        <v>5182.71</v>
      </c>
      <c r="BJ278">
        <f>Pinbar!E274</f>
        <v>0</v>
      </c>
      <c r="BK278">
        <f>SSA!E274</f>
        <v>5181.7470700000003</v>
      </c>
      <c r="BL278">
        <f>SSA!F274</f>
        <v>5182.2872100000004</v>
      </c>
    </row>
    <row r="279" spans="1:64" x14ac:dyDescent="0.55000000000000004">
      <c r="A279">
        <f>Validation!A275</f>
        <v>1772110500</v>
      </c>
      <c r="B279" t="str">
        <f>Price!B275</f>
        <v>XAUUSD</v>
      </c>
      <c r="C279" t="str">
        <f>Price!C275</f>
        <v>M5</v>
      </c>
      <c r="D279">
        <f>Price!D275</f>
        <v>5183.8500000000004</v>
      </c>
      <c r="E279">
        <f>Price!E275</f>
        <v>5181.3900000000003</v>
      </c>
      <c r="F279">
        <f>Price!F275</f>
        <v>5185.1000000000004</v>
      </c>
      <c r="G279">
        <f>Price!G275</f>
        <v>5179.9799999999996</v>
      </c>
      <c r="H279">
        <f>Price!H275</f>
        <v>466</v>
      </c>
      <c r="I279">
        <f>Diagonals!E275</f>
        <v>5196.12</v>
      </c>
      <c r="J279">
        <f>Diagonals!F275</f>
        <v>0</v>
      </c>
      <c r="K279">
        <f>Diagonals!G275</f>
        <v>0</v>
      </c>
      <c r="L279">
        <f>Diagonals!H275</f>
        <v>5151.47</v>
      </c>
      <c r="M279">
        <f>Diagonals!I275</f>
        <v>0</v>
      </c>
      <c r="N279">
        <f>Diagonals!J275</f>
        <v>0</v>
      </c>
      <c r="O279">
        <f>Diagonals!K275</f>
        <v>0</v>
      </c>
      <c r="P279">
        <f>Diagonals!L275</f>
        <v>0</v>
      </c>
      <c r="Q279">
        <f>Trendlines!E275</f>
        <v>5199.29</v>
      </c>
      <c r="R279">
        <f>Trendlines!F275</f>
        <v>5194.78</v>
      </c>
      <c r="S279">
        <f>Trendlines!G275</f>
        <v>5203.7299999999996</v>
      </c>
      <c r="T279">
        <f>Trendlines!H275</f>
        <v>5167.43</v>
      </c>
      <c r="U279">
        <f>Trendlines!I275</f>
        <v>5177.0600000000004</v>
      </c>
      <c r="V279">
        <f>Trendlines!J275</f>
        <v>5161.71</v>
      </c>
      <c r="W279">
        <f>Trendlines!K275</f>
        <v>0</v>
      </c>
      <c r="X279">
        <f>Trendlines!L275</f>
        <v>0</v>
      </c>
      <c r="Y279">
        <f>Tema_Hrma_Smma!E275</f>
        <v>5184.8599999999997</v>
      </c>
      <c r="Z279">
        <f>Tema_Hrma_Smma!F275</f>
        <v>5180.41</v>
      </c>
      <c r="AA279">
        <f>Tema_Hrma_Smma!G275</f>
        <v>5179.4399999999996</v>
      </c>
      <c r="AB279">
        <f>ZScore!H275</f>
        <v>1</v>
      </c>
      <c r="AC279">
        <f>ZScore!I275</f>
        <v>0.16561000000000001</v>
      </c>
      <c r="AD279">
        <f>ZScore!J275</f>
        <v>0</v>
      </c>
      <c r="AE279">
        <f>HA!E275</f>
        <v>5182.2700000000004</v>
      </c>
      <c r="AF279">
        <f>HA!F275</f>
        <v>5185.1000000000004</v>
      </c>
      <c r="AG279">
        <f>HA!G275</f>
        <v>5179.9799999999996</v>
      </c>
      <c r="AH279">
        <f>HA!H275</f>
        <v>5182.58</v>
      </c>
      <c r="AI279">
        <f>HA!I275</f>
        <v>1</v>
      </c>
      <c r="AJ279">
        <f>HA!J275</f>
        <v>0.31</v>
      </c>
      <c r="AK279">
        <f>HA!K275</f>
        <v>-0.97597</v>
      </c>
      <c r="AL279">
        <f>HA!L275</f>
        <v>1</v>
      </c>
      <c r="AM279">
        <f>KC!E275</f>
        <v>5197.4412899999998</v>
      </c>
      <c r="AN279">
        <f>KC!F275</f>
        <v>5192.0204199999998</v>
      </c>
      <c r="AO279">
        <f>KC!G275</f>
        <v>5186.5995599999997</v>
      </c>
      <c r="AP279">
        <f>KC!H275</f>
        <v>5181.1786899999997</v>
      </c>
      <c r="AQ279">
        <f>KC!I275</f>
        <v>5175.7578299999996</v>
      </c>
      <c r="AR279">
        <f>KC!J275</f>
        <v>5170.5074599999998</v>
      </c>
      <c r="AS279">
        <f>KC!K275</f>
        <v>5165.0865899999999</v>
      </c>
      <c r="AT279">
        <f>KC!L275</f>
        <v>5159.6657299999997</v>
      </c>
      <c r="AU279">
        <f>KC!M275</f>
        <v>5154.2448599999998</v>
      </c>
      <c r="AV279">
        <f>KC!N275</f>
        <v>5148.8239999999996</v>
      </c>
      <c r="AW279">
        <f>SR_Levels!E275</f>
        <v>5178.6000000000004</v>
      </c>
      <c r="AX279">
        <f>SR_Levels!F275</f>
        <v>5161.8900000000003</v>
      </c>
      <c r="AY279">
        <f>SR_Levels!G275</f>
        <v>5135.8500000000004</v>
      </c>
      <c r="AZ279">
        <f>SR_Levels!H275</f>
        <v>0</v>
      </c>
      <c r="BA279">
        <f>SR_Levels!I275</f>
        <v>5193.3500000000004</v>
      </c>
      <c r="BB279">
        <f>SR_Levels!J275</f>
        <v>5205.3100000000004</v>
      </c>
      <c r="BC279">
        <f>SR_Levels!K275</f>
        <v>0</v>
      </c>
      <c r="BD279">
        <f>SR_Levels!L275</f>
        <v>0</v>
      </c>
      <c r="BE279">
        <f>ZigZag!E275</f>
        <v>0</v>
      </c>
      <c r="BF279">
        <f>ZigZag!F275</f>
        <v>0</v>
      </c>
      <c r="BG279">
        <f>ZigZag!G275</f>
        <v>5176.93</v>
      </c>
      <c r="BH279">
        <f>Dual_Tema!E275</f>
        <v>5186.97</v>
      </c>
      <c r="BI279">
        <f>Dual_Tema!F275</f>
        <v>5182.5200000000004</v>
      </c>
      <c r="BJ279">
        <f>Pinbar!E275</f>
        <v>0</v>
      </c>
      <c r="BK279">
        <f>SSA!E275</f>
        <v>5179.89689</v>
      </c>
      <c r="BL279">
        <f>SSA!F275</f>
        <v>5181.0920500000002</v>
      </c>
    </row>
    <row r="280" spans="1:64" x14ac:dyDescent="0.55000000000000004">
      <c r="A280">
        <f>Validation!A276</f>
        <v>1772110800</v>
      </c>
      <c r="B280" t="str">
        <f>Price!B276</f>
        <v>XAUUSD</v>
      </c>
      <c r="C280" t="str">
        <f>Price!C276</f>
        <v>M5</v>
      </c>
      <c r="D280">
        <f>Price!D276</f>
        <v>5175.76</v>
      </c>
      <c r="E280">
        <f>Price!E276</f>
        <v>5183.8500000000004</v>
      </c>
      <c r="F280">
        <f>Price!F276</f>
        <v>5185.57</v>
      </c>
      <c r="G280">
        <f>Price!G276</f>
        <v>5175.17</v>
      </c>
      <c r="H280">
        <f>Price!H276</f>
        <v>767</v>
      </c>
      <c r="I280">
        <f>Diagonals!E276</f>
        <v>5196.3</v>
      </c>
      <c r="J280">
        <f>Diagonals!F276</f>
        <v>0</v>
      </c>
      <c r="K280">
        <f>Diagonals!G276</f>
        <v>0</v>
      </c>
      <c r="L280">
        <f>Diagonals!H276</f>
        <v>5151.1400000000003</v>
      </c>
      <c r="M280">
        <f>Diagonals!I276</f>
        <v>0</v>
      </c>
      <c r="N280">
        <f>Diagonals!J276</f>
        <v>0</v>
      </c>
      <c r="O280">
        <f>Diagonals!K276</f>
        <v>0</v>
      </c>
      <c r="P280">
        <f>Diagonals!L276</f>
        <v>0</v>
      </c>
      <c r="Q280">
        <f>Trendlines!E276</f>
        <v>5199.29</v>
      </c>
      <c r="R280">
        <f>Trendlines!F276</f>
        <v>5194.75</v>
      </c>
      <c r="S280">
        <f>Trendlines!G276</f>
        <v>5203.71</v>
      </c>
      <c r="T280">
        <f>Trendlines!H276</f>
        <v>5167.51</v>
      </c>
      <c r="U280">
        <f>Trendlines!I276</f>
        <v>5177.09</v>
      </c>
      <c r="V280">
        <f>Trendlines!J276</f>
        <v>5161.75</v>
      </c>
      <c r="W280">
        <f>Trendlines!K276</f>
        <v>0</v>
      </c>
      <c r="X280">
        <f>Trendlines!L276</f>
        <v>0</v>
      </c>
      <c r="Y280">
        <f>Tema_Hrma_Smma!E276</f>
        <v>5182.76</v>
      </c>
      <c r="Z280">
        <f>Tema_Hrma_Smma!F276</f>
        <v>5180.95</v>
      </c>
      <c r="AA280">
        <f>Tema_Hrma_Smma!G276</f>
        <v>5179.4799999999996</v>
      </c>
      <c r="AB280">
        <f>ZScore!H276</f>
        <v>-1</v>
      </c>
      <c r="AC280">
        <f>ZScore!I276</f>
        <v>1.8970499999999999</v>
      </c>
      <c r="AD280">
        <f>ZScore!J276</f>
        <v>4</v>
      </c>
      <c r="AE280">
        <f>HA!E276</f>
        <v>5182.43</v>
      </c>
      <c r="AF280">
        <f>HA!F276</f>
        <v>5185.57</v>
      </c>
      <c r="AG280">
        <f>HA!G276</f>
        <v>5175.17</v>
      </c>
      <c r="AH280">
        <f>HA!H276</f>
        <v>5180.09</v>
      </c>
      <c r="AI280">
        <f>HA!I276</f>
        <v>-1</v>
      </c>
      <c r="AJ280">
        <f>HA!J276</f>
        <v>2.34</v>
      </c>
      <c r="AK280">
        <f>HA!K276</f>
        <v>-0.16284000000000001</v>
      </c>
      <c r="AL280">
        <f>HA!L276</f>
        <v>-1</v>
      </c>
      <c r="AM280">
        <f>KC!E276</f>
        <v>5198.2499699999998</v>
      </c>
      <c r="AN280">
        <f>KC!F276</f>
        <v>5192.7946599999996</v>
      </c>
      <c r="AO280">
        <f>KC!G276</f>
        <v>5187.3393500000002</v>
      </c>
      <c r="AP280">
        <f>KC!H276</f>
        <v>5181.8840499999997</v>
      </c>
      <c r="AQ280">
        <f>KC!I276</f>
        <v>5176.4287400000003</v>
      </c>
      <c r="AR280">
        <f>KC!J276</f>
        <v>5171.06448</v>
      </c>
      <c r="AS280">
        <f>KC!K276</f>
        <v>5165.6091699999997</v>
      </c>
      <c r="AT280">
        <f>KC!L276</f>
        <v>5160.1538600000003</v>
      </c>
      <c r="AU280">
        <f>KC!M276</f>
        <v>5154.6985500000001</v>
      </c>
      <c r="AV280">
        <f>KC!N276</f>
        <v>5149.2432399999998</v>
      </c>
      <c r="AW280">
        <f>SR_Levels!E276</f>
        <v>5161.8900000000003</v>
      </c>
      <c r="AX280">
        <f>SR_Levels!F276</f>
        <v>5135.8500000000004</v>
      </c>
      <c r="AY280">
        <f>SR_Levels!G276</f>
        <v>0</v>
      </c>
      <c r="AZ280">
        <f>SR_Levels!H276</f>
        <v>0</v>
      </c>
      <c r="BA280">
        <f>SR_Levels!I276</f>
        <v>5178.6000000000004</v>
      </c>
      <c r="BB280">
        <f>SR_Levels!J276</f>
        <v>5193.3500000000004</v>
      </c>
      <c r="BC280">
        <f>SR_Levels!K276</f>
        <v>5205.3100000000004</v>
      </c>
      <c r="BD280">
        <f>SR_Levels!L276</f>
        <v>0</v>
      </c>
      <c r="BE280">
        <f>ZigZag!E276</f>
        <v>0</v>
      </c>
      <c r="BF280">
        <f>ZigZag!F276</f>
        <v>0</v>
      </c>
      <c r="BG280">
        <f>ZigZag!G276</f>
        <v>5177.0600000000004</v>
      </c>
      <c r="BH280">
        <f>Dual_Tema!E276</f>
        <v>5187.09</v>
      </c>
      <c r="BI280">
        <f>Dual_Tema!F276</f>
        <v>5179.8599999999997</v>
      </c>
      <c r="BJ280">
        <f>Pinbar!E276</f>
        <v>0</v>
      </c>
      <c r="BK280">
        <f>SSA!E276</f>
        <v>5177.86402</v>
      </c>
      <c r="BL280">
        <f>SSA!F276</f>
        <v>5179.4780300000002</v>
      </c>
    </row>
    <row r="281" spans="1:64" x14ac:dyDescent="0.55000000000000004">
      <c r="A281">
        <f>Validation!A277</f>
        <v>1772111100</v>
      </c>
      <c r="B281" t="str">
        <f>Price!B277</f>
        <v>XAUUSD</v>
      </c>
      <c r="C281" t="str">
        <f>Price!C277</f>
        <v>M5</v>
      </c>
      <c r="D281">
        <f>Price!D277</f>
        <v>5172.5</v>
      </c>
      <c r="E281">
        <f>Price!E277</f>
        <v>5175.96</v>
      </c>
      <c r="F281">
        <f>Price!F277</f>
        <v>5180.43</v>
      </c>
      <c r="G281">
        <f>Price!G277</f>
        <v>5171.18</v>
      </c>
      <c r="H281">
        <f>Price!H277</f>
        <v>806</v>
      </c>
      <c r="I281">
        <f>Diagonals!E277</f>
        <v>5196.47</v>
      </c>
      <c r="J281">
        <f>Diagonals!F277</f>
        <v>0</v>
      </c>
      <c r="K281">
        <f>Diagonals!G277</f>
        <v>0</v>
      </c>
      <c r="L281">
        <f>Diagonals!H277</f>
        <v>5150.8100000000004</v>
      </c>
      <c r="M281">
        <f>Diagonals!I277</f>
        <v>0</v>
      </c>
      <c r="N281">
        <f>Diagonals!J277</f>
        <v>0</v>
      </c>
      <c r="O281">
        <f>Diagonals!K277</f>
        <v>0</v>
      </c>
      <c r="P281">
        <f>Diagonals!L277</f>
        <v>0</v>
      </c>
      <c r="Q281">
        <f>Trendlines!E277</f>
        <v>5199.3</v>
      </c>
      <c r="R281">
        <f>Trendlines!F277</f>
        <v>5194.72</v>
      </c>
      <c r="S281">
        <f>Trendlines!G277</f>
        <v>5203.7</v>
      </c>
      <c r="T281">
        <f>Trendlines!H277</f>
        <v>5167.59</v>
      </c>
      <c r="U281">
        <f>Trendlines!I277</f>
        <v>5177.1099999999997</v>
      </c>
      <c r="V281">
        <f>Trendlines!J277</f>
        <v>5161.79</v>
      </c>
      <c r="W281">
        <f>Trendlines!K277</f>
        <v>0</v>
      </c>
      <c r="X281">
        <f>Trendlines!L277</f>
        <v>0</v>
      </c>
      <c r="Y281">
        <f>Tema_Hrma_Smma!E277</f>
        <v>5179.2700000000004</v>
      </c>
      <c r="Z281">
        <f>Tema_Hrma_Smma!F277</f>
        <v>5180.6400000000003</v>
      </c>
      <c r="AA281">
        <f>Tema_Hrma_Smma!G277</f>
        <v>5179.41</v>
      </c>
      <c r="AB281">
        <f>ZScore!H277</f>
        <v>-1</v>
      </c>
      <c r="AC281">
        <f>ZScore!I277</f>
        <v>0.19944999999999999</v>
      </c>
      <c r="AD281">
        <f>ZScore!J277</f>
        <v>3</v>
      </c>
      <c r="AE281">
        <f>HA!E277</f>
        <v>5181.26</v>
      </c>
      <c r="AF281">
        <f>HA!F277</f>
        <v>5181.26</v>
      </c>
      <c r="AG281">
        <f>HA!G277</f>
        <v>5171.18</v>
      </c>
      <c r="AH281">
        <f>HA!H277</f>
        <v>5175.0200000000004</v>
      </c>
      <c r="AI281">
        <f>HA!I277</f>
        <v>-1</v>
      </c>
      <c r="AJ281">
        <f>HA!J277</f>
        <v>6.24</v>
      </c>
      <c r="AK281">
        <f>HA!K277</f>
        <v>1.38273</v>
      </c>
      <c r="AL281">
        <f>HA!L277</f>
        <v>-2</v>
      </c>
      <c r="AM281">
        <f>KC!E277</f>
        <v>5198.8730400000004</v>
      </c>
      <c r="AN281">
        <f>KC!F277</f>
        <v>5193.3964400000004</v>
      </c>
      <c r="AO281">
        <f>KC!G277</f>
        <v>5187.9198299999998</v>
      </c>
      <c r="AP281">
        <f>KC!H277</f>
        <v>5182.4432299999999</v>
      </c>
      <c r="AQ281">
        <f>KC!I277</f>
        <v>5176.9666200000001</v>
      </c>
      <c r="AR281">
        <f>KC!J277</f>
        <v>5171.42202</v>
      </c>
      <c r="AS281">
        <f>KC!K277</f>
        <v>5165.9454100000003</v>
      </c>
      <c r="AT281">
        <f>KC!L277</f>
        <v>5160.4688100000003</v>
      </c>
      <c r="AU281">
        <f>KC!M277</f>
        <v>5154.9921999999997</v>
      </c>
      <c r="AV281">
        <f>KC!N277</f>
        <v>5149.5155999999997</v>
      </c>
      <c r="AW281">
        <f>SR_Levels!E277</f>
        <v>5161.8900000000003</v>
      </c>
      <c r="AX281">
        <f>SR_Levels!F277</f>
        <v>5135.8500000000004</v>
      </c>
      <c r="AY281">
        <f>SR_Levels!G277</f>
        <v>0</v>
      </c>
      <c r="AZ281">
        <f>SR_Levels!H277</f>
        <v>0</v>
      </c>
      <c r="BA281">
        <f>SR_Levels!I277</f>
        <v>5178.6000000000004</v>
      </c>
      <c r="BB281">
        <f>SR_Levels!J277</f>
        <v>5193.3500000000004</v>
      </c>
      <c r="BC281">
        <f>SR_Levels!K277</f>
        <v>5205.3100000000004</v>
      </c>
      <c r="BD281">
        <f>SR_Levels!L277</f>
        <v>0</v>
      </c>
      <c r="BE281">
        <f>ZigZag!E277</f>
        <v>0</v>
      </c>
      <c r="BF281">
        <f>ZigZag!F277</f>
        <v>0</v>
      </c>
      <c r="BG281">
        <f>ZigZag!G277</f>
        <v>5176.8900000000003</v>
      </c>
      <c r="BH281">
        <f>Dual_Tema!E277</f>
        <v>5184.51</v>
      </c>
      <c r="BI281">
        <f>Dual_Tema!F277</f>
        <v>5176.07</v>
      </c>
      <c r="BJ281">
        <f>Pinbar!E277</f>
        <v>0</v>
      </c>
      <c r="BK281">
        <f>SSA!E277</f>
        <v>5176.1064699999997</v>
      </c>
      <c r="BL281">
        <f>SSA!F277</f>
        <v>5177.7922500000004</v>
      </c>
    </row>
    <row r="282" spans="1:64" x14ac:dyDescent="0.55000000000000004">
      <c r="A282">
        <f>Validation!A278</f>
        <v>1772111400</v>
      </c>
      <c r="B282" t="str">
        <f>Price!B278</f>
        <v>XAUUSD</v>
      </c>
      <c r="C282" t="str">
        <f>Price!C278</f>
        <v>M5</v>
      </c>
      <c r="D282">
        <f>Price!D278</f>
        <v>5174</v>
      </c>
      <c r="E282">
        <f>Price!E278</f>
        <v>5172</v>
      </c>
      <c r="F282">
        <f>Price!F278</f>
        <v>5174.55</v>
      </c>
      <c r="G282">
        <f>Price!G278</f>
        <v>5168.3100000000004</v>
      </c>
      <c r="H282">
        <f>Price!H278</f>
        <v>735</v>
      </c>
      <c r="I282">
        <f>Diagonals!E278</f>
        <v>5196.6499999999996</v>
      </c>
      <c r="J282">
        <f>Diagonals!F278</f>
        <v>0</v>
      </c>
      <c r="K282">
        <f>Diagonals!G278</f>
        <v>0</v>
      </c>
      <c r="L282">
        <f>Diagonals!H278</f>
        <v>5150.4799999999996</v>
      </c>
      <c r="M282">
        <f>Diagonals!I278</f>
        <v>0</v>
      </c>
      <c r="N282">
        <f>Diagonals!J278</f>
        <v>0</v>
      </c>
      <c r="O282">
        <f>Diagonals!K278</f>
        <v>0</v>
      </c>
      <c r="P282">
        <f>Diagonals!L278</f>
        <v>0</v>
      </c>
      <c r="Q282">
        <f>Trendlines!E278</f>
        <v>5199.3</v>
      </c>
      <c r="R282">
        <f>Trendlines!F278</f>
        <v>5194.7</v>
      </c>
      <c r="S282">
        <f>Trendlines!G278</f>
        <v>5203.68</v>
      </c>
      <c r="T282">
        <f>Trendlines!H278</f>
        <v>5167.66</v>
      </c>
      <c r="U282">
        <f>Trendlines!I278</f>
        <v>5177.13</v>
      </c>
      <c r="V282">
        <f>Trendlines!J278</f>
        <v>5161.83</v>
      </c>
      <c r="W282">
        <f>Trendlines!K278</f>
        <v>0</v>
      </c>
      <c r="X282">
        <f>Trendlines!L278</f>
        <v>0</v>
      </c>
      <c r="Y282">
        <f>Tema_Hrma_Smma!E278</f>
        <v>5175.8</v>
      </c>
      <c r="Z282">
        <f>Tema_Hrma_Smma!F278</f>
        <v>5179.66</v>
      </c>
      <c r="AA282">
        <f>Tema_Hrma_Smma!G278</f>
        <v>5179.24</v>
      </c>
      <c r="AB282">
        <f>ZScore!H278</f>
        <v>1</v>
      </c>
      <c r="AC282">
        <f>ZScore!I278</f>
        <v>0.33504</v>
      </c>
      <c r="AD282">
        <f>ZScore!J278</f>
        <v>0</v>
      </c>
      <c r="AE282">
        <f>HA!E278</f>
        <v>5178.1400000000003</v>
      </c>
      <c r="AF282">
        <f>HA!F278</f>
        <v>5178.1400000000003</v>
      </c>
      <c r="AG282">
        <f>HA!G278</f>
        <v>5168.3100000000004</v>
      </c>
      <c r="AH282">
        <f>HA!H278</f>
        <v>5172.22</v>
      </c>
      <c r="AI282">
        <f>HA!I278</f>
        <v>-1</v>
      </c>
      <c r="AJ282">
        <f>HA!J278</f>
        <v>5.92</v>
      </c>
      <c r="AK282">
        <f>HA!K278</f>
        <v>1.2485200000000001</v>
      </c>
      <c r="AL282">
        <f>HA!L278</f>
        <v>-3</v>
      </c>
      <c r="AM282">
        <f>KC!E278</f>
        <v>5199.1727499999997</v>
      </c>
      <c r="AN282">
        <f>KC!F278</f>
        <v>5193.6924499999996</v>
      </c>
      <c r="AO282">
        <f>KC!G278</f>
        <v>5188.2121399999996</v>
      </c>
      <c r="AP282">
        <f>KC!H278</f>
        <v>5182.7318299999997</v>
      </c>
      <c r="AQ282">
        <f>KC!I278</f>
        <v>5177.2515199999998</v>
      </c>
      <c r="AR282">
        <f>KC!J278</f>
        <v>5171.5607300000001</v>
      </c>
      <c r="AS282">
        <f>KC!K278</f>
        <v>5166.08043</v>
      </c>
      <c r="AT282">
        <f>KC!L278</f>
        <v>5160.6001200000001</v>
      </c>
      <c r="AU282">
        <f>KC!M278</f>
        <v>5155.1198100000001</v>
      </c>
      <c r="AV282">
        <f>KC!N278</f>
        <v>5149.6395000000002</v>
      </c>
      <c r="AW282">
        <f>SR_Levels!E278</f>
        <v>5161.8900000000003</v>
      </c>
      <c r="AX282">
        <f>SR_Levels!F278</f>
        <v>5135.8500000000004</v>
      </c>
      <c r="AY282">
        <f>SR_Levels!G278</f>
        <v>0</v>
      </c>
      <c r="AZ282">
        <f>SR_Levels!H278</f>
        <v>0</v>
      </c>
      <c r="BA282">
        <f>SR_Levels!I278</f>
        <v>5178.6000000000004</v>
      </c>
      <c r="BB282">
        <f>SR_Levels!J278</f>
        <v>5193.3500000000004</v>
      </c>
      <c r="BC282">
        <f>SR_Levels!K278</f>
        <v>5205.3100000000004</v>
      </c>
      <c r="BD282">
        <f>SR_Levels!L278</f>
        <v>0</v>
      </c>
      <c r="BE282">
        <f>ZigZag!E278</f>
        <v>0</v>
      </c>
      <c r="BF282">
        <f>ZigZag!F278</f>
        <v>0</v>
      </c>
      <c r="BG282">
        <f>ZigZag!G278</f>
        <v>5176.5600000000004</v>
      </c>
      <c r="BH282">
        <f>Dual_Tema!E278</f>
        <v>5179.8900000000003</v>
      </c>
      <c r="BI282">
        <f>Dual_Tema!F278</f>
        <v>5172.2</v>
      </c>
      <c r="BJ282">
        <f>Pinbar!E278</f>
        <v>0</v>
      </c>
      <c r="BK282">
        <f>SSA!E278</f>
        <v>5174.8325400000003</v>
      </c>
      <c r="BL282">
        <f>SSA!F278</f>
        <v>5176.3123999999998</v>
      </c>
    </row>
    <row r="283" spans="1:64" x14ac:dyDescent="0.55000000000000004">
      <c r="A283">
        <f>Validation!A279</f>
        <v>1772111700</v>
      </c>
      <c r="B283" t="str">
        <f>Price!B279</f>
        <v>XAUUSD</v>
      </c>
      <c r="C283" t="str">
        <f>Price!C279</f>
        <v>M5</v>
      </c>
      <c r="D283">
        <f>Price!D279</f>
        <v>5171.6499999999996</v>
      </c>
      <c r="E283">
        <f>Price!E279</f>
        <v>5174.03</v>
      </c>
      <c r="F283">
        <f>Price!F279</f>
        <v>5177.88</v>
      </c>
      <c r="G283">
        <f>Price!G279</f>
        <v>5171.55</v>
      </c>
      <c r="H283">
        <f>Price!H279</f>
        <v>700</v>
      </c>
      <c r="I283">
        <f>Diagonals!E279</f>
        <v>5196.83</v>
      </c>
      <c r="J283">
        <f>Diagonals!F279</f>
        <v>0</v>
      </c>
      <c r="K283">
        <f>Diagonals!G279</f>
        <v>0</v>
      </c>
      <c r="L283">
        <f>Diagonals!H279</f>
        <v>5150.1499999999996</v>
      </c>
      <c r="M283">
        <f>Diagonals!I279</f>
        <v>0</v>
      </c>
      <c r="N283">
        <f>Diagonals!J279</f>
        <v>0</v>
      </c>
      <c r="O283">
        <f>Diagonals!K279</f>
        <v>0</v>
      </c>
      <c r="P283">
        <f>Diagonals!L279</f>
        <v>0</v>
      </c>
      <c r="Q283">
        <f>Trendlines!E279</f>
        <v>5199.3100000000004</v>
      </c>
      <c r="R283">
        <f>Trendlines!F279</f>
        <v>5194.67</v>
      </c>
      <c r="S283">
        <f>Trendlines!G279</f>
        <v>5203.66</v>
      </c>
      <c r="T283">
        <f>Trendlines!H279</f>
        <v>5167.74</v>
      </c>
      <c r="U283">
        <f>Trendlines!I279</f>
        <v>5177.1499999999996</v>
      </c>
      <c r="V283">
        <f>Trendlines!J279</f>
        <v>5161.87</v>
      </c>
      <c r="W283">
        <f>Trendlines!K279</f>
        <v>0</v>
      </c>
      <c r="X283">
        <f>Trendlines!L279</f>
        <v>0</v>
      </c>
      <c r="Y283">
        <f>Tema_Hrma_Smma!E279</f>
        <v>5174.29</v>
      </c>
      <c r="Z283">
        <f>Tema_Hrma_Smma!F279</f>
        <v>5178.62</v>
      </c>
      <c r="AA283">
        <f>Tema_Hrma_Smma!G279</f>
        <v>5179.07</v>
      </c>
      <c r="AB283">
        <f>ZScore!H279</f>
        <v>-1</v>
      </c>
      <c r="AC283">
        <f>ZScore!I279</f>
        <v>0.19567999999999999</v>
      </c>
      <c r="AD283">
        <f>ZScore!J279</f>
        <v>3</v>
      </c>
      <c r="AE283">
        <f>HA!E279</f>
        <v>5175.18</v>
      </c>
      <c r="AF283">
        <f>HA!F279</f>
        <v>5177.88</v>
      </c>
      <c r="AG283">
        <f>HA!G279</f>
        <v>5171.55</v>
      </c>
      <c r="AH283">
        <f>HA!H279</f>
        <v>5173.78</v>
      </c>
      <c r="AI283">
        <f>HA!I279</f>
        <v>-1</v>
      </c>
      <c r="AJ283">
        <f>HA!J279</f>
        <v>1.4</v>
      </c>
      <c r="AK283">
        <f>HA!K279</f>
        <v>-0.54188999999999998</v>
      </c>
      <c r="AL283">
        <f>HA!L279</f>
        <v>-4</v>
      </c>
      <c r="AM283">
        <f>KC!E279</f>
        <v>5199.2133899999999</v>
      </c>
      <c r="AN283">
        <f>KC!F279</f>
        <v>5193.7699899999998</v>
      </c>
      <c r="AO283">
        <f>KC!G279</f>
        <v>5188.3266000000003</v>
      </c>
      <c r="AP283">
        <f>KC!H279</f>
        <v>5182.8832000000002</v>
      </c>
      <c r="AQ283">
        <f>KC!I279</f>
        <v>5177.4398099999999</v>
      </c>
      <c r="AR283">
        <f>KC!J279</f>
        <v>5171.6274199999998</v>
      </c>
      <c r="AS283">
        <f>KC!K279</f>
        <v>5166.1840199999997</v>
      </c>
      <c r="AT283">
        <f>KC!L279</f>
        <v>5160.7406300000002</v>
      </c>
      <c r="AU283">
        <f>KC!M279</f>
        <v>5155.2972300000001</v>
      </c>
      <c r="AV283">
        <f>KC!N279</f>
        <v>5149.8538399999998</v>
      </c>
      <c r="AW283">
        <f>SR_Levels!E279</f>
        <v>5161.8900000000003</v>
      </c>
      <c r="AX283">
        <f>SR_Levels!F279</f>
        <v>5135.8500000000004</v>
      </c>
      <c r="AY283">
        <f>SR_Levels!G279</f>
        <v>0</v>
      </c>
      <c r="AZ283">
        <f>SR_Levels!H279</f>
        <v>0</v>
      </c>
      <c r="BA283">
        <f>SR_Levels!I279</f>
        <v>5178.6000000000004</v>
      </c>
      <c r="BB283">
        <f>SR_Levels!J279</f>
        <v>5193.3500000000004</v>
      </c>
      <c r="BC283">
        <f>SR_Levels!K279</f>
        <v>5205.3100000000004</v>
      </c>
      <c r="BD283">
        <f>SR_Levels!L279</f>
        <v>0</v>
      </c>
      <c r="BE283">
        <f>ZigZag!E279</f>
        <v>0</v>
      </c>
      <c r="BF283">
        <f>ZigZag!F279</f>
        <v>0</v>
      </c>
      <c r="BG283">
        <f>ZigZag!G279</f>
        <v>5176.3599999999997</v>
      </c>
      <c r="BH283">
        <f>Dual_Tema!E279</f>
        <v>5178.55</v>
      </c>
      <c r="BI283">
        <f>Dual_Tema!F279</f>
        <v>5171.33</v>
      </c>
      <c r="BJ283">
        <f>Pinbar!E279</f>
        <v>0</v>
      </c>
      <c r="BK283">
        <f>SSA!E279</f>
        <v>5174.0018600000003</v>
      </c>
      <c r="BL283">
        <f>SSA!F279</f>
        <v>5175.1571299999996</v>
      </c>
    </row>
    <row r="284" spans="1:64" x14ac:dyDescent="0.55000000000000004">
      <c r="A284">
        <f>Validation!A280</f>
        <v>1772112000</v>
      </c>
      <c r="B284" t="str">
        <f>Price!B280</f>
        <v>XAUUSD</v>
      </c>
      <c r="C284" t="str">
        <f>Price!C280</f>
        <v>M5</v>
      </c>
      <c r="D284">
        <f>Price!D280</f>
        <v>5178.12</v>
      </c>
      <c r="E284">
        <f>Price!E280</f>
        <v>5171.6499999999996</v>
      </c>
      <c r="F284">
        <f>Price!F280</f>
        <v>5178.8999999999996</v>
      </c>
      <c r="G284">
        <f>Price!G280</f>
        <v>5171.59</v>
      </c>
      <c r="H284">
        <f>Price!H280</f>
        <v>661</v>
      </c>
      <c r="I284">
        <f>Diagonals!E280</f>
        <v>5197.01</v>
      </c>
      <c r="J284">
        <f>Diagonals!F280</f>
        <v>0</v>
      </c>
      <c r="K284">
        <f>Diagonals!G280</f>
        <v>0</v>
      </c>
      <c r="L284">
        <f>Diagonals!H280</f>
        <v>5149.83</v>
      </c>
      <c r="M284">
        <f>Diagonals!I280</f>
        <v>0</v>
      </c>
      <c r="N284">
        <f>Diagonals!J280</f>
        <v>0</v>
      </c>
      <c r="O284">
        <f>Diagonals!K280</f>
        <v>0</v>
      </c>
      <c r="P284">
        <f>Diagonals!L280</f>
        <v>0</v>
      </c>
      <c r="Q284">
        <f>Trendlines!E280</f>
        <v>5199.32</v>
      </c>
      <c r="R284">
        <f>Trendlines!F280</f>
        <v>5194.6499999999996</v>
      </c>
      <c r="S284">
        <f>Trendlines!G280</f>
        <v>5203.6400000000003</v>
      </c>
      <c r="T284">
        <f>Trendlines!H280</f>
        <v>5167.8100000000004</v>
      </c>
      <c r="U284">
        <f>Trendlines!I280</f>
        <v>5177.17</v>
      </c>
      <c r="V284">
        <f>Trendlines!J280</f>
        <v>5161.91</v>
      </c>
      <c r="W284">
        <f>Trendlines!K280</f>
        <v>0</v>
      </c>
      <c r="X284">
        <f>Trendlines!L280</f>
        <v>0</v>
      </c>
      <c r="Y284">
        <f>Tema_Hrma_Smma!E280</f>
        <v>5174.62</v>
      </c>
      <c r="Z284">
        <f>Tema_Hrma_Smma!F280</f>
        <v>5177.91</v>
      </c>
      <c r="AA284">
        <f>Tema_Hrma_Smma!G280</f>
        <v>5178.95</v>
      </c>
      <c r="AB284">
        <f>ZScore!H280</f>
        <v>1</v>
      </c>
      <c r="AC284">
        <f>ZScore!I280</f>
        <v>1.29691</v>
      </c>
      <c r="AD284">
        <f>ZScore!J280</f>
        <v>0</v>
      </c>
      <c r="AE284">
        <f>HA!E280</f>
        <v>5174.4799999999996</v>
      </c>
      <c r="AF284">
        <f>HA!F280</f>
        <v>5178.8999999999996</v>
      </c>
      <c r="AG284">
        <f>HA!G280</f>
        <v>5171.59</v>
      </c>
      <c r="AH284">
        <f>HA!H280</f>
        <v>5175.0600000000004</v>
      </c>
      <c r="AI284">
        <f>HA!I280</f>
        <v>1</v>
      </c>
      <c r="AJ284">
        <f>HA!J280</f>
        <v>0.59</v>
      </c>
      <c r="AK284">
        <f>HA!K280</f>
        <v>-0.85821000000000003</v>
      </c>
      <c r="AL284">
        <f>HA!L280</f>
        <v>1</v>
      </c>
      <c r="AM284">
        <f>KC!E280</f>
        <v>5199.4047700000001</v>
      </c>
      <c r="AN284">
        <f>KC!F280</f>
        <v>5193.9494599999998</v>
      </c>
      <c r="AO284">
        <f>KC!G280</f>
        <v>5188.4941500000004</v>
      </c>
      <c r="AP284">
        <f>KC!H280</f>
        <v>5183.0388400000002</v>
      </c>
      <c r="AQ284">
        <f>KC!I280</f>
        <v>5177.5835399999996</v>
      </c>
      <c r="AR284">
        <f>KC!J280</f>
        <v>5171.6442500000003</v>
      </c>
      <c r="AS284">
        <f>KC!K280</f>
        <v>5166.18894</v>
      </c>
      <c r="AT284">
        <f>KC!L280</f>
        <v>5160.7336400000004</v>
      </c>
      <c r="AU284">
        <f>KC!M280</f>
        <v>5155.2783300000001</v>
      </c>
      <c r="AV284">
        <f>KC!N280</f>
        <v>5149.8230199999998</v>
      </c>
      <c r="AW284">
        <f>SR_Levels!E280</f>
        <v>5161.8900000000003</v>
      </c>
      <c r="AX284">
        <f>SR_Levels!F280</f>
        <v>5135.8500000000004</v>
      </c>
      <c r="AY284">
        <f>SR_Levels!G280</f>
        <v>0</v>
      </c>
      <c r="AZ284">
        <f>SR_Levels!H280</f>
        <v>0</v>
      </c>
      <c r="BA284">
        <f>SR_Levels!I280</f>
        <v>5178.6000000000004</v>
      </c>
      <c r="BB284">
        <f>SR_Levels!J280</f>
        <v>5193.3500000000004</v>
      </c>
      <c r="BC284">
        <f>SR_Levels!K280</f>
        <v>5205.3100000000004</v>
      </c>
      <c r="BD284">
        <f>SR_Levels!L280</f>
        <v>0</v>
      </c>
      <c r="BE284">
        <f>ZigZag!E280</f>
        <v>0</v>
      </c>
      <c r="BF284">
        <f>ZigZag!F280</f>
        <v>0</v>
      </c>
      <c r="BG284">
        <f>ZigZag!G280</f>
        <v>5176.3500000000004</v>
      </c>
      <c r="BH284">
        <f>Dual_Tema!E280</f>
        <v>5178.2299999999996</v>
      </c>
      <c r="BI284">
        <f>Dual_Tema!F280</f>
        <v>5170.87</v>
      </c>
      <c r="BJ284">
        <f>Pinbar!E280</f>
        <v>0</v>
      </c>
      <c r="BK284">
        <f>SSA!E280</f>
        <v>5173.5539500000004</v>
      </c>
      <c r="BL284">
        <f>SSA!F280</f>
        <v>5174.3555399999996</v>
      </c>
    </row>
    <row r="285" spans="1:64" x14ac:dyDescent="0.55000000000000004">
      <c r="A285">
        <f>Validation!A281</f>
        <v>1772112300</v>
      </c>
      <c r="B285" t="str">
        <f>Price!B281</f>
        <v>XAUUSD</v>
      </c>
      <c r="C285" t="str">
        <f>Price!C281</f>
        <v>M5</v>
      </c>
      <c r="D285">
        <f>Price!D281</f>
        <v>5174.76</v>
      </c>
      <c r="E285">
        <f>Price!E281</f>
        <v>5177.96</v>
      </c>
      <c r="F285">
        <f>Price!F281</f>
        <v>5177.96</v>
      </c>
      <c r="G285">
        <f>Price!G281</f>
        <v>5174.6000000000004</v>
      </c>
      <c r="H285">
        <f>Price!H281</f>
        <v>505</v>
      </c>
      <c r="I285">
        <f>Diagonals!E281</f>
        <v>5197.18</v>
      </c>
      <c r="J285">
        <f>Diagonals!F281</f>
        <v>0</v>
      </c>
      <c r="K285">
        <f>Diagonals!G281</f>
        <v>0</v>
      </c>
      <c r="L285">
        <f>Diagonals!H281</f>
        <v>5149.5</v>
      </c>
      <c r="M285">
        <f>Diagonals!I281</f>
        <v>0</v>
      </c>
      <c r="N285">
        <f>Diagonals!J281</f>
        <v>0</v>
      </c>
      <c r="O285">
        <f>Diagonals!K281</f>
        <v>0</v>
      </c>
      <c r="P285">
        <f>Diagonals!L281</f>
        <v>0</v>
      </c>
      <c r="Q285">
        <f>Trendlines!E281</f>
        <v>5199.32</v>
      </c>
      <c r="R285">
        <f>Trendlines!F281</f>
        <v>5194.62</v>
      </c>
      <c r="S285">
        <f>Trendlines!G281</f>
        <v>5203.62</v>
      </c>
      <c r="T285">
        <f>Trendlines!H281</f>
        <v>5167.8900000000003</v>
      </c>
      <c r="U285">
        <f>Trendlines!I281</f>
        <v>5177.2</v>
      </c>
      <c r="V285">
        <f>Trendlines!J281</f>
        <v>5161.9399999999996</v>
      </c>
      <c r="W285">
        <f>Trendlines!K281</f>
        <v>0</v>
      </c>
      <c r="X285">
        <f>Trendlines!L281</f>
        <v>0</v>
      </c>
      <c r="Y285">
        <f>Tema_Hrma_Smma!E281</f>
        <v>5174.7</v>
      </c>
      <c r="Z285">
        <f>Tema_Hrma_Smma!F281</f>
        <v>5177.37</v>
      </c>
      <c r="AA285">
        <f>Tema_Hrma_Smma!G281</f>
        <v>5178.87</v>
      </c>
      <c r="AB285">
        <f>ZScore!H281</f>
        <v>-1</v>
      </c>
      <c r="AC285">
        <f>ZScore!I281</f>
        <v>9.8919999999999994E-2</v>
      </c>
      <c r="AD285">
        <f>ZScore!J281</f>
        <v>3</v>
      </c>
      <c r="AE285">
        <f>HA!E281</f>
        <v>5174.7700000000004</v>
      </c>
      <c r="AF285">
        <f>HA!F281</f>
        <v>5177.96</v>
      </c>
      <c r="AG285">
        <f>HA!G281</f>
        <v>5174.6000000000004</v>
      </c>
      <c r="AH285">
        <f>HA!H281</f>
        <v>5176.32</v>
      </c>
      <c r="AI285">
        <f>HA!I281</f>
        <v>1</v>
      </c>
      <c r="AJ285">
        <f>HA!J281</f>
        <v>1.55</v>
      </c>
      <c r="AK285">
        <f>HA!K281</f>
        <v>-0.4778</v>
      </c>
      <c r="AL285">
        <f>HA!L281</f>
        <v>2</v>
      </c>
      <c r="AM285">
        <f>KC!E281</f>
        <v>5199.3521000000001</v>
      </c>
      <c r="AN285">
        <f>KC!F281</f>
        <v>5193.9315399999996</v>
      </c>
      <c r="AO285">
        <f>KC!G281</f>
        <v>5188.5109899999998</v>
      </c>
      <c r="AP285">
        <f>KC!H281</f>
        <v>5183.0904300000002</v>
      </c>
      <c r="AQ285">
        <f>KC!I281</f>
        <v>5177.6698800000004</v>
      </c>
      <c r="AR285">
        <f>KC!J281</f>
        <v>5171.7034700000004</v>
      </c>
      <c r="AS285">
        <f>KC!K281</f>
        <v>5166.2829099999999</v>
      </c>
      <c r="AT285">
        <f>KC!L281</f>
        <v>5160.8623500000003</v>
      </c>
      <c r="AU285">
        <f>KC!M281</f>
        <v>5155.4417999999996</v>
      </c>
      <c r="AV285">
        <f>KC!N281</f>
        <v>5150.02124</v>
      </c>
      <c r="AW285">
        <f>SR_Levels!E281</f>
        <v>5161.8900000000003</v>
      </c>
      <c r="AX285">
        <f>SR_Levels!F281</f>
        <v>5135.8500000000004</v>
      </c>
      <c r="AY285">
        <f>SR_Levels!G281</f>
        <v>0</v>
      </c>
      <c r="AZ285">
        <f>SR_Levels!H281</f>
        <v>0</v>
      </c>
      <c r="BA285">
        <f>SR_Levels!I281</f>
        <v>5178.6000000000004</v>
      </c>
      <c r="BB285">
        <f>SR_Levels!J281</f>
        <v>5193.3500000000004</v>
      </c>
      <c r="BC285">
        <f>SR_Levels!K281</f>
        <v>5205.3100000000004</v>
      </c>
      <c r="BD285">
        <f>SR_Levels!L281</f>
        <v>0</v>
      </c>
      <c r="BE285">
        <f>ZigZag!E281</f>
        <v>0</v>
      </c>
      <c r="BF285">
        <f>ZigZag!F281</f>
        <v>0</v>
      </c>
      <c r="BG285">
        <f>ZigZag!G281</f>
        <v>5176.3100000000004</v>
      </c>
      <c r="BH285">
        <f>Dual_Tema!E281</f>
        <v>5177.63</v>
      </c>
      <c r="BI285">
        <f>Dual_Tema!F281</f>
        <v>5172.13</v>
      </c>
      <c r="BJ285">
        <f>Pinbar!E281</f>
        <v>0</v>
      </c>
      <c r="BK285">
        <f>SSA!E281</f>
        <v>5173.1199100000003</v>
      </c>
      <c r="BL285">
        <f>SSA!F281</f>
        <v>5173.7377200000001</v>
      </c>
    </row>
    <row r="286" spans="1:64" x14ac:dyDescent="0.55000000000000004">
      <c r="A286">
        <f>Validation!A282</f>
        <v>1772112600</v>
      </c>
      <c r="B286" t="str">
        <f>Price!B282</f>
        <v>XAUUSD</v>
      </c>
      <c r="C286" t="str">
        <f>Price!C282</f>
        <v>M5</v>
      </c>
      <c r="D286">
        <f>Price!D282</f>
        <v>5174.3599999999997</v>
      </c>
      <c r="E286">
        <f>Price!E282</f>
        <v>5174.82</v>
      </c>
      <c r="F286">
        <f>Price!F282</f>
        <v>5175.41</v>
      </c>
      <c r="G286">
        <f>Price!G282</f>
        <v>5166.01</v>
      </c>
      <c r="H286">
        <f>Price!H282</f>
        <v>693</v>
      </c>
      <c r="I286">
        <f>Diagonals!E282</f>
        <v>5197.3599999999997</v>
      </c>
      <c r="J286">
        <f>Diagonals!F282</f>
        <v>0</v>
      </c>
      <c r="K286">
        <f>Diagonals!G282</f>
        <v>0</v>
      </c>
      <c r="L286">
        <f>Diagonals!H282</f>
        <v>5149.17</v>
      </c>
      <c r="M286">
        <f>Diagonals!I282</f>
        <v>0</v>
      </c>
      <c r="N286">
        <f>Diagonals!J282</f>
        <v>0</v>
      </c>
      <c r="O286">
        <f>Diagonals!K282</f>
        <v>0</v>
      </c>
      <c r="P286">
        <f>Diagonals!L282</f>
        <v>0</v>
      </c>
      <c r="Q286">
        <f>Trendlines!E282</f>
        <v>5199.33</v>
      </c>
      <c r="R286">
        <f>Trendlines!F282</f>
        <v>5194.59</v>
      </c>
      <c r="S286">
        <f>Trendlines!G282</f>
        <v>5203.6099999999997</v>
      </c>
      <c r="T286">
        <f>Trendlines!H282</f>
        <v>5167.96</v>
      </c>
      <c r="U286">
        <f>Trendlines!I282</f>
        <v>5177.22</v>
      </c>
      <c r="V286">
        <f>Trendlines!J282</f>
        <v>5161.9799999999996</v>
      </c>
      <c r="W286">
        <f>Trendlines!K282</f>
        <v>0</v>
      </c>
      <c r="X286">
        <f>Trendlines!L282</f>
        <v>0</v>
      </c>
      <c r="Y286">
        <f>Tema_Hrma_Smma!E282</f>
        <v>5172.9399999999996</v>
      </c>
      <c r="Z286">
        <f>Tema_Hrma_Smma!F282</f>
        <v>5176.53</v>
      </c>
      <c r="AA286">
        <f>Tema_Hrma_Smma!G282</f>
        <v>5178.7299999999996</v>
      </c>
      <c r="AB286">
        <f>ZScore!H282</f>
        <v>-1</v>
      </c>
      <c r="AC286">
        <f>ZScore!I282</f>
        <v>0.90042999999999995</v>
      </c>
      <c r="AD286">
        <f>ZScore!J282</f>
        <v>3</v>
      </c>
      <c r="AE286">
        <f>HA!E282</f>
        <v>5175.55</v>
      </c>
      <c r="AF286">
        <f>HA!F282</f>
        <v>5175.55</v>
      </c>
      <c r="AG286">
        <f>HA!G282</f>
        <v>5166.01</v>
      </c>
      <c r="AH286">
        <f>HA!H282</f>
        <v>5172.6499999999996</v>
      </c>
      <c r="AI286">
        <f>HA!I282</f>
        <v>-1</v>
      </c>
      <c r="AJ286">
        <f>HA!J282</f>
        <v>2.9</v>
      </c>
      <c r="AK286">
        <f>HA!K282</f>
        <v>5.4420000000000003E-2</v>
      </c>
      <c r="AL286">
        <f>HA!L282</f>
        <v>-1</v>
      </c>
      <c r="AM286">
        <f>KC!E282</f>
        <v>5199.2588299999998</v>
      </c>
      <c r="AN286">
        <f>KC!F282</f>
        <v>5193.8566099999998</v>
      </c>
      <c r="AO286">
        <f>KC!G282</f>
        <v>5188.4543899999999</v>
      </c>
      <c r="AP286">
        <f>KC!H282</f>
        <v>5183.0521699999999</v>
      </c>
      <c r="AQ286">
        <f>KC!I282</f>
        <v>5177.64995</v>
      </c>
      <c r="AR286">
        <f>KC!J282</f>
        <v>5171.5725599999996</v>
      </c>
      <c r="AS286">
        <f>KC!K282</f>
        <v>5166.1703399999997</v>
      </c>
      <c r="AT286">
        <f>KC!L282</f>
        <v>5160.76811</v>
      </c>
      <c r="AU286">
        <f>KC!M282</f>
        <v>5155.36589</v>
      </c>
      <c r="AV286">
        <f>KC!N282</f>
        <v>5149.9636700000001</v>
      </c>
      <c r="AW286">
        <f>SR_Levels!E282</f>
        <v>5161.8900000000003</v>
      </c>
      <c r="AX286">
        <f>SR_Levels!F282</f>
        <v>5135.8500000000004</v>
      </c>
      <c r="AY286">
        <f>SR_Levels!G282</f>
        <v>0</v>
      </c>
      <c r="AZ286">
        <f>SR_Levels!H282</f>
        <v>0</v>
      </c>
      <c r="BA286">
        <f>SR_Levels!I282</f>
        <v>5178.6000000000004</v>
      </c>
      <c r="BB286">
        <f>SR_Levels!J282</f>
        <v>5193.3500000000004</v>
      </c>
      <c r="BC286">
        <f>SR_Levels!K282</f>
        <v>5205.3100000000004</v>
      </c>
      <c r="BD286">
        <f>SR_Levels!L282</f>
        <v>0</v>
      </c>
      <c r="BE286">
        <f>ZigZag!E282</f>
        <v>0</v>
      </c>
      <c r="BF286">
        <f>ZigZag!F282</f>
        <v>0</v>
      </c>
      <c r="BG286">
        <f>ZigZag!G282</f>
        <v>5175.99</v>
      </c>
      <c r="BH286">
        <f>Dual_Tema!E282</f>
        <v>5176.07</v>
      </c>
      <c r="BI286">
        <f>Dual_Tema!F282</f>
        <v>5168.8</v>
      </c>
      <c r="BJ286">
        <f>Pinbar!E282</f>
        <v>1</v>
      </c>
      <c r="BK286">
        <f>SSA!E282</f>
        <v>5172.6075300000002</v>
      </c>
      <c r="BL286">
        <f>SSA!F282</f>
        <v>5173.17263</v>
      </c>
    </row>
    <row r="287" spans="1:64" x14ac:dyDescent="0.55000000000000004">
      <c r="A287">
        <f>Validation!A283</f>
        <v>1772112900</v>
      </c>
      <c r="B287" t="str">
        <f>Price!B283</f>
        <v>XAUUSD</v>
      </c>
      <c r="C287" t="str">
        <f>Price!C283</f>
        <v>M5</v>
      </c>
      <c r="D287">
        <f>Price!D283</f>
        <v>5173.6099999999997</v>
      </c>
      <c r="E287">
        <f>Price!E283</f>
        <v>5174.24</v>
      </c>
      <c r="F287">
        <f>Price!F283</f>
        <v>5177.32</v>
      </c>
      <c r="G287">
        <f>Price!G283</f>
        <v>5169.63</v>
      </c>
      <c r="H287">
        <f>Price!H283</f>
        <v>677</v>
      </c>
      <c r="I287">
        <f>Diagonals!E283</f>
        <v>5197.54</v>
      </c>
      <c r="J287">
        <f>Diagonals!F283</f>
        <v>0</v>
      </c>
      <c r="K287">
        <f>Diagonals!G283</f>
        <v>0</v>
      </c>
      <c r="L287">
        <f>Diagonals!H283</f>
        <v>5148.84</v>
      </c>
      <c r="M287">
        <f>Diagonals!I283</f>
        <v>0</v>
      </c>
      <c r="N287">
        <f>Diagonals!J283</f>
        <v>0</v>
      </c>
      <c r="O287">
        <f>Diagonals!K283</f>
        <v>0</v>
      </c>
      <c r="P287">
        <f>Diagonals!L283</f>
        <v>0</v>
      </c>
      <c r="Q287">
        <f>Trendlines!E283</f>
        <v>5199.33</v>
      </c>
      <c r="R287">
        <f>Trendlines!F283</f>
        <v>5194.57</v>
      </c>
      <c r="S287">
        <f>Trendlines!G283</f>
        <v>5203.59</v>
      </c>
      <c r="T287">
        <f>Trendlines!H283</f>
        <v>5168.04</v>
      </c>
      <c r="U287">
        <f>Trendlines!I283</f>
        <v>5177.24</v>
      </c>
      <c r="V287">
        <f>Trendlines!J283</f>
        <v>5162.0200000000004</v>
      </c>
      <c r="W287">
        <f>Trendlines!K283</f>
        <v>0</v>
      </c>
      <c r="X287">
        <f>Trendlines!L283</f>
        <v>0</v>
      </c>
      <c r="Y287">
        <f>Tema_Hrma_Smma!E283</f>
        <v>5172.66</v>
      </c>
      <c r="Z287">
        <f>Tema_Hrma_Smma!F283</f>
        <v>5175.8</v>
      </c>
      <c r="AA287">
        <f>Tema_Hrma_Smma!G283</f>
        <v>5178.5600000000004</v>
      </c>
      <c r="AB287">
        <f>ZScore!H283</f>
        <v>-1</v>
      </c>
      <c r="AC287">
        <f>ZScore!I283</f>
        <v>0.83448</v>
      </c>
      <c r="AD287">
        <f>ZScore!J283</f>
        <v>3</v>
      </c>
      <c r="AE287">
        <f>HA!E283</f>
        <v>5174.1000000000004</v>
      </c>
      <c r="AF287">
        <f>HA!F283</f>
        <v>5177.32</v>
      </c>
      <c r="AG287">
        <f>HA!G283</f>
        <v>5169.63</v>
      </c>
      <c r="AH287">
        <f>HA!H283</f>
        <v>5173.7</v>
      </c>
      <c r="AI287">
        <f>HA!I283</f>
        <v>-1</v>
      </c>
      <c r="AJ287">
        <f>HA!J283</f>
        <v>0.4</v>
      </c>
      <c r="AK287">
        <f>HA!K283</f>
        <v>-0.93044000000000004</v>
      </c>
      <c r="AL287">
        <f>HA!L283</f>
        <v>-2</v>
      </c>
      <c r="AM287">
        <f>KC!E283</f>
        <v>5199.1354600000004</v>
      </c>
      <c r="AN287">
        <f>KC!F283</f>
        <v>5193.75299</v>
      </c>
      <c r="AO287">
        <f>KC!G283</f>
        <v>5188.3705200000004</v>
      </c>
      <c r="AP287">
        <f>KC!H283</f>
        <v>5182.9880499999999</v>
      </c>
      <c r="AQ287">
        <f>KC!I283</f>
        <v>5177.6055800000004</v>
      </c>
      <c r="AR287">
        <f>KC!J283</f>
        <v>5171.4047399999999</v>
      </c>
      <c r="AS287">
        <f>KC!K283</f>
        <v>5166.0222700000004</v>
      </c>
      <c r="AT287">
        <f>KC!L283</f>
        <v>5160.6397999999999</v>
      </c>
      <c r="AU287">
        <f>KC!M283</f>
        <v>5155.2573300000004</v>
      </c>
      <c r="AV287">
        <f>KC!N283</f>
        <v>5149.8748599999999</v>
      </c>
      <c r="AW287">
        <f>SR_Levels!E283</f>
        <v>5161.8900000000003</v>
      </c>
      <c r="AX287">
        <f>SR_Levels!F283</f>
        <v>5135.8500000000004</v>
      </c>
      <c r="AY287">
        <f>SR_Levels!G283</f>
        <v>0</v>
      </c>
      <c r="AZ287">
        <f>SR_Levels!H283</f>
        <v>0</v>
      </c>
      <c r="BA287">
        <f>SR_Levels!I283</f>
        <v>5178.6000000000004</v>
      </c>
      <c r="BB287">
        <f>SR_Levels!J283</f>
        <v>5193.3500000000004</v>
      </c>
      <c r="BC287">
        <f>SR_Levels!K283</f>
        <v>5205.3100000000004</v>
      </c>
      <c r="BD287">
        <f>SR_Levels!L283</f>
        <v>0</v>
      </c>
      <c r="BE287">
        <f>ZigZag!E283</f>
        <v>0</v>
      </c>
      <c r="BF287">
        <f>ZigZag!F283</f>
        <v>0</v>
      </c>
      <c r="BG287">
        <f>ZigZag!G283</f>
        <v>5175.82</v>
      </c>
      <c r="BH287">
        <f>Dual_Tema!E283</f>
        <v>5176.08</v>
      </c>
      <c r="BI287">
        <f>Dual_Tema!F283</f>
        <v>5168.5200000000004</v>
      </c>
      <c r="BJ287">
        <f>Pinbar!E283</f>
        <v>0</v>
      </c>
      <c r="BK287">
        <f>SSA!E283</f>
        <v>5171.8823599999996</v>
      </c>
      <c r="BL287">
        <f>SSA!F283</f>
        <v>5172.5274900000004</v>
      </c>
    </row>
    <row r="288" spans="1:64" x14ac:dyDescent="0.55000000000000004">
      <c r="A288">
        <f>Validation!A284</f>
        <v>1772113200</v>
      </c>
      <c r="B288" t="str">
        <f>Price!B284</f>
        <v>XAUUSD</v>
      </c>
      <c r="C288" t="str">
        <f>Price!C284</f>
        <v>M5</v>
      </c>
      <c r="D288">
        <f>Price!D284</f>
        <v>5165.1400000000003</v>
      </c>
      <c r="E288">
        <f>Price!E284</f>
        <v>5173.22</v>
      </c>
      <c r="F288">
        <f>Price!F284</f>
        <v>5174.4399999999996</v>
      </c>
      <c r="G288">
        <f>Price!G284</f>
        <v>5164.3599999999997</v>
      </c>
      <c r="H288">
        <f>Price!H284</f>
        <v>674</v>
      </c>
      <c r="I288">
        <f>Diagonals!E284</f>
        <v>5197.71</v>
      </c>
      <c r="J288">
        <f>Diagonals!F284</f>
        <v>0</v>
      </c>
      <c r="K288">
        <f>Diagonals!G284</f>
        <v>0</v>
      </c>
      <c r="L288">
        <f>Diagonals!H284</f>
        <v>5148.51</v>
      </c>
      <c r="M288">
        <f>Diagonals!I284</f>
        <v>0</v>
      </c>
      <c r="N288">
        <f>Diagonals!J284</f>
        <v>0</v>
      </c>
      <c r="O288">
        <f>Diagonals!K284</f>
        <v>0</v>
      </c>
      <c r="P288">
        <f>Diagonals!L284</f>
        <v>0</v>
      </c>
      <c r="Q288">
        <f>Trendlines!E284</f>
        <v>5199.34</v>
      </c>
      <c r="R288">
        <f>Trendlines!F284</f>
        <v>5194.54</v>
      </c>
      <c r="S288">
        <f>Trendlines!G284</f>
        <v>5203.57</v>
      </c>
      <c r="T288">
        <f>Trendlines!H284</f>
        <v>5168.12</v>
      </c>
      <c r="U288">
        <f>Trendlines!I284</f>
        <v>5177.26</v>
      </c>
      <c r="V288">
        <f>Trendlines!J284</f>
        <v>5162.0600000000004</v>
      </c>
      <c r="W288">
        <f>Trendlines!K284</f>
        <v>0</v>
      </c>
      <c r="X288">
        <f>Trendlines!L284</f>
        <v>0</v>
      </c>
      <c r="Y288">
        <f>Tema_Hrma_Smma!E284</f>
        <v>5169.8599999999997</v>
      </c>
      <c r="Z288">
        <f>Tema_Hrma_Smma!F284</f>
        <v>5174.5600000000004</v>
      </c>
      <c r="AA288">
        <f>Tema_Hrma_Smma!G284</f>
        <v>5178.3500000000004</v>
      </c>
      <c r="AB288">
        <f>ZScore!H284</f>
        <v>-1</v>
      </c>
      <c r="AC288">
        <f>ZScore!I284</f>
        <v>1.8869400000000001</v>
      </c>
      <c r="AD288">
        <f>ZScore!J284</f>
        <v>4</v>
      </c>
      <c r="AE288">
        <f>HA!E284</f>
        <v>5173.8999999999996</v>
      </c>
      <c r="AF288">
        <f>HA!F284</f>
        <v>5174.4399999999996</v>
      </c>
      <c r="AG288">
        <f>HA!G284</f>
        <v>5164.3599999999997</v>
      </c>
      <c r="AH288">
        <f>HA!H284</f>
        <v>5169.29</v>
      </c>
      <c r="AI288">
        <f>HA!I284</f>
        <v>-1</v>
      </c>
      <c r="AJ288">
        <f>HA!J284</f>
        <v>4.6100000000000003</v>
      </c>
      <c r="AK288">
        <f>HA!K284</f>
        <v>0.72941</v>
      </c>
      <c r="AL288">
        <f>HA!L284</f>
        <v>-3</v>
      </c>
      <c r="AM288">
        <f>KC!E284</f>
        <v>5199.0407800000003</v>
      </c>
      <c r="AN288">
        <f>KC!F284</f>
        <v>5193.6486199999999</v>
      </c>
      <c r="AO288">
        <f>KC!G284</f>
        <v>5188.2564599999996</v>
      </c>
      <c r="AP288">
        <f>KC!H284</f>
        <v>5182.8643000000002</v>
      </c>
      <c r="AQ288">
        <f>KC!I284</f>
        <v>5177.4721399999999</v>
      </c>
      <c r="AR288">
        <f>KC!J284</f>
        <v>5171.0807999999997</v>
      </c>
      <c r="AS288">
        <f>KC!K284</f>
        <v>5165.6886400000003</v>
      </c>
      <c r="AT288">
        <f>KC!L284</f>
        <v>5160.29648</v>
      </c>
      <c r="AU288">
        <f>KC!M284</f>
        <v>5154.9043199999996</v>
      </c>
      <c r="AV288">
        <f>KC!N284</f>
        <v>5149.5121600000002</v>
      </c>
      <c r="AW288">
        <f>SR_Levels!E284</f>
        <v>5161.8900000000003</v>
      </c>
      <c r="AX288">
        <f>SR_Levels!F284</f>
        <v>5135.8500000000004</v>
      </c>
      <c r="AY288">
        <f>SR_Levels!G284</f>
        <v>0</v>
      </c>
      <c r="AZ288">
        <f>SR_Levels!H284</f>
        <v>0</v>
      </c>
      <c r="BA288">
        <f>SR_Levels!I284</f>
        <v>5178.6000000000004</v>
      </c>
      <c r="BB288">
        <f>SR_Levels!J284</f>
        <v>5193.3500000000004</v>
      </c>
      <c r="BC288">
        <f>SR_Levels!K284</f>
        <v>5205.3100000000004</v>
      </c>
      <c r="BD288">
        <f>SR_Levels!L284</f>
        <v>0</v>
      </c>
      <c r="BE288">
        <f>ZigZag!E284</f>
        <v>0</v>
      </c>
      <c r="BF288">
        <f>ZigZag!F284</f>
        <v>0</v>
      </c>
      <c r="BG288">
        <f>ZigZag!G284</f>
        <v>5175.26</v>
      </c>
      <c r="BH288">
        <f>Dual_Tema!E284</f>
        <v>5174.7700000000004</v>
      </c>
      <c r="BI288">
        <f>Dual_Tema!F284</f>
        <v>5165.88</v>
      </c>
      <c r="BJ288">
        <f>Pinbar!E284</f>
        <v>0</v>
      </c>
      <c r="BK288">
        <f>SSA!E284</f>
        <v>5170.8721599999999</v>
      </c>
      <c r="BL288">
        <f>SSA!F284</f>
        <v>5171.6998199999998</v>
      </c>
    </row>
    <row r="289" spans="1:64" x14ac:dyDescent="0.55000000000000004">
      <c r="A289">
        <f>Validation!A285</f>
        <v>1772113500</v>
      </c>
      <c r="B289" t="str">
        <f>Price!B285</f>
        <v>XAUUSD</v>
      </c>
      <c r="C289" t="str">
        <f>Price!C285</f>
        <v>M5</v>
      </c>
      <c r="D289">
        <f>Price!D285</f>
        <v>5168.76</v>
      </c>
      <c r="E289">
        <f>Price!E285</f>
        <v>5165.13</v>
      </c>
      <c r="F289">
        <f>Price!F285</f>
        <v>5169.6899999999996</v>
      </c>
      <c r="G289">
        <f>Price!G285</f>
        <v>5164.68</v>
      </c>
      <c r="H289">
        <f>Price!H285</f>
        <v>614</v>
      </c>
      <c r="I289">
        <f>Diagonals!E285</f>
        <v>5197.8900000000003</v>
      </c>
      <c r="J289">
        <f>Diagonals!F285</f>
        <v>0</v>
      </c>
      <c r="K289">
        <f>Diagonals!G285</f>
        <v>0</v>
      </c>
      <c r="L289">
        <f>Diagonals!H285</f>
        <v>5148.18</v>
      </c>
      <c r="M289">
        <f>Diagonals!I285</f>
        <v>0</v>
      </c>
      <c r="N289">
        <f>Diagonals!J285</f>
        <v>0</v>
      </c>
      <c r="O289">
        <f>Diagonals!K285</f>
        <v>0</v>
      </c>
      <c r="P289">
        <f>Diagonals!L285</f>
        <v>0</v>
      </c>
      <c r="Q289">
        <f>Trendlines!E285</f>
        <v>5199.34</v>
      </c>
      <c r="R289">
        <f>Trendlines!F285</f>
        <v>5194.5200000000004</v>
      </c>
      <c r="S289">
        <f>Trendlines!G285</f>
        <v>5203.55</v>
      </c>
      <c r="T289">
        <f>Trendlines!H285</f>
        <v>5168.1899999999996</v>
      </c>
      <c r="U289">
        <f>Trendlines!I285</f>
        <v>5177.29</v>
      </c>
      <c r="V289">
        <f>Trendlines!J285</f>
        <v>5162.1000000000004</v>
      </c>
      <c r="W289">
        <f>Trendlines!K285</f>
        <v>0</v>
      </c>
      <c r="X289">
        <f>Trendlines!L285</f>
        <v>0</v>
      </c>
      <c r="Y289">
        <f>Tema_Hrma_Smma!E285</f>
        <v>5168.05</v>
      </c>
      <c r="Z289">
        <f>Tema_Hrma_Smma!F285</f>
        <v>5173.17</v>
      </c>
      <c r="AA289">
        <f>Tema_Hrma_Smma!G285</f>
        <v>5178.0600000000004</v>
      </c>
      <c r="AB289">
        <f>ZScore!H285</f>
        <v>1</v>
      </c>
      <c r="AC289">
        <f>ZScore!I285</f>
        <v>0.26084000000000002</v>
      </c>
      <c r="AD289">
        <f>ZScore!J285</f>
        <v>0</v>
      </c>
      <c r="AE289">
        <f>HA!E285</f>
        <v>5171.59</v>
      </c>
      <c r="AF289">
        <f>HA!F285</f>
        <v>5171.59</v>
      </c>
      <c r="AG289">
        <f>HA!G285</f>
        <v>5164.68</v>
      </c>
      <c r="AH289">
        <f>HA!H285</f>
        <v>5167.07</v>
      </c>
      <c r="AI289">
        <f>HA!I285</f>
        <v>-1</v>
      </c>
      <c r="AJ289">
        <f>HA!J285</f>
        <v>4.53</v>
      </c>
      <c r="AK289">
        <f>HA!K285</f>
        <v>0.69272</v>
      </c>
      <c r="AL289">
        <f>HA!L285</f>
        <v>-4</v>
      </c>
      <c r="AM289">
        <f>KC!E285</f>
        <v>5198.6788999999999</v>
      </c>
      <c r="AN289">
        <f>KC!F285</f>
        <v>5193.2988400000004</v>
      </c>
      <c r="AO289">
        <f>KC!G285</f>
        <v>5187.9187700000002</v>
      </c>
      <c r="AP289">
        <f>KC!H285</f>
        <v>5182.5387099999998</v>
      </c>
      <c r="AQ289">
        <f>KC!I285</f>
        <v>5177.1586500000003</v>
      </c>
      <c r="AR289">
        <f>KC!J285</f>
        <v>5170.6634299999996</v>
      </c>
      <c r="AS289">
        <f>KC!K285</f>
        <v>5165.2833700000001</v>
      </c>
      <c r="AT289">
        <f>KC!L285</f>
        <v>5159.9033099999997</v>
      </c>
      <c r="AU289">
        <f>KC!M285</f>
        <v>5154.5232500000002</v>
      </c>
      <c r="AV289">
        <f>KC!N285</f>
        <v>5149.14318</v>
      </c>
      <c r="AW289">
        <f>SR_Levels!E285</f>
        <v>5161.8900000000003</v>
      </c>
      <c r="AX289">
        <f>SR_Levels!F285</f>
        <v>5135.8500000000004</v>
      </c>
      <c r="AY289">
        <f>SR_Levels!G285</f>
        <v>0</v>
      </c>
      <c r="AZ289">
        <f>SR_Levels!H285</f>
        <v>0</v>
      </c>
      <c r="BA289">
        <f>SR_Levels!I285</f>
        <v>5178.6000000000004</v>
      </c>
      <c r="BB289">
        <f>SR_Levels!J285</f>
        <v>5193.3500000000004</v>
      </c>
      <c r="BC289">
        <f>SR_Levels!K285</f>
        <v>5205.3100000000004</v>
      </c>
      <c r="BD289">
        <f>SR_Levels!L285</f>
        <v>0</v>
      </c>
      <c r="BE289">
        <f>ZigZag!E285</f>
        <v>0</v>
      </c>
      <c r="BF289">
        <f>ZigZag!F285</f>
        <v>0</v>
      </c>
      <c r="BG289">
        <f>ZigZag!G285</f>
        <v>5174.72</v>
      </c>
      <c r="BH289">
        <f>Dual_Tema!E285</f>
        <v>5171.7</v>
      </c>
      <c r="BI289">
        <f>Dual_Tema!F285</f>
        <v>5164.46</v>
      </c>
      <c r="BJ289">
        <f>Pinbar!E285</f>
        <v>0</v>
      </c>
      <c r="BK289">
        <f>SSA!E285</f>
        <v>5169.7852999999996</v>
      </c>
      <c r="BL289">
        <f>SSA!F285</f>
        <v>5170.7425599999997</v>
      </c>
    </row>
    <row r="290" spans="1:64" x14ac:dyDescent="0.55000000000000004">
      <c r="A290">
        <f>Validation!A286</f>
        <v>1772113800</v>
      </c>
      <c r="B290" t="str">
        <f>Price!B286</f>
        <v>XAUUSD</v>
      </c>
      <c r="C290" t="str">
        <f>Price!C286</f>
        <v>M5</v>
      </c>
      <c r="D290">
        <f>Price!D286</f>
        <v>5170.8</v>
      </c>
      <c r="E290">
        <f>Price!E286</f>
        <v>5168.7700000000004</v>
      </c>
      <c r="F290">
        <f>Price!F286</f>
        <v>5170.8500000000004</v>
      </c>
      <c r="G290">
        <f>Price!G286</f>
        <v>5167.8500000000004</v>
      </c>
      <c r="H290">
        <f>Price!H286</f>
        <v>613</v>
      </c>
      <c r="I290">
        <f>Diagonals!E286</f>
        <v>5198.07</v>
      </c>
      <c r="J290">
        <f>Diagonals!F286</f>
        <v>0</v>
      </c>
      <c r="K290">
        <f>Diagonals!G286</f>
        <v>0</v>
      </c>
      <c r="L290">
        <f>Diagonals!H286</f>
        <v>5147.8500000000004</v>
      </c>
      <c r="M290">
        <f>Diagonals!I286</f>
        <v>0</v>
      </c>
      <c r="N290">
        <f>Diagonals!J286</f>
        <v>0</v>
      </c>
      <c r="O290">
        <f>Diagonals!K286</f>
        <v>0</v>
      </c>
      <c r="P290">
        <f>Diagonals!L286</f>
        <v>0</v>
      </c>
      <c r="Q290">
        <f>Trendlines!E286</f>
        <v>5199.3500000000004</v>
      </c>
      <c r="R290">
        <f>Trendlines!F286</f>
        <v>5194.49</v>
      </c>
      <c r="S290">
        <f>Trendlines!G286</f>
        <v>5203.54</v>
      </c>
      <c r="T290">
        <f>Trendlines!H286</f>
        <v>5168.2700000000004</v>
      </c>
      <c r="U290">
        <f>Trendlines!I286</f>
        <v>5177.3100000000004</v>
      </c>
      <c r="V290">
        <f>Trendlines!J286</f>
        <v>5162.1400000000003</v>
      </c>
      <c r="W290">
        <f>Trendlines!K286</f>
        <v>0</v>
      </c>
      <c r="X290">
        <f>Trendlines!L286</f>
        <v>0</v>
      </c>
      <c r="Y290">
        <f>Tema_Hrma_Smma!E286</f>
        <v>5168.07</v>
      </c>
      <c r="Z290">
        <f>Tema_Hrma_Smma!F286</f>
        <v>5172.08</v>
      </c>
      <c r="AA290">
        <f>Tema_Hrma_Smma!G286</f>
        <v>5177.8</v>
      </c>
      <c r="AB290">
        <f>ZScore!H286</f>
        <v>1</v>
      </c>
      <c r="AC290">
        <f>ZScore!I286</f>
        <v>0.32280999999999999</v>
      </c>
      <c r="AD290">
        <f>ZScore!J286</f>
        <v>0</v>
      </c>
      <c r="AE290">
        <f>HA!E286</f>
        <v>5169.33</v>
      </c>
      <c r="AF290">
        <f>HA!F286</f>
        <v>5170.8500000000004</v>
      </c>
      <c r="AG290">
        <f>HA!G286</f>
        <v>5167.8500000000004</v>
      </c>
      <c r="AH290">
        <f>HA!H286</f>
        <v>5169.57</v>
      </c>
      <c r="AI290">
        <f>HA!I286</f>
        <v>1</v>
      </c>
      <c r="AJ290">
        <f>HA!J286</f>
        <v>0.24</v>
      </c>
      <c r="AK290">
        <f>HA!K286</f>
        <v>-1.0014000000000001</v>
      </c>
      <c r="AL290">
        <f>HA!L286</f>
        <v>1</v>
      </c>
      <c r="AM290">
        <f>KC!E286</f>
        <v>5198.0319099999997</v>
      </c>
      <c r="AN290">
        <f>KC!F286</f>
        <v>5192.7129599999998</v>
      </c>
      <c r="AO290">
        <f>KC!G286</f>
        <v>5187.39401</v>
      </c>
      <c r="AP290">
        <f>KC!H286</f>
        <v>5182.0750600000001</v>
      </c>
      <c r="AQ290">
        <f>KC!I286</f>
        <v>5176.7561100000003</v>
      </c>
      <c r="AR290">
        <f>KC!J286</f>
        <v>5170.2709699999996</v>
      </c>
      <c r="AS290">
        <f>KC!K286</f>
        <v>5164.9520199999997</v>
      </c>
      <c r="AT290">
        <f>KC!L286</f>
        <v>5159.6330699999999</v>
      </c>
      <c r="AU290">
        <f>KC!M286</f>
        <v>5154.31412</v>
      </c>
      <c r="AV290">
        <f>KC!N286</f>
        <v>5148.9951700000001</v>
      </c>
      <c r="AW290">
        <f>SR_Levels!E286</f>
        <v>5161.8900000000003</v>
      </c>
      <c r="AX290">
        <f>SR_Levels!F286</f>
        <v>5135.8500000000004</v>
      </c>
      <c r="AY290">
        <f>SR_Levels!G286</f>
        <v>0</v>
      </c>
      <c r="AZ290">
        <f>SR_Levels!H286</f>
        <v>0</v>
      </c>
      <c r="BA290">
        <f>SR_Levels!I286</f>
        <v>5178.6000000000004</v>
      </c>
      <c r="BB290">
        <f>SR_Levels!J286</f>
        <v>5193.3500000000004</v>
      </c>
      <c r="BC290">
        <f>SR_Levels!K286</f>
        <v>5205.3100000000004</v>
      </c>
      <c r="BD290">
        <f>SR_Levels!L286</f>
        <v>0</v>
      </c>
      <c r="BE290">
        <f>ZigZag!E286</f>
        <v>0</v>
      </c>
      <c r="BF290">
        <f>ZigZag!F286</f>
        <v>0</v>
      </c>
      <c r="BG290">
        <f>ZigZag!G286</f>
        <v>5174.37</v>
      </c>
      <c r="BH290">
        <f>Dual_Tema!E286</f>
        <v>5170.43</v>
      </c>
      <c r="BI290">
        <f>Dual_Tema!F286</f>
        <v>5165.25</v>
      </c>
      <c r="BJ290">
        <f>Pinbar!E286</f>
        <v>0</v>
      </c>
      <c r="BK290">
        <f>SSA!E286</f>
        <v>5168.5586400000002</v>
      </c>
      <c r="BL290">
        <f>SSA!F286</f>
        <v>5169.6505999999999</v>
      </c>
    </row>
    <row r="291" spans="1:64" x14ac:dyDescent="0.55000000000000004">
      <c r="A291">
        <f>Validation!A287</f>
        <v>1772114100</v>
      </c>
      <c r="B291" t="str">
        <f>Price!B287</f>
        <v>XAUUSD</v>
      </c>
      <c r="C291" t="str">
        <f>Price!C287</f>
        <v>M5</v>
      </c>
      <c r="D291">
        <f>Price!D287</f>
        <v>5166.3900000000003</v>
      </c>
      <c r="E291">
        <f>Price!E287</f>
        <v>5170.8</v>
      </c>
      <c r="F291">
        <f>Price!F287</f>
        <v>5171.55</v>
      </c>
      <c r="G291">
        <f>Price!G287</f>
        <v>5166.07</v>
      </c>
      <c r="H291">
        <f>Price!H287</f>
        <v>543</v>
      </c>
      <c r="I291">
        <f>Diagonals!E287</f>
        <v>5198.25</v>
      </c>
      <c r="J291">
        <f>Diagonals!F287</f>
        <v>0</v>
      </c>
      <c r="K291">
        <f>Diagonals!G287</f>
        <v>0</v>
      </c>
      <c r="L291">
        <f>Diagonals!H287</f>
        <v>5147.5200000000004</v>
      </c>
      <c r="M291">
        <f>Diagonals!I287</f>
        <v>0</v>
      </c>
      <c r="N291">
        <f>Diagonals!J287</f>
        <v>0</v>
      </c>
      <c r="O291">
        <f>Diagonals!K287</f>
        <v>0</v>
      </c>
      <c r="P291">
        <f>Diagonals!L287</f>
        <v>0</v>
      </c>
      <c r="Q291">
        <f>Trendlines!E287</f>
        <v>5199.3599999999997</v>
      </c>
      <c r="R291">
        <f>Trendlines!F287</f>
        <v>5194.46</v>
      </c>
      <c r="S291">
        <f>Trendlines!G287</f>
        <v>5203.5200000000004</v>
      </c>
      <c r="T291">
        <f>Trendlines!H287</f>
        <v>5168.34</v>
      </c>
      <c r="U291">
        <f>Trendlines!I287</f>
        <v>5177.33</v>
      </c>
      <c r="V291">
        <f>Trendlines!J287</f>
        <v>5162.18</v>
      </c>
      <c r="W291">
        <f>Trendlines!K287</f>
        <v>0</v>
      </c>
      <c r="X291">
        <f>Trendlines!L287</f>
        <v>0</v>
      </c>
      <c r="Y291">
        <f>Tema_Hrma_Smma!E287</f>
        <v>5167.32</v>
      </c>
      <c r="Z291">
        <f>Tema_Hrma_Smma!F287</f>
        <v>5171.0200000000004</v>
      </c>
      <c r="AA291">
        <f>Tema_Hrma_Smma!G287</f>
        <v>5177.55</v>
      </c>
      <c r="AB291">
        <f>ZScore!H287</f>
        <v>-1</v>
      </c>
      <c r="AC291">
        <f>ZScore!I287</f>
        <v>0.54696999999999996</v>
      </c>
      <c r="AD291">
        <f>ZScore!J287</f>
        <v>3</v>
      </c>
      <c r="AE291">
        <f>HA!E287</f>
        <v>5169.45</v>
      </c>
      <c r="AF291">
        <f>HA!F287</f>
        <v>5171.55</v>
      </c>
      <c r="AG291">
        <f>HA!G287</f>
        <v>5166.07</v>
      </c>
      <c r="AH291">
        <f>HA!H287</f>
        <v>5168.7</v>
      </c>
      <c r="AI291">
        <f>HA!I287</f>
        <v>-1</v>
      </c>
      <c r="AJ291">
        <f>HA!J287</f>
        <v>0.75</v>
      </c>
      <c r="AK291">
        <f>HA!K287</f>
        <v>-0.79971000000000003</v>
      </c>
      <c r="AL291">
        <f>HA!L287</f>
        <v>-1</v>
      </c>
      <c r="AM291">
        <f>KC!E287</f>
        <v>5197.5479800000003</v>
      </c>
      <c r="AN291">
        <f>KC!F287</f>
        <v>5192.2405099999996</v>
      </c>
      <c r="AO291">
        <f>KC!G287</f>
        <v>5186.9330399999999</v>
      </c>
      <c r="AP291">
        <f>KC!H287</f>
        <v>5181.6255700000002</v>
      </c>
      <c r="AQ291">
        <f>KC!I287</f>
        <v>5176.3181000000004</v>
      </c>
      <c r="AR291">
        <f>KC!J287</f>
        <v>5169.8592099999996</v>
      </c>
      <c r="AS291">
        <f>KC!K287</f>
        <v>5164.5517399999999</v>
      </c>
      <c r="AT291">
        <f>KC!L287</f>
        <v>5159.2442700000001</v>
      </c>
      <c r="AU291">
        <f>KC!M287</f>
        <v>5153.9368100000002</v>
      </c>
      <c r="AV291">
        <f>KC!N287</f>
        <v>5148.6293400000004</v>
      </c>
      <c r="AW291">
        <f>SR_Levels!E287</f>
        <v>5161.8900000000003</v>
      </c>
      <c r="AX291">
        <f>SR_Levels!F287</f>
        <v>5135.8500000000004</v>
      </c>
      <c r="AY291">
        <f>SR_Levels!G287</f>
        <v>0</v>
      </c>
      <c r="AZ291">
        <f>SR_Levels!H287</f>
        <v>0</v>
      </c>
      <c r="BA291">
        <f>SR_Levels!I287</f>
        <v>5178.6000000000004</v>
      </c>
      <c r="BB291">
        <f>SR_Levels!J287</f>
        <v>5193.3500000000004</v>
      </c>
      <c r="BC291">
        <f>SR_Levels!K287</f>
        <v>5205.3100000000004</v>
      </c>
      <c r="BD291">
        <f>SR_Levels!L287</f>
        <v>0</v>
      </c>
      <c r="BE291">
        <f>ZigZag!E287</f>
        <v>0</v>
      </c>
      <c r="BF291">
        <f>ZigZag!F287</f>
        <v>0</v>
      </c>
      <c r="BG291">
        <f>ZigZag!G287</f>
        <v>5173.91</v>
      </c>
      <c r="BH291">
        <f>Dual_Tema!E287</f>
        <v>5170.1000000000004</v>
      </c>
      <c r="BI291">
        <f>Dual_Tema!F287</f>
        <v>5165.0200000000004</v>
      </c>
      <c r="BJ291">
        <f>Pinbar!E287</f>
        <v>0</v>
      </c>
      <c r="BK291">
        <f>SSA!E287</f>
        <v>5167.2455200000004</v>
      </c>
      <c r="BL291">
        <f>SSA!F287</f>
        <v>5168.4480599999997</v>
      </c>
    </row>
    <row r="292" spans="1:64" x14ac:dyDescent="0.55000000000000004">
      <c r="A292">
        <f>Validation!A288</f>
        <v>1772114400</v>
      </c>
      <c r="B292" t="str">
        <f>Price!B288</f>
        <v>XAUUSD</v>
      </c>
      <c r="C292" t="str">
        <f>Price!C288</f>
        <v>M5</v>
      </c>
      <c r="D292">
        <f>Price!D288</f>
        <v>5166.0600000000004</v>
      </c>
      <c r="E292">
        <f>Price!E288</f>
        <v>5166.29</v>
      </c>
      <c r="F292">
        <f>Price!F288</f>
        <v>5170.1099999999997</v>
      </c>
      <c r="G292">
        <f>Price!G288</f>
        <v>5162.8599999999997</v>
      </c>
      <c r="H292">
        <f>Price!H288</f>
        <v>761</v>
      </c>
      <c r="I292">
        <f>Diagonals!E288</f>
        <v>5198.42</v>
      </c>
      <c r="J292">
        <f>Diagonals!F288</f>
        <v>0</v>
      </c>
      <c r="K292">
        <f>Diagonals!G288</f>
        <v>0</v>
      </c>
      <c r="L292">
        <f>Diagonals!H288</f>
        <v>5147.1899999999996</v>
      </c>
      <c r="M292">
        <f>Diagonals!I288</f>
        <v>0</v>
      </c>
      <c r="N292">
        <f>Diagonals!J288</f>
        <v>0</v>
      </c>
      <c r="O292">
        <f>Diagonals!K288</f>
        <v>0</v>
      </c>
      <c r="P292">
        <f>Diagonals!L288</f>
        <v>0</v>
      </c>
      <c r="Q292">
        <f>Trendlines!E288</f>
        <v>5199.3599999999997</v>
      </c>
      <c r="R292">
        <f>Trendlines!F288</f>
        <v>5194.4399999999996</v>
      </c>
      <c r="S292">
        <f>Trendlines!G288</f>
        <v>5203.5</v>
      </c>
      <c r="T292">
        <f>Trendlines!H288</f>
        <v>5168.42</v>
      </c>
      <c r="U292">
        <f>Trendlines!I288</f>
        <v>5177.3500000000004</v>
      </c>
      <c r="V292">
        <f>Trendlines!J288</f>
        <v>5162.21</v>
      </c>
      <c r="W292">
        <f>Trendlines!K288</f>
        <v>0</v>
      </c>
      <c r="X292">
        <f>Trendlines!L288</f>
        <v>0</v>
      </c>
      <c r="Y292">
        <f>Tema_Hrma_Smma!E288</f>
        <v>5166.16</v>
      </c>
      <c r="Z292">
        <f>Tema_Hrma_Smma!F288</f>
        <v>5169.8999999999996</v>
      </c>
      <c r="AA292">
        <f>Tema_Hrma_Smma!G288</f>
        <v>5177.26</v>
      </c>
      <c r="AB292">
        <f>ZScore!H288</f>
        <v>-1</v>
      </c>
      <c r="AC292">
        <f>ZScore!I288</f>
        <v>0.97572000000000003</v>
      </c>
      <c r="AD292">
        <f>ZScore!J288</f>
        <v>3</v>
      </c>
      <c r="AE292">
        <f>HA!E288</f>
        <v>5169.08</v>
      </c>
      <c r="AF292">
        <f>HA!F288</f>
        <v>5170.1099999999997</v>
      </c>
      <c r="AG292">
        <f>HA!G288</f>
        <v>5162.8599999999997</v>
      </c>
      <c r="AH292">
        <f>HA!H288</f>
        <v>5166.33</v>
      </c>
      <c r="AI292">
        <f>HA!I288</f>
        <v>-1</v>
      </c>
      <c r="AJ292">
        <f>HA!J288</f>
        <v>2.75</v>
      </c>
      <c r="AK292">
        <f>HA!K288</f>
        <v>-1.2189999999999999E-2</v>
      </c>
      <c r="AL292">
        <f>HA!L288</f>
        <v>-2</v>
      </c>
      <c r="AM292">
        <f>KC!E288</f>
        <v>5197.0607499999996</v>
      </c>
      <c r="AN292">
        <f>KC!F288</f>
        <v>5191.7525999999998</v>
      </c>
      <c r="AO292">
        <f>KC!G288</f>
        <v>5186.44445</v>
      </c>
      <c r="AP292">
        <f>KC!H288</f>
        <v>5181.1363000000001</v>
      </c>
      <c r="AQ292">
        <f>KC!I288</f>
        <v>5175.82816</v>
      </c>
      <c r="AR292">
        <f>KC!J288</f>
        <v>5169.3612599999997</v>
      </c>
      <c r="AS292">
        <f>KC!K288</f>
        <v>5164.0531099999998</v>
      </c>
      <c r="AT292">
        <f>KC!L288</f>
        <v>5158.74496</v>
      </c>
      <c r="AU292">
        <f>KC!M288</f>
        <v>5153.4368100000002</v>
      </c>
      <c r="AV292">
        <f>KC!N288</f>
        <v>5148.1286700000001</v>
      </c>
      <c r="AW292">
        <f>SR_Levels!E288</f>
        <v>5161.8900000000003</v>
      </c>
      <c r="AX292">
        <f>SR_Levels!F288</f>
        <v>5135.8500000000004</v>
      </c>
      <c r="AY292">
        <f>SR_Levels!G288</f>
        <v>0</v>
      </c>
      <c r="AZ292">
        <f>SR_Levels!H288</f>
        <v>0</v>
      </c>
      <c r="BA292">
        <f>SR_Levels!I288</f>
        <v>5178.6000000000004</v>
      </c>
      <c r="BB292">
        <f>SR_Levels!J288</f>
        <v>5193.3500000000004</v>
      </c>
      <c r="BC292">
        <f>SR_Levels!K288</f>
        <v>5205.3100000000004</v>
      </c>
      <c r="BD292">
        <f>SR_Levels!L288</f>
        <v>0</v>
      </c>
      <c r="BE292">
        <f>ZigZag!E288</f>
        <v>0</v>
      </c>
      <c r="BF292">
        <f>ZigZag!F288</f>
        <v>0</v>
      </c>
      <c r="BG292">
        <f>ZigZag!G288</f>
        <v>5173.37</v>
      </c>
      <c r="BH292">
        <f>Dual_Tema!E288</f>
        <v>5169.34</v>
      </c>
      <c r="BI292">
        <f>Dual_Tema!F288</f>
        <v>5163.42</v>
      </c>
      <c r="BJ292">
        <f>Pinbar!E288</f>
        <v>0</v>
      </c>
      <c r="BK292">
        <f>SSA!E288</f>
        <v>5166.1132600000001</v>
      </c>
      <c r="BL292">
        <f>SSA!F288</f>
        <v>5167.2806600000004</v>
      </c>
    </row>
    <row r="293" spans="1:64" x14ac:dyDescent="0.55000000000000004">
      <c r="A293">
        <f>Validation!A289</f>
        <v>1772114700</v>
      </c>
      <c r="B293" t="str">
        <f>Price!B289</f>
        <v>XAUUSD</v>
      </c>
      <c r="C293" t="str">
        <f>Price!C289</f>
        <v>M5</v>
      </c>
      <c r="D293">
        <f>Price!D289</f>
        <v>5163.55</v>
      </c>
      <c r="E293">
        <f>Price!E289</f>
        <v>5165.95</v>
      </c>
      <c r="F293">
        <f>Price!F289</f>
        <v>5167.58</v>
      </c>
      <c r="G293">
        <f>Price!G289</f>
        <v>5160.3599999999997</v>
      </c>
      <c r="H293">
        <f>Price!H289</f>
        <v>649</v>
      </c>
      <c r="I293">
        <f>Diagonals!E289</f>
        <v>5198.6000000000004</v>
      </c>
      <c r="J293">
        <f>Diagonals!F289</f>
        <v>0</v>
      </c>
      <c r="K293">
        <f>Diagonals!G289</f>
        <v>0</v>
      </c>
      <c r="L293">
        <f>Diagonals!H289</f>
        <v>5146.87</v>
      </c>
      <c r="M293">
        <f>Diagonals!I289</f>
        <v>0</v>
      </c>
      <c r="N293">
        <f>Diagonals!J289</f>
        <v>0</v>
      </c>
      <c r="O293">
        <f>Diagonals!K289</f>
        <v>0</v>
      </c>
      <c r="P293">
        <f>Diagonals!L289</f>
        <v>0</v>
      </c>
      <c r="Q293">
        <f>Trendlines!E289</f>
        <v>5199.37</v>
      </c>
      <c r="R293">
        <f>Trendlines!F289</f>
        <v>5194.41</v>
      </c>
      <c r="S293">
        <f>Trendlines!G289</f>
        <v>5203.4799999999996</v>
      </c>
      <c r="T293">
        <f>Trendlines!H289</f>
        <v>5168.49</v>
      </c>
      <c r="U293">
        <f>Trendlines!I289</f>
        <v>5177.37</v>
      </c>
      <c r="V293">
        <f>Trendlines!J289</f>
        <v>5162.25</v>
      </c>
      <c r="W293">
        <f>Trendlines!K289</f>
        <v>0</v>
      </c>
      <c r="X293">
        <f>Trendlines!L289</f>
        <v>0</v>
      </c>
      <c r="Y293">
        <f>Tema_Hrma_Smma!E289</f>
        <v>5164.33</v>
      </c>
      <c r="Z293">
        <f>Tema_Hrma_Smma!F289</f>
        <v>5168.57</v>
      </c>
      <c r="AA293">
        <f>Tema_Hrma_Smma!G289</f>
        <v>5176.92</v>
      </c>
      <c r="AB293">
        <f>ZScore!H289</f>
        <v>-1</v>
      </c>
      <c r="AC293">
        <f>ZScore!I289</f>
        <v>0.17701</v>
      </c>
      <c r="AD293">
        <f>ZScore!J289</f>
        <v>3</v>
      </c>
      <c r="AE293">
        <f>HA!E289</f>
        <v>5167.7</v>
      </c>
      <c r="AF293">
        <f>HA!F289</f>
        <v>5167.7</v>
      </c>
      <c r="AG293">
        <f>HA!G289</f>
        <v>5160.3599999999997</v>
      </c>
      <c r="AH293">
        <f>HA!H289</f>
        <v>5164.3599999999997</v>
      </c>
      <c r="AI293">
        <f>HA!I289</f>
        <v>-1</v>
      </c>
      <c r="AJ293">
        <f>HA!J289</f>
        <v>3.34</v>
      </c>
      <c r="AK293">
        <f>HA!K289</f>
        <v>0.22470000000000001</v>
      </c>
      <c r="AL293">
        <f>HA!L289</f>
        <v>-3</v>
      </c>
      <c r="AM293">
        <f>KC!E289</f>
        <v>5196.5663500000001</v>
      </c>
      <c r="AN293">
        <f>KC!F289</f>
        <v>5191.2367899999999</v>
      </c>
      <c r="AO293">
        <f>KC!G289</f>
        <v>5185.9072200000001</v>
      </c>
      <c r="AP293">
        <f>KC!H289</f>
        <v>5180.5776500000002</v>
      </c>
      <c r="AQ293">
        <f>KC!I289</f>
        <v>5175.2480800000003</v>
      </c>
      <c r="AR293">
        <f>KC!J289</f>
        <v>5168.75036</v>
      </c>
      <c r="AS293">
        <f>KC!K289</f>
        <v>5163.4207900000001</v>
      </c>
      <c r="AT293">
        <f>KC!L289</f>
        <v>5158.0912200000002</v>
      </c>
      <c r="AU293">
        <f>KC!M289</f>
        <v>5152.7616600000001</v>
      </c>
      <c r="AV293">
        <f>KC!N289</f>
        <v>5147.4320900000002</v>
      </c>
      <c r="AW293">
        <f>SR_Levels!E289</f>
        <v>5161.8900000000003</v>
      </c>
      <c r="AX293">
        <f>SR_Levels!F289</f>
        <v>5135.8500000000004</v>
      </c>
      <c r="AY293">
        <f>SR_Levels!G289</f>
        <v>0</v>
      </c>
      <c r="AZ293">
        <f>SR_Levels!H289</f>
        <v>0</v>
      </c>
      <c r="BA293">
        <f>SR_Levels!I289</f>
        <v>5178.6000000000004</v>
      </c>
      <c r="BB293">
        <f>SR_Levels!J289</f>
        <v>5193.3500000000004</v>
      </c>
      <c r="BC293">
        <f>SR_Levels!K289</f>
        <v>5205.3100000000004</v>
      </c>
      <c r="BD293">
        <f>SR_Levels!L289</f>
        <v>0</v>
      </c>
      <c r="BE293">
        <f>ZigZag!E289</f>
        <v>0</v>
      </c>
      <c r="BF293">
        <f>ZigZag!F289</f>
        <v>0</v>
      </c>
      <c r="BG293">
        <f>ZigZag!G289</f>
        <v>5172.6899999999996</v>
      </c>
      <c r="BH293">
        <f>Dual_Tema!E289</f>
        <v>5167.76</v>
      </c>
      <c r="BI293">
        <f>Dual_Tema!F289</f>
        <v>5161.29</v>
      </c>
      <c r="BJ293">
        <f>Pinbar!E289</f>
        <v>0</v>
      </c>
      <c r="BK293">
        <f>SSA!E289</f>
        <v>5165.3398399999996</v>
      </c>
      <c r="BL293">
        <f>SSA!F289</f>
        <v>5166.3102500000005</v>
      </c>
    </row>
    <row r="294" spans="1:64" x14ac:dyDescent="0.55000000000000004">
      <c r="A294">
        <f>Validation!A290</f>
        <v>1772115000</v>
      </c>
      <c r="B294" t="str">
        <f>Price!B290</f>
        <v>XAUUSD</v>
      </c>
      <c r="C294" t="str">
        <f>Price!C290</f>
        <v>M5</v>
      </c>
      <c r="D294">
        <f>Price!D290</f>
        <v>5166.28</v>
      </c>
      <c r="E294">
        <f>Price!E290</f>
        <v>5163.53</v>
      </c>
      <c r="F294">
        <f>Price!F290</f>
        <v>5166.75</v>
      </c>
      <c r="G294">
        <f>Price!G290</f>
        <v>5162.6000000000004</v>
      </c>
      <c r="H294">
        <f>Price!H290</f>
        <v>557</v>
      </c>
      <c r="I294">
        <f>Diagonals!E290</f>
        <v>5198.78</v>
      </c>
      <c r="J294">
        <f>Diagonals!F290</f>
        <v>0</v>
      </c>
      <c r="K294">
        <f>Diagonals!G290</f>
        <v>0</v>
      </c>
      <c r="L294">
        <f>Diagonals!H290</f>
        <v>5146.54</v>
      </c>
      <c r="M294">
        <f>Diagonals!I290</f>
        <v>0</v>
      </c>
      <c r="N294">
        <f>Diagonals!J290</f>
        <v>0</v>
      </c>
      <c r="O294">
        <f>Diagonals!K290</f>
        <v>0</v>
      </c>
      <c r="P294">
        <f>Diagonals!L290</f>
        <v>0</v>
      </c>
      <c r="Q294">
        <f>Trendlines!E290</f>
        <v>5199.37</v>
      </c>
      <c r="R294">
        <f>Trendlines!F290</f>
        <v>5194.3900000000003</v>
      </c>
      <c r="S294">
        <f>Trendlines!G290</f>
        <v>5203.47</v>
      </c>
      <c r="T294">
        <f>Trendlines!H290</f>
        <v>5168.57</v>
      </c>
      <c r="U294">
        <f>Trendlines!I290</f>
        <v>5177.3999999999996</v>
      </c>
      <c r="V294">
        <f>Trendlines!J290</f>
        <v>5162.29</v>
      </c>
      <c r="W294">
        <f>Trendlines!K290</f>
        <v>0</v>
      </c>
      <c r="X294">
        <f>Trendlines!L290</f>
        <v>0</v>
      </c>
      <c r="Y294">
        <f>Tema_Hrma_Smma!E290</f>
        <v>5163.97</v>
      </c>
      <c r="Z294">
        <f>Tema_Hrma_Smma!F290</f>
        <v>5167.4399999999996</v>
      </c>
      <c r="AA294">
        <f>Tema_Hrma_Smma!G290</f>
        <v>5176.58</v>
      </c>
      <c r="AB294">
        <f>ZScore!H290</f>
        <v>1</v>
      </c>
      <c r="AC294">
        <f>ZScore!I290</f>
        <v>4.5499999999999999E-2</v>
      </c>
      <c r="AD294">
        <f>ZScore!J290</f>
        <v>0</v>
      </c>
      <c r="AE294">
        <f>HA!E290</f>
        <v>5166.03</v>
      </c>
      <c r="AF294">
        <f>HA!F290</f>
        <v>5166.75</v>
      </c>
      <c r="AG294">
        <f>HA!G290</f>
        <v>5162.6000000000004</v>
      </c>
      <c r="AH294">
        <f>HA!H290</f>
        <v>5164.79</v>
      </c>
      <c r="AI294">
        <f>HA!I290</f>
        <v>-1</v>
      </c>
      <c r="AJ294">
        <f>HA!J290</f>
        <v>1.24</v>
      </c>
      <c r="AK294">
        <f>HA!K290</f>
        <v>-0.60314999999999996</v>
      </c>
      <c r="AL294">
        <f>HA!L290</f>
        <v>-4</v>
      </c>
      <c r="AM294">
        <f>KC!E290</f>
        <v>5195.84094</v>
      </c>
      <c r="AN294">
        <f>KC!F290</f>
        <v>5190.5298300000004</v>
      </c>
      <c r="AO294">
        <f>KC!G290</f>
        <v>5185.2187199999998</v>
      </c>
      <c r="AP294">
        <f>KC!H290</f>
        <v>5179.9076100000002</v>
      </c>
      <c r="AQ294">
        <f>KC!I290</f>
        <v>5174.5964999999997</v>
      </c>
      <c r="AR294">
        <f>KC!J290</f>
        <v>5168.1311400000004</v>
      </c>
      <c r="AS294">
        <f>KC!K290</f>
        <v>5162.8200299999999</v>
      </c>
      <c r="AT294">
        <f>KC!L290</f>
        <v>5157.5089200000002</v>
      </c>
      <c r="AU294">
        <f>KC!M290</f>
        <v>5152.1977999999999</v>
      </c>
      <c r="AV294">
        <f>KC!N290</f>
        <v>5146.8866900000003</v>
      </c>
      <c r="AW294">
        <f>SR_Levels!E290</f>
        <v>5161.8900000000003</v>
      </c>
      <c r="AX294">
        <f>SR_Levels!F290</f>
        <v>5135.8500000000004</v>
      </c>
      <c r="AY294">
        <f>SR_Levels!G290</f>
        <v>0</v>
      </c>
      <c r="AZ294">
        <f>SR_Levels!H290</f>
        <v>0</v>
      </c>
      <c r="BA294">
        <f>SR_Levels!I290</f>
        <v>5178.6000000000004</v>
      </c>
      <c r="BB294">
        <f>SR_Levels!J290</f>
        <v>5193.3500000000004</v>
      </c>
      <c r="BC294">
        <f>SR_Levels!K290</f>
        <v>5205.3100000000004</v>
      </c>
      <c r="BD294">
        <f>SR_Levels!L290</f>
        <v>0</v>
      </c>
      <c r="BE294">
        <f>ZigZag!E290</f>
        <v>0</v>
      </c>
      <c r="BF294">
        <f>ZigZag!F290</f>
        <v>0</v>
      </c>
      <c r="BG294">
        <f>ZigZag!G290</f>
        <v>5172.16</v>
      </c>
      <c r="BH294">
        <f>Dual_Tema!E290</f>
        <v>5166.4799999999996</v>
      </c>
      <c r="BI294">
        <f>Dual_Tema!F290</f>
        <v>5161.16</v>
      </c>
      <c r="BJ294">
        <f>Pinbar!E290</f>
        <v>0</v>
      </c>
      <c r="BK294">
        <f>SSA!E290</f>
        <v>5165.1408600000004</v>
      </c>
      <c r="BL294">
        <f>SSA!F290</f>
        <v>5165.7255500000001</v>
      </c>
    </row>
    <row r="295" spans="1:64" x14ac:dyDescent="0.55000000000000004">
      <c r="A295">
        <f>Validation!A291</f>
        <v>1772115300</v>
      </c>
      <c r="B295" t="str">
        <f>Price!B291</f>
        <v>XAUUSD</v>
      </c>
      <c r="C295" t="str">
        <f>Price!C291</f>
        <v>M5</v>
      </c>
      <c r="D295">
        <f>Price!D291</f>
        <v>5167.0200000000004</v>
      </c>
      <c r="E295">
        <f>Price!E291</f>
        <v>5166.22</v>
      </c>
      <c r="F295">
        <f>Price!F291</f>
        <v>5168.83</v>
      </c>
      <c r="G295">
        <f>Price!G291</f>
        <v>5165.1899999999996</v>
      </c>
      <c r="H295">
        <f>Price!H291</f>
        <v>583</v>
      </c>
      <c r="I295">
        <f>Diagonals!E291</f>
        <v>5198.95</v>
      </c>
      <c r="J295">
        <f>Diagonals!F291</f>
        <v>0</v>
      </c>
      <c r="K295">
        <f>Diagonals!G291</f>
        <v>0</v>
      </c>
      <c r="L295">
        <f>Diagonals!H291</f>
        <v>5146.21</v>
      </c>
      <c r="M295">
        <f>Diagonals!I291</f>
        <v>0</v>
      </c>
      <c r="N295">
        <f>Diagonals!J291</f>
        <v>0</v>
      </c>
      <c r="O295">
        <f>Diagonals!K291</f>
        <v>0</v>
      </c>
      <c r="P295">
        <f>Diagonals!L291</f>
        <v>0</v>
      </c>
      <c r="Q295">
        <f>Trendlines!E291</f>
        <v>5199.38</v>
      </c>
      <c r="R295">
        <f>Trendlines!F291</f>
        <v>5194.3599999999997</v>
      </c>
      <c r="S295">
        <f>Trendlines!G291</f>
        <v>5203.45</v>
      </c>
      <c r="T295">
        <f>Trendlines!H291</f>
        <v>5168.6400000000003</v>
      </c>
      <c r="U295">
        <f>Trendlines!I291</f>
        <v>5177.42</v>
      </c>
      <c r="V295">
        <f>Trendlines!J291</f>
        <v>5162.33</v>
      </c>
      <c r="W295">
        <f>Trendlines!K291</f>
        <v>0</v>
      </c>
      <c r="X295">
        <f>Trendlines!L291</f>
        <v>0</v>
      </c>
      <c r="Y295">
        <f>Tema_Hrma_Smma!E291</f>
        <v>5164.76</v>
      </c>
      <c r="Z295">
        <f>Tema_Hrma_Smma!F291</f>
        <v>5166.71</v>
      </c>
      <c r="AA295">
        <f>Tema_Hrma_Smma!G291</f>
        <v>5176.29</v>
      </c>
      <c r="AB295">
        <f>ZScore!H291</f>
        <v>1</v>
      </c>
      <c r="AC295">
        <f>ZScore!I291</f>
        <v>0.76227</v>
      </c>
      <c r="AD295">
        <f>ZScore!J291</f>
        <v>0</v>
      </c>
      <c r="AE295">
        <f>HA!E291</f>
        <v>5165.41</v>
      </c>
      <c r="AF295">
        <f>HA!F291</f>
        <v>5168.83</v>
      </c>
      <c r="AG295">
        <f>HA!G291</f>
        <v>5165.1899999999996</v>
      </c>
      <c r="AH295">
        <f>HA!H291</f>
        <v>5166.8100000000004</v>
      </c>
      <c r="AI295">
        <f>HA!I291</f>
        <v>1</v>
      </c>
      <c r="AJ295">
        <f>HA!J291</f>
        <v>1.4</v>
      </c>
      <c r="AK295">
        <f>HA!K291</f>
        <v>-0.53937000000000002</v>
      </c>
      <c r="AL295">
        <f>HA!L291</f>
        <v>1</v>
      </c>
      <c r="AM295">
        <f>KC!E291</f>
        <v>5195.1774599999999</v>
      </c>
      <c r="AN295">
        <f>KC!F291</f>
        <v>5189.87363</v>
      </c>
      <c r="AO295">
        <f>KC!G291</f>
        <v>5184.5698000000002</v>
      </c>
      <c r="AP295">
        <f>KC!H291</f>
        <v>5179.2659800000001</v>
      </c>
      <c r="AQ295">
        <f>KC!I291</f>
        <v>5173.9621500000003</v>
      </c>
      <c r="AR295">
        <f>KC!J291</f>
        <v>5167.58572</v>
      </c>
      <c r="AS295">
        <f>KC!K291</f>
        <v>5162.2818900000002</v>
      </c>
      <c r="AT295">
        <f>KC!L291</f>
        <v>5156.9780600000004</v>
      </c>
      <c r="AU295">
        <f>KC!M291</f>
        <v>5151.6742299999996</v>
      </c>
      <c r="AV295">
        <f>KC!N291</f>
        <v>5146.3704100000004</v>
      </c>
      <c r="AW295">
        <f>SR_Levels!E291</f>
        <v>5161.8900000000003</v>
      </c>
      <c r="AX295">
        <f>SR_Levels!F291</f>
        <v>5135.8500000000004</v>
      </c>
      <c r="AY295">
        <f>SR_Levels!G291</f>
        <v>0</v>
      </c>
      <c r="AZ295">
        <f>SR_Levels!H291</f>
        <v>0</v>
      </c>
      <c r="BA295">
        <f>SR_Levels!I291</f>
        <v>5178.6000000000004</v>
      </c>
      <c r="BB295">
        <f>SR_Levels!J291</f>
        <v>5193.3500000000004</v>
      </c>
      <c r="BC295">
        <f>SR_Levels!K291</f>
        <v>5205.3100000000004</v>
      </c>
      <c r="BD295">
        <f>SR_Levels!L291</f>
        <v>0</v>
      </c>
      <c r="BE295">
        <f>ZigZag!E291</f>
        <v>0</v>
      </c>
      <c r="BF295">
        <f>ZigZag!F291</f>
        <v>0</v>
      </c>
      <c r="BG295">
        <f>ZigZag!G291</f>
        <v>5171.79</v>
      </c>
      <c r="BH295">
        <f>Dual_Tema!E291</f>
        <v>5166.83</v>
      </c>
      <c r="BI295">
        <f>Dual_Tema!F291</f>
        <v>5162.4799999999996</v>
      </c>
      <c r="BJ295">
        <f>Pinbar!E291</f>
        <v>0</v>
      </c>
      <c r="BK295">
        <f>SSA!E291</f>
        <v>5165.5249100000001</v>
      </c>
      <c r="BL295">
        <f>SSA!F291</f>
        <v>5165.6252299999996</v>
      </c>
    </row>
    <row r="296" spans="1:64" x14ac:dyDescent="0.55000000000000004">
      <c r="A296">
        <f>Validation!A292</f>
        <v>1772115600</v>
      </c>
      <c r="B296" t="str">
        <f>Price!B292</f>
        <v>XAUUSD</v>
      </c>
      <c r="C296" t="str">
        <f>Price!C292</f>
        <v>M5</v>
      </c>
      <c r="D296">
        <f>Price!D292</f>
        <v>5168.82</v>
      </c>
      <c r="E296">
        <f>Price!E292</f>
        <v>5166.99</v>
      </c>
      <c r="F296">
        <f>Price!F292</f>
        <v>5170.04</v>
      </c>
      <c r="G296">
        <f>Price!G292</f>
        <v>5163.53</v>
      </c>
      <c r="H296">
        <f>Price!H292</f>
        <v>576</v>
      </c>
      <c r="I296">
        <f>Diagonals!E292</f>
        <v>5199.13</v>
      </c>
      <c r="J296">
        <f>Diagonals!F292</f>
        <v>0</v>
      </c>
      <c r="K296">
        <f>Diagonals!G292</f>
        <v>0</v>
      </c>
      <c r="L296">
        <f>Diagonals!H292</f>
        <v>5145.88</v>
      </c>
      <c r="M296">
        <f>Diagonals!I292</f>
        <v>0</v>
      </c>
      <c r="N296">
        <f>Diagonals!J292</f>
        <v>0</v>
      </c>
      <c r="O296">
        <f>Diagonals!K292</f>
        <v>0</v>
      </c>
      <c r="P296">
        <f>Diagonals!L292</f>
        <v>0</v>
      </c>
      <c r="Q296">
        <f>Trendlines!E292</f>
        <v>5199.38</v>
      </c>
      <c r="R296">
        <f>Trendlines!F292</f>
        <v>5194.34</v>
      </c>
      <c r="S296">
        <f>Trendlines!G292</f>
        <v>5203.43</v>
      </c>
      <c r="T296">
        <f>Trendlines!H292</f>
        <v>5168.72</v>
      </c>
      <c r="U296">
        <f>Trendlines!I292</f>
        <v>5177.4399999999996</v>
      </c>
      <c r="V296">
        <f>Trendlines!J292</f>
        <v>5162.37</v>
      </c>
      <c r="W296">
        <f>Trendlines!K292</f>
        <v>0</v>
      </c>
      <c r="X296">
        <f>Trendlines!L292</f>
        <v>0</v>
      </c>
      <c r="Y296">
        <f>Tema_Hrma_Smma!E292</f>
        <v>5165.6099999999997</v>
      </c>
      <c r="Z296">
        <f>Tema_Hrma_Smma!F292</f>
        <v>5166.3</v>
      </c>
      <c r="AA296">
        <f>Tema_Hrma_Smma!G292</f>
        <v>5176.04</v>
      </c>
      <c r="AB296">
        <f>ZScore!H292</f>
        <v>1</v>
      </c>
      <c r="AC296">
        <f>ZScore!I292</f>
        <v>0.37702999999999998</v>
      </c>
      <c r="AD296">
        <f>ZScore!J292</f>
        <v>0</v>
      </c>
      <c r="AE296">
        <f>HA!E292</f>
        <v>5166.1099999999997</v>
      </c>
      <c r="AF296">
        <f>HA!F292</f>
        <v>5170.04</v>
      </c>
      <c r="AG296">
        <f>HA!G292</f>
        <v>5163.53</v>
      </c>
      <c r="AH296">
        <f>HA!H292</f>
        <v>5167.34</v>
      </c>
      <c r="AI296">
        <f>HA!I292</f>
        <v>1</v>
      </c>
      <c r="AJ296">
        <f>HA!J292</f>
        <v>1.23</v>
      </c>
      <c r="AK296">
        <f>HA!K292</f>
        <v>-0.60597999999999996</v>
      </c>
      <c r="AL296">
        <f>HA!L292</f>
        <v>2</v>
      </c>
      <c r="AM296">
        <f>KC!E292</f>
        <v>5194.6091299999998</v>
      </c>
      <c r="AN296">
        <f>KC!F292</f>
        <v>5189.30296</v>
      </c>
      <c r="AO296">
        <f>KC!G292</f>
        <v>5183.9967900000001</v>
      </c>
      <c r="AP296">
        <f>KC!H292</f>
        <v>5178.6906099999997</v>
      </c>
      <c r="AQ296">
        <f>KC!I292</f>
        <v>5173.3844399999998</v>
      </c>
      <c r="AR296">
        <f>KC!J292</f>
        <v>5167.06149</v>
      </c>
      <c r="AS296">
        <f>KC!K292</f>
        <v>5161.7553200000002</v>
      </c>
      <c r="AT296">
        <f>KC!L292</f>
        <v>5156.4491500000004</v>
      </c>
      <c r="AU296">
        <f>KC!M292</f>
        <v>5151.1429699999999</v>
      </c>
      <c r="AV296">
        <f>KC!N292</f>
        <v>5145.8368</v>
      </c>
      <c r="AW296">
        <f>SR_Levels!E292</f>
        <v>5161.8900000000003</v>
      </c>
      <c r="AX296">
        <f>SR_Levels!F292</f>
        <v>5135.8500000000004</v>
      </c>
      <c r="AY296">
        <f>SR_Levels!G292</f>
        <v>0</v>
      </c>
      <c r="AZ296">
        <f>SR_Levels!H292</f>
        <v>0</v>
      </c>
      <c r="BA296">
        <f>SR_Levels!I292</f>
        <v>5178.6000000000004</v>
      </c>
      <c r="BB296">
        <f>SR_Levels!J292</f>
        <v>5193.3500000000004</v>
      </c>
      <c r="BC296">
        <f>SR_Levels!K292</f>
        <v>5205.3100000000004</v>
      </c>
      <c r="BD296">
        <f>SR_Levels!L292</f>
        <v>0</v>
      </c>
      <c r="BE296">
        <f>ZigZag!E292</f>
        <v>0</v>
      </c>
      <c r="BF296">
        <f>ZigZag!F292</f>
        <v>0</v>
      </c>
      <c r="BG296">
        <f>ZigZag!G292</f>
        <v>5171.4799999999996</v>
      </c>
      <c r="BH296">
        <f>Dual_Tema!E292</f>
        <v>5167.79</v>
      </c>
      <c r="BI296">
        <f>Dual_Tema!F292</f>
        <v>5162.62</v>
      </c>
      <c r="BJ296">
        <f>Pinbar!E292</f>
        <v>0</v>
      </c>
      <c r="BK296">
        <f>SSA!E292</f>
        <v>5166.46702</v>
      </c>
      <c r="BL296">
        <f>SSA!F292</f>
        <v>5166.0461299999997</v>
      </c>
    </row>
    <row r="297" spans="1:64" x14ac:dyDescent="0.55000000000000004">
      <c r="A297">
        <f>Validation!A293</f>
        <v>1772115900</v>
      </c>
      <c r="B297" t="str">
        <f>Price!B293</f>
        <v>XAUUSD</v>
      </c>
      <c r="C297" t="str">
        <f>Price!C293</f>
        <v>M5</v>
      </c>
      <c r="D297">
        <f>Price!D293</f>
        <v>5170.41</v>
      </c>
      <c r="E297">
        <f>Price!E293</f>
        <v>5168.83</v>
      </c>
      <c r="F297">
        <f>Price!F293</f>
        <v>5172.32</v>
      </c>
      <c r="G297">
        <f>Price!G293</f>
        <v>5168.55</v>
      </c>
      <c r="H297">
        <f>Price!H293</f>
        <v>644</v>
      </c>
      <c r="I297">
        <f>Diagonals!E293</f>
        <v>5199.3100000000004</v>
      </c>
      <c r="J297">
        <f>Diagonals!F293</f>
        <v>0</v>
      </c>
      <c r="K297">
        <f>Diagonals!G293</f>
        <v>0</v>
      </c>
      <c r="L297">
        <f>Diagonals!H293</f>
        <v>5145.55</v>
      </c>
      <c r="M297">
        <f>Diagonals!I293</f>
        <v>0</v>
      </c>
      <c r="N297">
        <f>Diagonals!J293</f>
        <v>0</v>
      </c>
      <c r="O297">
        <f>Diagonals!K293</f>
        <v>0</v>
      </c>
      <c r="P297">
        <f>Diagonals!L293</f>
        <v>0</v>
      </c>
      <c r="Q297">
        <f>Trendlines!E293</f>
        <v>5199.3900000000003</v>
      </c>
      <c r="R297">
        <f>Trendlines!F293</f>
        <v>5194.3100000000004</v>
      </c>
      <c r="S297">
        <f>Trendlines!G293</f>
        <v>5203.41</v>
      </c>
      <c r="T297">
        <f>Trendlines!H293</f>
        <v>5168.8</v>
      </c>
      <c r="U297">
        <f>Trendlines!I293</f>
        <v>5177.46</v>
      </c>
      <c r="V297">
        <f>Trendlines!J293</f>
        <v>5162.41</v>
      </c>
      <c r="W297">
        <f>Trendlines!K293</f>
        <v>0</v>
      </c>
      <c r="X297">
        <f>Trendlines!L293</f>
        <v>0</v>
      </c>
      <c r="Y297">
        <f>Tema_Hrma_Smma!E293</f>
        <v>5167.6899999999996</v>
      </c>
      <c r="Z297">
        <f>Tema_Hrma_Smma!F293</f>
        <v>5166.42</v>
      </c>
      <c r="AA297">
        <f>Tema_Hrma_Smma!G293</f>
        <v>5175.84</v>
      </c>
      <c r="AB297">
        <f>ZScore!H293</f>
        <v>1</v>
      </c>
      <c r="AC297">
        <f>ZScore!I293</f>
        <v>0.46659</v>
      </c>
      <c r="AD297">
        <f>ZScore!J293</f>
        <v>0</v>
      </c>
      <c r="AE297">
        <f>HA!E293</f>
        <v>5166.7299999999996</v>
      </c>
      <c r="AF297">
        <f>HA!F293</f>
        <v>5172.32</v>
      </c>
      <c r="AG297">
        <f>HA!G293</f>
        <v>5166.7299999999996</v>
      </c>
      <c r="AH297">
        <f>HA!H293</f>
        <v>5170.03</v>
      </c>
      <c r="AI297">
        <f>HA!I293</f>
        <v>1</v>
      </c>
      <c r="AJ297">
        <f>HA!J293</f>
        <v>3.3</v>
      </c>
      <c r="AK297">
        <f>HA!K293</f>
        <v>0.20712</v>
      </c>
      <c r="AL297">
        <f>HA!L293</f>
        <v>3</v>
      </c>
      <c r="AM297">
        <f>KC!E293</f>
        <v>5194.08619</v>
      </c>
      <c r="AN297">
        <f>KC!F293</f>
        <v>5188.7939100000003</v>
      </c>
      <c r="AO297">
        <f>KC!G293</f>
        <v>5183.5016299999997</v>
      </c>
      <c r="AP297">
        <f>KC!H293</f>
        <v>5178.2093400000003</v>
      </c>
      <c r="AQ297">
        <f>KC!I293</f>
        <v>5172.9170599999998</v>
      </c>
      <c r="AR297">
        <f>KC!J293</f>
        <v>5166.6918100000003</v>
      </c>
      <c r="AS297">
        <f>KC!K293</f>
        <v>5161.3995299999997</v>
      </c>
      <c r="AT297">
        <f>KC!L293</f>
        <v>5156.1072400000003</v>
      </c>
      <c r="AU297">
        <f>KC!M293</f>
        <v>5150.8149599999997</v>
      </c>
      <c r="AV297">
        <f>KC!N293</f>
        <v>5145.5226700000003</v>
      </c>
      <c r="AW297">
        <f>SR_Levels!E293</f>
        <v>5161.8900000000003</v>
      </c>
      <c r="AX297">
        <f>SR_Levels!F293</f>
        <v>5135.8500000000004</v>
      </c>
      <c r="AY297">
        <f>SR_Levels!G293</f>
        <v>0</v>
      </c>
      <c r="AZ297">
        <f>SR_Levels!H293</f>
        <v>0</v>
      </c>
      <c r="BA297">
        <f>SR_Levels!I293</f>
        <v>5178.6000000000004</v>
      </c>
      <c r="BB297">
        <f>SR_Levels!J293</f>
        <v>5193.3500000000004</v>
      </c>
      <c r="BC297">
        <f>SR_Levels!K293</f>
        <v>5205.3100000000004</v>
      </c>
      <c r="BD297">
        <f>SR_Levels!L293</f>
        <v>0</v>
      </c>
      <c r="BE297">
        <f>ZigZag!E293</f>
        <v>0</v>
      </c>
      <c r="BF297">
        <f>ZigZag!F293</f>
        <v>0</v>
      </c>
      <c r="BG297">
        <f>ZigZag!G293</f>
        <v>5171.41</v>
      </c>
      <c r="BH297">
        <f>Dual_Tema!E293</f>
        <v>5169.62</v>
      </c>
      <c r="BI297">
        <f>Dual_Tema!F293</f>
        <v>5165.24</v>
      </c>
      <c r="BJ297">
        <f>Pinbar!E293</f>
        <v>0</v>
      </c>
      <c r="BK297">
        <f>SSA!E293</f>
        <v>5167.8062399999999</v>
      </c>
      <c r="BL297">
        <f>SSA!F293</f>
        <v>5166.9261900000001</v>
      </c>
    </row>
    <row r="298" spans="1:64" x14ac:dyDescent="0.55000000000000004">
      <c r="A298">
        <f>Validation!A294</f>
        <v>1772116200</v>
      </c>
      <c r="B298" t="str">
        <f>Price!B294</f>
        <v>XAUUSD</v>
      </c>
      <c r="C298" t="str">
        <f>Price!C294</f>
        <v>M5</v>
      </c>
      <c r="D298">
        <f>Price!D294</f>
        <v>5165.83</v>
      </c>
      <c r="E298">
        <f>Price!E294</f>
        <v>5170.45</v>
      </c>
      <c r="F298">
        <f>Price!F294</f>
        <v>5170.45</v>
      </c>
      <c r="G298">
        <f>Price!G294</f>
        <v>5140.8599999999997</v>
      </c>
      <c r="H298">
        <f>Price!H294</f>
        <v>945</v>
      </c>
      <c r="I298">
        <f>Diagonals!E294</f>
        <v>5199.49</v>
      </c>
      <c r="J298">
        <f>Diagonals!F294</f>
        <v>0</v>
      </c>
      <c r="K298">
        <f>Diagonals!G294</f>
        <v>0</v>
      </c>
      <c r="L298">
        <f>Diagonals!H294</f>
        <v>5145.22</v>
      </c>
      <c r="M298">
        <f>Diagonals!I294</f>
        <v>0</v>
      </c>
      <c r="N298">
        <f>Diagonals!J294</f>
        <v>0</v>
      </c>
      <c r="O298">
        <f>Diagonals!K294</f>
        <v>0</v>
      </c>
      <c r="P298">
        <f>Diagonals!L294</f>
        <v>0</v>
      </c>
      <c r="Q298">
        <f>Trendlines!E294</f>
        <v>5199.3900000000003</v>
      </c>
      <c r="R298">
        <f>Trendlines!F294</f>
        <v>5194.28</v>
      </c>
      <c r="S298">
        <f>Trendlines!G294</f>
        <v>5203.3999999999996</v>
      </c>
      <c r="T298">
        <f>Trendlines!H294</f>
        <v>5168.87</v>
      </c>
      <c r="U298">
        <f>Trendlines!I294</f>
        <v>5177.4799999999996</v>
      </c>
      <c r="V298">
        <f>Trendlines!J294</f>
        <v>5162.45</v>
      </c>
      <c r="W298">
        <f>Trendlines!K294</f>
        <v>0</v>
      </c>
      <c r="X298">
        <f>Trendlines!L294</f>
        <v>0</v>
      </c>
      <c r="Y298">
        <f>Tema_Hrma_Smma!E294</f>
        <v>5163.51</v>
      </c>
      <c r="Z298">
        <f>Tema_Hrma_Smma!F294</f>
        <v>5165.5200000000004</v>
      </c>
      <c r="AA298">
        <f>Tema_Hrma_Smma!G294</f>
        <v>5175.53</v>
      </c>
      <c r="AB298">
        <f>ZScore!H294</f>
        <v>-1</v>
      </c>
      <c r="AC298">
        <f>ZScore!I294</f>
        <v>0.66200999999999999</v>
      </c>
      <c r="AD298">
        <f>ZScore!J294</f>
        <v>3</v>
      </c>
      <c r="AE298">
        <f>HA!E294</f>
        <v>5168.38</v>
      </c>
      <c r="AF298">
        <f>HA!F294</f>
        <v>5170.45</v>
      </c>
      <c r="AG298">
        <f>HA!G294</f>
        <v>5140.8599999999997</v>
      </c>
      <c r="AH298">
        <f>HA!H294</f>
        <v>5161.8999999999996</v>
      </c>
      <c r="AI298">
        <f>HA!I294</f>
        <v>-1</v>
      </c>
      <c r="AJ298">
        <f>HA!J294</f>
        <v>6.48</v>
      </c>
      <c r="AK298">
        <f>HA!K294</f>
        <v>1.4519299999999999</v>
      </c>
      <c r="AL298">
        <f>HA!L294</f>
        <v>-1</v>
      </c>
      <c r="AM298">
        <f>KC!E294</f>
        <v>5194.1360400000003</v>
      </c>
      <c r="AN298">
        <f>KC!F294</f>
        <v>5188.7243699999999</v>
      </c>
      <c r="AO298">
        <f>KC!G294</f>
        <v>5183.3127000000004</v>
      </c>
      <c r="AP298">
        <f>KC!H294</f>
        <v>5177.9010399999997</v>
      </c>
      <c r="AQ298">
        <f>KC!I294</f>
        <v>5172.4893700000002</v>
      </c>
      <c r="AR298">
        <f>KC!J294</f>
        <v>5165.7320600000003</v>
      </c>
      <c r="AS298">
        <f>KC!K294</f>
        <v>5160.3203899999999</v>
      </c>
      <c r="AT298">
        <f>KC!L294</f>
        <v>5154.9087300000001</v>
      </c>
      <c r="AU298">
        <f>KC!M294</f>
        <v>5149.4970599999997</v>
      </c>
      <c r="AV298">
        <f>KC!N294</f>
        <v>5144.0853900000002</v>
      </c>
      <c r="AW298">
        <f>SR_Levels!E294</f>
        <v>5161.8900000000003</v>
      </c>
      <c r="AX298">
        <f>SR_Levels!F294</f>
        <v>5135.8500000000004</v>
      </c>
      <c r="AY298">
        <f>SR_Levels!G294</f>
        <v>0</v>
      </c>
      <c r="AZ298">
        <f>SR_Levels!H294</f>
        <v>0</v>
      </c>
      <c r="BA298">
        <f>SR_Levels!I294</f>
        <v>5178.6000000000004</v>
      </c>
      <c r="BB298">
        <f>SR_Levels!J294</f>
        <v>5193.3500000000004</v>
      </c>
      <c r="BC298">
        <f>SR_Levels!K294</f>
        <v>5205.3100000000004</v>
      </c>
      <c r="BD298">
        <f>SR_Levels!L294</f>
        <v>0</v>
      </c>
      <c r="BE298">
        <f>ZigZag!E294</f>
        <v>0</v>
      </c>
      <c r="BF298">
        <f>ZigZag!F294</f>
        <v>5140.8599999999997</v>
      </c>
      <c r="BG298">
        <f>ZigZag!G294</f>
        <v>5170.5200000000004</v>
      </c>
      <c r="BH298">
        <f>Dual_Tema!E294</f>
        <v>5169.9399999999996</v>
      </c>
      <c r="BI298">
        <f>Dual_Tema!F294</f>
        <v>5153.4399999999996</v>
      </c>
      <c r="BJ298">
        <f>Pinbar!E294</f>
        <v>1</v>
      </c>
      <c r="BK298">
        <f>SSA!E294</f>
        <v>5169.2606500000002</v>
      </c>
      <c r="BL298">
        <f>SSA!F294</f>
        <v>5168.0934200000002</v>
      </c>
    </row>
    <row r="299" spans="1:64" x14ac:dyDescent="0.55000000000000004">
      <c r="A299">
        <f>Validation!A295</f>
        <v>1772116500</v>
      </c>
      <c r="B299" t="str">
        <f>Price!B295</f>
        <v>XAUUSD</v>
      </c>
      <c r="C299" t="str">
        <f>Price!C295</f>
        <v>M5</v>
      </c>
      <c r="D299">
        <f>Price!D295</f>
        <v>5166.41</v>
      </c>
      <c r="E299">
        <f>Price!E295</f>
        <v>5166.22</v>
      </c>
      <c r="F299">
        <f>Price!F295</f>
        <v>5174.88</v>
      </c>
      <c r="G299">
        <f>Price!G295</f>
        <v>5164.01</v>
      </c>
      <c r="H299">
        <f>Price!H295</f>
        <v>928</v>
      </c>
      <c r="I299">
        <f>Diagonals!E295</f>
        <v>5199.66</v>
      </c>
      <c r="J299">
        <f>Diagonals!F295</f>
        <v>0</v>
      </c>
      <c r="K299">
        <f>Diagonals!G295</f>
        <v>0</v>
      </c>
      <c r="L299">
        <f>Diagonals!H295</f>
        <v>5144.8900000000003</v>
      </c>
      <c r="M299">
        <f>Diagonals!I295</f>
        <v>0</v>
      </c>
      <c r="N299">
        <f>Diagonals!J295</f>
        <v>0</v>
      </c>
      <c r="O299">
        <f>Diagonals!K295</f>
        <v>0</v>
      </c>
      <c r="P299">
        <f>Diagonals!L295</f>
        <v>0</v>
      </c>
      <c r="Q299">
        <f>Trendlines!E295</f>
        <v>5199.3999999999996</v>
      </c>
      <c r="R299">
        <f>Trendlines!F295</f>
        <v>5194.26</v>
      </c>
      <c r="S299">
        <f>Trendlines!G295</f>
        <v>5203.38</v>
      </c>
      <c r="T299">
        <f>Trendlines!H295</f>
        <v>5168.95</v>
      </c>
      <c r="U299">
        <f>Trendlines!I295</f>
        <v>5177.51</v>
      </c>
      <c r="V299">
        <f>Trendlines!J295</f>
        <v>5162.49</v>
      </c>
      <c r="W299">
        <f>Trendlines!K295</f>
        <v>0</v>
      </c>
      <c r="X299">
        <f>Trendlines!L295</f>
        <v>0</v>
      </c>
      <c r="Y299">
        <f>Tema_Hrma_Smma!E295</f>
        <v>5165.47</v>
      </c>
      <c r="Z299">
        <f>Tema_Hrma_Smma!F295</f>
        <v>5165.28</v>
      </c>
      <c r="AA299">
        <f>Tema_Hrma_Smma!G295</f>
        <v>5175.21</v>
      </c>
      <c r="AB299">
        <f>ZScore!H295</f>
        <v>1</v>
      </c>
      <c r="AC299">
        <f>ZScore!I295</f>
        <v>0.98548000000000002</v>
      </c>
      <c r="AD299">
        <f>ZScore!J295</f>
        <v>0</v>
      </c>
      <c r="AE299">
        <f>HA!E295</f>
        <v>5165.1400000000003</v>
      </c>
      <c r="AF299">
        <f>HA!F295</f>
        <v>5174.88</v>
      </c>
      <c r="AG299">
        <f>HA!G295</f>
        <v>5164.01</v>
      </c>
      <c r="AH299">
        <f>HA!H295</f>
        <v>5167.88</v>
      </c>
      <c r="AI299">
        <f>HA!I295</f>
        <v>1</v>
      </c>
      <c r="AJ299">
        <f>HA!J295</f>
        <v>2.74</v>
      </c>
      <c r="AK299">
        <f>HA!K295</f>
        <v>-2.4049999999999998E-2</v>
      </c>
      <c r="AL299">
        <f>HA!L295</f>
        <v>1</v>
      </c>
      <c r="AM299">
        <f>KC!E295</f>
        <v>5193.8308299999999</v>
      </c>
      <c r="AN299">
        <f>KC!F295</f>
        <v>5188.4261399999996</v>
      </c>
      <c r="AO299">
        <f>KC!G295</f>
        <v>5183.0214500000002</v>
      </c>
      <c r="AP299">
        <f>KC!H295</f>
        <v>5177.6167500000001</v>
      </c>
      <c r="AQ299">
        <f>KC!I295</f>
        <v>5172.2120599999998</v>
      </c>
      <c r="AR299">
        <f>KC!J295</f>
        <v>5164.9720100000004</v>
      </c>
      <c r="AS299">
        <f>KC!K295</f>
        <v>5159.5673200000001</v>
      </c>
      <c r="AT299">
        <f>KC!L295</f>
        <v>5154.1626299999998</v>
      </c>
      <c r="AU299">
        <f>KC!M295</f>
        <v>5148.7579400000004</v>
      </c>
      <c r="AV299">
        <f>KC!N295</f>
        <v>5143.3532500000001</v>
      </c>
      <c r="AW299">
        <f>SR_Levels!E295</f>
        <v>5161.8900000000003</v>
      </c>
      <c r="AX299">
        <f>SR_Levels!F295</f>
        <v>5135.8500000000004</v>
      </c>
      <c r="AY299">
        <f>SR_Levels!G295</f>
        <v>0</v>
      </c>
      <c r="AZ299">
        <f>SR_Levels!H295</f>
        <v>0</v>
      </c>
      <c r="BA299">
        <f>SR_Levels!I295</f>
        <v>5178.6000000000004</v>
      </c>
      <c r="BB299">
        <f>SR_Levels!J295</f>
        <v>5193.3500000000004</v>
      </c>
      <c r="BC299">
        <f>SR_Levels!K295</f>
        <v>5205.3100000000004</v>
      </c>
      <c r="BD299">
        <f>SR_Levels!L295</f>
        <v>0</v>
      </c>
      <c r="BE299">
        <f>ZigZag!E295</f>
        <v>0</v>
      </c>
      <c r="BF299">
        <f>ZigZag!F295</f>
        <v>0</v>
      </c>
      <c r="BG299">
        <f>ZigZag!G295</f>
        <v>5170.37</v>
      </c>
      <c r="BH299">
        <f>Dual_Tema!E295</f>
        <v>5172.3500000000004</v>
      </c>
      <c r="BI299">
        <f>Dual_Tema!F295</f>
        <v>5157.3100000000004</v>
      </c>
      <c r="BJ299">
        <f>Pinbar!E295</f>
        <v>1</v>
      </c>
      <c r="BK299">
        <f>SSA!E295</f>
        <v>5170.6215599999996</v>
      </c>
      <c r="BL299">
        <f>SSA!F295</f>
        <v>5169.3574900000003</v>
      </c>
    </row>
    <row r="300" spans="1:64" x14ac:dyDescent="0.55000000000000004">
      <c r="A300">
        <f>Validation!A296</f>
        <v>1772116800</v>
      </c>
      <c r="B300" t="str">
        <f>Price!B296</f>
        <v>XAUUSD</v>
      </c>
      <c r="C300" t="str">
        <f>Price!C296</f>
        <v>M5</v>
      </c>
      <c r="D300">
        <f>Price!D296</f>
        <v>5172.5600000000004</v>
      </c>
      <c r="E300">
        <f>Price!E296</f>
        <v>5165.96</v>
      </c>
      <c r="F300">
        <f>Price!F296</f>
        <v>5174.47</v>
      </c>
      <c r="G300">
        <f>Price!G296</f>
        <v>5158.5</v>
      </c>
      <c r="H300">
        <f>Price!H296</f>
        <v>918</v>
      </c>
      <c r="I300">
        <f>Diagonals!E296</f>
        <v>5199.84</v>
      </c>
      <c r="J300">
        <f>Diagonals!F296</f>
        <v>0</v>
      </c>
      <c r="K300">
        <f>Diagonals!G296</f>
        <v>0</v>
      </c>
      <c r="L300">
        <f>Diagonals!H296</f>
        <v>5144.5600000000004</v>
      </c>
      <c r="M300">
        <f>Diagonals!I296</f>
        <v>0</v>
      </c>
      <c r="N300">
        <f>Diagonals!J296</f>
        <v>0</v>
      </c>
      <c r="O300">
        <f>Diagonals!K296</f>
        <v>0</v>
      </c>
      <c r="P300">
        <f>Diagonals!L296</f>
        <v>0</v>
      </c>
      <c r="Q300">
        <f>Trendlines!E296</f>
        <v>5199.41</v>
      </c>
      <c r="R300">
        <f>Trendlines!F296</f>
        <v>5194.2299999999996</v>
      </c>
      <c r="S300">
        <f>Trendlines!G296</f>
        <v>5203.3599999999997</v>
      </c>
      <c r="T300">
        <f>Trendlines!H296</f>
        <v>5169.0200000000004</v>
      </c>
      <c r="U300">
        <f>Trendlines!I296</f>
        <v>5177.53</v>
      </c>
      <c r="V300">
        <f>Trendlines!J296</f>
        <v>5162.5200000000004</v>
      </c>
      <c r="W300">
        <f>Trendlines!K296</f>
        <v>0</v>
      </c>
      <c r="X300">
        <f>Trendlines!L296</f>
        <v>0</v>
      </c>
      <c r="Y300">
        <f>Tema_Hrma_Smma!E296</f>
        <v>5166.84</v>
      </c>
      <c r="Z300">
        <f>Tema_Hrma_Smma!F296</f>
        <v>5165.3900000000003</v>
      </c>
      <c r="AA300">
        <f>Tema_Hrma_Smma!G296</f>
        <v>5175.0200000000004</v>
      </c>
      <c r="AB300">
        <f>ZScore!H296</f>
        <v>1</v>
      </c>
      <c r="AC300">
        <f>ZScore!I296</f>
        <v>1.3934599999999999</v>
      </c>
      <c r="AD300">
        <f>ZScore!J296</f>
        <v>0</v>
      </c>
      <c r="AE300">
        <f>HA!E296</f>
        <v>5166.51</v>
      </c>
      <c r="AF300">
        <f>HA!F296</f>
        <v>5174.47</v>
      </c>
      <c r="AG300">
        <f>HA!G296</f>
        <v>5158.5</v>
      </c>
      <c r="AH300">
        <f>HA!H296</f>
        <v>5167.87</v>
      </c>
      <c r="AI300">
        <f>HA!I296</f>
        <v>1</v>
      </c>
      <c r="AJ300">
        <f>HA!J296</f>
        <v>1.36</v>
      </c>
      <c r="AK300">
        <f>HA!K296</f>
        <v>-0.56828000000000001</v>
      </c>
      <c r="AL300">
        <f>HA!L296</f>
        <v>2</v>
      </c>
      <c r="AM300">
        <f>KC!E296</f>
        <v>5193.8953199999996</v>
      </c>
      <c r="AN300">
        <f>KC!F296</f>
        <v>5188.4304499999998</v>
      </c>
      <c r="AO300">
        <f>KC!G296</f>
        <v>5182.9655700000003</v>
      </c>
      <c r="AP300">
        <f>KC!H296</f>
        <v>5177.5006899999998</v>
      </c>
      <c r="AQ300">
        <f>KC!I296</f>
        <v>5172.0358200000001</v>
      </c>
      <c r="AR300">
        <f>KC!J296</f>
        <v>5164.2273299999997</v>
      </c>
      <c r="AS300">
        <f>KC!K296</f>
        <v>5158.7624599999999</v>
      </c>
      <c r="AT300">
        <f>KC!L296</f>
        <v>5153.2975800000004</v>
      </c>
      <c r="AU300">
        <f>KC!M296</f>
        <v>5147.8326999999999</v>
      </c>
      <c r="AV300">
        <f>KC!N296</f>
        <v>5142.3678300000001</v>
      </c>
      <c r="AW300">
        <f>SR_Levels!E296</f>
        <v>5161.8900000000003</v>
      </c>
      <c r="AX300">
        <f>SR_Levels!F296</f>
        <v>5135.8500000000004</v>
      </c>
      <c r="AY300">
        <f>SR_Levels!G296</f>
        <v>0</v>
      </c>
      <c r="AZ300">
        <f>SR_Levels!H296</f>
        <v>0</v>
      </c>
      <c r="BA300">
        <f>SR_Levels!I296</f>
        <v>5178.6000000000004</v>
      </c>
      <c r="BB300">
        <f>SR_Levels!J296</f>
        <v>5193.3500000000004</v>
      </c>
      <c r="BC300">
        <f>SR_Levels!K296</f>
        <v>5205.3100000000004</v>
      </c>
      <c r="BD300">
        <f>SR_Levels!L296</f>
        <v>0</v>
      </c>
      <c r="BE300">
        <f>ZigZag!E296</f>
        <v>0</v>
      </c>
      <c r="BF300">
        <f>ZigZag!F296</f>
        <v>0</v>
      </c>
      <c r="BG300">
        <f>ZigZag!G296</f>
        <v>5170.24</v>
      </c>
      <c r="BH300">
        <f>Dual_Tema!E296</f>
        <v>5173.68</v>
      </c>
      <c r="BI300">
        <f>Dual_Tema!F296</f>
        <v>5157.29</v>
      </c>
      <c r="BJ300">
        <f>Pinbar!E296</f>
        <v>0</v>
      </c>
      <c r="BK300">
        <f>SSA!E296</f>
        <v>5171.4905500000004</v>
      </c>
      <c r="BL300">
        <f>SSA!F296</f>
        <v>5170.4240200000004</v>
      </c>
    </row>
    <row r="301" spans="1:64" x14ac:dyDescent="0.55000000000000004">
      <c r="A301">
        <f>Validation!A297</f>
        <v>1772117100</v>
      </c>
      <c r="B301" t="str">
        <f>Price!B297</f>
        <v>XAUUSD</v>
      </c>
      <c r="C301" t="str">
        <f>Price!C297</f>
        <v>M5</v>
      </c>
      <c r="D301">
        <f>Price!D297</f>
        <v>5171.99</v>
      </c>
      <c r="E301">
        <f>Price!E297</f>
        <v>5172.55</v>
      </c>
      <c r="F301">
        <f>Price!F297</f>
        <v>5175.95</v>
      </c>
      <c r="G301">
        <f>Price!G297</f>
        <v>5165.95</v>
      </c>
      <c r="H301">
        <f>Price!H297</f>
        <v>897</v>
      </c>
      <c r="I301">
        <f>Diagonals!E297</f>
        <v>5200.0200000000004</v>
      </c>
      <c r="J301">
        <f>Diagonals!F297</f>
        <v>0</v>
      </c>
      <c r="K301">
        <f>Diagonals!G297</f>
        <v>0</v>
      </c>
      <c r="L301">
        <f>Diagonals!H297</f>
        <v>5144.24</v>
      </c>
      <c r="M301">
        <f>Diagonals!I297</f>
        <v>0</v>
      </c>
      <c r="N301">
        <f>Diagonals!J297</f>
        <v>0</v>
      </c>
      <c r="O301">
        <f>Diagonals!K297</f>
        <v>0</v>
      </c>
      <c r="P301">
        <f>Diagonals!L297</f>
        <v>0</v>
      </c>
      <c r="Q301">
        <f>Trendlines!E297</f>
        <v>5199.41</v>
      </c>
      <c r="R301">
        <f>Trendlines!F297</f>
        <v>5194.21</v>
      </c>
      <c r="S301">
        <f>Trendlines!G297</f>
        <v>5203.34</v>
      </c>
      <c r="T301">
        <f>Trendlines!H297</f>
        <v>5169.1000000000004</v>
      </c>
      <c r="U301">
        <f>Trendlines!I297</f>
        <v>5177.55</v>
      </c>
      <c r="V301">
        <f>Trendlines!J297</f>
        <v>5162.5600000000004</v>
      </c>
      <c r="W301">
        <f>Trendlines!K297</f>
        <v>0</v>
      </c>
      <c r="X301">
        <f>Trendlines!L297</f>
        <v>0</v>
      </c>
      <c r="Y301">
        <f>Tema_Hrma_Smma!E297</f>
        <v>5169.09</v>
      </c>
      <c r="Z301">
        <f>Tema_Hrma_Smma!F297</f>
        <v>5165.99</v>
      </c>
      <c r="AA301">
        <f>Tema_Hrma_Smma!G297</f>
        <v>5174.88</v>
      </c>
      <c r="AB301">
        <f>ZScore!H297</f>
        <v>-1</v>
      </c>
      <c r="AC301">
        <f>ZScore!I297</f>
        <v>0.84655999999999998</v>
      </c>
      <c r="AD301">
        <f>ZScore!J297</f>
        <v>3</v>
      </c>
      <c r="AE301">
        <f>HA!E297</f>
        <v>5167.1899999999996</v>
      </c>
      <c r="AF301">
        <f>HA!F297</f>
        <v>5175.95</v>
      </c>
      <c r="AG301">
        <f>HA!G297</f>
        <v>5165.95</v>
      </c>
      <c r="AH301">
        <f>HA!H297</f>
        <v>5171.6099999999997</v>
      </c>
      <c r="AI301">
        <f>HA!I297</f>
        <v>1</v>
      </c>
      <c r="AJ301">
        <f>HA!J297</f>
        <v>4.42</v>
      </c>
      <c r="AK301">
        <f>HA!K297</f>
        <v>0.63258999999999999</v>
      </c>
      <c r="AL301">
        <f>HA!L297</f>
        <v>3</v>
      </c>
      <c r="AM301">
        <f>KC!E297</f>
        <v>5193.9546300000002</v>
      </c>
      <c r="AN301">
        <f>KC!F297</f>
        <v>5188.4590699999999</v>
      </c>
      <c r="AO301">
        <f>KC!G297</f>
        <v>5182.9635099999996</v>
      </c>
      <c r="AP301">
        <f>KC!H297</f>
        <v>5177.4679599999999</v>
      </c>
      <c r="AQ301">
        <f>KC!I297</f>
        <v>5171.9723999999997</v>
      </c>
      <c r="AR301">
        <f>KC!J297</f>
        <v>5163.6998599999997</v>
      </c>
      <c r="AS301">
        <f>KC!K297</f>
        <v>5158.2043000000003</v>
      </c>
      <c r="AT301">
        <f>KC!L297</f>
        <v>5152.70874</v>
      </c>
      <c r="AU301">
        <f>KC!M297</f>
        <v>5147.2131900000004</v>
      </c>
      <c r="AV301">
        <f>KC!N297</f>
        <v>5141.7176300000001</v>
      </c>
      <c r="AW301">
        <f>SR_Levels!E297</f>
        <v>5161.8900000000003</v>
      </c>
      <c r="AX301">
        <f>SR_Levels!F297</f>
        <v>5135.8500000000004</v>
      </c>
      <c r="AY301">
        <f>SR_Levels!G297</f>
        <v>0</v>
      </c>
      <c r="AZ301">
        <f>SR_Levels!H297</f>
        <v>0</v>
      </c>
      <c r="BA301">
        <f>SR_Levels!I297</f>
        <v>5178.6000000000004</v>
      </c>
      <c r="BB301">
        <f>SR_Levels!J297</f>
        <v>5193.3500000000004</v>
      </c>
      <c r="BC301">
        <f>SR_Levels!K297</f>
        <v>5205.3100000000004</v>
      </c>
      <c r="BD301">
        <f>SR_Levels!L297</f>
        <v>0</v>
      </c>
      <c r="BE301">
        <f>ZigZag!E297</f>
        <v>5175.95</v>
      </c>
      <c r="BF301">
        <f>ZigZag!F297</f>
        <v>0</v>
      </c>
      <c r="BG301">
        <f>ZigZag!G297</f>
        <v>5170.32</v>
      </c>
      <c r="BH301">
        <f>Dual_Tema!E297</f>
        <v>5175.22</v>
      </c>
      <c r="BI301">
        <f>Dual_Tema!F297</f>
        <v>5161.03</v>
      </c>
      <c r="BJ301">
        <f>Pinbar!E297</f>
        <v>0</v>
      </c>
      <c r="BK301">
        <f>SSA!E297</f>
        <v>5171.3807200000001</v>
      </c>
      <c r="BL301">
        <f>SSA!F297</f>
        <v>5170.9023699999998</v>
      </c>
    </row>
    <row r="302" spans="1:64" x14ac:dyDescent="0.55000000000000004">
      <c r="A302">
        <f>Validation!A298</f>
        <v>1772117400</v>
      </c>
      <c r="B302" t="str">
        <f>Price!B298</f>
        <v>XAUUSD</v>
      </c>
      <c r="C302" t="str">
        <f>Price!C298</f>
        <v>M5</v>
      </c>
      <c r="D302">
        <f>Price!D298</f>
        <v>5167.91</v>
      </c>
      <c r="E302">
        <f>Price!E298</f>
        <v>5171.93</v>
      </c>
      <c r="F302">
        <f>Price!F298</f>
        <v>5173.7299999999996</v>
      </c>
      <c r="G302">
        <f>Price!G298</f>
        <v>5164.12</v>
      </c>
      <c r="H302">
        <f>Price!H298</f>
        <v>884</v>
      </c>
      <c r="I302">
        <f>Diagonals!E298</f>
        <v>5200.1899999999996</v>
      </c>
      <c r="J302">
        <f>Diagonals!F298</f>
        <v>0</v>
      </c>
      <c r="K302">
        <f>Diagonals!G298</f>
        <v>0</v>
      </c>
      <c r="L302">
        <f>Diagonals!H298</f>
        <v>5143.91</v>
      </c>
      <c r="M302">
        <f>Diagonals!I298</f>
        <v>0</v>
      </c>
      <c r="N302">
        <f>Diagonals!J298</f>
        <v>0</v>
      </c>
      <c r="O302">
        <f>Diagonals!K298</f>
        <v>0</v>
      </c>
      <c r="P302">
        <f>Diagonals!L298</f>
        <v>0</v>
      </c>
      <c r="Q302">
        <f>Trendlines!E298</f>
        <v>5199.42</v>
      </c>
      <c r="R302">
        <f>Trendlines!F298</f>
        <v>5194.18</v>
      </c>
      <c r="S302">
        <f>Trendlines!G298</f>
        <v>5203.33</v>
      </c>
      <c r="T302">
        <f>Trendlines!H298</f>
        <v>5169.17</v>
      </c>
      <c r="U302">
        <f>Trendlines!I298</f>
        <v>5177.57</v>
      </c>
      <c r="V302">
        <f>Trendlines!J298</f>
        <v>5162.6000000000004</v>
      </c>
      <c r="W302">
        <f>Trendlines!K298</f>
        <v>0</v>
      </c>
      <c r="X302">
        <f>Trendlines!L298</f>
        <v>0</v>
      </c>
      <c r="Y302">
        <f>Tema_Hrma_Smma!E298</f>
        <v>5169.2</v>
      </c>
      <c r="Z302">
        <f>Tema_Hrma_Smma!F298</f>
        <v>5166.46</v>
      </c>
      <c r="AA302">
        <f>Tema_Hrma_Smma!G298</f>
        <v>5174.74</v>
      </c>
      <c r="AB302">
        <f>ZScore!H298</f>
        <v>-1</v>
      </c>
      <c r="AC302">
        <f>ZScore!I298</f>
        <v>0.43453999999999998</v>
      </c>
      <c r="AD302">
        <f>ZScore!J298</f>
        <v>3</v>
      </c>
      <c r="AE302">
        <f>HA!E298</f>
        <v>5169.3999999999996</v>
      </c>
      <c r="AF302">
        <f>HA!F298</f>
        <v>5173.7299999999996</v>
      </c>
      <c r="AG302">
        <f>HA!G298</f>
        <v>5164.12</v>
      </c>
      <c r="AH302">
        <f>HA!H298</f>
        <v>5169.42</v>
      </c>
      <c r="AI302">
        <f>HA!I298</f>
        <v>1</v>
      </c>
      <c r="AJ302">
        <f>HA!J298</f>
        <v>0.02</v>
      </c>
      <c r="AK302">
        <f>HA!K298</f>
        <v>-1.0995999999999999</v>
      </c>
      <c r="AL302">
        <f>HA!L298</f>
        <v>4</v>
      </c>
      <c r="AM302">
        <f>KC!E298</f>
        <v>5193.86888</v>
      </c>
      <c r="AN302">
        <f>KC!F298</f>
        <v>5188.3849899999996</v>
      </c>
      <c r="AO302">
        <f>KC!G298</f>
        <v>5182.9011</v>
      </c>
      <c r="AP302">
        <f>KC!H298</f>
        <v>5177.4172099999996</v>
      </c>
      <c r="AQ302">
        <f>KC!I298</f>
        <v>5171.9333200000001</v>
      </c>
      <c r="AR302">
        <f>KC!J298</f>
        <v>5163.2892199999997</v>
      </c>
      <c r="AS302">
        <f>KC!K298</f>
        <v>5157.8053300000001</v>
      </c>
      <c r="AT302">
        <f>KC!L298</f>
        <v>5152.3214399999997</v>
      </c>
      <c r="AU302">
        <f>KC!M298</f>
        <v>5146.8375500000002</v>
      </c>
      <c r="AV302">
        <f>KC!N298</f>
        <v>5141.3536599999998</v>
      </c>
      <c r="AW302">
        <f>SR_Levels!E298</f>
        <v>5161.8900000000003</v>
      </c>
      <c r="AX302">
        <f>SR_Levels!F298</f>
        <v>5135.8500000000004</v>
      </c>
      <c r="AY302">
        <f>SR_Levels!G298</f>
        <v>0</v>
      </c>
      <c r="AZ302">
        <f>SR_Levels!H298</f>
        <v>0</v>
      </c>
      <c r="BA302">
        <f>SR_Levels!I298</f>
        <v>5178.6000000000004</v>
      </c>
      <c r="BB302">
        <f>SR_Levels!J298</f>
        <v>5193.3500000000004</v>
      </c>
      <c r="BC302">
        <f>SR_Levels!K298</f>
        <v>5205.3100000000004</v>
      </c>
      <c r="BD302">
        <f>SR_Levels!L298</f>
        <v>0</v>
      </c>
      <c r="BE302">
        <f>ZigZag!E298</f>
        <v>0</v>
      </c>
      <c r="BF302">
        <f>ZigZag!F298</f>
        <v>0</v>
      </c>
      <c r="BG302">
        <f>ZigZag!G298</f>
        <v>5170.1899999999996</v>
      </c>
      <c r="BH302">
        <f>Dual_Tema!E298</f>
        <v>5175.05</v>
      </c>
      <c r="BI302">
        <f>Dual_Tema!F298</f>
        <v>5162.59</v>
      </c>
      <c r="BJ302">
        <f>Pinbar!E298</f>
        <v>0</v>
      </c>
      <c r="BK302">
        <f>SSA!E298</f>
        <v>5170.1093199999996</v>
      </c>
      <c r="BL302">
        <f>SSA!F298</f>
        <v>5170.5058499999996</v>
      </c>
    </row>
    <row r="303" spans="1:64" x14ac:dyDescent="0.55000000000000004">
      <c r="A303">
        <f>Validation!A299</f>
        <v>1772117700</v>
      </c>
      <c r="B303" t="str">
        <f>Price!B299</f>
        <v>XAUUSD</v>
      </c>
      <c r="C303" t="str">
        <f>Price!C299</f>
        <v>M5</v>
      </c>
      <c r="D303">
        <f>Price!D299</f>
        <v>5165.1400000000003</v>
      </c>
      <c r="E303">
        <f>Price!E299</f>
        <v>5169.04</v>
      </c>
      <c r="F303">
        <f>Price!F299</f>
        <v>5171.5</v>
      </c>
      <c r="G303">
        <f>Price!G299</f>
        <v>5163.97</v>
      </c>
      <c r="H303">
        <f>Price!H299</f>
        <v>872</v>
      </c>
      <c r="I303">
        <f>Diagonals!E299</f>
        <v>5200.37</v>
      </c>
      <c r="J303">
        <f>Diagonals!F299</f>
        <v>0</v>
      </c>
      <c r="K303">
        <f>Diagonals!G299</f>
        <v>0</v>
      </c>
      <c r="L303">
        <f>Diagonals!H299</f>
        <v>5143.58</v>
      </c>
      <c r="M303">
        <f>Diagonals!I299</f>
        <v>0</v>
      </c>
      <c r="N303">
        <f>Diagonals!J299</f>
        <v>0</v>
      </c>
      <c r="O303">
        <f>Diagonals!K299</f>
        <v>0</v>
      </c>
      <c r="P303">
        <f>Diagonals!L299</f>
        <v>0</v>
      </c>
      <c r="Q303">
        <f>Trendlines!E299</f>
        <v>5199.42</v>
      </c>
      <c r="R303">
        <f>Trendlines!F299</f>
        <v>5194.1499999999996</v>
      </c>
      <c r="S303">
        <f>Trendlines!G299</f>
        <v>5203.3100000000004</v>
      </c>
      <c r="T303">
        <f>Trendlines!H299</f>
        <v>5169.25</v>
      </c>
      <c r="U303">
        <f>Trendlines!I299</f>
        <v>5177.6000000000004</v>
      </c>
      <c r="V303">
        <f>Trendlines!J299</f>
        <v>5162.6400000000003</v>
      </c>
      <c r="W303">
        <f>Trendlines!K299</f>
        <v>0</v>
      </c>
      <c r="X303">
        <f>Trendlines!L299</f>
        <v>0</v>
      </c>
      <c r="Y303">
        <f>Tema_Hrma_Smma!E299</f>
        <v>5168.3900000000003</v>
      </c>
      <c r="Z303">
        <f>Tema_Hrma_Smma!F299</f>
        <v>5166.6499999999996</v>
      </c>
      <c r="AA303">
        <f>Tema_Hrma_Smma!G299</f>
        <v>5174.54</v>
      </c>
      <c r="AB303">
        <f>ZScore!H299</f>
        <v>-1</v>
      </c>
      <c r="AC303">
        <f>ZScore!I299</f>
        <v>0.39280999999999999</v>
      </c>
      <c r="AD303">
        <f>ZScore!J299</f>
        <v>3</v>
      </c>
      <c r="AE303">
        <f>HA!E299</f>
        <v>5169.41</v>
      </c>
      <c r="AF303">
        <f>HA!F299</f>
        <v>5171.5</v>
      </c>
      <c r="AG303">
        <f>HA!G299</f>
        <v>5163.97</v>
      </c>
      <c r="AH303">
        <f>HA!H299</f>
        <v>5167.41</v>
      </c>
      <c r="AI303">
        <f>HA!I299</f>
        <v>-1</v>
      </c>
      <c r="AJ303">
        <f>HA!J299</f>
        <v>2</v>
      </c>
      <c r="AK303">
        <f>HA!K299</f>
        <v>-0.32212000000000002</v>
      </c>
      <c r="AL303">
        <f>HA!L299</f>
        <v>-1</v>
      </c>
      <c r="AM303">
        <f>KC!E299</f>
        <v>5193.7785599999997</v>
      </c>
      <c r="AN303">
        <f>KC!F299</f>
        <v>5188.2979400000004</v>
      </c>
      <c r="AO303">
        <f>KC!G299</f>
        <v>5182.8173200000001</v>
      </c>
      <c r="AP303">
        <f>KC!H299</f>
        <v>5177.3367099999996</v>
      </c>
      <c r="AQ303">
        <f>KC!I299</f>
        <v>5171.8560900000002</v>
      </c>
      <c r="AR303">
        <f>KC!J299</f>
        <v>5162.9659300000003</v>
      </c>
      <c r="AS303">
        <f>KC!K299</f>
        <v>5157.48531</v>
      </c>
      <c r="AT303">
        <f>KC!L299</f>
        <v>5152.0046899999998</v>
      </c>
      <c r="AU303">
        <f>KC!M299</f>
        <v>5146.5240700000004</v>
      </c>
      <c r="AV303">
        <f>KC!N299</f>
        <v>5141.0434599999999</v>
      </c>
      <c r="AW303">
        <f>SR_Levels!E299</f>
        <v>5161.8900000000003</v>
      </c>
      <c r="AX303">
        <f>SR_Levels!F299</f>
        <v>5135.8500000000004</v>
      </c>
      <c r="AY303">
        <f>SR_Levels!G299</f>
        <v>0</v>
      </c>
      <c r="AZ303">
        <f>SR_Levels!H299</f>
        <v>0</v>
      </c>
      <c r="BA303">
        <f>SR_Levels!I299</f>
        <v>5178.6000000000004</v>
      </c>
      <c r="BB303">
        <f>SR_Levels!J299</f>
        <v>5193.3500000000004</v>
      </c>
      <c r="BC303">
        <f>SR_Levels!K299</f>
        <v>5205.3100000000004</v>
      </c>
      <c r="BD303">
        <f>SR_Levels!L299</f>
        <v>0</v>
      </c>
      <c r="BE303">
        <f>ZigZag!E299</f>
        <v>0</v>
      </c>
      <c r="BF303">
        <f>ZigZag!F299</f>
        <v>0</v>
      </c>
      <c r="BG303">
        <f>ZigZag!G299</f>
        <v>5169.96</v>
      </c>
      <c r="BH303">
        <f>Dual_Tema!E299</f>
        <v>5173.78</v>
      </c>
      <c r="BI303">
        <f>Dual_Tema!F299</f>
        <v>5163.5200000000004</v>
      </c>
      <c r="BJ303">
        <f>Pinbar!E299</f>
        <v>0</v>
      </c>
      <c r="BK303">
        <f>SSA!E299</f>
        <v>5167.78953</v>
      </c>
      <c r="BL303">
        <f>SSA!F299</f>
        <v>5169.1476899999998</v>
      </c>
    </row>
    <row r="304" spans="1:64" x14ac:dyDescent="0.55000000000000004">
      <c r="A304">
        <f>Validation!A300</f>
        <v>1772118000</v>
      </c>
      <c r="B304" t="str">
        <f>Price!B300</f>
        <v>XAUUSD</v>
      </c>
      <c r="C304" t="str">
        <f>Price!C300</f>
        <v>M5</v>
      </c>
      <c r="D304">
        <f>Price!D300</f>
        <v>5167.7</v>
      </c>
      <c r="E304">
        <f>Price!E300</f>
        <v>5163.41</v>
      </c>
      <c r="F304">
        <f>Price!F300</f>
        <v>5172.12</v>
      </c>
      <c r="G304">
        <f>Price!G300</f>
        <v>5158.92</v>
      </c>
      <c r="H304">
        <f>Price!H300</f>
        <v>912</v>
      </c>
      <c r="I304">
        <f>Diagonals!E300</f>
        <v>5200.55</v>
      </c>
      <c r="J304">
        <f>Diagonals!F300</f>
        <v>0</v>
      </c>
      <c r="K304">
        <f>Diagonals!G300</f>
        <v>0</v>
      </c>
      <c r="L304">
        <f>Diagonals!H300</f>
        <v>5143.25</v>
      </c>
      <c r="M304">
        <f>Diagonals!I300</f>
        <v>0</v>
      </c>
      <c r="N304">
        <f>Diagonals!J300</f>
        <v>0</v>
      </c>
      <c r="O304">
        <f>Diagonals!K300</f>
        <v>0</v>
      </c>
      <c r="P304">
        <f>Diagonals!L300</f>
        <v>0</v>
      </c>
      <c r="Q304">
        <f>Trendlines!E300</f>
        <v>5199.43</v>
      </c>
      <c r="R304">
        <f>Trendlines!F300</f>
        <v>5194.13</v>
      </c>
      <c r="S304">
        <f>Trendlines!G300</f>
        <v>5203.29</v>
      </c>
      <c r="T304">
        <f>Trendlines!H300</f>
        <v>5169.33</v>
      </c>
      <c r="U304">
        <f>Trendlines!I300</f>
        <v>5177.62</v>
      </c>
      <c r="V304">
        <f>Trendlines!J300</f>
        <v>5162.68</v>
      </c>
      <c r="W304">
        <f>Trendlines!K300</f>
        <v>0</v>
      </c>
      <c r="X304">
        <f>Trendlines!L300</f>
        <v>0</v>
      </c>
      <c r="Y304">
        <f>Tema_Hrma_Smma!E300</f>
        <v>5167.54</v>
      </c>
      <c r="Z304">
        <f>Tema_Hrma_Smma!F300</f>
        <v>5166.62</v>
      </c>
      <c r="AA304">
        <f>Tema_Hrma_Smma!G300</f>
        <v>5174.32</v>
      </c>
      <c r="AB304">
        <f>ZScore!H300</f>
        <v>1</v>
      </c>
      <c r="AC304">
        <f>ZScore!I300</f>
        <v>0.54059000000000001</v>
      </c>
      <c r="AD304">
        <f>ZScore!J300</f>
        <v>0</v>
      </c>
      <c r="AE304">
        <f>HA!E300</f>
        <v>5168.41</v>
      </c>
      <c r="AF304">
        <f>HA!F300</f>
        <v>5172.12</v>
      </c>
      <c r="AG304">
        <f>HA!G300</f>
        <v>5158.92</v>
      </c>
      <c r="AH304">
        <f>HA!H300</f>
        <v>5165.54</v>
      </c>
      <c r="AI304">
        <f>HA!I300</f>
        <v>-1</v>
      </c>
      <c r="AJ304">
        <f>HA!J300</f>
        <v>2.87</v>
      </c>
      <c r="AK304">
        <f>HA!K300</f>
        <v>2.035E-2</v>
      </c>
      <c r="AL304">
        <f>HA!L300</f>
        <v>-2</v>
      </c>
      <c r="AM304">
        <f>KC!E300</f>
        <v>5193.7794800000001</v>
      </c>
      <c r="AN304">
        <f>KC!F300</f>
        <v>5188.2772599999998</v>
      </c>
      <c r="AO304">
        <f>KC!G300</f>
        <v>5182.7750299999998</v>
      </c>
      <c r="AP304">
        <f>KC!H300</f>
        <v>5177.2728100000004</v>
      </c>
      <c r="AQ304">
        <f>KC!I300</f>
        <v>5171.7705900000001</v>
      </c>
      <c r="AR304">
        <f>KC!J300</f>
        <v>5162.5826500000003</v>
      </c>
      <c r="AS304">
        <f>KC!K300</f>
        <v>5157.08043</v>
      </c>
      <c r="AT304">
        <f>KC!L300</f>
        <v>5151.5781999999999</v>
      </c>
      <c r="AU304">
        <f>KC!M300</f>
        <v>5146.0759799999996</v>
      </c>
      <c r="AV304">
        <f>KC!N300</f>
        <v>5140.5737600000002</v>
      </c>
      <c r="AW304">
        <f>SR_Levels!E300</f>
        <v>5161.8900000000003</v>
      </c>
      <c r="AX304">
        <f>SR_Levels!F300</f>
        <v>5135.8500000000004</v>
      </c>
      <c r="AY304">
        <f>SR_Levels!G300</f>
        <v>0</v>
      </c>
      <c r="AZ304">
        <f>SR_Levels!H300</f>
        <v>0</v>
      </c>
      <c r="BA304">
        <f>SR_Levels!I300</f>
        <v>5178.6000000000004</v>
      </c>
      <c r="BB304">
        <f>SR_Levels!J300</f>
        <v>5193.3500000000004</v>
      </c>
      <c r="BC304">
        <f>SR_Levels!K300</f>
        <v>5205.3100000000004</v>
      </c>
      <c r="BD304">
        <f>SR_Levels!L300</f>
        <v>0</v>
      </c>
      <c r="BE304">
        <f>ZigZag!E300</f>
        <v>0</v>
      </c>
      <c r="BF304">
        <f>ZigZag!F300</f>
        <v>0</v>
      </c>
      <c r="BG304">
        <f>ZigZag!G300</f>
        <v>5169.6899999999996</v>
      </c>
      <c r="BH304">
        <f>Dual_Tema!E300</f>
        <v>5173.22</v>
      </c>
      <c r="BI304">
        <f>Dual_Tema!F300</f>
        <v>5161.62</v>
      </c>
      <c r="BJ304">
        <f>Pinbar!E300</f>
        <v>0</v>
      </c>
      <c r="BK304">
        <f>SSA!E300</f>
        <v>5164.7344499999999</v>
      </c>
      <c r="BL304">
        <f>SSA!F300</f>
        <v>5166.9410699999999</v>
      </c>
    </row>
    <row r="305" spans="1:64" x14ac:dyDescent="0.55000000000000004">
      <c r="A305">
        <f>Validation!A301</f>
        <v>1772118300</v>
      </c>
      <c r="B305" t="str">
        <f>Price!B301</f>
        <v>XAUUSD</v>
      </c>
      <c r="C305" t="str">
        <f>Price!C301</f>
        <v>M5</v>
      </c>
      <c r="D305">
        <f>Price!D301</f>
        <v>5167.21</v>
      </c>
      <c r="E305">
        <f>Price!E301</f>
        <v>5167.7299999999996</v>
      </c>
      <c r="F305">
        <f>Price!F301</f>
        <v>5169.8500000000004</v>
      </c>
      <c r="G305">
        <f>Price!G301</f>
        <v>5163.95</v>
      </c>
      <c r="H305">
        <f>Price!H301</f>
        <v>862</v>
      </c>
      <c r="I305">
        <f>Diagonals!E301</f>
        <v>5200.72</v>
      </c>
      <c r="J305">
        <f>Diagonals!F301</f>
        <v>0</v>
      </c>
      <c r="K305">
        <f>Diagonals!G301</f>
        <v>0</v>
      </c>
      <c r="L305">
        <f>Diagonals!H301</f>
        <v>5142.92</v>
      </c>
      <c r="M305">
        <f>Diagonals!I301</f>
        <v>0</v>
      </c>
      <c r="N305">
        <f>Diagonals!J301</f>
        <v>0</v>
      </c>
      <c r="O305">
        <f>Diagonals!K301</f>
        <v>0</v>
      </c>
      <c r="P305">
        <f>Diagonals!L301</f>
        <v>0</v>
      </c>
      <c r="Q305">
        <f>Trendlines!E301</f>
        <v>5199.43</v>
      </c>
      <c r="R305">
        <f>Trendlines!F301</f>
        <v>5194.1000000000004</v>
      </c>
      <c r="S305">
        <f>Trendlines!G301</f>
        <v>5203.2700000000004</v>
      </c>
      <c r="T305">
        <f>Trendlines!H301</f>
        <v>5169.3999999999996</v>
      </c>
      <c r="U305">
        <f>Trendlines!I301</f>
        <v>5177.6400000000003</v>
      </c>
      <c r="V305">
        <f>Trendlines!J301</f>
        <v>5162.72</v>
      </c>
      <c r="W305">
        <f>Trendlines!K301</f>
        <v>0</v>
      </c>
      <c r="X305">
        <f>Trendlines!L301</f>
        <v>0</v>
      </c>
      <c r="Y305">
        <f>Tema_Hrma_Smma!E301</f>
        <v>5167.3599999999997</v>
      </c>
      <c r="Z305">
        <f>Tema_Hrma_Smma!F301</f>
        <v>5166.57</v>
      </c>
      <c r="AA305">
        <f>Tema_Hrma_Smma!G301</f>
        <v>5174.1099999999997</v>
      </c>
      <c r="AB305">
        <f>ZScore!H301</f>
        <v>-1</v>
      </c>
      <c r="AC305">
        <f>ZScore!I301</f>
        <v>0.86136999999999997</v>
      </c>
      <c r="AD305">
        <f>ZScore!J301</f>
        <v>3</v>
      </c>
      <c r="AE305">
        <f>HA!E301</f>
        <v>5166.97</v>
      </c>
      <c r="AF305">
        <f>HA!F301</f>
        <v>5169.8500000000004</v>
      </c>
      <c r="AG305">
        <f>HA!G301</f>
        <v>5163.95</v>
      </c>
      <c r="AH305">
        <f>HA!H301</f>
        <v>5167.18</v>
      </c>
      <c r="AI305">
        <f>HA!I301</f>
        <v>1</v>
      </c>
      <c r="AJ305">
        <f>HA!J301</f>
        <v>0.21</v>
      </c>
      <c r="AK305">
        <f>HA!K301</f>
        <v>-1.0269200000000001</v>
      </c>
      <c r="AL305">
        <f>HA!L301</f>
        <v>1</v>
      </c>
      <c r="AM305">
        <f>KC!E301</f>
        <v>5193.6159500000003</v>
      </c>
      <c r="AN305">
        <f>KC!F301</f>
        <v>5188.11798</v>
      </c>
      <c r="AO305">
        <f>KC!G301</f>
        <v>5182.6200200000003</v>
      </c>
      <c r="AP305">
        <f>KC!H301</f>
        <v>5177.1220599999997</v>
      </c>
      <c r="AQ305">
        <f>KC!I301</f>
        <v>5171.6240900000003</v>
      </c>
      <c r="AR305">
        <f>KC!J301</f>
        <v>5162.2950199999996</v>
      </c>
      <c r="AS305">
        <f>KC!K301</f>
        <v>5156.7970500000001</v>
      </c>
      <c r="AT305">
        <f>KC!L301</f>
        <v>5151.2990900000004</v>
      </c>
      <c r="AU305">
        <f>KC!M301</f>
        <v>5145.8011299999998</v>
      </c>
      <c r="AV305">
        <f>KC!N301</f>
        <v>5140.3031600000004</v>
      </c>
      <c r="AW305">
        <f>SR_Levels!E301</f>
        <v>5161.8900000000003</v>
      </c>
      <c r="AX305">
        <f>SR_Levels!F301</f>
        <v>5135.8500000000004</v>
      </c>
      <c r="AY305">
        <f>SR_Levels!G301</f>
        <v>0</v>
      </c>
      <c r="AZ305">
        <f>SR_Levels!H301</f>
        <v>0</v>
      </c>
      <c r="BA305">
        <f>SR_Levels!I301</f>
        <v>5178.6000000000004</v>
      </c>
      <c r="BB305">
        <f>SR_Levels!J301</f>
        <v>5193.3500000000004</v>
      </c>
      <c r="BC305">
        <f>SR_Levels!K301</f>
        <v>5205.3100000000004</v>
      </c>
      <c r="BD305">
        <f>SR_Levels!L301</f>
        <v>0</v>
      </c>
      <c r="BE305">
        <f>ZigZag!E301</f>
        <v>0</v>
      </c>
      <c r="BF305">
        <f>ZigZag!F301</f>
        <v>0</v>
      </c>
      <c r="BG305">
        <f>ZigZag!G301</f>
        <v>5169.5</v>
      </c>
      <c r="BH305">
        <f>Dual_Tema!E301</f>
        <v>5171.7299999999996</v>
      </c>
      <c r="BI305">
        <f>Dual_Tema!F301</f>
        <v>5162.8500000000004</v>
      </c>
      <c r="BJ305">
        <f>Pinbar!E301</f>
        <v>0</v>
      </c>
      <c r="BK305">
        <f>SSA!E301</f>
        <v>5161.3053200000004</v>
      </c>
      <c r="BL305">
        <f>SSA!F301</f>
        <v>5164.1232</v>
      </c>
    </row>
    <row r="306" spans="1:64" x14ac:dyDescent="0.55000000000000004">
      <c r="A306">
        <f>Validation!A302</f>
        <v>1772118600</v>
      </c>
      <c r="B306" t="str">
        <f>Price!B302</f>
        <v>XAUUSD</v>
      </c>
      <c r="C306" t="str">
        <f>Price!C302</f>
        <v>M5</v>
      </c>
      <c r="D306">
        <f>Price!D302</f>
        <v>5162.38</v>
      </c>
      <c r="E306">
        <f>Price!E302</f>
        <v>5167.8599999999997</v>
      </c>
      <c r="F306">
        <f>Price!F302</f>
        <v>5171.42</v>
      </c>
      <c r="G306">
        <f>Price!G302</f>
        <v>5161.25</v>
      </c>
      <c r="H306">
        <f>Price!H302</f>
        <v>864</v>
      </c>
      <c r="I306">
        <f>Diagonals!E302</f>
        <v>5200.8999999999996</v>
      </c>
      <c r="J306">
        <f>Diagonals!F302</f>
        <v>0</v>
      </c>
      <c r="K306">
        <f>Diagonals!G302</f>
        <v>0</v>
      </c>
      <c r="L306">
        <f>Diagonals!H302</f>
        <v>5142.59</v>
      </c>
      <c r="M306">
        <f>Diagonals!I302</f>
        <v>0</v>
      </c>
      <c r="N306">
        <f>Diagonals!J302</f>
        <v>0</v>
      </c>
      <c r="O306">
        <f>Diagonals!K302</f>
        <v>0</v>
      </c>
      <c r="P306">
        <f>Diagonals!L302</f>
        <v>0</v>
      </c>
      <c r="Q306">
        <f>Trendlines!E302</f>
        <v>5199.4399999999996</v>
      </c>
      <c r="R306">
        <f>Trendlines!F302</f>
        <v>5194.08</v>
      </c>
      <c r="S306">
        <f>Trendlines!G302</f>
        <v>5203.26</v>
      </c>
      <c r="T306">
        <f>Trendlines!H302</f>
        <v>5169.4799999999996</v>
      </c>
      <c r="U306">
        <f>Trendlines!I302</f>
        <v>5177.66</v>
      </c>
      <c r="V306">
        <f>Trendlines!J302</f>
        <v>5162.76</v>
      </c>
      <c r="W306">
        <f>Trendlines!K302</f>
        <v>0</v>
      </c>
      <c r="X306">
        <f>Trendlines!L302</f>
        <v>0</v>
      </c>
      <c r="Y306">
        <f>Tema_Hrma_Smma!E302</f>
        <v>5166.2700000000004</v>
      </c>
      <c r="Z306">
        <f>Tema_Hrma_Smma!F302</f>
        <v>5166.3100000000004</v>
      </c>
      <c r="AA306">
        <f>Tema_Hrma_Smma!G302</f>
        <v>5173.88</v>
      </c>
      <c r="AB306">
        <f>ZScore!H302</f>
        <v>-1</v>
      </c>
      <c r="AC306">
        <f>ZScore!I302</f>
        <v>0.98167000000000004</v>
      </c>
      <c r="AD306">
        <f>ZScore!J302</f>
        <v>3</v>
      </c>
      <c r="AE306">
        <f>HA!E302</f>
        <v>5167.08</v>
      </c>
      <c r="AF306">
        <f>HA!F302</f>
        <v>5171.42</v>
      </c>
      <c r="AG306">
        <f>HA!G302</f>
        <v>5161.25</v>
      </c>
      <c r="AH306">
        <f>HA!H302</f>
        <v>5165.7299999999996</v>
      </c>
      <c r="AI306">
        <f>HA!I302</f>
        <v>-1</v>
      </c>
      <c r="AJ306">
        <f>HA!J302</f>
        <v>1.35</v>
      </c>
      <c r="AK306">
        <f>HA!K302</f>
        <v>-0.57913000000000003</v>
      </c>
      <c r="AL306">
        <f>HA!L302</f>
        <v>-1</v>
      </c>
      <c r="AM306">
        <f>KC!E302</f>
        <v>5193.5373</v>
      </c>
      <c r="AN306">
        <f>KC!F302</f>
        <v>5188.0227299999997</v>
      </c>
      <c r="AO306">
        <f>KC!G302</f>
        <v>5182.5081600000003</v>
      </c>
      <c r="AP306">
        <f>KC!H302</f>
        <v>5176.99359</v>
      </c>
      <c r="AQ306">
        <f>KC!I302</f>
        <v>5171.4790300000004</v>
      </c>
      <c r="AR306">
        <f>KC!J302</f>
        <v>5162.0124299999998</v>
      </c>
      <c r="AS306">
        <f>KC!K302</f>
        <v>5156.4978600000004</v>
      </c>
      <c r="AT306">
        <f>KC!L302</f>
        <v>5150.9832900000001</v>
      </c>
      <c r="AU306">
        <f>KC!M302</f>
        <v>5145.4687199999998</v>
      </c>
      <c r="AV306">
        <f>KC!N302</f>
        <v>5139.9541600000002</v>
      </c>
      <c r="AW306">
        <f>SR_Levels!E302</f>
        <v>5161.8900000000003</v>
      </c>
      <c r="AX306">
        <f>SR_Levels!F302</f>
        <v>5135.8500000000004</v>
      </c>
      <c r="AY306">
        <f>SR_Levels!G302</f>
        <v>0</v>
      </c>
      <c r="AZ306">
        <f>SR_Levels!H302</f>
        <v>0</v>
      </c>
      <c r="BA306">
        <f>SR_Levels!I302</f>
        <v>5178.6000000000004</v>
      </c>
      <c r="BB306">
        <f>SR_Levels!J302</f>
        <v>5193.3500000000004</v>
      </c>
      <c r="BC306">
        <f>SR_Levels!K302</f>
        <v>5205.3100000000004</v>
      </c>
      <c r="BD306">
        <f>SR_Levels!L302</f>
        <v>0</v>
      </c>
      <c r="BE306">
        <f>ZigZag!E302</f>
        <v>0</v>
      </c>
      <c r="BF306">
        <f>ZigZag!F302</f>
        <v>0</v>
      </c>
      <c r="BG306">
        <f>ZigZag!G302</f>
        <v>5169.18</v>
      </c>
      <c r="BH306">
        <f>Dual_Tema!E302</f>
        <v>5171.54</v>
      </c>
      <c r="BI306">
        <f>Dual_Tema!F302</f>
        <v>5162.3100000000004</v>
      </c>
      <c r="BJ306">
        <f>Pinbar!E302</f>
        <v>0</v>
      </c>
      <c r="BK306">
        <f>SSA!E302</f>
        <v>5158.1084799999999</v>
      </c>
      <c r="BL306">
        <f>SSA!F302</f>
        <v>5161.1158400000004</v>
      </c>
    </row>
    <row r="307" spans="1:64" x14ac:dyDescent="0.55000000000000004">
      <c r="A307">
        <f>Validation!A303</f>
        <v>1772118900</v>
      </c>
      <c r="B307" t="str">
        <f>Price!B303</f>
        <v>XAUUSD</v>
      </c>
      <c r="C307" t="str">
        <f>Price!C303</f>
        <v>M5</v>
      </c>
      <c r="D307">
        <f>Price!D303</f>
        <v>5158.57</v>
      </c>
      <c r="E307">
        <f>Price!E303</f>
        <v>5162.4399999999996</v>
      </c>
      <c r="F307">
        <f>Price!F303</f>
        <v>5163.3100000000004</v>
      </c>
      <c r="G307">
        <f>Price!G303</f>
        <v>5150.24</v>
      </c>
      <c r="H307">
        <f>Price!H303</f>
        <v>910</v>
      </c>
      <c r="I307">
        <f>Diagonals!E303</f>
        <v>5201.08</v>
      </c>
      <c r="J307">
        <f>Diagonals!F303</f>
        <v>0</v>
      </c>
      <c r="K307">
        <f>Diagonals!G303</f>
        <v>0</v>
      </c>
      <c r="L307">
        <f>Diagonals!H303</f>
        <v>5142.26</v>
      </c>
      <c r="M307">
        <f>Diagonals!I303</f>
        <v>0</v>
      </c>
      <c r="N307">
        <f>Diagonals!J303</f>
        <v>0</v>
      </c>
      <c r="O307">
        <f>Diagonals!K303</f>
        <v>0</v>
      </c>
      <c r="P307">
        <f>Diagonals!L303</f>
        <v>0</v>
      </c>
      <c r="Q307">
        <f>Trendlines!E303</f>
        <v>5199.4399999999996</v>
      </c>
      <c r="R307">
        <f>Trendlines!F303</f>
        <v>5194.05</v>
      </c>
      <c r="S307">
        <f>Trendlines!G303</f>
        <v>5203.24</v>
      </c>
      <c r="T307">
        <f>Trendlines!H303</f>
        <v>5169.55</v>
      </c>
      <c r="U307">
        <f>Trendlines!I303</f>
        <v>5177.68</v>
      </c>
      <c r="V307">
        <f>Trendlines!J303</f>
        <v>5162.8</v>
      </c>
      <c r="W307">
        <f>Trendlines!K303</f>
        <v>0</v>
      </c>
      <c r="X307">
        <f>Trendlines!L303</f>
        <v>0</v>
      </c>
      <c r="Y307">
        <f>Tema_Hrma_Smma!E303</f>
        <v>5161.8599999999997</v>
      </c>
      <c r="Z307">
        <f>Tema_Hrma_Smma!F303</f>
        <v>5165.12</v>
      </c>
      <c r="AA307">
        <f>Tema_Hrma_Smma!G303</f>
        <v>5173.53</v>
      </c>
      <c r="AB307">
        <f>ZScore!H303</f>
        <v>-1</v>
      </c>
      <c r="AC307">
        <f>ZScore!I303</f>
        <v>0.38109999999999999</v>
      </c>
      <c r="AD307">
        <f>ZScore!J303</f>
        <v>3</v>
      </c>
      <c r="AE307">
        <f>HA!E303</f>
        <v>5166.3999999999996</v>
      </c>
      <c r="AF307">
        <f>HA!F303</f>
        <v>5166.3999999999996</v>
      </c>
      <c r="AG307">
        <f>HA!G303</f>
        <v>5150.24</v>
      </c>
      <c r="AH307">
        <f>HA!H303</f>
        <v>5158.6400000000003</v>
      </c>
      <c r="AI307">
        <f>HA!I303</f>
        <v>-1</v>
      </c>
      <c r="AJ307">
        <f>HA!J303</f>
        <v>7.76</v>
      </c>
      <c r="AK307">
        <f>HA!K303</f>
        <v>1.9336500000000001</v>
      </c>
      <c r="AL307">
        <f>HA!L303</f>
        <v>-2</v>
      </c>
      <c r="AM307">
        <f>KC!E303</f>
        <v>5193.3864999999996</v>
      </c>
      <c r="AN307">
        <f>KC!F303</f>
        <v>5187.8228600000002</v>
      </c>
      <c r="AO307">
        <f>KC!G303</f>
        <v>5182.2592100000002</v>
      </c>
      <c r="AP307">
        <f>KC!H303</f>
        <v>5176.6955699999999</v>
      </c>
      <c r="AQ307">
        <f>KC!I303</f>
        <v>5171.1319299999996</v>
      </c>
      <c r="AR307">
        <f>KC!J303</f>
        <v>5161.4595900000004</v>
      </c>
      <c r="AS307">
        <f>KC!K303</f>
        <v>5155.8959500000001</v>
      </c>
      <c r="AT307">
        <f>KC!L303</f>
        <v>5150.3323099999998</v>
      </c>
      <c r="AU307">
        <f>KC!M303</f>
        <v>5144.7686599999997</v>
      </c>
      <c r="AV307">
        <f>KC!N303</f>
        <v>5139.2050200000003</v>
      </c>
      <c r="AW307">
        <f>SR_Levels!E303</f>
        <v>5135.8500000000004</v>
      </c>
      <c r="AX307">
        <f>SR_Levels!F303</f>
        <v>0</v>
      </c>
      <c r="AY307">
        <f>SR_Levels!G303</f>
        <v>0</v>
      </c>
      <c r="AZ307">
        <f>SR_Levels!H303</f>
        <v>0</v>
      </c>
      <c r="BA307">
        <f>SR_Levels!I303</f>
        <v>5161.8900000000003</v>
      </c>
      <c r="BB307">
        <f>SR_Levels!J303</f>
        <v>5178.6000000000004</v>
      </c>
      <c r="BC307">
        <f>SR_Levels!K303</f>
        <v>5193.3500000000004</v>
      </c>
      <c r="BD307">
        <f>SR_Levels!L303</f>
        <v>5205.3100000000004</v>
      </c>
      <c r="BE307">
        <f>ZigZag!E303</f>
        <v>0</v>
      </c>
      <c r="BF307">
        <f>ZigZag!F303</f>
        <v>0</v>
      </c>
      <c r="BG307">
        <f>ZigZag!G303</f>
        <v>5168.34</v>
      </c>
      <c r="BH307">
        <f>Dual_Tema!E303</f>
        <v>5167.47</v>
      </c>
      <c r="BI307">
        <f>Dual_Tema!F303</f>
        <v>5156.57</v>
      </c>
      <c r="BJ307">
        <f>Pinbar!E303</f>
        <v>0</v>
      </c>
      <c r="BK307">
        <f>SSA!E303</f>
        <v>5155.90074</v>
      </c>
      <c r="BL307">
        <f>SSA!F303</f>
        <v>5158.5082899999998</v>
      </c>
    </row>
    <row r="308" spans="1:64" x14ac:dyDescent="0.55000000000000004">
      <c r="A308">
        <f>Validation!A304</f>
        <v>1772119200</v>
      </c>
      <c r="B308" t="str">
        <f>Price!B304</f>
        <v>XAUUSD</v>
      </c>
      <c r="C308" t="str">
        <f>Price!C304</f>
        <v>M5</v>
      </c>
      <c r="D308">
        <f>Price!D304</f>
        <v>5154.46</v>
      </c>
      <c r="E308">
        <f>Price!E304</f>
        <v>5158.97</v>
      </c>
      <c r="F308">
        <f>Price!F304</f>
        <v>5162.32</v>
      </c>
      <c r="G308">
        <f>Price!G304</f>
        <v>5151.91</v>
      </c>
      <c r="H308">
        <f>Price!H304</f>
        <v>915</v>
      </c>
      <c r="I308">
        <f>Diagonals!E304</f>
        <v>5201.26</v>
      </c>
      <c r="J308">
        <f>Diagonals!F304</f>
        <v>0</v>
      </c>
      <c r="K308">
        <f>Diagonals!G304</f>
        <v>0</v>
      </c>
      <c r="L308">
        <f>Diagonals!H304</f>
        <v>5141.93</v>
      </c>
      <c r="M308">
        <f>Diagonals!I304</f>
        <v>0</v>
      </c>
      <c r="N308">
        <f>Diagonals!J304</f>
        <v>0</v>
      </c>
      <c r="O308">
        <f>Diagonals!K304</f>
        <v>0</v>
      </c>
      <c r="P308">
        <f>Diagonals!L304</f>
        <v>0</v>
      </c>
      <c r="Q308">
        <f>Trendlines!E304</f>
        <v>5199.45</v>
      </c>
      <c r="R308">
        <f>Trendlines!F304</f>
        <v>5194.0200000000004</v>
      </c>
      <c r="S308">
        <f>Trendlines!G304</f>
        <v>5203.22</v>
      </c>
      <c r="T308">
        <f>Trendlines!H304</f>
        <v>5169.63</v>
      </c>
      <c r="U308">
        <f>Trendlines!I304</f>
        <v>5177.71</v>
      </c>
      <c r="V308">
        <f>Trendlines!J304</f>
        <v>5162.83</v>
      </c>
      <c r="W308">
        <f>Trendlines!K304</f>
        <v>0</v>
      </c>
      <c r="X308">
        <f>Trendlines!L304</f>
        <v>0</v>
      </c>
      <c r="Y308">
        <f>Tema_Hrma_Smma!E304</f>
        <v>5158.54</v>
      </c>
      <c r="Z308">
        <f>Tema_Hrma_Smma!F304</f>
        <v>5163.46</v>
      </c>
      <c r="AA308">
        <f>Tema_Hrma_Smma!G304</f>
        <v>5173.07</v>
      </c>
      <c r="AB308">
        <f>ZScore!H304</f>
        <v>-1</v>
      </c>
      <c r="AC308">
        <f>ZScore!I304</f>
        <v>0.61741999999999997</v>
      </c>
      <c r="AD308">
        <f>ZScore!J304</f>
        <v>3</v>
      </c>
      <c r="AE308">
        <f>HA!E304</f>
        <v>5162.5200000000004</v>
      </c>
      <c r="AF308">
        <f>HA!F304</f>
        <v>5162.5200000000004</v>
      </c>
      <c r="AG308">
        <f>HA!G304</f>
        <v>5151.91</v>
      </c>
      <c r="AH308">
        <f>HA!H304</f>
        <v>5156.91</v>
      </c>
      <c r="AI308">
        <f>HA!I304</f>
        <v>-1</v>
      </c>
      <c r="AJ308">
        <f>HA!J304</f>
        <v>5.61</v>
      </c>
      <c r="AK308">
        <f>HA!K304</f>
        <v>1.0824199999999999</v>
      </c>
      <c r="AL308">
        <f>HA!L304</f>
        <v>-3</v>
      </c>
      <c r="AM308">
        <f>KC!E304</f>
        <v>5192.9303799999998</v>
      </c>
      <c r="AN308">
        <f>KC!F304</f>
        <v>5187.3544499999998</v>
      </c>
      <c r="AO308">
        <f>KC!G304</f>
        <v>5181.7785299999996</v>
      </c>
      <c r="AP308">
        <f>KC!H304</f>
        <v>5176.2025999999996</v>
      </c>
      <c r="AQ308">
        <f>KC!I304</f>
        <v>5170.6266800000003</v>
      </c>
      <c r="AR308">
        <f>KC!J304</f>
        <v>5160.77351</v>
      </c>
      <c r="AS308">
        <f>KC!K304</f>
        <v>5155.19758</v>
      </c>
      <c r="AT308">
        <f>KC!L304</f>
        <v>5149.6216599999998</v>
      </c>
      <c r="AU308">
        <f>KC!M304</f>
        <v>5144.0457299999998</v>
      </c>
      <c r="AV308">
        <f>KC!N304</f>
        <v>5138.4697999999999</v>
      </c>
      <c r="AW308">
        <f>SR_Levels!E304</f>
        <v>5135.8500000000004</v>
      </c>
      <c r="AX308">
        <f>SR_Levels!F304</f>
        <v>0</v>
      </c>
      <c r="AY308">
        <f>SR_Levels!G304</f>
        <v>0</v>
      </c>
      <c r="AZ308">
        <f>SR_Levels!H304</f>
        <v>0</v>
      </c>
      <c r="BA308">
        <f>SR_Levels!I304</f>
        <v>5161.8900000000003</v>
      </c>
      <c r="BB308">
        <f>SR_Levels!J304</f>
        <v>5178.6000000000004</v>
      </c>
      <c r="BC308">
        <f>SR_Levels!K304</f>
        <v>5193.3500000000004</v>
      </c>
      <c r="BD308">
        <f>SR_Levels!L304</f>
        <v>5205.3100000000004</v>
      </c>
      <c r="BE308">
        <f>ZigZag!E304</f>
        <v>0</v>
      </c>
      <c r="BF308">
        <f>ZigZag!F304</f>
        <v>0</v>
      </c>
      <c r="BG308">
        <f>ZigZag!G304</f>
        <v>5167.47</v>
      </c>
      <c r="BH308">
        <f>Dual_Tema!E304</f>
        <v>5164.4399999999996</v>
      </c>
      <c r="BI308">
        <f>Dual_Tema!F304</f>
        <v>5153.7700000000004</v>
      </c>
      <c r="BJ308">
        <f>Pinbar!E304</f>
        <v>0</v>
      </c>
      <c r="BK308">
        <f>SSA!E304</f>
        <v>5155.3332099999998</v>
      </c>
      <c r="BL308">
        <f>SSA!F304</f>
        <v>5156.9207500000002</v>
      </c>
    </row>
    <row r="309" spans="1:64" x14ac:dyDescent="0.55000000000000004">
      <c r="A309">
        <f>Validation!A305</f>
        <v>1772119500</v>
      </c>
      <c r="B309" t="str">
        <f>Price!B305</f>
        <v>XAUUSD</v>
      </c>
      <c r="C309" t="str">
        <f>Price!C305</f>
        <v>M5</v>
      </c>
      <c r="D309">
        <f>Price!D305</f>
        <v>5141.51</v>
      </c>
      <c r="E309">
        <f>Price!E305</f>
        <v>5154.59</v>
      </c>
      <c r="F309">
        <f>Price!F305</f>
        <v>5158.26</v>
      </c>
      <c r="G309">
        <f>Price!G305</f>
        <v>5130.84</v>
      </c>
      <c r="H309">
        <f>Price!H305</f>
        <v>938</v>
      </c>
      <c r="I309">
        <f>Diagonals!E305</f>
        <v>5201.43</v>
      </c>
      <c r="J309">
        <f>Diagonals!F305</f>
        <v>0</v>
      </c>
      <c r="K309">
        <f>Diagonals!G305</f>
        <v>0</v>
      </c>
      <c r="L309">
        <f>Diagonals!H305</f>
        <v>5141.6000000000004</v>
      </c>
      <c r="M309">
        <f>Diagonals!I305</f>
        <v>0</v>
      </c>
      <c r="N309">
        <f>Diagonals!J305</f>
        <v>0</v>
      </c>
      <c r="O309">
        <f>Diagonals!K305</f>
        <v>0</v>
      </c>
      <c r="P309">
        <f>Diagonals!L305</f>
        <v>5130.84</v>
      </c>
      <c r="Q309">
        <f>Trendlines!E305</f>
        <v>5199.46</v>
      </c>
      <c r="R309">
        <f>Trendlines!F305</f>
        <v>5194</v>
      </c>
      <c r="S309">
        <f>Trendlines!G305</f>
        <v>5203.2</v>
      </c>
      <c r="T309">
        <f>Trendlines!H305</f>
        <v>5169.7</v>
      </c>
      <c r="U309">
        <f>Trendlines!I305</f>
        <v>5177.7299999999996</v>
      </c>
      <c r="V309">
        <f>Trendlines!J305</f>
        <v>5162.87</v>
      </c>
      <c r="W309">
        <f>Trendlines!K305</f>
        <v>0</v>
      </c>
      <c r="X309">
        <f>Trendlines!L305</f>
        <v>5130.84</v>
      </c>
      <c r="Y309">
        <f>Tema_Hrma_Smma!E305</f>
        <v>5150.3599999999997</v>
      </c>
      <c r="Z309">
        <f>Tema_Hrma_Smma!F305</f>
        <v>5160.32</v>
      </c>
      <c r="AA309">
        <f>Tema_Hrma_Smma!G305</f>
        <v>5172.42</v>
      </c>
      <c r="AB309">
        <f>ZScore!H305</f>
        <v>-1</v>
      </c>
      <c r="AC309">
        <f>ZScore!I305</f>
        <v>3.7324700000000002</v>
      </c>
      <c r="AD309">
        <f>ZScore!J305</f>
        <v>5</v>
      </c>
      <c r="AE309">
        <f>HA!E305</f>
        <v>5159.72</v>
      </c>
      <c r="AF309">
        <f>HA!F305</f>
        <v>5159.72</v>
      </c>
      <c r="AG309">
        <f>HA!G305</f>
        <v>5130.84</v>
      </c>
      <c r="AH309">
        <f>HA!H305</f>
        <v>5146.3</v>
      </c>
      <c r="AI309">
        <f>HA!I305</f>
        <v>-1</v>
      </c>
      <c r="AJ309">
        <f>HA!J305</f>
        <v>13.42</v>
      </c>
      <c r="AK309">
        <f>HA!K305</f>
        <v>4.0149900000000001</v>
      </c>
      <c r="AL309">
        <f>HA!L305</f>
        <v>-4</v>
      </c>
      <c r="AM309">
        <f>KC!E305</f>
        <v>5192.8071799999998</v>
      </c>
      <c r="AN309">
        <f>KC!F305</f>
        <v>5187.0850799999998</v>
      </c>
      <c r="AO309">
        <f>KC!G305</f>
        <v>5181.3629799999999</v>
      </c>
      <c r="AP309">
        <f>KC!H305</f>
        <v>5175.6408899999997</v>
      </c>
      <c r="AQ309">
        <f>KC!I305</f>
        <v>5169.9187899999997</v>
      </c>
      <c r="AR309">
        <f>KC!J305</f>
        <v>5159.47235</v>
      </c>
      <c r="AS309">
        <f>KC!K305</f>
        <v>5153.7502500000001</v>
      </c>
      <c r="AT309">
        <f>KC!L305</f>
        <v>5148.0281599999998</v>
      </c>
      <c r="AU309">
        <f>KC!M305</f>
        <v>5142.3060599999999</v>
      </c>
      <c r="AV309">
        <f>KC!N305</f>
        <v>5136.5839599999999</v>
      </c>
      <c r="AW309">
        <f>SR_Levels!E305</f>
        <v>5135.8500000000004</v>
      </c>
      <c r="AX309">
        <f>SR_Levels!F305</f>
        <v>0</v>
      </c>
      <c r="AY309">
        <f>SR_Levels!G305</f>
        <v>0</v>
      </c>
      <c r="AZ309">
        <f>SR_Levels!H305</f>
        <v>0</v>
      </c>
      <c r="BA309">
        <f>SR_Levels!I305</f>
        <v>5161.8900000000003</v>
      </c>
      <c r="BB309">
        <f>SR_Levels!J305</f>
        <v>5178.6000000000004</v>
      </c>
      <c r="BC309">
        <f>SR_Levels!K305</f>
        <v>5193.3500000000004</v>
      </c>
      <c r="BD309">
        <f>SR_Levels!L305</f>
        <v>5205.3100000000004</v>
      </c>
      <c r="BE309">
        <f>ZigZag!E305</f>
        <v>0</v>
      </c>
      <c r="BF309">
        <f>ZigZag!F305</f>
        <v>5130.84</v>
      </c>
      <c r="BG309">
        <f>ZigZag!G305</f>
        <v>5165.76</v>
      </c>
      <c r="BH309">
        <f>Dual_Tema!E305</f>
        <v>5160.63</v>
      </c>
      <c r="BI309">
        <f>Dual_Tema!F305</f>
        <v>5141.8100000000004</v>
      </c>
      <c r="BJ309">
        <f>Pinbar!E305</f>
        <v>0</v>
      </c>
      <c r="BK309">
        <f>SSA!E305</f>
        <v>5156.8113199999998</v>
      </c>
      <c r="BL309">
        <f>SSA!F305</f>
        <v>5156.8660300000001</v>
      </c>
    </row>
    <row r="310" spans="1:64" x14ac:dyDescent="0.55000000000000004">
      <c r="A310">
        <f>Validation!A306</f>
        <v>1772119800</v>
      </c>
      <c r="B310" t="str">
        <f>Price!B306</f>
        <v>XAUUSD</v>
      </c>
      <c r="C310" t="str">
        <f>Price!C306</f>
        <v>M5</v>
      </c>
      <c r="D310">
        <f>Price!D306</f>
        <v>5153.62</v>
      </c>
      <c r="E310">
        <f>Price!E306</f>
        <v>5141.6000000000004</v>
      </c>
      <c r="F310">
        <f>Price!F306</f>
        <v>5156.53</v>
      </c>
      <c r="G310">
        <f>Price!G306</f>
        <v>5140.67</v>
      </c>
      <c r="H310">
        <f>Price!H306</f>
        <v>910</v>
      </c>
      <c r="I310">
        <f>Diagonals!E306</f>
        <v>5201.6099999999997</v>
      </c>
      <c r="J310">
        <f>Diagonals!F306</f>
        <v>0</v>
      </c>
      <c r="K310">
        <f>Diagonals!G306</f>
        <v>0</v>
      </c>
      <c r="L310">
        <f>Diagonals!H306</f>
        <v>5141.28</v>
      </c>
      <c r="M310">
        <f>Diagonals!I306</f>
        <v>0</v>
      </c>
      <c r="N310">
        <f>Diagonals!J306</f>
        <v>0</v>
      </c>
      <c r="O310">
        <f>Diagonals!K306</f>
        <v>0</v>
      </c>
      <c r="P310">
        <f>Diagonals!L306</f>
        <v>0</v>
      </c>
      <c r="Q310">
        <f>Trendlines!E306</f>
        <v>5199.46</v>
      </c>
      <c r="R310">
        <f>Trendlines!F306</f>
        <v>5193.97</v>
      </c>
      <c r="S310">
        <f>Trendlines!G306</f>
        <v>5203.1899999999996</v>
      </c>
      <c r="T310">
        <f>Trendlines!H306</f>
        <v>5169.78</v>
      </c>
      <c r="U310">
        <f>Trendlines!I306</f>
        <v>5177.75</v>
      </c>
      <c r="V310">
        <f>Trendlines!J306</f>
        <v>5162.91</v>
      </c>
      <c r="W310">
        <f>Trendlines!K306</f>
        <v>0</v>
      </c>
      <c r="X310">
        <f>Trendlines!L306</f>
        <v>0</v>
      </c>
      <c r="Y310">
        <f>Tema_Hrma_Smma!E306</f>
        <v>5148.6400000000003</v>
      </c>
      <c r="Z310">
        <f>Tema_Hrma_Smma!F306</f>
        <v>5157.5200000000004</v>
      </c>
      <c r="AA310">
        <f>Tema_Hrma_Smma!G306</f>
        <v>5171.71</v>
      </c>
      <c r="AB310">
        <f>ZScore!H306</f>
        <v>1</v>
      </c>
      <c r="AC310">
        <f>ZScore!I306</f>
        <v>3.29434</v>
      </c>
      <c r="AD310">
        <f>ZScore!J306</f>
        <v>2</v>
      </c>
      <c r="AE310">
        <f>HA!E306</f>
        <v>5153.01</v>
      </c>
      <c r="AF310">
        <f>HA!F306</f>
        <v>5156.53</v>
      </c>
      <c r="AG310">
        <f>HA!G306</f>
        <v>5140.67</v>
      </c>
      <c r="AH310">
        <f>HA!H306</f>
        <v>5148.1099999999997</v>
      </c>
      <c r="AI310">
        <f>HA!I306</f>
        <v>-1</v>
      </c>
      <c r="AJ310">
        <f>HA!J306</f>
        <v>4.9000000000000004</v>
      </c>
      <c r="AK310">
        <f>HA!K306</f>
        <v>0.77458000000000005</v>
      </c>
      <c r="AL310">
        <f>HA!L306</f>
        <v>-5</v>
      </c>
      <c r="AM310">
        <f>KC!E306</f>
        <v>5192.1290099999997</v>
      </c>
      <c r="AN310">
        <f>KC!F306</f>
        <v>5186.3569799999996</v>
      </c>
      <c r="AO310">
        <f>KC!G306</f>
        <v>5180.5849399999997</v>
      </c>
      <c r="AP310">
        <f>KC!H306</f>
        <v>5174.8128999999999</v>
      </c>
      <c r="AQ310">
        <f>KC!I306</f>
        <v>5169.0408600000001</v>
      </c>
      <c r="AR310">
        <f>KC!J306</f>
        <v>5158.0210100000004</v>
      </c>
      <c r="AS310">
        <f>KC!K306</f>
        <v>5152.2489699999996</v>
      </c>
      <c r="AT310">
        <f>KC!L306</f>
        <v>5146.4769299999998</v>
      </c>
      <c r="AU310">
        <f>KC!M306</f>
        <v>5140.70489</v>
      </c>
      <c r="AV310">
        <f>KC!N306</f>
        <v>5134.9328599999999</v>
      </c>
      <c r="AW310">
        <f>SR_Levels!E306</f>
        <v>5135.8500000000004</v>
      </c>
      <c r="AX310">
        <f>SR_Levels!F306</f>
        <v>0</v>
      </c>
      <c r="AY310">
        <f>SR_Levels!G306</f>
        <v>0</v>
      </c>
      <c r="AZ310">
        <f>SR_Levels!H306</f>
        <v>0</v>
      </c>
      <c r="BA310">
        <f>SR_Levels!I306</f>
        <v>5161.8900000000003</v>
      </c>
      <c r="BB310">
        <f>SR_Levels!J306</f>
        <v>5178.6000000000004</v>
      </c>
      <c r="BC310">
        <f>SR_Levels!K306</f>
        <v>5193.3500000000004</v>
      </c>
      <c r="BD310">
        <f>SR_Levels!L306</f>
        <v>5205.3100000000004</v>
      </c>
      <c r="BE310">
        <f>ZigZag!E306</f>
        <v>0</v>
      </c>
      <c r="BF310">
        <f>ZigZag!F306</f>
        <v>0</v>
      </c>
      <c r="BG310">
        <f>ZigZag!G306</f>
        <v>5164.6499999999996</v>
      </c>
      <c r="BH310">
        <f>Dual_Tema!E306</f>
        <v>5157.53</v>
      </c>
      <c r="BI310">
        <f>Dual_Tema!F306</f>
        <v>5139.22</v>
      </c>
      <c r="BJ310">
        <f>Pinbar!E306</f>
        <v>0</v>
      </c>
      <c r="BK310">
        <f>SSA!E306</f>
        <v>5160.61042</v>
      </c>
      <c r="BL310">
        <f>SSA!F306</f>
        <v>5158.7382299999999</v>
      </c>
    </row>
    <row r="311" spans="1:64" x14ac:dyDescent="0.55000000000000004">
      <c r="A311">
        <f>Validation!A307</f>
        <v>1772120100</v>
      </c>
      <c r="B311" t="str">
        <f>Price!B307</f>
        <v>XAUUSD</v>
      </c>
      <c r="C311" t="str">
        <f>Price!C307</f>
        <v>M5</v>
      </c>
      <c r="D311">
        <f>Price!D307</f>
        <v>5169.2299999999996</v>
      </c>
      <c r="E311">
        <f>Price!E307</f>
        <v>5153.6499999999996</v>
      </c>
      <c r="F311">
        <f>Price!F307</f>
        <v>5169.54</v>
      </c>
      <c r="G311">
        <f>Price!G307</f>
        <v>5152.91</v>
      </c>
      <c r="H311">
        <f>Price!H307</f>
        <v>911</v>
      </c>
      <c r="I311">
        <f>Diagonals!E307</f>
        <v>5201.79</v>
      </c>
      <c r="J311">
        <f>Diagonals!F307</f>
        <v>0</v>
      </c>
      <c r="K311">
        <f>Diagonals!G307</f>
        <v>0</v>
      </c>
      <c r="L311">
        <f>Diagonals!H307</f>
        <v>5140.95</v>
      </c>
      <c r="M311">
        <f>Diagonals!I307</f>
        <v>0</v>
      </c>
      <c r="N311">
        <f>Diagonals!J307</f>
        <v>0</v>
      </c>
      <c r="O311">
        <f>Diagonals!K307</f>
        <v>0</v>
      </c>
      <c r="P311">
        <f>Diagonals!L307</f>
        <v>0</v>
      </c>
      <c r="Q311">
        <f>Trendlines!E307</f>
        <v>5199.47</v>
      </c>
      <c r="R311">
        <f>Trendlines!F307</f>
        <v>5193.95</v>
      </c>
      <c r="S311">
        <f>Trendlines!G307</f>
        <v>5203.17</v>
      </c>
      <c r="T311">
        <f>Trendlines!H307</f>
        <v>5169.8599999999997</v>
      </c>
      <c r="U311">
        <f>Trendlines!I307</f>
        <v>5177.7700000000004</v>
      </c>
      <c r="V311">
        <f>Trendlines!J307</f>
        <v>5162.95</v>
      </c>
      <c r="W311">
        <f>Trendlines!K307</f>
        <v>0</v>
      </c>
      <c r="X311">
        <f>Trendlines!L307</f>
        <v>0</v>
      </c>
      <c r="Y311">
        <f>Tema_Hrma_Smma!E307</f>
        <v>5154.4799999999996</v>
      </c>
      <c r="Z311">
        <f>Tema_Hrma_Smma!F307</f>
        <v>5156.6899999999996</v>
      </c>
      <c r="AA311">
        <f>Tema_Hrma_Smma!G307</f>
        <v>5171.3100000000004</v>
      </c>
      <c r="AB311">
        <f>ZScore!H307</f>
        <v>1</v>
      </c>
      <c r="AC311">
        <f>ZScore!I307</f>
        <v>4.4623799999999996</v>
      </c>
      <c r="AD311">
        <f>ZScore!J307</f>
        <v>2</v>
      </c>
      <c r="AE311">
        <f>HA!E307</f>
        <v>5150.5600000000004</v>
      </c>
      <c r="AF311">
        <f>HA!F307</f>
        <v>5169.54</v>
      </c>
      <c r="AG311">
        <f>HA!G307</f>
        <v>5150.5600000000004</v>
      </c>
      <c r="AH311">
        <f>HA!H307</f>
        <v>5161.33</v>
      </c>
      <c r="AI311">
        <f>HA!I307</f>
        <v>1</v>
      </c>
      <c r="AJ311">
        <f>HA!J307</f>
        <v>10.78</v>
      </c>
      <c r="AK311">
        <f>HA!K307</f>
        <v>3.0254699999999999</v>
      </c>
      <c r="AL311">
        <f>HA!L307</f>
        <v>1</v>
      </c>
      <c r="AM311">
        <f>KC!E307</f>
        <v>5191.7581899999996</v>
      </c>
      <c r="AN311">
        <f>KC!F307</f>
        <v>5185.9174499999999</v>
      </c>
      <c r="AO311">
        <f>KC!G307</f>
        <v>5180.0767100000003</v>
      </c>
      <c r="AP311">
        <f>KC!H307</f>
        <v>5174.2359699999997</v>
      </c>
      <c r="AQ311">
        <f>KC!I307</f>
        <v>5168.3952300000001</v>
      </c>
      <c r="AR311">
        <f>KC!J307</f>
        <v>5156.8083699999997</v>
      </c>
      <c r="AS311">
        <f>KC!K307</f>
        <v>5150.9676300000001</v>
      </c>
      <c r="AT311">
        <f>KC!L307</f>
        <v>5145.1268899999995</v>
      </c>
      <c r="AU311">
        <f>KC!M307</f>
        <v>5139.2861499999999</v>
      </c>
      <c r="AV311">
        <f>KC!N307</f>
        <v>5133.4454100000003</v>
      </c>
      <c r="AW311">
        <f>SR_Levels!E307</f>
        <v>5161.8900000000003</v>
      </c>
      <c r="AX311">
        <f>SR_Levels!F307</f>
        <v>5135.8500000000004</v>
      </c>
      <c r="AY311">
        <f>SR_Levels!G307</f>
        <v>0</v>
      </c>
      <c r="AZ311">
        <f>SR_Levels!H307</f>
        <v>0</v>
      </c>
      <c r="BA311">
        <f>SR_Levels!I307</f>
        <v>5178.6000000000004</v>
      </c>
      <c r="BB311">
        <f>SR_Levels!J307</f>
        <v>5193.3500000000004</v>
      </c>
      <c r="BC311">
        <f>SR_Levels!K307</f>
        <v>5205.3100000000004</v>
      </c>
      <c r="BD311">
        <f>SR_Levels!L307</f>
        <v>0</v>
      </c>
      <c r="BE311">
        <f>ZigZag!E307</f>
        <v>0</v>
      </c>
      <c r="BF311">
        <f>ZigZag!F307</f>
        <v>0</v>
      </c>
      <c r="BG311">
        <f>ZigZag!G307</f>
        <v>5164.6000000000004</v>
      </c>
      <c r="BH311">
        <f>Dual_Tema!E307</f>
        <v>5162.1000000000004</v>
      </c>
      <c r="BI311">
        <f>Dual_Tema!F307</f>
        <v>5143.8999999999996</v>
      </c>
      <c r="BJ311">
        <f>Pinbar!E307</f>
        <v>0</v>
      </c>
      <c r="BK311">
        <f>SSA!E307</f>
        <v>5165.9672200000005</v>
      </c>
      <c r="BL311">
        <f>SSA!F307</f>
        <v>5162.3527299999996</v>
      </c>
    </row>
    <row r="312" spans="1:64" x14ac:dyDescent="0.55000000000000004">
      <c r="A312">
        <f>Validation!A308</f>
        <v>1772120400</v>
      </c>
      <c r="B312" t="str">
        <f>Price!B308</f>
        <v>XAUUSD</v>
      </c>
      <c r="C312" t="str">
        <f>Price!C308</f>
        <v>M5</v>
      </c>
      <c r="D312">
        <f>Price!D308</f>
        <v>5175.5600000000004</v>
      </c>
      <c r="E312">
        <f>Price!E308</f>
        <v>5169.12</v>
      </c>
      <c r="F312">
        <f>Price!F308</f>
        <v>5176.46</v>
      </c>
      <c r="G312">
        <f>Price!G308</f>
        <v>5166.28</v>
      </c>
      <c r="H312">
        <f>Price!H308</f>
        <v>870</v>
      </c>
      <c r="I312">
        <f>Diagonals!E308</f>
        <v>5201.96</v>
      </c>
      <c r="J312">
        <f>Diagonals!F308</f>
        <v>0</v>
      </c>
      <c r="K312">
        <f>Diagonals!G308</f>
        <v>0</v>
      </c>
      <c r="L312">
        <f>Diagonals!H308</f>
        <v>5140.62</v>
      </c>
      <c r="M312">
        <f>Diagonals!I308</f>
        <v>0</v>
      </c>
      <c r="N312">
        <f>Diagonals!J308</f>
        <v>0</v>
      </c>
      <c r="O312">
        <f>Diagonals!K308</f>
        <v>0</v>
      </c>
      <c r="P312">
        <f>Diagonals!L308</f>
        <v>0</v>
      </c>
      <c r="Q312">
        <f>Trendlines!E308</f>
        <v>5199.47</v>
      </c>
      <c r="R312">
        <f>Trendlines!F308</f>
        <v>5193.92</v>
      </c>
      <c r="S312">
        <f>Trendlines!G308</f>
        <v>5203.1499999999996</v>
      </c>
      <c r="T312">
        <f>Trendlines!H308</f>
        <v>5169.93</v>
      </c>
      <c r="U312">
        <f>Trendlines!I308</f>
        <v>5177.79</v>
      </c>
      <c r="V312">
        <f>Trendlines!J308</f>
        <v>5162.99</v>
      </c>
      <c r="W312">
        <f>Trendlines!K308</f>
        <v>0</v>
      </c>
      <c r="X312">
        <f>Trendlines!L308</f>
        <v>0</v>
      </c>
      <c r="Y312">
        <f>Tema_Hrma_Smma!E308</f>
        <v>5162.7700000000004</v>
      </c>
      <c r="Z312">
        <f>Tema_Hrma_Smma!F308</f>
        <v>5157.88</v>
      </c>
      <c r="AA312">
        <f>Tema_Hrma_Smma!G308</f>
        <v>5171.22</v>
      </c>
      <c r="AB312">
        <f>ZScore!H308</f>
        <v>1</v>
      </c>
      <c r="AC312">
        <f>ZScore!I308</f>
        <v>1.2321</v>
      </c>
      <c r="AD312">
        <f>ZScore!J308</f>
        <v>0</v>
      </c>
      <c r="AE312">
        <f>HA!E308</f>
        <v>5155.9399999999996</v>
      </c>
      <c r="AF312">
        <f>HA!F308</f>
        <v>5176.46</v>
      </c>
      <c r="AG312">
        <f>HA!G308</f>
        <v>5155.9399999999996</v>
      </c>
      <c r="AH312">
        <f>HA!H308</f>
        <v>5171.8599999999997</v>
      </c>
      <c r="AI312">
        <f>HA!I308</f>
        <v>1</v>
      </c>
      <c r="AJ312">
        <f>HA!J308</f>
        <v>15.91</v>
      </c>
      <c r="AK312">
        <f>HA!K308</f>
        <v>4.7802499999999997</v>
      </c>
      <c r="AL312">
        <f>HA!L308</f>
        <v>2</v>
      </c>
      <c r="AM312">
        <f>KC!E308</f>
        <v>5191.5002299999996</v>
      </c>
      <c r="AN312">
        <f>KC!F308</f>
        <v>5185.6507899999997</v>
      </c>
      <c r="AO312">
        <f>KC!G308</f>
        <v>5179.80134</v>
      </c>
      <c r="AP312">
        <f>KC!H308</f>
        <v>5173.9519</v>
      </c>
      <c r="AQ312">
        <f>KC!I308</f>
        <v>5168.1024600000001</v>
      </c>
      <c r="AR312">
        <f>KC!J308</f>
        <v>5156.1297999999997</v>
      </c>
      <c r="AS312">
        <f>KC!K308</f>
        <v>5150.28035</v>
      </c>
      <c r="AT312">
        <f>KC!L308</f>
        <v>5144.43091</v>
      </c>
      <c r="AU312">
        <f>KC!M308</f>
        <v>5138.5814700000001</v>
      </c>
      <c r="AV312">
        <f>KC!N308</f>
        <v>5132.7320200000004</v>
      </c>
      <c r="AW312">
        <f>SR_Levels!E308</f>
        <v>5161.8900000000003</v>
      </c>
      <c r="AX312">
        <f>SR_Levels!F308</f>
        <v>5135.8500000000004</v>
      </c>
      <c r="AY312">
        <f>SR_Levels!G308</f>
        <v>0</v>
      </c>
      <c r="AZ312">
        <f>SR_Levels!H308</f>
        <v>0</v>
      </c>
      <c r="BA312">
        <f>SR_Levels!I308</f>
        <v>5178.6000000000004</v>
      </c>
      <c r="BB312">
        <f>SR_Levels!J308</f>
        <v>5193.3500000000004</v>
      </c>
      <c r="BC312">
        <f>SR_Levels!K308</f>
        <v>5205.3100000000004</v>
      </c>
      <c r="BD312">
        <f>SR_Levels!L308</f>
        <v>0</v>
      </c>
      <c r="BE312">
        <f>ZigZag!E308</f>
        <v>0</v>
      </c>
      <c r="BF312">
        <f>ZigZag!F308</f>
        <v>0</v>
      </c>
      <c r="BG312">
        <f>ZigZag!G308</f>
        <v>5165.18</v>
      </c>
      <c r="BH312">
        <f>Dual_Tema!E308</f>
        <v>5168.58</v>
      </c>
      <c r="BI312">
        <f>Dual_Tema!F308</f>
        <v>5153.71</v>
      </c>
      <c r="BJ312">
        <f>Pinbar!E308</f>
        <v>0</v>
      </c>
      <c r="BK312">
        <f>SSA!E308</f>
        <v>5171.7565999999997</v>
      </c>
      <c r="BL312">
        <f>SSA!F308</f>
        <v>5167.0546599999998</v>
      </c>
    </row>
    <row r="313" spans="1:64" x14ac:dyDescent="0.55000000000000004">
      <c r="A313">
        <f>Validation!A309</f>
        <v>1772120700</v>
      </c>
      <c r="B313" t="str">
        <f>Price!B309</f>
        <v>XAUUSD</v>
      </c>
      <c r="C313" t="str">
        <f>Price!C309</f>
        <v>M5</v>
      </c>
      <c r="D313">
        <f>Price!D309</f>
        <v>5182.38</v>
      </c>
      <c r="E313">
        <f>Price!E309</f>
        <v>5175.5600000000004</v>
      </c>
      <c r="F313">
        <f>Price!F309</f>
        <v>5185.93</v>
      </c>
      <c r="G313">
        <f>Price!G309</f>
        <v>5175.29</v>
      </c>
      <c r="H313">
        <f>Price!H309</f>
        <v>844</v>
      </c>
      <c r="I313">
        <f>Diagonals!E309</f>
        <v>5202.1400000000003</v>
      </c>
      <c r="J313">
        <f>Diagonals!F309</f>
        <v>0</v>
      </c>
      <c r="K313">
        <f>Diagonals!G309</f>
        <v>0</v>
      </c>
      <c r="L313">
        <f>Diagonals!H309</f>
        <v>5140.29</v>
      </c>
      <c r="M313">
        <f>Diagonals!I309</f>
        <v>0</v>
      </c>
      <c r="N313">
        <f>Diagonals!J309</f>
        <v>0</v>
      </c>
      <c r="O313">
        <f>Diagonals!K309</f>
        <v>0</v>
      </c>
      <c r="P313">
        <f>Diagonals!L309</f>
        <v>0</v>
      </c>
      <c r="Q313">
        <f>Trendlines!E309</f>
        <v>5199.4799999999996</v>
      </c>
      <c r="R313">
        <f>Trendlines!F309</f>
        <v>5193.8900000000003</v>
      </c>
      <c r="S313">
        <f>Trendlines!G309</f>
        <v>5203.13</v>
      </c>
      <c r="T313">
        <f>Trendlines!H309</f>
        <v>5170.01</v>
      </c>
      <c r="U313">
        <f>Trendlines!I309</f>
        <v>5177.82</v>
      </c>
      <c r="V313">
        <f>Trendlines!J309</f>
        <v>5163.03</v>
      </c>
      <c r="W313">
        <f>Trendlines!K309</f>
        <v>0</v>
      </c>
      <c r="X313">
        <f>Trendlines!L309</f>
        <v>0</v>
      </c>
      <c r="Y313">
        <f>Tema_Hrma_Smma!E309</f>
        <v>5172.2299999999996</v>
      </c>
      <c r="Z313">
        <f>Tema_Hrma_Smma!F309</f>
        <v>5160.8999999999996</v>
      </c>
      <c r="AA313">
        <f>Tema_Hrma_Smma!G309</f>
        <v>5171.38</v>
      </c>
      <c r="AB313">
        <f>ZScore!H309</f>
        <v>1</v>
      </c>
      <c r="AC313">
        <f>ZScore!I309</f>
        <v>1.3591500000000001</v>
      </c>
      <c r="AD313">
        <f>ZScore!J309</f>
        <v>0</v>
      </c>
      <c r="AE313">
        <f>HA!E309</f>
        <v>5163.8999999999996</v>
      </c>
      <c r="AF313">
        <f>HA!F309</f>
        <v>5185.93</v>
      </c>
      <c r="AG313">
        <f>HA!G309</f>
        <v>5163.8999999999996</v>
      </c>
      <c r="AH313">
        <f>HA!H309</f>
        <v>5179.79</v>
      </c>
      <c r="AI313">
        <f>HA!I309</f>
        <v>1</v>
      </c>
      <c r="AJ313">
        <f>HA!J309</f>
        <v>15.89</v>
      </c>
      <c r="AK313">
        <f>HA!K309</f>
        <v>4.6097299999999999</v>
      </c>
      <c r="AL313">
        <f>HA!L309</f>
        <v>3</v>
      </c>
      <c r="AM313">
        <f>KC!E309</f>
        <v>5191.7615800000003</v>
      </c>
      <c r="AN313">
        <f>KC!F309</f>
        <v>5185.89732</v>
      </c>
      <c r="AO313">
        <f>KC!G309</f>
        <v>5180.0330599999998</v>
      </c>
      <c r="AP313">
        <f>KC!H309</f>
        <v>5174.1688000000004</v>
      </c>
      <c r="AQ313">
        <f>KC!I309</f>
        <v>5168.3045400000001</v>
      </c>
      <c r="AR313">
        <f>KC!J309</f>
        <v>5156.0692399999998</v>
      </c>
      <c r="AS313">
        <f>KC!K309</f>
        <v>5150.2049800000004</v>
      </c>
      <c r="AT313">
        <f>KC!L309</f>
        <v>5144.3407200000001</v>
      </c>
      <c r="AU313">
        <f>KC!M309</f>
        <v>5138.4764599999999</v>
      </c>
      <c r="AV313">
        <f>KC!N309</f>
        <v>5132.6121999999996</v>
      </c>
      <c r="AW313">
        <f>SR_Levels!E309</f>
        <v>5178.6000000000004</v>
      </c>
      <c r="AX313">
        <f>SR_Levels!F309</f>
        <v>5161.8900000000003</v>
      </c>
      <c r="AY313">
        <f>SR_Levels!G309</f>
        <v>5135.8500000000004</v>
      </c>
      <c r="AZ313">
        <f>SR_Levels!H309</f>
        <v>0</v>
      </c>
      <c r="BA313">
        <f>SR_Levels!I309</f>
        <v>5193.3500000000004</v>
      </c>
      <c r="BB313">
        <f>SR_Levels!J309</f>
        <v>5205.3100000000004</v>
      </c>
      <c r="BC313">
        <f>SR_Levels!K309</f>
        <v>0</v>
      </c>
      <c r="BD313">
        <f>SR_Levels!L309</f>
        <v>0</v>
      </c>
      <c r="BE313">
        <f>ZigZag!E309</f>
        <v>0</v>
      </c>
      <c r="BF313">
        <f>ZigZag!F309</f>
        <v>0</v>
      </c>
      <c r="BG313">
        <f>ZigZag!G309</f>
        <v>5166.33</v>
      </c>
      <c r="BH313">
        <f>Dual_Tema!E309</f>
        <v>5177.38</v>
      </c>
      <c r="BI313">
        <f>Dual_Tema!F309</f>
        <v>5164.5</v>
      </c>
      <c r="BJ313">
        <f>Pinbar!E309</f>
        <v>0</v>
      </c>
      <c r="BK313">
        <f>SSA!E309</f>
        <v>5177.0415199999998</v>
      </c>
      <c r="BL313">
        <f>SSA!F309</f>
        <v>5172.0480900000002</v>
      </c>
    </row>
    <row r="314" spans="1:64" x14ac:dyDescent="0.55000000000000004">
      <c r="A314">
        <f>Validation!A310</f>
        <v>1772121000</v>
      </c>
      <c r="B314" t="str">
        <f>Price!B310</f>
        <v>XAUUSD</v>
      </c>
      <c r="C314" t="str">
        <f>Price!C310</f>
        <v>M5</v>
      </c>
      <c r="D314">
        <f>Price!D310</f>
        <v>5189.7</v>
      </c>
      <c r="E314">
        <f>Price!E310</f>
        <v>5182.3900000000003</v>
      </c>
      <c r="F314">
        <f>Price!F310</f>
        <v>5192.68</v>
      </c>
      <c r="G314">
        <f>Price!G310</f>
        <v>5180.8999999999996</v>
      </c>
      <c r="H314">
        <f>Price!H310</f>
        <v>887</v>
      </c>
      <c r="I314">
        <f>Diagonals!E310</f>
        <v>5202.32</v>
      </c>
      <c r="J314">
        <f>Diagonals!F310</f>
        <v>0</v>
      </c>
      <c r="K314">
        <f>Diagonals!G310</f>
        <v>0</v>
      </c>
      <c r="L314">
        <f>Diagonals!H310</f>
        <v>5139.96</v>
      </c>
      <c r="M314">
        <f>Diagonals!I310</f>
        <v>0</v>
      </c>
      <c r="N314">
        <f>Diagonals!J310</f>
        <v>0</v>
      </c>
      <c r="O314">
        <f>Diagonals!K310</f>
        <v>5192.68</v>
      </c>
      <c r="P314">
        <f>Diagonals!L310</f>
        <v>0</v>
      </c>
      <c r="Q314">
        <f>Trendlines!E310</f>
        <v>5199.4799999999996</v>
      </c>
      <c r="R314">
        <f>Trendlines!F310</f>
        <v>5193.87</v>
      </c>
      <c r="S314">
        <f>Trendlines!G310</f>
        <v>5203.12</v>
      </c>
      <c r="T314">
        <f>Trendlines!H310</f>
        <v>5170.08</v>
      </c>
      <c r="U314">
        <f>Trendlines!I310</f>
        <v>5177.84</v>
      </c>
      <c r="V314">
        <f>Trendlines!J310</f>
        <v>5163.07</v>
      </c>
      <c r="W314">
        <f>Trendlines!K310</f>
        <v>5192.68</v>
      </c>
      <c r="X314">
        <f>Trendlines!L310</f>
        <v>0</v>
      </c>
      <c r="Y314">
        <f>Tema_Hrma_Smma!E310</f>
        <v>5181.34</v>
      </c>
      <c r="Z314">
        <f>Tema_Hrma_Smma!F310</f>
        <v>5165.25</v>
      </c>
      <c r="AA314">
        <f>Tema_Hrma_Smma!G310</f>
        <v>5171.75</v>
      </c>
      <c r="AB314">
        <f>ZScore!H310</f>
        <v>1</v>
      </c>
      <c r="AC314">
        <f>ZScore!I310</f>
        <v>1.5359700000000001</v>
      </c>
      <c r="AD314">
        <f>ZScore!J310</f>
        <v>1</v>
      </c>
      <c r="AE314">
        <f>HA!E310</f>
        <v>5171.84</v>
      </c>
      <c r="AF314">
        <f>HA!F310</f>
        <v>5192.68</v>
      </c>
      <c r="AG314">
        <f>HA!G310</f>
        <v>5171.84</v>
      </c>
      <c r="AH314">
        <f>HA!H310</f>
        <v>5186.42</v>
      </c>
      <c r="AI314">
        <f>HA!I310</f>
        <v>1</v>
      </c>
      <c r="AJ314">
        <f>HA!J310</f>
        <v>14.57</v>
      </c>
      <c r="AK314">
        <f>HA!K310</f>
        <v>4.0658700000000003</v>
      </c>
      <c r="AL314">
        <f>HA!L310</f>
        <v>4</v>
      </c>
      <c r="AM314">
        <f>KC!E310</f>
        <v>5192.5713900000001</v>
      </c>
      <c r="AN314">
        <f>KC!F310</f>
        <v>5186.6837999999998</v>
      </c>
      <c r="AO314">
        <f>KC!G310</f>
        <v>5180.7962100000004</v>
      </c>
      <c r="AP314">
        <f>KC!H310</f>
        <v>5174.9086200000002</v>
      </c>
      <c r="AQ314">
        <f>KC!I310</f>
        <v>5169.0210200000001</v>
      </c>
      <c r="AR314">
        <f>KC!J310</f>
        <v>5156.5859300000002</v>
      </c>
      <c r="AS314">
        <f>KC!K310</f>
        <v>5150.6983399999999</v>
      </c>
      <c r="AT314">
        <f>KC!L310</f>
        <v>5144.8107499999996</v>
      </c>
      <c r="AU314">
        <f>KC!M310</f>
        <v>5138.9231600000003</v>
      </c>
      <c r="AV314">
        <f>KC!N310</f>
        <v>5133.0355600000003</v>
      </c>
      <c r="AW314">
        <f>SR_Levels!E310</f>
        <v>5178.6000000000004</v>
      </c>
      <c r="AX314">
        <f>SR_Levels!F310</f>
        <v>5161.8900000000003</v>
      </c>
      <c r="AY314">
        <f>SR_Levels!G310</f>
        <v>5135.8500000000004</v>
      </c>
      <c r="AZ314">
        <f>SR_Levels!H310</f>
        <v>0</v>
      </c>
      <c r="BA314">
        <f>SR_Levels!I310</f>
        <v>5193.3500000000004</v>
      </c>
      <c r="BB314">
        <f>SR_Levels!J310</f>
        <v>5205.3100000000004</v>
      </c>
      <c r="BC314">
        <f>SR_Levels!K310</f>
        <v>0</v>
      </c>
      <c r="BD314">
        <f>SR_Levels!L310</f>
        <v>0</v>
      </c>
      <c r="BE314">
        <f>ZigZag!E310</f>
        <v>5192.68</v>
      </c>
      <c r="BF314">
        <f>ZigZag!F310</f>
        <v>0</v>
      </c>
      <c r="BG314">
        <f>ZigZag!G310</f>
        <v>5167.8599999999997</v>
      </c>
      <c r="BH314">
        <f>Dual_Tema!E310</f>
        <v>5186.1899999999996</v>
      </c>
      <c r="BI314">
        <f>Dual_Tema!F310</f>
        <v>5174.0200000000004</v>
      </c>
      <c r="BJ314">
        <f>Pinbar!E310</f>
        <v>0</v>
      </c>
      <c r="BK314">
        <f>SSA!E310</f>
        <v>5181.0277400000004</v>
      </c>
      <c r="BL314">
        <f>SSA!F310</f>
        <v>5176.5379199999998</v>
      </c>
    </row>
    <row r="315" spans="1:64" x14ac:dyDescent="0.55000000000000004">
      <c r="A315">
        <f>Validation!A311</f>
        <v>1772121300</v>
      </c>
      <c r="B315" t="str">
        <f>Price!B311</f>
        <v>XAUUSD</v>
      </c>
      <c r="C315" t="str">
        <f>Price!C311</f>
        <v>M5</v>
      </c>
      <c r="D315">
        <f>Price!D311</f>
        <v>5185.8599999999997</v>
      </c>
      <c r="E315">
        <f>Price!E311</f>
        <v>5189.7</v>
      </c>
      <c r="F315">
        <f>Price!F311</f>
        <v>5192.46</v>
      </c>
      <c r="G315">
        <f>Price!G311</f>
        <v>5183.1400000000003</v>
      </c>
      <c r="H315">
        <f>Price!H311</f>
        <v>885</v>
      </c>
      <c r="I315">
        <f>Diagonals!E311</f>
        <v>5202.5</v>
      </c>
      <c r="J315">
        <f>Diagonals!F311</f>
        <v>0</v>
      </c>
      <c r="K315">
        <f>Diagonals!G311</f>
        <v>0</v>
      </c>
      <c r="L315">
        <f>Diagonals!H311</f>
        <v>5139.63</v>
      </c>
      <c r="M315">
        <f>Diagonals!I311</f>
        <v>0</v>
      </c>
      <c r="N315">
        <f>Diagonals!J311</f>
        <v>0</v>
      </c>
      <c r="O315">
        <f>Diagonals!K311</f>
        <v>0</v>
      </c>
      <c r="P315">
        <f>Diagonals!L311</f>
        <v>0</v>
      </c>
      <c r="Q315">
        <f>Trendlines!E311</f>
        <v>5199.49</v>
      </c>
      <c r="R315">
        <f>Trendlines!F311</f>
        <v>5193.84</v>
      </c>
      <c r="S315">
        <f>Trendlines!G311</f>
        <v>5203.1000000000004</v>
      </c>
      <c r="T315">
        <f>Trendlines!H311</f>
        <v>5170.16</v>
      </c>
      <c r="U315">
        <f>Trendlines!I311</f>
        <v>5177.8599999999997</v>
      </c>
      <c r="V315">
        <f>Trendlines!J311</f>
        <v>5163.1099999999997</v>
      </c>
      <c r="W315">
        <f>Trendlines!K311</f>
        <v>0</v>
      </c>
      <c r="X315">
        <f>Trendlines!L311</f>
        <v>0</v>
      </c>
      <c r="Y315">
        <f>Tema_Hrma_Smma!E311</f>
        <v>5186.5600000000004</v>
      </c>
      <c r="Z315">
        <f>Tema_Hrma_Smma!F311</f>
        <v>5169.78</v>
      </c>
      <c r="AA315">
        <f>Tema_Hrma_Smma!G311</f>
        <v>5172.18</v>
      </c>
      <c r="AB315">
        <f>ZScore!H311</f>
        <v>-1</v>
      </c>
      <c r="AC315">
        <f>ZScore!I311</f>
        <v>0.31335000000000002</v>
      </c>
      <c r="AD315">
        <f>ZScore!J311</f>
        <v>3</v>
      </c>
      <c r="AE315">
        <f>HA!E311</f>
        <v>5179.13</v>
      </c>
      <c r="AF315">
        <f>HA!F311</f>
        <v>5192.46</v>
      </c>
      <c r="AG315">
        <f>HA!G311</f>
        <v>5179.13</v>
      </c>
      <c r="AH315">
        <f>HA!H311</f>
        <v>5187.79</v>
      </c>
      <c r="AI315">
        <f>HA!I311</f>
        <v>1</v>
      </c>
      <c r="AJ315">
        <f>HA!J311</f>
        <v>8.66</v>
      </c>
      <c r="AK315">
        <f>HA!K311</f>
        <v>2.0116399999999999</v>
      </c>
      <c r="AL315">
        <f>HA!L311</f>
        <v>5</v>
      </c>
      <c r="AM315">
        <f>KC!E311</f>
        <v>5193.7581600000003</v>
      </c>
      <c r="AN315">
        <f>KC!F311</f>
        <v>5187.8379100000002</v>
      </c>
      <c r="AO315">
        <f>KC!G311</f>
        <v>5181.9176600000001</v>
      </c>
      <c r="AP315">
        <f>KC!H311</f>
        <v>5175.9974199999997</v>
      </c>
      <c r="AQ315">
        <f>KC!I311</f>
        <v>5170.0771699999996</v>
      </c>
      <c r="AR315">
        <f>KC!J311</f>
        <v>5157.5536499999998</v>
      </c>
      <c r="AS315">
        <f>KC!K311</f>
        <v>5151.6333999999997</v>
      </c>
      <c r="AT315">
        <f>KC!L311</f>
        <v>5145.7131600000002</v>
      </c>
      <c r="AU315">
        <f>KC!M311</f>
        <v>5139.7929100000001</v>
      </c>
      <c r="AV315">
        <f>KC!N311</f>
        <v>5133.87266</v>
      </c>
      <c r="AW315">
        <f>SR_Levels!E311</f>
        <v>5178.6000000000004</v>
      </c>
      <c r="AX315">
        <f>SR_Levels!F311</f>
        <v>5161.8900000000003</v>
      </c>
      <c r="AY315">
        <f>SR_Levels!G311</f>
        <v>5135.8500000000004</v>
      </c>
      <c r="AZ315">
        <f>SR_Levels!H311</f>
        <v>0</v>
      </c>
      <c r="BA315">
        <f>SR_Levels!I311</f>
        <v>5193.3500000000004</v>
      </c>
      <c r="BB315">
        <f>SR_Levels!J311</f>
        <v>5205.3100000000004</v>
      </c>
      <c r="BC315">
        <f>SR_Levels!K311</f>
        <v>0</v>
      </c>
      <c r="BD315">
        <f>SR_Levels!L311</f>
        <v>0</v>
      </c>
      <c r="BE315">
        <f>ZigZag!E311</f>
        <v>0</v>
      </c>
      <c r="BF315">
        <f>ZigZag!F311</f>
        <v>0</v>
      </c>
      <c r="BG315">
        <f>ZigZag!G311</f>
        <v>5169.24</v>
      </c>
      <c r="BH315">
        <f>Dual_Tema!E311</f>
        <v>5191.43</v>
      </c>
      <c r="BI315">
        <f>Dual_Tema!F311</f>
        <v>5180.8999999999996</v>
      </c>
      <c r="BJ315">
        <f>Pinbar!E311</f>
        <v>0</v>
      </c>
      <c r="BK315">
        <f>SSA!E311</f>
        <v>5183.1956</v>
      </c>
      <c r="BL315">
        <f>SSA!F311</f>
        <v>5179.8667599999999</v>
      </c>
    </row>
    <row r="316" spans="1:64" x14ac:dyDescent="0.55000000000000004">
      <c r="A316">
        <f>Validation!A312</f>
        <v>1772121600</v>
      </c>
      <c r="B316" t="str">
        <f>Price!B312</f>
        <v>XAUUSD</v>
      </c>
      <c r="C316" t="str">
        <f>Price!C312</f>
        <v>M5</v>
      </c>
      <c r="D316">
        <f>Price!D312</f>
        <v>5178.92</v>
      </c>
      <c r="E316">
        <f>Price!E312</f>
        <v>5185.66</v>
      </c>
      <c r="F316">
        <f>Price!F312</f>
        <v>5187.1099999999997</v>
      </c>
      <c r="G316">
        <f>Price!G312</f>
        <v>5178.3900000000003</v>
      </c>
      <c r="H316">
        <f>Price!H312</f>
        <v>869</v>
      </c>
      <c r="I316">
        <f>Diagonals!E312</f>
        <v>5202.67</v>
      </c>
      <c r="J316">
        <f>Diagonals!F312</f>
        <v>0</v>
      </c>
      <c r="K316">
        <f>Diagonals!G312</f>
        <v>0</v>
      </c>
      <c r="L316">
        <f>Diagonals!H312</f>
        <v>5139.3</v>
      </c>
      <c r="M316">
        <f>Diagonals!I312</f>
        <v>0</v>
      </c>
      <c r="N316">
        <f>Diagonals!J312</f>
        <v>0</v>
      </c>
      <c r="O316">
        <f>Diagonals!K312</f>
        <v>0</v>
      </c>
      <c r="P316">
        <f>Diagonals!L312</f>
        <v>0</v>
      </c>
      <c r="Q316">
        <f>Trendlines!E312</f>
        <v>5199.49</v>
      </c>
      <c r="R316">
        <f>Trendlines!F312</f>
        <v>5193.82</v>
      </c>
      <c r="S316">
        <f>Trendlines!G312</f>
        <v>5203.08</v>
      </c>
      <c r="T316">
        <f>Trendlines!H312</f>
        <v>5170.2299999999996</v>
      </c>
      <c r="U316">
        <f>Trendlines!I312</f>
        <v>5177.88</v>
      </c>
      <c r="V316">
        <f>Trendlines!J312</f>
        <v>5163.1400000000003</v>
      </c>
      <c r="W316">
        <f>Trendlines!K312</f>
        <v>0</v>
      </c>
      <c r="X316">
        <f>Trendlines!L312</f>
        <v>0</v>
      </c>
      <c r="Y316">
        <f>Tema_Hrma_Smma!E312</f>
        <v>5186.72</v>
      </c>
      <c r="Z316">
        <f>Tema_Hrma_Smma!F312</f>
        <v>5173.3500000000004</v>
      </c>
      <c r="AA316">
        <f>Tema_Hrma_Smma!G312</f>
        <v>5172.5200000000004</v>
      </c>
      <c r="AB316">
        <f>ZScore!H312</f>
        <v>-1</v>
      </c>
      <c r="AC316">
        <f>ZScore!I312</f>
        <v>1.3307100000000001</v>
      </c>
      <c r="AD316">
        <f>ZScore!J312</f>
        <v>3</v>
      </c>
      <c r="AE316">
        <f>HA!E312</f>
        <v>5183.46</v>
      </c>
      <c r="AF316">
        <f>HA!F312</f>
        <v>5187.1099999999997</v>
      </c>
      <c r="AG316">
        <f>HA!G312</f>
        <v>5178.3900000000003</v>
      </c>
      <c r="AH316">
        <f>HA!H312</f>
        <v>5182.5200000000004</v>
      </c>
      <c r="AI316">
        <f>HA!I312</f>
        <v>-1</v>
      </c>
      <c r="AJ316">
        <f>HA!J312</f>
        <v>0.94</v>
      </c>
      <c r="AK316">
        <f>HA!K312</f>
        <v>-0.69923999999999997</v>
      </c>
      <c r="AL316">
        <f>HA!L312</f>
        <v>-1</v>
      </c>
      <c r="AM316">
        <f>KC!E312</f>
        <v>5194.9709499999999</v>
      </c>
      <c r="AN316">
        <f>KC!F312</f>
        <v>5189.0315000000001</v>
      </c>
      <c r="AO316">
        <f>KC!G312</f>
        <v>5183.0920599999999</v>
      </c>
      <c r="AP316">
        <f>KC!H312</f>
        <v>5177.1526100000001</v>
      </c>
      <c r="AQ316">
        <f>KC!I312</f>
        <v>5171.21317</v>
      </c>
      <c r="AR316">
        <f>KC!J312</f>
        <v>5158.6967000000004</v>
      </c>
      <c r="AS316">
        <f>KC!K312</f>
        <v>5152.7572499999997</v>
      </c>
      <c r="AT316">
        <f>KC!L312</f>
        <v>5146.8178099999996</v>
      </c>
      <c r="AU316">
        <f>KC!M312</f>
        <v>5140.8783599999997</v>
      </c>
      <c r="AV316">
        <f>KC!N312</f>
        <v>5134.9389199999996</v>
      </c>
      <c r="AW316">
        <f>SR_Levels!E312</f>
        <v>5178.6000000000004</v>
      </c>
      <c r="AX316">
        <f>SR_Levels!F312</f>
        <v>5161.8900000000003</v>
      </c>
      <c r="AY316">
        <f>SR_Levels!G312</f>
        <v>5135.8500000000004</v>
      </c>
      <c r="AZ316">
        <f>SR_Levels!H312</f>
        <v>0</v>
      </c>
      <c r="BA316">
        <f>SR_Levels!I312</f>
        <v>5193.3500000000004</v>
      </c>
      <c r="BB316">
        <f>SR_Levels!J312</f>
        <v>5205.3100000000004</v>
      </c>
      <c r="BC316">
        <f>SR_Levels!K312</f>
        <v>0</v>
      </c>
      <c r="BD316">
        <f>SR_Levels!L312</f>
        <v>0</v>
      </c>
      <c r="BE316">
        <f>ZigZag!E312</f>
        <v>0</v>
      </c>
      <c r="BF316">
        <f>ZigZag!F312</f>
        <v>0</v>
      </c>
      <c r="BG316">
        <f>ZigZag!G312</f>
        <v>5170.1099999999997</v>
      </c>
      <c r="BH316">
        <f>Dual_Tema!E312</f>
        <v>5191.78</v>
      </c>
      <c r="BI316">
        <f>Dual_Tema!F312</f>
        <v>5182.5600000000004</v>
      </c>
      <c r="BJ316">
        <f>Pinbar!E312</f>
        <v>0</v>
      </c>
      <c r="BK316">
        <f>SSA!E312</f>
        <v>5183.6933399999998</v>
      </c>
      <c r="BL316">
        <f>SSA!F312</f>
        <v>5181.7800500000003</v>
      </c>
    </row>
    <row r="317" spans="1:64" x14ac:dyDescent="0.55000000000000004">
      <c r="A317">
        <f>Validation!A313</f>
        <v>1772121900</v>
      </c>
      <c r="B317" t="str">
        <f>Price!B313</f>
        <v>XAUUSD</v>
      </c>
      <c r="C317" t="str">
        <f>Price!C313</f>
        <v>M5</v>
      </c>
      <c r="D317">
        <f>Price!D313</f>
        <v>5177.76</v>
      </c>
      <c r="E317">
        <f>Price!E313</f>
        <v>5178.91</v>
      </c>
      <c r="F317">
        <f>Price!F313</f>
        <v>5180.82</v>
      </c>
      <c r="G317">
        <f>Price!G313</f>
        <v>5176.71</v>
      </c>
      <c r="H317">
        <f>Price!H313</f>
        <v>795</v>
      </c>
      <c r="I317">
        <f>Diagonals!E313</f>
        <v>5202.8500000000004</v>
      </c>
      <c r="J317">
        <f>Diagonals!F313</f>
        <v>0</v>
      </c>
      <c r="K317">
        <f>Diagonals!G313</f>
        <v>0</v>
      </c>
      <c r="L317">
        <f>Diagonals!H313</f>
        <v>5138.97</v>
      </c>
      <c r="M317">
        <f>Diagonals!I313</f>
        <v>0</v>
      </c>
      <c r="N317">
        <f>Diagonals!J313</f>
        <v>0</v>
      </c>
      <c r="O317">
        <f>Diagonals!K313</f>
        <v>0</v>
      </c>
      <c r="P317">
        <f>Diagonals!L313</f>
        <v>0</v>
      </c>
      <c r="Q317">
        <f>Trendlines!E313</f>
        <v>5199.5</v>
      </c>
      <c r="R317">
        <f>Trendlines!F313</f>
        <v>5193.79</v>
      </c>
      <c r="S317">
        <f>Trendlines!G313</f>
        <v>5203.0600000000004</v>
      </c>
      <c r="T317">
        <f>Trendlines!H313</f>
        <v>5170.3100000000004</v>
      </c>
      <c r="U317">
        <f>Trendlines!I313</f>
        <v>5177.91</v>
      </c>
      <c r="V317">
        <f>Trendlines!J313</f>
        <v>5163.18</v>
      </c>
      <c r="W317">
        <f>Trendlines!K313</f>
        <v>0</v>
      </c>
      <c r="X317">
        <f>Trendlines!L313</f>
        <v>0</v>
      </c>
      <c r="Y317">
        <f>Tema_Hrma_Smma!E313</f>
        <v>5184.91</v>
      </c>
      <c r="Z317">
        <f>Tema_Hrma_Smma!F313</f>
        <v>5175.7700000000004</v>
      </c>
      <c r="AA317">
        <f>Tema_Hrma_Smma!G313</f>
        <v>5172.7299999999996</v>
      </c>
      <c r="AB317">
        <f>ZScore!H313</f>
        <v>-1</v>
      </c>
      <c r="AC317">
        <f>ZScore!I313</f>
        <v>0.63837999999999995</v>
      </c>
      <c r="AD317">
        <f>ZScore!J313</f>
        <v>3</v>
      </c>
      <c r="AE317">
        <f>HA!E313</f>
        <v>5182.99</v>
      </c>
      <c r="AF317">
        <f>HA!F313</f>
        <v>5182.99</v>
      </c>
      <c r="AG317">
        <f>HA!G313</f>
        <v>5176.71</v>
      </c>
      <c r="AH317">
        <f>HA!H313</f>
        <v>5178.55</v>
      </c>
      <c r="AI317">
        <f>HA!I313</f>
        <v>-1</v>
      </c>
      <c r="AJ317">
        <f>HA!J313</f>
        <v>4.4400000000000004</v>
      </c>
      <c r="AK317">
        <f>HA!K313</f>
        <v>0.55345</v>
      </c>
      <c r="AL317">
        <f>HA!L313</f>
        <v>-2</v>
      </c>
      <c r="AM317">
        <f>KC!E313</f>
        <v>5195.8482299999996</v>
      </c>
      <c r="AN317">
        <f>KC!F313</f>
        <v>5189.9416799999999</v>
      </c>
      <c r="AO317">
        <f>KC!G313</f>
        <v>5184.03514</v>
      </c>
      <c r="AP317">
        <f>KC!H313</f>
        <v>5178.1286</v>
      </c>
      <c r="AQ317">
        <f>KC!I313</f>
        <v>5172.2220500000003</v>
      </c>
      <c r="AR317">
        <f>KC!J313</f>
        <v>5159.8973800000003</v>
      </c>
      <c r="AS317">
        <f>KC!K313</f>
        <v>5153.9908400000004</v>
      </c>
      <c r="AT317">
        <f>KC!L313</f>
        <v>5148.0842899999998</v>
      </c>
      <c r="AU317">
        <f>KC!M313</f>
        <v>5142.1777499999998</v>
      </c>
      <c r="AV317">
        <f>KC!N313</f>
        <v>5136.2712099999999</v>
      </c>
      <c r="AW317">
        <f>SR_Levels!E313</f>
        <v>5161.8900000000003</v>
      </c>
      <c r="AX317">
        <f>SR_Levels!F313</f>
        <v>5135.8500000000004</v>
      </c>
      <c r="AY317">
        <f>SR_Levels!G313</f>
        <v>0</v>
      </c>
      <c r="AZ317">
        <f>SR_Levels!H313</f>
        <v>0</v>
      </c>
      <c r="BA317">
        <f>SR_Levels!I313</f>
        <v>5178.6000000000004</v>
      </c>
      <c r="BB317">
        <f>SR_Levels!J313</f>
        <v>5193.3500000000004</v>
      </c>
      <c r="BC317">
        <f>SR_Levels!K313</f>
        <v>5205.3100000000004</v>
      </c>
      <c r="BD317">
        <f>SR_Levels!L313</f>
        <v>0</v>
      </c>
      <c r="BE317">
        <f>ZigZag!E313</f>
        <v>0</v>
      </c>
      <c r="BF317">
        <f>ZigZag!F313</f>
        <v>0</v>
      </c>
      <c r="BG317">
        <f>ZigZag!G313</f>
        <v>5170.7</v>
      </c>
      <c r="BH317">
        <f>Dual_Tema!E313</f>
        <v>5188.54</v>
      </c>
      <c r="BI317">
        <f>Dual_Tema!F313</f>
        <v>5182.33</v>
      </c>
      <c r="BJ317">
        <f>Pinbar!E313</f>
        <v>0</v>
      </c>
      <c r="BK317">
        <f>SSA!E313</f>
        <v>5183.06268</v>
      </c>
      <c r="BL317">
        <f>SSA!F313</f>
        <v>5182.4213600000003</v>
      </c>
    </row>
    <row r="318" spans="1:64" x14ac:dyDescent="0.55000000000000004">
      <c r="A318">
        <f>Validation!A314</f>
        <v>1772122200</v>
      </c>
      <c r="B318" t="str">
        <f>Price!B314</f>
        <v>XAUUSD</v>
      </c>
      <c r="C318" t="str">
        <f>Price!C314</f>
        <v>M5</v>
      </c>
      <c r="D318">
        <f>Price!D314</f>
        <v>5176.76</v>
      </c>
      <c r="E318">
        <f>Price!E314</f>
        <v>5177.83</v>
      </c>
      <c r="F318">
        <f>Price!F314</f>
        <v>5180.3900000000003</v>
      </c>
      <c r="G318">
        <f>Price!G314</f>
        <v>5173.07</v>
      </c>
      <c r="H318">
        <f>Price!H314</f>
        <v>760</v>
      </c>
      <c r="I318">
        <f>Diagonals!E314</f>
        <v>5203.03</v>
      </c>
      <c r="J318">
        <f>Diagonals!F314</f>
        <v>0</v>
      </c>
      <c r="K318">
        <f>Diagonals!G314</f>
        <v>0</v>
      </c>
      <c r="L318">
        <f>Diagonals!H314</f>
        <v>5138.6499999999996</v>
      </c>
      <c r="M318">
        <f>Diagonals!I314</f>
        <v>0</v>
      </c>
      <c r="N318">
        <f>Diagonals!J314</f>
        <v>0</v>
      </c>
      <c r="O318">
        <f>Diagonals!K314</f>
        <v>0</v>
      </c>
      <c r="P318">
        <f>Diagonals!L314</f>
        <v>0</v>
      </c>
      <c r="Q318">
        <f>Trendlines!E314</f>
        <v>5199.51</v>
      </c>
      <c r="R318">
        <f>Trendlines!F314</f>
        <v>5193.76</v>
      </c>
      <c r="S318">
        <f>Trendlines!G314</f>
        <v>5203.05</v>
      </c>
      <c r="T318">
        <f>Trendlines!H314</f>
        <v>5170.38</v>
      </c>
      <c r="U318">
        <f>Trendlines!I314</f>
        <v>5177.93</v>
      </c>
      <c r="V318">
        <f>Trendlines!J314</f>
        <v>5163.22</v>
      </c>
      <c r="W318">
        <f>Trendlines!K314</f>
        <v>0</v>
      </c>
      <c r="X318">
        <f>Trendlines!L314</f>
        <v>0</v>
      </c>
      <c r="Y318">
        <f>Tema_Hrma_Smma!E314</f>
        <v>5182.59</v>
      </c>
      <c r="Z318">
        <f>Tema_Hrma_Smma!F314</f>
        <v>5177.22</v>
      </c>
      <c r="AA318">
        <f>Tema_Hrma_Smma!G314</f>
        <v>5172.8599999999997</v>
      </c>
      <c r="AB318">
        <f>ZScore!H314</f>
        <v>-1</v>
      </c>
      <c r="AC318">
        <f>ZScore!I314</f>
        <v>0.66566999999999998</v>
      </c>
      <c r="AD318">
        <f>ZScore!J314</f>
        <v>3</v>
      </c>
      <c r="AE318">
        <f>HA!E314</f>
        <v>5180.7700000000004</v>
      </c>
      <c r="AF318">
        <f>HA!F314</f>
        <v>5180.7700000000004</v>
      </c>
      <c r="AG318">
        <f>HA!G314</f>
        <v>5173.07</v>
      </c>
      <c r="AH318">
        <f>HA!H314</f>
        <v>5177.01</v>
      </c>
      <c r="AI318">
        <f>HA!I314</f>
        <v>-1</v>
      </c>
      <c r="AJ318">
        <f>HA!J314</f>
        <v>3.76</v>
      </c>
      <c r="AK318">
        <f>HA!K314</f>
        <v>0.30528</v>
      </c>
      <c r="AL318">
        <f>HA!L314</f>
        <v>-3</v>
      </c>
      <c r="AM318">
        <f>KC!E314</f>
        <v>5196.7657300000001</v>
      </c>
      <c r="AN318">
        <f>KC!F314</f>
        <v>5190.8521499999997</v>
      </c>
      <c r="AO318">
        <f>KC!G314</f>
        <v>5184.9385700000003</v>
      </c>
      <c r="AP318">
        <f>KC!H314</f>
        <v>5179.0249899999999</v>
      </c>
      <c r="AQ318">
        <f>KC!I314</f>
        <v>5173.1114100000004</v>
      </c>
      <c r="AR318">
        <f>KC!J314</f>
        <v>5161.02225</v>
      </c>
      <c r="AS318">
        <f>KC!K314</f>
        <v>5155.1086699999996</v>
      </c>
      <c r="AT318">
        <f>KC!L314</f>
        <v>5149.1950800000004</v>
      </c>
      <c r="AU318">
        <f>KC!M314</f>
        <v>5143.2815000000001</v>
      </c>
      <c r="AV318">
        <f>KC!N314</f>
        <v>5137.3679199999997</v>
      </c>
      <c r="AW318">
        <f>SR_Levels!E314</f>
        <v>5161.8900000000003</v>
      </c>
      <c r="AX318">
        <f>SR_Levels!F314</f>
        <v>5135.8500000000004</v>
      </c>
      <c r="AY318">
        <f>SR_Levels!G314</f>
        <v>0</v>
      </c>
      <c r="AZ318">
        <f>SR_Levels!H314</f>
        <v>0</v>
      </c>
      <c r="BA318">
        <f>SR_Levels!I314</f>
        <v>5178.6000000000004</v>
      </c>
      <c r="BB318">
        <f>SR_Levels!J314</f>
        <v>5193.3500000000004</v>
      </c>
      <c r="BC318">
        <f>SR_Levels!K314</f>
        <v>5205.3100000000004</v>
      </c>
      <c r="BD318">
        <f>SR_Levels!L314</f>
        <v>0</v>
      </c>
      <c r="BE318">
        <f>ZigZag!E314</f>
        <v>0</v>
      </c>
      <c r="BF318">
        <f>ZigZag!F314</f>
        <v>0</v>
      </c>
      <c r="BG318">
        <f>ZigZag!G314</f>
        <v>5171.1400000000003</v>
      </c>
      <c r="BH318">
        <f>Dual_Tema!E314</f>
        <v>5185.95</v>
      </c>
      <c r="BI318">
        <f>Dual_Tema!F314</f>
        <v>5179.99</v>
      </c>
      <c r="BJ318">
        <f>Pinbar!E314</f>
        <v>0</v>
      </c>
      <c r="BK318">
        <f>SSA!E314</f>
        <v>5181.8314200000004</v>
      </c>
      <c r="BL318">
        <f>SSA!F314</f>
        <v>5182.1263900000004</v>
      </c>
    </row>
    <row r="319" spans="1:64" x14ac:dyDescent="0.55000000000000004">
      <c r="A319">
        <f>Validation!A315</f>
        <v>1772122500</v>
      </c>
      <c r="B319" t="str">
        <f>Price!B315</f>
        <v>XAUUSD</v>
      </c>
      <c r="C319" t="str">
        <f>Price!C315</f>
        <v>M5</v>
      </c>
      <c r="D319">
        <f>Price!D315</f>
        <v>5181.3999999999996</v>
      </c>
      <c r="E319">
        <f>Price!E315</f>
        <v>5177.5600000000004</v>
      </c>
      <c r="F319">
        <f>Price!F315</f>
        <v>5184.6400000000003</v>
      </c>
      <c r="G319">
        <f>Price!G315</f>
        <v>5174.05</v>
      </c>
      <c r="H319">
        <f>Price!H315</f>
        <v>781</v>
      </c>
      <c r="I319">
        <f>Diagonals!E315</f>
        <v>5203.2</v>
      </c>
      <c r="J319">
        <f>Diagonals!F315</f>
        <v>0</v>
      </c>
      <c r="K319">
        <f>Diagonals!G315</f>
        <v>0</v>
      </c>
      <c r="L319">
        <f>Diagonals!H315</f>
        <v>5138.32</v>
      </c>
      <c r="M319">
        <f>Diagonals!I315</f>
        <v>0</v>
      </c>
      <c r="N319">
        <f>Diagonals!J315</f>
        <v>0</v>
      </c>
      <c r="O319">
        <f>Diagonals!K315</f>
        <v>0</v>
      </c>
      <c r="P319">
        <f>Diagonals!L315</f>
        <v>0</v>
      </c>
      <c r="Q319">
        <f>Trendlines!E315</f>
        <v>5199.51</v>
      </c>
      <c r="R319">
        <f>Trendlines!F315</f>
        <v>5193.74</v>
      </c>
      <c r="S319">
        <f>Trendlines!G315</f>
        <v>5203.03</v>
      </c>
      <c r="T319">
        <f>Trendlines!H315</f>
        <v>5170.46</v>
      </c>
      <c r="U319">
        <f>Trendlines!I315</f>
        <v>5177.95</v>
      </c>
      <c r="V319">
        <f>Trendlines!J315</f>
        <v>5163.26</v>
      </c>
      <c r="W319">
        <f>Trendlines!K315</f>
        <v>0</v>
      </c>
      <c r="X319">
        <f>Trendlines!L315</f>
        <v>0</v>
      </c>
      <c r="Y319">
        <f>Tema_Hrma_Smma!E315</f>
        <v>5182.45</v>
      </c>
      <c r="Z319">
        <f>Tema_Hrma_Smma!F315</f>
        <v>5178.4399999999996</v>
      </c>
      <c r="AA319">
        <f>Tema_Hrma_Smma!G315</f>
        <v>5173.0200000000004</v>
      </c>
      <c r="AB319">
        <f>ZScore!H315</f>
        <v>1</v>
      </c>
      <c r="AC319">
        <f>ZScore!I315</f>
        <v>0.30814000000000002</v>
      </c>
      <c r="AD319">
        <f>ZScore!J315</f>
        <v>0</v>
      </c>
      <c r="AE319">
        <f>HA!E315</f>
        <v>5178.8900000000003</v>
      </c>
      <c r="AF319">
        <f>HA!F315</f>
        <v>5184.6400000000003</v>
      </c>
      <c r="AG319">
        <f>HA!G315</f>
        <v>5174.05</v>
      </c>
      <c r="AH319">
        <f>HA!H315</f>
        <v>5179.41</v>
      </c>
      <c r="AI319">
        <f>HA!I315</f>
        <v>1</v>
      </c>
      <c r="AJ319">
        <f>HA!J315</f>
        <v>0.52</v>
      </c>
      <c r="AK319">
        <f>HA!K315</f>
        <v>-0.85065000000000002</v>
      </c>
      <c r="AL319">
        <f>HA!L315</f>
        <v>1</v>
      </c>
      <c r="AM319">
        <f>KC!E315</f>
        <v>5197.7482099999997</v>
      </c>
      <c r="AN319">
        <f>KC!F315</f>
        <v>5191.8132100000003</v>
      </c>
      <c r="AO319">
        <f>KC!G315</f>
        <v>5185.8782099999999</v>
      </c>
      <c r="AP319">
        <f>KC!H315</f>
        <v>5179.9432100000004</v>
      </c>
      <c r="AQ319">
        <f>KC!I315</f>
        <v>5174.00821</v>
      </c>
      <c r="AR319">
        <f>KC!J315</f>
        <v>5162.0974500000002</v>
      </c>
      <c r="AS319">
        <f>KC!K315</f>
        <v>5156.1624499999998</v>
      </c>
      <c r="AT319">
        <f>KC!L315</f>
        <v>5150.2274500000003</v>
      </c>
      <c r="AU319">
        <f>KC!M315</f>
        <v>5144.2924499999999</v>
      </c>
      <c r="AV319">
        <f>KC!N315</f>
        <v>5138.3574500000004</v>
      </c>
      <c r="AW319">
        <f>SR_Levels!E315</f>
        <v>5178.6000000000004</v>
      </c>
      <c r="AX319">
        <f>SR_Levels!F315</f>
        <v>5161.8900000000003</v>
      </c>
      <c r="AY319">
        <f>SR_Levels!G315</f>
        <v>5135.8500000000004</v>
      </c>
      <c r="AZ319">
        <f>SR_Levels!H315</f>
        <v>0</v>
      </c>
      <c r="BA319">
        <f>SR_Levels!I315</f>
        <v>5193.3500000000004</v>
      </c>
      <c r="BB319">
        <f>SR_Levels!J315</f>
        <v>5205.3100000000004</v>
      </c>
      <c r="BC319">
        <f>SR_Levels!K315</f>
        <v>0</v>
      </c>
      <c r="BD319">
        <f>SR_Levels!L315</f>
        <v>0</v>
      </c>
      <c r="BE319">
        <f>ZigZag!E315</f>
        <v>0</v>
      </c>
      <c r="BF319">
        <f>ZigZag!F315</f>
        <v>0</v>
      </c>
      <c r="BG319">
        <f>ZigZag!G315</f>
        <v>5171.7700000000004</v>
      </c>
      <c r="BH319">
        <f>Dual_Tema!E315</f>
        <v>5186.1499999999996</v>
      </c>
      <c r="BI319">
        <f>Dual_Tema!F315</f>
        <v>5178.63</v>
      </c>
      <c r="BJ319">
        <f>Pinbar!E315</f>
        <v>0</v>
      </c>
      <c r="BK319">
        <f>SSA!E315</f>
        <v>5180.5522700000001</v>
      </c>
      <c r="BL319">
        <f>SSA!F315</f>
        <v>5181.3393299999998</v>
      </c>
    </row>
    <row r="320" spans="1:64" x14ac:dyDescent="0.55000000000000004">
      <c r="A320">
        <f>Validation!A316</f>
        <v>1772122800</v>
      </c>
      <c r="B320" t="str">
        <f>Price!B316</f>
        <v>XAUUSD</v>
      </c>
      <c r="C320" t="str">
        <f>Price!C316</f>
        <v>M5</v>
      </c>
      <c r="D320">
        <f>Price!D316</f>
        <v>5178.22</v>
      </c>
      <c r="E320">
        <f>Price!E316</f>
        <v>5181.3999999999996</v>
      </c>
      <c r="F320">
        <f>Price!F316</f>
        <v>5184.3</v>
      </c>
      <c r="G320">
        <f>Price!G316</f>
        <v>5176.22</v>
      </c>
      <c r="H320">
        <f>Price!H316</f>
        <v>751</v>
      </c>
      <c r="I320">
        <f>Diagonals!E316</f>
        <v>5203.38</v>
      </c>
      <c r="J320">
        <f>Diagonals!F316</f>
        <v>0</v>
      </c>
      <c r="K320">
        <f>Diagonals!G316</f>
        <v>0</v>
      </c>
      <c r="L320">
        <f>Diagonals!H316</f>
        <v>5137.99</v>
      </c>
      <c r="M320">
        <f>Diagonals!I316</f>
        <v>0</v>
      </c>
      <c r="N320">
        <f>Diagonals!J316</f>
        <v>0</v>
      </c>
      <c r="O320">
        <f>Diagonals!K316</f>
        <v>0</v>
      </c>
      <c r="P320">
        <f>Diagonals!L316</f>
        <v>0</v>
      </c>
      <c r="Q320">
        <f>Trendlines!E316</f>
        <v>5199.5200000000004</v>
      </c>
      <c r="R320">
        <f>Trendlines!F316</f>
        <v>5193.71</v>
      </c>
      <c r="S320">
        <f>Trendlines!G316</f>
        <v>5203.01</v>
      </c>
      <c r="T320">
        <f>Trendlines!H316</f>
        <v>5170.54</v>
      </c>
      <c r="U320">
        <f>Trendlines!I316</f>
        <v>5177.97</v>
      </c>
      <c r="V320">
        <f>Trendlines!J316</f>
        <v>5163.3</v>
      </c>
      <c r="W320">
        <f>Trendlines!K316</f>
        <v>0</v>
      </c>
      <c r="X320">
        <f>Trendlines!L316</f>
        <v>0</v>
      </c>
      <c r="Y320">
        <f>Tema_Hrma_Smma!E316</f>
        <v>5181.93</v>
      </c>
      <c r="Z320">
        <f>Tema_Hrma_Smma!F316</f>
        <v>5179.3599999999997</v>
      </c>
      <c r="AA320">
        <f>Tema_Hrma_Smma!G316</f>
        <v>5173.2</v>
      </c>
      <c r="AB320">
        <f>ZScore!H316</f>
        <v>-1</v>
      </c>
      <c r="AC320">
        <f>ZScore!I316</f>
        <v>7.7270000000000005E-2</v>
      </c>
      <c r="AD320">
        <f>ZScore!J316</f>
        <v>3</v>
      </c>
      <c r="AE320">
        <f>HA!E316</f>
        <v>5179.1499999999996</v>
      </c>
      <c r="AF320">
        <f>HA!F316</f>
        <v>5184.3</v>
      </c>
      <c r="AG320">
        <f>HA!G316</f>
        <v>5176.22</v>
      </c>
      <c r="AH320">
        <f>HA!H316</f>
        <v>5180.04</v>
      </c>
      <c r="AI320">
        <f>HA!I316</f>
        <v>1</v>
      </c>
      <c r="AJ320">
        <f>HA!J316</f>
        <v>0.88</v>
      </c>
      <c r="AK320">
        <f>HA!K316</f>
        <v>-0.71589999999999998</v>
      </c>
      <c r="AL320">
        <f>HA!L316</f>
        <v>2</v>
      </c>
      <c r="AM320">
        <f>KC!E316</f>
        <v>5198.7234099999996</v>
      </c>
      <c r="AN320">
        <f>KC!F316</f>
        <v>5192.7634699999999</v>
      </c>
      <c r="AO320">
        <f>KC!G316</f>
        <v>5186.8035300000001</v>
      </c>
      <c r="AP320">
        <f>KC!H316</f>
        <v>5180.8435900000004</v>
      </c>
      <c r="AQ320">
        <f>KC!I316</f>
        <v>5174.8836499999998</v>
      </c>
      <c r="AR320">
        <f>KC!J316</f>
        <v>5163.17245</v>
      </c>
      <c r="AS320">
        <f>KC!K316</f>
        <v>5157.2125100000003</v>
      </c>
      <c r="AT320">
        <f>KC!L316</f>
        <v>5151.2525699999997</v>
      </c>
      <c r="AU320">
        <f>KC!M316</f>
        <v>5145.2926299999999</v>
      </c>
      <c r="AV320">
        <f>KC!N316</f>
        <v>5139.3326900000002</v>
      </c>
      <c r="AW320">
        <f>SR_Levels!E316</f>
        <v>5161.8900000000003</v>
      </c>
      <c r="AX320">
        <f>SR_Levels!F316</f>
        <v>5135.8500000000004</v>
      </c>
      <c r="AY320">
        <f>SR_Levels!G316</f>
        <v>0</v>
      </c>
      <c r="AZ320">
        <f>SR_Levels!H316</f>
        <v>0</v>
      </c>
      <c r="BA320">
        <f>SR_Levels!I316</f>
        <v>5178.6000000000004</v>
      </c>
      <c r="BB320">
        <f>SR_Levels!J316</f>
        <v>5193.3500000000004</v>
      </c>
      <c r="BC320">
        <f>SR_Levels!K316</f>
        <v>5205.3100000000004</v>
      </c>
      <c r="BD320">
        <f>SR_Levels!L316</f>
        <v>0</v>
      </c>
      <c r="BE320">
        <f>ZigZag!E316</f>
        <v>0</v>
      </c>
      <c r="BF320">
        <f>ZigZag!F316</f>
        <v>0</v>
      </c>
      <c r="BG320">
        <f>ZigZag!G316</f>
        <v>5172.33</v>
      </c>
      <c r="BH320">
        <f>Dual_Tema!E316</f>
        <v>5185.9399999999996</v>
      </c>
      <c r="BI320">
        <f>Dual_Tema!F316</f>
        <v>5178.5600000000004</v>
      </c>
      <c r="BJ320">
        <f>Pinbar!E316</f>
        <v>0</v>
      </c>
      <c r="BK320">
        <f>SSA!E316</f>
        <v>5179.5191999999997</v>
      </c>
      <c r="BL320">
        <f>SSA!F316</f>
        <v>5180.4292599999999</v>
      </c>
    </row>
    <row r="321" spans="1:64" x14ac:dyDescent="0.55000000000000004">
      <c r="A321">
        <f>Validation!A317</f>
        <v>1772123100</v>
      </c>
      <c r="B321" t="str">
        <f>Price!B317</f>
        <v>XAUUSD</v>
      </c>
      <c r="C321" t="str">
        <f>Price!C317</f>
        <v>M5</v>
      </c>
      <c r="D321">
        <f>Price!D317</f>
        <v>5180.4799999999996</v>
      </c>
      <c r="E321">
        <f>Price!E317</f>
        <v>5178.25</v>
      </c>
      <c r="F321">
        <f>Price!F317</f>
        <v>5180.51</v>
      </c>
      <c r="G321">
        <f>Price!G317</f>
        <v>5175.62</v>
      </c>
      <c r="H321">
        <f>Price!H317</f>
        <v>768</v>
      </c>
      <c r="I321">
        <f>Diagonals!E317</f>
        <v>5203.5600000000004</v>
      </c>
      <c r="J321">
        <f>Diagonals!F317</f>
        <v>0</v>
      </c>
      <c r="K321">
        <f>Diagonals!G317</f>
        <v>0</v>
      </c>
      <c r="L321">
        <f>Diagonals!H317</f>
        <v>5137.66</v>
      </c>
      <c r="M321">
        <f>Diagonals!I317</f>
        <v>0</v>
      </c>
      <c r="N321">
        <f>Diagonals!J317</f>
        <v>0</v>
      </c>
      <c r="O321">
        <f>Diagonals!K317</f>
        <v>0</v>
      </c>
      <c r="P321">
        <f>Diagonals!L317</f>
        <v>0</v>
      </c>
      <c r="Q321">
        <f>Trendlines!E317</f>
        <v>5199.5200000000004</v>
      </c>
      <c r="R321">
        <f>Trendlines!F317</f>
        <v>5193.6899999999996</v>
      </c>
      <c r="S321">
        <f>Trendlines!G317</f>
        <v>5202.99</v>
      </c>
      <c r="T321">
        <f>Trendlines!H317</f>
        <v>5170.6099999999997</v>
      </c>
      <c r="U321">
        <f>Trendlines!I317</f>
        <v>5177.99</v>
      </c>
      <c r="V321">
        <f>Trendlines!J317</f>
        <v>5163.34</v>
      </c>
      <c r="W321">
        <f>Trendlines!K317</f>
        <v>0</v>
      </c>
      <c r="X321">
        <f>Trendlines!L317</f>
        <v>0</v>
      </c>
      <c r="Y321">
        <f>Tema_Hrma_Smma!E317</f>
        <v>5181.09</v>
      </c>
      <c r="Z321">
        <f>Tema_Hrma_Smma!F317</f>
        <v>5179.97</v>
      </c>
      <c r="AA321">
        <f>Tema_Hrma_Smma!G317</f>
        <v>5173.37</v>
      </c>
      <c r="AB321">
        <f>ZScore!H317</f>
        <v>1</v>
      </c>
      <c r="AC321">
        <f>ZScore!I317</f>
        <v>0.25427</v>
      </c>
      <c r="AD321">
        <f>ZScore!J317</f>
        <v>0</v>
      </c>
      <c r="AE321">
        <f>HA!E317</f>
        <v>5179.59</v>
      </c>
      <c r="AF321">
        <f>HA!F317</f>
        <v>5180.51</v>
      </c>
      <c r="AG321">
        <f>HA!G317</f>
        <v>5175.62</v>
      </c>
      <c r="AH321">
        <f>HA!H317</f>
        <v>5178.72</v>
      </c>
      <c r="AI321">
        <f>HA!I317</f>
        <v>-1</v>
      </c>
      <c r="AJ321">
        <f>HA!J317</f>
        <v>0.88</v>
      </c>
      <c r="AK321">
        <f>HA!K317</f>
        <v>-0.71240999999999999</v>
      </c>
      <c r="AL321">
        <f>HA!L317</f>
        <v>-1</v>
      </c>
      <c r="AM321">
        <f>KC!E317</f>
        <v>5199.5272199999999</v>
      </c>
      <c r="AN321">
        <f>KC!F317</f>
        <v>5193.5528999999997</v>
      </c>
      <c r="AO321">
        <f>KC!G317</f>
        <v>5187.5785800000003</v>
      </c>
      <c r="AP321">
        <f>KC!H317</f>
        <v>5181.6042600000001</v>
      </c>
      <c r="AQ321">
        <f>KC!I317</f>
        <v>5175.6299399999998</v>
      </c>
      <c r="AR321">
        <f>KC!J317</f>
        <v>5164.2109</v>
      </c>
      <c r="AS321">
        <f>KC!K317</f>
        <v>5158.2365799999998</v>
      </c>
      <c r="AT321">
        <f>KC!L317</f>
        <v>5152.2622499999998</v>
      </c>
      <c r="AU321">
        <f>KC!M317</f>
        <v>5146.2879300000004</v>
      </c>
      <c r="AV321">
        <f>KC!N317</f>
        <v>5140.3136100000002</v>
      </c>
      <c r="AW321">
        <f>SR_Levels!E317</f>
        <v>5178.6000000000004</v>
      </c>
      <c r="AX321">
        <f>SR_Levels!F317</f>
        <v>5161.8900000000003</v>
      </c>
      <c r="AY321">
        <f>SR_Levels!G317</f>
        <v>5135.8500000000004</v>
      </c>
      <c r="AZ321">
        <f>SR_Levels!H317</f>
        <v>0</v>
      </c>
      <c r="BA321">
        <f>SR_Levels!I317</f>
        <v>5193.3500000000004</v>
      </c>
      <c r="BB321">
        <f>SR_Levels!J317</f>
        <v>5205.3100000000004</v>
      </c>
      <c r="BC321">
        <f>SR_Levels!K317</f>
        <v>0</v>
      </c>
      <c r="BD321">
        <f>SR_Levels!L317</f>
        <v>0</v>
      </c>
      <c r="BE321">
        <f>ZigZag!E317</f>
        <v>0</v>
      </c>
      <c r="BF321">
        <f>ZigZag!F317</f>
        <v>0</v>
      </c>
      <c r="BG321">
        <f>ZigZag!G317</f>
        <v>5172.8</v>
      </c>
      <c r="BH321">
        <f>Dual_Tema!E317</f>
        <v>5183.82</v>
      </c>
      <c r="BI321">
        <f>Dual_Tema!F317</f>
        <v>5178.0200000000004</v>
      </c>
      <c r="BJ321">
        <f>Pinbar!E317</f>
        <v>0</v>
      </c>
      <c r="BK321">
        <f>SSA!E317</f>
        <v>5179.0778899999996</v>
      </c>
      <c r="BL321">
        <f>SSA!F317</f>
        <v>5179.7535799999996</v>
      </c>
    </row>
    <row r="322" spans="1:64" x14ac:dyDescent="0.55000000000000004">
      <c r="A322">
        <f>Validation!A318</f>
        <v>1772123400</v>
      </c>
      <c r="B322" t="str">
        <f>Price!B318</f>
        <v>XAUUSD</v>
      </c>
      <c r="C322" t="str">
        <f>Price!C318</f>
        <v>M5</v>
      </c>
      <c r="D322">
        <f>Price!D318</f>
        <v>5181.91</v>
      </c>
      <c r="E322">
        <f>Price!E318</f>
        <v>5180.3599999999997</v>
      </c>
      <c r="F322">
        <f>Price!F318</f>
        <v>5183.3999999999996</v>
      </c>
      <c r="G322">
        <f>Price!G318</f>
        <v>5178.09</v>
      </c>
      <c r="H322">
        <f>Price!H318</f>
        <v>725</v>
      </c>
      <c r="I322">
        <f>Diagonals!E318</f>
        <v>5203.74</v>
      </c>
      <c r="J322">
        <f>Diagonals!F318</f>
        <v>0</v>
      </c>
      <c r="K322">
        <f>Diagonals!G318</f>
        <v>0</v>
      </c>
      <c r="L322">
        <f>Diagonals!H318</f>
        <v>5137.33</v>
      </c>
      <c r="M322">
        <f>Diagonals!I318</f>
        <v>0</v>
      </c>
      <c r="N322">
        <f>Diagonals!J318</f>
        <v>0</v>
      </c>
      <c r="O322">
        <f>Diagonals!K318</f>
        <v>0</v>
      </c>
      <c r="P322">
        <f>Diagonals!L318</f>
        <v>0</v>
      </c>
      <c r="Q322">
        <f>Trendlines!E318</f>
        <v>5199.53</v>
      </c>
      <c r="R322">
        <f>Trendlines!F318</f>
        <v>5193.66</v>
      </c>
      <c r="S322">
        <f>Trendlines!G318</f>
        <v>5202.9799999999996</v>
      </c>
      <c r="T322">
        <f>Trendlines!H318</f>
        <v>5170.6899999999996</v>
      </c>
      <c r="U322">
        <f>Trendlines!I318</f>
        <v>5178.0200000000004</v>
      </c>
      <c r="V322">
        <f>Trendlines!J318</f>
        <v>5163.38</v>
      </c>
      <c r="W322">
        <f>Trendlines!K318</f>
        <v>0</v>
      </c>
      <c r="X322">
        <f>Trendlines!L318</f>
        <v>0</v>
      </c>
      <c r="Y322">
        <f>Tema_Hrma_Smma!E318</f>
        <v>5181.53</v>
      </c>
      <c r="Z322">
        <f>Tema_Hrma_Smma!F318</f>
        <v>5180.6000000000004</v>
      </c>
      <c r="AA322">
        <f>Tema_Hrma_Smma!G318</f>
        <v>5173.5600000000004</v>
      </c>
      <c r="AB322">
        <f>ZScore!H318</f>
        <v>1</v>
      </c>
      <c r="AC322">
        <f>ZScore!I318</f>
        <v>0.49385000000000001</v>
      </c>
      <c r="AD322">
        <f>ZScore!J318</f>
        <v>0</v>
      </c>
      <c r="AE322">
        <f>HA!E318</f>
        <v>5179.1499999999996</v>
      </c>
      <c r="AF322">
        <f>HA!F318</f>
        <v>5183.3999999999996</v>
      </c>
      <c r="AG322">
        <f>HA!G318</f>
        <v>5178.09</v>
      </c>
      <c r="AH322">
        <f>HA!H318</f>
        <v>5180.9399999999996</v>
      </c>
      <c r="AI322">
        <f>HA!I318</f>
        <v>1</v>
      </c>
      <c r="AJ322">
        <f>HA!J318</f>
        <v>1.79</v>
      </c>
      <c r="AK322">
        <f>HA!K318</f>
        <v>-0.38068000000000002</v>
      </c>
      <c r="AL322">
        <f>HA!L318</f>
        <v>1</v>
      </c>
      <c r="AM322">
        <f>KC!E318</f>
        <v>5200.2581600000003</v>
      </c>
      <c r="AN322">
        <f>KC!F318</f>
        <v>5194.2798300000004</v>
      </c>
      <c r="AO322">
        <f>KC!G318</f>
        <v>5188.3014999999996</v>
      </c>
      <c r="AP322">
        <f>KC!H318</f>
        <v>5182.3231599999999</v>
      </c>
      <c r="AQ322">
        <f>KC!I318</f>
        <v>5176.34483</v>
      </c>
      <c r="AR322">
        <f>KC!J318</f>
        <v>5165.2663700000003</v>
      </c>
      <c r="AS322">
        <f>KC!K318</f>
        <v>5159.2880400000004</v>
      </c>
      <c r="AT322">
        <f>KC!L318</f>
        <v>5153.3096999999998</v>
      </c>
      <c r="AU322">
        <f>KC!M318</f>
        <v>5147.3313699999999</v>
      </c>
      <c r="AV322">
        <f>KC!N318</f>
        <v>5141.35304</v>
      </c>
      <c r="AW322">
        <f>SR_Levels!E318</f>
        <v>5178.6000000000004</v>
      </c>
      <c r="AX322">
        <f>SR_Levels!F318</f>
        <v>5161.8900000000003</v>
      </c>
      <c r="AY322">
        <f>SR_Levels!G318</f>
        <v>5135.8500000000004</v>
      </c>
      <c r="AZ322">
        <f>SR_Levels!H318</f>
        <v>0</v>
      </c>
      <c r="BA322">
        <f>SR_Levels!I318</f>
        <v>5193.3500000000004</v>
      </c>
      <c r="BB322">
        <f>SR_Levels!J318</f>
        <v>5205.3100000000004</v>
      </c>
      <c r="BC322">
        <f>SR_Levels!K318</f>
        <v>0</v>
      </c>
      <c r="BD322">
        <f>SR_Levels!L318</f>
        <v>0</v>
      </c>
      <c r="BE322">
        <f>ZigZag!E318</f>
        <v>0</v>
      </c>
      <c r="BF322">
        <f>ZigZag!F318</f>
        <v>0</v>
      </c>
      <c r="BG322">
        <f>ZigZag!G318</f>
        <v>5173.3900000000003</v>
      </c>
      <c r="BH322">
        <f>Dual_Tema!E318</f>
        <v>5183.78</v>
      </c>
      <c r="BI322">
        <f>Dual_Tema!F318</f>
        <v>5178.7</v>
      </c>
      <c r="BJ322">
        <f>Pinbar!E318</f>
        <v>0</v>
      </c>
      <c r="BK322">
        <f>SSA!E318</f>
        <v>5179.2410200000004</v>
      </c>
      <c r="BL322">
        <f>SSA!F318</f>
        <v>5179.4973</v>
      </c>
    </row>
    <row r="323" spans="1:64" x14ac:dyDescent="0.55000000000000004">
      <c r="A323">
        <f>Validation!A319</f>
        <v>1772123700</v>
      </c>
      <c r="B323" t="str">
        <f>Price!B319</f>
        <v>XAUUSD</v>
      </c>
      <c r="C323" t="str">
        <f>Price!C319</f>
        <v>M5</v>
      </c>
      <c r="D323">
        <f>Price!D319</f>
        <v>5182.3500000000004</v>
      </c>
      <c r="E323">
        <f>Price!E319</f>
        <v>5182.46</v>
      </c>
      <c r="F323">
        <f>Price!F319</f>
        <v>5184.46</v>
      </c>
      <c r="G323">
        <f>Price!G319</f>
        <v>5179.63</v>
      </c>
      <c r="H323">
        <f>Price!H319</f>
        <v>674</v>
      </c>
      <c r="I323">
        <f>Diagonals!E319</f>
        <v>5203.91</v>
      </c>
      <c r="J323">
        <f>Diagonals!F319</f>
        <v>0</v>
      </c>
      <c r="K323">
        <f>Diagonals!G319</f>
        <v>0</v>
      </c>
      <c r="L323">
        <f>Diagonals!H319</f>
        <v>5137</v>
      </c>
      <c r="M323">
        <f>Diagonals!I319</f>
        <v>0</v>
      </c>
      <c r="N323">
        <f>Diagonals!J319</f>
        <v>0</v>
      </c>
      <c r="O323">
        <f>Diagonals!K319</f>
        <v>0</v>
      </c>
      <c r="P323">
        <f>Diagonals!L319</f>
        <v>0</v>
      </c>
      <c r="Q323">
        <f>Trendlines!E319</f>
        <v>5199.53</v>
      </c>
      <c r="R323">
        <f>Trendlines!F319</f>
        <v>5193.63</v>
      </c>
      <c r="S323">
        <f>Trendlines!G319</f>
        <v>5202.96</v>
      </c>
      <c r="T323">
        <f>Trendlines!H319</f>
        <v>5170.76</v>
      </c>
      <c r="U323">
        <f>Trendlines!I319</f>
        <v>5178.04</v>
      </c>
      <c r="V323">
        <f>Trendlines!J319</f>
        <v>5163.42</v>
      </c>
      <c r="W323">
        <f>Trendlines!K319</f>
        <v>0</v>
      </c>
      <c r="X323">
        <f>Trendlines!L319</f>
        <v>0</v>
      </c>
      <c r="Y323">
        <f>Tema_Hrma_Smma!E319</f>
        <v>5182.1899999999996</v>
      </c>
      <c r="Z323">
        <f>Tema_Hrma_Smma!F319</f>
        <v>5181.3</v>
      </c>
      <c r="AA323">
        <f>Tema_Hrma_Smma!G319</f>
        <v>5173.78</v>
      </c>
      <c r="AB323">
        <f>ZScore!H319</f>
        <v>-1</v>
      </c>
      <c r="AC323">
        <f>ZScore!I319</f>
        <v>0.99824000000000002</v>
      </c>
      <c r="AD323">
        <f>ZScore!J319</f>
        <v>3</v>
      </c>
      <c r="AE323">
        <f>HA!E319</f>
        <v>5180.05</v>
      </c>
      <c r="AF323">
        <f>HA!F319</f>
        <v>5184.46</v>
      </c>
      <c r="AG323">
        <f>HA!G319</f>
        <v>5179.63</v>
      </c>
      <c r="AH323">
        <f>HA!H319</f>
        <v>5182.2299999999996</v>
      </c>
      <c r="AI323">
        <f>HA!I319</f>
        <v>1</v>
      </c>
      <c r="AJ323">
        <f>HA!J319</f>
        <v>2.1800000000000002</v>
      </c>
      <c r="AK323">
        <f>HA!K319</f>
        <v>-0.23860999999999999</v>
      </c>
      <c r="AL323">
        <f>HA!L319</f>
        <v>2</v>
      </c>
      <c r="AM323">
        <f>KC!E319</f>
        <v>5201.0039399999996</v>
      </c>
      <c r="AN323">
        <f>KC!F319</f>
        <v>5195.0155400000003</v>
      </c>
      <c r="AO323">
        <f>KC!G319</f>
        <v>5189.0271499999999</v>
      </c>
      <c r="AP323">
        <f>KC!H319</f>
        <v>5183.0387499999997</v>
      </c>
      <c r="AQ323">
        <f>KC!I319</f>
        <v>5177.0503600000002</v>
      </c>
      <c r="AR323">
        <f>KC!J319</f>
        <v>5166.3520099999996</v>
      </c>
      <c r="AS323">
        <f>KC!K319</f>
        <v>5160.3636200000001</v>
      </c>
      <c r="AT323">
        <f>KC!L319</f>
        <v>5154.3752199999999</v>
      </c>
      <c r="AU323">
        <f>KC!M319</f>
        <v>5148.3868300000004</v>
      </c>
      <c r="AV323">
        <f>KC!N319</f>
        <v>5142.3984300000002</v>
      </c>
      <c r="AW323">
        <f>SR_Levels!E319</f>
        <v>5178.6000000000004</v>
      </c>
      <c r="AX323">
        <f>SR_Levels!F319</f>
        <v>5161.8900000000003</v>
      </c>
      <c r="AY323">
        <f>SR_Levels!G319</f>
        <v>5135.8500000000004</v>
      </c>
      <c r="AZ323">
        <f>SR_Levels!H319</f>
        <v>0</v>
      </c>
      <c r="BA323">
        <f>SR_Levels!I319</f>
        <v>5193.3500000000004</v>
      </c>
      <c r="BB323">
        <f>SR_Levels!J319</f>
        <v>5205.3100000000004</v>
      </c>
      <c r="BC323">
        <f>SR_Levels!K319</f>
        <v>0</v>
      </c>
      <c r="BD323">
        <f>SR_Levels!L319</f>
        <v>0</v>
      </c>
      <c r="BE323">
        <f>ZigZag!E319</f>
        <v>0</v>
      </c>
      <c r="BF323">
        <f>ZigZag!F319</f>
        <v>0</v>
      </c>
      <c r="BG323">
        <f>ZigZag!G319</f>
        <v>5174.0200000000004</v>
      </c>
      <c r="BH323">
        <f>Dual_Tema!E319</f>
        <v>5184.22</v>
      </c>
      <c r="BI323">
        <f>Dual_Tema!F319</f>
        <v>5179.74</v>
      </c>
      <c r="BJ323">
        <f>Pinbar!E319</f>
        <v>0</v>
      </c>
      <c r="BK323">
        <f>SSA!E319</f>
        <v>5179.8600500000002</v>
      </c>
      <c r="BL323">
        <f>SSA!F319</f>
        <v>5179.6786700000002</v>
      </c>
    </row>
    <row r="324" spans="1:64" x14ac:dyDescent="0.55000000000000004">
      <c r="A324">
        <f>Validation!A320</f>
        <v>1772124000</v>
      </c>
      <c r="B324" t="str">
        <f>Price!B320</f>
        <v>XAUUSD</v>
      </c>
      <c r="C324" t="str">
        <f>Price!C320</f>
        <v>M5</v>
      </c>
      <c r="D324">
        <f>Price!D320</f>
        <v>5183.3</v>
      </c>
      <c r="E324">
        <f>Price!E320</f>
        <v>5182.47</v>
      </c>
      <c r="F324">
        <f>Price!F320</f>
        <v>5186.2299999999996</v>
      </c>
      <c r="G324">
        <f>Price!G320</f>
        <v>5180.24</v>
      </c>
      <c r="H324">
        <f>Price!H320</f>
        <v>711</v>
      </c>
      <c r="I324">
        <f>Diagonals!E320</f>
        <v>5204.09</v>
      </c>
      <c r="J324">
        <f>Diagonals!F320</f>
        <v>0</v>
      </c>
      <c r="K324">
        <f>Diagonals!G320</f>
        <v>0</v>
      </c>
      <c r="L324">
        <f>Diagonals!H320</f>
        <v>5136.67</v>
      </c>
      <c r="M324">
        <f>Diagonals!I320</f>
        <v>0</v>
      </c>
      <c r="N324">
        <f>Diagonals!J320</f>
        <v>0</v>
      </c>
      <c r="O324">
        <f>Diagonals!K320</f>
        <v>0</v>
      </c>
      <c r="P324">
        <f>Diagonals!L320</f>
        <v>0</v>
      </c>
      <c r="Q324">
        <f>Trendlines!E320</f>
        <v>5199.54</v>
      </c>
      <c r="R324">
        <f>Trendlines!F320</f>
        <v>5193.6099999999997</v>
      </c>
      <c r="S324">
        <f>Trendlines!G320</f>
        <v>5202.9399999999996</v>
      </c>
      <c r="T324">
        <f>Trendlines!H320</f>
        <v>5170.84</v>
      </c>
      <c r="U324">
        <f>Trendlines!I320</f>
        <v>5178.0600000000004</v>
      </c>
      <c r="V324">
        <f>Trendlines!J320</f>
        <v>5163.45</v>
      </c>
      <c r="W324">
        <f>Trendlines!K320</f>
        <v>0</v>
      </c>
      <c r="X324">
        <f>Trendlines!L320</f>
        <v>0</v>
      </c>
      <c r="Y324">
        <f>Tema_Hrma_Smma!E320</f>
        <v>5183.0600000000004</v>
      </c>
      <c r="Z324">
        <f>Tema_Hrma_Smma!F320</f>
        <v>5182.0600000000004</v>
      </c>
      <c r="AA324">
        <f>Tema_Hrma_Smma!G320</f>
        <v>5174.03</v>
      </c>
      <c r="AB324">
        <f>ZScore!H320</f>
        <v>1</v>
      </c>
      <c r="AC324">
        <f>ZScore!I320</f>
        <v>0.74489000000000005</v>
      </c>
      <c r="AD324">
        <f>ZScore!J320</f>
        <v>0</v>
      </c>
      <c r="AE324">
        <f>HA!E320</f>
        <v>5181.1400000000003</v>
      </c>
      <c r="AF324">
        <f>HA!F320</f>
        <v>5186.2299999999996</v>
      </c>
      <c r="AG324">
        <f>HA!G320</f>
        <v>5180.24</v>
      </c>
      <c r="AH324">
        <f>HA!H320</f>
        <v>5183.0600000000004</v>
      </c>
      <c r="AI324">
        <f>HA!I320</f>
        <v>1</v>
      </c>
      <c r="AJ324">
        <f>HA!J320</f>
        <v>1.92</v>
      </c>
      <c r="AK324">
        <f>HA!K320</f>
        <v>-0.32596000000000003</v>
      </c>
      <c r="AL324">
        <f>HA!L320</f>
        <v>3</v>
      </c>
      <c r="AM324">
        <f>KC!E320</f>
        <v>5201.7882600000003</v>
      </c>
      <c r="AN324">
        <f>KC!F320</f>
        <v>5195.78622</v>
      </c>
      <c r="AO324">
        <f>KC!G320</f>
        <v>5189.7841900000003</v>
      </c>
      <c r="AP324">
        <f>KC!H320</f>
        <v>5183.78215</v>
      </c>
      <c r="AQ324">
        <f>KC!I320</f>
        <v>5177.7801099999997</v>
      </c>
      <c r="AR324">
        <f>KC!J320</f>
        <v>5167.4525100000001</v>
      </c>
      <c r="AS324">
        <f>KC!K320</f>
        <v>5161.4504699999998</v>
      </c>
      <c r="AT324">
        <f>KC!L320</f>
        <v>5155.4484300000004</v>
      </c>
      <c r="AU324">
        <f>KC!M320</f>
        <v>5149.4463999999998</v>
      </c>
      <c r="AV324">
        <f>KC!N320</f>
        <v>5143.4443600000004</v>
      </c>
      <c r="AW324">
        <f>SR_Levels!E320</f>
        <v>5178.6000000000004</v>
      </c>
      <c r="AX324">
        <f>SR_Levels!F320</f>
        <v>5161.8900000000003</v>
      </c>
      <c r="AY324">
        <f>SR_Levels!G320</f>
        <v>5135.8500000000004</v>
      </c>
      <c r="AZ324">
        <f>SR_Levels!H320</f>
        <v>0</v>
      </c>
      <c r="BA324">
        <f>SR_Levels!I320</f>
        <v>5193.3500000000004</v>
      </c>
      <c r="BB324">
        <f>SR_Levels!J320</f>
        <v>5205.3100000000004</v>
      </c>
      <c r="BC324">
        <f>SR_Levels!K320</f>
        <v>0</v>
      </c>
      <c r="BD324">
        <f>SR_Levels!L320</f>
        <v>0</v>
      </c>
      <c r="BE324">
        <f>ZigZag!E320</f>
        <v>0</v>
      </c>
      <c r="BF324">
        <f>ZigZag!F320</f>
        <v>0</v>
      </c>
      <c r="BG324">
        <f>ZigZag!G320</f>
        <v>5174.68</v>
      </c>
      <c r="BH324">
        <f>Dual_Tema!E320</f>
        <v>5185.3</v>
      </c>
      <c r="BI324">
        <f>Dual_Tema!F320</f>
        <v>5180.5600000000004</v>
      </c>
      <c r="BJ324">
        <f>Pinbar!E320</f>
        <v>0</v>
      </c>
      <c r="BK324">
        <f>SSA!E320</f>
        <v>5180.7154499999997</v>
      </c>
      <c r="BL324">
        <f>SSA!F320</f>
        <v>5180.1970600000004</v>
      </c>
    </row>
    <row r="325" spans="1:64" x14ac:dyDescent="0.55000000000000004">
      <c r="A325">
        <f>Validation!A321</f>
        <v>1772124300</v>
      </c>
      <c r="B325" t="str">
        <f>Price!B321</f>
        <v>XAUUSD</v>
      </c>
      <c r="C325" t="str">
        <f>Price!C321</f>
        <v>M5</v>
      </c>
      <c r="D325">
        <f>Price!D321</f>
        <v>5181.3599999999997</v>
      </c>
      <c r="E325">
        <f>Price!E321</f>
        <v>5183.29</v>
      </c>
      <c r="F325">
        <f>Price!F321</f>
        <v>5185.3500000000004</v>
      </c>
      <c r="G325">
        <f>Price!G321</f>
        <v>5178.46</v>
      </c>
      <c r="H325">
        <f>Price!H321</f>
        <v>722</v>
      </c>
      <c r="I325">
        <f>Diagonals!E321</f>
        <v>5204.2700000000004</v>
      </c>
      <c r="J325">
        <f>Diagonals!F321</f>
        <v>0</v>
      </c>
      <c r="K325">
        <f>Diagonals!G321</f>
        <v>0</v>
      </c>
      <c r="L325">
        <f>Diagonals!H321</f>
        <v>5136.34</v>
      </c>
      <c r="M325">
        <f>Diagonals!I321</f>
        <v>0</v>
      </c>
      <c r="N325">
        <f>Diagonals!J321</f>
        <v>0</v>
      </c>
      <c r="O325">
        <f>Diagonals!K321</f>
        <v>0</v>
      </c>
      <c r="P325">
        <f>Diagonals!L321</f>
        <v>0</v>
      </c>
      <c r="Q325">
        <f>Trendlines!E321</f>
        <v>5199.55</v>
      </c>
      <c r="R325">
        <f>Trendlines!F321</f>
        <v>5193.58</v>
      </c>
      <c r="S325">
        <f>Trendlines!G321</f>
        <v>5202.92</v>
      </c>
      <c r="T325">
        <f>Trendlines!H321</f>
        <v>5170.91</v>
      </c>
      <c r="U325">
        <f>Trendlines!I321</f>
        <v>5178.08</v>
      </c>
      <c r="V325">
        <f>Trendlines!J321</f>
        <v>5163.49</v>
      </c>
      <c r="W325">
        <f>Trendlines!K321</f>
        <v>0</v>
      </c>
      <c r="X325">
        <f>Trendlines!L321</f>
        <v>0</v>
      </c>
      <c r="Y325">
        <f>Tema_Hrma_Smma!E321</f>
        <v>5182.7700000000004</v>
      </c>
      <c r="Z325">
        <f>Tema_Hrma_Smma!F321</f>
        <v>5182.6000000000004</v>
      </c>
      <c r="AA325">
        <f>Tema_Hrma_Smma!G321</f>
        <v>5174.26</v>
      </c>
      <c r="AB325">
        <f>ZScore!H321</f>
        <v>-1</v>
      </c>
      <c r="AC325">
        <f>ZScore!I321</f>
        <v>0.35742000000000002</v>
      </c>
      <c r="AD325">
        <f>ZScore!J321</f>
        <v>3</v>
      </c>
      <c r="AE325">
        <f>HA!E321</f>
        <v>5182.1000000000004</v>
      </c>
      <c r="AF325">
        <f>HA!F321</f>
        <v>5185.3500000000004</v>
      </c>
      <c r="AG325">
        <f>HA!G321</f>
        <v>5178.46</v>
      </c>
      <c r="AH325">
        <f>HA!H321</f>
        <v>5182.1099999999997</v>
      </c>
      <c r="AI325">
        <f>HA!I321</f>
        <v>1</v>
      </c>
      <c r="AJ325">
        <f>HA!J321</f>
        <v>0.02</v>
      </c>
      <c r="AK325">
        <f>HA!K321</f>
        <v>-1.0095499999999999</v>
      </c>
      <c r="AL325">
        <f>HA!L321</f>
        <v>4</v>
      </c>
      <c r="AM325">
        <f>KC!E321</f>
        <v>5202.4631499999996</v>
      </c>
      <c r="AN325">
        <f>KC!F321</f>
        <v>5196.4696899999999</v>
      </c>
      <c r="AO325">
        <f>KC!G321</f>
        <v>5190.47624</v>
      </c>
      <c r="AP325">
        <f>KC!H321</f>
        <v>5184.4827800000003</v>
      </c>
      <c r="AQ325">
        <f>KC!I321</f>
        <v>5178.4893199999997</v>
      </c>
      <c r="AR325">
        <f>KC!J321</f>
        <v>5168.4957400000003</v>
      </c>
      <c r="AS325">
        <f>KC!K321</f>
        <v>5162.5022900000004</v>
      </c>
      <c r="AT325">
        <f>KC!L321</f>
        <v>5156.5088299999998</v>
      </c>
      <c r="AU325">
        <f>KC!M321</f>
        <v>5150.5153700000001</v>
      </c>
      <c r="AV325">
        <f>KC!N321</f>
        <v>5144.5219200000001</v>
      </c>
      <c r="AW325">
        <f>SR_Levels!E321</f>
        <v>5178.6000000000004</v>
      </c>
      <c r="AX325">
        <f>SR_Levels!F321</f>
        <v>5161.8900000000003</v>
      </c>
      <c r="AY325">
        <f>SR_Levels!G321</f>
        <v>5135.8500000000004</v>
      </c>
      <c r="AZ325">
        <f>SR_Levels!H321</f>
        <v>0</v>
      </c>
      <c r="BA325">
        <f>SR_Levels!I321</f>
        <v>5193.3500000000004</v>
      </c>
      <c r="BB325">
        <f>SR_Levels!J321</f>
        <v>5205.3100000000004</v>
      </c>
      <c r="BC325">
        <f>SR_Levels!K321</f>
        <v>0</v>
      </c>
      <c r="BD325">
        <f>SR_Levels!L321</f>
        <v>0</v>
      </c>
      <c r="BE325">
        <f>ZigZag!E321</f>
        <v>0</v>
      </c>
      <c r="BF325">
        <f>ZigZag!F321</f>
        <v>0</v>
      </c>
      <c r="BG325">
        <f>ZigZag!G321</f>
        <v>5175.18</v>
      </c>
      <c r="BH325">
        <f>Dual_Tema!E321</f>
        <v>5185.51</v>
      </c>
      <c r="BI325">
        <f>Dual_Tema!F321</f>
        <v>5180.08</v>
      </c>
      <c r="BJ325">
        <f>Pinbar!E321</f>
        <v>0</v>
      </c>
      <c r="BK325">
        <f>SSA!E321</f>
        <v>5181.5349800000004</v>
      </c>
      <c r="BL325">
        <f>SSA!F321</f>
        <v>5180.8660200000004</v>
      </c>
    </row>
    <row r="326" spans="1:64" x14ac:dyDescent="0.55000000000000004">
      <c r="A326">
        <f>Validation!A322</f>
        <v>1772124600</v>
      </c>
      <c r="B326" t="str">
        <f>Price!B322</f>
        <v>XAUUSD</v>
      </c>
      <c r="C326" t="str">
        <f>Price!C322</f>
        <v>M5</v>
      </c>
      <c r="D326">
        <f>Price!D322</f>
        <v>5179.0200000000004</v>
      </c>
      <c r="E326">
        <f>Price!E322</f>
        <v>5181.3500000000004</v>
      </c>
      <c r="F326">
        <f>Price!F322</f>
        <v>5183.62</v>
      </c>
      <c r="G326">
        <f>Price!G322</f>
        <v>5176.6099999999997</v>
      </c>
      <c r="H326">
        <f>Price!H322</f>
        <v>693</v>
      </c>
      <c r="I326">
        <f>Diagonals!E322</f>
        <v>5204.4399999999996</v>
      </c>
      <c r="J326">
        <f>Diagonals!F322</f>
        <v>0</v>
      </c>
      <c r="K326">
        <f>Diagonals!G322</f>
        <v>0</v>
      </c>
      <c r="L326">
        <f>Diagonals!H322</f>
        <v>5136.01</v>
      </c>
      <c r="M326">
        <f>Diagonals!I322</f>
        <v>0</v>
      </c>
      <c r="N326">
        <f>Diagonals!J322</f>
        <v>0</v>
      </c>
      <c r="O326">
        <f>Diagonals!K322</f>
        <v>0</v>
      </c>
      <c r="P326">
        <f>Diagonals!L322</f>
        <v>0</v>
      </c>
      <c r="Q326">
        <f>Trendlines!E322</f>
        <v>5199.55</v>
      </c>
      <c r="R326">
        <f>Trendlines!F322</f>
        <v>5193.5600000000004</v>
      </c>
      <c r="S326">
        <f>Trendlines!G322</f>
        <v>5202.91</v>
      </c>
      <c r="T326">
        <f>Trendlines!H322</f>
        <v>5170.99</v>
      </c>
      <c r="U326">
        <f>Trendlines!I322</f>
        <v>5178.1000000000004</v>
      </c>
      <c r="V326">
        <f>Trendlines!J322</f>
        <v>5163.53</v>
      </c>
      <c r="W326">
        <f>Trendlines!K322</f>
        <v>0</v>
      </c>
      <c r="X326">
        <f>Trendlines!L322</f>
        <v>0</v>
      </c>
      <c r="Y326">
        <f>Tema_Hrma_Smma!E322</f>
        <v>5181.54</v>
      </c>
      <c r="Z326">
        <f>Tema_Hrma_Smma!F322</f>
        <v>5182.74</v>
      </c>
      <c r="AA326">
        <f>Tema_Hrma_Smma!G322</f>
        <v>5174.4399999999996</v>
      </c>
      <c r="AB326">
        <f>ZScore!H322</f>
        <v>-1</v>
      </c>
      <c r="AC326">
        <f>ZScore!I322</f>
        <v>0.21356</v>
      </c>
      <c r="AD326">
        <f>ZScore!J322</f>
        <v>3</v>
      </c>
      <c r="AE326">
        <f>HA!E322</f>
        <v>5182.1099999999997</v>
      </c>
      <c r="AF326">
        <f>HA!F322</f>
        <v>5183.62</v>
      </c>
      <c r="AG326">
        <f>HA!G322</f>
        <v>5176.6099999999997</v>
      </c>
      <c r="AH326">
        <f>HA!H322</f>
        <v>5180.1499999999996</v>
      </c>
      <c r="AI326">
        <f>HA!I322</f>
        <v>-1</v>
      </c>
      <c r="AJ326">
        <f>HA!J322</f>
        <v>1.96</v>
      </c>
      <c r="AK326">
        <f>HA!K322</f>
        <v>-0.30192000000000002</v>
      </c>
      <c r="AL326">
        <f>HA!L322</f>
        <v>-1</v>
      </c>
      <c r="AM326">
        <f>KC!E322</f>
        <v>5203.1777599999996</v>
      </c>
      <c r="AN326">
        <f>KC!F322</f>
        <v>5197.1646799999999</v>
      </c>
      <c r="AO326">
        <f>KC!G322</f>
        <v>5191.1515900000004</v>
      </c>
      <c r="AP326">
        <f>KC!H322</f>
        <v>5185.1385099999998</v>
      </c>
      <c r="AQ326">
        <f>KC!I322</f>
        <v>5179.1254200000003</v>
      </c>
      <c r="AR326">
        <f>KC!J322</f>
        <v>5169.4306699999997</v>
      </c>
      <c r="AS326">
        <f>KC!K322</f>
        <v>5163.4175800000003</v>
      </c>
      <c r="AT326">
        <f>KC!L322</f>
        <v>5157.4044999999996</v>
      </c>
      <c r="AU326">
        <f>KC!M322</f>
        <v>5151.3914100000002</v>
      </c>
      <c r="AV326">
        <f>KC!N322</f>
        <v>5145.3783199999998</v>
      </c>
      <c r="AW326">
        <f>SR_Levels!E322</f>
        <v>5178.6000000000004</v>
      </c>
      <c r="AX326">
        <f>SR_Levels!F322</f>
        <v>5161.8900000000003</v>
      </c>
      <c r="AY326">
        <f>SR_Levels!G322</f>
        <v>5135.8500000000004</v>
      </c>
      <c r="AZ326">
        <f>SR_Levels!H322</f>
        <v>0</v>
      </c>
      <c r="BA326">
        <f>SR_Levels!I322</f>
        <v>5193.3500000000004</v>
      </c>
      <c r="BB326">
        <f>SR_Levels!J322</f>
        <v>5205.3100000000004</v>
      </c>
      <c r="BC326">
        <f>SR_Levels!K322</f>
        <v>0</v>
      </c>
      <c r="BD326">
        <f>SR_Levels!L322</f>
        <v>0</v>
      </c>
      <c r="BE326">
        <f>ZigZag!E322</f>
        <v>0</v>
      </c>
      <c r="BF326">
        <f>ZigZag!F322</f>
        <v>0</v>
      </c>
      <c r="BG326">
        <f>ZigZag!G322</f>
        <v>5175.51</v>
      </c>
      <c r="BH326">
        <f>Dual_Tema!E322</f>
        <v>5184.74</v>
      </c>
      <c r="BI326">
        <f>Dual_Tema!F322</f>
        <v>5178.74</v>
      </c>
      <c r="BJ326">
        <f>Pinbar!E322</f>
        <v>0</v>
      </c>
      <c r="BK326">
        <f>SSA!E322</f>
        <v>5182.1542099999997</v>
      </c>
      <c r="BL326">
        <f>SSA!F322</f>
        <v>5181.5101199999999</v>
      </c>
    </row>
    <row r="327" spans="1:64" x14ac:dyDescent="0.55000000000000004">
      <c r="A327">
        <f>Validation!A323</f>
        <v>1772124900</v>
      </c>
      <c r="B327" t="str">
        <f>Price!B323</f>
        <v>XAUUSD</v>
      </c>
      <c r="C327" t="str">
        <f>Price!C323</f>
        <v>M5</v>
      </c>
      <c r="D327">
        <f>Price!D323</f>
        <v>5179.6099999999997</v>
      </c>
      <c r="E327">
        <f>Price!E323</f>
        <v>5179.0200000000004</v>
      </c>
      <c r="F327">
        <f>Price!F323</f>
        <v>5180.8900000000003</v>
      </c>
      <c r="G327">
        <f>Price!G323</f>
        <v>5175.5</v>
      </c>
      <c r="H327">
        <f>Price!H323</f>
        <v>642</v>
      </c>
      <c r="I327">
        <f>Diagonals!E323</f>
        <v>5204.62</v>
      </c>
      <c r="J327">
        <f>Diagonals!F323</f>
        <v>0</v>
      </c>
      <c r="K327">
        <f>Diagonals!G323</f>
        <v>0</v>
      </c>
      <c r="L327">
        <f>Diagonals!H323</f>
        <v>5135.6899999999996</v>
      </c>
      <c r="M327">
        <f>Diagonals!I323</f>
        <v>0</v>
      </c>
      <c r="N327">
        <f>Diagonals!J323</f>
        <v>0</v>
      </c>
      <c r="O327">
        <f>Diagonals!K323</f>
        <v>0</v>
      </c>
      <c r="P327">
        <f>Diagonals!L323</f>
        <v>0</v>
      </c>
      <c r="Q327">
        <f>Trendlines!E323</f>
        <v>5199.5600000000004</v>
      </c>
      <c r="R327">
        <f>Trendlines!F323</f>
        <v>5193.53</v>
      </c>
      <c r="S327">
        <f>Trendlines!G323</f>
        <v>5202.8900000000003</v>
      </c>
      <c r="T327">
        <f>Trendlines!H323</f>
        <v>5171.07</v>
      </c>
      <c r="U327">
        <f>Trendlines!I323</f>
        <v>5178.13</v>
      </c>
      <c r="V327">
        <f>Trendlines!J323</f>
        <v>5163.57</v>
      </c>
      <c r="W327">
        <f>Trendlines!K323</f>
        <v>0</v>
      </c>
      <c r="X327">
        <f>Trendlines!L323</f>
        <v>0</v>
      </c>
      <c r="Y327">
        <f>Tema_Hrma_Smma!E323</f>
        <v>5180.16</v>
      </c>
      <c r="Z327">
        <f>Tema_Hrma_Smma!F323</f>
        <v>5182.55</v>
      </c>
      <c r="AA327">
        <f>Tema_Hrma_Smma!G323</f>
        <v>5174.58</v>
      </c>
      <c r="AB327">
        <f>ZScore!H323</f>
        <v>1</v>
      </c>
      <c r="AC327">
        <f>ZScore!I323</f>
        <v>0.82616000000000001</v>
      </c>
      <c r="AD327">
        <f>ZScore!J323</f>
        <v>0</v>
      </c>
      <c r="AE327">
        <f>HA!E323</f>
        <v>5181.13</v>
      </c>
      <c r="AF327">
        <f>HA!F323</f>
        <v>5181.13</v>
      </c>
      <c r="AG327">
        <f>HA!G323</f>
        <v>5175.5</v>
      </c>
      <c r="AH327">
        <f>HA!H323</f>
        <v>5178.76</v>
      </c>
      <c r="AI327">
        <f>HA!I323</f>
        <v>-1</v>
      </c>
      <c r="AJ327">
        <f>HA!J323</f>
        <v>2.37</v>
      </c>
      <c r="AK327">
        <f>HA!K323</f>
        <v>-0.15067</v>
      </c>
      <c r="AL327">
        <f>HA!L323</f>
        <v>-2</v>
      </c>
      <c r="AM327">
        <f>KC!E323</f>
        <v>5203.7273800000003</v>
      </c>
      <c r="AN327">
        <f>KC!F323</f>
        <v>5197.70244</v>
      </c>
      <c r="AO327">
        <f>KC!G323</f>
        <v>5191.6774999999998</v>
      </c>
      <c r="AP327">
        <f>KC!H323</f>
        <v>5185.6525600000004</v>
      </c>
      <c r="AQ327">
        <f>KC!I323</f>
        <v>5179.6276200000002</v>
      </c>
      <c r="AR327">
        <f>KC!J323</f>
        <v>5170.2426400000004</v>
      </c>
      <c r="AS327">
        <f>KC!K323</f>
        <v>5164.2177000000001</v>
      </c>
      <c r="AT327">
        <f>KC!L323</f>
        <v>5158.1927599999999</v>
      </c>
      <c r="AU327">
        <f>KC!M323</f>
        <v>5152.1678199999997</v>
      </c>
      <c r="AV327">
        <f>KC!N323</f>
        <v>5146.1428900000001</v>
      </c>
      <c r="AW327">
        <f>SR_Levels!E323</f>
        <v>5178.6000000000004</v>
      </c>
      <c r="AX327">
        <f>SR_Levels!F323</f>
        <v>5161.8900000000003</v>
      </c>
      <c r="AY327">
        <f>SR_Levels!G323</f>
        <v>5135.8500000000004</v>
      </c>
      <c r="AZ327">
        <f>SR_Levels!H323</f>
        <v>0</v>
      </c>
      <c r="BA327">
        <f>SR_Levels!I323</f>
        <v>5193.3500000000004</v>
      </c>
      <c r="BB327">
        <f>SR_Levels!J323</f>
        <v>5205.3100000000004</v>
      </c>
      <c r="BC327">
        <f>SR_Levels!K323</f>
        <v>0</v>
      </c>
      <c r="BD327">
        <f>SR_Levels!L323</f>
        <v>0</v>
      </c>
      <c r="BE327">
        <f>ZigZag!E323</f>
        <v>0</v>
      </c>
      <c r="BF327">
        <f>ZigZag!F323</f>
        <v>0</v>
      </c>
      <c r="BG327">
        <f>ZigZag!G323</f>
        <v>5175.7299999999996</v>
      </c>
      <c r="BH327">
        <f>Dual_Tema!E323</f>
        <v>5182.87</v>
      </c>
      <c r="BI327">
        <f>Dual_Tema!F323</f>
        <v>5177.2700000000004</v>
      </c>
      <c r="BJ327">
        <f>Pinbar!E323</f>
        <v>0</v>
      </c>
      <c r="BK327">
        <f>SSA!E323</f>
        <v>5182.4865900000004</v>
      </c>
      <c r="BL327">
        <f>SSA!F323</f>
        <v>5181.9983499999998</v>
      </c>
    </row>
    <row r="328" spans="1:64" x14ac:dyDescent="0.55000000000000004">
      <c r="A328">
        <f>Validation!A324</f>
        <v>1772125200</v>
      </c>
      <c r="B328" t="str">
        <f>Price!B324</f>
        <v>XAUUSD</v>
      </c>
      <c r="C328" t="str">
        <f>Price!C324</f>
        <v>M5</v>
      </c>
      <c r="D328">
        <f>Price!D324</f>
        <v>5181.28</v>
      </c>
      <c r="E328">
        <f>Price!E324</f>
        <v>5179.6000000000004</v>
      </c>
      <c r="F328">
        <f>Price!F324</f>
        <v>5182.75</v>
      </c>
      <c r="G328">
        <f>Price!G324</f>
        <v>5178.3999999999996</v>
      </c>
      <c r="H328">
        <f>Price!H324</f>
        <v>636</v>
      </c>
      <c r="I328">
        <f>Diagonals!E324</f>
        <v>5204.8</v>
      </c>
      <c r="J328">
        <f>Diagonals!F324</f>
        <v>0</v>
      </c>
      <c r="K328">
        <f>Diagonals!G324</f>
        <v>0</v>
      </c>
      <c r="L328">
        <f>Diagonals!H324</f>
        <v>5135.3599999999997</v>
      </c>
      <c r="M328">
        <f>Diagonals!I324</f>
        <v>0</v>
      </c>
      <c r="N328">
        <f>Diagonals!J324</f>
        <v>0</v>
      </c>
      <c r="O328">
        <f>Diagonals!K324</f>
        <v>0</v>
      </c>
      <c r="P328">
        <f>Diagonals!L324</f>
        <v>0</v>
      </c>
      <c r="Q328">
        <f>Trendlines!E324</f>
        <v>5199.5600000000004</v>
      </c>
      <c r="R328">
        <f>Trendlines!F324</f>
        <v>5193.5</v>
      </c>
      <c r="S328">
        <f>Trendlines!G324</f>
        <v>5202.87</v>
      </c>
      <c r="T328">
        <f>Trendlines!H324</f>
        <v>5171.1400000000003</v>
      </c>
      <c r="U328">
        <f>Trendlines!I324</f>
        <v>5178.1499999999996</v>
      </c>
      <c r="V328">
        <f>Trendlines!J324</f>
        <v>5163.6099999999997</v>
      </c>
      <c r="W328">
        <f>Trendlines!K324</f>
        <v>0</v>
      </c>
      <c r="X328">
        <f>Trendlines!L324</f>
        <v>0</v>
      </c>
      <c r="Y328">
        <f>Tema_Hrma_Smma!E324</f>
        <v>5180.3</v>
      </c>
      <c r="Z328">
        <f>Tema_Hrma_Smma!F324</f>
        <v>5182.4399999999996</v>
      </c>
      <c r="AA328">
        <f>Tema_Hrma_Smma!G324</f>
        <v>5174.72</v>
      </c>
      <c r="AB328">
        <f>ZScore!H324</f>
        <v>1</v>
      </c>
      <c r="AC328">
        <f>ZScore!I324</f>
        <v>0.44253999999999999</v>
      </c>
      <c r="AD328">
        <f>ZScore!J324</f>
        <v>0</v>
      </c>
      <c r="AE328">
        <f>HA!E324</f>
        <v>5179.9399999999996</v>
      </c>
      <c r="AF328">
        <f>HA!F324</f>
        <v>5182.75</v>
      </c>
      <c r="AG328">
        <f>HA!G324</f>
        <v>5178.3999999999996</v>
      </c>
      <c r="AH328">
        <f>HA!H324</f>
        <v>5180.51</v>
      </c>
      <c r="AI328">
        <f>HA!I324</f>
        <v>1</v>
      </c>
      <c r="AJ328">
        <f>HA!J324</f>
        <v>0.56999999999999995</v>
      </c>
      <c r="AK328">
        <f>HA!K324</f>
        <v>-0.80652999999999997</v>
      </c>
      <c r="AL328">
        <f>HA!L324</f>
        <v>1</v>
      </c>
      <c r="AM328">
        <f>KC!E324</f>
        <v>5204.2343000000001</v>
      </c>
      <c r="AN328">
        <f>KC!F324</f>
        <v>5198.1940500000001</v>
      </c>
      <c r="AO328">
        <f>KC!G324</f>
        <v>5192.1538099999998</v>
      </c>
      <c r="AP328">
        <f>KC!H324</f>
        <v>5186.1135599999998</v>
      </c>
      <c r="AQ328">
        <f>KC!I324</f>
        <v>5180.0733099999998</v>
      </c>
      <c r="AR328">
        <f>KC!J324</f>
        <v>5171.0261300000002</v>
      </c>
      <c r="AS328">
        <f>KC!K324</f>
        <v>5164.9858899999999</v>
      </c>
      <c r="AT328">
        <f>KC!L324</f>
        <v>5158.9456399999999</v>
      </c>
      <c r="AU328">
        <f>KC!M324</f>
        <v>5152.9053899999999</v>
      </c>
      <c r="AV328">
        <f>KC!N324</f>
        <v>5146.8651499999996</v>
      </c>
      <c r="AW328">
        <f>SR_Levels!E324</f>
        <v>5178.6000000000004</v>
      </c>
      <c r="AX328">
        <f>SR_Levels!F324</f>
        <v>5161.8900000000003</v>
      </c>
      <c r="AY328">
        <f>SR_Levels!G324</f>
        <v>5135.8500000000004</v>
      </c>
      <c r="AZ328">
        <f>SR_Levels!H324</f>
        <v>0</v>
      </c>
      <c r="BA328">
        <f>SR_Levels!I324</f>
        <v>5193.3500000000004</v>
      </c>
      <c r="BB328">
        <f>SR_Levels!J324</f>
        <v>5205.3100000000004</v>
      </c>
      <c r="BC328">
        <f>SR_Levels!K324</f>
        <v>0</v>
      </c>
      <c r="BD328">
        <f>SR_Levels!L324</f>
        <v>0</v>
      </c>
      <c r="BE328">
        <f>ZigZag!E324</f>
        <v>0</v>
      </c>
      <c r="BF328">
        <f>ZigZag!F324</f>
        <v>0</v>
      </c>
      <c r="BG328">
        <f>ZigZag!G324</f>
        <v>5176.1000000000004</v>
      </c>
      <c r="BH328">
        <f>Dual_Tema!E324</f>
        <v>5182.58</v>
      </c>
      <c r="BI328">
        <f>Dual_Tema!F324</f>
        <v>5177.6899999999996</v>
      </c>
      <c r="BJ328">
        <f>Pinbar!E324</f>
        <v>0</v>
      </c>
      <c r="BK328">
        <f>SSA!E324</f>
        <v>5182.4354899999998</v>
      </c>
      <c r="BL328">
        <f>SSA!F324</f>
        <v>5182.2169199999998</v>
      </c>
    </row>
    <row r="329" spans="1:64" x14ac:dyDescent="0.55000000000000004">
      <c r="A329">
        <f>Validation!A325</f>
        <v>1772125500</v>
      </c>
      <c r="B329" t="str">
        <f>Price!B325</f>
        <v>XAUUSD</v>
      </c>
      <c r="C329" t="str">
        <f>Price!C325</f>
        <v>M5</v>
      </c>
      <c r="D329">
        <f>Price!D325</f>
        <v>5186.3900000000003</v>
      </c>
      <c r="E329">
        <f>Price!E325</f>
        <v>5181.2700000000004</v>
      </c>
      <c r="F329">
        <f>Price!F325</f>
        <v>5187.83</v>
      </c>
      <c r="G329">
        <f>Price!G325</f>
        <v>5180.87</v>
      </c>
      <c r="H329">
        <f>Price!H325</f>
        <v>650</v>
      </c>
      <c r="I329">
        <f>Diagonals!E325</f>
        <v>5204.97</v>
      </c>
      <c r="J329">
        <f>Diagonals!F325</f>
        <v>0</v>
      </c>
      <c r="K329">
        <f>Diagonals!G325</f>
        <v>0</v>
      </c>
      <c r="L329">
        <f>Diagonals!H325</f>
        <v>5135.03</v>
      </c>
      <c r="M329">
        <f>Diagonals!I325</f>
        <v>0</v>
      </c>
      <c r="N329">
        <f>Diagonals!J325</f>
        <v>0</v>
      </c>
      <c r="O329">
        <f>Diagonals!K325</f>
        <v>0</v>
      </c>
      <c r="P329">
        <f>Diagonals!L325</f>
        <v>0</v>
      </c>
      <c r="Q329">
        <f>Trendlines!E325</f>
        <v>5199.57</v>
      </c>
      <c r="R329">
        <f>Trendlines!F325</f>
        <v>5193.4799999999996</v>
      </c>
      <c r="S329">
        <f>Trendlines!G325</f>
        <v>5202.8500000000004</v>
      </c>
      <c r="T329">
        <f>Trendlines!H325</f>
        <v>5171.22</v>
      </c>
      <c r="U329">
        <f>Trendlines!I325</f>
        <v>5178.17</v>
      </c>
      <c r="V329">
        <f>Trendlines!J325</f>
        <v>5163.6499999999996</v>
      </c>
      <c r="W329">
        <f>Trendlines!K325</f>
        <v>0</v>
      </c>
      <c r="X329">
        <f>Trendlines!L325</f>
        <v>0</v>
      </c>
      <c r="Y329">
        <f>Tema_Hrma_Smma!E325</f>
        <v>5182.45</v>
      </c>
      <c r="Z329">
        <f>Tema_Hrma_Smma!F325</f>
        <v>5182.8500000000004</v>
      </c>
      <c r="AA329">
        <f>Tema_Hrma_Smma!G325</f>
        <v>5174.95</v>
      </c>
      <c r="AB329">
        <f>ZScore!H325</f>
        <v>1</v>
      </c>
      <c r="AC329">
        <f>ZScore!I325</f>
        <v>0.77607999999999999</v>
      </c>
      <c r="AD329">
        <f>ZScore!J325</f>
        <v>0</v>
      </c>
      <c r="AE329">
        <f>HA!E325</f>
        <v>5180.22</v>
      </c>
      <c r="AF329">
        <f>HA!F325</f>
        <v>5187.83</v>
      </c>
      <c r="AG329">
        <f>HA!G325</f>
        <v>5180.22</v>
      </c>
      <c r="AH329">
        <f>HA!H325</f>
        <v>5184.09</v>
      </c>
      <c r="AI329">
        <f>HA!I325</f>
        <v>1</v>
      </c>
      <c r="AJ329">
        <f>HA!J325</f>
        <v>3.87</v>
      </c>
      <c r="AK329">
        <f>HA!K325</f>
        <v>0.38929999999999998</v>
      </c>
      <c r="AL329">
        <f>HA!L325</f>
        <v>2</v>
      </c>
      <c r="AM329">
        <f>KC!E325</f>
        <v>5204.8671100000001</v>
      </c>
      <c r="AN329">
        <f>KC!F325</f>
        <v>5198.80026</v>
      </c>
      <c r="AO329">
        <f>KC!G325</f>
        <v>5192.7334099999998</v>
      </c>
      <c r="AP329">
        <f>KC!H325</f>
        <v>5186.6665599999997</v>
      </c>
      <c r="AQ329">
        <f>KC!I325</f>
        <v>5180.5996999999998</v>
      </c>
      <c r="AR329">
        <f>KC!J325</f>
        <v>5171.8365599999997</v>
      </c>
      <c r="AS329">
        <f>KC!K325</f>
        <v>5165.7697099999996</v>
      </c>
      <c r="AT329">
        <f>KC!L325</f>
        <v>5159.7028600000003</v>
      </c>
      <c r="AU329">
        <f>KC!M325</f>
        <v>5153.6360100000002</v>
      </c>
      <c r="AV329">
        <f>KC!N325</f>
        <v>5147.56916</v>
      </c>
      <c r="AW329">
        <f>SR_Levels!E325</f>
        <v>5178.6000000000004</v>
      </c>
      <c r="AX329">
        <f>SR_Levels!F325</f>
        <v>5161.8900000000003</v>
      </c>
      <c r="AY329">
        <f>SR_Levels!G325</f>
        <v>5135.8500000000004</v>
      </c>
      <c r="AZ329">
        <f>SR_Levels!H325</f>
        <v>0</v>
      </c>
      <c r="BA329">
        <f>SR_Levels!I325</f>
        <v>5193.3500000000004</v>
      </c>
      <c r="BB329">
        <f>SR_Levels!J325</f>
        <v>5205.3100000000004</v>
      </c>
      <c r="BC329">
        <f>SR_Levels!K325</f>
        <v>0</v>
      </c>
      <c r="BD329">
        <f>SR_Levels!L325</f>
        <v>0</v>
      </c>
      <c r="BE329">
        <f>ZigZag!E325</f>
        <v>0</v>
      </c>
      <c r="BF329">
        <f>ZigZag!F325</f>
        <v>0</v>
      </c>
      <c r="BG329">
        <f>ZigZag!G325</f>
        <v>5176.7299999999996</v>
      </c>
      <c r="BH329">
        <f>Dual_Tema!E325</f>
        <v>5184.88</v>
      </c>
      <c r="BI329">
        <f>Dual_Tema!F325</f>
        <v>5179.1499999999996</v>
      </c>
      <c r="BJ329">
        <f>Pinbar!E325</f>
        <v>0</v>
      </c>
      <c r="BK329">
        <f>SSA!E325</f>
        <v>5181.9415600000002</v>
      </c>
      <c r="BL329">
        <f>SSA!F325</f>
        <v>5182.07924</v>
      </c>
    </row>
    <row r="330" spans="1:64" x14ac:dyDescent="0.55000000000000004">
      <c r="A330">
        <f>Validation!A326</f>
        <v>1772125800</v>
      </c>
      <c r="B330" t="str">
        <f>Price!B326</f>
        <v>XAUUSD</v>
      </c>
      <c r="C330" t="str">
        <f>Price!C326</f>
        <v>M5</v>
      </c>
      <c r="D330">
        <f>Price!D326</f>
        <v>5179.6499999999996</v>
      </c>
      <c r="E330">
        <f>Price!E326</f>
        <v>5186.37</v>
      </c>
      <c r="F330">
        <f>Price!F326</f>
        <v>5190.3100000000004</v>
      </c>
      <c r="G330">
        <f>Price!G326</f>
        <v>5179.6499999999996</v>
      </c>
      <c r="H330">
        <f>Price!H326</f>
        <v>698</v>
      </c>
      <c r="I330">
        <f>Diagonals!E326</f>
        <v>5205.1499999999996</v>
      </c>
      <c r="J330">
        <f>Diagonals!F326</f>
        <v>0</v>
      </c>
      <c r="K330">
        <f>Diagonals!G326</f>
        <v>0</v>
      </c>
      <c r="L330">
        <f>Diagonals!H326</f>
        <v>5134.7</v>
      </c>
      <c r="M330">
        <f>Diagonals!I326</f>
        <v>0</v>
      </c>
      <c r="N330">
        <f>Diagonals!J326</f>
        <v>0</v>
      </c>
      <c r="O330">
        <f>Diagonals!K326</f>
        <v>0</v>
      </c>
      <c r="P330">
        <f>Diagonals!L326</f>
        <v>0</v>
      </c>
      <c r="Q330">
        <f>Trendlines!E326</f>
        <v>5199.57</v>
      </c>
      <c r="R330">
        <f>Trendlines!F326</f>
        <v>5193.45</v>
      </c>
      <c r="S330">
        <f>Trendlines!G326</f>
        <v>5202.84</v>
      </c>
      <c r="T330">
        <f>Trendlines!H326</f>
        <v>5171.29</v>
      </c>
      <c r="U330">
        <f>Trendlines!I326</f>
        <v>5178.1899999999996</v>
      </c>
      <c r="V330">
        <f>Trendlines!J326</f>
        <v>5163.6899999999996</v>
      </c>
      <c r="W330">
        <f>Trendlines!K326</f>
        <v>0</v>
      </c>
      <c r="X330">
        <f>Trendlines!L326</f>
        <v>0</v>
      </c>
      <c r="Y330">
        <f>Tema_Hrma_Smma!E326</f>
        <v>5182.91</v>
      </c>
      <c r="Z330">
        <f>Tema_Hrma_Smma!F326</f>
        <v>5183.24</v>
      </c>
      <c r="AA330">
        <f>Tema_Hrma_Smma!G326</f>
        <v>5175.2</v>
      </c>
      <c r="AB330">
        <f>ZScore!H326</f>
        <v>-1</v>
      </c>
      <c r="AC330">
        <f>ZScore!I326</f>
        <v>1.34084</v>
      </c>
      <c r="AD330">
        <f>ZScore!J326</f>
        <v>3</v>
      </c>
      <c r="AE330">
        <f>HA!E326</f>
        <v>5182.16</v>
      </c>
      <c r="AF330">
        <f>HA!F326</f>
        <v>5190.3100000000004</v>
      </c>
      <c r="AG330">
        <f>HA!G326</f>
        <v>5179.6499999999996</v>
      </c>
      <c r="AH330">
        <f>HA!H326</f>
        <v>5183.99</v>
      </c>
      <c r="AI330">
        <f>HA!I326</f>
        <v>1</v>
      </c>
      <c r="AJ330">
        <f>HA!J326</f>
        <v>1.84</v>
      </c>
      <c r="AK330">
        <f>HA!K326</f>
        <v>-0.3478</v>
      </c>
      <c r="AL330">
        <f>HA!L326</f>
        <v>3</v>
      </c>
      <c r="AM330">
        <f>KC!E326</f>
        <v>5205.6959500000003</v>
      </c>
      <c r="AN330">
        <f>KC!F326</f>
        <v>5199.5805799999998</v>
      </c>
      <c r="AO330">
        <f>KC!G326</f>
        <v>5193.4652100000003</v>
      </c>
      <c r="AP330">
        <f>KC!H326</f>
        <v>5187.3498399999999</v>
      </c>
      <c r="AQ330">
        <f>KC!I326</f>
        <v>5181.2344700000003</v>
      </c>
      <c r="AR330">
        <f>KC!J326</f>
        <v>5172.6178</v>
      </c>
      <c r="AS330">
        <f>KC!K326</f>
        <v>5166.5024299999995</v>
      </c>
      <c r="AT330">
        <f>KC!L326</f>
        <v>5160.38706</v>
      </c>
      <c r="AU330">
        <f>KC!M326</f>
        <v>5154.2716799999998</v>
      </c>
      <c r="AV330">
        <f>KC!N326</f>
        <v>5148.1563100000003</v>
      </c>
      <c r="AW330">
        <f>SR_Levels!E326</f>
        <v>5178.6000000000004</v>
      </c>
      <c r="AX330">
        <f>SR_Levels!F326</f>
        <v>5161.8900000000003</v>
      </c>
      <c r="AY330">
        <f>SR_Levels!G326</f>
        <v>5135.8500000000004</v>
      </c>
      <c r="AZ330">
        <f>SR_Levels!H326</f>
        <v>0</v>
      </c>
      <c r="BA330">
        <f>SR_Levels!I326</f>
        <v>5193.3500000000004</v>
      </c>
      <c r="BB330">
        <f>SR_Levels!J326</f>
        <v>5205.3100000000004</v>
      </c>
      <c r="BC330">
        <f>SR_Levels!K326</f>
        <v>0</v>
      </c>
      <c r="BD330">
        <f>SR_Levels!L326</f>
        <v>0</v>
      </c>
      <c r="BE330">
        <f>ZigZag!E326</f>
        <v>0</v>
      </c>
      <c r="BF330">
        <f>ZigZag!F326</f>
        <v>0</v>
      </c>
      <c r="BG330">
        <f>ZigZag!G326</f>
        <v>5177.2</v>
      </c>
      <c r="BH330">
        <f>Dual_Tema!E326</f>
        <v>5187.5600000000004</v>
      </c>
      <c r="BI330">
        <f>Dual_Tema!F326</f>
        <v>5179.46</v>
      </c>
      <c r="BJ330">
        <f>Pinbar!E326</f>
        <v>0</v>
      </c>
      <c r="BK330">
        <f>SSA!E326</f>
        <v>5180.9120199999998</v>
      </c>
      <c r="BL330">
        <f>SSA!F326</f>
        <v>5181.4956300000003</v>
      </c>
    </row>
    <row r="331" spans="1:64" x14ac:dyDescent="0.55000000000000004">
      <c r="A331">
        <f>Validation!A327</f>
        <v>1772126100</v>
      </c>
      <c r="B331" t="str">
        <f>Price!B327</f>
        <v>XAUUSD</v>
      </c>
      <c r="C331" t="str">
        <f>Price!C327</f>
        <v>M5</v>
      </c>
      <c r="D331">
        <f>Price!D327</f>
        <v>5178.26</v>
      </c>
      <c r="E331">
        <f>Price!E327</f>
        <v>5179.8</v>
      </c>
      <c r="F331">
        <f>Price!F327</f>
        <v>5181.3999999999996</v>
      </c>
      <c r="G331">
        <f>Price!G327</f>
        <v>5175.57</v>
      </c>
      <c r="H331">
        <f>Price!H327</f>
        <v>675</v>
      </c>
      <c r="I331">
        <f>Diagonals!E327</f>
        <v>5205.33</v>
      </c>
      <c r="J331">
        <f>Diagonals!F327</f>
        <v>0</v>
      </c>
      <c r="K331">
        <f>Diagonals!G327</f>
        <v>0</v>
      </c>
      <c r="L331">
        <f>Diagonals!H327</f>
        <v>5134.37</v>
      </c>
      <c r="M331">
        <f>Diagonals!I327</f>
        <v>0</v>
      </c>
      <c r="N331">
        <f>Diagonals!J327</f>
        <v>0</v>
      </c>
      <c r="O331">
        <f>Diagonals!K327</f>
        <v>0</v>
      </c>
      <c r="P331">
        <f>Diagonals!L327</f>
        <v>0</v>
      </c>
      <c r="Q331">
        <f>Trendlines!E327</f>
        <v>5199.58</v>
      </c>
      <c r="R331">
        <f>Trendlines!F327</f>
        <v>5193.43</v>
      </c>
      <c r="S331">
        <f>Trendlines!G327</f>
        <v>5202.82</v>
      </c>
      <c r="T331">
        <f>Trendlines!H327</f>
        <v>5171.37</v>
      </c>
      <c r="U331">
        <f>Trendlines!I327</f>
        <v>5178.22</v>
      </c>
      <c r="V331">
        <f>Trendlines!J327</f>
        <v>5163.72</v>
      </c>
      <c r="W331">
        <f>Trendlines!K327</f>
        <v>0</v>
      </c>
      <c r="X331">
        <f>Trendlines!L327</f>
        <v>0</v>
      </c>
      <c r="Y331">
        <f>Tema_Hrma_Smma!E327</f>
        <v>5180.82</v>
      </c>
      <c r="Z331">
        <f>Tema_Hrma_Smma!F327</f>
        <v>5183.04</v>
      </c>
      <c r="AA331">
        <f>Tema_Hrma_Smma!G327</f>
        <v>5175.3599999999997</v>
      </c>
      <c r="AB331">
        <f>ZScore!H327</f>
        <v>-1</v>
      </c>
      <c r="AC331">
        <f>ZScore!I327</f>
        <v>0.49088999999999999</v>
      </c>
      <c r="AD331">
        <f>ZScore!J327</f>
        <v>3</v>
      </c>
      <c r="AE331">
        <f>HA!E327</f>
        <v>5183.08</v>
      </c>
      <c r="AF331">
        <f>HA!F327</f>
        <v>5183.08</v>
      </c>
      <c r="AG331">
        <f>HA!G327</f>
        <v>5175.57</v>
      </c>
      <c r="AH331">
        <f>HA!H327</f>
        <v>5178.76</v>
      </c>
      <c r="AI331">
        <f>HA!I327</f>
        <v>-1</v>
      </c>
      <c r="AJ331">
        <f>HA!J327</f>
        <v>4.32</v>
      </c>
      <c r="AK331">
        <f>HA!K327</f>
        <v>0.55003999999999997</v>
      </c>
      <c r="AL331">
        <f>HA!L327</f>
        <v>-1</v>
      </c>
      <c r="AM331">
        <f>KC!E327</f>
        <v>5206.2011000000002</v>
      </c>
      <c r="AN331">
        <f>KC!F327</f>
        <v>5200.0768399999997</v>
      </c>
      <c r="AO331">
        <f>KC!G327</f>
        <v>5193.9525800000001</v>
      </c>
      <c r="AP331">
        <f>KC!H327</f>
        <v>5187.8283199999996</v>
      </c>
      <c r="AQ331">
        <f>KC!I327</f>
        <v>5181.70406</v>
      </c>
      <c r="AR331">
        <f>KC!J327</f>
        <v>5173.25821</v>
      </c>
      <c r="AS331">
        <f>KC!K327</f>
        <v>5167.1339500000004</v>
      </c>
      <c r="AT331">
        <f>KC!L327</f>
        <v>5161.0096999999996</v>
      </c>
      <c r="AU331">
        <f>KC!M327</f>
        <v>5154.88544</v>
      </c>
      <c r="AV331">
        <f>KC!N327</f>
        <v>5148.7611800000004</v>
      </c>
      <c r="AW331">
        <f>SR_Levels!E327</f>
        <v>5161.8900000000003</v>
      </c>
      <c r="AX331">
        <f>SR_Levels!F327</f>
        <v>5135.8500000000004</v>
      </c>
      <c r="AY331">
        <f>SR_Levels!G327</f>
        <v>0</v>
      </c>
      <c r="AZ331">
        <f>SR_Levels!H327</f>
        <v>0</v>
      </c>
      <c r="BA331">
        <f>SR_Levels!I327</f>
        <v>5178.6000000000004</v>
      </c>
      <c r="BB331">
        <f>SR_Levels!J327</f>
        <v>5193.3500000000004</v>
      </c>
      <c r="BC331">
        <f>SR_Levels!K327</f>
        <v>5205.3100000000004</v>
      </c>
      <c r="BD331">
        <f>SR_Levels!L327</f>
        <v>0</v>
      </c>
      <c r="BE331">
        <f>ZigZag!E327</f>
        <v>0</v>
      </c>
      <c r="BF331">
        <f>ZigZag!F327</f>
        <v>0</v>
      </c>
      <c r="BG331">
        <f>ZigZag!G327</f>
        <v>5177.28</v>
      </c>
      <c r="BH331">
        <f>Dual_Tema!E327</f>
        <v>5184.88</v>
      </c>
      <c r="BI331">
        <f>Dual_Tema!F327</f>
        <v>5177.62</v>
      </c>
      <c r="BJ331">
        <f>Pinbar!E327</f>
        <v>0</v>
      </c>
      <c r="BK331">
        <f>SSA!E327</f>
        <v>5179.5916900000002</v>
      </c>
      <c r="BL331">
        <f>SSA!F327</f>
        <v>5180.5436600000003</v>
      </c>
    </row>
    <row r="332" spans="1:64" x14ac:dyDescent="0.55000000000000004">
      <c r="A332">
        <f>Validation!A328</f>
        <v>1772126400</v>
      </c>
      <c r="B332" t="str">
        <f>Price!B328</f>
        <v>XAUUSD</v>
      </c>
      <c r="C332" t="str">
        <f>Price!C328</f>
        <v>M5</v>
      </c>
      <c r="D332">
        <f>Price!D328</f>
        <v>5179.47</v>
      </c>
      <c r="E332">
        <f>Price!E328</f>
        <v>5178.22</v>
      </c>
      <c r="F332">
        <f>Price!F328</f>
        <v>5181.88</v>
      </c>
      <c r="G332">
        <f>Price!G328</f>
        <v>5178.16</v>
      </c>
      <c r="H332">
        <f>Price!H328</f>
        <v>594</v>
      </c>
      <c r="I332">
        <f>Diagonals!E328</f>
        <v>5205.51</v>
      </c>
      <c r="J332">
        <f>Diagonals!F328</f>
        <v>0</v>
      </c>
      <c r="K332">
        <f>Diagonals!G328</f>
        <v>0</v>
      </c>
      <c r="L332">
        <f>Diagonals!H328</f>
        <v>5134.04</v>
      </c>
      <c r="M332">
        <f>Diagonals!I328</f>
        <v>0</v>
      </c>
      <c r="N332">
        <f>Diagonals!J328</f>
        <v>0</v>
      </c>
      <c r="O332">
        <f>Diagonals!K328</f>
        <v>0</v>
      </c>
      <c r="P332">
        <f>Diagonals!L328</f>
        <v>0</v>
      </c>
      <c r="Q332">
        <f>Trendlines!E328</f>
        <v>5199.58</v>
      </c>
      <c r="R332">
        <f>Trendlines!F328</f>
        <v>5193.3999999999996</v>
      </c>
      <c r="S332">
        <f>Trendlines!G328</f>
        <v>5202.8</v>
      </c>
      <c r="T332">
        <f>Trendlines!H328</f>
        <v>5171.4399999999996</v>
      </c>
      <c r="U332">
        <f>Trendlines!I328</f>
        <v>5178.24</v>
      </c>
      <c r="V332">
        <f>Trendlines!J328</f>
        <v>5163.76</v>
      </c>
      <c r="W332">
        <f>Trendlines!K328</f>
        <v>0</v>
      </c>
      <c r="X332">
        <f>Trendlines!L328</f>
        <v>0</v>
      </c>
      <c r="Y332">
        <f>Tema_Hrma_Smma!E328</f>
        <v>5180.16</v>
      </c>
      <c r="Z332">
        <f>Tema_Hrma_Smma!F328</f>
        <v>5182.7299999999996</v>
      </c>
      <c r="AA332">
        <f>Tema_Hrma_Smma!G328</f>
        <v>5175.46</v>
      </c>
      <c r="AB332">
        <f>ZScore!H328</f>
        <v>1</v>
      </c>
      <c r="AC332">
        <f>ZScore!I328</f>
        <v>0.59423000000000004</v>
      </c>
      <c r="AD332">
        <f>ZScore!J328</f>
        <v>0</v>
      </c>
      <c r="AE332">
        <f>HA!E328</f>
        <v>5180.92</v>
      </c>
      <c r="AF332">
        <f>HA!F328</f>
        <v>5181.88</v>
      </c>
      <c r="AG332">
        <f>HA!G328</f>
        <v>5178.16</v>
      </c>
      <c r="AH332">
        <f>HA!H328</f>
        <v>5179.43</v>
      </c>
      <c r="AI332">
        <f>HA!I328</f>
        <v>-1</v>
      </c>
      <c r="AJ332">
        <f>HA!J328</f>
        <v>1.48</v>
      </c>
      <c r="AK332">
        <f>HA!K328</f>
        <v>-0.47405000000000003</v>
      </c>
      <c r="AL332">
        <f>HA!L328</f>
        <v>-2</v>
      </c>
      <c r="AM332">
        <f>KC!E328</f>
        <v>5206.5563599999996</v>
      </c>
      <c r="AN332">
        <f>KC!F328</f>
        <v>5200.4324100000003</v>
      </c>
      <c r="AO332">
        <f>KC!G328</f>
        <v>5194.3084600000002</v>
      </c>
      <c r="AP332">
        <f>KC!H328</f>
        <v>5188.18451</v>
      </c>
      <c r="AQ332">
        <f>KC!I328</f>
        <v>5182.0605599999999</v>
      </c>
      <c r="AR332">
        <f>KC!J328</f>
        <v>5173.85293</v>
      </c>
      <c r="AS332">
        <f>KC!K328</f>
        <v>5167.7289799999999</v>
      </c>
      <c r="AT332">
        <f>KC!L328</f>
        <v>5161.6050299999997</v>
      </c>
      <c r="AU332">
        <f>KC!M328</f>
        <v>5155.4810799999996</v>
      </c>
      <c r="AV332">
        <f>KC!N328</f>
        <v>5149.3571199999997</v>
      </c>
      <c r="AW332">
        <f>SR_Levels!E328</f>
        <v>5178.6000000000004</v>
      </c>
      <c r="AX332">
        <f>SR_Levels!F328</f>
        <v>5161.8900000000003</v>
      </c>
      <c r="AY332">
        <f>SR_Levels!G328</f>
        <v>5135.8500000000004</v>
      </c>
      <c r="AZ332">
        <f>SR_Levels!H328</f>
        <v>0</v>
      </c>
      <c r="BA332">
        <f>SR_Levels!I328</f>
        <v>5193.3500000000004</v>
      </c>
      <c r="BB332">
        <f>SR_Levels!J328</f>
        <v>5205.3100000000004</v>
      </c>
      <c r="BC332">
        <f>SR_Levels!K328</f>
        <v>0</v>
      </c>
      <c r="BD332">
        <f>SR_Levels!L328</f>
        <v>0</v>
      </c>
      <c r="BE332">
        <f>ZigZag!E328</f>
        <v>0</v>
      </c>
      <c r="BF332">
        <f>ZigZag!F328</f>
        <v>0</v>
      </c>
      <c r="BG332">
        <f>ZigZag!G328</f>
        <v>5177.46</v>
      </c>
      <c r="BH332">
        <f>Dual_Tema!E328</f>
        <v>5183.3599999999997</v>
      </c>
      <c r="BI332">
        <f>Dual_Tema!F328</f>
        <v>5177.68</v>
      </c>
      <c r="BJ332">
        <f>Pinbar!E328</f>
        <v>0</v>
      </c>
      <c r="BK332">
        <f>SSA!E328</f>
        <v>5178.0910700000004</v>
      </c>
      <c r="BL332">
        <f>SSA!F328</f>
        <v>5179.31736</v>
      </c>
    </row>
    <row r="333" spans="1:64" x14ac:dyDescent="0.55000000000000004">
      <c r="A333">
        <f>Validation!A329</f>
        <v>1772126700</v>
      </c>
      <c r="B333" t="str">
        <f>Price!B329</f>
        <v>XAUUSD</v>
      </c>
      <c r="C333" t="str">
        <f>Price!C329</f>
        <v>M5</v>
      </c>
      <c r="D333">
        <f>Price!D329</f>
        <v>5174.3900000000003</v>
      </c>
      <c r="E333">
        <f>Price!E329</f>
        <v>5179.47</v>
      </c>
      <c r="F333">
        <f>Price!F329</f>
        <v>5180.16</v>
      </c>
      <c r="G333">
        <f>Price!G329</f>
        <v>5173.7299999999996</v>
      </c>
      <c r="H333">
        <f>Price!H329</f>
        <v>615</v>
      </c>
      <c r="I333">
        <f>Diagonals!E329</f>
        <v>5205.68</v>
      </c>
      <c r="J333">
        <f>Diagonals!F329</f>
        <v>0</v>
      </c>
      <c r="K333">
        <f>Diagonals!G329</f>
        <v>0</v>
      </c>
      <c r="L333">
        <f>Diagonals!H329</f>
        <v>5133.71</v>
      </c>
      <c r="M333">
        <f>Diagonals!I329</f>
        <v>0</v>
      </c>
      <c r="N333">
        <f>Diagonals!J329</f>
        <v>0</v>
      </c>
      <c r="O333">
        <f>Diagonals!K329</f>
        <v>0</v>
      </c>
      <c r="P333">
        <f>Diagonals!L329</f>
        <v>0</v>
      </c>
      <c r="Q333">
        <f>Trendlines!E329</f>
        <v>5199.59</v>
      </c>
      <c r="R333">
        <f>Trendlines!F329</f>
        <v>5193.37</v>
      </c>
      <c r="S333">
        <f>Trendlines!G329</f>
        <v>5202.78</v>
      </c>
      <c r="T333">
        <f>Trendlines!H329</f>
        <v>5171.5200000000004</v>
      </c>
      <c r="U333">
        <f>Trendlines!I329</f>
        <v>5178.26</v>
      </c>
      <c r="V333">
        <f>Trendlines!J329</f>
        <v>5163.8</v>
      </c>
      <c r="W333">
        <f>Trendlines!K329</f>
        <v>0</v>
      </c>
      <c r="X333">
        <f>Trendlines!L329</f>
        <v>0</v>
      </c>
      <c r="Y333">
        <f>Tema_Hrma_Smma!E329</f>
        <v>5177.92</v>
      </c>
      <c r="Z333">
        <f>Tema_Hrma_Smma!F329</f>
        <v>5181.96</v>
      </c>
      <c r="AA333">
        <f>Tema_Hrma_Smma!G329</f>
        <v>5175.53</v>
      </c>
      <c r="AB333">
        <f>ZScore!H329</f>
        <v>-1</v>
      </c>
      <c r="AC333">
        <f>ZScore!I329</f>
        <v>0.75731000000000004</v>
      </c>
      <c r="AD333">
        <f>ZScore!J329</f>
        <v>3</v>
      </c>
      <c r="AE333">
        <f>HA!E329</f>
        <v>5180.17</v>
      </c>
      <c r="AF333">
        <f>HA!F329</f>
        <v>5180.17</v>
      </c>
      <c r="AG333">
        <f>HA!G329</f>
        <v>5173.7299999999996</v>
      </c>
      <c r="AH333">
        <f>HA!H329</f>
        <v>5176.9399999999996</v>
      </c>
      <c r="AI333">
        <f>HA!I329</f>
        <v>-1</v>
      </c>
      <c r="AJ333">
        <f>HA!J329</f>
        <v>3.24</v>
      </c>
      <c r="AK333">
        <f>HA!K329</f>
        <v>0.16983000000000001</v>
      </c>
      <c r="AL333">
        <f>HA!L329</f>
        <v>-3</v>
      </c>
      <c r="AM333">
        <f>KC!E329</f>
        <v>5206.8814899999998</v>
      </c>
      <c r="AN333">
        <f>KC!F329</f>
        <v>5200.73272</v>
      </c>
      <c r="AO333">
        <f>KC!G329</f>
        <v>5194.5839500000002</v>
      </c>
      <c r="AP333">
        <f>KC!H329</f>
        <v>5188.4351900000001</v>
      </c>
      <c r="AQ333">
        <f>KC!I329</f>
        <v>5182.2864200000004</v>
      </c>
      <c r="AR333">
        <f>KC!J329</f>
        <v>5174.2900399999999</v>
      </c>
      <c r="AS333">
        <f>KC!K329</f>
        <v>5168.1412799999998</v>
      </c>
      <c r="AT333">
        <f>KC!L329</f>
        <v>5161.99251</v>
      </c>
      <c r="AU333">
        <f>KC!M329</f>
        <v>5155.8437400000003</v>
      </c>
      <c r="AV333">
        <f>KC!N329</f>
        <v>5149.6949800000002</v>
      </c>
      <c r="AW333">
        <f>SR_Levels!E329</f>
        <v>5161.8900000000003</v>
      </c>
      <c r="AX333">
        <f>SR_Levels!F329</f>
        <v>5135.8500000000004</v>
      </c>
      <c r="AY333">
        <f>SR_Levels!G329</f>
        <v>0</v>
      </c>
      <c r="AZ333">
        <f>SR_Levels!H329</f>
        <v>0</v>
      </c>
      <c r="BA333">
        <f>SR_Levels!I329</f>
        <v>5178.6000000000004</v>
      </c>
      <c r="BB333">
        <f>SR_Levels!J329</f>
        <v>5193.3500000000004</v>
      </c>
      <c r="BC333">
        <f>SR_Levels!K329</f>
        <v>5205.3100000000004</v>
      </c>
      <c r="BD333">
        <f>SR_Levels!L329</f>
        <v>0</v>
      </c>
      <c r="BE333">
        <f>ZigZag!E329</f>
        <v>0</v>
      </c>
      <c r="BF333">
        <f>ZigZag!F329</f>
        <v>0</v>
      </c>
      <c r="BG333">
        <f>ZigZag!G329</f>
        <v>5177.37</v>
      </c>
      <c r="BH333">
        <f>Dual_Tema!E329</f>
        <v>5181.55</v>
      </c>
      <c r="BI333">
        <f>Dual_Tema!F329</f>
        <v>5175.57</v>
      </c>
      <c r="BJ333">
        <f>Pinbar!E329</f>
        <v>0</v>
      </c>
      <c r="BK333">
        <f>SSA!E329</f>
        <v>5176.4553500000002</v>
      </c>
      <c r="BL333">
        <f>SSA!F329</f>
        <v>5177.8863600000004</v>
      </c>
    </row>
    <row r="334" spans="1:64" x14ac:dyDescent="0.55000000000000004">
      <c r="A334">
        <f>Validation!A330</f>
        <v>1772127000</v>
      </c>
      <c r="B334" t="str">
        <f>Price!B330</f>
        <v>XAUUSD</v>
      </c>
      <c r="C334" t="str">
        <f>Price!C330</f>
        <v>M5</v>
      </c>
      <c r="D334">
        <f>Price!D330</f>
        <v>5176.7299999999996</v>
      </c>
      <c r="E334">
        <f>Price!E330</f>
        <v>5174.37</v>
      </c>
      <c r="F334">
        <f>Price!F330</f>
        <v>5177.03</v>
      </c>
      <c r="G334">
        <f>Price!G330</f>
        <v>5172</v>
      </c>
      <c r="H334">
        <f>Price!H330</f>
        <v>667</v>
      </c>
      <c r="I334">
        <f>Diagonals!E330</f>
        <v>5205.8599999999997</v>
      </c>
      <c r="J334">
        <f>Diagonals!F330</f>
        <v>0</v>
      </c>
      <c r="K334">
        <f>Diagonals!G330</f>
        <v>0</v>
      </c>
      <c r="L334">
        <f>Diagonals!H330</f>
        <v>5133.38</v>
      </c>
      <c r="M334">
        <f>Diagonals!I330</f>
        <v>0</v>
      </c>
      <c r="N334">
        <f>Diagonals!J330</f>
        <v>0</v>
      </c>
      <c r="O334">
        <f>Diagonals!K330</f>
        <v>0</v>
      </c>
      <c r="P334">
        <f>Diagonals!L330</f>
        <v>0</v>
      </c>
      <c r="Q334">
        <f>Trendlines!E330</f>
        <v>5199.6000000000004</v>
      </c>
      <c r="R334">
        <f>Trendlines!F330</f>
        <v>5193.3500000000004</v>
      </c>
      <c r="S334">
        <f>Trendlines!G330</f>
        <v>5202.76</v>
      </c>
      <c r="T334">
        <f>Trendlines!H330</f>
        <v>5171.59</v>
      </c>
      <c r="U334">
        <f>Trendlines!I330</f>
        <v>5178.28</v>
      </c>
      <c r="V334">
        <f>Trendlines!J330</f>
        <v>5163.84</v>
      </c>
      <c r="W334">
        <f>Trendlines!K330</f>
        <v>0</v>
      </c>
      <c r="X334">
        <f>Trendlines!L330</f>
        <v>0</v>
      </c>
      <c r="Y334">
        <f>Tema_Hrma_Smma!E330</f>
        <v>5176.13</v>
      </c>
      <c r="Z334">
        <f>Tema_Hrma_Smma!F330</f>
        <v>5180.9399999999996</v>
      </c>
      <c r="AA334">
        <f>Tema_Hrma_Smma!G330</f>
        <v>5175.54</v>
      </c>
      <c r="AB334">
        <f>ZScore!H330</f>
        <v>1</v>
      </c>
      <c r="AC334">
        <f>ZScore!I330</f>
        <v>0.20591999999999999</v>
      </c>
      <c r="AD334">
        <f>ZScore!J330</f>
        <v>0</v>
      </c>
      <c r="AE334">
        <f>HA!E330</f>
        <v>5178.5600000000004</v>
      </c>
      <c r="AF334">
        <f>HA!F330</f>
        <v>5178.5600000000004</v>
      </c>
      <c r="AG334">
        <f>HA!G330</f>
        <v>5172</v>
      </c>
      <c r="AH334">
        <f>HA!H330</f>
        <v>5175.03</v>
      </c>
      <c r="AI334">
        <f>HA!I330</f>
        <v>-1</v>
      </c>
      <c r="AJ334">
        <f>HA!J330</f>
        <v>3.52</v>
      </c>
      <c r="AK334">
        <f>HA!K330</f>
        <v>0.27400999999999998</v>
      </c>
      <c r="AL334">
        <f>HA!L330</f>
        <v>-4</v>
      </c>
      <c r="AM334">
        <f>KC!E330</f>
        <v>5206.9790400000002</v>
      </c>
      <c r="AN334">
        <f>KC!F330</f>
        <v>5200.8182999999999</v>
      </c>
      <c r="AO334">
        <f>KC!G330</f>
        <v>5194.6575599999996</v>
      </c>
      <c r="AP334">
        <f>KC!H330</f>
        <v>5188.4968200000003</v>
      </c>
      <c r="AQ334">
        <f>KC!I330</f>
        <v>5182.33608</v>
      </c>
      <c r="AR334">
        <f>KC!J330</f>
        <v>5174.5635499999999</v>
      </c>
      <c r="AS334">
        <f>KC!K330</f>
        <v>5168.4028099999996</v>
      </c>
      <c r="AT334">
        <f>KC!L330</f>
        <v>5162.2420700000002</v>
      </c>
      <c r="AU334">
        <f>KC!M330</f>
        <v>5156.08133</v>
      </c>
      <c r="AV334">
        <f>KC!N330</f>
        <v>5149.9205899999997</v>
      </c>
      <c r="AW334">
        <f>SR_Levels!E330</f>
        <v>5161.8900000000003</v>
      </c>
      <c r="AX334">
        <f>SR_Levels!F330</f>
        <v>5135.8500000000004</v>
      </c>
      <c r="AY334">
        <f>SR_Levels!G330</f>
        <v>0</v>
      </c>
      <c r="AZ334">
        <f>SR_Levels!H330</f>
        <v>0</v>
      </c>
      <c r="BA334">
        <f>SR_Levels!I330</f>
        <v>5178.6000000000004</v>
      </c>
      <c r="BB334">
        <f>SR_Levels!J330</f>
        <v>5193.3500000000004</v>
      </c>
      <c r="BC334">
        <f>SR_Levels!K330</f>
        <v>5205.3100000000004</v>
      </c>
      <c r="BD334">
        <f>SR_Levels!L330</f>
        <v>0</v>
      </c>
      <c r="BE334">
        <f>ZigZag!E330</f>
        <v>0</v>
      </c>
      <c r="BF334">
        <f>ZigZag!F330</f>
        <v>0</v>
      </c>
      <c r="BG334">
        <f>ZigZag!G330</f>
        <v>5177.22</v>
      </c>
      <c r="BH334">
        <f>Dual_Tema!E330</f>
        <v>5178.91</v>
      </c>
      <c r="BI334">
        <f>Dual_Tema!F330</f>
        <v>5173.3999999999996</v>
      </c>
      <c r="BJ334">
        <f>Pinbar!E330</f>
        <v>0</v>
      </c>
      <c r="BK334">
        <f>SSA!E330</f>
        <v>5174.8724599999996</v>
      </c>
      <c r="BL334">
        <f>SSA!F330</f>
        <v>5176.3794099999996</v>
      </c>
    </row>
    <row r="335" spans="1:64" x14ac:dyDescent="0.55000000000000004">
      <c r="A335">
        <f>Validation!A331</f>
        <v>1772127300</v>
      </c>
      <c r="B335" t="str">
        <f>Price!B331</f>
        <v>XAUUSD</v>
      </c>
      <c r="C335" t="str">
        <f>Price!C331</f>
        <v>M5</v>
      </c>
      <c r="D335">
        <f>Price!D331</f>
        <v>5173.9399999999996</v>
      </c>
      <c r="E335">
        <f>Price!E331</f>
        <v>5176.7</v>
      </c>
      <c r="F335">
        <f>Price!F331</f>
        <v>5177.87</v>
      </c>
      <c r="G335">
        <f>Price!G331</f>
        <v>5172.87</v>
      </c>
      <c r="H335">
        <f>Price!H331</f>
        <v>662</v>
      </c>
      <c r="I335">
        <f>Diagonals!E331</f>
        <v>5206.04</v>
      </c>
      <c r="J335">
        <f>Diagonals!F331</f>
        <v>0</v>
      </c>
      <c r="K335">
        <f>Diagonals!G331</f>
        <v>0</v>
      </c>
      <c r="L335">
        <f>Diagonals!H331</f>
        <v>5133.0600000000004</v>
      </c>
      <c r="M335">
        <f>Diagonals!I331</f>
        <v>0</v>
      </c>
      <c r="N335">
        <f>Diagonals!J331</f>
        <v>0</v>
      </c>
      <c r="O335">
        <f>Diagonals!K331</f>
        <v>0</v>
      </c>
      <c r="P335">
        <f>Diagonals!L331</f>
        <v>0</v>
      </c>
      <c r="Q335">
        <f>Trendlines!E331</f>
        <v>5199.6000000000004</v>
      </c>
      <c r="R335">
        <f>Trendlines!F331</f>
        <v>5193.32</v>
      </c>
      <c r="S335">
        <f>Trendlines!G331</f>
        <v>5202.75</v>
      </c>
      <c r="T335">
        <f>Trendlines!H331</f>
        <v>5171.67</v>
      </c>
      <c r="U335">
        <f>Trendlines!I331</f>
        <v>5178.3</v>
      </c>
      <c r="V335">
        <f>Trendlines!J331</f>
        <v>5163.88</v>
      </c>
      <c r="W335">
        <f>Trendlines!K331</f>
        <v>0</v>
      </c>
      <c r="X335">
        <f>Trendlines!L331</f>
        <v>0</v>
      </c>
      <c r="Y335">
        <f>Tema_Hrma_Smma!E331</f>
        <v>5174.88</v>
      </c>
      <c r="Z335">
        <f>Tema_Hrma_Smma!F331</f>
        <v>5179.84</v>
      </c>
      <c r="AA335">
        <f>Tema_Hrma_Smma!G331</f>
        <v>5175.5200000000004</v>
      </c>
      <c r="AB335">
        <f>ZScore!H331</f>
        <v>-1</v>
      </c>
      <c r="AC335">
        <f>ZScore!I331</f>
        <v>6.5670000000000006E-2</v>
      </c>
      <c r="AD335">
        <f>ZScore!J331</f>
        <v>3</v>
      </c>
      <c r="AE335">
        <f>HA!E331</f>
        <v>5176.79</v>
      </c>
      <c r="AF335">
        <f>HA!F331</f>
        <v>5177.87</v>
      </c>
      <c r="AG335">
        <f>HA!G331</f>
        <v>5172.87</v>
      </c>
      <c r="AH335">
        <f>HA!H331</f>
        <v>5175.34</v>
      </c>
      <c r="AI335">
        <f>HA!I331</f>
        <v>-1</v>
      </c>
      <c r="AJ335">
        <f>HA!J331</f>
        <v>1.45</v>
      </c>
      <c r="AK335">
        <f>HA!K331</f>
        <v>-0.48319000000000001</v>
      </c>
      <c r="AL335">
        <f>HA!L331</f>
        <v>-5</v>
      </c>
      <c r="AM335">
        <f>KC!E331</f>
        <v>5206.9702699999998</v>
      </c>
      <c r="AN335">
        <f>KC!F331</f>
        <v>5200.7983599999998</v>
      </c>
      <c r="AO335">
        <f>KC!G331</f>
        <v>5194.6264499999997</v>
      </c>
      <c r="AP335">
        <f>KC!H331</f>
        <v>5188.45453</v>
      </c>
      <c r="AQ335">
        <f>KC!I331</f>
        <v>5182.28262</v>
      </c>
      <c r="AR335">
        <f>KC!J331</f>
        <v>5174.73891</v>
      </c>
      <c r="AS335">
        <f>KC!K331</f>
        <v>5168.567</v>
      </c>
      <c r="AT335">
        <f>KC!L331</f>
        <v>5162.39509</v>
      </c>
      <c r="AU335">
        <f>KC!M331</f>
        <v>5156.2231700000002</v>
      </c>
      <c r="AV335">
        <f>KC!N331</f>
        <v>5150.0512600000002</v>
      </c>
      <c r="AW335">
        <f>SR_Levels!E331</f>
        <v>5161.8900000000003</v>
      </c>
      <c r="AX335">
        <f>SR_Levels!F331</f>
        <v>5135.8500000000004</v>
      </c>
      <c r="AY335">
        <f>SR_Levels!G331</f>
        <v>0</v>
      </c>
      <c r="AZ335">
        <f>SR_Levels!H331</f>
        <v>0</v>
      </c>
      <c r="BA335">
        <f>SR_Levels!I331</f>
        <v>5178.6000000000004</v>
      </c>
      <c r="BB335">
        <f>SR_Levels!J331</f>
        <v>5193.3500000000004</v>
      </c>
      <c r="BC335">
        <f>SR_Levels!K331</f>
        <v>5205.3100000000004</v>
      </c>
      <c r="BD335">
        <f>SR_Levels!L331</f>
        <v>0</v>
      </c>
      <c r="BE335">
        <f>ZigZag!E331</f>
        <v>0</v>
      </c>
      <c r="BF335">
        <f>ZigZag!F331</f>
        <v>0</v>
      </c>
      <c r="BG335">
        <f>ZigZag!G331</f>
        <v>5177.05</v>
      </c>
      <c r="BH335">
        <f>Dual_Tema!E331</f>
        <v>5177.71</v>
      </c>
      <c r="BI335">
        <f>Dual_Tema!F331</f>
        <v>5172.5</v>
      </c>
      <c r="BJ335">
        <f>Pinbar!E331</f>
        <v>0</v>
      </c>
      <c r="BK335">
        <f>SSA!E331</f>
        <v>5173.3021600000002</v>
      </c>
      <c r="BL335">
        <f>SSA!F331</f>
        <v>5174.8407800000004</v>
      </c>
    </row>
    <row r="336" spans="1:64" x14ac:dyDescent="0.55000000000000004">
      <c r="A336">
        <f>Validation!A332</f>
        <v>1772127600</v>
      </c>
      <c r="B336" t="str">
        <f>Price!B332</f>
        <v>XAUUSD</v>
      </c>
      <c r="C336" t="str">
        <f>Price!C332</f>
        <v>M5</v>
      </c>
      <c r="D336">
        <f>Price!D332</f>
        <v>5174.7299999999996</v>
      </c>
      <c r="E336">
        <f>Price!E332</f>
        <v>5173.95</v>
      </c>
      <c r="F336">
        <f>Price!F332</f>
        <v>5176.8</v>
      </c>
      <c r="G336">
        <f>Price!G332</f>
        <v>5173.62</v>
      </c>
      <c r="H336">
        <f>Price!H332</f>
        <v>598</v>
      </c>
      <c r="I336">
        <f>Diagonals!E332</f>
        <v>5206.21</v>
      </c>
      <c r="J336">
        <f>Diagonals!F332</f>
        <v>0</v>
      </c>
      <c r="K336">
        <f>Diagonals!G332</f>
        <v>0</v>
      </c>
      <c r="L336">
        <f>Diagonals!H332</f>
        <v>5132.7299999999996</v>
      </c>
      <c r="M336">
        <f>Diagonals!I332</f>
        <v>0</v>
      </c>
      <c r="N336">
        <f>Diagonals!J332</f>
        <v>0</v>
      </c>
      <c r="O336">
        <f>Diagonals!K332</f>
        <v>0</v>
      </c>
      <c r="P336">
        <f>Diagonals!L332</f>
        <v>0</v>
      </c>
      <c r="Q336">
        <f>Trendlines!E332</f>
        <v>5199.6099999999997</v>
      </c>
      <c r="R336">
        <f>Trendlines!F332</f>
        <v>5193.3</v>
      </c>
      <c r="S336">
        <f>Trendlines!G332</f>
        <v>5202.7299999999996</v>
      </c>
      <c r="T336">
        <f>Trendlines!H332</f>
        <v>5171.75</v>
      </c>
      <c r="U336">
        <f>Trendlines!I332</f>
        <v>5178.33</v>
      </c>
      <c r="V336">
        <f>Trendlines!J332</f>
        <v>5163.92</v>
      </c>
      <c r="W336">
        <f>Trendlines!K332</f>
        <v>0</v>
      </c>
      <c r="X336">
        <f>Trendlines!L332</f>
        <v>0</v>
      </c>
      <c r="Y336">
        <f>Tema_Hrma_Smma!E332</f>
        <v>5174.26</v>
      </c>
      <c r="Z336">
        <f>Tema_Hrma_Smma!F332</f>
        <v>5178.83</v>
      </c>
      <c r="AA336">
        <f>Tema_Hrma_Smma!G332</f>
        <v>5175.51</v>
      </c>
      <c r="AB336">
        <f>ZScore!H332</f>
        <v>1</v>
      </c>
      <c r="AC336">
        <f>ZScore!I332</f>
        <v>0.76588000000000001</v>
      </c>
      <c r="AD336">
        <f>ZScore!J332</f>
        <v>0</v>
      </c>
      <c r="AE336">
        <f>HA!E332</f>
        <v>5176.07</v>
      </c>
      <c r="AF336">
        <f>HA!F332</f>
        <v>5176.8</v>
      </c>
      <c r="AG336">
        <f>HA!G332</f>
        <v>5173.62</v>
      </c>
      <c r="AH336">
        <f>HA!H332</f>
        <v>5174.7700000000004</v>
      </c>
      <c r="AI336">
        <f>HA!I332</f>
        <v>-1</v>
      </c>
      <c r="AJ336">
        <f>HA!J332</f>
        <v>1.29</v>
      </c>
      <c r="AK336">
        <f>HA!K332</f>
        <v>-0.53878999999999999</v>
      </c>
      <c r="AL336">
        <f>HA!L332</f>
        <v>-6</v>
      </c>
      <c r="AM336">
        <f>KC!E332</f>
        <v>5206.7946000000002</v>
      </c>
      <c r="AN336">
        <f>KC!F332</f>
        <v>5200.6285500000004</v>
      </c>
      <c r="AO336">
        <f>KC!G332</f>
        <v>5194.4624999999996</v>
      </c>
      <c r="AP336">
        <f>KC!H332</f>
        <v>5188.2964499999998</v>
      </c>
      <c r="AQ336">
        <f>KC!I332</f>
        <v>5182.1304</v>
      </c>
      <c r="AR336">
        <f>KC!J332</f>
        <v>5174.8606900000004</v>
      </c>
      <c r="AS336">
        <f>KC!K332</f>
        <v>5168.6946399999997</v>
      </c>
      <c r="AT336">
        <f>KC!L332</f>
        <v>5162.5285899999999</v>
      </c>
      <c r="AU336">
        <f>KC!M332</f>
        <v>5156.3625400000001</v>
      </c>
      <c r="AV336">
        <f>KC!N332</f>
        <v>5150.1964900000003</v>
      </c>
      <c r="AW336">
        <f>SR_Levels!E332</f>
        <v>5161.8900000000003</v>
      </c>
      <c r="AX336">
        <f>SR_Levels!F332</f>
        <v>5135.8500000000004</v>
      </c>
      <c r="AY336">
        <f>SR_Levels!G332</f>
        <v>0</v>
      </c>
      <c r="AZ336">
        <f>SR_Levels!H332</f>
        <v>0</v>
      </c>
      <c r="BA336">
        <f>SR_Levels!I332</f>
        <v>5178.6000000000004</v>
      </c>
      <c r="BB336">
        <f>SR_Levels!J332</f>
        <v>5193.3500000000004</v>
      </c>
      <c r="BC336">
        <f>SR_Levels!K332</f>
        <v>5205.3100000000004</v>
      </c>
      <c r="BD336">
        <f>SR_Levels!L332</f>
        <v>0</v>
      </c>
      <c r="BE336">
        <f>ZigZag!E332</f>
        <v>0</v>
      </c>
      <c r="BF336">
        <f>ZigZag!F332</f>
        <v>0</v>
      </c>
      <c r="BG336">
        <f>ZigZag!G332</f>
        <v>5176.91</v>
      </c>
      <c r="BH336">
        <f>Dual_Tema!E332</f>
        <v>5176.53</v>
      </c>
      <c r="BI336">
        <f>Dual_Tema!F332</f>
        <v>5172.3900000000003</v>
      </c>
      <c r="BJ336">
        <f>Pinbar!E332</f>
        <v>0</v>
      </c>
      <c r="BK336">
        <f>SSA!E332</f>
        <v>5171.8597900000004</v>
      </c>
      <c r="BL336">
        <f>SSA!F332</f>
        <v>5173.3502900000003</v>
      </c>
    </row>
    <row r="337" spans="1:64" x14ac:dyDescent="0.55000000000000004">
      <c r="A337">
        <f>Validation!A333</f>
        <v>1772127900</v>
      </c>
      <c r="B337" t="str">
        <f>Price!B333</f>
        <v>XAUUSD</v>
      </c>
      <c r="C337" t="str">
        <f>Price!C333</f>
        <v>M5</v>
      </c>
      <c r="D337">
        <f>Price!D333</f>
        <v>5169.95</v>
      </c>
      <c r="E337">
        <f>Price!E333</f>
        <v>5174.66</v>
      </c>
      <c r="F337">
        <f>Price!F333</f>
        <v>5175.3900000000003</v>
      </c>
      <c r="G337">
        <f>Price!G333</f>
        <v>5166.72</v>
      </c>
      <c r="H337">
        <f>Price!H333</f>
        <v>662</v>
      </c>
      <c r="I337">
        <f>Diagonals!E333</f>
        <v>5206.3900000000003</v>
      </c>
      <c r="J337">
        <f>Diagonals!F333</f>
        <v>0</v>
      </c>
      <c r="K337">
        <f>Diagonals!G333</f>
        <v>0</v>
      </c>
      <c r="L337">
        <f>Diagonals!H333</f>
        <v>5132.3999999999996</v>
      </c>
      <c r="M337">
        <f>Diagonals!I333</f>
        <v>0</v>
      </c>
      <c r="N337">
        <f>Diagonals!J333</f>
        <v>0</v>
      </c>
      <c r="O337">
        <f>Diagonals!K333</f>
        <v>0</v>
      </c>
      <c r="P337">
        <f>Diagonals!L333</f>
        <v>0</v>
      </c>
      <c r="Q337">
        <f>Trendlines!E333</f>
        <v>5199.6099999999997</v>
      </c>
      <c r="R337">
        <f>Trendlines!F333</f>
        <v>5193.2700000000004</v>
      </c>
      <c r="S337">
        <f>Trendlines!G333</f>
        <v>5202.71</v>
      </c>
      <c r="T337">
        <f>Trendlines!H333</f>
        <v>5171.82</v>
      </c>
      <c r="U337">
        <f>Trendlines!I333</f>
        <v>5178.3500000000004</v>
      </c>
      <c r="V337">
        <f>Trendlines!J333</f>
        <v>5163.96</v>
      </c>
      <c r="W337">
        <f>Trendlines!K333</f>
        <v>0</v>
      </c>
      <c r="X337">
        <f>Trendlines!L333</f>
        <v>0</v>
      </c>
      <c r="Y337">
        <f>Tema_Hrma_Smma!E333</f>
        <v>5171.8500000000004</v>
      </c>
      <c r="Z337">
        <f>Tema_Hrma_Smma!F333</f>
        <v>5177.45</v>
      </c>
      <c r="AA337">
        <f>Tema_Hrma_Smma!G333</f>
        <v>5175.43</v>
      </c>
      <c r="AB337">
        <f>ZScore!H333</f>
        <v>-1</v>
      </c>
      <c r="AC337">
        <f>ZScore!I333</f>
        <v>0.62363000000000002</v>
      </c>
      <c r="AD337">
        <f>ZScore!J333</f>
        <v>3</v>
      </c>
      <c r="AE337">
        <f>HA!E333</f>
        <v>5175.42</v>
      </c>
      <c r="AF337">
        <f>HA!F333</f>
        <v>5175.42</v>
      </c>
      <c r="AG337">
        <f>HA!G333</f>
        <v>5166.72</v>
      </c>
      <c r="AH337">
        <f>HA!H333</f>
        <v>5171.68</v>
      </c>
      <c r="AI337">
        <f>HA!I333</f>
        <v>-1</v>
      </c>
      <c r="AJ337">
        <f>HA!J333</f>
        <v>3.74</v>
      </c>
      <c r="AK337">
        <f>HA!K333</f>
        <v>0.35709999999999997</v>
      </c>
      <c r="AL337">
        <f>HA!L333</f>
        <v>-7</v>
      </c>
      <c r="AM337">
        <f>KC!E333</f>
        <v>5206.6195399999997</v>
      </c>
      <c r="AN337">
        <f>KC!F333</f>
        <v>5200.43361</v>
      </c>
      <c r="AO337">
        <f>KC!G333</f>
        <v>5194.2476900000001</v>
      </c>
      <c r="AP337">
        <f>KC!H333</f>
        <v>5188.0617599999996</v>
      </c>
      <c r="AQ337">
        <f>KC!I333</f>
        <v>5181.87583</v>
      </c>
      <c r="AR337">
        <f>KC!J333</f>
        <v>5174.7658899999997</v>
      </c>
      <c r="AS337">
        <f>KC!K333</f>
        <v>5168.5799699999998</v>
      </c>
      <c r="AT337">
        <f>KC!L333</f>
        <v>5162.3940400000001</v>
      </c>
      <c r="AU337">
        <f>KC!M333</f>
        <v>5156.2081099999996</v>
      </c>
      <c r="AV337">
        <f>KC!N333</f>
        <v>5150.0221899999997</v>
      </c>
      <c r="AW337">
        <f>SR_Levels!E333</f>
        <v>5161.8900000000003</v>
      </c>
      <c r="AX337">
        <f>SR_Levels!F333</f>
        <v>5135.8500000000004</v>
      </c>
      <c r="AY337">
        <f>SR_Levels!G333</f>
        <v>0</v>
      </c>
      <c r="AZ337">
        <f>SR_Levels!H333</f>
        <v>0</v>
      </c>
      <c r="BA337">
        <f>SR_Levels!I333</f>
        <v>5178.6000000000004</v>
      </c>
      <c r="BB337">
        <f>SR_Levels!J333</f>
        <v>5193.3500000000004</v>
      </c>
      <c r="BC337">
        <f>SR_Levels!K333</f>
        <v>5205.3100000000004</v>
      </c>
      <c r="BD337">
        <f>SR_Levels!L333</f>
        <v>0</v>
      </c>
      <c r="BE337">
        <f>ZigZag!E333</f>
        <v>0</v>
      </c>
      <c r="BF337">
        <f>ZigZag!F333</f>
        <v>0</v>
      </c>
      <c r="BG337">
        <f>ZigZag!G333</f>
        <v>5176.46</v>
      </c>
      <c r="BH337">
        <f>Dual_Tema!E333</f>
        <v>5175.21</v>
      </c>
      <c r="BI337">
        <f>Dual_Tema!F333</f>
        <v>5169.04</v>
      </c>
      <c r="BJ337">
        <f>Pinbar!E333</f>
        <v>0</v>
      </c>
      <c r="BK337">
        <f>SSA!E333</f>
        <v>5170.5930799999996</v>
      </c>
      <c r="BL337">
        <f>SSA!F333</f>
        <v>5171.9716799999997</v>
      </c>
    </row>
    <row r="338" spans="1:64" x14ac:dyDescent="0.55000000000000004">
      <c r="A338">
        <f>Validation!A334</f>
        <v>1772128200</v>
      </c>
      <c r="B338" t="str">
        <f>Price!B334</f>
        <v>XAUUSD</v>
      </c>
      <c r="C338" t="str">
        <f>Price!C334</f>
        <v>M5</v>
      </c>
      <c r="D338">
        <f>Price!D334</f>
        <v>5166.97</v>
      </c>
      <c r="E338">
        <f>Price!E334</f>
        <v>5169.95</v>
      </c>
      <c r="F338">
        <f>Price!F334</f>
        <v>5173.09</v>
      </c>
      <c r="G338">
        <f>Price!G334</f>
        <v>5165.07</v>
      </c>
      <c r="H338">
        <f>Price!H334</f>
        <v>736</v>
      </c>
      <c r="I338">
        <f>Diagonals!E334</f>
        <v>5206.57</v>
      </c>
      <c r="J338">
        <f>Diagonals!F334</f>
        <v>0</v>
      </c>
      <c r="K338">
        <f>Diagonals!G334</f>
        <v>0</v>
      </c>
      <c r="L338">
        <f>Diagonals!H334</f>
        <v>5132.07</v>
      </c>
      <c r="M338">
        <f>Diagonals!I334</f>
        <v>0</v>
      </c>
      <c r="N338">
        <f>Diagonals!J334</f>
        <v>0</v>
      </c>
      <c r="O338">
        <f>Diagonals!K334</f>
        <v>0</v>
      </c>
      <c r="P338">
        <f>Diagonals!L334</f>
        <v>0</v>
      </c>
      <c r="Q338">
        <f>Trendlines!E334</f>
        <v>5199.62</v>
      </c>
      <c r="R338">
        <f>Trendlines!F334</f>
        <v>5193.24</v>
      </c>
      <c r="S338">
        <f>Trendlines!G334</f>
        <v>5202.6899999999996</v>
      </c>
      <c r="T338">
        <f>Trendlines!H334</f>
        <v>5171.8999999999996</v>
      </c>
      <c r="U338">
        <f>Trendlines!I334</f>
        <v>5178.37</v>
      </c>
      <c r="V338">
        <f>Trendlines!J334</f>
        <v>5164</v>
      </c>
      <c r="W338">
        <f>Trendlines!K334</f>
        <v>0</v>
      </c>
      <c r="X338">
        <f>Trendlines!L334</f>
        <v>0</v>
      </c>
      <c r="Y338">
        <f>Tema_Hrma_Smma!E334</f>
        <v>5169.3</v>
      </c>
      <c r="Z338">
        <f>Tema_Hrma_Smma!F334</f>
        <v>5175.76</v>
      </c>
      <c r="AA338">
        <f>Tema_Hrma_Smma!G334</f>
        <v>5175.2700000000004</v>
      </c>
      <c r="AB338">
        <f>ZScore!H334</f>
        <v>-1</v>
      </c>
      <c r="AC338">
        <f>ZScore!I334</f>
        <v>9.4500000000000001E-3</v>
      </c>
      <c r="AD338">
        <f>ZScore!J334</f>
        <v>3</v>
      </c>
      <c r="AE338">
        <f>HA!E334</f>
        <v>5173.55</v>
      </c>
      <c r="AF338">
        <f>HA!F334</f>
        <v>5173.55</v>
      </c>
      <c r="AG338">
        <f>HA!G334</f>
        <v>5165.07</v>
      </c>
      <c r="AH338">
        <f>HA!H334</f>
        <v>5168.7700000000004</v>
      </c>
      <c r="AI338">
        <f>HA!I334</f>
        <v>-1</v>
      </c>
      <c r="AJ338">
        <f>HA!J334</f>
        <v>4.78</v>
      </c>
      <c r="AK338">
        <f>HA!K334</f>
        <v>0.73443999999999998</v>
      </c>
      <c r="AL338">
        <f>HA!L334</f>
        <v>-8</v>
      </c>
      <c r="AM338">
        <f>KC!E334</f>
        <v>5206.3429900000001</v>
      </c>
      <c r="AN338">
        <f>KC!F334</f>
        <v>5200.1311999999998</v>
      </c>
      <c r="AO338">
        <f>KC!G334</f>
        <v>5193.9194100000004</v>
      </c>
      <c r="AP338">
        <f>KC!H334</f>
        <v>5187.7076200000001</v>
      </c>
      <c r="AQ338">
        <f>KC!I334</f>
        <v>5181.4958299999998</v>
      </c>
      <c r="AR338">
        <f>KC!J334</f>
        <v>5174.4791999999998</v>
      </c>
      <c r="AS338">
        <f>KC!K334</f>
        <v>5168.2674100000004</v>
      </c>
      <c r="AT338">
        <f>KC!L334</f>
        <v>5162.0556200000001</v>
      </c>
      <c r="AU338">
        <f>KC!M334</f>
        <v>5155.8438299999998</v>
      </c>
      <c r="AV338">
        <f>KC!N334</f>
        <v>5149.6320400000004</v>
      </c>
      <c r="AW338">
        <f>SR_Levels!E334</f>
        <v>5161.8900000000003</v>
      </c>
      <c r="AX338">
        <f>SR_Levels!F334</f>
        <v>5135.8500000000004</v>
      </c>
      <c r="AY338">
        <f>SR_Levels!G334</f>
        <v>0</v>
      </c>
      <c r="AZ338">
        <f>SR_Levels!H334</f>
        <v>0</v>
      </c>
      <c r="BA338">
        <f>SR_Levels!I334</f>
        <v>5178.6000000000004</v>
      </c>
      <c r="BB338">
        <f>SR_Levels!J334</f>
        <v>5193.3500000000004</v>
      </c>
      <c r="BC338">
        <f>SR_Levels!K334</f>
        <v>5205.3100000000004</v>
      </c>
      <c r="BD338">
        <f>SR_Levels!L334</f>
        <v>0</v>
      </c>
      <c r="BE338">
        <f>ZigZag!E334</f>
        <v>0</v>
      </c>
      <c r="BF338">
        <f>ZigZag!F334</f>
        <v>0</v>
      </c>
      <c r="BG338">
        <f>ZigZag!G334</f>
        <v>5175.8900000000003</v>
      </c>
      <c r="BH338">
        <f>Dual_Tema!E334</f>
        <v>5173.38</v>
      </c>
      <c r="BI338">
        <f>Dual_Tema!F334</f>
        <v>5166.21</v>
      </c>
      <c r="BJ338">
        <f>Pinbar!E334</f>
        <v>0</v>
      </c>
      <c r="BK338">
        <f>SSA!E334</f>
        <v>5169.7159499999998</v>
      </c>
      <c r="BL338">
        <f>SSA!F334</f>
        <v>5170.8438200000001</v>
      </c>
    </row>
    <row r="339" spans="1:64" x14ac:dyDescent="0.55000000000000004">
      <c r="A339">
        <f>Validation!A335</f>
        <v>1772128500</v>
      </c>
      <c r="B339" t="str">
        <f>Price!B335</f>
        <v>XAUUSD</v>
      </c>
      <c r="C339" t="str">
        <f>Price!C335</f>
        <v>M5</v>
      </c>
      <c r="D339">
        <f>Price!D335</f>
        <v>5167.22</v>
      </c>
      <c r="E339">
        <f>Price!E335</f>
        <v>5167.04</v>
      </c>
      <c r="F339">
        <f>Price!F335</f>
        <v>5168.71</v>
      </c>
      <c r="G339">
        <f>Price!G335</f>
        <v>5162.07</v>
      </c>
      <c r="H339">
        <f>Price!H335</f>
        <v>706</v>
      </c>
      <c r="I339">
        <f>Diagonals!E335</f>
        <v>5206.75</v>
      </c>
      <c r="J339">
        <f>Diagonals!F335</f>
        <v>0</v>
      </c>
      <c r="K339">
        <f>Diagonals!G335</f>
        <v>0</v>
      </c>
      <c r="L339">
        <f>Diagonals!H335</f>
        <v>5131.74</v>
      </c>
      <c r="M339">
        <f>Diagonals!I335</f>
        <v>0</v>
      </c>
      <c r="N339">
        <f>Diagonals!J335</f>
        <v>0</v>
      </c>
      <c r="O339">
        <f>Diagonals!K335</f>
        <v>0</v>
      </c>
      <c r="P339">
        <f>Diagonals!L335</f>
        <v>0</v>
      </c>
      <c r="Q339">
        <f>Trendlines!E335</f>
        <v>5199.62</v>
      </c>
      <c r="R339">
        <f>Trendlines!F335</f>
        <v>5193.22</v>
      </c>
      <c r="S339">
        <f>Trendlines!G335</f>
        <v>5202.68</v>
      </c>
      <c r="T339">
        <f>Trendlines!H335</f>
        <v>5171.97</v>
      </c>
      <c r="U339">
        <f>Trendlines!I335</f>
        <v>5178.3900000000003</v>
      </c>
      <c r="V339">
        <f>Trendlines!J335</f>
        <v>5164.03</v>
      </c>
      <c r="W339">
        <f>Trendlines!K335</f>
        <v>0</v>
      </c>
      <c r="X339">
        <f>Trendlines!L335</f>
        <v>0</v>
      </c>
      <c r="Y339">
        <f>Tema_Hrma_Smma!E335</f>
        <v>5166.67</v>
      </c>
      <c r="Z339">
        <f>Tema_Hrma_Smma!F335</f>
        <v>5173.82</v>
      </c>
      <c r="AA339">
        <f>Tema_Hrma_Smma!G335</f>
        <v>5175.05</v>
      </c>
      <c r="AB339">
        <f>ZScore!H335</f>
        <v>1</v>
      </c>
      <c r="AC339">
        <f>ZScore!I335</f>
        <v>0.98031999999999997</v>
      </c>
      <c r="AD339">
        <f>ZScore!J335</f>
        <v>0</v>
      </c>
      <c r="AE339">
        <f>HA!E335</f>
        <v>5171.16</v>
      </c>
      <c r="AF339">
        <f>HA!F335</f>
        <v>5171.16</v>
      </c>
      <c r="AG339">
        <f>HA!G335</f>
        <v>5162.07</v>
      </c>
      <c r="AH339">
        <f>HA!H335</f>
        <v>5166.26</v>
      </c>
      <c r="AI339">
        <f>HA!I335</f>
        <v>-1</v>
      </c>
      <c r="AJ339">
        <f>HA!J335</f>
        <v>4.9000000000000004</v>
      </c>
      <c r="AK339">
        <f>HA!K335</f>
        <v>0.77537999999999996</v>
      </c>
      <c r="AL339">
        <f>HA!L335</f>
        <v>-9</v>
      </c>
      <c r="AM339">
        <f>KC!E335</f>
        <v>5205.8596200000002</v>
      </c>
      <c r="AN339">
        <f>KC!F335</f>
        <v>5199.6256700000004</v>
      </c>
      <c r="AO339">
        <f>KC!G335</f>
        <v>5193.3917199999996</v>
      </c>
      <c r="AP339">
        <f>KC!H335</f>
        <v>5187.1577699999998</v>
      </c>
      <c r="AQ339">
        <f>KC!I335</f>
        <v>5180.92382</v>
      </c>
      <c r="AR339">
        <f>KC!J335</f>
        <v>5173.9873399999997</v>
      </c>
      <c r="AS339">
        <f>KC!K335</f>
        <v>5167.7533899999999</v>
      </c>
      <c r="AT339">
        <f>KC!L335</f>
        <v>5161.51944</v>
      </c>
      <c r="AU339">
        <f>KC!M335</f>
        <v>5155.2854900000002</v>
      </c>
      <c r="AV339">
        <f>KC!N335</f>
        <v>5149.0515400000004</v>
      </c>
      <c r="AW339">
        <f>SR_Levels!E335</f>
        <v>5161.8900000000003</v>
      </c>
      <c r="AX339">
        <f>SR_Levels!F335</f>
        <v>5135.8500000000004</v>
      </c>
      <c r="AY339">
        <f>SR_Levels!G335</f>
        <v>0</v>
      </c>
      <c r="AZ339">
        <f>SR_Levels!H335</f>
        <v>0</v>
      </c>
      <c r="BA339">
        <f>SR_Levels!I335</f>
        <v>5178.6000000000004</v>
      </c>
      <c r="BB339">
        <f>SR_Levels!J335</f>
        <v>5193.3500000000004</v>
      </c>
      <c r="BC339">
        <f>SR_Levels!K335</f>
        <v>5205.3100000000004</v>
      </c>
      <c r="BD339">
        <f>SR_Levels!L335</f>
        <v>0</v>
      </c>
      <c r="BE339">
        <f>ZigZag!E335</f>
        <v>0</v>
      </c>
      <c r="BF339">
        <f>ZigZag!F335</f>
        <v>5162.07</v>
      </c>
      <c r="BG339">
        <f>ZigZag!G335</f>
        <v>5175.18</v>
      </c>
      <c r="BH339">
        <f>Dual_Tema!E335</f>
        <v>5170.21</v>
      </c>
      <c r="BI339">
        <f>Dual_Tema!F335</f>
        <v>5163.1000000000004</v>
      </c>
      <c r="BJ339">
        <f>Pinbar!E335</f>
        <v>0</v>
      </c>
      <c r="BK339">
        <f>SSA!E335</f>
        <v>5169.3729999999996</v>
      </c>
      <c r="BL339">
        <f>SSA!F335</f>
        <v>5170.1084099999998</v>
      </c>
    </row>
    <row r="340" spans="1:64" x14ac:dyDescent="0.55000000000000004">
      <c r="A340">
        <f>Validation!A336</f>
        <v>1772128800</v>
      </c>
      <c r="B340" t="str">
        <f>Price!B336</f>
        <v>XAUUSD</v>
      </c>
      <c r="C340" t="str">
        <f>Price!C336</f>
        <v>M5</v>
      </c>
      <c r="D340">
        <f>Price!D336</f>
        <v>5168.87</v>
      </c>
      <c r="E340">
        <f>Price!E336</f>
        <v>5167.45</v>
      </c>
      <c r="F340">
        <f>Price!F336</f>
        <v>5171.46</v>
      </c>
      <c r="G340">
        <f>Price!G336</f>
        <v>5167.37</v>
      </c>
      <c r="H340">
        <f>Price!H336</f>
        <v>630</v>
      </c>
      <c r="I340">
        <f>Diagonals!E336</f>
        <v>5206.92</v>
      </c>
      <c r="J340">
        <f>Diagonals!F336</f>
        <v>0</v>
      </c>
      <c r="K340">
        <f>Diagonals!G336</f>
        <v>0</v>
      </c>
      <c r="L340">
        <f>Diagonals!H336</f>
        <v>5131.41</v>
      </c>
      <c r="M340">
        <f>Diagonals!I336</f>
        <v>0</v>
      </c>
      <c r="N340">
        <f>Diagonals!J336</f>
        <v>0</v>
      </c>
      <c r="O340">
        <f>Diagonals!K336</f>
        <v>0</v>
      </c>
      <c r="P340">
        <f>Diagonals!L336</f>
        <v>0</v>
      </c>
      <c r="Q340">
        <f>Trendlines!E336</f>
        <v>5199.63</v>
      </c>
      <c r="R340">
        <f>Trendlines!F336</f>
        <v>5193.1899999999996</v>
      </c>
      <c r="S340">
        <f>Trendlines!G336</f>
        <v>5202.66</v>
      </c>
      <c r="T340">
        <f>Trendlines!H336</f>
        <v>5172.05</v>
      </c>
      <c r="U340">
        <f>Trendlines!I336</f>
        <v>5178.41</v>
      </c>
      <c r="V340">
        <f>Trendlines!J336</f>
        <v>5164.07</v>
      </c>
      <c r="W340">
        <f>Trendlines!K336</f>
        <v>0</v>
      </c>
      <c r="X340">
        <f>Trendlines!L336</f>
        <v>0</v>
      </c>
      <c r="Y340">
        <f>Tema_Hrma_Smma!E336</f>
        <v>5166.76</v>
      </c>
      <c r="Z340">
        <f>Tema_Hrma_Smma!F336</f>
        <v>5172.3</v>
      </c>
      <c r="AA340">
        <f>Tema_Hrma_Smma!G336</f>
        <v>5174.84</v>
      </c>
      <c r="AB340">
        <f>ZScore!H336</f>
        <v>1</v>
      </c>
      <c r="AC340">
        <f>ZScore!I336</f>
        <v>0.53966999999999998</v>
      </c>
      <c r="AD340">
        <f>ZScore!J336</f>
        <v>0</v>
      </c>
      <c r="AE340">
        <f>HA!E336</f>
        <v>5168.71</v>
      </c>
      <c r="AF340">
        <f>HA!F336</f>
        <v>5171.46</v>
      </c>
      <c r="AG340">
        <f>HA!G336</f>
        <v>5167.37</v>
      </c>
      <c r="AH340">
        <f>HA!H336</f>
        <v>5168.79</v>
      </c>
      <c r="AI340">
        <f>HA!I336</f>
        <v>1</v>
      </c>
      <c r="AJ340">
        <f>HA!J336</f>
        <v>0.08</v>
      </c>
      <c r="AK340">
        <f>HA!K336</f>
        <v>-0.98384000000000005</v>
      </c>
      <c r="AL340">
        <f>HA!L336</f>
        <v>1</v>
      </c>
      <c r="AM340">
        <f>KC!E336</f>
        <v>5205.2852000000003</v>
      </c>
      <c r="AN340">
        <f>KC!F336</f>
        <v>5199.0387199999996</v>
      </c>
      <c r="AO340">
        <f>KC!G336</f>
        <v>5192.7922399999998</v>
      </c>
      <c r="AP340">
        <f>KC!H336</f>
        <v>5186.54576</v>
      </c>
      <c r="AQ340">
        <f>KC!I336</f>
        <v>5180.2992700000004</v>
      </c>
      <c r="AR340">
        <f>KC!J336</f>
        <v>5173.4970400000002</v>
      </c>
      <c r="AS340">
        <f>KC!K336</f>
        <v>5167.2505600000004</v>
      </c>
      <c r="AT340">
        <f>KC!L336</f>
        <v>5161.0040799999997</v>
      </c>
      <c r="AU340">
        <f>KC!M336</f>
        <v>5154.7575999999999</v>
      </c>
      <c r="AV340">
        <f>KC!N336</f>
        <v>5148.5111200000001</v>
      </c>
      <c r="AW340">
        <f>SR_Levels!E336</f>
        <v>5161.8900000000003</v>
      </c>
      <c r="AX340">
        <f>SR_Levels!F336</f>
        <v>5135.8500000000004</v>
      </c>
      <c r="AY340">
        <f>SR_Levels!G336</f>
        <v>0</v>
      </c>
      <c r="AZ340">
        <f>SR_Levels!H336</f>
        <v>0</v>
      </c>
      <c r="BA340">
        <f>SR_Levels!I336</f>
        <v>5178.6000000000004</v>
      </c>
      <c r="BB340">
        <f>SR_Levels!J336</f>
        <v>5193.3500000000004</v>
      </c>
      <c r="BC340">
        <f>SR_Levels!K336</f>
        <v>5205.3100000000004</v>
      </c>
      <c r="BD340">
        <f>SR_Levels!L336</f>
        <v>0</v>
      </c>
      <c r="BE340">
        <f>ZigZag!E336</f>
        <v>0</v>
      </c>
      <c r="BF340">
        <f>ZigZag!F336</f>
        <v>0</v>
      </c>
      <c r="BG340">
        <f>ZigZag!G336</f>
        <v>5174.75</v>
      </c>
      <c r="BH340">
        <f>Dual_Tema!E336</f>
        <v>5169.71</v>
      </c>
      <c r="BI340">
        <f>Dual_Tema!F336</f>
        <v>5163.8999999999996</v>
      </c>
      <c r="BJ340">
        <f>Pinbar!E336</f>
        <v>0</v>
      </c>
      <c r="BK340">
        <f>SSA!E336</f>
        <v>5169.5945300000003</v>
      </c>
      <c r="BL340">
        <f>SSA!F336</f>
        <v>5169.8514699999996</v>
      </c>
    </row>
    <row r="341" spans="1:64" x14ac:dyDescent="0.55000000000000004">
      <c r="A341">
        <f>Validation!A337</f>
        <v>1772129100</v>
      </c>
      <c r="B341" t="str">
        <f>Price!B337</f>
        <v>XAUUSD</v>
      </c>
      <c r="C341" t="str">
        <f>Price!C337</f>
        <v>M5</v>
      </c>
      <c r="D341">
        <f>Price!D337</f>
        <v>5170.2</v>
      </c>
      <c r="E341">
        <f>Price!E337</f>
        <v>5168.87</v>
      </c>
      <c r="F341">
        <f>Price!F337</f>
        <v>5171.1400000000003</v>
      </c>
      <c r="G341">
        <f>Price!G337</f>
        <v>5163.6000000000004</v>
      </c>
      <c r="H341">
        <f>Price!H337</f>
        <v>686</v>
      </c>
      <c r="I341">
        <f>Diagonals!E337</f>
        <v>5207.1000000000004</v>
      </c>
      <c r="J341">
        <f>Diagonals!F337</f>
        <v>0</v>
      </c>
      <c r="K341">
        <f>Diagonals!G337</f>
        <v>0</v>
      </c>
      <c r="L341">
        <f>Diagonals!H337</f>
        <v>5131.08</v>
      </c>
      <c r="M341">
        <f>Diagonals!I337</f>
        <v>0</v>
      </c>
      <c r="N341">
        <f>Diagonals!J337</f>
        <v>0</v>
      </c>
      <c r="O341">
        <f>Diagonals!K337</f>
        <v>0</v>
      </c>
      <c r="P341">
        <f>Diagonals!L337</f>
        <v>0</v>
      </c>
      <c r="Q341">
        <f>Trendlines!E337</f>
        <v>5199.63</v>
      </c>
      <c r="R341">
        <f>Trendlines!F337</f>
        <v>5193.17</v>
      </c>
      <c r="S341">
        <f>Trendlines!G337</f>
        <v>5202.6400000000003</v>
      </c>
      <c r="T341">
        <f>Trendlines!H337</f>
        <v>5172.12</v>
      </c>
      <c r="U341">
        <f>Trendlines!I337</f>
        <v>5178.4399999999996</v>
      </c>
      <c r="V341">
        <f>Trendlines!J337</f>
        <v>5164.1099999999997</v>
      </c>
      <c r="W341">
        <f>Trendlines!K337</f>
        <v>0</v>
      </c>
      <c r="X341">
        <f>Trendlines!L337</f>
        <v>0</v>
      </c>
      <c r="Y341">
        <f>Tema_Hrma_Smma!E337</f>
        <v>5166.5600000000004</v>
      </c>
      <c r="Z341">
        <f>Tema_Hrma_Smma!F337</f>
        <v>5171.0200000000004</v>
      </c>
      <c r="AA341">
        <f>Tema_Hrma_Smma!G337</f>
        <v>5174.67</v>
      </c>
      <c r="AB341">
        <f>ZScore!H337</f>
        <v>1</v>
      </c>
      <c r="AC341">
        <f>ZScore!I337</f>
        <v>0.57152000000000003</v>
      </c>
      <c r="AD341">
        <f>ZScore!J337</f>
        <v>0</v>
      </c>
      <c r="AE341">
        <f>HA!E337</f>
        <v>5168.75</v>
      </c>
      <c r="AF341">
        <f>HA!F337</f>
        <v>5171.1400000000003</v>
      </c>
      <c r="AG341">
        <f>HA!G337</f>
        <v>5163.6000000000004</v>
      </c>
      <c r="AH341">
        <f>HA!H337</f>
        <v>5168.45</v>
      </c>
      <c r="AI341">
        <f>HA!I337</f>
        <v>-1</v>
      </c>
      <c r="AJ341">
        <f>HA!J337</f>
        <v>0.3</v>
      </c>
      <c r="AK341">
        <f>HA!K337</f>
        <v>-0.90151000000000003</v>
      </c>
      <c r="AL341">
        <f>HA!L337</f>
        <v>-1</v>
      </c>
      <c r="AM341">
        <f>KC!E337</f>
        <v>5204.7810499999996</v>
      </c>
      <c r="AN341">
        <f>KC!F337</f>
        <v>5198.4963600000001</v>
      </c>
      <c r="AO341">
        <f>KC!G337</f>
        <v>5192.2116699999997</v>
      </c>
      <c r="AP341">
        <f>KC!H337</f>
        <v>5185.9269800000002</v>
      </c>
      <c r="AQ341">
        <f>KC!I337</f>
        <v>5179.64228</v>
      </c>
      <c r="AR341">
        <f>KC!J337</f>
        <v>5172.9211299999997</v>
      </c>
      <c r="AS341">
        <f>KC!K337</f>
        <v>5166.6364400000002</v>
      </c>
      <c r="AT341">
        <f>KC!L337</f>
        <v>5160.3517499999998</v>
      </c>
      <c r="AU341">
        <f>KC!M337</f>
        <v>5154.0670600000003</v>
      </c>
      <c r="AV341">
        <f>KC!N337</f>
        <v>5147.7823699999999</v>
      </c>
      <c r="AW341">
        <f>SR_Levels!E337</f>
        <v>5161.8900000000003</v>
      </c>
      <c r="AX341">
        <f>SR_Levels!F337</f>
        <v>5135.8500000000004</v>
      </c>
      <c r="AY341">
        <f>SR_Levels!G337</f>
        <v>0</v>
      </c>
      <c r="AZ341">
        <f>SR_Levels!H337</f>
        <v>0</v>
      </c>
      <c r="BA341">
        <f>SR_Levels!I337</f>
        <v>5178.6000000000004</v>
      </c>
      <c r="BB341">
        <f>SR_Levels!J337</f>
        <v>5193.3500000000004</v>
      </c>
      <c r="BC341">
        <f>SR_Levels!K337</f>
        <v>5205.3100000000004</v>
      </c>
      <c r="BD341">
        <f>SR_Levels!L337</f>
        <v>0</v>
      </c>
      <c r="BE341">
        <f>ZigZag!E337</f>
        <v>0</v>
      </c>
      <c r="BF341">
        <f>ZigZag!F337</f>
        <v>0</v>
      </c>
      <c r="BG341">
        <f>ZigZag!G337</f>
        <v>5174.29</v>
      </c>
      <c r="BH341">
        <f>Dual_Tema!E337</f>
        <v>5169.42</v>
      </c>
      <c r="BI341">
        <f>Dual_Tema!F337</f>
        <v>5162.7700000000004</v>
      </c>
      <c r="BJ341">
        <f>Pinbar!E337</f>
        <v>0</v>
      </c>
      <c r="BK341">
        <f>SSA!E337</f>
        <v>5170.2739099999999</v>
      </c>
      <c r="BL341">
        <f>SSA!F337</f>
        <v>5170.0626899999997</v>
      </c>
    </row>
    <row r="342" spans="1:64" x14ac:dyDescent="0.55000000000000004">
      <c r="A342">
        <f>Validation!A338</f>
        <v>1772129400</v>
      </c>
      <c r="B342" t="str">
        <f>Price!B338</f>
        <v>XAUUSD</v>
      </c>
      <c r="C342" t="str">
        <f>Price!C338</f>
        <v>M5</v>
      </c>
      <c r="D342">
        <f>Price!D338</f>
        <v>5173.38</v>
      </c>
      <c r="E342">
        <f>Price!E338</f>
        <v>5170.0600000000004</v>
      </c>
      <c r="F342">
        <f>Price!F338</f>
        <v>5173.6099999999997</v>
      </c>
      <c r="G342">
        <f>Price!G338</f>
        <v>5169.28</v>
      </c>
      <c r="H342">
        <f>Price!H338</f>
        <v>663</v>
      </c>
      <c r="I342">
        <f>Diagonals!E338</f>
        <v>5207.28</v>
      </c>
      <c r="J342">
        <f>Diagonals!F338</f>
        <v>0</v>
      </c>
      <c r="K342">
        <f>Diagonals!G338</f>
        <v>0</v>
      </c>
      <c r="L342">
        <f>Diagonals!H338</f>
        <v>5130.75</v>
      </c>
      <c r="M342">
        <f>Diagonals!I338</f>
        <v>0</v>
      </c>
      <c r="N342">
        <f>Diagonals!J338</f>
        <v>0</v>
      </c>
      <c r="O342">
        <f>Diagonals!K338</f>
        <v>0</v>
      </c>
      <c r="P342">
        <f>Diagonals!L338</f>
        <v>0</v>
      </c>
      <c r="Q342">
        <f>Trendlines!E338</f>
        <v>5199.6400000000003</v>
      </c>
      <c r="R342">
        <f>Trendlines!F338</f>
        <v>5193.1400000000003</v>
      </c>
      <c r="S342">
        <f>Trendlines!G338</f>
        <v>5202.62</v>
      </c>
      <c r="T342">
        <f>Trendlines!H338</f>
        <v>5172.2</v>
      </c>
      <c r="U342">
        <f>Trendlines!I338</f>
        <v>5178.46</v>
      </c>
      <c r="V342">
        <f>Trendlines!J338</f>
        <v>5164.1499999999996</v>
      </c>
      <c r="W342">
        <f>Trendlines!K338</f>
        <v>0</v>
      </c>
      <c r="X342">
        <f>Trendlines!L338</f>
        <v>0</v>
      </c>
      <c r="Y342">
        <f>Tema_Hrma_Smma!E338</f>
        <v>5168.4399999999996</v>
      </c>
      <c r="Z342">
        <f>Tema_Hrma_Smma!F338</f>
        <v>5170.41</v>
      </c>
      <c r="AA342">
        <f>Tema_Hrma_Smma!G338</f>
        <v>5174.55</v>
      </c>
      <c r="AB342">
        <f>ZScore!H338</f>
        <v>1</v>
      </c>
      <c r="AC342">
        <f>ZScore!I338</f>
        <v>0.13022</v>
      </c>
      <c r="AD342">
        <f>ZScore!J338</f>
        <v>0</v>
      </c>
      <c r="AE342">
        <f>HA!E338</f>
        <v>5168.6000000000004</v>
      </c>
      <c r="AF342">
        <f>HA!F338</f>
        <v>5173.6099999999997</v>
      </c>
      <c r="AG342">
        <f>HA!G338</f>
        <v>5168.6000000000004</v>
      </c>
      <c r="AH342">
        <f>HA!H338</f>
        <v>5171.58</v>
      </c>
      <c r="AI342">
        <f>HA!I338</f>
        <v>1</v>
      </c>
      <c r="AJ342">
        <f>HA!J338</f>
        <v>2.98</v>
      </c>
      <c r="AK342">
        <f>HA!K338</f>
        <v>7.8640000000000002E-2</v>
      </c>
      <c r="AL342">
        <f>HA!L338</f>
        <v>1</v>
      </c>
      <c r="AM342">
        <f>KC!E338</f>
        <v>5204.2427500000003</v>
      </c>
      <c r="AN342">
        <f>KC!F338</f>
        <v>5197.9417599999997</v>
      </c>
      <c r="AO342">
        <f>KC!G338</f>
        <v>5191.64077</v>
      </c>
      <c r="AP342">
        <f>KC!H338</f>
        <v>5185.3397800000002</v>
      </c>
      <c r="AQ342">
        <f>KC!I338</f>
        <v>5179.0388000000003</v>
      </c>
      <c r="AR342">
        <f>KC!J338</f>
        <v>5172.4417299999996</v>
      </c>
      <c r="AS342">
        <f>KC!K338</f>
        <v>5166.1407499999996</v>
      </c>
      <c r="AT342">
        <f>KC!L338</f>
        <v>5159.8397599999998</v>
      </c>
      <c r="AU342">
        <f>KC!M338</f>
        <v>5153.5387700000001</v>
      </c>
      <c r="AV342">
        <f>KC!N338</f>
        <v>5147.2377800000004</v>
      </c>
      <c r="AW342">
        <f>SR_Levels!E338</f>
        <v>5161.8900000000003</v>
      </c>
      <c r="AX342">
        <f>SR_Levels!F338</f>
        <v>5135.8500000000004</v>
      </c>
      <c r="AY342">
        <f>SR_Levels!G338</f>
        <v>0</v>
      </c>
      <c r="AZ342">
        <f>SR_Levels!H338</f>
        <v>0</v>
      </c>
      <c r="BA342">
        <f>SR_Levels!I338</f>
        <v>5178.6000000000004</v>
      </c>
      <c r="BB342">
        <f>SR_Levels!J338</f>
        <v>5193.3500000000004</v>
      </c>
      <c r="BC342">
        <f>SR_Levels!K338</f>
        <v>5205.3100000000004</v>
      </c>
      <c r="BD342">
        <f>SR_Levels!L338</f>
        <v>0</v>
      </c>
      <c r="BE342">
        <f>ZigZag!E338</f>
        <v>0</v>
      </c>
      <c r="BF342">
        <f>ZigZag!F338</f>
        <v>0</v>
      </c>
      <c r="BG342">
        <f>ZigZag!G338</f>
        <v>5174.1400000000003</v>
      </c>
      <c r="BH342">
        <f>Dual_Tema!E338</f>
        <v>5170.62</v>
      </c>
      <c r="BI342">
        <f>Dual_Tema!F338</f>
        <v>5165</v>
      </c>
      <c r="BJ342">
        <f>Pinbar!E338</f>
        <v>0</v>
      </c>
      <c r="BK342">
        <f>SSA!E338</f>
        <v>5171.2612300000001</v>
      </c>
      <c r="BL342">
        <f>SSA!F338</f>
        <v>5170.6619600000004</v>
      </c>
    </row>
    <row r="343" spans="1:64" x14ac:dyDescent="0.55000000000000004">
      <c r="A343">
        <f>Validation!A339</f>
        <v>1772129700</v>
      </c>
      <c r="B343" t="str">
        <f>Price!B339</f>
        <v>XAUUSD</v>
      </c>
      <c r="C343" t="str">
        <f>Price!C339</f>
        <v>M5</v>
      </c>
      <c r="D343">
        <f>Price!D339</f>
        <v>5174.8500000000004</v>
      </c>
      <c r="E343">
        <f>Price!E339</f>
        <v>5173.38</v>
      </c>
      <c r="F343">
        <f>Price!F339</f>
        <v>5176.38</v>
      </c>
      <c r="G343">
        <f>Price!G339</f>
        <v>5171.78</v>
      </c>
      <c r="H343">
        <f>Price!H339</f>
        <v>624</v>
      </c>
      <c r="I343">
        <f>Diagonals!E339</f>
        <v>5207.45</v>
      </c>
      <c r="J343">
        <f>Diagonals!F339</f>
        <v>0</v>
      </c>
      <c r="K343">
        <f>Diagonals!G339</f>
        <v>0</v>
      </c>
      <c r="L343">
        <f>Diagonals!H339</f>
        <v>5130.42</v>
      </c>
      <c r="M343">
        <f>Diagonals!I339</f>
        <v>0</v>
      </c>
      <c r="N343">
        <f>Diagonals!J339</f>
        <v>0</v>
      </c>
      <c r="O343">
        <f>Diagonals!K339</f>
        <v>0</v>
      </c>
      <c r="P343">
        <f>Diagonals!L339</f>
        <v>0</v>
      </c>
      <c r="Q343">
        <f>Trendlines!E339</f>
        <v>5199.6499999999996</v>
      </c>
      <c r="R343">
        <f>Trendlines!F339</f>
        <v>5193.1099999999997</v>
      </c>
      <c r="S343">
        <f>Trendlines!G339</f>
        <v>5202.6099999999997</v>
      </c>
      <c r="T343">
        <f>Trendlines!H339</f>
        <v>5172.28</v>
      </c>
      <c r="U343">
        <f>Trendlines!I339</f>
        <v>5178.4799999999996</v>
      </c>
      <c r="V343">
        <f>Trendlines!J339</f>
        <v>5164.1899999999996</v>
      </c>
      <c r="W343">
        <f>Trendlines!K339</f>
        <v>0</v>
      </c>
      <c r="X343">
        <f>Trendlines!L339</f>
        <v>0</v>
      </c>
      <c r="Y343">
        <f>Tema_Hrma_Smma!E339</f>
        <v>5170.87</v>
      </c>
      <c r="Z343">
        <f>Tema_Hrma_Smma!F339</f>
        <v>5170.4399999999996</v>
      </c>
      <c r="AA343">
        <f>Tema_Hrma_Smma!G339</f>
        <v>5174.51</v>
      </c>
      <c r="AB343">
        <f>ZScore!H339</f>
        <v>1</v>
      </c>
      <c r="AC343">
        <f>ZScore!I339</f>
        <v>0.52264999999999995</v>
      </c>
      <c r="AD343">
        <f>ZScore!J339</f>
        <v>0</v>
      </c>
      <c r="AE343">
        <f>HA!E339</f>
        <v>5170.09</v>
      </c>
      <c r="AF343">
        <f>HA!F339</f>
        <v>5176.38</v>
      </c>
      <c r="AG343">
        <f>HA!G339</f>
        <v>5170.09</v>
      </c>
      <c r="AH343">
        <f>HA!H339</f>
        <v>5174.1000000000004</v>
      </c>
      <c r="AI343">
        <f>HA!I339</f>
        <v>1</v>
      </c>
      <c r="AJ343">
        <f>HA!J339</f>
        <v>4.01</v>
      </c>
      <c r="AK343">
        <f>HA!K339</f>
        <v>0.44838</v>
      </c>
      <c r="AL343">
        <f>HA!L339</f>
        <v>2</v>
      </c>
      <c r="AM343">
        <f>KC!E339</f>
        <v>5203.7707200000004</v>
      </c>
      <c r="AN343">
        <f>KC!F339</f>
        <v>5197.4668899999997</v>
      </c>
      <c r="AO343">
        <f>KC!G339</f>
        <v>5191.1630599999999</v>
      </c>
      <c r="AP343">
        <f>KC!H339</f>
        <v>5184.85923</v>
      </c>
      <c r="AQ343">
        <f>KC!I339</f>
        <v>5178.5554099999999</v>
      </c>
      <c r="AR343">
        <f>KC!J339</f>
        <v>5172.1028399999996</v>
      </c>
      <c r="AS343">
        <f>KC!K339</f>
        <v>5165.7990200000004</v>
      </c>
      <c r="AT343">
        <f>KC!L339</f>
        <v>5159.4951899999996</v>
      </c>
      <c r="AU343">
        <f>KC!M339</f>
        <v>5153.1913599999998</v>
      </c>
      <c r="AV343">
        <f>KC!N339</f>
        <v>5146.88753</v>
      </c>
      <c r="AW343">
        <f>SR_Levels!E339</f>
        <v>5161.8900000000003</v>
      </c>
      <c r="AX343">
        <f>SR_Levels!F339</f>
        <v>5135.8500000000004</v>
      </c>
      <c r="AY343">
        <f>SR_Levels!G339</f>
        <v>0</v>
      </c>
      <c r="AZ343">
        <f>SR_Levels!H339</f>
        <v>0</v>
      </c>
      <c r="BA343">
        <f>SR_Levels!I339</f>
        <v>5178.6000000000004</v>
      </c>
      <c r="BB343">
        <f>SR_Levels!J339</f>
        <v>5193.3500000000004</v>
      </c>
      <c r="BC343">
        <f>SR_Levels!K339</f>
        <v>5205.3100000000004</v>
      </c>
      <c r="BD343">
        <f>SR_Levels!L339</f>
        <v>0</v>
      </c>
      <c r="BE343">
        <f>ZigZag!E339</f>
        <v>0</v>
      </c>
      <c r="BF343">
        <f>ZigZag!F339</f>
        <v>0</v>
      </c>
      <c r="BG343">
        <f>ZigZag!G339</f>
        <v>5174.1499999999996</v>
      </c>
      <c r="BH343">
        <f>Dual_Tema!E339</f>
        <v>5172.87</v>
      </c>
      <c r="BI343">
        <f>Dual_Tema!F339</f>
        <v>5167.79</v>
      </c>
      <c r="BJ343">
        <f>Pinbar!E339</f>
        <v>0</v>
      </c>
      <c r="BK343">
        <f>SSA!E339</f>
        <v>5172.3705900000004</v>
      </c>
      <c r="BL343">
        <f>SSA!F339</f>
        <v>5171.5162799999998</v>
      </c>
    </row>
    <row r="344" spans="1:64" x14ac:dyDescent="0.55000000000000004">
      <c r="A344">
        <f>Validation!A340</f>
        <v>1772130000</v>
      </c>
      <c r="B344" t="str">
        <f>Price!B340</f>
        <v>XAUUSD</v>
      </c>
      <c r="C344" t="str">
        <f>Price!C340</f>
        <v>M5</v>
      </c>
      <c r="D344">
        <f>Price!D340</f>
        <v>5174.8599999999997</v>
      </c>
      <c r="E344">
        <f>Price!E340</f>
        <v>5174.3900000000003</v>
      </c>
      <c r="F344">
        <f>Price!F340</f>
        <v>5176.78</v>
      </c>
      <c r="G344">
        <f>Price!G340</f>
        <v>5174.03</v>
      </c>
      <c r="H344">
        <f>Price!H340</f>
        <v>632</v>
      </c>
      <c r="I344">
        <f>Diagonals!E340</f>
        <v>5207.63</v>
      </c>
      <c r="J344">
        <f>Diagonals!F340</f>
        <v>0</v>
      </c>
      <c r="K344">
        <f>Diagonals!G340</f>
        <v>0</v>
      </c>
      <c r="L344">
        <f>Diagonals!H340</f>
        <v>5130.1000000000004</v>
      </c>
      <c r="M344">
        <f>Diagonals!I340</f>
        <v>0</v>
      </c>
      <c r="N344">
        <f>Diagonals!J340</f>
        <v>0</v>
      </c>
      <c r="O344">
        <f>Diagonals!K340</f>
        <v>0</v>
      </c>
      <c r="P344">
        <f>Diagonals!L340</f>
        <v>0</v>
      </c>
      <c r="Q344">
        <f>Trendlines!E340</f>
        <v>5199.6499999999996</v>
      </c>
      <c r="R344">
        <f>Trendlines!F340</f>
        <v>5193.09</v>
      </c>
      <c r="S344">
        <f>Trendlines!G340</f>
        <v>5202.59</v>
      </c>
      <c r="T344">
        <f>Trendlines!H340</f>
        <v>5172.3500000000004</v>
      </c>
      <c r="U344">
        <f>Trendlines!I340</f>
        <v>5178.5</v>
      </c>
      <c r="V344">
        <f>Trendlines!J340</f>
        <v>5164.2299999999996</v>
      </c>
      <c r="W344">
        <f>Trendlines!K340</f>
        <v>0</v>
      </c>
      <c r="X344">
        <f>Trendlines!L340</f>
        <v>0</v>
      </c>
      <c r="Y344">
        <f>Tema_Hrma_Smma!E340</f>
        <v>5172.92</v>
      </c>
      <c r="Z344">
        <f>Tema_Hrma_Smma!F340</f>
        <v>5170.87</v>
      </c>
      <c r="AA344">
        <f>Tema_Hrma_Smma!G340</f>
        <v>5174.5200000000004</v>
      </c>
      <c r="AB344">
        <f>ZScore!H340</f>
        <v>1</v>
      </c>
      <c r="AC344">
        <f>ZScore!I340</f>
        <v>0.87329000000000001</v>
      </c>
      <c r="AD344">
        <f>ZScore!J340</f>
        <v>0</v>
      </c>
      <c r="AE344">
        <f>HA!E340</f>
        <v>5172.09</v>
      </c>
      <c r="AF344">
        <f>HA!F340</f>
        <v>5176.78</v>
      </c>
      <c r="AG344">
        <f>HA!G340</f>
        <v>5172.09</v>
      </c>
      <c r="AH344">
        <f>HA!H340</f>
        <v>5175.0200000000004</v>
      </c>
      <c r="AI344">
        <f>HA!I340</f>
        <v>1</v>
      </c>
      <c r="AJ344">
        <f>HA!J340</f>
        <v>2.92</v>
      </c>
      <c r="AK344">
        <f>HA!K340</f>
        <v>4.8989999999999999E-2</v>
      </c>
      <c r="AL344">
        <f>HA!L340</f>
        <v>3</v>
      </c>
      <c r="AM344">
        <f>KC!E340</f>
        <v>5203.3977000000004</v>
      </c>
      <c r="AN344">
        <f>KC!F340</f>
        <v>5197.0922</v>
      </c>
      <c r="AO344">
        <f>KC!G340</f>
        <v>5190.7867100000003</v>
      </c>
      <c r="AP344">
        <f>KC!H340</f>
        <v>5184.4812199999997</v>
      </c>
      <c r="AQ344">
        <f>KC!I340</f>
        <v>5178.1757200000002</v>
      </c>
      <c r="AR344">
        <f>KC!J340</f>
        <v>5171.9259700000002</v>
      </c>
      <c r="AS344">
        <f>KC!K340</f>
        <v>5165.6204799999996</v>
      </c>
      <c r="AT344">
        <f>KC!L340</f>
        <v>5159.3149800000001</v>
      </c>
      <c r="AU344">
        <f>KC!M340</f>
        <v>5153.0094900000004</v>
      </c>
      <c r="AV344">
        <f>KC!N340</f>
        <v>5146.7039999999997</v>
      </c>
      <c r="AW344">
        <f>SR_Levels!E340</f>
        <v>5161.8900000000003</v>
      </c>
      <c r="AX344">
        <f>SR_Levels!F340</f>
        <v>5135.8500000000004</v>
      </c>
      <c r="AY344">
        <f>SR_Levels!G340</f>
        <v>0</v>
      </c>
      <c r="AZ344">
        <f>SR_Levels!H340</f>
        <v>0</v>
      </c>
      <c r="BA344">
        <f>SR_Levels!I340</f>
        <v>5178.6000000000004</v>
      </c>
      <c r="BB344">
        <f>SR_Levels!J340</f>
        <v>5193.3500000000004</v>
      </c>
      <c r="BC344">
        <f>SR_Levels!K340</f>
        <v>5205.3100000000004</v>
      </c>
      <c r="BD344">
        <f>SR_Levels!L340</f>
        <v>0</v>
      </c>
      <c r="BE344">
        <f>ZigZag!E340</f>
        <v>0</v>
      </c>
      <c r="BF344">
        <f>ZigZag!F340</f>
        <v>0</v>
      </c>
      <c r="BG344">
        <f>ZigZag!G340</f>
        <v>5174.2299999999996</v>
      </c>
      <c r="BH344">
        <f>Dual_Tema!E340</f>
        <v>5174.6000000000004</v>
      </c>
      <c r="BI344">
        <f>Dual_Tema!F340</f>
        <v>5170.74</v>
      </c>
      <c r="BJ344">
        <f>Pinbar!E340</f>
        <v>0</v>
      </c>
      <c r="BK344">
        <f>SSA!E340</f>
        <v>5173.4978899999996</v>
      </c>
      <c r="BL344">
        <f>SSA!F340</f>
        <v>5172.5070800000003</v>
      </c>
    </row>
    <row r="345" spans="1:64" x14ac:dyDescent="0.55000000000000004">
      <c r="A345">
        <f>Validation!A341</f>
        <v>1772130300</v>
      </c>
      <c r="B345" t="str">
        <f>Price!B341</f>
        <v>XAUUSD</v>
      </c>
      <c r="C345" t="str">
        <f>Price!C341</f>
        <v>M5</v>
      </c>
      <c r="D345">
        <f>Price!D341</f>
        <v>5177.09</v>
      </c>
      <c r="E345">
        <f>Price!E341</f>
        <v>5174.72</v>
      </c>
      <c r="F345">
        <f>Price!F341</f>
        <v>5178.3900000000003</v>
      </c>
      <c r="G345">
        <f>Price!G341</f>
        <v>5173.92</v>
      </c>
      <c r="H345">
        <f>Price!H341</f>
        <v>617</v>
      </c>
      <c r="I345">
        <f>Diagonals!E341</f>
        <v>5207.8100000000004</v>
      </c>
      <c r="J345">
        <f>Diagonals!F341</f>
        <v>0</v>
      </c>
      <c r="K345">
        <f>Diagonals!G341</f>
        <v>0</v>
      </c>
      <c r="L345">
        <f>Diagonals!H341</f>
        <v>5129.7700000000004</v>
      </c>
      <c r="M345">
        <f>Diagonals!I341</f>
        <v>0</v>
      </c>
      <c r="N345">
        <f>Diagonals!J341</f>
        <v>0</v>
      </c>
      <c r="O345">
        <f>Diagonals!K341</f>
        <v>0</v>
      </c>
      <c r="P345">
        <f>Diagonals!L341</f>
        <v>0</v>
      </c>
      <c r="Q345">
        <f>Trendlines!E341</f>
        <v>5199.66</v>
      </c>
      <c r="R345">
        <f>Trendlines!F341</f>
        <v>5193.0600000000004</v>
      </c>
      <c r="S345">
        <f>Trendlines!G341</f>
        <v>5202.57</v>
      </c>
      <c r="T345">
        <f>Trendlines!H341</f>
        <v>5172.43</v>
      </c>
      <c r="U345">
        <f>Trendlines!I341</f>
        <v>5178.53</v>
      </c>
      <c r="V345">
        <f>Trendlines!J341</f>
        <v>5164.2700000000004</v>
      </c>
      <c r="W345">
        <f>Trendlines!K341</f>
        <v>0</v>
      </c>
      <c r="X345">
        <f>Trendlines!L341</f>
        <v>0</v>
      </c>
      <c r="Y345">
        <f>Tema_Hrma_Smma!E341</f>
        <v>5174.8500000000004</v>
      </c>
      <c r="Z345">
        <f>Tema_Hrma_Smma!F341</f>
        <v>5171.6099999999997</v>
      </c>
      <c r="AA345">
        <f>Tema_Hrma_Smma!G341</f>
        <v>5174.55</v>
      </c>
      <c r="AB345">
        <f>ZScore!H341</f>
        <v>1</v>
      </c>
      <c r="AC345">
        <f>ZScore!I341</f>
        <v>0.19807</v>
      </c>
      <c r="AD345">
        <f>ZScore!J341</f>
        <v>0</v>
      </c>
      <c r="AE345">
        <f>HA!E341</f>
        <v>5173.55</v>
      </c>
      <c r="AF345">
        <f>HA!F341</f>
        <v>5178.3900000000003</v>
      </c>
      <c r="AG345">
        <f>HA!G341</f>
        <v>5173.55</v>
      </c>
      <c r="AH345">
        <f>HA!H341</f>
        <v>5176.03</v>
      </c>
      <c r="AI345">
        <f>HA!I341</f>
        <v>1</v>
      </c>
      <c r="AJ345">
        <f>HA!J341</f>
        <v>2.48</v>
      </c>
      <c r="AK345">
        <f>HA!K341</f>
        <v>-0.1169</v>
      </c>
      <c r="AL345">
        <f>HA!L341</f>
        <v>4</v>
      </c>
      <c r="AM345">
        <f>KC!E341</f>
        <v>5203.2121900000002</v>
      </c>
      <c r="AN345">
        <f>KC!F341</f>
        <v>5196.88843</v>
      </c>
      <c r="AO345">
        <f>KC!G341</f>
        <v>5190.56466</v>
      </c>
      <c r="AP345">
        <f>KC!H341</f>
        <v>5184.2408999999998</v>
      </c>
      <c r="AQ345">
        <f>KC!I341</f>
        <v>5177.9171299999998</v>
      </c>
      <c r="AR345">
        <f>KC!J341</f>
        <v>5171.86265</v>
      </c>
      <c r="AS345">
        <f>KC!K341</f>
        <v>5165.5388899999998</v>
      </c>
      <c r="AT345">
        <f>KC!L341</f>
        <v>5159.2151199999998</v>
      </c>
      <c r="AU345">
        <f>KC!M341</f>
        <v>5152.8913599999996</v>
      </c>
      <c r="AV345">
        <f>KC!N341</f>
        <v>5146.5675899999997</v>
      </c>
      <c r="AW345">
        <f>SR_Levels!E341</f>
        <v>5161.8900000000003</v>
      </c>
      <c r="AX345">
        <f>SR_Levels!F341</f>
        <v>5135.8500000000004</v>
      </c>
      <c r="AY345">
        <f>SR_Levels!G341</f>
        <v>0</v>
      </c>
      <c r="AZ345">
        <f>SR_Levels!H341</f>
        <v>0</v>
      </c>
      <c r="BA345">
        <f>SR_Levels!I341</f>
        <v>5178.6000000000004</v>
      </c>
      <c r="BB345">
        <f>SR_Levels!J341</f>
        <v>5193.3500000000004</v>
      </c>
      <c r="BC345">
        <f>SR_Levels!K341</f>
        <v>5205.3100000000004</v>
      </c>
      <c r="BD345">
        <f>SR_Levels!L341</f>
        <v>0</v>
      </c>
      <c r="BE345">
        <f>ZigZag!E341</f>
        <v>0</v>
      </c>
      <c r="BF345">
        <f>ZigZag!F341</f>
        <v>0</v>
      </c>
      <c r="BG345">
        <f>ZigZag!G341</f>
        <v>5174.3900000000003</v>
      </c>
      <c r="BH345">
        <f>Dual_Tema!E341</f>
        <v>5176.5200000000004</v>
      </c>
      <c r="BI345">
        <f>Dual_Tema!F341</f>
        <v>5172.59</v>
      </c>
      <c r="BJ345">
        <f>Pinbar!E341</f>
        <v>0</v>
      </c>
      <c r="BK345">
        <f>SSA!E341</f>
        <v>5174.6433399999996</v>
      </c>
      <c r="BL345">
        <f>SSA!F341</f>
        <v>5173.57521</v>
      </c>
    </row>
    <row r="346" spans="1:64" x14ac:dyDescent="0.55000000000000004">
      <c r="A346">
        <f>Validation!A342</f>
        <v>1772130600</v>
      </c>
      <c r="B346" t="str">
        <f>Price!B342</f>
        <v>XAUUSD</v>
      </c>
      <c r="C346" t="str">
        <f>Price!C342</f>
        <v>M5</v>
      </c>
      <c r="D346">
        <f>Price!D342</f>
        <v>5167.5600000000004</v>
      </c>
      <c r="E346">
        <f>Price!E342</f>
        <v>5177.2</v>
      </c>
      <c r="F346">
        <f>Price!F342</f>
        <v>5180.29</v>
      </c>
      <c r="G346">
        <f>Price!G342</f>
        <v>5165.87</v>
      </c>
      <c r="H346">
        <f>Price!H342</f>
        <v>685</v>
      </c>
      <c r="I346">
        <f>Diagonals!E342</f>
        <v>5207.9799999999996</v>
      </c>
      <c r="J346">
        <f>Diagonals!F342</f>
        <v>0</v>
      </c>
      <c r="K346">
        <f>Diagonals!G342</f>
        <v>0</v>
      </c>
      <c r="L346">
        <f>Diagonals!H342</f>
        <v>5129.4399999999996</v>
      </c>
      <c r="M346">
        <f>Diagonals!I342</f>
        <v>0</v>
      </c>
      <c r="N346">
        <f>Diagonals!J342</f>
        <v>0</v>
      </c>
      <c r="O346">
        <f>Diagonals!K342</f>
        <v>0</v>
      </c>
      <c r="P346">
        <f>Diagonals!L342</f>
        <v>0</v>
      </c>
      <c r="Q346">
        <f>Trendlines!E342</f>
        <v>5199.66</v>
      </c>
      <c r="R346">
        <f>Trendlines!F342</f>
        <v>5193.04</v>
      </c>
      <c r="S346">
        <f>Trendlines!G342</f>
        <v>5202.55</v>
      </c>
      <c r="T346">
        <f>Trendlines!H342</f>
        <v>5172.5</v>
      </c>
      <c r="U346">
        <f>Trendlines!I342</f>
        <v>5178.55</v>
      </c>
      <c r="V346">
        <f>Trendlines!J342</f>
        <v>5164.3100000000004</v>
      </c>
      <c r="W346">
        <f>Trendlines!K342</f>
        <v>0</v>
      </c>
      <c r="X346">
        <f>Trendlines!L342</f>
        <v>0</v>
      </c>
      <c r="Y346">
        <f>Tema_Hrma_Smma!E342</f>
        <v>5173.51</v>
      </c>
      <c r="Z346">
        <f>Tema_Hrma_Smma!F342</f>
        <v>5171.84</v>
      </c>
      <c r="AA346">
        <f>Tema_Hrma_Smma!G342</f>
        <v>5174.53</v>
      </c>
      <c r="AB346">
        <f>ZScore!H342</f>
        <v>-1</v>
      </c>
      <c r="AC346">
        <f>ZScore!I342</f>
        <v>2.35737</v>
      </c>
      <c r="AD346">
        <f>ZScore!J342</f>
        <v>4</v>
      </c>
      <c r="AE346">
        <f>HA!E342</f>
        <v>5174.79</v>
      </c>
      <c r="AF346">
        <f>HA!F342</f>
        <v>5180.29</v>
      </c>
      <c r="AG346">
        <f>HA!G342</f>
        <v>5165.87</v>
      </c>
      <c r="AH346">
        <f>HA!H342</f>
        <v>5172.7299999999996</v>
      </c>
      <c r="AI346">
        <f>HA!I342</f>
        <v>-1</v>
      </c>
      <c r="AJ346">
        <f>HA!J342</f>
        <v>2.06</v>
      </c>
      <c r="AK346">
        <f>HA!K342</f>
        <v>-0.26932</v>
      </c>
      <c r="AL346">
        <f>HA!L342</f>
        <v>-1</v>
      </c>
      <c r="AM346">
        <f>KC!E342</f>
        <v>5203.3322799999996</v>
      </c>
      <c r="AN346">
        <f>KC!F342</f>
        <v>5196.9483899999996</v>
      </c>
      <c r="AO346">
        <f>KC!G342</f>
        <v>5190.5645000000004</v>
      </c>
      <c r="AP346">
        <f>KC!H342</f>
        <v>5184.1806200000001</v>
      </c>
      <c r="AQ346">
        <f>KC!I342</f>
        <v>5177.79673</v>
      </c>
      <c r="AR346">
        <f>KC!J342</f>
        <v>5171.6742299999996</v>
      </c>
      <c r="AS346">
        <f>KC!K342</f>
        <v>5165.2903399999996</v>
      </c>
      <c r="AT346">
        <f>KC!L342</f>
        <v>5158.9064500000004</v>
      </c>
      <c r="AU346">
        <f>KC!M342</f>
        <v>5152.5225700000001</v>
      </c>
      <c r="AV346">
        <f>KC!N342</f>
        <v>5146.13868</v>
      </c>
      <c r="AW346">
        <f>SR_Levels!E342</f>
        <v>5161.8900000000003</v>
      </c>
      <c r="AX346">
        <f>SR_Levels!F342</f>
        <v>5135.8500000000004</v>
      </c>
      <c r="AY346">
        <f>SR_Levels!G342</f>
        <v>0</v>
      </c>
      <c r="AZ346">
        <f>SR_Levels!H342</f>
        <v>0</v>
      </c>
      <c r="BA346">
        <f>SR_Levels!I342</f>
        <v>5178.6000000000004</v>
      </c>
      <c r="BB346">
        <f>SR_Levels!J342</f>
        <v>5193.3500000000004</v>
      </c>
      <c r="BC346">
        <f>SR_Levels!K342</f>
        <v>5205.3100000000004</v>
      </c>
      <c r="BD346">
        <f>SR_Levels!L342</f>
        <v>0</v>
      </c>
      <c r="BE346">
        <f>ZigZag!E342</f>
        <v>5180.29</v>
      </c>
      <c r="BF346">
        <f>ZigZag!F342</f>
        <v>0</v>
      </c>
      <c r="BG346">
        <f>ZigZag!G342</f>
        <v>5174.16</v>
      </c>
      <c r="BH346">
        <f>Dual_Tema!E342</f>
        <v>5178.67</v>
      </c>
      <c r="BI346">
        <f>Dual_Tema!F342</f>
        <v>5169.79</v>
      </c>
      <c r="BJ346">
        <f>Pinbar!E342</f>
        <v>0</v>
      </c>
      <c r="BK346">
        <f>SSA!E342</f>
        <v>5175.79774</v>
      </c>
      <c r="BL346">
        <f>SSA!F342</f>
        <v>5174.6864800000003</v>
      </c>
    </row>
    <row r="347" spans="1:64" x14ac:dyDescent="0.55000000000000004">
      <c r="A347">
        <f>Validation!A343</f>
        <v>1772130900</v>
      </c>
      <c r="B347" t="str">
        <f>Price!B343</f>
        <v>XAUUSD</v>
      </c>
      <c r="C347" t="str">
        <f>Price!C343</f>
        <v>M5</v>
      </c>
      <c r="D347">
        <f>Price!D343</f>
        <v>5175.5</v>
      </c>
      <c r="E347">
        <f>Price!E343</f>
        <v>5167.6400000000003</v>
      </c>
      <c r="F347">
        <f>Price!F343</f>
        <v>5177.3100000000004</v>
      </c>
      <c r="G347">
        <f>Price!G343</f>
        <v>5160.9399999999996</v>
      </c>
      <c r="H347">
        <f>Price!H343</f>
        <v>795</v>
      </c>
      <c r="I347">
        <f>Diagonals!E343</f>
        <v>5208.16</v>
      </c>
      <c r="J347">
        <f>Diagonals!F343</f>
        <v>0</v>
      </c>
      <c r="K347">
        <f>Diagonals!G343</f>
        <v>0</v>
      </c>
      <c r="L347">
        <f>Diagonals!H343</f>
        <v>5129.1099999999997</v>
      </c>
      <c r="M347">
        <f>Diagonals!I343</f>
        <v>0</v>
      </c>
      <c r="N347">
        <f>Diagonals!J343</f>
        <v>0</v>
      </c>
      <c r="O347">
        <f>Diagonals!K343</f>
        <v>0</v>
      </c>
      <c r="P347">
        <f>Diagonals!L343</f>
        <v>5160.9399999999996</v>
      </c>
      <c r="Q347">
        <f>Trendlines!E343</f>
        <v>5199.67</v>
      </c>
      <c r="R347">
        <f>Trendlines!F343</f>
        <v>5193.01</v>
      </c>
      <c r="S347">
        <f>Trendlines!G343</f>
        <v>5202.54</v>
      </c>
      <c r="T347">
        <f>Trendlines!H343</f>
        <v>5172.58</v>
      </c>
      <c r="U347">
        <f>Trendlines!I343</f>
        <v>5178.57</v>
      </c>
      <c r="V347">
        <f>Trendlines!J343</f>
        <v>5164.34</v>
      </c>
      <c r="W347">
        <f>Trendlines!K343</f>
        <v>0</v>
      </c>
      <c r="X347">
        <f>Trendlines!L343</f>
        <v>5160.9399999999996</v>
      </c>
      <c r="Y347">
        <f>Tema_Hrma_Smma!E343</f>
        <v>5172.62</v>
      </c>
      <c r="Z347">
        <f>Tema_Hrma_Smma!F343</f>
        <v>5171.82</v>
      </c>
      <c r="AA347">
        <f>Tema_Hrma_Smma!G343</f>
        <v>5174.4399999999996</v>
      </c>
      <c r="AB347">
        <f>ZScore!H343</f>
        <v>1</v>
      </c>
      <c r="AC347">
        <f>ZScore!I343</f>
        <v>1.7200899999999999</v>
      </c>
      <c r="AD347">
        <f>ZScore!J343</f>
        <v>1</v>
      </c>
      <c r="AE347">
        <f>HA!E343</f>
        <v>5173.76</v>
      </c>
      <c r="AF347">
        <f>HA!F343</f>
        <v>5177.3100000000004</v>
      </c>
      <c r="AG347">
        <f>HA!G343</f>
        <v>5160.9399999999996</v>
      </c>
      <c r="AH347">
        <f>HA!H343</f>
        <v>5170.3500000000004</v>
      </c>
      <c r="AI347">
        <f>HA!I343</f>
        <v>-1</v>
      </c>
      <c r="AJ347">
        <f>HA!J343</f>
        <v>3.41</v>
      </c>
      <c r="AK347">
        <f>HA!K343</f>
        <v>0.22248000000000001</v>
      </c>
      <c r="AL347">
        <f>HA!L343</f>
        <v>-2</v>
      </c>
      <c r="AM347">
        <f>KC!E343</f>
        <v>5203.5766800000001</v>
      </c>
      <c r="AN347">
        <f>KC!F343</f>
        <v>5197.1072999999997</v>
      </c>
      <c r="AO347">
        <f>KC!G343</f>
        <v>5190.6379200000001</v>
      </c>
      <c r="AP347">
        <f>KC!H343</f>
        <v>5184.1685299999999</v>
      </c>
      <c r="AQ347">
        <f>KC!I343</f>
        <v>5177.6991500000004</v>
      </c>
      <c r="AR347">
        <f>KC!J343</f>
        <v>5171.2764200000001</v>
      </c>
      <c r="AS347">
        <f>KC!K343</f>
        <v>5164.8070399999997</v>
      </c>
      <c r="AT347">
        <f>KC!L343</f>
        <v>5158.3376500000004</v>
      </c>
      <c r="AU347">
        <f>KC!M343</f>
        <v>5151.8682699999999</v>
      </c>
      <c r="AV347">
        <f>KC!N343</f>
        <v>5145.3988900000004</v>
      </c>
      <c r="AW347">
        <f>SR_Levels!E343</f>
        <v>5161.8900000000003</v>
      </c>
      <c r="AX347">
        <f>SR_Levels!F343</f>
        <v>5135.8500000000004</v>
      </c>
      <c r="AY347">
        <f>SR_Levels!G343</f>
        <v>0</v>
      </c>
      <c r="AZ347">
        <f>SR_Levels!H343</f>
        <v>0</v>
      </c>
      <c r="BA347">
        <f>SR_Levels!I343</f>
        <v>5178.6000000000004</v>
      </c>
      <c r="BB347">
        <f>SR_Levels!J343</f>
        <v>5193.3500000000004</v>
      </c>
      <c r="BC347">
        <f>SR_Levels!K343</f>
        <v>5205.3100000000004</v>
      </c>
      <c r="BD347">
        <f>SR_Levels!L343</f>
        <v>0</v>
      </c>
      <c r="BE347">
        <f>ZigZag!E343</f>
        <v>0</v>
      </c>
      <c r="BF347">
        <f>ZigZag!F343</f>
        <v>5160.9399999999996</v>
      </c>
      <c r="BG347">
        <f>ZigZag!G343</f>
        <v>5173.95</v>
      </c>
      <c r="BH347">
        <f>Dual_Tema!E343</f>
        <v>5178.54</v>
      </c>
      <c r="BI347">
        <f>Dual_Tema!F343</f>
        <v>5165.5600000000004</v>
      </c>
      <c r="BJ347">
        <f>Pinbar!E343</f>
        <v>0</v>
      </c>
      <c r="BK347">
        <f>SSA!E343</f>
        <v>5177.2832500000004</v>
      </c>
      <c r="BL347">
        <f>SSA!F343</f>
        <v>5175.9848599999996</v>
      </c>
    </row>
    <row r="348" spans="1:64" x14ac:dyDescent="0.55000000000000004">
      <c r="A348">
        <f>Validation!A344</f>
        <v>1772131200</v>
      </c>
      <c r="B348" t="str">
        <f>Price!B344</f>
        <v>XAUUSD</v>
      </c>
      <c r="C348" t="str">
        <f>Price!C344</f>
        <v>M5</v>
      </c>
      <c r="D348">
        <f>Price!D344</f>
        <v>5181.72</v>
      </c>
      <c r="E348">
        <f>Price!E344</f>
        <v>5175.5</v>
      </c>
      <c r="F348">
        <f>Price!F344</f>
        <v>5182.3900000000003</v>
      </c>
      <c r="G348">
        <f>Price!G344</f>
        <v>5174.67</v>
      </c>
      <c r="H348">
        <f>Price!H344</f>
        <v>588</v>
      </c>
      <c r="I348">
        <f>Diagonals!E344</f>
        <v>5208.34</v>
      </c>
      <c r="J348">
        <f>Diagonals!F344</f>
        <v>0</v>
      </c>
      <c r="K348">
        <f>Diagonals!G344</f>
        <v>0</v>
      </c>
      <c r="L348">
        <f>Diagonals!H344</f>
        <v>5128.78</v>
      </c>
      <c r="M348">
        <f>Diagonals!I344</f>
        <v>0</v>
      </c>
      <c r="N348">
        <f>Diagonals!J344</f>
        <v>0</v>
      </c>
      <c r="O348">
        <f>Diagonals!K344</f>
        <v>0</v>
      </c>
      <c r="P348">
        <f>Diagonals!L344</f>
        <v>0</v>
      </c>
      <c r="Q348">
        <f>Trendlines!E344</f>
        <v>5199.67</v>
      </c>
      <c r="R348">
        <f>Trendlines!F344</f>
        <v>5192.9799999999996</v>
      </c>
      <c r="S348">
        <f>Trendlines!G344</f>
        <v>5202.5200000000004</v>
      </c>
      <c r="T348">
        <f>Trendlines!H344</f>
        <v>5172.6499999999996</v>
      </c>
      <c r="U348">
        <f>Trendlines!I344</f>
        <v>5178.59</v>
      </c>
      <c r="V348">
        <f>Trendlines!J344</f>
        <v>5164.38</v>
      </c>
      <c r="W348">
        <f>Trendlines!K344</f>
        <v>0</v>
      </c>
      <c r="X348">
        <f>Trendlines!L344</f>
        <v>0</v>
      </c>
      <c r="Y348">
        <f>Tema_Hrma_Smma!E344</f>
        <v>5176.1099999999997</v>
      </c>
      <c r="Z348">
        <f>Tema_Hrma_Smma!F344</f>
        <v>5172.62</v>
      </c>
      <c r="AA348">
        <f>Tema_Hrma_Smma!G344</f>
        <v>5174.47</v>
      </c>
      <c r="AB348">
        <f>ZScore!H344</f>
        <v>1</v>
      </c>
      <c r="AC348">
        <f>ZScore!I344</f>
        <v>1.1420999999999999</v>
      </c>
      <c r="AD348">
        <f>ZScore!J344</f>
        <v>0</v>
      </c>
      <c r="AE348">
        <f>HA!E344</f>
        <v>5172.05</v>
      </c>
      <c r="AF348">
        <f>HA!F344</f>
        <v>5182.3900000000003</v>
      </c>
      <c r="AG348">
        <f>HA!G344</f>
        <v>5172.05</v>
      </c>
      <c r="AH348">
        <f>HA!H344</f>
        <v>5178.57</v>
      </c>
      <c r="AI348">
        <f>HA!I344</f>
        <v>1</v>
      </c>
      <c r="AJ348">
        <f>HA!J344</f>
        <v>6.52</v>
      </c>
      <c r="AK348">
        <f>HA!K344</f>
        <v>1.34907</v>
      </c>
      <c r="AL348">
        <f>HA!L344</f>
        <v>1</v>
      </c>
      <c r="AM348">
        <f>KC!E344</f>
        <v>5203.6686300000001</v>
      </c>
      <c r="AN348">
        <f>KC!F344</f>
        <v>5197.1887500000003</v>
      </c>
      <c r="AO348">
        <f>KC!G344</f>
        <v>5190.7088700000004</v>
      </c>
      <c r="AP348">
        <f>KC!H344</f>
        <v>5184.2290000000003</v>
      </c>
      <c r="AQ348">
        <f>KC!I344</f>
        <v>5177.7491200000004</v>
      </c>
      <c r="AR348">
        <f>KC!J344</f>
        <v>5171.0907900000002</v>
      </c>
      <c r="AS348">
        <f>KC!K344</f>
        <v>5164.6109100000003</v>
      </c>
      <c r="AT348">
        <f>KC!L344</f>
        <v>5158.1310299999996</v>
      </c>
      <c r="AU348">
        <f>KC!M344</f>
        <v>5151.6511600000003</v>
      </c>
      <c r="AV348">
        <f>KC!N344</f>
        <v>5145.1712799999996</v>
      </c>
      <c r="AW348">
        <f>SR_Levels!E344</f>
        <v>5178.6000000000004</v>
      </c>
      <c r="AX348">
        <f>SR_Levels!F344</f>
        <v>5161.8900000000003</v>
      </c>
      <c r="AY348">
        <f>SR_Levels!G344</f>
        <v>5135.8500000000004</v>
      </c>
      <c r="AZ348">
        <f>SR_Levels!H344</f>
        <v>0</v>
      </c>
      <c r="BA348">
        <f>SR_Levels!I344</f>
        <v>5193.3500000000004</v>
      </c>
      <c r="BB348">
        <f>SR_Levels!J344</f>
        <v>5205.3100000000004</v>
      </c>
      <c r="BC348">
        <f>SR_Levels!K344</f>
        <v>0</v>
      </c>
      <c r="BD348">
        <f>SR_Levels!L344</f>
        <v>0</v>
      </c>
      <c r="BE348">
        <f>ZigZag!E344</f>
        <v>0</v>
      </c>
      <c r="BF348">
        <f>ZigZag!F344</f>
        <v>0</v>
      </c>
      <c r="BG348">
        <f>ZigZag!G344</f>
        <v>5174.3599999999997</v>
      </c>
      <c r="BH348">
        <f>Dual_Tema!E344</f>
        <v>5180.87</v>
      </c>
      <c r="BI348">
        <f>Dual_Tema!F344</f>
        <v>5169.6000000000004</v>
      </c>
      <c r="BJ348">
        <f>Pinbar!E344</f>
        <v>0</v>
      </c>
      <c r="BK348">
        <f>SSA!E344</f>
        <v>5178.9163900000003</v>
      </c>
      <c r="BL348">
        <f>SSA!F344</f>
        <v>5177.4506300000003</v>
      </c>
    </row>
    <row r="349" spans="1:64" x14ac:dyDescent="0.55000000000000004">
      <c r="A349">
        <f>Validation!A345</f>
        <v>1772131500</v>
      </c>
      <c r="B349" t="str">
        <f>Price!B345</f>
        <v>XAUUSD</v>
      </c>
      <c r="C349" t="str">
        <f>Price!C345</f>
        <v>M5</v>
      </c>
      <c r="D349">
        <f>Price!D345</f>
        <v>5184.66</v>
      </c>
      <c r="E349">
        <f>Price!E345</f>
        <v>5181.4399999999996</v>
      </c>
      <c r="F349">
        <f>Price!F345</f>
        <v>5185.07</v>
      </c>
      <c r="G349">
        <f>Price!G345</f>
        <v>5181.28</v>
      </c>
      <c r="H349">
        <f>Price!H345</f>
        <v>554</v>
      </c>
      <c r="I349">
        <f>Diagonals!E345</f>
        <v>5208.5200000000004</v>
      </c>
      <c r="J349">
        <f>Diagonals!F345</f>
        <v>0</v>
      </c>
      <c r="K349">
        <f>Diagonals!G345</f>
        <v>0</v>
      </c>
      <c r="L349">
        <f>Diagonals!H345</f>
        <v>5128.45</v>
      </c>
      <c r="M349">
        <f>Diagonals!I345</f>
        <v>0</v>
      </c>
      <c r="N349">
        <f>Diagonals!J345</f>
        <v>0</v>
      </c>
      <c r="O349">
        <f>Diagonals!K345</f>
        <v>0</v>
      </c>
      <c r="P349">
        <f>Diagonals!L345</f>
        <v>0</v>
      </c>
      <c r="Q349">
        <f>Trendlines!E345</f>
        <v>5199.68</v>
      </c>
      <c r="R349">
        <f>Trendlines!F345</f>
        <v>5192.96</v>
      </c>
      <c r="S349">
        <f>Trendlines!G345</f>
        <v>5202.5</v>
      </c>
      <c r="T349">
        <f>Trendlines!H345</f>
        <v>5172.7299999999996</v>
      </c>
      <c r="U349">
        <f>Trendlines!I345</f>
        <v>5178.6099999999997</v>
      </c>
      <c r="V349">
        <f>Trendlines!J345</f>
        <v>5164.42</v>
      </c>
      <c r="W349">
        <f>Trendlines!K345</f>
        <v>0</v>
      </c>
      <c r="X349">
        <f>Trendlines!L345</f>
        <v>0</v>
      </c>
      <c r="Y349">
        <f>Tema_Hrma_Smma!E345</f>
        <v>5180.29</v>
      </c>
      <c r="Z349">
        <f>Tema_Hrma_Smma!F345</f>
        <v>5174.2</v>
      </c>
      <c r="AA349">
        <f>Tema_Hrma_Smma!G345</f>
        <v>5174.67</v>
      </c>
      <c r="AB349">
        <f>ZScore!H345</f>
        <v>1</v>
      </c>
      <c r="AC349">
        <f>ZScore!I345</f>
        <v>9.1600000000000001E-2</v>
      </c>
      <c r="AD349">
        <f>ZScore!J345</f>
        <v>0</v>
      </c>
      <c r="AE349">
        <f>HA!E345</f>
        <v>5175.3100000000004</v>
      </c>
      <c r="AF349">
        <f>HA!F345</f>
        <v>5185.07</v>
      </c>
      <c r="AG349">
        <f>HA!G345</f>
        <v>5175.3100000000004</v>
      </c>
      <c r="AH349">
        <f>HA!H345</f>
        <v>5183.1099999999997</v>
      </c>
      <c r="AI349">
        <f>HA!I345</f>
        <v>1</v>
      </c>
      <c r="AJ349">
        <f>HA!J345</f>
        <v>7.8</v>
      </c>
      <c r="AK349">
        <f>HA!K345</f>
        <v>1.8051299999999999</v>
      </c>
      <c r="AL349">
        <f>HA!L345</f>
        <v>2</v>
      </c>
      <c r="AM349">
        <f>KC!E345</f>
        <v>5203.8395099999998</v>
      </c>
      <c r="AN349">
        <f>KC!F345</f>
        <v>5197.3719799999999</v>
      </c>
      <c r="AO349">
        <f>KC!G345</f>
        <v>5190.90445</v>
      </c>
      <c r="AP349">
        <f>KC!H345</f>
        <v>5184.4369200000001</v>
      </c>
      <c r="AQ349">
        <f>KC!I345</f>
        <v>5177.9693900000002</v>
      </c>
      <c r="AR349">
        <f>KC!J345</f>
        <v>5171.2254400000002</v>
      </c>
      <c r="AS349">
        <f>KC!K345</f>
        <v>5164.7579100000003</v>
      </c>
      <c r="AT349">
        <f>KC!L345</f>
        <v>5158.2903800000004</v>
      </c>
      <c r="AU349">
        <f>KC!M345</f>
        <v>5151.8228499999996</v>
      </c>
      <c r="AV349">
        <f>KC!N345</f>
        <v>5145.3553099999999</v>
      </c>
      <c r="AW349">
        <f>SR_Levels!E345</f>
        <v>5178.6000000000004</v>
      </c>
      <c r="AX349">
        <f>SR_Levels!F345</f>
        <v>5161.8900000000003</v>
      </c>
      <c r="AY349">
        <f>SR_Levels!G345</f>
        <v>5135.8500000000004</v>
      </c>
      <c r="AZ349">
        <f>SR_Levels!H345</f>
        <v>0</v>
      </c>
      <c r="BA349">
        <f>SR_Levels!I345</f>
        <v>5193.3500000000004</v>
      </c>
      <c r="BB349">
        <f>SR_Levels!J345</f>
        <v>5205.3100000000004</v>
      </c>
      <c r="BC349">
        <f>SR_Levels!K345</f>
        <v>0</v>
      </c>
      <c r="BD349">
        <f>SR_Levels!L345</f>
        <v>0</v>
      </c>
      <c r="BE349">
        <f>ZigZag!E345</f>
        <v>0</v>
      </c>
      <c r="BF349">
        <f>ZigZag!F345</f>
        <v>0</v>
      </c>
      <c r="BG349">
        <f>ZigZag!G345</f>
        <v>5175.0200000000004</v>
      </c>
      <c r="BH349">
        <f>Dual_Tema!E345</f>
        <v>5183.59</v>
      </c>
      <c r="BI349">
        <f>Dual_Tema!F345</f>
        <v>5175.45</v>
      </c>
      <c r="BJ349">
        <f>Pinbar!E345</f>
        <v>0</v>
      </c>
      <c r="BK349">
        <f>SSA!E345</f>
        <v>5180.5209999999997</v>
      </c>
      <c r="BL349">
        <f>SSA!F345</f>
        <v>5178.9858100000001</v>
      </c>
    </row>
    <row r="350" spans="1:64" x14ac:dyDescent="0.55000000000000004">
      <c r="A350">
        <f>Validation!A346</f>
        <v>1772131800</v>
      </c>
      <c r="B350" t="str">
        <f>Price!B346</f>
        <v>XAUUSD</v>
      </c>
      <c r="C350" t="str">
        <f>Price!C346</f>
        <v>M5</v>
      </c>
      <c r="D350">
        <f>Price!D346</f>
        <v>5180.8999999999996</v>
      </c>
      <c r="E350">
        <f>Price!E346</f>
        <v>5184.57</v>
      </c>
      <c r="F350">
        <f>Price!F346</f>
        <v>5185.84</v>
      </c>
      <c r="G350">
        <f>Price!G346</f>
        <v>5180.8100000000004</v>
      </c>
      <c r="H350">
        <f>Price!H346</f>
        <v>556</v>
      </c>
      <c r="I350">
        <f>Diagonals!E346</f>
        <v>5208.6899999999996</v>
      </c>
      <c r="J350">
        <f>Diagonals!F346</f>
        <v>0</v>
      </c>
      <c r="K350">
        <f>Diagonals!G346</f>
        <v>0</v>
      </c>
      <c r="L350">
        <f>Diagonals!H346</f>
        <v>5128.12</v>
      </c>
      <c r="M350">
        <f>Diagonals!I346</f>
        <v>0</v>
      </c>
      <c r="N350">
        <f>Diagonals!J346</f>
        <v>0</v>
      </c>
      <c r="O350">
        <f>Diagonals!K346</f>
        <v>0</v>
      </c>
      <c r="P350">
        <f>Diagonals!L346</f>
        <v>0</v>
      </c>
      <c r="Q350">
        <f>Trendlines!E346</f>
        <v>5199.68</v>
      </c>
      <c r="R350">
        <f>Trendlines!F346</f>
        <v>5192.93</v>
      </c>
      <c r="S350">
        <f>Trendlines!G346</f>
        <v>5202.4799999999996</v>
      </c>
      <c r="T350">
        <f>Trendlines!H346</f>
        <v>5172.8100000000004</v>
      </c>
      <c r="U350">
        <f>Trendlines!I346</f>
        <v>5178.6400000000003</v>
      </c>
      <c r="V350">
        <f>Trendlines!J346</f>
        <v>5164.46</v>
      </c>
      <c r="W350">
        <f>Trendlines!K346</f>
        <v>0</v>
      </c>
      <c r="X350">
        <f>Trendlines!L346</f>
        <v>0</v>
      </c>
      <c r="Y350">
        <f>Tema_Hrma_Smma!E346</f>
        <v>5182.3</v>
      </c>
      <c r="Z350">
        <f>Tema_Hrma_Smma!F346</f>
        <v>5175.88</v>
      </c>
      <c r="AA350">
        <f>Tema_Hrma_Smma!G346</f>
        <v>5174.8999999999996</v>
      </c>
      <c r="AB350">
        <f>ZScore!H346</f>
        <v>-1</v>
      </c>
      <c r="AC350">
        <f>ZScore!I346</f>
        <v>0.24775</v>
      </c>
      <c r="AD350">
        <f>ZScore!J346</f>
        <v>3</v>
      </c>
      <c r="AE350">
        <f>HA!E346</f>
        <v>5179.21</v>
      </c>
      <c r="AF350">
        <f>HA!F346</f>
        <v>5185.84</v>
      </c>
      <c r="AG350">
        <f>HA!G346</f>
        <v>5179.21</v>
      </c>
      <c r="AH350">
        <f>HA!H346</f>
        <v>5183.03</v>
      </c>
      <c r="AI350">
        <f>HA!I346</f>
        <v>1</v>
      </c>
      <c r="AJ350">
        <f>HA!J346</f>
        <v>3.82</v>
      </c>
      <c r="AK350">
        <f>HA!K346</f>
        <v>0.35557</v>
      </c>
      <c r="AL350">
        <f>HA!L346</f>
        <v>3</v>
      </c>
      <c r="AM350">
        <f>KC!E346</f>
        <v>5204.1915099999997</v>
      </c>
      <c r="AN350">
        <f>KC!F346</f>
        <v>5197.7245300000004</v>
      </c>
      <c r="AO350">
        <f>KC!G346</f>
        <v>5191.25756</v>
      </c>
      <c r="AP350">
        <f>KC!H346</f>
        <v>5184.7905799999999</v>
      </c>
      <c r="AQ350">
        <f>KC!I346</f>
        <v>5178.3236100000004</v>
      </c>
      <c r="AR350">
        <f>KC!J346</f>
        <v>5171.5686299999998</v>
      </c>
      <c r="AS350">
        <f>KC!K346</f>
        <v>5165.1016600000003</v>
      </c>
      <c r="AT350">
        <f>KC!L346</f>
        <v>5158.6346800000001</v>
      </c>
      <c r="AU350">
        <f>KC!M346</f>
        <v>5152.1677</v>
      </c>
      <c r="AV350">
        <f>KC!N346</f>
        <v>5145.7007299999996</v>
      </c>
      <c r="AW350">
        <f>SR_Levels!E346</f>
        <v>5178.6000000000004</v>
      </c>
      <c r="AX350">
        <f>SR_Levels!F346</f>
        <v>5161.8900000000003</v>
      </c>
      <c r="AY350">
        <f>SR_Levels!G346</f>
        <v>5135.8500000000004</v>
      </c>
      <c r="AZ350">
        <f>SR_Levels!H346</f>
        <v>0</v>
      </c>
      <c r="BA350">
        <f>SR_Levels!I346</f>
        <v>5193.3500000000004</v>
      </c>
      <c r="BB350">
        <f>SR_Levels!J346</f>
        <v>5205.3100000000004</v>
      </c>
      <c r="BC350">
        <f>SR_Levels!K346</f>
        <v>0</v>
      </c>
      <c r="BD350">
        <f>SR_Levels!L346</f>
        <v>0</v>
      </c>
      <c r="BE350">
        <f>ZigZag!E346</f>
        <v>0</v>
      </c>
      <c r="BF350">
        <f>ZigZag!F346</f>
        <v>0</v>
      </c>
      <c r="BG350">
        <f>ZigZag!G346</f>
        <v>5175.5600000000004</v>
      </c>
      <c r="BH350">
        <f>Dual_Tema!E346</f>
        <v>5185.58</v>
      </c>
      <c r="BI350">
        <f>Dual_Tema!F346</f>
        <v>5178.8900000000003</v>
      </c>
      <c r="BJ350">
        <f>Pinbar!E346</f>
        <v>0</v>
      </c>
      <c r="BK350">
        <f>SSA!E346</f>
        <v>5181.9794700000002</v>
      </c>
      <c r="BL350">
        <f>SSA!F346</f>
        <v>5180.4826400000002</v>
      </c>
    </row>
    <row r="351" spans="1:64" x14ac:dyDescent="0.55000000000000004">
      <c r="A351">
        <f>Validation!A347</f>
        <v>1772132100</v>
      </c>
      <c r="B351" t="str">
        <f>Price!B347</f>
        <v>XAUUSD</v>
      </c>
      <c r="C351" t="str">
        <f>Price!C347</f>
        <v>M5</v>
      </c>
      <c r="D351">
        <f>Price!D347</f>
        <v>5180.24</v>
      </c>
      <c r="E351">
        <f>Price!E347</f>
        <v>5180.83</v>
      </c>
      <c r="F351">
        <f>Price!F347</f>
        <v>5182.3100000000004</v>
      </c>
      <c r="G351">
        <f>Price!G347</f>
        <v>5179.17</v>
      </c>
      <c r="H351">
        <f>Price!H347</f>
        <v>515</v>
      </c>
      <c r="I351">
        <f>Diagonals!E347</f>
        <v>5208.87</v>
      </c>
      <c r="J351">
        <f>Diagonals!F347</f>
        <v>0</v>
      </c>
      <c r="K351">
        <f>Diagonals!G347</f>
        <v>0</v>
      </c>
      <c r="L351">
        <f>Diagonals!H347</f>
        <v>5127.79</v>
      </c>
      <c r="M351">
        <f>Diagonals!I347</f>
        <v>0</v>
      </c>
      <c r="N351">
        <f>Diagonals!J347</f>
        <v>0</v>
      </c>
      <c r="O351">
        <f>Diagonals!K347</f>
        <v>0</v>
      </c>
      <c r="P351">
        <f>Diagonals!L347</f>
        <v>0</v>
      </c>
      <c r="Q351">
        <f>Trendlines!E347</f>
        <v>5199.6899999999996</v>
      </c>
      <c r="R351">
        <f>Trendlines!F347</f>
        <v>5192.91</v>
      </c>
      <c r="S351">
        <f>Trendlines!G347</f>
        <v>5202.47</v>
      </c>
      <c r="T351">
        <f>Trendlines!H347</f>
        <v>5172.88</v>
      </c>
      <c r="U351">
        <f>Trendlines!I347</f>
        <v>5178.66</v>
      </c>
      <c r="V351">
        <f>Trendlines!J347</f>
        <v>5164.5</v>
      </c>
      <c r="W351">
        <f>Trendlines!K347</f>
        <v>0</v>
      </c>
      <c r="X351">
        <f>Trendlines!L347</f>
        <v>0</v>
      </c>
      <c r="Y351">
        <f>Tema_Hrma_Smma!E347</f>
        <v>5182.4799999999996</v>
      </c>
      <c r="Z351">
        <f>Tema_Hrma_Smma!F347</f>
        <v>5177.24</v>
      </c>
      <c r="AA351">
        <f>Tema_Hrma_Smma!G347</f>
        <v>5175.09</v>
      </c>
      <c r="AB351">
        <f>ZScore!H347</f>
        <v>-1</v>
      </c>
      <c r="AC351">
        <f>ZScore!I347</f>
        <v>0.83155999999999997</v>
      </c>
      <c r="AD351">
        <f>ZScore!J347</f>
        <v>3</v>
      </c>
      <c r="AE351">
        <f>HA!E347</f>
        <v>5181.12</v>
      </c>
      <c r="AF351">
        <f>HA!F347</f>
        <v>5182.3100000000004</v>
      </c>
      <c r="AG351">
        <f>HA!G347</f>
        <v>5179.17</v>
      </c>
      <c r="AH351">
        <f>HA!H347</f>
        <v>5180.6400000000003</v>
      </c>
      <c r="AI351">
        <f>HA!I347</f>
        <v>-1</v>
      </c>
      <c r="AJ351">
        <f>HA!J347</f>
        <v>0.48</v>
      </c>
      <c r="AK351">
        <f>HA!K347</f>
        <v>-0.85294000000000003</v>
      </c>
      <c r="AL351">
        <f>HA!L347</f>
        <v>-1</v>
      </c>
      <c r="AM351">
        <f>KC!E347</f>
        <v>5204.4786599999998</v>
      </c>
      <c r="AN351">
        <f>KC!F347</f>
        <v>5198.0274799999997</v>
      </c>
      <c r="AO351">
        <f>KC!G347</f>
        <v>5191.5763100000004</v>
      </c>
      <c r="AP351">
        <f>KC!H347</f>
        <v>5185.1251400000001</v>
      </c>
      <c r="AQ351">
        <f>KC!I347</f>
        <v>5178.6739699999998</v>
      </c>
      <c r="AR351">
        <f>KC!J347</f>
        <v>5172.0083100000002</v>
      </c>
      <c r="AS351">
        <f>KC!K347</f>
        <v>5165.5571300000001</v>
      </c>
      <c r="AT351">
        <f>KC!L347</f>
        <v>5159.1059599999999</v>
      </c>
      <c r="AU351">
        <f>KC!M347</f>
        <v>5152.6547899999996</v>
      </c>
      <c r="AV351">
        <f>KC!N347</f>
        <v>5146.2036200000002</v>
      </c>
      <c r="AW351">
        <f>SR_Levels!E347</f>
        <v>5178.6000000000004</v>
      </c>
      <c r="AX351">
        <f>SR_Levels!F347</f>
        <v>5161.8900000000003</v>
      </c>
      <c r="AY351">
        <f>SR_Levels!G347</f>
        <v>5135.8500000000004</v>
      </c>
      <c r="AZ351">
        <f>SR_Levels!H347</f>
        <v>0</v>
      </c>
      <c r="BA351">
        <f>SR_Levels!I347</f>
        <v>5193.3500000000004</v>
      </c>
      <c r="BB351">
        <f>SR_Levels!J347</f>
        <v>5205.3100000000004</v>
      </c>
      <c r="BC351">
        <f>SR_Levels!K347</f>
        <v>0</v>
      </c>
      <c r="BD351">
        <f>SR_Levels!L347</f>
        <v>0</v>
      </c>
      <c r="BE351">
        <f>ZigZag!E347</f>
        <v>0</v>
      </c>
      <c r="BF351">
        <f>ZigZag!F347</f>
        <v>0</v>
      </c>
      <c r="BG351">
        <f>ZigZag!G347</f>
        <v>5175.92</v>
      </c>
      <c r="BH351">
        <f>Dual_Tema!E347</f>
        <v>5184.97</v>
      </c>
      <c r="BI351">
        <f>Dual_Tema!F347</f>
        <v>5180.13</v>
      </c>
      <c r="BJ351">
        <f>Pinbar!E347</f>
        <v>0</v>
      </c>
      <c r="BK351">
        <f>SSA!E347</f>
        <v>5183.35707</v>
      </c>
      <c r="BL351">
        <f>SSA!F347</f>
        <v>5181.91986</v>
      </c>
    </row>
    <row r="352" spans="1:64" x14ac:dyDescent="0.55000000000000004">
      <c r="A352">
        <f>Validation!A348</f>
        <v>1772132400</v>
      </c>
      <c r="B352" t="str">
        <f>Price!B348</f>
        <v>XAUUSD</v>
      </c>
      <c r="C352" t="str">
        <f>Price!C348</f>
        <v>M5</v>
      </c>
      <c r="D352">
        <f>Price!D348</f>
        <v>5185.45</v>
      </c>
      <c r="E352">
        <f>Price!E348</f>
        <v>5180.3900000000003</v>
      </c>
      <c r="F352">
        <f>Price!F348</f>
        <v>5186.1899999999996</v>
      </c>
      <c r="G352">
        <f>Price!G348</f>
        <v>5179.78</v>
      </c>
      <c r="H352">
        <f>Price!H348</f>
        <v>529</v>
      </c>
      <c r="I352">
        <f>Diagonals!E348</f>
        <v>5209.05</v>
      </c>
      <c r="J352">
        <f>Diagonals!F348</f>
        <v>0</v>
      </c>
      <c r="K352">
        <f>Diagonals!G348</f>
        <v>0</v>
      </c>
      <c r="L352">
        <f>Diagonals!H348</f>
        <v>5127.47</v>
      </c>
      <c r="M352">
        <f>Diagonals!I348</f>
        <v>0</v>
      </c>
      <c r="N352">
        <f>Diagonals!J348</f>
        <v>0</v>
      </c>
      <c r="O352">
        <f>Diagonals!K348</f>
        <v>0</v>
      </c>
      <c r="P352">
        <f>Diagonals!L348</f>
        <v>0</v>
      </c>
      <c r="Q352">
        <f>Trendlines!E348</f>
        <v>5199.7</v>
      </c>
      <c r="R352">
        <f>Trendlines!F348</f>
        <v>5192.88</v>
      </c>
      <c r="S352">
        <f>Trendlines!G348</f>
        <v>5202.45</v>
      </c>
      <c r="T352">
        <f>Trendlines!H348</f>
        <v>5172.96</v>
      </c>
      <c r="U352">
        <f>Trendlines!I348</f>
        <v>5178.68</v>
      </c>
      <c r="V352">
        <f>Trendlines!J348</f>
        <v>5164.54</v>
      </c>
      <c r="W352">
        <f>Trendlines!K348</f>
        <v>0</v>
      </c>
      <c r="X352">
        <f>Trendlines!L348</f>
        <v>0</v>
      </c>
      <c r="Y352">
        <f>Tema_Hrma_Smma!E348</f>
        <v>5184.01</v>
      </c>
      <c r="Z352">
        <f>Tema_Hrma_Smma!F348</f>
        <v>5178.68</v>
      </c>
      <c r="AA352">
        <f>Tema_Hrma_Smma!G348</f>
        <v>5175.28</v>
      </c>
      <c r="AB352">
        <f>ZScore!H348</f>
        <v>1</v>
      </c>
      <c r="AC352">
        <f>ZScore!I348</f>
        <v>0.74661</v>
      </c>
      <c r="AD352">
        <f>ZScore!J348</f>
        <v>0</v>
      </c>
      <c r="AE352">
        <f>HA!E348</f>
        <v>5180.88</v>
      </c>
      <c r="AF352">
        <f>HA!F348</f>
        <v>5186.1899999999996</v>
      </c>
      <c r="AG352">
        <f>HA!G348</f>
        <v>5179.78</v>
      </c>
      <c r="AH352">
        <f>HA!H348</f>
        <v>5182.95</v>
      </c>
      <c r="AI352">
        <f>HA!I348</f>
        <v>1</v>
      </c>
      <c r="AJ352">
        <f>HA!J348</f>
        <v>2.0699999999999998</v>
      </c>
      <c r="AK352">
        <f>HA!K348</f>
        <v>-0.27884999999999999</v>
      </c>
      <c r="AL352">
        <f>HA!L348</f>
        <v>1</v>
      </c>
      <c r="AM352">
        <f>KC!E348</f>
        <v>5205.0129299999999</v>
      </c>
      <c r="AN352">
        <f>KC!F348</f>
        <v>5198.5380599999999</v>
      </c>
      <c r="AO352">
        <f>KC!G348</f>
        <v>5192.0631800000001</v>
      </c>
      <c r="AP352">
        <f>KC!H348</f>
        <v>5185.5883100000001</v>
      </c>
      <c r="AQ352">
        <f>KC!I348</f>
        <v>5179.1134300000003</v>
      </c>
      <c r="AR352">
        <f>KC!J348</f>
        <v>5172.5217000000002</v>
      </c>
      <c r="AS352">
        <f>KC!K348</f>
        <v>5166.0468300000002</v>
      </c>
      <c r="AT352">
        <f>KC!L348</f>
        <v>5159.5719499999996</v>
      </c>
      <c r="AU352">
        <f>KC!M348</f>
        <v>5153.0970699999998</v>
      </c>
      <c r="AV352">
        <f>KC!N348</f>
        <v>5146.6221999999998</v>
      </c>
      <c r="AW352">
        <f>SR_Levels!E348</f>
        <v>5178.6000000000004</v>
      </c>
      <c r="AX352">
        <f>SR_Levels!F348</f>
        <v>5161.8900000000003</v>
      </c>
      <c r="AY352">
        <f>SR_Levels!G348</f>
        <v>5135.8500000000004</v>
      </c>
      <c r="AZ352">
        <f>SR_Levels!H348</f>
        <v>0</v>
      </c>
      <c r="BA352">
        <f>SR_Levels!I348</f>
        <v>5193.3500000000004</v>
      </c>
      <c r="BB352">
        <f>SR_Levels!J348</f>
        <v>5205.3100000000004</v>
      </c>
      <c r="BC352">
        <f>SR_Levels!K348</f>
        <v>0</v>
      </c>
      <c r="BD352">
        <f>SR_Levels!L348</f>
        <v>0</v>
      </c>
      <c r="BE352">
        <f>ZigZag!E348</f>
        <v>0</v>
      </c>
      <c r="BF352">
        <f>ZigZag!F348</f>
        <v>0</v>
      </c>
      <c r="BG352">
        <f>ZigZag!G348</f>
        <v>5176.4799999999996</v>
      </c>
      <c r="BH352">
        <f>Dual_Tema!E348</f>
        <v>5186.33</v>
      </c>
      <c r="BI352">
        <f>Dual_Tema!F348</f>
        <v>5181.04</v>
      </c>
      <c r="BJ352">
        <f>Pinbar!E348</f>
        <v>0</v>
      </c>
      <c r="BK352">
        <f>SSA!E348</f>
        <v>5184.6201000000001</v>
      </c>
      <c r="BL352">
        <f>SSA!F348</f>
        <v>5183.26998</v>
      </c>
    </row>
    <row r="353" spans="1:64" x14ac:dyDescent="0.55000000000000004">
      <c r="A353">
        <f>Validation!A349</f>
        <v>1772132700</v>
      </c>
      <c r="B353" t="str">
        <f>Price!B349</f>
        <v>XAUUSD</v>
      </c>
      <c r="C353" t="str">
        <f>Price!C349</f>
        <v>M5</v>
      </c>
      <c r="D353">
        <f>Price!D349</f>
        <v>5186.22</v>
      </c>
      <c r="E353">
        <f>Price!E349</f>
        <v>5185.4799999999996</v>
      </c>
      <c r="F353">
        <f>Price!F349</f>
        <v>5187.79</v>
      </c>
      <c r="G353">
        <f>Price!G349</f>
        <v>5184.1499999999996</v>
      </c>
      <c r="H353">
        <f>Price!H349</f>
        <v>547</v>
      </c>
      <c r="I353">
        <f>Diagonals!E349</f>
        <v>5209.22</v>
      </c>
      <c r="J353">
        <f>Diagonals!F349</f>
        <v>0</v>
      </c>
      <c r="K353">
        <f>Diagonals!G349</f>
        <v>0</v>
      </c>
      <c r="L353">
        <f>Diagonals!H349</f>
        <v>5127.1400000000003</v>
      </c>
      <c r="M353">
        <f>Diagonals!I349</f>
        <v>0</v>
      </c>
      <c r="N353">
        <f>Diagonals!J349</f>
        <v>0</v>
      </c>
      <c r="O353">
        <f>Diagonals!K349</f>
        <v>0</v>
      </c>
      <c r="P353">
        <f>Diagonals!L349</f>
        <v>0</v>
      </c>
      <c r="Q353">
        <f>Trendlines!E349</f>
        <v>5199.7</v>
      </c>
      <c r="R353">
        <f>Trendlines!F349</f>
        <v>5192.8500000000004</v>
      </c>
      <c r="S353">
        <f>Trendlines!G349</f>
        <v>5202.43</v>
      </c>
      <c r="T353">
        <f>Trendlines!H349</f>
        <v>5173.03</v>
      </c>
      <c r="U353">
        <f>Trendlines!I349</f>
        <v>5178.7</v>
      </c>
      <c r="V353">
        <f>Trendlines!J349</f>
        <v>5164.58</v>
      </c>
      <c r="W353">
        <f>Trendlines!K349</f>
        <v>0</v>
      </c>
      <c r="X353">
        <f>Trendlines!L349</f>
        <v>0</v>
      </c>
      <c r="Y353">
        <f>Tema_Hrma_Smma!E349</f>
        <v>5185.92</v>
      </c>
      <c r="Z353">
        <f>Tema_Hrma_Smma!F349</f>
        <v>5180.2700000000004</v>
      </c>
      <c r="AA353">
        <f>Tema_Hrma_Smma!G349</f>
        <v>5175.55</v>
      </c>
      <c r="AB353">
        <f>ZScore!H349</f>
        <v>1</v>
      </c>
      <c r="AC353">
        <f>ZScore!I349</f>
        <v>0.77490999999999999</v>
      </c>
      <c r="AD353">
        <f>ZScore!J349</f>
        <v>0</v>
      </c>
      <c r="AE353">
        <f>HA!E349</f>
        <v>5181.92</v>
      </c>
      <c r="AF353">
        <f>HA!F349</f>
        <v>5187.79</v>
      </c>
      <c r="AG353">
        <f>HA!G349</f>
        <v>5181.92</v>
      </c>
      <c r="AH353">
        <f>HA!H349</f>
        <v>5185.91</v>
      </c>
      <c r="AI353">
        <f>HA!I349</f>
        <v>1</v>
      </c>
      <c r="AJ353">
        <f>HA!J349</f>
        <v>3.99</v>
      </c>
      <c r="AK353">
        <f>HA!K349</f>
        <v>0.41517999999999999</v>
      </c>
      <c r="AL353">
        <f>HA!L349</f>
        <v>2</v>
      </c>
      <c r="AM353">
        <f>KC!E349</f>
        <v>5205.4529700000003</v>
      </c>
      <c r="AN353">
        <f>KC!F349</f>
        <v>5199.0014300000003</v>
      </c>
      <c r="AO353">
        <f>KC!G349</f>
        <v>5192.5498900000002</v>
      </c>
      <c r="AP353">
        <f>KC!H349</f>
        <v>5186.0983399999996</v>
      </c>
      <c r="AQ353">
        <f>KC!I349</f>
        <v>5179.6468000000004</v>
      </c>
      <c r="AR353">
        <f>KC!J349</f>
        <v>5173.18732</v>
      </c>
      <c r="AS353">
        <f>KC!K349</f>
        <v>5166.7357700000002</v>
      </c>
      <c r="AT353">
        <f>KC!L349</f>
        <v>5160.2842300000002</v>
      </c>
      <c r="AU353">
        <f>KC!M349</f>
        <v>5153.8326900000002</v>
      </c>
      <c r="AV353">
        <f>KC!N349</f>
        <v>5147.3811400000004</v>
      </c>
      <c r="AW353">
        <f>SR_Levels!E349</f>
        <v>5178.6000000000004</v>
      </c>
      <c r="AX353">
        <f>SR_Levels!F349</f>
        <v>5161.8900000000003</v>
      </c>
      <c r="AY353">
        <f>SR_Levels!G349</f>
        <v>5135.8500000000004</v>
      </c>
      <c r="AZ353">
        <f>SR_Levels!H349</f>
        <v>0</v>
      </c>
      <c r="BA353">
        <f>SR_Levels!I349</f>
        <v>5193.3500000000004</v>
      </c>
      <c r="BB353">
        <f>SR_Levels!J349</f>
        <v>5205.3100000000004</v>
      </c>
      <c r="BC353">
        <f>SR_Levels!K349</f>
        <v>0</v>
      </c>
      <c r="BD353">
        <f>SR_Levels!L349</f>
        <v>0</v>
      </c>
      <c r="BE353">
        <f>ZigZag!E349</f>
        <v>0</v>
      </c>
      <c r="BF353">
        <f>ZigZag!F349</f>
        <v>0</v>
      </c>
      <c r="BG353">
        <f>ZigZag!G349</f>
        <v>5177.16</v>
      </c>
      <c r="BH353">
        <f>Dual_Tema!E349</f>
        <v>5187.84</v>
      </c>
      <c r="BI353">
        <f>Dual_Tema!F349</f>
        <v>5183.58</v>
      </c>
      <c r="BJ353">
        <f>Pinbar!E349</f>
        <v>0</v>
      </c>
      <c r="BK353">
        <f>SSA!E349</f>
        <v>5185.5733099999998</v>
      </c>
      <c r="BL353">
        <f>SSA!F349</f>
        <v>5184.4216500000002</v>
      </c>
    </row>
    <row r="354" spans="1:64" x14ac:dyDescent="0.55000000000000004">
      <c r="A354">
        <f>Validation!A350</f>
        <v>1772133000</v>
      </c>
      <c r="B354" t="str">
        <f>Price!B350</f>
        <v>XAUUSD</v>
      </c>
      <c r="C354" t="str">
        <f>Price!C350</f>
        <v>M5</v>
      </c>
      <c r="D354">
        <f>Price!D350</f>
        <v>5186.4799999999996</v>
      </c>
      <c r="E354">
        <f>Price!E350</f>
        <v>5186.22</v>
      </c>
      <c r="F354">
        <f>Price!F350</f>
        <v>5188.3100000000004</v>
      </c>
      <c r="G354">
        <f>Price!G350</f>
        <v>5184.8599999999997</v>
      </c>
      <c r="H354">
        <f>Price!H350</f>
        <v>519</v>
      </c>
      <c r="I354">
        <f>Diagonals!E350</f>
        <v>5209.3999999999996</v>
      </c>
      <c r="J354">
        <f>Diagonals!F350</f>
        <v>0</v>
      </c>
      <c r="K354">
        <f>Diagonals!G350</f>
        <v>0</v>
      </c>
      <c r="L354">
        <f>Diagonals!H350</f>
        <v>5126.8100000000004</v>
      </c>
      <c r="M354">
        <f>Diagonals!I350</f>
        <v>0</v>
      </c>
      <c r="N354">
        <f>Diagonals!J350</f>
        <v>0</v>
      </c>
      <c r="O354">
        <f>Diagonals!K350</f>
        <v>0</v>
      </c>
      <c r="P354">
        <f>Diagonals!L350</f>
        <v>0</v>
      </c>
      <c r="Q354">
        <f>Trendlines!E350</f>
        <v>5199.71</v>
      </c>
      <c r="R354">
        <f>Trendlines!F350</f>
        <v>5192.83</v>
      </c>
      <c r="S354">
        <f>Trendlines!G350</f>
        <v>5202.41</v>
      </c>
      <c r="T354">
        <f>Trendlines!H350</f>
        <v>5173.1099999999997</v>
      </c>
      <c r="U354">
        <f>Trendlines!I350</f>
        <v>5178.72</v>
      </c>
      <c r="V354">
        <f>Trendlines!J350</f>
        <v>5164.62</v>
      </c>
      <c r="W354">
        <f>Trendlines!K350</f>
        <v>0</v>
      </c>
      <c r="X354">
        <f>Trendlines!L350</f>
        <v>0</v>
      </c>
      <c r="Y354">
        <f>Tema_Hrma_Smma!E350</f>
        <v>5187.22</v>
      </c>
      <c r="Z354">
        <f>Tema_Hrma_Smma!F350</f>
        <v>5181.8500000000004</v>
      </c>
      <c r="AA354">
        <f>Tema_Hrma_Smma!G350</f>
        <v>5175.8500000000004</v>
      </c>
      <c r="AB354">
        <f>ZScore!H350</f>
        <v>1</v>
      </c>
      <c r="AC354">
        <f>ZScore!I350</f>
        <v>0.94037000000000004</v>
      </c>
      <c r="AD354">
        <f>ZScore!J350</f>
        <v>0</v>
      </c>
      <c r="AE354">
        <f>HA!E350</f>
        <v>5183.91</v>
      </c>
      <c r="AF354">
        <f>HA!F350</f>
        <v>5188.3100000000004</v>
      </c>
      <c r="AG354">
        <f>HA!G350</f>
        <v>5183.91</v>
      </c>
      <c r="AH354">
        <f>HA!H350</f>
        <v>5186.47</v>
      </c>
      <c r="AI354">
        <f>HA!I350</f>
        <v>1</v>
      </c>
      <c r="AJ354">
        <f>HA!J350</f>
        <v>2.5499999999999998</v>
      </c>
      <c r="AK354">
        <f>HA!K350</f>
        <v>-0.11199000000000001</v>
      </c>
      <c r="AL354">
        <f>HA!L350</f>
        <v>3</v>
      </c>
      <c r="AM354">
        <f>KC!E350</f>
        <v>5206.0708699999996</v>
      </c>
      <c r="AN354">
        <f>KC!F350</f>
        <v>5199.6151300000001</v>
      </c>
      <c r="AO354">
        <f>KC!G350</f>
        <v>5193.1593899999998</v>
      </c>
      <c r="AP354">
        <f>KC!H350</f>
        <v>5186.7036500000004</v>
      </c>
      <c r="AQ354">
        <f>KC!I350</f>
        <v>5180.24791</v>
      </c>
      <c r="AR354">
        <f>KC!J350</f>
        <v>5173.96335</v>
      </c>
      <c r="AS354">
        <f>KC!K350</f>
        <v>5167.5076099999997</v>
      </c>
      <c r="AT354">
        <f>KC!L350</f>
        <v>5161.0518700000002</v>
      </c>
      <c r="AU354">
        <f>KC!M350</f>
        <v>5154.5961299999999</v>
      </c>
      <c r="AV354">
        <f>KC!N350</f>
        <v>5148.1403899999996</v>
      </c>
      <c r="AW354">
        <f>SR_Levels!E350</f>
        <v>5178.6000000000004</v>
      </c>
      <c r="AX354">
        <f>SR_Levels!F350</f>
        <v>5161.8900000000003</v>
      </c>
      <c r="AY354">
        <f>SR_Levels!G350</f>
        <v>5135.8500000000004</v>
      </c>
      <c r="AZ354">
        <f>SR_Levels!H350</f>
        <v>0</v>
      </c>
      <c r="BA354">
        <f>SR_Levels!I350</f>
        <v>5193.3500000000004</v>
      </c>
      <c r="BB354">
        <f>SR_Levels!J350</f>
        <v>5205.3100000000004</v>
      </c>
      <c r="BC354">
        <f>SR_Levels!K350</f>
        <v>0</v>
      </c>
      <c r="BD354">
        <f>SR_Levels!L350</f>
        <v>0</v>
      </c>
      <c r="BE354">
        <f>ZigZag!E350</f>
        <v>0</v>
      </c>
      <c r="BF354">
        <f>ZigZag!F350</f>
        <v>0</v>
      </c>
      <c r="BG354">
        <f>ZigZag!G350</f>
        <v>5177.83</v>
      </c>
      <c r="BH354">
        <f>Dual_Tema!E350</f>
        <v>5188.91</v>
      </c>
      <c r="BI354">
        <f>Dual_Tema!F350</f>
        <v>5185.3599999999997</v>
      </c>
      <c r="BJ354">
        <f>Pinbar!E350</f>
        <v>0</v>
      </c>
      <c r="BK354">
        <f>SSA!E350</f>
        <v>5186.1749399999999</v>
      </c>
      <c r="BL354">
        <f>SSA!F350</f>
        <v>5185.2982899999997</v>
      </c>
    </row>
    <row r="355" spans="1:64" x14ac:dyDescent="0.55000000000000004">
      <c r="A355">
        <f>Validation!A351</f>
        <v>1772133300</v>
      </c>
      <c r="B355" t="str">
        <f>Price!B351</f>
        <v>XAUUSD</v>
      </c>
      <c r="C355" t="str">
        <f>Price!C351</f>
        <v>M5</v>
      </c>
      <c r="D355">
        <f>Price!D351</f>
        <v>5187.7</v>
      </c>
      <c r="E355">
        <f>Price!E351</f>
        <v>5186.5</v>
      </c>
      <c r="F355">
        <f>Price!F351</f>
        <v>5187.8599999999997</v>
      </c>
      <c r="G355">
        <f>Price!G351</f>
        <v>5185.17</v>
      </c>
      <c r="H355">
        <f>Price!H351</f>
        <v>532</v>
      </c>
      <c r="I355">
        <f>Diagonals!E351</f>
        <v>5209.58</v>
      </c>
      <c r="J355">
        <f>Diagonals!F351</f>
        <v>0</v>
      </c>
      <c r="K355">
        <f>Diagonals!G351</f>
        <v>0</v>
      </c>
      <c r="L355">
        <f>Diagonals!H351</f>
        <v>5126.4799999999996</v>
      </c>
      <c r="M355">
        <f>Diagonals!I351</f>
        <v>0</v>
      </c>
      <c r="N355">
        <f>Diagonals!J351</f>
        <v>0</v>
      </c>
      <c r="O355">
        <f>Diagonals!K351</f>
        <v>0</v>
      </c>
      <c r="P355">
        <f>Diagonals!L351</f>
        <v>0</v>
      </c>
      <c r="Q355">
        <f>Trendlines!E351</f>
        <v>5199.71</v>
      </c>
      <c r="R355">
        <f>Trendlines!F351</f>
        <v>5192.8</v>
      </c>
      <c r="S355">
        <f>Trendlines!G351</f>
        <v>5202.3999999999996</v>
      </c>
      <c r="T355">
        <f>Trendlines!H351</f>
        <v>5173.18</v>
      </c>
      <c r="U355">
        <f>Trendlines!I351</f>
        <v>5178.75</v>
      </c>
      <c r="V355">
        <f>Trendlines!J351</f>
        <v>5164.6499999999996</v>
      </c>
      <c r="W355">
        <f>Trendlines!K351</f>
        <v>0</v>
      </c>
      <c r="X355">
        <f>Trendlines!L351</f>
        <v>0</v>
      </c>
      <c r="Y355">
        <f>Tema_Hrma_Smma!E351</f>
        <v>5188.04</v>
      </c>
      <c r="Z355">
        <f>Tema_Hrma_Smma!F351</f>
        <v>5183.29</v>
      </c>
      <c r="AA355">
        <f>Tema_Hrma_Smma!G351</f>
        <v>5176.1499999999996</v>
      </c>
      <c r="AB355">
        <f>ZScore!H351</f>
        <v>1</v>
      </c>
      <c r="AC355">
        <f>ZScore!I351</f>
        <v>0.60755999999999999</v>
      </c>
      <c r="AD355">
        <f>ZScore!J351</f>
        <v>0</v>
      </c>
      <c r="AE355">
        <f>HA!E351</f>
        <v>5185.1899999999996</v>
      </c>
      <c r="AF355">
        <f>HA!F351</f>
        <v>5187.8599999999997</v>
      </c>
      <c r="AG355">
        <f>HA!G351</f>
        <v>5185.17</v>
      </c>
      <c r="AH355">
        <f>HA!H351</f>
        <v>5186.8100000000004</v>
      </c>
      <c r="AI355">
        <f>HA!I351</f>
        <v>1</v>
      </c>
      <c r="AJ355">
        <f>HA!J351</f>
        <v>1.62</v>
      </c>
      <c r="AK355">
        <f>HA!K351</f>
        <v>-0.45622000000000001</v>
      </c>
      <c r="AL355">
        <f>HA!L351</f>
        <v>4</v>
      </c>
      <c r="AM355">
        <f>KC!E351</f>
        <v>5206.5483599999998</v>
      </c>
      <c r="AN355">
        <f>KC!F351</f>
        <v>5200.1293500000002</v>
      </c>
      <c r="AO355">
        <f>KC!G351</f>
        <v>5193.7103299999999</v>
      </c>
      <c r="AP355">
        <f>KC!H351</f>
        <v>5187.2913200000003</v>
      </c>
      <c r="AQ355">
        <f>KC!I351</f>
        <v>5180.8723099999997</v>
      </c>
      <c r="AR355">
        <f>KC!J351</f>
        <v>5174.8081199999997</v>
      </c>
      <c r="AS355">
        <f>KC!K351</f>
        <v>5168.3891000000003</v>
      </c>
      <c r="AT355">
        <f>KC!L351</f>
        <v>5161.9700899999998</v>
      </c>
      <c r="AU355">
        <f>KC!M351</f>
        <v>5155.5510800000002</v>
      </c>
      <c r="AV355">
        <f>KC!N351</f>
        <v>5149.1320699999997</v>
      </c>
      <c r="AW355">
        <f>SR_Levels!E351</f>
        <v>5178.6000000000004</v>
      </c>
      <c r="AX355">
        <f>SR_Levels!F351</f>
        <v>5161.8900000000003</v>
      </c>
      <c r="AY355">
        <f>SR_Levels!G351</f>
        <v>5135.8500000000004</v>
      </c>
      <c r="AZ355">
        <f>SR_Levels!H351</f>
        <v>0</v>
      </c>
      <c r="BA355">
        <f>SR_Levels!I351</f>
        <v>5193.3500000000004</v>
      </c>
      <c r="BB355">
        <f>SR_Levels!J351</f>
        <v>5205.3100000000004</v>
      </c>
      <c r="BC355">
        <f>SR_Levels!K351</f>
        <v>0</v>
      </c>
      <c r="BD355">
        <f>SR_Levels!L351</f>
        <v>0</v>
      </c>
      <c r="BE355">
        <f>ZigZag!E351</f>
        <v>0</v>
      </c>
      <c r="BF355">
        <f>ZigZag!F351</f>
        <v>0</v>
      </c>
      <c r="BG355">
        <f>ZigZag!G351</f>
        <v>5178.4799999999996</v>
      </c>
      <c r="BH355">
        <f>Dual_Tema!E351</f>
        <v>5189.22</v>
      </c>
      <c r="BI355">
        <f>Dual_Tema!F351</f>
        <v>5186.43</v>
      </c>
      <c r="BJ355">
        <f>Pinbar!E351</f>
        <v>0</v>
      </c>
      <c r="BK355">
        <f>SSA!E351</f>
        <v>5186.4576999999999</v>
      </c>
      <c r="BL355">
        <f>SSA!F351</f>
        <v>5185.87799</v>
      </c>
    </row>
    <row r="356" spans="1:64" x14ac:dyDescent="0.55000000000000004">
      <c r="A356">
        <f>Validation!A352</f>
        <v>1772133600</v>
      </c>
      <c r="B356" t="str">
        <f>Price!B352</f>
        <v>XAUUSD</v>
      </c>
      <c r="C356" t="str">
        <f>Price!C352</f>
        <v>M5</v>
      </c>
      <c r="D356">
        <f>Price!D352</f>
        <v>5185.79</v>
      </c>
      <c r="E356">
        <f>Price!E352</f>
        <v>5187.72</v>
      </c>
      <c r="F356">
        <f>Price!F352</f>
        <v>5189.1499999999996</v>
      </c>
      <c r="G356">
        <f>Price!G352</f>
        <v>5185.47</v>
      </c>
      <c r="H356">
        <f>Price!H352</f>
        <v>501</v>
      </c>
      <c r="I356">
        <f>Diagonals!E352</f>
        <v>5209.76</v>
      </c>
      <c r="J356">
        <f>Diagonals!F352</f>
        <v>0</v>
      </c>
      <c r="K356">
        <f>Diagonals!G352</f>
        <v>0</v>
      </c>
      <c r="L356">
        <f>Diagonals!H352</f>
        <v>5126.1499999999996</v>
      </c>
      <c r="M356">
        <f>Diagonals!I352</f>
        <v>0</v>
      </c>
      <c r="N356">
        <f>Diagonals!J352</f>
        <v>0</v>
      </c>
      <c r="O356">
        <f>Diagonals!K352</f>
        <v>0</v>
      </c>
      <c r="P356">
        <f>Diagonals!L352</f>
        <v>0</v>
      </c>
      <c r="Q356">
        <f>Trendlines!E352</f>
        <v>5199.72</v>
      </c>
      <c r="R356">
        <f>Trendlines!F352</f>
        <v>5192.78</v>
      </c>
      <c r="S356">
        <f>Trendlines!G352</f>
        <v>5202.38</v>
      </c>
      <c r="T356">
        <f>Trendlines!H352</f>
        <v>5173.26</v>
      </c>
      <c r="U356">
        <f>Trendlines!I352</f>
        <v>5178.7700000000004</v>
      </c>
      <c r="V356">
        <f>Trendlines!J352</f>
        <v>5164.6899999999996</v>
      </c>
      <c r="W356">
        <f>Trendlines!K352</f>
        <v>0</v>
      </c>
      <c r="X356">
        <f>Trendlines!L352</f>
        <v>0</v>
      </c>
      <c r="Y356">
        <f>Tema_Hrma_Smma!E352</f>
        <v>5188.34</v>
      </c>
      <c r="Z356">
        <f>Tema_Hrma_Smma!F352</f>
        <v>5184.53</v>
      </c>
      <c r="AA356">
        <f>Tema_Hrma_Smma!G352</f>
        <v>5176.45</v>
      </c>
      <c r="AB356">
        <f>ZScore!H352</f>
        <v>-1</v>
      </c>
      <c r="AC356">
        <f>ZScore!I352</f>
        <v>0.34838000000000002</v>
      </c>
      <c r="AD356">
        <f>ZScore!J352</f>
        <v>3</v>
      </c>
      <c r="AE356">
        <f>HA!E352</f>
        <v>5186</v>
      </c>
      <c r="AF356">
        <f>HA!F352</f>
        <v>5189.1499999999996</v>
      </c>
      <c r="AG356">
        <f>HA!G352</f>
        <v>5185.47</v>
      </c>
      <c r="AH356">
        <f>HA!H352</f>
        <v>5187.03</v>
      </c>
      <c r="AI356">
        <f>HA!I352</f>
        <v>1</v>
      </c>
      <c r="AJ356">
        <f>HA!J352</f>
        <v>1.03</v>
      </c>
      <c r="AK356">
        <f>HA!K352</f>
        <v>-0.67115999999999998</v>
      </c>
      <c r="AL356">
        <f>HA!L352</f>
        <v>5</v>
      </c>
      <c r="AM356">
        <f>KC!E352</f>
        <v>5207.2237100000002</v>
      </c>
      <c r="AN356">
        <f>KC!F352</f>
        <v>5200.8010000000004</v>
      </c>
      <c r="AO356">
        <f>KC!G352</f>
        <v>5194.3782799999999</v>
      </c>
      <c r="AP356">
        <f>KC!H352</f>
        <v>5187.9555600000003</v>
      </c>
      <c r="AQ356">
        <f>KC!I352</f>
        <v>5181.5328499999996</v>
      </c>
      <c r="AR356">
        <f>KC!J352</f>
        <v>5175.6908000000003</v>
      </c>
      <c r="AS356">
        <f>KC!K352</f>
        <v>5169.2680799999998</v>
      </c>
      <c r="AT356">
        <f>KC!L352</f>
        <v>5162.84537</v>
      </c>
      <c r="AU356">
        <f>KC!M352</f>
        <v>5156.4226500000004</v>
      </c>
      <c r="AV356">
        <f>KC!N352</f>
        <v>5149.9999299999999</v>
      </c>
      <c r="AW356">
        <f>SR_Levels!E352</f>
        <v>5178.6000000000004</v>
      </c>
      <c r="AX356">
        <f>SR_Levels!F352</f>
        <v>5161.8900000000003</v>
      </c>
      <c r="AY356">
        <f>SR_Levels!G352</f>
        <v>5135.8500000000004</v>
      </c>
      <c r="AZ356">
        <f>SR_Levels!H352</f>
        <v>0</v>
      </c>
      <c r="BA356">
        <f>SR_Levels!I352</f>
        <v>5193.3500000000004</v>
      </c>
      <c r="BB356">
        <f>SR_Levels!J352</f>
        <v>5205.3100000000004</v>
      </c>
      <c r="BC356">
        <f>SR_Levels!K352</f>
        <v>0</v>
      </c>
      <c r="BD356">
        <f>SR_Levels!L352</f>
        <v>0</v>
      </c>
      <c r="BE356">
        <f>ZigZag!E352</f>
        <v>0</v>
      </c>
      <c r="BF356">
        <f>ZigZag!F352</f>
        <v>0</v>
      </c>
      <c r="BG356">
        <f>ZigZag!G352</f>
        <v>5179.08</v>
      </c>
      <c r="BH356">
        <f>Dual_Tema!E352</f>
        <v>5189.8999999999996</v>
      </c>
      <c r="BI356">
        <f>Dual_Tema!F352</f>
        <v>5187.0600000000004</v>
      </c>
      <c r="BJ356">
        <f>Pinbar!E352</f>
        <v>0</v>
      </c>
      <c r="BK356">
        <f>SSA!E352</f>
        <v>5186.50666</v>
      </c>
      <c r="BL356">
        <f>SSA!F352</f>
        <v>5186.1923299999999</v>
      </c>
    </row>
    <row r="357" spans="1:64" x14ac:dyDescent="0.55000000000000004">
      <c r="A357">
        <f>Validation!A353</f>
        <v>1772133900</v>
      </c>
      <c r="B357" t="str">
        <f>Price!B353</f>
        <v>XAUUSD</v>
      </c>
      <c r="C357" t="str">
        <f>Price!C353</f>
        <v>M5</v>
      </c>
      <c r="D357">
        <f>Price!D353</f>
        <v>5185.5600000000004</v>
      </c>
      <c r="E357">
        <f>Price!E353</f>
        <v>5185.79</v>
      </c>
      <c r="F357">
        <f>Price!F353</f>
        <v>5186.6899999999996</v>
      </c>
      <c r="G357">
        <f>Price!G353</f>
        <v>5184.62</v>
      </c>
      <c r="H357">
        <f>Price!H353</f>
        <v>479</v>
      </c>
      <c r="I357">
        <f>Diagonals!E353</f>
        <v>5209.93</v>
      </c>
      <c r="J357">
        <f>Diagonals!F353</f>
        <v>0</v>
      </c>
      <c r="K357">
        <f>Diagonals!G353</f>
        <v>0</v>
      </c>
      <c r="L357">
        <f>Diagonals!H353</f>
        <v>5125.82</v>
      </c>
      <c r="M357">
        <f>Diagonals!I353</f>
        <v>0</v>
      </c>
      <c r="N357">
        <f>Diagonals!J353</f>
        <v>0</v>
      </c>
      <c r="O357">
        <f>Diagonals!K353</f>
        <v>0</v>
      </c>
      <c r="P357">
        <f>Diagonals!L353</f>
        <v>0</v>
      </c>
      <c r="Q357">
        <f>Trendlines!E353</f>
        <v>5199.72</v>
      </c>
      <c r="R357">
        <f>Trendlines!F353</f>
        <v>5192.75</v>
      </c>
      <c r="S357">
        <f>Trendlines!G353</f>
        <v>5202.3599999999997</v>
      </c>
      <c r="T357">
        <f>Trendlines!H353</f>
        <v>5173.33</v>
      </c>
      <c r="U357">
        <f>Trendlines!I353</f>
        <v>5178.79</v>
      </c>
      <c r="V357">
        <f>Trendlines!J353</f>
        <v>5164.7299999999996</v>
      </c>
      <c r="W357">
        <f>Trendlines!K353</f>
        <v>0</v>
      </c>
      <c r="X357">
        <f>Trendlines!L353</f>
        <v>0</v>
      </c>
      <c r="Y357">
        <f>Tema_Hrma_Smma!E353</f>
        <v>5187.79</v>
      </c>
      <c r="Z357">
        <f>Tema_Hrma_Smma!F353</f>
        <v>5185.41</v>
      </c>
      <c r="AA357">
        <f>Tema_Hrma_Smma!G353</f>
        <v>5176.72</v>
      </c>
      <c r="AB357">
        <f>ZScore!H353</f>
        <v>-1</v>
      </c>
      <c r="AC357">
        <f>ZScore!I353</f>
        <v>0.94855</v>
      </c>
      <c r="AD357">
        <f>ZScore!J353</f>
        <v>3</v>
      </c>
      <c r="AE357">
        <f>HA!E353</f>
        <v>5186.5200000000004</v>
      </c>
      <c r="AF357">
        <f>HA!F353</f>
        <v>5186.6899999999996</v>
      </c>
      <c r="AG357">
        <f>HA!G353</f>
        <v>5184.62</v>
      </c>
      <c r="AH357">
        <f>HA!H353</f>
        <v>5185.66</v>
      </c>
      <c r="AI357">
        <f>HA!I353</f>
        <v>-1</v>
      </c>
      <c r="AJ357">
        <f>HA!J353</f>
        <v>0.85</v>
      </c>
      <c r="AK357">
        <f>HA!K353</f>
        <v>-0.73951999999999996</v>
      </c>
      <c r="AL357">
        <f>HA!L353</f>
        <v>-1</v>
      </c>
      <c r="AM357">
        <f>KC!E353</f>
        <v>5207.7745999999997</v>
      </c>
      <c r="AN357">
        <f>KC!F353</f>
        <v>5201.3664500000004</v>
      </c>
      <c r="AO357">
        <f>KC!G353</f>
        <v>5194.9583000000002</v>
      </c>
      <c r="AP357">
        <f>KC!H353</f>
        <v>5188.55015</v>
      </c>
      <c r="AQ357">
        <f>KC!I353</f>
        <v>5182.1420099999996</v>
      </c>
      <c r="AR357">
        <f>KC!J353</f>
        <v>5176.55969</v>
      </c>
      <c r="AS357">
        <f>KC!K353</f>
        <v>5170.1515399999998</v>
      </c>
      <c r="AT357">
        <f>KC!L353</f>
        <v>5163.7433899999996</v>
      </c>
      <c r="AU357">
        <f>KC!M353</f>
        <v>5157.3352400000003</v>
      </c>
      <c r="AV357">
        <f>KC!N353</f>
        <v>5150.9270900000001</v>
      </c>
      <c r="AW357">
        <f>SR_Levels!E353</f>
        <v>5178.6000000000004</v>
      </c>
      <c r="AX357">
        <f>SR_Levels!F353</f>
        <v>5161.8900000000003</v>
      </c>
      <c r="AY357">
        <f>SR_Levels!G353</f>
        <v>5135.8500000000004</v>
      </c>
      <c r="AZ357">
        <f>SR_Levels!H353</f>
        <v>0</v>
      </c>
      <c r="BA357">
        <f>SR_Levels!I353</f>
        <v>5193.3500000000004</v>
      </c>
      <c r="BB357">
        <f>SR_Levels!J353</f>
        <v>5205.3100000000004</v>
      </c>
      <c r="BC357">
        <f>SR_Levels!K353</f>
        <v>0</v>
      </c>
      <c r="BD357">
        <f>SR_Levels!L353</f>
        <v>0</v>
      </c>
      <c r="BE357">
        <f>ZigZag!E353</f>
        <v>0</v>
      </c>
      <c r="BF357">
        <f>ZigZag!F353</f>
        <v>0</v>
      </c>
      <c r="BG357">
        <f>ZigZag!G353</f>
        <v>5179.54</v>
      </c>
      <c r="BH357">
        <f>Dual_Tema!E353</f>
        <v>5189</v>
      </c>
      <c r="BI357">
        <f>Dual_Tema!F353</f>
        <v>5186.84</v>
      </c>
      <c r="BJ357">
        <f>Pinbar!E353</f>
        <v>0</v>
      </c>
      <c r="BK357">
        <f>SSA!E353</f>
        <v>5186.5373300000001</v>
      </c>
      <c r="BL357">
        <f>SSA!F353</f>
        <v>5186.3648300000004</v>
      </c>
    </row>
    <row r="358" spans="1:64" x14ac:dyDescent="0.55000000000000004">
      <c r="A358">
        <f>Validation!A354</f>
        <v>1772134200</v>
      </c>
      <c r="B358" t="str">
        <f>Price!B354</f>
        <v>XAUUSD</v>
      </c>
      <c r="C358" t="str">
        <f>Price!C354</f>
        <v>M5</v>
      </c>
      <c r="D358">
        <f>Price!D354</f>
        <v>5188.8599999999997</v>
      </c>
      <c r="E358">
        <f>Price!E354</f>
        <v>5185.6499999999996</v>
      </c>
      <c r="F358">
        <f>Price!F354</f>
        <v>5188.99</v>
      </c>
      <c r="G358">
        <f>Price!G354</f>
        <v>5183.5</v>
      </c>
      <c r="H358">
        <f>Price!H354</f>
        <v>499</v>
      </c>
      <c r="I358">
        <f>Diagonals!E354</f>
        <v>5210.1099999999997</v>
      </c>
      <c r="J358">
        <f>Diagonals!F354</f>
        <v>0</v>
      </c>
      <c r="K358">
        <f>Diagonals!G354</f>
        <v>0</v>
      </c>
      <c r="L358">
        <f>Diagonals!H354</f>
        <v>5125.49</v>
      </c>
      <c r="M358">
        <f>Diagonals!I354</f>
        <v>0</v>
      </c>
      <c r="N358">
        <f>Diagonals!J354</f>
        <v>0</v>
      </c>
      <c r="O358">
        <f>Diagonals!K354</f>
        <v>0</v>
      </c>
      <c r="P358">
        <f>Diagonals!L354</f>
        <v>0</v>
      </c>
      <c r="Q358">
        <f>Trendlines!E354</f>
        <v>5199.7299999999996</v>
      </c>
      <c r="R358">
        <f>Trendlines!F354</f>
        <v>5192.7299999999996</v>
      </c>
      <c r="S358">
        <f>Trendlines!G354</f>
        <v>5202.34</v>
      </c>
      <c r="T358">
        <f>Trendlines!H354</f>
        <v>5173.41</v>
      </c>
      <c r="U358">
        <f>Trendlines!I354</f>
        <v>5178.8100000000004</v>
      </c>
      <c r="V358">
        <f>Trendlines!J354</f>
        <v>5164.7700000000004</v>
      </c>
      <c r="W358">
        <f>Trendlines!K354</f>
        <v>0</v>
      </c>
      <c r="X358">
        <f>Trendlines!L354</f>
        <v>0</v>
      </c>
      <c r="Y358">
        <f>Tema_Hrma_Smma!E354</f>
        <v>5188.03</v>
      </c>
      <c r="Z358">
        <f>Tema_Hrma_Smma!F354</f>
        <v>5186.1899999999996</v>
      </c>
      <c r="AA358">
        <f>Tema_Hrma_Smma!G354</f>
        <v>5176.99</v>
      </c>
      <c r="AB358">
        <f>ZScore!H354</f>
        <v>1</v>
      </c>
      <c r="AC358">
        <f>ZScore!I354</f>
        <v>0.10457</v>
      </c>
      <c r="AD358">
        <f>ZScore!J354</f>
        <v>0</v>
      </c>
      <c r="AE358">
        <f>HA!E354</f>
        <v>5186.09</v>
      </c>
      <c r="AF358">
        <f>HA!F354</f>
        <v>5188.99</v>
      </c>
      <c r="AG358">
        <f>HA!G354</f>
        <v>5183.5</v>
      </c>
      <c r="AH358">
        <f>HA!H354</f>
        <v>5186.75</v>
      </c>
      <c r="AI358">
        <f>HA!I354</f>
        <v>1</v>
      </c>
      <c r="AJ358">
        <f>HA!J354</f>
        <v>0.66</v>
      </c>
      <c r="AK358">
        <f>HA!K354</f>
        <v>-0.81079999999999997</v>
      </c>
      <c r="AL358">
        <f>HA!L354</f>
        <v>1</v>
      </c>
      <c r="AM358">
        <f>KC!E354</f>
        <v>5208.3848600000001</v>
      </c>
      <c r="AN358">
        <f>KC!F354</f>
        <v>5201.9789300000002</v>
      </c>
      <c r="AO358">
        <f>KC!G354</f>
        <v>5195.5730100000001</v>
      </c>
      <c r="AP358">
        <f>KC!H354</f>
        <v>5189.1670800000002</v>
      </c>
      <c r="AQ358">
        <f>KC!I354</f>
        <v>5182.76116</v>
      </c>
      <c r="AR358">
        <f>KC!J354</f>
        <v>5177.3720199999998</v>
      </c>
      <c r="AS358">
        <f>KC!K354</f>
        <v>5170.9660999999996</v>
      </c>
      <c r="AT358">
        <f>KC!L354</f>
        <v>5164.5601699999997</v>
      </c>
      <c r="AU358">
        <f>KC!M354</f>
        <v>5158.1542399999998</v>
      </c>
      <c r="AV358">
        <f>KC!N354</f>
        <v>5151.7483199999997</v>
      </c>
      <c r="AW358">
        <f>SR_Levels!E354</f>
        <v>5178.6000000000004</v>
      </c>
      <c r="AX358">
        <f>SR_Levels!F354</f>
        <v>5161.8900000000003</v>
      </c>
      <c r="AY358">
        <f>SR_Levels!G354</f>
        <v>5135.8500000000004</v>
      </c>
      <c r="AZ358">
        <f>SR_Levels!H354</f>
        <v>0</v>
      </c>
      <c r="BA358">
        <f>SR_Levels!I354</f>
        <v>5193.3500000000004</v>
      </c>
      <c r="BB358">
        <f>SR_Levels!J354</f>
        <v>5205.3100000000004</v>
      </c>
      <c r="BC358">
        <f>SR_Levels!K354</f>
        <v>0</v>
      </c>
      <c r="BD358">
        <f>SR_Levels!L354</f>
        <v>0</v>
      </c>
      <c r="BE358">
        <f>ZigZag!E354</f>
        <v>0</v>
      </c>
      <c r="BF358">
        <f>ZigZag!F354</f>
        <v>0</v>
      </c>
      <c r="BG358">
        <f>ZigZag!G354</f>
        <v>5180.09</v>
      </c>
      <c r="BH358">
        <f>Dual_Tema!E354</f>
        <v>5189.43</v>
      </c>
      <c r="BI358">
        <f>Dual_Tema!F354</f>
        <v>5185.9799999999996</v>
      </c>
      <c r="BJ358">
        <f>Pinbar!E354</f>
        <v>0</v>
      </c>
      <c r="BK358">
        <f>SSA!E354</f>
        <v>5186.7164000000002</v>
      </c>
      <c r="BL358">
        <f>SSA!F354</f>
        <v>5186.54061</v>
      </c>
    </row>
    <row r="359" spans="1:64" x14ac:dyDescent="0.55000000000000004">
      <c r="A359">
        <f>Validation!A355</f>
        <v>1772134500</v>
      </c>
      <c r="B359" t="str">
        <f>Price!B355</f>
        <v>XAUUSD</v>
      </c>
      <c r="C359" t="str">
        <f>Price!C355</f>
        <v>M5</v>
      </c>
      <c r="D359">
        <f>Price!D355</f>
        <v>5184.1899999999996</v>
      </c>
      <c r="E359">
        <f>Price!E355</f>
        <v>5188.8999999999996</v>
      </c>
      <c r="F359">
        <f>Price!F355</f>
        <v>5190.83</v>
      </c>
      <c r="G359">
        <f>Price!G355</f>
        <v>5183.66</v>
      </c>
      <c r="H359">
        <f>Price!H355</f>
        <v>511</v>
      </c>
      <c r="I359">
        <f>Diagonals!E355</f>
        <v>5210.29</v>
      </c>
      <c r="J359">
        <f>Diagonals!F355</f>
        <v>0</v>
      </c>
      <c r="K359">
        <f>Diagonals!G355</f>
        <v>0</v>
      </c>
      <c r="L359">
        <f>Diagonals!H355</f>
        <v>5125.16</v>
      </c>
      <c r="M359">
        <f>Diagonals!I355</f>
        <v>0</v>
      </c>
      <c r="N359">
        <f>Diagonals!J355</f>
        <v>0</v>
      </c>
      <c r="O359">
        <f>Diagonals!K355</f>
        <v>0</v>
      </c>
      <c r="P359">
        <f>Diagonals!L355</f>
        <v>0</v>
      </c>
      <c r="Q359">
        <f>Trendlines!E355</f>
        <v>5199.7299999999996</v>
      </c>
      <c r="R359">
        <f>Trendlines!F355</f>
        <v>5192.7</v>
      </c>
      <c r="S359">
        <f>Trendlines!G355</f>
        <v>5202.33</v>
      </c>
      <c r="T359">
        <f>Trendlines!H355</f>
        <v>5173.49</v>
      </c>
      <c r="U359">
        <f>Trendlines!I355</f>
        <v>5178.84</v>
      </c>
      <c r="V359">
        <f>Trendlines!J355</f>
        <v>5164.8100000000004</v>
      </c>
      <c r="W359">
        <f>Trendlines!K355</f>
        <v>0</v>
      </c>
      <c r="X359">
        <f>Trendlines!L355</f>
        <v>0</v>
      </c>
      <c r="Y359">
        <f>Tema_Hrma_Smma!E355</f>
        <v>5187.63</v>
      </c>
      <c r="Z359">
        <f>Tema_Hrma_Smma!F355</f>
        <v>5186.74</v>
      </c>
      <c r="AA359">
        <f>Tema_Hrma_Smma!G355</f>
        <v>5177.26</v>
      </c>
      <c r="AB359">
        <f>ZScore!H355</f>
        <v>-1</v>
      </c>
      <c r="AC359">
        <f>ZScore!I355</f>
        <v>0.63141000000000003</v>
      </c>
      <c r="AD359">
        <f>ZScore!J355</f>
        <v>3</v>
      </c>
      <c r="AE359">
        <f>HA!E355</f>
        <v>5186.42</v>
      </c>
      <c r="AF359">
        <f>HA!F355</f>
        <v>5190.83</v>
      </c>
      <c r="AG359">
        <f>HA!G355</f>
        <v>5183.66</v>
      </c>
      <c r="AH359">
        <f>HA!H355</f>
        <v>5186.8900000000003</v>
      </c>
      <c r="AI359">
        <f>HA!I355</f>
        <v>1</v>
      </c>
      <c r="AJ359">
        <f>HA!J355</f>
        <v>0.47</v>
      </c>
      <c r="AK359">
        <f>HA!K355</f>
        <v>-0.87855000000000005</v>
      </c>
      <c r="AL359">
        <f>HA!L355</f>
        <v>2</v>
      </c>
      <c r="AM359">
        <f>KC!E355</f>
        <v>5209.0704800000003</v>
      </c>
      <c r="AN359">
        <f>KC!F355</f>
        <v>5202.6581299999998</v>
      </c>
      <c r="AO359">
        <f>KC!G355</f>
        <v>5196.2457899999999</v>
      </c>
      <c r="AP359">
        <f>KC!H355</f>
        <v>5189.8334400000003</v>
      </c>
      <c r="AQ359">
        <f>KC!I355</f>
        <v>5183.4210999999996</v>
      </c>
      <c r="AR359">
        <f>KC!J355</f>
        <v>5178.1316900000002</v>
      </c>
      <c r="AS359">
        <f>KC!K355</f>
        <v>5171.7193500000003</v>
      </c>
      <c r="AT359">
        <f>KC!L355</f>
        <v>5165.3069999999998</v>
      </c>
      <c r="AU359">
        <f>KC!M355</f>
        <v>5158.8946599999999</v>
      </c>
      <c r="AV359">
        <f>KC!N355</f>
        <v>5152.4823100000003</v>
      </c>
      <c r="AW359">
        <f>SR_Levels!E355</f>
        <v>5178.6000000000004</v>
      </c>
      <c r="AX359">
        <f>SR_Levels!F355</f>
        <v>5161.8900000000003</v>
      </c>
      <c r="AY359">
        <f>SR_Levels!G355</f>
        <v>5135.8500000000004</v>
      </c>
      <c r="AZ359">
        <f>SR_Levels!H355</f>
        <v>0</v>
      </c>
      <c r="BA359">
        <f>SR_Levels!I355</f>
        <v>5193.3500000000004</v>
      </c>
      <c r="BB359">
        <f>SR_Levels!J355</f>
        <v>5205.3100000000004</v>
      </c>
      <c r="BC359">
        <f>SR_Levels!K355</f>
        <v>0</v>
      </c>
      <c r="BD359">
        <f>SR_Levels!L355</f>
        <v>0</v>
      </c>
      <c r="BE359">
        <f>ZigZag!E355</f>
        <v>0</v>
      </c>
      <c r="BF359">
        <f>ZigZag!F355</f>
        <v>0</v>
      </c>
      <c r="BG359">
        <f>ZigZag!G355</f>
        <v>5180.5200000000004</v>
      </c>
      <c r="BH359">
        <f>Dual_Tema!E355</f>
        <v>5190.5</v>
      </c>
      <c r="BI359">
        <f>Dual_Tema!F355</f>
        <v>5185.37</v>
      </c>
      <c r="BJ359">
        <f>Pinbar!E355</f>
        <v>0</v>
      </c>
      <c r="BK359">
        <f>SSA!E355</f>
        <v>5187.0927199999996</v>
      </c>
      <c r="BL359">
        <f>SSA!F355</f>
        <v>5186.8166700000002</v>
      </c>
    </row>
    <row r="360" spans="1:64" x14ac:dyDescent="0.55000000000000004">
      <c r="A360">
        <f>Validation!A356</f>
        <v>1772134800</v>
      </c>
      <c r="B360" t="str">
        <f>Price!B356</f>
        <v>XAUUSD</v>
      </c>
      <c r="C360" t="str">
        <f>Price!C356</f>
        <v>M5</v>
      </c>
      <c r="D360">
        <f>Price!D356</f>
        <v>5186.3999999999996</v>
      </c>
      <c r="E360">
        <f>Price!E356</f>
        <v>5184.1899999999996</v>
      </c>
      <c r="F360">
        <f>Price!F356</f>
        <v>5186.91</v>
      </c>
      <c r="G360">
        <f>Price!G356</f>
        <v>5184.0200000000004</v>
      </c>
      <c r="H360">
        <f>Price!H356</f>
        <v>433</v>
      </c>
      <c r="I360">
        <f>Diagonals!E356</f>
        <v>5210.46</v>
      </c>
      <c r="J360">
        <f>Diagonals!F356</f>
        <v>0</v>
      </c>
      <c r="K360">
        <f>Diagonals!G356</f>
        <v>0</v>
      </c>
      <c r="L360">
        <f>Diagonals!H356</f>
        <v>5124.83</v>
      </c>
      <c r="M360">
        <f>Diagonals!I356</f>
        <v>0</v>
      </c>
      <c r="N360">
        <f>Diagonals!J356</f>
        <v>0</v>
      </c>
      <c r="O360">
        <f>Diagonals!K356</f>
        <v>0</v>
      </c>
      <c r="P360">
        <f>Diagonals!L356</f>
        <v>0</v>
      </c>
      <c r="Q360">
        <f>Trendlines!E356</f>
        <v>5199.74</v>
      </c>
      <c r="R360">
        <f>Trendlines!F356</f>
        <v>5192.67</v>
      </c>
      <c r="S360">
        <f>Trendlines!G356</f>
        <v>5202.3100000000004</v>
      </c>
      <c r="T360">
        <f>Trendlines!H356</f>
        <v>5173.5600000000004</v>
      </c>
      <c r="U360">
        <f>Trendlines!I356</f>
        <v>5178.8599999999997</v>
      </c>
      <c r="V360">
        <f>Trendlines!J356</f>
        <v>5164.8500000000004</v>
      </c>
      <c r="W360">
        <f>Trendlines!K356</f>
        <v>0</v>
      </c>
      <c r="X360">
        <f>Trendlines!L356</f>
        <v>0</v>
      </c>
      <c r="Y360">
        <f>Tema_Hrma_Smma!E356</f>
        <v>5187.05</v>
      </c>
      <c r="Z360">
        <f>Tema_Hrma_Smma!F356</f>
        <v>5187.07</v>
      </c>
      <c r="AA360">
        <f>Tema_Hrma_Smma!G356</f>
        <v>5177.5</v>
      </c>
      <c r="AB360">
        <f>ZScore!H356</f>
        <v>1</v>
      </c>
      <c r="AC360">
        <f>ZScore!I356</f>
        <v>0.25276999999999999</v>
      </c>
      <c r="AD360">
        <f>ZScore!J356</f>
        <v>0</v>
      </c>
      <c r="AE360">
        <f>HA!E356</f>
        <v>5186.66</v>
      </c>
      <c r="AF360">
        <f>HA!F356</f>
        <v>5186.91</v>
      </c>
      <c r="AG360">
        <f>HA!G356</f>
        <v>5184.0200000000004</v>
      </c>
      <c r="AH360">
        <f>HA!H356</f>
        <v>5185.38</v>
      </c>
      <c r="AI360">
        <f>HA!I356</f>
        <v>-1</v>
      </c>
      <c r="AJ360">
        <f>HA!J356</f>
        <v>1.28</v>
      </c>
      <c r="AK360">
        <f>HA!K356</f>
        <v>-0.58530000000000004</v>
      </c>
      <c r="AL360">
        <f>HA!L356</f>
        <v>-1</v>
      </c>
      <c r="AM360">
        <f>KC!E356</f>
        <v>5209.6505200000001</v>
      </c>
      <c r="AN360">
        <f>KC!F356</f>
        <v>5203.2367599999998</v>
      </c>
      <c r="AO360">
        <f>KC!G356</f>
        <v>5196.8229899999997</v>
      </c>
      <c r="AP360">
        <f>KC!H356</f>
        <v>5190.4092300000002</v>
      </c>
      <c r="AQ360">
        <f>KC!I356</f>
        <v>5183.9954600000001</v>
      </c>
      <c r="AR360">
        <f>KC!J356</f>
        <v>5178.8475099999996</v>
      </c>
      <c r="AS360">
        <f>KC!K356</f>
        <v>5172.4337400000004</v>
      </c>
      <c r="AT360">
        <f>KC!L356</f>
        <v>5166.01998</v>
      </c>
      <c r="AU360">
        <f>KC!M356</f>
        <v>5159.6062099999999</v>
      </c>
      <c r="AV360">
        <f>KC!N356</f>
        <v>5153.1924499999996</v>
      </c>
      <c r="AW360">
        <f>SR_Levels!E356</f>
        <v>5178.6000000000004</v>
      </c>
      <c r="AX360">
        <f>SR_Levels!F356</f>
        <v>5161.8900000000003</v>
      </c>
      <c r="AY360">
        <f>SR_Levels!G356</f>
        <v>5135.8500000000004</v>
      </c>
      <c r="AZ360">
        <f>SR_Levels!H356</f>
        <v>0</v>
      </c>
      <c r="BA360">
        <f>SR_Levels!I356</f>
        <v>5193.3500000000004</v>
      </c>
      <c r="BB360">
        <f>SR_Levels!J356</f>
        <v>5205.3100000000004</v>
      </c>
      <c r="BC360">
        <f>SR_Levels!K356</f>
        <v>0</v>
      </c>
      <c r="BD360">
        <f>SR_Levels!L356</f>
        <v>0</v>
      </c>
      <c r="BE360">
        <f>ZigZag!E356</f>
        <v>0</v>
      </c>
      <c r="BF360">
        <f>ZigZag!F356</f>
        <v>0</v>
      </c>
      <c r="BG360">
        <f>ZigZag!G356</f>
        <v>5180.8999999999996</v>
      </c>
      <c r="BH360">
        <f>Dual_Tema!E356</f>
        <v>5189.18</v>
      </c>
      <c r="BI360">
        <f>Dual_Tema!F356</f>
        <v>5185.05</v>
      </c>
      <c r="BJ360">
        <f>Pinbar!E356</f>
        <v>0</v>
      </c>
      <c r="BK360">
        <f>SSA!E356</f>
        <v>5187.8606399999999</v>
      </c>
      <c r="BL360">
        <f>SSA!F356</f>
        <v>5187.3386499999997</v>
      </c>
    </row>
    <row r="361" spans="1:64" x14ac:dyDescent="0.55000000000000004">
      <c r="A361">
        <f>Validation!A357</f>
        <v>1772135100</v>
      </c>
      <c r="B361" t="str">
        <f>Price!B357</f>
        <v>XAUUSD</v>
      </c>
      <c r="C361" t="str">
        <f>Price!C357</f>
        <v>M5</v>
      </c>
      <c r="D361">
        <f>Price!D357</f>
        <v>5193.8900000000003</v>
      </c>
      <c r="E361">
        <f>Price!E357</f>
        <v>5186.38</v>
      </c>
      <c r="F361">
        <f>Price!F357</f>
        <v>5194.04</v>
      </c>
      <c r="G361">
        <f>Price!G357</f>
        <v>5186.38</v>
      </c>
      <c r="H361">
        <f>Price!H357</f>
        <v>542</v>
      </c>
      <c r="I361">
        <f>Diagonals!E357</f>
        <v>5210.6400000000003</v>
      </c>
      <c r="J361">
        <f>Diagonals!F357</f>
        <v>0</v>
      </c>
      <c r="K361">
        <f>Diagonals!G357</f>
        <v>0</v>
      </c>
      <c r="L361">
        <f>Diagonals!H357</f>
        <v>5124.51</v>
      </c>
      <c r="M361">
        <f>Diagonals!I357</f>
        <v>0</v>
      </c>
      <c r="N361">
        <f>Diagonals!J357</f>
        <v>0</v>
      </c>
      <c r="O361">
        <f>Diagonals!K357</f>
        <v>0</v>
      </c>
      <c r="P361">
        <f>Diagonals!L357</f>
        <v>0</v>
      </c>
      <c r="Q361">
        <f>Trendlines!E357</f>
        <v>5199.75</v>
      </c>
      <c r="R361">
        <f>Trendlines!F357</f>
        <v>5192.6499999999996</v>
      </c>
      <c r="S361">
        <f>Trendlines!G357</f>
        <v>5202.29</v>
      </c>
      <c r="T361">
        <f>Trendlines!H357</f>
        <v>5173.6400000000003</v>
      </c>
      <c r="U361">
        <f>Trendlines!I357</f>
        <v>5178.88</v>
      </c>
      <c r="V361">
        <f>Trendlines!J357</f>
        <v>5164.8900000000003</v>
      </c>
      <c r="W361">
        <f>Trendlines!K357</f>
        <v>0</v>
      </c>
      <c r="X361">
        <f>Trendlines!L357</f>
        <v>0</v>
      </c>
      <c r="Y361">
        <f>Tema_Hrma_Smma!E357</f>
        <v>5189.38</v>
      </c>
      <c r="Z361">
        <f>Tema_Hrma_Smma!F357</f>
        <v>5187.88</v>
      </c>
      <c r="AA361">
        <f>Tema_Hrma_Smma!G357</f>
        <v>5177.8100000000004</v>
      </c>
      <c r="AB361">
        <f>ZScore!H357</f>
        <v>1</v>
      </c>
      <c r="AC361">
        <f>ZScore!I357</f>
        <v>1.61185</v>
      </c>
      <c r="AD361">
        <f>ZScore!J357</f>
        <v>1</v>
      </c>
      <c r="AE361">
        <f>HA!E357</f>
        <v>5186.0200000000004</v>
      </c>
      <c r="AF361">
        <f>HA!F357</f>
        <v>5194.04</v>
      </c>
      <c r="AG361">
        <f>HA!G357</f>
        <v>5186.0200000000004</v>
      </c>
      <c r="AH361">
        <f>HA!H357</f>
        <v>5190.17</v>
      </c>
      <c r="AI361">
        <f>HA!I357</f>
        <v>1</v>
      </c>
      <c r="AJ361">
        <f>HA!J357</f>
        <v>4.1500000000000004</v>
      </c>
      <c r="AK361">
        <f>HA!K357</f>
        <v>0.46647</v>
      </c>
      <c r="AL361">
        <f>HA!L357</f>
        <v>1</v>
      </c>
      <c r="AM361">
        <f>KC!E357</f>
        <v>5210.4288399999996</v>
      </c>
      <c r="AN361">
        <f>KC!F357</f>
        <v>5203.9915600000004</v>
      </c>
      <c r="AO361">
        <f>KC!G357</f>
        <v>5197.5542699999996</v>
      </c>
      <c r="AP361">
        <f>KC!H357</f>
        <v>5191.1169900000004</v>
      </c>
      <c r="AQ361">
        <f>KC!I357</f>
        <v>5184.6796999999997</v>
      </c>
      <c r="AR361">
        <f>KC!J357</f>
        <v>5179.5774600000004</v>
      </c>
      <c r="AS361">
        <f>KC!K357</f>
        <v>5173.1401800000003</v>
      </c>
      <c r="AT361">
        <f>KC!L357</f>
        <v>5166.7028899999996</v>
      </c>
      <c r="AU361">
        <f>KC!M357</f>
        <v>5160.2656100000004</v>
      </c>
      <c r="AV361">
        <f>KC!N357</f>
        <v>5153.8283199999996</v>
      </c>
      <c r="AW361">
        <f>SR_Levels!E357</f>
        <v>5193.3500000000004</v>
      </c>
      <c r="AX361">
        <f>SR_Levels!F357</f>
        <v>5178.6000000000004</v>
      </c>
      <c r="AY361">
        <f>SR_Levels!G357</f>
        <v>5161.8900000000003</v>
      </c>
      <c r="AZ361">
        <f>SR_Levels!H357</f>
        <v>5135.8500000000004</v>
      </c>
      <c r="BA361">
        <f>SR_Levels!I357</f>
        <v>5205.3100000000004</v>
      </c>
      <c r="BB361">
        <f>SR_Levels!J357</f>
        <v>0</v>
      </c>
      <c r="BC361">
        <f>SR_Levels!K357</f>
        <v>0</v>
      </c>
      <c r="BD361">
        <f>SR_Levels!L357</f>
        <v>0</v>
      </c>
      <c r="BE361">
        <f>ZigZag!E357</f>
        <v>0</v>
      </c>
      <c r="BF361">
        <f>ZigZag!F357</f>
        <v>0</v>
      </c>
      <c r="BG361">
        <f>ZigZag!G357</f>
        <v>5181.6499999999996</v>
      </c>
      <c r="BH361">
        <f>Dual_Tema!E357</f>
        <v>5191.74</v>
      </c>
      <c r="BI361">
        <f>Dual_Tema!F357</f>
        <v>5185.91</v>
      </c>
      <c r="BJ361">
        <f>Pinbar!E357</f>
        <v>0</v>
      </c>
      <c r="BK361">
        <f>SSA!E357</f>
        <v>5188.97487</v>
      </c>
      <c r="BL361">
        <f>SSA!F357</f>
        <v>5188.1567599999998</v>
      </c>
    </row>
    <row r="362" spans="1:64" x14ac:dyDescent="0.55000000000000004">
      <c r="A362">
        <f>Validation!A358</f>
        <v>1772135400</v>
      </c>
      <c r="B362" t="str">
        <f>Price!B358</f>
        <v>XAUUSD</v>
      </c>
      <c r="C362" t="str">
        <f>Price!C358</f>
        <v>M5</v>
      </c>
      <c r="D362">
        <f>Price!D358</f>
        <v>5189.59</v>
      </c>
      <c r="E362">
        <f>Price!E358</f>
        <v>5193.91</v>
      </c>
      <c r="F362">
        <f>Price!F358</f>
        <v>5193.93</v>
      </c>
      <c r="G362">
        <f>Price!G358</f>
        <v>5188.9399999999996</v>
      </c>
      <c r="H362">
        <f>Price!H358</f>
        <v>531</v>
      </c>
      <c r="I362">
        <f>Diagonals!E358</f>
        <v>5210.82</v>
      </c>
      <c r="J362">
        <f>Diagonals!F358</f>
        <v>0</v>
      </c>
      <c r="K362">
        <f>Diagonals!G358</f>
        <v>0</v>
      </c>
      <c r="L362">
        <f>Diagonals!H358</f>
        <v>5124.18</v>
      </c>
      <c r="M362">
        <f>Diagonals!I358</f>
        <v>0</v>
      </c>
      <c r="N362">
        <f>Diagonals!J358</f>
        <v>0</v>
      </c>
      <c r="O362">
        <f>Diagonals!K358</f>
        <v>0</v>
      </c>
      <c r="P362">
        <f>Diagonals!L358</f>
        <v>0</v>
      </c>
      <c r="Q362">
        <f>Trendlines!E358</f>
        <v>5199.75</v>
      </c>
      <c r="R362">
        <f>Trendlines!F358</f>
        <v>5192.62</v>
      </c>
      <c r="S362">
        <f>Trendlines!G358</f>
        <v>5202.2700000000004</v>
      </c>
      <c r="T362">
        <f>Trendlines!H358</f>
        <v>5173.71</v>
      </c>
      <c r="U362">
        <f>Trendlines!I358</f>
        <v>5178.8999999999996</v>
      </c>
      <c r="V362">
        <f>Trendlines!J358</f>
        <v>5164.93</v>
      </c>
      <c r="W362">
        <f>Trendlines!K358</f>
        <v>0</v>
      </c>
      <c r="X362">
        <f>Trendlines!L358</f>
        <v>0</v>
      </c>
      <c r="Y362">
        <f>Tema_Hrma_Smma!E358</f>
        <v>5190.4799999999996</v>
      </c>
      <c r="Z362">
        <f>Tema_Hrma_Smma!F358</f>
        <v>5188.7700000000004</v>
      </c>
      <c r="AA362">
        <f>Tema_Hrma_Smma!G358</f>
        <v>5178.18</v>
      </c>
      <c r="AB362">
        <f>ZScore!H358</f>
        <v>-1</v>
      </c>
      <c r="AC362">
        <f>ZScore!I358</f>
        <v>0.48357</v>
      </c>
      <c r="AD362">
        <f>ZScore!J358</f>
        <v>3</v>
      </c>
      <c r="AE362">
        <f>HA!E358</f>
        <v>5188.1000000000004</v>
      </c>
      <c r="AF362">
        <f>HA!F358</f>
        <v>5193.93</v>
      </c>
      <c r="AG362">
        <f>HA!G358</f>
        <v>5188.1000000000004</v>
      </c>
      <c r="AH362">
        <f>HA!H358</f>
        <v>5191.59</v>
      </c>
      <c r="AI362">
        <f>HA!I358</f>
        <v>1</v>
      </c>
      <c r="AJ362">
        <f>HA!J358</f>
        <v>3.5</v>
      </c>
      <c r="AK362">
        <f>HA!K358</f>
        <v>0.22478999999999999</v>
      </c>
      <c r="AL362">
        <f>HA!L358</f>
        <v>2</v>
      </c>
      <c r="AM362">
        <f>KC!E358</f>
        <v>5211.1875799999998</v>
      </c>
      <c r="AN362">
        <f>KC!F358</f>
        <v>5204.74647</v>
      </c>
      <c r="AO362">
        <f>KC!G358</f>
        <v>5198.3053499999996</v>
      </c>
      <c r="AP362">
        <f>KC!H358</f>
        <v>5191.8642399999999</v>
      </c>
      <c r="AQ362">
        <f>KC!I358</f>
        <v>5185.4231300000001</v>
      </c>
      <c r="AR362">
        <f>KC!J358</f>
        <v>5180.3667299999997</v>
      </c>
      <c r="AS362">
        <f>KC!K358</f>
        <v>5173.92562</v>
      </c>
      <c r="AT362">
        <f>KC!L358</f>
        <v>5167.4845100000002</v>
      </c>
      <c r="AU362">
        <f>KC!M358</f>
        <v>5161.0433999999996</v>
      </c>
      <c r="AV362">
        <f>KC!N358</f>
        <v>5154.6022899999998</v>
      </c>
      <c r="AW362">
        <f>SR_Levels!E358</f>
        <v>5178.6000000000004</v>
      </c>
      <c r="AX362">
        <f>SR_Levels!F358</f>
        <v>5161.8900000000003</v>
      </c>
      <c r="AY362">
        <f>SR_Levels!G358</f>
        <v>5135.8500000000004</v>
      </c>
      <c r="AZ362">
        <f>SR_Levels!H358</f>
        <v>0</v>
      </c>
      <c r="BA362">
        <f>SR_Levels!I358</f>
        <v>5193.3500000000004</v>
      </c>
      <c r="BB362">
        <f>SR_Levels!J358</f>
        <v>5205.3100000000004</v>
      </c>
      <c r="BC362">
        <f>SR_Levels!K358</f>
        <v>0</v>
      </c>
      <c r="BD362">
        <f>SR_Levels!L358</f>
        <v>0</v>
      </c>
      <c r="BE362">
        <f>ZigZag!E358</f>
        <v>0</v>
      </c>
      <c r="BF362">
        <f>ZigZag!F358</f>
        <v>0</v>
      </c>
      <c r="BG362">
        <f>ZigZag!G358</f>
        <v>5182.3100000000004</v>
      </c>
      <c r="BH362">
        <f>Dual_Tema!E358</f>
        <v>5193.24</v>
      </c>
      <c r="BI362">
        <f>Dual_Tema!F358</f>
        <v>5187.6400000000003</v>
      </c>
      <c r="BJ362">
        <f>Pinbar!E358</f>
        <v>0</v>
      </c>
      <c r="BK362">
        <f>SSA!E358</f>
        <v>5190.1767499999996</v>
      </c>
      <c r="BL362">
        <f>SSA!F358</f>
        <v>5189.1667600000001</v>
      </c>
    </row>
    <row r="363" spans="1:64" x14ac:dyDescent="0.55000000000000004">
      <c r="A363">
        <f>Validation!A359</f>
        <v>1772135700</v>
      </c>
      <c r="B363" t="str">
        <f>Price!B359</f>
        <v>XAUUSD</v>
      </c>
      <c r="C363" t="str">
        <f>Price!C359</f>
        <v>M5</v>
      </c>
      <c r="D363">
        <f>Price!D359</f>
        <v>5187.0600000000004</v>
      </c>
      <c r="E363">
        <f>Price!E359</f>
        <v>5189.7</v>
      </c>
      <c r="F363">
        <f>Price!F359</f>
        <v>5190.58</v>
      </c>
      <c r="G363">
        <f>Price!G359</f>
        <v>5186.5200000000004</v>
      </c>
      <c r="H363">
        <f>Price!H359</f>
        <v>482</v>
      </c>
      <c r="I363">
        <f>Diagonals!E359</f>
        <v>5211</v>
      </c>
      <c r="J363">
        <f>Diagonals!F359</f>
        <v>0</v>
      </c>
      <c r="K363">
        <f>Diagonals!G359</f>
        <v>0</v>
      </c>
      <c r="L363">
        <f>Diagonals!H359</f>
        <v>5123.8500000000004</v>
      </c>
      <c r="M363">
        <f>Diagonals!I359</f>
        <v>0</v>
      </c>
      <c r="N363">
        <f>Diagonals!J359</f>
        <v>0</v>
      </c>
      <c r="O363">
        <f>Diagonals!K359</f>
        <v>0</v>
      </c>
      <c r="P363">
        <f>Diagonals!L359</f>
        <v>0</v>
      </c>
      <c r="Q363">
        <f>Trendlines!E359</f>
        <v>5199.76</v>
      </c>
      <c r="R363">
        <f>Trendlines!F359</f>
        <v>5192.6000000000004</v>
      </c>
      <c r="S363">
        <f>Trendlines!G359</f>
        <v>5202.26</v>
      </c>
      <c r="T363">
        <f>Trendlines!H359</f>
        <v>5173.79</v>
      </c>
      <c r="U363">
        <f>Trendlines!I359</f>
        <v>5178.92</v>
      </c>
      <c r="V363">
        <f>Trendlines!J359</f>
        <v>5164.96</v>
      </c>
      <c r="W363">
        <f>Trendlines!K359</f>
        <v>0</v>
      </c>
      <c r="X363">
        <f>Trendlines!L359</f>
        <v>0</v>
      </c>
      <c r="Y363">
        <f>Tema_Hrma_Smma!E359</f>
        <v>5189.74</v>
      </c>
      <c r="Z363">
        <f>Tema_Hrma_Smma!F359</f>
        <v>5189.3</v>
      </c>
      <c r="AA363">
        <f>Tema_Hrma_Smma!G359</f>
        <v>5178.49</v>
      </c>
      <c r="AB363">
        <f>ZScore!H359</f>
        <v>-1</v>
      </c>
      <c r="AC363">
        <f>ZScore!I359</f>
        <v>0.10954</v>
      </c>
      <c r="AD363">
        <f>ZScore!J359</f>
        <v>3</v>
      </c>
      <c r="AE363">
        <f>HA!E359</f>
        <v>5189.84</v>
      </c>
      <c r="AF363">
        <f>HA!F359</f>
        <v>5190.58</v>
      </c>
      <c r="AG363">
        <f>HA!G359</f>
        <v>5186.5200000000004</v>
      </c>
      <c r="AH363">
        <f>HA!H359</f>
        <v>5188.47</v>
      </c>
      <c r="AI363">
        <f>HA!I359</f>
        <v>-1</v>
      </c>
      <c r="AJ363">
        <f>HA!J359</f>
        <v>1.38</v>
      </c>
      <c r="AK363">
        <f>HA!K359</f>
        <v>-0.55105999999999999</v>
      </c>
      <c r="AL363">
        <f>HA!L359</f>
        <v>-1</v>
      </c>
      <c r="AM363">
        <f>KC!E359</f>
        <v>5211.8536199999999</v>
      </c>
      <c r="AN363">
        <f>KC!F359</f>
        <v>5205.4168300000001</v>
      </c>
      <c r="AO363">
        <f>KC!G359</f>
        <v>5198.9800400000004</v>
      </c>
      <c r="AP363">
        <f>KC!H359</f>
        <v>5192.5432499999997</v>
      </c>
      <c r="AQ363">
        <f>KC!I359</f>
        <v>5186.10646</v>
      </c>
      <c r="AR363">
        <f>KC!J359</f>
        <v>5181.11852</v>
      </c>
      <c r="AS363">
        <f>KC!K359</f>
        <v>5174.6817300000002</v>
      </c>
      <c r="AT363">
        <f>KC!L359</f>
        <v>5168.2449399999996</v>
      </c>
      <c r="AU363">
        <f>KC!M359</f>
        <v>5161.8081499999998</v>
      </c>
      <c r="AV363">
        <f>KC!N359</f>
        <v>5155.3713600000001</v>
      </c>
      <c r="AW363">
        <f>SR_Levels!E359</f>
        <v>5178.6000000000004</v>
      </c>
      <c r="AX363">
        <f>SR_Levels!F359</f>
        <v>5161.8900000000003</v>
      </c>
      <c r="AY363">
        <f>SR_Levels!G359</f>
        <v>5135.8500000000004</v>
      </c>
      <c r="AZ363">
        <f>SR_Levels!H359</f>
        <v>0</v>
      </c>
      <c r="BA363">
        <f>SR_Levels!I359</f>
        <v>5193.3500000000004</v>
      </c>
      <c r="BB363">
        <f>SR_Levels!J359</f>
        <v>5205.3100000000004</v>
      </c>
      <c r="BC363">
        <f>SR_Levels!K359</f>
        <v>0</v>
      </c>
      <c r="BD363">
        <f>SR_Levels!L359</f>
        <v>0</v>
      </c>
      <c r="BE363">
        <f>ZigZag!E359</f>
        <v>0</v>
      </c>
      <c r="BF363">
        <f>ZigZag!F359</f>
        <v>0</v>
      </c>
      <c r="BG363">
        <f>ZigZag!G359</f>
        <v>5182.72</v>
      </c>
      <c r="BH363">
        <f>Dual_Tema!E359</f>
        <v>5192.46</v>
      </c>
      <c r="BI363">
        <f>Dual_Tema!F359</f>
        <v>5187.4799999999996</v>
      </c>
      <c r="BJ363">
        <f>Pinbar!E359</f>
        <v>0</v>
      </c>
      <c r="BK363">
        <f>SSA!E359</f>
        <v>5191.4855500000003</v>
      </c>
      <c r="BL363">
        <f>SSA!F359</f>
        <v>5190.3261499999999</v>
      </c>
    </row>
    <row r="364" spans="1:64" x14ac:dyDescent="0.55000000000000004">
      <c r="A364">
        <f>Validation!A360</f>
        <v>1772136000</v>
      </c>
      <c r="B364" t="str">
        <f>Price!B360</f>
        <v>XAUUSD</v>
      </c>
      <c r="C364" t="str">
        <f>Price!C360</f>
        <v>M5</v>
      </c>
      <c r="D364">
        <f>Price!D360</f>
        <v>5193.8100000000004</v>
      </c>
      <c r="E364">
        <f>Price!E360</f>
        <v>5187.0600000000004</v>
      </c>
      <c r="F364">
        <f>Price!F360</f>
        <v>5193.82</v>
      </c>
      <c r="G364">
        <f>Price!G360</f>
        <v>5186.8100000000004</v>
      </c>
      <c r="H364">
        <f>Price!H360</f>
        <v>520</v>
      </c>
      <c r="I364">
        <f>Diagonals!E360</f>
        <v>5211.17</v>
      </c>
      <c r="J364">
        <f>Diagonals!F360</f>
        <v>0</v>
      </c>
      <c r="K364">
        <f>Diagonals!G360</f>
        <v>0</v>
      </c>
      <c r="L364">
        <f>Diagonals!H360</f>
        <v>5123.5200000000004</v>
      </c>
      <c r="M364">
        <f>Diagonals!I360</f>
        <v>0</v>
      </c>
      <c r="N364">
        <f>Diagonals!J360</f>
        <v>0</v>
      </c>
      <c r="O364">
        <f>Diagonals!K360</f>
        <v>0</v>
      </c>
      <c r="P364">
        <f>Diagonals!L360</f>
        <v>0</v>
      </c>
      <c r="Q364">
        <f>Trendlines!E360</f>
        <v>5199.76</v>
      </c>
      <c r="R364">
        <f>Trendlines!F360</f>
        <v>5192.57</v>
      </c>
      <c r="S364">
        <f>Trendlines!G360</f>
        <v>5202.24</v>
      </c>
      <c r="T364">
        <f>Trendlines!H360</f>
        <v>5173.8599999999997</v>
      </c>
      <c r="U364">
        <f>Trendlines!I360</f>
        <v>5178.95</v>
      </c>
      <c r="V364">
        <f>Trendlines!J360</f>
        <v>5165</v>
      </c>
      <c r="W364">
        <f>Trendlines!K360</f>
        <v>0</v>
      </c>
      <c r="X364">
        <f>Trendlines!L360</f>
        <v>0</v>
      </c>
      <c r="Y364">
        <f>Tema_Hrma_Smma!E360</f>
        <v>5190.8500000000004</v>
      </c>
      <c r="Z364">
        <f>Tema_Hrma_Smma!F360</f>
        <v>5189.97</v>
      </c>
      <c r="AA364">
        <f>Tema_Hrma_Smma!G360</f>
        <v>5178.8100000000004</v>
      </c>
      <c r="AB364">
        <f>ZScore!H360</f>
        <v>1</v>
      </c>
      <c r="AC364">
        <f>ZScore!I360</f>
        <v>1.3405100000000001</v>
      </c>
      <c r="AD364">
        <f>ZScore!J360</f>
        <v>0</v>
      </c>
      <c r="AE364">
        <f>HA!E360</f>
        <v>5189.1499999999996</v>
      </c>
      <c r="AF364">
        <f>HA!F360</f>
        <v>5193.82</v>
      </c>
      <c r="AG364">
        <f>HA!G360</f>
        <v>5186.8100000000004</v>
      </c>
      <c r="AH364">
        <f>HA!H360</f>
        <v>5190.38</v>
      </c>
      <c r="AI364">
        <f>HA!I360</f>
        <v>1</v>
      </c>
      <c r="AJ364">
        <f>HA!J360</f>
        <v>1.22</v>
      </c>
      <c r="AK364">
        <f>HA!K360</f>
        <v>-0.60916000000000003</v>
      </c>
      <c r="AL364">
        <f>HA!L360</f>
        <v>1</v>
      </c>
      <c r="AM364">
        <f>KC!E360</f>
        <v>5212.6404499999999</v>
      </c>
      <c r="AN364">
        <f>KC!F360</f>
        <v>5206.1842800000004</v>
      </c>
      <c r="AO364">
        <f>KC!G360</f>
        <v>5199.72811</v>
      </c>
      <c r="AP364">
        <f>KC!H360</f>
        <v>5193.2719299999999</v>
      </c>
      <c r="AQ364">
        <f>KC!I360</f>
        <v>5186.8157600000004</v>
      </c>
      <c r="AR364">
        <f>KC!J360</f>
        <v>5181.8351300000004</v>
      </c>
      <c r="AS364">
        <f>KC!K360</f>
        <v>5175.3789500000003</v>
      </c>
      <c r="AT364">
        <f>KC!L360</f>
        <v>5168.9227799999999</v>
      </c>
      <c r="AU364">
        <f>KC!M360</f>
        <v>5162.4666100000004</v>
      </c>
      <c r="AV364">
        <f>KC!N360</f>
        <v>5156.01044</v>
      </c>
      <c r="AW364">
        <f>SR_Levels!E360</f>
        <v>5193.3500000000004</v>
      </c>
      <c r="AX364">
        <f>SR_Levels!F360</f>
        <v>5178.6000000000004</v>
      </c>
      <c r="AY364">
        <f>SR_Levels!G360</f>
        <v>5161.8900000000003</v>
      </c>
      <c r="AZ364">
        <f>SR_Levels!H360</f>
        <v>5135.8500000000004</v>
      </c>
      <c r="BA364">
        <f>SR_Levels!I360</f>
        <v>5205.3100000000004</v>
      </c>
      <c r="BB364">
        <f>SR_Levels!J360</f>
        <v>0</v>
      </c>
      <c r="BC364">
        <f>SR_Levels!K360</f>
        <v>0</v>
      </c>
      <c r="BD364">
        <f>SR_Levels!L360</f>
        <v>0</v>
      </c>
      <c r="BE364">
        <f>ZigZag!E360</f>
        <v>0</v>
      </c>
      <c r="BF364">
        <f>ZigZag!F360</f>
        <v>0</v>
      </c>
      <c r="BG364">
        <f>ZigZag!G360</f>
        <v>5183.34</v>
      </c>
      <c r="BH364">
        <f>Dual_Tema!E360</f>
        <v>5193.45</v>
      </c>
      <c r="BI364">
        <f>Dual_Tema!F360</f>
        <v>5187.43</v>
      </c>
      <c r="BJ364">
        <f>Pinbar!E360</f>
        <v>0</v>
      </c>
      <c r="BK364">
        <f>SSA!E360</f>
        <v>5192.8647300000002</v>
      </c>
      <c r="BL364">
        <f>SSA!F360</f>
        <v>5191.5954400000001</v>
      </c>
    </row>
    <row r="365" spans="1:64" x14ac:dyDescent="0.55000000000000004">
      <c r="A365">
        <f>Validation!A361</f>
        <v>1772136300</v>
      </c>
      <c r="B365" t="str">
        <f>Price!B361</f>
        <v>XAUUSD</v>
      </c>
      <c r="C365" t="str">
        <f>Price!C361</f>
        <v>M5</v>
      </c>
      <c r="D365">
        <f>Price!D361</f>
        <v>5195.17</v>
      </c>
      <c r="E365">
        <f>Price!E361</f>
        <v>5193.8100000000004</v>
      </c>
      <c r="F365">
        <f>Price!F361</f>
        <v>5196.4799999999996</v>
      </c>
      <c r="G365">
        <f>Price!G361</f>
        <v>5193.79</v>
      </c>
      <c r="H365">
        <f>Price!H361</f>
        <v>481</v>
      </c>
      <c r="I365">
        <f>Diagonals!E361</f>
        <v>5211.3500000000004</v>
      </c>
      <c r="J365">
        <f>Diagonals!F361</f>
        <v>0</v>
      </c>
      <c r="K365">
        <f>Diagonals!G361</f>
        <v>0</v>
      </c>
      <c r="L365">
        <f>Diagonals!H361</f>
        <v>5123.1899999999996</v>
      </c>
      <c r="M365">
        <f>Diagonals!I361</f>
        <v>0</v>
      </c>
      <c r="N365">
        <f>Diagonals!J361</f>
        <v>0</v>
      </c>
      <c r="O365">
        <f>Diagonals!K361</f>
        <v>0</v>
      </c>
      <c r="P365">
        <f>Diagonals!L361</f>
        <v>0</v>
      </c>
      <c r="Q365">
        <f>Trendlines!E361</f>
        <v>5199.7700000000004</v>
      </c>
      <c r="R365">
        <f>Trendlines!F361</f>
        <v>5192.54</v>
      </c>
      <c r="S365">
        <f>Trendlines!G361</f>
        <v>5202.22</v>
      </c>
      <c r="T365">
        <f>Trendlines!H361</f>
        <v>5173.9399999999996</v>
      </c>
      <c r="U365">
        <f>Trendlines!I361</f>
        <v>5178.97</v>
      </c>
      <c r="V365">
        <f>Trendlines!J361</f>
        <v>5165.04</v>
      </c>
      <c r="W365">
        <f>Trendlines!K361</f>
        <v>0</v>
      </c>
      <c r="X365">
        <f>Trendlines!L361</f>
        <v>0</v>
      </c>
      <c r="Y365">
        <f>Tema_Hrma_Smma!E361</f>
        <v>5193.2700000000004</v>
      </c>
      <c r="Z365">
        <f>Tema_Hrma_Smma!F361</f>
        <v>5191.04</v>
      </c>
      <c r="AA365">
        <f>Tema_Hrma_Smma!G361</f>
        <v>5179.21</v>
      </c>
      <c r="AB365">
        <f>ZScore!H361</f>
        <v>1</v>
      </c>
      <c r="AC365">
        <f>ZScore!I361</f>
        <v>0.55884999999999996</v>
      </c>
      <c r="AD365">
        <f>ZScore!J361</f>
        <v>0</v>
      </c>
      <c r="AE365">
        <f>HA!E361</f>
        <v>5189.76</v>
      </c>
      <c r="AF365">
        <f>HA!F361</f>
        <v>5196.4799999999996</v>
      </c>
      <c r="AG365">
        <f>HA!G361</f>
        <v>5189.76</v>
      </c>
      <c r="AH365">
        <f>HA!H361</f>
        <v>5194.8100000000004</v>
      </c>
      <c r="AI365">
        <f>HA!I361</f>
        <v>1</v>
      </c>
      <c r="AJ365">
        <f>HA!J361</f>
        <v>5.05</v>
      </c>
      <c r="AK365">
        <f>HA!K361</f>
        <v>0.79135</v>
      </c>
      <c r="AL365">
        <f>HA!L361</f>
        <v>2</v>
      </c>
      <c r="AM365">
        <f>KC!E361</f>
        <v>5213.3855599999997</v>
      </c>
      <c r="AN365">
        <f>KC!F361</f>
        <v>5206.9380899999996</v>
      </c>
      <c r="AO365">
        <f>KC!G361</f>
        <v>5200.4906199999996</v>
      </c>
      <c r="AP365">
        <f>KC!H361</f>
        <v>5194.0431500000004</v>
      </c>
      <c r="AQ365">
        <f>KC!I361</f>
        <v>5187.5956800000004</v>
      </c>
      <c r="AR365">
        <f>KC!J361</f>
        <v>5182.6894899999998</v>
      </c>
      <c r="AS365">
        <f>KC!K361</f>
        <v>5176.2420199999997</v>
      </c>
      <c r="AT365">
        <f>KC!L361</f>
        <v>5169.7945499999996</v>
      </c>
      <c r="AU365">
        <f>KC!M361</f>
        <v>5163.3470799999996</v>
      </c>
      <c r="AV365">
        <f>KC!N361</f>
        <v>5156.8996100000004</v>
      </c>
      <c r="AW365">
        <f>SR_Levels!E361</f>
        <v>5193.3500000000004</v>
      </c>
      <c r="AX365">
        <f>SR_Levels!F361</f>
        <v>5178.6000000000004</v>
      </c>
      <c r="AY365">
        <f>SR_Levels!G361</f>
        <v>5161.8900000000003</v>
      </c>
      <c r="AZ365">
        <f>SR_Levels!H361</f>
        <v>5135.8500000000004</v>
      </c>
      <c r="BA365">
        <f>SR_Levels!I361</f>
        <v>5205.3100000000004</v>
      </c>
      <c r="BB365">
        <f>SR_Levels!J361</f>
        <v>0</v>
      </c>
      <c r="BC365">
        <f>SR_Levels!K361</f>
        <v>0</v>
      </c>
      <c r="BD365">
        <f>SR_Levels!L361</f>
        <v>0</v>
      </c>
      <c r="BE365">
        <f>ZigZag!E361</f>
        <v>0</v>
      </c>
      <c r="BF365">
        <f>ZigZag!F361</f>
        <v>0</v>
      </c>
      <c r="BG365">
        <f>ZigZag!G361</f>
        <v>5184.1899999999996</v>
      </c>
      <c r="BH365">
        <f>Dual_Tema!E361</f>
        <v>5195.29</v>
      </c>
      <c r="BI365">
        <f>Dual_Tema!F361</f>
        <v>5190.74</v>
      </c>
      <c r="BJ365">
        <f>Pinbar!E361</f>
        <v>0</v>
      </c>
      <c r="BK365">
        <f>SSA!E361</f>
        <v>5194.0290999999997</v>
      </c>
      <c r="BL365">
        <f>SSA!F361</f>
        <v>5192.8122700000004</v>
      </c>
    </row>
    <row r="366" spans="1:64" x14ac:dyDescent="0.55000000000000004">
      <c r="A366">
        <f>Validation!A362</f>
        <v>1772136600</v>
      </c>
      <c r="B366" t="str">
        <f>Price!B362</f>
        <v>XAUUSD</v>
      </c>
      <c r="C366" t="str">
        <f>Price!C362</f>
        <v>M5</v>
      </c>
      <c r="D366">
        <f>Price!D362</f>
        <v>5196.91</v>
      </c>
      <c r="E366">
        <f>Price!E362</f>
        <v>5195.17</v>
      </c>
      <c r="F366">
        <f>Price!F362</f>
        <v>5198.04</v>
      </c>
      <c r="G366">
        <f>Price!G362</f>
        <v>5194.3500000000004</v>
      </c>
      <c r="H366">
        <f>Price!H362</f>
        <v>490</v>
      </c>
      <c r="I366">
        <f>Diagonals!E362</f>
        <v>5211.53</v>
      </c>
      <c r="J366">
        <f>Diagonals!F362</f>
        <v>0</v>
      </c>
      <c r="K366">
        <f>Diagonals!G362</f>
        <v>0</v>
      </c>
      <c r="L366">
        <f>Diagonals!H362</f>
        <v>5122.8599999999997</v>
      </c>
      <c r="M366">
        <f>Diagonals!I362</f>
        <v>0</v>
      </c>
      <c r="N366">
        <f>Diagonals!J362</f>
        <v>0</v>
      </c>
      <c r="O366">
        <f>Diagonals!K362</f>
        <v>0</v>
      </c>
      <c r="P366">
        <f>Diagonals!L362</f>
        <v>0</v>
      </c>
      <c r="Q366">
        <f>Trendlines!E362</f>
        <v>5199.7700000000004</v>
      </c>
      <c r="R366">
        <f>Trendlines!F362</f>
        <v>5192.5200000000004</v>
      </c>
      <c r="S366">
        <f>Trendlines!G362</f>
        <v>5202.2</v>
      </c>
      <c r="T366">
        <f>Trendlines!H362</f>
        <v>5174.0200000000004</v>
      </c>
      <c r="U366">
        <f>Trendlines!I362</f>
        <v>5178.99</v>
      </c>
      <c r="V366">
        <f>Trendlines!J362</f>
        <v>5165.08</v>
      </c>
      <c r="W366">
        <f>Trendlines!K362</f>
        <v>0</v>
      </c>
      <c r="X366">
        <f>Trendlines!L362</f>
        <v>0</v>
      </c>
      <c r="Y366">
        <f>Tema_Hrma_Smma!E362</f>
        <v>5195.34</v>
      </c>
      <c r="Z366">
        <f>Tema_Hrma_Smma!F362</f>
        <v>5192.3500000000004</v>
      </c>
      <c r="AA366">
        <f>Tema_Hrma_Smma!G362</f>
        <v>5179.67</v>
      </c>
      <c r="AB366">
        <f>ZScore!H362</f>
        <v>1</v>
      </c>
      <c r="AC366">
        <f>ZScore!I362</f>
        <v>0.42259000000000002</v>
      </c>
      <c r="AD366">
        <f>ZScore!J362</f>
        <v>0</v>
      </c>
      <c r="AE366">
        <f>HA!E362</f>
        <v>5192.29</v>
      </c>
      <c r="AF366">
        <f>HA!F362</f>
        <v>5198.04</v>
      </c>
      <c r="AG366">
        <f>HA!G362</f>
        <v>5192.29</v>
      </c>
      <c r="AH366">
        <f>HA!H362</f>
        <v>5196.12</v>
      </c>
      <c r="AI366">
        <f>HA!I362</f>
        <v>1</v>
      </c>
      <c r="AJ366">
        <f>HA!J362</f>
        <v>3.83</v>
      </c>
      <c r="AK366">
        <f>HA!K362</f>
        <v>0.34118999999999999</v>
      </c>
      <c r="AL366">
        <f>HA!L362</f>
        <v>3</v>
      </c>
      <c r="AM366">
        <f>KC!E362</f>
        <v>5214.2561900000001</v>
      </c>
      <c r="AN366">
        <f>KC!F362</f>
        <v>5207.8040899999996</v>
      </c>
      <c r="AO366">
        <f>KC!G362</f>
        <v>5201.3519900000001</v>
      </c>
      <c r="AP366">
        <f>KC!H362</f>
        <v>5194.8998899999997</v>
      </c>
      <c r="AQ366">
        <f>KC!I362</f>
        <v>5188.4477900000002</v>
      </c>
      <c r="AR366">
        <f>KC!J362</f>
        <v>5183.6355700000004</v>
      </c>
      <c r="AS366">
        <f>KC!K362</f>
        <v>5177.1834699999999</v>
      </c>
      <c r="AT366">
        <f>KC!L362</f>
        <v>5170.7313700000004</v>
      </c>
      <c r="AU366">
        <f>KC!M362</f>
        <v>5164.27927</v>
      </c>
      <c r="AV366">
        <f>KC!N362</f>
        <v>5157.8271699999996</v>
      </c>
      <c r="AW366">
        <f>SR_Levels!E362</f>
        <v>5193.3500000000004</v>
      </c>
      <c r="AX366">
        <f>SR_Levels!F362</f>
        <v>5178.6000000000004</v>
      </c>
      <c r="AY366">
        <f>SR_Levels!G362</f>
        <v>5161.8900000000003</v>
      </c>
      <c r="AZ366">
        <f>SR_Levels!H362</f>
        <v>5135.8500000000004</v>
      </c>
      <c r="BA366">
        <f>SR_Levels!I362</f>
        <v>5205.3100000000004</v>
      </c>
      <c r="BB366">
        <f>SR_Levels!J362</f>
        <v>0</v>
      </c>
      <c r="BC366">
        <f>SR_Levels!K362</f>
        <v>0</v>
      </c>
      <c r="BD366">
        <f>SR_Levels!L362</f>
        <v>0</v>
      </c>
      <c r="BE366">
        <f>ZigZag!E362</f>
        <v>0</v>
      </c>
      <c r="BF366">
        <f>ZigZag!F362</f>
        <v>0</v>
      </c>
      <c r="BG366">
        <f>ZigZag!G362</f>
        <v>5185.0600000000004</v>
      </c>
      <c r="BH366">
        <f>Dual_Tema!E362</f>
        <v>5197.13</v>
      </c>
      <c r="BI366">
        <f>Dual_Tema!F362</f>
        <v>5193.03</v>
      </c>
      <c r="BJ366">
        <f>Pinbar!E362</f>
        <v>0</v>
      </c>
      <c r="BK366">
        <f>SSA!E362</f>
        <v>5194.8870200000001</v>
      </c>
      <c r="BL366">
        <f>SSA!F362</f>
        <v>5193.8496500000001</v>
      </c>
    </row>
    <row r="367" spans="1:64" x14ac:dyDescent="0.55000000000000004">
      <c r="A367">
        <f>Validation!A363</f>
        <v>1772136900</v>
      </c>
      <c r="B367" t="str">
        <f>Price!B363</f>
        <v>XAUUSD</v>
      </c>
      <c r="C367" t="str">
        <f>Price!C363</f>
        <v>M5</v>
      </c>
      <c r="D367">
        <f>Price!D363</f>
        <v>5194.53</v>
      </c>
      <c r="E367">
        <f>Price!E363</f>
        <v>5196.97</v>
      </c>
      <c r="F367">
        <f>Price!F363</f>
        <v>5197.1000000000004</v>
      </c>
      <c r="G367">
        <f>Price!G363</f>
        <v>5191.97</v>
      </c>
      <c r="H367">
        <f>Price!H363</f>
        <v>619</v>
      </c>
      <c r="I367">
        <f>Diagonals!E363</f>
        <v>5211.7</v>
      </c>
      <c r="J367">
        <f>Diagonals!F363</f>
        <v>0</v>
      </c>
      <c r="K367">
        <f>Diagonals!G363</f>
        <v>0</v>
      </c>
      <c r="L367">
        <f>Diagonals!H363</f>
        <v>5122.53</v>
      </c>
      <c r="M367">
        <f>Diagonals!I363</f>
        <v>0</v>
      </c>
      <c r="N367">
        <f>Diagonals!J363</f>
        <v>0</v>
      </c>
      <c r="O367">
        <f>Diagonals!K363</f>
        <v>0</v>
      </c>
      <c r="P367">
        <f>Diagonals!L363</f>
        <v>0</v>
      </c>
      <c r="Q367">
        <f>Trendlines!E363</f>
        <v>5199.78</v>
      </c>
      <c r="R367">
        <f>Trendlines!F363</f>
        <v>5192.49</v>
      </c>
      <c r="S367">
        <f>Trendlines!G363</f>
        <v>5202.1899999999996</v>
      </c>
      <c r="T367">
        <f>Trendlines!H363</f>
        <v>5174.09</v>
      </c>
      <c r="U367">
        <f>Trendlines!I363</f>
        <v>5179.01</v>
      </c>
      <c r="V367">
        <f>Trendlines!J363</f>
        <v>5165.12</v>
      </c>
      <c r="W367">
        <f>Trendlines!K363</f>
        <v>0</v>
      </c>
      <c r="X367">
        <f>Trendlines!L363</f>
        <v>0</v>
      </c>
      <c r="Y367">
        <f>Tema_Hrma_Smma!E363</f>
        <v>5195.6099999999997</v>
      </c>
      <c r="Z367">
        <f>Tema_Hrma_Smma!F363</f>
        <v>5193.42</v>
      </c>
      <c r="AA367">
        <f>Tema_Hrma_Smma!G363</f>
        <v>5180.1099999999997</v>
      </c>
      <c r="AB367">
        <f>ZScore!H363</f>
        <v>-1</v>
      </c>
      <c r="AC367">
        <f>ZScore!I363</f>
        <v>0.17591999999999999</v>
      </c>
      <c r="AD367">
        <f>ZScore!J363</f>
        <v>3</v>
      </c>
      <c r="AE367">
        <f>HA!E363</f>
        <v>5194.2</v>
      </c>
      <c r="AF367">
        <f>HA!F363</f>
        <v>5197.1000000000004</v>
      </c>
      <c r="AG367">
        <f>HA!G363</f>
        <v>5191.97</v>
      </c>
      <c r="AH367">
        <f>HA!H363</f>
        <v>5195.1400000000003</v>
      </c>
      <c r="AI367">
        <f>HA!I363</f>
        <v>1</v>
      </c>
      <c r="AJ367">
        <f>HA!J363</f>
        <v>0.94</v>
      </c>
      <c r="AK367">
        <f>HA!K363</f>
        <v>-0.71375</v>
      </c>
      <c r="AL367">
        <f>HA!L363</f>
        <v>4</v>
      </c>
      <c r="AM367">
        <f>KC!E363</f>
        <v>5215.1266100000003</v>
      </c>
      <c r="AN367">
        <f>KC!F363</f>
        <v>5208.6719199999998</v>
      </c>
      <c r="AO367">
        <f>KC!G363</f>
        <v>5202.2172300000002</v>
      </c>
      <c r="AP367">
        <f>KC!H363</f>
        <v>5195.7625399999997</v>
      </c>
      <c r="AQ367">
        <f>KC!I363</f>
        <v>5189.3078500000001</v>
      </c>
      <c r="AR367">
        <f>KC!J363</f>
        <v>5184.5642900000003</v>
      </c>
      <c r="AS367">
        <f>KC!K363</f>
        <v>5178.10959</v>
      </c>
      <c r="AT367">
        <f>KC!L363</f>
        <v>5171.6549000000005</v>
      </c>
      <c r="AU367">
        <f>KC!M363</f>
        <v>5165.20021</v>
      </c>
      <c r="AV367">
        <f>KC!N363</f>
        <v>5158.7455200000004</v>
      </c>
      <c r="AW367">
        <f>SR_Levels!E363</f>
        <v>5193.3500000000004</v>
      </c>
      <c r="AX367">
        <f>SR_Levels!F363</f>
        <v>5178.6000000000004</v>
      </c>
      <c r="AY367">
        <f>SR_Levels!G363</f>
        <v>5161.8900000000003</v>
      </c>
      <c r="AZ367">
        <f>SR_Levels!H363</f>
        <v>5135.8500000000004</v>
      </c>
      <c r="BA367">
        <f>SR_Levels!I363</f>
        <v>5205.3100000000004</v>
      </c>
      <c r="BB367">
        <f>SR_Levels!J363</f>
        <v>0</v>
      </c>
      <c r="BC367">
        <f>SR_Levels!K363</f>
        <v>0</v>
      </c>
      <c r="BD367">
        <f>SR_Levels!L363</f>
        <v>0</v>
      </c>
      <c r="BE367">
        <f>ZigZag!E363</f>
        <v>0</v>
      </c>
      <c r="BF367">
        <f>ZigZag!F363</f>
        <v>0</v>
      </c>
      <c r="BG367">
        <f>ZigZag!G363</f>
        <v>5185.74</v>
      </c>
      <c r="BH367">
        <f>Dual_Tema!E363</f>
        <v>5197.72</v>
      </c>
      <c r="BI367">
        <f>Dual_Tema!F363</f>
        <v>5193.2</v>
      </c>
      <c r="BJ367">
        <f>Pinbar!E363</f>
        <v>0</v>
      </c>
      <c r="BK367">
        <f>SSA!E363</f>
        <v>5195.4139699999996</v>
      </c>
      <c r="BL367">
        <f>SSA!F363</f>
        <v>5194.6318099999999</v>
      </c>
    </row>
    <row r="368" spans="1:64" x14ac:dyDescent="0.55000000000000004">
      <c r="A368">
        <f>Validation!A364</f>
        <v>1772137200</v>
      </c>
      <c r="B368" t="str">
        <f>Price!B364</f>
        <v>XAUUSD</v>
      </c>
      <c r="C368" t="str">
        <f>Price!C364</f>
        <v>M5</v>
      </c>
      <c r="D368">
        <f>Price!D364</f>
        <v>5197.78</v>
      </c>
      <c r="E368">
        <f>Price!E364</f>
        <v>5194.55</v>
      </c>
      <c r="F368">
        <f>Price!F364</f>
        <v>5197.78</v>
      </c>
      <c r="G368">
        <f>Price!G364</f>
        <v>5194.25</v>
      </c>
      <c r="H368">
        <f>Price!H364</f>
        <v>546</v>
      </c>
      <c r="I368">
        <f>Diagonals!E364</f>
        <v>5211.88</v>
      </c>
      <c r="J368">
        <f>Diagonals!F364</f>
        <v>0</v>
      </c>
      <c r="K368">
        <f>Diagonals!G364</f>
        <v>0</v>
      </c>
      <c r="L368">
        <f>Diagonals!H364</f>
        <v>5122.2</v>
      </c>
      <c r="M368">
        <f>Diagonals!I364</f>
        <v>0</v>
      </c>
      <c r="N368">
        <f>Diagonals!J364</f>
        <v>0</v>
      </c>
      <c r="O368">
        <f>Diagonals!K364</f>
        <v>0</v>
      </c>
      <c r="P368">
        <f>Diagonals!L364</f>
        <v>0</v>
      </c>
      <c r="Q368">
        <f>Trendlines!E364</f>
        <v>5199.79</v>
      </c>
      <c r="R368">
        <f>Trendlines!F364</f>
        <v>5192.47</v>
      </c>
      <c r="S368">
        <f>Trendlines!G364</f>
        <v>5202.17</v>
      </c>
      <c r="T368">
        <f>Trendlines!H364</f>
        <v>5174.17</v>
      </c>
      <c r="U368">
        <f>Trendlines!I364</f>
        <v>5179.03</v>
      </c>
      <c r="V368">
        <f>Trendlines!J364</f>
        <v>5165.16</v>
      </c>
      <c r="W368">
        <f>Trendlines!K364</f>
        <v>0</v>
      </c>
      <c r="X368">
        <f>Trendlines!L364</f>
        <v>0</v>
      </c>
      <c r="Y368">
        <f>Tema_Hrma_Smma!E364</f>
        <v>5196.66</v>
      </c>
      <c r="Z368">
        <f>Tema_Hrma_Smma!F364</f>
        <v>5194.49</v>
      </c>
      <c r="AA368">
        <f>Tema_Hrma_Smma!G364</f>
        <v>5180.54</v>
      </c>
      <c r="AB368">
        <f>ZScore!H364</f>
        <v>1</v>
      </c>
      <c r="AC368">
        <f>ZScore!I364</f>
        <v>0.10049</v>
      </c>
      <c r="AD368">
        <f>ZScore!J364</f>
        <v>0</v>
      </c>
      <c r="AE368">
        <f>HA!E364</f>
        <v>5194.67</v>
      </c>
      <c r="AF368">
        <f>HA!F364</f>
        <v>5197.78</v>
      </c>
      <c r="AG368">
        <f>HA!G364</f>
        <v>5194.25</v>
      </c>
      <c r="AH368">
        <f>HA!H364</f>
        <v>5196.09</v>
      </c>
      <c r="AI368">
        <f>HA!I364</f>
        <v>1</v>
      </c>
      <c r="AJ368">
        <f>HA!J364</f>
        <v>1.42</v>
      </c>
      <c r="AK368">
        <f>HA!K364</f>
        <v>-0.53559999999999997</v>
      </c>
      <c r="AL368">
        <f>HA!L364</f>
        <v>5</v>
      </c>
      <c r="AM368">
        <f>KC!E364</f>
        <v>5215.9400400000004</v>
      </c>
      <c r="AN368">
        <f>KC!F364</f>
        <v>5209.4980599999999</v>
      </c>
      <c r="AO368">
        <f>KC!G364</f>
        <v>5203.05609</v>
      </c>
      <c r="AP368">
        <f>KC!H364</f>
        <v>5196.6141100000004</v>
      </c>
      <c r="AQ368">
        <f>KC!I364</f>
        <v>5190.1721399999997</v>
      </c>
      <c r="AR368">
        <f>KC!J364</f>
        <v>5185.5187299999998</v>
      </c>
      <c r="AS368">
        <f>KC!K364</f>
        <v>5179.0767599999999</v>
      </c>
      <c r="AT368">
        <f>KC!L364</f>
        <v>5172.6347800000003</v>
      </c>
      <c r="AU368">
        <f>KC!M364</f>
        <v>5166.1927999999998</v>
      </c>
      <c r="AV368">
        <f>KC!N364</f>
        <v>5159.75083</v>
      </c>
      <c r="AW368">
        <f>SR_Levels!E364</f>
        <v>5193.3500000000004</v>
      </c>
      <c r="AX368">
        <f>SR_Levels!F364</f>
        <v>5178.6000000000004</v>
      </c>
      <c r="AY368">
        <f>SR_Levels!G364</f>
        <v>5161.8900000000003</v>
      </c>
      <c r="AZ368">
        <f>SR_Levels!H364</f>
        <v>5135.8500000000004</v>
      </c>
      <c r="BA368">
        <f>SR_Levels!I364</f>
        <v>5205.3100000000004</v>
      </c>
      <c r="BB368">
        <f>SR_Levels!J364</f>
        <v>0</v>
      </c>
      <c r="BC368">
        <f>SR_Levels!K364</f>
        <v>0</v>
      </c>
      <c r="BD368">
        <f>SR_Levels!L364</f>
        <v>0</v>
      </c>
      <c r="BE368">
        <f>ZigZag!E364</f>
        <v>0</v>
      </c>
      <c r="BF368">
        <f>ZigZag!F364</f>
        <v>0</v>
      </c>
      <c r="BG368">
        <f>ZigZag!G364</f>
        <v>5186.51</v>
      </c>
      <c r="BH368">
        <f>Dual_Tema!E364</f>
        <v>5198.3100000000004</v>
      </c>
      <c r="BI368">
        <f>Dual_Tema!F364</f>
        <v>5194.29</v>
      </c>
      <c r="BJ368">
        <f>Pinbar!E364</f>
        <v>0</v>
      </c>
      <c r="BK368">
        <f>SSA!E364</f>
        <v>5195.7666499999996</v>
      </c>
      <c r="BL368">
        <f>SSA!F364</f>
        <v>5195.1992300000002</v>
      </c>
    </row>
    <row r="369" spans="1:64" x14ac:dyDescent="0.55000000000000004">
      <c r="A369">
        <f>Validation!A365</f>
        <v>1772137500</v>
      </c>
      <c r="B369" t="str">
        <f>Price!B365</f>
        <v>XAUUSD</v>
      </c>
      <c r="C369" t="str">
        <f>Price!C365</f>
        <v>M5</v>
      </c>
      <c r="D369">
        <f>Price!D365</f>
        <v>5193.62</v>
      </c>
      <c r="E369">
        <f>Price!E365</f>
        <v>5197.83</v>
      </c>
      <c r="F369">
        <f>Price!F365</f>
        <v>5197.83</v>
      </c>
      <c r="G369">
        <f>Price!G365</f>
        <v>5193.28</v>
      </c>
      <c r="H369">
        <f>Price!H365</f>
        <v>488</v>
      </c>
      <c r="I369">
        <f>Diagonals!E365</f>
        <v>5212.0600000000004</v>
      </c>
      <c r="J369">
        <f>Diagonals!F365</f>
        <v>0</v>
      </c>
      <c r="K369">
        <f>Diagonals!G365</f>
        <v>0</v>
      </c>
      <c r="L369">
        <f>Diagonals!H365</f>
        <v>5121.88</v>
      </c>
      <c r="M369">
        <f>Diagonals!I365</f>
        <v>0</v>
      </c>
      <c r="N369">
        <f>Diagonals!J365</f>
        <v>0</v>
      </c>
      <c r="O369">
        <f>Diagonals!K365</f>
        <v>0</v>
      </c>
      <c r="P369">
        <f>Diagonals!L365</f>
        <v>0</v>
      </c>
      <c r="Q369">
        <f>Trendlines!E365</f>
        <v>5199.79</v>
      </c>
      <c r="R369">
        <f>Trendlines!F365</f>
        <v>5192.4399999999996</v>
      </c>
      <c r="S369">
        <f>Trendlines!G365</f>
        <v>5202.1499999999996</v>
      </c>
      <c r="T369">
        <f>Trendlines!H365</f>
        <v>5174.24</v>
      </c>
      <c r="U369">
        <f>Trendlines!I365</f>
        <v>5179.0600000000004</v>
      </c>
      <c r="V369">
        <f>Trendlines!J365</f>
        <v>5165.2</v>
      </c>
      <c r="W369">
        <f>Trendlines!K365</f>
        <v>0</v>
      </c>
      <c r="X369">
        <f>Trendlines!L365</f>
        <v>0</v>
      </c>
      <c r="Y369">
        <f>Tema_Hrma_Smma!E365</f>
        <v>5196.38</v>
      </c>
      <c r="Z369">
        <f>Tema_Hrma_Smma!F365</f>
        <v>5195.2700000000004</v>
      </c>
      <c r="AA369">
        <f>Tema_Hrma_Smma!G365</f>
        <v>5180.96</v>
      </c>
      <c r="AB369">
        <f>ZScore!H365</f>
        <v>-1</v>
      </c>
      <c r="AC369">
        <f>ZScore!I365</f>
        <v>0.4456</v>
      </c>
      <c r="AD369">
        <f>ZScore!J365</f>
        <v>3</v>
      </c>
      <c r="AE369">
        <f>HA!E365</f>
        <v>5195.38</v>
      </c>
      <c r="AF369">
        <f>HA!F365</f>
        <v>5197.83</v>
      </c>
      <c r="AG369">
        <f>HA!G365</f>
        <v>5193.28</v>
      </c>
      <c r="AH369">
        <f>HA!H365</f>
        <v>5195.6400000000003</v>
      </c>
      <c r="AI369">
        <f>HA!I365</f>
        <v>1</v>
      </c>
      <c r="AJ369">
        <f>HA!J365</f>
        <v>0.26</v>
      </c>
      <c r="AK369">
        <f>HA!K365</f>
        <v>-0.95831</v>
      </c>
      <c r="AL369">
        <f>HA!L365</f>
        <v>6</v>
      </c>
      <c r="AM369">
        <f>KC!E365</f>
        <v>5216.8289800000002</v>
      </c>
      <c r="AN369">
        <f>KC!F365</f>
        <v>5210.3771900000002</v>
      </c>
      <c r="AO369">
        <f>KC!G365</f>
        <v>5203.9254000000001</v>
      </c>
      <c r="AP369">
        <f>KC!H365</f>
        <v>5197.47361</v>
      </c>
      <c r="AQ369">
        <f>KC!I365</f>
        <v>5191.0218199999999</v>
      </c>
      <c r="AR369">
        <f>KC!J365</f>
        <v>5186.4454299999998</v>
      </c>
      <c r="AS369">
        <f>KC!K365</f>
        <v>5179.9936399999997</v>
      </c>
      <c r="AT369">
        <f>KC!L365</f>
        <v>5173.5418499999996</v>
      </c>
      <c r="AU369">
        <f>KC!M365</f>
        <v>5167.0900600000004</v>
      </c>
      <c r="AV369">
        <f>KC!N365</f>
        <v>5160.6382700000004</v>
      </c>
      <c r="AW369">
        <f>SR_Levels!E365</f>
        <v>5193.3500000000004</v>
      </c>
      <c r="AX369">
        <f>SR_Levels!F365</f>
        <v>5178.6000000000004</v>
      </c>
      <c r="AY369">
        <f>SR_Levels!G365</f>
        <v>5161.8900000000003</v>
      </c>
      <c r="AZ369">
        <f>SR_Levels!H365</f>
        <v>5135.8500000000004</v>
      </c>
      <c r="BA369">
        <f>SR_Levels!I365</f>
        <v>5205.3100000000004</v>
      </c>
      <c r="BB369">
        <f>SR_Levels!J365</f>
        <v>0</v>
      </c>
      <c r="BC369">
        <f>SR_Levels!K365</f>
        <v>0</v>
      </c>
      <c r="BD369">
        <f>SR_Levels!L365</f>
        <v>0</v>
      </c>
      <c r="BE369">
        <f>ZigZag!E365</f>
        <v>0</v>
      </c>
      <c r="BF369">
        <f>ZigZag!F365</f>
        <v>0</v>
      </c>
      <c r="BG369">
        <f>ZigZag!G365</f>
        <v>5187.1099999999997</v>
      </c>
      <c r="BH369">
        <f>Dual_Tema!E365</f>
        <v>5198.59</v>
      </c>
      <c r="BI369">
        <f>Dual_Tema!F365</f>
        <v>5194.38</v>
      </c>
      <c r="BJ369">
        <f>Pinbar!E365</f>
        <v>0</v>
      </c>
      <c r="BK369">
        <f>SSA!E365</f>
        <v>5195.9803599999996</v>
      </c>
      <c r="BL369">
        <f>SSA!F365</f>
        <v>5195.58979</v>
      </c>
    </row>
    <row r="370" spans="1:64" x14ac:dyDescent="0.55000000000000004">
      <c r="A370">
        <f>Validation!A366</f>
        <v>1772137800</v>
      </c>
      <c r="B370" t="str">
        <f>Price!B366</f>
        <v>XAUUSD</v>
      </c>
      <c r="C370" t="str">
        <f>Price!C366</f>
        <v>M5</v>
      </c>
      <c r="D370">
        <f>Price!D366</f>
        <v>5194.3500000000004</v>
      </c>
      <c r="E370">
        <f>Price!E366</f>
        <v>5193.57</v>
      </c>
      <c r="F370">
        <f>Price!F366</f>
        <v>5194.8</v>
      </c>
      <c r="G370">
        <f>Price!G366</f>
        <v>5190.76</v>
      </c>
      <c r="H370">
        <f>Price!H366</f>
        <v>616</v>
      </c>
      <c r="I370">
        <f>Diagonals!E366</f>
        <v>5212.2299999999996</v>
      </c>
      <c r="J370">
        <f>Diagonals!F366</f>
        <v>0</v>
      </c>
      <c r="K370">
        <f>Diagonals!G366</f>
        <v>0</v>
      </c>
      <c r="L370">
        <f>Diagonals!H366</f>
        <v>5121.55</v>
      </c>
      <c r="M370">
        <f>Diagonals!I366</f>
        <v>0</v>
      </c>
      <c r="N370">
        <f>Diagonals!J366</f>
        <v>0</v>
      </c>
      <c r="O370">
        <f>Diagonals!K366</f>
        <v>0</v>
      </c>
      <c r="P370">
        <f>Diagonals!L366</f>
        <v>0</v>
      </c>
      <c r="Q370">
        <f>Trendlines!E366</f>
        <v>5199.8</v>
      </c>
      <c r="R370">
        <f>Trendlines!F366</f>
        <v>5192.41</v>
      </c>
      <c r="S370">
        <f>Trendlines!G366</f>
        <v>5202.13</v>
      </c>
      <c r="T370">
        <f>Trendlines!H366</f>
        <v>5174.32</v>
      </c>
      <c r="U370">
        <f>Trendlines!I366</f>
        <v>5179.08</v>
      </c>
      <c r="V370">
        <f>Trendlines!J366</f>
        <v>5165.24</v>
      </c>
      <c r="W370">
        <f>Trendlines!K366</f>
        <v>0</v>
      </c>
      <c r="X370">
        <f>Trendlines!L366</f>
        <v>0</v>
      </c>
      <c r="Y370">
        <f>Tema_Hrma_Smma!E366</f>
        <v>5195.3</v>
      </c>
      <c r="Z370">
        <f>Tema_Hrma_Smma!F366</f>
        <v>5195.63</v>
      </c>
      <c r="AA370">
        <f>Tema_Hrma_Smma!G366</f>
        <v>5181.33</v>
      </c>
      <c r="AB370">
        <f>ZScore!H366</f>
        <v>1</v>
      </c>
      <c r="AC370">
        <f>ZScore!I366</f>
        <v>0.76593999999999995</v>
      </c>
      <c r="AD370">
        <f>ZScore!J366</f>
        <v>0</v>
      </c>
      <c r="AE370">
        <f>HA!E366</f>
        <v>5195.51</v>
      </c>
      <c r="AF370">
        <f>HA!F366</f>
        <v>5195.51</v>
      </c>
      <c r="AG370">
        <f>HA!G366</f>
        <v>5190.76</v>
      </c>
      <c r="AH370">
        <f>HA!H366</f>
        <v>5193.37</v>
      </c>
      <c r="AI370">
        <f>HA!I366</f>
        <v>-1</v>
      </c>
      <c r="AJ370">
        <f>HA!J366</f>
        <v>2.14</v>
      </c>
      <c r="AK370">
        <f>HA!K366</f>
        <v>-0.26891999999999999</v>
      </c>
      <c r="AL370">
        <f>HA!L366</f>
        <v>-1</v>
      </c>
      <c r="AM370">
        <f>KC!E366</f>
        <v>5217.4431999999997</v>
      </c>
      <c r="AN370">
        <f>KC!F366</f>
        <v>5211.0237500000003</v>
      </c>
      <c r="AO370">
        <f>KC!G366</f>
        <v>5204.6043099999997</v>
      </c>
      <c r="AP370">
        <f>KC!H366</f>
        <v>5198.18487</v>
      </c>
      <c r="AQ370">
        <f>KC!I366</f>
        <v>5191.7654199999997</v>
      </c>
      <c r="AR370">
        <f>KC!J366</f>
        <v>5187.2680200000004</v>
      </c>
      <c r="AS370">
        <f>KC!K366</f>
        <v>5180.8485799999999</v>
      </c>
      <c r="AT370">
        <f>KC!L366</f>
        <v>5174.4291300000004</v>
      </c>
      <c r="AU370">
        <f>KC!M366</f>
        <v>5168.0096899999999</v>
      </c>
      <c r="AV370">
        <f>KC!N366</f>
        <v>5161.5902500000002</v>
      </c>
      <c r="AW370">
        <f>SR_Levels!E366</f>
        <v>5193.3500000000004</v>
      </c>
      <c r="AX370">
        <f>SR_Levels!F366</f>
        <v>5178.6000000000004</v>
      </c>
      <c r="AY370">
        <f>SR_Levels!G366</f>
        <v>5161.8900000000003</v>
      </c>
      <c r="AZ370">
        <f>SR_Levels!H366</f>
        <v>5135.8500000000004</v>
      </c>
      <c r="BA370">
        <f>SR_Levels!I366</f>
        <v>5205.3100000000004</v>
      </c>
      <c r="BB370">
        <f>SR_Levels!J366</f>
        <v>0</v>
      </c>
      <c r="BC370">
        <f>SR_Levels!K366</f>
        <v>0</v>
      </c>
      <c r="BD370">
        <f>SR_Levels!L366</f>
        <v>0</v>
      </c>
      <c r="BE370">
        <f>ZigZag!E366</f>
        <v>0</v>
      </c>
      <c r="BF370">
        <f>ZigZag!F366</f>
        <v>0</v>
      </c>
      <c r="BG370">
        <f>ZigZag!G366</f>
        <v>5187.5600000000004</v>
      </c>
      <c r="BH370">
        <f>Dual_Tema!E366</f>
        <v>5197.18</v>
      </c>
      <c r="BI370">
        <f>Dual_Tema!F366</f>
        <v>5193.08</v>
      </c>
      <c r="BJ370">
        <f>Pinbar!E366</f>
        <v>0</v>
      </c>
      <c r="BK370">
        <f>SSA!E366</f>
        <v>5196.2781699999996</v>
      </c>
      <c r="BL370">
        <f>SSA!F366</f>
        <v>5195.9339799999998</v>
      </c>
    </row>
    <row r="371" spans="1:64" x14ac:dyDescent="0.55000000000000004">
      <c r="A371">
        <f>Validation!A367</f>
        <v>1772138100</v>
      </c>
      <c r="B371" t="str">
        <f>Price!B367</f>
        <v>XAUUSD</v>
      </c>
      <c r="C371" t="str">
        <f>Price!C367</f>
        <v>M5</v>
      </c>
      <c r="D371">
        <f>Price!D367</f>
        <v>5197.7299999999996</v>
      </c>
      <c r="E371">
        <f>Price!E367</f>
        <v>5194.3599999999997</v>
      </c>
      <c r="F371">
        <f>Price!F367</f>
        <v>5199.3900000000003</v>
      </c>
      <c r="G371">
        <f>Price!G367</f>
        <v>5194.22</v>
      </c>
      <c r="H371">
        <f>Price!H367</f>
        <v>508</v>
      </c>
      <c r="I371">
        <f>Diagonals!E367</f>
        <v>5212.41</v>
      </c>
      <c r="J371">
        <f>Diagonals!F367</f>
        <v>0</v>
      </c>
      <c r="K371">
        <f>Diagonals!G367</f>
        <v>0</v>
      </c>
      <c r="L371">
        <f>Diagonals!H367</f>
        <v>5121.22</v>
      </c>
      <c r="M371">
        <f>Diagonals!I367</f>
        <v>0</v>
      </c>
      <c r="N371">
        <f>Diagonals!J367</f>
        <v>0</v>
      </c>
      <c r="O371">
        <f>Diagonals!K367</f>
        <v>0</v>
      </c>
      <c r="P371">
        <f>Diagonals!L367</f>
        <v>0</v>
      </c>
      <c r="Q371">
        <f>Trendlines!E367</f>
        <v>5199.8</v>
      </c>
      <c r="R371">
        <f>Trendlines!F367</f>
        <v>5192.3900000000003</v>
      </c>
      <c r="S371">
        <f>Trendlines!G367</f>
        <v>5202.12</v>
      </c>
      <c r="T371">
        <f>Trendlines!H367</f>
        <v>5174.3900000000003</v>
      </c>
      <c r="U371">
        <f>Trendlines!I367</f>
        <v>5179.1000000000004</v>
      </c>
      <c r="V371">
        <f>Trendlines!J367</f>
        <v>5165.2700000000004</v>
      </c>
      <c r="W371">
        <f>Trendlines!K367</f>
        <v>0</v>
      </c>
      <c r="X371">
        <f>Trendlines!L367</f>
        <v>0</v>
      </c>
      <c r="Y371">
        <f>Tema_Hrma_Smma!E367</f>
        <v>5196.38</v>
      </c>
      <c r="Z371">
        <f>Tema_Hrma_Smma!F367</f>
        <v>5196.17</v>
      </c>
      <c r="AA371">
        <f>Tema_Hrma_Smma!G367</f>
        <v>5181.71</v>
      </c>
      <c r="AB371">
        <f>ZScore!H367</f>
        <v>1</v>
      </c>
      <c r="AC371">
        <f>ZScore!I367</f>
        <v>0.14760000000000001</v>
      </c>
      <c r="AD371">
        <f>ZScore!J367</f>
        <v>0</v>
      </c>
      <c r="AE371">
        <f>HA!E367</f>
        <v>5194.4399999999996</v>
      </c>
      <c r="AF371">
        <f>HA!F367</f>
        <v>5199.3900000000003</v>
      </c>
      <c r="AG371">
        <f>HA!G367</f>
        <v>5194.22</v>
      </c>
      <c r="AH371">
        <f>HA!H367</f>
        <v>5196.43</v>
      </c>
      <c r="AI371">
        <f>HA!I367</f>
        <v>1</v>
      </c>
      <c r="AJ371">
        <f>HA!J367</f>
        <v>1.98</v>
      </c>
      <c r="AK371">
        <f>HA!K367</f>
        <v>-0.32645000000000002</v>
      </c>
      <c r="AL371">
        <f>HA!L367</f>
        <v>1</v>
      </c>
      <c r="AM371">
        <f>KC!E367</f>
        <v>5218.1343800000004</v>
      </c>
      <c r="AN371">
        <f>KC!F367</f>
        <v>5211.7346900000002</v>
      </c>
      <c r="AO371">
        <f>KC!G367</f>
        <v>5205.335</v>
      </c>
      <c r="AP371">
        <f>KC!H367</f>
        <v>5198.9353000000001</v>
      </c>
      <c r="AQ371">
        <f>KC!I367</f>
        <v>5192.5356099999999</v>
      </c>
      <c r="AR371">
        <f>KC!J367</f>
        <v>5188.0878700000003</v>
      </c>
      <c r="AS371">
        <f>KC!K367</f>
        <v>5181.6881800000001</v>
      </c>
      <c r="AT371">
        <f>KC!L367</f>
        <v>5175.2884899999999</v>
      </c>
      <c r="AU371">
        <f>KC!M367</f>
        <v>5168.8887999999997</v>
      </c>
      <c r="AV371">
        <f>KC!N367</f>
        <v>5162.4891100000004</v>
      </c>
      <c r="AW371">
        <f>SR_Levels!E367</f>
        <v>5193.3500000000004</v>
      </c>
      <c r="AX371">
        <f>SR_Levels!F367</f>
        <v>5178.6000000000004</v>
      </c>
      <c r="AY371">
        <f>SR_Levels!G367</f>
        <v>5161.8900000000003</v>
      </c>
      <c r="AZ371">
        <f>SR_Levels!H367</f>
        <v>5135.8500000000004</v>
      </c>
      <c r="BA371">
        <f>SR_Levels!I367</f>
        <v>5205.3100000000004</v>
      </c>
      <c r="BB371">
        <f>SR_Levels!J367</f>
        <v>0</v>
      </c>
      <c r="BC371">
        <f>SR_Levels!K367</f>
        <v>0</v>
      </c>
      <c r="BD371">
        <f>SR_Levels!L367</f>
        <v>0</v>
      </c>
      <c r="BE371">
        <f>ZigZag!E367</f>
        <v>0</v>
      </c>
      <c r="BF371">
        <f>ZigZag!F367</f>
        <v>0</v>
      </c>
      <c r="BG371">
        <f>ZigZag!G367</f>
        <v>5188.24</v>
      </c>
      <c r="BH371">
        <f>Dual_Tema!E367</f>
        <v>5198.43</v>
      </c>
      <c r="BI371">
        <f>Dual_Tema!F367</f>
        <v>5193.8500000000004</v>
      </c>
      <c r="BJ371">
        <f>Pinbar!E367</f>
        <v>0</v>
      </c>
      <c r="BK371">
        <f>SSA!E367</f>
        <v>5196.7049699999998</v>
      </c>
      <c r="BL371">
        <f>SSA!F367</f>
        <v>5196.3194700000004</v>
      </c>
    </row>
    <row r="372" spans="1:64" x14ac:dyDescent="0.55000000000000004">
      <c r="A372">
        <f>Validation!A368</f>
        <v>1772138400</v>
      </c>
      <c r="B372" t="str">
        <f>Price!B368</f>
        <v>XAUUSD</v>
      </c>
      <c r="C372" t="str">
        <f>Price!C368</f>
        <v>M5</v>
      </c>
      <c r="D372">
        <f>Price!D368</f>
        <v>5198.3500000000004</v>
      </c>
      <c r="E372">
        <f>Price!E368</f>
        <v>5197.76</v>
      </c>
      <c r="F372">
        <f>Price!F368</f>
        <v>5199.2299999999996</v>
      </c>
      <c r="G372">
        <f>Price!G368</f>
        <v>5196.41</v>
      </c>
      <c r="H372">
        <f>Price!H368</f>
        <v>542</v>
      </c>
      <c r="I372">
        <f>Diagonals!E368</f>
        <v>5212.59</v>
      </c>
      <c r="J372">
        <f>Diagonals!F368</f>
        <v>0</v>
      </c>
      <c r="K372">
        <f>Diagonals!G368</f>
        <v>0</v>
      </c>
      <c r="L372">
        <f>Diagonals!H368</f>
        <v>5120.8900000000003</v>
      </c>
      <c r="M372">
        <f>Diagonals!I368</f>
        <v>0</v>
      </c>
      <c r="N372">
        <f>Diagonals!J368</f>
        <v>0</v>
      </c>
      <c r="O372">
        <f>Diagonals!K368</f>
        <v>0</v>
      </c>
      <c r="P372">
        <f>Diagonals!L368</f>
        <v>0</v>
      </c>
      <c r="Q372">
        <f>Trendlines!E368</f>
        <v>5199.8100000000004</v>
      </c>
      <c r="R372">
        <f>Trendlines!F368</f>
        <v>5192.3599999999997</v>
      </c>
      <c r="S372">
        <f>Trendlines!G368</f>
        <v>5202.1000000000004</v>
      </c>
      <c r="T372">
        <f>Trendlines!H368</f>
        <v>5174.47</v>
      </c>
      <c r="U372">
        <f>Trendlines!I368</f>
        <v>5179.12</v>
      </c>
      <c r="V372">
        <f>Trendlines!J368</f>
        <v>5165.3100000000004</v>
      </c>
      <c r="W372">
        <f>Trendlines!K368</f>
        <v>0</v>
      </c>
      <c r="X372">
        <f>Trendlines!L368</f>
        <v>0</v>
      </c>
      <c r="Y372">
        <f>Tema_Hrma_Smma!E368</f>
        <v>5197.43</v>
      </c>
      <c r="Z372">
        <f>Tema_Hrma_Smma!F368</f>
        <v>5196.84</v>
      </c>
      <c r="AA372">
        <f>Tema_Hrma_Smma!G368</f>
        <v>5182.1499999999996</v>
      </c>
      <c r="AB372">
        <f>ZScore!H368</f>
        <v>1</v>
      </c>
      <c r="AC372">
        <f>ZScore!I368</f>
        <v>0.83482000000000001</v>
      </c>
      <c r="AD372">
        <f>ZScore!J368</f>
        <v>0</v>
      </c>
      <c r="AE372">
        <f>HA!E368</f>
        <v>5195.43</v>
      </c>
      <c r="AF372">
        <f>HA!F368</f>
        <v>5199.2299999999996</v>
      </c>
      <c r="AG372">
        <f>HA!G368</f>
        <v>5195.43</v>
      </c>
      <c r="AH372">
        <f>HA!H368</f>
        <v>5197.9399999999996</v>
      </c>
      <c r="AI372">
        <f>HA!I368</f>
        <v>1</v>
      </c>
      <c r="AJ372">
        <f>HA!J368</f>
        <v>2.5</v>
      </c>
      <c r="AK372">
        <f>HA!K368</f>
        <v>-0.13819999999999999</v>
      </c>
      <c r="AL372">
        <f>HA!L368</f>
        <v>2</v>
      </c>
      <c r="AM372">
        <f>KC!E368</f>
        <v>5218.8399399999998</v>
      </c>
      <c r="AN372">
        <f>KC!F368</f>
        <v>5212.4557400000003</v>
      </c>
      <c r="AO372">
        <f>KC!G368</f>
        <v>5206.0715499999997</v>
      </c>
      <c r="AP372">
        <f>KC!H368</f>
        <v>5199.6873500000002</v>
      </c>
      <c r="AQ372">
        <f>KC!I368</f>
        <v>5193.3031499999997</v>
      </c>
      <c r="AR372">
        <f>KC!J368</f>
        <v>5188.94326</v>
      </c>
      <c r="AS372">
        <f>KC!K368</f>
        <v>5182.5590599999996</v>
      </c>
      <c r="AT372">
        <f>KC!L368</f>
        <v>5176.1748699999998</v>
      </c>
      <c r="AU372">
        <f>KC!M368</f>
        <v>5169.7906700000003</v>
      </c>
      <c r="AV372">
        <f>KC!N368</f>
        <v>5163.4064699999999</v>
      </c>
      <c r="AW372">
        <f>SR_Levels!E368</f>
        <v>5193.3500000000004</v>
      </c>
      <c r="AX372">
        <f>SR_Levels!F368</f>
        <v>5178.6000000000004</v>
      </c>
      <c r="AY372">
        <f>SR_Levels!G368</f>
        <v>5161.8900000000003</v>
      </c>
      <c r="AZ372">
        <f>SR_Levels!H368</f>
        <v>5135.8500000000004</v>
      </c>
      <c r="BA372">
        <f>SR_Levels!I368</f>
        <v>5205.3100000000004</v>
      </c>
      <c r="BB372">
        <f>SR_Levels!J368</f>
        <v>0</v>
      </c>
      <c r="BC372">
        <f>SR_Levels!K368</f>
        <v>0</v>
      </c>
      <c r="BD372">
        <f>SR_Levels!L368</f>
        <v>0</v>
      </c>
      <c r="BE372">
        <f>ZigZag!E368</f>
        <v>0</v>
      </c>
      <c r="BF372">
        <f>ZigZag!F368</f>
        <v>0</v>
      </c>
      <c r="BG372">
        <f>ZigZag!G368</f>
        <v>5188.9399999999996</v>
      </c>
      <c r="BH372">
        <f>Dual_Tema!E368</f>
        <v>5199.08</v>
      </c>
      <c r="BI372">
        <f>Dual_Tema!F368</f>
        <v>5195.34</v>
      </c>
      <c r="BJ372">
        <f>Pinbar!E368</f>
        <v>0</v>
      </c>
      <c r="BK372">
        <f>SSA!E368</f>
        <v>5197.1550800000005</v>
      </c>
      <c r="BL372">
        <f>SSA!F368</f>
        <v>5196.7372800000003</v>
      </c>
    </row>
    <row r="373" spans="1:64" x14ac:dyDescent="0.55000000000000004">
      <c r="A373">
        <f>Validation!A369</f>
        <v>1772138700</v>
      </c>
      <c r="B373" t="str">
        <f>Price!B369</f>
        <v>XAUUSD</v>
      </c>
      <c r="C373" t="str">
        <f>Price!C369</f>
        <v>M5</v>
      </c>
      <c r="D373">
        <f>Price!D369</f>
        <v>5199.97</v>
      </c>
      <c r="E373">
        <f>Price!E369</f>
        <v>5198.38</v>
      </c>
      <c r="F373">
        <f>Price!F369</f>
        <v>5200.6499999999996</v>
      </c>
      <c r="G373">
        <f>Price!G369</f>
        <v>5198.38</v>
      </c>
      <c r="H373">
        <f>Price!H369</f>
        <v>565</v>
      </c>
      <c r="I373">
        <f>Diagonals!E369</f>
        <v>5212.7700000000004</v>
      </c>
      <c r="J373">
        <f>Diagonals!F369</f>
        <v>0</v>
      </c>
      <c r="K373">
        <f>Diagonals!G369</f>
        <v>0</v>
      </c>
      <c r="L373">
        <f>Diagonals!H369</f>
        <v>5120.5600000000004</v>
      </c>
      <c r="M373">
        <f>Diagonals!I369</f>
        <v>0</v>
      </c>
      <c r="N373">
        <f>Diagonals!J369</f>
        <v>0</v>
      </c>
      <c r="O373">
        <f>Diagonals!K369</f>
        <v>5200.6499999999996</v>
      </c>
      <c r="P373">
        <f>Diagonals!L369</f>
        <v>0</v>
      </c>
      <c r="Q373">
        <f>Trendlines!E369</f>
        <v>5199.8100000000004</v>
      </c>
      <c r="R373">
        <f>Trendlines!F369</f>
        <v>5192.34</v>
      </c>
      <c r="S373">
        <f>Trendlines!G369</f>
        <v>5202.08</v>
      </c>
      <c r="T373">
        <f>Trendlines!H369</f>
        <v>5174.54</v>
      </c>
      <c r="U373">
        <f>Trendlines!I369</f>
        <v>5179.1499999999996</v>
      </c>
      <c r="V373">
        <f>Trendlines!J369</f>
        <v>5165.3500000000004</v>
      </c>
      <c r="W373">
        <f>Trendlines!K369</f>
        <v>5200.6499999999996</v>
      </c>
      <c r="X373">
        <f>Trendlines!L369</f>
        <v>0</v>
      </c>
      <c r="Y373">
        <f>Tema_Hrma_Smma!E369</f>
        <v>5198.84</v>
      </c>
      <c r="Z373">
        <f>Tema_Hrma_Smma!F369</f>
        <v>5197.68</v>
      </c>
      <c r="AA373">
        <f>Tema_Hrma_Smma!G369</f>
        <v>5182.62</v>
      </c>
      <c r="AB373">
        <f>ZScore!H369</f>
        <v>1</v>
      </c>
      <c r="AC373">
        <f>ZScore!I369</f>
        <v>0.48164000000000001</v>
      </c>
      <c r="AD373">
        <f>ZScore!J369</f>
        <v>0</v>
      </c>
      <c r="AE373">
        <f>HA!E369</f>
        <v>5196.6899999999996</v>
      </c>
      <c r="AF373">
        <f>HA!F369</f>
        <v>5200.6499999999996</v>
      </c>
      <c r="AG373">
        <f>HA!G369</f>
        <v>5196.6899999999996</v>
      </c>
      <c r="AH373">
        <f>HA!H369</f>
        <v>5199.3500000000004</v>
      </c>
      <c r="AI373">
        <f>HA!I369</f>
        <v>1</v>
      </c>
      <c r="AJ373">
        <f>HA!J369</f>
        <v>2.66</v>
      </c>
      <c r="AK373">
        <f>HA!K369</f>
        <v>-8.2269999999999996E-2</v>
      </c>
      <c r="AL373">
        <f>HA!L369</f>
        <v>3</v>
      </c>
      <c r="AM373">
        <f>KC!E369</f>
        <v>5219.5439900000001</v>
      </c>
      <c r="AN373">
        <f>KC!F369</f>
        <v>5213.1799799999999</v>
      </c>
      <c r="AO373">
        <f>KC!G369</f>
        <v>5206.8159599999999</v>
      </c>
      <c r="AP373">
        <f>KC!H369</f>
        <v>5200.4519499999997</v>
      </c>
      <c r="AQ373">
        <f>KC!I369</f>
        <v>5194.0879400000003</v>
      </c>
      <c r="AR373">
        <f>KC!J369</f>
        <v>5189.8544899999997</v>
      </c>
      <c r="AS373">
        <f>KC!K369</f>
        <v>5183.4904800000004</v>
      </c>
      <c r="AT373">
        <f>KC!L369</f>
        <v>5177.1264700000002</v>
      </c>
      <c r="AU373">
        <f>KC!M369</f>
        <v>5170.7624500000002</v>
      </c>
      <c r="AV373">
        <f>KC!N369</f>
        <v>5164.3984399999999</v>
      </c>
      <c r="AW373">
        <f>SR_Levels!E369</f>
        <v>5193.3500000000004</v>
      </c>
      <c r="AX373">
        <f>SR_Levels!F369</f>
        <v>5178.6000000000004</v>
      </c>
      <c r="AY373">
        <f>SR_Levels!G369</f>
        <v>5161.8900000000003</v>
      </c>
      <c r="AZ373">
        <f>SR_Levels!H369</f>
        <v>5135.8500000000004</v>
      </c>
      <c r="BA373">
        <f>SR_Levels!I369</f>
        <v>5205.3100000000004</v>
      </c>
      <c r="BB373">
        <f>SR_Levels!J369</f>
        <v>0</v>
      </c>
      <c r="BC373">
        <f>SR_Levels!K369</f>
        <v>0</v>
      </c>
      <c r="BD373">
        <f>SR_Levels!L369</f>
        <v>0</v>
      </c>
      <c r="BE373">
        <f>ZigZag!E369</f>
        <v>5200.6499999999996</v>
      </c>
      <c r="BF373">
        <f>ZigZag!F369</f>
        <v>0</v>
      </c>
      <c r="BG373">
        <f>ZigZag!G369</f>
        <v>5189.7</v>
      </c>
      <c r="BH373">
        <f>Dual_Tema!E369</f>
        <v>5200.12</v>
      </c>
      <c r="BI373">
        <f>Dual_Tema!F369</f>
        <v>5197.17</v>
      </c>
      <c r="BJ373">
        <f>Pinbar!E369</f>
        <v>0</v>
      </c>
      <c r="BK373">
        <f>SSA!E369</f>
        <v>5197.5339599999998</v>
      </c>
      <c r="BL373">
        <f>SSA!F369</f>
        <v>5197.13562</v>
      </c>
    </row>
    <row r="374" spans="1:64" x14ac:dyDescent="0.55000000000000004">
      <c r="A374">
        <f>Validation!A370</f>
        <v>1772139000</v>
      </c>
      <c r="B374" t="str">
        <f>Price!B370</f>
        <v>XAUUSD</v>
      </c>
      <c r="C374" t="str">
        <f>Price!C370</f>
        <v>M5</v>
      </c>
      <c r="D374">
        <f>Price!D370</f>
        <v>5192.82</v>
      </c>
      <c r="E374">
        <f>Price!E370</f>
        <v>5199.97</v>
      </c>
      <c r="F374">
        <f>Price!F370</f>
        <v>5200.22</v>
      </c>
      <c r="G374">
        <f>Price!G370</f>
        <v>5191.57</v>
      </c>
      <c r="H374">
        <f>Price!H370</f>
        <v>646</v>
      </c>
      <c r="I374">
        <f>Diagonals!E370</f>
        <v>5212.9399999999996</v>
      </c>
      <c r="J374">
        <f>Diagonals!F370</f>
        <v>0</v>
      </c>
      <c r="K374">
        <f>Diagonals!G370</f>
        <v>0</v>
      </c>
      <c r="L374">
        <f>Diagonals!H370</f>
        <v>5120.2299999999996</v>
      </c>
      <c r="M374">
        <f>Diagonals!I370</f>
        <v>0</v>
      </c>
      <c r="N374">
        <f>Diagonals!J370</f>
        <v>0</v>
      </c>
      <c r="O374">
        <f>Diagonals!K370</f>
        <v>0</v>
      </c>
      <c r="P374">
        <f>Diagonals!L370</f>
        <v>0</v>
      </c>
      <c r="Q374">
        <f>Trendlines!E370</f>
        <v>5199.82</v>
      </c>
      <c r="R374">
        <f>Trendlines!F370</f>
        <v>5192.3100000000004</v>
      </c>
      <c r="S374">
        <f>Trendlines!G370</f>
        <v>5202.0600000000004</v>
      </c>
      <c r="T374">
        <f>Trendlines!H370</f>
        <v>5174.62</v>
      </c>
      <c r="U374">
        <f>Trendlines!I370</f>
        <v>5179.17</v>
      </c>
      <c r="V374">
        <f>Trendlines!J370</f>
        <v>5165.3900000000003</v>
      </c>
      <c r="W374">
        <f>Trendlines!K370</f>
        <v>0</v>
      </c>
      <c r="X374">
        <f>Trendlines!L370</f>
        <v>0</v>
      </c>
      <c r="Y374">
        <f>Tema_Hrma_Smma!E370</f>
        <v>5197.3100000000004</v>
      </c>
      <c r="Z374">
        <f>Tema_Hrma_Smma!F370</f>
        <v>5197.97</v>
      </c>
      <c r="AA374">
        <f>Tema_Hrma_Smma!G370</f>
        <v>5183.0200000000004</v>
      </c>
      <c r="AB374">
        <f>ZScore!H370</f>
        <v>-1</v>
      </c>
      <c r="AC374">
        <f>ZScore!I370</f>
        <v>1.47851</v>
      </c>
      <c r="AD374">
        <f>ZScore!J370</f>
        <v>3</v>
      </c>
      <c r="AE374">
        <f>HA!E370</f>
        <v>5198.0200000000004</v>
      </c>
      <c r="AF374">
        <f>HA!F370</f>
        <v>5200.22</v>
      </c>
      <c r="AG374">
        <f>HA!G370</f>
        <v>5191.57</v>
      </c>
      <c r="AH374">
        <f>HA!H370</f>
        <v>5196.1499999999996</v>
      </c>
      <c r="AI374">
        <f>HA!I370</f>
        <v>-1</v>
      </c>
      <c r="AJ374">
        <f>HA!J370</f>
        <v>1.87</v>
      </c>
      <c r="AK374">
        <f>HA!K370</f>
        <v>-0.37228</v>
      </c>
      <c r="AL374">
        <f>HA!L370</f>
        <v>-1</v>
      </c>
      <c r="AM374">
        <f>KC!E370</f>
        <v>5220.3505699999996</v>
      </c>
      <c r="AN374">
        <f>KC!F370</f>
        <v>5213.9769900000001</v>
      </c>
      <c r="AO374">
        <f>KC!G370</f>
        <v>5207.6034099999997</v>
      </c>
      <c r="AP374">
        <f>KC!H370</f>
        <v>5201.2298300000002</v>
      </c>
      <c r="AQ374">
        <f>KC!I370</f>
        <v>5194.8562499999998</v>
      </c>
      <c r="AR374">
        <f>KC!J370</f>
        <v>5190.6105200000002</v>
      </c>
      <c r="AS374">
        <f>KC!K370</f>
        <v>5184.2369399999998</v>
      </c>
      <c r="AT374">
        <f>KC!L370</f>
        <v>5177.8633600000003</v>
      </c>
      <c r="AU374">
        <f>KC!M370</f>
        <v>5171.4897799999999</v>
      </c>
      <c r="AV374">
        <f>KC!N370</f>
        <v>5165.1162000000004</v>
      </c>
      <c r="AW374">
        <f>SR_Levels!E370</f>
        <v>5178.6000000000004</v>
      </c>
      <c r="AX374">
        <f>SR_Levels!F370</f>
        <v>5161.8900000000003</v>
      </c>
      <c r="AY374">
        <f>SR_Levels!G370</f>
        <v>5135.8500000000004</v>
      </c>
      <c r="AZ374">
        <f>SR_Levels!H370</f>
        <v>0</v>
      </c>
      <c r="BA374">
        <f>SR_Levels!I370</f>
        <v>5193.3500000000004</v>
      </c>
      <c r="BB374">
        <f>SR_Levels!J370</f>
        <v>5205.3100000000004</v>
      </c>
      <c r="BC374">
        <f>SR_Levels!K370</f>
        <v>0</v>
      </c>
      <c r="BD374">
        <f>SR_Levels!L370</f>
        <v>0</v>
      </c>
      <c r="BE374">
        <f>ZigZag!E370</f>
        <v>0</v>
      </c>
      <c r="BF374">
        <f>ZigZag!F370</f>
        <v>0</v>
      </c>
      <c r="BG374">
        <f>ZigZag!G370</f>
        <v>5190.07</v>
      </c>
      <c r="BH374">
        <f>Dual_Tema!E370</f>
        <v>5200.49</v>
      </c>
      <c r="BI374">
        <f>Dual_Tema!F370</f>
        <v>5194.92</v>
      </c>
      <c r="BJ374">
        <f>Pinbar!E370</f>
        <v>0</v>
      </c>
      <c r="BK374">
        <f>SSA!E370</f>
        <v>5197.6935899999999</v>
      </c>
      <c r="BL374">
        <f>SSA!F370</f>
        <v>5197.4146000000001</v>
      </c>
    </row>
    <row r="375" spans="1:64" x14ac:dyDescent="0.55000000000000004">
      <c r="A375">
        <f>Validation!A371</f>
        <v>1772139300</v>
      </c>
      <c r="B375" t="str">
        <f>Price!B371</f>
        <v>XAUUSD</v>
      </c>
      <c r="C375" t="str">
        <f>Price!C371</f>
        <v>M5</v>
      </c>
      <c r="D375">
        <f>Price!D371</f>
        <v>5196.6099999999997</v>
      </c>
      <c r="E375">
        <f>Price!E371</f>
        <v>5192.7700000000004</v>
      </c>
      <c r="F375">
        <f>Price!F371</f>
        <v>5197.37</v>
      </c>
      <c r="G375">
        <f>Price!G371</f>
        <v>5189.72</v>
      </c>
      <c r="H375">
        <f>Price!H371</f>
        <v>694</v>
      </c>
      <c r="I375">
        <f>Diagonals!E371</f>
        <v>5213.12</v>
      </c>
      <c r="J375">
        <f>Diagonals!F371</f>
        <v>0</v>
      </c>
      <c r="K375">
        <f>Diagonals!G371</f>
        <v>0</v>
      </c>
      <c r="L375">
        <f>Diagonals!H371</f>
        <v>5119.8999999999996</v>
      </c>
      <c r="M375">
        <f>Diagonals!I371</f>
        <v>0</v>
      </c>
      <c r="N375">
        <f>Diagonals!J371</f>
        <v>0</v>
      </c>
      <c r="O375">
        <f>Diagonals!K371</f>
        <v>0</v>
      </c>
      <c r="P375">
        <f>Diagonals!L371</f>
        <v>0</v>
      </c>
      <c r="Q375">
        <f>Trendlines!E371</f>
        <v>5199.82</v>
      </c>
      <c r="R375">
        <f>Trendlines!F371</f>
        <v>5192.28</v>
      </c>
      <c r="S375">
        <f>Trendlines!G371</f>
        <v>5202.05</v>
      </c>
      <c r="T375">
        <f>Trendlines!H371</f>
        <v>5174.7</v>
      </c>
      <c r="U375">
        <f>Trendlines!I371</f>
        <v>5179.1899999999996</v>
      </c>
      <c r="V375">
        <f>Trendlines!J371</f>
        <v>5165.43</v>
      </c>
      <c r="W375">
        <f>Trendlines!K371</f>
        <v>0</v>
      </c>
      <c r="X375">
        <f>Trendlines!L371</f>
        <v>0</v>
      </c>
      <c r="Y375">
        <f>Tema_Hrma_Smma!E371</f>
        <v>5196.1000000000004</v>
      </c>
      <c r="Z375">
        <f>Tema_Hrma_Smma!F371</f>
        <v>5197.92</v>
      </c>
      <c r="AA375">
        <f>Tema_Hrma_Smma!G371</f>
        <v>5183.3500000000004</v>
      </c>
      <c r="AB375">
        <f>ZScore!H371</f>
        <v>1</v>
      </c>
      <c r="AC375">
        <f>ZScore!I371</f>
        <v>0.30953999999999998</v>
      </c>
      <c r="AD375">
        <f>ZScore!J371</f>
        <v>0</v>
      </c>
      <c r="AE375">
        <f>HA!E371</f>
        <v>5197.08</v>
      </c>
      <c r="AF375">
        <f>HA!F371</f>
        <v>5197.37</v>
      </c>
      <c r="AG375">
        <f>HA!G371</f>
        <v>5189.72</v>
      </c>
      <c r="AH375">
        <f>HA!H371</f>
        <v>5194.12</v>
      </c>
      <c r="AI375">
        <f>HA!I371</f>
        <v>-1</v>
      </c>
      <c r="AJ375">
        <f>HA!J371</f>
        <v>2.96</v>
      </c>
      <c r="AK375">
        <f>HA!K371</f>
        <v>2.5909999999999999E-2</v>
      </c>
      <c r="AL375">
        <f>HA!L371</f>
        <v>-2</v>
      </c>
      <c r="AM375">
        <f>KC!E371</f>
        <v>5221.1176699999996</v>
      </c>
      <c r="AN375">
        <f>KC!F371</f>
        <v>5214.7190300000002</v>
      </c>
      <c r="AO375">
        <f>KC!G371</f>
        <v>5208.3203899999999</v>
      </c>
      <c r="AP375">
        <f>KC!H371</f>
        <v>5201.9217399999998</v>
      </c>
      <c r="AQ375">
        <f>KC!I371</f>
        <v>5195.5231000000003</v>
      </c>
      <c r="AR375">
        <f>KC!J371</f>
        <v>5191.1938</v>
      </c>
      <c r="AS375">
        <f>KC!K371</f>
        <v>5184.7951599999997</v>
      </c>
      <c r="AT375">
        <f>KC!L371</f>
        <v>5178.3965200000002</v>
      </c>
      <c r="AU375">
        <f>KC!M371</f>
        <v>5171.9978700000001</v>
      </c>
      <c r="AV375">
        <f>KC!N371</f>
        <v>5165.5992299999998</v>
      </c>
      <c r="AW375">
        <f>SR_Levels!E371</f>
        <v>5193.3500000000004</v>
      </c>
      <c r="AX375">
        <f>SR_Levels!F371</f>
        <v>5178.6000000000004</v>
      </c>
      <c r="AY375">
        <f>SR_Levels!G371</f>
        <v>5161.8900000000003</v>
      </c>
      <c r="AZ375">
        <f>SR_Levels!H371</f>
        <v>5135.8500000000004</v>
      </c>
      <c r="BA375">
        <f>SR_Levels!I371</f>
        <v>5205.3100000000004</v>
      </c>
      <c r="BB375">
        <f>SR_Levels!J371</f>
        <v>0</v>
      </c>
      <c r="BC375">
        <f>SR_Levels!K371</f>
        <v>0</v>
      </c>
      <c r="BD375">
        <f>SR_Levels!L371</f>
        <v>0</v>
      </c>
      <c r="BE375">
        <f>ZigZag!E371</f>
        <v>0</v>
      </c>
      <c r="BF375">
        <f>ZigZag!F371</f>
        <v>0</v>
      </c>
      <c r="BG375">
        <f>ZigZag!G371</f>
        <v>5190.3900000000003</v>
      </c>
      <c r="BH375">
        <f>Dual_Tema!E371</f>
        <v>5199.26</v>
      </c>
      <c r="BI375">
        <f>Dual_Tema!F371</f>
        <v>5192.49</v>
      </c>
      <c r="BJ375">
        <f>Pinbar!E371</f>
        <v>0</v>
      </c>
      <c r="BK375">
        <f>SSA!E371</f>
        <v>5197.7141000000001</v>
      </c>
      <c r="BL375">
        <f>SSA!F371</f>
        <v>5197.5643499999996</v>
      </c>
    </row>
    <row r="376" spans="1:64" x14ac:dyDescent="0.55000000000000004">
      <c r="A376">
        <f>Validation!A372</f>
        <v>1772139600</v>
      </c>
      <c r="B376" t="str">
        <f>Price!B372</f>
        <v>XAUUSD</v>
      </c>
      <c r="C376" t="str">
        <f>Price!C372</f>
        <v>M5</v>
      </c>
      <c r="D376">
        <f>Price!D372</f>
        <v>5198.6400000000003</v>
      </c>
      <c r="E376">
        <f>Price!E372</f>
        <v>5196.46</v>
      </c>
      <c r="F376">
        <f>Price!F372</f>
        <v>5200.5600000000004</v>
      </c>
      <c r="G376">
        <f>Price!G372</f>
        <v>5196.46</v>
      </c>
      <c r="H376">
        <f>Price!H372</f>
        <v>349</v>
      </c>
      <c r="I376">
        <f>Diagonals!E372</f>
        <v>5213.3</v>
      </c>
      <c r="J376">
        <f>Diagonals!F372</f>
        <v>0</v>
      </c>
      <c r="K376">
        <f>Diagonals!G372</f>
        <v>0</v>
      </c>
      <c r="L376">
        <f>Diagonals!H372</f>
        <v>5119.57</v>
      </c>
      <c r="M376">
        <f>Diagonals!I372</f>
        <v>0</v>
      </c>
      <c r="N376">
        <f>Diagonals!J372</f>
        <v>0</v>
      </c>
      <c r="O376">
        <f>Diagonals!K372</f>
        <v>0</v>
      </c>
      <c r="P376">
        <f>Diagonals!L372</f>
        <v>0</v>
      </c>
      <c r="Q376">
        <f>Trendlines!E372</f>
        <v>5199.83</v>
      </c>
      <c r="R376">
        <f>Trendlines!F372</f>
        <v>5192.26</v>
      </c>
      <c r="S376">
        <f>Trendlines!G372</f>
        <v>5202.03</v>
      </c>
      <c r="T376">
        <f>Trendlines!H372</f>
        <v>5174.7700000000004</v>
      </c>
      <c r="U376">
        <f>Trendlines!I372</f>
        <v>5179.21</v>
      </c>
      <c r="V376">
        <f>Trendlines!J372</f>
        <v>5165.47</v>
      </c>
      <c r="W376">
        <f>Trendlines!K372</f>
        <v>0</v>
      </c>
      <c r="X376">
        <f>Trendlines!L372</f>
        <v>0</v>
      </c>
      <c r="Y376">
        <f>Tema_Hrma_Smma!E372</f>
        <v>5197.24</v>
      </c>
      <c r="Z376">
        <f>Tema_Hrma_Smma!F372</f>
        <v>5198.1499999999996</v>
      </c>
      <c r="AA376">
        <f>Tema_Hrma_Smma!G372</f>
        <v>5183.71</v>
      </c>
      <c r="AB376">
        <f>ZScore!H372</f>
        <v>1</v>
      </c>
      <c r="AC376">
        <f>ZScore!I372</f>
        <v>0.27544000000000002</v>
      </c>
      <c r="AD376">
        <f>ZScore!J372</f>
        <v>0</v>
      </c>
      <c r="AE376">
        <f>HA!E372</f>
        <v>5195.6000000000004</v>
      </c>
      <c r="AF376">
        <f>HA!F372</f>
        <v>5200.5600000000004</v>
      </c>
      <c r="AG376">
        <f>HA!G372</f>
        <v>5195.6000000000004</v>
      </c>
      <c r="AH376">
        <f>HA!H372</f>
        <v>5198.03</v>
      </c>
      <c r="AI376">
        <f>HA!I372</f>
        <v>1</v>
      </c>
      <c r="AJ376">
        <f>HA!J372</f>
        <v>2.4300000000000002</v>
      </c>
      <c r="AK376">
        <f>HA!K372</f>
        <v>-0.16875999999999999</v>
      </c>
      <c r="AL376">
        <f>HA!L372</f>
        <v>1</v>
      </c>
      <c r="AM376">
        <f>KC!E372</f>
        <v>5221.7786599999999</v>
      </c>
      <c r="AN376">
        <f>KC!F372</f>
        <v>5215.3803200000002</v>
      </c>
      <c r="AO376">
        <f>KC!G372</f>
        <v>5208.9819900000002</v>
      </c>
      <c r="AP376">
        <f>KC!H372</f>
        <v>5202.5836600000002</v>
      </c>
      <c r="AQ376">
        <f>KC!I372</f>
        <v>5196.1853199999996</v>
      </c>
      <c r="AR376">
        <f>KC!J372</f>
        <v>5191.8147200000003</v>
      </c>
      <c r="AS376">
        <f>KC!K372</f>
        <v>5185.4163799999997</v>
      </c>
      <c r="AT376">
        <f>KC!L372</f>
        <v>5179.0180499999997</v>
      </c>
      <c r="AU376">
        <f>KC!M372</f>
        <v>5172.6197199999997</v>
      </c>
      <c r="AV376">
        <f>KC!N372</f>
        <v>5166.22138</v>
      </c>
      <c r="AW376">
        <f>SR_Levels!E372</f>
        <v>5193.3500000000004</v>
      </c>
      <c r="AX376">
        <f>SR_Levels!F372</f>
        <v>5178.6000000000004</v>
      </c>
      <c r="AY376">
        <f>SR_Levels!G372</f>
        <v>5161.8900000000003</v>
      </c>
      <c r="AZ376">
        <f>SR_Levels!H372</f>
        <v>5135.8500000000004</v>
      </c>
      <c r="BA376">
        <f>SR_Levels!I372</f>
        <v>5205.3100000000004</v>
      </c>
      <c r="BB376">
        <f>SR_Levels!J372</f>
        <v>0</v>
      </c>
      <c r="BC376">
        <f>SR_Levels!K372</f>
        <v>0</v>
      </c>
      <c r="BD376">
        <f>SR_Levels!L372</f>
        <v>0</v>
      </c>
      <c r="BE376">
        <f>ZigZag!E372</f>
        <v>0</v>
      </c>
      <c r="BF376">
        <f>ZigZag!F372</f>
        <v>0</v>
      </c>
      <c r="BG376">
        <f>ZigZag!G372</f>
        <v>5190.9799999999996</v>
      </c>
      <c r="BH376">
        <f>Dual_Tema!E372</f>
        <v>5199.97</v>
      </c>
      <c r="BI376">
        <f>Dual_Tema!F372</f>
        <v>5194.21</v>
      </c>
      <c r="BJ376">
        <f>Pinbar!E372</f>
        <v>0</v>
      </c>
      <c r="BK376">
        <f>SSA!E372</f>
        <v>5197.39419</v>
      </c>
      <c r="BL376">
        <f>SSA!F372</f>
        <v>5197.4792699999998</v>
      </c>
    </row>
    <row r="377" spans="1:64" x14ac:dyDescent="0.55000000000000004">
      <c r="A377">
        <f>Validation!A373</f>
        <v>1772139900</v>
      </c>
      <c r="B377" t="str">
        <f>Price!B373</f>
        <v>XAUUSD</v>
      </c>
      <c r="C377" t="str">
        <f>Price!C373</f>
        <v>M5</v>
      </c>
      <c r="D377">
        <f>Price!D373</f>
        <v>5199.59</v>
      </c>
      <c r="E377">
        <f>Price!E373</f>
        <v>5198.75</v>
      </c>
      <c r="F377">
        <f>Price!F373</f>
        <v>5199.78</v>
      </c>
      <c r="G377">
        <f>Price!G373</f>
        <v>5198.4799999999996</v>
      </c>
      <c r="H377">
        <f>Price!H373</f>
        <v>264</v>
      </c>
      <c r="I377">
        <f>Diagonals!E373</f>
        <v>5213.47</v>
      </c>
      <c r="J377">
        <f>Diagonals!F373</f>
        <v>0</v>
      </c>
      <c r="K377">
        <f>Diagonals!G373</f>
        <v>0</v>
      </c>
      <c r="L377">
        <f>Diagonals!H373</f>
        <v>5119.25</v>
      </c>
      <c r="M377">
        <f>Diagonals!I373</f>
        <v>0</v>
      </c>
      <c r="N377">
        <f>Diagonals!J373</f>
        <v>0</v>
      </c>
      <c r="O377">
        <f>Diagonals!K373</f>
        <v>0</v>
      </c>
      <c r="P377">
        <f>Diagonals!L373</f>
        <v>0</v>
      </c>
      <c r="Q377">
        <f>Trendlines!E373</f>
        <v>5199.84</v>
      </c>
      <c r="R377">
        <f>Trendlines!F373</f>
        <v>5192.2299999999996</v>
      </c>
      <c r="S377">
        <f>Trendlines!G373</f>
        <v>5202.01</v>
      </c>
      <c r="T377">
        <f>Trendlines!H373</f>
        <v>5174.8500000000004</v>
      </c>
      <c r="U377">
        <f>Trendlines!I373</f>
        <v>5179.2299999999996</v>
      </c>
      <c r="V377">
        <f>Trendlines!J373</f>
        <v>5165.51</v>
      </c>
      <c r="W377">
        <f>Trendlines!K373</f>
        <v>0</v>
      </c>
      <c r="X377">
        <f>Trendlines!L373</f>
        <v>0</v>
      </c>
      <c r="Y377">
        <f>Tema_Hrma_Smma!E373</f>
        <v>5198.3</v>
      </c>
      <c r="Z377">
        <f>Tema_Hrma_Smma!F373</f>
        <v>5198.5600000000004</v>
      </c>
      <c r="AA377">
        <f>Tema_Hrma_Smma!G373</f>
        <v>5184.1400000000003</v>
      </c>
      <c r="AB377">
        <f>ZScore!H373</f>
        <v>1</v>
      </c>
      <c r="AC377">
        <f>ZScore!I373</f>
        <v>0.74758999999999998</v>
      </c>
      <c r="AD377">
        <f>ZScore!J373</f>
        <v>0</v>
      </c>
      <c r="AE377">
        <f>HA!E373</f>
        <v>5196.8100000000004</v>
      </c>
      <c r="AF377">
        <f>HA!F373</f>
        <v>5199.78</v>
      </c>
      <c r="AG377">
        <f>HA!G373</f>
        <v>5196.8100000000004</v>
      </c>
      <c r="AH377">
        <f>HA!H373</f>
        <v>5199.1499999999996</v>
      </c>
      <c r="AI377">
        <f>HA!I373</f>
        <v>1</v>
      </c>
      <c r="AJ377">
        <f>HA!J373</f>
        <v>2.34</v>
      </c>
      <c r="AK377">
        <f>HA!K373</f>
        <v>-0.20616000000000001</v>
      </c>
      <c r="AL377">
        <f>HA!L373</f>
        <v>2</v>
      </c>
      <c r="AM377">
        <f>KC!E373</f>
        <v>5222.3270000000002</v>
      </c>
      <c r="AN377">
        <f>KC!F373</f>
        <v>5215.9475499999999</v>
      </c>
      <c r="AO377">
        <f>KC!G373</f>
        <v>5209.5681100000002</v>
      </c>
      <c r="AP377">
        <f>KC!H373</f>
        <v>5203.1886699999995</v>
      </c>
      <c r="AQ377">
        <f>KC!I373</f>
        <v>5196.8092200000001</v>
      </c>
      <c r="AR377">
        <f>KC!J373</f>
        <v>5192.4987899999996</v>
      </c>
      <c r="AS377">
        <f>KC!K373</f>
        <v>5186.1193499999999</v>
      </c>
      <c r="AT377">
        <f>KC!L373</f>
        <v>5179.7398999999996</v>
      </c>
      <c r="AU377">
        <f>KC!M373</f>
        <v>5173.3604599999999</v>
      </c>
      <c r="AV377">
        <f>KC!N373</f>
        <v>5166.9810100000004</v>
      </c>
      <c r="AW377">
        <f>SR_Levels!E373</f>
        <v>5193.3500000000004</v>
      </c>
      <c r="AX377">
        <f>SR_Levels!F373</f>
        <v>5178.6000000000004</v>
      </c>
      <c r="AY377">
        <f>SR_Levels!G373</f>
        <v>5161.8900000000003</v>
      </c>
      <c r="AZ377">
        <f>SR_Levels!H373</f>
        <v>5135.8500000000004</v>
      </c>
      <c r="BA377">
        <f>SR_Levels!I373</f>
        <v>5205.3100000000004</v>
      </c>
      <c r="BB377">
        <f>SR_Levels!J373</f>
        <v>0</v>
      </c>
      <c r="BC377">
        <f>SR_Levels!K373</f>
        <v>0</v>
      </c>
      <c r="BD377">
        <f>SR_Levels!L373</f>
        <v>0</v>
      </c>
      <c r="BE377">
        <f>ZigZag!E373</f>
        <v>0</v>
      </c>
      <c r="BF377">
        <f>ZigZag!F373</f>
        <v>0</v>
      </c>
      <c r="BG377">
        <f>ZigZag!G373</f>
        <v>5191.57</v>
      </c>
      <c r="BH377">
        <f>Dual_Tema!E373</f>
        <v>5200</v>
      </c>
      <c r="BI377">
        <f>Dual_Tema!F373</f>
        <v>5196.28</v>
      </c>
      <c r="BJ377">
        <f>Pinbar!E373</f>
        <v>0</v>
      </c>
      <c r="BK377">
        <f>SSA!E373</f>
        <v>5196.62453</v>
      </c>
      <c r="BL377">
        <f>SSA!F373</f>
        <v>5197.0519000000004</v>
      </c>
    </row>
    <row r="378" spans="1:64" x14ac:dyDescent="0.55000000000000004">
      <c r="A378">
        <f>Validation!A374</f>
        <v>1772140200</v>
      </c>
      <c r="B378" t="str">
        <f>Price!B374</f>
        <v>XAUUSD</v>
      </c>
      <c r="C378" t="str">
        <f>Price!C374</f>
        <v>M5</v>
      </c>
      <c r="D378">
        <f>Price!D374</f>
        <v>5196.51</v>
      </c>
      <c r="E378">
        <f>Price!E374</f>
        <v>5199.59</v>
      </c>
      <c r="F378">
        <f>Price!F374</f>
        <v>5199.59</v>
      </c>
      <c r="G378">
        <f>Price!G374</f>
        <v>5196.3100000000004</v>
      </c>
      <c r="H378">
        <f>Price!H374</f>
        <v>290</v>
      </c>
      <c r="I378">
        <f>Diagonals!E374</f>
        <v>5213.6499999999996</v>
      </c>
      <c r="J378">
        <f>Diagonals!F374</f>
        <v>0</v>
      </c>
      <c r="K378">
        <f>Diagonals!G374</f>
        <v>0</v>
      </c>
      <c r="L378">
        <f>Diagonals!H374</f>
        <v>5118.92</v>
      </c>
      <c r="M378">
        <f>Diagonals!I374</f>
        <v>0</v>
      </c>
      <c r="N378">
        <f>Diagonals!J374</f>
        <v>0</v>
      </c>
      <c r="O378">
        <f>Diagonals!K374</f>
        <v>0</v>
      </c>
      <c r="P378">
        <f>Diagonals!L374</f>
        <v>0</v>
      </c>
      <c r="Q378">
        <f>Trendlines!E374</f>
        <v>5199.84</v>
      </c>
      <c r="R378">
        <f>Trendlines!F374</f>
        <v>5192.21</v>
      </c>
      <c r="S378">
        <f>Trendlines!G374</f>
        <v>5201.99</v>
      </c>
      <c r="T378">
        <f>Trendlines!H374</f>
        <v>5174.92</v>
      </c>
      <c r="U378">
        <f>Trendlines!I374</f>
        <v>5179.26</v>
      </c>
      <c r="V378">
        <f>Trendlines!J374</f>
        <v>5165.54</v>
      </c>
      <c r="W378">
        <f>Trendlines!K374</f>
        <v>0</v>
      </c>
      <c r="X378">
        <f>Trendlines!L374</f>
        <v>0</v>
      </c>
      <c r="Y378">
        <f>Tema_Hrma_Smma!E374</f>
        <v>5198.04</v>
      </c>
      <c r="Z378">
        <f>Tema_Hrma_Smma!F374</f>
        <v>5198.8</v>
      </c>
      <c r="AA378">
        <f>Tema_Hrma_Smma!G374</f>
        <v>5184.53</v>
      </c>
      <c r="AB378">
        <f>ZScore!H374</f>
        <v>-1</v>
      </c>
      <c r="AC378">
        <f>ZScore!I374</f>
        <v>4.0570000000000002E-2</v>
      </c>
      <c r="AD378">
        <f>ZScore!J374</f>
        <v>3</v>
      </c>
      <c r="AE378">
        <f>HA!E374</f>
        <v>5197.9799999999996</v>
      </c>
      <c r="AF378">
        <f>HA!F374</f>
        <v>5199.59</v>
      </c>
      <c r="AG378">
        <f>HA!G374</f>
        <v>5196.3100000000004</v>
      </c>
      <c r="AH378">
        <f>HA!H374</f>
        <v>5198</v>
      </c>
      <c r="AI378">
        <f>HA!I374</f>
        <v>1</v>
      </c>
      <c r="AJ378">
        <f>HA!J374</f>
        <v>0.02</v>
      </c>
      <c r="AK378">
        <f>HA!K374</f>
        <v>-1.0504899999999999</v>
      </c>
      <c r="AL378">
        <f>HA!L374</f>
        <v>3</v>
      </c>
      <c r="AM378">
        <f>KC!E374</f>
        <v>5222.8944899999997</v>
      </c>
      <c r="AN378">
        <f>KC!F374</f>
        <v>5216.51764</v>
      </c>
      <c r="AO378">
        <f>KC!G374</f>
        <v>5210.1407900000004</v>
      </c>
      <c r="AP378">
        <f>KC!H374</f>
        <v>5203.7639399999998</v>
      </c>
      <c r="AQ378">
        <f>KC!I374</f>
        <v>5197.3870900000002</v>
      </c>
      <c r="AR378">
        <f>KC!J374</f>
        <v>5193.1556099999998</v>
      </c>
      <c r="AS378">
        <f>KC!K374</f>
        <v>5186.7787600000001</v>
      </c>
      <c r="AT378">
        <f>KC!L374</f>
        <v>5180.4019099999996</v>
      </c>
      <c r="AU378">
        <f>KC!M374</f>
        <v>5174.0250599999999</v>
      </c>
      <c r="AV378">
        <f>KC!N374</f>
        <v>5167.6482100000003</v>
      </c>
      <c r="AW378">
        <f>SR_Levels!E374</f>
        <v>5193.3500000000004</v>
      </c>
      <c r="AX378">
        <f>SR_Levels!F374</f>
        <v>5178.6000000000004</v>
      </c>
      <c r="AY378">
        <f>SR_Levels!G374</f>
        <v>5161.8900000000003</v>
      </c>
      <c r="AZ378">
        <f>SR_Levels!H374</f>
        <v>5135.8500000000004</v>
      </c>
      <c r="BA378">
        <f>SR_Levels!I374</f>
        <v>5205.3100000000004</v>
      </c>
      <c r="BB378">
        <f>SR_Levels!J374</f>
        <v>0</v>
      </c>
      <c r="BC378">
        <f>SR_Levels!K374</f>
        <v>0</v>
      </c>
      <c r="BD378">
        <f>SR_Levels!L374</f>
        <v>0</v>
      </c>
      <c r="BE378">
        <f>ZigZag!E374</f>
        <v>0</v>
      </c>
      <c r="BF378">
        <f>ZigZag!F374</f>
        <v>0</v>
      </c>
      <c r="BG378">
        <f>ZigZag!G374</f>
        <v>5191.99</v>
      </c>
      <c r="BH378">
        <f>Dual_Tema!E374</f>
        <v>5199.88</v>
      </c>
      <c r="BI378">
        <f>Dual_Tema!F374</f>
        <v>5196.5</v>
      </c>
      <c r="BJ378">
        <f>Pinbar!E374</f>
        <v>0</v>
      </c>
      <c r="BK378">
        <f>SSA!E374</f>
        <v>5195.3603599999997</v>
      </c>
      <c r="BL378">
        <f>SSA!F374</f>
        <v>5196.2061299999996</v>
      </c>
    </row>
    <row r="379" spans="1:64" x14ac:dyDescent="0.55000000000000004">
      <c r="A379">
        <f>Validation!A375</f>
        <v>1772140500</v>
      </c>
      <c r="B379" t="str">
        <f>Price!B375</f>
        <v>XAUUSD</v>
      </c>
      <c r="C379" t="str">
        <f>Price!C375</f>
        <v>M5</v>
      </c>
      <c r="D379">
        <f>Price!D375</f>
        <v>5195.12</v>
      </c>
      <c r="E379">
        <f>Price!E375</f>
        <v>5196.51</v>
      </c>
      <c r="F379">
        <f>Price!F375</f>
        <v>5196.8599999999997</v>
      </c>
      <c r="G379">
        <f>Price!G375</f>
        <v>5193.7</v>
      </c>
      <c r="H379">
        <f>Price!H375</f>
        <v>309</v>
      </c>
      <c r="I379">
        <f>Diagonals!E375</f>
        <v>5213.83</v>
      </c>
      <c r="J379">
        <f>Diagonals!F375</f>
        <v>0</v>
      </c>
      <c r="K379">
        <f>Diagonals!G375</f>
        <v>0</v>
      </c>
      <c r="L379">
        <f>Diagonals!H375</f>
        <v>5118.59</v>
      </c>
      <c r="M379">
        <f>Diagonals!I375</f>
        <v>0</v>
      </c>
      <c r="N379">
        <f>Diagonals!J375</f>
        <v>0</v>
      </c>
      <c r="O379">
        <f>Diagonals!K375</f>
        <v>0</v>
      </c>
      <c r="P379">
        <f>Diagonals!L375</f>
        <v>0</v>
      </c>
      <c r="Q379">
        <f>Trendlines!E375</f>
        <v>5199.8500000000004</v>
      </c>
      <c r="R379">
        <f>Trendlines!F375</f>
        <v>5192.18</v>
      </c>
      <c r="S379">
        <f>Trendlines!G375</f>
        <v>5201.97</v>
      </c>
      <c r="T379">
        <f>Trendlines!H375</f>
        <v>5175</v>
      </c>
      <c r="U379">
        <f>Trendlines!I375</f>
        <v>5179.28</v>
      </c>
      <c r="V379">
        <f>Trendlines!J375</f>
        <v>5165.58</v>
      </c>
      <c r="W379">
        <f>Trendlines!K375</f>
        <v>0</v>
      </c>
      <c r="X379">
        <f>Trendlines!L375</f>
        <v>0</v>
      </c>
      <c r="Y379">
        <f>Tema_Hrma_Smma!E375</f>
        <v>5196.74</v>
      </c>
      <c r="Z379">
        <f>Tema_Hrma_Smma!F375</f>
        <v>5198.67</v>
      </c>
      <c r="AA379">
        <f>Tema_Hrma_Smma!G375</f>
        <v>5184.8599999999997</v>
      </c>
      <c r="AB379">
        <f>ZScore!H375</f>
        <v>-1</v>
      </c>
      <c r="AC379">
        <f>ZScore!I375</f>
        <v>0.55274000000000001</v>
      </c>
      <c r="AD379">
        <f>ZScore!J375</f>
        <v>3</v>
      </c>
      <c r="AE379">
        <f>HA!E375</f>
        <v>5197.99</v>
      </c>
      <c r="AF379">
        <f>HA!F375</f>
        <v>5197.99</v>
      </c>
      <c r="AG379">
        <f>HA!G375</f>
        <v>5193.7</v>
      </c>
      <c r="AH379">
        <f>HA!H375</f>
        <v>5195.55</v>
      </c>
      <c r="AI379">
        <f>HA!I375</f>
        <v>-1</v>
      </c>
      <c r="AJ379">
        <f>HA!J375</f>
        <v>2.44</v>
      </c>
      <c r="AK379">
        <f>HA!K375</f>
        <v>-0.15323999999999999</v>
      </c>
      <c r="AL379">
        <f>HA!L375</f>
        <v>-1</v>
      </c>
      <c r="AM379">
        <f>KC!E375</f>
        <v>5223.3108899999997</v>
      </c>
      <c r="AN379">
        <f>KC!F375</f>
        <v>5216.9455799999996</v>
      </c>
      <c r="AO379">
        <f>KC!G375</f>
        <v>5210.5802700000004</v>
      </c>
      <c r="AP379">
        <f>KC!H375</f>
        <v>5204.2149600000002</v>
      </c>
      <c r="AQ379">
        <f>KC!I375</f>
        <v>5197.8496500000001</v>
      </c>
      <c r="AR379">
        <f>KC!J375</f>
        <v>5193.7114199999996</v>
      </c>
      <c r="AS379">
        <f>KC!K375</f>
        <v>5187.3461100000004</v>
      </c>
      <c r="AT379">
        <f>KC!L375</f>
        <v>5180.9808000000003</v>
      </c>
      <c r="AU379">
        <f>KC!M375</f>
        <v>5174.6154900000001</v>
      </c>
      <c r="AV379">
        <f>KC!N375</f>
        <v>5168.25018</v>
      </c>
      <c r="AW379">
        <f>SR_Levels!E375</f>
        <v>5193.3500000000004</v>
      </c>
      <c r="AX379">
        <f>SR_Levels!F375</f>
        <v>5178.6000000000004</v>
      </c>
      <c r="AY379">
        <f>SR_Levels!G375</f>
        <v>5161.8900000000003</v>
      </c>
      <c r="AZ379">
        <f>SR_Levels!H375</f>
        <v>5135.8500000000004</v>
      </c>
      <c r="BA379">
        <f>SR_Levels!I375</f>
        <v>5205.3100000000004</v>
      </c>
      <c r="BB379">
        <f>SR_Levels!J375</f>
        <v>0</v>
      </c>
      <c r="BC379">
        <f>SR_Levels!K375</f>
        <v>0</v>
      </c>
      <c r="BD379">
        <f>SR_Levels!L375</f>
        <v>0</v>
      </c>
      <c r="BE379">
        <f>ZigZag!E375</f>
        <v>0</v>
      </c>
      <c r="BF379">
        <f>ZigZag!F375</f>
        <v>0</v>
      </c>
      <c r="BG379">
        <f>ZigZag!G375</f>
        <v>5192.22</v>
      </c>
      <c r="BH379">
        <f>Dual_Tema!E375</f>
        <v>5198.4399999999996</v>
      </c>
      <c r="BI379">
        <f>Dual_Tema!F375</f>
        <v>5195.3100000000004</v>
      </c>
      <c r="BJ379">
        <f>Pinbar!E375</f>
        <v>0</v>
      </c>
      <c r="BK379">
        <f>SSA!E375</f>
        <v>5193.7179100000003</v>
      </c>
      <c r="BL379">
        <f>SSA!F375</f>
        <v>5194.9620199999999</v>
      </c>
    </row>
    <row r="380" spans="1:64" x14ac:dyDescent="0.55000000000000004">
      <c r="A380">
        <f>Validation!A376</f>
        <v>1772140800</v>
      </c>
      <c r="B380" t="str">
        <f>Price!B376</f>
        <v>XAUUSD</v>
      </c>
      <c r="C380" t="str">
        <f>Price!C376</f>
        <v>M5</v>
      </c>
      <c r="D380">
        <f>Price!D376</f>
        <v>5191.3100000000004</v>
      </c>
      <c r="E380">
        <f>Price!E376</f>
        <v>5194.8999999999996</v>
      </c>
      <c r="F380">
        <f>Price!F376</f>
        <v>5196.51</v>
      </c>
      <c r="G380">
        <f>Price!G376</f>
        <v>5191.29</v>
      </c>
      <c r="H380">
        <f>Price!H376</f>
        <v>274</v>
      </c>
      <c r="I380">
        <f>Diagonals!E376</f>
        <v>5214.01</v>
      </c>
      <c r="J380">
        <f>Diagonals!F376</f>
        <v>0</v>
      </c>
      <c r="K380">
        <f>Diagonals!G376</f>
        <v>0</v>
      </c>
      <c r="L380">
        <f>Diagonals!H376</f>
        <v>5118.26</v>
      </c>
      <c r="M380">
        <f>Diagonals!I376</f>
        <v>0</v>
      </c>
      <c r="N380">
        <f>Diagonals!J376</f>
        <v>0</v>
      </c>
      <c r="O380">
        <f>Diagonals!K376</f>
        <v>0</v>
      </c>
      <c r="P380">
        <f>Diagonals!L376</f>
        <v>0</v>
      </c>
      <c r="Q380">
        <f>Trendlines!E376</f>
        <v>5199.8500000000004</v>
      </c>
      <c r="R380">
        <f>Trendlines!F376</f>
        <v>5192.1499999999996</v>
      </c>
      <c r="S380">
        <f>Trendlines!G376</f>
        <v>5201.96</v>
      </c>
      <c r="T380">
        <f>Trendlines!H376</f>
        <v>5175.07</v>
      </c>
      <c r="U380">
        <f>Trendlines!I376</f>
        <v>5179.3</v>
      </c>
      <c r="V380">
        <f>Trendlines!J376</f>
        <v>5165.62</v>
      </c>
      <c r="W380">
        <f>Trendlines!K376</f>
        <v>0</v>
      </c>
      <c r="X380">
        <f>Trendlines!L376</f>
        <v>0</v>
      </c>
      <c r="Y380">
        <f>Tema_Hrma_Smma!E376</f>
        <v>5194.82</v>
      </c>
      <c r="Z380">
        <f>Tema_Hrma_Smma!F376</f>
        <v>5198.13</v>
      </c>
      <c r="AA380">
        <f>Tema_Hrma_Smma!G376</f>
        <v>5185.12</v>
      </c>
      <c r="AB380">
        <f>ZScore!H376</f>
        <v>-1</v>
      </c>
      <c r="AC380">
        <f>ZScore!I376</f>
        <v>0.22151000000000001</v>
      </c>
      <c r="AD380">
        <f>ZScore!J376</f>
        <v>3</v>
      </c>
      <c r="AE380">
        <f>HA!E376</f>
        <v>5196.7700000000004</v>
      </c>
      <c r="AF380">
        <f>HA!F376</f>
        <v>5196.7700000000004</v>
      </c>
      <c r="AG380">
        <f>HA!G376</f>
        <v>5191.29</v>
      </c>
      <c r="AH380">
        <f>HA!H376</f>
        <v>5193.5</v>
      </c>
      <c r="AI380">
        <f>HA!I376</f>
        <v>-1</v>
      </c>
      <c r="AJ380">
        <f>HA!J376</f>
        <v>3.27</v>
      </c>
      <c r="AK380">
        <f>HA!K376</f>
        <v>0.16275000000000001</v>
      </c>
      <c r="AL380">
        <f>HA!L376</f>
        <v>-2</v>
      </c>
      <c r="AM380">
        <f>KC!E376</f>
        <v>5223.6911499999997</v>
      </c>
      <c r="AN380">
        <f>KC!F376</f>
        <v>5217.3212700000004</v>
      </c>
      <c r="AO380">
        <f>KC!G376</f>
        <v>5210.9513999999999</v>
      </c>
      <c r="AP380">
        <f>KC!H376</f>
        <v>5204.5815199999997</v>
      </c>
      <c r="AQ380">
        <f>KC!I376</f>
        <v>5198.2116400000004</v>
      </c>
      <c r="AR380">
        <f>KC!J376</f>
        <v>5194.1218900000003</v>
      </c>
      <c r="AS380">
        <f>KC!K376</f>
        <v>5187.7520199999999</v>
      </c>
      <c r="AT380">
        <f>KC!L376</f>
        <v>5181.3821399999997</v>
      </c>
      <c r="AU380">
        <f>KC!M376</f>
        <v>5175.0122600000004</v>
      </c>
      <c r="AV380">
        <f>KC!N376</f>
        <v>5168.64239</v>
      </c>
      <c r="AW380">
        <f>SR_Levels!E376</f>
        <v>5178.6000000000004</v>
      </c>
      <c r="AX380">
        <f>SR_Levels!F376</f>
        <v>5161.8900000000003</v>
      </c>
      <c r="AY380">
        <f>SR_Levels!G376</f>
        <v>5135.8500000000004</v>
      </c>
      <c r="AZ380">
        <f>SR_Levels!H376</f>
        <v>0</v>
      </c>
      <c r="BA380">
        <f>SR_Levels!I376</f>
        <v>5193.3500000000004</v>
      </c>
      <c r="BB380">
        <f>SR_Levels!J376</f>
        <v>5205.3100000000004</v>
      </c>
      <c r="BC380">
        <f>SR_Levels!K376</f>
        <v>0</v>
      </c>
      <c r="BD380">
        <f>SR_Levels!L376</f>
        <v>0</v>
      </c>
      <c r="BE380">
        <f>ZigZag!E376</f>
        <v>0</v>
      </c>
      <c r="BF380">
        <f>ZigZag!F376</f>
        <v>0</v>
      </c>
      <c r="BG380">
        <f>ZigZag!G376</f>
        <v>5192.28</v>
      </c>
      <c r="BH380">
        <f>Dual_Tema!E376</f>
        <v>5197.33</v>
      </c>
      <c r="BI380">
        <f>Dual_Tema!F376</f>
        <v>5193.34</v>
      </c>
      <c r="BJ380">
        <f>Pinbar!E376</f>
        <v>0</v>
      </c>
      <c r="BK380">
        <f>SSA!E376</f>
        <v>5191.8314600000003</v>
      </c>
      <c r="BL380">
        <f>SSA!F376</f>
        <v>5193.3967400000001</v>
      </c>
    </row>
    <row r="381" spans="1:64" x14ac:dyDescent="0.55000000000000004">
      <c r="A381">
        <f>Validation!A377</f>
        <v>1772141100</v>
      </c>
      <c r="B381" t="str">
        <f>Price!B377</f>
        <v>XAUUSD</v>
      </c>
      <c r="C381" t="str">
        <f>Price!C377</f>
        <v>M5</v>
      </c>
      <c r="D381">
        <f>Price!D377</f>
        <v>5185.72</v>
      </c>
      <c r="E381">
        <f>Price!E377</f>
        <v>5191.3100000000004</v>
      </c>
      <c r="F381">
        <f>Price!F377</f>
        <v>5192.04</v>
      </c>
      <c r="G381">
        <f>Price!G377</f>
        <v>5184.8100000000004</v>
      </c>
      <c r="H381">
        <f>Price!H377</f>
        <v>338</v>
      </c>
      <c r="I381">
        <f>Diagonals!E377</f>
        <v>5214.18</v>
      </c>
      <c r="J381">
        <f>Diagonals!F377</f>
        <v>0</v>
      </c>
      <c r="K381">
        <f>Diagonals!G377</f>
        <v>0</v>
      </c>
      <c r="L381">
        <f>Diagonals!H377</f>
        <v>5117.93</v>
      </c>
      <c r="M381">
        <f>Diagonals!I377</f>
        <v>0</v>
      </c>
      <c r="N381">
        <f>Diagonals!J377</f>
        <v>0</v>
      </c>
      <c r="O381">
        <f>Diagonals!K377</f>
        <v>0</v>
      </c>
      <c r="P381">
        <f>Diagonals!L377</f>
        <v>0</v>
      </c>
      <c r="Q381">
        <f>Trendlines!E377</f>
        <v>5199.8599999999997</v>
      </c>
      <c r="R381">
        <f>Trendlines!F377</f>
        <v>5192.13</v>
      </c>
      <c r="S381">
        <f>Trendlines!G377</f>
        <v>5201.9399999999996</v>
      </c>
      <c r="T381">
        <f>Trendlines!H377</f>
        <v>5175.1499999999996</v>
      </c>
      <c r="U381">
        <f>Trendlines!I377</f>
        <v>5179.32</v>
      </c>
      <c r="V381">
        <f>Trendlines!J377</f>
        <v>5165.66</v>
      </c>
      <c r="W381">
        <f>Trendlines!K377</f>
        <v>0</v>
      </c>
      <c r="X381">
        <f>Trendlines!L377</f>
        <v>0</v>
      </c>
      <c r="Y381">
        <f>Tema_Hrma_Smma!E377</f>
        <v>5190.92</v>
      </c>
      <c r="Z381">
        <f>Tema_Hrma_Smma!F377</f>
        <v>5196.8</v>
      </c>
      <c r="AA381">
        <f>Tema_Hrma_Smma!G377</f>
        <v>5185.26</v>
      </c>
      <c r="AB381">
        <f>ZScore!H377</f>
        <v>-1</v>
      </c>
      <c r="AC381">
        <f>ZScore!I377</f>
        <v>0.92362999999999995</v>
      </c>
      <c r="AD381">
        <f>ZScore!J377</f>
        <v>3</v>
      </c>
      <c r="AE381">
        <f>HA!E377</f>
        <v>5195.1400000000003</v>
      </c>
      <c r="AF381">
        <f>HA!F377</f>
        <v>5195.1400000000003</v>
      </c>
      <c r="AG381">
        <f>HA!G377</f>
        <v>5184.8100000000004</v>
      </c>
      <c r="AH381">
        <f>HA!H377</f>
        <v>5188.47</v>
      </c>
      <c r="AI381">
        <f>HA!I377</f>
        <v>-1</v>
      </c>
      <c r="AJ381">
        <f>HA!J377</f>
        <v>6.67</v>
      </c>
      <c r="AK381">
        <f>HA!K377</f>
        <v>1.4312</v>
      </c>
      <c r="AL381">
        <f>HA!L377</f>
        <v>-3</v>
      </c>
      <c r="AM381">
        <f>KC!E377</f>
        <v>5223.9286599999996</v>
      </c>
      <c r="AN381">
        <f>KC!F377</f>
        <v>5217.5415599999997</v>
      </c>
      <c r="AO381">
        <f>KC!G377</f>
        <v>5211.1544599999997</v>
      </c>
      <c r="AP381">
        <f>KC!H377</f>
        <v>5204.7673599999998</v>
      </c>
      <c r="AQ381">
        <f>KC!I377</f>
        <v>5198.3802599999999</v>
      </c>
      <c r="AR381">
        <f>KC!J377</f>
        <v>5194.2552400000004</v>
      </c>
      <c r="AS381">
        <f>KC!K377</f>
        <v>5187.8681399999996</v>
      </c>
      <c r="AT381">
        <f>KC!L377</f>
        <v>5181.4810399999997</v>
      </c>
      <c r="AU381">
        <f>KC!M377</f>
        <v>5175.0939399999997</v>
      </c>
      <c r="AV381">
        <f>KC!N377</f>
        <v>5168.7068399999998</v>
      </c>
      <c r="AW381">
        <f>SR_Levels!E377</f>
        <v>5178.6000000000004</v>
      </c>
      <c r="AX381">
        <f>SR_Levels!F377</f>
        <v>5161.8900000000003</v>
      </c>
      <c r="AY381">
        <f>SR_Levels!G377</f>
        <v>5135.8500000000004</v>
      </c>
      <c r="AZ381">
        <f>SR_Levels!H377</f>
        <v>0</v>
      </c>
      <c r="BA381">
        <f>SR_Levels!I377</f>
        <v>5193.3500000000004</v>
      </c>
      <c r="BB381">
        <f>SR_Levels!J377</f>
        <v>5205.3100000000004</v>
      </c>
      <c r="BC381">
        <f>SR_Levels!K377</f>
        <v>0</v>
      </c>
      <c r="BD381">
        <f>SR_Levels!L377</f>
        <v>0</v>
      </c>
      <c r="BE381">
        <f>ZigZag!E377</f>
        <v>0</v>
      </c>
      <c r="BF381">
        <f>ZigZag!F377</f>
        <v>0</v>
      </c>
      <c r="BG381">
        <f>ZigZag!G377</f>
        <v>5191.9399999999996</v>
      </c>
      <c r="BH381">
        <f>Dual_Tema!E377</f>
        <v>5194.46</v>
      </c>
      <c r="BI381">
        <f>Dual_Tema!F377</f>
        <v>5188.92</v>
      </c>
      <c r="BJ381">
        <f>Pinbar!E377</f>
        <v>0</v>
      </c>
      <c r="BK381">
        <f>SSA!E377</f>
        <v>5189.93192</v>
      </c>
      <c r="BL381">
        <f>SSA!F377</f>
        <v>5191.6643299999996</v>
      </c>
    </row>
    <row r="382" spans="1:64" x14ac:dyDescent="0.55000000000000004">
      <c r="A382">
        <f>Validation!A378</f>
        <v>1772141400</v>
      </c>
      <c r="B382" t="str">
        <f>Price!B378</f>
        <v>XAUUSD</v>
      </c>
      <c r="C382" t="str">
        <f>Price!C378</f>
        <v>M5</v>
      </c>
      <c r="D382">
        <f>Price!D378</f>
        <v>5185.1099999999997</v>
      </c>
      <c r="E382">
        <f>Price!E378</f>
        <v>5185.75</v>
      </c>
      <c r="F382">
        <f>Price!F378</f>
        <v>5188.92</v>
      </c>
      <c r="G382">
        <f>Price!G378</f>
        <v>5184.4799999999996</v>
      </c>
      <c r="H382">
        <f>Price!H378</f>
        <v>263</v>
      </c>
      <c r="I382">
        <f>Diagonals!E378</f>
        <v>5214.3599999999997</v>
      </c>
      <c r="J382">
        <f>Diagonals!F378</f>
        <v>0</v>
      </c>
      <c r="K382">
        <f>Diagonals!G378</f>
        <v>0</v>
      </c>
      <c r="L382">
        <f>Diagonals!H378</f>
        <v>5117.6000000000004</v>
      </c>
      <c r="M382">
        <f>Diagonals!I378</f>
        <v>0</v>
      </c>
      <c r="N382">
        <f>Diagonals!J378</f>
        <v>0</v>
      </c>
      <c r="O382">
        <f>Diagonals!K378</f>
        <v>0</v>
      </c>
      <c r="P382">
        <f>Diagonals!L378</f>
        <v>0</v>
      </c>
      <c r="Q382">
        <f>Trendlines!E378</f>
        <v>5199.8599999999997</v>
      </c>
      <c r="R382">
        <f>Trendlines!F378</f>
        <v>5192.1000000000004</v>
      </c>
      <c r="S382">
        <f>Trendlines!G378</f>
        <v>5201.92</v>
      </c>
      <c r="T382">
        <f>Trendlines!H378</f>
        <v>5175.2299999999996</v>
      </c>
      <c r="U382">
        <f>Trendlines!I378</f>
        <v>5179.34</v>
      </c>
      <c r="V382">
        <f>Trendlines!J378</f>
        <v>5165.7</v>
      </c>
      <c r="W382">
        <f>Trendlines!K378</f>
        <v>0</v>
      </c>
      <c r="X382">
        <f>Trendlines!L378</f>
        <v>0</v>
      </c>
      <c r="Y382">
        <f>Tema_Hrma_Smma!E378</f>
        <v>5187.84</v>
      </c>
      <c r="Z382">
        <f>Tema_Hrma_Smma!F378</f>
        <v>5195.0600000000004</v>
      </c>
      <c r="AA382">
        <f>Tema_Hrma_Smma!G378</f>
        <v>5185.3100000000004</v>
      </c>
      <c r="AB382">
        <f>ZScore!H378</f>
        <v>-1</v>
      </c>
      <c r="AC382">
        <f>ZScore!I378</f>
        <v>0.82340999999999998</v>
      </c>
      <c r="AD382">
        <f>ZScore!J378</f>
        <v>3</v>
      </c>
      <c r="AE382">
        <f>HA!E378</f>
        <v>5191.8</v>
      </c>
      <c r="AF382">
        <f>HA!F378</f>
        <v>5191.8</v>
      </c>
      <c r="AG382">
        <f>HA!G378</f>
        <v>5184.4799999999996</v>
      </c>
      <c r="AH382">
        <f>HA!H378</f>
        <v>5186.0600000000004</v>
      </c>
      <c r="AI382">
        <f>HA!I378</f>
        <v>-1</v>
      </c>
      <c r="AJ382">
        <f>HA!J378</f>
        <v>5.74</v>
      </c>
      <c r="AK382">
        <f>HA!K378</f>
        <v>1.07806</v>
      </c>
      <c r="AL382">
        <f>HA!L378</f>
        <v>-4</v>
      </c>
      <c r="AM382">
        <f>KC!E378</f>
        <v>5223.8047399999996</v>
      </c>
      <c r="AN382">
        <f>KC!F378</f>
        <v>5217.4358499999998</v>
      </c>
      <c r="AO382">
        <f>KC!G378</f>
        <v>5211.0669600000001</v>
      </c>
      <c r="AP382">
        <f>KC!H378</f>
        <v>5204.6980700000004</v>
      </c>
      <c r="AQ382">
        <f>KC!I378</f>
        <v>5198.3291900000004</v>
      </c>
      <c r="AR382">
        <f>KC!J378</f>
        <v>5194.1821</v>
      </c>
      <c r="AS382">
        <f>KC!K378</f>
        <v>5187.8132100000003</v>
      </c>
      <c r="AT382">
        <f>KC!L378</f>
        <v>5181.4443199999996</v>
      </c>
      <c r="AU382">
        <f>KC!M378</f>
        <v>5175.0754299999999</v>
      </c>
      <c r="AV382">
        <f>KC!N378</f>
        <v>5168.7065400000001</v>
      </c>
      <c r="AW382">
        <f>SR_Levels!E378</f>
        <v>5178.6000000000004</v>
      </c>
      <c r="AX382">
        <f>SR_Levels!F378</f>
        <v>5161.8900000000003</v>
      </c>
      <c r="AY382">
        <f>SR_Levels!G378</f>
        <v>5135.8500000000004</v>
      </c>
      <c r="AZ382">
        <f>SR_Levels!H378</f>
        <v>0</v>
      </c>
      <c r="BA382">
        <f>SR_Levels!I378</f>
        <v>5193.3500000000004</v>
      </c>
      <c r="BB382">
        <f>SR_Levels!J378</f>
        <v>5205.3100000000004</v>
      </c>
      <c r="BC382">
        <f>SR_Levels!K378</f>
        <v>0</v>
      </c>
      <c r="BD382">
        <f>SR_Levels!L378</f>
        <v>0</v>
      </c>
      <c r="BE382">
        <f>ZigZag!E378</f>
        <v>0</v>
      </c>
      <c r="BF382">
        <f>ZigZag!F378</f>
        <v>0</v>
      </c>
      <c r="BG382">
        <f>ZigZag!G378</f>
        <v>5191.53</v>
      </c>
      <c r="BH382">
        <f>Dual_Tema!E378</f>
        <v>5191.16</v>
      </c>
      <c r="BI382">
        <f>Dual_Tema!F378</f>
        <v>5185.99</v>
      </c>
      <c r="BJ382">
        <f>Pinbar!E378</f>
        <v>0</v>
      </c>
      <c r="BK382">
        <f>SSA!E378</f>
        <v>5188.2897800000001</v>
      </c>
      <c r="BL382">
        <f>SSA!F378</f>
        <v>5189.9770600000002</v>
      </c>
    </row>
    <row r="383" spans="1:64" x14ac:dyDescent="0.55000000000000004">
      <c r="A383">
        <f>Validation!A379</f>
        <v>1772141700</v>
      </c>
      <c r="B383" t="str">
        <f>Price!B379</f>
        <v>XAUUSD</v>
      </c>
      <c r="C383" t="str">
        <f>Price!C379</f>
        <v>M5</v>
      </c>
      <c r="D383">
        <f>Price!D379</f>
        <v>5187.12</v>
      </c>
      <c r="E383">
        <f>Price!E379</f>
        <v>5185.1099999999997</v>
      </c>
      <c r="F383">
        <f>Price!F379</f>
        <v>5187.51</v>
      </c>
      <c r="G383">
        <f>Price!G379</f>
        <v>5184.5600000000004</v>
      </c>
      <c r="H383">
        <f>Price!H379</f>
        <v>208</v>
      </c>
      <c r="I383">
        <f>Diagonals!E379</f>
        <v>5214.54</v>
      </c>
      <c r="J383">
        <f>Diagonals!F379</f>
        <v>0</v>
      </c>
      <c r="K383">
        <f>Diagonals!G379</f>
        <v>0</v>
      </c>
      <c r="L383">
        <f>Diagonals!H379</f>
        <v>5117.2700000000004</v>
      </c>
      <c r="M383">
        <f>Diagonals!I379</f>
        <v>0</v>
      </c>
      <c r="N383">
        <f>Diagonals!J379</f>
        <v>0</v>
      </c>
      <c r="O383">
        <f>Diagonals!K379</f>
        <v>0</v>
      </c>
      <c r="P383">
        <f>Diagonals!L379</f>
        <v>0</v>
      </c>
      <c r="Q383">
        <f>Trendlines!E379</f>
        <v>5199.87</v>
      </c>
      <c r="R383">
        <f>Trendlines!F379</f>
        <v>5192.08</v>
      </c>
      <c r="S383">
        <f>Trendlines!G379</f>
        <v>5201.8999999999996</v>
      </c>
      <c r="T383">
        <f>Trendlines!H379</f>
        <v>5175.3</v>
      </c>
      <c r="U383">
        <f>Trendlines!I379</f>
        <v>5179.37</v>
      </c>
      <c r="V383">
        <f>Trendlines!J379</f>
        <v>5165.74</v>
      </c>
      <c r="W383">
        <f>Trendlines!K379</f>
        <v>0</v>
      </c>
      <c r="X383">
        <f>Trendlines!L379</f>
        <v>0</v>
      </c>
      <c r="Y383">
        <f>Tema_Hrma_Smma!E379</f>
        <v>5186.1099999999997</v>
      </c>
      <c r="Z383">
        <f>Tema_Hrma_Smma!F379</f>
        <v>5193.3100000000004</v>
      </c>
      <c r="AA383">
        <f>Tema_Hrma_Smma!G379</f>
        <v>5185.33</v>
      </c>
      <c r="AB383">
        <f>ZScore!H379</f>
        <v>1</v>
      </c>
      <c r="AC383">
        <f>ZScore!I379</f>
        <v>0.34025</v>
      </c>
      <c r="AD383">
        <f>ZScore!J379</f>
        <v>0</v>
      </c>
      <c r="AE383">
        <f>HA!E379</f>
        <v>5188.93</v>
      </c>
      <c r="AF383">
        <f>HA!F379</f>
        <v>5188.93</v>
      </c>
      <c r="AG383">
        <f>HA!G379</f>
        <v>5184.5600000000004</v>
      </c>
      <c r="AH383">
        <f>HA!H379</f>
        <v>5186.07</v>
      </c>
      <c r="AI383">
        <f>HA!I379</f>
        <v>-1</v>
      </c>
      <c r="AJ383">
        <f>HA!J379</f>
        <v>2.86</v>
      </c>
      <c r="AK383">
        <f>HA!K379</f>
        <v>7.7999999999999999E-4</v>
      </c>
      <c r="AL383">
        <f>HA!L379</f>
        <v>-5</v>
      </c>
      <c r="AM383">
        <f>KC!E379</f>
        <v>5223.4894100000001</v>
      </c>
      <c r="AN383">
        <f>KC!F379</f>
        <v>5217.1391000000003</v>
      </c>
      <c r="AO383">
        <f>KC!G379</f>
        <v>5210.7887899999996</v>
      </c>
      <c r="AP383">
        <f>KC!H379</f>
        <v>5204.4384799999998</v>
      </c>
      <c r="AQ383">
        <f>KC!I379</f>
        <v>5198.08817</v>
      </c>
      <c r="AR383">
        <f>KC!J379</f>
        <v>5193.9664400000001</v>
      </c>
      <c r="AS383">
        <f>KC!K379</f>
        <v>5187.6161400000001</v>
      </c>
      <c r="AT383">
        <f>KC!L379</f>
        <v>5181.2658300000003</v>
      </c>
      <c r="AU383">
        <f>KC!M379</f>
        <v>5174.9155199999996</v>
      </c>
      <c r="AV383">
        <f>KC!N379</f>
        <v>5168.5652099999998</v>
      </c>
      <c r="AW383">
        <f>SR_Levels!E379</f>
        <v>5178.6000000000004</v>
      </c>
      <c r="AX383">
        <f>SR_Levels!F379</f>
        <v>5161.8900000000003</v>
      </c>
      <c r="AY383">
        <f>SR_Levels!G379</f>
        <v>5135.8500000000004</v>
      </c>
      <c r="AZ383">
        <f>SR_Levels!H379</f>
        <v>0</v>
      </c>
      <c r="BA383">
        <f>SR_Levels!I379</f>
        <v>5193.3500000000004</v>
      </c>
      <c r="BB383">
        <f>SR_Levels!J379</f>
        <v>5205.3100000000004</v>
      </c>
      <c r="BC383">
        <f>SR_Levels!K379</f>
        <v>0</v>
      </c>
      <c r="BD383">
        <f>SR_Levels!L379</f>
        <v>0</v>
      </c>
      <c r="BE383">
        <f>ZigZag!E379</f>
        <v>0</v>
      </c>
      <c r="BF383">
        <f>ZigZag!F379</f>
        <v>0</v>
      </c>
      <c r="BG383">
        <f>ZigZag!G379</f>
        <v>5191.16</v>
      </c>
      <c r="BH383">
        <f>Dual_Tema!E379</f>
        <v>5188.47</v>
      </c>
      <c r="BI383">
        <f>Dual_Tema!F379</f>
        <v>5184.29</v>
      </c>
      <c r="BJ383">
        <f>Pinbar!E379</f>
        <v>0</v>
      </c>
      <c r="BK383">
        <f>SSA!E379</f>
        <v>5186.9851900000003</v>
      </c>
      <c r="BL383">
        <f>SSA!F379</f>
        <v>5188.4811200000004</v>
      </c>
    </row>
    <row r="384" spans="1:64" x14ac:dyDescent="0.55000000000000004">
      <c r="A384">
        <f>Validation!A380</f>
        <v>1772142000</v>
      </c>
      <c r="B384" t="str">
        <f>Price!B380</f>
        <v>XAUUSD</v>
      </c>
      <c r="C384" t="str">
        <f>Price!C380</f>
        <v>M5</v>
      </c>
      <c r="D384">
        <f>Price!D380</f>
        <v>5190.3900000000003</v>
      </c>
      <c r="E384">
        <f>Price!E380</f>
        <v>5186.8999999999996</v>
      </c>
      <c r="F384">
        <f>Price!F380</f>
        <v>5191.3599999999997</v>
      </c>
      <c r="G384">
        <f>Price!G380</f>
        <v>5186.74</v>
      </c>
      <c r="H384">
        <f>Price!H380</f>
        <v>245</v>
      </c>
      <c r="I384">
        <f>Diagonals!E380</f>
        <v>5214.71</v>
      </c>
      <c r="J384">
        <f>Diagonals!F380</f>
        <v>0</v>
      </c>
      <c r="K384">
        <f>Diagonals!G380</f>
        <v>0</v>
      </c>
      <c r="L384">
        <f>Diagonals!H380</f>
        <v>5116.9399999999996</v>
      </c>
      <c r="M384">
        <f>Diagonals!I380</f>
        <v>0</v>
      </c>
      <c r="N384">
        <f>Diagonals!J380</f>
        <v>0</v>
      </c>
      <c r="O384">
        <f>Diagonals!K380</f>
        <v>0</v>
      </c>
      <c r="P384">
        <f>Diagonals!L380</f>
        <v>0</v>
      </c>
      <c r="Q384">
        <f>Trendlines!E380</f>
        <v>5199.87</v>
      </c>
      <c r="R384">
        <f>Trendlines!F380</f>
        <v>5192.05</v>
      </c>
      <c r="S384">
        <f>Trendlines!G380</f>
        <v>5201.8900000000003</v>
      </c>
      <c r="T384">
        <f>Trendlines!H380</f>
        <v>5175.38</v>
      </c>
      <c r="U384">
        <f>Trendlines!I380</f>
        <v>5179.3900000000003</v>
      </c>
      <c r="V384">
        <f>Trendlines!J380</f>
        <v>5165.78</v>
      </c>
      <c r="W384">
        <f>Trendlines!K380</f>
        <v>0</v>
      </c>
      <c r="X384">
        <f>Trendlines!L380</f>
        <v>0</v>
      </c>
      <c r="Y384">
        <f>Tema_Hrma_Smma!E380</f>
        <v>5186.6899999999996</v>
      </c>
      <c r="Z384">
        <f>Tema_Hrma_Smma!F380</f>
        <v>5192.05</v>
      </c>
      <c r="AA384">
        <f>Tema_Hrma_Smma!G380</f>
        <v>5185.41</v>
      </c>
      <c r="AB384">
        <f>ZScore!H380</f>
        <v>1</v>
      </c>
      <c r="AC384">
        <f>ZScore!I380</f>
        <v>0.18085999999999999</v>
      </c>
      <c r="AD384">
        <f>ZScore!J380</f>
        <v>0</v>
      </c>
      <c r="AE384">
        <f>HA!E380</f>
        <v>5187.5</v>
      </c>
      <c r="AF384">
        <f>HA!F380</f>
        <v>5191.3599999999997</v>
      </c>
      <c r="AG384">
        <f>HA!G380</f>
        <v>5186.74</v>
      </c>
      <c r="AH384">
        <f>HA!H380</f>
        <v>5188.8500000000004</v>
      </c>
      <c r="AI384">
        <f>HA!I380</f>
        <v>1</v>
      </c>
      <c r="AJ384">
        <f>HA!J380</f>
        <v>1.34</v>
      </c>
      <c r="AK384">
        <f>HA!K380</f>
        <v>-0.56196999999999997</v>
      </c>
      <c r="AL384">
        <f>HA!L380</f>
        <v>1</v>
      </c>
      <c r="AM384">
        <f>KC!E380</f>
        <v>5223.1657400000004</v>
      </c>
      <c r="AN384">
        <f>KC!F380</f>
        <v>5216.8283300000003</v>
      </c>
      <c r="AO384">
        <f>KC!G380</f>
        <v>5210.4909299999999</v>
      </c>
      <c r="AP384">
        <f>KC!H380</f>
        <v>5204.1535199999998</v>
      </c>
      <c r="AQ384">
        <f>KC!I380</f>
        <v>5197.8161099999998</v>
      </c>
      <c r="AR384">
        <f>KC!J380</f>
        <v>5193.7094399999996</v>
      </c>
      <c r="AS384">
        <f>KC!K380</f>
        <v>5187.3720400000002</v>
      </c>
      <c r="AT384">
        <f>KC!L380</f>
        <v>5181.0346300000001</v>
      </c>
      <c r="AU384">
        <f>KC!M380</f>
        <v>5174.69722</v>
      </c>
      <c r="AV384">
        <f>KC!N380</f>
        <v>5168.3598099999999</v>
      </c>
      <c r="AW384">
        <f>SR_Levels!E380</f>
        <v>5178.6000000000004</v>
      </c>
      <c r="AX384">
        <f>SR_Levels!F380</f>
        <v>5161.8900000000003</v>
      </c>
      <c r="AY384">
        <f>SR_Levels!G380</f>
        <v>5135.8500000000004</v>
      </c>
      <c r="AZ384">
        <f>SR_Levels!H380</f>
        <v>0</v>
      </c>
      <c r="BA384">
        <f>SR_Levels!I380</f>
        <v>5193.3500000000004</v>
      </c>
      <c r="BB384">
        <f>SR_Levels!J380</f>
        <v>5205.3100000000004</v>
      </c>
      <c r="BC384">
        <f>SR_Levels!K380</f>
        <v>0</v>
      </c>
      <c r="BD384">
        <f>SR_Levels!L380</f>
        <v>0</v>
      </c>
      <c r="BE384">
        <f>ZigZag!E380</f>
        <v>0</v>
      </c>
      <c r="BF384">
        <f>ZigZag!F380</f>
        <v>0</v>
      </c>
      <c r="BG384">
        <f>ZigZag!G380</f>
        <v>5191.04</v>
      </c>
      <c r="BH384">
        <f>Dual_Tema!E380</f>
        <v>5188.79</v>
      </c>
      <c r="BI384">
        <f>Dual_Tema!F380</f>
        <v>5184.43</v>
      </c>
      <c r="BJ384">
        <f>Pinbar!E380</f>
        <v>0</v>
      </c>
      <c r="BK384">
        <f>SSA!E380</f>
        <v>5185.9781000000003</v>
      </c>
      <c r="BL384">
        <f>SSA!F380</f>
        <v>5187.2296100000003</v>
      </c>
    </row>
    <row r="385" spans="1:64" x14ac:dyDescent="0.55000000000000004">
      <c r="A385">
        <f>Validation!A381</f>
        <v>1772142300</v>
      </c>
      <c r="B385" t="str">
        <f>Price!B381</f>
        <v>XAUUSD</v>
      </c>
      <c r="C385" t="str">
        <f>Price!C381</f>
        <v>M5</v>
      </c>
      <c r="D385">
        <f>Price!D381</f>
        <v>5187.18</v>
      </c>
      <c r="E385">
        <f>Price!E381</f>
        <v>5190.29</v>
      </c>
      <c r="F385">
        <f>Price!F381</f>
        <v>5190.29</v>
      </c>
      <c r="G385">
        <f>Price!G381</f>
        <v>5187.18</v>
      </c>
      <c r="H385">
        <f>Price!H381</f>
        <v>216</v>
      </c>
      <c r="I385">
        <f>Diagonals!E381</f>
        <v>5214.8900000000003</v>
      </c>
      <c r="J385">
        <f>Diagonals!F381</f>
        <v>0</v>
      </c>
      <c r="K385">
        <f>Diagonals!G381</f>
        <v>0</v>
      </c>
      <c r="L385">
        <f>Diagonals!H381</f>
        <v>5116.6099999999997</v>
      </c>
      <c r="M385">
        <f>Diagonals!I381</f>
        <v>0</v>
      </c>
      <c r="N385">
        <f>Diagonals!J381</f>
        <v>0</v>
      </c>
      <c r="O385">
        <f>Diagonals!K381</f>
        <v>0</v>
      </c>
      <c r="P385">
        <f>Diagonals!L381</f>
        <v>0</v>
      </c>
      <c r="Q385">
        <f>Trendlines!E381</f>
        <v>5199.88</v>
      </c>
      <c r="R385">
        <f>Trendlines!F381</f>
        <v>5192.0200000000004</v>
      </c>
      <c r="S385">
        <f>Trendlines!G381</f>
        <v>5201.87</v>
      </c>
      <c r="T385">
        <f>Trendlines!H381</f>
        <v>5175.45</v>
      </c>
      <c r="U385">
        <f>Trendlines!I381</f>
        <v>5179.41</v>
      </c>
      <c r="V385">
        <f>Trendlines!J381</f>
        <v>5165.82</v>
      </c>
      <c r="W385">
        <f>Trendlines!K381</f>
        <v>0</v>
      </c>
      <c r="X385">
        <f>Trendlines!L381</f>
        <v>0</v>
      </c>
      <c r="Y385">
        <f>Tema_Hrma_Smma!E381</f>
        <v>5186.6000000000004</v>
      </c>
      <c r="Z385">
        <f>Tema_Hrma_Smma!F381</f>
        <v>5191</v>
      </c>
      <c r="AA385">
        <f>Tema_Hrma_Smma!G381</f>
        <v>5185.5</v>
      </c>
      <c r="AB385">
        <f>ZScore!H381</f>
        <v>-1</v>
      </c>
      <c r="AC385">
        <f>ZScore!I381</f>
        <v>4.4240000000000002E-2</v>
      </c>
      <c r="AD385">
        <f>ZScore!J381</f>
        <v>3</v>
      </c>
      <c r="AE385">
        <f>HA!E381</f>
        <v>5188.18</v>
      </c>
      <c r="AF385">
        <f>HA!F381</f>
        <v>5190.29</v>
      </c>
      <c r="AG385">
        <f>HA!G381</f>
        <v>5187.18</v>
      </c>
      <c r="AH385">
        <f>HA!H381</f>
        <v>5188.74</v>
      </c>
      <c r="AI385">
        <f>HA!I381</f>
        <v>1</v>
      </c>
      <c r="AJ385">
        <f>HA!J381</f>
        <v>0.56000000000000005</v>
      </c>
      <c r="AK385">
        <f>HA!K381</f>
        <v>-0.85058999999999996</v>
      </c>
      <c r="AL385">
        <f>HA!L381</f>
        <v>2</v>
      </c>
      <c r="AM385">
        <f>KC!E381</f>
        <v>5222.7807300000004</v>
      </c>
      <c r="AN385">
        <f>KC!F381</f>
        <v>5216.4602999999997</v>
      </c>
      <c r="AO385">
        <f>KC!G381</f>
        <v>5210.1398600000002</v>
      </c>
      <c r="AP385">
        <f>KC!H381</f>
        <v>5203.8194299999996</v>
      </c>
      <c r="AQ385">
        <f>KC!I381</f>
        <v>5197.4989999999998</v>
      </c>
      <c r="AR385">
        <f>KC!J381</f>
        <v>5193.4381800000001</v>
      </c>
      <c r="AS385">
        <f>KC!K381</f>
        <v>5187.1177500000003</v>
      </c>
      <c r="AT385">
        <f>KC!L381</f>
        <v>5180.7973199999997</v>
      </c>
      <c r="AU385">
        <f>KC!M381</f>
        <v>5174.4768899999999</v>
      </c>
      <c r="AV385">
        <f>KC!N381</f>
        <v>5168.1564500000004</v>
      </c>
      <c r="AW385">
        <f>SR_Levels!E381</f>
        <v>5178.6000000000004</v>
      </c>
      <c r="AX385">
        <f>SR_Levels!F381</f>
        <v>5161.8900000000003</v>
      </c>
      <c r="AY385">
        <f>SR_Levels!G381</f>
        <v>5135.8500000000004</v>
      </c>
      <c r="AZ385">
        <f>SR_Levels!H381</f>
        <v>0</v>
      </c>
      <c r="BA385">
        <f>SR_Levels!I381</f>
        <v>5193.3500000000004</v>
      </c>
      <c r="BB385">
        <f>SR_Levels!J381</f>
        <v>5205.3100000000004</v>
      </c>
      <c r="BC385">
        <f>SR_Levels!K381</f>
        <v>0</v>
      </c>
      <c r="BD385">
        <f>SR_Levels!L381</f>
        <v>0</v>
      </c>
      <c r="BE385">
        <f>ZigZag!E381</f>
        <v>0</v>
      </c>
      <c r="BF385">
        <f>ZigZag!F381</f>
        <v>0</v>
      </c>
      <c r="BG385">
        <f>ZigZag!G381</f>
        <v>5190.84</v>
      </c>
      <c r="BH385">
        <f>Dual_Tema!E381</f>
        <v>5188.63</v>
      </c>
      <c r="BI385">
        <f>Dual_Tema!F381</f>
        <v>5184.8999999999996</v>
      </c>
      <c r="BJ385">
        <f>Pinbar!E381</f>
        <v>0</v>
      </c>
      <c r="BK385">
        <f>SSA!E381</f>
        <v>5185.1577600000001</v>
      </c>
      <c r="BL385">
        <f>SSA!F381</f>
        <v>5186.1936900000001</v>
      </c>
    </row>
    <row r="386" spans="1:64" x14ac:dyDescent="0.55000000000000004">
      <c r="A386">
        <f>Validation!A382</f>
        <v>1772142600</v>
      </c>
      <c r="B386" t="str">
        <f>Price!B382</f>
        <v>XAUUSD</v>
      </c>
      <c r="C386" t="str">
        <f>Price!C382</f>
        <v>M5</v>
      </c>
      <c r="D386">
        <f>Price!D382</f>
        <v>5183.3999999999996</v>
      </c>
      <c r="E386">
        <f>Price!E382</f>
        <v>5187.43</v>
      </c>
      <c r="F386">
        <f>Price!F382</f>
        <v>5188.1499999999996</v>
      </c>
      <c r="G386">
        <f>Price!G382</f>
        <v>5183.25</v>
      </c>
      <c r="H386">
        <f>Price!H382</f>
        <v>295</v>
      </c>
      <c r="I386">
        <f>Diagonals!E382</f>
        <v>5215.07</v>
      </c>
      <c r="J386">
        <f>Diagonals!F382</f>
        <v>0</v>
      </c>
      <c r="K386">
        <f>Diagonals!G382</f>
        <v>0</v>
      </c>
      <c r="L386">
        <f>Diagonals!H382</f>
        <v>5116.29</v>
      </c>
      <c r="M386">
        <f>Diagonals!I382</f>
        <v>0</v>
      </c>
      <c r="N386">
        <f>Diagonals!J382</f>
        <v>0</v>
      </c>
      <c r="O386">
        <f>Diagonals!K382</f>
        <v>0</v>
      </c>
      <c r="P386">
        <f>Diagonals!L382</f>
        <v>0</v>
      </c>
      <c r="Q386">
        <f>Trendlines!E382</f>
        <v>5199.8900000000003</v>
      </c>
      <c r="R386">
        <f>Trendlines!F382</f>
        <v>5192</v>
      </c>
      <c r="S386">
        <f>Trendlines!G382</f>
        <v>5201.8500000000004</v>
      </c>
      <c r="T386">
        <f>Trendlines!H382</f>
        <v>5175.53</v>
      </c>
      <c r="U386">
        <f>Trendlines!I382</f>
        <v>5179.43</v>
      </c>
      <c r="V386">
        <f>Trendlines!J382</f>
        <v>5165.8500000000004</v>
      </c>
      <c r="W386">
        <f>Trendlines!K382</f>
        <v>0</v>
      </c>
      <c r="X386">
        <f>Trendlines!L382</f>
        <v>0</v>
      </c>
      <c r="Y386">
        <f>Tema_Hrma_Smma!E382</f>
        <v>5185.07</v>
      </c>
      <c r="Z386">
        <f>Tema_Hrma_Smma!F382</f>
        <v>5189.78</v>
      </c>
      <c r="AA386">
        <f>Tema_Hrma_Smma!G382</f>
        <v>5185.53</v>
      </c>
      <c r="AB386">
        <f>ZScore!H382</f>
        <v>-1</v>
      </c>
      <c r="AC386">
        <f>ZScore!I382</f>
        <v>0.36992000000000003</v>
      </c>
      <c r="AD386">
        <f>ZScore!J382</f>
        <v>3</v>
      </c>
      <c r="AE386">
        <f>HA!E382</f>
        <v>5188.46</v>
      </c>
      <c r="AF386">
        <f>HA!F382</f>
        <v>5188.46</v>
      </c>
      <c r="AG386">
        <f>HA!G382</f>
        <v>5183.25</v>
      </c>
      <c r="AH386">
        <f>HA!H382</f>
        <v>5185.5600000000004</v>
      </c>
      <c r="AI386">
        <f>HA!I382</f>
        <v>-1</v>
      </c>
      <c r="AJ386">
        <f>HA!J382</f>
        <v>2.9</v>
      </c>
      <c r="AK386">
        <f>HA!K382</f>
        <v>3.193E-2</v>
      </c>
      <c r="AL386">
        <f>HA!L382</f>
        <v>-1</v>
      </c>
      <c r="AM386">
        <f>KC!E382</f>
        <v>5222.4390400000002</v>
      </c>
      <c r="AN386">
        <f>KC!F382</f>
        <v>5216.10448</v>
      </c>
      <c r="AO386">
        <f>KC!G382</f>
        <v>5209.76991</v>
      </c>
      <c r="AP386">
        <f>KC!H382</f>
        <v>5203.43534</v>
      </c>
      <c r="AQ386">
        <f>KC!I382</f>
        <v>5197.10077</v>
      </c>
      <c r="AR386">
        <f>KC!J382</f>
        <v>5193.0604300000005</v>
      </c>
      <c r="AS386">
        <f>KC!K382</f>
        <v>5186.7258700000002</v>
      </c>
      <c r="AT386">
        <f>KC!L382</f>
        <v>5180.3913000000002</v>
      </c>
      <c r="AU386">
        <f>KC!M382</f>
        <v>5174.0567300000002</v>
      </c>
      <c r="AV386">
        <f>KC!N382</f>
        <v>5167.7221600000003</v>
      </c>
      <c r="AW386">
        <f>SR_Levels!E382</f>
        <v>5178.6000000000004</v>
      </c>
      <c r="AX386">
        <f>SR_Levels!F382</f>
        <v>5161.8900000000003</v>
      </c>
      <c r="AY386">
        <f>SR_Levels!G382</f>
        <v>5135.8500000000004</v>
      </c>
      <c r="AZ386">
        <f>SR_Levels!H382</f>
        <v>0</v>
      </c>
      <c r="BA386">
        <f>SR_Levels!I382</f>
        <v>5193.3500000000004</v>
      </c>
      <c r="BB386">
        <f>SR_Levels!J382</f>
        <v>5205.3100000000004</v>
      </c>
      <c r="BC386">
        <f>SR_Levels!K382</f>
        <v>0</v>
      </c>
      <c r="BD386">
        <f>SR_Levels!L382</f>
        <v>0</v>
      </c>
      <c r="BE386">
        <f>ZigZag!E382</f>
        <v>0</v>
      </c>
      <c r="BF386">
        <f>ZigZag!F382</f>
        <v>0</v>
      </c>
      <c r="BG386">
        <f>ZigZag!G382</f>
        <v>5190.42</v>
      </c>
      <c r="BH386">
        <f>Dual_Tema!E382</f>
        <v>5187.63</v>
      </c>
      <c r="BI386">
        <f>Dual_Tema!F382</f>
        <v>5183.41</v>
      </c>
      <c r="BJ386">
        <f>Pinbar!E382</f>
        <v>0</v>
      </c>
      <c r="BK386">
        <f>SSA!E382</f>
        <v>5184.5737900000004</v>
      </c>
      <c r="BL386">
        <f>SSA!F382</f>
        <v>5185.3837400000002</v>
      </c>
    </row>
    <row r="387" spans="1:64" x14ac:dyDescent="0.55000000000000004">
      <c r="A387">
        <f>Validation!A383</f>
        <v>1772142900</v>
      </c>
      <c r="B387" t="str">
        <f>Price!B383</f>
        <v>XAUUSD</v>
      </c>
      <c r="C387" t="str">
        <f>Price!C383</f>
        <v>M5</v>
      </c>
      <c r="D387">
        <f>Price!D383</f>
        <v>5185.2</v>
      </c>
      <c r="E387">
        <f>Price!E383</f>
        <v>5183.3999999999996</v>
      </c>
      <c r="F387">
        <f>Price!F383</f>
        <v>5186.07</v>
      </c>
      <c r="G387">
        <f>Price!G383</f>
        <v>5182.8900000000003</v>
      </c>
      <c r="H387">
        <f>Price!H383</f>
        <v>243</v>
      </c>
      <c r="I387">
        <f>Diagonals!E383</f>
        <v>5215.25</v>
      </c>
      <c r="J387">
        <f>Diagonals!F383</f>
        <v>0</v>
      </c>
      <c r="K387">
        <f>Diagonals!G383</f>
        <v>0</v>
      </c>
      <c r="L387">
        <f>Diagonals!H383</f>
        <v>5115.96</v>
      </c>
      <c r="M387">
        <f>Diagonals!I383</f>
        <v>0</v>
      </c>
      <c r="N387">
        <f>Diagonals!J383</f>
        <v>0</v>
      </c>
      <c r="O387">
        <f>Diagonals!K383</f>
        <v>0</v>
      </c>
      <c r="P387">
        <f>Diagonals!L383</f>
        <v>0</v>
      </c>
      <c r="Q387">
        <f>Trendlines!E383</f>
        <v>5199.8900000000003</v>
      </c>
      <c r="R387">
        <f>Trendlines!F383</f>
        <v>5191.97</v>
      </c>
      <c r="S387">
        <f>Trendlines!G383</f>
        <v>5201.83</v>
      </c>
      <c r="T387">
        <f>Trendlines!H383</f>
        <v>5175.6000000000004</v>
      </c>
      <c r="U387">
        <f>Trendlines!I383</f>
        <v>5179.46</v>
      </c>
      <c r="V387">
        <f>Trendlines!J383</f>
        <v>5165.8900000000003</v>
      </c>
      <c r="W387">
        <f>Trendlines!K383</f>
        <v>0</v>
      </c>
      <c r="X387">
        <f>Trendlines!L383</f>
        <v>0</v>
      </c>
      <c r="Y387">
        <f>Tema_Hrma_Smma!E383</f>
        <v>5184.12</v>
      </c>
      <c r="Z387">
        <f>Tema_Hrma_Smma!F383</f>
        <v>5188.57</v>
      </c>
      <c r="AA387">
        <f>Tema_Hrma_Smma!G383</f>
        <v>5185.51</v>
      </c>
      <c r="AB387">
        <f>ZScore!H383</f>
        <v>1</v>
      </c>
      <c r="AC387">
        <f>ZScore!I383</f>
        <v>0.41821000000000003</v>
      </c>
      <c r="AD387">
        <f>ZScore!J383</f>
        <v>0</v>
      </c>
      <c r="AE387">
        <f>HA!E383</f>
        <v>5187.01</v>
      </c>
      <c r="AF387">
        <f>HA!F383</f>
        <v>5187.01</v>
      </c>
      <c r="AG387">
        <f>HA!G383</f>
        <v>5182.8900000000003</v>
      </c>
      <c r="AH387">
        <f>HA!H383</f>
        <v>5184.3900000000003</v>
      </c>
      <c r="AI387">
        <f>HA!I383</f>
        <v>-1</v>
      </c>
      <c r="AJ387">
        <f>HA!J383</f>
        <v>2.62</v>
      </c>
      <c r="AK387">
        <f>HA!K383</f>
        <v>-6.053E-2</v>
      </c>
      <c r="AL387">
        <f>HA!L383</f>
        <v>-2</v>
      </c>
      <c r="AM387">
        <f>KC!E383</f>
        <v>5221.7131200000003</v>
      </c>
      <c r="AN387">
        <f>KC!F383</f>
        <v>5215.4347200000002</v>
      </c>
      <c r="AO387">
        <f>KC!G383</f>
        <v>5209.1563299999998</v>
      </c>
      <c r="AP387">
        <f>KC!H383</f>
        <v>5202.8779299999997</v>
      </c>
      <c r="AQ387">
        <f>KC!I383</f>
        <v>5196.5995400000002</v>
      </c>
      <c r="AR387">
        <f>KC!J383</f>
        <v>5192.6052</v>
      </c>
      <c r="AS387">
        <f>KC!K383</f>
        <v>5186.3268099999996</v>
      </c>
      <c r="AT387">
        <f>KC!L383</f>
        <v>5180.0484100000003</v>
      </c>
      <c r="AU387">
        <f>KC!M383</f>
        <v>5173.7700199999999</v>
      </c>
      <c r="AV387">
        <f>KC!N383</f>
        <v>5167.4916199999998</v>
      </c>
      <c r="AW387">
        <f>SR_Levels!E383</f>
        <v>5178.6000000000004</v>
      </c>
      <c r="AX387">
        <f>SR_Levels!F383</f>
        <v>5161.8900000000003</v>
      </c>
      <c r="AY387">
        <f>SR_Levels!G383</f>
        <v>5135.8500000000004</v>
      </c>
      <c r="AZ387">
        <f>SR_Levels!H383</f>
        <v>0</v>
      </c>
      <c r="BA387">
        <f>SR_Levels!I383</f>
        <v>5193.3500000000004</v>
      </c>
      <c r="BB387">
        <f>SR_Levels!J383</f>
        <v>5205.3100000000004</v>
      </c>
      <c r="BC387">
        <f>SR_Levels!K383</f>
        <v>0</v>
      </c>
      <c r="BD387">
        <f>SR_Levels!L383</f>
        <v>0</v>
      </c>
      <c r="BE387">
        <f>ZigZag!E383</f>
        <v>0</v>
      </c>
      <c r="BF387">
        <f>ZigZag!F383</f>
        <v>0</v>
      </c>
      <c r="BG387">
        <f>ZigZag!G383</f>
        <v>5190.01</v>
      </c>
      <c r="BH387">
        <f>Dual_Tema!E383</f>
        <v>5186.1099999999997</v>
      </c>
      <c r="BI387">
        <f>Dual_Tema!F383</f>
        <v>5182.41</v>
      </c>
      <c r="BJ387">
        <f>Pinbar!E383</f>
        <v>0</v>
      </c>
      <c r="BK387">
        <f>SSA!E383</f>
        <v>5184.2845100000004</v>
      </c>
      <c r="BL387">
        <f>SSA!F383</f>
        <v>5184.8341200000004</v>
      </c>
    </row>
    <row r="388" spans="1:64" x14ac:dyDescent="0.55000000000000004">
      <c r="A388">
        <f>Validation!A384</f>
        <v>1772146800</v>
      </c>
      <c r="B388" t="str">
        <f>Price!B384</f>
        <v>XAUUSD</v>
      </c>
      <c r="C388" t="str">
        <f>Price!C384</f>
        <v>M5</v>
      </c>
      <c r="D388">
        <f>Price!D384</f>
        <v>5182.18</v>
      </c>
      <c r="E388">
        <f>Price!E384</f>
        <v>5186.0200000000004</v>
      </c>
      <c r="F388">
        <f>Price!F384</f>
        <v>5189.62</v>
      </c>
      <c r="G388">
        <f>Price!G384</f>
        <v>5175.72</v>
      </c>
      <c r="H388">
        <f>Price!H384</f>
        <v>458</v>
      </c>
      <c r="I388">
        <f>Diagonals!E384</f>
        <v>5215.42</v>
      </c>
      <c r="J388">
        <f>Diagonals!F384</f>
        <v>0</v>
      </c>
      <c r="K388">
        <f>Diagonals!G384</f>
        <v>0</v>
      </c>
      <c r="L388">
        <f>Diagonals!H384</f>
        <v>5115.63</v>
      </c>
      <c r="M388">
        <f>Diagonals!I384</f>
        <v>0</v>
      </c>
      <c r="N388">
        <f>Diagonals!J384</f>
        <v>0</v>
      </c>
      <c r="O388">
        <f>Diagonals!K384</f>
        <v>0</v>
      </c>
      <c r="P388">
        <f>Diagonals!L384</f>
        <v>5175.72</v>
      </c>
      <c r="Q388">
        <f>Trendlines!E384</f>
        <v>5199.8999999999996</v>
      </c>
      <c r="R388">
        <f>Trendlines!F384</f>
        <v>5191.95</v>
      </c>
      <c r="S388">
        <f>Trendlines!G384</f>
        <v>5201.82</v>
      </c>
      <c r="T388">
        <f>Trendlines!H384</f>
        <v>5175.68</v>
      </c>
      <c r="U388">
        <f>Trendlines!I384</f>
        <v>5179.4799999999996</v>
      </c>
      <c r="V388">
        <f>Trendlines!J384</f>
        <v>5165.93</v>
      </c>
      <c r="W388">
        <f>Trendlines!K384</f>
        <v>0</v>
      </c>
      <c r="X388">
        <f>Trendlines!L384</f>
        <v>5175.72</v>
      </c>
      <c r="Y388">
        <f>Tema_Hrma_Smma!E384</f>
        <v>5182.58</v>
      </c>
      <c r="Z388">
        <f>Tema_Hrma_Smma!F384</f>
        <v>5187.2299999999996</v>
      </c>
      <c r="AA388">
        <f>Tema_Hrma_Smma!G384</f>
        <v>5185.46</v>
      </c>
      <c r="AB388">
        <f>ZScore!H384</f>
        <v>-1</v>
      </c>
      <c r="AC388">
        <f>ZScore!I384</f>
        <v>0.30324000000000001</v>
      </c>
      <c r="AD388">
        <f>ZScore!J384</f>
        <v>3</v>
      </c>
      <c r="AE388">
        <f>HA!E384</f>
        <v>5185.7</v>
      </c>
      <c r="AF388">
        <f>HA!F384</f>
        <v>5189.62</v>
      </c>
      <c r="AG388">
        <f>HA!G384</f>
        <v>5175.72</v>
      </c>
      <c r="AH388">
        <f>HA!H384</f>
        <v>5183.3900000000003</v>
      </c>
      <c r="AI388">
        <f>HA!I384</f>
        <v>-1</v>
      </c>
      <c r="AJ388">
        <f>HA!J384</f>
        <v>2.31</v>
      </c>
      <c r="AK388">
        <f>HA!K384</f>
        <v>-0.16849</v>
      </c>
      <c r="AL388">
        <f>HA!L384</f>
        <v>-3</v>
      </c>
      <c r="AM388">
        <f>KC!E384</f>
        <v>5221.3458499999997</v>
      </c>
      <c r="AN388">
        <f>KC!F384</f>
        <v>5215.0408500000003</v>
      </c>
      <c r="AO388">
        <f>KC!G384</f>
        <v>5208.73585</v>
      </c>
      <c r="AP388">
        <f>KC!H384</f>
        <v>5202.4308499999997</v>
      </c>
      <c r="AQ388">
        <f>KC!I384</f>
        <v>5196.1258500000004</v>
      </c>
      <c r="AR388">
        <f>KC!J384</f>
        <v>5191.92065</v>
      </c>
      <c r="AS388">
        <f>KC!K384</f>
        <v>5185.6156499999997</v>
      </c>
      <c r="AT388">
        <f>KC!L384</f>
        <v>5179.3106500000004</v>
      </c>
      <c r="AU388">
        <f>KC!M384</f>
        <v>5173.0056500000001</v>
      </c>
      <c r="AV388">
        <f>KC!N384</f>
        <v>5166.7006499999998</v>
      </c>
      <c r="AW388">
        <f>SR_Levels!E384</f>
        <v>5178.6000000000004</v>
      </c>
      <c r="AX388">
        <f>SR_Levels!F384</f>
        <v>5161.8900000000003</v>
      </c>
      <c r="AY388">
        <f>SR_Levels!G384</f>
        <v>5135.8500000000004</v>
      </c>
      <c r="AZ388">
        <f>SR_Levels!H384</f>
        <v>0</v>
      </c>
      <c r="BA388">
        <f>SR_Levels!I384</f>
        <v>5193.3500000000004</v>
      </c>
      <c r="BB388">
        <f>SR_Levels!J384</f>
        <v>5205.3100000000004</v>
      </c>
      <c r="BC388">
        <f>SR_Levels!K384</f>
        <v>0</v>
      </c>
      <c r="BD388">
        <f>SR_Levels!L384</f>
        <v>0</v>
      </c>
      <c r="BE388">
        <f>ZigZag!E384</f>
        <v>0</v>
      </c>
      <c r="BF388">
        <f>ZigZag!F384</f>
        <v>5175.72</v>
      </c>
      <c r="BG388">
        <f>ZigZag!G384</f>
        <v>5189.4799999999996</v>
      </c>
      <c r="BH388">
        <f>Dual_Tema!E384</f>
        <v>5187.0200000000004</v>
      </c>
      <c r="BI388">
        <f>Dual_Tema!F384</f>
        <v>5178.41</v>
      </c>
      <c r="BJ388">
        <f>Pinbar!E384</f>
        <v>0</v>
      </c>
      <c r="BK388">
        <f>SSA!E384</f>
        <v>5184.1821799999998</v>
      </c>
      <c r="BL388">
        <f>SSA!F384</f>
        <v>5184.5081499999997</v>
      </c>
    </row>
    <row r="389" spans="1:64" x14ac:dyDescent="0.55000000000000004">
      <c r="A389">
        <f>Validation!A385</f>
        <v>1772147100</v>
      </c>
      <c r="B389" t="str">
        <f>Price!B385</f>
        <v>XAUUSD</v>
      </c>
      <c r="C389" t="str">
        <f>Price!C385</f>
        <v>M5</v>
      </c>
      <c r="D389">
        <f>Price!D385</f>
        <v>5184.67</v>
      </c>
      <c r="E389">
        <f>Price!E385</f>
        <v>5182.1899999999996</v>
      </c>
      <c r="F389">
        <f>Price!F385</f>
        <v>5186.38</v>
      </c>
      <c r="G389">
        <f>Price!G385</f>
        <v>5179</v>
      </c>
      <c r="H389">
        <f>Price!H385</f>
        <v>311</v>
      </c>
      <c r="I389">
        <f>Diagonals!E385</f>
        <v>5215.6000000000004</v>
      </c>
      <c r="J389">
        <f>Diagonals!F385</f>
        <v>0</v>
      </c>
      <c r="K389">
        <f>Diagonals!G385</f>
        <v>0</v>
      </c>
      <c r="L389">
        <f>Diagonals!H385</f>
        <v>5115.3</v>
      </c>
      <c r="M389">
        <f>Diagonals!I385</f>
        <v>0</v>
      </c>
      <c r="N389">
        <f>Diagonals!J385</f>
        <v>0</v>
      </c>
      <c r="O389">
        <f>Diagonals!K385</f>
        <v>0</v>
      </c>
      <c r="P389">
        <f>Diagonals!L385</f>
        <v>0</v>
      </c>
      <c r="Q389">
        <f>Trendlines!E385</f>
        <v>5199.8999999999996</v>
      </c>
      <c r="R389">
        <f>Trendlines!F385</f>
        <v>5191.92</v>
      </c>
      <c r="S389">
        <f>Trendlines!G385</f>
        <v>5201.8</v>
      </c>
      <c r="T389">
        <f>Trendlines!H385</f>
        <v>5175.76</v>
      </c>
      <c r="U389">
        <f>Trendlines!I385</f>
        <v>5179.5</v>
      </c>
      <c r="V389">
        <f>Trendlines!J385</f>
        <v>5165.97</v>
      </c>
      <c r="W389">
        <f>Trendlines!K385</f>
        <v>0</v>
      </c>
      <c r="X389">
        <f>Trendlines!L385</f>
        <v>0</v>
      </c>
      <c r="Y389">
        <f>Tema_Hrma_Smma!E385</f>
        <v>5182.1499999999996</v>
      </c>
      <c r="Z389">
        <f>Tema_Hrma_Smma!F385</f>
        <v>5186.0600000000004</v>
      </c>
      <c r="AA389">
        <f>Tema_Hrma_Smma!G385</f>
        <v>5185.3900000000003</v>
      </c>
      <c r="AB389">
        <f>ZScore!H385</f>
        <v>1</v>
      </c>
      <c r="AC389">
        <f>ZScore!I385</f>
        <v>0.17710999999999999</v>
      </c>
      <c r="AD389">
        <f>ZScore!J385</f>
        <v>0</v>
      </c>
      <c r="AE389">
        <f>HA!E385</f>
        <v>5184.54</v>
      </c>
      <c r="AF389">
        <f>HA!F385</f>
        <v>5186.38</v>
      </c>
      <c r="AG389">
        <f>HA!G385</f>
        <v>5179</v>
      </c>
      <c r="AH389">
        <f>HA!H385</f>
        <v>5183.0600000000004</v>
      </c>
      <c r="AI389">
        <f>HA!I385</f>
        <v>-1</v>
      </c>
      <c r="AJ389">
        <f>HA!J385</f>
        <v>1.48</v>
      </c>
      <c r="AK389">
        <f>HA!K385</f>
        <v>-0.50722</v>
      </c>
      <c r="AL389">
        <f>HA!L385</f>
        <v>-4</v>
      </c>
      <c r="AM389">
        <f>KC!E385</f>
        <v>5220.8770699999995</v>
      </c>
      <c r="AN389">
        <f>KC!F385</f>
        <v>5214.5570699999998</v>
      </c>
      <c r="AO389">
        <f>KC!G385</f>
        <v>5208.2370700000001</v>
      </c>
      <c r="AP389">
        <f>KC!H385</f>
        <v>5201.9170700000004</v>
      </c>
      <c r="AQ389">
        <f>KC!I385</f>
        <v>5195.5970699999998</v>
      </c>
      <c r="AR389">
        <f>KC!J385</f>
        <v>5191.17227</v>
      </c>
      <c r="AS389">
        <f>KC!K385</f>
        <v>5184.8522700000003</v>
      </c>
      <c r="AT389">
        <f>KC!L385</f>
        <v>5178.5322699999997</v>
      </c>
      <c r="AU389">
        <f>KC!M385</f>
        <v>5172.21227</v>
      </c>
      <c r="AV389">
        <f>KC!N385</f>
        <v>5165.8922700000003</v>
      </c>
      <c r="AW389">
        <f>SR_Levels!E385</f>
        <v>5178.6000000000004</v>
      </c>
      <c r="AX389">
        <f>SR_Levels!F385</f>
        <v>5161.8900000000003</v>
      </c>
      <c r="AY389">
        <f>SR_Levels!G385</f>
        <v>5135.8500000000004</v>
      </c>
      <c r="AZ389">
        <f>SR_Levels!H385</f>
        <v>0</v>
      </c>
      <c r="BA389">
        <f>SR_Levels!I385</f>
        <v>5193.3500000000004</v>
      </c>
      <c r="BB389">
        <f>SR_Levels!J385</f>
        <v>5205.3100000000004</v>
      </c>
      <c r="BC389">
        <f>SR_Levels!K385</f>
        <v>0</v>
      </c>
      <c r="BD389">
        <f>SR_Levels!L385</f>
        <v>0</v>
      </c>
      <c r="BE389">
        <f>ZigZag!E385</f>
        <v>0</v>
      </c>
      <c r="BF389">
        <f>ZigZag!F385</f>
        <v>0</v>
      </c>
      <c r="BG389">
        <f>ZigZag!G385</f>
        <v>5189.04</v>
      </c>
      <c r="BH389">
        <f>Dual_Tema!E385</f>
        <v>5186.1400000000003</v>
      </c>
      <c r="BI389">
        <f>Dual_Tema!F385</f>
        <v>5177.62</v>
      </c>
      <c r="BJ389">
        <f>Pinbar!E385</f>
        <v>0</v>
      </c>
      <c r="BK389">
        <f>SSA!E385</f>
        <v>5184.2550600000004</v>
      </c>
      <c r="BL389">
        <f>SSA!F385</f>
        <v>5184.3815999999997</v>
      </c>
    </row>
    <row r="390" spans="1:64" x14ac:dyDescent="0.55000000000000004">
      <c r="A390">
        <f>Validation!A386</f>
        <v>1772147400</v>
      </c>
      <c r="B390" t="str">
        <f>Price!B386</f>
        <v>XAUUSD</v>
      </c>
      <c r="C390" t="str">
        <f>Price!C386</f>
        <v>M5</v>
      </c>
      <c r="D390">
        <f>Price!D386</f>
        <v>5183.99</v>
      </c>
      <c r="E390">
        <f>Price!E386</f>
        <v>5184.67</v>
      </c>
      <c r="F390">
        <f>Price!F386</f>
        <v>5188.53</v>
      </c>
      <c r="G390">
        <f>Price!G386</f>
        <v>5183.08</v>
      </c>
      <c r="H390">
        <f>Price!H386</f>
        <v>294</v>
      </c>
      <c r="I390">
        <f>Diagonals!E386</f>
        <v>5215.78</v>
      </c>
      <c r="J390">
        <f>Diagonals!F386</f>
        <v>0</v>
      </c>
      <c r="K390">
        <f>Diagonals!G386</f>
        <v>0</v>
      </c>
      <c r="L390">
        <f>Diagonals!H386</f>
        <v>5114.97</v>
      </c>
      <c r="M390">
        <f>Diagonals!I386</f>
        <v>0</v>
      </c>
      <c r="N390">
        <f>Diagonals!J386</f>
        <v>0</v>
      </c>
      <c r="O390">
        <f>Diagonals!K386</f>
        <v>0</v>
      </c>
      <c r="P390">
        <f>Diagonals!L386</f>
        <v>0</v>
      </c>
      <c r="Q390">
        <f>Trendlines!E386</f>
        <v>5199.91</v>
      </c>
      <c r="R390">
        <f>Trendlines!F386</f>
        <v>5191.8900000000003</v>
      </c>
      <c r="S390">
        <f>Trendlines!G386</f>
        <v>5201.78</v>
      </c>
      <c r="T390">
        <f>Trendlines!H386</f>
        <v>5175.83</v>
      </c>
      <c r="U390">
        <f>Trendlines!I386</f>
        <v>5179.5200000000004</v>
      </c>
      <c r="V390">
        <f>Trendlines!J386</f>
        <v>5166.01</v>
      </c>
      <c r="W390">
        <f>Trendlines!K386</f>
        <v>0</v>
      </c>
      <c r="X390">
        <f>Trendlines!L386</f>
        <v>0</v>
      </c>
      <c r="Y390">
        <f>Tema_Hrma_Smma!E386</f>
        <v>5182.92</v>
      </c>
      <c r="Z390">
        <f>Tema_Hrma_Smma!F386</f>
        <v>5185.28</v>
      </c>
      <c r="AA390">
        <f>Tema_Hrma_Smma!G386</f>
        <v>5185.3599999999997</v>
      </c>
      <c r="AB390">
        <f>ZScore!H386</f>
        <v>-1</v>
      </c>
      <c r="AC390">
        <f>ZScore!I386</f>
        <v>0.81291000000000002</v>
      </c>
      <c r="AD390">
        <f>ZScore!J386</f>
        <v>3</v>
      </c>
      <c r="AE390">
        <f>HA!E386</f>
        <v>5183.8</v>
      </c>
      <c r="AF390">
        <f>HA!F386</f>
        <v>5188.53</v>
      </c>
      <c r="AG390">
        <f>HA!G386</f>
        <v>5183.08</v>
      </c>
      <c r="AH390">
        <f>HA!H386</f>
        <v>5185.07</v>
      </c>
      <c r="AI390">
        <f>HA!I386</f>
        <v>1</v>
      </c>
      <c r="AJ390">
        <f>HA!J386</f>
        <v>1.27</v>
      </c>
      <c r="AK390">
        <f>HA!K386</f>
        <v>-0.59592000000000001</v>
      </c>
      <c r="AL390">
        <f>HA!L386</f>
        <v>1</v>
      </c>
      <c r="AM390">
        <f>KC!E386</f>
        <v>5220.3863899999997</v>
      </c>
      <c r="AN390">
        <f>KC!F386</f>
        <v>5214.0633699999998</v>
      </c>
      <c r="AO390">
        <f>KC!G386</f>
        <v>5207.7403400000003</v>
      </c>
      <c r="AP390">
        <f>KC!H386</f>
        <v>5201.4173199999996</v>
      </c>
      <c r="AQ390">
        <f>KC!I386</f>
        <v>5195.09429</v>
      </c>
      <c r="AR390">
        <f>KC!J386</f>
        <v>5190.4973</v>
      </c>
      <c r="AS390">
        <f>KC!K386</f>
        <v>5184.1742700000004</v>
      </c>
      <c r="AT390">
        <f>KC!L386</f>
        <v>5177.8512499999997</v>
      </c>
      <c r="AU390">
        <f>KC!M386</f>
        <v>5171.5282200000001</v>
      </c>
      <c r="AV390">
        <f>KC!N386</f>
        <v>5165.2052000000003</v>
      </c>
      <c r="AW390">
        <f>SR_Levels!E386</f>
        <v>5178.6000000000004</v>
      </c>
      <c r="AX390">
        <f>SR_Levels!F386</f>
        <v>5161.8900000000003</v>
      </c>
      <c r="AY390">
        <f>SR_Levels!G386</f>
        <v>5135.8500000000004</v>
      </c>
      <c r="AZ390">
        <f>SR_Levels!H386</f>
        <v>0</v>
      </c>
      <c r="BA390">
        <f>SR_Levels!I386</f>
        <v>5193.3500000000004</v>
      </c>
      <c r="BB390">
        <f>SR_Levels!J386</f>
        <v>5205.3100000000004</v>
      </c>
      <c r="BC390">
        <f>SR_Levels!K386</f>
        <v>0</v>
      </c>
      <c r="BD390">
        <f>SR_Levels!L386</f>
        <v>0</v>
      </c>
      <c r="BE390">
        <f>ZigZag!E386</f>
        <v>0</v>
      </c>
      <c r="BF390">
        <f>ZigZag!F386</f>
        <v>0</v>
      </c>
      <c r="BG390">
        <f>ZigZag!G386</f>
        <v>5188.76</v>
      </c>
      <c r="BH390">
        <f>Dual_Tema!E386</f>
        <v>5186.75</v>
      </c>
      <c r="BI390">
        <f>Dual_Tema!F386</f>
        <v>5179.29</v>
      </c>
      <c r="BJ390">
        <f>Pinbar!E386</f>
        <v>0</v>
      </c>
      <c r="BK390">
        <f>SSA!E386</f>
        <v>5184.3516099999997</v>
      </c>
      <c r="BL390">
        <f>SSA!F386</f>
        <v>5184.36661</v>
      </c>
    </row>
    <row r="391" spans="1:64" x14ac:dyDescent="0.55000000000000004">
      <c r="A391">
        <f>Validation!A387</f>
        <v>1772147700</v>
      </c>
      <c r="B391" t="str">
        <f>Price!B387</f>
        <v>XAUUSD</v>
      </c>
      <c r="C391" t="str">
        <f>Price!C387</f>
        <v>M5</v>
      </c>
      <c r="D391">
        <f>Price!D387</f>
        <v>5183.7700000000004</v>
      </c>
      <c r="E391">
        <f>Price!E387</f>
        <v>5184</v>
      </c>
      <c r="F391">
        <f>Price!F387</f>
        <v>5185.66</v>
      </c>
      <c r="G391">
        <f>Price!G387</f>
        <v>5182.7</v>
      </c>
      <c r="H391">
        <f>Price!H387</f>
        <v>178</v>
      </c>
      <c r="I391">
        <f>Diagonals!E387</f>
        <v>5215.95</v>
      </c>
      <c r="J391">
        <f>Diagonals!F387</f>
        <v>0</v>
      </c>
      <c r="K391">
        <f>Diagonals!G387</f>
        <v>0</v>
      </c>
      <c r="L391">
        <f>Diagonals!H387</f>
        <v>5114.6400000000003</v>
      </c>
      <c r="M391">
        <f>Diagonals!I387</f>
        <v>0</v>
      </c>
      <c r="N391">
        <f>Diagonals!J387</f>
        <v>0</v>
      </c>
      <c r="O391">
        <f>Diagonals!K387</f>
        <v>0</v>
      </c>
      <c r="P391">
        <f>Diagonals!L387</f>
        <v>0</v>
      </c>
      <c r="Q391">
        <f>Trendlines!E387</f>
        <v>5199.91</v>
      </c>
      <c r="R391">
        <f>Trendlines!F387</f>
        <v>5191.87</v>
      </c>
      <c r="S391">
        <f>Trendlines!G387</f>
        <v>5201.76</v>
      </c>
      <c r="T391">
        <f>Trendlines!H387</f>
        <v>5175.91</v>
      </c>
      <c r="U391">
        <f>Trendlines!I387</f>
        <v>5179.54</v>
      </c>
      <c r="V391">
        <f>Trendlines!J387</f>
        <v>5166.05</v>
      </c>
      <c r="W391">
        <f>Trendlines!K387</f>
        <v>0</v>
      </c>
      <c r="X391">
        <f>Trendlines!L387</f>
        <v>0</v>
      </c>
      <c r="Y391">
        <f>Tema_Hrma_Smma!E387</f>
        <v>5182.9799999999996</v>
      </c>
      <c r="Z391">
        <f>Tema_Hrma_Smma!F387</f>
        <v>5184.6499999999996</v>
      </c>
      <c r="AA391">
        <f>Tema_Hrma_Smma!G387</f>
        <v>5185.34</v>
      </c>
      <c r="AB391">
        <f>ZScore!H387</f>
        <v>-1</v>
      </c>
      <c r="AC391">
        <f>ZScore!I387</f>
        <v>0.96938999999999997</v>
      </c>
      <c r="AD391">
        <f>ZScore!J387</f>
        <v>3</v>
      </c>
      <c r="AE391">
        <f>HA!E387</f>
        <v>5184.43</v>
      </c>
      <c r="AF391">
        <f>HA!F387</f>
        <v>5185.66</v>
      </c>
      <c r="AG391">
        <f>HA!G387</f>
        <v>5182.7</v>
      </c>
      <c r="AH391">
        <f>HA!H387</f>
        <v>5184.03</v>
      </c>
      <c r="AI391">
        <f>HA!I387</f>
        <v>-1</v>
      </c>
      <c r="AJ391">
        <f>HA!J387</f>
        <v>0.4</v>
      </c>
      <c r="AK391">
        <f>HA!K387</f>
        <v>-0.94493000000000005</v>
      </c>
      <c r="AL391">
        <f>HA!L387</f>
        <v>-1</v>
      </c>
      <c r="AM391">
        <f>KC!E387</f>
        <v>5219.6159399999997</v>
      </c>
      <c r="AN391">
        <f>KC!F387</f>
        <v>5213.3483399999996</v>
      </c>
      <c r="AO391">
        <f>KC!G387</f>
        <v>5207.0807500000001</v>
      </c>
      <c r="AP391">
        <f>KC!H387</f>
        <v>5200.8131599999997</v>
      </c>
      <c r="AQ391">
        <f>KC!I387</f>
        <v>5194.5455700000002</v>
      </c>
      <c r="AR391">
        <f>KC!J387</f>
        <v>5189.8763200000003</v>
      </c>
      <c r="AS391">
        <f>KC!K387</f>
        <v>5183.6087299999999</v>
      </c>
      <c r="AT391">
        <f>KC!L387</f>
        <v>5177.3411400000005</v>
      </c>
      <c r="AU391">
        <f>KC!M387</f>
        <v>5171.0735400000003</v>
      </c>
      <c r="AV391">
        <f>KC!N387</f>
        <v>5164.8059499999999</v>
      </c>
      <c r="AW391">
        <f>SR_Levels!E387</f>
        <v>5178.6000000000004</v>
      </c>
      <c r="AX391">
        <f>SR_Levels!F387</f>
        <v>5161.8900000000003</v>
      </c>
      <c r="AY391">
        <f>SR_Levels!G387</f>
        <v>5135.8500000000004</v>
      </c>
      <c r="AZ391">
        <f>SR_Levels!H387</f>
        <v>0</v>
      </c>
      <c r="BA391">
        <f>SR_Levels!I387</f>
        <v>5193.3500000000004</v>
      </c>
      <c r="BB391">
        <f>SR_Levels!J387</f>
        <v>5205.3100000000004</v>
      </c>
      <c r="BC391">
        <f>SR_Levels!K387</f>
        <v>0</v>
      </c>
      <c r="BD391">
        <f>SR_Levels!L387</f>
        <v>0</v>
      </c>
      <c r="BE391">
        <f>ZigZag!E387</f>
        <v>0</v>
      </c>
      <c r="BF391">
        <f>ZigZag!F387</f>
        <v>0</v>
      </c>
      <c r="BG391">
        <f>ZigZag!G387</f>
        <v>5188.43</v>
      </c>
      <c r="BH391">
        <f>Dual_Tema!E387</f>
        <v>5185.83</v>
      </c>
      <c r="BI391">
        <f>Dual_Tema!F387</f>
        <v>5180.34</v>
      </c>
      <c r="BJ391">
        <f>Pinbar!E387</f>
        <v>0</v>
      </c>
      <c r="BK391">
        <f>SSA!E387</f>
        <v>5184.4236700000001</v>
      </c>
      <c r="BL391">
        <f>SSA!F387</f>
        <v>5184.3951399999996</v>
      </c>
    </row>
    <row r="392" spans="1:64" x14ac:dyDescent="0.55000000000000004">
      <c r="A392">
        <f>Validation!A388</f>
        <v>1772148000</v>
      </c>
      <c r="B392" t="str">
        <f>Price!B388</f>
        <v>XAUUSD</v>
      </c>
      <c r="C392" t="str">
        <f>Price!C388</f>
        <v>M5</v>
      </c>
      <c r="D392">
        <f>Price!D388</f>
        <v>5183.6899999999996</v>
      </c>
      <c r="E392">
        <f>Price!E388</f>
        <v>5183.7700000000004</v>
      </c>
      <c r="F392">
        <f>Price!F388</f>
        <v>5187.18</v>
      </c>
      <c r="G392">
        <f>Price!G388</f>
        <v>5183.6099999999997</v>
      </c>
      <c r="H392">
        <f>Price!H388</f>
        <v>161</v>
      </c>
      <c r="I392">
        <f>Diagonals!E388</f>
        <v>5216.13</v>
      </c>
      <c r="J392">
        <f>Diagonals!F388</f>
        <v>0</v>
      </c>
      <c r="K392">
        <f>Diagonals!G388</f>
        <v>0</v>
      </c>
      <c r="L392">
        <f>Diagonals!H388</f>
        <v>5114.3100000000004</v>
      </c>
      <c r="M392">
        <f>Diagonals!I388</f>
        <v>0</v>
      </c>
      <c r="N392">
        <f>Diagonals!J388</f>
        <v>0</v>
      </c>
      <c r="O392">
        <f>Diagonals!K388</f>
        <v>0</v>
      </c>
      <c r="P392">
        <f>Diagonals!L388</f>
        <v>0</v>
      </c>
      <c r="Q392">
        <f>Trendlines!E388</f>
        <v>5199.92</v>
      </c>
      <c r="R392">
        <f>Trendlines!F388</f>
        <v>5191.84</v>
      </c>
      <c r="S392">
        <f>Trendlines!G388</f>
        <v>5201.75</v>
      </c>
      <c r="T392">
        <f>Trendlines!H388</f>
        <v>5175.9799999999996</v>
      </c>
      <c r="U392">
        <f>Trendlines!I388</f>
        <v>5179.57</v>
      </c>
      <c r="V392">
        <f>Trendlines!J388</f>
        <v>5166.09</v>
      </c>
      <c r="W392">
        <f>Trendlines!K388</f>
        <v>0</v>
      </c>
      <c r="X392">
        <f>Trendlines!L388</f>
        <v>0</v>
      </c>
      <c r="Y392">
        <f>Tema_Hrma_Smma!E388</f>
        <v>5183.49</v>
      </c>
      <c r="Z392">
        <f>Tema_Hrma_Smma!F388</f>
        <v>5184.24</v>
      </c>
      <c r="AA392">
        <f>Tema_Hrma_Smma!G388</f>
        <v>5185.3100000000004</v>
      </c>
      <c r="AB392">
        <f>ZScore!H388</f>
        <v>-1</v>
      </c>
      <c r="AC392">
        <f>ZScore!I388</f>
        <v>1.02074</v>
      </c>
      <c r="AD392">
        <f>ZScore!J388</f>
        <v>3</v>
      </c>
      <c r="AE392">
        <f>HA!E388</f>
        <v>5184.2299999999996</v>
      </c>
      <c r="AF392">
        <f>HA!F388</f>
        <v>5187.18</v>
      </c>
      <c r="AG392">
        <f>HA!G388</f>
        <v>5183.6099999999997</v>
      </c>
      <c r="AH392">
        <f>HA!H388</f>
        <v>5184.5600000000004</v>
      </c>
      <c r="AI392">
        <f>HA!I388</f>
        <v>1</v>
      </c>
      <c r="AJ392">
        <f>HA!J388</f>
        <v>0.33</v>
      </c>
      <c r="AK392">
        <f>HA!K388</f>
        <v>-0.96833999999999998</v>
      </c>
      <c r="AL392">
        <f>HA!L388</f>
        <v>1</v>
      </c>
      <c r="AM392">
        <f>KC!E388</f>
        <v>5219.0621300000003</v>
      </c>
      <c r="AN392">
        <f>KC!F388</f>
        <v>5212.8000300000003</v>
      </c>
      <c r="AO392">
        <f>KC!G388</f>
        <v>5206.5379300000004</v>
      </c>
      <c r="AP392">
        <f>KC!H388</f>
        <v>5200.2758299999996</v>
      </c>
      <c r="AQ392">
        <f>KC!I388</f>
        <v>5194.0137299999997</v>
      </c>
      <c r="AR392">
        <f>KC!J388</f>
        <v>5189.3277099999996</v>
      </c>
      <c r="AS392">
        <f>KC!K388</f>
        <v>5183.0656099999997</v>
      </c>
      <c r="AT392">
        <f>KC!L388</f>
        <v>5176.8035099999997</v>
      </c>
      <c r="AU392">
        <f>KC!M388</f>
        <v>5170.5414099999998</v>
      </c>
      <c r="AV392">
        <f>KC!N388</f>
        <v>5164.2793099999999</v>
      </c>
      <c r="AW392">
        <f>SR_Levels!E388</f>
        <v>5178.6000000000004</v>
      </c>
      <c r="AX392">
        <f>SR_Levels!F388</f>
        <v>5161.8900000000003</v>
      </c>
      <c r="AY392">
        <f>SR_Levels!G388</f>
        <v>5135.8500000000004</v>
      </c>
      <c r="AZ392">
        <f>SR_Levels!H388</f>
        <v>0</v>
      </c>
      <c r="BA392">
        <f>SR_Levels!I388</f>
        <v>5193.3500000000004</v>
      </c>
      <c r="BB392">
        <f>SR_Levels!J388</f>
        <v>5205.3100000000004</v>
      </c>
      <c r="BC392">
        <f>SR_Levels!K388</f>
        <v>0</v>
      </c>
      <c r="BD392">
        <f>SR_Levels!L388</f>
        <v>0</v>
      </c>
      <c r="BE392">
        <f>ZigZag!E388</f>
        <v>0</v>
      </c>
      <c r="BF392">
        <f>ZigZag!F388</f>
        <v>0</v>
      </c>
      <c r="BG392">
        <f>ZigZag!G388</f>
        <v>5188.17</v>
      </c>
      <c r="BH392">
        <f>Dual_Tema!E388</f>
        <v>5186.08</v>
      </c>
      <c r="BI392">
        <f>Dual_Tema!F388</f>
        <v>5181.5600000000004</v>
      </c>
      <c r="BJ392">
        <f>Pinbar!E388</f>
        <v>1</v>
      </c>
      <c r="BK392">
        <f>SSA!E388</f>
        <v>5184.4290300000002</v>
      </c>
      <c r="BL392">
        <f>SSA!F388</f>
        <v>5184.4120800000001</v>
      </c>
    </row>
    <row r="393" spans="1:64" x14ac:dyDescent="0.55000000000000004">
      <c r="A393">
        <f>Validation!A389</f>
        <v>1772148300</v>
      </c>
      <c r="B393" t="str">
        <f>Price!B389</f>
        <v>XAUUSD</v>
      </c>
      <c r="C393" t="str">
        <f>Price!C389</f>
        <v>M5</v>
      </c>
      <c r="D393">
        <f>Price!D389</f>
        <v>5184</v>
      </c>
      <c r="E393">
        <f>Price!E389</f>
        <v>5183.25</v>
      </c>
      <c r="F393">
        <f>Price!F389</f>
        <v>5185.76</v>
      </c>
      <c r="G393">
        <f>Price!G389</f>
        <v>5181.29</v>
      </c>
      <c r="H393">
        <f>Price!H389</f>
        <v>249</v>
      </c>
      <c r="I393">
        <f>Diagonals!E389</f>
        <v>5216.3100000000004</v>
      </c>
      <c r="J393">
        <f>Diagonals!F389</f>
        <v>0</v>
      </c>
      <c r="K393">
        <f>Diagonals!G389</f>
        <v>0</v>
      </c>
      <c r="L393">
        <f>Diagonals!H389</f>
        <v>5113.9799999999996</v>
      </c>
      <c r="M393">
        <f>Diagonals!I389</f>
        <v>0</v>
      </c>
      <c r="N393">
        <f>Diagonals!J389</f>
        <v>0</v>
      </c>
      <c r="O393">
        <f>Diagonals!K389</f>
        <v>0</v>
      </c>
      <c r="P393">
        <f>Diagonals!L389</f>
        <v>0</v>
      </c>
      <c r="Q393">
        <f>Trendlines!E389</f>
        <v>5199.92</v>
      </c>
      <c r="R393">
        <f>Trendlines!F389</f>
        <v>5191.82</v>
      </c>
      <c r="S393">
        <f>Trendlines!G389</f>
        <v>5201.7299999999996</v>
      </c>
      <c r="T393">
        <f>Trendlines!H389</f>
        <v>5176.0600000000004</v>
      </c>
      <c r="U393">
        <f>Trendlines!I389</f>
        <v>5179.59</v>
      </c>
      <c r="V393">
        <f>Trendlines!J389</f>
        <v>5166.13</v>
      </c>
      <c r="W393">
        <f>Trendlines!K389</f>
        <v>0</v>
      </c>
      <c r="X393">
        <f>Trendlines!L389</f>
        <v>0</v>
      </c>
      <c r="Y393">
        <f>Tema_Hrma_Smma!E389</f>
        <v>5183.34</v>
      </c>
      <c r="Z393">
        <f>Tema_Hrma_Smma!F389</f>
        <v>5183.8500000000004</v>
      </c>
      <c r="AA393">
        <f>Tema_Hrma_Smma!G389</f>
        <v>5185.28</v>
      </c>
      <c r="AB393">
        <f>ZScore!H389</f>
        <v>1</v>
      </c>
      <c r="AC393">
        <f>ZScore!I389</f>
        <v>0.78532999999999997</v>
      </c>
      <c r="AD393">
        <f>ZScore!J389</f>
        <v>0</v>
      </c>
      <c r="AE393">
        <f>HA!E389</f>
        <v>5184.3999999999996</v>
      </c>
      <c r="AF393">
        <f>HA!F389</f>
        <v>5185.76</v>
      </c>
      <c r="AG393">
        <f>HA!G389</f>
        <v>5181.29</v>
      </c>
      <c r="AH393">
        <f>HA!H389</f>
        <v>5183.57</v>
      </c>
      <c r="AI393">
        <f>HA!I389</f>
        <v>-1</v>
      </c>
      <c r="AJ393">
        <f>HA!J389</f>
        <v>0.82</v>
      </c>
      <c r="AK393">
        <f>HA!K389</f>
        <v>-0.76166999999999996</v>
      </c>
      <c r="AL393">
        <f>HA!L389</f>
        <v>-1</v>
      </c>
      <c r="AM393">
        <f>KC!E389</f>
        <v>5218.4740400000001</v>
      </c>
      <c r="AN393">
        <f>KC!F389</f>
        <v>5212.2223700000004</v>
      </c>
      <c r="AO393">
        <f>KC!G389</f>
        <v>5205.9707099999996</v>
      </c>
      <c r="AP393">
        <f>KC!H389</f>
        <v>5199.7190399999999</v>
      </c>
      <c r="AQ393">
        <f>KC!I389</f>
        <v>5193.4673700000003</v>
      </c>
      <c r="AR393">
        <f>KC!J389</f>
        <v>5188.7804900000001</v>
      </c>
      <c r="AS393">
        <f>KC!K389</f>
        <v>5182.5288300000002</v>
      </c>
      <c r="AT393">
        <f>KC!L389</f>
        <v>5176.2771599999996</v>
      </c>
      <c r="AU393">
        <f>KC!M389</f>
        <v>5170.02549</v>
      </c>
      <c r="AV393">
        <f>KC!N389</f>
        <v>5163.7738300000001</v>
      </c>
      <c r="AW393">
        <f>SR_Levels!E389</f>
        <v>5178.6000000000004</v>
      </c>
      <c r="AX393">
        <f>SR_Levels!F389</f>
        <v>5161.8900000000003</v>
      </c>
      <c r="AY393">
        <f>SR_Levels!G389</f>
        <v>5135.8500000000004</v>
      </c>
      <c r="AZ393">
        <f>SR_Levels!H389</f>
        <v>0</v>
      </c>
      <c r="BA393">
        <f>SR_Levels!I389</f>
        <v>5193.3500000000004</v>
      </c>
      <c r="BB393">
        <f>SR_Levels!J389</f>
        <v>5205.3100000000004</v>
      </c>
      <c r="BC393">
        <f>SR_Levels!K389</f>
        <v>0</v>
      </c>
      <c r="BD393">
        <f>SR_Levels!L389</f>
        <v>0</v>
      </c>
      <c r="BE393">
        <f>ZigZag!E389</f>
        <v>0</v>
      </c>
      <c r="BF393">
        <f>ZigZag!F389</f>
        <v>0</v>
      </c>
      <c r="BG393">
        <f>ZigZag!G389</f>
        <v>5187.8500000000004</v>
      </c>
      <c r="BH393">
        <f>Dual_Tema!E389</f>
        <v>5185.62</v>
      </c>
      <c r="BI393">
        <f>Dual_Tema!F389</f>
        <v>5181.28</v>
      </c>
      <c r="BJ393">
        <f>Pinbar!E389</f>
        <v>0</v>
      </c>
      <c r="BK393">
        <f>SSA!E389</f>
        <v>5184.3662100000001</v>
      </c>
      <c r="BL393">
        <f>SSA!F389</f>
        <v>5184.38915</v>
      </c>
    </row>
    <row r="394" spans="1:64" x14ac:dyDescent="0.55000000000000004">
      <c r="A394">
        <f>Validation!A390</f>
        <v>1772148600</v>
      </c>
      <c r="B394" t="str">
        <f>Price!B390</f>
        <v>XAUUSD</v>
      </c>
      <c r="C394" t="str">
        <f>Price!C390</f>
        <v>M5</v>
      </c>
      <c r="D394">
        <f>Price!D390</f>
        <v>5183.32</v>
      </c>
      <c r="E394">
        <f>Price!E390</f>
        <v>5184.18</v>
      </c>
      <c r="F394">
        <f>Price!F390</f>
        <v>5184.8900000000003</v>
      </c>
      <c r="G394">
        <f>Price!G390</f>
        <v>5181.6400000000003</v>
      </c>
      <c r="H394">
        <f>Price!H390</f>
        <v>224</v>
      </c>
      <c r="I394">
        <f>Diagonals!E390</f>
        <v>5216.4799999999996</v>
      </c>
      <c r="J394">
        <f>Diagonals!F390</f>
        <v>0</v>
      </c>
      <c r="K394">
        <f>Diagonals!G390</f>
        <v>0</v>
      </c>
      <c r="L394">
        <f>Diagonals!H390</f>
        <v>5113.66</v>
      </c>
      <c r="M394">
        <f>Diagonals!I390</f>
        <v>0</v>
      </c>
      <c r="N394">
        <f>Diagonals!J390</f>
        <v>0</v>
      </c>
      <c r="O394">
        <f>Diagonals!K390</f>
        <v>0</v>
      </c>
      <c r="P394">
        <f>Diagonals!L390</f>
        <v>0</v>
      </c>
      <c r="Q394">
        <f>Trendlines!E390</f>
        <v>5199.93</v>
      </c>
      <c r="R394">
        <f>Trendlines!F390</f>
        <v>5191.79</v>
      </c>
      <c r="S394">
        <f>Trendlines!G390</f>
        <v>5201.71</v>
      </c>
      <c r="T394">
        <f>Trendlines!H390</f>
        <v>5176.13</v>
      </c>
      <c r="U394">
        <f>Trendlines!I390</f>
        <v>5179.6099999999997</v>
      </c>
      <c r="V394">
        <f>Trendlines!J390</f>
        <v>5166.16</v>
      </c>
      <c r="W394">
        <f>Trendlines!K390</f>
        <v>0</v>
      </c>
      <c r="X394">
        <f>Trendlines!L390</f>
        <v>0</v>
      </c>
      <c r="Y394">
        <f>Tema_Hrma_Smma!E390</f>
        <v>5183.1099999999997</v>
      </c>
      <c r="Z394">
        <f>Tema_Hrma_Smma!F390</f>
        <v>5183.47</v>
      </c>
      <c r="AA394">
        <f>Tema_Hrma_Smma!G390</f>
        <v>5185.2299999999996</v>
      </c>
      <c r="AB394">
        <f>ZScore!H390</f>
        <v>-1</v>
      </c>
      <c r="AC394">
        <f>ZScore!I390</f>
        <v>0.74456999999999995</v>
      </c>
      <c r="AD394">
        <f>ZScore!J390</f>
        <v>3</v>
      </c>
      <c r="AE394">
        <f>HA!E390</f>
        <v>5183.99</v>
      </c>
      <c r="AF394">
        <f>HA!F390</f>
        <v>5184.8900000000003</v>
      </c>
      <c r="AG394">
        <f>HA!G390</f>
        <v>5181.6400000000003</v>
      </c>
      <c r="AH394">
        <f>HA!H390</f>
        <v>5183.51</v>
      </c>
      <c r="AI394">
        <f>HA!I390</f>
        <v>-1</v>
      </c>
      <c r="AJ394">
        <f>HA!J390</f>
        <v>0.48</v>
      </c>
      <c r="AK394">
        <f>HA!K390</f>
        <v>-0.89983000000000002</v>
      </c>
      <c r="AL394">
        <f>HA!L390</f>
        <v>-2</v>
      </c>
      <c r="AM394">
        <f>KC!E390</f>
        <v>5217.8372499999996</v>
      </c>
      <c r="AN394">
        <f>KC!F390</f>
        <v>5211.6026899999997</v>
      </c>
      <c r="AO394">
        <f>KC!G390</f>
        <v>5205.3681200000001</v>
      </c>
      <c r="AP394">
        <f>KC!H390</f>
        <v>5199.1335499999996</v>
      </c>
      <c r="AQ394">
        <f>KC!I390</f>
        <v>5192.8989799999999</v>
      </c>
      <c r="AR394">
        <f>KC!J390</f>
        <v>5188.2533700000004</v>
      </c>
      <c r="AS394">
        <f>KC!K390</f>
        <v>5182.0187999999998</v>
      </c>
      <c r="AT394">
        <f>KC!L390</f>
        <v>5175.78424</v>
      </c>
      <c r="AU394">
        <f>KC!M390</f>
        <v>5169.5496700000003</v>
      </c>
      <c r="AV394">
        <f>KC!N390</f>
        <v>5163.3150999999998</v>
      </c>
      <c r="AW394">
        <f>SR_Levels!E390</f>
        <v>5178.6000000000004</v>
      </c>
      <c r="AX394">
        <f>SR_Levels!F390</f>
        <v>5161.8900000000003</v>
      </c>
      <c r="AY394">
        <f>SR_Levels!G390</f>
        <v>5135.8500000000004</v>
      </c>
      <c r="AZ394">
        <f>SR_Levels!H390</f>
        <v>0</v>
      </c>
      <c r="BA394">
        <f>SR_Levels!I390</f>
        <v>5193.3500000000004</v>
      </c>
      <c r="BB394">
        <f>SR_Levels!J390</f>
        <v>5205.3100000000004</v>
      </c>
      <c r="BC394">
        <f>SR_Levels!K390</f>
        <v>0</v>
      </c>
      <c r="BD394">
        <f>SR_Levels!L390</f>
        <v>0</v>
      </c>
      <c r="BE394">
        <f>ZigZag!E390</f>
        <v>0</v>
      </c>
      <c r="BF394">
        <f>ZigZag!F390</f>
        <v>0</v>
      </c>
      <c r="BG394">
        <f>ZigZag!G390</f>
        <v>5187.5200000000004</v>
      </c>
      <c r="BH394">
        <f>Dual_Tema!E390</f>
        <v>5184.9799999999996</v>
      </c>
      <c r="BI394">
        <f>Dual_Tema!F390</f>
        <v>5181.32</v>
      </c>
      <c r="BJ394">
        <f>Pinbar!E390</f>
        <v>0</v>
      </c>
      <c r="BK394">
        <f>SSA!E390</f>
        <v>5184.2573400000001</v>
      </c>
      <c r="BL394">
        <f>SSA!F390</f>
        <v>5184.3232399999997</v>
      </c>
    </row>
    <row r="395" spans="1:64" x14ac:dyDescent="0.55000000000000004">
      <c r="A395">
        <f>Validation!A391</f>
        <v>1772148900</v>
      </c>
      <c r="B395" t="str">
        <f>Price!B391</f>
        <v>XAUUSD</v>
      </c>
      <c r="C395" t="str">
        <f>Price!C391</f>
        <v>M5</v>
      </c>
      <c r="D395">
        <f>Price!D391</f>
        <v>5187.21</v>
      </c>
      <c r="E395">
        <f>Price!E391</f>
        <v>5183.32</v>
      </c>
      <c r="F395">
        <f>Price!F391</f>
        <v>5187.21</v>
      </c>
      <c r="G395">
        <f>Price!G391</f>
        <v>5183.24</v>
      </c>
      <c r="H395">
        <f>Price!H391</f>
        <v>179</v>
      </c>
      <c r="I395">
        <f>Diagonals!E391</f>
        <v>5216.66</v>
      </c>
      <c r="J395">
        <f>Diagonals!F391</f>
        <v>0</v>
      </c>
      <c r="K395">
        <f>Diagonals!G391</f>
        <v>0</v>
      </c>
      <c r="L395">
        <f>Diagonals!H391</f>
        <v>5113.33</v>
      </c>
      <c r="M395">
        <f>Diagonals!I391</f>
        <v>0</v>
      </c>
      <c r="N395">
        <f>Diagonals!J391</f>
        <v>0</v>
      </c>
      <c r="O395">
        <f>Diagonals!K391</f>
        <v>0</v>
      </c>
      <c r="P395">
        <f>Diagonals!L391</f>
        <v>0</v>
      </c>
      <c r="Q395">
        <f>Trendlines!E391</f>
        <v>5199.9399999999996</v>
      </c>
      <c r="R395">
        <f>Trendlines!F391</f>
        <v>5191.76</v>
      </c>
      <c r="S395">
        <f>Trendlines!G391</f>
        <v>5201.6899999999996</v>
      </c>
      <c r="T395">
        <f>Trendlines!H391</f>
        <v>5176.21</v>
      </c>
      <c r="U395">
        <f>Trendlines!I391</f>
        <v>5179.63</v>
      </c>
      <c r="V395">
        <f>Trendlines!J391</f>
        <v>5166.2</v>
      </c>
      <c r="W395">
        <f>Trendlines!K391</f>
        <v>0</v>
      </c>
      <c r="X395">
        <f>Trendlines!L391</f>
        <v>0</v>
      </c>
      <c r="Y395">
        <f>Tema_Hrma_Smma!E391</f>
        <v>5184.29</v>
      </c>
      <c r="Z395">
        <f>Tema_Hrma_Smma!F391</f>
        <v>5183.4399999999996</v>
      </c>
      <c r="AA395">
        <f>Tema_Hrma_Smma!G391</f>
        <v>5185.21</v>
      </c>
      <c r="AB395">
        <f>ZScore!H391</f>
        <v>1</v>
      </c>
      <c r="AC395">
        <f>ZScore!I391</f>
        <v>0.32272000000000001</v>
      </c>
      <c r="AD395">
        <f>ZScore!J391</f>
        <v>0</v>
      </c>
      <c r="AE395">
        <f>HA!E391</f>
        <v>5183.75</v>
      </c>
      <c r="AF395">
        <f>HA!F391</f>
        <v>5187.21</v>
      </c>
      <c r="AG395">
        <f>HA!G391</f>
        <v>5183.24</v>
      </c>
      <c r="AH395">
        <f>HA!H391</f>
        <v>5185.24</v>
      </c>
      <c r="AI395">
        <f>HA!I391</f>
        <v>1</v>
      </c>
      <c r="AJ395">
        <f>HA!J391</f>
        <v>1.5</v>
      </c>
      <c r="AK395">
        <f>HA!K391</f>
        <v>-0.48332999999999998</v>
      </c>
      <c r="AL395">
        <f>HA!L391</f>
        <v>1</v>
      </c>
      <c r="AM395">
        <f>KC!E391</f>
        <v>5217.3109299999996</v>
      </c>
      <c r="AN395">
        <f>KC!F391</f>
        <v>5211.0795099999996</v>
      </c>
      <c r="AO395">
        <f>KC!G391</f>
        <v>5204.8480900000004</v>
      </c>
      <c r="AP395">
        <f>KC!H391</f>
        <v>5198.6166700000003</v>
      </c>
      <c r="AQ395">
        <f>KC!I391</f>
        <v>5192.3852500000003</v>
      </c>
      <c r="AR395">
        <f>KC!J391</f>
        <v>5187.7909499999996</v>
      </c>
      <c r="AS395">
        <f>KC!K391</f>
        <v>5181.5595300000004</v>
      </c>
      <c r="AT395">
        <f>KC!L391</f>
        <v>5175.3281200000001</v>
      </c>
      <c r="AU395">
        <f>KC!M391</f>
        <v>5169.0967000000001</v>
      </c>
      <c r="AV395">
        <f>KC!N391</f>
        <v>5162.86528</v>
      </c>
      <c r="AW395">
        <f>SR_Levels!E391</f>
        <v>5178.6000000000004</v>
      </c>
      <c r="AX395">
        <f>SR_Levels!F391</f>
        <v>5161.8900000000003</v>
      </c>
      <c r="AY395">
        <f>SR_Levels!G391</f>
        <v>5135.8500000000004</v>
      </c>
      <c r="AZ395">
        <f>SR_Levels!H391</f>
        <v>0</v>
      </c>
      <c r="BA395">
        <f>SR_Levels!I391</f>
        <v>5193.3500000000004</v>
      </c>
      <c r="BB395">
        <f>SR_Levels!J391</f>
        <v>5205.3100000000004</v>
      </c>
      <c r="BC395">
        <f>SR_Levels!K391</f>
        <v>0</v>
      </c>
      <c r="BD395">
        <f>SR_Levels!L391</f>
        <v>0</v>
      </c>
      <c r="BE395">
        <f>ZigZag!E391</f>
        <v>0</v>
      </c>
      <c r="BF395">
        <f>ZigZag!F391</f>
        <v>0</v>
      </c>
      <c r="BG395">
        <f>ZigZag!G391</f>
        <v>5187.41</v>
      </c>
      <c r="BH395">
        <f>Dual_Tema!E391</f>
        <v>5185.7700000000004</v>
      </c>
      <c r="BI395">
        <f>Dual_Tema!F391</f>
        <v>5182.17</v>
      </c>
      <c r="BJ395">
        <f>Pinbar!E391</f>
        <v>0</v>
      </c>
      <c r="BK395">
        <f>SSA!E391</f>
        <v>5184.1674000000003</v>
      </c>
      <c r="BL395">
        <f>SSA!F391</f>
        <v>5184.24532</v>
      </c>
    </row>
    <row r="396" spans="1:64" x14ac:dyDescent="0.55000000000000004">
      <c r="A396">
        <f>Validation!A392</f>
        <v>1772149200</v>
      </c>
      <c r="B396" t="str">
        <f>Price!B392</f>
        <v>XAUUSD</v>
      </c>
      <c r="C396" t="str">
        <f>Price!C392</f>
        <v>M5</v>
      </c>
      <c r="D396">
        <f>Price!D392</f>
        <v>5186.0200000000004</v>
      </c>
      <c r="E396">
        <f>Price!E392</f>
        <v>5187.1899999999996</v>
      </c>
      <c r="F396">
        <f>Price!F392</f>
        <v>5189.5200000000004</v>
      </c>
      <c r="G396">
        <f>Price!G392</f>
        <v>5184.01</v>
      </c>
      <c r="H396">
        <f>Price!H392</f>
        <v>320</v>
      </c>
      <c r="I396">
        <f>Diagonals!E392</f>
        <v>5216.84</v>
      </c>
      <c r="J396">
        <f>Diagonals!F392</f>
        <v>0</v>
      </c>
      <c r="K396">
        <f>Diagonals!G392</f>
        <v>0</v>
      </c>
      <c r="L396">
        <f>Diagonals!H392</f>
        <v>5113</v>
      </c>
      <c r="M396">
        <f>Diagonals!I392</f>
        <v>0</v>
      </c>
      <c r="N396">
        <f>Diagonals!J392</f>
        <v>0</v>
      </c>
      <c r="O396">
        <f>Diagonals!K392</f>
        <v>0</v>
      </c>
      <c r="P396">
        <f>Diagonals!L392</f>
        <v>0</v>
      </c>
      <c r="Q396">
        <f>Trendlines!E392</f>
        <v>5199.9399999999996</v>
      </c>
      <c r="R396">
        <f>Trendlines!F392</f>
        <v>5191.74</v>
      </c>
      <c r="S396">
        <f>Trendlines!G392</f>
        <v>5201.68</v>
      </c>
      <c r="T396">
        <f>Trendlines!H392</f>
        <v>5176.28</v>
      </c>
      <c r="U396">
        <f>Trendlines!I392</f>
        <v>5179.6499999999996</v>
      </c>
      <c r="V396">
        <f>Trendlines!J392</f>
        <v>5166.24</v>
      </c>
      <c r="W396">
        <f>Trendlines!K392</f>
        <v>0</v>
      </c>
      <c r="X396">
        <f>Trendlines!L392</f>
        <v>0</v>
      </c>
      <c r="Y396">
        <f>Tema_Hrma_Smma!E392</f>
        <v>5185.3900000000003</v>
      </c>
      <c r="Z396">
        <f>Tema_Hrma_Smma!F392</f>
        <v>5183.6499999999996</v>
      </c>
      <c r="AA396">
        <f>Tema_Hrma_Smma!G392</f>
        <v>5185.24</v>
      </c>
      <c r="AB396">
        <f>ZScore!H392</f>
        <v>-1</v>
      </c>
      <c r="AC396">
        <f>ZScore!I392</f>
        <v>0.63836000000000004</v>
      </c>
      <c r="AD396">
        <f>ZScore!J392</f>
        <v>3</v>
      </c>
      <c r="AE396">
        <f>HA!E392</f>
        <v>5184.5</v>
      </c>
      <c r="AF396">
        <f>HA!F392</f>
        <v>5189.5200000000004</v>
      </c>
      <c r="AG396">
        <f>HA!G392</f>
        <v>5184.01</v>
      </c>
      <c r="AH396">
        <f>HA!H392</f>
        <v>5186.68</v>
      </c>
      <c r="AI396">
        <f>HA!I392</f>
        <v>1</v>
      </c>
      <c r="AJ396">
        <f>HA!J392</f>
        <v>2.19</v>
      </c>
      <c r="AK396">
        <f>HA!K392</f>
        <v>-0.20358999999999999</v>
      </c>
      <c r="AL396">
        <f>HA!L392</f>
        <v>2</v>
      </c>
      <c r="AM396">
        <f>KC!E392</f>
        <v>5216.9178899999997</v>
      </c>
      <c r="AN396">
        <f>KC!F392</f>
        <v>5210.6830200000004</v>
      </c>
      <c r="AO396">
        <f>KC!G392</f>
        <v>5204.4481400000004</v>
      </c>
      <c r="AP396">
        <f>KC!H392</f>
        <v>5198.2132700000002</v>
      </c>
      <c r="AQ396">
        <f>KC!I392</f>
        <v>5191.9783900000002</v>
      </c>
      <c r="AR396">
        <f>KC!J392</f>
        <v>5187.4019399999997</v>
      </c>
      <c r="AS396">
        <f>KC!K392</f>
        <v>5181.1670599999998</v>
      </c>
      <c r="AT396">
        <f>KC!L392</f>
        <v>5174.9321900000004</v>
      </c>
      <c r="AU396">
        <f>KC!M392</f>
        <v>5168.6973099999996</v>
      </c>
      <c r="AV396">
        <f>KC!N392</f>
        <v>5162.4624400000002</v>
      </c>
      <c r="AW396">
        <f>SR_Levels!E392</f>
        <v>5178.6000000000004</v>
      </c>
      <c r="AX396">
        <f>SR_Levels!F392</f>
        <v>5161.8900000000003</v>
      </c>
      <c r="AY396">
        <f>SR_Levels!G392</f>
        <v>5135.8500000000004</v>
      </c>
      <c r="AZ396">
        <f>SR_Levels!H392</f>
        <v>0</v>
      </c>
      <c r="BA396">
        <f>SR_Levels!I392</f>
        <v>5193.3500000000004</v>
      </c>
      <c r="BB396">
        <f>SR_Levels!J392</f>
        <v>5205.3100000000004</v>
      </c>
      <c r="BC396">
        <f>SR_Levels!K392</f>
        <v>0</v>
      </c>
      <c r="BD396">
        <f>SR_Levels!L392</f>
        <v>0</v>
      </c>
      <c r="BE396">
        <f>ZigZag!E392</f>
        <v>0</v>
      </c>
      <c r="BF396">
        <f>ZigZag!F392</f>
        <v>0</v>
      </c>
      <c r="BG396">
        <f>ZigZag!G392</f>
        <v>5187.34</v>
      </c>
      <c r="BH396">
        <f>Dual_Tema!E392</f>
        <v>5187.46</v>
      </c>
      <c r="BI396">
        <f>Dual_Tema!F392</f>
        <v>5183.12</v>
      </c>
      <c r="BJ396">
        <f>Pinbar!E392</f>
        <v>0</v>
      </c>
      <c r="BK396">
        <f>SSA!E392</f>
        <v>5184.0591400000003</v>
      </c>
      <c r="BL396">
        <f>SSA!F392</f>
        <v>5184.1522299999997</v>
      </c>
    </row>
    <row r="397" spans="1:64" x14ac:dyDescent="0.55000000000000004">
      <c r="A397">
        <f>Validation!A393</f>
        <v>1772149500</v>
      </c>
      <c r="B397" t="str">
        <f>Price!B393</f>
        <v>XAUUSD</v>
      </c>
      <c r="C397" t="str">
        <f>Price!C393</f>
        <v>M5</v>
      </c>
      <c r="D397">
        <f>Price!D393</f>
        <v>5183.96</v>
      </c>
      <c r="E397">
        <f>Price!E393</f>
        <v>5185.78</v>
      </c>
      <c r="F397">
        <f>Price!F393</f>
        <v>5188.53</v>
      </c>
      <c r="G397">
        <f>Price!G393</f>
        <v>5183.8599999999997</v>
      </c>
      <c r="H397">
        <f>Price!H393</f>
        <v>228</v>
      </c>
      <c r="I397">
        <f>Diagonals!E393</f>
        <v>5217.0200000000004</v>
      </c>
      <c r="J397">
        <f>Diagonals!F393</f>
        <v>0</v>
      </c>
      <c r="K397">
        <f>Diagonals!G393</f>
        <v>0</v>
      </c>
      <c r="L397">
        <f>Diagonals!H393</f>
        <v>5112.67</v>
      </c>
      <c r="M397">
        <f>Diagonals!I393</f>
        <v>0</v>
      </c>
      <c r="N397">
        <f>Diagonals!J393</f>
        <v>0</v>
      </c>
      <c r="O397">
        <f>Diagonals!K393</f>
        <v>0</v>
      </c>
      <c r="P397">
        <f>Diagonals!L393</f>
        <v>0</v>
      </c>
      <c r="Q397">
        <f>Trendlines!E393</f>
        <v>5199.95</v>
      </c>
      <c r="R397">
        <f>Trendlines!F393</f>
        <v>5191.71</v>
      </c>
      <c r="S397">
        <f>Trendlines!G393</f>
        <v>5201.66</v>
      </c>
      <c r="T397">
        <f>Trendlines!H393</f>
        <v>5176.3599999999997</v>
      </c>
      <c r="U397">
        <f>Trendlines!I393</f>
        <v>5179.68</v>
      </c>
      <c r="V397">
        <f>Trendlines!J393</f>
        <v>5166.28</v>
      </c>
      <c r="W397">
        <f>Trendlines!K393</f>
        <v>0</v>
      </c>
      <c r="X397">
        <f>Trendlines!L393</f>
        <v>0</v>
      </c>
      <c r="Y397">
        <f>Tema_Hrma_Smma!E393</f>
        <v>5185.58</v>
      </c>
      <c r="Z397">
        <f>Tema_Hrma_Smma!F393</f>
        <v>5183.8500000000004</v>
      </c>
      <c r="AA397">
        <f>Tema_Hrma_Smma!G393</f>
        <v>5185.26</v>
      </c>
      <c r="AB397">
        <f>ZScore!H393</f>
        <v>-1</v>
      </c>
      <c r="AC397">
        <f>ZScore!I393</f>
        <v>0.40982000000000002</v>
      </c>
      <c r="AD397">
        <f>ZScore!J393</f>
        <v>3</v>
      </c>
      <c r="AE397">
        <f>HA!E393</f>
        <v>5185.59</v>
      </c>
      <c r="AF397">
        <f>HA!F393</f>
        <v>5188.53</v>
      </c>
      <c r="AG397">
        <f>HA!G393</f>
        <v>5183.8599999999997</v>
      </c>
      <c r="AH397">
        <f>HA!H393</f>
        <v>5185.53</v>
      </c>
      <c r="AI397">
        <f>HA!I393</f>
        <v>-1</v>
      </c>
      <c r="AJ397">
        <f>HA!J393</f>
        <v>0.06</v>
      </c>
      <c r="AK397">
        <f>HA!K393</f>
        <v>-1.07203</v>
      </c>
      <c r="AL397">
        <f>HA!L393</f>
        <v>-1</v>
      </c>
      <c r="AM397">
        <f>KC!E393</f>
        <v>5216.5253000000002</v>
      </c>
      <c r="AN397">
        <f>KC!F393</f>
        <v>5210.3011100000003</v>
      </c>
      <c r="AO397">
        <f>KC!G393</f>
        <v>5204.0769099999998</v>
      </c>
      <c r="AP397">
        <f>KC!H393</f>
        <v>5197.8527100000001</v>
      </c>
      <c r="AQ397">
        <f>KC!I393</f>
        <v>5191.6285099999996</v>
      </c>
      <c r="AR397">
        <f>KC!J393</f>
        <v>5187.0675099999999</v>
      </c>
      <c r="AS397">
        <f>KC!K393</f>
        <v>5180.8433100000002</v>
      </c>
      <c r="AT397">
        <f>KC!L393</f>
        <v>5174.6191200000003</v>
      </c>
      <c r="AU397">
        <f>KC!M393</f>
        <v>5168.3949199999997</v>
      </c>
      <c r="AV397">
        <f>KC!N393</f>
        <v>5162.1707200000001</v>
      </c>
      <c r="AW397">
        <f>SR_Levels!E393</f>
        <v>5178.6000000000004</v>
      </c>
      <c r="AX397">
        <f>SR_Levels!F393</f>
        <v>5161.8900000000003</v>
      </c>
      <c r="AY397">
        <f>SR_Levels!G393</f>
        <v>5135.8500000000004</v>
      </c>
      <c r="AZ397">
        <f>SR_Levels!H393</f>
        <v>0</v>
      </c>
      <c r="BA397">
        <f>SR_Levels!I393</f>
        <v>5193.3500000000004</v>
      </c>
      <c r="BB397">
        <f>SR_Levels!J393</f>
        <v>5205.3100000000004</v>
      </c>
      <c r="BC397">
        <f>SR_Levels!K393</f>
        <v>0</v>
      </c>
      <c r="BD397">
        <f>SR_Levels!L393</f>
        <v>0</v>
      </c>
      <c r="BE397">
        <f>ZigZag!E393</f>
        <v>0</v>
      </c>
      <c r="BF397">
        <f>ZigZag!F393</f>
        <v>0</v>
      </c>
      <c r="BG397">
        <f>ZigZag!G393</f>
        <v>5187.21</v>
      </c>
      <c r="BH397">
        <f>Dual_Tema!E393</f>
        <v>5188.09</v>
      </c>
      <c r="BI397">
        <f>Dual_Tema!F393</f>
        <v>5183.66</v>
      </c>
      <c r="BJ397">
        <f>Pinbar!E393</f>
        <v>0</v>
      </c>
      <c r="BK397">
        <f>SSA!E393</f>
        <v>5184.04342</v>
      </c>
      <c r="BL397">
        <f>SSA!F393</f>
        <v>5184.0978299999997</v>
      </c>
    </row>
    <row r="398" spans="1:64" x14ac:dyDescent="0.55000000000000004">
      <c r="A398">
        <f>Validation!A394</f>
        <v>1772149800</v>
      </c>
      <c r="B398" t="str">
        <f>Price!B394</f>
        <v>XAUUSD</v>
      </c>
      <c r="C398" t="str">
        <f>Price!C394</f>
        <v>M5</v>
      </c>
      <c r="D398">
        <f>Price!D394</f>
        <v>5184.93</v>
      </c>
      <c r="E398">
        <f>Price!E394</f>
        <v>5183.96</v>
      </c>
      <c r="F398">
        <f>Price!F394</f>
        <v>5185.8500000000004</v>
      </c>
      <c r="G398">
        <f>Price!G394</f>
        <v>5182.32</v>
      </c>
      <c r="H398">
        <f>Price!H394</f>
        <v>251</v>
      </c>
      <c r="I398">
        <f>Diagonals!E394</f>
        <v>5217.1899999999996</v>
      </c>
      <c r="J398">
        <f>Diagonals!F394</f>
        <v>0</v>
      </c>
      <c r="K398">
        <f>Diagonals!G394</f>
        <v>0</v>
      </c>
      <c r="L398">
        <f>Diagonals!H394</f>
        <v>5112.34</v>
      </c>
      <c r="M398">
        <f>Diagonals!I394</f>
        <v>0</v>
      </c>
      <c r="N398">
        <f>Diagonals!J394</f>
        <v>0</v>
      </c>
      <c r="O398">
        <f>Diagonals!K394</f>
        <v>0</v>
      </c>
      <c r="P398">
        <f>Diagonals!L394</f>
        <v>0</v>
      </c>
      <c r="Q398">
        <f>Trendlines!E394</f>
        <v>5199.95</v>
      </c>
      <c r="R398">
        <f>Trendlines!F394</f>
        <v>5191.6899999999996</v>
      </c>
      <c r="S398">
        <f>Trendlines!G394</f>
        <v>5201.6400000000003</v>
      </c>
      <c r="T398">
        <f>Trendlines!H394</f>
        <v>5176.4399999999996</v>
      </c>
      <c r="U398">
        <f>Trendlines!I394</f>
        <v>5179.7</v>
      </c>
      <c r="V398">
        <f>Trendlines!J394</f>
        <v>5166.32</v>
      </c>
      <c r="W398">
        <f>Trendlines!K394</f>
        <v>0</v>
      </c>
      <c r="X398">
        <f>Trendlines!L394</f>
        <v>0</v>
      </c>
      <c r="Y398">
        <f>Tema_Hrma_Smma!E394</f>
        <v>5185.16</v>
      </c>
      <c r="Z398">
        <f>Tema_Hrma_Smma!F394</f>
        <v>5183.91</v>
      </c>
      <c r="AA398">
        <f>Tema_Hrma_Smma!G394</f>
        <v>5185.25</v>
      </c>
      <c r="AB398">
        <f>ZScore!H394</f>
        <v>1</v>
      </c>
      <c r="AC398">
        <f>ZScore!I394</f>
        <v>0.71120000000000005</v>
      </c>
      <c r="AD398">
        <f>ZScore!J394</f>
        <v>0</v>
      </c>
      <c r="AE398">
        <f>HA!E394</f>
        <v>5185.5600000000004</v>
      </c>
      <c r="AF398">
        <f>HA!F394</f>
        <v>5185.8500000000004</v>
      </c>
      <c r="AG398">
        <f>HA!G394</f>
        <v>5182.32</v>
      </c>
      <c r="AH398">
        <f>HA!H394</f>
        <v>5184.2700000000004</v>
      </c>
      <c r="AI398">
        <f>HA!I394</f>
        <v>-1</v>
      </c>
      <c r="AJ398">
        <f>HA!J394</f>
        <v>1.3</v>
      </c>
      <c r="AK398">
        <f>HA!K394</f>
        <v>-0.56435999999999997</v>
      </c>
      <c r="AL398">
        <f>HA!L394</f>
        <v>-2</v>
      </c>
      <c r="AM398">
        <f>KC!E394</f>
        <v>5216.1825500000004</v>
      </c>
      <c r="AN398">
        <f>KC!F394</f>
        <v>5209.9510700000001</v>
      </c>
      <c r="AO398">
        <f>KC!G394</f>
        <v>5203.7195899999997</v>
      </c>
      <c r="AP398">
        <f>KC!H394</f>
        <v>5197.4880999999996</v>
      </c>
      <c r="AQ398">
        <f>KC!I394</f>
        <v>5191.2566200000001</v>
      </c>
      <c r="AR398">
        <f>KC!J394</f>
        <v>5186.7380199999998</v>
      </c>
      <c r="AS398">
        <f>KC!K394</f>
        <v>5180.5065400000003</v>
      </c>
      <c r="AT398">
        <f>KC!L394</f>
        <v>5174.2750599999999</v>
      </c>
      <c r="AU398">
        <f>KC!M394</f>
        <v>5168.0435799999996</v>
      </c>
      <c r="AV398">
        <f>KC!N394</f>
        <v>5161.8121000000001</v>
      </c>
      <c r="AW398">
        <f>SR_Levels!E394</f>
        <v>5178.6000000000004</v>
      </c>
      <c r="AX398">
        <f>SR_Levels!F394</f>
        <v>5161.8900000000003</v>
      </c>
      <c r="AY398">
        <f>SR_Levels!G394</f>
        <v>5135.8500000000004</v>
      </c>
      <c r="AZ398">
        <f>SR_Levels!H394</f>
        <v>0</v>
      </c>
      <c r="BA398">
        <f>SR_Levels!I394</f>
        <v>5193.3500000000004</v>
      </c>
      <c r="BB398">
        <f>SR_Levels!J394</f>
        <v>5205.3100000000004</v>
      </c>
      <c r="BC398">
        <f>SR_Levels!K394</f>
        <v>0</v>
      </c>
      <c r="BD398">
        <f>SR_Levels!L394</f>
        <v>0</v>
      </c>
      <c r="BE398">
        <f>ZigZag!E394</f>
        <v>0</v>
      </c>
      <c r="BF398">
        <f>ZigZag!F394</f>
        <v>0</v>
      </c>
      <c r="BG398">
        <f>ZigZag!G394</f>
        <v>5187</v>
      </c>
      <c r="BH398">
        <f>Dual_Tema!E394</f>
        <v>5187.18</v>
      </c>
      <c r="BI398">
        <f>Dual_Tema!F394</f>
        <v>5183.2299999999996</v>
      </c>
      <c r="BJ398">
        <f>Pinbar!E394</f>
        <v>0</v>
      </c>
      <c r="BK398">
        <f>SSA!E394</f>
        <v>5184.2452300000004</v>
      </c>
      <c r="BL398">
        <f>SSA!F394</f>
        <v>5184.1715299999996</v>
      </c>
    </row>
    <row r="399" spans="1:64" x14ac:dyDescent="0.55000000000000004">
      <c r="A399">
        <f>Validation!A395</f>
        <v>1772150100</v>
      </c>
      <c r="B399" t="str">
        <f>Price!B395</f>
        <v>XAUUSD</v>
      </c>
      <c r="C399" t="str">
        <f>Price!C395</f>
        <v>M5</v>
      </c>
      <c r="D399">
        <f>Price!D395</f>
        <v>5184.6099999999997</v>
      </c>
      <c r="E399">
        <f>Price!E395</f>
        <v>5184.93</v>
      </c>
      <c r="F399">
        <f>Price!F395</f>
        <v>5185.0200000000004</v>
      </c>
      <c r="G399">
        <f>Price!G395</f>
        <v>5183.3900000000003</v>
      </c>
      <c r="H399">
        <f>Price!H395</f>
        <v>203</v>
      </c>
      <c r="I399">
        <f>Diagonals!E395</f>
        <v>5217.37</v>
      </c>
      <c r="J399">
        <f>Diagonals!F395</f>
        <v>0</v>
      </c>
      <c r="K399">
        <f>Diagonals!G395</f>
        <v>0</v>
      </c>
      <c r="L399">
        <f>Diagonals!H395</f>
        <v>5112.01</v>
      </c>
      <c r="M399">
        <f>Diagonals!I395</f>
        <v>0</v>
      </c>
      <c r="N399">
        <f>Diagonals!J395</f>
        <v>0</v>
      </c>
      <c r="O399">
        <f>Diagonals!K395</f>
        <v>0</v>
      </c>
      <c r="P399">
        <f>Diagonals!L395</f>
        <v>0</v>
      </c>
      <c r="Q399">
        <f>Trendlines!E395</f>
        <v>5199.96</v>
      </c>
      <c r="R399">
        <f>Trendlines!F395</f>
        <v>5191.66</v>
      </c>
      <c r="S399">
        <f>Trendlines!G395</f>
        <v>5201.62</v>
      </c>
      <c r="T399">
        <f>Trendlines!H395</f>
        <v>5176.51</v>
      </c>
      <c r="U399">
        <f>Trendlines!I395</f>
        <v>5179.72</v>
      </c>
      <c r="V399">
        <f>Trendlines!J395</f>
        <v>5166.3599999999997</v>
      </c>
      <c r="W399">
        <f>Trendlines!K395</f>
        <v>0</v>
      </c>
      <c r="X399">
        <f>Trendlines!L395</f>
        <v>0</v>
      </c>
      <c r="Y399">
        <f>Tema_Hrma_Smma!E395</f>
        <v>5184.88</v>
      </c>
      <c r="Z399">
        <f>Tema_Hrma_Smma!F395</f>
        <v>5183.8999999999996</v>
      </c>
      <c r="AA399">
        <f>Tema_Hrma_Smma!G395</f>
        <v>5185.2299999999996</v>
      </c>
      <c r="AB399">
        <f>ZScore!H395</f>
        <v>-1</v>
      </c>
      <c r="AC399">
        <f>ZScore!I395</f>
        <v>0.93752000000000002</v>
      </c>
      <c r="AD399">
        <f>ZScore!J395</f>
        <v>3</v>
      </c>
      <c r="AE399">
        <f>HA!E395</f>
        <v>5184.91</v>
      </c>
      <c r="AF399">
        <f>HA!F395</f>
        <v>5185.0200000000004</v>
      </c>
      <c r="AG399">
        <f>HA!G395</f>
        <v>5183.3900000000003</v>
      </c>
      <c r="AH399">
        <f>HA!H395</f>
        <v>5184.49</v>
      </c>
      <c r="AI399">
        <f>HA!I395</f>
        <v>-1</v>
      </c>
      <c r="AJ399">
        <f>HA!J395</f>
        <v>0.43</v>
      </c>
      <c r="AK399">
        <f>HA!K395</f>
        <v>-0.91520000000000001</v>
      </c>
      <c r="AL399">
        <f>HA!L395</f>
        <v>-3</v>
      </c>
      <c r="AM399">
        <f>KC!E395</f>
        <v>5215.6802600000001</v>
      </c>
      <c r="AN399">
        <f>KC!F395</f>
        <v>5209.4740199999997</v>
      </c>
      <c r="AO399">
        <f>KC!G395</f>
        <v>5203.2677899999999</v>
      </c>
      <c r="AP399">
        <f>KC!H395</f>
        <v>5197.0615500000004</v>
      </c>
      <c r="AQ399">
        <f>KC!I395</f>
        <v>5190.8553199999997</v>
      </c>
      <c r="AR399">
        <f>KC!J395</f>
        <v>5186.4453999999996</v>
      </c>
      <c r="AS399">
        <f>KC!K395</f>
        <v>5180.2391699999998</v>
      </c>
      <c r="AT399">
        <f>KC!L395</f>
        <v>5174.0329300000003</v>
      </c>
      <c r="AU399">
        <f>KC!M395</f>
        <v>5167.8266999999996</v>
      </c>
      <c r="AV399">
        <f>KC!N395</f>
        <v>5161.6204699999998</v>
      </c>
      <c r="AW399">
        <f>SR_Levels!E395</f>
        <v>5178.6000000000004</v>
      </c>
      <c r="AX399">
        <f>SR_Levels!F395</f>
        <v>5161.8900000000003</v>
      </c>
      <c r="AY399">
        <f>SR_Levels!G395</f>
        <v>5135.8500000000004</v>
      </c>
      <c r="AZ399">
        <f>SR_Levels!H395</f>
        <v>0</v>
      </c>
      <c r="BA399">
        <f>SR_Levels!I395</f>
        <v>5193.3500000000004</v>
      </c>
      <c r="BB399">
        <f>SR_Levels!J395</f>
        <v>5205.3100000000004</v>
      </c>
      <c r="BC399">
        <f>SR_Levels!K395</f>
        <v>0</v>
      </c>
      <c r="BD399">
        <f>SR_Levels!L395</f>
        <v>0</v>
      </c>
      <c r="BE399">
        <f>ZigZag!E395</f>
        <v>0</v>
      </c>
      <c r="BF399">
        <f>ZigZag!F395</f>
        <v>0</v>
      </c>
      <c r="BG399">
        <f>ZigZag!G395</f>
        <v>5186.8100000000004</v>
      </c>
      <c r="BH399">
        <f>Dual_Tema!E395</f>
        <v>5186.1899999999996</v>
      </c>
      <c r="BI399">
        <f>Dual_Tema!F395</f>
        <v>5183.47</v>
      </c>
      <c r="BJ399">
        <f>Pinbar!E395</f>
        <v>0</v>
      </c>
      <c r="BK399">
        <f>SSA!E395</f>
        <v>5184.6511300000002</v>
      </c>
      <c r="BL399">
        <f>SSA!F395</f>
        <v>5184.4113299999999</v>
      </c>
    </row>
    <row r="400" spans="1:64" x14ac:dyDescent="0.55000000000000004">
      <c r="A400">
        <f>Validation!A396</f>
        <v>1772150400</v>
      </c>
      <c r="B400" t="str">
        <f>Price!B396</f>
        <v>XAUUSD</v>
      </c>
      <c r="C400" t="str">
        <f>Price!C396</f>
        <v>M5</v>
      </c>
      <c r="D400">
        <f>Price!D396</f>
        <v>5180.24</v>
      </c>
      <c r="E400">
        <f>Price!E396</f>
        <v>5184.6000000000004</v>
      </c>
      <c r="F400">
        <f>Price!F396</f>
        <v>5185.38</v>
      </c>
      <c r="G400">
        <f>Price!G396</f>
        <v>5179.07</v>
      </c>
      <c r="H400">
        <f>Price!H396</f>
        <v>403</v>
      </c>
      <c r="I400">
        <f>Diagonals!E396</f>
        <v>5217.55</v>
      </c>
      <c r="J400">
        <f>Diagonals!F396</f>
        <v>0</v>
      </c>
      <c r="K400">
        <f>Diagonals!G396</f>
        <v>0</v>
      </c>
      <c r="L400">
        <f>Diagonals!H396</f>
        <v>5111.68</v>
      </c>
      <c r="M400">
        <f>Diagonals!I396</f>
        <v>0</v>
      </c>
      <c r="N400">
        <f>Diagonals!J396</f>
        <v>0</v>
      </c>
      <c r="O400">
        <f>Diagonals!K396</f>
        <v>0</v>
      </c>
      <c r="P400">
        <f>Diagonals!L396</f>
        <v>0</v>
      </c>
      <c r="Q400">
        <f>Trendlines!E396</f>
        <v>5199.96</v>
      </c>
      <c r="R400">
        <f>Trendlines!F396</f>
        <v>5191.63</v>
      </c>
      <c r="S400">
        <f>Trendlines!G396</f>
        <v>5201.6099999999997</v>
      </c>
      <c r="T400">
        <f>Trendlines!H396</f>
        <v>5176.59</v>
      </c>
      <c r="U400">
        <f>Trendlines!I396</f>
        <v>5179.74</v>
      </c>
      <c r="V400">
        <f>Trendlines!J396</f>
        <v>5166.3999999999996</v>
      </c>
      <c r="W400">
        <f>Trendlines!K396</f>
        <v>0</v>
      </c>
      <c r="X400">
        <f>Trendlines!L396</f>
        <v>0</v>
      </c>
      <c r="Y400">
        <f>Tema_Hrma_Smma!E396</f>
        <v>5183.34</v>
      </c>
      <c r="Z400">
        <f>Tema_Hrma_Smma!F396</f>
        <v>5183.5600000000004</v>
      </c>
      <c r="AA400">
        <f>Tema_Hrma_Smma!G396</f>
        <v>5185.16</v>
      </c>
      <c r="AB400">
        <f>ZScore!H396</f>
        <v>-1</v>
      </c>
      <c r="AC400">
        <f>ZScore!I396</f>
        <v>0.48931999999999998</v>
      </c>
      <c r="AD400">
        <f>ZScore!J396</f>
        <v>3</v>
      </c>
      <c r="AE400">
        <f>HA!E396</f>
        <v>5184.7</v>
      </c>
      <c r="AF400">
        <f>HA!F396</f>
        <v>5185.38</v>
      </c>
      <c r="AG400">
        <f>HA!G396</f>
        <v>5179.07</v>
      </c>
      <c r="AH400">
        <f>HA!H396</f>
        <v>5182.32</v>
      </c>
      <c r="AI400">
        <f>HA!I396</f>
        <v>-1</v>
      </c>
      <c r="AJ400">
        <f>HA!J396</f>
        <v>2.38</v>
      </c>
      <c r="AK400">
        <f>HA!K396</f>
        <v>-0.1207</v>
      </c>
      <c r="AL400">
        <f>HA!L396</f>
        <v>-4</v>
      </c>
      <c r="AM400">
        <f>KC!E396</f>
        <v>5215.3267599999999</v>
      </c>
      <c r="AN400">
        <f>KC!F396</f>
        <v>5209.1076800000001</v>
      </c>
      <c r="AO400">
        <f>KC!G396</f>
        <v>5202.88861</v>
      </c>
      <c r="AP400">
        <f>KC!H396</f>
        <v>5196.6695300000001</v>
      </c>
      <c r="AQ400">
        <f>KC!I396</f>
        <v>5190.45046</v>
      </c>
      <c r="AR400">
        <f>KC!J396</f>
        <v>5186.0737099999997</v>
      </c>
      <c r="AS400">
        <f>KC!K396</f>
        <v>5179.8546299999998</v>
      </c>
      <c r="AT400">
        <f>KC!L396</f>
        <v>5173.6355599999997</v>
      </c>
      <c r="AU400">
        <f>KC!M396</f>
        <v>5167.4164899999996</v>
      </c>
      <c r="AV400">
        <f>KC!N396</f>
        <v>5161.1974099999998</v>
      </c>
      <c r="AW400">
        <f>SR_Levels!E396</f>
        <v>5178.6000000000004</v>
      </c>
      <c r="AX400">
        <f>SR_Levels!F396</f>
        <v>5161.8900000000003</v>
      </c>
      <c r="AY400">
        <f>SR_Levels!G396</f>
        <v>5135.8500000000004</v>
      </c>
      <c r="AZ400">
        <f>SR_Levels!H396</f>
        <v>0</v>
      </c>
      <c r="BA400">
        <f>SR_Levels!I396</f>
        <v>5193.3500000000004</v>
      </c>
      <c r="BB400">
        <f>SR_Levels!J396</f>
        <v>5205.3100000000004</v>
      </c>
      <c r="BC400">
        <f>SR_Levels!K396</f>
        <v>0</v>
      </c>
      <c r="BD400">
        <f>SR_Levels!L396</f>
        <v>0</v>
      </c>
      <c r="BE400">
        <f>ZigZag!E396</f>
        <v>0</v>
      </c>
      <c r="BF400">
        <f>ZigZag!F396</f>
        <v>0</v>
      </c>
      <c r="BG400">
        <f>ZigZag!G396</f>
        <v>5186.4399999999996</v>
      </c>
      <c r="BH400">
        <f>Dual_Tema!E396</f>
        <v>5185.74</v>
      </c>
      <c r="BI400">
        <f>Dual_Tema!F396</f>
        <v>5181.5</v>
      </c>
      <c r="BJ400">
        <f>Pinbar!E396</f>
        <v>0</v>
      </c>
      <c r="BK400">
        <f>SSA!E396</f>
        <v>5185.2187700000004</v>
      </c>
      <c r="BL400">
        <f>SSA!F396</f>
        <v>5184.8150500000002</v>
      </c>
    </row>
    <row r="401" spans="1:64" x14ac:dyDescent="0.55000000000000004">
      <c r="A401">
        <f>Validation!A397</f>
        <v>1772150700</v>
      </c>
      <c r="B401" t="str">
        <f>Price!B397</f>
        <v>XAUUSD</v>
      </c>
      <c r="C401" t="str">
        <f>Price!C397</f>
        <v>M5</v>
      </c>
      <c r="D401">
        <f>Price!D397</f>
        <v>5182.68</v>
      </c>
      <c r="E401">
        <f>Price!E397</f>
        <v>5180.26</v>
      </c>
      <c r="F401">
        <f>Price!F397</f>
        <v>5185.3</v>
      </c>
      <c r="G401">
        <f>Price!G397</f>
        <v>5179.05</v>
      </c>
      <c r="H401">
        <f>Price!H397</f>
        <v>399</v>
      </c>
      <c r="I401">
        <f>Diagonals!E397</f>
        <v>5217.72</v>
      </c>
      <c r="J401">
        <f>Diagonals!F397</f>
        <v>0</v>
      </c>
      <c r="K401">
        <f>Diagonals!G397</f>
        <v>0</v>
      </c>
      <c r="L401">
        <f>Diagonals!H397</f>
        <v>5111.3500000000004</v>
      </c>
      <c r="M401">
        <f>Diagonals!I397</f>
        <v>0</v>
      </c>
      <c r="N401">
        <f>Diagonals!J397</f>
        <v>0</v>
      </c>
      <c r="O401">
        <f>Diagonals!K397</f>
        <v>0</v>
      </c>
      <c r="P401">
        <f>Diagonals!L397</f>
        <v>0</v>
      </c>
      <c r="Q401">
        <f>Trendlines!E397</f>
        <v>5199.97</v>
      </c>
      <c r="R401">
        <f>Trendlines!F397</f>
        <v>5191.6099999999997</v>
      </c>
      <c r="S401">
        <f>Trendlines!G397</f>
        <v>5201.59</v>
      </c>
      <c r="T401">
        <f>Trendlines!H397</f>
        <v>5176.66</v>
      </c>
      <c r="U401">
        <f>Trendlines!I397</f>
        <v>5179.7700000000004</v>
      </c>
      <c r="V401">
        <f>Trendlines!J397</f>
        <v>5166.4399999999996</v>
      </c>
      <c r="W401">
        <f>Trendlines!K397</f>
        <v>0</v>
      </c>
      <c r="X401">
        <f>Trendlines!L397</f>
        <v>0</v>
      </c>
      <c r="Y401">
        <f>Tema_Hrma_Smma!E397</f>
        <v>5182.75</v>
      </c>
      <c r="Z401">
        <f>Tema_Hrma_Smma!F397</f>
        <v>5183.17</v>
      </c>
      <c r="AA401">
        <f>Tema_Hrma_Smma!G397</f>
        <v>5185.08</v>
      </c>
      <c r="AB401">
        <f>ZScore!H397</f>
        <v>1</v>
      </c>
      <c r="AC401">
        <f>ZScore!I397</f>
        <v>0.19414000000000001</v>
      </c>
      <c r="AD401">
        <f>ZScore!J397</f>
        <v>0</v>
      </c>
      <c r="AE401">
        <f>HA!E397</f>
        <v>5183.51</v>
      </c>
      <c r="AF401">
        <f>HA!F397</f>
        <v>5185.3</v>
      </c>
      <c r="AG401">
        <f>HA!G397</f>
        <v>5179.05</v>
      </c>
      <c r="AH401">
        <f>HA!H397</f>
        <v>5181.82</v>
      </c>
      <c r="AI401">
        <f>HA!I397</f>
        <v>-1</v>
      </c>
      <c r="AJ401">
        <f>HA!J397</f>
        <v>1.69</v>
      </c>
      <c r="AK401">
        <f>HA!K397</f>
        <v>-0.39595000000000002</v>
      </c>
      <c r="AL401">
        <f>HA!L397</f>
        <v>-5</v>
      </c>
      <c r="AM401">
        <f>KC!E397</f>
        <v>5214.99442</v>
      </c>
      <c r="AN401">
        <f>KC!F397</f>
        <v>5208.7580600000001</v>
      </c>
      <c r="AO401">
        <f>KC!G397</f>
        <v>5202.5217000000002</v>
      </c>
      <c r="AP401">
        <f>KC!H397</f>
        <v>5196.2853500000001</v>
      </c>
      <c r="AQ401">
        <f>KC!I397</f>
        <v>5190.0489900000002</v>
      </c>
      <c r="AR401">
        <f>KC!J397</f>
        <v>5185.65344</v>
      </c>
      <c r="AS401">
        <f>KC!K397</f>
        <v>5179.4170800000002</v>
      </c>
      <c r="AT401">
        <f>KC!L397</f>
        <v>5173.1807200000003</v>
      </c>
      <c r="AU401">
        <f>KC!M397</f>
        <v>5166.9443700000002</v>
      </c>
      <c r="AV401">
        <f>KC!N397</f>
        <v>5160.7080100000003</v>
      </c>
      <c r="AW401">
        <f>SR_Levels!E397</f>
        <v>5178.6000000000004</v>
      </c>
      <c r="AX401">
        <f>SR_Levels!F397</f>
        <v>5161.8900000000003</v>
      </c>
      <c r="AY401">
        <f>SR_Levels!G397</f>
        <v>5135.8500000000004</v>
      </c>
      <c r="AZ401">
        <f>SR_Levels!H397</f>
        <v>0</v>
      </c>
      <c r="BA401">
        <f>SR_Levels!I397</f>
        <v>5193.3500000000004</v>
      </c>
      <c r="BB401">
        <f>SR_Levels!J397</f>
        <v>5205.3100000000004</v>
      </c>
      <c r="BC401">
        <f>SR_Levels!K397</f>
        <v>0</v>
      </c>
      <c r="BD401">
        <f>SR_Levels!L397</f>
        <v>0</v>
      </c>
      <c r="BE401">
        <f>ZigZag!E397</f>
        <v>0</v>
      </c>
      <c r="BF401">
        <f>ZigZag!F397</f>
        <v>0</v>
      </c>
      <c r="BG401">
        <f>ZigZag!G397</f>
        <v>5186.1499999999996</v>
      </c>
      <c r="BH401">
        <f>Dual_Tema!E397</f>
        <v>5185.45</v>
      </c>
      <c r="BI401">
        <f>Dual_Tema!F397</f>
        <v>5180.2299999999996</v>
      </c>
      <c r="BJ401">
        <f>Pinbar!E397</f>
        <v>0</v>
      </c>
      <c r="BK401">
        <f>SSA!E397</f>
        <v>5185.9276300000001</v>
      </c>
      <c r="BL401">
        <f>SSA!F397</f>
        <v>5185.3713399999997</v>
      </c>
    </row>
    <row r="402" spans="1:64" x14ac:dyDescent="0.55000000000000004">
      <c r="A402">
        <f>Validation!A398</f>
        <v>1772151000</v>
      </c>
      <c r="B402" t="str">
        <f>Price!B398</f>
        <v>XAUUSD</v>
      </c>
      <c r="C402" t="str">
        <f>Price!C398</f>
        <v>M5</v>
      </c>
      <c r="D402">
        <f>Price!D398</f>
        <v>5185.8900000000003</v>
      </c>
      <c r="E402">
        <f>Price!E398</f>
        <v>5182.68</v>
      </c>
      <c r="F402">
        <f>Price!F398</f>
        <v>5186.54</v>
      </c>
      <c r="G402">
        <f>Price!G398</f>
        <v>5182.59</v>
      </c>
      <c r="H402">
        <f>Price!H398</f>
        <v>317</v>
      </c>
      <c r="I402">
        <f>Diagonals!E398</f>
        <v>5217.8999999999996</v>
      </c>
      <c r="J402">
        <f>Diagonals!F398</f>
        <v>0</v>
      </c>
      <c r="K402">
        <f>Diagonals!G398</f>
        <v>0</v>
      </c>
      <c r="L402">
        <f>Diagonals!H398</f>
        <v>5111.0200000000004</v>
      </c>
      <c r="M402">
        <f>Diagonals!I398</f>
        <v>0</v>
      </c>
      <c r="N402">
        <f>Diagonals!J398</f>
        <v>0</v>
      </c>
      <c r="O402">
        <f>Diagonals!K398</f>
        <v>0</v>
      </c>
      <c r="P402">
        <f>Diagonals!L398</f>
        <v>0</v>
      </c>
      <c r="Q402">
        <f>Trendlines!E398</f>
        <v>5199.97</v>
      </c>
      <c r="R402">
        <f>Trendlines!F398</f>
        <v>5191.58</v>
      </c>
      <c r="S402">
        <f>Trendlines!G398</f>
        <v>5201.57</v>
      </c>
      <c r="T402">
        <f>Trendlines!H398</f>
        <v>5176.74</v>
      </c>
      <c r="U402">
        <f>Trendlines!I398</f>
        <v>5179.79</v>
      </c>
      <c r="V402">
        <f>Trendlines!J398</f>
        <v>5166.47</v>
      </c>
      <c r="W402">
        <f>Trendlines!K398</f>
        <v>0</v>
      </c>
      <c r="X402">
        <f>Trendlines!L398</f>
        <v>0</v>
      </c>
      <c r="Y402">
        <f>Tema_Hrma_Smma!E398</f>
        <v>5183.71</v>
      </c>
      <c r="Z402">
        <f>Tema_Hrma_Smma!F398</f>
        <v>5183.1099999999997</v>
      </c>
      <c r="AA402">
        <f>Tema_Hrma_Smma!G398</f>
        <v>5185.04</v>
      </c>
      <c r="AB402">
        <f>ZScore!H398</f>
        <v>1</v>
      </c>
      <c r="AC402">
        <f>ZScore!I398</f>
        <v>8.2650000000000001E-2</v>
      </c>
      <c r="AD402">
        <f>ZScore!J398</f>
        <v>0</v>
      </c>
      <c r="AE402">
        <f>HA!E398</f>
        <v>5182.67</v>
      </c>
      <c r="AF402">
        <f>HA!F398</f>
        <v>5186.54</v>
      </c>
      <c r="AG402">
        <f>HA!G398</f>
        <v>5182.59</v>
      </c>
      <c r="AH402">
        <f>HA!H398</f>
        <v>5184.43</v>
      </c>
      <c r="AI402">
        <f>HA!I398</f>
        <v>1</v>
      </c>
      <c r="AJ402">
        <f>HA!J398</f>
        <v>1.76</v>
      </c>
      <c r="AK402">
        <f>HA!K398</f>
        <v>-0.36925000000000002</v>
      </c>
      <c r="AL402">
        <f>HA!L398</f>
        <v>1</v>
      </c>
      <c r="AM402">
        <f>KC!E398</f>
        <v>5214.6536100000003</v>
      </c>
      <c r="AN402">
        <f>KC!F398</f>
        <v>5208.4125599999998</v>
      </c>
      <c r="AO402">
        <f>KC!G398</f>
        <v>5202.1715100000001</v>
      </c>
      <c r="AP402">
        <f>KC!H398</f>
        <v>5195.9304599999996</v>
      </c>
      <c r="AQ402">
        <f>KC!I398</f>
        <v>5189.68941</v>
      </c>
      <c r="AR402">
        <f>KC!J398</f>
        <v>5185.2977499999997</v>
      </c>
      <c r="AS402">
        <f>KC!K398</f>
        <v>5179.0567000000001</v>
      </c>
      <c r="AT402">
        <f>KC!L398</f>
        <v>5172.8156499999996</v>
      </c>
      <c r="AU402">
        <f>KC!M398</f>
        <v>5166.5745999999999</v>
      </c>
      <c r="AV402">
        <f>KC!N398</f>
        <v>5160.3335500000003</v>
      </c>
      <c r="AW402">
        <f>SR_Levels!E398</f>
        <v>5178.6000000000004</v>
      </c>
      <c r="AX402">
        <f>SR_Levels!F398</f>
        <v>5161.8900000000003</v>
      </c>
      <c r="AY402">
        <f>SR_Levels!G398</f>
        <v>5135.8500000000004</v>
      </c>
      <c r="AZ402">
        <f>SR_Levels!H398</f>
        <v>0</v>
      </c>
      <c r="BA402">
        <f>SR_Levels!I398</f>
        <v>5193.3500000000004</v>
      </c>
      <c r="BB402">
        <f>SR_Levels!J398</f>
        <v>5205.3100000000004</v>
      </c>
      <c r="BC402">
        <f>SR_Levels!K398</f>
        <v>0</v>
      </c>
      <c r="BD402">
        <f>SR_Levels!L398</f>
        <v>0</v>
      </c>
      <c r="BE402">
        <f>ZigZag!E398</f>
        <v>0</v>
      </c>
      <c r="BF402">
        <f>ZigZag!F398</f>
        <v>0</v>
      </c>
      <c r="BG402">
        <f>ZigZag!G398</f>
        <v>5186.07</v>
      </c>
      <c r="BH402">
        <f>Dual_Tema!E398</f>
        <v>5185.8900000000003</v>
      </c>
      <c r="BI402">
        <f>Dual_Tema!F398</f>
        <v>5181.1899999999996</v>
      </c>
      <c r="BJ402">
        <f>Pinbar!E398</f>
        <v>0</v>
      </c>
      <c r="BK402">
        <f>SSA!E398</f>
        <v>5186.5115999999998</v>
      </c>
      <c r="BL402">
        <f>SSA!F398</f>
        <v>5185.9414699999998</v>
      </c>
    </row>
    <row r="403" spans="1:64" x14ac:dyDescent="0.55000000000000004">
      <c r="A403">
        <f>Validation!A399</f>
        <v>1772151300</v>
      </c>
      <c r="B403" t="str">
        <f>Price!B399</f>
        <v>XAUUSD</v>
      </c>
      <c r="C403" t="str">
        <f>Price!C399</f>
        <v>M5</v>
      </c>
      <c r="D403">
        <f>Price!D399</f>
        <v>5189.28</v>
      </c>
      <c r="E403">
        <f>Price!E399</f>
        <v>5185.88</v>
      </c>
      <c r="F403">
        <f>Price!F399</f>
        <v>5190.1400000000003</v>
      </c>
      <c r="G403">
        <f>Price!G399</f>
        <v>5185.3599999999997</v>
      </c>
      <c r="H403">
        <f>Price!H399</f>
        <v>372</v>
      </c>
      <c r="I403">
        <f>Diagonals!E399</f>
        <v>5218.08</v>
      </c>
      <c r="J403">
        <f>Diagonals!F399</f>
        <v>0</v>
      </c>
      <c r="K403">
        <f>Diagonals!G399</f>
        <v>0</v>
      </c>
      <c r="L403">
        <f>Diagonals!H399</f>
        <v>5110.7</v>
      </c>
      <c r="M403">
        <f>Diagonals!I399</f>
        <v>0</v>
      </c>
      <c r="N403">
        <f>Diagonals!J399</f>
        <v>0</v>
      </c>
      <c r="O403">
        <f>Diagonals!K399</f>
        <v>0</v>
      </c>
      <c r="P403">
        <f>Diagonals!L399</f>
        <v>0</v>
      </c>
      <c r="Q403">
        <f>Trendlines!E399</f>
        <v>5199.9799999999996</v>
      </c>
      <c r="R403">
        <f>Trendlines!F399</f>
        <v>5191.5600000000004</v>
      </c>
      <c r="S403">
        <f>Trendlines!G399</f>
        <v>5201.55</v>
      </c>
      <c r="T403">
        <f>Trendlines!H399</f>
        <v>5176.8100000000004</v>
      </c>
      <c r="U403">
        <f>Trendlines!I399</f>
        <v>5179.8100000000004</v>
      </c>
      <c r="V403">
        <f>Trendlines!J399</f>
        <v>5166.51</v>
      </c>
      <c r="W403">
        <f>Trendlines!K399</f>
        <v>0</v>
      </c>
      <c r="X403">
        <f>Trendlines!L399</f>
        <v>0</v>
      </c>
      <c r="Y403">
        <f>Tema_Hrma_Smma!E399</f>
        <v>5185.93</v>
      </c>
      <c r="Z403">
        <f>Tema_Hrma_Smma!F399</f>
        <v>5183.59</v>
      </c>
      <c r="AA403">
        <f>Tema_Hrma_Smma!G399</f>
        <v>5185.08</v>
      </c>
      <c r="AB403">
        <f>ZScore!H399</f>
        <v>1</v>
      </c>
      <c r="AC403">
        <f>ZScore!I399</f>
        <v>0.15307999999999999</v>
      </c>
      <c r="AD403">
        <f>ZScore!J399</f>
        <v>0</v>
      </c>
      <c r="AE403">
        <f>HA!E399</f>
        <v>5183.55</v>
      </c>
      <c r="AF403">
        <f>HA!F399</f>
        <v>5190.1400000000003</v>
      </c>
      <c r="AG403">
        <f>HA!G399</f>
        <v>5183.55</v>
      </c>
      <c r="AH403">
        <f>HA!H399</f>
        <v>5187.66</v>
      </c>
      <c r="AI403">
        <f>HA!I399</f>
        <v>1</v>
      </c>
      <c r="AJ403">
        <f>HA!J399</f>
        <v>4.12</v>
      </c>
      <c r="AK403">
        <f>HA!K399</f>
        <v>0.60670999999999997</v>
      </c>
      <c r="AL403">
        <f>HA!L399</f>
        <v>2</v>
      </c>
      <c r="AM403">
        <f>KC!E399</f>
        <v>5214.4471400000002</v>
      </c>
      <c r="AN403">
        <f>KC!F399</f>
        <v>5208.19985</v>
      </c>
      <c r="AO403">
        <f>KC!G399</f>
        <v>5201.9525700000004</v>
      </c>
      <c r="AP403">
        <f>KC!H399</f>
        <v>5195.7052800000001</v>
      </c>
      <c r="AQ403">
        <f>KC!I399</f>
        <v>5189.4579999999996</v>
      </c>
      <c r="AR403">
        <f>KC!J399</f>
        <v>5185.0646399999996</v>
      </c>
      <c r="AS403">
        <f>KC!K399</f>
        <v>5178.81736</v>
      </c>
      <c r="AT403">
        <f>KC!L399</f>
        <v>5172.5700699999998</v>
      </c>
      <c r="AU403">
        <f>KC!M399</f>
        <v>5166.3227900000002</v>
      </c>
      <c r="AV403">
        <f>KC!N399</f>
        <v>5160.0755099999997</v>
      </c>
      <c r="AW403">
        <f>SR_Levels!E399</f>
        <v>5178.6000000000004</v>
      </c>
      <c r="AX403">
        <f>SR_Levels!F399</f>
        <v>5161.8900000000003</v>
      </c>
      <c r="AY403">
        <f>SR_Levels!G399</f>
        <v>5135.8500000000004</v>
      </c>
      <c r="AZ403">
        <f>SR_Levels!H399</f>
        <v>0</v>
      </c>
      <c r="BA403">
        <f>SR_Levels!I399</f>
        <v>5193.3500000000004</v>
      </c>
      <c r="BB403">
        <f>SR_Levels!J399</f>
        <v>5205.3100000000004</v>
      </c>
      <c r="BC403">
        <f>SR_Levels!K399</f>
        <v>0</v>
      </c>
      <c r="BD403">
        <f>SR_Levels!L399</f>
        <v>0</v>
      </c>
      <c r="BE403">
        <f>ZigZag!E399</f>
        <v>0</v>
      </c>
      <c r="BF403">
        <f>ZigZag!F399</f>
        <v>0</v>
      </c>
      <c r="BG403">
        <f>ZigZag!G399</f>
        <v>5186.22</v>
      </c>
      <c r="BH403">
        <f>Dual_Tema!E399</f>
        <v>5187.96</v>
      </c>
      <c r="BI403">
        <f>Dual_Tema!F399</f>
        <v>5183.18</v>
      </c>
      <c r="BJ403">
        <f>Pinbar!E399</f>
        <v>0</v>
      </c>
      <c r="BK403">
        <f>SSA!E399</f>
        <v>5186.6573799999996</v>
      </c>
      <c r="BL403">
        <f>SSA!F399</f>
        <v>5186.2994200000003</v>
      </c>
    </row>
    <row r="404" spans="1:64" x14ac:dyDescent="0.55000000000000004">
      <c r="A404">
        <f>Validation!A400</f>
        <v>1772151600</v>
      </c>
      <c r="B404" t="str">
        <f>Price!B400</f>
        <v>XAUUSD</v>
      </c>
      <c r="C404" t="str">
        <f>Price!C400</f>
        <v>M5</v>
      </c>
      <c r="D404">
        <f>Price!D400</f>
        <v>5192.47</v>
      </c>
      <c r="E404">
        <f>Price!E400</f>
        <v>5189.55</v>
      </c>
      <c r="F404">
        <f>Price!F400</f>
        <v>5194.7</v>
      </c>
      <c r="G404">
        <f>Price!G400</f>
        <v>5188.75</v>
      </c>
      <c r="H404">
        <f>Price!H400</f>
        <v>401</v>
      </c>
      <c r="I404">
        <f>Diagonals!E400</f>
        <v>5218.26</v>
      </c>
      <c r="J404">
        <f>Diagonals!F400</f>
        <v>0</v>
      </c>
      <c r="K404">
        <f>Diagonals!G400</f>
        <v>0</v>
      </c>
      <c r="L404">
        <f>Diagonals!H400</f>
        <v>5110.37</v>
      </c>
      <c r="M404">
        <f>Diagonals!I400</f>
        <v>0</v>
      </c>
      <c r="N404">
        <f>Diagonals!J400</f>
        <v>0</v>
      </c>
      <c r="O404">
        <f>Diagonals!K400</f>
        <v>5194.7</v>
      </c>
      <c r="P404">
        <f>Diagonals!L400</f>
        <v>0</v>
      </c>
      <c r="Q404">
        <f>Trendlines!E400</f>
        <v>5199.99</v>
      </c>
      <c r="R404">
        <f>Trendlines!F400</f>
        <v>5191.53</v>
      </c>
      <c r="S404">
        <f>Trendlines!G400</f>
        <v>5201.54</v>
      </c>
      <c r="T404">
        <f>Trendlines!H400</f>
        <v>5176.8900000000003</v>
      </c>
      <c r="U404">
        <f>Trendlines!I400</f>
        <v>5179.83</v>
      </c>
      <c r="V404">
        <f>Trendlines!J400</f>
        <v>5166.55</v>
      </c>
      <c r="W404">
        <f>Trendlines!K400</f>
        <v>5194.7</v>
      </c>
      <c r="X404">
        <f>Trendlines!L400</f>
        <v>0</v>
      </c>
      <c r="Y404">
        <f>Tema_Hrma_Smma!E400</f>
        <v>5189.16</v>
      </c>
      <c r="Z404">
        <f>Tema_Hrma_Smma!F400</f>
        <v>5184.6899999999996</v>
      </c>
      <c r="AA404">
        <f>Tema_Hrma_Smma!G400</f>
        <v>5185.22</v>
      </c>
      <c r="AB404">
        <f>ZScore!H400</f>
        <v>1</v>
      </c>
      <c r="AC404">
        <f>ZScore!I400</f>
        <v>1.6559999999999998E-2</v>
      </c>
      <c r="AD404">
        <f>ZScore!J400</f>
        <v>0</v>
      </c>
      <c r="AE404">
        <f>HA!E400</f>
        <v>5185.6099999999997</v>
      </c>
      <c r="AF404">
        <f>HA!F400</f>
        <v>5194.7</v>
      </c>
      <c r="AG404">
        <f>HA!G400</f>
        <v>5185.6099999999997</v>
      </c>
      <c r="AH404">
        <f>HA!H400</f>
        <v>5191.37</v>
      </c>
      <c r="AI404">
        <f>HA!I400</f>
        <v>1</v>
      </c>
      <c r="AJ404">
        <f>HA!J400</f>
        <v>5.76</v>
      </c>
      <c r="AK404">
        <f>HA!K400</f>
        <v>1.27803</v>
      </c>
      <c r="AL404">
        <f>HA!L400</f>
        <v>3</v>
      </c>
      <c r="AM404">
        <f>KC!E400</f>
        <v>5214.4946200000004</v>
      </c>
      <c r="AN404">
        <f>KC!F400</f>
        <v>5208.2301799999996</v>
      </c>
      <c r="AO404">
        <f>KC!G400</f>
        <v>5201.9657299999999</v>
      </c>
      <c r="AP404">
        <f>KC!H400</f>
        <v>5195.70129</v>
      </c>
      <c r="AQ404">
        <f>KC!I400</f>
        <v>5189.4368400000003</v>
      </c>
      <c r="AR404">
        <f>KC!J400</f>
        <v>5185.0079599999999</v>
      </c>
      <c r="AS404">
        <f>KC!K400</f>
        <v>5178.7435100000002</v>
      </c>
      <c r="AT404">
        <f>KC!L400</f>
        <v>5172.4790700000003</v>
      </c>
      <c r="AU404">
        <f>KC!M400</f>
        <v>5166.2146199999997</v>
      </c>
      <c r="AV404">
        <f>KC!N400</f>
        <v>5159.9501799999998</v>
      </c>
      <c r="AW404">
        <f>SR_Levels!E400</f>
        <v>5178.6000000000004</v>
      </c>
      <c r="AX404">
        <f>SR_Levels!F400</f>
        <v>5161.8900000000003</v>
      </c>
      <c r="AY404">
        <f>SR_Levels!G400</f>
        <v>5135.8500000000004</v>
      </c>
      <c r="AZ404">
        <f>SR_Levels!H400</f>
        <v>0</v>
      </c>
      <c r="BA404">
        <f>SR_Levels!I400</f>
        <v>5193.3500000000004</v>
      </c>
      <c r="BB404">
        <f>SR_Levels!J400</f>
        <v>5205.3100000000004</v>
      </c>
      <c r="BC404">
        <f>SR_Levels!K400</f>
        <v>0</v>
      </c>
      <c r="BD404">
        <f>SR_Levels!L400</f>
        <v>0</v>
      </c>
      <c r="BE404">
        <f>ZigZag!E400</f>
        <v>5194.7</v>
      </c>
      <c r="BF404">
        <f>ZigZag!F400</f>
        <v>0</v>
      </c>
      <c r="BG404">
        <f>ZigZag!G400</f>
        <v>5186.63</v>
      </c>
      <c r="BH404">
        <f>Dual_Tema!E400</f>
        <v>5191.49</v>
      </c>
      <c r="BI404">
        <f>Dual_Tema!F400</f>
        <v>5186.1099999999997</v>
      </c>
      <c r="BJ404">
        <f>Pinbar!E400</f>
        <v>0</v>
      </c>
      <c r="BK404">
        <f>SSA!E400</f>
        <v>5186.1036700000004</v>
      </c>
      <c r="BL404">
        <f>SSA!F400</f>
        <v>5186.2015499999998</v>
      </c>
    </row>
    <row r="405" spans="1:64" x14ac:dyDescent="0.55000000000000004">
      <c r="A405">
        <f>Validation!A401</f>
        <v>1772151900</v>
      </c>
      <c r="B405" t="str">
        <f>Price!B401</f>
        <v>XAUUSD</v>
      </c>
      <c r="C405" t="str">
        <f>Price!C401</f>
        <v>M5</v>
      </c>
      <c r="D405">
        <f>Price!D401</f>
        <v>5188.1400000000003</v>
      </c>
      <c r="E405">
        <f>Price!E401</f>
        <v>5192.1000000000004</v>
      </c>
      <c r="F405">
        <f>Price!F401</f>
        <v>5192.6899999999996</v>
      </c>
      <c r="G405">
        <f>Price!G401</f>
        <v>5187.7700000000004</v>
      </c>
      <c r="H405">
        <f>Price!H401</f>
        <v>337</v>
      </c>
      <c r="I405">
        <f>Diagonals!E401</f>
        <v>5218.43</v>
      </c>
      <c r="J405">
        <f>Diagonals!F401</f>
        <v>0</v>
      </c>
      <c r="K405">
        <f>Diagonals!G401</f>
        <v>0</v>
      </c>
      <c r="L405">
        <f>Diagonals!H401</f>
        <v>5110.04</v>
      </c>
      <c r="M405">
        <f>Diagonals!I401</f>
        <v>0</v>
      </c>
      <c r="N405">
        <f>Diagonals!J401</f>
        <v>0</v>
      </c>
      <c r="O405">
        <f>Diagonals!K401</f>
        <v>0</v>
      </c>
      <c r="P405">
        <f>Diagonals!L401</f>
        <v>0</v>
      </c>
      <c r="Q405">
        <f>Trendlines!E401</f>
        <v>5199.99</v>
      </c>
      <c r="R405">
        <f>Trendlines!F401</f>
        <v>5191.5</v>
      </c>
      <c r="S405">
        <f>Trendlines!G401</f>
        <v>5201.5200000000004</v>
      </c>
      <c r="T405">
        <f>Trendlines!H401</f>
        <v>5176.97</v>
      </c>
      <c r="U405">
        <f>Trendlines!I401</f>
        <v>5179.8500000000004</v>
      </c>
      <c r="V405">
        <f>Trendlines!J401</f>
        <v>5166.59</v>
      </c>
      <c r="W405">
        <f>Trendlines!K401</f>
        <v>0</v>
      </c>
      <c r="X405">
        <f>Trendlines!L401</f>
        <v>0</v>
      </c>
      <c r="Y405">
        <f>Tema_Hrma_Smma!E401</f>
        <v>5189.96</v>
      </c>
      <c r="Z405">
        <f>Tema_Hrma_Smma!F401</f>
        <v>5185.7299999999996</v>
      </c>
      <c r="AA405">
        <f>Tema_Hrma_Smma!G401</f>
        <v>5185.37</v>
      </c>
      <c r="AB405">
        <f>ZScore!H401</f>
        <v>-1</v>
      </c>
      <c r="AC405">
        <f>ZScore!I401</f>
        <v>0.34976000000000002</v>
      </c>
      <c r="AD405">
        <f>ZScore!J401</f>
        <v>3</v>
      </c>
      <c r="AE405">
        <f>HA!E401</f>
        <v>5188.49</v>
      </c>
      <c r="AF405">
        <f>HA!F401</f>
        <v>5192.6899999999996</v>
      </c>
      <c r="AG405">
        <f>HA!G401</f>
        <v>5187.7700000000004</v>
      </c>
      <c r="AH405">
        <f>HA!H401</f>
        <v>5190.18</v>
      </c>
      <c r="AI405">
        <f>HA!I401</f>
        <v>1</v>
      </c>
      <c r="AJ405">
        <f>HA!J401</f>
        <v>1.69</v>
      </c>
      <c r="AK405">
        <f>HA!K401</f>
        <v>-0.40221000000000001</v>
      </c>
      <c r="AL405">
        <f>HA!L401</f>
        <v>4</v>
      </c>
      <c r="AM405">
        <f>KC!E401</f>
        <v>5214.5997200000002</v>
      </c>
      <c r="AN405">
        <f>KC!F401</f>
        <v>5208.32762</v>
      </c>
      <c r="AO405">
        <f>KC!G401</f>
        <v>5202.0555199999999</v>
      </c>
      <c r="AP405">
        <f>KC!H401</f>
        <v>5195.7834199999998</v>
      </c>
      <c r="AQ405">
        <f>KC!I401</f>
        <v>5189.5113300000003</v>
      </c>
      <c r="AR405">
        <f>KC!J401</f>
        <v>5185.0501800000002</v>
      </c>
      <c r="AS405">
        <f>KC!K401</f>
        <v>5178.77808</v>
      </c>
      <c r="AT405">
        <f>KC!L401</f>
        <v>5172.5059799999999</v>
      </c>
      <c r="AU405">
        <f>KC!M401</f>
        <v>5166.2338799999998</v>
      </c>
      <c r="AV405">
        <f>KC!N401</f>
        <v>5159.9617799999996</v>
      </c>
      <c r="AW405">
        <f>SR_Levels!E401</f>
        <v>5178.6000000000004</v>
      </c>
      <c r="AX405">
        <f>SR_Levels!F401</f>
        <v>5161.8900000000003</v>
      </c>
      <c r="AY405">
        <f>SR_Levels!G401</f>
        <v>5135.8500000000004</v>
      </c>
      <c r="AZ405">
        <f>SR_Levels!H401</f>
        <v>0</v>
      </c>
      <c r="BA405">
        <f>SR_Levels!I401</f>
        <v>5193.3500000000004</v>
      </c>
      <c r="BB405">
        <f>SR_Levels!J401</f>
        <v>5205.3100000000004</v>
      </c>
      <c r="BC405">
        <f>SR_Levels!K401</f>
        <v>0</v>
      </c>
      <c r="BD405">
        <f>SR_Levels!L401</f>
        <v>0</v>
      </c>
      <c r="BE405">
        <f>ZigZag!E401</f>
        <v>0</v>
      </c>
      <c r="BF405">
        <f>ZigZag!F401</f>
        <v>0</v>
      </c>
      <c r="BG405">
        <f>ZigZag!G401</f>
        <v>5186.84</v>
      </c>
      <c r="BH405">
        <f>Dual_Tema!E401</f>
        <v>5192.71</v>
      </c>
      <c r="BI405">
        <f>Dual_Tema!F401</f>
        <v>5187.45</v>
      </c>
      <c r="BJ405">
        <f>Pinbar!E401</f>
        <v>0</v>
      </c>
      <c r="BK405">
        <f>SSA!E401</f>
        <v>5184.7170299999998</v>
      </c>
      <c r="BL405">
        <f>SSA!F401</f>
        <v>5185.4592899999998</v>
      </c>
    </row>
    <row r="406" spans="1:64" x14ac:dyDescent="0.55000000000000004">
      <c r="A406">
        <f>Validation!A402</f>
        <v>1772152200</v>
      </c>
      <c r="B406" t="str">
        <f>Price!B402</f>
        <v>XAUUSD</v>
      </c>
      <c r="C406" t="str">
        <f>Price!C402</f>
        <v>M5</v>
      </c>
      <c r="D406">
        <f>Price!D402</f>
        <v>5182.22</v>
      </c>
      <c r="E406">
        <f>Price!E402</f>
        <v>5188.03</v>
      </c>
      <c r="F406">
        <f>Price!F402</f>
        <v>5189.6499999999996</v>
      </c>
      <c r="G406">
        <f>Price!G402</f>
        <v>5179.76</v>
      </c>
      <c r="H406">
        <f>Price!H402</f>
        <v>502</v>
      </c>
      <c r="I406">
        <f>Diagonals!E402</f>
        <v>5218.6099999999997</v>
      </c>
      <c r="J406">
        <f>Diagonals!F402</f>
        <v>0</v>
      </c>
      <c r="K406">
        <f>Diagonals!G402</f>
        <v>0</v>
      </c>
      <c r="L406">
        <f>Diagonals!H402</f>
        <v>5109.71</v>
      </c>
      <c r="M406">
        <f>Diagonals!I402</f>
        <v>0</v>
      </c>
      <c r="N406">
        <f>Diagonals!J402</f>
        <v>0</v>
      </c>
      <c r="O406">
        <f>Diagonals!K402</f>
        <v>0</v>
      </c>
      <c r="P406">
        <f>Diagonals!L402</f>
        <v>0</v>
      </c>
      <c r="Q406">
        <f>Trendlines!E402</f>
        <v>5200</v>
      </c>
      <c r="R406">
        <f>Trendlines!F402</f>
        <v>5191.4799999999996</v>
      </c>
      <c r="S406">
        <f>Trendlines!G402</f>
        <v>5201.5</v>
      </c>
      <c r="T406">
        <f>Trendlines!H402</f>
        <v>5177.04</v>
      </c>
      <c r="U406">
        <f>Trendlines!I402</f>
        <v>5179.88</v>
      </c>
      <c r="V406">
        <f>Trendlines!J402</f>
        <v>5166.63</v>
      </c>
      <c r="W406">
        <f>Trendlines!K402</f>
        <v>0</v>
      </c>
      <c r="X406">
        <f>Trendlines!L402</f>
        <v>0</v>
      </c>
      <c r="Y406">
        <f>Tema_Hrma_Smma!E402</f>
        <v>5187.62</v>
      </c>
      <c r="Z406">
        <f>Tema_Hrma_Smma!F402</f>
        <v>5186</v>
      </c>
      <c r="AA406">
        <f>Tema_Hrma_Smma!G402</f>
        <v>5185.41</v>
      </c>
      <c r="AB406">
        <f>ZScore!H402</f>
        <v>-1</v>
      </c>
      <c r="AC406">
        <f>ZScore!I402</f>
        <v>1.0015799999999999</v>
      </c>
      <c r="AD406">
        <f>ZScore!J402</f>
        <v>3</v>
      </c>
      <c r="AE406">
        <f>HA!E402</f>
        <v>5189.33</v>
      </c>
      <c r="AF406">
        <f>HA!F402</f>
        <v>5189.6499999999996</v>
      </c>
      <c r="AG406">
        <f>HA!G402</f>
        <v>5179.76</v>
      </c>
      <c r="AH406">
        <f>HA!H402</f>
        <v>5184.91</v>
      </c>
      <c r="AI406">
        <f>HA!I402</f>
        <v>-1</v>
      </c>
      <c r="AJ406">
        <f>HA!J402</f>
        <v>4.42</v>
      </c>
      <c r="AK406">
        <f>HA!K402</f>
        <v>0.72065000000000001</v>
      </c>
      <c r="AL406">
        <f>HA!L402</f>
        <v>-1</v>
      </c>
      <c r="AM406">
        <f>KC!E402</f>
        <v>5214.8095800000001</v>
      </c>
      <c r="AN406">
        <f>KC!F402</f>
        <v>5208.5005000000001</v>
      </c>
      <c r="AO406">
        <f>KC!G402</f>
        <v>5202.1914299999999</v>
      </c>
      <c r="AP406">
        <f>KC!H402</f>
        <v>5195.8823499999999</v>
      </c>
      <c r="AQ406">
        <f>KC!I402</f>
        <v>5189.5732799999996</v>
      </c>
      <c r="AR406">
        <f>KC!J402</f>
        <v>5184.9558999999999</v>
      </c>
      <c r="AS406">
        <f>KC!K402</f>
        <v>5178.6468199999999</v>
      </c>
      <c r="AT406">
        <f>KC!L402</f>
        <v>5172.3377499999997</v>
      </c>
      <c r="AU406">
        <f>KC!M402</f>
        <v>5166.0286800000003</v>
      </c>
      <c r="AV406">
        <f>KC!N402</f>
        <v>5159.7196000000004</v>
      </c>
      <c r="AW406">
        <f>SR_Levels!E402</f>
        <v>5178.6000000000004</v>
      </c>
      <c r="AX406">
        <f>SR_Levels!F402</f>
        <v>5161.8900000000003</v>
      </c>
      <c r="AY406">
        <f>SR_Levels!G402</f>
        <v>5135.8500000000004</v>
      </c>
      <c r="AZ406">
        <f>SR_Levels!H402</f>
        <v>0</v>
      </c>
      <c r="BA406">
        <f>SR_Levels!I402</f>
        <v>5193.3500000000004</v>
      </c>
      <c r="BB406">
        <f>SR_Levels!J402</f>
        <v>5205.3100000000004</v>
      </c>
      <c r="BC406">
        <f>SR_Levels!K402</f>
        <v>0</v>
      </c>
      <c r="BD406">
        <f>SR_Levels!L402</f>
        <v>0</v>
      </c>
      <c r="BE406">
        <f>ZigZag!E402</f>
        <v>0</v>
      </c>
      <c r="BF406">
        <f>ZigZag!F402</f>
        <v>0</v>
      </c>
      <c r="BG406">
        <f>ZigZag!G402</f>
        <v>5186.63</v>
      </c>
      <c r="BH406">
        <f>Dual_Tema!E402</f>
        <v>5191.8999999999996</v>
      </c>
      <c r="BI406">
        <f>Dual_Tema!F402</f>
        <v>5184.3100000000004</v>
      </c>
      <c r="BJ406">
        <f>Pinbar!E402</f>
        <v>0</v>
      </c>
      <c r="BK406">
        <f>SSA!E402</f>
        <v>5182.68282</v>
      </c>
      <c r="BL406">
        <f>SSA!F402</f>
        <v>5184.0710600000002</v>
      </c>
    </row>
    <row r="407" spans="1:64" x14ac:dyDescent="0.55000000000000004">
      <c r="A407">
        <f>Validation!A403</f>
        <v>1772152500</v>
      </c>
      <c r="B407" t="str">
        <f>Price!B403</f>
        <v>XAUUSD</v>
      </c>
      <c r="C407" t="str">
        <f>Price!C403</f>
        <v>M5</v>
      </c>
      <c r="D407">
        <f>Price!D403</f>
        <v>5174.71</v>
      </c>
      <c r="E407">
        <f>Price!E403</f>
        <v>5182.1899999999996</v>
      </c>
      <c r="F407">
        <f>Price!F403</f>
        <v>5182.1899999999996</v>
      </c>
      <c r="G407">
        <f>Price!G403</f>
        <v>5171.97</v>
      </c>
      <c r="H407">
        <f>Price!H403</f>
        <v>551</v>
      </c>
      <c r="I407">
        <f>Diagonals!E403</f>
        <v>5218.79</v>
      </c>
      <c r="J407">
        <f>Diagonals!F403</f>
        <v>0</v>
      </c>
      <c r="K407">
        <f>Diagonals!G403</f>
        <v>0</v>
      </c>
      <c r="L407">
        <f>Diagonals!H403</f>
        <v>5109.38</v>
      </c>
      <c r="M407">
        <f>Diagonals!I403</f>
        <v>0</v>
      </c>
      <c r="N407">
        <f>Diagonals!J403</f>
        <v>0</v>
      </c>
      <c r="O407">
        <f>Diagonals!K403</f>
        <v>0</v>
      </c>
      <c r="P407">
        <f>Diagonals!L403</f>
        <v>0</v>
      </c>
      <c r="Q407">
        <f>Trendlines!E403</f>
        <v>5200</v>
      </c>
      <c r="R407">
        <f>Trendlines!F403</f>
        <v>5191.45</v>
      </c>
      <c r="S407">
        <f>Trendlines!G403</f>
        <v>5201.4799999999996</v>
      </c>
      <c r="T407">
        <f>Trendlines!H403</f>
        <v>5177.12</v>
      </c>
      <c r="U407">
        <f>Trendlines!I403</f>
        <v>5179.8999999999996</v>
      </c>
      <c r="V407">
        <f>Trendlines!J403</f>
        <v>5166.67</v>
      </c>
      <c r="W407">
        <f>Trendlines!K403</f>
        <v>0</v>
      </c>
      <c r="X407">
        <f>Trendlines!L403</f>
        <v>0</v>
      </c>
      <c r="Y407">
        <f>Tema_Hrma_Smma!E403</f>
        <v>5182.3500000000004</v>
      </c>
      <c r="Z407">
        <f>Tema_Hrma_Smma!F403</f>
        <v>5185.03</v>
      </c>
      <c r="AA407">
        <f>Tema_Hrma_Smma!G403</f>
        <v>5185.26</v>
      </c>
      <c r="AB407">
        <f>ZScore!H403</f>
        <v>-1</v>
      </c>
      <c r="AC407">
        <f>ZScore!I403</f>
        <v>1.5885800000000001</v>
      </c>
      <c r="AD407">
        <f>ZScore!J403</f>
        <v>4</v>
      </c>
      <c r="AE407">
        <f>HA!E403</f>
        <v>5187.12</v>
      </c>
      <c r="AF407">
        <f>HA!F403</f>
        <v>5187.12</v>
      </c>
      <c r="AG407">
        <f>HA!G403</f>
        <v>5171.97</v>
      </c>
      <c r="AH407">
        <f>HA!H403</f>
        <v>5177.76</v>
      </c>
      <c r="AI407">
        <f>HA!I403</f>
        <v>-1</v>
      </c>
      <c r="AJ407">
        <f>HA!J403</f>
        <v>9.36</v>
      </c>
      <c r="AK407">
        <f>HA!K403</f>
        <v>2.7134800000000001</v>
      </c>
      <c r="AL407">
        <f>HA!L403</f>
        <v>-2</v>
      </c>
      <c r="AM407">
        <f>KC!E403</f>
        <v>5214.8764799999999</v>
      </c>
      <c r="AN407">
        <f>KC!F403</f>
        <v>5208.5160500000002</v>
      </c>
      <c r="AO407">
        <f>KC!G403</f>
        <v>5202.1556200000005</v>
      </c>
      <c r="AP407">
        <f>KC!H403</f>
        <v>5195.7951800000001</v>
      </c>
      <c r="AQ407">
        <f>KC!I403</f>
        <v>5189.4347500000003</v>
      </c>
      <c r="AR407">
        <f>KC!J403</f>
        <v>5184.5693199999996</v>
      </c>
      <c r="AS407">
        <f>KC!K403</f>
        <v>5178.2088899999999</v>
      </c>
      <c r="AT407">
        <f>KC!L403</f>
        <v>5171.8484600000002</v>
      </c>
      <c r="AU407">
        <f>KC!M403</f>
        <v>5165.4880300000004</v>
      </c>
      <c r="AV407">
        <f>KC!N403</f>
        <v>5159.1275999999998</v>
      </c>
      <c r="AW407">
        <f>SR_Levels!E403</f>
        <v>5161.8900000000003</v>
      </c>
      <c r="AX407">
        <f>SR_Levels!F403</f>
        <v>5135.8500000000004</v>
      </c>
      <c r="AY407">
        <f>SR_Levels!G403</f>
        <v>0</v>
      </c>
      <c r="AZ407">
        <f>SR_Levels!H403</f>
        <v>0</v>
      </c>
      <c r="BA407">
        <f>SR_Levels!I403</f>
        <v>5178.6000000000004</v>
      </c>
      <c r="BB407">
        <f>SR_Levels!J403</f>
        <v>5193.3500000000004</v>
      </c>
      <c r="BC407">
        <f>SR_Levels!K403</f>
        <v>5205.3100000000004</v>
      </c>
      <c r="BD407">
        <f>SR_Levels!L403</f>
        <v>0</v>
      </c>
      <c r="BE407">
        <f>ZigZag!E403</f>
        <v>0</v>
      </c>
      <c r="BF407">
        <f>ZigZag!F403</f>
        <v>0</v>
      </c>
      <c r="BG407">
        <f>ZigZag!G403</f>
        <v>5185.8900000000003</v>
      </c>
      <c r="BH407">
        <f>Dual_Tema!E403</f>
        <v>5187.6499999999996</v>
      </c>
      <c r="BI407">
        <f>Dual_Tema!F403</f>
        <v>5178.4399999999996</v>
      </c>
      <c r="BJ407">
        <f>Pinbar!E403</f>
        <v>0</v>
      </c>
      <c r="BK407">
        <f>SSA!E403</f>
        <v>5180.3527700000004</v>
      </c>
      <c r="BL407">
        <f>SSA!F403</f>
        <v>5182.21191</v>
      </c>
    </row>
    <row r="408" spans="1:64" x14ac:dyDescent="0.55000000000000004">
      <c r="A408">
        <f>Validation!A404</f>
        <v>1772152800</v>
      </c>
      <c r="B408" t="str">
        <f>Price!B404</f>
        <v>XAUUSD</v>
      </c>
      <c r="C408" t="str">
        <f>Price!C404</f>
        <v>M5</v>
      </c>
      <c r="D408">
        <f>Price!D404</f>
        <v>5176.2</v>
      </c>
      <c r="E408">
        <f>Price!E404</f>
        <v>5174.7299999999996</v>
      </c>
      <c r="F408">
        <f>Price!F404</f>
        <v>5177.63</v>
      </c>
      <c r="G408">
        <f>Price!G404</f>
        <v>5170.28</v>
      </c>
      <c r="H408">
        <f>Price!H404</f>
        <v>457</v>
      </c>
      <c r="I408">
        <f>Diagonals!E404</f>
        <v>5218.96</v>
      </c>
      <c r="J408">
        <f>Diagonals!F404</f>
        <v>0</v>
      </c>
      <c r="K408">
        <f>Diagonals!G404</f>
        <v>0</v>
      </c>
      <c r="L408">
        <f>Diagonals!H404</f>
        <v>5109.05</v>
      </c>
      <c r="M408">
        <f>Diagonals!I404</f>
        <v>0</v>
      </c>
      <c r="N408">
        <f>Diagonals!J404</f>
        <v>0</v>
      </c>
      <c r="O408">
        <f>Diagonals!K404</f>
        <v>0</v>
      </c>
      <c r="P408">
        <f>Diagonals!L404</f>
        <v>0</v>
      </c>
      <c r="Q408">
        <f>Trendlines!E404</f>
        <v>5200.01</v>
      </c>
      <c r="R408">
        <f>Trendlines!F404</f>
        <v>5191.43</v>
      </c>
      <c r="S408">
        <f>Trendlines!G404</f>
        <v>5201.47</v>
      </c>
      <c r="T408">
        <f>Trendlines!H404</f>
        <v>5177.1899999999996</v>
      </c>
      <c r="U408">
        <f>Trendlines!I404</f>
        <v>5179.92</v>
      </c>
      <c r="V408">
        <f>Trendlines!J404</f>
        <v>5166.71</v>
      </c>
      <c r="W408">
        <f>Trendlines!K404</f>
        <v>0</v>
      </c>
      <c r="X408">
        <f>Trendlines!L404</f>
        <v>0</v>
      </c>
      <c r="Y408">
        <f>Tema_Hrma_Smma!E404</f>
        <v>5178.21</v>
      </c>
      <c r="Z408">
        <f>Tema_Hrma_Smma!F404</f>
        <v>5183.3900000000003</v>
      </c>
      <c r="AA408">
        <f>Tema_Hrma_Smma!G404</f>
        <v>5184.99</v>
      </c>
      <c r="AB408">
        <f>ZScore!H404</f>
        <v>1</v>
      </c>
      <c r="AC408">
        <f>ZScore!I404</f>
        <v>0.53568000000000005</v>
      </c>
      <c r="AD408">
        <f>ZScore!J404</f>
        <v>0</v>
      </c>
      <c r="AE408">
        <f>HA!E404</f>
        <v>5182.4399999999996</v>
      </c>
      <c r="AF408">
        <f>HA!F404</f>
        <v>5182.4399999999996</v>
      </c>
      <c r="AG408">
        <f>HA!G404</f>
        <v>5170.28</v>
      </c>
      <c r="AH408">
        <f>HA!H404</f>
        <v>5174.71</v>
      </c>
      <c r="AI408">
        <f>HA!I404</f>
        <v>-1</v>
      </c>
      <c r="AJ408">
        <f>HA!J404</f>
        <v>7.73</v>
      </c>
      <c r="AK408">
        <f>HA!K404</f>
        <v>2.0297399999999999</v>
      </c>
      <c r="AL408">
        <f>HA!L404</f>
        <v>-3</v>
      </c>
      <c r="AM408">
        <f>KC!E404</f>
        <v>5214.6266800000003</v>
      </c>
      <c r="AN408">
        <f>KC!F404</f>
        <v>5208.2307000000001</v>
      </c>
      <c r="AO408">
        <f>KC!G404</f>
        <v>5201.8347100000001</v>
      </c>
      <c r="AP408">
        <f>KC!H404</f>
        <v>5195.4387200000001</v>
      </c>
      <c r="AQ408">
        <f>KC!I404</f>
        <v>5189.0427300000001</v>
      </c>
      <c r="AR408">
        <f>KC!J404</f>
        <v>5183.9434099999999</v>
      </c>
      <c r="AS408">
        <f>KC!K404</f>
        <v>5177.5474199999999</v>
      </c>
      <c r="AT408">
        <f>KC!L404</f>
        <v>5171.1514399999996</v>
      </c>
      <c r="AU408">
        <f>KC!M404</f>
        <v>5164.7554499999997</v>
      </c>
      <c r="AV408">
        <f>KC!N404</f>
        <v>5158.3594599999997</v>
      </c>
      <c r="AW408">
        <f>SR_Levels!E404</f>
        <v>5161.8900000000003</v>
      </c>
      <c r="AX408">
        <f>SR_Levels!F404</f>
        <v>5135.8500000000004</v>
      </c>
      <c r="AY408">
        <f>SR_Levels!G404</f>
        <v>0</v>
      </c>
      <c r="AZ408">
        <f>SR_Levels!H404</f>
        <v>0</v>
      </c>
      <c r="BA408">
        <f>SR_Levels!I404</f>
        <v>5178.6000000000004</v>
      </c>
      <c r="BB408">
        <f>SR_Levels!J404</f>
        <v>5193.3500000000004</v>
      </c>
      <c r="BC408">
        <f>SR_Levels!K404</f>
        <v>5205.3100000000004</v>
      </c>
      <c r="BD408">
        <f>SR_Levels!L404</f>
        <v>0</v>
      </c>
      <c r="BE408">
        <f>ZigZag!E404</f>
        <v>0</v>
      </c>
      <c r="BF408">
        <f>ZigZag!F404</f>
        <v>0</v>
      </c>
      <c r="BG408">
        <f>ZigZag!G404</f>
        <v>5185.09</v>
      </c>
      <c r="BH408">
        <f>Dual_Tema!E404</f>
        <v>5182.67</v>
      </c>
      <c r="BI408">
        <f>Dual_Tema!F404</f>
        <v>5173.8999999999996</v>
      </c>
      <c r="BJ408">
        <f>Pinbar!E404</f>
        <v>0</v>
      </c>
      <c r="BK408">
        <f>SSA!E404</f>
        <v>5178.1641600000003</v>
      </c>
      <c r="BL408">
        <f>SSA!F404</f>
        <v>5180.18804</v>
      </c>
    </row>
    <row r="409" spans="1:64" x14ac:dyDescent="0.55000000000000004">
      <c r="A409">
        <f>Validation!A405</f>
        <v>1772153100</v>
      </c>
      <c r="B409" t="str">
        <f>Price!B405</f>
        <v>XAUUSD</v>
      </c>
      <c r="C409" t="str">
        <f>Price!C405</f>
        <v>M5</v>
      </c>
      <c r="D409">
        <f>Price!D405</f>
        <v>5173.8999999999996</v>
      </c>
      <c r="E409">
        <f>Price!E405</f>
        <v>5174.99</v>
      </c>
      <c r="F409">
        <f>Price!F405</f>
        <v>5177.3900000000003</v>
      </c>
      <c r="G409">
        <f>Price!G405</f>
        <v>5171.8100000000004</v>
      </c>
      <c r="H409">
        <f>Price!H405</f>
        <v>454</v>
      </c>
      <c r="I409">
        <f>Diagonals!E405</f>
        <v>5219.1400000000003</v>
      </c>
      <c r="J409">
        <f>Diagonals!F405</f>
        <v>0</v>
      </c>
      <c r="K409">
        <f>Diagonals!G405</f>
        <v>0</v>
      </c>
      <c r="L409">
        <f>Diagonals!H405</f>
        <v>5108.72</v>
      </c>
      <c r="M409">
        <f>Diagonals!I405</f>
        <v>0</v>
      </c>
      <c r="N409">
        <f>Diagonals!J405</f>
        <v>0</v>
      </c>
      <c r="O409">
        <f>Diagonals!K405</f>
        <v>0</v>
      </c>
      <c r="P409">
        <f>Diagonals!L405</f>
        <v>0</v>
      </c>
      <c r="Q409">
        <f>Trendlines!E405</f>
        <v>5200.01</v>
      </c>
      <c r="R409">
        <f>Trendlines!F405</f>
        <v>5191.3999999999996</v>
      </c>
      <c r="S409">
        <f>Trendlines!G405</f>
        <v>5201.45</v>
      </c>
      <c r="T409">
        <f>Trendlines!H405</f>
        <v>5177.2700000000004</v>
      </c>
      <c r="U409">
        <f>Trendlines!I405</f>
        <v>5179.9399999999996</v>
      </c>
      <c r="V409">
        <f>Trendlines!J405</f>
        <v>5166.75</v>
      </c>
      <c r="W409">
        <f>Trendlines!K405</f>
        <v>0</v>
      </c>
      <c r="X409">
        <f>Trendlines!L405</f>
        <v>0</v>
      </c>
      <c r="Y409">
        <f>Tema_Hrma_Smma!E405</f>
        <v>5175.51</v>
      </c>
      <c r="Z409">
        <f>Tema_Hrma_Smma!F405</f>
        <v>5181.53</v>
      </c>
      <c r="AA409">
        <f>Tema_Hrma_Smma!G405</f>
        <v>5184.7</v>
      </c>
      <c r="AB409">
        <f>ZScore!H405</f>
        <v>-1</v>
      </c>
      <c r="AC409">
        <f>ZScore!I405</f>
        <v>0.66959999999999997</v>
      </c>
      <c r="AD409">
        <f>ZScore!J405</f>
        <v>3</v>
      </c>
      <c r="AE409">
        <f>HA!E405</f>
        <v>5178.58</v>
      </c>
      <c r="AF409">
        <f>HA!F405</f>
        <v>5178.58</v>
      </c>
      <c r="AG409">
        <f>HA!G405</f>
        <v>5171.8100000000004</v>
      </c>
      <c r="AH409">
        <f>HA!H405</f>
        <v>5174.5200000000004</v>
      </c>
      <c r="AI409">
        <f>HA!I405</f>
        <v>-1</v>
      </c>
      <c r="AJ409">
        <f>HA!J405</f>
        <v>4.05</v>
      </c>
      <c r="AK409">
        <f>HA!K405</f>
        <v>0.53798000000000001</v>
      </c>
      <c r="AL409">
        <f>HA!L405</f>
        <v>-4</v>
      </c>
      <c r="AM409">
        <f>KC!E405</f>
        <v>5214.0287399999997</v>
      </c>
      <c r="AN409">
        <f>KC!F405</f>
        <v>5207.6404700000003</v>
      </c>
      <c r="AO409">
        <f>KC!G405</f>
        <v>5201.2521999999999</v>
      </c>
      <c r="AP409">
        <f>KC!H405</f>
        <v>5194.8639300000004</v>
      </c>
      <c r="AQ409">
        <f>KC!I405</f>
        <v>5188.4756500000003</v>
      </c>
      <c r="AR409">
        <f>KC!J405</f>
        <v>5183.2021800000002</v>
      </c>
      <c r="AS409">
        <f>KC!K405</f>
        <v>5176.8139099999999</v>
      </c>
      <c r="AT409">
        <f>KC!L405</f>
        <v>5170.4256400000004</v>
      </c>
      <c r="AU409">
        <f>KC!M405</f>
        <v>5164.03737</v>
      </c>
      <c r="AV409">
        <f>KC!N405</f>
        <v>5157.6490999999996</v>
      </c>
      <c r="AW409">
        <f>SR_Levels!E405</f>
        <v>5161.8900000000003</v>
      </c>
      <c r="AX409">
        <f>SR_Levels!F405</f>
        <v>5135.8500000000004</v>
      </c>
      <c r="AY409">
        <f>SR_Levels!G405</f>
        <v>0</v>
      </c>
      <c r="AZ409">
        <f>SR_Levels!H405</f>
        <v>0</v>
      </c>
      <c r="BA409">
        <f>SR_Levels!I405</f>
        <v>5178.6000000000004</v>
      </c>
      <c r="BB409">
        <f>SR_Levels!J405</f>
        <v>5193.3500000000004</v>
      </c>
      <c r="BC409">
        <f>SR_Levels!K405</f>
        <v>5205.3100000000004</v>
      </c>
      <c r="BD409">
        <f>SR_Levels!L405</f>
        <v>0</v>
      </c>
      <c r="BE409">
        <f>ZigZag!E405</f>
        <v>0</v>
      </c>
      <c r="BF409">
        <f>ZigZag!F405</f>
        <v>0</v>
      </c>
      <c r="BG409">
        <f>ZigZag!G405</f>
        <v>5184.32</v>
      </c>
      <c r="BH409">
        <f>Dual_Tema!E405</f>
        <v>5179.4399999999996</v>
      </c>
      <c r="BI409">
        <f>Dual_Tema!F405</f>
        <v>5171.87</v>
      </c>
      <c r="BJ409">
        <f>Pinbar!E405</f>
        <v>0</v>
      </c>
      <c r="BK409">
        <f>SSA!E405</f>
        <v>5176.29756</v>
      </c>
      <c r="BL409">
        <f>SSA!F405</f>
        <v>5178.2428</v>
      </c>
    </row>
    <row r="410" spans="1:64" x14ac:dyDescent="0.55000000000000004">
      <c r="A410">
        <f>Validation!A406</f>
        <v>1772153400</v>
      </c>
      <c r="B410" t="str">
        <f>Price!B406</f>
        <v>XAUUSD</v>
      </c>
      <c r="C410" t="str">
        <f>Price!C406</f>
        <v>M5</v>
      </c>
      <c r="D410">
        <f>Price!D406</f>
        <v>5176.5600000000004</v>
      </c>
      <c r="E410">
        <f>Price!E406</f>
        <v>5173.8500000000004</v>
      </c>
      <c r="F410">
        <f>Price!F406</f>
        <v>5177.6099999999997</v>
      </c>
      <c r="G410">
        <f>Price!G406</f>
        <v>5172.28</v>
      </c>
      <c r="H410">
        <f>Price!H406</f>
        <v>398</v>
      </c>
      <c r="I410">
        <f>Diagonals!E406</f>
        <v>5219.32</v>
      </c>
      <c r="J410">
        <f>Diagonals!F406</f>
        <v>0</v>
      </c>
      <c r="K410">
        <f>Diagonals!G406</f>
        <v>0</v>
      </c>
      <c r="L410">
        <f>Diagonals!H406</f>
        <v>5108.3900000000003</v>
      </c>
      <c r="M410">
        <f>Diagonals!I406</f>
        <v>0</v>
      </c>
      <c r="N410">
        <f>Diagonals!J406</f>
        <v>0</v>
      </c>
      <c r="O410">
        <f>Diagonals!K406</f>
        <v>0</v>
      </c>
      <c r="P410">
        <f>Diagonals!L406</f>
        <v>0</v>
      </c>
      <c r="Q410">
        <f>Trendlines!E406</f>
        <v>5200.0200000000004</v>
      </c>
      <c r="R410">
        <f>Trendlines!F406</f>
        <v>5191.37</v>
      </c>
      <c r="S410">
        <f>Trendlines!G406</f>
        <v>5201.43</v>
      </c>
      <c r="T410">
        <f>Trendlines!H406</f>
        <v>5177.34</v>
      </c>
      <c r="U410">
        <f>Trendlines!I406</f>
        <v>5179.96</v>
      </c>
      <c r="V410">
        <f>Trendlines!J406</f>
        <v>5166.78</v>
      </c>
      <c r="W410">
        <f>Trendlines!K406</f>
        <v>0</v>
      </c>
      <c r="X410">
        <f>Trendlines!L406</f>
        <v>0</v>
      </c>
      <c r="Y410">
        <f>Tema_Hrma_Smma!E406</f>
        <v>5174.49</v>
      </c>
      <c r="Z410">
        <f>Tema_Hrma_Smma!F406</f>
        <v>5179.87</v>
      </c>
      <c r="AA410">
        <f>Tema_Hrma_Smma!G406</f>
        <v>5184.43</v>
      </c>
      <c r="AB410">
        <f>ZScore!H406</f>
        <v>1</v>
      </c>
      <c r="AC410">
        <f>ZScore!I406</f>
        <v>9.8580000000000001E-2</v>
      </c>
      <c r="AD410">
        <f>ZScore!J406</f>
        <v>0</v>
      </c>
      <c r="AE410">
        <f>HA!E406</f>
        <v>5176.55</v>
      </c>
      <c r="AF410">
        <f>HA!F406</f>
        <v>5177.6099999999997</v>
      </c>
      <c r="AG410">
        <f>HA!G406</f>
        <v>5172.28</v>
      </c>
      <c r="AH410">
        <f>HA!H406</f>
        <v>5175.07</v>
      </c>
      <c r="AI410">
        <f>HA!I406</f>
        <v>-1</v>
      </c>
      <c r="AJ410">
        <f>HA!J406</f>
        <v>1.47</v>
      </c>
      <c r="AK410">
        <f>HA!K406</f>
        <v>-0.50387000000000004</v>
      </c>
      <c r="AL410">
        <f>HA!L406</f>
        <v>-5</v>
      </c>
      <c r="AM410">
        <f>KC!E406</f>
        <v>5213.40877</v>
      </c>
      <c r="AN410">
        <f>KC!F406</f>
        <v>5207.0074699999996</v>
      </c>
      <c r="AO410">
        <f>KC!G406</f>
        <v>5200.6061799999998</v>
      </c>
      <c r="AP410">
        <f>KC!H406</f>
        <v>5194.2048800000002</v>
      </c>
      <c r="AQ410">
        <f>KC!I406</f>
        <v>5187.8035799999998</v>
      </c>
      <c r="AR410">
        <f>KC!J406</f>
        <v>5182.4075400000002</v>
      </c>
      <c r="AS410">
        <f>KC!K406</f>
        <v>5176.0062399999997</v>
      </c>
      <c r="AT410">
        <f>KC!L406</f>
        <v>5169.6049499999999</v>
      </c>
      <c r="AU410">
        <f>KC!M406</f>
        <v>5163.2036500000004</v>
      </c>
      <c r="AV410">
        <f>KC!N406</f>
        <v>5156.8023499999999</v>
      </c>
      <c r="AW410">
        <f>SR_Levels!E406</f>
        <v>5161.8900000000003</v>
      </c>
      <c r="AX410">
        <f>SR_Levels!F406</f>
        <v>5135.8500000000004</v>
      </c>
      <c r="AY410">
        <f>SR_Levels!G406</f>
        <v>0</v>
      </c>
      <c r="AZ410">
        <f>SR_Levels!H406</f>
        <v>0</v>
      </c>
      <c r="BA410">
        <f>SR_Levels!I406</f>
        <v>5178.6000000000004</v>
      </c>
      <c r="BB410">
        <f>SR_Levels!J406</f>
        <v>5193.3500000000004</v>
      </c>
      <c r="BC410">
        <f>SR_Levels!K406</f>
        <v>5205.3100000000004</v>
      </c>
      <c r="BD410">
        <f>SR_Levels!L406</f>
        <v>0</v>
      </c>
      <c r="BE410">
        <f>ZigZag!E406</f>
        <v>0</v>
      </c>
      <c r="BF410">
        <f>ZigZag!F406</f>
        <v>0</v>
      </c>
      <c r="BG410">
        <f>ZigZag!G406</f>
        <v>5183.6899999999996</v>
      </c>
      <c r="BH410">
        <f>Dual_Tema!E406</f>
        <v>5177.6099999999997</v>
      </c>
      <c r="BI410">
        <f>Dual_Tema!F406</f>
        <v>5170.99</v>
      </c>
      <c r="BJ410">
        <f>Pinbar!E406</f>
        <v>0</v>
      </c>
      <c r="BK410">
        <f>SSA!E406</f>
        <v>5174.9664000000002</v>
      </c>
      <c r="BL410">
        <f>SSA!F406</f>
        <v>5176.6045999999997</v>
      </c>
    </row>
    <row r="411" spans="1:64" x14ac:dyDescent="0.55000000000000004">
      <c r="A411">
        <f>Validation!A407</f>
        <v>1772153700</v>
      </c>
      <c r="B411" t="str">
        <f>Price!B407</f>
        <v>XAUUSD</v>
      </c>
      <c r="C411" t="str">
        <f>Price!C407</f>
        <v>M5</v>
      </c>
      <c r="D411">
        <f>Price!D407</f>
        <v>5174.97</v>
      </c>
      <c r="E411">
        <f>Price!E407</f>
        <v>5176.26</v>
      </c>
      <c r="F411">
        <f>Price!F407</f>
        <v>5177.18</v>
      </c>
      <c r="G411">
        <f>Price!G407</f>
        <v>5173.66</v>
      </c>
      <c r="H411">
        <f>Price!H407</f>
        <v>365</v>
      </c>
      <c r="I411">
        <f>Diagonals!E407</f>
        <v>5219.5</v>
      </c>
      <c r="J411">
        <f>Diagonals!F407</f>
        <v>0</v>
      </c>
      <c r="K411">
        <f>Diagonals!G407</f>
        <v>0</v>
      </c>
      <c r="L411">
        <f>Diagonals!H407</f>
        <v>5108.07</v>
      </c>
      <c r="M411">
        <f>Diagonals!I407</f>
        <v>0</v>
      </c>
      <c r="N411">
        <f>Diagonals!J407</f>
        <v>0</v>
      </c>
      <c r="O411">
        <f>Diagonals!K407</f>
        <v>0</v>
      </c>
      <c r="P411">
        <f>Diagonals!L407</f>
        <v>0</v>
      </c>
      <c r="Q411">
        <f>Trendlines!E407</f>
        <v>5200.03</v>
      </c>
      <c r="R411">
        <f>Trendlines!F407</f>
        <v>5191.3500000000004</v>
      </c>
      <c r="S411">
        <f>Trendlines!G407</f>
        <v>5201.41</v>
      </c>
      <c r="T411">
        <f>Trendlines!H407</f>
        <v>5177.42</v>
      </c>
      <c r="U411">
        <f>Trendlines!I407</f>
        <v>5179.99</v>
      </c>
      <c r="V411">
        <f>Trendlines!J407</f>
        <v>5166.82</v>
      </c>
      <c r="W411">
        <f>Trendlines!K407</f>
        <v>0</v>
      </c>
      <c r="X411">
        <f>Trendlines!L407</f>
        <v>0</v>
      </c>
      <c r="Y411">
        <f>Tema_Hrma_Smma!E407</f>
        <v>5173.8999999999996</v>
      </c>
      <c r="Z411">
        <f>Tema_Hrma_Smma!F407</f>
        <v>5178.45</v>
      </c>
      <c r="AA411">
        <f>Tema_Hrma_Smma!G407</f>
        <v>5184.18</v>
      </c>
      <c r="AB411">
        <f>ZScore!H407</f>
        <v>-1</v>
      </c>
      <c r="AC411">
        <f>ZScore!I407</f>
        <v>0.60150999999999999</v>
      </c>
      <c r="AD411">
        <f>ZScore!J407</f>
        <v>3</v>
      </c>
      <c r="AE411">
        <f>HA!E407</f>
        <v>5175.8100000000004</v>
      </c>
      <c r="AF411">
        <f>HA!F407</f>
        <v>5177.18</v>
      </c>
      <c r="AG411">
        <f>HA!G407</f>
        <v>5173.66</v>
      </c>
      <c r="AH411">
        <f>HA!H407</f>
        <v>5175.5200000000004</v>
      </c>
      <c r="AI411">
        <f>HA!I407</f>
        <v>-1</v>
      </c>
      <c r="AJ411">
        <f>HA!J407</f>
        <v>0.28999999999999998</v>
      </c>
      <c r="AK411">
        <f>HA!K407</f>
        <v>-0.97502999999999995</v>
      </c>
      <c r="AL411">
        <f>HA!L407</f>
        <v>-6</v>
      </c>
      <c r="AM411">
        <f>KC!E407</f>
        <v>5212.6012700000001</v>
      </c>
      <c r="AN411">
        <f>KC!F407</f>
        <v>5206.2162099999996</v>
      </c>
      <c r="AO411">
        <f>KC!G407</f>
        <v>5199.83115</v>
      </c>
      <c r="AP411">
        <f>KC!H407</f>
        <v>5193.4460900000004</v>
      </c>
      <c r="AQ411">
        <f>KC!I407</f>
        <v>5187.0610200000001</v>
      </c>
      <c r="AR411">
        <f>KC!J407</f>
        <v>5181.6270500000001</v>
      </c>
      <c r="AS411">
        <f>KC!K407</f>
        <v>5175.2419799999998</v>
      </c>
      <c r="AT411">
        <f>KC!L407</f>
        <v>5168.8569200000002</v>
      </c>
      <c r="AU411">
        <f>KC!M407</f>
        <v>5162.4718599999997</v>
      </c>
      <c r="AV411">
        <f>KC!N407</f>
        <v>5156.0868</v>
      </c>
      <c r="AW411">
        <f>SR_Levels!E407</f>
        <v>5161.8900000000003</v>
      </c>
      <c r="AX411">
        <f>SR_Levels!F407</f>
        <v>5135.8500000000004</v>
      </c>
      <c r="AY411">
        <f>SR_Levels!G407</f>
        <v>0</v>
      </c>
      <c r="AZ411">
        <f>SR_Levels!H407</f>
        <v>0</v>
      </c>
      <c r="BA411">
        <f>SR_Levels!I407</f>
        <v>5178.6000000000004</v>
      </c>
      <c r="BB411">
        <f>SR_Levels!J407</f>
        <v>5193.3500000000004</v>
      </c>
      <c r="BC411">
        <f>SR_Levels!K407</f>
        <v>5205.3100000000004</v>
      </c>
      <c r="BD411">
        <f>SR_Levels!L407</f>
        <v>0</v>
      </c>
      <c r="BE411">
        <f>ZigZag!E407</f>
        <v>0</v>
      </c>
      <c r="BF411">
        <f>ZigZag!F407</f>
        <v>0</v>
      </c>
      <c r="BG411">
        <f>ZigZag!G407</f>
        <v>5183.09</v>
      </c>
      <c r="BH411">
        <f>Dual_Tema!E407</f>
        <v>5176.3999999999996</v>
      </c>
      <c r="BI411">
        <f>Dual_Tema!F407</f>
        <v>5171.29</v>
      </c>
      <c r="BJ411">
        <f>Pinbar!E407</f>
        <v>0</v>
      </c>
      <c r="BK411">
        <f>SSA!E407</f>
        <v>5174.1785499999996</v>
      </c>
      <c r="BL411">
        <f>SSA!F407</f>
        <v>5175.3915800000004</v>
      </c>
    </row>
    <row r="412" spans="1:64" x14ac:dyDescent="0.55000000000000004">
      <c r="A412">
        <f>Validation!A408</f>
        <v>1772154000</v>
      </c>
      <c r="B412" t="str">
        <f>Price!B408</f>
        <v>XAUUSD</v>
      </c>
      <c r="C412" t="str">
        <f>Price!C408</f>
        <v>M5</v>
      </c>
      <c r="D412">
        <f>Price!D408</f>
        <v>5175.37</v>
      </c>
      <c r="E412">
        <f>Price!E408</f>
        <v>5175.0200000000004</v>
      </c>
      <c r="F412">
        <f>Price!F408</f>
        <v>5176.55</v>
      </c>
      <c r="G412">
        <f>Price!G408</f>
        <v>5168.6099999999997</v>
      </c>
      <c r="H412">
        <f>Price!H408</f>
        <v>748</v>
      </c>
      <c r="I412">
        <f>Diagonals!E408</f>
        <v>5219.67</v>
      </c>
      <c r="J412">
        <f>Diagonals!F408</f>
        <v>0</v>
      </c>
      <c r="K412">
        <f>Diagonals!G408</f>
        <v>0</v>
      </c>
      <c r="L412">
        <f>Diagonals!H408</f>
        <v>5107.74</v>
      </c>
      <c r="M412">
        <f>Diagonals!I408</f>
        <v>0</v>
      </c>
      <c r="N412">
        <f>Diagonals!J408</f>
        <v>0</v>
      </c>
      <c r="O412">
        <f>Diagonals!K408</f>
        <v>0</v>
      </c>
      <c r="P412">
        <f>Diagonals!L408</f>
        <v>0</v>
      </c>
      <c r="Q412">
        <f>Trendlines!E408</f>
        <v>5200.03</v>
      </c>
      <c r="R412">
        <f>Trendlines!F408</f>
        <v>5191.32</v>
      </c>
      <c r="S412">
        <f>Trendlines!G408</f>
        <v>5201.3999999999996</v>
      </c>
      <c r="T412">
        <f>Trendlines!H408</f>
        <v>5177.49</v>
      </c>
      <c r="U412">
        <f>Trendlines!I408</f>
        <v>5180.01</v>
      </c>
      <c r="V412">
        <f>Trendlines!J408</f>
        <v>5166.8599999999997</v>
      </c>
      <c r="W412">
        <f>Trendlines!K408</f>
        <v>0</v>
      </c>
      <c r="X412">
        <f>Trendlines!L408</f>
        <v>0</v>
      </c>
      <c r="Y412">
        <f>Tema_Hrma_Smma!E408</f>
        <v>5172.84</v>
      </c>
      <c r="Z412">
        <f>Tema_Hrma_Smma!F408</f>
        <v>5177.08</v>
      </c>
      <c r="AA412">
        <f>Tema_Hrma_Smma!G408</f>
        <v>5183.91</v>
      </c>
      <c r="AB412">
        <f>ZScore!H408</f>
        <v>1</v>
      </c>
      <c r="AC412">
        <f>ZScore!I408</f>
        <v>0.93045</v>
      </c>
      <c r="AD412">
        <f>ZScore!J408</f>
        <v>0</v>
      </c>
      <c r="AE412">
        <f>HA!E408</f>
        <v>5175.66</v>
      </c>
      <c r="AF412">
        <f>HA!F408</f>
        <v>5176.55</v>
      </c>
      <c r="AG412">
        <f>HA!G408</f>
        <v>5168.6099999999997</v>
      </c>
      <c r="AH412">
        <f>HA!H408</f>
        <v>5173.8900000000003</v>
      </c>
      <c r="AI412">
        <f>HA!I408</f>
        <v>-1</v>
      </c>
      <c r="AJ412">
        <f>HA!J408</f>
        <v>1.78</v>
      </c>
      <c r="AK412">
        <f>HA!K408</f>
        <v>-0.37168000000000001</v>
      </c>
      <c r="AL412">
        <f>HA!L408</f>
        <v>-7</v>
      </c>
      <c r="AM412">
        <f>KC!E408</f>
        <v>5211.8906800000004</v>
      </c>
      <c r="AN412">
        <f>KC!F408</f>
        <v>5205.48513</v>
      </c>
      <c r="AO412">
        <f>KC!G408</f>
        <v>5199.0795699999999</v>
      </c>
      <c r="AP412">
        <f>KC!H408</f>
        <v>5192.6740200000004</v>
      </c>
      <c r="AQ412">
        <f>KC!I408</f>
        <v>5186.2684600000002</v>
      </c>
      <c r="AR412">
        <f>KC!J408</f>
        <v>5180.7435999999998</v>
      </c>
      <c r="AS412">
        <f>KC!K408</f>
        <v>5174.3380399999996</v>
      </c>
      <c r="AT412">
        <f>KC!L408</f>
        <v>5167.9324900000001</v>
      </c>
      <c r="AU412">
        <f>KC!M408</f>
        <v>5161.52693</v>
      </c>
      <c r="AV412">
        <f>KC!N408</f>
        <v>5155.1213799999996</v>
      </c>
      <c r="AW412">
        <f>SR_Levels!E408</f>
        <v>5161.8900000000003</v>
      </c>
      <c r="AX412">
        <f>SR_Levels!F408</f>
        <v>5135.8500000000004</v>
      </c>
      <c r="AY412">
        <f>SR_Levels!G408</f>
        <v>0</v>
      </c>
      <c r="AZ412">
        <f>SR_Levels!H408</f>
        <v>0</v>
      </c>
      <c r="BA412">
        <f>SR_Levels!I408</f>
        <v>5178.6000000000004</v>
      </c>
      <c r="BB412">
        <f>SR_Levels!J408</f>
        <v>5193.3500000000004</v>
      </c>
      <c r="BC412">
        <f>SR_Levels!K408</f>
        <v>5205.3100000000004</v>
      </c>
      <c r="BD412">
        <f>SR_Levels!L408</f>
        <v>0</v>
      </c>
      <c r="BE412">
        <f>ZigZag!E408</f>
        <v>0</v>
      </c>
      <c r="BF412">
        <f>ZigZag!F408</f>
        <v>0</v>
      </c>
      <c r="BG412">
        <f>ZigZag!G408</f>
        <v>5182.41</v>
      </c>
      <c r="BH412">
        <f>Dual_Tema!E408</f>
        <v>5175.5</v>
      </c>
      <c r="BI412">
        <f>Dual_Tema!F408</f>
        <v>5169.18</v>
      </c>
      <c r="BJ412">
        <f>Pinbar!E408</f>
        <v>1</v>
      </c>
      <c r="BK412">
        <f>SSA!E408</f>
        <v>5173.9927600000001</v>
      </c>
      <c r="BL412">
        <f>SSA!F408</f>
        <v>5174.6921700000003</v>
      </c>
    </row>
    <row r="413" spans="1:64" x14ac:dyDescent="0.55000000000000004">
      <c r="A413">
        <f>Validation!A409</f>
        <v>1772154300</v>
      </c>
      <c r="B413" t="str">
        <f>Price!B409</f>
        <v>XAUUSD</v>
      </c>
      <c r="C413" t="str">
        <f>Price!C409</f>
        <v>M5</v>
      </c>
      <c r="D413">
        <f>Price!D409</f>
        <v>5174.8599999999997</v>
      </c>
      <c r="E413">
        <f>Price!E409</f>
        <v>5175.62</v>
      </c>
      <c r="F413">
        <f>Price!F409</f>
        <v>5176.72</v>
      </c>
      <c r="G413">
        <f>Price!G409</f>
        <v>5166.8999999999996</v>
      </c>
      <c r="H413">
        <f>Price!H409</f>
        <v>662</v>
      </c>
      <c r="I413">
        <f>Diagonals!E409</f>
        <v>5219.8500000000004</v>
      </c>
      <c r="J413">
        <f>Diagonals!F409</f>
        <v>0</v>
      </c>
      <c r="K413">
        <f>Diagonals!G409</f>
        <v>0</v>
      </c>
      <c r="L413">
        <f>Diagonals!H409</f>
        <v>5107.41</v>
      </c>
      <c r="M413">
        <f>Diagonals!I409</f>
        <v>0</v>
      </c>
      <c r="N413">
        <f>Diagonals!J409</f>
        <v>0</v>
      </c>
      <c r="O413">
        <f>Diagonals!K409</f>
        <v>0</v>
      </c>
      <c r="P413">
        <f>Diagonals!L409</f>
        <v>5166.8999999999996</v>
      </c>
      <c r="Q413">
        <f>Trendlines!E409</f>
        <v>5200.04</v>
      </c>
      <c r="R413">
        <f>Trendlines!F409</f>
        <v>5191.3</v>
      </c>
      <c r="S413">
        <f>Trendlines!G409</f>
        <v>5201.38</v>
      </c>
      <c r="T413">
        <f>Trendlines!H409</f>
        <v>5177.57</v>
      </c>
      <c r="U413">
        <f>Trendlines!I409</f>
        <v>5180.03</v>
      </c>
      <c r="V413">
        <f>Trendlines!J409</f>
        <v>5166.8999999999996</v>
      </c>
      <c r="W413">
        <f>Trendlines!K409</f>
        <v>0</v>
      </c>
      <c r="X413">
        <f>Trendlines!L409</f>
        <v>5166.8999999999996</v>
      </c>
      <c r="Y413">
        <f>Tema_Hrma_Smma!E409</f>
        <v>5171.99</v>
      </c>
      <c r="Z413">
        <f>Tema_Hrma_Smma!F409</f>
        <v>5175.79</v>
      </c>
      <c r="AA413">
        <f>Tema_Hrma_Smma!G409</f>
        <v>5183.6099999999997</v>
      </c>
      <c r="AB413">
        <f>ZScore!H409</f>
        <v>-1</v>
      </c>
      <c r="AC413">
        <f>ZScore!I409</f>
        <v>0.78451000000000004</v>
      </c>
      <c r="AD413">
        <f>ZScore!J409</f>
        <v>3</v>
      </c>
      <c r="AE413">
        <f>HA!E409</f>
        <v>5174.78</v>
      </c>
      <c r="AF413">
        <f>HA!F409</f>
        <v>5176.72</v>
      </c>
      <c r="AG413">
        <f>HA!G409</f>
        <v>5166.8999999999996</v>
      </c>
      <c r="AH413">
        <f>HA!H409</f>
        <v>5173.5200000000004</v>
      </c>
      <c r="AI413">
        <f>HA!I409</f>
        <v>-1</v>
      </c>
      <c r="AJ413">
        <f>HA!J409</f>
        <v>1.25</v>
      </c>
      <c r="AK413">
        <f>HA!K409</f>
        <v>-0.58148999999999995</v>
      </c>
      <c r="AL413">
        <f>HA!L409</f>
        <v>-8</v>
      </c>
      <c r="AM413">
        <f>KC!E409</f>
        <v>5211.1940500000001</v>
      </c>
      <c r="AN413">
        <f>KC!F409</f>
        <v>5204.7609599999996</v>
      </c>
      <c r="AO413">
        <f>KC!G409</f>
        <v>5198.3278700000001</v>
      </c>
      <c r="AP413">
        <f>KC!H409</f>
        <v>5191.8947900000003</v>
      </c>
      <c r="AQ413">
        <f>KC!I409</f>
        <v>5185.4616999999998</v>
      </c>
      <c r="AR413">
        <f>KC!J409</f>
        <v>5179.7629299999999</v>
      </c>
      <c r="AS413">
        <f>KC!K409</f>
        <v>5173.3298400000003</v>
      </c>
      <c r="AT413">
        <f>KC!L409</f>
        <v>5166.8967599999996</v>
      </c>
      <c r="AU413">
        <f>KC!M409</f>
        <v>5160.4636700000001</v>
      </c>
      <c r="AV413">
        <f>KC!N409</f>
        <v>5154.0305799999996</v>
      </c>
      <c r="AW413">
        <f>SR_Levels!E409</f>
        <v>5161.8900000000003</v>
      </c>
      <c r="AX413">
        <f>SR_Levels!F409</f>
        <v>5135.8500000000004</v>
      </c>
      <c r="AY413">
        <f>SR_Levels!G409</f>
        <v>0</v>
      </c>
      <c r="AZ413">
        <f>SR_Levels!H409</f>
        <v>0</v>
      </c>
      <c r="BA413">
        <f>SR_Levels!I409</f>
        <v>5178.6000000000004</v>
      </c>
      <c r="BB413">
        <f>SR_Levels!J409</f>
        <v>5193.3500000000004</v>
      </c>
      <c r="BC413">
        <f>SR_Levels!K409</f>
        <v>5205.3100000000004</v>
      </c>
      <c r="BD413">
        <f>SR_Levels!L409</f>
        <v>0</v>
      </c>
      <c r="BE413">
        <f>ZigZag!E409</f>
        <v>0</v>
      </c>
      <c r="BF413">
        <f>ZigZag!F409</f>
        <v>5166.8999999999996</v>
      </c>
      <c r="BG413">
        <f>ZigZag!G409</f>
        <v>5181.72</v>
      </c>
      <c r="BH413">
        <f>Dual_Tema!E409</f>
        <v>5175.18</v>
      </c>
      <c r="BI413">
        <f>Dual_Tema!F409</f>
        <v>5167.17</v>
      </c>
      <c r="BJ413">
        <f>Pinbar!E409</f>
        <v>1</v>
      </c>
      <c r="BK413">
        <f>SSA!E409</f>
        <v>5174.3678200000004</v>
      </c>
      <c r="BL413">
        <f>SSA!F409</f>
        <v>5174.53</v>
      </c>
    </row>
    <row r="414" spans="1:64" x14ac:dyDescent="0.55000000000000004">
      <c r="A414">
        <f>Validation!A410</f>
        <v>1772154600</v>
      </c>
      <c r="B414" t="str">
        <f>Price!B410</f>
        <v>XAUUSD</v>
      </c>
      <c r="C414" t="str">
        <f>Price!C410</f>
        <v>M5</v>
      </c>
      <c r="D414">
        <f>Price!D410</f>
        <v>5176.58</v>
      </c>
      <c r="E414">
        <f>Price!E410</f>
        <v>5174.8599999999997</v>
      </c>
      <c r="F414">
        <f>Price!F410</f>
        <v>5178.8</v>
      </c>
      <c r="G414">
        <f>Price!G410</f>
        <v>5174.76</v>
      </c>
      <c r="H414">
        <f>Price!H410</f>
        <v>607</v>
      </c>
      <c r="I414">
        <f>Diagonals!E410</f>
        <v>5220.03</v>
      </c>
      <c r="J414">
        <f>Diagonals!F410</f>
        <v>0</v>
      </c>
      <c r="K414">
        <f>Diagonals!G410</f>
        <v>0</v>
      </c>
      <c r="L414">
        <f>Diagonals!H410</f>
        <v>5107.08</v>
      </c>
      <c r="M414">
        <f>Diagonals!I410</f>
        <v>0</v>
      </c>
      <c r="N414">
        <f>Diagonals!J410</f>
        <v>0</v>
      </c>
      <c r="O414">
        <f>Diagonals!K410</f>
        <v>0</v>
      </c>
      <c r="P414">
        <f>Diagonals!L410</f>
        <v>0</v>
      </c>
      <c r="Q414">
        <f>Trendlines!E410</f>
        <v>5200.04</v>
      </c>
      <c r="R414">
        <f>Trendlines!F410</f>
        <v>5191.2700000000004</v>
      </c>
      <c r="S414">
        <f>Trendlines!G410</f>
        <v>5201.3599999999997</v>
      </c>
      <c r="T414">
        <f>Trendlines!H410</f>
        <v>5177.6499999999996</v>
      </c>
      <c r="U414">
        <f>Trendlines!I410</f>
        <v>5180.05</v>
      </c>
      <c r="V414">
        <f>Trendlines!J410</f>
        <v>5166.9399999999996</v>
      </c>
      <c r="W414">
        <f>Trendlines!K410</f>
        <v>0</v>
      </c>
      <c r="X414">
        <f>Trendlines!L410</f>
        <v>0</v>
      </c>
      <c r="Y414">
        <f>Tema_Hrma_Smma!E410</f>
        <v>5173.5</v>
      </c>
      <c r="Z414">
        <f>Tema_Hrma_Smma!F410</f>
        <v>5175.1099999999997</v>
      </c>
      <c r="AA414">
        <f>Tema_Hrma_Smma!G410</f>
        <v>5183.3599999999997</v>
      </c>
      <c r="AB414">
        <f>ZScore!H410</f>
        <v>1</v>
      </c>
      <c r="AC414">
        <f>ZScore!I410</f>
        <v>0.44228000000000001</v>
      </c>
      <c r="AD414">
        <f>ZScore!J410</f>
        <v>0</v>
      </c>
      <c r="AE414">
        <f>HA!E410</f>
        <v>5174.1499999999996</v>
      </c>
      <c r="AF414">
        <f>HA!F410</f>
        <v>5178.8</v>
      </c>
      <c r="AG414">
        <f>HA!G410</f>
        <v>5174.1499999999996</v>
      </c>
      <c r="AH414">
        <f>HA!H410</f>
        <v>5176.25</v>
      </c>
      <c r="AI414">
        <f>HA!I410</f>
        <v>1</v>
      </c>
      <c r="AJ414">
        <f>HA!J410</f>
        <v>2.1</v>
      </c>
      <c r="AK414">
        <f>HA!K410</f>
        <v>-0.23876</v>
      </c>
      <c r="AL414">
        <f>HA!L410</f>
        <v>1</v>
      </c>
      <c r="AM414">
        <f>KC!E410</f>
        <v>5210.3834699999998</v>
      </c>
      <c r="AN414">
        <f>KC!F410</f>
        <v>5203.9663099999998</v>
      </c>
      <c r="AO414">
        <f>KC!G410</f>
        <v>5197.5491499999998</v>
      </c>
      <c r="AP414">
        <f>KC!H410</f>
        <v>5191.1319899999999</v>
      </c>
      <c r="AQ414">
        <f>KC!I410</f>
        <v>5184.7148299999999</v>
      </c>
      <c r="AR414">
        <f>KC!J410</f>
        <v>5178.9352799999997</v>
      </c>
      <c r="AS414">
        <f>KC!K410</f>
        <v>5172.5181199999997</v>
      </c>
      <c r="AT414">
        <f>KC!L410</f>
        <v>5166.1009599999998</v>
      </c>
      <c r="AU414">
        <f>KC!M410</f>
        <v>5159.6837999999998</v>
      </c>
      <c r="AV414">
        <f>KC!N410</f>
        <v>5153.2666399999998</v>
      </c>
      <c r="AW414">
        <f>SR_Levels!E410</f>
        <v>5161.8900000000003</v>
      </c>
      <c r="AX414">
        <f>SR_Levels!F410</f>
        <v>5135.8500000000004</v>
      </c>
      <c r="AY414">
        <f>SR_Levels!G410</f>
        <v>0</v>
      </c>
      <c r="AZ414">
        <f>SR_Levels!H410</f>
        <v>0</v>
      </c>
      <c r="BA414">
        <f>SR_Levels!I410</f>
        <v>5178.6000000000004</v>
      </c>
      <c r="BB414">
        <f>SR_Levels!J410</f>
        <v>5193.3500000000004</v>
      </c>
      <c r="BC414">
        <f>SR_Levels!K410</f>
        <v>5205.3100000000004</v>
      </c>
      <c r="BD414">
        <f>SR_Levels!L410</f>
        <v>0</v>
      </c>
      <c r="BE414">
        <f>ZigZag!E410</f>
        <v>0</v>
      </c>
      <c r="BF414">
        <f>ZigZag!F410</f>
        <v>0</v>
      </c>
      <c r="BG414">
        <f>ZigZag!G410</f>
        <v>5181.37</v>
      </c>
      <c r="BH414">
        <f>Dual_Tema!E410</f>
        <v>5176.1499999999996</v>
      </c>
      <c r="BI414">
        <f>Dual_Tema!F410</f>
        <v>5169.8999999999996</v>
      </c>
      <c r="BJ414">
        <f>Pinbar!E410</f>
        <v>0</v>
      </c>
      <c r="BK414">
        <f>SSA!E410</f>
        <v>5175.2682000000004</v>
      </c>
      <c r="BL414">
        <f>SSA!F410</f>
        <v>5174.8990999999996</v>
      </c>
    </row>
    <row r="415" spans="1:64" x14ac:dyDescent="0.55000000000000004">
      <c r="A415">
        <f>Validation!A411</f>
        <v>1772154900</v>
      </c>
      <c r="B415" t="str">
        <f>Price!B411</f>
        <v>XAUUSD</v>
      </c>
      <c r="C415" t="str">
        <f>Price!C411</f>
        <v>M5</v>
      </c>
      <c r="D415">
        <f>Price!D411</f>
        <v>5177.91</v>
      </c>
      <c r="E415">
        <f>Price!E411</f>
        <v>5176.58</v>
      </c>
      <c r="F415">
        <f>Price!F411</f>
        <v>5178.9799999999996</v>
      </c>
      <c r="G415">
        <f>Price!G411</f>
        <v>5175.04</v>
      </c>
      <c r="H415">
        <f>Price!H411</f>
        <v>612</v>
      </c>
      <c r="I415">
        <f>Diagonals!E411</f>
        <v>5220.2</v>
      </c>
      <c r="J415">
        <f>Diagonals!F411</f>
        <v>0</v>
      </c>
      <c r="K415">
        <f>Diagonals!G411</f>
        <v>0</v>
      </c>
      <c r="L415">
        <f>Diagonals!H411</f>
        <v>5106.75</v>
      </c>
      <c r="M415">
        <f>Diagonals!I411</f>
        <v>0</v>
      </c>
      <c r="N415">
        <f>Diagonals!J411</f>
        <v>0</v>
      </c>
      <c r="O415">
        <f>Diagonals!K411</f>
        <v>0</v>
      </c>
      <c r="P415">
        <f>Diagonals!L411</f>
        <v>0</v>
      </c>
      <c r="Q415">
        <f>Trendlines!E411</f>
        <v>5200.05</v>
      </c>
      <c r="R415">
        <f>Trendlines!F411</f>
        <v>5191.24</v>
      </c>
      <c r="S415">
        <f>Trendlines!G411</f>
        <v>5201.34</v>
      </c>
      <c r="T415">
        <f>Trendlines!H411</f>
        <v>5177.72</v>
      </c>
      <c r="U415">
        <f>Trendlines!I411</f>
        <v>5180.08</v>
      </c>
      <c r="V415">
        <f>Trendlines!J411</f>
        <v>5166.9799999999996</v>
      </c>
      <c r="W415">
        <f>Trendlines!K411</f>
        <v>0</v>
      </c>
      <c r="X415">
        <f>Trendlines!L411</f>
        <v>0</v>
      </c>
      <c r="Y415">
        <f>Tema_Hrma_Smma!E411</f>
        <v>5174.8900000000003</v>
      </c>
      <c r="Z415">
        <f>Tema_Hrma_Smma!F411</f>
        <v>5174.8599999999997</v>
      </c>
      <c r="AA415">
        <f>Tema_Hrma_Smma!G411</f>
        <v>5183.1899999999996</v>
      </c>
      <c r="AB415">
        <f>ZScore!H411</f>
        <v>1</v>
      </c>
      <c r="AC415">
        <f>ZScore!I411</f>
        <v>0.57793000000000005</v>
      </c>
      <c r="AD415">
        <f>ZScore!J411</f>
        <v>0</v>
      </c>
      <c r="AE415">
        <f>HA!E411</f>
        <v>5175.2</v>
      </c>
      <c r="AF415">
        <f>HA!F411</f>
        <v>5178.9799999999996</v>
      </c>
      <c r="AG415">
        <f>HA!G411</f>
        <v>5175.04</v>
      </c>
      <c r="AH415">
        <f>HA!H411</f>
        <v>5177.13</v>
      </c>
      <c r="AI415">
        <f>HA!I411</f>
        <v>1</v>
      </c>
      <c r="AJ415">
        <f>HA!J411</f>
        <v>1.93</v>
      </c>
      <c r="AK415">
        <f>HA!K411</f>
        <v>-0.30379</v>
      </c>
      <c r="AL415">
        <f>HA!L411</f>
        <v>2</v>
      </c>
      <c r="AM415">
        <f>KC!E411</f>
        <v>5209.6839900000004</v>
      </c>
      <c r="AN415">
        <f>KC!F411</f>
        <v>5203.2704700000004</v>
      </c>
      <c r="AO415">
        <f>KC!G411</f>
        <v>5196.8569600000001</v>
      </c>
      <c r="AP415">
        <f>KC!H411</f>
        <v>5190.44344</v>
      </c>
      <c r="AQ415">
        <f>KC!I411</f>
        <v>5184.0299199999999</v>
      </c>
      <c r="AR415">
        <f>KC!J411</f>
        <v>5178.2387900000003</v>
      </c>
      <c r="AS415">
        <f>KC!K411</f>
        <v>5171.8252700000003</v>
      </c>
      <c r="AT415">
        <f>KC!L411</f>
        <v>5165.4117500000002</v>
      </c>
      <c r="AU415">
        <f>KC!M411</f>
        <v>5158.9982300000001</v>
      </c>
      <c r="AV415">
        <f>KC!N411</f>
        <v>5152.5847199999998</v>
      </c>
      <c r="AW415">
        <f>SR_Levels!E411</f>
        <v>5161.8900000000003</v>
      </c>
      <c r="AX415">
        <f>SR_Levels!F411</f>
        <v>5135.8500000000004</v>
      </c>
      <c r="AY415">
        <f>SR_Levels!G411</f>
        <v>0</v>
      </c>
      <c r="AZ415">
        <f>SR_Levels!H411</f>
        <v>0</v>
      </c>
      <c r="BA415">
        <f>SR_Levels!I411</f>
        <v>5178.6000000000004</v>
      </c>
      <c r="BB415">
        <f>SR_Levels!J411</f>
        <v>5193.3500000000004</v>
      </c>
      <c r="BC415">
        <f>SR_Levels!K411</f>
        <v>5205.3100000000004</v>
      </c>
      <c r="BD415">
        <f>SR_Levels!L411</f>
        <v>0</v>
      </c>
      <c r="BE415">
        <f>ZigZag!E411</f>
        <v>0</v>
      </c>
      <c r="BF415">
        <f>ZigZag!F411</f>
        <v>0</v>
      </c>
      <c r="BG415">
        <f>ZigZag!G411</f>
        <v>5181.08</v>
      </c>
      <c r="BH415">
        <f>Dual_Tema!E411</f>
        <v>5177</v>
      </c>
      <c r="BI415">
        <f>Dual_Tema!F411</f>
        <v>5171.93</v>
      </c>
      <c r="BJ415">
        <f>Pinbar!E411</f>
        <v>0</v>
      </c>
      <c r="BK415">
        <f>SSA!E411</f>
        <v>5176.6018700000004</v>
      </c>
      <c r="BL415">
        <f>SSA!F411</f>
        <v>5175.7504799999997</v>
      </c>
    </row>
    <row r="416" spans="1:64" x14ac:dyDescent="0.55000000000000004">
      <c r="A416">
        <f>Validation!A412</f>
        <v>1772155200</v>
      </c>
      <c r="B416" t="str">
        <f>Price!B412</f>
        <v>XAUUSD</v>
      </c>
      <c r="C416" t="str">
        <f>Price!C412</f>
        <v>M5</v>
      </c>
      <c r="D416">
        <f>Price!D412</f>
        <v>5177.8599999999997</v>
      </c>
      <c r="E416">
        <f>Price!E412</f>
        <v>5177.63</v>
      </c>
      <c r="F416">
        <f>Price!F412</f>
        <v>5180.09</v>
      </c>
      <c r="G416">
        <f>Price!G412</f>
        <v>5176.08</v>
      </c>
      <c r="H416">
        <f>Price!H412</f>
        <v>580</v>
      </c>
      <c r="I416">
        <f>Diagonals!E412</f>
        <v>5220.38</v>
      </c>
      <c r="J416">
        <f>Diagonals!F412</f>
        <v>0</v>
      </c>
      <c r="K416">
        <f>Diagonals!G412</f>
        <v>0</v>
      </c>
      <c r="L416">
        <f>Diagonals!H412</f>
        <v>5106.42</v>
      </c>
      <c r="M416">
        <f>Diagonals!I412</f>
        <v>0</v>
      </c>
      <c r="N416">
        <f>Diagonals!J412</f>
        <v>0</v>
      </c>
      <c r="O416">
        <f>Diagonals!K412</f>
        <v>0</v>
      </c>
      <c r="P416">
        <f>Diagonals!L412</f>
        <v>0</v>
      </c>
      <c r="Q416">
        <f>Trendlines!E412</f>
        <v>5200.05</v>
      </c>
      <c r="R416">
        <f>Trendlines!F412</f>
        <v>5191.22</v>
      </c>
      <c r="S416">
        <f>Trendlines!G412</f>
        <v>5201.33</v>
      </c>
      <c r="T416">
        <f>Trendlines!H412</f>
        <v>5177.8</v>
      </c>
      <c r="U416">
        <f>Trendlines!I412</f>
        <v>5180.1000000000004</v>
      </c>
      <c r="V416">
        <f>Trendlines!J412</f>
        <v>5167.0200000000004</v>
      </c>
      <c r="W416">
        <f>Trendlines!K412</f>
        <v>0</v>
      </c>
      <c r="X416">
        <f>Trendlines!L412</f>
        <v>0</v>
      </c>
      <c r="Y416">
        <f>Tema_Hrma_Smma!E412</f>
        <v>5176.21</v>
      </c>
      <c r="Z416">
        <f>Tema_Hrma_Smma!F412</f>
        <v>5174.93</v>
      </c>
      <c r="AA416">
        <f>Tema_Hrma_Smma!G412</f>
        <v>5183.03</v>
      </c>
      <c r="AB416">
        <f>ZScore!H412</f>
        <v>1</v>
      </c>
      <c r="AC416">
        <f>ZScore!I412</f>
        <v>0.96248999999999996</v>
      </c>
      <c r="AD416">
        <f>ZScore!J412</f>
        <v>0</v>
      </c>
      <c r="AE416">
        <f>HA!E412</f>
        <v>5176.16</v>
      </c>
      <c r="AF416">
        <f>HA!F412</f>
        <v>5180.09</v>
      </c>
      <c r="AG416">
        <f>HA!G412</f>
        <v>5176.08</v>
      </c>
      <c r="AH416">
        <f>HA!H412</f>
        <v>5177.91</v>
      </c>
      <c r="AI416">
        <f>HA!I412</f>
        <v>1</v>
      </c>
      <c r="AJ416">
        <f>HA!J412</f>
        <v>1.75</v>
      </c>
      <c r="AK416">
        <f>HA!K412</f>
        <v>-0.36924000000000001</v>
      </c>
      <c r="AL416">
        <f>HA!L412</f>
        <v>3</v>
      </c>
      <c r="AM416">
        <f>KC!E412</f>
        <v>5209.0660200000002</v>
      </c>
      <c r="AN416">
        <f>KC!F412</f>
        <v>5202.6572500000002</v>
      </c>
      <c r="AO416">
        <f>KC!G412</f>
        <v>5196.2484899999999</v>
      </c>
      <c r="AP416">
        <f>KC!H412</f>
        <v>5189.8397199999999</v>
      </c>
      <c r="AQ416">
        <f>KC!I412</f>
        <v>5183.4309599999997</v>
      </c>
      <c r="AR416">
        <f>KC!J412</f>
        <v>5177.6750099999999</v>
      </c>
      <c r="AS416">
        <f>KC!K412</f>
        <v>5171.2662499999997</v>
      </c>
      <c r="AT416">
        <f>KC!L412</f>
        <v>5164.8574799999997</v>
      </c>
      <c r="AU416">
        <f>KC!M412</f>
        <v>5158.4487200000003</v>
      </c>
      <c r="AV416">
        <f>KC!N412</f>
        <v>5152.0399500000003</v>
      </c>
      <c r="AW416">
        <f>SR_Levels!E412</f>
        <v>5161.8900000000003</v>
      </c>
      <c r="AX416">
        <f>SR_Levels!F412</f>
        <v>5135.8500000000004</v>
      </c>
      <c r="AY416">
        <f>SR_Levels!G412</f>
        <v>0</v>
      </c>
      <c r="AZ416">
        <f>SR_Levels!H412</f>
        <v>0</v>
      </c>
      <c r="BA416">
        <f>SR_Levels!I412</f>
        <v>5178.6000000000004</v>
      </c>
      <c r="BB416">
        <f>SR_Levels!J412</f>
        <v>5193.3500000000004</v>
      </c>
      <c r="BC416">
        <f>SR_Levels!K412</f>
        <v>5205.3100000000004</v>
      </c>
      <c r="BD416">
        <f>SR_Levels!L412</f>
        <v>0</v>
      </c>
      <c r="BE416">
        <f>ZigZag!E412</f>
        <v>0</v>
      </c>
      <c r="BF416">
        <f>ZigZag!F412</f>
        <v>0</v>
      </c>
      <c r="BG416">
        <f>ZigZag!G412</f>
        <v>5180.8599999999997</v>
      </c>
      <c r="BH416">
        <f>Dual_Tema!E412</f>
        <v>5178.18</v>
      </c>
      <c r="BI416">
        <f>Dual_Tema!F412</f>
        <v>5173.82</v>
      </c>
      <c r="BJ416">
        <f>Pinbar!E412</f>
        <v>0</v>
      </c>
      <c r="BK416">
        <f>SSA!E412</f>
        <v>5178.3150800000003</v>
      </c>
      <c r="BL416">
        <f>SSA!F412</f>
        <v>5177.0327799999995</v>
      </c>
    </row>
    <row r="417" spans="1:64" x14ac:dyDescent="0.55000000000000004">
      <c r="A417">
        <f>Validation!A413</f>
        <v>1772155500</v>
      </c>
      <c r="B417" t="str">
        <f>Price!B413</f>
        <v>XAUUSD</v>
      </c>
      <c r="C417" t="str">
        <f>Price!C413</f>
        <v>M5</v>
      </c>
      <c r="D417">
        <f>Price!D413</f>
        <v>5174.99</v>
      </c>
      <c r="E417">
        <f>Price!E413</f>
        <v>5177.91</v>
      </c>
      <c r="F417">
        <f>Price!F413</f>
        <v>5178.34</v>
      </c>
      <c r="G417">
        <f>Price!G413</f>
        <v>5174.8599999999997</v>
      </c>
      <c r="H417">
        <f>Price!H413</f>
        <v>457</v>
      </c>
      <c r="I417">
        <f>Diagonals!E413</f>
        <v>5220.5600000000004</v>
      </c>
      <c r="J417">
        <f>Diagonals!F413</f>
        <v>0</v>
      </c>
      <c r="K417">
        <f>Diagonals!G413</f>
        <v>0</v>
      </c>
      <c r="L417">
        <f>Diagonals!H413</f>
        <v>5106.09</v>
      </c>
      <c r="M417">
        <f>Diagonals!I413</f>
        <v>0</v>
      </c>
      <c r="N417">
        <f>Diagonals!J413</f>
        <v>0</v>
      </c>
      <c r="O417">
        <f>Diagonals!K413</f>
        <v>0</v>
      </c>
      <c r="P417">
        <f>Diagonals!L413</f>
        <v>0</v>
      </c>
      <c r="Q417">
        <f>Trendlines!E413</f>
        <v>5200.0600000000004</v>
      </c>
      <c r="R417">
        <f>Trendlines!F413</f>
        <v>5191.1899999999996</v>
      </c>
      <c r="S417">
        <f>Trendlines!G413</f>
        <v>5201.3100000000004</v>
      </c>
      <c r="T417">
        <f>Trendlines!H413</f>
        <v>5177.87</v>
      </c>
      <c r="U417">
        <f>Trendlines!I413</f>
        <v>5180.12</v>
      </c>
      <c r="V417">
        <f>Trendlines!J413</f>
        <v>5167.05</v>
      </c>
      <c r="W417">
        <f>Trendlines!K413</f>
        <v>0</v>
      </c>
      <c r="X417">
        <f>Trendlines!L413</f>
        <v>0</v>
      </c>
      <c r="Y417">
        <f>Tema_Hrma_Smma!E413</f>
        <v>5176.1400000000003</v>
      </c>
      <c r="Z417">
        <f>Tema_Hrma_Smma!F413</f>
        <v>5174.93</v>
      </c>
      <c r="AA417">
        <f>Tema_Hrma_Smma!G413</f>
        <v>5182.87</v>
      </c>
      <c r="AB417">
        <f>ZScore!H413</f>
        <v>-1</v>
      </c>
      <c r="AC417">
        <f>ZScore!I413</f>
        <v>1.073E-2</v>
      </c>
      <c r="AD417">
        <f>ZScore!J413</f>
        <v>3</v>
      </c>
      <c r="AE417">
        <f>HA!E413</f>
        <v>5177.04</v>
      </c>
      <c r="AF417">
        <f>HA!F413</f>
        <v>5178.34</v>
      </c>
      <c r="AG417">
        <f>HA!G413</f>
        <v>5174.8599999999997</v>
      </c>
      <c r="AH417">
        <f>HA!H413</f>
        <v>5176.5200000000004</v>
      </c>
      <c r="AI417">
        <f>HA!I413</f>
        <v>-1</v>
      </c>
      <c r="AJ417">
        <f>HA!J413</f>
        <v>0.51</v>
      </c>
      <c r="AK417">
        <f>HA!K413</f>
        <v>-0.88027</v>
      </c>
      <c r="AL417">
        <f>HA!L413</f>
        <v>-1</v>
      </c>
      <c r="AM417">
        <f>KC!E413</f>
        <v>5208.40744</v>
      </c>
      <c r="AN417">
        <f>KC!F413</f>
        <v>5202.0205900000001</v>
      </c>
      <c r="AO417">
        <f>KC!G413</f>
        <v>5195.6337400000002</v>
      </c>
      <c r="AP417">
        <f>KC!H413</f>
        <v>5189.2468900000003</v>
      </c>
      <c r="AQ417">
        <f>KC!I413</f>
        <v>5182.8600299999998</v>
      </c>
      <c r="AR417">
        <f>KC!J413</f>
        <v>5177.1847500000003</v>
      </c>
      <c r="AS417">
        <f>KC!K413</f>
        <v>5170.7978999999996</v>
      </c>
      <c r="AT417">
        <f>KC!L413</f>
        <v>5164.41104</v>
      </c>
      <c r="AU417">
        <f>KC!M413</f>
        <v>5158.0241900000001</v>
      </c>
      <c r="AV417">
        <f>KC!N413</f>
        <v>5151.6373400000002</v>
      </c>
      <c r="AW417">
        <f>SR_Levels!E413</f>
        <v>5161.8900000000003</v>
      </c>
      <c r="AX417">
        <f>SR_Levels!F413</f>
        <v>5135.8500000000004</v>
      </c>
      <c r="AY417">
        <f>SR_Levels!G413</f>
        <v>0</v>
      </c>
      <c r="AZ417">
        <f>SR_Levels!H413</f>
        <v>0</v>
      </c>
      <c r="BA417">
        <f>SR_Levels!I413</f>
        <v>5178.6000000000004</v>
      </c>
      <c r="BB417">
        <f>SR_Levels!J413</f>
        <v>5193.3500000000004</v>
      </c>
      <c r="BC417">
        <f>SR_Levels!K413</f>
        <v>5205.3100000000004</v>
      </c>
      <c r="BD417">
        <f>SR_Levels!L413</f>
        <v>0</v>
      </c>
      <c r="BE417">
        <f>ZigZag!E413</f>
        <v>0</v>
      </c>
      <c r="BF417">
        <f>ZigZag!F413</f>
        <v>0</v>
      </c>
      <c r="BG417">
        <f>ZigZag!G413</f>
        <v>5180.51</v>
      </c>
      <c r="BH417">
        <f>Dual_Tema!E413</f>
        <v>5178.1400000000003</v>
      </c>
      <c r="BI417">
        <f>Dual_Tema!F413</f>
        <v>5174.46</v>
      </c>
      <c r="BJ417">
        <f>Pinbar!E413</f>
        <v>0</v>
      </c>
      <c r="BK417">
        <f>SSA!E413</f>
        <v>5180.4122799999996</v>
      </c>
      <c r="BL417">
        <f>SSA!F413</f>
        <v>5178.72253</v>
      </c>
    </row>
    <row r="418" spans="1:64" x14ac:dyDescent="0.55000000000000004">
      <c r="A418">
        <f>Validation!A414</f>
        <v>1772155800</v>
      </c>
      <c r="B418" t="str">
        <f>Price!B414</f>
        <v>XAUUSD</v>
      </c>
      <c r="C418" t="str">
        <f>Price!C414</f>
        <v>M5</v>
      </c>
      <c r="D418">
        <f>Price!D414</f>
        <v>5182.1400000000003</v>
      </c>
      <c r="E418">
        <f>Price!E414</f>
        <v>5174.99</v>
      </c>
      <c r="F418">
        <f>Price!F414</f>
        <v>5182.6099999999997</v>
      </c>
      <c r="G418">
        <f>Price!G414</f>
        <v>5173.43</v>
      </c>
      <c r="H418">
        <f>Price!H414</f>
        <v>622</v>
      </c>
      <c r="I418">
        <f>Diagonals!E414</f>
        <v>5220.7299999999996</v>
      </c>
      <c r="J418">
        <f>Diagonals!F414</f>
        <v>0</v>
      </c>
      <c r="K418">
        <f>Diagonals!G414</f>
        <v>0</v>
      </c>
      <c r="L418">
        <f>Diagonals!H414</f>
        <v>5105.76</v>
      </c>
      <c r="M418">
        <f>Diagonals!I414</f>
        <v>0</v>
      </c>
      <c r="N418">
        <f>Diagonals!J414</f>
        <v>0</v>
      </c>
      <c r="O418">
        <f>Diagonals!K414</f>
        <v>0</v>
      </c>
      <c r="P418">
        <f>Diagonals!L414</f>
        <v>0</v>
      </c>
      <c r="Q418">
        <f>Trendlines!E414</f>
        <v>5200.0600000000004</v>
      </c>
      <c r="R418">
        <f>Trendlines!F414</f>
        <v>5191.17</v>
      </c>
      <c r="S418">
        <f>Trendlines!G414</f>
        <v>5201.29</v>
      </c>
      <c r="T418">
        <f>Trendlines!H414</f>
        <v>5177.95</v>
      </c>
      <c r="U418">
        <f>Trendlines!I414</f>
        <v>5180.1400000000003</v>
      </c>
      <c r="V418">
        <f>Trendlines!J414</f>
        <v>5167.09</v>
      </c>
      <c r="W418">
        <f>Trendlines!K414</f>
        <v>0</v>
      </c>
      <c r="X418">
        <f>Trendlines!L414</f>
        <v>0</v>
      </c>
      <c r="Y418">
        <f>Tema_Hrma_Smma!E414</f>
        <v>5177.75</v>
      </c>
      <c r="Z418">
        <f>Tema_Hrma_Smma!F414</f>
        <v>5175.3</v>
      </c>
      <c r="AA418">
        <f>Tema_Hrma_Smma!G414</f>
        <v>5182.72</v>
      </c>
      <c r="AB418">
        <f>ZScore!H414</f>
        <v>1</v>
      </c>
      <c r="AC418">
        <f>ZScore!I414</f>
        <v>1.4769699999999999</v>
      </c>
      <c r="AD418">
        <f>ZScore!J414</f>
        <v>0</v>
      </c>
      <c r="AE418">
        <f>HA!E414</f>
        <v>5176.78</v>
      </c>
      <c r="AF418">
        <f>HA!F414</f>
        <v>5182.6099999999997</v>
      </c>
      <c r="AG418">
        <f>HA!G414</f>
        <v>5173.43</v>
      </c>
      <c r="AH418">
        <f>HA!H414</f>
        <v>5178.29</v>
      </c>
      <c r="AI418">
        <f>HA!I414</f>
        <v>1</v>
      </c>
      <c r="AJ418">
        <f>HA!J414</f>
        <v>1.51</v>
      </c>
      <c r="AK418">
        <f>HA!K414</f>
        <v>-0.45701000000000003</v>
      </c>
      <c r="AL418">
        <f>HA!L414</f>
        <v>1</v>
      </c>
      <c r="AM418">
        <f>KC!E414</f>
        <v>5208.05674</v>
      </c>
      <c r="AN418">
        <f>KC!F414</f>
        <v>5201.6500100000003</v>
      </c>
      <c r="AO418">
        <f>KC!G414</f>
        <v>5195.2432799999997</v>
      </c>
      <c r="AP418">
        <f>KC!H414</f>
        <v>5188.83655</v>
      </c>
      <c r="AQ418">
        <f>KC!I414</f>
        <v>5182.42983</v>
      </c>
      <c r="AR418">
        <f>KC!J414</f>
        <v>5176.7198900000003</v>
      </c>
      <c r="AS418">
        <f>KC!K414</f>
        <v>5170.3131700000004</v>
      </c>
      <c r="AT418">
        <f>KC!L414</f>
        <v>5163.9064399999997</v>
      </c>
      <c r="AU418">
        <f>KC!M414</f>
        <v>5157.4997100000001</v>
      </c>
      <c r="AV418">
        <f>KC!N414</f>
        <v>5151.0929800000004</v>
      </c>
      <c r="AW418">
        <f>SR_Levels!E414</f>
        <v>5178.6000000000004</v>
      </c>
      <c r="AX418">
        <f>SR_Levels!F414</f>
        <v>5161.8900000000003</v>
      </c>
      <c r="AY418">
        <f>SR_Levels!G414</f>
        <v>5135.8500000000004</v>
      </c>
      <c r="AZ418">
        <f>SR_Levels!H414</f>
        <v>0</v>
      </c>
      <c r="BA418">
        <f>SR_Levels!I414</f>
        <v>5193.3500000000004</v>
      </c>
      <c r="BB418">
        <f>SR_Levels!J414</f>
        <v>5205.3100000000004</v>
      </c>
      <c r="BC418">
        <f>SR_Levels!K414</f>
        <v>0</v>
      </c>
      <c r="BD418">
        <f>SR_Levels!L414</f>
        <v>0</v>
      </c>
      <c r="BE418">
        <f>ZigZag!E414</f>
        <v>0</v>
      </c>
      <c r="BF418">
        <f>ZigZag!F414</f>
        <v>0</v>
      </c>
      <c r="BG418">
        <f>ZigZag!G414</f>
        <v>5180.43</v>
      </c>
      <c r="BH418">
        <f>Dual_Tema!E414</f>
        <v>5180.25</v>
      </c>
      <c r="BI418">
        <f>Dual_Tema!F414</f>
        <v>5174.17</v>
      </c>
      <c r="BJ418">
        <f>Pinbar!E414</f>
        <v>0</v>
      </c>
      <c r="BK418">
        <f>SSA!E414</f>
        <v>5182.9564899999996</v>
      </c>
      <c r="BL418">
        <f>SSA!F414</f>
        <v>5180.8395099999998</v>
      </c>
    </row>
    <row r="419" spans="1:64" x14ac:dyDescent="0.55000000000000004">
      <c r="A419">
        <f>Validation!A415</f>
        <v>1772156100</v>
      </c>
      <c r="B419" t="str">
        <f>Price!B415</f>
        <v>XAUUSD</v>
      </c>
      <c r="C419" t="str">
        <f>Price!C415</f>
        <v>M5</v>
      </c>
      <c r="D419">
        <f>Price!D415</f>
        <v>5190.7</v>
      </c>
      <c r="E419">
        <f>Price!E415</f>
        <v>5182</v>
      </c>
      <c r="F419">
        <f>Price!F415</f>
        <v>5190.82</v>
      </c>
      <c r="G419">
        <f>Price!G415</f>
        <v>5181.92</v>
      </c>
      <c r="H419">
        <f>Price!H415</f>
        <v>625</v>
      </c>
      <c r="I419">
        <f>Diagonals!E415</f>
        <v>5220.91</v>
      </c>
      <c r="J419">
        <f>Diagonals!F415</f>
        <v>0</v>
      </c>
      <c r="K419">
        <f>Diagonals!G415</f>
        <v>0</v>
      </c>
      <c r="L419">
        <f>Diagonals!H415</f>
        <v>5105.43</v>
      </c>
      <c r="M419">
        <f>Diagonals!I415</f>
        <v>0</v>
      </c>
      <c r="N419">
        <f>Diagonals!J415</f>
        <v>0</v>
      </c>
      <c r="O419">
        <f>Diagonals!K415</f>
        <v>0</v>
      </c>
      <c r="P419">
        <f>Diagonals!L415</f>
        <v>0</v>
      </c>
      <c r="Q419">
        <f>Trendlines!E415</f>
        <v>5200.07</v>
      </c>
      <c r="R419">
        <f>Trendlines!F415</f>
        <v>5191.1400000000003</v>
      </c>
      <c r="S419">
        <f>Trendlines!G415</f>
        <v>5201.2700000000004</v>
      </c>
      <c r="T419">
        <f>Trendlines!H415</f>
        <v>5178.0200000000004</v>
      </c>
      <c r="U419">
        <f>Trendlines!I415</f>
        <v>5180.16</v>
      </c>
      <c r="V419">
        <f>Trendlines!J415</f>
        <v>5167.13</v>
      </c>
      <c r="W419">
        <f>Trendlines!K415</f>
        <v>0</v>
      </c>
      <c r="X419">
        <f>Trendlines!L415</f>
        <v>0</v>
      </c>
      <c r="Y419">
        <f>Tema_Hrma_Smma!E415</f>
        <v>5182.8900000000003</v>
      </c>
      <c r="Z419">
        <f>Tema_Hrma_Smma!F415</f>
        <v>5176.76</v>
      </c>
      <c r="AA419">
        <f>Tema_Hrma_Smma!G415</f>
        <v>5182.75</v>
      </c>
      <c r="AB419">
        <f>ZScore!H415</f>
        <v>1</v>
      </c>
      <c r="AC419">
        <f>ZScore!I415</f>
        <v>2.0092599999999998</v>
      </c>
      <c r="AD419">
        <f>ZScore!J415</f>
        <v>1</v>
      </c>
      <c r="AE419">
        <f>HA!E415</f>
        <v>5177.54</v>
      </c>
      <c r="AF419">
        <f>HA!F415</f>
        <v>5190.82</v>
      </c>
      <c r="AG419">
        <f>HA!G415</f>
        <v>5177.54</v>
      </c>
      <c r="AH419">
        <f>HA!H415</f>
        <v>5186.3599999999997</v>
      </c>
      <c r="AI419">
        <f>HA!I415</f>
        <v>1</v>
      </c>
      <c r="AJ419">
        <f>HA!J415</f>
        <v>8.82</v>
      </c>
      <c r="AK419">
        <f>HA!K415</f>
        <v>2.59341</v>
      </c>
      <c r="AL419">
        <f>HA!L415</f>
        <v>2</v>
      </c>
      <c r="AM419">
        <f>KC!E415</f>
        <v>5208.0210699999998</v>
      </c>
      <c r="AN419">
        <f>KC!F415</f>
        <v>5201.5949600000004</v>
      </c>
      <c r="AO419">
        <f>KC!G415</f>
        <v>5195.16885</v>
      </c>
      <c r="AP419">
        <f>KC!H415</f>
        <v>5188.7427399999997</v>
      </c>
      <c r="AQ419">
        <f>KC!I415</f>
        <v>5182.3166300000003</v>
      </c>
      <c r="AR419">
        <f>KC!J415</f>
        <v>5176.4995200000003</v>
      </c>
      <c r="AS419">
        <f>KC!K415</f>
        <v>5170.0734000000002</v>
      </c>
      <c r="AT419">
        <f>KC!L415</f>
        <v>5163.6472899999999</v>
      </c>
      <c r="AU419">
        <f>KC!M415</f>
        <v>5157.2211799999995</v>
      </c>
      <c r="AV419">
        <f>KC!N415</f>
        <v>5150.7950700000001</v>
      </c>
      <c r="AW419">
        <f>SR_Levels!E415</f>
        <v>5178.6000000000004</v>
      </c>
      <c r="AX419">
        <f>SR_Levels!F415</f>
        <v>5161.8900000000003</v>
      </c>
      <c r="AY419">
        <f>SR_Levels!G415</f>
        <v>5135.8500000000004</v>
      </c>
      <c r="AZ419">
        <f>SR_Levels!H415</f>
        <v>0</v>
      </c>
      <c r="BA419">
        <f>SR_Levels!I415</f>
        <v>5193.3500000000004</v>
      </c>
      <c r="BB419">
        <f>SR_Levels!J415</f>
        <v>5205.3100000000004</v>
      </c>
      <c r="BC419">
        <f>SR_Levels!K415</f>
        <v>0</v>
      </c>
      <c r="BD419">
        <f>SR_Levels!L415</f>
        <v>0</v>
      </c>
      <c r="BE419">
        <f>ZigZag!E415</f>
        <v>0</v>
      </c>
      <c r="BF419">
        <f>ZigZag!F415</f>
        <v>0</v>
      </c>
      <c r="BG419">
        <f>ZigZag!G415</f>
        <v>5180.96</v>
      </c>
      <c r="BH419">
        <f>Dual_Tema!E415</f>
        <v>5185.6099999999997</v>
      </c>
      <c r="BI419">
        <f>Dual_Tema!F415</f>
        <v>5178.12</v>
      </c>
      <c r="BJ419">
        <f>Pinbar!E415</f>
        <v>0</v>
      </c>
      <c r="BK419">
        <f>SSA!E415</f>
        <v>5185.6921599999996</v>
      </c>
      <c r="BL419">
        <f>SSA!F415</f>
        <v>5183.26584</v>
      </c>
    </row>
    <row r="420" spans="1:64" x14ac:dyDescent="0.55000000000000004">
      <c r="A420">
        <f>Validation!A416</f>
        <v>1772156400</v>
      </c>
      <c r="B420" t="str">
        <f>Price!B416</f>
        <v>XAUUSD</v>
      </c>
      <c r="C420" t="str">
        <f>Price!C416</f>
        <v>M5</v>
      </c>
      <c r="D420">
        <f>Price!D416</f>
        <v>5188.6499999999996</v>
      </c>
      <c r="E420">
        <f>Price!E416</f>
        <v>5190.68</v>
      </c>
      <c r="F420">
        <f>Price!F416</f>
        <v>5191.16</v>
      </c>
      <c r="G420">
        <f>Price!G416</f>
        <v>5186.8500000000004</v>
      </c>
      <c r="H420">
        <f>Price!H416</f>
        <v>522</v>
      </c>
      <c r="I420">
        <f>Diagonals!E416</f>
        <v>5221.09</v>
      </c>
      <c r="J420">
        <f>Diagonals!F416</f>
        <v>0</v>
      </c>
      <c r="K420">
        <f>Diagonals!G416</f>
        <v>0</v>
      </c>
      <c r="L420">
        <f>Diagonals!H416</f>
        <v>5105.1099999999997</v>
      </c>
      <c r="M420">
        <f>Diagonals!I416</f>
        <v>0</v>
      </c>
      <c r="N420">
        <f>Diagonals!J416</f>
        <v>0</v>
      </c>
      <c r="O420">
        <f>Diagonals!K416</f>
        <v>0</v>
      </c>
      <c r="P420">
        <f>Diagonals!L416</f>
        <v>0</v>
      </c>
      <c r="Q420">
        <f>Trendlines!E416</f>
        <v>5200.08</v>
      </c>
      <c r="R420">
        <f>Trendlines!F416</f>
        <v>5191.12</v>
      </c>
      <c r="S420">
        <f>Trendlines!G416</f>
        <v>5201.26</v>
      </c>
      <c r="T420">
        <f>Trendlines!H416</f>
        <v>5178.1000000000004</v>
      </c>
      <c r="U420">
        <f>Trendlines!I416</f>
        <v>5180.1899999999996</v>
      </c>
      <c r="V420">
        <f>Trendlines!J416</f>
        <v>5167.17</v>
      </c>
      <c r="W420">
        <f>Trendlines!K416</f>
        <v>0</v>
      </c>
      <c r="X420">
        <f>Trendlines!L416</f>
        <v>0</v>
      </c>
      <c r="Y420">
        <f>Tema_Hrma_Smma!E416</f>
        <v>5186.63</v>
      </c>
      <c r="Z420">
        <f>Tema_Hrma_Smma!F416</f>
        <v>5178.7299999999996</v>
      </c>
      <c r="AA420">
        <f>Tema_Hrma_Smma!G416</f>
        <v>5182.8999999999996</v>
      </c>
      <c r="AB420">
        <f>ZScore!H416</f>
        <v>-1</v>
      </c>
      <c r="AC420">
        <f>ZScore!I416</f>
        <v>0.33099000000000001</v>
      </c>
      <c r="AD420">
        <f>ZScore!J416</f>
        <v>3</v>
      </c>
      <c r="AE420">
        <f>HA!E416</f>
        <v>5181.95</v>
      </c>
      <c r="AF420">
        <f>HA!F416</f>
        <v>5191.16</v>
      </c>
      <c r="AG420">
        <f>HA!G416</f>
        <v>5181.95</v>
      </c>
      <c r="AH420">
        <f>HA!H416</f>
        <v>5189.34</v>
      </c>
      <c r="AI420">
        <f>HA!I416</f>
        <v>1</v>
      </c>
      <c r="AJ420">
        <f>HA!J416</f>
        <v>7.39</v>
      </c>
      <c r="AK420">
        <f>HA!K416</f>
        <v>1.9739</v>
      </c>
      <c r="AL420">
        <f>HA!L416</f>
        <v>3</v>
      </c>
      <c r="AM420">
        <f>KC!E416</f>
        <v>5208.1941999999999</v>
      </c>
      <c r="AN420">
        <f>KC!F416</f>
        <v>5201.7546899999998</v>
      </c>
      <c r="AO420">
        <f>KC!G416</f>
        <v>5195.3151799999996</v>
      </c>
      <c r="AP420">
        <f>KC!H416</f>
        <v>5188.8756800000001</v>
      </c>
      <c r="AQ420">
        <f>KC!I416</f>
        <v>5182.4361699999999</v>
      </c>
      <c r="AR420">
        <f>KC!J416</f>
        <v>5176.5806300000004</v>
      </c>
      <c r="AS420">
        <f>KC!K416</f>
        <v>5170.1411200000002</v>
      </c>
      <c r="AT420">
        <f>KC!L416</f>
        <v>5163.7016100000001</v>
      </c>
      <c r="AU420">
        <f>KC!M416</f>
        <v>5157.2621099999997</v>
      </c>
      <c r="AV420">
        <f>KC!N416</f>
        <v>5150.8226000000004</v>
      </c>
      <c r="AW420">
        <f>SR_Levels!E416</f>
        <v>5178.6000000000004</v>
      </c>
      <c r="AX420">
        <f>SR_Levels!F416</f>
        <v>5161.8900000000003</v>
      </c>
      <c r="AY420">
        <f>SR_Levels!G416</f>
        <v>5135.8500000000004</v>
      </c>
      <c r="AZ420">
        <f>SR_Levels!H416</f>
        <v>0</v>
      </c>
      <c r="BA420">
        <f>SR_Levels!I416</f>
        <v>5193.3500000000004</v>
      </c>
      <c r="BB420">
        <f>SR_Levels!J416</f>
        <v>5205.3100000000004</v>
      </c>
      <c r="BC420">
        <f>SR_Levels!K416</f>
        <v>0</v>
      </c>
      <c r="BD420">
        <f>SR_Levels!L416</f>
        <v>0</v>
      </c>
      <c r="BE420">
        <f>ZigZag!E416</f>
        <v>0</v>
      </c>
      <c r="BF420">
        <f>ZigZag!F416</f>
        <v>0</v>
      </c>
      <c r="BG420">
        <f>ZigZag!G416</f>
        <v>5181.53</v>
      </c>
      <c r="BH420">
        <f>Dual_Tema!E416</f>
        <v>5189.1400000000003</v>
      </c>
      <c r="BI420">
        <f>Dual_Tema!F416</f>
        <v>5183.01</v>
      </c>
      <c r="BJ420">
        <f>Pinbar!E416</f>
        <v>0</v>
      </c>
      <c r="BK420">
        <f>SSA!E416</f>
        <v>5188.2752600000003</v>
      </c>
      <c r="BL420">
        <f>SSA!F416</f>
        <v>5185.7705500000002</v>
      </c>
    </row>
    <row r="421" spans="1:64" x14ac:dyDescent="0.55000000000000004">
      <c r="A421">
        <f>Validation!A417</f>
        <v>1772156700</v>
      </c>
      <c r="B421" t="str">
        <f>Price!B417</f>
        <v>XAUUSD</v>
      </c>
      <c r="C421" t="str">
        <f>Price!C417</f>
        <v>M5</v>
      </c>
      <c r="D421">
        <f>Price!D417</f>
        <v>5188.54</v>
      </c>
      <c r="E421">
        <f>Price!E417</f>
        <v>5188.58</v>
      </c>
      <c r="F421">
        <f>Price!F417</f>
        <v>5189.7299999999996</v>
      </c>
      <c r="G421">
        <f>Price!G417</f>
        <v>5187.3900000000003</v>
      </c>
      <c r="H421">
        <f>Price!H417</f>
        <v>573</v>
      </c>
      <c r="I421">
        <f>Diagonals!E417</f>
        <v>5221.2700000000004</v>
      </c>
      <c r="J421">
        <f>Diagonals!F417</f>
        <v>0</v>
      </c>
      <c r="K421">
        <f>Diagonals!G417</f>
        <v>0</v>
      </c>
      <c r="L421">
        <f>Diagonals!H417</f>
        <v>5104.78</v>
      </c>
      <c r="M421">
        <f>Diagonals!I417</f>
        <v>0</v>
      </c>
      <c r="N421">
        <f>Diagonals!J417</f>
        <v>0</v>
      </c>
      <c r="O421">
        <f>Diagonals!K417</f>
        <v>0</v>
      </c>
      <c r="P421">
        <f>Diagonals!L417</f>
        <v>0</v>
      </c>
      <c r="Q421">
        <f>Trendlines!E417</f>
        <v>5200.08</v>
      </c>
      <c r="R421">
        <f>Trendlines!F417</f>
        <v>5191.09</v>
      </c>
      <c r="S421">
        <f>Trendlines!G417</f>
        <v>5201.24</v>
      </c>
      <c r="T421">
        <f>Trendlines!H417</f>
        <v>5178.18</v>
      </c>
      <c r="U421">
        <f>Trendlines!I417</f>
        <v>5180.21</v>
      </c>
      <c r="V421">
        <f>Trendlines!J417</f>
        <v>5167.21</v>
      </c>
      <c r="W421">
        <f>Trendlines!K417</f>
        <v>0</v>
      </c>
      <c r="X421">
        <f>Trendlines!L417</f>
        <v>0</v>
      </c>
      <c r="Y421">
        <f>Tema_Hrma_Smma!E417</f>
        <v>5188.71</v>
      </c>
      <c r="Z421">
        <f>Tema_Hrma_Smma!F417</f>
        <v>5180.7299999999996</v>
      </c>
      <c r="AA421">
        <f>Tema_Hrma_Smma!G417</f>
        <v>5183.07</v>
      </c>
      <c r="AB421">
        <f>ZScore!H417</f>
        <v>-1</v>
      </c>
      <c r="AC421">
        <f>ZScore!I417</f>
        <v>1.03054</v>
      </c>
      <c r="AD421">
        <f>ZScore!J417</f>
        <v>3</v>
      </c>
      <c r="AE421">
        <f>HA!E417</f>
        <v>5185.6400000000003</v>
      </c>
      <c r="AF421">
        <f>HA!F417</f>
        <v>5189.7299999999996</v>
      </c>
      <c r="AG421">
        <f>HA!G417</f>
        <v>5185.6400000000003</v>
      </c>
      <c r="AH421">
        <f>HA!H417</f>
        <v>5188.5600000000004</v>
      </c>
      <c r="AI421">
        <f>HA!I417</f>
        <v>1</v>
      </c>
      <c r="AJ421">
        <f>HA!J417</f>
        <v>2.92</v>
      </c>
      <c r="AK421">
        <f>HA!K417</f>
        <v>0.121</v>
      </c>
      <c r="AL421">
        <f>HA!L417</f>
        <v>4</v>
      </c>
      <c r="AM421">
        <f>KC!E417</f>
        <v>5208.3733700000003</v>
      </c>
      <c r="AN421">
        <f>KC!F417</f>
        <v>5201.9499699999997</v>
      </c>
      <c r="AO421">
        <f>KC!G417</f>
        <v>5195.5265799999997</v>
      </c>
      <c r="AP421">
        <f>KC!H417</f>
        <v>5189.1031800000001</v>
      </c>
      <c r="AQ421">
        <f>KC!I417</f>
        <v>5182.6797900000001</v>
      </c>
      <c r="AR421">
        <f>KC!J417</f>
        <v>5176.8848399999997</v>
      </c>
      <c r="AS421">
        <f>KC!K417</f>
        <v>5170.4614499999998</v>
      </c>
      <c r="AT421">
        <f>KC!L417</f>
        <v>5164.0380500000001</v>
      </c>
      <c r="AU421">
        <f>KC!M417</f>
        <v>5157.6146600000002</v>
      </c>
      <c r="AV421">
        <f>KC!N417</f>
        <v>5151.1912599999996</v>
      </c>
      <c r="AW421">
        <f>SR_Levels!E417</f>
        <v>5178.6000000000004</v>
      </c>
      <c r="AX421">
        <f>SR_Levels!F417</f>
        <v>5161.8900000000003</v>
      </c>
      <c r="AY421">
        <f>SR_Levels!G417</f>
        <v>5135.8500000000004</v>
      </c>
      <c r="AZ421">
        <f>SR_Levels!H417</f>
        <v>0</v>
      </c>
      <c r="BA421">
        <f>SR_Levels!I417</f>
        <v>5193.3500000000004</v>
      </c>
      <c r="BB421">
        <f>SR_Levels!J417</f>
        <v>5205.3100000000004</v>
      </c>
      <c r="BC421">
        <f>SR_Levels!K417</f>
        <v>0</v>
      </c>
      <c r="BD421">
        <f>SR_Levels!L417</f>
        <v>0</v>
      </c>
      <c r="BE421">
        <f>ZigZag!E417</f>
        <v>0</v>
      </c>
      <c r="BF421">
        <f>ZigZag!F417</f>
        <v>0</v>
      </c>
      <c r="BG421">
        <f>ZigZag!G417</f>
        <v>5182.03</v>
      </c>
      <c r="BH421">
        <f>Dual_Tema!E417</f>
        <v>5190.5600000000004</v>
      </c>
      <c r="BI421">
        <f>Dual_Tema!F417</f>
        <v>5186.2700000000004</v>
      </c>
      <c r="BJ421">
        <f>Pinbar!E417</f>
        <v>0</v>
      </c>
      <c r="BK421">
        <f>SSA!E417</f>
        <v>5190.62284</v>
      </c>
      <c r="BL421">
        <f>SSA!F417</f>
        <v>5188.1966899999998</v>
      </c>
    </row>
    <row r="422" spans="1:64" x14ac:dyDescent="0.55000000000000004">
      <c r="A422">
        <f>Validation!A418</f>
        <v>1772157000</v>
      </c>
      <c r="B422" t="str">
        <f>Price!B418</f>
        <v>XAUUSD</v>
      </c>
      <c r="C422" t="str">
        <f>Price!C418</f>
        <v>M5</v>
      </c>
      <c r="D422">
        <f>Price!D418</f>
        <v>5192.1000000000004</v>
      </c>
      <c r="E422">
        <f>Price!E418</f>
        <v>5188.54</v>
      </c>
      <c r="F422">
        <f>Price!F418</f>
        <v>5193.78</v>
      </c>
      <c r="G422">
        <f>Price!G418</f>
        <v>5187.43</v>
      </c>
      <c r="H422">
        <f>Price!H418</f>
        <v>637</v>
      </c>
      <c r="I422">
        <f>Diagonals!E418</f>
        <v>5221.4399999999996</v>
      </c>
      <c r="J422">
        <f>Diagonals!F418</f>
        <v>0</v>
      </c>
      <c r="K422">
        <f>Diagonals!G418</f>
        <v>0</v>
      </c>
      <c r="L422">
        <f>Diagonals!H418</f>
        <v>5104.45</v>
      </c>
      <c r="M422">
        <f>Diagonals!I418</f>
        <v>0</v>
      </c>
      <c r="N422">
        <f>Diagonals!J418</f>
        <v>0</v>
      </c>
      <c r="O422">
        <f>Diagonals!K418</f>
        <v>0</v>
      </c>
      <c r="P422">
        <f>Diagonals!L418</f>
        <v>0</v>
      </c>
      <c r="Q422">
        <f>Trendlines!E418</f>
        <v>5200.09</v>
      </c>
      <c r="R422">
        <f>Trendlines!F418</f>
        <v>5191.0600000000004</v>
      </c>
      <c r="S422">
        <f>Trendlines!G418</f>
        <v>5201.22</v>
      </c>
      <c r="T422">
        <f>Trendlines!H418</f>
        <v>5178.25</v>
      </c>
      <c r="U422">
        <f>Trendlines!I418</f>
        <v>5180.2299999999996</v>
      </c>
      <c r="V422">
        <f>Trendlines!J418</f>
        <v>5167.25</v>
      </c>
      <c r="W422">
        <f>Trendlines!K418</f>
        <v>0</v>
      </c>
      <c r="X422">
        <f>Trendlines!L418</f>
        <v>0</v>
      </c>
      <c r="Y422">
        <f>Tema_Hrma_Smma!E418</f>
        <v>5191.1000000000004</v>
      </c>
      <c r="Z422">
        <f>Tema_Hrma_Smma!F418</f>
        <v>5182.8599999999997</v>
      </c>
      <c r="AA422">
        <f>Tema_Hrma_Smma!G418</f>
        <v>5183.25</v>
      </c>
      <c r="AB422">
        <f>ZScore!H418</f>
        <v>1</v>
      </c>
      <c r="AC422">
        <f>ZScore!I418</f>
        <v>0.20454</v>
      </c>
      <c r="AD422">
        <f>ZScore!J418</f>
        <v>0</v>
      </c>
      <c r="AE422">
        <f>HA!E418</f>
        <v>5187.1000000000004</v>
      </c>
      <c r="AF422">
        <f>HA!F418</f>
        <v>5193.78</v>
      </c>
      <c r="AG422">
        <f>HA!G418</f>
        <v>5187.1000000000004</v>
      </c>
      <c r="AH422">
        <f>HA!H418</f>
        <v>5190.46</v>
      </c>
      <c r="AI422">
        <f>HA!I418</f>
        <v>1</v>
      </c>
      <c r="AJ422">
        <f>HA!J418</f>
        <v>3.36</v>
      </c>
      <c r="AK422">
        <f>HA!K418</f>
        <v>0.30369000000000002</v>
      </c>
      <c r="AL422">
        <f>HA!L418</f>
        <v>5</v>
      </c>
      <c r="AM422">
        <f>KC!E418</f>
        <v>5208.8402699999997</v>
      </c>
      <c r="AN422">
        <f>KC!F418</f>
        <v>5202.4074300000002</v>
      </c>
      <c r="AO422">
        <f>KC!G418</f>
        <v>5195.9745899999998</v>
      </c>
      <c r="AP422">
        <f>KC!H418</f>
        <v>5189.5417500000003</v>
      </c>
      <c r="AQ422">
        <f>KC!I418</f>
        <v>5183.1089099999999</v>
      </c>
      <c r="AR422">
        <f>KC!J418</f>
        <v>5177.3401599999997</v>
      </c>
      <c r="AS422">
        <f>KC!K418</f>
        <v>5170.9073200000003</v>
      </c>
      <c r="AT422">
        <f>KC!L418</f>
        <v>5164.4744799999999</v>
      </c>
      <c r="AU422">
        <f>KC!M418</f>
        <v>5158.0416400000004</v>
      </c>
      <c r="AV422">
        <f>KC!N418</f>
        <v>5151.6088</v>
      </c>
      <c r="AW422">
        <f>SR_Levels!E418</f>
        <v>5178.6000000000004</v>
      </c>
      <c r="AX422">
        <f>SR_Levels!F418</f>
        <v>5161.8900000000003</v>
      </c>
      <c r="AY422">
        <f>SR_Levels!G418</f>
        <v>5135.8500000000004</v>
      </c>
      <c r="AZ422">
        <f>SR_Levels!H418</f>
        <v>0</v>
      </c>
      <c r="BA422">
        <f>SR_Levels!I418</f>
        <v>5193.3500000000004</v>
      </c>
      <c r="BB422">
        <f>SR_Levels!J418</f>
        <v>5205.3100000000004</v>
      </c>
      <c r="BC422">
        <f>SR_Levels!K418</f>
        <v>0</v>
      </c>
      <c r="BD422">
        <f>SR_Levels!L418</f>
        <v>0</v>
      </c>
      <c r="BE422">
        <f>ZigZag!E418</f>
        <v>0</v>
      </c>
      <c r="BF422">
        <f>ZigZag!F418</f>
        <v>0</v>
      </c>
      <c r="BG422">
        <f>ZigZag!G418</f>
        <v>5182.68</v>
      </c>
      <c r="BH422">
        <f>Dual_Tema!E418</f>
        <v>5193.26</v>
      </c>
      <c r="BI422">
        <f>Dual_Tema!F418</f>
        <v>5188.18</v>
      </c>
      <c r="BJ422">
        <f>Pinbar!E418</f>
        <v>0</v>
      </c>
      <c r="BK422">
        <f>SSA!E418</f>
        <v>5192.5814799999998</v>
      </c>
      <c r="BL422">
        <f>SSA!F418</f>
        <v>5190.3890899999997</v>
      </c>
    </row>
    <row r="423" spans="1:64" x14ac:dyDescent="0.55000000000000004">
      <c r="A423">
        <f>Validation!A419</f>
        <v>1772157300</v>
      </c>
      <c r="B423" t="str">
        <f>Price!B419</f>
        <v>XAUUSD</v>
      </c>
      <c r="C423" t="str">
        <f>Price!C419</f>
        <v>M5</v>
      </c>
      <c r="D423">
        <f>Price!D419</f>
        <v>5194.22</v>
      </c>
      <c r="E423">
        <f>Price!E419</f>
        <v>5191.8599999999997</v>
      </c>
      <c r="F423">
        <f>Price!F419</f>
        <v>5194.5600000000004</v>
      </c>
      <c r="G423">
        <f>Price!G419</f>
        <v>5189.96</v>
      </c>
      <c r="H423">
        <f>Price!H419</f>
        <v>583</v>
      </c>
      <c r="I423">
        <f>Diagonals!E419</f>
        <v>5221.62</v>
      </c>
      <c r="J423">
        <f>Diagonals!F419</f>
        <v>0</v>
      </c>
      <c r="K423">
        <f>Diagonals!G419</f>
        <v>0</v>
      </c>
      <c r="L423">
        <f>Diagonals!H419</f>
        <v>5104.12</v>
      </c>
      <c r="M423">
        <f>Diagonals!I419</f>
        <v>0</v>
      </c>
      <c r="N423">
        <f>Diagonals!J419</f>
        <v>0</v>
      </c>
      <c r="O423">
        <f>Diagonals!K419</f>
        <v>0</v>
      </c>
      <c r="P423">
        <f>Diagonals!L419</f>
        <v>0</v>
      </c>
      <c r="Q423">
        <f>Trendlines!E419</f>
        <v>5200.09</v>
      </c>
      <c r="R423">
        <f>Trendlines!F419</f>
        <v>5191.04</v>
      </c>
      <c r="S423">
        <f>Trendlines!G419</f>
        <v>5201.2</v>
      </c>
      <c r="T423">
        <f>Trendlines!H419</f>
        <v>5178.33</v>
      </c>
      <c r="U423">
        <f>Trendlines!I419</f>
        <v>5180.25</v>
      </c>
      <c r="V423">
        <f>Trendlines!J419</f>
        <v>5167.29</v>
      </c>
      <c r="W423">
        <f>Trendlines!K419</f>
        <v>0</v>
      </c>
      <c r="X423">
        <f>Trendlines!L419</f>
        <v>0</v>
      </c>
      <c r="Y423">
        <f>Tema_Hrma_Smma!E419</f>
        <v>5193.3</v>
      </c>
      <c r="Z423">
        <f>Tema_Hrma_Smma!F419</f>
        <v>5185.05</v>
      </c>
      <c r="AA423">
        <f>Tema_Hrma_Smma!G419</f>
        <v>5183.5</v>
      </c>
      <c r="AB423">
        <f>ZScore!H419</f>
        <v>1</v>
      </c>
      <c r="AC423">
        <f>ZScore!I419</f>
        <v>0.21392</v>
      </c>
      <c r="AD423">
        <f>ZScore!J419</f>
        <v>0</v>
      </c>
      <c r="AE423">
        <f>HA!E419</f>
        <v>5188.78</v>
      </c>
      <c r="AF423">
        <f>HA!F419</f>
        <v>5194.5600000000004</v>
      </c>
      <c r="AG423">
        <f>HA!G419</f>
        <v>5188.78</v>
      </c>
      <c r="AH423">
        <f>HA!H419</f>
        <v>5192.6499999999996</v>
      </c>
      <c r="AI423">
        <f>HA!I419</f>
        <v>1</v>
      </c>
      <c r="AJ423">
        <f>HA!J419</f>
        <v>3.87</v>
      </c>
      <c r="AK423">
        <f>HA!K419</f>
        <v>0.51165000000000005</v>
      </c>
      <c r="AL423">
        <f>HA!L419</f>
        <v>6</v>
      </c>
      <c r="AM423">
        <f>KC!E419</f>
        <v>5209.40877</v>
      </c>
      <c r="AN423">
        <f>KC!F419</f>
        <v>5202.9763599999997</v>
      </c>
      <c r="AO423">
        <f>KC!G419</f>
        <v>5196.54396</v>
      </c>
      <c r="AP423">
        <f>KC!H419</f>
        <v>5190.1115499999996</v>
      </c>
      <c r="AQ423">
        <f>KC!I419</f>
        <v>5183.6791400000002</v>
      </c>
      <c r="AR423">
        <f>KC!J419</f>
        <v>5177.9567500000003</v>
      </c>
      <c r="AS423">
        <f>KC!K419</f>
        <v>5171.5243399999999</v>
      </c>
      <c r="AT423">
        <f>KC!L419</f>
        <v>5165.0919299999996</v>
      </c>
      <c r="AU423">
        <f>KC!M419</f>
        <v>5158.6595299999999</v>
      </c>
      <c r="AV423">
        <f>KC!N419</f>
        <v>5152.2271199999996</v>
      </c>
      <c r="AW423">
        <f>SR_Levels!E419</f>
        <v>5193.3500000000004</v>
      </c>
      <c r="AX423">
        <f>SR_Levels!F419</f>
        <v>5178.6000000000004</v>
      </c>
      <c r="AY423">
        <f>SR_Levels!G419</f>
        <v>5161.8900000000003</v>
      </c>
      <c r="AZ423">
        <f>SR_Levels!H419</f>
        <v>5135.8500000000004</v>
      </c>
      <c r="BA423">
        <f>SR_Levels!I419</f>
        <v>5205.3100000000004</v>
      </c>
      <c r="BB423">
        <f>SR_Levels!J419</f>
        <v>0</v>
      </c>
      <c r="BC423">
        <f>SR_Levels!K419</f>
        <v>0</v>
      </c>
      <c r="BD423">
        <f>SR_Levels!L419</f>
        <v>0</v>
      </c>
      <c r="BE423">
        <f>ZigZag!E419</f>
        <v>0</v>
      </c>
      <c r="BF423">
        <f>ZigZag!F419</f>
        <v>0</v>
      </c>
      <c r="BG423">
        <f>ZigZag!G419</f>
        <v>5183.41</v>
      </c>
      <c r="BH423">
        <f>Dual_Tema!E419</f>
        <v>5195.17</v>
      </c>
      <c r="BI423">
        <f>Dual_Tema!F419</f>
        <v>5190.41</v>
      </c>
      <c r="BJ423">
        <f>Pinbar!E419</f>
        <v>0</v>
      </c>
      <c r="BK423">
        <f>SSA!E419</f>
        <v>5193.8848699999999</v>
      </c>
      <c r="BL423">
        <f>SSA!F419</f>
        <v>5192.1369800000002</v>
      </c>
    </row>
    <row r="424" spans="1:64" x14ac:dyDescent="0.55000000000000004">
      <c r="A424">
        <f>Validation!A420</f>
        <v>1772157600</v>
      </c>
      <c r="B424" t="str">
        <f>Price!B420</f>
        <v>XAUUSD</v>
      </c>
      <c r="C424" t="str">
        <f>Price!C420</f>
        <v>M5</v>
      </c>
      <c r="D424">
        <f>Price!D420</f>
        <v>5193.3100000000004</v>
      </c>
      <c r="E424">
        <f>Price!E420</f>
        <v>5194.1899999999996</v>
      </c>
      <c r="F424">
        <f>Price!F420</f>
        <v>5197.5</v>
      </c>
      <c r="G424">
        <f>Price!G420</f>
        <v>5191.82</v>
      </c>
      <c r="H424">
        <f>Price!H420</f>
        <v>678</v>
      </c>
      <c r="I424">
        <f>Diagonals!E420</f>
        <v>5221.8</v>
      </c>
      <c r="J424">
        <f>Diagonals!F420</f>
        <v>0</v>
      </c>
      <c r="K424">
        <f>Diagonals!G420</f>
        <v>0</v>
      </c>
      <c r="L424">
        <f>Diagonals!H420</f>
        <v>5103.79</v>
      </c>
      <c r="M424">
        <f>Diagonals!I420</f>
        <v>0</v>
      </c>
      <c r="N424">
        <f>Diagonals!J420</f>
        <v>0</v>
      </c>
      <c r="O424">
        <f>Diagonals!K420</f>
        <v>0</v>
      </c>
      <c r="P424">
        <f>Diagonals!L420</f>
        <v>0</v>
      </c>
      <c r="Q424">
        <f>Trendlines!E420</f>
        <v>5200.1000000000004</v>
      </c>
      <c r="R424">
        <f>Trendlines!F420</f>
        <v>5191.01</v>
      </c>
      <c r="S424">
        <f>Trendlines!G420</f>
        <v>5201.18</v>
      </c>
      <c r="T424">
        <f>Trendlines!H420</f>
        <v>5178.3999999999996</v>
      </c>
      <c r="U424">
        <f>Trendlines!I420</f>
        <v>5180.2700000000004</v>
      </c>
      <c r="V424">
        <f>Trendlines!J420</f>
        <v>5167.33</v>
      </c>
      <c r="W424">
        <f>Trendlines!K420</f>
        <v>0</v>
      </c>
      <c r="X424">
        <f>Trendlines!L420</f>
        <v>0</v>
      </c>
      <c r="Y424">
        <f>Tema_Hrma_Smma!E420</f>
        <v>5195.1099999999997</v>
      </c>
      <c r="Z424">
        <f>Tema_Hrma_Smma!F420</f>
        <v>5187.22</v>
      </c>
      <c r="AA424">
        <f>Tema_Hrma_Smma!G420</f>
        <v>5183.78</v>
      </c>
      <c r="AB424">
        <f>ZScore!H420</f>
        <v>-1</v>
      </c>
      <c r="AC424">
        <f>ZScore!I420</f>
        <v>0.73558000000000001</v>
      </c>
      <c r="AD424">
        <f>ZScore!J420</f>
        <v>3</v>
      </c>
      <c r="AE424">
        <f>HA!E420</f>
        <v>5190.72</v>
      </c>
      <c r="AF424">
        <f>HA!F420</f>
        <v>5197.5</v>
      </c>
      <c r="AG424">
        <f>HA!G420</f>
        <v>5190.72</v>
      </c>
      <c r="AH424">
        <f>HA!H420</f>
        <v>5194.2</v>
      </c>
      <c r="AI424">
        <f>HA!I420</f>
        <v>1</v>
      </c>
      <c r="AJ424">
        <f>HA!J420</f>
        <v>3.49</v>
      </c>
      <c r="AK424">
        <f>HA!K420</f>
        <v>0.35618</v>
      </c>
      <c r="AL424">
        <f>HA!L420</f>
        <v>7</v>
      </c>
      <c r="AM424">
        <f>KC!E420</f>
        <v>5210.2232700000004</v>
      </c>
      <c r="AN424">
        <f>KC!F420</f>
        <v>5203.7703700000002</v>
      </c>
      <c r="AO424">
        <f>KC!G420</f>
        <v>5197.31747</v>
      </c>
      <c r="AP424">
        <f>KC!H420</f>
        <v>5190.8645699999997</v>
      </c>
      <c r="AQ424">
        <f>KC!I420</f>
        <v>5184.4116700000004</v>
      </c>
      <c r="AR424">
        <f>KC!J420</f>
        <v>5178.7212300000001</v>
      </c>
      <c r="AS424">
        <f>KC!K420</f>
        <v>5172.2683299999999</v>
      </c>
      <c r="AT424">
        <f>KC!L420</f>
        <v>5165.8154299999997</v>
      </c>
      <c r="AU424">
        <f>KC!M420</f>
        <v>5159.3625300000003</v>
      </c>
      <c r="AV424">
        <f>KC!N420</f>
        <v>5152.9096200000004</v>
      </c>
      <c r="AW424">
        <f>SR_Levels!E420</f>
        <v>5178.6000000000004</v>
      </c>
      <c r="AX424">
        <f>SR_Levels!F420</f>
        <v>5161.8900000000003</v>
      </c>
      <c r="AY424">
        <f>SR_Levels!G420</f>
        <v>5135.8500000000004</v>
      </c>
      <c r="AZ424">
        <f>SR_Levels!H420</f>
        <v>0</v>
      </c>
      <c r="BA424">
        <f>SR_Levels!I420</f>
        <v>5193.3500000000004</v>
      </c>
      <c r="BB424">
        <f>SR_Levels!J420</f>
        <v>5205.3100000000004</v>
      </c>
      <c r="BC424">
        <f>SR_Levels!K420</f>
        <v>0</v>
      </c>
      <c r="BD424">
        <f>SR_Levels!L420</f>
        <v>0</v>
      </c>
      <c r="BE424">
        <f>ZigZag!E420</f>
        <v>0</v>
      </c>
      <c r="BF424">
        <f>ZigZag!F420</f>
        <v>0</v>
      </c>
      <c r="BG424">
        <f>ZigZag!G420</f>
        <v>5184.18</v>
      </c>
      <c r="BH424">
        <f>Dual_Tema!E420</f>
        <v>5197.6000000000004</v>
      </c>
      <c r="BI424">
        <f>Dual_Tema!F420</f>
        <v>5192.5</v>
      </c>
      <c r="BJ424">
        <f>Pinbar!E420</f>
        <v>0</v>
      </c>
      <c r="BK424">
        <f>SSA!E420</f>
        <v>5194.3381099999997</v>
      </c>
      <c r="BL424">
        <f>SSA!F420</f>
        <v>5193.2375400000001</v>
      </c>
    </row>
    <row r="425" spans="1:64" x14ac:dyDescent="0.55000000000000004">
      <c r="A425">
        <f>Validation!A421</f>
        <v>1772157900</v>
      </c>
      <c r="B425" t="str">
        <f>Price!B421</f>
        <v>XAUUSD</v>
      </c>
      <c r="C425" t="str">
        <f>Price!C421</f>
        <v>M5</v>
      </c>
      <c r="D425">
        <f>Price!D421</f>
        <v>5195.28</v>
      </c>
      <c r="E425">
        <f>Price!E421</f>
        <v>5193.21</v>
      </c>
      <c r="F425">
        <f>Price!F421</f>
        <v>5199.63</v>
      </c>
      <c r="G425">
        <f>Price!G421</f>
        <v>5193.13</v>
      </c>
      <c r="H425">
        <f>Price!H421</f>
        <v>667</v>
      </c>
      <c r="I425">
        <f>Diagonals!E421</f>
        <v>5221.97</v>
      </c>
      <c r="J425">
        <f>Diagonals!F421</f>
        <v>0</v>
      </c>
      <c r="K425">
        <f>Diagonals!G421</f>
        <v>0</v>
      </c>
      <c r="L425">
        <f>Diagonals!H421</f>
        <v>5103.46</v>
      </c>
      <c r="M425">
        <f>Diagonals!I421</f>
        <v>0</v>
      </c>
      <c r="N425">
        <f>Diagonals!J421</f>
        <v>0</v>
      </c>
      <c r="O425">
        <f>Diagonals!K421</f>
        <v>5199.63</v>
      </c>
      <c r="P425">
        <f>Diagonals!L421</f>
        <v>0</v>
      </c>
      <c r="Q425">
        <f>Trendlines!E421</f>
        <v>5200.1000000000004</v>
      </c>
      <c r="R425">
        <f>Trendlines!F421</f>
        <v>5190.99</v>
      </c>
      <c r="S425">
        <f>Trendlines!G421</f>
        <v>5201.17</v>
      </c>
      <c r="T425">
        <f>Trendlines!H421</f>
        <v>5178.4799999999996</v>
      </c>
      <c r="U425">
        <f>Trendlines!I421</f>
        <v>5180.3</v>
      </c>
      <c r="V425">
        <f>Trendlines!J421</f>
        <v>5167.3599999999997</v>
      </c>
      <c r="W425">
        <f>Trendlines!K421</f>
        <v>5199.63</v>
      </c>
      <c r="X425">
        <f>Trendlines!L421</f>
        <v>0</v>
      </c>
      <c r="Y425">
        <f>Tema_Hrma_Smma!E421</f>
        <v>5196.8999999999996</v>
      </c>
      <c r="Z425">
        <f>Tema_Hrma_Smma!F421</f>
        <v>5189.3599999999997</v>
      </c>
      <c r="AA425">
        <f>Tema_Hrma_Smma!G421</f>
        <v>5184.09</v>
      </c>
      <c r="AB425">
        <f>ZScore!H421</f>
        <v>1</v>
      </c>
      <c r="AC425">
        <f>ZScore!I421</f>
        <v>0.31616</v>
      </c>
      <c r="AD425">
        <f>ZScore!J421</f>
        <v>0</v>
      </c>
      <c r="AE425">
        <f>HA!E421</f>
        <v>5192.46</v>
      </c>
      <c r="AF425">
        <f>HA!F421</f>
        <v>5199.63</v>
      </c>
      <c r="AG425">
        <f>HA!G421</f>
        <v>5192.46</v>
      </c>
      <c r="AH425">
        <f>HA!H421</f>
        <v>5195.3100000000004</v>
      </c>
      <c r="AI425">
        <f>HA!I421</f>
        <v>1</v>
      </c>
      <c r="AJ425">
        <f>HA!J421</f>
        <v>2.85</v>
      </c>
      <c r="AK425">
        <f>HA!K421</f>
        <v>8.8959999999999997E-2</v>
      </c>
      <c r="AL425">
        <f>HA!L421</f>
        <v>8</v>
      </c>
      <c r="AM425">
        <f>KC!E421</f>
        <v>5211.1939899999998</v>
      </c>
      <c r="AN425">
        <f>KC!F421</f>
        <v>5204.7197999999999</v>
      </c>
      <c r="AO425">
        <f>KC!G421</f>
        <v>5198.2456000000002</v>
      </c>
      <c r="AP425">
        <f>KC!H421</f>
        <v>5191.7713999999996</v>
      </c>
      <c r="AQ425">
        <f>KC!I421</f>
        <v>5185.2972</v>
      </c>
      <c r="AR425">
        <f>KC!J421</f>
        <v>5179.6071400000001</v>
      </c>
      <c r="AS425">
        <f>KC!K421</f>
        <v>5173.1329400000004</v>
      </c>
      <c r="AT425">
        <f>KC!L421</f>
        <v>5166.6587499999996</v>
      </c>
      <c r="AU425">
        <f>KC!M421</f>
        <v>5160.1845499999999</v>
      </c>
      <c r="AV425">
        <f>KC!N421</f>
        <v>5153.7103500000003</v>
      </c>
      <c r="AW425">
        <f>SR_Levels!E421</f>
        <v>5193.3500000000004</v>
      </c>
      <c r="AX425">
        <f>SR_Levels!F421</f>
        <v>5178.6000000000004</v>
      </c>
      <c r="AY425">
        <f>SR_Levels!G421</f>
        <v>5161.8900000000003</v>
      </c>
      <c r="AZ425">
        <f>SR_Levels!H421</f>
        <v>5135.8500000000004</v>
      </c>
      <c r="BA425">
        <f>SR_Levels!I421</f>
        <v>5205.3100000000004</v>
      </c>
      <c r="BB425">
        <f>SR_Levels!J421</f>
        <v>0</v>
      </c>
      <c r="BC425">
        <f>SR_Levels!K421</f>
        <v>0</v>
      </c>
      <c r="BD425">
        <f>SR_Levels!L421</f>
        <v>0</v>
      </c>
      <c r="BE425">
        <f>ZigZag!E421</f>
        <v>5199.63</v>
      </c>
      <c r="BF425">
        <f>ZigZag!F421</f>
        <v>0</v>
      </c>
      <c r="BG425">
        <f>ZigZag!G421</f>
        <v>5185.03</v>
      </c>
      <c r="BH425">
        <f>Dual_Tema!E421</f>
        <v>5199.96</v>
      </c>
      <c r="BI425">
        <f>Dual_Tema!F421</f>
        <v>5194.2299999999996</v>
      </c>
      <c r="BJ425">
        <f>Pinbar!E421</f>
        <v>0</v>
      </c>
      <c r="BK425">
        <f>SSA!E421</f>
        <v>5193.8959800000002</v>
      </c>
      <c r="BL425">
        <f>SSA!F421</f>
        <v>5193.5667599999997</v>
      </c>
    </row>
    <row r="426" spans="1:64" x14ac:dyDescent="0.55000000000000004">
      <c r="A426">
        <f>Validation!A422</f>
        <v>1772158200</v>
      </c>
      <c r="B426" t="str">
        <f>Price!B422</f>
        <v>XAUUSD</v>
      </c>
      <c r="C426" t="str">
        <f>Price!C422</f>
        <v>M5</v>
      </c>
      <c r="D426">
        <f>Price!D422</f>
        <v>5194.16</v>
      </c>
      <c r="E426">
        <f>Price!E422</f>
        <v>5195.71</v>
      </c>
      <c r="F426">
        <f>Price!F422</f>
        <v>5196.6499999999996</v>
      </c>
      <c r="G426">
        <f>Price!G422</f>
        <v>5191.9399999999996</v>
      </c>
      <c r="H426">
        <f>Price!H422</f>
        <v>646</v>
      </c>
      <c r="I426">
        <f>Diagonals!E422</f>
        <v>5222.1499999999996</v>
      </c>
      <c r="J426">
        <f>Diagonals!F422</f>
        <v>0</v>
      </c>
      <c r="K426">
        <f>Diagonals!G422</f>
        <v>0</v>
      </c>
      <c r="L426">
        <f>Diagonals!H422</f>
        <v>5103.13</v>
      </c>
      <c r="M426">
        <f>Diagonals!I422</f>
        <v>0</v>
      </c>
      <c r="N426">
        <f>Diagonals!J422</f>
        <v>0</v>
      </c>
      <c r="O426">
        <f>Diagonals!K422</f>
        <v>0</v>
      </c>
      <c r="P426">
        <f>Diagonals!L422</f>
        <v>0</v>
      </c>
      <c r="Q426">
        <f>Trendlines!E422</f>
        <v>5200.1099999999997</v>
      </c>
      <c r="R426">
        <f>Trendlines!F422</f>
        <v>5190.96</v>
      </c>
      <c r="S426">
        <f>Trendlines!G422</f>
        <v>5201.1499999999996</v>
      </c>
      <c r="T426">
        <f>Trendlines!H422</f>
        <v>5178.55</v>
      </c>
      <c r="U426">
        <f>Trendlines!I422</f>
        <v>5180.32</v>
      </c>
      <c r="V426">
        <f>Trendlines!J422</f>
        <v>5167.3999999999996</v>
      </c>
      <c r="W426">
        <f>Trendlines!K422</f>
        <v>0</v>
      </c>
      <c r="X426">
        <f>Trendlines!L422</f>
        <v>0</v>
      </c>
      <c r="Y426">
        <f>Tema_Hrma_Smma!E422</f>
        <v>5196.9399999999996</v>
      </c>
      <c r="Z426">
        <f>Tema_Hrma_Smma!F422</f>
        <v>5191.1000000000004</v>
      </c>
      <c r="AA426">
        <f>Tema_Hrma_Smma!G422</f>
        <v>5184.3999999999996</v>
      </c>
      <c r="AB426">
        <f>ZScore!H422</f>
        <v>-1</v>
      </c>
      <c r="AC426">
        <f>ZScore!I422</f>
        <v>0.50034000000000001</v>
      </c>
      <c r="AD426">
        <f>ZScore!J422</f>
        <v>3</v>
      </c>
      <c r="AE426">
        <f>HA!E422</f>
        <v>5193.8900000000003</v>
      </c>
      <c r="AF426">
        <f>HA!F422</f>
        <v>5196.6499999999996</v>
      </c>
      <c r="AG426">
        <f>HA!G422</f>
        <v>5191.9399999999996</v>
      </c>
      <c r="AH426">
        <f>HA!H422</f>
        <v>5194.6099999999997</v>
      </c>
      <c r="AI426">
        <f>HA!I422</f>
        <v>1</v>
      </c>
      <c r="AJ426">
        <f>HA!J422</f>
        <v>0.73</v>
      </c>
      <c r="AK426">
        <f>HA!K422</f>
        <v>-0.78861000000000003</v>
      </c>
      <c r="AL426">
        <f>HA!L422</f>
        <v>9</v>
      </c>
      <c r="AM426">
        <f>KC!E422</f>
        <v>5212.1598800000002</v>
      </c>
      <c r="AN426">
        <f>KC!F422</f>
        <v>5205.6688299999996</v>
      </c>
      <c r="AO426">
        <f>KC!G422</f>
        <v>5199.17778</v>
      </c>
      <c r="AP426">
        <f>KC!H422</f>
        <v>5192.6867300000004</v>
      </c>
      <c r="AQ426">
        <f>KC!I422</f>
        <v>5186.1956799999998</v>
      </c>
      <c r="AR426">
        <f>KC!J422</f>
        <v>5180.5296600000001</v>
      </c>
      <c r="AS426">
        <f>KC!K422</f>
        <v>5174.0386099999996</v>
      </c>
      <c r="AT426">
        <f>KC!L422</f>
        <v>5167.54756</v>
      </c>
      <c r="AU426">
        <f>KC!M422</f>
        <v>5161.0565100000003</v>
      </c>
      <c r="AV426">
        <f>KC!N422</f>
        <v>5154.5654599999998</v>
      </c>
      <c r="AW426">
        <f>SR_Levels!E422</f>
        <v>5193.3500000000004</v>
      </c>
      <c r="AX426">
        <f>SR_Levels!F422</f>
        <v>5178.6000000000004</v>
      </c>
      <c r="AY426">
        <f>SR_Levels!G422</f>
        <v>5161.8900000000003</v>
      </c>
      <c r="AZ426">
        <f>SR_Levels!H422</f>
        <v>5135.8500000000004</v>
      </c>
      <c r="BA426">
        <f>SR_Levels!I422</f>
        <v>5205.3100000000004</v>
      </c>
      <c r="BB426">
        <f>SR_Levels!J422</f>
        <v>0</v>
      </c>
      <c r="BC426">
        <f>SR_Levels!K422</f>
        <v>0</v>
      </c>
      <c r="BD426">
        <f>SR_Levels!L422</f>
        <v>0</v>
      </c>
      <c r="BE426">
        <f>ZigZag!E422</f>
        <v>0</v>
      </c>
      <c r="BF426">
        <f>ZigZag!F422</f>
        <v>0</v>
      </c>
      <c r="BG426">
        <f>ZigZag!G422</f>
        <v>5185.68</v>
      </c>
      <c r="BH426">
        <f>Dual_Tema!E422</f>
        <v>5199.7700000000004</v>
      </c>
      <c r="BI426">
        <f>Dual_Tema!F422</f>
        <v>5194.5</v>
      </c>
      <c r="BJ426">
        <f>Pinbar!E422</f>
        <v>0</v>
      </c>
      <c r="BK426">
        <f>SSA!E422</f>
        <v>5192.5242699999999</v>
      </c>
      <c r="BL426">
        <f>SSA!F422</f>
        <v>5193.0455199999997</v>
      </c>
    </row>
    <row r="427" spans="1:64" x14ac:dyDescent="0.55000000000000004">
      <c r="A427">
        <f>Validation!A423</f>
        <v>1772158500</v>
      </c>
      <c r="B427" t="str">
        <f>Price!B423</f>
        <v>XAUUSD</v>
      </c>
      <c r="C427" t="str">
        <f>Price!C423</f>
        <v>M5</v>
      </c>
      <c r="D427">
        <f>Price!D423</f>
        <v>5191.24</v>
      </c>
      <c r="E427">
        <f>Price!E423</f>
        <v>5194.18</v>
      </c>
      <c r="F427">
        <f>Price!F423</f>
        <v>5195.08</v>
      </c>
      <c r="G427">
        <f>Price!G423</f>
        <v>5191.1400000000003</v>
      </c>
      <c r="H427">
        <f>Price!H423</f>
        <v>409</v>
      </c>
      <c r="I427">
        <f>Diagonals!E423</f>
        <v>5222.33</v>
      </c>
      <c r="J427">
        <f>Diagonals!F423</f>
        <v>0</v>
      </c>
      <c r="K427">
        <f>Diagonals!G423</f>
        <v>0</v>
      </c>
      <c r="L427">
        <f>Diagonals!H423</f>
        <v>5102.8</v>
      </c>
      <c r="M427">
        <f>Diagonals!I423</f>
        <v>0</v>
      </c>
      <c r="N427">
        <f>Diagonals!J423</f>
        <v>0</v>
      </c>
      <c r="O427">
        <f>Diagonals!K423</f>
        <v>0</v>
      </c>
      <c r="P427">
        <f>Diagonals!L423</f>
        <v>0</v>
      </c>
      <c r="Q427">
        <f>Trendlines!E423</f>
        <v>5200.1099999999997</v>
      </c>
      <c r="R427">
        <f>Trendlines!F423</f>
        <v>5190.93</v>
      </c>
      <c r="S427">
        <f>Trendlines!G423</f>
        <v>5201.13</v>
      </c>
      <c r="T427">
        <f>Trendlines!H423</f>
        <v>5178.63</v>
      </c>
      <c r="U427">
        <f>Trendlines!I423</f>
        <v>5180.34</v>
      </c>
      <c r="V427">
        <f>Trendlines!J423</f>
        <v>5167.4399999999996</v>
      </c>
      <c r="W427">
        <f>Trendlines!K423</f>
        <v>0</v>
      </c>
      <c r="X427">
        <f>Trendlines!L423</f>
        <v>0</v>
      </c>
      <c r="Y427">
        <f>Tema_Hrma_Smma!E423</f>
        <v>5195.88</v>
      </c>
      <c r="Z427">
        <f>Tema_Hrma_Smma!F423</f>
        <v>5192.26</v>
      </c>
      <c r="AA427">
        <f>Tema_Hrma_Smma!G423</f>
        <v>5184.6499999999996</v>
      </c>
      <c r="AB427">
        <f>ZScore!H423</f>
        <v>-1</v>
      </c>
      <c r="AC427">
        <f>ZScore!I423</f>
        <v>1.042E-2</v>
      </c>
      <c r="AD427">
        <f>ZScore!J423</f>
        <v>3</v>
      </c>
      <c r="AE427">
        <f>HA!E423</f>
        <v>5194.25</v>
      </c>
      <c r="AF427">
        <f>HA!F423</f>
        <v>5195.08</v>
      </c>
      <c r="AG427">
        <f>HA!G423</f>
        <v>5191.1400000000003</v>
      </c>
      <c r="AH427">
        <f>HA!H423</f>
        <v>5192.91</v>
      </c>
      <c r="AI427">
        <f>HA!I423</f>
        <v>-1</v>
      </c>
      <c r="AJ427">
        <f>HA!J423</f>
        <v>1.34</v>
      </c>
      <c r="AK427">
        <f>HA!K423</f>
        <v>-0.53396999999999994</v>
      </c>
      <c r="AL427">
        <f>HA!L423</f>
        <v>-1</v>
      </c>
      <c r="AM427">
        <f>KC!E423</f>
        <v>5213.0119100000002</v>
      </c>
      <c r="AN427">
        <f>KC!F423</f>
        <v>5206.5201800000004</v>
      </c>
      <c r="AO427">
        <f>KC!G423</f>
        <v>5200.0284600000005</v>
      </c>
      <c r="AP427">
        <f>KC!H423</f>
        <v>5193.5367299999998</v>
      </c>
      <c r="AQ427">
        <f>KC!I423</f>
        <v>5187.0450000000001</v>
      </c>
      <c r="AR427">
        <f>KC!J423</f>
        <v>5181.4387100000004</v>
      </c>
      <c r="AS427">
        <f>KC!K423</f>
        <v>5174.9469799999997</v>
      </c>
      <c r="AT427">
        <f>KC!L423</f>
        <v>5168.45525</v>
      </c>
      <c r="AU427">
        <f>KC!M423</f>
        <v>5161.9635200000002</v>
      </c>
      <c r="AV427">
        <f>KC!N423</f>
        <v>5155.4717899999996</v>
      </c>
      <c r="AW427">
        <f>SR_Levels!E423</f>
        <v>5178.6000000000004</v>
      </c>
      <c r="AX427">
        <f>SR_Levels!F423</f>
        <v>5161.8900000000003</v>
      </c>
      <c r="AY427">
        <f>SR_Levels!G423</f>
        <v>5135.8500000000004</v>
      </c>
      <c r="AZ427">
        <f>SR_Levels!H423</f>
        <v>0</v>
      </c>
      <c r="BA427">
        <f>SR_Levels!I423</f>
        <v>5193.3500000000004</v>
      </c>
      <c r="BB427">
        <f>SR_Levels!J423</f>
        <v>5205.3100000000004</v>
      </c>
      <c r="BC427">
        <f>SR_Levels!K423</f>
        <v>0</v>
      </c>
      <c r="BD427">
        <f>SR_Levels!L423</f>
        <v>0</v>
      </c>
      <c r="BE427">
        <f>ZigZag!E423</f>
        <v>0</v>
      </c>
      <c r="BF427">
        <f>ZigZag!F423</f>
        <v>0</v>
      </c>
      <c r="BG427">
        <f>ZigZag!G423</f>
        <v>5186.17</v>
      </c>
      <c r="BH427">
        <f>Dual_Tema!E423</f>
        <v>5198.63</v>
      </c>
      <c r="BI427">
        <f>Dual_Tema!F423</f>
        <v>5194.04</v>
      </c>
      <c r="BJ427">
        <f>Pinbar!E423</f>
        <v>0</v>
      </c>
      <c r="BK427">
        <f>SSA!E423</f>
        <v>5190.3885200000004</v>
      </c>
      <c r="BL427">
        <f>SSA!F423</f>
        <v>5191.71702</v>
      </c>
    </row>
    <row r="428" spans="1:64" x14ac:dyDescent="0.55000000000000004">
      <c r="A428">
        <f>Validation!A424</f>
        <v>1772158800</v>
      </c>
      <c r="B428" t="str">
        <f>Price!B424</f>
        <v>XAUUSD</v>
      </c>
      <c r="C428" t="str">
        <f>Price!C424</f>
        <v>M5</v>
      </c>
      <c r="D428">
        <f>Price!D424</f>
        <v>5186.66</v>
      </c>
      <c r="E428">
        <f>Price!E424</f>
        <v>5191.24</v>
      </c>
      <c r="F428">
        <f>Price!F424</f>
        <v>5191.7700000000004</v>
      </c>
      <c r="G428">
        <f>Price!G424</f>
        <v>5184.5200000000004</v>
      </c>
      <c r="H428">
        <f>Price!H424</f>
        <v>548</v>
      </c>
      <c r="I428">
        <f>Diagonals!E424</f>
        <v>5222.51</v>
      </c>
      <c r="J428">
        <f>Diagonals!F424</f>
        <v>0</v>
      </c>
      <c r="K428">
        <f>Diagonals!G424</f>
        <v>0</v>
      </c>
      <c r="L428">
        <f>Diagonals!H424</f>
        <v>5102.4799999999996</v>
      </c>
      <c r="M428">
        <f>Diagonals!I424</f>
        <v>0</v>
      </c>
      <c r="N428">
        <f>Diagonals!J424</f>
        <v>0</v>
      </c>
      <c r="O428">
        <f>Diagonals!K424</f>
        <v>0</v>
      </c>
      <c r="P428">
        <f>Diagonals!L424</f>
        <v>0</v>
      </c>
      <c r="Q428">
        <f>Trendlines!E424</f>
        <v>5200.12</v>
      </c>
      <c r="R428">
        <f>Trendlines!F424</f>
        <v>5190.91</v>
      </c>
      <c r="S428">
        <f>Trendlines!G424</f>
        <v>5201.1099999999997</v>
      </c>
      <c r="T428">
        <f>Trendlines!H424</f>
        <v>5178.71</v>
      </c>
      <c r="U428">
        <f>Trendlines!I424</f>
        <v>5180.3599999999997</v>
      </c>
      <c r="V428">
        <f>Trendlines!J424</f>
        <v>5167.4799999999996</v>
      </c>
      <c r="W428">
        <f>Trendlines!K424</f>
        <v>0</v>
      </c>
      <c r="X428">
        <f>Trendlines!L424</f>
        <v>0</v>
      </c>
      <c r="Y428">
        <f>Tema_Hrma_Smma!E424</f>
        <v>5192.6499999999996</v>
      </c>
      <c r="Z428">
        <f>Tema_Hrma_Smma!F424</f>
        <v>5192.5</v>
      </c>
      <c r="AA428">
        <f>Tema_Hrma_Smma!G424</f>
        <v>5184.8</v>
      </c>
      <c r="AB428">
        <f>ZScore!H424</f>
        <v>-1</v>
      </c>
      <c r="AC428">
        <f>ZScore!I424</f>
        <v>0.56755999999999995</v>
      </c>
      <c r="AD428">
        <f>ZScore!J424</f>
        <v>3</v>
      </c>
      <c r="AE428">
        <f>HA!E424</f>
        <v>5193.58</v>
      </c>
      <c r="AF428">
        <f>HA!F424</f>
        <v>5193.58</v>
      </c>
      <c r="AG428">
        <f>HA!G424</f>
        <v>5184.5200000000004</v>
      </c>
      <c r="AH428">
        <f>HA!H424</f>
        <v>5188.55</v>
      </c>
      <c r="AI428">
        <f>HA!I424</f>
        <v>-1</v>
      </c>
      <c r="AJ428">
        <f>HA!J424</f>
        <v>5.03</v>
      </c>
      <c r="AK428">
        <f>HA!K424</f>
        <v>0.99255000000000004</v>
      </c>
      <c r="AL428">
        <f>HA!L424</f>
        <v>-2</v>
      </c>
      <c r="AM428">
        <f>KC!E424</f>
        <v>5213.6494499999999</v>
      </c>
      <c r="AN428">
        <f>KC!F424</f>
        <v>5207.1766699999998</v>
      </c>
      <c r="AO428">
        <f>KC!G424</f>
        <v>5200.7038899999998</v>
      </c>
      <c r="AP428">
        <f>KC!H424</f>
        <v>5194.2311200000004</v>
      </c>
      <c r="AQ428">
        <f>KC!I424</f>
        <v>5187.7583400000003</v>
      </c>
      <c r="AR428">
        <f>KC!J424</f>
        <v>5182.15103</v>
      </c>
      <c r="AS428">
        <f>KC!K424</f>
        <v>5175.6782499999999</v>
      </c>
      <c r="AT428">
        <f>KC!L424</f>
        <v>5169.2054699999999</v>
      </c>
      <c r="AU428">
        <f>KC!M424</f>
        <v>5162.7326999999996</v>
      </c>
      <c r="AV428">
        <f>KC!N424</f>
        <v>5156.2599200000004</v>
      </c>
      <c r="AW428">
        <f>SR_Levels!E424</f>
        <v>5178.6000000000004</v>
      </c>
      <c r="AX428">
        <f>SR_Levels!F424</f>
        <v>5161.8900000000003</v>
      </c>
      <c r="AY428">
        <f>SR_Levels!G424</f>
        <v>5135.8500000000004</v>
      </c>
      <c r="AZ428">
        <f>SR_Levels!H424</f>
        <v>0</v>
      </c>
      <c r="BA428">
        <f>SR_Levels!I424</f>
        <v>5193.3500000000004</v>
      </c>
      <c r="BB428">
        <f>SR_Levels!J424</f>
        <v>5205.3100000000004</v>
      </c>
      <c r="BC428">
        <f>SR_Levels!K424</f>
        <v>0</v>
      </c>
      <c r="BD428">
        <f>SR_Levels!L424</f>
        <v>0</v>
      </c>
      <c r="BE428">
        <f>ZigZag!E424</f>
        <v>0</v>
      </c>
      <c r="BF428">
        <f>ZigZag!F424</f>
        <v>0</v>
      </c>
      <c r="BG428">
        <f>ZigZag!G424</f>
        <v>5186.28</v>
      </c>
      <c r="BH428">
        <f>Dual_Tema!E424</f>
        <v>5196.1000000000004</v>
      </c>
      <c r="BI428">
        <f>Dual_Tema!F424</f>
        <v>5190.3100000000004</v>
      </c>
      <c r="BJ428">
        <f>Pinbar!E424</f>
        <v>0</v>
      </c>
      <c r="BK428">
        <f>SSA!E424</f>
        <v>5187.8008600000003</v>
      </c>
      <c r="BL428">
        <f>SSA!F424</f>
        <v>5189.7589399999997</v>
      </c>
    </row>
    <row r="429" spans="1:64" x14ac:dyDescent="0.55000000000000004">
      <c r="A429">
        <f>Validation!A425</f>
        <v>1772159100</v>
      </c>
      <c r="B429" t="str">
        <f>Price!B425</f>
        <v>XAUUSD</v>
      </c>
      <c r="C429" t="str">
        <f>Price!C425</f>
        <v>M5</v>
      </c>
      <c r="D429">
        <f>Price!D425</f>
        <v>5183.93</v>
      </c>
      <c r="E429">
        <f>Price!E425</f>
        <v>5186.7</v>
      </c>
      <c r="F429">
        <f>Price!F425</f>
        <v>5188.1000000000004</v>
      </c>
      <c r="G429">
        <f>Price!G425</f>
        <v>5183.7</v>
      </c>
      <c r="H429">
        <f>Price!H425</f>
        <v>404</v>
      </c>
      <c r="I429">
        <f>Diagonals!E425</f>
        <v>5222.68</v>
      </c>
      <c r="J429">
        <f>Diagonals!F425</f>
        <v>0</v>
      </c>
      <c r="K429">
        <f>Diagonals!G425</f>
        <v>0</v>
      </c>
      <c r="L429">
        <f>Diagonals!H425</f>
        <v>5102.1499999999996</v>
      </c>
      <c r="M429">
        <f>Diagonals!I425</f>
        <v>0</v>
      </c>
      <c r="N429">
        <f>Diagonals!J425</f>
        <v>0</v>
      </c>
      <c r="O429">
        <f>Diagonals!K425</f>
        <v>0</v>
      </c>
      <c r="P429">
        <f>Diagonals!L425</f>
        <v>0</v>
      </c>
      <c r="Q429">
        <f>Trendlines!E425</f>
        <v>5200.13</v>
      </c>
      <c r="R429">
        <f>Trendlines!F425</f>
        <v>5190.88</v>
      </c>
      <c r="S429">
        <f>Trendlines!G425</f>
        <v>5201.1000000000004</v>
      </c>
      <c r="T429">
        <f>Trendlines!H425</f>
        <v>5178.78</v>
      </c>
      <c r="U429">
        <f>Trendlines!I425</f>
        <v>5180.3900000000003</v>
      </c>
      <c r="V429">
        <f>Trendlines!J425</f>
        <v>5167.5200000000004</v>
      </c>
      <c r="W429">
        <f>Trendlines!K425</f>
        <v>0</v>
      </c>
      <c r="X429">
        <f>Trendlines!L425</f>
        <v>0</v>
      </c>
      <c r="Y429">
        <f>Tema_Hrma_Smma!E425</f>
        <v>5189.28</v>
      </c>
      <c r="Z429">
        <f>Tema_Hrma_Smma!F425</f>
        <v>5191.9799999999996</v>
      </c>
      <c r="AA429">
        <f>Tema_Hrma_Smma!G425</f>
        <v>5184.84</v>
      </c>
      <c r="AB429">
        <f>ZScore!H425</f>
        <v>-1</v>
      </c>
      <c r="AC429">
        <f>ZScore!I425</f>
        <v>7.1319999999999995E-2</v>
      </c>
      <c r="AD429">
        <f>ZScore!J425</f>
        <v>3</v>
      </c>
      <c r="AE429">
        <f>HA!E425</f>
        <v>5191.0600000000004</v>
      </c>
      <c r="AF429">
        <f>HA!F425</f>
        <v>5191.0600000000004</v>
      </c>
      <c r="AG429">
        <f>HA!G425</f>
        <v>5183.7</v>
      </c>
      <c r="AH429">
        <f>HA!H425</f>
        <v>5185.6099999999997</v>
      </c>
      <c r="AI429">
        <f>HA!I425</f>
        <v>-1</v>
      </c>
      <c r="AJ429">
        <f>HA!J425</f>
        <v>5.46</v>
      </c>
      <c r="AK429">
        <f>HA!K425</f>
        <v>1.16812</v>
      </c>
      <c r="AL429">
        <f>HA!L425</f>
        <v>-3</v>
      </c>
      <c r="AM429">
        <f>KC!E425</f>
        <v>5214.1674000000003</v>
      </c>
      <c r="AN429">
        <f>KC!F425</f>
        <v>5207.6927100000003</v>
      </c>
      <c r="AO429">
        <f>KC!G425</f>
        <v>5201.2180200000003</v>
      </c>
      <c r="AP429">
        <f>KC!H425</f>
        <v>5194.7433300000002</v>
      </c>
      <c r="AQ429">
        <f>KC!I425</f>
        <v>5188.2686299999996</v>
      </c>
      <c r="AR429">
        <f>KC!J425</f>
        <v>5182.6906900000004</v>
      </c>
      <c r="AS429">
        <f>KC!K425</f>
        <v>5176.2160000000003</v>
      </c>
      <c r="AT429">
        <f>KC!L425</f>
        <v>5169.7413100000003</v>
      </c>
      <c r="AU429">
        <f>KC!M425</f>
        <v>5163.2666099999997</v>
      </c>
      <c r="AV429">
        <f>KC!N425</f>
        <v>5156.7919199999997</v>
      </c>
      <c r="AW429">
        <f>SR_Levels!E425</f>
        <v>5178.6000000000004</v>
      </c>
      <c r="AX429">
        <f>SR_Levels!F425</f>
        <v>5161.8900000000003</v>
      </c>
      <c r="AY429">
        <f>SR_Levels!G425</f>
        <v>5135.8500000000004</v>
      </c>
      <c r="AZ429">
        <f>SR_Levels!H425</f>
        <v>0</v>
      </c>
      <c r="BA429">
        <f>SR_Levels!I425</f>
        <v>5193.3500000000004</v>
      </c>
      <c r="BB429">
        <f>SR_Levels!J425</f>
        <v>5205.3100000000004</v>
      </c>
      <c r="BC429">
        <f>SR_Levels!K425</f>
        <v>0</v>
      </c>
      <c r="BD429">
        <f>SR_Levels!L425</f>
        <v>0</v>
      </c>
      <c r="BE429">
        <f>ZigZag!E425</f>
        <v>0</v>
      </c>
      <c r="BF429">
        <f>ZigZag!F425</f>
        <v>0</v>
      </c>
      <c r="BG429">
        <f>ZigZag!G425</f>
        <v>5186.2</v>
      </c>
      <c r="BH429">
        <f>Dual_Tema!E425</f>
        <v>5192.55</v>
      </c>
      <c r="BI429">
        <f>Dual_Tema!F425</f>
        <v>5187.38</v>
      </c>
      <c r="BJ429">
        <f>Pinbar!E425</f>
        <v>0</v>
      </c>
      <c r="BK429">
        <f>SSA!E425</f>
        <v>5185.1629000000003</v>
      </c>
      <c r="BL429">
        <f>SSA!F425</f>
        <v>5187.4609200000004</v>
      </c>
    </row>
    <row r="430" spans="1:64" x14ac:dyDescent="0.55000000000000004">
      <c r="A430">
        <f>Validation!A426</f>
        <v>1772159400</v>
      </c>
      <c r="B430" t="str">
        <f>Price!B426</f>
        <v>XAUUSD</v>
      </c>
      <c r="C430" t="str">
        <f>Price!C426</f>
        <v>M5</v>
      </c>
      <c r="D430">
        <f>Price!D426</f>
        <v>5183.74</v>
      </c>
      <c r="E430">
        <f>Price!E426</f>
        <v>5184.24</v>
      </c>
      <c r="F430">
        <f>Price!F426</f>
        <v>5186.08</v>
      </c>
      <c r="G430">
        <f>Price!G426</f>
        <v>5181.97</v>
      </c>
      <c r="H430">
        <f>Price!H426</f>
        <v>660</v>
      </c>
      <c r="I430">
        <f>Diagonals!E426</f>
        <v>5222.8599999999997</v>
      </c>
      <c r="J430">
        <f>Diagonals!F426</f>
        <v>0</v>
      </c>
      <c r="K430">
        <f>Diagonals!G426</f>
        <v>0</v>
      </c>
      <c r="L430">
        <f>Diagonals!H426</f>
        <v>5101.82</v>
      </c>
      <c r="M430">
        <f>Diagonals!I426</f>
        <v>0</v>
      </c>
      <c r="N430">
        <f>Diagonals!J426</f>
        <v>0</v>
      </c>
      <c r="O430">
        <f>Diagonals!K426</f>
        <v>0</v>
      </c>
      <c r="P430">
        <f>Diagonals!L426</f>
        <v>0</v>
      </c>
      <c r="Q430">
        <f>Trendlines!E426</f>
        <v>5200.13</v>
      </c>
      <c r="R430">
        <f>Trendlines!F426</f>
        <v>5190.8599999999997</v>
      </c>
      <c r="S430">
        <f>Trendlines!G426</f>
        <v>5201.08</v>
      </c>
      <c r="T430">
        <f>Trendlines!H426</f>
        <v>5178.8599999999997</v>
      </c>
      <c r="U430">
        <f>Trendlines!I426</f>
        <v>5180.41</v>
      </c>
      <c r="V430">
        <f>Trendlines!J426</f>
        <v>5167.5600000000004</v>
      </c>
      <c r="W430">
        <f>Trendlines!K426</f>
        <v>0</v>
      </c>
      <c r="X430">
        <f>Trendlines!L426</f>
        <v>0</v>
      </c>
      <c r="Y430">
        <f>Tema_Hrma_Smma!E426</f>
        <v>5186.46</v>
      </c>
      <c r="Z430">
        <f>Tema_Hrma_Smma!F426</f>
        <v>5190.99</v>
      </c>
      <c r="AA430">
        <f>Tema_Hrma_Smma!G426</f>
        <v>5184.84</v>
      </c>
      <c r="AB430">
        <f>ZScore!H426</f>
        <v>-1</v>
      </c>
      <c r="AC430">
        <f>ZScore!I426</f>
        <v>0.86975999999999998</v>
      </c>
      <c r="AD430">
        <f>ZScore!J426</f>
        <v>3</v>
      </c>
      <c r="AE430">
        <f>HA!E426</f>
        <v>5188.34</v>
      </c>
      <c r="AF430">
        <f>HA!F426</f>
        <v>5188.34</v>
      </c>
      <c r="AG430">
        <f>HA!G426</f>
        <v>5181.97</v>
      </c>
      <c r="AH430">
        <f>HA!H426</f>
        <v>5184.01</v>
      </c>
      <c r="AI430">
        <f>HA!I426</f>
        <v>-1</v>
      </c>
      <c r="AJ430">
        <f>HA!J426</f>
        <v>4.33</v>
      </c>
      <c r="AK430">
        <f>HA!K426</f>
        <v>0.69564000000000004</v>
      </c>
      <c r="AL430">
        <f>HA!L426</f>
        <v>-4</v>
      </c>
      <c r="AM430">
        <f>KC!E426</f>
        <v>5214.3239100000001</v>
      </c>
      <c r="AN430">
        <f>KC!F426</f>
        <v>5207.8867499999997</v>
      </c>
      <c r="AO430">
        <f>KC!G426</f>
        <v>5201.4495800000004</v>
      </c>
      <c r="AP430">
        <f>KC!H426</f>
        <v>5195.01242</v>
      </c>
      <c r="AQ430">
        <f>KC!I426</f>
        <v>5188.5752599999996</v>
      </c>
      <c r="AR430">
        <f>KC!J426</f>
        <v>5183.0546899999999</v>
      </c>
      <c r="AS430">
        <f>KC!K426</f>
        <v>5176.6175199999998</v>
      </c>
      <c r="AT430">
        <f>KC!L426</f>
        <v>5170.1803600000003</v>
      </c>
      <c r="AU430">
        <f>KC!M426</f>
        <v>5163.7431999999999</v>
      </c>
      <c r="AV430">
        <f>KC!N426</f>
        <v>5157.3060400000004</v>
      </c>
      <c r="AW430">
        <f>SR_Levels!E426</f>
        <v>5178.6000000000004</v>
      </c>
      <c r="AX430">
        <f>SR_Levels!F426</f>
        <v>5161.8900000000003</v>
      </c>
      <c r="AY430">
        <f>SR_Levels!G426</f>
        <v>5135.8500000000004</v>
      </c>
      <c r="AZ430">
        <f>SR_Levels!H426</f>
        <v>0</v>
      </c>
      <c r="BA430">
        <f>SR_Levels!I426</f>
        <v>5193.3500000000004</v>
      </c>
      <c r="BB430">
        <f>SR_Levels!J426</f>
        <v>5205.3100000000004</v>
      </c>
      <c r="BC430">
        <f>SR_Levels!K426</f>
        <v>0</v>
      </c>
      <c r="BD430">
        <f>SR_Levels!L426</f>
        <v>0</v>
      </c>
      <c r="BE430">
        <f>ZigZag!E426</f>
        <v>0</v>
      </c>
      <c r="BF430">
        <f>ZigZag!F426</f>
        <v>0</v>
      </c>
      <c r="BG430">
        <f>ZigZag!G426</f>
        <v>5186.04</v>
      </c>
      <c r="BH430">
        <f>Dual_Tema!E426</f>
        <v>5189.25</v>
      </c>
      <c r="BI430">
        <f>Dual_Tema!F426</f>
        <v>5184.62</v>
      </c>
      <c r="BJ430">
        <f>Pinbar!E426</f>
        <v>0</v>
      </c>
      <c r="BK430">
        <f>SSA!E426</f>
        <v>5182.8147499999995</v>
      </c>
      <c r="BL430">
        <f>SSA!F426</f>
        <v>5185.1378400000003</v>
      </c>
    </row>
    <row r="431" spans="1:64" x14ac:dyDescent="0.55000000000000004">
      <c r="A431">
        <f>Validation!A427</f>
        <v>1772159700</v>
      </c>
      <c r="B431" t="str">
        <f>Price!B427</f>
        <v>XAUUSD</v>
      </c>
      <c r="C431" t="str">
        <f>Price!C427</f>
        <v>M5</v>
      </c>
      <c r="D431">
        <f>Price!D427</f>
        <v>5178.53</v>
      </c>
      <c r="E431">
        <f>Price!E427</f>
        <v>5183.67</v>
      </c>
      <c r="F431">
        <f>Price!F427</f>
        <v>5184.21</v>
      </c>
      <c r="G431">
        <f>Price!G427</f>
        <v>5174.1899999999996</v>
      </c>
      <c r="H431">
        <f>Price!H427</f>
        <v>697</v>
      </c>
      <c r="I431">
        <f>Diagonals!E427</f>
        <v>5223.04</v>
      </c>
      <c r="J431">
        <f>Diagonals!F427</f>
        <v>0</v>
      </c>
      <c r="K431">
        <f>Diagonals!G427</f>
        <v>0</v>
      </c>
      <c r="L431">
        <f>Diagonals!H427</f>
        <v>5101.49</v>
      </c>
      <c r="M431">
        <f>Diagonals!I427</f>
        <v>0</v>
      </c>
      <c r="N431">
        <f>Diagonals!J427</f>
        <v>0</v>
      </c>
      <c r="O431">
        <f>Diagonals!K427</f>
        <v>0</v>
      </c>
      <c r="P431">
        <f>Diagonals!L427</f>
        <v>0</v>
      </c>
      <c r="Q431">
        <f>Trendlines!E427</f>
        <v>5200.1400000000003</v>
      </c>
      <c r="R431">
        <f>Trendlines!F427</f>
        <v>5190.83</v>
      </c>
      <c r="S431">
        <f>Trendlines!G427</f>
        <v>5201.0600000000004</v>
      </c>
      <c r="T431">
        <f>Trendlines!H427</f>
        <v>5178.93</v>
      </c>
      <c r="U431">
        <f>Trendlines!I427</f>
        <v>5180.43</v>
      </c>
      <c r="V431">
        <f>Trendlines!J427</f>
        <v>5167.6000000000004</v>
      </c>
      <c r="W431">
        <f>Trendlines!K427</f>
        <v>0</v>
      </c>
      <c r="X431">
        <f>Trendlines!L427</f>
        <v>0</v>
      </c>
      <c r="Y431">
        <f>Tema_Hrma_Smma!E427</f>
        <v>5182.26</v>
      </c>
      <c r="Z431">
        <f>Tema_Hrma_Smma!F427</f>
        <v>5189.3</v>
      </c>
      <c r="AA431">
        <f>Tema_Hrma_Smma!G427</f>
        <v>5184.74</v>
      </c>
      <c r="AB431">
        <f>ZScore!H427</f>
        <v>-1</v>
      </c>
      <c r="AC431">
        <f>ZScore!I427</f>
        <v>0.76678999999999997</v>
      </c>
      <c r="AD431">
        <f>ZScore!J427</f>
        <v>3</v>
      </c>
      <c r="AE431">
        <f>HA!E427</f>
        <v>5186.17</v>
      </c>
      <c r="AF431">
        <f>HA!F427</f>
        <v>5186.17</v>
      </c>
      <c r="AG431">
        <f>HA!G427</f>
        <v>5174.1899999999996</v>
      </c>
      <c r="AH431">
        <f>HA!H427</f>
        <v>5180.1499999999996</v>
      </c>
      <c r="AI431">
        <f>HA!I427</f>
        <v>-1</v>
      </c>
      <c r="AJ431">
        <f>HA!J427</f>
        <v>6.02</v>
      </c>
      <c r="AK431">
        <f>HA!K427</f>
        <v>1.3888799999999999</v>
      </c>
      <c r="AL431">
        <f>HA!L427</f>
        <v>-5</v>
      </c>
      <c r="AM431">
        <f>KC!E427</f>
        <v>5214.5318900000002</v>
      </c>
      <c r="AN431">
        <f>KC!F427</f>
        <v>5208.07035</v>
      </c>
      <c r="AO431">
        <f>KC!G427</f>
        <v>5201.6088</v>
      </c>
      <c r="AP431">
        <f>KC!H427</f>
        <v>5195.1472599999997</v>
      </c>
      <c r="AQ431">
        <f>KC!I427</f>
        <v>5188.6857200000004</v>
      </c>
      <c r="AR431">
        <f>KC!J427</f>
        <v>5183.0901000000003</v>
      </c>
      <c r="AS431">
        <f>KC!K427</f>
        <v>5176.6285600000001</v>
      </c>
      <c r="AT431">
        <f>KC!L427</f>
        <v>5170.1670199999999</v>
      </c>
      <c r="AU431">
        <f>KC!M427</f>
        <v>5163.7054699999999</v>
      </c>
      <c r="AV431">
        <f>KC!N427</f>
        <v>5157.2439299999996</v>
      </c>
      <c r="AW431">
        <f>SR_Levels!E427</f>
        <v>5161.8900000000003</v>
      </c>
      <c r="AX431">
        <f>SR_Levels!F427</f>
        <v>5135.8500000000004</v>
      </c>
      <c r="AY431">
        <f>SR_Levels!G427</f>
        <v>0</v>
      </c>
      <c r="AZ431">
        <f>SR_Levels!H427</f>
        <v>0</v>
      </c>
      <c r="BA431">
        <f>SR_Levels!I427</f>
        <v>5178.6000000000004</v>
      </c>
      <c r="BB431">
        <f>SR_Levels!J427</f>
        <v>5193.3500000000004</v>
      </c>
      <c r="BC431">
        <f>SR_Levels!K427</f>
        <v>5205.3100000000004</v>
      </c>
      <c r="BD431">
        <f>SR_Levels!L427</f>
        <v>0</v>
      </c>
      <c r="BE431">
        <f>ZigZag!E427</f>
        <v>0</v>
      </c>
      <c r="BF431">
        <f>ZigZag!F427</f>
        <v>0</v>
      </c>
      <c r="BG431">
        <f>ZigZag!G427</f>
        <v>5185.54</v>
      </c>
      <c r="BH431">
        <f>Dual_Tema!E427</f>
        <v>5186.25</v>
      </c>
      <c r="BI431">
        <f>Dual_Tema!F427</f>
        <v>5179.07</v>
      </c>
      <c r="BJ431">
        <f>Pinbar!E427</f>
        <v>0</v>
      </c>
      <c r="BK431">
        <f>SSA!E427</f>
        <v>5180.9683100000002</v>
      </c>
      <c r="BL431">
        <f>SSA!F427</f>
        <v>5183.0530699999999</v>
      </c>
    </row>
    <row r="432" spans="1:64" x14ac:dyDescent="0.55000000000000004">
      <c r="A432">
        <f>Validation!A428</f>
        <v>1772160000</v>
      </c>
      <c r="B432" t="str">
        <f>Price!B428</f>
        <v>XAUUSD</v>
      </c>
      <c r="C432" t="str">
        <f>Price!C428</f>
        <v>M5</v>
      </c>
      <c r="D432">
        <f>Price!D428</f>
        <v>5181.46</v>
      </c>
      <c r="E432">
        <f>Price!E428</f>
        <v>5178.53</v>
      </c>
      <c r="F432">
        <f>Price!F428</f>
        <v>5182.16</v>
      </c>
      <c r="G432">
        <f>Price!G428</f>
        <v>5177.47</v>
      </c>
      <c r="H432">
        <f>Price!H428</f>
        <v>579</v>
      </c>
      <c r="I432">
        <f>Diagonals!E428</f>
        <v>5223.21</v>
      </c>
      <c r="J432">
        <f>Diagonals!F428</f>
        <v>0</v>
      </c>
      <c r="K432">
        <f>Diagonals!G428</f>
        <v>0</v>
      </c>
      <c r="L432">
        <f>Diagonals!H428</f>
        <v>5101.16</v>
      </c>
      <c r="M432">
        <f>Diagonals!I428</f>
        <v>0</v>
      </c>
      <c r="N432">
        <f>Diagonals!J428</f>
        <v>0</v>
      </c>
      <c r="O432">
        <f>Diagonals!K428</f>
        <v>0</v>
      </c>
      <c r="P432">
        <f>Diagonals!L428</f>
        <v>0</v>
      </c>
      <c r="Q432">
        <f>Trendlines!E428</f>
        <v>5200.1400000000003</v>
      </c>
      <c r="R432">
        <f>Trendlines!F428</f>
        <v>5190.8</v>
      </c>
      <c r="S432">
        <f>Trendlines!G428</f>
        <v>5201.04</v>
      </c>
      <c r="T432">
        <f>Trendlines!H428</f>
        <v>5179.01</v>
      </c>
      <c r="U432">
        <f>Trendlines!I428</f>
        <v>5180.45</v>
      </c>
      <c r="V432">
        <f>Trendlines!J428</f>
        <v>5167.6400000000003</v>
      </c>
      <c r="W432">
        <f>Trendlines!K428</f>
        <v>0</v>
      </c>
      <c r="X432">
        <f>Trendlines!L428</f>
        <v>0</v>
      </c>
      <c r="Y432">
        <f>Tema_Hrma_Smma!E428</f>
        <v>5180.3599999999997</v>
      </c>
      <c r="Z432">
        <f>Tema_Hrma_Smma!F428</f>
        <v>5187.57</v>
      </c>
      <c r="AA432">
        <f>Tema_Hrma_Smma!G428</f>
        <v>5184.6000000000004</v>
      </c>
      <c r="AB432">
        <f>ZScore!H428</f>
        <v>1</v>
      </c>
      <c r="AC432">
        <f>ZScore!I428</f>
        <v>1.464E-2</v>
      </c>
      <c r="AD432">
        <f>ZScore!J428</f>
        <v>0</v>
      </c>
      <c r="AE432">
        <f>HA!E428</f>
        <v>5183.16</v>
      </c>
      <c r="AF432">
        <f>HA!F428</f>
        <v>5183.16</v>
      </c>
      <c r="AG432">
        <f>HA!G428</f>
        <v>5177.47</v>
      </c>
      <c r="AH432">
        <f>HA!H428</f>
        <v>5179.8999999999996</v>
      </c>
      <c r="AI432">
        <f>HA!I428</f>
        <v>-1</v>
      </c>
      <c r="AJ432">
        <f>HA!J428</f>
        <v>3.26</v>
      </c>
      <c r="AK432">
        <f>HA!K428</f>
        <v>0.24299000000000001</v>
      </c>
      <c r="AL432">
        <f>HA!L428</f>
        <v>-6</v>
      </c>
      <c r="AM432">
        <f>KC!E428</f>
        <v>5214.4875599999996</v>
      </c>
      <c r="AN432">
        <f>KC!F428</f>
        <v>5208.0168199999998</v>
      </c>
      <c r="AO432">
        <f>KC!G428</f>
        <v>5201.5460800000001</v>
      </c>
      <c r="AP432">
        <f>KC!H428</f>
        <v>5195.0753400000003</v>
      </c>
      <c r="AQ432">
        <f>KC!I428</f>
        <v>5188.6045999999997</v>
      </c>
      <c r="AR432">
        <f>KC!J428</f>
        <v>5182.97912</v>
      </c>
      <c r="AS432">
        <f>KC!K428</f>
        <v>5176.5083800000002</v>
      </c>
      <c r="AT432">
        <f>KC!L428</f>
        <v>5170.0376399999996</v>
      </c>
      <c r="AU432">
        <f>KC!M428</f>
        <v>5163.5668999999998</v>
      </c>
      <c r="AV432">
        <f>KC!N428</f>
        <v>5157.0961600000001</v>
      </c>
      <c r="AW432">
        <f>SR_Levels!E428</f>
        <v>5178.6000000000004</v>
      </c>
      <c r="AX432">
        <f>SR_Levels!F428</f>
        <v>5161.8900000000003</v>
      </c>
      <c r="AY432">
        <f>SR_Levels!G428</f>
        <v>5135.8500000000004</v>
      </c>
      <c r="AZ432">
        <f>SR_Levels!H428</f>
        <v>0</v>
      </c>
      <c r="BA432">
        <f>SR_Levels!I428</f>
        <v>5193.3500000000004</v>
      </c>
      <c r="BB432">
        <f>SR_Levels!J428</f>
        <v>5205.3100000000004</v>
      </c>
      <c r="BC432">
        <f>SR_Levels!K428</f>
        <v>0</v>
      </c>
      <c r="BD432">
        <f>SR_Levels!L428</f>
        <v>0</v>
      </c>
      <c r="BE432">
        <f>ZigZag!E428</f>
        <v>0</v>
      </c>
      <c r="BF432">
        <f>ZigZag!F428</f>
        <v>0</v>
      </c>
      <c r="BG432">
        <f>ZigZag!G428</f>
        <v>5185.17</v>
      </c>
      <c r="BH432">
        <f>Dual_Tema!E428</f>
        <v>5183.42</v>
      </c>
      <c r="BI432">
        <f>Dual_Tema!F428</f>
        <v>5177.22</v>
      </c>
      <c r="BJ432">
        <f>Pinbar!E428</f>
        <v>0</v>
      </c>
      <c r="BK432">
        <f>SSA!E428</f>
        <v>5179.8719700000001</v>
      </c>
      <c r="BL432">
        <f>SSA!F428</f>
        <v>5181.46252</v>
      </c>
    </row>
    <row r="433" spans="1:64" x14ac:dyDescent="0.55000000000000004">
      <c r="A433">
        <f>Validation!A429</f>
        <v>1772160300</v>
      </c>
      <c r="B433" t="str">
        <f>Price!B429</f>
        <v>XAUUSD</v>
      </c>
      <c r="C433" t="str">
        <f>Price!C429</f>
        <v>M5</v>
      </c>
      <c r="D433">
        <f>Price!D429</f>
        <v>5178.68</v>
      </c>
      <c r="E433">
        <f>Price!E429</f>
        <v>5181.57</v>
      </c>
      <c r="F433">
        <f>Price!F429</f>
        <v>5182.7700000000004</v>
      </c>
      <c r="G433">
        <f>Price!G429</f>
        <v>5177.13</v>
      </c>
      <c r="H433">
        <f>Price!H429</f>
        <v>559</v>
      </c>
      <c r="I433">
        <f>Diagonals!E429</f>
        <v>5223.3900000000003</v>
      </c>
      <c r="J433">
        <f>Diagonals!F429</f>
        <v>0</v>
      </c>
      <c r="K433">
        <f>Diagonals!G429</f>
        <v>0</v>
      </c>
      <c r="L433">
        <f>Diagonals!H429</f>
        <v>5100.83</v>
      </c>
      <c r="M433">
        <f>Diagonals!I429</f>
        <v>0</v>
      </c>
      <c r="N433">
        <f>Diagonals!J429</f>
        <v>0</v>
      </c>
      <c r="O433">
        <f>Diagonals!K429</f>
        <v>0</v>
      </c>
      <c r="P433">
        <f>Diagonals!L429</f>
        <v>0</v>
      </c>
      <c r="Q433">
        <f>Trendlines!E429</f>
        <v>5200.1499999999996</v>
      </c>
      <c r="R433">
        <f>Trendlines!F429</f>
        <v>5190.78</v>
      </c>
      <c r="S433">
        <f>Trendlines!G429</f>
        <v>5201.03</v>
      </c>
      <c r="T433">
        <f>Trendlines!H429</f>
        <v>5179.08</v>
      </c>
      <c r="U433">
        <f>Trendlines!I429</f>
        <v>5180.47</v>
      </c>
      <c r="V433">
        <f>Trendlines!J429</f>
        <v>5167.67</v>
      </c>
      <c r="W433">
        <f>Trendlines!K429</f>
        <v>0</v>
      </c>
      <c r="X433">
        <f>Trendlines!L429</f>
        <v>0</v>
      </c>
      <c r="Y433">
        <f>Tema_Hrma_Smma!E429</f>
        <v>5178.88</v>
      </c>
      <c r="Z433">
        <f>Tema_Hrma_Smma!F429</f>
        <v>5185.8900000000003</v>
      </c>
      <c r="AA433">
        <f>Tema_Hrma_Smma!G429</f>
        <v>5184.47</v>
      </c>
      <c r="AB433">
        <f>ZScore!H429</f>
        <v>-1</v>
      </c>
      <c r="AC433">
        <f>ZScore!I429</f>
        <v>2.86E-2</v>
      </c>
      <c r="AD433">
        <f>ZScore!J429</f>
        <v>3</v>
      </c>
      <c r="AE433">
        <f>HA!E429</f>
        <v>5181.53</v>
      </c>
      <c r="AF433">
        <f>HA!F429</f>
        <v>5182.7700000000004</v>
      </c>
      <c r="AG433">
        <f>HA!G429</f>
        <v>5177.13</v>
      </c>
      <c r="AH433">
        <f>HA!H429</f>
        <v>5180.04</v>
      </c>
      <c r="AI433">
        <f>HA!I429</f>
        <v>-1</v>
      </c>
      <c r="AJ433">
        <f>HA!J429</f>
        <v>1.5</v>
      </c>
      <c r="AK433">
        <f>HA!K429</f>
        <v>-0.48354999999999998</v>
      </c>
      <c r="AL433">
        <f>HA!L429</f>
        <v>-7</v>
      </c>
      <c r="AM433">
        <f>KC!E429</f>
        <v>5214.2419399999999</v>
      </c>
      <c r="AN433">
        <f>KC!F429</f>
        <v>5207.7831800000004</v>
      </c>
      <c r="AO433">
        <f>KC!G429</f>
        <v>5201.3244100000002</v>
      </c>
      <c r="AP433">
        <f>KC!H429</f>
        <v>5194.8656499999997</v>
      </c>
      <c r="AQ433">
        <f>KC!I429</f>
        <v>5188.4068799999995</v>
      </c>
      <c r="AR433">
        <f>KC!J429</f>
        <v>5182.7594399999998</v>
      </c>
      <c r="AS433">
        <f>KC!K429</f>
        <v>5176.3006800000003</v>
      </c>
      <c r="AT433">
        <f>KC!L429</f>
        <v>5169.8419100000001</v>
      </c>
      <c r="AU433">
        <f>KC!M429</f>
        <v>5163.3831499999997</v>
      </c>
      <c r="AV433">
        <f>KC!N429</f>
        <v>5156.9243800000004</v>
      </c>
      <c r="AW433">
        <f>SR_Levels!E429</f>
        <v>5178.6000000000004</v>
      </c>
      <c r="AX433">
        <f>SR_Levels!F429</f>
        <v>5161.8900000000003</v>
      </c>
      <c r="AY433">
        <f>SR_Levels!G429</f>
        <v>5135.8500000000004</v>
      </c>
      <c r="AZ433">
        <f>SR_Levels!H429</f>
        <v>0</v>
      </c>
      <c r="BA433">
        <f>SR_Levels!I429</f>
        <v>5193.3500000000004</v>
      </c>
      <c r="BB433">
        <f>SR_Levels!J429</f>
        <v>5205.3100000000004</v>
      </c>
      <c r="BC433">
        <f>SR_Levels!K429</f>
        <v>0</v>
      </c>
      <c r="BD433">
        <f>SR_Levels!L429</f>
        <v>0</v>
      </c>
      <c r="BE433">
        <f>ZigZag!E429</f>
        <v>0</v>
      </c>
      <c r="BF433">
        <f>ZigZag!F429</f>
        <v>0</v>
      </c>
      <c r="BG433">
        <f>ZigZag!G429</f>
        <v>5184.76</v>
      </c>
      <c r="BH433">
        <f>Dual_Tema!E429</f>
        <v>5182.04</v>
      </c>
      <c r="BI433">
        <f>Dual_Tema!F429</f>
        <v>5176.04</v>
      </c>
      <c r="BJ433">
        <f>Pinbar!E429</f>
        <v>0</v>
      </c>
      <c r="BK433">
        <f>SSA!E429</f>
        <v>5179.45075</v>
      </c>
      <c r="BL433">
        <f>SSA!F429</f>
        <v>5180.4566299999997</v>
      </c>
    </row>
    <row r="434" spans="1:64" x14ac:dyDescent="0.55000000000000004">
      <c r="A434">
        <f>Validation!A430</f>
        <v>1772160600</v>
      </c>
      <c r="B434" t="str">
        <f>Price!B430</f>
        <v>XAUUSD</v>
      </c>
      <c r="C434" t="str">
        <f>Price!C430</f>
        <v>M5</v>
      </c>
      <c r="D434">
        <f>Price!D430</f>
        <v>5177.7700000000004</v>
      </c>
      <c r="E434">
        <f>Price!E430</f>
        <v>5178.63</v>
      </c>
      <c r="F434">
        <f>Price!F430</f>
        <v>5178.8599999999997</v>
      </c>
      <c r="G434">
        <f>Price!G430</f>
        <v>5173.6099999999997</v>
      </c>
      <c r="H434">
        <f>Price!H430</f>
        <v>568</v>
      </c>
      <c r="I434">
        <f>Diagonals!E430</f>
        <v>5223.57</v>
      </c>
      <c r="J434">
        <f>Diagonals!F430</f>
        <v>0</v>
      </c>
      <c r="K434">
        <f>Diagonals!G430</f>
        <v>0</v>
      </c>
      <c r="L434">
        <f>Diagonals!H430</f>
        <v>5100.5</v>
      </c>
      <c r="M434">
        <f>Diagonals!I430</f>
        <v>0</v>
      </c>
      <c r="N434">
        <f>Diagonals!J430</f>
        <v>0</v>
      </c>
      <c r="O434">
        <f>Diagonals!K430</f>
        <v>0</v>
      </c>
      <c r="P434">
        <f>Diagonals!L430</f>
        <v>0</v>
      </c>
      <c r="Q434">
        <f>Trendlines!E430</f>
        <v>5200.1499999999996</v>
      </c>
      <c r="R434">
        <f>Trendlines!F430</f>
        <v>5190.75</v>
      </c>
      <c r="S434">
        <f>Trendlines!G430</f>
        <v>5201.01</v>
      </c>
      <c r="T434">
        <f>Trendlines!H430</f>
        <v>5179.16</v>
      </c>
      <c r="U434">
        <f>Trendlines!I430</f>
        <v>5180.5</v>
      </c>
      <c r="V434">
        <f>Trendlines!J430</f>
        <v>5167.71</v>
      </c>
      <c r="W434">
        <f>Trendlines!K430</f>
        <v>0</v>
      </c>
      <c r="X434">
        <f>Trendlines!L430</f>
        <v>0</v>
      </c>
      <c r="Y434">
        <f>Tema_Hrma_Smma!E430</f>
        <v>5176.75</v>
      </c>
      <c r="Z434">
        <f>Tema_Hrma_Smma!F430</f>
        <v>5184.07</v>
      </c>
      <c r="AA434">
        <f>Tema_Hrma_Smma!G430</f>
        <v>5184.3</v>
      </c>
      <c r="AB434">
        <f>ZScore!H430</f>
        <v>-1</v>
      </c>
      <c r="AC434">
        <f>ZScore!I430</f>
        <v>0.74624000000000001</v>
      </c>
      <c r="AD434">
        <f>ZScore!J430</f>
        <v>3</v>
      </c>
      <c r="AE434">
        <f>HA!E430</f>
        <v>5180.79</v>
      </c>
      <c r="AF434">
        <f>HA!F430</f>
        <v>5180.79</v>
      </c>
      <c r="AG434">
        <f>HA!G430</f>
        <v>5173.6099999999997</v>
      </c>
      <c r="AH434">
        <f>HA!H430</f>
        <v>5177.22</v>
      </c>
      <c r="AI434">
        <f>HA!I430</f>
        <v>-1</v>
      </c>
      <c r="AJ434">
        <f>HA!J430</f>
        <v>3.57</v>
      </c>
      <c r="AK434">
        <f>HA!K430</f>
        <v>0.37047999999999998</v>
      </c>
      <c r="AL434">
        <f>HA!L430</f>
        <v>-8</v>
      </c>
      <c r="AM434">
        <f>KC!E430</f>
        <v>5213.8418199999996</v>
      </c>
      <c r="AN434">
        <f>KC!F430</f>
        <v>5207.3893500000004</v>
      </c>
      <c r="AO434">
        <f>KC!G430</f>
        <v>5200.9368800000002</v>
      </c>
      <c r="AP434">
        <f>KC!H430</f>
        <v>5194.48441</v>
      </c>
      <c r="AQ434">
        <f>KC!I430</f>
        <v>5188.0319399999998</v>
      </c>
      <c r="AR434">
        <f>KC!J430</f>
        <v>5182.3784599999999</v>
      </c>
      <c r="AS434">
        <f>KC!K430</f>
        <v>5175.9259899999997</v>
      </c>
      <c r="AT434">
        <f>KC!L430</f>
        <v>5169.4735199999996</v>
      </c>
      <c r="AU434">
        <f>KC!M430</f>
        <v>5163.0210500000003</v>
      </c>
      <c r="AV434">
        <f>KC!N430</f>
        <v>5156.5685800000001</v>
      </c>
      <c r="AW434">
        <f>SR_Levels!E430</f>
        <v>5161.8900000000003</v>
      </c>
      <c r="AX434">
        <f>SR_Levels!F430</f>
        <v>5135.8500000000004</v>
      </c>
      <c r="AY434">
        <f>SR_Levels!G430</f>
        <v>0</v>
      </c>
      <c r="AZ434">
        <f>SR_Levels!H430</f>
        <v>0</v>
      </c>
      <c r="BA434">
        <f>SR_Levels!I430</f>
        <v>5178.6000000000004</v>
      </c>
      <c r="BB434">
        <f>SR_Levels!J430</f>
        <v>5193.3500000000004</v>
      </c>
      <c r="BC434">
        <f>SR_Levels!K430</f>
        <v>5205.3100000000004</v>
      </c>
      <c r="BD434">
        <f>SR_Levels!L430</f>
        <v>0</v>
      </c>
      <c r="BE434">
        <f>ZigZag!E430</f>
        <v>0</v>
      </c>
      <c r="BF434">
        <f>ZigZag!F430</f>
        <v>5173.6099999999997</v>
      </c>
      <c r="BG434">
        <f>ZigZag!G430</f>
        <v>5184.1899999999996</v>
      </c>
      <c r="BH434">
        <f>Dual_Tema!E430</f>
        <v>5179.42</v>
      </c>
      <c r="BI434">
        <f>Dual_Tema!F430</f>
        <v>5173.7299999999996</v>
      </c>
      <c r="BJ434">
        <f>Pinbar!E430</f>
        <v>1</v>
      </c>
      <c r="BK434">
        <f>SSA!E430</f>
        <v>5179.6981699999997</v>
      </c>
      <c r="BL434">
        <f>SSA!F430</f>
        <v>5180.0774000000001</v>
      </c>
    </row>
    <row r="435" spans="1:64" x14ac:dyDescent="0.55000000000000004">
      <c r="A435">
        <f>Validation!A431</f>
        <v>1772160900</v>
      </c>
      <c r="B435" t="str">
        <f>Price!B431</f>
        <v>XAUUSD</v>
      </c>
      <c r="C435" t="str">
        <f>Price!C431</f>
        <v>M5</v>
      </c>
      <c r="D435">
        <f>Price!D431</f>
        <v>5183.68</v>
      </c>
      <c r="E435">
        <f>Price!E431</f>
        <v>5177.7700000000004</v>
      </c>
      <c r="F435">
        <f>Price!F431</f>
        <v>5184.24</v>
      </c>
      <c r="G435">
        <f>Price!G431</f>
        <v>5177.2700000000004</v>
      </c>
      <c r="H435">
        <f>Price!H431</f>
        <v>556</v>
      </c>
      <c r="I435">
        <f>Diagonals!E431</f>
        <v>5223.74</v>
      </c>
      <c r="J435">
        <f>Diagonals!F431</f>
        <v>0</v>
      </c>
      <c r="K435">
        <f>Diagonals!G431</f>
        <v>0</v>
      </c>
      <c r="L435">
        <f>Diagonals!H431</f>
        <v>5100.17</v>
      </c>
      <c r="M435">
        <f>Diagonals!I431</f>
        <v>0</v>
      </c>
      <c r="N435">
        <f>Diagonals!J431</f>
        <v>0</v>
      </c>
      <c r="O435">
        <f>Diagonals!K431</f>
        <v>0</v>
      </c>
      <c r="P435">
        <f>Diagonals!L431</f>
        <v>0</v>
      </c>
      <c r="Q435">
        <f>Trendlines!E431</f>
        <v>5200.16</v>
      </c>
      <c r="R435">
        <f>Trendlines!F431</f>
        <v>5190.7299999999996</v>
      </c>
      <c r="S435">
        <f>Trendlines!G431</f>
        <v>5200.99</v>
      </c>
      <c r="T435">
        <f>Trendlines!H431</f>
        <v>5179.2299999999996</v>
      </c>
      <c r="U435">
        <f>Trendlines!I431</f>
        <v>5180.5200000000004</v>
      </c>
      <c r="V435">
        <f>Trendlines!J431</f>
        <v>5167.75</v>
      </c>
      <c r="W435">
        <f>Trendlines!K431</f>
        <v>0</v>
      </c>
      <c r="X435">
        <f>Trendlines!L431</f>
        <v>0</v>
      </c>
      <c r="Y435">
        <f>Tema_Hrma_Smma!E431</f>
        <v>5178</v>
      </c>
      <c r="Z435">
        <f>Tema_Hrma_Smma!F431</f>
        <v>5182.91</v>
      </c>
      <c r="AA435">
        <f>Tema_Hrma_Smma!G431</f>
        <v>5184.16</v>
      </c>
      <c r="AB435">
        <f>ZScore!H431</f>
        <v>1</v>
      </c>
      <c r="AC435">
        <f>ZScore!I431</f>
        <v>1.0327299999999999</v>
      </c>
      <c r="AD435">
        <f>ZScore!J431</f>
        <v>0</v>
      </c>
      <c r="AE435">
        <f>HA!E431</f>
        <v>5179</v>
      </c>
      <c r="AF435">
        <f>HA!F431</f>
        <v>5184.24</v>
      </c>
      <c r="AG435">
        <f>HA!G431</f>
        <v>5177.2700000000004</v>
      </c>
      <c r="AH435">
        <f>HA!H431</f>
        <v>5180.74</v>
      </c>
      <c r="AI435">
        <f>HA!I431</f>
        <v>1</v>
      </c>
      <c r="AJ435">
        <f>HA!J431</f>
        <v>1.74</v>
      </c>
      <c r="AK435">
        <f>HA!K431</f>
        <v>-0.38455</v>
      </c>
      <c r="AL435">
        <f>HA!L431</f>
        <v>1</v>
      </c>
      <c r="AM435">
        <f>KC!E431</f>
        <v>5213.5601200000001</v>
      </c>
      <c r="AN435">
        <f>KC!F431</f>
        <v>5207.0896300000004</v>
      </c>
      <c r="AO435">
        <f>KC!G431</f>
        <v>5200.61913</v>
      </c>
      <c r="AP435">
        <f>KC!H431</f>
        <v>5194.1486400000003</v>
      </c>
      <c r="AQ435">
        <f>KC!I431</f>
        <v>5187.67814</v>
      </c>
      <c r="AR435">
        <f>KC!J431</f>
        <v>5181.9859900000001</v>
      </c>
      <c r="AS435">
        <f>KC!K431</f>
        <v>5175.5155000000004</v>
      </c>
      <c r="AT435">
        <f>KC!L431</f>
        <v>5169.0450000000001</v>
      </c>
      <c r="AU435">
        <f>KC!M431</f>
        <v>5162.5745100000004</v>
      </c>
      <c r="AV435">
        <f>KC!N431</f>
        <v>5156.1040199999998</v>
      </c>
      <c r="AW435">
        <f>SR_Levels!E431</f>
        <v>5178.6000000000004</v>
      </c>
      <c r="AX435">
        <f>SR_Levels!F431</f>
        <v>5161.8900000000003</v>
      </c>
      <c r="AY435">
        <f>SR_Levels!G431</f>
        <v>5135.8500000000004</v>
      </c>
      <c r="AZ435">
        <f>SR_Levels!H431</f>
        <v>0</v>
      </c>
      <c r="BA435">
        <f>SR_Levels!I431</f>
        <v>5193.3500000000004</v>
      </c>
      <c r="BB435">
        <f>SR_Levels!J431</f>
        <v>5205.3100000000004</v>
      </c>
      <c r="BC435">
        <f>SR_Levels!K431</f>
        <v>0</v>
      </c>
      <c r="BD435">
        <f>SR_Levels!L431</f>
        <v>0</v>
      </c>
      <c r="BE435">
        <f>ZigZag!E431</f>
        <v>0</v>
      </c>
      <c r="BF435">
        <f>ZigZag!F431</f>
        <v>0</v>
      </c>
      <c r="BG435">
        <f>ZigZag!G431</f>
        <v>5184.01</v>
      </c>
      <c r="BH435">
        <f>Dual_Tema!E431</f>
        <v>5180.55</v>
      </c>
      <c r="BI435">
        <f>Dual_Tema!F431</f>
        <v>5174.24</v>
      </c>
      <c r="BJ435">
        <f>Pinbar!E431</f>
        <v>0</v>
      </c>
      <c r="BK435">
        <f>SSA!E431</f>
        <v>5180.4945100000004</v>
      </c>
      <c r="BL435">
        <f>SSA!F431</f>
        <v>5180.2859600000002</v>
      </c>
    </row>
    <row r="436" spans="1:64" x14ac:dyDescent="0.55000000000000004">
      <c r="A436">
        <f>Validation!A432</f>
        <v>1772161200</v>
      </c>
      <c r="B436" t="str">
        <f>Price!B432</f>
        <v>XAUUSD</v>
      </c>
      <c r="C436" t="str">
        <f>Price!C432</f>
        <v>M5</v>
      </c>
      <c r="D436">
        <f>Price!D432</f>
        <v>5182.75</v>
      </c>
      <c r="E436">
        <f>Price!E432</f>
        <v>5183.6400000000003</v>
      </c>
      <c r="F436">
        <f>Price!F432</f>
        <v>5185.09</v>
      </c>
      <c r="G436">
        <f>Price!G432</f>
        <v>5182.01</v>
      </c>
      <c r="H436">
        <f>Price!H432</f>
        <v>482</v>
      </c>
      <c r="I436">
        <f>Diagonals!E432</f>
        <v>5223.92</v>
      </c>
      <c r="J436">
        <f>Diagonals!F432</f>
        <v>0</v>
      </c>
      <c r="K436">
        <f>Diagonals!G432</f>
        <v>0</v>
      </c>
      <c r="L436">
        <f>Diagonals!H432</f>
        <v>5099.84</v>
      </c>
      <c r="M436">
        <f>Diagonals!I432</f>
        <v>0</v>
      </c>
      <c r="N436">
        <f>Diagonals!J432</f>
        <v>0</v>
      </c>
      <c r="O436">
        <f>Diagonals!K432</f>
        <v>0</v>
      </c>
      <c r="P436">
        <f>Diagonals!L432</f>
        <v>0</v>
      </c>
      <c r="Q436">
        <f>Trendlines!E432</f>
        <v>5200.16</v>
      </c>
      <c r="R436">
        <f>Trendlines!F432</f>
        <v>5190.7</v>
      </c>
      <c r="S436">
        <f>Trendlines!G432</f>
        <v>5200.97</v>
      </c>
      <c r="T436">
        <f>Trendlines!H432</f>
        <v>5179.3100000000004</v>
      </c>
      <c r="U436">
        <f>Trendlines!I432</f>
        <v>5180.54</v>
      </c>
      <c r="V436">
        <f>Trendlines!J432</f>
        <v>5167.79</v>
      </c>
      <c r="W436">
        <f>Trendlines!K432</f>
        <v>0</v>
      </c>
      <c r="X436">
        <f>Trendlines!L432</f>
        <v>0</v>
      </c>
      <c r="Y436">
        <f>Tema_Hrma_Smma!E432</f>
        <v>5179.7299999999996</v>
      </c>
      <c r="Z436">
        <f>Tema_Hrma_Smma!F432</f>
        <v>5182.34</v>
      </c>
      <c r="AA436">
        <f>Tema_Hrma_Smma!G432</f>
        <v>5184.1099999999997</v>
      </c>
      <c r="AB436">
        <f>ZScore!H432</f>
        <v>-1</v>
      </c>
      <c r="AC436">
        <f>ZScore!I432</f>
        <v>0.73758000000000001</v>
      </c>
      <c r="AD436">
        <f>ZScore!J432</f>
        <v>3</v>
      </c>
      <c r="AE436">
        <f>HA!E432</f>
        <v>5179.87</v>
      </c>
      <c r="AF436">
        <f>HA!F432</f>
        <v>5185.09</v>
      </c>
      <c r="AG436">
        <f>HA!G432</f>
        <v>5179.87</v>
      </c>
      <c r="AH436">
        <f>HA!H432</f>
        <v>5183.37</v>
      </c>
      <c r="AI436">
        <f>HA!I432</f>
        <v>1</v>
      </c>
      <c r="AJ436">
        <f>HA!J432</f>
        <v>3.5</v>
      </c>
      <c r="AK436">
        <f>HA!K432</f>
        <v>0.34086</v>
      </c>
      <c r="AL436">
        <f>HA!L432</f>
        <v>2</v>
      </c>
      <c r="AM436">
        <f>KC!E432</f>
        <v>5213.1703699999998</v>
      </c>
      <c r="AN436">
        <f>KC!F432</f>
        <v>5206.7197500000002</v>
      </c>
      <c r="AO436">
        <f>KC!G432</f>
        <v>5200.2691299999997</v>
      </c>
      <c r="AP436">
        <f>KC!H432</f>
        <v>5193.8185199999998</v>
      </c>
      <c r="AQ436">
        <f>KC!I432</f>
        <v>5187.3679000000002</v>
      </c>
      <c r="AR436">
        <f>KC!J432</f>
        <v>5181.7143699999997</v>
      </c>
      <c r="AS436">
        <f>KC!K432</f>
        <v>5175.2637500000001</v>
      </c>
      <c r="AT436">
        <f>KC!L432</f>
        <v>5168.8131400000002</v>
      </c>
      <c r="AU436">
        <f>KC!M432</f>
        <v>5162.3625199999997</v>
      </c>
      <c r="AV436">
        <f>KC!N432</f>
        <v>5155.9119000000001</v>
      </c>
      <c r="AW436">
        <f>SR_Levels!E432</f>
        <v>5178.6000000000004</v>
      </c>
      <c r="AX436">
        <f>SR_Levels!F432</f>
        <v>5161.8900000000003</v>
      </c>
      <c r="AY436">
        <f>SR_Levels!G432</f>
        <v>5135.8500000000004</v>
      </c>
      <c r="AZ436">
        <f>SR_Levels!H432</f>
        <v>0</v>
      </c>
      <c r="BA436">
        <f>SR_Levels!I432</f>
        <v>5193.3500000000004</v>
      </c>
      <c r="BB436">
        <f>SR_Levels!J432</f>
        <v>5205.3100000000004</v>
      </c>
      <c r="BC436">
        <f>SR_Levels!K432</f>
        <v>0</v>
      </c>
      <c r="BD436">
        <f>SR_Levels!L432</f>
        <v>0</v>
      </c>
      <c r="BE436">
        <f>ZigZag!E432</f>
        <v>0</v>
      </c>
      <c r="BF436">
        <f>ZigZag!F432</f>
        <v>0</v>
      </c>
      <c r="BG436">
        <f>ZigZag!G432</f>
        <v>5183.96</v>
      </c>
      <c r="BH436">
        <f>Dual_Tema!E432</f>
        <v>5181.87</v>
      </c>
      <c r="BI436">
        <f>Dual_Tema!F432</f>
        <v>5177.0600000000004</v>
      </c>
      <c r="BJ436">
        <f>Pinbar!E432</f>
        <v>0</v>
      </c>
      <c r="BK436">
        <f>SSA!E432</f>
        <v>5181.5238399999998</v>
      </c>
      <c r="BL436">
        <f>SSA!F432</f>
        <v>5180.9049000000005</v>
      </c>
    </row>
    <row r="437" spans="1:64" x14ac:dyDescent="0.55000000000000004">
      <c r="A437">
        <f>Validation!A433</f>
        <v>1772161500</v>
      </c>
      <c r="B437" t="str">
        <f>Price!B433</f>
        <v>XAUUSD</v>
      </c>
      <c r="C437" t="str">
        <f>Price!C433</f>
        <v>M5</v>
      </c>
      <c r="D437">
        <f>Price!D433</f>
        <v>5183.04</v>
      </c>
      <c r="E437">
        <f>Price!E433</f>
        <v>5182.74</v>
      </c>
      <c r="F437">
        <f>Price!F433</f>
        <v>5184.09</v>
      </c>
      <c r="G437">
        <f>Price!G433</f>
        <v>5181.33</v>
      </c>
      <c r="H437">
        <f>Price!H433</f>
        <v>490</v>
      </c>
      <c r="I437">
        <f>Diagonals!E433</f>
        <v>5224.1000000000004</v>
      </c>
      <c r="J437">
        <f>Diagonals!F433</f>
        <v>0</v>
      </c>
      <c r="K437">
        <f>Diagonals!G433</f>
        <v>0</v>
      </c>
      <c r="L437">
        <f>Diagonals!H433</f>
        <v>5099.5200000000004</v>
      </c>
      <c r="M437">
        <f>Diagonals!I433</f>
        <v>0</v>
      </c>
      <c r="N437">
        <f>Diagonals!J433</f>
        <v>0</v>
      </c>
      <c r="O437">
        <f>Diagonals!K433</f>
        <v>0</v>
      </c>
      <c r="P437">
        <f>Diagonals!L433</f>
        <v>0</v>
      </c>
      <c r="Q437">
        <f>Trendlines!E433</f>
        <v>5200.17</v>
      </c>
      <c r="R437">
        <f>Trendlines!F433</f>
        <v>5190.67</v>
      </c>
      <c r="S437">
        <f>Trendlines!G433</f>
        <v>5200.96</v>
      </c>
      <c r="T437">
        <f>Trendlines!H433</f>
        <v>5179.3900000000003</v>
      </c>
      <c r="U437">
        <f>Trendlines!I433</f>
        <v>5180.5600000000004</v>
      </c>
      <c r="V437">
        <f>Trendlines!J433</f>
        <v>5167.83</v>
      </c>
      <c r="W437">
        <f>Trendlines!K433</f>
        <v>0</v>
      </c>
      <c r="X437">
        <f>Trendlines!L433</f>
        <v>0</v>
      </c>
      <c r="Y437">
        <f>Tema_Hrma_Smma!E433</f>
        <v>5180.7299999999996</v>
      </c>
      <c r="Z437">
        <f>Tema_Hrma_Smma!F433</f>
        <v>5182.07</v>
      </c>
      <c r="AA437">
        <f>Tema_Hrma_Smma!G433</f>
        <v>5184.08</v>
      </c>
      <c r="AB437">
        <f>ZScore!H433</f>
        <v>1</v>
      </c>
      <c r="AC437">
        <f>ZScore!I433</f>
        <v>0.94272</v>
      </c>
      <c r="AD437">
        <f>ZScore!J433</f>
        <v>0</v>
      </c>
      <c r="AE437">
        <f>HA!E433</f>
        <v>5181.62</v>
      </c>
      <c r="AF437">
        <f>HA!F433</f>
        <v>5184.09</v>
      </c>
      <c r="AG437">
        <f>HA!G433</f>
        <v>5181.33</v>
      </c>
      <c r="AH437">
        <f>HA!H433</f>
        <v>5182.8</v>
      </c>
      <c r="AI437">
        <f>HA!I433</f>
        <v>1</v>
      </c>
      <c r="AJ437">
        <f>HA!J433</f>
        <v>1.18</v>
      </c>
      <c r="AK437">
        <f>HA!K433</f>
        <v>-0.61792999999999998</v>
      </c>
      <c r="AL437">
        <f>HA!L433</f>
        <v>3</v>
      </c>
      <c r="AM437">
        <f>KC!E433</f>
        <v>5212.8270599999996</v>
      </c>
      <c r="AN437">
        <f>KC!F433</f>
        <v>5206.3874900000001</v>
      </c>
      <c r="AO437">
        <f>KC!G433</f>
        <v>5199.9479199999996</v>
      </c>
      <c r="AP437">
        <f>KC!H433</f>
        <v>5193.5083599999998</v>
      </c>
      <c r="AQ437">
        <f>KC!I433</f>
        <v>5187.0687900000003</v>
      </c>
      <c r="AR437">
        <f>KC!J433</f>
        <v>5181.5151900000001</v>
      </c>
      <c r="AS437">
        <f>KC!K433</f>
        <v>5175.0756199999996</v>
      </c>
      <c r="AT437">
        <f>KC!L433</f>
        <v>5168.6360599999998</v>
      </c>
      <c r="AU437">
        <f>KC!M433</f>
        <v>5162.1964900000003</v>
      </c>
      <c r="AV437">
        <f>KC!N433</f>
        <v>5155.7569199999998</v>
      </c>
      <c r="AW437">
        <f>SR_Levels!E433</f>
        <v>5178.6000000000004</v>
      </c>
      <c r="AX437">
        <f>SR_Levels!F433</f>
        <v>5161.8900000000003</v>
      </c>
      <c r="AY437">
        <f>SR_Levels!G433</f>
        <v>5135.8500000000004</v>
      </c>
      <c r="AZ437">
        <f>SR_Levels!H433</f>
        <v>0</v>
      </c>
      <c r="BA437">
        <f>SR_Levels!I433</f>
        <v>5193.3500000000004</v>
      </c>
      <c r="BB437">
        <f>SR_Levels!J433</f>
        <v>5205.3100000000004</v>
      </c>
      <c r="BC437">
        <f>SR_Levels!K433</f>
        <v>0</v>
      </c>
      <c r="BD437">
        <f>SR_Levels!L433</f>
        <v>0</v>
      </c>
      <c r="BE437">
        <f>ZigZag!E433</f>
        <v>0</v>
      </c>
      <c r="BF437">
        <f>ZigZag!F433</f>
        <v>0</v>
      </c>
      <c r="BG437">
        <f>ZigZag!G433</f>
        <v>5183.88</v>
      </c>
      <c r="BH437">
        <f>Dual_Tema!E433</f>
        <v>5182.3500000000004</v>
      </c>
      <c r="BI437">
        <f>Dual_Tema!F433</f>
        <v>5178.66</v>
      </c>
      <c r="BJ437">
        <f>Pinbar!E433</f>
        <v>0</v>
      </c>
      <c r="BK437">
        <f>SSA!E433</f>
        <v>5182.6796199999999</v>
      </c>
      <c r="BL437">
        <f>SSA!F433</f>
        <v>5181.7922600000002</v>
      </c>
    </row>
    <row r="438" spans="1:64" x14ac:dyDescent="0.55000000000000004">
      <c r="A438">
        <f>Validation!A434</f>
        <v>1772161800</v>
      </c>
      <c r="B438" t="str">
        <f>Price!B434</f>
        <v>XAUUSD</v>
      </c>
      <c r="C438" t="str">
        <f>Price!C434</f>
        <v>M5</v>
      </c>
      <c r="D438">
        <f>Price!D434</f>
        <v>5182.8999999999996</v>
      </c>
      <c r="E438">
        <f>Price!E434</f>
        <v>5183.04</v>
      </c>
      <c r="F438">
        <f>Price!F434</f>
        <v>5183.5</v>
      </c>
      <c r="G438">
        <f>Price!G434</f>
        <v>5181.54</v>
      </c>
      <c r="H438">
        <f>Price!H434</f>
        <v>465</v>
      </c>
      <c r="I438">
        <f>Diagonals!E434</f>
        <v>5224.28</v>
      </c>
      <c r="J438">
        <f>Diagonals!F434</f>
        <v>0</v>
      </c>
      <c r="K438">
        <f>Diagonals!G434</f>
        <v>0</v>
      </c>
      <c r="L438">
        <f>Diagonals!H434</f>
        <v>5099.1899999999996</v>
      </c>
      <c r="M438">
        <f>Diagonals!I434</f>
        <v>0</v>
      </c>
      <c r="N438">
        <f>Diagonals!J434</f>
        <v>0</v>
      </c>
      <c r="O438">
        <f>Diagonals!K434</f>
        <v>0</v>
      </c>
      <c r="P438">
        <f>Diagonals!L434</f>
        <v>0</v>
      </c>
      <c r="Q438">
        <f>Trendlines!E434</f>
        <v>5200.18</v>
      </c>
      <c r="R438">
        <f>Trendlines!F434</f>
        <v>5190.6499999999996</v>
      </c>
      <c r="S438">
        <f>Trendlines!G434</f>
        <v>5200.9399999999996</v>
      </c>
      <c r="T438">
        <f>Trendlines!H434</f>
        <v>5179.46</v>
      </c>
      <c r="U438">
        <f>Trendlines!I434</f>
        <v>5180.58</v>
      </c>
      <c r="V438">
        <f>Trendlines!J434</f>
        <v>5167.87</v>
      </c>
      <c r="W438">
        <f>Trendlines!K434</f>
        <v>0</v>
      </c>
      <c r="X438">
        <f>Trendlines!L434</f>
        <v>0</v>
      </c>
      <c r="Y438">
        <f>Tema_Hrma_Smma!E434</f>
        <v>5181.37</v>
      </c>
      <c r="Z438">
        <f>Tema_Hrma_Smma!F434</f>
        <v>5181.95</v>
      </c>
      <c r="AA438">
        <f>Tema_Hrma_Smma!G434</f>
        <v>5184.04</v>
      </c>
      <c r="AB438">
        <f>ZScore!H434</f>
        <v>-1</v>
      </c>
      <c r="AC438">
        <f>ZScore!I434</f>
        <v>0.99750000000000005</v>
      </c>
      <c r="AD438">
        <f>ZScore!J434</f>
        <v>3</v>
      </c>
      <c r="AE438">
        <f>HA!E434</f>
        <v>5182.21</v>
      </c>
      <c r="AF438">
        <f>HA!F434</f>
        <v>5183.5</v>
      </c>
      <c r="AG438">
        <f>HA!G434</f>
        <v>5181.54</v>
      </c>
      <c r="AH438">
        <f>HA!H434</f>
        <v>5182.75</v>
      </c>
      <c r="AI438">
        <f>HA!I434</f>
        <v>1</v>
      </c>
      <c r="AJ438">
        <f>HA!J434</f>
        <v>0.53</v>
      </c>
      <c r="AK438">
        <f>HA!K434</f>
        <v>-0.87895000000000001</v>
      </c>
      <c r="AL438">
        <f>HA!L434</f>
        <v>4</v>
      </c>
      <c r="AM438">
        <f>KC!E434</f>
        <v>5212.4415600000002</v>
      </c>
      <c r="AN438">
        <f>KC!F434</f>
        <v>5206.0232900000001</v>
      </c>
      <c r="AO438">
        <f>KC!G434</f>
        <v>5199.60502</v>
      </c>
      <c r="AP438">
        <f>KC!H434</f>
        <v>5193.1867499999998</v>
      </c>
      <c r="AQ438">
        <f>KC!I434</f>
        <v>5186.7684799999997</v>
      </c>
      <c r="AR438">
        <f>KC!J434</f>
        <v>5181.3759600000003</v>
      </c>
      <c r="AS438">
        <f>KC!K434</f>
        <v>5174.9576900000002</v>
      </c>
      <c r="AT438">
        <f>KC!L434</f>
        <v>5168.5394200000001</v>
      </c>
      <c r="AU438">
        <f>KC!M434</f>
        <v>5162.1211499999999</v>
      </c>
      <c r="AV438">
        <f>KC!N434</f>
        <v>5155.7028799999998</v>
      </c>
      <c r="AW438">
        <f>SR_Levels!E434</f>
        <v>5178.6000000000004</v>
      </c>
      <c r="AX438">
        <f>SR_Levels!F434</f>
        <v>5161.8900000000003</v>
      </c>
      <c r="AY438">
        <f>SR_Levels!G434</f>
        <v>5135.8500000000004</v>
      </c>
      <c r="AZ438">
        <f>SR_Levels!H434</f>
        <v>0</v>
      </c>
      <c r="BA438">
        <f>SR_Levels!I434</f>
        <v>5193.3500000000004</v>
      </c>
      <c r="BB438">
        <f>SR_Levels!J434</f>
        <v>5205.3100000000004</v>
      </c>
      <c r="BC438">
        <f>SR_Levels!K434</f>
        <v>0</v>
      </c>
      <c r="BD438">
        <f>SR_Levels!L434</f>
        <v>0</v>
      </c>
      <c r="BE438">
        <f>ZigZag!E434</f>
        <v>0</v>
      </c>
      <c r="BF438">
        <f>ZigZag!F434</f>
        <v>0</v>
      </c>
      <c r="BG438">
        <f>ZigZag!G434</f>
        <v>5183.79</v>
      </c>
      <c r="BH438">
        <f>Dual_Tema!E434</f>
        <v>5182.47</v>
      </c>
      <c r="BI438">
        <f>Dual_Tema!F434</f>
        <v>5179.8500000000004</v>
      </c>
      <c r="BJ438">
        <f>Pinbar!E434</f>
        <v>0</v>
      </c>
      <c r="BK438">
        <f>SSA!E434</f>
        <v>5183.8615300000001</v>
      </c>
      <c r="BL438">
        <f>SSA!F434</f>
        <v>5182.8268900000003</v>
      </c>
    </row>
    <row r="439" spans="1:64" x14ac:dyDescent="0.55000000000000004">
      <c r="A439">
        <f>Validation!A435</f>
        <v>1772162100</v>
      </c>
      <c r="B439" t="str">
        <f>Price!B435</f>
        <v>XAUUSD</v>
      </c>
      <c r="C439" t="str">
        <f>Price!C435</f>
        <v>M5</v>
      </c>
      <c r="D439">
        <f>Price!D435</f>
        <v>5183.78</v>
      </c>
      <c r="E439">
        <f>Price!E435</f>
        <v>5182.83</v>
      </c>
      <c r="F439">
        <f>Price!F435</f>
        <v>5184.41</v>
      </c>
      <c r="G439">
        <f>Price!G435</f>
        <v>5181.74</v>
      </c>
      <c r="H439">
        <f>Price!H435</f>
        <v>478</v>
      </c>
      <c r="I439">
        <f>Diagonals!E435</f>
        <v>5224.45</v>
      </c>
      <c r="J439">
        <f>Diagonals!F435</f>
        <v>0</v>
      </c>
      <c r="K439">
        <f>Diagonals!G435</f>
        <v>0</v>
      </c>
      <c r="L439">
        <f>Diagonals!H435</f>
        <v>5098.8599999999997</v>
      </c>
      <c r="M439">
        <f>Diagonals!I435</f>
        <v>0</v>
      </c>
      <c r="N439">
        <f>Diagonals!J435</f>
        <v>0</v>
      </c>
      <c r="O439">
        <f>Diagonals!K435</f>
        <v>0</v>
      </c>
      <c r="P439">
        <f>Diagonals!L435</f>
        <v>0</v>
      </c>
      <c r="Q439">
        <f>Trendlines!E435</f>
        <v>5200.18</v>
      </c>
      <c r="R439">
        <f>Trendlines!F435</f>
        <v>5190.62</v>
      </c>
      <c r="S439">
        <f>Trendlines!G435</f>
        <v>5200.92</v>
      </c>
      <c r="T439">
        <f>Trendlines!H435</f>
        <v>5179.54</v>
      </c>
      <c r="U439">
        <f>Trendlines!I435</f>
        <v>5180.6099999999997</v>
      </c>
      <c r="V439">
        <f>Trendlines!J435</f>
        <v>5167.91</v>
      </c>
      <c r="W439">
        <f>Trendlines!K435</f>
        <v>0</v>
      </c>
      <c r="X439">
        <f>Trendlines!L435</f>
        <v>0</v>
      </c>
      <c r="Y439">
        <f>Tema_Hrma_Smma!E435</f>
        <v>5182.1499999999996</v>
      </c>
      <c r="Z439">
        <f>Tema_Hrma_Smma!F435</f>
        <v>5181.9799999999996</v>
      </c>
      <c r="AA439">
        <f>Tema_Hrma_Smma!G435</f>
        <v>5184.01</v>
      </c>
      <c r="AB439">
        <f>ZScore!H435</f>
        <v>1</v>
      </c>
      <c r="AC439">
        <f>ZScore!I435</f>
        <v>0.71316999999999997</v>
      </c>
      <c r="AD439">
        <f>ZScore!J435</f>
        <v>0</v>
      </c>
      <c r="AE439">
        <f>HA!E435</f>
        <v>5182.4799999999996</v>
      </c>
      <c r="AF439">
        <f>HA!F435</f>
        <v>5184.41</v>
      </c>
      <c r="AG439">
        <f>HA!G435</f>
        <v>5181.74</v>
      </c>
      <c r="AH439">
        <f>HA!H435</f>
        <v>5183.1899999999996</v>
      </c>
      <c r="AI439">
        <f>HA!I435</f>
        <v>1</v>
      </c>
      <c r="AJ439">
        <f>HA!J435</f>
        <v>0.71</v>
      </c>
      <c r="AK439">
        <f>HA!K435</f>
        <v>-0.80301999999999996</v>
      </c>
      <c r="AL439">
        <f>HA!L435</f>
        <v>5</v>
      </c>
      <c r="AM439">
        <f>KC!E435</f>
        <v>5212.0742200000004</v>
      </c>
      <c r="AN439">
        <f>KC!F435</f>
        <v>5205.6798399999998</v>
      </c>
      <c r="AO439">
        <f>KC!G435</f>
        <v>5199.2854600000001</v>
      </c>
      <c r="AP439">
        <f>KC!H435</f>
        <v>5192.8910800000003</v>
      </c>
      <c r="AQ439">
        <f>KC!I435</f>
        <v>5186.4966899999999</v>
      </c>
      <c r="AR439">
        <f>KC!J435</f>
        <v>5181.2865199999997</v>
      </c>
      <c r="AS439">
        <f>KC!K435</f>
        <v>5174.8921300000002</v>
      </c>
      <c r="AT439">
        <f>KC!L435</f>
        <v>5168.4977500000005</v>
      </c>
      <c r="AU439">
        <f>KC!M435</f>
        <v>5162.1033699999998</v>
      </c>
      <c r="AV439">
        <f>KC!N435</f>
        <v>5155.7089900000001</v>
      </c>
      <c r="AW439">
        <f>SR_Levels!E435</f>
        <v>5178.6000000000004</v>
      </c>
      <c r="AX439">
        <f>SR_Levels!F435</f>
        <v>5161.8900000000003</v>
      </c>
      <c r="AY439">
        <f>SR_Levels!G435</f>
        <v>5135.8500000000004</v>
      </c>
      <c r="AZ439">
        <f>SR_Levels!H435</f>
        <v>0</v>
      </c>
      <c r="BA439">
        <f>SR_Levels!I435</f>
        <v>5193.3500000000004</v>
      </c>
      <c r="BB439">
        <f>SR_Levels!J435</f>
        <v>5205.3100000000004</v>
      </c>
      <c r="BC439">
        <f>SR_Levels!K435</f>
        <v>0</v>
      </c>
      <c r="BD439">
        <f>SR_Levels!L435</f>
        <v>0</v>
      </c>
      <c r="BE439">
        <f>ZigZag!E435</f>
        <v>0</v>
      </c>
      <c r="BF439">
        <f>ZigZag!F435</f>
        <v>0</v>
      </c>
      <c r="BG439">
        <f>ZigZag!G435</f>
        <v>5183.76</v>
      </c>
      <c r="BH439">
        <f>Dual_Tema!E435</f>
        <v>5183.07</v>
      </c>
      <c r="BI439">
        <f>Dual_Tema!F435</f>
        <v>5180.74</v>
      </c>
      <c r="BJ439">
        <f>Pinbar!E435</f>
        <v>0</v>
      </c>
      <c r="BK439">
        <f>SSA!E435</f>
        <v>5184.9960700000001</v>
      </c>
      <c r="BL439">
        <f>SSA!F435</f>
        <v>5183.9114799999998</v>
      </c>
    </row>
    <row r="440" spans="1:64" x14ac:dyDescent="0.55000000000000004">
      <c r="A440">
        <f>Validation!A436</f>
        <v>1772162400</v>
      </c>
      <c r="B440" t="str">
        <f>Price!B436</f>
        <v>XAUUSD</v>
      </c>
      <c r="C440" t="str">
        <f>Price!C436</f>
        <v>M5</v>
      </c>
      <c r="D440">
        <f>Price!D436</f>
        <v>5185.07</v>
      </c>
      <c r="E440">
        <f>Price!E436</f>
        <v>5183.79</v>
      </c>
      <c r="F440">
        <f>Price!F436</f>
        <v>5185.08</v>
      </c>
      <c r="G440">
        <f>Price!G436</f>
        <v>5182.01</v>
      </c>
      <c r="H440">
        <f>Price!H436</f>
        <v>474</v>
      </c>
      <c r="I440">
        <f>Diagonals!E436</f>
        <v>5224.63</v>
      </c>
      <c r="J440">
        <f>Diagonals!F436</f>
        <v>0</v>
      </c>
      <c r="K440">
        <f>Diagonals!G436</f>
        <v>0</v>
      </c>
      <c r="L440">
        <f>Diagonals!H436</f>
        <v>5098.53</v>
      </c>
      <c r="M440">
        <f>Diagonals!I436</f>
        <v>0</v>
      </c>
      <c r="N440">
        <f>Diagonals!J436</f>
        <v>0</v>
      </c>
      <c r="O440">
        <f>Diagonals!K436</f>
        <v>0</v>
      </c>
      <c r="P440">
        <f>Diagonals!L436</f>
        <v>0</v>
      </c>
      <c r="Q440">
        <f>Trendlines!E436</f>
        <v>5200.1899999999996</v>
      </c>
      <c r="R440">
        <f>Trendlines!F436</f>
        <v>5190.6000000000004</v>
      </c>
      <c r="S440">
        <f>Trendlines!G436</f>
        <v>5200.8999999999996</v>
      </c>
      <c r="T440">
        <f>Trendlines!H436</f>
        <v>5179.6099999999997</v>
      </c>
      <c r="U440">
        <f>Trendlines!I436</f>
        <v>5180.63</v>
      </c>
      <c r="V440">
        <f>Trendlines!J436</f>
        <v>5167.95</v>
      </c>
      <c r="W440">
        <f>Trendlines!K436</f>
        <v>0</v>
      </c>
      <c r="X440">
        <f>Trendlines!L436</f>
        <v>0</v>
      </c>
      <c r="Y440">
        <f>Tema_Hrma_Smma!E436</f>
        <v>5183.04</v>
      </c>
      <c r="Z440">
        <f>Tema_Hrma_Smma!F436</f>
        <v>5182.18</v>
      </c>
      <c r="AA440">
        <f>Tema_Hrma_Smma!G436</f>
        <v>5184</v>
      </c>
      <c r="AB440">
        <f>ZScore!H436</f>
        <v>1</v>
      </c>
      <c r="AC440">
        <f>ZScore!I436</f>
        <v>0.59431999999999996</v>
      </c>
      <c r="AD440">
        <f>ZScore!J436</f>
        <v>0</v>
      </c>
      <c r="AE440">
        <f>HA!E436</f>
        <v>5182.83</v>
      </c>
      <c r="AF440">
        <f>HA!F436</f>
        <v>5185.08</v>
      </c>
      <c r="AG440">
        <f>HA!G436</f>
        <v>5182.01</v>
      </c>
      <c r="AH440">
        <f>HA!H436</f>
        <v>5183.99</v>
      </c>
      <c r="AI440">
        <f>HA!I436</f>
        <v>1</v>
      </c>
      <c r="AJ440">
        <f>HA!J436</f>
        <v>1.1499999999999999</v>
      </c>
      <c r="AK440">
        <f>HA!K436</f>
        <v>-0.62082999999999999</v>
      </c>
      <c r="AL440">
        <f>HA!L436</f>
        <v>6</v>
      </c>
      <c r="AM440">
        <f>KC!E436</f>
        <v>5211.8610799999997</v>
      </c>
      <c r="AN440">
        <f>KC!F436</f>
        <v>5205.4626900000003</v>
      </c>
      <c r="AO440">
        <f>KC!G436</f>
        <v>5199.0642900000003</v>
      </c>
      <c r="AP440">
        <f>KC!H436</f>
        <v>5192.6659</v>
      </c>
      <c r="AQ440">
        <f>KC!I436</f>
        <v>5186.2674999999999</v>
      </c>
      <c r="AR440">
        <f>KC!J436</f>
        <v>5181.2405399999998</v>
      </c>
      <c r="AS440">
        <f>KC!K436</f>
        <v>5174.8421500000004</v>
      </c>
      <c r="AT440">
        <f>KC!L436</f>
        <v>5168.4437500000004</v>
      </c>
      <c r="AU440">
        <f>KC!M436</f>
        <v>5162.0453600000001</v>
      </c>
      <c r="AV440">
        <f>KC!N436</f>
        <v>5155.64696</v>
      </c>
      <c r="AW440">
        <f>SR_Levels!E436</f>
        <v>5178.6000000000004</v>
      </c>
      <c r="AX440">
        <f>SR_Levels!F436</f>
        <v>5161.8900000000003</v>
      </c>
      <c r="AY440">
        <f>SR_Levels!G436</f>
        <v>5135.8500000000004</v>
      </c>
      <c r="AZ440">
        <f>SR_Levels!H436</f>
        <v>0</v>
      </c>
      <c r="BA440">
        <f>SR_Levels!I436</f>
        <v>5193.3500000000004</v>
      </c>
      <c r="BB440">
        <f>SR_Levels!J436</f>
        <v>5205.3100000000004</v>
      </c>
      <c r="BC440">
        <f>SR_Levels!K436</f>
        <v>0</v>
      </c>
      <c r="BD440">
        <f>SR_Levels!L436</f>
        <v>0</v>
      </c>
      <c r="BE440">
        <f>ZigZag!E436</f>
        <v>0</v>
      </c>
      <c r="BF440">
        <f>ZigZag!F436</f>
        <v>0</v>
      </c>
      <c r="BG440">
        <f>ZigZag!G436</f>
        <v>5183.78</v>
      </c>
      <c r="BH440">
        <f>Dual_Tema!E436</f>
        <v>5183.84</v>
      </c>
      <c r="BI440">
        <f>Dual_Tema!F436</f>
        <v>5181.45</v>
      </c>
      <c r="BJ440">
        <f>Pinbar!E436</f>
        <v>0</v>
      </c>
      <c r="BK440">
        <f>SSA!E436</f>
        <v>5186.0020199999999</v>
      </c>
      <c r="BL440">
        <f>SSA!F436</f>
        <v>5184.9567500000003</v>
      </c>
    </row>
    <row r="441" spans="1:64" x14ac:dyDescent="0.55000000000000004">
      <c r="A441">
        <f>Validation!A437</f>
        <v>1772162700</v>
      </c>
      <c r="B441" t="str">
        <f>Price!B437</f>
        <v>XAUUSD</v>
      </c>
      <c r="C441" t="str">
        <f>Price!C437</f>
        <v>M5</v>
      </c>
      <c r="D441">
        <f>Price!D437</f>
        <v>5186.8900000000003</v>
      </c>
      <c r="E441">
        <f>Price!E437</f>
        <v>5185.0600000000004</v>
      </c>
      <c r="F441">
        <f>Price!F437</f>
        <v>5188.29</v>
      </c>
      <c r="G441">
        <f>Price!G437</f>
        <v>5185.0600000000004</v>
      </c>
      <c r="H441">
        <f>Price!H437</f>
        <v>562</v>
      </c>
      <c r="I441">
        <f>Diagonals!E437</f>
        <v>5224.8100000000004</v>
      </c>
      <c r="J441">
        <f>Diagonals!F437</f>
        <v>0</v>
      </c>
      <c r="K441">
        <f>Diagonals!G437</f>
        <v>0</v>
      </c>
      <c r="L441">
        <f>Diagonals!H437</f>
        <v>5098.2</v>
      </c>
      <c r="M441">
        <f>Diagonals!I437</f>
        <v>0</v>
      </c>
      <c r="N441">
        <f>Diagonals!J437</f>
        <v>0</v>
      </c>
      <c r="O441">
        <f>Diagonals!K437</f>
        <v>0</v>
      </c>
      <c r="P441">
        <f>Diagonals!L437</f>
        <v>0</v>
      </c>
      <c r="Q441">
        <f>Trendlines!E437</f>
        <v>5200.1899999999996</v>
      </c>
      <c r="R441">
        <f>Trendlines!F437</f>
        <v>5190.57</v>
      </c>
      <c r="S441">
        <f>Trendlines!G437</f>
        <v>5200.8900000000003</v>
      </c>
      <c r="T441">
        <f>Trendlines!H437</f>
        <v>5179.6899999999996</v>
      </c>
      <c r="U441">
        <f>Trendlines!I437</f>
        <v>5180.6499999999996</v>
      </c>
      <c r="V441">
        <f>Trendlines!J437</f>
        <v>5167.9799999999996</v>
      </c>
      <c r="W441">
        <f>Trendlines!K437</f>
        <v>0</v>
      </c>
      <c r="X441">
        <f>Trendlines!L437</f>
        <v>0</v>
      </c>
      <c r="Y441">
        <f>Tema_Hrma_Smma!E437</f>
        <v>5184.93</v>
      </c>
      <c r="Z441">
        <f>Tema_Hrma_Smma!F437</f>
        <v>5182.74</v>
      </c>
      <c r="AA441">
        <f>Tema_Hrma_Smma!G437</f>
        <v>5184.04</v>
      </c>
      <c r="AB441">
        <f>ZScore!H437</f>
        <v>1</v>
      </c>
      <c r="AC441">
        <f>ZScore!I437</f>
        <v>0.39945000000000003</v>
      </c>
      <c r="AD441">
        <f>ZScore!J437</f>
        <v>0</v>
      </c>
      <c r="AE441">
        <f>HA!E437</f>
        <v>5183.41</v>
      </c>
      <c r="AF441">
        <f>HA!F437</f>
        <v>5188.29</v>
      </c>
      <c r="AG441">
        <f>HA!G437</f>
        <v>5183.41</v>
      </c>
      <c r="AH441">
        <f>HA!H437</f>
        <v>5186.32</v>
      </c>
      <c r="AI441">
        <f>HA!I437</f>
        <v>1</v>
      </c>
      <c r="AJ441">
        <f>HA!J437</f>
        <v>2.91</v>
      </c>
      <c r="AK441">
        <f>HA!K437</f>
        <v>0.10709</v>
      </c>
      <c r="AL441">
        <f>HA!L437</f>
        <v>7</v>
      </c>
      <c r="AM441">
        <f>KC!E437</f>
        <v>5211.7015899999997</v>
      </c>
      <c r="AN441">
        <f>KC!F437</f>
        <v>5205.3148600000004</v>
      </c>
      <c r="AO441">
        <f>KC!G437</f>
        <v>5198.9281300000002</v>
      </c>
      <c r="AP441">
        <f>KC!H437</f>
        <v>5192.5414000000001</v>
      </c>
      <c r="AQ441">
        <f>KC!I437</f>
        <v>5186.1546699999999</v>
      </c>
      <c r="AR441">
        <f>KC!J437</f>
        <v>5181.3036899999997</v>
      </c>
      <c r="AS441">
        <f>KC!K437</f>
        <v>5174.9169599999996</v>
      </c>
      <c r="AT441">
        <f>KC!L437</f>
        <v>5168.5302300000003</v>
      </c>
      <c r="AU441">
        <f>KC!M437</f>
        <v>5162.1435099999999</v>
      </c>
      <c r="AV441">
        <f>KC!N437</f>
        <v>5155.7567799999997</v>
      </c>
      <c r="AW441">
        <f>SR_Levels!E437</f>
        <v>5178.6000000000004</v>
      </c>
      <c r="AX441">
        <f>SR_Levels!F437</f>
        <v>5161.8900000000003</v>
      </c>
      <c r="AY441">
        <f>SR_Levels!G437</f>
        <v>5135.8500000000004</v>
      </c>
      <c r="AZ441">
        <f>SR_Levels!H437</f>
        <v>0</v>
      </c>
      <c r="BA441">
        <f>SR_Levels!I437</f>
        <v>5193.3500000000004</v>
      </c>
      <c r="BB441">
        <f>SR_Levels!J437</f>
        <v>5205.3100000000004</v>
      </c>
      <c r="BC441">
        <f>SR_Levels!K437</f>
        <v>0</v>
      </c>
      <c r="BD441">
        <f>SR_Levels!L437</f>
        <v>0</v>
      </c>
      <c r="BE441">
        <f>ZigZag!E437</f>
        <v>0</v>
      </c>
      <c r="BF441">
        <f>ZigZag!F437</f>
        <v>0</v>
      </c>
      <c r="BG441">
        <f>ZigZag!G437</f>
        <v>5183.99</v>
      </c>
      <c r="BH441">
        <f>Dual_Tema!E437</f>
        <v>5185.9399999999996</v>
      </c>
      <c r="BI441">
        <f>Dual_Tema!F437</f>
        <v>5183.38</v>
      </c>
      <c r="BJ441">
        <f>Pinbar!E437</f>
        <v>0</v>
      </c>
      <c r="BK441">
        <f>SSA!E437</f>
        <v>5186.7898299999997</v>
      </c>
      <c r="BL441">
        <f>SSA!F437</f>
        <v>5185.8732900000005</v>
      </c>
    </row>
    <row r="442" spans="1:64" x14ac:dyDescent="0.55000000000000004">
      <c r="A442">
        <f>Validation!A438</f>
        <v>1772163000</v>
      </c>
      <c r="B442" t="str">
        <f>Price!B438</f>
        <v>XAUUSD</v>
      </c>
      <c r="C442" t="str">
        <f>Price!C438</f>
        <v>M5</v>
      </c>
      <c r="D442">
        <f>Price!D438</f>
        <v>5187.76</v>
      </c>
      <c r="E442">
        <f>Price!E438</f>
        <v>5186.88</v>
      </c>
      <c r="F442">
        <f>Price!F438</f>
        <v>5189.12</v>
      </c>
      <c r="G442">
        <f>Price!G438</f>
        <v>5185.49</v>
      </c>
      <c r="H442">
        <f>Price!H438</f>
        <v>429</v>
      </c>
      <c r="I442">
        <f>Diagonals!E438</f>
        <v>5224.9799999999996</v>
      </c>
      <c r="J442">
        <f>Diagonals!F438</f>
        <v>0</v>
      </c>
      <c r="K442">
        <f>Diagonals!G438</f>
        <v>0</v>
      </c>
      <c r="L442">
        <f>Diagonals!H438</f>
        <v>5097.87</v>
      </c>
      <c r="M442">
        <f>Diagonals!I438</f>
        <v>0</v>
      </c>
      <c r="N442">
        <f>Diagonals!J438</f>
        <v>0</v>
      </c>
      <c r="O442">
        <f>Diagonals!K438</f>
        <v>0</v>
      </c>
      <c r="P442">
        <f>Diagonals!L438</f>
        <v>0</v>
      </c>
      <c r="Q442">
        <f>Trendlines!E438</f>
        <v>5200.2</v>
      </c>
      <c r="R442">
        <f>Trendlines!F438</f>
        <v>5190.54</v>
      </c>
      <c r="S442">
        <f>Trendlines!G438</f>
        <v>5200.87</v>
      </c>
      <c r="T442">
        <f>Trendlines!H438</f>
        <v>5179.76</v>
      </c>
      <c r="U442">
        <f>Trendlines!I438</f>
        <v>5180.67</v>
      </c>
      <c r="V442">
        <f>Trendlines!J438</f>
        <v>5168.0200000000004</v>
      </c>
      <c r="W442">
        <f>Trendlines!K438</f>
        <v>0</v>
      </c>
      <c r="X442">
        <f>Trendlines!L438</f>
        <v>0</v>
      </c>
      <c r="Y442">
        <f>Tema_Hrma_Smma!E438</f>
        <v>5186.46</v>
      </c>
      <c r="Z442">
        <f>Tema_Hrma_Smma!F438</f>
        <v>5183.5</v>
      </c>
      <c r="AA442">
        <f>Tema_Hrma_Smma!G438</f>
        <v>5184.13</v>
      </c>
      <c r="AB442">
        <f>ZScore!H438</f>
        <v>1</v>
      </c>
      <c r="AC442">
        <f>ZScore!I438</f>
        <v>0.73516000000000004</v>
      </c>
      <c r="AD442">
        <f>ZScore!J438</f>
        <v>0</v>
      </c>
      <c r="AE442">
        <f>HA!E438</f>
        <v>5184.87</v>
      </c>
      <c r="AF442">
        <f>HA!F438</f>
        <v>5189.12</v>
      </c>
      <c r="AG442">
        <f>HA!G438</f>
        <v>5184.87</v>
      </c>
      <c r="AH442">
        <f>HA!H438</f>
        <v>5187.3100000000004</v>
      </c>
      <c r="AI442">
        <f>HA!I438</f>
        <v>1</v>
      </c>
      <c r="AJ442">
        <f>HA!J438</f>
        <v>2.44</v>
      </c>
      <c r="AK442">
        <f>HA!K438</f>
        <v>-8.473E-2</v>
      </c>
      <c r="AL442">
        <f>HA!L438</f>
        <v>8</v>
      </c>
      <c r="AM442">
        <f>KC!E438</f>
        <v>5211.5263500000001</v>
      </c>
      <c r="AN442">
        <f>KC!F438</f>
        <v>5205.1814100000001</v>
      </c>
      <c r="AO442">
        <f>KC!G438</f>
        <v>5198.8364700000002</v>
      </c>
      <c r="AP442">
        <f>KC!H438</f>
        <v>5192.4915300000002</v>
      </c>
      <c r="AQ442">
        <f>KC!I438</f>
        <v>5186.1465900000003</v>
      </c>
      <c r="AR442">
        <f>KC!J438</f>
        <v>5181.4526800000003</v>
      </c>
      <c r="AS442">
        <f>KC!K438</f>
        <v>5175.1077400000004</v>
      </c>
      <c r="AT442">
        <f>KC!L438</f>
        <v>5168.7628100000002</v>
      </c>
      <c r="AU442">
        <f>KC!M438</f>
        <v>5162.4178700000002</v>
      </c>
      <c r="AV442">
        <f>KC!N438</f>
        <v>5156.0729300000003</v>
      </c>
      <c r="AW442">
        <f>SR_Levels!E438</f>
        <v>5178.6000000000004</v>
      </c>
      <c r="AX442">
        <f>SR_Levels!F438</f>
        <v>5161.8900000000003</v>
      </c>
      <c r="AY442">
        <f>SR_Levels!G438</f>
        <v>5135.8500000000004</v>
      </c>
      <c r="AZ442">
        <f>SR_Levels!H438</f>
        <v>0</v>
      </c>
      <c r="BA442">
        <f>SR_Levels!I438</f>
        <v>5193.3500000000004</v>
      </c>
      <c r="BB442">
        <f>SR_Levels!J438</f>
        <v>5205.3100000000004</v>
      </c>
      <c r="BC442">
        <f>SR_Levels!K438</f>
        <v>0</v>
      </c>
      <c r="BD442">
        <f>SR_Levels!L438</f>
        <v>0</v>
      </c>
      <c r="BE442">
        <f>ZigZag!E438</f>
        <v>0</v>
      </c>
      <c r="BF442">
        <f>ZigZag!F438</f>
        <v>0</v>
      </c>
      <c r="BG442">
        <f>ZigZag!G438</f>
        <v>5184.24</v>
      </c>
      <c r="BH442">
        <f>Dual_Tema!E438</f>
        <v>5187.6899999999996</v>
      </c>
      <c r="BI442">
        <f>Dual_Tema!F438</f>
        <v>5184.79</v>
      </c>
      <c r="BJ442">
        <f>Pinbar!E438</f>
        <v>0</v>
      </c>
      <c r="BK442">
        <f>SSA!E438</f>
        <v>5187.2837300000001</v>
      </c>
      <c r="BL442">
        <f>SSA!F438</f>
        <v>5186.5785100000003</v>
      </c>
    </row>
    <row r="443" spans="1:64" x14ac:dyDescent="0.55000000000000004">
      <c r="A443">
        <f>Validation!A439</f>
        <v>1772163300</v>
      </c>
      <c r="B443" t="str">
        <f>Price!B439</f>
        <v>XAUUSD</v>
      </c>
      <c r="C443" t="str">
        <f>Price!C439</f>
        <v>M5</v>
      </c>
      <c r="D443">
        <f>Price!D439</f>
        <v>5186.55</v>
      </c>
      <c r="E443">
        <f>Price!E439</f>
        <v>5187.76</v>
      </c>
      <c r="F443">
        <f>Price!F439</f>
        <v>5187.92</v>
      </c>
      <c r="G443">
        <f>Price!G439</f>
        <v>5183.5</v>
      </c>
      <c r="H443">
        <f>Price!H439</f>
        <v>371</v>
      </c>
      <c r="I443">
        <f>Diagonals!E439</f>
        <v>5225.16</v>
      </c>
      <c r="J443">
        <f>Diagonals!F439</f>
        <v>0</v>
      </c>
      <c r="K443">
        <f>Diagonals!G439</f>
        <v>0</v>
      </c>
      <c r="L443">
        <f>Diagonals!H439</f>
        <v>5097.54</v>
      </c>
      <c r="M443">
        <f>Diagonals!I439</f>
        <v>0</v>
      </c>
      <c r="N443">
        <f>Diagonals!J439</f>
        <v>0</v>
      </c>
      <c r="O443">
        <f>Diagonals!K439</f>
        <v>0</v>
      </c>
      <c r="P443">
        <f>Diagonals!L439</f>
        <v>0</v>
      </c>
      <c r="Q443">
        <f>Trendlines!E439</f>
        <v>5200.2</v>
      </c>
      <c r="R443">
        <f>Trendlines!F439</f>
        <v>5190.5200000000004</v>
      </c>
      <c r="S443">
        <f>Trendlines!G439</f>
        <v>5200.8500000000004</v>
      </c>
      <c r="T443">
        <f>Trendlines!H439</f>
        <v>5179.84</v>
      </c>
      <c r="U443">
        <f>Trendlines!I439</f>
        <v>5180.7</v>
      </c>
      <c r="V443">
        <f>Trendlines!J439</f>
        <v>5168.0600000000004</v>
      </c>
      <c r="W443">
        <f>Trendlines!K439</f>
        <v>0</v>
      </c>
      <c r="X443">
        <f>Trendlines!L439</f>
        <v>0</v>
      </c>
      <c r="Y443">
        <f>Tema_Hrma_Smma!E439</f>
        <v>5186.67</v>
      </c>
      <c r="Z443">
        <f>Tema_Hrma_Smma!F439</f>
        <v>5184.1400000000003</v>
      </c>
      <c r="AA443">
        <f>Tema_Hrma_Smma!G439</f>
        <v>5184.2</v>
      </c>
      <c r="AB443">
        <f>ZScore!H439</f>
        <v>-1</v>
      </c>
      <c r="AC443">
        <f>ZScore!I439</f>
        <v>0.61858000000000002</v>
      </c>
      <c r="AD443">
        <f>ZScore!J439</f>
        <v>3</v>
      </c>
      <c r="AE443">
        <f>HA!E439</f>
        <v>5186.09</v>
      </c>
      <c r="AF443">
        <f>HA!F439</f>
        <v>5187.92</v>
      </c>
      <c r="AG443">
        <f>HA!G439</f>
        <v>5183.5</v>
      </c>
      <c r="AH443">
        <f>HA!H439</f>
        <v>5186.43</v>
      </c>
      <c r="AI443">
        <f>HA!I439</f>
        <v>1</v>
      </c>
      <c r="AJ443">
        <f>HA!J439</f>
        <v>0.34</v>
      </c>
      <c r="AK443">
        <f>HA!K439</f>
        <v>-0.94808000000000003</v>
      </c>
      <c r="AL443">
        <f>HA!L439</f>
        <v>9</v>
      </c>
      <c r="AM443">
        <f>KC!E439</f>
        <v>5211.4417400000002</v>
      </c>
      <c r="AN443">
        <f>KC!F439</f>
        <v>5205.12662</v>
      </c>
      <c r="AO443">
        <f>KC!G439</f>
        <v>5198.81149</v>
      </c>
      <c r="AP443">
        <f>KC!H439</f>
        <v>5192.4963699999998</v>
      </c>
      <c r="AQ443">
        <f>KC!I439</f>
        <v>5186.1812399999999</v>
      </c>
      <c r="AR443">
        <f>KC!J439</f>
        <v>5181.6077800000003</v>
      </c>
      <c r="AS443">
        <f>KC!K439</f>
        <v>5175.2926500000003</v>
      </c>
      <c r="AT443">
        <f>KC!L439</f>
        <v>5168.9775300000001</v>
      </c>
      <c r="AU443">
        <f>KC!M439</f>
        <v>5162.6624099999999</v>
      </c>
      <c r="AV443">
        <f>KC!N439</f>
        <v>5156.34728</v>
      </c>
      <c r="AW443">
        <f>SR_Levels!E439</f>
        <v>5178.6000000000004</v>
      </c>
      <c r="AX443">
        <f>SR_Levels!F439</f>
        <v>5161.8900000000003</v>
      </c>
      <c r="AY443">
        <f>SR_Levels!G439</f>
        <v>5135.8500000000004</v>
      </c>
      <c r="AZ443">
        <f>SR_Levels!H439</f>
        <v>0</v>
      </c>
      <c r="BA443">
        <f>SR_Levels!I439</f>
        <v>5193.3500000000004</v>
      </c>
      <c r="BB443">
        <f>SR_Levels!J439</f>
        <v>5205.3100000000004</v>
      </c>
      <c r="BC443">
        <f>SR_Levels!K439</f>
        <v>0</v>
      </c>
      <c r="BD443">
        <f>SR_Levels!L439</f>
        <v>0</v>
      </c>
      <c r="BE443">
        <f>ZigZag!E439</f>
        <v>0</v>
      </c>
      <c r="BF443">
        <f>ZigZag!F439</f>
        <v>0</v>
      </c>
      <c r="BG443">
        <f>ZigZag!G439</f>
        <v>5184.3599999999997</v>
      </c>
      <c r="BH443">
        <f>Dual_Tema!E439</f>
        <v>5188.18</v>
      </c>
      <c r="BI443">
        <f>Dual_Tema!F439</f>
        <v>5184.6499999999996</v>
      </c>
      <c r="BJ443">
        <f>Pinbar!E439</f>
        <v>0</v>
      </c>
      <c r="BK443">
        <f>SSA!E439</f>
        <v>5187.4727499999999</v>
      </c>
      <c r="BL443">
        <f>SSA!F439</f>
        <v>5187.0256300000001</v>
      </c>
    </row>
    <row r="444" spans="1:64" x14ac:dyDescent="0.55000000000000004">
      <c r="A444">
        <f>Validation!A440</f>
        <v>1772163600</v>
      </c>
      <c r="B444" t="str">
        <f>Price!B440</f>
        <v>XAUUSD</v>
      </c>
      <c r="C444" t="str">
        <f>Price!C440</f>
        <v>M5</v>
      </c>
      <c r="D444">
        <f>Price!D440</f>
        <v>5187.17</v>
      </c>
      <c r="E444">
        <f>Price!E440</f>
        <v>5186.5200000000004</v>
      </c>
      <c r="F444">
        <f>Price!F440</f>
        <v>5187.76</v>
      </c>
      <c r="G444">
        <f>Price!G440</f>
        <v>5185.46</v>
      </c>
      <c r="H444">
        <f>Price!H440</f>
        <v>286</v>
      </c>
      <c r="I444">
        <f>Diagonals!E440</f>
        <v>5225.34</v>
      </c>
      <c r="J444">
        <f>Diagonals!F440</f>
        <v>0</v>
      </c>
      <c r="K444">
        <f>Diagonals!G440</f>
        <v>0</v>
      </c>
      <c r="L444">
        <f>Diagonals!H440</f>
        <v>5097.21</v>
      </c>
      <c r="M444">
        <f>Diagonals!I440</f>
        <v>0</v>
      </c>
      <c r="N444">
        <f>Diagonals!J440</f>
        <v>0</v>
      </c>
      <c r="O444">
        <f>Diagonals!K440</f>
        <v>0</v>
      </c>
      <c r="P444">
        <f>Diagonals!L440</f>
        <v>0</v>
      </c>
      <c r="Q444">
        <f>Trendlines!E440</f>
        <v>5200.21</v>
      </c>
      <c r="R444">
        <f>Trendlines!F440</f>
        <v>5190.49</v>
      </c>
      <c r="S444">
        <f>Trendlines!G440</f>
        <v>5200.83</v>
      </c>
      <c r="T444">
        <f>Trendlines!H440</f>
        <v>5179.92</v>
      </c>
      <c r="U444">
        <f>Trendlines!I440</f>
        <v>5180.72</v>
      </c>
      <c r="V444">
        <f>Trendlines!J440</f>
        <v>5168.1000000000004</v>
      </c>
      <c r="W444">
        <f>Trendlines!K440</f>
        <v>0</v>
      </c>
      <c r="X444">
        <f>Trendlines!L440</f>
        <v>0</v>
      </c>
      <c r="Y444">
        <f>Tema_Hrma_Smma!E440</f>
        <v>5187.1400000000003</v>
      </c>
      <c r="Z444">
        <f>Tema_Hrma_Smma!F440</f>
        <v>5184.74</v>
      </c>
      <c r="AA444">
        <f>Tema_Hrma_Smma!G440</f>
        <v>5184.26</v>
      </c>
      <c r="AB444">
        <f>ZScore!H440</f>
        <v>1</v>
      </c>
      <c r="AC444">
        <f>ZScore!I440</f>
        <v>0.81332000000000004</v>
      </c>
      <c r="AD444">
        <f>ZScore!J440</f>
        <v>0</v>
      </c>
      <c r="AE444">
        <f>HA!E440</f>
        <v>5186.26</v>
      </c>
      <c r="AF444">
        <f>HA!F440</f>
        <v>5187.76</v>
      </c>
      <c r="AG444">
        <f>HA!G440</f>
        <v>5185.46</v>
      </c>
      <c r="AH444">
        <f>HA!H440</f>
        <v>5186.7299999999996</v>
      </c>
      <c r="AI444">
        <f>HA!I440</f>
        <v>1</v>
      </c>
      <c r="AJ444">
        <f>HA!J440</f>
        <v>0.47</v>
      </c>
      <c r="AK444">
        <f>HA!K440</f>
        <v>-0.89195999999999998</v>
      </c>
      <c r="AL444">
        <f>HA!L440</f>
        <v>10</v>
      </c>
      <c r="AM444">
        <f>KC!E440</f>
        <v>5211.4042399999998</v>
      </c>
      <c r="AN444">
        <f>KC!F440</f>
        <v>5205.1134400000001</v>
      </c>
      <c r="AO444">
        <f>KC!G440</f>
        <v>5198.8226400000003</v>
      </c>
      <c r="AP444">
        <f>KC!H440</f>
        <v>5192.5318299999999</v>
      </c>
      <c r="AQ444">
        <f>KC!I440</f>
        <v>5186.2410300000001</v>
      </c>
      <c r="AR444">
        <f>KC!J440</f>
        <v>5181.8139899999996</v>
      </c>
      <c r="AS444">
        <f>KC!K440</f>
        <v>5175.5231899999999</v>
      </c>
      <c r="AT444">
        <f>KC!L440</f>
        <v>5169.2323900000001</v>
      </c>
      <c r="AU444">
        <f>KC!M440</f>
        <v>5162.9415799999997</v>
      </c>
      <c r="AV444">
        <f>KC!N440</f>
        <v>5156.6507799999999</v>
      </c>
      <c r="AW444">
        <f>SR_Levels!E440</f>
        <v>5178.6000000000004</v>
      </c>
      <c r="AX444">
        <f>SR_Levels!F440</f>
        <v>5161.8900000000003</v>
      </c>
      <c r="AY444">
        <f>SR_Levels!G440</f>
        <v>5135.8500000000004</v>
      </c>
      <c r="AZ444">
        <f>SR_Levels!H440</f>
        <v>0</v>
      </c>
      <c r="BA444">
        <f>SR_Levels!I440</f>
        <v>5193.3500000000004</v>
      </c>
      <c r="BB444">
        <f>SR_Levels!J440</f>
        <v>5205.3100000000004</v>
      </c>
      <c r="BC444">
        <f>SR_Levels!K440</f>
        <v>0</v>
      </c>
      <c r="BD444">
        <f>SR_Levels!L440</f>
        <v>0</v>
      </c>
      <c r="BE444">
        <f>ZigZag!E440</f>
        <v>0</v>
      </c>
      <c r="BF444">
        <f>ZigZag!F440</f>
        <v>0</v>
      </c>
      <c r="BG444">
        <f>ZigZag!G440</f>
        <v>5184.54</v>
      </c>
      <c r="BH444">
        <f>Dual_Tema!E440</f>
        <v>5188.3599999999997</v>
      </c>
      <c r="BI444">
        <f>Dual_Tema!F440</f>
        <v>5185.4399999999996</v>
      </c>
      <c r="BJ444">
        <f>Pinbar!E440</f>
        <v>0</v>
      </c>
      <c r="BK444">
        <f>SSA!E440</f>
        <v>5187.43073</v>
      </c>
      <c r="BL444">
        <f>SSA!F440</f>
        <v>5187.2281800000001</v>
      </c>
    </row>
    <row r="445" spans="1:64" x14ac:dyDescent="0.55000000000000004">
      <c r="A445">
        <f>Validation!A441</f>
        <v>1772163900</v>
      </c>
      <c r="B445" t="str">
        <f>Price!B441</f>
        <v>XAUUSD</v>
      </c>
      <c r="C445" t="str">
        <f>Price!C441</f>
        <v>M5</v>
      </c>
      <c r="D445">
        <f>Price!D441</f>
        <v>5189.7</v>
      </c>
      <c r="E445">
        <f>Price!E441</f>
        <v>5187.17</v>
      </c>
      <c r="F445">
        <f>Price!F441</f>
        <v>5190.3900000000003</v>
      </c>
      <c r="G445">
        <f>Price!G441</f>
        <v>5186.8599999999997</v>
      </c>
      <c r="H445">
        <f>Price!H441</f>
        <v>394</v>
      </c>
      <c r="I445">
        <f>Diagonals!E441</f>
        <v>5225.5200000000004</v>
      </c>
      <c r="J445">
        <f>Diagonals!F441</f>
        <v>0</v>
      </c>
      <c r="K445">
        <f>Diagonals!G441</f>
        <v>0</v>
      </c>
      <c r="L445">
        <f>Diagonals!H441</f>
        <v>5096.8900000000003</v>
      </c>
      <c r="M445">
        <f>Diagonals!I441</f>
        <v>0</v>
      </c>
      <c r="N445">
        <f>Diagonals!J441</f>
        <v>0</v>
      </c>
      <c r="O445">
        <f>Diagonals!K441</f>
        <v>0</v>
      </c>
      <c r="P445">
        <f>Diagonals!L441</f>
        <v>0</v>
      </c>
      <c r="Q445">
        <f>Trendlines!E441</f>
        <v>5200.21</v>
      </c>
      <c r="R445">
        <f>Trendlines!F441</f>
        <v>5190.47</v>
      </c>
      <c r="S445">
        <f>Trendlines!G441</f>
        <v>5200.82</v>
      </c>
      <c r="T445">
        <f>Trendlines!H441</f>
        <v>5179.99</v>
      </c>
      <c r="U445">
        <f>Trendlines!I441</f>
        <v>5180.74</v>
      </c>
      <c r="V445">
        <f>Trendlines!J441</f>
        <v>5168.1400000000003</v>
      </c>
      <c r="W445">
        <f>Trendlines!K441</f>
        <v>0</v>
      </c>
      <c r="X445">
        <f>Trendlines!L441</f>
        <v>0</v>
      </c>
      <c r="Y445">
        <f>Tema_Hrma_Smma!E441</f>
        <v>5188.4399999999996</v>
      </c>
      <c r="Z445">
        <f>Tema_Hrma_Smma!F441</f>
        <v>5185.51</v>
      </c>
      <c r="AA445">
        <f>Tema_Hrma_Smma!G441</f>
        <v>5184.3599999999997</v>
      </c>
      <c r="AB445">
        <f>ZScore!H441</f>
        <v>1</v>
      </c>
      <c r="AC445">
        <f>ZScore!I441</f>
        <v>0.15304000000000001</v>
      </c>
      <c r="AD445">
        <f>ZScore!J441</f>
        <v>0</v>
      </c>
      <c r="AE445">
        <f>HA!E441</f>
        <v>5186.49</v>
      </c>
      <c r="AF445">
        <f>HA!F441</f>
        <v>5190.3900000000003</v>
      </c>
      <c r="AG445">
        <f>HA!G441</f>
        <v>5186.49</v>
      </c>
      <c r="AH445">
        <f>HA!H441</f>
        <v>5188.53</v>
      </c>
      <c r="AI445">
        <f>HA!I441</f>
        <v>1</v>
      </c>
      <c r="AJ445">
        <f>HA!J441</f>
        <v>2.04</v>
      </c>
      <c r="AK445">
        <f>HA!K441</f>
        <v>-0.24842</v>
      </c>
      <c r="AL445">
        <f>HA!L441</f>
        <v>11</v>
      </c>
      <c r="AM445">
        <f>KC!E441</f>
        <v>5211.4784099999997</v>
      </c>
      <c r="AN445">
        <f>KC!F441</f>
        <v>5205.20489</v>
      </c>
      <c r="AO445">
        <f>KC!G441</f>
        <v>5198.9313700000002</v>
      </c>
      <c r="AP445">
        <f>KC!H441</f>
        <v>5192.6578499999996</v>
      </c>
      <c r="AQ445">
        <f>KC!I441</f>
        <v>5186.3843399999996</v>
      </c>
      <c r="AR445">
        <f>KC!J441</f>
        <v>5182.0873700000002</v>
      </c>
      <c r="AS445">
        <f>KC!K441</f>
        <v>5175.8138499999995</v>
      </c>
      <c r="AT445">
        <f>KC!L441</f>
        <v>5169.5403399999996</v>
      </c>
      <c r="AU445">
        <f>KC!M441</f>
        <v>5163.2668199999998</v>
      </c>
      <c r="AV445">
        <f>KC!N441</f>
        <v>5156.9933000000001</v>
      </c>
      <c r="AW445">
        <f>SR_Levels!E441</f>
        <v>5178.6000000000004</v>
      </c>
      <c r="AX445">
        <f>SR_Levels!F441</f>
        <v>5161.8900000000003</v>
      </c>
      <c r="AY445">
        <f>SR_Levels!G441</f>
        <v>5135.8500000000004</v>
      </c>
      <c r="AZ445">
        <f>SR_Levels!H441</f>
        <v>0</v>
      </c>
      <c r="BA445">
        <f>SR_Levels!I441</f>
        <v>5193.3500000000004</v>
      </c>
      <c r="BB445">
        <f>SR_Levels!J441</f>
        <v>5205.3100000000004</v>
      </c>
      <c r="BC445">
        <f>SR_Levels!K441</f>
        <v>0</v>
      </c>
      <c r="BD445">
        <f>SR_Levels!L441</f>
        <v>0</v>
      </c>
      <c r="BE445">
        <f>ZigZag!E441</f>
        <v>0</v>
      </c>
      <c r="BF445">
        <f>ZigZag!F441</f>
        <v>0</v>
      </c>
      <c r="BG445">
        <f>ZigZag!G441</f>
        <v>5184.8599999999997</v>
      </c>
      <c r="BH445">
        <f>Dual_Tema!E441</f>
        <v>5189.71</v>
      </c>
      <c r="BI445">
        <f>Dual_Tema!F441</f>
        <v>5186.57</v>
      </c>
      <c r="BJ445">
        <f>Pinbar!E441</f>
        <v>0</v>
      </c>
      <c r="BK445">
        <f>SSA!E441</f>
        <v>5187.20831</v>
      </c>
      <c r="BL445">
        <f>SSA!F441</f>
        <v>5187.2182400000002</v>
      </c>
    </row>
    <row r="446" spans="1:64" x14ac:dyDescent="0.55000000000000004">
      <c r="A446">
        <f>Validation!A442</f>
        <v>1772164200</v>
      </c>
      <c r="B446" t="str">
        <f>Price!B442</f>
        <v>XAUUSD</v>
      </c>
      <c r="C446" t="str">
        <f>Price!C442</f>
        <v>M5</v>
      </c>
      <c r="D446">
        <f>Price!D442</f>
        <v>5189.59</v>
      </c>
      <c r="E446">
        <f>Price!E442</f>
        <v>5189.7</v>
      </c>
      <c r="F446">
        <f>Price!F442</f>
        <v>5190.4399999999996</v>
      </c>
      <c r="G446">
        <f>Price!G442</f>
        <v>5189.08</v>
      </c>
      <c r="H446">
        <f>Price!H442</f>
        <v>347</v>
      </c>
      <c r="I446">
        <f>Diagonals!E442</f>
        <v>5225.6899999999996</v>
      </c>
      <c r="J446">
        <f>Diagonals!F442</f>
        <v>0</v>
      </c>
      <c r="K446">
        <f>Diagonals!G442</f>
        <v>0</v>
      </c>
      <c r="L446">
        <f>Diagonals!H442</f>
        <v>5096.5600000000004</v>
      </c>
      <c r="M446">
        <f>Diagonals!I442</f>
        <v>0</v>
      </c>
      <c r="N446">
        <f>Diagonals!J442</f>
        <v>0</v>
      </c>
      <c r="O446">
        <f>Diagonals!K442</f>
        <v>5190.4399999999996</v>
      </c>
      <c r="P446">
        <f>Diagonals!L442</f>
        <v>0</v>
      </c>
      <c r="Q446">
        <f>Trendlines!E442</f>
        <v>5200.22</v>
      </c>
      <c r="R446">
        <f>Trendlines!F442</f>
        <v>5190.4399999999996</v>
      </c>
      <c r="S446">
        <f>Trendlines!G442</f>
        <v>5200.8</v>
      </c>
      <c r="T446">
        <f>Trendlines!H442</f>
        <v>5180.07</v>
      </c>
      <c r="U446">
        <f>Trendlines!I442</f>
        <v>5180.76</v>
      </c>
      <c r="V446">
        <f>Trendlines!J442</f>
        <v>5168.18</v>
      </c>
      <c r="W446">
        <f>Trendlines!K442</f>
        <v>5190.4399999999996</v>
      </c>
      <c r="X446">
        <f>Trendlines!L442</f>
        <v>0</v>
      </c>
      <c r="Y446">
        <f>Tema_Hrma_Smma!E442</f>
        <v>5189.54</v>
      </c>
      <c r="Z446">
        <f>Tema_Hrma_Smma!F442</f>
        <v>5186.38</v>
      </c>
      <c r="AA446">
        <f>Tema_Hrma_Smma!G442</f>
        <v>5184.5</v>
      </c>
      <c r="AB446">
        <f>ZScore!H442</f>
        <v>-1</v>
      </c>
      <c r="AC446">
        <f>ZScore!I442</f>
        <v>1.00465</v>
      </c>
      <c r="AD446">
        <f>ZScore!J442</f>
        <v>3</v>
      </c>
      <c r="AE446">
        <f>HA!E442</f>
        <v>5187.51</v>
      </c>
      <c r="AF446">
        <f>HA!F442</f>
        <v>5190.4399999999996</v>
      </c>
      <c r="AG446">
        <f>HA!G442</f>
        <v>5187.51</v>
      </c>
      <c r="AH446">
        <f>HA!H442</f>
        <v>5189.7</v>
      </c>
      <c r="AI446">
        <f>HA!I442</f>
        <v>1</v>
      </c>
      <c r="AJ446">
        <f>HA!J442</f>
        <v>2.19</v>
      </c>
      <c r="AK446">
        <f>HA!K442</f>
        <v>-0.1827</v>
      </c>
      <c r="AL446">
        <f>HA!L442</f>
        <v>12</v>
      </c>
      <c r="AM446">
        <f>KC!E442</f>
        <v>5211.5315099999998</v>
      </c>
      <c r="AN446">
        <f>KC!F442</f>
        <v>5205.2947199999999</v>
      </c>
      <c r="AO446">
        <f>KC!G442</f>
        <v>5199.0579299999999</v>
      </c>
      <c r="AP446">
        <f>KC!H442</f>
        <v>5192.82114</v>
      </c>
      <c r="AQ446">
        <f>KC!I442</f>
        <v>5186.5843500000001</v>
      </c>
      <c r="AR446">
        <f>KC!J442</f>
        <v>5182.4586300000001</v>
      </c>
      <c r="AS446">
        <f>KC!K442</f>
        <v>5176.2218400000002</v>
      </c>
      <c r="AT446">
        <f>KC!L442</f>
        <v>5169.9850500000002</v>
      </c>
      <c r="AU446">
        <f>KC!M442</f>
        <v>5163.7482600000003</v>
      </c>
      <c r="AV446">
        <f>KC!N442</f>
        <v>5157.5114700000004</v>
      </c>
      <c r="AW446">
        <f>SR_Levels!E442</f>
        <v>5178.6000000000004</v>
      </c>
      <c r="AX446">
        <f>SR_Levels!F442</f>
        <v>5161.8900000000003</v>
      </c>
      <c r="AY446">
        <f>SR_Levels!G442</f>
        <v>5135.8500000000004</v>
      </c>
      <c r="AZ446">
        <f>SR_Levels!H442</f>
        <v>0</v>
      </c>
      <c r="BA446">
        <f>SR_Levels!I442</f>
        <v>5193.3500000000004</v>
      </c>
      <c r="BB446">
        <f>SR_Levels!J442</f>
        <v>5205.3100000000004</v>
      </c>
      <c r="BC446">
        <f>SR_Levels!K442</f>
        <v>0</v>
      </c>
      <c r="BD446">
        <f>SR_Levels!L442</f>
        <v>0</v>
      </c>
      <c r="BE446">
        <f>ZigZag!E442</f>
        <v>5190.4399999999996</v>
      </c>
      <c r="BF446">
        <f>ZigZag!F442</f>
        <v>0</v>
      </c>
      <c r="BG446">
        <f>ZigZag!G442</f>
        <v>5185.2</v>
      </c>
      <c r="BH446">
        <f>Dual_Tema!E442</f>
        <v>5190.53</v>
      </c>
      <c r="BI446">
        <f>Dual_Tema!F442</f>
        <v>5188.29</v>
      </c>
      <c r="BJ446">
        <f>Pinbar!E442</f>
        <v>0</v>
      </c>
      <c r="BK446">
        <f>SSA!E442</f>
        <v>5186.8348599999999</v>
      </c>
      <c r="BL446">
        <f>SSA!F442</f>
        <v>5187.0265499999996</v>
      </c>
    </row>
    <row r="447" spans="1:64" x14ac:dyDescent="0.55000000000000004">
      <c r="A447">
        <f>Validation!A443</f>
        <v>1772164500</v>
      </c>
      <c r="B447" t="str">
        <f>Price!B443</f>
        <v>XAUUSD</v>
      </c>
      <c r="C447" t="str">
        <f>Price!C443</f>
        <v>M5</v>
      </c>
      <c r="D447">
        <f>Price!D443</f>
        <v>5184</v>
      </c>
      <c r="E447">
        <f>Price!E443</f>
        <v>5189.59</v>
      </c>
      <c r="F447">
        <f>Price!F443</f>
        <v>5190.37</v>
      </c>
      <c r="G447">
        <f>Price!G443</f>
        <v>5183.96</v>
      </c>
      <c r="H447">
        <f>Price!H443</f>
        <v>349</v>
      </c>
      <c r="I447">
        <f>Diagonals!E443</f>
        <v>5225.87</v>
      </c>
      <c r="J447">
        <f>Diagonals!F443</f>
        <v>0</v>
      </c>
      <c r="K447">
        <f>Diagonals!G443</f>
        <v>0</v>
      </c>
      <c r="L447">
        <f>Diagonals!H443</f>
        <v>5096.2299999999996</v>
      </c>
      <c r="M447">
        <f>Diagonals!I443</f>
        <v>0</v>
      </c>
      <c r="N447">
        <f>Diagonals!J443</f>
        <v>0</v>
      </c>
      <c r="O447">
        <f>Diagonals!K443</f>
        <v>0</v>
      </c>
      <c r="P447">
        <f>Diagonals!L443</f>
        <v>0</v>
      </c>
      <c r="Q447">
        <f>Trendlines!E443</f>
        <v>5200.2299999999996</v>
      </c>
      <c r="R447">
        <f>Trendlines!F443</f>
        <v>5190.41</v>
      </c>
      <c r="S447">
        <f>Trendlines!G443</f>
        <v>5200.78</v>
      </c>
      <c r="T447">
        <f>Trendlines!H443</f>
        <v>5180.1400000000003</v>
      </c>
      <c r="U447">
        <f>Trendlines!I443</f>
        <v>5180.78</v>
      </c>
      <c r="V447">
        <f>Trendlines!J443</f>
        <v>5168.22</v>
      </c>
      <c r="W447">
        <f>Trendlines!K443</f>
        <v>0</v>
      </c>
      <c r="X447">
        <f>Trendlines!L443</f>
        <v>0</v>
      </c>
      <c r="Y447">
        <f>Tema_Hrma_Smma!E443</f>
        <v>5188.41</v>
      </c>
      <c r="Z447">
        <f>Tema_Hrma_Smma!F443</f>
        <v>5186.8100000000004</v>
      </c>
      <c r="AA447">
        <f>Tema_Hrma_Smma!G443</f>
        <v>5184.59</v>
      </c>
      <c r="AB447">
        <f>ZScore!H443</f>
        <v>-1</v>
      </c>
      <c r="AC447">
        <f>ZScore!I443</f>
        <v>0.92137000000000002</v>
      </c>
      <c r="AD447">
        <f>ZScore!J443</f>
        <v>3</v>
      </c>
      <c r="AE447">
        <f>HA!E443</f>
        <v>5188.6099999999997</v>
      </c>
      <c r="AF447">
        <f>HA!F443</f>
        <v>5190.37</v>
      </c>
      <c r="AG447">
        <f>HA!G443</f>
        <v>5183.96</v>
      </c>
      <c r="AH447">
        <f>HA!H443</f>
        <v>5186.9799999999996</v>
      </c>
      <c r="AI447">
        <f>HA!I443</f>
        <v>-1</v>
      </c>
      <c r="AJ447">
        <f>HA!J443</f>
        <v>1.63</v>
      </c>
      <c r="AK447">
        <f>HA!K443</f>
        <v>-0.41183999999999998</v>
      </c>
      <c r="AL447">
        <f>HA!L443</f>
        <v>-1</v>
      </c>
      <c r="AM447">
        <f>KC!E443</f>
        <v>5211.8366400000004</v>
      </c>
      <c r="AN447">
        <f>KC!F443</f>
        <v>5205.5820100000001</v>
      </c>
      <c r="AO447">
        <f>KC!G443</f>
        <v>5199.3273799999997</v>
      </c>
      <c r="AP447">
        <f>KC!H443</f>
        <v>5193.0727500000003</v>
      </c>
      <c r="AQ447">
        <f>KC!I443</f>
        <v>5186.8181199999999</v>
      </c>
      <c r="AR447">
        <f>KC!J443</f>
        <v>5182.7599</v>
      </c>
      <c r="AS447">
        <f>KC!K443</f>
        <v>5176.5052699999997</v>
      </c>
      <c r="AT447">
        <f>KC!L443</f>
        <v>5170.25065</v>
      </c>
      <c r="AU447">
        <f>KC!M443</f>
        <v>5163.9960199999996</v>
      </c>
      <c r="AV447">
        <f>KC!N443</f>
        <v>5157.7413900000001</v>
      </c>
      <c r="AW447">
        <f>SR_Levels!E443</f>
        <v>5178.6000000000004</v>
      </c>
      <c r="AX447">
        <f>SR_Levels!F443</f>
        <v>5161.8900000000003</v>
      </c>
      <c r="AY447">
        <f>SR_Levels!G443</f>
        <v>5135.8500000000004</v>
      </c>
      <c r="AZ447">
        <f>SR_Levels!H443</f>
        <v>0</v>
      </c>
      <c r="BA447">
        <f>SR_Levels!I443</f>
        <v>5193.3500000000004</v>
      </c>
      <c r="BB447">
        <f>SR_Levels!J443</f>
        <v>5205.3100000000004</v>
      </c>
      <c r="BC447">
        <f>SR_Levels!K443</f>
        <v>0</v>
      </c>
      <c r="BD447">
        <f>SR_Levels!L443</f>
        <v>0</v>
      </c>
      <c r="BE447">
        <f>ZigZag!E443</f>
        <v>0</v>
      </c>
      <c r="BF447">
        <f>ZigZag!F443</f>
        <v>0</v>
      </c>
      <c r="BG447">
        <f>ZigZag!G443</f>
        <v>5185.2700000000004</v>
      </c>
      <c r="BH447">
        <f>Dual_Tema!E443</f>
        <v>5190.9399999999996</v>
      </c>
      <c r="BI447">
        <f>Dual_Tema!F443</f>
        <v>5186.79</v>
      </c>
      <c r="BJ447">
        <f>Pinbar!E443</f>
        <v>0</v>
      </c>
      <c r="BK447">
        <f>SSA!E443</f>
        <v>5186.4260400000003</v>
      </c>
      <c r="BL447">
        <f>SSA!F443</f>
        <v>5186.7263000000003</v>
      </c>
    </row>
    <row r="448" spans="1:64" x14ac:dyDescent="0.55000000000000004">
      <c r="A448">
        <f>Validation!A444</f>
        <v>1772164800</v>
      </c>
      <c r="B448" t="str">
        <f>Price!B444</f>
        <v>XAUUSD</v>
      </c>
      <c r="C448" t="str">
        <f>Price!C444</f>
        <v>M5</v>
      </c>
      <c r="D448">
        <f>Price!D444</f>
        <v>5185.32</v>
      </c>
      <c r="E448">
        <f>Price!E444</f>
        <v>5183.9799999999996</v>
      </c>
      <c r="F448">
        <f>Price!F444</f>
        <v>5186.1400000000003</v>
      </c>
      <c r="G448">
        <f>Price!G444</f>
        <v>5183.49</v>
      </c>
      <c r="H448">
        <f>Price!H444</f>
        <v>317</v>
      </c>
      <c r="I448">
        <f>Diagonals!E444</f>
        <v>5226.05</v>
      </c>
      <c r="J448">
        <f>Diagonals!F444</f>
        <v>0</v>
      </c>
      <c r="K448">
        <f>Diagonals!G444</f>
        <v>0</v>
      </c>
      <c r="L448">
        <f>Diagonals!H444</f>
        <v>5095.8999999999996</v>
      </c>
      <c r="M448">
        <f>Diagonals!I444</f>
        <v>0</v>
      </c>
      <c r="N448">
        <f>Diagonals!J444</f>
        <v>0</v>
      </c>
      <c r="O448">
        <f>Diagonals!K444</f>
        <v>0</v>
      </c>
      <c r="P448">
        <f>Diagonals!L444</f>
        <v>0</v>
      </c>
      <c r="Q448">
        <f>Trendlines!E444</f>
        <v>5200.2299999999996</v>
      </c>
      <c r="R448">
        <f>Trendlines!F444</f>
        <v>5190.3900000000003</v>
      </c>
      <c r="S448">
        <f>Trendlines!G444</f>
        <v>5200.76</v>
      </c>
      <c r="T448">
        <f>Trendlines!H444</f>
        <v>5180.22</v>
      </c>
      <c r="U448">
        <f>Trendlines!I444</f>
        <v>5180.8100000000004</v>
      </c>
      <c r="V448">
        <f>Trendlines!J444</f>
        <v>5168.26</v>
      </c>
      <c r="W448">
        <f>Trendlines!K444</f>
        <v>0</v>
      </c>
      <c r="X448">
        <f>Trendlines!L444</f>
        <v>0</v>
      </c>
      <c r="Y448">
        <f>Tema_Hrma_Smma!E444</f>
        <v>5187.0600000000004</v>
      </c>
      <c r="Z448">
        <f>Tema_Hrma_Smma!F444</f>
        <v>5186.8599999999997</v>
      </c>
      <c r="AA448">
        <f>Tema_Hrma_Smma!G444</f>
        <v>5184.62</v>
      </c>
      <c r="AB448">
        <f>ZScore!H444</f>
        <v>1</v>
      </c>
      <c r="AC448">
        <f>ZScore!I444</f>
        <v>0.57447999999999999</v>
      </c>
      <c r="AD448">
        <f>ZScore!J444</f>
        <v>0</v>
      </c>
      <c r="AE448">
        <f>HA!E444</f>
        <v>5187.79</v>
      </c>
      <c r="AF448">
        <f>HA!F444</f>
        <v>5187.79</v>
      </c>
      <c r="AG448">
        <f>HA!G444</f>
        <v>5183.49</v>
      </c>
      <c r="AH448">
        <f>HA!H444</f>
        <v>5184.7299999999996</v>
      </c>
      <c r="AI448">
        <f>HA!I444</f>
        <v>-1</v>
      </c>
      <c r="AJ448">
        <f>HA!J444</f>
        <v>3.06</v>
      </c>
      <c r="AK448">
        <f>HA!K444</f>
        <v>0.17927000000000001</v>
      </c>
      <c r="AL448">
        <f>HA!L444</f>
        <v>-2</v>
      </c>
      <c r="AM448">
        <f>KC!E444</f>
        <v>5211.8146500000003</v>
      </c>
      <c r="AN448">
        <f>KC!F444</f>
        <v>5205.6016900000004</v>
      </c>
      <c r="AO448">
        <f>KC!G444</f>
        <v>5199.3887299999997</v>
      </c>
      <c r="AP448">
        <f>KC!H444</f>
        <v>5193.1757600000001</v>
      </c>
      <c r="AQ448">
        <f>KC!I444</f>
        <v>5186.9628000000002</v>
      </c>
      <c r="AR448">
        <f>KC!J444</f>
        <v>5182.9941200000003</v>
      </c>
      <c r="AS448">
        <f>KC!K444</f>
        <v>5176.7811600000005</v>
      </c>
      <c r="AT448">
        <f>KC!L444</f>
        <v>5170.56819</v>
      </c>
      <c r="AU448">
        <f>KC!M444</f>
        <v>5164.3552300000001</v>
      </c>
      <c r="AV448">
        <f>KC!N444</f>
        <v>5158.1422700000003</v>
      </c>
      <c r="AW448">
        <f>SR_Levels!E444</f>
        <v>5178.6000000000004</v>
      </c>
      <c r="AX448">
        <f>SR_Levels!F444</f>
        <v>5161.8900000000003</v>
      </c>
      <c r="AY448">
        <f>SR_Levels!G444</f>
        <v>5135.8500000000004</v>
      </c>
      <c r="AZ448">
        <f>SR_Levels!H444</f>
        <v>0</v>
      </c>
      <c r="BA448">
        <f>SR_Levels!I444</f>
        <v>5193.3500000000004</v>
      </c>
      <c r="BB448">
        <f>SR_Levels!J444</f>
        <v>5205.3100000000004</v>
      </c>
      <c r="BC448">
        <f>SR_Levels!K444</f>
        <v>0</v>
      </c>
      <c r="BD448">
        <f>SR_Levels!L444</f>
        <v>0</v>
      </c>
      <c r="BE448">
        <f>ZigZag!E444</f>
        <v>0</v>
      </c>
      <c r="BF448">
        <f>ZigZag!F444</f>
        <v>0</v>
      </c>
      <c r="BG448">
        <f>ZigZag!G444</f>
        <v>5185.25</v>
      </c>
      <c r="BH448">
        <f>Dual_Tema!E444</f>
        <v>5189.0600000000004</v>
      </c>
      <c r="BI448">
        <f>Dual_Tema!F444</f>
        <v>5185.5200000000004</v>
      </c>
      <c r="BJ448">
        <f>Pinbar!E444</f>
        <v>0</v>
      </c>
      <c r="BK448">
        <f>SSA!E444</f>
        <v>5186.2345999999998</v>
      </c>
      <c r="BL448">
        <f>SSA!F444</f>
        <v>5186.48045</v>
      </c>
    </row>
    <row r="449" spans="1:64" x14ac:dyDescent="0.55000000000000004">
      <c r="A449">
        <f>Validation!A445</f>
        <v>1772165100</v>
      </c>
      <c r="B449" t="str">
        <f>Price!B445</f>
        <v>XAUUSD</v>
      </c>
      <c r="C449" t="str">
        <f>Price!C445</f>
        <v>M5</v>
      </c>
      <c r="D449">
        <f>Price!D445</f>
        <v>5185.8900000000003</v>
      </c>
      <c r="E449">
        <f>Price!E445</f>
        <v>5185.32</v>
      </c>
      <c r="F449">
        <f>Price!F445</f>
        <v>5187.53</v>
      </c>
      <c r="G449">
        <f>Price!G445</f>
        <v>5185.2299999999996</v>
      </c>
      <c r="H449">
        <f>Price!H445</f>
        <v>274</v>
      </c>
      <c r="I449">
        <f>Diagonals!E445</f>
        <v>5226.22</v>
      </c>
      <c r="J449">
        <f>Diagonals!F445</f>
        <v>0</v>
      </c>
      <c r="K449">
        <f>Diagonals!G445</f>
        <v>0</v>
      </c>
      <c r="L449">
        <f>Diagonals!H445</f>
        <v>5095.57</v>
      </c>
      <c r="M449">
        <f>Diagonals!I445</f>
        <v>0</v>
      </c>
      <c r="N449">
        <f>Diagonals!J445</f>
        <v>0</v>
      </c>
      <c r="O449">
        <f>Diagonals!K445</f>
        <v>0</v>
      </c>
      <c r="P449">
        <f>Diagonals!L445</f>
        <v>0</v>
      </c>
      <c r="Q449">
        <f>Trendlines!E445</f>
        <v>5200.24</v>
      </c>
      <c r="R449">
        <f>Trendlines!F445</f>
        <v>5190.3599999999997</v>
      </c>
      <c r="S449">
        <f>Trendlines!G445</f>
        <v>5200.75</v>
      </c>
      <c r="T449">
        <f>Trendlines!H445</f>
        <v>5180.29</v>
      </c>
      <c r="U449">
        <f>Trendlines!I445</f>
        <v>5180.83</v>
      </c>
      <c r="V449">
        <f>Trendlines!J445</f>
        <v>5168.29</v>
      </c>
      <c r="W449">
        <f>Trendlines!K445</f>
        <v>0</v>
      </c>
      <c r="X449">
        <f>Trendlines!L445</f>
        <v>0</v>
      </c>
      <c r="Y449">
        <f>Tema_Hrma_Smma!E445</f>
        <v>5186.75</v>
      </c>
      <c r="Z449">
        <f>Tema_Hrma_Smma!F445</f>
        <v>5186.8500000000004</v>
      </c>
      <c r="AA449">
        <f>Tema_Hrma_Smma!G445</f>
        <v>5184.6499999999996</v>
      </c>
      <c r="AB449">
        <f>ZScore!H445</f>
        <v>1</v>
      </c>
      <c r="AC449">
        <f>ZScore!I445</f>
        <v>0.84302999999999995</v>
      </c>
      <c r="AD449">
        <f>ZScore!J445</f>
        <v>0</v>
      </c>
      <c r="AE449">
        <f>HA!E445</f>
        <v>5186.26</v>
      </c>
      <c r="AF449">
        <f>HA!F445</f>
        <v>5187.53</v>
      </c>
      <c r="AG449">
        <f>HA!G445</f>
        <v>5185.2299999999996</v>
      </c>
      <c r="AH449">
        <f>HA!H445</f>
        <v>5185.99</v>
      </c>
      <c r="AI449">
        <f>HA!I445</f>
        <v>-1</v>
      </c>
      <c r="AJ449">
        <f>HA!J445</f>
        <v>0.27</v>
      </c>
      <c r="AK449">
        <f>HA!K445</f>
        <v>-0.96801000000000004</v>
      </c>
      <c r="AL449">
        <f>HA!L445</f>
        <v>-3</v>
      </c>
      <c r="AM449">
        <f>KC!E445</f>
        <v>5211.7966500000002</v>
      </c>
      <c r="AN449">
        <f>KC!F445</f>
        <v>5205.6169600000003</v>
      </c>
      <c r="AO449">
        <f>KC!G445</f>
        <v>5199.4372700000004</v>
      </c>
      <c r="AP449">
        <f>KC!H445</f>
        <v>5193.2575800000004</v>
      </c>
      <c r="AQ449">
        <f>KC!I445</f>
        <v>5187.0778899999996</v>
      </c>
      <c r="AR449">
        <f>KC!J445</f>
        <v>5183.2210400000004</v>
      </c>
      <c r="AS449">
        <f>KC!K445</f>
        <v>5177.0413500000004</v>
      </c>
      <c r="AT449">
        <f>KC!L445</f>
        <v>5170.8616599999996</v>
      </c>
      <c r="AU449">
        <f>KC!M445</f>
        <v>5164.6819699999996</v>
      </c>
      <c r="AV449">
        <f>KC!N445</f>
        <v>5158.5022799999997</v>
      </c>
      <c r="AW449">
        <f>SR_Levels!E445</f>
        <v>5178.6000000000004</v>
      </c>
      <c r="AX449">
        <f>SR_Levels!F445</f>
        <v>5161.8900000000003</v>
      </c>
      <c r="AY449">
        <f>SR_Levels!G445</f>
        <v>5135.8500000000004</v>
      </c>
      <c r="AZ449">
        <f>SR_Levels!H445</f>
        <v>0</v>
      </c>
      <c r="BA449">
        <f>SR_Levels!I445</f>
        <v>5193.3500000000004</v>
      </c>
      <c r="BB449">
        <f>SR_Levels!J445</f>
        <v>5205.3100000000004</v>
      </c>
      <c r="BC449">
        <f>SR_Levels!K445</f>
        <v>0</v>
      </c>
      <c r="BD449">
        <f>SR_Levels!L445</f>
        <v>0</v>
      </c>
      <c r="BE449">
        <f>ZigZag!E445</f>
        <v>0</v>
      </c>
      <c r="BF449">
        <f>ZigZag!F445</f>
        <v>0</v>
      </c>
      <c r="BG449">
        <f>ZigZag!G445</f>
        <v>5185.32</v>
      </c>
      <c r="BH449">
        <f>Dual_Tema!E445</f>
        <v>5188.4799999999996</v>
      </c>
      <c r="BI449">
        <f>Dual_Tema!F445</f>
        <v>5185.5</v>
      </c>
      <c r="BJ449">
        <f>Pinbar!E445</f>
        <v>0</v>
      </c>
      <c r="BK449">
        <f>SSA!E445</f>
        <v>5186.2623599999997</v>
      </c>
      <c r="BL449">
        <f>SSA!F445</f>
        <v>5186.3714099999997</v>
      </c>
    </row>
    <row r="450" spans="1:64" x14ac:dyDescent="0.55000000000000004">
      <c r="A450">
        <f>Validation!A446</f>
        <v>1772165400</v>
      </c>
      <c r="B450" t="str">
        <f>Price!B446</f>
        <v>XAUUSD</v>
      </c>
      <c r="C450" t="str">
        <f>Price!C446</f>
        <v>M5</v>
      </c>
      <c r="D450">
        <f>Price!D446</f>
        <v>5186.6099999999997</v>
      </c>
      <c r="E450">
        <f>Price!E446</f>
        <v>5185.88</v>
      </c>
      <c r="F450">
        <f>Price!F446</f>
        <v>5186.6099999999997</v>
      </c>
      <c r="G450">
        <f>Price!G446</f>
        <v>5184.38</v>
      </c>
      <c r="H450">
        <f>Price!H446</f>
        <v>264</v>
      </c>
      <c r="I450">
        <f>Diagonals!E446</f>
        <v>5226.3999999999996</v>
      </c>
      <c r="J450">
        <f>Diagonals!F446</f>
        <v>0</v>
      </c>
      <c r="K450">
        <f>Diagonals!G446</f>
        <v>0</v>
      </c>
      <c r="L450">
        <f>Diagonals!H446</f>
        <v>5095.24</v>
      </c>
      <c r="M450">
        <f>Diagonals!I446</f>
        <v>0</v>
      </c>
      <c r="N450">
        <f>Diagonals!J446</f>
        <v>0</v>
      </c>
      <c r="O450">
        <f>Diagonals!K446</f>
        <v>0</v>
      </c>
      <c r="P450">
        <f>Diagonals!L446</f>
        <v>0</v>
      </c>
      <c r="Q450">
        <f>Trendlines!E446</f>
        <v>5200.24</v>
      </c>
      <c r="R450">
        <f>Trendlines!F446</f>
        <v>5190.34</v>
      </c>
      <c r="S450">
        <f>Trendlines!G446</f>
        <v>5200.7299999999996</v>
      </c>
      <c r="T450">
        <f>Trendlines!H446</f>
        <v>5180.37</v>
      </c>
      <c r="U450">
        <f>Trendlines!I446</f>
        <v>5180.8500000000004</v>
      </c>
      <c r="V450">
        <f>Trendlines!J446</f>
        <v>5168.33</v>
      </c>
      <c r="W450">
        <f>Trendlines!K446</f>
        <v>0</v>
      </c>
      <c r="X450">
        <f>Trendlines!L446</f>
        <v>0</v>
      </c>
      <c r="Y450">
        <f>Tema_Hrma_Smma!E446</f>
        <v>5186.37</v>
      </c>
      <c r="Z450">
        <f>Tema_Hrma_Smma!F446</f>
        <v>5186.78</v>
      </c>
      <c r="AA450">
        <f>Tema_Hrma_Smma!G446</f>
        <v>5184.6899999999996</v>
      </c>
      <c r="AB450">
        <f>ZScore!H446</f>
        <v>1</v>
      </c>
      <c r="AC450">
        <f>ZScore!I446</f>
        <v>0.78332000000000002</v>
      </c>
      <c r="AD450">
        <f>ZScore!J446</f>
        <v>0</v>
      </c>
      <c r="AE450">
        <f>HA!E446</f>
        <v>5186.13</v>
      </c>
      <c r="AF450">
        <f>HA!F446</f>
        <v>5186.6099999999997</v>
      </c>
      <c r="AG450">
        <f>HA!G446</f>
        <v>5184.38</v>
      </c>
      <c r="AH450">
        <f>HA!H446</f>
        <v>5185.87</v>
      </c>
      <c r="AI450">
        <f>HA!I446</f>
        <v>-1</v>
      </c>
      <c r="AJ450">
        <f>HA!J446</f>
        <v>0.26</v>
      </c>
      <c r="AK450">
        <f>HA!K446</f>
        <v>-0.97097999999999995</v>
      </c>
      <c r="AL450">
        <f>HA!L446</f>
        <v>-4</v>
      </c>
      <c r="AM450">
        <f>KC!E446</f>
        <v>5211.6714499999998</v>
      </c>
      <c r="AN450">
        <f>KC!F446</f>
        <v>5205.5402100000001</v>
      </c>
      <c r="AO450">
        <f>KC!G446</f>
        <v>5199.4089800000002</v>
      </c>
      <c r="AP450">
        <f>KC!H446</f>
        <v>5193.2777500000002</v>
      </c>
      <c r="AQ450">
        <f>KC!I446</f>
        <v>5187.1465099999996</v>
      </c>
      <c r="AR450">
        <f>KC!J446</f>
        <v>5183.4164000000001</v>
      </c>
      <c r="AS450">
        <f>KC!K446</f>
        <v>5177.2851700000001</v>
      </c>
      <c r="AT450">
        <f>KC!L446</f>
        <v>5171.1539300000004</v>
      </c>
      <c r="AU450">
        <f>KC!M446</f>
        <v>5165.0227000000004</v>
      </c>
      <c r="AV450">
        <f>KC!N446</f>
        <v>5158.8914599999998</v>
      </c>
      <c r="AW450">
        <f>SR_Levels!E446</f>
        <v>5178.6000000000004</v>
      </c>
      <c r="AX450">
        <f>SR_Levels!F446</f>
        <v>5161.8900000000003</v>
      </c>
      <c r="AY450">
        <f>SR_Levels!G446</f>
        <v>5135.8500000000004</v>
      </c>
      <c r="AZ450">
        <f>SR_Levels!H446</f>
        <v>0</v>
      </c>
      <c r="BA450">
        <f>SR_Levels!I446</f>
        <v>5193.3500000000004</v>
      </c>
      <c r="BB450">
        <f>SR_Levels!J446</f>
        <v>5205.3100000000004</v>
      </c>
      <c r="BC450">
        <f>SR_Levels!K446</f>
        <v>0</v>
      </c>
      <c r="BD450">
        <f>SR_Levels!L446</f>
        <v>0</v>
      </c>
      <c r="BE450">
        <f>ZigZag!E446</f>
        <v>0</v>
      </c>
      <c r="BF450">
        <f>ZigZag!F446</f>
        <v>0</v>
      </c>
      <c r="BG450">
        <f>ZigZag!G446</f>
        <v>5185.3500000000004</v>
      </c>
      <c r="BH450">
        <f>Dual_Tema!E446</f>
        <v>5187.63</v>
      </c>
      <c r="BI450">
        <f>Dual_Tema!F446</f>
        <v>5185.05</v>
      </c>
      <c r="BJ450">
        <f>Pinbar!E446</f>
        <v>0</v>
      </c>
      <c r="BK450">
        <f>SSA!E446</f>
        <v>5186.4580800000003</v>
      </c>
      <c r="BL450">
        <f>SSA!F446</f>
        <v>5186.4147400000002</v>
      </c>
    </row>
    <row r="451" spans="1:64" x14ac:dyDescent="0.55000000000000004">
      <c r="A451">
        <f>Validation!A447</f>
        <v>1772165700</v>
      </c>
      <c r="B451" t="str">
        <f>Price!B447</f>
        <v>XAUUSD</v>
      </c>
      <c r="C451" t="str">
        <f>Price!C447</f>
        <v>M5</v>
      </c>
      <c r="D451">
        <f>Price!D447</f>
        <v>5184.83</v>
      </c>
      <c r="E451">
        <f>Price!E447</f>
        <v>5186.6099999999997</v>
      </c>
      <c r="F451">
        <f>Price!F447</f>
        <v>5186.88</v>
      </c>
      <c r="G451">
        <f>Price!G447</f>
        <v>5184.42</v>
      </c>
      <c r="H451">
        <f>Price!H447</f>
        <v>196</v>
      </c>
      <c r="I451">
        <f>Diagonals!E447</f>
        <v>5226.58</v>
      </c>
      <c r="J451">
        <f>Diagonals!F447</f>
        <v>0</v>
      </c>
      <c r="K451">
        <f>Diagonals!G447</f>
        <v>0</v>
      </c>
      <c r="L451">
        <f>Diagonals!H447</f>
        <v>5094.91</v>
      </c>
      <c r="M451">
        <f>Diagonals!I447</f>
        <v>0</v>
      </c>
      <c r="N451">
        <f>Diagonals!J447</f>
        <v>0</v>
      </c>
      <c r="O451">
        <f>Diagonals!K447</f>
        <v>0</v>
      </c>
      <c r="P451">
        <f>Diagonals!L447</f>
        <v>0</v>
      </c>
      <c r="Q451">
        <f>Trendlines!E447</f>
        <v>5200.25</v>
      </c>
      <c r="R451">
        <f>Trendlines!F447</f>
        <v>5190.3100000000004</v>
      </c>
      <c r="S451">
        <f>Trendlines!G447</f>
        <v>5200.71</v>
      </c>
      <c r="T451">
        <f>Trendlines!H447</f>
        <v>5180.4399999999996</v>
      </c>
      <c r="U451">
        <f>Trendlines!I447</f>
        <v>5180.87</v>
      </c>
      <c r="V451">
        <f>Trendlines!J447</f>
        <v>5168.37</v>
      </c>
      <c r="W451">
        <f>Trendlines!K447</f>
        <v>0</v>
      </c>
      <c r="X451">
        <f>Trendlines!L447</f>
        <v>0</v>
      </c>
      <c r="Y451">
        <f>Tema_Hrma_Smma!E447</f>
        <v>5185.87</v>
      </c>
      <c r="Z451">
        <f>Tema_Hrma_Smma!F447</f>
        <v>5186.63</v>
      </c>
      <c r="AA451">
        <f>Tema_Hrma_Smma!G447</f>
        <v>5184.71</v>
      </c>
      <c r="AB451">
        <f>ZScore!H447</f>
        <v>-1</v>
      </c>
      <c r="AC451">
        <f>ZScore!I447</f>
        <v>0.41325000000000001</v>
      </c>
      <c r="AD451">
        <f>ZScore!J447</f>
        <v>3</v>
      </c>
      <c r="AE451">
        <f>HA!E447</f>
        <v>5186</v>
      </c>
      <c r="AF451">
        <f>HA!F447</f>
        <v>5186.88</v>
      </c>
      <c r="AG451">
        <f>HA!G447</f>
        <v>5184.42</v>
      </c>
      <c r="AH451">
        <f>HA!H447</f>
        <v>5185.68</v>
      </c>
      <c r="AI451">
        <f>HA!I447</f>
        <v>-1</v>
      </c>
      <c r="AJ451">
        <f>HA!J447</f>
        <v>0.31</v>
      </c>
      <c r="AK451">
        <f>HA!K447</f>
        <v>-0.94225000000000003</v>
      </c>
      <c r="AL451">
        <f>HA!L447</f>
        <v>-5</v>
      </c>
      <c r="AM451">
        <f>KC!E447</f>
        <v>5211.6501900000003</v>
      </c>
      <c r="AN451">
        <f>KC!F447</f>
        <v>5205.5347000000002</v>
      </c>
      <c r="AO451">
        <f>KC!G447</f>
        <v>5199.4192000000003</v>
      </c>
      <c r="AP451">
        <f>KC!H447</f>
        <v>5193.3037100000001</v>
      </c>
      <c r="AQ451">
        <f>KC!I447</f>
        <v>5187.1882100000003</v>
      </c>
      <c r="AR451">
        <f>KC!J447</f>
        <v>5183.5865899999999</v>
      </c>
      <c r="AS451">
        <f>KC!K447</f>
        <v>5177.4710999999998</v>
      </c>
      <c r="AT451">
        <f>KC!L447</f>
        <v>5171.3555999999999</v>
      </c>
      <c r="AU451">
        <f>KC!M447</f>
        <v>5165.2401099999997</v>
      </c>
      <c r="AV451">
        <f>KC!N447</f>
        <v>5159.1246199999996</v>
      </c>
      <c r="AW451">
        <f>SR_Levels!E447</f>
        <v>5178.6000000000004</v>
      </c>
      <c r="AX451">
        <f>SR_Levels!F447</f>
        <v>5161.8900000000003</v>
      </c>
      <c r="AY451">
        <f>SR_Levels!G447</f>
        <v>5135.8500000000004</v>
      </c>
      <c r="AZ451">
        <f>SR_Levels!H447</f>
        <v>0</v>
      </c>
      <c r="BA451">
        <f>SR_Levels!I447</f>
        <v>5193.3500000000004</v>
      </c>
      <c r="BB451">
        <f>SR_Levels!J447</f>
        <v>5205.3100000000004</v>
      </c>
      <c r="BC451">
        <f>SR_Levels!K447</f>
        <v>0</v>
      </c>
      <c r="BD451">
        <f>SR_Levels!L447</f>
        <v>0</v>
      </c>
      <c r="BE451">
        <f>ZigZag!E447</f>
        <v>0</v>
      </c>
      <c r="BF451">
        <f>ZigZag!F447</f>
        <v>0</v>
      </c>
      <c r="BG451">
        <f>ZigZag!G447</f>
        <v>5185.3599999999997</v>
      </c>
      <c r="BH451">
        <f>Dual_Tema!E447</f>
        <v>5187.21</v>
      </c>
      <c r="BI451">
        <f>Dual_Tema!F447</f>
        <v>5184.76</v>
      </c>
      <c r="BJ451">
        <f>Pinbar!E447</f>
        <v>0</v>
      </c>
      <c r="BK451">
        <f>SSA!E447</f>
        <v>5186.7286599999998</v>
      </c>
      <c r="BL451">
        <f>SSA!F447</f>
        <v>5186.5717000000004</v>
      </c>
    </row>
    <row r="452" spans="1:64" x14ac:dyDescent="0.55000000000000004">
      <c r="A452">
        <f>Validation!A448</f>
        <v>1772166000</v>
      </c>
      <c r="B452" t="str">
        <f>Price!B448</f>
        <v>XAUUSD</v>
      </c>
      <c r="C452" t="str">
        <f>Price!C448</f>
        <v>M5</v>
      </c>
      <c r="D452">
        <f>Price!D448</f>
        <v>5187.8599999999997</v>
      </c>
      <c r="E452">
        <f>Price!E448</f>
        <v>5184.83</v>
      </c>
      <c r="F452">
        <f>Price!F448</f>
        <v>5188.04</v>
      </c>
      <c r="G452">
        <f>Price!G448</f>
        <v>5181.7700000000004</v>
      </c>
      <c r="H452">
        <f>Price!H448</f>
        <v>374</v>
      </c>
      <c r="I452">
        <f>Diagonals!E448</f>
        <v>5226.76</v>
      </c>
      <c r="J452">
        <f>Diagonals!F448</f>
        <v>0</v>
      </c>
      <c r="K452">
        <f>Diagonals!G448</f>
        <v>0</v>
      </c>
      <c r="L452">
        <f>Diagonals!H448</f>
        <v>5094.58</v>
      </c>
      <c r="M452">
        <f>Diagonals!I448</f>
        <v>0</v>
      </c>
      <c r="N452">
        <f>Diagonals!J448</f>
        <v>0</v>
      </c>
      <c r="O452">
        <f>Diagonals!K448</f>
        <v>0</v>
      </c>
      <c r="P452">
        <f>Diagonals!L448</f>
        <v>0</v>
      </c>
      <c r="Q452">
        <f>Trendlines!E448</f>
        <v>5200.25</v>
      </c>
      <c r="R452">
        <f>Trendlines!F448</f>
        <v>5190.28</v>
      </c>
      <c r="S452">
        <f>Trendlines!G448</f>
        <v>5200.6899999999996</v>
      </c>
      <c r="T452">
        <f>Trendlines!H448</f>
        <v>5180.5200000000004</v>
      </c>
      <c r="U452">
        <f>Trendlines!I448</f>
        <v>5180.8900000000003</v>
      </c>
      <c r="V452">
        <f>Trendlines!J448</f>
        <v>5168.41</v>
      </c>
      <c r="W452">
        <f>Trendlines!K448</f>
        <v>0</v>
      </c>
      <c r="X452">
        <f>Trendlines!L448</f>
        <v>0</v>
      </c>
      <c r="Y452">
        <f>Tema_Hrma_Smma!E448</f>
        <v>5185.8</v>
      </c>
      <c r="Z452">
        <f>Tema_Hrma_Smma!F448</f>
        <v>5186.51</v>
      </c>
      <c r="AA452">
        <f>Tema_Hrma_Smma!G448</f>
        <v>5184.74</v>
      </c>
      <c r="AB452">
        <f>ZScore!H448</f>
        <v>1</v>
      </c>
      <c r="AC452">
        <f>ZScore!I448</f>
        <v>2.4719999999999999E-2</v>
      </c>
      <c r="AD452">
        <f>ZScore!J448</f>
        <v>0</v>
      </c>
      <c r="AE452">
        <f>HA!E448</f>
        <v>5185.84</v>
      </c>
      <c r="AF452">
        <f>HA!F448</f>
        <v>5188.04</v>
      </c>
      <c r="AG452">
        <f>HA!G448</f>
        <v>5181.7700000000004</v>
      </c>
      <c r="AH452">
        <f>HA!H448</f>
        <v>5185.63</v>
      </c>
      <c r="AI452">
        <f>HA!I448</f>
        <v>-1</v>
      </c>
      <c r="AJ452">
        <f>HA!J448</f>
        <v>0.22</v>
      </c>
      <c r="AK452">
        <f>HA!K448</f>
        <v>-0.97694999999999999</v>
      </c>
      <c r="AL452">
        <f>HA!L448</f>
        <v>-6</v>
      </c>
      <c r="AM452">
        <f>KC!E448</f>
        <v>5211.7825800000001</v>
      </c>
      <c r="AN452">
        <f>KC!F448</f>
        <v>5205.6468999999997</v>
      </c>
      <c r="AO452">
        <f>KC!G448</f>
        <v>5199.5112200000003</v>
      </c>
      <c r="AP452">
        <f>KC!H448</f>
        <v>5193.3755499999997</v>
      </c>
      <c r="AQ452">
        <f>KC!I448</f>
        <v>5187.2398700000003</v>
      </c>
      <c r="AR452">
        <f>KC!J448</f>
        <v>5183.66795</v>
      </c>
      <c r="AS452">
        <f>KC!K448</f>
        <v>5177.5322699999997</v>
      </c>
      <c r="AT452">
        <f>KC!L448</f>
        <v>5171.3965900000003</v>
      </c>
      <c r="AU452">
        <f>KC!M448</f>
        <v>5165.26091</v>
      </c>
      <c r="AV452">
        <f>KC!N448</f>
        <v>5159.1252299999996</v>
      </c>
      <c r="AW452">
        <f>SR_Levels!E448</f>
        <v>5178.6000000000004</v>
      </c>
      <c r="AX452">
        <f>SR_Levels!F448</f>
        <v>5161.8900000000003</v>
      </c>
      <c r="AY452">
        <f>SR_Levels!G448</f>
        <v>5135.8500000000004</v>
      </c>
      <c r="AZ452">
        <f>SR_Levels!H448</f>
        <v>0</v>
      </c>
      <c r="BA452">
        <f>SR_Levels!I448</f>
        <v>5193.3500000000004</v>
      </c>
      <c r="BB452">
        <f>SR_Levels!J448</f>
        <v>5205.3100000000004</v>
      </c>
      <c r="BC452">
        <f>SR_Levels!K448</f>
        <v>0</v>
      </c>
      <c r="BD452">
        <f>SR_Levels!L448</f>
        <v>0</v>
      </c>
      <c r="BE452">
        <f>ZigZag!E448</f>
        <v>0</v>
      </c>
      <c r="BF452">
        <f>ZigZag!F448</f>
        <v>0</v>
      </c>
      <c r="BG452">
        <f>ZigZag!G448</f>
        <v>5185.3900000000003</v>
      </c>
      <c r="BH452">
        <f>Dual_Tema!E448</f>
        <v>5187.5200000000004</v>
      </c>
      <c r="BI452">
        <f>Dual_Tema!F448</f>
        <v>5183.2700000000004</v>
      </c>
      <c r="BJ452">
        <f>Pinbar!E448</f>
        <v>0</v>
      </c>
      <c r="BK452">
        <f>SSA!E448</f>
        <v>5187.0119599999998</v>
      </c>
      <c r="BL452">
        <f>SSA!F448</f>
        <v>5186.7918300000001</v>
      </c>
    </row>
    <row r="453" spans="1:64" x14ac:dyDescent="0.55000000000000004">
      <c r="A453">
        <f>Validation!A449</f>
        <v>1772166300</v>
      </c>
      <c r="B453" t="str">
        <f>Price!B449</f>
        <v>XAUUSD</v>
      </c>
      <c r="C453" t="str">
        <f>Price!C449</f>
        <v>M5</v>
      </c>
      <c r="D453">
        <f>Price!D449</f>
        <v>5187.37</v>
      </c>
      <c r="E453">
        <f>Price!E449</f>
        <v>5187.84</v>
      </c>
      <c r="F453">
        <f>Price!F449</f>
        <v>5188.8999999999996</v>
      </c>
      <c r="G453">
        <f>Price!G449</f>
        <v>5186.68</v>
      </c>
      <c r="H453">
        <f>Price!H449</f>
        <v>312</v>
      </c>
      <c r="I453">
        <f>Diagonals!E449</f>
        <v>5226.93</v>
      </c>
      <c r="J453">
        <f>Diagonals!F449</f>
        <v>0</v>
      </c>
      <c r="K453">
        <f>Diagonals!G449</f>
        <v>0</v>
      </c>
      <c r="L453">
        <f>Diagonals!H449</f>
        <v>5094.25</v>
      </c>
      <c r="M453">
        <f>Diagonals!I449</f>
        <v>0</v>
      </c>
      <c r="N453">
        <f>Diagonals!J449</f>
        <v>0</v>
      </c>
      <c r="O453">
        <f>Diagonals!K449</f>
        <v>0</v>
      </c>
      <c r="P453">
        <f>Diagonals!L449</f>
        <v>0</v>
      </c>
      <c r="Q453">
        <f>Trendlines!E449</f>
        <v>5200.26</v>
      </c>
      <c r="R453">
        <f>Trendlines!F449</f>
        <v>5190.26</v>
      </c>
      <c r="S453">
        <f>Trendlines!G449</f>
        <v>5200.68</v>
      </c>
      <c r="T453">
        <f>Trendlines!H449</f>
        <v>5180.6000000000004</v>
      </c>
      <c r="U453">
        <f>Trendlines!I449</f>
        <v>5180.92</v>
      </c>
      <c r="V453">
        <f>Trendlines!J449</f>
        <v>5168.45</v>
      </c>
      <c r="W453">
        <f>Trendlines!K449</f>
        <v>0</v>
      </c>
      <c r="X453">
        <f>Trendlines!L449</f>
        <v>0</v>
      </c>
      <c r="Y453">
        <f>Tema_Hrma_Smma!E449</f>
        <v>5186.63</v>
      </c>
      <c r="Z453">
        <f>Tema_Hrma_Smma!F449</f>
        <v>5186.6000000000004</v>
      </c>
      <c r="AA453">
        <f>Tema_Hrma_Smma!G449</f>
        <v>5184.79</v>
      </c>
      <c r="AB453">
        <f>ZScore!H449</f>
        <v>-1</v>
      </c>
      <c r="AC453">
        <f>ZScore!I449</f>
        <v>0.87236999999999998</v>
      </c>
      <c r="AD453">
        <f>ZScore!J449</f>
        <v>3</v>
      </c>
      <c r="AE453">
        <f>HA!E449</f>
        <v>5185.7299999999996</v>
      </c>
      <c r="AF453">
        <f>HA!F449</f>
        <v>5188.8999999999996</v>
      </c>
      <c r="AG453">
        <f>HA!G449</f>
        <v>5185.7299999999996</v>
      </c>
      <c r="AH453">
        <f>HA!H449</f>
        <v>5187.7</v>
      </c>
      <c r="AI453">
        <f>HA!I449</f>
        <v>1</v>
      </c>
      <c r="AJ453">
        <f>HA!J449</f>
        <v>1.96</v>
      </c>
      <c r="AK453">
        <f>HA!K449</f>
        <v>-0.26222000000000001</v>
      </c>
      <c r="AL453">
        <f>HA!L449</f>
        <v>1</v>
      </c>
      <c r="AM453">
        <f>KC!E449</f>
        <v>5211.7815499999997</v>
      </c>
      <c r="AN453">
        <f>KC!F449</f>
        <v>5205.6659900000004</v>
      </c>
      <c r="AO453">
        <f>KC!G449</f>
        <v>5199.5504300000002</v>
      </c>
      <c r="AP453">
        <f>KC!H449</f>
        <v>5193.4348799999998</v>
      </c>
      <c r="AQ453">
        <f>KC!I449</f>
        <v>5187.3193199999996</v>
      </c>
      <c r="AR453">
        <f>KC!J449</f>
        <v>5183.8107200000004</v>
      </c>
      <c r="AS453">
        <f>KC!K449</f>
        <v>5177.69517</v>
      </c>
      <c r="AT453">
        <f>KC!L449</f>
        <v>5171.5796099999998</v>
      </c>
      <c r="AU453">
        <f>KC!M449</f>
        <v>5165.4640600000002</v>
      </c>
      <c r="AV453">
        <f>KC!N449</f>
        <v>5159.3485000000001</v>
      </c>
      <c r="AW453">
        <f>SR_Levels!E449</f>
        <v>5178.6000000000004</v>
      </c>
      <c r="AX453">
        <f>SR_Levels!F449</f>
        <v>5161.8900000000003</v>
      </c>
      <c r="AY453">
        <f>SR_Levels!G449</f>
        <v>5135.8500000000004</v>
      </c>
      <c r="AZ453">
        <f>SR_Levels!H449</f>
        <v>0</v>
      </c>
      <c r="BA453">
        <f>SR_Levels!I449</f>
        <v>5193.3500000000004</v>
      </c>
      <c r="BB453">
        <f>SR_Levels!J449</f>
        <v>5205.3100000000004</v>
      </c>
      <c r="BC453">
        <f>SR_Levels!K449</f>
        <v>0</v>
      </c>
      <c r="BD453">
        <f>SR_Levels!L449</f>
        <v>0</v>
      </c>
      <c r="BE453">
        <f>ZigZag!E449</f>
        <v>0</v>
      </c>
      <c r="BF453">
        <f>ZigZag!F449</f>
        <v>0</v>
      </c>
      <c r="BG453">
        <f>ZigZag!G449</f>
        <v>5185.5600000000004</v>
      </c>
      <c r="BH453">
        <f>Dual_Tema!E449</f>
        <v>5188.1400000000003</v>
      </c>
      <c r="BI453">
        <f>Dual_Tema!F449</f>
        <v>5184.7299999999996</v>
      </c>
      <c r="BJ453">
        <f>Pinbar!E449</f>
        <v>0</v>
      </c>
      <c r="BK453">
        <f>SSA!E449</f>
        <v>5187.1081400000003</v>
      </c>
      <c r="BL453">
        <f>SSA!F449</f>
        <v>5186.9499900000001</v>
      </c>
    </row>
    <row r="454" spans="1:64" x14ac:dyDescent="0.55000000000000004">
      <c r="A454">
        <f>Validation!A450</f>
        <v>1772166600</v>
      </c>
      <c r="B454" t="str">
        <f>Price!B450</f>
        <v>XAUUSD</v>
      </c>
      <c r="C454" t="str">
        <f>Price!C450</f>
        <v>M5</v>
      </c>
      <c r="D454">
        <f>Price!D450</f>
        <v>5186.79</v>
      </c>
      <c r="E454">
        <f>Price!E450</f>
        <v>5187.37</v>
      </c>
      <c r="F454">
        <f>Price!F450</f>
        <v>5187.43</v>
      </c>
      <c r="G454">
        <f>Price!G450</f>
        <v>5185.4799999999996</v>
      </c>
      <c r="H454">
        <f>Price!H450</f>
        <v>234</v>
      </c>
      <c r="I454">
        <f>Diagonals!E450</f>
        <v>5227.1099999999997</v>
      </c>
      <c r="J454">
        <f>Diagonals!F450</f>
        <v>0</v>
      </c>
      <c r="K454">
        <f>Diagonals!G450</f>
        <v>0</v>
      </c>
      <c r="L454">
        <f>Diagonals!H450</f>
        <v>5093.93</v>
      </c>
      <c r="M454">
        <f>Diagonals!I450</f>
        <v>0</v>
      </c>
      <c r="N454">
        <f>Diagonals!J450</f>
        <v>0</v>
      </c>
      <c r="O454">
        <f>Diagonals!K450</f>
        <v>0</v>
      </c>
      <c r="P454">
        <f>Diagonals!L450</f>
        <v>0</v>
      </c>
      <c r="Q454">
        <f>Trendlines!E450</f>
        <v>5200.2700000000004</v>
      </c>
      <c r="R454">
        <f>Trendlines!F450</f>
        <v>5190.2299999999996</v>
      </c>
      <c r="S454">
        <f>Trendlines!G450</f>
        <v>5200.66</v>
      </c>
      <c r="T454">
        <f>Trendlines!H450</f>
        <v>5180.67</v>
      </c>
      <c r="U454">
        <f>Trendlines!I450</f>
        <v>5180.9399999999996</v>
      </c>
      <c r="V454">
        <f>Trendlines!J450</f>
        <v>5168.49</v>
      </c>
      <c r="W454">
        <f>Trendlines!K450</f>
        <v>0</v>
      </c>
      <c r="X454">
        <f>Trendlines!L450</f>
        <v>0</v>
      </c>
      <c r="Y454">
        <f>Tema_Hrma_Smma!E450</f>
        <v>5186.62</v>
      </c>
      <c r="Z454">
        <f>Tema_Hrma_Smma!F450</f>
        <v>5186.67</v>
      </c>
      <c r="AA454">
        <f>Tema_Hrma_Smma!G450</f>
        <v>5184.8599999999997</v>
      </c>
      <c r="AB454">
        <f>ZScore!H450</f>
        <v>-1</v>
      </c>
      <c r="AC454">
        <f>ZScore!I450</f>
        <v>0.83059000000000005</v>
      </c>
      <c r="AD454">
        <f>ZScore!J450</f>
        <v>3</v>
      </c>
      <c r="AE454">
        <f>HA!E450</f>
        <v>5186.72</v>
      </c>
      <c r="AF454">
        <f>HA!F450</f>
        <v>5187.43</v>
      </c>
      <c r="AG454">
        <f>HA!G450</f>
        <v>5185.4799999999996</v>
      </c>
      <c r="AH454">
        <f>HA!H450</f>
        <v>5186.7700000000004</v>
      </c>
      <c r="AI454">
        <f>HA!I450</f>
        <v>1</v>
      </c>
      <c r="AJ454">
        <f>HA!J450</f>
        <v>0.05</v>
      </c>
      <c r="AK454">
        <f>HA!K450</f>
        <v>-1.0458799999999999</v>
      </c>
      <c r="AL454">
        <f>HA!L450</f>
        <v>2</v>
      </c>
      <c r="AM454">
        <f>KC!E450</f>
        <v>5211.7103800000004</v>
      </c>
      <c r="AN454">
        <f>KC!F450</f>
        <v>5205.6275400000004</v>
      </c>
      <c r="AO454">
        <f>KC!G450</f>
        <v>5199.5447000000004</v>
      </c>
      <c r="AP454">
        <f>KC!H450</f>
        <v>5193.4618600000003</v>
      </c>
      <c r="AQ454">
        <f>KC!I450</f>
        <v>5187.3790200000003</v>
      </c>
      <c r="AR454">
        <f>KC!J450</f>
        <v>5183.9625900000001</v>
      </c>
      <c r="AS454">
        <f>KC!K450</f>
        <v>5177.8797500000001</v>
      </c>
      <c r="AT454">
        <f>KC!L450</f>
        <v>5171.79691</v>
      </c>
      <c r="AU454">
        <f>KC!M450</f>
        <v>5165.71407</v>
      </c>
      <c r="AV454">
        <f>KC!N450</f>
        <v>5159.63123</v>
      </c>
      <c r="AW454">
        <f>SR_Levels!E450</f>
        <v>5178.6000000000004</v>
      </c>
      <c r="AX454">
        <f>SR_Levels!F450</f>
        <v>5161.8900000000003</v>
      </c>
      <c r="AY454">
        <f>SR_Levels!G450</f>
        <v>5135.8500000000004</v>
      </c>
      <c r="AZ454">
        <f>SR_Levels!H450</f>
        <v>0</v>
      </c>
      <c r="BA454">
        <f>SR_Levels!I450</f>
        <v>5193.3500000000004</v>
      </c>
      <c r="BB454">
        <f>SR_Levels!J450</f>
        <v>5205.3100000000004</v>
      </c>
      <c r="BC454">
        <f>SR_Levels!K450</f>
        <v>0</v>
      </c>
      <c r="BD454">
        <f>SR_Levels!L450</f>
        <v>0</v>
      </c>
      <c r="BE454">
        <f>ZigZag!E450</f>
        <v>0</v>
      </c>
      <c r="BF454">
        <f>ZigZag!F450</f>
        <v>0</v>
      </c>
      <c r="BG454">
        <f>ZigZag!G450</f>
        <v>5185.63</v>
      </c>
      <c r="BH454">
        <f>Dual_Tema!E450</f>
        <v>5187.82</v>
      </c>
      <c r="BI454">
        <f>Dual_Tema!F450</f>
        <v>5185.09</v>
      </c>
      <c r="BJ454">
        <f>Pinbar!E450</f>
        <v>0</v>
      </c>
      <c r="BK454">
        <f>SSA!E450</f>
        <v>5186.9433200000003</v>
      </c>
      <c r="BL454">
        <f>SSA!F450</f>
        <v>5186.9466499999999</v>
      </c>
    </row>
    <row r="455" spans="1:64" x14ac:dyDescent="0.55000000000000004">
      <c r="A455">
        <f>Validation!A451</f>
        <v>1772166900</v>
      </c>
      <c r="B455" t="str">
        <f>Price!B451</f>
        <v>XAUUSD</v>
      </c>
      <c r="C455" t="str">
        <f>Price!C451</f>
        <v>M5</v>
      </c>
      <c r="D455">
        <f>Price!D451</f>
        <v>5187.75</v>
      </c>
      <c r="E455">
        <f>Price!E451</f>
        <v>5186.79</v>
      </c>
      <c r="F455">
        <f>Price!F451</f>
        <v>5188.59</v>
      </c>
      <c r="G455">
        <f>Price!G451</f>
        <v>5186.76</v>
      </c>
      <c r="H455">
        <f>Price!H451</f>
        <v>252</v>
      </c>
      <c r="I455">
        <f>Diagonals!E451</f>
        <v>5227.29</v>
      </c>
      <c r="J455">
        <f>Diagonals!F451</f>
        <v>0</v>
      </c>
      <c r="K455">
        <f>Diagonals!G451</f>
        <v>0</v>
      </c>
      <c r="L455">
        <f>Diagonals!H451</f>
        <v>5093.6000000000004</v>
      </c>
      <c r="M455">
        <f>Diagonals!I451</f>
        <v>0</v>
      </c>
      <c r="N455">
        <f>Diagonals!J451</f>
        <v>0</v>
      </c>
      <c r="O455">
        <f>Diagonals!K451</f>
        <v>0</v>
      </c>
      <c r="P455">
        <f>Diagonals!L451</f>
        <v>0</v>
      </c>
      <c r="Q455">
        <f>Trendlines!E451</f>
        <v>5200.2700000000004</v>
      </c>
      <c r="R455">
        <f>Trendlines!F451</f>
        <v>5190.21</v>
      </c>
      <c r="S455">
        <f>Trendlines!G451</f>
        <v>5200.6400000000003</v>
      </c>
      <c r="T455">
        <f>Trendlines!H451</f>
        <v>5180.75</v>
      </c>
      <c r="U455">
        <f>Trendlines!I451</f>
        <v>5180.96</v>
      </c>
      <c r="V455">
        <f>Trendlines!J451</f>
        <v>5168.53</v>
      </c>
      <c r="W455">
        <f>Trendlines!K451</f>
        <v>0</v>
      </c>
      <c r="X455">
        <f>Trendlines!L451</f>
        <v>0</v>
      </c>
      <c r="Y455">
        <f>Tema_Hrma_Smma!E451</f>
        <v>5187.16</v>
      </c>
      <c r="Z455">
        <f>Tema_Hrma_Smma!F451</f>
        <v>5186.8500000000004</v>
      </c>
      <c r="AA455">
        <f>Tema_Hrma_Smma!G451</f>
        <v>5184.92</v>
      </c>
      <c r="AB455">
        <f>ZScore!H451</f>
        <v>1</v>
      </c>
      <c r="AC455">
        <f>ZScore!I451</f>
        <v>0.69915000000000005</v>
      </c>
      <c r="AD455">
        <f>ZScore!J451</f>
        <v>0</v>
      </c>
      <c r="AE455">
        <f>HA!E451</f>
        <v>5186.74</v>
      </c>
      <c r="AF455">
        <f>HA!F451</f>
        <v>5188.59</v>
      </c>
      <c r="AG455">
        <f>HA!G451</f>
        <v>5186.74</v>
      </c>
      <c r="AH455">
        <f>HA!H451</f>
        <v>5187.47</v>
      </c>
      <c r="AI455">
        <f>HA!I451</f>
        <v>1</v>
      </c>
      <c r="AJ455">
        <f>HA!J451</f>
        <v>0.73</v>
      </c>
      <c r="AK455">
        <f>HA!K451</f>
        <v>-0.76585999999999999</v>
      </c>
      <c r="AL455">
        <f>HA!L451</f>
        <v>3</v>
      </c>
      <c r="AM455">
        <f>KC!E451</f>
        <v>5211.6515499999996</v>
      </c>
      <c r="AN455">
        <f>KC!F451</f>
        <v>5205.6019800000004</v>
      </c>
      <c r="AO455">
        <f>KC!G451</f>
        <v>5199.5524100000002</v>
      </c>
      <c r="AP455">
        <f>KC!H451</f>
        <v>5193.5028499999999</v>
      </c>
      <c r="AQ455">
        <f>KC!I451</f>
        <v>5187.4532799999997</v>
      </c>
      <c r="AR455">
        <f>KC!J451</f>
        <v>5184.1500999999998</v>
      </c>
      <c r="AS455">
        <f>KC!K451</f>
        <v>5178.1005400000004</v>
      </c>
      <c r="AT455">
        <f>KC!L451</f>
        <v>5172.0509700000002</v>
      </c>
      <c r="AU455">
        <f>KC!M451</f>
        <v>5166.0014000000001</v>
      </c>
      <c r="AV455">
        <f>KC!N451</f>
        <v>5159.95183</v>
      </c>
      <c r="AW455">
        <f>SR_Levels!E451</f>
        <v>5178.6000000000004</v>
      </c>
      <c r="AX455">
        <f>SR_Levels!F451</f>
        <v>5161.8900000000003</v>
      </c>
      <c r="AY455">
        <f>SR_Levels!G451</f>
        <v>5135.8500000000004</v>
      </c>
      <c r="AZ455">
        <f>SR_Levels!H451</f>
        <v>0</v>
      </c>
      <c r="BA455">
        <f>SR_Levels!I451</f>
        <v>5193.3500000000004</v>
      </c>
      <c r="BB455">
        <f>SR_Levels!J451</f>
        <v>5205.3100000000004</v>
      </c>
      <c r="BC455">
        <f>SR_Levels!K451</f>
        <v>0</v>
      </c>
      <c r="BD455">
        <f>SR_Levels!L451</f>
        <v>0</v>
      </c>
      <c r="BE455">
        <f>ZigZag!E451</f>
        <v>0</v>
      </c>
      <c r="BF455">
        <f>ZigZag!F451</f>
        <v>0</v>
      </c>
      <c r="BG455">
        <f>ZigZag!G451</f>
        <v>5185.78</v>
      </c>
      <c r="BH455">
        <f>Dual_Tema!E451</f>
        <v>5188.18</v>
      </c>
      <c r="BI455">
        <f>Dual_Tema!F451</f>
        <v>5185.93</v>
      </c>
      <c r="BJ455">
        <f>Pinbar!E451</f>
        <v>0</v>
      </c>
      <c r="BK455">
        <f>SSA!E451</f>
        <v>5186.5076900000004</v>
      </c>
      <c r="BL455">
        <f>SSA!F451</f>
        <v>5186.7271700000001</v>
      </c>
    </row>
    <row r="456" spans="1:64" x14ac:dyDescent="0.55000000000000004">
      <c r="A456">
        <f>Validation!A452</f>
        <v>1772167200</v>
      </c>
      <c r="B456" t="str">
        <f>Price!B452</f>
        <v>XAUUSD</v>
      </c>
      <c r="C456" t="str">
        <f>Price!C452</f>
        <v>M5</v>
      </c>
      <c r="D456">
        <f>Price!D452</f>
        <v>5187.34</v>
      </c>
      <c r="E456">
        <f>Price!E452</f>
        <v>5187.75</v>
      </c>
      <c r="F456">
        <f>Price!F452</f>
        <v>5188.0600000000004</v>
      </c>
      <c r="G456">
        <f>Price!G452</f>
        <v>5186.6099999999997</v>
      </c>
      <c r="H456">
        <f>Price!H452</f>
        <v>301</v>
      </c>
      <c r="I456">
        <f>Diagonals!E452</f>
        <v>5227.46</v>
      </c>
      <c r="J456">
        <f>Diagonals!F452</f>
        <v>0</v>
      </c>
      <c r="K456">
        <f>Diagonals!G452</f>
        <v>0</v>
      </c>
      <c r="L456">
        <f>Diagonals!H452</f>
        <v>5093.2700000000004</v>
      </c>
      <c r="M456">
        <f>Diagonals!I452</f>
        <v>0</v>
      </c>
      <c r="N456">
        <f>Diagonals!J452</f>
        <v>0</v>
      </c>
      <c r="O456">
        <f>Diagonals!K452</f>
        <v>0</v>
      </c>
      <c r="P456">
        <f>Diagonals!L452</f>
        <v>0</v>
      </c>
      <c r="Q456">
        <f>Trendlines!E452</f>
        <v>5200.28</v>
      </c>
      <c r="R456">
        <f>Trendlines!F452</f>
        <v>5190.18</v>
      </c>
      <c r="S456">
        <f>Trendlines!G452</f>
        <v>5200.62</v>
      </c>
      <c r="T456">
        <f>Trendlines!H452</f>
        <v>5180.82</v>
      </c>
      <c r="U456">
        <f>Trendlines!I452</f>
        <v>5180.9799999999996</v>
      </c>
      <c r="V456">
        <f>Trendlines!J452</f>
        <v>5168.5600000000004</v>
      </c>
      <c r="W456">
        <f>Trendlines!K452</f>
        <v>0</v>
      </c>
      <c r="X456">
        <f>Trendlines!L452</f>
        <v>0</v>
      </c>
      <c r="Y456">
        <f>Tema_Hrma_Smma!E452</f>
        <v>5187.32</v>
      </c>
      <c r="Z456">
        <f>Tema_Hrma_Smma!F452</f>
        <v>5187.0200000000004</v>
      </c>
      <c r="AA456">
        <f>Tema_Hrma_Smma!G452</f>
        <v>5184.99</v>
      </c>
      <c r="AB456">
        <f>ZScore!H452</f>
        <v>-1</v>
      </c>
      <c r="AC456">
        <f>ZScore!I452</f>
        <v>0.90222999999999998</v>
      </c>
      <c r="AD456">
        <f>ZScore!J452</f>
        <v>3</v>
      </c>
      <c r="AE456">
        <f>HA!E452</f>
        <v>5187.1099999999997</v>
      </c>
      <c r="AF456">
        <f>HA!F452</f>
        <v>5188.0600000000004</v>
      </c>
      <c r="AG456">
        <f>HA!G452</f>
        <v>5186.6099999999997</v>
      </c>
      <c r="AH456">
        <f>HA!H452</f>
        <v>5187.4399999999996</v>
      </c>
      <c r="AI456">
        <f>HA!I452</f>
        <v>1</v>
      </c>
      <c r="AJ456">
        <f>HA!J452</f>
        <v>0.33</v>
      </c>
      <c r="AK456">
        <f>HA!K452</f>
        <v>-0.92669999999999997</v>
      </c>
      <c r="AL456">
        <f>HA!L452</f>
        <v>4</v>
      </c>
      <c r="AM456">
        <f>KC!E452</f>
        <v>5211.6542099999997</v>
      </c>
      <c r="AN456">
        <f>KC!F452</f>
        <v>5205.6213100000004</v>
      </c>
      <c r="AO456">
        <f>KC!G452</f>
        <v>5199.5884100000003</v>
      </c>
      <c r="AP456">
        <f>KC!H452</f>
        <v>5193.5555100000001</v>
      </c>
      <c r="AQ456">
        <f>KC!I452</f>
        <v>5187.52261</v>
      </c>
      <c r="AR456">
        <f>KC!J452</f>
        <v>5184.3545800000002</v>
      </c>
      <c r="AS456">
        <f>KC!K452</f>
        <v>5178.32168</v>
      </c>
      <c r="AT456">
        <f>KC!L452</f>
        <v>5172.2887799999999</v>
      </c>
      <c r="AU456">
        <f>KC!M452</f>
        <v>5166.2558799999997</v>
      </c>
      <c r="AV456">
        <f>KC!N452</f>
        <v>5160.2229799999996</v>
      </c>
      <c r="AW456">
        <f>SR_Levels!E452</f>
        <v>5178.6000000000004</v>
      </c>
      <c r="AX456">
        <f>SR_Levels!F452</f>
        <v>5161.8900000000003</v>
      </c>
      <c r="AY456">
        <f>SR_Levels!G452</f>
        <v>5135.8500000000004</v>
      </c>
      <c r="AZ456">
        <f>SR_Levels!H452</f>
        <v>0</v>
      </c>
      <c r="BA456">
        <f>SR_Levels!I452</f>
        <v>5193.3500000000004</v>
      </c>
      <c r="BB456">
        <f>SR_Levels!J452</f>
        <v>5205.3100000000004</v>
      </c>
      <c r="BC456">
        <f>SR_Levels!K452</f>
        <v>0</v>
      </c>
      <c r="BD456">
        <f>SR_Levels!L452</f>
        <v>0</v>
      </c>
      <c r="BE456">
        <f>ZigZag!E452</f>
        <v>0</v>
      </c>
      <c r="BF456">
        <f>ZigZag!F452</f>
        <v>0</v>
      </c>
      <c r="BG456">
        <f>ZigZag!G452</f>
        <v>5185.8900000000003</v>
      </c>
      <c r="BH456">
        <f>Dual_Tema!E452</f>
        <v>5188.1499999999996</v>
      </c>
      <c r="BI456">
        <f>Dual_Tema!F452</f>
        <v>5186.38</v>
      </c>
      <c r="BJ456">
        <f>Pinbar!E452</f>
        <v>0</v>
      </c>
      <c r="BK456">
        <f>SSA!E452</f>
        <v>5185.8213800000003</v>
      </c>
      <c r="BL456">
        <f>SSA!F452</f>
        <v>5186.2742699999999</v>
      </c>
    </row>
    <row r="457" spans="1:64" x14ac:dyDescent="0.55000000000000004">
      <c r="A457">
        <f>Validation!A453</f>
        <v>1772167500</v>
      </c>
      <c r="B457" t="str">
        <f>Price!B453</f>
        <v>XAUUSD</v>
      </c>
      <c r="C457" t="str">
        <f>Price!C453</f>
        <v>M5</v>
      </c>
      <c r="D457">
        <f>Price!D453</f>
        <v>5185.67</v>
      </c>
      <c r="E457">
        <f>Price!E453</f>
        <v>5187.34</v>
      </c>
      <c r="F457">
        <f>Price!F453</f>
        <v>5187.49</v>
      </c>
      <c r="G457">
        <f>Price!G453</f>
        <v>5185.3599999999997</v>
      </c>
      <c r="H457">
        <f>Price!H453</f>
        <v>308</v>
      </c>
      <c r="I457">
        <f>Diagonals!E453</f>
        <v>5227.6400000000003</v>
      </c>
      <c r="J457">
        <f>Diagonals!F453</f>
        <v>0</v>
      </c>
      <c r="K457">
        <f>Diagonals!G453</f>
        <v>0</v>
      </c>
      <c r="L457">
        <f>Diagonals!H453</f>
        <v>5092.9399999999996</v>
      </c>
      <c r="M457">
        <f>Diagonals!I453</f>
        <v>0</v>
      </c>
      <c r="N457">
        <f>Diagonals!J453</f>
        <v>0</v>
      </c>
      <c r="O457">
        <f>Diagonals!K453</f>
        <v>0</v>
      </c>
      <c r="P457">
        <f>Diagonals!L453</f>
        <v>0</v>
      </c>
      <c r="Q457">
        <f>Trendlines!E453</f>
        <v>5200.28</v>
      </c>
      <c r="R457">
        <f>Trendlines!F453</f>
        <v>5190.1499999999996</v>
      </c>
      <c r="S457">
        <f>Trendlines!G453</f>
        <v>5200.6099999999997</v>
      </c>
      <c r="T457">
        <f>Trendlines!H453</f>
        <v>5180.8999999999996</v>
      </c>
      <c r="U457">
        <f>Trendlines!I453</f>
        <v>5181.01</v>
      </c>
      <c r="V457">
        <f>Trendlines!J453</f>
        <v>5168.6000000000004</v>
      </c>
      <c r="W457">
        <f>Trendlines!K453</f>
        <v>0</v>
      </c>
      <c r="X457">
        <f>Trendlines!L453</f>
        <v>0</v>
      </c>
      <c r="Y457">
        <f>Tema_Hrma_Smma!E453</f>
        <v>5186.84</v>
      </c>
      <c r="Z457">
        <f>Tema_Hrma_Smma!F453</f>
        <v>5187.03</v>
      </c>
      <c r="AA457">
        <f>Tema_Hrma_Smma!G453</f>
        <v>5185.04</v>
      </c>
      <c r="AB457">
        <f>ZScore!H453</f>
        <v>-1</v>
      </c>
      <c r="AC457">
        <f>ZScore!I453</f>
        <v>0.43873000000000001</v>
      </c>
      <c r="AD457">
        <f>ZScore!J453</f>
        <v>3</v>
      </c>
      <c r="AE457">
        <f>HA!E453</f>
        <v>5187.2700000000004</v>
      </c>
      <c r="AF457">
        <f>HA!F453</f>
        <v>5187.49</v>
      </c>
      <c r="AG457">
        <f>HA!G453</f>
        <v>5185.3599999999997</v>
      </c>
      <c r="AH457">
        <f>HA!H453</f>
        <v>5186.47</v>
      </c>
      <c r="AI457">
        <f>HA!I453</f>
        <v>-1</v>
      </c>
      <c r="AJ457">
        <f>HA!J453</f>
        <v>0.81</v>
      </c>
      <c r="AK457">
        <f>HA!K453</f>
        <v>-0.73223000000000005</v>
      </c>
      <c r="AL457">
        <f>HA!L453</f>
        <v>-1</v>
      </c>
      <c r="AM457">
        <f>KC!E453</f>
        <v>5211.6668200000004</v>
      </c>
      <c r="AN457">
        <f>KC!F453</f>
        <v>5205.6432400000003</v>
      </c>
      <c r="AO457">
        <f>KC!G453</f>
        <v>5199.6196600000003</v>
      </c>
      <c r="AP457">
        <f>KC!H453</f>
        <v>5193.5960800000003</v>
      </c>
      <c r="AQ457">
        <f>KC!I453</f>
        <v>5187.5724899999996</v>
      </c>
      <c r="AR457">
        <f>KC!J453</f>
        <v>5184.5345600000001</v>
      </c>
      <c r="AS457">
        <f>KC!K453</f>
        <v>5178.51098</v>
      </c>
      <c r="AT457">
        <f>KC!L453</f>
        <v>5172.4874</v>
      </c>
      <c r="AU457">
        <f>KC!M453</f>
        <v>5166.4638199999999</v>
      </c>
      <c r="AV457">
        <f>KC!N453</f>
        <v>5160.4402399999999</v>
      </c>
      <c r="AW457">
        <f>SR_Levels!E453</f>
        <v>5178.6000000000004</v>
      </c>
      <c r="AX457">
        <f>SR_Levels!F453</f>
        <v>5161.8900000000003</v>
      </c>
      <c r="AY457">
        <f>SR_Levels!G453</f>
        <v>5135.8500000000004</v>
      </c>
      <c r="AZ457">
        <f>SR_Levels!H453</f>
        <v>0</v>
      </c>
      <c r="BA457">
        <f>SR_Levels!I453</f>
        <v>5193.3500000000004</v>
      </c>
      <c r="BB457">
        <f>SR_Levels!J453</f>
        <v>5205.3100000000004</v>
      </c>
      <c r="BC457">
        <f>SR_Levels!K453</f>
        <v>0</v>
      </c>
      <c r="BD457">
        <f>SR_Levels!L453</f>
        <v>0</v>
      </c>
      <c r="BE457">
        <f>ZigZag!E453</f>
        <v>0</v>
      </c>
      <c r="BF457">
        <f>ZigZag!F453</f>
        <v>0</v>
      </c>
      <c r="BG457">
        <f>ZigZag!G453</f>
        <v>5185.91</v>
      </c>
      <c r="BH457">
        <f>Dual_Tema!E453</f>
        <v>5187.84</v>
      </c>
      <c r="BI457">
        <f>Dual_Tema!F453</f>
        <v>5186.03</v>
      </c>
      <c r="BJ457">
        <f>Pinbar!E453</f>
        <v>0</v>
      </c>
      <c r="BK457">
        <f>SSA!E453</f>
        <v>5185.0329300000003</v>
      </c>
      <c r="BL457">
        <f>SSA!F453</f>
        <v>5185.6535999999996</v>
      </c>
    </row>
    <row r="458" spans="1:64" x14ac:dyDescent="0.55000000000000004">
      <c r="A458">
        <f>Validation!A454</f>
        <v>1772167800</v>
      </c>
      <c r="B458" t="str">
        <f>Price!B454</f>
        <v>XAUUSD</v>
      </c>
      <c r="C458" t="str">
        <f>Price!C454</f>
        <v>M5</v>
      </c>
      <c r="D458">
        <f>Price!D454</f>
        <v>5183.22</v>
      </c>
      <c r="E458">
        <f>Price!E454</f>
        <v>5185.71</v>
      </c>
      <c r="F458">
        <f>Price!F454</f>
        <v>5185.96</v>
      </c>
      <c r="G458">
        <f>Price!G454</f>
        <v>5182.82</v>
      </c>
      <c r="H458">
        <f>Price!H454</f>
        <v>306</v>
      </c>
      <c r="I458">
        <f>Diagonals!E454</f>
        <v>5227.82</v>
      </c>
      <c r="J458">
        <f>Diagonals!F454</f>
        <v>0</v>
      </c>
      <c r="K458">
        <f>Diagonals!G454</f>
        <v>0</v>
      </c>
      <c r="L458">
        <f>Diagonals!H454</f>
        <v>5092.6099999999997</v>
      </c>
      <c r="M458">
        <f>Diagonals!I454</f>
        <v>0</v>
      </c>
      <c r="N458">
        <f>Diagonals!J454</f>
        <v>0</v>
      </c>
      <c r="O458">
        <f>Diagonals!K454</f>
        <v>0</v>
      </c>
      <c r="P458">
        <f>Diagonals!L454</f>
        <v>0</v>
      </c>
      <c r="Q458">
        <f>Trendlines!E454</f>
        <v>5200.29</v>
      </c>
      <c r="R458">
        <f>Trendlines!F454</f>
        <v>5190.13</v>
      </c>
      <c r="S458">
        <f>Trendlines!G454</f>
        <v>5200.59</v>
      </c>
      <c r="T458">
        <f>Trendlines!H454</f>
        <v>5180.97</v>
      </c>
      <c r="U458">
        <f>Trendlines!I454</f>
        <v>5181.03</v>
      </c>
      <c r="V458">
        <f>Trendlines!J454</f>
        <v>5168.6400000000003</v>
      </c>
      <c r="W458">
        <f>Trendlines!K454</f>
        <v>0</v>
      </c>
      <c r="X458">
        <f>Trendlines!L454</f>
        <v>0</v>
      </c>
      <c r="Y458">
        <f>Tema_Hrma_Smma!E454</f>
        <v>5185.46</v>
      </c>
      <c r="Z458">
        <f>Tema_Hrma_Smma!F454</f>
        <v>5186.7299999999996</v>
      </c>
      <c r="AA458">
        <f>Tema_Hrma_Smma!G454</f>
        <v>5185.04</v>
      </c>
      <c r="AB458">
        <f>ZScore!H454</f>
        <v>-1</v>
      </c>
      <c r="AC458">
        <f>ZScore!I454</f>
        <v>0.13535</v>
      </c>
      <c r="AD458">
        <f>ZScore!J454</f>
        <v>3</v>
      </c>
      <c r="AE458">
        <f>HA!E454</f>
        <v>5186.87</v>
      </c>
      <c r="AF458">
        <f>HA!F454</f>
        <v>5186.87</v>
      </c>
      <c r="AG458">
        <f>HA!G454</f>
        <v>5182.82</v>
      </c>
      <c r="AH458">
        <f>HA!H454</f>
        <v>5184.43</v>
      </c>
      <c r="AI458">
        <f>HA!I454</f>
        <v>-1</v>
      </c>
      <c r="AJ458">
        <f>HA!J454</f>
        <v>2.44</v>
      </c>
      <c r="AK458">
        <f>HA!K454</f>
        <v>-6.2829999999999997E-2</v>
      </c>
      <c r="AL458">
        <f>HA!L454</f>
        <v>-2</v>
      </c>
      <c r="AM458">
        <f>KC!E454</f>
        <v>5211.5798199999999</v>
      </c>
      <c r="AN458">
        <f>KC!F454</f>
        <v>5205.5770400000001</v>
      </c>
      <c r="AO458">
        <f>KC!G454</f>
        <v>5199.5742700000001</v>
      </c>
      <c r="AP458">
        <f>KC!H454</f>
        <v>5193.5714900000003</v>
      </c>
      <c r="AQ458">
        <f>KC!I454</f>
        <v>5187.5687099999996</v>
      </c>
      <c r="AR458">
        <f>KC!J454</f>
        <v>5184.6286899999996</v>
      </c>
      <c r="AS458">
        <f>KC!K454</f>
        <v>5178.6259099999997</v>
      </c>
      <c r="AT458">
        <f>KC!L454</f>
        <v>5172.6231299999999</v>
      </c>
      <c r="AU458">
        <f>KC!M454</f>
        <v>5166.6203599999999</v>
      </c>
      <c r="AV458">
        <f>KC!N454</f>
        <v>5160.6175800000001</v>
      </c>
      <c r="AW458">
        <f>SR_Levels!E454</f>
        <v>5178.6000000000004</v>
      </c>
      <c r="AX458">
        <f>SR_Levels!F454</f>
        <v>5161.8900000000003</v>
      </c>
      <c r="AY458">
        <f>SR_Levels!G454</f>
        <v>5135.8500000000004</v>
      </c>
      <c r="AZ458">
        <f>SR_Levels!H454</f>
        <v>0</v>
      </c>
      <c r="BA458">
        <f>SR_Levels!I454</f>
        <v>5193.3500000000004</v>
      </c>
      <c r="BB458">
        <f>SR_Levels!J454</f>
        <v>5205.3100000000004</v>
      </c>
      <c r="BC458">
        <f>SR_Levels!K454</f>
        <v>0</v>
      </c>
      <c r="BD458">
        <f>SR_Levels!L454</f>
        <v>0</v>
      </c>
      <c r="BE458">
        <f>ZigZag!E454</f>
        <v>0</v>
      </c>
      <c r="BF458">
        <f>ZigZag!F454</f>
        <v>0</v>
      </c>
      <c r="BG458">
        <f>ZigZag!G454</f>
        <v>5185.7700000000004</v>
      </c>
      <c r="BH458">
        <f>Dual_Tema!E454</f>
        <v>5186.8999999999996</v>
      </c>
      <c r="BI458">
        <f>Dual_Tema!F454</f>
        <v>5184.54</v>
      </c>
      <c r="BJ458">
        <f>Pinbar!E454</f>
        <v>0</v>
      </c>
      <c r="BK458">
        <f>SSA!E454</f>
        <v>5184.3773300000003</v>
      </c>
      <c r="BL458">
        <f>SSA!F454</f>
        <v>5185.0154700000003</v>
      </c>
    </row>
    <row r="459" spans="1:64" x14ac:dyDescent="0.55000000000000004">
      <c r="A459">
        <f>Validation!A455</f>
        <v>1772168100</v>
      </c>
      <c r="B459" t="str">
        <f>Price!B455</f>
        <v>XAUUSD</v>
      </c>
      <c r="C459" t="str">
        <f>Price!C455</f>
        <v>M5</v>
      </c>
      <c r="D459">
        <f>Price!D455</f>
        <v>5181.88</v>
      </c>
      <c r="E459">
        <f>Price!E455</f>
        <v>5183.22</v>
      </c>
      <c r="F459">
        <f>Price!F455</f>
        <v>5184.71</v>
      </c>
      <c r="G459">
        <f>Price!G455</f>
        <v>5181.05</v>
      </c>
      <c r="H459">
        <f>Price!H455</f>
        <v>322</v>
      </c>
      <c r="I459">
        <f>Diagonals!E455</f>
        <v>5227.99</v>
      </c>
      <c r="J459">
        <f>Diagonals!F455</f>
        <v>0</v>
      </c>
      <c r="K459">
        <f>Diagonals!G455</f>
        <v>0</v>
      </c>
      <c r="L459">
        <f>Diagonals!H455</f>
        <v>5092.28</v>
      </c>
      <c r="M459">
        <f>Diagonals!I455</f>
        <v>0</v>
      </c>
      <c r="N459">
        <f>Diagonals!J455</f>
        <v>0</v>
      </c>
      <c r="O459">
        <f>Diagonals!K455</f>
        <v>0</v>
      </c>
      <c r="P459">
        <f>Diagonals!L455</f>
        <v>5181.05</v>
      </c>
      <c r="Q459">
        <f>Trendlines!E455</f>
        <v>5200.29</v>
      </c>
      <c r="R459">
        <f>Trendlines!F455</f>
        <v>5190.1000000000004</v>
      </c>
      <c r="S459">
        <f>Trendlines!G455</f>
        <v>5200.57</v>
      </c>
      <c r="T459">
        <f>Trendlines!H455</f>
        <v>5181.05</v>
      </c>
      <c r="U459">
        <f>Trendlines!I455</f>
        <v>5181.05</v>
      </c>
      <c r="V459">
        <f>Trendlines!J455</f>
        <v>5168.68</v>
      </c>
      <c r="W459">
        <f>Trendlines!K455</f>
        <v>0</v>
      </c>
      <c r="X459">
        <f>Trendlines!L455</f>
        <v>5181.05</v>
      </c>
      <c r="Y459">
        <f>Tema_Hrma_Smma!E455</f>
        <v>5183.87</v>
      </c>
      <c r="Z459">
        <f>Tema_Hrma_Smma!F455</f>
        <v>5186.13</v>
      </c>
      <c r="AA459">
        <f>Tema_Hrma_Smma!G455</f>
        <v>5185</v>
      </c>
      <c r="AB459">
        <f>ZScore!H455</f>
        <v>-1</v>
      </c>
      <c r="AC459">
        <f>ZScore!I455</f>
        <v>0.55584999999999996</v>
      </c>
      <c r="AD459">
        <f>ZScore!J455</f>
        <v>3</v>
      </c>
      <c r="AE459">
        <f>HA!E455</f>
        <v>5185.6499999999996</v>
      </c>
      <c r="AF459">
        <f>HA!F455</f>
        <v>5185.6499999999996</v>
      </c>
      <c r="AG459">
        <f>HA!G455</f>
        <v>5181.05</v>
      </c>
      <c r="AH459">
        <f>HA!H455</f>
        <v>5182.72</v>
      </c>
      <c r="AI459">
        <f>HA!I455</f>
        <v>-1</v>
      </c>
      <c r="AJ459">
        <f>HA!J455</f>
        <v>2.93</v>
      </c>
      <c r="AK459">
        <f>HA!K455</f>
        <v>0.13916000000000001</v>
      </c>
      <c r="AL459">
        <f>HA!L455</f>
        <v>-3</v>
      </c>
      <c r="AM459">
        <f>KC!E455</f>
        <v>5211.5040099999997</v>
      </c>
      <c r="AN459">
        <f>KC!F455</f>
        <v>5205.5019199999997</v>
      </c>
      <c r="AO459">
        <f>KC!G455</f>
        <v>5199.49982</v>
      </c>
      <c r="AP459">
        <f>KC!H455</f>
        <v>5193.4977200000003</v>
      </c>
      <c r="AQ459">
        <f>KC!I455</f>
        <v>5187.4956199999997</v>
      </c>
      <c r="AR459">
        <f>KC!J455</f>
        <v>5184.6155600000002</v>
      </c>
      <c r="AS459">
        <f>KC!K455</f>
        <v>5178.6134599999996</v>
      </c>
      <c r="AT459">
        <f>KC!L455</f>
        <v>5172.6113599999999</v>
      </c>
      <c r="AU459">
        <f>KC!M455</f>
        <v>5166.6092600000002</v>
      </c>
      <c r="AV459">
        <f>KC!N455</f>
        <v>5160.6071700000002</v>
      </c>
      <c r="AW459">
        <f>SR_Levels!E455</f>
        <v>5178.6000000000004</v>
      </c>
      <c r="AX459">
        <f>SR_Levels!F455</f>
        <v>5161.8900000000003</v>
      </c>
      <c r="AY459">
        <f>SR_Levels!G455</f>
        <v>5135.8500000000004</v>
      </c>
      <c r="AZ459">
        <f>SR_Levels!H455</f>
        <v>0</v>
      </c>
      <c r="BA459">
        <f>SR_Levels!I455</f>
        <v>5193.3500000000004</v>
      </c>
      <c r="BB459">
        <f>SR_Levels!J455</f>
        <v>5205.3100000000004</v>
      </c>
      <c r="BC459">
        <f>SR_Levels!K455</f>
        <v>0</v>
      </c>
      <c r="BD459">
        <f>SR_Levels!L455</f>
        <v>0</v>
      </c>
      <c r="BE459">
        <f>ZigZag!E455</f>
        <v>0</v>
      </c>
      <c r="BF459">
        <f>ZigZag!F455</f>
        <v>5181.05</v>
      </c>
      <c r="BG459">
        <f>ZigZag!G455</f>
        <v>5185.54</v>
      </c>
      <c r="BH459">
        <f>Dual_Tema!E455</f>
        <v>5185.6899999999996</v>
      </c>
      <c r="BI459">
        <f>Dual_Tema!F455</f>
        <v>5182.72</v>
      </c>
      <c r="BJ459">
        <f>Pinbar!E455</f>
        <v>0</v>
      </c>
      <c r="BK459">
        <f>SSA!E455</f>
        <v>5184.1055999999999</v>
      </c>
      <c r="BL459">
        <f>SSA!F455</f>
        <v>5184.5605299999997</v>
      </c>
    </row>
    <row r="460" spans="1:64" x14ac:dyDescent="0.55000000000000004">
      <c r="A460">
        <f>Validation!A456</f>
        <v>1772168400</v>
      </c>
      <c r="B460" t="str">
        <f>Price!B456</f>
        <v>XAUUSD</v>
      </c>
      <c r="C460" t="str">
        <f>Price!C456</f>
        <v>M5</v>
      </c>
      <c r="D460">
        <f>Price!D456</f>
        <v>5184.54</v>
      </c>
      <c r="E460">
        <f>Price!E456</f>
        <v>5181.87</v>
      </c>
      <c r="F460">
        <f>Price!F456</f>
        <v>5184.57</v>
      </c>
      <c r="G460">
        <f>Price!G456</f>
        <v>5181.6400000000003</v>
      </c>
      <c r="H460">
        <f>Price!H456</f>
        <v>358</v>
      </c>
      <c r="I460">
        <f>Diagonals!E456</f>
        <v>5228.17</v>
      </c>
      <c r="J460">
        <f>Diagonals!F456</f>
        <v>0</v>
      </c>
      <c r="K460">
        <f>Diagonals!G456</f>
        <v>0</v>
      </c>
      <c r="L460">
        <f>Diagonals!H456</f>
        <v>5091.95</v>
      </c>
      <c r="M460">
        <f>Diagonals!I456</f>
        <v>0</v>
      </c>
      <c r="N460">
        <f>Diagonals!J456</f>
        <v>0</v>
      </c>
      <c r="O460">
        <f>Diagonals!K456</f>
        <v>0</v>
      </c>
      <c r="P460">
        <f>Diagonals!L456</f>
        <v>0</v>
      </c>
      <c r="Q460">
        <f>Trendlines!E456</f>
        <v>5200.3</v>
      </c>
      <c r="R460">
        <f>Trendlines!F456</f>
        <v>5190.08</v>
      </c>
      <c r="S460">
        <f>Trendlines!G456</f>
        <v>5200.55</v>
      </c>
      <c r="T460">
        <f>Trendlines!H456</f>
        <v>5181.13</v>
      </c>
      <c r="U460">
        <f>Trendlines!I456</f>
        <v>5181.07</v>
      </c>
      <c r="V460">
        <f>Trendlines!J456</f>
        <v>5168.72</v>
      </c>
      <c r="W460">
        <f>Trendlines!K456</f>
        <v>0</v>
      </c>
      <c r="X460">
        <f>Trendlines!L456</f>
        <v>0</v>
      </c>
      <c r="Y460">
        <f>Tema_Hrma_Smma!E456</f>
        <v>5183.3999999999996</v>
      </c>
      <c r="Z460">
        <f>Tema_Hrma_Smma!F456</f>
        <v>5185.57</v>
      </c>
      <c r="AA460">
        <f>Tema_Hrma_Smma!G456</f>
        <v>5184.9399999999996</v>
      </c>
      <c r="AB460">
        <f>ZScore!H456</f>
        <v>1</v>
      </c>
      <c r="AC460">
        <f>ZScore!I456</f>
        <v>6.4350000000000004E-2</v>
      </c>
      <c r="AD460">
        <f>ZScore!J456</f>
        <v>0</v>
      </c>
      <c r="AE460">
        <f>HA!E456</f>
        <v>5184.18</v>
      </c>
      <c r="AF460">
        <f>HA!F456</f>
        <v>5184.57</v>
      </c>
      <c r="AG460">
        <f>HA!G456</f>
        <v>5181.6400000000003</v>
      </c>
      <c r="AH460">
        <f>HA!H456</f>
        <v>5183.1499999999996</v>
      </c>
      <c r="AI460">
        <f>HA!I456</f>
        <v>-1</v>
      </c>
      <c r="AJ460">
        <f>HA!J456</f>
        <v>1.03</v>
      </c>
      <c r="AK460">
        <f>HA!K456</f>
        <v>-0.63841999999999999</v>
      </c>
      <c r="AL460">
        <f>HA!L456</f>
        <v>-4</v>
      </c>
      <c r="AM460">
        <f>KC!E456</f>
        <v>5210.72217</v>
      </c>
      <c r="AN460">
        <f>KC!F456</f>
        <v>5204.8846400000002</v>
      </c>
      <c r="AO460">
        <f>KC!G456</f>
        <v>5199.0471100000004</v>
      </c>
      <c r="AP460">
        <f>KC!H456</f>
        <v>5193.2095799999997</v>
      </c>
      <c r="AQ460">
        <f>KC!I456</f>
        <v>5187.3720499999999</v>
      </c>
      <c r="AR460">
        <f>KC!J456</f>
        <v>5184.5426399999997</v>
      </c>
      <c r="AS460">
        <f>KC!K456</f>
        <v>5178.7051099999999</v>
      </c>
      <c r="AT460">
        <f>KC!L456</f>
        <v>5172.8675800000001</v>
      </c>
      <c r="AU460">
        <f>KC!M456</f>
        <v>5167.0300500000003</v>
      </c>
      <c r="AV460">
        <f>KC!N456</f>
        <v>5161.1925199999996</v>
      </c>
      <c r="AW460">
        <f>SR_Levels!E456</f>
        <v>5178.6000000000004</v>
      </c>
      <c r="AX460">
        <f>SR_Levels!F456</f>
        <v>5161.8900000000003</v>
      </c>
      <c r="AY460">
        <f>SR_Levels!G456</f>
        <v>5135.8500000000004</v>
      </c>
      <c r="AZ460">
        <f>SR_Levels!H456</f>
        <v>0</v>
      </c>
      <c r="BA460">
        <f>SR_Levels!I456</f>
        <v>5193.3500000000004</v>
      </c>
      <c r="BB460">
        <f>SR_Levels!J456</f>
        <v>5205.3100000000004</v>
      </c>
      <c r="BC460">
        <f>SR_Levels!K456</f>
        <v>0</v>
      </c>
      <c r="BD460">
        <f>SR_Levels!L456</f>
        <v>0</v>
      </c>
      <c r="BE460">
        <f>ZigZag!E456</f>
        <v>0</v>
      </c>
      <c r="BF460">
        <f>ZigZag!F456</f>
        <v>0</v>
      </c>
      <c r="BG460">
        <f>ZigZag!G456</f>
        <v>5185.3999999999996</v>
      </c>
      <c r="BH460">
        <f>Dual_Tema!E456</f>
        <v>5184.8900000000003</v>
      </c>
      <c r="BI460">
        <f>Dual_Tema!F456</f>
        <v>5181.87</v>
      </c>
      <c r="BJ460">
        <f>Pinbar!E456</f>
        <v>0</v>
      </c>
      <c r="BK460">
        <f>SSA!E456</f>
        <v>5184.3994700000003</v>
      </c>
      <c r="BL460">
        <f>SSA!F456</f>
        <v>5184.4799999999996</v>
      </c>
    </row>
    <row r="461" spans="1:64" x14ac:dyDescent="0.55000000000000004">
      <c r="A461">
        <f>Validation!A457</f>
        <v>1772168700</v>
      </c>
      <c r="B461" t="str">
        <f>Price!B457</f>
        <v>XAUUSD</v>
      </c>
      <c r="C461" t="str">
        <f>Price!C457</f>
        <v>M5</v>
      </c>
      <c r="D461">
        <f>Price!D457</f>
        <v>5185.09</v>
      </c>
      <c r="E461">
        <f>Price!E457</f>
        <v>5184.54</v>
      </c>
      <c r="F461">
        <f>Price!F457</f>
        <v>5185.8500000000004</v>
      </c>
      <c r="G461">
        <f>Price!G457</f>
        <v>5184.22</v>
      </c>
      <c r="H461">
        <f>Price!H457</f>
        <v>321</v>
      </c>
      <c r="I461">
        <f>Diagonals!E457</f>
        <v>5228.3500000000004</v>
      </c>
      <c r="J461">
        <f>Diagonals!F457</f>
        <v>0</v>
      </c>
      <c r="K461">
        <f>Diagonals!G457</f>
        <v>0</v>
      </c>
      <c r="L461">
        <f>Diagonals!H457</f>
        <v>5091.62</v>
      </c>
      <c r="M461">
        <f>Diagonals!I457</f>
        <v>0</v>
      </c>
      <c r="N461">
        <f>Diagonals!J457</f>
        <v>0</v>
      </c>
      <c r="O461">
        <f>Diagonals!K457</f>
        <v>0</v>
      </c>
      <c r="P461">
        <f>Diagonals!L457</f>
        <v>0</v>
      </c>
      <c r="Q461">
        <f>Trendlines!E457</f>
        <v>5200.3</v>
      </c>
      <c r="R461">
        <f>Trendlines!F457</f>
        <v>5190.05</v>
      </c>
      <c r="S461">
        <f>Trendlines!G457</f>
        <v>5200.54</v>
      </c>
      <c r="T461">
        <f>Trendlines!H457</f>
        <v>5181.2</v>
      </c>
      <c r="U461">
        <f>Trendlines!I457</f>
        <v>5181.09</v>
      </c>
      <c r="V461">
        <f>Trendlines!J457</f>
        <v>5168.76</v>
      </c>
      <c r="W461">
        <f>Trendlines!K457</f>
        <v>0</v>
      </c>
      <c r="X461">
        <f>Trendlines!L457</f>
        <v>0</v>
      </c>
      <c r="Y461">
        <f>Tema_Hrma_Smma!E457</f>
        <v>5183.87</v>
      </c>
      <c r="Z461">
        <f>Tema_Hrma_Smma!F457</f>
        <v>5185.24</v>
      </c>
      <c r="AA461">
        <f>Tema_Hrma_Smma!G457</f>
        <v>5184.92</v>
      </c>
      <c r="AB461">
        <f>ZScore!H457</f>
        <v>1</v>
      </c>
      <c r="AC461">
        <f>ZScore!I457</f>
        <v>0.84167999999999998</v>
      </c>
      <c r="AD461">
        <f>ZScore!J457</f>
        <v>0</v>
      </c>
      <c r="AE461">
        <f>HA!E457</f>
        <v>5183.67</v>
      </c>
      <c r="AF461">
        <f>HA!F457</f>
        <v>5185.8500000000004</v>
      </c>
      <c r="AG461">
        <f>HA!G457</f>
        <v>5183.67</v>
      </c>
      <c r="AH461">
        <f>HA!H457</f>
        <v>5184.93</v>
      </c>
      <c r="AI461">
        <f>HA!I457</f>
        <v>1</v>
      </c>
      <c r="AJ461">
        <f>HA!J457</f>
        <v>1.26</v>
      </c>
      <c r="AK461">
        <f>HA!K457</f>
        <v>-0.54147000000000001</v>
      </c>
      <c r="AL461">
        <f>HA!L457</f>
        <v>1</v>
      </c>
      <c r="AM461">
        <f>KC!E457</f>
        <v>5210.3703800000003</v>
      </c>
      <c r="AN461">
        <f>KC!F457</f>
        <v>5204.5898800000004</v>
      </c>
      <c r="AO461">
        <f>KC!G457</f>
        <v>5198.8093900000003</v>
      </c>
      <c r="AP461">
        <f>KC!H457</f>
        <v>5193.0288899999996</v>
      </c>
      <c r="AQ461">
        <f>KC!I457</f>
        <v>5187.2484000000004</v>
      </c>
      <c r="AR461">
        <f>KC!J457</f>
        <v>5184.4950399999998</v>
      </c>
      <c r="AS461">
        <f>KC!K457</f>
        <v>5178.7145399999999</v>
      </c>
      <c r="AT461">
        <f>KC!L457</f>
        <v>5172.9340499999998</v>
      </c>
      <c r="AU461">
        <f>KC!M457</f>
        <v>5167.15355</v>
      </c>
      <c r="AV461">
        <f>KC!N457</f>
        <v>5161.3730599999999</v>
      </c>
      <c r="AW461">
        <f>SR_Levels!E457</f>
        <v>5178.6000000000004</v>
      </c>
      <c r="AX461">
        <f>SR_Levels!F457</f>
        <v>5161.8900000000003</v>
      </c>
      <c r="AY461">
        <f>SR_Levels!G457</f>
        <v>5135.8500000000004</v>
      </c>
      <c r="AZ461">
        <f>SR_Levels!H457</f>
        <v>0</v>
      </c>
      <c r="BA461">
        <f>SR_Levels!I457</f>
        <v>5193.3500000000004</v>
      </c>
      <c r="BB461">
        <f>SR_Levels!J457</f>
        <v>5205.3100000000004</v>
      </c>
      <c r="BC461">
        <f>SR_Levels!K457</f>
        <v>0</v>
      </c>
      <c r="BD461">
        <f>SR_Levels!L457</f>
        <v>0</v>
      </c>
      <c r="BE461">
        <f>ZigZag!E457</f>
        <v>0</v>
      </c>
      <c r="BF461">
        <f>ZigZag!F457</f>
        <v>0</v>
      </c>
      <c r="BG461">
        <f>ZigZag!G457</f>
        <v>5185.38</v>
      </c>
      <c r="BH461">
        <f>Dual_Tema!E457</f>
        <v>5185.04</v>
      </c>
      <c r="BI461">
        <f>Dual_Tema!F457</f>
        <v>5182.6499999999996</v>
      </c>
      <c r="BJ461">
        <f>Pinbar!E457</f>
        <v>0</v>
      </c>
      <c r="BK461">
        <f>SSA!E457</f>
        <v>5185.2387799999997</v>
      </c>
      <c r="BL461">
        <f>SSA!F457</f>
        <v>5184.8593899999996</v>
      </c>
    </row>
    <row r="462" spans="1:64" x14ac:dyDescent="0.55000000000000004">
      <c r="A462">
        <f>Validation!A458</f>
        <v>1772169000</v>
      </c>
      <c r="B462" t="str">
        <f>Price!B458</f>
        <v>XAUUSD</v>
      </c>
      <c r="C462" t="str">
        <f>Price!C458</f>
        <v>M5</v>
      </c>
      <c r="D462">
        <f>Price!D458</f>
        <v>5187.34</v>
      </c>
      <c r="E462">
        <f>Price!E458</f>
        <v>5185.08</v>
      </c>
      <c r="F462">
        <f>Price!F458</f>
        <v>5187.57</v>
      </c>
      <c r="G462">
        <f>Price!G458</f>
        <v>5184.59</v>
      </c>
      <c r="H462">
        <f>Price!H458</f>
        <v>306</v>
      </c>
      <c r="I462">
        <f>Diagonals!E458</f>
        <v>5228.53</v>
      </c>
      <c r="J462">
        <f>Diagonals!F458</f>
        <v>0</v>
      </c>
      <c r="K462">
        <f>Diagonals!G458</f>
        <v>0</v>
      </c>
      <c r="L462">
        <f>Diagonals!H458</f>
        <v>5091.3</v>
      </c>
      <c r="M462">
        <f>Diagonals!I458</f>
        <v>0</v>
      </c>
      <c r="N462">
        <f>Diagonals!J458</f>
        <v>0</v>
      </c>
      <c r="O462">
        <f>Diagonals!K458</f>
        <v>0</v>
      </c>
      <c r="P462">
        <f>Diagonals!L458</f>
        <v>0</v>
      </c>
      <c r="Q462">
        <f>Trendlines!E458</f>
        <v>5200.3100000000004</v>
      </c>
      <c r="R462">
        <f>Trendlines!F458</f>
        <v>5190.0200000000004</v>
      </c>
      <c r="S462">
        <f>Trendlines!G458</f>
        <v>5200.5200000000004</v>
      </c>
      <c r="T462">
        <f>Trendlines!H458</f>
        <v>5181.28</v>
      </c>
      <c r="U462">
        <f>Trendlines!I458</f>
        <v>5181.12</v>
      </c>
      <c r="V462">
        <f>Trendlines!J458</f>
        <v>5168.8</v>
      </c>
      <c r="W462">
        <f>Trendlines!K458</f>
        <v>0</v>
      </c>
      <c r="X462">
        <f>Trendlines!L458</f>
        <v>0</v>
      </c>
      <c r="Y462">
        <f>Tema_Hrma_Smma!E458</f>
        <v>5184.93</v>
      </c>
      <c r="Z462">
        <f>Tema_Hrma_Smma!F458</f>
        <v>5185.21</v>
      </c>
      <c r="AA462">
        <f>Tema_Hrma_Smma!G458</f>
        <v>5184.95</v>
      </c>
      <c r="AB462">
        <f>ZScore!H458</f>
        <v>1</v>
      </c>
      <c r="AC462">
        <f>ZScore!I458</f>
        <v>0.21256</v>
      </c>
      <c r="AD462">
        <f>ZScore!J458</f>
        <v>0</v>
      </c>
      <c r="AE462">
        <f>HA!E458</f>
        <v>5184.3</v>
      </c>
      <c r="AF462">
        <f>HA!F458</f>
        <v>5187.57</v>
      </c>
      <c r="AG462">
        <f>HA!G458</f>
        <v>5184.3</v>
      </c>
      <c r="AH462">
        <f>HA!H458</f>
        <v>5186.1499999999996</v>
      </c>
      <c r="AI462">
        <f>HA!I458</f>
        <v>1</v>
      </c>
      <c r="AJ462">
        <f>HA!J458</f>
        <v>1.85</v>
      </c>
      <c r="AK462">
        <f>HA!K458</f>
        <v>-0.29725000000000001</v>
      </c>
      <c r="AL462">
        <f>HA!L458</f>
        <v>2</v>
      </c>
      <c r="AM462">
        <f>KC!E458</f>
        <v>5209.9723000000004</v>
      </c>
      <c r="AN462">
        <f>KC!F458</f>
        <v>5204.2719999999999</v>
      </c>
      <c r="AO462">
        <f>KC!G458</f>
        <v>5198.5716899999998</v>
      </c>
      <c r="AP462">
        <f>KC!H458</f>
        <v>5192.8713799999996</v>
      </c>
      <c r="AQ462">
        <f>KC!I458</f>
        <v>5187.1710700000003</v>
      </c>
      <c r="AR462">
        <f>KC!J458</f>
        <v>5184.4752099999996</v>
      </c>
      <c r="AS462">
        <f>KC!K458</f>
        <v>5178.7749100000001</v>
      </c>
      <c r="AT462">
        <f>KC!L458</f>
        <v>5173.0745999999999</v>
      </c>
      <c r="AU462">
        <f>KC!M458</f>
        <v>5167.3742899999997</v>
      </c>
      <c r="AV462">
        <f>KC!N458</f>
        <v>5161.6739799999996</v>
      </c>
      <c r="AW462">
        <f>SR_Levels!E458</f>
        <v>5178.6000000000004</v>
      </c>
      <c r="AX462">
        <f>SR_Levels!F458</f>
        <v>5161.8900000000003</v>
      </c>
      <c r="AY462">
        <f>SR_Levels!G458</f>
        <v>5135.8500000000004</v>
      </c>
      <c r="AZ462">
        <f>SR_Levels!H458</f>
        <v>0</v>
      </c>
      <c r="BA462">
        <f>SR_Levels!I458</f>
        <v>5193.3500000000004</v>
      </c>
      <c r="BB462">
        <f>SR_Levels!J458</f>
        <v>5205.3100000000004</v>
      </c>
      <c r="BC462">
        <f>SR_Levels!K458</f>
        <v>0</v>
      </c>
      <c r="BD462">
        <f>SR_Levels!L458</f>
        <v>0</v>
      </c>
      <c r="BE462">
        <f>ZigZag!E458</f>
        <v>0</v>
      </c>
      <c r="BF462">
        <f>ZigZag!F458</f>
        <v>0</v>
      </c>
      <c r="BG462">
        <f>ZigZag!G458</f>
        <v>5185.46</v>
      </c>
      <c r="BH462">
        <f>Dual_Tema!E458</f>
        <v>5186.03</v>
      </c>
      <c r="BI462">
        <f>Dual_Tema!F458</f>
        <v>5183.37</v>
      </c>
      <c r="BJ462">
        <f>Pinbar!E458</f>
        <v>0</v>
      </c>
      <c r="BK462">
        <f>SSA!E458</f>
        <v>5186.5737099999997</v>
      </c>
      <c r="BL462">
        <f>SSA!F458</f>
        <v>5185.7165500000001</v>
      </c>
    </row>
    <row r="463" spans="1:64" x14ac:dyDescent="0.55000000000000004">
      <c r="A463">
        <f>Validation!A459</f>
        <v>1772169300</v>
      </c>
      <c r="B463" t="str">
        <f>Price!B459</f>
        <v>XAUUSD</v>
      </c>
      <c r="C463" t="str">
        <f>Price!C459</f>
        <v>M5</v>
      </c>
      <c r="D463">
        <f>Price!D459</f>
        <v>5186.4799999999996</v>
      </c>
      <c r="E463">
        <f>Price!E459</f>
        <v>5187.33</v>
      </c>
      <c r="F463">
        <f>Price!F459</f>
        <v>5187.53</v>
      </c>
      <c r="G463">
        <f>Price!G459</f>
        <v>5185.71</v>
      </c>
      <c r="H463">
        <f>Price!H459</f>
        <v>281</v>
      </c>
      <c r="I463">
        <f>Diagonals!E459</f>
        <v>5228.7</v>
      </c>
      <c r="J463">
        <f>Diagonals!F459</f>
        <v>0</v>
      </c>
      <c r="K463">
        <f>Diagonals!G459</f>
        <v>0</v>
      </c>
      <c r="L463">
        <f>Diagonals!H459</f>
        <v>5090.97</v>
      </c>
      <c r="M463">
        <f>Diagonals!I459</f>
        <v>0</v>
      </c>
      <c r="N463">
        <f>Diagonals!J459</f>
        <v>0</v>
      </c>
      <c r="O463">
        <f>Diagonals!K459</f>
        <v>0</v>
      </c>
      <c r="P463">
        <f>Diagonals!L459</f>
        <v>0</v>
      </c>
      <c r="Q463">
        <f>Trendlines!E459</f>
        <v>5200.32</v>
      </c>
      <c r="R463">
        <f>Trendlines!F459</f>
        <v>5190</v>
      </c>
      <c r="S463">
        <f>Trendlines!G459</f>
        <v>5200.5</v>
      </c>
      <c r="T463">
        <f>Trendlines!H459</f>
        <v>5181.3500000000004</v>
      </c>
      <c r="U463">
        <f>Trendlines!I459</f>
        <v>5181.1400000000003</v>
      </c>
      <c r="V463">
        <f>Trendlines!J459</f>
        <v>5168.84</v>
      </c>
      <c r="W463">
        <f>Trendlines!K459</f>
        <v>0</v>
      </c>
      <c r="X463">
        <f>Trendlines!L459</f>
        <v>0</v>
      </c>
      <c r="Y463">
        <f>Tema_Hrma_Smma!E459</f>
        <v>5185.66</v>
      </c>
      <c r="Z463">
        <f>Tema_Hrma_Smma!F459</f>
        <v>5185.34</v>
      </c>
      <c r="AA463">
        <f>Tema_Hrma_Smma!G459</f>
        <v>5184.99</v>
      </c>
      <c r="AB463">
        <f>ZScore!H459</f>
        <v>-1</v>
      </c>
      <c r="AC463">
        <f>ZScore!I459</f>
        <v>0.72772000000000003</v>
      </c>
      <c r="AD463">
        <f>ZScore!J459</f>
        <v>3</v>
      </c>
      <c r="AE463">
        <f>HA!E459</f>
        <v>5185.22</v>
      </c>
      <c r="AF463">
        <f>HA!F459</f>
        <v>5187.53</v>
      </c>
      <c r="AG463">
        <f>HA!G459</f>
        <v>5185.22</v>
      </c>
      <c r="AH463">
        <f>HA!H459</f>
        <v>5186.76</v>
      </c>
      <c r="AI463">
        <f>HA!I459</f>
        <v>1</v>
      </c>
      <c r="AJ463">
        <f>HA!J459</f>
        <v>1.54</v>
      </c>
      <c r="AK463">
        <f>HA!K459</f>
        <v>-0.42531999999999998</v>
      </c>
      <c r="AL463">
        <f>HA!L459</f>
        <v>3</v>
      </c>
      <c r="AM463">
        <f>KC!E459</f>
        <v>5209.7258499999998</v>
      </c>
      <c r="AN463">
        <f>KC!F459</f>
        <v>5204.0760300000002</v>
      </c>
      <c r="AO463">
        <f>KC!G459</f>
        <v>5198.4262200000003</v>
      </c>
      <c r="AP463">
        <f>KC!H459</f>
        <v>5192.7763999999997</v>
      </c>
      <c r="AQ463">
        <f>KC!I459</f>
        <v>5187.1265899999999</v>
      </c>
      <c r="AR463">
        <f>KC!J459</f>
        <v>5184.5034800000003</v>
      </c>
      <c r="AS463">
        <f>KC!K459</f>
        <v>5178.8536700000004</v>
      </c>
      <c r="AT463">
        <f>KC!L459</f>
        <v>5173.2038499999999</v>
      </c>
      <c r="AU463">
        <f>KC!M459</f>
        <v>5167.55404</v>
      </c>
      <c r="AV463">
        <f>KC!N459</f>
        <v>5161.9042200000004</v>
      </c>
      <c r="AW463">
        <f>SR_Levels!E459</f>
        <v>5178.6000000000004</v>
      </c>
      <c r="AX463">
        <f>SR_Levels!F459</f>
        <v>5161.8900000000003</v>
      </c>
      <c r="AY463">
        <f>SR_Levels!G459</f>
        <v>5135.8500000000004</v>
      </c>
      <c r="AZ463">
        <f>SR_Levels!H459</f>
        <v>0</v>
      </c>
      <c r="BA463">
        <f>SR_Levels!I459</f>
        <v>5193.3500000000004</v>
      </c>
      <c r="BB463">
        <f>SR_Levels!J459</f>
        <v>5205.3100000000004</v>
      </c>
      <c r="BC463">
        <f>SR_Levels!K459</f>
        <v>0</v>
      </c>
      <c r="BD463">
        <f>SR_Levels!L459</f>
        <v>0</v>
      </c>
      <c r="BE463">
        <f>ZigZag!E459</f>
        <v>0</v>
      </c>
      <c r="BF463">
        <f>ZigZag!F459</f>
        <v>0</v>
      </c>
      <c r="BG463">
        <f>ZigZag!G459</f>
        <v>5185.54</v>
      </c>
      <c r="BH463">
        <f>Dual_Tema!E459</f>
        <v>5186.67</v>
      </c>
      <c r="BI463">
        <f>Dual_Tema!F459</f>
        <v>5184.41</v>
      </c>
      <c r="BJ463">
        <f>Pinbar!E459</f>
        <v>0</v>
      </c>
      <c r="BK463">
        <f>SSA!E459</f>
        <v>5188.2272599999997</v>
      </c>
      <c r="BL463">
        <f>SSA!F459</f>
        <v>5186.9718999999996</v>
      </c>
    </row>
    <row r="464" spans="1:64" x14ac:dyDescent="0.55000000000000004">
      <c r="A464">
        <f>Validation!A460</f>
        <v>1772169600</v>
      </c>
      <c r="B464" t="str">
        <f>Price!B460</f>
        <v>XAUUSD</v>
      </c>
      <c r="C464" t="str">
        <f>Price!C460</f>
        <v>M5</v>
      </c>
      <c r="D464">
        <f>Price!D460</f>
        <v>5189.16</v>
      </c>
      <c r="E464">
        <f>Price!E460</f>
        <v>5186.47</v>
      </c>
      <c r="F464">
        <f>Price!F460</f>
        <v>5189.79</v>
      </c>
      <c r="G464">
        <f>Price!G460</f>
        <v>5186.28</v>
      </c>
      <c r="H464">
        <f>Price!H460</f>
        <v>321</v>
      </c>
      <c r="I464">
        <f>Diagonals!E460</f>
        <v>5228.88</v>
      </c>
      <c r="J464">
        <f>Diagonals!F460</f>
        <v>0</v>
      </c>
      <c r="K464">
        <f>Diagonals!G460</f>
        <v>0</v>
      </c>
      <c r="L464">
        <f>Diagonals!H460</f>
        <v>5090.6400000000003</v>
      </c>
      <c r="M464">
        <f>Diagonals!I460</f>
        <v>0</v>
      </c>
      <c r="N464">
        <f>Diagonals!J460</f>
        <v>0</v>
      </c>
      <c r="O464">
        <f>Diagonals!K460</f>
        <v>0</v>
      </c>
      <c r="P464">
        <f>Diagonals!L460</f>
        <v>0</v>
      </c>
      <c r="Q464">
        <f>Trendlines!E460</f>
        <v>5200.32</v>
      </c>
      <c r="R464">
        <f>Trendlines!F460</f>
        <v>5189.97</v>
      </c>
      <c r="S464">
        <f>Trendlines!G460</f>
        <v>5200.4799999999996</v>
      </c>
      <c r="T464">
        <f>Trendlines!H460</f>
        <v>5181.43</v>
      </c>
      <c r="U464">
        <f>Trendlines!I460</f>
        <v>5181.16</v>
      </c>
      <c r="V464">
        <f>Trendlines!J460</f>
        <v>5168.87</v>
      </c>
      <c r="W464">
        <f>Trendlines!K460</f>
        <v>0</v>
      </c>
      <c r="X464">
        <f>Trendlines!L460</f>
        <v>0</v>
      </c>
      <c r="Y464">
        <f>Tema_Hrma_Smma!E460</f>
        <v>5187.04</v>
      </c>
      <c r="Z464">
        <f>Tema_Hrma_Smma!F460</f>
        <v>5185.74</v>
      </c>
      <c r="AA464">
        <f>Tema_Hrma_Smma!G460</f>
        <v>5185.0600000000004</v>
      </c>
      <c r="AB464">
        <f>ZScore!H460</f>
        <v>1</v>
      </c>
      <c r="AC464">
        <f>ZScore!I460</f>
        <v>5.0990000000000001E-2</v>
      </c>
      <c r="AD464">
        <f>ZScore!J460</f>
        <v>0</v>
      </c>
      <c r="AE464">
        <f>HA!E460</f>
        <v>5185.99</v>
      </c>
      <c r="AF464">
        <f>HA!F460</f>
        <v>5189.79</v>
      </c>
      <c r="AG464">
        <f>HA!G460</f>
        <v>5185.99</v>
      </c>
      <c r="AH464">
        <f>HA!H460</f>
        <v>5187.93</v>
      </c>
      <c r="AI464">
        <f>HA!I460</f>
        <v>1</v>
      </c>
      <c r="AJ464">
        <f>HA!J460</f>
        <v>1.93</v>
      </c>
      <c r="AK464">
        <f>HA!K460</f>
        <v>-0.26571</v>
      </c>
      <c r="AL464">
        <f>HA!L460</f>
        <v>4</v>
      </c>
      <c r="AM464">
        <f>KC!E460</f>
        <v>5209.6122100000002</v>
      </c>
      <c r="AN464">
        <f>KC!F460</f>
        <v>5204.0000499999996</v>
      </c>
      <c r="AO464">
        <f>KC!G460</f>
        <v>5198.38789</v>
      </c>
      <c r="AP464">
        <f>KC!H460</f>
        <v>5192.7757300000003</v>
      </c>
      <c r="AQ464">
        <f>KC!I460</f>
        <v>5187.1635699999997</v>
      </c>
      <c r="AR464">
        <f>KC!J460</f>
        <v>5184.5789999999997</v>
      </c>
      <c r="AS464">
        <f>KC!K460</f>
        <v>5178.96684</v>
      </c>
      <c r="AT464">
        <f>KC!L460</f>
        <v>5173.3546800000004</v>
      </c>
      <c r="AU464">
        <f>KC!M460</f>
        <v>5167.7425199999998</v>
      </c>
      <c r="AV464">
        <f>KC!N460</f>
        <v>5162.1303600000001</v>
      </c>
      <c r="AW464">
        <f>SR_Levels!E460</f>
        <v>5178.6000000000004</v>
      </c>
      <c r="AX464">
        <f>SR_Levels!F460</f>
        <v>5161.8900000000003</v>
      </c>
      <c r="AY464">
        <f>SR_Levels!G460</f>
        <v>5135.8500000000004</v>
      </c>
      <c r="AZ464">
        <f>SR_Levels!H460</f>
        <v>0</v>
      </c>
      <c r="BA464">
        <f>SR_Levels!I460</f>
        <v>5193.3500000000004</v>
      </c>
      <c r="BB464">
        <f>SR_Levels!J460</f>
        <v>5205.3100000000004</v>
      </c>
      <c r="BC464">
        <f>SR_Levels!K460</f>
        <v>0</v>
      </c>
      <c r="BD464">
        <f>SR_Levels!L460</f>
        <v>0</v>
      </c>
      <c r="BE464">
        <f>ZigZag!E460</f>
        <v>0</v>
      </c>
      <c r="BF464">
        <f>ZigZag!F460</f>
        <v>0</v>
      </c>
      <c r="BG464">
        <f>ZigZag!G460</f>
        <v>5185.74</v>
      </c>
      <c r="BH464">
        <f>Dual_Tema!E460</f>
        <v>5188.2</v>
      </c>
      <c r="BI464">
        <f>Dual_Tema!F460</f>
        <v>5185.3500000000004</v>
      </c>
      <c r="BJ464">
        <f>Pinbar!E460</f>
        <v>0</v>
      </c>
      <c r="BK464">
        <f>SSA!E460</f>
        <v>5190.0573000000004</v>
      </c>
      <c r="BL464">
        <f>SSA!F460</f>
        <v>5188.5146000000004</v>
      </c>
    </row>
    <row r="465" spans="1:64" x14ac:dyDescent="0.55000000000000004">
      <c r="A465">
        <f>Validation!A461</f>
        <v>1772169900</v>
      </c>
      <c r="B465" t="str">
        <f>Price!B461</f>
        <v>XAUUSD</v>
      </c>
      <c r="C465" t="str">
        <f>Price!C461</f>
        <v>M5</v>
      </c>
      <c r="D465">
        <f>Price!D461</f>
        <v>5194.8</v>
      </c>
      <c r="E465">
        <f>Price!E461</f>
        <v>5189.1499999999996</v>
      </c>
      <c r="F465">
        <f>Price!F461</f>
        <v>5194.83</v>
      </c>
      <c r="G465">
        <f>Price!G461</f>
        <v>5189.1499999999996</v>
      </c>
      <c r="H465">
        <f>Price!H461</f>
        <v>419</v>
      </c>
      <c r="I465">
        <f>Diagonals!E461</f>
        <v>5229.0600000000004</v>
      </c>
      <c r="J465">
        <f>Diagonals!F461</f>
        <v>0</v>
      </c>
      <c r="K465">
        <f>Diagonals!G461</f>
        <v>0</v>
      </c>
      <c r="L465">
        <f>Diagonals!H461</f>
        <v>5090.3100000000004</v>
      </c>
      <c r="M465">
        <f>Diagonals!I461</f>
        <v>0</v>
      </c>
      <c r="N465">
        <f>Diagonals!J461</f>
        <v>0</v>
      </c>
      <c r="O465">
        <f>Diagonals!K461</f>
        <v>0</v>
      </c>
      <c r="P465">
        <f>Diagonals!L461</f>
        <v>0</v>
      </c>
      <c r="Q465">
        <f>Trendlines!E461</f>
        <v>5200.33</v>
      </c>
      <c r="R465">
        <f>Trendlines!F461</f>
        <v>5189.95</v>
      </c>
      <c r="S465">
        <f>Trendlines!G461</f>
        <v>5200.47</v>
      </c>
      <c r="T465">
        <f>Trendlines!H461</f>
        <v>5181.5</v>
      </c>
      <c r="U465">
        <f>Trendlines!I461</f>
        <v>5181.18</v>
      </c>
      <c r="V465">
        <f>Trendlines!J461</f>
        <v>5168.91</v>
      </c>
      <c r="W465">
        <f>Trendlines!K461</f>
        <v>0</v>
      </c>
      <c r="X465">
        <f>Trendlines!L461</f>
        <v>0</v>
      </c>
      <c r="Y465">
        <f>Tema_Hrma_Smma!E461</f>
        <v>5190.1000000000004</v>
      </c>
      <c r="Z465">
        <f>Tema_Hrma_Smma!F461</f>
        <v>5186.7299999999996</v>
      </c>
      <c r="AA465">
        <f>Tema_Hrma_Smma!G461</f>
        <v>5185.22</v>
      </c>
      <c r="AB465">
        <f>ZScore!H461</f>
        <v>1</v>
      </c>
      <c r="AC465">
        <f>ZScore!I461</f>
        <v>1.0360100000000001</v>
      </c>
      <c r="AD465">
        <f>ZScore!J461</f>
        <v>0</v>
      </c>
      <c r="AE465">
        <f>HA!E461</f>
        <v>5186.96</v>
      </c>
      <c r="AF465">
        <f>HA!F461</f>
        <v>5194.83</v>
      </c>
      <c r="AG465">
        <f>HA!G461</f>
        <v>5186.96</v>
      </c>
      <c r="AH465">
        <f>HA!H461</f>
        <v>5191.9799999999996</v>
      </c>
      <c r="AI465">
        <f>HA!I461</f>
        <v>1</v>
      </c>
      <c r="AJ465">
        <f>HA!J461</f>
        <v>5.0199999999999996</v>
      </c>
      <c r="AK465">
        <f>HA!K461</f>
        <v>0.99499000000000004</v>
      </c>
      <c r="AL465">
        <f>HA!L461</f>
        <v>5</v>
      </c>
      <c r="AM465">
        <f>KC!E461</f>
        <v>5209.7881600000001</v>
      </c>
      <c r="AN465">
        <f>KC!F461</f>
        <v>5204.1874200000002</v>
      </c>
      <c r="AO465">
        <f>KC!G461</f>
        <v>5198.5866800000003</v>
      </c>
      <c r="AP465">
        <f>KC!H461</f>
        <v>5192.9859399999996</v>
      </c>
      <c r="AQ465">
        <f>KC!I461</f>
        <v>5187.3851999999997</v>
      </c>
      <c r="AR465">
        <f>KC!J461</f>
        <v>5184.7588900000001</v>
      </c>
      <c r="AS465">
        <f>KC!K461</f>
        <v>5179.1581500000002</v>
      </c>
      <c r="AT465">
        <f>KC!L461</f>
        <v>5173.5574100000003</v>
      </c>
      <c r="AU465">
        <f>KC!M461</f>
        <v>5167.9566699999996</v>
      </c>
      <c r="AV465">
        <f>KC!N461</f>
        <v>5162.3559299999997</v>
      </c>
      <c r="AW465">
        <f>SR_Levels!E461</f>
        <v>5193.3500000000004</v>
      </c>
      <c r="AX465">
        <f>SR_Levels!F461</f>
        <v>5178.6000000000004</v>
      </c>
      <c r="AY465">
        <f>SR_Levels!G461</f>
        <v>5161.8900000000003</v>
      </c>
      <c r="AZ465">
        <f>SR_Levels!H461</f>
        <v>5135.8500000000004</v>
      </c>
      <c r="BA465">
        <f>SR_Levels!I461</f>
        <v>5205.3100000000004</v>
      </c>
      <c r="BB465">
        <f>SR_Levels!J461</f>
        <v>0</v>
      </c>
      <c r="BC465">
        <f>SR_Levels!K461</f>
        <v>0</v>
      </c>
      <c r="BD465">
        <f>SR_Levels!L461</f>
        <v>0</v>
      </c>
      <c r="BE465">
        <f>ZigZag!E461</f>
        <v>0</v>
      </c>
      <c r="BF465">
        <f>ZigZag!F461</f>
        <v>0</v>
      </c>
      <c r="BG465">
        <f>ZigZag!G461</f>
        <v>5186.25</v>
      </c>
      <c r="BH465">
        <f>Dual_Tema!E461</f>
        <v>5191.62</v>
      </c>
      <c r="BI465">
        <f>Dual_Tema!F461</f>
        <v>5187.3500000000004</v>
      </c>
      <c r="BJ465">
        <f>Pinbar!E461</f>
        <v>0</v>
      </c>
      <c r="BK465">
        <f>SSA!E461</f>
        <v>5191.8124500000004</v>
      </c>
      <c r="BL465">
        <f>SSA!F461</f>
        <v>5190.1635299999998</v>
      </c>
    </row>
    <row r="466" spans="1:64" x14ac:dyDescent="0.55000000000000004">
      <c r="A466">
        <f>Validation!A462</f>
        <v>1772170200</v>
      </c>
      <c r="B466" t="str">
        <f>Price!B462</f>
        <v>XAUUSD</v>
      </c>
      <c r="C466" t="str">
        <f>Price!C462</f>
        <v>M5</v>
      </c>
      <c r="D466">
        <f>Price!D462</f>
        <v>5196.26</v>
      </c>
      <c r="E466">
        <f>Price!E462</f>
        <v>5194.8</v>
      </c>
      <c r="F466">
        <f>Price!F462</f>
        <v>5197.55</v>
      </c>
      <c r="G466">
        <f>Price!G462</f>
        <v>5194.1000000000004</v>
      </c>
      <c r="H466">
        <f>Price!H462</f>
        <v>662</v>
      </c>
      <c r="I466">
        <f>Diagonals!E462</f>
        <v>5229.2299999999996</v>
      </c>
      <c r="J466">
        <f>Diagonals!F462</f>
        <v>0</v>
      </c>
      <c r="K466">
        <f>Diagonals!G462</f>
        <v>0</v>
      </c>
      <c r="L466">
        <f>Diagonals!H462</f>
        <v>5089.9799999999996</v>
      </c>
      <c r="M466">
        <f>Diagonals!I462</f>
        <v>0</v>
      </c>
      <c r="N466">
        <f>Diagonals!J462</f>
        <v>0</v>
      </c>
      <c r="O466">
        <f>Diagonals!K462</f>
        <v>0</v>
      </c>
      <c r="P466">
        <f>Diagonals!L462</f>
        <v>0</v>
      </c>
      <c r="Q466">
        <f>Trendlines!E462</f>
        <v>5200.33</v>
      </c>
      <c r="R466">
        <f>Trendlines!F462</f>
        <v>5189.92</v>
      </c>
      <c r="S466">
        <f>Trendlines!G462</f>
        <v>5200.45</v>
      </c>
      <c r="T466">
        <f>Trendlines!H462</f>
        <v>5181.58</v>
      </c>
      <c r="U466">
        <f>Trendlines!I462</f>
        <v>5181.21</v>
      </c>
      <c r="V466">
        <f>Trendlines!J462</f>
        <v>5168.95</v>
      </c>
      <c r="W466">
        <f>Trendlines!K462</f>
        <v>0</v>
      </c>
      <c r="X466">
        <f>Trendlines!L462</f>
        <v>0</v>
      </c>
      <c r="Y466">
        <f>Tema_Hrma_Smma!E462</f>
        <v>5193.49</v>
      </c>
      <c r="Z466">
        <f>Tema_Hrma_Smma!F462</f>
        <v>5188.2700000000004</v>
      </c>
      <c r="AA466">
        <f>Tema_Hrma_Smma!G462</f>
        <v>5185.47</v>
      </c>
      <c r="AB466">
        <f>ZScore!H462</f>
        <v>1</v>
      </c>
      <c r="AC466">
        <f>ZScore!I462</f>
        <v>0.50229000000000001</v>
      </c>
      <c r="AD466">
        <f>ZScore!J462</f>
        <v>0</v>
      </c>
      <c r="AE466">
        <f>HA!E462</f>
        <v>5189.47</v>
      </c>
      <c r="AF466">
        <f>HA!F462</f>
        <v>5197.55</v>
      </c>
      <c r="AG466">
        <f>HA!G462</f>
        <v>5189.47</v>
      </c>
      <c r="AH466">
        <f>HA!H462</f>
        <v>5195.68</v>
      </c>
      <c r="AI466">
        <f>HA!I462</f>
        <v>1</v>
      </c>
      <c r="AJ466">
        <f>HA!J462</f>
        <v>6.21</v>
      </c>
      <c r="AK466">
        <f>HA!K462</f>
        <v>1.46811</v>
      </c>
      <c r="AL466">
        <f>HA!L462</f>
        <v>6</v>
      </c>
      <c r="AM466">
        <f>KC!E462</f>
        <v>5209.9626900000003</v>
      </c>
      <c r="AN466">
        <f>KC!F462</f>
        <v>5204.4221299999999</v>
      </c>
      <c r="AO466">
        <f>KC!G462</f>
        <v>5198.8815800000002</v>
      </c>
      <c r="AP466">
        <f>KC!H462</f>
        <v>5193.3410199999998</v>
      </c>
      <c r="AQ466">
        <f>KC!I462</f>
        <v>5187.8004600000004</v>
      </c>
      <c r="AR466">
        <f>KC!J462</f>
        <v>5185.13393</v>
      </c>
      <c r="AS466">
        <f>KC!K462</f>
        <v>5179.5933699999996</v>
      </c>
      <c r="AT466">
        <f>KC!L462</f>
        <v>5174.0528199999999</v>
      </c>
      <c r="AU466">
        <f>KC!M462</f>
        <v>5168.5122600000004</v>
      </c>
      <c r="AV466">
        <f>KC!N462</f>
        <v>5162.9717099999998</v>
      </c>
      <c r="AW466">
        <f>SR_Levels!E462</f>
        <v>5193.3500000000004</v>
      </c>
      <c r="AX466">
        <f>SR_Levels!F462</f>
        <v>5178.6000000000004</v>
      </c>
      <c r="AY466">
        <f>SR_Levels!G462</f>
        <v>5161.8900000000003</v>
      </c>
      <c r="AZ466">
        <f>SR_Levels!H462</f>
        <v>5135.8500000000004</v>
      </c>
      <c r="BA466">
        <f>SR_Levels!I462</f>
        <v>5205.3100000000004</v>
      </c>
      <c r="BB466">
        <f>SR_Levels!J462</f>
        <v>0</v>
      </c>
      <c r="BC466">
        <f>SR_Levels!K462</f>
        <v>0</v>
      </c>
      <c r="BD466">
        <f>SR_Levels!L462</f>
        <v>0</v>
      </c>
      <c r="BE466">
        <f>ZigZag!E462</f>
        <v>0</v>
      </c>
      <c r="BF466">
        <f>ZigZag!F462</f>
        <v>0</v>
      </c>
      <c r="BG466">
        <f>ZigZag!G462</f>
        <v>5186.95</v>
      </c>
      <c r="BH466">
        <f>Dual_Tema!E462</f>
        <v>5195.07</v>
      </c>
      <c r="BI466">
        <f>Dual_Tema!F462</f>
        <v>5191</v>
      </c>
      <c r="BJ466">
        <f>Pinbar!E462</f>
        <v>0</v>
      </c>
      <c r="BK466">
        <f>SSA!E462</f>
        <v>5193.1883500000004</v>
      </c>
      <c r="BL466">
        <f>SSA!F462</f>
        <v>5191.6759400000001</v>
      </c>
    </row>
    <row r="467" spans="1:64" x14ac:dyDescent="0.55000000000000004">
      <c r="A467">
        <f>Validation!A463</f>
        <v>1772170500</v>
      </c>
      <c r="B467" t="str">
        <f>Price!B463</f>
        <v>XAUUSD</v>
      </c>
      <c r="C467" t="str">
        <f>Price!C463</f>
        <v>M5</v>
      </c>
      <c r="D467">
        <f>Price!D463</f>
        <v>5194.54</v>
      </c>
      <c r="E467">
        <f>Price!E463</f>
        <v>5195.8900000000003</v>
      </c>
      <c r="F467">
        <f>Price!F463</f>
        <v>5196.21</v>
      </c>
      <c r="G467">
        <f>Price!G463</f>
        <v>5189.9399999999996</v>
      </c>
      <c r="H467">
        <f>Price!H463</f>
        <v>504</v>
      </c>
      <c r="I467">
        <f>Diagonals!E463</f>
        <v>5229.41</v>
      </c>
      <c r="J467">
        <f>Diagonals!F463</f>
        <v>0</v>
      </c>
      <c r="K467">
        <f>Diagonals!G463</f>
        <v>0</v>
      </c>
      <c r="L467">
        <f>Diagonals!H463</f>
        <v>5089.6499999999996</v>
      </c>
      <c r="M467">
        <f>Diagonals!I463</f>
        <v>0</v>
      </c>
      <c r="N467">
        <f>Diagonals!J463</f>
        <v>0</v>
      </c>
      <c r="O467">
        <f>Diagonals!K463</f>
        <v>0</v>
      </c>
      <c r="P467">
        <f>Diagonals!L463</f>
        <v>0</v>
      </c>
      <c r="Q467">
        <f>Trendlines!E463</f>
        <v>5200.34</v>
      </c>
      <c r="R467">
        <f>Trendlines!F463</f>
        <v>5189.8900000000003</v>
      </c>
      <c r="S467">
        <f>Trendlines!G463</f>
        <v>5200.43</v>
      </c>
      <c r="T467">
        <f>Trendlines!H463</f>
        <v>5181.66</v>
      </c>
      <c r="U467">
        <f>Trendlines!I463</f>
        <v>5181.2299999999996</v>
      </c>
      <c r="V467">
        <f>Trendlines!J463</f>
        <v>5168.99</v>
      </c>
      <c r="W467">
        <f>Trendlines!K463</f>
        <v>0</v>
      </c>
      <c r="X467">
        <f>Trendlines!L463</f>
        <v>0</v>
      </c>
      <c r="Y467">
        <f>Tema_Hrma_Smma!E463</f>
        <v>5194.3599999999997</v>
      </c>
      <c r="Z467">
        <f>Tema_Hrma_Smma!F463</f>
        <v>5189.6499999999996</v>
      </c>
      <c r="AA467">
        <f>Tema_Hrma_Smma!G463</f>
        <v>5185.7299999999996</v>
      </c>
      <c r="AB467">
        <f>ZScore!H463</f>
        <v>-1</v>
      </c>
      <c r="AC467">
        <f>ZScore!I463</f>
        <v>0.53927000000000003</v>
      </c>
      <c r="AD467">
        <f>ZScore!J463</f>
        <v>3</v>
      </c>
      <c r="AE467">
        <f>HA!E463</f>
        <v>5192.57</v>
      </c>
      <c r="AF467">
        <f>HA!F463</f>
        <v>5196.21</v>
      </c>
      <c r="AG467">
        <f>HA!G463</f>
        <v>5189.9399999999996</v>
      </c>
      <c r="AH467">
        <f>HA!H463</f>
        <v>5194.1499999999996</v>
      </c>
      <c r="AI467">
        <f>HA!I463</f>
        <v>1</v>
      </c>
      <c r="AJ467">
        <f>HA!J463</f>
        <v>1.57</v>
      </c>
      <c r="AK467">
        <f>HA!K463</f>
        <v>-0.42879</v>
      </c>
      <c r="AL467">
        <f>HA!L463</f>
        <v>7</v>
      </c>
      <c r="AM467">
        <f>KC!E463</f>
        <v>5210.4806799999997</v>
      </c>
      <c r="AN467">
        <f>KC!F463</f>
        <v>5204.9375300000002</v>
      </c>
      <c r="AO467">
        <f>KC!G463</f>
        <v>5199.3943900000004</v>
      </c>
      <c r="AP467">
        <f>KC!H463</f>
        <v>5193.85124</v>
      </c>
      <c r="AQ467">
        <f>KC!I463</f>
        <v>5188.3080900000004</v>
      </c>
      <c r="AR467">
        <f>KC!J463</f>
        <v>5185.5310099999997</v>
      </c>
      <c r="AS467">
        <f>KC!K463</f>
        <v>5179.9878699999999</v>
      </c>
      <c r="AT467">
        <f>KC!L463</f>
        <v>5174.4447200000004</v>
      </c>
      <c r="AU467">
        <f>KC!M463</f>
        <v>5168.90157</v>
      </c>
      <c r="AV467">
        <f>KC!N463</f>
        <v>5163.3584199999996</v>
      </c>
      <c r="AW467">
        <f>SR_Levels!E463</f>
        <v>5193.3500000000004</v>
      </c>
      <c r="AX467">
        <f>SR_Levels!F463</f>
        <v>5178.6000000000004</v>
      </c>
      <c r="AY467">
        <f>SR_Levels!G463</f>
        <v>5161.8900000000003</v>
      </c>
      <c r="AZ467">
        <f>SR_Levels!H463</f>
        <v>5135.8500000000004</v>
      </c>
      <c r="BA467">
        <f>SR_Levels!I463</f>
        <v>5205.3100000000004</v>
      </c>
      <c r="BB467">
        <f>SR_Levels!J463</f>
        <v>0</v>
      </c>
      <c r="BC467">
        <f>SR_Levels!K463</f>
        <v>0</v>
      </c>
      <c r="BD467">
        <f>SR_Levels!L463</f>
        <v>0</v>
      </c>
      <c r="BE467">
        <f>ZigZag!E463</f>
        <v>0</v>
      </c>
      <c r="BF467">
        <f>ZigZag!F463</f>
        <v>0</v>
      </c>
      <c r="BG467">
        <f>ZigZag!G463</f>
        <v>5187.42</v>
      </c>
      <c r="BH467">
        <f>Dual_Tema!E463</f>
        <v>5196.51</v>
      </c>
      <c r="BI467">
        <f>Dual_Tema!F463</f>
        <v>5191.21</v>
      </c>
      <c r="BJ467">
        <f>Pinbar!E463</f>
        <v>0</v>
      </c>
      <c r="BK467">
        <f>SSA!E463</f>
        <v>5194.0722500000002</v>
      </c>
      <c r="BL467">
        <f>SSA!F463</f>
        <v>5192.8741</v>
      </c>
    </row>
    <row r="468" spans="1:64" x14ac:dyDescent="0.55000000000000004">
      <c r="A468">
        <f>Validation!A464</f>
        <v>1772170800</v>
      </c>
      <c r="B468" t="str">
        <f>Price!B464</f>
        <v>XAUUSD</v>
      </c>
      <c r="C468" t="str">
        <f>Price!C464</f>
        <v>M5</v>
      </c>
      <c r="D468">
        <f>Price!D464</f>
        <v>5191.87</v>
      </c>
      <c r="E468">
        <f>Price!E464</f>
        <v>5194.1400000000003</v>
      </c>
      <c r="F468">
        <f>Price!F464</f>
        <v>5194.25</v>
      </c>
      <c r="G468">
        <f>Price!G464</f>
        <v>5191.26</v>
      </c>
      <c r="H468">
        <f>Price!H464</f>
        <v>509</v>
      </c>
      <c r="I468">
        <f>Diagonals!E464</f>
        <v>5229.59</v>
      </c>
      <c r="J468">
        <f>Diagonals!F464</f>
        <v>0</v>
      </c>
      <c r="K468">
        <f>Diagonals!G464</f>
        <v>0</v>
      </c>
      <c r="L468">
        <f>Diagonals!H464</f>
        <v>5089.32</v>
      </c>
      <c r="M468">
        <f>Diagonals!I464</f>
        <v>0</v>
      </c>
      <c r="N468">
        <f>Diagonals!J464</f>
        <v>0</v>
      </c>
      <c r="O468">
        <f>Diagonals!K464</f>
        <v>0</v>
      </c>
      <c r="P468">
        <f>Diagonals!L464</f>
        <v>0</v>
      </c>
      <c r="Q468">
        <f>Trendlines!E464</f>
        <v>5200.34</v>
      </c>
      <c r="R468">
        <f>Trendlines!F464</f>
        <v>5189.87</v>
      </c>
      <c r="S468">
        <f>Trendlines!G464</f>
        <v>5200.41</v>
      </c>
      <c r="T468">
        <f>Trendlines!H464</f>
        <v>5181.7299999999996</v>
      </c>
      <c r="U468">
        <f>Trendlines!I464</f>
        <v>5181.25</v>
      </c>
      <c r="V468">
        <f>Trendlines!J464</f>
        <v>5169.03</v>
      </c>
      <c r="W468">
        <f>Trendlines!K464</f>
        <v>0</v>
      </c>
      <c r="X468">
        <f>Trendlines!L464</f>
        <v>0</v>
      </c>
      <c r="Y468">
        <f>Tema_Hrma_Smma!E464</f>
        <v>5194.24</v>
      </c>
      <c r="Z468">
        <f>Tema_Hrma_Smma!F464</f>
        <v>5190.7</v>
      </c>
      <c r="AA468">
        <f>Tema_Hrma_Smma!G464</f>
        <v>5185.93</v>
      </c>
      <c r="AB468">
        <f>ZScore!H464</f>
        <v>-1</v>
      </c>
      <c r="AC468">
        <f>ZScore!I464</f>
        <v>0.20014999999999999</v>
      </c>
      <c r="AD468">
        <f>ZScore!J464</f>
        <v>3</v>
      </c>
      <c r="AE468">
        <f>HA!E464</f>
        <v>5193.3599999999997</v>
      </c>
      <c r="AF468">
        <f>HA!F464</f>
        <v>5194.25</v>
      </c>
      <c r="AG468">
        <f>HA!G464</f>
        <v>5191.26</v>
      </c>
      <c r="AH468">
        <f>HA!H464</f>
        <v>5192.88</v>
      </c>
      <c r="AI468">
        <f>HA!I464</f>
        <v>-1</v>
      </c>
      <c r="AJ468">
        <f>HA!J464</f>
        <v>0.48</v>
      </c>
      <c r="AK468">
        <f>HA!K464</f>
        <v>-0.87568000000000001</v>
      </c>
      <c r="AL468">
        <f>HA!L464</f>
        <v>-1</v>
      </c>
      <c r="AM468">
        <f>KC!E464</f>
        <v>5210.8221400000002</v>
      </c>
      <c r="AN468">
        <f>KC!F464</f>
        <v>5205.3215300000002</v>
      </c>
      <c r="AO468">
        <f>KC!G464</f>
        <v>5199.8209100000004</v>
      </c>
      <c r="AP468">
        <f>KC!H464</f>
        <v>5194.3202899999997</v>
      </c>
      <c r="AQ468">
        <f>KC!I464</f>
        <v>5188.8196799999996</v>
      </c>
      <c r="AR468">
        <f>KC!J464</f>
        <v>5185.9687299999996</v>
      </c>
      <c r="AS468">
        <f>KC!K464</f>
        <v>5180.4681099999998</v>
      </c>
      <c r="AT468">
        <f>KC!L464</f>
        <v>5174.96749</v>
      </c>
      <c r="AU468">
        <f>KC!M464</f>
        <v>5169.4668799999999</v>
      </c>
      <c r="AV468">
        <f>KC!N464</f>
        <v>5163.9662600000001</v>
      </c>
      <c r="AW468">
        <f>SR_Levels!E464</f>
        <v>5178.6000000000004</v>
      </c>
      <c r="AX468">
        <f>SR_Levels!F464</f>
        <v>5161.8900000000003</v>
      </c>
      <c r="AY468">
        <f>SR_Levels!G464</f>
        <v>5135.8500000000004</v>
      </c>
      <c r="AZ468">
        <f>SR_Levels!H464</f>
        <v>0</v>
      </c>
      <c r="BA468">
        <f>SR_Levels!I464</f>
        <v>5193.3500000000004</v>
      </c>
      <c r="BB468">
        <f>SR_Levels!J464</f>
        <v>5205.3100000000004</v>
      </c>
      <c r="BC468">
        <f>SR_Levels!K464</f>
        <v>0</v>
      </c>
      <c r="BD468">
        <f>SR_Levels!L464</f>
        <v>0</v>
      </c>
      <c r="BE468">
        <f>ZigZag!E464</f>
        <v>0</v>
      </c>
      <c r="BF468">
        <f>ZigZag!F464</f>
        <v>0</v>
      </c>
      <c r="BG468">
        <f>ZigZag!G464</f>
        <v>5187.78</v>
      </c>
      <c r="BH468">
        <f>Dual_Tema!E464</f>
        <v>5196.3100000000004</v>
      </c>
      <c r="BI468">
        <f>Dual_Tema!F464</f>
        <v>5191.87</v>
      </c>
      <c r="BJ468">
        <f>Pinbar!E464</f>
        <v>0</v>
      </c>
      <c r="BK468">
        <f>SSA!E464</f>
        <v>5194.5386200000003</v>
      </c>
      <c r="BL468">
        <f>SSA!F464</f>
        <v>5193.7063600000001</v>
      </c>
    </row>
    <row r="469" spans="1:64" x14ac:dyDescent="0.55000000000000004">
      <c r="A469">
        <f>Validation!A465</f>
        <v>1772171100</v>
      </c>
      <c r="B469" t="str">
        <f>Price!B465</f>
        <v>XAUUSD</v>
      </c>
      <c r="C469" t="str">
        <f>Price!C465</f>
        <v>M5</v>
      </c>
      <c r="D469">
        <f>Price!D465</f>
        <v>5191.26</v>
      </c>
      <c r="E469">
        <f>Price!E465</f>
        <v>5192.1000000000004</v>
      </c>
      <c r="F469">
        <f>Price!F465</f>
        <v>5193.72</v>
      </c>
      <c r="G469">
        <f>Price!G465</f>
        <v>5191.05</v>
      </c>
      <c r="H469">
        <f>Price!H465</f>
        <v>468</v>
      </c>
      <c r="I469">
        <f>Diagonals!E465</f>
        <v>5229.7700000000004</v>
      </c>
      <c r="J469">
        <f>Diagonals!F465</f>
        <v>0</v>
      </c>
      <c r="K469">
        <f>Diagonals!G465</f>
        <v>0</v>
      </c>
      <c r="L469">
        <f>Diagonals!H465</f>
        <v>5088.99</v>
      </c>
      <c r="M469">
        <f>Diagonals!I465</f>
        <v>0</v>
      </c>
      <c r="N469">
        <f>Diagonals!J465</f>
        <v>0</v>
      </c>
      <c r="O469">
        <f>Diagonals!K465</f>
        <v>0</v>
      </c>
      <c r="P469">
        <f>Diagonals!L465</f>
        <v>0</v>
      </c>
      <c r="Q469">
        <f>Trendlines!E465</f>
        <v>5200.3500000000004</v>
      </c>
      <c r="R469">
        <f>Trendlines!F465</f>
        <v>5189.84</v>
      </c>
      <c r="S469">
        <f>Trendlines!G465</f>
        <v>5200.3999999999996</v>
      </c>
      <c r="T469">
        <f>Trendlines!H465</f>
        <v>5181.8100000000004</v>
      </c>
      <c r="U469">
        <f>Trendlines!I465</f>
        <v>5181.2700000000004</v>
      </c>
      <c r="V469">
        <f>Trendlines!J465</f>
        <v>5169.07</v>
      </c>
      <c r="W469">
        <f>Trendlines!K465</f>
        <v>0</v>
      </c>
      <c r="X469">
        <f>Trendlines!L465</f>
        <v>0</v>
      </c>
      <c r="Y469">
        <f>Tema_Hrma_Smma!E465</f>
        <v>5193.8100000000004</v>
      </c>
      <c r="Z469">
        <f>Tema_Hrma_Smma!F465</f>
        <v>5191.4399999999996</v>
      </c>
      <c r="AA469">
        <f>Tema_Hrma_Smma!G465</f>
        <v>5186.1099999999997</v>
      </c>
      <c r="AB469">
        <f>ZScore!H465</f>
        <v>-1</v>
      </c>
      <c r="AC469">
        <f>ZScore!I465</f>
        <v>0.72252000000000005</v>
      </c>
      <c r="AD469">
        <f>ZScore!J465</f>
        <v>3</v>
      </c>
      <c r="AE469">
        <f>HA!E465</f>
        <v>5193.12</v>
      </c>
      <c r="AF469">
        <f>HA!F465</f>
        <v>5193.72</v>
      </c>
      <c r="AG469">
        <f>HA!G465</f>
        <v>5191.05</v>
      </c>
      <c r="AH469">
        <f>HA!H465</f>
        <v>5192.03</v>
      </c>
      <c r="AI469">
        <f>HA!I465</f>
        <v>-1</v>
      </c>
      <c r="AJ469">
        <f>HA!J465</f>
        <v>1.0900000000000001</v>
      </c>
      <c r="AK469">
        <f>HA!K465</f>
        <v>-0.62544</v>
      </c>
      <c r="AL469">
        <f>HA!L465</f>
        <v>-2</v>
      </c>
      <c r="AM469">
        <f>KC!E465</f>
        <v>5211.0555899999999</v>
      </c>
      <c r="AN469">
        <f>KC!F465</f>
        <v>5205.6191699999999</v>
      </c>
      <c r="AO469">
        <f>KC!G465</f>
        <v>5200.1827499999999</v>
      </c>
      <c r="AP469">
        <f>KC!H465</f>
        <v>5194.7463299999999</v>
      </c>
      <c r="AQ469">
        <f>KC!I465</f>
        <v>5189.3099099999999</v>
      </c>
      <c r="AR469">
        <f>KC!J465</f>
        <v>5186.4201199999998</v>
      </c>
      <c r="AS469">
        <f>KC!K465</f>
        <v>5180.9836999999998</v>
      </c>
      <c r="AT469">
        <f>KC!L465</f>
        <v>5175.5472799999998</v>
      </c>
      <c r="AU469">
        <f>KC!M465</f>
        <v>5170.1108599999998</v>
      </c>
      <c r="AV469">
        <f>KC!N465</f>
        <v>5164.6744500000004</v>
      </c>
      <c r="AW469">
        <f>SR_Levels!E465</f>
        <v>5178.6000000000004</v>
      </c>
      <c r="AX469">
        <f>SR_Levels!F465</f>
        <v>5161.8900000000003</v>
      </c>
      <c r="AY469">
        <f>SR_Levels!G465</f>
        <v>5135.8500000000004</v>
      </c>
      <c r="AZ469">
        <f>SR_Levels!H465</f>
        <v>0</v>
      </c>
      <c r="BA469">
        <f>SR_Levels!I465</f>
        <v>5193.3500000000004</v>
      </c>
      <c r="BB469">
        <f>SR_Levels!J465</f>
        <v>5205.3100000000004</v>
      </c>
      <c r="BC469">
        <f>SR_Levels!K465</f>
        <v>0</v>
      </c>
      <c r="BD469">
        <f>SR_Levels!L465</f>
        <v>0</v>
      </c>
      <c r="BE469">
        <f>ZigZag!E465</f>
        <v>0</v>
      </c>
      <c r="BF469">
        <f>ZigZag!F465</f>
        <v>0</v>
      </c>
      <c r="BG469">
        <f>ZigZag!G465</f>
        <v>5188.08</v>
      </c>
      <c r="BH469">
        <f>Dual_Tema!E465</f>
        <v>5195.78</v>
      </c>
      <c r="BI469">
        <f>Dual_Tema!F465</f>
        <v>5192.07</v>
      </c>
      <c r="BJ469">
        <f>Pinbar!E465</f>
        <v>0</v>
      </c>
      <c r="BK469">
        <f>SSA!E465</f>
        <v>5194.7620200000001</v>
      </c>
      <c r="BL469">
        <f>SSA!F465</f>
        <v>5194.2341900000001</v>
      </c>
    </row>
    <row r="470" spans="1:64" x14ac:dyDescent="0.55000000000000004">
      <c r="A470">
        <f>Validation!A466</f>
        <v>1772171400</v>
      </c>
      <c r="B470" t="str">
        <f>Price!B466</f>
        <v>XAUUSD</v>
      </c>
      <c r="C470" t="str">
        <f>Price!C466</f>
        <v>M5</v>
      </c>
      <c r="D470">
        <f>Price!D466</f>
        <v>5194.8599999999997</v>
      </c>
      <c r="E470">
        <f>Price!E466</f>
        <v>5191.2700000000004</v>
      </c>
      <c r="F470">
        <f>Price!F466</f>
        <v>5196.59</v>
      </c>
      <c r="G470">
        <f>Price!G466</f>
        <v>5190.88</v>
      </c>
      <c r="H470">
        <f>Price!H466</f>
        <v>446</v>
      </c>
      <c r="I470">
        <f>Diagonals!E466</f>
        <v>5229.9399999999996</v>
      </c>
      <c r="J470">
        <f>Diagonals!F466</f>
        <v>0</v>
      </c>
      <c r="K470">
        <f>Diagonals!G466</f>
        <v>0</v>
      </c>
      <c r="L470">
        <f>Diagonals!H466</f>
        <v>5088.67</v>
      </c>
      <c r="M470">
        <f>Diagonals!I466</f>
        <v>0</v>
      </c>
      <c r="N470">
        <f>Diagonals!J466</f>
        <v>0</v>
      </c>
      <c r="O470">
        <f>Diagonals!K466</f>
        <v>0</v>
      </c>
      <c r="P470">
        <f>Diagonals!L466</f>
        <v>0</v>
      </c>
      <c r="Q470">
        <f>Trendlines!E466</f>
        <v>5200.3500000000004</v>
      </c>
      <c r="R470">
        <f>Trendlines!F466</f>
        <v>5189.82</v>
      </c>
      <c r="S470">
        <f>Trendlines!G466</f>
        <v>5200.38</v>
      </c>
      <c r="T470">
        <f>Trendlines!H466</f>
        <v>5181.88</v>
      </c>
      <c r="U470">
        <f>Trendlines!I466</f>
        <v>5181.29</v>
      </c>
      <c r="V470">
        <f>Trendlines!J466</f>
        <v>5169.1099999999997</v>
      </c>
      <c r="W470">
        <f>Trendlines!K466</f>
        <v>0</v>
      </c>
      <c r="X470">
        <f>Trendlines!L466</f>
        <v>0</v>
      </c>
      <c r="Y470">
        <f>Tema_Hrma_Smma!E466</f>
        <v>5194.45</v>
      </c>
      <c r="Z470">
        <f>Tema_Hrma_Smma!F466</f>
        <v>5192.1899999999996</v>
      </c>
      <c r="AA470">
        <f>Tema_Hrma_Smma!G466</f>
        <v>5186.3</v>
      </c>
      <c r="AB470">
        <f>ZScore!H466</f>
        <v>1</v>
      </c>
      <c r="AC470">
        <f>ZScore!I466</f>
        <v>0.29015000000000002</v>
      </c>
      <c r="AD470">
        <f>ZScore!J466</f>
        <v>0</v>
      </c>
      <c r="AE470">
        <f>HA!E466</f>
        <v>5192.58</v>
      </c>
      <c r="AF470">
        <f>HA!F466</f>
        <v>5196.59</v>
      </c>
      <c r="AG470">
        <f>HA!G466</f>
        <v>5190.88</v>
      </c>
      <c r="AH470">
        <f>HA!H466</f>
        <v>5193.3999999999996</v>
      </c>
      <c r="AI470">
        <f>HA!I466</f>
        <v>1</v>
      </c>
      <c r="AJ470">
        <f>HA!J466</f>
        <v>0.82</v>
      </c>
      <c r="AK470">
        <f>HA!K466</f>
        <v>-0.73107999999999995</v>
      </c>
      <c r="AL470">
        <f>HA!L466</f>
        <v>1</v>
      </c>
      <c r="AM470">
        <f>KC!E466</f>
        <v>5211.4778900000001</v>
      </c>
      <c r="AN470">
        <f>KC!F466</f>
        <v>5206.0704800000003</v>
      </c>
      <c r="AO470">
        <f>KC!G466</f>
        <v>5200.6630800000003</v>
      </c>
      <c r="AP470">
        <f>KC!H466</f>
        <v>5195.2556699999996</v>
      </c>
      <c r="AQ470">
        <f>KC!I466</f>
        <v>5189.8482599999998</v>
      </c>
      <c r="AR470">
        <f>KC!J466</f>
        <v>5186.8671100000001</v>
      </c>
      <c r="AS470">
        <f>KC!K466</f>
        <v>5181.4597000000003</v>
      </c>
      <c r="AT470">
        <f>KC!L466</f>
        <v>5176.0522899999996</v>
      </c>
      <c r="AU470">
        <f>KC!M466</f>
        <v>5170.6448899999996</v>
      </c>
      <c r="AV470">
        <f>KC!N466</f>
        <v>5165.2374799999998</v>
      </c>
      <c r="AW470">
        <f>SR_Levels!E466</f>
        <v>5193.3500000000004</v>
      </c>
      <c r="AX470">
        <f>SR_Levels!F466</f>
        <v>5178.6000000000004</v>
      </c>
      <c r="AY470">
        <f>SR_Levels!G466</f>
        <v>5161.8900000000003</v>
      </c>
      <c r="AZ470">
        <f>SR_Levels!H466</f>
        <v>5135.8500000000004</v>
      </c>
      <c r="BA470">
        <f>SR_Levels!I466</f>
        <v>5205.3100000000004</v>
      </c>
      <c r="BB470">
        <f>SR_Levels!J466</f>
        <v>0</v>
      </c>
      <c r="BC470">
        <f>SR_Levels!K466</f>
        <v>0</v>
      </c>
      <c r="BD470">
        <f>SR_Levels!L466</f>
        <v>0</v>
      </c>
      <c r="BE470">
        <f>ZigZag!E466</f>
        <v>0</v>
      </c>
      <c r="BF470">
        <f>ZigZag!F466</f>
        <v>0</v>
      </c>
      <c r="BG470">
        <f>ZigZag!G466</f>
        <v>5188.51</v>
      </c>
      <c r="BH470">
        <f>Dual_Tema!E466</f>
        <v>5196.72</v>
      </c>
      <c r="BI470">
        <f>Dual_Tema!F466</f>
        <v>5192.0200000000004</v>
      </c>
      <c r="BJ470">
        <f>Pinbar!E466</f>
        <v>0</v>
      </c>
      <c r="BK470">
        <f>SSA!E466</f>
        <v>5194.8841400000001</v>
      </c>
      <c r="BL470">
        <f>SSA!F466</f>
        <v>5194.5591700000004</v>
      </c>
    </row>
    <row r="471" spans="1:64" x14ac:dyDescent="0.55000000000000004">
      <c r="A471">
        <f>Validation!A467</f>
        <v>1772171700</v>
      </c>
      <c r="B471" t="str">
        <f>Price!B467</f>
        <v>XAUUSD</v>
      </c>
      <c r="C471" t="str">
        <f>Price!C467</f>
        <v>M5</v>
      </c>
      <c r="D471">
        <f>Price!D467</f>
        <v>5197.92</v>
      </c>
      <c r="E471">
        <f>Price!E467</f>
        <v>5194.83</v>
      </c>
      <c r="F471">
        <f>Price!F467</f>
        <v>5200.3599999999997</v>
      </c>
      <c r="G471">
        <f>Price!G467</f>
        <v>5193.8</v>
      </c>
      <c r="H471">
        <f>Price!H467</f>
        <v>598</v>
      </c>
      <c r="I471">
        <f>Diagonals!E467</f>
        <v>5230.12</v>
      </c>
      <c r="J471">
        <f>Diagonals!F467</f>
        <v>0</v>
      </c>
      <c r="K471">
        <f>Diagonals!G467</f>
        <v>0</v>
      </c>
      <c r="L471">
        <f>Diagonals!H467</f>
        <v>5088.34</v>
      </c>
      <c r="M471">
        <f>Diagonals!I467</f>
        <v>0</v>
      </c>
      <c r="N471">
        <f>Diagonals!J467</f>
        <v>0</v>
      </c>
      <c r="O471">
        <f>Diagonals!K467</f>
        <v>5200.3599999999997</v>
      </c>
      <c r="P471">
        <f>Diagonals!L467</f>
        <v>0</v>
      </c>
      <c r="Q471">
        <f>Trendlines!E467</f>
        <v>5200.3599999999997</v>
      </c>
      <c r="R471">
        <f>Trendlines!F467</f>
        <v>5189.79</v>
      </c>
      <c r="S471">
        <f>Trendlines!G467</f>
        <v>5200.3599999999997</v>
      </c>
      <c r="T471">
        <f>Trendlines!H467</f>
        <v>5181.96</v>
      </c>
      <c r="U471">
        <f>Trendlines!I467</f>
        <v>5181.32</v>
      </c>
      <c r="V471">
        <f>Trendlines!J467</f>
        <v>5169.1499999999996</v>
      </c>
      <c r="W471">
        <f>Trendlines!K467</f>
        <v>5200.3599999999997</v>
      </c>
      <c r="X471">
        <f>Trendlines!L467</f>
        <v>0</v>
      </c>
      <c r="Y471">
        <f>Tema_Hrma_Smma!E467</f>
        <v>5196.3500000000004</v>
      </c>
      <c r="Z471">
        <f>Tema_Hrma_Smma!F467</f>
        <v>5193.24</v>
      </c>
      <c r="AA471">
        <f>Tema_Hrma_Smma!G467</f>
        <v>5186.5600000000004</v>
      </c>
      <c r="AB471">
        <f>ZScore!H467</f>
        <v>1</v>
      </c>
      <c r="AC471">
        <f>ZScore!I467</f>
        <v>0.10399</v>
      </c>
      <c r="AD471">
        <f>ZScore!J467</f>
        <v>0</v>
      </c>
      <c r="AE471">
        <f>HA!E467</f>
        <v>5192.99</v>
      </c>
      <c r="AF471">
        <f>HA!F467</f>
        <v>5200.3599999999997</v>
      </c>
      <c r="AG471">
        <f>HA!G467</f>
        <v>5192.99</v>
      </c>
      <c r="AH471">
        <f>HA!H467</f>
        <v>5196.7299999999996</v>
      </c>
      <c r="AI471">
        <f>HA!I467</f>
        <v>1</v>
      </c>
      <c r="AJ471">
        <f>HA!J467</f>
        <v>3.74</v>
      </c>
      <c r="AK471">
        <f>HA!K467</f>
        <v>0.45585999999999999</v>
      </c>
      <c r="AL471">
        <f>HA!L467</f>
        <v>2</v>
      </c>
      <c r="AM471">
        <f>KC!E467</f>
        <v>5211.61967</v>
      </c>
      <c r="AN471">
        <f>KC!F467</f>
        <v>5206.3410199999998</v>
      </c>
      <c r="AO471">
        <f>KC!G467</f>
        <v>5201.0623800000003</v>
      </c>
      <c r="AP471">
        <f>KC!H467</f>
        <v>5195.7837399999999</v>
      </c>
      <c r="AQ471">
        <f>KC!I467</f>
        <v>5190.5051000000003</v>
      </c>
      <c r="AR471">
        <f>KC!J467</f>
        <v>5187.3759399999999</v>
      </c>
      <c r="AS471">
        <f>KC!K467</f>
        <v>5182.0973000000004</v>
      </c>
      <c r="AT471">
        <f>KC!L467</f>
        <v>5176.8186500000002</v>
      </c>
      <c r="AU471">
        <f>KC!M467</f>
        <v>5171.5400099999997</v>
      </c>
      <c r="AV471">
        <f>KC!N467</f>
        <v>5166.2613700000002</v>
      </c>
      <c r="AW471">
        <f>SR_Levels!E467</f>
        <v>5193.3500000000004</v>
      </c>
      <c r="AX471">
        <f>SR_Levels!F467</f>
        <v>5178.6000000000004</v>
      </c>
      <c r="AY471">
        <f>SR_Levels!G467</f>
        <v>5161.8900000000003</v>
      </c>
      <c r="AZ471">
        <f>SR_Levels!H467</f>
        <v>5135.8500000000004</v>
      </c>
      <c r="BA471">
        <f>SR_Levels!I467</f>
        <v>5205.3100000000004</v>
      </c>
      <c r="BB471">
        <f>SR_Levels!J467</f>
        <v>0</v>
      </c>
      <c r="BC471">
        <f>SR_Levels!K467</f>
        <v>0</v>
      </c>
      <c r="BD471">
        <f>SR_Levels!L467</f>
        <v>0</v>
      </c>
      <c r="BE471">
        <f>ZigZag!E467</f>
        <v>5200.3599999999997</v>
      </c>
      <c r="BF471">
        <f>ZigZag!F467</f>
        <v>0</v>
      </c>
      <c r="BG471">
        <f>ZigZag!G467</f>
        <v>5189.1499999999996</v>
      </c>
      <c r="BH471">
        <f>Dual_Tema!E467</f>
        <v>5199.0600000000004</v>
      </c>
      <c r="BI471">
        <f>Dual_Tema!F467</f>
        <v>5193.3100000000004</v>
      </c>
      <c r="BJ471">
        <f>Pinbar!E467</f>
        <v>0</v>
      </c>
      <c r="BK471">
        <f>SSA!E467</f>
        <v>5194.9270500000002</v>
      </c>
      <c r="BL471">
        <f>SSA!F467</f>
        <v>5194.7431100000003</v>
      </c>
    </row>
    <row r="472" spans="1:64" x14ac:dyDescent="0.55000000000000004">
      <c r="A472">
        <f>Validation!A468</f>
        <v>1772172000</v>
      </c>
      <c r="B472" t="str">
        <f>Price!B468</f>
        <v>XAUUSD</v>
      </c>
      <c r="C472" t="str">
        <f>Price!C468</f>
        <v>M5</v>
      </c>
      <c r="D472">
        <f>Price!D468</f>
        <v>5193.54</v>
      </c>
      <c r="E472">
        <f>Price!E468</f>
        <v>5197.92</v>
      </c>
      <c r="F472">
        <f>Price!F468</f>
        <v>5198.45</v>
      </c>
      <c r="G472">
        <f>Price!G468</f>
        <v>5192.93</v>
      </c>
      <c r="H472">
        <f>Price!H468</f>
        <v>606</v>
      </c>
      <c r="I472">
        <f>Diagonals!E468</f>
        <v>5230.3</v>
      </c>
      <c r="J472">
        <f>Diagonals!F468</f>
        <v>0</v>
      </c>
      <c r="K472">
        <f>Diagonals!G468</f>
        <v>0</v>
      </c>
      <c r="L472">
        <f>Diagonals!H468</f>
        <v>5088.01</v>
      </c>
      <c r="M472">
        <f>Diagonals!I468</f>
        <v>0</v>
      </c>
      <c r="N472">
        <f>Diagonals!J468</f>
        <v>0</v>
      </c>
      <c r="O472">
        <f>Diagonals!K468</f>
        <v>0</v>
      </c>
      <c r="P472">
        <f>Diagonals!L468</f>
        <v>0</v>
      </c>
      <c r="Q472">
        <f>Trendlines!E468</f>
        <v>5200.37</v>
      </c>
      <c r="R472">
        <f>Trendlines!F468</f>
        <v>5189.76</v>
      </c>
      <c r="S472">
        <f>Trendlines!G468</f>
        <v>5200.34</v>
      </c>
      <c r="T472">
        <f>Trendlines!H468</f>
        <v>5182.03</v>
      </c>
      <c r="U472">
        <f>Trendlines!I468</f>
        <v>5181.34</v>
      </c>
      <c r="V472">
        <f>Trendlines!J468</f>
        <v>5169.18</v>
      </c>
      <c r="W472">
        <f>Trendlines!K468</f>
        <v>0</v>
      </c>
      <c r="X472">
        <f>Trendlines!L468</f>
        <v>0</v>
      </c>
      <c r="Y472">
        <f>Tema_Hrma_Smma!E468</f>
        <v>5196.29</v>
      </c>
      <c r="Z472">
        <f>Tema_Hrma_Smma!F468</f>
        <v>5194.05</v>
      </c>
      <c r="AA472">
        <f>Tema_Hrma_Smma!G468</f>
        <v>5186.83</v>
      </c>
      <c r="AB472">
        <f>ZScore!H468</f>
        <v>-1</v>
      </c>
      <c r="AC472">
        <f>ZScore!I468</f>
        <v>0.57669999999999999</v>
      </c>
      <c r="AD472">
        <f>ZScore!J468</f>
        <v>3</v>
      </c>
      <c r="AE472">
        <f>HA!E468</f>
        <v>5194.8599999999997</v>
      </c>
      <c r="AF472">
        <f>HA!F468</f>
        <v>5198.45</v>
      </c>
      <c r="AG472">
        <f>HA!G468</f>
        <v>5192.93</v>
      </c>
      <c r="AH472">
        <f>HA!H468</f>
        <v>5195.71</v>
      </c>
      <c r="AI472">
        <f>HA!I468</f>
        <v>1</v>
      </c>
      <c r="AJ472">
        <f>HA!J468</f>
        <v>0.85</v>
      </c>
      <c r="AK472">
        <f>HA!K468</f>
        <v>-0.72738999999999998</v>
      </c>
      <c r="AL472">
        <f>HA!L468</f>
        <v>3</v>
      </c>
      <c r="AM472">
        <f>KC!E468</f>
        <v>5212.0413699999999</v>
      </c>
      <c r="AN472">
        <f>KC!F468</f>
        <v>5206.8265499999998</v>
      </c>
      <c r="AO472">
        <f>KC!G468</f>
        <v>5201.6117400000003</v>
      </c>
      <c r="AP472">
        <f>KC!H468</f>
        <v>5196.3969200000001</v>
      </c>
      <c r="AQ472">
        <f>KC!I468</f>
        <v>5191.1821099999997</v>
      </c>
      <c r="AR472">
        <f>KC!J468</f>
        <v>5187.8948200000004</v>
      </c>
      <c r="AS472">
        <f>KC!K468</f>
        <v>5182.68001</v>
      </c>
      <c r="AT472">
        <f>KC!L468</f>
        <v>5177.4651899999999</v>
      </c>
      <c r="AU472">
        <f>KC!M468</f>
        <v>5172.2503800000004</v>
      </c>
      <c r="AV472">
        <f>KC!N468</f>
        <v>5167.0355600000003</v>
      </c>
      <c r="AW472">
        <f>SR_Levels!E468</f>
        <v>5193.3500000000004</v>
      </c>
      <c r="AX472">
        <f>SR_Levels!F468</f>
        <v>5178.6000000000004</v>
      </c>
      <c r="AY472">
        <f>SR_Levels!G468</f>
        <v>5161.8900000000003</v>
      </c>
      <c r="AZ472">
        <f>SR_Levels!H468</f>
        <v>5135.8500000000004</v>
      </c>
      <c r="BA472">
        <f>SR_Levels!I468</f>
        <v>5205.3100000000004</v>
      </c>
      <c r="BB472">
        <f>SR_Levels!J468</f>
        <v>0</v>
      </c>
      <c r="BC472">
        <f>SR_Levels!K468</f>
        <v>0</v>
      </c>
      <c r="BD472">
        <f>SR_Levels!L468</f>
        <v>0</v>
      </c>
      <c r="BE472">
        <f>ZigZag!E468</f>
        <v>0</v>
      </c>
      <c r="BF472">
        <f>ZigZag!F468</f>
        <v>0</v>
      </c>
      <c r="BG472">
        <f>ZigZag!G468</f>
        <v>5189.5600000000004</v>
      </c>
      <c r="BH472">
        <f>Dual_Tema!E468</f>
        <v>5199.49</v>
      </c>
      <c r="BI472">
        <f>Dual_Tema!F468</f>
        <v>5193.62</v>
      </c>
      <c r="BJ472">
        <f>Pinbar!E468</f>
        <v>0</v>
      </c>
      <c r="BK472">
        <f>SSA!E468</f>
        <v>5194.8907799999997</v>
      </c>
      <c r="BL472">
        <f>SSA!F468</f>
        <v>5194.8169399999997</v>
      </c>
    </row>
    <row r="473" spans="1:64" x14ac:dyDescent="0.55000000000000004">
      <c r="A473">
        <f>Validation!A469</f>
        <v>1772172300</v>
      </c>
      <c r="B473" t="str">
        <f>Price!B469</f>
        <v>XAUUSD</v>
      </c>
      <c r="C473" t="str">
        <f>Price!C469</f>
        <v>M5</v>
      </c>
      <c r="D473">
        <f>Price!D469</f>
        <v>5194.7299999999996</v>
      </c>
      <c r="E473">
        <f>Price!E469</f>
        <v>5193.54</v>
      </c>
      <c r="F473">
        <f>Price!F469</f>
        <v>5196.3500000000004</v>
      </c>
      <c r="G473">
        <f>Price!G469</f>
        <v>5193.41</v>
      </c>
      <c r="H473">
        <f>Price!H469</f>
        <v>506</v>
      </c>
      <c r="I473">
        <f>Diagonals!E469</f>
        <v>5230.47</v>
      </c>
      <c r="J473">
        <f>Diagonals!F469</f>
        <v>0</v>
      </c>
      <c r="K473">
        <f>Diagonals!G469</f>
        <v>0</v>
      </c>
      <c r="L473">
        <f>Diagonals!H469</f>
        <v>5087.68</v>
      </c>
      <c r="M473">
        <f>Diagonals!I469</f>
        <v>0</v>
      </c>
      <c r="N473">
        <f>Diagonals!J469</f>
        <v>0</v>
      </c>
      <c r="O473">
        <f>Diagonals!K469</f>
        <v>0</v>
      </c>
      <c r="P473">
        <f>Diagonals!L469</f>
        <v>0</v>
      </c>
      <c r="Q473">
        <f>Trendlines!E469</f>
        <v>5200.37</v>
      </c>
      <c r="R473">
        <f>Trendlines!F469</f>
        <v>5189.74</v>
      </c>
      <c r="S473">
        <f>Trendlines!G469</f>
        <v>5200.32</v>
      </c>
      <c r="T473">
        <f>Trendlines!H469</f>
        <v>5182.1099999999997</v>
      </c>
      <c r="U473">
        <f>Trendlines!I469</f>
        <v>5181.3599999999997</v>
      </c>
      <c r="V473">
        <f>Trendlines!J469</f>
        <v>5169.22</v>
      </c>
      <c r="W473">
        <f>Trendlines!K469</f>
        <v>0</v>
      </c>
      <c r="X473">
        <f>Trendlines!L469</f>
        <v>0</v>
      </c>
      <c r="Y473">
        <f>Tema_Hrma_Smma!E469</f>
        <v>5196.07</v>
      </c>
      <c r="Z473">
        <f>Tema_Hrma_Smma!F469</f>
        <v>5194.66</v>
      </c>
      <c r="AA473">
        <f>Tema_Hrma_Smma!G469</f>
        <v>5187.0600000000004</v>
      </c>
      <c r="AB473">
        <f>ZScore!H469</f>
        <v>1</v>
      </c>
      <c r="AC473">
        <f>ZScore!I469</f>
        <v>0.59863999999999995</v>
      </c>
      <c r="AD473">
        <f>ZScore!J469</f>
        <v>0</v>
      </c>
      <c r="AE473">
        <f>HA!E469</f>
        <v>5195.28</v>
      </c>
      <c r="AF473">
        <f>HA!F469</f>
        <v>5196.3500000000004</v>
      </c>
      <c r="AG473">
        <f>HA!G469</f>
        <v>5193.41</v>
      </c>
      <c r="AH473">
        <f>HA!H469</f>
        <v>5194.51</v>
      </c>
      <c r="AI473">
        <f>HA!I469</f>
        <v>-1</v>
      </c>
      <c r="AJ473">
        <f>HA!J469</f>
        <v>0.78</v>
      </c>
      <c r="AK473">
        <f>HA!K469</f>
        <v>-0.75853000000000004</v>
      </c>
      <c r="AL473">
        <f>HA!L469</f>
        <v>-1</v>
      </c>
      <c r="AM473">
        <f>KC!E469</f>
        <v>5212.3266299999996</v>
      </c>
      <c r="AN473">
        <f>KC!F469</f>
        <v>5207.19632</v>
      </c>
      <c r="AO473">
        <f>KC!G469</f>
        <v>5202.0660099999996</v>
      </c>
      <c r="AP473">
        <f>KC!H469</f>
        <v>5196.9357</v>
      </c>
      <c r="AQ473">
        <f>KC!I469</f>
        <v>5191.8053900000004</v>
      </c>
      <c r="AR473">
        <f>KC!J469</f>
        <v>5188.4218199999996</v>
      </c>
      <c r="AS473">
        <f>KC!K469</f>
        <v>5183.29151</v>
      </c>
      <c r="AT473">
        <f>KC!L469</f>
        <v>5178.1612100000002</v>
      </c>
      <c r="AU473">
        <f>KC!M469</f>
        <v>5173.0308999999997</v>
      </c>
      <c r="AV473">
        <f>KC!N469</f>
        <v>5167.9005900000002</v>
      </c>
      <c r="AW473">
        <f>SR_Levels!E469</f>
        <v>5193.3500000000004</v>
      </c>
      <c r="AX473">
        <f>SR_Levels!F469</f>
        <v>5178.6000000000004</v>
      </c>
      <c r="AY473">
        <f>SR_Levels!G469</f>
        <v>5161.8900000000003</v>
      </c>
      <c r="AZ473">
        <f>SR_Levels!H469</f>
        <v>5135.8500000000004</v>
      </c>
      <c r="BA473">
        <f>SR_Levels!I469</f>
        <v>5205.3100000000004</v>
      </c>
      <c r="BB473">
        <f>SR_Levels!J469</f>
        <v>0</v>
      </c>
      <c r="BC473">
        <f>SR_Levels!K469</f>
        <v>0</v>
      </c>
      <c r="BD473">
        <f>SR_Levels!L469</f>
        <v>0</v>
      </c>
      <c r="BE473">
        <f>ZigZag!E469</f>
        <v>0</v>
      </c>
      <c r="BF473">
        <f>ZigZag!F469</f>
        <v>0</v>
      </c>
      <c r="BG473">
        <f>ZigZag!G469</f>
        <v>5189.9399999999996</v>
      </c>
      <c r="BH473">
        <f>Dual_Tema!E469</f>
        <v>5198.6099999999997</v>
      </c>
      <c r="BI473">
        <f>Dual_Tema!F469</f>
        <v>5193.96</v>
      </c>
      <c r="BJ473">
        <f>Pinbar!E469</f>
        <v>0</v>
      </c>
      <c r="BK473">
        <f>SSA!E469</f>
        <v>5194.9351699999997</v>
      </c>
      <c r="BL473">
        <f>SSA!F469</f>
        <v>5194.8760599999996</v>
      </c>
    </row>
    <row r="474" spans="1:64" x14ac:dyDescent="0.55000000000000004">
      <c r="A474">
        <f>Validation!A470</f>
        <v>1772172600</v>
      </c>
      <c r="B474" t="str">
        <f>Price!B470</f>
        <v>XAUUSD</v>
      </c>
      <c r="C474" t="str">
        <f>Price!C470</f>
        <v>M5</v>
      </c>
      <c r="D474">
        <f>Price!D470</f>
        <v>5197.1400000000003</v>
      </c>
      <c r="E474">
        <f>Price!E470</f>
        <v>5194.7299999999996</v>
      </c>
      <c r="F474">
        <f>Price!F470</f>
        <v>5198.4799999999996</v>
      </c>
      <c r="G474">
        <f>Price!G470</f>
        <v>5194.72</v>
      </c>
      <c r="H474">
        <f>Price!H470</f>
        <v>559</v>
      </c>
      <c r="I474">
        <f>Diagonals!E470</f>
        <v>5230.6499999999996</v>
      </c>
      <c r="J474">
        <f>Diagonals!F470</f>
        <v>0</v>
      </c>
      <c r="K474">
        <f>Diagonals!G470</f>
        <v>0</v>
      </c>
      <c r="L474">
        <f>Diagonals!H470</f>
        <v>5087.3500000000004</v>
      </c>
      <c r="M474">
        <f>Diagonals!I470</f>
        <v>0</v>
      </c>
      <c r="N474">
        <f>Diagonals!J470</f>
        <v>0</v>
      </c>
      <c r="O474">
        <f>Diagonals!K470</f>
        <v>0</v>
      </c>
      <c r="P474">
        <f>Diagonals!L470</f>
        <v>0</v>
      </c>
      <c r="Q474">
        <f>Trendlines!E470</f>
        <v>5200.38</v>
      </c>
      <c r="R474">
        <f>Trendlines!F470</f>
        <v>5189.71</v>
      </c>
      <c r="S474">
        <f>Trendlines!G470</f>
        <v>5200.3100000000004</v>
      </c>
      <c r="T474">
        <f>Trendlines!H470</f>
        <v>5182.18</v>
      </c>
      <c r="U474">
        <f>Trendlines!I470</f>
        <v>5181.38</v>
      </c>
      <c r="V474">
        <f>Trendlines!J470</f>
        <v>5169.26</v>
      </c>
      <c r="W474">
        <f>Trendlines!K470</f>
        <v>0</v>
      </c>
      <c r="X474">
        <f>Trendlines!L470</f>
        <v>0</v>
      </c>
      <c r="Y474">
        <f>Tema_Hrma_Smma!E470</f>
        <v>5196.79</v>
      </c>
      <c r="Z474">
        <f>Tema_Hrma_Smma!F470</f>
        <v>5195.32</v>
      </c>
      <c r="AA474">
        <f>Tema_Hrma_Smma!G470</f>
        <v>5187.3</v>
      </c>
      <c r="AB474">
        <f>ZScore!H470</f>
        <v>1</v>
      </c>
      <c r="AC474">
        <f>ZScore!I470</f>
        <v>0.14973</v>
      </c>
      <c r="AD474">
        <f>ZScore!J470</f>
        <v>0</v>
      </c>
      <c r="AE474">
        <f>HA!E470</f>
        <v>5194.8999999999996</v>
      </c>
      <c r="AF474">
        <f>HA!F470</f>
        <v>5198.4799999999996</v>
      </c>
      <c r="AG474">
        <f>HA!G470</f>
        <v>5194.72</v>
      </c>
      <c r="AH474">
        <f>HA!H470</f>
        <v>5196.2700000000004</v>
      </c>
      <c r="AI474">
        <f>HA!I470</f>
        <v>1</v>
      </c>
      <c r="AJ474">
        <f>HA!J470</f>
        <v>1.37</v>
      </c>
      <c r="AK474">
        <f>HA!K470</f>
        <v>-0.51185000000000003</v>
      </c>
      <c r="AL474">
        <f>HA!L470</f>
        <v>1</v>
      </c>
      <c r="AM474">
        <f>KC!E470</f>
        <v>5212.7950700000001</v>
      </c>
      <c r="AN474">
        <f>KC!F470</f>
        <v>5207.7043899999999</v>
      </c>
      <c r="AO474">
        <f>KC!G470</f>
        <v>5202.6137099999996</v>
      </c>
      <c r="AP474">
        <f>KC!H470</f>
        <v>5197.5230300000003</v>
      </c>
      <c r="AQ474">
        <f>KC!I470</f>
        <v>5192.43235</v>
      </c>
      <c r="AR474">
        <f>KC!J470</f>
        <v>5188.9765500000003</v>
      </c>
      <c r="AS474">
        <f>KC!K470</f>
        <v>5183.8858700000001</v>
      </c>
      <c r="AT474">
        <f>KC!L470</f>
        <v>5178.7951899999998</v>
      </c>
      <c r="AU474">
        <f>KC!M470</f>
        <v>5173.7045200000002</v>
      </c>
      <c r="AV474">
        <f>KC!N470</f>
        <v>5168.61384</v>
      </c>
      <c r="AW474">
        <f>SR_Levels!E470</f>
        <v>5193.3500000000004</v>
      </c>
      <c r="AX474">
        <f>SR_Levels!F470</f>
        <v>5178.6000000000004</v>
      </c>
      <c r="AY474">
        <f>SR_Levels!G470</f>
        <v>5161.8900000000003</v>
      </c>
      <c r="AZ474">
        <f>SR_Levels!H470</f>
        <v>5135.8500000000004</v>
      </c>
      <c r="BA474">
        <f>SR_Levels!I470</f>
        <v>5205.3100000000004</v>
      </c>
      <c r="BB474">
        <f>SR_Levels!J470</f>
        <v>0</v>
      </c>
      <c r="BC474">
        <f>SR_Levels!K470</f>
        <v>0</v>
      </c>
      <c r="BD474">
        <f>SR_Levels!L470</f>
        <v>0</v>
      </c>
      <c r="BE474">
        <f>ZigZag!E470</f>
        <v>0</v>
      </c>
      <c r="BF474">
        <f>ZigZag!F470</f>
        <v>0</v>
      </c>
      <c r="BG474">
        <f>ZigZag!G470</f>
        <v>5190.43</v>
      </c>
      <c r="BH474">
        <f>Dual_Tema!E470</f>
        <v>5198.97</v>
      </c>
      <c r="BI474">
        <f>Dual_Tema!F470</f>
        <v>5194.7299999999996</v>
      </c>
      <c r="BJ474">
        <f>Pinbar!E470</f>
        <v>0</v>
      </c>
      <c r="BK474">
        <f>SSA!E470</f>
        <v>5195.0295500000002</v>
      </c>
      <c r="BL474">
        <f>SSA!F470</f>
        <v>5194.9528</v>
      </c>
    </row>
    <row r="475" spans="1:64" x14ac:dyDescent="0.55000000000000004">
      <c r="A475">
        <f>Validation!A471</f>
        <v>1772172900</v>
      </c>
      <c r="B475" t="str">
        <f>Price!B471</f>
        <v>XAUUSD</v>
      </c>
      <c r="C475" t="str">
        <f>Price!C471</f>
        <v>M5</v>
      </c>
      <c r="D475">
        <f>Price!D471</f>
        <v>5195.58</v>
      </c>
      <c r="E475">
        <f>Price!E471</f>
        <v>5197.1400000000003</v>
      </c>
      <c r="F475">
        <f>Price!F471</f>
        <v>5199.34</v>
      </c>
      <c r="G475">
        <f>Price!G471</f>
        <v>5195.01</v>
      </c>
      <c r="H475">
        <f>Price!H471</f>
        <v>513</v>
      </c>
      <c r="I475">
        <f>Diagonals!E471</f>
        <v>5230.83</v>
      </c>
      <c r="J475">
        <f>Diagonals!F471</f>
        <v>0</v>
      </c>
      <c r="K475">
        <f>Diagonals!G471</f>
        <v>0</v>
      </c>
      <c r="L475">
        <f>Diagonals!H471</f>
        <v>5087.0200000000004</v>
      </c>
      <c r="M475">
        <f>Diagonals!I471</f>
        <v>0</v>
      </c>
      <c r="N475">
        <f>Diagonals!J471</f>
        <v>0</v>
      </c>
      <c r="O475">
        <f>Diagonals!K471</f>
        <v>0</v>
      </c>
      <c r="P475">
        <f>Diagonals!L471</f>
        <v>0</v>
      </c>
      <c r="Q475">
        <f>Trendlines!E471</f>
        <v>5200.38</v>
      </c>
      <c r="R475">
        <f>Trendlines!F471</f>
        <v>5189.6899999999996</v>
      </c>
      <c r="S475">
        <f>Trendlines!G471</f>
        <v>5200.29</v>
      </c>
      <c r="T475">
        <f>Trendlines!H471</f>
        <v>5182.26</v>
      </c>
      <c r="U475">
        <f>Trendlines!I471</f>
        <v>5181.3999999999996</v>
      </c>
      <c r="V475">
        <f>Trendlines!J471</f>
        <v>5169.3</v>
      </c>
      <c r="W475">
        <f>Trendlines!K471</f>
        <v>0</v>
      </c>
      <c r="X475">
        <f>Trendlines!L471</f>
        <v>0</v>
      </c>
      <c r="Y475">
        <f>Tema_Hrma_Smma!E471</f>
        <v>5197.1000000000004</v>
      </c>
      <c r="Z475">
        <f>Tema_Hrma_Smma!F471</f>
        <v>5195.92</v>
      </c>
      <c r="AA475">
        <f>Tema_Hrma_Smma!G471</f>
        <v>5187.5600000000004</v>
      </c>
      <c r="AB475">
        <f>ZScore!H471</f>
        <v>-1</v>
      </c>
      <c r="AC475">
        <f>ZScore!I471</f>
        <v>0.46100999999999998</v>
      </c>
      <c r="AD475">
        <f>ZScore!J471</f>
        <v>3</v>
      </c>
      <c r="AE475">
        <f>HA!E471</f>
        <v>5195.58</v>
      </c>
      <c r="AF475">
        <f>HA!F471</f>
        <v>5199.34</v>
      </c>
      <c r="AG475">
        <f>HA!G471</f>
        <v>5195.01</v>
      </c>
      <c r="AH475">
        <f>HA!H471</f>
        <v>5196.7700000000004</v>
      </c>
      <c r="AI475">
        <f>HA!I471</f>
        <v>1</v>
      </c>
      <c r="AJ475">
        <f>HA!J471</f>
        <v>1.19</v>
      </c>
      <c r="AK475">
        <f>HA!K471</f>
        <v>-0.58362000000000003</v>
      </c>
      <c r="AL475">
        <f>HA!L471</f>
        <v>2</v>
      </c>
      <c r="AM475">
        <f>KC!E471</f>
        <v>5213.2773900000002</v>
      </c>
      <c r="AN475">
        <f>KC!F471</f>
        <v>5208.2256600000001</v>
      </c>
      <c r="AO475">
        <f>KC!G471</f>
        <v>5203.1739399999997</v>
      </c>
      <c r="AP475">
        <f>KC!H471</f>
        <v>5198.1222100000005</v>
      </c>
      <c r="AQ475">
        <f>KC!I471</f>
        <v>5193.0704800000003</v>
      </c>
      <c r="AR475">
        <f>KC!J471</f>
        <v>5189.5460499999999</v>
      </c>
      <c r="AS475">
        <f>KC!K471</f>
        <v>5184.4943199999998</v>
      </c>
      <c r="AT475">
        <f>KC!L471</f>
        <v>5179.4425899999997</v>
      </c>
      <c r="AU475">
        <f>KC!M471</f>
        <v>5174.3908600000004</v>
      </c>
      <c r="AV475">
        <f>KC!N471</f>
        <v>5169.3391300000003</v>
      </c>
      <c r="AW475">
        <f>SR_Levels!E471</f>
        <v>5193.3500000000004</v>
      </c>
      <c r="AX475">
        <f>SR_Levels!F471</f>
        <v>5178.6000000000004</v>
      </c>
      <c r="AY475">
        <f>SR_Levels!G471</f>
        <v>5161.8900000000003</v>
      </c>
      <c r="AZ475">
        <f>SR_Levels!H471</f>
        <v>5135.8500000000004</v>
      </c>
      <c r="BA475">
        <f>SR_Levels!I471</f>
        <v>5205.3100000000004</v>
      </c>
      <c r="BB475">
        <f>SR_Levels!J471</f>
        <v>0</v>
      </c>
      <c r="BC475">
        <f>SR_Levels!K471</f>
        <v>0</v>
      </c>
      <c r="BD475">
        <f>SR_Levels!L471</f>
        <v>0</v>
      </c>
      <c r="BE475">
        <f>ZigZag!E471</f>
        <v>0</v>
      </c>
      <c r="BF475">
        <f>ZigZag!F471</f>
        <v>0</v>
      </c>
      <c r="BG475">
        <f>ZigZag!G471</f>
        <v>5190.87</v>
      </c>
      <c r="BH475">
        <f>Dual_Tema!E471</f>
        <v>5199.53</v>
      </c>
      <c r="BI475">
        <f>Dual_Tema!F471</f>
        <v>5195.2700000000004</v>
      </c>
      <c r="BJ475">
        <f>Pinbar!E471</f>
        <v>0</v>
      </c>
      <c r="BK475">
        <f>SSA!E471</f>
        <v>5195.0588200000002</v>
      </c>
      <c r="BL475">
        <f>SSA!F471</f>
        <v>5195.0058099999997</v>
      </c>
    </row>
    <row r="476" spans="1:64" x14ac:dyDescent="0.55000000000000004">
      <c r="A476">
        <f>Validation!A472</f>
        <v>1772173200</v>
      </c>
      <c r="B476" t="str">
        <f>Price!B472</f>
        <v>XAUUSD</v>
      </c>
      <c r="C476" t="str">
        <f>Price!C472</f>
        <v>M5</v>
      </c>
      <c r="D476">
        <f>Price!D472</f>
        <v>5195</v>
      </c>
      <c r="E476">
        <f>Price!E472</f>
        <v>5195.5600000000004</v>
      </c>
      <c r="F476">
        <f>Price!F472</f>
        <v>5196.8500000000004</v>
      </c>
      <c r="G476">
        <f>Price!G472</f>
        <v>5194.22</v>
      </c>
      <c r="H476">
        <f>Price!H472</f>
        <v>516</v>
      </c>
      <c r="I476">
        <f>Diagonals!E472</f>
        <v>5231.01</v>
      </c>
      <c r="J476">
        <f>Diagonals!F472</f>
        <v>0</v>
      </c>
      <c r="K476">
        <f>Diagonals!G472</f>
        <v>0</v>
      </c>
      <c r="L476">
        <f>Diagonals!H472</f>
        <v>5086.6899999999996</v>
      </c>
      <c r="M476">
        <f>Diagonals!I472</f>
        <v>0</v>
      </c>
      <c r="N476">
        <f>Diagonals!J472</f>
        <v>0</v>
      </c>
      <c r="O476">
        <f>Diagonals!K472</f>
        <v>0</v>
      </c>
      <c r="P476">
        <f>Diagonals!L472</f>
        <v>0</v>
      </c>
      <c r="Q476">
        <f>Trendlines!E472</f>
        <v>5200.3900000000003</v>
      </c>
      <c r="R476">
        <f>Trendlines!F472</f>
        <v>5189.66</v>
      </c>
      <c r="S476">
        <f>Trendlines!G472</f>
        <v>5200.2700000000004</v>
      </c>
      <c r="T476">
        <f>Trendlines!H472</f>
        <v>5182.34</v>
      </c>
      <c r="U476">
        <f>Trendlines!I472</f>
        <v>5181.43</v>
      </c>
      <c r="V476">
        <f>Trendlines!J472</f>
        <v>5169.34</v>
      </c>
      <c r="W476">
        <f>Trendlines!K472</f>
        <v>0</v>
      </c>
      <c r="X476">
        <f>Trendlines!L472</f>
        <v>0</v>
      </c>
      <c r="Y476">
        <f>Tema_Hrma_Smma!E472</f>
        <v>5196.58</v>
      </c>
      <c r="Z476">
        <f>Tema_Hrma_Smma!F472</f>
        <v>5196.28</v>
      </c>
      <c r="AA476">
        <f>Tema_Hrma_Smma!G472</f>
        <v>5187.79</v>
      </c>
      <c r="AB476">
        <f>ZScore!H472</f>
        <v>-1</v>
      </c>
      <c r="AC476">
        <f>ZScore!I472</f>
        <v>0.82672000000000001</v>
      </c>
      <c r="AD476">
        <f>ZScore!J472</f>
        <v>3</v>
      </c>
      <c r="AE476">
        <f>HA!E472</f>
        <v>5196.17</v>
      </c>
      <c r="AF476">
        <f>HA!F472</f>
        <v>5196.8500000000004</v>
      </c>
      <c r="AG476">
        <f>HA!G472</f>
        <v>5194.22</v>
      </c>
      <c r="AH476">
        <f>HA!H472</f>
        <v>5195.41</v>
      </c>
      <c r="AI476">
        <f>HA!I472</f>
        <v>-1</v>
      </c>
      <c r="AJ476">
        <f>HA!J472</f>
        <v>0.77</v>
      </c>
      <c r="AK476">
        <f>HA!K472</f>
        <v>-0.75034000000000001</v>
      </c>
      <c r="AL476">
        <f>HA!L472</f>
        <v>-1</v>
      </c>
      <c r="AM476">
        <f>KC!E472</f>
        <v>5213.6202300000004</v>
      </c>
      <c r="AN476">
        <f>KC!F472</f>
        <v>5208.6249799999996</v>
      </c>
      <c r="AO476">
        <f>KC!G472</f>
        <v>5203.6297299999997</v>
      </c>
      <c r="AP476">
        <f>KC!H472</f>
        <v>5198.6344799999997</v>
      </c>
      <c r="AQ476">
        <f>KC!I472</f>
        <v>5193.6392400000004</v>
      </c>
      <c r="AR476">
        <f>KC!J472</f>
        <v>5190.0933500000001</v>
      </c>
      <c r="AS476">
        <f>KC!K472</f>
        <v>5185.0981099999999</v>
      </c>
      <c r="AT476">
        <f>KC!L472</f>
        <v>5180.10286</v>
      </c>
      <c r="AU476">
        <f>KC!M472</f>
        <v>5175.10761</v>
      </c>
      <c r="AV476">
        <f>KC!N472</f>
        <v>5170.1123699999998</v>
      </c>
      <c r="AW476">
        <f>SR_Levels!E472</f>
        <v>5193.3500000000004</v>
      </c>
      <c r="AX476">
        <f>SR_Levels!F472</f>
        <v>5178.6000000000004</v>
      </c>
      <c r="AY476">
        <f>SR_Levels!G472</f>
        <v>5161.8900000000003</v>
      </c>
      <c r="AZ476">
        <f>SR_Levels!H472</f>
        <v>5135.8500000000004</v>
      </c>
      <c r="BA476">
        <f>SR_Levels!I472</f>
        <v>5205.3100000000004</v>
      </c>
      <c r="BB476">
        <f>SR_Levels!J472</f>
        <v>0</v>
      </c>
      <c r="BC476">
        <f>SR_Levels!K472</f>
        <v>0</v>
      </c>
      <c r="BD476">
        <f>SR_Levels!L472</f>
        <v>0</v>
      </c>
      <c r="BE476">
        <f>ZigZag!E472</f>
        <v>0</v>
      </c>
      <c r="BF476">
        <f>ZigZag!F472</f>
        <v>0</v>
      </c>
      <c r="BG476">
        <f>ZigZag!G472</f>
        <v>5191.1899999999996</v>
      </c>
      <c r="BH476">
        <f>Dual_Tema!E472</f>
        <v>5198.58</v>
      </c>
      <c r="BI476">
        <f>Dual_Tema!F472</f>
        <v>5195.1499999999996</v>
      </c>
      <c r="BJ476">
        <f>Pinbar!E472</f>
        <v>0</v>
      </c>
      <c r="BK476">
        <f>SSA!E472</f>
        <v>5194.98279</v>
      </c>
      <c r="BL476">
        <f>SSA!F472</f>
        <v>5194.9943000000003</v>
      </c>
    </row>
    <row r="477" spans="1:64" x14ac:dyDescent="0.55000000000000004">
      <c r="A477">
        <f>Validation!A473</f>
        <v>1772173500</v>
      </c>
      <c r="B477" t="str">
        <f>Price!B473</f>
        <v>XAUUSD</v>
      </c>
      <c r="C477" t="str">
        <f>Price!C473</f>
        <v>M5</v>
      </c>
      <c r="D477">
        <f>Price!D473</f>
        <v>5193.22</v>
      </c>
      <c r="E477">
        <f>Price!E473</f>
        <v>5195.01</v>
      </c>
      <c r="F477">
        <f>Price!F473</f>
        <v>5195.53</v>
      </c>
      <c r="G477">
        <f>Price!G473</f>
        <v>5192.1499999999996</v>
      </c>
      <c r="H477">
        <f>Price!H473</f>
        <v>624</v>
      </c>
      <c r="I477">
        <f>Diagonals!E473</f>
        <v>5231.18</v>
      </c>
      <c r="J477">
        <f>Diagonals!F473</f>
        <v>0</v>
      </c>
      <c r="K477">
        <f>Diagonals!G473</f>
        <v>0</v>
      </c>
      <c r="L477">
        <f>Diagonals!H473</f>
        <v>5086.3599999999997</v>
      </c>
      <c r="M477">
        <f>Diagonals!I473</f>
        <v>0</v>
      </c>
      <c r="N477">
        <f>Diagonals!J473</f>
        <v>0</v>
      </c>
      <c r="O477">
        <f>Diagonals!K473</f>
        <v>0</v>
      </c>
      <c r="P477">
        <f>Diagonals!L473</f>
        <v>0</v>
      </c>
      <c r="Q477">
        <f>Trendlines!E473</f>
        <v>5200.3900000000003</v>
      </c>
      <c r="R477">
        <f>Trendlines!F473</f>
        <v>5189.63</v>
      </c>
      <c r="S477">
        <f>Trendlines!G473</f>
        <v>5200.25</v>
      </c>
      <c r="T477">
        <f>Trendlines!H473</f>
        <v>5182.41</v>
      </c>
      <c r="U477">
        <f>Trendlines!I473</f>
        <v>5181.45</v>
      </c>
      <c r="V477">
        <f>Trendlines!J473</f>
        <v>5169.38</v>
      </c>
      <c r="W477">
        <f>Trendlines!K473</f>
        <v>0</v>
      </c>
      <c r="X477">
        <f>Trendlines!L473</f>
        <v>0</v>
      </c>
      <c r="Y477">
        <f>Tema_Hrma_Smma!E473</f>
        <v>5195.3500000000004</v>
      </c>
      <c r="Z477">
        <f>Tema_Hrma_Smma!F473</f>
        <v>5196.29</v>
      </c>
      <c r="AA477">
        <f>Tema_Hrma_Smma!G473</f>
        <v>5187.9799999999996</v>
      </c>
      <c r="AB477">
        <f>ZScore!H473</f>
        <v>-1</v>
      </c>
      <c r="AC477">
        <f>ZScore!I473</f>
        <v>0.37075999999999998</v>
      </c>
      <c r="AD477">
        <f>ZScore!J473</f>
        <v>3</v>
      </c>
      <c r="AE477">
        <f>HA!E473</f>
        <v>5195.79</v>
      </c>
      <c r="AF477">
        <f>HA!F473</f>
        <v>5195.79</v>
      </c>
      <c r="AG477">
        <f>HA!G473</f>
        <v>5192.1499999999996</v>
      </c>
      <c r="AH477">
        <f>HA!H473</f>
        <v>5193.9799999999996</v>
      </c>
      <c r="AI477">
        <f>HA!I473</f>
        <v>-1</v>
      </c>
      <c r="AJ477">
        <f>HA!J473</f>
        <v>1.81</v>
      </c>
      <c r="AK477">
        <f>HA!K473</f>
        <v>-0.32008999999999999</v>
      </c>
      <c r="AL477">
        <f>HA!L473</f>
        <v>-2</v>
      </c>
      <c r="AM477">
        <f>KC!E473</f>
        <v>5213.9479799999999</v>
      </c>
      <c r="AN477">
        <f>KC!F473</f>
        <v>5208.9894000000004</v>
      </c>
      <c r="AO477">
        <f>KC!G473</f>
        <v>5204.0308199999999</v>
      </c>
      <c r="AP477">
        <f>KC!H473</f>
        <v>5199.0722400000004</v>
      </c>
      <c r="AQ477">
        <f>KC!I473</f>
        <v>5194.11366</v>
      </c>
      <c r="AR477">
        <f>KC!J473</f>
        <v>5190.5604499999999</v>
      </c>
      <c r="AS477">
        <f>KC!K473</f>
        <v>5185.6018700000004</v>
      </c>
      <c r="AT477">
        <f>KC!L473</f>
        <v>5180.64329</v>
      </c>
      <c r="AU477">
        <f>KC!M473</f>
        <v>5175.6847100000005</v>
      </c>
      <c r="AV477">
        <f>KC!N473</f>
        <v>5170.72613</v>
      </c>
      <c r="AW477">
        <f>SR_Levels!E473</f>
        <v>5178.6000000000004</v>
      </c>
      <c r="AX477">
        <f>SR_Levels!F473</f>
        <v>5161.8900000000003</v>
      </c>
      <c r="AY477">
        <f>SR_Levels!G473</f>
        <v>5135.8500000000004</v>
      </c>
      <c r="AZ477">
        <f>SR_Levels!H473</f>
        <v>0</v>
      </c>
      <c r="BA477">
        <f>SR_Levels!I473</f>
        <v>5193.3500000000004</v>
      </c>
      <c r="BB477">
        <f>SR_Levels!J473</f>
        <v>5205.3100000000004</v>
      </c>
      <c r="BC477">
        <f>SR_Levels!K473</f>
        <v>0</v>
      </c>
      <c r="BD477">
        <f>SR_Levels!L473</f>
        <v>0</v>
      </c>
      <c r="BE477">
        <f>ZigZag!E473</f>
        <v>0</v>
      </c>
      <c r="BF477">
        <f>ZigZag!F473</f>
        <v>0</v>
      </c>
      <c r="BG477">
        <f>ZigZag!G473</f>
        <v>5191.37</v>
      </c>
      <c r="BH477">
        <f>Dual_Tema!E473</f>
        <v>5197.26</v>
      </c>
      <c r="BI477">
        <f>Dual_Tema!F473</f>
        <v>5193.9799999999996</v>
      </c>
      <c r="BJ477">
        <f>Pinbar!E473</f>
        <v>0</v>
      </c>
      <c r="BK477">
        <f>SSA!E473</f>
        <v>5194.7261500000004</v>
      </c>
      <c r="BL477">
        <f>SSA!F473</f>
        <v>5194.8602199999996</v>
      </c>
    </row>
    <row r="478" spans="1:64" x14ac:dyDescent="0.55000000000000004">
      <c r="A478">
        <f>Validation!A474</f>
        <v>1772173800</v>
      </c>
      <c r="B478" t="str">
        <f>Price!B474</f>
        <v>XAUUSD</v>
      </c>
      <c r="C478" t="str">
        <f>Price!C474</f>
        <v>M5</v>
      </c>
      <c r="D478">
        <f>Price!D474</f>
        <v>5192.34</v>
      </c>
      <c r="E478">
        <f>Price!E474</f>
        <v>5193.21</v>
      </c>
      <c r="F478">
        <f>Price!F474</f>
        <v>5196.2700000000004</v>
      </c>
      <c r="G478">
        <f>Price!G474</f>
        <v>5192.3100000000004</v>
      </c>
      <c r="H478">
        <f>Price!H474</f>
        <v>646</v>
      </c>
      <c r="I478">
        <f>Diagonals!E474</f>
        <v>5231.3599999999997</v>
      </c>
      <c r="J478">
        <f>Diagonals!F474</f>
        <v>0</v>
      </c>
      <c r="K478">
        <f>Diagonals!G474</f>
        <v>0</v>
      </c>
      <c r="L478">
        <f>Diagonals!H474</f>
        <v>5086.03</v>
      </c>
      <c r="M478">
        <f>Diagonals!I474</f>
        <v>0</v>
      </c>
      <c r="N478">
        <f>Diagonals!J474</f>
        <v>0</v>
      </c>
      <c r="O478">
        <f>Diagonals!K474</f>
        <v>0</v>
      </c>
      <c r="P478">
        <f>Diagonals!L474</f>
        <v>0</v>
      </c>
      <c r="Q478">
        <f>Trendlines!E474</f>
        <v>5200.3999999999996</v>
      </c>
      <c r="R478">
        <f>Trendlines!F474</f>
        <v>5189.6099999999997</v>
      </c>
      <c r="S478">
        <f>Trendlines!G474</f>
        <v>5200.24</v>
      </c>
      <c r="T478">
        <f>Trendlines!H474</f>
        <v>5182.49</v>
      </c>
      <c r="U478">
        <f>Trendlines!I474</f>
        <v>5181.47</v>
      </c>
      <c r="V478">
        <f>Trendlines!J474</f>
        <v>5169.42</v>
      </c>
      <c r="W478">
        <f>Trendlines!K474</f>
        <v>0</v>
      </c>
      <c r="X478">
        <f>Trendlines!L474</f>
        <v>0</v>
      </c>
      <c r="Y478">
        <f>Tema_Hrma_Smma!E474</f>
        <v>5194.5200000000004</v>
      </c>
      <c r="Z478">
        <f>Tema_Hrma_Smma!F474</f>
        <v>5196.12</v>
      </c>
      <c r="AA478">
        <f>Tema_Hrma_Smma!G474</f>
        <v>5188.1400000000003</v>
      </c>
      <c r="AB478">
        <f>ZScore!H474</f>
        <v>-1</v>
      </c>
      <c r="AC478">
        <f>ZScore!I474</f>
        <v>0.70887999999999995</v>
      </c>
      <c r="AD478">
        <f>ZScore!J474</f>
        <v>3</v>
      </c>
      <c r="AE478">
        <f>HA!E474</f>
        <v>5194.88</v>
      </c>
      <c r="AF478">
        <f>HA!F474</f>
        <v>5196.2700000000004</v>
      </c>
      <c r="AG478">
        <f>HA!G474</f>
        <v>5192.3100000000004</v>
      </c>
      <c r="AH478">
        <f>HA!H474</f>
        <v>5193.53</v>
      </c>
      <c r="AI478">
        <f>HA!I474</f>
        <v>-1</v>
      </c>
      <c r="AJ478">
        <f>HA!J474</f>
        <v>1.35</v>
      </c>
      <c r="AK478">
        <f>HA!K474</f>
        <v>-0.51171999999999995</v>
      </c>
      <c r="AL478">
        <f>HA!L474</f>
        <v>-3</v>
      </c>
      <c r="AM478">
        <f>KC!E474</f>
        <v>5214.24755</v>
      </c>
      <c r="AN478">
        <f>KC!F474</f>
        <v>5209.3183499999996</v>
      </c>
      <c r="AO478">
        <f>KC!G474</f>
        <v>5204.38915</v>
      </c>
      <c r="AP478">
        <f>KC!H474</f>
        <v>5199.4599600000001</v>
      </c>
      <c r="AQ478">
        <f>KC!I474</f>
        <v>5194.5307599999996</v>
      </c>
      <c r="AR478">
        <f>KC!J474</f>
        <v>5190.9653399999997</v>
      </c>
      <c r="AS478">
        <f>KC!K474</f>
        <v>5186.0361499999999</v>
      </c>
      <c r="AT478">
        <f>KC!L474</f>
        <v>5181.1069500000003</v>
      </c>
      <c r="AU478">
        <f>KC!M474</f>
        <v>5176.1777499999998</v>
      </c>
      <c r="AV478">
        <f>KC!N474</f>
        <v>5171.2485500000003</v>
      </c>
      <c r="AW478">
        <f>SR_Levels!E474</f>
        <v>5178.6000000000004</v>
      </c>
      <c r="AX478">
        <f>SR_Levels!F474</f>
        <v>5161.8900000000003</v>
      </c>
      <c r="AY478">
        <f>SR_Levels!G474</f>
        <v>5135.8500000000004</v>
      </c>
      <c r="AZ478">
        <f>SR_Levels!H474</f>
        <v>0</v>
      </c>
      <c r="BA478">
        <f>SR_Levels!I474</f>
        <v>5193.3500000000004</v>
      </c>
      <c r="BB478">
        <f>SR_Levels!J474</f>
        <v>5205.3100000000004</v>
      </c>
      <c r="BC478">
        <f>SR_Levels!K474</f>
        <v>0</v>
      </c>
      <c r="BD478">
        <f>SR_Levels!L474</f>
        <v>0</v>
      </c>
      <c r="BE478">
        <f>ZigZag!E474</f>
        <v>0</v>
      </c>
      <c r="BF478">
        <f>ZigZag!F474</f>
        <v>0</v>
      </c>
      <c r="BG478">
        <f>ZigZag!G474</f>
        <v>5191.53</v>
      </c>
      <c r="BH478">
        <f>Dual_Tema!E474</f>
        <v>5196.75</v>
      </c>
      <c r="BI478">
        <f>Dual_Tema!F474</f>
        <v>5193.26</v>
      </c>
      <c r="BJ478">
        <f>Pinbar!E474</f>
        <v>1</v>
      </c>
      <c r="BK478">
        <f>SSA!E474</f>
        <v>5194.2508399999997</v>
      </c>
      <c r="BL478">
        <f>SSA!F474</f>
        <v>5194.5555299999996</v>
      </c>
    </row>
    <row r="479" spans="1:64" x14ac:dyDescent="0.55000000000000004">
      <c r="A479">
        <f>Validation!A475</f>
        <v>1772174100</v>
      </c>
      <c r="B479" t="str">
        <f>Price!B475</f>
        <v>XAUUSD</v>
      </c>
      <c r="C479" t="str">
        <f>Price!C475</f>
        <v>M5</v>
      </c>
      <c r="D479">
        <f>Price!D475</f>
        <v>5194.18</v>
      </c>
      <c r="E479">
        <f>Price!E475</f>
        <v>5192.33</v>
      </c>
      <c r="F479">
        <f>Price!F475</f>
        <v>5194.93</v>
      </c>
      <c r="G479">
        <f>Price!G475</f>
        <v>5191.53</v>
      </c>
      <c r="H479">
        <f>Price!H475</f>
        <v>522</v>
      </c>
      <c r="I479">
        <f>Diagonals!E475</f>
        <v>5231.54</v>
      </c>
      <c r="J479">
        <f>Diagonals!F475</f>
        <v>0</v>
      </c>
      <c r="K479">
        <f>Diagonals!G475</f>
        <v>0</v>
      </c>
      <c r="L479">
        <f>Diagonals!H475</f>
        <v>5085.71</v>
      </c>
      <c r="M479">
        <f>Diagonals!I475</f>
        <v>0</v>
      </c>
      <c r="N479">
        <f>Diagonals!J475</f>
        <v>0</v>
      </c>
      <c r="O479">
        <f>Diagonals!K475</f>
        <v>0</v>
      </c>
      <c r="P479">
        <f>Diagonals!L475</f>
        <v>0</v>
      </c>
      <c r="Q479">
        <f>Trendlines!E475</f>
        <v>5200.3999999999996</v>
      </c>
      <c r="R479">
        <f>Trendlines!F475</f>
        <v>5189.58</v>
      </c>
      <c r="S479">
        <f>Trendlines!G475</f>
        <v>5200.22</v>
      </c>
      <c r="T479">
        <f>Trendlines!H475</f>
        <v>5182.5600000000004</v>
      </c>
      <c r="U479">
        <f>Trendlines!I475</f>
        <v>5181.49</v>
      </c>
      <c r="V479">
        <f>Trendlines!J475</f>
        <v>5169.46</v>
      </c>
      <c r="W479">
        <f>Trendlines!K475</f>
        <v>0</v>
      </c>
      <c r="X479">
        <f>Trendlines!L475</f>
        <v>0</v>
      </c>
      <c r="Y479">
        <f>Tema_Hrma_Smma!E475</f>
        <v>5193.93</v>
      </c>
      <c r="Z479">
        <f>Tema_Hrma_Smma!F475</f>
        <v>5195.87</v>
      </c>
      <c r="AA479">
        <f>Tema_Hrma_Smma!G475</f>
        <v>5188.29</v>
      </c>
      <c r="AB479">
        <f>ZScore!H475</f>
        <v>1</v>
      </c>
      <c r="AC479">
        <f>ZScore!I475</f>
        <v>0.3448</v>
      </c>
      <c r="AD479">
        <f>ZScore!J475</f>
        <v>0</v>
      </c>
      <c r="AE479">
        <f>HA!E475</f>
        <v>5194.21</v>
      </c>
      <c r="AF479">
        <f>HA!F475</f>
        <v>5194.93</v>
      </c>
      <c r="AG479">
        <f>HA!G475</f>
        <v>5191.53</v>
      </c>
      <c r="AH479">
        <f>HA!H475</f>
        <v>5193.24</v>
      </c>
      <c r="AI479">
        <f>HA!I475</f>
        <v>-1</v>
      </c>
      <c r="AJ479">
        <f>HA!J475</f>
        <v>0.97</v>
      </c>
      <c r="AK479">
        <f>HA!K475</f>
        <v>-0.67059999999999997</v>
      </c>
      <c r="AL479">
        <f>HA!L475</f>
        <v>-4</v>
      </c>
      <c r="AM479">
        <f>KC!E475</f>
        <v>5214.5636699999995</v>
      </c>
      <c r="AN479">
        <f>KC!F475</f>
        <v>5209.63886</v>
      </c>
      <c r="AO479">
        <f>KC!G475</f>
        <v>5204.7140399999998</v>
      </c>
      <c r="AP479">
        <f>KC!H475</f>
        <v>5199.7892300000003</v>
      </c>
      <c r="AQ479">
        <f>KC!I475</f>
        <v>5194.8644100000001</v>
      </c>
      <c r="AR479">
        <f>KC!J475</f>
        <v>5191.2978499999999</v>
      </c>
      <c r="AS479">
        <f>KC!K475</f>
        <v>5186.3730299999997</v>
      </c>
      <c r="AT479">
        <f>KC!L475</f>
        <v>5181.4482200000002</v>
      </c>
      <c r="AU479">
        <f>KC!M475</f>
        <v>5176.5234</v>
      </c>
      <c r="AV479">
        <f>KC!N475</f>
        <v>5171.5985899999996</v>
      </c>
      <c r="AW479">
        <f>SR_Levels!E475</f>
        <v>5193.3500000000004</v>
      </c>
      <c r="AX479">
        <f>SR_Levels!F475</f>
        <v>5178.6000000000004</v>
      </c>
      <c r="AY479">
        <f>SR_Levels!G475</f>
        <v>5161.8900000000003</v>
      </c>
      <c r="AZ479">
        <f>SR_Levels!H475</f>
        <v>5135.8500000000004</v>
      </c>
      <c r="BA479">
        <f>SR_Levels!I475</f>
        <v>5205.3100000000004</v>
      </c>
      <c r="BB479">
        <f>SR_Levels!J475</f>
        <v>0</v>
      </c>
      <c r="BC479">
        <f>SR_Levels!K475</f>
        <v>0</v>
      </c>
      <c r="BD479">
        <f>SR_Levels!L475</f>
        <v>0</v>
      </c>
      <c r="BE479">
        <f>ZigZag!E475</f>
        <v>0</v>
      </c>
      <c r="BF479">
        <f>ZigZag!F475</f>
        <v>0</v>
      </c>
      <c r="BG479">
        <f>ZigZag!G475</f>
        <v>5191.67</v>
      </c>
      <c r="BH479">
        <f>Dual_Tema!E475</f>
        <v>5195.75</v>
      </c>
      <c r="BI479">
        <f>Dual_Tema!F475</f>
        <v>5192.3900000000003</v>
      </c>
      <c r="BJ479">
        <f>Pinbar!E475</f>
        <v>0</v>
      </c>
      <c r="BK479">
        <f>SSA!E475</f>
        <v>5193.4988199999998</v>
      </c>
      <c r="BL479">
        <f>SSA!F475</f>
        <v>5194.02718</v>
      </c>
    </row>
    <row r="480" spans="1:64" x14ac:dyDescent="0.55000000000000004">
      <c r="A480">
        <f>Validation!A476</f>
        <v>1772174400</v>
      </c>
      <c r="B480" t="str">
        <f>Price!B476</f>
        <v>XAUUSD</v>
      </c>
      <c r="C480" t="str">
        <f>Price!C476</f>
        <v>M5</v>
      </c>
      <c r="D480">
        <f>Price!D476</f>
        <v>5193.45</v>
      </c>
      <c r="E480">
        <f>Price!E476</f>
        <v>5194.22</v>
      </c>
      <c r="F480">
        <f>Price!F476</f>
        <v>5196.32</v>
      </c>
      <c r="G480">
        <f>Price!G476</f>
        <v>5192.76</v>
      </c>
      <c r="H480">
        <f>Price!H476</f>
        <v>462</v>
      </c>
      <c r="I480">
        <f>Diagonals!E476</f>
        <v>5231.71</v>
      </c>
      <c r="J480">
        <f>Diagonals!F476</f>
        <v>0</v>
      </c>
      <c r="K480">
        <f>Diagonals!G476</f>
        <v>0</v>
      </c>
      <c r="L480">
        <f>Diagonals!H476</f>
        <v>5085.38</v>
      </c>
      <c r="M480">
        <f>Diagonals!I476</f>
        <v>0</v>
      </c>
      <c r="N480">
        <f>Diagonals!J476</f>
        <v>0</v>
      </c>
      <c r="O480">
        <f>Diagonals!K476</f>
        <v>0</v>
      </c>
      <c r="P480">
        <f>Diagonals!L476</f>
        <v>0</v>
      </c>
      <c r="Q480">
        <f>Trendlines!E476</f>
        <v>5200.41</v>
      </c>
      <c r="R480">
        <f>Trendlines!F476</f>
        <v>5189.5600000000004</v>
      </c>
      <c r="S480">
        <f>Trendlines!G476</f>
        <v>5200.2</v>
      </c>
      <c r="T480">
        <f>Trendlines!H476</f>
        <v>5182.6400000000003</v>
      </c>
      <c r="U480">
        <f>Trendlines!I476</f>
        <v>5181.5200000000004</v>
      </c>
      <c r="V480">
        <f>Trendlines!J476</f>
        <v>5169.49</v>
      </c>
      <c r="W480">
        <f>Trendlines!K476</f>
        <v>0</v>
      </c>
      <c r="X480">
        <f>Trendlines!L476</f>
        <v>0</v>
      </c>
      <c r="Y480">
        <f>Tema_Hrma_Smma!E476</f>
        <v>5193.87</v>
      </c>
      <c r="Z480">
        <f>Tema_Hrma_Smma!F476</f>
        <v>5195.66</v>
      </c>
      <c r="AA480">
        <f>Tema_Hrma_Smma!G476</f>
        <v>5188.4399999999996</v>
      </c>
      <c r="AB480">
        <f>ZScore!H476</f>
        <v>-1</v>
      </c>
      <c r="AC480">
        <f>ZScore!I476</f>
        <v>0.74160000000000004</v>
      </c>
      <c r="AD480">
        <f>ZScore!J476</f>
        <v>3</v>
      </c>
      <c r="AE480">
        <f>HA!E476</f>
        <v>5193.7299999999996</v>
      </c>
      <c r="AF480">
        <f>HA!F476</f>
        <v>5196.32</v>
      </c>
      <c r="AG480">
        <f>HA!G476</f>
        <v>5192.76</v>
      </c>
      <c r="AH480">
        <f>HA!H476</f>
        <v>5194.1899999999996</v>
      </c>
      <c r="AI480">
        <f>HA!I476</f>
        <v>1</v>
      </c>
      <c r="AJ480">
        <f>HA!J476</f>
        <v>0.46</v>
      </c>
      <c r="AK480">
        <f>HA!K476</f>
        <v>-0.87766999999999995</v>
      </c>
      <c r="AL480">
        <f>HA!L476</f>
        <v>1</v>
      </c>
      <c r="AM480">
        <f>KC!E476</f>
        <v>5214.7741500000002</v>
      </c>
      <c r="AN480">
        <f>KC!F476</f>
        <v>5209.8725400000003</v>
      </c>
      <c r="AO480">
        <f>KC!G476</f>
        <v>5204.9709400000002</v>
      </c>
      <c r="AP480">
        <f>KC!H476</f>
        <v>5200.0693300000003</v>
      </c>
      <c r="AQ480">
        <f>KC!I476</f>
        <v>5195.1677300000001</v>
      </c>
      <c r="AR480">
        <f>KC!J476</f>
        <v>5191.60358</v>
      </c>
      <c r="AS480">
        <f>KC!K476</f>
        <v>5186.7019700000001</v>
      </c>
      <c r="AT480">
        <f>KC!L476</f>
        <v>5181.8003699999999</v>
      </c>
      <c r="AU480">
        <f>KC!M476</f>
        <v>5176.89876</v>
      </c>
      <c r="AV480">
        <f>KC!N476</f>
        <v>5171.9971599999999</v>
      </c>
      <c r="AW480">
        <f>SR_Levels!E476</f>
        <v>5193.3500000000004</v>
      </c>
      <c r="AX480">
        <f>SR_Levels!F476</f>
        <v>5178.6000000000004</v>
      </c>
      <c r="AY480">
        <f>SR_Levels!G476</f>
        <v>5161.8900000000003</v>
      </c>
      <c r="AZ480">
        <f>SR_Levels!H476</f>
        <v>5135.8500000000004</v>
      </c>
      <c r="BA480">
        <f>SR_Levels!I476</f>
        <v>5205.3100000000004</v>
      </c>
      <c r="BB480">
        <f>SR_Levels!J476</f>
        <v>0</v>
      </c>
      <c r="BC480">
        <f>SR_Levels!K476</f>
        <v>0</v>
      </c>
      <c r="BD480">
        <f>SR_Levels!L476</f>
        <v>0</v>
      </c>
      <c r="BE480">
        <f>ZigZag!E476</f>
        <v>0</v>
      </c>
      <c r="BF480">
        <f>ZigZag!F476</f>
        <v>0</v>
      </c>
      <c r="BG480">
        <f>ZigZag!G476</f>
        <v>5191.8500000000004</v>
      </c>
      <c r="BH480">
        <f>Dual_Tema!E476</f>
        <v>5195.8</v>
      </c>
      <c r="BI480">
        <f>Dual_Tema!F476</f>
        <v>5192.43</v>
      </c>
      <c r="BJ480">
        <f>Pinbar!E476</f>
        <v>0</v>
      </c>
      <c r="BK480">
        <f>SSA!E476</f>
        <v>5192.3671199999999</v>
      </c>
      <c r="BL480">
        <f>SSA!F476</f>
        <v>5193.19715</v>
      </c>
    </row>
    <row r="481" spans="1:64" x14ac:dyDescent="0.55000000000000004">
      <c r="A481">
        <f>Validation!A477</f>
        <v>1772174700</v>
      </c>
      <c r="B481" t="str">
        <f>Price!B477</f>
        <v>XAUUSD</v>
      </c>
      <c r="C481" t="str">
        <f>Price!C477</f>
        <v>M5</v>
      </c>
      <c r="D481">
        <f>Price!D477</f>
        <v>5191.8900000000003</v>
      </c>
      <c r="E481">
        <f>Price!E477</f>
        <v>5193.62</v>
      </c>
      <c r="F481">
        <f>Price!F477</f>
        <v>5193.8500000000004</v>
      </c>
      <c r="G481">
        <f>Price!G477</f>
        <v>5191.46</v>
      </c>
      <c r="H481">
        <f>Price!H477</f>
        <v>433</v>
      </c>
      <c r="I481">
        <f>Diagonals!E477</f>
        <v>5231.8900000000003</v>
      </c>
      <c r="J481">
        <f>Diagonals!F477</f>
        <v>0</v>
      </c>
      <c r="K481">
        <f>Diagonals!G477</f>
        <v>0</v>
      </c>
      <c r="L481">
        <f>Diagonals!H477</f>
        <v>5085.05</v>
      </c>
      <c r="M481">
        <f>Diagonals!I477</f>
        <v>0</v>
      </c>
      <c r="N481">
        <f>Diagonals!J477</f>
        <v>0</v>
      </c>
      <c r="O481">
        <f>Diagonals!K477</f>
        <v>0</v>
      </c>
      <c r="P481">
        <f>Diagonals!L477</f>
        <v>0</v>
      </c>
      <c r="Q481">
        <f>Trendlines!E477</f>
        <v>5200.42</v>
      </c>
      <c r="R481">
        <f>Trendlines!F477</f>
        <v>5189.53</v>
      </c>
      <c r="S481">
        <f>Trendlines!G477</f>
        <v>5200.18</v>
      </c>
      <c r="T481">
        <f>Trendlines!H477</f>
        <v>5182.71</v>
      </c>
      <c r="U481">
        <f>Trendlines!I477</f>
        <v>5181.54</v>
      </c>
      <c r="V481">
        <f>Trendlines!J477</f>
        <v>5169.53</v>
      </c>
      <c r="W481">
        <f>Trendlines!K477</f>
        <v>0</v>
      </c>
      <c r="X481">
        <f>Trendlines!L477</f>
        <v>0</v>
      </c>
      <c r="Y481">
        <f>Tema_Hrma_Smma!E477</f>
        <v>5192.97</v>
      </c>
      <c r="Z481">
        <f>Tema_Hrma_Smma!F477</f>
        <v>5195.28</v>
      </c>
      <c r="AA481">
        <f>Tema_Hrma_Smma!G477</f>
        <v>5188.58</v>
      </c>
      <c r="AB481">
        <f>ZScore!H477</f>
        <v>-1</v>
      </c>
      <c r="AC481">
        <f>ZScore!I477</f>
        <v>0.38734000000000002</v>
      </c>
      <c r="AD481">
        <f>ZScore!J477</f>
        <v>3</v>
      </c>
      <c r="AE481">
        <f>HA!E477</f>
        <v>5193.96</v>
      </c>
      <c r="AF481">
        <f>HA!F477</f>
        <v>5193.96</v>
      </c>
      <c r="AG481">
        <f>HA!G477</f>
        <v>5191.46</v>
      </c>
      <c r="AH481">
        <f>HA!H477</f>
        <v>5192.7</v>
      </c>
      <c r="AI481">
        <f>HA!I477</f>
        <v>-1</v>
      </c>
      <c r="AJ481">
        <f>HA!J477</f>
        <v>1.25</v>
      </c>
      <c r="AK481">
        <f>HA!K477</f>
        <v>-0.55006999999999995</v>
      </c>
      <c r="AL481">
        <f>HA!L477</f>
        <v>-1</v>
      </c>
      <c r="AM481">
        <f>KC!E477</f>
        <v>5214.7838000000002</v>
      </c>
      <c r="AN481">
        <f>KC!F477</f>
        <v>5209.9328100000002</v>
      </c>
      <c r="AO481">
        <f>KC!G477</f>
        <v>5205.0818300000001</v>
      </c>
      <c r="AP481">
        <f>KC!H477</f>
        <v>5200.2308400000002</v>
      </c>
      <c r="AQ481">
        <f>KC!I477</f>
        <v>5195.3798500000003</v>
      </c>
      <c r="AR481">
        <f>KC!J477</f>
        <v>5191.85034</v>
      </c>
      <c r="AS481">
        <f>KC!K477</f>
        <v>5186.99935</v>
      </c>
      <c r="AT481">
        <f>KC!L477</f>
        <v>5182.1483699999999</v>
      </c>
      <c r="AU481">
        <f>KC!M477</f>
        <v>5177.29738</v>
      </c>
      <c r="AV481">
        <f>KC!N477</f>
        <v>5172.4463900000001</v>
      </c>
      <c r="AW481">
        <f>SR_Levels!E477</f>
        <v>5178.6000000000004</v>
      </c>
      <c r="AX481">
        <f>SR_Levels!F477</f>
        <v>5161.8900000000003</v>
      </c>
      <c r="AY481">
        <f>SR_Levels!G477</f>
        <v>5135.8500000000004</v>
      </c>
      <c r="AZ481">
        <f>SR_Levels!H477</f>
        <v>0</v>
      </c>
      <c r="BA481">
        <f>SR_Levels!I477</f>
        <v>5193.3500000000004</v>
      </c>
      <c r="BB481">
        <f>SR_Levels!J477</f>
        <v>5205.3100000000004</v>
      </c>
      <c r="BC481">
        <f>SR_Levels!K477</f>
        <v>0</v>
      </c>
      <c r="BD481">
        <f>SR_Levels!L477</f>
        <v>0</v>
      </c>
      <c r="BE481">
        <f>ZigZag!E477</f>
        <v>0</v>
      </c>
      <c r="BF481">
        <f>ZigZag!F477</f>
        <v>0</v>
      </c>
      <c r="BG481">
        <f>ZigZag!G477</f>
        <v>5191.8900000000003</v>
      </c>
      <c r="BH481">
        <f>Dual_Tema!E477</f>
        <v>5194.6400000000003</v>
      </c>
      <c r="BI481">
        <f>Dual_Tema!F477</f>
        <v>5191.82</v>
      </c>
      <c r="BJ481">
        <f>Pinbar!E477</f>
        <v>0</v>
      </c>
      <c r="BK481">
        <f>SSA!E477</f>
        <v>5190.8675300000004</v>
      </c>
      <c r="BL481">
        <f>SSA!F477</f>
        <v>5192.0323399999997</v>
      </c>
    </row>
    <row r="482" spans="1:64" x14ac:dyDescent="0.55000000000000004">
      <c r="A482">
        <f>Validation!A478</f>
        <v>1772175000</v>
      </c>
      <c r="B482" t="str">
        <f>Price!B478</f>
        <v>XAUUSD</v>
      </c>
      <c r="C482" t="str">
        <f>Price!C478</f>
        <v>M5</v>
      </c>
      <c r="D482">
        <f>Price!D478</f>
        <v>5188.8500000000004</v>
      </c>
      <c r="E482">
        <f>Price!E478</f>
        <v>5191.7700000000004</v>
      </c>
      <c r="F482">
        <f>Price!F478</f>
        <v>5192.63</v>
      </c>
      <c r="G482">
        <f>Price!G478</f>
        <v>5187.5200000000004</v>
      </c>
      <c r="H482">
        <f>Price!H478</f>
        <v>541</v>
      </c>
      <c r="I482">
        <f>Diagonals!E478</f>
        <v>5232.07</v>
      </c>
      <c r="J482">
        <f>Diagonals!F478</f>
        <v>0</v>
      </c>
      <c r="K482">
        <f>Diagonals!G478</f>
        <v>0</v>
      </c>
      <c r="L482">
        <f>Diagonals!H478</f>
        <v>5084.72</v>
      </c>
      <c r="M482">
        <f>Diagonals!I478</f>
        <v>0</v>
      </c>
      <c r="N482">
        <f>Diagonals!J478</f>
        <v>0</v>
      </c>
      <c r="O482">
        <f>Diagonals!K478</f>
        <v>0</v>
      </c>
      <c r="P482">
        <f>Diagonals!L478</f>
        <v>0</v>
      </c>
      <c r="Q482">
        <f>Trendlines!E478</f>
        <v>5200.42</v>
      </c>
      <c r="R482">
        <f>Trendlines!F478</f>
        <v>5189.51</v>
      </c>
      <c r="S482">
        <f>Trendlines!G478</f>
        <v>5200.17</v>
      </c>
      <c r="T482">
        <f>Trendlines!H478</f>
        <v>5182.79</v>
      </c>
      <c r="U482">
        <f>Trendlines!I478</f>
        <v>5181.5600000000004</v>
      </c>
      <c r="V482">
        <f>Trendlines!J478</f>
        <v>5169.57</v>
      </c>
      <c r="W482">
        <f>Trendlines!K478</f>
        <v>0</v>
      </c>
      <c r="X482">
        <f>Trendlines!L478</f>
        <v>0</v>
      </c>
      <c r="Y482">
        <f>Tema_Hrma_Smma!E478</f>
        <v>5191.09</v>
      </c>
      <c r="Z482">
        <f>Tema_Hrma_Smma!F478</f>
        <v>5194.55</v>
      </c>
      <c r="AA482">
        <f>Tema_Hrma_Smma!G478</f>
        <v>5188.6499999999996</v>
      </c>
      <c r="AB482">
        <f>ZScore!H478</f>
        <v>-1</v>
      </c>
      <c r="AC482">
        <f>ZScore!I478</f>
        <v>5.4039999999999998E-2</v>
      </c>
      <c r="AD482">
        <f>ZScore!J478</f>
        <v>3</v>
      </c>
      <c r="AE482">
        <f>HA!E478</f>
        <v>5193.33</v>
      </c>
      <c r="AF482">
        <f>HA!F478</f>
        <v>5193.33</v>
      </c>
      <c r="AG482">
        <f>HA!G478</f>
        <v>5187.5200000000004</v>
      </c>
      <c r="AH482">
        <f>HA!H478</f>
        <v>5190.1899999999996</v>
      </c>
      <c r="AI482">
        <f>HA!I478</f>
        <v>-1</v>
      </c>
      <c r="AJ482">
        <f>HA!J478</f>
        <v>3.14</v>
      </c>
      <c r="AK482">
        <f>HA!K478</f>
        <v>0.22467999999999999</v>
      </c>
      <c r="AL482">
        <f>HA!L478</f>
        <v>-2</v>
      </c>
      <c r="AM482">
        <f>KC!E478</f>
        <v>5214.8226999999997</v>
      </c>
      <c r="AN482">
        <f>KC!F478</f>
        <v>5209.9900500000003</v>
      </c>
      <c r="AO482">
        <f>KC!G478</f>
        <v>5205.1573900000003</v>
      </c>
      <c r="AP482">
        <f>KC!H478</f>
        <v>5200.32474</v>
      </c>
      <c r="AQ482">
        <f>KC!I478</f>
        <v>5195.4920899999997</v>
      </c>
      <c r="AR482">
        <f>KC!J478</f>
        <v>5191.9495100000004</v>
      </c>
      <c r="AS482">
        <f>KC!K478</f>
        <v>5187.1168600000001</v>
      </c>
      <c r="AT482">
        <f>KC!L478</f>
        <v>5182.2842000000001</v>
      </c>
      <c r="AU482">
        <f>KC!M478</f>
        <v>5177.4515499999998</v>
      </c>
      <c r="AV482">
        <f>KC!N478</f>
        <v>5172.6189000000004</v>
      </c>
      <c r="AW482">
        <f>SR_Levels!E478</f>
        <v>5178.6000000000004</v>
      </c>
      <c r="AX482">
        <f>SR_Levels!F478</f>
        <v>5161.8900000000003</v>
      </c>
      <c r="AY482">
        <f>SR_Levels!G478</f>
        <v>5135.8500000000004</v>
      </c>
      <c r="AZ482">
        <f>SR_Levels!H478</f>
        <v>0</v>
      </c>
      <c r="BA482">
        <f>SR_Levels!I478</f>
        <v>5193.3500000000004</v>
      </c>
      <c r="BB482">
        <f>SR_Levels!J478</f>
        <v>5205.3100000000004</v>
      </c>
      <c r="BC482">
        <f>SR_Levels!K478</f>
        <v>0</v>
      </c>
      <c r="BD482">
        <f>SR_Levels!L478</f>
        <v>0</v>
      </c>
      <c r="BE482">
        <f>ZigZag!E478</f>
        <v>0</v>
      </c>
      <c r="BF482">
        <f>ZigZag!F478</f>
        <v>0</v>
      </c>
      <c r="BG482">
        <f>ZigZag!G478</f>
        <v>5191.7299999999996</v>
      </c>
      <c r="BH482">
        <f>Dual_Tema!E478</f>
        <v>5193.34</v>
      </c>
      <c r="BI482">
        <f>Dual_Tema!F478</f>
        <v>5189.53</v>
      </c>
      <c r="BJ482">
        <f>Pinbar!E478</f>
        <v>0</v>
      </c>
      <c r="BK482">
        <f>SSA!E478</f>
        <v>5189.0911699999997</v>
      </c>
      <c r="BL482">
        <f>SSA!F478</f>
        <v>5190.5617599999996</v>
      </c>
    </row>
    <row r="483" spans="1:64" x14ac:dyDescent="0.55000000000000004">
      <c r="A483">
        <f>Validation!A479</f>
        <v>1772175300</v>
      </c>
      <c r="B483" t="str">
        <f>Price!B479</f>
        <v>XAUUSD</v>
      </c>
      <c r="C483" t="str">
        <f>Price!C479</f>
        <v>M5</v>
      </c>
      <c r="D483">
        <f>Price!D479</f>
        <v>5185.71</v>
      </c>
      <c r="E483">
        <f>Price!E479</f>
        <v>5188.8500000000004</v>
      </c>
      <c r="F483">
        <f>Price!F479</f>
        <v>5188.8599999999997</v>
      </c>
      <c r="G483">
        <f>Price!G479</f>
        <v>5185.1099999999997</v>
      </c>
      <c r="H483">
        <f>Price!H479</f>
        <v>588</v>
      </c>
      <c r="I483">
        <f>Diagonals!E479</f>
        <v>5232.24</v>
      </c>
      <c r="J483">
        <f>Diagonals!F479</f>
        <v>0</v>
      </c>
      <c r="K483">
        <f>Diagonals!G479</f>
        <v>0</v>
      </c>
      <c r="L483">
        <f>Diagonals!H479</f>
        <v>5084.3900000000003</v>
      </c>
      <c r="M483">
        <f>Diagonals!I479</f>
        <v>0</v>
      </c>
      <c r="N483">
        <f>Diagonals!J479</f>
        <v>0</v>
      </c>
      <c r="O483">
        <f>Diagonals!K479</f>
        <v>0</v>
      </c>
      <c r="P483">
        <f>Diagonals!L479</f>
        <v>0</v>
      </c>
      <c r="Q483">
        <f>Trendlines!E479</f>
        <v>5200.43</v>
      </c>
      <c r="R483">
        <f>Trendlines!F479</f>
        <v>5189.4799999999996</v>
      </c>
      <c r="S483">
        <f>Trendlines!G479</f>
        <v>5200.1499999999996</v>
      </c>
      <c r="T483">
        <f>Trendlines!H479</f>
        <v>5182.87</v>
      </c>
      <c r="U483">
        <f>Trendlines!I479</f>
        <v>5181.58</v>
      </c>
      <c r="V483">
        <f>Trendlines!J479</f>
        <v>5169.6099999999997</v>
      </c>
      <c r="W483">
        <f>Trendlines!K479</f>
        <v>0</v>
      </c>
      <c r="X483">
        <f>Trendlines!L479</f>
        <v>0</v>
      </c>
      <c r="Y483">
        <f>Tema_Hrma_Smma!E479</f>
        <v>5188.42</v>
      </c>
      <c r="Z483">
        <f>Tema_Hrma_Smma!F479</f>
        <v>5193.3500000000004</v>
      </c>
      <c r="AA483">
        <f>Tema_Hrma_Smma!G479</f>
        <v>5188.63</v>
      </c>
      <c r="AB483">
        <f>ZScore!H479</f>
        <v>-1</v>
      </c>
      <c r="AC483">
        <f>ZScore!I479</f>
        <v>0.13325999999999999</v>
      </c>
      <c r="AD483">
        <f>ZScore!J479</f>
        <v>3</v>
      </c>
      <c r="AE483">
        <f>HA!E479</f>
        <v>5191.76</v>
      </c>
      <c r="AF483">
        <f>HA!F479</f>
        <v>5191.76</v>
      </c>
      <c r="AG483">
        <f>HA!G479</f>
        <v>5185.1099999999997</v>
      </c>
      <c r="AH483">
        <f>HA!H479</f>
        <v>5187.13</v>
      </c>
      <c r="AI483">
        <f>HA!I479</f>
        <v>-1</v>
      </c>
      <c r="AJ483">
        <f>HA!J479</f>
        <v>4.63</v>
      </c>
      <c r="AK483">
        <f>HA!K479</f>
        <v>0.83045000000000002</v>
      </c>
      <c r="AL483">
        <f>HA!L479</f>
        <v>-3</v>
      </c>
      <c r="AM483">
        <f>KC!E479</f>
        <v>5214.7378099999996</v>
      </c>
      <c r="AN483">
        <f>KC!F479</f>
        <v>5209.91219</v>
      </c>
      <c r="AO483">
        <f>KC!G479</f>
        <v>5205.0865700000004</v>
      </c>
      <c r="AP483">
        <f>KC!H479</f>
        <v>5200.2609599999996</v>
      </c>
      <c r="AQ483">
        <f>KC!I479</f>
        <v>5195.43534</v>
      </c>
      <c r="AR483">
        <f>KC!J479</f>
        <v>5191.8813200000004</v>
      </c>
      <c r="AS483">
        <f>KC!K479</f>
        <v>5187.0556999999999</v>
      </c>
      <c r="AT483">
        <f>KC!L479</f>
        <v>5182.23009</v>
      </c>
      <c r="AU483">
        <f>KC!M479</f>
        <v>5177.4044700000004</v>
      </c>
      <c r="AV483">
        <f>KC!N479</f>
        <v>5172.5788499999999</v>
      </c>
      <c r="AW483">
        <f>SR_Levels!E479</f>
        <v>5178.6000000000004</v>
      </c>
      <c r="AX483">
        <f>SR_Levels!F479</f>
        <v>5161.8900000000003</v>
      </c>
      <c r="AY483">
        <f>SR_Levels!G479</f>
        <v>5135.8500000000004</v>
      </c>
      <c r="AZ483">
        <f>SR_Levels!H479</f>
        <v>0</v>
      </c>
      <c r="BA483">
        <f>SR_Levels!I479</f>
        <v>5193.3500000000004</v>
      </c>
      <c r="BB483">
        <f>SR_Levels!J479</f>
        <v>5205.3100000000004</v>
      </c>
      <c r="BC483">
        <f>SR_Levels!K479</f>
        <v>0</v>
      </c>
      <c r="BD483">
        <f>SR_Levels!L479</f>
        <v>0</v>
      </c>
      <c r="BE483">
        <f>ZigZag!E479</f>
        <v>0</v>
      </c>
      <c r="BF483">
        <f>ZigZag!F479</f>
        <v>0</v>
      </c>
      <c r="BG483">
        <f>ZigZag!G479</f>
        <v>5191.3599999999997</v>
      </c>
      <c r="BH483">
        <f>Dual_Tema!E479</f>
        <v>5190.71</v>
      </c>
      <c r="BI483">
        <f>Dual_Tema!F479</f>
        <v>5186.92</v>
      </c>
      <c r="BJ483">
        <f>Pinbar!E479</f>
        <v>0</v>
      </c>
      <c r="BK483">
        <f>SSA!E479</f>
        <v>5187.2010099999998</v>
      </c>
      <c r="BL483">
        <f>SSA!F479</f>
        <v>5188.8813899999996</v>
      </c>
    </row>
    <row r="484" spans="1:64" x14ac:dyDescent="0.55000000000000004">
      <c r="A484">
        <f>Validation!A480</f>
        <v>1772175600</v>
      </c>
      <c r="B484" t="str">
        <f>Price!B480</f>
        <v>XAUUSD</v>
      </c>
      <c r="C484" t="str">
        <f>Price!C480</f>
        <v>M5</v>
      </c>
      <c r="D484">
        <f>Price!D480</f>
        <v>5185.28</v>
      </c>
      <c r="E484">
        <f>Price!E480</f>
        <v>5185.7</v>
      </c>
      <c r="F484">
        <f>Price!F480</f>
        <v>5188.05</v>
      </c>
      <c r="G484">
        <f>Price!G480</f>
        <v>5183.41</v>
      </c>
      <c r="H484">
        <f>Price!H480</f>
        <v>481</v>
      </c>
      <c r="I484">
        <f>Diagonals!E480</f>
        <v>5232.42</v>
      </c>
      <c r="J484">
        <f>Diagonals!F480</f>
        <v>0</v>
      </c>
      <c r="K484">
        <f>Diagonals!G480</f>
        <v>0</v>
      </c>
      <c r="L484">
        <f>Diagonals!H480</f>
        <v>5084.0600000000004</v>
      </c>
      <c r="M484">
        <f>Diagonals!I480</f>
        <v>0</v>
      </c>
      <c r="N484">
        <f>Diagonals!J480</f>
        <v>0</v>
      </c>
      <c r="O484">
        <f>Diagonals!K480</f>
        <v>0</v>
      </c>
      <c r="P484">
        <f>Diagonals!L480</f>
        <v>0</v>
      </c>
      <c r="Q484">
        <f>Trendlines!E480</f>
        <v>5200.43</v>
      </c>
      <c r="R484">
        <f>Trendlines!F480</f>
        <v>5189.45</v>
      </c>
      <c r="S484">
        <f>Trendlines!G480</f>
        <v>5200.13</v>
      </c>
      <c r="T484">
        <f>Trendlines!H480</f>
        <v>5182.9399999999996</v>
      </c>
      <c r="U484">
        <f>Trendlines!I480</f>
        <v>5181.6000000000004</v>
      </c>
      <c r="V484">
        <f>Trendlines!J480</f>
        <v>5169.6499999999996</v>
      </c>
      <c r="W484">
        <f>Trendlines!K480</f>
        <v>0</v>
      </c>
      <c r="X484">
        <f>Trendlines!L480</f>
        <v>0</v>
      </c>
      <c r="Y484">
        <f>Tema_Hrma_Smma!E480</f>
        <v>5186.32</v>
      </c>
      <c r="Z484">
        <f>Tema_Hrma_Smma!F480</f>
        <v>5191.9399999999996</v>
      </c>
      <c r="AA484">
        <f>Tema_Hrma_Smma!G480</f>
        <v>5188.5600000000004</v>
      </c>
      <c r="AB484">
        <f>ZScore!H480</f>
        <v>-1</v>
      </c>
      <c r="AC484">
        <f>ZScore!I480</f>
        <v>0.87251999999999996</v>
      </c>
      <c r="AD484">
        <f>ZScore!J480</f>
        <v>3</v>
      </c>
      <c r="AE484">
        <f>HA!E480</f>
        <v>5189.45</v>
      </c>
      <c r="AF484">
        <f>HA!F480</f>
        <v>5189.45</v>
      </c>
      <c r="AG484">
        <f>HA!G480</f>
        <v>5183.41</v>
      </c>
      <c r="AH484">
        <f>HA!H480</f>
        <v>5185.6099999999997</v>
      </c>
      <c r="AI484">
        <f>HA!I480</f>
        <v>-1</v>
      </c>
      <c r="AJ484">
        <f>HA!J480</f>
        <v>3.84</v>
      </c>
      <c r="AK484">
        <f>HA!K480</f>
        <v>0.50068999999999997</v>
      </c>
      <c r="AL484">
        <f>HA!L480</f>
        <v>-4</v>
      </c>
      <c r="AM484">
        <f>KC!E480</f>
        <v>5214.5263299999997</v>
      </c>
      <c r="AN484">
        <f>KC!F480</f>
        <v>5209.7048400000003</v>
      </c>
      <c r="AO484">
        <f>KC!G480</f>
        <v>5204.8833599999998</v>
      </c>
      <c r="AP484">
        <f>KC!H480</f>
        <v>5200.0618800000002</v>
      </c>
      <c r="AQ484">
        <f>KC!I480</f>
        <v>5195.2403999999997</v>
      </c>
      <c r="AR484">
        <f>KC!J480</f>
        <v>5191.6535199999998</v>
      </c>
      <c r="AS484">
        <f>KC!K480</f>
        <v>5186.8320299999996</v>
      </c>
      <c r="AT484">
        <f>KC!L480</f>
        <v>5182.01055</v>
      </c>
      <c r="AU484">
        <f>KC!M480</f>
        <v>5177.1890700000004</v>
      </c>
      <c r="AV484">
        <f>KC!N480</f>
        <v>5172.3675899999998</v>
      </c>
      <c r="AW484">
        <f>SR_Levels!E480</f>
        <v>5178.6000000000004</v>
      </c>
      <c r="AX484">
        <f>SR_Levels!F480</f>
        <v>5161.8900000000003</v>
      </c>
      <c r="AY484">
        <f>SR_Levels!G480</f>
        <v>5135.8500000000004</v>
      </c>
      <c r="AZ484">
        <f>SR_Levels!H480</f>
        <v>0</v>
      </c>
      <c r="BA484">
        <f>SR_Levels!I480</f>
        <v>5193.3500000000004</v>
      </c>
      <c r="BB484">
        <f>SR_Levels!J480</f>
        <v>5205.3100000000004</v>
      </c>
      <c r="BC484">
        <f>SR_Levels!K480</f>
        <v>0</v>
      </c>
      <c r="BD484">
        <f>SR_Levels!L480</f>
        <v>0</v>
      </c>
      <c r="BE484">
        <f>ZigZag!E480</f>
        <v>0</v>
      </c>
      <c r="BF484">
        <f>ZigZag!F480</f>
        <v>0</v>
      </c>
      <c r="BG484">
        <f>ZigZag!G480</f>
        <v>5190.95</v>
      </c>
      <c r="BH484">
        <f>Dual_Tema!E480</f>
        <v>5188.72</v>
      </c>
      <c r="BI484">
        <f>Dual_Tema!F480</f>
        <v>5184.51</v>
      </c>
      <c r="BJ484">
        <f>Pinbar!E480</f>
        <v>0</v>
      </c>
      <c r="BK484">
        <f>SSA!E480</f>
        <v>5185.38663</v>
      </c>
      <c r="BL484">
        <f>SSA!F480</f>
        <v>5187.1340099999998</v>
      </c>
    </row>
    <row r="485" spans="1:64" x14ac:dyDescent="0.55000000000000004">
      <c r="A485">
        <f>Validation!A481</f>
        <v>1772175900</v>
      </c>
      <c r="B485" t="str">
        <f>Price!B481</f>
        <v>XAUUSD</v>
      </c>
      <c r="C485" t="str">
        <f>Price!C481</f>
        <v>M5</v>
      </c>
      <c r="D485">
        <f>Price!D481</f>
        <v>5187.16</v>
      </c>
      <c r="E485">
        <f>Price!E481</f>
        <v>5185.12</v>
      </c>
      <c r="F485">
        <f>Price!F481</f>
        <v>5189.71</v>
      </c>
      <c r="G485">
        <f>Price!G481</f>
        <v>5185.12</v>
      </c>
      <c r="H485">
        <f>Price!H481</f>
        <v>442</v>
      </c>
      <c r="I485">
        <f>Diagonals!E481</f>
        <v>5232.6000000000004</v>
      </c>
      <c r="J485">
        <f>Diagonals!F481</f>
        <v>0</v>
      </c>
      <c r="K485">
        <f>Diagonals!G481</f>
        <v>0</v>
      </c>
      <c r="L485">
        <f>Diagonals!H481</f>
        <v>5083.7299999999996</v>
      </c>
      <c r="M485">
        <f>Diagonals!I481</f>
        <v>0</v>
      </c>
      <c r="N485">
        <f>Diagonals!J481</f>
        <v>0</v>
      </c>
      <c r="O485">
        <f>Diagonals!K481</f>
        <v>0</v>
      </c>
      <c r="P485">
        <f>Diagonals!L481</f>
        <v>0</v>
      </c>
      <c r="Q485">
        <f>Trendlines!E481</f>
        <v>5200.4399999999996</v>
      </c>
      <c r="R485">
        <f>Trendlines!F481</f>
        <v>5189.43</v>
      </c>
      <c r="S485">
        <f>Trendlines!G481</f>
        <v>5200.1099999999997</v>
      </c>
      <c r="T485">
        <f>Trendlines!H481</f>
        <v>5183.0200000000004</v>
      </c>
      <c r="U485">
        <f>Trendlines!I481</f>
        <v>5181.63</v>
      </c>
      <c r="V485">
        <f>Trendlines!J481</f>
        <v>5169.6899999999996</v>
      </c>
      <c r="W485">
        <f>Trendlines!K481</f>
        <v>0</v>
      </c>
      <c r="X485">
        <f>Trendlines!L481</f>
        <v>0</v>
      </c>
      <c r="Y485">
        <f>Tema_Hrma_Smma!E481</f>
        <v>5185.96</v>
      </c>
      <c r="Z485">
        <f>Tema_Hrma_Smma!F481</f>
        <v>5190.74</v>
      </c>
      <c r="AA485">
        <f>Tema_Hrma_Smma!G481</f>
        <v>5188.5</v>
      </c>
      <c r="AB485">
        <f>ZScore!H481</f>
        <v>1</v>
      </c>
      <c r="AC485">
        <f>ZScore!I481</f>
        <v>0.27049000000000001</v>
      </c>
      <c r="AD485">
        <f>ZScore!J481</f>
        <v>0</v>
      </c>
      <c r="AE485">
        <f>HA!E481</f>
        <v>5187.53</v>
      </c>
      <c r="AF485">
        <f>HA!F481</f>
        <v>5189.71</v>
      </c>
      <c r="AG485">
        <f>HA!G481</f>
        <v>5185.12</v>
      </c>
      <c r="AH485">
        <f>HA!H481</f>
        <v>5186.78</v>
      </c>
      <c r="AI485">
        <f>HA!I481</f>
        <v>-1</v>
      </c>
      <c r="AJ485">
        <f>HA!J481</f>
        <v>0.75</v>
      </c>
      <c r="AK485">
        <f>HA!K481</f>
        <v>-0.76971000000000001</v>
      </c>
      <c r="AL485">
        <f>HA!L481</f>
        <v>-5</v>
      </c>
      <c r="AM485">
        <f>KC!E481</f>
        <v>5214.2745999999997</v>
      </c>
      <c r="AN485">
        <f>KC!F481</f>
        <v>5209.4546</v>
      </c>
      <c r="AO485">
        <f>KC!G481</f>
        <v>5204.6346000000003</v>
      </c>
      <c r="AP485">
        <f>KC!H481</f>
        <v>5199.8145999999997</v>
      </c>
      <c r="AQ485">
        <f>KC!I481</f>
        <v>5194.9946</v>
      </c>
      <c r="AR485">
        <f>KC!J481</f>
        <v>5191.3617899999999</v>
      </c>
      <c r="AS485">
        <f>KC!K481</f>
        <v>5186.5417900000002</v>
      </c>
      <c r="AT485">
        <f>KC!L481</f>
        <v>5181.7217899999996</v>
      </c>
      <c r="AU485">
        <f>KC!M481</f>
        <v>5176.9017899999999</v>
      </c>
      <c r="AV485">
        <f>KC!N481</f>
        <v>5172.0817900000002</v>
      </c>
      <c r="AW485">
        <f>SR_Levels!E481</f>
        <v>5178.6000000000004</v>
      </c>
      <c r="AX485">
        <f>SR_Levels!F481</f>
        <v>5161.8900000000003</v>
      </c>
      <c r="AY485">
        <f>SR_Levels!G481</f>
        <v>5135.8500000000004</v>
      </c>
      <c r="AZ485">
        <f>SR_Levels!H481</f>
        <v>0</v>
      </c>
      <c r="BA485">
        <f>SR_Levels!I481</f>
        <v>5193.3500000000004</v>
      </c>
      <c r="BB485">
        <f>SR_Levels!J481</f>
        <v>5205.3100000000004</v>
      </c>
      <c r="BC485">
        <f>SR_Levels!K481</f>
        <v>0</v>
      </c>
      <c r="BD485">
        <f>SR_Levels!L481</f>
        <v>0</v>
      </c>
      <c r="BE485">
        <f>ZigZag!E481</f>
        <v>0</v>
      </c>
      <c r="BF485">
        <f>ZigZag!F481</f>
        <v>0</v>
      </c>
      <c r="BG485">
        <f>ZigZag!G481</f>
        <v>5190.6899999999996</v>
      </c>
      <c r="BH485">
        <f>Dual_Tema!E481</f>
        <v>5188.38</v>
      </c>
      <c r="BI485">
        <f>Dual_Tema!F481</f>
        <v>5183.93</v>
      </c>
      <c r="BJ485">
        <f>Pinbar!E481</f>
        <v>0</v>
      </c>
      <c r="BK485">
        <f>SSA!E481</f>
        <v>5183.7547699999996</v>
      </c>
      <c r="BL485">
        <f>SSA!F481</f>
        <v>5185.4443899999997</v>
      </c>
    </row>
    <row r="486" spans="1:64" x14ac:dyDescent="0.55000000000000004">
      <c r="A486">
        <f>Validation!A482</f>
        <v>1772176200</v>
      </c>
      <c r="B486" t="str">
        <f>Price!B482</f>
        <v>XAUUSD</v>
      </c>
      <c r="C486" t="str">
        <f>Price!C482</f>
        <v>M5</v>
      </c>
      <c r="D486">
        <f>Price!D482</f>
        <v>5181.7</v>
      </c>
      <c r="E486">
        <f>Price!E482</f>
        <v>5187.1099999999997</v>
      </c>
      <c r="F486">
        <f>Price!F482</f>
        <v>5188.97</v>
      </c>
      <c r="G486">
        <f>Price!G482</f>
        <v>5181.3900000000003</v>
      </c>
      <c r="H486">
        <f>Price!H482</f>
        <v>606</v>
      </c>
      <c r="I486">
        <f>Diagonals!E482</f>
        <v>5232.78</v>
      </c>
      <c r="J486">
        <f>Diagonals!F482</f>
        <v>0</v>
      </c>
      <c r="K486">
        <f>Diagonals!G482</f>
        <v>0</v>
      </c>
      <c r="L486">
        <f>Diagonals!H482</f>
        <v>5083.3999999999996</v>
      </c>
      <c r="M486">
        <f>Diagonals!I482</f>
        <v>0</v>
      </c>
      <c r="N486">
        <f>Diagonals!J482</f>
        <v>0</v>
      </c>
      <c r="O486">
        <f>Diagonals!K482</f>
        <v>0</v>
      </c>
      <c r="P486">
        <f>Diagonals!L482</f>
        <v>0</v>
      </c>
      <c r="Q486">
        <f>Trendlines!E482</f>
        <v>5200.4399999999996</v>
      </c>
      <c r="R486">
        <f>Trendlines!F482</f>
        <v>5189.3999999999996</v>
      </c>
      <c r="S486">
        <f>Trendlines!G482</f>
        <v>5200.1000000000004</v>
      </c>
      <c r="T486">
        <f>Trendlines!H482</f>
        <v>5183.09</v>
      </c>
      <c r="U486">
        <f>Trendlines!I482</f>
        <v>5181.6499999999996</v>
      </c>
      <c r="V486">
        <f>Trendlines!J482</f>
        <v>5169.7299999999996</v>
      </c>
      <c r="W486">
        <f>Trendlines!K482</f>
        <v>0</v>
      </c>
      <c r="X486">
        <f>Trendlines!L482</f>
        <v>0</v>
      </c>
      <c r="Y486">
        <f>Tema_Hrma_Smma!E482</f>
        <v>5184.25</v>
      </c>
      <c r="Z486">
        <f>Tema_Hrma_Smma!F482</f>
        <v>5189.38</v>
      </c>
      <c r="AA486">
        <f>Tema_Hrma_Smma!G482</f>
        <v>5188.42</v>
      </c>
      <c r="AB486">
        <f>ZScore!H482</f>
        <v>-1</v>
      </c>
      <c r="AC486">
        <f>ZScore!I482</f>
        <v>0.97367999999999999</v>
      </c>
      <c r="AD486">
        <f>ZScore!J482</f>
        <v>3</v>
      </c>
      <c r="AE486">
        <f>HA!E482</f>
        <v>5187.1499999999996</v>
      </c>
      <c r="AF486">
        <f>HA!F482</f>
        <v>5188.97</v>
      </c>
      <c r="AG486">
        <f>HA!G482</f>
        <v>5181.3900000000003</v>
      </c>
      <c r="AH486">
        <f>HA!H482</f>
        <v>5184.79</v>
      </c>
      <c r="AI486">
        <f>HA!I482</f>
        <v>-1</v>
      </c>
      <c r="AJ486">
        <f>HA!J482</f>
        <v>2.36</v>
      </c>
      <c r="AK486">
        <f>HA!K482</f>
        <v>-0.10897999999999999</v>
      </c>
      <c r="AL486">
        <f>HA!L482</f>
        <v>-6</v>
      </c>
      <c r="AM486">
        <f>KC!E482</f>
        <v>5214.0179600000001</v>
      </c>
      <c r="AN486">
        <f>KC!F482</f>
        <v>5209.18815</v>
      </c>
      <c r="AO486">
        <f>KC!G482</f>
        <v>5204.35833</v>
      </c>
      <c r="AP486">
        <f>KC!H482</f>
        <v>5199.5285199999998</v>
      </c>
      <c r="AQ486">
        <f>KC!I482</f>
        <v>5194.6986999999999</v>
      </c>
      <c r="AR486">
        <f>KC!J482</f>
        <v>5190.9354599999997</v>
      </c>
      <c r="AS486">
        <f>KC!K482</f>
        <v>5186.1056399999998</v>
      </c>
      <c r="AT486">
        <f>KC!L482</f>
        <v>5181.2758299999996</v>
      </c>
      <c r="AU486">
        <f>KC!M482</f>
        <v>5176.4460099999997</v>
      </c>
      <c r="AV486">
        <f>KC!N482</f>
        <v>5171.6162000000004</v>
      </c>
      <c r="AW486">
        <f>SR_Levels!E482</f>
        <v>5178.6000000000004</v>
      </c>
      <c r="AX486">
        <f>SR_Levels!F482</f>
        <v>5161.8900000000003</v>
      </c>
      <c r="AY486">
        <f>SR_Levels!G482</f>
        <v>5135.8500000000004</v>
      </c>
      <c r="AZ486">
        <f>SR_Levels!H482</f>
        <v>0</v>
      </c>
      <c r="BA486">
        <f>SR_Levels!I482</f>
        <v>5193.3500000000004</v>
      </c>
      <c r="BB486">
        <f>SR_Levels!J482</f>
        <v>5205.3100000000004</v>
      </c>
      <c r="BC486">
        <f>SR_Levels!K482</f>
        <v>0</v>
      </c>
      <c r="BD486">
        <f>SR_Levels!L482</f>
        <v>0</v>
      </c>
      <c r="BE486">
        <f>ZigZag!E482</f>
        <v>0</v>
      </c>
      <c r="BF486">
        <f>ZigZag!F482</f>
        <v>0</v>
      </c>
      <c r="BG486">
        <f>ZigZag!G482</f>
        <v>5190.21</v>
      </c>
      <c r="BH486">
        <f>Dual_Tema!E482</f>
        <v>5187.93</v>
      </c>
      <c r="BI486">
        <f>Dual_Tema!F482</f>
        <v>5181.88</v>
      </c>
      <c r="BJ486">
        <f>Pinbar!E482</f>
        <v>0</v>
      </c>
      <c r="BK486">
        <f>SSA!E482</f>
        <v>5182.3249800000003</v>
      </c>
      <c r="BL486">
        <f>SSA!F482</f>
        <v>5183.8846899999999</v>
      </c>
    </row>
    <row r="487" spans="1:64" x14ac:dyDescent="0.55000000000000004">
      <c r="A487">
        <f>Validation!A483</f>
        <v>1772176500</v>
      </c>
      <c r="B487" t="str">
        <f>Price!B483</f>
        <v>XAUUSD</v>
      </c>
      <c r="C487" t="str">
        <f>Price!C483</f>
        <v>M5</v>
      </c>
      <c r="D487">
        <f>Price!D483</f>
        <v>5177.62</v>
      </c>
      <c r="E487">
        <f>Price!E483</f>
        <v>5181.74</v>
      </c>
      <c r="F487">
        <f>Price!F483</f>
        <v>5183.04</v>
      </c>
      <c r="G487">
        <f>Price!G483</f>
        <v>5177.55</v>
      </c>
      <c r="H487">
        <f>Price!H483</f>
        <v>603</v>
      </c>
      <c r="I487">
        <f>Diagonals!E483</f>
        <v>5232.95</v>
      </c>
      <c r="J487">
        <f>Diagonals!F483</f>
        <v>0</v>
      </c>
      <c r="K487">
        <f>Diagonals!G483</f>
        <v>0</v>
      </c>
      <c r="L487">
        <f>Diagonals!H483</f>
        <v>5083.08</v>
      </c>
      <c r="M487">
        <f>Diagonals!I483</f>
        <v>0</v>
      </c>
      <c r="N487">
        <f>Diagonals!J483</f>
        <v>0</v>
      </c>
      <c r="O487">
        <f>Diagonals!K483</f>
        <v>0</v>
      </c>
      <c r="P487">
        <f>Diagonals!L483</f>
        <v>0</v>
      </c>
      <c r="Q487">
        <f>Trendlines!E483</f>
        <v>5200.45</v>
      </c>
      <c r="R487">
        <f>Trendlines!F483</f>
        <v>5189.38</v>
      </c>
      <c r="S487">
        <f>Trendlines!G483</f>
        <v>5200.08</v>
      </c>
      <c r="T487">
        <f>Trendlines!H483</f>
        <v>5183.17</v>
      </c>
      <c r="U487">
        <f>Trendlines!I483</f>
        <v>5181.67</v>
      </c>
      <c r="V487">
        <f>Trendlines!J483</f>
        <v>5169.7700000000004</v>
      </c>
      <c r="W487">
        <f>Trendlines!K483</f>
        <v>0</v>
      </c>
      <c r="X487">
        <f>Trendlines!L483</f>
        <v>0</v>
      </c>
      <c r="Y487">
        <f>Tema_Hrma_Smma!E483</f>
        <v>5181.04</v>
      </c>
      <c r="Z487">
        <f>Tema_Hrma_Smma!F483</f>
        <v>5187.5600000000004</v>
      </c>
      <c r="AA487">
        <f>Tema_Hrma_Smma!G483</f>
        <v>5188.24</v>
      </c>
      <c r="AB487">
        <f>ZScore!H483</f>
        <v>-1</v>
      </c>
      <c r="AC487">
        <f>ZScore!I483</f>
        <v>0.49318000000000001</v>
      </c>
      <c r="AD487">
        <f>ZScore!J483</f>
        <v>3</v>
      </c>
      <c r="AE487">
        <f>HA!E483</f>
        <v>5185.97</v>
      </c>
      <c r="AF487">
        <f>HA!F483</f>
        <v>5185.97</v>
      </c>
      <c r="AG487">
        <f>HA!G483</f>
        <v>5177.55</v>
      </c>
      <c r="AH487">
        <f>HA!H483</f>
        <v>5179.99</v>
      </c>
      <c r="AI487">
        <f>HA!I483</f>
        <v>-1</v>
      </c>
      <c r="AJ487">
        <f>HA!J483</f>
        <v>5.99</v>
      </c>
      <c r="AK487">
        <f>HA!K483</f>
        <v>1.3728400000000001</v>
      </c>
      <c r="AL487">
        <f>HA!L483</f>
        <v>-7</v>
      </c>
      <c r="AM487">
        <f>KC!E483</f>
        <v>5213.5065999999997</v>
      </c>
      <c r="AN487">
        <f>KC!F483</f>
        <v>5208.6854300000005</v>
      </c>
      <c r="AO487">
        <f>KC!G483</f>
        <v>5203.8642600000003</v>
      </c>
      <c r="AP487">
        <f>KC!H483</f>
        <v>5199.0430800000004</v>
      </c>
      <c r="AQ487">
        <f>KC!I483</f>
        <v>5194.2219100000002</v>
      </c>
      <c r="AR487">
        <f>KC!J483</f>
        <v>5190.32521</v>
      </c>
      <c r="AS487">
        <f>KC!K483</f>
        <v>5185.5040399999998</v>
      </c>
      <c r="AT487">
        <f>KC!L483</f>
        <v>5180.6828699999996</v>
      </c>
      <c r="AU487">
        <f>KC!M483</f>
        <v>5175.8616899999997</v>
      </c>
      <c r="AV487">
        <f>KC!N483</f>
        <v>5171.0405199999996</v>
      </c>
      <c r="AW487">
        <f>SR_Levels!E483</f>
        <v>5161.8900000000003</v>
      </c>
      <c r="AX487">
        <f>SR_Levels!F483</f>
        <v>5135.8500000000004</v>
      </c>
      <c r="AY487">
        <f>SR_Levels!G483</f>
        <v>0</v>
      </c>
      <c r="AZ487">
        <f>SR_Levels!H483</f>
        <v>0</v>
      </c>
      <c r="BA487">
        <f>SR_Levels!I483</f>
        <v>5178.6000000000004</v>
      </c>
      <c r="BB487">
        <f>SR_Levels!J483</f>
        <v>5193.3500000000004</v>
      </c>
      <c r="BC487">
        <f>SR_Levels!K483</f>
        <v>5205.3100000000004</v>
      </c>
      <c r="BD487">
        <f>SR_Levels!L483</f>
        <v>0</v>
      </c>
      <c r="BE487">
        <f>ZigZag!E483</f>
        <v>0</v>
      </c>
      <c r="BF487">
        <f>ZigZag!F483</f>
        <v>0</v>
      </c>
      <c r="BG487">
        <f>ZigZag!G483</f>
        <v>5189.4399999999996</v>
      </c>
      <c r="BH487">
        <f>Dual_Tema!E483</f>
        <v>5184.87</v>
      </c>
      <c r="BI487">
        <f>Dual_Tema!F483</f>
        <v>5178.8500000000004</v>
      </c>
      <c r="BJ487">
        <f>Pinbar!E483</f>
        <v>0</v>
      </c>
      <c r="BK487">
        <f>SSA!E483</f>
        <v>5181.2828600000003</v>
      </c>
      <c r="BL487">
        <f>SSA!F483</f>
        <v>5182.5837700000002</v>
      </c>
    </row>
    <row r="488" spans="1:64" x14ac:dyDescent="0.55000000000000004">
      <c r="A488">
        <f>Validation!A484</f>
        <v>1772176800</v>
      </c>
      <c r="B488" t="str">
        <f>Price!B484</f>
        <v>XAUUSD</v>
      </c>
      <c r="C488" t="str">
        <f>Price!C484</f>
        <v>M5</v>
      </c>
      <c r="D488">
        <f>Price!D484</f>
        <v>5182.82</v>
      </c>
      <c r="E488">
        <f>Price!E484</f>
        <v>5177.7</v>
      </c>
      <c r="F488">
        <f>Price!F484</f>
        <v>5183.75</v>
      </c>
      <c r="G488">
        <f>Price!G484</f>
        <v>5177.7</v>
      </c>
      <c r="H488">
        <f>Price!H484</f>
        <v>550</v>
      </c>
      <c r="I488">
        <f>Diagonals!E484</f>
        <v>5233.13</v>
      </c>
      <c r="J488">
        <f>Diagonals!F484</f>
        <v>0</v>
      </c>
      <c r="K488">
        <f>Diagonals!G484</f>
        <v>0</v>
      </c>
      <c r="L488">
        <f>Diagonals!H484</f>
        <v>5082.75</v>
      </c>
      <c r="M488">
        <f>Diagonals!I484</f>
        <v>0</v>
      </c>
      <c r="N488">
        <f>Diagonals!J484</f>
        <v>0</v>
      </c>
      <c r="O488">
        <f>Diagonals!K484</f>
        <v>0</v>
      </c>
      <c r="P488">
        <f>Diagonals!L484</f>
        <v>0</v>
      </c>
      <c r="Q488">
        <f>Trendlines!E484</f>
        <v>5200.45</v>
      </c>
      <c r="R488">
        <f>Trendlines!F484</f>
        <v>5189.3500000000004</v>
      </c>
      <c r="S488">
        <f>Trendlines!G484</f>
        <v>5200.0600000000004</v>
      </c>
      <c r="T488">
        <f>Trendlines!H484</f>
        <v>5183.24</v>
      </c>
      <c r="U488">
        <f>Trendlines!I484</f>
        <v>5181.6899999999996</v>
      </c>
      <c r="V488">
        <f>Trendlines!J484</f>
        <v>5169.8</v>
      </c>
      <c r="W488">
        <f>Trendlines!K484</f>
        <v>0</v>
      </c>
      <c r="X488">
        <f>Trendlines!L484</f>
        <v>0</v>
      </c>
      <c r="Y488">
        <f>Tema_Hrma_Smma!E484</f>
        <v>5180.1499999999996</v>
      </c>
      <c r="Z488">
        <f>Tema_Hrma_Smma!F484</f>
        <v>5185.92</v>
      </c>
      <c r="AA488">
        <f>Tema_Hrma_Smma!G484</f>
        <v>5188.0200000000004</v>
      </c>
      <c r="AB488">
        <f>ZScore!H484</f>
        <v>1</v>
      </c>
      <c r="AC488">
        <f>ZScore!I484</f>
        <v>0.85995999999999995</v>
      </c>
      <c r="AD488">
        <f>ZScore!J484</f>
        <v>0</v>
      </c>
      <c r="AE488">
        <f>HA!E484</f>
        <v>5182.9799999999996</v>
      </c>
      <c r="AF488">
        <f>HA!F484</f>
        <v>5183.75</v>
      </c>
      <c r="AG488">
        <f>HA!G484</f>
        <v>5177.7</v>
      </c>
      <c r="AH488">
        <f>HA!H484</f>
        <v>5180.49</v>
      </c>
      <c r="AI488">
        <f>HA!I484</f>
        <v>-1</v>
      </c>
      <c r="AJ488">
        <f>HA!J484</f>
        <v>2.4900000000000002</v>
      </c>
      <c r="AK488">
        <f>HA!K484</f>
        <v>-6.6640000000000005E-2</v>
      </c>
      <c r="AL488">
        <f>HA!L484</f>
        <v>-8</v>
      </c>
      <c r="AM488">
        <f>KC!E484</f>
        <v>5212.9090999999999</v>
      </c>
      <c r="AN488">
        <f>KC!F484</f>
        <v>5208.0933599999998</v>
      </c>
      <c r="AO488">
        <f>KC!G484</f>
        <v>5203.2776199999998</v>
      </c>
      <c r="AP488">
        <f>KC!H484</f>
        <v>5198.4618799999998</v>
      </c>
      <c r="AQ488">
        <f>KC!I484</f>
        <v>5193.6461399999998</v>
      </c>
      <c r="AR488">
        <f>KC!J484</f>
        <v>5189.6022800000001</v>
      </c>
      <c r="AS488">
        <f>KC!K484</f>
        <v>5184.7865400000001</v>
      </c>
      <c r="AT488">
        <f>KC!L484</f>
        <v>5179.9708000000001</v>
      </c>
      <c r="AU488">
        <f>KC!M484</f>
        <v>5175.15506</v>
      </c>
      <c r="AV488">
        <f>KC!N484</f>
        <v>5170.33932</v>
      </c>
      <c r="AW488">
        <f>SR_Levels!E484</f>
        <v>5178.6000000000004</v>
      </c>
      <c r="AX488">
        <f>SR_Levels!F484</f>
        <v>5161.8900000000003</v>
      </c>
      <c r="AY488">
        <f>SR_Levels!G484</f>
        <v>5135.8500000000004</v>
      </c>
      <c r="AZ488">
        <f>SR_Levels!H484</f>
        <v>0</v>
      </c>
      <c r="BA488">
        <f>SR_Levels!I484</f>
        <v>5193.3500000000004</v>
      </c>
      <c r="BB488">
        <f>SR_Levels!J484</f>
        <v>5205.3100000000004</v>
      </c>
      <c r="BC488">
        <f>SR_Levels!K484</f>
        <v>0</v>
      </c>
      <c r="BD488">
        <f>SR_Levels!L484</f>
        <v>0</v>
      </c>
      <c r="BE488">
        <f>ZigZag!E484</f>
        <v>0</v>
      </c>
      <c r="BF488">
        <f>ZigZag!F484</f>
        <v>0</v>
      </c>
      <c r="BG488">
        <f>ZigZag!G484</f>
        <v>5188.87</v>
      </c>
      <c r="BH488">
        <f>Dual_Tema!E484</f>
        <v>5183.41</v>
      </c>
      <c r="BI488">
        <f>Dual_Tema!F484</f>
        <v>5177.16</v>
      </c>
      <c r="BJ488">
        <f>Pinbar!E484</f>
        <v>0</v>
      </c>
      <c r="BK488">
        <f>SSA!E484</f>
        <v>5180.7289199999996</v>
      </c>
      <c r="BL488">
        <f>SSA!F484</f>
        <v>5181.6563500000002</v>
      </c>
    </row>
    <row r="489" spans="1:64" x14ac:dyDescent="0.55000000000000004">
      <c r="A489">
        <f>Validation!A485</f>
        <v>1772177100</v>
      </c>
      <c r="B489" t="str">
        <f>Price!B485</f>
        <v>XAUUSD</v>
      </c>
      <c r="C489" t="str">
        <f>Price!C485</f>
        <v>M5</v>
      </c>
      <c r="D489">
        <f>Price!D485</f>
        <v>5178.6400000000003</v>
      </c>
      <c r="E489">
        <f>Price!E485</f>
        <v>5182.8999999999996</v>
      </c>
      <c r="F489">
        <f>Price!F485</f>
        <v>5185.47</v>
      </c>
      <c r="G489">
        <f>Price!G485</f>
        <v>5178.5600000000004</v>
      </c>
      <c r="H489">
        <f>Price!H485</f>
        <v>565</v>
      </c>
      <c r="I489">
        <f>Diagonals!E485</f>
        <v>5233.3100000000004</v>
      </c>
      <c r="J489">
        <f>Diagonals!F485</f>
        <v>0</v>
      </c>
      <c r="K489">
        <f>Diagonals!G485</f>
        <v>0</v>
      </c>
      <c r="L489">
        <f>Diagonals!H485</f>
        <v>5082.42</v>
      </c>
      <c r="M489">
        <f>Diagonals!I485</f>
        <v>0</v>
      </c>
      <c r="N489">
        <f>Diagonals!J485</f>
        <v>0</v>
      </c>
      <c r="O489">
        <f>Diagonals!K485</f>
        <v>0</v>
      </c>
      <c r="P489">
        <f>Diagonals!L485</f>
        <v>0</v>
      </c>
      <c r="Q489">
        <f>Trendlines!E485</f>
        <v>5200.46</v>
      </c>
      <c r="R489">
        <f>Trendlines!F485</f>
        <v>5189.32</v>
      </c>
      <c r="S489">
        <f>Trendlines!G485</f>
        <v>5200.04</v>
      </c>
      <c r="T489">
        <f>Trendlines!H485</f>
        <v>5183.32</v>
      </c>
      <c r="U489">
        <f>Trendlines!I485</f>
        <v>5181.71</v>
      </c>
      <c r="V489">
        <f>Trendlines!J485</f>
        <v>5169.84</v>
      </c>
      <c r="W489">
        <f>Trendlines!K485</f>
        <v>0</v>
      </c>
      <c r="X489">
        <f>Trendlines!L485</f>
        <v>0</v>
      </c>
      <c r="Y489">
        <f>Tema_Hrma_Smma!E485</f>
        <v>5179.5</v>
      </c>
      <c r="Z489">
        <f>Tema_Hrma_Smma!F485</f>
        <v>5184.45</v>
      </c>
      <c r="AA489">
        <f>Tema_Hrma_Smma!G485</f>
        <v>5187.83</v>
      </c>
      <c r="AB489">
        <f>ZScore!H485</f>
        <v>-1</v>
      </c>
      <c r="AC489">
        <f>ZScore!I485</f>
        <v>0.53842000000000001</v>
      </c>
      <c r="AD489">
        <f>ZScore!J485</f>
        <v>3</v>
      </c>
      <c r="AE489">
        <f>HA!E485</f>
        <v>5181.74</v>
      </c>
      <c r="AF489">
        <f>HA!F485</f>
        <v>5185.47</v>
      </c>
      <c r="AG489">
        <f>HA!G485</f>
        <v>5178.5600000000004</v>
      </c>
      <c r="AH489">
        <f>HA!H485</f>
        <v>5181.3900000000003</v>
      </c>
      <c r="AI489">
        <f>HA!I485</f>
        <v>-1</v>
      </c>
      <c r="AJ489">
        <f>HA!J485</f>
        <v>0.34</v>
      </c>
      <c r="AK489">
        <f>HA!K485</f>
        <v>-0.94667000000000001</v>
      </c>
      <c r="AL489">
        <f>HA!L485</f>
        <v>-9</v>
      </c>
      <c r="AM489">
        <f>KC!E485</f>
        <v>5212.35689</v>
      </c>
      <c r="AN489">
        <f>KC!F485</f>
        <v>5207.5317599999998</v>
      </c>
      <c r="AO489">
        <f>KC!G485</f>
        <v>5202.7066400000003</v>
      </c>
      <c r="AP489">
        <f>KC!H485</f>
        <v>5197.8815199999999</v>
      </c>
      <c r="AQ489">
        <f>KC!I485</f>
        <v>5193.0563899999997</v>
      </c>
      <c r="AR489">
        <f>KC!J485</f>
        <v>5188.8368600000003</v>
      </c>
      <c r="AS489">
        <f>KC!K485</f>
        <v>5184.0117399999999</v>
      </c>
      <c r="AT489">
        <f>KC!L485</f>
        <v>5179.1866200000004</v>
      </c>
      <c r="AU489">
        <f>KC!M485</f>
        <v>5174.3614900000002</v>
      </c>
      <c r="AV489">
        <f>KC!N485</f>
        <v>5169.5363699999998</v>
      </c>
      <c r="AW489">
        <f>SR_Levels!E485</f>
        <v>5178.6000000000004</v>
      </c>
      <c r="AX489">
        <f>SR_Levels!F485</f>
        <v>5161.8900000000003</v>
      </c>
      <c r="AY489">
        <f>SR_Levels!G485</f>
        <v>5135.8500000000004</v>
      </c>
      <c r="AZ489">
        <f>SR_Levels!H485</f>
        <v>0</v>
      </c>
      <c r="BA489">
        <f>SR_Levels!I485</f>
        <v>5193.3500000000004</v>
      </c>
      <c r="BB489">
        <f>SR_Levels!J485</f>
        <v>5205.3100000000004</v>
      </c>
      <c r="BC489">
        <f>SR_Levels!K485</f>
        <v>0</v>
      </c>
      <c r="BD489">
        <f>SR_Levels!L485</f>
        <v>0</v>
      </c>
      <c r="BE489">
        <f>ZigZag!E485</f>
        <v>0</v>
      </c>
      <c r="BF489">
        <f>ZigZag!F485</f>
        <v>0</v>
      </c>
      <c r="BG489">
        <f>ZigZag!G485</f>
        <v>5188.3</v>
      </c>
      <c r="BH489">
        <f>Dual_Tema!E485</f>
        <v>5183.47</v>
      </c>
      <c r="BI489">
        <f>Dual_Tema!F485</f>
        <v>5176.7</v>
      </c>
      <c r="BJ489">
        <f>Pinbar!E485</f>
        <v>0</v>
      </c>
      <c r="BK489">
        <f>SSA!E485</f>
        <v>5180.4526500000002</v>
      </c>
      <c r="BL489">
        <f>SSA!F485</f>
        <v>5181.0545000000002</v>
      </c>
    </row>
    <row r="490" spans="1:64" x14ac:dyDescent="0.55000000000000004">
      <c r="A490">
        <f>Validation!A486</f>
        <v>1772177400</v>
      </c>
      <c r="B490" t="str">
        <f>Price!B486</f>
        <v>XAUUSD</v>
      </c>
      <c r="C490" t="str">
        <f>Price!C486</f>
        <v>M5</v>
      </c>
      <c r="D490">
        <f>Price!D486</f>
        <v>5180.1899999999996</v>
      </c>
      <c r="E490">
        <f>Price!E486</f>
        <v>5178.7</v>
      </c>
      <c r="F490">
        <f>Price!F486</f>
        <v>5181.63</v>
      </c>
      <c r="G490">
        <f>Price!G486</f>
        <v>5175.79</v>
      </c>
      <c r="H490">
        <f>Price!H486</f>
        <v>519</v>
      </c>
      <c r="I490">
        <f>Diagonals!E486</f>
        <v>5233.4799999999996</v>
      </c>
      <c r="J490">
        <f>Diagonals!F486</f>
        <v>0</v>
      </c>
      <c r="K490">
        <f>Diagonals!G486</f>
        <v>0</v>
      </c>
      <c r="L490">
        <f>Diagonals!H486</f>
        <v>5082.09</v>
      </c>
      <c r="M490">
        <f>Diagonals!I486</f>
        <v>0</v>
      </c>
      <c r="N490">
        <f>Diagonals!J486</f>
        <v>0</v>
      </c>
      <c r="O490">
        <f>Diagonals!K486</f>
        <v>0</v>
      </c>
      <c r="P490">
        <f>Diagonals!L486</f>
        <v>0</v>
      </c>
      <c r="Q490">
        <f>Trendlines!E486</f>
        <v>5200.47</v>
      </c>
      <c r="R490">
        <f>Trendlines!F486</f>
        <v>5189.3</v>
      </c>
      <c r="S490">
        <f>Trendlines!G486</f>
        <v>5200.03</v>
      </c>
      <c r="T490">
        <f>Trendlines!H486</f>
        <v>5183.3900000000003</v>
      </c>
      <c r="U490">
        <f>Trendlines!I486</f>
        <v>5181.74</v>
      </c>
      <c r="V490">
        <f>Trendlines!J486</f>
        <v>5169.88</v>
      </c>
      <c r="W490">
        <f>Trendlines!K486</f>
        <v>0</v>
      </c>
      <c r="X490">
        <f>Trendlines!L486</f>
        <v>0</v>
      </c>
      <c r="Y490">
        <f>Tema_Hrma_Smma!E486</f>
        <v>5178.45</v>
      </c>
      <c r="Z490">
        <f>Tema_Hrma_Smma!F486</f>
        <v>5183.03</v>
      </c>
      <c r="AA490">
        <f>Tema_Hrma_Smma!G486</f>
        <v>5187.6099999999997</v>
      </c>
      <c r="AB490">
        <f>ZScore!H486</f>
        <v>1</v>
      </c>
      <c r="AC490">
        <f>ZScore!I486</f>
        <v>0.48837999999999998</v>
      </c>
      <c r="AD490">
        <f>ZScore!J486</f>
        <v>0</v>
      </c>
      <c r="AE490">
        <f>HA!E486</f>
        <v>5181.5600000000004</v>
      </c>
      <c r="AF490">
        <f>HA!F486</f>
        <v>5181.63</v>
      </c>
      <c r="AG490">
        <f>HA!G486</f>
        <v>5175.79</v>
      </c>
      <c r="AH490">
        <f>HA!H486</f>
        <v>5179.08</v>
      </c>
      <c r="AI490">
        <f>HA!I486</f>
        <v>-1</v>
      </c>
      <c r="AJ490">
        <f>HA!J486</f>
        <v>2.4900000000000002</v>
      </c>
      <c r="AK490">
        <f>HA!K486</f>
        <v>-6.8959999999999994E-2</v>
      </c>
      <c r="AL490">
        <f>HA!L486</f>
        <v>-10</v>
      </c>
      <c r="AM490">
        <f>KC!E486</f>
        <v>5211.7077600000002</v>
      </c>
      <c r="AN490">
        <f>KC!F486</f>
        <v>5206.8734400000003</v>
      </c>
      <c r="AO490">
        <f>KC!G486</f>
        <v>5202.0391200000004</v>
      </c>
      <c r="AP490">
        <f>KC!H486</f>
        <v>5197.2048000000004</v>
      </c>
      <c r="AQ490">
        <f>KC!I486</f>
        <v>5192.3704799999996</v>
      </c>
      <c r="AR490">
        <f>KC!J486</f>
        <v>5187.9862700000003</v>
      </c>
      <c r="AS490">
        <f>KC!K486</f>
        <v>5183.1519500000004</v>
      </c>
      <c r="AT490">
        <f>KC!L486</f>
        <v>5178.3176199999998</v>
      </c>
      <c r="AU490">
        <f>KC!M486</f>
        <v>5173.4832999999999</v>
      </c>
      <c r="AV490">
        <f>KC!N486</f>
        <v>5168.6489799999999</v>
      </c>
      <c r="AW490">
        <f>SR_Levels!E486</f>
        <v>5178.6000000000004</v>
      </c>
      <c r="AX490">
        <f>SR_Levels!F486</f>
        <v>5161.8900000000003</v>
      </c>
      <c r="AY490">
        <f>SR_Levels!G486</f>
        <v>5135.8500000000004</v>
      </c>
      <c r="AZ490">
        <f>SR_Levels!H486</f>
        <v>0</v>
      </c>
      <c r="BA490">
        <f>SR_Levels!I486</f>
        <v>5193.3500000000004</v>
      </c>
      <c r="BB490">
        <f>SR_Levels!J486</f>
        <v>5205.3100000000004</v>
      </c>
      <c r="BC490">
        <f>SR_Levels!K486</f>
        <v>0</v>
      </c>
      <c r="BD490">
        <f>SR_Levels!L486</f>
        <v>0</v>
      </c>
      <c r="BE490">
        <f>ZigZag!E486</f>
        <v>0</v>
      </c>
      <c r="BF490">
        <f>ZigZag!F486</f>
        <v>0</v>
      </c>
      <c r="BG490">
        <f>ZigZag!G486</f>
        <v>5187.6499999999996</v>
      </c>
      <c r="BH490">
        <f>Dual_Tema!E486</f>
        <v>5181.8</v>
      </c>
      <c r="BI490">
        <f>Dual_Tema!F486</f>
        <v>5175.26</v>
      </c>
      <c r="BJ490">
        <f>Pinbar!E486</f>
        <v>0</v>
      </c>
      <c r="BK490">
        <f>SSA!E486</f>
        <v>5180.4398300000003</v>
      </c>
      <c r="BL490">
        <f>SSA!F486</f>
        <v>5180.7471699999996</v>
      </c>
    </row>
    <row r="491" spans="1:64" x14ac:dyDescent="0.55000000000000004">
      <c r="A491">
        <f>Validation!A487</f>
        <v>1772177700</v>
      </c>
      <c r="B491" t="str">
        <f>Price!B487</f>
        <v>XAUUSD</v>
      </c>
      <c r="C491" t="str">
        <f>Price!C487</f>
        <v>M5</v>
      </c>
      <c r="D491">
        <f>Price!D487</f>
        <v>5182.7</v>
      </c>
      <c r="E491">
        <f>Price!E487</f>
        <v>5180.1899999999996</v>
      </c>
      <c r="F491">
        <f>Price!F487</f>
        <v>5182.8500000000004</v>
      </c>
      <c r="G491">
        <f>Price!G487</f>
        <v>5180.1499999999996</v>
      </c>
      <c r="H491">
        <f>Price!H487</f>
        <v>308</v>
      </c>
      <c r="I491">
        <f>Diagonals!E487</f>
        <v>5233.66</v>
      </c>
      <c r="J491">
        <f>Diagonals!F487</f>
        <v>0</v>
      </c>
      <c r="K491">
        <f>Diagonals!G487</f>
        <v>0</v>
      </c>
      <c r="L491">
        <f>Diagonals!H487</f>
        <v>5081.76</v>
      </c>
      <c r="M491">
        <f>Diagonals!I487</f>
        <v>0</v>
      </c>
      <c r="N491">
        <f>Diagonals!J487</f>
        <v>0</v>
      </c>
      <c r="O491">
        <f>Diagonals!K487</f>
        <v>0</v>
      </c>
      <c r="P491">
        <f>Diagonals!L487</f>
        <v>0</v>
      </c>
      <c r="Q491">
        <f>Trendlines!E487</f>
        <v>5200.47</v>
      </c>
      <c r="R491">
        <f>Trendlines!F487</f>
        <v>5189.2700000000004</v>
      </c>
      <c r="S491">
        <f>Trendlines!G487</f>
        <v>5200.01</v>
      </c>
      <c r="T491">
        <f>Trendlines!H487</f>
        <v>5183.47</v>
      </c>
      <c r="U491">
        <f>Trendlines!I487</f>
        <v>5181.76</v>
      </c>
      <c r="V491">
        <f>Trendlines!J487</f>
        <v>5169.92</v>
      </c>
      <c r="W491">
        <f>Trendlines!K487</f>
        <v>0</v>
      </c>
      <c r="X491">
        <f>Trendlines!L487</f>
        <v>0</v>
      </c>
      <c r="Y491">
        <f>Tema_Hrma_Smma!E487</f>
        <v>5179.26</v>
      </c>
      <c r="Z491">
        <f>Tema_Hrma_Smma!F487</f>
        <v>5182.07</v>
      </c>
      <c r="AA491">
        <f>Tema_Hrma_Smma!G487</f>
        <v>5187.42</v>
      </c>
      <c r="AB491">
        <f>ZScore!H487</f>
        <v>1</v>
      </c>
      <c r="AC491">
        <f>ZScore!I487</f>
        <v>0.11141</v>
      </c>
      <c r="AD491">
        <f>ZScore!J487</f>
        <v>0</v>
      </c>
      <c r="AE491">
        <f>HA!E487</f>
        <v>5180.32</v>
      </c>
      <c r="AF491">
        <f>HA!F487</f>
        <v>5182.8500000000004</v>
      </c>
      <c r="AG491">
        <f>HA!G487</f>
        <v>5180.1499999999996</v>
      </c>
      <c r="AH491">
        <f>HA!H487</f>
        <v>5181.47</v>
      </c>
      <c r="AI491">
        <f>HA!I487</f>
        <v>1</v>
      </c>
      <c r="AJ491">
        <f>HA!J487</f>
        <v>1.1499999999999999</v>
      </c>
      <c r="AK491">
        <f>HA!K487</f>
        <v>-0.61887999999999999</v>
      </c>
      <c r="AL491">
        <f>HA!L487</f>
        <v>1</v>
      </c>
      <c r="AM491">
        <f>KC!E487</f>
        <v>5210.8942999999999</v>
      </c>
      <c r="AN491">
        <f>KC!F487</f>
        <v>5206.0862800000004</v>
      </c>
      <c r="AO491">
        <f>KC!G487</f>
        <v>5201.2782500000003</v>
      </c>
      <c r="AP491">
        <f>KC!H487</f>
        <v>5196.4702299999999</v>
      </c>
      <c r="AQ491">
        <f>KC!I487</f>
        <v>5191.6621999999998</v>
      </c>
      <c r="AR491">
        <f>KC!J487</f>
        <v>5187.2044699999997</v>
      </c>
      <c r="AS491">
        <f>KC!K487</f>
        <v>5182.3964500000002</v>
      </c>
      <c r="AT491">
        <f>KC!L487</f>
        <v>5177.58842</v>
      </c>
      <c r="AU491">
        <f>KC!M487</f>
        <v>5172.7803999999996</v>
      </c>
      <c r="AV491">
        <f>KC!N487</f>
        <v>5167.9723700000004</v>
      </c>
      <c r="AW491">
        <f>SR_Levels!E487</f>
        <v>5178.6000000000004</v>
      </c>
      <c r="AX491">
        <f>SR_Levels!F487</f>
        <v>5161.8900000000003</v>
      </c>
      <c r="AY491">
        <f>SR_Levels!G487</f>
        <v>5135.8500000000004</v>
      </c>
      <c r="AZ491">
        <f>SR_Levels!H487</f>
        <v>0</v>
      </c>
      <c r="BA491">
        <f>SR_Levels!I487</f>
        <v>5193.3500000000004</v>
      </c>
      <c r="BB491">
        <f>SR_Levels!J487</f>
        <v>5205.3100000000004</v>
      </c>
      <c r="BC491">
        <f>SR_Levels!K487</f>
        <v>0</v>
      </c>
      <c r="BD491">
        <f>SR_Levels!L487</f>
        <v>0</v>
      </c>
      <c r="BE491">
        <f>ZigZag!E487</f>
        <v>0</v>
      </c>
      <c r="BF491">
        <f>ZigZag!F487</f>
        <v>0</v>
      </c>
      <c r="BG491">
        <f>ZigZag!G487</f>
        <v>5187.24</v>
      </c>
      <c r="BH491">
        <f>Dual_Tema!E487</f>
        <v>5181.4799999999996</v>
      </c>
      <c r="BI491">
        <f>Dual_Tema!F487</f>
        <v>5176.66</v>
      </c>
      <c r="BJ491">
        <f>Pinbar!E487</f>
        <v>0</v>
      </c>
      <c r="BK491">
        <f>SSA!E487</f>
        <v>5180.5073199999997</v>
      </c>
      <c r="BL491">
        <f>SSA!F487</f>
        <v>5180.6272399999998</v>
      </c>
    </row>
    <row r="492" spans="1:64" x14ac:dyDescent="0.55000000000000004">
      <c r="A492">
        <f>Validation!A488</f>
        <v>1772178000</v>
      </c>
      <c r="B492" t="str">
        <f>Price!B488</f>
        <v>XAUUSD</v>
      </c>
      <c r="C492" t="str">
        <f>Price!C488</f>
        <v>M5</v>
      </c>
      <c r="D492">
        <f>Price!D488</f>
        <v>5180.5200000000004</v>
      </c>
      <c r="E492">
        <f>Price!E488</f>
        <v>5182.7</v>
      </c>
      <c r="F492">
        <f>Price!F488</f>
        <v>5182.87</v>
      </c>
      <c r="G492">
        <f>Price!G488</f>
        <v>5180</v>
      </c>
      <c r="H492">
        <f>Price!H488</f>
        <v>363</v>
      </c>
      <c r="I492">
        <f>Diagonals!E488</f>
        <v>5233.84</v>
      </c>
      <c r="J492">
        <f>Diagonals!F488</f>
        <v>0</v>
      </c>
      <c r="K492">
        <f>Diagonals!G488</f>
        <v>0</v>
      </c>
      <c r="L492">
        <f>Diagonals!H488</f>
        <v>5081.43</v>
      </c>
      <c r="M492">
        <f>Diagonals!I488</f>
        <v>0</v>
      </c>
      <c r="N492">
        <f>Diagonals!J488</f>
        <v>0</v>
      </c>
      <c r="O492">
        <f>Diagonals!K488</f>
        <v>0</v>
      </c>
      <c r="P492">
        <f>Diagonals!L488</f>
        <v>0</v>
      </c>
      <c r="Q492">
        <f>Trendlines!E488</f>
        <v>5200.4799999999996</v>
      </c>
      <c r="R492">
        <f>Trendlines!F488</f>
        <v>5189.25</v>
      </c>
      <c r="S492">
        <f>Trendlines!G488</f>
        <v>5199.99</v>
      </c>
      <c r="T492">
        <f>Trendlines!H488</f>
        <v>5183.55</v>
      </c>
      <c r="U492">
        <f>Trendlines!I488</f>
        <v>5181.78</v>
      </c>
      <c r="V492">
        <f>Trendlines!J488</f>
        <v>5169.96</v>
      </c>
      <c r="W492">
        <f>Trendlines!K488</f>
        <v>0</v>
      </c>
      <c r="X492">
        <f>Trendlines!L488</f>
        <v>0</v>
      </c>
      <c r="Y492">
        <f>Tema_Hrma_Smma!E488</f>
        <v>5179.5600000000004</v>
      </c>
      <c r="Z492">
        <f>Tema_Hrma_Smma!F488</f>
        <v>5181.34</v>
      </c>
      <c r="AA492">
        <f>Tema_Hrma_Smma!G488</f>
        <v>5187.25</v>
      </c>
      <c r="AB492">
        <f>ZScore!H488</f>
        <v>-1</v>
      </c>
      <c r="AC492">
        <f>ZScore!I488</f>
        <v>0.23161999999999999</v>
      </c>
      <c r="AD492">
        <f>ZScore!J488</f>
        <v>3</v>
      </c>
      <c r="AE492">
        <f>HA!E488</f>
        <v>5180.8999999999996</v>
      </c>
      <c r="AF492">
        <f>HA!F488</f>
        <v>5182.87</v>
      </c>
      <c r="AG492">
        <f>HA!G488</f>
        <v>5180</v>
      </c>
      <c r="AH492">
        <f>HA!H488</f>
        <v>5181.5200000000004</v>
      </c>
      <c r="AI492">
        <f>HA!I488</f>
        <v>1</v>
      </c>
      <c r="AJ492">
        <f>HA!J488</f>
        <v>0.63</v>
      </c>
      <c r="AK492">
        <f>HA!K488</f>
        <v>-0.83650999999999998</v>
      </c>
      <c r="AL492">
        <f>HA!L488</f>
        <v>2</v>
      </c>
      <c r="AM492">
        <f>KC!E488</f>
        <v>5209.9927399999997</v>
      </c>
      <c r="AN492">
        <f>KC!F488</f>
        <v>5205.2328100000004</v>
      </c>
      <c r="AO492">
        <f>KC!G488</f>
        <v>5200.4728699999996</v>
      </c>
      <c r="AP492">
        <f>KC!H488</f>
        <v>5195.7129299999997</v>
      </c>
      <c r="AQ492">
        <f>KC!I488</f>
        <v>5190.9529899999998</v>
      </c>
      <c r="AR492">
        <f>KC!J488</f>
        <v>5186.4825300000002</v>
      </c>
      <c r="AS492">
        <f>KC!K488</f>
        <v>5181.7225900000003</v>
      </c>
      <c r="AT492">
        <f>KC!L488</f>
        <v>5176.9626500000004</v>
      </c>
      <c r="AU492">
        <f>KC!M488</f>
        <v>5172.2027099999996</v>
      </c>
      <c r="AV492">
        <f>KC!N488</f>
        <v>5167.4427699999997</v>
      </c>
      <c r="AW492">
        <f>SR_Levels!E488</f>
        <v>5178.6000000000004</v>
      </c>
      <c r="AX492">
        <f>SR_Levels!F488</f>
        <v>5161.8900000000003</v>
      </c>
      <c r="AY492">
        <f>SR_Levels!G488</f>
        <v>5135.8500000000004</v>
      </c>
      <c r="AZ492">
        <f>SR_Levels!H488</f>
        <v>0</v>
      </c>
      <c r="BA492">
        <f>SR_Levels!I488</f>
        <v>5193.3500000000004</v>
      </c>
      <c r="BB492">
        <f>SR_Levels!J488</f>
        <v>5205.3100000000004</v>
      </c>
      <c r="BC492">
        <f>SR_Levels!K488</f>
        <v>0</v>
      </c>
      <c r="BD492">
        <f>SR_Levels!L488</f>
        <v>0</v>
      </c>
      <c r="BE492">
        <f>ZigZag!E488</f>
        <v>0</v>
      </c>
      <c r="BF492">
        <f>ZigZag!F488</f>
        <v>0</v>
      </c>
      <c r="BG492">
        <f>ZigZag!G488</f>
        <v>5186.8</v>
      </c>
      <c r="BH492">
        <f>Dual_Tema!E488</f>
        <v>5181.4399999999996</v>
      </c>
      <c r="BI492">
        <f>Dual_Tema!F488</f>
        <v>5177.6400000000003</v>
      </c>
      <c r="BJ492">
        <f>Pinbar!E488</f>
        <v>0</v>
      </c>
      <c r="BK492">
        <f>SSA!E488</f>
        <v>5180.4573</v>
      </c>
      <c r="BL492">
        <f>SSA!F488</f>
        <v>5180.5422699999999</v>
      </c>
    </row>
    <row r="493" spans="1:64" x14ac:dyDescent="0.55000000000000004">
      <c r="A493">
        <f>Validation!A489</f>
        <v>1772178300</v>
      </c>
      <c r="B493" t="str">
        <f>Price!B489</f>
        <v>XAUUSD</v>
      </c>
      <c r="C493" t="str">
        <f>Price!C489</f>
        <v>M5</v>
      </c>
      <c r="D493">
        <f>Price!D489</f>
        <v>5181.24</v>
      </c>
      <c r="E493">
        <f>Price!E489</f>
        <v>5180.53</v>
      </c>
      <c r="F493">
        <f>Price!F489</f>
        <v>5182.0200000000004</v>
      </c>
      <c r="G493">
        <f>Price!G489</f>
        <v>5179.4399999999996</v>
      </c>
      <c r="H493">
        <f>Price!H489</f>
        <v>452</v>
      </c>
      <c r="I493">
        <f>Diagonals!E489</f>
        <v>5234.0200000000004</v>
      </c>
      <c r="J493">
        <f>Diagonals!F489</f>
        <v>0</v>
      </c>
      <c r="K493">
        <f>Diagonals!G489</f>
        <v>0</v>
      </c>
      <c r="L493">
        <f>Diagonals!H489</f>
        <v>5081.1000000000004</v>
      </c>
      <c r="M493">
        <f>Diagonals!I489</f>
        <v>0</v>
      </c>
      <c r="N493">
        <f>Diagonals!J489</f>
        <v>0</v>
      </c>
      <c r="O493">
        <f>Diagonals!K489</f>
        <v>0</v>
      </c>
      <c r="P493">
        <f>Diagonals!L489</f>
        <v>0</v>
      </c>
      <c r="Q493">
        <f>Trendlines!E489</f>
        <v>5200.4799999999996</v>
      </c>
      <c r="R493">
        <f>Trendlines!F489</f>
        <v>5189.22</v>
      </c>
      <c r="S493">
        <f>Trendlines!G489</f>
        <v>5199.97</v>
      </c>
      <c r="T493">
        <f>Trendlines!H489</f>
        <v>5183.62</v>
      </c>
      <c r="U493">
        <f>Trendlines!I489</f>
        <v>5181.8</v>
      </c>
      <c r="V493">
        <f>Trendlines!J489</f>
        <v>5170</v>
      </c>
      <c r="W493">
        <f>Trendlines!K489</f>
        <v>0</v>
      </c>
      <c r="X493">
        <f>Trendlines!L489</f>
        <v>0</v>
      </c>
      <c r="Y493">
        <f>Tema_Hrma_Smma!E489</f>
        <v>5179.75</v>
      </c>
      <c r="Z493">
        <f>Tema_Hrma_Smma!F489</f>
        <v>5180.78</v>
      </c>
      <c r="AA493">
        <f>Tema_Hrma_Smma!G489</f>
        <v>5187.08</v>
      </c>
      <c r="AB493">
        <f>ZScore!H489</f>
        <v>1</v>
      </c>
      <c r="AC493">
        <f>ZScore!I489</f>
        <v>0.77529999999999999</v>
      </c>
      <c r="AD493">
        <f>ZScore!J489</f>
        <v>0</v>
      </c>
      <c r="AE493">
        <f>HA!E489</f>
        <v>5181.21</v>
      </c>
      <c r="AF493">
        <f>HA!F489</f>
        <v>5182.0200000000004</v>
      </c>
      <c r="AG493">
        <f>HA!G489</f>
        <v>5179.4399999999996</v>
      </c>
      <c r="AH493">
        <f>HA!H489</f>
        <v>5180.8100000000004</v>
      </c>
      <c r="AI493">
        <f>HA!I489</f>
        <v>-1</v>
      </c>
      <c r="AJ493">
        <f>HA!J489</f>
        <v>0.4</v>
      </c>
      <c r="AK493">
        <f>HA!K489</f>
        <v>-0.92605999999999999</v>
      </c>
      <c r="AL493">
        <f>HA!L489</f>
        <v>-1</v>
      </c>
      <c r="AM493">
        <f>KC!E489</f>
        <v>5209.1952099999999</v>
      </c>
      <c r="AN493">
        <f>KC!F489</f>
        <v>5204.4553299999998</v>
      </c>
      <c r="AO493">
        <f>KC!G489</f>
        <v>5199.7154499999997</v>
      </c>
      <c r="AP493">
        <f>KC!H489</f>
        <v>5194.9755800000003</v>
      </c>
      <c r="AQ493">
        <f>KC!I489</f>
        <v>5190.2357000000002</v>
      </c>
      <c r="AR493">
        <f>KC!J489</f>
        <v>5185.8026</v>
      </c>
      <c r="AS493">
        <f>KC!K489</f>
        <v>5181.0627199999999</v>
      </c>
      <c r="AT493">
        <f>KC!L489</f>
        <v>5176.3228499999996</v>
      </c>
      <c r="AU493">
        <f>KC!M489</f>
        <v>5171.5829700000004</v>
      </c>
      <c r="AV493">
        <f>KC!N489</f>
        <v>5166.8430900000003</v>
      </c>
      <c r="AW493">
        <f>SR_Levels!E489</f>
        <v>5178.6000000000004</v>
      </c>
      <c r="AX493">
        <f>SR_Levels!F489</f>
        <v>5161.8900000000003</v>
      </c>
      <c r="AY493">
        <f>SR_Levels!G489</f>
        <v>5135.8500000000004</v>
      </c>
      <c r="AZ493">
        <f>SR_Levels!H489</f>
        <v>0</v>
      </c>
      <c r="BA493">
        <f>SR_Levels!I489</f>
        <v>5193.3500000000004</v>
      </c>
      <c r="BB493">
        <f>SR_Levels!J489</f>
        <v>5205.3100000000004</v>
      </c>
      <c r="BC493">
        <f>SR_Levels!K489</f>
        <v>0</v>
      </c>
      <c r="BD493">
        <f>SR_Levels!L489</f>
        <v>0</v>
      </c>
      <c r="BE493">
        <f>ZigZag!E489</f>
        <v>0</v>
      </c>
      <c r="BF493">
        <f>ZigZag!F489</f>
        <v>0</v>
      </c>
      <c r="BG493">
        <f>ZigZag!G489</f>
        <v>5186.38</v>
      </c>
      <c r="BH493">
        <f>Dual_Tema!E489</f>
        <v>5181.1400000000003</v>
      </c>
      <c r="BI493">
        <f>Dual_Tema!F489</f>
        <v>5178.12</v>
      </c>
      <c r="BJ493">
        <f>Pinbar!E489</f>
        <v>0</v>
      </c>
      <c r="BK493">
        <f>SSA!E489</f>
        <v>5180.2694700000002</v>
      </c>
      <c r="BL493">
        <f>SSA!F489</f>
        <v>5180.4058699999996</v>
      </c>
    </row>
    <row r="494" spans="1:64" x14ac:dyDescent="0.55000000000000004">
      <c r="A494">
        <f>Validation!A490</f>
        <v>1772178600</v>
      </c>
      <c r="B494" t="str">
        <f>Price!B490</f>
        <v>XAUUSD</v>
      </c>
      <c r="C494" t="str">
        <f>Price!C490</f>
        <v>M5</v>
      </c>
      <c r="D494">
        <f>Price!D490</f>
        <v>5179.6499999999996</v>
      </c>
      <c r="E494">
        <f>Price!E490</f>
        <v>5181.22</v>
      </c>
      <c r="F494">
        <f>Price!F490</f>
        <v>5181.53</v>
      </c>
      <c r="G494">
        <f>Price!G490</f>
        <v>5177.76</v>
      </c>
      <c r="H494">
        <f>Price!H490</f>
        <v>396</v>
      </c>
      <c r="I494">
        <f>Diagonals!E490</f>
        <v>5234.1899999999996</v>
      </c>
      <c r="J494">
        <f>Diagonals!F490</f>
        <v>0</v>
      </c>
      <c r="K494">
        <f>Diagonals!G490</f>
        <v>0</v>
      </c>
      <c r="L494">
        <f>Diagonals!H490</f>
        <v>5080.7700000000004</v>
      </c>
      <c r="M494">
        <f>Diagonals!I490</f>
        <v>0</v>
      </c>
      <c r="N494">
        <f>Diagonals!J490</f>
        <v>0</v>
      </c>
      <c r="O494">
        <f>Diagonals!K490</f>
        <v>0</v>
      </c>
      <c r="P494">
        <f>Diagonals!L490</f>
        <v>0</v>
      </c>
      <c r="Q494">
        <f>Trendlines!E490</f>
        <v>5200.49</v>
      </c>
      <c r="R494">
        <f>Trendlines!F490</f>
        <v>5189.1899999999996</v>
      </c>
      <c r="S494">
        <f>Trendlines!G490</f>
        <v>5199.96</v>
      </c>
      <c r="T494">
        <f>Trendlines!H490</f>
        <v>5183.7</v>
      </c>
      <c r="U494">
        <f>Trendlines!I490</f>
        <v>5181.83</v>
      </c>
      <c r="V494">
        <f>Trendlines!J490</f>
        <v>5170.04</v>
      </c>
      <c r="W494">
        <f>Trendlines!K490</f>
        <v>0</v>
      </c>
      <c r="X494">
        <f>Trendlines!L490</f>
        <v>0</v>
      </c>
      <c r="Y494">
        <f>Tema_Hrma_Smma!E490</f>
        <v>5179.3599999999997</v>
      </c>
      <c r="Z494">
        <f>Tema_Hrma_Smma!F490</f>
        <v>5180.22</v>
      </c>
      <c r="AA494">
        <f>Tema_Hrma_Smma!G490</f>
        <v>5186.8900000000003</v>
      </c>
      <c r="AB494">
        <f>ZScore!H490</f>
        <v>-1</v>
      </c>
      <c r="AC494">
        <f>ZScore!I490</f>
        <v>0.45762000000000003</v>
      </c>
      <c r="AD494">
        <f>ZScore!J490</f>
        <v>3</v>
      </c>
      <c r="AE494">
        <f>HA!E490</f>
        <v>5181.01</v>
      </c>
      <c r="AF494">
        <f>HA!F490</f>
        <v>5181.53</v>
      </c>
      <c r="AG494">
        <f>HA!G490</f>
        <v>5177.76</v>
      </c>
      <c r="AH494">
        <f>HA!H490</f>
        <v>5180.04</v>
      </c>
      <c r="AI494">
        <f>HA!I490</f>
        <v>-1</v>
      </c>
      <c r="AJ494">
        <f>HA!J490</f>
        <v>0.97</v>
      </c>
      <c r="AK494">
        <f>HA!K490</f>
        <v>-0.69106000000000001</v>
      </c>
      <c r="AL494">
        <f>HA!L490</f>
        <v>-2</v>
      </c>
      <c r="AM494">
        <f>KC!E490</f>
        <v>5208.4755299999997</v>
      </c>
      <c r="AN494">
        <f>KC!F490</f>
        <v>5203.7353499999999</v>
      </c>
      <c r="AO494">
        <f>KC!G490</f>
        <v>5198.9951600000004</v>
      </c>
      <c r="AP494">
        <f>KC!H490</f>
        <v>5194.2549799999997</v>
      </c>
      <c r="AQ494">
        <f>KC!I490</f>
        <v>5189.5147900000002</v>
      </c>
      <c r="AR494">
        <f>KC!J490</f>
        <v>5185.1229199999998</v>
      </c>
      <c r="AS494">
        <f>KC!K490</f>
        <v>5180.38274</v>
      </c>
      <c r="AT494">
        <f>KC!L490</f>
        <v>5175.6425499999996</v>
      </c>
      <c r="AU494">
        <f>KC!M490</f>
        <v>5170.9023699999998</v>
      </c>
      <c r="AV494">
        <f>KC!N490</f>
        <v>5166.1621800000003</v>
      </c>
      <c r="AW494">
        <f>SR_Levels!E490</f>
        <v>5178.6000000000004</v>
      </c>
      <c r="AX494">
        <f>SR_Levels!F490</f>
        <v>5161.8900000000003</v>
      </c>
      <c r="AY494">
        <f>SR_Levels!G490</f>
        <v>5135.8500000000004</v>
      </c>
      <c r="AZ494">
        <f>SR_Levels!H490</f>
        <v>0</v>
      </c>
      <c r="BA494">
        <f>SR_Levels!I490</f>
        <v>5193.3500000000004</v>
      </c>
      <c r="BB494">
        <f>SR_Levels!J490</f>
        <v>5205.3100000000004</v>
      </c>
      <c r="BC494">
        <f>SR_Levels!K490</f>
        <v>0</v>
      </c>
      <c r="BD494">
        <f>SR_Levels!L490</f>
        <v>0</v>
      </c>
      <c r="BE494">
        <f>ZigZag!E490</f>
        <v>0</v>
      </c>
      <c r="BF494">
        <f>ZigZag!F490</f>
        <v>0</v>
      </c>
      <c r="BG494">
        <f>ZigZag!G490</f>
        <v>5185.8999999999996</v>
      </c>
      <c r="BH494">
        <f>Dual_Tema!E490</f>
        <v>5180.82</v>
      </c>
      <c r="BI494">
        <f>Dual_Tema!F490</f>
        <v>5177.6899999999996</v>
      </c>
      <c r="BJ494">
        <f>Pinbar!E490</f>
        <v>0</v>
      </c>
      <c r="BK494">
        <f>SSA!E490</f>
        <v>5179.9067100000002</v>
      </c>
      <c r="BL494">
        <f>SSA!F490</f>
        <v>5180.1562899999999</v>
      </c>
    </row>
    <row r="495" spans="1:64" x14ac:dyDescent="0.55000000000000004">
      <c r="A495">
        <f>Validation!A491</f>
        <v>1772178900</v>
      </c>
      <c r="B495" t="str">
        <f>Price!B491</f>
        <v>XAUUSD</v>
      </c>
      <c r="C495" t="str">
        <f>Price!C491</f>
        <v>M5</v>
      </c>
      <c r="D495">
        <f>Price!D491</f>
        <v>5176.1000000000004</v>
      </c>
      <c r="E495">
        <f>Price!E491</f>
        <v>5179.6499999999996</v>
      </c>
      <c r="F495">
        <f>Price!F491</f>
        <v>5182.79</v>
      </c>
      <c r="G495">
        <f>Price!G491</f>
        <v>5175.9799999999996</v>
      </c>
      <c r="H495">
        <f>Price!H491</f>
        <v>438</v>
      </c>
      <c r="I495">
        <f>Diagonals!E491</f>
        <v>5234.37</v>
      </c>
      <c r="J495">
        <f>Diagonals!F491</f>
        <v>0</v>
      </c>
      <c r="K495">
        <f>Diagonals!G491</f>
        <v>0</v>
      </c>
      <c r="L495">
        <f>Diagonals!H491</f>
        <v>5080.4399999999996</v>
      </c>
      <c r="M495">
        <f>Diagonals!I491</f>
        <v>0</v>
      </c>
      <c r="N495">
        <f>Diagonals!J491</f>
        <v>0</v>
      </c>
      <c r="O495">
        <f>Diagonals!K491</f>
        <v>0</v>
      </c>
      <c r="P495">
        <f>Diagonals!L491</f>
        <v>0</v>
      </c>
      <c r="Q495">
        <f>Trendlines!E491</f>
        <v>5200.49</v>
      </c>
      <c r="R495">
        <f>Trendlines!F491</f>
        <v>5189.17</v>
      </c>
      <c r="S495">
        <f>Trendlines!G491</f>
        <v>5199.9399999999996</v>
      </c>
      <c r="T495">
        <f>Trendlines!H491</f>
        <v>5183.7700000000004</v>
      </c>
      <c r="U495">
        <f>Trendlines!I491</f>
        <v>5181.8500000000004</v>
      </c>
      <c r="V495">
        <f>Trendlines!J491</f>
        <v>5170.08</v>
      </c>
      <c r="W495">
        <f>Trendlines!K491</f>
        <v>0</v>
      </c>
      <c r="X495">
        <f>Trendlines!L491</f>
        <v>0</v>
      </c>
      <c r="Y495">
        <f>Tema_Hrma_Smma!E491</f>
        <v>5178.54</v>
      </c>
      <c r="Z495">
        <f>Tema_Hrma_Smma!F491</f>
        <v>5179.57</v>
      </c>
      <c r="AA495">
        <f>Tema_Hrma_Smma!G491</f>
        <v>5186.67</v>
      </c>
      <c r="AB495">
        <f>ZScore!H491</f>
        <v>-1</v>
      </c>
      <c r="AC495">
        <f>ZScore!I491</f>
        <v>0.27448</v>
      </c>
      <c r="AD495">
        <f>ZScore!J491</f>
        <v>3</v>
      </c>
      <c r="AE495">
        <f>HA!E491</f>
        <v>5180.5200000000004</v>
      </c>
      <c r="AF495">
        <f>HA!F491</f>
        <v>5182.79</v>
      </c>
      <c r="AG495">
        <f>HA!G491</f>
        <v>5175.9799999999996</v>
      </c>
      <c r="AH495">
        <f>HA!H491</f>
        <v>5178.63</v>
      </c>
      <c r="AI495">
        <f>HA!I491</f>
        <v>-1</v>
      </c>
      <c r="AJ495">
        <f>HA!J491</f>
        <v>1.89</v>
      </c>
      <c r="AK495">
        <f>HA!K491</f>
        <v>-0.31048999999999999</v>
      </c>
      <c r="AL495">
        <f>HA!L491</f>
        <v>-3</v>
      </c>
      <c r="AM495">
        <f>KC!E491</f>
        <v>5207.8083100000003</v>
      </c>
      <c r="AN495">
        <f>KC!F491</f>
        <v>5203.0657799999999</v>
      </c>
      <c r="AO495">
        <f>KC!G491</f>
        <v>5198.3232500000004</v>
      </c>
      <c r="AP495">
        <f>KC!H491</f>
        <v>5193.5807199999999</v>
      </c>
      <c r="AQ495">
        <f>KC!I491</f>
        <v>5188.8381900000004</v>
      </c>
      <c r="AR495">
        <f>KC!J491</f>
        <v>5184.4119000000001</v>
      </c>
      <c r="AS495">
        <f>KC!K491</f>
        <v>5179.6693699999996</v>
      </c>
      <c r="AT495">
        <f>KC!L491</f>
        <v>5174.9268400000001</v>
      </c>
      <c r="AU495">
        <f>KC!M491</f>
        <v>5170.1842999999999</v>
      </c>
      <c r="AV495">
        <f>KC!N491</f>
        <v>5165.4417700000004</v>
      </c>
      <c r="AW495">
        <f>SR_Levels!E491</f>
        <v>5161.8900000000003</v>
      </c>
      <c r="AX495">
        <f>SR_Levels!F491</f>
        <v>5135.8500000000004</v>
      </c>
      <c r="AY495">
        <f>SR_Levels!G491</f>
        <v>0</v>
      </c>
      <c r="AZ495">
        <f>SR_Levels!H491</f>
        <v>0</v>
      </c>
      <c r="BA495">
        <f>SR_Levels!I491</f>
        <v>5178.6000000000004</v>
      </c>
      <c r="BB495">
        <f>SR_Levels!J491</f>
        <v>5193.3500000000004</v>
      </c>
      <c r="BC495">
        <f>SR_Levels!K491</f>
        <v>5205.3100000000004</v>
      </c>
      <c r="BD495">
        <f>SR_Levels!L491</f>
        <v>0</v>
      </c>
      <c r="BE495">
        <f>ZigZag!E491</f>
        <v>0</v>
      </c>
      <c r="BF495">
        <f>ZigZag!F491</f>
        <v>0</v>
      </c>
      <c r="BG495">
        <f>ZigZag!G491</f>
        <v>5185.3599999999997</v>
      </c>
      <c r="BH495">
        <f>Dual_Tema!E491</f>
        <v>5181.34</v>
      </c>
      <c r="BI495">
        <f>Dual_Tema!F491</f>
        <v>5176.62</v>
      </c>
      <c r="BJ495">
        <f>Pinbar!E491</f>
        <v>0</v>
      </c>
      <c r="BK495">
        <f>SSA!E491</f>
        <v>5179.4543000000003</v>
      </c>
      <c r="BL495">
        <f>SSA!F491</f>
        <v>5179.8052900000002</v>
      </c>
    </row>
    <row r="496" spans="1:64" x14ac:dyDescent="0.55000000000000004">
      <c r="A496">
        <f>Validation!A492</f>
        <v>1772179200</v>
      </c>
      <c r="B496" t="str">
        <f>Price!B492</f>
        <v>XAUUSD</v>
      </c>
      <c r="C496" t="str">
        <f>Price!C492</f>
        <v>M5</v>
      </c>
      <c r="D496">
        <f>Price!D492</f>
        <v>5180.66</v>
      </c>
      <c r="E496">
        <f>Price!E492</f>
        <v>5176.1099999999997</v>
      </c>
      <c r="F496">
        <f>Price!F492</f>
        <v>5182.3500000000004</v>
      </c>
      <c r="G496">
        <f>Price!G492</f>
        <v>5176.1099999999997</v>
      </c>
      <c r="H496">
        <f>Price!H492</f>
        <v>584</v>
      </c>
      <c r="I496">
        <f>Diagonals!E492</f>
        <v>5234.55</v>
      </c>
      <c r="J496">
        <f>Diagonals!F492</f>
        <v>0</v>
      </c>
      <c r="K496">
        <f>Diagonals!G492</f>
        <v>0</v>
      </c>
      <c r="L496">
        <f>Diagonals!H492</f>
        <v>5080.12</v>
      </c>
      <c r="M496">
        <f>Diagonals!I492</f>
        <v>0</v>
      </c>
      <c r="N496">
        <f>Diagonals!J492</f>
        <v>0</v>
      </c>
      <c r="O496">
        <f>Diagonals!K492</f>
        <v>0</v>
      </c>
      <c r="P496">
        <f>Diagonals!L492</f>
        <v>0</v>
      </c>
      <c r="Q496">
        <f>Trendlines!E492</f>
        <v>5200.5</v>
      </c>
      <c r="R496">
        <f>Trendlines!F492</f>
        <v>5189.1400000000003</v>
      </c>
      <c r="S496">
        <f>Trendlines!G492</f>
        <v>5199.92</v>
      </c>
      <c r="T496">
        <f>Trendlines!H492</f>
        <v>5183.8500000000004</v>
      </c>
      <c r="U496">
        <f>Trendlines!I492</f>
        <v>5181.87</v>
      </c>
      <c r="V496">
        <f>Trendlines!J492</f>
        <v>5170.1099999999997</v>
      </c>
      <c r="W496">
        <f>Trendlines!K492</f>
        <v>0</v>
      </c>
      <c r="X496">
        <f>Trendlines!L492</f>
        <v>0</v>
      </c>
      <c r="Y496">
        <f>Tema_Hrma_Smma!E492</f>
        <v>5178.78</v>
      </c>
      <c r="Z496">
        <f>Tema_Hrma_Smma!F492</f>
        <v>5179.1099999999997</v>
      </c>
      <c r="AA496">
        <f>Tema_Hrma_Smma!G492</f>
        <v>5186.46</v>
      </c>
      <c r="AB496">
        <f>ZScore!H492</f>
        <v>1</v>
      </c>
      <c r="AC496">
        <f>ZScore!I492</f>
        <v>0.64253000000000005</v>
      </c>
      <c r="AD496">
        <f>ZScore!J492</f>
        <v>0</v>
      </c>
      <c r="AE496">
        <f>HA!E492</f>
        <v>5179.58</v>
      </c>
      <c r="AF496">
        <f>HA!F492</f>
        <v>5182.3500000000004</v>
      </c>
      <c r="AG496">
        <f>HA!G492</f>
        <v>5176.1099999999997</v>
      </c>
      <c r="AH496">
        <f>HA!H492</f>
        <v>5178.8100000000004</v>
      </c>
      <c r="AI496">
        <f>HA!I492</f>
        <v>-1</v>
      </c>
      <c r="AJ496">
        <f>HA!J492</f>
        <v>0.77</v>
      </c>
      <c r="AK496">
        <f>HA!K492</f>
        <v>-0.76988000000000001</v>
      </c>
      <c r="AL496">
        <f>HA!L492</f>
        <v>-4</v>
      </c>
      <c r="AM496">
        <f>KC!E492</f>
        <v>5207.1953800000001</v>
      </c>
      <c r="AN496">
        <f>KC!F492</f>
        <v>5202.4453199999998</v>
      </c>
      <c r="AO496">
        <f>KC!G492</f>
        <v>5197.6952600000004</v>
      </c>
      <c r="AP496">
        <f>KC!H492</f>
        <v>5192.9452000000001</v>
      </c>
      <c r="AQ496">
        <f>KC!I492</f>
        <v>5188.1951399999998</v>
      </c>
      <c r="AR496">
        <f>KC!J492</f>
        <v>5183.6969300000001</v>
      </c>
      <c r="AS496">
        <f>KC!K492</f>
        <v>5178.9468699999998</v>
      </c>
      <c r="AT496">
        <f>KC!L492</f>
        <v>5174.1968100000004</v>
      </c>
      <c r="AU496">
        <f>KC!M492</f>
        <v>5169.4467500000001</v>
      </c>
      <c r="AV496">
        <f>KC!N492</f>
        <v>5164.69668</v>
      </c>
      <c r="AW496">
        <f>SR_Levels!E492</f>
        <v>5178.6000000000004</v>
      </c>
      <c r="AX496">
        <f>SR_Levels!F492</f>
        <v>5161.8900000000003</v>
      </c>
      <c r="AY496">
        <f>SR_Levels!G492</f>
        <v>5135.8500000000004</v>
      </c>
      <c r="AZ496">
        <f>SR_Levels!H492</f>
        <v>0</v>
      </c>
      <c r="BA496">
        <f>SR_Levels!I492</f>
        <v>5193.3500000000004</v>
      </c>
      <c r="BB496">
        <f>SR_Levels!J492</f>
        <v>5205.3100000000004</v>
      </c>
      <c r="BC496">
        <f>SR_Levels!K492</f>
        <v>0</v>
      </c>
      <c r="BD496">
        <f>SR_Levels!L492</f>
        <v>0</v>
      </c>
      <c r="BE496">
        <f>ZigZag!E492</f>
        <v>0</v>
      </c>
      <c r="BF496">
        <f>ZigZag!F492</f>
        <v>0</v>
      </c>
      <c r="BG496">
        <f>ZigZag!G492</f>
        <v>5184.95</v>
      </c>
      <c r="BH496">
        <f>Dual_Tema!E492</f>
        <v>5181.55</v>
      </c>
      <c r="BI496">
        <f>Dual_Tema!F492</f>
        <v>5176.07</v>
      </c>
      <c r="BJ496">
        <f>Pinbar!E492</f>
        <v>0</v>
      </c>
      <c r="BK496">
        <f>SSA!E492</f>
        <v>5179.0793400000002</v>
      </c>
      <c r="BL496">
        <f>SSA!F492</f>
        <v>5179.4423200000001</v>
      </c>
    </row>
    <row r="497" spans="1:64" x14ac:dyDescent="0.55000000000000004">
      <c r="A497">
        <f>Validation!A493</f>
        <v>1772179500</v>
      </c>
      <c r="B497" t="str">
        <f>Price!B493</f>
        <v>XAUUSD</v>
      </c>
      <c r="C497" t="str">
        <f>Price!C493</f>
        <v>M5</v>
      </c>
      <c r="D497">
        <f>Price!D493</f>
        <v>5180.62</v>
      </c>
      <c r="E497">
        <f>Price!E493</f>
        <v>5180.6499999999996</v>
      </c>
      <c r="F497">
        <f>Price!F493</f>
        <v>5181.6499999999996</v>
      </c>
      <c r="G497">
        <f>Price!G493</f>
        <v>5177.26</v>
      </c>
      <c r="H497">
        <f>Price!H493</f>
        <v>509</v>
      </c>
      <c r="I497">
        <f>Diagonals!E493</f>
        <v>5234.72</v>
      </c>
      <c r="J497">
        <f>Diagonals!F493</f>
        <v>0</v>
      </c>
      <c r="K497">
        <f>Diagonals!G493</f>
        <v>0</v>
      </c>
      <c r="L497">
        <f>Diagonals!H493</f>
        <v>5079.79</v>
      </c>
      <c r="M497">
        <f>Diagonals!I493</f>
        <v>0</v>
      </c>
      <c r="N497">
        <f>Diagonals!J493</f>
        <v>0</v>
      </c>
      <c r="O497">
        <f>Diagonals!K493</f>
        <v>0</v>
      </c>
      <c r="P497">
        <f>Diagonals!L493</f>
        <v>0</v>
      </c>
      <c r="Q497">
        <f>Trendlines!E493</f>
        <v>5200.51</v>
      </c>
      <c r="R497">
        <f>Trendlines!F493</f>
        <v>5189.12</v>
      </c>
      <c r="S497">
        <f>Trendlines!G493</f>
        <v>5199.8999999999996</v>
      </c>
      <c r="T497">
        <f>Trendlines!H493</f>
        <v>5183.92</v>
      </c>
      <c r="U497">
        <f>Trendlines!I493</f>
        <v>5181.8900000000003</v>
      </c>
      <c r="V497">
        <f>Trendlines!J493</f>
        <v>5170.1499999999996</v>
      </c>
      <c r="W497">
        <f>Trendlines!K493</f>
        <v>0</v>
      </c>
      <c r="X497">
        <f>Trendlines!L493</f>
        <v>0</v>
      </c>
      <c r="Y497">
        <f>Tema_Hrma_Smma!E493</f>
        <v>5179.08</v>
      </c>
      <c r="Z497">
        <f>Tema_Hrma_Smma!F493</f>
        <v>5178.8</v>
      </c>
      <c r="AA497">
        <f>Tema_Hrma_Smma!G493</f>
        <v>5186.2700000000004</v>
      </c>
      <c r="AB497">
        <f>ZScore!H493</f>
        <v>-1</v>
      </c>
      <c r="AC497">
        <f>ZScore!I493</f>
        <v>1.03556</v>
      </c>
      <c r="AD497">
        <f>ZScore!J493</f>
        <v>3</v>
      </c>
      <c r="AE497">
        <f>HA!E493</f>
        <v>5179.1899999999996</v>
      </c>
      <c r="AF497">
        <f>HA!F493</f>
        <v>5181.6499999999996</v>
      </c>
      <c r="AG497">
        <f>HA!G493</f>
        <v>5177.26</v>
      </c>
      <c r="AH497">
        <f>HA!H493</f>
        <v>5180.05</v>
      </c>
      <c r="AI497">
        <f>HA!I493</f>
        <v>1</v>
      </c>
      <c r="AJ497">
        <f>HA!J493</f>
        <v>0.85</v>
      </c>
      <c r="AK497">
        <f>HA!K493</f>
        <v>-0.73035000000000005</v>
      </c>
      <c r="AL497">
        <f>HA!L493</f>
        <v>1</v>
      </c>
      <c r="AM497">
        <f>KC!E493</f>
        <v>5206.5560800000003</v>
      </c>
      <c r="AN497">
        <f>KC!F493</f>
        <v>5201.8097799999996</v>
      </c>
      <c r="AO497">
        <f>KC!G493</f>
        <v>5197.0634799999998</v>
      </c>
      <c r="AP497">
        <f>KC!H493</f>
        <v>5192.3171899999998</v>
      </c>
      <c r="AQ497">
        <f>KC!I493</f>
        <v>5187.57089</v>
      </c>
      <c r="AR497">
        <f>KC!J493</f>
        <v>5183.02333</v>
      </c>
      <c r="AS497">
        <f>KC!K493</f>
        <v>5178.2770300000002</v>
      </c>
      <c r="AT497">
        <f>KC!L493</f>
        <v>5173.5307400000002</v>
      </c>
      <c r="AU497">
        <f>KC!M493</f>
        <v>5168.7844400000004</v>
      </c>
      <c r="AV497">
        <f>KC!N493</f>
        <v>5164.0381500000003</v>
      </c>
      <c r="AW497">
        <f>SR_Levels!E493</f>
        <v>5178.6000000000004</v>
      </c>
      <c r="AX497">
        <f>SR_Levels!F493</f>
        <v>5161.8900000000003</v>
      </c>
      <c r="AY497">
        <f>SR_Levels!G493</f>
        <v>5135.8500000000004</v>
      </c>
      <c r="AZ497">
        <f>SR_Levels!H493</f>
        <v>0</v>
      </c>
      <c r="BA497">
        <f>SR_Levels!I493</f>
        <v>5193.3500000000004</v>
      </c>
      <c r="BB497">
        <f>SR_Levels!J493</f>
        <v>5205.3100000000004</v>
      </c>
      <c r="BC497">
        <f>SR_Levels!K493</f>
        <v>0</v>
      </c>
      <c r="BD497">
        <f>SR_Levels!L493</f>
        <v>0</v>
      </c>
      <c r="BE497">
        <f>ZigZag!E493</f>
        <v>0</v>
      </c>
      <c r="BF497">
        <f>ZigZag!F493</f>
        <v>0</v>
      </c>
      <c r="BG497">
        <f>ZigZag!G493</f>
        <v>5184.59</v>
      </c>
      <c r="BH497">
        <f>Dual_Tema!E493</f>
        <v>5181.41</v>
      </c>
      <c r="BI497">
        <f>Dual_Tema!F493</f>
        <v>5176.3599999999997</v>
      </c>
      <c r="BJ497">
        <f>Pinbar!E493</f>
        <v>1</v>
      </c>
      <c r="BK497">
        <f>SSA!E493</f>
        <v>5178.7373399999997</v>
      </c>
      <c r="BL497">
        <f>SSA!F493</f>
        <v>5179.0898299999999</v>
      </c>
    </row>
    <row r="498" spans="1:64" x14ac:dyDescent="0.55000000000000004">
      <c r="A498">
        <f>Validation!A494</f>
        <v>1772179800</v>
      </c>
      <c r="B498" t="str">
        <f>Price!B494</f>
        <v>XAUUSD</v>
      </c>
      <c r="C498" t="str">
        <f>Price!C494</f>
        <v>M5</v>
      </c>
      <c r="D498">
        <f>Price!D494</f>
        <v>5178.43</v>
      </c>
      <c r="E498">
        <f>Price!E494</f>
        <v>5180.62</v>
      </c>
      <c r="F498">
        <f>Price!F494</f>
        <v>5181.01</v>
      </c>
      <c r="G498">
        <f>Price!G494</f>
        <v>5177.59</v>
      </c>
      <c r="H498">
        <f>Price!H494</f>
        <v>414</v>
      </c>
      <c r="I498">
        <f>Diagonals!E494</f>
        <v>5234.8999999999996</v>
      </c>
      <c r="J498">
        <f>Diagonals!F494</f>
        <v>0</v>
      </c>
      <c r="K498">
        <f>Diagonals!G494</f>
        <v>0</v>
      </c>
      <c r="L498">
        <f>Diagonals!H494</f>
        <v>5079.46</v>
      </c>
      <c r="M498">
        <f>Diagonals!I494</f>
        <v>0</v>
      </c>
      <c r="N498">
        <f>Diagonals!J494</f>
        <v>0</v>
      </c>
      <c r="O498">
        <f>Diagonals!K494</f>
        <v>0</v>
      </c>
      <c r="P498">
        <f>Diagonals!L494</f>
        <v>0</v>
      </c>
      <c r="Q498">
        <f>Trendlines!E494</f>
        <v>5200.51</v>
      </c>
      <c r="R498">
        <f>Trendlines!F494</f>
        <v>5189.09</v>
      </c>
      <c r="S498">
        <f>Trendlines!G494</f>
        <v>5199.8900000000003</v>
      </c>
      <c r="T498">
        <f>Trendlines!H494</f>
        <v>5184</v>
      </c>
      <c r="U498">
        <f>Trendlines!I494</f>
        <v>5181.91</v>
      </c>
      <c r="V498">
        <f>Trendlines!J494</f>
        <v>5170.1899999999996</v>
      </c>
      <c r="W498">
        <f>Trendlines!K494</f>
        <v>0</v>
      </c>
      <c r="X498">
        <f>Trendlines!L494</f>
        <v>0</v>
      </c>
      <c r="Y498">
        <f>Tema_Hrma_Smma!E494</f>
        <v>5178.92</v>
      </c>
      <c r="Z498">
        <f>Tema_Hrma_Smma!F494</f>
        <v>5178.53</v>
      </c>
      <c r="AA498">
        <f>Tema_Hrma_Smma!G494</f>
        <v>5186.08</v>
      </c>
      <c r="AB498">
        <f>ZScore!H494</f>
        <v>-1</v>
      </c>
      <c r="AC498">
        <f>ZScore!I494</f>
        <v>0.23557</v>
      </c>
      <c r="AD498">
        <f>ZScore!J494</f>
        <v>3</v>
      </c>
      <c r="AE498">
        <f>HA!E494</f>
        <v>5179.62</v>
      </c>
      <c r="AF498">
        <f>HA!F494</f>
        <v>5181.01</v>
      </c>
      <c r="AG498">
        <f>HA!G494</f>
        <v>5177.59</v>
      </c>
      <c r="AH498">
        <f>HA!H494</f>
        <v>5179.41</v>
      </c>
      <c r="AI498">
        <f>HA!I494</f>
        <v>-1</v>
      </c>
      <c r="AJ498">
        <f>HA!J494</f>
        <v>0.21</v>
      </c>
      <c r="AK498">
        <f>HA!K494</f>
        <v>-0.98950000000000005</v>
      </c>
      <c r="AL498">
        <f>HA!L494</f>
        <v>-1</v>
      </c>
      <c r="AM498">
        <f>KC!E494</f>
        <v>5205.9475000000002</v>
      </c>
      <c r="AN498">
        <f>KC!F494</f>
        <v>5201.1997300000003</v>
      </c>
      <c r="AO498">
        <f>KC!G494</f>
        <v>5196.4519499999997</v>
      </c>
      <c r="AP498">
        <f>KC!H494</f>
        <v>5191.70417</v>
      </c>
      <c r="AQ498">
        <f>KC!I494</f>
        <v>5186.9563900000003</v>
      </c>
      <c r="AR498">
        <f>KC!J494</f>
        <v>5182.4010200000002</v>
      </c>
      <c r="AS498">
        <f>KC!K494</f>
        <v>5177.6532399999996</v>
      </c>
      <c r="AT498">
        <f>KC!L494</f>
        <v>5172.9054599999999</v>
      </c>
      <c r="AU498">
        <f>KC!M494</f>
        <v>5168.1576800000003</v>
      </c>
      <c r="AV498">
        <f>KC!N494</f>
        <v>5163.4099100000003</v>
      </c>
      <c r="AW498">
        <f>SR_Levels!E494</f>
        <v>5161.8900000000003</v>
      </c>
      <c r="AX498">
        <f>SR_Levels!F494</f>
        <v>5135.8500000000004</v>
      </c>
      <c r="AY498">
        <f>SR_Levels!G494</f>
        <v>0</v>
      </c>
      <c r="AZ498">
        <f>SR_Levels!H494</f>
        <v>0</v>
      </c>
      <c r="BA498">
        <f>SR_Levels!I494</f>
        <v>5178.6000000000004</v>
      </c>
      <c r="BB498">
        <f>SR_Levels!J494</f>
        <v>5193.3500000000004</v>
      </c>
      <c r="BC498">
        <f>SR_Levels!K494</f>
        <v>5205.3100000000004</v>
      </c>
      <c r="BD498">
        <f>SR_Levels!L494</f>
        <v>0</v>
      </c>
      <c r="BE498">
        <f>ZigZag!E494</f>
        <v>0</v>
      </c>
      <c r="BF498">
        <f>ZigZag!F494</f>
        <v>0</v>
      </c>
      <c r="BG498">
        <f>ZigZag!G494</f>
        <v>5184.1899999999996</v>
      </c>
      <c r="BH498">
        <f>Dual_Tema!E494</f>
        <v>5181.07</v>
      </c>
      <c r="BI498">
        <f>Dual_Tema!F494</f>
        <v>5176.78</v>
      </c>
      <c r="BJ498">
        <f>Pinbar!E494</f>
        <v>0</v>
      </c>
      <c r="BK498">
        <f>SSA!E494</f>
        <v>5178.4925700000003</v>
      </c>
      <c r="BL498">
        <f>SSA!F494</f>
        <v>5178.7911999999997</v>
      </c>
    </row>
    <row r="499" spans="1:64" x14ac:dyDescent="0.55000000000000004">
      <c r="A499">
        <f>Validation!A495</f>
        <v>1772180100</v>
      </c>
      <c r="B499" t="str">
        <f>Price!B495</f>
        <v>XAUUSD</v>
      </c>
      <c r="C499" t="str">
        <f>Price!C495</f>
        <v>M5</v>
      </c>
      <c r="D499">
        <f>Price!D495</f>
        <v>5178.8999999999996</v>
      </c>
      <c r="E499">
        <f>Price!E495</f>
        <v>5178.5</v>
      </c>
      <c r="F499">
        <f>Price!F495</f>
        <v>5179.83</v>
      </c>
      <c r="G499">
        <f>Price!G495</f>
        <v>5177.17</v>
      </c>
      <c r="H499">
        <f>Price!H495</f>
        <v>460</v>
      </c>
      <c r="I499">
        <f>Diagonals!E495</f>
        <v>5235.08</v>
      </c>
      <c r="J499">
        <f>Diagonals!F495</f>
        <v>0</v>
      </c>
      <c r="K499">
        <f>Diagonals!G495</f>
        <v>0</v>
      </c>
      <c r="L499">
        <f>Diagonals!H495</f>
        <v>5079.13</v>
      </c>
      <c r="M499">
        <f>Diagonals!I495</f>
        <v>0</v>
      </c>
      <c r="N499">
        <f>Diagonals!J495</f>
        <v>0</v>
      </c>
      <c r="O499">
        <f>Diagonals!K495</f>
        <v>0</v>
      </c>
      <c r="P499">
        <f>Diagonals!L495</f>
        <v>0</v>
      </c>
      <c r="Q499">
        <f>Trendlines!E495</f>
        <v>5200.5200000000004</v>
      </c>
      <c r="R499">
        <f>Trendlines!F495</f>
        <v>5189.0600000000004</v>
      </c>
      <c r="S499">
        <f>Trendlines!G495</f>
        <v>5199.87</v>
      </c>
      <c r="T499">
        <f>Trendlines!H495</f>
        <v>5184.08</v>
      </c>
      <c r="U499">
        <f>Trendlines!I495</f>
        <v>5181.9399999999996</v>
      </c>
      <c r="V499">
        <f>Trendlines!J495</f>
        <v>5170.2299999999996</v>
      </c>
      <c r="W499">
        <f>Trendlines!K495</f>
        <v>0</v>
      </c>
      <c r="X499">
        <f>Trendlines!L495</f>
        <v>0</v>
      </c>
      <c r="Y499">
        <f>Tema_Hrma_Smma!E495</f>
        <v>5178.68</v>
      </c>
      <c r="Z499">
        <f>Tema_Hrma_Smma!F495</f>
        <v>5178.25</v>
      </c>
      <c r="AA499">
        <f>Tema_Hrma_Smma!G495</f>
        <v>5185.88</v>
      </c>
      <c r="AB499">
        <f>ZScore!H495</f>
        <v>1</v>
      </c>
      <c r="AC499">
        <f>ZScore!I495</f>
        <v>0.90136000000000005</v>
      </c>
      <c r="AD499">
        <f>ZScore!J495</f>
        <v>0</v>
      </c>
      <c r="AE499">
        <f>HA!E495</f>
        <v>5179.5200000000004</v>
      </c>
      <c r="AF499">
        <f>HA!F495</f>
        <v>5179.83</v>
      </c>
      <c r="AG499">
        <f>HA!G495</f>
        <v>5177.17</v>
      </c>
      <c r="AH499">
        <f>HA!H495</f>
        <v>5178.6000000000004</v>
      </c>
      <c r="AI499">
        <f>HA!I495</f>
        <v>-1</v>
      </c>
      <c r="AJ499">
        <f>HA!J495</f>
        <v>0.92</v>
      </c>
      <c r="AK499">
        <f>HA!K495</f>
        <v>-0.69943999999999995</v>
      </c>
      <c r="AL499">
        <f>HA!L495</f>
        <v>-2</v>
      </c>
      <c r="AM499">
        <f>KC!E495</f>
        <v>5205.1741400000001</v>
      </c>
      <c r="AN499">
        <f>KC!F495</f>
        <v>5200.4634599999999</v>
      </c>
      <c r="AO499">
        <f>KC!G495</f>
        <v>5195.7527799999998</v>
      </c>
      <c r="AP499">
        <f>KC!H495</f>
        <v>5191.0420999999997</v>
      </c>
      <c r="AQ499">
        <f>KC!I495</f>
        <v>5186.3314200000004</v>
      </c>
      <c r="AR499">
        <f>KC!J495</f>
        <v>5181.8168100000003</v>
      </c>
      <c r="AS499">
        <f>KC!K495</f>
        <v>5177.1061300000001</v>
      </c>
      <c r="AT499">
        <f>KC!L495</f>
        <v>5172.39545</v>
      </c>
      <c r="AU499">
        <f>KC!M495</f>
        <v>5167.6847699999998</v>
      </c>
      <c r="AV499">
        <f>KC!N495</f>
        <v>5162.9740899999997</v>
      </c>
      <c r="AW499">
        <f>SR_Levels!E495</f>
        <v>5178.6000000000004</v>
      </c>
      <c r="AX499">
        <f>SR_Levels!F495</f>
        <v>5161.8900000000003</v>
      </c>
      <c r="AY499">
        <f>SR_Levels!G495</f>
        <v>5135.8500000000004</v>
      </c>
      <c r="AZ499">
        <f>SR_Levels!H495</f>
        <v>0</v>
      </c>
      <c r="BA499">
        <f>SR_Levels!I495</f>
        <v>5193.3500000000004</v>
      </c>
      <c r="BB499">
        <f>SR_Levels!J495</f>
        <v>5205.3100000000004</v>
      </c>
      <c r="BC499">
        <f>SR_Levels!K495</f>
        <v>0</v>
      </c>
      <c r="BD499">
        <f>SR_Levels!L495</f>
        <v>0</v>
      </c>
      <c r="BE499">
        <f>ZigZag!E495</f>
        <v>0</v>
      </c>
      <c r="BF499">
        <f>ZigZag!F495</f>
        <v>0</v>
      </c>
      <c r="BG499">
        <f>ZigZag!G495</f>
        <v>5183.79</v>
      </c>
      <c r="BH499">
        <f>Dual_Tema!E495</f>
        <v>5180.32</v>
      </c>
      <c r="BI499">
        <f>Dual_Tema!F495</f>
        <v>5176.8900000000003</v>
      </c>
      <c r="BJ499">
        <f>Pinbar!E495</f>
        <v>0</v>
      </c>
      <c r="BK499">
        <f>SSA!E495</f>
        <v>5178.4420300000002</v>
      </c>
      <c r="BL499">
        <f>SSA!F495</f>
        <v>5178.61661</v>
      </c>
    </row>
    <row r="500" spans="1:64" x14ac:dyDescent="0.55000000000000004">
      <c r="A500">
        <f>Validation!A496</f>
        <v>1772180400</v>
      </c>
      <c r="B500" t="str">
        <f>Price!B496</f>
        <v>XAUUSD</v>
      </c>
      <c r="C500" t="str">
        <f>Price!C496</f>
        <v>M5</v>
      </c>
      <c r="D500">
        <f>Price!D496</f>
        <v>5175</v>
      </c>
      <c r="E500">
        <f>Price!E496</f>
        <v>5178.8999999999996</v>
      </c>
      <c r="F500">
        <f>Price!F496</f>
        <v>5179.37</v>
      </c>
      <c r="G500">
        <f>Price!G496</f>
        <v>5174.41</v>
      </c>
      <c r="H500">
        <f>Price!H496</f>
        <v>423</v>
      </c>
      <c r="I500">
        <f>Diagonals!E496</f>
        <v>5235.26</v>
      </c>
      <c r="J500">
        <f>Diagonals!F496</f>
        <v>0</v>
      </c>
      <c r="K500">
        <f>Diagonals!G496</f>
        <v>0</v>
      </c>
      <c r="L500">
        <f>Diagonals!H496</f>
        <v>5078.8</v>
      </c>
      <c r="M500">
        <f>Diagonals!I496</f>
        <v>0</v>
      </c>
      <c r="N500">
        <f>Diagonals!J496</f>
        <v>0</v>
      </c>
      <c r="O500">
        <f>Diagonals!K496</f>
        <v>0</v>
      </c>
      <c r="P500">
        <f>Diagonals!L496</f>
        <v>0</v>
      </c>
      <c r="Q500">
        <f>Trendlines!E496</f>
        <v>5200.5200000000004</v>
      </c>
      <c r="R500">
        <f>Trendlines!F496</f>
        <v>5189.04</v>
      </c>
      <c r="S500">
        <f>Trendlines!G496</f>
        <v>5199.8500000000004</v>
      </c>
      <c r="T500">
        <f>Trendlines!H496</f>
        <v>5184.1499999999996</v>
      </c>
      <c r="U500">
        <f>Trendlines!I496</f>
        <v>5181.96</v>
      </c>
      <c r="V500">
        <f>Trendlines!J496</f>
        <v>5170.2700000000004</v>
      </c>
      <c r="W500">
        <f>Trendlines!K496</f>
        <v>0</v>
      </c>
      <c r="X500">
        <f>Trendlines!L496</f>
        <v>0</v>
      </c>
      <c r="Y500">
        <f>Tema_Hrma_Smma!E496</f>
        <v>5177.41</v>
      </c>
      <c r="Z500">
        <f>Tema_Hrma_Smma!F496</f>
        <v>5177.75</v>
      </c>
      <c r="AA500">
        <f>Tema_Hrma_Smma!G496</f>
        <v>5185.6499999999996</v>
      </c>
      <c r="AB500">
        <f>ZScore!H496</f>
        <v>-1</v>
      </c>
      <c r="AC500">
        <f>ZScore!I496</f>
        <v>0.39693000000000001</v>
      </c>
      <c r="AD500">
        <f>ZScore!J496</f>
        <v>3</v>
      </c>
      <c r="AE500">
        <f>HA!E496</f>
        <v>5179.0600000000004</v>
      </c>
      <c r="AF500">
        <f>HA!F496</f>
        <v>5179.37</v>
      </c>
      <c r="AG500">
        <f>HA!G496</f>
        <v>5174.41</v>
      </c>
      <c r="AH500">
        <f>HA!H496</f>
        <v>5176.92</v>
      </c>
      <c r="AI500">
        <f>HA!I496</f>
        <v>-1</v>
      </c>
      <c r="AJ500">
        <f>HA!J496</f>
        <v>2.14</v>
      </c>
      <c r="AK500">
        <f>HA!K496</f>
        <v>-0.19836999999999999</v>
      </c>
      <c r="AL500">
        <f>HA!L496</f>
        <v>-3</v>
      </c>
      <c r="AM500">
        <f>KC!E496</f>
        <v>5204.4676900000004</v>
      </c>
      <c r="AN500">
        <f>KC!F496</f>
        <v>5199.7758999999996</v>
      </c>
      <c r="AO500">
        <f>KC!G496</f>
        <v>5195.0841099999998</v>
      </c>
      <c r="AP500">
        <f>KC!H496</f>
        <v>5190.3923199999999</v>
      </c>
      <c r="AQ500">
        <f>KC!I496</f>
        <v>5185.7005300000001</v>
      </c>
      <c r="AR500">
        <f>KC!J496</f>
        <v>5181.2010899999996</v>
      </c>
      <c r="AS500">
        <f>KC!K496</f>
        <v>5176.5092999999997</v>
      </c>
      <c r="AT500">
        <f>KC!L496</f>
        <v>5171.8175099999999</v>
      </c>
      <c r="AU500">
        <f>KC!M496</f>
        <v>5167.12572</v>
      </c>
      <c r="AV500">
        <f>KC!N496</f>
        <v>5162.4339300000001</v>
      </c>
      <c r="AW500">
        <f>SR_Levels!E496</f>
        <v>5161.8900000000003</v>
      </c>
      <c r="AX500">
        <f>SR_Levels!F496</f>
        <v>5135.8500000000004</v>
      </c>
      <c r="AY500">
        <f>SR_Levels!G496</f>
        <v>0</v>
      </c>
      <c r="AZ500">
        <f>SR_Levels!H496</f>
        <v>0</v>
      </c>
      <c r="BA500">
        <f>SR_Levels!I496</f>
        <v>5178.6000000000004</v>
      </c>
      <c r="BB500">
        <f>SR_Levels!J496</f>
        <v>5193.3500000000004</v>
      </c>
      <c r="BC500">
        <f>SR_Levels!K496</f>
        <v>5205.3100000000004</v>
      </c>
      <c r="BD500">
        <f>SR_Levels!L496</f>
        <v>0</v>
      </c>
      <c r="BE500">
        <f>ZigZag!E496</f>
        <v>0</v>
      </c>
      <c r="BF500">
        <f>ZigZag!F496</f>
        <v>5174.41</v>
      </c>
      <c r="BG500">
        <f>ZigZag!G496</f>
        <v>5183.25</v>
      </c>
      <c r="BH500">
        <f>Dual_Tema!E496</f>
        <v>5179.68</v>
      </c>
      <c r="BI500">
        <f>Dual_Tema!F496</f>
        <v>5175.6499999999996</v>
      </c>
      <c r="BJ500">
        <f>Pinbar!E496</f>
        <v>0</v>
      </c>
      <c r="BK500">
        <f>SSA!E496</f>
        <v>5178.5642500000004</v>
      </c>
      <c r="BL500">
        <f>SSA!F496</f>
        <v>5178.5904300000002</v>
      </c>
    </row>
    <row r="501" spans="1:64" x14ac:dyDescent="0.55000000000000004">
      <c r="A501">
        <f>Validation!A497</f>
        <v>1772180700</v>
      </c>
      <c r="B501" t="str">
        <f>Price!B497</f>
        <v>XAUUSD</v>
      </c>
      <c r="C501" t="str">
        <f>Price!C497</f>
        <v>M5</v>
      </c>
      <c r="D501">
        <f>Price!D497</f>
        <v>5177.6099999999997</v>
      </c>
      <c r="E501">
        <f>Price!E497</f>
        <v>5174.9799999999996</v>
      </c>
      <c r="F501">
        <f>Price!F497</f>
        <v>5179.5200000000004</v>
      </c>
      <c r="G501">
        <f>Price!G497</f>
        <v>5174.8500000000004</v>
      </c>
      <c r="H501">
        <f>Price!H497</f>
        <v>498</v>
      </c>
      <c r="I501">
        <f>Diagonals!E497</f>
        <v>5235.43</v>
      </c>
      <c r="J501">
        <f>Diagonals!F497</f>
        <v>0</v>
      </c>
      <c r="K501">
        <f>Diagonals!G497</f>
        <v>0</v>
      </c>
      <c r="L501">
        <f>Diagonals!H497</f>
        <v>5078.47</v>
      </c>
      <c r="M501">
        <f>Diagonals!I497</f>
        <v>0</v>
      </c>
      <c r="N501">
        <f>Diagonals!J497</f>
        <v>0</v>
      </c>
      <c r="O501">
        <f>Diagonals!K497</f>
        <v>0</v>
      </c>
      <c r="P501">
        <f>Diagonals!L497</f>
        <v>0</v>
      </c>
      <c r="Q501">
        <f>Trendlines!E497</f>
        <v>5200.53</v>
      </c>
      <c r="R501">
        <f>Trendlines!F497</f>
        <v>5189.01</v>
      </c>
      <c r="S501">
        <f>Trendlines!G497</f>
        <v>5199.83</v>
      </c>
      <c r="T501">
        <f>Trendlines!H497</f>
        <v>5184.2299999999996</v>
      </c>
      <c r="U501">
        <f>Trendlines!I497</f>
        <v>5181.9799999999996</v>
      </c>
      <c r="V501">
        <f>Trendlines!J497</f>
        <v>5170.3100000000004</v>
      </c>
      <c r="W501">
        <f>Trendlines!K497</f>
        <v>0</v>
      </c>
      <c r="X501">
        <f>Trendlines!L497</f>
        <v>0</v>
      </c>
      <c r="Y501">
        <f>Tema_Hrma_Smma!E497</f>
        <v>5177.17</v>
      </c>
      <c r="Z501">
        <f>Tema_Hrma_Smma!F497</f>
        <v>5177.3100000000004</v>
      </c>
      <c r="AA501">
        <f>Tema_Hrma_Smma!G497</f>
        <v>5185.3999999999996</v>
      </c>
      <c r="AB501">
        <f>ZScore!H497</f>
        <v>1</v>
      </c>
      <c r="AC501">
        <f>ZScore!I497</f>
        <v>7.8060000000000004E-2</v>
      </c>
      <c r="AD501">
        <f>ZScore!J497</f>
        <v>0</v>
      </c>
      <c r="AE501">
        <f>HA!E497</f>
        <v>5177.99</v>
      </c>
      <c r="AF501">
        <f>HA!F497</f>
        <v>5179.5200000000004</v>
      </c>
      <c r="AG501">
        <f>HA!G497</f>
        <v>5174.8500000000004</v>
      </c>
      <c r="AH501">
        <f>HA!H497</f>
        <v>5176.74</v>
      </c>
      <c r="AI501">
        <f>HA!I497</f>
        <v>-1</v>
      </c>
      <c r="AJ501">
        <f>HA!J497</f>
        <v>1.25</v>
      </c>
      <c r="AK501">
        <f>HA!K497</f>
        <v>-0.56357999999999997</v>
      </c>
      <c r="AL501">
        <f>HA!L497</f>
        <v>-4</v>
      </c>
      <c r="AM501">
        <f>KC!E497</f>
        <v>5203.8011699999997</v>
      </c>
      <c r="AN501">
        <f>KC!F497</f>
        <v>5199.1215400000001</v>
      </c>
      <c r="AO501">
        <f>KC!G497</f>
        <v>5194.4419099999996</v>
      </c>
      <c r="AP501">
        <f>KC!H497</f>
        <v>5189.7622799999999</v>
      </c>
      <c r="AQ501">
        <f>KC!I497</f>
        <v>5185.0826500000003</v>
      </c>
      <c r="AR501">
        <f>KC!J497</f>
        <v>5180.5876699999999</v>
      </c>
      <c r="AS501">
        <f>KC!K497</f>
        <v>5175.9080400000003</v>
      </c>
      <c r="AT501">
        <f>KC!L497</f>
        <v>5171.2284099999997</v>
      </c>
      <c r="AU501">
        <f>KC!M497</f>
        <v>5166.5487800000001</v>
      </c>
      <c r="AV501">
        <f>KC!N497</f>
        <v>5161.8691500000004</v>
      </c>
      <c r="AW501">
        <f>SR_Levels!E497</f>
        <v>5161.8900000000003</v>
      </c>
      <c r="AX501">
        <f>SR_Levels!F497</f>
        <v>5135.8500000000004</v>
      </c>
      <c r="AY501">
        <f>SR_Levels!G497</f>
        <v>0</v>
      </c>
      <c r="AZ501">
        <f>SR_Levels!H497</f>
        <v>0</v>
      </c>
      <c r="BA501">
        <f>SR_Levels!I497</f>
        <v>5178.6000000000004</v>
      </c>
      <c r="BB501">
        <f>SR_Levels!J497</f>
        <v>5193.3500000000004</v>
      </c>
      <c r="BC501">
        <f>SR_Levels!K497</f>
        <v>5205.3100000000004</v>
      </c>
      <c r="BD501">
        <f>SR_Levels!L497</f>
        <v>0</v>
      </c>
      <c r="BE501">
        <f>ZigZag!E497</f>
        <v>0</v>
      </c>
      <c r="BF501">
        <f>ZigZag!F497</f>
        <v>0</v>
      </c>
      <c r="BG501">
        <f>ZigZag!G497</f>
        <v>5182.83</v>
      </c>
      <c r="BH501">
        <f>Dual_Tema!E497</f>
        <v>5179.3900000000003</v>
      </c>
      <c r="BI501">
        <f>Dual_Tema!F497</f>
        <v>5175.1099999999997</v>
      </c>
      <c r="BJ501">
        <f>Pinbar!E497</f>
        <v>0</v>
      </c>
      <c r="BK501">
        <f>SSA!E497</f>
        <v>5178.9037399999997</v>
      </c>
      <c r="BL501">
        <f>SSA!F497</f>
        <v>5178.7470800000001</v>
      </c>
    </row>
    <row r="502" spans="1:64" x14ac:dyDescent="0.55000000000000004">
      <c r="A502">
        <f>Validation!A498</f>
        <v>1772181000</v>
      </c>
      <c r="B502" t="str">
        <f>Price!B498</f>
        <v>XAUUSD</v>
      </c>
      <c r="C502" t="str">
        <f>Price!C498</f>
        <v>M5</v>
      </c>
      <c r="D502">
        <f>Price!D498</f>
        <v>5181.78</v>
      </c>
      <c r="E502">
        <f>Price!E498</f>
        <v>5177.57</v>
      </c>
      <c r="F502">
        <f>Price!F498</f>
        <v>5181.8599999999997</v>
      </c>
      <c r="G502">
        <f>Price!G498</f>
        <v>5176.7700000000004</v>
      </c>
      <c r="H502">
        <f>Price!H498</f>
        <v>478</v>
      </c>
      <c r="I502">
        <f>Diagonals!E498</f>
        <v>5235.6099999999997</v>
      </c>
      <c r="J502">
        <f>Diagonals!F498</f>
        <v>0</v>
      </c>
      <c r="K502">
        <f>Diagonals!G498</f>
        <v>0</v>
      </c>
      <c r="L502">
        <f>Diagonals!H498</f>
        <v>5078.1400000000003</v>
      </c>
      <c r="M502">
        <f>Diagonals!I498</f>
        <v>0</v>
      </c>
      <c r="N502">
        <f>Diagonals!J498</f>
        <v>0</v>
      </c>
      <c r="O502">
        <f>Diagonals!K498</f>
        <v>0</v>
      </c>
      <c r="P502">
        <f>Diagonals!L498</f>
        <v>0</v>
      </c>
      <c r="Q502">
        <f>Trendlines!E498</f>
        <v>5200.53</v>
      </c>
      <c r="R502">
        <f>Trendlines!F498</f>
        <v>5188.99</v>
      </c>
      <c r="S502">
        <f>Trendlines!G498</f>
        <v>5199.82</v>
      </c>
      <c r="T502">
        <f>Trendlines!H498</f>
        <v>5184.3</v>
      </c>
      <c r="U502">
        <f>Trendlines!I498</f>
        <v>5182</v>
      </c>
      <c r="V502">
        <f>Trendlines!J498</f>
        <v>5170.3500000000004</v>
      </c>
      <c r="W502">
        <f>Trendlines!K498</f>
        <v>0</v>
      </c>
      <c r="X502">
        <f>Trendlines!L498</f>
        <v>0</v>
      </c>
      <c r="Y502">
        <f>Tema_Hrma_Smma!E498</f>
        <v>5178.4399999999996</v>
      </c>
      <c r="Z502">
        <f>Tema_Hrma_Smma!F498</f>
        <v>5177.28</v>
      </c>
      <c r="AA502">
        <f>Tema_Hrma_Smma!G498</f>
        <v>5185.21</v>
      </c>
      <c r="AB502">
        <f>ZScore!H498</f>
        <v>1</v>
      </c>
      <c r="AC502">
        <f>ZScore!I498</f>
        <v>0.50758000000000003</v>
      </c>
      <c r="AD502">
        <f>ZScore!J498</f>
        <v>0</v>
      </c>
      <c r="AE502">
        <f>HA!E498</f>
        <v>5177.3599999999997</v>
      </c>
      <c r="AF502">
        <f>HA!F498</f>
        <v>5181.8599999999997</v>
      </c>
      <c r="AG502">
        <f>HA!G498</f>
        <v>5176.7700000000004</v>
      </c>
      <c r="AH502">
        <f>HA!H498</f>
        <v>5179.49</v>
      </c>
      <c r="AI502">
        <f>HA!I498</f>
        <v>1</v>
      </c>
      <c r="AJ502">
        <f>HA!J498</f>
        <v>2.13</v>
      </c>
      <c r="AK502">
        <f>HA!K498</f>
        <v>-0.2041</v>
      </c>
      <c r="AL502">
        <f>HA!L498</f>
        <v>1</v>
      </c>
      <c r="AM502">
        <f>KC!E498</f>
        <v>5203.2861400000002</v>
      </c>
      <c r="AN502">
        <f>KC!F498</f>
        <v>5198.6012700000001</v>
      </c>
      <c r="AO502">
        <f>KC!G498</f>
        <v>5193.9163900000003</v>
      </c>
      <c r="AP502">
        <f>KC!H498</f>
        <v>5189.2315200000003</v>
      </c>
      <c r="AQ502">
        <f>KC!I498</f>
        <v>5184.5466399999996</v>
      </c>
      <c r="AR502">
        <f>KC!J498</f>
        <v>5180.0379000000003</v>
      </c>
      <c r="AS502">
        <f>KC!K498</f>
        <v>5175.3530199999996</v>
      </c>
      <c r="AT502">
        <f>KC!L498</f>
        <v>5170.6681500000004</v>
      </c>
      <c r="AU502">
        <f>KC!M498</f>
        <v>5165.9832699999997</v>
      </c>
      <c r="AV502">
        <f>KC!N498</f>
        <v>5161.2983899999999</v>
      </c>
      <c r="AW502">
        <f>SR_Levels!E498</f>
        <v>5178.6000000000004</v>
      </c>
      <c r="AX502">
        <f>SR_Levels!F498</f>
        <v>5161.8900000000003</v>
      </c>
      <c r="AY502">
        <f>SR_Levels!G498</f>
        <v>5135.8500000000004</v>
      </c>
      <c r="AZ502">
        <f>SR_Levels!H498</f>
        <v>0</v>
      </c>
      <c r="BA502">
        <f>SR_Levels!I498</f>
        <v>5193.3500000000004</v>
      </c>
      <c r="BB502">
        <f>SR_Levels!J498</f>
        <v>5205.3100000000004</v>
      </c>
      <c r="BC502">
        <f>SR_Levels!K498</f>
        <v>0</v>
      </c>
      <c r="BD502">
        <f>SR_Levels!L498</f>
        <v>0</v>
      </c>
      <c r="BE502">
        <f>ZigZag!E498</f>
        <v>0</v>
      </c>
      <c r="BF502">
        <f>ZigZag!F498</f>
        <v>0</v>
      </c>
      <c r="BG502">
        <f>ZigZag!G498</f>
        <v>5182.6400000000003</v>
      </c>
      <c r="BH502">
        <f>Dual_Tema!E498</f>
        <v>5180.41</v>
      </c>
      <c r="BI502">
        <f>Dual_Tema!F498</f>
        <v>5175.76</v>
      </c>
      <c r="BJ502">
        <f>Pinbar!E498</f>
        <v>0</v>
      </c>
      <c r="BK502">
        <f>SSA!E498</f>
        <v>5179.2920899999999</v>
      </c>
      <c r="BL502">
        <f>SSA!F498</f>
        <v>5179.0195899999999</v>
      </c>
    </row>
    <row r="503" spans="1:64" x14ac:dyDescent="0.55000000000000004">
      <c r="A503">
        <f>Validation!A499</f>
        <v>1772181300</v>
      </c>
      <c r="B503" t="str">
        <f>Price!B499</f>
        <v>XAUUSD</v>
      </c>
      <c r="C503" t="str">
        <f>Price!C499</f>
        <v>M5</v>
      </c>
      <c r="D503">
        <f>Price!D499</f>
        <v>5180.34</v>
      </c>
      <c r="E503">
        <f>Price!E499</f>
        <v>5181.78</v>
      </c>
      <c r="F503">
        <f>Price!F499</f>
        <v>5182.34</v>
      </c>
      <c r="G503">
        <f>Price!G499</f>
        <v>5179.84</v>
      </c>
      <c r="H503">
        <f>Price!H499</f>
        <v>427</v>
      </c>
      <c r="I503">
        <f>Diagonals!E499</f>
        <v>5235.79</v>
      </c>
      <c r="J503">
        <f>Diagonals!F499</f>
        <v>0</v>
      </c>
      <c r="K503">
        <f>Diagonals!G499</f>
        <v>0</v>
      </c>
      <c r="L503">
        <f>Diagonals!H499</f>
        <v>5077.8100000000004</v>
      </c>
      <c r="M503">
        <f>Diagonals!I499</f>
        <v>0</v>
      </c>
      <c r="N503">
        <f>Diagonals!J499</f>
        <v>0</v>
      </c>
      <c r="O503">
        <f>Diagonals!K499</f>
        <v>0</v>
      </c>
      <c r="P503">
        <f>Diagonals!L499</f>
        <v>0</v>
      </c>
      <c r="Q503">
        <f>Trendlines!E499</f>
        <v>5200.54</v>
      </c>
      <c r="R503">
        <f>Trendlines!F499</f>
        <v>5188.96</v>
      </c>
      <c r="S503">
        <f>Trendlines!G499</f>
        <v>5199.8</v>
      </c>
      <c r="T503">
        <f>Trendlines!H499</f>
        <v>5184.38</v>
      </c>
      <c r="U503">
        <f>Trendlines!I499</f>
        <v>5182.0200000000004</v>
      </c>
      <c r="V503">
        <f>Trendlines!J499</f>
        <v>5170.38</v>
      </c>
      <c r="W503">
        <f>Trendlines!K499</f>
        <v>0</v>
      </c>
      <c r="X503">
        <f>Trendlines!L499</f>
        <v>0</v>
      </c>
      <c r="Y503">
        <f>Tema_Hrma_Smma!E499</f>
        <v>5179.6400000000003</v>
      </c>
      <c r="Z503">
        <f>Tema_Hrma_Smma!F499</f>
        <v>5177.53</v>
      </c>
      <c r="AA503">
        <f>Tema_Hrma_Smma!G499</f>
        <v>5185.08</v>
      </c>
      <c r="AB503">
        <f>ZScore!H499</f>
        <v>-1</v>
      </c>
      <c r="AC503">
        <f>ZScore!I499</f>
        <v>0.52690999999999999</v>
      </c>
      <c r="AD503">
        <f>ZScore!J499</f>
        <v>3</v>
      </c>
      <c r="AE503">
        <f>HA!E499</f>
        <v>5178.43</v>
      </c>
      <c r="AF503">
        <f>HA!F499</f>
        <v>5182.34</v>
      </c>
      <c r="AG503">
        <f>HA!G499</f>
        <v>5178.43</v>
      </c>
      <c r="AH503">
        <f>HA!H499</f>
        <v>5181.07</v>
      </c>
      <c r="AI503">
        <f>HA!I499</f>
        <v>1</v>
      </c>
      <c r="AJ503">
        <f>HA!J499</f>
        <v>2.65</v>
      </c>
      <c r="AK503">
        <f>HA!K499</f>
        <v>4.9500000000000004E-3</v>
      </c>
      <c r="AL503">
        <f>HA!L499</f>
        <v>2</v>
      </c>
      <c r="AM503">
        <f>KC!E499</f>
        <v>5202.7065400000001</v>
      </c>
      <c r="AN503">
        <f>KC!F499</f>
        <v>5198.05278</v>
      </c>
      <c r="AO503">
        <f>KC!G499</f>
        <v>5193.3990100000001</v>
      </c>
      <c r="AP503">
        <f>KC!H499</f>
        <v>5188.7452499999999</v>
      </c>
      <c r="AQ503">
        <f>KC!I499</f>
        <v>5184.09148</v>
      </c>
      <c r="AR503">
        <f>KC!J499</f>
        <v>5179.62266</v>
      </c>
      <c r="AS503">
        <f>KC!K499</f>
        <v>5174.9688999999998</v>
      </c>
      <c r="AT503">
        <f>KC!L499</f>
        <v>5170.31513</v>
      </c>
      <c r="AU503">
        <f>KC!M499</f>
        <v>5165.6613699999998</v>
      </c>
      <c r="AV503">
        <f>KC!N499</f>
        <v>5161.0075999999999</v>
      </c>
      <c r="AW503">
        <f>SR_Levels!E499</f>
        <v>5178.6000000000004</v>
      </c>
      <c r="AX503">
        <f>SR_Levels!F499</f>
        <v>5161.8900000000003</v>
      </c>
      <c r="AY503">
        <f>SR_Levels!G499</f>
        <v>5135.8500000000004</v>
      </c>
      <c r="AZ503">
        <f>SR_Levels!H499</f>
        <v>0</v>
      </c>
      <c r="BA503">
        <f>SR_Levels!I499</f>
        <v>5193.3500000000004</v>
      </c>
      <c r="BB503">
        <f>SR_Levels!J499</f>
        <v>5205.3100000000004</v>
      </c>
      <c r="BC503">
        <f>SR_Levels!K499</f>
        <v>0</v>
      </c>
      <c r="BD503">
        <f>SR_Levels!L499</f>
        <v>0</v>
      </c>
      <c r="BE503">
        <f>ZigZag!E499</f>
        <v>0</v>
      </c>
      <c r="BF503">
        <f>ZigZag!F499</f>
        <v>0</v>
      </c>
      <c r="BG503">
        <f>ZigZag!G499</f>
        <v>5182.51</v>
      </c>
      <c r="BH503">
        <f>Dual_Tema!E499</f>
        <v>5181.34</v>
      </c>
      <c r="BI503">
        <f>Dual_Tema!F499</f>
        <v>5177.71</v>
      </c>
      <c r="BJ503">
        <f>Pinbar!E499</f>
        <v>0</v>
      </c>
      <c r="BK503">
        <f>SSA!E499</f>
        <v>5179.5276700000004</v>
      </c>
      <c r="BL503">
        <f>SSA!F499</f>
        <v>5179.2736299999997</v>
      </c>
    </row>
    <row r="504" spans="1:64" x14ac:dyDescent="0.55000000000000004">
      <c r="A504">
        <f>Validation!A500</f>
        <v>1772181600</v>
      </c>
      <c r="B504" t="str">
        <f>Price!B500</f>
        <v>XAUUSD</v>
      </c>
      <c r="C504" t="str">
        <f>Price!C500</f>
        <v>M5</v>
      </c>
      <c r="D504">
        <f>Price!D500</f>
        <v>5180.32</v>
      </c>
      <c r="E504">
        <f>Price!E500</f>
        <v>5180.3500000000004</v>
      </c>
      <c r="F504">
        <f>Price!F500</f>
        <v>5181.37</v>
      </c>
      <c r="G504">
        <f>Price!G500</f>
        <v>5179.55</v>
      </c>
      <c r="H504">
        <f>Price!H500</f>
        <v>376</v>
      </c>
      <c r="I504">
        <f>Diagonals!E500</f>
        <v>5235.96</v>
      </c>
      <c r="J504">
        <f>Diagonals!F500</f>
        <v>0</v>
      </c>
      <c r="K504">
        <f>Diagonals!G500</f>
        <v>0</v>
      </c>
      <c r="L504">
        <f>Diagonals!H500</f>
        <v>5077.49</v>
      </c>
      <c r="M504">
        <f>Diagonals!I500</f>
        <v>0</v>
      </c>
      <c r="N504">
        <f>Diagonals!J500</f>
        <v>0</v>
      </c>
      <c r="O504">
        <f>Diagonals!K500</f>
        <v>0</v>
      </c>
      <c r="P504">
        <f>Diagonals!L500</f>
        <v>0</v>
      </c>
      <c r="Q504">
        <f>Trendlines!E500</f>
        <v>5200.54</v>
      </c>
      <c r="R504">
        <f>Trendlines!F500</f>
        <v>5188.93</v>
      </c>
      <c r="S504">
        <f>Trendlines!G500</f>
        <v>5199.78</v>
      </c>
      <c r="T504">
        <f>Trendlines!H500</f>
        <v>5184.45</v>
      </c>
      <c r="U504">
        <f>Trendlines!I500</f>
        <v>5182.05</v>
      </c>
      <c r="V504">
        <f>Trendlines!J500</f>
        <v>5170.42</v>
      </c>
      <c r="W504">
        <f>Trendlines!K500</f>
        <v>0</v>
      </c>
      <c r="X504">
        <f>Trendlines!L500</f>
        <v>0</v>
      </c>
      <c r="Y504">
        <f>Tema_Hrma_Smma!E500</f>
        <v>5180.1899999999996</v>
      </c>
      <c r="Z504">
        <f>Tema_Hrma_Smma!F500</f>
        <v>5177.8500000000004</v>
      </c>
      <c r="AA504">
        <f>Tema_Hrma_Smma!G500</f>
        <v>5184.96</v>
      </c>
      <c r="AB504">
        <f>ZScore!H500</f>
        <v>-1</v>
      </c>
      <c r="AC504">
        <f>ZScore!I500</f>
        <v>1.05131</v>
      </c>
      <c r="AD504">
        <f>ZScore!J500</f>
        <v>3</v>
      </c>
      <c r="AE504">
        <f>HA!E500</f>
        <v>5179.75</v>
      </c>
      <c r="AF504">
        <f>HA!F500</f>
        <v>5181.37</v>
      </c>
      <c r="AG504">
        <f>HA!G500</f>
        <v>5179.55</v>
      </c>
      <c r="AH504">
        <f>HA!H500</f>
        <v>5180.3999999999996</v>
      </c>
      <c r="AI504">
        <f>HA!I500</f>
        <v>1</v>
      </c>
      <c r="AJ504">
        <f>HA!J500</f>
        <v>0.65</v>
      </c>
      <c r="AK504">
        <f>HA!K500</f>
        <v>-0.81842000000000004</v>
      </c>
      <c r="AL504">
        <f>HA!L500</f>
        <v>3</v>
      </c>
      <c r="AM504">
        <f>KC!E500</f>
        <v>5202.2309599999999</v>
      </c>
      <c r="AN504">
        <f>KC!F500</f>
        <v>5197.5926900000004</v>
      </c>
      <c r="AO504">
        <f>KC!G500</f>
        <v>5192.95442</v>
      </c>
      <c r="AP504">
        <f>KC!H500</f>
        <v>5188.3161499999997</v>
      </c>
      <c r="AQ504">
        <f>KC!I500</f>
        <v>5183.6778700000004</v>
      </c>
      <c r="AR504">
        <f>KC!J500</f>
        <v>5179.3029900000001</v>
      </c>
      <c r="AS504">
        <f>KC!K500</f>
        <v>5174.6647199999998</v>
      </c>
      <c r="AT504">
        <f>KC!L500</f>
        <v>5170.0264500000003</v>
      </c>
      <c r="AU504">
        <f>KC!M500</f>
        <v>5165.3881799999999</v>
      </c>
      <c r="AV504">
        <f>KC!N500</f>
        <v>5160.7499100000005</v>
      </c>
      <c r="AW504">
        <f>SR_Levels!E500</f>
        <v>5178.6000000000004</v>
      </c>
      <c r="AX504">
        <f>SR_Levels!F500</f>
        <v>5161.8900000000003</v>
      </c>
      <c r="AY504">
        <f>SR_Levels!G500</f>
        <v>5135.8500000000004</v>
      </c>
      <c r="AZ504">
        <f>SR_Levels!H500</f>
        <v>0</v>
      </c>
      <c r="BA504">
        <f>SR_Levels!I500</f>
        <v>5193.3500000000004</v>
      </c>
      <c r="BB504">
        <f>SR_Levels!J500</f>
        <v>5205.3100000000004</v>
      </c>
      <c r="BC504">
        <f>SR_Levels!K500</f>
        <v>0</v>
      </c>
      <c r="BD504">
        <f>SR_Levels!L500</f>
        <v>0</v>
      </c>
      <c r="BE504">
        <f>ZigZag!E500</f>
        <v>0</v>
      </c>
      <c r="BF504">
        <f>ZigZag!F500</f>
        <v>0</v>
      </c>
      <c r="BG504">
        <f>ZigZag!G500</f>
        <v>5182.3599999999997</v>
      </c>
      <c r="BH504">
        <f>Dual_Tema!E500</f>
        <v>5181.47</v>
      </c>
      <c r="BI504">
        <f>Dual_Tema!F500</f>
        <v>5178.82</v>
      </c>
      <c r="BJ504">
        <f>Pinbar!E500</f>
        <v>0</v>
      </c>
      <c r="BK504">
        <f>SSA!E500</f>
        <v>5179.5827200000003</v>
      </c>
      <c r="BL504">
        <f>SSA!F500</f>
        <v>5179.4281700000001</v>
      </c>
    </row>
  </sheetData>
  <pageMargins left="0.7" right="0.7" top="0.75" bottom="0.75" header="0.3" footer="0.3"/>
  <pageSetup orientation="portrait" horizontalDpi="200" verticalDpi="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32041-BE12-49ED-8D56-501BD3643731}">
  <sheetPr>
    <tabColor rgb="FF00B0F0"/>
  </sheetPr>
  <dimension ref="A1:HV501"/>
  <sheetViews>
    <sheetView tabSelected="1" topLeftCell="GX1" zoomScale="58" zoomScaleNormal="58" workbookViewId="0">
      <pane ySplit="2" topLeftCell="A374" activePane="bottomLeft" state="frozen"/>
      <selection activeCell="BM1" sqref="BM1"/>
      <selection pane="bottomLeft" activeCell="HY398" sqref="HY398"/>
    </sheetView>
  </sheetViews>
  <sheetFormatPr defaultRowHeight="14.4" x14ac:dyDescent="0.55000000000000004"/>
  <cols>
    <col min="1" max="1" width="14.83984375" customWidth="1"/>
    <col min="2" max="2" width="7.62890625" bestFit="1" customWidth="1"/>
    <col min="3" max="3" width="9.3125" bestFit="1" customWidth="1"/>
    <col min="4" max="4" width="7.68359375" bestFit="1" customWidth="1"/>
    <col min="5" max="7" width="7.68359375" customWidth="1"/>
    <col min="8" max="8" width="6.83984375" customWidth="1"/>
    <col min="9" max="9" width="8.7890625" customWidth="1"/>
    <col min="10" max="10" width="8.62890625" customWidth="1"/>
    <col min="11" max="62" width="8.83984375" customWidth="1"/>
    <col min="63" max="64" width="10.68359375" customWidth="1"/>
    <col min="65" max="65" width="8.83984375" customWidth="1"/>
    <col min="66" max="66" width="11.62890625" customWidth="1"/>
    <col min="67" max="74" width="12.26171875" customWidth="1"/>
    <col min="75" max="82" width="8.83984375" customWidth="1"/>
    <col min="83" max="83" width="9.15625" customWidth="1"/>
    <col min="84" max="84" width="9.5234375" customWidth="1"/>
    <col min="85" max="85" width="17.7890625" customWidth="1"/>
    <col min="86" max="86" width="8.83984375" style="32" customWidth="1"/>
    <col min="87" max="97" width="8.83984375" customWidth="1"/>
    <col min="98" max="98" width="12.3671875" customWidth="1"/>
    <col min="99" max="99" width="13.41796875" customWidth="1"/>
    <col min="100" max="100" width="12.3671875" customWidth="1"/>
    <col min="101" max="101" width="15.15625" customWidth="1"/>
    <col min="102" max="102" width="12.3671875" customWidth="1"/>
    <col min="103" max="103" width="13.7890625" customWidth="1"/>
    <col min="104" max="104" width="12.20703125" customWidth="1"/>
    <col min="105" max="105" width="12.734375" customWidth="1"/>
    <col min="106" max="106" width="13.15625" customWidth="1"/>
    <col min="107" max="107" width="12.83984375" customWidth="1"/>
    <col min="108" max="108" width="9.05078125" customWidth="1"/>
    <col min="109" max="109" width="8.83984375" customWidth="1"/>
    <col min="110" max="110" width="16.20703125" customWidth="1"/>
    <col min="111" max="111" width="16.89453125" customWidth="1"/>
    <col min="112" max="112" width="13.89453125" customWidth="1"/>
    <col min="113" max="113" width="15.7890625" customWidth="1"/>
    <col min="114" max="116" width="16.3125" customWidth="1"/>
    <col min="117" max="119" width="18.68359375" customWidth="1"/>
    <col min="120" max="125" width="11.15625" customWidth="1"/>
    <col min="126" max="131" width="8.83984375" customWidth="1"/>
    <col min="132" max="132" width="7.68359375" customWidth="1"/>
    <col min="133" max="133" width="7.5234375" customWidth="1"/>
    <col min="134" max="134" width="9.9453125" customWidth="1"/>
    <col min="135" max="135" width="10.15625" customWidth="1"/>
    <col min="136" max="188" width="8.83984375" customWidth="1"/>
    <col min="189" max="189" width="11.68359375" customWidth="1"/>
    <col min="190" max="190" width="14.578125" customWidth="1"/>
    <col min="191" max="191" width="10" customWidth="1"/>
    <col min="192" max="192" width="13.734375" customWidth="1"/>
    <col min="193" max="193" width="14.9453125" customWidth="1"/>
    <col min="194" max="201" width="8.83984375" customWidth="1"/>
    <col min="202" max="202" width="16.47265625" customWidth="1"/>
    <col min="203" max="203" width="17.5234375" customWidth="1"/>
    <col min="204" max="204" width="8.83984375" customWidth="1"/>
    <col min="205" max="205" width="16.3671875" customWidth="1"/>
    <col min="206" max="206" width="16.578125" customWidth="1"/>
    <col min="207" max="207" width="9.68359375" customWidth="1"/>
    <col min="208" max="208" width="8.83984375" customWidth="1"/>
    <col min="209" max="209" width="9.5234375" customWidth="1"/>
    <col min="210" max="222" width="8.83984375" customWidth="1"/>
    <col min="223" max="223" width="17.05078125" bestFit="1" customWidth="1"/>
    <col min="224" max="224" width="19.5234375" bestFit="1" customWidth="1"/>
    <col min="225" max="225" width="19.5234375" customWidth="1"/>
    <col min="226" max="226" width="11.1015625" bestFit="1" customWidth="1"/>
    <col min="227" max="227" width="9.9453125" customWidth="1"/>
    <col min="230" max="230" width="15.20703125" bestFit="1" customWidth="1"/>
  </cols>
  <sheetData>
    <row r="1" spans="1:230" x14ac:dyDescent="0.55000000000000004">
      <c r="A1" s="5">
        <v>1</v>
      </c>
      <c r="B1" s="5">
        <f>A1+1</f>
        <v>2</v>
      </c>
      <c r="C1" s="5">
        <f t="shared" ref="C1:BJ1" si="0">B1+1</f>
        <v>3</v>
      </c>
      <c r="D1" s="5">
        <f t="shared" si="0"/>
        <v>4</v>
      </c>
      <c r="E1" s="5">
        <f t="shared" si="0"/>
        <v>5</v>
      </c>
      <c r="F1" s="5">
        <f t="shared" si="0"/>
        <v>6</v>
      </c>
      <c r="G1" s="5">
        <f t="shared" si="0"/>
        <v>7</v>
      </c>
      <c r="H1" s="5">
        <f t="shared" si="0"/>
        <v>8</v>
      </c>
      <c r="I1" s="5">
        <f t="shared" si="0"/>
        <v>9</v>
      </c>
      <c r="J1" s="5">
        <f t="shared" si="0"/>
        <v>10</v>
      </c>
      <c r="K1" s="5">
        <f t="shared" si="0"/>
        <v>11</v>
      </c>
      <c r="L1" s="5">
        <f t="shared" si="0"/>
        <v>12</v>
      </c>
      <c r="M1" s="5">
        <f t="shared" si="0"/>
        <v>13</v>
      </c>
      <c r="N1" s="5">
        <f t="shared" si="0"/>
        <v>14</v>
      </c>
      <c r="O1" s="5">
        <f t="shared" si="0"/>
        <v>15</v>
      </c>
      <c r="P1" s="5">
        <f t="shared" si="0"/>
        <v>16</v>
      </c>
      <c r="Q1" s="5">
        <f t="shared" si="0"/>
        <v>17</v>
      </c>
      <c r="R1" s="5">
        <f t="shared" si="0"/>
        <v>18</v>
      </c>
      <c r="S1" s="5">
        <f t="shared" si="0"/>
        <v>19</v>
      </c>
      <c r="T1" s="5">
        <f t="shared" si="0"/>
        <v>20</v>
      </c>
      <c r="U1" s="5">
        <f t="shared" si="0"/>
        <v>21</v>
      </c>
      <c r="V1" s="5">
        <f t="shared" si="0"/>
        <v>22</v>
      </c>
      <c r="W1" s="5">
        <f t="shared" si="0"/>
        <v>23</v>
      </c>
      <c r="X1" s="5">
        <f t="shared" si="0"/>
        <v>24</v>
      </c>
      <c r="Y1" s="5">
        <f t="shared" si="0"/>
        <v>25</v>
      </c>
      <c r="Z1" s="5">
        <f t="shared" si="0"/>
        <v>26</v>
      </c>
      <c r="AA1" s="5">
        <f t="shared" si="0"/>
        <v>27</v>
      </c>
      <c r="AB1" s="5">
        <f t="shared" si="0"/>
        <v>28</v>
      </c>
      <c r="AC1" s="5">
        <f t="shared" si="0"/>
        <v>29</v>
      </c>
      <c r="AD1" s="5">
        <f t="shared" si="0"/>
        <v>30</v>
      </c>
      <c r="AE1" s="5">
        <f t="shared" si="0"/>
        <v>31</v>
      </c>
      <c r="AF1" s="5">
        <f t="shared" si="0"/>
        <v>32</v>
      </c>
      <c r="AG1" s="5">
        <f t="shared" si="0"/>
        <v>33</v>
      </c>
      <c r="AH1" s="5">
        <f t="shared" si="0"/>
        <v>34</v>
      </c>
      <c r="AI1" s="5">
        <f t="shared" si="0"/>
        <v>35</v>
      </c>
      <c r="AJ1" s="5">
        <f t="shared" si="0"/>
        <v>36</v>
      </c>
      <c r="AK1" s="5">
        <f t="shared" si="0"/>
        <v>37</v>
      </c>
      <c r="AL1" s="5">
        <f t="shared" si="0"/>
        <v>38</v>
      </c>
      <c r="AM1" s="5">
        <f t="shared" si="0"/>
        <v>39</v>
      </c>
      <c r="AN1" s="5">
        <f t="shared" si="0"/>
        <v>40</v>
      </c>
      <c r="AO1" s="5">
        <f t="shared" si="0"/>
        <v>41</v>
      </c>
      <c r="AP1" s="5">
        <f t="shared" si="0"/>
        <v>42</v>
      </c>
      <c r="AQ1" s="5">
        <f t="shared" si="0"/>
        <v>43</v>
      </c>
      <c r="AR1" s="5">
        <f t="shared" si="0"/>
        <v>44</v>
      </c>
      <c r="AS1" s="5">
        <f t="shared" si="0"/>
        <v>45</v>
      </c>
      <c r="AT1" s="5">
        <f t="shared" si="0"/>
        <v>46</v>
      </c>
      <c r="AU1" s="5">
        <f>AT1+1</f>
        <v>47</v>
      </c>
      <c r="AV1" s="5">
        <f t="shared" si="0"/>
        <v>48</v>
      </c>
      <c r="AW1" s="5">
        <f t="shared" si="0"/>
        <v>49</v>
      </c>
      <c r="AX1" s="5">
        <f t="shared" si="0"/>
        <v>50</v>
      </c>
      <c r="AY1" s="5">
        <f t="shared" si="0"/>
        <v>51</v>
      </c>
      <c r="AZ1" s="5">
        <f t="shared" si="0"/>
        <v>52</v>
      </c>
      <c r="BA1" s="5">
        <f t="shared" si="0"/>
        <v>53</v>
      </c>
      <c r="BB1" s="5">
        <f t="shared" si="0"/>
        <v>54</v>
      </c>
      <c r="BC1" s="5">
        <f t="shared" si="0"/>
        <v>55</v>
      </c>
      <c r="BD1" s="5">
        <f t="shared" si="0"/>
        <v>56</v>
      </c>
      <c r="BE1" s="5">
        <f t="shared" si="0"/>
        <v>57</v>
      </c>
      <c r="BF1" s="5">
        <f t="shared" si="0"/>
        <v>58</v>
      </c>
      <c r="BG1" s="5">
        <f t="shared" si="0"/>
        <v>59</v>
      </c>
      <c r="BH1" s="5">
        <f t="shared" si="0"/>
        <v>60</v>
      </c>
      <c r="BI1" s="5">
        <f t="shared" si="0"/>
        <v>61</v>
      </c>
      <c r="BJ1" s="5">
        <f t="shared" si="0"/>
        <v>62</v>
      </c>
      <c r="BK1" s="5">
        <f t="shared" ref="BK1" si="1">BJ1+1</f>
        <v>63</v>
      </c>
      <c r="BL1" s="5">
        <f t="shared" ref="BL1" si="2">BK1+1</f>
        <v>64</v>
      </c>
      <c r="BM1" s="5">
        <f t="shared" ref="BM1" si="3">BL1+1</f>
        <v>65</v>
      </c>
      <c r="BN1" s="5">
        <f t="shared" ref="BN1" si="4">BM1+1</f>
        <v>66</v>
      </c>
      <c r="BO1" s="5">
        <f t="shared" ref="BO1" si="5">BN1+1</f>
        <v>67</v>
      </c>
      <c r="BP1" s="5">
        <f t="shared" ref="BP1" si="6">BO1+1</f>
        <v>68</v>
      </c>
      <c r="BQ1" s="5">
        <f t="shared" ref="BQ1" si="7">BP1+1</f>
        <v>69</v>
      </c>
      <c r="BR1" s="5">
        <f t="shared" ref="BR1" si="8">BQ1+1</f>
        <v>70</v>
      </c>
      <c r="BS1" s="5">
        <f t="shared" ref="BS1" si="9">BR1+1</f>
        <v>71</v>
      </c>
      <c r="BT1" s="5">
        <f t="shared" ref="BT1" si="10">BS1+1</f>
        <v>72</v>
      </c>
      <c r="BU1" s="5">
        <f t="shared" ref="BU1" si="11">BT1+1</f>
        <v>73</v>
      </c>
      <c r="BV1" s="5">
        <f t="shared" ref="BV1" si="12">BU1+1</f>
        <v>74</v>
      </c>
      <c r="BW1" s="5">
        <f t="shared" ref="BW1" si="13">BV1+1</f>
        <v>75</v>
      </c>
      <c r="BX1" s="5">
        <f t="shared" ref="BX1" si="14">BW1+1</f>
        <v>76</v>
      </c>
      <c r="BY1" s="5">
        <f t="shared" ref="BY1" si="15">BX1+1</f>
        <v>77</v>
      </c>
      <c r="BZ1" s="5">
        <f t="shared" ref="BZ1" si="16">BY1+1</f>
        <v>78</v>
      </c>
      <c r="CA1" s="5">
        <f t="shared" ref="CA1" si="17">BZ1+1</f>
        <v>79</v>
      </c>
      <c r="CB1" s="5">
        <f t="shared" ref="CB1" si="18">CA1+1</f>
        <v>80</v>
      </c>
      <c r="CC1" s="5">
        <f t="shared" ref="CC1" si="19">CB1+1</f>
        <v>81</v>
      </c>
      <c r="CD1" s="5">
        <f t="shared" ref="CD1" si="20">CC1+1</f>
        <v>82</v>
      </c>
      <c r="CE1" s="5">
        <f t="shared" ref="CE1" si="21">CD1+1</f>
        <v>83</v>
      </c>
      <c r="CF1" s="5">
        <f t="shared" ref="CF1" si="22">CE1+1</f>
        <v>84</v>
      </c>
      <c r="CG1" s="5">
        <f t="shared" ref="CG1" si="23">CF1+1</f>
        <v>85</v>
      </c>
      <c r="CH1" s="5">
        <f t="shared" ref="CH1" si="24">CG1+1</f>
        <v>86</v>
      </c>
      <c r="CI1" s="5">
        <f t="shared" ref="CI1" si="25">CH1+1</f>
        <v>87</v>
      </c>
      <c r="CJ1" s="5">
        <f t="shared" ref="CJ1" si="26">CI1+1</f>
        <v>88</v>
      </c>
      <c r="CK1" s="5">
        <f t="shared" ref="CK1" si="27">CJ1+1</f>
        <v>89</v>
      </c>
      <c r="CL1" s="5">
        <f t="shared" ref="CL1" si="28">CK1+1</f>
        <v>90</v>
      </c>
      <c r="CM1" s="5">
        <f t="shared" ref="CM1" si="29">CL1+1</f>
        <v>91</v>
      </c>
      <c r="CN1" s="5">
        <f t="shared" ref="CN1" si="30">CM1+1</f>
        <v>92</v>
      </c>
      <c r="CO1" s="5">
        <f t="shared" ref="CO1" si="31">CN1+1</f>
        <v>93</v>
      </c>
      <c r="CP1" s="5">
        <f t="shared" ref="CP1" si="32">CO1+1</f>
        <v>94</v>
      </c>
      <c r="CQ1" s="5">
        <f t="shared" ref="CQ1" si="33">CP1+1</f>
        <v>95</v>
      </c>
      <c r="CR1" s="5">
        <f t="shared" ref="CR1" si="34">CQ1+1</f>
        <v>96</v>
      </c>
      <c r="CS1" s="5">
        <f t="shared" ref="CS1" si="35">CR1+1</f>
        <v>97</v>
      </c>
      <c r="CT1" s="5">
        <f t="shared" ref="CT1" si="36">CS1+1</f>
        <v>98</v>
      </c>
      <c r="CU1" s="5">
        <f t="shared" ref="CU1" si="37">CT1+1</f>
        <v>99</v>
      </c>
      <c r="CV1" s="5">
        <f t="shared" ref="CV1" si="38">CU1+1</f>
        <v>100</v>
      </c>
      <c r="CW1" s="5">
        <f t="shared" ref="CW1" si="39">CV1+1</f>
        <v>101</v>
      </c>
      <c r="CX1" s="5">
        <f t="shared" ref="CX1" si="40">CW1+1</f>
        <v>102</v>
      </c>
      <c r="CY1" s="5">
        <f t="shared" ref="CY1" si="41">CX1+1</f>
        <v>103</v>
      </c>
      <c r="CZ1" s="5">
        <f t="shared" ref="CZ1" si="42">CY1+1</f>
        <v>104</v>
      </c>
      <c r="DA1" s="5">
        <f t="shared" ref="DA1" si="43">CZ1+1</f>
        <v>105</v>
      </c>
      <c r="DB1" s="5">
        <f t="shared" ref="DB1" si="44">DA1+1</f>
        <v>106</v>
      </c>
      <c r="DC1" s="5">
        <f t="shared" ref="DC1" si="45">DB1+1</f>
        <v>107</v>
      </c>
      <c r="DD1" s="5">
        <f t="shared" ref="DD1" si="46">DC1+1</f>
        <v>108</v>
      </c>
      <c r="DE1" s="5">
        <f t="shared" ref="DE1" si="47">DD1+1</f>
        <v>109</v>
      </c>
      <c r="DF1" s="5">
        <f t="shared" ref="DF1" si="48">DE1+1</f>
        <v>110</v>
      </c>
      <c r="DG1" s="5">
        <f t="shared" ref="DG1" si="49">DF1+1</f>
        <v>111</v>
      </c>
      <c r="DH1" s="5">
        <f t="shared" ref="DH1" si="50">DG1+1</f>
        <v>112</v>
      </c>
      <c r="DI1" s="5">
        <f t="shared" ref="DI1" si="51">DH1+1</f>
        <v>113</v>
      </c>
      <c r="DJ1" s="5">
        <f t="shared" ref="DJ1" si="52">DI1+1</f>
        <v>114</v>
      </c>
      <c r="DK1" s="5">
        <f t="shared" ref="DK1" si="53">DJ1+1</f>
        <v>115</v>
      </c>
      <c r="DL1" s="5">
        <f t="shared" ref="DL1" si="54">DK1+1</f>
        <v>116</v>
      </c>
      <c r="DM1" s="5">
        <f t="shared" ref="DM1" si="55">DL1+1</f>
        <v>117</v>
      </c>
      <c r="DN1" s="5">
        <f t="shared" ref="DN1" si="56">DM1+1</f>
        <v>118</v>
      </c>
      <c r="DO1" s="5">
        <f t="shared" ref="DO1" si="57">DN1+1</f>
        <v>119</v>
      </c>
      <c r="DP1" s="5">
        <f t="shared" ref="DP1" si="58">DO1+1</f>
        <v>120</v>
      </c>
      <c r="DQ1" s="5">
        <f t="shared" ref="DQ1" si="59">DP1+1</f>
        <v>121</v>
      </c>
      <c r="DR1" s="5">
        <f t="shared" ref="DR1" si="60">DQ1+1</f>
        <v>122</v>
      </c>
      <c r="DS1" s="5">
        <f t="shared" ref="DS1" si="61">DR1+1</f>
        <v>123</v>
      </c>
      <c r="DT1" s="5">
        <f t="shared" ref="DT1" si="62">DS1+1</f>
        <v>124</v>
      </c>
      <c r="DU1" s="5">
        <f t="shared" ref="DU1" si="63">DT1+1</f>
        <v>125</v>
      </c>
      <c r="DV1" s="5">
        <f t="shared" ref="DV1" si="64">DU1+1</f>
        <v>126</v>
      </c>
      <c r="DW1" s="5">
        <f t="shared" ref="DW1" si="65">DV1+1</f>
        <v>127</v>
      </c>
      <c r="DX1" s="5">
        <f t="shared" ref="DX1" si="66">DW1+1</f>
        <v>128</v>
      </c>
      <c r="DY1" s="5">
        <f t="shared" ref="DY1" si="67">DX1+1</f>
        <v>129</v>
      </c>
      <c r="DZ1" s="5">
        <f t="shared" ref="DZ1" si="68">DY1+1</f>
        <v>130</v>
      </c>
      <c r="EA1" s="5">
        <f t="shared" ref="EA1" si="69">DZ1+1</f>
        <v>131</v>
      </c>
      <c r="EB1" s="5">
        <f t="shared" ref="EB1" si="70">EA1+1</f>
        <v>132</v>
      </c>
      <c r="EC1" s="5">
        <f t="shared" ref="EC1" si="71">EB1+1</f>
        <v>133</v>
      </c>
      <c r="ED1" s="5">
        <f t="shared" ref="ED1" si="72">EC1+1</f>
        <v>134</v>
      </c>
      <c r="EE1" s="5">
        <f t="shared" ref="EE1" si="73">ED1+1</f>
        <v>135</v>
      </c>
      <c r="EF1" s="5">
        <f t="shared" ref="EF1" si="74">EE1+1</f>
        <v>136</v>
      </c>
      <c r="EG1" s="5">
        <f t="shared" ref="EG1" si="75">EF1+1</f>
        <v>137</v>
      </c>
      <c r="EH1" s="5">
        <f t="shared" ref="EH1" si="76">EG1+1</f>
        <v>138</v>
      </c>
      <c r="EI1" s="5">
        <f t="shared" ref="EI1" si="77">EH1+1</f>
        <v>139</v>
      </c>
      <c r="EJ1" s="5">
        <f t="shared" ref="EJ1" si="78">EI1+1</f>
        <v>140</v>
      </c>
      <c r="EK1" s="5">
        <f t="shared" ref="EK1" si="79">EJ1+1</f>
        <v>141</v>
      </c>
      <c r="EL1" s="5">
        <f t="shared" ref="EL1" si="80">EK1+1</f>
        <v>142</v>
      </c>
      <c r="EM1" s="5">
        <f t="shared" ref="EM1" si="81">EL1+1</f>
        <v>143</v>
      </c>
      <c r="EN1" s="5">
        <f t="shared" ref="EN1" si="82">EM1+1</f>
        <v>144</v>
      </c>
      <c r="EO1" s="5">
        <f t="shared" ref="EO1" si="83">EN1+1</f>
        <v>145</v>
      </c>
      <c r="EP1" s="5">
        <f t="shared" ref="EP1" si="84">EO1+1</f>
        <v>146</v>
      </c>
      <c r="EQ1" s="5">
        <f t="shared" ref="EQ1" si="85">EP1+1</f>
        <v>147</v>
      </c>
      <c r="ER1" s="5">
        <f t="shared" ref="ER1" si="86">EQ1+1</f>
        <v>148</v>
      </c>
      <c r="ES1" s="5">
        <f t="shared" ref="ES1" si="87">ER1+1</f>
        <v>149</v>
      </c>
      <c r="ET1" s="5">
        <f t="shared" ref="ET1" si="88">ES1+1</f>
        <v>150</v>
      </c>
      <c r="EU1" s="5">
        <f t="shared" ref="EU1" si="89">ET1+1</f>
        <v>151</v>
      </c>
      <c r="EV1" s="5">
        <f t="shared" ref="EV1" si="90">EU1+1</f>
        <v>152</v>
      </c>
      <c r="EW1" s="5">
        <f t="shared" ref="EW1" si="91">EV1+1</f>
        <v>153</v>
      </c>
      <c r="EX1" s="5">
        <f t="shared" ref="EX1" si="92">EW1+1</f>
        <v>154</v>
      </c>
      <c r="EY1" s="5">
        <f t="shared" ref="EY1" si="93">EX1+1</f>
        <v>155</v>
      </c>
      <c r="EZ1" s="5">
        <f t="shared" ref="EZ1" si="94">EY1+1</f>
        <v>156</v>
      </c>
      <c r="FA1" s="5">
        <f t="shared" ref="FA1" si="95">EZ1+1</f>
        <v>157</v>
      </c>
      <c r="FB1" s="5">
        <f t="shared" ref="FB1" si="96">FA1+1</f>
        <v>158</v>
      </c>
      <c r="FC1" s="5">
        <f t="shared" ref="FC1" si="97">FB1+1</f>
        <v>159</v>
      </c>
      <c r="FD1" s="5">
        <f t="shared" ref="FD1" si="98">FC1+1</f>
        <v>160</v>
      </c>
      <c r="FE1" s="5">
        <f t="shared" ref="FE1" si="99">FD1+1</f>
        <v>161</v>
      </c>
      <c r="FF1" s="5">
        <f t="shared" ref="FF1" si="100">FE1+1</f>
        <v>162</v>
      </c>
      <c r="FG1" s="5">
        <f t="shared" ref="FG1" si="101">FF1+1</f>
        <v>163</v>
      </c>
      <c r="FH1" s="5">
        <f t="shared" ref="FH1" si="102">FG1+1</f>
        <v>164</v>
      </c>
      <c r="FI1" s="5">
        <f t="shared" ref="FI1" si="103">FH1+1</f>
        <v>165</v>
      </c>
      <c r="FJ1" s="5">
        <f t="shared" ref="FJ1" si="104">FI1+1</f>
        <v>166</v>
      </c>
      <c r="FK1" s="5">
        <f t="shared" ref="FK1" si="105">FJ1+1</f>
        <v>167</v>
      </c>
      <c r="FL1" s="5">
        <f t="shared" ref="FL1" si="106">FK1+1</f>
        <v>168</v>
      </c>
      <c r="FM1" s="5">
        <f t="shared" ref="FM1" si="107">FL1+1</f>
        <v>169</v>
      </c>
      <c r="FN1" s="5">
        <f t="shared" ref="FN1" si="108">FM1+1</f>
        <v>170</v>
      </c>
      <c r="FO1" s="5">
        <f t="shared" ref="FO1" si="109">FN1+1</f>
        <v>171</v>
      </c>
      <c r="FP1" s="5">
        <f t="shared" ref="FP1" si="110">FO1+1</f>
        <v>172</v>
      </c>
      <c r="FQ1" s="5">
        <f t="shared" ref="FQ1" si="111">FP1+1</f>
        <v>173</v>
      </c>
      <c r="FR1" s="5">
        <f t="shared" ref="FR1" si="112">FQ1+1</f>
        <v>174</v>
      </c>
      <c r="FS1" s="5">
        <f t="shared" ref="FS1" si="113">FR1+1</f>
        <v>175</v>
      </c>
      <c r="FT1" s="5">
        <f t="shared" ref="FT1" si="114">FS1+1</f>
        <v>176</v>
      </c>
      <c r="FU1" s="5">
        <f t="shared" ref="FU1" si="115">FT1+1</f>
        <v>177</v>
      </c>
      <c r="FV1" s="5">
        <f t="shared" ref="FV1" si="116">FU1+1</f>
        <v>178</v>
      </c>
      <c r="FW1" s="5">
        <f t="shared" ref="FW1" si="117">FV1+1</f>
        <v>179</v>
      </c>
      <c r="FX1" s="5">
        <f t="shared" ref="FX1" si="118">FW1+1</f>
        <v>180</v>
      </c>
      <c r="FY1" s="5">
        <f t="shared" ref="FY1" si="119">FX1+1</f>
        <v>181</v>
      </c>
      <c r="FZ1" s="5">
        <f t="shared" ref="FZ1" si="120">FY1+1</f>
        <v>182</v>
      </c>
      <c r="GA1" s="5">
        <f t="shared" ref="GA1" si="121">FZ1+1</f>
        <v>183</v>
      </c>
      <c r="GB1" s="5">
        <f t="shared" ref="GB1" si="122">GA1+1</f>
        <v>184</v>
      </c>
      <c r="GC1" s="5">
        <f t="shared" ref="GC1" si="123">GB1+1</f>
        <v>185</v>
      </c>
      <c r="GD1" s="5">
        <f t="shared" ref="GD1" si="124">GC1+1</f>
        <v>186</v>
      </c>
      <c r="GE1" s="5">
        <f t="shared" ref="GE1" si="125">GD1+1</f>
        <v>187</v>
      </c>
      <c r="GF1" s="5">
        <f t="shared" ref="GF1" si="126">GE1+1</f>
        <v>188</v>
      </c>
      <c r="GG1" s="5">
        <f t="shared" ref="GG1" si="127">GF1+1</f>
        <v>189</v>
      </c>
      <c r="GH1" s="5">
        <f t="shared" ref="GH1" si="128">GG1+1</f>
        <v>190</v>
      </c>
      <c r="GI1" s="5">
        <f t="shared" ref="GI1" si="129">GH1+1</f>
        <v>191</v>
      </c>
      <c r="GJ1" s="5">
        <f t="shared" ref="GJ1" si="130">GI1+1</f>
        <v>192</v>
      </c>
      <c r="GK1" s="5">
        <f t="shared" ref="GK1" si="131">GJ1+1</f>
        <v>193</v>
      </c>
      <c r="GL1" s="5">
        <f t="shared" ref="GL1" si="132">GK1+1</f>
        <v>194</v>
      </c>
      <c r="GM1" s="5">
        <f t="shared" ref="GM1" si="133">GL1+1</f>
        <v>195</v>
      </c>
      <c r="GN1" s="5">
        <f t="shared" ref="GN1" si="134">GM1+1</f>
        <v>196</v>
      </c>
      <c r="GO1" s="5">
        <f t="shared" ref="GO1" si="135">GN1+1</f>
        <v>197</v>
      </c>
      <c r="GP1" s="5">
        <f t="shared" ref="GP1" si="136">GO1+1</f>
        <v>198</v>
      </c>
      <c r="GQ1" s="5">
        <f t="shared" ref="GQ1" si="137">GP1+1</f>
        <v>199</v>
      </c>
      <c r="GR1" s="5">
        <f t="shared" ref="GR1" si="138">GQ1+1</f>
        <v>200</v>
      </c>
      <c r="GS1" s="5">
        <f t="shared" ref="GS1" si="139">GR1+1</f>
        <v>201</v>
      </c>
      <c r="GT1" s="5">
        <f t="shared" ref="GT1" si="140">GS1+1</f>
        <v>202</v>
      </c>
      <c r="GU1" s="5">
        <f t="shared" ref="GU1" si="141">GT1+1</f>
        <v>203</v>
      </c>
      <c r="GV1" s="5">
        <f t="shared" ref="GV1" si="142">GU1+1</f>
        <v>204</v>
      </c>
      <c r="GW1" s="5">
        <f t="shared" ref="GW1" si="143">GV1+1</f>
        <v>205</v>
      </c>
      <c r="GX1" s="5">
        <f t="shared" ref="GX1" si="144">GW1+1</f>
        <v>206</v>
      </c>
      <c r="GY1" s="5">
        <f t="shared" ref="GY1" si="145">GX1+1</f>
        <v>207</v>
      </c>
      <c r="GZ1" s="5">
        <f t="shared" ref="GZ1" si="146">GY1+1</f>
        <v>208</v>
      </c>
      <c r="HA1" s="5">
        <f t="shared" ref="HA1" si="147">GZ1+1</f>
        <v>209</v>
      </c>
      <c r="HB1" s="5">
        <f t="shared" ref="HB1" si="148">HA1+1</f>
        <v>210</v>
      </c>
      <c r="HC1" s="5">
        <f t="shared" ref="HC1" si="149">HB1+1</f>
        <v>211</v>
      </c>
      <c r="HD1" s="5">
        <f t="shared" ref="HD1" si="150">HC1+1</f>
        <v>212</v>
      </c>
      <c r="HE1" s="5">
        <f t="shared" ref="HE1" si="151">HD1+1</f>
        <v>213</v>
      </c>
      <c r="HF1" s="5">
        <f t="shared" ref="HF1" si="152">HE1+1</f>
        <v>214</v>
      </c>
      <c r="HG1" s="5">
        <f t="shared" ref="HG1" si="153">HF1+1</f>
        <v>215</v>
      </c>
      <c r="HH1" s="5">
        <f t="shared" ref="HH1" si="154">HG1+1</f>
        <v>216</v>
      </c>
      <c r="HI1" s="5">
        <f t="shared" ref="HI1" si="155">HH1+1</f>
        <v>217</v>
      </c>
      <c r="HJ1" s="5">
        <f t="shared" ref="HJ1" si="156">HI1+1</f>
        <v>218</v>
      </c>
      <c r="HK1" s="5">
        <f t="shared" ref="HK1" si="157">HJ1+1</f>
        <v>219</v>
      </c>
      <c r="HL1" s="5">
        <f t="shared" ref="HL1" si="158">HK1+1</f>
        <v>220</v>
      </c>
      <c r="HM1" s="5">
        <f t="shared" ref="HM1" si="159">HL1+1</f>
        <v>221</v>
      </c>
      <c r="HN1" s="5">
        <f t="shared" ref="HN1" si="160">HM1+1</f>
        <v>222</v>
      </c>
      <c r="HO1" s="5">
        <f t="shared" ref="HO1" si="161">HN1+1</f>
        <v>223</v>
      </c>
      <c r="HP1" s="5">
        <f t="shared" ref="HP1" si="162">HO1+1</f>
        <v>224</v>
      </c>
      <c r="HQ1" s="5">
        <f t="shared" ref="HQ1" si="163">HP1+1</f>
        <v>225</v>
      </c>
      <c r="HR1" s="5">
        <f t="shared" ref="HR1" si="164">HQ1+1</f>
        <v>226</v>
      </c>
      <c r="HS1" s="5">
        <f t="shared" ref="HS1" si="165">HR1+1</f>
        <v>227</v>
      </c>
      <c r="HT1" s="5">
        <f t="shared" ref="HT1" si="166">HS1+1</f>
        <v>228</v>
      </c>
      <c r="HU1" s="5">
        <f t="shared" ref="HU1" si="167">HT1+1</f>
        <v>229</v>
      </c>
      <c r="HV1" s="5">
        <f t="shared" ref="HV1" si="168">HU1+1</f>
        <v>230</v>
      </c>
    </row>
    <row r="2" spans="1:230" ht="43.2" x14ac:dyDescent="0.55000000000000004">
      <c r="A2" s="3" t="str">
        <f>Validation!A1</f>
        <v>timestamp_adjusted</v>
      </c>
      <c r="B2" s="3" t="str">
        <f>Price!B1</f>
        <v>symbol</v>
      </c>
      <c r="C2" s="3" t="str">
        <f>Price!C1</f>
        <v>timeframe</v>
      </c>
      <c r="D2" s="3" t="str">
        <f>Price!D1</f>
        <v>close</v>
      </c>
      <c r="E2" s="3" t="str">
        <f>Price!E1</f>
        <v>open</v>
      </c>
      <c r="F2" s="3" t="str">
        <f>Price!F1</f>
        <v>high</v>
      </c>
      <c r="G2" s="3" t="str">
        <f>Price!G1</f>
        <v>low</v>
      </c>
      <c r="H2" s="3" t="str">
        <f>Price!H1</f>
        <v>volume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47</v>
      </c>
      <c r="Z2" s="3" t="s">
        <v>48</v>
      </c>
      <c r="AA2" s="3" t="s">
        <v>49</v>
      </c>
      <c r="AB2" s="3" t="s">
        <v>61</v>
      </c>
      <c r="AC2" s="3" t="s">
        <v>62</v>
      </c>
      <c r="AD2" s="3" t="s">
        <v>63</v>
      </c>
      <c r="AE2" s="3" t="s">
        <v>50</v>
      </c>
      <c r="AF2" s="3" t="s">
        <v>51</v>
      </c>
      <c r="AG2" s="3" t="s">
        <v>52</v>
      </c>
      <c r="AH2" s="3" t="s">
        <v>53</v>
      </c>
      <c r="AI2" s="3" t="s">
        <v>54</v>
      </c>
      <c r="AJ2" s="3" t="s">
        <v>55</v>
      </c>
      <c r="AK2" s="3" t="s">
        <v>56</v>
      </c>
      <c r="AL2" s="3" t="s">
        <v>57</v>
      </c>
      <c r="AM2" s="3" t="s">
        <v>24</v>
      </c>
      <c r="AN2" s="3" t="s">
        <v>25</v>
      </c>
      <c r="AO2" s="3" t="s">
        <v>26</v>
      </c>
      <c r="AP2" s="3" t="s">
        <v>27</v>
      </c>
      <c r="AQ2" s="3" t="s">
        <v>28</v>
      </c>
      <c r="AR2" s="3" t="s">
        <v>29</v>
      </c>
      <c r="AS2" s="3" t="s">
        <v>30</v>
      </c>
      <c r="AT2" s="3" t="s">
        <v>31</v>
      </c>
      <c r="AU2" s="3" t="s">
        <v>32</v>
      </c>
      <c r="AV2" s="3" t="s">
        <v>33</v>
      </c>
      <c r="AW2" s="3" t="s">
        <v>39</v>
      </c>
      <c r="AX2" s="3" t="s">
        <v>40</v>
      </c>
      <c r="AY2" s="3" t="s">
        <v>41</v>
      </c>
      <c r="AZ2" s="3" t="s">
        <v>42</v>
      </c>
      <c r="BA2" s="3" t="s">
        <v>43</v>
      </c>
      <c r="BB2" s="3" t="s">
        <v>44</v>
      </c>
      <c r="BC2" s="3" t="s">
        <v>45</v>
      </c>
      <c r="BD2" s="3" t="s">
        <v>46</v>
      </c>
      <c r="BE2" s="3" t="s">
        <v>58</v>
      </c>
      <c r="BF2" s="3" t="s">
        <v>59</v>
      </c>
      <c r="BG2" s="3" t="s">
        <v>60</v>
      </c>
      <c r="BH2" s="3" t="s">
        <v>4</v>
      </c>
      <c r="BI2" s="3" t="s">
        <v>5</v>
      </c>
      <c r="BJ2" s="3" t="s">
        <v>34</v>
      </c>
      <c r="BK2" s="3" t="s">
        <v>225</v>
      </c>
      <c r="BL2" s="3" t="s">
        <v>226</v>
      </c>
      <c r="BM2" s="3" t="s">
        <v>73</v>
      </c>
      <c r="BN2" s="6" t="s">
        <v>216</v>
      </c>
      <c r="BO2" s="6" t="s">
        <v>221</v>
      </c>
      <c r="BP2" s="6" t="s">
        <v>217</v>
      </c>
      <c r="BQ2" s="6" t="s">
        <v>219</v>
      </c>
      <c r="BR2" s="6" t="s">
        <v>220</v>
      </c>
      <c r="BS2" s="6" t="s">
        <v>222</v>
      </c>
      <c r="BT2" s="6" t="s">
        <v>218</v>
      </c>
      <c r="BU2" s="6" t="s">
        <v>223</v>
      </c>
      <c r="BV2" s="6" t="s">
        <v>224</v>
      </c>
      <c r="BW2" s="6" t="s">
        <v>214</v>
      </c>
      <c r="BX2" s="6" t="s">
        <v>74</v>
      </c>
      <c r="BY2" s="6" t="s">
        <v>75</v>
      </c>
      <c r="BZ2" s="6" t="s">
        <v>76</v>
      </c>
      <c r="CA2" s="6" t="s">
        <v>77</v>
      </c>
      <c r="CB2" s="8" t="s">
        <v>78</v>
      </c>
      <c r="CC2" s="8" t="s">
        <v>79</v>
      </c>
      <c r="CD2" s="6" t="s">
        <v>80</v>
      </c>
      <c r="CE2" s="6" t="s">
        <v>81</v>
      </c>
      <c r="CF2" s="8" t="s">
        <v>82</v>
      </c>
      <c r="CG2" s="8" t="s">
        <v>215</v>
      </c>
      <c r="CH2" s="33" t="s">
        <v>83</v>
      </c>
      <c r="CI2" s="9" t="s">
        <v>84</v>
      </c>
      <c r="CJ2" s="9" t="s">
        <v>85</v>
      </c>
      <c r="CK2" s="9" t="s">
        <v>86</v>
      </c>
      <c r="CL2" s="9" t="s">
        <v>87</v>
      </c>
      <c r="CM2" s="9" t="s">
        <v>88</v>
      </c>
      <c r="CN2" s="10" t="s">
        <v>89</v>
      </c>
      <c r="CO2" s="9" t="s">
        <v>90</v>
      </c>
      <c r="CP2" s="9" t="s">
        <v>91</v>
      </c>
      <c r="CQ2" s="9" t="s">
        <v>92</v>
      </c>
      <c r="CR2" s="9" t="s">
        <v>93</v>
      </c>
      <c r="CS2" s="9" t="s">
        <v>94</v>
      </c>
      <c r="CT2" s="12" t="s">
        <v>95</v>
      </c>
      <c r="CU2" s="12" t="s">
        <v>96</v>
      </c>
      <c r="CV2" s="12" t="s">
        <v>97</v>
      </c>
      <c r="CW2" s="12" t="s">
        <v>98</v>
      </c>
      <c r="CX2" s="12" t="s">
        <v>99</v>
      </c>
      <c r="CY2" s="12" t="s">
        <v>100</v>
      </c>
      <c r="CZ2" s="12" t="s">
        <v>102</v>
      </c>
      <c r="DA2" s="12" t="s">
        <v>103</v>
      </c>
      <c r="DB2" s="12" t="s">
        <v>105</v>
      </c>
      <c r="DC2" s="12" t="s">
        <v>104</v>
      </c>
      <c r="DD2" s="12" t="s">
        <v>101</v>
      </c>
      <c r="DE2" s="12" t="s">
        <v>106</v>
      </c>
      <c r="DF2" s="12" t="s">
        <v>107</v>
      </c>
      <c r="DG2" s="12" t="s">
        <v>108</v>
      </c>
      <c r="DH2" s="12" t="s">
        <v>109</v>
      </c>
      <c r="DI2" s="12" t="s">
        <v>110</v>
      </c>
      <c r="DJ2" s="11" t="s">
        <v>111</v>
      </c>
      <c r="DK2" s="11" t="s">
        <v>112</v>
      </c>
      <c r="DL2" s="11" t="s">
        <v>113</v>
      </c>
      <c r="DM2" s="11" t="s">
        <v>114</v>
      </c>
      <c r="DN2" s="11" t="s">
        <v>115</v>
      </c>
      <c r="DO2" s="11" t="s">
        <v>116</v>
      </c>
      <c r="DP2" s="15" t="s">
        <v>125</v>
      </c>
      <c r="DQ2" s="15" t="s">
        <v>126</v>
      </c>
      <c r="DR2" s="15" t="s">
        <v>127</v>
      </c>
      <c r="DS2" s="15" t="s">
        <v>128</v>
      </c>
      <c r="DT2" s="15" t="s">
        <v>129</v>
      </c>
      <c r="DU2" s="15" t="s">
        <v>130</v>
      </c>
      <c r="DV2" s="16" t="s">
        <v>117</v>
      </c>
      <c r="DW2" s="16" t="s">
        <v>118</v>
      </c>
      <c r="DX2" s="16" t="s">
        <v>119</v>
      </c>
      <c r="DY2" s="16" t="s">
        <v>120</v>
      </c>
      <c r="DZ2" s="16" t="s">
        <v>121</v>
      </c>
      <c r="EA2" s="16" t="s">
        <v>122</v>
      </c>
      <c r="EB2" s="12" t="s">
        <v>123</v>
      </c>
      <c r="EC2" s="12" t="s">
        <v>124</v>
      </c>
      <c r="ED2" s="12" t="s">
        <v>132</v>
      </c>
      <c r="EE2" s="12" t="s">
        <v>133</v>
      </c>
      <c r="EF2" s="12" t="s">
        <v>131</v>
      </c>
      <c r="EG2" s="16" t="s">
        <v>134</v>
      </c>
      <c r="EH2" s="16" t="s">
        <v>135</v>
      </c>
      <c r="EI2" s="16" t="s">
        <v>136</v>
      </c>
      <c r="EJ2" s="16" t="s">
        <v>137</v>
      </c>
      <c r="EK2" s="16" t="s">
        <v>138</v>
      </c>
      <c r="EL2" s="16" t="s">
        <v>139</v>
      </c>
      <c r="EM2" s="16" t="s">
        <v>140</v>
      </c>
      <c r="EN2" s="16" t="s">
        <v>141</v>
      </c>
      <c r="EO2" s="16" t="s">
        <v>142</v>
      </c>
      <c r="EP2" s="16" t="s">
        <v>143</v>
      </c>
      <c r="EQ2" s="16" t="s">
        <v>144</v>
      </c>
      <c r="ER2" s="16" t="s">
        <v>145</v>
      </c>
      <c r="ES2" s="16" t="s">
        <v>146</v>
      </c>
      <c r="ET2" s="16" t="s">
        <v>147</v>
      </c>
      <c r="EU2" s="16" t="s">
        <v>148</v>
      </c>
      <c r="EV2" s="16" t="s">
        <v>149</v>
      </c>
      <c r="EW2" s="16" t="s">
        <v>150</v>
      </c>
      <c r="EX2" s="16" t="s">
        <v>151</v>
      </c>
      <c r="EY2" s="16" t="s">
        <v>152</v>
      </c>
      <c r="EZ2" s="16" t="s">
        <v>153</v>
      </c>
      <c r="FA2" s="16" t="s">
        <v>154</v>
      </c>
      <c r="FB2" s="16" t="s">
        <v>155</v>
      </c>
      <c r="FC2" s="16" t="s">
        <v>156</v>
      </c>
      <c r="FD2" s="16" t="s">
        <v>157</v>
      </c>
      <c r="FE2" s="16" t="s">
        <v>158</v>
      </c>
      <c r="FF2" s="16" t="s">
        <v>159</v>
      </c>
      <c r="FG2" s="16" t="s">
        <v>160</v>
      </c>
      <c r="FH2" s="16" t="s">
        <v>161</v>
      </c>
      <c r="FI2" s="16" t="s">
        <v>162</v>
      </c>
      <c r="FJ2" s="16" t="s">
        <v>163</v>
      </c>
      <c r="FK2" s="16" t="s">
        <v>164</v>
      </c>
      <c r="FL2" s="17" t="s">
        <v>165</v>
      </c>
      <c r="FM2" s="17" t="s">
        <v>166</v>
      </c>
      <c r="FN2" s="17" t="s">
        <v>167</v>
      </c>
      <c r="FO2" s="17" t="s">
        <v>168</v>
      </c>
      <c r="FP2" s="17" t="s">
        <v>169</v>
      </c>
      <c r="FQ2" s="17" t="s">
        <v>170</v>
      </c>
      <c r="FR2" s="16" t="s">
        <v>171</v>
      </c>
      <c r="FS2" s="16" t="s">
        <v>172</v>
      </c>
      <c r="FT2" s="16" t="s">
        <v>173</v>
      </c>
      <c r="FU2" s="16" t="s">
        <v>174</v>
      </c>
      <c r="FV2" s="16" t="s">
        <v>175</v>
      </c>
      <c r="FW2" s="16" t="s">
        <v>176</v>
      </c>
      <c r="FX2" s="12" t="s">
        <v>177</v>
      </c>
      <c r="FY2" s="12" t="s">
        <v>178</v>
      </c>
      <c r="FZ2" s="12" t="s">
        <v>179</v>
      </c>
      <c r="GA2" s="12" t="s">
        <v>180</v>
      </c>
      <c r="GB2" s="12" t="s">
        <v>181</v>
      </c>
      <c r="GC2" s="12" t="s">
        <v>182</v>
      </c>
      <c r="GD2" s="12" t="s">
        <v>183</v>
      </c>
      <c r="GE2" s="6" t="s">
        <v>204</v>
      </c>
      <c r="GF2" s="6" t="s">
        <v>203</v>
      </c>
      <c r="GG2" s="12" t="s">
        <v>202</v>
      </c>
      <c r="GH2" s="12" t="s">
        <v>205</v>
      </c>
      <c r="GI2" s="12" t="s">
        <v>206</v>
      </c>
      <c r="GJ2" s="12" t="s">
        <v>207</v>
      </c>
      <c r="GK2" s="12" t="s">
        <v>208</v>
      </c>
      <c r="GL2" s="24" t="s">
        <v>184</v>
      </c>
      <c r="GM2" s="24" t="s">
        <v>185</v>
      </c>
      <c r="GN2" s="24" t="s">
        <v>186</v>
      </c>
      <c r="GO2" s="24" t="s">
        <v>187</v>
      </c>
      <c r="GP2" s="23" t="s">
        <v>188</v>
      </c>
      <c r="GQ2" s="23" t="s">
        <v>189</v>
      </c>
      <c r="GR2" s="23" t="s">
        <v>190</v>
      </c>
      <c r="GS2" s="23" t="s">
        <v>191</v>
      </c>
      <c r="GT2" s="25" t="s">
        <v>194</v>
      </c>
      <c r="GU2" s="25" t="s">
        <v>195</v>
      </c>
      <c r="GV2" s="25" t="s">
        <v>196</v>
      </c>
      <c r="GW2" s="26" t="s">
        <v>192</v>
      </c>
      <c r="GX2" s="26" t="s">
        <v>193</v>
      </c>
      <c r="GY2" s="26" t="s">
        <v>197</v>
      </c>
      <c r="GZ2" s="17" t="s">
        <v>198</v>
      </c>
      <c r="HA2" s="17" t="s">
        <v>199</v>
      </c>
      <c r="HB2" s="17" t="s">
        <v>200</v>
      </c>
      <c r="HC2" s="17" t="s">
        <v>201</v>
      </c>
      <c r="HD2" s="12" t="s">
        <v>209</v>
      </c>
      <c r="HE2" s="17" t="s">
        <v>210</v>
      </c>
      <c r="HF2" s="17" t="s">
        <v>211</v>
      </c>
      <c r="HG2" s="12" t="s">
        <v>212</v>
      </c>
      <c r="HH2" s="17" t="s">
        <v>213</v>
      </c>
      <c r="HI2" s="17" t="s">
        <v>227</v>
      </c>
      <c r="HJ2" s="17" t="s">
        <v>228</v>
      </c>
      <c r="HK2" s="16" t="s">
        <v>229</v>
      </c>
      <c r="HL2" s="16" t="s">
        <v>231</v>
      </c>
      <c r="HM2" s="16" t="s">
        <v>230</v>
      </c>
      <c r="HN2" s="16" t="s">
        <v>232</v>
      </c>
      <c r="HO2" s="12" t="s">
        <v>233</v>
      </c>
      <c r="HP2" s="12" t="s">
        <v>234</v>
      </c>
      <c r="HQ2" s="12" t="s">
        <v>238</v>
      </c>
      <c r="HR2" s="12" t="s">
        <v>240</v>
      </c>
      <c r="HS2" s="17" t="s">
        <v>239</v>
      </c>
      <c r="HT2" s="16" t="s">
        <v>236</v>
      </c>
      <c r="HU2" s="16" t="s">
        <v>235</v>
      </c>
      <c r="HV2" s="18" t="s">
        <v>237</v>
      </c>
    </row>
    <row r="3" spans="1:230" x14ac:dyDescent="0.55000000000000004">
      <c r="A3">
        <f>Validation!A2</f>
        <v>1772025000</v>
      </c>
      <c r="B3" t="str">
        <f>Price!B2</f>
        <v>XAUUSD</v>
      </c>
      <c r="C3" t="str">
        <f>Price!C2</f>
        <v>M5</v>
      </c>
      <c r="D3">
        <f>Price!D2</f>
        <v>5187.2</v>
      </c>
      <c r="E3">
        <f>Price!E2</f>
        <v>5188.4399999999996</v>
      </c>
      <c r="F3">
        <f>Price!F2</f>
        <v>5189.22</v>
      </c>
      <c r="G3">
        <f>Price!G2</f>
        <v>5185.5</v>
      </c>
      <c r="H3">
        <f>Price!H2</f>
        <v>567</v>
      </c>
      <c r="I3">
        <f>Diagonals!E2</f>
        <v>0</v>
      </c>
      <c r="J3">
        <f>Diagonals!F2</f>
        <v>0</v>
      </c>
      <c r="K3">
        <f>Diagonals!G2</f>
        <v>0</v>
      </c>
      <c r="L3">
        <f>Diagonals!H2</f>
        <v>0</v>
      </c>
      <c r="M3">
        <f>Diagonals!I2</f>
        <v>0</v>
      </c>
      <c r="N3">
        <f>Diagonals!J2</f>
        <v>0</v>
      </c>
      <c r="O3">
        <f>Diagonals!K2</f>
        <v>0</v>
      </c>
      <c r="P3">
        <f>Diagonals!L2</f>
        <v>0</v>
      </c>
      <c r="Q3">
        <f>Trendlines!E2</f>
        <v>0</v>
      </c>
      <c r="R3">
        <f>Trendlines!F2</f>
        <v>0</v>
      </c>
      <c r="S3">
        <f>Trendlines!G2</f>
        <v>0</v>
      </c>
      <c r="T3">
        <f>Trendlines!H2</f>
        <v>0</v>
      </c>
      <c r="U3">
        <f>Trendlines!I2</f>
        <v>0</v>
      </c>
      <c r="V3">
        <f>Trendlines!J2</f>
        <v>0</v>
      </c>
      <c r="W3">
        <f>Trendlines!K2</f>
        <v>0</v>
      </c>
      <c r="X3">
        <f>Trendlines!L2</f>
        <v>0</v>
      </c>
      <c r="Y3">
        <f>Tema_Hrma_Smma!E2</f>
        <v>5186.6499999999996</v>
      </c>
      <c r="Z3">
        <f>Tema_Hrma_Smma!F2</f>
        <v>5185.18</v>
      </c>
      <c r="AA3">
        <f>Tema_Hrma_Smma!G2</f>
        <v>5181.3900000000003</v>
      </c>
      <c r="AB3">
        <f>ZScore!H2</f>
        <v>-1</v>
      </c>
      <c r="AC3">
        <f>ZScore!I2</f>
        <v>0.67147000000000001</v>
      </c>
      <c r="AD3">
        <f>ZScore!J2</f>
        <v>3</v>
      </c>
      <c r="AE3">
        <f>HA!E2</f>
        <v>5185.05</v>
      </c>
      <c r="AF3">
        <f>HA!F2</f>
        <v>5189.22</v>
      </c>
      <c r="AG3">
        <f>HA!G2</f>
        <v>5185.05</v>
      </c>
      <c r="AH3">
        <f>HA!H2</f>
        <v>5187.59</v>
      </c>
      <c r="AI3">
        <f>HA!I2</f>
        <v>1</v>
      </c>
      <c r="AJ3">
        <f>HA!J2</f>
        <v>2.54</v>
      </c>
      <c r="AK3">
        <f>HA!K2</f>
        <v>-0.27754000000000001</v>
      </c>
      <c r="AL3">
        <f>HA!L2</f>
        <v>1</v>
      </c>
      <c r="AM3">
        <f>KC!E2</f>
        <v>5203.5648899999997</v>
      </c>
      <c r="AN3">
        <f>KC!F2</f>
        <v>5197.9727999999996</v>
      </c>
      <c r="AO3">
        <f>KC!G2</f>
        <v>5192.3806999999997</v>
      </c>
      <c r="AP3">
        <f>KC!H2</f>
        <v>5186.7885999999999</v>
      </c>
      <c r="AQ3">
        <f>KC!I2</f>
        <v>5181.1965</v>
      </c>
      <c r="AR3">
        <f>KC!J2</f>
        <v>5176.7378200000003</v>
      </c>
      <c r="AS3">
        <f>KC!K2</f>
        <v>5171.1457200000004</v>
      </c>
      <c r="AT3">
        <f>KC!L2</f>
        <v>5165.5536199999997</v>
      </c>
      <c r="AU3">
        <f>KC!M2</f>
        <v>5159.9615199999998</v>
      </c>
      <c r="AV3">
        <f>KC!N2</f>
        <v>5154.36942</v>
      </c>
      <c r="AW3">
        <f>SR_Levels!E2</f>
        <v>5178.6000000000004</v>
      </c>
      <c r="AX3">
        <f>SR_Levels!F2</f>
        <v>5161.8900000000003</v>
      </c>
      <c r="AY3">
        <f>SR_Levels!G2</f>
        <v>5135.8500000000004</v>
      </c>
      <c r="AZ3">
        <f>SR_Levels!H2</f>
        <v>0</v>
      </c>
      <c r="BA3">
        <f>SR_Levels!I2</f>
        <v>5193.3500000000004</v>
      </c>
      <c r="BB3">
        <f>SR_Levels!J2</f>
        <v>5205.3100000000004</v>
      </c>
      <c r="BC3">
        <f>SR_Levels!K2</f>
        <v>0</v>
      </c>
      <c r="BD3">
        <f>SR_Levels!L2</f>
        <v>0</v>
      </c>
      <c r="BE3">
        <f>ZigZag!E2</f>
        <v>0</v>
      </c>
      <c r="BF3">
        <f>ZigZag!F2</f>
        <v>0</v>
      </c>
      <c r="BG3">
        <f>ZigZag!G2</f>
        <v>5181.08</v>
      </c>
      <c r="BH3">
        <f>Dual_Tema!E2</f>
        <v>5188.55</v>
      </c>
      <c r="BI3">
        <f>Dual_Tema!F2</f>
        <v>5184.29</v>
      </c>
      <c r="BJ3">
        <f>Pinbar!E2</f>
        <v>0</v>
      </c>
      <c r="BK3">
        <f>SSA!E2</f>
        <v>5187.5351099999998</v>
      </c>
      <c r="BL3">
        <f>SSA!F2</f>
        <v>5186.6252800000002</v>
      </c>
      <c r="BN3" t="str">
        <f t="shared" ref="BN3:BN5" si="169">IF(D3&gt;E3,"Green Candle",IF(D3&lt;E3,"Red Candle","Doji"))</f>
        <v>Red Candle</v>
      </c>
      <c r="BO3" s="34"/>
      <c r="BP3" s="34"/>
      <c r="BQ3" s="34"/>
      <c r="BR3" s="34"/>
      <c r="BS3" s="36"/>
      <c r="BT3" s="34"/>
      <c r="BU3" s="34"/>
      <c r="BV3" s="34"/>
      <c r="BW3" s="27">
        <v>96</v>
      </c>
      <c r="BX3">
        <f>F3-G3</f>
        <v>3.7200000000002547</v>
      </c>
      <c r="CA3">
        <f>BX3</f>
        <v>3.7200000000002547</v>
      </c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Z3" s="7" t="str">
        <f>IF(AND(D3&gt;BH3,D3&gt;E3),"Bullish Trigger","-----")</f>
        <v>-----</v>
      </c>
      <c r="DA3" s="7" t="str">
        <f>IF(AND(D3&lt;BI3,D3&lt;E3),"Bearish Trigger","-----")</f>
        <v>-----</v>
      </c>
      <c r="DB3" s="13" t="str">
        <f>IF(AND(W3=BE3,W3&gt;0,BE3&gt;0),"Important High","------")</f>
        <v>------</v>
      </c>
      <c r="DC3" s="13" t="str">
        <f>IF(AND(X3=BF3,X3&gt;0,BF3&gt;0),"Important Low","------")</f>
        <v>------</v>
      </c>
      <c r="DD3" s="7" t="str">
        <f>IF(AND(DB3="Important High",DC3="-----",BJ3=1),"Imp High Rej","-----")</f>
        <v>-----</v>
      </c>
      <c r="DE3" s="7" t="str">
        <f>IF(AND(DB3="-----",DC3="Important Low",BJ3=1),"Imp Low Rej","-----")</f>
        <v>-----</v>
      </c>
      <c r="DF3" s="7" t="str">
        <f>IF(Y3&gt;AM3,"Overbought",IF(Y3&gt;AO3,"Bullish Momentum",IF(Y3&gt;AQ3,"Flat Momentum","-----")))</f>
        <v>Flat Momentum</v>
      </c>
      <c r="DG3" s="7" t="str">
        <f>IF(Y3&lt;AV3,"Oversold",IF(Y3&lt;AT3,"Bearish Momentum",IF(Y3&lt;AR3,"Flat Momentum","-----")))</f>
        <v>-----</v>
      </c>
      <c r="DH3" s="7" t="str">
        <f>IF(AND(DF3="Overbought",AD3=2),"Culminated Thrust","-----")</f>
        <v>-----</v>
      </c>
      <c r="DI3" s="7" t="str">
        <f>IF(AND(DG3="Oversold",AD3=5),"Culminated Thrust","-----")</f>
        <v>-----</v>
      </c>
      <c r="DJ3" s="14">
        <f>(Q3-$D3)/$D3</f>
        <v>-1</v>
      </c>
      <c r="DK3" s="14">
        <f>(R3-$D3)/$D3</f>
        <v>-1</v>
      </c>
      <c r="DL3" s="14">
        <f>(S3-$D3)/$D3</f>
        <v>-1</v>
      </c>
      <c r="DM3" s="14">
        <f>(T3-$D3)/$D3</f>
        <v>-1</v>
      </c>
      <c r="DN3" s="14">
        <f>(U3-$D3)/$D3</f>
        <v>-1</v>
      </c>
      <c r="DO3" s="14">
        <f>(V3-$D3)/$D3</f>
        <v>-1</v>
      </c>
      <c r="DP3" s="14">
        <f>LARGE($DJ3:$DO3,1)</f>
        <v>-1</v>
      </c>
      <c r="DQ3" s="14">
        <f>LARGE($DJ3:$DO3,2)</f>
        <v>-1</v>
      </c>
      <c r="DR3" s="14">
        <f>LARGE($DJ3:$DO3,3)</f>
        <v>-1</v>
      </c>
      <c r="DS3" s="14">
        <f>LARGE($DJ3:$DO3,4)</f>
        <v>-1</v>
      </c>
      <c r="DT3" s="14">
        <f>LARGE($DJ3:$DO3,5)</f>
        <v>-1</v>
      </c>
      <c r="DU3" s="14">
        <f>LARGE($DJ3:$DO3,6)</f>
        <v>-1</v>
      </c>
      <c r="DV3" t="str">
        <f>IF($D3&gt;Q3,"SUP","RES")</f>
        <v>SUP</v>
      </c>
      <c r="DW3" t="str">
        <f>IF($D3&gt;R3,"SUP","RES")</f>
        <v>SUP</v>
      </c>
      <c r="DX3" t="str">
        <f>IF($D3&gt;S3,"SUP","RES")</f>
        <v>SUP</v>
      </c>
      <c r="DY3" t="str">
        <f>IF($D3&gt;T3,"SUP","RES")</f>
        <v>SUP</v>
      </c>
      <c r="DZ3" t="str">
        <f>IF($D3&gt;U3,"SUP","RES")</f>
        <v>SUP</v>
      </c>
      <c r="EA3" t="str">
        <f>IF($D3&gt;V3,"SUP","RES")</f>
        <v>SUP</v>
      </c>
      <c r="EB3" s="7">
        <f>COUNTIF(DV3:EA3,"RES")</f>
        <v>0</v>
      </c>
      <c r="EC3" s="7">
        <f>COUNTIF(DV3:EA3,"SUP")</f>
        <v>6</v>
      </c>
      <c r="ED3" s="13" t="str">
        <f>IF(EB3=0,"All Sup","-----")</f>
        <v>All Sup</v>
      </c>
      <c r="EE3" s="13" t="str">
        <f>IF(EC3=0,"All Res","-----")</f>
        <v>-----</v>
      </c>
      <c r="EF3" s="7" t="str">
        <f>IF(OR(ED3="All Sup",EE3="All Res"),"na",((D3-MIN(Q3:V3))/(MAX(Q3:V3)-MIN(Q3:V3))))</f>
        <v>na</v>
      </c>
      <c r="EG3">
        <v>1.4999999999999999E-4</v>
      </c>
      <c r="EH3">
        <f>Q3*(1+$EG3)</f>
        <v>0</v>
      </c>
      <c r="EI3">
        <f>Q3*(1-$EG3)</f>
        <v>0</v>
      </c>
      <c r="EJ3">
        <f>R3*(1+$EG3)</f>
        <v>0</v>
      </c>
      <c r="EK3">
        <f>R3*(1-$EG3)</f>
        <v>0</v>
      </c>
      <c r="EL3">
        <f>S3*(1+$EG3)</f>
        <v>0</v>
      </c>
      <c r="EM3">
        <f>S3*(1-$EG3)</f>
        <v>0</v>
      </c>
      <c r="EN3">
        <f>T3*(1+$EG3)</f>
        <v>0</v>
      </c>
      <c r="EO3">
        <f>T3*(1-$EG3)</f>
        <v>0</v>
      </c>
      <c r="EP3">
        <f>U3*(1+$EG3)</f>
        <v>0</v>
      </c>
      <c r="EQ3">
        <f>U3*(1-$EG3)</f>
        <v>0</v>
      </c>
      <c r="ER3">
        <f>V3*(1+$EG3)</f>
        <v>0</v>
      </c>
      <c r="ES3">
        <f>V3*(1-$EG3)</f>
        <v>0</v>
      </c>
      <c r="ET3" s="7" t="str">
        <f>IF(AND(MAX($D3,$E3)&gt;=MIN(EH3,EI3),MAX(EH3,EI3)&gt;=MIN($D3,$E3)),"TOUCH","-----")</f>
        <v>-----</v>
      </c>
      <c r="EU3" s="7" t="str">
        <f>IF(AND(MAX($D3,$E3)&gt;=MIN(EJ3,EK3),MAX(EJ3,EK3)&gt;=MIN($D3,$E3)),"TOUCH","-----")</f>
        <v>-----</v>
      </c>
      <c r="EV3" s="7" t="str">
        <f>IF(AND(MAX($D3,$E3)&gt;=MIN(EL3,EM3),MAX(EL3,EM3)&gt;=MIN($D3,$E3)),"TOUCH","-----")</f>
        <v>-----</v>
      </c>
      <c r="EW3" s="7" t="str">
        <f>IF(AND(MAX($D3,$E3)&gt;=MIN(EN3,EO3),MAX(EN3,EO3)&gt;=MIN($D3,$E3)),"TOUCH","-----")</f>
        <v>-----</v>
      </c>
      <c r="EX3" s="7" t="str">
        <f>IF(AND(MAX($D3,$E3)&gt;=MIN(EP3,EQ3),MAX(EP3,EQ3)&gt;=MIN($D3,$E3)),"TOUCH","-----")</f>
        <v>-----</v>
      </c>
      <c r="EY3" s="7" t="str">
        <f>IF(AND(MAX($D3,$E3)&gt;=MIN(ER3,ES3),MAX(ER3,ES3)&gt;=MIN($D3,$E3)),"TOUCH","-----")</f>
        <v>-----</v>
      </c>
      <c r="EZ3">
        <f>IF(ET3="TOUCH",0,1)</f>
        <v>1</v>
      </c>
      <c r="FA3">
        <f>IF(EU3="TOUCH",0,1)</f>
        <v>1</v>
      </c>
      <c r="FB3">
        <f>IF(EV3="TOUCH",0,1)</f>
        <v>1</v>
      </c>
      <c r="FC3">
        <f>IF(EW3="TOUCH",0,1)</f>
        <v>1</v>
      </c>
      <c r="FD3">
        <f>IF(EX3="TOUCH",0,1)</f>
        <v>1</v>
      </c>
      <c r="FE3">
        <f>IF(EY3="TOUCH",0,1)</f>
        <v>1</v>
      </c>
      <c r="FF3">
        <f>IF(ET3="TOUCH",1,0)</f>
        <v>0</v>
      </c>
      <c r="FG3">
        <f>IF(EU3="TOUCH",1,0)</f>
        <v>0</v>
      </c>
      <c r="FH3">
        <f>IF(EV3="TOUCH",1,0)</f>
        <v>0</v>
      </c>
      <c r="FI3">
        <f>IF(EW3="TOUCH",1,0)</f>
        <v>0</v>
      </c>
      <c r="FJ3">
        <f>IF(EX3="TOUCH",1,0)</f>
        <v>0</v>
      </c>
      <c r="FK3">
        <f>IF(EY3="TOUCH",1,0)</f>
        <v>0</v>
      </c>
      <c r="FL3" s="7" t="str">
        <f>IF(ET3="TOUCH",FF3,"-----")</f>
        <v>-----</v>
      </c>
      <c r="FM3" s="7" t="str">
        <f>IF(EU3="TOUCH",FG3,"-----")</f>
        <v>-----</v>
      </c>
      <c r="FN3" s="7" t="str">
        <f>IF(EV3="TOUCH",FH3,"-----")</f>
        <v>-----</v>
      </c>
      <c r="FO3" s="7" t="str">
        <f>IF(EW3="TOUCH",FI3,"-----")</f>
        <v>-----</v>
      </c>
      <c r="FP3" s="7" t="str">
        <f>IF(EX3="TOUCH",FJ3,"-----")</f>
        <v>-----</v>
      </c>
      <c r="FQ3" s="7" t="str">
        <f>IF(EY3="TOUCH",FK3,"-----")</f>
        <v>-----</v>
      </c>
      <c r="FR3" s="13" t="str">
        <f>IF(FL3="-----","-----",(D3-Q3)/Q3)</f>
        <v>-----</v>
      </c>
      <c r="FS3" s="13" t="str">
        <f>IF(FM3="-----","-----",(Q3-R3)/R3)</f>
        <v>-----</v>
      </c>
      <c r="FT3" s="13" t="str">
        <f>IF(FN3="-----","-----",(R3-S3)/S3)</f>
        <v>-----</v>
      </c>
      <c r="FU3" s="13" t="str">
        <f>IF(FO3="-----","-----",(S3-T3)/T3)</f>
        <v>-----</v>
      </c>
      <c r="FV3" s="13" t="str">
        <f>IF(FP3="-----","-----",(T3-U3)/U3)</f>
        <v>-----</v>
      </c>
      <c r="FW3" s="13" t="str">
        <f>IF(FQ3="-----","-----",(U3-V3)/V3)</f>
        <v>-----</v>
      </c>
      <c r="FX3" s="7" t="str">
        <f>IF(FR3="-----","-----",IF(FR3&gt;0%,"Support","Resistant"))</f>
        <v>-----</v>
      </c>
      <c r="FY3" s="7" t="str">
        <f>IF(FS3="-----","-----",IF(FS3&gt;0%,"Support","Resistant"))</f>
        <v>-----</v>
      </c>
      <c r="FZ3" s="7" t="str">
        <f>IF(FT3="-----","-----",IF(FT3&gt;0%,"Support","Resistant"))</f>
        <v>-----</v>
      </c>
      <c r="GA3" s="7" t="str">
        <f>IF(FU3="-----","-----",IF(FU3&gt;0%,"Support","Resistant"))</f>
        <v>-----</v>
      </c>
      <c r="GB3" s="7" t="str">
        <f>IF(FV3="-----","-----",IF(FV3&gt;0%,"Support","Resistant"))</f>
        <v>-----</v>
      </c>
      <c r="GC3" s="7" t="str">
        <f>IF(FW3="-----","-----",IF(FW3&gt;0%,"Support","Resistant"))</f>
        <v>-----</v>
      </c>
      <c r="GD3" s="7"/>
      <c r="GE3">
        <f>(Z3-BG3)/BG3</f>
        <v>7.9134080153179717E-4</v>
      </c>
      <c r="GI3" s="7" t="str">
        <f>IF(Y3&gt;Z3,"Bullish","Bearish")</f>
        <v>Bullish</v>
      </c>
      <c r="GJ3" s="19"/>
      <c r="GK3" s="19"/>
      <c r="GL3" s="20"/>
      <c r="GM3" s="20"/>
      <c r="GN3" s="20"/>
      <c r="GO3" s="20"/>
      <c r="GP3" s="20"/>
      <c r="GQ3" s="20"/>
      <c r="GR3" s="20"/>
      <c r="GS3" s="20"/>
      <c r="HI3">
        <f>BI3-BK3</f>
        <v>-3.2451099999998405</v>
      </c>
      <c r="HJ3">
        <f>BH3-BK3</f>
        <v>1.0148900000003778</v>
      </c>
      <c r="HK3" s="7"/>
      <c r="HL3" s="7"/>
      <c r="HM3" s="7"/>
      <c r="HN3" s="7"/>
      <c r="HO3" s="7"/>
      <c r="HP3" s="7"/>
      <c r="HQ3" s="28">
        <f t="shared" ref="HQ3:HQ8" si="170">BK3-BL3</f>
        <v>0.90982999999960157</v>
      </c>
      <c r="HR3" s="28" t="str">
        <f>IF(HQ3&gt;0,"Bull",IF(HQ3&lt;0,"Bear","-----"))</f>
        <v>Bull</v>
      </c>
      <c r="HS3">
        <f>ABS(HQ3)</f>
        <v>0.90982999999960157</v>
      </c>
    </row>
    <row r="4" spans="1:230" x14ac:dyDescent="0.55000000000000004">
      <c r="A4">
        <f>Validation!A3</f>
        <v>1772025300</v>
      </c>
      <c r="B4" t="str">
        <f>Price!B3</f>
        <v>XAUUSD</v>
      </c>
      <c r="C4" t="str">
        <f>Price!C3</f>
        <v>M5</v>
      </c>
      <c r="D4">
        <f>Price!D3</f>
        <v>5187</v>
      </c>
      <c r="E4">
        <f>Price!E3</f>
        <v>5187.22</v>
      </c>
      <c r="F4">
        <f>Price!F3</f>
        <v>5189.54</v>
      </c>
      <c r="G4">
        <f>Price!G3</f>
        <v>5185.97</v>
      </c>
      <c r="H4">
        <f>Price!H3</f>
        <v>574</v>
      </c>
      <c r="I4">
        <f>Diagonals!E3</f>
        <v>0</v>
      </c>
      <c r="J4">
        <f>Diagonals!F3</f>
        <v>0</v>
      </c>
      <c r="K4">
        <f>Diagonals!G3</f>
        <v>0</v>
      </c>
      <c r="L4">
        <f>Diagonals!H3</f>
        <v>0</v>
      </c>
      <c r="M4">
        <f>Diagonals!I3</f>
        <v>0</v>
      </c>
      <c r="N4">
        <f>Diagonals!J3</f>
        <v>0</v>
      </c>
      <c r="O4">
        <f>Diagonals!K3</f>
        <v>0</v>
      </c>
      <c r="P4">
        <f>Diagonals!L3</f>
        <v>0</v>
      </c>
      <c r="Q4">
        <f>Trendlines!E3</f>
        <v>0</v>
      </c>
      <c r="R4">
        <f>Trendlines!F3</f>
        <v>0</v>
      </c>
      <c r="S4">
        <f>Trendlines!G3</f>
        <v>0</v>
      </c>
      <c r="T4">
        <f>Trendlines!H3</f>
        <v>0</v>
      </c>
      <c r="U4">
        <f>Trendlines!I3</f>
        <v>0</v>
      </c>
      <c r="V4">
        <f>Trendlines!J3</f>
        <v>0</v>
      </c>
      <c r="W4">
        <f>Trendlines!K3</f>
        <v>0</v>
      </c>
      <c r="X4">
        <f>Trendlines!L3</f>
        <v>0</v>
      </c>
      <c r="Y4">
        <f>Tema_Hrma_Smma!E3</f>
        <v>5187.3999999999996</v>
      </c>
      <c r="Z4">
        <f>Tema_Hrma_Smma!F3</f>
        <v>5185.92</v>
      </c>
      <c r="AA4">
        <f>Tema_Hrma_Smma!G3</f>
        <v>5181.5600000000004</v>
      </c>
      <c r="AB4">
        <f>ZScore!H3</f>
        <v>-1</v>
      </c>
      <c r="AC4">
        <f>ZScore!I3</f>
        <v>0.97818000000000005</v>
      </c>
      <c r="AD4">
        <f>ZScore!J3</f>
        <v>3</v>
      </c>
      <c r="AE4">
        <f>HA!E3</f>
        <v>5186.32</v>
      </c>
      <c r="AF4">
        <f>HA!F3</f>
        <v>5189.54</v>
      </c>
      <c r="AG4">
        <f>HA!G3</f>
        <v>5185.97</v>
      </c>
      <c r="AH4">
        <f>HA!H3</f>
        <v>5187.43</v>
      </c>
      <c r="AI4">
        <f>HA!I3</f>
        <v>1</v>
      </c>
      <c r="AJ4">
        <f>HA!J3</f>
        <v>1.1100000000000001</v>
      </c>
      <c r="AK4">
        <f>HA!K3</f>
        <v>-0.74682000000000004</v>
      </c>
      <c r="AL4">
        <f>HA!L3</f>
        <v>2</v>
      </c>
      <c r="AM4">
        <f>KC!E3</f>
        <v>5204.0969500000001</v>
      </c>
      <c r="AN4">
        <f>KC!F3</f>
        <v>5198.5183699999998</v>
      </c>
      <c r="AO4">
        <f>KC!G3</f>
        <v>5192.9397900000004</v>
      </c>
      <c r="AP4">
        <f>KC!H3</f>
        <v>5187.36121</v>
      </c>
      <c r="AQ4">
        <f>KC!I3</f>
        <v>5181.7826299999997</v>
      </c>
      <c r="AR4">
        <f>KC!J3</f>
        <v>5177.3725599999998</v>
      </c>
      <c r="AS4">
        <f>KC!K3</f>
        <v>5171.7939800000004</v>
      </c>
      <c r="AT4">
        <f>KC!L3</f>
        <v>5166.2154</v>
      </c>
      <c r="AU4">
        <f>KC!M3</f>
        <v>5160.6368199999997</v>
      </c>
      <c r="AV4">
        <f>KC!N3</f>
        <v>5155.0582400000003</v>
      </c>
      <c r="AW4">
        <f>SR_Levels!E3</f>
        <v>5178.6000000000004</v>
      </c>
      <c r="AX4">
        <f>SR_Levels!F3</f>
        <v>5161.8900000000003</v>
      </c>
      <c r="AY4">
        <f>SR_Levels!G3</f>
        <v>5135.8500000000004</v>
      </c>
      <c r="AZ4">
        <f>SR_Levels!H3</f>
        <v>0</v>
      </c>
      <c r="BA4">
        <f>SR_Levels!I3</f>
        <v>5193.3500000000004</v>
      </c>
      <c r="BB4">
        <f>SR_Levels!J3</f>
        <v>5205.3100000000004</v>
      </c>
      <c r="BC4">
        <f>SR_Levels!K3</f>
        <v>0</v>
      </c>
      <c r="BD4">
        <f>SR_Levels!L3</f>
        <v>0</v>
      </c>
      <c r="BE4">
        <f>ZigZag!E3</f>
        <v>0</v>
      </c>
      <c r="BF4">
        <f>ZigZag!F3</f>
        <v>0</v>
      </c>
      <c r="BG4">
        <f>ZigZag!G3</f>
        <v>5181.54</v>
      </c>
      <c r="BH4">
        <f>Dual_Tema!E3</f>
        <v>5189.3599999999997</v>
      </c>
      <c r="BI4">
        <f>Dual_Tema!F3</f>
        <v>5185.43</v>
      </c>
      <c r="BJ4">
        <f>Pinbar!E3</f>
        <v>0</v>
      </c>
      <c r="BK4">
        <f>SSA!E3</f>
        <v>5187.9737400000004</v>
      </c>
      <c r="BL4">
        <f>SSA!F3</f>
        <v>5187.2995099999998</v>
      </c>
      <c r="BN4" t="str">
        <f t="shared" si="169"/>
        <v>Red Candle</v>
      </c>
      <c r="BO4" s="34"/>
      <c r="BP4" s="34"/>
      <c r="BQ4" s="34"/>
      <c r="BR4" s="34"/>
      <c r="BS4" s="36"/>
      <c r="BT4" s="34"/>
      <c r="BU4" s="34"/>
      <c r="BV4" s="34"/>
      <c r="BW4" s="27">
        <v>96</v>
      </c>
      <c r="BX4">
        <f>F4-G4</f>
        <v>3.569999999999709</v>
      </c>
      <c r="BY4">
        <f>ABS(F4-D3)</f>
        <v>2.3400000000001455</v>
      </c>
      <c r="BZ4">
        <f>ABS(G4-D3)</f>
        <v>1.2299999999995634</v>
      </c>
      <c r="CA4">
        <f>MAX(BX4:BZ4)</f>
        <v>3.569999999999709</v>
      </c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Z4" s="7" t="str">
        <f>IF(AND(D4&gt;BH4,D4&gt;E4),"Bullish Trigger","-----")</f>
        <v>-----</v>
      </c>
      <c r="DA4" s="7" t="str">
        <f>IF(AND(D4&lt;BI4,D4&lt;E4),"Bearish Trigger","-----")</f>
        <v>-----</v>
      </c>
      <c r="DB4" s="13" t="str">
        <f>IF(AND(W4=BE4,W4&gt;0,BE4&gt;0),"Important High","------")</f>
        <v>------</v>
      </c>
      <c r="DC4" s="13" t="str">
        <f>IF(AND(X4=BF4,X4&gt;0,BF4&gt;0),"Important Low","------")</f>
        <v>------</v>
      </c>
      <c r="DD4" s="7" t="str">
        <f>IF(AND(DB4="Important High",DC4="-----",BJ4=1),"Imp High Rej","-----")</f>
        <v>-----</v>
      </c>
      <c r="DE4" s="7" t="str">
        <f>IF(AND(DB4="-----",DC4="Important Low",BJ4=1),"Imp Low Rej","-----")</f>
        <v>-----</v>
      </c>
      <c r="DF4" s="7" t="str">
        <f>IF(Y4&gt;AM4,"Overbought",IF(Y4&gt;AO4,"Bullish Momentum",IF(Y4&gt;AQ4,"Flat Momentum","-----")))</f>
        <v>Flat Momentum</v>
      </c>
      <c r="DG4" s="7" t="str">
        <f>IF(Y4&lt;AV4,"Oversold",IF(Y4&lt;AT4,"Bearish Momentum",IF(Y4&lt;AR4,"Flat Momentum","-----")))</f>
        <v>-----</v>
      </c>
      <c r="DH4" s="7" t="str">
        <f>IF(AND(DF4="Overbought",AD4=2),"Culminated Thrust","-----")</f>
        <v>-----</v>
      </c>
      <c r="DI4" s="7" t="str">
        <f>IF(AND(DG4="Oversold",AD4=5),"Culminated Thrust","-----")</f>
        <v>-----</v>
      </c>
      <c r="DJ4" s="14">
        <f>(Q4-$D4)/$D4</f>
        <v>-1</v>
      </c>
      <c r="DK4" s="14">
        <f>(R4-$D4)/$D4</f>
        <v>-1</v>
      </c>
      <c r="DL4" s="14">
        <f>(S4-$D4)/$D4</f>
        <v>-1</v>
      </c>
      <c r="DM4" s="14">
        <f>(T4-$D4)/$D4</f>
        <v>-1</v>
      </c>
      <c r="DN4" s="14">
        <f>(U4-$D4)/$D4</f>
        <v>-1</v>
      </c>
      <c r="DO4" s="14">
        <f>(V4-$D4)/$D4</f>
        <v>-1</v>
      </c>
      <c r="DP4" s="14">
        <f t="shared" ref="DP4:DP67" si="171">LARGE($DJ4:$DO4,1)</f>
        <v>-1</v>
      </c>
      <c r="DQ4" s="14">
        <f t="shared" ref="DQ4:DQ67" si="172">LARGE($DJ4:$DO4,2)</f>
        <v>-1</v>
      </c>
      <c r="DR4" s="14">
        <f t="shared" ref="DR4:DR67" si="173">LARGE($DJ4:$DO4,3)</f>
        <v>-1</v>
      </c>
      <c r="DS4" s="14">
        <f t="shared" ref="DS4:DS67" si="174">LARGE($DJ4:$DO4,4)</f>
        <v>-1</v>
      </c>
      <c r="DT4" s="14">
        <f t="shared" ref="DT4:DT67" si="175">LARGE($DJ4:$DO4,5)</f>
        <v>-1</v>
      </c>
      <c r="DU4" s="14">
        <f t="shared" ref="DU4:DU67" si="176">LARGE($DJ4:$DO4,6)</f>
        <v>-1</v>
      </c>
      <c r="DV4" t="str">
        <f>IF($D4&gt;Q4,"SUP","RES")</f>
        <v>SUP</v>
      </c>
      <c r="DW4" t="str">
        <f>IF($D4&gt;R4,"SUP","RES")</f>
        <v>SUP</v>
      </c>
      <c r="DX4" t="str">
        <f>IF($D4&gt;S4,"SUP","RES")</f>
        <v>SUP</v>
      </c>
      <c r="DY4" t="str">
        <f>IF($D4&gt;T4,"SUP","RES")</f>
        <v>SUP</v>
      </c>
      <c r="DZ4" t="str">
        <f>IF($D4&gt;U4,"SUP","RES")</f>
        <v>SUP</v>
      </c>
      <c r="EA4" t="str">
        <f>IF($D4&gt;V4,"SUP","RES")</f>
        <v>SUP</v>
      </c>
      <c r="EB4" s="7">
        <f t="shared" ref="EB4:EB67" si="177">COUNTIF(DV4:EA4,"RES")</f>
        <v>0</v>
      </c>
      <c r="EC4" s="7">
        <f t="shared" ref="EC4:EC67" si="178">COUNTIF(DV4:EA4,"SUP")</f>
        <v>6</v>
      </c>
      <c r="ED4" s="13" t="str">
        <f t="shared" ref="ED4:ED67" si="179">IF(EB4=0,"All Sup","-----")</f>
        <v>All Sup</v>
      </c>
      <c r="EE4" s="13" t="str">
        <f t="shared" ref="EE4:EE67" si="180">IF(EC4=0,"All Res","-----")</f>
        <v>-----</v>
      </c>
      <c r="EF4" s="7" t="str">
        <f>IF(OR(ED4="All Sup",EE4="All Res"),"na",((D4-MIN(Q4:V4))/(MAX(Q4:V4)-MIN(Q4:V4))))</f>
        <v>na</v>
      </c>
      <c r="EG4">
        <v>1.4999999999999999E-4</v>
      </c>
      <c r="EH4">
        <f>Q4*(1+$EG4)</f>
        <v>0</v>
      </c>
      <c r="EI4">
        <f>Q4*(1-$EG4)</f>
        <v>0</v>
      </c>
      <c r="EJ4">
        <f>R4*(1+$EG4)</f>
        <v>0</v>
      </c>
      <c r="EK4">
        <f>R4*(1-$EG4)</f>
        <v>0</v>
      </c>
      <c r="EL4">
        <f>S4*(1+$EG4)</f>
        <v>0</v>
      </c>
      <c r="EM4">
        <f>S4*(1-$EG4)</f>
        <v>0</v>
      </c>
      <c r="EN4">
        <f>T4*(1+$EG4)</f>
        <v>0</v>
      </c>
      <c r="EO4">
        <f>T4*(1-$EG4)</f>
        <v>0</v>
      </c>
      <c r="EP4">
        <f>U4*(1+$EG4)</f>
        <v>0</v>
      </c>
      <c r="EQ4">
        <f>U4*(1-$EG4)</f>
        <v>0</v>
      </c>
      <c r="ER4">
        <f>V4*(1+$EG4)</f>
        <v>0</v>
      </c>
      <c r="ES4">
        <f>V4*(1-$EG4)</f>
        <v>0</v>
      </c>
      <c r="ET4" s="7" t="str">
        <f t="shared" ref="ET4:ET67" si="181">IF(AND(MAX($D4,$E4)&gt;=MIN(EH4,EI4),MAX(EH4,EI4)&gt;=MIN($D4,$E4)),"TOUCH","-----")</f>
        <v>-----</v>
      </c>
      <c r="EU4" s="7" t="str">
        <f t="shared" ref="EU4:EU67" si="182">IF(AND(MAX($D4,$E4)&gt;=MIN(EJ4,EK4),MAX(EJ4,EK4)&gt;=MIN($D4,$E4)),"TOUCH","-----")</f>
        <v>-----</v>
      </c>
      <c r="EV4" s="7" t="str">
        <f t="shared" ref="EV4:EV67" si="183">IF(AND(MAX($D4,$E4)&gt;=MIN(EL4,EM4),MAX(EL4,EM4)&gt;=MIN($D4,$E4)),"TOUCH","-----")</f>
        <v>-----</v>
      </c>
      <c r="EW4" s="7" t="str">
        <f t="shared" ref="EW4:EW67" si="184">IF(AND(MAX($D4,$E4)&gt;=MIN(EN4,EO4),MAX(EN4,EO4)&gt;=MIN($D4,$E4)),"TOUCH","-----")</f>
        <v>-----</v>
      </c>
      <c r="EX4" s="7" t="str">
        <f t="shared" ref="EX4:EX67" si="185">IF(AND(MAX($D4,$E4)&gt;=MIN(EP4,EQ4),MAX(EP4,EQ4)&gt;=MIN($D4,$E4)),"TOUCH","-----")</f>
        <v>-----</v>
      </c>
      <c r="EY4" s="7" t="str">
        <f t="shared" ref="EY4:EY67" si="186">IF(AND(MAX($D4,$E4)&gt;=MIN(ER4,ES4),MAX(ER4,ES4)&gt;=MIN($D4,$E4)),"TOUCH","-----")</f>
        <v>-----</v>
      </c>
      <c r="EZ4">
        <f>IF(ET4="TOUCH",0,EZ3+1)</f>
        <v>2</v>
      </c>
      <c r="FA4">
        <f>IF(EU4="TOUCH",0,FA3+1)</f>
        <v>2</v>
      </c>
      <c r="FB4">
        <f>IF(EV4="TOUCH",0,FB3+1)</f>
        <v>2</v>
      </c>
      <c r="FC4">
        <f>IF(EW4="TOUCH",0,FC3+1)</f>
        <v>2</v>
      </c>
      <c r="FD4">
        <f>IF(EX4="TOUCH",0,FD3+1)</f>
        <v>2</v>
      </c>
      <c r="FE4">
        <f>IF(EY4="TOUCH",0,FE3+1)</f>
        <v>2</v>
      </c>
      <c r="FF4">
        <f>IF(ET4="TOUCH",IF(EZ3&gt;=3,1,FF3+1),FF3)</f>
        <v>0</v>
      </c>
      <c r="FG4">
        <f>IF(EU4="TOUCH",IF(FA3&gt;=3,1,FG3+1),FG3)</f>
        <v>0</v>
      </c>
      <c r="FH4">
        <f>IF(EV4="TOUCH",IF(FB3&gt;=3,1,FH3+1),FH3)</f>
        <v>0</v>
      </c>
      <c r="FI4">
        <f>IF(EW4="TOUCH",IF(FC3&gt;=3,1,FI3+1),FI3)</f>
        <v>0</v>
      </c>
      <c r="FJ4">
        <f>IF(EX4="TOUCH",IF(FD3&gt;=3,1,FJ3+1),FJ3)</f>
        <v>0</v>
      </c>
      <c r="FK4">
        <f>IF(EY4="TOUCH",IF(FE3&gt;=3,1,FK3+1),FK3)</f>
        <v>0</v>
      </c>
      <c r="FL4" s="7" t="str">
        <f t="shared" ref="FL4:FL67" si="187">IF(ET4="TOUCH",FF4,"-----")</f>
        <v>-----</v>
      </c>
      <c r="FM4" s="7" t="str">
        <f t="shared" ref="FM4:FM67" si="188">IF(EU4="TOUCH",FG4,"-----")</f>
        <v>-----</v>
      </c>
      <c r="FN4" s="7" t="str">
        <f t="shared" ref="FN4:FN67" si="189">IF(EV4="TOUCH",FH4,"-----")</f>
        <v>-----</v>
      </c>
      <c r="FO4" s="7" t="str">
        <f t="shared" ref="FO4:FO67" si="190">IF(EW4="TOUCH",FI4,"-----")</f>
        <v>-----</v>
      </c>
      <c r="FP4" s="7" t="str">
        <f t="shared" ref="FP4:FP67" si="191">IF(EX4="TOUCH",FJ4,"-----")</f>
        <v>-----</v>
      </c>
      <c r="FQ4" s="7" t="str">
        <f t="shared" ref="FQ4:FQ67" si="192">IF(EY4="TOUCH",FK4,"-----")</f>
        <v>-----</v>
      </c>
      <c r="FR4" s="13" t="str">
        <f>IF(FL4="-----","-----",(D4-Q4)/Q4)</f>
        <v>-----</v>
      </c>
      <c r="FS4" s="13" t="str">
        <f>IF(FM4="-----","-----",(Q4-R4)/R4)</f>
        <v>-----</v>
      </c>
      <c r="FT4" s="13" t="str">
        <f>IF(FN4="-----","-----",(R4-S4)/S4)</f>
        <v>-----</v>
      </c>
      <c r="FU4" s="13" t="str">
        <f>IF(FO4="-----","-----",(S4-T4)/T4)</f>
        <v>-----</v>
      </c>
      <c r="FV4" s="13" t="str">
        <f>IF(FP4="-----","-----",(T4-U4)/U4)</f>
        <v>-----</v>
      </c>
      <c r="FW4" s="13" t="str">
        <f>IF(FQ4="-----","-----",(U4-V4)/V4)</f>
        <v>-----</v>
      </c>
      <c r="FX4" s="7" t="str">
        <f t="shared" ref="FX4:FX67" si="193">IF(FR4="-----","-----",IF(FR4&gt;0%,"Support","Resistant"))</f>
        <v>-----</v>
      </c>
      <c r="FY4" s="7" t="str">
        <f t="shared" ref="FY4:FY67" si="194">IF(FS4="-----","-----",IF(FS4&gt;0%,"Support","Resistant"))</f>
        <v>-----</v>
      </c>
      <c r="FZ4" s="7" t="str">
        <f t="shared" ref="FZ4:FZ67" si="195">IF(FT4="-----","-----",IF(FT4&gt;0%,"Support","Resistant"))</f>
        <v>-----</v>
      </c>
      <c r="GA4" s="7" t="str">
        <f t="shared" ref="GA4:GA67" si="196">IF(FU4="-----","-----",IF(FU4&gt;0%,"Support","Resistant"))</f>
        <v>-----</v>
      </c>
      <c r="GB4" s="7" t="str">
        <f t="shared" ref="GB4:GB67" si="197">IF(FV4="-----","-----",IF(FV4&gt;0%,"Support","Resistant"))</f>
        <v>-----</v>
      </c>
      <c r="GC4" s="7" t="str">
        <f t="shared" ref="GC4:GC67" si="198">IF(FW4="-----","-----",IF(FW4&gt;0%,"Support","Resistant"))</f>
        <v>-----</v>
      </c>
      <c r="GD4" s="7"/>
      <c r="GE4">
        <f>(Z4-BG4)/BG4</f>
        <v>8.4530853761625102E-4</v>
      </c>
      <c r="GI4" s="7" t="str">
        <f>IF(Y4&gt;Z4,"Bullish","Bearish")</f>
        <v>Bullish</v>
      </c>
      <c r="GJ4" s="19" t="str">
        <f>IF(AND(D4&gt;Y4,D3&lt;Y3),"TEMA crossover","-----")</f>
        <v>-----</v>
      </c>
      <c r="GK4" s="19" t="str">
        <f>IF(AND(D4&lt;Y4,D3&gt;Y3),"TEMA crossunder","-----")</f>
        <v>TEMA crossunder</v>
      </c>
      <c r="GL4" s="20" t="str">
        <f>IF(GD4="Bearish","YES","-----")</f>
        <v>-----</v>
      </c>
      <c r="GM4" s="20" t="str">
        <f>IF(GH4="Reverse to Bearish","YES","-----")</f>
        <v>-----</v>
      </c>
      <c r="GN4" s="20" t="str">
        <f>IF(AND(GI4="Bullish",GI3="Bullish",GI2="Bullish",GI1="Bullish"),"YES","-----")</f>
        <v>-----</v>
      </c>
      <c r="GO4" s="20" t="str">
        <f>IF(OR(GK4="TEMA crossunder",GK3="TEMA crossunder",GK2="TEMA crossunder",GK1="TEMA crossunder"),"YES","-----")</f>
        <v>YES</v>
      </c>
      <c r="GP4" s="20" t="str">
        <f>IF(GD4="Bullish","YES","-----")</f>
        <v>-----</v>
      </c>
      <c r="GQ4" s="20" t="str">
        <f>IF(GH4="Reverse to Bullish","YES","-----")</f>
        <v>-----</v>
      </c>
      <c r="GR4" s="20" t="str">
        <f>IF(AND(GI4="Bearish",GI3="Bearish",GI2="Bearish",GI1="Bearish"),"YES","-----")</f>
        <v>-----</v>
      </c>
      <c r="GS4" s="20" t="str">
        <f>IF(OR(GJ4="TEMA crossover",GJ3="TEMA crossover",GJ2="TEMA crossover",GJ1="TEMA crossover"),"YES","-----")</f>
        <v>-----</v>
      </c>
      <c r="GT4" s="20" t="str">
        <f>IF(AND(GL4="YES",GM4="YES",GN4="YES",GO4="YES"),"Open Sell / Close Buy","-----")</f>
        <v>-----</v>
      </c>
      <c r="GU4" s="20" t="str">
        <f>IF(AND(GP4="YES",GQ4="YES",GR4="YES",GS4="YES"),"Open Buy / Close Sell","-----")</f>
        <v>-----</v>
      </c>
      <c r="GV4" s="20" t="str">
        <f>IF(GT4&lt;&gt;"-----","YES",IF(GU4&lt;&gt;"-----","YES","-----"))</f>
        <v>-----</v>
      </c>
      <c r="GW4" s="20" t="str">
        <f>IF(AND(GP4="-----",GQ4="YES",GR4="YES",GS4="YES"),"Close Sell","-----")</f>
        <v>-----</v>
      </c>
      <c r="GX4" s="20" t="str">
        <f>IF(AND(GL4="-----",GM4="YES",GN4="YES",GO4="YES"),"Close Buy","-----")</f>
        <v>-----</v>
      </c>
      <c r="GY4" s="20" t="str">
        <f>IF(GW4&lt;&gt;"-----","YES",IF(GX4&lt;&gt;"-----","YES","-----"))</f>
        <v>-----</v>
      </c>
      <c r="GZ4" s="7" t="str">
        <f>IF(G4&gt;BH4,"YES","-----")</f>
        <v>-----</v>
      </c>
      <c r="HA4" s="7" t="str">
        <f>IF(F4&lt;BI4,"YES","-----")</f>
        <v>-----</v>
      </c>
      <c r="HB4">
        <f>BH4-BI4</f>
        <v>3.9299999999993815</v>
      </c>
      <c r="HI4">
        <f t="shared" ref="HI4:HI67" si="199">BI4-BK4</f>
        <v>-2.5437400000000707</v>
      </c>
      <c r="HJ4">
        <f t="shared" ref="HJ4:HJ67" si="200">BH4-BK4</f>
        <v>1.3862599999993108</v>
      </c>
      <c r="HK4" s="7"/>
      <c r="HL4" s="7"/>
      <c r="HM4" s="7"/>
      <c r="HN4" s="7"/>
      <c r="HO4" s="7"/>
      <c r="HP4" s="7"/>
      <c r="HQ4" s="28">
        <f t="shared" si="170"/>
        <v>0.67423000000053435</v>
      </c>
      <c r="HR4" s="28" t="str">
        <f t="shared" ref="HR4:HR67" si="201">IF(HQ4&gt;0,"Bull",IF(HQ4&lt;0,"Bear","-----"))</f>
        <v>Bull</v>
      </c>
      <c r="HS4">
        <f t="shared" ref="HS4:HS67" si="202">ABS(HQ4)</f>
        <v>0.67423000000053435</v>
      </c>
    </row>
    <row r="5" spans="1:230" x14ac:dyDescent="0.55000000000000004">
      <c r="A5">
        <f>Validation!A4</f>
        <v>1772025600</v>
      </c>
      <c r="B5" t="str">
        <f>Price!B4</f>
        <v>XAUUSD</v>
      </c>
      <c r="C5" t="str">
        <f>Price!C4</f>
        <v>M5</v>
      </c>
      <c r="D5">
        <f>Price!D4</f>
        <v>5191.13</v>
      </c>
      <c r="E5">
        <f>Price!E4</f>
        <v>5186.8100000000004</v>
      </c>
      <c r="F5">
        <f>Price!F4</f>
        <v>5191.47</v>
      </c>
      <c r="G5">
        <f>Price!G4</f>
        <v>5186.1400000000003</v>
      </c>
      <c r="H5">
        <f>Price!H4</f>
        <v>583</v>
      </c>
      <c r="I5">
        <f>Diagonals!E4</f>
        <v>0</v>
      </c>
      <c r="J5">
        <f>Diagonals!F4</f>
        <v>0</v>
      </c>
      <c r="K5">
        <f>Diagonals!G4</f>
        <v>0</v>
      </c>
      <c r="L5">
        <f>Diagonals!H4</f>
        <v>0</v>
      </c>
      <c r="M5">
        <f>Diagonals!I4</f>
        <v>0</v>
      </c>
      <c r="N5">
        <f>Diagonals!J4</f>
        <v>0</v>
      </c>
      <c r="O5">
        <f>Diagonals!K4</f>
        <v>5191.47</v>
      </c>
      <c r="P5">
        <f>Diagonals!L4</f>
        <v>0</v>
      </c>
      <c r="Q5">
        <f>Trendlines!E4</f>
        <v>0</v>
      </c>
      <c r="R5">
        <f>Trendlines!F4</f>
        <v>0</v>
      </c>
      <c r="S5">
        <f>Trendlines!G4</f>
        <v>0</v>
      </c>
      <c r="T5">
        <f>Trendlines!H4</f>
        <v>0</v>
      </c>
      <c r="U5">
        <f>Trendlines!I4</f>
        <v>0</v>
      </c>
      <c r="V5">
        <f>Trendlines!J4</f>
        <v>0</v>
      </c>
      <c r="W5">
        <f>Trendlines!K4</f>
        <v>5191.47</v>
      </c>
      <c r="X5">
        <f>Trendlines!L4</f>
        <v>0</v>
      </c>
      <c r="Y5">
        <f>Tema_Hrma_Smma!E4</f>
        <v>5188.8100000000004</v>
      </c>
      <c r="Z5">
        <f>Tema_Hrma_Smma!F4</f>
        <v>5186.82</v>
      </c>
      <c r="AA5">
        <f>Tema_Hrma_Smma!G4</f>
        <v>5181.75</v>
      </c>
      <c r="AB5">
        <f>ZScore!H4</f>
        <v>1</v>
      </c>
      <c r="AC5">
        <f>ZScore!I4</f>
        <v>0.26129999999999998</v>
      </c>
      <c r="AD5">
        <f>ZScore!J4</f>
        <v>0</v>
      </c>
      <c r="AE5">
        <f>HA!E4</f>
        <v>5186.88</v>
      </c>
      <c r="AF5">
        <f>HA!F4</f>
        <v>5191.47</v>
      </c>
      <c r="AG5">
        <f>HA!G4</f>
        <v>5186.1400000000003</v>
      </c>
      <c r="AH5">
        <f>HA!H4</f>
        <v>5188.8900000000003</v>
      </c>
      <c r="AI5">
        <f>HA!I4</f>
        <v>1</v>
      </c>
      <c r="AJ5">
        <f>HA!J4</f>
        <v>2.0099999999999998</v>
      </c>
      <c r="AK5">
        <f>HA!K4</f>
        <v>-0.44040000000000001</v>
      </c>
      <c r="AL5">
        <f>HA!L4</f>
        <v>3</v>
      </c>
      <c r="AM5">
        <f>KC!E4</f>
        <v>5204.7918799999998</v>
      </c>
      <c r="AN5">
        <f>KC!F4</f>
        <v>5199.2005300000001</v>
      </c>
      <c r="AO5">
        <f>KC!G4</f>
        <v>5193.6091699999997</v>
      </c>
      <c r="AP5">
        <f>KC!H4</f>
        <v>5188.0178100000003</v>
      </c>
      <c r="AQ5">
        <f>KC!I4</f>
        <v>5182.4264499999999</v>
      </c>
      <c r="AR5">
        <f>KC!J4</f>
        <v>5178.0295400000005</v>
      </c>
      <c r="AS5">
        <f>KC!K4</f>
        <v>5172.4381800000001</v>
      </c>
      <c r="AT5">
        <f>KC!L4</f>
        <v>5166.8468300000004</v>
      </c>
      <c r="AU5">
        <f>KC!M4</f>
        <v>5161.2554700000001</v>
      </c>
      <c r="AV5">
        <f>KC!N4</f>
        <v>5155.6641099999997</v>
      </c>
      <c r="AW5">
        <f>SR_Levels!E4</f>
        <v>5178.6000000000004</v>
      </c>
      <c r="AX5">
        <f>SR_Levels!F4</f>
        <v>5161.8900000000003</v>
      </c>
      <c r="AY5">
        <f>SR_Levels!G4</f>
        <v>5135.8500000000004</v>
      </c>
      <c r="AZ5">
        <f>SR_Levels!H4</f>
        <v>0</v>
      </c>
      <c r="BA5">
        <f>SR_Levels!I4</f>
        <v>5193.3500000000004</v>
      </c>
      <c r="BB5">
        <f>SR_Levels!J4</f>
        <v>5205.3100000000004</v>
      </c>
      <c r="BC5">
        <f>SR_Levels!K4</f>
        <v>0</v>
      </c>
      <c r="BD5">
        <f>SR_Levels!L4</f>
        <v>0</v>
      </c>
      <c r="BE5">
        <f>ZigZag!E4</f>
        <v>5191.47</v>
      </c>
      <c r="BF5">
        <f>ZigZag!F4</f>
        <v>0</v>
      </c>
      <c r="BG5">
        <f>ZigZag!G4</f>
        <v>5182.12</v>
      </c>
      <c r="BH5">
        <f>Dual_Tema!E4</f>
        <v>5190.7299999999996</v>
      </c>
      <c r="BI5">
        <f>Dual_Tema!F4</f>
        <v>5186.16</v>
      </c>
      <c r="BJ5">
        <f>Pinbar!E4</f>
        <v>0</v>
      </c>
      <c r="BK5">
        <f>SSA!E4</f>
        <v>5188.1120000000001</v>
      </c>
      <c r="BL5">
        <f>SSA!F4</f>
        <v>5187.7057599999998</v>
      </c>
      <c r="BN5" t="str">
        <f t="shared" si="169"/>
        <v>Green Candle</v>
      </c>
      <c r="BO5" s="34"/>
      <c r="BP5" s="34"/>
      <c r="BQ5" s="34"/>
      <c r="BR5" s="34"/>
      <c r="BS5" s="36"/>
      <c r="BT5" s="34"/>
      <c r="BU5" s="34"/>
      <c r="BV5" s="34"/>
      <c r="BW5" s="27">
        <v>96</v>
      </c>
      <c r="BX5">
        <f>F5-G5</f>
        <v>5.3299999999999272</v>
      </c>
      <c r="BY5">
        <f>ABS(F5-D4)</f>
        <v>4.4700000000002547</v>
      </c>
      <c r="BZ5">
        <f>ABS(G5-D4)</f>
        <v>0.85999999999967258</v>
      </c>
      <c r="CA5">
        <f t="shared" ref="CA5:CA68" si="203">MAX(BX5:BZ5)</f>
        <v>5.3299999999999272</v>
      </c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Z5" s="7" t="str">
        <f>IF(AND(D5&gt;BH5,D5&gt;E5),"Bullish Trigger","-----")</f>
        <v>Bullish Trigger</v>
      </c>
      <c r="DA5" s="7" t="str">
        <f>IF(AND(D5&lt;BI5,D5&lt;E5),"Bearish Trigger","-----")</f>
        <v>-----</v>
      </c>
      <c r="DB5" s="13" t="str">
        <f>IF(AND(W5=BE5,W5&gt;0,BE5&gt;0),"Important High","------")</f>
        <v>Important High</v>
      </c>
      <c r="DC5" s="13" t="str">
        <f>IF(AND(X5=BF5,X5&gt;0,BF5&gt;0),"Important Low","------")</f>
        <v>------</v>
      </c>
      <c r="DD5" s="7" t="str">
        <f>IF(AND(DB5="Important High",DC5="-----",BJ5=1),"Imp High Rej","-----")</f>
        <v>-----</v>
      </c>
      <c r="DE5" s="7" t="str">
        <f>IF(AND(DB5="-----",DC5="Important Low",BJ5=1),"Imp Low Rej","-----")</f>
        <v>-----</v>
      </c>
      <c r="DF5" s="7" t="str">
        <f>IF(Y5&gt;AM5,"Overbought",IF(Y5&gt;AO5,"Bullish Momentum",IF(Y5&gt;AQ5,"Flat Momentum","-----")))</f>
        <v>Flat Momentum</v>
      </c>
      <c r="DG5" s="7" t="str">
        <f>IF(Y5&lt;AV5,"Oversold",IF(Y5&lt;AT5,"Bearish Momentum",IF(Y5&lt;AR5,"Flat Momentum","-----")))</f>
        <v>-----</v>
      </c>
      <c r="DH5" s="7" t="str">
        <f>IF(AND(DF5="Overbought",AD5=2),"Culminated Thrust","-----")</f>
        <v>-----</v>
      </c>
      <c r="DI5" s="7" t="str">
        <f>IF(AND(DG5="Oversold",AD5=5),"Culminated Thrust","-----")</f>
        <v>-----</v>
      </c>
      <c r="DJ5" s="14">
        <f>(Q5-$D5)/$D5</f>
        <v>-1</v>
      </c>
      <c r="DK5" s="14">
        <f>(R5-$D5)/$D5</f>
        <v>-1</v>
      </c>
      <c r="DL5" s="14">
        <f>(S5-$D5)/$D5</f>
        <v>-1</v>
      </c>
      <c r="DM5" s="14">
        <f>(T5-$D5)/$D5</f>
        <v>-1</v>
      </c>
      <c r="DN5" s="14">
        <f>(U5-$D5)/$D5</f>
        <v>-1</v>
      </c>
      <c r="DO5" s="14">
        <f>(V5-$D5)/$D5</f>
        <v>-1</v>
      </c>
      <c r="DP5" s="14">
        <f t="shared" si="171"/>
        <v>-1</v>
      </c>
      <c r="DQ5" s="14">
        <f t="shared" si="172"/>
        <v>-1</v>
      </c>
      <c r="DR5" s="14">
        <f t="shared" si="173"/>
        <v>-1</v>
      </c>
      <c r="DS5" s="14">
        <f t="shared" si="174"/>
        <v>-1</v>
      </c>
      <c r="DT5" s="14">
        <f t="shared" si="175"/>
        <v>-1</v>
      </c>
      <c r="DU5" s="14">
        <f t="shared" si="176"/>
        <v>-1</v>
      </c>
      <c r="DV5" t="str">
        <f>IF($D5&gt;Q5,"SUP","RES")</f>
        <v>SUP</v>
      </c>
      <c r="DW5" t="str">
        <f>IF($D5&gt;R5,"SUP","RES")</f>
        <v>SUP</v>
      </c>
      <c r="DX5" t="str">
        <f>IF($D5&gt;S5,"SUP","RES")</f>
        <v>SUP</v>
      </c>
      <c r="DY5" t="str">
        <f>IF($D5&gt;T5,"SUP","RES")</f>
        <v>SUP</v>
      </c>
      <c r="DZ5" t="str">
        <f>IF($D5&gt;U5,"SUP","RES")</f>
        <v>SUP</v>
      </c>
      <c r="EA5" t="str">
        <f>IF($D5&gt;V5,"SUP","RES")</f>
        <v>SUP</v>
      </c>
      <c r="EB5" s="7">
        <f t="shared" si="177"/>
        <v>0</v>
      </c>
      <c r="EC5" s="7">
        <f t="shared" si="178"/>
        <v>6</v>
      </c>
      <c r="ED5" s="13" t="str">
        <f t="shared" si="179"/>
        <v>All Sup</v>
      </c>
      <c r="EE5" s="13" t="str">
        <f t="shared" si="180"/>
        <v>-----</v>
      </c>
      <c r="EF5" s="7" t="str">
        <f>IF(OR(ED5="All Sup",EE5="All Res"),"na",((D5-MIN(Q5:V5))/(MAX(Q5:V5)-MIN(Q5:V5))))</f>
        <v>na</v>
      </c>
      <c r="EG5">
        <v>1.4999999999999999E-4</v>
      </c>
      <c r="EH5">
        <f>Q5*(1+$EG5)</f>
        <v>0</v>
      </c>
      <c r="EI5">
        <f>Q5*(1-$EG5)</f>
        <v>0</v>
      </c>
      <c r="EJ5">
        <f>R5*(1+$EG5)</f>
        <v>0</v>
      </c>
      <c r="EK5">
        <f>R5*(1-$EG5)</f>
        <v>0</v>
      </c>
      <c r="EL5">
        <f>S5*(1+$EG5)</f>
        <v>0</v>
      </c>
      <c r="EM5">
        <f>S5*(1-$EG5)</f>
        <v>0</v>
      </c>
      <c r="EN5">
        <f>T5*(1+$EG5)</f>
        <v>0</v>
      </c>
      <c r="EO5">
        <f>T5*(1-$EG5)</f>
        <v>0</v>
      </c>
      <c r="EP5">
        <f>U5*(1+$EG5)</f>
        <v>0</v>
      </c>
      <c r="EQ5">
        <f>U5*(1-$EG5)</f>
        <v>0</v>
      </c>
      <c r="ER5">
        <f>V5*(1+$EG5)</f>
        <v>0</v>
      </c>
      <c r="ES5">
        <f>V5*(1-$EG5)</f>
        <v>0</v>
      </c>
      <c r="ET5" s="7" t="str">
        <f t="shared" si="181"/>
        <v>-----</v>
      </c>
      <c r="EU5" s="7" t="str">
        <f t="shared" si="182"/>
        <v>-----</v>
      </c>
      <c r="EV5" s="7" t="str">
        <f t="shared" si="183"/>
        <v>-----</v>
      </c>
      <c r="EW5" s="7" t="str">
        <f t="shared" si="184"/>
        <v>-----</v>
      </c>
      <c r="EX5" s="7" t="str">
        <f t="shared" si="185"/>
        <v>-----</v>
      </c>
      <c r="EY5" s="7" t="str">
        <f t="shared" si="186"/>
        <v>-----</v>
      </c>
      <c r="EZ5">
        <f t="shared" ref="EZ5:EZ68" si="204">IF(ET5="TOUCH",0,EZ4+1)</f>
        <v>3</v>
      </c>
      <c r="FA5">
        <f t="shared" ref="FA5:FA68" si="205">IF(EU5="TOUCH",0,FA4+1)</f>
        <v>3</v>
      </c>
      <c r="FB5">
        <f t="shared" ref="FB5:FB68" si="206">IF(EV5="TOUCH",0,FB4+1)</f>
        <v>3</v>
      </c>
      <c r="FC5">
        <f t="shared" ref="FC5:FC68" si="207">IF(EW5="TOUCH",0,FC4+1)</f>
        <v>3</v>
      </c>
      <c r="FD5">
        <f t="shared" ref="FD5:FD68" si="208">IF(EX5="TOUCH",0,FD4+1)</f>
        <v>3</v>
      </c>
      <c r="FE5">
        <f t="shared" ref="FE5:FE68" si="209">IF(EY5="TOUCH",0,FE4+1)</f>
        <v>3</v>
      </c>
      <c r="FF5">
        <f t="shared" ref="FF5:FF68" si="210">IF(ET5="TOUCH",IF(EZ4&gt;=3,1,FF4+1),FF4)</f>
        <v>0</v>
      </c>
      <c r="FG5">
        <f t="shared" ref="FG5:FG68" si="211">IF(EU5="TOUCH",IF(FA4&gt;=3,1,FG4+1),FG4)</f>
        <v>0</v>
      </c>
      <c r="FH5">
        <f t="shared" ref="FH5:FH68" si="212">IF(EV5="TOUCH",IF(FB4&gt;=3,1,FH4+1),FH4)</f>
        <v>0</v>
      </c>
      <c r="FI5">
        <f t="shared" ref="FI5:FI68" si="213">IF(EW5="TOUCH",IF(FC4&gt;=3,1,FI4+1),FI4)</f>
        <v>0</v>
      </c>
      <c r="FJ5">
        <f t="shared" ref="FJ5:FJ68" si="214">IF(EX5="TOUCH",IF(FD4&gt;=3,1,FJ4+1),FJ4)</f>
        <v>0</v>
      </c>
      <c r="FK5">
        <f t="shared" ref="FK5:FK68" si="215">IF(EY5="TOUCH",IF(FE4&gt;=3,1,FK4+1),FK4)</f>
        <v>0</v>
      </c>
      <c r="FL5" s="7" t="str">
        <f t="shared" si="187"/>
        <v>-----</v>
      </c>
      <c r="FM5" s="7" t="str">
        <f t="shared" si="188"/>
        <v>-----</v>
      </c>
      <c r="FN5" s="7" t="str">
        <f t="shared" si="189"/>
        <v>-----</v>
      </c>
      <c r="FO5" s="7" t="str">
        <f t="shared" si="190"/>
        <v>-----</v>
      </c>
      <c r="FP5" s="7" t="str">
        <f t="shared" si="191"/>
        <v>-----</v>
      </c>
      <c r="FQ5" s="7" t="str">
        <f t="shared" si="192"/>
        <v>-----</v>
      </c>
      <c r="FR5" s="13" t="str">
        <f>IF(FL5="-----","-----",(D5-Q5)/Q5)</f>
        <v>-----</v>
      </c>
      <c r="FS5" s="13" t="str">
        <f>IF(FM5="-----","-----",(Q5-R5)/R5)</f>
        <v>-----</v>
      </c>
      <c r="FT5" s="13" t="str">
        <f>IF(FN5="-----","-----",(R5-S5)/S5)</f>
        <v>-----</v>
      </c>
      <c r="FU5" s="13" t="str">
        <f>IF(FO5="-----","-----",(S5-T5)/T5)</f>
        <v>-----</v>
      </c>
      <c r="FV5" s="13" t="str">
        <f>IF(FP5="-----","-----",(T5-U5)/U5)</f>
        <v>-----</v>
      </c>
      <c r="FW5" s="13" t="str">
        <f>IF(FQ5="-----","-----",(U5-V5)/V5)</f>
        <v>-----</v>
      </c>
      <c r="FX5" s="7" t="str">
        <f t="shared" si="193"/>
        <v>-----</v>
      </c>
      <c r="FY5" s="7" t="str">
        <f t="shared" si="194"/>
        <v>-----</v>
      </c>
      <c r="FZ5" s="7" t="str">
        <f t="shared" si="195"/>
        <v>-----</v>
      </c>
      <c r="GA5" s="7" t="str">
        <f t="shared" si="196"/>
        <v>-----</v>
      </c>
      <c r="GB5" s="7" t="str">
        <f t="shared" si="197"/>
        <v>-----</v>
      </c>
      <c r="GC5" s="7" t="str">
        <f t="shared" si="198"/>
        <v>-----</v>
      </c>
      <c r="GD5" s="7"/>
      <c r="GE5">
        <f>(Z5-BG5)/BG5</f>
        <v>9.0696471714275589E-4</v>
      </c>
      <c r="GI5" s="7" t="str">
        <f>IF(Y5&gt;Z5,"Bullish","Bearish")</f>
        <v>Bullish</v>
      </c>
      <c r="GJ5" s="19" t="str">
        <f>IF(AND(D5&gt;Y5,D4&lt;Y4),"TEMA crossover","-----")</f>
        <v>TEMA crossover</v>
      </c>
      <c r="GK5" s="19" t="str">
        <f>IF(AND(D5&lt;Y5,D4&gt;Y4),"TEMA crossunder","-----")</f>
        <v>-----</v>
      </c>
      <c r="GL5" s="20" t="str">
        <f>IF(GD5="Bearish","YES","-----")</f>
        <v>-----</v>
      </c>
      <c r="GM5" s="20" t="str">
        <f>IF(GH5="Reverse to Bearish","YES","-----")</f>
        <v>-----</v>
      </c>
      <c r="GN5" s="20" t="str">
        <f>IF(AND(GI5="Bullish",GI4="Bullish",GI3="Bullish",GI2="Bullish"),"YES","-----")</f>
        <v>-----</v>
      </c>
      <c r="GO5" s="20" t="str">
        <f>IF(OR(GK5="TEMA crossunder",GK4="TEMA crossunder",GK3="TEMA crossunder",GK2="TEMA crossunder"),"YES","-----")</f>
        <v>YES</v>
      </c>
      <c r="GP5" s="20" t="str">
        <f>IF(GD5="Bullish","YES","-----")</f>
        <v>-----</v>
      </c>
      <c r="GQ5" s="20" t="str">
        <f>IF(GH5="Reverse to Bullish","YES","-----")</f>
        <v>-----</v>
      </c>
      <c r="GR5" s="20" t="str">
        <f>IF(AND(GI5="Bearish",GI4="Bearish",GI3="Bearish",GI2="Bearish"),"YES","-----")</f>
        <v>-----</v>
      </c>
      <c r="GS5" s="20" t="str">
        <f>IF(OR(GJ5="TEMA crossover",GJ4="TEMA crossover",GJ3="TEMA crossover",GJ2="TEMA crossover"),"YES","-----")</f>
        <v>YES</v>
      </c>
      <c r="GT5" s="20" t="str">
        <f t="shared" ref="GT5:GT68" si="216">IF(AND(GL5="YES",GM5="YES",GN5="YES",GO5="YES"),"Open Sell / Close Buy","-----")</f>
        <v>-----</v>
      </c>
      <c r="GU5" s="20" t="str">
        <f t="shared" ref="GU5:GU68" si="217">IF(AND(GP5="YES",GQ5="YES",GR5="YES",GS5="YES"),"Open Buy / Close Sell","-----")</f>
        <v>-----</v>
      </c>
      <c r="GV5" s="20" t="str">
        <f t="shared" ref="GV5:GV68" si="218">IF(GT5&lt;&gt;"-----","YES",IF(GU5&lt;&gt;"-----","YES","-----"))</f>
        <v>-----</v>
      </c>
      <c r="GW5" s="20" t="str">
        <f t="shared" ref="GW5:GW68" si="219">IF(AND(GP5="-----",GQ5="YES",GR5="YES",GS5="YES"),"Close Sell","-----")</f>
        <v>-----</v>
      </c>
      <c r="GX5" s="20" t="str">
        <f t="shared" ref="GX5:GX68" si="220">IF(AND(GL5="-----",GM5="YES",GN5="YES",GO5="YES"),"Close Buy","-----")</f>
        <v>-----</v>
      </c>
      <c r="GY5" s="20" t="str">
        <f t="shared" ref="GY5:GY68" si="221">IF(GW5&lt;&gt;"-----","YES",IF(GX5&lt;&gt;"-----","YES","-----"))</f>
        <v>-----</v>
      </c>
      <c r="GZ5" s="7" t="str">
        <f>IF(G5&gt;BH5,"YES","-----")</f>
        <v>-----</v>
      </c>
      <c r="HA5" s="7" t="str">
        <f>IF(F5&lt;BI5,"YES","-----")</f>
        <v>-----</v>
      </c>
      <c r="HB5">
        <f>BH5-BI5</f>
        <v>4.569999999999709</v>
      </c>
      <c r="HI5">
        <f t="shared" si="199"/>
        <v>-1.9520000000002256</v>
      </c>
      <c r="HJ5">
        <f t="shared" si="200"/>
        <v>2.6179999999994834</v>
      </c>
      <c r="HK5" s="7"/>
      <c r="HL5" s="7"/>
      <c r="HM5" s="7"/>
      <c r="HN5" s="7"/>
      <c r="HO5" s="7"/>
      <c r="HP5" s="7"/>
      <c r="HQ5" s="28">
        <f t="shared" si="170"/>
        <v>0.40624000000025262</v>
      </c>
      <c r="HR5" s="28" t="str">
        <f t="shared" si="201"/>
        <v>Bull</v>
      </c>
      <c r="HS5">
        <f t="shared" si="202"/>
        <v>0.40624000000025262</v>
      </c>
    </row>
    <row r="6" spans="1:230" x14ac:dyDescent="0.55000000000000004">
      <c r="A6">
        <f>Validation!A5</f>
        <v>1772025900</v>
      </c>
      <c r="B6" t="str">
        <f>Price!B5</f>
        <v>XAUUSD</v>
      </c>
      <c r="C6" t="str">
        <f>Price!C5</f>
        <v>M5</v>
      </c>
      <c r="D6">
        <f>Price!D5</f>
        <v>5188.07</v>
      </c>
      <c r="E6">
        <f>Price!E5</f>
        <v>5191.1400000000003</v>
      </c>
      <c r="F6">
        <f>Price!F5</f>
        <v>5191.3599999999997</v>
      </c>
      <c r="G6">
        <f>Price!G5</f>
        <v>5186.93</v>
      </c>
      <c r="H6">
        <f>Price!H5</f>
        <v>547</v>
      </c>
      <c r="I6">
        <f>Diagonals!E5</f>
        <v>0</v>
      </c>
      <c r="J6">
        <f>Diagonals!F5</f>
        <v>0</v>
      </c>
      <c r="K6">
        <f>Diagonals!G5</f>
        <v>0</v>
      </c>
      <c r="L6">
        <f>Diagonals!H5</f>
        <v>0</v>
      </c>
      <c r="M6">
        <f>Diagonals!I5</f>
        <v>0</v>
      </c>
      <c r="N6">
        <f>Diagonals!J5</f>
        <v>0</v>
      </c>
      <c r="O6">
        <f>Diagonals!K5</f>
        <v>0</v>
      </c>
      <c r="P6">
        <f>Diagonals!L5</f>
        <v>0</v>
      </c>
      <c r="Q6">
        <f>Trendlines!E5</f>
        <v>0</v>
      </c>
      <c r="R6">
        <f>Trendlines!F5</f>
        <v>0</v>
      </c>
      <c r="S6">
        <f>Trendlines!G5</f>
        <v>0</v>
      </c>
      <c r="T6">
        <f>Trendlines!H5</f>
        <v>0</v>
      </c>
      <c r="U6">
        <f>Trendlines!I5</f>
        <v>0</v>
      </c>
      <c r="V6">
        <f>Trendlines!J5</f>
        <v>0</v>
      </c>
      <c r="W6">
        <f>Trendlines!K5</f>
        <v>0</v>
      </c>
      <c r="X6">
        <f>Trendlines!L5</f>
        <v>0</v>
      </c>
      <c r="Y6">
        <f>Tema_Hrma_Smma!E5</f>
        <v>5189.24</v>
      </c>
      <c r="Z6">
        <f>Tema_Hrma_Smma!F5</f>
        <v>5187.6099999999997</v>
      </c>
      <c r="AA6">
        <f>Tema_Hrma_Smma!G5</f>
        <v>5181.96</v>
      </c>
      <c r="AB6">
        <f>ZScore!H5</f>
        <v>-1</v>
      </c>
      <c r="AC6">
        <f>ZScore!I5</f>
        <v>0.11243</v>
      </c>
      <c r="AD6">
        <f>ZScore!J5</f>
        <v>3</v>
      </c>
      <c r="AE6">
        <f>HA!E5</f>
        <v>5187.88</v>
      </c>
      <c r="AF6">
        <f>HA!F5</f>
        <v>5191.3599999999997</v>
      </c>
      <c r="AG6">
        <f>HA!G5</f>
        <v>5186.93</v>
      </c>
      <c r="AH6">
        <f>HA!H5</f>
        <v>5189.38</v>
      </c>
      <c r="AI6">
        <f>HA!I5</f>
        <v>1</v>
      </c>
      <c r="AJ6">
        <f>HA!J5</f>
        <v>1.49</v>
      </c>
      <c r="AK6">
        <f>HA!K5</f>
        <v>-0.61721000000000004</v>
      </c>
      <c r="AL6">
        <f>HA!L5</f>
        <v>4</v>
      </c>
      <c r="AM6">
        <f>KC!E5</f>
        <v>5205.4578199999996</v>
      </c>
      <c r="AN6">
        <f>KC!F5</f>
        <v>5199.86708</v>
      </c>
      <c r="AO6">
        <f>KC!G5</f>
        <v>5194.2763400000003</v>
      </c>
      <c r="AP6">
        <f>KC!H5</f>
        <v>5188.6855999999998</v>
      </c>
      <c r="AQ6">
        <f>KC!I5</f>
        <v>5183.0948600000002</v>
      </c>
      <c r="AR6">
        <f>KC!J5</f>
        <v>5178.7090099999996</v>
      </c>
      <c r="AS6">
        <f>KC!K5</f>
        <v>5173.1182699999999</v>
      </c>
      <c r="AT6">
        <f>KC!L5</f>
        <v>5167.5275300000003</v>
      </c>
      <c r="AU6">
        <f>KC!M5</f>
        <v>5161.9367899999997</v>
      </c>
      <c r="AV6">
        <f>KC!N5</f>
        <v>5156.3460500000001</v>
      </c>
      <c r="AW6">
        <f>SR_Levels!E5</f>
        <v>5178.6000000000004</v>
      </c>
      <c r="AX6">
        <f>SR_Levels!F5</f>
        <v>5161.8900000000003</v>
      </c>
      <c r="AY6">
        <f>SR_Levels!G5</f>
        <v>5135.8500000000004</v>
      </c>
      <c r="AZ6">
        <f>SR_Levels!H5</f>
        <v>0</v>
      </c>
      <c r="BA6">
        <f>SR_Levels!I5</f>
        <v>5193.3500000000004</v>
      </c>
      <c r="BB6">
        <f>SR_Levels!J5</f>
        <v>5205.3100000000004</v>
      </c>
      <c r="BC6">
        <f>SR_Levels!K5</f>
        <v>0</v>
      </c>
      <c r="BD6">
        <f>SR_Levels!L5</f>
        <v>0</v>
      </c>
      <c r="BE6">
        <f>ZigZag!E5</f>
        <v>0</v>
      </c>
      <c r="BF6">
        <f>ZigZag!F5</f>
        <v>0</v>
      </c>
      <c r="BG6">
        <f>ZigZag!G5</f>
        <v>5182.59</v>
      </c>
      <c r="BH6">
        <f>Dual_Tema!E5</f>
        <v>5191.47</v>
      </c>
      <c r="BI6">
        <f>Dual_Tema!F5</f>
        <v>5186.92</v>
      </c>
      <c r="BJ6">
        <f>Pinbar!E5</f>
        <v>0</v>
      </c>
      <c r="BK6">
        <f>SSA!E5</f>
        <v>5187.9841900000001</v>
      </c>
      <c r="BL6">
        <f>SSA!F5</f>
        <v>5187.8449700000001</v>
      </c>
      <c r="BN6" t="str">
        <f>IF(D6&gt;E6,"Green Candle",IF(D6&lt;E6,"Red Candle","Doji"))</f>
        <v>Red Candle</v>
      </c>
      <c r="BO6" s="34"/>
      <c r="BP6" s="34"/>
      <c r="BQ6" s="34"/>
      <c r="BR6" s="34"/>
      <c r="BS6" s="36"/>
      <c r="BT6" s="34"/>
      <c r="BU6" s="34"/>
      <c r="BV6" s="34"/>
      <c r="BW6" s="27">
        <v>96</v>
      </c>
      <c r="BX6">
        <f>F6-G6</f>
        <v>4.4299999999993815</v>
      </c>
      <c r="BY6">
        <f>ABS(F6-D5)</f>
        <v>0.22999999999956344</v>
      </c>
      <c r="BZ6">
        <f>ABS(G6-D5)</f>
        <v>4.1999999999998181</v>
      </c>
      <c r="CA6">
        <f t="shared" si="203"/>
        <v>4.4299999999993815</v>
      </c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Z6" s="7" t="str">
        <f>IF(AND(D6&gt;BH6,D6&gt;E6),"Bullish Trigger","-----")</f>
        <v>-----</v>
      </c>
      <c r="DA6" s="7" t="str">
        <f>IF(AND(D6&lt;BI6,D6&lt;E6),"Bearish Trigger","-----")</f>
        <v>-----</v>
      </c>
      <c r="DB6" s="13" t="str">
        <f>IF(AND(W6=BE6,W6&gt;0,BE6&gt;0),"Important High","------")</f>
        <v>------</v>
      </c>
      <c r="DC6" s="13" t="str">
        <f>IF(AND(X6=BF6,X6&gt;0,BF6&gt;0),"Important Low","------")</f>
        <v>------</v>
      </c>
      <c r="DD6" s="7" t="str">
        <f>IF(AND(DB6="Important High",DC6="-----",BJ6=1),"Imp High Rej","-----")</f>
        <v>-----</v>
      </c>
      <c r="DE6" s="7" t="str">
        <f>IF(AND(DB6="-----",DC6="Important Low",BJ6=1),"Imp Low Rej","-----")</f>
        <v>-----</v>
      </c>
      <c r="DF6" s="7" t="str">
        <f>IF(Y6&gt;AM6,"Overbought",IF(Y6&gt;AO6,"Bullish Momentum",IF(Y6&gt;AQ6,"Flat Momentum","-----")))</f>
        <v>Flat Momentum</v>
      </c>
      <c r="DG6" s="7" t="str">
        <f>IF(Y6&lt;AV6,"Oversold",IF(Y6&lt;AT6,"Bearish Momentum",IF(Y6&lt;AR6,"Flat Momentum","-----")))</f>
        <v>-----</v>
      </c>
      <c r="DH6" s="7" t="str">
        <f>IF(AND(DF6="Overbought",AD6=2),"Culminated Thrust","-----")</f>
        <v>-----</v>
      </c>
      <c r="DI6" s="7" t="str">
        <f>IF(AND(DG6="Oversold",AD6=5),"Culminated Thrust","-----")</f>
        <v>-----</v>
      </c>
      <c r="DJ6" s="14">
        <f>(Q6-$D6)/$D6</f>
        <v>-1</v>
      </c>
      <c r="DK6" s="14">
        <f>(R6-$D6)/$D6</f>
        <v>-1</v>
      </c>
      <c r="DL6" s="14">
        <f>(S6-$D6)/$D6</f>
        <v>-1</v>
      </c>
      <c r="DM6" s="14">
        <f>(T6-$D6)/$D6</f>
        <v>-1</v>
      </c>
      <c r="DN6" s="14">
        <f>(U6-$D6)/$D6</f>
        <v>-1</v>
      </c>
      <c r="DO6" s="14">
        <f>(V6-$D6)/$D6</f>
        <v>-1</v>
      </c>
      <c r="DP6" s="14">
        <f t="shared" si="171"/>
        <v>-1</v>
      </c>
      <c r="DQ6" s="14">
        <f t="shared" si="172"/>
        <v>-1</v>
      </c>
      <c r="DR6" s="14">
        <f t="shared" si="173"/>
        <v>-1</v>
      </c>
      <c r="DS6" s="14">
        <f t="shared" si="174"/>
        <v>-1</v>
      </c>
      <c r="DT6" s="14">
        <f t="shared" si="175"/>
        <v>-1</v>
      </c>
      <c r="DU6" s="14">
        <f t="shared" si="176"/>
        <v>-1</v>
      </c>
      <c r="DV6" t="str">
        <f>IF($D6&gt;Q6,"SUP","RES")</f>
        <v>SUP</v>
      </c>
      <c r="DW6" t="str">
        <f>IF($D6&gt;R6,"SUP","RES")</f>
        <v>SUP</v>
      </c>
      <c r="DX6" t="str">
        <f>IF($D6&gt;S6,"SUP","RES")</f>
        <v>SUP</v>
      </c>
      <c r="DY6" t="str">
        <f>IF($D6&gt;T6,"SUP","RES")</f>
        <v>SUP</v>
      </c>
      <c r="DZ6" t="str">
        <f>IF($D6&gt;U6,"SUP","RES")</f>
        <v>SUP</v>
      </c>
      <c r="EA6" t="str">
        <f>IF($D6&gt;V6,"SUP","RES")</f>
        <v>SUP</v>
      </c>
      <c r="EB6" s="7">
        <f t="shared" si="177"/>
        <v>0</v>
      </c>
      <c r="EC6" s="7">
        <f t="shared" si="178"/>
        <v>6</v>
      </c>
      <c r="ED6" s="13" t="str">
        <f t="shared" si="179"/>
        <v>All Sup</v>
      </c>
      <c r="EE6" s="13" t="str">
        <f t="shared" si="180"/>
        <v>-----</v>
      </c>
      <c r="EF6" s="7" t="str">
        <f>IF(OR(ED6="All Sup",EE6="All Res"),"na",((D6-MIN(Q6:V6))/(MAX(Q6:V6)-MIN(Q6:V6))))</f>
        <v>na</v>
      </c>
      <c r="EG6">
        <v>1.4999999999999999E-4</v>
      </c>
      <c r="EH6">
        <f>Q6*(1+$EG6)</f>
        <v>0</v>
      </c>
      <c r="EI6">
        <f>Q6*(1-$EG6)</f>
        <v>0</v>
      </c>
      <c r="EJ6">
        <f>R6*(1+$EG6)</f>
        <v>0</v>
      </c>
      <c r="EK6">
        <f>R6*(1-$EG6)</f>
        <v>0</v>
      </c>
      <c r="EL6">
        <f>S6*(1+$EG6)</f>
        <v>0</v>
      </c>
      <c r="EM6">
        <f>S6*(1-$EG6)</f>
        <v>0</v>
      </c>
      <c r="EN6">
        <f>T6*(1+$EG6)</f>
        <v>0</v>
      </c>
      <c r="EO6">
        <f>T6*(1-$EG6)</f>
        <v>0</v>
      </c>
      <c r="EP6">
        <f>U6*(1+$EG6)</f>
        <v>0</v>
      </c>
      <c r="EQ6">
        <f>U6*(1-$EG6)</f>
        <v>0</v>
      </c>
      <c r="ER6">
        <f>V6*(1+$EG6)</f>
        <v>0</v>
      </c>
      <c r="ES6">
        <f>V6*(1-$EG6)</f>
        <v>0</v>
      </c>
      <c r="ET6" s="7" t="str">
        <f t="shared" si="181"/>
        <v>-----</v>
      </c>
      <c r="EU6" s="7" t="str">
        <f t="shared" si="182"/>
        <v>-----</v>
      </c>
      <c r="EV6" s="7" t="str">
        <f t="shared" si="183"/>
        <v>-----</v>
      </c>
      <c r="EW6" s="7" t="str">
        <f t="shared" si="184"/>
        <v>-----</v>
      </c>
      <c r="EX6" s="7" t="str">
        <f t="shared" si="185"/>
        <v>-----</v>
      </c>
      <c r="EY6" s="7" t="str">
        <f t="shared" si="186"/>
        <v>-----</v>
      </c>
      <c r="EZ6">
        <f t="shared" si="204"/>
        <v>4</v>
      </c>
      <c r="FA6">
        <f t="shared" si="205"/>
        <v>4</v>
      </c>
      <c r="FB6">
        <f t="shared" si="206"/>
        <v>4</v>
      </c>
      <c r="FC6">
        <f t="shared" si="207"/>
        <v>4</v>
      </c>
      <c r="FD6">
        <f t="shared" si="208"/>
        <v>4</v>
      </c>
      <c r="FE6">
        <f t="shared" si="209"/>
        <v>4</v>
      </c>
      <c r="FF6">
        <f t="shared" si="210"/>
        <v>0</v>
      </c>
      <c r="FG6">
        <f t="shared" si="211"/>
        <v>0</v>
      </c>
      <c r="FH6">
        <f t="shared" si="212"/>
        <v>0</v>
      </c>
      <c r="FI6">
        <f t="shared" si="213"/>
        <v>0</v>
      </c>
      <c r="FJ6">
        <f t="shared" si="214"/>
        <v>0</v>
      </c>
      <c r="FK6">
        <f t="shared" si="215"/>
        <v>0</v>
      </c>
      <c r="FL6" s="7" t="str">
        <f t="shared" si="187"/>
        <v>-----</v>
      </c>
      <c r="FM6" s="7" t="str">
        <f t="shared" si="188"/>
        <v>-----</v>
      </c>
      <c r="FN6" s="7" t="str">
        <f t="shared" si="189"/>
        <v>-----</v>
      </c>
      <c r="FO6" s="7" t="str">
        <f t="shared" si="190"/>
        <v>-----</v>
      </c>
      <c r="FP6" s="7" t="str">
        <f t="shared" si="191"/>
        <v>-----</v>
      </c>
      <c r="FQ6" s="7" t="str">
        <f t="shared" si="192"/>
        <v>-----</v>
      </c>
      <c r="FR6" s="13" t="str">
        <f>IF(FL6="-----","-----",(D6-Q6)/Q6)</f>
        <v>-----</v>
      </c>
      <c r="FS6" s="13" t="str">
        <f>IF(FM6="-----","-----",(Q6-R6)/R6)</f>
        <v>-----</v>
      </c>
      <c r="FT6" s="13" t="str">
        <f>IF(FN6="-----","-----",(R6-S6)/S6)</f>
        <v>-----</v>
      </c>
      <c r="FU6" s="13" t="str">
        <f>IF(FO6="-----","-----",(S6-T6)/T6)</f>
        <v>-----</v>
      </c>
      <c r="FV6" s="13" t="str">
        <f>IF(FP6="-----","-----",(T6-U6)/U6)</f>
        <v>-----</v>
      </c>
      <c r="FW6" s="13" t="str">
        <f>IF(FQ6="-----","-----",(U6-V6)/V6)</f>
        <v>-----</v>
      </c>
      <c r="FX6" s="7" t="str">
        <f t="shared" si="193"/>
        <v>-----</v>
      </c>
      <c r="FY6" s="7" t="str">
        <f t="shared" si="194"/>
        <v>-----</v>
      </c>
      <c r="FZ6" s="7" t="str">
        <f t="shared" si="195"/>
        <v>-----</v>
      </c>
      <c r="GA6" s="7" t="str">
        <f t="shared" si="196"/>
        <v>-----</v>
      </c>
      <c r="GB6" s="7" t="str">
        <f t="shared" si="197"/>
        <v>-----</v>
      </c>
      <c r="GC6" s="7" t="str">
        <f t="shared" si="198"/>
        <v>-----</v>
      </c>
      <c r="GD6" s="7"/>
      <c r="GE6">
        <f>(Z6-BG6)/BG6</f>
        <v>9.6862765528423563E-4</v>
      </c>
      <c r="GI6" s="7" t="str">
        <f>IF(Y6&gt;Z6,"Bullish","Bearish")</f>
        <v>Bullish</v>
      </c>
      <c r="GJ6" s="19" t="str">
        <f>IF(AND(D6&gt;Y6,D5&lt;Y5),"TEMA crossover","-----")</f>
        <v>-----</v>
      </c>
      <c r="GK6" s="19" t="str">
        <f>IF(AND(D6&lt;Y6,D5&gt;Y5),"TEMA crossunder","-----")</f>
        <v>TEMA crossunder</v>
      </c>
      <c r="GL6" s="20" t="str">
        <f>IF(GD6="Bearish","YES","-----")</f>
        <v>-----</v>
      </c>
      <c r="GM6" s="20" t="str">
        <f>IF(GH6="Reverse to Bearish","YES","-----")</f>
        <v>-----</v>
      </c>
      <c r="GN6" s="20" t="str">
        <f>IF(AND(GI6="Bullish",GI5="Bullish",GI4="Bullish",GI3="Bullish"),"YES","-----")</f>
        <v>YES</v>
      </c>
      <c r="GO6" s="20" t="str">
        <f>IF(OR(GK6="TEMA crossunder",GK5="TEMA crossunder",GK4="TEMA crossunder",GK3="TEMA crossunder"),"YES","-----")</f>
        <v>YES</v>
      </c>
      <c r="GP6" s="20" t="str">
        <f>IF(GD6="Bullish","YES","-----")</f>
        <v>-----</v>
      </c>
      <c r="GQ6" s="20" t="str">
        <f>IF(GH6="Reverse to Bullish","YES","-----")</f>
        <v>-----</v>
      </c>
      <c r="GR6" s="20" t="str">
        <f>IF(AND(GI6="Bearish",GI5="Bearish",GI4="Bearish",GI3="Bearish"),"YES","-----")</f>
        <v>-----</v>
      </c>
      <c r="GS6" s="20" t="str">
        <f>IF(OR(GJ6="TEMA crossover",GJ5="TEMA crossover",GJ4="TEMA crossover",GJ3="TEMA crossover"),"YES","-----")</f>
        <v>YES</v>
      </c>
      <c r="GT6" s="20" t="str">
        <f t="shared" si="216"/>
        <v>-----</v>
      </c>
      <c r="GU6" s="20" t="str">
        <f t="shared" si="217"/>
        <v>-----</v>
      </c>
      <c r="GV6" s="20" t="str">
        <f t="shared" si="218"/>
        <v>-----</v>
      </c>
      <c r="GW6" s="20" t="str">
        <f t="shared" si="219"/>
        <v>-----</v>
      </c>
      <c r="GX6" s="20" t="str">
        <f t="shared" si="220"/>
        <v>-----</v>
      </c>
      <c r="GY6" s="20" t="str">
        <f t="shared" si="221"/>
        <v>-----</v>
      </c>
      <c r="GZ6" s="7" t="str">
        <f>IF(G6&gt;BH6,"YES","-----")</f>
        <v>-----</v>
      </c>
      <c r="HA6" s="7" t="str">
        <f>IF(F6&lt;BI6,"YES","-----")</f>
        <v>-----</v>
      </c>
      <c r="HB6">
        <f>BH6-BI6</f>
        <v>4.5500000000001819</v>
      </c>
      <c r="HI6">
        <f t="shared" si="199"/>
        <v>-1.0641900000000533</v>
      </c>
      <c r="HJ6">
        <f t="shared" si="200"/>
        <v>3.4858100000001286</v>
      </c>
      <c r="HK6" s="7"/>
      <c r="HL6" s="7"/>
      <c r="HM6" s="7"/>
      <c r="HN6" s="7"/>
      <c r="HO6" s="7"/>
      <c r="HP6" s="7"/>
      <c r="HQ6" s="28">
        <f t="shared" si="170"/>
        <v>0.13922000000002299</v>
      </c>
      <c r="HR6" s="28" t="str">
        <f t="shared" si="201"/>
        <v>Bull</v>
      </c>
      <c r="HS6">
        <f t="shared" si="202"/>
        <v>0.13922000000002299</v>
      </c>
    </row>
    <row r="7" spans="1:230" x14ac:dyDescent="0.55000000000000004">
      <c r="A7">
        <f>Validation!A6</f>
        <v>1772026200</v>
      </c>
      <c r="B7" t="str">
        <f>Price!B6</f>
        <v>XAUUSD</v>
      </c>
      <c r="C7" t="str">
        <f>Price!C6</f>
        <v>M5</v>
      </c>
      <c r="D7">
        <f>Price!D6</f>
        <v>5188.16</v>
      </c>
      <c r="E7">
        <f>Price!E6</f>
        <v>5188.07</v>
      </c>
      <c r="F7">
        <f>Price!F6</f>
        <v>5190.3500000000004</v>
      </c>
      <c r="G7">
        <f>Price!G6</f>
        <v>5186.62</v>
      </c>
      <c r="H7">
        <f>Price!H6</f>
        <v>516</v>
      </c>
      <c r="I7">
        <f>Diagonals!E6</f>
        <v>0</v>
      </c>
      <c r="J7">
        <f>Diagonals!F6</f>
        <v>0</v>
      </c>
      <c r="K7">
        <f>Diagonals!G6</f>
        <v>0</v>
      </c>
      <c r="L7">
        <f>Diagonals!H6</f>
        <v>0</v>
      </c>
      <c r="M7">
        <f>Diagonals!I6</f>
        <v>0</v>
      </c>
      <c r="N7">
        <f>Diagonals!J6</f>
        <v>0</v>
      </c>
      <c r="O7">
        <f>Diagonals!K6</f>
        <v>0</v>
      </c>
      <c r="P7">
        <f>Diagonals!L6</f>
        <v>0</v>
      </c>
      <c r="Q7">
        <f>Trendlines!E6</f>
        <v>0</v>
      </c>
      <c r="R7">
        <f>Trendlines!F6</f>
        <v>0</v>
      </c>
      <c r="S7">
        <f>Trendlines!G6</f>
        <v>0</v>
      </c>
      <c r="T7">
        <f>Trendlines!H6</f>
        <v>0</v>
      </c>
      <c r="U7">
        <f>Trendlines!I6</f>
        <v>0</v>
      </c>
      <c r="V7">
        <f>Trendlines!J6</f>
        <v>0</v>
      </c>
      <c r="W7">
        <f>Trendlines!K6</f>
        <v>0</v>
      </c>
      <c r="X7">
        <f>Trendlines!L6</f>
        <v>0</v>
      </c>
      <c r="Y7">
        <f>Tema_Hrma_Smma!E6</f>
        <v>5189.22</v>
      </c>
      <c r="Z7">
        <f>Tema_Hrma_Smma!F6</f>
        <v>5188.22</v>
      </c>
      <c r="AA7">
        <f>Tema_Hrma_Smma!G6</f>
        <v>5182.1400000000003</v>
      </c>
      <c r="AB7">
        <f>ZScore!H6</f>
        <v>1</v>
      </c>
      <c r="AC7">
        <f>ZScore!I6</f>
        <v>1.0154300000000001</v>
      </c>
      <c r="AD7">
        <f>ZScore!J6</f>
        <v>0</v>
      </c>
      <c r="AE7">
        <f>HA!E6</f>
        <v>5188.63</v>
      </c>
      <c r="AF7">
        <f>HA!F6</f>
        <v>5190.3500000000004</v>
      </c>
      <c r="AG7">
        <f>HA!G6</f>
        <v>5186.62</v>
      </c>
      <c r="AH7">
        <f>HA!H6</f>
        <v>5188.3</v>
      </c>
      <c r="AI7">
        <f>HA!I6</f>
        <v>-1</v>
      </c>
      <c r="AJ7">
        <f>HA!J6</f>
        <v>0.33</v>
      </c>
      <c r="AK7">
        <f>HA!K6</f>
        <v>-1.00918</v>
      </c>
      <c r="AL7">
        <f>HA!L6</f>
        <v>-1</v>
      </c>
      <c r="AM7">
        <f>KC!E6</f>
        <v>5205.9540399999996</v>
      </c>
      <c r="AN7">
        <f>KC!F6</f>
        <v>5200.4008299999996</v>
      </c>
      <c r="AO7">
        <f>KC!G6</f>
        <v>5194.8476199999996</v>
      </c>
      <c r="AP7">
        <f>KC!H6</f>
        <v>5189.2944100000004</v>
      </c>
      <c r="AQ7">
        <f>KC!I6</f>
        <v>5183.7412000000004</v>
      </c>
      <c r="AR7">
        <f>KC!J6</f>
        <v>5179.3825200000001</v>
      </c>
      <c r="AS7">
        <f>KC!K6</f>
        <v>5173.8293100000001</v>
      </c>
      <c r="AT7">
        <f>KC!L6</f>
        <v>5168.2761</v>
      </c>
      <c r="AU7">
        <f>KC!M6</f>
        <v>5162.72289</v>
      </c>
      <c r="AV7">
        <f>KC!N6</f>
        <v>5157.16968</v>
      </c>
      <c r="AW7">
        <f>SR_Levels!E6</f>
        <v>5178.6000000000004</v>
      </c>
      <c r="AX7">
        <f>SR_Levels!F6</f>
        <v>5161.8900000000003</v>
      </c>
      <c r="AY7">
        <f>SR_Levels!G6</f>
        <v>5135.8500000000004</v>
      </c>
      <c r="AZ7">
        <f>SR_Levels!H6</f>
        <v>0</v>
      </c>
      <c r="BA7">
        <f>SR_Levels!I6</f>
        <v>5193.3500000000004</v>
      </c>
      <c r="BB7">
        <f>SR_Levels!J6</f>
        <v>5205.3100000000004</v>
      </c>
      <c r="BC7">
        <f>SR_Levels!K6</f>
        <v>0</v>
      </c>
      <c r="BD7">
        <f>SR_Levels!L6</f>
        <v>0</v>
      </c>
      <c r="BE7">
        <f>ZigZag!E6</f>
        <v>0</v>
      </c>
      <c r="BF7">
        <f>ZigZag!F6</f>
        <v>0</v>
      </c>
      <c r="BG7">
        <f>ZigZag!G6</f>
        <v>5183</v>
      </c>
      <c r="BH7">
        <f>Dual_Tema!E6</f>
        <v>5191.3599999999997</v>
      </c>
      <c r="BI7">
        <f>Dual_Tema!F6</f>
        <v>5187.17</v>
      </c>
      <c r="BJ7">
        <f>Pinbar!E6</f>
        <v>0</v>
      </c>
      <c r="BK7">
        <f>SSA!E6</f>
        <v>5187.8513300000004</v>
      </c>
      <c r="BL7">
        <f>SSA!F6</f>
        <v>5187.8481499999998</v>
      </c>
      <c r="BN7" t="str">
        <f t="shared" ref="BN7:BN70" si="222">IF(D7&gt;E7,"Green Candle",IF(D7&lt;E7,"Red Candle","Doji"))</f>
        <v>Green Candle</v>
      </c>
      <c r="BO7" s="34"/>
      <c r="BP7" s="34"/>
      <c r="BQ7" s="34"/>
      <c r="BR7" s="34"/>
      <c r="BS7" s="36"/>
      <c r="BT7" s="34"/>
      <c r="BU7" s="34"/>
      <c r="BV7" s="34"/>
      <c r="BW7" s="27">
        <v>96</v>
      </c>
      <c r="BX7">
        <f>F7-G7</f>
        <v>3.7300000000004729</v>
      </c>
      <c r="BY7">
        <f>ABS(F7-D6)</f>
        <v>2.2800000000006548</v>
      </c>
      <c r="BZ7">
        <f>ABS(G7-D6)</f>
        <v>1.4499999999998181</v>
      </c>
      <c r="CA7">
        <f t="shared" si="203"/>
        <v>3.7300000000004729</v>
      </c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Z7" s="7" t="str">
        <f>IF(AND(D7&gt;BH7,D7&gt;E7),"Bullish Trigger","-----")</f>
        <v>-----</v>
      </c>
      <c r="DA7" s="7" t="str">
        <f>IF(AND(D7&lt;BI7,D7&lt;E7),"Bearish Trigger","-----")</f>
        <v>-----</v>
      </c>
      <c r="DB7" s="13" t="str">
        <f>IF(AND(W7=BE7,W7&gt;0,BE7&gt;0),"Important High","------")</f>
        <v>------</v>
      </c>
      <c r="DC7" s="13" t="str">
        <f>IF(AND(X7=BF7,X7&gt;0,BF7&gt;0),"Important Low","------")</f>
        <v>------</v>
      </c>
      <c r="DD7" s="7" t="str">
        <f>IF(AND(DB7="Important High",DC7="-----",BJ7=1),"Imp High Rej","-----")</f>
        <v>-----</v>
      </c>
      <c r="DE7" s="7" t="str">
        <f>IF(AND(DB7="-----",DC7="Important Low",BJ7=1),"Imp Low Rej","-----")</f>
        <v>-----</v>
      </c>
      <c r="DF7" s="7" t="str">
        <f>IF(Y7&gt;AM7,"Overbought",IF(Y7&gt;AO7,"Bullish Momentum",IF(Y7&gt;AQ7,"Flat Momentum","-----")))</f>
        <v>Flat Momentum</v>
      </c>
      <c r="DG7" s="7" t="str">
        <f>IF(Y7&lt;AV7,"Oversold",IF(Y7&lt;AT7,"Bearish Momentum",IF(Y7&lt;AR7,"Flat Momentum","-----")))</f>
        <v>-----</v>
      </c>
      <c r="DH7" s="7" t="str">
        <f>IF(AND(DF7="Overbought",AD7=2),"Culminated Thrust","-----")</f>
        <v>-----</v>
      </c>
      <c r="DI7" s="7" t="str">
        <f>IF(AND(DG7="Oversold",AD7=5),"Culminated Thrust","-----")</f>
        <v>-----</v>
      </c>
      <c r="DJ7" s="14">
        <f>(Q7-$D7)/$D7</f>
        <v>-1</v>
      </c>
      <c r="DK7" s="14">
        <f>(R7-$D7)/$D7</f>
        <v>-1</v>
      </c>
      <c r="DL7" s="14">
        <f>(S7-$D7)/$D7</f>
        <v>-1</v>
      </c>
      <c r="DM7" s="14">
        <f>(T7-$D7)/$D7</f>
        <v>-1</v>
      </c>
      <c r="DN7" s="14">
        <f>(U7-$D7)/$D7</f>
        <v>-1</v>
      </c>
      <c r="DO7" s="14">
        <f>(V7-$D7)/$D7</f>
        <v>-1</v>
      </c>
      <c r="DP7" s="14">
        <f t="shared" si="171"/>
        <v>-1</v>
      </c>
      <c r="DQ7" s="14">
        <f t="shared" si="172"/>
        <v>-1</v>
      </c>
      <c r="DR7" s="14">
        <f t="shared" si="173"/>
        <v>-1</v>
      </c>
      <c r="DS7" s="14">
        <f t="shared" si="174"/>
        <v>-1</v>
      </c>
      <c r="DT7" s="14">
        <f t="shared" si="175"/>
        <v>-1</v>
      </c>
      <c r="DU7" s="14">
        <f t="shared" si="176"/>
        <v>-1</v>
      </c>
      <c r="DV7" t="str">
        <f>IF($D7&gt;Q7,"SUP","RES")</f>
        <v>SUP</v>
      </c>
      <c r="DW7" t="str">
        <f>IF($D7&gt;R7,"SUP","RES")</f>
        <v>SUP</v>
      </c>
      <c r="DX7" t="str">
        <f>IF($D7&gt;S7,"SUP","RES")</f>
        <v>SUP</v>
      </c>
      <c r="DY7" t="str">
        <f>IF($D7&gt;T7,"SUP","RES")</f>
        <v>SUP</v>
      </c>
      <c r="DZ7" t="str">
        <f>IF($D7&gt;U7,"SUP","RES")</f>
        <v>SUP</v>
      </c>
      <c r="EA7" t="str">
        <f>IF($D7&gt;V7,"SUP","RES")</f>
        <v>SUP</v>
      </c>
      <c r="EB7" s="7">
        <f t="shared" si="177"/>
        <v>0</v>
      </c>
      <c r="EC7" s="7">
        <f t="shared" si="178"/>
        <v>6</v>
      </c>
      <c r="ED7" s="13" t="str">
        <f t="shared" si="179"/>
        <v>All Sup</v>
      </c>
      <c r="EE7" s="13" t="str">
        <f t="shared" si="180"/>
        <v>-----</v>
      </c>
      <c r="EF7" s="7" t="str">
        <f>IF(OR(ED7="All Sup",EE7="All Res"),"na",((D7-MIN(Q7:V7))/(MAX(Q7:V7)-MIN(Q7:V7))))</f>
        <v>na</v>
      </c>
      <c r="EG7">
        <v>1.4999999999999999E-4</v>
      </c>
      <c r="EH7">
        <f>Q7*(1+$EG7)</f>
        <v>0</v>
      </c>
      <c r="EI7">
        <f>Q7*(1-$EG7)</f>
        <v>0</v>
      </c>
      <c r="EJ7">
        <f>R7*(1+$EG7)</f>
        <v>0</v>
      </c>
      <c r="EK7">
        <f>R7*(1-$EG7)</f>
        <v>0</v>
      </c>
      <c r="EL7">
        <f>S7*(1+$EG7)</f>
        <v>0</v>
      </c>
      <c r="EM7">
        <f>S7*(1-$EG7)</f>
        <v>0</v>
      </c>
      <c r="EN7">
        <f>T7*(1+$EG7)</f>
        <v>0</v>
      </c>
      <c r="EO7">
        <f>T7*(1-$EG7)</f>
        <v>0</v>
      </c>
      <c r="EP7">
        <f>U7*(1+$EG7)</f>
        <v>0</v>
      </c>
      <c r="EQ7">
        <f>U7*(1-$EG7)</f>
        <v>0</v>
      </c>
      <c r="ER7">
        <f>V7*(1+$EG7)</f>
        <v>0</v>
      </c>
      <c r="ES7">
        <f>V7*(1-$EG7)</f>
        <v>0</v>
      </c>
      <c r="ET7" s="7" t="str">
        <f t="shared" si="181"/>
        <v>-----</v>
      </c>
      <c r="EU7" s="7" t="str">
        <f t="shared" si="182"/>
        <v>-----</v>
      </c>
      <c r="EV7" s="7" t="str">
        <f t="shared" si="183"/>
        <v>-----</v>
      </c>
      <c r="EW7" s="7" t="str">
        <f t="shared" si="184"/>
        <v>-----</v>
      </c>
      <c r="EX7" s="7" t="str">
        <f t="shared" si="185"/>
        <v>-----</v>
      </c>
      <c r="EY7" s="7" t="str">
        <f t="shared" si="186"/>
        <v>-----</v>
      </c>
      <c r="EZ7">
        <f t="shared" si="204"/>
        <v>5</v>
      </c>
      <c r="FA7">
        <f t="shared" si="205"/>
        <v>5</v>
      </c>
      <c r="FB7">
        <f t="shared" si="206"/>
        <v>5</v>
      </c>
      <c r="FC7">
        <f t="shared" si="207"/>
        <v>5</v>
      </c>
      <c r="FD7">
        <f t="shared" si="208"/>
        <v>5</v>
      </c>
      <c r="FE7">
        <f t="shared" si="209"/>
        <v>5</v>
      </c>
      <c r="FF7">
        <f t="shared" si="210"/>
        <v>0</v>
      </c>
      <c r="FG7">
        <f t="shared" si="211"/>
        <v>0</v>
      </c>
      <c r="FH7">
        <f t="shared" si="212"/>
        <v>0</v>
      </c>
      <c r="FI7">
        <f t="shared" si="213"/>
        <v>0</v>
      </c>
      <c r="FJ7">
        <f t="shared" si="214"/>
        <v>0</v>
      </c>
      <c r="FK7">
        <f t="shared" si="215"/>
        <v>0</v>
      </c>
      <c r="FL7" s="7" t="str">
        <f t="shared" si="187"/>
        <v>-----</v>
      </c>
      <c r="FM7" s="7" t="str">
        <f t="shared" si="188"/>
        <v>-----</v>
      </c>
      <c r="FN7" s="7" t="str">
        <f t="shared" si="189"/>
        <v>-----</v>
      </c>
      <c r="FO7" s="7" t="str">
        <f t="shared" si="190"/>
        <v>-----</v>
      </c>
      <c r="FP7" s="7" t="str">
        <f t="shared" si="191"/>
        <v>-----</v>
      </c>
      <c r="FQ7" s="7" t="str">
        <f t="shared" si="192"/>
        <v>-----</v>
      </c>
      <c r="FR7" s="13" t="str">
        <f>IF(FL7="-----","-----",(D7-Q7)/Q7)</f>
        <v>-----</v>
      </c>
      <c r="FS7" s="13" t="str">
        <f>IF(FM7="-----","-----",(Q7-R7)/R7)</f>
        <v>-----</v>
      </c>
      <c r="FT7" s="13" t="str">
        <f>IF(FN7="-----","-----",(R7-S7)/S7)</f>
        <v>-----</v>
      </c>
      <c r="FU7" s="13" t="str">
        <f>IF(FO7="-----","-----",(S7-T7)/T7)</f>
        <v>-----</v>
      </c>
      <c r="FV7" s="13" t="str">
        <f>IF(FP7="-----","-----",(T7-U7)/U7)</f>
        <v>-----</v>
      </c>
      <c r="FW7" s="13" t="str">
        <f>IF(FQ7="-----","-----",(U7-V7)/V7)</f>
        <v>-----</v>
      </c>
      <c r="FX7" s="7" t="str">
        <f t="shared" si="193"/>
        <v>-----</v>
      </c>
      <c r="FY7" s="7" t="str">
        <f t="shared" si="194"/>
        <v>-----</v>
      </c>
      <c r="FZ7" s="7" t="str">
        <f t="shared" si="195"/>
        <v>-----</v>
      </c>
      <c r="GA7" s="7" t="str">
        <f t="shared" si="196"/>
        <v>-----</v>
      </c>
      <c r="GB7" s="7" t="str">
        <f t="shared" si="197"/>
        <v>-----</v>
      </c>
      <c r="GC7" s="7" t="str">
        <f t="shared" si="198"/>
        <v>-----</v>
      </c>
      <c r="GD7" s="7"/>
      <c r="GE7">
        <f>(Z7-BG7)/BG7</f>
        <v>1.0071387227474928E-3</v>
      </c>
      <c r="GI7" s="7" t="str">
        <f>IF(Y7&gt;Z7,"Bullish","Bearish")</f>
        <v>Bullish</v>
      </c>
      <c r="GJ7" s="19" t="str">
        <f>IF(AND(D7&gt;Y7,D6&lt;Y6),"TEMA crossover","-----")</f>
        <v>-----</v>
      </c>
      <c r="GK7" s="19" t="str">
        <f>IF(AND(D7&lt;Y7,D6&gt;Y6),"TEMA crossunder","-----")</f>
        <v>-----</v>
      </c>
      <c r="GL7" s="20" t="str">
        <f>IF(GD7="Bearish","YES","-----")</f>
        <v>-----</v>
      </c>
      <c r="GM7" s="20" t="str">
        <f>IF(GH7="Reverse to Bearish","YES","-----")</f>
        <v>-----</v>
      </c>
      <c r="GN7" s="20" t="str">
        <f>IF(AND(GI7="Bullish",GI6="Bullish",GI5="Bullish",GI4="Bullish"),"YES","-----")</f>
        <v>YES</v>
      </c>
      <c r="GO7" s="20" t="str">
        <f>IF(OR(GK7="TEMA crossunder",GK6="TEMA crossunder",GK5="TEMA crossunder",GK4="TEMA crossunder"),"YES","-----")</f>
        <v>YES</v>
      </c>
      <c r="GP7" s="20" t="str">
        <f>IF(GD7="Bullish","YES","-----")</f>
        <v>-----</v>
      </c>
      <c r="GQ7" s="20" t="str">
        <f>IF(GH7="Reverse to Bullish","YES","-----")</f>
        <v>-----</v>
      </c>
      <c r="GR7" s="20" t="str">
        <f>IF(AND(GI7="Bearish",GI6="Bearish",GI5="Bearish",GI4="Bearish"),"YES","-----")</f>
        <v>-----</v>
      </c>
      <c r="GS7" s="20" t="str">
        <f>IF(OR(GJ7="TEMA crossover",GJ6="TEMA crossover",GJ5="TEMA crossover",GJ4="TEMA crossover"),"YES","-----")</f>
        <v>YES</v>
      </c>
      <c r="GT7" s="20" t="str">
        <f t="shared" si="216"/>
        <v>-----</v>
      </c>
      <c r="GU7" s="20" t="str">
        <f t="shared" si="217"/>
        <v>-----</v>
      </c>
      <c r="GV7" s="20" t="str">
        <f t="shared" si="218"/>
        <v>-----</v>
      </c>
      <c r="GW7" s="20" t="str">
        <f t="shared" si="219"/>
        <v>-----</v>
      </c>
      <c r="GX7" s="20" t="str">
        <f t="shared" si="220"/>
        <v>-----</v>
      </c>
      <c r="GY7" s="20" t="str">
        <f t="shared" si="221"/>
        <v>-----</v>
      </c>
      <c r="GZ7" s="7" t="str">
        <f>IF(G7&gt;BH7,"YES","-----")</f>
        <v>-----</v>
      </c>
      <c r="HA7" s="7" t="str">
        <f>IF(F7&lt;BI7,"YES","-----")</f>
        <v>-----</v>
      </c>
      <c r="HB7">
        <f>BH7-BI7</f>
        <v>4.1899999999995998</v>
      </c>
      <c r="HI7">
        <f t="shared" si="199"/>
        <v>-0.68133000000034372</v>
      </c>
      <c r="HJ7">
        <f t="shared" si="200"/>
        <v>3.5086699999992561</v>
      </c>
      <c r="HK7" s="7"/>
      <c r="HL7" s="7"/>
      <c r="HM7" s="7"/>
      <c r="HN7" s="7"/>
      <c r="HO7" s="7"/>
      <c r="HP7" s="7"/>
      <c r="HQ7" s="28">
        <f t="shared" si="170"/>
        <v>3.1800000006114715E-3</v>
      </c>
      <c r="HR7" s="28" t="str">
        <f t="shared" si="201"/>
        <v>Bull</v>
      </c>
      <c r="HS7">
        <f t="shared" si="202"/>
        <v>3.1800000006114715E-3</v>
      </c>
    </row>
    <row r="8" spans="1:230" x14ac:dyDescent="0.55000000000000004">
      <c r="A8">
        <f>Validation!A7</f>
        <v>1772026500</v>
      </c>
      <c r="B8" t="str">
        <f>Price!B7</f>
        <v>XAUUSD</v>
      </c>
      <c r="C8" t="str">
        <f>Price!C7</f>
        <v>M5</v>
      </c>
      <c r="D8">
        <f>Price!D7</f>
        <v>5189.6099999999997</v>
      </c>
      <c r="E8">
        <f>Price!E7</f>
        <v>5188.16</v>
      </c>
      <c r="F8">
        <f>Price!F7</f>
        <v>5190.3500000000004</v>
      </c>
      <c r="G8">
        <f>Price!G7</f>
        <v>5187.7299999999996</v>
      </c>
      <c r="H8">
        <f>Price!H7</f>
        <v>524</v>
      </c>
      <c r="I8">
        <f>Diagonals!E7</f>
        <v>0</v>
      </c>
      <c r="J8">
        <f>Diagonals!F7</f>
        <v>0</v>
      </c>
      <c r="K8">
        <f>Diagonals!G7</f>
        <v>0</v>
      </c>
      <c r="L8">
        <f>Diagonals!H7</f>
        <v>0</v>
      </c>
      <c r="M8">
        <f>Diagonals!I7</f>
        <v>0</v>
      </c>
      <c r="N8">
        <f>Diagonals!J7</f>
        <v>0</v>
      </c>
      <c r="O8">
        <f>Diagonals!K7</f>
        <v>0</v>
      </c>
      <c r="P8">
        <f>Diagonals!L7</f>
        <v>0</v>
      </c>
      <c r="Q8">
        <f>Trendlines!E7</f>
        <v>0</v>
      </c>
      <c r="R8">
        <f>Trendlines!F7</f>
        <v>0</v>
      </c>
      <c r="S8">
        <f>Trendlines!G7</f>
        <v>0</v>
      </c>
      <c r="T8">
        <f>Trendlines!H7</f>
        <v>0</v>
      </c>
      <c r="U8">
        <f>Trendlines!I7</f>
        <v>0</v>
      </c>
      <c r="V8">
        <f>Trendlines!J7</f>
        <v>0</v>
      </c>
      <c r="W8">
        <f>Trendlines!K7</f>
        <v>0</v>
      </c>
      <c r="X8">
        <f>Trendlines!L7</f>
        <v>0</v>
      </c>
      <c r="Y8">
        <f>Tema_Hrma_Smma!E7</f>
        <v>5189.54</v>
      </c>
      <c r="Z8">
        <f>Tema_Hrma_Smma!F7</f>
        <v>5188.7700000000004</v>
      </c>
      <c r="AA8">
        <f>Tema_Hrma_Smma!G7</f>
        <v>5182.33</v>
      </c>
      <c r="AB8">
        <f>ZScore!H7</f>
        <v>1</v>
      </c>
      <c r="AC8">
        <f>ZScore!I7</f>
        <v>0.60318000000000005</v>
      </c>
      <c r="AD8">
        <f>ZScore!J7</f>
        <v>0</v>
      </c>
      <c r="AE8">
        <f>HA!E7</f>
        <v>5188.46</v>
      </c>
      <c r="AF8">
        <f>HA!F7</f>
        <v>5190.3500000000004</v>
      </c>
      <c r="AG8">
        <f>HA!G7</f>
        <v>5187.7299999999996</v>
      </c>
      <c r="AH8">
        <f>HA!H7</f>
        <v>5188.96</v>
      </c>
      <c r="AI8">
        <f>HA!I7</f>
        <v>1</v>
      </c>
      <c r="AJ8">
        <f>HA!J7</f>
        <v>0.5</v>
      </c>
      <c r="AK8">
        <f>HA!K7</f>
        <v>-0.94747999999999999</v>
      </c>
      <c r="AL8">
        <f>HA!L7</f>
        <v>1</v>
      </c>
      <c r="AM8">
        <f>KC!E7</f>
        <v>5206.4830300000003</v>
      </c>
      <c r="AN8">
        <f>KC!F7</f>
        <v>5200.9520400000001</v>
      </c>
      <c r="AO8">
        <f>KC!G7</f>
        <v>5195.4210499999999</v>
      </c>
      <c r="AP8">
        <f>KC!H7</f>
        <v>5189.8900700000004</v>
      </c>
      <c r="AQ8">
        <f>KC!I7</f>
        <v>5184.3590800000002</v>
      </c>
      <c r="AR8">
        <f>KC!J7</f>
        <v>5180.0664900000002</v>
      </c>
      <c r="AS8">
        <f>KC!K7</f>
        <v>5174.5355</v>
      </c>
      <c r="AT8">
        <f>KC!L7</f>
        <v>5169.0045200000004</v>
      </c>
      <c r="AU8">
        <f>KC!M7</f>
        <v>5163.4735300000002</v>
      </c>
      <c r="AV8">
        <f>KC!N7</f>
        <v>5157.94254</v>
      </c>
      <c r="AW8">
        <f>SR_Levels!E7</f>
        <v>5178.6000000000004</v>
      </c>
      <c r="AX8">
        <f>SR_Levels!F7</f>
        <v>5161.8900000000003</v>
      </c>
      <c r="AY8">
        <f>SR_Levels!G7</f>
        <v>5135.8500000000004</v>
      </c>
      <c r="AZ8">
        <f>SR_Levels!H7</f>
        <v>0</v>
      </c>
      <c r="BA8">
        <f>SR_Levels!I7</f>
        <v>5193.3500000000004</v>
      </c>
      <c r="BB8">
        <f>SR_Levels!J7</f>
        <v>5205.3100000000004</v>
      </c>
      <c r="BC8">
        <f>SR_Levels!K7</f>
        <v>0</v>
      </c>
      <c r="BD8">
        <f>SR_Levels!L7</f>
        <v>0</v>
      </c>
      <c r="BE8">
        <f>ZigZag!E7</f>
        <v>0</v>
      </c>
      <c r="BF8">
        <f>ZigZag!F7</f>
        <v>0</v>
      </c>
      <c r="BG8">
        <f>ZigZag!G7</f>
        <v>5183.45</v>
      </c>
      <c r="BH8">
        <f>Dual_Tema!E7</f>
        <v>5191.2</v>
      </c>
      <c r="BI8">
        <f>Dual_Tema!F7</f>
        <v>5187.78</v>
      </c>
      <c r="BJ8">
        <f>Pinbar!E7</f>
        <v>0</v>
      </c>
      <c r="BK8">
        <f>SSA!E7</f>
        <v>5187.8602300000002</v>
      </c>
      <c r="BL8">
        <f>SSA!F7</f>
        <v>5187.85419</v>
      </c>
      <c r="BN8" t="str">
        <f t="shared" si="222"/>
        <v>Green Candle</v>
      </c>
      <c r="BO8" s="34"/>
      <c r="BP8" s="34"/>
      <c r="BQ8" s="34"/>
      <c r="BR8" s="34"/>
      <c r="BS8" s="36"/>
      <c r="BT8" s="34"/>
      <c r="BU8" s="34"/>
      <c r="BV8" s="34"/>
      <c r="BW8" s="27">
        <v>96</v>
      </c>
      <c r="BX8">
        <f>F8-G8</f>
        <v>2.6200000000008004</v>
      </c>
      <c r="BY8">
        <f>ABS(F8-D7)</f>
        <v>2.1900000000005093</v>
      </c>
      <c r="BZ8">
        <f>ABS(G8-D7)</f>
        <v>0.43000000000029104</v>
      </c>
      <c r="CA8">
        <f t="shared" si="203"/>
        <v>2.6200000000008004</v>
      </c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Z8" s="7" t="str">
        <f>IF(AND(D8&gt;BH8,D8&gt;E8),"Bullish Trigger","-----")</f>
        <v>-----</v>
      </c>
      <c r="DA8" s="7" t="str">
        <f>IF(AND(D8&lt;BI8,D8&lt;E8),"Bearish Trigger","-----")</f>
        <v>-----</v>
      </c>
      <c r="DB8" s="13" t="str">
        <f>IF(AND(W8=BE8,W8&gt;0,BE8&gt;0),"Important High","------")</f>
        <v>------</v>
      </c>
      <c r="DC8" s="13" t="str">
        <f>IF(AND(X8=BF8,X8&gt;0,BF8&gt;0),"Important Low","------")</f>
        <v>------</v>
      </c>
      <c r="DD8" s="7" t="str">
        <f>IF(AND(DB8="Important High",DC8="-----",BJ8=1),"Imp High Rej","-----")</f>
        <v>-----</v>
      </c>
      <c r="DE8" s="7" t="str">
        <f>IF(AND(DB8="-----",DC8="Important Low",BJ8=1),"Imp Low Rej","-----")</f>
        <v>-----</v>
      </c>
      <c r="DF8" s="7" t="str">
        <f>IF(Y8&gt;AM8,"Overbought",IF(Y8&gt;AO8,"Bullish Momentum",IF(Y8&gt;AQ8,"Flat Momentum","-----")))</f>
        <v>Flat Momentum</v>
      </c>
      <c r="DG8" s="7" t="str">
        <f>IF(Y8&lt;AV8,"Oversold",IF(Y8&lt;AT8,"Bearish Momentum",IF(Y8&lt;AR8,"Flat Momentum","-----")))</f>
        <v>-----</v>
      </c>
      <c r="DH8" s="7" t="str">
        <f>IF(AND(DF8="Overbought",AD8=2),"Culminated Thrust","-----")</f>
        <v>-----</v>
      </c>
      <c r="DI8" s="7" t="str">
        <f>IF(AND(DG8="Oversold",AD8=5),"Culminated Thrust","-----")</f>
        <v>-----</v>
      </c>
      <c r="DJ8" s="14">
        <f>(Q8-$D8)/$D8</f>
        <v>-1</v>
      </c>
      <c r="DK8" s="14">
        <f>(R8-$D8)/$D8</f>
        <v>-1</v>
      </c>
      <c r="DL8" s="14">
        <f>(S8-$D8)/$D8</f>
        <v>-1</v>
      </c>
      <c r="DM8" s="14">
        <f>(T8-$D8)/$D8</f>
        <v>-1</v>
      </c>
      <c r="DN8" s="14">
        <f>(U8-$D8)/$D8</f>
        <v>-1</v>
      </c>
      <c r="DO8" s="14">
        <f>(V8-$D8)/$D8</f>
        <v>-1</v>
      </c>
      <c r="DP8" s="14">
        <f t="shared" si="171"/>
        <v>-1</v>
      </c>
      <c r="DQ8" s="14">
        <f t="shared" si="172"/>
        <v>-1</v>
      </c>
      <c r="DR8" s="14">
        <f t="shared" si="173"/>
        <v>-1</v>
      </c>
      <c r="DS8" s="14">
        <f t="shared" si="174"/>
        <v>-1</v>
      </c>
      <c r="DT8" s="14">
        <f t="shared" si="175"/>
        <v>-1</v>
      </c>
      <c r="DU8" s="14">
        <f t="shared" si="176"/>
        <v>-1</v>
      </c>
      <c r="DV8" t="str">
        <f>IF($D8&gt;Q8,"SUP","RES")</f>
        <v>SUP</v>
      </c>
      <c r="DW8" t="str">
        <f>IF($D8&gt;R8,"SUP","RES")</f>
        <v>SUP</v>
      </c>
      <c r="DX8" t="str">
        <f>IF($D8&gt;S8,"SUP","RES")</f>
        <v>SUP</v>
      </c>
      <c r="DY8" t="str">
        <f>IF($D8&gt;T8,"SUP","RES")</f>
        <v>SUP</v>
      </c>
      <c r="DZ8" t="str">
        <f>IF($D8&gt;U8,"SUP","RES")</f>
        <v>SUP</v>
      </c>
      <c r="EA8" t="str">
        <f>IF($D8&gt;V8,"SUP","RES")</f>
        <v>SUP</v>
      </c>
      <c r="EB8" s="7">
        <f t="shared" si="177"/>
        <v>0</v>
      </c>
      <c r="EC8" s="7">
        <f t="shared" si="178"/>
        <v>6</v>
      </c>
      <c r="ED8" s="13" t="str">
        <f t="shared" si="179"/>
        <v>All Sup</v>
      </c>
      <c r="EE8" s="13" t="str">
        <f t="shared" si="180"/>
        <v>-----</v>
      </c>
      <c r="EF8" s="7" t="str">
        <f>IF(OR(ED8="All Sup",EE8="All Res"),"na",((D8-MIN(Q8:V8))/(MAX(Q8:V8)-MIN(Q8:V8))))</f>
        <v>na</v>
      </c>
      <c r="EG8">
        <v>1.4999999999999999E-4</v>
      </c>
      <c r="EH8">
        <f>Q8*(1+$EG8)</f>
        <v>0</v>
      </c>
      <c r="EI8">
        <f>Q8*(1-$EG8)</f>
        <v>0</v>
      </c>
      <c r="EJ8">
        <f>R8*(1+$EG8)</f>
        <v>0</v>
      </c>
      <c r="EK8">
        <f>R8*(1-$EG8)</f>
        <v>0</v>
      </c>
      <c r="EL8">
        <f>S8*(1+$EG8)</f>
        <v>0</v>
      </c>
      <c r="EM8">
        <f>S8*(1-$EG8)</f>
        <v>0</v>
      </c>
      <c r="EN8">
        <f>T8*(1+$EG8)</f>
        <v>0</v>
      </c>
      <c r="EO8">
        <f>T8*(1-$EG8)</f>
        <v>0</v>
      </c>
      <c r="EP8">
        <f>U8*(1+$EG8)</f>
        <v>0</v>
      </c>
      <c r="EQ8">
        <f>U8*(1-$EG8)</f>
        <v>0</v>
      </c>
      <c r="ER8">
        <f>V8*(1+$EG8)</f>
        <v>0</v>
      </c>
      <c r="ES8">
        <f>V8*(1-$EG8)</f>
        <v>0</v>
      </c>
      <c r="ET8" s="7" t="str">
        <f t="shared" si="181"/>
        <v>-----</v>
      </c>
      <c r="EU8" s="7" t="str">
        <f t="shared" si="182"/>
        <v>-----</v>
      </c>
      <c r="EV8" s="7" t="str">
        <f t="shared" si="183"/>
        <v>-----</v>
      </c>
      <c r="EW8" s="7" t="str">
        <f t="shared" si="184"/>
        <v>-----</v>
      </c>
      <c r="EX8" s="7" t="str">
        <f t="shared" si="185"/>
        <v>-----</v>
      </c>
      <c r="EY8" s="7" t="str">
        <f t="shared" si="186"/>
        <v>-----</v>
      </c>
      <c r="EZ8">
        <f t="shared" si="204"/>
        <v>6</v>
      </c>
      <c r="FA8">
        <f t="shared" si="205"/>
        <v>6</v>
      </c>
      <c r="FB8">
        <f t="shared" si="206"/>
        <v>6</v>
      </c>
      <c r="FC8">
        <f t="shared" si="207"/>
        <v>6</v>
      </c>
      <c r="FD8">
        <f t="shared" si="208"/>
        <v>6</v>
      </c>
      <c r="FE8">
        <f t="shared" si="209"/>
        <v>6</v>
      </c>
      <c r="FF8">
        <f t="shared" si="210"/>
        <v>0</v>
      </c>
      <c r="FG8">
        <f t="shared" si="211"/>
        <v>0</v>
      </c>
      <c r="FH8">
        <f t="shared" si="212"/>
        <v>0</v>
      </c>
      <c r="FI8">
        <f t="shared" si="213"/>
        <v>0</v>
      </c>
      <c r="FJ8">
        <f t="shared" si="214"/>
        <v>0</v>
      </c>
      <c r="FK8">
        <f t="shared" si="215"/>
        <v>0</v>
      </c>
      <c r="FL8" s="7" t="str">
        <f t="shared" si="187"/>
        <v>-----</v>
      </c>
      <c r="FM8" s="7" t="str">
        <f t="shared" si="188"/>
        <v>-----</v>
      </c>
      <c r="FN8" s="7" t="str">
        <f t="shared" si="189"/>
        <v>-----</v>
      </c>
      <c r="FO8" s="7" t="str">
        <f t="shared" si="190"/>
        <v>-----</v>
      </c>
      <c r="FP8" s="7" t="str">
        <f t="shared" si="191"/>
        <v>-----</v>
      </c>
      <c r="FQ8" s="7" t="str">
        <f t="shared" si="192"/>
        <v>-----</v>
      </c>
      <c r="FR8" s="13" t="str">
        <f>IF(FL8="-----","-----",(D8-Q8)/Q8)</f>
        <v>-----</v>
      </c>
      <c r="FS8" s="13" t="str">
        <f>IF(FM8="-----","-----",(Q8-R8)/R8)</f>
        <v>-----</v>
      </c>
      <c r="FT8" s="13" t="str">
        <f>IF(FN8="-----","-----",(R8-S8)/S8)</f>
        <v>-----</v>
      </c>
      <c r="FU8" s="13" t="str">
        <f>IF(FO8="-----","-----",(S8-T8)/T8)</f>
        <v>-----</v>
      </c>
      <c r="FV8" s="13" t="str">
        <f>IF(FP8="-----","-----",(T8-U8)/U8)</f>
        <v>-----</v>
      </c>
      <c r="FW8" s="13" t="str">
        <f>IF(FQ8="-----","-----",(U8-V8)/V8)</f>
        <v>-----</v>
      </c>
      <c r="FX8" s="7" t="str">
        <f t="shared" si="193"/>
        <v>-----</v>
      </c>
      <c r="FY8" s="7" t="str">
        <f t="shared" si="194"/>
        <v>-----</v>
      </c>
      <c r="FZ8" s="7" t="str">
        <f t="shared" si="195"/>
        <v>-----</v>
      </c>
      <c r="GA8" s="7" t="str">
        <f t="shared" si="196"/>
        <v>-----</v>
      </c>
      <c r="GB8" s="7" t="str">
        <f t="shared" si="197"/>
        <v>-----</v>
      </c>
      <c r="GC8" s="7" t="str">
        <f t="shared" si="198"/>
        <v>-----</v>
      </c>
      <c r="GD8" s="7"/>
      <c r="GE8">
        <f>(Z8-BG8)/BG8</f>
        <v>1.0263434585074842E-3</v>
      </c>
      <c r="GI8" s="7" t="str">
        <f>IF(Y8&gt;Z8,"Bullish","Bearish")</f>
        <v>Bullish</v>
      </c>
      <c r="GJ8" s="19" t="str">
        <f>IF(AND(D8&gt;Y8,D7&lt;Y7),"TEMA crossover","-----")</f>
        <v>TEMA crossover</v>
      </c>
      <c r="GK8" s="19" t="str">
        <f>IF(AND(D8&lt;Y8,D7&gt;Y7),"TEMA crossunder","-----")</f>
        <v>-----</v>
      </c>
      <c r="GL8" s="20" t="str">
        <f>IF(GD8="Bearish","YES","-----")</f>
        <v>-----</v>
      </c>
      <c r="GM8" s="20" t="str">
        <f>IF(GH8="Reverse to Bearish","YES","-----")</f>
        <v>-----</v>
      </c>
      <c r="GN8" s="20" t="str">
        <f>IF(AND(GI8="Bullish",GI7="Bullish",GI6="Bullish",GI5="Bullish"),"YES","-----")</f>
        <v>YES</v>
      </c>
      <c r="GO8" s="20" t="str">
        <f>IF(OR(GK8="TEMA crossunder",GK7="TEMA crossunder",GK6="TEMA crossunder",GK5="TEMA crossunder"),"YES","-----")</f>
        <v>YES</v>
      </c>
      <c r="GP8" s="20" t="str">
        <f>IF(GD8="Bullish","YES","-----")</f>
        <v>-----</v>
      </c>
      <c r="GQ8" s="20" t="str">
        <f>IF(GH8="Reverse to Bullish","YES","-----")</f>
        <v>-----</v>
      </c>
      <c r="GR8" s="20" t="str">
        <f>IF(AND(GI8="Bearish",GI7="Bearish",GI6="Bearish",GI5="Bearish"),"YES","-----")</f>
        <v>-----</v>
      </c>
      <c r="GS8" s="20" t="str">
        <f>IF(OR(GJ8="TEMA crossover",GJ7="TEMA crossover",GJ6="TEMA crossover",GJ5="TEMA crossover"),"YES","-----")</f>
        <v>YES</v>
      </c>
      <c r="GT8" s="20" t="str">
        <f t="shared" si="216"/>
        <v>-----</v>
      </c>
      <c r="GU8" s="20" t="str">
        <f t="shared" si="217"/>
        <v>-----</v>
      </c>
      <c r="GV8" s="20" t="str">
        <f t="shared" si="218"/>
        <v>-----</v>
      </c>
      <c r="GW8" s="20" t="str">
        <f t="shared" si="219"/>
        <v>-----</v>
      </c>
      <c r="GX8" s="20" t="str">
        <f t="shared" si="220"/>
        <v>-----</v>
      </c>
      <c r="GY8" s="20" t="str">
        <f t="shared" si="221"/>
        <v>-----</v>
      </c>
      <c r="GZ8" s="7" t="str">
        <f>IF(G8&gt;BH8,"YES","-----")</f>
        <v>-----</v>
      </c>
      <c r="HA8" s="7" t="str">
        <f>IF(F8&lt;BI8,"YES","-----")</f>
        <v>-----</v>
      </c>
      <c r="HB8">
        <f>BH8-BI8</f>
        <v>3.4200000000000728</v>
      </c>
      <c r="HI8">
        <f t="shared" si="199"/>
        <v>-8.0230000000483415E-2</v>
      </c>
      <c r="HJ8">
        <f t="shared" si="200"/>
        <v>3.3397699999995893</v>
      </c>
      <c r="HK8" s="7"/>
      <c r="HL8" s="7"/>
      <c r="HM8" s="7"/>
      <c r="HN8" s="7"/>
      <c r="HO8" s="7"/>
      <c r="HP8" s="7"/>
      <c r="HQ8" s="28">
        <f t="shared" si="170"/>
        <v>6.0400000002118759E-3</v>
      </c>
      <c r="HR8" s="28" t="str">
        <f t="shared" si="201"/>
        <v>Bull</v>
      </c>
      <c r="HS8">
        <f t="shared" si="202"/>
        <v>6.0400000002118759E-3</v>
      </c>
    </row>
    <row r="9" spans="1:230" x14ac:dyDescent="0.55000000000000004">
      <c r="A9">
        <f>Validation!A8</f>
        <v>1772026800</v>
      </c>
      <c r="B9" t="str">
        <f>Price!B8</f>
        <v>XAUUSD</v>
      </c>
      <c r="C9" t="str">
        <f>Price!C8</f>
        <v>M5</v>
      </c>
      <c r="D9">
        <f>Price!D8</f>
        <v>5186.84</v>
      </c>
      <c r="E9">
        <f>Price!E8</f>
        <v>5189.93</v>
      </c>
      <c r="F9">
        <f>Price!F8</f>
        <v>5191.33</v>
      </c>
      <c r="G9">
        <f>Price!G8</f>
        <v>5182.03</v>
      </c>
      <c r="H9">
        <f>Price!H8</f>
        <v>660</v>
      </c>
      <c r="I9">
        <f>Diagonals!E8</f>
        <v>0</v>
      </c>
      <c r="J9">
        <f>Diagonals!F8</f>
        <v>0</v>
      </c>
      <c r="K9">
        <f>Diagonals!G8</f>
        <v>0</v>
      </c>
      <c r="L9">
        <f>Diagonals!H8</f>
        <v>0</v>
      </c>
      <c r="M9">
        <f>Diagonals!I8</f>
        <v>0</v>
      </c>
      <c r="N9">
        <f>Diagonals!J8</f>
        <v>0</v>
      </c>
      <c r="O9">
        <f>Diagonals!K8</f>
        <v>0</v>
      </c>
      <c r="P9">
        <f>Diagonals!L8</f>
        <v>0</v>
      </c>
      <c r="Q9">
        <f>Trendlines!E8</f>
        <v>0</v>
      </c>
      <c r="R9">
        <f>Trendlines!F8</f>
        <v>0</v>
      </c>
      <c r="S9">
        <f>Trendlines!G8</f>
        <v>0</v>
      </c>
      <c r="T9">
        <f>Trendlines!H8</f>
        <v>0</v>
      </c>
      <c r="U9">
        <f>Trendlines!I8</f>
        <v>0</v>
      </c>
      <c r="V9">
        <f>Trendlines!J8</f>
        <v>0</v>
      </c>
      <c r="W9">
        <f>Trendlines!K8</f>
        <v>0</v>
      </c>
      <c r="X9">
        <f>Trendlines!L8</f>
        <v>0</v>
      </c>
      <c r="Y9">
        <f>Tema_Hrma_Smma!E8</f>
        <v>5188.45</v>
      </c>
      <c r="Z9">
        <f>Tema_Hrma_Smma!F8</f>
        <v>5188.96</v>
      </c>
      <c r="AA9">
        <f>Tema_Hrma_Smma!G8</f>
        <v>5182.49</v>
      </c>
      <c r="AB9">
        <f>ZScore!H8</f>
        <v>-1</v>
      </c>
      <c r="AC9">
        <f>ZScore!I8</f>
        <v>0.10542</v>
      </c>
      <c r="AD9">
        <f>ZScore!J8</f>
        <v>3</v>
      </c>
      <c r="AE9">
        <f>HA!E8</f>
        <v>5188.71</v>
      </c>
      <c r="AF9">
        <f>HA!F8</f>
        <v>5191.33</v>
      </c>
      <c r="AG9">
        <f>HA!G8</f>
        <v>5182.03</v>
      </c>
      <c r="AH9">
        <f>HA!H8</f>
        <v>5187.53</v>
      </c>
      <c r="AI9">
        <f>HA!I8</f>
        <v>-1</v>
      </c>
      <c r="AJ9">
        <f>HA!J8</f>
        <v>1.18</v>
      </c>
      <c r="AK9">
        <f>HA!K8</f>
        <v>-0.71687999999999996</v>
      </c>
      <c r="AL9">
        <f>HA!L8</f>
        <v>-1</v>
      </c>
      <c r="AM9">
        <f>KC!E8</f>
        <v>5207.2124899999999</v>
      </c>
      <c r="AN9">
        <f>KC!F8</f>
        <v>5201.65175</v>
      </c>
      <c r="AO9">
        <f>KC!G8</f>
        <v>5196.0910100000001</v>
      </c>
      <c r="AP9">
        <f>KC!H8</f>
        <v>5190.5302700000002</v>
      </c>
      <c r="AQ9">
        <f>KC!I8</f>
        <v>5184.9695300000003</v>
      </c>
      <c r="AR9">
        <f>KC!J8</f>
        <v>5180.5983500000002</v>
      </c>
      <c r="AS9">
        <f>KC!K8</f>
        <v>5175.0375999999997</v>
      </c>
      <c r="AT9">
        <f>KC!L8</f>
        <v>5169.4768599999998</v>
      </c>
      <c r="AU9">
        <f>KC!M8</f>
        <v>5163.9161199999999</v>
      </c>
      <c r="AV9">
        <f>KC!N8</f>
        <v>5158.35538</v>
      </c>
      <c r="AW9">
        <f>SR_Levels!E8</f>
        <v>5178.6000000000004</v>
      </c>
      <c r="AX9">
        <f>SR_Levels!F8</f>
        <v>5161.8900000000003</v>
      </c>
      <c r="AY9">
        <f>SR_Levels!G8</f>
        <v>5135.8500000000004</v>
      </c>
      <c r="AZ9">
        <f>SR_Levels!H8</f>
        <v>0</v>
      </c>
      <c r="BA9">
        <f>SR_Levels!I8</f>
        <v>5193.3500000000004</v>
      </c>
      <c r="BB9">
        <f>SR_Levels!J8</f>
        <v>5205.3100000000004</v>
      </c>
      <c r="BC9">
        <f>SR_Levels!K8</f>
        <v>0</v>
      </c>
      <c r="BD9">
        <f>SR_Levels!L8</f>
        <v>0</v>
      </c>
      <c r="BE9">
        <f>ZigZag!E8</f>
        <v>0</v>
      </c>
      <c r="BF9">
        <f>ZigZag!F8</f>
        <v>0</v>
      </c>
      <c r="BG9">
        <f>ZigZag!G8</f>
        <v>5183.68</v>
      </c>
      <c r="BH9">
        <f>Dual_Tema!E8</f>
        <v>5191.5</v>
      </c>
      <c r="BI9">
        <f>Dual_Tema!F8</f>
        <v>5185.3100000000004</v>
      </c>
      <c r="BJ9">
        <f>Pinbar!E8</f>
        <v>0</v>
      </c>
      <c r="BK9">
        <f>SSA!E8</f>
        <v>5188.0223999999998</v>
      </c>
      <c r="BL9">
        <f>SSA!F8</f>
        <v>5187.9382999999998</v>
      </c>
      <c r="BN9" t="str">
        <f t="shared" si="222"/>
        <v>Red Candle</v>
      </c>
      <c r="BO9" s="34">
        <f>(D9/D3)-1</f>
        <v>-6.9401603948082702E-5</v>
      </c>
      <c r="BP9" s="34"/>
      <c r="BQ9" s="34"/>
      <c r="BR9" s="34"/>
      <c r="BS9" s="37">
        <f>((BO9+1)^(1/6))-1</f>
        <v>-1.1567268490386695E-5</v>
      </c>
      <c r="BT9" s="35"/>
      <c r="BU9" s="35"/>
      <c r="BV9" s="35"/>
      <c r="BW9" s="27">
        <v>96</v>
      </c>
      <c r="BX9">
        <f>F9-G9</f>
        <v>9.3000000000001819</v>
      </c>
      <c r="BY9">
        <f>ABS(F9-D8)</f>
        <v>1.7200000000002547</v>
      </c>
      <c r="BZ9">
        <f>ABS(G9-D8)</f>
        <v>7.5799999999999272</v>
      </c>
      <c r="CA9">
        <f t="shared" si="203"/>
        <v>9.3000000000001819</v>
      </c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Z9" s="7" t="str">
        <f>IF(AND(D9&gt;BH9,D9&gt;E9),"Bullish Trigger","-----")</f>
        <v>-----</v>
      </c>
      <c r="DA9" s="7" t="str">
        <f>IF(AND(D9&lt;BI9,D9&lt;E9),"Bearish Trigger","-----")</f>
        <v>-----</v>
      </c>
      <c r="DB9" s="13" t="str">
        <f>IF(AND(W9=BE9,W9&gt;0,BE9&gt;0),"Important High","------")</f>
        <v>------</v>
      </c>
      <c r="DC9" s="13" t="str">
        <f>IF(AND(X9=BF9,X9&gt;0,BF9&gt;0),"Important Low","------")</f>
        <v>------</v>
      </c>
      <c r="DD9" s="7" t="str">
        <f>IF(AND(DB9="Important High",DC9="-----",BJ9=1),"Imp High Rej","-----")</f>
        <v>-----</v>
      </c>
      <c r="DE9" s="7" t="str">
        <f>IF(AND(DB9="-----",DC9="Important Low",BJ9=1),"Imp Low Rej","-----")</f>
        <v>-----</v>
      </c>
      <c r="DF9" s="7" t="str">
        <f>IF(Y9&gt;AM9,"Overbought",IF(Y9&gt;AO9,"Bullish Momentum",IF(Y9&gt;AQ9,"Flat Momentum","-----")))</f>
        <v>Flat Momentum</v>
      </c>
      <c r="DG9" s="7" t="str">
        <f>IF(Y9&lt;AV9,"Oversold",IF(Y9&lt;AT9,"Bearish Momentum",IF(Y9&lt;AR9,"Flat Momentum","-----")))</f>
        <v>-----</v>
      </c>
      <c r="DH9" s="7" t="str">
        <f>IF(AND(DF9="Overbought",AD9=2),"Culminated Thrust","-----")</f>
        <v>-----</v>
      </c>
      <c r="DI9" s="7" t="str">
        <f>IF(AND(DG9="Oversold",AD9=5),"Culminated Thrust","-----")</f>
        <v>-----</v>
      </c>
      <c r="DJ9" s="14">
        <f>(Q9-$D9)/$D9</f>
        <v>-1</v>
      </c>
      <c r="DK9" s="14">
        <f>(R9-$D9)/$D9</f>
        <v>-1</v>
      </c>
      <c r="DL9" s="14">
        <f>(S9-$D9)/$D9</f>
        <v>-1</v>
      </c>
      <c r="DM9" s="14">
        <f>(T9-$D9)/$D9</f>
        <v>-1</v>
      </c>
      <c r="DN9" s="14">
        <f>(U9-$D9)/$D9</f>
        <v>-1</v>
      </c>
      <c r="DO9" s="14">
        <f>(V9-$D9)/$D9</f>
        <v>-1</v>
      </c>
      <c r="DP9" s="14">
        <f t="shared" si="171"/>
        <v>-1</v>
      </c>
      <c r="DQ9" s="14">
        <f t="shared" si="172"/>
        <v>-1</v>
      </c>
      <c r="DR9" s="14">
        <f t="shared" si="173"/>
        <v>-1</v>
      </c>
      <c r="DS9" s="14">
        <f t="shared" si="174"/>
        <v>-1</v>
      </c>
      <c r="DT9" s="14">
        <f t="shared" si="175"/>
        <v>-1</v>
      </c>
      <c r="DU9" s="14">
        <f t="shared" si="176"/>
        <v>-1</v>
      </c>
      <c r="DV9" t="str">
        <f>IF($D9&gt;Q9,"SUP","RES")</f>
        <v>SUP</v>
      </c>
      <c r="DW9" t="str">
        <f>IF($D9&gt;R9,"SUP","RES")</f>
        <v>SUP</v>
      </c>
      <c r="DX9" t="str">
        <f>IF($D9&gt;S9,"SUP","RES")</f>
        <v>SUP</v>
      </c>
      <c r="DY9" t="str">
        <f>IF($D9&gt;T9,"SUP","RES")</f>
        <v>SUP</v>
      </c>
      <c r="DZ9" t="str">
        <f>IF($D9&gt;U9,"SUP","RES")</f>
        <v>SUP</v>
      </c>
      <c r="EA9" t="str">
        <f>IF($D9&gt;V9,"SUP","RES")</f>
        <v>SUP</v>
      </c>
      <c r="EB9" s="7">
        <f t="shared" si="177"/>
        <v>0</v>
      </c>
      <c r="EC9" s="7">
        <f t="shared" si="178"/>
        <v>6</v>
      </c>
      <c r="ED9" s="13" t="str">
        <f t="shared" si="179"/>
        <v>All Sup</v>
      </c>
      <c r="EE9" s="13" t="str">
        <f t="shared" si="180"/>
        <v>-----</v>
      </c>
      <c r="EF9" s="7" t="str">
        <f>IF(OR(ED9="All Sup",EE9="All Res"),"na",((D9-MIN(Q9:V9))/(MAX(Q9:V9)-MIN(Q9:V9))))</f>
        <v>na</v>
      </c>
      <c r="EG9">
        <v>1.4999999999999999E-4</v>
      </c>
      <c r="EH9">
        <f>Q9*(1+$EG9)</f>
        <v>0</v>
      </c>
      <c r="EI9">
        <f>Q9*(1-$EG9)</f>
        <v>0</v>
      </c>
      <c r="EJ9">
        <f>R9*(1+$EG9)</f>
        <v>0</v>
      </c>
      <c r="EK9">
        <f>R9*(1-$EG9)</f>
        <v>0</v>
      </c>
      <c r="EL9">
        <f>S9*(1+$EG9)</f>
        <v>0</v>
      </c>
      <c r="EM9">
        <f>S9*(1-$EG9)</f>
        <v>0</v>
      </c>
      <c r="EN9">
        <f>T9*(1+$EG9)</f>
        <v>0</v>
      </c>
      <c r="EO9">
        <f>T9*(1-$EG9)</f>
        <v>0</v>
      </c>
      <c r="EP9">
        <f>U9*(1+$EG9)</f>
        <v>0</v>
      </c>
      <c r="EQ9">
        <f>U9*(1-$EG9)</f>
        <v>0</v>
      </c>
      <c r="ER9">
        <f>V9*(1+$EG9)</f>
        <v>0</v>
      </c>
      <c r="ES9">
        <f>V9*(1-$EG9)</f>
        <v>0</v>
      </c>
      <c r="ET9" s="7" t="str">
        <f t="shared" si="181"/>
        <v>-----</v>
      </c>
      <c r="EU9" s="7" t="str">
        <f t="shared" si="182"/>
        <v>-----</v>
      </c>
      <c r="EV9" s="7" t="str">
        <f t="shared" si="183"/>
        <v>-----</v>
      </c>
      <c r="EW9" s="7" t="str">
        <f t="shared" si="184"/>
        <v>-----</v>
      </c>
      <c r="EX9" s="7" t="str">
        <f t="shared" si="185"/>
        <v>-----</v>
      </c>
      <c r="EY9" s="7" t="str">
        <f t="shared" si="186"/>
        <v>-----</v>
      </c>
      <c r="EZ9">
        <f t="shared" si="204"/>
        <v>7</v>
      </c>
      <c r="FA9">
        <f t="shared" si="205"/>
        <v>7</v>
      </c>
      <c r="FB9">
        <f t="shared" si="206"/>
        <v>7</v>
      </c>
      <c r="FC9">
        <f t="shared" si="207"/>
        <v>7</v>
      </c>
      <c r="FD9">
        <f t="shared" si="208"/>
        <v>7</v>
      </c>
      <c r="FE9">
        <f t="shared" si="209"/>
        <v>7</v>
      </c>
      <c r="FF9">
        <f t="shared" si="210"/>
        <v>0</v>
      </c>
      <c r="FG9">
        <f t="shared" si="211"/>
        <v>0</v>
      </c>
      <c r="FH9">
        <f t="shared" si="212"/>
        <v>0</v>
      </c>
      <c r="FI9">
        <f t="shared" si="213"/>
        <v>0</v>
      </c>
      <c r="FJ9">
        <f t="shared" si="214"/>
        <v>0</v>
      </c>
      <c r="FK9">
        <f t="shared" si="215"/>
        <v>0</v>
      </c>
      <c r="FL9" s="7" t="str">
        <f t="shared" si="187"/>
        <v>-----</v>
      </c>
      <c r="FM9" s="7" t="str">
        <f t="shared" si="188"/>
        <v>-----</v>
      </c>
      <c r="FN9" s="7" t="str">
        <f t="shared" si="189"/>
        <v>-----</v>
      </c>
      <c r="FO9" s="7" t="str">
        <f t="shared" si="190"/>
        <v>-----</v>
      </c>
      <c r="FP9" s="7" t="str">
        <f t="shared" si="191"/>
        <v>-----</v>
      </c>
      <c r="FQ9" s="7" t="str">
        <f t="shared" si="192"/>
        <v>-----</v>
      </c>
      <c r="FR9" s="13" t="str">
        <f>IF(FL9="-----","-----",(D9-Q9)/Q9)</f>
        <v>-----</v>
      </c>
      <c r="FS9" s="13" t="str">
        <f>IF(FM9="-----","-----",(Q9-R9)/R9)</f>
        <v>-----</v>
      </c>
      <c r="FT9" s="13" t="str">
        <f>IF(FN9="-----","-----",(R9-S9)/S9)</f>
        <v>-----</v>
      </c>
      <c r="FU9" s="13" t="str">
        <f>IF(FO9="-----","-----",(S9-T9)/T9)</f>
        <v>-----</v>
      </c>
      <c r="FV9" s="13" t="str">
        <f>IF(FP9="-----","-----",(T9-U9)/U9)</f>
        <v>-----</v>
      </c>
      <c r="FW9" s="13" t="str">
        <f>IF(FQ9="-----","-----",(U9-V9)/V9)</f>
        <v>-----</v>
      </c>
      <c r="FX9" s="7" t="str">
        <f t="shared" si="193"/>
        <v>-----</v>
      </c>
      <c r="FY9" s="7" t="str">
        <f t="shared" si="194"/>
        <v>-----</v>
      </c>
      <c r="FZ9" s="7" t="str">
        <f t="shared" si="195"/>
        <v>-----</v>
      </c>
      <c r="GA9" s="7" t="str">
        <f t="shared" si="196"/>
        <v>-----</v>
      </c>
      <c r="GB9" s="7" t="str">
        <f t="shared" si="197"/>
        <v>-----</v>
      </c>
      <c r="GC9" s="7" t="str">
        <f t="shared" si="198"/>
        <v>-----</v>
      </c>
      <c r="GD9" s="7"/>
      <c r="GE9">
        <f>(Z9-BG9)/BG9</f>
        <v>1.0185813939131553E-3</v>
      </c>
      <c r="GI9" s="7" t="str">
        <f>IF(Y9&gt;Z9,"Bullish","Bearish")</f>
        <v>Bearish</v>
      </c>
      <c r="GJ9" s="19" t="str">
        <f>IF(AND(D9&gt;Y9,D8&lt;Y8),"TEMA crossover","-----")</f>
        <v>-----</v>
      </c>
      <c r="GK9" s="19" t="str">
        <f>IF(AND(D9&lt;Y9,D8&gt;Y8),"TEMA crossunder","-----")</f>
        <v>TEMA crossunder</v>
      </c>
      <c r="GL9" s="20" t="str">
        <f>IF(GD9="Bearish","YES","-----")</f>
        <v>-----</v>
      </c>
      <c r="GM9" s="20" t="str">
        <f>IF(GH9="Reverse to Bearish","YES","-----")</f>
        <v>-----</v>
      </c>
      <c r="GN9" s="20" t="str">
        <f>IF(AND(GI9="Bullish",GI8="Bullish",GI7="Bullish",GI6="Bullish"),"YES","-----")</f>
        <v>-----</v>
      </c>
      <c r="GO9" s="20" t="str">
        <f>IF(OR(GK9="TEMA crossunder",GK8="TEMA crossunder",GK7="TEMA crossunder",GK6="TEMA crossunder"),"YES","-----")</f>
        <v>YES</v>
      </c>
      <c r="GP9" s="20" t="str">
        <f>IF(GD9="Bullish","YES","-----")</f>
        <v>-----</v>
      </c>
      <c r="GQ9" s="20" t="str">
        <f>IF(GH9="Reverse to Bullish","YES","-----")</f>
        <v>-----</v>
      </c>
      <c r="GR9" s="20" t="str">
        <f>IF(AND(GI9="Bearish",GI8="Bearish",GI7="Bearish",GI6="Bearish"),"YES","-----")</f>
        <v>-----</v>
      </c>
      <c r="GS9" s="20" t="str">
        <f>IF(OR(GJ9="TEMA crossover",GJ8="TEMA crossover",GJ7="TEMA crossover",GJ6="TEMA crossover"),"YES","-----")</f>
        <v>YES</v>
      </c>
      <c r="GT9" s="20" t="str">
        <f t="shared" si="216"/>
        <v>-----</v>
      </c>
      <c r="GU9" s="20" t="str">
        <f t="shared" si="217"/>
        <v>-----</v>
      </c>
      <c r="GV9" s="20" t="str">
        <f t="shared" si="218"/>
        <v>-----</v>
      </c>
      <c r="GW9" s="20" t="str">
        <f t="shared" si="219"/>
        <v>-----</v>
      </c>
      <c r="GX9" s="20" t="str">
        <f t="shared" si="220"/>
        <v>-----</v>
      </c>
      <c r="GY9" s="20" t="str">
        <f t="shared" si="221"/>
        <v>-----</v>
      </c>
      <c r="GZ9" s="7" t="str">
        <f>IF(G9&gt;BH9,"YES","-----")</f>
        <v>-----</v>
      </c>
      <c r="HA9" s="7" t="str">
        <f>IF(F9&lt;BI9,"YES","-----")</f>
        <v>-----</v>
      </c>
      <c r="HB9">
        <f>BH9-BI9</f>
        <v>6.1899999999995998</v>
      </c>
      <c r="HI9">
        <f t="shared" si="199"/>
        <v>-2.7123999999994339</v>
      </c>
      <c r="HJ9">
        <f t="shared" si="200"/>
        <v>3.4776000000001659</v>
      </c>
      <c r="HK9" s="7"/>
      <c r="HL9" s="7"/>
      <c r="HM9" s="7"/>
      <c r="HN9" s="7"/>
      <c r="HO9" s="7"/>
      <c r="HP9" s="7"/>
      <c r="HQ9" s="28">
        <f t="shared" ref="HQ9:HQ72" si="223">BK9-BL9</f>
        <v>8.4100000000034925E-2</v>
      </c>
      <c r="HR9" s="28" t="str">
        <f t="shared" si="201"/>
        <v>Bull</v>
      </c>
      <c r="HS9">
        <f t="shared" si="202"/>
        <v>8.4100000000034925E-2</v>
      </c>
    </row>
    <row r="10" spans="1:230" x14ac:dyDescent="0.55000000000000004">
      <c r="A10">
        <f>Validation!A9</f>
        <v>1772027100</v>
      </c>
      <c r="B10" t="str">
        <f>Price!B9</f>
        <v>XAUUSD</v>
      </c>
      <c r="C10" t="str">
        <f>Price!C9</f>
        <v>M5</v>
      </c>
      <c r="D10">
        <f>Price!D9</f>
        <v>5186.59</v>
      </c>
      <c r="E10">
        <f>Price!E9</f>
        <v>5187.12</v>
      </c>
      <c r="F10">
        <f>Price!F9</f>
        <v>5191.12</v>
      </c>
      <c r="G10">
        <f>Price!G9</f>
        <v>5185.6499999999996</v>
      </c>
      <c r="H10">
        <f>Price!H9</f>
        <v>585</v>
      </c>
      <c r="I10">
        <f>Diagonals!E9</f>
        <v>0</v>
      </c>
      <c r="J10">
        <f>Diagonals!F9</f>
        <v>0</v>
      </c>
      <c r="K10">
        <f>Diagonals!G9</f>
        <v>0</v>
      </c>
      <c r="L10">
        <f>Diagonals!H9</f>
        <v>0</v>
      </c>
      <c r="M10">
        <f>Diagonals!I9</f>
        <v>0</v>
      </c>
      <c r="N10">
        <f>Diagonals!J9</f>
        <v>0</v>
      </c>
      <c r="O10">
        <f>Diagonals!K9</f>
        <v>0</v>
      </c>
      <c r="P10">
        <f>Diagonals!L9</f>
        <v>0</v>
      </c>
      <c r="Q10">
        <f>Trendlines!E9</f>
        <v>0</v>
      </c>
      <c r="R10">
        <f>Trendlines!F9</f>
        <v>0</v>
      </c>
      <c r="S10">
        <f>Trendlines!G9</f>
        <v>0</v>
      </c>
      <c r="T10">
        <f>Trendlines!H9</f>
        <v>0</v>
      </c>
      <c r="U10">
        <f>Trendlines!I9</f>
        <v>0</v>
      </c>
      <c r="V10">
        <f>Trendlines!J9</f>
        <v>0</v>
      </c>
      <c r="W10">
        <f>Trendlines!K9</f>
        <v>0</v>
      </c>
      <c r="X10">
        <f>Trendlines!L9</f>
        <v>0</v>
      </c>
      <c r="Y10">
        <f>Tema_Hrma_Smma!E9</f>
        <v>5188.21</v>
      </c>
      <c r="Z10">
        <f>Tema_Hrma_Smma!F9</f>
        <v>5189.0600000000004</v>
      </c>
      <c r="AA10">
        <f>Tema_Hrma_Smma!G9</f>
        <v>5182.62</v>
      </c>
      <c r="AB10">
        <f>ZScore!H9</f>
        <v>-1</v>
      </c>
      <c r="AC10">
        <f>ZScore!I9</f>
        <v>0.88254999999999995</v>
      </c>
      <c r="AD10">
        <f>ZScore!J9</f>
        <v>3</v>
      </c>
      <c r="AE10">
        <f>HA!E9</f>
        <v>5188.12</v>
      </c>
      <c r="AF10">
        <f>HA!F9</f>
        <v>5191.12</v>
      </c>
      <c r="AG10">
        <f>HA!G9</f>
        <v>5185.6499999999996</v>
      </c>
      <c r="AH10">
        <f>HA!H9</f>
        <v>5187.62</v>
      </c>
      <c r="AI10">
        <f>HA!I9</f>
        <v>-1</v>
      </c>
      <c r="AJ10">
        <f>HA!J9</f>
        <v>0.5</v>
      </c>
      <c r="AK10">
        <f>HA!K9</f>
        <v>-0.94267999999999996</v>
      </c>
      <c r="AL10">
        <f>HA!L9</f>
        <v>-2</v>
      </c>
      <c r="AM10">
        <f>KC!E9</f>
        <v>5207.7905099999998</v>
      </c>
      <c r="AN10">
        <f>KC!F9</f>
        <v>5202.2321099999999</v>
      </c>
      <c r="AO10">
        <f>KC!G9</f>
        <v>5196.6737199999998</v>
      </c>
      <c r="AP10">
        <f>KC!H9</f>
        <v>5191.1153199999999</v>
      </c>
      <c r="AQ10">
        <f>KC!I9</f>
        <v>5185.5569299999997</v>
      </c>
      <c r="AR10">
        <f>KC!J9</f>
        <v>5181.1054800000002</v>
      </c>
      <c r="AS10">
        <f>KC!K9</f>
        <v>5175.54709</v>
      </c>
      <c r="AT10">
        <f>KC!L9</f>
        <v>5169.9886900000001</v>
      </c>
      <c r="AU10">
        <f>KC!M9</f>
        <v>5164.4303</v>
      </c>
      <c r="AV10">
        <f>KC!N9</f>
        <v>5158.8719000000001</v>
      </c>
      <c r="AW10">
        <f>SR_Levels!E9</f>
        <v>5178.6000000000004</v>
      </c>
      <c r="AX10">
        <f>SR_Levels!F9</f>
        <v>5161.8900000000003</v>
      </c>
      <c r="AY10">
        <f>SR_Levels!G9</f>
        <v>5135.8500000000004</v>
      </c>
      <c r="AZ10">
        <f>SR_Levels!H9</f>
        <v>0</v>
      </c>
      <c r="BA10">
        <f>SR_Levels!I9</f>
        <v>5193.3500000000004</v>
      </c>
      <c r="BB10">
        <f>SR_Levels!J9</f>
        <v>5205.3100000000004</v>
      </c>
      <c r="BC10">
        <f>SR_Levels!K9</f>
        <v>0</v>
      </c>
      <c r="BD10">
        <f>SR_Levels!L9</f>
        <v>0</v>
      </c>
      <c r="BE10">
        <f>ZigZag!E9</f>
        <v>0</v>
      </c>
      <c r="BF10">
        <f>ZigZag!F9</f>
        <v>0</v>
      </c>
      <c r="BG10">
        <f>ZigZag!G9</f>
        <v>5183.9799999999996</v>
      </c>
      <c r="BH10">
        <f>Dual_Tema!E9</f>
        <v>5191.53</v>
      </c>
      <c r="BI10">
        <f>Dual_Tema!F9</f>
        <v>5185.45</v>
      </c>
      <c r="BJ10">
        <f>Pinbar!E9</f>
        <v>0</v>
      </c>
      <c r="BK10">
        <f>SSA!E9</f>
        <v>5188.3270400000001</v>
      </c>
      <c r="BL10">
        <f>SSA!F9</f>
        <v>5188.13267</v>
      </c>
      <c r="BN10" t="str">
        <f t="shared" si="222"/>
        <v>Red Candle</v>
      </c>
      <c r="BO10" s="34">
        <f t="shared" ref="BO10:BO73" si="224">(D10/D4)-1</f>
        <v>-7.9043763254293964E-5</v>
      </c>
      <c r="BP10" s="34"/>
      <c r="BQ10" s="34"/>
      <c r="BR10" s="34"/>
      <c r="BS10" s="37">
        <f t="shared" ref="BS10:BS73" si="225">((BO10+1)^(1/6))-1</f>
        <v>-1.3174394446480164E-5</v>
      </c>
      <c r="BT10" s="35"/>
      <c r="BU10" s="35"/>
      <c r="BV10" s="35"/>
      <c r="BW10" s="27">
        <v>96</v>
      </c>
      <c r="BX10">
        <f>F10-G10</f>
        <v>5.4700000000002547</v>
      </c>
      <c r="BY10">
        <f>ABS(F10-D9)</f>
        <v>4.2799999999997453</v>
      </c>
      <c r="BZ10">
        <f>ABS(G10-D9)</f>
        <v>1.1900000000005093</v>
      </c>
      <c r="CA10">
        <f t="shared" si="203"/>
        <v>5.4700000000002547</v>
      </c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Z10" s="7" t="str">
        <f>IF(AND(D10&gt;BH10,D10&gt;E10),"Bullish Trigger","-----")</f>
        <v>-----</v>
      </c>
      <c r="DA10" s="7" t="str">
        <f>IF(AND(D10&lt;BI10,D10&lt;E10),"Bearish Trigger","-----")</f>
        <v>-----</v>
      </c>
      <c r="DB10" s="13" t="str">
        <f>IF(AND(W10=BE10,W10&gt;0,BE10&gt;0),"Important High","------")</f>
        <v>------</v>
      </c>
      <c r="DC10" s="13" t="str">
        <f>IF(AND(X10=BF10,X10&gt;0,BF10&gt;0),"Important Low","------")</f>
        <v>------</v>
      </c>
      <c r="DD10" s="7" t="str">
        <f>IF(AND(DB10="Important High",DC10="-----",BJ10=1),"Imp High Rej","-----")</f>
        <v>-----</v>
      </c>
      <c r="DE10" s="7" t="str">
        <f>IF(AND(DB10="-----",DC10="Important Low",BJ10=1),"Imp Low Rej","-----")</f>
        <v>-----</v>
      </c>
      <c r="DF10" s="7" t="str">
        <f>IF(Y10&gt;AM10,"Overbought",IF(Y10&gt;AO10,"Bullish Momentum",IF(Y10&gt;AQ10,"Flat Momentum","-----")))</f>
        <v>Flat Momentum</v>
      </c>
      <c r="DG10" s="7" t="str">
        <f>IF(Y10&lt;AV10,"Oversold",IF(Y10&lt;AT10,"Bearish Momentum",IF(Y10&lt;AR10,"Flat Momentum","-----")))</f>
        <v>-----</v>
      </c>
      <c r="DH10" s="7" t="str">
        <f>IF(AND(DF10="Overbought",AD10=2),"Culminated Thrust","-----")</f>
        <v>-----</v>
      </c>
      <c r="DI10" s="7" t="str">
        <f>IF(AND(DG10="Oversold",AD10=5),"Culminated Thrust","-----")</f>
        <v>-----</v>
      </c>
      <c r="DJ10" s="14">
        <f>(Q10-$D10)/$D10</f>
        <v>-1</v>
      </c>
      <c r="DK10" s="14">
        <f>(R10-$D10)/$D10</f>
        <v>-1</v>
      </c>
      <c r="DL10" s="14">
        <f>(S10-$D10)/$D10</f>
        <v>-1</v>
      </c>
      <c r="DM10" s="14">
        <f>(T10-$D10)/$D10</f>
        <v>-1</v>
      </c>
      <c r="DN10" s="14">
        <f>(U10-$D10)/$D10</f>
        <v>-1</v>
      </c>
      <c r="DO10" s="14">
        <f>(V10-$D10)/$D10</f>
        <v>-1</v>
      </c>
      <c r="DP10" s="14">
        <f t="shared" si="171"/>
        <v>-1</v>
      </c>
      <c r="DQ10" s="14">
        <f t="shared" si="172"/>
        <v>-1</v>
      </c>
      <c r="DR10" s="14">
        <f t="shared" si="173"/>
        <v>-1</v>
      </c>
      <c r="DS10" s="14">
        <f t="shared" si="174"/>
        <v>-1</v>
      </c>
      <c r="DT10" s="14">
        <f t="shared" si="175"/>
        <v>-1</v>
      </c>
      <c r="DU10" s="14">
        <f t="shared" si="176"/>
        <v>-1</v>
      </c>
      <c r="DV10" t="str">
        <f>IF($D10&gt;Q10,"SUP","RES")</f>
        <v>SUP</v>
      </c>
      <c r="DW10" t="str">
        <f>IF($D10&gt;R10,"SUP","RES")</f>
        <v>SUP</v>
      </c>
      <c r="DX10" t="str">
        <f>IF($D10&gt;S10,"SUP","RES")</f>
        <v>SUP</v>
      </c>
      <c r="DY10" t="str">
        <f>IF($D10&gt;T10,"SUP","RES")</f>
        <v>SUP</v>
      </c>
      <c r="DZ10" t="str">
        <f>IF($D10&gt;U10,"SUP","RES")</f>
        <v>SUP</v>
      </c>
      <c r="EA10" t="str">
        <f>IF($D10&gt;V10,"SUP","RES")</f>
        <v>SUP</v>
      </c>
      <c r="EB10" s="7">
        <f t="shared" si="177"/>
        <v>0</v>
      </c>
      <c r="EC10" s="7">
        <f t="shared" si="178"/>
        <v>6</v>
      </c>
      <c r="ED10" s="13" t="str">
        <f t="shared" si="179"/>
        <v>All Sup</v>
      </c>
      <c r="EE10" s="13" t="str">
        <f t="shared" si="180"/>
        <v>-----</v>
      </c>
      <c r="EF10" s="7" t="str">
        <f>IF(OR(ED10="All Sup",EE10="All Res"),"na",((D10-MIN(Q10:V10))/(MAX(Q10:V10)-MIN(Q10:V10))))</f>
        <v>na</v>
      </c>
      <c r="EG10">
        <v>1.4999999999999999E-4</v>
      </c>
      <c r="EH10">
        <f>Q10*(1+$EG10)</f>
        <v>0</v>
      </c>
      <c r="EI10">
        <f>Q10*(1-$EG10)</f>
        <v>0</v>
      </c>
      <c r="EJ10">
        <f>R10*(1+$EG10)</f>
        <v>0</v>
      </c>
      <c r="EK10">
        <f>R10*(1-$EG10)</f>
        <v>0</v>
      </c>
      <c r="EL10">
        <f>S10*(1+$EG10)</f>
        <v>0</v>
      </c>
      <c r="EM10">
        <f>S10*(1-$EG10)</f>
        <v>0</v>
      </c>
      <c r="EN10">
        <f>T10*(1+$EG10)</f>
        <v>0</v>
      </c>
      <c r="EO10">
        <f>T10*(1-$EG10)</f>
        <v>0</v>
      </c>
      <c r="EP10">
        <f>U10*(1+$EG10)</f>
        <v>0</v>
      </c>
      <c r="EQ10">
        <f>U10*(1-$EG10)</f>
        <v>0</v>
      </c>
      <c r="ER10">
        <f>V10*(1+$EG10)</f>
        <v>0</v>
      </c>
      <c r="ES10">
        <f>V10*(1-$EG10)</f>
        <v>0</v>
      </c>
      <c r="ET10" s="7" t="str">
        <f t="shared" si="181"/>
        <v>-----</v>
      </c>
      <c r="EU10" s="7" t="str">
        <f t="shared" si="182"/>
        <v>-----</v>
      </c>
      <c r="EV10" s="7" t="str">
        <f t="shared" si="183"/>
        <v>-----</v>
      </c>
      <c r="EW10" s="7" t="str">
        <f t="shared" si="184"/>
        <v>-----</v>
      </c>
      <c r="EX10" s="7" t="str">
        <f t="shared" si="185"/>
        <v>-----</v>
      </c>
      <c r="EY10" s="7" t="str">
        <f t="shared" si="186"/>
        <v>-----</v>
      </c>
      <c r="EZ10">
        <f t="shared" si="204"/>
        <v>8</v>
      </c>
      <c r="FA10">
        <f t="shared" si="205"/>
        <v>8</v>
      </c>
      <c r="FB10">
        <f t="shared" si="206"/>
        <v>8</v>
      </c>
      <c r="FC10">
        <f t="shared" si="207"/>
        <v>8</v>
      </c>
      <c r="FD10">
        <f t="shared" si="208"/>
        <v>8</v>
      </c>
      <c r="FE10">
        <f t="shared" si="209"/>
        <v>8</v>
      </c>
      <c r="FF10">
        <f t="shared" si="210"/>
        <v>0</v>
      </c>
      <c r="FG10">
        <f t="shared" si="211"/>
        <v>0</v>
      </c>
      <c r="FH10">
        <f t="shared" si="212"/>
        <v>0</v>
      </c>
      <c r="FI10">
        <f t="shared" si="213"/>
        <v>0</v>
      </c>
      <c r="FJ10">
        <f t="shared" si="214"/>
        <v>0</v>
      </c>
      <c r="FK10">
        <f t="shared" si="215"/>
        <v>0</v>
      </c>
      <c r="FL10" s="7" t="str">
        <f t="shared" si="187"/>
        <v>-----</v>
      </c>
      <c r="FM10" s="7" t="str">
        <f t="shared" si="188"/>
        <v>-----</v>
      </c>
      <c r="FN10" s="7" t="str">
        <f t="shared" si="189"/>
        <v>-----</v>
      </c>
      <c r="FO10" s="7" t="str">
        <f t="shared" si="190"/>
        <v>-----</v>
      </c>
      <c r="FP10" s="7" t="str">
        <f t="shared" si="191"/>
        <v>-----</v>
      </c>
      <c r="FQ10" s="7" t="str">
        <f t="shared" si="192"/>
        <v>-----</v>
      </c>
      <c r="FR10" s="13" t="str">
        <f>IF(FL10="-----","-----",(D10-Q10)/Q10)</f>
        <v>-----</v>
      </c>
      <c r="FS10" s="13" t="str">
        <f>IF(FM10="-----","-----",(Q10-R10)/R10)</f>
        <v>-----</v>
      </c>
      <c r="FT10" s="13" t="str">
        <f>IF(FN10="-----","-----",(R10-S10)/S10)</f>
        <v>-----</v>
      </c>
      <c r="FU10" s="13" t="str">
        <f>IF(FO10="-----","-----",(S10-T10)/T10)</f>
        <v>-----</v>
      </c>
      <c r="FV10" s="13" t="str">
        <f>IF(FP10="-----","-----",(T10-U10)/U10)</f>
        <v>-----</v>
      </c>
      <c r="FW10" s="13" t="str">
        <f>IF(FQ10="-----","-----",(U10-V10)/V10)</f>
        <v>-----</v>
      </c>
      <c r="FX10" s="7" t="str">
        <f t="shared" si="193"/>
        <v>-----</v>
      </c>
      <c r="FY10" s="7" t="str">
        <f t="shared" si="194"/>
        <v>-----</v>
      </c>
      <c r="FZ10" s="7" t="str">
        <f t="shared" si="195"/>
        <v>-----</v>
      </c>
      <c r="GA10" s="7" t="str">
        <f t="shared" si="196"/>
        <v>-----</v>
      </c>
      <c r="GB10" s="7" t="str">
        <f t="shared" si="197"/>
        <v>-----</v>
      </c>
      <c r="GC10" s="7" t="str">
        <f t="shared" si="198"/>
        <v>-----</v>
      </c>
      <c r="GD10" s="7"/>
      <c r="GE10">
        <f>(Z10-BG10)/BG10</f>
        <v>9.7994205224573349E-4</v>
      </c>
      <c r="GI10" s="7" t="str">
        <f>IF(Y10&gt;Z10,"Bullish","Bearish")</f>
        <v>Bearish</v>
      </c>
      <c r="GJ10" s="19" t="str">
        <f>IF(AND(D10&gt;Y10,D9&lt;Y9),"TEMA crossover","-----")</f>
        <v>-----</v>
      </c>
      <c r="GK10" s="19" t="str">
        <f>IF(AND(D10&lt;Y10,D9&gt;Y9),"TEMA crossunder","-----")</f>
        <v>-----</v>
      </c>
      <c r="GL10" s="20" t="str">
        <f>IF(GD10="Bearish","YES","-----")</f>
        <v>-----</v>
      </c>
      <c r="GM10" s="20" t="str">
        <f>IF(GH10="Reverse to Bearish","YES","-----")</f>
        <v>-----</v>
      </c>
      <c r="GN10" s="20" t="str">
        <f>IF(AND(GI10="Bullish",GI9="Bullish",GI8="Bullish",GI7="Bullish"),"YES","-----")</f>
        <v>-----</v>
      </c>
      <c r="GO10" s="20" t="str">
        <f>IF(OR(GK10="TEMA crossunder",GK9="TEMA crossunder",GK8="TEMA crossunder",GK7="TEMA crossunder"),"YES","-----")</f>
        <v>YES</v>
      </c>
      <c r="GP10" s="20" t="str">
        <f>IF(GD10="Bullish","YES","-----")</f>
        <v>-----</v>
      </c>
      <c r="GQ10" s="20" t="str">
        <f>IF(GH10="Reverse to Bullish","YES","-----")</f>
        <v>-----</v>
      </c>
      <c r="GR10" s="20" t="str">
        <f>IF(AND(GI10="Bearish",GI9="Bearish",GI8="Bearish",GI7="Bearish"),"YES","-----")</f>
        <v>-----</v>
      </c>
      <c r="GS10" s="20" t="str">
        <f>IF(OR(GJ10="TEMA crossover",GJ9="TEMA crossover",GJ8="TEMA crossover",GJ7="TEMA crossover"),"YES","-----")</f>
        <v>YES</v>
      </c>
      <c r="GT10" s="20" t="str">
        <f t="shared" si="216"/>
        <v>-----</v>
      </c>
      <c r="GU10" s="20" t="str">
        <f t="shared" si="217"/>
        <v>-----</v>
      </c>
      <c r="GV10" s="20" t="str">
        <f t="shared" si="218"/>
        <v>-----</v>
      </c>
      <c r="GW10" s="20" t="str">
        <f t="shared" si="219"/>
        <v>-----</v>
      </c>
      <c r="GX10" s="20" t="str">
        <f t="shared" si="220"/>
        <v>-----</v>
      </c>
      <c r="GY10" s="20" t="str">
        <f t="shared" si="221"/>
        <v>-----</v>
      </c>
      <c r="GZ10" s="7" t="str">
        <f>IF(G10&gt;BH10,"YES","-----")</f>
        <v>-----</v>
      </c>
      <c r="HA10" s="7" t="str">
        <f>IF(F10&lt;BI10,"YES","-----")</f>
        <v>-----</v>
      </c>
      <c r="HB10">
        <f>BH10-BI10</f>
        <v>6.0799999999999272</v>
      </c>
      <c r="HI10">
        <f t="shared" si="199"/>
        <v>-2.8770400000003065</v>
      </c>
      <c r="HJ10">
        <f t="shared" si="200"/>
        <v>3.2029599999996208</v>
      </c>
      <c r="HK10" s="7"/>
      <c r="HL10" s="7"/>
      <c r="HM10" s="7"/>
      <c r="HN10" s="7"/>
      <c r="HO10" s="7"/>
      <c r="HP10" s="7"/>
      <c r="HQ10" s="28">
        <f t="shared" si="223"/>
        <v>0.19437000000016269</v>
      </c>
      <c r="HR10" s="28" t="str">
        <f t="shared" si="201"/>
        <v>Bull</v>
      </c>
      <c r="HS10">
        <f t="shared" si="202"/>
        <v>0.19437000000016269</v>
      </c>
    </row>
    <row r="11" spans="1:230" x14ac:dyDescent="0.55000000000000004">
      <c r="A11">
        <f>Validation!A10</f>
        <v>1772027400</v>
      </c>
      <c r="B11" t="str">
        <f>Price!B10</f>
        <v>XAUUSD</v>
      </c>
      <c r="C11" t="str">
        <f>Price!C10</f>
        <v>M5</v>
      </c>
      <c r="D11">
        <f>Price!D10</f>
        <v>5186.07</v>
      </c>
      <c r="E11">
        <f>Price!E10</f>
        <v>5187.03</v>
      </c>
      <c r="F11">
        <f>Price!F10</f>
        <v>5187.42</v>
      </c>
      <c r="G11">
        <f>Price!G10</f>
        <v>5184.3</v>
      </c>
      <c r="H11">
        <f>Price!H10</f>
        <v>628</v>
      </c>
      <c r="I11">
        <f>Diagonals!E10</f>
        <v>0</v>
      </c>
      <c r="J11">
        <f>Diagonals!F10</f>
        <v>0</v>
      </c>
      <c r="K11">
        <f>Diagonals!G10</f>
        <v>0</v>
      </c>
      <c r="L11">
        <f>Diagonals!H10</f>
        <v>0</v>
      </c>
      <c r="M11">
        <f>Diagonals!I10</f>
        <v>0</v>
      </c>
      <c r="N11">
        <f>Diagonals!J10</f>
        <v>0</v>
      </c>
      <c r="O11">
        <f>Diagonals!K10</f>
        <v>0</v>
      </c>
      <c r="P11">
        <f>Diagonals!L10</f>
        <v>0</v>
      </c>
      <c r="Q11">
        <f>Trendlines!E10</f>
        <v>0</v>
      </c>
      <c r="R11">
        <f>Trendlines!F10</f>
        <v>0</v>
      </c>
      <c r="S11">
        <f>Trendlines!G10</f>
        <v>0</v>
      </c>
      <c r="T11">
        <f>Trendlines!H10</f>
        <v>0</v>
      </c>
      <c r="U11">
        <f>Trendlines!I10</f>
        <v>0</v>
      </c>
      <c r="V11">
        <f>Trendlines!J10</f>
        <v>0</v>
      </c>
      <c r="W11">
        <f>Trendlines!K10</f>
        <v>0</v>
      </c>
      <c r="X11">
        <f>Trendlines!L10</f>
        <v>0</v>
      </c>
      <c r="Y11">
        <f>Tema_Hrma_Smma!E10</f>
        <v>5187.12</v>
      </c>
      <c r="Z11">
        <f>Tema_Hrma_Smma!F10</f>
        <v>5188.8900000000003</v>
      </c>
      <c r="AA11">
        <f>Tema_Hrma_Smma!G10</f>
        <v>5182.74</v>
      </c>
      <c r="AB11">
        <f>ZScore!H10</f>
        <v>-1</v>
      </c>
      <c r="AC11">
        <f>ZScore!I10</f>
        <v>0.75041000000000002</v>
      </c>
      <c r="AD11">
        <f>ZScore!J10</f>
        <v>3</v>
      </c>
      <c r="AE11">
        <f>HA!E10</f>
        <v>5187.87</v>
      </c>
      <c r="AF11">
        <f>HA!F10</f>
        <v>5187.87</v>
      </c>
      <c r="AG11">
        <f>HA!G10</f>
        <v>5184.3</v>
      </c>
      <c r="AH11">
        <f>HA!H10</f>
        <v>5186.2</v>
      </c>
      <c r="AI11">
        <f>HA!I10</f>
        <v>-1</v>
      </c>
      <c r="AJ11">
        <f>HA!J10</f>
        <v>1.67</v>
      </c>
      <c r="AK11">
        <f>HA!K10</f>
        <v>-0.54678000000000004</v>
      </c>
      <c r="AL11">
        <f>HA!L10</f>
        <v>-3</v>
      </c>
      <c r="AM11">
        <f>KC!E10</f>
        <v>5208.24496</v>
      </c>
      <c r="AN11">
        <f>KC!F10</f>
        <v>5202.6891599999999</v>
      </c>
      <c r="AO11">
        <f>KC!G10</f>
        <v>5197.1333599999998</v>
      </c>
      <c r="AP11">
        <f>KC!H10</f>
        <v>5191.57755</v>
      </c>
      <c r="AQ11">
        <f>KC!I10</f>
        <v>5186.0217499999999</v>
      </c>
      <c r="AR11">
        <f>KC!J10</f>
        <v>5181.5504099999998</v>
      </c>
      <c r="AS11">
        <f>KC!K10</f>
        <v>5175.9946</v>
      </c>
      <c r="AT11">
        <f>KC!L10</f>
        <v>5170.4387999999999</v>
      </c>
      <c r="AU11">
        <f>KC!M10</f>
        <v>5164.8829999999998</v>
      </c>
      <c r="AV11">
        <f>KC!N10</f>
        <v>5159.3271999999997</v>
      </c>
      <c r="AW11">
        <f>SR_Levels!E10</f>
        <v>5178.6000000000004</v>
      </c>
      <c r="AX11">
        <f>SR_Levels!F10</f>
        <v>5161.8900000000003</v>
      </c>
      <c r="AY11">
        <f>SR_Levels!G10</f>
        <v>5135.8500000000004</v>
      </c>
      <c r="AZ11">
        <f>SR_Levels!H10</f>
        <v>0</v>
      </c>
      <c r="BA11">
        <f>SR_Levels!I10</f>
        <v>5193.3500000000004</v>
      </c>
      <c r="BB11">
        <f>SR_Levels!J10</f>
        <v>5205.3100000000004</v>
      </c>
      <c r="BC11">
        <f>SR_Levels!K10</f>
        <v>0</v>
      </c>
      <c r="BD11">
        <f>SR_Levels!L10</f>
        <v>0</v>
      </c>
      <c r="BE11">
        <f>ZigZag!E10</f>
        <v>0</v>
      </c>
      <c r="BF11">
        <f>ZigZag!F10</f>
        <v>0</v>
      </c>
      <c r="BG11">
        <f>ZigZag!G10</f>
        <v>5184.12</v>
      </c>
      <c r="BH11">
        <f>Dual_Tema!E10</f>
        <v>5189.6899999999996</v>
      </c>
      <c r="BI11">
        <f>Dual_Tema!F10</f>
        <v>5184.8599999999997</v>
      </c>
      <c r="BJ11">
        <f>Pinbar!E10</f>
        <v>0</v>
      </c>
      <c r="BK11">
        <f>SSA!E10</f>
        <v>5188.5570600000001</v>
      </c>
      <c r="BL11">
        <f>SSA!F10</f>
        <v>5188.3448699999999</v>
      </c>
      <c r="BN11" t="str">
        <f t="shared" si="222"/>
        <v>Red Candle</v>
      </c>
      <c r="BO11" s="34">
        <f t="shared" si="224"/>
        <v>-9.747396039013756E-4</v>
      </c>
      <c r="BP11" s="34"/>
      <c r="BQ11" s="34"/>
      <c r="BR11" s="34"/>
      <c r="BS11" s="37">
        <f t="shared" si="225"/>
        <v>-1.6252262034788245E-4</v>
      </c>
      <c r="BT11" s="35"/>
      <c r="BU11" s="35"/>
      <c r="BV11" s="35"/>
      <c r="BW11" s="27">
        <v>96</v>
      </c>
      <c r="BX11">
        <f>F11-G11</f>
        <v>3.1199999999998909</v>
      </c>
      <c r="BY11">
        <f>ABS(F11-D10)</f>
        <v>0.82999999999992724</v>
      </c>
      <c r="BZ11">
        <f>ABS(G11-D10)</f>
        <v>2.2899999999999636</v>
      </c>
      <c r="CA11">
        <f t="shared" si="203"/>
        <v>3.1199999999998909</v>
      </c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Z11" s="7" t="str">
        <f>IF(AND(D11&gt;BH11,D11&gt;E11),"Bullish Trigger","-----")</f>
        <v>-----</v>
      </c>
      <c r="DA11" s="7" t="str">
        <f>IF(AND(D11&lt;BI11,D11&lt;E11),"Bearish Trigger","-----")</f>
        <v>-----</v>
      </c>
      <c r="DB11" s="13" t="str">
        <f>IF(AND(W11=BE11,W11&gt;0,BE11&gt;0),"Important High","------")</f>
        <v>------</v>
      </c>
      <c r="DC11" s="13" t="str">
        <f>IF(AND(X11=BF11,X11&gt;0,BF11&gt;0),"Important Low","------")</f>
        <v>------</v>
      </c>
      <c r="DD11" s="7" t="str">
        <f>IF(AND(DB11="Important High",DC11="-----",BJ11=1),"Imp High Rej","-----")</f>
        <v>-----</v>
      </c>
      <c r="DE11" s="7" t="str">
        <f>IF(AND(DB11="-----",DC11="Important Low",BJ11=1),"Imp Low Rej","-----")</f>
        <v>-----</v>
      </c>
      <c r="DF11" s="7" t="str">
        <f>IF(Y11&gt;AM11,"Overbought",IF(Y11&gt;AO11,"Bullish Momentum",IF(Y11&gt;AQ11,"Flat Momentum","-----")))</f>
        <v>Flat Momentum</v>
      </c>
      <c r="DG11" s="7" t="str">
        <f>IF(Y11&lt;AV11,"Oversold",IF(Y11&lt;AT11,"Bearish Momentum",IF(Y11&lt;AR11,"Flat Momentum","-----")))</f>
        <v>-----</v>
      </c>
      <c r="DH11" s="7" t="str">
        <f>IF(AND(DF11="Overbought",AD11=2),"Culminated Thrust","-----")</f>
        <v>-----</v>
      </c>
      <c r="DI11" s="7" t="str">
        <f>IF(AND(DG11="Oversold",AD11=5),"Culminated Thrust","-----")</f>
        <v>-----</v>
      </c>
      <c r="DJ11" s="14">
        <f>(Q11-$D11)/$D11</f>
        <v>-1</v>
      </c>
      <c r="DK11" s="14">
        <f>(R11-$D11)/$D11</f>
        <v>-1</v>
      </c>
      <c r="DL11" s="14">
        <f>(S11-$D11)/$D11</f>
        <v>-1</v>
      </c>
      <c r="DM11" s="14">
        <f>(T11-$D11)/$D11</f>
        <v>-1</v>
      </c>
      <c r="DN11" s="14">
        <f>(U11-$D11)/$D11</f>
        <v>-1</v>
      </c>
      <c r="DO11" s="14">
        <f>(V11-$D11)/$D11</f>
        <v>-1</v>
      </c>
      <c r="DP11" s="14">
        <f t="shared" si="171"/>
        <v>-1</v>
      </c>
      <c r="DQ11" s="14">
        <f t="shared" si="172"/>
        <v>-1</v>
      </c>
      <c r="DR11" s="14">
        <f t="shared" si="173"/>
        <v>-1</v>
      </c>
      <c r="DS11" s="14">
        <f t="shared" si="174"/>
        <v>-1</v>
      </c>
      <c r="DT11" s="14">
        <f t="shared" si="175"/>
        <v>-1</v>
      </c>
      <c r="DU11" s="14">
        <f t="shared" si="176"/>
        <v>-1</v>
      </c>
      <c r="DV11" t="str">
        <f>IF($D11&gt;Q11,"SUP","RES")</f>
        <v>SUP</v>
      </c>
      <c r="DW11" t="str">
        <f>IF($D11&gt;R11,"SUP","RES")</f>
        <v>SUP</v>
      </c>
      <c r="DX11" t="str">
        <f>IF($D11&gt;S11,"SUP","RES")</f>
        <v>SUP</v>
      </c>
      <c r="DY11" t="str">
        <f>IF($D11&gt;T11,"SUP","RES")</f>
        <v>SUP</v>
      </c>
      <c r="DZ11" t="str">
        <f>IF($D11&gt;U11,"SUP","RES")</f>
        <v>SUP</v>
      </c>
      <c r="EA11" t="str">
        <f>IF($D11&gt;V11,"SUP","RES")</f>
        <v>SUP</v>
      </c>
      <c r="EB11" s="7">
        <f t="shared" si="177"/>
        <v>0</v>
      </c>
      <c r="EC11" s="7">
        <f t="shared" si="178"/>
        <v>6</v>
      </c>
      <c r="ED11" s="13" t="str">
        <f t="shared" si="179"/>
        <v>All Sup</v>
      </c>
      <c r="EE11" s="13" t="str">
        <f t="shared" si="180"/>
        <v>-----</v>
      </c>
      <c r="EF11" s="7" t="str">
        <f>IF(OR(ED11="All Sup",EE11="All Res"),"na",((D11-MIN(Q11:V11))/(MAX(Q11:V11)-MIN(Q11:V11))))</f>
        <v>na</v>
      </c>
      <c r="EG11">
        <v>1.4999999999999999E-4</v>
      </c>
      <c r="EH11">
        <f>Q11*(1+$EG11)</f>
        <v>0</v>
      </c>
      <c r="EI11">
        <f>Q11*(1-$EG11)</f>
        <v>0</v>
      </c>
      <c r="EJ11">
        <f>R11*(1+$EG11)</f>
        <v>0</v>
      </c>
      <c r="EK11">
        <f>R11*(1-$EG11)</f>
        <v>0</v>
      </c>
      <c r="EL11">
        <f>S11*(1+$EG11)</f>
        <v>0</v>
      </c>
      <c r="EM11">
        <f>S11*(1-$EG11)</f>
        <v>0</v>
      </c>
      <c r="EN11">
        <f>T11*(1+$EG11)</f>
        <v>0</v>
      </c>
      <c r="EO11">
        <f>T11*(1-$EG11)</f>
        <v>0</v>
      </c>
      <c r="EP11">
        <f>U11*(1+$EG11)</f>
        <v>0</v>
      </c>
      <c r="EQ11">
        <f>U11*(1-$EG11)</f>
        <v>0</v>
      </c>
      <c r="ER11">
        <f>V11*(1+$EG11)</f>
        <v>0</v>
      </c>
      <c r="ES11">
        <f>V11*(1-$EG11)</f>
        <v>0</v>
      </c>
      <c r="ET11" s="7" t="str">
        <f t="shared" si="181"/>
        <v>-----</v>
      </c>
      <c r="EU11" s="7" t="str">
        <f t="shared" si="182"/>
        <v>-----</v>
      </c>
      <c r="EV11" s="7" t="str">
        <f t="shared" si="183"/>
        <v>-----</v>
      </c>
      <c r="EW11" s="7" t="str">
        <f t="shared" si="184"/>
        <v>-----</v>
      </c>
      <c r="EX11" s="7" t="str">
        <f t="shared" si="185"/>
        <v>-----</v>
      </c>
      <c r="EY11" s="7" t="str">
        <f t="shared" si="186"/>
        <v>-----</v>
      </c>
      <c r="EZ11">
        <f t="shared" si="204"/>
        <v>9</v>
      </c>
      <c r="FA11">
        <f t="shared" si="205"/>
        <v>9</v>
      </c>
      <c r="FB11">
        <f t="shared" si="206"/>
        <v>9</v>
      </c>
      <c r="FC11">
        <f t="shared" si="207"/>
        <v>9</v>
      </c>
      <c r="FD11">
        <f t="shared" si="208"/>
        <v>9</v>
      </c>
      <c r="FE11">
        <f t="shared" si="209"/>
        <v>9</v>
      </c>
      <c r="FF11">
        <f t="shared" si="210"/>
        <v>0</v>
      </c>
      <c r="FG11">
        <f t="shared" si="211"/>
        <v>0</v>
      </c>
      <c r="FH11">
        <f t="shared" si="212"/>
        <v>0</v>
      </c>
      <c r="FI11">
        <f t="shared" si="213"/>
        <v>0</v>
      </c>
      <c r="FJ11">
        <f t="shared" si="214"/>
        <v>0</v>
      </c>
      <c r="FK11">
        <f t="shared" si="215"/>
        <v>0</v>
      </c>
      <c r="FL11" s="7" t="str">
        <f t="shared" si="187"/>
        <v>-----</v>
      </c>
      <c r="FM11" s="7" t="str">
        <f t="shared" si="188"/>
        <v>-----</v>
      </c>
      <c r="FN11" s="7" t="str">
        <f t="shared" si="189"/>
        <v>-----</v>
      </c>
      <c r="FO11" s="7" t="str">
        <f t="shared" si="190"/>
        <v>-----</v>
      </c>
      <c r="FP11" s="7" t="str">
        <f t="shared" si="191"/>
        <v>-----</v>
      </c>
      <c r="FQ11" s="7" t="str">
        <f t="shared" si="192"/>
        <v>-----</v>
      </c>
      <c r="FR11" s="13" t="str">
        <f>IF(FL11="-----","-----",(D11-Q11)/Q11)</f>
        <v>-----</v>
      </c>
      <c r="FS11" s="13" t="str">
        <f>IF(FM11="-----","-----",(Q11-R11)/R11)</f>
        <v>-----</v>
      </c>
      <c r="FT11" s="13" t="str">
        <f>IF(FN11="-----","-----",(R11-S11)/S11)</f>
        <v>-----</v>
      </c>
      <c r="FU11" s="13" t="str">
        <f>IF(FO11="-----","-----",(S11-T11)/T11)</f>
        <v>-----</v>
      </c>
      <c r="FV11" s="13" t="str">
        <f>IF(FP11="-----","-----",(T11-U11)/U11)</f>
        <v>-----</v>
      </c>
      <c r="FW11" s="13" t="str">
        <f>IF(FQ11="-----","-----",(U11-V11)/V11)</f>
        <v>-----</v>
      </c>
      <c r="FX11" s="7" t="str">
        <f t="shared" si="193"/>
        <v>-----</v>
      </c>
      <c r="FY11" s="7" t="str">
        <f t="shared" si="194"/>
        <v>-----</v>
      </c>
      <c r="FZ11" s="7" t="str">
        <f t="shared" si="195"/>
        <v>-----</v>
      </c>
      <c r="GA11" s="7" t="str">
        <f t="shared" si="196"/>
        <v>-----</v>
      </c>
      <c r="GB11" s="7" t="str">
        <f t="shared" si="197"/>
        <v>-----</v>
      </c>
      <c r="GC11" s="7" t="str">
        <f t="shared" si="198"/>
        <v>-----</v>
      </c>
      <c r="GD11" s="7"/>
      <c r="GE11">
        <f>(Z11-BG11)/BG11</f>
        <v>9.201175898706891E-4</v>
      </c>
      <c r="GI11" s="7" t="str">
        <f>IF(Y11&gt;Z11,"Bullish","Bearish")</f>
        <v>Bearish</v>
      </c>
      <c r="GJ11" s="19" t="str">
        <f>IF(AND(D11&gt;Y11,D10&lt;Y10),"TEMA crossover","-----")</f>
        <v>-----</v>
      </c>
      <c r="GK11" s="19" t="str">
        <f>IF(AND(D11&lt;Y11,D10&gt;Y10),"TEMA crossunder","-----")</f>
        <v>-----</v>
      </c>
      <c r="GL11" s="20" t="str">
        <f>IF(GD11="Bearish","YES","-----")</f>
        <v>-----</v>
      </c>
      <c r="GM11" s="20" t="str">
        <f>IF(GH11="Reverse to Bearish","YES","-----")</f>
        <v>-----</v>
      </c>
      <c r="GN11" s="20" t="str">
        <f>IF(AND(GI11="Bullish",GI10="Bullish",GI9="Bullish",GI8="Bullish"),"YES","-----")</f>
        <v>-----</v>
      </c>
      <c r="GO11" s="20" t="str">
        <f>IF(OR(GK11="TEMA crossunder",GK10="TEMA crossunder",GK9="TEMA crossunder",GK8="TEMA crossunder"),"YES","-----")</f>
        <v>YES</v>
      </c>
      <c r="GP11" s="20" t="str">
        <f>IF(GD11="Bullish","YES","-----")</f>
        <v>-----</v>
      </c>
      <c r="GQ11" s="20" t="str">
        <f>IF(GH11="Reverse to Bullish","YES","-----")</f>
        <v>-----</v>
      </c>
      <c r="GR11" s="20" t="str">
        <f>IF(AND(GI11="Bearish",GI10="Bearish",GI9="Bearish",GI8="Bearish"),"YES","-----")</f>
        <v>-----</v>
      </c>
      <c r="GS11" s="20" t="str">
        <f>IF(OR(GJ11="TEMA crossover",GJ10="TEMA crossover",GJ9="TEMA crossover",GJ8="TEMA crossover"),"YES","-----")</f>
        <v>YES</v>
      </c>
      <c r="GT11" s="20" t="str">
        <f t="shared" si="216"/>
        <v>-----</v>
      </c>
      <c r="GU11" s="20" t="str">
        <f t="shared" si="217"/>
        <v>-----</v>
      </c>
      <c r="GV11" s="20" t="str">
        <f t="shared" si="218"/>
        <v>-----</v>
      </c>
      <c r="GW11" s="20" t="str">
        <f t="shared" si="219"/>
        <v>-----</v>
      </c>
      <c r="GX11" s="20" t="str">
        <f t="shared" si="220"/>
        <v>-----</v>
      </c>
      <c r="GY11" s="20" t="str">
        <f t="shared" si="221"/>
        <v>-----</v>
      </c>
      <c r="GZ11" s="7" t="str">
        <f>IF(G11&gt;BH11,"YES","-----")</f>
        <v>-----</v>
      </c>
      <c r="HA11" s="7" t="str">
        <f>IF(F11&lt;BI11,"YES","-----")</f>
        <v>-----</v>
      </c>
      <c r="HB11">
        <f>BH11-BI11</f>
        <v>4.8299999999999272</v>
      </c>
      <c r="HI11">
        <f t="shared" si="199"/>
        <v>-3.6970600000004197</v>
      </c>
      <c r="HJ11">
        <f t="shared" si="200"/>
        <v>1.1329399999995076</v>
      </c>
      <c r="HK11" s="7"/>
      <c r="HL11" s="7"/>
      <c r="HM11" s="7"/>
      <c r="HN11" s="7"/>
      <c r="HO11" s="7"/>
      <c r="HP11" s="7"/>
      <c r="HQ11" s="28">
        <f t="shared" si="223"/>
        <v>0.2121900000001915</v>
      </c>
      <c r="HR11" s="28" t="str">
        <f t="shared" si="201"/>
        <v>Bull</v>
      </c>
      <c r="HS11">
        <f t="shared" si="202"/>
        <v>0.2121900000001915</v>
      </c>
    </row>
    <row r="12" spans="1:230" x14ac:dyDescent="0.55000000000000004">
      <c r="A12">
        <f>Validation!A11</f>
        <v>1772027700</v>
      </c>
      <c r="B12" t="str">
        <f>Price!B11</f>
        <v>XAUUSD</v>
      </c>
      <c r="C12" t="str">
        <f>Price!C11</f>
        <v>M5</v>
      </c>
      <c r="D12">
        <f>Price!D11</f>
        <v>5185.2299999999996</v>
      </c>
      <c r="E12">
        <f>Price!E11</f>
        <v>5186.04</v>
      </c>
      <c r="F12">
        <f>Price!F11</f>
        <v>5188.5</v>
      </c>
      <c r="G12">
        <f>Price!G11</f>
        <v>5184.76</v>
      </c>
      <c r="H12">
        <f>Price!H11</f>
        <v>572</v>
      </c>
      <c r="I12">
        <f>Diagonals!E11</f>
        <v>0</v>
      </c>
      <c r="J12">
        <f>Diagonals!F11</f>
        <v>0</v>
      </c>
      <c r="K12">
        <f>Diagonals!G11</f>
        <v>0</v>
      </c>
      <c r="L12">
        <f>Diagonals!H11</f>
        <v>0</v>
      </c>
      <c r="M12">
        <f>Diagonals!I11</f>
        <v>0</v>
      </c>
      <c r="N12">
        <f>Diagonals!J11</f>
        <v>0</v>
      </c>
      <c r="O12">
        <f>Diagonals!K11</f>
        <v>0</v>
      </c>
      <c r="P12">
        <f>Diagonals!L11</f>
        <v>0</v>
      </c>
      <c r="Q12">
        <f>Trendlines!E11</f>
        <v>0</v>
      </c>
      <c r="R12">
        <f>Trendlines!F11</f>
        <v>0</v>
      </c>
      <c r="S12">
        <f>Trendlines!G11</f>
        <v>0</v>
      </c>
      <c r="T12">
        <f>Trendlines!H11</f>
        <v>0</v>
      </c>
      <c r="U12">
        <f>Trendlines!I11</f>
        <v>0</v>
      </c>
      <c r="V12">
        <f>Trendlines!J11</f>
        <v>0</v>
      </c>
      <c r="W12">
        <f>Trendlines!K11</f>
        <v>0</v>
      </c>
      <c r="X12">
        <f>Trendlines!L11</f>
        <v>0</v>
      </c>
      <c r="Y12">
        <f>Tema_Hrma_Smma!E11</f>
        <v>5186.5200000000004</v>
      </c>
      <c r="Z12">
        <f>Tema_Hrma_Smma!F11</f>
        <v>5188.62</v>
      </c>
      <c r="AA12">
        <f>Tema_Hrma_Smma!G11</f>
        <v>5182.83</v>
      </c>
      <c r="AB12">
        <f>ZScore!H11</f>
        <v>-1</v>
      </c>
      <c r="AC12">
        <f>ZScore!I11</f>
        <v>0.79371999999999998</v>
      </c>
      <c r="AD12">
        <f>ZScore!J11</f>
        <v>3</v>
      </c>
      <c r="AE12">
        <f>HA!E11</f>
        <v>5187.04</v>
      </c>
      <c r="AF12">
        <f>HA!F11</f>
        <v>5188.5</v>
      </c>
      <c r="AG12">
        <f>HA!G11</f>
        <v>5184.76</v>
      </c>
      <c r="AH12">
        <f>HA!H11</f>
        <v>5186.13</v>
      </c>
      <c r="AI12">
        <f>HA!I11</f>
        <v>-1</v>
      </c>
      <c r="AJ12">
        <f>HA!J11</f>
        <v>0.91</v>
      </c>
      <c r="AK12">
        <f>HA!K11</f>
        <v>-0.79817000000000005</v>
      </c>
      <c r="AL12">
        <f>HA!L11</f>
        <v>-4</v>
      </c>
      <c r="AM12">
        <f>KC!E11</f>
        <v>5208.6115499999996</v>
      </c>
      <c r="AN12">
        <f>KC!F11</f>
        <v>5203.0634099999997</v>
      </c>
      <c r="AO12">
        <f>KC!G11</f>
        <v>5197.5152600000001</v>
      </c>
      <c r="AP12">
        <f>KC!H11</f>
        <v>5191.9671099999996</v>
      </c>
      <c r="AQ12">
        <f>KC!I11</f>
        <v>5186.41896</v>
      </c>
      <c r="AR12">
        <f>KC!J11</f>
        <v>5181.95435</v>
      </c>
      <c r="AS12">
        <f>KC!K11</f>
        <v>5176.4062000000004</v>
      </c>
      <c r="AT12">
        <f>KC!L11</f>
        <v>5170.8580599999996</v>
      </c>
      <c r="AU12">
        <f>KC!M11</f>
        <v>5165.3099099999999</v>
      </c>
      <c r="AV12">
        <f>KC!N11</f>
        <v>5159.7617600000003</v>
      </c>
      <c r="AW12">
        <f>SR_Levels!E11</f>
        <v>5178.6000000000004</v>
      </c>
      <c r="AX12">
        <f>SR_Levels!F11</f>
        <v>5161.8900000000003</v>
      </c>
      <c r="AY12">
        <f>SR_Levels!G11</f>
        <v>5135.8500000000004</v>
      </c>
      <c r="AZ12">
        <f>SR_Levels!H11</f>
        <v>0</v>
      </c>
      <c r="BA12">
        <f>SR_Levels!I11</f>
        <v>5193.3500000000004</v>
      </c>
      <c r="BB12">
        <f>SR_Levels!J11</f>
        <v>5205.3100000000004</v>
      </c>
      <c r="BC12">
        <f>SR_Levels!K11</f>
        <v>0</v>
      </c>
      <c r="BD12">
        <f>SR_Levels!L11</f>
        <v>0</v>
      </c>
      <c r="BE12">
        <f>ZigZag!E11</f>
        <v>0</v>
      </c>
      <c r="BF12">
        <f>ZigZag!F11</f>
        <v>0</v>
      </c>
      <c r="BG12">
        <f>ZigZag!G11</f>
        <v>5184.26</v>
      </c>
      <c r="BH12">
        <f>Dual_Tema!E11</f>
        <v>5189.01</v>
      </c>
      <c r="BI12">
        <f>Dual_Tema!F11</f>
        <v>5184.7</v>
      </c>
      <c r="BJ12">
        <f>Pinbar!E11</f>
        <v>0</v>
      </c>
      <c r="BK12">
        <f>SSA!E11</f>
        <v>5188.4096900000004</v>
      </c>
      <c r="BL12">
        <f>SSA!F11</f>
        <v>5188.3772799999997</v>
      </c>
      <c r="BN12" t="str">
        <f t="shared" si="222"/>
        <v>Red Candle</v>
      </c>
      <c r="BO12" s="34">
        <f t="shared" si="224"/>
        <v>-5.4740973040068308E-4</v>
      </c>
      <c r="BP12" s="34"/>
      <c r="BQ12" s="34"/>
      <c r="BR12" s="34"/>
      <c r="BS12" s="37">
        <f t="shared" si="225"/>
        <v>-9.1255771573428568E-5</v>
      </c>
      <c r="BT12" s="35"/>
      <c r="BU12" s="35"/>
      <c r="BV12" s="35"/>
      <c r="BW12" s="27">
        <v>96</v>
      </c>
      <c r="BX12">
        <f>F12-G12</f>
        <v>3.7399999999997817</v>
      </c>
      <c r="BY12">
        <f>ABS(F12-D11)</f>
        <v>2.430000000000291</v>
      </c>
      <c r="BZ12">
        <f>ABS(G12-D11)</f>
        <v>1.3099999999994907</v>
      </c>
      <c r="CA12">
        <f t="shared" si="203"/>
        <v>3.7399999999997817</v>
      </c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Z12" s="7" t="str">
        <f>IF(AND(D12&gt;BH12,D12&gt;E12),"Bullish Trigger","-----")</f>
        <v>-----</v>
      </c>
      <c r="DA12" s="7" t="str">
        <f>IF(AND(D12&lt;BI12,D12&lt;E12),"Bearish Trigger","-----")</f>
        <v>-----</v>
      </c>
      <c r="DB12" s="13" t="str">
        <f>IF(AND(W12=BE12,W12&gt;0,BE12&gt;0),"Important High","------")</f>
        <v>------</v>
      </c>
      <c r="DC12" s="13" t="str">
        <f>IF(AND(X12=BF12,X12&gt;0,BF12&gt;0),"Important Low","------")</f>
        <v>------</v>
      </c>
      <c r="DD12" s="7" t="str">
        <f>IF(AND(DB12="Important High",DC12="-----",BJ12=1),"Imp High Rej","-----")</f>
        <v>-----</v>
      </c>
      <c r="DE12" s="7" t="str">
        <f>IF(AND(DB12="-----",DC12="Important Low",BJ12=1),"Imp Low Rej","-----")</f>
        <v>-----</v>
      </c>
      <c r="DF12" s="7" t="str">
        <f>IF(Y12&gt;AM12,"Overbought",IF(Y12&gt;AO12,"Bullish Momentum",IF(Y12&gt;AQ12,"Flat Momentum","-----")))</f>
        <v>Flat Momentum</v>
      </c>
      <c r="DG12" s="7" t="str">
        <f>IF(Y12&lt;AV12,"Oversold",IF(Y12&lt;AT12,"Bearish Momentum",IF(Y12&lt;AR12,"Flat Momentum","-----")))</f>
        <v>-----</v>
      </c>
      <c r="DH12" s="7" t="str">
        <f>IF(AND(DF12="Overbought",AD12=2),"Culminated Thrust","-----")</f>
        <v>-----</v>
      </c>
      <c r="DI12" s="7" t="str">
        <f>IF(AND(DG12="Oversold",AD12=5),"Culminated Thrust","-----")</f>
        <v>-----</v>
      </c>
      <c r="DJ12" s="14">
        <f>(Q12-$D12)/$D12</f>
        <v>-1</v>
      </c>
      <c r="DK12" s="14">
        <f>(R12-$D12)/$D12</f>
        <v>-1</v>
      </c>
      <c r="DL12" s="14">
        <f>(S12-$D12)/$D12</f>
        <v>-1</v>
      </c>
      <c r="DM12" s="14">
        <f>(T12-$D12)/$D12</f>
        <v>-1</v>
      </c>
      <c r="DN12" s="14">
        <f>(U12-$D12)/$D12</f>
        <v>-1</v>
      </c>
      <c r="DO12" s="14">
        <f>(V12-$D12)/$D12</f>
        <v>-1</v>
      </c>
      <c r="DP12" s="14">
        <f t="shared" si="171"/>
        <v>-1</v>
      </c>
      <c r="DQ12" s="14">
        <f t="shared" si="172"/>
        <v>-1</v>
      </c>
      <c r="DR12" s="14">
        <f t="shared" si="173"/>
        <v>-1</v>
      </c>
      <c r="DS12" s="14">
        <f t="shared" si="174"/>
        <v>-1</v>
      </c>
      <c r="DT12" s="14">
        <f t="shared" si="175"/>
        <v>-1</v>
      </c>
      <c r="DU12" s="14">
        <f t="shared" si="176"/>
        <v>-1</v>
      </c>
      <c r="DV12" t="str">
        <f>IF($D12&gt;Q12,"SUP","RES")</f>
        <v>SUP</v>
      </c>
      <c r="DW12" t="str">
        <f>IF($D12&gt;R12,"SUP","RES")</f>
        <v>SUP</v>
      </c>
      <c r="DX12" t="str">
        <f>IF($D12&gt;S12,"SUP","RES")</f>
        <v>SUP</v>
      </c>
      <c r="DY12" t="str">
        <f>IF($D12&gt;T12,"SUP","RES")</f>
        <v>SUP</v>
      </c>
      <c r="DZ12" t="str">
        <f>IF($D12&gt;U12,"SUP","RES")</f>
        <v>SUP</v>
      </c>
      <c r="EA12" t="str">
        <f>IF($D12&gt;V12,"SUP","RES")</f>
        <v>SUP</v>
      </c>
      <c r="EB12" s="7">
        <f t="shared" si="177"/>
        <v>0</v>
      </c>
      <c r="EC12" s="7">
        <f t="shared" si="178"/>
        <v>6</v>
      </c>
      <c r="ED12" s="13" t="str">
        <f t="shared" si="179"/>
        <v>All Sup</v>
      </c>
      <c r="EE12" s="13" t="str">
        <f t="shared" si="180"/>
        <v>-----</v>
      </c>
      <c r="EF12" s="7" t="str">
        <f>IF(OR(ED12="All Sup",EE12="All Res"),"na",((D12-MIN(Q12:V12))/(MAX(Q12:V12)-MIN(Q12:V12))))</f>
        <v>na</v>
      </c>
      <c r="EG12">
        <v>1.4999999999999999E-4</v>
      </c>
      <c r="EH12">
        <f>Q12*(1+$EG12)</f>
        <v>0</v>
      </c>
      <c r="EI12">
        <f>Q12*(1-$EG12)</f>
        <v>0</v>
      </c>
      <c r="EJ12">
        <f>R12*(1+$EG12)</f>
        <v>0</v>
      </c>
      <c r="EK12">
        <f>R12*(1-$EG12)</f>
        <v>0</v>
      </c>
      <c r="EL12">
        <f>S12*(1+$EG12)</f>
        <v>0</v>
      </c>
      <c r="EM12">
        <f>S12*(1-$EG12)</f>
        <v>0</v>
      </c>
      <c r="EN12">
        <f>T12*(1+$EG12)</f>
        <v>0</v>
      </c>
      <c r="EO12">
        <f>T12*(1-$EG12)</f>
        <v>0</v>
      </c>
      <c r="EP12">
        <f>U12*(1+$EG12)</f>
        <v>0</v>
      </c>
      <c r="EQ12">
        <f>U12*(1-$EG12)</f>
        <v>0</v>
      </c>
      <c r="ER12">
        <f>V12*(1+$EG12)</f>
        <v>0</v>
      </c>
      <c r="ES12">
        <f>V12*(1-$EG12)</f>
        <v>0</v>
      </c>
      <c r="ET12" s="7" t="str">
        <f t="shared" si="181"/>
        <v>-----</v>
      </c>
      <c r="EU12" s="7" t="str">
        <f t="shared" si="182"/>
        <v>-----</v>
      </c>
      <c r="EV12" s="7" t="str">
        <f t="shared" si="183"/>
        <v>-----</v>
      </c>
      <c r="EW12" s="7" t="str">
        <f t="shared" si="184"/>
        <v>-----</v>
      </c>
      <c r="EX12" s="7" t="str">
        <f t="shared" si="185"/>
        <v>-----</v>
      </c>
      <c r="EY12" s="7" t="str">
        <f t="shared" si="186"/>
        <v>-----</v>
      </c>
      <c r="EZ12">
        <f t="shared" si="204"/>
        <v>10</v>
      </c>
      <c r="FA12">
        <f t="shared" si="205"/>
        <v>10</v>
      </c>
      <c r="FB12">
        <f t="shared" si="206"/>
        <v>10</v>
      </c>
      <c r="FC12">
        <f t="shared" si="207"/>
        <v>10</v>
      </c>
      <c r="FD12">
        <f t="shared" si="208"/>
        <v>10</v>
      </c>
      <c r="FE12">
        <f t="shared" si="209"/>
        <v>10</v>
      </c>
      <c r="FF12">
        <f t="shared" si="210"/>
        <v>0</v>
      </c>
      <c r="FG12">
        <f t="shared" si="211"/>
        <v>0</v>
      </c>
      <c r="FH12">
        <f t="shared" si="212"/>
        <v>0</v>
      </c>
      <c r="FI12">
        <f t="shared" si="213"/>
        <v>0</v>
      </c>
      <c r="FJ12">
        <f t="shared" si="214"/>
        <v>0</v>
      </c>
      <c r="FK12">
        <f t="shared" si="215"/>
        <v>0</v>
      </c>
      <c r="FL12" s="7" t="str">
        <f t="shared" si="187"/>
        <v>-----</v>
      </c>
      <c r="FM12" s="7" t="str">
        <f t="shared" si="188"/>
        <v>-----</v>
      </c>
      <c r="FN12" s="7" t="str">
        <f t="shared" si="189"/>
        <v>-----</v>
      </c>
      <c r="FO12" s="7" t="str">
        <f t="shared" si="190"/>
        <v>-----</v>
      </c>
      <c r="FP12" s="7" t="str">
        <f t="shared" si="191"/>
        <v>-----</v>
      </c>
      <c r="FQ12" s="7" t="str">
        <f t="shared" si="192"/>
        <v>-----</v>
      </c>
      <c r="FR12" s="13" t="str">
        <f>IF(FL12="-----","-----",(D12-Q12)/Q12)</f>
        <v>-----</v>
      </c>
      <c r="FS12" s="13" t="str">
        <f>IF(FM12="-----","-----",(Q12-R12)/R12)</f>
        <v>-----</v>
      </c>
      <c r="FT12" s="13" t="str">
        <f>IF(FN12="-----","-----",(R12-S12)/S12)</f>
        <v>-----</v>
      </c>
      <c r="FU12" s="13" t="str">
        <f>IF(FO12="-----","-----",(S12-T12)/T12)</f>
        <v>-----</v>
      </c>
      <c r="FV12" s="13" t="str">
        <f>IF(FP12="-----","-----",(T12-U12)/U12)</f>
        <v>-----</v>
      </c>
      <c r="FW12" s="13" t="str">
        <f>IF(FQ12="-----","-----",(U12-V12)/V12)</f>
        <v>-----</v>
      </c>
      <c r="FX12" s="7" t="str">
        <f t="shared" si="193"/>
        <v>-----</v>
      </c>
      <c r="FY12" s="7" t="str">
        <f t="shared" si="194"/>
        <v>-----</v>
      </c>
      <c r="FZ12" s="7" t="str">
        <f t="shared" si="195"/>
        <v>-----</v>
      </c>
      <c r="GA12" s="7" t="str">
        <f t="shared" si="196"/>
        <v>-----</v>
      </c>
      <c r="GB12" s="7" t="str">
        <f t="shared" si="197"/>
        <v>-----</v>
      </c>
      <c r="GC12" s="7" t="str">
        <f t="shared" si="198"/>
        <v>-----</v>
      </c>
      <c r="GD12" s="7"/>
      <c r="GE12">
        <f>(Z12-BG12)/BG12</f>
        <v>8.4100720257079549E-4</v>
      </c>
      <c r="GI12" s="7" t="str">
        <f>IF(Y12&gt;Z12,"Bullish","Bearish")</f>
        <v>Bearish</v>
      </c>
      <c r="GJ12" s="19" t="str">
        <f>IF(AND(D12&gt;Y12,D11&lt;Y11),"TEMA crossover","-----")</f>
        <v>-----</v>
      </c>
      <c r="GK12" s="19" t="str">
        <f>IF(AND(D12&lt;Y12,D11&gt;Y11),"TEMA crossunder","-----")</f>
        <v>-----</v>
      </c>
      <c r="GL12" s="20" t="str">
        <f>IF(GD12="Bearish","YES","-----")</f>
        <v>-----</v>
      </c>
      <c r="GM12" s="20" t="str">
        <f>IF(GH12="Reverse to Bearish","YES","-----")</f>
        <v>-----</v>
      </c>
      <c r="GN12" s="20" t="str">
        <f>IF(AND(GI12="Bullish",GI11="Bullish",GI10="Bullish",GI9="Bullish"),"YES","-----")</f>
        <v>-----</v>
      </c>
      <c r="GO12" s="20" t="str">
        <f>IF(OR(GK12="TEMA crossunder",GK11="TEMA crossunder",GK10="TEMA crossunder",GK9="TEMA crossunder"),"YES","-----")</f>
        <v>YES</v>
      </c>
      <c r="GP12" s="20" t="str">
        <f>IF(GD12="Bullish","YES","-----")</f>
        <v>-----</v>
      </c>
      <c r="GQ12" s="20" t="str">
        <f>IF(GH12="Reverse to Bullish","YES","-----")</f>
        <v>-----</v>
      </c>
      <c r="GR12" s="20" t="str">
        <f>IF(AND(GI12="Bearish",GI11="Bearish",GI10="Bearish",GI9="Bearish"),"YES","-----")</f>
        <v>YES</v>
      </c>
      <c r="GS12" s="20" t="str">
        <f>IF(OR(GJ12="TEMA crossover",GJ11="TEMA crossover",GJ10="TEMA crossover",GJ9="TEMA crossover"),"YES","-----")</f>
        <v>-----</v>
      </c>
      <c r="GT12" s="20" t="str">
        <f t="shared" si="216"/>
        <v>-----</v>
      </c>
      <c r="GU12" s="20" t="str">
        <f t="shared" si="217"/>
        <v>-----</v>
      </c>
      <c r="GV12" s="20" t="str">
        <f t="shared" si="218"/>
        <v>-----</v>
      </c>
      <c r="GW12" s="20" t="str">
        <f t="shared" si="219"/>
        <v>-----</v>
      </c>
      <c r="GX12" s="20" t="str">
        <f t="shared" si="220"/>
        <v>-----</v>
      </c>
      <c r="GY12" s="20" t="str">
        <f t="shared" si="221"/>
        <v>-----</v>
      </c>
      <c r="GZ12" s="7" t="str">
        <f>IF(G12&gt;BH12,"YES","-----")</f>
        <v>-----</v>
      </c>
      <c r="HA12" s="7" t="str">
        <f>IF(F12&lt;BI12,"YES","-----")</f>
        <v>-----</v>
      </c>
      <c r="HB12">
        <f>BH12-BI12</f>
        <v>4.3100000000004002</v>
      </c>
      <c r="HI12">
        <f t="shared" si="199"/>
        <v>-3.7096900000005917</v>
      </c>
      <c r="HJ12">
        <f t="shared" si="200"/>
        <v>0.6003099999998085</v>
      </c>
      <c r="HK12" s="7"/>
      <c r="HL12" s="7"/>
      <c r="HM12" s="7"/>
      <c r="HN12" s="7"/>
      <c r="HO12" s="7"/>
      <c r="HP12" s="7"/>
      <c r="HQ12" s="28">
        <f t="shared" si="223"/>
        <v>3.241000000070926E-2</v>
      </c>
      <c r="HR12" s="28" t="str">
        <f t="shared" si="201"/>
        <v>Bull</v>
      </c>
      <c r="HS12">
        <f t="shared" si="202"/>
        <v>3.241000000070926E-2</v>
      </c>
    </row>
    <row r="13" spans="1:230" x14ac:dyDescent="0.55000000000000004">
      <c r="A13">
        <f>Validation!A12</f>
        <v>1772028000</v>
      </c>
      <c r="B13" t="str">
        <f>Price!B12</f>
        <v>XAUUSD</v>
      </c>
      <c r="C13" t="str">
        <f>Price!C12</f>
        <v>M5</v>
      </c>
      <c r="D13">
        <f>Price!D12</f>
        <v>5187.18</v>
      </c>
      <c r="E13">
        <f>Price!E12</f>
        <v>5185.22</v>
      </c>
      <c r="F13">
        <f>Price!F12</f>
        <v>5187.34</v>
      </c>
      <c r="G13">
        <f>Price!G12</f>
        <v>5183.76</v>
      </c>
      <c r="H13">
        <f>Price!H12</f>
        <v>641</v>
      </c>
      <c r="I13">
        <f>Diagonals!E12</f>
        <v>0</v>
      </c>
      <c r="J13">
        <f>Diagonals!F12</f>
        <v>0</v>
      </c>
      <c r="K13">
        <f>Diagonals!G12</f>
        <v>0</v>
      </c>
      <c r="L13">
        <f>Diagonals!H12</f>
        <v>0</v>
      </c>
      <c r="M13">
        <f>Diagonals!I12</f>
        <v>0</v>
      </c>
      <c r="N13">
        <f>Diagonals!J12</f>
        <v>0</v>
      </c>
      <c r="O13">
        <f>Diagonals!K12</f>
        <v>0</v>
      </c>
      <c r="P13">
        <f>Diagonals!L12</f>
        <v>0</v>
      </c>
      <c r="Q13">
        <f>Trendlines!E12</f>
        <v>0</v>
      </c>
      <c r="R13">
        <f>Trendlines!F12</f>
        <v>0</v>
      </c>
      <c r="S13">
        <f>Trendlines!G12</f>
        <v>0</v>
      </c>
      <c r="T13">
        <f>Trendlines!H12</f>
        <v>0</v>
      </c>
      <c r="U13">
        <f>Trendlines!I12</f>
        <v>0</v>
      </c>
      <c r="V13">
        <f>Trendlines!J12</f>
        <v>0</v>
      </c>
      <c r="W13">
        <f>Trendlines!K12</f>
        <v>0</v>
      </c>
      <c r="X13">
        <f>Trendlines!L12</f>
        <v>0</v>
      </c>
      <c r="Y13">
        <f>Tema_Hrma_Smma!E12</f>
        <v>5186.12</v>
      </c>
      <c r="Z13">
        <f>Tema_Hrma_Smma!F12</f>
        <v>5188.32</v>
      </c>
      <c r="AA13">
        <f>Tema_Hrma_Smma!G12</f>
        <v>5182.92</v>
      </c>
      <c r="AB13">
        <f>ZScore!H12</f>
        <v>1</v>
      </c>
      <c r="AC13">
        <f>ZScore!I12</f>
        <v>0.44135000000000002</v>
      </c>
      <c r="AD13">
        <f>ZScore!J12</f>
        <v>0</v>
      </c>
      <c r="AE13">
        <f>HA!E12</f>
        <v>5186.59</v>
      </c>
      <c r="AF13">
        <f>HA!F12</f>
        <v>5187.34</v>
      </c>
      <c r="AG13">
        <f>HA!G12</f>
        <v>5183.76</v>
      </c>
      <c r="AH13">
        <f>HA!H12</f>
        <v>5185.88</v>
      </c>
      <c r="AI13">
        <f>HA!I12</f>
        <v>-1</v>
      </c>
      <c r="AJ13">
        <f>HA!J12</f>
        <v>0.71</v>
      </c>
      <c r="AK13">
        <f>HA!K12</f>
        <v>-0.86053000000000002</v>
      </c>
      <c r="AL13">
        <f>HA!L12</f>
        <v>-5</v>
      </c>
      <c r="AM13">
        <f>KC!E12</f>
        <v>5208.7392200000004</v>
      </c>
      <c r="AN13">
        <f>KC!F12</f>
        <v>5203.2371800000001</v>
      </c>
      <c r="AO13">
        <f>KC!G12</f>
        <v>5197.7351399999998</v>
      </c>
      <c r="AP13">
        <f>KC!H12</f>
        <v>5192.2331000000004</v>
      </c>
      <c r="AQ13">
        <f>KC!I12</f>
        <v>5186.7310699999998</v>
      </c>
      <c r="AR13">
        <f>KC!J12</f>
        <v>5182.2956700000004</v>
      </c>
      <c r="AS13">
        <f>KC!K12</f>
        <v>5176.7936300000001</v>
      </c>
      <c r="AT13">
        <f>KC!L12</f>
        <v>5171.2915999999996</v>
      </c>
      <c r="AU13">
        <f>KC!M12</f>
        <v>5165.7895600000002</v>
      </c>
      <c r="AV13">
        <f>KC!N12</f>
        <v>5160.2875199999999</v>
      </c>
      <c r="AW13">
        <f>SR_Levels!E12</f>
        <v>5178.6000000000004</v>
      </c>
      <c r="AX13">
        <f>SR_Levels!F12</f>
        <v>5161.8900000000003</v>
      </c>
      <c r="AY13">
        <f>SR_Levels!G12</f>
        <v>5135.8500000000004</v>
      </c>
      <c r="AZ13">
        <f>SR_Levels!H12</f>
        <v>0</v>
      </c>
      <c r="BA13">
        <f>SR_Levels!I12</f>
        <v>5193.3500000000004</v>
      </c>
      <c r="BB13">
        <f>SR_Levels!J12</f>
        <v>5205.3100000000004</v>
      </c>
      <c r="BC13">
        <f>SR_Levels!K12</f>
        <v>0</v>
      </c>
      <c r="BD13">
        <f>SR_Levels!L12</f>
        <v>0</v>
      </c>
      <c r="BE13">
        <f>ZigZag!E12</f>
        <v>0</v>
      </c>
      <c r="BF13">
        <f>ZigZag!F12</f>
        <v>0</v>
      </c>
      <c r="BG13">
        <f>ZigZag!G12</f>
        <v>5184.3900000000003</v>
      </c>
      <c r="BH13">
        <f>Dual_Tema!E12</f>
        <v>5188.01</v>
      </c>
      <c r="BI13">
        <f>Dual_Tema!F12</f>
        <v>5184.1099999999997</v>
      </c>
      <c r="BJ13">
        <f>Pinbar!E12</f>
        <v>0</v>
      </c>
      <c r="BK13">
        <f>SSA!E12</f>
        <v>5187.6246000000001</v>
      </c>
      <c r="BL13">
        <f>SSA!F12</f>
        <v>5188.0009399999999</v>
      </c>
      <c r="BN13" t="str">
        <f t="shared" si="222"/>
        <v>Green Candle</v>
      </c>
      <c r="BO13" s="34">
        <f t="shared" si="224"/>
        <v>-1.8889163017321575E-4</v>
      </c>
      <c r="BP13" s="34"/>
      <c r="BQ13" s="34"/>
      <c r="BR13" s="34"/>
      <c r="BS13" s="37">
        <f t="shared" si="225"/>
        <v>-3.1484416429417017E-5</v>
      </c>
      <c r="BT13" s="35"/>
      <c r="BU13" s="35"/>
      <c r="BV13" s="35"/>
      <c r="BW13" s="27">
        <v>96</v>
      </c>
      <c r="BX13">
        <f>F13-G13</f>
        <v>3.5799999999999272</v>
      </c>
      <c r="BY13">
        <f>ABS(F13-D12)</f>
        <v>2.1100000000005821</v>
      </c>
      <c r="BZ13">
        <f>ABS(G13-D12)</f>
        <v>1.4699999999993452</v>
      </c>
      <c r="CA13">
        <f t="shared" si="203"/>
        <v>3.5799999999999272</v>
      </c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Z13" s="7" t="str">
        <f>IF(AND(D13&gt;BH13,D13&gt;E13),"Bullish Trigger","-----")</f>
        <v>-----</v>
      </c>
      <c r="DA13" s="7" t="str">
        <f>IF(AND(D13&lt;BI13,D13&lt;E13),"Bearish Trigger","-----")</f>
        <v>-----</v>
      </c>
      <c r="DB13" s="13" t="str">
        <f>IF(AND(W13=BE13,W13&gt;0,BE13&gt;0),"Important High","------")</f>
        <v>------</v>
      </c>
      <c r="DC13" s="13" t="str">
        <f>IF(AND(X13=BF13,X13&gt;0,BF13&gt;0),"Important Low","------")</f>
        <v>------</v>
      </c>
      <c r="DD13" s="7" t="str">
        <f>IF(AND(DB13="Important High",DC13="-----",BJ13=1),"Imp High Rej","-----")</f>
        <v>-----</v>
      </c>
      <c r="DE13" s="7" t="str">
        <f>IF(AND(DB13="-----",DC13="Important Low",BJ13=1),"Imp Low Rej","-----")</f>
        <v>-----</v>
      </c>
      <c r="DF13" s="7" t="str">
        <f>IF(Y13&gt;AM13,"Overbought",IF(Y13&gt;AO13,"Bullish Momentum",IF(Y13&gt;AQ13,"Flat Momentum","-----")))</f>
        <v>-----</v>
      </c>
      <c r="DG13" s="7" t="str">
        <f>IF(Y13&lt;AV13,"Oversold",IF(Y13&lt;AT13,"Bearish Momentum",IF(Y13&lt;AR13,"Flat Momentum","-----")))</f>
        <v>-----</v>
      </c>
      <c r="DH13" s="7" t="str">
        <f>IF(AND(DF13="Overbought",AD13=2),"Culminated Thrust","-----")</f>
        <v>-----</v>
      </c>
      <c r="DI13" s="7" t="str">
        <f>IF(AND(DG13="Oversold",AD13=5),"Culminated Thrust","-----")</f>
        <v>-----</v>
      </c>
      <c r="DJ13" s="14">
        <f>(Q13-$D13)/$D13</f>
        <v>-1</v>
      </c>
      <c r="DK13" s="14">
        <f>(R13-$D13)/$D13</f>
        <v>-1</v>
      </c>
      <c r="DL13" s="14">
        <f>(S13-$D13)/$D13</f>
        <v>-1</v>
      </c>
      <c r="DM13" s="14">
        <f>(T13-$D13)/$D13</f>
        <v>-1</v>
      </c>
      <c r="DN13" s="14">
        <f>(U13-$D13)/$D13</f>
        <v>-1</v>
      </c>
      <c r="DO13" s="14">
        <f>(V13-$D13)/$D13</f>
        <v>-1</v>
      </c>
      <c r="DP13" s="14">
        <f t="shared" si="171"/>
        <v>-1</v>
      </c>
      <c r="DQ13" s="14">
        <f t="shared" si="172"/>
        <v>-1</v>
      </c>
      <c r="DR13" s="14">
        <f t="shared" si="173"/>
        <v>-1</v>
      </c>
      <c r="DS13" s="14">
        <f t="shared" si="174"/>
        <v>-1</v>
      </c>
      <c r="DT13" s="14">
        <f t="shared" si="175"/>
        <v>-1</v>
      </c>
      <c r="DU13" s="14">
        <f t="shared" si="176"/>
        <v>-1</v>
      </c>
      <c r="DV13" t="str">
        <f>IF($D13&gt;Q13,"SUP","RES")</f>
        <v>SUP</v>
      </c>
      <c r="DW13" t="str">
        <f>IF($D13&gt;R13,"SUP","RES")</f>
        <v>SUP</v>
      </c>
      <c r="DX13" t="str">
        <f>IF($D13&gt;S13,"SUP","RES")</f>
        <v>SUP</v>
      </c>
      <c r="DY13" t="str">
        <f>IF($D13&gt;T13,"SUP","RES")</f>
        <v>SUP</v>
      </c>
      <c r="DZ13" t="str">
        <f>IF($D13&gt;U13,"SUP","RES")</f>
        <v>SUP</v>
      </c>
      <c r="EA13" t="str">
        <f>IF($D13&gt;V13,"SUP","RES")</f>
        <v>SUP</v>
      </c>
      <c r="EB13" s="7">
        <f t="shared" si="177"/>
        <v>0</v>
      </c>
      <c r="EC13" s="7">
        <f t="shared" si="178"/>
        <v>6</v>
      </c>
      <c r="ED13" s="13" t="str">
        <f t="shared" si="179"/>
        <v>All Sup</v>
      </c>
      <c r="EE13" s="13" t="str">
        <f t="shared" si="180"/>
        <v>-----</v>
      </c>
      <c r="EF13" s="7" t="str">
        <f>IF(OR(ED13="All Sup",EE13="All Res"),"na",((D13-MIN(Q13:V13))/(MAX(Q13:V13)-MIN(Q13:V13))))</f>
        <v>na</v>
      </c>
      <c r="EG13">
        <v>1.4999999999999999E-4</v>
      </c>
      <c r="EH13">
        <f>Q13*(1+$EG13)</f>
        <v>0</v>
      </c>
      <c r="EI13">
        <f>Q13*(1-$EG13)</f>
        <v>0</v>
      </c>
      <c r="EJ13">
        <f>R13*(1+$EG13)</f>
        <v>0</v>
      </c>
      <c r="EK13">
        <f>R13*(1-$EG13)</f>
        <v>0</v>
      </c>
      <c r="EL13">
        <f>S13*(1+$EG13)</f>
        <v>0</v>
      </c>
      <c r="EM13">
        <f>S13*(1-$EG13)</f>
        <v>0</v>
      </c>
      <c r="EN13">
        <f>T13*(1+$EG13)</f>
        <v>0</v>
      </c>
      <c r="EO13">
        <f>T13*(1-$EG13)</f>
        <v>0</v>
      </c>
      <c r="EP13">
        <f>U13*(1+$EG13)</f>
        <v>0</v>
      </c>
      <c r="EQ13">
        <f>U13*(1-$EG13)</f>
        <v>0</v>
      </c>
      <c r="ER13">
        <f>V13*(1+$EG13)</f>
        <v>0</v>
      </c>
      <c r="ES13">
        <f>V13*(1-$EG13)</f>
        <v>0</v>
      </c>
      <c r="ET13" s="7" t="str">
        <f t="shared" si="181"/>
        <v>-----</v>
      </c>
      <c r="EU13" s="7" t="str">
        <f t="shared" si="182"/>
        <v>-----</v>
      </c>
      <c r="EV13" s="7" t="str">
        <f t="shared" si="183"/>
        <v>-----</v>
      </c>
      <c r="EW13" s="7" t="str">
        <f t="shared" si="184"/>
        <v>-----</v>
      </c>
      <c r="EX13" s="7" t="str">
        <f t="shared" si="185"/>
        <v>-----</v>
      </c>
      <c r="EY13" s="7" t="str">
        <f t="shared" si="186"/>
        <v>-----</v>
      </c>
      <c r="EZ13">
        <f t="shared" si="204"/>
        <v>11</v>
      </c>
      <c r="FA13">
        <f t="shared" si="205"/>
        <v>11</v>
      </c>
      <c r="FB13">
        <f t="shared" si="206"/>
        <v>11</v>
      </c>
      <c r="FC13">
        <f t="shared" si="207"/>
        <v>11</v>
      </c>
      <c r="FD13">
        <f t="shared" si="208"/>
        <v>11</v>
      </c>
      <c r="FE13">
        <f t="shared" si="209"/>
        <v>11</v>
      </c>
      <c r="FF13">
        <f t="shared" si="210"/>
        <v>0</v>
      </c>
      <c r="FG13">
        <f t="shared" si="211"/>
        <v>0</v>
      </c>
      <c r="FH13">
        <f t="shared" si="212"/>
        <v>0</v>
      </c>
      <c r="FI13">
        <f t="shared" si="213"/>
        <v>0</v>
      </c>
      <c r="FJ13">
        <f t="shared" si="214"/>
        <v>0</v>
      </c>
      <c r="FK13">
        <f t="shared" si="215"/>
        <v>0</v>
      </c>
      <c r="FL13" s="7" t="str">
        <f t="shared" si="187"/>
        <v>-----</v>
      </c>
      <c r="FM13" s="7" t="str">
        <f t="shared" si="188"/>
        <v>-----</v>
      </c>
      <c r="FN13" s="7" t="str">
        <f t="shared" si="189"/>
        <v>-----</v>
      </c>
      <c r="FO13" s="7" t="str">
        <f t="shared" si="190"/>
        <v>-----</v>
      </c>
      <c r="FP13" s="7" t="str">
        <f t="shared" si="191"/>
        <v>-----</v>
      </c>
      <c r="FQ13" s="7" t="str">
        <f t="shared" si="192"/>
        <v>-----</v>
      </c>
      <c r="FR13" s="13" t="str">
        <f>IF(FL13="-----","-----",(D13-Q13)/Q13)</f>
        <v>-----</v>
      </c>
      <c r="FS13" s="13" t="str">
        <f>IF(FM13="-----","-----",(Q13-R13)/R13)</f>
        <v>-----</v>
      </c>
      <c r="FT13" s="13" t="str">
        <f>IF(FN13="-----","-----",(R13-S13)/S13)</f>
        <v>-----</v>
      </c>
      <c r="FU13" s="13" t="str">
        <f>IF(FO13="-----","-----",(S13-T13)/T13)</f>
        <v>-----</v>
      </c>
      <c r="FV13" s="13" t="str">
        <f>IF(FP13="-----","-----",(T13-U13)/U13)</f>
        <v>-----</v>
      </c>
      <c r="FW13" s="13" t="str">
        <f>IF(FQ13="-----","-----",(U13-V13)/V13)</f>
        <v>-----</v>
      </c>
      <c r="FX13" s="7" t="str">
        <f t="shared" si="193"/>
        <v>-----</v>
      </c>
      <c r="FY13" s="7" t="str">
        <f t="shared" si="194"/>
        <v>-----</v>
      </c>
      <c r="FZ13" s="7" t="str">
        <f t="shared" si="195"/>
        <v>-----</v>
      </c>
      <c r="GA13" s="7" t="str">
        <f t="shared" si="196"/>
        <v>-----</v>
      </c>
      <c r="GB13" s="7" t="str">
        <f t="shared" si="197"/>
        <v>-----</v>
      </c>
      <c r="GC13" s="7" t="str">
        <f t="shared" si="198"/>
        <v>-----</v>
      </c>
      <c r="GD13" s="7"/>
      <c r="GE13">
        <f>(Z13-BG13)/BG13</f>
        <v>7.5804482301666755E-4</v>
      </c>
      <c r="GI13" s="7" t="str">
        <f>IF(Y13&gt;Z13,"Bullish","Bearish")</f>
        <v>Bearish</v>
      </c>
      <c r="GJ13" s="19" t="str">
        <f>IF(AND(D13&gt;Y13,D12&lt;Y12),"TEMA crossover","-----")</f>
        <v>TEMA crossover</v>
      </c>
      <c r="GK13" s="19" t="str">
        <f>IF(AND(D13&lt;Y13,D12&gt;Y12),"TEMA crossunder","-----")</f>
        <v>-----</v>
      </c>
      <c r="GL13" s="20" t="str">
        <f>IF(GD13="Bearish","YES","-----")</f>
        <v>-----</v>
      </c>
      <c r="GM13" s="20" t="str">
        <f>IF(GH13="Reverse to Bearish","YES","-----")</f>
        <v>-----</v>
      </c>
      <c r="GN13" s="20" t="str">
        <f>IF(AND(GI13="Bullish",GI12="Bullish",GI11="Bullish",GI10="Bullish"),"YES","-----")</f>
        <v>-----</v>
      </c>
      <c r="GO13" s="20" t="str">
        <f>IF(OR(GK13="TEMA crossunder",GK12="TEMA crossunder",GK11="TEMA crossunder",GK10="TEMA crossunder"),"YES","-----")</f>
        <v>-----</v>
      </c>
      <c r="GP13" s="20" t="str">
        <f>IF(GD13="Bullish","YES","-----")</f>
        <v>-----</v>
      </c>
      <c r="GQ13" s="20" t="str">
        <f>IF(GH13="Reverse to Bullish","YES","-----")</f>
        <v>-----</v>
      </c>
      <c r="GR13" s="20" t="str">
        <f>IF(AND(GI13="Bearish",GI12="Bearish",GI11="Bearish",GI10="Bearish"),"YES","-----")</f>
        <v>YES</v>
      </c>
      <c r="GS13" s="20" t="str">
        <f>IF(OR(GJ13="TEMA crossover",GJ12="TEMA crossover",GJ11="TEMA crossover",GJ10="TEMA crossover"),"YES","-----")</f>
        <v>YES</v>
      </c>
      <c r="GT13" s="20" t="str">
        <f t="shared" si="216"/>
        <v>-----</v>
      </c>
      <c r="GU13" s="20" t="str">
        <f t="shared" si="217"/>
        <v>-----</v>
      </c>
      <c r="GV13" s="20" t="str">
        <f t="shared" si="218"/>
        <v>-----</v>
      </c>
      <c r="GW13" s="20" t="str">
        <f t="shared" si="219"/>
        <v>-----</v>
      </c>
      <c r="GX13" s="20" t="str">
        <f t="shared" si="220"/>
        <v>-----</v>
      </c>
      <c r="GY13" s="20" t="str">
        <f t="shared" si="221"/>
        <v>-----</v>
      </c>
      <c r="GZ13" s="7" t="str">
        <f>IF(G13&gt;BH13,"YES","-----")</f>
        <v>-----</v>
      </c>
      <c r="HA13" s="7" t="str">
        <f>IF(F13&lt;BI13,"YES","-----")</f>
        <v>-----</v>
      </c>
      <c r="HB13">
        <f>BH13-BI13</f>
        <v>3.9000000000005457</v>
      </c>
      <c r="HI13">
        <f t="shared" si="199"/>
        <v>-3.5146000000004278</v>
      </c>
      <c r="HJ13">
        <f t="shared" si="200"/>
        <v>0.38540000000011787</v>
      </c>
      <c r="HK13" s="7"/>
      <c r="HL13" s="7"/>
      <c r="HM13" s="7"/>
      <c r="HN13" s="7"/>
      <c r="HO13" s="7"/>
      <c r="HP13" s="7"/>
      <c r="HQ13" s="28">
        <f t="shared" si="223"/>
        <v>-0.37633999999980006</v>
      </c>
      <c r="HR13" s="28" t="str">
        <f t="shared" si="201"/>
        <v>Bear</v>
      </c>
      <c r="HS13">
        <f t="shared" si="202"/>
        <v>0.37633999999980006</v>
      </c>
    </row>
    <row r="14" spans="1:230" x14ac:dyDescent="0.55000000000000004">
      <c r="A14">
        <f>Validation!A13</f>
        <v>1772028300</v>
      </c>
      <c r="B14" t="str">
        <f>Price!B13</f>
        <v>XAUUSD</v>
      </c>
      <c r="C14" t="str">
        <f>Price!C13</f>
        <v>M5</v>
      </c>
      <c r="D14">
        <f>Price!D13</f>
        <v>5189.99</v>
      </c>
      <c r="E14">
        <f>Price!E13</f>
        <v>5187.18</v>
      </c>
      <c r="F14">
        <f>Price!F13</f>
        <v>5191.07</v>
      </c>
      <c r="G14">
        <f>Price!G13</f>
        <v>5186.8</v>
      </c>
      <c r="H14">
        <f>Price!H13</f>
        <v>582</v>
      </c>
      <c r="I14">
        <f>Diagonals!E13</f>
        <v>0</v>
      </c>
      <c r="J14">
        <f>Diagonals!F13</f>
        <v>0</v>
      </c>
      <c r="K14">
        <f>Diagonals!G13</f>
        <v>0</v>
      </c>
      <c r="L14">
        <f>Diagonals!H13</f>
        <v>0</v>
      </c>
      <c r="M14">
        <f>Diagonals!I13</f>
        <v>0</v>
      </c>
      <c r="N14">
        <f>Diagonals!J13</f>
        <v>0</v>
      </c>
      <c r="O14">
        <f>Diagonals!K13</f>
        <v>0</v>
      </c>
      <c r="P14">
        <f>Diagonals!L13</f>
        <v>0</v>
      </c>
      <c r="Q14">
        <f>Trendlines!E13</f>
        <v>0</v>
      </c>
      <c r="R14">
        <f>Trendlines!F13</f>
        <v>0</v>
      </c>
      <c r="S14">
        <f>Trendlines!G13</f>
        <v>0</v>
      </c>
      <c r="T14">
        <f>Trendlines!H13</f>
        <v>0</v>
      </c>
      <c r="U14">
        <f>Trendlines!I13</f>
        <v>0</v>
      </c>
      <c r="V14">
        <f>Trendlines!J13</f>
        <v>0</v>
      </c>
      <c r="W14">
        <f>Trendlines!K13</f>
        <v>0</v>
      </c>
      <c r="X14">
        <f>Trendlines!L13</f>
        <v>0</v>
      </c>
      <c r="Y14">
        <f>Tema_Hrma_Smma!E13</f>
        <v>5187.43</v>
      </c>
      <c r="Z14">
        <f>Tema_Hrma_Smma!F13</f>
        <v>5188.38</v>
      </c>
      <c r="AA14">
        <f>Tema_Hrma_Smma!G13</f>
        <v>5183.05</v>
      </c>
      <c r="AB14">
        <f>ZScore!H13</f>
        <v>1</v>
      </c>
      <c r="AC14">
        <f>ZScore!I13</f>
        <v>0.18032999999999999</v>
      </c>
      <c r="AD14">
        <f>ZScore!J13</f>
        <v>0</v>
      </c>
      <c r="AE14">
        <f>HA!E13</f>
        <v>5186.2299999999996</v>
      </c>
      <c r="AF14">
        <f>HA!F13</f>
        <v>5191.07</v>
      </c>
      <c r="AG14">
        <f>HA!G13</f>
        <v>5186.2299999999996</v>
      </c>
      <c r="AH14">
        <f>HA!H13</f>
        <v>5188.76</v>
      </c>
      <c r="AI14">
        <f>HA!I13</f>
        <v>1</v>
      </c>
      <c r="AJ14">
        <f>HA!J13</f>
        <v>2.5299999999999998</v>
      </c>
      <c r="AK14">
        <f>HA!K13</f>
        <v>-0.24864</v>
      </c>
      <c r="AL14">
        <f>HA!L13</f>
        <v>1</v>
      </c>
      <c r="AM14">
        <f>KC!E13</f>
        <v>5208.9545500000004</v>
      </c>
      <c r="AN14">
        <f>KC!F13</f>
        <v>5203.4839899999997</v>
      </c>
      <c r="AO14">
        <f>KC!G13</f>
        <v>5198.0134399999997</v>
      </c>
      <c r="AP14">
        <f>KC!H13</f>
        <v>5192.54288</v>
      </c>
      <c r="AQ14">
        <f>KC!I13</f>
        <v>5187.0723200000002</v>
      </c>
      <c r="AR14">
        <f>KC!J13</f>
        <v>5182.6635699999997</v>
      </c>
      <c r="AS14">
        <f>KC!K13</f>
        <v>5177.19301</v>
      </c>
      <c r="AT14">
        <f>KC!L13</f>
        <v>5171.72246</v>
      </c>
      <c r="AU14">
        <f>KC!M13</f>
        <v>5166.2519000000002</v>
      </c>
      <c r="AV14">
        <f>KC!N13</f>
        <v>5160.7813500000002</v>
      </c>
      <c r="AW14">
        <f>SR_Levels!E13</f>
        <v>5178.6000000000004</v>
      </c>
      <c r="AX14">
        <f>SR_Levels!F13</f>
        <v>5161.8900000000003</v>
      </c>
      <c r="AY14">
        <f>SR_Levels!G13</f>
        <v>5135.8500000000004</v>
      </c>
      <c r="AZ14">
        <f>SR_Levels!H13</f>
        <v>0</v>
      </c>
      <c r="BA14">
        <f>SR_Levels!I13</f>
        <v>5193.3500000000004</v>
      </c>
      <c r="BB14">
        <f>SR_Levels!J13</f>
        <v>5205.3100000000004</v>
      </c>
      <c r="BC14">
        <f>SR_Levels!K13</f>
        <v>0</v>
      </c>
      <c r="BD14">
        <f>SR_Levels!L13</f>
        <v>0</v>
      </c>
      <c r="BE14">
        <f>ZigZag!E13</f>
        <v>0</v>
      </c>
      <c r="BF14">
        <f>ZigZag!F13</f>
        <v>0</v>
      </c>
      <c r="BG14">
        <f>ZigZag!G13</f>
        <v>5184.74</v>
      </c>
      <c r="BH14">
        <f>Dual_Tema!E13</f>
        <v>5189.22</v>
      </c>
      <c r="BI14">
        <f>Dual_Tema!F13</f>
        <v>5185.22</v>
      </c>
      <c r="BJ14">
        <f>Pinbar!E13</f>
        <v>0</v>
      </c>
      <c r="BK14">
        <f>SSA!E13</f>
        <v>5185.9859900000001</v>
      </c>
      <c r="BL14">
        <f>SSA!F13</f>
        <v>5186.9934599999997</v>
      </c>
      <c r="BN14" t="str">
        <f t="shared" si="222"/>
        <v>Green Candle</v>
      </c>
      <c r="BO14" s="34">
        <f t="shared" si="224"/>
        <v>7.3223228720387112E-5</v>
      </c>
      <c r="BP14" s="34"/>
      <c r="BQ14" s="34"/>
      <c r="BR14" s="34"/>
      <c r="BS14" s="37">
        <f t="shared" si="225"/>
        <v>1.2203499133889295E-5</v>
      </c>
      <c r="BT14" s="35"/>
      <c r="BU14" s="35"/>
      <c r="BV14" s="35"/>
      <c r="BW14" s="27">
        <v>96</v>
      </c>
      <c r="BX14">
        <f>F14-G14</f>
        <v>4.2699999999995271</v>
      </c>
      <c r="BY14">
        <f>ABS(F14-D13)</f>
        <v>3.8899999999994179</v>
      </c>
      <c r="BZ14">
        <f>ABS(G14-D13)</f>
        <v>0.38000000000010914</v>
      </c>
      <c r="CA14">
        <f t="shared" si="203"/>
        <v>4.2699999999995271</v>
      </c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Z14" s="7" t="str">
        <f>IF(AND(D14&gt;BH14,D14&gt;E14),"Bullish Trigger","-----")</f>
        <v>Bullish Trigger</v>
      </c>
      <c r="DA14" s="7" t="str">
        <f>IF(AND(D14&lt;BI14,D14&lt;E14),"Bearish Trigger","-----")</f>
        <v>-----</v>
      </c>
      <c r="DB14" s="13" t="str">
        <f>IF(AND(W14=BE14,W14&gt;0,BE14&gt;0),"Important High","------")</f>
        <v>------</v>
      </c>
      <c r="DC14" s="13" t="str">
        <f>IF(AND(X14=BF14,X14&gt;0,BF14&gt;0),"Important Low","------")</f>
        <v>------</v>
      </c>
      <c r="DD14" s="7" t="str">
        <f>IF(AND(DB14="Important High",DC14="-----",BJ14=1),"Imp High Rej","-----")</f>
        <v>-----</v>
      </c>
      <c r="DE14" s="7" t="str">
        <f>IF(AND(DB14="-----",DC14="Important Low",BJ14=1),"Imp Low Rej","-----")</f>
        <v>-----</v>
      </c>
      <c r="DF14" s="7" t="str">
        <f>IF(Y14&gt;AM14,"Overbought",IF(Y14&gt;AO14,"Bullish Momentum",IF(Y14&gt;AQ14,"Flat Momentum","-----")))</f>
        <v>Flat Momentum</v>
      </c>
      <c r="DG14" s="7" t="str">
        <f>IF(Y14&lt;AV14,"Oversold",IF(Y14&lt;AT14,"Bearish Momentum",IF(Y14&lt;AR14,"Flat Momentum","-----")))</f>
        <v>-----</v>
      </c>
      <c r="DH14" s="7" t="str">
        <f>IF(AND(DF14="Overbought",AD14=2),"Culminated Thrust","-----")</f>
        <v>-----</v>
      </c>
      <c r="DI14" s="7" t="str">
        <f>IF(AND(DG14="Oversold",AD14=5),"Culminated Thrust","-----")</f>
        <v>-----</v>
      </c>
      <c r="DJ14" s="14">
        <f>(Q14-$D14)/$D14</f>
        <v>-1</v>
      </c>
      <c r="DK14" s="14">
        <f>(R14-$D14)/$D14</f>
        <v>-1</v>
      </c>
      <c r="DL14" s="14">
        <f>(S14-$D14)/$D14</f>
        <v>-1</v>
      </c>
      <c r="DM14" s="14">
        <f>(T14-$D14)/$D14</f>
        <v>-1</v>
      </c>
      <c r="DN14" s="14">
        <f>(U14-$D14)/$D14</f>
        <v>-1</v>
      </c>
      <c r="DO14" s="14">
        <f>(V14-$D14)/$D14</f>
        <v>-1</v>
      </c>
      <c r="DP14" s="14">
        <f t="shared" si="171"/>
        <v>-1</v>
      </c>
      <c r="DQ14" s="14">
        <f t="shared" si="172"/>
        <v>-1</v>
      </c>
      <c r="DR14" s="14">
        <f t="shared" si="173"/>
        <v>-1</v>
      </c>
      <c r="DS14" s="14">
        <f t="shared" si="174"/>
        <v>-1</v>
      </c>
      <c r="DT14" s="14">
        <f t="shared" si="175"/>
        <v>-1</v>
      </c>
      <c r="DU14" s="14">
        <f t="shared" si="176"/>
        <v>-1</v>
      </c>
      <c r="DV14" t="str">
        <f>IF($D14&gt;Q14,"SUP","RES")</f>
        <v>SUP</v>
      </c>
      <c r="DW14" t="str">
        <f>IF($D14&gt;R14,"SUP","RES")</f>
        <v>SUP</v>
      </c>
      <c r="DX14" t="str">
        <f>IF($D14&gt;S14,"SUP","RES")</f>
        <v>SUP</v>
      </c>
      <c r="DY14" t="str">
        <f>IF($D14&gt;T14,"SUP","RES")</f>
        <v>SUP</v>
      </c>
      <c r="DZ14" t="str">
        <f>IF($D14&gt;U14,"SUP","RES")</f>
        <v>SUP</v>
      </c>
      <c r="EA14" t="str">
        <f>IF($D14&gt;V14,"SUP","RES")</f>
        <v>SUP</v>
      </c>
      <c r="EB14" s="7">
        <f t="shared" si="177"/>
        <v>0</v>
      </c>
      <c r="EC14" s="7">
        <f t="shared" si="178"/>
        <v>6</v>
      </c>
      <c r="ED14" s="13" t="str">
        <f t="shared" si="179"/>
        <v>All Sup</v>
      </c>
      <c r="EE14" s="13" t="str">
        <f t="shared" si="180"/>
        <v>-----</v>
      </c>
      <c r="EF14" s="7" t="str">
        <f>IF(OR(ED14="All Sup",EE14="All Res"),"na",((D14-MIN(Q14:V14))/(MAX(Q14:V14)-MIN(Q14:V14))))</f>
        <v>na</v>
      </c>
      <c r="EG14">
        <v>1.4999999999999999E-4</v>
      </c>
      <c r="EH14">
        <f>Q14*(1+$EG14)</f>
        <v>0</v>
      </c>
      <c r="EI14">
        <f>Q14*(1-$EG14)</f>
        <v>0</v>
      </c>
      <c r="EJ14">
        <f>R14*(1+$EG14)</f>
        <v>0</v>
      </c>
      <c r="EK14">
        <f>R14*(1-$EG14)</f>
        <v>0</v>
      </c>
      <c r="EL14">
        <f>S14*(1+$EG14)</f>
        <v>0</v>
      </c>
      <c r="EM14">
        <f>S14*(1-$EG14)</f>
        <v>0</v>
      </c>
      <c r="EN14">
        <f>T14*(1+$EG14)</f>
        <v>0</v>
      </c>
      <c r="EO14">
        <f>T14*(1-$EG14)</f>
        <v>0</v>
      </c>
      <c r="EP14">
        <f>U14*(1+$EG14)</f>
        <v>0</v>
      </c>
      <c r="EQ14">
        <f>U14*(1-$EG14)</f>
        <v>0</v>
      </c>
      <c r="ER14">
        <f>V14*(1+$EG14)</f>
        <v>0</v>
      </c>
      <c r="ES14">
        <f>V14*(1-$EG14)</f>
        <v>0</v>
      </c>
      <c r="ET14" s="7" t="str">
        <f t="shared" si="181"/>
        <v>-----</v>
      </c>
      <c r="EU14" s="7" t="str">
        <f t="shared" si="182"/>
        <v>-----</v>
      </c>
      <c r="EV14" s="7" t="str">
        <f t="shared" si="183"/>
        <v>-----</v>
      </c>
      <c r="EW14" s="7" t="str">
        <f t="shared" si="184"/>
        <v>-----</v>
      </c>
      <c r="EX14" s="7" t="str">
        <f t="shared" si="185"/>
        <v>-----</v>
      </c>
      <c r="EY14" s="7" t="str">
        <f t="shared" si="186"/>
        <v>-----</v>
      </c>
      <c r="EZ14">
        <f t="shared" si="204"/>
        <v>12</v>
      </c>
      <c r="FA14">
        <f t="shared" si="205"/>
        <v>12</v>
      </c>
      <c r="FB14">
        <f t="shared" si="206"/>
        <v>12</v>
      </c>
      <c r="FC14">
        <f t="shared" si="207"/>
        <v>12</v>
      </c>
      <c r="FD14">
        <f t="shared" si="208"/>
        <v>12</v>
      </c>
      <c r="FE14">
        <f t="shared" si="209"/>
        <v>12</v>
      </c>
      <c r="FF14">
        <f t="shared" si="210"/>
        <v>0</v>
      </c>
      <c r="FG14">
        <f t="shared" si="211"/>
        <v>0</v>
      </c>
      <c r="FH14">
        <f t="shared" si="212"/>
        <v>0</v>
      </c>
      <c r="FI14">
        <f t="shared" si="213"/>
        <v>0</v>
      </c>
      <c r="FJ14">
        <f t="shared" si="214"/>
        <v>0</v>
      </c>
      <c r="FK14">
        <f t="shared" si="215"/>
        <v>0</v>
      </c>
      <c r="FL14" s="7" t="str">
        <f t="shared" si="187"/>
        <v>-----</v>
      </c>
      <c r="FM14" s="7" t="str">
        <f t="shared" si="188"/>
        <v>-----</v>
      </c>
      <c r="FN14" s="7" t="str">
        <f t="shared" si="189"/>
        <v>-----</v>
      </c>
      <c r="FO14" s="7" t="str">
        <f t="shared" si="190"/>
        <v>-----</v>
      </c>
      <c r="FP14" s="7" t="str">
        <f t="shared" si="191"/>
        <v>-----</v>
      </c>
      <c r="FQ14" s="7" t="str">
        <f t="shared" si="192"/>
        <v>-----</v>
      </c>
      <c r="FR14" s="13" t="str">
        <f>IF(FL14="-----","-----",(D14-Q14)/Q14)</f>
        <v>-----</v>
      </c>
      <c r="FS14" s="13" t="str">
        <f>IF(FM14="-----","-----",(Q14-R14)/R14)</f>
        <v>-----</v>
      </c>
      <c r="FT14" s="13" t="str">
        <f>IF(FN14="-----","-----",(R14-S14)/S14)</f>
        <v>-----</v>
      </c>
      <c r="FU14" s="13" t="str">
        <f>IF(FO14="-----","-----",(S14-T14)/T14)</f>
        <v>-----</v>
      </c>
      <c r="FV14" s="13" t="str">
        <f>IF(FP14="-----","-----",(T14-U14)/U14)</f>
        <v>-----</v>
      </c>
      <c r="FW14" s="13" t="str">
        <f>IF(FQ14="-----","-----",(U14-V14)/V14)</f>
        <v>-----</v>
      </c>
      <c r="FX14" s="7" t="str">
        <f t="shared" si="193"/>
        <v>-----</v>
      </c>
      <c r="FY14" s="7" t="str">
        <f t="shared" si="194"/>
        <v>-----</v>
      </c>
      <c r="FZ14" s="7" t="str">
        <f t="shared" si="195"/>
        <v>-----</v>
      </c>
      <c r="GA14" s="7" t="str">
        <f t="shared" si="196"/>
        <v>-----</v>
      </c>
      <c r="GB14" s="7" t="str">
        <f t="shared" si="197"/>
        <v>-----</v>
      </c>
      <c r="GC14" s="7" t="str">
        <f t="shared" si="198"/>
        <v>-----</v>
      </c>
      <c r="GD14" s="7" t="str">
        <f>IF(AND(BG14&gt;AA14,BG13&gt;AA13,BG12&gt;AA12,BG11&gt;AA11,BG10&gt;AA10,BG9&gt;AA9,BG8&gt;AA8,BG7&gt;AA7,BG6&gt;AA6,BG5&gt;AA5,BG4&gt;AA4,BG3&gt;AA3),"Bullish",IF(AND(BG14&lt;AA14,BG13&lt;AA13,BG12&lt;AA12,BG11&lt;AA11,BG10&lt;AA10,BG9&lt;AA9,BG8&lt;AA8,BG7&lt;AA7,BG6&lt;AA6,BG5&lt;AA5,BG4&lt;AA4,BG3&lt;AA3),"Bearish","-----"))</f>
        <v>-----</v>
      </c>
      <c r="GE14">
        <f>(Z14-BG14)/BG14</f>
        <v>7.0206027688955036E-4</v>
      </c>
      <c r="GI14" s="7" t="str">
        <f>IF(Y14&gt;Z14,"Bullish","Bearish")</f>
        <v>Bearish</v>
      </c>
      <c r="GJ14" s="19" t="str">
        <f>IF(AND(D14&gt;Y14,D13&lt;Y13),"TEMA crossover","-----")</f>
        <v>-----</v>
      </c>
      <c r="GK14" s="19" t="str">
        <f>IF(AND(D14&lt;Y14,D13&gt;Y13),"TEMA crossunder","-----")</f>
        <v>-----</v>
      </c>
      <c r="GL14" s="20" t="str">
        <f>IF(GD14="Bearish","YES","-----")</f>
        <v>-----</v>
      </c>
      <c r="GM14" s="20" t="str">
        <f>IF(GH14="Reverse to Bearish","YES","-----")</f>
        <v>-----</v>
      </c>
      <c r="GN14" s="20" t="str">
        <f>IF(AND(GI14="Bullish",GI13="Bullish",GI12="Bullish",GI11="Bullish"),"YES","-----")</f>
        <v>-----</v>
      </c>
      <c r="GO14" s="20" t="str">
        <f>IF(OR(GK14="TEMA crossunder",GK13="TEMA crossunder",GK12="TEMA crossunder",GK11="TEMA crossunder"),"YES","-----")</f>
        <v>-----</v>
      </c>
      <c r="GP14" s="20" t="str">
        <f>IF(GD14="Bullish","YES","-----")</f>
        <v>-----</v>
      </c>
      <c r="GQ14" s="20" t="str">
        <f>IF(GH14="Reverse to Bullish","YES","-----")</f>
        <v>-----</v>
      </c>
      <c r="GR14" s="20" t="str">
        <f>IF(AND(GI14="Bearish",GI13="Bearish",GI12="Bearish",GI11="Bearish"),"YES","-----")</f>
        <v>YES</v>
      </c>
      <c r="GS14" s="20" t="str">
        <f>IF(OR(GJ14="TEMA crossover",GJ13="TEMA crossover",GJ12="TEMA crossover",GJ11="TEMA crossover"),"YES","-----")</f>
        <v>YES</v>
      </c>
      <c r="GT14" s="20" t="str">
        <f t="shared" si="216"/>
        <v>-----</v>
      </c>
      <c r="GU14" s="20" t="str">
        <f t="shared" si="217"/>
        <v>-----</v>
      </c>
      <c r="GV14" s="20" t="str">
        <f t="shared" si="218"/>
        <v>-----</v>
      </c>
      <c r="GW14" s="20" t="str">
        <f t="shared" si="219"/>
        <v>-----</v>
      </c>
      <c r="GX14" s="20" t="str">
        <f t="shared" si="220"/>
        <v>-----</v>
      </c>
      <c r="GY14" s="20" t="str">
        <f t="shared" si="221"/>
        <v>-----</v>
      </c>
      <c r="GZ14" s="7" t="str">
        <f>IF(G14&gt;BH14,"YES","-----")</f>
        <v>-----</v>
      </c>
      <c r="HA14" s="7" t="str">
        <f>IF(F14&lt;BI14,"YES","-----")</f>
        <v>-----</v>
      </c>
      <c r="HB14">
        <f>BH14-BI14</f>
        <v>4</v>
      </c>
      <c r="HI14">
        <f t="shared" si="199"/>
        <v>-0.76598999999987427</v>
      </c>
      <c r="HJ14">
        <f t="shared" si="200"/>
        <v>3.2340100000001257</v>
      </c>
      <c r="HK14" s="7"/>
      <c r="HL14" s="7"/>
      <c r="HM14" s="7"/>
      <c r="HN14" s="7"/>
      <c r="HO14" s="7"/>
      <c r="HP14" s="7"/>
      <c r="HQ14" s="28">
        <f t="shared" si="223"/>
        <v>-1.0074699999995573</v>
      </c>
      <c r="HR14" s="28" t="str">
        <f t="shared" si="201"/>
        <v>Bear</v>
      </c>
      <c r="HS14">
        <f t="shared" si="202"/>
        <v>1.0074699999995573</v>
      </c>
    </row>
    <row r="15" spans="1:230" x14ac:dyDescent="0.55000000000000004">
      <c r="A15">
        <f>Validation!A14</f>
        <v>1772028600</v>
      </c>
      <c r="B15" t="str">
        <f>Price!B14</f>
        <v>XAUUSD</v>
      </c>
      <c r="C15" t="str">
        <f>Price!C14</f>
        <v>M5</v>
      </c>
      <c r="D15">
        <f>Price!D14</f>
        <v>5185.4399999999996</v>
      </c>
      <c r="E15">
        <f>Price!E14</f>
        <v>5190.08</v>
      </c>
      <c r="F15">
        <f>Price!F14</f>
        <v>5190.3100000000004</v>
      </c>
      <c r="G15">
        <f>Price!G14</f>
        <v>5183.6899999999996</v>
      </c>
      <c r="H15">
        <f>Price!H14</f>
        <v>596</v>
      </c>
      <c r="I15">
        <f>Diagonals!E14</f>
        <v>0</v>
      </c>
      <c r="J15">
        <f>Diagonals!F14</f>
        <v>0</v>
      </c>
      <c r="K15">
        <f>Diagonals!G14</f>
        <v>0</v>
      </c>
      <c r="L15">
        <f>Diagonals!H14</f>
        <v>0</v>
      </c>
      <c r="M15">
        <f>Diagonals!I14</f>
        <v>0</v>
      </c>
      <c r="N15">
        <f>Diagonals!J14</f>
        <v>0</v>
      </c>
      <c r="O15">
        <f>Diagonals!K14</f>
        <v>0</v>
      </c>
      <c r="P15">
        <f>Diagonals!L14</f>
        <v>0</v>
      </c>
      <c r="Q15">
        <f>Trendlines!E14</f>
        <v>0</v>
      </c>
      <c r="R15">
        <f>Trendlines!F14</f>
        <v>0</v>
      </c>
      <c r="S15">
        <f>Trendlines!G14</f>
        <v>0</v>
      </c>
      <c r="T15">
        <f>Trendlines!H14</f>
        <v>0</v>
      </c>
      <c r="U15">
        <f>Trendlines!I14</f>
        <v>0</v>
      </c>
      <c r="V15">
        <f>Trendlines!J14</f>
        <v>0</v>
      </c>
      <c r="W15">
        <f>Trendlines!K14</f>
        <v>0</v>
      </c>
      <c r="X15">
        <f>Trendlines!L14</f>
        <v>0</v>
      </c>
      <c r="Y15">
        <f>Tema_Hrma_Smma!E14</f>
        <v>5186.91</v>
      </c>
      <c r="Z15">
        <f>Tema_Hrma_Smma!F14</f>
        <v>5188.28</v>
      </c>
      <c r="AA15">
        <f>Tema_Hrma_Smma!G14</f>
        <v>5183.1899999999996</v>
      </c>
      <c r="AB15">
        <f>ZScore!H14</f>
        <v>-1</v>
      </c>
      <c r="AC15">
        <f>ZScore!I14</f>
        <v>0.40695999999999999</v>
      </c>
      <c r="AD15">
        <f>ZScore!J14</f>
        <v>3</v>
      </c>
      <c r="AE15">
        <f>HA!E14</f>
        <v>5187.5</v>
      </c>
      <c r="AF15">
        <f>HA!F14</f>
        <v>5190.3100000000004</v>
      </c>
      <c r="AG15">
        <f>HA!G14</f>
        <v>5183.6899999999996</v>
      </c>
      <c r="AH15">
        <f>HA!H14</f>
        <v>5187.38</v>
      </c>
      <c r="AI15">
        <f>HA!I14</f>
        <v>-1</v>
      </c>
      <c r="AJ15">
        <f>HA!J14</f>
        <v>0.12</v>
      </c>
      <c r="AK15">
        <f>HA!K14</f>
        <v>-1.05298</v>
      </c>
      <c r="AL15">
        <f>HA!L14</f>
        <v>-1</v>
      </c>
      <c r="AM15">
        <f>KC!E14</f>
        <v>5209.2380999999996</v>
      </c>
      <c r="AN15">
        <f>KC!F14</f>
        <v>5203.7803899999999</v>
      </c>
      <c r="AO15">
        <f>KC!G14</f>
        <v>5198.3226699999996</v>
      </c>
      <c r="AP15">
        <f>KC!H14</f>
        <v>5192.8649599999999</v>
      </c>
      <c r="AQ15">
        <f>KC!I14</f>
        <v>5187.4072399999995</v>
      </c>
      <c r="AR15">
        <f>KC!J14</f>
        <v>5182.9627799999998</v>
      </c>
      <c r="AS15">
        <f>KC!K14</f>
        <v>5177.5050700000002</v>
      </c>
      <c r="AT15">
        <f>KC!L14</f>
        <v>5172.0473499999998</v>
      </c>
      <c r="AU15">
        <f>KC!M14</f>
        <v>5166.5896400000001</v>
      </c>
      <c r="AV15">
        <f>KC!N14</f>
        <v>5161.1319199999998</v>
      </c>
      <c r="AW15">
        <f>SR_Levels!E14</f>
        <v>5178.6000000000004</v>
      </c>
      <c r="AX15">
        <f>SR_Levels!F14</f>
        <v>5161.8900000000003</v>
      </c>
      <c r="AY15">
        <f>SR_Levels!G14</f>
        <v>5135.8500000000004</v>
      </c>
      <c r="AZ15">
        <f>SR_Levels!H14</f>
        <v>0</v>
      </c>
      <c r="BA15">
        <f>SR_Levels!I14</f>
        <v>5193.3500000000004</v>
      </c>
      <c r="BB15">
        <f>SR_Levels!J14</f>
        <v>5205.3100000000004</v>
      </c>
      <c r="BC15">
        <f>SR_Levels!K14</f>
        <v>0</v>
      </c>
      <c r="BD15">
        <f>SR_Levels!L14</f>
        <v>0</v>
      </c>
      <c r="BE15">
        <f>ZigZag!E14</f>
        <v>0</v>
      </c>
      <c r="BF15">
        <f>ZigZag!F14</f>
        <v>0</v>
      </c>
      <c r="BG15">
        <f>ZigZag!G14</f>
        <v>5184.87</v>
      </c>
      <c r="BH15">
        <f>Dual_Tema!E14</f>
        <v>5189.63</v>
      </c>
      <c r="BI15">
        <f>Dual_Tema!F14</f>
        <v>5184.42</v>
      </c>
      <c r="BJ15">
        <f>Pinbar!E14</f>
        <v>0</v>
      </c>
      <c r="BK15">
        <f>SSA!E14</f>
        <v>5183.4761399999998</v>
      </c>
      <c r="BL15">
        <f>SSA!F14</f>
        <v>5185.2348000000002</v>
      </c>
      <c r="BN15" t="str">
        <f t="shared" si="222"/>
        <v>Red Candle</v>
      </c>
      <c r="BO15" s="34">
        <f t="shared" si="224"/>
        <v>-2.6991385891994568E-4</v>
      </c>
      <c r="BP15" s="34">
        <f>(D15/D3)-1</f>
        <v>-3.3929673041332986E-4</v>
      </c>
      <c r="BQ15" s="34"/>
      <c r="BR15" s="34"/>
      <c r="BS15" s="37">
        <f t="shared" si="225"/>
        <v>-4.4990703258251941E-5</v>
      </c>
      <c r="BT15" s="35">
        <f>((BP15+1)^(1/12))-1</f>
        <v>-2.8279125519059534E-5</v>
      </c>
      <c r="BU15" s="35"/>
      <c r="BV15" s="35"/>
      <c r="BW15" s="27">
        <v>96</v>
      </c>
      <c r="BX15">
        <f>F15-G15</f>
        <v>6.6200000000008004</v>
      </c>
      <c r="BY15">
        <f>ABS(F15-D14)</f>
        <v>0.32000000000061846</v>
      </c>
      <c r="BZ15">
        <f>ABS(G15-D14)</f>
        <v>6.3000000000001819</v>
      </c>
      <c r="CA15">
        <f t="shared" si="203"/>
        <v>6.6200000000008004</v>
      </c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Z15" s="7" t="str">
        <f>IF(AND(D15&gt;BH15,D15&gt;E15),"Bullish Trigger","-----")</f>
        <v>-----</v>
      </c>
      <c r="DA15" s="7" t="str">
        <f>IF(AND(D15&lt;BI15,D15&lt;E15),"Bearish Trigger","-----")</f>
        <v>-----</v>
      </c>
      <c r="DB15" s="13" t="str">
        <f>IF(AND(W15=BE15,W15&gt;0,BE15&gt;0),"Important High","------")</f>
        <v>------</v>
      </c>
      <c r="DC15" s="13" t="str">
        <f>IF(AND(X15=BF15,X15&gt;0,BF15&gt;0),"Important Low","------")</f>
        <v>------</v>
      </c>
      <c r="DD15" s="7" t="str">
        <f>IF(AND(DB15="Important High",DC15="-----",BJ15=1),"Imp High Rej","-----")</f>
        <v>-----</v>
      </c>
      <c r="DE15" s="7" t="str">
        <f>IF(AND(DB15="-----",DC15="Important Low",BJ15=1),"Imp Low Rej","-----")</f>
        <v>-----</v>
      </c>
      <c r="DF15" s="7" t="str">
        <f>IF(Y15&gt;AM15,"Overbought",IF(Y15&gt;AO15,"Bullish Momentum",IF(Y15&gt;AQ15,"Flat Momentum","-----")))</f>
        <v>-----</v>
      </c>
      <c r="DG15" s="7" t="str">
        <f>IF(Y15&lt;AV15,"Oversold",IF(Y15&lt;AT15,"Bearish Momentum",IF(Y15&lt;AR15,"Flat Momentum","-----")))</f>
        <v>-----</v>
      </c>
      <c r="DH15" s="7" t="str">
        <f>IF(AND(DF15="Overbought",AD15=2),"Culminated Thrust","-----")</f>
        <v>-----</v>
      </c>
      <c r="DI15" s="7" t="str">
        <f>IF(AND(DG15="Oversold",AD15=5),"Culminated Thrust","-----")</f>
        <v>-----</v>
      </c>
      <c r="DJ15" s="14">
        <f>(Q15-$D15)/$D15</f>
        <v>-1</v>
      </c>
      <c r="DK15" s="14">
        <f>(R15-$D15)/$D15</f>
        <v>-1</v>
      </c>
      <c r="DL15" s="14">
        <f>(S15-$D15)/$D15</f>
        <v>-1</v>
      </c>
      <c r="DM15" s="14">
        <f>(T15-$D15)/$D15</f>
        <v>-1</v>
      </c>
      <c r="DN15" s="14">
        <f>(U15-$D15)/$D15</f>
        <v>-1</v>
      </c>
      <c r="DO15" s="14">
        <f>(V15-$D15)/$D15</f>
        <v>-1</v>
      </c>
      <c r="DP15" s="14">
        <f t="shared" si="171"/>
        <v>-1</v>
      </c>
      <c r="DQ15" s="14">
        <f t="shared" si="172"/>
        <v>-1</v>
      </c>
      <c r="DR15" s="14">
        <f t="shared" si="173"/>
        <v>-1</v>
      </c>
      <c r="DS15" s="14">
        <f t="shared" si="174"/>
        <v>-1</v>
      </c>
      <c r="DT15" s="14">
        <f t="shared" si="175"/>
        <v>-1</v>
      </c>
      <c r="DU15" s="14">
        <f t="shared" si="176"/>
        <v>-1</v>
      </c>
      <c r="DV15" t="str">
        <f>IF($D15&gt;Q15,"SUP","RES")</f>
        <v>SUP</v>
      </c>
      <c r="DW15" t="str">
        <f>IF($D15&gt;R15,"SUP","RES")</f>
        <v>SUP</v>
      </c>
      <c r="DX15" t="str">
        <f>IF($D15&gt;S15,"SUP","RES")</f>
        <v>SUP</v>
      </c>
      <c r="DY15" t="str">
        <f>IF($D15&gt;T15,"SUP","RES")</f>
        <v>SUP</v>
      </c>
      <c r="DZ15" t="str">
        <f>IF($D15&gt;U15,"SUP","RES")</f>
        <v>SUP</v>
      </c>
      <c r="EA15" t="str">
        <f>IF($D15&gt;V15,"SUP","RES")</f>
        <v>SUP</v>
      </c>
      <c r="EB15" s="7">
        <f t="shared" si="177"/>
        <v>0</v>
      </c>
      <c r="EC15" s="7">
        <f t="shared" si="178"/>
        <v>6</v>
      </c>
      <c r="ED15" s="13" t="str">
        <f t="shared" si="179"/>
        <v>All Sup</v>
      </c>
      <c r="EE15" s="13" t="str">
        <f t="shared" si="180"/>
        <v>-----</v>
      </c>
      <c r="EF15" s="7" t="str">
        <f>IF(OR(ED15="All Sup",EE15="All Res"),"na",((D15-MIN(Q15:V15))/(MAX(Q15:V15)-MIN(Q15:V15))))</f>
        <v>na</v>
      </c>
      <c r="EG15">
        <v>1.4999999999999999E-4</v>
      </c>
      <c r="EH15">
        <f>Q15*(1+$EG15)</f>
        <v>0</v>
      </c>
      <c r="EI15">
        <f>Q15*(1-$EG15)</f>
        <v>0</v>
      </c>
      <c r="EJ15">
        <f>R15*(1+$EG15)</f>
        <v>0</v>
      </c>
      <c r="EK15">
        <f>R15*(1-$EG15)</f>
        <v>0</v>
      </c>
      <c r="EL15">
        <f>S15*(1+$EG15)</f>
        <v>0</v>
      </c>
      <c r="EM15">
        <f>S15*(1-$EG15)</f>
        <v>0</v>
      </c>
      <c r="EN15">
        <f>T15*(1+$EG15)</f>
        <v>0</v>
      </c>
      <c r="EO15">
        <f>T15*(1-$EG15)</f>
        <v>0</v>
      </c>
      <c r="EP15">
        <f>U15*(1+$EG15)</f>
        <v>0</v>
      </c>
      <c r="EQ15">
        <f>U15*(1-$EG15)</f>
        <v>0</v>
      </c>
      <c r="ER15">
        <f>V15*(1+$EG15)</f>
        <v>0</v>
      </c>
      <c r="ES15">
        <f>V15*(1-$EG15)</f>
        <v>0</v>
      </c>
      <c r="ET15" s="7" t="str">
        <f t="shared" si="181"/>
        <v>-----</v>
      </c>
      <c r="EU15" s="7" t="str">
        <f t="shared" si="182"/>
        <v>-----</v>
      </c>
      <c r="EV15" s="7" t="str">
        <f t="shared" si="183"/>
        <v>-----</v>
      </c>
      <c r="EW15" s="7" t="str">
        <f t="shared" si="184"/>
        <v>-----</v>
      </c>
      <c r="EX15" s="7" t="str">
        <f t="shared" si="185"/>
        <v>-----</v>
      </c>
      <c r="EY15" s="7" t="str">
        <f t="shared" si="186"/>
        <v>-----</v>
      </c>
      <c r="EZ15">
        <f t="shared" si="204"/>
        <v>13</v>
      </c>
      <c r="FA15">
        <f t="shared" si="205"/>
        <v>13</v>
      </c>
      <c r="FB15">
        <f t="shared" si="206"/>
        <v>13</v>
      </c>
      <c r="FC15">
        <f t="shared" si="207"/>
        <v>13</v>
      </c>
      <c r="FD15">
        <f t="shared" si="208"/>
        <v>13</v>
      </c>
      <c r="FE15">
        <f t="shared" si="209"/>
        <v>13</v>
      </c>
      <c r="FF15">
        <f t="shared" si="210"/>
        <v>0</v>
      </c>
      <c r="FG15">
        <f t="shared" si="211"/>
        <v>0</v>
      </c>
      <c r="FH15">
        <f t="shared" si="212"/>
        <v>0</v>
      </c>
      <c r="FI15">
        <f t="shared" si="213"/>
        <v>0</v>
      </c>
      <c r="FJ15">
        <f t="shared" si="214"/>
        <v>0</v>
      </c>
      <c r="FK15">
        <f t="shared" si="215"/>
        <v>0</v>
      </c>
      <c r="FL15" s="7" t="str">
        <f t="shared" si="187"/>
        <v>-----</v>
      </c>
      <c r="FM15" s="7" t="str">
        <f t="shared" si="188"/>
        <v>-----</v>
      </c>
      <c r="FN15" s="7" t="str">
        <f t="shared" si="189"/>
        <v>-----</v>
      </c>
      <c r="FO15" s="7" t="str">
        <f t="shared" si="190"/>
        <v>-----</v>
      </c>
      <c r="FP15" s="7" t="str">
        <f t="shared" si="191"/>
        <v>-----</v>
      </c>
      <c r="FQ15" s="7" t="str">
        <f t="shared" si="192"/>
        <v>-----</v>
      </c>
      <c r="FR15" s="13" t="str">
        <f>IF(FL15="-----","-----",(D15-Q15)/Q15)</f>
        <v>-----</v>
      </c>
      <c r="FS15" s="13" t="str">
        <f>IF(FM15="-----","-----",(Q15-R15)/R15)</f>
        <v>-----</v>
      </c>
      <c r="FT15" s="13" t="str">
        <f>IF(FN15="-----","-----",(R15-S15)/S15)</f>
        <v>-----</v>
      </c>
      <c r="FU15" s="13" t="str">
        <f>IF(FO15="-----","-----",(S15-T15)/T15)</f>
        <v>-----</v>
      </c>
      <c r="FV15" s="13" t="str">
        <f>IF(FP15="-----","-----",(T15-U15)/U15)</f>
        <v>-----</v>
      </c>
      <c r="FW15" s="13" t="str">
        <f>IF(FQ15="-----","-----",(U15-V15)/V15)</f>
        <v>-----</v>
      </c>
      <c r="FX15" s="7" t="str">
        <f t="shared" si="193"/>
        <v>-----</v>
      </c>
      <c r="FY15" s="7" t="str">
        <f t="shared" si="194"/>
        <v>-----</v>
      </c>
      <c r="FZ15" s="7" t="str">
        <f t="shared" si="195"/>
        <v>-----</v>
      </c>
      <c r="GA15" s="7" t="str">
        <f t="shared" si="196"/>
        <v>-----</v>
      </c>
      <c r="GB15" s="7" t="str">
        <f t="shared" si="197"/>
        <v>-----</v>
      </c>
      <c r="GC15" s="7" t="str">
        <f t="shared" si="198"/>
        <v>-----</v>
      </c>
      <c r="GD15" s="7" t="str">
        <f>IF(AND(BG15&gt;AA15,BG14&gt;AA14,BG13&gt;AA13,BG12&gt;AA12,BG11&gt;AA11,BG10&gt;AA10,BG9&gt;AA9,BG8&gt;AA8,BG7&gt;AA7,BG6&gt;AA6,BG5&gt;AA5,BG4&gt;AA4),"Bullish",IF(AND(BG15&lt;AA15,BG14&lt;AA14,BG13&lt;AA13,BG12&lt;AA12,BG11&lt;AA11,BG10&lt;AA10,BG9&lt;AA9,BG8&lt;AA8,BG7&lt;AA7,BG6&lt;AA6,BG5&lt;AA5,BG4&lt;AA4),"Bearish","-----"))</f>
        <v>-----</v>
      </c>
      <c r="GE15">
        <f>(Z15-BG15)/BG15</f>
        <v>6.5768283486371975E-4</v>
      </c>
      <c r="GI15" s="7" t="str">
        <f>IF(Y15&gt;Z15,"Bullish","Bearish")</f>
        <v>Bearish</v>
      </c>
      <c r="GJ15" s="19" t="str">
        <f>IF(AND(D15&gt;Y15,D14&lt;Y14),"TEMA crossover","-----")</f>
        <v>-----</v>
      </c>
      <c r="GK15" s="19" t="str">
        <f>IF(AND(D15&lt;Y15,D14&gt;Y14),"TEMA crossunder","-----")</f>
        <v>TEMA crossunder</v>
      </c>
      <c r="GL15" s="20" t="str">
        <f>IF(GD15="Bearish","YES","-----")</f>
        <v>-----</v>
      </c>
      <c r="GM15" s="20" t="str">
        <f>IF(GH15="Reverse to Bearish","YES","-----")</f>
        <v>-----</v>
      </c>
      <c r="GN15" s="20" t="str">
        <f>IF(AND(GI15="Bullish",GI14="Bullish",GI13="Bullish",GI12="Bullish"),"YES","-----")</f>
        <v>-----</v>
      </c>
      <c r="GO15" s="20" t="str">
        <f>IF(OR(GK15="TEMA crossunder",GK14="TEMA crossunder",GK13="TEMA crossunder",GK12="TEMA crossunder"),"YES","-----")</f>
        <v>YES</v>
      </c>
      <c r="GP15" s="20" t="str">
        <f>IF(GD15="Bullish","YES","-----")</f>
        <v>-----</v>
      </c>
      <c r="GQ15" s="20" t="str">
        <f>IF(GH15="Reverse to Bullish","YES","-----")</f>
        <v>-----</v>
      </c>
      <c r="GR15" s="20" t="str">
        <f>IF(AND(GI15="Bearish",GI14="Bearish",GI13="Bearish",GI12="Bearish"),"YES","-----")</f>
        <v>YES</v>
      </c>
      <c r="GS15" s="20" t="str">
        <f>IF(OR(GJ15="TEMA crossover",GJ14="TEMA crossover",GJ13="TEMA crossover",GJ12="TEMA crossover"),"YES","-----")</f>
        <v>YES</v>
      </c>
      <c r="GT15" s="20" t="str">
        <f t="shared" si="216"/>
        <v>-----</v>
      </c>
      <c r="GU15" s="20" t="str">
        <f t="shared" si="217"/>
        <v>-----</v>
      </c>
      <c r="GV15" s="20" t="str">
        <f t="shared" si="218"/>
        <v>-----</v>
      </c>
      <c r="GW15" s="20" t="str">
        <f t="shared" si="219"/>
        <v>-----</v>
      </c>
      <c r="GX15" s="20" t="str">
        <f t="shared" si="220"/>
        <v>-----</v>
      </c>
      <c r="GY15" s="20" t="str">
        <f t="shared" si="221"/>
        <v>-----</v>
      </c>
      <c r="GZ15" s="7" t="str">
        <f>IF(G15&gt;BH15,"YES","-----")</f>
        <v>-----</v>
      </c>
      <c r="HA15" s="7" t="str">
        <f>IF(F15&lt;BI15,"YES","-----")</f>
        <v>-----</v>
      </c>
      <c r="HB15">
        <f>BH15-BI15</f>
        <v>5.2100000000000364</v>
      </c>
      <c r="HI15">
        <f t="shared" si="199"/>
        <v>0.94386000000031345</v>
      </c>
      <c r="HJ15">
        <f t="shared" si="200"/>
        <v>6.1538600000003498</v>
      </c>
      <c r="HK15" s="7"/>
      <c r="HL15" s="7"/>
      <c r="HM15" s="7"/>
      <c r="HN15" s="7"/>
      <c r="HO15" s="7"/>
      <c r="HP15" s="7"/>
      <c r="HQ15" s="28">
        <f t="shared" si="223"/>
        <v>-1.7586600000004182</v>
      </c>
      <c r="HR15" s="28" t="str">
        <f t="shared" si="201"/>
        <v>Bear</v>
      </c>
      <c r="HS15">
        <f t="shared" si="202"/>
        <v>1.7586600000004182</v>
      </c>
    </row>
    <row r="16" spans="1:230" x14ac:dyDescent="0.55000000000000004">
      <c r="A16">
        <f>Validation!A15</f>
        <v>1772028900</v>
      </c>
      <c r="B16" t="str">
        <f>Price!B15</f>
        <v>XAUUSD</v>
      </c>
      <c r="C16" t="str">
        <f>Price!C15</f>
        <v>M5</v>
      </c>
      <c r="D16">
        <f>Price!D15</f>
        <v>5182.68</v>
      </c>
      <c r="E16">
        <f>Price!E15</f>
        <v>5185.41</v>
      </c>
      <c r="F16">
        <f>Price!F15</f>
        <v>5185.9799999999996</v>
      </c>
      <c r="G16">
        <f>Price!G15</f>
        <v>5182.03</v>
      </c>
      <c r="H16">
        <f>Price!H15</f>
        <v>592</v>
      </c>
      <c r="I16">
        <f>Diagonals!E15</f>
        <v>0</v>
      </c>
      <c r="J16">
        <f>Diagonals!F15</f>
        <v>0</v>
      </c>
      <c r="K16">
        <f>Diagonals!G15</f>
        <v>0</v>
      </c>
      <c r="L16">
        <f>Diagonals!H15</f>
        <v>0</v>
      </c>
      <c r="M16">
        <f>Diagonals!I15</f>
        <v>0</v>
      </c>
      <c r="N16">
        <f>Diagonals!J15</f>
        <v>0</v>
      </c>
      <c r="O16">
        <f>Diagonals!K15</f>
        <v>0</v>
      </c>
      <c r="P16">
        <f>Diagonals!L15</f>
        <v>0</v>
      </c>
      <c r="Q16">
        <f>Trendlines!E15</f>
        <v>0</v>
      </c>
      <c r="R16">
        <f>Trendlines!F15</f>
        <v>0</v>
      </c>
      <c r="S16">
        <f>Trendlines!G15</f>
        <v>0</v>
      </c>
      <c r="T16">
        <f>Trendlines!H15</f>
        <v>0</v>
      </c>
      <c r="U16">
        <f>Trendlines!I15</f>
        <v>0</v>
      </c>
      <c r="V16">
        <f>Trendlines!J15</f>
        <v>0</v>
      </c>
      <c r="W16">
        <f>Trendlines!K15</f>
        <v>0</v>
      </c>
      <c r="X16">
        <f>Trendlines!L15</f>
        <v>0</v>
      </c>
      <c r="Y16">
        <f>Tema_Hrma_Smma!E15</f>
        <v>5185.16</v>
      </c>
      <c r="Z16">
        <f>Tema_Hrma_Smma!F15</f>
        <v>5187.78</v>
      </c>
      <c r="AA16">
        <f>Tema_Hrma_Smma!G15</f>
        <v>5183.24</v>
      </c>
      <c r="AB16">
        <f>ZScore!H15</f>
        <v>-1</v>
      </c>
      <c r="AC16">
        <f>ZScore!I15</f>
        <v>0.19488</v>
      </c>
      <c r="AD16">
        <f>ZScore!J15</f>
        <v>3</v>
      </c>
      <c r="AE16">
        <f>HA!E15</f>
        <v>5187.4399999999996</v>
      </c>
      <c r="AF16">
        <f>HA!F15</f>
        <v>5187.4399999999996</v>
      </c>
      <c r="AG16">
        <f>HA!G15</f>
        <v>5182.03</v>
      </c>
      <c r="AH16">
        <f>HA!H15</f>
        <v>5184.0200000000004</v>
      </c>
      <c r="AI16">
        <f>HA!I15</f>
        <v>-1</v>
      </c>
      <c r="AJ16">
        <f>HA!J15</f>
        <v>3.41</v>
      </c>
      <c r="AK16">
        <f>HA!K15</f>
        <v>4.956E-2</v>
      </c>
      <c r="AL16">
        <f>HA!L15</f>
        <v>-2</v>
      </c>
      <c r="AM16">
        <f>KC!E15</f>
        <v>5209.4037799999996</v>
      </c>
      <c r="AN16">
        <f>KC!F15</f>
        <v>5203.9578600000004</v>
      </c>
      <c r="AO16">
        <f>KC!G15</f>
        <v>5198.5119299999997</v>
      </c>
      <c r="AP16">
        <f>KC!H15</f>
        <v>5193.0659999999998</v>
      </c>
      <c r="AQ16">
        <f>KC!I15</f>
        <v>5187.6200799999997</v>
      </c>
      <c r="AR16">
        <f>KC!J15</f>
        <v>5183.1652400000003</v>
      </c>
      <c r="AS16">
        <f>KC!K15</f>
        <v>5177.7193100000004</v>
      </c>
      <c r="AT16">
        <f>KC!L15</f>
        <v>5172.2733799999996</v>
      </c>
      <c r="AU16">
        <f>KC!M15</f>
        <v>5166.8274600000004</v>
      </c>
      <c r="AV16">
        <f>KC!N15</f>
        <v>5161.3815299999997</v>
      </c>
      <c r="AW16">
        <f>SR_Levels!E15</f>
        <v>5178.6000000000004</v>
      </c>
      <c r="AX16">
        <f>SR_Levels!F15</f>
        <v>5161.8900000000003</v>
      </c>
      <c r="AY16">
        <f>SR_Levels!G15</f>
        <v>5135.8500000000004</v>
      </c>
      <c r="AZ16">
        <f>SR_Levels!H15</f>
        <v>0</v>
      </c>
      <c r="BA16">
        <f>SR_Levels!I15</f>
        <v>5193.3500000000004</v>
      </c>
      <c r="BB16">
        <f>SR_Levels!J15</f>
        <v>5205.3100000000004</v>
      </c>
      <c r="BC16">
        <f>SR_Levels!K15</f>
        <v>0</v>
      </c>
      <c r="BD16">
        <f>SR_Levels!L15</f>
        <v>0</v>
      </c>
      <c r="BE16">
        <f>ZigZag!E15</f>
        <v>0</v>
      </c>
      <c r="BF16">
        <f>ZigZag!F15</f>
        <v>0</v>
      </c>
      <c r="BG16">
        <f>ZigZag!G15</f>
        <v>5184.7700000000004</v>
      </c>
      <c r="BH16">
        <f>Dual_Tema!E15</f>
        <v>5187.79</v>
      </c>
      <c r="BI16">
        <f>Dual_Tema!F15</f>
        <v>5183.1099999999997</v>
      </c>
      <c r="BJ16">
        <f>Pinbar!E15</f>
        <v>0</v>
      </c>
      <c r="BK16">
        <f>SSA!E15</f>
        <v>5180.4924499999997</v>
      </c>
      <c r="BL16">
        <f>SSA!F15</f>
        <v>5182.8636299999998</v>
      </c>
      <c r="BN16" t="str">
        <f t="shared" si="222"/>
        <v>Red Candle</v>
      </c>
      <c r="BO16" s="34">
        <f t="shared" si="224"/>
        <v>-7.5386718441206035E-4</v>
      </c>
      <c r="BP16" s="34">
        <f t="shared" ref="BP16:BP79" si="226">(D16/D4)-1</f>
        <v>-8.3285135916710828E-4</v>
      </c>
      <c r="BQ16" s="34"/>
      <c r="BR16" s="34"/>
      <c r="BS16" s="37">
        <f t="shared" si="225"/>
        <v>-1.2568401529733375E-4</v>
      </c>
      <c r="BT16" s="35">
        <f t="shared" ref="BT16:BT79" si="227">((BP16+1)^(1/12))-1</f>
        <v>-6.943078728360863E-5</v>
      </c>
      <c r="BU16" s="35"/>
      <c r="BV16" s="35"/>
      <c r="BW16" s="27">
        <v>96</v>
      </c>
      <c r="BX16">
        <f>F16-G16</f>
        <v>3.9499999999998181</v>
      </c>
      <c r="BY16">
        <f>ABS(F16-D15)</f>
        <v>0.53999999999996362</v>
      </c>
      <c r="BZ16">
        <f>ABS(G16-D15)</f>
        <v>3.4099999999998545</v>
      </c>
      <c r="CA16">
        <f t="shared" si="203"/>
        <v>3.9499999999998181</v>
      </c>
      <c r="CB16">
        <f>AVERAGE(CA3:CA16)</f>
        <v>4.532142857142909</v>
      </c>
      <c r="CC16">
        <f>AVERAGE(CA3:CA16)</f>
        <v>4.532142857142909</v>
      </c>
      <c r="CD16">
        <f>CB16-CC16</f>
        <v>0</v>
      </c>
      <c r="CE16">
        <f>IF(CD16&gt;=0,1,-1)</f>
        <v>1</v>
      </c>
      <c r="CF16">
        <f t="shared" ref="CF16:CF19" si="228">IF(CE16=CE15,CF15+CE16,CE16)</f>
        <v>1</v>
      </c>
      <c r="CG16" s="7" t="str">
        <f>IF(AND(CE16=1,CF16&gt;12),"High Volatility Period",IF(AND(CE16=-1,CF16&lt;-12),"Low Volatility Period","-----"))</f>
        <v>-----</v>
      </c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Z16" s="7" t="str">
        <f>IF(AND(D16&gt;BH16,D16&gt;E16),"Bullish Trigger","-----")</f>
        <v>-----</v>
      </c>
      <c r="DA16" s="7" t="str">
        <f>IF(AND(D16&lt;BI16,D16&lt;E16),"Bearish Trigger","-----")</f>
        <v>Bearish Trigger</v>
      </c>
      <c r="DB16" s="13" t="str">
        <f>IF(AND(W16=BE16,W16&gt;0,BE16&gt;0),"Important High","------")</f>
        <v>------</v>
      </c>
      <c r="DC16" s="13" t="str">
        <f>IF(AND(X16=BF16,X16&gt;0,BF16&gt;0),"Important Low","------")</f>
        <v>------</v>
      </c>
      <c r="DD16" s="7" t="str">
        <f>IF(AND(DB16="Important High",DC16="-----",BJ16=1),"Imp High Rej","-----")</f>
        <v>-----</v>
      </c>
      <c r="DE16" s="7" t="str">
        <f>IF(AND(DB16="-----",DC16="Important Low",BJ16=1),"Imp Low Rej","-----")</f>
        <v>-----</v>
      </c>
      <c r="DF16" s="7" t="str">
        <f>IF(Y16&gt;AM16,"Overbought",IF(Y16&gt;AO16,"Bullish Momentum",IF(Y16&gt;AQ16,"Flat Momentum","-----")))</f>
        <v>-----</v>
      </c>
      <c r="DG16" s="7" t="str">
        <f>IF(Y16&lt;AV16,"Oversold",IF(Y16&lt;AT16,"Bearish Momentum",IF(Y16&lt;AR16,"Flat Momentum","-----")))</f>
        <v>-----</v>
      </c>
      <c r="DH16" s="7" t="str">
        <f>IF(AND(DF16="Overbought",AD16=2),"Culminated Thrust","-----")</f>
        <v>-----</v>
      </c>
      <c r="DI16" s="7" t="str">
        <f>IF(AND(DG16="Oversold",AD16=5),"Culminated Thrust","-----")</f>
        <v>-----</v>
      </c>
      <c r="DJ16" s="14">
        <f>(Q16-$D16)/$D16</f>
        <v>-1</v>
      </c>
      <c r="DK16" s="14">
        <f>(R16-$D16)/$D16</f>
        <v>-1</v>
      </c>
      <c r="DL16" s="14">
        <f>(S16-$D16)/$D16</f>
        <v>-1</v>
      </c>
      <c r="DM16" s="14">
        <f>(T16-$D16)/$D16</f>
        <v>-1</v>
      </c>
      <c r="DN16" s="14">
        <f>(U16-$D16)/$D16</f>
        <v>-1</v>
      </c>
      <c r="DO16" s="14">
        <f>(V16-$D16)/$D16</f>
        <v>-1</v>
      </c>
      <c r="DP16" s="14">
        <f t="shared" si="171"/>
        <v>-1</v>
      </c>
      <c r="DQ16" s="14">
        <f t="shared" si="172"/>
        <v>-1</v>
      </c>
      <c r="DR16" s="14">
        <f t="shared" si="173"/>
        <v>-1</v>
      </c>
      <c r="DS16" s="14">
        <f t="shared" si="174"/>
        <v>-1</v>
      </c>
      <c r="DT16" s="14">
        <f t="shared" si="175"/>
        <v>-1</v>
      </c>
      <c r="DU16" s="14">
        <f t="shared" si="176"/>
        <v>-1</v>
      </c>
      <c r="DV16" t="str">
        <f>IF($D16&gt;Q16,"SUP","RES")</f>
        <v>SUP</v>
      </c>
      <c r="DW16" t="str">
        <f>IF($D16&gt;R16,"SUP","RES")</f>
        <v>SUP</v>
      </c>
      <c r="DX16" t="str">
        <f>IF($D16&gt;S16,"SUP","RES")</f>
        <v>SUP</v>
      </c>
      <c r="DY16" t="str">
        <f>IF($D16&gt;T16,"SUP","RES")</f>
        <v>SUP</v>
      </c>
      <c r="DZ16" t="str">
        <f>IF($D16&gt;U16,"SUP","RES")</f>
        <v>SUP</v>
      </c>
      <c r="EA16" t="str">
        <f>IF($D16&gt;V16,"SUP","RES")</f>
        <v>SUP</v>
      </c>
      <c r="EB16" s="7">
        <f t="shared" si="177"/>
        <v>0</v>
      </c>
      <c r="EC16" s="7">
        <f t="shared" si="178"/>
        <v>6</v>
      </c>
      <c r="ED16" s="13" t="str">
        <f t="shared" si="179"/>
        <v>All Sup</v>
      </c>
      <c r="EE16" s="13" t="str">
        <f t="shared" si="180"/>
        <v>-----</v>
      </c>
      <c r="EF16" s="7" t="str">
        <f>IF(OR(ED16="All Sup",EE16="All Res"),"na",((D16-MIN(Q16:V16))/(MAX(Q16:V16)-MIN(Q16:V16))))</f>
        <v>na</v>
      </c>
      <c r="EG16">
        <v>1.4999999999999999E-4</v>
      </c>
      <c r="EH16">
        <f>Q16*(1+$EG16)</f>
        <v>0</v>
      </c>
      <c r="EI16">
        <f>Q16*(1-$EG16)</f>
        <v>0</v>
      </c>
      <c r="EJ16">
        <f>R16*(1+$EG16)</f>
        <v>0</v>
      </c>
      <c r="EK16">
        <f>R16*(1-$EG16)</f>
        <v>0</v>
      </c>
      <c r="EL16">
        <f>S16*(1+$EG16)</f>
        <v>0</v>
      </c>
      <c r="EM16">
        <f>S16*(1-$EG16)</f>
        <v>0</v>
      </c>
      <c r="EN16">
        <f>T16*(1+$EG16)</f>
        <v>0</v>
      </c>
      <c r="EO16">
        <f>T16*(1-$EG16)</f>
        <v>0</v>
      </c>
      <c r="EP16">
        <f>U16*(1+$EG16)</f>
        <v>0</v>
      </c>
      <c r="EQ16">
        <f>U16*(1-$EG16)</f>
        <v>0</v>
      </c>
      <c r="ER16">
        <f>V16*(1+$EG16)</f>
        <v>0</v>
      </c>
      <c r="ES16">
        <f>V16*(1-$EG16)</f>
        <v>0</v>
      </c>
      <c r="ET16" s="7" t="str">
        <f t="shared" si="181"/>
        <v>-----</v>
      </c>
      <c r="EU16" s="7" t="str">
        <f t="shared" si="182"/>
        <v>-----</v>
      </c>
      <c r="EV16" s="7" t="str">
        <f t="shared" si="183"/>
        <v>-----</v>
      </c>
      <c r="EW16" s="7" t="str">
        <f t="shared" si="184"/>
        <v>-----</v>
      </c>
      <c r="EX16" s="7" t="str">
        <f t="shared" si="185"/>
        <v>-----</v>
      </c>
      <c r="EY16" s="7" t="str">
        <f t="shared" si="186"/>
        <v>-----</v>
      </c>
      <c r="EZ16">
        <f t="shared" si="204"/>
        <v>14</v>
      </c>
      <c r="FA16">
        <f t="shared" si="205"/>
        <v>14</v>
      </c>
      <c r="FB16">
        <f t="shared" si="206"/>
        <v>14</v>
      </c>
      <c r="FC16">
        <f t="shared" si="207"/>
        <v>14</v>
      </c>
      <c r="FD16">
        <f t="shared" si="208"/>
        <v>14</v>
      </c>
      <c r="FE16">
        <f t="shared" si="209"/>
        <v>14</v>
      </c>
      <c r="FF16">
        <f t="shared" si="210"/>
        <v>0</v>
      </c>
      <c r="FG16">
        <f t="shared" si="211"/>
        <v>0</v>
      </c>
      <c r="FH16">
        <f t="shared" si="212"/>
        <v>0</v>
      </c>
      <c r="FI16">
        <f t="shared" si="213"/>
        <v>0</v>
      </c>
      <c r="FJ16">
        <f t="shared" si="214"/>
        <v>0</v>
      </c>
      <c r="FK16">
        <f t="shared" si="215"/>
        <v>0</v>
      </c>
      <c r="FL16" s="7" t="str">
        <f t="shared" si="187"/>
        <v>-----</v>
      </c>
      <c r="FM16" s="7" t="str">
        <f t="shared" si="188"/>
        <v>-----</v>
      </c>
      <c r="FN16" s="7" t="str">
        <f t="shared" si="189"/>
        <v>-----</v>
      </c>
      <c r="FO16" s="7" t="str">
        <f t="shared" si="190"/>
        <v>-----</v>
      </c>
      <c r="FP16" s="7" t="str">
        <f t="shared" si="191"/>
        <v>-----</v>
      </c>
      <c r="FQ16" s="7" t="str">
        <f t="shared" si="192"/>
        <v>-----</v>
      </c>
      <c r="FR16" s="13" t="str">
        <f>IF(FL16="-----","-----",(D16-Q16)/Q16)</f>
        <v>-----</v>
      </c>
      <c r="FS16" s="13" t="str">
        <f>IF(FM16="-----","-----",(Q16-R16)/R16)</f>
        <v>-----</v>
      </c>
      <c r="FT16" s="13" t="str">
        <f>IF(FN16="-----","-----",(R16-S16)/S16)</f>
        <v>-----</v>
      </c>
      <c r="FU16" s="13" t="str">
        <f>IF(FO16="-----","-----",(S16-T16)/T16)</f>
        <v>-----</v>
      </c>
      <c r="FV16" s="13" t="str">
        <f>IF(FP16="-----","-----",(T16-U16)/U16)</f>
        <v>-----</v>
      </c>
      <c r="FW16" s="13" t="str">
        <f>IF(FQ16="-----","-----",(U16-V16)/V16)</f>
        <v>-----</v>
      </c>
      <c r="FX16" s="7" t="str">
        <f t="shared" si="193"/>
        <v>-----</v>
      </c>
      <c r="FY16" s="7" t="str">
        <f t="shared" si="194"/>
        <v>-----</v>
      </c>
      <c r="FZ16" s="7" t="str">
        <f t="shared" si="195"/>
        <v>-----</v>
      </c>
      <c r="GA16" s="7" t="str">
        <f t="shared" si="196"/>
        <v>-----</v>
      </c>
      <c r="GB16" s="7" t="str">
        <f t="shared" si="197"/>
        <v>-----</v>
      </c>
      <c r="GC16" s="7" t="str">
        <f t="shared" si="198"/>
        <v>-----</v>
      </c>
      <c r="GD16" s="7" t="str">
        <f>IF(AND(BG16&gt;AA16,BG15&gt;AA15,BG14&gt;AA14,BG13&gt;AA13,BG12&gt;AA12,BG11&gt;AA11,BG10&gt;AA10,BG9&gt;AA9,BG8&gt;AA8,BG7&gt;AA7,BG6&gt;AA6,BG5&gt;AA5),"Bullish",IF(AND(BG16&lt;AA16,BG15&lt;AA15,BG14&lt;AA14,BG13&lt;AA13,BG12&lt;AA12,BG11&lt;AA11,BG10&lt;AA10,BG9&lt;AA9,BG8&lt;AA8,BG7&lt;AA7,BG6&lt;AA6,BG5&lt;AA5),"Bearish","-----"))</f>
        <v>Bullish</v>
      </c>
      <c r="GE16">
        <f>(Z16-BG16)/BG16</f>
        <v>5.8054648518628767E-4</v>
      </c>
      <c r="GI16" s="7" t="str">
        <f>IF(Y16&gt;Z16,"Bullish","Bearish")</f>
        <v>Bearish</v>
      </c>
      <c r="GJ16" s="19" t="str">
        <f>IF(AND(D16&gt;Y16,D15&lt;Y15),"TEMA crossover","-----")</f>
        <v>-----</v>
      </c>
      <c r="GK16" s="19" t="str">
        <f>IF(AND(D16&lt;Y16,D15&gt;Y15),"TEMA crossunder","-----")</f>
        <v>-----</v>
      </c>
      <c r="GL16" s="20" t="str">
        <f>IF(GD16="Bearish","YES","-----")</f>
        <v>-----</v>
      </c>
      <c r="GM16" s="20" t="str">
        <f>IF(GH16="Reverse to Bearish","YES","-----")</f>
        <v>-----</v>
      </c>
      <c r="GN16" s="20" t="str">
        <f>IF(AND(GI16="Bullish",GI15="Bullish",GI14="Bullish",GI13="Bullish"),"YES","-----")</f>
        <v>-----</v>
      </c>
      <c r="GO16" s="20" t="str">
        <f>IF(OR(GK16="TEMA crossunder",GK15="TEMA crossunder",GK14="TEMA crossunder",GK13="TEMA crossunder"),"YES","-----")</f>
        <v>YES</v>
      </c>
      <c r="GP16" s="20" t="str">
        <f>IF(GD16="Bullish","YES","-----")</f>
        <v>YES</v>
      </c>
      <c r="GQ16" s="20" t="str">
        <f>IF(GH16="Reverse to Bullish","YES","-----")</f>
        <v>-----</v>
      </c>
      <c r="GR16" s="20" t="str">
        <f>IF(AND(GI16="Bearish",GI15="Bearish",GI14="Bearish",GI13="Bearish"),"YES","-----")</f>
        <v>YES</v>
      </c>
      <c r="GS16" s="20" t="str">
        <f>IF(OR(GJ16="TEMA crossover",GJ15="TEMA crossover",GJ14="TEMA crossover",GJ13="TEMA crossover"),"YES","-----")</f>
        <v>YES</v>
      </c>
      <c r="GT16" s="20" t="str">
        <f t="shared" si="216"/>
        <v>-----</v>
      </c>
      <c r="GU16" s="20" t="str">
        <f t="shared" si="217"/>
        <v>-----</v>
      </c>
      <c r="GV16" s="20" t="str">
        <f t="shared" si="218"/>
        <v>-----</v>
      </c>
      <c r="GW16" s="20" t="str">
        <f t="shared" si="219"/>
        <v>-----</v>
      </c>
      <c r="GX16" s="20" t="str">
        <f t="shared" si="220"/>
        <v>-----</v>
      </c>
      <c r="GY16" s="20" t="str">
        <f t="shared" si="221"/>
        <v>-----</v>
      </c>
      <c r="GZ16" s="7" t="str">
        <f>IF(G16&gt;BH16,"YES","-----")</f>
        <v>-----</v>
      </c>
      <c r="HA16" s="7" t="str">
        <f>IF(F16&lt;BI16,"YES","-----")</f>
        <v>-----</v>
      </c>
      <c r="HB16">
        <f>BH16-BI16</f>
        <v>4.680000000000291</v>
      </c>
      <c r="HI16">
        <f t="shared" si="199"/>
        <v>2.6175499999999374</v>
      </c>
      <c r="HJ16">
        <f t="shared" si="200"/>
        <v>7.2975500000002285</v>
      </c>
      <c r="HK16" s="7"/>
      <c r="HL16" s="7"/>
      <c r="HM16" s="7"/>
      <c r="HN16" s="7"/>
      <c r="HO16" s="7"/>
      <c r="HP16" s="7"/>
      <c r="HQ16" s="28">
        <f t="shared" si="223"/>
        <v>-2.3711800000000949</v>
      </c>
      <c r="HR16" s="28" t="str">
        <f t="shared" si="201"/>
        <v>Bear</v>
      </c>
      <c r="HS16">
        <f t="shared" si="202"/>
        <v>2.3711800000000949</v>
      </c>
    </row>
    <row r="17" spans="1:227" x14ac:dyDescent="0.55000000000000004">
      <c r="A17">
        <f>Validation!A16</f>
        <v>1772029200</v>
      </c>
      <c r="B17" t="str">
        <f>Price!B16</f>
        <v>XAUUSD</v>
      </c>
      <c r="C17" t="str">
        <f>Price!C16</f>
        <v>M5</v>
      </c>
      <c r="D17">
        <f>Price!D16</f>
        <v>5181.49</v>
      </c>
      <c r="E17">
        <f>Price!E16</f>
        <v>5182.68</v>
      </c>
      <c r="F17">
        <f>Price!F16</f>
        <v>5185.32</v>
      </c>
      <c r="G17">
        <f>Price!G16</f>
        <v>5179.91</v>
      </c>
      <c r="H17">
        <f>Price!H16</f>
        <v>604</v>
      </c>
      <c r="I17">
        <f>Diagonals!E16</f>
        <v>0</v>
      </c>
      <c r="J17">
        <f>Diagonals!F16</f>
        <v>0</v>
      </c>
      <c r="K17">
        <f>Diagonals!G16</f>
        <v>0</v>
      </c>
      <c r="L17">
        <f>Diagonals!H16</f>
        <v>0</v>
      </c>
      <c r="M17">
        <f>Diagonals!I16</f>
        <v>0</v>
      </c>
      <c r="N17">
        <f>Diagonals!J16</f>
        <v>0</v>
      </c>
      <c r="O17">
        <f>Diagonals!K16</f>
        <v>0</v>
      </c>
      <c r="P17">
        <f>Diagonals!L16</f>
        <v>0</v>
      </c>
      <c r="Q17">
        <f>Trendlines!E16</f>
        <v>0</v>
      </c>
      <c r="R17">
        <f>Trendlines!F16</f>
        <v>0</v>
      </c>
      <c r="S17">
        <f>Trendlines!G16</f>
        <v>0</v>
      </c>
      <c r="T17">
        <f>Trendlines!H16</f>
        <v>0</v>
      </c>
      <c r="U17">
        <f>Trendlines!I16</f>
        <v>0</v>
      </c>
      <c r="V17">
        <f>Trendlines!J16</f>
        <v>0</v>
      </c>
      <c r="W17">
        <f>Trendlines!K16</f>
        <v>0</v>
      </c>
      <c r="X17">
        <f>Trendlines!L16</f>
        <v>0</v>
      </c>
      <c r="Y17">
        <f>Tema_Hrma_Smma!E16</f>
        <v>5183.42</v>
      </c>
      <c r="Z17">
        <f>Tema_Hrma_Smma!F16</f>
        <v>5186.99</v>
      </c>
      <c r="AA17">
        <f>Tema_Hrma_Smma!G16</f>
        <v>5183.2299999999996</v>
      </c>
      <c r="AB17">
        <f>ZScore!H16</f>
        <v>-1</v>
      </c>
      <c r="AC17">
        <f>ZScore!I16</f>
        <v>0.71118000000000003</v>
      </c>
      <c r="AD17">
        <f>ZScore!J16</f>
        <v>3</v>
      </c>
      <c r="AE17">
        <f>HA!E16</f>
        <v>5185.7299999999996</v>
      </c>
      <c r="AF17">
        <f>HA!F16</f>
        <v>5185.7299999999996</v>
      </c>
      <c r="AG17">
        <f>HA!G16</f>
        <v>5179.91</v>
      </c>
      <c r="AH17">
        <f>HA!H16</f>
        <v>5182.3500000000004</v>
      </c>
      <c r="AI17">
        <f>HA!I16</f>
        <v>-1</v>
      </c>
      <c r="AJ17">
        <f>HA!J16</f>
        <v>3.38</v>
      </c>
      <c r="AK17">
        <f>HA!K16</f>
        <v>3.6769999999999997E-2</v>
      </c>
      <c r="AL17">
        <f>HA!L16</f>
        <v>-3</v>
      </c>
      <c r="AM17">
        <f>KC!E16</f>
        <v>5209.5247300000001</v>
      </c>
      <c r="AN17">
        <f>KC!F16</f>
        <v>5204.0751</v>
      </c>
      <c r="AO17">
        <f>KC!G16</f>
        <v>5198.62547</v>
      </c>
      <c r="AP17">
        <f>KC!H16</f>
        <v>5193.1758399999999</v>
      </c>
      <c r="AQ17">
        <f>KC!I16</f>
        <v>5187.7262099999998</v>
      </c>
      <c r="AR17">
        <f>KC!J16</f>
        <v>5183.2415499999997</v>
      </c>
      <c r="AS17">
        <f>KC!K16</f>
        <v>5177.7919199999997</v>
      </c>
      <c r="AT17">
        <f>KC!L16</f>
        <v>5172.3422899999996</v>
      </c>
      <c r="AU17">
        <f>KC!M16</f>
        <v>5166.8926600000004</v>
      </c>
      <c r="AV17">
        <f>KC!N16</f>
        <v>5161.4430300000004</v>
      </c>
      <c r="AW17">
        <f>SR_Levels!E16</f>
        <v>5178.6000000000004</v>
      </c>
      <c r="AX17">
        <f>SR_Levels!F16</f>
        <v>5161.8900000000003</v>
      </c>
      <c r="AY17">
        <f>SR_Levels!G16</f>
        <v>5135.8500000000004</v>
      </c>
      <c r="AZ17">
        <f>SR_Levels!H16</f>
        <v>0</v>
      </c>
      <c r="BA17">
        <f>SR_Levels!I16</f>
        <v>5193.3500000000004</v>
      </c>
      <c r="BB17">
        <f>SR_Levels!J16</f>
        <v>5205.3100000000004</v>
      </c>
      <c r="BC17">
        <f>SR_Levels!K16</f>
        <v>0</v>
      </c>
      <c r="BD17">
        <f>SR_Levels!L16</f>
        <v>0</v>
      </c>
      <c r="BE17">
        <f>ZigZag!E16</f>
        <v>0</v>
      </c>
      <c r="BF17">
        <f>ZigZag!F16</f>
        <v>0</v>
      </c>
      <c r="BG17">
        <f>ZigZag!G16</f>
        <v>5184.59</v>
      </c>
      <c r="BH17">
        <f>Dual_Tema!E16</f>
        <v>5186.3</v>
      </c>
      <c r="BI17">
        <f>Dual_Tema!F16</f>
        <v>5181.25</v>
      </c>
      <c r="BJ17">
        <f>Pinbar!E16</f>
        <v>0</v>
      </c>
      <c r="BK17">
        <f>SSA!E16</f>
        <v>5177.5825699999996</v>
      </c>
      <c r="BL17">
        <f>SSA!F16</f>
        <v>5180.2231000000002</v>
      </c>
      <c r="BN17" t="str">
        <f t="shared" si="222"/>
        <v>Red Candle</v>
      </c>
      <c r="BO17" s="34">
        <f t="shared" si="224"/>
        <v>-8.8313501360370861E-4</v>
      </c>
      <c r="BP17" s="34">
        <f t="shared" si="226"/>
        <v>-1.8570137908316964E-3</v>
      </c>
      <c r="BQ17" s="34"/>
      <c r="BR17" s="34"/>
      <c r="BS17" s="37">
        <f t="shared" si="225"/>
        <v>-1.4724335981153303E-4</v>
      </c>
      <c r="BT17" s="35">
        <f t="shared" si="227"/>
        <v>-1.5488301926624981E-4</v>
      </c>
      <c r="BU17" s="35"/>
      <c r="BV17" s="35"/>
      <c r="BW17" s="27">
        <v>96</v>
      </c>
      <c r="BX17">
        <f>F17-G17</f>
        <v>5.4099999999998545</v>
      </c>
      <c r="BY17">
        <f>ABS(F17-D16)</f>
        <v>2.6399999999994179</v>
      </c>
      <c r="BZ17">
        <f>ABS(G17-D16)</f>
        <v>2.7700000000004366</v>
      </c>
      <c r="CA17">
        <f t="shared" si="203"/>
        <v>5.4099999999998545</v>
      </c>
      <c r="CB17">
        <f t="shared" ref="CB17:CB80" si="229">AVERAGE(CA4:CA17)</f>
        <v>4.6528571428571661</v>
      </c>
      <c r="CC17">
        <f>(CC16*13+CA17)/14</f>
        <v>4.5948469387755484</v>
      </c>
      <c r="CD17">
        <f t="shared" ref="CD17:CD80" si="230">CB17-CC17</f>
        <v>5.8010204081617722E-2</v>
      </c>
      <c r="CE17">
        <f>IF(CD17&gt;=0,1,-1)</f>
        <v>1</v>
      </c>
      <c r="CF17">
        <f t="shared" si="228"/>
        <v>2</v>
      </c>
      <c r="CG17" s="7" t="str">
        <f t="shared" ref="CG17:CG80" si="231">IF(AND(CE17=1,CF17&gt;12),"High Volatility Period",IF(AND(CE17=-1,CF17&lt;-12),"Low Volatility Period","-----"))</f>
        <v>-----</v>
      </c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Z17" s="7" t="str">
        <f>IF(AND(D17&gt;BH17,D17&gt;E17),"Bullish Trigger","-----")</f>
        <v>-----</v>
      </c>
      <c r="DA17" s="7" t="str">
        <f>IF(AND(D17&lt;BI17,D17&lt;E17),"Bearish Trigger","-----")</f>
        <v>-----</v>
      </c>
      <c r="DB17" s="13" t="str">
        <f>IF(AND(W17=BE17,W17&gt;0,BE17&gt;0),"Important High","------")</f>
        <v>------</v>
      </c>
      <c r="DC17" s="13" t="str">
        <f>IF(AND(X17=BF17,X17&gt;0,BF17&gt;0),"Important Low","------")</f>
        <v>------</v>
      </c>
      <c r="DD17" s="7" t="str">
        <f>IF(AND(DB17="Important High",DC17="-----",BJ17=1),"Imp High Rej","-----")</f>
        <v>-----</v>
      </c>
      <c r="DE17" s="7" t="str">
        <f>IF(AND(DB17="-----",DC17="Important Low",BJ17=1),"Imp Low Rej","-----")</f>
        <v>-----</v>
      </c>
      <c r="DF17" s="7" t="str">
        <f>IF(Y17&gt;AM17,"Overbought",IF(Y17&gt;AO17,"Bullish Momentum",IF(Y17&gt;AQ17,"Flat Momentum","-----")))</f>
        <v>-----</v>
      </c>
      <c r="DG17" s="7" t="str">
        <f>IF(Y17&lt;AV17,"Oversold",IF(Y17&lt;AT17,"Bearish Momentum",IF(Y17&lt;AR17,"Flat Momentum","-----")))</f>
        <v>-----</v>
      </c>
      <c r="DH17" s="7" t="str">
        <f>IF(AND(DF17="Overbought",AD17=2),"Culminated Thrust","-----")</f>
        <v>-----</v>
      </c>
      <c r="DI17" s="7" t="str">
        <f>IF(AND(DG17="Oversold",AD17=5),"Culminated Thrust","-----")</f>
        <v>-----</v>
      </c>
      <c r="DJ17" s="14">
        <f>(Q17-$D17)/$D17</f>
        <v>-1</v>
      </c>
      <c r="DK17" s="14">
        <f>(R17-$D17)/$D17</f>
        <v>-1</v>
      </c>
      <c r="DL17" s="14">
        <f>(S17-$D17)/$D17</f>
        <v>-1</v>
      </c>
      <c r="DM17" s="14">
        <f>(T17-$D17)/$D17</f>
        <v>-1</v>
      </c>
      <c r="DN17" s="14">
        <f>(U17-$D17)/$D17</f>
        <v>-1</v>
      </c>
      <c r="DO17" s="14">
        <f>(V17-$D17)/$D17</f>
        <v>-1</v>
      </c>
      <c r="DP17" s="14">
        <f t="shared" si="171"/>
        <v>-1</v>
      </c>
      <c r="DQ17" s="14">
        <f t="shared" si="172"/>
        <v>-1</v>
      </c>
      <c r="DR17" s="14">
        <f t="shared" si="173"/>
        <v>-1</v>
      </c>
      <c r="DS17" s="14">
        <f t="shared" si="174"/>
        <v>-1</v>
      </c>
      <c r="DT17" s="14">
        <f t="shared" si="175"/>
        <v>-1</v>
      </c>
      <c r="DU17" s="14">
        <f t="shared" si="176"/>
        <v>-1</v>
      </c>
      <c r="DV17" t="str">
        <f>IF($D17&gt;Q17,"SUP","RES")</f>
        <v>SUP</v>
      </c>
      <c r="DW17" t="str">
        <f>IF($D17&gt;R17,"SUP","RES")</f>
        <v>SUP</v>
      </c>
      <c r="DX17" t="str">
        <f>IF($D17&gt;S17,"SUP","RES")</f>
        <v>SUP</v>
      </c>
      <c r="DY17" t="str">
        <f>IF($D17&gt;T17,"SUP","RES")</f>
        <v>SUP</v>
      </c>
      <c r="DZ17" t="str">
        <f>IF($D17&gt;U17,"SUP","RES")</f>
        <v>SUP</v>
      </c>
      <c r="EA17" t="str">
        <f>IF($D17&gt;V17,"SUP","RES")</f>
        <v>SUP</v>
      </c>
      <c r="EB17" s="7">
        <f t="shared" si="177"/>
        <v>0</v>
      </c>
      <c r="EC17" s="7">
        <f t="shared" si="178"/>
        <v>6</v>
      </c>
      <c r="ED17" s="13" t="str">
        <f t="shared" si="179"/>
        <v>All Sup</v>
      </c>
      <c r="EE17" s="13" t="str">
        <f t="shared" si="180"/>
        <v>-----</v>
      </c>
      <c r="EF17" s="7" t="str">
        <f>IF(OR(ED17="All Sup",EE17="All Res"),"na",((D17-MIN(Q17:V17))/(MAX(Q17:V17)-MIN(Q17:V17))))</f>
        <v>na</v>
      </c>
      <c r="EG17">
        <v>1.4999999999999999E-4</v>
      </c>
      <c r="EH17">
        <f>Q17*(1+$EG17)</f>
        <v>0</v>
      </c>
      <c r="EI17">
        <f>Q17*(1-$EG17)</f>
        <v>0</v>
      </c>
      <c r="EJ17">
        <f>R17*(1+$EG17)</f>
        <v>0</v>
      </c>
      <c r="EK17">
        <f>R17*(1-$EG17)</f>
        <v>0</v>
      </c>
      <c r="EL17">
        <f>S17*(1+$EG17)</f>
        <v>0</v>
      </c>
      <c r="EM17">
        <f>S17*(1-$EG17)</f>
        <v>0</v>
      </c>
      <c r="EN17">
        <f>T17*(1+$EG17)</f>
        <v>0</v>
      </c>
      <c r="EO17">
        <f>T17*(1-$EG17)</f>
        <v>0</v>
      </c>
      <c r="EP17">
        <f>U17*(1+$EG17)</f>
        <v>0</v>
      </c>
      <c r="EQ17">
        <f>U17*(1-$EG17)</f>
        <v>0</v>
      </c>
      <c r="ER17">
        <f>V17*(1+$EG17)</f>
        <v>0</v>
      </c>
      <c r="ES17">
        <f>V17*(1-$EG17)</f>
        <v>0</v>
      </c>
      <c r="ET17" s="7" t="str">
        <f t="shared" si="181"/>
        <v>-----</v>
      </c>
      <c r="EU17" s="7" t="str">
        <f t="shared" si="182"/>
        <v>-----</v>
      </c>
      <c r="EV17" s="7" t="str">
        <f t="shared" si="183"/>
        <v>-----</v>
      </c>
      <c r="EW17" s="7" t="str">
        <f t="shared" si="184"/>
        <v>-----</v>
      </c>
      <c r="EX17" s="7" t="str">
        <f t="shared" si="185"/>
        <v>-----</v>
      </c>
      <c r="EY17" s="7" t="str">
        <f t="shared" si="186"/>
        <v>-----</v>
      </c>
      <c r="EZ17">
        <f t="shared" si="204"/>
        <v>15</v>
      </c>
      <c r="FA17">
        <f t="shared" si="205"/>
        <v>15</v>
      </c>
      <c r="FB17">
        <f t="shared" si="206"/>
        <v>15</v>
      </c>
      <c r="FC17">
        <f t="shared" si="207"/>
        <v>15</v>
      </c>
      <c r="FD17">
        <f t="shared" si="208"/>
        <v>15</v>
      </c>
      <c r="FE17">
        <f t="shared" si="209"/>
        <v>15</v>
      </c>
      <c r="FF17">
        <f t="shared" si="210"/>
        <v>0</v>
      </c>
      <c r="FG17">
        <f t="shared" si="211"/>
        <v>0</v>
      </c>
      <c r="FH17">
        <f t="shared" si="212"/>
        <v>0</v>
      </c>
      <c r="FI17">
        <f t="shared" si="213"/>
        <v>0</v>
      </c>
      <c r="FJ17">
        <f t="shared" si="214"/>
        <v>0</v>
      </c>
      <c r="FK17">
        <f t="shared" si="215"/>
        <v>0</v>
      </c>
      <c r="FL17" s="7" t="str">
        <f t="shared" si="187"/>
        <v>-----</v>
      </c>
      <c r="FM17" s="7" t="str">
        <f t="shared" si="188"/>
        <v>-----</v>
      </c>
      <c r="FN17" s="7" t="str">
        <f t="shared" si="189"/>
        <v>-----</v>
      </c>
      <c r="FO17" s="7" t="str">
        <f t="shared" si="190"/>
        <v>-----</v>
      </c>
      <c r="FP17" s="7" t="str">
        <f t="shared" si="191"/>
        <v>-----</v>
      </c>
      <c r="FQ17" s="7" t="str">
        <f t="shared" si="192"/>
        <v>-----</v>
      </c>
      <c r="FR17" s="13" t="str">
        <f>IF(FL17="-----","-----",(D17-Q17)/Q17)</f>
        <v>-----</v>
      </c>
      <c r="FS17" s="13" t="str">
        <f>IF(FM17="-----","-----",(Q17-R17)/R17)</f>
        <v>-----</v>
      </c>
      <c r="FT17" s="13" t="str">
        <f>IF(FN17="-----","-----",(R17-S17)/S17)</f>
        <v>-----</v>
      </c>
      <c r="FU17" s="13" t="str">
        <f>IF(FO17="-----","-----",(S17-T17)/T17)</f>
        <v>-----</v>
      </c>
      <c r="FV17" s="13" t="str">
        <f>IF(FP17="-----","-----",(T17-U17)/U17)</f>
        <v>-----</v>
      </c>
      <c r="FW17" s="13" t="str">
        <f>IF(FQ17="-----","-----",(U17-V17)/V17)</f>
        <v>-----</v>
      </c>
      <c r="FX17" s="7" t="str">
        <f t="shared" si="193"/>
        <v>-----</v>
      </c>
      <c r="FY17" s="7" t="str">
        <f t="shared" si="194"/>
        <v>-----</v>
      </c>
      <c r="FZ17" s="7" t="str">
        <f t="shared" si="195"/>
        <v>-----</v>
      </c>
      <c r="GA17" s="7" t="str">
        <f t="shared" si="196"/>
        <v>-----</v>
      </c>
      <c r="GB17" s="7" t="str">
        <f t="shared" si="197"/>
        <v>-----</v>
      </c>
      <c r="GC17" s="7" t="str">
        <f t="shared" si="198"/>
        <v>-----</v>
      </c>
      <c r="GD17" s="7" t="str">
        <f>IF(AND(BG17&gt;AA17,BG16&gt;AA16,BG15&gt;AA15,BG14&gt;AA14,BG13&gt;AA13,BG12&gt;AA12,BG11&gt;AA11,BG10&gt;AA10,BG9&gt;AA9,BG8&gt;AA8,BG7&gt;AA7,BG6&gt;AA6),"Bullish",IF(AND(BG17&lt;AA17,BG16&lt;AA16,BG15&lt;AA15,BG14&lt;AA14,BG13&lt;AA13,BG12&lt;AA12,BG11&lt;AA11,BG10&lt;AA10,BG9&lt;AA9,BG8&lt;AA8,BG7&lt;AA7,BG6&lt;AA6),"Bearish","-----"))</f>
        <v>Bullish</v>
      </c>
      <c r="GE17">
        <f>(Z17-BG17)/BG17</f>
        <v>4.6291027834402261E-4</v>
      </c>
      <c r="GI17" s="7" t="str">
        <f>IF(Y17&gt;Z17,"Bullish","Bearish")</f>
        <v>Bearish</v>
      </c>
      <c r="GJ17" s="19" t="str">
        <f>IF(AND(D17&gt;Y17,D16&lt;Y16),"TEMA crossover","-----")</f>
        <v>-----</v>
      </c>
      <c r="GK17" s="19" t="str">
        <f>IF(AND(D17&lt;Y17,D16&gt;Y16),"TEMA crossunder","-----")</f>
        <v>-----</v>
      </c>
      <c r="GL17" s="20" t="str">
        <f>IF(GD17="Bearish","YES","-----")</f>
        <v>-----</v>
      </c>
      <c r="GM17" s="20" t="str">
        <f>IF(GH17="Reverse to Bearish","YES","-----")</f>
        <v>-----</v>
      </c>
      <c r="GN17" s="20" t="str">
        <f>IF(AND(GI17="Bullish",GI16="Bullish",GI15="Bullish",GI14="Bullish"),"YES","-----")</f>
        <v>-----</v>
      </c>
      <c r="GO17" s="20" t="str">
        <f>IF(OR(GK17="TEMA crossunder",GK16="TEMA crossunder",GK15="TEMA crossunder",GK14="TEMA crossunder"),"YES","-----")</f>
        <v>YES</v>
      </c>
      <c r="GP17" s="20" t="str">
        <f>IF(GD17="Bullish","YES","-----")</f>
        <v>YES</v>
      </c>
      <c r="GQ17" s="20" t="str">
        <f>IF(GH17="Reverse to Bullish","YES","-----")</f>
        <v>-----</v>
      </c>
      <c r="GR17" s="20" t="str">
        <f>IF(AND(GI17="Bearish",GI16="Bearish",GI15="Bearish",GI14="Bearish"),"YES","-----")</f>
        <v>YES</v>
      </c>
      <c r="GS17" s="20" t="str">
        <f>IF(OR(GJ17="TEMA crossover",GJ16="TEMA crossover",GJ15="TEMA crossover",GJ14="TEMA crossover"),"YES","-----")</f>
        <v>-----</v>
      </c>
      <c r="GT17" s="20" t="str">
        <f t="shared" si="216"/>
        <v>-----</v>
      </c>
      <c r="GU17" s="20" t="str">
        <f t="shared" si="217"/>
        <v>-----</v>
      </c>
      <c r="GV17" s="20" t="str">
        <f t="shared" si="218"/>
        <v>-----</v>
      </c>
      <c r="GW17" s="20" t="str">
        <f t="shared" si="219"/>
        <v>-----</v>
      </c>
      <c r="GX17" s="20" t="str">
        <f t="shared" si="220"/>
        <v>-----</v>
      </c>
      <c r="GY17" s="20" t="str">
        <f t="shared" si="221"/>
        <v>-----</v>
      </c>
      <c r="GZ17" s="7" t="str">
        <f>IF(G17&gt;BH17,"YES","-----")</f>
        <v>-----</v>
      </c>
      <c r="HA17" s="7" t="str">
        <f>IF(F17&lt;BI17,"YES","-----")</f>
        <v>-----</v>
      </c>
      <c r="HB17">
        <f>BH17-BI17</f>
        <v>5.0500000000001819</v>
      </c>
      <c r="HI17">
        <f t="shared" si="199"/>
        <v>3.6674300000004223</v>
      </c>
      <c r="HJ17">
        <f t="shared" si="200"/>
        <v>8.7174300000006042</v>
      </c>
      <c r="HK17" s="7"/>
      <c r="HL17" s="7"/>
      <c r="HM17" s="7"/>
      <c r="HN17" s="7"/>
      <c r="HO17" s="7"/>
      <c r="HP17" s="7"/>
      <c r="HQ17" s="28">
        <f t="shared" si="223"/>
        <v>-2.6405300000005809</v>
      </c>
      <c r="HR17" s="28" t="str">
        <f t="shared" si="201"/>
        <v>Bear</v>
      </c>
      <c r="HS17">
        <f t="shared" si="202"/>
        <v>2.6405300000005809</v>
      </c>
    </row>
    <row r="18" spans="1:227" x14ac:dyDescent="0.55000000000000004">
      <c r="A18">
        <f>Validation!A17</f>
        <v>1772029500</v>
      </c>
      <c r="B18" t="str">
        <f>Price!B17</f>
        <v>XAUUSD</v>
      </c>
      <c r="C18" t="str">
        <f>Price!C17</f>
        <v>M5</v>
      </c>
      <c r="D18">
        <f>Price!D17</f>
        <v>5177.91</v>
      </c>
      <c r="E18">
        <f>Price!E17</f>
        <v>5181.6000000000004</v>
      </c>
      <c r="F18">
        <f>Price!F17</f>
        <v>5182.5600000000004</v>
      </c>
      <c r="G18">
        <f>Price!G17</f>
        <v>5174.8900000000003</v>
      </c>
      <c r="H18">
        <f>Price!H17</f>
        <v>657</v>
      </c>
      <c r="I18">
        <f>Diagonals!E17</f>
        <v>0</v>
      </c>
      <c r="J18">
        <f>Diagonals!F17</f>
        <v>0</v>
      </c>
      <c r="K18">
        <f>Diagonals!G17</f>
        <v>0</v>
      </c>
      <c r="L18">
        <f>Diagonals!H17</f>
        <v>0</v>
      </c>
      <c r="M18">
        <f>Diagonals!I17</f>
        <v>0</v>
      </c>
      <c r="N18">
        <f>Diagonals!J17</f>
        <v>0</v>
      </c>
      <c r="O18">
        <f>Diagonals!K17</f>
        <v>0</v>
      </c>
      <c r="P18">
        <f>Diagonals!L17</f>
        <v>0</v>
      </c>
      <c r="Q18">
        <f>Trendlines!E17</f>
        <v>0</v>
      </c>
      <c r="R18">
        <f>Trendlines!F17</f>
        <v>0</v>
      </c>
      <c r="S18">
        <f>Trendlines!G17</f>
        <v>0</v>
      </c>
      <c r="T18">
        <f>Trendlines!H17</f>
        <v>0</v>
      </c>
      <c r="U18">
        <f>Trendlines!I17</f>
        <v>0</v>
      </c>
      <c r="V18">
        <f>Trendlines!J17</f>
        <v>0</v>
      </c>
      <c r="W18">
        <f>Trendlines!K17</f>
        <v>0</v>
      </c>
      <c r="X18">
        <f>Trendlines!L17</f>
        <v>0</v>
      </c>
      <c r="Y18">
        <f>Tema_Hrma_Smma!E17</f>
        <v>5180.51</v>
      </c>
      <c r="Z18">
        <f>Tema_Hrma_Smma!F17</f>
        <v>5185.6899999999996</v>
      </c>
      <c r="AA18">
        <f>Tema_Hrma_Smma!G17</f>
        <v>5183.1499999999996</v>
      </c>
      <c r="AB18">
        <f>ZScore!H17</f>
        <v>-1</v>
      </c>
      <c r="AC18">
        <f>ZScore!I17</f>
        <v>0.14656</v>
      </c>
      <c r="AD18">
        <f>ZScore!J17</f>
        <v>3</v>
      </c>
      <c r="AE18">
        <f>HA!E17</f>
        <v>5184.04</v>
      </c>
      <c r="AF18">
        <f>HA!F17</f>
        <v>5184.04</v>
      </c>
      <c r="AG18">
        <f>HA!G17</f>
        <v>5174.8900000000003</v>
      </c>
      <c r="AH18">
        <f>HA!H17</f>
        <v>5179.24</v>
      </c>
      <c r="AI18">
        <f>HA!I17</f>
        <v>-1</v>
      </c>
      <c r="AJ18">
        <f>HA!J17</f>
        <v>4.8</v>
      </c>
      <c r="AK18">
        <f>HA!K17</f>
        <v>0.50934000000000001</v>
      </c>
      <c r="AL18">
        <f>HA!L17</f>
        <v>-4</v>
      </c>
      <c r="AM18">
        <f>KC!E17</f>
        <v>5209.4348099999997</v>
      </c>
      <c r="AN18">
        <f>KC!F17</f>
        <v>5203.9973399999999</v>
      </c>
      <c r="AO18">
        <f>KC!G17</f>
        <v>5198.55987</v>
      </c>
      <c r="AP18">
        <f>KC!H17</f>
        <v>5193.1224000000002</v>
      </c>
      <c r="AQ18">
        <f>KC!I17</f>
        <v>5187.6849300000003</v>
      </c>
      <c r="AR18">
        <f>KC!J17</f>
        <v>5183.0998200000004</v>
      </c>
      <c r="AS18">
        <f>KC!K17</f>
        <v>5177.6623499999996</v>
      </c>
      <c r="AT18">
        <f>KC!L17</f>
        <v>5172.2248900000004</v>
      </c>
      <c r="AU18">
        <f>KC!M17</f>
        <v>5166.7874199999997</v>
      </c>
      <c r="AV18">
        <f>KC!N17</f>
        <v>5161.3499499999998</v>
      </c>
      <c r="AW18">
        <f>SR_Levels!E17</f>
        <v>5161.8900000000003</v>
      </c>
      <c r="AX18">
        <f>SR_Levels!F17</f>
        <v>5135.8500000000004</v>
      </c>
      <c r="AY18">
        <f>SR_Levels!G17</f>
        <v>0</v>
      </c>
      <c r="AZ18">
        <f>SR_Levels!H17</f>
        <v>0</v>
      </c>
      <c r="BA18">
        <f>SR_Levels!I17</f>
        <v>5178.6000000000004</v>
      </c>
      <c r="BB18">
        <f>SR_Levels!J17</f>
        <v>5193.3500000000004</v>
      </c>
      <c r="BC18">
        <f>SR_Levels!K17</f>
        <v>5205.3100000000004</v>
      </c>
      <c r="BD18">
        <f>SR_Levels!L17</f>
        <v>0</v>
      </c>
      <c r="BE18">
        <f>ZigZag!E17</f>
        <v>0</v>
      </c>
      <c r="BF18">
        <f>ZigZag!F17</f>
        <v>0</v>
      </c>
      <c r="BG18">
        <f>ZigZag!G17</f>
        <v>5184.1499999999996</v>
      </c>
      <c r="BH18">
        <f>Dual_Tema!E17</f>
        <v>5184.05</v>
      </c>
      <c r="BI18">
        <f>Dual_Tema!F17</f>
        <v>5177.67</v>
      </c>
      <c r="BJ18">
        <f>Pinbar!E17</f>
        <v>0</v>
      </c>
      <c r="BK18">
        <f>SSA!E17</f>
        <v>5175.3275800000001</v>
      </c>
      <c r="BL18">
        <f>SSA!F17</f>
        <v>5177.7753400000001</v>
      </c>
      <c r="BN18" t="str">
        <f t="shared" si="222"/>
        <v>Red Candle</v>
      </c>
      <c r="BO18" s="34">
        <f t="shared" si="224"/>
        <v>-1.4117020845747508E-3</v>
      </c>
      <c r="BP18" s="34">
        <f t="shared" si="226"/>
        <v>-1.9583390355180086E-3</v>
      </c>
      <c r="BQ18" s="34"/>
      <c r="BR18" s="34"/>
      <c r="BS18" s="37">
        <f t="shared" si="225"/>
        <v>-2.3542219630323657E-4</v>
      </c>
      <c r="BT18" s="35">
        <f t="shared" si="227"/>
        <v>-1.633415823575346E-4</v>
      </c>
      <c r="BU18" s="35"/>
      <c r="BV18" s="35"/>
      <c r="BW18" s="27">
        <v>96</v>
      </c>
      <c r="BX18">
        <f>F18-G18</f>
        <v>7.6700000000000728</v>
      </c>
      <c r="BY18">
        <f>ABS(F18-D17)</f>
        <v>1.0700000000006185</v>
      </c>
      <c r="BZ18">
        <f>ABS(G18-D17)</f>
        <v>6.5999999999994543</v>
      </c>
      <c r="CA18">
        <f t="shared" si="203"/>
        <v>7.6700000000000728</v>
      </c>
      <c r="CB18">
        <f t="shared" si="229"/>
        <v>4.9457142857143355</v>
      </c>
      <c r="CC18">
        <f t="shared" ref="CC18:CC81" si="232">(CC17*13+CA18)/14</f>
        <v>4.8145007288630142</v>
      </c>
      <c r="CD18">
        <f t="shared" si="230"/>
        <v>0.1312135568513213</v>
      </c>
      <c r="CE18">
        <f t="shared" ref="CE18:CE81" si="233">IF(CD18&gt;=0,1,-1)</f>
        <v>1</v>
      </c>
      <c r="CF18">
        <f t="shared" si="228"/>
        <v>3</v>
      </c>
      <c r="CG18" s="7" t="str">
        <f t="shared" si="231"/>
        <v>-----</v>
      </c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Z18" s="7" t="str">
        <f>IF(AND(D18&gt;BH18,D18&gt;E18),"Bullish Trigger","-----")</f>
        <v>-----</v>
      </c>
      <c r="DA18" s="7" t="str">
        <f>IF(AND(D18&lt;BI18,D18&lt;E18),"Bearish Trigger","-----")</f>
        <v>-----</v>
      </c>
      <c r="DB18" s="13" t="str">
        <f>IF(AND(W18=BE18,W18&gt;0,BE18&gt;0),"Important High","------")</f>
        <v>------</v>
      </c>
      <c r="DC18" s="13" t="str">
        <f>IF(AND(X18=BF18,X18&gt;0,BF18&gt;0),"Important Low","------")</f>
        <v>------</v>
      </c>
      <c r="DD18" s="7" t="str">
        <f>IF(AND(DB18="Important High",DC18="-----",BJ18=1),"Imp High Rej","-----")</f>
        <v>-----</v>
      </c>
      <c r="DE18" s="7" t="str">
        <f>IF(AND(DB18="-----",DC18="Important Low",BJ18=1),"Imp Low Rej","-----")</f>
        <v>-----</v>
      </c>
      <c r="DF18" s="7" t="str">
        <f>IF(Y18&gt;AM18,"Overbought",IF(Y18&gt;AO18,"Bullish Momentum",IF(Y18&gt;AQ18,"Flat Momentum","-----")))</f>
        <v>-----</v>
      </c>
      <c r="DG18" s="7" t="str">
        <f>IF(Y18&lt;AV18,"Oversold",IF(Y18&lt;AT18,"Bearish Momentum",IF(Y18&lt;AR18,"Flat Momentum","-----")))</f>
        <v>Flat Momentum</v>
      </c>
      <c r="DH18" s="7" t="str">
        <f>IF(AND(DF18="Overbought",AD18=2),"Culminated Thrust","-----")</f>
        <v>-----</v>
      </c>
      <c r="DI18" s="7" t="str">
        <f>IF(AND(DG18="Oversold",AD18=5),"Culminated Thrust","-----")</f>
        <v>-----</v>
      </c>
      <c r="DJ18" s="14">
        <f>(Q18-$D18)/$D18</f>
        <v>-1</v>
      </c>
      <c r="DK18" s="14">
        <f>(R18-$D18)/$D18</f>
        <v>-1</v>
      </c>
      <c r="DL18" s="14">
        <f>(S18-$D18)/$D18</f>
        <v>-1</v>
      </c>
      <c r="DM18" s="14">
        <f>(T18-$D18)/$D18</f>
        <v>-1</v>
      </c>
      <c r="DN18" s="14">
        <f>(U18-$D18)/$D18</f>
        <v>-1</v>
      </c>
      <c r="DO18" s="14">
        <f>(V18-$D18)/$D18</f>
        <v>-1</v>
      </c>
      <c r="DP18" s="14">
        <f t="shared" si="171"/>
        <v>-1</v>
      </c>
      <c r="DQ18" s="14">
        <f t="shared" si="172"/>
        <v>-1</v>
      </c>
      <c r="DR18" s="14">
        <f t="shared" si="173"/>
        <v>-1</v>
      </c>
      <c r="DS18" s="14">
        <f t="shared" si="174"/>
        <v>-1</v>
      </c>
      <c r="DT18" s="14">
        <f t="shared" si="175"/>
        <v>-1</v>
      </c>
      <c r="DU18" s="14">
        <f t="shared" si="176"/>
        <v>-1</v>
      </c>
      <c r="DV18" t="str">
        <f>IF($D18&gt;Q18,"SUP","RES")</f>
        <v>SUP</v>
      </c>
      <c r="DW18" t="str">
        <f>IF($D18&gt;R18,"SUP","RES")</f>
        <v>SUP</v>
      </c>
      <c r="DX18" t="str">
        <f>IF($D18&gt;S18,"SUP","RES")</f>
        <v>SUP</v>
      </c>
      <c r="DY18" t="str">
        <f>IF($D18&gt;T18,"SUP","RES")</f>
        <v>SUP</v>
      </c>
      <c r="DZ18" t="str">
        <f>IF($D18&gt;U18,"SUP","RES")</f>
        <v>SUP</v>
      </c>
      <c r="EA18" t="str">
        <f>IF($D18&gt;V18,"SUP","RES")</f>
        <v>SUP</v>
      </c>
      <c r="EB18" s="7">
        <f t="shared" si="177"/>
        <v>0</v>
      </c>
      <c r="EC18" s="7">
        <f t="shared" si="178"/>
        <v>6</v>
      </c>
      <c r="ED18" s="13" t="str">
        <f t="shared" si="179"/>
        <v>All Sup</v>
      </c>
      <c r="EE18" s="13" t="str">
        <f t="shared" si="180"/>
        <v>-----</v>
      </c>
      <c r="EF18" s="7" t="str">
        <f>IF(OR(ED18="All Sup",EE18="All Res"),"na",((D18-MIN(Q18:V18))/(MAX(Q18:V18)-MIN(Q18:V18))))</f>
        <v>na</v>
      </c>
      <c r="EG18">
        <v>1.4999999999999999E-4</v>
      </c>
      <c r="EH18">
        <f>Q18*(1+$EG18)</f>
        <v>0</v>
      </c>
      <c r="EI18">
        <f>Q18*(1-$EG18)</f>
        <v>0</v>
      </c>
      <c r="EJ18">
        <f>R18*(1+$EG18)</f>
        <v>0</v>
      </c>
      <c r="EK18">
        <f>R18*(1-$EG18)</f>
        <v>0</v>
      </c>
      <c r="EL18">
        <f>S18*(1+$EG18)</f>
        <v>0</v>
      </c>
      <c r="EM18">
        <f>S18*(1-$EG18)</f>
        <v>0</v>
      </c>
      <c r="EN18">
        <f>T18*(1+$EG18)</f>
        <v>0</v>
      </c>
      <c r="EO18">
        <f>T18*(1-$EG18)</f>
        <v>0</v>
      </c>
      <c r="EP18">
        <f>U18*(1+$EG18)</f>
        <v>0</v>
      </c>
      <c r="EQ18">
        <f>U18*(1-$EG18)</f>
        <v>0</v>
      </c>
      <c r="ER18">
        <f>V18*(1+$EG18)</f>
        <v>0</v>
      </c>
      <c r="ES18">
        <f>V18*(1-$EG18)</f>
        <v>0</v>
      </c>
      <c r="ET18" s="7" t="str">
        <f t="shared" si="181"/>
        <v>-----</v>
      </c>
      <c r="EU18" s="7" t="str">
        <f t="shared" si="182"/>
        <v>-----</v>
      </c>
      <c r="EV18" s="7" t="str">
        <f t="shared" si="183"/>
        <v>-----</v>
      </c>
      <c r="EW18" s="7" t="str">
        <f t="shared" si="184"/>
        <v>-----</v>
      </c>
      <c r="EX18" s="7" t="str">
        <f t="shared" si="185"/>
        <v>-----</v>
      </c>
      <c r="EY18" s="7" t="str">
        <f t="shared" si="186"/>
        <v>-----</v>
      </c>
      <c r="EZ18">
        <f t="shared" si="204"/>
        <v>16</v>
      </c>
      <c r="FA18">
        <f t="shared" si="205"/>
        <v>16</v>
      </c>
      <c r="FB18">
        <f t="shared" si="206"/>
        <v>16</v>
      </c>
      <c r="FC18">
        <f t="shared" si="207"/>
        <v>16</v>
      </c>
      <c r="FD18">
        <f t="shared" si="208"/>
        <v>16</v>
      </c>
      <c r="FE18">
        <f t="shared" si="209"/>
        <v>16</v>
      </c>
      <c r="FF18">
        <f t="shared" si="210"/>
        <v>0</v>
      </c>
      <c r="FG18">
        <f t="shared" si="211"/>
        <v>0</v>
      </c>
      <c r="FH18">
        <f t="shared" si="212"/>
        <v>0</v>
      </c>
      <c r="FI18">
        <f t="shared" si="213"/>
        <v>0</v>
      </c>
      <c r="FJ18">
        <f t="shared" si="214"/>
        <v>0</v>
      </c>
      <c r="FK18">
        <f t="shared" si="215"/>
        <v>0</v>
      </c>
      <c r="FL18" s="7" t="str">
        <f t="shared" si="187"/>
        <v>-----</v>
      </c>
      <c r="FM18" s="7" t="str">
        <f t="shared" si="188"/>
        <v>-----</v>
      </c>
      <c r="FN18" s="7" t="str">
        <f t="shared" si="189"/>
        <v>-----</v>
      </c>
      <c r="FO18" s="7" t="str">
        <f t="shared" si="190"/>
        <v>-----</v>
      </c>
      <c r="FP18" s="7" t="str">
        <f t="shared" si="191"/>
        <v>-----</v>
      </c>
      <c r="FQ18" s="7" t="str">
        <f t="shared" si="192"/>
        <v>-----</v>
      </c>
      <c r="FR18" s="13" t="str">
        <f>IF(FL18="-----","-----",(D18-Q18)/Q18)</f>
        <v>-----</v>
      </c>
      <c r="FS18" s="13" t="str">
        <f>IF(FM18="-----","-----",(Q18-R18)/R18)</f>
        <v>-----</v>
      </c>
      <c r="FT18" s="13" t="str">
        <f>IF(FN18="-----","-----",(R18-S18)/S18)</f>
        <v>-----</v>
      </c>
      <c r="FU18" s="13" t="str">
        <f>IF(FO18="-----","-----",(S18-T18)/T18)</f>
        <v>-----</v>
      </c>
      <c r="FV18" s="13" t="str">
        <f>IF(FP18="-----","-----",(T18-U18)/U18)</f>
        <v>-----</v>
      </c>
      <c r="FW18" s="13" t="str">
        <f>IF(FQ18="-----","-----",(U18-V18)/V18)</f>
        <v>-----</v>
      </c>
      <c r="FX18" s="7" t="str">
        <f t="shared" si="193"/>
        <v>-----</v>
      </c>
      <c r="FY18" s="7" t="str">
        <f t="shared" si="194"/>
        <v>-----</v>
      </c>
      <c r="FZ18" s="7" t="str">
        <f t="shared" si="195"/>
        <v>-----</v>
      </c>
      <c r="GA18" s="7" t="str">
        <f t="shared" si="196"/>
        <v>-----</v>
      </c>
      <c r="GB18" s="7" t="str">
        <f t="shared" si="197"/>
        <v>-----</v>
      </c>
      <c r="GC18" s="7" t="str">
        <f t="shared" si="198"/>
        <v>-----</v>
      </c>
      <c r="GD18" s="7" t="str">
        <f>IF(AND(BG18&gt;AA18,BG17&gt;AA17,BG16&gt;AA16,BG15&gt;AA15,BG14&gt;AA14,BG13&gt;AA13,BG12&gt;AA12,BG11&gt;AA11,BG10&gt;AA10,BG9&gt;AA9,BG8&gt;AA8,BG7&gt;AA7),"Bullish",IF(AND(BG18&lt;AA18,BG17&lt;AA17,BG16&lt;AA16,BG15&lt;AA15,BG14&lt;AA14,BG13&lt;AA13,BG12&lt;AA12,BG11&lt;AA11,BG10&lt;AA10,BG9&lt;AA9,BG8&lt;AA8,BG7&lt;AA7),"Bearish","-----"))</f>
        <v>Bullish</v>
      </c>
      <c r="GE18">
        <f>(Z18-BG18)/BG18</f>
        <v>2.9705930576853751E-4</v>
      </c>
      <c r="GI18" s="7" t="str">
        <f>IF(Y18&gt;Z18,"Bullish","Bearish")</f>
        <v>Bearish</v>
      </c>
      <c r="GJ18" s="19" t="str">
        <f>IF(AND(D18&gt;Y18,D17&lt;Y17),"TEMA crossover","-----")</f>
        <v>-----</v>
      </c>
      <c r="GK18" s="19" t="str">
        <f>IF(AND(D18&lt;Y18,D17&gt;Y17),"TEMA crossunder","-----")</f>
        <v>-----</v>
      </c>
      <c r="GL18" s="20" t="str">
        <f>IF(GD18="Bearish","YES","-----")</f>
        <v>-----</v>
      </c>
      <c r="GM18" s="20" t="str">
        <f>IF(GH18="Reverse to Bearish","YES","-----")</f>
        <v>-----</v>
      </c>
      <c r="GN18" s="20" t="str">
        <f>IF(AND(GI18="Bullish",GI17="Bullish",GI16="Bullish",GI15="Bullish"),"YES","-----")</f>
        <v>-----</v>
      </c>
      <c r="GO18" s="20" t="str">
        <f>IF(OR(GK18="TEMA crossunder",GK17="TEMA crossunder",GK16="TEMA crossunder",GK15="TEMA crossunder"),"YES","-----")</f>
        <v>YES</v>
      </c>
      <c r="GP18" s="20" t="str">
        <f>IF(GD18="Bullish","YES","-----")</f>
        <v>YES</v>
      </c>
      <c r="GQ18" s="20" t="str">
        <f>IF(GH18="Reverse to Bullish","YES","-----")</f>
        <v>-----</v>
      </c>
      <c r="GR18" s="20" t="str">
        <f>IF(AND(GI18="Bearish",GI17="Bearish",GI16="Bearish",GI15="Bearish"),"YES","-----")</f>
        <v>YES</v>
      </c>
      <c r="GS18" s="20" t="str">
        <f>IF(OR(GJ18="TEMA crossover",GJ17="TEMA crossover",GJ16="TEMA crossover",GJ15="TEMA crossover"),"YES","-----")</f>
        <v>-----</v>
      </c>
      <c r="GT18" s="20" t="str">
        <f t="shared" si="216"/>
        <v>-----</v>
      </c>
      <c r="GU18" s="20" t="str">
        <f t="shared" si="217"/>
        <v>-----</v>
      </c>
      <c r="GV18" s="20" t="str">
        <f t="shared" si="218"/>
        <v>-----</v>
      </c>
      <c r="GW18" s="20" t="str">
        <f t="shared" si="219"/>
        <v>-----</v>
      </c>
      <c r="GX18" s="20" t="str">
        <f t="shared" si="220"/>
        <v>-----</v>
      </c>
      <c r="GY18" s="20" t="str">
        <f t="shared" si="221"/>
        <v>-----</v>
      </c>
      <c r="GZ18" s="7" t="str">
        <f>IF(G18&gt;BH18,"YES","-----")</f>
        <v>-----</v>
      </c>
      <c r="HA18" s="7" t="str">
        <f>IF(F18&lt;BI18,"YES","-----")</f>
        <v>-----</v>
      </c>
      <c r="HB18">
        <f>BH18-BI18</f>
        <v>6.3800000000001091</v>
      </c>
      <c r="HI18">
        <f t="shared" si="199"/>
        <v>2.3424199999999473</v>
      </c>
      <c r="HJ18">
        <f t="shared" si="200"/>
        <v>8.7224200000000565</v>
      </c>
      <c r="HK18" s="7"/>
      <c r="HL18" s="7"/>
      <c r="HM18" s="7"/>
      <c r="HN18" s="7"/>
      <c r="HO18" s="7"/>
      <c r="HP18" s="7"/>
      <c r="HQ18" s="28">
        <f t="shared" si="223"/>
        <v>-2.4477600000000166</v>
      </c>
      <c r="HR18" s="28" t="str">
        <f t="shared" si="201"/>
        <v>Bear</v>
      </c>
      <c r="HS18">
        <f t="shared" si="202"/>
        <v>2.4477600000000166</v>
      </c>
    </row>
    <row r="19" spans="1:227" x14ac:dyDescent="0.55000000000000004">
      <c r="A19">
        <f>Validation!A18</f>
        <v>1772029800</v>
      </c>
      <c r="B19" t="str">
        <f>Price!B18</f>
        <v>XAUUSD</v>
      </c>
      <c r="C19" t="str">
        <f>Price!C18</f>
        <v>M5</v>
      </c>
      <c r="D19">
        <f>Price!D18</f>
        <v>5174.1400000000003</v>
      </c>
      <c r="E19">
        <f>Price!E18</f>
        <v>5177.8100000000004</v>
      </c>
      <c r="F19">
        <f>Price!F18</f>
        <v>5181.1400000000003</v>
      </c>
      <c r="G19">
        <f>Price!G18</f>
        <v>5172.2</v>
      </c>
      <c r="H19">
        <f>Price!H18</f>
        <v>902</v>
      </c>
      <c r="I19">
        <f>Diagonals!E18</f>
        <v>0</v>
      </c>
      <c r="J19">
        <f>Diagonals!F18</f>
        <v>0</v>
      </c>
      <c r="K19">
        <f>Diagonals!G18</f>
        <v>0</v>
      </c>
      <c r="L19">
        <f>Diagonals!H18</f>
        <v>0</v>
      </c>
      <c r="M19">
        <f>Diagonals!I18</f>
        <v>0</v>
      </c>
      <c r="N19">
        <f>Diagonals!J18</f>
        <v>0</v>
      </c>
      <c r="O19">
        <f>Diagonals!K18</f>
        <v>0</v>
      </c>
      <c r="P19">
        <f>Diagonals!L18</f>
        <v>0</v>
      </c>
      <c r="Q19">
        <f>Trendlines!E18</f>
        <v>0</v>
      </c>
      <c r="R19">
        <f>Trendlines!F18</f>
        <v>0</v>
      </c>
      <c r="S19">
        <f>Trendlines!G18</f>
        <v>0</v>
      </c>
      <c r="T19">
        <f>Trendlines!H18</f>
        <v>0</v>
      </c>
      <c r="U19">
        <f>Trendlines!I18</f>
        <v>0</v>
      </c>
      <c r="V19">
        <f>Trendlines!J18</f>
        <v>0</v>
      </c>
      <c r="W19">
        <f>Trendlines!K18</f>
        <v>0</v>
      </c>
      <c r="X19">
        <f>Trendlines!L18</f>
        <v>0</v>
      </c>
      <c r="Y19">
        <f>Tema_Hrma_Smma!E18</f>
        <v>5177.47</v>
      </c>
      <c r="Z19">
        <f>Tema_Hrma_Smma!F18</f>
        <v>5183.9799999999996</v>
      </c>
      <c r="AA19">
        <f>Tema_Hrma_Smma!G18</f>
        <v>5182.9799999999996</v>
      </c>
      <c r="AB19">
        <f>ZScore!H18</f>
        <v>-1</v>
      </c>
      <c r="AC19">
        <f>ZScore!I18</f>
        <v>0.14101</v>
      </c>
      <c r="AD19">
        <f>ZScore!J18</f>
        <v>3</v>
      </c>
      <c r="AE19">
        <f>HA!E18</f>
        <v>5181.6400000000003</v>
      </c>
      <c r="AF19">
        <f>HA!F18</f>
        <v>5181.6400000000003</v>
      </c>
      <c r="AG19">
        <f>HA!G18</f>
        <v>5172.2</v>
      </c>
      <c r="AH19">
        <f>HA!H18</f>
        <v>5176.32</v>
      </c>
      <c r="AI19">
        <f>HA!I18</f>
        <v>-1</v>
      </c>
      <c r="AJ19">
        <f>HA!J18</f>
        <v>5.32</v>
      </c>
      <c r="AK19">
        <f>HA!K18</f>
        <v>0.67856000000000005</v>
      </c>
      <c r="AL19">
        <f>HA!L18</f>
        <v>-5</v>
      </c>
      <c r="AM19">
        <f>KC!E18</f>
        <v>5209.0398800000003</v>
      </c>
      <c r="AN19">
        <f>KC!F18</f>
        <v>5203.6561700000002</v>
      </c>
      <c r="AO19">
        <f>KC!G18</f>
        <v>5198.2724699999999</v>
      </c>
      <c r="AP19">
        <f>KC!H18</f>
        <v>5192.8887699999996</v>
      </c>
      <c r="AQ19">
        <f>KC!I18</f>
        <v>5187.5050600000004</v>
      </c>
      <c r="AR19">
        <f>KC!J18</f>
        <v>5182.7398400000002</v>
      </c>
      <c r="AS19">
        <f>KC!K18</f>
        <v>5177.3561399999999</v>
      </c>
      <c r="AT19">
        <f>KC!L18</f>
        <v>5171.9724399999996</v>
      </c>
      <c r="AU19">
        <f>KC!M18</f>
        <v>5166.5887300000004</v>
      </c>
      <c r="AV19">
        <f>KC!N18</f>
        <v>5161.2050300000001</v>
      </c>
      <c r="AW19">
        <f>SR_Levels!E18</f>
        <v>5161.8900000000003</v>
      </c>
      <c r="AX19">
        <f>SR_Levels!F18</f>
        <v>5135.8500000000004</v>
      </c>
      <c r="AY19">
        <f>SR_Levels!G18</f>
        <v>0</v>
      </c>
      <c r="AZ19">
        <f>SR_Levels!H18</f>
        <v>0</v>
      </c>
      <c r="BA19">
        <f>SR_Levels!I18</f>
        <v>5178.6000000000004</v>
      </c>
      <c r="BB19">
        <f>SR_Levels!J18</f>
        <v>5193.3500000000004</v>
      </c>
      <c r="BC19">
        <f>SR_Levels!K18</f>
        <v>5205.3100000000004</v>
      </c>
      <c r="BD19">
        <f>SR_Levels!L18</f>
        <v>0</v>
      </c>
      <c r="BE19">
        <f>ZigZag!E18</f>
        <v>0</v>
      </c>
      <c r="BF19">
        <f>ZigZag!F18</f>
        <v>0</v>
      </c>
      <c r="BG19">
        <f>ZigZag!G18</f>
        <v>5183.5600000000004</v>
      </c>
      <c r="BH19">
        <f>Dual_Tema!E18</f>
        <v>5182</v>
      </c>
      <c r="BI19">
        <f>Dual_Tema!F18</f>
        <v>5174.18</v>
      </c>
      <c r="BJ19">
        <f>Pinbar!E18</f>
        <v>0</v>
      </c>
      <c r="BK19">
        <f>SSA!E18</f>
        <v>5174.3065100000003</v>
      </c>
      <c r="BL19">
        <f>SSA!F18</f>
        <v>5176.0409200000004</v>
      </c>
      <c r="BN19" t="str">
        <f t="shared" si="222"/>
        <v>Red Candle</v>
      </c>
      <c r="BO19" s="34">
        <f t="shared" si="224"/>
        <v>-2.5138900134562547E-3</v>
      </c>
      <c r="BP19" s="34">
        <f t="shared" si="226"/>
        <v>-2.7023067908467091E-3</v>
      </c>
      <c r="BQ19" s="34"/>
      <c r="BR19" s="34"/>
      <c r="BS19" s="37">
        <f t="shared" si="225"/>
        <v>-4.1942120842153319E-4</v>
      </c>
      <c r="BT19" s="35">
        <f t="shared" si="227"/>
        <v>-2.2547162853703284E-4</v>
      </c>
      <c r="BU19" s="35"/>
      <c r="BV19" s="35"/>
      <c r="BW19" s="27">
        <v>96</v>
      </c>
      <c r="BX19">
        <f>F19-G19</f>
        <v>8.9400000000005093</v>
      </c>
      <c r="BY19">
        <f>ABS(F19-D18)</f>
        <v>3.2300000000004729</v>
      </c>
      <c r="BZ19">
        <f>ABS(G19-D18)</f>
        <v>5.7100000000000364</v>
      </c>
      <c r="CA19">
        <f t="shared" si="203"/>
        <v>8.9400000000005093</v>
      </c>
      <c r="CB19">
        <f t="shared" si="229"/>
        <v>5.2035714285715198</v>
      </c>
      <c r="CC19">
        <f t="shared" si="232"/>
        <v>5.109179248229978</v>
      </c>
      <c r="CD19">
        <f t="shared" si="230"/>
        <v>9.4392180341541732E-2</v>
      </c>
      <c r="CE19">
        <f t="shared" si="233"/>
        <v>1</v>
      </c>
      <c r="CF19">
        <f t="shared" si="228"/>
        <v>4</v>
      </c>
      <c r="CG19" s="7" t="str">
        <f t="shared" si="231"/>
        <v>-----</v>
      </c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Z19" s="7" t="str">
        <f>IF(AND(D19&gt;BH19,D19&gt;E19),"Bullish Trigger","-----")</f>
        <v>-----</v>
      </c>
      <c r="DA19" s="7" t="str">
        <f>IF(AND(D19&lt;BI19,D19&lt;E19),"Bearish Trigger","-----")</f>
        <v>Bearish Trigger</v>
      </c>
      <c r="DB19" s="13" t="str">
        <f>IF(AND(W19=BE19,W19&gt;0,BE19&gt;0),"Important High","------")</f>
        <v>------</v>
      </c>
      <c r="DC19" s="13" t="str">
        <f>IF(AND(X19=BF19,X19&gt;0,BF19&gt;0),"Important Low","------")</f>
        <v>------</v>
      </c>
      <c r="DD19" s="7" t="str">
        <f>IF(AND(DB19="Important High",DC19="-----",BJ19=1),"Imp High Rej","-----")</f>
        <v>-----</v>
      </c>
      <c r="DE19" s="7" t="str">
        <f>IF(AND(DB19="-----",DC19="Important Low",BJ19=1),"Imp Low Rej","-----")</f>
        <v>-----</v>
      </c>
      <c r="DF19" s="7" t="str">
        <f>IF(Y19&gt;AM19,"Overbought",IF(Y19&gt;AO19,"Bullish Momentum",IF(Y19&gt;AQ19,"Flat Momentum","-----")))</f>
        <v>-----</v>
      </c>
      <c r="DG19" s="7" t="str">
        <f>IF(Y19&lt;AV19,"Oversold",IF(Y19&lt;AT19,"Bearish Momentum",IF(Y19&lt;AR19,"Flat Momentum","-----")))</f>
        <v>Flat Momentum</v>
      </c>
      <c r="DH19" s="7" t="str">
        <f>IF(AND(DF19="Overbought",AD19=2),"Culminated Thrust","-----")</f>
        <v>-----</v>
      </c>
      <c r="DI19" s="7" t="str">
        <f>IF(AND(DG19="Oversold",AD19=5),"Culminated Thrust","-----")</f>
        <v>-----</v>
      </c>
      <c r="DJ19" s="14">
        <f>(Q19-$D19)/$D19</f>
        <v>-1</v>
      </c>
      <c r="DK19" s="14">
        <f>(R19-$D19)/$D19</f>
        <v>-1</v>
      </c>
      <c r="DL19" s="14">
        <f>(S19-$D19)/$D19</f>
        <v>-1</v>
      </c>
      <c r="DM19" s="14">
        <f>(T19-$D19)/$D19</f>
        <v>-1</v>
      </c>
      <c r="DN19" s="14">
        <f>(U19-$D19)/$D19</f>
        <v>-1</v>
      </c>
      <c r="DO19" s="14">
        <f>(V19-$D19)/$D19</f>
        <v>-1</v>
      </c>
      <c r="DP19" s="14">
        <f t="shared" si="171"/>
        <v>-1</v>
      </c>
      <c r="DQ19" s="14">
        <f t="shared" si="172"/>
        <v>-1</v>
      </c>
      <c r="DR19" s="14">
        <f t="shared" si="173"/>
        <v>-1</v>
      </c>
      <c r="DS19" s="14">
        <f t="shared" si="174"/>
        <v>-1</v>
      </c>
      <c r="DT19" s="14">
        <f t="shared" si="175"/>
        <v>-1</v>
      </c>
      <c r="DU19" s="14">
        <f t="shared" si="176"/>
        <v>-1</v>
      </c>
      <c r="DV19" t="str">
        <f>IF($D19&gt;Q19,"SUP","RES")</f>
        <v>SUP</v>
      </c>
      <c r="DW19" t="str">
        <f>IF($D19&gt;R19,"SUP","RES")</f>
        <v>SUP</v>
      </c>
      <c r="DX19" t="str">
        <f>IF($D19&gt;S19,"SUP","RES")</f>
        <v>SUP</v>
      </c>
      <c r="DY19" t="str">
        <f>IF($D19&gt;T19,"SUP","RES")</f>
        <v>SUP</v>
      </c>
      <c r="DZ19" t="str">
        <f>IF($D19&gt;U19,"SUP","RES")</f>
        <v>SUP</v>
      </c>
      <c r="EA19" t="str">
        <f>IF($D19&gt;V19,"SUP","RES")</f>
        <v>SUP</v>
      </c>
      <c r="EB19" s="7">
        <f t="shared" si="177"/>
        <v>0</v>
      </c>
      <c r="EC19" s="7">
        <f t="shared" si="178"/>
        <v>6</v>
      </c>
      <c r="ED19" s="13" t="str">
        <f t="shared" si="179"/>
        <v>All Sup</v>
      </c>
      <c r="EE19" s="13" t="str">
        <f t="shared" si="180"/>
        <v>-----</v>
      </c>
      <c r="EF19" s="7" t="str">
        <f>IF(OR(ED19="All Sup",EE19="All Res"),"na",((D19-MIN(Q19:V19))/(MAX(Q19:V19)-MIN(Q19:V19))))</f>
        <v>na</v>
      </c>
      <c r="EG19">
        <v>1.4999999999999999E-4</v>
      </c>
      <c r="EH19">
        <f>Q19*(1+$EG19)</f>
        <v>0</v>
      </c>
      <c r="EI19">
        <f>Q19*(1-$EG19)</f>
        <v>0</v>
      </c>
      <c r="EJ19">
        <f>R19*(1+$EG19)</f>
        <v>0</v>
      </c>
      <c r="EK19">
        <f>R19*(1-$EG19)</f>
        <v>0</v>
      </c>
      <c r="EL19">
        <f>S19*(1+$EG19)</f>
        <v>0</v>
      </c>
      <c r="EM19">
        <f>S19*(1-$EG19)</f>
        <v>0</v>
      </c>
      <c r="EN19">
        <f>T19*(1+$EG19)</f>
        <v>0</v>
      </c>
      <c r="EO19">
        <f>T19*(1-$EG19)</f>
        <v>0</v>
      </c>
      <c r="EP19">
        <f>U19*(1+$EG19)</f>
        <v>0</v>
      </c>
      <c r="EQ19">
        <f>U19*(1-$EG19)</f>
        <v>0</v>
      </c>
      <c r="ER19">
        <f>V19*(1+$EG19)</f>
        <v>0</v>
      </c>
      <c r="ES19">
        <f>V19*(1-$EG19)</f>
        <v>0</v>
      </c>
      <c r="ET19" s="7" t="str">
        <f t="shared" si="181"/>
        <v>-----</v>
      </c>
      <c r="EU19" s="7" t="str">
        <f t="shared" si="182"/>
        <v>-----</v>
      </c>
      <c r="EV19" s="7" t="str">
        <f t="shared" si="183"/>
        <v>-----</v>
      </c>
      <c r="EW19" s="7" t="str">
        <f t="shared" si="184"/>
        <v>-----</v>
      </c>
      <c r="EX19" s="7" t="str">
        <f t="shared" si="185"/>
        <v>-----</v>
      </c>
      <c r="EY19" s="7" t="str">
        <f t="shared" si="186"/>
        <v>-----</v>
      </c>
      <c r="EZ19">
        <f t="shared" si="204"/>
        <v>17</v>
      </c>
      <c r="FA19">
        <f t="shared" si="205"/>
        <v>17</v>
      </c>
      <c r="FB19">
        <f t="shared" si="206"/>
        <v>17</v>
      </c>
      <c r="FC19">
        <f t="shared" si="207"/>
        <v>17</v>
      </c>
      <c r="FD19">
        <f t="shared" si="208"/>
        <v>17</v>
      </c>
      <c r="FE19">
        <f t="shared" si="209"/>
        <v>17</v>
      </c>
      <c r="FF19">
        <f t="shared" si="210"/>
        <v>0</v>
      </c>
      <c r="FG19">
        <f t="shared" si="211"/>
        <v>0</v>
      </c>
      <c r="FH19">
        <f t="shared" si="212"/>
        <v>0</v>
      </c>
      <c r="FI19">
        <f t="shared" si="213"/>
        <v>0</v>
      </c>
      <c r="FJ19">
        <f t="shared" si="214"/>
        <v>0</v>
      </c>
      <c r="FK19">
        <f t="shared" si="215"/>
        <v>0</v>
      </c>
      <c r="FL19" s="7" t="str">
        <f t="shared" si="187"/>
        <v>-----</v>
      </c>
      <c r="FM19" s="7" t="str">
        <f t="shared" si="188"/>
        <v>-----</v>
      </c>
      <c r="FN19" s="7" t="str">
        <f t="shared" si="189"/>
        <v>-----</v>
      </c>
      <c r="FO19" s="7" t="str">
        <f t="shared" si="190"/>
        <v>-----</v>
      </c>
      <c r="FP19" s="7" t="str">
        <f t="shared" si="191"/>
        <v>-----</v>
      </c>
      <c r="FQ19" s="7" t="str">
        <f t="shared" si="192"/>
        <v>-----</v>
      </c>
      <c r="FR19" s="13" t="str">
        <f>IF(FL19="-----","-----",(D19-Q19)/Q19)</f>
        <v>-----</v>
      </c>
      <c r="FS19" s="13" t="str">
        <f>IF(FM19="-----","-----",(Q19-R19)/R19)</f>
        <v>-----</v>
      </c>
      <c r="FT19" s="13" t="str">
        <f>IF(FN19="-----","-----",(R19-S19)/S19)</f>
        <v>-----</v>
      </c>
      <c r="FU19" s="13" t="str">
        <f>IF(FO19="-----","-----",(S19-T19)/T19)</f>
        <v>-----</v>
      </c>
      <c r="FV19" s="13" t="str">
        <f>IF(FP19="-----","-----",(T19-U19)/U19)</f>
        <v>-----</v>
      </c>
      <c r="FW19" s="13" t="str">
        <f>IF(FQ19="-----","-----",(U19-V19)/V19)</f>
        <v>-----</v>
      </c>
      <c r="FX19" s="7" t="str">
        <f t="shared" si="193"/>
        <v>-----</v>
      </c>
      <c r="FY19" s="7" t="str">
        <f t="shared" si="194"/>
        <v>-----</v>
      </c>
      <c r="FZ19" s="7" t="str">
        <f t="shared" si="195"/>
        <v>-----</v>
      </c>
      <c r="GA19" s="7" t="str">
        <f t="shared" si="196"/>
        <v>-----</v>
      </c>
      <c r="GB19" s="7" t="str">
        <f t="shared" si="197"/>
        <v>-----</v>
      </c>
      <c r="GC19" s="7" t="str">
        <f t="shared" si="198"/>
        <v>-----</v>
      </c>
      <c r="GD19" s="7" t="str">
        <f>IF(AND(BG19&gt;AA19,BG18&gt;AA18,BG17&gt;AA17,BG16&gt;AA16,BG15&gt;AA15,BG14&gt;AA14,BG13&gt;AA13,BG12&gt;AA12,BG11&gt;AA11,BG10&gt;AA10,BG9&gt;AA9,BG8&gt;AA8),"Bullish",IF(AND(BG19&lt;AA19,BG18&lt;AA18,BG17&lt;AA17,BG16&lt;AA16,BG15&lt;AA15,BG14&lt;AA14,BG13&lt;AA13,BG12&lt;AA12,BG11&lt;AA11,BG10&lt;AA10,BG9&lt;AA9,BG8&lt;AA8),"Bearish","-----"))</f>
        <v>Bullish</v>
      </c>
      <c r="GE19">
        <f>(Z19-BG19)/BG19</f>
        <v>8.1025395673854118E-5</v>
      </c>
      <c r="GI19" s="7" t="str">
        <f>IF(Y19&gt;Z19,"Bullish","Bearish")</f>
        <v>Bearish</v>
      </c>
      <c r="GJ19" s="19" t="str">
        <f>IF(AND(D19&gt;Y19,D18&lt;Y18),"TEMA crossover","-----")</f>
        <v>-----</v>
      </c>
      <c r="GK19" s="19" t="str">
        <f>IF(AND(D19&lt;Y19,D18&gt;Y18),"TEMA crossunder","-----")</f>
        <v>-----</v>
      </c>
      <c r="GL19" s="20" t="str">
        <f>IF(GD19="Bearish","YES","-----")</f>
        <v>-----</v>
      </c>
      <c r="GM19" s="20" t="str">
        <f>IF(GH19="Reverse to Bearish","YES","-----")</f>
        <v>-----</v>
      </c>
      <c r="GN19" s="20" t="str">
        <f>IF(AND(GI19="Bullish",GI18="Bullish",GI17="Bullish",GI16="Bullish"),"YES","-----")</f>
        <v>-----</v>
      </c>
      <c r="GO19" s="20" t="str">
        <f>IF(OR(GK19="TEMA crossunder",GK18="TEMA crossunder",GK17="TEMA crossunder",GK16="TEMA crossunder"),"YES","-----")</f>
        <v>-----</v>
      </c>
      <c r="GP19" s="20" t="str">
        <f>IF(GD19="Bullish","YES","-----")</f>
        <v>YES</v>
      </c>
      <c r="GQ19" s="20" t="str">
        <f>IF(GH19="Reverse to Bullish","YES","-----")</f>
        <v>-----</v>
      </c>
      <c r="GR19" s="20" t="str">
        <f>IF(AND(GI19="Bearish",GI18="Bearish",GI17="Bearish",GI16="Bearish"),"YES","-----")</f>
        <v>YES</v>
      </c>
      <c r="GS19" s="20" t="str">
        <f>IF(OR(GJ19="TEMA crossover",GJ18="TEMA crossover",GJ17="TEMA crossover",GJ16="TEMA crossover"),"YES","-----")</f>
        <v>-----</v>
      </c>
      <c r="GT19" s="20" t="str">
        <f t="shared" si="216"/>
        <v>-----</v>
      </c>
      <c r="GU19" s="20" t="str">
        <f t="shared" si="217"/>
        <v>-----</v>
      </c>
      <c r="GV19" s="20" t="str">
        <f t="shared" si="218"/>
        <v>-----</v>
      </c>
      <c r="GW19" s="20" t="str">
        <f t="shared" si="219"/>
        <v>-----</v>
      </c>
      <c r="GX19" s="20" t="str">
        <f t="shared" si="220"/>
        <v>-----</v>
      </c>
      <c r="GY19" s="20" t="str">
        <f t="shared" si="221"/>
        <v>-----</v>
      </c>
      <c r="GZ19" s="7" t="str">
        <f>IF(G19&gt;BH19,"YES","-----")</f>
        <v>-----</v>
      </c>
      <c r="HA19" s="7" t="str">
        <f>IF(F19&lt;BI19,"YES","-----")</f>
        <v>-----</v>
      </c>
      <c r="HB19">
        <f>BH19-BI19</f>
        <v>7.819999999999709</v>
      </c>
      <c r="HI19">
        <f t="shared" si="199"/>
        <v>-0.12651000000005297</v>
      </c>
      <c r="HJ19">
        <f t="shared" si="200"/>
        <v>7.693489999999656</v>
      </c>
      <c r="HK19" s="7"/>
      <c r="HL19" s="7"/>
      <c r="HM19" s="7"/>
      <c r="HN19" s="7"/>
      <c r="HO19" s="7"/>
      <c r="HP19" s="7"/>
      <c r="HQ19" s="28">
        <f t="shared" si="223"/>
        <v>-1.7344100000000253</v>
      </c>
      <c r="HR19" s="28" t="str">
        <f t="shared" si="201"/>
        <v>Bear</v>
      </c>
      <c r="HS19">
        <f t="shared" si="202"/>
        <v>1.7344100000000253</v>
      </c>
    </row>
    <row r="20" spans="1:227" x14ac:dyDescent="0.55000000000000004">
      <c r="A20">
        <f>Validation!A19</f>
        <v>1772030100</v>
      </c>
      <c r="B20" t="str">
        <f>Price!B19</f>
        <v>XAUUSD</v>
      </c>
      <c r="C20" t="str">
        <f>Price!C19</f>
        <v>M5</v>
      </c>
      <c r="D20">
        <f>Price!D19</f>
        <v>5159.7299999999996</v>
      </c>
      <c r="E20">
        <f>Price!E19</f>
        <v>5174.16</v>
      </c>
      <c r="F20">
        <f>Price!F19</f>
        <v>5175.8599999999997</v>
      </c>
      <c r="G20">
        <f>Price!G19</f>
        <v>5158.9399999999996</v>
      </c>
      <c r="H20">
        <f>Price!H19</f>
        <v>925</v>
      </c>
      <c r="I20">
        <f>Diagonals!E19</f>
        <v>0</v>
      </c>
      <c r="J20">
        <f>Diagonals!F19</f>
        <v>0</v>
      </c>
      <c r="K20">
        <f>Diagonals!G19</f>
        <v>0</v>
      </c>
      <c r="L20">
        <f>Diagonals!H19</f>
        <v>0</v>
      </c>
      <c r="M20">
        <f>Diagonals!I19</f>
        <v>0</v>
      </c>
      <c r="N20">
        <f>Diagonals!J19</f>
        <v>0</v>
      </c>
      <c r="O20">
        <f>Diagonals!K19</f>
        <v>0</v>
      </c>
      <c r="P20">
        <f>Diagonals!L19</f>
        <v>5158.9399999999996</v>
      </c>
      <c r="Q20">
        <f>Trendlines!E19</f>
        <v>0</v>
      </c>
      <c r="R20">
        <f>Trendlines!F19</f>
        <v>0</v>
      </c>
      <c r="S20">
        <f>Trendlines!G19</f>
        <v>0</v>
      </c>
      <c r="T20">
        <f>Trendlines!H19</f>
        <v>0</v>
      </c>
      <c r="U20">
        <f>Trendlines!I19</f>
        <v>0</v>
      </c>
      <c r="V20">
        <f>Trendlines!J19</f>
        <v>0</v>
      </c>
      <c r="W20">
        <f>Trendlines!K19</f>
        <v>0</v>
      </c>
      <c r="X20">
        <f>Trendlines!L19</f>
        <v>5158.9399999999996</v>
      </c>
      <c r="Y20">
        <f>Tema_Hrma_Smma!E19</f>
        <v>5170.3100000000004</v>
      </c>
      <c r="Z20">
        <f>Tema_Hrma_Smma!F19</f>
        <v>5180.99</v>
      </c>
      <c r="AA20">
        <f>Tema_Hrma_Smma!G19</f>
        <v>5182.63</v>
      </c>
      <c r="AB20">
        <f>ZScore!H19</f>
        <v>-1</v>
      </c>
      <c r="AC20">
        <f>ZScore!I19</f>
        <v>3.7811900000000001</v>
      </c>
      <c r="AD20">
        <f>ZScore!J19</f>
        <v>5</v>
      </c>
      <c r="AE20">
        <f>HA!E19</f>
        <v>5178.9799999999996</v>
      </c>
      <c r="AF20">
        <f>HA!F19</f>
        <v>5178.9799999999996</v>
      </c>
      <c r="AG20">
        <f>HA!G19</f>
        <v>5158.9399999999996</v>
      </c>
      <c r="AH20">
        <f>HA!H19</f>
        <v>5167.17</v>
      </c>
      <c r="AI20">
        <f>HA!I19</f>
        <v>-1</v>
      </c>
      <c r="AJ20">
        <f>HA!J19</f>
        <v>11.81</v>
      </c>
      <c r="AK20">
        <f>HA!K19</f>
        <v>2.84361</v>
      </c>
      <c r="AL20">
        <f>HA!L19</f>
        <v>-6</v>
      </c>
      <c r="AM20">
        <f>KC!E19</f>
        <v>5208.7158799999997</v>
      </c>
      <c r="AN20">
        <f>KC!F19</f>
        <v>5203.3111900000004</v>
      </c>
      <c r="AO20">
        <f>KC!G19</f>
        <v>5197.9064900000003</v>
      </c>
      <c r="AP20">
        <f>KC!H19</f>
        <v>5192.5018</v>
      </c>
      <c r="AQ20">
        <f>KC!I19</f>
        <v>5187.0971099999997</v>
      </c>
      <c r="AR20">
        <f>KC!J19</f>
        <v>5181.8962899999997</v>
      </c>
      <c r="AS20">
        <f>KC!K19</f>
        <v>5176.4916000000003</v>
      </c>
      <c r="AT20">
        <f>KC!L19</f>
        <v>5171.08691</v>
      </c>
      <c r="AU20">
        <f>KC!M19</f>
        <v>5165.6822199999997</v>
      </c>
      <c r="AV20">
        <f>KC!N19</f>
        <v>5160.2775199999996</v>
      </c>
      <c r="AW20">
        <f>SR_Levels!E19</f>
        <v>5135.8500000000004</v>
      </c>
      <c r="AX20">
        <f>SR_Levels!F19</f>
        <v>0</v>
      </c>
      <c r="AY20">
        <f>SR_Levels!G19</f>
        <v>0</v>
      </c>
      <c r="AZ20">
        <f>SR_Levels!H19</f>
        <v>0</v>
      </c>
      <c r="BA20">
        <f>SR_Levels!I19</f>
        <v>5161.8900000000003</v>
      </c>
      <c r="BB20">
        <f>SR_Levels!J19</f>
        <v>5178.6000000000004</v>
      </c>
      <c r="BC20">
        <f>SR_Levels!K19</f>
        <v>5193.3500000000004</v>
      </c>
      <c r="BD20">
        <f>SR_Levels!L19</f>
        <v>5205.3100000000004</v>
      </c>
      <c r="BE20">
        <f>ZigZag!E19</f>
        <v>0</v>
      </c>
      <c r="BF20">
        <f>ZigZag!F19</f>
        <v>5158.9399999999996</v>
      </c>
      <c r="BG20">
        <f>ZigZag!G19</f>
        <v>5182.22</v>
      </c>
      <c r="BH20">
        <f>Dual_Tema!E19</f>
        <v>5178.2299999999996</v>
      </c>
      <c r="BI20">
        <f>Dual_Tema!F19</f>
        <v>5165.63</v>
      </c>
      <c r="BJ20">
        <f>Pinbar!E19</f>
        <v>0</v>
      </c>
      <c r="BK20">
        <f>SSA!E19</f>
        <v>5174.91842</v>
      </c>
      <c r="BL20">
        <f>SSA!F19</f>
        <v>5175.4796699999997</v>
      </c>
      <c r="BN20" t="str">
        <f t="shared" si="222"/>
        <v>Red Candle</v>
      </c>
      <c r="BO20" s="34">
        <f t="shared" si="224"/>
        <v>-5.830454393939144E-3</v>
      </c>
      <c r="BP20" s="34">
        <f t="shared" si="226"/>
        <v>-5.7576580899142416E-3</v>
      </c>
      <c r="BQ20" s="34"/>
      <c r="BR20" s="34"/>
      <c r="BS20" s="37">
        <f t="shared" si="225"/>
        <v>-9.741115534431799E-4</v>
      </c>
      <c r="BT20" s="35">
        <f t="shared" si="227"/>
        <v>-4.8107568784816479E-4</v>
      </c>
      <c r="BU20" s="35"/>
      <c r="BV20" s="35"/>
      <c r="BW20" s="27">
        <v>96</v>
      </c>
      <c r="BX20">
        <f>F20-G20</f>
        <v>16.920000000000073</v>
      </c>
      <c r="BY20">
        <f>ABS(F20-D19)</f>
        <v>1.7199999999993452</v>
      </c>
      <c r="BZ20">
        <f>ABS(G20-D19)</f>
        <v>15.200000000000728</v>
      </c>
      <c r="CA20">
        <f t="shared" si="203"/>
        <v>16.920000000000073</v>
      </c>
      <c r="CB20">
        <f t="shared" si="229"/>
        <v>6.0957142857144264</v>
      </c>
      <c r="CC20">
        <f t="shared" si="232"/>
        <v>5.9528093019278421</v>
      </c>
      <c r="CD20">
        <f t="shared" si="230"/>
        <v>0.14290498378658434</v>
      </c>
      <c r="CE20">
        <f t="shared" si="233"/>
        <v>1</v>
      </c>
      <c r="CF20">
        <f t="shared" ref="CF20:CF83" si="234">IF(CE20=CE19,CF19+CE20,CE20)</f>
        <v>5</v>
      </c>
      <c r="CG20" s="7" t="str">
        <f t="shared" si="231"/>
        <v>-----</v>
      </c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Z20" s="7" t="str">
        <f>IF(AND(D20&gt;BH20,D20&gt;E20),"Bullish Trigger","-----")</f>
        <v>-----</v>
      </c>
      <c r="DA20" s="7" t="str">
        <f>IF(AND(D20&lt;BI20,D20&lt;E20),"Bearish Trigger","-----")</f>
        <v>Bearish Trigger</v>
      </c>
      <c r="DB20" s="13" t="str">
        <f>IF(AND(W20=BE20,W20&gt;0,BE20&gt;0),"Important High","------")</f>
        <v>------</v>
      </c>
      <c r="DC20" s="13" t="str">
        <f>IF(AND(X20=BF20,X20&gt;0,BF20&gt;0),"Important Low","------")</f>
        <v>Important Low</v>
      </c>
      <c r="DD20" s="7" t="str">
        <f>IF(AND(DB20="Important High",DC20="-----",BJ20=1),"Imp High Rej","-----")</f>
        <v>-----</v>
      </c>
      <c r="DE20" s="7" t="str">
        <f>IF(AND(DB20="-----",DC20="Important Low",BJ20=1),"Imp Low Rej","-----")</f>
        <v>-----</v>
      </c>
      <c r="DF20" s="7" t="str">
        <f>IF(Y20&gt;AM20,"Overbought",IF(Y20&gt;AO20,"Bullish Momentum",IF(Y20&gt;AQ20,"Flat Momentum","-----")))</f>
        <v>-----</v>
      </c>
      <c r="DG20" s="7" t="str">
        <f>IF(Y20&lt;AV20,"Oversold",IF(Y20&lt;AT20,"Bearish Momentum",IF(Y20&lt;AR20,"Flat Momentum","-----")))</f>
        <v>Bearish Momentum</v>
      </c>
      <c r="DH20" s="7" t="str">
        <f>IF(AND(DF20="Overbought",AD20=2),"Culminated Thrust","-----")</f>
        <v>-----</v>
      </c>
      <c r="DI20" s="7" t="str">
        <f>IF(AND(DG20="Oversold",AD20=5),"Culminated Thrust","-----")</f>
        <v>-----</v>
      </c>
      <c r="DJ20" s="14">
        <f>(Q20-$D20)/$D20</f>
        <v>-1</v>
      </c>
      <c r="DK20" s="14">
        <f>(R20-$D20)/$D20</f>
        <v>-1</v>
      </c>
      <c r="DL20" s="14">
        <f>(S20-$D20)/$D20</f>
        <v>-1</v>
      </c>
      <c r="DM20" s="14">
        <f>(T20-$D20)/$D20</f>
        <v>-1</v>
      </c>
      <c r="DN20" s="14">
        <f>(U20-$D20)/$D20</f>
        <v>-1</v>
      </c>
      <c r="DO20" s="14">
        <f>(V20-$D20)/$D20</f>
        <v>-1</v>
      </c>
      <c r="DP20" s="14">
        <f t="shared" si="171"/>
        <v>-1</v>
      </c>
      <c r="DQ20" s="14">
        <f t="shared" si="172"/>
        <v>-1</v>
      </c>
      <c r="DR20" s="14">
        <f t="shared" si="173"/>
        <v>-1</v>
      </c>
      <c r="DS20" s="14">
        <f t="shared" si="174"/>
        <v>-1</v>
      </c>
      <c r="DT20" s="14">
        <f t="shared" si="175"/>
        <v>-1</v>
      </c>
      <c r="DU20" s="14">
        <f t="shared" si="176"/>
        <v>-1</v>
      </c>
      <c r="DV20" t="str">
        <f>IF($D20&gt;Q20,"SUP","RES")</f>
        <v>SUP</v>
      </c>
      <c r="DW20" t="str">
        <f>IF($D20&gt;R20,"SUP","RES")</f>
        <v>SUP</v>
      </c>
      <c r="DX20" t="str">
        <f>IF($D20&gt;S20,"SUP","RES")</f>
        <v>SUP</v>
      </c>
      <c r="DY20" t="str">
        <f>IF($D20&gt;T20,"SUP","RES")</f>
        <v>SUP</v>
      </c>
      <c r="DZ20" t="str">
        <f>IF($D20&gt;U20,"SUP","RES")</f>
        <v>SUP</v>
      </c>
      <c r="EA20" t="str">
        <f>IF($D20&gt;V20,"SUP","RES")</f>
        <v>SUP</v>
      </c>
      <c r="EB20" s="7">
        <f t="shared" si="177"/>
        <v>0</v>
      </c>
      <c r="EC20" s="7">
        <f t="shared" si="178"/>
        <v>6</v>
      </c>
      <c r="ED20" s="13" t="str">
        <f t="shared" si="179"/>
        <v>All Sup</v>
      </c>
      <c r="EE20" s="13" t="str">
        <f t="shared" si="180"/>
        <v>-----</v>
      </c>
      <c r="EF20" s="7" t="str">
        <f>IF(OR(ED20="All Sup",EE20="All Res"),"na",((D20-MIN(Q20:V20))/(MAX(Q20:V20)-MIN(Q20:V20))))</f>
        <v>na</v>
      </c>
      <c r="EG20">
        <v>1.4999999999999999E-4</v>
      </c>
      <c r="EH20">
        <f>Q20*(1+$EG20)</f>
        <v>0</v>
      </c>
      <c r="EI20">
        <f>Q20*(1-$EG20)</f>
        <v>0</v>
      </c>
      <c r="EJ20">
        <f>R20*(1+$EG20)</f>
        <v>0</v>
      </c>
      <c r="EK20">
        <f>R20*(1-$EG20)</f>
        <v>0</v>
      </c>
      <c r="EL20">
        <f>S20*(1+$EG20)</f>
        <v>0</v>
      </c>
      <c r="EM20">
        <f>S20*(1-$EG20)</f>
        <v>0</v>
      </c>
      <c r="EN20">
        <f>T20*(1+$EG20)</f>
        <v>0</v>
      </c>
      <c r="EO20">
        <f>T20*(1-$EG20)</f>
        <v>0</v>
      </c>
      <c r="EP20">
        <f>U20*(1+$EG20)</f>
        <v>0</v>
      </c>
      <c r="EQ20">
        <f>U20*(1-$EG20)</f>
        <v>0</v>
      </c>
      <c r="ER20">
        <f>V20*(1+$EG20)</f>
        <v>0</v>
      </c>
      <c r="ES20">
        <f>V20*(1-$EG20)</f>
        <v>0</v>
      </c>
      <c r="ET20" s="7" t="str">
        <f t="shared" si="181"/>
        <v>-----</v>
      </c>
      <c r="EU20" s="7" t="str">
        <f t="shared" si="182"/>
        <v>-----</v>
      </c>
      <c r="EV20" s="7" t="str">
        <f t="shared" si="183"/>
        <v>-----</v>
      </c>
      <c r="EW20" s="7" t="str">
        <f t="shared" si="184"/>
        <v>-----</v>
      </c>
      <c r="EX20" s="7" t="str">
        <f t="shared" si="185"/>
        <v>-----</v>
      </c>
      <c r="EY20" s="7" t="str">
        <f t="shared" si="186"/>
        <v>-----</v>
      </c>
      <c r="EZ20">
        <f t="shared" si="204"/>
        <v>18</v>
      </c>
      <c r="FA20">
        <f t="shared" si="205"/>
        <v>18</v>
      </c>
      <c r="FB20">
        <f t="shared" si="206"/>
        <v>18</v>
      </c>
      <c r="FC20">
        <f t="shared" si="207"/>
        <v>18</v>
      </c>
      <c r="FD20">
        <f t="shared" si="208"/>
        <v>18</v>
      </c>
      <c r="FE20">
        <f t="shared" si="209"/>
        <v>18</v>
      </c>
      <c r="FF20">
        <f t="shared" si="210"/>
        <v>0</v>
      </c>
      <c r="FG20">
        <f t="shared" si="211"/>
        <v>0</v>
      </c>
      <c r="FH20">
        <f t="shared" si="212"/>
        <v>0</v>
      </c>
      <c r="FI20">
        <f t="shared" si="213"/>
        <v>0</v>
      </c>
      <c r="FJ20">
        <f t="shared" si="214"/>
        <v>0</v>
      </c>
      <c r="FK20">
        <f t="shared" si="215"/>
        <v>0</v>
      </c>
      <c r="FL20" s="7" t="str">
        <f t="shared" si="187"/>
        <v>-----</v>
      </c>
      <c r="FM20" s="7" t="str">
        <f t="shared" si="188"/>
        <v>-----</v>
      </c>
      <c r="FN20" s="7" t="str">
        <f t="shared" si="189"/>
        <v>-----</v>
      </c>
      <c r="FO20" s="7" t="str">
        <f t="shared" si="190"/>
        <v>-----</v>
      </c>
      <c r="FP20" s="7" t="str">
        <f t="shared" si="191"/>
        <v>-----</v>
      </c>
      <c r="FQ20" s="7" t="str">
        <f t="shared" si="192"/>
        <v>-----</v>
      </c>
      <c r="FR20" s="13" t="str">
        <f>IF(FL20="-----","-----",(D20-Q20)/Q20)</f>
        <v>-----</v>
      </c>
      <c r="FS20" s="13" t="str">
        <f>IF(FM20="-----","-----",(Q20-R20)/R20)</f>
        <v>-----</v>
      </c>
      <c r="FT20" s="13" t="str">
        <f>IF(FN20="-----","-----",(R20-S20)/S20)</f>
        <v>-----</v>
      </c>
      <c r="FU20" s="13" t="str">
        <f>IF(FO20="-----","-----",(S20-T20)/T20)</f>
        <v>-----</v>
      </c>
      <c r="FV20" s="13" t="str">
        <f>IF(FP20="-----","-----",(T20-U20)/U20)</f>
        <v>-----</v>
      </c>
      <c r="FW20" s="13" t="str">
        <f>IF(FQ20="-----","-----",(U20-V20)/V20)</f>
        <v>-----</v>
      </c>
      <c r="FX20" s="7" t="str">
        <f t="shared" si="193"/>
        <v>-----</v>
      </c>
      <c r="FY20" s="7" t="str">
        <f t="shared" si="194"/>
        <v>-----</v>
      </c>
      <c r="FZ20" s="7" t="str">
        <f t="shared" si="195"/>
        <v>-----</v>
      </c>
      <c r="GA20" s="7" t="str">
        <f t="shared" si="196"/>
        <v>-----</v>
      </c>
      <c r="GB20" s="7" t="str">
        <f t="shared" si="197"/>
        <v>-----</v>
      </c>
      <c r="GC20" s="7" t="str">
        <f t="shared" si="198"/>
        <v>-----</v>
      </c>
      <c r="GD20" s="7" t="str">
        <f>IF(AND(BG20&gt;AA20,BG19&gt;AA19,BG18&gt;AA18,BG17&gt;AA17,BG16&gt;AA16,BG15&gt;AA15,BG14&gt;AA14,BG13&gt;AA13,BG12&gt;AA12,BG11&gt;AA11,BG10&gt;AA10,BG9&gt;AA9),"Bullish",IF(AND(BG20&lt;AA20,BG19&lt;AA19,BG18&lt;AA18,BG17&lt;AA17,BG16&lt;AA16,BG15&lt;AA15,BG14&lt;AA14,BG13&lt;AA13,BG12&lt;AA12,BG11&lt;AA11,BG10&lt;AA10,BG9&lt;AA9),"Bearish","-----"))</f>
        <v>-----</v>
      </c>
      <c r="GE20">
        <f>(Z20-BG20)/BG20</f>
        <v>-2.3735001601639315E-4</v>
      </c>
      <c r="GI20" s="7" t="str">
        <f>IF(Y20&gt;Z20,"Bullish","Bearish")</f>
        <v>Bearish</v>
      </c>
      <c r="GJ20" s="19" t="str">
        <f>IF(AND(D20&gt;Y20,D19&lt;Y19),"TEMA crossover","-----")</f>
        <v>-----</v>
      </c>
      <c r="GK20" s="19" t="str">
        <f>IF(AND(D20&lt;Y20,D19&gt;Y19),"TEMA crossunder","-----")</f>
        <v>-----</v>
      </c>
      <c r="GL20" s="20" t="str">
        <f>IF(GD20="Bearish","YES","-----")</f>
        <v>-----</v>
      </c>
      <c r="GM20" s="20" t="str">
        <f>IF(GH20="Reverse to Bearish","YES","-----")</f>
        <v>-----</v>
      </c>
      <c r="GN20" s="20" t="str">
        <f>IF(AND(GI20="Bullish",GI19="Bullish",GI18="Bullish",GI17="Bullish"),"YES","-----")</f>
        <v>-----</v>
      </c>
      <c r="GO20" s="20" t="str">
        <f>IF(OR(GK20="TEMA crossunder",GK19="TEMA crossunder",GK18="TEMA crossunder",GK17="TEMA crossunder"),"YES","-----")</f>
        <v>-----</v>
      </c>
      <c r="GP20" s="20" t="str">
        <f>IF(GD20="Bullish","YES","-----")</f>
        <v>-----</v>
      </c>
      <c r="GQ20" s="20" t="str">
        <f>IF(GH20="Reverse to Bullish","YES","-----")</f>
        <v>-----</v>
      </c>
      <c r="GR20" s="20" t="str">
        <f>IF(AND(GI20="Bearish",GI19="Bearish",GI18="Bearish",GI17="Bearish"),"YES","-----")</f>
        <v>YES</v>
      </c>
      <c r="GS20" s="20" t="str">
        <f>IF(OR(GJ20="TEMA crossover",GJ19="TEMA crossover",GJ18="TEMA crossover",GJ17="TEMA crossover"),"YES","-----")</f>
        <v>-----</v>
      </c>
      <c r="GT20" s="20" t="str">
        <f t="shared" si="216"/>
        <v>-----</v>
      </c>
      <c r="GU20" s="20" t="str">
        <f t="shared" si="217"/>
        <v>-----</v>
      </c>
      <c r="GV20" s="20" t="str">
        <f t="shared" si="218"/>
        <v>-----</v>
      </c>
      <c r="GW20" s="20" t="str">
        <f t="shared" si="219"/>
        <v>-----</v>
      </c>
      <c r="GX20" s="20" t="str">
        <f t="shared" si="220"/>
        <v>-----</v>
      </c>
      <c r="GY20" s="20" t="str">
        <f t="shared" si="221"/>
        <v>-----</v>
      </c>
      <c r="GZ20" s="7" t="str">
        <f>IF(G20&gt;BH20,"YES","-----")</f>
        <v>-----</v>
      </c>
      <c r="HA20" s="7" t="str">
        <f>IF(F20&lt;BI20,"YES","-----")</f>
        <v>-----</v>
      </c>
      <c r="HB20">
        <f>BH20-BI20</f>
        <v>12.599999999999454</v>
      </c>
      <c r="HI20">
        <f t="shared" si="199"/>
        <v>-9.28841999999986</v>
      </c>
      <c r="HJ20">
        <f t="shared" si="200"/>
        <v>3.3115799999995943</v>
      </c>
      <c r="HK20" s="7"/>
      <c r="HL20" s="7"/>
      <c r="HM20" s="7"/>
      <c r="HN20" s="7"/>
      <c r="HO20" s="7"/>
      <c r="HP20" s="7"/>
      <c r="HQ20" s="28">
        <f t="shared" si="223"/>
        <v>-0.56124999999974534</v>
      </c>
      <c r="HR20" s="28" t="str">
        <f t="shared" si="201"/>
        <v>Bear</v>
      </c>
      <c r="HS20">
        <f t="shared" si="202"/>
        <v>0.56124999999974534</v>
      </c>
    </row>
    <row r="21" spans="1:227" x14ac:dyDescent="0.55000000000000004">
      <c r="A21">
        <f>Validation!A20</f>
        <v>1772030400</v>
      </c>
      <c r="B21" t="str">
        <f>Price!B20</f>
        <v>XAUUSD</v>
      </c>
      <c r="C21" t="str">
        <f>Price!C20</f>
        <v>M5</v>
      </c>
      <c r="D21">
        <f>Price!D20</f>
        <v>5174.91</v>
      </c>
      <c r="E21">
        <f>Price!E20</f>
        <v>5160.17</v>
      </c>
      <c r="F21">
        <f>Price!F20</f>
        <v>5176.28</v>
      </c>
      <c r="G21">
        <f>Price!G20</f>
        <v>5159.6499999999996</v>
      </c>
      <c r="H21">
        <f>Price!H20</f>
        <v>902</v>
      </c>
      <c r="I21">
        <f>Diagonals!E20</f>
        <v>0</v>
      </c>
      <c r="J21">
        <f>Diagonals!F20</f>
        <v>0</v>
      </c>
      <c r="K21">
        <f>Diagonals!G20</f>
        <v>0</v>
      </c>
      <c r="L21">
        <f>Diagonals!H20</f>
        <v>0</v>
      </c>
      <c r="M21">
        <f>Diagonals!I20</f>
        <v>0</v>
      </c>
      <c r="N21">
        <f>Diagonals!J20</f>
        <v>0</v>
      </c>
      <c r="O21">
        <f>Diagonals!K20</f>
        <v>0</v>
      </c>
      <c r="P21">
        <f>Diagonals!L20</f>
        <v>0</v>
      </c>
      <c r="Q21">
        <f>Trendlines!E20</f>
        <v>0</v>
      </c>
      <c r="R21">
        <f>Trendlines!F20</f>
        <v>0</v>
      </c>
      <c r="S21">
        <f>Trendlines!G20</f>
        <v>0</v>
      </c>
      <c r="T21">
        <f>Trendlines!H20</f>
        <v>0</v>
      </c>
      <c r="U21">
        <f>Trendlines!I20</f>
        <v>0</v>
      </c>
      <c r="V21">
        <f>Trendlines!J20</f>
        <v>0</v>
      </c>
      <c r="W21">
        <f>Trendlines!K20</f>
        <v>0</v>
      </c>
      <c r="X21">
        <f>Trendlines!L20</f>
        <v>0</v>
      </c>
      <c r="Y21">
        <f>Tema_Hrma_Smma!E20</f>
        <v>5168.6099999999997</v>
      </c>
      <c r="Z21">
        <f>Tema_Hrma_Smma!F20</f>
        <v>5178.28</v>
      </c>
      <c r="AA21">
        <f>Tema_Hrma_Smma!G20</f>
        <v>5182.21</v>
      </c>
      <c r="AB21">
        <f>ZScore!H20</f>
        <v>1</v>
      </c>
      <c r="AC21">
        <f>ZScore!I20</f>
        <v>3.8324199999999999</v>
      </c>
      <c r="AD21">
        <f>ZScore!J20</f>
        <v>2</v>
      </c>
      <c r="AE21">
        <f>HA!E20</f>
        <v>5173.08</v>
      </c>
      <c r="AF21">
        <f>HA!F20</f>
        <v>5176.28</v>
      </c>
      <c r="AG21">
        <f>HA!G20</f>
        <v>5159.6499999999996</v>
      </c>
      <c r="AH21">
        <f>HA!H20</f>
        <v>5167.75</v>
      </c>
      <c r="AI21">
        <f>HA!I20</f>
        <v>-1</v>
      </c>
      <c r="AJ21">
        <f>HA!J20</f>
        <v>5.32</v>
      </c>
      <c r="AK21">
        <f>HA!K20</f>
        <v>0.68059999999999998</v>
      </c>
      <c r="AL21">
        <f>HA!L20</f>
        <v>-7</v>
      </c>
      <c r="AM21">
        <f>KC!E20</f>
        <v>5208.2771700000003</v>
      </c>
      <c r="AN21">
        <f>KC!F20</f>
        <v>5202.8450700000003</v>
      </c>
      <c r="AO21">
        <f>KC!G20</f>
        <v>5197.4129700000003</v>
      </c>
      <c r="AP21">
        <f>KC!H20</f>
        <v>5191.9808700000003</v>
      </c>
      <c r="AQ21">
        <f>KC!I20</f>
        <v>5186.5487700000003</v>
      </c>
      <c r="AR21">
        <f>KC!J20</f>
        <v>5180.7504499999995</v>
      </c>
      <c r="AS21">
        <f>KC!K20</f>
        <v>5175.3183499999996</v>
      </c>
      <c r="AT21">
        <f>KC!L20</f>
        <v>5169.8862499999996</v>
      </c>
      <c r="AU21">
        <f>KC!M20</f>
        <v>5164.4541499999996</v>
      </c>
      <c r="AV21">
        <f>KC!N20</f>
        <v>5159.0220499999996</v>
      </c>
      <c r="AW21">
        <f>SR_Levels!E20</f>
        <v>5161.8900000000003</v>
      </c>
      <c r="AX21">
        <f>SR_Levels!F20</f>
        <v>5135.8500000000004</v>
      </c>
      <c r="AY21">
        <f>SR_Levels!G20</f>
        <v>0</v>
      </c>
      <c r="AZ21">
        <f>SR_Levels!H20</f>
        <v>0</v>
      </c>
      <c r="BA21">
        <f>SR_Levels!I20</f>
        <v>5178.6000000000004</v>
      </c>
      <c r="BB21">
        <f>SR_Levels!J20</f>
        <v>5193.3500000000004</v>
      </c>
      <c r="BC21">
        <f>SR_Levels!K20</f>
        <v>5205.3100000000004</v>
      </c>
      <c r="BD21">
        <f>SR_Levels!L20</f>
        <v>0</v>
      </c>
      <c r="BE21">
        <f>ZigZag!E20</f>
        <v>0</v>
      </c>
      <c r="BF21">
        <f>ZigZag!F20</f>
        <v>0</v>
      </c>
      <c r="BG21">
        <f>ZigZag!G20</f>
        <v>5181.37</v>
      </c>
      <c r="BH21">
        <f>Dual_Tema!E20</f>
        <v>5176.18</v>
      </c>
      <c r="BI21">
        <f>Dual_Tema!F20</f>
        <v>5160.7700000000004</v>
      </c>
      <c r="BJ21">
        <f>Pinbar!E20</f>
        <v>0</v>
      </c>
      <c r="BK21">
        <f>SSA!E20</f>
        <v>5177.5111800000004</v>
      </c>
      <c r="BL21">
        <f>SSA!F20</f>
        <v>5176.4954299999999</v>
      </c>
      <c r="BN21" t="str">
        <f t="shared" si="222"/>
        <v>Green Candle</v>
      </c>
      <c r="BO21" s="34">
        <f t="shared" si="224"/>
        <v>-2.0306859205775352E-3</v>
      </c>
      <c r="BP21" s="34">
        <f t="shared" si="226"/>
        <v>-2.3000516692244233E-3</v>
      </c>
      <c r="BQ21" s="34">
        <f>(D21/D3)-1</f>
        <v>-2.3692936458975522E-3</v>
      </c>
      <c r="BR21" s="34"/>
      <c r="BS21" s="37">
        <f t="shared" si="225"/>
        <v>-3.3873437635112413E-4</v>
      </c>
      <c r="BT21" s="35">
        <f t="shared" si="227"/>
        <v>-1.9187332754266873E-4</v>
      </c>
      <c r="BU21" s="35">
        <f>((BQ21+1)^(1/18))-1</f>
        <v>-1.3177492044269545E-4</v>
      </c>
      <c r="BV21" s="35"/>
      <c r="BW21" s="27">
        <v>96</v>
      </c>
      <c r="BX21">
        <f>F21-G21</f>
        <v>16.630000000000109</v>
      </c>
      <c r="BY21">
        <f>ABS(F21-D20)</f>
        <v>16.550000000000182</v>
      </c>
      <c r="BZ21">
        <f>ABS(G21-D20)</f>
        <v>7.999999999992724E-2</v>
      </c>
      <c r="CA21">
        <f t="shared" si="203"/>
        <v>16.630000000000109</v>
      </c>
      <c r="CB21">
        <f t="shared" si="229"/>
        <v>7.0171428571429715</v>
      </c>
      <c r="CC21">
        <f t="shared" si="232"/>
        <v>6.7154657803615754</v>
      </c>
      <c r="CD21">
        <f t="shared" si="230"/>
        <v>0.3016770767813961</v>
      </c>
      <c r="CE21">
        <f t="shared" si="233"/>
        <v>1</v>
      </c>
      <c r="CF21">
        <f t="shared" si="234"/>
        <v>6</v>
      </c>
      <c r="CG21" s="7" t="str">
        <f t="shared" si="231"/>
        <v>-----</v>
      </c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Z21" s="7" t="str">
        <f>IF(AND(D21&gt;BH21,D21&gt;E21),"Bullish Trigger","-----")</f>
        <v>-----</v>
      </c>
      <c r="DA21" s="7" t="str">
        <f>IF(AND(D21&lt;BI21,D21&lt;E21),"Bearish Trigger","-----")</f>
        <v>-----</v>
      </c>
      <c r="DB21" s="13" t="str">
        <f>IF(AND(W21=BE21,W21&gt;0,BE21&gt;0),"Important High","------")</f>
        <v>------</v>
      </c>
      <c r="DC21" s="13" t="str">
        <f>IF(AND(X21=BF21,X21&gt;0,BF21&gt;0),"Important Low","------")</f>
        <v>------</v>
      </c>
      <c r="DD21" s="7" t="str">
        <f>IF(AND(DB21="Important High",DC21="-----",BJ21=1),"Imp High Rej","-----")</f>
        <v>-----</v>
      </c>
      <c r="DE21" s="7" t="str">
        <f>IF(AND(DB21="-----",DC21="Important Low",BJ21=1),"Imp Low Rej","-----")</f>
        <v>-----</v>
      </c>
      <c r="DF21" s="7" t="str">
        <f>IF(Y21&gt;AM21,"Overbought",IF(Y21&gt;AO21,"Bullish Momentum",IF(Y21&gt;AQ21,"Flat Momentum","-----")))</f>
        <v>-----</v>
      </c>
      <c r="DG21" s="7" t="str">
        <f>IF(Y21&lt;AV21,"Oversold",IF(Y21&lt;AT21,"Bearish Momentum",IF(Y21&lt;AR21,"Flat Momentum","-----")))</f>
        <v>Bearish Momentum</v>
      </c>
      <c r="DH21" s="7" t="str">
        <f>IF(AND(DF21="Overbought",AD21=2),"Culminated Thrust","-----")</f>
        <v>-----</v>
      </c>
      <c r="DI21" s="7" t="str">
        <f>IF(AND(DG21="Oversold",AD21=5),"Culminated Thrust","-----")</f>
        <v>-----</v>
      </c>
      <c r="DJ21" s="14">
        <f>(Q21-$D21)/$D21</f>
        <v>-1</v>
      </c>
      <c r="DK21" s="14">
        <f>(R21-$D21)/$D21</f>
        <v>-1</v>
      </c>
      <c r="DL21" s="14">
        <f>(S21-$D21)/$D21</f>
        <v>-1</v>
      </c>
      <c r="DM21" s="14">
        <f>(T21-$D21)/$D21</f>
        <v>-1</v>
      </c>
      <c r="DN21" s="14">
        <f>(U21-$D21)/$D21</f>
        <v>-1</v>
      </c>
      <c r="DO21" s="14">
        <f>(V21-$D21)/$D21</f>
        <v>-1</v>
      </c>
      <c r="DP21" s="14">
        <f t="shared" si="171"/>
        <v>-1</v>
      </c>
      <c r="DQ21" s="14">
        <f t="shared" si="172"/>
        <v>-1</v>
      </c>
      <c r="DR21" s="14">
        <f t="shared" si="173"/>
        <v>-1</v>
      </c>
      <c r="DS21" s="14">
        <f t="shared" si="174"/>
        <v>-1</v>
      </c>
      <c r="DT21" s="14">
        <f t="shared" si="175"/>
        <v>-1</v>
      </c>
      <c r="DU21" s="14">
        <f t="shared" si="176"/>
        <v>-1</v>
      </c>
      <c r="DV21" t="str">
        <f>IF($D21&gt;Q21,"SUP","RES")</f>
        <v>SUP</v>
      </c>
      <c r="DW21" t="str">
        <f>IF($D21&gt;R21,"SUP","RES")</f>
        <v>SUP</v>
      </c>
      <c r="DX21" t="str">
        <f>IF($D21&gt;S21,"SUP","RES")</f>
        <v>SUP</v>
      </c>
      <c r="DY21" t="str">
        <f>IF($D21&gt;T21,"SUP","RES")</f>
        <v>SUP</v>
      </c>
      <c r="DZ21" t="str">
        <f>IF($D21&gt;U21,"SUP","RES")</f>
        <v>SUP</v>
      </c>
      <c r="EA21" t="str">
        <f>IF($D21&gt;V21,"SUP","RES")</f>
        <v>SUP</v>
      </c>
      <c r="EB21" s="7">
        <f t="shared" si="177"/>
        <v>0</v>
      </c>
      <c r="EC21" s="7">
        <f t="shared" si="178"/>
        <v>6</v>
      </c>
      <c r="ED21" s="13" t="str">
        <f t="shared" si="179"/>
        <v>All Sup</v>
      </c>
      <c r="EE21" s="13" t="str">
        <f t="shared" si="180"/>
        <v>-----</v>
      </c>
      <c r="EF21" s="7" t="str">
        <f>IF(OR(ED21="All Sup",EE21="All Res"),"na",((D21-MIN(Q21:V21))/(MAX(Q21:V21)-MIN(Q21:V21))))</f>
        <v>na</v>
      </c>
      <c r="EG21">
        <v>1.4999999999999999E-4</v>
      </c>
      <c r="EH21">
        <f>Q21*(1+$EG21)</f>
        <v>0</v>
      </c>
      <c r="EI21">
        <f>Q21*(1-$EG21)</f>
        <v>0</v>
      </c>
      <c r="EJ21">
        <f>R21*(1+$EG21)</f>
        <v>0</v>
      </c>
      <c r="EK21">
        <f>R21*(1-$EG21)</f>
        <v>0</v>
      </c>
      <c r="EL21">
        <f>S21*(1+$EG21)</f>
        <v>0</v>
      </c>
      <c r="EM21">
        <f>S21*(1-$EG21)</f>
        <v>0</v>
      </c>
      <c r="EN21">
        <f>T21*(1+$EG21)</f>
        <v>0</v>
      </c>
      <c r="EO21">
        <f>T21*(1-$EG21)</f>
        <v>0</v>
      </c>
      <c r="EP21">
        <f>U21*(1+$EG21)</f>
        <v>0</v>
      </c>
      <c r="EQ21">
        <f>U21*(1-$EG21)</f>
        <v>0</v>
      </c>
      <c r="ER21">
        <f>V21*(1+$EG21)</f>
        <v>0</v>
      </c>
      <c r="ES21">
        <f>V21*(1-$EG21)</f>
        <v>0</v>
      </c>
      <c r="ET21" s="7" t="str">
        <f t="shared" si="181"/>
        <v>-----</v>
      </c>
      <c r="EU21" s="7" t="str">
        <f t="shared" si="182"/>
        <v>-----</v>
      </c>
      <c r="EV21" s="7" t="str">
        <f t="shared" si="183"/>
        <v>-----</v>
      </c>
      <c r="EW21" s="7" t="str">
        <f t="shared" si="184"/>
        <v>-----</v>
      </c>
      <c r="EX21" s="7" t="str">
        <f t="shared" si="185"/>
        <v>-----</v>
      </c>
      <c r="EY21" s="7" t="str">
        <f t="shared" si="186"/>
        <v>-----</v>
      </c>
      <c r="EZ21">
        <f t="shared" si="204"/>
        <v>19</v>
      </c>
      <c r="FA21">
        <f t="shared" si="205"/>
        <v>19</v>
      </c>
      <c r="FB21">
        <f t="shared" si="206"/>
        <v>19</v>
      </c>
      <c r="FC21">
        <f t="shared" si="207"/>
        <v>19</v>
      </c>
      <c r="FD21">
        <f t="shared" si="208"/>
        <v>19</v>
      </c>
      <c r="FE21">
        <f t="shared" si="209"/>
        <v>19</v>
      </c>
      <c r="FF21">
        <f t="shared" si="210"/>
        <v>0</v>
      </c>
      <c r="FG21">
        <f t="shared" si="211"/>
        <v>0</v>
      </c>
      <c r="FH21">
        <f t="shared" si="212"/>
        <v>0</v>
      </c>
      <c r="FI21">
        <f t="shared" si="213"/>
        <v>0</v>
      </c>
      <c r="FJ21">
        <f t="shared" si="214"/>
        <v>0</v>
      </c>
      <c r="FK21">
        <f t="shared" si="215"/>
        <v>0</v>
      </c>
      <c r="FL21" s="7" t="str">
        <f t="shared" si="187"/>
        <v>-----</v>
      </c>
      <c r="FM21" s="7" t="str">
        <f t="shared" si="188"/>
        <v>-----</v>
      </c>
      <c r="FN21" s="7" t="str">
        <f t="shared" si="189"/>
        <v>-----</v>
      </c>
      <c r="FO21" s="7" t="str">
        <f t="shared" si="190"/>
        <v>-----</v>
      </c>
      <c r="FP21" s="7" t="str">
        <f t="shared" si="191"/>
        <v>-----</v>
      </c>
      <c r="FQ21" s="7" t="str">
        <f t="shared" si="192"/>
        <v>-----</v>
      </c>
      <c r="FR21" s="13" t="str">
        <f>IF(FL21="-----","-----",(D21-Q21)/Q21)</f>
        <v>-----</v>
      </c>
      <c r="FS21" s="13" t="str">
        <f>IF(FM21="-----","-----",(Q21-R21)/R21)</f>
        <v>-----</v>
      </c>
      <c r="FT21" s="13" t="str">
        <f>IF(FN21="-----","-----",(R21-S21)/S21)</f>
        <v>-----</v>
      </c>
      <c r="FU21" s="13" t="str">
        <f>IF(FO21="-----","-----",(S21-T21)/T21)</f>
        <v>-----</v>
      </c>
      <c r="FV21" s="13" t="str">
        <f>IF(FP21="-----","-----",(T21-U21)/U21)</f>
        <v>-----</v>
      </c>
      <c r="FW21" s="13" t="str">
        <f>IF(FQ21="-----","-----",(U21-V21)/V21)</f>
        <v>-----</v>
      </c>
      <c r="FX21" s="7" t="str">
        <f t="shared" si="193"/>
        <v>-----</v>
      </c>
      <c r="FY21" s="7" t="str">
        <f t="shared" si="194"/>
        <v>-----</v>
      </c>
      <c r="FZ21" s="7" t="str">
        <f t="shared" si="195"/>
        <v>-----</v>
      </c>
      <c r="GA21" s="7" t="str">
        <f t="shared" si="196"/>
        <v>-----</v>
      </c>
      <c r="GB21" s="7" t="str">
        <f t="shared" si="197"/>
        <v>-----</v>
      </c>
      <c r="GC21" s="7" t="str">
        <f t="shared" si="198"/>
        <v>-----</v>
      </c>
      <c r="GD21" s="7" t="str">
        <f>IF(AND(BG21&gt;AA21,BG20&gt;AA20,BG19&gt;AA19,BG18&gt;AA18,BG17&gt;AA17,BG16&gt;AA16,BG15&gt;AA15,BG14&gt;AA14,BG13&gt;AA13,BG12&gt;AA12,BG11&gt;AA11,BG10&gt;AA10),"Bullish",IF(AND(BG21&lt;AA21,BG20&lt;AA20,BG19&lt;AA19,BG18&lt;AA18,BG17&lt;AA17,BG16&lt;AA16,BG15&lt;AA15,BG14&lt;AA14,BG13&lt;AA13,BG12&lt;AA12,BG11&lt;AA11,BG10&lt;AA10),"Bearish","-----"))</f>
        <v>-----</v>
      </c>
      <c r="GE21">
        <f>(Z21-BG21)/BG21</f>
        <v>-5.9636737001992626E-4</v>
      </c>
      <c r="GI21" s="7" t="str">
        <f>IF(Y21&gt;Z21,"Bullish","Bearish")</f>
        <v>Bearish</v>
      </c>
      <c r="GJ21" s="19" t="str">
        <f>IF(AND(D21&gt;Y21,D20&lt;Y20),"TEMA crossover","-----")</f>
        <v>TEMA crossover</v>
      </c>
      <c r="GK21" s="19" t="str">
        <f>IF(AND(D21&lt;Y21,D20&gt;Y20),"TEMA crossunder","-----")</f>
        <v>-----</v>
      </c>
      <c r="GL21" s="20" t="str">
        <f>IF(GD21="Bearish","YES","-----")</f>
        <v>-----</v>
      </c>
      <c r="GM21" s="20" t="str">
        <f>IF(GH21="Reverse to Bearish","YES","-----")</f>
        <v>-----</v>
      </c>
      <c r="GN21" s="20" t="str">
        <f>IF(AND(GI21="Bullish",GI20="Bullish",GI19="Bullish",GI18="Bullish"),"YES","-----")</f>
        <v>-----</v>
      </c>
      <c r="GO21" s="20" t="str">
        <f>IF(OR(GK21="TEMA crossunder",GK20="TEMA crossunder",GK19="TEMA crossunder",GK18="TEMA crossunder"),"YES","-----")</f>
        <v>-----</v>
      </c>
      <c r="GP21" s="20" t="str">
        <f>IF(GD21="Bullish","YES","-----")</f>
        <v>-----</v>
      </c>
      <c r="GQ21" s="20" t="str">
        <f>IF(GH21="Reverse to Bullish","YES","-----")</f>
        <v>-----</v>
      </c>
      <c r="GR21" s="20" t="str">
        <f>IF(AND(GI21="Bearish",GI20="Bearish",GI19="Bearish",GI18="Bearish"),"YES","-----")</f>
        <v>YES</v>
      </c>
      <c r="GS21" s="20" t="str">
        <f>IF(OR(GJ21="TEMA crossover",GJ20="TEMA crossover",GJ19="TEMA crossover",GJ18="TEMA crossover"),"YES","-----")</f>
        <v>YES</v>
      </c>
      <c r="GT21" s="20" t="str">
        <f t="shared" si="216"/>
        <v>-----</v>
      </c>
      <c r="GU21" s="20" t="str">
        <f t="shared" si="217"/>
        <v>-----</v>
      </c>
      <c r="GV21" s="20" t="str">
        <f t="shared" si="218"/>
        <v>-----</v>
      </c>
      <c r="GW21" s="20" t="str">
        <f t="shared" si="219"/>
        <v>-----</v>
      </c>
      <c r="GX21" s="20" t="str">
        <f t="shared" si="220"/>
        <v>-----</v>
      </c>
      <c r="GY21" s="20" t="str">
        <f t="shared" si="221"/>
        <v>-----</v>
      </c>
      <c r="GZ21" s="7" t="str">
        <f>IF(G21&gt;BH21,"YES","-----")</f>
        <v>-----</v>
      </c>
      <c r="HA21" s="7" t="str">
        <f>IF(F21&lt;BI21,"YES","-----")</f>
        <v>-----</v>
      </c>
      <c r="HB21">
        <f>BH21-BI21</f>
        <v>15.409999999999854</v>
      </c>
      <c r="HI21">
        <f t="shared" si="199"/>
        <v>-16.741179999999986</v>
      </c>
      <c r="HJ21">
        <f t="shared" si="200"/>
        <v>-1.3311800000001313</v>
      </c>
      <c r="HK21" s="7"/>
      <c r="HL21" s="7"/>
      <c r="HM21" s="7"/>
      <c r="HN21" s="7"/>
      <c r="HO21" s="7"/>
      <c r="HP21" s="7"/>
      <c r="HQ21" s="28">
        <f t="shared" si="223"/>
        <v>1.0157500000004802</v>
      </c>
      <c r="HR21" s="28" t="str">
        <f t="shared" si="201"/>
        <v>Bull</v>
      </c>
      <c r="HS21">
        <f t="shared" si="202"/>
        <v>1.0157500000004802</v>
      </c>
    </row>
    <row r="22" spans="1:227" x14ac:dyDescent="0.55000000000000004">
      <c r="A22">
        <f>Validation!A21</f>
        <v>1772030700</v>
      </c>
      <c r="B22" t="str">
        <f>Price!B21</f>
        <v>XAUUSD</v>
      </c>
      <c r="C22" t="str">
        <f>Price!C21</f>
        <v>M5</v>
      </c>
      <c r="D22">
        <f>Price!D21</f>
        <v>5181.79</v>
      </c>
      <c r="E22">
        <f>Price!E21</f>
        <v>5174.9799999999996</v>
      </c>
      <c r="F22">
        <f>Price!F21</f>
        <v>5181.8599999999997</v>
      </c>
      <c r="G22">
        <f>Price!G21</f>
        <v>5174.68</v>
      </c>
      <c r="H22">
        <f>Price!H21</f>
        <v>804</v>
      </c>
      <c r="I22">
        <f>Diagonals!E21</f>
        <v>0</v>
      </c>
      <c r="J22">
        <f>Diagonals!F21</f>
        <v>0</v>
      </c>
      <c r="K22">
        <f>Diagonals!G21</f>
        <v>0</v>
      </c>
      <c r="L22">
        <f>Diagonals!H21</f>
        <v>0</v>
      </c>
      <c r="M22">
        <f>Diagonals!I21</f>
        <v>0</v>
      </c>
      <c r="N22">
        <f>Diagonals!J21</f>
        <v>0</v>
      </c>
      <c r="O22">
        <f>Diagonals!K21</f>
        <v>0</v>
      </c>
      <c r="P22">
        <f>Diagonals!L21</f>
        <v>0</v>
      </c>
      <c r="Q22">
        <f>Trendlines!E21</f>
        <v>0</v>
      </c>
      <c r="R22">
        <f>Trendlines!F21</f>
        <v>0</v>
      </c>
      <c r="S22">
        <f>Trendlines!G21</f>
        <v>0</v>
      </c>
      <c r="T22">
        <f>Trendlines!H21</f>
        <v>0</v>
      </c>
      <c r="U22">
        <f>Trendlines!I21</f>
        <v>0</v>
      </c>
      <c r="V22">
        <f>Trendlines!J21</f>
        <v>0</v>
      </c>
      <c r="W22">
        <f>Trendlines!K21</f>
        <v>0</v>
      </c>
      <c r="X22">
        <f>Trendlines!L21</f>
        <v>0</v>
      </c>
      <c r="Y22">
        <f>Tema_Hrma_Smma!E21</f>
        <v>5172.29</v>
      </c>
      <c r="Z22">
        <f>Tema_Hrma_Smma!F21</f>
        <v>5176.99</v>
      </c>
      <c r="AA22">
        <f>Tema_Hrma_Smma!G21</f>
        <v>5182.01</v>
      </c>
      <c r="AB22">
        <f>ZScore!H21</f>
        <v>1</v>
      </c>
      <c r="AC22">
        <f>ZScore!I21</f>
        <v>1.17414</v>
      </c>
      <c r="AD22">
        <f>ZScore!J21</f>
        <v>0</v>
      </c>
      <c r="AE22">
        <f>HA!E21</f>
        <v>5170.41</v>
      </c>
      <c r="AF22">
        <f>HA!F21</f>
        <v>5181.8599999999997</v>
      </c>
      <c r="AG22">
        <f>HA!G21</f>
        <v>5170.41</v>
      </c>
      <c r="AH22">
        <f>HA!H21</f>
        <v>5178.33</v>
      </c>
      <c r="AI22">
        <f>HA!I21</f>
        <v>1</v>
      </c>
      <c r="AJ22">
        <f>HA!J21</f>
        <v>7.91</v>
      </c>
      <c r="AK22">
        <f>HA!K21</f>
        <v>1.5603</v>
      </c>
      <c r="AL22">
        <f>HA!L21</f>
        <v>1</v>
      </c>
      <c r="AM22">
        <f>KC!E21</f>
        <v>5207.6812099999997</v>
      </c>
      <c r="AN22">
        <f>KC!F21</f>
        <v>5202.2748499999998</v>
      </c>
      <c r="AO22">
        <f>KC!G21</f>
        <v>5196.8684999999996</v>
      </c>
      <c r="AP22">
        <f>KC!H21</f>
        <v>5191.4621399999996</v>
      </c>
      <c r="AQ22">
        <f>KC!I21</f>
        <v>5186.0557799999997</v>
      </c>
      <c r="AR22">
        <f>KC!J21</f>
        <v>5179.8003699999999</v>
      </c>
      <c r="AS22">
        <f>KC!K21</f>
        <v>5174.39401</v>
      </c>
      <c r="AT22">
        <f>KC!L21</f>
        <v>5168.98765</v>
      </c>
      <c r="AU22">
        <f>KC!M21</f>
        <v>5163.5812900000001</v>
      </c>
      <c r="AV22">
        <f>KC!N21</f>
        <v>5158.1749399999999</v>
      </c>
      <c r="AW22">
        <f>SR_Levels!E21</f>
        <v>5178.6000000000004</v>
      </c>
      <c r="AX22">
        <f>SR_Levels!F21</f>
        <v>5161.8900000000003</v>
      </c>
      <c r="AY22">
        <f>SR_Levels!G21</f>
        <v>5135.8500000000004</v>
      </c>
      <c r="AZ22">
        <f>SR_Levels!H21</f>
        <v>0</v>
      </c>
      <c r="BA22">
        <f>SR_Levels!I21</f>
        <v>5193.3500000000004</v>
      </c>
      <c r="BB22">
        <f>SR_Levels!J21</f>
        <v>5205.3100000000004</v>
      </c>
      <c r="BC22">
        <f>SR_Levels!K21</f>
        <v>0</v>
      </c>
      <c r="BD22">
        <f>SR_Levels!L21</f>
        <v>0</v>
      </c>
      <c r="BE22">
        <f>ZigZag!E21</f>
        <v>0</v>
      </c>
      <c r="BF22">
        <f>ZigZag!F21</f>
        <v>0</v>
      </c>
      <c r="BG22">
        <f>ZigZag!G21</f>
        <v>5181.2299999999996</v>
      </c>
      <c r="BH22">
        <f>Dual_Tema!E21</f>
        <v>5177.79</v>
      </c>
      <c r="BI22">
        <f>Dual_Tema!F21</f>
        <v>5165.3599999999997</v>
      </c>
      <c r="BJ22">
        <f>Pinbar!E21</f>
        <v>0</v>
      </c>
      <c r="BK22">
        <f>SSA!E21</f>
        <v>5181.2951300000004</v>
      </c>
      <c r="BL22">
        <f>SSA!F21</f>
        <v>5178.8952799999997</v>
      </c>
      <c r="BN22" t="str">
        <f t="shared" si="222"/>
        <v>Green Candle</v>
      </c>
      <c r="BO22" s="34">
        <f t="shared" si="224"/>
        <v>-1.7172582524882518E-4</v>
      </c>
      <c r="BP22" s="34">
        <f t="shared" si="226"/>
        <v>-9.254635511964926E-4</v>
      </c>
      <c r="BQ22" s="34">
        <f t="shared" ref="BQ22:BQ85" si="235">(D22/D4)-1</f>
        <v>-1.0044341623288711E-3</v>
      </c>
      <c r="BR22" s="34"/>
      <c r="BS22" s="37">
        <f t="shared" si="225"/>
        <v>-2.8623018989648585E-5</v>
      </c>
      <c r="BT22" s="35">
        <f t="shared" si="227"/>
        <v>-7.7154694839043358E-5</v>
      </c>
      <c r="BU22" s="35">
        <f t="shared" ref="BU22:BU85" si="236">((BQ22+1)^(1/18))-1</f>
        <v>-5.582838289142078E-5</v>
      </c>
      <c r="BV22" s="35"/>
      <c r="BW22" s="27">
        <v>96</v>
      </c>
      <c r="BX22">
        <f>F22-G22</f>
        <v>7.1799999999993815</v>
      </c>
      <c r="BY22">
        <f>ABS(F22-D21)</f>
        <v>6.9499999999998181</v>
      </c>
      <c r="BZ22">
        <f>ABS(G22-D21)</f>
        <v>0.22999999999956344</v>
      </c>
      <c r="CA22">
        <f t="shared" si="203"/>
        <v>7.1799999999993815</v>
      </c>
      <c r="CB22">
        <f t="shared" si="229"/>
        <v>7.3428571428571558</v>
      </c>
      <c r="CC22">
        <f t="shared" si="232"/>
        <v>6.7486467960499903</v>
      </c>
      <c r="CD22">
        <f t="shared" si="230"/>
        <v>0.59421034680716556</v>
      </c>
      <c r="CE22">
        <f t="shared" si="233"/>
        <v>1</v>
      </c>
      <c r="CF22">
        <f t="shared" si="234"/>
        <v>7</v>
      </c>
      <c r="CG22" s="7" t="str">
        <f t="shared" si="231"/>
        <v>-----</v>
      </c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Z22" s="7" t="str">
        <f>IF(AND(D22&gt;BH22,D22&gt;E22),"Bullish Trigger","-----")</f>
        <v>Bullish Trigger</v>
      </c>
      <c r="DA22" s="7" t="str">
        <f>IF(AND(D22&lt;BI22,D22&lt;E22),"Bearish Trigger","-----")</f>
        <v>-----</v>
      </c>
      <c r="DB22" s="13" t="str">
        <f>IF(AND(W22=BE22,W22&gt;0,BE22&gt;0),"Important High","------")</f>
        <v>------</v>
      </c>
      <c r="DC22" s="13" t="str">
        <f>IF(AND(X22=BF22,X22&gt;0,BF22&gt;0),"Important Low","------")</f>
        <v>------</v>
      </c>
      <c r="DD22" s="7" t="str">
        <f>IF(AND(DB22="Important High",DC22="-----",BJ22=1),"Imp High Rej","-----")</f>
        <v>-----</v>
      </c>
      <c r="DE22" s="7" t="str">
        <f>IF(AND(DB22="-----",DC22="Important Low",BJ22=1),"Imp Low Rej","-----")</f>
        <v>-----</v>
      </c>
      <c r="DF22" s="7" t="str">
        <f>IF(Y22&gt;AM22,"Overbought",IF(Y22&gt;AO22,"Bullish Momentum",IF(Y22&gt;AQ22,"Flat Momentum","-----")))</f>
        <v>-----</v>
      </c>
      <c r="DG22" s="7" t="str">
        <f>IF(Y22&lt;AV22,"Oversold",IF(Y22&lt;AT22,"Bearish Momentum",IF(Y22&lt;AR22,"Flat Momentum","-----")))</f>
        <v>Flat Momentum</v>
      </c>
      <c r="DH22" s="7" t="str">
        <f>IF(AND(DF22="Overbought",AD22=2),"Culminated Thrust","-----")</f>
        <v>-----</v>
      </c>
      <c r="DI22" s="7" t="str">
        <f>IF(AND(DG22="Oversold",AD22=5),"Culminated Thrust","-----")</f>
        <v>-----</v>
      </c>
      <c r="DJ22" s="14">
        <f>(Q22-$D22)/$D22</f>
        <v>-1</v>
      </c>
      <c r="DK22" s="14">
        <f>(R22-$D22)/$D22</f>
        <v>-1</v>
      </c>
      <c r="DL22" s="14">
        <f>(S22-$D22)/$D22</f>
        <v>-1</v>
      </c>
      <c r="DM22" s="14">
        <f>(T22-$D22)/$D22</f>
        <v>-1</v>
      </c>
      <c r="DN22" s="14">
        <f>(U22-$D22)/$D22</f>
        <v>-1</v>
      </c>
      <c r="DO22" s="14">
        <f>(V22-$D22)/$D22</f>
        <v>-1</v>
      </c>
      <c r="DP22" s="14">
        <f t="shared" si="171"/>
        <v>-1</v>
      </c>
      <c r="DQ22" s="14">
        <f t="shared" si="172"/>
        <v>-1</v>
      </c>
      <c r="DR22" s="14">
        <f t="shared" si="173"/>
        <v>-1</v>
      </c>
      <c r="DS22" s="14">
        <f t="shared" si="174"/>
        <v>-1</v>
      </c>
      <c r="DT22" s="14">
        <f t="shared" si="175"/>
        <v>-1</v>
      </c>
      <c r="DU22" s="14">
        <f t="shared" si="176"/>
        <v>-1</v>
      </c>
      <c r="DV22" t="str">
        <f>IF($D22&gt;Q22,"SUP","RES")</f>
        <v>SUP</v>
      </c>
      <c r="DW22" t="str">
        <f>IF($D22&gt;R22,"SUP","RES")</f>
        <v>SUP</v>
      </c>
      <c r="DX22" t="str">
        <f>IF($D22&gt;S22,"SUP","RES")</f>
        <v>SUP</v>
      </c>
      <c r="DY22" t="str">
        <f>IF($D22&gt;T22,"SUP","RES")</f>
        <v>SUP</v>
      </c>
      <c r="DZ22" t="str">
        <f>IF($D22&gt;U22,"SUP","RES")</f>
        <v>SUP</v>
      </c>
      <c r="EA22" t="str">
        <f>IF($D22&gt;V22,"SUP","RES")</f>
        <v>SUP</v>
      </c>
      <c r="EB22" s="7">
        <f t="shared" si="177"/>
        <v>0</v>
      </c>
      <c r="EC22" s="7">
        <f t="shared" si="178"/>
        <v>6</v>
      </c>
      <c r="ED22" s="13" t="str">
        <f t="shared" si="179"/>
        <v>All Sup</v>
      </c>
      <c r="EE22" s="13" t="str">
        <f t="shared" si="180"/>
        <v>-----</v>
      </c>
      <c r="EF22" s="7" t="str">
        <f>IF(OR(ED22="All Sup",EE22="All Res"),"na",((D22-MIN(Q22:V22))/(MAX(Q22:V22)-MIN(Q22:V22))))</f>
        <v>na</v>
      </c>
      <c r="EG22">
        <v>1.4999999999999999E-4</v>
      </c>
      <c r="EH22">
        <f>Q22*(1+$EG22)</f>
        <v>0</v>
      </c>
      <c r="EI22">
        <f>Q22*(1-$EG22)</f>
        <v>0</v>
      </c>
      <c r="EJ22">
        <f>R22*(1+$EG22)</f>
        <v>0</v>
      </c>
      <c r="EK22">
        <f>R22*(1-$EG22)</f>
        <v>0</v>
      </c>
      <c r="EL22">
        <f>S22*(1+$EG22)</f>
        <v>0</v>
      </c>
      <c r="EM22">
        <f>S22*(1-$EG22)</f>
        <v>0</v>
      </c>
      <c r="EN22">
        <f>T22*(1+$EG22)</f>
        <v>0</v>
      </c>
      <c r="EO22">
        <f>T22*(1-$EG22)</f>
        <v>0</v>
      </c>
      <c r="EP22">
        <f>U22*(1+$EG22)</f>
        <v>0</v>
      </c>
      <c r="EQ22">
        <f>U22*(1-$EG22)</f>
        <v>0</v>
      </c>
      <c r="ER22">
        <f>V22*(1+$EG22)</f>
        <v>0</v>
      </c>
      <c r="ES22">
        <f>V22*(1-$EG22)</f>
        <v>0</v>
      </c>
      <c r="ET22" s="7" t="str">
        <f t="shared" si="181"/>
        <v>-----</v>
      </c>
      <c r="EU22" s="7" t="str">
        <f t="shared" si="182"/>
        <v>-----</v>
      </c>
      <c r="EV22" s="7" t="str">
        <f t="shared" si="183"/>
        <v>-----</v>
      </c>
      <c r="EW22" s="7" t="str">
        <f t="shared" si="184"/>
        <v>-----</v>
      </c>
      <c r="EX22" s="7" t="str">
        <f t="shared" si="185"/>
        <v>-----</v>
      </c>
      <c r="EY22" s="7" t="str">
        <f t="shared" si="186"/>
        <v>-----</v>
      </c>
      <c r="EZ22">
        <f t="shared" si="204"/>
        <v>20</v>
      </c>
      <c r="FA22">
        <f t="shared" si="205"/>
        <v>20</v>
      </c>
      <c r="FB22">
        <f t="shared" si="206"/>
        <v>20</v>
      </c>
      <c r="FC22">
        <f t="shared" si="207"/>
        <v>20</v>
      </c>
      <c r="FD22">
        <f t="shared" si="208"/>
        <v>20</v>
      </c>
      <c r="FE22">
        <f t="shared" si="209"/>
        <v>20</v>
      </c>
      <c r="FF22">
        <f t="shared" si="210"/>
        <v>0</v>
      </c>
      <c r="FG22">
        <f t="shared" si="211"/>
        <v>0</v>
      </c>
      <c r="FH22">
        <f t="shared" si="212"/>
        <v>0</v>
      </c>
      <c r="FI22">
        <f t="shared" si="213"/>
        <v>0</v>
      </c>
      <c r="FJ22">
        <f t="shared" si="214"/>
        <v>0</v>
      </c>
      <c r="FK22">
        <f t="shared" si="215"/>
        <v>0</v>
      </c>
      <c r="FL22" s="7" t="str">
        <f t="shared" si="187"/>
        <v>-----</v>
      </c>
      <c r="FM22" s="7" t="str">
        <f t="shared" si="188"/>
        <v>-----</v>
      </c>
      <c r="FN22" s="7" t="str">
        <f t="shared" si="189"/>
        <v>-----</v>
      </c>
      <c r="FO22" s="7" t="str">
        <f t="shared" si="190"/>
        <v>-----</v>
      </c>
      <c r="FP22" s="7" t="str">
        <f t="shared" si="191"/>
        <v>-----</v>
      </c>
      <c r="FQ22" s="7" t="str">
        <f t="shared" si="192"/>
        <v>-----</v>
      </c>
      <c r="FR22" s="13" t="str">
        <f>IF(FL22="-----","-----",(D22-Q22)/Q22)</f>
        <v>-----</v>
      </c>
      <c r="FS22" s="13" t="str">
        <f>IF(FM22="-----","-----",(Q22-R22)/R22)</f>
        <v>-----</v>
      </c>
      <c r="FT22" s="13" t="str">
        <f>IF(FN22="-----","-----",(R22-S22)/S22)</f>
        <v>-----</v>
      </c>
      <c r="FU22" s="13" t="str">
        <f>IF(FO22="-----","-----",(S22-T22)/T22)</f>
        <v>-----</v>
      </c>
      <c r="FV22" s="13" t="str">
        <f>IF(FP22="-----","-----",(T22-U22)/U22)</f>
        <v>-----</v>
      </c>
      <c r="FW22" s="13" t="str">
        <f>IF(FQ22="-----","-----",(U22-V22)/V22)</f>
        <v>-----</v>
      </c>
      <c r="FX22" s="7" t="str">
        <f t="shared" si="193"/>
        <v>-----</v>
      </c>
      <c r="FY22" s="7" t="str">
        <f t="shared" si="194"/>
        <v>-----</v>
      </c>
      <c r="FZ22" s="7" t="str">
        <f t="shared" si="195"/>
        <v>-----</v>
      </c>
      <c r="GA22" s="7" t="str">
        <f t="shared" si="196"/>
        <v>-----</v>
      </c>
      <c r="GB22" s="7" t="str">
        <f t="shared" si="197"/>
        <v>-----</v>
      </c>
      <c r="GC22" s="7" t="str">
        <f t="shared" si="198"/>
        <v>-----</v>
      </c>
      <c r="GD22" s="7" t="str">
        <f>IF(AND(BG22&gt;AA22,BG21&gt;AA21,BG20&gt;AA20,BG19&gt;AA19,BG18&gt;AA18,BG17&gt;AA17,BG16&gt;AA16,BG15&gt;AA15,BG14&gt;AA14,BG13&gt;AA13,BG12&gt;AA12,BG11&gt;AA11),"Bullish",IF(AND(BG22&lt;AA22,BG21&lt;AA21,BG20&lt;AA20,BG19&lt;AA19,BG18&lt;AA18,BG17&lt;AA17,BG16&lt;AA16,BG15&lt;AA15,BG14&lt;AA14,BG13&lt;AA13,BG12&lt;AA12,BG11&lt;AA11),"Bearish","-----"))</f>
        <v>-----</v>
      </c>
      <c r="GE22">
        <f>(Z22-BG22)/BG22</f>
        <v>-8.1833850263350247E-4</v>
      </c>
      <c r="GI22" s="7" t="str">
        <f>IF(Y22&gt;Z22,"Bullish","Bearish")</f>
        <v>Bearish</v>
      </c>
      <c r="GJ22" s="19" t="str">
        <f>IF(AND(D22&gt;Y22,D21&lt;Y21),"TEMA crossover","-----")</f>
        <v>-----</v>
      </c>
      <c r="GK22" s="19" t="str">
        <f>IF(AND(D22&lt;Y22,D21&gt;Y21),"TEMA crossunder","-----")</f>
        <v>-----</v>
      </c>
      <c r="GL22" s="20" t="str">
        <f>IF(GD22="Bearish","YES","-----")</f>
        <v>-----</v>
      </c>
      <c r="GM22" s="20" t="str">
        <f>IF(GH22="Reverse to Bearish","YES","-----")</f>
        <v>-----</v>
      </c>
      <c r="GN22" s="20" t="str">
        <f>IF(AND(GI22="Bullish",GI21="Bullish",GI20="Bullish",GI19="Bullish"),"YES","-----")</f>
        <v>-----</v>
      </c>
      <c r="GO22" s="20" t="str">
        <f>IF(OR(GK22="TEMA crossunder",GK21="TEMA crossunder",GK20="TEMA crossunder",GK19="TEMA crossunder"),"YES","-----")</f>
        <v>-----</v>
      </c>
      <c r="GP22" s="20" t="str">
        <f>IF(GD22="Bullish","YES","-----")</f>
        <v>-----</v>
      </c>
      <c r="GQ22" s="20" t="str">
        <f>IF(GH22="Reverse to Bullish","YES","-----")</f>
        <v>-----</v>
      </c>
      <c r="GR22" s="20" t="str">
        <f>IF(AND(GI22="Bearish",GI21="Bearish",GI20="Bearish",GI19="Bearish"),"YES","-----")</f>
        <v>YES</v>
      </c>
      <c r="GS22" s="20" t="str">
        <f>IF(OR(GJ22="TEMA crossover",GJ21="TEMA crossover",GJ20="TEMA crossover",GJ19="TEMA crossover"),"YES","-----")</f>
        <v>YES</v>
      </c>
      <c r="GT22" s="20" t="str">
        <f t="shared" si="216"/>
        <v>-----</v>
      </c>
      <c r="GU22" s="20" t="str">
        <f t="shared" si="217"/>
        <v>-----</v>
      </c>
      <c r="GV22" s="20" t="str">
        <f t="shared" si="218"/>
        <v>-----</v>
      </c>
      <c r="GW22" s="20" t="str">
        <f t="shared" si="219"/>
        <v>-----</v>
      </c>
      <c r="GX22" s="20" t="str">
        <f t="shared" si="220"/>
        <v>-----</v>
      </c>
      <c r="GY22" s="20" t="str">
        <f t="shared" si="221"/>
        <v>-----</v>
      </c>
      <c r="GZ22" s="7" t="str">
        <f>IF(G22&gt;BH22,"YES","-----")</f>
        <v>-----</v>
      </c>
      <c r="HA22" s="7" t="str">
        <f>IF(F22&lt;BI22,"YES","-----")</f>
        <v>-----</v>
      </c>
      <c r="HB22">
        <f>BH22-BI22</f>
        <v>12.430000000000291</v>
      </c>
      <c r="HI22">
        <f t="shared" si="199"/>
        <v>-15.935130000000754</v>
      </c>
      <c r="HJ22">
        <f t="shared" si="200"/>
        <v>-3.505130000000463</v>
      </c>
      <c r="HK22" s="7"/>
      <c r="HL22" s="7"/>
      <c r="HM22" s="7"/>
      <c r="HN22" s="7"/>
      <c r="HO22" s="7"/>
      <c r="HP22" s="7"/>
      <c r="HQ22" s="28">
        <f t="shared" si="223"/>
        <v>2.399850000000697</v>
      </c>
      <c r="HR22" s="28" t="str">
        <f t="shared" si="201"/>
        <v>Bull</v>
      </c>
      <c r="HS22">
        <f t="shared" si="202"/>
        <v>2.399850000000697</v>
      </c>
    </row>
    <row r="23" spans="1:227" x14ac:dyDescent="0.55000000000000004">
      <c r="A23">
        <f>Validation!A22</f>
        <v>1772031000</v>
      </c>
      <c r="B23" t="str">
        <f>Price!B22</f>
        <v>XAUUSD</v>
      </c>
      <c r="C23" t="str">
        <f>Price!C22</f>
        <v>M5</v>
      </c>
      <c r="D23">
        <f>Price!D22</f>
        <v>5188.55</v>
      </c>
      <c r="E23">
        <f>Price!E22</f>
        <v>5181.79</v>
      </c>
      <c r="F23">
        <f>Price!F22</f>
        <v>5189.0600000000004</v>
      </c>
      <c r="G23">
        <f>Price!G22</f>
        <v>5179.8999999999996</v>
      </c>
      <c r="H23">
        <f>Price!H22</f>
        <v>821</v>
      </c>
      <c r="I23">
        <f>Diagonals!E22</f>
        <v>0</v>
      </c>
      <c r="J23">
        <f>Diagonals!F22</f>
        <v>0</v>
      </c>
      <c r="K23">
        <f>Diagonals!G22</f>
        <v>0</v>
      </c>
      <c r="L23">
        <f>Diagonals!H22</f>
        <v>0</v>
      </c>
      <c r="M23">
        <f>Diagonals!I22</f>
        <v>0</v>
      </c>
      <c r="N23">
        <f>Diagonals!J22</f>
        <v>0</v>
      </c>
      <c r="O23">
        <f>Diagonals!K22</f>
        <v>0</v>
      </c>
      <c r="P23">
        <f>Diagonals!L22</f>
        <v>0</v>
      </c>
      <c r="Q23">
        <f>Trendlines!E22</f>
        <v>0</v>
      </c>
      <c r="R23">
        <f>Trendlines!F22</f>
        <v>0</v>
      </c>
      <c r="S23">
        <f>Trendlines!G22</f>
        <v>0</v>
      </c>
      <c r="T23">
        <f>Trendlines!H22</f>
        <v>0</v>
      </c>
      <c r="U23">
        <f>Trendlines!I22</f>
        <v>0</v>
      </c>
      <c r="V23">
        <f>Trendlines!J22</f>
        <v>0</v>
      </c>
      <c r="W23">
        <f>Trendlines!K22</f>
        <v>0</v>
      </c>
      <c r="X23">
        <f>Trendlines!L22</f>
        <v>0</v>
      </c>
      <c r="Y23">
        <f>Tema_Hrma_Smma!E22</f>
        <v>5177.99</v>
      </c>
      <c r="Z23">
        <f>Tema_Hrma_Smma!F22</f>
        <v>5177.22</v>
      </c>
      <c r="AA23">
        <f>Tema_Hrma_Smma!G22</f>
        <v>5182.0200000000004</v>
      </c>
      <c r="AB23">
        <f>ZScore!H22</f>
        <v>1</v>
      </c>
      <c r="AC23">
        <f>ZScore!I22</f>
        <v>1.16812</v>
      </c>
      <c r="AD23">
        <f>ZScore!J22</f>
        <v>0</v>
      </c>
      <c r="AE23">
        <f>HA!E22</f>
        <v>5174.37</v>
      </c>
      <c r="AF23">
        <f>HA!F22</f>
        <v>5189.0600000000004</v>
      </c>
      <c r="AG23">
        <f>HA!G22</f>
        <v>5174.37</v>
      </c>
      <c r="AH23">
        <f>HA!H22</f>
        <v>5184.82</v>
      </c>
      <c r="AI23">
        <f>HA!I22</f>
        <v>1</v>
      </c>
      <c r="AJ23">
        <f>HA!J22</f>
        <v>10.45</v>
      </c>
      <c r="AK23">
        <f>HA!K22</f>
        <v>2.4328400000000001</v>
      </c>
      <c r="AL23">
        <f>HA!L22</f>
        <v>2</v>
      </c>
      <c r="AM23">
        <f>KC!E22</f>
        <v>5207.4289900000003</v>
      </c>
      <c r="AN23">
        <f>KC!F22</f>
        <v>5202.0204700000004</v>
      </c>
      <c r="AO23">
        <f>KC!G22</f>
        <v>5196.6119600000002</v>
      </c>
      <c r="AP23">
        <f>KC!H22</f>
        <v>5191.2034400000002</v>
      </c>
      <c r="AQ23">
        <f>KC!I22</f>
        <v>5185.7949200000003</v>
      </c>
      <c r="AR23">
        <f>KC!J22</f>
        <v>5179.1393099999996</v>
      </c>
      <c r="AS23">
        <f>KC!K22</f>
        <v>5173.7307899999996</v>
      </c>
      <c r="AT23">
        <f>KC!L22</f>
        <v>5168.3222699999997</v>
      </c>
      <c r="AU23">
        <f>KC!M22</f>
        <v>5162.9137499999997</v>
      </c>
      <c r="AV23">
        <f>KC!N22</f>
        <v>5157.5052299999998</v>
      </c>
      <c r="AW23">
        <f>SR_Levels!E22</f>
        <v>5178.6000000000004</v>
      </c>
      <c r="AX23">
        <f>SR_Levels!F22</f>
        <v>5161.8900000000003</v>
      </c>
      <c r="AY23">
        <f>SR_Levels!G22</f>
        <v>5135.8500000000004</v>
      </c>
      <c r="AZ23">
        <f>SR_Levels!H22</f>
        <v>0</v>
      </c>
      <c r="BA23">
        <f>SR_Levels!I22</f>
        <v>5193.3500000000004</v>
      </c>
      <c r="BB23">
        <f>SR_Levels!J22</f>
        <v>5205.3100000000004</v>
      </c>
      <c r="BC23">
        <f>SR_Levels!K22</f>
        <v>0</v>
      </c>
      <c r="BD23">
        <f>SR_Levels!L22</f>
        <v>0</v>
      </c>
      <c r="BE23">
        <f>ZigZag!E22</f>
        <v>0</v>
      </c>
      <c r="BF23">
        <f>ZigZag!F22</f>
        <v>0</v>
      </c>
      <c r="BG23">
        <f>ZigZag!G22</f>
        <v>5181.5600000000004</v>
      </c>
      <c r="BH23">
        <f>Dual_Tema!E22</f>
        <v>5182.51</v>
      </c>
      <c r="BI23">
        <f>Dual_Tema!F22</f>
        <v>5171.16</v>
      </c>
      <c r="BJ23">
        <f>Pinbar!E22</f>
        <v>0</v>
      </c>
      <c r="BK23">
        <f>SSA!E22</f>
        <v>5185.4567999999999</v>
      </c>
      <c r="BL23">
        <f>SSA!F22</f>
        <v>5182.1760400000003</v>
      </c>
      <c r="BN23" t="str">
        <f t="shared" si="222"/>
        <v>Green Candle</v>
      </c>
      <c r="BO23" s="34">
        <f t="shared" si="224"/>
        <v>1.3625424347052384E-3</v>
      </c>
      <c r="BP23" s="34">
        <f t="shared" si="226"/>
        <v>4.7820411216981107E-4</v>
      </c>
      <c r="BQ23" s="34">
        <f t="shared" si="235"/>
        <v>-4.9700161621846206E-4</v>
      </c>
      <c r="BR23" s="34"/>
      <c r="BS23" s="37">
        <f t="shared" si="225"/>
        <v>2.2696158790114218E-4</v>
      </c>
      <c r="BT23" s="35">
        <f t="shared" si="227"/>
        <v>3.9841611074509231E-5</v>
      </c>
      <c r="BU23" s="35">
        <f t="shared" si="236"/>
        <v>-2.7617683205805044E-5</v>
      </c>
      <c r="BV23" s="35"/>
      <c r="BW23" s="27">
        <v>96</v>
      </c>
      <c r="BX23">
        <f>F23-G23</f>
        <v>9.160000000000764</v>
      </c>
      <c r="BY23">
        <f>ABS(F23-D22)</f>
        <v>7.2700000000004366</v>
      </c>
      <c r="BZ23">
        <f>ABS(G23-D22)</f>
        <v>1.8900000000003274</v>
      </c>
      <c r="CA23">
        <f t="shared" si="203"/>
        <v>9.160000000000764</v>
      </c>
      <c r="CB23">
        <f t="shared" si="229"/>
        <v>7.3328571428571978</v>
      </c>
      <c r="CC23">
        <f t="shared" si="232"/>
        <v>6.9208863106179024</v>
      </c>
      <c r="CD23">
        <f t="shared" si="230"/>
        <v>0.41197083223929543</v>
      </c>
      <c r="CE23">
        <f t="shared" si="233"/>
        <v>1</v>
      </c>
      <c r="CF23">
        <f t="shared" si="234"/>
        <v>8</v>
      </c>
      <c r="CG23" s="7" t="str">
        <f t="shared" si="231"/>
        <v>-----</v>
      </c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Z23" s="7" t="str">
        <f>IF(AND(D23&gt;BH23,D23&gt;E23),"Bullish Trigger","-----")</f>
        <v>Bullish Trigger</v>
      </c>
      <c r="DA23" s="7" t="str">
        <f>IF(AND(D23&lt;BI23,D23&lt;E23),"Bearish Trigger","-----")</f>
        <v>-----</v>
      </c>
      <c r="DB23" s="13" t="str">
        <f>IF(AND(W23=BE23,W23&gt;0,BE23&gt;0),"Important High","------")</f>
        <v>------</v>
      </c>
      <c r="DC23" s="13" t="str">
        <f>IF(AND(X23=BF23,X23&gt;0,BF23&gt;0),"Important Low","------")</f>
        <v>------</v>
      </c>
      <c r="DD23" s="7" t="str">
        <f>IF(AND(DB23="Important High",DC23="-----",BJ23=1),"Imp High Rej","-----")</f>
        <v>-----</v>
      </c>
      <c r="DE23" s="7" t="str">
        <f>IF(AND(DB23="-----",DC23="Important Low",BJ23=1),"Imp Low Rej","-----")</f>
        <v>-----</v>
      </c>
      <c r="DF23" s="7" t="str">
        <f>IF(Y23&gt;AM23,"Overbought",IF(Y23&gt;AO23,"Bullish Momentum",IF(Y23&gt;AQ23,"Flat Momentum","-----")))</f>
        <v>-----</v>
      </c>
      <c r="DG23" s="7" t="str">
        <f>IF(Y23&lt;AV23,"Oversold",IF(Y23&lt;AT23,"Bearish Momentum",IF(Y23&lt;AR23,"Flat Momentum","-----")))</f>
        <v>Flat Momentum</v>
      </c>
      <c r="DH23" s="7" t="str">
        <f>IF(AND(DF23="Overbought",AD23=2),"Culminated Thrust","-----")</f>
        <v>-----</v>
      </c>
      <c r="DI23" s="7" t="str">
        <f>IF(AND(DG23="Oversold",AD23=5),"Culminated Thrust","-----")</f>
        <v>-----</v>
      </c>
      <c r="DJ23" s="14">
        <f>(Q23-$D23)/$D23</f>
        <v>-1</v>
      </c>
      <c r="DK23" s="14">
        <f>(R23-$D23)/$D23</f>
        <v>-1</v>
      </c>
      <c r="DL23" s="14">
        <f>(S23-$D23)/$D23</f>
        <v>-1</v>
      </c>
      <c r="DM23" s="14">
        <f>(T23-$D23)/$D23</f>
        <v>-1</v>
      </c>
      <c r="DN23" s="14">
        <f>(U23-$D23)/$D23</f>
        <v>-1</v>
      </c>
      <c r="DO23" s="14">
        <f>(V23-$D23)/$D23</f>
        <v>-1</v>
      </c>
      <c r="DP23" s="14">
        <f t="shared" si="171"/>
        <v>-1</v>
      </c>
      <c r="DQ23" s="14">
        <f t="shared" si="172"/>
        <v>-1</v>
      </c>
      <c r="DR23" s="14">
        <f t="shared" si="173"/>
        <v>-1</v>
      </c>
      <c r="DS23" s="14">
        <f t="shared" si="174"/>
        <v>-1</v>
      </c>
      <c r="DT23" s="14">
        <f t="shared" si="175"/>
        <v>-1</v>
      </c>
      <c r="DU23" s="14">
        <f t="shared" si="176"/>
        <v>-1</v>
      </c>
      <c r="DV23" t="str">
        <f>IF($D23&gt;Q23,"SUP","RES")</f>
        <v>SUP</v>
      </c>
      <c r="DW23" t="str">
        <f>IF($D23&gt;R23,"SUP","RES")</f>
        <v>SUP</v>
      </c>
      <c r="DX23" t="str">
        <f>IF($D23&gt;S23,"SUP","RES")</f>
        <v>SUP</v>
      </c>
      <c r="DY23" t="str">
        <f>IF($D23&gt;T23,"SUP","RES")</f>
        <v>SUP</v>
      </c>
      <c r="DZ23" t="str">
        <f>IF($D23&gt;U23,"SUP","RES")</f>
        <v>SUP</v>
      </c>
      <c r="EA23" t="str">
        <f>IF($D23&gt;V23,"SUP","RES")</f>
        <v>SUP</v>
      </c>
      <c r="EB23" s="7">
        <f t="shared" si="177"/>
        <v>0</v>
      </c>
      <c r="EC23" s="7">
        <f t="shared" si="178"/>
        <v>6</v>
      </c>
      <c r="ED23" s="13" t="str">
        <f t="shared" si="179"/>
        <v>All Sup</v>
      </c>
      <c r="EE23" s="13" t="str">
        <f t="shared" si="180"/>
        <v>-----</v>
      </c>
      <c r="EF23" s="7" t="str">
        <f>IF(OR(ED23="All Sup",EE23="All Res"),"na",((D23-MIN(Q23:V23))/(MAX(Q23:V23)-MIN(Q23:V23))))</f>
        <v>na</v>
      </c>
      <c r="EG23">
        <v>1.4999999999999999E-4</v>
      </c>
      <c r="EH23">
        <f>Q23*(1+$EG23)</f>
        <v>0</v>
      </c>
      <c r="EI23">
        <f>Q23*(1-$EG23)</f>
        <v>0</v>
      </c>
      <c r="EJ23">
        <f>R23*(1+$EG23)</f>
        <v>0</v>
      </c>
      <c r="EK23">
        <f>R23*(1-$EG23)</f>
        <v>0</v>
      </c>
      <c r="EL23">
        <f>S23*(1+$EG23)</f>
        <v>0</v>
      </c>
      <c r="EM23">
        <f>S23*(1-$EG23)</f>
        <v>0</v>
      </c>
      <c r="EN23">
        <f>T23*(1+$EG23)</f>
        <v>0</v>
      </c>
      <c r="EO23">
        <f>T23*(1-$EG23)</f>
        <v>0</v>
      </c>
      <c r="EP23">
        <f>U23*(1+$EG23)</f>
        <v>0</v>
      </c>
      <c r="EQ23">
        <f>U23*(1-$EG23)</f>
        <v>0</v>
      </c>
      <c r="ER23">
        <f>V23*(1+$EG23)</f>
        <v>0</v>
      </c>
      <c r="ES23">
        <f>V23*(1-$EG23)</f>
        <v>0</v>
      </c>
      <c r="ET23" s="7" t="str">
        <f t="shared" si="181"/>
        <v>-----</v>
      </c>
      <c r="EU23" s="7" t="str">
        <f t="shared" si="182"/>
        <v>-----</v>
      </c>
      <c r="EV23" s="7" t="str">
        <f t="shared" si="183"/>
        <v>-----</v>
      </c>
      <c r="EW23" s="7" t="str">
        <f t="shared" si="184"/>
        <v>-----</v>
      </c>
      <c r="EX23" s="7" t="str">
        <f t="shared" si="185"/>
        <v>-----</v>
      </c>
      <c r="EY23" s="7" t="str">
        <f t="shared" si="186"/>
        <v>-----</v>
      </c>
      <c r="EZ23">
        <f t="shared" si="204"/>
        <v>21</v>
      </c>
      <c r="FA23">
        <f t="shared" si="205"/>
        <v>21</v>
      </c>
      <c r="FB23">
        <f t="shared" si="206"/>
        <v>21</v>
      </c>
      <c r="FC23">
        <f t="shared" si="207"/>
        <v>21</v>
      </c>
      <c r="FD23">
        <f t="shared" si="208"/>
        <v>21</v>
      </c>
      <c r="FE23">
        <f t="shared" si="209"/>
        <v>21</v>
      </c>
      <c r="FF23">
        <f t="shared" si="210"/>
        <v>0</v>
      </c>
      <c r="FG23">
        <f t="shared" si="211"/>
        <v>0</v>
      </c>
      <c r="FH23">
        <f t="shared" si="212"/>
        <v>0</v>
      </c>
      <c r="FI23">
        <f t="shared" si="213"/>
        <v>0</v>
      </c>
      <c r="FJ23">
        <f t="shared" si="214"/>
        <v>0</v>
      </c>
      <c r="FK23">
        <f t="shared" si="215"/>
        <v>0</v>
      </c>
      <c r="FL23" s="7" t="str">
        <f t="shared" si="187"/>
        <v>-----</v>
      </c>
      <c r="FM23" s="7" t="str">
        <f t="shared" si="188"/>
        <v>-----</v>
      </c>
      <c r="FN23" s="7" t="str">
        <f t="shared" si="189"/>
        <v>-----</v>
      </c>
      <c r="FO23" s="7" t="str">
        <f t="shared" si="190"/>
        <v>-----</v>
      </c>
      <c r="FP23" s="7" t="str">
        <f t="shared" si="191"/>
        <v>-----</v>
      </c>
      <c r="FQ23" s="7" t="str">
        <f t="shared" si="192"/>
        <v>-----</v>
      </c>
      <c r="FR23" s="13" t="str">
        <f>IF(FL23="-----","-----",(D23-Q23)/Q23)</f>
        <v>-----</v>
      </c>
      <c r="FS23" s="13" t="str">
        <f>IF(FM23="-----","-----",(Q23-R23)/R23)</f>
        <v>-----</v>
      </c>
      <c r="FT23" s="13" t="str">
        <f>IF(FN23="-----","-----",(R23-S23)/S23)</f>
        <v>-----</v>
      </c>
      <c r="FU23" s="13" t="str">
        <f>IF(FO23="-----","-----",(S23-T23)/T23)</f>
        <v>-----</v>
      </c>
      <c r="FV23" s="13" t="str">
        <f>IF(FP23="-----","-----",(T23-U23)/U23)</f>
        <v>-----</v>
      </c>
      <c r="FW23" s="13" t="str">
        <f>IF(FQ23="-----","-----",(U23-V23)/V23)</f>
        <v>-----</v>
      </c>
      <c r="FX23" s="7" t="str">
        <f t="shared" si="193"/>
        <v>-----</v>
      </c>
      <c r="FY23" s="7" t="str">
        <f t="shared" si="194"/>
        <v>-----</v>
      </c>
      <c r="FZ23" s="7" t="str">
        <f t="shared" si="195"/>
        <v>-----</v>
      </c>
      <c r="GA23" s="7" t="str">
        <f t="shared" si="196"/>
        <v>-----</v>
      </c>
      <c r="GB23" s="7" t="str">
        <f t="shared" si="197"/>
        <v>-----</v>
      </c>
      <c r="GC23" s="7" t="str">
        <f t="shared" si="198"/>
        <v>-----</v>
      </c>
      <c r="GD23" s="7" t="str">
        <f>IF(AND(BG23&gt;AA23,BG22&gt;AA22,BG21&gt;AA21,BG20&gt;AA20,BG19&gt;AA19,BG18&gt;AA18,BG17&gt;AA17,BG16&gt;AA16,BG15&gt;AA15,BG14&gt;AA14,BG13&gt;AA13,BG12&gt;AA12),"Bullish",IF(AND(BG23&lt;AA23,BG22&lt;AA22,BG21&lt;AA21,BG20&lt;AA20,BG19&lt;AA19,BG18&lt;AA18,BG17&lt;AA17,BG16&lt;AA16,BG15&lt;AA15,BG14&lt;AA14,BG13&lt;AA13,BG12&lt;AA12),"Bearish","-----"))</f>
        <v>-----</v>
      </c>
      <c r="GE23">
        <f>(Z23-BG23)/BG23</f>
        <v>-8.3758559198390933E-4</v>
      </c>
      <c r="GI23" s="7" t="str">
        <f>IF(Y23&gt;Z23,"Bullish","Bearish")</f>
        <v>Bullish</v>
      </c>
      <c r="GJ23" s="19" t="str">
        <f>IF(AND(D23&gt;Y23,D22&lt;Y22),"TEMA crossover","-----")</f>
        <v>-----</v>
      </c>
      <c r="GK23" s="19" t="str">
        <f>IF(AND(D23&lt;Y23,D22&gt;Y22),"TEMA crossunder","-----")</f>
        <v>-----</v>
      </c>
      <c r="GL23" s="20" t="str">
        <f>IF(GD23="Bearish","YES","-----")</f>
        <v>-----</v>
      </c>
      <c r="GM23" s="20" t="str">
        <f>IF(GH23="Reverse to Bearish","YES","-----")</f>
        <v>-----</v>
      </c>
      <c r="GN23" s="20" t="str">
        <f>IF(AND(GI23="Bullish",GI22="Bullish",GI21="Bullish",GI20="Bullish"),"YES","-----")</f>
        <v>-----</v>
      </c>
      <c r="GO23" s="20" t="str">
        <f>IF(OR(GK23="TEMA crossunder",GK22="TEMA crossunder",GK21="TEMA crossunder",GK20="TEMA crossunder"),"YES","-----")</f>
        <v>-----</v>
      </c>
      <c r="GP23" s="20" t="str">
        <f>IF(GD23="Bullish","YES","-----")</f>
        <v>-----</v>
      </c>
      <c r="GQ23" s="20" t="str">
        <f>IF(GH23="Reverse to Bullish","YES","-----")</f>
        <v>-----</v>
      </c>
      <c r="GR23" s="20" t="str">
        <f>IF(AND(GI23="Bearish",GI22="Bearish",GI21="Bearish",GI20="Bearish"),"YES","-----")</f>
        <v>-----</v>
      </c>
      <c r="GS23" s="20" t="str">
        <f>IF(OR(GJ23="TEMA crossover",GJ22="TEMA crossover",GJ21="TEMA crossover",GJ20="TEMA crossover"),"YES","-----")</f>
        <v>YES</v>
      </c>
      <c r="GT23" s="20" t="str">
        <f t="shared" si="216"/>
        <v>-----</v>
      </c>
      <c r="GU23" s="20" t="str">
        <f t="shared" si="217"/>
        <v>-----</v>
      </c>
      <c r="GV23" s="20" t="str">
        <f t="shared" si="218"/>
        <v>-----</v>
      </c>
      <c r="GW23" s="20" t="str">
        <f t="shared" si="219"/>
        <v>-----</v>
      </c>
      <c r="GX23" s="20" t="str">
        <f t="shared" si="220"/>
        <v>-----</v>
      </c>
      <c r="GY23" s="20" t="str">
        <f t="shared" si="221"/>
        <v>-----</v>
      </c>
      <c r="GZ23" s="7" t="str">
        <f>IF(G23&gt;BH23,"YES","-----")</f>
        <v>-----</v>
      </c>
      <c r="HA23" s="7" t="str">
        <f>IF(F23&lt;BI23,"YES","-----")</f>
        <v>-----</v>
      </c>
      <c r="HB23">
        <f>BH23-BI23</f>
        <v>11.350000000000364</v>
      </c>
      <c r="HI23">
        <f t="shared" si="199"/>
        <v>-14.296800000000076</v>
      </c>
      <c r="HJ23">
        <f t="shared" si="200"/>
        <v>-2.9467999999997119</v>
      </c>
      <c r="HK23" s="7"/>
      <c r="HL23" s="7"/>
      <c r="HM23" s="7"/>
      <c r="HN23" s="7"/>
      <c r="HO23" s="7"/>
      <c r="HP23" s="7"/>
      <c r="HQ23" s="28">
        <f t="shared" si="223"/>
        <v>3.2807599999996455</v>
      </c>
      <c r="HR23" s="28" t="str">
        <f t="shared" si="201"/>
        <v>Bull</v>
      </c>
      <c r="HS23">
        <f t="shared" si="202"/>
        <v>3.2807599999996455</v>
      </c>
    </row>
    <row r="24" spans="1:227" x14ac:dyDescent="0.55000000000000004">
      <c r="A24">
        <f>Validation!A23</f>
        <v>1772031300</v>
      </c>
      <c r="B24" t="str">
        <f>Price!B23</f>
        <v>XAUUSD</v>
      </c>
      <c r="C24" t="str">
        <f>Price!C23</f>
        <v>M5</v>
      </c>
      <c r="D24">
        <f>Price!D23</f>
        <v>5191.25</v>
      </c>
      <c r="E24">
        <f>Price!E23</f>
        <v>5188.57</v>
      </c>
      <c r="F24">
        <f>Price!F23</f>
        <v>5193.2700000000004</v>
      </c>
      <c r="G24">
        <f>Price!G23</f>
        <v>5187.84</v>
      </c>
      <c r="H24">
        <f>Price!H23</f>
        <v>743</v>
      </c>
      <c r="I24">
        <f>Diagonals!E23</f>
        <v>0</v>
      </c>
      <c r="J24">
        <f>Diagonals!F23</f>
        <v>0</v>
      </c>
      <c r="K24">
        <f>Diagonals!G23</f>
        <v>0</v>
      </c>
      <c r="L24">
        <f>Diagonals!H23</f>
        <v>0</v>
      </c>
      <c r="M24">
        <f>Diagonals!I23</f>
        <v>0</v>
      </c>
      <c r="N24">
        <f>Diagonals!J23</f>
        <v>0</v>
      </c>
      <c r="O24">
        <f>Diagonals!K23</f>
        <v>0</v>
      </c>
      <c r="P24">
        <f>Diagonals!L23</f>
        <v>0</v>
      </c>
      <c r="Q24">
        <f>Trendlines!E23</f>
        <v>0</v>
      </c>
      <c r="R24">
        <f>Trendlines!F23</f>
        <v>0</v>
      </c>
      <c r="S24">
        <f>Trendlines!G23</f>
        <v>0</v>
      </c>
      <c r="T24">
        <f>Trendlines!H23</f>
        <v>0</v>
      </c>
      <c r="U24">
        <f>Trendlines!I23</f>
        <v>0</v>
      </c>
      <c r="V24">
        <f>Trendlines!J23</f>
        <v>0</v>
      </c>
      <c r="W24">
        <f>Trendlines!K23</f>
        <v>0</v>
      </c>
      <c r="X24">
        <f>Trendlines!L23</f>
        <v>0</v>
      </c>
      <c r="Y24">
        <f>Tema_Hrma_Smma!E23</f>
        <v>5184.16</v>
      </c>
      <c r="Z24">
        <f>Tema_Hrma_Smma!F23</f>
        <v>5178.72</v>
      </c>
      <c r="AA24">
        <f>Tema_Hrma_Smma!G23</f>
        <v>5182.2</v>
      </c>
      <c r="AB24">
        <f>ZScore!H23</f>
        <v>1</v>
      </c>
      <c r="AC24">
        <f>ZScore!I23</f>
        <v>0.20013</v>
      </c>
      <c r="AD24">
        <f>ZScore!J23</f>
        <v>0</v>
      </c>
      <c r="AE24">
        <f>HA!E23</f>
        <v>5179.6000000000004</v>
      </c>
      <c r="AF24">
        <f>HA!F23</f>
        <v>5193.2700000000004</v>
      </c>
      <c r="AG24">
        <f>HA!G23</f>
        <v>5179.6000000000004</v>
      </c>
      <c r="AH24">
        <f>HA!H23</f>
        <v>5190.2299999999996</v>
      </c>
      <c r="AI24">
        <f>HA!I23</f>
        <v>1</v>
      </c>
      <c r="AJ24">
        <f>HA!J23</f>
        <v>10.63</v>
      </c>
      <c r="AK24">
        <f>HA!K23</f>
        <v>2.5039899999999999</v>
      </c>
      <c r="AL24">
        <f>HA!L23</f>
        <v>3</v>
      </c>
      <c r="AM24">
        <f>KC!E23</f>
        <v>5207.33446</v>
      </c>
      <c r="AN24">
        <f>KC!F23</f>
        <v>5201.95298</v>
      </c>
      <c r="AO24">
        <f>KC!G23</f>
        <v>5196.5715</v>
      </c>
      <c r="AP24">
        <f>KC!H23</f>
        <v>5191.19002</v>
      </c>
      <c r="AQ24">
        <f>KC!I23</f>
        <v>5185.80854</v>
      </c>
      <c r="AR24">
        <f>KC!J23</f>
        <v>5178.8959000000004</v>
      </c>
      <c r="AS24">
        <f>KC!K23</f>
        <v>5173.5144200000004</v>
      </c>
      <c r="AT24">
        <f>KC!L23</f>
        <v>5168.1329400000004</v>
      </c>
      <c r="AU24">
        <f>KC!M23</f>
        <v>5162.7514600000004</v>
      </c>
      <c r="AV24">
        <f>KC!N23</f>
        <v>5157.3699800000004</v>
      </c>
      <c r="AW24">
        <f>SR_Levels!E23</f>
        <v>5178.6000000000004</v>
      </c>
      <c r="AX24">
        <f>SR_Levels!F23</f>
        <v>5161.8900000000003</v>
      </c>
      <c r="AY24">
        <f>SR_Levels!G23</f>
        <v>5135.8500000000004</v>
      </c>
      <c r="AZ24">
        <f>SR_Levels!H23</f>
        <v>0</v>
      </c>
      <c r="BA24">
        <f>SR_Levels!I23</f>
        <v>5193.3500000000004</v>
      </c>
      <c r="BB24">
        <f>SR_Levels!J23</f>
        <v>5205.3100000000004</v>
      </c>
      <c r="BC24">
        <f>SR_Levels!K23</f>
        <v>0</v>
      </c>
      <c r="BD24">
        <f>SR_Levels!L23</f>
        <v>0</v>
      </c>
      <c r="BE24">
        <f>ZigZag!E23</f>
        <v>0</v>
      </c>
      <c r="BF24">
        <f>ZigZag!F23</f>
        <v>0</v>
      </c>
      <c r="BG24">
        <f>ZigZag!G23</f>
        <v>5182.22</v>
      </c>
      <c r="BH24">
        <f>Dual_Tema!E23</f>
        <v>5187.67</v>
      </c>
      <c r="BI24">
        <f>Dual_Tema!F23</f>
        <v>5178.91</v>
      </c>
      <c r="BJ24">
        <f>Pinbar!E23</f>
        <v>0</v>
      </c>
      <c r="BK24">
        <f>SSA!E23</f>
        <v>5189.12986</v>
      </c>
      <c r="BL24">
        <f>SSA!F23</f>
        <v>5185.6529499999997</v>
      </c>
      <c r="BN24" t="str">
        <f t="shared" si="222"/>
        <v>Green Candle</v>
      </c>
      <c r="BO24" s="34">
        <f t="shared" si="224"/>
        <v>2.5763290594080779E-3</v>
      </c>
      <c r="BP24" s="34">
        <f t="shared" si="226"/>
        <v>1.1609899657296641E-3</v>
      </c>
      <c r="BQ24" s="34">
        <f t="shared" si="235"/>
        <v>6.1294469812489538E-4</v>
      </c>
      <c r="BR24" s="34"/>
      <c r="BS24" s="37">
        <f t="shared" si="225"/>
        <v>4.2892796543836376E-4</v>
      </c>
      <c r="BT24" s="35">
        <f t="shared" si="227"/>
        <v>9.6697719761174028E-5</v>
      </c>
      <c r="BU24" s="35">
        <f t="shared" si="236"/>
        <v>3.4042630784325567E-5</v>
      </c>
      <c r="BV24" s="35"/>
      <c r="BW24" s="27">
        <v>96</v>
      </c>
      <c r="BX24">
        <f>F24-G24</f>
        <v>5.430000000000291</v>
      </c>
      <c r="BY24">
        <f>ABS(F24-D23)</f>
        <v>4.7200000000002547</v>
      </c>
      <c r="BZ24">
        <f>ABS(G24-D23)</f>
        <v>0.71000000000003638</v>
      </c>
      <c r="CA24">
        <f t="shared" si="203"/>
        <v>5.430000000000291</v>
      </c>
      <c r="CB24">
        <f t="shared" si="229"/>
        <v>7.3300000000000569</v>
      </c>
      <c r="CC24">
        <f t="shared" si="232"/>
        <v>6.8143944312880729</v>
      </c>
      <c r="CD24">
        <f t="shared" si="230"/>
        <v>0.51560556871198404</v>
      </c>
      <c r="CE24">
        <f t="shared" si="233"/>
        <v>1</v>
      </c>
      <c r="CF24">
        <f t="shared" si="234"/>
        <v>9</v>
      </c>
      <c r="CG24" s="7" t="str">
        <f t="shared" si="231"/>
        <v>-----</v>
      </c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Z24" s="7" t="str">
        <f>IF(AND(D24&gt;BH24,D24&gt;E24),"Bullish Trigger","-----")</f>
        <v>Bullish Trigger</v>
      </c>
      <c r="DA24" s="7" t="str">
        <f>IF(AND(D24&lt;BI24,D24&lt;E24),"Bearish Trigger","-----")</f>
        <v>-----</v>
      </c>
      <c r="DB24" s="13" t="str">
        <f>IF(AND(W24=BE24,W24&gt;0,BE24&gt;0),"Important High","------")</f>
        <v>------</v>
      </c>
      <c r="DC24" s="13" t="str">
        <f>IF(AND(X24=BF24,X24&gt;0,BF24&gt;0),"Important Low","------")</f>
        <v>------</v>
      </c>
      <c r="DD24" s="7" t="str">
        <f>IF(AND(DB24="Important High",DC24="-----",BJ24=1),"Imp High Rej","-----")</f>
        <v>-----</v>
      </c>
      <c r="DE24" s="7" t="str">
        <f>IF(AND(DB24="-----",DC24="Important Low",BJ24=1),"Imp Low Rej","-----")</f>
        <v>-----</v>
      </c>
      <c r="DF24" s="7" t="str">
        <f>IF(Y24&gt;AM24,"Overbought",IF(Y24&gt;AO24,"Bullish Momentum",IF(Y24&gt;AQ24,"Flat Momentum","-----")))</f>
        <v>-----</v>
      </c>
      <c r="DG24" s="7" t="str">
        <f>IF(Y24&lt;AV24,"Oversold",IF(Y24&lt;AT24,"Bearish Momentum",IF(Y24&lt;AR24,"Flat Momentum","-----")))</f>
        <v>-----</v>
      </c>
      <c r="DH24" s="7" t="str">
        <f>IF(AND(DF24="Overbought",AD24=2),"Culminated Thrust","-----")</f>
        <v>-----</v>
      </c>
      <c r="DI24" s="7" t="str">
        <f>IF(AND(DG24="Oversold",AD24=5),"Culminated Thrust","-----")</f>
        <v>-----</v>
      </c>
      <c r="DJ24" s="14">
        <f>(Q24-$D24)/$D24</f>
        <v>-1</v>
      </c>
      <c r="DK24" s="14">
        <f>(R24-$D24)/$D24</f>
        <v>-1</v>
      </c>
      <c r="DL24" s="14">
        <f>(S24-$D24)/$D24</f>
        <v>-1</v>
      </c>
      <c r="DM24" s="14">
        <f>(T24-$D24)/$D24</f>
        <v>-1</v>
      </c>
      <c r="DN24" s="14">
        <f>(U24-$D24)/$D24</f>
        <v>-1</v>
      </c>
      <c r="DO24" s="14">
        <f>(V24-$D24)/$D24</f>
        <v>-1</v>
      </c>
      <c r="DP24" s="14">
        <f t="shared" si="171"/>
        <v>-1</v>
      </c>
      <c r="DQ24" s="14">
        <f t="shared" si="172"/>
        <v>-1</v>
      </c>
      <c r="DR24" s="14">
        <f t="shared" si="173"/>
        <v>-1</v>
      </c>
      <c r="DS24" s="14">
        <f t="shared" si="174"/>
        <v>-1</v>
      </c>
      <c r="DT24" s="14">
        <f t="shared" si="175"/>
        <v>-1</v>
      </c>
      <c r="DU24" s="14">
        <f t="shared" si="176"/>
        <v>-1</v>
      </c>
      <c r="DV24" t="str">
        <f>IF($D24&gt;Q24,"SUP","RES")</f>
        <v>SUP</v>
      </c>
      <c r="DW24" t="str">
        <f>IF($D24&gt;R24,"SUP","RES")</f>
        <v>SUP</v>
      </c>
      <c r="DX24" t="str">
        <f>IF($D24&gt;S24,"SUP","RES")</f>
        <v>SUP</v>
      </c>
      <c r="DY24" t="str">
        <f>IF($D24&gt;T24,"SUP","RES")</f>
        <v>SUP</v>
      </c>
      <c r="DZ24" t="str">
        <f>IF($D24&gt;U24,"SUP","RES")</f>
        <v>SUP</v>
      </c>
      <c r="EA24" t="str">
        <f>IF($D24&gt;V24,"SUP","RES")</f>
        <v>SUP</v>
      </c>
      <c r="EB24" s="7">
        <f t="shared" si="177"/>
        <v>0</v>
      </c>
      <c r="EC24" s="7">
        <f t="shared" si="178"/>
        <v>6</v>
      </c>
      <c r="ED24" s="13" t="str">
        <f t="shared" si="179"/>
        <v>All Sup</v>
      </c>
      <c r="EE24" s="13" t="str">
        <f t="shared" si="180"/>
        <v>-----</v>
      </c>
      <c r="EF24" s="7" t="str">
        <f>IF(OR(ED24="All Sup",EE24="All Res"),"na",((D24-MIN(Q24:V24))/(MAX(Q24:V24)-MIN(Q24:V24))))</f>
        <v>na</v>
      </c>
      <c r="EG24">
        <v>1.4999999999999999E-4</v>
      </c>
      <c r="EH24">
        <f>Q24*(1+$EG24)</f>
        <v>0</v>
      </c>
      <c r="EI24">
        <f>Q24*(1-$EG24)</f>
        <v>0</v>
      </c>
      <c r="EJ24">
        <f>R24*(1+$EG24)</f>
        <v>0</v>
      </c>
      <c r="EK24">
        <f>R24*(1-$EG24)</f>
        <v>0</v>
      </c>
      <c r="EL24">
        <f>S24*(1+$EG24)</f>
        <v>0</v>
      </c>
      <c r="EM24">
        <f>S24*(1-$EG24)</f>
        <v>0</v>
      </c>
      <c r="EN24">
        <f>T24*(1+$EG24)</f>
        <v>0</v>
      </c>
      <c r="EO24">
        <f>T24*(1-$EG24)</f>
        <v>0</v>
      </c>
      <c r="EP24">
        <f>U24*(1+$EG24)</f>
        <v>0</v>
      </c>
      <c r="EQ24">
        <f>U24*(1-$EG24)</f>
        <v>0</v>
      </c>
      <c r="ER24">
        <f>V24*(1+$EG24)</f>
        <v>0</v>
      </c>
      <c r="ES24">
        <f>V24*(1-$EG24)</f>
        <v>0</v>
      </c>
      <c r="ET24" s="7" t="str">
        <f t="shared" si="181"/>
        <v>-----</v>
      </c>
      <c r="EU24" s="7" t="str">
        <f t="shared" si="182"/>
        <v>-----</v>
      </c>
      <c r="EV24" s="7" t="str">
        <f t="shared" si="183"/>
        <v>-----</v>
      </c>
      <c r="EW24" s="7" t="str">
        <f t="shared" si="184"/>
        <v>-----</v>
      </c>
      <c r="EX24" s="7" t="str">
        <f t="shared" si="185"/>
        <v>-----</v>
      </c>
      <c r="EY24" s="7" t="str">
        <f t="shared" si="186"/>
        <v>-----</v>
      </c>
      <c r="EZ24">
        <f t="shared" si="204"/>
        <v>22</v>
      </c>
      <c r="FA24">
        <f t="shared" si="205"/>
        <v>22</v>
      </c>
      <c r="FB24">
        <f t="shared" si="206"/>
        <v>22</v>
      </c>
      <c r="FC24">
        <f t="shared" si="207"/>
        <v>22</v>
      </c>
      <c r="FD24">
        <f t="shared" si="208"/>
        <v>22</v>
      </c>
      <c r="FE24">
        <f t="shared" si="209"/>
        <v>22</v>
      </c>
      <c r="FF24">
        <f t="shared" si="210"/>
        <v>0</v>
      </c>
      <c r="FG24">
        <f t="shared" si="211"/>
        <v>0</v>
      </c>
      <c r="FH24">
        <f t="shared" si="212"/>
        <v>0</v>
      </c>
      <c r="FI24">
        <f t="shared" si="213"/>
        <v>0</v>
      </c>
      <c r="FJ24">
        <f t="shared" si="214"/>
        <v>0</v>
      </c>
      <c r="FK24">
        <f t="shared" si="215"/>
        <v>0</v>
      </c>
      <c r="FL24" s="7" t="str">
        <f t="shared" si="187"/>
        <v>-----</v>
      </c>
      <c r="FM24" s="7" t="str">
        <f t="shared" si="188"/>
        <v>-----</v>
      </c>
      <c r="FN24" s="7" t="str">
        <f t="shared" si="189"/>
        <v>-----</v>
      </c>
      <c r="FO24" s="7" t="str">
        <f t="shared" si="190"/>
        <v>-----</v>
      </c>
      <c r="FP24" s="7" t="str">
        <f t="shared" si="191"/>
        <v>-----</v>
      </c>
      <c r="FQ24" s="7" t="str">
        <f t="shared" si="192"/>
        <v>-----</v>
      </c>
      <c r="FR24" s="13" t="str">
        <f>IF(FL24="-----","-----",(D24-Q24)/Q24)</f>
        <v>-----</v>
      </c>
      <c r="FS24" s="13" t="str">
        <f>IF(FM24="-----","-----",(Q24-R24)/R24)</f>
        <v>-----</v>
      </c>
      <c r="FT24" s="13" t="str">
        <f>IF(FN24="-----","-----",(R24-S24)/S24)</f>
        <v>-----</v>
      </c>
      <c r="FU24" s="13" t="str">
        <f>IF(FO24="-----","-----",(S24-T24)/T24)</f>
        <v>-----</v>
      </c>
      <c r="FV24" s="13" t="str">
        <f>IF(FP24="-----","-----",(T24-U24)/U24)</f>
        <v>-----</v>
      </c>
      <c r="FW24" s="13" t="str">
        <f>IF(FQ24="-----","-----",(U24-V24)/V24)</f>
        <v>-----</v>
      </c>
      <c r="FX24" s="7" t="str">
        <f t="shared" si="193"/>
        <v>-----</v>
      </c>
      <c r="FY24" s="7" t="str">
        <f t="shared" si="194"/>
        <v>-----</v>
      </c>
      <c r="FZ24" s="7" t="str">
        <f t="shared" si="195"/>
        <v>-----</v>
      </c>
      <c r="GA24" s="7" t="str">
        <f t="shared" si="196"/>
        <v>-----</v>
      </c>
      <c r="GB24" s="7" t="str">
        <f t="shared" si="197"/>
        <v>-----</v>
      </c>
      <c r="GC24" s="7" t="str">
        <f t="shared" si="198"/>
        <v>-----</v>
      </c>
      <c r="GD24" s="7" t="str">
        <f>IF(AND(BG24&gt;AA24,BG23&gt;AA23,BG22&gt;AA22,BG21&gt;AA21,BG20&gt;AA20,BG19&gt;AA19,BG18&gt;AA18,BG17&gt;AA17,BG16&gt;AA16,BG15&gt;AA15,BG14&gt;AA14,BG13&gt;AA13),"Bullish",IF(AND(BG24&lt;AA24,BG23&lt;AA23,BG22&lt;AA22,BG21&lt;AA21,BG20&lt;AA20,BG19&lt;AA19,BG18&lt;AA18,BG17&lt;AA17,BG16&lt;AA16,BG15&lt;AA15,BG14&lt;AA14,BG13&lt;AA13),"Bearish","-----"))</f>
        <v>-----</v>
      </c>
      <c r="GE24">
        <f>(Z24-BG24)/BG24</f>
        <v>-6.7538622443663132E-4</v>
      </c>
      <c r="GI24" s="7" t="str">
        <f>IF(Y24&gt;Z24,"Bullish","Bearish")</f>
        <v>Bullish</v>
      </c>
      <c r="GJ24" s="19" t="str">
        <f>IF(AND(D24&gt;Y24,D23&lt;Y23),"TEMA crossover","-----")</f>
        <v>-----</v>
      </c>
      <c r="GK24" s="19" t="str">
        <f>IF(AND(D24&lt;Y24,D23&gt;Y23),"TEMA crossunder","-----")</f>
        <v>-----</v>
      </c>
      <c r="GL24" s="20" t="str">
        <f>IF(GD24="Bearish","YES","-----")</f>
        <v>-----</v>
      </c>
      <c r="GM24" s="20" t="str">
        <f>IF(GH24="Reverse to Bearish","YES","-----")</f>
        <v>-----</v>
      </c>
      <c r="GN24" s="20" t="str">
        <f>IF(AND(GI24="Bullish",GI23="Bullish",GI22="Bullish",GI21="Bullish"),"YES","-----")</f>
        <v>-----</v>
      </c>
      <c r="GO24" s="20" t="str">
        <f>IF(OR(GK24="TEMA crossunder",GK23="TEMA crossunder",GK22="TEMA crossunder",GK21="TEMA crossunder"),"YES","-----")</f>
        <v>-----</v>
      </c>
      <c r="GP24" s="20" t="str">
        <f>IF(GD24="Bullish","YES","-----")</f>
        <v>-----</v>
      </c>
      <c r="GQ24" s="20" t="str">
        <f>IF(GH24="Reverse to Bullish","YES","-----")</f>
        <v>-----</v>
      </c>
      <c r="GR24" s="20" t="str">
        <f>IF(AND(GI24="Bearish",GI23="Bearish",GI22="Bearish",GI21="Bearish"),"YES","-----")</f>
        <v>-----</v>
      </c>
      <c r="GS24" s="20" t="str">
        <f>IF(OR(GJ24="TEMA crossover",GJ23="TEMA crossover",GJ22="TEMA crossover",GJ21="TEMA crossover"),"YES","-----")</f>
        <v>YES</v>
      </c>
      <c r="GT24" s="20" t="str">
        <f t="shared" si="216"/>
        <v>-----</v>
      </c>
      <c r="GU24" s="20" t="str">
        <f t="shared" si="217"/>
        <v>-----</v>
      </c>
      <c r="GV24" s="20" t="str">
        <f t="shared" si="218"/>
        <v>-----</v>
      </c>
      <c r="GW24" s="20" t="str">
        <f t="shared" si="219"/>
        <v>-----</v>
      </c>
      <c r="GX24" s="20" t="str">
        <f t="shared" si="220"/>
        <v>-----</v>
      </c>
      <c r="GY24" s="20" t="str">
        <f t="shared" si="221"/>
        <v>-----</v>
      </c>
      <c r="GZ24" s="7" t="str">
        <f>IF(G24&gt;BH24,"YES","-----")</f>
        <v>YES</v>
      </c>
      <c r="HA24" s="7" t="str">
        <f>IF(F24&lt;BI24,"YES","-----")</f>
        <v>-----</v>
      </c>
      <c r="HB24">
        <f>BH24-BI24</f>
        <v>8.7600000000002183</v>
      </c>
      <c r="HI24">
        <f t="shared" si="199"/>
        <v>-10.219860000000153</v>
      </c>
      <c r="HJ24">
        <f t="shared" si="200"/>
        <v>-1.4598599999999351</v>
      </c>
      <c r="HK24" s="7"/>
      <c r="HL24" s="7"/>
      <c r="HM24" s="7"/>
      <c r="HN24" s="7"/>
      <c r="HO24" s="7"/>
      <c r="HP24" s="7"/>
      <c r="HQ24" s="28">
        <f t="shared" si="223"/>
        <v>3.4769100000003164</v>
      </c>
      <c r="HR24" s="28" t="str">
        <f t="shared" si="201"/>
        <v>Bull</v>
      </c>
      <c r="HS24">
        <f t="shared" si="202"/>
        <v>3.4769100000003164</v>
      </c>
    </row>
    <row r="25" spans="1:227" x14ac:dyDescent="0.55000000000000004">
      <c r="A25">
        <f>Validation!A24</f>
        <v>1772031600</v>
      </c>
      <c r="B25" t="str">
        <f>Price!B24</f>
        <v>XAUUSD</v>
      </c>
      <c r="C25" t="str">
        <f>Price!C24</f>
        <v>M5</v>
      </c>
      <c r="D25">
        <f>Price!D24</f>
        <v>5198.6400000000003</v>
      </c>
      <c r="E25">
        <f>Price!E24</f>
        <v>5191.24</v>
      </c>
      <c r="F25">
        <f>Price!F24</f>
        <v>5201.38</v>
      </c>
      <c r="G25">
        <f>Price!G24</f>
        <v>5190.66</v>
      </c>
      <c r="H25">
        <f>Price!H24</f>
        <v>829</v>
      </c>
      <c r="I25">
        <f>Diagonals!E24</f>
        <v>0</v>
      </c>
      <c r="J25">
        <f>Diagonals!F24</f>
        <v>0</v>
      </c>
      <c r="K25">
        <f>Diagonals!G24</f>
        <v>0</v>
      </c>
      <c r="L25">
        <f>Diagonals!H24</f>
        <v>0</v>
      </c>
      <c r="M25">
        <f>Diagonals!I24</f>
        <v>0</v>
      </c>
      <c r="N25">
        <f>Diagonals!J24</f>
        <v>0</v>
      </c>
      <c r="O25">
        <f>Diagonals!K24</f>
        <v>0</v>
      </c>
      <c r="P25">
        <f>Diagonals!L24</f>
        <v>0</v>
      </c>
      <c r="Q25">
        <f>Trendlines!E24</f>
        <v>0</v>
      </c>
      <c r="R25">
        <f>Trendlines!F24</f>
        <v>0</v>
      </c>
      <c r="S25">
        <f>Trendlines!G24</f>
        <v>0</v>
      </c>
      <c r="T25">
        <f>Trendlines!H24</f>
        <v>0</v>
      </c>
      <c r="U25">
        <f>Trendlines!I24</f>
        <v>0</v>
      </c>
      <c r="V25">
        <f>Trendlines!J24</f>
        <v>0</v>
      </c>
      <c r="W25">
        <f>Trendlines!K24</f>
        <v>0</v>
      </c>
      <c r="X25">
        <f>Trendlines!L24</f>
        <v>0</v>
      </c>
      <c r="Y25">
        <f>Tema_Hrma_Smma!E24</f>
        <v>5191.0600000000004</v>
      </c>
      <c r="Z25">
        <f>Tema_Hrma_Smma!F24</f>
        <v>5181.3900000000003</v>
      </c>
      <c r="AA25">
        <f>Tema_Hrma_Smma!G24</f>
        <v>5182.5200000000004</v>
      </c>
      <c r="AB25">
        <f>ZScore!H24</f>
        <v>1</v>
      </c>
      <c r="AC25">
        <f>ZScore!I24</f>
        <v>1.3935299999999999</v>
      </c>
      <c r="AD25">
        <f>ZScore!J24</f>
        <v>0</v>
      </c>
      <c r="AE25">
        <f>HA!E24</f>
        <v>5184.92</v>
      </c>
      <c r="AF25">
        <f>HA!F24</f>
        <v>5201.38</v>
      </c>
      <c r="AG25">
        <f>HA!G24</f>
        <v>5184.92</v>
      </c>
      <c r="AH25">
        <f>HA!H24</f>
        <v>5195.4799999999996</v>
      </c>
      <c r="AI25">
        <f>HA!I24</f>
        <v>1</v>
      </c>
      <c r="AJ25">
        <f>HA!J24</f>
        <v>10.56</v>
      </c>
      <c r="AK25">
        <f>HA!K24</f>
        <v>2.5006200000000001</v>
      </c>
      <c r="AL25">
        <f>HA!L24</f>
        <v>4</v>
      </c>
      <c r="AM25">
        <f>KC!E24</f>
        <v>5207.8830600000001</v>
      </c>
      <c r="AN25">
        <f>KC!F24</f>
        <v>5202.4673199999997</v>
      </c>
      <c r="AO25">
        <f>KC!G24</f>
        <v>5197.0515800000003</v>
      </c>
      <c r="AP25">
        <f>KC!H24</f>
        <v>5191.6358399999999</v>
      </c>
      <c r="AQ25">
        <f>KC!I24</f>
        <v>5186.2200999999995</v>
      </c>
      <c r="AR25">
        <f>KC!J24</f>
        <v>5179.0208199999997</v>
      </c>
      <c r="AS25">
        <f>KC!K24</f>
        <v>5173.6050800000003</v>
      </c>
      <c r="AT25">
        <f>KC!L24</f>
        <v>5168.1893399999999</v>
      </c>
      <c r="AU25">
        <f>KC!M24</f>
        <v>5162.7736000000004</v>
      </c>
      <c r="AV25">
        <f>KC!N24</f>
        <v>5157.3578600000001</v>
      </c>
      <c r="AW25">
        <f>SR_Levels!E24</f>
        <v>5193.3500000000004</v>
      </c>
      <c r="AX25">
        <f>SR_Levels!F24</f>
        <v>5178.6000000000004</v>
      </c>
      <c r="AY25">
        <f>SR_Levels!G24</f>
        <v>5161.8900000000003</v>
      </c>
      <c r="AZ25">
        <f>SR_Levels!H24</f>
        <v>5135.8500000000004</v>
      </c>
      <c r="BA25">
        <f>SR_Levels!I24</f>
        <v>5205.3100000000004</v>
      </c>
      <c r="BB25">
        <f>SR_Levels!J24</f>
        <v>0</v>
      </c>
      <c r="BC25">
        <f>SR_Levels!K24</f>
        <v>0</v>
      </c>
      <c r="BD25">
        <f>SR_Levels!L24</f>
        <v>0</v>
      </c>
      <c r="BE25">
        <f>ZigZag!E24</f>
        <v>0</v>
      </c>
      <c r="BF25">
        <f>ZigZag!F24</f>
        <v>0</v>
      </c>
      <c r="BG25">
        <f>ZigZag!G24</f>
        <v>5183.2700000000004</v>
      </c>
      <c r="BH25">
        <f>Dual_Tema!E24</f>
        <v>5194.91</v>
      </c>
      <c r="BI25">
        <f>Dual_Tema!F24</f>
        <v>5185.26</v>
      </c>
      <c r="BJ25">
        <f>Pinbar!E24</f>
        <v>0</v>
      </c>
      <c r="BK25">
        <f>SSA!E24</f>
        <v>5191.6896500000003</v>
      </c>
      <c r="BL25">
        <f>SSA!F24</f>
        <v>5188.6713</v>
      </c>
      <c r="BN25" t="str">
        <f t="shared" si="222"/>
        <v>Green Candle</v>
      </c>
      <c r="BO25" s="34">
        <f t="shared" si="224"/>
        <v>4.7350864104953594E-3</v>
      </c>
      <c r="BP25" s="34">
        <f t="shared" si="226"/>
        <v>2.2092929105987924E-3</v>
      </c>
      <c r="BQ25" s="34">
        <f t="shared" si="235"/>
        <v>2.0199839634862382E-3</v>
      </c>
      <c r="BR25" s="34"/>
      <c r="BS25" s="37">
        <f t="shared" si="225"/>
        <v>7.8762854194591725E-4</v>
      </c>
      <c r="BT25" s="35">
        <f t="shared" si="227"/>
        <v>1.8392157913105223E-4</v>
      </c>
      <c r="BU25" s="35">
        <f t="shared" si="236"/>
        <v>1.1211442541525507E-4</v>
      </c>
      <c r="BV25" s="35"/>
      <c r="BW25" s="27">
        <v>96</v>
      </c>
      <c r="BX25">
        <f>F25-G25</f>
        <v>10.720000000000255</v>
      </c>
      <c r="BY25">
        <f>ABS(F25-D24)</f>
        <v>10.130000000000109</v>
      </c>
      <c r="BZ25">
        <f>ABS(G25-D24)</f>
        <v>0.59000000000014552</v>
      </c>
      <c r="CA25">
        <f t="shared" si="203"/>
        <v>10.720000000000255</v>
      </c>
      <c r="CB25">
        <f t="shared" si="229"/>
        <v>7.8728571428572263</v>
      </c>
      <c r="CC25">
        <f t="shared" si="232"/>
        <v>7.0933662576246572</v>
      </c>
      <c r="CD25">
        <f t="shared" si="230"/>
        <v>0.77949088523256904</v>
      </c>
      <c r="CE25">
        <f t="shared" si="233"/>
        <v>1</v>
      </c>
      <c r="CF25">
        <f t="shared" si="234"/>
        <v>10</v>
      </c>
      <c r="CG25" s="7" t="str">
        <f t="shared" si="231"/>
        <v>-----</v>
      </c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Z25" s="7" t="str">
        <f>IF(AND(D25&gt;BH25,D25&gt;E25),"Bullish Trigger","-----")</f>
        <v>Bullish Trigger</v>
      </c>
      <c r="DA25" s="7" t="str">
        <f>IF(AND(D25&lt;BI25,D25&lt;E25),"Bearish Trigger","-----")</f>
        <v>-----</v>
      </c>
      <c r="DB25" s="13" t="str">
        <f>IF(AND(W25=BE25,W25&gt;0,BE25&gt;0),"Important High","------")</f>
        <v>------</v>
      </c>
      <c r="DC25" s="13" t="str">
        <f>IF(AND(X25=BF25,X25&gt;0,BF25&gt;0),"Important Low","------")</f>
        <v>------</v>
      </c>
      <c r="DD25" s="7" t="str">
        <f>IF(AND(DB25="Important High",DC25="-----",BJ25=1),"Imp High Rej","-----")</f>
        <v>-----</v>
      </c>
      <c r="DE25" s="7" t="str">
        <f>IF(AND(DB25="-----",DC25="Important Low",BJ25=1),"Imp Low Rej","-----")</f>
        <v>-----</v>
      </c>
      <c r="DF25" s="7" t="str">
        <f>IF(Y25&gt;AM25,"Overbought",IF(Y25&gt;AO25,"Bullish Momentum",IF(Y25&gt;AQ25,"Flat Momentum","-----")))</f>
        <v>Flat Momentum</v>
      </c>
      <c r="DG25" s="7" t="str">
        <f>IF(Y25&lt;AV25,"Oversold",IF(Y25&lt;AT25,"Bearish Momentum",IF(Y25&lt;AR25,"Flat Momentum","-----")))</f>
        <v>-----</v>
      </c>
      <c r="DH25" s="7" t="str">
        <f>IF(AND(DF25="Overbought",AD25=2),"Culminated Thrust","-----")</f>
        <v>-----</v>
      </c>
      <c r="DI25" s="7" t="str">
        <f>IF(AND(DG25="Oversold",AD25=5),"Culminated Thrust","-----")</f>
        <v>-----</v>
      </c>
      <c r="DJ25" s="14">
        <f>(Q25-$D25)/$D25</f>
        <v>-1</v>
      </c>
      <c r="DK25" s="14">
        <f>(R25-$D25)/$D25</f>
        <v>-1</v>
      </c>
      <c r="DL25" s="14">
        <f>(S25-$D25)/$D25</f>
        <v>-1</v>
      </c>
      <c r="DM25" s="14">
        <f>(T25-$D25)/$D25</f>
        <v>-1</v>
      </c>
      <c r="DN25" s="14">
        <f>(U25-$D25)/$D25</f>
        <v>-1</v>
      </c>
      <c r="DO25" s="14">
        <f>(V25-$D25)/$D25</f>
        <v>-1</v>
      </c>
      <c r="DP25" s="14">
        <f t="shared" si="171"/>
        <v>-1</v>
      </c>
      <c r="DQ25" s="14">
        <f t="shared" si="172"/>
        <v>-1</v>
      </c>
      <c r="DR25" s="14">
        <f t="shared" si="173"/>
        <v>-1</v>
      </c>
      <c r="DS25" s="14">
        <f t="shared" si="174"/>
        <v>-1</v>
      </c>
      <c r="DT25" s="14">
        <f t="shared" si="175"/>
        <v>-1</v>
      </c>
      <c r="DU25" s="14">
        <f t="shared" si="176"/>
        <v>-1</v>
      </c>
      <c r="DV25" t="str">
        <f>IF($D25&gt;Q25,"SUP","RES")</f>
        <v>SUP</v>
      </c>
      <c r="DW25" t="str">
        <f>IF($D25&gt;R25,"SUP","RES")</f>
        <v>SUP</v>
      </c>
      <c r="DX25" t="str">
        <f>IF($D25&gt;S25,"SUP","RES")</f>
        <v>SUP</v>
      </c>
      <c r="DY25" t="str">
        <f>IF($D25&gt;T25,"SUP","RES")</f>
        <v>SUP</v>
      </c>
      <c r="DZ25" t="str">
        <f>IF($D25&gt;U25,"SUP","RES")</f>
        <v>SUP</v>
      </c>
      <c r="EA25" t="str">
        <f>IF($D25&gt;V25,"SUP","RES")</f>
        <v>SUP</v>
      </c>
      <c r="EB25" s="7">
        <f t="shared" si="177"/>
        <v>0</v>
      </c>
      <c r="EC25" s="7">
        <f t="shared" si="178"/>
        <v>6</v>
      </c>
      <c r="ED25" s="13" t="str">
        <f t="shared" si="179"/>
        <v>All Sup</v>
      </c>
      <c r="EE25" s="13" t="str">
        <f t="shared" si="180"/>
        <v>-----</v>
      </c>
      <c r="EF25" s="7" t="str">
        <f>IF(OR(ED25="All Sup",EE25="All Res"),"na",((D25-MIN(Q25:V25))/(MAX(Q25:V25)-MIN(Q25:V25))))</f>
        <v>na</v>
      </c>
      <c r="EG25">
        <v>1.4999999999999999E-4</v>
      </c>
      <c r="EH25">
        <f>Q25*(1+$EG25)</f>
        <v>0</v>
      </c>
      <c r="EI25">
        <f>Q25*(1-$EG25)</f>
        <v>0</v>
      </c>
      <c r="EJ25">
        <f>R25*(1+$EG25)</f>
        <v>0</v>
      </c>
      <c r="EK25">
        <f>R25*(1-$EG25)</f>
        <v>0</v>
      </c>
      <c r="EL25">
        <f>S25*(1+$EG25)</f>
        <v>0</v>
      </c>
      <c r="EM25">
        <f>S25*(1-$EG25)</f>
        <v>0</v>
      </c>
      <c r="EN25">
        <f>T25*(1+$EG25)</f>
        <v>0</v>
      </c>
      <c r="EO25">
        <f>T25*(1-$EG25)</f>
        <v>0</v>
      </c>
      <c r="EP25">
        <f>U25*(1+$EG25)</f>
        <v>0</v>
      </c>
      <c r="EQ25">
        <f>U25*(1-$EG25)</f>
        <v>0</v>
      </c>
      <c r="ER25">
        <f>V25*(1+$EG25)</f>
        <v>0</v>
      </c>
      <c r="ES25">
        <f>V25*(1-$EG25)</f>
        <v>0</v>
      </c>
      <c r="ET25" s="7" t="str">
        <f t="shared" si="181"/>
        <v>-----</v>
      </c>
      <c r="EU25" s="7" t="str">
        <f t="shared" si="182"/>
        <v>-----</v>
      </c>
      <c r="EV25" s="7" t="str">
        <f t="shared" si="183"/>
        <v>-----</v>
      </c>
      <c r="EW25" s="7" t="str">
        <f t="shared" si="184"/>
        <v>-----</v>
      </c>
      <c r="EX25" s="7" t="str">
        <f t="shared" si="185"/>
        <v>-----</v>
      </c>
      <c r="EY25" s="7" t="str">
        <f t="shared" si="186"/>
        <v>-----</v>
      </c>
      <c r="EZ25">
        <f t="shared" si="204"/>
        <v>23</v>
      </c>
      <c r="FA25">
        <f t="shared" si="205"/>
        <v>23</v>
      </c>
      <c r="FB25">
        <f t="shared" si="206"/>
        <v>23</v>
      </c>
      <c r="FC25">
        <f t="shared" si="207"/>
        <v>23</v>
      </c>
      <c r="FD25">
        <f t="shared" si="208"/>
        <v>23</v>
      </c>
      <c r="FE25">
        <f t="shared" si="209"/>
        <v>23</v>
      </c>
      <c r="FF25">
        <f t="shared" si="210"/>
        <v>0</v>
      </c>
      <c r="FG25">
        <f t="shared" si="211"/>
        <v>0</v>
      </c>
      <c r="FH25">
        <f t="shared" si="212"/>
        <v>0</v>
      </c>
      <c r="FI25">
        <f t="shared" si="213"/>
        <v>0</v>
      </c>
      <c r="FJ25">
        <f t="shared" si="214"/>
        <v>0</v>
      </c>
      <c r="FK25">
        <f t="shared" si="215"/>
        <v>0</v>
      </c>
      <c r="FL25" s="7" t="str">
        <f t="shared" si="187"/>
        <v>-----</v>
      </c>
      <c r="FM25" s="7" t="str">
        <f t="shared" si="188"/>
        <v>-----</v>
      </c>
      <c r="FN25" s="7" t="str">
        <f t="shared" si="189"/>
        <v>-----</v>
      </c>
      <c r="FO25" s="7" t="str">
        <f t="shared" si="190"/>
        <v>-----</v>
      </c>
      <c r="FP25" s="7" t="str">
        <f t="shared" si="191"/>
        <v>-----</v>
      </c>
      <c r="FQ25" s="7" t="str">
        <f t="shared" si="192"/>
        <v>-----</v>
      </c>
      <c r="FR25" s="13" t="str">
        <f>IF(FL25="-----","-----",(D25-Q25)/Q25)</f>
        <v>-----</v>
      </c>
      <c r="FS25" s="13" t="str">
        <f>IF(FM25="-----","-----",(Q25-R25)/R25)</f>
        <v>-----</v>
      </c>
      <c r="FT25" s="13" t="str">
        <f>IF(FN25="-----","-----",(R25-S25)/S25)</f>
        <v>-----</v>
      </c>
      <c r="FU25" s="13" t="str">
        <f>IF(FO25="-----","-----",(S25-T25)/T25)</f>
        <v>-----</v>
      </c>
      <c r="FV25" s="13" t="str">
        <f>IF(FP25="-----","-----",(T25-U25)/U25)</f>
        <v>-----</v>
      </c>
      <c r="FW25" s="13" t="str">
        <f>IF(FQ25="-----","-----",(U25-V25)/V25)</f>
        <v>-----</v>
      </c>
      <c r="FX25" s="7" t="str">
        <f t="shared" si="193"/>
        <v>-----</v>
      </c>
      <c r="FY25" s="7" t="str">
        <f t="shared" si="194"/>
        <v>-----</v>
      </c>
      <c r="FZ25" s="7" t="str">
        <f t="shared" si="195"/>
        <v>-----</v>
      </c>
      <c r="GA25" s="7" t="str">
        <f t="shared" si="196"/>
        <v>-----</v>
      </c>
      <c r="GB25" s="7" t="str">
        <f t="shared" si="197"/>
        <v>-----</v>
      </c>
      <c r="GC25" s="7" t="str">
        <f t="shared" si="198"/>
        <v>-----</v>
      </c>
      <c r="GD25" s="7" t="str">
        <f>IF(AND(BG25&gt;AA25,BG24&gt;AA24,BG23&gt;AA23,BG22&gt;AA22,BG21&gt;AA21,BG20&gt;AA20,BG19&gt;AA19,BG18&gt;AA18,BG17&gt;AA17,BG16&gt;AA16,BG15&gt;AA15,BG14&gt;AA14),"Bullish",IF(AND(BG25&lt;AA25,BG24&lt;AA24,BG23&lt;AA23,BG22&lt;AA22,BG21&lt;AA21,BG20&lt;AA20,BG19&lt;AA19,BG18&lt;AA18,BG17&lt;AA17,BG16&lt;AA16,BG15&lt;AA15,BG14&lt;AA14),"Bearish","-----"))</f>
        <v>-----</v>
      </c>
      <c r="GE25">
        <f>(Z25-BG25)/BG25</f>
        <v>-3.627053964003629E-4</v>
      </c>
      <c r="GI25" s="7" t="str">
        <f>IF(Y25&gt;Z25,"Bullish","Bearish")</f>
        <v>Bullish</v>
      </c>
      <c r="GJ25" s="19" t="str">
        <f>IF(AND(D25&gt;Y25,D24&lt;Y24),"TEMA crossover","-----")</f>
        <v>-----</v>
      </c>
      <c r="GK25" s="19" t="str">
        <f>IF(AND(D25&lt;Y25,D24&gt;Y24),"TEMA crossunder","-----")</f>
        <v>-----</v>
      </c>
      <c r="GL25" s="20" t="str">
        <f>IF(GD25="Bearish","YES","-----")</f>
        <v>-----</v>
      </c>
      <c r="GM25" s="20" t="str">
        <f>IF(GH25="Reverse to Bearish","YES","-----")</f>
        <v>-----</v>
      </c>
      <c r="GN25" s="20" t="str">
        <f>IF(AND(GI25="Bullish",GI24="Bullish",GI23="Bullish",GI22="Bullish"),"YES","-----")</f>
        <v>-----</v>
      </c>
      <c r="GO25" s="20" t="str">
        <f>IF(OR(GK25="TEMA crossunder",GK24="TEMA crossunder",GK23="TEMA crossunder",GK22="TEMA crossunder"),"YES","-----")</f>
        <v>-----</v>
      </c>
      <c r="GP25" s="20" t="str">
        <f>IF(GD25="Bullish","YES","-----")</f>
        <v>-----</v>
      </c>
      <c r="GQ25" s="20" t="str">
        <f>IF(GH25="Reverse to Bullish","YES","-----")</f>
        <v>-----</v>
      </c>
      <c r="GR25" s="20" t="str">
        <f>IF(AND(GI25="Bearish",GI24="Bearish",GI23="Bearish",GI22="Bearish"),"YES","-----")</f>
        <v>-----</v>
      </c>
      <c r="GS25" s="20" t="str">
        <f>IF(OR(GJ25="TEMA crossover",GJ24="TEMA crossover",GJ23="TEMA crossover",GJ22="TEMA crossover"),"YES","-----")</f>
        <v>-----</v>
      </c>
      <c r="GT25" s="20" t="str">
        <f t="shared" si="216"/>
        <v>-----</v>
      </c>
      <c r="GU25" s="20" t="str">
        <f t="shared" si="217"/>
        <v>-----</v>
      </c>
      <c r="GV25" s="20" t="str">
        <f t="shared" si="218"/>
        <v>-----</v>
      </c>
      <c r="GW25" s="20" t="str">
        <f t="shared" si="219"/>
        <v>-----</v>
      </c>
      <c r="GX25" s="20" t="str">
        <f t="shared" si="220"/>
        <v>-----</v>
      </c>
      <c r="GY25" s="20" t="str">
        <f t="shared" si="221"/>
        <v>-----</v>
      </c>
      <c r="GZ25" s="7" t="str">
        <f>IF(G25&gt;BH25,"YES","-----")</f>
        <v>-----</v>
      </c>
      <c r="HA25" s="7" t="str">
        <f>IF(F25&lt;BI25,"YES","-----")</f>
        <v>-----</v>
      </c>
      <c r="HB25">
        <f>BH25-BI25</f>
        <v>9.6499999999996362</v>
      </c>
      <c r="HI25">
        <f t="shared" si="199"/>
        <v>-6.4296500000000378</v>
      </c>
      <c r="HJ25">
        <f t="shared" si="200"/>
        <v>3.2203499999995984</v>
      </c>
      <c r="HK25" s="7"/>
      <c r="HL25" s="7"/>
      <c r="HM25" s="7"/>
      <c r="HN25" s="7"/>
      <c r="HO25" s="7"/>
      <c r="HP25" s="7"/>
      <c r="HQ25" s="28">
        <f t="shared" si="223"/>
        <v>3.0183500000002823</v>
      </c>
      <c r="HR25" s="28" t="str">
        <f t="shared" si="201"/>
        <v>Bull</v>
      </c>
      <c r="HS25">
        <f t="shared" si="202"/>
        <v>3.0183500000002823</v>
      </c>
    </row>
    <row r="26" spans="1:227" x14ac:dyDescent="0.55000000000000004">
      <c r="A26">
        <f>Validation!A25</f>
        <v>1772031900</v>
      </c>
      <c r="B26" t="str">
        <f>Price!B25</f>
        <v>XAUUSD</v>
      </c>
      <c r="C26" t="str">
        <f>Price!C25</f>
        <v>M5</v>
      </c>
      <c r="D26">
        <f>Price!D25</f>
        <v>5195.8900000000003</v>
      </c>
      <c r="E26">
        <f>Price!E25</f>
        <v>5198.6400000000003</v>
      </c>
      <c r="F26">
        <f>Price!F25</f>
        <v>5202.6099999999997</v>
      </c>
      <c r="G26">
        <f>Price!G25</f>
        <v>5195.49</v>
      </c>
      <c r="H26">
        <f>Price!H25</f>
        <v>813</v>
      </c>
      <c r="I26">
        <f>Diagonals!E25</f>
        <v>0</v>
      </c>
      <c r="J26">
        <f>Diagonals!F25</f>
        <v>0</v>
      </c>
      <c r="K26">
        <f>Diagonals!G25</f>
        <v>0</v>
      </c>
      <c r="L26">
        <f>Diagonals!H25</f>
        <v>0</v>
      </c>
      <c r="M26">
        <f>Diagonals!I25</f>
        <v>0</v>
      </c>
      <c r="N26">
        <f>Diagonals!J25</f>
        <v>0</v>
      </c>
      <c r="O26">
        <f>Diagonals!K25</f>
        <v>0</v>
      </c>
      <c r="P26">
        <f>Diagonals!L25</f>
        <v>0</v>
      </c>
      <c r="Q26">
        <f>Trendlines!E25</f>
        <v>0</v>
      </c>
      <c r="R26">
        <f>Trendlines!F25</f>
        <v>0</v>
      </c>
      <c r="S26">
        <f>Trendlines!G25</f>
        <v>0</v>
      </c>
      <c r="T26">
        <f>Trendlines!H25</f>
        <v>0</v>
      </c>
      <c r="U26">
        <f>Trendlines!I25</f>
        <v>0</v>
      </c>
      <c r="V26">
        <f>Trendlines!J25</f>
        <v>0</v>
      </c>
      <c r="W26">
        <f>Trendlines!K25</f>
        <v>0</v>
      </c>
      <c r="X26">
        <f>Trendlines!L25</f>
        <v>0</v>
      </c>
      <c r="Y26">
        <f>Tema_Hrma_Smma!E25</f>
        <v>5195.8500000000004</v>
      </c>
      <c r="Z26">
        <f>Tema_Hrma_Smma!F25</f>
        <v>5184.5</v>
      </c>
      <c r="AA26">
        <f>Tema_Hrma_Smma!G25</f>
        <v>5182.9399999999996</v>
      </c>
      <c r="AB26">
        <f>ZScore!H25</f>
        <v>-1</v>
      </c>
      <c r="AC26">
        <f>ZScore!I25</f>
        <v>0.17896999999999999</v>
      </c>
      <c r="AD26">
        <f>ZScore!J25</f>
        <v>3</v>
      </c>
      <c r="AE26">
        <f>HA!E25</f>
        <v>5190.2</v>
      </c>
      <c r="AF26">
        <f>HA!F25</f>
        <v>5202.6099999999997</v>
      </c>
      <c r="AG26">
        <f>HA!G25</f>
        <v>5190.2</v>
      </c>
      <c r="AH26">
        <f>HA!H25</f>
        <v>5198.16</v>
      </c>
      <c r="AI26">
        <f>HA!I25</f>
        <v>1</v>
      </c>
      <c r="AJ26">
        <f>HA!J25</f>
        <v>7.96</v>
      </c>
      <c r="AK26">
        <f>HA!K25</f>
        <v>1.5939300000000001</v>
      </c>
      <c r="AL26">
        <f>HA!L25</f>
        <v>5</v>
      </c>
      <c r="AM26">
        <f>KC!E25</f>
        <v>5208.5056500000001</v>
      </c>
      <c r="AN26">
        <f>KC!F25</f>
        <v>5203.1122500000001</v>
      </c>
      <c r="AO26">
        <f>KC!G25</f>
        <v>5197.7188599999999</v>
      </c>
      <c r="AP26">
        <f>KC!H25</f>
        <v>5192.32546</v>
      </c>
      <c r="AQ26">
        <f>KC!I25</f>
        <v>5186.9320699999998</v>
      </c>
      <c r="AR26">
        <f>KC!J25</f>
        <v>5179.5234300000002</v>
      </c>
      <c r="AS26">
        <f>KC!K25</f>
        <v>5174.1300300000003</v>
      </c>
      <c r="AT26">
        <f>KC!L25</f>
        <v>5168.7366400000001</v>
      </c>
      <c r="AU26">
        <f>KC!M25</f>
        <v>5163.3432400000002</v>
      </c>
      <c r="AV26">
        <f>KC!N25</f>
        <v>5157.94985</v>
      </c>
      <c r="AW26">
        <f>SR_Levels!E25</f>
        <v>5193.3500000000004</v>
      </c>
      <c r="AX26">
        <f>SR_Levels!F25</f>
        <v>5178.6000000000004</v>
      </c>
      <c r="AY26">
        <f>SR_Levels!G25</f>
        <v>5161.8900000000003</v>
      </c>
      <c r="AZ26">
        <f>SR_Levels!H25</f>
        <v>5135.8500000000004</v>
      </c>
      <c r="BA26">
        <f>SR_Levels!I25</f>
        <v>5205.3100000000004</v>
      </c>
      <c r="BB26">
        <f>SR_Levels!J25</f>
        <v>0</v>
      </c>
      <c r="BC26">
        <f>SR_Levels!K25</f>
        <v>0</v>
      </c>
      <c r="BD26">
        <f>SR_Levels!L25</f>
        <v>0</v>
      </c>
      <c r="BE26">
        <f>ZigZag!E25</f>
        <v>0</v>
      </c>
      <c r="BF26">
        <f>ZigZag!F25</f>
        <v>0</v>
      </c>
      <c r="BG26">
        <f>ZigZag!G25</f>
        <v>5184.32</v>
      </c>
      <c r="BH26">
        <f>Dual_Tema!E25</f>
        <v>5199.99</v>
      </c>
      <c r="BI26">
        <f>Dual_Tema!F25</f>
        <v>5191.55</v>
      </c>
      <c r="BJ26">
        <f>Pinbar!E25</f>
        <v>0</v>
      </c>
      <c r="BK26">
        <f>SSA!E25</f>
        <v>5192.6603500000001</v>
      </c>
      <c r="BL26">
        <f>SSA!F25</f>
        <v>5190.6658299999999</v>
      </c>
      <c r="BN26" t="str">
        <f t="shared" si="222"/>
        <v>Red Candle</v>
      </c>
      <c r="BO26" s="34">
        <f t="shared" si="224"/>
        <v>7.0081186418671226E-3</v>
      </c>
      <c r="BP26" s="34">
        <f t="shared" si="226"/>
        <v>1.1368037317991408E-3</v>
      </c>
      <c r="BQ26" s="34">
        <f t="shared" si="235"/>
        <v>1.2101102009594022E-3</v>
      </c>
      <c r="BR26" s="34"/>
      <c r="BS26" s="37">
        <f t="shared" si="225"/>
        <v>1.1646236330757898E-3</v>
      </c>
      <c r="BT26" s="35">
        <f t="shared" si="227"/>
        <v>9.4684320587790083E-5</v>
      </c>
      <c r="BU26" s="35">
        <f t="shared" si="236"/>
        <v>6.7189957575042314E-5</v>
      </c>
      <c r="BV26" s="35"/>
      <c r="BW26" s="27">
        <v>96</v>
      </c>
      <c r="BX26">
        <f>F26-G26</f>
        <v>7.1199999999998909</v>
      </c>
      <c r="BY26">
        <f>ABS(F26-D25)</f>
        <v>3.9699999999993452</v>
      </c>
      <c r="BZ26">
        <f>ABS(G26-D25)</f>
        <v>3.1500000000005457</v>
      </c>
      <c r="CA26">
        <f t="shared" si="203"/>
        <v>7.1199999999998909</v>
      </c>
      <c r="CB26">
        <f t="shared" si="229"/>
        <v>8.1142857142858045</v>
      </c>
      <c r="CC26">
        <f t="shared" si="232"/>
        <v>7.0952686677943166</v>
      </c>
      <c r="CD26">
        <f t="shared" si="230"/>
        <v>1.0190170464914878</v>
      </c>
      <c r="CE26">
        <f t="shared" si="233"/>
        <v>1</v>
      </c>
      <c r="CF26">
        <f t="shared" si="234"/>
        <v>11</v>
      </c>
      <c r="CG26" s="7" t="str">
        <f t="shared" si="231"/>
        <v>-----</v>
      </c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Z26" s="7" t="str">
        <f>IF(AND(D26&gt;BH26,D26&gt;E26),"Bullish Trigger","-----")</f>
        <v>-----</v>
      </c>
      <c r="DA26" s="7" t="str">
        <f>IF(AND(D26&lt;BI26,D26&lt;E26),"Bearish Trigger","-----")</f>
        <v>-----</v>
      </c>
      <c r="DB26" s="13" t="str">
        <f>IF(AND(W26=BE26,W26&gt;0,BE26&gt;0),"Important High","------")</f>
        <v>------</v>
      </c>
      <c r="DC26" s="13" t="str">
        <f>IF(AND(X26=BF26,X26&gt;0,BF26&gt;0),"Important Low","------")</f>
        <v>------</v>
      </c>
      <c r="DD26" s="7" t="str">
        <f>IF(AND(DB26="Important High",DC26="-----",BJ26=1),"Imp High Rej","-----")</f>
        <v>-----</v>
      </c>
      <c r="DE26" s="7" t="str">
        <f>IF(AND(DB26="-----",DC26="Important Low",BJ26=1),"Imp Low Rej","-----")</f>
        <v>-----</v>
      </c>
      <c r="DF26" s="7" t="str">
        <f>IF(Y26&gt;AM26,"Overbought",IF(Y26&gt;AO26,"Bullish Momentum",IF(Y26&gt;AQ26,"Flat Momentum","-----")))</f>
        <v>Flat Momentum</v>
      </c>
      <c r="DG26" s="7" t="str">
        <f>IF(Y26&lt;AV26,"Oversold",IF(Y26&lt;AT26,"Bearish Momentum",IF(Y26&lt;AR26,"Flat Momentum","-----")))</f>
        <v>-----</v>
      </c>
      <c r="DH26" s="7" t="str">
        <f>IF(AND(DF26="Overbought",AD26=2),"Culminated Thrust","-----")</f>
        <v>-----</v>
      </c>
      <c r="DI26" s="7" t="str">
        <f>IF(AND(DG26="Oversold",AD26=5),"Culminated Thrust","-----")</f>
        <v>-----</v>
      </c>
      <c r="DJ26" s="14">
        <f>(Q26-$D26)/$D26</f>
        <v>-1</v>
      </c>
      <c r="DK26" s="14">
        <f>(R26-$D26)/$D26</f>
        <v>-1</v>
      </c>
      <c r="DL26" s="14">
        <f>(S26-$D26)/$D26</f>
        <v>-1</v>
      </c>
      <c r="DM26" s="14">
        <f>(T26-$D26)/$D26</f>
        <v>-1</v>
      </c>
      <c r="DN26" s="14">
        <f>(U26-$D26)/$D26</f>
        <v>-1</v>
      </c>
      <c r="DO26" s="14">
        <f>(V26-$D26)/$D26</f>
        <v>-1</v>
      </c>
      <c r="DP26" s="14">
        <f t="shared" si="171"/>
        <v>-1</v>
      </c>
      <c r="DQ26" s="14">
        <f t="shared" si="172"/>
        <v>-1</v>
      </c>
      <c r="DR26" s="14">
        <f t="shared" si="173"/>
        <v>-1</v>
      </c>
      <c r="DS26" s="14">
        <f t="shared" si="174"/>
        <v>-1</v>
      </c>
      <c r="DT26" s="14">
        <f t="shared" si="175"/>
        <v>-1</v>
      </c>
      <c r="DU26" s="14">
        <f t="shared" si="176"/>
        <v>-1</v>
      </c>
      <c r="DV26" t="str">
        <f>IF($D26&gt;Q26,"SUP","RES")</f>
        <v>SUP</v>
      </c>
      <c r="DW26" t="str">
        <f>IF($D26&gt;R26,"SUP","RES")</f>
        <v>SUP</v>
      </c>
      <c r="DX26" t="str">
        <f>IF($D26&gt;S26,"SUP","RES")</f>
        <v>SUP</v>
      </c>
      <c r="DY26" t="str">
        <f>IF($D26&gt;T26,"SUP","RES")</f>
        <v>SUP</v>
      </c>
      <c r="DZ26" t="str">
        <f>IF($D26&gt;U26,"SUP","RES")</f>
        <v>SUP</v>
      </c>
      <c r="EA26" t="str">
        <f>IF($D26&gt;V26,"SUP","RES")</f>
        <v>SUP</v>
      </c>
      <c r="EB26" s="7">
        <f t="shared" si="177"/>
        <v>0</v>
      </c>
      <c r="EC26" s="7">
        <f t="shared" si="178"/>
        <v>6</v>
      </c>
      <c r="ED26" s="13" t="str">
        <f t="shared" si="179"/>
        <v>All Sup</v>
      </c>
      <c r="EE26" s="13" t="str">
        <f t="shared" si="180"/>
        <v>-----</v>
      </c>
      <c r="EF26" s="7" t="str">
        <f>IF(OR(ED26="All Sup",EE26="All Res"),"na",((D26-MIN(Q26:V26))/(MAX(Q26:V26)-MIN(Q26:V26))))</f>
        <v>na</v>
      </c>
      <c r="EG26">
        <v>1.4999999999999999E-4</v>
      </c>
      <c r="EH26">
        <f>Q26*(1+$EG26)</f>
        <v>0</v>
      </c>
      <c r="EI26">
        <f>Q26*(1-$EG26)</f>
        <v>0</v>
      </c>
      <c r="EJ26">
        <f>R26*(1+$EG26)</f>
        <v>0</v>
      </c>
      <c r="EK26">
        <f>R26*(1-$EG26)</f>
        <v>0</v>
      </c>
      <c r="EL26">
        <f>S26*(1+$EG26)</f>
        <v>0</v>
      </c>
      <c r="EM26">
        <f>S26*(1-$EG26)</f>
        <v>0</v>
      </c>
      <c r="EN26">
        <f>T26*(1+$EG26)</f>
        <v>0</v>
      </c>
      <c r="EO26">
        <f>T26*(1-$EG26)</f>
        <v>0</v>
      </c>
      <c r="EP26">
        <f>U26*(1+$EG26)</f>
        <v>0</v>
      </c>
      <c r="EQ26">
        <f>U26*(1-$EG26)</f>
        <v>0</v>
      </c>
      <c r="ER26">
        <f>V26*(1+$EG26)</f>
        <v>0</v>
      </c>
      <c r="ES26">
        <f>V26*(1-$EG26)</f>
        <v>0</v>
      </c>
      <c r="ET26" s="7" t="str">
        <f t="shared" si="181"/>
        <v>-----</v>
      </c>
      <c r="EU26" s="7" t="str">
        <f t="shared" si="182"/>
        <v>-----</v>
      </c>
      <c r="EV26" s="7" t="str">
        <f t="shared" si="183"/>
        <v>-----</v>
      </c>
      <c r="EW26" s="7" t="str">
        <f t="shared" si="184"/>
        <v>-----</v>
      </c>
      <c r="EX26" s="7" t="str">
        <f t="shared" si="185"/>
        <v>-----</v>
      </c>
      <c r="EY26" s="7" t="str">
        <f t="shared" si="186"/>
        <v>-----</v>
      </c>
      <c r="EZ26">
        <f t="shared" si="204"/>
        <v>24</v>
      </c>
      <c r="FA26">
        <f t="shared" si="205"/>
        <v>24</v>
      </c>
      <c r="FB26">
        <f t="shared" si="206"/>
        <v>24</v>
      </c>
      <c r="FC26">
        <f t="shared" si="207"/>
        <v>24</v>
      </c>
      <c r="FD26">
        <f t="shared" si="208"/>
        <v>24</v>
      </c>
      <c r="FE26">
        <f t="shared" si="209"/>
        <v>24</v>
      </c>
      <c r="FF26">
        <f t="shared" si="210"/>
        <v>0</v>
      </c>
      <c r="FG26">
        <f t="shared" si="211"/>
        <v>0</v>
      </c>
      <c r="FH26">
        <f t="shared" si="212"/>
        <v>0</v>
      </c>
      <c r="FI26">
        <f t="shared" si="213"/>
        <v>0</v>
      </c>
      <c r="FJ26">
        <f t="shared" si="214"/>
        <v>0</v>
      </c>
      <c r="FK26">
        <f t="shared" si="215"/>
        <v>0</v>
      </c>
      <c r="FL26" s="7" t="str">
        <f t="shared" si="187"/>
        <v>-----</v>
      </c>
      <c r="FM26" s="7" t="str">
        <f t="shared" si="188"/>
        <v>-----</v>
      </c>
      <c r="FN26" s="7" t="str">
        <f t="shared" si="189"/>
        <v>-----</v>
      </c>
      <c r="FO26" s="7" t="str">
        <f t="shared" si="190"/>
        <v>-----</v>
      </c>
      <c r="FP26" s="7" t="str">
        <f t="shared" si="191"/>
        <v>-----</v>
      </c>
      <c r="FQ26" s="7" t="str">
        <f t="shared" si="192"/>
        <v>-----</v>
      </c>
      <c r="FR26" s="13" t="str">
        <f>IF(FL26="-----","-----",(D26-Q26)/Q26)</f>
        <v>-----</v>
      </c>
      <c r="FS26" s="13" t="str">
        <f>IF(FM26="-----","-----",(Q26-R26)/R26)</f>
        <v>-----</v>
      </c>
      <c r="FT26" s="13" t="str">
        <f>IF(FN26="-----","-----",(R26-S26)/S26)</f>
        <v>-----</v>
      </c>
      <c r="FU26" s="13" t="str">
        <f>IF(FO26="-----","-----",(S26-T26)/T26)</f>
        <v>-----</v>
      </c>
      <c r="FV26" s="13" t="str">
        <f>IF(FP26="-----","-----",(T26-U26)/U26)</f>
        <v>-----</v>
      </c>
      <c r="FW26" s="13" t="str">
        <f>IF(FQ26="-----","-----",(U26-V26)/V26)</f>
        <v>-----</v>
      </c>
      <c r="FX26" s="7" t="str">
        <f t="shared" si="193"/>
        <v>-----</v>
      </c>
      <c r="FY26" s="7" t="str">
        <f t="shared" si="194"/>
        <v>-----</v>
      </c>
      <c r="FZ26" s="7" t="str">
        <f t="shared" si="195"/>
        <v>-----</v>
      </c>
      <c r="GA26" s="7" t="str">
        <f t="shared" si="196"/>
        <v>-----</v>
      </c>
      <c r="GB26" s="7" t="str">
        <f t="shared" si="197"/>
        <v>-----</v>
      </c>
      <c r="GC26" s="7" t="str">
        <f t="shared" si="198"/>
        <v>-----</v>
      </c>
      <c r="GD26" s="7" t="str">
        <f>IF(AND(BG26&gt;AA26,BG25&gt;AA25,BG24&gt;AA24,BG23&gt;AA23,BG22&gt;AA22,BG21&gt;AA21,BG20&gt;AA20,BG19&gt;AA19,BG18&gt;AA18,BG17&gt;AA17,BG16&gt;AA16,BG15&gt;AA15),"Bullish",IF(AND(BG26&lt;AA26,BG25&lt;AA25,BG24&lt;AA24,BG23&lt;AA23,BG22&lt;AA22,BG21&lt;AA21,BG20&lt;AA20,BG19&lt;AA19,BG18&lt;AA18,BG17&lt;AA17,BG16&lt;AA16,BG15&lt;AA15),"Bearish","-----"))</f>
        <v>-----</v>
      </c>
      <c r="GE26">
        <f>(Z26-BG26)/BG26</f>
        <v>3.4720079007524813E-5</v>
      </c>
      <c r="GI26" s="7" t="str">
        <f>IF(Y26&gt;Z26,"Bullish","Bearish")</f>
        <v>Bullish</v>
      </c>
      <c r="GJ26" s="19" t="str">
        <f>IF(AND(D26&gt;Y26,D25&lt;Y25),"TEMA crossover","-----")</f>
        <v>-----</v>
      </c>
      <c r="GK26" s="19" t="str">
        <f>IF(AND(D26&lt;Y26,D25&gt;Y25),"TEMA crossunder","-----")</f>
        <v>-----</v>
      </c>
      <c r="GL26" s="20" t="str">
        <f>IF(GD26="Bearish","YES","-----")</f>
        <v>-----</v>
      </c>
      <c r="GM26" s="20" t="str">
        <f>IF(GH26="Reverse to Bearish","YES","-----")</f>
        <v>-----</v>
      </c>
      <c r="GN26" s="20" t="str">
        <f>IF(AND(GI26="Bullish",GI25="Bullish",GI24="Bullish",GI23="Bullish"),"YES","-----")</f>
        <v>YES</v>
      </c>
      <c r="GO26" s="20" t="str">
        <f>IF(OR(GK26="TEMA crossunder",GK25="TEMA crossunder",GK24="TEMA crossunder",GK23="TEMA crossunder"),"YES","-----")</f>
        <v>-----</v>
      </c>
      <c r="GP26" s="20" t="str">
        <f>IF(GD26="Bullish","YES","-----")</f>
        <v>-----</v>
      </c>
      <c r="GQ26" s="20" t="str">
        <f>IF(GH26="Reverse to Bullish","YES","-----")</f>
        <v>-----</v>
      </c>
      <c r="GR26" s="20" t="str">
        <f>IF(AND(GI26="Bearish",GI25="Bearish",GI24="Bearish",GI23="Bearish"),"YES","-----")</f>
        <v>-----</v>
      </c>
      <c r="GS26" s="20" t="str">
        <f>IF(OR(GJ26="TEMA crossover",GJ25="TEMA crossover",GJ24="TEMA crossover",GJ23="TEMA crossover"),"YES","-----")</f>
        <v>-----</v>
      </c>
      <c r="GT26" s="20" t="str">
        <f t="shared" si="216"/>
        <v>-----</v>
      </c>
      <c r="GU26" s="20" t="str">
        <f t="shared" si="217"/>
        <v>-----</v>
      </c>
      <c r="GV26" s="20" t="str">
        <f t="shared" si="218"/>
        <v>-----</v>
      </c>
      <c r="GW26" s="20" t="str">
        <f t="shared" si="219"/>
        <v>-----</v>
      </c>
      <c r="GX26" s="20" t="str">
        <f t="shared" si="220"/>
        <v>-----</v>
      </c>
      <c r="GY26" s="20" t="str">
        <f t="shared" si="221"/>
        <v>-----</v>
      </c>
      <c r="GZ26" s="7" t="str">
        <f>IF(G26&gt;BH26,"YES","-----")</f>
        <v>-----</v>
      </c>
      <c r="HA26" s="7" t="str">
        <f>IF(F26&lt;BI26,"YES","-----")</f>
        <v>-----</v>
      </c>
      <c r="HB26">
        <f>BH26-BI26</f>
        <v>8.4399999999995998</v>
      </c>
      <c r="HI26">
        <f t="shared" si="199"/>
        <v>-1.1103499999999258</v>
      </c>
      <c r="HJ26">
        <f t="shared" si="200"/>
        <v>7.329649999999674</v>
      </c>
      <c r="HK26" s="7"/>
      <c r="HL26" s="7"/>
      <c r="HM26" s="7"/>
      <c r="HN26" s="7"/>
      <c r="HO26" s="7"/>
      <c r="HP26" s="7"/>
      <c r="HQ26" s="28">
        <f t="shared" si="223"/>
        <v>1.9945200000001932</v>
      </c>
      <c r="HR26" s="28" t="str">
        <f t="shared" si="201"/>
        <v>Bull</v>
      </c>
      <c r="HS26">
        <f t="shared" si="202"/>
        <v>1.9945200000001932</v>
      </c>
    </row>
    <row r="27" spans="1:227" x14ac:dyDescent="0.55000000000000004">
      <c r="A27">
        <f>Validation!A26</f>
        <v>1772032200</v>
      </c>
      <c r="B27" t="str">
        <f>Price!B26</f>
        <v>XAUUSD</v>
      </c>
      <c r="C27" t="str">
        <f>Price!C26</f>
        <v>M5</v>
      </c>
      <c r="D27">
        <f>Price!D26</f>
        <v>5193.17</v>
      </c>
      <c r="E27">
        <f>Price!E26</f>
        <v>5196.09</v>
      </c>
      <c r="F27">
        <f>Price!F26</f>
        <v>5196.22</v>
      </c>
      <c r="G27">
        <f>Price!G26</f>
        <v>5190.3999999999996</v>
      </c>
      <c r="H27">
        <f>Price!H26</f>
        <v>835</v>
      </c>
      <c r="I27">
        <f>Diagonals!E26</f>
        <v>0</v>
      </c>
      <c r="J27">
        <f>Diagonals!F26</f>
        <v>0</v>
      </c>
      <c r="K27">
        <f>Diagonals!G26</f>
        <v>0</v>
      </c>
      <c r="L27">
        <f>Diagonals!H26</f>
        <v>0</v>
      </c>
      <c r="M27">
        <f>Diagonals!I26</f>
        <v>0</v>
      </c>
      <c r="N27">
        <f>Diagonals!J26</f>
        <v>0</v>
      </c>
      <c r="O27">
        <f>Diagonals!K26</f>
        <v>0</v>
      </c>
      <c r="P27">
        <f>Diagonals!L26</f>
        <v>0</v>
      </c>
      <c r="Q27">
        <f>Trendlines!E26</f>
        <v>0</v>
      </c>
      <c r="R27">
        <f>Trendlines!F26</f>
        <v>0</v>
      </c>
      <c r="S27">
        <f>Trendlines!G26</f>
        <v>0</v>
      </c>
      <c r="T27">
        <f>Trendlines!H26</f>
        <v>0</v>
      </c>
      <c r="U27">
        <f>Trendlines!I26</f>
        <v>0</v>
      </c>
      <c r="V27">
        <f>Trendlines!J26</f>
        <v>0</v>
      </c>
      <c r="W27">
        <f>Trendlines!K26</f>
        <v>0</v>
      </c>
      <c r="X27">
        <f>Trendlines!L26</f>
        <v>0</v>
      </c>
      <c r="Y27">
        <f>Tema_Hrma_Smma!E26</f>
        <v>5196.3500000000004</v>
      </c>
      <c r="Z27">
        <f>Tema_Hrma_Smma!F26</f>
        <v>5187</v>
      </c>
      <c r="AA27">
        <f>Tema_Hrma_Smma!G26</f>
        <v>5183.29</v>
      </c>
      <c r="AB27">
        <f>ZScore!H26</f>
        <v>-1</v>
      </c>
      <c r="AC27">
        <f>ZScore!I26</f>
        <v>0.12395</v>
      </c>
      <c r="AD27">
        <f>ZScore!J26</f>
        <v>3</v>
      </c>
      <c r="AE27">
        <f>HA!E26</f>
        <v>5194.18</v>
      </c>
      <c r="AF27">
        <f>HA!F26</f>
        <v>5196.22</v>
      </c>
      <c r="AG27">
        <f>HA!G26</f>
        <v>5190.3999999999996</v>
      </c>
      <c r="AH27">
        <f>HA!H26</f>
        <v>5193.97</v>
      </c>
      <c r="AI27">
        <f>HA!I26</f>
        <v>-1</v>
      </c>
      <c r="AJ27">
        <f>HA!J26</f>
        <v>0.21</v>
      </c>
      <c r="AK27">
        <f>HA!K26</f>
        <v>-1.0515000000000001</v>
      </c>
      <c r="AL27">
        <f>HA!L26</f>
        <v>-1</v>
      </c>
      <c r="AM27">
        <f>KC!E26</f>
        <v>5209.20669</v>
      </c>
      <c r="AN27">
        <f>KC!F26</f>
        <v>5203.8239800000001</v>
      </c>
      <c r="AO27">
        <f>KC!G26</f>
        <v>5198.4412599999996</v>
      </c>
      <c r="AP27">
        <f>KC!H26</f>
        <v>5193.05854</v>
      </c>
      <c r="AQ27">
        <f>KC!I26</f>
        <v>5187.6758300000001</v>
      </c>
      <c r="AR27">
        <f>KC!J26</f>
        <v>5180.1494499999999</v>
      </c>
      <c r="AS27">
        <f>KC!K26</f>
        <v>5174.76674</v>
      </c>
      <c r="AT27">
        <f>KC!L26</f>
        <v>5169.3840200000004</v>
      </c>
      <c r="AU27">
        <f>KC!M26</f>
        <v>5164.0012999999999</v>
      </c>
      <c r="AV27">
        <f>KC!N26</f>
        <v>5158.61859</v>
      </c>
      <c r="AW27">
        <f>SR_Levels!E26</f>
        <v>5178.6000000000004</v>
      </c>
      <c r="AX27">
        <f>SR_Levels!F26</f>
        <v>5161.8900000000003</v>
      </c>
      <c r="AY27">
        <f>SR_Levels!G26</f>
        <v>5135.8500000000004</v>
      </c>
      <c r="AZ27">
        <f>SR_Levels!H26</f>
        <v>0</v>
      </c>
      <c r="BA27">
        <f>SR_Levels!I26</f>
        <v>5193.3500000000004</v>
      </c>
      <c r="BB27">
        <f>SR_Levels!J26</f>
        <v>5205.3100000000004</v>
      </c>
      <c r="BC27">
        <f>SR_Levels!K26</f>
        <v>0</v>
      </c>
      <c r="BD27">
        <f>SR_Levels!L26</f>
        <v>0</v>
      </c>
      <c r="BE27">
        <f>ZigZag!E26</f>
        <v>0</v>
      </c>
      <c r="BF27">
        <f>ZigZag!F26</f>
        <v>0</v>
      </c>
      <c r="BG27">
        <f>ZigZag!G26</f>
        <v>5184.96</v>
      </c>
      <c r="BH27">
        <f>Dual_Tema!E26</f>
        <v>5199.88</v>
      </c>
      <c r="BI27">
        <f>Dual_Tema!F26</f>
        <v>5192.84</v>
      </c>
      <c r="BJ27">
        <f>Pinbar!E26</f>
        <v>0</v>
      </c>
      <c r="BK27">
        <f>SSA!E26</f>
        <v>5192.16572</v>
      </c>
      <c r="BL27">
        <f>SSA!F26</f>
        <v>5191.4157699999996</v>
      </c>
      <c r="BN27" t="str">
        <f t="shared" si="222"/>
        <v>Red Candle</v>
      </c>
      <c r="BO27" s="34">
        <f t="shared" si="224"/>
        <v>3.5285637817856763E-3</v>
      </c>
      <c r="BP27" s="34">
        <f t="shared" si="226"/>
        <v>1.4907124564165208E-3</v>
      </c>
      <c r="BQ27" s="34">
        <f t="shared" si="235"/>
        <v>1.2203962335448626E-3</v>
      </c>
      <c r="BR27" s="34">
        <f>(D27/D3)-1</f>
        <v>1.1509099321407312E-3</v>
      </c>
      <c r="BS27" s="37">
        <f t="shared" si="225"/>
        <v>5.8723118716197398E-4</v>
      </c>
      <c r="BT27" s="35">
        <f t="shared" si="227"/>
        <v>1.241412421864041E-4</v>
      </c>
      <c r="BU27" s="35">
        <f t="shared" si="236"/>
        <v>6.7760748732492715E-5</v>
      </c>
      <c r="BV27" s="35">
        <f>((BR27+1)^(1/24))-1</f>
        <v>4.7928154476739593E-5</v>
      </c>
      <c r="BW27" s="27">
        <v>96</v>
      </c>
      <c r="BX27">
        <f>F27-G27</f>
        <v>5.8200000000006185</v>
      </c>
      <c r="BY27">
        <f>ABS(F27-D26)</f>
        <v>0.32999999999992724</v>
      </c>
      <c r="BZ27">
        <f>ABS(G27-D26)</f>
        <v>5.4900000000006912</v>
      </c>
      <c r="CA27">
        <f t="shared" si="203"/>
        <v>5.8200000000006185</v>
      </c>
      <c r="CB27">
        <f t="shared" si="229"/>
        <v>8.2742857142858544</v>
      </c>
      <c r="CC27">
        <f t="shared" si="232"/>
        <v>7.004178048666196</v>
      </c>
      <c r="CD27">
        <f t="shared" si="230"/>
        <v>1.2701076656196584</v>
      </c>
      <c r="CE27">
        <f t="shared" si="233"/>
        <v>1</v>
      </c>
      <c r="CF27">
        <f t="shared" si="234"/>
        <v>12</v>
      </c>
      <c r="CG27" s="7" t="str">
        <f t="shared" si="231"/>
        <v>-----</v>
      </c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Z27" s="7" t="str">
        <f>IF(AND(D27&gt;BH27,D27&gt;E27),"Bullish Trigger","-----")</f>
        <v>-----</v>
      </c>
      <c r="DA27" s="7" t="str">
        <f>IF(AND(D27&lt;BI27,D27&lt;E27),"Bearish Trigger","-----")</f>
        <v>-----</v>
      </c>
      <c r="DB27" s="13" t="str">
        <f>IF(AND(W27=BE27,W27&gt;0,BE27&gt;0),"Important High","------")</f>
        <v>------</v>
      </c>
      <c r="DC27" s="13" t="str">
        <f>IF(AND(X27=BF27,X27&gt;0,BF27&gt;0),"Important Low","------")</f>
        <v>------</v>
      </c>
      <c r="DD27" s="7" t="str">
        <f>IF(AND(DB27="Important High",DC27="-----",BJ27=1),"Imp High Rej","-----")</f>
        <v>-----</v>
      </c>
      <c r="DE27" s="7" t="str">
        <f>IF(AND(DB27="-----",DC27="Important Low",BJ27=1),"Imp Low Rej","-----")</f>
        <v>-----</v>
      </c>
      <c r="DF27" s="7" t="str">
        <f>IF(Y27&gt;AM27,"Overbought",IF(Y27&gt;AO27,"Bullish Momentum",IF(Y27&gt;AQ27,"Flat Momentum","-----")))</f>
        <v>Flat Momentum</v>
      </c>
      <c r="DG27" s="7" t="str">
        <f>IF(Y27&lt;AV27,"Oversold",IF(Y27&lt;AT27,"Bearish Momentum",IF(Y27&lt;AR27,"Flat Momentum","-----")))</f>
        <v>-----</v>
      </c>
      <c r="DH27" s="7" t="str">
        <f>IF(AND(DF27="Overbought",AD27=2),"Culminated Thrust","-----")</f>
        <v>-----</v>
      </c>
      <c r="DI27" s="7" t="str">
        <f>IF(AND(DG27="Oversold",AD27=5),"Culminated Thrust","-----")</f>
        <v>-----</v>
      </c>
      <c r="DJ27" s="14">
        <f>(Q27-$D27)/$D27</f>
        <v>-1</v>
      </c>
      <c r="DK27" s="14">
        <f>(R27-$D27)/$D27</f>
        <v>-1</v>
      </c>
      <c r="DL27" s="14">
        <f>(S27-$D27)/$D27</f>
        <v>-1</v>
      </c>
      <c r="DM27" s="14">
        <f>(T27-$D27)/$D27</f>
        <v>-1</v>
      </c>
      <c r="DN27" s="14">
        <f>(U27-$D27)/$D27</f>
        <v>-1</v>
      </c>
      <c r="DO27" s="14">
        <f>(V27-$D27)/$D27</f>
        <v>-1</v>
      </c>
      <c r="DP27" s="14">
        <f t="shared" si="171"/>
        <v>-1</v>
      </c>
      <c r="DQ27" s="14">
        <f t="shared" si="172"/>
        <v>-1</v>
      </c>
      <c r="DR27" s="14">
        <f t="shared" si="173"/>
        <v>-1</v>
      </c>
      <c r="DS27" s="14">
        <f t="shared" si="174"/>
        <v>-1</v>
      </c>
      <c r="DT27" s="14">
        <f t="shared" si="175"/>
        <v>-1</v>
      </c>
      <c r="DU27" s="14">
        <f t="shared" si="176"/>
        <v>-1</v>
      </c>
      <c r="DV27" t="str">
        <f>IF($D27&gt;Q27,"SUP","RES")</f>
        <v>SUP</v>
      </c>
      <c r="DW27" t="str">
        <f>IF($D27&gt;R27,"SUP","RES")</f>
        <v>SUP</v>
      </c>
      <c r="DX27" t="str">
        <f>IF($D27&gt;S27,"SUP","RES")</f>
        <v>SUP</v>
      </c>
      <c r="DY27" t="str">
        <f>IF($D27&gt;T27,"SUP","RES")</f>
        <v>SUP</v>
      </c>
      <c r="DZ27" t="str">
        <f>IF($D27&gt;U27,"SUP","RES")</f>
        <v>SUP</v>
      </c>
      <c r="EA27" t="str">
        <f>IF($D27&gt;V27,"SUP","RES")</f>
        <v>SUP</v>
      </c>
      <c r="EB27" s="7">
        <f t="shared" si="177"/>
        <v>0</v>
      </c>
      <c r="EC27" s="7">
        <f t="shared" si="178"/>
        <v>6</v>
      </c>
      <c r="ED27" s="13" t="str">
        <f t="shared" si="179"/>
        <v>All Sup</v>
      </c>
      <c r="EE27" s="13" t="str">
        <f t="shared" si="180"/>
        <v>-----</v>
      </c>
      <c r="EF27" s="7" t="str">
        <f>IF(OR(ED27="All Sup",EE27="All Res"),"na",((D27-MIN(Q27:V27))/(MAX(Q27:V27)-MIN(Q27:V27))))</f>
        <v>na</v>
      </c>
      <c r="EG27">
        <v>1.4999999999999999E-4</v>
      </c>
      <c r="EH27">
        <f>Q27*(1+$EG27)</f>
        <v>0</v>
      </c>
      <c r="EI27">
        <f>Q27*(1-$EG27)</f>
        <v>0</v>
      </c>
      <c r="EJ27">
        <f>R27*(1+$EG27)</f>
        <v>0</v>
      </c>
      <c r="EK27">
        <f>R27*(1-$EG27)</f>
        <v>0</v>
      </c>
      <c r="EL27">
        <f>S27*(1+$EG27)</f>
        <v>0</v>
      </c>
      <c r="EM27">
        <f>S27*(1-$EG27)</f>
        <v>0</v>
      </c>
      <c r="EN27">
        <f>T27*(1+$EG27)</f>
        <v>0</v>
      </c>
      <c r="EO27">
        <f>T27*(1-$EG27)</f>
        <v>0</v>
      </c>
      <c r="EP27">
        <f>U27*(1+$EG27)</f>
        <v>0</v>
      </c>
      <c r="EQ27">
        <f>U27*(1-$EG27)</f>
        <v>0</v>
      </c>
      <c r="ER27">
        <f>V27*(1+$EG27)</f>
        <v>0</v>
      </c>
      <c r="ES27">
        <f>V27*(1-$EG27)</f>
        <v>0</v>
      </c>
      <c r="ET27" s="7" t="str">
        <f t="shared" si="181"/>
        <v>-----</v>
      </c>
      <c r="EU27" s="7" t="str">
        <f t="shared" si="182"/>
        <v>-----</v>
      </c>
      <c r="EV27" s="7" t="str">
        <f t="shared" si="183"/>
        <v>-----</v>
      </c>
      <c r="EW27" s="7" t="str">
        <f t="shared" si="184"/>
        <v>-----</v>
      </c>
      <c r="EX27" s="7" t="str">
        <f t="shared" si="185"/>
        <v>-----</v>
      </c>
      <c r="EY27" s="7" t="str">
        <f t="shared" si="186"/>
        <v>-----</v>
      </c>
      <c r="EZ27">
        <f t="shared" si="204"/>
        <v>25</v>
      </c>
      <c r="FA27">
        <f t="shared" si="205"/>
        <v>25</v>
      </c>
      <c r="FB27">
        <f t="shared" si="206"/>
        <v>25</v>
      </c>
      <c r="FC27">
        <f t="shared" si="207"/>
        <v>25</v>
      </c>
      <c r="FD27">
        <f t="shared" si="208"/>
        <v>25</v>
      </c>
      <c r="FE27">
        <f t="shared" si="209"/>
        <v>25</v>
      </c>
      <c r="FF27">
        <f t="shared" si="210"/>
        <v>0</v>
      </c>
      <c r="FG27">
        <f t="shared" si="211"/>
        <v>0</v>
      </c>
      <c r="FH27">
        <f t="shared" si="212"/>
        <v>0</v>
      </c>
      <c r="FI27">
        <f t="shared" si="213"/>
        <v>0</v>
      </c>
      <c r="FJ27">
        <f t="shared" si="214"/>
        <v>0</v>
      </c>
      <c r="FK27">
        <f t="shared" si="215"/>
        <v>0</v>
      </c>
      <c r="FL27" s="7" t="str">
        <f t="shared" si="187"/>
        <v>-----</v>
      </c>
      <c r="FM27" s="7" t="str">
        <f t="shared" si="188"/>
        <v>-----</v>
      </c>
      <c r="FN27" s="7" t="str">
        <f t="shared" si="189"/>
        <v>-----</v>
      </c>
      <c r="FO27" s="7" t="str">
        <f t="shared" si="190"/>
        <v>-----</v>
      </c>
      <c r="FP27" s="7" t="str">
        <f t="shared" si="191"/>
        <v>-----</v>
      </c>
      <c r="FQ27" s="7" t="str">
        <f t="shared" si="192"/>
        <v>-----</v>
      </c>
      <c r="FR27" s="13" t="str">
        <f>IF(FL27="-----","-----",(D27-Q27)/Q27)</f>
        <v>-----</v>
      </c>
      <c r="FS27" s="13" t="str">
        <f>IF(FM27="-----","-----",(Q27-R27)/R27)</f>
        <v>-----</v>
      </c>
      <c r="FT27" s="13" t="str">
        <f>IF(FN27="-----","-----",(R27-S27)/S27)</f>
        <v>-----</v>
      </c>
      <c r="FU27" s="13" t="str">
        <f>IF(FO27="-----","-----",(S27-T27)/T27)</f>
        <v>-----</v>
      </c>
      <c r="FV27" s="13" t="str">
        <f>IF(FP27="-----","-----",(T27-U27)/U27)</f>
        <v>-----</v>
      </c>
      <c r="FW27" s="13" t="str">
        <f>IF(FQ27="-----","-----",(U27-V27)/V27)</f>
        <v>-----</v>
      </c>
      <c r="FX27" s="7" t="str">
        <f t="shared" si="193"/>
        <v>-----</v>
      </c>
      <c r="FY27" s="7" t="str">
        <f t="shared" si="194"/>
        <v>-----</v>
      </c>
      <c r="FZ27" s="7" t="str">
        <f t="shared" si="195"/>
        <v>-----</v>
      </c>
      <c r="GA27" s="7" t="str">
        <f t="shared" si="196"/>
        <v>-----</v>
      </c>
      <c r="GB27" s="7" t="str">
        <f t="shared" si="197"/>
        <v>-----</v>
      </c>
      <c r="GC27" s="7" t="str">
        <f t="shared" si="198"/>
        <v>-----</v>
      </c>
      <c r="GD27" s="7" t="str">
        <f>IF(AND(BG27&gt;AA27,BG26&gt;AA26,BG25&gt;AA25,BG24&gt;AA24,BG23&gt;AA23,BG22&gt;AA22,BG21&gt;AA21,BG20&gt;AA20,BG19&gt;AA19,BG18&gt;AA18,BG17&gt;AA17,BG16&gt;AA16),"Bullish",IF(AND(BG27&lt;AA27,BG26&lt;AA26,BG25&lt;AA25,BG24&lt;AA24,BG23&lt;AA23,BG22&lt;AA22,BG21&lt;AA21,BG20&lt;AA20,BG19&lt;AA19,BG18&lt;AA18,BG17&lt;AA17,BG16&lt;AA16),"Bearish","-----"))</f>
        <v>-----</v>
      </c>
      <c r="GE27">
        <f>(Z27-BG27)/BG27</f>
        <v>3.9344565821143531E-4</v>
      </c>
      <c r="GI27" s="7" t="str">
        <f>IF(Y27&gt;Z27,"Bullish","Bearish")</f>
        <v>Bullish</v>
      </c>
      <c r="GJ27" s="19" t="str">
        <f>IF(AND(D27&gt;Y27,D26&lt;Y26),"TEMA crossover","-----")</f>
        <v>-----</v>
      </c>
      <c r="GK27" s="19" t="str">
        <f>IF(AND(D27&lt;Y27,D26&gt;Y26),"TEMA crossunder","-----")</f>
        <v>TEMA crossunder</v>
      </c>
      <c r="GL27" s="20" t="str">
        <f>IF(GD27="Bearish","YES","-----")</f>
        <v>-----</v>
      </c>
      <c r="GM27" s="20" t="str">
        <f>IF(GH27="Reverse to Bearish","YES","-----")</f>
        <v>-----</v>
      </c>
      <c r="GN27" s="20" t="str">
        <f>IF(AND(GI27="Bullish",GI26="Bullish",GI25="Bullish",GI24="Bullish"),"YES","-----")</f>
        <v>YES</v>
      </c>
      <c r="GO27" s="20" t="str">
        <f>IF(OR(GK27="TEMA crossunder",GK26="TEMA crossunder",GK25="TEMA crossunder",GK24="TEMA crossunder"),"YES","-----")</f>
        <v>YES</v>
      </c>
      <c r="GP27" s="20" t="str">
        <f>IF(GD27="Bullish","YES","-----")</f>
        <v>-----</v>
      </c>
      <c r="GQ27" s="20" t="str">
        <f>IF(GH27="Reverse to Bullish","YES","-----")</f>
        <v>-----</v>
      </c>
      <c r="GR27" s="20" t="str">
        <f>IF(AND(GI27="Bearish",GI26="Bearish",GI25="Bearish",GI24="Bearish"),"YES","-----")</f>
        <v>-----</v>
      </c>
      <c r="GS27" s="20" t="str">
        <f>IF(OR(GJ27="TEMA crossover",GJ26="TEMA crossover",GJ25="TEMA crossover",GJ24="TEMA crossover"),"YES","-----")</f>
        <v>-----</v>
      </c>
      <c r="GT27" s="20" t="str">
        <f t="shared" si="216"/>
        <v>-----</v>
      </c>
      <c r="GU27" s="20" t="str">
        <f t="shared" si="217"/>
        <v>-----</v>
      </c>
      <c r="GV27" s="20" t="str">
        <f t="shared" si="218"/>
        <v>-----</v>
      </c>
      <c r="GW27" s="20" t="str">
        <f t="shared" si="219"/>
        <v>-----</v>
      </c>
      <c r="GX27" s="20" t="str">
        <f t="shared" si="220"/>
        <v>-----</v>
      </c>
      <c r="GY27" s="20" t="str">
        <f t="shared" si="221"/>
        <v>-----</v>
      </c>
      <c r="GZ27" s="7" t="str">
        <f>IF(G27&gt;BH27,"YES","-----")</f>
        <v>-----</v>
      </c>
      <c r="HA27" s="7" t="str">
        <f>IF(F27&lt;BI27,"YES","-----")</f>
        <v>-----</v>
      </c>
      <c r="HB27">
        <f>BH27-BI27</f>
        <v>7.0399999999999636</v>
      </c>
      <c r="HI27">
        <f t="shared" si="199"/>
        <v>0.67428000000018073</v>
      </c>
      <c r="HJ27">
        <f t="shared" si="200"/>
        <v>7.7142800000001444</v>
      </c>
      <c r="HK27" s="7"/>
      <c r="HL27" s="7"/>
      <c r="HM27" s="7"/>
      <c r="HN27" s="7"/>
      <c r="HO27" s="7"/>
      <c r="HP27" s="7"/>
      <c r="HQ27" s="28">
        <f t="shared" si="223"/>
        <v>0.74995000000035361</v>
      </c>
      <c r="HR27" s="28" t="str">
        <f t="shared" si="201"/>
        <v>Bull</v>
      </c>
      <c r="HS27">
        <f t="shared" si="202"/>
        <v>0.74995000000035361</v>
      </c>
    </row>
    <row r="28" spans="1:227" x14ac:dyDescent="0.55000000000000004">
      <c r="A28">
        <f>Validation!A27</f>
        <v>1772032500</v>
      </c>
      <c r="B28" t="str">
        <f>Price!B27</f>
        <v>XAUUSD</v>
      </c>
      <c r="C28" t="str">
        <f>Price!C27</f>
        <v>M5</v>
      </c>
      <c r="D28">
        <f>Price!D27</f>
        <v>5188.97</v>
      </c>
      <c r="E28">
        <f>Price!E27</f>
        <v>5193.17</v>
      </c>
      <c r="F28">
        <f>Price!F27</f>
        <v>5195.68</v>
      </c>
      <c r="G28">
        <f>Price!G27</f>
        <v>5188.3999999999996</v>
      </c>
      <c r="H28">
        <f>Price!H27</f>
        <v>744</v>
      </c>
      <c r="I28">
        <f>Diagonals!E27</f>
        <v>0</v>
      </c>
      <c r="J28">
        <f>Diagonals!F27</f>
        <v>0</v>
      </c>
      <c r="K28">
        <f>Diagonals!G27</f>
        <v>0</v>
      </c>
      <c r="L28">
        <f>Diagonals!H27</f>
        <v>0</v>
      </c>
      <c r="M28">
        <f>Diagonals!I27</f>
        <v>0</v>
      </c>
      <c r="N28">
        <f>Diagonals!J27</f>
        <v>0</v>
      </c>
      <c r="O28">
        <f>Diagonals!K27</f>
        <v>0</v>
      </c>
      <c r="P28">
        <f>Diagonals!L27</f>
        <v>0</v>
      </c>
      <c r="Q28">
        <f>Trendlines!E27</f>
        <v>0</v>
      </c>
      <c r="R28">
        <f>Trendlines!F27</f>
        <v>0</v>
      </c>
      <c r="S28">
        <f>Trendlines!G27</f>
        <v>0</v>
      </c>
      <c r="T28">
        <f>Trendlines!H27</f>
        <v>0</v>
      </c>
      <c r="U28">
        <f>Trendlines!I27</f>
        <v>0</v>
      </c>
      <c r="V28">
        <f>Trendlines!J27</f>
        <v>0</v>
      </c>
      <c r="W28">
        <f>Trendlines!K27</f>
        <v>0</v>
      </c>
      <c r="X28">
        <f>Trendlines!L27</f>
        <v>0</v>
      </c>
      <c r="Y28">
        <f>Tema_Hrma_Smma!E27</f>
        <v>5195.3</v>
      </c>
      <c r="Z28">
        <f>Tema_Hrma_Smma!F27</f>
        <v>5188.7299999999996</v>
      </c>
      <c r="AA28">
        <f>Tema_Hrma_Smma!G27</f>
        <v>5183.54</v>
      </c>
      <c r="AB28">
        <f>ZScore!H27</f>
        <v>-1</v>
      </c>
      <c r="AC28">
        <f>ZScore!I27</f>
        <v>0.30653000000000002</v>
      </c>
      <c r="AD28">
        <f>ZScore!J27</f>
        <v>3</v>
      </c>
      <c r="AE28">
        <f>HA!E27</f>
        <v>5194.07</v>
      </c>
      <c r="AF28">
        <f>HA!F27</f>
        <v>5195.68</v>
      </c>
      <c r="AG28">
        <f>HA!G27</f>
        <v>5188.3999999999996</v>
      </c>
      <c r="AH28">
        <f>HA!H27</f>
        <v>5191.5600000000004</v>
      </c>
      <c r="AI28">
        <f>HA!I27</f>
        <v>-1</v>
      </c>
      <c r="AJ28">
        <f>HA!J27</f>
        <v>2.52</v>
      </c>
      <c r="AK28">
        <f>HA!K27</f>
        <v>-0.24587000000000001</v>
      </c>
      <c r="AL28">
        <f>HA!L27</f>
        <v>-2</v>
      </c>
      <c r="AM28">
        <f>KC!E27</f>
        <v>5209.98045</v>
      </c>
      <c r="AN28">
        <f>KC!F27</f>
        <v>5204.5884699999997</v>
      </c>
      <c r="AO28">
        <f>KC!G27</f>
        <v>5199.1965</v>
      </c>
      <c r="AP28">
        <f>KC!H27</f>
        <v>5193.8045199999997</v>
      </c>
      <c r="AQ28">
        <f>KC!I27</f>
        <v>5188.41255</v>
      </c>
      <c r="AR28">
        <f>KC!J27</f>
        <v>5180.7977899999996</v>
      </c>
      <c r="AS28">
        <f>KC!K27</f>
        <v>5175.4058199999999</v>
      </c>
      <c r="AT28">
        <f>KC!L27</f>
        <v>5170.0138399999996</v>
      </c>
      <c r="AU28">
        <f>KC!M27</f>
        <v>5164.6218699999999</v>
      </c>
      <c r="AV28">
        <f>KC!N27</f>
        <v>5159.2298899999996</v>
      </c>
      <c r="AW28">
        <f>SR_Levels!E27</f>
        <v>5178.6000000000004</v>
      </c>
      <c r="AX28">
        <f>SR_Levels!F27</f>
        <v>5161.8900000000003</v>
      </c>
      <c r="AY28">
        <f>SR_Levels!G27</f>
        <v>5135.8500000000004</v>
      </c>
      <c r="AZ28">
        <f>SR_Levels!H27</f>
        <v>0</v>
      </c>
      <c r="BA28">
        <f>SR_Levels!I27</f>
        <v>5193.3500000000004</v>
      </c>
      <c r="BB28">
        <f>SR_Levels!J27</f>
        <v>5205.3100000000004</v>
      </c>
      <c r="BC28">
        <f>SR_Levels!K27</f>
        <v>0</v>
      </c>
      <c r="BD28">
        <f>SR_Levels!L27</f>
        <v>0</v>
      </c>
      <c r="BE28">
        <f>ZigZag!E27</f>
        <v>0</v>
      </c>
      <c r="BF28">
        <f>ZigZag!F27</f>
        <v>0</v>
      </c>
      <c r="BG28">
        <f>ZigZag!G27</f>
        <v>5185.3900000000003</v>
      </c>
      <c r="BH28">
        <f>Dual_Tema!E27</f>
        <v>5199.2700000000004</v>
      </c>
      <c r="BI28">
        <f>Dual_Tema!F27</f>
        <v>5192.3999999999996</v>
      </c>
      <c r="BJ28">
        <f>Pinbar!E27</f>
        <v>0</v>
      </c>
      <c r="BK28">
        <f>SSA!E27</f>
        <v>5190.6504800000002</v>
      </c>
      <c r="BL28">
        <f>SSA!F27</f>
        <v>5191.0331299999998</v>
      </c>
      <c r="BN28" t="str">
        <f t="shared" si="222"/>
        <v>Red Candle</v>
      </c>
      <c r="BO28" s="34">
        <f t="shared" si="224"/>
        <v>1.3856215709244779E-3</v>
      </c>
      <c r="BP28" s="34">
        <f t="shared" si="226"/>
        <v>1.2136577986678887E-3</v>
      </c>
      <c r="BQ28" s="34">
        <f t="shared" si="235"/>
        <v>4.5887567746816238E-4</v>
      </c>
      <c r="BR28" s="34">
        <f t="shared" ref="BR28:BR91" si="237">(D28/D4)-1</f>
        <v>3.7979564295365087E-4</v>
      </c>
      <c r="BS28" s="37">
        <f t="shared" si="225"/>
        <v>2.3080371161365854E-4</v>
      </c>
      <c r="BT28" s="35">
        <f t="shared" si="227"/>
        <v>1.0108193438385094E-4</v>
      </c>
      <c r="BU28" s="35">
        <f t="shared" si="236"/>
        <v>2.5487570703752738E-5</v>
      </c>
      <c r="BV28" s="35">
        <f t="shared" ref="BV28:BV91" si="238">((BR28+1)^(1/24))-1</f>
        <v>1.5821939284066389E-5</v>
      </c>
      <c r="BW28" s="27">
        <v>96</v>
      </c>
      <c r="BX28">
        <f>F28-G28</f>
        <v>7.2800000000006548</v>
      </c>
      <c r="BY28">
        <f>ABS(F28-D27)</f>
        <v>2.5100000000002183</v>
      </c>
      <c r="BZ28">
        <f>ABS(G28-D27)</f>
        <v>4.7700000000004366</v>
      </c>
      <c r="CA28">
        <f t="shared" si="203"/>
        <v>7.2800000000006548</v>
      </c>
      <c r="CB28">
        <f t="shared" si="229"/>
        <v>8.4892857142859359</v>
      </c>
      <c r="CC28">
        <f t="shared" si="232"/>
        <v>7.0238796166186575</v>
      </c>
      <c r="CD28">
        <f t="shared" si="230"/>
        <v>1.4654060976672785</v>
      </c>
      <c r="CE28">
        <f t="shared" si="233"/>
        <v>1</v>
      </c>
      <c r="CF28">
        <f t="shared" si="234"/>
        <v>13</v>
      </c>
      <c r="CG28" s="7" t="str">
        <f t="shared" si="231"/>
        <v>High Volatility Period</v>
      </c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Z28" s="7" t="str">
        <f>IF(AND(D28&gt;BH28,D28&gt;E28),"Bullish Trigger","-----")</f>
        <v>-----</v>
      </c>
      <c r="DA28" s="7" t="str">
        <f>IF(AND(D28&lt;BI28,D28&lt;E28),"Bearish Trigger","-----")</f>
        <v>Bearish Trigger</v>
      </c>
      <c r="DB28" s="13" t="str">
        <f>IF(AND(W28=BE28,W28&gt;0,BE28&gt;0),"Important High","------")</f>
        <v>------</v>
      </c>
      <c r="DC28" s="13" t="str">
        <f>IF(AND(X28=BF28,X28&gt;0,BF28&gt;0),"Important Low","------")</f>
        <v>------</v>
      </c>
      <c r="DD28" s="7" t="str">
        <f>IF(AND(DB28="Important High",DC28="-----",BJ28=1),"Imp High Rej","-----")</f>
        <v>-----</v>
      </c>
      <c r="DE28" s="7" t="str">
        <f>IF(AND(DB28="-----",DC28="Important Low",BJ28=1),"Imp Low Rej","-----")</f>
        <v>-----</v>
      </c>
      <c r="DF28" s="7" t="str">
        <f>IF(Y28&gt;AM28,"Overbought",IF(Y28&gt;AO28,"Bullish Momentum",IF(Y28&gt;AQ28,"Flat Momentum","-----")))</f>
        <v>Flat Momentum</v>
      </c>
      <c r="DG28" s="7" t="str">
        <f>IF(Y28&lt;AV28,"Oversold",IF(Y28&lt;AT28,"Bearish Momentum",IF(Y28&lt;AR28,"Flat Momentum","-----")))</f>
        <v>-----</v>
      </c>
      <c r="DH28" s="7" t="str">
        <f>IF(AND(DF28="Overbought",AD28=2),"Culminated Thrust","-----")</f>
        <v>-----</v>
      </c>
      <c r="DI28" s="7" t="str">
        <f>IF(AND(DG28="Oversold",AD28=5),"Culminated Thrust","-----")</f>
        <v>-----</v>
      </c>
      <c r="DJ28" s="14">
        <f>(Q28-$D28)/$D28</f>
        <v>-1</v>
      </c>
      <c r="DK28" s="14">
        <f>(R28-$D28)/$D28</f>
        <v>-1</v>
      </c>
      <c r="DL28" s="14">
        <f>(S28-$D28)/$D28</f>
        <v>-1</v>
      </c>
      <c r="DM28" s="14">
        <f>(T28-$D28)/$D28</f>
        <v>-1</v>
      </c>
      <c r="DN28" s="14">
        <f>(U28-$D28)/$D28</f>
        <v>-1</v>
      </c>
      <c r="DO28" s="14">
        <f>(V28-$D28)/$D28</f>
        <v>-1</v>
      </c>
      <c r="DP28" s="14">
        <f t="shared" si="171"/>
        <v>-1</v>
      </c>
      <c r="DQ28" s="14">
        <f t="shared" si="172"/>
        <v>-1</v>
      </c>
      <c r="DR28" s="14">
        <f t="shared" si="173"/>
        <v>-1</v>
      </c>
      <c r="DS28" s="14">
        <f t="shared" si="174"/>
        <v>-1</v>
      </c>
      <c r="DT28" s="14">
        <f t="shared" si="175"/>
        <v>-1</v>
      </c>
      <c r="DU28" s="14">
        <f t="shared" si="176"/>
        <v>-1</v>
      </c>
      <c r="DV28" t="str">
        <f>IF($D28&gt;Q28,"SUP","RES")</f>
        <v>SUP</v>
      </c>
      <c r="DW28" t="str">
        <f>IF($D28&gt;R28,"SUP","RES")</f>
        <v>SUP</v>
      </c>
      <c r="DX28" t="str">
        <f>IF($D28&gt;S28,"SUP","RES")</f>
        <v>SUP</v>
      </c>
      <c r="DY28" t="str">
        <f>IF($D28&gt;T28,"SUP","RES")</f>
        <v>SUP</v>
      </c>
      <c r="DZ28" t="str">
        <f>IF($D28&gt;U28,"SUP","RES")</f>
        <v>SUP</v>
      </c>
      <c r="EA28" t="str">
        <f>IF($D28&gt;V28,"SUP","RES")</f>
        <v>SUP</v>
      </c>
      <c r="EB28" s="7">
        <f t="shared" si="177"/>
        <v>0</v>
      </c>
      <c r="EC28" s="7">
        <f t="shared" si="178"/>
        <v>6</v>
      </c>
      <c r="ED28" s="13" t="str">
        <f t="shared" si="179"/>
        <v>All Sup</v>
      </c>
      <c r="EE28" s="13" t="str">
        <f t="shared" si="180"/>
        <v>-----</v>
      </c>
      <c r="EF28" s="7" t="str">
        <f>IF(OR(ED28="All Sup",EE28="All Res"),"na",((D28-MIN(Q28:V28))/(MAX(Q28:V28)-MIN(Q28:V28))))</f>
        <v>na</v>
      </c>
      <c r="EG28">
        <v>1.4999999999999999E-4</v>
      </c>
      <c r="EH28">
        <f>Q28*(1+$EG28)</f>
        <v>0</v>
      </c>
      <c r="EI28">
        <f>Q28*(1-$EG28)</f>
        <v>0</v>
      </c>
      <c r="EJ28">
        <f>R28*(1+$EG28)</f>
        <v>0</v>
      </c>
      <c r="EK28">
        <f>R28*(1-$EG28)</f>
        <v>0</v>
      </c>
      <c r="EL28">
        <f>S28*(1+$EG28)</f>
        <v>0</v>
      </c>
      <c r="EM28">
        <f>S28*(1-$EG28)</f>
        <v>0</v>
      </c>
      <c r="EN28">
        <f>T28*(1+$EG28)</f>
        <v>0</v>
      </c>
      <c r="EO28">
        <f>T28*(1-$EG28)</f>
        <v>0</v>
      </c>
      <c r="EP28">
        <f>U28*(1+$EG28)</f>
        <v>0</v>
      </c>
      <c r="EQ28">
        <f>U28*(1-$EG28)</f>
        <v>0</v>
      </c>
      <c r="ER28">
        <f>V28*(1+$EG28)</f>
        <v>0</v>
      </c>
      <c r="ES28">
        <f>V28*(1-$EG28)</f>
        <v>0</v>
      </c>
      <c r="ET28" s="7" t="str">
        <f t="shared" si="181"/>
        <v>-----</v>
      </c>
      <c r="EU28" s="7" t="str">
        <f t="shared" si="182"/>
        <v>-----</v>
      </c>
      <c r="EV28" s="7" t="str">
        <f t="shared" si="183"/>
        <v>-----</v>
      </c>
      <c r="EW28" s="7" t="str">
        <f t="shared" si="184"/>
        <v>-----</v>
      </c>
      <c r="EX28" s="7" t="str">
        <f t="shared" si="185"/>
        <v>-----</v>
      </c>
      <c r="EY28" s="7" t="str">
        <f t="shared" si="186"/>
        <v>-----</v>
      </c>
      <c r="EZ28">
        <f t="shared" si="204"/>
        <v>26</v>
      </c>
      <c r="FA28">
        <f t="shared" si="205"/>
        <v>26</v>
      </c>
      <c r="FB28">
        <f t="shared" si="206"/>
        <v>26</v>
      </c>
      <c r="FC28">
        <f t="shared" si="207"/>
        <v>26</v>
      </c>
      <c r="FD28">
        <f t="shared" si="208"/>
        <v>26</v>
      </c>
      <c r="FE28">
        <f t="shared" si="209"/>
        <v>26</v>
      </c>
      <c r="FF28">
        <f t="shared" si="210"/>
        <v>0</v>
      </c>
      <c r="FG28">
        <f t="shared" si="211"/>
        <v>0</v>
      </c>
      <c r="FH28">
        <f t="shared" si="212"/>
        <v>0</v>
      </c>
      <c r="FI28">
        <f t="shared" si="213"/>
        <v>0</v>
      </c>
      <c r="FJ28">
        <f t="shared" si="214"/>
        <v>0</v>
      </c>
      <c r="FK28">
        <f t="shared" si="215"/>
        <v>0</v>
      </c>
      <c r="FL28" s="7" t="str">
        <f t="shared" si="187"/>
        <v>-----</v>
      </c>
      <c r="FM28" s="7" t="str">
        <f t="shared" si="188"/>
        <v>-----</v>
      </c>
      <c r="FN28" s="7" t="str">
        <f t="shared" si="189"/>
        <v>-----</v>
      </c>
      <c r="FO28" s="7" t="str">
        <f t="shared" si="190"/>
        <v>-----</v>
      </c>
      <c r="FP28" s="7" t="str">
        <f t="shared" si="191"/>
        <v>-----</v>
      </c>
      <c r="FQ28" s="7" t="str">
        <f t="shared" si="192"/>
        <v>-----</v>
      </c>
      <c r="FR28" s="13" t="str">
        <f>IF(FL28="-----","-----",(D28-Q28)/Q28)</f>
        <v>-----</v>
      </c>
      <c r="FS28" s="13" t="str">
        <f>IF(FM28="-----","-----",(Q28-R28)/R28)</f>
        <v>-----</v>
      </c>
      <c r="FT28" s="13" t="str">
        <f>IF(FN28="-----","-----",(R28-S28)/S28)</f>
        <v>-----</v>
      </c>
      <c r="FU28" s="13" t="str">
        <f>IF(FO28="-----","-----",(S28-T28)/T28)</f>
        <v>-----</v>
      </c>
      <c r="FV28" s="13" t="str">
        <f>IF(FP28="-----","-----",(T28-U28)/U28)</f>
        <v>-----</v>
      </c>
      <c r="FW28" s="13" t="str">
        <f>IF(FQ28="-----","-----",(U28-V28)/V28)</f>
        <v>-----</v>
      </c>
      <c r="FX28" s="7" t="str">
        <f t="shared" si="193"/>
        <v>-----</v>
      </c>
      <c r="FY28" s="7" t="str">
        <f t="shared" si="194"/>
        <v>-----</v>
      </c>
      <c r="FZ28" s="7" t="str">
        <f t="shared" si="195"/>
        <v>-----</v>
      </c>
      <c r="GA28" s="7" t="str">
        <f t="shared" si="196"/>
        <v>-----</v>
      </c>
      <c r="GB28" s="7" t="str">
        <f t="shared" si="197"/>
        <v>-----</v>
      </c>
      <c r="GC28" s="7" t="str">
        <f t="shared" si="198"/>
        <v>-----</v>
      </c>
      <c r="GD28" s="7" t="str">
        <f>IF(AND(BG28&gt;AA28,BG27&gt;AA27,BG26&gt;AA26,BG25&gt;AA25,BG24&gt;AA24,BG23&gt;AA23,BG22&gt;AA22,BG21&gt;AA21,BG20&gt;AA20,BG19&gt;AA19,BG18&gt;AA18,BG17&gt;AA17),"Bullish",IF(AND(BG28&lt;AA28,BG27&lt;AA27,BG26&lt;AA26,BG25&lt;AA25,BG24&lt;AA24,BG23&lt;AA23,BG22&lt;AA22,BG21&lt;AA21,BG20&lt;AA20,BG19&lt;AA19,BG18&lt;AA18,BG17&lt;AA17),"Bearish","-----"))</f>
        <v>-----</v>
      </c>
      <c r="GE28">
        <f>(Z28-BG28)/BG28</f>
        <v>6.4411741450483685E-4</v>
      </c>
      <c r="GI28" s="7" t="str">
        <f>IF(Y28&gt;Z28,"Bullish","Bearish")</f>
        <v>Bullish</v>
      </c>
      <c r="GJ28" s="19" t="str">
        <f>IF(AND(D28&gt;Y28,D27&lt;Y27),"TEMA crossover","-----")</f>
        <v>-----</v>
      </c>
      <c r="GK28" s="19" t="str">
        <f>IF(AND(D28&lt;Y28,D27&gt;Y27),"TEMA crossunder","-----")</f>
        <v>-----</v>
      </c>
      <c r="GL28" s="20" t="str">
        <f>IF(GD28="Bearish","YES","-----")</f>
        <v>-----</v>
      </c>
      <c r="GM28" s="20" t="str">
        <f>IF(GH28="Reverse to Bearish","YES","-----")</f>
        <v>-----</v>
      </c>
      <c r="GN28" s="20" t="str">
        <f>IF(AND(GI28="Bullish",GI27="Bullish",GI26="Bullish",GI25="Bullish"),"YES","-----")</f>
        <v>YES</v>
      </c>
      <c r="GO28" s="20" t="str">
        <f>IF(OR(GK28="TEMA crossunder",GK27="TEMA crossunder",GK26="TEMA crossunder",GK25="TEMA crossunder"),"YES","-----")</f>
        <v>YES</v>
      </c>
      <c r="GP28" s="20" t="str">
        <f>IF(GD28="Bullish","YES","-----")</f>
        <v>-----</v>
      </c>
      <c r="GQ28" s="20" t="str">
        <f>IF(GH28="Reverse to Bullish","YES","-----")</f>
        <v>-----</v>
      </c>
      <c r="GR28" s="20" t="str">
        <f>IF(AND(GI28="Bearish",GI27="Bearish",GI26="Bearish",GI25="Bearish"),"YES","-----")</f>
        <v>-----</v>
      </c>
      <c r="GS28" s="20" t="str">
        <f>IF(OR(GJ28="TEMA crossover",GJ27="TEMA crossover",GJ26="TEMA crossover",GJ25="TEMA crossover"),"YES","-----")</f>
        <v>-----</v>
      </c>
      <c r="GT28" s="20" t="str">
        <f t="shared" si="216"/>
        <v>-----</v>
      </c>
      <c r="GU28" s="20" t="str">
        <f t="shared" si="217"/>
        <v>-----</v>
      </c>
      <c r="GV28" s="20" t="str">
        <f t="shared" si="218"/>
        <v>-----</v>
      </c>
      <c r="GW28" s="20" t="str">
        <f t="shared" si="219"/>
        <v>-----</v>
      </c>
      <c r="GX28" s="20" t="str">
        <f t="shared" si="220"/>
        <v>-----</v>
      </c>
      <c r="GY28" s="20" t="str">
        <f t="shared" si="221"/>
        <v>-----</v>
      </c>
      <c r="GZ28" s="7" t="str">
        <f>IF(G28&gt;BH28,"YES","-----")</f>
        <v>-----</v>
      </c>
      <c r="HA28" s="7" t="str">
        <f>IF(F28&lt;BI28,"YES","-----")</f>
        <v>-----</v>
      </c>
      <c r="HB28">
        <f>BH28-BI28</f>
        <v>6.8700000000008004</v>
      </c>
      <c r="HI28">
        <f t="shared" si="199"/>
        <v>1.7495199999993929</v>
      </c>
      <c r="HJ28">
        <f t="shared" si="200"/>
        <v>8.6195200000001932</v>
      </c>
      <c r="HK28" s="7"/>
      <c r="HL28" s="7"/>
      <c r="HM28" s="7"/>
      <c r="HN28" s="7"/>
      <c r="HO28" s="7"/>
      <c r="HP28" s="7"/>
      <c r="HQ28" s="28">
        <f t="shared" si="223"/>
        <v>-0.38264999999955762</v>
      </c>
      <c r="HR28" s="28" t="str">
        <f t="shared" si="201"/>
        <v>Bear</v>
      </c>
      <c r="HS28">
        <f t="shared" si="202"/>
        <v>0.38264999999955762</v>
      </c>
    </row>
    <row r="29" spans="1:227" x14ac:dyDescent="0.55000000000000004">
      <c r="A29">
        <f>Validation!A28</f>
        <v>1772032800</v>
      </c>
      <c r="B29" t="str">
        <f>Price!B28</f>
        <v>XAUUSD</v>
      </c>
      <c r="C29" t="str">
        <f>Price!C28</f>
        <v>M5</v>
      </c>
      <c r="D29">
        <f>Price!D28</f>
        <v>5185.46</v>
      </c>
      <c r="E29">
        <f>Price!E28</f>
        <v>5188.92</v>
      </c>
      <c r="F29">
        <f>Price!F28</f>
        <v>5191.3900000000003</v>
      </c>
      <c r="G29">
        <f>Price!G28</f>
        <v>5183.87</v>
      </c>
      <c r="H29">
        <f>Price!H28</f>
        <v>775</v>
      </c>
      <c r="I29">
        <f>Diagonals!E28</f>
        <v>0</v>
      </c>
      <c r="J29">
        <f>Diagonals!F28</f>
        <v>0</v>
      </c>
      <c r="K29">
        <f>Diagonals!G28</f>
        <v>0</v>
      </c>
      <c r="L29">
        <f>Diagonals!H28</f>
        <v>0</v>
      </c>
      <c r="M29">
        <f>Diagonals!I28</f>
        <v>0</v>
      </c>
      <c r="N29">
        <f>Diagonals!J28</f>
        <v>0</v>
      </c>
      <c r="O29">
        <f>Diagonals!K28</f>
        <v>0</v>
      </c>
      <c r="P29">
        <f>Diagonals!L28</f>
        <v>0</v>
      </c>
      <c r="Q29">
        <f>Trendlines!E28</f>
        <v>0</v>
      </c>
      <c r="R29">
        <f>Trendlines!F28</f>
        <v>0</v>
      </c>
      <c r="S29">
        <f>Trendlines!G28</f>
        <v>0</v>
      </c>
      <c r="T29">
        <f>Trendlines!H28</f>
        <v>0</v>
      </c>
      <c r="U29">
        <f>Trendlines!I28</f>
        <v>0</v>
      </c>
      <c r="V29">
        <f>Trendlines!J28</f>
        <v>0</v>
      </c>
      <c r="W29">
        <f>Trendlines!K28</f>
        <v>0</v>
      </c>
      <c r="X29">
        <f>Trendlines!L28</f>
        <v>0</v>
      </c>
      <c r="Y29">
        <f>Tema_Hrma_Smma!E28</f>
        <v>5192.3900000000003</v>
      </c>
      <c r="Z29">
        <f>Tema_Hrma_Smma!F28</f>
        <v>5189.46</v>
      </c>
      <c r="AA29">
        <f>Tema_Hrma_Smma!G28</f>
        <v>5183.6899999999996</v>
      </c>
      <c r="AB29">
        <f>ZScore!H28</f>
        <v>-1</v>
      </c>
      <c r="AC29">
        <f>ZScore!I28</f>
        <v>5.5530000000000003E-2</v>
      </c>
      <c r="AD29">
        <f>ZScore!J28</f>
        <v>3</v>
      </c>
      <c r="AE29">
        <f>HA!E28</f>
        <v>5192.8100000000004</v>
      </c>
      <c r="AF29">
        <f>HA!F28</f>
        <v>5192.8100000000004</v>
      </c>
      <c r="AG29">
        <f>HA!G28</f>
        <v>5183.87</v>
      </c>
      <c r="AH29">
        <f>HA!H28</f>
        <v>5187.41</v>
      </c>
      <c r="AI29">
        <f>HA!I28</f>
        <v>-1</v>
      </c>
      <c r="AJ29">
        <f>HA!J28</f>
        <v>5.4</v>
      </c>
      <c r="AK29">
        <f>HA!K28</f>
        <v>0.76214999999999999</v>
      </c>
      <c r="AL29">
        <f>HA!L28</f>
        <v>-3</v>
      </c>
      <c r="AM29">
        <f>KC!E28</f>
        <v>5210.6642199999997</v>
      </c>
      <c r="AN29">
        <f>KC!F28</f>
        <v>5205.2530500000003</v>
      </c>
      <c r="AO29">
        <f>KC!G28</f>
        <v>5199.8418799999999</v>
      </c>
      <c r="AP29">
        <f>KC!H28</f>
        <v>5194.4307099999996</v>
      </c>
      <c r="AQ29">
        <f>KC!I28</f>
        <v>5189.0195299999996</v>
      </c>
      <c r="AR29">
        <f>KC!J28</f>
        <v>5181.3328600000004</v>
      </c>
      <c r="AS29">
        <f>KC!K28</f>
        <v>5175.9216900000001</v>
      </c>
      <c r="AT29">
        <f>KC!L28</f>
        <v>5170.5105199999998</v>
      </c>
      <c r="AU29">
        <f>KC!M28</f>
        <v>5165.0993399999998</v>
      </c>
      <c r="AV29">
        <f>KC!N28</f>
        <v>5159.6881700000004</v>
      </c>
      <c r="AW29">
        <f>SR_Levels!E28</f>
        <v>5178.6000000000004</v>
      </c>
      <c r="AX29">
        <f>SR_Levels!F28</f>
        <v>5161.8900000000003</v>
      </c>
      <c r="AY29">
        <f>SR_Levels!G28</f>
        <v>5135.8500000000004</v>
      </c>
      <c r="AZ29">
        <f>SR_Levels!H28</f>
        <v>0</v>
      </c>
      <c r="BA29">
        <f>SR_Levels!I28</f>
        <v>5193.3500000000004</v>
      </c>
      <c r="BB29">
        <f>SR_Levels!J28</f>
        <v>5205.3100000000004</v>
      </c>
      <c r="BC29">
        <f>SR_Levels!K28</f>
        <v>0</v>
      </c>
      <c r="BD29">
        <f>SR_Levels!L28</f>
        <v>0</v>
      </c>
      <c r="BE29">
        <f>ZigZag!E28</f>
        <v>0</v>
      </c>
      <c r="BF29">
        <f>ZigZag!F28</f>
        <v>0</v>
      </c>
      <c r="BG29">
        <f>ZigZag!G28</f>
        <v>5185.5</v>
      </c>
      <c r="BH29">
        <f>Dual_Tema!E28</f>
        <v>5196.5600000000004</v>
      </c>
      <c r="BI29">
        <f>Dual_Tema!F28</f>
        <v>5189.6499999999996</v>
      </c>
      <c r="BJ29">
        <f>Pinbar!E28</f>
        <v>0</v>
      </c>
      <c r="BK29">
        <f>SSA!E28</f>
        <v>5188.7870400000002</v>
      </c>
      <c r="BL29">
        <f>SSA!F28</f>
        <v>5189.9100799999997</v>
      </c>
      <c r="BN29" t="str">
        <f t="shared" si="222"/>
        <v>Red Candle</v>
      </c>
      <c r="BO29" s="34">
        <f t="shared" si="224"/>
        <v>-5.9554210713974598E-4</v>
      </c>
      <c r="BP29" s="34">
        <f t="shared" si="226"/>
        <v>7.6618887617274645E-4</v>
      </c>
      <c r="BQ29" s="34">
        <f t="shared" si="235"/>
        <v>-1.1762278565463635E-4</v>
      </c>
      <c r="BR29" s="34">
        <f t="shared" si="237"/>
        <v>-1.0922477379684548E-3</v>
      </c>
      <c r="BS29" s="37">
        <f t="shared" si="225"/>
        <v>-9.9281656713245958E-5</v>
      </c>
      <c r="BT29" s="35">
        <f t="shared" si="227"/>
        <v>6.3826662111354793E-5</v>
      </c>
      <c r="BU29" s="35">
        <f t="shared" si="236"/>
        <v>-6.5349621890531395E-6</v>
      </c>
      <c r="BV29" s="35">
        <f t="shared" si="238"/>
        <v>-4.5534158090276833E-5</v>
      </c>
      <c r="BW29" s="27">
        <v>96</v>
      </c>
      <c r="BX29">
        <f>F29-G29</f>
        <v>7.5200000000004366</v>
      </c>
      <c r="BY29">
        <f>ABS(F29-D28)</f>
        <v>2.4200000000000728</v>
      </c>
      <c r="BZ29">
        <f>ABS(G29-D28)</f>
        <v>5.1000000000003638</v>
      </c>
      <c r="CA29">
        <f t="shared" si="203"/>
        <v>7.5200000000004366</v>
      </c>
      <c r="CB29">
        <f t="shared" si="229"/>
        <v>8.5535714285716242</v>
      </c>
      <c r="CC29">
        <f t="shared" si="232"/>
        <v>7.0593167868602134</v>
      </c>
      <c r="CD29">
        <f t="shared" si="230"/>
        <v>1.4942546417114109</v>
      </c>
      <c r="CE29">
        <f t="shared" si="233"/>
        <v>1</v>
      </c>
      <c r="CF29">
        <f t="shared" si="234"/>
        <v>14</v>
      </c>
      <c r="CG29" s="7" t="str">
        <f t="shared" si="231"/>
        <v>High Volatility Period</v>
      </c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Z29" s="7" t="str">
        <f>IF(AND(D29&gt;BH29,D29&gt;E29),"Bullish Trigger","-----")</f>
        <v>-----</v>
      </c>
      <c r="DA29" s="7" t="str">
        <f>IF(AND(D29&lt;BI29,D29&lt;E29),"Bearish Trigger","-----")</f>
        <v>Bearish Trigger</v>
      </c>
      <c r="DB29" s="13" t="str">
        <f>IF(AND(W29=BE29,W29&gt;0,BE29&gt;0),"Important High","------")</f>
        <v>------</v>
      </c>
      <c r="DC29" s="13" t="str">
        <f>IF(AND(X29=BF29,X29&gt;0,BF29&gt;0),"Important Low","------")</f>
        <v>------</v>
      </c>
      <c r="DD29" s="7" t="str">
        <f>IF(AND(DB29="Important High",DC29="-----",BJ29=1),"Imp High Rej","-----")</f>
        <v>-----</v>
      </c>
      <c r="DE29" s="7" t="str">
        <f>IF(AND(DB29="-----",DC29="Important Low",BJ29=1),"Imp Low Rej","-----")</f>
        <v>-----</v>
      </c>
      <c r="DF29" s="7" t="str">
        <f>IF(Y29&gt;AM29,"Overbought",IF(Y29&gt;AO29,"Bullish Momentum",IF(Y29&gt;AQ29,"Flat Momentum","-----")))</f>
        <v>Flat Momentum</v>
      </c>
      <c r="DG29" s="7" t="str">
        <f>IF(Y29&lt;AV29,"Oversold",IF(Y29&lt;AT29,"Bearish Momentum",IF(Y29&lt;AR29,"Flat Momentum","-----")))</f>
        <v>-----</v>
      </c>
      <c r="DH29" s="7" t="str">
        <f>IF(AND(DF29="Overbought",AD29=2),"Culminated Thrust","-----")</f>
        <v>-----</v>
      </c>
      <c r="DI29" s="7" t="str">
        <f>IF(AND(DG29="Oversold",AD29=5),"Culminated Thrust","-----")</f>
        <v>-----</v>
      </c>
      <c r="DJ29" s="14">
        <f>(Q29-$D29)/$D29</f>
        <v>-1</v>
      </c>
      <c r="DK29" s="14">
        <f>(R29-$D29)/$D29</f>
        <v>-1</v>
      </c>
      <c r="DL29" s="14">
        <f>(S29-$D29)/$D29</f>
        <v>-1</v>
      </c>
      <c r="DM29" s="14">
        <f>(T29-$D29)/$D29</f>
        <v>-1</v>
      </c>
      <c r="DN29" s="14">
        <f>(U29-$D29)/$D29</f>
        <v>-1</v>
      </c>
      <c r="DO29" s="14">
        <f>(V29-$D29)/$D29</f>
        <v>-1</v>
      </c>
      <c r="DP29" s="14">
        <f t="shared" si="171"/>
        <v>-1</v>
      </c>
      <c r="DQ29" s="14">
        <f t="shared" si="172"/>
        <v>-1</v>
      </c>
      <c r="DR29" s="14">
        <f t="shared" si="173"/>
        <v>-1</v>
      </c>
      <c r="DS29" s="14">
        <f t="shared" si="174"/>
        <v>-1</v>
      </c>
      <c r="DT29" s="14">
        <f t="shared" si="175"/>
        <v>-1</v>
      </c>
      <c r="DU29" s="14">
        <f t="shared" si="176"/>
        <v>-1</v>
      </c>
      <c r="DV29" t="str">
        <f>IF($D29&gt;Q29,"SUP","RES")</f>
        <v>SUP</v>
      </c>
      <c r="DW29" t="str">
        <f>IF($D29&gt;R29,"SUP","RES")</f>
        <v>SUP</v>
      </c>
      <c r="DX29" t="str">
        <f>IF($D29&gt;S29,"SUP","RES")</f>
        <v>SUP</v>
      </c>
      <c r="DY29" t="str">
        <f>IF($D29&gt;T29,"SUP","RES")</f>
        <v>SUP</v>
      </c>
      <c r="DZ29" t="str">
        <f>IF($D29&gt;U29,"SUP","RES")</f>
        <v>SUP</v>
      </c>
      <c r="EA29" t="str">
        <f>IF($D29&gt;V29,"SUP","RES")</f>
        <v>SUP</v>
      </c>
      <c r="EB29" s="7">
        <f t="shared" si="177"/>
        <v>0</v>
      </c>
      <c r="EC29" s="7">
        <f t="shared" si="178"/>
        <v>6</v>
      </c>
      <c r="ED29" s="13" t="str">
        <f t="shared" si="179"/>
        <v>All Sup</v>
      </c>
      <c r="EE29" s="13" t="str">
        <f t="shared" si="180"/>
        <v>-----</v>
      </c>
      <c r="EF29" s="7" t="str">
        <f>IF(OR(ED29="All Sup",EE29="All Res"),"na",((D29-MIN(Q29:V29))/(MAX(Q29:V29)-MIN(Q29:V29))))</f>
        <v>na</v>
      </c>
      <c r="EG29">
        <v>1.4999999999999999E-4</v>
      </c>
      <c r="EH29">
        <f>Q29*(1+$EG29)</f>
        <v>0</v>
      </c>
      <c r="EI29">
        <f>Q29*(1-$EG29)</f>
        <v>0</v>
      </c>
      <c r="EJ29">
        <f>R29*(1+$EG29)</f>
        <v>0</v>
      </c>
      <c r="EK29">
        <f>R29*(1-$EG29)</f>
        <v>0</v>
      </c>
      <c r="EL29">
        <f>S29*(1+$EG29)</f>
        <v>0</v>
      </c>
      <c r="EM29">
        <f>S29*(1-$EG29)</f>
        <v>0</v>
      </c>
      <c r="EN29">
        <f>T29*(1+$EG29)</f>
        <v>0</v>
      </c>
      <c r="EO29">
        <f>T29*(1-$EG29)</f>
        <v>0</v>
      </c>
      <c r="EP29">
        <f>U29*(1+$EG29)</f>
        <v>0</v>
      </c>
      <c r="EQ29">
        <f>U29*(1-$EG29)</f>
        <v>0</v>
      </c>
      <c r="ER29">
        <f>V29*(1+$EG29)</f>
        <v>0</v>
      </c>
      <c r="ES29">
        <f>V29*(1-$EG29)</f>
        <v>0</v>
      </c>
      <c r="ET29" s="7" t="str">
        <f t="shared" si="181"/>
        <v>-----</v>
      </c>
      <c r="EU29" s="7" t="str">
        <f t="shared" si="182"/>
        <v>-----</v>
      </c>
      <c r="EV29" s="7" t="str">
        <f t="shared" si="183"/>
        <v>-----</v>
      </c>
      <c r="EW29" s="7" t="str">
        <f t="shared" si="184"/>
        <v>-----</v>
      </c>
      <c r="EX29" s="7" t="str">
        <f t="shared" si="185"/>
        <v>-----</v>
      </c>
      <c r="EY29" s="7" t="str">
        <f t="shared" si="186"/>
        <v>-----</v>
      </c>
      <c r="EZ29">
        <f t="shared" si="204"/>
        <v>27</v>
      </c>
      <c r="FA29">
        <f t="shared" si="205"/>
        <v>27</v>
      </c>
      <c r="FB29">
        <f t="shared" si="206"/>
        <v>27</v>
      </c>
      <c r="FC29">
        <f t="shared" si="207"/>
        <v>27</v>
      </c>
      <c r="FD29">
        <f t="shared" si="208"/>
        <v>27</v>
      </c>
      <c r="FE29">
        <f t="shared" si="209"/>
        <v>27</v>
      </c>
      <c r="FF29">
        <f t="shared" si="210"/>
        <v>0</v>
      </c>
      <c r="FG29">
        <f t="shared" si="211"/>
        <v>0</v>
      </c>
      <c r="FH29">
        <f t="shared" si="212"/>
        <v>0</v>
      </c>
      <c r="FI29">
        <f t="shared" si="213"/>
        <v>0</v>
      </c>
      <c r="FJ29">
        <f t="shared" si="214"/>
        <v>0</v>
      </c>
      <c r="FK29">
        <f t="shared" si="215"/>
        <v>0</v>
      </c>
      <c r="FL29" s="7" t="str">
        <f t="shared" si="187"/>
        <v>-----</v>
      </c>
      <c r="FM29" s="7" t="str">
        <f t="shared" si="188"/>
        <v>-----</v>
      </c>
      <c r="FN29" s="7" t="str">
        <f t="shared" si="189"/>
        <v>-----</v>
      </c>
      <c r="FO29" s="7" t="str">
        <f t="shared" si="190"/>
        <v>-----</v>
      </c>
      <c r="FP29" s="7" t="str">
        <f t="shared" si="191"/>
        <v>-----</v>
      </c>
      <c r="FQ29" s="7" t="str">
        <f t="shared" si="192"/>
        <v>-----</v>
      </c>
      <c r="FR29" s="13" t="str">
        <f>IF(FL29="-----","-----",(D29-Q29)/Q29)</f>
        <v>-----</v>
      </c>
      <c r="FS29" s="13" t="str">
        <f>IF(FM29="-----","-----",(Q29-R29)/R29)</f>
        <v>-----</v>
      </c>
      <c r="FT29" s="13" t="str">
        <f>IF(FN29="-----","-----",(R29-S29)/S29)</f>
        <v>-----</v>
      </c>
      <c r="FU29" s="13" t="str">
        <f>IF(FO29="-----","-----",(S29-T29)/T29)</f>
        <v>-----</v>
      </c>
      <c r="FV29" s="13" t="str">
        <f>IF(FP29="-----","-----",(T29-U29)/U29)</f>
        <v>-----</v>
      </c>
      <c r="FW29" s="13" t="str">
        <f>IF(FQ29="-----","-----",(U29-V29)/V29)</f>
        <v>-----</v>
      </c>
      <c r="FX29" s="7" t="str">
        <f t="shared" si="193"/>
        <v>-----</v>
      </c>
      <c r="FY29" s="7" t="str">
        <f t="shared" si="194"/>
        <v>-----</v>
      </c>
      <c r="FZ29" s="7" t="str">
        <f t="shared" si="195"/>
        <v>-----</v>
      </c>
      <c r="GA29" s="7" t="str">
        <f t="shared" si="196"/>
        <v>-----</v>
      </c>
      <c r="GB29" s="7" t="str">
        <f t="shared" si="197"/>
        <v>-----</v>
      </c>
      <c r="GC29" s="7" t="str">
        <f t="shared" si="198"/>
        <v>-----</v>
      </c>
      <c r="GD29" s="7" t="str">
        <f>IF(AND(BG29&gt;AA29,BG28&gt;AA28,BG27&gt;AA27,BG26&gt;AA26,BG25&gt;AA25,BG24&gt;AA24,BG23&gt;AA23,BG22&gt;AA22,BG21&gt;AA21,BG20&gt;AA20,BG19&gt;AA19,BG18&gt;AA18),"Bullish",IF(AND(BG29&lt;AA29,BG28&lt;AA28,BG27&lt;AA27,BG26&lt;AA26,BG25&lt;AA25,BG24&lt;AA24,BG23&lt;AA23,BG22&lt;AA22,BG21&lt;AA21,BG20&lt;AA20,BG19&lt;AA19,BG18&lt;AA18),"Bearish","-----"))</f>
        <v>-----</v>
      </c>
      <c r="GE29">
        <f>(Z29-BG29)/BG29</f>
        <v>7.6366792016199715E-4</v>
      </c>
      <c r="GI29" s="7" t="str">
        <f>IF(Y29&gt;Z29,"Bullish","Bearish")</f>
        <v>Bullish</v>
      </c>
      <c r="GJ29" s="19" t="str">
        <f>IF(AND(D29&gt;Y29,D28&lt;Y28),"TEMA crossover","-----")</f>
        <v>-----</v>
      </c>
      <c r="GK29" s="19" t="str">
        <f>IF(AND(D29&lt;Y29,D28&gt;Y28),"TEMA crossunder","-----")</f>
        <v>-----</v>
      </c>
      <c r="GL29" s="20" t="str">
        <f>IF(GD29="Bearish","YES","-----")</f>
        <v>-----</v>
      </c>
      <c r="GM29" s="20" t="str">
        <f>IF(GH29="Reverse to Bearish","YES","-----")</f>
        <v>-----</v>
      </c>
      <c r="GN29" s="20" t="str">
        <f>IF(AND(GI29="Bullish",GI28="Bullish",GI27="Bullish",GI26="Bullish"),"YES","-----")</f>
        <v>YES</v>
      </c>
      <c r="GO29" s="20" t="str">
        <f>IF(OR(GK29="TEMA crossunder",GK28="TEMA crossunder",GK27="TEMA crossunder",GK26="TEMA crossunder"),"YES","-----")</f>
        <v>YES</v>
      </c>
      <c r="GP29" s="20" t="str">
        <f>IF(GD29="Bullish","YES","-----")</f>
        <v>-----</v>
      </c>
      <c r="GQ29" s="20" t="str">
        <f>IF(GH29="Reverse to Bullish","YES","-----")</f>
        <v>-----</v>
      </c>
      <c r="GR29" s="20" t="str">
        <f>IF(AND(GI29="Bearish",GI28="Bearish",GI27="Bearish",GI26="Bearish"),"YES","-----")</f>
        <v>-----</v>
      </c>
      <c r="GS29" s="20" t="str">
        <f>IF(OR(GJ29="TEMA crossover",GJ28="TEMA crossover",GJ27="TEMA crossover",GJ26="TEMA crossover"),"YES","-----")</f>
        <v>-----</v>
      </c>
      <c r="GT29" s="20" t="str">
        <f t="shared" si="216"/>
        <v>-----</v>
      </c>
      <c r="GU29" s="20" t="str">
        <f t="shared" si="217"/>
        <v>-----</v>
      </c>
      <c r="GV29" s="20" t="str">
        <f t="shared" si="218"/>
        <v>-----</v>
      </c>
      <c r="GW29" s="20" t="str">
        <f t="shared" si="219"/>
        <v>-----</v>
      </c>
      <c r="GX29" s="20" t="str">
        <f t="shared" si="220"/>
        <v>-----</v>
      </c>
      <c r="GY29" s="20" t="str">
        <f t="shared" si="221"/>
        <v>-----</v>
      </c>
      <c r="GZ29" s="7" t="str">
        <f>IF(G29&gt;BH29,"YES","-----")</f>
        <v>-----</v>
      </c>
      <c r="HA29" s="7" t="str">
        <f>IF(F29&lt;BI29,"YES","-----")</f>
        <v>-----</v>
      </c>
      <c r="HB29">
        <f>BH29-BI29</f>
        <v>6.910000000000764</v>
      </c>
      <c r="HI29">
        <f t="shared" si="199"/>
        <v>0.86295999999947526</v>
      </c>
      <c r="HJ29">
        <f t="shared" si="200"/>
        <v>7.7729600000002392</v>
      </c>
      <c r="HK29" s="7"/>
      <c r="HL29" s="7"/>
      <c r="HM29" s="7"/>
      <c r="HN29" s="7"/>
      <c r="HO29" s="7"/>
      <c r="HP29" s="7"/>
      <c r="HQ29" s="28">
        <f t="shared" si="223"/>
        <v>-1.1230399999994916</v>
      </c>
      <c r="HR29" s="28" t="str">
        <f t="shared" si="201"/>
        <v>Bear</v>
      </c>
      <c r="HS29">
        <f t="shared" si="202"/>
        <v>1.1230399999994916</v>
      </c>
    </row>
    <row r="30" spans="1:227" x14ac:dyDescent="0.55000000000000004">
      <c r="A30">
        <f>Validation!A29</f>
        <v>1772033100</v>
      </c>
      <c r="B30" t="str">
        <f>Price!B29</f>
        <v>XAUUSD</v>
      </c>
      <c r="C30" t="str">
        <f>Price!C29</f>
        <v>M5</v>
      </c>
      <c r="D30">
        <f>Price!D29</f>
        <v>5180.33</v>
      </c>
      <c r="E30">
        <f>Price!E29</f>
        <v>5185.59</v>
      </c>
      <c r="F30">
        <f>Price!F29</f>
        <v>5187.1499999999996</v>
      </c>
      <c r="G30">
        <f>Price!G29</f>
        <v>5174.1000000000004</v>
      </c>
      <c r="H30">
        <f>Price!H29</f>
        <v>837</v>
      </c>
      <c r="I30">
        <f>Diagonals!E29</f>
        <v>0</v>
      </c>
      <c r="J30">
        <f>Diagonals!F29</f>
        <v>0</v>
      </c>
      <c r="K30">
        <f>Diagonals!G29</f>
        <v>0</v>
      </c>
      <c r="L30">
        <f>Diagonals!H29</f>
        <v>0</v>
      </c>
      <c r="M30">
        <f>Diagonals!I29</f>
        <v>0</v>
      </c>
      <c r="N30">
        <f>Diagonals!J29</f>
        <v>0</v>
      </c>
      <c r="O30">
        <f>Diagonals!K29</f>
        <v>0</v>
      </c>
      <c r="P30">
        <f>Diagonals!L29</f>
        <v>0</v>
      </c>
      <c r="Q30">
        <f>Trendlines!E29</f>
        <v>0</v>
      </c>
      <c r="R30">
        <f>Trendlines!F29</f>
        <v>0</v>
      </c>
      <c r="S30">
        <f>Trendlines!G29</f>
        <v>0</v>
      </c>
      <c r="T30">
        <f>Trendlines!H29</f>
        <v>0</v>
      </c>
      <c r="U30">
        <f>Trendlines!I29</f>
        <v>0</v>
      </c>
      <c r="V30">
        <f>Trendlines!J29</f>
        <v>0</v>
      </c>
      <c r="W30">
        <f>Trendlines!K29</f>
        <v>0</v>
      </c>
      <c r="X30">
        <f>Trendlines!L29</f>
        <v>0</v>
      </c>
      <c r="Y30">
        <f>Tema_Hrma_Smma!E29</f>
        <v>5187.25</v>
      </c>
      <c r="Z30">
        <f>Tema_Hrma_Smma!F29</f>
        <v>5188.92</v>
      </c>
      <c r="AA30">
        <f>Tema_Hrma_Smma!G29</f>
        <v>5183.6899999999996</v>
      </c>
      <c r="AB30">
        <f>ZScore!H29</f>
        <v>-1</v>
      </c>
      <c r="AC30">
        <f>ZScore!I29</f>
        <v>0.66437000000000002</v>
      </c>
      <c r="AD30">
        <f>ZScore!J29</f>
        <v>3</v>
      </c>
      <c r="AE30">
        <f>HA!E29</f>
        <v>5190.1099999999997</v>
      </c>
      <c r="AF30">
        <f>HA!F29</f>
        <v>5190.1099999999997</v>
      </c>
      <c r="AG30">
        <f>HA!G29</f>
        <v>5174.1000000000004</v>
      </c>
      <c r="AH30">
        <f>HA!H29</f>
        <v>5181.79</v>
      </c>
      <c r="AI30">
        <f>HA!I29</f>
        <v>-1</v>
      </c>
      <c r="AJ30">
        <f>HA!J29</f>
        <v>8.32</v>
      </c>
      <c r="AK30">
        <f>HA!K29</f>
        <v>1.77739</v>
      </c>
      <c r="AL30">
        <f>HA!L29</f>
        <v>-4</v>
      </c>
      <c r="AM30">
        <f>KC!E29</f>
        <v>5211.1597400000001</v>
      </c>
      <c r="AN30">
        <f>KC!F29</f>
        <v>5205.7235700000001</v>
      </c>
      <c r="AO30">
        <f>KC!G29</f>
        <v>5200.2873900000004</v>
      </c>
      <c r="AP30">
        <f>KC!H29</f>
        <v>5194.8512199999996</v>
      </c>
      <c r="AQ30">
        <f>KC!I29</f>
        <v>5189.4150499999996</v>
      </c>
      <c r="AR30">
        <f>KC!J29</f>
        <v>5181.5286400000005</v>
      </c>
      <c r="AS30">
        <f>KC!K29</f>
        <v>5176.0924699999996</v>
      </c>
      <c r="AT30">
        <f>KC!L29</f>
        <v>5170.6562899999999</v>
      </c>
      <c r="AU30">
        <f>KC!M29</f>
        <v>5165.22012</v>
      </c>
      <c r="AV30">
        <f>KC!N29</f>
        <v>5159.78395</v>
      </c>
      <c r="AW30">
        <f>SR_Levels!E29</f>
        <v>5178.6000000000004</v>
      </c>
      <c r="AX30">
        <f>SR_Levels!F29</f>
        <v>5161.8900000000003</v>
      </c>
      <c r="AY30">
        <f>SR_Levels!G29</f>
        <v>5135.8500000000004</v>
      </c>
      <c r="AZ30">
        <f>SR_Levels!H29</f>
        <v>0</v>
      </c>
      <c r="BA30">
        <f>SR_Levels!I29</f>
        <v>5193.3500000000004</v>
      </c>
      <c r="BB30">
        <f>SR_Levels!J29</f>
        <v>5205.3100000000004</v>
      </c>
      <c r="BC30">
        <f>SR_Levels!K29</f>
        <v>0</v>
      </c>
      <c r="BD30">
        <f>SR_Levels!L29</f>
        <v>0</v>
      </c>
      <c r="BE30">
        <f>ZigZag!E29</f>
        <v>0</v>
      </c>
      <c r="BF30">
        <f>ZigZag!F29</f>
        <v>0</v>
      </c>
      <c r="BG30">
        <f>ZigZag!G29</f>
        <v>5185.1400000000003</v>
      </c>
      <c r="BH30">
        <f>Dual_Tema!E29</f>
        <v>5192.6000000000004</v>
      </c>
      <c r="BI30">
        <f>Dual_Tema!F29</f>
        <v>5182.92</v>
      </c>
      <c r="BJ30">
        <f>Pinbar!E29</f>
        <v>0</v>
      </c>
      <c r="BK30">
        <f>SSA!E29</f>
        <v>5187.24899</v>
      </c>
      <c r="BL30">
        <f>SSA!F29</f>
        <v>5188.5795399999997</v>
      </c>
      <c r="BN30" t="str">
        <f t="shared" si="222"/>
        <v>Red Candle</v>
      </c>
      <c r="BO30" s="34">
        <f t="shared" si="224"/>
        <v>-2.1035396099206016E-3</v>
      </c>
      <c r="BP30" s="34">
        <f t="shared" si="226"/>
        <v>4.6737003926300424E-4</v>
      </c>
      <c r="BQ30" s="34">
        <f t="shared" si="235"/>
        <v>-9.4499183257057418E-4</v>
      </c>
      <c r="BR30" s="34">
        <f t="shared" si="237"/>
        <v>-1.4918842652469344E-3</v>
      </c>
      <c r="BS30" s="35">
        <f t="shared" si="225"/>
        <v>-3.5089761384410334E-4</v>
      </c>
      <c r="BT30" s="35">
        <f t="shared" si="227"/>
        <v>3.8939162768203417E-5</v>
      </c>
      <c r="BU30" s="35">
        <f t="shared" si="236"/>
        <v>-5.2522988333247866E-5</v>
      </c>
      <c r="BV30" s="35">
        <f t="shared" si="238"/>
        <v>-6.2206324800362367E-5</v>
      </c>
      <c r="BW30" s="27">
        <v>96</v>
      </c>
      <c r="BX30">
        <f>F30-G30</f>
        <v>13.049999999999272</v>
      </c>
      <c r="BY30">
        <f>ABS(F30-D29)</f>
        <v>1.6899999999995998</v>
      </c>
      <c r="BZ30">
        <f>ABS(G30-D29)</f>
        <v>11.359999999999673</v>
      </c>
      <c r="CA30">
        <f t="shared" si="203"/>
        <v>13.049999999999272</v>
      </c>
      <c r="CB30">
        <f t="shared" si="229"/>
        <v>9.2035714285715837</v>
      </c>
      <c r="CC30">
        <f t="shared" si="232"/>
        <v>7.4872227306558603</v>
      </c>
      <c r="CD30">
        <f t="shared" si="230"/>
        <v>1.7163486979157234</v>
      </c>
      <c r="CE30">
        <f t="shared" si="233"/>
        <v>1</v>
      </c>
      <c r="CF30">
        <f t="shared" si="234"/>
        <v>15</v>
      </c>
      <c r="CG30" s="7" t="str">
        <f t="shared" si="231"/>
        <v>High Volatility Period</v>
      </c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Z30" s="7" t="str">
        <f>IF(AND(D30&gt;BH30,D30&gt;E30),"Bullish Trigger","-----")</f>
        <v>-----</v>
      </c>
      <c r="DA30" s="7" t="str">
        <f>IF(AND(D30&lt;BI30,D30&lt;E30),"Bearish Trigger","-----")</f>
        <v>Bearish Trigger</v>
      </c>
      <c r="DB30" s="13" t="str">
        <f>IF(AND(W30=BE30,W30&gt;0,BE30&gt;0),"Important High","------")</f>
        <v>------</v>
      </c>
      <c r="DC30" s="13" t="str">
        <f>IF(AND(X30=BF30,X30&gt;0,BF30&gt;0),"Important Low","------")</f>
        <v>------</v>
      </c>
      <c r="DD30" s="7" t="str">
        <f>IF(AND(DB30="Important High",DC30="-----",BJ30=1),"Imp High Rej","-----")</f>
        <v>-----</v>
      </c>
      <c r="DE30" s="7" t="str">
        <f>IF(AND(DB30="-----",DC30="Important Low",BJ30=1),"Imp Low Rej","-----")</f>
        <v>-----</v>
      </c>
      <c r="DF30" s="7" t="str">
        <f>IF(Y30&gt;AM30,"Overbought",IF(Y30&gt;AO30,"Bullish Momentum",IF(Y30&gt;AQ30,"Flat Momentum","-----")))</f>
        <v>-----</v>
      </c>
      <c r="DG30" s="7" t="str">
        <f>IF(Y30&lt;AV30,"Oversold",IF(Y30&lt;AT30,"Bearish Momentum",IF(Y30&lt;AR30,"Flat Momentum","-----")))</f>
        <v>-----</v>
      </c>
      <c r="DH30" s="7" t="str">
        <f>IF(AND(DF30="Overbought",AD30=2),"Culminated Thrust","-----")</f>
        <v>-----</v>
      </c>
      <c r="DI30" s="7" t="str">
        <f>IF(AND(DG30="Oversold",AD30=5),"Culminated Thrust","-----")</f>
        <v>-----</v>
      </c>
      <c r="DJ30" s="14">
        <f>(Q30-$D30)/$D30</f>
        <v>-1</v>
      </c>
      <c r="DK30" s="14">
        <f>(R30-$D30)/$D30</f>
        <v>-1</v>
      </c>
      <c r="DL30" s="14">
        <f>(S30-$D30)/$D30</f>
        <v>-1</v>
      </c>
      <c r="DM30" s="14">
        <f>(T30-$D30)/$D30</f>
        <v>-1</v>
      </c>
      <c r="DN30" s="14">
        <f>(U30-$D30)/$D30</f>
        <v>-1</v>
      </c>
      <c r="DO30" s="14">
        <f>(V30-$D30)/$D30</f>
        <v>-1</v>
      </c>
      <c r="DP30" s="14">
        <f t="shared" si="171"/>
        <v>-1</v>
      </c>
      <c r="DQ30" s="14">
        <f t="shared" si="172"/>
        <v>-1</v>
      </c>
      <c r="DR30" s="14">
        <f t="shared" si="173"/>
        <v>-1</v>
      </c>
      <c r="DS30" s="14">
        <f t="shared" si="174"/>
        <v>-1</v>
      </c>
      <c r="DT30" s="14">
        <f t="shared" si="175"/>
        <v>-1</v>
      </c>
      <c r="DU30" s="14">
        <f t="shared" si="176"/>
        <v>-1</v>
      </c>
      <c r="DV30" t="str">
        <f>IF($D30&gt;Q30,"SUP","RES")</f>
        <v>SUP</v>
      </c>
      <c r="DW30" t="str">
        <f>IF($D30&gt;R30,"SUP","RES")</f>
        <v>SUP</v>
      </c>
      <c r="DX30" t="str">
        <f>IF($D30&gt;S30,"SUP","RES")</f>
        <v>SUP</v>
      </c>
      <c r="DY30" t="str">
        <f>IF($D30&gt;T30,"SUP","RES")</f>
        <v>SUP</v>
      </c>
      <c r="DZ30" t="str">
        <f>IF($D30&gt;U30,"SUP","RES")</f>
        <v>SUP</v>
      </c>
      <c r="EA30" t="str">
        <f>IF($D30&gt;V30,"SUP","RES")</f>
        <v>SUP</v>
      </c>
      <c r="EB30" s="7">
        <f t="shared" si="177"/>
        <v>0</v>
      </c>
      <c r="EC30" s="7">
        <f t="shared" si="178"/>
        <v>6</v>
      </c>
      <c r="ED30" s="13" t="str">
        <f t="shared" si="179"/>
        <v>All Sup</v>
      </c>
      <c r="EE30" s="13" t="str">
        <f t="shared" si="180"/>
        <v>-----</v>
      </c>
      <c r="EF30" s="7" t="str">
        <f>IF(OR(ED30="All Sup",EE30="All Res"),"na",((D30-MIN(Q30:V30))/(MAX(Q30:V30)-MIN(Q30:V30))))</f>
        <v>na</v>
      </c>
      <c r="EG30">
        <v>1.4999999999999999E-4</v>
      </c>
      <c r="EH30">
        <f>Q30*(1+$EG30)</f>
        <v>0</v>
      </c>
      <c r="EI30">
        <f>Q30*(1-$EG30)</f>
        <v>0</v>
      </c>
      <c r="EJ30">
        <f>R30*(1+$EG30)</f>
        <v>0</v>
      </c>
      <c r="EK30">
        <f>R30*(1-$EG30)</f>
        <v>0</v>
      </c>
      <c r="EL30">
        <f>S30*(1+$EG30)</f>
        <v>0</v>
      </c>
      <c r="EM30">
        <f>S30*(1-$EG30)</f>
        <v>0</v>
      </c>
      <c r="EN30">
        <f>T30*(1+$EG30)</f>
        <v>0</v>
      </c>
      <c r="EO30">
        <f>T30*(1-$EG30)</f>
        <v>0</v>
      </c>
      <c r="EP30">
        <f>U30*(1+$EG30)</f>
        <v>0</v>
      </c>
      <c r="EQ30">
        <f>U30*(1-$EG30)</f>
        <v>0</v>
      </c>
      <c r="ER30">
        <f>V30*(1+$EG30)</f>
        <v>0</v>
      </c>
      <c r="ES30">
        <f>V30*(1-$EG30)</f>
        <v>0</v>
      </c>
      <c r="ET30" s="7" t="str">
        <f t="shared" si="181"/>
        <v>-----</v>
      </c>
      <c r="EU30" s="7" t="str">
        <f t="shared" si="182"/>
        <v>-----</v>
      </c>
      <c r="EV30" s="7" t="str">
        <f t="shared" si="183"/>
        <v>-----</v>
      </c>
      <c r="EW30" s="7" t="str">
        <f t="shared" si="184"/>
        <v>-----</v>
      </c>
      <c r="EX30" s="7" t="str">
        <f t="shared" si="185"/>
        <v>-----</v>
      </c>
      <c r="EY30" s="7" t="str">
        <f t="shared" si="186"/>
        <v>-----</v>
      </c>
      <c r="EZ30">
        <f t="shared" si="204"/>
        <v>28</v>
      </c>
      <c r="FA30">
        <f t="shared" si="205"/>
        <v>28</v>
      </c>
      <c r="FB30">
        <f t="shared" si="206"/>
        <v>28</v>
      </c>
      <c r="FC30">
        <f t="shared" si="207"/>
        <v>28</v>
      </c>
      <c r="FD30">
        <f t="shared" si="208"/>
        <v>28</v>
      </c>
      <c r="FE30">
        <f t="shared" si="209"/>
        <v>28</v>
      </c>
      <c r="FF30">
        <f t="shared" si="210"/>
        <v>0</v>
      </c>
      <c r="FG30">
        <f t="shared" si="211"/>
        <v>0</v>
      </c>
      <c r="FH30">
        <f t="shared" si="212"/>
        <v>0</v>
      </c>
      <c r="FI30">
        <f t="shared" si="213"/>
        <v>0</v>
      </c>
      <c r="FJ30">
        <f t="shared" si="214"/>
        <v>0</v>
      </c>
      <c r="FK30">
        <f t="shared" si="215"/>
        <v>0</v>
      </c>
      <c r="FL30" s="7" t="str">
        <f t="shared" si="187"/>
        <v>-----</v>
      </c>
      <c r="FM30" s="7" t="str">
        <f t="shared" si="188"/>
        <v>-----</v>
      </c>
      <c r="FN30" s="7" t="str">
        <f t="shared" si="189"/>
        <v>-----</v>
      </c>
      <c r="FO30" s="7" t="str">
        <f t="shared" si="190"/>
        <v>-----</v>
      </c>
      <c r="FP30" s="7" t="str">
        <f t="shared" si="191"/>
        <v>-----</v>
      </c>
      <c r="FQ30" s="7" t="str">
        <f t="shared" si="192"/>
        <v>-----</v>
      </c>
      <c r="FR30" s="13" t="str">
        <f>IF(FL30="-----","-----",(D30-Q30)/Q30)</f>
        <v>-----</v>
      </c>
      <c r="FS30" s="13" t="str">
        <f>IF(FM30="-----","-----",(Q30-R30)/R30)</f>
        <v>-----</v>
      </c>
      <c r="FT30" s="13" t="str">
        <f>IF(FN30="-----","-----",(R30-S30)/S30)</f>
        <v>-----</v>
      </c>
      <c r="FU30" s="13" t="str">
        <f>IF(FO30="-----","-----",(S30-T30)/T30)</f>
        <v>-----</v>
      </c>
      <c r="FV30" s="13" t="str">
        <f>IF(FP30="-----","-----",(T30-U30)/U30)</f>
        <v>-----</v>
      </c>
      <c r="FW30" s="13" t="str">
        <f>IF(FQ30="-----","-----",(U30-V30)/V30)</f>
        <v>-----</v>
      </c>
      <c r="FX30" s="7" t="str">
        <f t="shared" si="193"/>
        <v>-----</v>
      </c>
      <c r="FY30" s="7" t="str">
        <f t="shared" si="194"/>
        <v>-----</v>
      </c>
      <c r="FZ30" s="7" t="str">
        <f t="shared" si="195"/>
        <v>-----</v>
      </c>
      <c r="GA30" s="7" t="str">
        <f t="shared" si="196"/>
        <v>-----</v>
      </c>
      <c r="GB30" s="7" t="str">
        <f t="shared" si="197"/>
        <v>-----</v>
      </c>
      <c r="GC30" s="7" t="str">
        <f t="shared" si="198"/>
        <v>-----</v>
      </c>
      <c r="GD30" s="7" t="str">
        <f>IF(AND(BG30&gt;AA30,BG29&gt;AA29,BG28&gt;AA28,BG27&gt;AA27,BG26&gt;AA26,BG25&gt;AA25,BG24&gt;AA24,BG23&gt;AA23,BG22&gt;AA22,BG21&gt;AA21,BG20&gt;AA20,BG19&gt;AA19),"Bullish",IF(AND(BG30&lt;AA30,BG29&lt;AA29,BG28&lt;AA28,BG27&lt;AA27,BG26&lt;AA26,BG25&lt;AA25,BG24&lt;AA24,BG23&lt;AA23,BG22&lt;AA22,BG21&lt;AA21,BG20&lt;AA20,BG19&lt;AA19),"Bearish","-----"))</f>
        <v>-----</v>
      </c>
      <c r="GE30">
        <f>(Z30-BG30)/BG30</f>
        <v>7.2900635276959645E-4</v>
      </c>
      <c r="GI30" s="7" t="str">
        <f>IF(Y30&gt;Z30,"Bullish","Bearish")</f>
        <v>Bearish</v>
      </c>
      <c r="GJ30" s="19" t="str">
        <f>IF(AND(D30&gt;Y30,D29&lt;Y29),"TEMA crossover","-----")</f>
        <v>-----</v>
      </c>
      <c r="GK30" s="19" t="str">
        <f>IF(AND(D30&lt;Y30,D29&gt;Y29),"TEMA crossunder","-----")</f>
        <v>-----</v>
      </c>
      <c r="GL30" s="20" t="str">
        <f>IF(GD30="Bearish","YES","-----")</f>
        <v>-----</v>
      </c>
      <c r="GM30" s="20" t="str">
        <f>IF(GH30="Reverse to Bearish","YES","-----")</f>
        <v>-----</v>
      </c>
      <c r="GN30" s="20" t="str">
        <f>IF(AND(GI30="Bullish",GI29="Bullish",GI28="Bullish",GI27="Bullish"),"YES","-----")</f>
        <v>-----</v>
      </c>
      <c r="GO30" s="20" t="str">
        <f>IF(OR(GK30="TEMA crossunder",GK29="TEMA crossunder",GK28="TEMA crossunder",GK27="TEMA crossunder"),"YES","-----")</f>
        <v>YES</v>
      </c>
      <c r="GP30" s="20" t="str">
        <f>IF(GD30="Bullish","YES","-----")</f>
        <v>-----</v>
      </c>
      <c r="GQ30" s="20" t="str">
        <f>IF(GH30="Reverse to Bullish","YES","-----")</f>
        <v>-----</v>
      </c>
      <c r="GR30" s="20" t="str">
        <f>IF(AND(GI30="Bearish",GI29="Bearish",GI28="Bearish",GI27="Bearish"),"YES","-----")</f>
        <v>-----</v>
      </c>
      <c r="GS30" s="20" t="str">
        <f>IF(OR(GJ30="TEMA crossover",GJ29="TEMA crossover",GJ28="TEMA crossover",GJ27="TEMA crossover"),"YES","-----")</f>
        <v>-----</v>
      </c>
      <c r="GT30" s="20" t="str">
        <f t="shared" si="216"/>
        <v>-----</v>
      </c>
      <c r="GU30" s="20" t="str">
        <f t="shared" si="217"/>
        <v>-----</v>
      </c>
      <c r="GV30" s="20" t="str">
        <f t="shared" si="218"/>
        <v>-----</v>
      </c>
      <c r="GW30" s="20" t="str">
        <f t="shared" si="219"/>
        <v>-----</v>
      </c>
      <c r="GX30" s="20" t="str">
        <f t="shared" si="220"/>
        <v>-----</v>
      </c>
      <c r="GY30" s="20" t="str">
        <f t="shared" si="221"/>
        <v>-----</v>
      </c>
      <c r="GZ30" s="7" t="str">
        <f>IF(G30&gt;BH30,"YES","-----")</f>
        <v>-----</v>
      </c>
      <c r="HA30" s="7" t="str">
        <f>IF(F30&lt;BI30,"YES","-----")</f>
        <v>-----</v>
      </c>
      <c r="HB30">
        <f>BH30-BI30</f>
        <v>9.680000000000291</v>
      </c>
      <c r="HI30">
        <f t="shared" si="199"/>
        <v>-4.3289899999999761</v>
      </c>
      <c r="HJ30">
        <f t="shared" si="200"/>
        <v>5.3510100000003149</v>
      </c>
      <c r="HK30" s="7"/>
      <c r="HL30" s="7"/>
      <c r="HM30" s="7"/>
      <c r="HN30" s="7"/>
      <c r="HO30" s="7"/>
      <c r="HP30" s="7"/>
      <c r="HQ30" s="28">
        <f t="shared" si="223"/>
        <v>-1.3305499999996755</v>
      </c>
      <c r="HR30" s="28" t="str">
        <f t="shared" si="201"/>
        <v>Bear</v>
      </c>
      <c r="HS30">
        <f t="shared" si="202"/>
        <v>1.3305499999996755</v>
      </c>
    </row>
    <row r="31" spans="1:227" x14ac:dyDescent="0.55000000000000004">
      <c r="A31">
        <f>Validation!A30</f>
        <v>1772033400</v>
      </c>
      <c r="B31" t="str">
        <f>Price!B30</f>
        <v>XAUUSD</v>
      </c>
      <c r="C31" t="str">
        <f>Price!C30</f>
        <v>M5</v>
      </c>
      <c r="D31">
        <f>Price!D30</f>
        <v>5181.68</v>
      </c>
      <c r="E31">
        <f>Price!E30</f>
        <v>5179.38</v>
      </c>
      <c r="F31">
        <f>Price!F30</f>
        <v>5182.93</v>
      </c>
      <c r="G31">
        <f>Price!G30</f>
        <v>5172.47</v>
      </c>
      <c r="H31">
        <f>Price!H30</f>
        <v>843</v>
      </c>
      <c r="I31">
        <f>Diagonals!E30</f>
        <v>0</v>
      </c>
      <c r="J31">
        <f>Diagonals!F30</f>
        <v>0</v>
      </c>
      <c r="K31">
        <f>Diagonals!G30</f>
        <v>0</v>
      </c>
      <c r="L31">
        <f>Diagonals!H30</f>
        <v>0</v>
      </c>
      <c r="M31">
        <f>Diagonals!I30</f>
        <v>0</v>
      </c>
      <c r="N31">
        <f>Diagonals!J30</f>
        <v>0</v>
      </c>
      <c r="O31">
        <f>Diagonals!K30</f>
        <v>0</v>
      </c>
      <c r="P31">
        <f>Diagonals!L30</f>
        <v>0</v>
      </c>
      <c r="Q31">
        <f>Trendlines!E30</f>
        <v>0</v>
      </c>
      <c r="R31">
        <f>Trendlines!F30</f>
        <v>0</v>
      </c>
      <c r="S31">
        <f>Trendlines!G30</f>
        <v>0</v>
      </c>
      <c r="T31">
        <f>Trendlines!H30</f>
        <v>0</v>
      </c>
      <c r="U31">
        <f>Trendlines!I30</f>
        <v>0</v>
      </c>
      <c r="V31">
        <f>Trendlines!J30</f>
        <v>0</v>
      </c>
      <c r="W31">
        <f>Trendlines!K30</f>
        <v>0</v>
      </c>
      <c r="X31">
        <f>Trendlines!L30</f>
        <v>0</v>
      </c>
      <c r="Y31">
        <f>Tema_Hrma_Smma!E30</f>
        <v>5183.16</v>
      </c>
      <c r="Z31">
        <f>Tema_Hrma_Smma!F30</f>
        <v>5187.6499999999996</v>
      </c>
      <c r="AA31">
        <f>Tema_Hrma_Smma!G30</f>
        <v>5183.58</v>
      </c>
      <c r="AB31">
        <f>ZScore!H30</f>
        <v>1</v>
      </c>
      <c r="AC31">
        <f>ZScore!I30</f>
        <v>0.33435999999999999</v>
      </c>
      <c r="AD31">
        <f>ZScore!J30</f>
        <v>0</v>
      </c>
      <c r="AE31">
        <f>HA!E30</f>
        <v>5185.95</v>
      </c>
      <c r="AF31">
        <f>HA!F30</f>
        <v>5185.95</v>
      </c>
      <c r="AG31">
        <f>HA!G30</f>
        <v>5172.47</v>
      </c>
      <c r="AH31">
        <f>HA!H30</f>
        <v>5179.12</v>
      </c>
      <c r="AI31">
        <f>HA!I30</f>
        <v>-1</v>
      </c>
      <c r="AJ31">
        <f>HA!J30</f>
        <v>6.84</v>
      </c>
      <c r="AK31">
        <f>HA!K30</f>
        <v>1.2505299999999999</v>
      </c>
      <c r="AL31">
        <f>HA!L30</f>
        <v>-5</v>
      </c>
      <c r="AM31">
        <f>KC!E30</f>
        <v>5211.3589499999998</v>
      </c>
      <c r="AN31">
        <f>KC!F30</f>
        <v>5205.9059299999999</v>
      </c>
      <c r="AO31">
        <f>KC!G30</f>
        <v>5200.4529000000002</v>
      </c>
      <c r="AP31">
        <f>KC!H30</f>
        <v>5194.9998800000003</v>
      </c>
      <c r="AQ31">
        <f>KC!I30</f>
        <v>5189.5468499999997</v>
      </c>
      <c r="AR31">
        <f>KC!J30</f>
        <v>5181.4420200000004</v>
      </c>
      <c r="AS31">
        <f>KC!K30</f>
        <v>5175.9889999999996</v>
      </c>
      <c r="AT31">
        <f>KC!L30</f>
        <v>5170.5359699999999</v>
      </c>
      <c r="AU31">
        <f>KC!M30</f>
        <v>5165.08295</v>
      </c>
      <c r="AV31">
        <f>KC!N30</f>
        <v>5159.6299200000003</v>
      </c>
      <c r="AW31">
        <f>SR_Levels!E30</f>
        <v>5178.6000000000004</v>
      </c>
      <c r="AX31">
        <f>SR_Levels!F30</f>
        <v>5161.8900000000003</v>
      </c>
      <c r="AY31">
        <f>SR_Levels!G30</f>
        <v>5135.8500000000004</v>
      </c>
      <c r="AZ31">
        <f>SR_Levels!H30</f>
        <v>0</v>
      </c>
      <c r="BA31">
        <f>SR_Levels!I30</f>
        <v>5193.3500000000004</v>
      </c>
      <c r="BB31">
        <f>SR_Levels!J30</f>
        <v>5205.3100000000004</v>
      </c>
      <c r="BC31">
        <f>SR_Levels!K30</f>
        <v>0</v>
      </c>
      <c r="BD31">
        <f>SR_Levels!L30</f>
        <v>0</v>
      </c>
      <c r="BE31">
        <f>ZigZag!E30</f>
        <v>0</v>
      </c>
      <c r="BF31">
        <f>ZigZag!F30</f>
        <v>0</v>
      </c>
      <c r="BG31">
        <f>ZigZag!G30</f>
        <v>5184.71</v>
      </c>
      <c r="BH31">
        <f>Dual_Tema!E30</f>
        <v>5187.93</v>
      </c>
      <c r="BI31">
        <f>Dual_Tema!F30</f>
        <v>5177.74</v>
      </c>
      <c r="BJ31">
        <f>Pinbar!E30</f>
        <v>0</v>
      </c>
      <c r="BK31">
        <f>SSA!E30</f>
        <v>5186.6166400000002</v>
      </c>
      <c r="BL31">
        <f>SSA!F30</f>
        <v>5187.5980900000004</v>
      </c>
      <c r="BN31" t="str">
        <f t="shared" si="222"/>
        <v>Green Candle</v>
      </c>
      <c r="BO31" s="34">
        <f t="shared" si="224"/>
        <v>-3.2623917024452442E-3</v>
      </c>
      <c r="BP31" s="34">
        <f t="shared" si="226"/>
        <v>1.4572470014340144E-3</v>
      </c>
      <c r="BQ31" s="34">
        <f t="shared" si="235"/>
        <v>-1.0603063707061988E-3</v>
      </c>
      <c r="BR31" s="34">
        <f t="shared" si="237"/>
        <v>-1.2489977178806733E-3</v>
      </c>
      <c r="BS31" s="35">
        <f t="shared" si="225"/>
        <v>-5.4447253845979482E-4</v>
      </c>
      <c r="BT31" s="35">
        <f t="shared" si="227"/>
        <v>1.2135621702147326E-4</v>
      </c>
      <c r="BU31" s="35">
        <f t="shared" si="236"/>
        <v>-5.8935423971395728E-5</v>
      </c>
      <c r="BV31" s="35">
        <f t="shared" si="238"/>
        <v>-5.2072742734998734E-5</v>
      </c>
      <c r="BW31" s="27">
        <v>96</v>
      </c>
      <c r="BX31">
        <f>F31-G31</f>
        <v>10.460000000000036</v>
      </c>
      <c r="BY31">
        <f>ABS(F31-D30)</f>
        <v>2.6000000000003638</v>
      </c>
      <c r="BZ31">
        <f>ABS(G31-D30)</f>
        <v>7.8599999999996726</v>
      </c>
      <c r="CA31">
        <f t="shared" si="203"/>
        <v>10.460000000000036</v>
      </c>
      <c r="CB31">
        <f t="shared" si="229"/>
        <v>9.5642857142858837</v>
      </c>
      <c r="CC31">
        <f t="shared" si="232"/>
        <v>7.6995639641804443</v>
      </c>
      <c r="CD31">
        <f t="shared" si="230"/>
        <v>1.8647217501054394</v>
      </c>
      <c r="CE31">
        <f t="shared" si="233"/>
        <v>1</v>
      </c>
      <c r="CF31">
        <f t="shared" si="234"/>
        <v>16</v>
      </c>
      <c r="CG31" s="7" t="str">
        <f t="shared" si="231"/>
        <v>High Volatility Period</v>
      </c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Z31" s="7" t="str">
        <f>IF(AND(D31&gt;BH31,D31&gt;E31),"Bullish Trigger","-----")</f>
        <v>-----</v>
      </c>
      <c r="DA31" s="7" t="str">
        <f>IF(AND(D31&lt;BI31,D31&lt;E31),"Bearish Trigger","-----")</f>
        <v>-----</v>
      </c>
      <c r="DB31" s="13" t="str">
        <f>IF(AND(W31=BE31,W31&gt;0,BE31&gt;0),"Important High","------")</f>
        <v>------</v>
      </c>
      <c r="DC31" s="13" t="str">
        <f>IF(AND(X31=BF31,X31&gt;0,BF31&gt;0),"Important Low","------")</f>
        <v>------</v>
      </c>
      <c r="DD31" s="7" t="str">
        <f>IF(AND(DB31="Important High",DC31="-----",BJ31=1),"Imp High Rej","-----")</f>
        <v>-----</v>
      </c>
      <c r="DE31" s="7" t="str">
        <f>IF(AND(DB31="-----",DC31="Important Low",BJ31=1),"Imp Low Rej","-----")</f>
        <v>-----</v>
      </c>
      <c r="DF31" s="7" t="str">
        <f>IF(Y31&gt;AM31,"Overbought",IF(Y31&gt;AO31,"Bullish Momentum",IF(Y31&gt;AQ31,"Flat Momentum","-----")))</f>
        <v>-----</v>
      </c>
      <c r="DG31" s="7" t="str">
        <f>IF(Y31&lt;AV31,"Oversold",IF(Y31&lt;AT31,"Bearish Momentum",IF(Y31&lt;AR31,"Flat Momentum","-----")))</f>
        <v>-----</v>
      </c>
      <c r="DH31" s="7" t="str">
        <f>IF(AND(DF31="Overbought",AD31=2),"Culminated Thrust","-----")</f>
        <v>-----</v>
      </c>
      <c r="DI31" s="7" t="str">
        <f>IF(AND(DG31="Oversold",AD31=5),"Culminated Thrust","-----")</f>
        <v>-----</v>
      </c>
      <c r="DJ31" s="14">
        <f>(Q31-$D31)/$D31</f>
        <v>-1</v>
      </c>
      <c r="DK31" s="14">
        <f>(R31-$D31)/$D31</f>
        <v>-1</v>
      </c>
      <c r="DL31" s="14">
        <f>(S31-$D31)/$D31</f>
        <v>-1</v>
      </c>
      <c r="DM31" s="14">
        <f>(T31-$D31)/$D31</f>
        <v>-1</v>
      </c>
      <c r="DN31" s="14">
        <f>(U31-$D31)/$D31</f>
        <v>-1</v>
      </c>
      <c r="DO31" s="14">
        <f>(V31-$D31)/$D31</f>
        <v>-1</v>
      </c>
      <c r="DP31" s="14">
        <f t="shared" si="171"/>
        <v>-1</v>
      </c>
      <c r="DQ31" s="14">
        <f t="shared" si="172"/>
        <v>-1</v>
      </c>
      <c r="DR31" s="14">
        <f t="shared" si="173"/>
        <v>-1</v>
      </c>
      <c r="DS31" s="14">
        <f t="shared" si="174"/>
        <v>-1</v>
      </c>
      <c r="DT31" s="14">
        <f t="shared" si="175"/>
        <v>-1</v>
      </c>
      <c r="DU31" s="14">
        <f t="shared" si="176"/>
        <v>-1</v>
      </c>
      <c r="DV31" t="str">
        <f>IF($D31&gt;Q31,"SUP","RES")</f>
        <v>SUP</v>
      </c>
      <c r="DW31" t="str">
        <f>IF($D31&gt;R31,"SUP","RES")</f>
        <v>SUP</v>
      </c>
      <c r="DX31" t="str">
        <f>IF($D31&gt;S31,"SUP","RES")</f>
        <v>SUP</v>
      </c>
      <c r="DY31" t="str">
        <f>IF($D31&gt;T31,"SUP","RES")</f>
        <v>SUP</v>
      </c>
      <c r="DZ31" t="str">
        <f>IF($D31&gt;U31,"SUP","RES")</f>
        <v>SUP</v>
      </c>
      <c r="EA31" t="str">
        <f>IF($D31&gt;V31,"SUP","RES")</f>
        <v>SUP</v>
      </c>
      <c r="EB31" s="7">
        <f t="shared" si="177"/>
        <v>0</v>
      </c>
      <c r="EC31" s="7">
        <f t="shared" si="178"/>
        <v>6</v>
      </c>
      <c r="ED31" s="13" t="str">
        <f t="shared" si="179"/>
        <v>All Sup</v>
      </c>
      <c r="EE31" s="13" t="str">
        <f t="shared" si="180"/>
        <v>-----</v>
      </c>
      <c r="EF31" s="7" t="str">
        <f>IF(OR(ED31="All Sup",EE31="All Res"),"na",((D31-MIN(Q31:V31))/(MAX(Q31:V31)-MIN(Q31:V31))))</f>
        <v>na</v>
      </c>
      <c r="EG31">
        <v>1.4999999999999999E-4</v>
      </c>
      <c r="EH31">
        <f>Q31*(1+$EG31)</f>
        <v>0</v>
      </c>
      <c r="EI31">
        <f>Q31*(1-$EG31)</f>
        <v>0</v>
      </c>
      <c r="EJ31">
        <f>R31*(1+$EG31)</f>
        <v>0</v>
      </c>
      <c r="EK31">
        <f>R31*(1-$EG31)</f>
        <v>0</v>
      </c>
      <c r="EL31">
        <f>S31*(1+$EG31)</f>
        <v>0</v>
      </c>
      <c r="EM31">
        <f>S31*(1-$EG31)</f>
        <v>0</v>
      </c>
      <c r="EN31">
        <f>T31*(1+$EG31)</f>
        <v>0</v>
      </c>
      <c r="EO31">
        <f>T31*(1-$EG31)</f>
        <v>0</v>
      </c>
      <c r="EP31">
        <f>U31*(1+$EG31)</f>
        <v>0</v>
      </c>
      <c r="EQ31">
        <f>U31*(1-$EG31)</f>
        <v>0</v>
      </c>
      <c r="ER31">
        <f>V31*(1+$EG31)</f>
        <v>0</v>
      </c>
      <c r="ES31">
        <f>V31*(1-$EG31)</f>
        <v>0</v>
      </c>
      <c r="ET31" s="7" t="str">
        <f t="shared" si="181"/>
        <v>-----</v>
      </c>
      <c r="EU31" s="7" t="str">
        <f t="shared" si="182"/>
        <v>-----</v>
      </c>
      <c r="EV31" s="7" t="str">
        <f t="shared" si="183"/>
        <v>-----</v>
      </c>
      <c r="EW31" s="7" t="str">
        <f t="shared" si="184"/>
        <v>-----</v>
      </c>
      <c r="EX31" s="7" t="str">
        <f t="shared" si="185"/>
        <v>-----</v>
      </c>
      <c r="EY31" s="7" t="str">
        <f t="shared" si="186"/>
        <v>-----</v>
      </c>
      <c r="EZ31">
        <f t="shared" si="204"/>
        <v>29</v>
      </c>
      <c r="FA31">
        <f t="shared" si="205"/>
        <v>29</v>
      </c>
      <c r="FB31">
        <f t="shared" si="206"/>
        <v>29</v>
      </c>
      <c r="FC31">
        <f t="shared" si="207"/>
        <v>29</v>
      </c>
      <c r="FD31">
        <f t="shared" si="208"/>
        <v>29</v>
      </c>
      <c r="FE31">
        <f t="shared" si="209"/>
        <v>29</v>
      </c>
      <c r="FF31">
        <f t="shared" si="210"/>
        <v>0</v>
      </c>
      <c r="FG31">
        <f t="shared" si="211"/>
        <v>0</v>
      </c>
      <c r="FH31">
        <f t="shared" si="212"/>
        <v>0</v>
      </c>
      <c r="FI31">
        <f t="shared" si="213"/>
        <v>0</v>
      </c>
      <c r="FJ31">
        <f t="shared" si="214"/>
        <v>0</v>
      </c>
      <c r="FK31">
        <f t="shared" si="215"/>
        <v>0</v>
      </c>
      <c r="FL31" s="7" t="str">
        <f t="shared" si="187"/>
        <v>-----</v>
      </c>
      <c r="FM31" s="7" t="str">
        <f t="shared" si="188"/>
        <v>-----</v>
      </c>
      <c r="FN31" s="7" t="str">
        <f t="shared" si="189"/>
        <v>-----</v>
      </c>
      <c r="FO31" s="7" t="str">
        <f t="shared" si="190"/>
        <v>-----</v>
      </c>
      <c r="FP31" s="7" t="str">
        <f t="shared" si="191"/>
        <v>-----</v>
      </c>
      <c r="FQ31" s="7" t="str">
        <f t="shared" si="192"/>
        <v>-----</v>
      </c>
      <c r="FR31" s="13" t="str">
        <f>IF(FL31="-----","-----",(D31-Q31)/Q31)</f>
        <v>-----</v>
      </c>
      <c r="FS31" s="13" t="str">
        <f>IF(FM31="-----","-----",(Q31-R31)/R31)</f>
        <v>-----</v>
      </c>
      <c r="FT31" s="13" t="str">
        <f>IF(FN31="-----","-----",(R31-S31)/S31)</f>
        <v>-----</v>
      </c>
      <c r="FU31" s="13" t="str">
        <f>IF(FO31="-----","-----",(S31-T31)/T31)</f>
        <v>-----</v>
      </c>
      <c r="FV31" s="13" t="str">
        <f>IF(FP31="-----","-----",(T31-U31)/U31)</f>
        <v>-----</v>
      </c>
      <c r="FW31" s="13" t="str">
        <f>IF(FQ31="-----","-----",(U31-V31)/V31)</f>
        <v>-----</v>
      </c>
      <c r="FX31" s="7" t="str">
        <f t="shared" si="193"/>
        <v>-----</v>
      </c>
      <c r="FY31" s="7" t="str">
        <f t="shared" si="194"/>
        <v>-----</v>
      </c>
      <c r="FZ31" s="7" t="str">
        <f t="shared" si="195"/>
        <v>-----</v>
      </c>
      <c r="GA31" s="7" t="str">
        <f t="shared" si="196"/>
        <v>-----</v>
      </c>
      <c r="GB31" s="7" t="str">
        <f t="shared" si="197"/>
        <v>-----</v>
      </c>
      <c r="GC31" s="7" t="str">
        <f t="shared" si="198"/>
        <v>-----</v>
      </c>
      <c r="GD31" s="7" t="str">
        <f>IF(AND(BG31&gt;AA31,BG30&gt;AA30,BG29&gt;AA29,BG28&gt;AA28,BG27&gt;AA27,BG26&gt;AA26,BG25&gt;AA25,BG24&gt;AA24,BG23&gt;AA23,BG22&gt;AA22,BG21&gt;AA21,BG20&gt;AA20),"Bullish",IF(AND(BG31&lt;AA31,BG30&lt;AA30,BG29&lt;AA29,BG28&lt;AA28,BG27&lt;AA27,BG26&lt;AA26,BG25&lt;AA25,BG24&lt;AA24,BG23&lt;AA23,BG22&lt;AA22,BG21&lt;AA21,BG20&lt;AA20),"Bearish","-----"))</f>
        <v>-----</v>
      </c>
      <c r="GE31">
        <f>(Z31-BG31)/BG31</f>
        <v>5.6705196626225961E-4</v>
      </c>
      <c r="GI31" s="7" t="str">
        <f>IF(Y31&gt;Z31,"Bullish","Bearish")</f>
        <v>Bearish</v>
      </c>
      <c r="GJ31" s="19" t="str">
        <f>IF(AND(D31&gt;Y31,D30&lt;Y30),"TEMA crossover","-----")</f>
        <v>-----</v>
      </c>
      <c r="GK31" s="19" t="str">
        <f>IF(AND(D31&lt;Y31,D30&gt;Y30),"TEMA crossunder","-----")</f>
        <v>-----</v>
      </c>
      <c r="GL31" s="20" t="str">
        <f>IF(GD31="Bearish","YES","-----")</f>
        <v>-----</v>
      </c>
      <c r="GM31" s="20" t="str">
        <f>IF(GH31="Reverse to Bearish","YES","-----")</f>
        <v>-----</v>
      </c>
      <c r="GN31" s="20" t="str">
        <f>IF(AND(GI31="Bullish",GI30="Bullish",GI29="Bullish",GI28="Bullish"),"YES","-----")</f>
        <v>-----</v>
      </c>
      <c r="GO31" s="20" t="str">
        <f>IF(OR(GK31="TEMA crossunder",GK30="TEMA crossunder",GK29="TEMA crossunder",GK28="TEMA crossunder"),"YES","-----")</f>
        <v>-----</v>
      </c>
      <c r="GP31" s="20" t="str">
        <f>IF(GD31="Bullish","YES","-----")</f>
        <v>-----</v>
      </c>
      <c r="GQ31" s="20" t="str">
        <f>IF(GH31="Reverse to Bullish","YES","-----")</f>
        <v>-----</v>
      </c>
      <c r="GR31" s="20" t="str">
        <f>IF(AND(GI31="Bearish",GI30="Bearish",GI29="Bearish",GI28="Bearish"),"YES","-----")</f>
        <v>-----</v>
      </c>
      <c r="GS31" s="20" t="str">
        <f>IF(OR(GJ31="TEMA crossover",GJ30="TEMA crossover",GJ29="TEMA crossover",GJ28="TEMA crossover"),"YES","-----")</f>
        <v>-----</v>
      </c>
      <c r="GT31" s="20" t="str">
        <f t="shared" si="216"/>
        <v>-----</v>
      </c>
      <c r="GU31" s="20" t="str">
        <f t="shared" si="217"/>
        <v>-----</v>
      </c>
      <c r="GV31" s="20" t="str">
        <f t="shared" si="218"/>
        <v>-----</v>
      </c>
      <c r="GW31" s="20" t="str">
        <f t="shared" si="219"/>
        <v>-----</v>
      </c>
      <c r="GX31" s="20" t="str">
        <f t="shared" si="220"/>
        <v>-----</v>
      </c>
      <c r="GY31" s="20" t="str">
        <f t="shared" si="221"/>
        <v>-----</v>
      </c>
      <c r="GZ31" s="7" t="str">
        <f>IF(G31&gt;BH31,"YES","-----")</f>
        <v>-----</v>
      </c>
      <c r="HA31" s="7" t="str">
        <f>IF(F31&lt;BI31,"YES","-----")</f>
        <v>-----</v>
      </c>
      <c r="HB31">
        <f>BH31-BI31</f>
        <v>10.190000000000509</v>
      </c>
      <c r="HI31">
        <f t="shared" si="199"/>
        <v>-8.8766400000004069</v>
      </c>
      <c r="HJ31">
        <f t="shared" si="200"/>
        <v>1.3133600000001024</v>
      </c>
      <c r="HK31" s="7"/>
      <c r="HL31" s="7"/>
      <c r="HM31" s="7"/>
      <c r="HN31" s="7"/>
      <c r="HO31" s="7"/>
      <c r="HP31" s="7"/>
      <c r="HQ31" s="28">
        <f t="shared" si="223"/>
        <v>-0.98145000000022264</v>
      </c>
      <c r="HR31" s="28" t="str">
        <f t="shared" si="201"/>
        <v>Bear</v>
      </c>
      <c r="HS31">
        <f t="shared" si="202"/>
        <v>0.98145000000022264</v>
      </c>
    </row>
    <row r="32" spans="1:227" x14ac:dyDescent="0.55000000000000004">
      <c r="A32">
        <f>Validation!A31</f>
        <v>1772033700</v>
      </c>
      <c r="B32" t="str">
        <f>Price!B31</f>
        <v>XAUUSD</v>
      </c>
      <c r="C32" t="str">
        <f>Price!C31</f>
        <v>M5</v>
      </c>
      <c r="D32">
        <f>Price!D31</f>
        <v>5187.95</v>
      </c>
      <c r="E32">
        <f>Price!E31</f>
        <v>5181.46</v>
      </c>
      <c r="F32">
        <f>Price!F31</f>
        <v>5189.5</v>
      </c>
      <c r="G32">
        <f>Price!G31</f>
        <v>5181.18</v>
      </c>
      <c r="H32">
        <f>Price!H31</f>
        <v>751</v>
      </c>
      <c r="I32">
        <f>Diagonals!E31</f>
        <v>0</v>
      </c>
      <c r="J32">
        <f>Diagonals!F31</f>
        <v>0</v>
      </c>
      <c r="K32">
        <f>Diagonals!G31</f>
        <v>0</v>
      </c>
      <c r="L32">
        <f>Diagonals!H31</f>
        <v>0</v>
      </c>
      <c r="M32">
        <f>Diagonals!I31</f>
        <v>0</v>
      </c>
      <c r="N32">
        <f>Diagonals!J31</f>
        <v>0</v>
      </c>
      <c r="O32">
        <f>Diagonals!K31</f>
        <v>0</v>
      </c>
      <c r="P32">
        <f>Diagonals!L31</f>
        <v>0</v>
      </c>
      <c r="Q32">
        <f>Trendlines!E31</f>
        <v>0</v>
      </c>
      <c r="R32">
        <f>Trendlines!F31</f>
        <v>0</v>
      </c>
      <c r="S32">
        <f>Trendlines!G31</f>
        <v>0</v>
      </c>
      <c r="T32">
        <f>Trendlines!H31</f>
        <v>0</v>
      </c>
      <c r="U32">
        <f>Trendlines!I31</f>
        <v>0</v>
      </c>
      <c r="V32">
        <f>Trendlines!J31</f>
        <v>0</v>
      </c>
      <c r="W32">
        <f>Trendlines!K31</f>
        <v>0</v>
      </c>
      <c r="X32">
        <f>Trendlines!L31</f>
        <v>0</v>
      </c>
      <c r="Y32">
        <f>Tema_Hrma_Smma!E31</f>
        <v>5184.09</v>
      </c>
      <c r="Z32">
        <f>Tema_Hrma_Smma!F31</f>
        <v>5186.95</v>
      </c>
      <c r="AA32">
        <f>Tema_Hrma_Smma!G31</f>
        <v>5183.55</v>
      </c>
      <c r="AB32">
        <f>ZScore!H31</f>
        <v>1</v>
      </c>
      <c r="AC32">
        <f>ZScore!I31</f>
        <v>1.0927800000000001</v>
      </c>
      <c r="AD32">
        <f>ZScore!J31</f>
        <v>0</v>
      </c>
      <c r="AE32">
        <f>HA!E31</f>
        <v>5182.53</v>
      </c>
      <c r="AF32">
        <f>HA!F31</f>
        <v>5189.5</v>
      </c>
      <c r="AG32">
        <f>HA!G31</f>
        <v>5181.18</v>
      </c>
      <c r="AH32">
        <f>HA!H31</f>
        <v>5185.0200000000004</v>
      </c>
      <c r="AI32">
        <f>HA!I31</f>
        <v>1</v>
      </c>
      <c r="AJ32">
        <f>HA!J31</f>
        <v>2.4900000000000002</v>
      </c>
      <c r="AK32">
        <f>HA!K31</f>
        <v>-0.26140999999999998</v>
      </c>
      <c r="AL32">
        <f>HA!L31</f>
        <v>1</v>
      </c>
      <c r="AM32">
        <f>KC!E31</f>
        <v>5211.5677699999997</v>
      </c>
      <c r="AN32">
        <f>KC!F31</f>
        <v>5206.0906100000002</v>
      </c>
      <c r="AO32">
        <f>KC!G31</f>
        <v>5200.6134499999998</v>
      </c>
      <c r="AP32">
        <f>KC!H31</f>
        <v>5195.1362900000004</v>
      </c>
      <c r="AQ32">
        <f>KC!I31</f>
        <v>5189.65913</v>
      </c>
      <c r="AR32">
        <f>KC!J31</f>
        <v>5181.3822300000002</v>
      </c>
      <c r="AS32">
        <f>KC!K31</f>
        <v>5175.9050699999998</v>
      </c>
      <c r="AT32">
        <f>KC!L31</f>
        <v>5170.4279100000003</v>
      </c>
      <c r="AU32">
        <f>KC!M31</f>
        <v>5164.95075</v>
      </c>
      <c r="AV32">
        <f>KC!N31</f>
        <v>5159.4735899999996</v>
      </c>
      <c r="AW32">
        <f>SR_Levels!E31</f>
        <v>5178.6000000000004</v>
      </c>
      <c r="AX32">
        <f>SR_Levels!F31</f>
        <v>5161.8900000000003</v>
      </c>
      <c r="AY32">
        <f>SR_Levels!G31</f>
        <v>5135.8500000000004</v>
      </c>
      <c r="AZ32">
        <f>SR_Levels!H31</f>
        <v>0</v>
      </c>
      <c r="BA32">
        <f>SR_Levels!I31</f>
        <v>5193.3500000000004</v>
      </c>
      <c r="BB32">
        <f>SR_Levels!J31</f>
        <v>5205.3100000000004</v>
      </c>
      <c r="BC32">
        <f>SR_Levels!K31</f>
        <v>0</v>
      </c>
      <c r="BD32">
        <f>SR_Levels!L31</f>
        <v>0</v>
      </c>
      <c r="BE32">
        <f>ZigZag!E31</f>
        <v>0</v>
      </c>
      <c r="BF32">
        <f>ZigZag!F31</f>
        <v>0</v>
      </c>
      <c r="BG32">
        <f>ZigZag!G31</f>
        <v>5184.8100000000004</v>
      </c>
      <c r="BH32">
        <f>Dual_Tema!E31</f>
        <v>5188.16</v>
      </c>
      <c r="BI32">
        <f>Dual_Tema!F31</f>
        <v>5178.7299999999996</v>
      </c>
      <c r="BJ32">
        <f>Pinbar!E31</f>
        <v>0</v>
      </c>
      <c r="BK32">
        <f>SSA!E31</f>
        <v>5187.0532800000001</v>
      </c>
      <c r="BL32">
        <f>SSA!F31</f>
        <v>5187.3256899999997</v>
      </c>
      <c r="BN32" t="str">
        <f t="shared" si="222"/>
        <v>Green Candle</v>
      </c>
      <c r="BO32" s="34">
        <f t="shared" si="224"/>
        <v>-1.5281308880673583E-3</v>
      </c>
      <c r="BP32" s="34">
        <f t="shared" si="226"/>
        <v>5.4692784312357912E-3</v>
      </c>
      <c r="BQ32" s="34">
        <f t="shared" si="235"/>
        <v>-3.9306434116437305E-4</v>
      </c>
      <c r="BR32" s="34">
        <f t="shared" si="237"/>
        <v>-3.1986989388410603E-4</v>
      </c>
      <c r="BS32" s="35">
        <f t="shared" si="225"/>
        <v>-2.5485079850451342E-4</v>
      </c>
      <c r="BT32" s="35">
        <f t="shared" si="227"/>
        <v>4.5463466831341393E-4</v>
      </c>
      <c r="BU32" s="35">
        <f t="shared" si="236"/>
        <v>-2.1840962105001971E-5</v>
      </c>
      <c r="BV32" s="35">
        <f t="shared" si="238"/>
        <v>-1.3329955454111087E-5</v>
      </c>
      <c r="BW32" s="27">
        <v>96</v>
      </c>
      <c r="BX32">
        <f>F32-G32</f>
        <v>8.319999999999709</v>
      </c>
      <c r="BY32">
        <f>ABS(F32-D31)</f>
        <v>7.819999999999709</v>
      </c>
      <c r="BZ32">
        <f>ABS(G32-D31)</f>
        <v>0.5</v>
      </c>
      <c r="CA32">
        <f t="shared" si="203"/>
        <v>8.319999999999709</v>
      </c>
      <c r="CB32">
        <f t="shared" si="229"/>
        <v>9.6107142857144279</v>
      </c>
      <c r="CC32">
        <f t="shared" si="232"/>
        <v>7.7438808238818195</v>
      </c>
      <c r="CD32">
        <f t="shared" si="230"/>
        <v>1.8668334618326083</v>
      </c>
      <c r="CE32">
        <f t="shared" si="233"/>
        <v>1</v>
      </c>
      <c r="CF32">
        <f t="shared" si="234"/>
        <v>17</v>
      </c>
      <c r="CG32" s="7" t="str">
        <f t="shared" si="231"/>
        <v>High Volatility Period</v>
      </c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Z32" s="7" t="str">
        <f>IF(AND(D32&gt;BH32,D32&gt;E32),"Bullish Trigger","-----")</f>
        <v>-----</v>
      </c>
      <c r="DA32" s="7" t="str">
        <f>IF(AND(D32&lt;BI32,D32&lt;E32),"Bearish Trigger","-----")</f>
        <v>-----</v>
      </c>
      <c r="DB32" s="13" t="str">
        <f>IF(AND(W32=BE32,W32&gt;0,BE32&gt;0),"Important High","------")</f>
        <v>------</v>
      </c>
      <c r="DC32" s="13" t="str">
        <f>IF(AND(X32=BF32,X32&gt;0,BF32&gt;0),"Important Low","------")</f>
        <v>------</v>
      </c>
      <c r="DD32" s="7" t="str">
        <f>IF(AND(DB32="Important High",DC32="-----",BJ32=1),"Imp High Rej","-----")</f>
        <v>-----</v>
      </c>
      <c r="DE32" s="7" t="str">
        <f>IF(AND(DB32="-----",DC32="Important Low",BJ32=1),"Imp Low Rej","-----")</f>
        <v>-----</v>
      </c>
      <c r="DF32" s="7" t="str">
        <f>IF(Y32&gt;AM32,"Overbought",IF(Y32&gt;AO32,"Bullish Momentum",IF(Y32&gt;AQ32,"Flat Momentum","-----")))</f>
        <v>-----</v>
      </c>
      <c r="DG32" s="7" t="str">
        <f>IF(Y32&lt;AV32,"Oversold",IF(Y32&lt;AT32,"Bearish Momentum",IF(Y32&lt;AR32,"Flat Momentum","-----")))</f>
        <v>-----</v>
      </c>
      <c r="DH32" s="7" t="str">
        <f>IF(AND(DF32="Overbought",AD32=2),"Culminated Thrust","-----")</f>
        <v>-----</v>
      </c>
      <c r="DI32" s="7" t="str">
        <f>IF(AND(DG32="Oversold",AD32=5),"Culminated Thrust","-----")</f>
        <v>-----</v>
      </c>
      <c r="DJ32" s="14">
        <f>(Q32-$D32)/$D32</f>
        <v>-1</v>
      </c>
      <c r="DK32" s="14">
        <f>(R32-$D32)/$D32</f>
        <v>-1</v>
      </c>
      <c r="DL32" s="14">
        <f>(S32-$D32)/$D32</f>
        <v>-1</v>
      </c>
      <c r="DM32" s="14">
        <f>(T32-$D32)/$D32</f>
        <v>-1</v>
      </c>
      <c r="DN32" s="14">
        <f>(U32-$D32)/$D32</f>
        <v>-1</v>
      </c>
      <c r="DO32" s="14">
        <f>(V32-$D32)/$D32</f>
        <v>-1</v>
      </c>
      <c r="DP32" s="14">
        <f t="shared" si="171"/>
        <v>-1</v>
      </c>
      <c r="DQ32" s="14">
        <f t="shared" si="172"/>
        <v>-1</v>
      </c>
      <c r="DR32" s="14">
        <f t="shared" si="173"/>
        <v>-1</v>
      </c>
      <c r="DS32" s="14">
        <f t="shared" si="174"/>
        <v>-1</v>
      </c>
      <c r="DT32" s="14">
        <f t="shared" si="175"/>
        <v>-1</v>
      </c>
      <c r="DU32" s="14">
        <f t="shared" si="176"/>
        <v>-1</v>
      </c>
      <c r="DV32" t="str">
        <f>IF($D32&gt;Q32,"SUP","RES")</f>
        <v>SUP</v>
      </c>
      <c r="DW32" t="str">
        <f>IF($D32&gt;R32,"SUP","RES")</f>
        <v>SUP</v>
      </c>
      <c r="DX32" t="str">
        <f>IF($D32&gt;S32,"SUP","RES")</f>
        <v>SUP</v>
      </c>
      <c r="DY32" t="str">
        <f>IF($D32&gt;T32,"SUP","RES")</f>
        <v>SUP</v>
      </c>
      <c r="DZ32" t="str">
        <f>IF($D32&gt;U32,"SUP","RES")</f>
        <v>SUP</v>
      </c>
      <c r="EA32" t="str">
        <f>IF($D32&gt;V32,"SUP","RES")</f>
        <v>SUP</v>
      </c>
      <c r="EB32" s="7">
        <f t="shared" si="177"/>
        <v>0</v>
      </c>
      <c r="EC32" s="7">
        <f t="shared" si="178"/>
        <v>6</v>
      </c>
      <c r="ED32" s="13" t="str">
        <f t="shared" si="179"/>
        <v>All Sup</v>
      </c>
      <c r="EE32" s="13" t="str">
        <f t="shared" si="180"/>
        <v>-----</v>
      </c>
      <c r="EF32" s="7" t="str">
        <f>IF(OR(ED32="All Sup",EE32="All Res"),"na",((D32-MIN(Q32:V32))/(MAX(Q32:V32)-MIN(Q32:V32))))</f>
        <v>na</v>
      </c>
      <c r="EG32">
        <v>1.4999999999999999E-4</v>
      </c>
      <c r="EH32">
        <f>Q32*(1+$EG32)</f>
        <v>0</v>
      </c>
      <c r="EI32">
        <f>Q32*(1-$EG32)</f>
        <v>0</v>
      </c>
      <c r="EJ32">
        <f>R32*(1+$EG32)</f>
        <v>0</v>
      </c>
      <c r="EK32">
        <f>R32*(1-$EG32)</f>
        <v>0</v>
      </c>
      <c r="EL32">
        <f>S32*(1+$EG32)</f>
        <v>0</v>
      </c>
      <c r="EM32">
        <f>S32*(1-$EG32)</f>
        <v>0</v>
      </c>
      <c r="EN32">
        <f>T32*(1+$EG32)</f>
        <v>0</v>
      </c>
      <c r="EO32">
        <f>T32*(1-$EG32)</f>
        <v>0</v>
      </c>
      <c r="EP32">
        <f>U32*(1+$EG32)</f>
        <v>0</v>
      </c>
      <c r="EQ32">
        <f>U32*(1-$EG32)</f>
        <v>0</v>
      </c>
      <c r="ER32">
        <f>V32*(1+$EG32)</f>
        <v>0</v>
      </c>
      <c r="ES32">
        <f>V32*(1-$EG32)</f>
        <v>0</v>
      </c>
      <c r="ET32" s="7" t="str">
        <f t="shared" si="181"/>
        <v>-----</v>
      </c>
      <c r="EU32" s="7" t="str">
        <f t="shared" si="182"/>
        <v>-----</v>
      </c>
      <c r="EV32" s="7" t="str">
        <f t="shared" si="183"/>
        <v>-----</v>
      </c>
      <c r="EW32" s="7" t="str">
        <f t="shared" si="184"/>
        <v>-----</v>
      </c>
      <c r="EX32" s="7" t="str">
        <f t="shared" si="185"/>
        <v>-----</v>
      </c>
      <c r="EY32" s="7" t="str">
        <f t="shared" si="186"/>
        <v>-----</v>
      </c>
      <c r="EZ32">
        <f t="shared" si="204"/>
        <v>30</v>
      </c>
      <c r="FA32">
        <f t="shared" si="205"/>
        <v>30</v>
      </c>
      <c r="FB32">
        <f t="shared" si="206"/>
        <v>30</v>
      </c>
      <c r="FC32">
        <f t="shared" si="207"/>
        <v>30</v>
      </c>
      <c r="FD32">
        <f t="shared" si="208"/>
        <v>30</v>
      </c>
      <c r="FE32">
        <f t="shared" si="209"/>
        <v>30</v>
      </c>
      <c r="FF32">
        <f t="shared" si="210"/>
        <v>0</v>
      </c>
      <c r="FG32">
        <f t="shared" si="211"/>
        <v>0</v>
      </c>
      <c r="FH32">
        <f t="shared" si="212"/>
        <v>0</v>
      </c>
      <c r="FI32">
        <f t="shared" si="213"/>
        <v>0</v>
      </c>
      <c r="FJ32">
        <f t="shared" si="214"/>
        <v>0</v>
      </c>
      <c r="FK32">
        <f t="shared" si="215"/>
        <v>0</v>
      </c>
      <c r="FL32" s="7" t="str">
        <f t="shared" si="187"/>
        <v>-----</v>
      </c>
      <c r="FM32" s="7" t="str">
        <f t="shared" si="188"/>
        <v>-----</v>
      </c>
      <c r="FN32" s="7" t="str">
        <f t="shared" si="189"/>
        <v>-----</v>
      </c>
      <c r="FO32" s="7" t="str">
        <f t="shared" si="190"/>
        <v>-----</v>
      </c>
      <c r="FP32" s="7" t="str">
        <f t="shared" si="191"/>
        <v>-----</v>
      </c>
      <c r="FQ32" s="7" t="str">
        <f t="shared" si="192"/>
        <v>-----</v>
      </c>
      <c r="FR32" s="13" t="str">
        <f>IF(FL32="-----","-----",(D32-Q32)/Q32)</f>
        <v>-----</v>
      </c>
      <c r="FS32" s="13" t="str">
        <f>IF(FM32="-----","-----",(Q32-R32)/R32)</f>
        <v>-----</v>
      </c>
      <c r="FT32" s="13" t="str">
        <f>IF(FN32="-----","-----",(R32-S32)/S32)</f>
        <v>-----</v>
      </c>
      <c r="FU32" s="13" t="str">
        <f>IF(FO32="-----","-----",(S32-T32)/T32)</f>
        <v>-----</v>
      </c>
      <c r="FV32" s="13" t="str">
        <f>IF(FP32="-----","-----",(T32-U32)/U32)</f>
        <v>-----</v>
      </c>
      <c r="FW32" s="13" t="str">
        <f>IF(FQ32="-----","-----",(U32-V32)/V32)</f>
        <v>-----</v>
      </c>
      <c r="FX32" s="7" t="str">
        <f t="shared" si="193"/>
        <v>-----</v>
      </c>
      <c r="FY32" s="7" t="str">
        <f t="shared" si="194"/>
        <v>-----</v>
      </c>
      <c r="FZ32" s="7" t="str">
        <f t="shared" si="195"/>
        <v>-----</v>
      </c>
      <c r="GA32" s="7" t="str">
        <f t="shared" si="196"/>
        <v>-----</v>
      </c>
      <c r="GB32" s="7" t="str">
        <f t="shared" si="197"/>
        <v>-----</v>
      </c>
      <c r="GC32" s="7" t="str">
        <f t="shared" si="198"/>
        <v>-----</v>
      </c>
      <c r="GD32" s="7" t="str">
        <f>IF(AND(BG32&gt;AA32,BG31&gt;AA31,BG30&gt;AA30,BG29&gt;AA29,BG28&gt;AA28,BG27&gt;AA27,BG26&gt;AA26,BG25&gt;AA25,BG24&gt;AA24,BG23&gt;AA23,BG22&gt;AA22,BG21&gt;AA21),"Bullish",IF(AND(BG32&lt;AA32,BG31&lt;AA31,BG30&lt;AA30,BG29&lt;AA29,BG28&lt;AA28,BG27&lt;AA27,BG26&lt;AA26,BG25&lt;AA25,BG24&lt;AA24,BG23&lt;AA23,BG22&lt;AA22,BG21&lt;AA21),"Bearish","-----"))</f>
        <v>-----</v>
      </c>
      <c r="GE32">
        <f>(Z32-BG32)/BG32</f>
        <v>4.1274415070164918E-4</v>
      </c>
      <c r="GI32" s="7" t="str">
        <f>IF(Y32&gt;Z32,"Bullish","Bearish")</f>
        <v>Bearish</v>
      </c>
      <c r="GJ32" s="19" t="str">
        <f>IF(AND(D32&gt;Y32,D31&lt;Y31),"TEMA crossover","-----")</f>
        <v>TEMA crossover</v>
      </c>
      <c r="GK32" s="19" t="str">
        <f>IF(AND(D32&lt;Y32,D31&gt;Y31),"TEMA crossunder","-----")</f>
        <v>-----</v>
      </c>
      <c r="GL32" s="20" t="str">
        <f>IF(GD32="Bearish","YES","-----")</f>
        <v>-----</v>
      </c>
      <c r="GM32" s="20" t="str">
        <f>IF(GH32="Reverse to Bearish","YES","-----")</f>
        <v>-----</v>
      </c>
      <c r="GN32" s="20" t="str">
        <f>IF(AND(GI32="Bullish",GI31="Bullish",GI30="Bullish",GI29="Bullish"),"YES","-----")</f>
        <v>-----</v>
      </c>
      <c r="GO32" s="20" t="str">
        <f>IF(OR(GK32="TEMA crossunder",GK31="TEMA crossunder",GK30="TEMA crossunder",GK29="TEMA crossunder"),"YES","-----")</f>
        <v>-----</v>
      </c>
      <c r="GP32" s="20" t="str">
        <f>IF(GD32="Bullish","YES","-----")</f>
        <v>-----</v>
      </c>
      <c r="GQ32" s="20" t="str">
        <f>IF(GH32="Reverse to Bullish","YES","-----")</f>
        <v>-----</v>
      </c>
      <c r="GR32" s="20" t="str">
        <f>IF(AND(GI32="Bearish",GI31="Bearish",GI30="Bearish",GI29="Bearish"),"YES","-----")</f>
        <v>-----</v>
      </c>
      <c r="GS32" s="20" t="str">
        <f>IF(OR(GJ32="TEMA crossover",GJ31="TEMA crossover",GJ30="TEMA crossover",GJ29="TEMA crossover"),"YES","-----")</f>
        <v>YES</v>
      </c>
      <c r="GT32" s="20" t="str">
        <f t="shared" si="216"/>
        <v>-----</v>
      </c>
      <c r="GU32" s="20" t="str">
        <f t="shared" si="217"/>
        <v>-----</v>
      </c>
      <c r="GV32" s="20" t="str">
        <f t="shared" si="218"/>
        <v>-----</v>
      </c>
      <c r="GW32" s="20" t="str">
        <f t="shared" si="219"/>
        <v>-----</v>
      </c>
      <c r="GX32" s="20" t="str">
        <f t="shared" si="220"/>
        <v>-----</v>
      </c>
      <c r="GY32" s="20" t="str">
        <f t="shared" si="221"/>
        <v>-----</v>
      </c>
      <c r="GZ32" s="7" t="str">
        <f>IF(G32&gt;BH32,"YES","-----")</f>
        <v>-----</v>
      </c>
      <c r="HA32" s="7" t="str">
        <f>IF(F32&lt;BI32,"YES","-----")</f>
        <v>-----</v>
      </c>
      <c r="HB32">
        <f>BH32-BI32</f>
        <v>9.430000000000291</v>
      </c>
      <c r="HI32">
        <f t="shared" si="199"/>
        <v>-8.3232800000005227</v>
      </c>
      <c r="HJ32">
        <f t="shared" si="200"/>
        <v>1.1067199999997683</v>
      </c>
      <c r="HK32" s="7"/>
      <c r="HL32" s="7"/>
      <c r="HM32" s="7"/>
      <c r="HN32" s="7"/>
      <c r="HO32" s="7"/>
      <c r="HP32" s="7"/>
      <c r="HQ32" s="28">
        <f t="shared" si="223"/>
        <v>-0.27240999999958149</v>
      </c>
      <c r="HR32" s="28" t="str">
        <f t="shared" si="201"/>
        <v>Bear</v>
      </c>
      <c r="HS32">
        <f t="shared" si="202"/>
        <v>0.27240999999958149</v>
      </c>
    </row>
    <row r="33" spans="1:227" x14ac:dyDescent="0.55000000000000004">
      <c r="A33">
        <f>Validation!A32</f>
        <v>1772034000</v>
      </c>
      <c r="B33" t="str">
        <f>Price!B32</f>
        <v>XAUUSD</v>
      </c>
      <c r="C33" t="str">
        <f>Price!C32</f>
        <v>M5</v>
      </c>
      <c r="D33">
        <f>Price!D32</f>
        <v>5191</v>
      </c>
      <c r="E33">
        <f>Price!E32</f>
        <v>5187.96</v>
      </c>
      <c r="F33">
        <f>Price!F32</f>
        <v>5193.07</v>
      </c>
      <c r="G33">
        <f>Price!G32</f>
        <v>5186.8599999999997</v>
      </c>
      <c r="H33">
        <f>Price!H32</f>
        <v>730</v>
      </c>
      <c r="I33">
        <f>Diagonals!E32</f>
        <v>0</v>
      </c>
      <c r="J33">
        <f>Diagonals!F32</f>
        <v>0</v>
      </c>
      <c r="K33">
        <f>Diagonals!G32</f>
        <v>0</v>
      </c>
      <c r="L33">
        <f>Diagonals!H32</f>
        <v>0</v>
      </c>
      <c r="M33">
        <f>Diagonals!I32</f>
        <v>0</v>
      </c>
      <c r="N33">
        <f>Diagonals!J32</f>
        <v>0</v>
      </c>
      <c r="O33">
        <f>Diagonals!K32</f>
        <v>0</v>
      </c>
      <c r="P33">
        <f>Diagonals!L32</f>
        <v>0</v>
      </c>
      <c r="Q33">
        <f>Trendlines!E32</f>
        <v>0</v>
      </c>
      <c r="R33">
        <f>Trendlines!F32</f>
        <v>0</v>
      </c>
      <c r="S33">
        <f>Trendlines!G32</f>
        <v>0</v>
      </c>
      <c r="T33">
        <f>Trendlines!H32</f>
        <v>0</v>
      </c>
      <c r="U33">
        <f>Trendlines!I32</f>
        <v>0</v>
      </c>
      <c r="V33">
        <f>Trendlines!J32</f>
        <v>0</v>
      </c>
      <c r="W33">
        <f>Trendlines!K32</f>
        <v>0</v>
      </c>
      <c r="X33">
        <f>Trendlines!L32</f>
        <v>0</v>
      </c>
      <c r="Y33">
        <f>Tema_Hrma_Smma!E32</f>
        <v>5186.75</v>
      </c>
      <c r="Z33">
        <f>Tema_Hrma_Smma!F32</f>
        <v>5187.04</v>
      </c>
      <c r="AA33">
        <f>Tema_Hrma_Smma!G32</f>
        <v>5183.68</v>
      </c>
      <c r="AB33">
        <f>ZScore!H32</f>
        <v>1</v>
      </c>
      <c r="AC33">
        <f>ZScore!I32</f>
        <v>8.2659999999999997E-2</v>
      </c>
      <c r="AD33">
        <f>ZScore!J32</f>
        <v>0</v>
      </c>
      <c r="AE33">
        <f>HA!E32</f>
        <v>5183.78</v>
      </c>
      <c r="AF33">
        <f>HA!F32</f>
        <v>5193.07</v>
      </c>
      <c r="AG33">
        <f>HA!G32</f>
        <v>5183.78</v>
      </c>
      <c r="AH33">
        <f>HA!H32</f>
        <v>5189.72</v>
      </c>
      <c r="AI33">
        <f>HA!I32</f>
        <v>1</v>
      </c>
      <c r="AJ33">
        <f>HA!J32</f>
        <v>5.94</v>
      </c>
      <c r="AK33">
        <f>HA!K32</f>
        <v>0.99685999999999997</v>
      </c>
      <c r="AL33">
        <f>HA!L32</f>
        <v>2</v>
      </c>
      <c r="AM33">
        <f>KC!E32</f>
        <v>5211.75173</v>
      </c>
      <c r="AN33">
        <f>KC!F32</f>
        <v>5206.27531</v>
      </c>
      <c r="AO33">
        <f>KC!G32</f>
        <v>5200.79889</v>
      </c>
      <c r="AP33">
        <f>KC!H32</f>
        <v>5195.3224700000001</v>
      </c>
      <c r="AQ33">
        <f>KC!I32</f>
        <v>5189.8460500000001</v>
      </c>
      <c r="AR33">
        <f>KC!J32</f>
        <v>5181.48711</v>
      </c>
      <c r="AS33">
        <f>KC!K32</f>
        <v>5176.0106900000001</v>
      </c>
      <c r="AT33">
        <f>KC!L32</f>
        <v>5170.5342700000001</v>
      </c>
      <c r="AU33">
        <f>KC!M32</f>
        <v>5165.0578500000001</v>
      </c>
      <c r="AV33">
        <f>KC!N32</f>
        <v>5159.5814300000002</v>
      </c>
      <c r="AW33">
        <f>SR_Levels!E32</f>
        <v>5178.6000000000004</v>
      </c>
      <c r="AX33">
        <f>SR_Levels!F32</f>
        <v>5161.8900000000003</v>
      </c>
      <c r="AY33">
        <f>SR_Levels!G32</f>
        <v>5135.8500000000004</v>
      </c>
      <c r="AZ33">
        <f>SR_Levels!H32</f>
        <v>0</v>
      </c>
      <c r="BA33">
        <f>SR_Levels!I32</f>
        <v>5193.3500000000004</v>
      </c>
      <c r="BB33">
        <f>SR_Levels!J32</f>
        <v>5205.3100000000004</v>
      </c>
      <c r="BC33">
        <f>SR_Levels!K32</f>
        <v>0</v>
      </c>
      <c r="BD33">
        <f>SR_Levels!L32</f>
        <v>0</v>
      </c>
      <c r="BE33">
        <f>ZigZag!E32</f>
        <v>0</v>
      </c>
      <c r="BF33">
        <f>ZigZag!F32</f>
        <v>0</v>
      </c>
      <c r="BG33">
        <f>ZigZag!G32</f>
        <v>5185.21</v>
      </c>
      <c r="BH33">
        <f>Dual_Tema!E32</f>
        <v>5190.12</v>
      </c>
      <c r="BI33">
        <f>Dual_Tema!F32</f>
        <v>5182.22</v>
      </c>
      <c r="BJ33">
        <f>Pinbar!E32</f>
        <v>0</v>
      </c>
      <c r="BK33">
        <f>SSA!E32</f>
        <v>5188.3374100000001</v>
      </c>
      <c r="BL33">
        <f>SSA!F32</f>
        <v>5187.8315499999999</v>
      </c>
      <c r="BN33" t="str">
        <f t="shared" si="222"/>
        <v>Green Candle</v>
      </c>
      <c r="BO33" s="34">
        <f t="shared" si="224"/>
        <v>-4.1785653078951768E-4</v>
      </c>
      <c r="BP33" s="34">
        <f t="shared" si="226"/>
        <v>3.1092328175756911E-3</v>
      </c>
      <c r="BQ33" s="34">
        <f t="shared" si="235"/>
        <v>1.072233021691682E-3</v>
      </c>
      <c r="BR33" s="34">
        <f t="shared" si="237"/>
        <v>8.0202975221910222E-4</v>
      </c>
      <c r="BS33" s="35">
        <f t="shared" si="225"/>
        <v>-6.9654883512182408E-5</v>
      </c>
      <c r="BT33" s="35">
        <f t="shared" si="227"/>
        <v>2.5873422836464322E-4</v>
      </c>
      <c r="BU33" s="35">
        <f t="shared" si="236"/>
        <v>5.9538360695832182E-5</v>
      </c>
      <c r="BV33" s="35">
        <f t="shared" si="238"/>
        <v>3.3405070362979572E-5</v>
      </c>
      <c r="BW33" s="27">
        <v>96</v>
      </c>
      <c r="BX33">
        <f>F33-G33</f>
        <v>6.2100000000000364</v>
      </c>
      <c r="BY33">
        <f>ABS(F33-D32)</f>
        <v>5.1199999999998909</v>
      </c>
      <c r="BZ33">
        <f>ABS(G33-D32)</f>
        <v>1.0900000000001455</v>
      </c>
      <c r="CA33">
        <f t="shared" si="203"/>
        <v>6.2100000000000364</v>
      </c>
      <c r="CB33">
        <f t="shared" si="229"/>
        <v>9.4157142857143956</v>
      </c>
      <c r="CC33">
        <f t="shared" si="232"/>
        <v>7.6343179078902637</v>
      </c>
      <c r="CD33">
        <f t="shared" si="230"/>
        <v>1.781396377824132</v>
      </c>
      <c r="CE33">
        <f t="shared" si="233"/>
        <v>1</v>
      </c>
      <c r="CF33">
        <f t="shared" si="234"/>
        <v>18</v>
      </c>
      <c r="CG33" s="7" t="str">
        <f t="shared" si="231"/>
        <v>High Volatility Period</v>
      </c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Z33" s="7" t="str">
        <f>IF(AND(D33&gt;BH33,D33&gt;E33),"Bullish Trigger","-----")</f>
        <v>Bullish Trigger</v>
      </c>
      <c r="DA33" s="7" t="str">
        <f>IF(AND(D33&lt;BI33,D33&lt;E33),"Bearish Trigger","-----")</f>
        <v>-----</v>
      </c>
      <c r="DB33" s="13" t="str">
        <f>IF(AND(W33=BE33,W33&gt;0,BE33&gt;0),"Important High","------")</f>
        <v>------</v>
      </c>
      <c r="DC33" s="13" t="str">
        <f>IF(AND(X33=BF33,X33&gt;0,BF33&gt;0),"Important Low","------")</f>
        <v>------</v>
      </c>
      <c r="DD33" s="7" t="str">
        <f>IF(AND(DB33="Important High",DC33="-----",BJ33=1),"Imp High Rej","-----")</f>
        <v>-----</v>
      </c>
      <c r="DE33" s="7" t="str">
        <f>IF(AND(DB33="-----",DC33="Important Low",BJ33=1),"Imp Low Rej","-----")</f>
        <v>-----</v>
      </c>
      <c r="DF33" s="7" t="str">
        <f>IF(Y33&gt;AM33,"Overbought",IF(Y33&gt;AO33,"Bullish Momentum",IF(Y33&gt;AQ33,"Flat Momentum","-----")))</f>
        <v>-----</v>
      </c>
      <c r="DG33" s="7" t="str">
        <f>IF(Y33&lt;AV33,"Oversold",IF(Y33&lt;AT33,"Bearish Momentum",IF(Y33&lt;AR33,"Flat Momentum","-----")))</f>
        <v>-----</v>
      </c>
      <c r="DH33" s="7" t="str">
        <f>IF(AND(DF33="Overbought",AD33=2),"Culminated Thrust","-----")</f>
        <v>-----</v>
      </c>
      <c r="DI33" s="7" t="str">
        <f>IF(AND(DG33="Oversold",AD33=5),"Culminated Thrust","-----")</f>
        <v>-----</v>
      </c>
      <c r="DJ33" s="14">
        <f>(Q33-$D33)/$D33</f>
        <v>-1</v>
      </c>
      <c r="DK33" s="14">
        <f>(R33-$D33)/$D33</f>
        <v>-1</v>
      </c>
      <c r="DL33" s="14">
        <f>(S33-$D33)/$D33</f>
        <v>-1</v>
      </c>
      <c r="DM33" s="14">
        <f>(T33-$D33)/$D33</f>
        <v>-1</v>
      </c>
      <c r="DN33" s="14">
        <f>(U33-$D33)/$D33</f>
        <v>-1</v>
      </c>
      <c r="DO33" s="14">
        <f>(V33-$D33)/$D33</f>
        <v>-1</v>
      </c>
      <c r="DP33" s="14">
        <f t="shared" si="171"/>
        <v>-1</v>
      </c>
      <c r="DQ33" s="14">
        <f t="shared" si="172"/>
        <v>-1</v>
      </c>
      <c r="DR33" s="14">
        <f t="shared" si="173"/>
        <v>-1</v>
      </c>
      <c r="DS33" s="14">
        <f t="shared" si="174"/>
        <v>-1</v>
      </c>
      <c r="DT33" s="14">
        <f t="shared" si="175"/>
        <v>-1</v>
      </c>
      <c r="DU33" s="14">
        <f t="shared" si="176"/>
        <v>-1</v>
      </c>
      <c r="DV33" t="str">
        <f>IF($D33&gt;Q33,"SUP","RES")</f>
        <v>SUP</v>
      </c>
      <c r="DW33" t="str">
        <f>IF($D33&gt;R33,"SUP","RES")</f>
        <v>SUP</v>
      </c>
      <c r="DX33" t="str">
        <f>IF($D33&gt;S33,"SUP","RES")</f>
        <v>SUP</v>
      </c>
      <c r="DY33" t="str">
        <f>IF($D33&gt;T33,"SUP","RES")</f>
        <v>SUP</v>
      </c>
      <c r="DZ33" t="str">
        <f>IF($D33&gt;U33,"SUP","RES")</f>
        <v>SUP</v>
      </c>
      <c r="EA33" t="str">
        <f>IF($D33&gt;V33,"SUP","RES")</f>
        <v>SUP</v>
      </c>
      <c r="EB33" s="7">
        <f t="shared" si="177"/>
        <v>0</v>
      </c>
      <c r="EC33" s="7">
        <f t="shared" si="178"/>
        <v>6</v>
      </c>
      <c r="ED33" s="13" t="str">
        <f t="shared" si="179"/>
        <v>All Sup</v>
      </c>
      <c r="EE33" s="13" t="str">
        <f t="shared" si="180"/>
        <v>-----</v>
      </c>
      <c r="EF33" s="7" t="str">
        <f>IF(OR(ED33="All Sup",EE33="All Res"),"na",((D33-MIN(Q33:V33))/(MAX(Q33:V33)-MIN(Q33:V33))))</f>
        <v>na</v>
      </c>
      <c r="EG33">
        <v>1.4999999999999999E-4</v>
      </c>
      <c r="EH33">
        <f>Q33*(1+$EG33)</f>
        <v>0</v>
      </c>
      <c r="EI33">
        <f>Q33*(1-$EG33)</f>
        <v>0</v>
      </c>
      <c r="EJ33">
        <f>R33*(1+$EG33)</f>
        <v>0</v>
      </c>
      <c r="EK33">
        <f>R33*(1-$EG33)</f>
        <v>0</v>
      </c>
      <c r="EL33">
        <f>S33*(1+$EG33)</f>
        <v>0</v>
      </c>
      <c r="EM33">
        <f>S33*(1-$EG33)</f>
        <v>0</v>
      </c>
      <c r="EN33">
        <f>T33*(1+$EG33)</f>
        <v>0</v>
      </c>
      <c r="EO33">
        <f>T33*(1-$EG33)</f>
        <v>0</v>
      </c>
      <c r="EP33">
        <f>U33*(1+$EG33)</f>
        <v>0</v>
      </c>
      <c r="EQ33">
        <f>U33*(1-$EG33)</f>
        <v>0</v>
      </c>
      <c r="ER33">
        <f>V33*(1+$EG33)</f>
        <v>0</v>
      </c>
      <c r="ES33">
        <f>V33*(1-$EG33)</f>
        <v>0</v>
      </c>
      <c r="ET33" s="7" t="str">
        <f t="shared" si="181"/>
        <v>-----</v>
      </c>
      <c r="EU33" s="7" t="str">
        <f t="shared" si="182"/>
        <v>-----</v>
      </c>
      <c r="EV33" s="7" t="str">
        <f t="shared" si="183"/>
        <v>-----</v>
      </c>
      <c r="EW33" s="7" t="str">
        <f t="shared" si="184"/>
        <v>-----</v>
      </c>
      <c r="EX33" s="7" t="str">
        <f t="shared" si="185"/>
        <v>-----</v>
      </c>
      <c r="EY33" s="7" t="str">
        <f t="shared" si="186"/>
        <v>-----</v>
      </c>
      <c r="EZ33">
        <f t="shared" si="204"/>
        <v>31</v>
      </c>
      <c r="FA33">
        <f t="shared" si="205"/>
        <v>31</v>
      </c>
      <c r="FB33">
        <f t="shared" si="206"/>
        <v>31</v>
      </c>
      <c r="FC33">
        <f t="shared" si="207"/>
        <v>31</v>
      </c>
      <c r="FD33">
        <f t="shared" si="208"/>
        <v>31</v>
      </c>
      <c r="FE33">
        <f t="shared" si="209"/>
        <v>31</v>
      </c>
      <c r="FF33">
        <f t="shared" si="210"/>
        <v>0</v>
      </c>
      <c r="FG33">
        <f t="shared" si="211"/>
        <v>0</v>
      </c>
      <c r="FH33">
        <f t="shared" si="212"/>
        <v>0</v>
      </c>
      <c r="FI33">
        <f t="shared" si="213"/>
        <v>0</v>
      </c>
      <c r="FJ33">
        <f t="shared" si="214"/>
        <v>0</v>
      </c>
      <c r="FK33">
        <f t="shared" si="215"/>
        <v>0</v>
      </c>
      <c r="FL33" s="7" t="str">
        <f t="shared" si="187"/>
        <v>-----</v>
      </c>
      <c r="FM33" s="7" t="str">
        <f t="shared" si="188"/>
        <v>-----</v>
      </c>
      <c r="FN33" s="7" t="str">
        <f t="shared" si="189"/>
        <v>-----</v>
      </c>
      <c r="FO33" s="7" t="str">
        <f t="shared" si="190"/>
        <v>-----</v>
      </c>
      <c r="FP33" s="7" t="str">
        <f t="shared" si="191"/>
        <v>-----</v>
      </c>
      <c r="FQ33" s="7" t="str">
        <f t="shared" si="192"/>
        <v>-----</v>
      </c>
      <c r="FR33" s="13" t="str">
        <f>IF(FL33="-----","-----",(D33-Q33)/Q33)</f>
        <v>-----</v>
      </c>
      <c r="FS33" s="13" t="str">
        <f>IF(FM33="-----","-----",(Q33-R33)/R33)</f>
        <v>-----</v>
      </c>
      <c r="FT33" s="13" t="str">
        <f>IF(FN33="-----","-----",(R33-S33)/S33)</f>
        <v>-----</v>
      </c>
      <c r="FU33" s="13" t="str">
        <f>IF(FO33="-----","-----",(S33-T33)/T33)</f>
        <v>-----</v>
      </c>
      <c r="FV33" s="13" t="str">
        <f>IF(FP33="-----","-----",(T33-U33)/U33)</f>
        <v>-----</v>
      </c>
      <c r="FW33" s="13" t="str">
        <f>IF(FQ33="-----","-----",(U33-V33)/V33)</f>
        <v>-----</v>
      </c>
      <c r="FX33" s="7" t="str">
        <f t="shared" si="193"/>
        <v>-----</v>
      </c>
      <c r="FY33" s="7" t="str">
        <f t="shared" si="194"/>
        <v>-----</v>
      </c>
      <c r="FZ33" s="7" t="str">
        <f t="shared" si="195"/>
        <v>-----</v>
      </c>
      <c r="GA33" s="7" t="str">
        <f t="shared" si="196"/>
        <v>-----</v>
      </c>
      <c r="GB33" s="7" t="str">
        <f t="shared" si="197"/>
        <v>-----</v>
      </c>
      <c r="GC33" s="7" t="str">
        <f t="shared" si="198"/>
        <v>-----</v>
      </c>
      <c r="GD33" s="7" t="str">
        <f>IF(AND(BG33&gt;AA33,BG32&gt;AA32,BG31&gt;AA31,BG30&gt;AA30,BG29&gt;AA29,BG28&gt;AA28,BG27&gt;AA27,BG26&gt;AA26,BG25&gt;AA25,BG24&gt;AA24,BG23&gt;AA23,BG22&gt;AA22),"Bullish",IF(AND(BG33&lt;AA33,BG32&lt;AA32,BG31&lt;AA31,BG30&lt;AA30,BG29&lt;AA29,BG28&lt;AA28,BG27&lt;AA27,BG26&lt;AA26,BG25&lt;AA25,BG24&lt;AA24,BG23&lt;AA23,BG22&lt;AA22),"Bearish","-----"))</f>
        <v>-----</v>
      </c>
      <c r="GE33">
        <f>(Z33-BG33)/BG33</f>
        <v>3.529268824213344E-4</v>
      </c>
      <c r="GI33" s="7" t="str">
        <f>IF(Y33&gt;Z33,"Bullish","Bearish")</f>
        <v>Bearish</v>
      </c>
      <c r="GJ33" s="19" t="str">
        <f>IF(AND(D33&gt;Y33,D32&lt;Y32),"TEMA crossover","-----")</f>
        <v>-----</v>
      </c>
      <c r="GK33" s="19" t="str">
        <f>IF(AND(D33&lt;Y33,D32&gt;Y32),"TEMA crossunder","-----")</f>
        <v>-----</v>
      </c>
      <c r="GL33" s="20" t="str">
        <f>IF(GD33="Bearish","YES","-----")</f>
        <v>-----</v>
      </c>
      <c r="GM33" s="20" t="str">
        <f>IF(GH33="Reverse to Bearish","YES","-----")</f>
        <v>-----</v>
      </c>
      <c r="GN33" s="20" t="str">
        <f>IF(AND(GI33="Bullish",GI32="Bullish",GI31="Bullish",GI30="Bullish"),"YES","-----")</f>
        <v>-----</v>
      </c>
      <c r="GO33" s="20" t="str">
        <f>IF(OR(GK33="TEMA crossunder",GK32="TEMA crossunder",GK31="TEMA crossunder",GK30="TEMA crossunder"),"YES","-----")</f>
        <v>-----</v>
      </c>
      <c r="GP33" s="20" t="str">
        <f>IF(GD33="Bullish","YES","-----")</f>
        <v>-----</v>
      </c>
      <c r="GQ33" s="20" t="str">
        <f>IF(GH33="Reverse to Bullish","YES","-----")</f>
        <v>-----</v>
      </c>
      <c r="GR33" s="20" t="str">
        <f>IF(AND(GI33="Bearish",GI32="Bearish",GI31="Bearish",GI30="Bearish"),"YES","-----")</f>
        <v>YES</v>
      </c>
      <c r="GS33" s="20" t="str">
        <f>IF(OR(GJ33="TEMA crossover",GJ32="TEMA crossover",GJ31="TEMA crossover",GJ30="TEMA crossover"),"YES","-----")</f>
        <v>YES</v>
      </c>
      <c r="GT33" s="20" t="str">
        <f t="shared" si="216"/>
        <v>-----</v>
      </c>
      <c r="GU33" s="20" t="str">
        <f t="shared" si="217"/>
        <v>-----</v>
      </c>
      <c r="GV33" s="20" t="str">
        <f t="shared" si="218"/>
        <v>-----</v>
      </c>
      <c r="GW33" s="20" t="str">
        <f t="shared" si="219"/>
        <v>-----</v>
      </c>
      <c r="GX33" s="20" t="str">
        <f t="shared" si="220"/>
        <v>-----</v>
      </c>
      <c r="GY33" s="20" t="str">
        <f t="shared" si="221"/>
        <v>-----</v>
      </c>
      <c r="GZ33" s="7" t="str">
        <f>IF(G33&gt;BH33,"YES","-----")</f>
        <v>-----</v>
      </c>
      <c r="HA33" s="7" t="str">
        <f>IF(F33&lt;BI33,"YES","-----")</f>
        <v>-----</v>
      </c>
      <c r="HB33">
        <f>BH33-BI33</f>
        <v>7.8999999999996362</v>
      </c>
      <c r="HI33">
        <f t="shared" si="199"/>
        <v>-6.1174099999998361</v>
      </c>
      <c r="HJ33">
        <f t="shared" si="200"/>
        <v>1.7825899999998001</v>
      </c>
      <c r="HK33" s="7"/>
      <c r="HL33" s="7"/>
      <c r="HM33" s="7"/>
      <c r="HN33" s="7"/>
      <c r="HO33" s="7"/>
      <c r="HP33" s="7"/>
      <c r="HQ33" s="28">
        <f t="shared" si="223"/>
        <v>0.50586000000021158</v>
      </c>
      <c r="HR33" s="28" t="str">
        <f t="shared" si="201"/>
        <v>Bull</v>
      </c>
      <c r="HS33">
        <f t="shared" si="202"/>
        <v>0.50586000000021158</v>
      </c>
    </row>
    <row r="34" spans="1:227" x14ac:dyDescent="0.55000000000000004">
      <c r="A34">
        <f>Validation!A33</f>
        <v>1772034300</v>
      </c>
      <c r="B34" t="str">
        <f>Price!B33</f>
        <v>XAUUSD</v>
      </c>
      <c r="C34" t="str">
        <f>Price!C33</f>
        <v>M5</v>
      </c>
      <c r="D34">
        <f>Price!D33</f>
        <v>5197.8999999999996</v>
      </c>
      <c r="E34">
        <f>Price!E33</f>
        <v>5191</v>
      </c>
      <c r="F34">
        <f>Price!F33</f>
        <v>5198.34</v>
      </c>
      <c r="G34">
        <f>Price!G33</f>
        <v>5186.76</v>
      </c>
      <c r="H34">
        <f>Price!H33</f>
        <v>761</v>
      </c>
      <c r="I34">
        <f>Diagonals!E33</f>
        <v>0</v>
      </c>
      <c r="J34">
        <f>Diagonals!F33</f>
        <v>0</v>
      </c>
      <c r="K34">
        <f>Diagonals!G33</f>
        <v>0</v>
      </c>
      <c r="L34">
        <f>Diagonals!H33</f>
        <v>0</v>
      </c>
      <c r="M34">
        <f>Diagonals!I33</f>
        <v>0</v>
      </c>
      <c r="N34">
        <f>Diagonals!J33</f>
        <v>0</v>
      </c>
      <c r="O34">
        <f>Diagonals!K33</f>
        <v>0</v>
      </c>
      <c r="P34">
        <f>Diagonals!L33</f>
        <v>0</v>
      </c>
      <c r="Q34">
        <f>Trendlines!E33</f>
        <v>0</v>
      </c>
      <c r="R34">
        <f>Trendlines!F33</f>
        <v>0</v>
      </c>
      <c r="S34">
        <f>Trendlines!G33</f>
        <v>0</v>
      </c>
      <c r="T34">
        <f>Trendlines!H33</f>
        <v>0</v>
      </c>
      <c r="U34">
        <f>Trendlines!I33</f>
        <v>0</v>
      </c>
      <c r="V34">
        <f>Trendlines!J33</f>
        <v>0</v>
      </c>
      <c r="W34">
        <f>Trendlines!K33</f>
        <v>0</v>
      </c>
      <c r="X34">
        <f>Trendlines!L33</f>
        <v>0</v>
      </c>
      <c r="Y34">
        <f>Tema_Hrma_Smma!E33</f>
        <v>5190.43</v>
      </c>
      <c r="Z34">
        <f>Tema_Hrma_Smma!F33</f>
        <v>5187.95</v>
      </c>
      <c r="AA34">
        <f>Tema_Hrma_Smma!G33</f>
        <v>5183.92</v>
      </c>
      <c r="AB34">
        <f>ZScore!H33</f>
        <v>1</v>
      </c>
      <c r="AC34">
        <f>ZScore!I33</f>
        <v>1.2282999999999999</v>
      </c>
      <c r="AD34">
        <f>ZScore!J33</f>
        <v>0</v>
      </c>
      <c r="AE34">
        <f>HA!E33</f>
        <v>5186.75</v>
      </c>
      <c r="AF34">
        <f>HA!F33</f>
        <v>5198.34</v>
      </c>
      <c r="AG34">
        <f>HA!G33</f>
        <v>5186.75</v>
      </c>
      <c r="AH34">
        <f>HA!H33</f>
        <v>5193.5</v>
      </c>
      <c r="AI34">
        <f>HA!I33</f>
        <v>1</v>
      </c>
      <c r="AJ34">
        <f>HA!J33</f>
        <v>6.75</v>
      </c>
      <c r="AK34">
        <f>HA!K33</f>
        <v>1.28922</v>
      </c>
      <c r="AL34">
        <f>HA!L33</f>
        <v>3</v>
      </c>
      <c r="AM34">
        <f>KC!E33</f>
        <v>5212.27736</v>
      </c>
      <c r="AN34">
        <f>KC!F33</f>
        <v>5206.76181</v>
      </c>
      <c r="AO34">
        <f>KC!G33</f>
        <v>5201.2462500000001</v>
      </c>
      <c r="AP34">
        <f>KC!H33</f>
        <v>5195.7306900000003</v>
      </c>
      <c r="AQ34">
        <f>KC!I33</f>
        <v>5190.2151400000002</v>
      </c>
      <c r="AR34">
        <f>KC!J33</f>
        <v>5181.7019700000001</v>
      </c>
      <c r="AS34">
        <f>KC!K33</f>
        <v>5176.1864100000003</v>
      </c>
      <c r="AT34">
        <f>KC!L33</f>
        <v>5170.6708600000002</v>
      </c>
      <c r="AU34">
        <f>KC!M33</f>
        <v>5165.1553000000004</v>
      </c>
      <c r="AV34">
        <f>KC!N33</f>
        <v>5159.6397500000003</v>
      </c>
      <c r="AW34">
        <f>SR_Levels!E33</f>
        <v>5193.3500000000004</v>
      </c>
      <c r="AX34">
        <f>SR_Levels!F33</f>
        <v>5178.6000000000004</v>
      </c>
      <c r="AY34">
        <f>SR_Levels!G33</f>
        <v>5161.8900000000003</v>
      </c>
      <c r="AZ34">
        <f>SR_Levels!H33</f>
        <v>5135.8500000000004</v>
      </c>
      <c r="BA34">
        <f>SR_Levels!I33</f>
        <v>5205.3100000000004</v>
      </c>
      <c r="BB34">
        <f>SR_Levels!J33</f>
        <v>0</v>
      </c>
      <c r="BC34">
        <f>SR_Levels!K33</f>
        <v>0</v>
      </c>
      <c r="BD34">
        <f>SR_Levels!L33</f>
        <v>0</v>
      </c>
      <c r="BE34">
        <f>ZigZag!E33</f>
        <v>0</v>
      </c>
      <c r="BF34">
        <f>ZigZag!F33</f>
        <v>0</v>
      </c>
      <c r="BG34">
        <f>ZigZag!G33</f>
        <v>5185.8599999999997</v>
      </c>
      <c r="BH34">
        <f>Dual_Tema!E33</f>
        <v>5193.9799999999996</v>
      </c>
      <c r="BI34">
        <f>Dual_Tema!F33</f>
        <v>5184.4399999999996</v>
      </c>
      <c r="BJ34">
        <f>Pinbar!E33</f>
        <v>0</v>
      </c>
      <c r="BK34">
        <f>SSA!E33</f>
        <v>5190.1557199999997</v>
      </c>
      <c r="BL34">
        <f>SSA!F33</f>
        <v>5188.9936399999997</v>
      </c>
      <c r="BN34" t="str">
        <f t="shared" si="222"/>
        <v>Green Candle</v>
      </c>
      <c r="BO34" s="34">
        <f t="shared" si="224"/>
        <v>1.7209581092199056E-3</v>
      </c>
      <c r="BP34" s="34">
        <f t="shared" si="226"/>
        <v>3.1089642768231673E-3</v>
      </c>
      <c r="BQ34" s="34">
        <f t="shared" si="235"/>
        <v>2.936704562118253E-3</v>
      </c>
      <c r="BR34" s="34">
        <f t="shared" si="237"/>
        <v>2.1806234925065837E-3</v>
      </c>
      <c r="BS34" s="35">
        <f t="shared" si="225"/>
        <v>2.866208941894044E-4</v>
      </c>
      <c r="BT34" s="35">
        <f t="shared" si="227"/>
        <v>2.5871191355752998E-4</v>
      </c>
      <c r="BU34" s="35">
        <f t="shared" si="236"/>
        <v>1.629244301324384E-4</v>
      </c>
      <c r="BV34" s="35">
        <f t="shared" si="238"/>
        <v>9.0764509841800844E-5</v>
      </c>
      <c r="BW34" s="27">
        <v>96</v>
      </c>
      <c r="BX34">
        <f>F34-G34</f>
        <v>11.579999999999927</v>
      </c>
      <c r="BY34">
        <f>ABS(F34-D33)</f>
        <v>7.3400000000001455</v>
      </c>
      <c r="BZ34">
        <f>ABS(G34-D33)</f>
        <v>4.2399999999997817</v>
      </c>
      <c r="CA34">
        <f t="shared" si="203"/>
        <v>11.579999999999927</v>
      </c>
      <c r="CB34">
        <f t="shared" si="229"/>
        <v>9.0342857142858133</v>
      </c>
      <c r="CC34">
        <f t="shared" si="232"/>
        <v>7.9161523430409542</v>
      </c>
      <c r="CD34">
        <f t="shared" si="230"/>
        <v>1.1181333712448591</v>
      </c>
      <c r="CE34">
        <f t="shared" si="233"/>
        <v>1</v>
      </c>
      <c r="CF34">
        <f t="shared" si="234"/>
        <v>19</v>
      </c>
      <c r="CG34" s="7" t="str">
        <f t="shared" si="231"/>
        <v>High Volatility Period</v>
      </c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Z34" s="7" t="str">
        <f>IF(AND(D34&gt;BH34,D34&gt;E34),"Bullish Trigger","-----")</f>
        <v>Bullish Trigger</v>
      </c>
      <c r="DA34" s="7" t="str">
        <f>IF(AND(D34&lt;BI34,D34&lt;E34),"Bearish Trigger","-----")</f>
        <v>-----</v>
      </c>
      <c r="DB34" s="13" t="str">
        <f>IF(AND(W34=BE34,W34&gt;0,BE34&gt;0),"Important High","------")</f>
        <v>------</v>
      </c>
      <c r="DC34" s="13" t="str">
        <f>IF(AND(X34=BF34,X34&gt;0,BF34&gt;0),"Important Low","------")</f>
        <v>------</v>
      </c>
      <c r="DD34" s="7" t="str">
        <f>IF(AND(DB34="Important High",DC34="-----",BJ34=1),"Imp High Rej","-----")</f>
        <v>-----</v>
      </c>
      <c r="DE34" s="7" t="str">
        <f>IF(AND(DB34="-----",DC34="Important Low",BJ34=1),"Imp Low Rej","-----")</f>
        <v>-----</v>
      </c>
      <c r="DF34" s="7" t="str">
        <f>IF(Y34&gt;AM34,"Overbought",IF(Y34&gt;AO34,"Bullish Momentum",IF(Y34&gt;AQ34,"Flat Momentum","-----")))</f>
        <v>Flat Momentum</v>
      </c>
      <c r="DG34" s="7" t="str">
        <f>IF(Y34&lt;AV34,"Oversold",IF(Y34&lt;AT34,"Bearish Momentum",IF(Y34&lt;AR34,"Flat Momentum","-----")))</f>
        <v>-----</v>
      </c>
      <c r="DH34" s="7" t="str">
        <f>IF(AND(DF34="Overbought",AD34=2),"Culminated Thrust","-----")</f>
        <v>-----</v>
      </c>
      <c r="DI34" s="7" t="str">
        <f>IF(AND(DG34="Oversold",AD34=5),"Culminated Thrust","-----")</f>
        <v>-----</v>
      </c>
      <c r="DJ34" s="14">
        <f>(Q34-$D34)/$D34</f>
        <v>-1</v>
      </c>
      <c r="DK34" s="14">
        <f>(R34-$D34)/$D34</f>
        <v>-1</v>
      </c>
      <c r="DL34" s="14">
        <f>(S34-$D34)/$D34</f>
        <v>-1</v>
      </c>
      <c r="DM34" s="14">
        <f>(T34-$D34)/$D34</f>
        <v>-1</v>
      </c>
      <c r="DN34" s="14">
        <f>(U34-$D34)/$D34</f>
        <v>-1</v>
      </c>
      <c r="DO34" s="14">
        <f>(V34-$D34)/$D34</f>
        <v>-1</v>
      </c>
      <c r="DP34" s="14">
        <f t="shared" si="171"/>
        <v>-1</v>
      </c>
      <c r="DQ34" s="14">
        <f t="shared" si="172"/>
        <v>-1</v>
      </c>
      <c r="DR34" s="14">
        <f t="shared" si="173"/>
        <v>-1</v>
      </c>
      <c r="DS34" s="14">
        <f t="shared" si="174"/>
        <v>-1</v>
      </c>
      <c r="DT34" s="14">
        <f t="shared" si="175"/>
        <v>-1</v>
      </c>
      <c r="DU34" s="14">
        <f t="shared" si="176"/>
        <v>-1</v>
      </c>
      <c r="DV34" t="str">
        <f>IF($D34&gt;Q34,"SUP","RES")</f>
        <v>SUP</v>
      </c>
      <c r="DW34" t="str">
        <f>IF($D34&gt;R34,"SUP","RES")</f>
        <v>SUP</v>
      </c>
      <c r="DX34" t="str">
        <f>IF($D34&gt;S34,"SUP","RES")</f>
        <v>SUP</v>
      </c>
      <c r="DY34" t="str">
        <f>IF($D34&gt;T34,"SUP","RES")</f>
        <v>SUP</v>
      </c>
      <c r="DZ34" t="str">
        <f>IF($D34&gt;U34,"SUP","RES")</f>
        <v>SUP</v>
      </c>
      <c r="EA34" t="str">
        <f>IF($D34&gt;V34,"SUP","RES")</f>
        <v>SUP</v>
      </c>
      <c r="EB34" s="7">
        <f t="shared" si="177"/>
        <v>0</v>
      </c>
      <c r="EC34" s="7">
        <f t="shared" si="178"/>
        <v>6</v>
      </c>
      <c r="ED34" s="13" t="str">
        <f t="shared" si="179"/>
        <v>All Sup</v>
      </c>
      <c r="EE34" s="13" t="str">
        <f t="shared" si="180"/>
        <v>-----</v>
      </c>
      <c r="EF34" s="7" t="str">
        <f>IF(OR(ED34="All Sup",EE34="All Res"),"na",((D34-MIN(Q34:V34))/(MAX(Q34:V34)-MIN(Q34:V34))))</f>
        <v>na</v>
      </c>
      <c r="EG34">
        <v>1.4999999999999999E-4</v>
      </c>
      <c r="EH34">
        <f>Q34*(1+$EG34)</f>
        <v>0</v>
      </c>
      <c r="EI34">
        <f>Q34*(1-$EG34)</f>
        <v>0</v>
      </c>
      <c r="EJ34">
        <f>R34*(1+$EG34)</f>
        <v>0</v>
      </c>
      <c r="EK34">
        <f>R34*(1-$EG34)</f>
        <v>0</v>
      </c>
      <c r="EL34">
        <f>S34*(1+$EG34)</f>
        <v>0</v>
      </c>
      <c r="EM34">
        <f>S34*(1-$EG34)</f>
        <v>0</v>
      </c>
      <c r="EN34">
        <f>T34*(1+$EG34)</f>
        <v>0</v>
      </c>
      <c r="EO34">
        <f>T34*(1-$EG34)</f>
        <v>0</v>
      </c>
      <c r="EP34">
        <f>U34*(1+$EG34)</f>
        <v>0</v>
      </c>
      <c r="EQ34">
        <f>U34*(1-$EG34)</f>
        <v>0</v>
      </c>
      <c r="ER34">
        <f>V34*(1+$EG34)</f>
        <v>0</v>
      </c>
      <c r="ES34">
        <f>V34*(1-$EG34)</f>
        <v>0</v>
      </c>
      <c r="ET34" s="7" t="str">
        <f t="shared" si="181"/>
        <v>-----</v>
      </c>
      <c r="EU34" s="7" t="str">
        <f t="shared" si="182"/>
        <v>-----</v>
      </c>
      <c r="EV34" s="7" t="str">
        <f t="shared" si="183"/>
        <v>-----</v>
      </c>
      <c r="EW34" s="7" t="str">
        <f t="shared" si="184"/>
        <v>-----</v>
      </c>
      <c r="EX34" s="7" t="str">
        <f t="shared" si="185"/>
        <v>-----</v>
      </c>
      <c r="EY34" s="7" t="str">
        <f t="shared" si="186"/>
        <v>-----</v>
      </c>
      <c r="EZ34">
        <f t="shared" si="204"/>
        <v>32</v>
      </c>
      <c r="FA34">
        <f t="shared" si="205"/>
        <v>32</v>
      </c>
      <c r="FB34">
        <f t="shared" si="206"/>
        <v>32</v>
      </c>
      <c r="FC34">
        <f t="shared" si="207"/>
        <v>32</v>
      </c>
      <c r="FD34">
        <f t="shared" si="208"/>
        <v>32</v>
      </c>
      <c r="FE34">
        <f t="shared" si="209"/>
        <v>32</v>
      </c>
      <c r="FF34">
        <f t="shared" si="210"/>
        <v>0</v>
      </c>
      <c r="FG34">
        <f t="shared" si="211"/>
        <v>0</v>
      </c>
      <c r="FH34">
        <f t="shared" si="212"/>
        <v>0</v>
      </c>
      <c r="FI34">
        <f t="shared" si="213"/>
        <v>0</v>
      </c>
      <c r="FJ34">
        <f t="shared" si="214"/>
        <v>0</v>
      </c>
      <c r="FK34">
        <f t="shared" si="215"/>
        <v>0</v>
      </c>
      <c r="FL34" s="7" t="str">
        <f t="shared" si="187"/>
        <v>-----</v>
      </c>
      <c r="FM34" s="7" t="str">
        <f t="shared" si="188"/>
        <v>-----</v>
      </c>
      <c r="FN34" s="7" t="str">
        <f t="shared" si="189"/>
        <v>-----</v>
      </c>
      <c r="FO34" s="7" t="str">
        <f t="shared" si="190"/>
        <v>-----</v>
      </c>
      <c r="FP34" s="7" t="str">
        <f t="shared" si="191"/>
        <v>-----</v>
      </c>
      <c r="FQ34" s="7" t="str">
        <f t="shared" si="192"/>
        <v>-----</v>
      </c>
      <c r="FR34" s="13" t="str">
        <f>IF(FL34="-----","-----",(D34-Q34)/Q34)</f>
        <v>-----</v>
      </c>
      <c r="FS34" s="13" t="str">
        <f>IF(FM34="-----","-----",(Q34-R34)/R34)</f>
        <v>-----</v>
      </c>
      <c r="FT34" s="13" t="str">
        <f>IF(FN34="-----","-----",(R34-S34)/S34)</f>
        <v>-----</v>
      </c>
      <c r="FU34" s="13" t="str">
        <f>IF(FO34="-----","-----",(S34-T34)/T34)</f>
        <v>-----</v>
      </c>
      <c r="FV34" s="13" t="str">
        <f>IF(FP34="-----","-----",(T34-U34)/U34)</f>
        <v>-----</v>
      </c>
      <c r="FW34" s="13" t="str">
        <f>IF(FQ34="-----","-----",(U34-V34)/V34)</f>
        <v>-----</v>
      </c>
      <c r="FX34" s="7" t="str">
        <f t="shared" si="193"/>
        <v>-----</v>
      </c>
      <c r="FY34" s="7" t="str">
        <f t="shared" si="194"/>
        <v>-----</v>
      </c>
      <c r="FZ34" s="7" t="str">
        <f t="shared" si="195"/>
        <v>-----</v>
      </c>
      <c r="GA34" s="7" t="str">
        <f t="shared" si="196"/>
        <v>-----</v>
      </c>
      <c r="GB34" s="7" t="str">
        <f t="shared" si="197"/>
        <v>-----</v>
      </c>
      <c r="GC34" s="7" t="str">
        <f t="shared" si="198"/>
        <v>-----</v>
      </c>
      <c r="GD34" s="7" t="str">
        <f>IF(AND(BG34&gt;AA34,BG33&gt;AA33,BG32&gt;AA32,BG31&gt;AA31,BG30&gt;AA30,BG29&gt;AA29,BG28&gt;AA28,BG27&gt;AA27,BG26&gt;AA26,BG25&gt;AA25,BG24&gt;AA24,BG23&gt;AA23),"Bullish",IF(AND(BG34&lt;AA34,BG33&lt;AA33,BG32&lt;AA32,BG31&lt;AA31,BG30&lt;AA30,BG29&lt;AA29,BG28&lt;AA28,BG27&lt;AA27,BG26&lt;AA26,BG25&lt;AA25,BG24&lt;AA24,BG23&lt;AA23),"Bearish","-----"))</f>
        <v>-----</v>
      </c>
      <c r="GE34">
        <f>(Z34-BG34)/BG34</f>
        <v>4.0301897853010796E-4</v>
      </c>
      <c r="GI34" s="7" t="str">
        <f>IF(Y34&gt;Z34,"Bullish","Bearish")</f>
        <v>Bullish</v>
      </c>
      <c r="GJ34" s="19" t="str">
        <f>IF(AND(D34&gt;Y34,D33&lt;Y33),"TEMA crossover","-----")</f>
        <v>-----</v>
      </c>
      <c r="GK34" s="19" t="str">
        <f>IF(AND(D34&lt;Y34,D33&gt;Y33),"TEMA crossunder","-----")</f>
        <v>-----</v>
      </c>
      <c r="GL34" s="20" t="str">
        <f>IF(GD34="Bearish","YES","-----")</f>
        <v>-----</v>
      </c>
      <c r="GM34" s="20" t="str">
        <f>IF(GH34="Reverse to Bearish","YES","-----")</f>
        <v>-----</v>
      </c>
      <c r="GN34" s="20" t="str">
        <f>IF(AND(GI34="Bullish",GI33="Bullish",GI32="Bullish",GI31="Bullish"),"YES","-----")</f>
        <v>-----</v>
      </c>
      <c r="GO34" s="20" t="str">
        <f>IF(OR(GK34="TEMA crossunder",GK33="TEMA crossunder",GK32="TEMA crossunder",GK31="TEMA crossunder"),"YES","-----")</f>
        <v>-----</v>
      </c>
      <c r="GP34" s="20" t="str">
        <f>IF(GD34="Bullish","YES","-----")</f>
        <v>-----</v>
      </c>
      <c r="GQ34" s="20" t="str">
        <f>IF(GH34="Reverse to Bullish","YES","-----")</f>
        <v>-----</v>
      </c>
      <c r="GR34" s="20" t="str">
        <f>IF(AND(GI34="Bearish",GI33="Bearish",GI32="Bearish",GI31="Bearish"),"YES","-----")</f>
        <v>-----</v>
      </c>
      <c r="GS34" s="20" t="str">
        <f>IF(OR(GJ34="TEMA crossover",GJ33="TEMA crossover",GJ32="TEMA crossover",GJ31="TEMA crossover"),"YES","-----")</f>
        <v>YES</v>
      </c>
      <c r="GT34" s="20" t="str">
        <f t="shared" si="216"/>
        <v>-----</v>
      </c>
      <c r="GU34" s="20" t="str">
        <f t="shared" si="217"/>
        <v>-----</v>
      </c>
      <c r="GV34" s="20" t="str">
        <f t="shared" si="218"/>
        <v>-----</v>
      </c>
      <c r="GW34" s="20" t="str">
        <f t="shared" si="219"/>
        <v>-----</v>
      </c>
      <c r="GX34" s="20" t="str">
        <f t="shared" si="220"/>
        <v>-----</v>
      </c>
      <c r="GY34" s="20" t="str">
        <f t="shared" si="221"/>
        <v>-----</v>
      </c>
      <c r="GZ34" s="7" t="str">
        <f>IF(G34&gt;BH34,"YES","-----")</f>
        <v>-----</v>
      </c>
      <c r="HA34" s="7" t="str">
        <f>IF(F34&lt;BI34,"YES","-----")</f>
        <v>-----</v>
      </c>
      <c r="HB34">
        <f>BH34-BI34</f>
        <v>9.5399999999999636</v>
      </c>
      <c r="HI34">
        <f t="shared" si="199"/>
        <v>-5.7157200000001467</v>
      </c>
      <c r="HJ34">
        <f t="shared" si="200"/>
        <v>3.8242799999998169</v>
      </c>
      <c r="HK34" s="7"/>
      <c r="HL34" s="7"/>
      <c r="HM34" s="7"/>
      <c r="HN34" s="7"/>
      <c r="HO34" s="7"/>
      <c r="HP34" s="7"/>
      <c r="HQ34" s="28">
        <f t="shared" si="223"/>
        <v>1.16208000000006</v>
      </c>
      <c r="HR34" s="28" t="str">
        <f t="shared" si="201"/>
        <v>Bull</v>
      </c>
      <c r="HS34">
        <f t="shared" si="202"/>
        <v>1.16208000000006</v>
      </c>
    </row>
    <row r="35" spans="1:227" x14ac:dyDescent="0.55000000000000004">
      <c r="A35">
        <f>Validation!A34</f>
        <v>1772034600</v>
      </c>
      <c r="B35" t="str">
        <f>Price!B34</f>
        <v>XAUUSD</v>
      </c>
      <c r="C35" t="str">
        <f>Price!C34</f>
        <v>M5</v>
      </c>
      <c r="D35">
        <f>Price!D34</f>
        <v>5195.4799999999996</v>
      </c>
      <c r="E35">
        <f>Price!E34</f>
        <v>5197.8599999999997</v>
      </c>
      <c r="F35">
        <f>Price!F34</f>
        <v>5198</v>
      </c>
      <c r="G35">
        <f>Price!G34</f>
        <v>5192.68</v>
      </c>
      <c r="H35">
        <f>Price!H34</f>
        <v>693</v>
      </c>
      <c r="I35">
        <f>Diagonals!E34</f>
        <v>0</v>
      </c>
      <c r="J35">
        <f>Diagonals!F34</f>
        <v>0</v>
      </c>
      <c r="K35">
        <f>Diagonals!G34</f>
        <v>0</v>
      </c>
      <c r="L35">
        <f>Diagonals!H34</f>
        <v>0</v>
      </c>
      <c r="M35">
        <f>Diagonals!I34</f>
        <v>0</v>
      </c>
      <c r="N35">
        <f>Diagonals!J34</f>
        <v>0</v>
      </c>
      <c r="O35">
        <f>Diagonals!K34</f>
        <v>0</v>
      </c>
      <c r="P35">
        <f>Diagonals!L34</f>
        <v>0</v>
      </c>
      <c r="Q35">
        <f>Trendlines!E34</f>
        <v>0</v>
      </c>
      <c r="R35">
        <f>Trendlines!F34</f>
        <v>0</v>
      </c>
      <c r="S35">
        <f>Trendlines!G34</f>
        <v>0</v>
      </c>
      <c r="T35">
        <f>Trendlines!H34</f>
        <v>0</v>
      </c>
      <c r="U35">
        <f>Trendlines!I34</f>
        <v>0</v>
      </c>
      <c r="V35">
        <f>Trendlines!J34</f>
        <v>0</v>
      </c>
      <c r="W35">
        <f>Trendlines!K34</f>
        <v>0</v>
      </c>
      <c r="X35">
        <f>Trendlines!L34</f>
        <v>0</v>
      </c>
      <c r="Y35">
        <f>Tema_Hrma_Smma!E34</f>
        <v>5193.26</v>
      </c>
      <c r="Z35">
        <f>Tema_Hrma_Smma!F34</f>
        <v>5189.28</v>
      </c>
      <c r="AA35">
        <f>Tema_Hrma_Smma!G34</f>
        <v>5184.2299999999996</v>
      </c>
      <c r="AB35">
        <f>ZScore!H34</f>
        <v>-1</v>
      </c>
      <c r="AC35">
        <f>ZScore!I34</f>
        <v>0.31186000000000003</v>
      </c>
      <c r="AD35">
        <f>ZScore!J34</f>
        <v>3</v>
      </c>
      <c r="AE35">
        <f>HA!E34</f>
        <v>5190.13</v>
      </c>
      <c r="AF35">
        <f>HA!F34</f>
        <v>5198</v>
      </c>
      <c r="AG35">
        <f>HA!G34</f>
        <v>5190.13</v>
      </c>
      <c r="AH35">
        <f>HA!H34</f>
        <v>5196.01</v>
      </c>
      <c r="AI35">
        <f>HA!I34</f>
        <v>1</v>
      </c>
      <c r="AJ35">
        <f>HA!J34</f>
        <v>5.88</v>
      </c>
      <c r="AK35">
        <f>HA!K34</f>
        <v>0.96677000000000002</v>
      </c>
      <c r="AL35">
        <f>HA!L34</f>
        <v>4</v>
      </c>
      <c r="AM35">
        <f>KC!E34</f>
        <v>5212.7414399999998</v>
      </c>
      <c r="AN35">
        <f>KC!F34</f>
        <v>5207.2297099999996</v>
      </c>
      <c r="AO35">
        <f>KC!G34</f>
        <v>5201.7179900000001</v>
      </c>
      <c r="AP35">
        <f>KC!H34</f>
        <v>5196.2062599999999</v>
      </c>
      <c r="AQ35">
        <f>KC!I34</f>
        <v>5190.6945299999998</v>
      </c>
      <c r="AR35">
        <f>KC!J34</f>
        <v>5182.1400100000001</v>
      </c>
      <c r="AS35">
        <f>KC!K34</f>
        <v>5176.6282799999999</v>
      </c>
      <c r="AT35">
        <f>KC!L34</f>
        <v>5171.1165499999997</v>
      </c>
      <c r="AU35">
        <f>KC!M34</f>
        <v>5165.6048199999996</v>
      </c>
      <c r="AV35">
        <f>KC!N34</f>
        <v>5160.0930900000003</v>
      </c>
      <c r="AW35">
        <f>SR_Levels!E34</f>
        <v>5193.3500000000004</v>
      </c>
      <c r="AX35">
        <f>SR_Levels!F34</f>
        <v>5178.6000000000004</v>
      </c>
      <c r="AY35">
        <f>SR_Levels!G34</f>
        <v>5161.8900000000003</v>
      </c>
      <c r="AZ35">
        <f>SR_Levels!H34</f>
        <v>5135.8500000000004</v>
      </c>
      <c r="BA35">
        <f>SR_Levels!I34</f>
        <v>5205.3100000000004</v>
      </c>
      <c r="BB35">
        <f>SR_Levels!J34</f>
        <v>0</v>
      </c>
      <c r="BC35">
        <f>SR_Levels!K34</f>
        <v>0</v>
      </c>
      <c r="BD35">
        <f>SR_Levels!L34</f>
        <v>0</v>
      </c>
      <c r="BE35">
        <f>ZigZag!E34</f>
        <v>0</v>
      </c>
      <c r="BF35">
        <f>ZigZag!F34</f>
        <v>0</v>
      </c>
      <c r="BG35">
        <f>ZigZag!G34</f>
        <v>5186.54</v>
      </c>
      <c r="BH35">
        <f>Dual_Tema!E34</f>
        <v>5196.26</v>
      </c>
      <c r="BI35">
        <f>Dual_Tema!F34</f>
        <v>5188.72</v>
      </c>
      <c r="BJ35">
        <f>Pinbar!E34</f>
        <v>0</v>
      </c>
      <c r="BK35">
        <f>SSA!E34</f>
        <v>5192.0259800000003</v>
      </c>
      <c r="BL35">
        <f>SSA!F34</f>
        <v>5190.5098099999996</v>
      </c>
      <c r="BN35" t="str">
        <f t="shared" si="222"/>
        <v>Red Candle</v>
      </c>
      <c r="BO35" s="34">
        <f t="shared" si="224"/>
        <v>1.9323261581420947E-3</v>
      </c>
      <c r="BP35" s="34">
        <f t="shared" si="226"/>
        <v>1.3356332694103301E-3</v>
      </c>
      <c r="BQ35" s="34">
        <f t="shared" si="235"/>
        <v>2.6999955611224369E-3</v>
      </c>
      <c r="BR35" s="34">
        <f t="shared" si="237"/>
        <v>1.8144760869021059E-3</v>
      </c>
      <c r="BS35" s="35">
        <f t="shared" si="225"/>
        <v>3.217953679410801E-4</v>
      </c>
      <c r="BT35" s="35">
        <f t="shared" si="227"/>
        <v>1.1123469484664028E-4</v>
      </c>
      <c r="BU35" s="35">
        <f t="shared" si="236"/>
        <v>1.4980883804671663E-4</v>
      </c>
      <c r="BV35" s="35">
        <f t="shared" si="238"/>
        <v>7.5537515887180717E-5</v>
      </c>
      <c r="BW35" s="27">
        <v>96</v>
      </c>
      <c r="BX35">
        <f>F35-G35</f>
        <v>5.319999999999709</v>
      </c>
      <c r="BY35">
        <f>ABS(F35-D34)</f>
        <v>0.1000000000003638</v>
      </c>
      <c r="BZ35">
        <f>ABS(G35-D34)</f>
        <v>5.2199999999993452</v>
      </c>
      <c r="CA35">
        <f t="shared" si="203"/>
        <v>5.319999999999709</v>
      </c>
      <c r="CB35">
        <f t="shared" si="229"/>
        <v>8.2264285714286416</v>
      </c>
      <c r="CC35">
        <f t="shared" si="232"/>
        <v>7.73071288996658</v>
      </c>
      <c r="CD35">
        <f t="shared" si="230"/>
        <v>0.49571568146206157</v>
      </c>
      <c r="CE35">
        <f t="shared" si="233"/>
        <v>1</v>
      </c>
      <c r="CF35">
        <f>IF(CE35=CE34,CF34+CE35,CE35)</f>
        <v>20</v>
      </c>
      <c r="CG35" s="7" t="str">
        <f t="shared" si="231"/>
        <v>High Volatility Period</v>
      </c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Z35" s="7" t="str">
        <f>IF(AND(D35&gt;BH35,D35&gt;E35),"Bullish Trigger","-----")</f>
        <v>-----</v>
      </c>
      <c r="DA35" s="7" t="str">
        <f>IF(AND(D35&lt;BI35,D35&lt;E35),"Bearish Trigger","-----")</f>
        <v>-----</v>
      </c>
      <c r="DB35" s="13" t="str">
        <f>IF(AND(W35=BE35,W35&gt;0,BE35&gt;0),"Important High","------")</f>
        <v>------</v>
      </c>
      <c r="DC35" s="13" t="str">
        <f>IF(AND(X35=BF35,X35&gt;0,BF35&gt;0),"Important Low","------")</f>
        <v>------</v>
      </c>
      <c r="DD35" s="7" t="str">
        <f>IF(AND(DB35="Important High",DC35="-----",BJ35=1),"Imp High Rej","-----")</f>
        <v>-----</v>
      </c>
      <c r="DE35" s="7" t="str">
        <f>IF(AND(DB35="-----",DC35="Important Low",BJ35=1),"Imp Low Rej","-----")</f>
        <v>-----</v>
      </c>
      <c r="DF35" s="7" t="str">
        <f>IF(Y35&gt;AM35,"Overbought",IF(Y35&gt;AO35,"Bullish Momentum",IF(Y35&gt;AQ35,"Flat Momentum","-----")))</f>
        <v>Flat Momentum</v>
      </c>
      <c r="DG35" s="7" t="str">
        <f>IF(Y35&lt;AV35,"Oversold",IF(Y35&lt;AT35,"Bearish Momentum",IF(Y35&lt;AR35,"Flat Momentum","-----")))</f>
        <v>-----</v>
      </c>
      <c r="DH35" s="7" t="str">
        <f>IF(AND(DF35="Overbought",AD35=2),"Culminated Thrust","-----")</f>
        <v>-----</v>
      </c>
      <c r="DI35" s="7" t="str">
        <f>IF(AND(DG35="Oversold",AD35=5),"Culminated Thrust","-----")</f>
        <v>-----</v>
      </c>
      <c r="DJ35" s="14">
        <f>(Q35-$D35)/$D35</f>
        <v>-1</v>
      </c>
      <c r="DK35" s="14">
        <f>(R35-$D35)/$D35</f>
        <v>-1</v>
      </c>
      <c r="DL35" s="14">
        <f>(S35-$D35)/$D35</f>
        <v>-1</v>
      </c>
      <c r="DM35" s="14">
        <f>(T35-$D35)/$D35</f>
        <v>-1</v>
      </c>
      <c r="DN35" s="14">
        <f>(U35-$D35)/$D35</f>
        <v>-1</v>
      </c>
      <c r="DO35" s="14">
        <f>(V35-$D35)/$D35</f>
        <v>-1</v>
      </c>
      <c r="DP35" s="14">
        <f t="shared" si="171"/>
        <v>-1</v>
      </c>
      <c r="DQ35" s="14">
        <f t="shared" si="172"/>
        <v>-1</v>
      </c>
      <c r="DR35" s="14">
        <f t="shared" si="173"/>
        <v>-1</v>
      </c>
      <c r="DS35" s="14">
        <f t="shared" si="174"/>
        <v>-1</v>
      </c>
      <c r="DT35" s="14">
        <f t="shared" si="175"/>
        <v>-1</v>
      </c>
      <c r="DU35" s="14">
        <f t="shared" si="176"/>
        <v>-1</v>
      </c>
      <c r="DV35" t="str">
        <f>IF($D35&gt;Q35,"SUP","RES")</f>
        <v>SUP</v>
      </c>
      <c r="DW35" t="str">
        <f>IF($D35&gt;R35,"SUP","RES")</f>
        <v>SUP</v>
      </c>
      <c r="DX35" t="str">
        <f>IF($D35&gt;S35,"SUP","RES")</f>
        <v>SUP</v>
      </c>
      <c r="DY35" t="str">
        <f>IF($D35&gt;T35,"SUP","RES")</f>
        <v>SUP</v>
      </c>
      <c r="DZ35" t="str">
        <f>IF($D35&gt;U35,"SUP","RES")</f>
        <v>SUP</v>
      </c>
      <c r="EA35" t="str">
        <f>IF($D35&gt;V35,"SUP","RES")</f>
        <v>SUP</v>
      </c>
      <c r="EB35" s="7">
        <f t="shared" si="177"/>
        <v>0</v>
      </c>
      <c r="EC35" s="7">
        <f t="shared" si="178"/>
        <v>6</v>
      </c>
      <c r="ED35" s="13" t="str">
        <f t="shared" si="179"/>
        <v>All Sup</v>
      </c>
      <c r="EE35" s="13" t="str">
        <f t="shared" si="180"/>
        <v>-----</v>
      </c>
      <c r="EF35" s="7" t="str">
        <f>IF(OR(ED35="All Sup",EE35="All Res"),"na",((D35-MIN(Q35:V35))/(MAX(Q35:V35)-MIN(Q35:V35))))</f>
        <v>na</v>
      </c>
      <c r="EG35">
        <v>1.4999999999999999E-4</v>
      </c>
      <c r="EH35">
        <f>Q35*(1+$EG35)</f>
        <v>0</v>
      </c>
      <c r="EI35">
        <f>Q35*(1-$EG35)</f>
        <v>0</v>
      </c>
      <c r="EJ35">
        <f>R35*(1+$EG35)</f>
        <v>0</v>
      </c>
      <c r="EK35">
        <f>R35*(1-$EG35)</f>
        <v>0</v>
      </c>
      <c r="EL35">
        <f>S35*(1+$EG35)</f>
        <v>0</v>
      </c>
      <c r="EM35">
        <f>S35*(1-$EG35)</f>
        <v>0</v>
      </c>
      <c r="EN35">
        <f>T35*(1+$EG35)</f>
        <v>0</v>
      </c>
      <c r="EO35">
        <f>T35*(1-$EG35)</f>
        <v>0</v>
      </c>
      <c r="EP35">
        <f>U35*(1+$EG35)</f>
        <v>0</v>
      </c>
      <c r="EQ35">
        <f>U35*(1-$EG35)</f>
        <v>0</v>
      </c>
      <c r="ER35">
        <f>V35*(1+$EG35)</f>
        <v>0</v>
      </c>
      <c r="ES35">
        <f>V35*(1-$EG35)</f>
        <v>0</v>
      </c>
      <c r="ET35" s="7" t="str">
        <f t="shared" si="181"/>
        <v>-----</v>
      </c>
      <c r="EU35" s="7" t="str">
        <f t="shared" si="182"/>
        <v>-----</v>
      </c>
      <c r="EV35" s="7" t="str">
        <f t="shared" si="183"/>
        <v>-----</v>
      </c>
      <c r="EW35" s="7" t="str">
        <f t="shared" si="184"/>
        <v>-----</v>
      </c>
      <c r="EX35" s="7" t="str">
        <f t="shared" si="185"/>
        <v>-----</v>
      </c>
      <c r="EY35" s="7" t="str">
        <f t="shared" si="186"/>
        <v>-----</v>
      </c>
      <c r="EZ35">
        <f t="shared" si="204"/>
        <v>33</v>
      </c>
      <c r="FA35">
        <f t="shared" si="205"/>
        <v>33</v>
      </c>
      <c r="FB35">
        <f t="shared" si="206"/>
        <v>33</v>
      </c>
      <c r="FC35">
        <f t="shared" si="207"/>
        <v>33</v>
      </c>
      <c r="FD35">
        <f t="shared" si="208"/>
        <v>33</v>
      </c>
      <c r="FE35">
        <f t="shared" si="209"/>
        <v>33</v>
      </c>
      <c r="FF35">
        <f t="shared" si="210"/>
        <v>0</v>
      </c>
      <c r="FG35">
        <f t="shared" si="211"/>
        <v>0</v>
      </c>
      <c r="FH35">
        <f t="shared" si="212"/>
        <v>0</v>
      </c>
      <c r="FI35">
        <f t="shared" si="213"/>
        <v>0</v>
      </c>
      <c r="FJ35">
        <f t="shared" si="214"/>
        <v>0</v>
      </c>
      <c r="FK35">
        <f t="shared" si="215"/>
        <v>0</v>
      </c>
      <c r="FL35" s="7" t="str">
        <f t="shared" si="187"/>
        <v>-----</v>
      </c>
      <c r="FM35" s="7" t="str">
        <f t="shared" si="188"/>
        <v>-----</v>
      </c>
      <c r="FN35" s="7" t="str">
        <f t="shared" si="189"/>
        <v>-----</v>
      </c>
      <c r="FO35" s="7" t="str">
        <f t="shared" si="190"/>
        <v>-----</v>
      </c>
      <c r="FP35" s="7" t="str">
        <f t="shared" si="191"/>
        <v>-----</v>
      </c>
      <c r="FQ35" s="7" t="str">
        <f t="shared" si="192"/>
        <v>-----</v>
      </c>
      <c r="FR35" s="13" t="str">
        <f>IF(FL35="-----","-----",(D35-Q35)/Q35)</f>
        <v>-----</v>
      </c>
      <c r="FS35" s="13" t="str">
        <f>IF(FM35="-----","-----",(Q35-R35)/R35)</f>
        <v>-----</v>
      </c>
      <c r="FT35" s="13" t="str">
        <f>IF(FN35="-----","-----",(R35-S35)/S35)</f>
        <v>-----</v>
      </c>
      <c r="FU35" s="13" t="str">
        <f>IF(FO35="-----","-----",(S35-T35)/T35)</f>
        <v>-----</v>
      </c>
      <c r="FV35" s="13" t="str">
        <f>IF(FP35="-----","-----",(T35-U35)/U35)</f>
        <v>-----</v>
      </c>
      <c r="FW35" s="13" t="str">
        <f>IF(FQ35="-----","-----",(U35-V35)/V35)</f>
        <v>-----</v>
      </c>
      <c r="FX35" s="7" t="str">
        <f t="shared" si="193"/>
        <v>-----</v>
      </c>
      <c r="FY35" s="7" t="str">
        <f t="shared" si="194"/>
        <v>-----</v>
      </c>
      <c r="FZ35" s="7" t="str">
        <f t="shared" si="195"/>
        <v>-----</v>
      </c>
      <c r="GA35" s="7" t="str">
        <f t="shared" si="196"/>
        <v>-----</v>
      </c>
      <c r="GB35" s="7" t="str">
        <f t="shared" si="197"/>
        <v>-----</v>
      </c>
      <c r="GC35" s="7" t="str">
        <f t="shared" si="198"/>
        <v>-----</v>
      </c>
      <c r="GD35" s="7" t="str">
        <f>IF(AND(BG35&gt;AA35,BG34&gt;AA34,BG33&gt;AA33,BG32&gt;AA32,BG31&gt;AA31,BG30&gt;AA30,BG29&gt;AA29,BG28&gt;AA28,BG27&gt;AA27,BG26&gt;AA26,BG25&gt;AA25,BG24&gt;AA24),"Bullish",IF(AND(BG35&lt;AA35,BG34&lt;AA34,BG33&lt;AA33,BG32&lt;AA32,BG31&lt;AA31,BG30&lt;AA30,BG29&lt;AA29,BG28&lt;AA28,BG27&lt;AA27,BG26&lt;AA26,BG25&lt;AA25,BG24&lt;AA24),"Bearish","-----"))</f>
        <v>Bullish</v>
      </c>
      <c r="GE35">
        <f>(Z35-BG35)/BG35</f>
        <v>5.2829053665830823E-4</v>
      </c>
      <c r="GI35" s="7" t="str">
        <f>IF(Y35&gt;Z35,"Bullish","Bearish")</f>
        <v>Bullish</v>
      </c>
      <c r="GJ35" s="19" t="str">
        <f>IF(AND(D35&gt;Y35,D34&lt;Y34),"TEMA crossover","-----")</f>
        <v>-----</v>
      </c>
      <c r="GK35" s="19" t="str">
        <f>IF(AND(D35&lt;Y35,D34&gt;Y34),"TEMA crossunder","-----")</f>
        <v>-----</v>
      </c>
      <c r="GL35" s="20" t="str">
        <f>IF(GD35="Bearish","YES","-----")</f>
        <v>-----</v>
      </c>
      <c r="GM35" s="20" t="str">
        <f>IF(GH35="Reverse to Bearish","YES","-----")</f>
        <v>-----</v>
      </c>
      <c r="GN35" s="20" t="str">
        <f>IF(AND(GI35="Bullish",GI34="Bullish",GI33="Bullish",GI32="Bullish"),"YES","-----")</f>
        <v>-----</v>
      </c>
      <c r="GO35" s="20" t="str">
        <f>IF(OR(GK35="TEMA crossunder",GK34="TEMA crossunder",GK33="TEMA crossunder",GK32="TEMA crossunder"),"YES","-----")</f>
        <v>-----</v>
      </c>
      <c r="GP35" s="20" t="str">
        <f>IF(GD35="Bullish","YES","-----")</f>
        <v>YES</v>
      </c>
      <c r="GQ35" s="20" t="str">
        <f>IF(GH35="Reverse to Bullish","YES","-----")</f>
        <v>-----</v>
      </c>
      <c r="GR35" s="20" t="str">
        <f>IF(AND(GI35="Bearish",GI34="Bearish",GI33="Bearish",GI32="Bearish"),"YES","-----")</f>
        <v>-----</v>
      </c>
      <c r="GS35" s="20" t="str">
        <f>IF(OR(GJ35="TEMA crossover",GJ34="TEMA crossover",GJ33="TEMA crossover",GJ32="TEMA crossover"),"YES","-----")</f>
        <v>YES</v>
      </c>
      <c r="GT35" s="20" t="str">
        <f t="shared" si="216"/>
        <v>-----</v>
      </c>
      <c r="GU35" s="20" t="str">
        <f t="shared" si="217"/>
        <v>-----</v>
      </c>
      <c r="GV35" s="20" t="str">
        <f t="shared" si="218"/>
        <v>-----</v>
      </c>
      <c r="GW35" s="20" t="str">
        <f t="shared" si="219"/>
        <v>-----</v>
      </c>
      <c r="GX35" s="20" t="str">
        <f t="shared" si="220"/>
        <v>-----</v>
      </c>
      <c r="GY35" s="20" t="str">
        <f t="shared" si="221"/>
        <v>-----</v>
      </c>
      <c r="GZ35" s="7" t="str">
        <f>IF(G35&gt;BH35,"YES","-----")</f>
        <v>-----</v>
      </c>
      <c r="HA35" s="7" t="str">
        <f>IF(F35&lt;BI35,"YES","-----")</f>
        <v>-----</v>
      </c>
      <c r="HB35">
        <f>BH35-BI35</f>
        <v>7.5399999999999636</v>
      </c>
      <c r="HI35">
        <f t="shared" si="199"/>
        <v>-3.3059800000000905</v>
      </c>
      <c r="HJ35">
        <f t="shared" si="200"/>
        <v>4.2340199999998731</v>
      </c>
      <c r="HK35" s="7"/>
      <c r="HL35" s="7"/>
      <c r="HM35" s="7"/>
      <c r="HN35" s="7"/>
      <c r="HO35" s="7"/>
      <c r="HP35" s="7"/>
      <c r="HQ35" s="28">
        <f t="shared" si="223"/>
        <v>1.5161700000007841</v>
      </c>
      <c r="HR35" s="28" t="str">
        <f t="shared" si="201"/>
        <v>Bull</v>
      </c>
      <c r="HS35">
        <f t="shared" si="202"/>
        <v>1.5161700000007841</v>
      </c>
    </row>
    <row r="36" spans="1:227" x14ac:dyDescent="0.55000000000000004">
      <c r="A36">
        <f>Validation!A35</f>
        <v>1772034900</v>
      </c>
      <c r="B36" t="str">
        <f>Price!B35</f>
        <v>XAUUSD</v>
      </c>
      <c r="C36" t="str">
        <f>Price!C35</f>
        <v>M5</v>
      </c>
      <c r="D36">
        <f>Price!D35</f>
        <v>5194.5</v>
      </c>
      <c r="E36">
        <f>Price!E35</f>
        <v>5195.33</v>
      </c>
      <c r="F36">
        <f>Price!F35</f>
        <v>5198.0600000000004</v>
      </c>
      <c r="G36">
        <f>Price!G35</f>
        <v>5193.32</v>
      </c>
      <c r="H36">
        <f>Price!H35</f>
        <v>681</v>
      </c>
      <c r="I36">
        <f>Diagonals!E35</f>
        <v>0</v>
      </c>
      <c r="J36">
        <f>Diagonals!F35</f>
        <v>0</v>
      </c>
      <c r="K36">
        <f>Diagonals!G35</f>
        <v>0</v>
      </c>
      <c r="L36">
        <f>Diagonals!H35</f>
        <v>0</v>
      </c>
      <c r="M36">
        <f>Diagonals!I35</f>
        <v>0</v>
      </c>
      <c r="N36">
        <f>Diagonals!J35</f>
        <v>0</v>
      </c>
      <c r="O36">
        <f>Diagonals!K35</f>
        <v>0</v>
      </c>
      <c r="P36">
        <f>Diagonals!L35</f>
        <v>0</v>
      </c>
      <c r="Q36">
        <f>Trendlines!E35</f>
        <v>0</v>
      </c>
      <c r="R36">
        <f>Trendlines!F35</f>
        <v>0</v>
      </c>
      <c r="S36">
        <f>Trendlines!G35</f>
        <v>0</v>
      </c>
      <c r="T36">
        <f>Trendlines!H35</f>
        <v>0</v>
      </c>
      <c r="U36">
        <f>Trendlines!I35</f>
        <v>0</v>
      </c>
      <c r="V36">
        <f>Trendlines!J35</f>
        <v>0</v>
      </c>
      <c r="W36">
        <f>Trendlines!K35</f>
        <v>0</v>
      </c>
      <c r="X36">
        <f>Trendlines!L35</f>
        <v>0</v>
      </c>
      <c r="Y36">
        <f>Tema_Hrma_Smma!E35</f>
        <v>5194.92</v>
      </c>
      <c r="Z36">
        <f>Tema_Hrma_Smma!F35</f>
        <v>5190.67</v>
      </c>
      <c r="AA36">
        <f>Tema_Hrma_Smma!G35</f>
        <v>5184.54</v>
      </c>
      <c r="AB36">
        <f>ZScore!H35</f>
        <v>-1</v>
      </c>
      <c r="AC36">
        <f>ZScore!I35</f>
        <v>0.83618999999999999</v>
      </c>
      <c r="AD36">
        <f>ZScore!J35</f>
        <v>3</v>
      </c>
      <c r="AE36">
        <f>HA!E35</f>
        <v>5193.07</v>
      </c>
      <c r="AF36">
        <f>HA!F35</f>
        <v>5198.0600000000004</v>
      </c>
      <c r="AG36">
        <f>HA!G35</f>
        <v>5193.07</v>
      </c>
      <c r="AH36">
        <f>HA!H35</f>
        <v>5195.3</v>
      </c>
      <c r="AI36">
        <f>HA!I35</f>
        <v>1</v>
      </c>
      <c r="AJ36">
        <f>HA!J35</f>
        <v>2.2400000000000002</v>
      </c>
      <c r="AK36">
        <f>HA!K35</f>
        <v>-0.35487999999999997</v>
      </c>
      <c r="AL36">
        <f>HA!L35</f>
        <v>5</v>
      </c>
      <c r="AM36">
        <f>KC!E35</f>
        <v>5213.2914000000001</v>
      </c>
      <c r="AN36">
        <f>KC!F35</f>
        <v>5207.7790599999998</v>
      </c>
      <c r="AO36">
        <f>KC!G35</f>
        <v>5202.2667099999999</v>
      </c>
      <c r="AP36">
        <f>KC!H35</f>
        <v>5196.7543699999997</v>
      </c>
      <c r="AQ36">
        <f>KC!I35</f>
        <v>5191.2420199999997</v>
      </c>
      <c r="AR36">
        <f>KC!J35</f>
        <v>5182.7408800000003</v>
      </c>
      <c r="AS36">
        <f>KC!K35</f>
        <v>5177.2285400000001</v>
      </c>
      <c r="AT36">
        <f>KC!L35</f>
        <v>5171.7161900000001</v>
      </c>
      <c r="AU36">
        <f>KC!M35</f>
        <v>5166.2038499999999</v>
      </c>
      <c r="AV36">
        <f>KC!N35</f>
        <v>5160.6914999999999</v>
      </c>
      <c r="AW36">
        <f>SR_Levels!E35</f>
        <v>5193.3500000000004</v>
      </c>
      <c r="AX36">
        <f>SR_Levels!F35</f>
        <v>5178.6000000000004</v>
      </c>
      <c r="AY36">
        <f>SR_Levels!G35</f>
        <v>5161.8900000000003</v>
      </c>
      <c r="AZ36">
        <f>SR_Levels!H35</f>
        <v>5135.8500000000004</v>
      </c>
      <c r="BA36">
        <f>SR_Levels!I35</f>
        <v>5205.3100000000004</v>
      </c>
      <c r="BB36">
        <f>SR_Levels!J35</f>
        <v>0</v>
      </c>
      <c r="BC36">
        <f>SR_Levels!K35</f>
        <v>0</v>
      </c>
      <c r="BD36">
        <f>SR_Levels!L35</f>
        <v>0</v>
      </c>
      <c r="BE36">
        <f>ZigZag!E35</f>
        <v>0</v>
      </c>
      <c r="BF36">
        <f>ZigZag!F35</f>
        <v>0</v>
      </c>
      <c r="BG36">
        <f>ZigZag!G35</f>
        <v>5187.17</v>
      </c>
      <c r="BH36">
        <f>Dual_Tema!E35</f>
        <v>5197.66</v>
      </c>
      <c r="BI36">
        <f>Dual_Tema!F35</f>
        <v>5191.68</v>
      </c>
      <c r="BJ36">
        <f>Pinbar!E35</f>
        <v>0</v>
      </c>
      <c r="BK36">
        <f>SSA!E35</f>
        <v>5193.7567200000003</v>
      </c>
      <c r="BL36">
        <f>SSA!F35</f>
        <v>5192.1332599999996</v>
      </c>
      <c r="BN36" t="str">
        <f t="shared" si="222"/>
        <v>Red Candle</v>
      </c>
      <c r="BO36" s="34">
        <f t="shared" si="224"/>
        <v>2.7353469759647808E-3</v>
      </c>
      <c r="BP36" s="34">
        <f t="shared" si="226"/>
        <v>6.2605345533350842E-4</v>
      </c>
      <c r="BQ36" s="34">
        <f t="shared" si="235"/>
        <v>3.2039954344513788E-3</v>
      </c>
      <c r="BR36" s="34">
        <f t="shared" si="237"/>
        <v>1.7877702628428249E-3</v>
      </c>
      <c r="BS36" s="35">
        <f t="shared" si="225"/>
        <v>4.5537243765125801E-4</v>
      </c>
      <c r="BT36" s="35">
        <f t="shared" si="227"/>
        <v>5.2156157220428767E-5</v>
      </c>
      <c r="BU36" s="35">
        <f t="shared" si="236"/>
        <v>1.7773099108331358E-4</v>
      </c>
      <c r="BV36" s="35">
        <f t="shared" si="238"/>
        <v>7.4426690515494442E-5</v>
      </c>
      <c r="BW36" s="27">
        <v>96</v>
      </c>
      <c r="BX36">
        <f>F36-G36</f>
        <v>4.7400000000006912</v>
      </c>
      <c r="BY36">
        <f>ABS(F36-D35)</f>
        <v>2.5800000000008367</v>
      </c>
      <c r="BZ36">
        <f>ABS(G36-D35)</f>
        <v>2.1599999999998545</v>
      </c>
      <c r="CA36">
        <f t="shared" si="203"/>
        <v>4.7400000000006912</v>
      </c>
      <c r="CB36">
        <f t="shared" si="229"/>
        <v>8.0521428571430214</v>
      </c>
      <c r="CC36">
        <f t="shared" si="232"/>
        <v>7.5170905406833031</v>
      </c>
      <c r="CD36">
        <f t="shared" si="230"/>
        <v>0.53505231645971829</v>
      </c>
      <c r="CE36">
        <f t="shared" si="233"/>
        <v>1</v>
      </c>
      <c r="CF36">
        <f t="shared" si="234"/>
        <v>21</v>
      </c>
      <c r="CG36" s="7" t="str">
        <f t="shared" si="231"/>
        <v>High Volatility Period</v>
      </c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Z36" s="7" t="str">
        <f>IF(AND(D36&gt;BH36,D36&gt;E36),"Bullish Trigger","-----")</f>
        <v>-----</v>
      </c>
      <c r="DA36" s="7" t="str">
        <f>IF(AND(D36&lt;BI36,D36&lt;E36),"Bearish Trigger","-----")</f>
        <v>-----</v>
      </c>
      <c r="DB36" s="13" t="str">
        <f>IF(AND(W36=BE36,W36&gt;0,BE36&gt;0),"Important High","------")</f>
        <v>------</v>
      </c>
      <c r="DC36" s="13" t="str">
        <f>IF(AND(X36=BF36,X36&gt;0,BF36&gt;0),"Important Low","------")</f>
        <v>------</v>
      </c>
      <c r="DD36" s="7" t="str">
        <f>IF(AND(DB36="Important High",DC36="-----",BJ36=1),"Imp High Rej","-----")</f>
        <v>-----</v>
      </c>
      <c r="DE36" s="7" t="str">
        <f>IF(AND(DB36="-----",DC36="Important Low",BJ36=1),"Imp Low Rej","-----")</f>
        <v>-----</v>
      </c>
      <c r="DF36" s="7" t="str">
        <f>IF(Y36&gt;AM36,"Overbought",IF(Y36&gt;AO36,"Bullish Momentum",IF(Y36&gt;AQ36,"Flat Momentum","-----")))</f>
        <v>Flat Momentum</v>
      </c>
      <c r="DG36" s="7" t="str">
        <f>IF(Y36&lt;AV36,"Oversold",IF(Y36&lt;AT36,"Bearish Momentum",IF(Y36&lt;AR36,"Flat Momentum","-----")))</f>
        <v>-----</v>
      </c>
      <c r="DH36" s="7" t="str">
        <f>IF(AND(DF36="Overbought",AD36=2),"Culminated Thrust","-----")</f>
        <v>-----</v>
      </c>
      <c r="DI36" s="7" t="str">
        <f>IF(AND(DG36="Oversold",AD36=5),"Culminated Thrust","-----")</f>
        <v>-----</v>
      </c>
      <c r="DJ36" s="14">
        <f>(Q36-$D36)/$D36</f>
        <v>-1</v>
      </c>
      <c r="DK36" s="14">
        <f>(R36-$D36)/$D36</f>
        <v>-1</v>
      </c>
      <c r="DL36" s="14">
        <f>(S36-$D36)/$D36</f>
        <v>-1</v>
      </c>
      <c r="DM36" s="14">
        <f>(T36-$D36)/$D36</f>
        <v>-1</v>
      </c>
      <c r="DN36" s="14">
        <f>(U36-$D36)/$D36</f>
        <v>-1</v>
      </c>
      <c r="DO36" s="14">
        <f>(V36-$D36)/$D36</f>
        <v>-1</v>
      </c>
      <c r="DP36" s="14">
        <f t="shared" si="171"/>
        <v>-1</v>
      </c>
      <c r="DQ36" s="14">
        <f t="shared" si="172"/>
        <v>-1</v>
      </c>
      <c r="DR36" s="14">
        <f t="shared" si="173"/>
        <v>-1</v>
      </c>
      <c r="DS36" s="14">
        <f t="shared" si="174"/>
        <v>-1</v>
      </c>
      <c r="DT36" s="14">
        <f t="shared" si="175"/>
        <v>-1</v>
      </c>
      <c r="DU36" s="14">
        <f t="shared" si="176"/>
        <v>-1</v>
      </c>
      <c r="DV36" t="str">
        <f>IF($D36&gt;Q36,"SUP","RES")</f>
        <v>SUP</v>
      </c>
      <c r="DW36" t="str">
        <f>IF($D36&gt;R36,"SUP","RES")</f>
        <v>SUP</v>
      </c>
      <c r="DX36" t="str">
        <f>IF($D36&gt;S36,"SUP","RES")</f>
        <v>SUP</v>
      </c>
      <c r="DY36" t="str">
        <f>IF($D36&gt;T36,"SUP","RES")</f>
        <v>SUP</v>
      </c>
      <c r="DZ36" t="str">
        <f>IF($D36&gt;U36,"SUP","RES")</f>
        <v>SUP</v>
      </c>
      <c r="EA36" t="str">
        <f>IF($D36&gt;V36,"SUP","RES")</f>
        <v>SUP</v>
      </c>
      <c r="EB36" s="7">
        <f t="shared" si="177"/>
        <v>0</v>
      </c>
      <c r="EC36" s="7">
        <f t="shared" si="178"/>
        <v>6</v>
      </c>
      <c r="ED36" s="13" t="str">
        <f t="shared" si="179"/>
        <v>All Sup</v>
      </c>
      <c r="EE36" s="13" t="str">
        <f t="shared" si="180"/>
        <v>-----</v>
      </c>
      <c r="EF36" s="7" t="str">
        <f>IF(OR(ED36="All Sup",EE36="All Res"),"na",((D36-MIN(Q36:V36))/(MAX(Q36:V36)-MIN(Q36:V36))))</f>
        <v>na</v>
      </c>
      <c r="EG36">
        <v>1.4999999999999999E-4</v>
      </c>
      <c r="EH36">
        <f>Q36*(1+$EG36)</f>
        <v>0</v>
      </c>
      <c r="EI36">
        <f>Q36*(1-$EG36)</f>
        <v>0</v>
      </c>
      <c r="EJ36">
        <f>R36*(1+$EG36)</f>
        <v>0</v>
      </c>
      <c r="EK36">
        <f>R36*(1-$EG36)</f>
        <v>0</v>
      </c>
      <c r="EL36">
        <f>S36*(1+$EG36)</f>
        <v>0</v>
      </c>
      <c r="EM36">
        <f>S36*(1-$EG36)</f>
        <v>0</v>
      </c>
      <c r="EN36">
        <f>T36*(1+$EG36)</f>
        <v>0</v>
      </c>
      <c r="EO36">
        <f>T36*(1-$EG36)</f>
        <v>0</v>
      </c>
      <c r="EP36">
        <f>U36*(1+$EG36)</f>
        <v>0</v>
      </c>
      <c r="EQ36">
        <f>U36*(1-$EG36)</f>
        <v>0</v>
      </c>
      <c r="ER36">
        <f>V36*(1+$EG36)</f>
        <v>0</v>
      </c>
      <c r="ES36">
        <f>V36*(1-$EG36)</f>
        <v>0</v>
      </c>
      <c r="ET36" s="7" t="str">
        <f t="shared" si="181"/>
        <v>-----</v>
      </c>
      <c r="EU36" s="7" t="str">
        <f t="shared" si="182"/>
        <v>-----</v>
      </c>
      <c r="EV36" s="7" t="str">
        <f t="shared" si="183"/>
        <v>-----</v>
      </c>
      <c r="EW36" s="7" t="str">
        <f t="shared" si="184"/>
        <v>-----</v>
      </c>
      <c r="EX36" s="7" t="str">
        <f t="shared" si="185"/>
        <v>-----</v>
      </c>
      <c r="EY36" s="7" t="str">
        <f t="shared" si="186"/>
        <v>-----</v>
      </c>
      <c r="EZ36">
        <f t="shared" si="204"/>
        <v>34</v>
      </c>
      <c r="FA36">
        <f t="shared" si="205"/>
        <v>34</v>
      </c>
      <c r="FB36">
        <f t="shared" si="206"/>
        <v>34</v>
      </c>
      <c r="FC36">
        <f t="shared" si="207"/>
        <v>34</v>
      </c>
      <c r="FD36">
        <f t="shared" si="208"/>
        <v>34</v>
      </c>
      <c r="FE36">
        <f t="shared" si="209"/>
        <v>34</v>
      </c>
      <c r="FF36">
        <f t="shared" si="210"/>
        <v>0</v>
      </c>
      <c r="FG36">
        <f t="shared" si="211"/>
        <v>0</v>
      </c>
      <c r="FH36">
        <f t="shared" si="212"/>
        <v>0</v>
      </c>
      <c r="FI36">
        <f t="shared" si="213"/>
        <v>0</v>
      </c>
      <c r="FJ36">
        <f t="shared" si="214"/>
        <v>0</v>
      </c>
      <c r="FK36">
        <f t="shared" si="215"/>
        <v>0</v>
      </c>
      <c r="FL36" s="7" t="str">
        <f t="shared" si="187"/>
        <v>-----</v>
      </c>
      <c r="FM36" s="7" t="str">
        <f t="shared" si="188"/>
        <v>-----</v>
      </c>
      <c r="FN36" s="7" t="str">
        <f t="shared" si="189"/>
        <v>-----</v>
      </c>
      <c r="FO36" s="7" t="str">
        <f t="shared" si="190"/>
        <v>-----</v>
      </c>
      <c r="FP36" s="7" t="str">
        <f t="shared" si="191"/>
        <v>-----</v>
      </c>
      <c r="FQ36" s="7" t="str">
        <f t="shared" si="192"/>
        <v>-----</v>
      </c>
      <c r="FR36" s="13" t="str">
        <f>IF(FL36="-----","-----",(D36-Q36)/Q36)</f>
        <v>-----</v>
      </c>
      <c r="FS36" s="13" t="str">
        <f>IF(FM36="-----","-----",(Q36-R36)/R36)</f>
        <v>-----</v>
      </c>
      <c r="FT36" s="13" t="str">
        <f>IF(FN36="-----","-----",(R36-S36)/S36)</f>
        <v>-----</v>
      </c>
      <c r="FU36" s="13" t="str">
        <f>IF(FO36="-----","-----",(S36-T36)/T36)</f>
        <v>-----</v>
      </c>
      <c r="FV36" s="13" t="str">
        <f>IF(FP36="-----","-----",(T36-U36)/U36)</f>
        <v>-----</v>
      </c>
      <c r="FW36" s="13" t="str">
        <f>IF(FQ36="-----","-----",(U36-V36)/V36)</f>
        <v>-----</v>
      </c>
      <c r="FX36" s="7" t="str">
        <f t="shared" si="193"/>
        <v>-----</v>
      </c>
      <c r="FY36" s="7" t="str">
        <f t="shared" si="194"/>
        <v>-----</v>
      </c>
      <c r="FZ36" s="7" t="str">
        <f t="shared" si="195"/>
        <v>-----</v>
      </c>
      <c r="GA36" s="7" t="str">
        <f t="shared" si="196"/>
        <v>-----</v>
      </c>
      <c r="GB36" s="7" t="str">
        <f t="shared" si="197"/>
        <v>-----</v>
      </c>
      <c r="GC36" s="7" t="str">
        <f t="shared" si="198"/>
        <v>-----</v>
      </c>
      <c r="GD36" s="7" t="str">
        <f>IF(AND(BG36&gt;AA36,BG35&gt;AA35,BG34&gt;AA34,BG33&gt;AA33,BG32&gt;AA32,BG31&gt;AA31,BG30&gt;AA30,BG29&gt;AA29,BG28&gt;AA28,BG27&gt;AA27,BG26&gt;AA26,BG25&gt;AA25),"Bullish",IF(AND(BG36&lt;AA36,BG35&lt;AA35,BG34&lt;AA34,BG33&lt;AA33,BG32&lt;AA32,BG31&lt;AA31,BG30&lt;AA30,BG29&lt;AA29,BG28&lt;AA28,BG27&lt;AA27,BG26&lt;AA26,BG25&lt;AA25),"Bearish","-----"))</f>
        <v>Bullish</v>
      </c>
      <c r="GE36">
        <f>(Z36-BG36)/BG36</f>
        <v>6.74741718509322E-4</v>
      </c>
      <c r="GI36" s="7" t="str">
        <f>IF(Y36&gt;Z36,"Bullish","Bearish")</f>
        <v>Bullish</v>
      </c>
      <c r="GJ36" s="19" t="str">
        <f>IF(AND(D36&gt;Y36,D35&lt;Y35),"TEMA crossover","-----")</f>
        <v>-----</v>
      </c>
      <c r="GK36" s="19" t="str">
        <f>IF(AND(D36&lt;Y36,D35&gt;Y35),"TEMA crossunder","-----")</f>
        <v>TEMA crossunder</v>
      </c>
      <c r="GL36" s="20" t="str">
        <f>IF(GD36="Bearish","YES","-----")</f>
        <v>-----</v>
      </c>
      <c r="GM36" s="20" t="str">
        <f>IF(GH36="Reverse to Bearish","YES","-----")</f>
        <v>-----</v>
      </c>
      <c r="GN36" s="20" t="str">
        <f>IF(AND(GI36="Bullish",GI35="Bullish",GI34="Bullish",GI33="Bullish"),"YES","-----")</f>
        <v>-----</v>
      </c>
      <c r="GO36" s="20" t="str">
        <f>IF(OR(GK36="TEMA crossunder",GK35="TEMA crossunder",GK34="TEMA crossunder",GK33="TEMA crossunder"),"YES","-----")</f>
        <v>YES</v>
      </c>
      <c r="GP36" s="20" t="str">
        <f>IF(GD36="Bullish","YES","-----")</f>
        <v>YES</v>
      </c>
      <c r="GQ36" s="20" t="str">
        <f>IF(GH36="Reverse to Bullish","YES","-----")</f>
        <v>-----</v>
      </c>
      <c r="GR36" s="20" t="str">
        <f>IF(AND(GI36="Bearish",GI35="Bearish",GI34="Bearish",GI33="Bearish"),"YES","-----")</f>
        <v>-----</v>
      </c>
      <c r="GS36" s="20" t="str">
        <f>IF(OR(GJ36="TEMA crossover",GJ35="TEMA crossover",GJ34="TEMA crossover",GJ33="TEMA crossover"),"YES","-----")</f>
        <v>-----</v>
      </c>
      <c r="GT36" s="20" t="str">
        <f t="shared" si="216"/>
        <v>-----</v>
      </c>
      <c r="GU36" s="20" t="str">
        <f t="shared" si="217"/>
        <v>-----</v>
      </c>
      <c r="GV36" s="20" t="str">
        <f t="shared" si="218"/>
        <v>-----</v>
      </c>
      <c r="GW36" s="20" t="str">
        <f t="shared" si="219"/>
        <v>-----</v>
      </c>
      <c r="GX36" s="20" t="str">
        <f t="shared" si="220"/>
        <v>-----</v>
      </c>
      <c r="GY36" s="20" t="str">
        <f t="shared" si="221"/>
        <v>-----</v>
      </c>
      <c r="GZ36" s="7" t="str">
        <f>IF(G36&gt;BH36,"YES","-----")</f>
        <v>-----</v>
      </c>
      <c r="HA36" s="7" t="str">
        <f>IF(F36&lt;BI36,"YES","-----")</f>
        <v>-----</v>
      </c>
      <c r="HB36">
        <f>BH36-BI36</f>
        <v>5.9799999999995634</v>
      </c>
      <c r="HI36">
        <f t="shared" si="199"/>
        <v>-2.076720000000023</v>
      </c>
      <c r="HJ36">
        <f t="shared" si="200"/>
        <v>3.9032799999995405</v>
      </c>
      <c r="HK36" s="7"/>
      <c r="HL36" s="7"/>
      <c r="HM36" s="7"/>
      <c r="HN36" s="7"/>
      <c r="HO36" s="7"/>
      <c r="HP36" s="7"/>
      <c r="HQ36" s="28">
        <f t="shared" si="223"/>
        <v>1.6234600000007049</v>
      </c>
      <c r="HR36" s="28" t="str">
        <f t="shared" si="201"/>
        <v>Bull</v>
      </c>
      <c r="HS36">
        <f t="shared" si="202"/>
        <v>1.6234600000007049</v>
      </c>
    </row>
    <row r="37" spans="1:227" x14ac:dyDescent="0.55000000000000004">
      <c r="A37">
        <f>Validation!A36</f>
        <v>1772035200</v>
      </c>
      <c r="B37" t="str">
        <f>Price!B36</f>
        <v>XAUUSD</v>
      </c>
      <c r="C37" t="str">
        <f>Price!C36</f>
        <v>M5</v>
      </c>
      <c r="D37">
        <f>Price!D36</f>
        <v>5194.37</v>
      </c>
      <c r="E37">
        <f>Price!E36</f>
        <v>5194.82</v>
      </c>
      <c r="F37">
        <f>Price!F36</f>
        <v>5198.45</v>
      </c>
      <c r="G37">
        <f>Price!G36</f>
        <v>5193.09</v>
      </c>
      <c r="H37">
        <f>Price!H36</f>
        <v>720</v>
      </c>
      <c r="I37">
        <f>Diagonals!E36</f>
        <v>0</v>
      </c>
      <c r="J37">
        <f>Diagonals!F36</f>
        <v>0</v>
      </c>
      <c r="K37">
        <f>Diagonals!G36</f>
        <v>0</v>
      </c>
      <c r="L37">
        <f>Diagonals!H36</f>
        <v>0</v>
      </c>
      <c r="M37">
        <f>Diagonals!I36</f>
        <v>0</v>
      </c>
      <c r="N37">
        <f>Diagonals!J36</f>
        <v>0</v>
      </c>
      <c r="O37">
        <f>Diagonals!K36</f>
        <v>0</v>
      </c>
      <c r="P37">
        <f>Diagonals!L36</f>
        <v>0</v>
      </c>
      <c r="Q37">
        <f>Trendlines!E36</f>
        <v>0</v>
      </c>
      <c r="R37">
        <f>Trendlines!F36</f>
        <v>0</v>
      </c>
      <c r="S37">
        <f>Trendlines!G36</f>
        <v>0</v>
      </c>
      <c r="T37">
        <f>Trendlines!H36</f>
        <v>0</v>
      </c>
      <c r="U37">
        <f>Trendlines!I36</f>
        <v>0</v>
      </c>
      <c r="V37">
        <f>Trendlines!J36</f>
        <v>0</v>
      </c>
      <c r="W37">
        <f>Trendlines!K36</f>
        <v>0</v>
      </c>
      <c r="X37">
        <f>Trendlines!L36</f>
        <v>0</v>
      </c>
      <c r="Y37">
        <f>Tema_Hrma_Smma!E36</f>
        <v>5195.8599999999997</v>
      </c>
      <c r="Z37">
        <f>Tema_Hrma_Smma!F36</f>
        <v>5191.97</v>
      </c>
      <c r="AA37">
        <f>Tema_Hrma_Smma!G36</f>
        <v>5184.83</v>
      </c>
      <c r="AB37">
        <f>ZScore!H36</f>
        <v>-1</v>
      </c>
      <c r="AC37">
        <f>ZScore!I36</f>
        <v>0.96265000000000001</v>
      </c>
      <c r="AD37">
        <f>ZScore!J36</f>
        <v>3</v>
      </c>
      <c r="AE37">
        <f>HA!E36</f>
        <v>5194.18</v>
      </c>
      <c r="AF37">
        <f>HA!F36</f>
        <v>5198.45</v>
      </c>
      <c r="AG37">
        <f>HA!G36</f>
        <v>5193.09</v>
      </c>
      <c r="AH37">
        <f>HA!H36</f>
        <v>5195.18</v>
      </c>
      <c r="AI37">
        <f>HA!I36</f>
        <v>1</v>
      </c>
      <c r="AJ37">
        <f>HA!J36</f>
        <v>1</v>
      </c>
      <c r="AK37">
        <f>HA!K36</f>
        <v>-0.79896</v>
      </c>
      <c r="AL37">
        <f>HA!L36</f>
        <v>6</v>
      </c>
      <c r="AM37">
        <f>KC!E36</f>
        <v>5213.9445500000002</v>
      </c>
      <c r="AN37">
        <f>KC!F36</f>
        <v>5208.4172099999996</v>
      </c>
      <c r="AO37">
        <f>KC!G36</f>
        <v>5202.8898600000002</v>
      </c>
      <c r="AP37">
        <f>KC!H36</f>
        <v>5197.3625099999999</v>
      </c>
      <c r="AQ37">
        <f>KC!I36</f>
        <v>5191.8351700000003</v>
      </c>
      <c r="AR37">
        <f>KC!J36</f>
        <v>5183.4369500000003</v>
      </c>
      <c r="AS37">
        <f>KC!K36</f>
        <v>5177.9096099999997</v>
      </c>
      <c r="AT37">
        <f>KC!L36</f>
        <v>5172.3822600000003</v>
      </c>
      <c r="AU37">
        <f>KC!M36</f>
        <v>5166.8549199999998</v>
      </c>
      <c r="AV37">
        <f>KC!N36</f>
        <v>5161.3275700000004</v>
      </c>
      <c r="AW37">
        <f>SR_Levels!E36</f>
        <v>5193.3500000000004</v>
      </c>
      <c r="AX37">
        <f>SR_Levels!F36</f>
        <v>5178.6000000000004</v>
      </c>
      <c r="AY37">
        <f>SR_Levels!G36</f>
        <v>5161.8900000000003</v>
      </c>
      <c r="AZ37">
        <f>SR_Levels!H36</f>
        <v>5135.8500000000004</v>
      </c>
      <c r="BA37">
        <f>SR_Levels!I36</f>
        <v>5205.3100000000004</v>
      </c>
      <c r="BB37">
        <f>SR_Levels!J36</f>
        <v>0</v>
      </c>
      <c r="BC37">
        <f>SR_Levels!K36</f>
        <v>0</v>
      </c>
      <c r="BD37">
        <f>SR_Levels!L36</f>
        <v>0</v>
      </c>
      <c r="BE37">
        <f>ZigZag!E36</f>
        <v>0</v>
      </c>
      <c r="BF37">
        <f>ZigZag!F36</f>
        <v>0</v>
      </c>
      <c r="BG37">
        <f>ZigZag!G36</f>
        <v>5187.75</v>
      </c>
      <c r="BH37">
        <f>Dual_Tema!E36</f>
        <v>5198.6400000000003</v>
      </c>
      <c r="BI37">
        <f>Dual_Tema!F36</f>
        <v>5193.3100000000004</v>
      </c>
      <c r="BJ37">
        <f>Pinbar!E36</f>
        <v>0</v>
      </c>
      <c r="BK37">
        <f>SSA!E36</f>
        <v>5195.2444999999998</v>
      </c>
      <c r="BL37">
        <f>SSA!F36</f>
        <v>5193.6888799999997</v>
      </c>
      <c r="BN37" t="str">
        <f t="shared" si="222"/>
        <v>Red Candle</v>
      </c>
      <c r="BO37" s="34">
        <f t="shared" si="224"/>
        <v>2.4490126754257435E-3</v>
      </c>
      <c r="BP37" s="34">
        <f t="shared" si="226"/>
        <v>-8.213686656510788E-4</v>
      </c>
      <c r="BQ37" s="34">
        <f t="shared" si="235"/>
        <v>3.9098284932375105E-3</v>
      </c>
      <c r="BR37" s="34">
        <f t="shared" si="237"/>
        <v>1.3861096009777363E-3</v>
      </c>
      <c r="BS37" s="35">
        <f t="shared" si="225"/>
        <v>4.0775289712580154E-4</v>
      </c>
      <c r="BT37" s="35">
        <f t="shared" si="227"/>
        <v>-6.8473170081961854E-5</v>
      </c>
      <c r="BU37" s="35">
        <f t="shared" si="236"/>
        <v>2.1681266593831516E-4</v>
      </c>
      <c r="BV37" s="35">
        <f t="shared" si="238"/>
        <v>5.7716242095384729E-5</v>
      </c>
      <c r="BW37" s="27">
        <v>96</v>
      </c>
      <c r="BX37">
        <f>F37-G37</f>
        <v>5.3599999999996726</v>
      </c>
      <c r="BY37">
        <f>ABS(F37-D36)</f>
        <v>3.9499999999998181</v>
      </c>
      <c r="BZ37">
        <f>ABS(G37-D36)</f>
        <v>1.4099999999998545</v>
      </c>
      <c r="CA37">
        <f t="shared" si="203"/>
        <v>5.3599999999996726</v>
      </c>
      <c r="CB37">
        <f t="shared" si="229"/>
        <v>7.7807142857143718</v>
      </c>
      <c r="CC37">
        <f t="shared" si="232"/>
        <v>7.3630126449201869</v>
      </c>
      <c r="CD37">
        <f t="shared" si="230"/>
        <v>0.41770164079418493</v>
      </c>
      <c r="CE37">
        <f t="shared" si="233"/>
        <v>1</v>
      </c>
      <c r="CF37">
        <f t="shared" si="234"/>
        <v>22</v>
      </c>
      <c r="CG37" s="7" t="str">
        <f t="shared" si="231"/>
        <v>High Volatility Period</v>
      </c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Z37" s="7" t="str">
        <f>IF(AND(D37&gt;BH37,D37&gt;E37),"Bullish Trigger","-----")</f>
        <v>-----</v>
      </c>
      <c r="DA37" s="7" t="str">
        <f>IF(AND(D37&lt;BI37,D37&lt;E37),"Bearish Trigger","-----")</f>
        <v>-----</v>
      </c>
      <c r="DB37" s="13" t="str">
        <f>IF(AND(W37=BE37,W37&gt;0,BE37&gt;0),"Important High","------")</f>
        <v>------</v>
      </c>
      <c r="DC37" s="13" t="str">
        <f>IF(AND(X37=BF37,X37&gt;0,BF37&gt;0),"Important Low","------")</f>
        <v>------</v>
      </c>
      <c r="DD37" s="7" t="str">
        <f>IF(AND(DB37="Important High",DC37="-----",BJ37=1),"Imp High Rej","-----")</f>
        <v>-----</v>
      </c>
      <c r="DE37" s="7" t="str">
        <f>IF(AND(DB37="-----",DC37="Important Low",BJ37=1),"Imp Low Rej","-----")</f>
        <v>-----</v>
      </c>
      <c r="DF37" s="7" t="str">
        <f>IF(Y37&gt;AM37,"Overbought",IF(Y37&gt;AO37,"Bullish Momentum",IF(Y37&gt;AQ37,"Flat Momentum","-----")))</f>
        <v>Flat Momentum</v>
      </c>
      <c r="DG37" s="7" t="str">
        <f>IF(Y37&lt;AV37,"Oversold",IF(Y37&lt;AT37,"Bearish Momentum",IF(Y37&lt;AR37,"Flat Momentum","-----")))</f>
        <v>-----</v>
      </c>
      <c r="DH37" s="7" t="str">
        <f>IF(AND(DF37="Overbought",AD37=2),"Culminated Thrust","-----")</f>
        <v>-----</v>
      </c>
      <c r="DI37" s="7" t="str">
        <f>IF(AND(DG37="Oversold",AD37=5),"Culminated Thrust","-----")</f>
        <v>-----</v>
      </c>
      <c r="DJ37" s="14">
        <f>(Q37-$D37)/$D37</f>
        <v>-1</v>
      </c>
      <c r="DK37" s="14">
        <f>(R37-$D37)/$D37</f>
        <v>-1</v>
      </c>
      <c r="DL37" s="14">
        <f>(S37-$D37)/$D37</f>
        <v>-1</v>
      </c>
      <c r="DM37" s="14">
        <f>(T37-$D37)/$D37</f>
        <v>-1</v>
      </c>
      <c r="DN37" s="14">
        <f>(U37-$D37)/$D37</f>
        <v>-1</v>
      </c>
      <c r="DO37" s="14">
        <f>(V37-$D37)/$D37</f>
        <v>-1</v>
      </c>
      <c r="DP37" s="14">
        <f t="shared" si="171"/>
        <v>-1</v>
      </c>
      <c r="DQ37" s="14">
        <f t="shared" si="172"/>
        <v>-1</v>
      </c>
      <c r="DR37" s="14">
        <f t="shared" si="173"/>
        <v>-1</v>
      </c>
      <c r="DS37" s="14">
        <f t="shared" si="174"/>
        <v>-1</v>
      </c>
      <c r="DT37" s="14">
        <f t="shared" si="175"/>
        <v>-1</v>
      </c>
      <c r="DU37" s="14">
        <f t="shared" si="176"/>
        <v>-1</v>
      </c>
      <c r="DV37" t="str">
        <f>IF($D37&gt;Q37,"SUP","RES")</f>
        <v>SUP</v>
      </c>
      <c r="DW37" t="str">
        <f>IF($D37&gt;R37,"SUP","RES")</f>
        <v>SUP</v>
      </c>
      <c r="DX37" t="str">
        <f>IF($D37&gt;S37,"SUP","RES")</f>
        <v>SUP</v>
      </c>
      <c r="DY37" t="str">
        <f>IF($D37&gt;T37,"SUP","RES")</f>
        <v>SUP</v>
      </c>
      <c r="DZ37" t="str">
        <f>IF($D37&gt;U37,"SUP","RES")</f>
        <v>SUP</v>
      </c>
      <c r="EA37" t="str">
        <f>IF($D37&gt;V37,"SUP","RES")</f>
        <v>SUP</v>
      </c>
      <c r="EB37" s="7">
        <f t="shared" si="177"/>
        <v>0</v>
      </c>
      <c r="EC37" s="7">
        <f t="shared" si="178"/>
        <v>6</v>
      </c>
      <c r="ED37" s="13" t="str">
        <f t="shared" si="179"/>
        <v>All Sup</v>
      </c>
      <c r="EE37" s="13" t="str">
        <f t="shared" si="180"/>
        <v>-----</v>
      </c>
      <c r="EF37" s="7" t="str">
        <f>IF(OR(ED37="All Sup",EE37="All Res"),"na",((D37-MIN(Q37:V37))/(MAX(Q37:V37)-MIN(Q37:V37))))</f>
        <v>na</v>
      </c>
      <c r="EG37">
        <v>1.4999999999999999E-4</v>
      </c>
      <c r="EH37">
        <f>Q37*(1+$EG37)</f>
        <v>0</v>
      </c>
      <c r="EI37">
        <f>Q37*(1-$EG37)</f>
        <v>0</v>
      </c>
      <c r="EJ37">
        <f>R37*(1+$EG37)</f>
        <v>0</v>
      </c>
      <c r="EK37">
        <f>R37*(1-$EG37)</f>
        <v>0</v>
      </c>
      <c r="EL37">
        <f>S37*(1+$EG37)</f>
        <v>0</v>
      </c>
      <c r="EM37">
        <f>S37*(1-$EG37)</f>
        <v>0</v>
      </c>
      <c r="EN37">
        <f>T37*(1+$EG37)</f>
        <v>0</v>
      </c>
      <c r="EO37">
        <f>T37*(1-$EG37)</f>
        <v>0</v>
      </c>
      <c r="EP37">
        <f>U37*(1+$EG37)</f>
        <v>0</v>
      </c>
      <c r="EQ37">
        <f>U37*(1-$EG37)</f>
        <v>0</v>
      </c>
      <c r="ER37">
        <f>V37*(1+$EG37)</f>
        <v>0</v>
      </c>
      <c r="ES37">
        <f>V37*(1-$EG37)</f>
        <v>0</v>
      </c>
      <c r="ET37" s="7" t="str">
        <f t="shared" si="181"/>
        <v>-----</v>
      </c>
      <c r="EU37" s="7" t="str">
        <f t="shared" si="182"/>
        <v>-----</v>
      </c>
      <c r="EV37" s="7" t="str">
        <f t="shared" si="183"/>
        <v>-----</v>
      </c>
      <c r="EW37" s="7" t="str">
        <f t="shared" si="184"/>
        <v>-----</v>
      </c>
      <c r="EX37" s="7" t="str">
        <f t="shared" si="185"/>
        <v>-----</v>
      </c>
      <c r="EY37" s="7" t="str">
        <f t="shared" si="186"/>
        <v>-----</v>
      </c>
      <c r="EZ37">
        <f t="shared" si="204"/>
        <v>35</v>
      </c>
      <c r="FA37">
        <f t="shared" si="205"/>
        <v>35</v>
      </c>
      <c r="FB37">
        <f t="shared" si="206"/>
        <v>35</v>
      </c>
      <c r="FC37">
        <f t="shared" si="207"/>
        <v>35</v>
      </c>
      <c r="FD37">
        <f t="shared" si="208"/>
        <v>35</v>
      </c>
      <c r="FE37">
        <f t="shared" si="209"/>
        <v>35</v>
      </c>
      <c r="FF37">
        <f t="shared" si="210"/>
        <v>0</v>
      </c>
      <c r="FG37">
        <f t="shared" si="211"/>
        <v>0</v>
      </c>
      <c r="FH37">
        <f t="shared" si="212"/>
        <v>0</v>
      </c>
      <c r="FI37">
        <f t="shared" si="213"/>
        <v>0</v>
      </c>
      <c r="FJ37">
        <f t="shared" si="214"/>
        <v>0</v>
      </c>
      <c r="FK37">
        <f t="shared" si="215"/>
        <v>0</v>
      </c>
      <c r="FL37" s="7" t="str">
        <f t="shared" si="187"/>
        <v>-----</v>
      </c>
      <c r="FM37" s="7" t="str">
        <f t="shared" si="188"/>
        <v>-----</v>
      </c>
      <c r="FN37" s="7" t="str">
        <f t="shared" si="189"/>
        <v>-----</v>
      </c>
      <c r="FO37" s="7" t="str">
        <f t="shared" si="190"/>
        <v>-----</v>
      </c>
      <c r="FP37" s="7" t="str">
        <f t="shared" si="191"/>
        <v>-----</v>
      </c>
      <c r="FQ37" s="7" t="str">
        <f t="shared" si="192"/>
        <v>-----</v>
      </c>
      <c r="FR37" s="13" t="str">
        <f>IF(FL37="-----","-----",(D37-Q37)/Q37)</f>
        <v>-----</v>
      </c>
      <c r="FS37" s="13" t="str">
        <f>IF(FM37="-----","-----",(Q37-R37)/R37)</f>
        <v>-----</v>
      </c>
      <c r="FT37" s="13" t="str">
        <f>IF(FN37="-----","-----",(R37-S37)/S37)</f>
        <v>-----</v>
      </c>
      <c r="FU37" s="13" t="str">
        <f>IF(FO37="-----","-----",(S37-T37)/T37)</f>
        <v>-----</v>
      </c>
      <c r="FV37" s="13" t="str">
        <f>IF(FP37="-----","-----",(T37-U37)/U37)</f>
        <v>-----</v>
      </c>
      <c r="FW37" s="13" t="str">
        <f>IF(FQ37="-----","-----",(U37-V37)/V37)</f>
        <v>-----</v>
      </c>
      <c r="FX37" s="7" t="str">
        <f t="shared" si="193"/>
        <v>-----</v>
      </c>
      <c r="FY37" s="7" t="str">
        <f t="shared" si="194"/>
        <v>-----</v>
      </c>
      <c r="FZ37" s="7" t="str">
        <f t="shared" si="195"/>
        <v>-----</v>
      </c>
      <c r="GA37" s="7" t="str">
        <f t="shared" si="196"/>
        <v>-----</v>
      </c>
      <c r="GB37" s="7" t="str">
        <f t="shared" si="197"/>
        <v>-----</v>
      </c>
      <c r="GC37" s="7" t="str">
        <f t="shared" si="198"/>
        <v>-----</v>
      </c>
      <c r="GD37" s="7" t="str">
        <f>IF(AND(BG37&gt;AA37,BG36&gt;AA36,BG35&gt;AA35,BG34&gt;AA34,BG33&gt;AA33,BG32&gt;AA32,BG31&gt;AA31,BG30&gt;AA30,BG29&gt;AA29,BG28&gt;AA28,BG27&gt;AA27,BG26&gt;AA26),"Bullish",IF(AND(BG37&lt;AA37,BG36&lt;AA36,BG35&lt;AA35,BG34&lt;AA34,BG33&lt;AA33,BG32&lt;AA32,BG31&lt;AA31,BG30&lt;AA30,BG29&lt;AA29,BG28&lt;AA28,BG27&lt;AA27,BG26&lt;AA26),"Bearish","-----"))</f>
        <v>Bullish</v>
      </c>
      <c r="GE37">
        <f>(Z37-BG37)/BG37</f>
        <v>8.1345477326398813E-4</v>
      </c>
      <c r="GI37" s="7" t="str">
        <f>IF(Y37&gt;Z37,"Bullish","Bearish")</f>
        <v>Bullish</v>
      </c>
      <c r="GJ37" s="19" t="str">
        <f>IF(AND(D37&gt;Y37,D36&lt;Y36),"TEMA crossover","-----")</f>
        <v>-----</v>
      </c>
      <c r="GK37" s="19" t="str">
        <f>IF(AND(D37&lt;Y37,D36&gt;Y36),"TEMA crossunder","-----")</f>
        <v>-----</v>
      </c>
      <c r="GL37" s="20" t="str">
        <f>IF(GD37="Bearish","YES","-----")</f>
        <v>-----</v>
      </c>
      <c r="GM37" s="20" t="str">
        <f>IF(GH37="Reverse to Bearish","YES","-----")</f>
        <v>-----</v>
      </c>
      <c r="GN37" s="20" t="str">
        <f>IF(AND(GI37="Bullish",GI36="Bullish",GI35="Bullish",GI34="Bullish"),"YES","-----")</f>
        <v>YES</v>
      </c>
      <c r="GO37" s="20" t="str">
        <f>IF(OR(GK37="TEMA crossunder",GK36="TEMA crossunder",GK35="TEMA crossunder",GK34="TEMA crossunder"),"YES","-----")</f>
        <v>YES</v>
      </c>
      <c r="GP37" s="20" t="str">
        <f>IF(GD37="Bullish","YES","-----")</f>
        <v>YES</v>
      </c>
      <c r="GQ37" s="20" t="str">
        <f>IF(GH37="Reverse to Bullish","YES","-----")</f>
        <v>-----</v>
      </c>
      <c r="GR37" s="20" t="str">
        <f>IF(AND(GI37="Bearish",GI36="Bearish",GI35="Bearish",GI34="Bearish"),"YES","-----")</f>
        <v>-----</v>
      </c>
      <c r="GS37" s="20" t="str">
        <f>IF(OR(GJ37="TEMA crossover",GJ36="TEMA crossover",GJ35="TEMA crossover",GJ34="TEMA crossover"),"YES","-----")</f>
        <v>-----</v>
      </c>
      <c r="GT37" s="20" t="str">
        <f t="shared" si="216"/>
        <v>-----</v>
      </c>
      <c r="GU37" s="20" t="str">
        <f t="shared" si="217"/>
        <v>-----</v>
      </c>
      <c r="GV37" s="20" t="str">
        <f t="shared" si="218"/>
        <v>-----</v>
      </c>
      <c r="GW37" s="20" t="str">
        <f t="shared" si="219"/>
        <v>-----</v>
      </c>
      <c r="GX37" s="20" t="str">
        <f t="shared" si="220"/>
        <v>-----</v>
      </c>
      <c r="GY37" s="20" t="str">
        <f t="shared" si="221"/>
        <v>-----</v>
      </c>
      <c r="GZ37" s="7" t="str">
        <f>IF(G37&gt;BH37,"YES","-----")</f>
        <v>-----</v>
      </c>
      <c r="HA37" s="7" t="str">
        <f>IF(F37&lt;BI37,"YES","-----")</f>
        <v>-----</v>
      </c>
      <c r="HB37">
        <f>BH37-BI37</f>
        <v>5.3299999999999272</v>
      </c>
      <c r="HI37">
        <f t="shared" si="199"/>
        <v>-1.9344999999993888</v>
      </c>
      <c r="HJ37">
        <f t="shared" si="200"/>
        <v>3.3955000000005384</v>
      </c>
      <c r="HK37" s="7"/>
      <c r="HL37" s="7"/>
      <c r="HM37" s="7"/>
      <c r="HN37" s="7"/>
      <c r="HO37" s="7"/>
      <c r="HP37" s="7"/>
      <c r="HQ37" s="28">
        <f t="shared" si="223"/>
        <v>1.5556200000000899</v>
      </c>
      <c r="HR37" s="28" t="str">
        <f t="shared" si="201"/>
        <v>Bull</v>
      </c>
      <c r="HS37">
        <f t="shared" si="202"/>
        <v>1.5556200000000899</v>
      </c>
    </row>
    <row r="38" spans="1:227" x14ac:dyDescent="0.55000000000000004">
      <c r="A38">
        <f>Validation!A37</f>
        <v>1772035500</v>
      </c>
      <c r="B38" t="str">
        <f>Price!B37</f>
        <v>XAUUSD</v>
      </c>
      <c r="C38" t="str">
        <f>Price!C37</f>
        <v>M5</v>
      </c>
      <c r="D38">
        <f>Price!D37</f>
        <v>5191.37</v>
      </c>
      <c r="E38">
        <f>Price!E37</f>
        <v>5194.3599999999997</v>
      </c>
      <c r="F38">
        <f>Price!F37</f>
        <v>5195.3100000000004</v>
      </c>
      <c r="G38">
        <f>Price!G37</f>
        <v>5190.4799999999996</v>
      </c>
      <c r="H38">
        <f>Price!H37</f>
        <v>637</v>
      </c>
      <c r="I38">
        <f>Diagonals!E37</f>
        <v>0</v>
      </c>
      <c r="J38">
        <f>Diagonals!F37</f>
        <v>0</v>
      </c>
      <c r="K38">
        <f>Diagonals!G37</f>
        <v>0</v>
      </c>
      <c r="L38">
        <f>Diagonals!H37</f>
        <v>0</v>
      </c>
      <c r="M38">
        <f>Diagonals!I37</f>
        <v>0</v>
      </c>
      <c r="N38">
        <f>Diagonals!J37</f>
        <v>0</v>
      </c>
      <c r="O38">
        <f>Diagonals!K37</f>
        <v>0</v>
      </c>
      <c r="P38">
        <f>Diagonals!L37</f>
        <v>0</v>
      </c>
      <c r="Q38">
        <f>Trendlines!E37</f>
        <v>0</v>
      </c>
      <c r="R38">
        <f>Trendlines!F37</f>
        <v>0</v>
      </c>
      <c r="S38">
        <f>Trendlines!G37</f>
        <v>0</v>
      </c>
      <c r="T38">
        <f>Trendlines!H37</f>
        <v>0</v>
      </c>
      <c r="U38">
        <f>Trendlines!I37</f>
        <v>0</v>
      </c>
      <c r="V38">
        <f>Trendlines!J37</f>
        <v>0</v>
      </c>
      <c r="W38">
        <f>Trendlines!K37</f>
        <v>0</v>
      </c>
      <c r="X38">
        <f>Trendlines!L37</f>
        <v>0</v>
      </c>
      <c r="Y38">
        <f>Tema_Hrma_Smma!E37</f>
        <v>5194.8999999999996</v>
      </c>
      <c r="Z38">
        <f>Tema_Hrma_Smma!F37</f>
        <v>5192.75</v>
      </c>
      <c r="AA38">
        <f>Tema_Hrma_Smma!G37</f>
        <v>5185.08</v>
      </c>
      <c r="AB38">
        <f>ZScore!H37</f>
        <v>-1</v>
      </c>
      <c r="AC38">
        <f>ZScore!I37</f>
        <v>0.10033</v>
      </c>
      <c r="AD38">
        <f>ZScore!J37</f>
        <v>3</v>
      </c>
      <c r="AE38">
        <f>HA!E37</f>
        <v>5194.68</v>
      </c>
      <c r="AF38">
        <f>HA!F37</f>
        <v>5195.3100000000004</v>
      </c>
      <c r="AG38">
        <f>HA!G37</f>
        <v>5190.4799999999996</v>
      </c>
      <c r="AH38">
        <f>HA!H37</f>
        <v>5192.88</v>
      </c>
      <c r="AI38">
        <f>HA!I37</f>
        <v>-1</v>
      </c>
      <c r="AJ38">
        <f>HA!J37</f>
        <v>1.8</v>
      </c>
      <c r="AK38">
        <f>HA!K37</f>
        <v>-0.50527</v>
      </c>
      <c r="AL38">
        <f>HA!L37</f>
        <v>-1</v>
      </c>
      <c r="AM38">
        <f>KC!E37</f>
        <v>5214.4652900000001</v>
      </c>
      <c r="AN38">
        <f>KC!F37</f>
        <v>5208.9407899999997</v>
      </c>
      <c r="AO38">
        <f>KC!G37</f>
        <v>5203.4162800000004</v>
      </c>
      <c r="AP38">
        <f>KC!H37</f>
        <v>5197.8917799999999</v>
      </c>
      <c r="AQ38">
        <f>KC!I37</f>
        <v>5192.3672699999997</v>
      </c>
      <c r="AR38">
        <f>KC!J37</f>
        <v>5184.1183000000001</v>
      </c>
      <c r="AS38">
        <f>KC!K37</f>
        <v>5178.5937899999999</v>
      </c>
      <c r="AT38">
        <f>KC!L37</f>
        <v>5173.0692900000004</v>
      </c>
      <c r="AU38">
        <f>KC!M37</f>
        <v>5167.5447800000002</v>
      </c>
      <c r="AV38">
        <f>KC!N37</f>
        <v>5162.02027</v>
      </c>
      <c r="AW38">
        <f>SR_Levels!E37</f>
        <v>5178.6000000000004</v>
      </c>
      <c r="AX38">
        <f>SR_Levels!F37</f>
        <v>5161.8900000000003</v>
      </c>
      <c r="AY38">
        <f>SR_Levels!G37</f>
        <v>5135.8500000000004</v>
      </c>
      <c r="AZ38">
        <f>SR_Levels!H37</f>
        <v>0</v>
      </c>
      <c r="BA38">
        <f>SR_Levels!I37</f>
        <v>5193.3500000000004</v>
      </c>
      <c r="BB38">
        <f>SR_Levels!J37</f>
        <v>5205.3100000000004</v>
      </c>
      <c r="BC38">
        <f>SR_Levels!K37</f>
        <v>0</v>
      </c>
      <c r="BD38">
        <f>SR_Levels!L37</f>
        <v>0</v>
      </c>
      <c r="BE38">
        <f>ZigZag!E37</f>
        <v>0</v>
      </c>
      <c r="BF38">
        <f>ZigZag!F37</f>
        <v>0</v>
      </c>
      <c r="BG38">
        <f>ZigZag!G37</f>
        <v>5188.08</v>
      </c>
      <c r="BH38">
        <f>Dual_Tema!E37</f>
        <v>5197.62</v>
      </c>
      <c r="BI38">
        <f>Dual_Tema!F37</f>
        <v>5192.8999999999996</v>
      </c>
      <c r="BJ38">
        <f>Pinbar!E37</f>
        <v>0</v>
      </c>
      <c r="BK38">
        <f>SSA!E37</f>
        <v>5196.4962299999997</v>
      </c>
      <c r="BL38">
        <f>SSA!F37</f>
        <v>5195.09256</v>
      </c>
      <c r="BN38" t="str">
        <f t="shared" si="222"/>
        <v>Red Candle</v>
      </c>
      <c r="BO38" s="34">
        <f t="shared" si="224"/>
        <v>6.5921992309103672E-4</v>
      </c>
      <c r="BP38" s="34">
        <f t="shared" si="226"/>
        <v>-8.6991833930283313E-4</v>
      </c>
      <c r="BQ38" s="34">
        <f t="shared" si="235"/>
        <v>6.132103811633538E-3</v>
      </c>
      <c r="BR38" s="34">
        <f t="shared" si="237"/>
        <v>2.6589646608177198E-4</v>
      </c>
      <c r="BS38" s="35">
        <f t="shared" si="225"/>
        <v>1.0983982079859622E-4</v>
      </c>
      <c r="BT38" s="35">
        <f t="shared" si="227"/>
        <v>-7.2522114964557183E-5</v>
      </c>
      <c r="BU38" s="35">
        <f t="shared" si="236"/>
        <v>3.3968984667298585E-4</v>
      </c>
      <c r="BV38" s="35">
        <f t="shared" si="238"/>
        <v>1.1077608101262015E-5</v>
      </c>
      <c r="BW38" s="27">
        <v>96</v>
      </c>
      <c r="BX38">
        <f>F38-G38</f>
        <v>4.8300000000008367</v>
      </c>
      <c r="BY38">
        <f>ABS(F38-D37)</f>
        <v>0.94000000000050932</v>
      </c>
      <c r="BZ38">
        <f>ABS(G38-D37)</f>
        <v>3.8900000000003274</v>
      </c>
      <c r="CA38">
        <f t="shared" si="203"/>
        <v>4.8300000000008367</v>
      </c>
      <c r="CB38">
        <f t="shared" si="229"/>
        <v>7.7378571428572673</v>
      </c>
      <c r="CC38">
        <f t="shared" si="232"/>
        <v>7.1820831702830912</v>
      </c>
      <c r="CD38">
        <f t="shared" si="230"/>
        <v>0.55577397257417616</v>
      </c>
      <c r="CE38">
        <f t="shared" si="233"/>
        <v>1</v>
      </c>
      <c r="CF38">
        <f t="shared" si="234"/>
        <v>23</v>
      </c>
      <c r="CG38" s="7" t="str">
        <f t="shared" si="231"/>
        <v>High Volatility Period</v>
      </c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Z38" s="7" t="str">
        <f>IF(AND(D38&gt;BH38,D38&gt;E38),"Bullish Trigger","-----")</f>
        <v>-----</v>
      </c>
      <c r="DA38" s="7" t="str">
        <f>IF(AND(D38&lt;BI38,D38&lt;E38),"Bearish Trigger","-----")</f>
        <v>Bearish Trigger</v>
      </c>
      <c r="DB38" s="13" t="str">
        <f>IF(AND(W38=BE38,W38&gt;0,BE38&gt;0),"Important High","------")</f>
        <v>------</v>
      </c>
      <c r="DC38" s="13" t="str">
        <f>IF(AND(X38=BF38,X38&gt;0,BF38&gt;0),"Important Low","------")</f>
        <v>------</v>
      </c>
      <c r="DD38" s="7" t="str">
        <f>IF(AND(DB38="Important High",DC38="-----",BJ38=1),"Imp High Rej","-----")</f>
        <v>-----</v>
      </c>
      <c r="DE38" s="7" t="str">
        <f>IF(AND(DB38="-----",DC38="Important Low",BJ38=1),"Imp Low Rej","-----")</f>
        <v>-----</v>
      </c>
      <c r="DF38" s="7" t="str">
        <f>IF(Y38&gt;AM38,"Overbought",IF(Y38&gt;AO38,"Bullish Momentum",IF(Y38&gt;AQ38,"Flat Momentum","-----")))</f>
        <v>Flat Momentum</v>
      </c>
      <c r="DG38" s="7" t="str">
        <f>IF(Y38&lt;AV38,"Oversold",IF(Y38&lt;AT38,"Bearish Momentum",IF(Y38&lt;AR38,"Flat Momentum","-----")))</f>
        <v>-----</v>
      </c>
      <c r="DH38" s="7" t="str">
        <f>IF(AND(DF38="Overbought",AD38=2),"Culminated Thrust","-----")</f>
        <v>-----</v>
      </c>
      <c r="DI38" s="7" t="str">
        <f>IF(AND(DG38="Oversold",AD38=5),"Culminated Thrust","-----")</f>
        <v>-----</v>
      </c>
      <c r="DJ38" s="14">
        <f>(Q38-$D38)/$D38</f>
        <v>-1</v>
      </c>
      <c r="DK38" s="14">
        <f>(R38-$D38)/$D38</f>
        <v>-1</v>
      </c>
      <c r="DL38" s="14">
        <f>(S38-$D38)/$D38</f>
        <v>-1</v>
      </c>
      <c r="DM38" s="14">
        <f>(T38-$D38)/$D38</f>
        <v>-1</v>
      </c>
      <c r="DN38" s="14">
        <f>(U38-$D38)/$D38</f>
        <v>-1</v>
      </c>
      <c r="DO38" s="14">
        <f>(V38-$D38)/$D38</f>
        <v>-1</v>
      </c>
      <c r="DP38" s="14">
        <f t="shared" si="171"/>
        <v>-1</v>
      </c>
      <c r="DQ38" s="14">
        <f t="shared" si="172"/>
        <v>-1</v>
      </c>
      <c r="DR38" s="14">
        <f t="shared" si="173"/>
        <v>-1</v>
      </c>
      <c r="DS38" s="14">
        <f t="shared" si="174"/>
        <v>-1</v>
      </c>
      <c r="DT38" s="14">
        <f t="shared" si="175"/>
        <v>-1</v>
      </c>
      <c r="DU38" s="14">
        <f t="shared" si="176"/>
        <v>-1</v>
      </c>
      <c r="DV38" t="str">
        <f>IF($D38&gt;Q38,"SUP","RES")</f>
        <v>SUP</v>
      </c>
      <c r="DW38" t="str">
        <f>IF($D38&gt;R38,"SUP","RES")</f>
        <v>SUP</v>
      </c>
      <c r="DX38" t="str">
        <f>IF($D38&gt;S38,"SUP","RES")</f>
        <v>SUP</v>
      </c>
      <c r="DY38" t="str">
        <f>IF($D38&gt;T38,"SUP","RES")</f>
        <v>SUP</v>
      </c>
      <c r="DZ38" t="str">
        <f>IF($D38&gt;U38,"SUP","RES")</f>
        <v>SUP</v>
      </c>
      <c r="EA38" t="str">
        <f>IF($D38&gt;V38,"SUP","RES")</f>
        <v>SUP</v>
      </c>
      <c r="EB38" s="7">
        <f t="shared" si="177"/>
        <v>0</v>
      </c>
      <c r="EC38" s="7">
        <f t="shared" si="178"/>
        <v>6</v>
      </c>
      <c r="ED38" s="13" t="str">
        <f t="shared" si="179"/>
        <v>All Sup</v>
      </c>
      <c r="EE38" s="13" t="str">
        <f t="shared" si="180"/>
        <v>-----</v>
      </c>
      <c r="EF38" s="7" t="str">
        <f>IF(OR(ED38="All Sup",EE38="All Res"),"na",((D38-MIN(Q38:V38))/(MAX(Q38:V38)-MIN(Q38:V38))))</f>
        <v>na</v>
      </c>
      <c r="EG38">
        <v>1.4999999999999999E-4</v>
      </c>
      <c r="EH38">
        <f>Q38*(1+$EG38)</f>
        <v>0</v>
      </c>
      <c r="EI38">
        <f>Q38*(1-$EG38)</f>
        <v>0</v>
      </c>
      <c r="EJ38">
        <f>R38*(1+$EG38)</f>
        <v>0</v>
      </c>
      <c r="EK38">
        <f>R38*(1-$EG38)</f>
        <v>0</v>
      </c>
      <c r="EL38">
        <f>S38*(1+$EG38)</f>
        <v>0</v>
      </c>
      <c r="EM38">
        <f>S38*(1-$EG38)</f>
        <v>0</v>
      </c>
      <c r="EN38">
        <f>T38*(1+$EG38)</f>
        <v>0</v>
      </c>
      <c r="EO38">
        <f>T38*(1-$EG38)</f>
        <v>0</v>
      </c>
      <c r="EP38">
        <f>U38*(1+$EG38)</f>
        <v>0</v>
      </c>
      <c r="EQ38">
        <f>U38*(1-$EG38)</f>
        <v>0</v>
      </c>
      <c r="ER38">
        <f>V38*(1+$EG38)</f>
        <v>0</v>
      </c>
      <c r="ES38">
        <f>V38*(1-$EG38)</f>
        <v>0</v>
      </c>
      <c r="ET38" s="7" t="str">
        <f t="shared" si="181"/>
        <v>-----</v>
      </c>
      <c r="EU38" s="7" t="str">
        <f t="shared" si="182"/>
        <v>-----</v>
      </c>
      <c r="EV38" s="7" t="str">
        <f t="shared" si="183"/>
        <v>-----</v>
      </c>
      <c r="EW38" s="7" t="str">
        <f t="shared" si="184"/>
        <v>-----</v>
      </c>
      <c r="EX38" s="7" t="str">
        <f t="shared" si="185"/>
        <v>-----</v>
      </c>
      <c r="EY38" s="7" t="str">
        <f t="shared" si="186"/>
        <v>-----</v>
      </c>
      <c r="EZ38">
        <f t="shared" si="204"/>
        <v>36</v>
      </c>
      <c r="FA38">
        <f t="shared" si="205"/>
        <v>36</v>
      </c>
      <c r="FB38">
        <f t="shared" si="206"/>
        <v>36</v>
      </c>
      <c r="FC38">
        <f t="shared" si="207"/>
        <v>36</v>
      </c>
      <c r="FD38">
        <f t="shared" si="208"/>
        <v>36</v>
      </c>
      <c r="FE38">
        <f t="shared" si="209"/>
        <v>36</v>
      </c>
      <c r="FF38">
        <f t="shared" si="210"/>
        <v>0</v>
      </c>
      <c r="FG38">
        <f t="shared" si="211"/>
        <v>0</v>
      </c>
      <c r="FH38">
        <f t="shared" si="212"/>
        <v>0</v>
      </c>
      <c r="FI38">
        <f t="shared" si="213"/>
        <v>0</v>
      </c>
      <c r="FJ38">
        <f t="shared" si="214"/>
        <v>0</v>
      </c>
      <c r="FK38">
        <f t="shared" si="215"/>
        <v>0</v>
      </c>
      <c r="FL38" s="7" t="str">
        <f t="shared" si="187"/>
        <v>-----</v>
      </c>
      <c r="FM38" s="7" t="str">
        <f t="shared" si="188"/>
        <v>-----</v>
      </c>
      <c r="FN38" s="7" t="str">
        <f t="shared" si="189"/>
        <v>-----</v>
      </c>
      <c r="FO38" s="7" t="str">
        <f t="shared" si="190"/>
        <v>-----</v>
      </c>
      <c r="FP38" s="7" t="str">
        <f t="shared" si="191"/>
        <v>-----</v>
      </c>
      <c r="FQ38" s="7" t="str">
        <f t="shared" si="192"/>
        <v>-----</v>
      </c>
      <c r="FR38" s="13" t="str">
        <f>IF(FL38="-----","-----",(D38-Q38)/Q38)</f>
        <v>-----</v>
      </c>
      <c r="FS38" s="13" t="str">
        <f>IF(FM38="-----","-----",(Q38-R38)/R38)</f>
        <v>-----</v>
      </c>
      <c r="FT38" s="13" t="str">
        <f>IF(FN38="-----","-----",(R38-S38)/S38)</f>
        <v>-----</v>
      </c>
      <c r="FU38" s="13" t="str">
        <f>IF(FO38="-----","-----",(S38-T38)/T38)</f>
        <v>-----</v>
      </c>
      <c r="FV38" s="13" t="str">
        <f>IF(FP38="-----","-----",(T38-U38)/U38)</f>
        <v>-----</v>
      </c>
      <c r="FW38" s="13" t="str">
        <f>IF(FQ38="-----","-----",(U38-V38)/V38)</f>
        <v>-----</v>
      </c>
      <c r="FX38" s="7" t="str">
        <f t="shared" si="193"/>
        <v>-----</v>
      </c>
      <c r="FY38" s="7" t="str">
        <f t="shared" si="194"/>
        <v>-----</v>
      </c>
      <c r="FZ38" s="7" t="str">
        <f t="shared" si="195"/>
        <v>-----</v>
      </c>
      <c r="GA38" s="7" t="str">
        <f t="shared" si="196"/>
        <v>-----</v>
      </c>
      <c r="GB38" s="7" t="str">
        <f t="shared" si="197"/>
        <v>-----</v>
      </c>
      <c r="GC38" s="7" t="str">
        <f t="shared" si="198"/>
        <v>-----</v>
      </c>
      <c r="GD38" s="7" t="str">
        <f>IF(AND(BG38&gt;AA38,BG37&gt;AA37,BG36&gt;AA36,BG35&gt;AA35,BG34&gt;AA34,BG33&gt;AA33,BG32&gt;AA32,BG31&gt;AA31,BG30&gt;AA30,BG29&gt;AA29,BG28&gt;AA28,BG27&gt;AA27),"Bullish",IF(AND(BG38&lt;AA38,BG37&lt;AA37,BG36&lt;AA36,BG35&lt;AA35,BG34&lt;AA34,BG33&lt;AA33,BG32&lt;AA32,BG31&lt;AA31,BG30&lt;AA30,BG29&lt;AA29,BG28&lt;AA28,BG27&lt;AA27),"Bearish","-----"))</f>
        <v>Bullish</v>
      </c>
      <c r="GE38">
        <f>(Z38-BG38)/BG38</f>
        <v>9.001403216604356E-4</v>
      </c>
      <c r="GI38" s="7" t="str">
        <f>IF(Y38&gt;Z38,"Bullish","Bearish")</f>
        <v>Bullish</v>
      </c>
      <c r="GJ38" s="19" t="str">
        <f>IF(AND(D38&gt;Y38,D37&lt;Y37),"TEMA crossover","-----")</f>
        <v>-----</v>
      </c>
      <c r="GK38" s="19" t="str">
        <f>IF(AND(D38&lt;Y38,D37&gt;Y37),"TEMA crossunder","-----")</f>
        <v>-----</v>
      </c>
      <c r="GL38" s="20" t="str">
        <f>IF(GD38="Bearish","YES","-----")</f>
        <v>-----</v>
      </c>
      <c r="GM38" s="20" t="str">
        <f>IF(GH38="Reverse to Bearish","YES","-----")</f>
        <v>-----</v>
      </c>
      <c r="GN38" s="20" t="str">
        <f>IF(AND(GI38="Bullish",GI37="Bullish",GI36="Bullish",GI35="Bullish"),"YES","-----")</f>
        <v>YES</v>
      </c>
      <c r="GO38" s="20" t="str">
        <f>IF(OR(GK38="TEMA crossunder",GK37="TEMA crossunder",GK36="TEMA crossunder",GK35="TEMA crossunder"),"YES","-----")</f>
        <v>YES</v>
      </c>
      <c r="GP38" s="20" t="str">
        <f>IF(GD38="Bullish","YES","-----")</f>
        <v>YES</v>
      </c>
      <c r="GQ38" s="20" t="str">
        <f>IF(GH38="Reverse to Bullish","YES","-----")</f>
        <v>-----</v>
      </c>
      <c r="GR38" s="20" t="str">
        <f>IF(AND(GI38="Bearish",GI37="Bearish",GI36="Bearish",GI35="Bearish"),"YES","-----")</f>
        <v>-----</v>
      </c>
      <c r="GS38" s="20" t="str">
        <f>IF(OR(GJ38="TEMA crossover",GJ37="TEMA crossover",GJ36="TEMA crossover",GJ35="TEMA crossover"),"YES","-----")</f>
        <v>-----</v>
      </c>
      <c r="GT38" s="20" t="str">
        <f t="shared" si="216"/>
        <v>-----</v>
      </c>
      <c r="GU38" s="20" t="str">
        <f t="shared" si="217"/>
        <v>-----</v>
      </c>
      <c r="GV38" s="20" t="str">
        <f t="shared" si="218"/>
        <v>-----</v>
      </c>
      <c r="GW38" s="20" t="str">
        <f t="shared" si="219"/>
        <v>-----</v>
      </c>
      <c r="GX38" s="20" t="str">
        <f t="shared" si="220"/>
        <v>-----</v>
      </c>
      <c r="GY38" s="20" t="str">
        <f t="shared" si="221"/>
        <v>-----</v>
      </c>
      <c r="GZ38" s="7" t="str">
        <f>IF(G38&gt;BH38,"YES","-----")</f>
        <v>-----</v>
      </c>
      <c r="HA38" s="7" t="str">
        <f>IF(F38&lt;BI38,"YES","-----")</f>
        <v>-----</v>
      </c>
      <c r="HB38">
        <f>BH38-BI38</f>
        <v>4.7200000000002547</v>
      </c>
      <c r="HI38">
        <f t="shared" si="199"/>
        <v>-3.5962300000001051</v>
      </c>
      <c r="HJ38">
        <f t="shared" si="200"/>
        <v>1.1237700000001496</v>
      </c>
      <c r="HK38" s="7"/>
      <c r="HL38" s="7"/>
      <c r="HM38" s="7"/>
      <c r="HN38" s="7"/>
      <c r="HO38" s="7"/>
      <c r="HP38" s="7"/>
      <c r="HQ38" s="28">
        <f t="shared" si="223"/>
        <v>1.4036699999996927</v>
      </c>
      <c r="HR38" s="28" t="str">
        <f t="shared" si="201"/>
        <v>Bull</v>
      </c>
      <c r="HS38">
        <f t="shared" si="202"/>
        <v>1.4036699999996927</v>
      </c>
    </row>
    <row r="39" spans="1:227" x14ac:dyDescent="0.55000000000000004">
      <c r="A39">
        <f>Validation!A38</f>
        <v>1772035800</v>
      </c>
      <c r="B39" t="str">
        <f>Price!B38</f>
        <v>XAUUSD</v>
      </c>
      <c r="C39" t="str">
        <f>Price!C38</f>
        <v>M5</v>
      </c>
      <c r="D39">
        <f>Price!D38</f>
        <v>5192.5200000000004</v>
      </c>
      <c r="E39">
        <f>Price!E38</f>
        <v>5191.32</v>
      </c>
      <c r="F39">
        <f>Price!F38</f>
        <v>5195.83</v>
      </c>
      <c r="G39">
        <f>Price!G38</f>
        <v>5189.8599999999997</v>
      </c>
      <c r="H39">
        <f>Price!H38</f>
        <v>656</v>
      </c>
      <c r="I39">
        <f>Diagonals!E38</f>
        <v>0</v>
      </c>
      <c r="J39">
        <f>Diagonals!F38</f>
        <v>0</v>
      </c>
      <c r="K39">
        <f>Diagonals!G38</f>
        <v>0</v>
      </c>
      <c r="L39">
        <f>Diagonals!H38</f>
        <v>0</v>
      </c>
      <c r="M39">
        <f>Diagonals!I38</f>
        <v>0</v>
      </c>
      <c r="N39">
        <f>Diagonals!J38</f>
        <v>0</v>
      </c>
      <c r="O39">
        <f>Diagonals!K38</f>
        <v>0</v>
      </c>
      <c r="P39">
        <f>Diagonals!L38</f>
        <v>0</v>
      </c>
      <c r="Q39">
        <f>Trendlines!E38</f>
        <v>0</v>
      </c>
      <c r="R39">
        <f>Trendlines!F38</f>
        <v>0</v>
      </c>
      <c r="S39">
        <f>Trendlines!G38</f>
        <v>0</v>
      </c>
      <c r="T39">
        <f>Trendlines!H38</f>
        <v>0</v>
      </c>
      <c r="U39">
        <f>Trendlines!I38</f>
        <v>0</v>
      </c>
      <c r="V39">
        <f>Trendlines!J38</f>
        <v>0</v>
      </c>
      <c r="W39">
        <f>Trendlines!K38</f>
        <v>0</v>
      </c>
      <c r="X39">
        <f>Trendlines!L38</f>
        <v>0</v>
      </c>
      <c r="Y39">
        <f>Tema_Hrma_Smma!E38</f>
        <v>5194.33</v>
      </c>
      <c r="Z39">
        <f>Tema_Hrma_Smma!F38</f>
        <v>5193.26</v>
      </c>
      <c r="AA39">
        <f>Tema_Hrma_Smma!G38</f>
        <v>5185.29</v>
      </c>
      <c r="AB39">
        <f>ZScore!H38</f>
        <v>1</v>
      </c>
      <c r="AC39">
        <f>ZScore!I38</f>
        <v>0.71006999999999998</v>
      </c>
      <c r="AD39">
        <f>ZScore!J38</f>
        <v>0</v>
      </c>
      <c r="AE39">
        <f>HA!E38</f>
        <v>5193.78</v>
      </c>
      <c r="AF39">
        <f>HA!F38</f>
        <v>5195.83</v>
      </c>
      <c r="AG39">
        <f>HA!G38</f>
        <v>5189.8599999999997</v>
      </c>
      <c r="AH39">
        <f>HA!H38</f>
        <v>5192.38</v>
      </c>
      <c r="AI39">
        <f>HA!I38</f>
        <v>-1</v>
      </c>
      <c r="AJ39">
        <f>HA!J38</f>
        <v>1.4</v>
      </c>
      <c r="AK39">
        <f>HA!K38</f>
        <v>-0.64656000000000002</v>
      </c>
      <c r="AL39">
        <f>HA!L38</f>
        <v>-2</v>
      </c>
      <c r="AM39">
        <f>KC!E38</f>
        <v>5214.9885899999999</v>
      </c>
      <c r="AN39">
        <f>KC!F38</f>
        <v>5209.4560600000004</v>
      </c>
      <c r="AO39">
        <f>KC!G38</f>
        <v>5203.92353</v>
      </c>
      <c r="AP39">
        <f>KC!H38</f>
        <v>5198.3909999999996</v>
      </c>
      <c r="AQ39">
        <f>KC!I38</f>
        <v>5192.8584700000001</v>
      </c>
      <c r="AR39">
        <f>KC!J38</f>
        <v>5184.7592500000001</v>
      </c>
      <c r="AS39">
        <f>KC!K38</f>
        <v>5179.2267199999997</v>
      </c>
      <c r="AT39">
        <f>KC!L38</f>
        <v>5173.6941900000002</v>
      </c>
      <c r="AU39">
        <f>KC!M38</f>
        <v>5168.16165</v>
      </c>
      <c r="AV39">
        <f>KC!N38</f>
        <v>5162.6291199999996</v>
      </c>
      <c r="AW39">
        <f>SR_Levels!E38</f>
        <v>5178.6000000000004</v>
      </c>
      <c r="AX39">
        <f>SR_Levels!F38</f>
        <v>5161.8900000000003</v>
      </c>
      <c r="AY39">
        <f>SR_Levels!G38</f>
        <v>5135.8500000000004</v>
      </c>
      <c r="AZ39">
        <f>SR_Levels!H38</f>
        <v>0</v>
      </c>
      <c r="BA39">
        <f>SR_Levels!I38</f>
        <v>5193.3500000000004</v>
      </c>
      <c r="BB39">
        <f>SR_Levels!J38</f>
        <v>5205.3100000000004</v>
      </c>
      <c r="BC39">
        <f>SR_Levels!K38</f>
        <v>0</v>
      </c>
      <c r="BD39">
        <f>SR_Levels!L38</f>
        <v>0</v>
      </c>
      <c r="BE39">
        <f>ZigZag!E38</f>
        <v>0</v>
      </c>
      <c r="BF39">
        <f>ZigZag!F38</f>
        <v>0</v>
      </c>
      <c r="BG39">
        <f>ZigZag!G38</f>
        <v>5188.41</v>
      </c>
      <c r="BH39">
        <f>Dual_Tema!E38</f>
        <v>5197.12</v>
      </c>
      <c r="BI39">
        <f>Dual_Tema!F38</f>
        <v>5192.18</v>
      </c>
      <c r="BJ39">
        <f>Pinbar!E38</f>
        <v>0</v>
      </c>
      <c r="BK39">
        <f>SSA!E38</f>
        <v>5197.7055899999996</v>
      </c>
      <c r="BL39">
        <f>SSA!F38</f>
        <v>5196.3990700000004</v>
      </c>
      <c r="BN39" t="str">
        <f t="shared" si="222"/>
        <v>Green Candle</v>
      </c>
      <c r="BO39" s="34">
        <f t="shared" si="224"/>
        <v>2.9281448661144793E-4</v>
      </c>
      <c r="BP39" s="34">
        <f t="shared" si="226"/>
        <v>-1.2516439862353401E-4</v>
      </c>
      <c r="BQ39" s="34">
        <f t="shared" si="235"/>
        <v>3.4029577325984661E-3</v>
      </c>
      <c r="BR39" s="34">
        <f t="shared" si="237"/>
        <v>1.365361473664839E-3</v>
      </c>
      <c r="BS39" s="35">
        <f t="shared" si="225"/>
        <v>4.8796461311395589E-5</v>
      </c>
      <c r="BT39" s="35">
        <f t="shared" si="227"/>
        <v>-1.043096495878526E-5</v>
      </c>
      <c r="BU39" s="35">
        <f t="shared" si="236"/>
        <v>1.8875007627960905E-4</v>
      </c>
      <c r="BV39" s="35">
        <f t="shared" si="238"/>
        <v>5.6852875032653571E-5</v>
      </c>
      <c r="BW39" s="27">
        <v>96</v>
      </c>
      <c r="BX39">
        <f>F39-G39</f>
        <v>5.9700000000002547</v>
      </c>
      <c r="BY39">
        <f>ABS(F39-D38)</f>
        <v>4.4600000000000364</v>
      </c>
      <c r="BZ39">
        <f>ABS(G39-D38)</f>
        <v>1.5100000000002183</v>
      </c>
      <c r="CA39">
        <f t="shared" si="203"/>
        <v>5.9700000000002547</v>
      </c>
      <c r="CB39">
        <f t="shared" si="229"/>
        <v>7.3985714285715529</v>
      </c>
      <c r="CC39">
        <f t="shared" si="232"/>
        <v>7.0955058009771736</v>
      </c>
      <c r="CD39">
        <f t="shared" si="230"/>
        <v>0.30306562759437927</v>
      </c>
      <c r="CE39">
        <f t="shared" si="233"/>
        <v>1</v>
      </c>
      <c r="CF39">
        <f t="shared" si="234"/>
        <v>24</v>
      </c>
      <c r="CG39" s="7" t="str">
        <f t="shared" si="231"/>
        <v>High Volatility Period</v>
      </c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Z39" s="7" t="str">
        <f>IF(AND(D39&gt;BH39,D39&gt;E39),"Bullish Trigger","-----")</f>
        <v>-----</v>
      </c>
      <c r="DA39" s="7" t="str">
        <f>IF(AND(D39&lt;BI39,D39&lt;E39),"Bearish Trigger","-----")</f>
        <v>-----</v>
      </c>
      <c r="DB39" s="13" t="str">
        <f>IF(AND(W39=BE39,W39&gt;0,BE39&gt;0),"Important High","------")</f>
        <v>------</v>
      </c>
      <c r="DC39" s="13" t="str">
        <f>IF(AND(X39=BF39,X39&gt;0,BF39&gt;0),"Important Low","------")</f>
        <v>------</v>
      </c>
      <c r="DD39" s="7" t="str">
        <f>IF(AND(DB39="Important High",DC39="-----",BJ39=1),"Imp High Rej","-----")</f>
        <v>-----</v>
      </c>
      <c r="DE39" s="7" t="str">
        <f>IF(AND(DB39="-----",DC39="Important Low",BJ39=1),"Imp Low Rej","-----")</f>
        <v>-----</v>
      </c>
      <c r="DF39" s="7" t="str">
        <f>IF(Y39&gt;AM39,"Overbought",IF(Y39&gt;AO39,"Bullish Momentum",IF(Y39&gt;AQ39,"Flat Momentum","-----")))</f>
        <v>Flat Momentum</v>
      </c>
      <c r="DG39" s="7" t="str">
        <f>IF(Y39&lt;AV39,"Oversold",IF(Y39&lt;AT39,"Bearish Momentum",IF(Y39&lt;AR39,"Flat Momentum","-----")))</f>
        <v>-----</v>
      </c>
      <c r="DH39" s="7" t="str">
        <f>IF(AND(DF39="Overbought",AD39=2),"Culminated Thrust","-----")</f>
        <v>-----</v>
      </c>
      <c r="DI39" s="7" t="str">
        <f>IF(AND(DG39="Oversold",AD39=5),"Culminated Thrust","-----")</f>
        <v>-----</v>
      </c>
      <c r="DJ39" s="14">
        <f>(Q39-$D39)/$D39</f>
        <v>-1</v>
      </c>
      <c r="DK39" s="14">
        <f>(R39-$D39)/$D39</f>
        <v>-1</v>
      </c>
      <c r="DL39" s="14">
        <f>(S39-$D39)/$D39</f>
        <v>-1</v>
      </c>
      <c r="DM39" s="14">
        <f>(T39-$D39)/$D39</f>
        <v>-1</v>
      </c>
      <c r="DN39" s="14">
        <f>(U39-$D39)/$D39</f>
        <v>-1</v>
      </c>
      <c r="DO39" s="14">
        <f>(V39-$D39)/$D39</f>
        <v>-1</v>
      </c>
      <c r="DP39" s="14">
        <f t="shared" si="171"/>
        <v>-1</v>
      </c>
      <c r="DQ39" s="14">
        <f t="shared" si="172"/>
        <v>-1</v>
      </c>
      <c r="DR39" s="14">
        <f t="shared" si="173"/>
        <v>-1</v>
      </c>
      <c r="DS39" s="14">
        <f t="shared" si="174"/>
        <v>-1</v>
      </c>
      <c r="DT39" s="14">
        <f t="shared" si="175"/>
        <v>-1</v>
      </c>
      <c r="DU39" s="14">
        <f t="shared" si="176"/>
        <v>-1</v>
      </c>
      <c r="DV39" t="str">
        <f>IF($D39&gt;Q39,"SUP","RES")</f>
        <v>SUP</v>
      </c>
      <c r="DW39" t="str">
        <f>IF($D39&gt;R39,"SUP","RES")</f>
        <v>SUP</v>
      </c>
      <c r="DX39" t="str">
        <f>IF($D39&gt;S39,"SUP","RES")</f>
        <v>SUP</v>
      </c>
      <c r="DY39" t="str">
        <f>IF($D39&gt;T39,"SUP","RES")</f>
        <v>SUP</v>
      </c>
      <c r="DZ39" t="str">
        <f>IF($D39&gt;U39,"SUP","RES")</f>
        <v>SUP</v>
      </c>
      <c r="EA39" t="str">
        <f>IF($D39&gt;V39,"SUP","RES")</f>
        <v>SUP</v>
      </c>
      <c r="EB39" s="7">
        <f t="shared" si="177"/>
        <v>0</v>
      </c>
      <c r="EC39" s="7">
        <f t="shared" si="178"/>
        <v>6</v>
      </c>
      <c r="ED39" s="13" t="str">
        <f t="shared" si="179"/>
        <v>All Sup</v>
      </c>
      <c r="EE39" s="13" t="str">
        <f t="shared" si="180"/>
        <v>-----</v>
      </c>
      <c r="EF39" s="7" t="str">
        <f>IF(OR(ED39="All Sup",EE39="All Res"),"na",((D39-MIN(Q39:V39))/(MAX(Q39:V39)-MIN(Q39:V39))))</f>
        <v>na</v>
      </c>
      <c r="EG39">
        <v>1.4999999999999999E-4</v>
      </c>
      <c r="EH39">
        <f>Q39*(1+$EG39)</f>
        <v>0</v>
      </c>
      <c r="EI39">
        <f>Q39*(1-$EG39)</f>
        <v>0</v>
      </c>
      <c r="EJ39">
        <f>R39*(1+$EG39)</f>
        <v>0</v>
      </c>
      <c r="EK39">
        <f>R39*(1-$EG39)</f>
        <v>0</v>
      </c>
      <c r="EL39">
        <f>S39*(1+$EG39)</f>
        <v>0</v>
      </c>
      <c r="EM39">
        <f>S39*(1-$EG39)</f>
        <v>0</v>
      </c>
      <c r="EN39">
        <f>T39*(1+$EG39)</f>
        <v>0</v>
      </c>
      <c r="EO39">
        <f>T39*(1-$EG39)</f>
        <v>0</v>
      </c>
      <c r="EP39">
        <f>U39*(1+$EG39)</f>
        <v>0</v>
      </c>
      <c r="EQ39">
        <f>U39*(1-$EG39)</f>
        <v>0</v>
      </c>
      <c r="ER39">
        <f>V39*(1+$EG39)</f>
        <v>0</v>
      </c>
      <c r="ES39">
        <f>V39*(1-$EG39)</f>
        <v>0</v>
      </c>
      <c r="ET39" s="7" t="str">
        <f t="shared" si="181"/>
        <v>-----</v>
      </c>
      <c r="EU39" s="7" t="str">
        <f t="shared" si="182"/>
        <v>-----</v>
      </c>
      <c r="EV39" s="7" t="str">
        <f t="shared" si="183"/>
        <v>-----</v>
      </c>
      <c r="EW39" s="7" t="str">
        <f t="shared" si="184"/>
        <v>-----</v>
      </c>
      <c r="EX39" s="7" t="str">
        <f t="shared" si="185"/>
        <v>-----</v>
      </c>
      <c r="EY39" s="7" t="str">
        <f t="shared" si="186"/>
        <v>-----</v>
      </c>
      <c r="EZ39">
        <f t="shared" si="204"/>
        <v>37</v>
      </c>
      <c r="FA39">
        <f t="shared" si="205"/>
        <v>37</v>
      </c>
      <c r="FB39">
        <f t="shared" si="206"/>
        <v>37</v>
      </c>
      <c r="FC39">
        <f t="shared" si="207"/>
        <v>37</v>
      </c>
      <c r="FD39">
        <f t="shared" si="208"/>
        <v>37</v>
      </c>
      <c r="FE39">
        <f t="shared" si="209"/>
        <v>37</v>
      </c>
      <c r="FF39">
        <f t="shared" si="210"/>
        <v>0</v>
      </c>
      <c r="FG39">
        <f t="shared" si="211"/>
        <v>0</v>
      </c>
      <c r="FH39">
        <f t="shared" si="212"/>
        <v>0</v>
      </c>
      <c r="FI39">
        <f t="shared" si="213"/>
        <v>0</v>
      </c>
      <c r="FJ39">
        <f t="shared" si="214"/>
        <v>0</v>
      </c>
      <c r="FK39">
        <f t="shared" si="215"/>
        <v>0</v>
      </c>
      <c r="FL39" s="7" t="str">
        <f t="shared" si="187"/>
        <v>-----</v>
      </c>
      <c r="FM39" s="7" t="str">
        <f t="shared" si="188"/>
        <v>-----</v>
      </c>
      <c r="FN39" s="7" t="str">
        <f t="shared" si="189"/>
        <v>-----</v>
      </c>
      <c r="FO39" s="7" t="str">
        <f t="shared" si="190"/>
        <v>-----</v>
      </c>
      <c r="FP39" s="7" t="str">
        <f t="shared" si="191"/>
        <v>-----</v>
      </c>
      <c r="FQ39" s="7" t="str">
        <f t="shared" si="192"/>
        <v>-----</v>
      </c>
      <c r="FR39" s="13" t="str">
        <f>IF(FL39="-----","-----",(D39-Q39)/Q39)</f>
        <v>-----</v>
      </c>
      <c r="FS39" s="13" t="str">
        <f>IF(FM39="-----","-----",(Q39-R39)/R39)</f>
        <v>-----</v>
      </c>
      <c r="FT39" s="13" t="str">
        <f>IF(FN39="-----","-----",(R39-S39)/S39)</f>
        <v>-----</v>
      </c>
      <c r="FU39" s="13" t="str">
        <f>IF(FO39="-----","-----",(S39-T39)/T39)</f>
        <v>-----</v>
      </c>
      <c r="FV39" s="13" t="str">
        <f>IF(FP39="-----","-----",(T39-U39)/U39)</f>
        <v>-----</v>
      </c>
      <c r="FW39" s="13" t="str">
        <f>IF(FQ39="-----","-----",(U39-V39)/V39)</f>
        <v>-----</v>
      </c>
      <c r="FX39" s="7" t="str">
        <f t="shared" si="193"/>
        <v>-----</v>
      </c>
      <c r="FY39" s="7" t="str">
        <f t="shared" si="194"/>
        <v>-----</v>
      </c>
      <c r="FZ39" s="7" t="str">
        <f t="shared" si="195"/>
        <v>-----</v>
      </c>
      <c r="GA39" s="7" t="str">
        <f t="shared" si="196"/>
        <v>-----</v>
      </c>
      <c r="GB39" s="7" t="str">
        <f t="shared" si="197"/>
        <v>-----</v>
      </c>
      <c r="GC39" s="7" t="str">
        <f t="shared" si="198"/>
        <v>-----</v>
      </c>
      <c r="GD39" s="7" t="str">
        <f>IF(AND(BG39&gt;AA39,BG38&gt;AA38,BG37&gt;AA37,BG36&gt;AA36,BG35&gt;AA35,BG34&gt;AA34,BG33&gt;AA33,BG32&gt;AA32,BG31&gt;AA31,BG30&gt;AA30,BG29&gt;AA29,BG28&gt;AA28),"Bullish",IF(AND(BG39&lt;AA39,BG38&lt;AA38,BG37&lt;AA37,BG36&lt;AA36,BG35&lt;AA35,BG34&lt;AA34,BG33&lt;AA33,BG32&lt;AA32,BG31&lt;AA31,BG30&lt;AA30,BG29&lt;AA29,BG28&lt;AA28),"Bearish","-----"))</f>
        <v>Bullish</v>
      </c>
      <c r="GE39">
        <f>(Z39-BG39)/BG39</f>
        <v>9.3477577909231615E-4</v>
      </c>
      <c r="GI39" s="7" t="str">
        <f>IF(Y39&gt;Z39,"Bullish","Bearish")</f>
        <v>Bullish</v>
      </c>
      <c r="GJ39" s="19" t="str">
        <f>IF(AND(D39&gt;Y39,D38&lt;Y38),"TEMA crossover","-----")</f>
        <v>-----</v>
      </c>
      <c r="GK39" s="19" t="str">
        <f>IF(AND(D39&lt;Y39,D38&gt;Y38),"TEMA crossunder","-----")</f>
        <v>-----</v>
      </c>
      <c r="GL39" s="20" t="str">
        <f>IF(GD39="Bearish","YES","-----")</f>
        <v>-----</v>
      </c>
      <c r="GM39" s="20" t="str">
        <f>IF(GH39="Reverse to Bearish","YES","-----")</f>
        <v>-----</v>
      </c>
      <c r="GN39" s="20" t="str">
        <f>IF(AND(GI39="Bullish",GI38="Bullish",GI37="Bullish",GI36="Bullish"),"YES","-----")</f>
        <v>YES</v>
      </c>
      <c r="GO39" s="20" t="str">
        <f>IF(OR(GK39="TEMA crossunder",GK38="TEMA crossunder",GK37="TEMA crossunder",GK36="TEMA crossunder"),"YES","-----")</f>
        <v>YES</v>
      </c>
      <c r="GP39" s="20" t="str">
        <f>IF(GD39="Bullish","YES","-----")</f>
        <v>YES</v>
      </c>
      <c r="GQ39" s="20" t="str">
        <f>IF(GH39="Reverse to Bullish","YES","-----")</f>
        <v>-----</v>
      </c>
      <c r="GR39" s="20" t="str">
        <f>IF(AND(GI39="Bearish",GI38="Bearish",GI37="Bearish",GI36="Bearish"),"YES","-----")</f>
        <v>-----</v>
      </c>
      <c r="GS39" s="20" t="str">
        <f>IF(OR(GJ39="TEMA crossover",GJ38="TEMA crossover",GJ37="TEMA crossover",GJ36="TEMA crossover"),"YES","-----")</f>
        <v>-----</v>
      </c>
      <c r="GT39" s="20" t="str">
        <f t="shared" si="216"/>
        <v>-----</v>
      </c>
      <c r="GU39" s="20" t="str">
        <f t="shared" si="217"/>
        <v>-----</v>
      </c>
      <c r="GV39" s="20" t="str">
        <f t="shared" si="218"/>
        <v>-----</v>
      </c>
      <c r="GW39" s="20" t="str">
        <f t="shared" si="219"/>
        <v>-----</v>
      </c>
      <c r="GX39" s="20" t="str">
        <f t="shared" si="220"/>
        <v>-----</v>
      </c>
      <c r="GY39" s="20" t="str">
        <f t="shared" si="221"/>
        <v>-----</v>
      </c>
      <c r="GZ39" s="7" t="str">
        <f>IF(G39&gt;BH39,"YES","-----")</f>
        <v>-----</v>
      </c>
      <c r="HA39" s="7" t="str">
        <f>IF(F39&lt;BI39,"YES","-----")</f>
        <v>-----</v>
      </c>
      <c r="HB39">
        <f>BH39-BI39</f>
        <v>4.9399999999995998</v>
      </c>
      <c r="HI39">
        <f t="shared" si="199"/>
        <v>-5.5255899999992835</v>
      </c>
      <c r="HJ39">
        <f t="shared" si="200"/>
        <v>-0.58558999999968364</v>
      </c>
      <c r="HK39" s="7"/>
      <c r="HL39" s="7"/>
      <c r="HM39" s="7"/>
      <c r="HN39" s="7"/>
      <c r="HO39" s="7"/>
      <c r="HP39" s="7"/>
      <c r="HQ39" s="28">
        <f t="shared" si="223"/>
        <v>1.3065199999991819</v>
      </c>
      <c r="HR39" s="28" t="str">
        <f t="shared" si="201"/>
        <v>Bull</v>
      </c>
      <c r="HS39">
        <f t="shared" si="202"/>
        <v>1.3065199999991819</v>
      </c>
    </row>
    <row r="40" spans="1:227" x14ac:dyDescent="0.55000000000000004">
      <c r="A40">
        <f>Validation!A39</f>
        <v>1772036100</v>
      </c>
      <c r="B40" t="str">
        <f>Price!B39</f>
        <v>XAUUSD</v>
      </c>
      <c r="C40" t="str">
        <f>Price!C39</f>
        <v>M5</v>
      </c>
      <c r="D40">
        <f>Price!D39</f>
        <v>5197.05</v>
      </c>
      <c r="E40">
        <f>Price!E39</f>
        <v>5192.62</v>
      </c>
      <c r="F40">
        <f>Price!F39</f>
        <v>5197.6400000000003</v>
      </c>
      <c r="G40">
        <f>Price!G39</f>
        <v>5191.8100000000004</v>
      </c>
      <c r="H40">
        <f>Price!H39</f>
        <v>572</v>
      </c>
      <c r="I40">
        <f>Diagonals!E39</f>
        <v>0</v>
      </c>
      <c r="J40">
        <f>Diagonals!F39</f>
        <v>0</v>
      </c>
      <c r="K40">
        <f>Diagonals!G39</f>
        <v>0</v>
      </c>
      <c r="L40">
        <f>Diagonals!H39</f>
        <v>0</v>
      </c>
      <c r="M40">
        <f>Diagonals!I39</f>
        <v>0</v>
      </c>
      <c r="N40">
        <f>Diagonals!J39</f>
        <v>0</v>
      </c>
      <c r="O40">
        <f>Diagonals!K39</f>
        <v>0</v>
      </c>
      <c r="P40">
        <f>Diagonals!L39</f>
        <v>0</v>
      </c>
      <c r="Q40">
        <f>Trendlines!E39</f>
        <v>0</v>
      </c>
      <c r="R40">
        <f>Trendlines!F39</f>
        <v>0</v>
      </c>
      <c r="S40">
        <f>Trendlines!G39</f>
        <v>0</v>
      </c>
      <c r="T40">
        <f>Trendlines!H39</f>
        <v>0</v>
      </c>
      <c r="U40">
        <f>Trendlines!I39</f>
        <v>0</v>
      </c>
      <c r="V40">
        <f>Trendlines!J39</f>
        <v>0</v>
      </c>
      <c r="W40">
        <f>Trendlines!K39</f>
        <v>0</v>
      </c>
      <c r="X40">
        <f>Trendlines!L39</f>
        <v>0</v>
      </c>
      <c r="Y40">
        <f>Tema_Hrma_Smma!E39</f>
        <v>5195.2299999999996</v>
      </c>
      <c r="Z40">
        <f>Tema_Hrma_Smma!F39</f>
        <v>5193.8900000000003</v>
      </c>
      <c r="AA40">
        <f>Tema_Hrma_Smma!G39</f>
        <v>5185.54</v>
      </c>
      <c r="AB40">
        <f>ZScore!H39</f>
        <v>1</v>
      </c>
      <c r="AC40">
        <f>ZScore!I39</f>
        <v>0.38788</v>
      </c>
      <c r="AD40">
        <f>ZScore!J39</f>
        <v>0</v>
      </c>
      <c r="AE40">
        <f>HA!E39</f>
        <v>5193.08</v>
      </c>
      <c r="AF40">
        <f>HA!F39</f>
        <v>5197.6400000000003</v>
      </c>
      <c r="AG40">
        <f>HA!G39</f>
        <v>5191.8100000000004</v>
      </c>
      <c r="AH40">
        <f>HA!H39</f>
        <v>5194.78</v>
      </c>
      <c r="AI40">
        <f>HA!I39</f>
        <v>1</v>
      </c>
      <c r="AJ40">
        <f>HA!J39</f>
        <v>1.7</v>
      </c>
      <c r="AK40">
        <f>HA!K39</f>
        <v>-0.53351999999999999</v>
      </c>
      <c r="AL40">
        <f>HA!L39</f>
        <v>1</v>
      </c>
      <c r="AM40">
        <f>KC!E39</f>
        <v>5215.5500899999997</v>
      </c>
      <c r="AN40">
        <f>KC!F39</f>
        <v>5210.0016999999998</v>
      </c>
      <c r="AO40">
        <f>KC!G39</f>
        <v>5204.4533000000001</v>
      </c>
      <c r="AP40">
        <f>KC!H39</f>
        <v>5198.9049100000002</v>
      </c>
      <c r="AQ40">
        <f>KC!I39</f>
        <v>5193.3565099999996</v>
      </c>
      <c r="AR40">
        <f>KC!J39</f>
        <v>5185.4082099999996</v>
      </c>
      <c r="AS40">
        <f>KC!K39</f>
        <v>5179.8598199999997</v>
      </c>
      <c r="AT40">
        <f>KC!L39</f>
        <v>5174.31142</v>
      </c>
      <c r="AU40">
        <f>KC!M39</f>
        <v>5168.7630300000001</v>
      </c>
      <c r="AV40">
        <f>KC!N39</f>
        <v>5163.2146300000004</v>
      </c>
      <c r="AW40">
        <f>SR_Levels!E39</f>
        <v>5193.3500000000004</v>
      </c>
      <c r="AX40">
        <f>SR_Levels!F39</f>
        <v>5178.6000000000004</v>
      </c>
      <c r="AY40">
        <f>SR_Levels!G39</f>
        <v>5161.8900000000003</v>
      </c>
      <c r="AZ40">
        <f>SR_Levels!H39</f>
        <v>5135.8500000000004</v>
      </c>
      <c r="BA40">
        <f>SR_Levels!I39</f>
        <v>5205.3100000000004</v>
      </c>
      <c r="BB40">
        <f>SR_Levels!J39</f>
        <v>0</v>
      </c>
      <c r="BC40">
        <f>SR_Levels!K39</f>
        <v>0</v>
      </c>
      <c r="BD40">
        <f>SR_Levels!L39</f>
        <v>0</v>
      </c>
      <c r="BE40">
        <f>ZigZag!E39</f>
        <v>0</v>
      </c>
      <c r="BF40">
        <f>ZigZag!F39</f>
        <v>0</v>
      </c>
      <c r="BG40">
        <f>ZigZag!G39</f>
        <v>5188.92</v>
      </c>
      <c r="BH40">
        <f>Dual_Tema!E39</f>
        <v>5197.62</v>
      </c>
      <c r="BI40">
        <f>Dual_Tema!F39</f>
        <v>5192.54</v>
      </c>
      <c r="BJ40">
        <f>Pinbar!E39</f>
        <v>0</v>
      </c>
      <c r="BK40">
        <f>SSA!E39</f>
        <v>5199.0129500000003</v>
      </c>
      <c r="BL40">
        <f>SSA!F39</f>
        <v>5197.7060099999999</v>
      </c>
      <c r="BN40" t="str">
        <f t="shared" si="222"/>
        <v>Green Candle</v>
      </c>
      <c r="BO40" s="34">
        <f t="shared" si="224"/>
        <v>-1.6352757844506627E-4</v>
      </c>
      <c r="BP40" s="34">
        <f t="shared" si="226"/>
        <v>1.5571491066628251E-3</v>
      </c>
      <c r="BQ40" s="34">
        <f t="shared" si="235"/>
        <v>2.9449282969784552E-3</v>
      </c>
      <c r="BR40" s="34">
        <f t="shared" si="237"/>
        <v>2.7726967514876133E-3</v>
      </c>
      <c r="BS40" s="35">
        <f t="shared" si="225"/>
        <v>-2.7256453625668087E-5</v>
      </c>
      <c r="BT40" s="35">
        <f t="shared" si="227"/>
        <v>1.2966990700502556E-4</v>
      </c>
      <c r="BU40" s="35">
        <f t="shared" si="236"/>
        <v>1.6338003896954056E-4</v>
      </c>
      <c r="BV40" s="35">
        <f t="shared" si="238"/>
        <v>1.1537581854725865E-4</v>
      </c>
      <c r="BW40" s="27">
        <v>96</v>
      </c>
      <c r="BX40">
        <f>F40-G40</f>
        <v>5.8299999999999272</v>
      </c>
      <c r="BY40">
        <f>ABS(F40-D39)</f>
        <v>5.1199999999998909</v>
      </c>
      <c r="BZ40">
        <f>ABS(G40-D39)</f>
        <v>0.71000000000003638</v>
      </c>
      <c r="CA40">
        <f t="shared" si="203"/>
        <v>5.8299999999999272</v>
      </c>
      <c r="CB40">
        <f t="shared" si="229"/>
        <v>7.3064285714286985</v>
      </c>
      <c r="CC40">
        <f t="shared" si="232"/>
        <v>7.005112529478799</v>
      </c>
      <c r="CD40">
        <f t="shared" si="230"/>
        <v>0.30131604194989947</v>
      </c>
      <c r="CE40">
        <f t="shared" si="233"/>
        <v>1</v>
      </c>
      <c r="CF40">
        <f t="shared" si="234"/>
        <v>25</v>
      </c>
      <c r="CG40" s="7" t="str">
        <f t="shared" si="231"/>
        <v>High Volatility Period</v>
      </c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Z40" s="7" t="str">
        <f>IF(AND(D40&gt;BH40,D40&gt;E40),"Bullish Trigger","-----")</f>
        <v>-----</v>
      </c>
      <c r="DA40" s="7" t="str">
        <f>IF(AND(D40&lt;BI40,D40&lt;E40),"Bearish Trigger","-----")</f>
        <v>-----</v>
      </c>
      <c r="DB40" s="13" t="str">
        <f>IF(AND(W40=BE40,W40&gt;0,BE40&gt;0),"Important High","------")</f>
        <v>------</v>
      </c>
      <c r="DC40" s="13" t="str">
        <f>IF(AND(X40=BF40,X40&gt;0,BF40&gt;0),"Important Low","------")</f>
        <v>------</v>
      </c>
      <c r="DD40" s="7" t="str">
        <f>IF(AND(DB40="Important High",DC40="-----",BJ40=1),"Imp High Rej","-----")</f>
        <v>-----</v>
      </c>
      <c r="DE40" s="7" t="str">
        <f>IF(AND(DB40="-----",DC40="Important Low",BJ40=1),"Imp Low Rej","-----")</f>
        <v>-----</v>
      </c>
      <c r="DF40" s="7" t="str">
        <f>IF(Y40&gt;AM40,"Overbought",IF(Y40&gt;AO40,"Bullish Momentum",IF(Y40&gt;AQ40,"Flat Momentum","-----")))</f>
        <v>Flat Momentum</v>
      </c>
      <c r="DG40" s="7" t="str">
        <f>IF(Y40&lt;AV40,"Oversold",IF(Y40&lt;AT40,"Bearish Momentum",IF(Y40&lt;AR40,"Flat Momentum","-----")))</f>
        <v>-----</v>
      </c>
      <c r="DH40" s="7" t="str">
        <f>IF(AND(DF40="Overbought",AD40=2),"Culminated Thrust","-----")</f>
        <v>-----</v>
      </c>
      <c r="DI40" s="7" t="str">
        <f>IF(AND(DG40="Oversold",AD40=5),"Culminated Thrust","-----")</f>
        <v>-----</v>
      </c>
      <c r="DJ40" s="14">
        <f>(Q40-$D40)/$D40</f>
        <v>-1</v>
      </c>
      <c r="DK40" s="14">
        <f>(R40-$D40)/$D40</f>
        <v>-1</v>
      </c>
      <c r="DL40" s="14">
        <f>(S40-$D40)/$D40</f>
        <v>-1</v>
      </c>
      <c r="DM40" s="14">
        <f>(T40-$D40)/$D40</f>
        <v>-1</v>
      </c>
      <c r="DN40" s="14">
        <f>(U40-$D40)/$D40</f>
        <v>-1</v>
      </c>
      <c r="DO40" s="14">
        <f>(V40-$D40)/$D40</f>
        <v>-1</v>
      </c>
      <c r="DP40" s="14">
        <f t="shared" si="171"/>
        <v>-1</v>
      </c>
      <c r="DQ40" s="14">
        <f t="shared" si="172"/>
        <v>-1</v>
      </c>
      <c r="DR40" s="14">
        <f t="shared" si="173"/>
        <v>-1</v>
      </c>
      <c r="DS40" s="14">
        <f t="shared" si="174"/>
        <v>-1</v>
      </c>
      <c r="DT40" s="14">
        <f t="shared" si="175"/>
        <v>-1</v>
      </c>
      <c r="DU40" s="14">
        <f t="shared" si="176"/>
        <v>-1</v>
      </c>
      <c r="DV40" t="str">
        <f>IF($D40&gt;Q40,"SUP","RES")</f>
        <v>SUP</v>
      </c>
      <c r="DW40" t="str">
        <f>IF($D40&gt;R40,"SUP","RES")</f>
        <v>SUP</v>
      </c>
      <c r="DX40" t="str">
        <f>IF($D40&gt;S40,"SUP","RES")</f>
        <v>SUP</v>
      </c>
      <c r="DY40" t="str">
        <f>IF($D40&gt;T40,"SUP","RES")</f>
        <v>SUP</v>
      </c>
      <c r="DZ40" t="str">
        <f>IF($D40&gt;U40,"SUP","RES")</f>
        <v>SUP</v>
      </c>
      <c r="EA40" t="str">
        <f>IF($D40&gt;V40,"SUP","RES")</f>
        <v>SUP</v>
      </c>
      <c r="EB40" s="7">
        <f t="shared" si="177"/>
        <v>0</v>
      </c>
      <c r="EC40" s="7">
        <f t="shared" si="178"/>
        <v>6</v>
      </c>
      <c r="ED40" s="13" t="str">
        <f t="shared" si="179"/>
        <v>All Sup</v>
      </c>
      <c r="EE40" s="13" t="str">
        <f t="shared" si="180"/>
        <v>-----</v>
      </c>
      <c r="EF40" s="7" t="str">
        <f>IF(OR(ED40="All Sup",EE40="All Res"),"na",((D40-MIN(Q40:V40))/(MAX(Q40:V40)-MIN(Q40:V40))))</f>
        <v>na</v>
      </c>
      <c r="EG40">
        <v>1.4999999999999999E-4</v>
      </c>
      <c r="EH40">
        <f>Q40*(1+$EG40)</f>
        <v>0</v>
      </c>
      <c r="EI40">
        <f>Q40*(1-$EG40)</f>
        <v>0</v>
      </c>
      <c r="EJ40">
        <f>R40*(1+$EG40)</f>
        <v>0</v>
      </c>
      <c r="EK40">
        <f>R40*(1-$EG40)</f>
        <v>0</v>
      </c>
      <c r="EL40">
        <f>S40*(1+$EG40)</f>
        <v>0</v>
      </c>
      <c r="EM40">
        <f>S40*(1-$EG40)</f>
        <v>0</v>
      </c>
      <c r="EN40">
        <f>T40*(1+$EG40)</f>
        <v>0</v>
      </c>
      <c r="EO40">
        <f>T40*(1-$EG40)</f>
        <v>0</v>
      </c>
      <c r="EP40">
        <f>U40*(1+$EG40)</f>
        <v>0</v>
      </c>
      <c r="EQ40">
        <f>U40*(1-$EG40)</f>
        <v>0</v>
      </c>
      <c r="ER40">
        <f>V40*(1+$EG40)</f>
        <v>0</v>
      </c>
      <c r="ES40">
        <f>V40*(1-$EG40)</f>
        <v>0</v>
      </c>
      <c r="ET40" s="7" t="str">
        <f t="shared" si="181"/>
        <v>-----</v>
      </c>
      <c r="EU40" s="7" t="str">
        <f t="shared" si="182"/>
        <v>-----</v>
      </c>
      <c r="EV40" s="7" t="str">
        <f t="shared" si="183"/>
        <v>-----</v>
      </c>
      <c r="EW40" s="7" t="str">
        <f t="shared" si="184"/>
        <v>-----</v>
      </c>
      <c r="EX40" s="7" t="str">
        <f t="shared" si="185"/>
        <v>-----</v>
      </c>
      <c r="EY40" s="7" t="str">
        <f t="shared" si="186"/>
        <v>-----</v>
      </c>
      <c r="EZ40">
        <f t="shared" si="204"/>
        <v>38</v>
      </c>
      <c r="FA40">
        <f t="shared" si="205"/>
        <v>38</v>
      </c>
      <c r="FB40">
        <f t="shared" si="206"/>
        <v>38</v>
      </c>
      <c r="FC40">
        <f t="shared" si="207"/>
        <v>38</v>
      </c>
      <c r="FD40">
        <f t="shared" si="208"/>
        <v>38</v>
      </c>
      <c r="FE40">
        <f t="shared" si="209"/>
        <v>38</v>
      </c>
      <c r="FF40">
        <f t="shared" si="210"/>
        <v>0</v>
      </c>
      <c r="FG40">
        <f t="shared" si="211"/>
        <v>0</v>
      </c>
      <c r="FH40">
        <f t="shared" si="212"/>
        <v>0</v>
      </c>
      <c r="FI40">
        <f t="shared" si="213"/>
        <v>0</v>
      </c>
      <c r="FJ40">
        <f t="shared" si="214"/>
        <v>0</v>
      </c>
      <c r="FK40">
        <f t="shared" si="215"/>
        <v>0</v>
      </c>
      <c r="FL40" s="7" t="str">
        <f t="shared" si="187"/>
        <v>-----</v>
      </c>
      <c r="FM40" s="7" t="str">
        <f t="shared" si="188"/>
        <v>-----</v>
      </c>
      <c r="FN40" s="7" t="str">
        <f t="shared" si="189"/>
        <v>-----</v>
      </c>
      <c r="FO40" s="7" t="str">
        <f t="shared" si="190"/>
        <v>-----</v>
      </c>
      <c r="FP40" s="7" t="str">
        <f t="shared" si="191"/>
        <v>-----</v>
      </c>
      <c r="FQ40" s="7" t="str">
        <f t="shared" si="192"/>
        <v>-----</v>
      </c>
      <c r="FR40" s="13" t="str">
        <f>IF(FL40="-----","-----",(D40-Q40)/Q40)</f>
        <v>-----</v>
      </c>
      <c r="FS40" s="13" t="str">
        <f>IF(FM40="-----","-----",(Q40-R40)/R40)</f>
        <v>-----</v>
      </c>
      <c r="FT40" s="13" t="str">
        <f>IF(FN40="-----","-----",(R40-S40)/S40)</f>
        <v>-----</v>
      </c>
      <c r="FU40" s="13" t="str">
        <f>IF(FO40="-----","-----",(S40-T40)/T40)</f>
        <v>-----</v>
      </c>
      <c r="FV40" s="13" t="str">
        <f>IF(FP40="-----","-----",(T40-U40)/U40)</f>
        <v>-----</v>
      </c>
      <c r="FW40" s="13" t="str">
        <f>IF(FQ40="-----","-----",(U40-V40)/V40)</f>
        <v>-----</v>
      </c>
      <c r="FX40" s="7" t="str">
        <f t="shared" si="193"/>
        <v>-----</v>
      </c>
      <c r="FY40" s="7" t="str">
        <f t="shared" si="194"/>
        <v>-----</v>
      </c>
      <c r="FZ40" s="7" t="str">
        <f t="shared" si="195"/>
        <v>-----</v>
      </c>
      <c r="GA40" s="7" t="str">
        <f t="shared" si="196"/>
        <v>-----</v>
      </c>
      <c r="GB40" s="7" t="str">
        <f t="shared" si="197"/>
        <v>-----</v>
      </c>
      <c r="GC40" s="7" t="str">
        <f t="shared" si="198"/>
        <v>-----</v>
      </c>
      <c r="GD40" s="7" t="str">
        <f>IF(AND(BG40&gt;AA40,BG39&gt;AA39,BG38&gt;AA38,BG37&gt;AA37,BG36&gt;AA36,BG35&gt;AA35,BG34&gt;AA34,BG33&gt;AA33,BG32&gt;AA32,BG31&gt;AA31,BG30&gt;AA30,BG29&gt;AA29),"Bullish",IF(AND(BG40&lt;AA40,BG39&lt;AA39,BG38&lt;AA38,BG37&lt;AA37,BG36&lt;AA36,BG35&lt;AA35,BG34&lt;AA34,BG33&lt;AA33,BG32&lt;AA32,BG31&lt;AA31,BG30&lt;AA30,BG29&lt;AA29),"Bearish","-----"))</f>
        <v>Bullish</v>
      </c>
      <c r="GE40">
        <f>(Z40-BG40)/BG40</f>
        <v>9.5781010306581231E-4</v>
      </c>
      <c r="GI40" s="7" t="str">
        <f>IF(Y40&gt;Z40,"Bullish","Bearish")</f>
        <v>Bullish</v>
      </c>
      <c r="GJ40" s="19" t="str">
        <f>IF(AND(D40&gt;Y40,D39&lt;Y39),"TEMA crossover","-----")</f>
        <v>TEMA crossover</v>
      </c>
      <c r="GK40" s="19" t="str">
        <f>IF(AND(D40&lt;Y40,D39&gt;Y39),"TEMA crossunder","-----")</f>
        <v>-----</v>
      </c>
      <c r="GL40" s="20" t="str">
        <f>IF(GD40="Bearish","YES","-----")</f>
        <v>-----</v>
      </c>
      <c r="GM40" s="20" t="str">
        <f>IF(GH40="Reverse to Bearish","YES","-----")</f>
        <v>-----</v>
      </c>
      <c r="GN40" s="20" t="str">
        <f>IF(AND(GI40="Bullish",GI39="Bullish",GI38="Bullish",GI37="Bullish"),"YES","-----")</f>
        <v>YES</v>
      </c>
      <c r="GO40" s="20" t="str">
        <f>IF(OR(GK40="TEMA crossunder",GK39="TEMA crossunder",GK38="TEMA crossunder",GK37="TEMA crossunder"),"YES","-----")</f>
        <v>-----</v>
      </c>
      <c r="GP40" s="20" t="str">
        <f>IF(GD40="Bullish","YES","-----")</f>
        <v>YES</v>
      </c>
      <c r="GQ40" s="20" t="str">
        <f>IF(GH40="Reverse to Bullish","YES","-----")</f>
        <v>-----</v>
      </c>
      <c r="GR40" s="20" t="str">
        <f>IF(AND(GI40="Bearish",GI39="Bearish",GI38="Bearish",GI37="Bearish"),"YES","-----")</f>
        <v>-----</v>
      </c>
      <c r="GS40" s="20" t="str">
        <f>IF(OR(GJ40="TEMA crossover",GJ39="TEMA crossover",GJ38="TEMA crossover",GJ37="TEMA crossover"),"YES","-----")</f>
        <v>YES</v>
      </c>
      <c r="GT40" s="20" t="str">
        <f t="shared" si="216"/>
        <v>-----</v>
      </c>
      <c r="GU40" s="20" t="str">
        <f t="shared" si="217"/>
        <v>-----</v>
      </c>
      <c r="GV40" s="20" t="str">
        <f t="shared" si="218"/>
        <v>-----</v>
      </c>
      <c r="GW40" s="20" t="str">
        <f t="shared" si="219"/>
        <v>-----</v>
      </c>
      <c r="GX40" s="20" t="str">
        <f t="shared" si="220"/>
        <v>-----</v>
      </c>
      <c r="GY40" s="20" t="str">
        <f t="shared" si="221"/>
        <v>-----</v>
      </c>
      <c r="GZ40" s="7" t="str">
        <f>IF(G40&gt;BH40,"YES","-----")</f>
        <v>-----</v>
      </c>
      <c r="HA40" s="7" t="str">
        <f>IF(F40&lt;BI40,"YES","-----")</f>
        <v>-----</v>
      </c>
      <c r="HB40">
        <f>BH40-BI40</f>
        <v>5.0799999999999272</v>
      </c>
      <c r="HI40">
        <f t="shared" si="199"/>
        <v>-6.47295000000031</v>
      </c>
      <c r="HJ40">
        <f t="shared" si="200"/>
        <v>-1.3929500000003827</v>
      </c>
      <c r="HK40" s="7"/>
      <c r="HL40" s="7"/>
      <c r="HM40" s="7"/>
      <c r="HN40" s="7"/>
      <c r="HO40" s="7"/>
      <c r="HP40" s="7"/>
      <c r="HQ40" s="28">
        <f t="shared" si="223"/>
        <v>1.3069400000003952</v>
      </c>
      <c r="HR40" s="28" t="str">
        <f t="shared" si="201"/>
        <v>Bull</v>
      </c>
      <c r="HS40">
        <f t="shared" si="202"/>
        <v>1.3069400000003952</v>
      </c>
    </row>
    <row r="41" spans="1:227" x14ac:dyDescent="0.55000000000000004">
      <c r="A41">
        <f>Validation!A40</f>
        <v>1772036400</v>
      </c>
      <c r="B41" t="str">
        <f>Price!B40</f>
        <v>XAUUSD</v>
      </c>
      <c r="C41" t="str">
        <f>Price!C40</f>
        <v>M5</v>
      </c>
      <c r="D41">
        <f>Price!D40</f>
        <v>5205.29</v>
      </c>
      <c r="E41">
        <f>Price!E40</f>
        <v>5197.05</v>
      </c>
      <c r="F41">
        <f>Price!F40</f>
        <v>5205.75</v>
      </c>
      <c r="G41">
        <f>Price!G40</f>
        <v>5197.05</v>
      </c>
      <c r="H41">
        <f>Price!H40</f>
        <v>671</v>
      </c>
      <c r="I41">
        <f>Diagonals!E40</f>
        <v>0</v>
      </c>
      <c r="J41">
        <f>Diagonals!F40</f>
        <v>0</v>
      </c>
      <c r="K41">
        <f>Diagonals!G40</f>
        <v>0</v>
      </c>
      <c r="L41">
        <f>Diagonals!H40</f>
        <v>0</v>
      </c>
      <c r="M41">
        <f>Diagonals!I40</f>
        <v>0</v>
      </c>
      <c r="N41">
        <f>Diagonals!J40</f>
        <v>0</v>
      </c>
      <c r="O41">
        <f>Diagonals!K40</f>
        <v>0</v>
      </c>
      <c r="P41">
        <f>Diagonals!L40</f>
        <v>0</v>
      </c>
      <c r="Q41">
        <f>Trendlines!E40</f>
        <v>0</v>
      </c>
      <c r="R41">
        <f>Trendlines!F40</f>
        <v>0</v>
      </c>
      <c r="S41">
        <f>Trendlines!G40</f>
        <v>0</v>
      </c>
      <c r="T41">
        <f>Trendlines!H40</f>
        <v>0</v>
      </c>
      <c r="U41">
        <f>Trendlines!I40</f>
        <v>0</v>
      </c>
      <c r="V41">
        <f>Trendlines!J40</f>
        <v>0</v>
      </c>
      <c r="W41">
        <f>Trendlines!K40</f>
        <v>0</v>
      </c>
      <c r="X41">
        <f>Trendlines!L40</f>
        <v>0</v>
      </c>
      <c r="Y41">
        <f>Tema_Hrma_Smma!E40</f>
        <v>5199.2299999999996</v>
      </c>
      <c r="Z41">
        <f>Tema_Hrma_Smma!F40</f>
        <v>5195.3100000000004</v>
      </c>
      <c r="AA41">
        <f>Tema_Hrma_Smma!G40</f>
        <v>5185.91</v>
      </c>
      <c r="AB41">
        <f>ZScore!H40</f>
        <v>1</v>
      </c>
      <c r="AC41">
        <f>ZScore!I40</f>
        <v>1.6756</v>
      </c>
      <c r="AD41">
        <f>ZScore!J40</f>
        <v>1</v>
      </c>
      <c r="AE41">
        <f>HA!E40</f>
        <v>5193.93</v>
      </c>
      <c r="AF41">
        <f>HA!F40</f>
        <v>5205.75</v>
      </c>
      <c r="AG41">
        <f>HA!G40</f>
        <v>5193.93</v>
      </c>
      <c r="AH41">
        <f>HA!H40</f>
        <v>5201.28</v>
      </c>
      <c r="AI41">
        <f>HA!I40</f>
        <v>1</v>
      </c>
      <c r="AJ41">
        <f>HA!J40</f>
        <v>7.35</v>
      </c>
      <c r="AK41">
        <f>HA!K40</f>
        <v>1.51763</v>
      </c>
      <c r="AL41">
        <f>HA!L40</f>
        <v>2</v>
      </c>
      <c r="AM41">
        <f>KC!E40</f>
        <v>5216.01649</v>
      </c>
      <c r="AN41">
        <f>KC!F40</f>
        <v>5210.5261799999998</v>
      </c>
      <c r="AO41">
        <f>KC!G40</f>
        <v>5205.0358699999997</v>
      </c>
      <c r="AP41">
        <f>KC!H40</f>
        <v>5199.5455599999996</v>
      </c>
      <c r="AQ41">
        <f>KC!I40</f>
        <v>5194.0552500000003</v>
      </c>
      <c r="AR41">
        <f>KC!J40</f>
        <v>5186.1826700000001</v>
      </c>
      <c r="AS41">
        <f>KC!K40</f>
        <v>5180.69236</v>
      </c>
      <c r="AT41">
        <f>KC!L40</f>
        <v>5175.2020499999999</v>
      </c>
      <c r="AU41">
        <f>KC!M40</f>
        <v>5169.7117399999997</v>
      </c>
      <c r="AV41">
        <f>KC!N40</f>
        <v>5164.2214299999996</v>
      </c>
      <c r="AW41">
        <f>SR_Levels!E40</f>
        <v>5193.3500000000004</v>
      </c>
      <c r="AX41">
        <f>SR_Levels!F40</f>
        <v>5178.6000000000004</v>
      </c>
      <c r="AY41">
        <f>SR_Levels!G40</f>
        <v>5161.8900000000003</v>
      </c>
      <c r="AZ41">
        <f>SR_Levels!H40</f>
        <v>5135.8500000000004</v>
      </c>
      <c r="BA41">
        <f>SR_Levels!I40</f>
        <v>5205.3100000000004</v>
      </c>
      <c r="BB41">
        <f>SR_Levels!J40</f>
        <v>0</v>
      </c>
      <c r="BC41">
        <f>SR_Levels!K40</f>
        <v>0</v>
      </c>
      <c r="BD41">
        <f>SR_Levels!L40</f>
        <v>0</v>
      </c>
      <c r="BE41">
        <f>ZigZag!E40</f>
        <v>0</v>
      </c>
      <c r="BF41">
        <f>ZigZag!F40</f>
        <v>0</v>
      </c>
      <c r="BG41">
        <f>ZigZag!G40</f>
        <v>5189.8999999999996</v>
      </c>
      <c r="BH41">
        <f>Dual_Tema!E40</f>
        <v>5201.83</v>
      </c>
      <c r="BI41">
        <f>Dual_Tema!F40</f>
        <v>5195.21</v>
      </c>
      <c r="BJ41">
        <f>Pinbar!E40</f>
        <v>0</v>
      </c>
      <c r="BK41">
        <f>SSA!E40</f>
        <v>5200.4602199999999</v>
      </c>
      <c r="BL41">
        <f>SSA!F40</f>
        <v>5199.0831099999996</v>
      </c>
      <c r="BN41" t="str">
        <f t="shared" si="222"/>
        <v>Green Candle</v>
      </c>
      <c r="BO41" s="34">
        <f t="shared" si="224"/>
        <v>1.8881797254537425E-3</v>
      </c>
      <c r="BP41" s="34">
        <f t="shared" si="226"/>
        <v>3.8241544626707036E-3</v>
      </c>
      <c r="BQ41" s="34">
        <f t="shared" si="235"/>
        <v>3.2263349105241534E-3</v>
      </c>
      <c r="BR41" s="34">
        <f t="shared" si="237"/>
        <v>4.5932733634534983E-3</v>
      </c>
      <c r="BS41" s="35">
        <f t="shared" si="225"/>
        <v>3.1444932130453296E-4</v>
      </c>
      <c r="BT41" s="35">
        <f t="shared" si="227"/>
        <v>3.181223378794229E-4</v>
      </c>
      <c r="BU41" s="35">
        <f t="shared" si="236"/>
        <v>1.7896831622921106E-4</v>
      </c>
      <c r="BV41" s="35">
        <f t="shared" si="238"/>
        <v>1.9096641825244731E-4</v>
      </c>
      <c r="BW41" s="27">
        <v>96</v>
      </c>
      <c r="BX41">
        <f>F41-G41</f>
        <v>8.6999999999998181</v>
      </c>
      <c r="BY41">
        <f>ABS(F41-D40)</f>
        <v>8.6999999999998181</v>
      </c>
      <c r="BZ41">
        <f>ABS(G41-D40)</f>
        <v>0</v>
      </c>
      <c r="CA41">
        <f t="shared" si="203"/>
        <v>8.6999999999998181</v>
      </c>
      <c r="CB41">
        <f t="shared" si="229"/>
        <v>7.5121428571429272</v>
      </c>
      <c r="CC41">
        <f t="shared" si="232"/>
        <v>7.1261759202303008</v>
      </c>
      <c r="CD41">
        <f t="shared" si="230"/>
        <v>0.3859669369126264</v>
      </c>
      <c r="CE41">
        <f t="shared" si="233"/>
        <v>1</v>
      </c>
      <c r="CF41">
        <f t="shared" si="234"/>
        <v>26</v>
      </c>
      <c r="CG41" s="7" t="str">
        <f t="shared" si="231"/>
        <v>High Volatility Period</v>
      </c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Z41" s="7" t="str">
        <f>IF(AND(D41&gt;BH41,D41&gt;E41),"Bullish Trigger","-----")</f>
        <v>Bullish Trigger</v>
      </c>
      <c r="DA41" s="7" t="str">
        <f>IF(AND(D41&lt;BI41,D41&lt;E41),"Bearish Trigger","-----")</f>
        <v>-----</v>
      </c>
      <c r="DB41" s="13" t="str">
        <f>IF(AND(W41=BE41,W41&gt;0,BE41&gt;0),"Important High","------")</f>
        <v>------</v>
      </c>
      <c r="DC41" s="13" t="str">
        <f>IF(AND(X41=BF41,X41&gt;0,BF41&gt;0),"Important Low","------")</f>
        <v>------</v>
      </c>
      <c r="DD41" s="7" t="str">
        <f>IF(AND(DB41="Important High",DC41="-----",BJ41=1),"Imp High Rej","-----")</f>
        <v>-----</v>
      </c>
      <c r="DE41" s="7" t="str">
        <f>IF(AND(DB41="-----",DC41="Important Low",BJ41=1),"Imp Low Rej","-----")</f>
        <v>-----</v>
      </c>
      <c r="DF41" s="7" t="str">
        <f>IF(Y41&gt;AM41,"Overbought",IF(Y41&gt;AO41,"Bullish Momentum",IF(Y41&gt;AQ41,"Flat Momentum","-----")))</f>
        <v>Flat Momentum</v>
      </c>
      <c r="DG41" s="7" t="str">
        <f>IF(Y41&lt;AV41,"Oversold",IF(Y41&lt;AT41,"Bearish Momentum",IF(Y41&lt;AR41,"Flat Momentum","-----")))</f>
        <v>-----</v>
      </c>
      <c r="DH41" s="7" t="str">
        <f>IF(AND(DF41="Overbought",AD41=2),"Culminated Thrust","-----")</f>
        <v>-----</v>
      </c>
      <c r="DI41" s="7" t="str">
        <f>IF(AND(DG41="Oversold",AD41=5),"Culminated Thrust","-----")</f>
        <v>-----</v>
      </c>
      <c r="DJ41" s="14">
        <f>(Q41-$D41)/$D41</f>
        <v>-1</v>
      </c>
      <c r="DK41" s="14">
        <f>(R41-$D41)/$D41</f>
        <v>-1</v>
      </c>
      <c r="DL41" s="14">
        <f>(S41-$D41)/$D41</f>
        <v>-1</v>
      </c>
      <c r="DM41" s="14">
        <f>(T41-$D41)/$D41</f>
        <v>-1</v>
      </c>
      <c r="DN41" s="14">
        <f>(U41-$D41)/$D41</f>
        <v>-1</v>
      </c>
      <c r="DO41" s="14">
        <f>(V41-$D41)/$D41</f>
        <v>-1</v>
      </c>
      <c r="DP41" s="14">
        <f t="shared" si="171"/>
        <v>-1</v>
      </c>
      <c r="DQ41" s="14">
        <f t="shared" si="172"/>
        <v>-1</v>
      </c>
      <c r="DR41" s="14">
        <f t="shared" si="173"/>
        <v>-1</v>
      </c>
      <c r="DS41" s="14">
        <f t="shared" si="174"/>
        <v>-1</v>
      </c>
      <c r="DT41" s="14">
        <f t="shared" si="175"/>
        <v>-1</v>
      </c>
      <c r="DU41" s="14">
        <f t="shared" si="176"/>
        <v>-1</v>
      </c>
      <c r="DV41" t="str">
        <f>IF($D41&gt;Q41,"SUP","RES")</f>
        <v>SUP</v>
      </c>
      <c r="DW41" t="str">
        <f>IF($D41&gt;R41,"SUP","RES")</f>
        <v>SUP</v>
      </c>
      <c r="DX41" t="str">
        <f>IF($D41&gt;S41,"SUP","RES")</f>
        <v>SUP</v>
      </c>
      <c r="DY41" t="str">
        <f>IF($D41&gt;T41,"SUP","RES")</f>
        <v>SUP</v>
      </c>
      <c r="DZ41" t="str">
        <f>IF($D41&gt;U41,"SUP","RES")</f>
        <v>SUP</v>
      </c>
      <c r="EA41" t="str">
        <f>IF($D41&gt;V41,"SUP","RES")</f>
        <v>SUP</v>
      </c>
      <c r="EB41" s="7">
        <f t="shared" si="177"/>
        <v>0</v>
      </c>
      <c r="EC41" s="7">
        <f t="shared" si="178"/>
        <v>6</v>
      </c>
      <c r="ED41" s="13" t="str">
        <f t="shared" si="179"/>
        <v>All Sup</v>
      </c>
      <c r="EE41" s="13" t="str">
        <f t="shared" si="180"/>
        <v>-----</v>
      </c>
      <c r="EF41" s="7" t="str">
        <f>IF(OR(ED41="All Sup",EE41="All Res"),"na",((D41-MIN(Q41:V41))/(MAX(Q41:V41)-MIN(Q41:V41))))</f>
        <v>na</v>
      </c>
      <c r="EG41">
        <v>1.4999999999999999E-4</v>
      </c>
      <c r="EH41">
        <f>Q41*(1+$EG41)</f>
        <v>0</v>
      </c>
      <c r="EI41">
        <f>Q41*(1-$EG41)</f>
        <v>0</v>
      </c>
      <c r="EJ41">
        <f>R41*(1+$EG41)</f>
        <v>0</v>
      </c>
      <c r="EK41">
        <f>R41*(1-$EG41)</f>
        <v>0</v>
      </c>
      <c r="EL41">
        <f>S41*(1+$EG41)</f>
        <v>0</v>
      </c>
      <c r="EM41">
        <f>S41*(1-$EG41)</f>
        <v>0</v>
      </c>
      <c r="EN41">
        <f>T41*(1+$EG41)</f>
        <v>0</v>
      </c>
      <c r="EO41">
        <f>T41*(1-$EG41)</f>
        <v>0</v>
      </c>
      <c r="EP41">
        <f>U41*(1+$EG41)</f>
        <v>0</v>
      </c>
      <c r="EQ41">
        <f>U41*(1-$EG41)</f>
        <v>0</v>
      </c>
      <c r="ER41">
        <f>V41*(1+$EG41)</f>
        <v>0</v>
      </c>
      <c r="ES41">
        <f>V41*(1-$EG41)</f>
        <v>0</v>
      </c>
      <c r="ET41" s="7" t="str">
        <f t="shared" si="181"/>
        <v>-----</v>
      </c>
      <c r="EU41" s="7" t="str">
        <f t="shared" si="182"/>
        <v>-----</v>
      </c>
      <c r="EV41" s="7" t="str">
        <f t="shared" si="183"/>
        <v>-----</v>
      </c>
      <c r="EW41" s="7" t="str">
        <f t="shared" si="184"/>
        <v>-----</v>
      </c>
      <c r="EX41" s="7" t="str">
        <f t="shared" si="185"/>
        <v>-----</v>
      </c>
      <c r="EY41" s="7" t="str">
        <f t="shared" si="186"/>
        <v>-----</v>
      </c>
      <c r="EZ41">
        <f t="shared" si="204"/>
        <v>39</v>
      </c>
      <c r="FA41">
        <f t="shared" si="205"/>
        <v>39</v>
      </c>
      <c r="FB41">
        <f t="shared" si="206"/>
        <v>39</v>
      </c>
      <c r="FC41">
        <f t="shared" si="207"/>
        <v>39</v>
      </c>
      <c r="FD41">
        <f t="shared" si="208"/>
        <v>39</v>
      </c>
      <c r="FE41">
        <f t="shared" si="209"/>
        <v>39</v>
      </c>
      <c r="FF41">
        <f t="shared" si="210"/>
        <v>0</v>
      </c>
      <c r="FG41">
        <f t="shared" si="211"/>
        <v>0</v>
      </c>
      <c r="FH41">
        <f t="shared" si="212"/>
        <v>0</v>
      </c>
      <c r="FI41">
        <f t="shared" si="213"/>
        <v>0</v>
      </c>
      <c r="FJ41">
        <f t="shared" si="214"/>
        <v>0</v>
      </c>
      <c r="FK41">
        <f t="shared" si="215"/>
        <v>0</v>
      </c>
      <c r="FL41" s="7" t="str">
        <f t="shared" si="187"/>
        <v>-----</v>
      </c>
      <c r="FM41" s="7" t="str">
        <f t="shared" si="188"/>
        <v>-----</v>
      </c>
      <c r="FN41" s="7" t="str">
        <f t="shared" si="189"/>
        <v>-----</v>
      </c>
      <c r="FO41" s="7" t="str">
        <f t="shared" si="190"/>
        <v>-----</v>
      </c>
      <c r="FP41" s="7" t="str">
        <f t="shared" si="191"/>
        <v>-----</v>
      </c>
      <c r="FQ41" s="7" t="str">
        <f t="shared" si="192"/>
        <v>-----</v>
      </c>
      <c r="FR41" s="13" t="str">
        <f>IF(FL41="-----","-----",(D41-Q41)/Q41)</f>
        <v>-----</v>
      </c>
      <c r="FS41" s="13" t="str">
        <f>IF(FM41="-----","-----",(Q41-R41)/R41)</f>
        <v>-----</v>
      </c>
      <c r="FT41" s="13" t="str">
        <f>IF(FN41="-----","-----",(R41-S41)/S41)</f>
        <v>-----</v>
      </c>
      <c r="FU41" s="13" t="str">
        <f>IF(FO41="-----","-----",(S41-T41)/T41)</f>
        <v>-----</v>
      </c>
      <c r="FV41" s="13" t="str">
        <f>IF(FP41="-----","-----",(T41-U41)/U41)</f>
        <v>-----</v>
      </c>
      <c r="FW41" s="13" t="str">
        <f>IF(FQ41="-----","-----",(U41-V41)/V41)</f>
        <v>-----</v>
      </c>
      <c r="FX41" s="7" t="str">
        <f t="shared" si="193"/>
        <v>-----</v>
      </c>
      <c r="FY41" s="7" t="str">
        <f t="shared" si="194"/>
        <v>-----</v>
      </c>
      <c r="FZ41" s="7" t="str">
        <f t="shared" si="195"/>
        <v>-----</v>
      </c>
      <c r="GA41" s="7" t="str">
        <f t="shared" si="196"/>
        <v>-----</v>
      </c>
      <c r="GB41" s="7" t="str">
        <f t="shared" si="197"/>
        <v>-----</v>
      </c>
      <c r="GC41" s="7" t="str">
        <f t="shared" si="198"/>
        <v>-----</v>
      </c>
      <c r="GD41" s="7" t="str">
        <f>IF(AND(BG41&gt;AA41,BG40&gt;AA40,BG39&gt;AA39,BG38&gt;AA38,BG37&gt;AA37,BG36&gt;AA36,BG35&gt;AA35,BG34&gt;AA34,BG33&gt;AA33,BG32&gt;AA32,BG31&gt;AA31,BG30&gt;AA30),"Bullish",IF(AND(BG41&lt;AA41,BG40&lt;AA40,BG39&lt;AA39,BG38&lt;AA38,BG37&lt;AA37,BG36&lt;AA36,BG35&lt;AA35,BG34&lt;AA34,BG33&lt;AA33,BG32&lt;AA32,BG31&lt;AA31,BG30&lt;AA30),"Bearish","-----"))</f>
        <v>Bullish</v>
      </c>
      <c r="GE41">
        <f>(Z41-BG41)/BG41</f>
        <v>1.0424092949769292E-3</v>
      </c>
      <c r="GI41" s="7" t="str">
        <f>IF(Y41&gt;Z41,"Bullish","Bearish")</f>
        <v>Bullish</v>
      </c>
      <c r="GJ41" s="19" t="str">
        <f>IF(AND(D41&gt;Y41,D40&lt;Y40),"TEMA crossover","-----")</f>
        <v>-----</v>
      </c>
      <c r="GK41" s="19" t="str">
        <f>IF(AND(D41&lt;Y41,D40&gt;Y40),"TEMA crossunder","-----")</f>
        <v>-----</v>
      </c>
      <c r="GL41" s="20" t="str">
        <f>IF(GD41="Bearish","YES","-----")</f>
        <v>-----</v>
      </c>
      <c r="GM41" s="20" t="str">
        <f>IF(GH41="Reverse to Bearish","YES","-----")</f>
        <v>-----</v>
      </c>
      <c r="GN41" s="20" t="str">
        <f>IF(AND(GI41="Bullish",GI40="Bullish",GI39="Bullish",GI38="Bullish"),"YES","-----")</f>
        <v>YES</v>
      </c>
      <c r="GO41" s="20" t="str">
        <f>IF(OR(GK41="TEMA crossunder",GK40="TEMA crossunder",GK39="TEMA crossunder",GK38="TEMA crossunder"),"YES","-----")</f>
        <v>-----</v>
      </c>
      <c r="GP41" s="20" t="str">
        <f>IF(GD41="Bullish","YES","-----")</f>
        <v>YES</v>
      </c>
      <c r="GQ41" s="20" t="str">
        <f>IF(GH41="Reverse to Bullish","YES","-----")</f>
        <v>-----</v>
      </c>
      <c r="GR41" s="20" t="str">
        <f>IF(AND(GI41="Bearish",GI40="Bearish",GI39="Bearish",GI38="Bearish"),"YES","-----")</f>
        <v>-----</v>
      </c>
      <c r="GS41" s="20" t="str">
        <f>IF(OR(GJ41="TEMA crossover",GJ40="TEMA crossover",GJ39="TEMA crossover",GJ38="TEMA crossover"),"YES","-----")</f>
        <v>YES</v>
      </c>
      <c r="GT41" s="20" t="str">
        <f t="shared" si="216"/>
        <v>-----</v>
      </c>
      <c r="GU41" s="20" t="str">
        <f t="shared" si="217"/>
        <v>-----</v>
      </c>
      <c r="GV41" s="20" t="str">
        <f t="shared" si="218"/>
        <v>-----</v>
      </c>
      <c r="GW41" s="20" t="str">
        <f t="shared" si="219"/>
        <v>-----</v>
      </c>
      <c r="GX41" s="20" t="str">
        <f t="shared" si="220"/>
        <v>-----</v>
      </c>
      <c r="GY41" s="20" t="str">
        <f t="shared" si="221"/>
        <v>-----</v>
      </c>
      <c r="GZ41" s="7" t="str">
        <f>IF(G41&gt;BH41,"YES","-----")</f>
        <v>-----</v>
      </c>
      <c r="HA41" s="7" t="str">
        <f>IF(F41&lt;BI41,"YES","-----")</f>
        <v>-----</v>
      </c>
      <c r="HB41">
        <f>BH41-BI41</f>
        <v>6.6199999999998909</v>
      </c>
      <c r="HI41">
        <f t="shared" si="199"/>
        <v>-5.2502199999998993</v>
      </c>
      <c r="HJ41">
        <f t="shared" si="200"/>
        <v>1.3697799999999916</v>
      </c>
      <c r="HK41" s="7"/>
      <c r="HL41" s="7"/>
      <c r="HM41" s="7"/>
      <c r="HN41" s="7"/>
      <c r="HO41" s="7"/>
      <c r="HP41" s="7"/>
      <c r="HQ41" s="28">
        <f t="shared" si="223"/>
        <v>1.3771100000003571</v>
      </c>
      <c r="HR41" s="28" t="str">
        <f t="shared" si="201"/>
        <v>Bull</v>
      </c>
      <c r="HS41">
        <f t="shared" si="202"/>
        <v>1.3771100000003571</v>
      </c>
    </row>
    <row r="42" spans="1:227" x14ac:dyDescent="0.55000000000000004">
      <c r="A42">
        <f>Validation!A41</f>
        <v>1772036700</v>
      </c>
      <c r="B42" t="str">
        <f>Price!B41</f>
        <v>XAUUSD</v>
      </c>
      <c r="C42" t="str">
        <f>Price!C41</f>
        <v>M5</v>
      </c>
      <c r="D42">
        <f>Price!D41</f>
        <v>5203.22</v>
      </c>
      <c r="E42">
        <f>Price!E41</f>
        <v>5205.26</v>
      </c>
      <c r="F42">
        <f>Price!F41</f>
        <v>5206.1899999999996</v>
      </c>
      <c r="G42">
        <f>Price!G41</f>
        <v>5201.1899999999996</v>
      </c>
      <c r="H42">
        <f>Price!H41</f>
        <v>630</v>
      </c>
      <c r="I42">
        <f>Diagonals!E41</f>
        <v>0</v>
      </c>
      <c r="J42">
        <f>Diagonals!F41</f>
        <v>0</v>
      </c>
      <c r="K42">
        <f>Diagonals!G41</f>
        <v>0</v>
      </c>
      <c r="L42">
        <f>Diagonals!H41</f>
        <v>0</v>
      </c>
      <c r="M42">
        <f>Diagonals!I41</f>
        <v>0</v>
      </c>
      <c r="N42">
        <f>Diagonals!J41</f>
        <v>0</v>
      </c>
      <c r="O42">
        <f>Diagonals!K41</f>
        <v>0</v>
      </c>
      <c r="P42">
        <f>Diagonals!L41</f>
        <v>0</v>
      </c>
      <c r="Q42">
        <f>Trendlines!E41</f>
        <v>0</v>
      </c>
      <c r="R42">
        <f>Trendlines!F41</f>
        <v>0</v>
      </c>
      <c r="S42">
        <f>Trendlines!G41</f>
        <v>0</v>
      </c>
      <c r="T42">
        <f>Trendlines!H41</f>
        <v>0</v>
      </c>
      <c r="U42">
        <f>Trendlines!I41</f>
        <v>0</v>
      </c>
      <c r="V42">
        <f>Trendlines!J41</f>
        <v>0</v>
      </c>
      <c r="W42">
        <f>Trendlines!K41</f>
        <v>0</v>
      </c>
      <c r="X42">
        <f>Trendlines!L41</f>
        <v>0</v>
      </c>
      <c r="Y42">
        <f>Tema_Hrma_Smma!E41</f>
        <v>5202.09</v>
      </c>
      <c r="Z42">
        <f>Tema_Hrma_Smma!F41</f>
        <v>5197.07</v>
      </c>
      <c r="AA42">
        <f>Tema_Hrma_Smma!G41</f>
        <v>5186.3900000000003</v>
      </c>
      <c r="AB42">
        <f>ZScore!H41</f>
        <v>-1</v>
      </c>
      <c r="AC42">
        <f>ZScore!I41</f>
        <v>0.42959999999999998</v>
      </c>
      <c r="AD42">
        <f>ZScore!J41</f>
        <v>3</v>
      </c>
      <c r="AE42">
        <f>HA!E41</f>
        <v>5197.6099999999997</v>
      </c>
      <c r="AF42">
        <f>HA!F41</f>
        <v>5206.1899999999996</v>
      </c>
      <c r="AG42">
        <f>HA!G41</f>
        <v>5197.6099999999997</v>
      </c>
      <c r="AH42">
        <f>HA!H41</f>
        <v>5203.97</v>
      </c>
      <c r="AI42">
        <f>HA!I41</f>
        <v>1</v>
      </c>
      <c r="AJ42">
        <f>HA!J41</f>
        <v>6.36</v>
      </c>
      <c r="AK42">
        <f>HA!K41</f>
        <v>1.1491199999999999</v>
      </c>
      <c r="AL42">
        <f>HA!L41</f>
        <v>3</v>
      </c>
      <c r="AM42">
        <f>KC!E41</f>
        <v>5216.7740100000001</v>
      </c>
      <c r="AN42">
        <f>KC!F41</f>
        <v>5211.3030200000003</v>
      </c>
      <c r="AO42">
        <f>KC!G41</f>
        <v>5205.8320400000002</v>
      </c>
      <c r="AP42">
        <f>KC!H41</f>
        <v>5200.3610500000004</v>
      </c>
      <c r="AQ42">
        <f>KC!I41</f>
        <v>5194.8900599999997</v>
      </c>
      <c r="AR42">
        <f>KC!J41</f>
        <v>5187.1338400000004</v>
      </c>
      <c r="AS42">
        <f>KC!K41</f>
        <v>5181.6628499999997</v>
      </c>
      <c r="AT42">
        <f>KC!L41</f>
        <v>5176.1918599999999</v>
      </c>
      <c r="AU42">
        <f>KC!M41</f>
        <v>5170.7208799999999</v>
      </c>
      <c r="AV42">
        <f>KC!N41</f>
        <v>5165.2498900000001</v>
      </c>
      <c r="AW42">
        <f>SR_Levels!E41</f>
        <v>5193.3500000000004</v>
      </c>
      <c r="AX42">
        <f>SR_Levels!F41</f>
        <v>5178.6000000000004</v>
      </c>
      <c r="AY42">
        <f>SR_Levels!G41</f>
        <v>5161.8900000000003</v>
      </c>
      <c r="AZ42">
        <f>SR_Levels!H41</f>
        <v>5135.8500000000004</v>
      </c>
      <c r="BA42">
        <f>SR_Levels!I41</f>
        <v>5205.3100000000004</v>
      </c>
      <c r="BB42">
        <f>SR_Levels!J41</f>
        <v>0</v>
      </c>
      <c r="BC42">
        <f>SR_Levels!K41</f>
        <v>0</v>
      </c>
      <c r="BD42">
        <f>SR_Levels!L41</f>
        <v>0</v>
      </c>
      <c r="BE42">
        <f>ZigZag!E41</f>
        <v>0</v>
      </c>
      <c r="BF42">
        <f>ZigZag!F41</f>
        <v>0</v>
      </c>
      <c r="BG42">
        <f>ZigZag!G41</f>
        <v>5190.87</v>
      </c>
      <c r="BH42">
        <f>Dual_Tema!E41</f>
        <v>5204.6400000000003</v>
      </c>
      <c r="BI42">
        <f>Dual_Tema!F41</f>
        <v>5198.82</v>
      </c>
      <c r="BJ42">
        <f>Pinbar!E41</f>
        <v>0</v>
      </c>
      <c r="BK42">
        <f>SSA!E41</f>
        <v>5201.9456700000001</v>
      </c>
      <c r="BL42">
        <f>SSA!F41</f>
        <v>5200.5143900000003</v>
      </c>
      <c r="BN42" t="str">
        <f t="shared" si="222"/>
        <v>Red Candle</v>
      </c>
      <c r="BO42" s="34">
        <f t="shared" si="224"/>
        <v>1.6786986235441947E-3</v>
      </c>
      <c r="BP42" s="34">
        <f t="shared" si="226"/>
        <v>4.4186374227124237E-3</v>
      </c>
      <c r="BQ42" s="34">
        <f t="shared" si="235"/>
        <v>2.3058030339513369E-3</v>
      </c>
      <c r="BR42" s="34">
        <f t="shared" si="237"/>
        <v>4.8880726007212161E-3</v>
      </c>
      <c r="BS42" s="35">
        <f t="shared" si="225"/>
        <v>2.7958760798196813E-4</v>
      </c>
      <c r="BT42" s="35">
        <f t="shared" si="227"/>
        <v>3.6747616169718889E-4</v>
      </c>
      <c r="BU42" s="35">
        <f t="shared" si="236"/>
        <v>1.279608946038735E-4</v>
      </c>
      <c r="BV42" s="35">
        <f t="shared" si="238"/>
        <v>2.03194172903709E-4</v>
      </c>
      <c r="BW42" s="27">
        <v>96</v>
      </c>
      <c r="BX42">
        <f>F42-G42</f>
        <v>5</v>
      </c>
      <c r="BY42">
        <f>ABS(F42-D41)</f>
        <v>0.8999999999996362</v>
      </c>
      <c r="BZ42">
        <f>ABS(G42-D41)</f>
        <v>4.1000000000003638</v>
      </c>
      <c r="CA42">
        <f t="shared" si="203"/>
        <v>5</v>
      </c>
      <c r="CB42">
        <f t="shared" si="229"/>
        <v>7.3492857142857373</v>
      </c>
      <c r="CC42">
        <f t="shared" si="232"/>
        <v>6.9743062116424221</v>
      </c>
      <c r="CD42">
        <f t="shared" si="230"/>
        <v>0.37497950264331514</v>
      </c>
      <c r="CE42">
        <f t="shared" si="233"/>
        <v>1</v>
      </c>
      <c r="CF42">
        <f t="shared" si="234"/>
        <v>27</v>
      </c>
      <c r="CG42" s="7" t="str">
        <f t="shared" si="231"/>
        <v>High Volatility Period</v>
      </c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Z42" s="7" t="str">
        <f>IF(AND(D42&gt;BH42,D42&gt;E42),"Bullish Trigger","-----")</f>
        <v>-----</v>
      </c>
      <c r="DA42" s="7" t="str">
        <f>IF(AND(D42&lt;BI42,D42&lt;E42),"Bearish Trigger","-----")</f>
        <v>-----</v>
      </c>
      <c r="DB42" s="13" t="str">
        <f>IF(AND(W42=BE42,W42&gt;0,BE42&gt;0),"Important High","------")</f>
        <v>------</v>
      </c>
      <c r="DC42" s="13" t="str">
        <f>IF(AND(X42=BF42,X42&gt;0,BF42&gt;0),"Important Low","------")</f>
        <v>------</v>
      </c>
      <c r="DD42" s="7" t="str">
        <f>IF(AND(DB42="Important High",DC42="-----",BJ42=1),"Imp High Rej","-----")</f>
        <v>-----</v>
      </c>
      <c r="DE42" s="7" t="str">
        <f>IF(AND(DB42="-----",DC42="Important Low",BJ42=1),"Imp Low Rej","-----")</f>
        <v>-----</v>
      </c>
      <c r="DF42" s="7" t="str">
        <f>IF(Y42&gt;AM42,"Overbought",IF(Y42&gt;AO42,"Bullish Momentum",IF(Y42&gt;AQ42,"Flat Momentum","-----")))</f>
        <v>Flat Momentum</v>
      </c>
      <c r="DG42" s="7" t="str">
        <f>IF(Y42&lt;AV42,"Oversold",IF(Y42&lt;AT42,"Bearish Momentum",IF(Y42&lt;AR42,"Flat Momentum","-----")))</f>
        <v>-----</v>
      </c>
      <c r="DH42" s="7" t="str">
        <f>IF(AND(DF42="Overbought",AD42=2),"Culminated Thrust","-----")</f>
        <v>-----</v>
      </c>
      <c r="DI42" s="7" t="str">
        <f>IF(AND(DG42="Oversold",AD42=5),"Culminated Thrust","-----")</f>
        <v>-----</v>
      </c>
      <c r="DJ42" s="14">
        <f>(Q42-$D42)/$D42</f>
        <v>-1</v>
      </c>
      <c r="DK42" s="14">
        <f>(R42-$D42)/$D42</f>
        <v>-1</v>
      </c>
      <c r="DL42" s="14">
        <f>(S42-$D42)/$D42</f>
        <v>-1</v>
      </c>
      <c r="DM42" s="14">
        <f>(T42-$D42)/$D42</f>
        <v>-1</v>
      </c>
      <c r="DN42" s="14">
        <f>(U42-$D42)/$D42</f>
        <v>-1</v>
      </c>
      <c r="DO42" s="14">
        <f>(V42-$D42)/$D42</f>
        <v>-1</v>
      </c>
      <c r="DP42" s="14">
        <f t="shared" si="171"/>
        <v>-1</v>
      </c>
      <c r="DQ42" s="14">
        <f t="shared" si="172"/>
        <v>-1</v>
      </c>
      <c r="DR42" s="14">
        <f t="shared" si="173"/>
        <v>-1</v>
      </c>
      <c r="DS42" s="14">
        <f t="shared" si="174"/>
        <v>-1</v>
      </c>
      <c r="DT42" s="14">
        <f t="shared" si="175"/>
        <v>-1</v>
      </c>
      <c r="DU42" s="14">
        <f t="shared" si="176"/>
        <v>-1</v>
      </c>
      <c r="DV42" t="str">
        <f>IF($D42&gt;Q42,"SUP","RES")</f>
        <v>SUP</v>
      </c>
      <c r="DW42" t="str">
        <f>IF($D42&gt;R42,"SUP","RES")</f>
        <v>SUP</v>
      </c>
      <c r="DX42" t="str">
        <f>IF($D42&gt;S42,"SUP","RES")</f>
        <v>SUP</v>
      </c>
      <c r="DY42" t="str">
        <f>IF($D42&gt;T42,"SUP","RES")</f>
        <v>SUP</v>
      </c>
      <c r="DZ42" t="str">
        <f>IF($D42&gt;U42,"SUP","RES")</f>
        <v>SUP</v>
      </c>
      <c r="EA42" t="str">
        <f>IF($D42&gt;V42,"SUP","RES")</f>
        <v>SUP</v>
      </c>
      <c r="EB42" s="7">
        <f t="shared" si="177"/>
        <v>0</v>
      </c>
      <c r="EC42" s="7">
        <f t="shared" si="178"/>
        <v>6</v>
      </c>
      <c r="ED42" s="13" t="str">
        <f t="shared" si="179"/>
        <v>All Sup</v>
      </c>
      <c r="EE42" s="13" t="str">
        <f t="shared" si="180"/>
        <v>-----</v>
      </c>
      <c r="EF42" s="7" t="str">
        <f>IF(OR(ED42="All Sup",EE42="All Res"),"na",((D42-MIN(Q42:V42))/(MAX(Q42:V42)-MIN(Q42:V42))))</f>
        <v>na</v>
      </c>
      <c r="EG42">
        <v>1.4999999999999999E-4</v>
      </c>
      <c r="EH42">
        <f>Q42*(1+$EG42)</f>
        <v>0</v>
      </c>
      <c r="EI42">
        <f>Q42*(1-$EG42)</f>
        <v>0</v>
      </c>
      <c r="EJ42">
        <f>R42*(1+$EG42)</f>
        <v>0</v>
      </c>
      <c r="EK42">
        <f>R42*(1-$EG42)</f>
        <v>0</v>
      </c>
      <c r="EL42">
        <f>S42*(1+$EG42)</f>
        <v>0</v>
      </c>
      <c r="EM42">
        <f>S42*(1-$EG42)</f>
        <v>0</v>
      </c>
      <c r="EN42">
        <f>T42*(1+$EG42)</f>
        <v>0</v>
      </c>
      <c r="EO42">
        <f>T42*(1-$EG42)</f>
        <v>0</v>
      </c>
      <c r="EP42">
        <f>U42*(1+$EG42)</f>
        <v>0</v>
      </c>
      <c r="EQ42">
        <f>U42*(1-$EG42)</f>
        <v>0</v>
      </c>
      <c r="ER42">
        <f>V42*(1+$EG42)</f>
        <v>0</v>
      </c>
      <c r="ES42">
        <f>V42*(1-$EG42)</f>
        <v>0</v>
      </c>
      <c r="ET42" s="7" t="str">
        <f t="shared" si="181"/>
        <v>-----</v>
      </c>
      <c r="EU42" s="7" t="str">
        <f t="shared" si="182"/>
        <v>-----</v>
      </c>
      <c r="EV42" s="7" t="str">
        <f t="shared" si="183"/>
        <v>-----</v>
      </c>
      <c r="EW42" s="7" t="str">
        <f t="shared" si="184"/>
        <v>-----</v>
      </c>
      <c r="EX42" s="7" t="str">
        <f t="shared" si="185"/>
        <v>-----</v>
      </c>
      <c r="EY42" s="7" t="str">
        <f t="shared" si="186"/>
        <v>-----</v>
      </c>
      <c r="EZ42">
        <f t="shared" si="204"/>
        <v>40</v>
      </c>
      <c r="FA42">
        <f t="shared" si="205"/>
        <v>40</v>
      </c>
      <c r="FB42">
        <f t="shared" si="206"/>
        <v>40</v>
      </c>
      <c r="FC42">
        <f t="shared" si="207"/>
        <v>40</v>
      </c>
      <c r="FD42">
        <f t="shared" si="208"/>
        <v>40</v>
      </c>
      <c r="FE42">
        <f t="shared" si="209"/>
        <v>40</v>
      </c>
      <c r="FF42">
        <f t="shared" si="210"/>
        <v>0</v>
      </c>
      <c r="FG42">
        <f t="shared" si="211"/>
        <v>0</v>
      </c>
      <c r="FH42">
        <f t="shared" si="212"/>
        <v>0</v>
      </c>
      <c r="FI42">
        <f t="shared" si="213"/>
        <v>0</v>
      </c>
      <c r="FJ42">
        <f t="shared" si="214"/>
        <v>0</v>
      </c>
      <c r="FK42">
        <f t="shared" si="215"/>
        <v>0</v>
      </c>
      <c r="FL42" s="7" t="str">
        <f t="shared" si="187"/>
        <v>-----</v>
      </c>
      <c r="FM42" s="7" t="str">
        <f t="shared" si="188"/>
        <v>-----</v>
      </c>
      <c r="FN42" s="7" t="str">
        <f t="shared" si="189"/>
        <v>-----</v>
      </c>
      <c r="FO42" s="7" t="str">
        <f t="shared" si="190"/>
        <v>-----</v>
      </c>
      <c r="FP42" s="7" t="str">
        <f t="shared" si="191"/>
        <v>-----</v>
      </c>
      <c r="FQ42" s="7" t="str">
        <f t="shared" si="192"/>
        <v>-----</v>
      </c>
      <c r="FR42" s="13" t="str">
        <f>IF(FL42="-----","-----",(D42-Q42)/Q42)</f>
        <v>-----</v>
      </c>
      <c r="FS42" s="13" t="str">
        <f>IF(FM42="-----","-----",(Q42-R42)/R42)</f>
        <v>-----</v>
      </c>
      <c r="FT42" s="13" t="str">
        <f>IF(FN42="-----","-----",(R42-S42)/S42)</f>
        <v>-----</v>
      </c>
      <c r="FU42" s="13" t="str">
        <f>IF(FO42="-----","-----",(S42-T42)/T42)</f>
        <v>-----</v>
      </c>
      <c r="FV42" s="13" t="str">
        <f>IF(FP42="-----","-----",(T42-U42)/U42)</f>
        <v>-----</v>
      </c>
      <c r="FW42" s="13" t="str">
        <f>IF(FQ42="-----","-----",(U42-V42)/V42)</f>
        <v>-----</v>
      </c>
      <c r="FX42" s="7" t="str">
        <f t="shared" si="193"/>
        <v>-----</v>
      </c>
      <c r="FY42" s="7" t="str">
        <f t="shared" si="194"/>
        <v>-----</v>
      </c>
      <c r="FZ42" s="7" t="str">
        <f t="shared" si="195"/>
        <v>-----</v>
      </c>
      <c r="GA42" s="7" t="str">
        <f t="shared" si="196"/>
        <v>-----</v>
      </c>
      <c r="GB42" s="7" t="str">
        <f t="shared" si="197"/>
        <v>-----</v>
      </c>
      <c r="GC42" s="7" t="str">
        <f t="shared" si="198"/>
        <v>-----</v>
      </c>
      <c r="GD42" s="7" t="str">
        <f>IF(AND(BG42&gt;AA42,BG41&gt;AA41,BG40&gt;AA40,BG39&gt;AA39,BG38&gt;AA38,BG37&gt;AA37,BG36&gt;AA36,BG35&gt;AA35,BG34&gt;AA34,BG33&gt;AA33,BG32&gt;AA32,BG31&gt;AA31),"Bullish",IF(AND(BG42&lt;AA42,BG41&lt;AA41,BG40&lt;AA40,BG39&lt;AA39,BG38&lt;AA38,BG37&lt;AA37,BG36&lt;AA36,BG35&lt;AA35,BG34&lt;AA34,BG33&lt;AA33,BG32&lt;AA32,BG31&lt;AA31),"Bearish","-----"))</f>
        <v>Bullish</v>
      </c>
      <c r="GE42">
        <f>(Z42-BG42)/BG42</f>
        <v>1.1944047914896382E-3</v>
      </c>
      <c r="GI42" s="7" t="str">
        <f>IF(Y42&gt;Z42,"Bullish","Bearish")</f>
        <v>Bullish</v>
      </c>
      <c r="GJ42" s="19" t="str">
        <f>IF(AND(D42&gt;Y42,D41&lt;Y41),"TEMA crossover","-----")</f>
        <v>-----</v>
      </c>
      <c r="GK42" s="19" t="str">
        <f>IF(AND(D42&lt;Y42,D41&gt;Y41),"TEMA crossunder","-----")</f>
        <v>-----</v>
      </c>
      <c r="GL42" s="20" t="str">
        <f>IF(GD42="Bearish","YES","-----")</f>
        <v>-----</v>
      </c>
      <c r="GM42" s="20" t="str">
        <f>IF(GH42="Reverse to Bearish","YES","-----")</f>
        <v>-----</v>
      </c>
      <c r="GN42" s="20" t="str">
        <f>IF(AND(GI42="Bullish",GI41="Bullish",GI40="Bullish",GI39="Bullish"),"YES","-----")</f>
        <v>YES</v>
      </c>
      <c r="GO42" s="20" t="str">
        <f>IF(OR(GK42="TEMA crossunder",GK41="TEMA crossunder",GK40="TEMA crossunder",GK39="TEMA crossunder"),"YES","-----")</f>
        <v>-----</v>
      </c>
      <c r="GP42" s="20" t="str">
        <f>IF(GD42="Bullish","YES","-----")</f>
        <v>YES</v>
      </c>
      <c r="GQ42" s="20" t="str">
        <f>IF(GH42="Reverse to Bullish","YES","-----")</f>
        <v>-----</v>
      </c>
      <c r="GR42" s="20" t="str">
        <f>IF(AND(GI42="Bearish",GI41="Bearish",GI40="Bearish",GI39="Bearish"),"YES","-----")</f>
        <v>-----</v>
      </c>
      <c r="GS42" s="20" t="str">
        <f>IF(OR(GJ42="TEMA crossover",GJ41="TEMA crossover",GJ40="TEMA crossover",GJ39="TEMA crossover"),"YES","-----")</f>
        <v>YES</v>
      </c>
      <c r="GT42" s="20" t="str">
        <f t="shared" si="216"/>
        <v>-----</v>
      </c>
      <c r="GU42" s="20" t="str">
        <f t="shared" si="217"/>
        <v>-----</v>
      </c>
      <c r="GV42" s="20" t="str">
        <f t="shared" si="218"/>
        <v>-----</v>
      </c>
      <c r="GW42" s="20" t="str">
        <f t="shared" si="219"/>
        <v>-----</v>
      </c>
      <c r="GX42" s="20" t="str">
        <f t="shared" si="220"/>
        <v>-----</v>
      </c>
      <c r="GY42" s="20" t="str">
        <f t="shared" si="221"/>
        <v>-----</v>
      </c>
      <c r="GZ42" s="7" t="str">
        <f>IF(G42&gt;BH42,"YES","-----")</f>
        <v>-----</v>
      </c>
      <c r="HA42" s="7" t="str">
        <f>IF(F42&lt;BI42,"YES","-----")</f>
        <v>-----</v>
      </c>
      <c r="HB42">
        <f>BH42-BI42</f>
        <v>5.8200000000006185</v>
      </c>
      <c r="HI42">
        <f t="shared" si="199"/>
        <v>-3.1256700000003548</v>
      </c>
      <c r="HJ42">
        <f t="shared" si="200"/>
        <v>2.6943300000002637</v>
      </c>
      <c r="HK42" s="7"/>
      <c r="HL42" s="7"/>
      <c r="HM42" s="7"/>
      <c r="HN42" s="7"/>
      <c r="HO42" s="7"/>
      <c r="HP42" s="7"/>
      <c r="HQ42" s="28">
        <f t="shared" si="223"/>
        <v>1.4312799999997878</v>
      </c>
      <c r="HR42" s="28" t="str">
        <f t="shared" si="201"/>
        <v>Bull</v>
      </c>
      <c r="HS42">
        <f t="shared" si="202"/>
        <v>1.4312799999997878</v>
      </c>
    </row>
    <row r="43" spans="1:227" x14ac:dyDescent="0.55000000000000004">
      <c r="A43">
        <f>Validation!A42</f>
        <v>1772037000</v>
      </c>
      <c r="B43" t="str">
        <f>Price!B42</f>
        <v>XAUUSD</v>
      </c>
      <c r="C43" t="str">
        <f>Price!C42</f>
        <v>M5</v>
      </c>
      <c r="D43">
        <f>Price!D42</f>
        <v>5206.5600000000004</v>
      </c>
      <c r="E43">
        <f>Price!E42</f>
        <v>5202.8999999999996</v>
      </c>
      <c r="F43">
        <f>Price!F42</f>
        <v>5206.68</v>
      </c>
      <c r="G43">
        <f>Price!G42</f>
        <v>5199.2700000000004</v>
      </c>
      <c r="H43">
        <f>Price!H42</f>
        <v>643</v>
      </c>
      <c r="I43">
        <f>Diagonals!E42</f>
        <v>0</v>
      </c>
      <c r="J43">
        <f>Diagonals!F42</f>
        <v>0</v>
      </c>
      <c r="K43">
        <f>Diagonals!G42</f>
        <v>0</v>
      </c>
      <c r="L43">
        <f>Diagonals!H42</f>
        <v>0</v>
      </c>
      <c r="M43">
        <f>Diagonals!I42</f>
        <v>0</v>
      </c>
      <c r="N43">
        <f>Diagonals!J42</f>
        <v>0</v>
      </c>
      <c r="O43">
        <f>Diagonals!K42</f>
        <v>0</v>
      </c>
      <c r="P43">
        <f>Diagonals!L42</f>
        <v>0</v>
      </c>
      <c r="Q43">
        <f>Trendlines!E42</f>
        <v>0</v>
      </c>
      <c r="R43">
        <f>Trendlines!F42</f>
        <v>0</v>
      </c>
      <c r="S43">
        <f>Trendlines!G42</f>
        <v>0</v>
      </c>
      <c r="T43">
        <f>Trendlines!H42</f>
        <v>0</v>
      </c>
      <c r="U43">
        <f>Trendlines!I42</f>
        <v>0</v>
      </c>
      <c r="V43">
        <f>Trendlines!J42</f>
        <v>0</v>
      </c>
      <c r="W43">
        <f>Trendlines!K42</f>
        <v>0</v>
      </c>
      <c r="X43">
        <f>Trendlines!L42</f>
        <v>0</v>
      </c>
      <c r="Y43">
        <f>Tema_Hrma_Smma!E42</f>
        <v>5204.05</v>
      </c>
      <c r="Z43">
        <f>Tema_Hrma_Smma!F42</f>
        <v>5198.8900000000003</v>
      </c>
      <c r="AA43">
        <f>Tema_Hrma_Smma!G42</f>
        <v>5186.88</v>
      </c>
      <c r="AB43">
        <f>ZScore!H42</f>
        <v>1</v>
      </c>
      <c r="AC43">
        <f>ZScore!I42</f>
        <v>0.1206</v>
      </c>
      <c r="AD43">
        <f>ZScore!J42</f>
        <v>0</v>
      </c>
      <c r="AE43">
        <f>HA!E42</f>
        <v>5200.79</v>
      </c>
      <c r="AF43">
        <f>HA!F42</f>
        <v>5206.68</v>
      </c>
      <c r="AG43">
        <f>HA!G42</f>
        <v>5199.2700000000004</v>
      </c>
      <c r="AH43">
        <f>HA!H42</f>
        <v>5203.8500000000004</v>
      </c>
      <c r="AI43">
        <f>HA!I42</f>
        <v>1</v>
      </c>
      <c r="AJ43">
        <f>HA!J42</f>
        <v>3.07</v>
      </c>
      <c r="AK43">
        <f>HA!K42</f>
        <v>-4.4170000000000001E-2</v>
      </c>
      <c r="AL43">
        <f>HA!L42</f>
        <v>4</v>
      </c>
      <c r="AM43">
        <f>KC!E42</f>
        <v>5217.6459100000002</v>
      </c>
      <c r="AN43">
        <f>KC!F42</f>
        <v>5212.1880099999998</v>
      </c>
      <c r="AO43">
        <f>KC!G42</f>
        <v>5206.7301100000004</v>
      </c>
      <c r="AP43">
        <f>KC!H42</f>
        <v>5201.2722100000001</v>
      </c>
      <c r="AQ43">
        <f>KC!I42</f>
        <v>5195.8143</v>
      </c>
      <c r="AR43">
        <f>KC!J42</f>
        <v>5188.1391800000001</v>
      </c>
      <c r="AS43">
        <f>KC!K42</f>
        <v>5182.6812799999998</v>
      </c>
      <c r="AT43">
        <f>KC!L42</f>
        <v>5177.2233699999997</v>
      </c>
      <c r="AU43">
        <f>KC!M42</f>
        <v>5171.7654700000003</v>
      </c>
      <c r="AV43">
        <f>KC!N42</f>
        <v>5166.3075699999999</v>
      </c>
      <c r="AW43">
        <f>SR_Levels!E42</f>
        <v>5205.3100000000004</v>
      </c>
      <c r="AX43">
        <f>SR_Levels!F42</f>
        <v>5193.3500000000004</v>
      </c>
      <c r="AY43">
        <f>SR_Levels!G42</f>
        <v>5178.6000000000004</v>
      </c>
      <c r="AZ43">
        <f>SR_Levels!H42</f>
        <v>5161.8900000000003</v>
      </c>
      <c r="BA43">
        <f>SR_Levels!I42</f>
        <v>0</v>
      </c>
      <c r="BB43">
        <f>SR_Levels!J42</f>
        <v>0</v>
      </c>
      <c r="BC43">
        <f>SR_Levels!K42</f>
        <v>0</v>
      </c>
      <c r="BD43">
        <f>SR_Levels!L42</f>
        <v>0</v>
      </c>
      <c r="BE43">
        <f>ZigZag!E42</f>
        <v>0</v>
      </c>
      <c r="BF43">
        <f>ZigZag!F42</f>
        <v>0</v>
      </c>
      <c r="BG43">
        <f>ZigZag!G42</f>
        <v>5191.82</v>
      </c>
      <c r="BH43">
        <f>Dual_Tema!E42</f>
        <v>5206.5200000000004</v>
      </c>
      <c r="BI43">
        <f>Dual_Tema!F42</f>
        <v>5200.03</v>
      </c>
      <c r="BJ43">
        <f>Pinbar!E42</f>
        <v>0</v>
      </c>
      <c r="BK43">
        <f>SSA!E42</f>
        <v>5203.5989600000003</v>
      </c>
      <c r="BL43">
        <f>SSA!F42</f>
        <v>5202.0566799999997</v>
      </c>
      <c r="BN43" t="str">
        <f t="shared" si="222"/>
        <v>Green Candle</v>
      </c>
      <c r="BO43" s="34">
        <f t="shared" si="224"/>
        <v>2.3467716007909978E-3</v>
      </c>
      <c r="BP43" s="34">
        <f t="shared" si="226"/>
        <v>4.8015315496132693E-3</v>
      </c>
      <c r="BQ43" s="34">
        <f t="shared" si="235"/>
        <v>1.5234753704815862E-3</v>
      </c>
      <c r="BR43" s="34">
        <f t="shared" si="237"/>
        <v>6.2657755685002758E-3</v>
      </c>
      <c r="BS43" s="35">
        <f t="shared" si="225"/>
        <v>3.9074669375893656E-4</v>
      </c>
      <c r="BT43" s="35">
        <f t="shared" si="227"/>
        <v>3.9924975930549778E-4</v>
      </c>
      <c r="BU43" s="35">
        <f t="shared" si="236"/>
        <v>8.4576690805748811E-5</v>
      </c>
      <c r="BV43" s="35">
        <f t="shared" si="238"/>
        <v>2.6029333757282558E-4</v>
      </c>
      <c r="BW43" s="27">
        <v>96</v>
      </c>
      <c r="BX43">
        <f>F43-G43</f>
        <v>7.4099999999998545</v>
      </c>
      <c r="BY43">
        <f>ABS(F43-D42)</f>
        <v>3.4600000000000364</v>
      </c>
      <c r="BZ43">
        <f>ABS(G43-D42)</f>
        <v>3.9499999999998181</v>
      </c>
      <c r="CA43">
        <f t="shared" si="203"/>
        <v>7.4099999999998545</v>
      </c>
      <c r="CB43">
        <f t="shared" si="229"/>
        <v>7.341428571428553</v>
      </c>
      <c r="CC43">
        <f t="shared" si="232"/>
        <v>7.0054271965250958</v>
      </c>
      <c r="CD43">
        <f t="shared" si="230"/>
        <v>0.33600137490345716</v>
      </c>
      <c r="CE43">
        <f t="shared" si="233"/>
        <v>1</v>
      </c>
      <c r="CF43">
        <f t="shared" si="234"/>
        <v>28</v>
      </c>
      <c r="CG43" s="7" t="str">
        <f t="shared" si="231"/>
        <v>High Volatility Period</v>
      </c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Z43" s="7" t="str">
        <f>IF(AND(D43&gt;BH43,D43&gt;E43),"Bullish Trigger","-----")</f>
        <v>Bullish Trigger</v>
      </c>
      <c r="DA43" s="7" t="str">
        <f>IF(AND(D43&lt;BI43,D43&lt;E43),"Bearish Trigger","-----")</f>
        <v>-----</v>
      </c>
      <c r="DB43" s="13" t="str">
        <f>IF(AND(W43=BE43,W43&gt;0,BE43&gt;0),"Important High","------")</f>
        <v>------</v>
      </c>
      <c r="DC43" s="13" t="str">
        <f>IF(AND(X43=BF43,X43&gt;0,BF43&gt;0),"Important Low","------")</f>
        <v>------</v>
      </c>
      <c r="DD43" s="7" t="str">
        <f>IF(AND(DB43="Important High",DC43="-----",BJ43=1),"Imp High Rej","-----")</f>
        <v>-----</v>
      </c>
      <c r="DE43" s="7" t="str">
        <f>IF(AND(DB43="-----",DC43="Important Low",BJ43=1),"Imp Low Rej","-----")</f>
        <v>-----</v>
      </c>
      <c r="DF43" s="7" t="str">
        <f>IF(Y43&gt;AM43,"Overbought",IF(Y43&gt;AO43,"Bullish Momentum",IF(Y43&gt;AQ43,"Flat Momentum","-----")))</f>
        <v>Flat Momentum</v>
      </c>
      <c r="DG43" s="7" t="str">
        <f>IF(Y43&lt;AV43,"Oversold",IF(Y43&lt;AT43,"Bearish Momentum",IF(Y43&lt;AR43,"Flat Momentum","-----")))</f>
        <v>-----</v>
      </c>
      <c r="DH43" s="7" t="str">
        <f>IF(AND(DF43="Overbought",AD43=2),"Culminated Thrust","-----")</f>
        <v>-----</v>
      </c>
      <c r="DI43" s="7" t="str">
        <f>IF(AND(DG43="Oversold",AD43=5),"Culminated Thrust","-----")</f>
        <v>-----</v>
      </c>
      <c r="DJ43" s="14">
        <f>(Q43-$D43)/$D43</f>
        <v>-1</v>
      </c>
      <c r="DK43" s="14">
        <f>(R43-$D43)/$D43</f>
        <v>-1</v>
      </c>
      <c r="DL43" s="14">
        <f>(S43-$D43)/$D43</f>
        <v>-1</v>
      </c>
      <c r="DM43" s="14">
        <f>(T43-$D43)/$D43</f>
        <v>-1</v>
      </c>
      <c r="DN43" s="14">
        <f>(U43-$D43)/$D43</f>
        <v>-1</v>
      </c>
      <c r="DO43" s="14">
        <f>(V43-$D43)/$D43</f>
        <v>-1</v>
      </c>
      <c r="DP43" s="14">
        <f t="shared" si="171"/>
        <v>-1</v>
      </c>
      <c r="DQ43" s="14">
        <f t="shared" si="172"/>
        <v>-1</v>
      </c>
      <c r="DR43" s="14">
        <f t="shared" si="173"/>
        <v>-1</v>
      </c>
      <c r="DS43" s="14">
        <f t="shared" si="174"/>
        <v>-1</v>
      </c>
      <c r="DT43" s="14">
        <f t="shared" si="175"/>
        <v>-1</v>
      </c>
      <c r="DU43" s="14">
        <f t="shared" si="176"/>
        <v>-1</v>
      </c>
      <c r="DV43" t="str">
        <f>IF($D43&gt;Q43,"SUP","RES")</f>
        <v>SUP</v>
      </c>
      <c r="DW43" t="str">
        <f>IF($D43&gt;R43,"SUP","RES")</f>
        <v>SUP</v>
      </c>
      <c r="DX43" t="str">
        <f>IF($D43&gt;S43,"SUP","RES")</f>
        <v>SUP</v>
      </c>
      <c r="DY43" t="str">
        <f>IF($D43&gt;T43,"SUP","RES")</f>
        <v>SUP</v>
      </c>
      <c r="DZ43" t="str">
        <f>IF($D43&gt;U43,"SUP","RES")</f>
        <v>SUP</v>
      </c>
      <c r="EA43" t="str">
        <f>IF($D43&gt;V43,"SUP","RES")</f>
        <v>SUP</v>
      </c>
      <c r="EB43" s="7">
        <f t="shared" si="177"/>
        <v>0</v>
      </c>
      <c r="EC43" s="7">
        <f t="shared" si="178"/>
        <v>6</v>
      </c>
      <c r="ED43" s="13" t="str">
        <f t="shared" si="179"/>
        <v>All Sup</v>
      </c>
      <c r="EE43" s="13" t="str">
        <f t="shared" si="180"/>
        <v>-----</v>
      </c>
      <c r="EF43" s="7" t="str">
        <f>IF(OR(ED43="All Sup",EE43="All Res"),"na",((D43-MIN(Q43:V43))/(MAX(Q43:V43)-MIN(Q43:V43))))</f>
        <v>na</v>
      </c>
      <c r="EG43">
        <v>1.4999999999999999E-4</v>
      </c>
      <c r="EH43">
        <f>Q43*(1+$EG43)</f>
        <v>0</v>
      </c>
      <c r="EI43">
        <f>Q43*(1-$EG43)</f>
        <v>0</v>
      </c>
      <c r="EJ43">
        <f>R43*(1+$EG43)</f>
        <v>0</v>
      </c>
      <c r="EK43">
        <f>R43*(1-$EG43)</f>
        <v>0</v>
      </c>
      <c r="EL43">
        <f>S43*(1+$EG43)</f>
        <v>0</v>
      </c>
      <c r="EM43">
        <f>S43*(1-$EG43)</f>
        <v>0</v>
      </c>
      <c r="EN43">
        <f>T43*(1+$EG43)</f>
        <v>0</v>
      </c>
      <c r="EO43">
        <f>T43*(1-$EG43)</f>
        <v>0</v>
      </c>
      <c r="EP43">
        <f>U43*(1+$EG43)</f>
        <v>0</v>
      </c>
      <c r="EQ43">
        <f>U43*(1-$EG43)</f>
        <v>0</v>
      </c>
      <c r="ER43">
        <f>V43*(1+$EG43)</f>
        <v>0</v>
      </c>
      <c r="ES43">
        <f>V43*(1-$EG43)</f>
        <v>0</v>
      </c>
      <c r="ET43" s="7" t="str">
        <f t="shared" si="181"/>
        <v>-----</v>
      </c>
      <c r="EU43" s="7" t="str">
        <f t="shared" si="182"/>
        <v>-----</v>
      </c>
      <c r="EV43" s="7" t="str">
        <f t="shared" si="183"/>
        <v>-----</v>
      </c>
      <c r="EW43" s="7" t="str">
        <f t="shared" si="184"/>
        <v>-----</v>
      </c>
      <c r="EX43" s="7" t="str">
        <f t="shared" si="185"/>
        <v>-----</v>
      </c>
      <c r="EY43" s="7" t="str">
        <f t="shared" si="186"/>
        <v>-----</v>
      </c>
      <c r="EZ43">
        <f t="shared" si="204"/>
        <v>41</v>
      </c>
      <c r="FA43">
        <f t="shared" si="205"/>
        <v>41</v>
      </c>
      <c r="FB43">
        <f t="shared" si="206"/>
        <v>41</v>
      </c>
      <c r="FC43">
        <f t="shared" si="207"/>
        <v>41</v>
      </c>
      <c r="FD43">
        <f t="shared" si="208"/>
        <v>41</v>
      </c>
      <c r="FE43">
        <f t="shared" si="209"/>
        <v>41</v>
      </c>
      <c r="FF43">
        <f t="shared" si="210"/>
        <v>0</v>
      </c>
      <c r="FG43">
        <f t="shared" si="211"/>
        <v>0</v>
      </c>
      <c r="FH43">
        <f t="shared" si="212"/>
        <v>0</v>
      </c>
      <c r="FI43">
        <f t="shared" si="213"/>
        <v>0</v>
      </c>
      <c r="FJ43">
        <f t="shared" si="214"/>
        <v>0</v>
      </c>
      <c r="FK43">
        <f t="shared" si="215"/>
        <v>0</v>
      </c>
      <c r="FL43" s="7" t="str">
        <f t="shared" si="187"/>
        <v>-----</v>
      </c>
      <c r="FM43" s="7" t="str">
        <f t="shared" si="188"/>
        <v>-----</v>
      </c>
      <c r="FN43" s="7" t="str">
        <f t="shared" si="189"/>
        <v>-----</v>
      </c>
      <c r="FO43" s="7" t="str">
        <f t="shared" si="190"/>
        <v>-----</v>
      </c>
      <c r="FP43" s="7" t="str">
        <f t="shared" si="191"/>
        <v>-----</v>
      </c>
      <c r="FQ43" s="7" t="str">
        <f t="shared" si="192"/>
        <v>-----</v>
      </c>
      <c r="FR43" s="13" t="str">
        <f>IF(FL43="-----","-----",(D43-Q43)/Q43)</f>
        <v>-----</v>
      </c>
      <c r="FS43" s="13" t="str">
        <f>IF(FM43="-----","-----",(Q43-R43)/R43)</f>
        <v>-----</v>
      </c>
      <c r="FT43" s="13" t="str">
        <f>IF(FN43="-----","-----",(R43-S43)/S43)</f>
        <v>-----</v>
      </c>
      <c r="FU43" s="13" t="str">
        <f>IF(FO43="-----","-----",(S43-T43)/T43)</f>
        <v>-----</v>
      </c>
      <c r="FV43" s="13" t="str">
        <f>IF(FP43="-----","-----",(T43-U43)/U43)</f>
        <v>-----</v>
      </c>
      <c r="FW43" s="13" t="str">
        <f>IF(FQ43="-----","-----",(U43-V43)/V43)</f>
        <v>-----</v>
      </c>
      <c r="FX43" s="7" t="str">
        <f t="shared" si="193"/>
        <v>-----</v>
      </c>
      <c r="FY43" s="7" t="str">
        <f t="shared" si="194"/>
        <v>-----</v>
      </c>
      <c r="FZ43" s="7" t="str">
        <f t="shared" si="195"/>
        <v>-----</v>
      </c>
      <c r="GA43" s="7" t="str">
        <f t="shared" si="196"/>
        <v>-----</v>
      </c>
      <c r="GB43" s="7" t="str">
        <f t="shared" si="197"/>
        <v>-----</v>
      </c>
      <c r="GC43" s="7" t="str">
        <f t="shared" si="198"/>
        <v>-----</v>
      </c>
      <c r="GD43" s="7" t="str">
        <f>IF(AND(BG43&gt;AA43,BG42&gt;AA42,BG41&gt;AA41,BG40&gt;AA40,BG39&gt;AA39,BG38&gt;AA38,BG37&gt;AA37,BG36&gt;AA36,BG35&gt;AA35,BG34&gt;AA34,BG33&gt;AA33,BG32&gt;AA32),"Bullish",IF(AND(BG43&lt;AA43,BG42&lt;AA42,BG41&lt;AA41,BG40&lt;AA40,BG39&lt;AA39,BG38&lt;AA38,BG37&lt;AA37,BG36&lt;AA36,BG35&lt;AA35,BG34&lt;AA34,BG33&lt;AA33,BG32&lt;AA32),"Bearish","-----"))</f>
        <v>Bullish</v>
      </c>
      <c r="GE43">
        <f>(Z43-BG43)/BG43</f>
        <v>1.3617575339670133E-3</v>
      </c>
      <c r="GI43" s="7" t="str">
        <f>IF(Y43&gt;Z43,"Bullish","Bearish")</f>
        <v>Bullish</v>
      </c>
      <c r="GJ43" s="19" t="str">
        <f>IF(AND(D43&gt;Y43,D42&lt;Y42),"TEMA crossover","-----")</f>
        <v>-----</v>
      </c>
      <c r="GK43" s="19" t="str">
        <f>IF(AND(D43&lt;Y43,D42&gt;Y42),"TEMA crossunder","-----")</f>
        <v>-----</v>
      </c>
      <c r="GL43" s="20" t="str">
        <f>IF(GD43="Bearish","YES","-----")</f>
        <v>-----</v>
      </c>
      <c r="GM43" s="20" t="str">
        <f>IF(GH43="Reverse to Bearish","YES","-----")</f>
        <v>-----</v>
      </c>
      <c r="GN43" s="20" t="str">
        <f>IF(AND(GI43="Bullish",GI42="Bullish",GI41="Bullish",GI40="Bullish"),"YES","-----")</f>
        <v>YES</v>
      </c>
      <c r="GO43" s="20" t="str">
        <f>IF(OR(GK43="TEMA crossunder",GK42="TEMA crossunder",GK41="TEMA crossunder",GK40="TEMA crossunder"),"YES","-----")</f>
        <v>-----</v>
      </c>
      <c r="GP43" s="20" t="str">
        <f>IF(GD43="Bullish","YES","-----")</f>
        <v>YES</v>
      </c>
      <c r="GQ43" s="20" t="str">
        <f>IF(GH43="Reverse to Bullish","YES","-----")</f>
        <v>-----</v>
      </c>
      <c r="GR43" s="20" t="str">
        <f>IF(AND(GI43="Bearish",GI42="Bearish",GI41="Bearish",GI40="Bearish"),"YES","-----")</f>
        <v>-----</v>
      </c>
      <c r="GS43" s="20" t="str">
        <f>IF(OR(GJ43="TEMA crossover",GJ42="TEMA crossover",GJ41="TEMA crossover",GJ40="TEMA crossover"),"YES","-----")</f>
        <v>YES</v>
      </c>
      <c r="GT43" s="20" t="str">
        <f t="shared" si="216"/>
        <v>-----</v>
      </c>
      <c r="GU43" s="20" t="str">
        <f t="shared" si="217"/>
        <v>-----</v>
      </c>
      <c r="GV43" s="20" t="str">
        <f t="shared" si="218"/>
        <v>-----</v>
      </c>
      <c r="GW43" s="20" t="str">
        <f t="shared" si="219"/>
        <v>-----</v>
      </c>
      <c r="GX43" s="20" t="str">
        <f t="shared" si="220"/>
        <v>-----</v>
      </c>
      <c r="GY43" s="20" t="str">
        <f t="shared" si="221"/>
        <v>-----</v>
      </c>
      <c r="GZ43" s="7" t="str">
        <f>IF(G43&gt;BH43,"YES","-----")</f>
        <v>-----</v>
      </c>
      <c r="HA43" s="7" t="str">
        <f>IF(F43&lt;BI43,"YES","-----")</f>
        <v>-----</v>
      </c>
      <c r="HB43">
        <f>BH43-BI43</f>
        <v>6.4900000000006912</v>
      </c>
      <c r="HI43">
        <f t="shared" si="199"/>
        <v>-3.5689600000005157</v>
      </c>
      <c r="HJ43">
        <f t="shared" si="200"/>
        <v>2.9210400000001755</v>
      </c>
      <c r="HK43" s="7"/>
      <c r="HL43" s="7"/>
      <c r="HM43" s="7"/>
      <c r="HN43" s="7"/>
      <c r="HO43" s="7"/>
      <c r="HP43" s="7"/>
      <c r="HQ43" s="28">
        <f t="shared" si="223"/>
        <v>1.5422800000005736</v>
      </c>
      <c r="HR43" s="28" t="str">
        <f t="shared" si="201"/>
        <v>Bull</v>
      </c>
      <c r="HS43">
        <f t="shared" si="202"/>
        <v>1.5422800000005736</v>
      </c>
    </row>
    <row r="44" spans="1:227" x14ac:dyDescent="0.55000000000000004">
      <c r="A44">
        <f>Validation!A43</f>
        <v>1772037300</v>
      </c>
      <c r="B44" t="str">
        <f>Price!B43</f>
        <v>XAUUSD</v>
      </c>
      <c r="C44" t="str">
        <f>Price!C43</f>
        <v>M5</v>
      </c>
      <c r="D44">
        <f>Price!D43</f>
        <v>5203.3900000000003</v>
      </c>
      <c r="E44">
        <f>Price!E43</f>
        <v>5206.58</v>
      </c>
      <c r="F44">
        <f>Price!F43</f>
        <v>5207.1099999999997</v>
      </c>
      <c r="G44">
        <f>Price!G43</f>
        <v>5202.5200000000004</v>
      </c>
      <c r="H44">
        <f>Price!H43</f>
        <v>659</v>
      </c>
      <c r="I44">
        <f>Diagonals!E43</f>
        <v>0</v>
      </c>
      <c r="J44">
        <f>Diagonals!F43</f>
        <v>0</v>
      </c>
      <c r="K44">
        <f>Diagonals!G43</f>
        <v>0</v>
      </c>
      <c r="L44">
        <f>Diagonals!H43</f>
        <v>0</v>
      </c>
      <c r="M44">
        <f>Diagonals!I43</f>
        <v>0</v>
      </c>
      <c r="N44">
        <f>Diagonals!J43</f>
        <v>0</v>
      </c>
      <c r="O44">
        <f>Diagonals!K43</f>
        <v>0</v>
      </c>
      <c r="P44">
        <f>Diagonals!L43</f>
        <v>0</v>
      </c>
      <c r="Q44">
        <f>Trendlines!E43</f>
        <v>0</v>
      </c>
      <c r="R44">
        <f>Trendlines!F43</f>
        <v>0</v>
      </c>
      <c r="S44">
        <f>Trendlines!G43</f>
        <v>0</v>
      </c>
      <c r="T44">
        <f>Trendlines!H43</f>
        <v>0</v>
      </c>
      <c r="U44">
        <f>Trendlines!I43</f>
        <v>0</v>
      </c>
      <c r="V44">
        <f>Trendlines!J43</f>
        <v>0</v>
      </c>
      <c r="W44">
        <f>Trendlines!K43</f>
        <v>0</v>
      </c>
      <c r="X44">
        <f>Trendlines!L43</f>
        <v>0</v>
      </c>
      <c r="Y44">
        <f>Tema_Hrma_Smma!E43</f>
        <v>5205.2</v>
      </c>
      <c r="Z44">
        <f>Tema_Hrma_Smma!F43</f>
        <v>5200.57</v>
      </c>
      <c r="AA44">
        <f>Tema_Hrma_Smma!G43</f>
        <v>5187.3599999999997</v>
      </c>
      <c r="AB44">
        <f>ZScore!H43</f>
        <v>-1</v>
      </c>
      <c r="AC44">
        <f>ZScore!I43</f>
        <v>4.0419999999999998E-2</v>
      </c>
      <c r="AD44">
        <f>ZScore!J43</f>
        <v>3</v>
      </c>
      <c r="AE44">
        <f>HA!E43</f>
        <v>5202.32</v>
      </c>
      <c r="AF44">
        <f>HA!F43</f>
        <v>5207.1099999999997</v>
      </c>
      <c r="AG44">
        <f>HA!G43</f>
        <v>5202.32</v>
      </c>
      <c r="AH44">
        <f>HA!H43</f>
        <v>5204.8999999999996</v>
      </c>
      <c r="AI44">
        <f>HA!I43</f>
        <v>1</v>
      </c>
      <c r="AJ44">
        <f>HA!J43</f>
        <v>2.58</v>
      </c>
      <c r="AK44">
        <f>HA!K43</f>
        <v>-0.21844</v>
      </c>
      <c r="AL44">
        <f>HA!L43</f>
        <v>5</v>
      </c>
      <c r="AM44">
        <f>KC!E43</f>
        <v>5218.6246099999998</v>
      </c>
      <c r="AN44">
        <f>KC!F43</f>
        <v>5213.1664600000004</v>
      </c>
      <c r="AO44">
        <f>KC!G43</f>
        <v>5207.70831</v>
      </c>
      <c r="AP44">
        <f>KC!H43</f>
        <v>5202.2501700000003</v>
      </c>
      <c r="AQ44">
        <f>KC!I43</f>
        <v>5196.7920199999999</v>
      </c>
      <c r="AR44">
        <f>KC!J43</f>
        <v>5189.2438899999997</v>
      </c>
      <c r="AS44">
        <f>KC!K43</f>
        <v>5183.7857400000003</v>
      </c>
      <c r="AT44">
        <f>KC!L43</f>
        <v>5178.3275899999999</v>
      </c>
      <c r="AU44">
        <f>KC!M43</f>
        <v>5172.8694400000004</v>
      </c>
      <c r="AV44">
        <f>KC!N43</f>
        <v>5167.41129</v>
      </c>
      <c r="AW44">
        <f>SR_Levels!E43</f>
        <v>5193.3500000000004</v>
      </c>
      <c r="AX44">
        <f>SR_Levels!F43</f>
        <v>5178.6000000000004</v>
      </c>
      <c r="AY44">
        <f>SR_Levels!G43</f>
        <v>5161.8900000000003</v>
      </c>
      <c r="AZ44">
        <f>SR_Levels!H43</f>
        <v>5135.8500000000004</v>
      </c>
      <c r="BA44">
        <f>SR_Levels!I43</f>
        <v>5205.3100000000004</v>
      </c>
      <c r="BB44">
        <f>SR_Levels!J43</f>
        <v>0</v>
      </c>
      <c r="BC44">
        <f>SR_Levels!K43</f>
        <v>0</v>
      </c>
      <c r="BD44">
        <f>SR_Levels!L43</f>
        <v>0</v>
      </c>
      <c r="BE44">
        <f>ZigZag!E43</f>
        <v>0</v>
      </c>
      <c r="BF44">
        <f>ZigZag!F43</f>
        <v>0</v>
      </c>
      <c r="BG44">
        <f>ZigZag!G43</f>
        <v>5192.72</v>
      </c>
      <c r="BH44">
        <f>Dual_Tema!E43</f>
        <v>5207.76</v>
      </c>
      <c r="BI44">
        <f>Dual_Tema!F43</f>
        <v>5202.1899999999996</v>
      </c>
      <c r="BJ44">
        <f>Pinbar!E43</f>
        <v>0</v>
      </c>
      <c r="BK44">
        <f>SSA!E43</f>
        <v>5205.3474299999998</v>
      </c>
      <c r="BL44">
        <f>SSA!F43</f>
        <v>5203.7020599999996</v>
      </c>
      <c r="BN44" t="str">
        <f t="shared" si="222"/>
        <v>Red Candle</v>
      </c>
      <c r="BO44" s="34">
        <f t="shared" si="224"/>
        <v>2.3153811036393801E-3</v>
      </c>
      <c r="BP44" s="34">
        <f t="shared" si="226"/>
        <v>2.9761273720834147E-3</v>
      </c>
      <c r="BQ44" s="34">
        <f t="shared" si="235"/>
        <v>1.4434485718519685E-3</v>
      </c>
      <c r="BR44" s="34">
        <f t="shared" si="237"/>
        <v>8.461683072564119E-3</v>
      </c>
      <c r="BS44" s="35">
        <f t="shared" si="225"/>
        <v>3.8552508557088139E-4</v>
      </c>
      <c r="BT44" s="35">
        <f t="shared" si="227"/>
        <v>2.4767295524141808E-4</v>
      </c>
      <c r="BU44" s="35">
        <f t="shared" si="236"/>
        <v>8.0136977539169152E-5</v>
      </c>
      <c r="BV44" s="35">
        <f t="shared" si="238"/>
        <v>3.5114845951311757E-4</v>
      </c>
      <c r="BW44" s="27">
        <v>96</v>
      </c>
      <c r="BX44">
        <f>F44-G44</f>
        <v>4.589999999999236</v>
      </c>
      <c r="BY44">
        <f>ABS(F44-D43)</f>
        <v>0.5499999999992724</v>
      </c>
      <c r="BZ44">
        <f>ABS(G44-D43)</f>
        <v>4.0399999999999636</v>
      </c>
      <c r="CA44">
        <f t="shared" si="203"/>
        <v>4.589999999999236</v>
      </c>
      <c r="CB44">
        <f t="shared" si="229"/>
        <v>6.7371428571428362</v>
      </c>
      <c r="CC44">
        <f t="shared" si="232"/>
        <v>6.8328966824875348</v>
      </c>
      <c r="CD44">
        <f t="shared" si="230"/>
        <v>-9.5753825344698562E-2</v>
      </c>
      <c r="CE44">
        <f t="shared" si="233"/>
        <v>-1</v>
      </c>
      <c r="CF44">
        <f t="shared" si="234"/>
        <v>-1</v>
      </c>
      <c r="CG44" s="7" t="str">
        <f t="shared" si="231"/>
        <v>-----</v>
      </c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Z44" s="7" t="str">
        <f>IF(AND(D44&gt;BH44,D44&gt;E44),"Bullish Trigger","-----")</f>
        <v>-----</v>
      </c>
      <c r="DA44" s="7" t="str">
        <f>IF(AND(D44&lt;BI44,D44&lt;E44),"Bearish Trigger","-----")</f>
        <v>-----</v>
      </c>
      <c r="DB44" s="13" t="str">
        <f>IF(AND(W44=BE44,W44&gt;0,BE44&gt;0),"Important High","------")</f>
        <v>------</v>
      </c>
      <c r="DC44" s="13" t="str">
        <f>IF(AND(X44=BF44,X44&gt;0,BF44&gt;0),"Important Low","------")</f>
        <v>------</v>
      </c>
      <c r="DD44" s="7" t="str">
        <f>IF(AND(DB44="Important High",DC44="-----",BJ44=1),"Imp High Rej","-----")</f>
        <v>-----</v>
      </c>
      <c r="DE44" s="7" t="str">
        <f>IF(AND(DB44="-----",DC44="Important Low",BJ44=1),"Imp Low Rej","-----")</f>
        <v>-----</v>
      </c>
      <c r="DF44" s="7" t="str">
        <f>IF(Y44&gt;AM44,"Overbought",IF(Y44&gt;AO44,"Bullish Momentum",IF(Y44&gt;AQ44,"Flat Momentum","-----")))</f>
        <v>Flat Momentum</v>
      </c>
      <c r="DG44" s="7" t="str">
        <f>IF(Y44&lt;AV44,"Oversold",IF(Y44&lt;AT44,"Bearish Momentum",IF(Y44&lt;AR44,"Flat Momentum","-----")))</f>
        <v>-----</v>
      </c>
      <c r="DH44" s="7" t="str">
        <f>IF(AND(DF44="Overbought",AD44=2),"Culminated Thrust","-----")</f>
        <v>-----</v>
      </c>
      <c r="DI44" s="7" t="str">
        <f>IF(AND(DG44="Oversold",AD44=5),"Culminated Thrust","-----")</f>
        <v>-----</v>
      </c>
      <c r="DJ44" s="14">
        <f>(Q44-$D44)/$D44</f>
        <v>-1</v>
      </c>
      <c r="DK44" s="14">
        <f>(R44-$D44)/$D44</f>
        <v>-1</v>
      </c>
      <c r="DL44" s="14">
        <f>(S44-$D44)/$D44</f>
        <v>-1</v>
      </c>
      <c r="DM44" s="14">
        <f>(T44-$D44)/$D44</f>
        <v>-1</v>
      </c>
      <c r="DN44" s="14">
        <f>(U44-$D44)/$D44</f>
        <v>-1</v>
      </c>
      <c r="DO44" s="14">
        <f>(V44-$D44)/$D44</f>
        <v>-1</v>
      </c>
      <c r="DP44" s="14">
        <f t="shared" si="171"/>
        <v>-1</v>
      </c>
      <c r="DQ44" s="14">
        <f t="shared" si="172"/>
        <v>-1</v>
      </c>
      <c r="DR44" s="14">
        <f t="shared" si="173"/>
        <v>-1</v>
      </c>
      <c r="DS44" s="14">
        <f t="shared" si="174"/>
        <v>-1</v>
      </c>
      <c r="DT44" s="14">
        <f t="shared" si="175"/>
        <v>-1</v>
      </c>
      <c r="DU44" s="14">
        <f t="shared" si="176"/>
        <v>-1</v>
      </c>
      <c r="DV44" t="str">
        <f>IF($D44&gt;Q44,"SUP","RES")</f>
        <v>SUP</v>
      </c>
      <c r="DW44" t="str">
        <f>IF($D44&gt;R44,"SUP","RES")</f>
        <v>SUP</v>
      </c>
      <c r="DX44" t="str">
        <f>IF($D44&gt;S44,"SUP","RES")</f>
        <v>SUP</v>
      </c>
      <c r="DY44" t="str">
        <f>IF($D44&gt;T44,"SUP","RES")</f>
        <v>SUP</v>
      </c>
      <c r="DZ44" t="str">
        <f>IF($D44&gt;U44,"SUP","RES")</f>
        <v>SUP</v>
      </c>
      <c r="EA44" t="str">
        <f>IF($D44&gt;V44,"SUP","RES")</f>
        <v>SUP</v>
      </c>
      <c r="EB44" s="7">
        <f t="shared" si="177"/>
        <v>0</v>
      </c>
      <c r="EC44" s="7">
        <f t="shared" si="178"/>
        <v>6</v>
      </c>
      <c r="ED44" s="13" t="str">
        <f t="shared" si="179"/>
        <v>All Sup</v>
      </c>
      <c r="EE44" s="13" t="str">
        <f t="shared" si="180"/>
        <v>-----</v>
      </c>
      <c r="EF44" s="7" t="str">
        <f>IF(OR(ED44="All Sup",EE44="All Res"),"na",((D44-MIN(Q44:V44))/(MAX(Q44:V44)-MIN(Q44:V44))))</f>
        <v>na</v>
      </c>
      <c r="EG44">
        <v>1.4999999999999999E-4</v>
      </c>
      <c r="EH44">
        <f>Q44*(1+$EG44)</f>
        <v>0</v>
      </c>
      <c r="EI44">
        <f>Q44*(1-$EG44)</f>
        <v>0</v>
      </c>
      <c r="EJ44">
        <f>R44*(1+$EG44)</f>
        <v>0</v>
      </c>
      <c r="EK44">
        <f>R44*(1-$EG44)</f>
        <v>0</v>
      </c>
      <c r="EL44">
        <f>S44*(1+$EG44)</f>
        <v>0</v>
      </c>
      <c r="EM44">
        <f>S44*(1-$EG44)</f>
        <v>0</v>
      </c>
      <c r="EN44">
        <f>T44*(1+$EG44)</f>
        <v>0</v>
      </c>
      <c r="EO44">
        <f>T44*(1-$EG44)</f>
        <v>0</v>
      </c>
      <c r="EP44">
        <f>U44*(1+$EG44)</f>
        <v>0</v>
      </c>
      <c r="EQ44">
        <f>U44*(1-$EG44)</f>
        <v>0</v>
      </c>
      <c r="ER44">
        <f>V44*(1+$EG44)</f>
        <v>0</v>
      </c>
      <c r="ES44">
        <f>V44*(1-$EG44)</f>
        <v>0</v>
      </c>
      <c r="ET44" s="7" t="str">
        <f t="shared" si="181"/>
        <v>-----</v>
      </c>
      <c r="EU44" s="7" t="str">
        <f t="shared" si="182"/>
        <v>-----</v>
      </c>
      <c r="EV44" s="7" t="str">
        <f t="shared" si="183"/>
        <v>-----</v>
      </c>
      <c r="EW44" s="7" t="str">
        <f t="shared" si="184"/>
        <v>-----</v>
      </c>
      <c r="EX44" s="7" t="str">
        <f t="shared" si="185"/>
        <v>-----</v>
      </c>
      <c r="EY44" s="7" t="str">
        <f t="shared" si="186"/>
        <v>-----</v>
      </c>
      <c r="EZ44">
        <f t="shared" si="204"/>
        <v>42</v>
      </c>
      <c r="FA44">
        <f t="shared" si="205"/>
        <v>42</v>
      </c>
      <c r="FB44">
        <f t="shared" si="206"/>
        <v>42</v>
      </c>
      <c r="FC44">
        <f t="shared" si="207"/>
        <v>42</v>
      </c>
      <c r="FD44">
        <f t="shared" si="208"/>
        <v>42</v>
      </c>
      <c r="FE44">
        <f t="shared" si="209"/>
        <v>42</v>
      </c>
      <c r="FF44">
        <f t="shared" si="210"/>
        <v>0</v>
      </c>
      <c r="FG44">
        <f t="shared" si="211"/>
        <v>0</v>
      </c>
      <c r="FH44">
        <f t="shared" si="212"/>
        <v>0</v>
      </c>
      <c r="FI44">
        <f t="shared" si="213"/>
        <v>0</v>
      </c>
      <c r="FJ44">
        <f t="shared" si="214"/>
        <v>0</v>
      </c>
      <c r="FK44">
        <f t="shared" si="215"/>
        <v>0</v>
      </c>
      <c r="FL44" s="7" t="str">
        <f t="shared" si="187"/>
        <v>-----</v>
      </c>
      <c r="FM44" s="7" t="str">
        <f t="shared" si="188"/>
        <v>-----</v>
      </c>
      <c r="FN44" s="7" t="str">
        <f t="shared" si="189"/>
        <v>-----</v>
      </c>
      <c r="FO44" s="7" t="str">
        <f t="shared" si="190"/>
        <v>-----</v>
      </c>
      <c r="FP44" s="7" t="str">
        <f t="shared" si="191"/>
        <v>-----</v>
      </c>
      <c r="FQ44" s="7" t="str">
        <f t="shared" si="192"/>
        <v>-----</v>
      </c>
      <c r="FR44" s="13" t="str">
        <f>IF(FL44="-----","-----",(D44-Q44)/Q44)</f>
        <v>-----</v>
      </c>
      <c r="FS44" s="13" t="str">
        <f>IF(FM44="-----","-----",(Q44-R44)/R44)</f>
        <v>-----</v>
      </c>
      <c r="FT44" s="13" t="str">
        <f>IF(FN44="-----","-----",(R44-S44)/S44)</f>
        <v>-----</v>
      </c>
      <c r="FU44" s="13" t="str">
        <f>IF(FO44="-----","-----",(S44-T44)/T44)</f>
        <v>-----</v>
      </c>
      <c r="FV44" s="13" t="str">
        <f>IF(FP44="-----","-----",(T44-U44)/U44)</f>
        <v>-----</v>
      </c>
      <c r="FW44" s="13" t="str">
        <f>IF(FQ44="-----","-----",(U44-V44)/V44)</f>
        <v>-----</v>
      </c>
      <c r="FX44" s="7" t="str">
        <f t="shared" si="193"/>
        <v>-----</v>
      </c>
      <c r="FY44" s="7" t="str">
        <f t="shared" si="194"/>
        <v>-----</v>
      </c>
      <c r="FZ44" s="7" t="str">
        <f t="shared" si="195"/>
        <v>-----</v>
      </c>
      <c r="GA44" s="7" t="str">
        <f t="shared" si="196"/>
        <v>-----</v>
      </c>
      <c r="GB44" s="7" t="str">
        <f t="shared" si="197"/>
        <v>-----</v>
      </c>
      <c r="GC44" s="7" t="str">
        <f t="shared" si="198"/>
        <v>-----</v>
      </c>
      <c r="GD44" s="7" t="str">
        <f>IF(AND(BG44&gt;AA44,BG43&gt;AA43,BG42&gt;AA42,BG41&gt;AA41,BG40&gt;AA40,BG39&gt;AA39,BG38&gt;AA38,BG37&gt;AA37,BG36&gt;AA36,BG35&gt;AA35,BG34&gt;AA34,BG33&gt;AA33),"Bullish",IF(AND(BG44&lt;AA44,BG43&lt;AA43,BG42&lt;AA42,BG41&lt;AA41,BG40&lt;AA40,BG39&lt;AA39,BG38&lt;AA38,BG37&lt;AA37,BG36&lt;AA36,BG35&lt;AA35,BG34&lt;AA34,BG33&lt;AA33),"Bearish","-----"))</f>
        <v>Bullish</v>
      </c>
      <c r="GE44">
        <f>(Z44-BG44)/BG44</f>
        <v>1.511731809148087E-3</v>
      </c>
      <c r="GI44" s="7" t="str">
        <f>IF(Y44&gt;Z44,"Bullish","Bearish")</f>
        <v>Bullish</v>
      </c>
      <c r="GJ44" s="19" t="str">
        <f>IF(AND(D44&gt;Y44,D43&lt;Y43),"TEMA crossover","-----")</f>
        <v>-----</v>
      </c>
      <c r="GK44" s="19" t="str">
        <f>IF(AND(D44&lt;Y44,D43&gt;Y43),"TEMA crossunder","-----")</f>
        <v>TEMA crossunder</v>
      </c>
      <c r="GL44" s="20" t="str">
        <f>IF(GD44="Bearish","YES","-----")</f>
        <v>-----</v>
      </c>
      <c r="GM44" s="20" t="str">
        <f>IF(GH44="Reverse to Bearish","YES","-----")</f>
        <v>-----</v>
      </c>
      <c r="GN44" s="20" t="str">
        <f>IF(AND(GI44="Bullish",GI43="Bullish",GI42="Bullish",GI41="Bullish"),"YES","-----")</f>
        <v>YES</v>
      </c>
      <c r="GO44" s="20" t="str">
        <f>IF(OR(GK44="TEMA crossunder",GK43="TEMA crossunder",GK42="TEMA crossunder",GK41="TEMA crossunder"),"YES","-----")</f>
        <v>YES</v>
      </c>
      <c r="GP44" s="20" t="str">
        <f>IF(GD44="Bullish","YES","-----")</f>
        <v>YES</v>
      </c>
      <c r="GQ44" s="20" t="str">
        <f>IF(GH44="Reverse to Bullish","YES","-----")</f>
        <v>-----</v>
      </c>
      <c r="GR44" s="20" t="str">
        <f>IF(AND(GI44="Bearish",GI43="Bearish",GI42="Bearish",GI41="Bearish"),"YES","-----")</f>
        <v>-----</v>
      </c>
      <c r="GS44" s="20" t="str">
        <f>IF(OR(GJ44="TEMA crossover",GJ43="TEMA crossover",GJ42="TEMA crossover",GJ41="TEMA crossover"),"YES","-----")</f>
        <v>-----</v>
      </c>
      <c r="GT44" s="20" t="str">
        <f t="shared" si="216"/>
        <v>-----</v>
      </c>
      <c r="GU44" s="20" t="str">
        <f t="shared" si="217"/>
        <v>-----</v>
      </c>
      <c r="GV44" s="20" t="str">
        <f t="shared" si="218"/>
        <v>-----</v>
      </c>
      <c r="GW44" s="20" t="str">
        <f t="shared" si="219"/>
        <v>-----</v>
      </c>
      <c r="GX44" s="20" t="str">
        <f t="shared" si="220"/>
        <v>-----</v>
      </c>
      <c r="GY44" s="20" t="str">
        <f t="shared" si="221"/>
        <v>-----</v>
      </c>
      <c r="GZ44" s="7" t="str">
        <f>IF(G44&gt;BH44,"YES","-----")</f>
        <v>-----</v>
      </c>
      <c r="HA44" s="7" t="str">
        <f>IF(F44&lt;BI44,"YES","-----")</f>
        <v>-----</v>
      </c>
      <c r="HB44">
        <f>BH44-BI44</f>
        <v>5.5700000000006185</v>
      </c>
      <c r="HI44">
        <f t="shared" si="199"/>
        <v>-3.157430000000204</v>
      </c>
      <c r="HJ44">
        <f t="shared" si="200"/>
        <v>2.4125700000004144</v>
      </c>
      <c r="HK44" s="7"/>
      <c r="HL44" s="7"/>
      <c r="HM44" s="7"/>
      <c r="HN44" s="7"/>
      <c r="HO44" s="7"/>
      <c r="HP44" s="7"/>
      <c r="HQ44" s="28">
        <f t="shared" si="223"/>
        <v>1.6453700000001845</v>
      </c>
      <c r="HR44" s="28" t="str">
        <f t="shared" si="201"/>
        <v>Bull</v>
      </c>
      <c r="HS44">
        <f t="shared" si="202"/>
        <v>1.6453700000001845</v>
      </c>
    </row>
    <row r="45" spans="1:227" x14ac:dyDescent="0.55000000000000004">
      <c r="A45">
        <f>Validation!A44</f>
        <v>1772037600</v>
      </c>
      <c r="B45" t="str">
        <f>Price!B44</f>
        <v>XAUUSD</v>
      </c>
      <c r="C45" t="str">
        <f>Price!C44</f>
        <v>M5</v>
      </c>
      <c r="D45">
        <f>Price!D44</f>
        <v>5207.51</v>
      </c>
      <c r="E45">
        <f>Price!E44</f>
        <v>5203.5</v>
      </c>
      <c r="F45">
        <f>Price!F44</f>
        <v>5207.54</v>
      </c>
      <c r="G45">
        <f>Price!G44</f>
        <v>5203.5</v>
      </c>
      <c r="H45">
        <f>Price!H44</f>
        <v>569</v>
      </c>
      <c r="I45">
        <f>Diagonals!E44</f>
        <v>0</v>
      </c>
      <c r="J45">
        <f>Diagonals!F44</f>
        <v>0</v>
      </c>
      <c r="K45">
        <f>Diagonals!G44</f>
        <v>0</v>
      </c>
      <c r="L45">
        <f>Diagonals!H44</f>
        <v>0</v>
      </c>
      <c r="M45">
        <f>Diagonals!I44</f>
        <v>0</v>
      </c>
      <c r="N45">
        <f>Diagonals!J44</f>
        <v>0</v>
      </c>
      <c r="O45">
        <f>Diagonals!K44</f>
        <v>0</v>
      </c>
      <c r="P45">
        <f>Diagonals!L44</f>
        <v>0</v>
      </c>
      <c r="Q45">
        <f>Trendlines!E44</f>
        <v>0</v>
      </c>
      <c r="R45">
        <f>Trendlines!F44</f>
        <v>0</v>
      </c>
      <c r="S45">
        <f>Trendlines!G44</f>
        <v>0</v>
      </c>
      <c r="T45">
        <f>Trendlines!H44</f>
        <v>0</v>
      </c>
      <c r="U45">
        <f>Trendlines!I44</f>
        <v>0</v>
      </c>
      <c r="V45">
        <f>Trendlines!J44</f>
        <v>0</v>
      </c>
      <c r="W45">
        <f>Trendlines!K44</f>
        <v>0</v>
      </c>
      <c r="X45">
        <f>Trendlines!L44</f>
        <v>0</v>
      </c>
      <c r="Y45">
        <f>Tema_Hrma_Smma!E44</f>
        <v>5206.6400000000003</v>
      </c>
      <c r="Z45">
        <f>Tema_Hrma_Smma!F44</f>
        <v>5202.2299999999996</v>
      </c>
      <c r="AA45">
        <f>Tema_Hrma_Smma!G44</f>
        <v>5187.8599999999997</v>
      </c>
      <c r="AB45">
        <f>ZScore!H44</f>
        <v>1</v>
      </c>
      <c r="AC45">
        <f>ZScore!I44</f>
        <v>0.23927000000000001</v>
      </c>
      <c r="AD45">
        <f>ZScore!J44</f>
        <v>0</v>
      </c>
      <c r="AE45">
        <f>HA!E44</f>
        <v>5203.6099999999997</v>
      </c>
      <c r="AF45">
        <f>HA!F44</f>
        <v>5207.54</v>
      </c>
      <c r="AG45">
        <f>HA!G44</f>
        <v>5203.5</v>
      </c>
      <c r="AH45">
        <f>HA!H44</f>
        <v>5205.51</v>
      </c>
      <c r="AI45">
        <f>HA!I44</f>
        <v>1</v>
      </c>
      <c r="AJ45">
        <f>HA!J44</f>
        <v>1.9</v>
      </c>
      <c r="AK45">
        <f>HA!K44</f>
        <v>-0.45942</v>
      </c>
      <c r="AL45">
        <f>HA!L44</f>
        <v>6</v>
      </c>
      <c r="AM45">
        <f>KC!E44</f>
        <v>5219.6468100000002</v>
      </c>
      <c r="AN45">
        <f>KC!F44</f>
        <v>5214.1843399999998</v>
      </c>
      <c r="AO45">
        <f>KC!G44</f>
        <v>5208.7218700000003</v>
      </c>
      <c r="AP45">
        <f>KC!H44</f>
        <v>5203.2593999999999</v>
      </c>
      <c r="AQ45">
        <f>KC!I44</f>
        <v>5197.7969300000004</v>
      </c>
      <c r="AR45">
        <f>KC!J44</f>
        <v>5190.4194600000001</v>
      </c>
      <c r="AS45">
        <f>KC!K44</f>
        <v>5184.9569899999997</v>
      </c>
      <c r="AT45">
        <f>KC!L44</f>
        <v>5179.4945200000002</v>
      </c>
      <c r="AU45">
        <f>KC!M44</f>
        <v>5174.0320499999998</v>
      </c>
      <c r="AV45">
        <f>KC!N44</f>
        <v>5168.5695800000003</v>
      </c>
      <c r="AW45">
        <f>SR_Levels!E44</f>
        <v>5205.3100000000004</v>
      </c>
      <c r="AX45">
        <f>SR_Levels!F44</f>
        <v>5193.3500000000004</v>
      </c>
      <c r="AY45">
        <f>SR_Levels!G44</f>
        <v>5178.6000000000004</v>
      </c>
      <c r="AZ45">
        <f>SR_Levels!H44</f>
        <v>5161.8900000000003</v>
      </c>
      <c r="BA45">
        <f>SR_Levels!I44</f>
        <v>0</v>
      </c>
      <c r="BB45">
        <f>SR_Levels!J44</f>
        <v>0</v>
      </c>
      <c r="BC45">
        <f>SR_Levels!K44</f>
        <v>0</v>
      </c>
      <c r="BD45">
        <f>SR_Levels!L44</f>
        <v>0</v>
      </c>
      <c r="BE45">
        <f>ZigZag!E44</f>
        <v>0</v>
      </c>
      <c r="BF45">
        <f>ZigZag!F44</f>
        <v>0</v>
      </c>
      <c r="BG45">
        <f>ZigZag!G44</f>
        <v>5193.68</v>
      </c>
      <c r="BH45">
        <f>Dual_Tema!E44</f>
        <v>5208.57</v>
      </c>
      <c r="BI45">
        <f>Dual_Tema!F44</f>
        <v>5203.8500000000004</v>
      </c>
      <c r="BJ45">
        <f>Pinbar!E44</f>
        <v>0</v>
      </c>
      <c r="BK45">
        <f>SSA!E44</f>
        <v>5207.2406199999996</v>
      </c>
      <c r="BL45">
        <f>SSA!F44</f>
        <v>5205.4713400000001</v>
      </c>
      <c r="BN45" t="str">
        <f t="shared" si="222"/>
        <v>Green Candle</v>
      </c>
      <c r="BO45" s="34">
        <f t="shared" si="224"/>
        <v>2.8868449230816662E-3</v>
      </c>
      <c r="BP45" s="34">
        <f t="shared" si="226"/>
        <v>3.1805047197073222E-3</v>
      </c>
      <c r="BQ45" s="34">
        <f t="shared" si="235"/>
        <v>2.7613191942494897E-3</v>
      </c>
      <c r="BR45" s="34">
        <f t="shared" si="237"/>
        <v>6.2996264669337165E-3</v>
      </c>
      <c r="BS45" s="35">
        <f t="shared" si="225"/>
        <v>4.8056309821298271E-4</v>
      </c>
      <c r="BT45" s="35">
        <f t="shared" si="227"/>
        <v>2.6465648312434809E-4</v>
      </c>
      <c r="BU45" s="35">
        <f t="shared" si="236"/>
        <v>1.5320694366005583E-4</v>
      </c>
      <c r="BV45" s="35">
        <f t="shared" si="238"/>
        <v>2.6169535136144617E-4</v>
      </c>
      <c r="BW45" s="27">
        <v>96</v>
      </c>
      <c r="BX45">
        <f>F45-G45</f>
        <v>4.0399999999999636</v>
      </c>
      <c r="BY45">
        <f>ABS(F45-D44)</f>
        <v>4.1499999999996362</v>
      </c>
      <c r="BZ45">
        <f>ABS(G45-D44)</f>
        <v>0.10999999999967258</v>
      </c>
      <c r="CA45">
        <f t="shared" si="203"/>
        <v>4.1499999999996362</v>
      </c>
      <c r="CB45">
        <f t="shared" si="229"/>
        <v>6.2864285714285222</v>
      </c>
      <c r="CC45">
        <f t="shared" si="232"/>
        <v>6.6412612051669706</v>
      </c>
      <c r="CD45">
        <f t="shared" si="230"/>
        <v>-0.35483263373844842</v>
      </c>
      <c r="CE45">
        <f t="shared" si="233"/>
        <v>-1</v>
      </c>
      <c r="CF45">
        <f t="shared" si="234"/>
        <v>-2</v>
      </c>
      <c r="CG45" s="7" t="str">
        <f t="shared" si="231"/>
        <v>-----</v>
      </c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Z45" s="7" t="str">
        <f>IF(AND(D45&gt;BH45,D45&gt;E45),"Bullish Trigger","-----")</f>
        <v>-----</v>
      </c>
      <c r="DA45" s="7" t="str">
        <f>IF(AND(D45&lt;BI45,D45&lt;E45),"Bearish Trigger","-----")</f>
        <v>-----</v>
      </c>
      <c r="DB45" s="13" t="str">
        <f>IF(AND(W45=BE45,W45&gt;0,BE45&gt;0),"Important High","------")</f>
        <v>------</v>
      </c>
      <c r="DC45" s="13" t="str">
        <f>IF(AND(X45=BF45,X45&gt;0,BF45&gt;0),"Important Low","------")</f>
        <v>------</v>
      </c>
      <c r="DD45" s="7" t="str">
        <f>IF(AND(DB45="Important High",DC45="-----",BJ45=1),"Imp High Rej","-----")</f>
        <v>-----</v>
      </c>
      <c r="DE45" s="7" t="str">
        <f>IF(AND(DB45="-----",DC45="Important Low",BJ45=1),"Imp Low Rej","-----")</f>
        <v>-----</v>
      </c>
      <c r="DF45" s="7" t="str">
        <f>IF(Y45&gt;AM45,"Overbought",IF(Y45&gt;AO45,"Bullish Momentum",IF(Y45&gt;AQ45,"Flat Momentum","-----")))</f>
        <v>Flat Momentum</v>
      </c>
      <c r="DG45" s="7" t="str">
        <f>IF(Y45&lt;AV45,"Oversold",IF(Y45&lt;AT45,"Bearish Momentum",IF(Y45&lt;AR45,"Flat Momentum","-----")))</f>
        <v>-----</v>
      </c>
      <c r="DH45" s="7" t="str">
        <f>IF(AND(DF45="Overbought",AD45=2),"Culminated Thrust","-----")</f>
        <v>-----</v>
      </c>
      <c r="DI45" s="7" t="str">
        <f>IF(AND(DG45="Oversold",AD45=5),"Culminated Thrust","-----")</f>
        <v>-----</v>
      </c>
      <c r="DJ45" s="14">
        <f>(Q45-$D45)/$D45</f>
        <v>-1</v>
      </c>
      <c r="DK45" s="14">
        <f>(R45-$D45)/$D45</f>
        <v>-1</v>
      </c>
      <c r="DL45" s="14">
        <f>(S45-$D45)/$D45</f>
        <v>-1</v>
      </c>
      <c r="DM45" s="14">
        <f>(T45-$D45)/$D45</f>
        <v>-1</v>
      </c>
      <c r="DN45" s="14">
        <f>(U45-$D45)/$D45</f>
        <v>-1</v>
      </c>
      <c r="DO45" s="14">
        <f>(V45-$D45)/$D45</f>
        <v>-1</v>
      </c>
      <c r="DP45" s="14">
        <f t="shared" si="171"/>
        <v>-1</v>
      </c>
      <c r="DQ45" s="14">
        <f t="shared" si="172"/>
        <v>-1</v>
      </c>
      <c r="DR45" s="14">
        <f t="shared" si="173"/>
        <v>-1</v>
      </c>
      <c r="DS45" s="14">
        <f t="shared" si="174"/>
        <v>-1</v>
      </c>
      <c r="DT45" s="14">
        <f t="shared" si="175"/>
        <v>-1</v>
      </c>
      <c r="DU45" s="14">
        <f t="shared" si="176"/>
        <v>-1</v>
      </c>
      <c r="DV45" t="str">
        <f>IF($D45&gt;Q45,"SUP","RES")</f>
        <v>SUP</v>
      </c>
      <c r="DW45" t="str">
        <f>IF($D45&gt;R45,"SUP","RES")</f>
        <v>SUP</v>
      </c>
      <c r="DX45" t="str">
        <f>IF($D45&gt;S45,"SUP","RES")</f>
        <v>SUP</v>
      </c>
      <c r="DY45" t="str">
        <f>IF($D45&gt;T45,"SUP","RES")</f>
        <v>SUP</v>
      </c>
      <c r="DZ45" t="str">
        <f>IF($D45&gt;U45,"SUP","RES")</f>
        <v>SUP</v>
      </c>
      <c r="EA45" t="str">
        <f>IF($D45&gt;V45,"SUP","RES")</f>
        <v>SUP</v>
      </c>
      <c r="EB45" s="7">
        <f t="shared" si="177"/>
        <v>0</v>
      </c>
      <c r="EC45" s="7">
        <f t="shared" si="178"/>
        <v>6</v>
      </c>
      <c r="ED45" s="13" t="str">
        <f t="shared" si="179"/>
        <v>All Sup</v>
      </c>
      <c r="EE45" s="13" t="str">
        <f t="shared" si="180"/>
        <v>-----</v>
      </c>
      <c r="EF45" s="7" t="str">
        <f>IF(OR(ED45="All Sup",EE45="All Res"),"na",((D45-MIN(Q45:V45))/(MAX(Q45:V45)-MIN(Q45:V45))))</f>
        <v>na</v>
      </c>
      <c r="EG45">
        <v>1.4999999999999999E-4</v>
      </c>
      <c r="EH45">
        <f>Q45*(1+$EG45)</f>
        <v>0</v>
      </c>
      <c r="EI45">
        <f>Q45*(1-$EG45)</f>
        <v>0</v>
      </c>
      <c r="EJ45">
        <f>R45*(1+$EG45)</f>
        <v>0</v>
      </c>
      <c r="EK45">
        <f>R45*(1-$EG45)</f>
        <v>0</v>
      </c>
      <c r="EL45">
        <f>S45*(1+$EG45)</f>
        <v>0</v>
      </c>
      <c r="EM45">
        <f>S45*(1-$EG45)</f>
        <v>0</v>
      </c>
      <c r="EN45">
        <f>T45*(1+$EG45)</f>
        <v>0</v>
      </c>
      <c r="EO45">
        <f>T45*(1-$EG45)</f>
        <v>0</v>
      </c>
      <c r="EP45">
        <f>U45*(1+$EG45)</f>
        <v>0</v>
      </c>
      <c r="EQ45">
        <f>U45*(1-$EG45)</f>
        <v>0</v>
      </c>
      <c r="ER45">
        <f>V45*(1+$EG45)</f>
        <v>0</v>
      </c>
      <c r="ES45">
        <f>V45*(1-$EG45)</f>
        <v>0</v>
      </c>
      <c r="ET45" s="7" t="str">
        <f t="shared" si="181"/>
        <v>-----</v>
      </c>
      <c r="EU45" s="7" t="str">
        <f t="shared" si="182"/>
        <v>-----</v>
      </c>
      <c r="EV45" s="7" t="str">
        <f t="shared" si="183"/>
        <v>-----</v>
      </c>
      <c r="EW45" s="7" t="str">
        <f t="shared" si="184"/>
        <v>-----</v>
      </c>
      <c r="EX45" s="7" t="str">
        <f t="shared" si="185"/>
        <v>-----</v>
      </c>
      <c r="EY45" s="7" t="str">
        <f t="shared" si="186"/>
        <v>-----</v>
      </c>
      <c r="EZ45">
        <f t="shared" si="204"/>
        <v>43</v>
      </c>
      <c r="FA45">
        <f t="shared" si="205"/>
        <v>43</v>
      </c>
      <c r="FB45">
        <f t="shared" si="206"/>
        <v>43</v>
      </c>
      <c r="FC45">
        <f t="shared" si="207"/>
        <v>43</v>
      </c>
      <c r="FD45">
        <f t="shared" si="208"/>
        <v>43</v>
      </c>
      <c r="FE45">
        <f t="shared" si="209"/>
        <v>43</v>
      </c>
      <c r="FF45">
        <f t="shared" si="210"/>
        <v>0</v>
      </c>
      <c r="FG45">
        <f t="shared" si="211"/>
        <v>0</v>
      </c>
      <c r="FH45">
        <f t="shared" si="212"/>
        <v>0</v>
      </c>
      <c r="FI45">
        <f t="shared" si="213"/>
        <v>0</v>
      </c>
      <c r="FJ45">
        <f t="shared" si="214"/>
        <v>0</v>
      </c>
      <c r="FK45">
        <f t="shared" si="215"/>
        <v>0</v>
      </c>
      <c r="FL45" s="7" t="str">
        <f t="shared" si="187"/>
        <v>-----</v>
      </c>
      <c r="FM45" s="7" t="str">
        <f t="shared" si="188"/>
        <v>-----</v>
      </c>
      <c r="FN45" s="7" t="str">
        <f t="shared" si="189"/>
        <v>-----</v>
      </c>
      <c r="FO45" s="7" t="str">
        <f t="shared" si="190"/>
        <v>-----</v>
      </c>
      <c r="FP45" s="7" t="str">
        <f t="shared" si="191"/>
        <v>-----</v>
      </c>
      <c r="FQ45" s="7" t="str">
        <f t="shared" si="192"/>
        <v>-----</v>
      </c>
      <c r="FR45" s="13" t="str">
        <f>IF(FL45="-----","-----",(D45-Q45)/Q45)</f>
        <v>-----</v>
      </c>
      <c r="FS45" s="13" t="str">
        <f>IF(FM45="-----","-----",(Q45-R45)/R45)</f>
        <v>-----</v>
      </c>
      <c r="FT45" s="13" t="str">
        <f>IF(FN45="-----","-----",(R45-S45)/S45)</f>
        <v>-----</v>
      </c>
      <c r="FU45" s="13" t="str">
        <f>IF(FO45="-----","-----",(S45-T45)/T45)</f>
        <v>-----</v>
      </c>
      <c r="FV45" s="13" t="str">
        <f>IF(FP45="-----","-----",(T45-U45)/U45)</f>
        <v>-----</v>
      </c>
      <c r="FW45" s="13" t="str">
        <f>IF(FQ45="-----","-----",(U45-V45)/V45)</f>
        <v>-----</v>
      </c>
      <c r="FX45" s="7" t="str">
        <f t="shared" si="193"/>
        <v>-----</v>
      </c>
      <c r="FY45" s="7" t="str">
        <f t="shared" si="194"/>
        <v>-----</v>
      </c>
      <c r="FZ45" s="7" t="str">
        <f t="shared" si="195"/>
        <v>-----</v>
      </c>
      <c r="GA45" s="7" t="str">
        <f t="shared" si="196"/>
        <v>-----</v>
      </c>
      <c r="GB45" s="7" t="str">
        <f t="shared" si="197"/>
        <v>-----</v>
      </c>
      <c r="GC45" s="7" t="str">
        <f t="shared" si="198"/>
        <v>-----</v>
      </c>
      <c r="GD45" s="7" t="str">
        <f>IF(AND(BG45&gt;AA45,BG44&gt;AA44,BG43&gt;AA43,BG42&gt;AA42,BG41&gt;AA41,BG40&gt;AA40,BG39&gt;AA39,BG38&gt;AA38,BG37&gt;AA37,BG36&gt;AA36,BG35&gt;AA35,BG34&gt;AA34),"Bullish",IF(AND(BG45&lt;AA45,BG44&lt;AA44,BG43&lt;AA43,BG42&lt;AA42,BG41&lt;AA41,BG40&lt;AA40,BG39&lt;AA39,BG38&lt;AA38,BG37&lt;AA37,BG36&lt;AA36,BG35&lt;AA35,BG34&lt;AA34),"Bearish","-----"))</f>
        <v>Bullish</v>
      </c>
      <c r="GE45">
        <f>(Z45-BG45)/BG45</f>
        <v>1.646231573758736E-3</v>
      </c>
      <c r="GI45" s="7" t="str">
        <f>IF(Y45&gt;Z45,"Bullish","Bearish")</f>
        <v>Bullish</v>
      </c>
      <c r="GJ45" s="19" t="str">
        <f>IF(AND(D45&gt;Y45,D44&lt;Y44),"TEMA crossover","-----")</f>
        <v>TEMA crossover</v>
      </c>
      <c r="GK45" s="19" t="str">
        <f>IF(AND(D45&lt;Y45,D44&gt;Y44),"TEMA crossunder","-----")</f>
        <v>-----</v>
      </c>
      <c r="GL45" s="20" t="str">
        <f>IF(GD45="Bearish","YES","-----")</f>
        <v>-----</v>
      </c>
      <c r="GM45" s="20" t="str">
        <f>IF(GH45="Reverse to Bearish","YES","-----")</f>
        <v>-----</v>
      </c>
      <c r="GN45" s="20" t="str">
        <f>IF(AND(GI45="Bullish",GI44="Bullish",GI43="Bullish",GI42="Bullish"),"YES","-----")</f>
        <v>YES</v>
      </c>
      <c r="GO45" s="20" t="str">
        <f>IF(OR(GK45="TEMA crossunder",GK44="TEMA crossunder",GK43="TEMA crossunder",GK42="TEMA crossunder"),"YES","-----")</f>
        <v>YES</v>
      </c>
      <c r="GP45" s="20" t="str">
        <f>IF(GD45="Bullish","YES","-----")</f>
        <v>YES</v>
      </c>
      <c r="GQ45" s="20" t="str">
        <f>IF(GH45="Reverse to Bullish","YES","-----")</f>
        <v>-----</v>
      </c>
      <c r="GR45" s="20" t="str">
        <f>IF(AND(GI45="Bearish",GI44="Bearish",GI43="Bearish",GI42="Bearish"),"YES","-----")</f>
        <v>-----</v>
      </c>
      <c r="GS45" s="20" t="str">
        <f>IF(OR(GJ45="TEMA crossover",GJ44="TEMA crossover",GJ43="TEMA crossover",GJ42="TEMA crossover"),"YES","-----")</f>
        <v>YES</v>
      </c>
      <c r="GT45" s="20" t="str">
        <f t="shared" si="216"/>
        <v>-----</v>
      </c>
      <c r="GU45" s="20" t="str">
        <f t="shared" si="217"/>
        <v>-----</v>
      </c>
      <c r="GV45" s="20" t="str">
        <f t="shared" si="218"/>
        <v>-----</v>
      </c>
      <c r="GW45" s="20" t="str">
        <f t="shared" si="219"/>
        <v>-----</v>
      </c>
      <c r="GX45" s="20" t="str">
        <f t="shared" si="220"/>
        <v>-----</v>
      </c>
      <c r="GY45" s="20" t="str">
        <f t="shared" si="221"/>
        <v>-----</v>
      </c>
      <c r="GZ45" s="7" t="str">
        <f>IF(G45&gt;BH45,"YES","-----")</f>
        <v>-----</v>
      </c>
      <c r="HA45" s="7" t="str">
        <f>IF(F45&lt;BI45,"YES","-----")</f>
        <v>-----</v>
      </c>
      <c r="HB45">
        <f>BH45-BI45</f>
        <v>4.7199999999993452</v>
      </c>
      <c r="HI45">
        <f t="shared" si="199"/>
        <v>-3.3906199999992168</v>
      </c>
      <c r="HJ45">
        <f t="shared" si="200"/>
        <v>1.3293800000001283</v>
      </c>
      <c r="HK45" s="7"/>
      <c r="HL45" s="7"/>
      <c r="HM45" s="7"/>
      <c r="HN45" s="7"/>
      <c r="HO45" s="7"/>
      <c r="HP45" s="7"/>
      <c r="HQ45" s="28">
        <f t="shared" si="223"/>
        <v>1.7692799999995259</v>
      </c>
      <c r="HR45" s="28" t="str">
        <f t="shared" si="201"/>
        <v>Bull</v>
      </c>
      <c r="HS45">
        <f t="shared" si="202"/>
        <v>1.7692799999995259</v>
      </c>
    </row>
    <row r="46" spans="1:227" x14ac:dyDescent="0.55000000000000004">
      <c r="A46">
        <f>Validation!A45</f>
        <v>1772037900</v>
      </c>
      <c r="B46" t="str">
        <f>Price!B45</f>
        <v>XAUUSD</v>
      </c>
      <c r="C46" t="str">
        <f>Price!C45</f>
        <v>M5</v>
      </c>
      <c r="D46">
        <f>Price!D45</f>
        <v>5208.18</v>
      </c>
      <c r="E46">
        <f>Price!E45</f>
        <v>5207.45</v>
      </c>
      <c r="F46">
        <f>Price!F45</f>
        <v>5213.8</v>
      </c>
      <c r="G46">
        <f>Price!G45</f>
        <v>5206.78</v>
      </c>
      <c r="H46">
        <f>Price!H45</f>
        <v>755</v>
      </c>
      <c r="I46">
        <f>Diagonals!E45</f>
        <v>0</v>
      </c>
      <c r="J46">
        <f>Diagonals!F45</f>
        <v>0</v>
      </c>
      <c r="K46">
        <f>Diagonals!G45</f>
        <v>0</v>
      </c>
      <c r="L46">
        <f>Diagonals!H45</f>
        <v>0</v>
      </c>
      <c r="M46">
        <f>Diagonals!I45</f>
        <v>0</v>
      </c>
      <c r="N46">
        <f>Diagonals!J45</f>
        <v>0</v>
      </c>
      <c r="O46">
        <f>Diagonals!K45</f>
        <v>0</v>
      </c>
      <c r="P46">
        <f>Diagonals!L45</f>
        <v>0</v>
      </c>
      <c r="Q46">
        <f>Trendlines!E45</f>
        <v>0</v>
      </c>
      <c r="R46">
        <f>Trendlines!F45</f>
        <v>0</v>
      </c>
      <c r="S46">
        <f>Trendlines!G45</f>
        <v>0</v>
      </c>
      <c r="T46">
        <f>Trendlines!H45</f>
        <v>0</v>
      </c>
      <c r="U46">
        <f>Trendlines!I45</f>
        <v>0</v>
      </c>
      <c r="V46">
        <f>Trendlines!J45</f>
        <v>0</v>
      </c>
      <c r="W46">
        <f>Trendlines!K45</f>
        <v>0</v>
      </c>
      <c r="X46">
        <f>Trendlines!L45</f>
        <v>0</v>
      </c>
      <c r="Y46">
        <f>Tema_Hrma_Smma!E45</f>
        <v>5209.03</v>
      </c>
      <c r="Z46">
        <f>Tema_Hrma_Smma!F45</f>
        <v>5204.09</v>
      </c>
      <c r="AA46">
        <f>Tema_Hrma_Smma!G45</f>
        <v>5188.41</v>
      </c>
      <c r="AB46">
        <f>ZScore!H45</f>
        <v>1</v>
      </c>
      <c r="AC46">
        <f>ZScore!I45</f>
        <v>0.87322999999999995</v>
      </c>
      <c r="AD46">
        <f>ZScore!J45</f>
        <v>0</v>
      </c>
      <c r="AE46">
        <f>HA!E45</f>
        <v>5204.5600000000004</v>
      </c>
      <c r="AF46">
        <f>HA!F45</f>
        <v>5213.8</v>
      </c>
      <c r="AG46">
        <f>HA!G45</f>
        <v>5204.5600000000004</v>
      </c>
      <c r="AH46">
        <f>HA!H45</f>
        <v>5209.05</v>
      </c>
      <c r="AI46">
        <f>HA!I45</f>
        <v>1</v>
      </c>
      <c r="AJ46">
        <f>HA!J45</f>
        <v>4.49</v>
      </c>
      <c r="AK46">
        <f>HA!K45</f>
        <v>0.48543999999999998</v>
      </c>
      <c r="AL46">
        <f>HA!L45</f>
        <v>7</v>
      </c>
      <c r="AM46">
        <f>KC!E45</f>
        <v>5220.8244999999997</v>
      </c>
      <c r="AN46">
        <f>KC!F45</f>
        <v>5215.35808</v>
      </c>
      <c r="AO46">
        <f>KC!G45</f>
        <v>5209.8916600000002</v>
      </c>
      <c r="AP46">
        <f>KC!H45</f>
        <v>5204.4252399999996</v>
      </c>
      <c r="AQ46">
        <f>KC!I45</f>
        <v>5198.9588199999998</v>
      </c>
      <c r="AR46">
        <f>KC!J45</f>
        <v>5191.7031100000004</v>
      </c>
      <c r="AS46">
        <f>KC!K45</f>
        <v>5186.2366899999997</v>
      </c>
      <c r="AT46">
        <f>KC!L45</f>
        <v>5180.77027</v>
      </c>
      <c r="AU46">
        <f>KC!M45</f>
        <v>5175.3038500000002</v>
      </c>
      <c r="AV46">
        <f>KC!N45</f>
        <v>5169.8374299999996</v>
      </c>
      <c r="AW46">
        <f>SR_Levels!E45</f>
        <v>5205.3100000000004</v>
      </c>
      <c r="AX46">
        <f>SR_Levels!F45</f>
        <v>5193.3500000000004</v>
      </c>
      <c r="AY46">
        <f>SR_Levels!G45</f>
        <v>5178.6000000000004</v>
      </c>
      <c r="AZ46">
        <f>SR_Levels!H45</f>
        <v>5161.8900000000003</v>
      </c>
      <c r="BA46">
        <f>SR_Levels!I45</f>
        <v>0</v>
      </c>
      <c r="BB46">
        <f>SR_Levels!J45</f>
        <v>0</v>
      </c>
      <c r="BC46">
        <f>SR_Levels!K45</f>
        <v>0</v>
      </c>
      <c r="BD46">
        <f>SR_Levels!L45</f>
        <v>0</v>
      </c>
      <c r="BE46">
        <f>ZigZag!E45</f>
        <v>0</v>
      </c>
      <c r="BF46">
        <f>ZigZag!F45</f>
        <v>0</v>
      </c>
      <c r="BG46">
        <f>ZigZag!G45</f>
        <v>5194.82</v>
      </c>
      <c r="BH46">
        <f>Dual_Tema!E45</f>
        <v>5211.97</v>
      </c>
      <c r="BI46">
        <f>Dual_Tema!F45</f>
        <v>5206.3100000000004</v>
      </c>
      <c r="BJ46">
        <f>Pinbar!E45</f>
        <v>1</v>
      </c>
      <c r="BK46">
        <f>SSA!E45</f>
        <v>5209.0803299999998</v>
      </c>
      <c r="BL46">
        <f>SSA!F45</f>
        <v>5207.2758299999996</v>
      </c>
      <c r="BN46" t="str">
        <f t="shared" si="222"/>
        <v>Green Candle</v>
      </c>
      <c r="BO46" s="34">
        <f t="shared" si="224"/>
        <v>2.1415995612896754E-3</v>
      </c>
      <c r="BP46" s="34">
        <f t="shared" si="226"/>
        <v>1.9777217722543039E-3</v>
      </c>
      <c r="BQ46" s="34">
        <f t="shared" si="235"/>
        <v>3.7020834577961015E-3</v>
      </c>
      <c r="BR46" s="34">
        <f t="shared" si="237"/>
        <v>5.0928347154168829E-3</v>
      </c>
      <c r="BS46" s="35">
        <f t="shared" si="225"/>
        <v>3.5661517304608203E-4</v>
      </c>
      <c r="BT46" s="35">
        <f t="shared" si="227"/>
        <v>1.6466094306455403E-4</v>
      </c>
      <c r="BU46" s="35">
        <f t="shared" si="236"/>
        <v>2.0531260779810268E-4</v>
      </c>
      <c r="BV46" s="35">
        <f t="shared" si="238"/>
        <v>2.116853228470994E-4</v>
      </c>
      <c r="BW46" s="27">
        <v>96</v>
      </c>
      <c r="BX46">
        <f>F46-G46</f>
        <v>7.0200000000004366</v>
      </c>
      <c r="BY46">
        <f>ABS(F46-D45)</f>
        <v>6.2899999999999636</v>
      </c>
      <c r="BZ46">
        <f>ABS(G46-D45)</f>
        <v>0.73000000000047294</v>
      </c>
      <c r="CA46">
        <f t="shared" si="203"/>
        <v>7.0200000000004366</v>
      </c>
      <c r="CB46">
        <f t="shared" si="229"/>
        <v>6.1935714285714312</v>
      </c>
      <c r="CC46">
        <f t="shared" si="232"/>
        <v>6.6683139762265045</v>
      </c>
      <c r="CD46">
        <f t="shared" si="230"/>
        <v>-0.47474254765507329</v>
      </c>
      <c r="CE46">
        <f t="shared" si="233"/>
        <v>-1</v>
      </c>
      <c r="CF46">
        <f t="shared" si="234"/>
        <v>-3</v>
      </c>
      <c r="CG46" s="7" t="str">
        <f t="shared" si="231"/>
        <v>-----</v>
      </c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Z46" s="7" t="str">
        <f>IF(AND(D46&gt;BH46,D46&gt;E46),"Bullish Trigger","-----")</f>
        <v>-----</v>
      </c>
      <c r="DA46" s="7" t="str">
        <f>IF(AND(D46&lt;BI46,D46&lt;E46),"Bearish Trigger","-----")</f>
        <v>-----</v>
      </c>
      <c r="DB46" s="13" t="str">
        <f>IF(AND(W46=BE46,W46&gt;0,BE46&gt;0),"Important High","------")</f>
        <v>------</v>
      </c>
      <c r="DC46" s="13" t="str">
        <f>IF(AND(X46=BF46,X46&gt;0,BF46&gt;0),"Important Low","------")</f>
        <v>------</v>
      </c>
      <c r="DD46" s="7" t="str">
        <f>IF(AND(DB46="Important High",DC46="-----",BJ46=1),"Imp High Rej","-----")</f>
        <v>-----</v>
      </c>
      <c r="DE46" s="7" t="str">
        <f>IF(AND(DB46="-----",DC46="Important Low",BJ46=1),"Imp Low Rej","-----")</f>
        <v>-----</v>
      </c>
      <c r="DF46" s="7" t="str">
        <f>IF(Y46&gt;AM46,"Overbought",IF(Y46&gt;AO46,"Bullish Momentum",IF(Y46&gt;AQ46,"Flat Momentum","-----")))</f>
        <v>Flat Momentum</v>
      </c>
      <c r="DG46" s="7" t="str">
        <f>IF(Y46&lt;AV46,"Oversold",IF(Y46&lt;AT46,"Bearish Momentum",IF(Y46&lt;AR46,"Flat Momentum","-----")))</f>
        <v>-----</v>
      </c>
      <c r="DH46" s="7" t="str">
        <f>IF(AND(DF46="Overbought",AD46=2),"Culminated Thrust","-----")</f>
        <v>-----</v>
      </c>
      <c r="DI46" s="7" t="str">
        <f>IF(AND(DG46="Oversold",AD46=5),"Culminated Thrust","-----")</f>
        <v>-----</v>
      </c>
      <c r="DJ46" s="14">
        <f>(Q46-$D46)/$D46</f>
        <v>-1</v>
      </c>
      <c r="DK46" s="14">
        <f>(R46-$D46)/$D46</f>
        <v>-1</v>
      </c>
      <c r="DL46" s="14">
        <f>(S46-$D46)/$D46</f>
        <v>-1</v>
      </c>
      <c r="DM46" s="14">
        <f>(T46-$D46)/$D46</f>
        <v>-1</v>
      </c>
      <c r="DN46" s="14">
        <f>(U46-$D46)/$D46</f>
        <v>-1</v>
      </c>
      <c r="DO46" s="14">
        <f>(V46-$D46)/$D46</f>
        <v>-1</v>
      </c>
      <c r="DP46" s="14">
        <f t="shared" si="171"/>
        <v>-1</v>
      </c>
      <c r="DQ46" s="14">
        <f t="shared" si="172"/>
        <v>-1</v>
      </c>
      <c r="DR46" s="14">
        <f t="shared" si="173"/>
        <v>-1</v>
      </c>
      <c r="DS46" s="14">
        <f t="shared" si="174"/>
        <v>-1</v>
      </c>
      <c r="DT46" s="14">
        <f t="shared" si="175"/>
        <v>-1</v>
      </c>
      <c r="DU46" s="14">
        <f t="shared" si="176"/>
        <v>-1</v>
      </c>
      <c r="DV46" t="str">
        <f>IF($D46&gt;Q46,"SUP","RES")</f>
        <v>SUP</v>
      </c>
      <c r="DW46" t="str">
        <f>IF($D46&gt;R46,"SUP","RES")</f>
        <v>SUP</v>
      </c>
      <c r="DX46" t="str">
        <f>IF($D46&gt;S46,"SUP","RES")</f>
        <v>SUP</v>
      </c>
      <c r="DY46" t="str">
        <f>IF($D46&gt;T46,"SUP","RES")</f>
        <v>SUP</v>
      </c>
      <c r="DZ46" t="str">
        <f>IF($D46&gt;U46,"SUP","RES")</f>
        <v>SUP</v>
      </c>
      <c r="EA46" t="str">
        <f>IF($D46&gt;V46,"SUP","RES")</f>
        <v>SUP</v>
      </c>
      <c r="EB46" s="7">
        <f t="shared" si="177"/>
        <v>0</v>
      </c>
      <c r="EC46" s="7">
        <f t="shared" si="178"/>
        <v>6</v>
      </c>
      <c r="ED46" s="13" t="str">
        <f t="shared" si="179"/>
        <v>All Sup</v>
      </c>
      <c r="EE46" s="13" t="str">
        <f t="shared" si="180"/>
        <v>-----</v>
      </c>
      <c r="EF46" s="7" t="str">
        <f>IF(OR(ED46="All Sup",EE46="All Res"),"na",((D46-MIN(Q46:V46))/(MAX(Q46:V46)-MIN(Q46:V46))))</f>
        <v>na</v>
      </c>
      <c r="EG46">
        <v>1.4999999999999999E-4</v>
      </c>
      <c r="EH46">
        <f>Q46*(1+$EG46)</f>
        <v>0</v>
      </c>
      <c r="EI46">
        <f>Q46*(1-$EG46)</f>
        <v>0</v>
      </c>
      <c r="EJ46">
        <f>R46*(1+$EG46)</f>
        <v>0</v>
      </c>
      <c r="EK46">
        <f>R46*(1-$EG46)</f>
        <v>0</v>
      </c>
      <c r="EL46">
        <f>S46*(1+$EG46)</f>
        <v>0</v>
      </c>
      <c r="EM46">
        <f>S46*(1-$EG46)</f>
        <v>0</v>
      </c>
      <c r="EN46">
        <f>T46*(1+$EG46)</f>
        <v>0</v>
      </c>
      <c r="EO46">
        <f>T46*(1-$EG46)</f>
        <v>0</v>
      </c>
      <c r="EP46">
        <f>U46*(1+$EG46)</f>
        <v>0</v>
      </c>
      <c r="EQ46">
        <f>U46*(1-$EG46)</f>
        <v>0</v>
      </c>
      <c r="ER46">
        <f>V46*(1+$EG46)</f>
        <v>0</v>
      </c>
      <c r="ES46">
        <f>V46*(1-$EG46)</f>
        <v>0</v>
      </c>
      <c r="ET46" s="7" t="str">
        <f t="shared" si="181"/>
        <v>-----</v>
      </c>
      <c r="EU46" s="7" t="str">
        <f t="shared" si="182"/>
        <v>-----</v>
      </c>
      <c r="EV46" s="7" t="str">
        <f t="shared" si="183"/>
        <v>-----</v>
      </c>
      <c r="EW46" s="7" t="str">
        <f t="shared" si="184"/>
        <v>-----</v>
      </c>
      <c r="EX46" s="7" t="str">
        <f t="shared" si="185"/>
        <v>-----</v>
      </c>
      <c r="EY46" s="7" t="str">
        <f t="shared" si="186"/>
        <v>-----</v>
      </c>
      <c r="EZ46">
        <f t="shared" si="204"/>
        <v>44</v>
      </c>
      <c r="FA46">
        <f t="shared" si="205"/>
        <v>44</v>
      </c>
      <c r="FB46">
        <f t="shared" si="206"/>
        <v>44</v>
      </c>
      <c r="FC46">
        <f t="shared" si="207"/>
        <v>44</v>
      </c>
      <c r="FD46">
        <f t="shared" si="208"/>
        <v>44</v>
      </c>
      <c r="FE46">
        <f t="shared" si="209"/>
        <v>44</v>
      </c>
      <c r="FF46">
        <f t="shared" si="210"/>
        <v>0</v>
      </c>
      <c r="FG46">
        <f t="shared" si="211"/>
        <v>0</v>
      </c>
      <c r="FH46">
        <f t="shared" si="212"/>
        <v>0</v>
      </c>
      <c r="FI46">
        <f t="shared" si="213"/>
        <v>0</v>
      </c>
      <c r="FJ46">
        <f t="shared" si="214"/>
        <v>0</v>
      </c>
      <c r="FK46">
        <f t="shared" si="215"/>
        <v>0</v>
      </c>
      <c r="FL46" s="7" t="str">
        <f t="shared" si="187"/>
        <v>-----</v>
      </c>
      <c r="FM46" s="7" t="str">
        <f t="shared" si="188"/>
        <v>-----</v>
      </c>
      <c r="FN46" s="7" t="str">
        <f t="shared" si="189"/>
        <v>-----</v>
      </c>
      <c r="FO46" s="7" t="str">
        <f t="shared" si="190"/>
        <v>-----</v>
      </c>
      <c r="FP46" s="7" t="str">
        <f t="shared" si="191"/>
        <v>-----</v>
      </c>
      <c r="FQ46" s="7" t="str">
        <f t="shared" si="192"/>
        <v>-----</v>
      </c>
      <c r="FR46" s="13" t="str">
        <f>IF(FL46="-----","-----",(D46-Q46)/Q46)</f>
        <v>-----</v>
      </c>
      <c r="FS46" s="13" t="str">
        <f>IF(FM46="-----","-----",(Q46-R46)/R46)</f>
        <v>-----</v>
      </c>
      <c r="FT46" s="13" t="str">
        <f>IF(FN46="-----","-----",(R46-S46)/S46)</f>
        <v>-----</v>
      </c>
      <c r="FU46" s="13" t="str">
        <f>IF(FO46="-----","-----",(S46-T46)/T46)</f>
        <v>-----</v>
      </c>
      <c r="FV46" s="13" t="str">
        <f>IF(FP46="-----","-----",(T46-U46)/U46)</f>
        <v>-----</v>
      </c>
      <c r="FW46" s="13" t="str">
        <f>IF(FQ46="-----","-----",(U46-V46)/V46)</f>
        <v>-----</v>
      </c>
      <c r="FX46" s="7" t="str">
        <f t="shared" si="193"/>
        <v>-----</v>
      </c>
      <c r="FY46" s="7" t="str">
        <f t="shared" si="194"/>
        <v>-----</v>
      </c>
      <c r="FZ46" s="7" t="str">
        <f t="shared" si="195"/>
        <v>-----</v>
      </c>
      <c r="GA46" s="7" t="str">
        <f t="shared" si="196"/>
        <v>-----</v>
      </c>
      <c r="GB46" s="7" t="str">
        <f t="shared" si="197"/>
        <v>-----</v>
      </c>
      <c r="GC46" s="7" t="str">
        <f t="shared" si="198"/>
        <v>-----</v>
      </c>
      <c r="GD46" s="7" t="str">
        <f>IF(AND(BG46&gt;AA46,BG45&gt;AA45,BG44&gt;AA44,BG43&gt;AA43,BG42&gt;AA42,BG41&gt;AA41,BG40&gt;AA40,BG39&gt;AA39,BG38&gt;AA38,BG37&gt;AA37,BG36&gt;AA36,BG35&gt;AA35),"Bullish",IF(AND(BG46&lt;AA46,BG45&lt;AA45,BG44&lt;AA44,BG43&lt;AA43,BG42&lt;AA42,BG41&lt;AA41,BG40&lt;AA40,BG39&lt;AA39,BG38&lt;AA38,BG37&lt;AA37,BG36&lt;AA36,BG35&lt;AA35),"Bearish","-----"))</f>
        <v>Bullish</v>
      </c>
      <c r="GE46">
        <f>(Z46-BG46)/BG46</f>
        <v>1.7844699142608284E-3</v>
      </c>
      <c r="GI46" s="7" t="str">
        <f>IF(Y46&gt;Z46,"Bullish","Bearish")</f>
        <v>Bullish</v>
      </c>
      <c r="GJ46" s="19" t="str">
        <f>IF(AND(D46&gt;Y46,D45&lt;Y45),"TEMA crossover","-----")</f>
        <v>-----</v>
      </c>
      <c r="GK46" s="19" t="str">
        <f>IF(AND(D46&lt;Y46,D45&gt;Y45),"TEMA crossunder","-----")</f>
        <v>TEMA crossunder</v>
      </c>
      <c r="GL46" s="20" t="str">
        <f>IF(GD46="Bearish","YES","-----")</f>
        <v>-----</v>
      </c>
      <c r="GM46" s="20" t="str">
        <f>IF(GH46="Reverse to Bearish","YES","-----")</f>
        <v>-----</v>
      </c>
      <c r="GN46" s="20" t="str">
        <f>IF(AND(GI46="Bullish",GI45="Bullish",GI44="Bullish",GI43="Bullish"),"YES","-----")</f>
        <v>YES</v>
      </c>
      <c r="GO46" s="20" t="str">
        <f>IF(OR(GK46="TEMA crossunder",GK45="TEMA crossunder",GK44="TEMA crossunder",GK43="TEMA crossunder"),"YES","-----")</f>
        <v>YES</v>
      </c>
      <c r="GP46" s="20" t="str">
        <f>IF(GD46="Bullish","YES","-----")</f>
        <v>YES</v>
      </c>
      <c r="GQ46" s="20" t="str">
        <f>IF(GH46="Reverse to Bullish","YES","-----")</f>
        <v>-----</v>
      </c>
      <c r="GR46" s="20" t="str">
        <f>IF(AND(GI46="Bearish",GI45="Bearish",GI44="Bearish",GI43="Bearish"),"YES","-----")</f>
        <v>-----</v>
      </c>
      <c r="GS46" s="20" t="str">
        <f>IF(OR(GJ46="TEMA crossover",GJ45="TEMA crossover",GJ44="TEMA crossover",GJ43="TEMA crossover"),"YES","-----")</f>
        <v>YES</v>
      </c>
      <c r="GT46" s="20" t="str">
        <f t="shared" si="216"/>
        <v>-----</v>
      </c>
      <c r="GU46" s="20" t="str">
        <f t="shared" si="217"/>
        <v>-----</v>
      </c>
      <c r="GV46" s="20" t="str">
        <f t="shared" si="218"/>
        <v>-----</v>
      </c>
      <c r="GW46" s="20" t="str">
        <f t="shared" si="219"/>
        <v>-----</v>
      </c>
      <c r="GX46" s="20" t="str">
        <f t="shared" si="220"/>
        <v>-----</v>
      </c>
      <c r="GY46" s="20" t="str">
        <f t="shared" si="221"/>
        <v>-----</v>
      </c>
      <c r="GZ46" s="7" t="str">
        <f>IF(G46&gt;BH46,"YES","-----")</f>
        <v>-----</v>
      </c>
      <c r="HA46" s="7" t="str">
        <f>IF(F46&lt;BI46,"YES","-----")</f>
        <v>-----</v>
      </c>
      <c r="HB46">
        <f>BH46-BI46</f>
        <v>5.6599999999998545</v>
      </c>
      <c r="HI46">
        <f t="shared" si="199"/>
        <v>-2.770329999999376</v>
      </c>
      <c r="HJ46">
        <f t="shared" si="200"/>
        <v>2.8896700000004785</v>
      </c>
      <c r="HK46" s="7"/>
      <c r="HL46" s="7"/>
      <c r="HM46" s="7"/>
      <c r="HN46" s="7"/>
      <c r="HO46" s="7"/>
      <c r="HP46" s="7"/>
      <c r="HQ46" s="28">
        <f t="shared" si="223"/>
        <v>1.8045000000001892</v>
      </c>
      <c r="HR46" s="28" t="str">
        <f t="shared" si="201"/>
        <v>Bull</v>
      </c>
      <c r="HS46">
        <f t="shared" si="202"/>
        <v>1.8045000000001892</v>
      </c>
    </row>
    <row r="47" spans="1:227" x14ac:dyDescent="0.55000000000000004">
      <c r="A47">
        <f>Validation!A46</f>
        <v>1772038200</v>
      </c>
      <c r="B47" t="str">
        <f>Price!B46</f>
        <v>XAUUSD</v>
      </c>
      <c r="C47" t="str">
        <f>Price!C46</f>
        <v>M5</v>
      </c>
      <c r="D47">
        <f>Price!D46</f>
        <v>5211.95</v>
      </c>
      <c r="E47">
        <f>Price!E46</f>
        <v>5208.1899999999996</v>
      </c>
      <c r="F47">
        <f>Price!F46</f>
        <v>5212.49</v>
      </c>
      <c r="G47">
        <f>Price!G46</f>
        <v>5207.6000000000004</v>
      </c>
      <c r="H47">
        <f>Price!H46</f>
        <v>571</v>
      </c>
      <c r="I47">
        <f>Diagonals!E46</f>
        <v>0</v>
      </c>
      <c r="J47">
        <f>Diagonals!F46</f>
        <v>0</v>
      </c>
      <c r="K47">
        <f>Diagonals!G46</f>
        <v>0</v>
      </c>
      <c r="L47">
        <f>Diagonals!H46</f>
        <v>0</v>
      </c>
      <c r="M47">
        <f>Diagonals!I46</f>
        <v>0</v>
      </c>
      <c r="N47">
        <f>Diagonals!J46</f>
        <v>0</v>
      </c>
      <c r="O47">
        <f>Diagonals!K46</f>
        <v>0</v>
      </c>
      <c r="P47">
        <f>Diagonals!L46</f>
        <v>0</v>
      </c>
      <c r="Q47">
        <f>Trendlines!E46</f>
        <v>0</v>
      </c>
      <c r="R47">
        <f>Trendlines!F46</f>
        <v>0</v>
      </c>
      <c r="S47">
        <f>Trendlines!G46</f>
        <v>0</v>
      </c>
      <c r="T47">
        <f>Trendlines!H46</f>
        <v>0</v>
      </c>
      <c r="U47">
        <f>Trendlines!I46</f>
        <v>0</v>
      </c>
      <c r="V47">
        <f>Trendlines!J46</f>
        <v>0</v>
      </c>
      <c r="W47">
        <f>Trendlines!K46</f>
        <v>0</v>
      </c>
      <c r="X47">
        <f>Trendlines!L46</f>
        <v>0</v>
      </c>
      <c r="Y47">
        <f>Tema_Hrma_Smma!E46</f>
        <v>5210.88</v>
      </c>
      <c r="Z47">
        <f>Tema_Hrma_Smma!F46</f>
        <v>5205.9799999999996</v>
      </c>
      <c r="AA47">
        <f>Tema_Hrma_Smma!G46</f>
        <v>5189.0200000000004</v>
      </c>
      <c r="AB47">
        <f>ZScore!H46</f>
        <v>1</v>
      </c>
      <c r="AC47">
        <f>ZScore!I46</f>
        <v>0.15354000000000001</v>
      </c>
      <c r="AD47">
        <f>ZScore!J46</f>
        <v>0</v>
      </c>
      <c r="AE47">
        <f>HA!E46</f>
        <v>5206.8100000000004</v>
      </c>
      <c r="AF47">
        <f>HA!F46</f>
        <v>5212.49</v>
      </c>
      <c r="AG47">
        <f>HA!G46</f>
        <v>5206.8100000000004</v>
      </c>
      <c r="AH47">
        <f>HA!H46</f>
        <v>5210.0600000000004</v>
      </c>
      <c r="AI47">
        <f>HA!I46</f>
        <v>1</v>
      </c>
      <c r="AJ47">
        <f>HA!J46</f>
        <v>3.25</v>
      </c>
      <c r="AK47">
        <f>HA!K46</f>
        <v>3.0720000000000001E-2</v>
      </c>
      <c r="AL47">
        <f>HA!L46</f>
        <v>8</v>
      </c>
      <c r="AM47">
        <f>KC!E46</f>
        <v>5222.0048299999999</v>
      </c>
      <c r="AN47">
        <f>KC!F46</f>
        <v>5216.5465599999998</v>
      </c>
      <c r="AO47">
        <f>KC!G46</f>
        <v>5211.0882899999997</v>
      </c>
      <c r="AP47">
        <f>KC!H46</f>
        <v>5205.6300199999996</v>
      </c>
      <c r="AQ47">
        <f>KC!I46</f>
        <v>5200.1717500000004</v>
      </c>
      <c r="AR47">
        <f>KC!J46</f>
        <v>5193.05573</v>
      </c>
      <c r="AS47">
        <f>KC!K46</f>
        <v>5187.59746</v>
      </c>
      <c r="AT47">
        <f>KC!L46</f>
        <v>5182.1391899999999</v>
      </c>
      <c r="AU47">
        <f>KC!M46</f>
        <v>5176.6809199999998</v>
      </c>
      <c r="AV47">
        <f>KC!N46</f>
        <v>5171.2226499999997</v>
      </c>
      <c r="AW47">
        <f>SR_Levels!E46</f>
        <v>5205.3100000000004</v>
      </c>
      <c r="AX47">
        <f>SR_Levels!F46</f>
        <v>5193.3500000000004</v>
      </c>
      <c r="AY47">
        <f>SR_Levels!G46</f>
        <v>5178.6000000000004</v>
      </c>
      <c r="AZ47">
        <f>SR_Levels!H46</f>
        <v>5161.8900000000003</v>
      </c>
      <c r="BA47">
        <f>SR_Levels!I46</f>
        <v>0</v>
      </c>
      <c r="BB47">
        <f>SR_Levels!J46</f>
        <v>0</v>
      </c>
      <c r="BC47">
        <f>SR_Levels!K46</f>
        <v>0</v>
      </c>
      <c r="BD47">
        <f>SR_Levels!L46</f>
        <v>0</v>
      </c>
      <c r="BE47">
        <f>ZigZag!E46</f>
        <v>0</v>
      </c>
      <c r="BF47">
        <f>ZigZag!F46</f>
        <v>0</v>
      </c>
      <c r="BG47">
        <f>ZigZag!G46</f>
        <v>5195.95</v>
      </c>
      <c r="BH47">
        <f>Dual_Tema!E46</f>
        <v>5213.3100000000004</v>
      </c>
      <c r="BI47">
        <f>Dual_Tema!F46</f>
        <v>5208.0600000000004</v>
      </c>
      <c r="BJ47">
        <f>Pinbar!E46</f>
        <v>0</v>
      </c>
      <c r="BK47">
        <f>SSA!E46</f>
        <v>5210.7730799999999</v>
      </c>
      <c r="BL47">
        <f>SSA!F46</f>
        <v>5209.0244599999996</v>
      </c>
      <c r="BN47" t="str">
        <f t="shared" si="222"/>
        <v>Green Candle</v>
      </c>
      <c r="BO47" s="34">
        <f t="shared" si="224"/>
        <v>1.2794676185188258E-3</v>
      </c>
      <c r="BP47" s="34">
        <f t="shared" si="226"/>
        <v>3.1700632087892089E-3</v>
      </c>
      <c r="BQ47" s="34">
        <f t="shared" si="235"/>
        <v>5.108514962992583E-3</v>
      </c>
      <c r="BR47" s="34">
        <f t="shared" si="237"/>
        <v>4.5099305200875239E-3</v>
      </c>
      <c r="BS47" s="35">
        <f t="shared" si="225"/>
        <v>2.1313100874253976E-4</v>
      </c>
      <c r="BT47" s="35">
        <f t="shared" si="227"/>
        <v>2.6378888218703267E-4</v>
      </c>
      <c r="BU47" s="35">
        <f t="shared" si="236"/>
        <v>2.8312400368757373E-4</v>
      </c>
      <c r="BV47" s="35">
        <f t="shared" si="238"/>
        <v>1.8750887996454857E-4</v>
      </c>
      <c r="BW47" s="27">
        <v>96</v>
      </c>
      <c r="BX47">
        <f>F47-G47</f>
        <v>4.8899999999994179</v>
      </c>
      <c r="BY47">
        <f>ABS(F47-D46)</f>
        <v>4.3099999999994907</v>
      </c>
      <c r="BZ47">
        <f>ABS(G47-D46)</f>
        <v>0.57999999999992724</v>
      </c>
      <c r="CA47">
        <f t="shared" si="203"/>
        <v>4.8899999999994179</v>
      </c>
      <c r="CB47">
        <f t="shared" si="229"/>
        <v>6.0992857142856725</v>
      </c>
      <c r="CC47">
        <f t="shared" si="232"/>
        <v>6.5412915493531409</v>
      </c>
      <c r="CD47">
        <f t="shared" si="230"/>
        <v>-0.44200583506746849</v>
      </c>
      <c r="CE47">
        <f t="shared" si="233"/>
        <v>-1</v>
      </c>
      <c r="CF47">
        <f t="shared" si="234"/>
        <v>-4</v>
      </c>
      <c r="CG47" s="7" t="str">
        <f t="shared" si="231"/>
        <v>-----</v>
      </c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Z47" s="7" t="str">
        <f>IF(AND(D47&gt;BH47,D47&gt;E47),"Bullish Trigger","-----")</f>
        <v>-----</v>
      </c>
      <c r="DA47" s="7" t="str">
        <f>IF(AND(D47&lt;BI47,D47&lt;E47),"Bearish Trigger","-----")</f>
        <v>-----</v>
      </c>
      <c r="DB47" s="13" t="str">
        <f>IF(AND(W47=BE47,W47&gt;0,BE47&gt;0),"Important High","------")</f>
        <v>------</v>
      </c>
      <c r="DC47" s="13" t="str">
        <f>IF(AND(X47=BF47,X47&gt;0,BF47&gt;0),"Important Low","------")</f>
        <v>------</v>
      </c>
      <c r="DD47" s="7" t="str">
        <f>IF(AND(DB47="Important High",DC47="-----",BJ47=1),"Imp High Rej","-----")</f>
        <v>-----</v>
      </c>
      <c r="DE47" s="7" t="str">
        <f>IF(AND(DB47="-----",DC47="Important Low",BJ47=1),"Imp Low Rej","-----")</f>
        <v>-----</v>
      </c>
      <c r="DF47" s="7" t="str">
        <f>IF(Y47&gt;AM47,"Overbought",IF(Y47&gt;AO47,"Bullish Momentum",IF(Y47&gt;AQ47,"Flat Momentum","-----")))</f>
        <v>Flat Momentum</v>
      </c>
      <c r="DG47" s="7" t="str">
        <f>IF(Y47&lt;AV47,"Oversold",IF(Y47&lt;AT47,"Bearish Momentum",IF(Y47&lt;AR47,"Flat Momentum","-----")))</f>
        <v>-----</v>
      </c>
      <c r="DH47" s="7" t="str">
        <f>IF(AND(DF47="Overbought",AD47=2),"Culminated Thrust","-----")</f>
        <v>-----</v>
      </c>
      <c r="DI47" s="7" t="str">
        <f>IF(AND(DG47="Oversold",AD47=5),"Culminated Thrust","-----")</f>
        <v>-----</v>
      </c>
      <c r="DJ47" s="14">
        <f>(Q47-$D47)/$D47</f>
        <v>-1</v>
      </c>
      <c r="DK47" s="14">
        <f>(R47-$D47)/$D47</f>
        <v>-1</v>
      </c>
      <c r="DL47" s="14">
        <f>(S47-$D47)/$D47</f>
        <v>-1</v>
      </c>
      <c r="DM47" s="14">
        <f>(T47-$D47)/$D47</f>
        <v>-1</v>
      </c>
      <c r="DN47" s="14">
        <f>(U47-$D47)/$D47</f>
        <v>-1</v>
      </c>
      <c r="DO47" s="14">
        <f>(V47-$D47)/$D47</f>
        <v>-1</v>
      </c>
      <c r="DP47" s="14">
        <f t="shared" si="171"/>
        <v>-1</v>
      </c>
      <c r="DQ47" s="14">
        <f t="shared" si="172"/>
        <v>-1</v>
      </c>
      <c r="DR47" s="14">
        <f t="shared" si="173"/>
        <v>-1</v>
      </c>
      <c r="DS47" s="14">
        <f t="shared" si="174"/>
        <v>-1</v>
      </c>
      <c r="DT47" s="14">
        <f t="shared" si="175"/>
        <v>-1</v>
      </c>
      <c r="DU47" s="14">
        <f t="shared" si="176"/>
        <v>-1</v>
      </c>
      <c r="DV47" t="str">
        <f>IF($D47&gt;Q47,"SUP","RES")</f>
        <v>SUP</v>
      </c>
      <c r="DW47" t="str">
        <f>IF($D47&gt;R47,"SUP","RES")</f>
        <v>SUP</v>
      </c>
      <c r="DX47" t="str">
        <f>IF($D47&gt;S47,"SUP","RES")</f>
        <v>SUP</v>
      </c>
      <c r="DY47" t="str">
        <f>IF($D47&gt;T47,"SUP","RES")</f>
        <v>SUP</v>
      </c>
      <c r="DZ47" t="str">
        <f>IF($D47&gt;U47,"SUP","RES")</f>
        <v>SUP</v>
      </c>
      <c r="EA47" t="str">
        <f>IF($D47&gt;V47,"SUP","RES")</f>
        <v>SUP</v>
      </c>
      <c r="EB47" s="7">
        <f t="shared" si="177"/>
        <v>0</v>
      </c>
      <c r="EC47" s="7">
        <f t="shared" si="178"/>
        <v>6</v>
      </c>
      <c r="ED47" s="13" t="str">
        <f t="shared" si="179"/>
        <v>All Sup</v>
      </c>
      <c r="EE47" s="13" t="str">
        <f t="shared" si="180"/>
        <v>-----</v>
      </c>
      <c r="EF47" s="7" t="str">
        <f>IF(OR(ED47="All Sup",EE47="All Res"),"na",((D47-MIN(Q47:V47))/(MAX(Q47:V47)-MIN(Q47:V47))))</f>
        <v>na</v>
      </c>
      <c r="EG47">
        <v>1.4999999999999999E-4</v>
      </c>
      <c r="EH47">
        <f>Q47*(1+$EG47)</f>
        <v>0</v>
      </c>
      <c r="EI47">
        <f>Q47*(1-$EG47)</f>
        <v>0</v>
      </c>
      <c r="EJ47">
        <f>R47*(1+$EG47)</f>
        <v>0</v>
      </c>
      <c r="EK47">
        <f>R47*(1-$EG47)</f>
        <v>0</v>
      </c>
      <c r="EL47">
        <f>S47*(1+$EG47)</f>
        <v>0</v>
      </c>
      <c r="EM47">
        <f>S47*(1-$EG47)</f>
        <v>0</v>
      </c>
      <c r="EN47">
        <f>T47*(1+$EG47)</f>
        <v>0</v>
      </c>
      <c r="EO47">
        <f>T47*(1-$EG47)</f>
        <v>0</v>
      </c>
      <c r="EP47">
        <f>U47*(1+$EG47)</f>
        <v>0</v>
      </c>
      <c r="EQ47">
        <f>U47*(1-$EG47)</f>
        <v>0</v>
      </c>
      <c r="ER47">
        <f>V47*(1+$EG47)</f>
        <v>0</v>
      </c>
      <c r="ES47">
        <f>V47*(1-$EG47)</f>
        <v>0</v>
      </c>
      <c r="ET47" s="7" t="str">
        <f t="shared" si="181"/>
        <v>-----</v>
      </c>
      <c r="EU47" s="7" t="str">
        <f t="shared" si="182"/>
        <v>-----</v>
      </c>
      <c r="EV47" s="7" t="str">
        <f t="shared" si="183"/>
        <v>-----</v>
      </c>
      <c r="EW47" s="7" t="str">
        <f t="shared" si="184"/>
        <v>-----</v>
      </c>
      <c r="EX47" s="7" t="str">
        <f t="shared" si="185"/>
        <v>-----</v>
      </c>
      <c r="EY47" s="7" t="str">
        <f t="shared" si="186"/>
        <v>-----</v>
      </c>
      <c r="EZ47">
        <f t="shared" si="204"/>
        <v>45</v>
      </c>
      <c r="FA47">
        <f t="shared" si="205"/>
        <v>45</v>
      </c>
      <c r="FB47">
        <f t="shared" si="206"/>
        <v>45</v>
      </c>
      <c r="FC47">
        <f t="shared" si="207"/>
        <v>45</v>
      </c>
      <c r="FD47">
        <f t="shared" si="208"/>
        <v>45</v>
      </c>
      <c r="FE47">
        <f t="shared" si="209"/>
        <v>45</v>
      </c>
      <c r="FF47">
        <f t="shared" si="210"/>
        <v>0</v>
      </c>
      <c r="FG47">
        <f t="shared" si="211"/>
        <v>0</v>
      </c>
      <c r="FH47">
        <f t="shared" si="212"/>
        <v>0</v>
      </c>
      <c r="FI47">
        <f t="shared" si="213"/>
        <v>0</v>
      </c>
      <c r="FJ47">
        <f t="shared" si="214"/>
        <v>0</v>
      </c>
      <c r="FK47">
        <f t="shared" si="215"/>
        <v>0</v>
      </c>
      <c r="FL47" s="7" t="str">
        <f t="shared" si="187"/>
        <v>-----</v>
      </c>
      <c r="FM47" s="7" t="str">
        <f t="shared" si="188"/>
        <v>-----</v>
      </c>
      <c r="FN47" s="7" t="str">
        <f t="shared" si="189"/>
        <v>-----</v>
      </c>
      <c r="FO47" s="7" t="str">
        <f t="shared" si="190"/>
        <v>-----</v>
      </c>
      <c r="FP47" s="7" t="str">
        <f t="shared" si="191"/>
        <v>-----</v>
      </c>
      <c r="FQ47" s="7" t="str">
        <f t="shared" si="192"/>
        <v>-----</v>
      </c>
      <c r="FR47" s="13" t="str">
        <f>IF(FL47="-----","-----",(D47-Q47)/Q47)</f>
        <v>-----</v>
      </c>
      <c r="FS47" s="13" t="str">
        <f>IF(FM47="-----","-----",(Q47-R47)/R47)</f>
        <v>-----</v>
      </c>
      <c r="FT47" s="13" t="str">
        <f>IF(FN47="-----","-----",(R47-S47)/S47)</f>
        <v>-----</v>
      </c>
      <c r="FU47" s="13" t="str">
        <f>IF(FO47="-----","-----",(S47-T47)/T47)</f>
        <v>-----</v>
      </c>
      <c r="FV47" s="13" t="str">
        <f>IF(FP47="-----","-----",(T47-U47)/U47)</f>
        <v>-----</v>
      </c>
      <c r="FW47" s="13" t="str">
        <f>IF(FQ47="-----","-----",(U47-V47)/V47)</f>
        <v>-----</v>
      </c>
      <c r="FX47" s="7" t="str">
        <f t="shared" si="193"/>
        <v>-----</v>
      </c>
      <c r="FY47" s="7" t="str">
        <f t="shared" si="194"/>
        <v>-----</v>
      </c>
      <c r="FZ47" s="7" t="str">
        <f t="shared" si="195"/>
        <v>-----</v>
      </c>
      <c r="GA47" s="7" t="str">
        <f t="shared" si="196"/>
        <v>-----</v>
      </c>
      <c r="GB47" s="7" t="str">
        <f t="shared" si="197"/>
        <v>-----</v>
      </c>
      <c r="GC47" s="7" t="str">
        <f t="shared" si="198"/>
        <v>-----</v>
      </c>
      <c r="GD47" s="7" t="str">
        <f>IF(AND(BG47&gt;AA47,BG46&gt;AA46,BG45&gt;AA45,BG44&gt;AA44,BG43&gt;AA43,BG42&gt;AA42,BG41&gt;AA41,BG40&gt;AA40,BG39&gt;AA39,BG38&gt;AA38,BG37&gt;AA37,BG36&gt;AA36),"Bullish",IF(AND(BG47&lt;AA47,BG46&lt;AA46,BG45&lt;AA45,BG44&lt;AA44,BG43&lt;AA43,BG42&lt;AA42,BG41&lt;AA41,BG40&lt;AA40,BG39&lt;AA39,BG38&lt;AA38,BG37&lt;AA37,BG36&lt;AA36),"Bearish","-----"))</f>
        <v>Bullish</v>
      </c>
      <c r="GE47">
        <f>(Z47-BG47)/BG47</f>
        <v>1.9303495992070258E-3</v>
      </c>
      <c r="GI47" s="7" t="str">
        <f>IF(Y47&gt;Z47,"Bullish","Bearish")</f>
        <v>Bullish</v>
      </c>
      <c r="GJ47" s="19" t="str">
        <f>IF(AND(D47&gt;Y47,D46&lt;Y46),"TEMA crossover","-----")</f>
        <v>TEMA crossover</v>
      </c>
      <c r="GK47" s="19" t="str">
        <f>IF(AND(D47&lt;Y47,D46&gt;Y46),"TEMA crossunder","-----")</f>
        <v>-----</v>
      </c>
      <c r="GL47" s="20" t="str">
        <f>IF(GD47="Bearish","YES","-----")</f>
        <v>-----</v>
      </c>
      <c r="GM47" s="20" t="str">
        <f>IF(GH47="Reverse to Bearish","YES","-----")</f>
        <v>-----</v>
      </c>
      <c r="GN47" s="20" t="str">
        <f>IF(AND(GI47="Bullish",GI46="Bullish",GI45="Bullish",GI44="Bullish"),"YES","-----")</f>
        <v>YES</v>
      </c>
      <c r="GO47" s="20" t="str">
        <f>IF(OR(GK47="TEMA crossunder",GK46="TEMA crossunder",GK45="TEMA crossunder",GK44="TEMA crossunder"),"YES","-----")</f>
        <v>YES</v>
      </c>
      <c r="GP47" s="20" t="str">
        <f>IF(GD47="Bullish","YES","-----")</f>
        <v>YES</v>
      </c>
      <c r="GQ47" s="20" t="str">
        <f>IF(GH47="Reverse to Bullish","YES","-----")</f>
        <v>-----</v>
      </c>
      <c r="GR47" s="20" t="str">
        <f>IF(AND(GI47="Bearish",GI46="Bearish",GI45="Bearish",GI44="Bearish"),"YES","-----")</f>
        <v>-----</v>
      </c>
      <c r="GS47" s="20" t="str">
        <f>IF(OR(GJ47="TEMA crossover",GJ46="TEMA crossover",GJ45="TEMA crossover",GJ44="TEMA crossover"),"YES","-----")</f>
        <v>YES</v>
      </c>
      <c r="GT47" s="20" t="str">
        <f t="shared" si="216"/>
        <v>-----</v>
      </c>
      <c r="GU47" s="20" t="str">
        <f t="shared" si="217"/>
        <v>-----</v>
      </c>
      <c r="GV47" s="20" t="str">
        <f t="shared" si="218"/>
        <v>-----</v>
      </c>
      <c r="GW47" s="20" t="str">
        <f t="shared" si="219"/>
        <v>-----</v>
      </c>
      <c r="GX47" s="20" t="str">
        <f t="shared" si="220"/>
        <v>-----</v>
      </c>
      <c r="GY47" s="20" t="str">
        <f t="shared" si="221"/>
        <v>-----</v>
      </c>
      <c r="GZ47" s="7" t="str">
        <f>IF(G47&gt;BH47,"YES","-----")</f>
        <v>-----</v>
      </c>
      <c r="HA47" s="7" t="str">
        <f>IF(F47&lt;BI47,"YES","-----")</f>
        <v>-----</v>
      </c>
      <c r="HB47">
        <f>BH47-BI47</f>
        <v>5.25</v>
      </c>
      <c r="HI47">
        <f t="shared" si="199"/>
        <v>-2.7130799999995361</v>
      </c>
      <c r="HJ47">
        <f t="shared" si="200"/>
        <v>2.5369200000004639</v>
      </c>
      <c r="HK47" s="7"/>
      <c r="HL47" s="7"/>
      <c r="HM47" s="7"/>
      <c r="HN47" s="7"/>
      <c r="HO47" s="7"/>
      <c r="HP47" s="7"/>
      <c r="HQ47" s="28">
        <f t="shared" si="223"/>
        <v>1.7486200000003009</v>
      </c>
      <c r="HR47" s="28" t="str">
        <f t="shared" si="201"/>
        <v>Bull</v>
      </c>
      <c r="HS47">
        <f t="shared" si="202"/>
        <v>1.7486200000003009</v>
      </c>
    </row>
    <row r="48" spans="1:227" x14ac:dyDescent="0.55000000000000004">
      <c r="A48">
        <f>Validation!A47</f>
        <v>1772038500</v>
      </c>
      <c r="B48" t="str">
        <f>Price!B47</f>
        <v>XAUUSD</v>
      </c>
      <c r="C48" t="str">
        <f>Price!C47</f>
        <v>M5</v>
      </c>
      <c r="D48">
        <f>Price!D47</f>
        <v>5212.3100000000004</v>
      </c>
      <c r="E48">
        <f>Price!E47</f>
        <v>5211.9399999999996</v>
      </c>
      <c r="F48">
        <f>Price!F47</f>
        <v>5212.79</v>
      </c>
      <c r="G48">
        <f>Price!G47</f>
        <v>5210.16</v>
      </c>
      <c r="H48">
        <f>Price!H47</f>
        <v>571</v>
      </c>
      <c r="I48">
        <f>Diagonals!E47</f>
        <v>0</v>
      </c>
      <c r="J48">
        <f>Diagonals!F47</f>
        <v>0</v>
      </c>
      <c r="K48">
        <f>Diagonals!G47</f>
        <v>0</v>
      </c>
      <c r="L48">
        <f>Diagonals!H47</f>
        <v>0</v>
      </c>
      <c r="M48">
        <f>Diagonals!I47</f>
        <v>0</v>
      </c>
      <c r="N48">
        <f>Diagonals!J47</f>
        <v>0</v>
      </c>
      <c r="O48">
        <f>Diagonals!K47</f>
        <v>0</v>
      </c>
      <c r="P48">
        <f>Diagonals!L47</f>
        <v>0</v>
      </c>
      <c r="Q48">
        <f>Trendlines!E47</f>
        <v>0</v>
      </c>
      <c r="R48">
        <f>Trendlines!F47</f>
        <v>0</v>
      </c>
      <c r="S48">
        <f>Trendlines!G47</f>
        <v>0</v>
      </c>
      <c r="T48">
        <f>Trendlines!H47</f>
        <v>0</v>
      </c>
      <c r="U48">
        <f>Trendlines!I47</f>
        <v>0</v>
      </c>
      <c r="V48">
        <f>Trendlines!J47</f>
        <v>0</v>
      </c>
      <c r="W48">
        <f>Trendlines!K47</f>
        <v>0</v>
      </c>
      <c r="X48">
        <f>Trendlines!L47</f>
        <v>0</v>
      </c>
      <c r="Y48">
        <f>Tema_Hrma_Smma!E47</f>
        <v>5212.37</v>
      </c>
      <c r="Z48">
        <f>Tema_Hrma_Smma!F47</f>
        <v>5207.8100000000004</v>
      </c>
      <c r="AA48">
        <f>Tema_Hrma_Smma!G47</f>
        <v>5189.63</v>
      </c>
      <c r="AB48">
        <f>ZScore!H47</f>
        <v>1</v>
      </c>
      <c r="AC48">
        <f>ZScore!I47</f>
        <v>0.99597999999999998</v>
      </c>
      <c r="AD48">
        <f>ZScore!J47</f>
        <v>0</v>
      </c>
      <c r="AE48">
        <f>HA!E47</f>
        <v>5208.43</v>
      </c>
      <c r="AF48">
        <f>HA!F47</f>
        <v>5212.79</v>
      </c>
      <c r="AG48">
        <f>HA!G47</f>
        <v>5208.43</v>
      </c>
      <c r="AH48">
        <f>HA!H47</f>
        <v>5211.8</v>
      </c>
      <c r="AI48">
        <f>HA!I47</f>
        <v>1</v>
      </c>
      <c r="AJ48">
        <f>HA!J47</f>
        <v>3.37</v>
      </c>
      <c r="AK48">
        <f>HA!K47</f>
        <v>6.9769999999999999E-2</v>
      </c>
      <c r="AL48">
        <f>HA!L47</f>
        <v>9</v>
      </c>
      <c r="AM48">
        <f>KC!E47</f>
        <v>5223.1155900000003</v>
      </c>
      <c r="AN48">
        <f>KC!F47</f>
        <v>5217.68714</v>
      </c>
      <c r="AO48">
        <f>KC!G47</f>
        <v>5212.2586799999999</v>
      </c>
      <c r="AP48">
        <f>KC!H47</f>
        <v>5206.8302199999998</v>
      </c>
      <c r="AQ48">
        <f>KC!I47</f>
        <v>5201.4017700000004</v>
      </c>
      <c r="AR48">
        <f>KC!J47</f>
        <v>5194.4928799999998</v>
      </c>
      <c r="AS48">
        <f>KC!K47</f>
        <v>5189.0644199999997</v>
      </c>
      <c r="AT48">
        <f>KC!L47</f>
        <v>5183.6359700000003</v>
      </c>
      <c r="AU48">
        <f>KC!M47</f>
        <v>5178.2075100000002</v>
      </c>
      <c r="AV48">
        <f>KC!N47</f>
        <v>5172.7790500000001</v>
      </c>
      <c r="AW48">
        <f>SR_Levels!E47</f>
        <v>5205.3100000000004</v>
      </c>
      <c r="AX48">
        <f>SR_Levels!F47</f>
        <v>5193.3500000000004</v>
      </c>
      <c r="AY48">
        <f>SR_Levels!G47</f>
        <v>5178.6000000000004</v>
      </c>
      <c r="AZ48">
        <f>SR_Levels!H47</f>
        <v>5161.8900000000003</v>
      </c>
      <c r="BA48">
        <f>SR_Levels!I47</f>
        <v>0</v>
      </c>
      <c r="BB48">
        <f>SR_Levels!J47</f>
        <v>0</v>
      </c>
      <c r="BC48">
        <f>SR_Levels!K47</f>
        <v>0</v>
      </c>
      <c r="BD48">
        <f>SR_Levels!L47</f>
        <v>0</v>
      </c>
      <c r="BE48">
        <f>ZigZag!E47</f>
        <v>0</v>
      </c>
      <c r="BF48">
        <f>ZigZag!F47</f>
        <v>0</v>
      </c>
      <c r="BG48">
        <f>ZigZag!G47</f>
        <v>5197.08</v>
      </c>
      <c r="BH48">
        <f>Dual_Tema!E47</f>
        <v>5214.09</v>
      </c>
      <c r="BI48">
        <f>Dual_Tema!F47</f>
        <v>5210.2</v>
      </c>
      <c r="BJ48">
        <f>Pinbar!E47</f>
        <v>0</v>
      </c>
      <c r="BK48">
        <f>SSA!E47</f>
        <v>5212.1550399999996</v>
      </c>
      <c r="BL48">
        <f>SSA!F47</f>
        <v>5210.5897500000001</v>
      </c>
      <c r="BN48" t="str">
        <f t="shared" si="222"/>
        <v>Green Candle</v>
      </c>
      <c r="BO48" s="34">
        <f t="shared" si="224"/>
        <v>1.7469951299386999E-3</v>
      </c>
      <c r="BP48" s="34">
        <f t="shared" si="226"/>
        <v>3.4286264318028614E-3</v>
      </c>
      <c r="BQ48" s="34">
        <f t="shared" si="235"/>
        <v>6.1733518907096663E-3</v>
      </c>
      <c r="BR48" s="34">
        <f t="shared" si="237"/>
        <v>4.0568263905611524E-3</v>
      </c>
      <c r="BS48" s="35">
        <f t="shared" si="225"/>
        <v>2.9095413709545603E-4</v>
      </c>
      <c r="BT48" s="35">
        <f t="shared" si="227"/>
        <v>2.8527085639340477E-4</v>
      </c>
      <c r="BU48" s="35">
        <f t="shared" si="236"/>
        <v>3.4196816975007316E-4</v>
      </c>
      <c r="BV48" s="35">
        <f t="shared" si="238"/>
        <v>1.6870671514479518E-4</v>
      </c>
      <c r="BW48" s="27">
        <v>96</v>
      </c>
      <c r="BX48">
        <f>F48-G48</f>
        <v>2.6300000000001091</v>
      </c>
      <c r="BY48">
        <f>ABS(F48-D47)</f>
        <v>0.84000000000014552</v>
      </c>
      <c r="BZ48">
        <f>ABS(G48-D47)</f>
        <v>1.7899999999999636</v>
      </c>
      <c r="CA48">
        <f t="shared" si="203"/>
        <v>2.6300000000001091</v>
      </c>
      <c r="CB48">
        <f t="shared" si="229"/>
        <v>5.4599999999999715</v>
      </c>
      <c r="CC48">
        <f t="shared" si="232"/>
        <v>6.2619135815422098</v>
      </c>
      <c r="CD48">
        <f t="shared" si="230"/>
        <v>-0.80191358154223824</v>
      </c>
      <c r="CE48">
        <f t="shared" si="233"/>
        <v>-1</v>
      </c>
      <c r="CF48">
        <f t="shared" si="234"/>
        <v>-5</v>
      </c>
      <c r="CG48" s="7" t="str">
        <f t="shared" si="231"/>
        <v>-----</v>
      </c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Z48" s="7" t="str">
        <f>IF(AND(D48&gt;BH48,D48&gt;E48),"Bullish Trigger","-----")</f>
        <v>-----</v>
      </c>
      <c r="DA48" s="7" t="str">
        <f>IF(AND(D48&lt;BI48,D48&lt;E48),"Bearish Trigger","-----")</f>
        <v>-----</v>
      </c>
      <c r="DB48" s="13" t="str">
        <f>IF(AND(W48=BE48,W48&gt;0,BE48&gt;0),"Important High","------")</f>
        <v>------</v>
      </c>
      <c r="DC48" s="13" t="str">
        <f>IF(AND(X48=BF48,X48&gt;0,BF48&gt;0),"Important Low","------")</f>
        <v>------</v>
      </c>
      <c r="DD48" s="7" t="str">
        <f>IF(AND(DB48="Important High",DC48="-----",BJ48=1),"Imp High Rej","-----")</f>
        <v>-----</v>
      </c>
      <c r="DE48" s="7" t="str">
        <f>IF(AND(DB48="-----",DC48="Important Low",BJ48=1),"Imp Low Rej","-----")</f>
        <v>-----</v>
      </c>
      <c r="DF48" s="7" t="str">
        <f>IF(Y48&gt;AM48,"Overbought",IF(Y48&gt;AO48,"Bullish Momentum",IF(Y48&gt;AQ48,"Flat Momentum","-----")))</f>
        <v>Bullish Momentum</v>
      </c>
      <c r="DG48" s="7" t="str">
        <f>IF(Y48&lt;AV48,"Oversold",IF(Y48&lt;AT48,"Bearish Momentum",IF(Y48&lt;AR48,"Flat Momentum","-----")))</f>
        <v>-----</v>
      </c>
      <c r="DH48" s="7" t="str">
        <f>IF(AND(DF48="Overbought",AD48=2),"Culminated Thrust","-----")</f>
        <v>-----</v>
      </c>
      <c r="DI48" s="7" t="str">
        <f>IF(AND(DG48="Oversold",AD48=5),"Culminated Thrust","-----")</f>
        <v>-----</v>
      </c>
      <c r="DJ48" s="14">
        <f>(Q48-$D48)/$D48</f>
        <v>-1</v>
      </c>
      <c r="DK48" s="14">
        <f>(R48-$D48)/$D48</f>
        <v>-1</v>
      </c>
      <c r="DL48" s="14">
        <f>(S48-$D48)/$D48</f>
        <v>-1</v>
      </c>
      <c r="DM48" s="14">
        <f>(T48-$D48)/$D48</f>
        <v>-1</v>
      </c>
      <c r="DN48" s="14">
        <f>(U48-$D48)/$D48</f>
        <v>-1</v>
      </c>
      <c r="DO48" s="14">
        <f>(V48-$D48)/$D48</f>
        <v>-1</v>
      </c>
      <c r="DP48" s="14">
        <f t="shared" si="171"/>
        <v>-1</v>
      </c>
      <c r="DQ48" s="14">
        <f t="shared" si="172"/>
        <v>-1</v>
      </c>
      <c r="DR48" s="14">
        <f t="shared" si="173"/>
        <v>-1</v>
      </c>
      <c r="DS48" s="14">
        <f t="shared" si="174"/>
        <v>-1</v>
      </c>
      <c r="DT48" s="14">
        <f t="shared" si="175"/>
        <v>-1</v>
      </c>
      <c r="DU48" s="14">
        <f t="shared" si="176"/>
        <v>-1</v>
      </c>
      <c r="DV48" t="str">
        <f>IF($D48&gt;Q48,"SUP","RES")</f>
        <v>SUP</v>
      </c>
      <c r="DW48" t="str">
        <f>IF($D48&gt;R48,"SUP","RES")</f>
        <v>SUP</v>
      </c>
      <c r="DX48" t="str">
        <f>IF($D48&gt;S48,"SUP","RES")</f>
        <v>SUP</v>
      </c>
      <c r="DY48" t="str">
        <f>IF($D48&gt;T48,"SUP","RES")</f>
        <v>SUP</v>
      </c>
      <c r="DZ48" t="str">
        <f>IF($D48&gt;U48,"SUP","RES")</f>
        <v>SUP</v>
      </c>
      <c r="EA48" t="str">
        <f>IF($D48&gt;V48,"SUP","RES")</f>
        <v>SUP</v>
      </c>
      <c r="EB48" s="7">
        <f t="shared" si="177"/>
        <v>0</v>
      </c>
      <c r="EC48" s="7">
        <f t="shared" si="178"/>
        <v>6</v>
      </c>
      <c r="ED48" s="13" t="str">
        <f t="shared" si="179"/>
        <v>All Sup</v>
      </c>
      <c r="EE48" s="13" t="str">
        <f t="shared" si="180"/>
        <v>-----</v>
      </c>
      <c r="EF48" s="7" t="str">
        <f>IF(OR(ED48="All Sup",EE48="All Res"),"na",((D48-MIN(Q48:V48))/(MAX(Q48:V48)-MIN(Q48:V48))))</f>
        <v>na</v>
      </c>
      <c r="EG48">
        <v>1.4999999999999999E-4</v>
      </c>
      <c r="EH48">
        <f>Q48*(1+$EG48)</f>
        <v>0</v>
      </c>
      <c r="EI48">
        <f>Q48*(1-$EG48)</f>
        <v>0</v>
      </c>
      <c r="EJ48">
        <f>R48*(1+$EG48)</f>
        <v>0</v>
      </c>
      <c r="EK48">
        <f>R48*(1-$EG48)</f>
        <v>0</v>
      </c>
      <c r="EL48">
        <f>S48*(1+$EG48)</f>
        <v>0</v>
      </c>
      <c r="EM48">
        <f>S48*(1-$EG48)</f>
        <v>0</v>
      </c>
      <c r="EN48">
        <f>T48*(1+$EG48)</f>
        <v>0</v>
      </c>
      <c r="EO48">
        <f>T48*(1-$EG48)</f>
        <v>0</v>
      </c>
      <c r="EP48">
        <f>U48*(1+$EG48)</f>
        <v>0</v>
      </c>
      <c r="EQ48">
        <f>U48*(1-$EG48)</f>
        <v>0</v>
      </c>
      <c r="ER48">
        <f>V48*(1+$EG48)</f>
        <v>0</v>
      </c>
      <c r="ES48">
        <f>V48*(1-$EG48)</f>
        <v>0</v>
      </c>
      <c r="ET48" s="7" t="str">
        <f t="shared" si="181"/>
        <v>-----</v>
      </c>
      <c r="EU48" s="7" t="str">
        <f t="shared" si="182"/>
        <v>-----</v>
      </c>
      <c r="EV48" s="7" t="str">
        <f t="shared" si="183"/>
        <v>-----</v>
      </c>
      <c r="EW48" s="7" t="str">
        <f t="shared" si="184"/>
        <v>-----</v>
      </c>
      <c r="EX48" s="7" t="str">
        <f t="shared" si="185"/>
        <v>-----</v>
      </c>
      <c r="EY48" s="7" t="str">
        <f t="shared" si="186"/>
        <v>-----</v>
      </c>
      <c r="EZ48">
        <f t="shared" si="204"/>
        <v>46</v>
      </c>
      <c r="FA48">
        <f t="shared" si="205"/>
        <v>46</v>
      </c>
      <c r="FB48">
        <f t="shared" si="206"/>
        <v>46</v>
      </c>
      <c r="FC48">
        <f t="shared" si="207"/>
        <v>46</v>
      </c>
      <c r="FD48">
        <f t="shared" si="208"/>
        <v>46</v>
      </c>
      <c r="FE48">
        <f t="shared" si="209"/>
        <v>46</v>
      </c>
      <c r="FF48">
        <f t="shared" si="210"/>
        <v>0</v>
      </c>
      <c r="FG48">
        <f t="shared" si="211"/>
        <v>0</v>
      </c>
      <c r="FH48">
        <f t="shared" si="212"/>
        <v>0</v>
      </c>
      <c r="FI48">
        <f t="shared" si="213"/>
        <v>0</v>
      </c>
      <c r="FJ48">
        <f t="shared" si="214"/>
        <v>0</v>
      </c>
      <c r="FK48">
        <f t="shared" si="215"/>
        <v>0</v>
      </c>
      <c r="FL48" s="7" t="str">
        <f t="shared" si="187"/>
        <v>-----</v>
      </c>
      <c r="FM48" s="7" t="str">
        <f t="shared" si="188"/>
        <v>-----</v>
      </c>
      <c r="FN48" s="7" t="str">
        <f t="shared" si="189"/>
        <v>-----</v>
      </c>
      <c r="FO48" s="7" t="str">
        <f t="shared" si="190"/>
        <v>-----</v>
      </c>
      <c r="FP48" s="7" t="str">
        <f t="shared" si="191"/>
        <v>-----</v>
      </c>
      <c r="FQ48" s="7" t="str">
        <f t="shared" si="192"/>
        <v>-----</v>
      </c>
      <c r="FR48" s="13" t="str">
        <f>IF(FL48="-----","-----",(D48-Q48)/Q48)</f>
        <v>-----</v>
      </c>
      <c r="FS48" s="13" t="str">
        <f>IF(FM48="-----","-----",(Q48-R48)/R48)</f>
        <v>-----</v>
      </c>
      <c r="FT48" s="13" t="str">
        <f>IF(FN48="-----","-----",(R48-S48)/S48)</f>
        <v>-----</v>
      </c>
      <c r="FU48" s="13" t="str">
        <f>IF(FO48="-----","-----",(S48-T48)/T48)</f>
        <v>-----</v>
      </c>
      <c r="FV48" s="13" t="str">
        <f>IF(FP48="-----","-----",(T48-U48)/U48)</f>
        <v>-----</v>
      </c>
      <c r="FW48" s="13" t="str">
        <f>IF(FQ48="-----","-----",(U48-V48)/V48)</f>
        <v>-----</v>
      </c>
      <c r="FX48" s="7" t="str">
        <f t="shared" si="193"/>
        <v>-----</v>
      </c>
      <c r="FY48" s="7" t="str">
        <f t="shared" si="194"/>
        <v>-----</v>
      </c>
      <c r="FZ48" s="7" t="str">
        <f t="shared" si="195"/>
        <v>-----</v>
      </c>
      <c r="GA48" s="7" t="str">
        <f t="shared" si="196"/>
        <v>-----</v>
      </c>
      <c r="GB48" s="7" t="str">
        <f t="shared" si="197"/>
        <v>-----</v>
      </c>
      <c r="GC48" s="7" t="str">
        <f t="shared" si="198"/>
        <v>-----</v>
      </c>
      <c r="GD48" s="7" t="str">
        <f>IF(AND(BG48&gt;AA48,BG47&gt;AA47,BG46&gt;AA46,BG45&gt;AA45,BG44&gt;AA44,BG43&gt;AA43,BG42&gt;AA42,BG41&gt;AA41,BG40&gt;AA40,BG39&gt;AA39,BG38&gt;AA38,BG37&gt;AA37),"Bullish",IF(AND(BG48&lt;AA48,BG47&lt;AA47,BG46&lt;AA46,BG45&lt;AA45,BG44&lt;AA44,BG43&lt;AA43,BG42&lt;AA42,BG41&lt;AA41,BG40&lt;AA40,BG39&lt;AA39,BG38&lt;AA38,BG37&lt;AA37),"Bearish","-----"))</f>
        <v>Bullish</v>
      </c>
      <c r="GE48">
        <f>(Z48-BG48)/BG48</f>
        <v>2.0646209025068831E-3</v>
      </c>
      <c r="GI48" s="7" t="str">
        <f>IF(Y48&gt;Z48,"Bullish","Bearish")</f>
        <v>Bullish</v>
      </c>
      <c r="GJ48" s="19" t="str">
        <f>IF(AND(D48&gt;Y48,D47&lt;Y47),"TEMA crossover","-----")</f>
        <v>-----</v>
      </c>
      <c r="GK48" s="19" t="str">
        <f>IF(AND(D48&lt;Y48,D47&gt;Y47),"TEMA crossunder","-----")</f>
        <v>TEMA crossunder</v>
      </c>
      <c r="GL48" s="20" t="str">
        <f>IF(GD48="Bearish","YES","-----")</f>
        <v>-----</v>
      </c>
      <c r="GM48" s="20" t="str">
        <f>IF(GH48="Reverse to Bearish","YES","-----")</f>
        <v>-----</v>
      </c>
      <c r="GN48" s="20" t="str">
        <f>IF(AND(GI48="Bullish",GI47="Bullish",GI46="Bullish",GI45="Bullish"),"YES","-----")</f>
        <v>YES</v>
      </c>
      <c r="GO48" s="20" t="str">
        <f>IF(OR(GK48="TEMA crossunder",GK47="TEMA crossunder",GK46="TEMA crossunder",GK45="TEMA crossunder"),"YES","-----")</f>
        <v>YES</v>
      </c>
      <c r="GP48" s="20" t="str">
        <f>IF(GD48="Bullish","YES","-----")</f>
        <v>YES</v>
      </c>
      <c r="GQ48" s="20" t="str">
        <f>IF(GH48="Reverse to Bullish","YES","-----")</f>
        <v>-----</v>
      </c>
      <c r="GR48" s="20" t="str">
        <f>IF(AND(GI48="Bearish",GI47="Bearish",GI46="Bearish",GI45="Bearish"),"YES","-----")</f>
        <v>-----</v>
      </c>
      <c r="GS48" s="20" t="str">
        <f>IF(OR(GJ48="TEMA crossover",GJ47="TEMA crossover",GJ46="TEMA crossover",GJ45="TEMA crossover"),"YES","-----")</f>
        <v>YES</v>
      </c>
      <c r="GT48" s="20" t="str">
        <f t="shared" si="216"/>
        <v>-----</v>
      </c>
      <c r="GU48" s="20" t="str">
        <f t="shared" si="217"/>
        <v>-----</v>
      </c>
      <c r="GV48" s="20" t="str">
        <f t="shared" si="218"/>
        <v>-----</v>
      </c>
      <c r="GW48" s="20" t="str">
        <f t="shared" si="219"/>
        <v>-----</v>
      </c>
      <c r="GX48" s="20" t="str">
        <f t="shared" si="220"/>
        <v>-----</v>
      </c>
      <c r="GY48" s="20" t="str">
        <f t="shared" si="221"/>
        <v>-----</v>
      </c>
      <c r="GZ48" s="7" t="str">
        <f>IF(G48&gt;BH48,"YES","-----")</f>
        <v>-----</v>
      </c>
      <c r="HA48" s="7" t="str">
        <f>IF(F48&lt;BI48,"YES","-----")</f>
        <v>-----</v>
      </c>
      <c r="HB48">
        <f>BH48-BI48</f>
        <v>3.8900000000003274</v>
      </c>
      <c r="HI48">
        <f t="shared" si="199"/>
        <v>-1.9550399999998263</v>
      </c>
      <c r="HJ48">
        <f t="shared" si="200"/>
        <v>1.9349600000005012</v>
      </c>
      <c r="HK48" s="7"/>
      <c r="HL48" s="7"/>
      <c r="HM48" s="7"/>
      <c r="HN48" s="7"/>
      <c r="HO48" s="7"/>
      <c r="HP48" s="7"/>
      <c r="HQ48" s="28">
        <f t="shared" si="223"/>
        <v>1.5652899999995498</v>
      </c>
      <c r="HR48" s="28" t="str">
        <f t="shared" si="201"/>
        <v>Bull</v>
      </c>
      <c r="HS48">
        <f t="shared" si="202"/>
        <v>1.5652899999995498</v>
      </c>
    </row>
    <row r="49" spans="1:227" x14ac:dyDescent="0.55000000000000004">
      <c r="A49">
        <f>Validation!A48</f>
        <v>1772038800</v>
      </c>
      <c r="B49" t="str">
        <f>Price!B48</f>
        <v>XAUUSD</v>
      </c>
      <c r="C49" t="str">
        <f>Price!C48</f>
        <v>M5</v>
      </c>
      <c r="D49">
        <f>Price!D48</f>
        <v>5210.09</v>
      </c>
      <c r="E49">
        <f>Price!E48</f>
        <v>5212.5200000000004</v>
      </c>
      <c r="F49">
        <f>Price!F48</f>
        <v>5212.66</v>
      </c>
      <c r="G49">
        <f>Price!G48</f>
        <v>5208.17</v>
      </c>
      <c r="H49">
        <f>Price!H48</f>
        <v>576</v>
      </c>
      <c r="I49">
        <f>Diagonals!E48</f>
        <v>0</v>
      </c>
      <c r="J49">
        <f>Diagonals!F48</f>
        <v>0</v>
      </c>
      <c r="K49">
        <f>Diagonals!G48</f>
        <v>0</v>
      </c>
      <c r="L49">
        <f>Diagonals!H48</f>
        <v>0</v>
      </c>
      <c r="M49">
        <f>Diagonals!I48</f>
        <v>0</v>
      </c>
      <c r="N49">
        <f>Diagonals!J48</f>
        <v>0</v>
      </c>
      <c r="O49">
        <f>Diagonals!K48</f>
        <v>0</v>
      </c>
      <c r="P49">
        <f>Diagonals!L48</f>
        <v>0</v>
      </c>
      <c r="Q49">
        <f>Trendlines!E48</f>
        <v>0</v>
      </c>
      <c r="R49">
        <f>Trendlines!F48</f>
        <v>0</v>
      </c>
      <c r="S49">
        <f>Trendlines!G48</f>
        <v>0</v>
      </c>
      <c r="T49">
        <f>Trendlines!H48</f>
        <v>0</v>
      </c>
      <c r="U49">
        <f>Trendlines!I48</f>
        <v>0</v>
      </c>
      <c r="V49">
        <f>Trendlines!J48</f>
        <v>0</v>
      </c>
      <c r="W49">
        <f>Trendlines!K48</f>
        <v>0</v>
      </c>
      <c r="X49">
        <f>Trendlines!L48</f>
        <v>0</v>
      </c>
      <c r="Y49">
        <f>Tema_Hrma_Smma!E48</f>
        <v>5212.3999999999996</v>
      </c>
      <c r="Z49">
        <f>Tema_Hrma_Smma!F48</f>
        <v>5209.26</v>
      </c>
      <c r="AA49">
        <f>Tema_Hrma_Smma!G48</f>
        <v>5190.2299999999996</v>
      </c>
      <c r="AB49">
        <f>ZScore!H48</f>
        <v>-1</v>
      </c>
      <c r="AC49">
        <f>ZScore!I48</f>
        <v>0.29243999999999998</v>
      </c>
      <c r="AD49">
        <f>ZScore!J48</f>
        <v>3</v>
      </c>
      <c r="AE49">
        <f>HA!E48</f>
        <v>5210.12</v>
      </c>
      <c r="AF49">
        <f>HA!F48</f>
        <v>5212.66</v>
      </c>
      <c r="AG49">
        <f>HA!G48</f>
        <v>5208.17</v>
      </c>
      <c r="AH49">
        <f>HA!H48</f>
        <v>5210.8599999999997</v>
      </c>
      <c r="AI49">
        <f>HA!I48</f>
        <v>1</v>
      </c>
      <c r="AJ49">
        <f>HA!J48</f>
        <v>0.74</v>
      </c>
      <c r="AK49">
        <f>HA!K48</f>
        <v>-0.88685999999999998</v>
      </c>
      <c r="AL49">
        <f>HA!L48</f>
        <v>10</v>
      </c>
      <c r="AM49">
        <f>KC!E48</f>
        <v>5224.2428900000004</v>
      </c>
      <c r="AN49">
        <f>KC!F48</f>
        <v>5218.8356100000001</v>
      </c>
      <c r="AO49">
        <f>KC!G48</f>
        <v>5213.4283299999997</v>
      </c>
      <c r="AP49">
        <f>KC!H48</f>
        <v>5208.0210399999996</v>
      </c>
      <c r="AQ49">
        <f>KC!I48</f>
        <v>5202.6137600000002</v>
      </c>
      <c r="AR49">
        <f>KC!J48</f>
        <v>5195.9074700000001</v>
      </c>
      <c r="AS49">
        <f>KC!K48</f>
        <v>5190.50018</v>
      </c>
      <c r="AT49">
        <f>KC!L48</f>
        <v>5185.0928999999996</v>
      </c>
      <c r="AU49">
        <f>KC!M48</f>
        <v>5179.6856200000002</v>
      </c>
      <c r="AV49">
        <f>KC!N48</f>
        <v>5174.2783300000001</v>
      </c>
      <c r="AW49">
        <f>SR_Levels!E48</f>
        <v>5205.3100000000004</v>
      </c>
      <c r="AX49">
        <f>SR_Levels!F48</f>
        <v>5193.3500000000004</v>
      </c>
      <c r="AY49">
        <f>SR_Levels!G48</f>
        <v>5178.6000000000004</v>
      </c>
      <c r="AZ49">
        <f>SR_Levels!H48</f>
        <v>5161.8900000000003</v>
      </c>
      <c r="BA49">
        <f>SR_Levels!I48</f>
        <v>0</v>
      </c>
      <c r="BB49">
        <f>SR_Levels!J48</f>
        <v>0</v>
      </c>
      <c r="BC49">
        <f>SR_Levels!K48</f>
        <v>0</v>
      </c>
      <c r="BD49">
        <f>SR_Levels!L48</f>
        <v>0</v>
      </c>
      <c r="BE49">
        <f>ZigZag!E48</f>
        <v>0</v>
      </c>
      <c r="BF49">
        <f>ZigZag!F48</f>
        <v>0</v>
      </c>
      <c r="BG49">
        <f>ZigZag!G48</f>
        <v>5198.0200000000004</v>
      </c>
      <c r="BH49">
        <f>Dual_Tema!E48</f>
        <v>5214.33</v>
      </c>
      <c r="BI49">
        <f>Dual_Tema!F48</f>
        <v>5210.3599999999997</v>
      </c>
      <c r="BJ49">
        <f>Pinbar!E48</f>
        <v>0</v>
      </c>
      <c r="BK49">
        <f>SSA!E48</f>
        <v>5213.18055</v>
      </c>
      <c r="BL49">
        <f>SSA!F48</f>
        <v>5211.8851500000001</v>
      </c>
      <c r="BN49" t="str">
        <f t="shared" si="222"/>
        <v>Red Candle</v>
      </c>
      <c r="BO49" s="34">
        <f t="shared" si="224"/>
        <v>6.7799084232200713E-4</v>
      </c>
      <c r="BP49" s="34">
        <f t="shared" si="226"/>
        <v>3.0263535327672564E-3</v>
      </c>
      <c r="BQ49" s="34">
        <f t="shared" si="235"/>
        <v>5.4827777863550864E-3</v>
      </c>
      <c r="BR49" s="34">
        <f t="shared" si="237"/>
        <v>2.2024991151532447E-3</v>
      </c>
      <c r="BS49" s="35">
        <f t="shared" si="225"/>
        <v>1.1296656530235261E-4</v>
      </c>
      <c r="BT49" s="35">
        <f t="shared" si="227"/>
        <v>2.5184698673430539E-4</v>
      </c>
      <c r="BU49" s="35">
        <f t="shared" si="236"/>
        <v>3.0381292370607049E-4</v>
      </c>
      <c r="BV49" s="35">
        <f t="shared" si="238"/>
        <v>9.1674083876558399E-5</v>
      </c>
      <c r="BW49" s="27">
        <v>96</v>
      </c>
      <c r="BX49">
        <f>F49-G49</f>
        <v>4.4899999999997817</v>
      </c>
      <c r="BY49">
        <f>ABS(F49-D48)</f>
        <v>0.3499999999994543</v>
      </c>
      <c r="BZ49">
        <f>ABS(G49-D48)</f>
        <v>4.1400000000003274</v>
      </c>
      <c r="CA49">
        <f t="shared" si="203"/>
        <v>4.4899999999997817</v>
      </c>
      <c r="CB49">
        <f t="shared" si="229"/>
        <v>5.4007142857142627</v>
      </c>
      <c r="CC49">
        <f t="shared" si="232"/>
        <v>6.135348325717751</v>
      </c>
      <c r="CD49">
        <f t="shared" si="230"/>
        <v>-0.73463404000348831</v>
      </c>
      <c r="CE49">
        <f t="shared" si="233"/>
        <v>-1</v>
      </c>
      <c r="CF49">
        <f t="shared" si="234"/>
        <v>-6</v>
      </c>
      <c r="CG49" s="7" t="str">
        <f t="shared" si="231"/>
        <v>-----</v>
      </c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Z49" s="7" t="str">
        <f>IF(AND(D49&gt;BH49,D49&gt;E49),"Bullish Trigger","-----")</f>
        <v>-----</v>
      </c>
      <c r="DA49" s="7" t="str">
        <f>IF(AND(D49&lt;BI49,D49&lt;E49),"Bearish Trigger","-----")</f>
        <v>Bearish Trigger</v>
      </c>
      <c r="DB49" s="13" t="str">
        <f>IF(AND(W49=BE49,W49&gt;0,BE49&gt;0),"Important High","------")</f>
        <v>------</v>
      </c>
      <c r="DC49" s="13" t="str">
        <f>IF(AND(X49=BF49,X49&gt;0,BF49&gt;0),"Important Low","------")</f>
        <v>------</v>
      </c>
      <c r="DD49" s="7" t="str">
        <f>IF(AND(DB49="Important High",DC49="-----",BJ49=1),"Imp High Rej","-----")</f>
        <v>-----</v>
      </c>
      <c r="DE49" s="7" t="str">
        <f>IF(AND(DB49="-----",DC49="Important Low",BJ49=1),"Imp Low Rej","-----")</f>
        <v>-----</v>
      </c>
      <c r="DF49" s="7" t="str">
        <f>IF(Y49&gt;AM49,"Overbought",IF(Y49&gt;AO49,"Bullish Momentum",IF(Y49&gt;AQ49,"Flat Momentum","-----")))</f>
        <v>Flat Momentum</v>
      </c>
      <c r="DG49" s="7" t="str">
        <f>IF(Y49&lt;AV49,"Oversold",IF(Y49&lt;AT49,"Bearish Momentum",IF(Y49&lt;AR49,"Flat Momentum","-----")))</f>
        <v>-----</v>
      </c>
      <c r="DH49" s="7" t="str">
        <f>IF(AND(DF49="Overbought",AD49=2),"Culminated Thrust","-----")</f>
        <v>-----</v>
      </c>
      <c r="DI49" s="7" t="str">
        <f>IF(AND(DG49="Oversold",AD49=5),"Culminated Thrust","-----")</f>
        <v>-----</v>
      </c>
      <c r="DJ49" s="14">
        <f>(Q49-$D49)/$D49</f>
        <v>-1</v>
      </c>
      <c r="DK49" s="14">
        <f>(R49-$D49)/$D49</f>
        <v>-1</v>
      </c>
      <c r="DL49" s="14">
        <f>(S49-$D49)/$D49</f>
        <v>-1</v>
      </c>
      <c r="DM49" s="14">
        <f>(T49-$D49)/$D49</f>
        <v>-1</v>
      </c>
      <c r="DN49" s="14">
        <f>(U49-$D49)/$D49</f>
        <v>-1</v>
      </c>
      <c r="DO49" s="14">
        <f>(V49-$D49)/$D49</f>
        <v>-1</v>
      </c>
      <c r="DP49" s="14">
        <f t="shared" si="171"/>
        <v>-1</v>
      </c>
      <c r="DQ49" s="14">
        <f t="shared" si="172"/>
        <v>-1</v>
      </c>
      <c r="DR49" s="14">
        <f t="shared" si="173"/>
        <v>-1</v>
      </c>
      <c r="DS49" s="14">
        <f t="shared" si="174"/>
        <v>-1</v>
      </c>
      <c r="DT49" s="14">
        <f t="shared" si="175"/>
        <v>-1</v>
      </c>
      <c r="DU49" s="14">
        <f t="shared" si="176"/>
        <v>-1</v>
      </c>
      <c r="DV49" t="str">
        <f>IF($D49&gt;Q49,"SUP","RES")</f>
        <v>SUP</v>
      </c>
      <c r="DW49" t="str">
        <f>IF($D49&gt;R49,"SUP","RES")</f>
        <v>SUP</v>
      </c>
      <c r="DX49" t="str">
        <f>IF($D49&gt;S49,"SUP","RES")</f>
        <v>SUP</v>
      </c>
      <c r="DY49" t="str">
        <f>IF($D49&gt;T49,"SUP","RES")</f>
        <v>SUP</v>
      </c>
      <c r="DZ49" t="str">
        <f>IF($D49&gt;U49,"SUP","RES")</f>
        <v>SUP</v>
      </c>
      <c r="EA49" t="str">
        <f>IF($D49&gt;V49,"SUP","RES")</f>
        <v>SUP</v>
      </c>
      <c r="EB49" s="7">
        <f t="shared" si="177"/>
        <v>0</v>
      </c>
      <c r="EC49" s="7">
        <f t="shared" si="178"/>
        <v>6</v>
      </c>
      <c r="ED49" s="13" t="str">
        <f t="shared" si="179"/>
        <v>All Sup</v>
      </c>
      <c r="EE49" s="13" t="str">
        <f t="shared" si="180"/>
        <v>-----</v>
      </c>
      <c r="EF49" s="7" t="str">
        <f>IF(OR(ED49="All Sup",EE49="All Res"),"na",((D49-MIN(Q49:V49))/(MAX(Q49:V49)-MIN(Q49:V49))))</f>
        <v>na</v>
      </c>
      <c r="EG49">
        <v>1.4999999999999999E-4</v>
      </c>
      <c r="EH49">
        <f>Q49*(1+$EG49)</f>
        <v>0</v>
      </c>
      <c r="EI49">
        <f>Q49*(1-$EG49)</f>
        <v>0</v>
      </c>
      <c r="EJ49">
        <f>R49*(1+$EG49)</f>
        <v>0</v>
      </c>
      <c r="EK49">
        <f>R49*(1-$EG49)</f>
        <v>0</v>
      </c>
      <c r="EL49">
        <f>S49*(1+$EG49)</f>
        <v>0</v>
      </c>
      <c r="EM49">
        <f>S49*(1-$EG49)</f>
        <v>0</v>
      </c>
      <c r="EN49">
        <f>T49*(1+$EG49)</f>
        <v>0</v>
      </c>
      <c r="EO49">
        <f>T49*(1-$EG49)</f>
        <v>0</v>
      </c>
      <c r="EP49">
        <f>U49*(1+$EG49)</f>
        <v>0</v>
      </c>
      <c r="EQ49">
        <f>U49*(1-$EG49)</f>
        <v>0</v>
      </c>
      <c r="ER49">
        <f>V49*(1+$EG49)</f>
        <v>0</v>
      </c>
      <c r="ES49">
        <f>V49*(1-$EG49)</f>
        <v>0</v>
      </c>
      <c r="ET49" s="7" t="str">
        <f t="shared" si="181"/>
        <v>-----</v>
      </c>
      <c r="EU49" s="7" t="str">
        <f t="shared" si="182"/>
        <v>-----</v>
      </c>
      <c r="EV49" s="7" t="str">
        <f t="shared" si="183"/>
        <v>-----</v>
      </c>
      <c r="EW49" s="7" t="str">
        <f t="shared" si="184"/>
        <v>-----</v>
      </c>
      <c r="EX49" s="7" t="str">
        <f t="shared" si="185"/>
        <v>-----</v>
      </c>
      <c r="EY49" s="7" t="str">
        <f t="shared" si="186"/>
        <v>-----</v>
      </c>
      <c r="EZ49">
        <f t="shared" si="204"/>
        <v>47</v>
      </c>
      <c r="FA49">
        <f t="shared" si="205"/>
        <v>47</v>
      </c>
      <c r="FB49">
        <f t="shared" si="206"/>
        <v>47</v>
      </c>
      <c r="FC49">
        <f t="shared" si="207"/>
        <v>47</v>
      </c>
      <c r="FD49">
        <f t="shared" si="208"/>
        <v>47</v>
      </c>
      <c r="FE49">
        <f t="shared" si="209"/>
        <v>47</v>
      </c>
      <c r="FF49">
        <f t="shared" si="210"/>
        <v>0</v>
      </c>
      <c r="FG49">
        <f t="shared" si="211"/>
        <v>0</v>
      </c>
      <c r="FH49">
        <f t="shared" si="212"/>
        <v>0</v>
      </c>
      <c r="FI49">
        <f t="shared" si="213"/>
        <v>0</v>
      </c>
      <c r="FJ49">
        <f t="shared" si="214"/>
        <v>0</v>
      </c>
      <c r="FK49">
        <f t="shared" si="215"/>
        <v>0</v>
      </c>
      <c r="FL49" s="7" t="str">
        <f t="shared" si="187"/>
        <v>-----</v>
      </c>
      <c r="FM49" s="7" t="str">
        <f t="shared" si="188"/>
        <v>-----</v>
      </c>
      <c r="FN49" s="7" t="str">
        <f t="shared" si="189"/>
        <v>-----</v>
      </c>
      <c r="FO49" s="7" t="str">
        <f t="shared" si="190"/>
        <v>-----</v>
      </c>
      <c r="FP49" s="7" t="str">
        <f t="shared" si="191"/>
        <v>-----</v>
      </c>
      <c r="FQ49" s="7" t="str">
        <f t="shared" si="192"/>
        <v>-----</v>
      </c>
      <c r="FR49" s="13" t="str">
        <f>IF(FL49="-----","-----",(D49-Q49)/Q49)</f>
        <v>-----</v>
      </c>
      <c r="FS49" s="13" t="str">
        <f>IF(FM49="-----","-----",(Q49-R49)/R49)</f>
        <v>-----</v>
      </c>
      <c r="FT49" s="13" t="str">
        <f>IF(FN49="-----","-----",(R49-S49)/S49)</f>
        <v>-----</v>
      </c>
      <c r="FU49" s="13" t="str">
        <f>IF(FO49="-----","-----",(S49-T49)/T49)</f>
        <v>-----</v>
      </c>
      <c r="FV49" s="13" t="str">
        <f>IF(FP49="-----","-----",(T49-U49)/U49)</f>
        <v>-----</v>
      </c>
      <c r="FW49" s="13" t="str">
        <f>IF(FQ49="-----","-----",(U49-V49)/V49)</f>
        <v>-----</v>
      </c>
      <c r="FX49" s="7" t="str">
        <f t="shared" si="193"/>
        <v>-----</v>
      </c>
      <c r="FY49" s="7" t="str">
        <f t="shared" si="194"/>
        <v>-----</v>
      </c>
      <c r="FZ49" s="7" t="str">
        <f t="shared" si="195"/>
        <v>-----</v>
      </c>
      <c r="GA49" s="7" t="str">
        <f t="shared" si="196"/>
        <v>-----</v>
      </c>
      <c r="GB49" s="7" t="str">
        <f t="shared" si="197"/>
        <v>-----</v>
      </c>
      <c r="GC49" s="7" t="str">
        <f t="shared" si="198"/>
        <v>-----</v>
      </c>
      <c r="GD49" s="7" t="str">
        <f>IF(AND(BG49&gt;AA49,BG48&gt;AA48,BG47&gt;AA47,BG46&gt;AA46,BG45&gt;AA45,BG44&gt;AA44,BG43&gt;AA43,BG42&gt;AA42,BG41&gt;AA41,BG40&gt;AA40,BG39&gt;AA39,BG38&gt;AA38),"Bullish",IF(AND(BG49&lt;AA49,BG48&lt;AA48,BG47&lt;AA47,BG46&lt;AA46,BG45&lt;AA45,BG44&lt;AA44,BG43&lt;AA43,BG42&lt;AA42,BG41&lt;AA41,BG40&lt;AA40,BG39&lt;AA39,BG38&lt;AA38),"Bearish","-----"))</f>
        <v>Bullish</v>
      </c>
      <c r="GE49">
        <f>(Z49-BG49)/BG49</f>
        <v>2.1623618223861741E-3</v>
      </c>
      <c r="GI49" s="7" t="str">
        <f>IF(Y49&gt;Z49,"Bullish","Bearish")</f>
        <v>Bullish</v>
      </c>
      <c r="GJ49" s="19" t="str">
        <f>IF(AND(D49&gt;Y49,D48&lt;Y48),"TEMA crossover","-----")</f>
        <v>-----</v>
      </c>
      <c r="GK49" s="19" t="str">
        <f>IF(AND(D49&lt;Y49,D48&gt;Y48),"TEMA crossunder","-----")</f>
        <v>-----</v>
      </c>
      <c r="GL49" s="20" t="str">
        <f>IF(GD49="Bearish","YES","-----")</f>
        <v>-----</v>
      </c>
      <c r="GM49" s="20" t="str">
        <f>IF(GH49="Reverse to Bearish","YES","-----")</f>
        <v>-----</v>
      </c>
      <c r="GN49" s="20" t="str">
        <f>IF(AND(GI49="Bullish",GI48="Bullish",GI47="Bullish",GI46="Bullish"),"YES","-----")</f>
        <v>YES</v>
      </c>
      <c r="GO49" s="20" t="str">
        <f>IF(OR(GK49="TEMA crossunder",GK48="TEMA crossunder",GK47="TEMA crossunder",GK46="TEMA crossunder"),"YES","-----")</f>
        <v>YES</v>
      </c>
      <c r="GP49" s="20" t="str">
        <f>IF(GD49="Bullish","YES","-----")</f>
        <v>YES</v>
      </c>
      <c r="GQ49" s="20" t="str">
        <f>IF(GH49="Reverse to Bullish","YES","-----")</f>
        <v>-----</v>
      </c>
      <c r="GR49" s="20" t="str">
        <f>IF(AND(GI49="Bearish",GI48="Bearish",GI47="Bearish",GI46="Bearish"),"YES","-----")</f>
        <v>-----</v>
      </c>
      <c r="GS49" s="20" t="str">
        <f>IF(OR(GJ49="TEMA crossover",GJ48="TEMA crossover",GJ47="TEMA crossover",GJ46="TEMA crossover"),"YES","-----")</f>
        <v>YES</v>
      </c>
      <c r="GT49" s="20" t="str">
        <f t="shared" si="216"/>
        <v>-----</v>
      </c>
      <c r="GU49" s="20" t="str">
        <f t="shared" si="217"/>
        <v>-----</v>
      </c>
      <c r="GV49" s="20" t="str">
        <f t="shared" si="218"/>
        <v>-----</v>
      </c>
      <c r="GW49" s="20" t="str">
        <f t="shared" si="219"/>
        <v>-----</v>
      </c>
      <c r="GX49" s="20" t="str">
        <f t="shared" si="220"/>
        <v>-----</v>
      </c>
      <c r="GY49" s="20" t="str">
        <f t="shared" si="221"/>
        <v>-----</v>
      </c>
      <c r="GZ49" s="7" t="str">
        <f>IF(G49&gt;BH49,"YES","-----")</f>
        <v>-----</v>
      </c>
      <c r="HA49" s="7" t="str">
        <f>IF(F49&lt;BI49,"YES","-----")</f>
        <v>-----</v>
      </c>
      <c r="HB49">
        <f>BH49-BI49</f>
        <v>3.9700000000002547</v>
      </c>
      <c r="HI49">
        <f t="shared" si="199"/>
        <v>-2.8205500000003667</v>
      </c>
      <c r="HJ49">
        <f t="shared" si="200"/>
        <v>1.149449999999888</v>
      </c>
      <c r="HK49" s="7"/>
      <c r="HL49" s="7"/>
      <c r="HM49" s="7"/>
      <c r="HN49" s="7"/>
      <c r="HO49" s="7"/>
      <c r="HP49" s="7"/>
      <c r="HQ49" s="28">
        <f t="shared" si="223"/>
        <v>1.2953999999999724</v>
      </c>
      <c r="HR49" s="28" t="str">
        <f t="shared" si="201"/>
        <v>Bull</v>
      </c>
      <c r="HS49">
        <f t="shared" si="202"/>
        <v>1.2953999999999724</v>
      </c>
    </row>
    <row r="50" spans="1:227" x14ac:dyDescent="0.55000000000000004">
      <c r="A50">
        <f>Validation!A49</f>
        <v>1772039100</v>
      </c>
      <c r="B50" t="str">
        <f>Price!B49</f>
        <v>XAUUSD</v>
      </c>
      <c r="C50" t="str">
        <f>Price!C49</f>
        <v>M5</v>
      </c>
      <c r="D50">
        <f>Price!D49</f>
        <v>5214.6899999999996</v>
      </c>
      <c r="E50">
        <f>Price!E49</f>
        <v>5210.1400000000003</v>
      </c>
      <c r="F50">
        <f>Price!F49</f>
        <v>5214.96</v>
      </c>
      <c r="G50">
        <f>Price!G49</f>
        <v>5207.95</v>
      </c>
      <c r="H50">
        <f>Price!H49</f>
        <v>586</v>
      </c>
      <c r="I50">
        <f>Diagonals!E49</f>
        <v>0</v>
      </c>
      <c r="J50">
        <f>Diagonals!F49</f>
        <v>0</v>
      </c>
      <c r="K50">
        <f>Diagonals!G49</f>
        <v>0</v>
      </c>
      <c r="L50">
        <f>Diagonals!H49</f>
        <v>0</v>
      </c>
      <c r="M50">
        <f>Diagonals!I49</f>
        <v>0</v>
      </c>
      <c r="N50">
        <f>Diagonals!J49</f>
        <v>0</v>
      </c>
      <c r="O50">
        <f>Diagonals!K49</f>
        <v>0</v>
      </c>
      <c r="P50">
        <f>Diagonals!L49</f>
        <v>0</v>
      </c>
      <c r="Q50">
        <f>Trendlines!E49</f>
        <v>0</v>
      </c>
      <c r="R50">
        <f>Trendlines!F49</f>
        <v>0</v>
      </c>
      <c r="S50">
        <f>Trendlines!G49</f>
        <v>0</v>
      </c>
      <c r="T50">
        <f>Trendlines!H49</f>
        <v>0</v>
      </c>
      <c r="U50">
        <f>Trendlines!I49</f>
        <v>0</v>
      </c>
      <c r="V50">
        <f>Trendlines!J49</f>
        <v>0</v>
      </c>
      <c r="W50">
        <f>Trendlines!K49</f>
        <v>0</v>
      </c>
      <c r="X50">
        <f>Trendlines!L49</f>
        <v>0</v>
      </c>
      <c r="Y50">
        <f>Tema_Hrma_Smma!E49</f>
        <v>5213.3</v>
      </c>
      <c r="Z50">
        <f>Tema_Hrma_Smma!F49</f>
        <v>5210.63</v>
      </c>
      <c r="AA50">
        <f>Tema_Hrma_Smma!G49</f>
        <v>5190.82</v>
      </c>
      <c r="AB50">
        <f>ZScore!H49</f>
        <v>1</v>
      </c>
      <c r="AC50">
        <f>ZScore!I49</f>
        <v>0.43</v>
      </c>
      <c r="AD50">
        <f>ZScore!J49</f>
        <v>0</v>
      </c>
      <c r="AE50">
        <f>HA!E49</f>
        <v>5210.49</v>
      </c>
      <c r="AF50">
        <f>HA!F49</f>
        <v>5214.96</v>
      </c>
      <c r="AG50">
        <f>HA!G49</f>
        <v>5207.95</v>
      </c>
      <c r="AH50">
        <f>HA!H49</f>
        <v>5211.93</v>
      </c>
      <c r="AI50">
        <f>HA!I49</f>
        <v>1</v>
      </c>
      <c r="AJ50">
        <f>HA!J49</f>
        <v>1.45</v>
      </c>
      <c r="AK50">
        <f>HA!K49</f>
        <v>-0.62744999999999995</v>
      </c>
      <c r="AL50">
        <f>HA!L49</f>
        <v>11</v>
      </c>
      <c r="AM50">
        <f>KC!E49</f>
        <v>5225.5198</v>
      </c>
      <c r="AN50">
        <f>KC!F49</f>
        <v>5220.1012099999998</v>
      </c>
      <c r="AO50">
        <f>KC!G49</f>
        <v>5214.6826300000002</v>
      </c>
      <c r="AP50">
        <f>KC!H49</f>
        <v>5209.2640499999998</v>
      </c>
      <c r="AQ50">
        <f>KC!I49</f>
        <v>5203.8454700000002</v>
      </c>
      <c r="AR50">
        <f>KC!J49</f>
        <v>5197.2702799999997</v>
      </c>
      <c r="AS50">
        <f>KC!K49</f>
        <v>5191.8517000000002</v>
      </c>
      <c r="AT50">
        <f>KC!L49</f>
        <v>5186.4331199999997</v>
      </c>
      <c r="AU50">
        <f>KC!M49</f>
        <v>5181.0145400000001</v>
      </c>
      <c r="AV50">
        <f>KC!N49</f>
        <v>5175.5959599999996</v>
      </c>
      <c r="AW50">
        <f>SR_Levels!E49</f>
        <v>5205.3100000000004</v>
      </c>
      <c r="AX50">
        <f>SR_Levels!F49</f>
        <v>5193.3500000000004</v>
      </c>
      <c r="AY50">
        <f>SR_Levels!G49</f>
        <v>5178.6000000000004</v>
      </c>
      <c r="AZ50">
        <f>SR_Levels!H49</f>
        <v>5161.8900000000003</v>
      </c>
      <c r="BA50">
        <f>SR_Levels!I49</f>
        <v>0</v>
      </c>
      <c r="BB50">
        <f>SR_Levels!J49</f>
        <v>0</v>
      </c>
      <c r="BC50">
        <f>SR_Levels!K49</f>
        <v>0</v>
      </c>
      <c r="BD50">
        <f>SR_Levels!L49</f>
        <v>0</v>
      </c>
      <c r="BE50">
        <f>ZigZag!E49</f>
        <v>0</v>
      </c>
      <c r="BF50">
        <f>ZigZag!F49</f>
        <v>0</v>
      </c>
      <c r="BG50">
        <f>ZigZag!G49</f>
        <v>5199.0600000000004</v>
      </c>
      <c r="BH50">
        <f>Dual_Tema!E49</f>
        <v>5215.41</v>
      </c>
      <c r="BI50">
        <f>Dual_Tema!F49</f>
        <v>5210.13</v>
      </c>
      <c r="BJ50">
        <f>Pinbar!E49</f>
        <v>0</v>
      </c>
      <c r="BK50">
        <f>SSA!E49</f>
        <v>5213.9115000000002</v>
      </c>
      <c r="BL50">
        <f>SSA!F49</f>
        <v>5212.89833</v>
      </c>
      <c r="BN50" t="str">
        <f t="shared" si="222"/>
        <v>Green Candle</v>
      </c>
      <c r="BO50" s="34">
        <f t="shared" si="224"/>
        <v>2.1716611670468122E-3</v>
      </c>
      <c r="BP50" s="34">
        <f t="shared" si="226"/>
        <v>4.4920704939157563E-3</v>
      </c>
      <c r="BQ50" s="34">
        <f t="shared" si="235"/>
        <v>5.1542516793723347E-3</v>
      </c>
      <c r="BR50" s="34">
        <f t="shared" si="237"/>
        <v>3.6182444201089403E-3</v>
      </c>
      <c r="BS50" s="35">
        <f t="shared" si="225"/>
        <v>3.6161645402454923E-4</v>
      </c>
      <c r="BT50" s="35">
        <f t="shared" si="227"/>
        <v>3.73570698371406E-4</v>
      </c>
      <c r="BU50" s="35">
        <f t="shared" si="236"/>
        <v>2.856526793819647E-4</v>
      </c>
      <c r="BV50" s="35">
        <f t="shared" si="238"/>
        <v>1.5049942059719434E-4</v>
      </c>
      <c r="BW50" s="27">
        <v>96</v>
      </c>
      <c r="BX50">
        <f>F50-G50</f>
        <v>7.0100000000002183</v>
      </c>
      <c r="BY50">
        <f>ABS(F50-D49)</f>
        <v>4.8699999999998909</v>
      </c>
      <c r="BZ50">
        <f>ABS(G50-D49)</f>
        <v>2.1400000000003274</v>
      </c>
      <c r="CA50">
        <f t="shared" si="203"/>
        <v>7.0100000000002183</v>
      </c>
      <c r="CB50">
        <f t="shared" si="229"/>
        <v>5.5628571428570854</v>
      </c>
      <c r="CC50">
        <f t="shared" si="232"/>
        <v>6.1978234453093553</v>
      </c>
      <c r="CD50">
        <f t="shared" si="230"/>
        <v>-0.63496630245226982</v>
      </c>
      <c r="CE50">
        <f t="shared" si="233"/>
        <v>-1</v>
      </c>
      <c r="CF50">
        <f t="shared" si="234"/>
        <v>-7</v>
      </c>
      <c r="CG50" s="7" t="str">
        <f t="shared" si="231"/>
        <v>-----</v>
      </c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Z50" s="7" t="str">
        <f>IF(AND(D50&gt;BH50,D50&gt;E50),"Bullish Trigger","-----")</f>
        <v>-----</v>
      </c>
      <c r="DA50" s="7" t="str">
        <f>IF(AND(D50&lt;BI50,D50&lt;E50),"Bearish Trigger","-----")</f>
        <v>-----</v>
      </c>
      <c r="DB50" s="13" t="str">
        <f>IF(AND(W50=BE50,W50&gt;0,BE50&gt;0),"Important High","------")</f>
        <v>------</v>
      </c>
      <c r="DC50" s="13" t="str">
        <f>IF(AND(X50=BF50,X50&gt;0,BF50&gt;0),"Important Low","------")</f>
        <v>------</v>
      </c>
      <c r="DD50" s="7" t="str">
        <f>IF(AND(DB50="Important High",DC50="-----",BJ50=1),"Imp High Rej","-----")</f>
        <v>-----</v>
      </c>
      <c r="DE50" s="7" t="str">
        <f>IF(AND(DB50="-----",DC50="Important Low",BJ50=1),"Imp Low Rej","-----")</f>
        <v>-----</v>
      </c>
      <c r="DF50" s="7" t="str">
        <f>IF(Y50&gt;AM50,"Overbought",IF(Y50&gt;AO50,"Bullish Momentum",IF(Y50&gt;AQ50,"Flat Momentum","-----")))</f>
        <v>Flat Momentum</v>
      </c>
      <c r="DG50" s="7" t="str">
        <f>IF(Y50&lt;AV50,"Oversold",IF(Y50&lt;AT50,"Bearish Momentum",IF(Y50&lt;AR50,"Flat Momentum","-----")))</f>
        <v>-----</v>
      </c>
      <c r="DH50" s="7" t="str">
        <f>IF(AND(DF50="Overbought",AD50=2),"Culminated Thrust","-----")</f>
        <v>-----</v>
      </c>
      <c r="DI50" s="7" t="str">
        <f>IF(AND(DG50="Oversold",AD50=5),"Culminated Thrust","-----")</f>
        <v>-----</v>
      </c>
      <c r="DJ50" s="14">
        <f>(Q50-$D50)/$D50</f>
        <v>-1</v>
      </c>
      <c r="DK50" s="14">
        <f>(R50-$D50)/$D50</f>
        <v>-1</v>
      </c>
      <c r="DL50" s="14">
        <f>(S50-$D50)/$D50</f>
        <v>-1</v>
      </c>
      <c r="DM50" s="14">
        <f>(T50-$D50)/$D50</f>
        <v>-1</v>
      </c>
      <c r="DN50" s="14">
        <f>(U50-$D50)/$D50</f>
        <v>-1</v>
      </c>
      <c r="DO50" s="14">
        <f>(V50-$D50)/$D50</f>
        <v>-1</v>
      </c>
      <c r="DP50" s="14">
        <f t="shared" si="171"/>
        <v>-1</v>
      </c>
      <c r="DQ50" s="14">
        <f t="shared" si="172"/>
        <v>-1</v>
      </c>
      <c r="DR50" s="14">
        <f t="shared" si="173"/>
        <v>-1</v>
      </c>
      <c r="DS50" s="14">
        <f t="shared" si="174"/>
        <v>-1</v>
      </c>
      <c r="DT50" s="14">
        <f t="shared" si="175"/>
        <v>-1</v>
      </c>
      <c r="DU50" s="14">
        <f t="shared" si="176"/>
        <v>-1</v>
      </c>
      <c r="DV50" t="str">
        <f>IF($D50&gt;Q50,"SUP","RES")</f>
        <v>SUP</v>
      </c>
      <c r="DW50" t="str">
        <f>IF($D50&gt;R50,"SUP","RES")</f>
        <v>SUP</v>
      </c>
      <c r="DX50" t="str">
        <f>IF($D50&gt;S50,"SUP","RES")</f>
        <v>SUP</v>
      </c>
      <c r="DY50" t="str">
        <f>IF($D50&gt;T50,"SUP","RES")</f>
        <v>SUP</v>
      </c>
      <c r="DZ50" t="str">
        <f>IF($D50&gt;U50,"SUP","RES")</f>
        <v>SUP</v>
      </c>
      <c r="EA50" t="str">
        <f>IF($D50&gt;V50,"SUP","RES")</f>
        <v>SUP</v>
      </c>
      <c r="EB50" s="7">
        <f t="shared" si="177"/>
        <v>0</v>
      </c>
      <c r="EC50" s="7">
        <f t="shared" si="178"/>
        <v>6</v>
      </c>
      <c r="ED50" s="13" t="str">
        <f t="shared" si="179"/>
        <v>All Sup</v>
      </c>
      <c r="EE50" s="13" t="str">
        <f t="shared" si="180"/>
        <v>-----</v>
      </c>
      <c r="EF50" s="7" t="str">
        <f>IF(OR(ED50="All Sup",EE50="All Res"),"na",((D50-MIN(Q50:V50))/(MAX(Q50:V50)-MIN(Q50:V50))))</f>
        <v>na</v>
      </c>
      <c r="EG50">
        <v>1.4999999999999999E-4</v>
      </c>
      <c r="EH50">
        <f>Q50*(1+$EG50)</f>
        <v>0</v>
      </c>
      <c r="EI50">
        <f>Q50*(1-$EG50)</f>
        <v>0</v>
      </c>
      <c r="EJ50">
        <f>R50*(1+$EG50)</f>
        <v>0</v>
      </c>
      <c r="EK50">
        <f>R50*(1-$EG50)</f>
        <v>0</v>
      </c>
      <c r="EL50">
        <f>S50*(1+$EG50)</f>
        <v>0</v>
      </c>
      <c r="EM50">
        <f>S50*(1-$EG50)</f>
        <v>0</v>
      </c>
      <c r="EN50">
        <f>T50*(1+$EG50)</f>
        <v>0</v>
      </c>
      <c r="EO50">
        <f>T50*(1-$EG50)</f>
        <v>0</v>
      </c>
      <c r="EP50">
        <f>U50*(1+$EG50)</f>
        <v>0</v>
      </c>
      <c r="EQ50">
        <f>U50*(1-$EG50)</f>
        <v>0</v>
      </c>
      <c r="ER50">
        <f>V50*(1+$EG50)</f>
        <v>0</v>
      </c>
      <c r="ES50">
        <f>V50*(1-$EG50)</f>
        <v>0</v>
      </c>
      <c r="ET50" s="7" t="str">
        <f t="shared" si="181"/>
        <v>-----</v>
      </c>
      <c r="EU50" s="7" t="str">
        <f t="shared" si="182"/>
        <v>-----</v>
      </c>
      <c r="EV50" s="7" t="str">
        <f t="shared" si="183"/>
        <v>-----</v>
      </c>
      <c r="EW50" s="7" t="str">
        <f t="shared" si="184"/>
        <v>-----</v>
      </c>
      <c r="EX50" s="7" t="str">
        <f t="shared" si="185"/>
        <v>-----</v>
      </c>
      <c r="EY50" s="7" t="str">
        <f t="shared" si="186"/>
        <v>-----</v>
      </c>
      <c r="EZ50">
        <f t="shared" si="204"/>
        <v>48</v>
      </c>
      <c r="FA50">
        <f t="shared" si="205"/>
        <v>48</v>
      </c>
      <c r="FB50">
        <f t="shared" si="206"/>
        <v>48</v>
      </c>
      <c r="FC50">
        <f t="shared" si="207"/>
        <v>48</v>
      </c>
      <c r="FD50">
        <f t="shared" si="208"/>
        <v>48</v>
      </c>
      <c r="FE50">
        <f t="shared" si="209"/>
        <v>48</v>
      </c>
      <c r="FF50">
        <f t="shared" si="210"/>
        <v>0</v>
      </c>
      <c r="FG50">
        <f t="shared" si="211"/>
        <v>0</v>
      </c>
      <c r="FH50">
        <f t="shared" si="212"/>
        <v>0</v>
      </c>
      <c r="FI50">
        <f t="shared" si="213"/>
        <v>0</v>
      </c>
      <c r="FJ50">
        <f t="shared" si="214"/>
        <v>0</v>
      </c>
      <c r="FK50">
        <f t="shared" si="215"/>
        <v>0</v>
      </c>
      <c r="FL50" s="7" t="str">
        <f t="shared" si="187"/>
        <v>-----</v>
      </c>
      <c r="FM50" s="7" t="str">
        <f t="shared" si="188"/>
        <v>-----</v>
      </c>
      <c r="FN50" s="7" t="str">
        <f t="shared" si="189"/>
        <v>-----</v>
      </c>
      <c r="FO50" s="7" t="str">
        <f t="shared" si="190"/>
        <v>-----</v>
      </c>
      <c r="FP50" s="7" t="str">
        <f t="shared" si="191"/>
        <v>-----</v>
      </c>
      <c r="FQ50" s="7" t="str">
        <f t="shared" si="192"/>
        <v>-----</v>
      </c>
      <c r="FR50" s="13" t="str">
        <f>IF(FL50="-----","-----",(D50-Q50)/Q50)</f>
        <v>-----</v>
      </c>
      <c r="FS50" s="13" t="str">
        <f>IF(FM50="-----","-----",(Q50-R50)/R50)</f>
        <v>-----</v>
      </c>
      <c r="FT50" s="13" t="str">
        <f>IF(FN50="-----","-----",(R50-S50)/S50)</f>
        <v>-----</v>
      </c>
      <c r="FU50" s="13" t="str">
        <f>IF(FO50="-----","-----",(S50-T50)/T50)</f>
        <v>-----</v>
      </c>
      <c r="FV50" s="13" t="str">
        <f>IF(FP50="-----","-----",(T50-U50)/U50)</f>
        <v>-----</v>
      </c>
      <c r="FW50" s="13" t="str">
        <f>IF(FQ50="-----","-----",(U50-V50)/V50)</f>
        <v>-----</v>
      </c>
      <c r="FX50" s="7" t="str">
        <f t="shared" si="193"/>
        <v>-----</v>
      </c>
      <c r="FY50" s="7" t="str">
        <f t="shared" si="194"/>
        <v>-----</v>
      </c>
      <c r="FZ50" s="7" t="str">
        <f t="shared" si="195"/>
        <v>-----</v>
      </c>
      <c r="GA50" s="7" t="str">
        <f t="shared" si="196"/>
        <v>-----</v>
      </c>
      <c r="GB50" s="7" t="str">
        <f t="shared" si="197"/>
        <v>-----</v>
      </c>
      <c r="GC50" s="7" t="str">
        <f t="shared" si="198"/>
        <v>-----</v>
      </c>
      <c r="GD50" s="7" t="str">
        <f>IF(AND(BG50&gt;AA50,BG49&gt;AA49,BG48&gt;AA48,BG47&gt;AA47,BG46&gt;AA46,BG45&gt;AA45,BG44&gt;AA44,BG43&gt;AA43,BG42&gt;AA42,BG41&gt;AA41,BG40&gt;AA40,BG39&gt;AA39),"Bullish",IF(AND(BG50&lt;AA50,BG49&lt;AA49,BG48&lt;AA48,BG47&lt;AA47,BG46&lt;AA46,BG45&lt;AA45,BG44&lt;AA44,BG43&lt;AA43,BG42&lt;AA42,BG41&lt;AA41,BG40&lt;AA40,BG39&lt;AA39),"Bearish","-----"))</f>
        <v>Bullish</v>
      </c>
      <c r="GE50">
        <f>(Z50-BG50)/BG50</f>
        <v>2.2254022842590213E-3</v>
      </c>
      <c r="GI50" s="7" t="str">
        <f>IF(Y50&gt;Z50,"Bullish","Bearish")</f>
        <v>Bullish</v>
      </c>
      <c r="GJ50" s="19" t="str">
        <f>IF(AND(D50&gt;Y50,D49&lt;Y49),"TEMA crossover","-----")</f>
        <v>TEMA crossover</v>
      </c>
      <c r="GK50" s="19" t="str">
        <f>IF(AND(D50&lt;Y50,D49&gt;Y49),"TEMA crossunder","-----")</f>
        <v>-----</v>
      </c>
      <c r="GL50" s="20" t="str">
        <f>IF(GD50="Bearish","YES","-----")</f>
        <v>-----</v>
      </c>
      <c r="GM50" s="20" t="str">
        <f>IF(GH50="Reverse to Bearish","YES","-----")</f>
        <v>-----</v>
      </c>
      <c r="GN50" s="20" t="str">
        <f>IF(AND(GI50="Bullish",GI49="Bullish",GI48="Bullish",GI47="Bullish"),"YES","-----")</f>
        <v>YES</v>
      </c>
      <c r="GO50" s="20" t="str">
        <f>IF(OR(GK50="TEMA crossunder",GK49="TEMA crossunder",GK48="TEMA crossunder",GK47="TEMA crossunder"),"YES","-----")</f>
        <v>YES</v>
      </c>
      <c r="GP50" s="20" t="str">
        <f>IF(GD50="Bullish","YES","-----")</f>
        <v>YES</v>
      </c>
      <c r="GQ50" s="20" t="str">
        <f>IF(GH50="Reverse to Bullish","YES","-----")</f>
        <v>-----</v>
      </c>
      <c r="GR50" s="20" t="str">
        <f>IF(AND(GI50="Bearish",GI49="Bearish",GI48="Bearish",GI47="Bearish"),"YES","-----")</f>
        <v>-----</v>
      </c>
      <c r="GS50" s="20" t="str">
        <f>IF(OR(GJ50="TEMA crossover",GJ49="TEMA crossover",GJ48="TEMA crossover",GJ47="TEMA crossover"),"YES","-----")</f>
        <v>YES</v>
      </c>
      <c r="GT50" s="20" t="str">
        <f t="shared" si="216"/>
        <v>-----</v>
      </c>
      <c r="GU50" s="20" t="str">
        <f t="shared" si="217"/>
        <v>-----</v>
      </c>
      <c r="GV50" s="20" t="str">
        <f t="shared" si="218"/>
        <v>-----</v>
      </c>
      <c r="GW50" s="20" t="str">
        <f t="shared" si="219"/>
        <v>-----</v>
      </c>
      <c r="GX50" s="20" t="str">
        <f t="shared" si="220"/>
        <v>-----</v>
      </c>
      <c r="GY50" s="20" t="str">
        <f t="shared" si="221"/>
        <v>-----</v>
      </c>
      <c r="GZ50" s="7" t="str">
        <f>IF(G50&gt;BH50,"YES","-----")</f>
        <v>-----</v>
      </c>
      <c r="HA50" s="7" t="str">
        <f>IF(F50&lt;BI50,"YES","-----")</f>
        <v>-----</v>
      </c>
      <c r="HB50">
        <f>BH50-BI50</f>
        <v>5.2799999999997453</v>
      </c>
      <c r="HI50">
        <f t="shared" si="199"/>
        <v>-3.7815000000000509</v>
      </c>
      <c r="HJ50">
        <f t="shared" si="200"/>
        <v>1.4984999999996944</v>
      </c>
      <c r="HK50" s="7"/>
      <c r="HL50" s="7"/>
      <c r="HM50" s="7"/>
      <c r="HN50" s="7"/>
      <c r="HO50" s="7"/>
      <c r="HP50" s="7"/>
      <c r="HQ50" s="28">
        <f t="shared" si="223"/>
        <v>1.0131700000001729</v>
      </c>
      <c r="HR50" s="28" t="str">
        <f t="shared" si="201"/>
        <v>Bull</v>
      </c>
      <c r="HS50">
        <f t="shared" si="202"/>
        <v>1.0131700000001729</v>
      </c>
    </row>
    <row r="51" spans="1:227" x14ac:dyDescent="0.55000000000000004">
      <c r="A51">
        <f>Validation!A50</f>
        <v>1772039400</v>
      </c>
      <c r="B51" t="str">
        <f>Price!B50</f>
        <v>XAUUSD</v>
      </c>
      <c r="C51" t="str">
        <f>Price!C50</f>
        <v>M5</v>
      </c>
      <c r="D51">
        <f>Price!D50</f>
        <v>5215.17</v>
      </c>
      <c r="E51">
        <f>Price!E50</f>
        <v>5214.58</v>
      </c>
      <c r="F51">
        <f>Price!F50</f>
        <v>5217.63</v>
      </c>
      <c r="G51">
        <f>Price!G50</f>
        <v>5214.1899999999996</v>
      </c>
      <c r="H51">
        <f>Price!H50</f>
        <v>660</v>
      </c>
      <c r="I51">
        <f>Diagonals!E50</f>
        <v>0</v>
      </c>
      <c r="J51">
        <f>Diagonals!F50</f>
        <v>0</v>
      </c>
      <c r="K51">
        <f>Diagonals!G50</f>
        <v>0</v>
      </c>
      <c r="L51">
        <f>Diagonals!H50</f>
        <v>0</v>
      </c>
      <c r="M51">
        <f>Diagonals!I50</f>
        <v>0</v>
      </c>
      <c r="N51">
        <f>Diagonals!J50</f>
        <v>0</v>
      </c>
      <c r="O51">
        <f>Diagonals!K50</f>
        <v>5217.63</v>
      </c>
      <c r="P51">
        <f>Diagonals!L50</f>
        <v>0</v>
      </c>
      <c r="Q51">
        <f>Trendlines!E50</f>
        <v>0</v>
      </c>
      <c r="R51">
        <f>Trendlines!F50</f>
        <v>0</v>
      </c>
      <c r="S51">
        <f>Trendlines!G50</f>
        <v>0</v>
      </c>
      <c r="T51">
        <f>Trendlines!H50</f>
        <v>0</v>
      </c>
      <c r="U51">
        <f>Trendlines!I50</f>
        <v>0</v>
      </c>
      <c r="V51">
        <f>Trendlines!J50</f>
        <v>0</v>
      </c>
      <c r="W51">
        <f>Trendlines!K50</f>
        <v>5217.63</v>
      </c>
      <c r="X51">
        <f>Trendlines!L50</f>
        <v>0</v>
      </c>
      <c r="Y51">
        <f>Tema_Hrma_Smma!E50</f>
        <v>5215.22</v>
      </c>
      <c r="Z51">
        <f>Tema_Hrma_Smma!F50</f>
        <v>5212.16</v>
      </c>
      <c r="AA51">
        <f>Tema_Hrma_Smma!G50</f>
        <v>5191.46</v>
      </c>
      <c r="AB51">
        <f>ZScore!H50</f>
        <v>1</v>
      </c>
      <c r="AC51">
        <f>ZScore!I50</f>
        <v>0.91944000000000004</v>
      </c>
      <c r="AD51">
        <f>ZScore!J50</f>
        <v>0</v>
      </c>
      <c r="AE51">
        <f>HA!E50</f>
        <v>5211.21</v>
      </c>
      <c r="AF51">
        <f>HA!F50</f>
        <v>5217.63</v>
      </c>
      <c r="AG51">
        <f>HA!G50</f>
        <v>5211.21</v>
      </c>
      <c r="AH51">
        <f>HA!H50</f>
        <v>5215.3900000000003</v>
      </c>
      <c r="AI51">
        <f>HA!I50</f>
        <v>1</v>
      </c>
      <c r="AJ51">
        <f>HA!J50</f>
        <v>4.18</v>
      </c>
      <c r="AK51">
        <f>HA!K50</f>
        <v>0.36725999999999998</v>
      </c>
      <c r="AL51">
        <f>HA!L50</f>
        <v>12</v>
      </c>
      <c r="AM51">
        <f>KC!E50</f>
        <v>5226.7566200000001</v>
      </c>
      <c r="AN51">
        <f>KC!F50</f>
        <v>5221.3504999999996</v>
      </c>
      <c r="AO51">
        <f>KC!G50</f>
        <v>5215.9443899999997</v>
      </c>
      <c r="AP51">
        <f>KC!H50</f>
        <v>5210.5382799999998</v>
      </c>
      <c r="AQ51">
        <f>KC!I50</f>
        <v>5205.1321699999999</v>
      </c>
      <c r="AR51">
        <f>KC!J50</f>
        <v>5198.7266600000003</v>
      </c>
      <c r="AS51">
        <f>KC!K50</f>
        <v>5193.3205500000004</v>
      </c>
      <c r="AT51">
        <f>KC!L50</f>
        <v>5187.9144399999996</v>
      </c>
      <c r="AU51">
        <f>KC!M50</f>
        <v>5182.5083299999997</v>
      </c>
      <c r="AV51">
        <f>KC!N50</f>
        <v>5177.1022199999998</v>
      </c>
      <c r="AW51">
        <f>SR_Levels!E50</f>
        <v>5205.3100000000004</v>
      </c>
      <c r="AX51">
        <f>SR_Levels!F50</f>
        <v>5193.3500000000004</v>
      </c>
      <c r="AY51">
        <f>SR_Levels!G50</f>
        <v>5178.6000000000004</v>
      </c>
      <c r="AZ51">
        <f>SR_Levels!H50</f>
        <v>5161.8900000000003</v>
      </c>
      <c r="BA51">
        <f>SR_Levels!I50</f>
        <v>0</v>
      </c>
      <c r="BB51">
        <f>SR_Levels!J50</f>
        <v>0</v>
      </c>
      <c r="BC51">
        <f>SR_Levels!K50</f>
        <v>0</v>
      </c>
      <c r="BD51">
        <f>SR_Levels!L50</f>
        <v>0</v>
      </c>
      <c r="BE51">
        <f>ZigZag!E50</f>
        <v>5217.63</v>
      </c>
      <c r="BF51">
        <f>ZigZag!F50</f>
        <v>0</v>
      </c>
      <c r="BG51">
        <f>ZigZag!G50</f>
        <v>5200.25</v>
      </c>
      <c r="BH51">
        <f>Dual_Tema!E50</f>
        <v>5217.2299999999996</v>
      </c>
      <c r="BI51">
        <f>Dual_Tema!F50</f>
        <v>5212.83</v>
      </c>
      <c r="BJ51">
        <f>Pinbar!E50</f>
        <v>0</v>
      </c>
      <c r="BK51">
        <f>SSA!E50</f>
        <v>5214.2557200000001</v>
      </c>
      <c r="BL51">
        <f>SSA!F50</f>
        <v>5213.5770199999997</v>
      </c>
      <c r="BN51" t="str">
        <f t="shared" si="222"/>
        <v>Green Candle</v>
      </c>
      <c r="BO51" s="34">
        <f t="shared" si="224"/>
        <v>1.4709525281755287E-3</v>
      </c>
      <c r="BP51" s="34">
        <f t="shared" si="226"/>
        <v>4.3620438630953551E-3</v>
      </c>
      <c r="BQ51" s="34">
        <f t="shared" si="235"/>
        <v>4.6561356193410841E-3</v>
      </c>
      <c r="BR51" s="34">
        <f t="shared" si="237"/>
        <v>4.2363334918749107E-3</v>
      </c>
      <c r="BS51" s="35">
        <f t="shared" si="225"/>
        <v>2.4500863258625216E-4</v>
      </c>
      <c r="BT51" s="35">
        <f t="shared" si="227"/>
        <v>3.6277893217651069E-4</v>
      </c>
      <c r="BU51" s="35">
        <f t="shared" si="236"/>
        <v>2.5810715672935913E-4</v>
      </c>
      <c r="BV51" s="35">
        <f t="shared" si="238"/>
        <v>1.7615657597214174E-4</v>
      </c>
      <c r="BW51" s="27">
        <v>96</v>
      </c>
      <c r="BX51">
        <f>F51-G51</f>
        <v>3.4400000000005093</v>
      </c>
      <c r="BY51">
        <f>ABS(F51-D50)</f>
        <v>2.9400000000005093</v>
      </c>
      <c r="BZ51">
        <f>ABS(G51-D50)</f>
        <v>0.5</v>
      </c>
      <c r="CA51">
        <f t="shared" si="203"/>
        <v>3.4400000000005093</v>
      </c>
      <c r="CB51">
        <f t="shared" si="229"/>
        <v>5.4257142857142879</v>
      </c>
      <c r="CC51">
        <f t="shared" si="232"/>
        <v>6.0008360563587235</v>
      </c>
      <c r="CD51">
        <f t="shared" si="230"/>
        <v>-0.57512177064443559</v>
      </c>
      <c r="CE51">
        <f t="shared" si="233"/>
        <v>-1</v>
      </c>
      <c r="CF51">
        <f t="shared" si="234"/>
        <v>-8</v>
      </c>
      <c r="CG51" s="7" t="str">
        <f t="shared" si="231"/>
        <v>-----</v>
      </c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Z51" s="7" t="str">
        <f>IF(AND(D51&gt;BH51,D51&gt;E51),"Bullish Trigger","-----")</f>
        <v>-----</v>
      </c>
      <c r="DA51" s="7" t="str">
        <f>IF(AND(D51&lt;BI51,D51&lt;E51),"Bearish Trigger","-----")</f>
        <v>-----</v>
      </c>
      <c r="DB51" s="13" t="str">
        <f>IF(AND(W51=BE51,W51&gt;0,BE51&gt;0),"Important High","------")</f>
        <v>Important High</v>
      </c>
      <c r="DC51" s="13" t="str">
        <f>IF(AND(X51=BF51,X51&gt;0,BF51&gt;0),"Important Low","------")</f>
        <v>------</v>
      </c>
      <c r="DD51" s="7" t="str">
        <f>IF(AND(DB51="Important High",DC51="-----",BJ51=1),"Imp High Rej","-----")</f>
        <v>-----</v>
      </c>
      <c r="DE51" s="7" t="str">
        <f>IF(AND(DB51="-----",DC51="Important Low",BJ51=1),"Imp Low Rej","-----")</f>
        <v>-----</v>
      </c>
      <c r="DF51" s="7" t="str">
        <f>IF(Y51&gt;AM51,"Overbought",IF(Y51&gt;AO51,"Bullish Momentum",IF(Y51&gt;AQ51,"Flat Momentum","-----")))</f>
        <v>Flat Momentum</v>
      </c>
      <c r="DG51" s="7" t="str">
        <f>IF(Y51&lt;AV51,"Oversold",IF(Y51&lt;AT51,"Bearish Momentum",IF(Y51&lt;AR51,"Flat Momentum","-----")))</f>
        <v>-----</v>
      </c>
      <c r="DH51" s="7" t="str">
        <f>IF(AND(DF51="Overbought",AD51=2),"Culminated Thrust","-----")</f>
        <v>-----</v>
      </c>
      <c r="DI51" s="7" t="str">
        <f>IF(AND(DG51="Oversold",AD51=5),"Culminated Thrust","-----")</f>
        <v>-----</v>
      </c>
      <c r="DJ51" s="14">
        <f>(Q51-$D51)/$D51</f>
        <v>-1</v>
      </c>
      <c r="DK51" s="14">
        <f>(R51-$D51)/$D51</f>
        <v>-1</v>
      </c>
      <c r="DL51" s="14">
        <f>(S51-$D51)/$D51</f>
        <v>-1</v>
      </c>
      <c r="DM51" s="14">
        <f>(T51-$D51)/$D51</f>
        <v>-1</v>
      </c>
      <c r="DN51" s="14">
        <f>(U51-$D51)/$D51</f>
        <v>-1</v>
      </c>
      <c r="DO51" s="14">
        <f>(V51-$D51)/$D51</f>
        <v>-1</v>
      </c>
      <c r="DP51" s="14">
        <f t="shared" si="171"/>
        <v>-1</v>
      </c>
      <c r="DQ51" s="14">
        <f t="shared" si="172"/>
        <v>-1</v>
      </c>
      <c r="DR51" s="14">
        <f t="shared" si="173"/>
        <v>-1</v>
      </c>
      <c r="DS51" s="14">
        <f t="shared" si="174"/>
        <v>-1</v>
      </c>
      <c r="DT51" s="14">
        <f t="shared" si="175"/>
        <v>-1</v>
      </c>
      <c r="DU51" s="14">
        <f t="shared" si="176"/>
        <v>-1</v>
      </c>
      <c r="DV51" t="str">
        <f>IF($D51&gt;Q51,"SUP","RES")</f>
        <v>SUP</v>
      </c>
      <c r="DW51" t="str">
        <f>IF($D51&gt;R51,"SUP","RES")</f>
        <v>SUP</v>
      </c>
      <c r="DX51" t="str">
        <f>IF($D51&gt;S51,"SUP","RES")</f>
        <v>SUP</v>
      </c>
      <c r="DY51" t="str">
        <f>IF($D51&gt;T51,"SUP","RES")</f>
        <v>SUP</v>
      </c>
      <c r="DZ51" t="str">
        <f>IF($D51&gt;U51,"SUP","RES")</f>
        <v>SUP</v>
      </c>
      <c r="EA51" t="str">
        <f>IF($D51&gt;V51,"SUP","RES")</f>
        <v>SUP</v>
      </c>
      <c r="EB51" s="7">
        <f t="shared" si="177"/>
        <v>0</v>
      </c>
      <c r="EC51" s="7">
        <f t="shared" si="178"/>
        <v>6</v>
      </c>
      <c r="ED51" s="13" t="str">
        <f t="shared" si="179"/>
        <v>All Sup</v>
      </c>
      <c r="EE51" s="13" t="str">
        <f t="shared" si="180"/>
        <v>-----</v>
      </c>
      <c r="EF51" s="7" t="str">
        <f>IF(OR(ED51="All Sup",EE51="All Res"),"na",((D51-MIN(Q51:V51))/(MAX(Q51:V51)-MIN(Q51:V51))))</f>
        <v>na</v>
      </c>
      <c r="EG51">
        <v>1.4999999999999999E-4</v>
      </c>
      <c r="EH51">
        <f>Q51*(1+$EG51)</f>
        <v>0</v>
      </c>
      <c r="EI51">
        <f>Q51*(1-$EG51)</f>
        <v>0</v>
      </c>
      <c r="EJ51">
        <f>R51*(1+$EG51)</f>
        <v>0</v>
      </c>
      <c r="EK51">
        <f>R51*(1-$EG51)</f>
        <v>0</v>
      </c>
      <c r="EL51">
        <f>S51*(1+$EG51)</f>
        <v>0</v>
      </c>
      <c r="EM51">
        <f>S51*(1-$EG51)</f>
        <v>0</v>
      </c>
      <c r="EN51">
        <f>T51*(1+$EG51)</f>
        <v>0</v>
      </c>
      <c r="EO51">
        <f>T51*(1-$EG51)</f>
        <v>0</v>
      </c>
      <c r="EP51">
        <f>U51*(1+$EG51)</f>
        <v>0</v>
      </c>
      <c r="EQ51">
        <f>U51*(1-$EG51)</f>
        <v>0</v>
      </c>
      <c r="ER51">
        <f>V51*(1+$EG51)</f>
        <v>0</v>
      </c>
      <c r="ES51">
        <f>V51*(1-$EG51)</f>
        <v>0</v>
      </c>
      <c r="ET51" s="7" t="str">
        <f t="shared" si="181"/>
        <v>-----</v>
      </c>
      <c r="EU51" s="7" t="str">
        <f t="shared" si="182"/>
        <v>-----</v>
      </c>
      <c r="EV51" s="7" t="str">
        <f t="shared" si="183"/>
        <v>-----</v>
      </c>
      <c r="EW51" s="7" t="str">
        <f t="shared" si="184"/>
        <v>-----</v>
      </c>
      <c r="EX51" s="7" t="str">
        <f t="shared" si="185"/>
        <v>-----</v>
      </c>
      <c r="EY51" s="7" t="str">
        <f t="shared" si="186"/>
        <v>-----</v>
      </c>
      <c r="EZ51">
        <f t="shared" si="204"/>
        <v>49</v>
      </c>
      <c r="FA51">
        <f t="shared" si="205"/>
        <v>49</v>
      </c>
      <c r="FB51">
        <f t="shared" si="206"/>
        <v>49</v>
      </c>
      <c r="FC51">
        <f t="shared" si="207"/>
        <v>49</v>
      </c>
      <c r="FD51">
        <f t="shared" si="208"/>
        <v>49</v>
      </c>
      <c r="FE51">
        <f t="shared" si="209"/>
        <v>49</v>
      </c>
      <c r="FF51">
        <f t="shared" si="210"/>
        <v>0</v>
      </c>
      <c r="FG51">
        <f t="shared" si="211"/>
        <v>0</v>
      </c>
      <c r="FH51">
        <f t="shared" si="212"/>
        <v>0</v>
      </c>
      <c r="FI51">
        <f t="shared" si="213"/>
        <v>0</v>
      </c>
      <c r="FJ51">
        <f t="shared" si="214"/>
        <v>0</v>
      </c>
      <c r="FK51">
        <f t="shared" si="215"/>
        <v>0</v>
      </c>
      <c r="FL51" s="7" t="str">
        <f t="shared" si="187"/>
        <v>-----</v>
      </c>
      <c r="FM51" s="7" t="str">
        <f t="shared" si="188"/>
        <v>-----</v>
      </c>
      <c r="FN51" s="7" t="str">
        <f t="shared" si="189"/>
        <v>-----</v>
      </c>
      <c r="FO51" s="7" t="str">
        <f t="shared" si="190"/>
        <v>-----</v>
      </c>
      <c r="FP51" s="7" t="str">
        <f t="shared" si="191"/>
        <v>-----</v>
      </c>
      <c r="FQ51" s="7" t="str">
        <f t="shared" si="192"/>
        <v>-----</v>
      </c>
      <c r="FR51" s="13" t="str">
        <f>IF(FL51="-----","-----",(D51-Q51)/Q51)</f>
        <v>-----</v>
      </c>
      <c r="FS51" s="13" t="str">
        <f>IF(FM51="-----","-----",(Q51-R51)/R51)</f>
        <v>-----</v>
      </c>
      <c r="FT51" s="13" t="str">
        <f>IF(FN51="-----","-----",(R51-S51)/S51)</f>
        <v>-----</v>
      </c>
      <c r="FU51" s="13" t="str">
        <f>IF(FO51="-----","-----",(S51-T51)/T51)</f>
        <v>-----</v>
      </c>
      <c r="FV51" s="13" t="str">
        <f>IF(FP51="-----","-----",(T51-U51)/U51)</f>
        <v>-----</v>
      </c>
      <c r="FW51" s="13" t="str">
        <f>IF(FQ51="-----","-----",(U51-V51)/V51)</f>
        <v>-----</v>
      </c>
      <c r="FX51" s="7" t="str">
        <f t="shared" si="193"/>
        <v>-----</v>
      </c>
      <c r="FY51" s="7" t="str">
        <f t="shared" si="194"/>
        <v>-----</v>
      </c>
      <c r="FZ51" s="7" t="str">
        <f t="shared" si="195"/>
        <v>-----</v>
      </c>
      <c r="GA51" s="7" t="str">
        <f t="shared" si="196"/>
        <v>-----</v>
      </c>
      <c r="GB51" s="7" t="str">
        <f t="shared" si="197"/>
        <v>-----</v>
      </c>
      <c r="GC51" s="7" t="str">
        <f t="shared" si="198"/>
        <v>-----</v>
      </c>
      <c r="GD51" s="7" t="str">
        <f>IF(AND(BG51&gt;AA51,BG50&gt;AA50,BG49&gt;AA49,BG48&gt;AA48,BG47&gt;AA47,BG46&gt;AA46,BG45&gt;AA45,BG44&gt;AA44,BG43&gt;AA43,BG42&gt;AA42,BG41&gt;AA41,BG40&gt;AA40),"Bullish",IF(AND(BG51&lt;AA51,BG50&lt;AA50,BG49&lt;AA49,BG48&lt;AA48,BG47&lt;AA47,BG46&lt;AA46,BG45&lt;AA45,BG44&lt;AA44,BG43&lt;AA43,BG42&lt;AA42,BG41&lt;AA41,BG40&lt;AA40),"Bearish","-----"))</f>
        <v>Bullish</v>
      </c>
      <c r="GE51">
        <f>(Z51-BG51)/BG51</f>
        <v>2.2902745060333356E-3</v>
      </c>
      <c r="GI51" s="7" t="str">
        <f>IF(Y51&gt;Z51,"Bullish","Bearish")</f>
        <v>Bullish</v>
      </c>
      <c r="GJ51" s="19" t="str">
        <f>IF(AND(D51&gt;Y51,D50&lt;Y50),"TEMA crossover","-----")</f>
        <v>-----</v>
      </c>
      <c r="GK51" s="19" t="str">
        <f>IF(AND(D51&lt;Y51,D50&gt;Y50),"TEMA crossunder","-----")</f>
        <v>TEMA crossunder</v>
      </c>
      <c r="GL51" s="20" t="str">
        <f>IF(GD51="Bearish","YES","-----")</f>
        <v>-----</v>
      </c>
      <c r="GM51" s="20" t="str">
        <f>IF(GH51="Reverse to Bearish","YES","-----")</f>
        <v>-----</v>
      </c>
      <c r="GN51" s="20" t="str">
        <f>IF(AND(GI51="Bullish",GI50="Bullish",GI49="Bullish",GI48="Bullish"),"YES","-----")</f>
        <v>YES</v>
      </c>
      <c r="GO51" s="20" t="str">
        <f>IF(OR(GK51="TEMA crossunder",GK50="TEMA crossunder",GK49="TEMA crossunder",GK48="TEMA crossunder"),"YES","-----")</f>
        <v>YES</v>
      </c>
      <c r="GP51" s="20" t="str">
        <f>IF(GD51="Bullish","YES","-----")</f>
        <v>YES</v>
      </c>
      <c r="GQ51" s="20" t="str">
        <f>IF(GH51="Reverse to Bullish","YES","-----")</f>
        <v>-----</v>
      </c>
      <c r="GR51" s="20" t="str">
        <f>IF(AND(GI51="Bearish",GI50="Bearish",GI49="Bearish",GI48="Bearish"),"YES","-----")</f>
        <v>-----</v>
      </c>
      <c r="GS51" s="20" t="str">
        <f>IF(OR(GJ51="TEMA crossover",GJ50="TEMA crossover",GJ49="TEMA crossover",GJ48="TEMA crossover"),"YES","-----")</f>
        <v>YES</v>
      </c>
      <c r="GT51" s="20" t="str">
        <f t="shared" si="216"/>
        <v>-----</v>
      </c>
      <c r="GU51" s="20" t="str">
        <f t="shared" si="217"/>
        <v>-----</v>
      </c>
      <c r="GV51" s="20" t="str">
        <f t="shared" si="218"/>
        <v>-----</v>
      </c>
      <c r="GW51" s="20" t="str">
        <f t="shared" si="219"/>
        <v>-----</v>
      </c>
      <c r="GX51" s="20" t="str">
        <f t="shared" si="220"/>
        <v>-----</v>
      </c>
      <c r="GY51" s="20" t="str">
        <f t="shared" si="221"/>
        <v>-----</v>
      </c>
      <c r="GZ51" s="7" t="str">
        <f>IF(G51&gt;BH51,"YES","-----")</f>
        <v>-----</v>
      </c>
      <c r="HA51" s="7" t="str">
        <f>IF(F51&lt;BI51,"YES","-----")</f>
        <v>-----</v>
      </c>
      <c r="HB51">
        <f>BH51-BI51</f>
        <v>4.3999999999996362</v>
      </c>
      <c r="HI51">
        <f t="shared" si="199"/>
        <v>-1.4257200000001831</v>
      </c>
      <c r="HJ51">
        <f t="shared" si="200"/>
        <v>2.9742799999994531</v>
      </c>
      <c r="HK51" s="7"/>
      <c r="HL51" s="7"/>
      <c r="HM51" s="7"/>
      <c r="HN51" s="7"/>
      <c r="HO51" s="7"/>
      <c r="HP51" s="7"/>
      <c r="HQ51" s="28">
        <f t="shared" si="223"/>
        <v>0.67870000000038999</v>
      </c>
      <c r="HR51" s="28" t="str">
        <f t="shared" si="201"/>
        <v>Bull</v>
      </c>
      <c r="HS51">
        <f t="shared" si="202"/>
        <v>0.67870000000038999</v>
      </c>
    </row>
    <row r="52" spans="1:227" x14ac:dyDescent="0.55000000000000004">
      <c r="A52">
        <f>Validation!A51</f>
        <v>1772039700</v>
      </c>
      <c r="B52" t="str">
        <f>Price!B51</f>
        <v>XAUUSD</v>
      </c>
      <c r="C52" t="str">
        <f>Price!C51</f>
        <v>M5</v>
      </c>
      <c r="D52">
        <f>Price!D51</f>
        <v>5214.53</v>
      </c>
      <c r="E52">
        <f>Price!E51</f>
        <v>5215.29</v>
      </c>
      <c r="F52">
        <f>Price!F51</f>
        <v>5215.29</v>
      </c>
      <c r="G52">
        <f>Price!G51</f>
        <v>5212.12</v>
      </c>
      <c r="H52">
        <f>Price!H51</f>
        <v>624</v>
      </c>
      <c r="I52">
        <f>Diagonals!E51</f>
        <v>0</v>
      </c>
      <c r="J52">
        <f>Diagonals!F51</f>
        <v>0</v>
      </c>
      <c r="K52">
        <f>Diagonals!G51</f>
        <v>0</v>
      </c>
      <c r="L52">
        <f>Diagonals!H51</f>
        <v>0</v>
      </c>
      <c r="M52">
        <f>Diagonals!I51</f>
        <v>0</v>
      </c>
      <c r="N52">
        <f>Diagonals!J51</f>
        <v>0</v>
      </c>
      <c r="O52">
        <f>Diagonals!K51</f>
        <v>0</v>
      </c>
      <c r="P52">
        <f>Diagonals!L51</f>
        <v>0</v>
      </c>
      <c r="Q52">
        <f>Trendlines!E51</f>
        <v>0</v>
      </c>
      <c r="R52">
        <f>Trendlines!F51</f>
        <v>0</v>
      </c>
      <c r="S52">
        <f>Trendlines!G51</f>
        <v>0</v>
      </c>
      <c r="T52">
        <f>Trendlines!H51</f>
        <v>0</v>
      </c>
      <c r="U52">
        <f>Trendlines!I51</f>
        <v>0</v>
      </c>
      <c r="V52">
        <f>Trendlines!J51</f>
        <v>0</v>
      </c>
      <c r="W52">
        <f>Trendlines!K51</f>
        <v>0</v>
      </c>
      <c r="X52">
        <f>Trendlines!L51</f>
        <v>0</v>
      </c>
      <c r="Y52">
        <f>Tema_Hrma_Smma!E51</f>
        <v>5215.4399999999996</v>
      </c>
      <c r="Z52">
        <f>Tema_Hrma_Smma!F51</f>
        <v>5213.42</v>
      </c>
      <c r="AA52">
        <f>Tema_Hrma_Smma!G51</f>
        <v>5192.1099999999997</v>
      </c>
      <c r="AB52">
        <f>ZScore!H51</f>
        <v>-1</v>
      </c>
      <c r="AC52">
        <f>ZScore!I51</f>
        <v>0.85880999999999996</v>
      </c>
      <c r="AD52">
        <f>ZScore!J51</f>
        <v>3</v>
      </c>
      <c r="AE52">
        <f>HA!E51</f>
        <v>5213.3</v>
      </c>
      <c r="AF52">
        <f>HA!F51</f>
        <v>5215.29</v>
      </c>
      <c r="AG52">
        <f>HA!G51</f>
        <v>5212.12</v>
      </c>
      <c r="AH52">
        <f>HA!H51</f>
        <v>5214.3100000000004</v>
      </c>
      <c r="AI52">
        <f>HA!I51</f>
        <v>1</v>
      </c>
      <c r="AJ52">
        <f>HA!J51</f>
        <v>1.01</v>
      </c>
      <c r="AK52">
        <f>HA!K51</f>
        <v>-0.78981999999999997</v>
      </c>
      <c r="AL52">
        <f>HA!L51</f>
        <v>13</v>
      </c>
      <c r="AM52">
        <f>KC!E51</f>
        <v>5227.96371</v>
      </c>
      <c r="AN52">
        <f>KC!F51</f>
        <v>5222.56513</v>
      </c>
      <c r="AO52">
        <f>KC!G51</f>
        <v>5217.1665499999999</v>
      </c>
      <c r="AP52">
        <f>KC!H51</f>
        <v>5211.7679699999999</v>
      </c>
      <c r="AQ52">
        <f>KC!I51</f>
        <v>5206.3693899999998</v>
      </c>
      <c r="AR52">
        <f>KC!J51</f>
        <v>5200.1639500000001</v>
      </c>
      <c r="AS52">
        <f>KC!K51</f>
        <v>5194.7653700000001</v>
      </c>
      <c r="AT52">
        <f>KC!L51</f>
        <v>5189.36679</v>
      </c>
      <c r="AU52">
        <f>KC!M51</f>
        <v>5183.96821</v>
      </c>
      <c r="AV52">
        <f>KC!N51</f>
        <v>5178.56963</v>
      </c>
      <c r="AW52">
        <f>SR_Levels!E51</f>
        <v>5205.3100000000004</v>
      </c>
      <c r="AX52">
        <f>SR_Levels!F51</f>
        <v>5193.3500000000004</v>
      </c>
      <c r="AY52">
        <f>SR_Levels!G51</f>
        <v>5178.6000000000004</v>
      </c>
      <c r="AZ52">
        <f>SR_Levels!H51</f>
        <v>5161.8900000000003</v>
      </c>
      <c r="BA52">
        <f>SR_Levels!I51</f>
        <v>0</v>
      </c>
      <c r="BB52">
        <f>SR_Levels!J51</f>
        <v>0</v>
      </c>
      <c r="BC52">
        <f>SR_Levels!K51</f>
        <v>0</v>
      </c>
      <c r="BD52">
        <f>SR_Levels!L51</f>
        <v>0</v>
      </c>
      <c r="BE52">
        <f>ZigZag!E51</f>
        <v>0</v>
      </c>
      <c r="BF52">
        <f>ZigZag!F51</f>
        <v>0</v>
      </c>
      <c r="BG52">
        <f>ZigZag!G51</f>
        <v>5201.2299999999996</v>
      </c>
      <c r="BH52">
        <f>Dual_Tema!E51</f>
        <v>5217.08</v>
      </c>
      <c r="BI52">
        <f>Dual_Tema!F51</f>
        <v>5213.3599999999997</v>
      </c>
      <c r="BJ52">
        <f>Pinbar!E51</f>
        <v>1</v>
      </c>
      <c r="BK52">
        <f>SSA!E51</f>
        <v>5214.1904999999997</v>
      </c>
      <c r="BL52">
        <f>SSA!F51</f>
        <v>5213.8837599999997</v>
      </c>
      <c r="BN52" t="str">
        <f t="shared" si="222"/>
        <v>Red Candle</v>
      </c>
      <c r="BO52" s="34">
        <f t="shared" si="224"/>
        <v>1.2192358943046155E-3</v>
      </c>
      <c r="BP52" s="34">
        <f t="shared" si="226"/>
        <v>3.3634465706504635E-3</v>
      </c>
      <c r="BQ52" s="34">
        <f t="shared" si="235"/>
        <v>3.1993689759326482E-3</v>
      </c>
      <c r="BR52" s="34">
        <f t="shared" si="237"/>
        <v>4.9258330651360538E-3</v>
      </c>
      <c r="BS52" s="35">
        <f t="shared" si="225"/>
        <v>2.0310282755620079E-4</v>
      </c>
      <c r="BT52" s="35">
        <f t="shared" si="227"/>
        <v>2.7985605537028668E-4</v>
      </c>
      <c r="BU52" s="35">
        <f t="shared" si="236"/>
        <v>1.7747474039486733E-4</v>
      </c>
      <c r="BV52" s="35">
        <f t="shared" si="238"/>
        <v>2.0476016227988225E-4</v>
      </c>
      <c r="BW52" s="27">
        <v>96</v>
      </c>
      <c r="BX52">
        <f>F52-G52</f>
        <v>3.1700000000000728</v>
      </c>
      <c r="BY52">
        <f>ABS(F52-D51)</f>
        <v>0.11999999999989086</v>
      </c>
      <c r="BZ52">
        <f>ABS(G52-D51)</f>
        <v>3.0500000000001819</v>
      </c>
      <c r="CA52">
        <f t="shared" si="203"/>
        <v>3.1700000000000728</v>
      </c>
      <c r="CB52">
        <f t="shared" si="229"/>
        <v>5.3071428571428054</v>
      </c>
      <c r="CC52">
        <f t="shared" si="232"/>
        <v>5.7986334809045346</v>
      </c>
      <c r="CD52">
        <f t="shared" si="230"/>
        <v>-0.49149062376172914</v>
      </c>
      <c r="CE52">
        <f t="shared" si="233"/>
        <v>-1</v>
      </c>
      <c r="CF52">
        <f t="shared" si="234"/>
        <v>-9</v>
      </c>
      <c r="CG52" s="7" t="str">
        <f t="shared" si="231"/>
        <v>-----</v>
      </c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Z52" s="7" t="str">
        <f>IF(AND(D52&gt;BH52,D52&gt;E52),"Bullish Trigger","-----")</f>
        <v>-----</v>
      </c>
      <c r="DA52" s="7" t="str">
        <f>IF(AND(D52&lt;BI52,D52&lt;E52),"Bearish Trigger","-----")</f>
        <v>-----</v>
      </c>
      <c r="DB52" s="13" t="str">
        <f>IF(AND(W52=BE52,W52&gt;0,BE52&gt;0),"Important High","------")</f>
        <v>------</v>
      </c>
      <c r="DC52" s="13" t="str">
        <f>IF(AND(X52=BF52,X52&gt;0,BF52&gt;0),"Important Low","------")</f>
        <v>------</v>
      </c>
      <c r="DD52" s="7" t="str">
        <f>IF(AND(DB52="Important High",DC52="-----",BJ52=1),"Imp High Rej","-----")</f>
        <v>-----</v>
      </c>
      <c r="DE52" s="7" t="str">
        <f>IF(AND(DB52="-----",DC52="Important Low",BJ52=1),"Imp Low Rej","-----")</f>
        <v>-----</v>
      </c>
      <c r="DF52" s="7" t="str">
        <f>IF(Y52&gt;AM52,"Overbought",IF(Y52&gt;AO52,"Bullish Momentum",IF(Y52&gt;AQ52,"Flat Momentum","-----")))</f>
        <v>Flat Momentum</v>
      </c>
      <c r="DG52" s="7" t="str">
        <f>IF(Y52&lt;AV52,"Oversold",IF(Y52&lt;AT52,"Bearish Momentum",IF(Y52&lt;AR52,"Flat Momentum","-----")))</f>
        <v>-----</v>
      </c>
      <c r="DH52" s="7" t="str">
        <f>IF(AND(DF52="Overbought",AD52=2),"Culminated Thrust","-----")</f>
        <v>-----</v>
      </c>
      <c r="DI52" s="7" t="str">
        <f>IF(AND(DG52="Oversold",AD52=5),"Culminated Thrust","-----")</f>
        <v>-----</v>
      </c>
      <c r="DJ52" s="14">
        <f>(Q52-$D52)/$D52</f>
        <v>-1</v>
      </c>
      <c r="DK52" s="14">
        <f>(R52-$D52)/$D52</f>
        <v>-1</v>
      </c>
      <c r="DL52" s="14">
        <f>(S52-$D52)/$D52</f>
        <v>-1</v>
      </c>
      <c r="DM52" s="14">
        <f>(T52-$D52)/$D52</f>
        <v>-1</v>
      </c>
      <c r="DN52" s="14">
        <f>(U52-$D52)/$D52</f>
        <v>-1</v>
      </c>
      <c r="DO52" s="14">
        <f>(V52-$D52)/$D52</f>
        <v>-1</v>
      </c>
      <c r="DP52" s="14">
        <f t="shared" si="171"/>
        <v>-1</v>
      </c>
      <c r="DQ52" s="14">
        <f t="shared" si="172"/>
        <v>-1</v>
      </c>
      <c r="DR52" s="14">
        <f t="shared" si="173"/>
        <v>-1</v>
      </c>
      <c r="DS52" s="14">
        <f t="shared" si="174"/>
        <v>-1</v>
      </c>
      <c r="DT52" s="14">
        <f t="shared" si="175"/>
        <v>-1</v>
      </c>
      <c r="DU52" s="14">
        <f t="shared" si="176"/>
        <v>-1</v>
      </c>
      <c r="DV52" t="str">
        <f>IF($D52&gt;Q52,"SUP","RES")</f>
        <v>SUP</v>
      </c>
      <c r="DW52" t="str">
        <f>IF($D52&gt;R52,"SUP","RES")</f>
        <v>SUP</v>
      </c>
      <c r="DX52" t="str">
        <f>IF($D52&gt;S52,"SUP","RES")</f>
        <v>SUP</v>
      </c>
      <c r="DY52" t="str">
        <f>IF($D52&gt;T52,"SUP","RES")</f>
        <v>SUP</v>
      </c>
      <c r="DZ52" t="str">
        <f>IF($D52&gt;U52,"SUP","RES")</f>
        <v>SUP</v>
      </c>
      <c r="EA52" t="str">
        <f>IF($D52&gt;V52,"SUP","RES")</f>
        <v>SUP</v>
      </c>
      <c r="EB52" s="7">
        <f t="shared" si="177"/>
        <v>0</v>
      </c>
      <c r="EC52" s="7">
        <f t="shared" si="178"/>
        <v>6</v>
      </c>
      <c r="ED52" s="13" t="str">
        <f t="shared" si="179"/>
        <v>All Sup</v>
      </c>
      <c r="EE52" s="13" t="str">
        <f t="shared" si="180"/>
        <v>-----</v>
      </c>
      <c r="EF52" s="7" t="str">
        <f>IF(OR(ED52="All Sup",EE52="All Res"),"na",((D52-MIN(Q52:V52))/(MAX(Q52:V52)-MIN(Q52:V52))))</f>
        <v>na</v>
      </c>
      <c r="EG52">
        <v>1.4999999999999999E-4</v>
      </c>
      <c r="EH52">
        <f>Q52*(1+$EG52)</f>
        <v>0</v>
      </c>
      <c r="EI52">
        <f>Q52*(1-$EG52)</f>
        <v>0</v>
      </c>
      <c r="EJ52">
        <f>R52*(1+$EG52)</f>
        <v>0</v>
      </c>
      <c r="EK52">
        <f>R52*(1-$EG52)</f>
        <v>0</v>
      </c>
      <c r="EL52">
        <f>S52*(1+$EG52)</f>
        <v>0</v>
      </c>
      <c r="EM52">
        <f>S52*(1-$EG52)</f>
        <v>0</v>
      </c>
      <c r="EN52">
        <f>T52*(1+$EG52)</f>
        <v>0</v>
      </c>
      <c r="EO52">
        <f>T52*(1-$EG52)</f>
        <v>0</v>
      </c>
      <c r="EP52">
        <f>U52*(1+$EG52)</f>
        <v>0</v>
      </c>
      <c r="EQ52">
        <f>U52*(1-$EG52)</f>
        <v>0</v>
      </c>
      <c r="ER52">
        <f>V52*(1+$EG52)</f>
        <v>0</v>
      </c>
      <c r="ES52">
        <f>V52*(1-$EG52)</f>
        <v>0</v>
      </c>
      <c r="ET52" s="7" t="str">
        <f t="shared" si="181"/>
        <v>-----</v>
      </c>
      <c r="EU52" s="7" t="str">
        <f t="shared" si="182"/>
        <v>-----</v>
      </c>
      <c r="EV52" s="7" t="str">
        <f t="shared" si="183"/>
        <v>-----</v>
      </c>
      <c r="EW52" s="7" t="str">
        <f t="shared" si="184"/>
        <v>-----</v>
      </c>
      <c r="EX52" s="7" t="str">
        <f t="shared" si="185"/>
        <v>-----</v>
      </c>
      <c r="EY52" s="7" t="str">
        <f t="shared" si="186"/>
        <v>-----</v>
      </c>
      <c r="EZ52">
        <f t="shared" si="204"/>
        <v>50</v>
      </c>
      <c r="FA52">
        <f t="shared" si="205"/>
        <v>50</v>
      </c>
      <c r="FB52">
        <f t="shared" si="206"/>
        <v>50</v>
      </c>
      <c r="FC52">
        <f t="shared" si="207"/>
        <v>50</v>
      </c>
      <c r="FD52">
        <f t="shared" si="208"/>
        <v>50</v>
      </c>
      <c r="FE52">
        <f t="shared" si="209"/>
        <v>50</v>
      </c>
      <c r="FF52">
        <f t="shared" si="210"/>
        <v>0</v>
      </c>
      <c r="FG52">
        <f t="shared" si="211"/>
        <v>0</v>
      </c>
      <c r="FH52">
        <f t="shared" si="212"/>
        <v>0</v>
      </c>
      <c r="FI52">
        <f t="shared" si="213"/>
        <v>0</v>
      </c>
      <c r="FJ52">
        <f t="shared" si="214"/>
        <v>0</v>
      </c>
      <c r="FK52">
        <f t="shared" si="215"/>
        <v>0</v>
      </c>
      <c r="FL52" s="7" t="str">
        <f t="shared" si="187"/>
        <v>-----</v>
      </c>
      <c r="FM52" s="7" t="str">
        <f t="shared" si="188"/>
        <v>-----</v>
      </c>
      <c r="FN52" s="7" t="str">
        <f t="shared" si="189"/>
        <v>-----</v>
      </c>
      <c r="FO52" s="7" t="str">
        <f t="shared" si="190"/>
        <v>-----</v>
      </c>
      <c r="FP52" s="7" t="str">
        <f t="shared" si="191"/>
        <v>-----</v>
      </c>
      <c r="FQ52" s="7" t="str">
        <f t="shared" si="192"/>
        <v>-----</v>
      </c>
      <c r="FR52" s="13" t="str">
        <f>IF(FL52="-----","-----",(D52-Q52)/Q52)</f>
        <v>-----</v>
      </c>
      <c r="FS52" s="13" t="str">
        <f>IF(FM52="-----","-----",(Q52-R52)/R52)</f>
        <v>-----</v>
      </c>
      <c r="FT52" s="13" t="str">
        <f>IF(FN52="-----","-----",(R52-S52)/S52)</f>
        <v>-----</v>
      </c>
      <c r="FU52" s="13" t="str">
        <f>IF(FO52="-----","-----",(S52-T52)/T52)</f>
        <v>-----</v>
      </c>
      <c r="FV52" s="13" t="str">
        <f>IF(FP52="-----","-----",(T52-U52)/U52)</f>
        <v>-----</v>
      </c>
      <c r="FW52" s="13" t="str">
        <f>IF(FQ52="-----","-----",(U52-V52)/V52)</f>
        <v>-----</v>
      </c>
      <c r="FX52" s="7" t="str">
        <f t="shared" si="193"/>
        <v>-----</v>
      </c>
      <c r="FY52" s="7" t="str">
        <f t="shared" si="194"/>
        <v>-----</v>
      </c>
      <c r="FZ52" s="7" t="str">
        <f t="shared" si="195"/>
        <v>-----</v>
      </c>
      <c r="GA52" s="7" t="str">
        <f t="shared" si="196"/>
        <v>-----</v>
      </c>
      <c r="GB52" s="7" t="str">
        <f t="shared" si="197"/>
        <v>-----</v>
      </c>
      <c r="GC52" s="7" t="str">
        <f t="shared" si="198"/>
        <v>-----</v>
      </c>
      <c r="GD52" s="7" t="str">
        <f>IF(AND(BG52&gt;AA52,BG51&gt;AA51,BG50&gt;AA50,BG49&gt;AA49,BG48&gt;AA48,BG47&gt;AA47,BG46&gt;AA46,BG45&gt;AA45,BG44&gt;AA44,BG43&gt;AA43,BG42&gt;AA42,BG41&gt;AA41),"Bullish",IF(AND(BG52&lt;AA52,BG51&lt;AA51,BG50&lt;AA50,BG49&lt;AA49,BG48&lt;AA48,BG47&lt;AA47,BG46&lt;AA46,BG45&lt;AA45,BG44&lt;AA44,BG43&lt;AA43,BG42&lt;AA42,BG41&lt;AA41),"Bearish","-----"))</f>
        <v>Bullish</v>
      </c>
      <c r="GE52">
        <f>(Z52-BG52)/BG52</f>
        <v>2.3436763996209568E-3</v>
      </c>
      <c r="GI52" s="7" t="str">
        <f>IF(Y52&gt;Z52,"Bullish","Bearish")</f>
        <v>Bullish</v>
      </c>
      <c r="GJ52" s="19" t="str">
        <f>IF(AND(D52&gt;Y52,D51&lt;Y51),"TEMA crossover","-----")</f>
        <v>-----</v>
      </c>
      <c r="GK52" s="19" t="str">
        <f>IF(AND(D52&lt;Y52,D51&gt;Y51),"TEMA crossunder","-----")</f>
        <v>-----</v>
      </c>
      <c r="GL52" s="20" t="str">
        <f>IF(GD52="Bearish","YES","-----")</f>
        <v>-----</v>
      </c>
      <c r="GM52" s="20" t="str">
        <f>IF(GH52="Reverse to Bearish","YES","-----")</f>
        <v>-----</v>
      </c>
      <c r="GN52" s="20" t="str">
        <f>IF(AND(GI52="Bullish",GI51="Bullish",GI50="Bullish",GI49="Bullish"),"YES","-----")</f>
        <v>YES</v>
      </c>
      <c r="GO52" s="20" t="str">
        <f>IF(OR(GK52="TEMA crossunder",GK51="TEMA crossunder",GK50="TEMA crossunder",GK49="TEMA crossunder"),"YES","-----")</f>
        <v>YES</v>
      </c>
      <c r="GP52" s="20" t="str">
        <f>IF(GD52="Bullish","YES","-----")</f>
        <v>YES</v>
      </c>
      <c r="GQ52" s="20" t="str">
        <f>IF(GH52="Reverse to Bullish","YES","-----")</f>
        <v>-----</v>
      </c>
      <c r="GR52" s="20" t="str">
        <f>IF(AND(GI52="Bearish",GI51="Bearish",GI50="Bearish",GI49="Bearish"),"YES","-----")</f>
        <v>-----</v>
      </c>
      <c r="GS52" s="20" t="str">
        <f>IF(OR(GJ52="TEMA crossover",GJ51="TEMA crossover",GJ50="TEMA crossover",GJ49="TEMA crossover"),"YES","-----")</f>
        <v>YES</v>
      </c>
      <c r="GT52" s="20" t="str">
        <f t="shared" si="216"/>
        <v>-----</v>
      </c>
      <c r="GU52" s="20" t="str">
        <f t="shared" si="217"/>
        <v>-----</v>
      </c>
      <c r="GV52" s="20" t="str">
        <f t="shared" si="218"/>
        <v>-----</v>
      </c>
      <c r="GW52" s="20" t="str">
        <f t="shared" si="219"/>
        <v>-----</v>
      </c>
      <c r="GX52" s="20" t="str">
        <f t="shared" si="220"/>
        <v>-----</v>
      </c>
      <c r="GY52" s="20" t="str">
        <f t="shared" si="221"/>
        <v>-----</v>
      </c>
      <c r="GZ52" s="7" t="str">
        <f>IF(G52&gt;BH52,"YES","-----")</f>
        <v>-----</v>
      </c>
      <c r="HA52" s="7" t="str">
        <f>IF(F52&lt;BI52,"YES","-----")</f>
        <v>-----</v>
      </c>
      <c r="HB52">
        <f>BH52-BI52</f>
        <v>3.7200000000002547</v>
      </c>
      <c r="HI52">
        <f t="shared" si="199"/>
        <v>-0.8305000000000291</v>
      </c>
      <c r="HJ52">
        <f t="shared" si="200"/>
        <v>2.8895000000002256</v>
      </c>
      <c r="HK52" s="7"/>
      <c r="HL52" s="7"/>
      <c r="HM52" s="7"/>
      <c r="HN52" s="7"/>
      <c r="HO52" s="7"/>
      <c r="HP52" s="7"/>
      <c r="HQ52" s="28">
        <f t="shared" si="223"/>
        <v>0.30673999999999069</v>
      </c>
      <c r="HR52" s="28" t="str">
        <f t="shared" si="201"/>
        <v>Bull</v>
      </c>
      <c r="HS52">
        <f t="shared" si="202"/>
        <v>0.30673999999999069</v>
      </c>
    </row>
    <row r="53" spans="1:227" x14ac:dyDescent="0.55000000000000004">
      <c r="A53">
        <f>Validation!A52</f>
        <v>1772040000</v>
      </c>
      <c r="B53" t="str">
        <f>Price!B52</f>
        <v>XAUUSD</v>
      </c>
      <c r="C53" t="str">
        <f>Price!C52</f>
        <v>M5</v>
      </c>
      <c r="D53">
        <f>Price!D52</f>
        <v>5213.2700000000004</v>
      </c>
      <c r="E53">
        <f>Price!E52</f>
        <v>5214.5</v>
      </c>
      <c r="F53">
        <f>Price!F52</f>
        <v>5215.6499999999996</v>
      </c>
      <c r="G53">
        <f>Price!G52</f>
        <v>5211.46</v>
      </c>
      <c r="H53">
        <f>Price!H52</f>
        <v>626</v>
      </c>
      <c r="I53">
        <f>Diagonals!E52</f>
        <v>0</v>
      </c>
      <c r="J53">
        <f>Diagonals!F52</f>
        <v>0</v>
      </c>
      <c r="K53">
        <f>Diagonals!G52</f>
        <v>0</v>
      </c>
      <c r="L53">
        <f>Diagonals!H52</f>
        <v>0</v>
      </c>
      <c r="M53">
        <f>Diagonals!I52</f>
        <v>0</v>
      </c>
      <c r="N53">
        <f>Diagonals!J52</f>
        <v>0</v>
      </c>
      <c r="O53">
        <f>Diagonals!K52</f>
        <v>0</v>
      </c>
      <c r="P53">
        <f>Diagonals!L52</f>
        <v>0</v>
      </c>
      <c r="Q53">
        <f>Trendlines!E52</f>
        <v>0</v>
      </c>
      <c r="R53">
        <f>Trendlines!F52</f>
        <v>0</v>
      </c>
      <c r="S53">
        <f>Trendlines!G52</f>
        <v>0</v>
      </c>
      <c r="T53">
        <f>Trendlines!H52</f>
        <v>0</v>
      </c>
      <c r="U53">
        <f>Trendlines!I52</f>
        <v>0</v>
      </c>
      <c r="V53">
        <f>Trendlines!J52</f>
        <v>0</v>
      </c>
      <c r="W53">
        <f>Trendlines!K52</f>
        <v>0</v>
      </c>
      <c r="X53">
        <f>Trendlines!L52</f>
        <v>0</v>
      </c>
      <c r="Y53">
        <f>Tema_Hrma_Smma!E52</f>
        <v>5215.1499999999996</v>
      </c>
      <c r="Z53">
        <f>Tema_Hrma_Smma!F52</f>
        <v>5214.3500000000004</v>
      </c>
      <c r="AA53">
        <f>Tema_Hrma_Smma!G52</f>
        <v>5192.71</v>
      </c>
      <c r="AB53">
        <f>ZScore!H52</f>
        <v>-1</v>
      </c>
      <c r="AC53">
        <f>ZScore!I52</f>
        <v>0.70030999999999999</v>
      </c>
      <c r="AD53">
        <f>ZScore!J52</f>
        <v>3</v>
      </c>
      <c r="AE53">
        <f>HA!E52</f>
        <v>5213.8</v>
      </c>
      <c r="AF53">
        <f>HA!F52</f>
        <v>5215.6499999999996</v>
      </c>
      <c r="AG53">
        <f>HA!G52</f>
        <v>5211.46</v>
      </c>
      <c r="AH53">
        <f>HA!H52</f>
        <v>5213.72</v>
      </c>
      <c r="AI53">
        <f>HA!I52</f>
        <v>-1</v>
      </c>
      <c r="AJ53">
        <f>HA!J52</f>
        <v>0.08</v>
      </c>
      <c r="AK53">
        <f>HA!K52</f>
        <v>-1.1209</v>
      </c>
      <c r="AL53">
        <f>HA!L52</f>
        <v>-1</v>
      </c>
      <c r="AM53">
        <f>KC!E52</f>
        <v>5229.08788</v>
      </c>
      <c r="AN53">
        <f>KC!F52</f>
        <v>5223.7044299999998</v>
      </c>
      <c r="AO53">
        <f>KC!G52</f>
        <v>5218.3209699999998</v>
      </c>
      <c r="AP53">
        <f>KC!H52</f>
        <v>5212.9375099999997</v>
      </c>
      <c r="AQ53">
        <f>KC!I52</f>
        <v>5207.5540600000004</v>
      </c>
      <c r="AR53">
        <f>KC!J52</f>
        <v>5201.5397899999998</v>
      </c>
      <c r="AS53">
        <f>KC!K52</f>
        <v>5196.1563399999995</v>
      </c>
      <c r="AT53">
        <f>KC!L52</f>
        <v>5190.7728800000004</v>
      </c>
      <c r="AU53">
        <f>KC!M52</f>
        <v>5185.3894200000004</v>
      </c>
      <c r="AV53">
        <f>KC!N52</f>
        <v>5180.0059700000002</v>
      </c>
      <c r="AW53">
        <f>SR_Levels!E52</f>
        <v>5205.3100000000004</v>
      </c>
      <c r="AX53">
        <f>SR_Levels!F52</f>
        <v>5193.3500000000004</v>
      </c>
      <c r="AY53">
        <f>SR_Levels!G52</f>
        <v>5178.6000000000004</v>
      </c>
      <c r="AZ53">
        <f>SR_Levels!H52</f>
        <v>5161.8900000000003</v>
      </c>
      <c r="BA53">
        <f>SR_Levels!I52</f>
        <v>0</v>
      </c>
      <c r="BB53">
        <f>SR_Levels!J52</f>
        <v>0</v>
      </c>
      <c r="BC53">
        <f>SR_Levels!K52</f>
        <v>0</v>
      </c>
      <c r="BD53">
        <f>SR_Levels!L52</f>
        <v>0</v>
      </c>
      <c r="BE53">
        <f>ZigZag!E52</f>
        <v>0</v>
      </c>
      <c r="BF53">
        <f>ZigZag!F52</f>
        <v>0</v>
      </c>
      <c r="BG53">
        <f>ZigZag!G52</f>
        <v>5202.1000000000004</v>
      </c>
      <c r="BH53">
        <f>Dual_Tema!E52</f>
        <v>5217</v>
      </c>
      <c r="BI53">
        <f>Dual_Tema!F52</f>
        <v>5213.1899999999996</v>
      </c>
      <c r="BJ53">
        <f>Pinbar!E52</f>
        <v>0</v>
      </c>
      <c r="BK53">
        <f>SSA!E52</f>
        <v>5213.7426699999996</v>
      </c>
      <c r="BL53">
        <f>SSA!F52</f>
        <v>5213.81322</v>
      </c>
      <c r="BN53" t="str">
        <f t="shared" si="222"/>
        <v>Red Candle</v>
      </c>
      <c r="BO53" s="34">
        <f t="shared" si="224"/>
        <v>2.5326413338588871E-4</v>
      </c>
      <c r="BP53" s="34">
        <f t="shared" si="226"/>
        <v>1.5330557951622747E-3</v>
      </c>
      <c r="BQ53" s="34">
        <f t="shared" si="235"/>
        <v>3.4241302054864864E-3</v>
      </c>
      <c r="BR53" s="34">
        <f t="shared" si="237"/>
        <v>5.3630728999936039E-3</v>
      </c>
      <c r="BS53" s="35">
        <f t="shared" si="225"/>
        <v>4.2206235231212474E-5</v>
      </c>
      <c r="BT53" s="35">
        <f t="shared" si="227"/>
        <v>1.2766497054328418E-4</v>
      </c>
      <c r="BU53" s="35">
        <f t="shared" si="236"/>
        <v>1.8992254520577845E-4</v>
      </c>
      <c r="BV53" s="35">
        <f t="shared" si="238"/>
        <v>2.2288912097079283E-4</v>
      </c>
      <c r="BW53" s="27">
        <v>96</v>
      </c>
      <c r="BX53">
        <f>F53-G53</f>
        <v>4.1899999999995998</v>
      </c>
      <c r="BY53">
        <f>ABS(F53-D52)</f>
        <v>1.1199999999998909</v>
      </c>
      <c r="BZ53">
        <f>ABS(G53-D52)</f>
        <v>3.069999999999709</v>
      </c>
      <c r="CA53">
        <f t="shared" si="203"/>
        <v>4.1899999999995998</v>
      </c>
      <c r="CB53">
        <f t="shared" si="229"/>
        <v>5.1799999999999011</v>
      </c>
      <c r="CC53">
        <f t="shared" si="232"/>
        <v>5.6837310894113244</v>
      </c>
      <c r="CD53">
        <f t="shared" si="230"/>
        <v>-0.50373108941142331</v>
      </c>
      <c r="CE53">
        <f t="shared" si="233"/>
        <v>-1</v>
      </c>
      <c r="CF53">
        <f t="shared" si="234"/>
        <v>-10</v>
      </c>
      <c r="CG53" s="7" t="str">
        <f t="shared" si="231"/>
        <v>-----</v>
      </c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Z53" s="7" t="str">
        <f>IF(AND(D53&gt;BH53,D53&gt;E53),"Bullish Trigger","-----")</f>
        <v>-----</v>
      </c>
      <c r="DA53" s="7" t="str">
        <f>IF(AND(D53&lt;BI53,D53&lt;E53),"Bearish Trigger","-----")</f>
        <v>-----</v>
      </c>
      <c r="DB53" s="13" t="str">
        <f>IF(AND(W53=BE53,W53&gt;0,BE53&gt;0),"Important High","------")</f>
        <v>------</v>
      </c>
      <c r="DC53" s="13" t="str">
        <f>IF(AND(X53=BF53,X53&gt;0,BF53&gt;0),"Important Low","------")</f>
        <v>------</v>
      </c>
      <c r="DD53" s="7" t="str">
        <f>IF(AND(DB53="Important High",DC53="-----",BJ53=1),"Imp High Rej","-----")</f>
        <v>-----</v>
      </c>
      <c r="DE53" s="7" t="str">
        <f>IF(AND(DB53="-----",DC53="Important Low",BJ53=1),"Imp Low Rej","-----")</f>
        <v>-----</v>
      </c>
      <c r="DF53" s="7" t="str">
        <f>IF(Y53&gt;AM53,"Overbought",IF(Y53&gt;AO53,"Bullish Momentum",IF(Y53&gt;AQ53,"Flat Momentum","-----")))</f>
        <v>Flat Momentum</v>
      </c>
      <c r="DG53" s="7" t="str">
        <f>IF(Y53&lt;AV53,"Oversold",IF(Y53&lt;AT53,"Bearish Momentum",IF(Y53&lt;AR53,"Flat Momentum","-----")))</f>
        <v>-----</v>
      </c>
      <c r="DH53" s="7" t="str">
        <f>IF(AND(DF53="Overbought",AD53=2),"Culminated Thrust","-----")</f>
        <v>-----</v>
      </c>
      <c r="DI53" s="7" t="str">
        <f>IF(AND(DG53="Oversold",AD53=5),"Culminated Thrust","-----")</f>
        <v>-----</v>
      </c>
      <c r="DJ53" s="14">
        <f>(Q53-$D53)/$D53</f>
        <v>-1</v>
      </c>
      <c r="DK53" s="14">
        <f>(R53-$D53)/$D53</f>
        <v>-1</v>
      </c>
      <c r="DL53" s="14">
        <f>(S53-$D53)/$D53</f>
        <v>-1</v>
      </c>
      <c r="DM53" s="14">
        <f>(T53-$D53)/$D53</f>
        <v>-1</v>
      </c>
      <c r="DN53" s="14">
        <f>(U53-$D53)/$D53</f>
        <v>-1</v>
      </c>
      <c r="DO53" s="14">
        <f>(V53-$D53)/$D53</f>
        <v>-1</v>
      </c>
      <c r="DP53" s="14">
        <f t="shared" si="171"/>
        <v>-1</v>
      </c>
      <c r="DQ53" s="14">
        <f t="shared" si="172"/>
        <v>-1</v>
      </c>
      <c r="DR53" s="14">
        <f t="shared" si="173"/>
        <v>-1</v>
      </c>
      <c r="DS53" s="14">
        <f t="shared" si="174"/>
        <v>-1</v>
      </c>
      <c r="DT53" s="14">
        <f t="shared" si="175"/>
        <v>-1</v>
      </c>
      <c r="DU53" s="14">
        <f t="shared" si="176"/>
        <v>-1</v>
      </c>
      <c r="DV53" t="str">
        <f>IF($D53&gt;Q53,"SUP","RES")</f>
        <v>SUP</v>
      </c>
      <c r="DW53" t="str">
        <f>IF($D53&gt;R53,"SUP","RES")</f>
        <v>SUP</v>
      </c>
      <c r="DX53" t="str">
        <f>IF($D53&gt;S53,"SUP","RES")</f>
        <v>SUP</v>
      </c>
      <c r="DY53" t="str">
        <f>IF($D53&gt;T53,"SUP","RES")</f>
        <v>SUP</v>
      </c>
      <c r="DZ53" t="str">
        <f>IF($D53&gt;U53,"SUP","RES")</f>
        <v>SUP</v>
      </c>
      <c r="EA53" t="str">
        <f>IF($D53&gt;V53,"SUP","RES")</f>
        <v>SUP</v>
      </c>
      <c r="EB53" s="7">
        <f t="shared" si="177"/>
        <v>0</v>
      </c>
      <c r="EC53" s="7">
        <f t="shared" si="178"/>
        <v>6</v>
      </c>
      <c r="ED53" s="13" t="str">
        <f t="shared" si="179"/>
        <v>All Sup</v>
      </c>
      <c r="EE53" s="13" t="str">
        <f t="shared" si="180"/>
        <v>-----</v>
      </c>
      <c r="EF53" s="7" t="str">
        <f>IF(OR(ED53="All Sup",EE53="All Res"),"na",((D53-MIN(Q53:V53))/(MAX(Q53:V53)-MIN(Q53:V53))))</f>
        <v>na</v>
      </c>
      <c r="EG53">
        <v>1.4999999999999999E-4</v>
      </c>
      <c r="EH53">
        <f>Q53*(1+$EG53)</f>
        <v>0</v>
      </c>
      <c r="EI53">
        <f>Q53*(1-$EG53)</f>
        <v>0</v>
      </c>
      <c r="EJ53">
        <f>R53*(1+$EG53)</f>
        <v>0</v>
      </c>
      <c r="EK53">
        <f>R53*(1-$EG53)</f>
        <v>0</v>
      </c>
      <c r="EL53">
        <f>S53*(1+$EG53)</f>
        <v>0</v>
      </c>
      <c r="EM53">
        <f>S53*(1-$EG53)</f>
        <v>0</v>
      </c>
      <c r="EN53">
        <f>T53*(1+$EG53)</f>
        <v>0</v>
      </c>
      <c r="EO53">
        <f>T53*(1-$EG53)</f>
        <v>0</v>
      </c>
      <c r="EP53">
        <f>U53*(1+$EG53)</f>
        <v>0</v>
      </c>
      <c r="EQ53">
        <f>U53*(1-$EG53)</f>
        <v>0</v>
      </c>
      <c r="ER53">
        <f>V53*(1+$EG53)</f>
        <v>0</v>
      </c>
      <c r="ES53">
        <f>V53*(1-$EG53)</f>
        <v>0</v>
      </c>
      <c r="ET53" s="7" t="str">
        <f t="shared" si="181"/>
        <v>-----</v>
      </c>
      <c r="EU53" s="7" t="str">
        <f t="shared" si="182"/>
        <v>-----</v>
      </c>
      <c r="EV53" s="7" t="str">
        <f t="shared" si="183"/>
        <v>-----</v>
      </c>
      <c r="EW53" s="7" t="str">
        <f t="shared" si="184"/>
        <v>-----</v>
      </c>
      <c r="EX53" s="7" t="str">
        <f t="shared" si="185"/>
        <v>-----</v>
      </c>
      <c r="EY53" s="7" t="str">
        <f t="shared" si="186"/>
        <v>-----</v>
      </c>
      <c r="EZ53">
        <f t="shared" si="204"/>
        <v>51</v>
      </c>
      <c r="FA53">
        <f t="shared" si="205"/>
        <v>51</v>
      </c>
      <c r="FB53">
        <f t="shared" si="206"/>
        <v>51</v>
      </c>
      <c r="FC53">
        <f t="shared" si="207"/>
        <v>51</v>
      </c>
      <c r="FD53">
        <f t="shared" si="208"/>
        <v>51</v>
      </c>
      <c r="FE53">
        <f t="shared" si="209"/>
        <v>51</v>
      </c>
      <c r="FF53">
        <f t="shared" si="210"/>
        <v>0</v>
      </c>
      <c r="FG53">
        <f t="shared" si="211"/>
        <v>0</v>
      </c>
      <c r="FH53">
        <f t="shared" si="212"/>
        <v>0</v>
      </c>
      <c r="FI53">
        <f t="shared" si="213"/>
        <v>0</v>
      </c>
      <c r="FJ53">
        <f t="shared" si="214"/>
        <v>0</v>
      </c>
      <c r="FK53">
        <f t="shared" si="215"/>
        <v>0</v>
      </c>
      <c r="FL53" s="7" t="str">
        <f t="shared" si="187"/>
        <v>-----</v>
      </c>
      <c r="FM53" s="7" t="str">
        <f t="shared" si="188"/>
        <v>-----</v>
      </c>
      <c r="FN53" s="7" t="str">
        <f t="shared" si="189"/>
        <v>-----</v>
      </c>
      <c r="FO53" s="7" t="str">
        <f t="shared" si="190"/>
        <v>-----</v>
      </c>
      <c r="FP53" s="7" t="str">
        <f t="shared" si="191"/>
        <v>-----</v>
      </c>
      <c r="FQ53" s="7" t="str">
        <f t="shared" si="192"/>
        <v>-----</v>
      </c>
      <c r="FR53" s="13" t="str">
        <f>IF(FL53="-----","-----",(D53-Q53)/Q53)</f>
        <v>-----</v>
      </c>
      <c r="FS53" s="13" t="str">
        <f>IF(FM53="-----","-----",(Q53-R53)/R53)</f>
        <v>-----</v>
      </c>
      <c r="FT53" s="13" t="str">
        <f>IF(FN53="-----","-----",(R53-S53)/S53)</f>
        <v>-----</v>
      </c>
      <c r="FU53" s="13" t="str">
        <f>IF(FO53="-----","-----",(S53-T53)/T53)</f>
        <v>-----</v>
      </c>
      <c r="FV53" s="13" t="str">
        <f>IF(FP53="-----","-----",(T53-U53)/U53)</f>
        <v>-----</v>
      </c>
      <c r="FW53" s="13" t="str">
        <f>IF(FQ53="-----","-----",(U53-V53)/V53)</f>
        <v>-----</v>
      </c>
      <c r="FX53" s="7" t="str">
        <f t="shared" si="193"/>
        <v>-----</v>
      </c>
      <c r="FY53" s="7" t="str">
        <f t="shared" si="194"/>
        <v>-----</v>
      </c>
      <c r="FZ53" s="7" t="str">
        <f t="shared" si="195"/>
        <v>-----</v>
      </c>
      <c r="GA53" s="7" t="str">
        <f t="shared" si="196"/>
        <v>-----</v>
      </c>
      <c r="GB53" s="7" t="str">
        <f t="shared" si="197"/>
        <v>-----</v>
      </c>
      <c r="GC53" s="7" t="str">
        <f t="shared" si="198"/>
        <v>-----</v>
      </c>
      <c r="GD53" s="7" t="str">
        <f>IF(AND(BG53&gt;AA53,BG52&gt;AA52,BG51&gt;AA51,BG50&gt;AA50,BG49&gt;AA49,BG48&gt;AA48,BG47&gt;AA47,BG46&gt;AA46,BG45&gt;AA45,BG44&gt;AA44,BG43&gt;AA43,BG42&gt;AA42),"Bullish",IF(AND(BG53&lt;AA53,BG52&lt;AA52,BG51&lt;AA51,BG50&lt;AA50,BG49&lt;AA49,BG48&lt;AA48,BG47&lt;AA47,BG46&lt;AA46,BG45&lt;AA45,BG44&lt;AA44,BG43&lt;AA43,BG42&lt;AA42),"Bearish","-----"))</f>
        <v>Bullish</v>
      </c>
      <c r="GE53">
        <f>(Z53-BG53)/BG53</f>
        <v>2.3548182464773839E-3</v>
      </c>
      <c r="GI53" s="7" t="str">
        <f>IF(Y53&gt;Z53,"Bullish","Bearish")</f>
        <v>Bullish</v>
      </c>
      <c r="GJ53" s="19" t="str">
        <f>IF(AND(D53&gt;Y53,D52&lt;Y52),"TEMA crossover","-----")</f>
        <v>-----</v>
      </c>
      <c r="GK53" s="19" t="str">
        <f>IF(AND(D53&lt;Y53,D52&gt;Y52),"TEMA crossunder","-----")</f>
        <v>-----</v>
      </c>
      <c r="GL53" s="20" t="str">
        <f>IF(GD53="Bearish","YES","-----")</f>
        <v>-----</v>
      </c>
      <c r="GM53" s="20" t="str">
        <f>IF(GH53="Reverse to Bearish","YES","-----")</f>
        <v>-----</v>
      </c>
      <c r="GN53" s="20" t="str">
        <f>IF(AND(GI53="Bullish",GI52="Bullish",GI51="Bullish",GI50="Bullish"),"YES","-----")</f>
        <v>YES</v>
      </c>
      <c r="GO53" s="20" t="str">
        <f>IF(OR(GK53="TEMA crossunder",GK52="TEMA crossunder",GK51="TEMA crossunder",GK50="TEMA crossunder"),"YES","-----")</f>
        <v>YES</v>
      </c>
      <c r="GP53" s="20" t="str">
        <f>IF(GD53="Bullish","YES","-----")</f>
        <v>YES</v>
      </c>
      <c r="GQ53" s="20" t="str">
        <f>IF(GH53="Reverse to Bullish","YES","-----")</f>
        <v>-----</v>
      </c>
      <c r="GR53" s="20" t="str">
        <f>IF(AND(GI53="Bearish",GI52="Bearish",GI51="Bearish",GI50="Bearish"),"YES","-----")</f>
        <v>-----</v>
      </c>
      <c r="GS53" s="20" t="str">
        <f>IF(OR(GJ53="TEMA crossover",GJ52="TEMA crossover",GJ51="TEMA crossover",GJ50="TEMA crossover"),"YES","-----")</f>
        <v>YES</v>
      </c>
      <c r="GT53" s="20" t="str">
        <f t="shared" si="216"/>
        <v>-----</v>
      </c>
      <c r="GU53" s="20" t="str">
        <f t="shared" si="217"/>
        <v>-----</v>
      </c>
      <c r="GV53" s="20" t="str">
        <f t="shared" si="218"/>
        <v>-----</v>
      </c>
      <c r="GW53" s="20" t="str">
        <f t="shared" si="219"/>
        <v>-----</v>
      </c>
      <c r="GX53" s="20" t="str">
        <f t="shared" si="220"/>
        <v>-----</v>
      </c>
      <c r="GY53" s="20" t="str">
        <f t="shared" si="221"/>
        <v>-----</v>
      </c>
      <c r="GZ53" s="7" t="str">
        <f>IF(G53&gt;BH53,"YES","-----")</f>
        <v>-----</v>
      </c>
      <c r="HA53" s="7" t="str">
        <f>IF(F53&lt;BI53,"YES","-----")</f>
        <v>-----</v>
      </c>
      <c r="HB53">
        <f>BH53-BI53</f>
        <v>3.8100000000004002</v>
      </c>
      <c r="HI53">
        <f t="shared" si="199"/>
        <v>-0.55267000000003463</v>
      </c>
      <c r="HJ53">
        <f t="shared" si="200"/>
        <v>3.2573300000003655</v>
      </c>
      <c r="HK53" s="7"/>
      <c r="HL53" s="7"/>
      <c r="HM53" s="7"/>
      <c r="HN53" s="7"/>
      <c r="HO53" s="7"/>
      <c r="HP53" s="7"/>
      <c r="HQ53" s="28">
        <f t="shared" si="223"/>
        <v>-7.0550000000366708E-2</v>
      </c>
      <c r="HR53" s="28" t="str">
        <f t="shared" si="201"/>
        <v>Bear</v>
      </c>
      <c r="HS53">
        <f t="shared" si="202"/>
        <v>7.0550000000366708E-2</v>
      </c>
    </row>
    <row r="54" spans="1:227" x14ac:dyDescent="0.55000000000000004">
      <c r="A54">
        <f>Validation!A53</f>
        <v>1772040300</v>
      </c>
      <c r="B54" t="str">
        <f>Price!B53</f>
        <v>XAUUSD</v>
      </c>
      <c r="C54" t="str">
        <f>Price!C53</f>
        <v>M5</v>
      </c>
      <c r="D54">
        <f>Price!D53</f>
        <v>5213.1000000000004</v>
      </c>
      <c r="E54">
        <f>Price!E53</f>
        <v>5213.41</v>
      </c>
      <c r="F54">
        <f>Price!F53</f>
        <v>5215.97</v>
      </c>
      <c r="G54">
        <f>Price!G53</f>
        <v>5212.26</v>
      </c>
      <c r="H54">
        <f>Price!H53</f>
        <v>564</v>
      </c>
      <c r="I54">
        <f>Diagonals!E53</f>
        <v>0</v>
      </c>
      <c r="J54">
        <f>Diagonals!F53</f>
        <v>0</v>
      </c>
      <c r="K54">
        <f>Diagonals!G53</f>
        <v>0</v>
      </c>
      <c r="L54">
        <f>Diagonals!H53</f>
        <v>0</v>
      </c>
      <c r="M54">
        <f>Diagonals!I53</f>
        <v>0</v>
      </c>
      <c r="N54">
        <f>Diagonals!J53</f>
        <v>0</v>
      </c>
      <c r="O54">
        <f>Diagonals!K53</f>
        <v>0</v>
      </c>
      <c r="P54">
        <f>Diagonals!L53</f>
        <v>0</v>
      </c>
      <c r="Q54">
        <f>Trendlines!E53</f>
        <v>0</v>
      </c>
      <c r="R54">
        <f>Trendlines!F53</f>
        <v>0</v>
      </c>
      <c r="S54">
        <f>Trendlines!G53</f>
        <v>0</v>
      </c>
      <c r="T54">
        <f>Trendlines!H53</f>
        <v>0</v>
      </c>
      <c r="U54">
        <f>Trendlines!I53</f>
        <v>0</v>
      </c>
      <c r="V54">
        <f>Trendlines!J53</f>
        <v>0</v>
      </c>
      <c r="W54">
        <f>Trendlines!K53</f>
        <v>0</v>
      </c>
      <c r="X54">
        <f>Trendlines!L53</f>
        <v>0</v>
      </c>
      <c r="Y54">
        <f>Tema_Hrma_Smma!E53</f>
        <v>5214.97</v>
      </c>
      <c r="Z54">
        <f>Tema_Hrma_Smma!F53</f>
        <v>5215.04</v>
      </c>
      <c r="AA54">
        <f>Tema_Hrma_Smma!G53</f>
        <v>5193.29</v>
      </c>
      <c r="AB54">
        <f>ZScore!H53</f>
        <v>-1</v>
      </c>
      <c r="AC54">
        <f>ZScore!I53</f>
        <v>1.01355</v>
      </c>
      <c r="AD54">
        <f>ZScore!J53</f>
        <v>3</v>
      </c>
      <c r="AE54">
        <f>HA!E53</f>
        <v>5213.76</v>
      </c>
      <c r="AF54">
        <f>HA!F53</f>
        <v>5215.97</v>
      </c>
      <c r="AG54">
        <f>HA!G53</f>
        <v>5212.26</v>
      </c>
      <c r="AH54">
        <f>HA!H53</f>
        <v>5213.6899999999996</v>
      </c>
      <c r="AI54">
        <f>HA!I53</f>
        <v>-1</v>
      </c>
      <c r="AJ54">
        <f>HA!J53</f>
        <v>0.08</v>
      </c>
      <c r="AK54">
        <f>HA!K53</f>
        <v>-1.1173599999999999</v>
      </c>
      <c r="AL54">
        <f>HA!L53</f>
        <v>-2</v>
      </c>
      <c r="AM54">
        <f>KC!E53</f>
        <v>5230.1486599999998</v>
      </c>
      <c r="AN54">
        <f>KC!F53</f>
        <v>5224.7824899999996</v>
      </c>
      <c r="AO54">
        <f>KC!G53</f>
        <v>5219.4163099999996</v>
      </c>
      <c r="AP54">
        <f>KC!H53</f>
        <v>5214.0501400000003</v>
      </c>
      <c r="AQ54">
        <f>KC!I53</f>
        <v>5208.68397</v>
      </c>
      <c r="AR54">
        <f>KC!J53</f>
        <v>5202.86301</v>
      </c>
      <c r="AS54">
        <f>KC!K53</f>
        <v>5197.4968399999998</v>
      </c>
      <c r="AT54">
        <f>KC!L53</f>
        <v>5192.1306599999998</v>
      </c>
      <c r="AU54">
        <f>KC!M53</f>
        <v>5186.7644899999996</v>
      </c>
      <c r="AV54">
        <f>KC!N53</f>
        <v>5181.3983200000002</v>
      </c>
      <c r="AW54">
        <f>SR_Levels!E53</f>
        <v>5205.3100000000004</v>
      </c>
      <c r="AX54">
        <f>SR_Levels!F53</f>
        <v>5193.3500000000004</v>
      </c>
      <c r="AY54">
        <f>SR_Levels!G53</f>
        <v>5178.6000000000004</v>
      </c>
      <c r="AZ54">
        <f>SR_Levels!H53</f>
        <v>5161.8900000000003</v>
      </c>
      <c r="BA54">
        <f>SR_Levels!I53</f>
        <v>0</v>
      </c>
      <c r="BB54">
        <f>SR_Levels!J53</f>
        <v>0</v>
      </c>
      <c r="BC54">
        <f>SR_Levels!K53</f>
        <v>0</v>
      </c>
      <c r="BD54">
        <f>SR_Levels!L53</f>
        <v>0</v>
      </c>
      <c r="BE54">
        <f>ZigZag!E53</f>
        <v>0</v>
      </c>
      <c r="BF54">
        <f>ZigZag!F53</f>
        <v>0</v>
      </c>
      <c r="BG54">
        <f>ZigZag!G53</f>
        <v>5202.93</v>
      </c>
      <c r="BH54">
        <f>Dual_Tema!E53</f>
        <v>5216.96</v>
      </c>
      <c r="BI54">
        <f>Dual_Tema!F53</f>
        <v>5213.3</v>
      </c>
      <c r="BJ54">
        <f>Pinbar!E53</f>
        <v>0</v>
      </c>
      <c r="BK54">
        <f>SSA!E53</f>
        <v>5212.9681899999996</v>
      </c>
      <c r="BL54">
        <f>SSA!F53</f>
        <v>5213.3906999999999</v>
      </c>
      <c r="BN54" t="str">
        <f t="shared" si="222"/>
        <v>Red Candle</v>
      </c>
      <c r="BO54" s="34">
        <f t="shared" si="224"/>
        <v>1.5156427764262403E-4</v>
      </c>
      <c r="BP54" s="34">
        <f t="shared" si="226"/>
        <v>1.8988241896364944E-3</v>
      </c>
      <c r="BQ54" s="34">
        <f t="shared" si="235"/>
        <v>3.580710366734019E-3</v>
      </c>
      <c r="BR54" s="34">
        <f t="shared" si="237"/>
        <v>6.3258518279725173E-3</v>
      </c>
      <c r="BS54" s="35">
        <f t="shared" si="225"/>
        <v>2.5259117829135036E-5</v>
      </c>
      <c r="BT54" s="35">
        <f t="shared" si="227"/>
        <v>1.5809780462672229E-4</v>
      </c>
      <c r="BU54" s="35">
        <f t="shared" si="236"/>
        <v>1.9859276614031529E-4</v>
      </c>
      <c r="BV54" s="35">
        <f t="shared" si="238"/>
        <v>2.6278150468961314E-4</v>
      </c>
      <c r="BW54" s="27">
        <v>96</v>
      </c>
      <c r="BX54">
        <f>F54-G54</f>
        <v>3.7100000000000364</v>
      </c>
      <c r="BY54">
        <f>ABS(F54-D53)</f>
        <v>2.6999999999998181</v>
      </c>
      <c r="BZ54">
        <f>ABS(G54-D53)</f>
        <v>1.0100000000002183</v>
      </c>
      <c r="CA54">
        <f t="shared" si="203"/>
        <v>3.7100000000000364</v>
      </c>
      <c r="CB54">
        <f t="shared" si="229"/>
        <v>5.0285714285713379</v>
      </c>
      <c r="CC54">
        <f t="shared" si="232"/>
        <v>5.5427502973105183</v>
      </c>
      <c r="CD54">
        <f t="shared" si="230"/>
        <v>-0.51417886873918039</v>
      </c>
      <c r="CE54">
        <f t="shared" si="233"/>
        <v>-1</v>
      </c>
      <c r="CF54">
        <f t="shared" si="234"/>
        <v>-11</v>
      </c>
      <c r="CG54" s="7" t="str">
        <f t="shared" si="231"/>
        <v>-----</v>
      </c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Z54" s="7" t="str">
        <f>IF(AND(D54&gt;BH54,D54&gt;E54),"Bullish Trigger","-----")</f>
        <v>-----</v>
      </c>
      <c r="DA54" s="7" t="str">
        <f>IF(AND(D54&lt;BI54,D54&lt;E54),"Bearish Trigger","-----")</f>
        <v>Bearish Trigger</v>
      </c>
      <c r="DB54" s="13" t="str">
        <f>IF(AND(W54=BE54,W54&gt;0,BE54&gt;0),"Important High","------")</f>
        <v>------</v>
      </c>
      <c r="DC54" s="13" t="str">
        <f>IF(AND(X54=BF54,X54&gt;0,BF54&gt;0),"Important Low","------")</f>
        <v>------</v>
      </c>
      <c r="DD54" s="7" t="str">
        <f>IF(AND(DB54="Important High",DC54="-----",BJ54=1),"Imp High Rej","-----")</f>
        <v>-----</v>
      </c>
      <c r="DE54" s="7" t="str">
        <f>IF(AND(DB54="-----",DC54="Important Low",BJ54=1),"Imp Low Rej","-----")</f>
        <v>-----</v>
      </c>
      <c r="DF54" s="7" t="str">
        <f>IF(Y54&gt;AM54,"Overbought",IF(Y54&gt;AO54,"Bullish Momentum",IF(Y54&gt;AQ54,"Flat Momentum","-----")))</f>
        <v>Flat Momentum</v>
      </c>
      <c r="DG54" s="7" t="str">
        <f>IF(Y54&lt;AV54,"Oversold",IF(Y54&lt;AT54,"Bearish Momentum",IF(Y54&lt;AR54,"Flat Momentum","-----")))</f>
        <v>-----</v>
      </c>
      <c r="DH54" s="7" t="str">
        <f>IF(AND(DF54="Overbought",AD54=2),"Culminated Thrust","-----")</f>
        <v>-----</v>
      </c>
      <c r="DI54" s="7" t="str">
        <f>IF(AND(DG54="Oversold",AD54=5),"Culminated Thrust","-----")</f>
        <v>-----</v>
      </c>
      <c r="DJ54" s="14">
        <f>(Q54-$D54)/$D54</f>
        <v>-1</v>
      </c>
      <c r="DK54" s="14">
        <f>(R54-$D54)/$D54</f>
        <v>-1</v>
      </c>
      <c r="DL54" s="14">
        <f>(S54-$D54)/$D54</f>
        <v>-1</v>
      </c>
      <c r="DM54" s="14">
        <f>(T54-$D54)/$D54</f>
        <v>-1</v>
      </c>
      <c r="DN54" s="14">
        <f>(U54-$D54)/$D54</f>
        <v>-1</v>
      </c>
      <c r="DO54" s="14">
        <f>(V54-$D54)/$D54</f>
        <v>-1</v>
      </c>
      <c r="DP54" s="14">
        <f t="shared" si="171"/>
        <v>-1</v>
      </c>
      <c r="DQ54" s="14">
        <f t="shared" si="172"/>
        <v>-1</v>
      </c>
      <c r="DR54" s="14">
        <f t="shared" si="173"/>
        <v>-1</v>
      </c>
      <c r="DS54" s="14">
        <f t="shared" si="174"/>
        <v>-1</v>
      </c>
      <c r="DT54" s="14">
        <f t="shared" si="175"/>
        <v>-1</v>
      </c>
      <c r="DU54" s="14">
        <f t="shared" si="176"/>
        <v>-1</v>
      </c>
      <c r="DV54" t="str">
        <f>IF($D54&gt;Q54,"SUP","RES")</f>
        <v>SUP</v>
      </c>
      <c r="DW54" t="str">
        <f>IF($D54&gt;R54,"SUP","RES")</f>
        <v>SUP</v>
      </c>
      <c r="DX54" t="str">
        <f>IF($D54&gt;S54,"SUP","RES")</f>
        <v>SUP</v>
      </c>
      <c r="DY54" t="str">
        <f>IF($D54&gt;T54,"SUP","RES")</f>
        <v>SUP</v>
      </c>
      <c r="DZ54" t="str">
        <f>IF($D54&gt;U54,"SUP","RES")</f>
        <v>SUP</v>
      </c>
      <c r="EA54" t="str">
        <f>IF($D54&gt;V54,"SUP","RES")</f>
        <v>SUP</v>
      </c>
      <c r="EB54" s="7">
        <f t="shared" si="177"/>
        <v>0</v>
      </c>
      <c r="EC54" s="7">
        <f t="shared" si="178"/>
        <v>6</v>
      </c>
      <c r="ED54" s="13" t="str">
        <f t="shared" si="179"/>
        <v>All Sup</v>
      </c>
      <c r="EE54" s="13" t="str">
        <f t="shared" si="180"/>
        <v>-----</v>
      </c>
      <c r="EF54" s="7" t="str">
        <f>IF(OR(ED54="All Sup",EE54="All Res"),"na",((D54-MIN(Q54:V54))/(MAX(Q54:V54)-MIN(Q54:V54))))</f>
        <v>na</v>
      </c>
      <c r="EG54">
        <v>1.4999999999999999E-4</v>
      </c>
      <c r="EH54">
        <f>Q54*(1+$EG54)</f>
        <v>0</v>
      </c>
      <c r="EI54">
        <f>Q54*(1-$EG54)</f>
        <v>0</v>
      </c>
      <c r="EJ54">
        <f>R54*(1+$EG54)</f>
        <v>0</v>
      </c>
      <c r="EK54">
        <f>R54*(1-$EG54)</f>
        <v>0</v>
      </c>
      <c r="EL54">
        <f>S54*(1+$EG54)</f>
        <v>0</v>
      </c>
      <c r="EM54">
        <f>S54*(1-$EG54)</f>
        <v>0</v>
      </c>
      <c r="EN54">
        <f>T54*(1+$EG54)</f>
        <v>0</v>
      </c>
      <c r="EO54">
        <f>T54*(1-$EG54)</f>
        <v>0</v>
      </c>
      <c r="EP54">
        <f>U54*(1+$EG54)</f>
        <v>0</v>
      </c>
      <c r="EQ54">
        <f>U54*(1-$EG54)</f>
        <v>0</v>
      </c>
      <c r="ER54">
        <f>V54*(1+$EG54)</f>
        <v>0</v>
      </c>
      <c r="ES54">
        <f>V54*(1-$EG54)</f>
        <v>0</v>
      </c>
      <c r="ET54" s="7" t="str">
        <f t="shared" si="181"/>
        <v>-----</v>
      </c>
      <c r="EU54" s="7" t="str">
        <f t="shared" si="182"/>
        <v>-----</v>
      </c>
      <c r="EV54" s="7" t="str">
        <f t="shared" si="183"/>
        <v>-----</v>
      </c>
      <c r="EW54" s="7" t="str">
        <f t="shared" si="184"/>
        <v>-----</v>
      </c>
      <c r="EX54" s="7" t="str">
        <f t="shared" si="185"/>
        <v>-----</v>
      </c>
      <c r="EY54" s="7" t="str">
        <f t="shared" si="186"/>
        <v>-----</v>
      </c>
      <c r="EZ54">
        <f t="shared" si="204"/>
        <v>52</v>
      </c>
      <c r="FA54">
        <f t="shared" si="205"/>
        <v>52</v>
      </c>
      <c r="FB54">
        <f t="shared" si="206"/>
        <v>52</v>
      </c>
      <c r="FC54">
        <f t="shared" si="207"/>
        <v>52</v>
      </c>
      <c r="FD54">
        <f t="shared" si="208"/>
        <v>52</v>
      </c>
      <c r="FE54">
        <f t="shared" si="209"/>
        <v>52</v>
      </c>
      <c r="FF54">
        <f t="shared" si="210"/>
        <v>0</v>
      </c>
      <c r="FG54">
        <f t="shared" si="211"/>
        <v>0</v>
      </c>
      <c r="FH54">
        <f t="shared" si="212"/>
        <v>0</v>
      </c>
      <c r="FI54">
        <f t="shared" si="213"/>
        <v>0</v>
      </c>
      <c r="FJ54">
        <f t="shared" si="214"/>
        <v>0</v>
      </c>
      <c r="FK54">
        <f t="shared" si="215"/>
        <v>0</v>
      </c>
      <c r="FL54" s="7" t="str">
        <f t="shared" si="187"/>
        <v>-----</v>
      </c>
      <c r="FM54" s="7" t="str">
        <f t="shared" si="188"/>
        <v>-----</v>
      </c>
      <c r="FN54" s="7" t="str">
        <f t="shared" si="189"/>
        <v>-----</v>
      </c>
      <c r="FO54" s="7" t="str">
        <f t="shared" si="190"/>
        <v>-----</v>
      </c>
      <c r="FP54" s="7" t="str">
        <f t="shared" si="191"/>
        <v>-----</v>
      </c>
      <c r="FQ54" s="7" t="str">
        <f t="shared" si="192"/>
        <v>-----</v>
      </c>
      <c r="FR54" s="13" t="str">
        <f>IF(FL54="-----","-----",(D54-Q54)/Q54)</f>
        <v>-----</v>
      </c>
      <c r="FS54" s="13" t="str">
        <f>IF(FM54="-----","-----",(Q54-R54)/R54)</f>
        <v>-----</v>
      </c>
      <c r="FT54" s="13" t="str">
        <f>IF(FN54="-----","-----",(R54-S54)/S54)</f>
        <v>-----</v>
      </c>
      <c r="FU54" s="13" t="str">
        <f>IF(FO54="-----","-----",(S54-T54)/T54)</f>
        <v>-----</v>
      </c>
      <c r="FV54" s="13" t="str">
        <f>IF(FP54="-----","-----",(T54-U54)/U54)</f>
        <v>-----</v>
      </c>
      <c r="FW54" s="13" t="str">
        <f>IF(FQ54="-----","-----",(U54-V54)/V54)</f>
        <v>-----</v>
      </c>
      <c r="FX54" s="7" t="str">
        <f t="shared" si="193"/>
        <v>-----</v>
      </c>
      <c r="FY54" s="7" t="str">
        <f t="shared" si="194"/>
        <v>-----</v>
      </c>
      <c r="FZ54" s="7" t="str">
        <f t="shared" si="195"/>
        <v>-----</v>
      </c>
      <c r="GA54" s="7" t="str">
        <f t="shared" si="196"/>
        <v>-----</v>
      </c>
      <c r="GB54" s="7" t="str">
        <f t="shared" si="197"/>
        <v>-----</v>
      </c>
      <c r="GC54" s="7" t="str">
        <f t="shared" si="198"/>
        <v>-----</v>
      </c>
      <c r="GD54" s="7" t="str">
        <f>IF(AND(BG54&gt;AA54,BG53&gt;AA53,BG52&gt;AA52,BG51&gt;AA51,BG50&gt;AA50,BG49&gt;AA49,BG48&gt;AA48,BG47&gt;AA47,BG46&gt;AA46,BG45&gt;AA45,BG44&gt;AA44,BG43&gt;AA43),"Bullish",IF(AND(BG54&lt;AA54,BG53&lt;AA53,BG52&lt;AA52,BG51&lt;AA51,BG50&lt;AA50,BG49&lt;AA49,BG48&lt;AA48,BG47&lt;AA47,BG46&lt;AA46,BG45&lt;AA45,BG44&lt;AA44,BG43&lt;AA43),"Bearish","-----"))</f>
        <v>Bullish</v>
      </c>
      <c r="GE54">
        <f>(Z54-BG54)/BG54</f>
        <v>2.3275346775758414E-3</v>
      </c>
      <c r="GI54" s="7" t="str">
        <f>IF(Y54&gt;Z54,"Bullish","Bearish")</f>
        <v>Bearish</v>
      </c>
      <c r="GJ54" s="19" t="str">
        <f>IF(AND(D54&gt;Y54,D53&lt;Y53),"TEMA crossover","-----")</f>
        <v>-----</v>
      </c>
      <c r="GK54" s="19" t="str">
        <f>IF(AND(D54&lt;Y54,D53&gt;Y53),"TEMA crossunder","-----")</f>
        <v>-----</v>
      </c>
      <c r="GL54" s="20" t="str">
        <f>IF(GD54="Bearish","YES","-----")</f>
        <v>-----</v>
      </c>
      <c r="GM54" s="20" t="str">
        <f>IF(GH54="Reverse to Bearish","YES","-----")</f>
        <v>-----</v>
      </c>
      <c r="GN54" s="20" t="str">
        <f>IF(AND(GI54="Bullish",GI53="Bullish",GI52="Bullish",GI51="Bullish"),"YES","-----")</f>
        <v>-----</v>
      </c>
      <c r="GO54" s="20" t="str">
        <f>IF(OR(GK54="TEMA crossunder",GK53="TEMA crossunder",GK52="TEMA crossunder",GK51="TEMA crossunder"),"YES","-----")</f>
        <v>YES</v>
      </c>
      <c r="GP54" s="20" t="str">
        <f>IF(GD54="Bullish","YES","-----")</f>
        <v>YES</v>
      </c>
      <c r="GQ54" s="20" t="str">
        <f>IF(GH54="Reverse to Bullish","YES","-----")</f>
        <v>-----</v>
      </c>
      <c r="GR54" s="20" t="str">
        <f>IF(AND(GI54="Bearish",GI53="Bearish",GI52="Bearish",GI51="Bearish"),"YES","-----")</f>
        <v>-----</v>
      </c>
      <c r="GS54" s="20" t="str">
        <f>IF(OR(GJ54="TEMA crossover",GJ53="TEMA crossover",GJ52="TEMA crossover",GJ51="TEMA crossover"),"YES","-----")</f>
        <v>-----</v>
      </c>
      <c r="GT54" s="20" t="str">
        <f t="shared" si="216"/>
        <v>-----</v>
      </c>
      <c r="GU54" s="20" t="str">
        <f t="shared" si="217"/>
        <v>-----</v>
      </c>
      <c r="GV54" s="20" t="str">
        <f t="shared" si="218"/>
        <v>-----</v>
      </c>
      <c r="GW54" s="20" t="str">
        <f t="shared" si="219"/>
        <v>-----</v>
      </c>
      <c r="GX54" s="20" t="str">
        <f t="shared" si="220"/>
        <v>-----</v>
      </c>
      <c r="GY54" s="20" t="str">
        <f t="shared" si="221"/>
        <v>-----</v>
      </c>
      <c r="GZ54" s="7" t="str">
        <f>IF(G54&gt;BH54,"YES","-----")</f>
        <v>-----</v>
      </c>
      <c r="HA54" s="7" t="str">
        <f>IF(F54&lt;BI54,"YES","-----")</f>
        <v>-----</v>
      </c>
      <c r="HB54">
        <f>BH54-BI54</f>
        <v>3.6599999999998545</v>
      </c>
      <c r="HI54">
        <f t="shared" si="199"/>
        <v>0.33181000000058702</v>
      </c>
      <c r="HJ54">
        <f t="shared" si="200"/>
        <v>3.9918100000004415</v>
      </c>
      <c r="HK54" s="7"/>
      <c r="HL54" s="7"/>
      <c r="HM54" s="7"/>
      <c r="HN54" s="7"/>
      <c r="HO54" s="7"/>
      <c r="HP54" s="7"/>
      <c r="HQ54" s="28">
        <f t="shared" si="223"/>
        <v>-0.42251000000032946</v>
      </c>
      <c r="HR54" s="28" t="str">
        <f t="shared" si="201"/>
        <v>Bear</v>
      </c>
      <c r="HS54">
        <f t="shared" si="202"/>
        <v>0.42251000000032946</v>
      </c>
    </row>
    <row r="55" spans="1:227" x14ac:dyDescent="0.55000000000000004">
      <c r="A55">
        <f>Validation!A54</f>
        <v>1772040600</v>
      </c>
      <c r="B55" t="str">
        <f>Price!B54</f>
        <v>XAUUSD</v>
      </c>
      <c r="C55" t="str">
        <f>Price!C54</f>
        <v>M5</v>
      </c>
      <c r="D55">
        <f>Price!D54</f>
        <v>5211.8500000000004</v>
      </c>
      <c r="E55">
        <f>Price!E54</f>
        <v>5213.1000000000004</v>
      </c>
      <c r="F55">
        <f>Price!F54</f>
        <v>5214.42</v>
      </c>
      <c r="G55">
        <f>Price!G54</f>
        <v>5211.05</v>
      </c>
      <c r="H55">
        <f>Price!H54</f>
        <v>511</v>
      </c>
      <c r="I55">
        <f>Diagonals!E54</f>
        <v>0</v>
      </c>
      <c r="J55">
        <f>Diagonals!F54</f>
        <v>0</v>
      </c>
      <c r="K55">
        <f>Diagonals!G54</f>
        <v>0</v>
      </c>
      <c r="L55">
        <f>Diagonals!H54</f>
        <v>0</v>
      </c>
      <c r="M55">
        <f>Diagonals!I54</f>
        <v>0</v>
      </c>
      <c r="N55">
        <f>Diagonals!J54</f>
        <v>0</v>
      </c>
      <c r="O55">
        <f>Diagonals!K54</f>
        <v>0</v>
      </c>
      <c r="P55">
        <f>Diagonals!L54</f>
        <v>0</v>
      </c>
      <c r="Q55">
        <f>Trendlines!E54</f>
        <v>0</v>
      </c>
      <c r="R55">
        <f>Trendlines!F54</f>
        <v>0</v>
      </c>
      <c r="S55">
        <f>Trendlines!G54</f>
        <v>0</v>
      </c>
      <c r="T55">
        <f>Trendlines!H54</f>
        <v>0</v>
      </c>
      <c r="U55">
        <f>Trendlines!I54</f>
        <v>0</v>
      </c>
      <c r="V55">
        <f>Trendlines!J54</f>
        <v>0</v>
      </c>
      <c r="W55">
        <f>Trendlines!K54</f>
        <v>0</v>
      </c>
      <c r="X55">
        <f>Trendlines!L54</f>
        <v>0</v>
      </c>
      <c r="Y55">
        <f>Tema_Hrma_Smma!E54</f>
        <v>5214.08</v>
      </c>
      <c r="Z55">
        <f>Tema_Hrma_Smma!F54</f>
        <v>5215.3999999999996</v>
      </c>
      <c r="AA55">
        <f>Tema_Hrma_Smma!G54</f>
        <v>5193.84</v>
      </c>
      <c r="AB55">
        <f>ZScore!H54</f>
        <v>-1</v>
      </c>
      <c r="AC55">
        <f>ZScore!I54</f>
        <v>0.69050999999999996</v>
      </c>
      <c r="AD55">
        <f>ZScore!J54</f>
        <v>3</v>
      </c>
      <c r="AE55">
        <f>HA!E54</f>
        <v>5213.72</v>
      </c>
      <c r="AF55">
        <f>HA!F54</f>
        <v>5214.42</v>
      </c>
      <c r="AG55">
        <f>HA!G54</f>
        <v>5211.05</v>
      </c>
      <c r="AH55">
        <f>HA!H54</f>
        <v>5212.6000000000004</v>
      </c>
      <c r="AI55">
        <f>HA!I54</f>
        <v>-1</v>
      </c>
      <c r="AJ55">
        <f>HA!J54</f>
        <v>1.1200000000000001</v>
      </c>
      <c r="AK55">
        <f>HA!K54</f>
        <v>-0.73458000000000001</v>
      </c>
      <c r="AL55">
        <f>HA!L54</f>
        <v>-3</v>
      </c>
      <c r="AM55">
        <f>KC!E54</f>
        <v>5231.1738699999996</v>
      </c>
      <c r="AN55">
        <f>KC!F54</f>
        <v>5225.8081300000003</v>
      </c>
      <c r="AO55">
        <f>KC!G54</f>
        <v>5220.4423900000002</v>
      </c>
      <c r="AP55">
        <f>KC!H54</f>
        <v>5215.07665</v>
      </c>
      <c r="AQ55">
        <f>KC!I54</f>
        <v>5209.7109099999998</v>
      </c>
      <c r="AR55">
        <f>KC!J54</f>
        <v>5204.0894399999997</v>
      </c>
      <c r="AS55">
        <f>KC!K54</f>
        <v>5198.7236999999996</v>
      </c>
      <c r="AT55">
        <f>KC!L54</f>
        <v>5193.3579600000003</v>
      </c>
      <c r="AU55">
        <f>KC!M54</f>
        <v>5187.9922200000001</v>
      </c>
      <c r="AV55">
        <f>KC!N54</f>
        <v>5182.6264799999999</v>
      </c>
      <c r="AW55">
        <f>SR_Levels!E54</f>
        <v>5205.3100000000004</v>
      </c>
      <c r="AX55">
        <f>SR_Levels!F54</f>
        <v>5193.3500000000004</v>
      </c>
      <c r="AY55">
        <f>SR_Levels!G54</f>
        <v>5178.6000000000004</v>
      </c>
      <c r="AZ55">
        <f>SR_Levels!H54</f>
        <v>5161.8900000000003</v>
      </c>
      <c r="BA55">
        <f>SR_Levels!I54</f>
        <v>0</v>
      </c>
      <c r="BB55">
        <f>SR_Levels!J54</f>
        <v>0</v>
      </c>
      <c r="BC55">
        <f>SR_Levels!K54</f>
        <v>0</v>
      </c>
      <c r="BD55">
        <f>SR_Levels!L54</f>
        <v>0</v>
      </c>
      <c r="BE55">
        <f>ZigZag!E54</f>
        <v>0</v>
      </c>
      <c r="BF55">
        <f>ZigZag!F54</f>
        <v>0</v>
      </c>
      <c r="BG55">
        <f>ZigZag!G54</f>
        <v>5203.6099999999997</v>
      </c>
      <c r="BH55">
        <f>Dual_Tema!E54</f>
        <v>5216.0600000000004</v>
      </c>
      <c r="BI55">
        <f>Dual_Tema!F54</f>
        <v>5212.6499999999996</v>
      </c>
      <c r="BJ55">
        <f>Pinbar!E54</f>
        <v>0</v>
      </c>
      <c r="BK55">
        <f>SSA!E54</f>
        <v>5211.9174400000002</v>
      </c>
      <c r="BL55">
        <f>SSA!F54</f>
        <v>5212.6540699999996</v>
      </c>
      <c r="BN55" t="str">
        <f t="shared" si="222"/>
        <v>Red Candle</v>
      </c>
      <c r="BO55" s="34">
        <f t="shared" si="224"/>
        <v>3.3780606477051833E-4</v>
      </c>
      <c r="BP55" s="34">
        <f t="shared" si="226"/>
        <v>1.0160259365108448E-3</v>
      </c>
      <c r="BQ55" s="34">
        <f t="shared" si="235"/>
        <v>3.3651819181153009E-3</v>
      </c>
      <c r="BR55" s="34">
        <f t="shared" si="237"/>
        <v>5.8224359667136127E-3</v>
      </c>
      <c r="BS55" s="35">
        <f t="shared" si="225"/>
        <v>5.6293087921099882E-5</v>
      </c>
      <c r="BT55" s="35">
        <f t="shared" si="227"/>
        <v>8.4629425160187566E-5</v>
      </c>
      <c r="BU55" s="35">
        <f t="shared" si="236"/>
        <v>1.8665810536844241E-4</v>
      </c>
      <c r="BV55" s="35">
        <f t="shared" si="238"/>
        <v>2.4192722198135286E-4</v>
      </c>
      <c r="BW55" s="27">
        <v>96</v>
      </c>
      <c r="BX55">
        <f>F55-G55</f>
        <v>3.3699999999998909</v>
      </c>
      <c r="BY55">
        <f>ABS(F55-D54)</f>
        <v>1.319999999999709</v>
      </c>
      <c r="BZ55">
        <f>ABS(G55-D54)</f>
        <v>2.0500000000001819</v>
      </c>
      <c r="CA55">
        <f t="shared" si="203"/>
        <v>3.3699999999998909</v>
      </c>
      <c r="CB55">
        <f t="shared" si="229"/>
        <v>4.647857142857057</v>
      </c>
      <c r="CC55">
        <f t="shared" si="232"/>
        <v>5.3875538475026161</v>
      </c>
      <c r="CD55">
        <f t="shared" si="230"/>
        <v>-0.73969670464555914</v>
      </c>
      <c r="CE55">
        <f t="shared" si="233"/>
        <v>-1</v>
      </c>
      <c r="CF55">
        <f t="shared" si="234"/>
        <v>-12</v>
      </c>
      <c r="CG55" s="7" t="str">
        <f t="shared" si="231"/>
        <v>-----</v>
      </c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Z55" s="7" t="str">
        <f>IF(AND(D55&gt;BH55,D55&gt;E55),"Bullish Trigger","-----")</f>
        <v>-----</v>
      </c>
      <c r="DA55" s="7" t="str">
        <f>IF(AND(D55&lt;BI55,D55&lt;E55),"Bearish Trigger","-----")</f>
        <v>Bearish Trigger</v>
      </c>
      <c r="DB55" s="13" t="str">
        <f>IF(AND(W55=BE55,W55&gt;0,BE55&gt;0),"Important High","------")</f>
        <v>------</v>
      </c>
      <c r="DC55" s="13" t="str">
        <f>IF(AND(X55=BF55,X55&gt;0,BF55&gt;0),"Important Low","------")</f>
        <v>------</v>
      </c>
      <c r="DD55" s="7" t="str">
        <f>IF(AND(DB55="Important High",DC55="-----",BJ55=1),"Imp High Rej","-----")</f>
        <v>-----</v>
      </c>
      <c r="DE55" s="7" t="str">
        <f>IF(AND(DB55="-----",DC55="Important Low",BJ55=1),"Imp Low Rej","-----")</f>
        <v>-----</v>
      </c>
      <c r="DF55" s="7" t="str">
        <f>IF(Y55&gt;AM55,"Overbought",IF(Y55&gt;AO55,"Bullish Momentum",IF(Y55&gt;AQ55,"Flat Momentum","-----")))</f>
        <v>Flat Momentum</v>
      </c>
      <c r="DG55" s="7" t="str">
        <f>IF(Y55&lt;AV55,"Oversold",IF(Y55&lt;AT55,"Bearish Momentum",IF(Y55&lt;AR55,"Flat Momentum","-----")))</f>
        <v>-----</v>
      </c>
      <c r="DH55" s="7" t="str">
        <f>IF(AND(DF55="Overbought",AD55=2),"Culminated Thrust","-----")</f>
        <v>-----</v>
      </c>
      <c r="DI55" s="7" t="str">
        <f>IF(AND(DG55="Oversold",AD55=5),"Culminated Thrust","-----")</f>
        <v>-----</v>
      </c>
      <c r="DJ55" s="14">
        <f>(Q55-$D55)/$D55</f>
        <v>-1</v>
      </c>
      <c r="DK55" s="14">
        <f>(R55-$D55)/$D55</f>
        <v>-1</v>
      </c>
      <c r="DL55" s="14">
        <f>(S55-$D55)/$D55</f>
        <v>-1</v>
      </c>
      <c r="DM55" s="14">
        <f>(T55-$D55)/$D55</f>
        <v>-1</v>
      </c>
      <c r="DN55" s="14">
        <f>(U55-$D55)/$D55</f>
        <v>-1</v>
      </c>
      <c r="DO55" s="14">
        <f>(V55-$D55)/$D55</f>
        <v>-1</v>
      </c>
      <c r="DP55" s="14">
        <f t="shared" si="171"/>
        <v>-1</v>
      </c>
      <c r="DQ55" s="14">
        <f t="shared" si="172"/>
        <v>-1</v>
      </c>
      <c r="DR55" s="14">
        <f t="shared" si="173"/>
        <v>-1</v>
      </c>
      <c r="DS55" s="14">
        <f t="shared" si="174"/>
        <v>-1</v>
      </c>
      <c r="DT55" s="14">
        <f t="shared" si="175"/>
        <v>-1</v>
      </c>
      <c r="DU55" s="14">
        <f t="shared" si="176"/>
        <v>-1</v>
      </c>
      <c r="DV55" t="str">
        <f>IF($D55&gt;Q55,"SUP","RES")</f>
        <v>SUP</v>
      </c>
      <c r="DW55" t="str">
        <f>IF($D55&gt;R55,"SUP","RES")</f>
        <v>SUP</v>
      </c>
      <c r="DX55" t="str">
        <f>IF($D55&gt;S55,"SUP","RES")</f>
        <v>SUP</v>
      </c>
      <c r="DY55" t="str">
        <f>IF($D55&gt;T55,"SUP","RES")</f>
        <v>SUP</v>
      </c>
      <c r="DZ55" t="str">
        <f>IF($D55&gt;U55,"SUP","RES")</f>
        <v>SUP</v>
      </c>
      <c r="EA55" t="str">
        <f>IF($D55&gt;V55,"SUP","RES")</f>
        <v>SUP</v>
      </c>
      <c r="EB55" s="7">
        <f t="shared" si="177"/>
        <v>0</v>
      </c>
      <c r="EC55" s="7">
        <f t="shared" si="178"/>
        <v>6</v>
      </c>
      <c r="ED55" s="13" t="str">
        <f t="shared" si="179"/>
        <v>All Sup</v>
      </c>
      <c r="EE55" s="13" t="str">
        <f t="shared" si="180"/>
        <v>-----</v>
      </c>
      <c r="EF55" s="7" t="str">
        <f>IF(OR(ED55="All Sup",EE55="All Res"),"na",((D55-MIN(Q55:V55))/(MAX(Q55:V55)-MIN(Q55:V55))))</f>
        <v>na</v>
      </c>
      <c r="EG55">
        <v>1.4999999999999999E-4</v>
      </c>
      <c r="EH55">
        <f>Q55*(1+$EG55)</f>
        <v>0</v>
      </c>
      <c r="EI55">
        <f>Q55*(1-$EG55)</f>
        <v>0</v>
      </c>
      <c r="EJ55">
        <f>R55*(1+$EG55)</f>
        <v>0</v>
      </c>
      <c r="EK55">
        <f>R55*(1-$EG55)</f>
        <v>0</v>
      </c>
      <c r="EL55">
        <f>S55*(1+$EG55)</f>
        <v>0</v>
      </c>
      <c r="EM55">
        <f>S55*(1-$EG55)</f>
        <v>0</v>
      </c>
      <c r="EN55">
        <f>T55*(1+$EG55)</f>
        <v>0</v>
      </c>
      <c r="EO55">
        <f>T55*(1-$EG55)</f>
        <v>0</v>
      </c>
      <c r="EP55">
        <f>U55*(1+$EG55)</f>
        <v>0</v>
      </c>
      <c r="EQ55">
        <f>U55*(1-$EG55)</f>
        <v>0</v>
      </c>
      <c r="ER55">
        <f>V55*(1+$EG55)</f>
        <v>0</v>
      </c>
      <c r="ES55">
        <f>V55*(1-$EG55)</f>
        <v>0</v>
      </c>
      <c r="ET55" s="7" t="str">
        <f t="shared" si="181"/>
        <v>-----</v>
      </c>
      <c r="EU55" s="7" t="str">
        <f t="shared" si="182"/>
        <v>-----</v>
      </c>
      <c r="EV55" s="7" t="str">
        <f t="shared" si="183"/>
        <v>-----</v>
      </c>
      <c r="EW55" s="7" t="str">
        <f t="shared" si="184"/>
        <v>-----</v>
      </c>
      <c r="EX55" s="7" t="str">
        <f t="shared" si="185"/>
        <v>-----</v>
      </c>
      <c r="EY55" s="7" t="str">
        <f t="shared" si="186"/>
        <v>-----</v>
      </c>
      <c r="EZ55">
        <f t="shared" si="204"/>
        <v>53</v>
      </c>
      <c r="FA55">
        <f t="shared" si="205"/>
        <v>53</v>
      </c>
      <c r="FB55">
        <f t="shared" si="206"/>
        <v>53</v>
      </c>
      <c r="FC55">
        <f t="shared" si="207"/>
        <v>53</v>
      </c>
      <c r="FD55">
        <f t="shared" si="208"/>
        <v>53</v>
      </c>
      <c r="FE55">
        <f t="shared" si="209"/>
        <v>53</v>
      </c>
      <c r="FF55">
        <f t="shared" si="210"/>
        <v>0</v>
      </c>
      <c r="FG55">
        <f t="shared" si="211"/>
        <v>0</v>
      </c>
      <c r="FH55">
        <f t="shared" si="212"/>
        <v>0</v>
      </c>
      <c r="FI55">
        <f t="shared" si="213"/>
        <v>0</v>
      </c>
      <c r="FJ55">
        <f t="shared" si="214"/>
        <v>0</v>
      </c>
      <c r="FK55">
        <f t="shared" si="215"/>
        <v>0</v>
      </c>
      <c r="FL55" s="7" t="str">
        <f t="shared" si="187"/>
        <v>-----</v>
      </c>
      <c r="FM55" s="7" t="str">
        <f t="shared" si="188"/>
        <v>-----</v>
      </c>
      <c r="FN55" s="7" t="str">
        <f t="shared" si="189"/>
        <v>-----</v>
      </c>
      <c r="FO55" s="7" t="str">
        <f t="shared" si="190"/>
        <v>-----</v>
      </c>
      <c r="FP55" s="7" t="str">
        <f t="shared" si="191"/>
        <v>-----</v>
      </c>
      <c r="FQ55" s="7" t="str">
        <f t="shared" si="192"/>
        <v>-----</v>
      </c>
      <c r="FR55" s="13" t="str">
        <f>IF(FL55="-----","-----",(D55-Q55)/Q55)</f>
        <v>-----</v>
      </c>
      <c r="FS55" s="13" t="str">
        <f>IF(FM55="-----","-----",(Q55-R55)/R55)</f>
        <v>-----</v>
      </c>
      <c r="FT55" s="13" t="str">
        <f>IF(FN55="-----","-----",(R55-S55)/S55)</f>
        <v>-----</v>
      </c>
      <c r="FU55" s="13" t="str">
        <f>IF(FO55="-----","-----",(S55-T55)/T55)</f>
        <v>-----</v>
      </c>
      <c r="FV55" s="13" t="str">
        <f>IF(FP55="-----","-----",(T55-U55)/U55)</f>
        <v>-----</v>
      </c>
      <c r="FW55" s="13" t="str">
        <f>IF(FQ55="-----","-----",(U55-V55)/V55)</f>
        <v>-----</v>
      </c>
      <c r="FX55" s="7" t="str">
        <f t="shared" si="193"/>
        <v>-----</v>
      </c>
      <c r="FY55" s="7" t="str">
        <f t="shared" si="194"/>
        <v>-----</v>
      </c>
      <c r="FZ55" s="7" t="str">
        <f t="shared" si="195"/>
        <v>-----</v>
      </c>
      <c r="GA55" s="7" t="str">
        <f t="shared" si="196"/>
        <v>-----</v>
      </c>
      <c r="GB55" s="7" t="str">
        <f t="shared" si="197"/>
        <v>-----</v>
      </c>
      <c r="GC55" s="7" t="str">
        <f t="shared" si="198"/>
        <v>-----</v>
      </c>
      <c r="GD55" s="7" t="str">
        <f>IF(AND(BG55&gt;AA55,BG54&gt;AA54,BG53&gt;AA53,BG52&gt;AA52,BG51&gt;AA51,BG50&gt;AA50,BG49&gt;AA49,BG48&gt;AA48,BG47&gt;AA47,BG46&gt;AA46,BG45&gt;AA45,BG44&gt;AA44),"Bullish",IF(AND(BG55&lt;AA55,BG54&lt;AA54,BG53&lt;AA53,BG52&lt;AA52,BG51&lt;AA51,BG50&lt;AA50,BG49&lt;AA49,BG48&lt;AA48,BG47&lt;AA47,BG46&lt;AA46,BG45&lt;AA45,BG44&lt;AA44),"Bearish","-----"))</f>
        <v>Bullish</v>
      </c>
      <c r="GE55">
        <f>(Z55-BG55)/BG55</f>
        <v>2.2657347495296464E-3</v>
      </c>
      <c r="GI55" s="7" t="str">
        <f>IF(Y55&gt;Z55,"Bullish","Bearish")</f>
        <v>Bearish</v>
      </c>
      <c r="GJ55" s="19" t="str">
        <f>IF(AND(D55&gt;Y55,D54&lt;Y54),"TEMA crossover","-----")</f>
        <v>-----</v>
      </c>
      <c r="GK55" s="19" t="str">
        <f>IF(AND(D55&lt;Y55,D54&gt;Y54),"TEMA crossunder","-----")</f>
        <v>-----</v>
      </c>
      <c r="GL55" s="20" t="str">
        <f>IF(GD55="Bearish","YES","-----")</f>
        <v>-----</v>
      </c>
      <c r="GM55" s="20" t="str">
        <f>IF(GH55="Reverse to Bearish","YES","-----")</f>
        <v>-----</v>
      </c>
      <c r="GN55" s="20" t="str">
        <f>IF(AND(GI55="Bullish",GI54="Bullish",GI53="Bullish",GI52="Bullish"),"YES","-----")</f>
        <v>-----</v>
      </c>
      <c r="GO55" s="20" t="str">
        <f>IF(OR(GK55="TEMA crossunder",GK54="TEMA crossunder",GK53="TEMA crossunder",GK52="TEMA crossunder"),"YES","-----")</f>
        <v>-----</v>
      </c>
      <c r="GP55" s="20" t="str">
        <f>IF(GD55="Bullish","YES","-----")</f>
        <v>YES</v>
      </c>
      <c r="GQ55" s="20" t="str">
        <f>IF(GH55="Reverse to Bullish","YES","-----")</f>
        <v>-----</v>
      </c>
      <c r="GR55" s="20" t="str">
        <f>IF(AND(GI55="Bearish",GI54="Bearish",GI53="Bearish",GI52="Bearish"),"YES","-----")</f>
        <v>-----</v>
      </c>
      <c r="GS55" s="20" t="str">
        <f>IF(OR(GJ55="TEMA crossover",GJ54="TEMA crossover",GJ53="TEMA crossover",GJ52="TEMA crossover"),"YES","-----")</f>
        <v>-----</v>
      </c>
      <c r="GT55" s="20" t="str">
        <f t="shared" si="216"/>
        <v>-----</v>
      </c>
      <c r="GU55" s="20" t="str">
        <f t="shared" si="217"/>
        <v>-----</v>
      </c>
      <c r="GV55" s="20" t="str">
        <f t="shared" si="218"/>
        <v>-----</v>
      </c>
      <c r="GW55" s="20" t="str">
        <f t="shared" si="219"/>
        <v>-----</v>
      </c>
      <c r="GX55" s="20" t="str">
        <f t="shared" si="220"/>
        <v>-----</v>
      </c>
      <c r="GY55" s="20" t="str">
        <f t="shared" si="221"/>
        <v>-----</v>
      </c>
      <c r="GZ55" s="7" t="str">
        <f>IF(G55&gt;BH55,"YES","-----")</f>
        <v>-----</v>
      </c>
      <c r="HA55" s="7" t="str">
        <f>IF(F55&lt;BI55,"YES","-----")</f>
        <v>-----</v>
      </c>
      <c r="HB55">
        <f>BH55-BI55</f>
        <v>3.410000000000764</v>
      </c>
      <c r="HI55">
        <f t="shared" si="199"/>
        <v>0.73255999999946653</v>
      </c>
      <c r="HJ55">
        <f t="shared" si="200"/>
        <v>4.1425600000002305</v>
      </c>
      <c r="HK55" s="7"/>
      <c r="HL55" s="7"/>
      <c r="HM55" s="7"/>
      <c r="HN55" s="7"/>
      <c r="HO55" s="7"/>
      <c r="HP55" s="7"/>
      <c r="HQ55" s="28">
        <f t="shared" si="223"/>
        <v>-0.73662999999942258</v>
      </c>
      <c r="HR55" s="28" t="str">
        <f t="shared" si="201"/>
        <v>Bear</v>
      </c>
      <c r="HS55">
        <f t="shared" si="202"/>
        <v>0.73662999999942258</v>
      </c>
    </row>
    <row r="56" spans="1:227" x14ac:dyDescent="0.55000000000000004">
      <c r="A56">
        <f>Validation!A55</f>
        <v>1772040900</v>
      </c>
      <c r="B56" t="str">
        <f>Price!B55</f>
        <v>XAUUSD</v>
      </c>
      <c r="C56" t="str">
        <f>Price!C55</f>
        <v>M5</v>
      </c>
      <c r="D56">
        <f>Price!D55</f>
        <v>5213.17</v>
      </c>
      <c r="E56">
        <f>Price!E55</f>
        <v>5211.87</v>
      </c>
      <c r="F56">
        <f>Price!F55</f>
        <v>5213.46</v>
      </c>
      <c r="G56">
        <f>Price!G55</f>
        <v>5210.33</v>
      </c>
      <c r="H56">
        <f>Price!H55</f>
        <v>509</v>
      </c>
      <c r="I56">
        <f>Diagonals!E55</f>
        <v>0</v>
      </c>
      <c r="J56">
        <f>Diagonals!F55</f>
        <v>0</v>
      </c>
      <c r="K56">
        <f>Diagonals!G55</f>
        <v>0</v>
      </c>
      <c r="L56">
        <f>Diagonals!H55</f>
        <v>0</v>
      </c>
      <c r="M56">
        <f>Diagonals!I55</f>
        <v>0</v>
      </c>
      <c r="N56">
        <f>Diagonals!J55</f>
        <v>0</v>
      </c>
      <c r="O56">
        <f>Diagonals!K55</f>
        <v>0</v>
      </c>
      <c r="P56">
        <f>Diagonals!L55</f>
        <v>0</v>
      </c>
      <c r="Q56">
        <f>Trendlines!E55</f>
        <v>0</v>
      </c>
      <c r="R56">
        <f>Trendlines!F55</f>
        <v>0</v>
      </c>
      <c r="S56">
        <f>Trendlines!G55</f>
        <v>0</v>
      </c>
      <c r="T56">
        <f>Trendlines!H55</f>
        <v>0</v>
      </c>
      <c r="U56">
        <f>Trendlines!I55</f>
        <v>0</v>
      </c>
      <c r="V56">
        <f>Trendlines!J55</f>
        <v>0</v>
      </c>
      <c r="W56">
        <f>Trendlines!K55</f>
        <v>0</v>
      </c>
      <c r="X56">
        <f>Trendlines!L55</f>
        <v>0</v>
      </c>
      <c r="Y56">
        <f>Tema_Hrma_Smma!E55</f>
        <v>5213.37</v>
      </c>
      <c r="Z56">
        <f>Tema_Hrma_Smma!F55</f>
        <v>5215.51</v>
      </c>
      <c r="AA56">
        <f>Tema_Hrma_Smma!G55</f>
        <v>5194.3599999999997</v>
      </c>
      <c r="AB56">
        <f>ZScore!H55</f>
        <v>1</v>
      </c>
      <c r="AC56">
        <f>ZScore!I55</f>
        <v>0.67344000000000004</v>
      </c>
      <c r="AD56">
        <f>ZScore!J55</f>
        <v>0</v>
      </c>
      <c r="AE56">
        <f>HA!E55</f>
        <v>5213.16</v>
      </c>
      <c r="AF56">
        <f>HA!F55</f>
        <v>5213.46</v>
      </c>
      <c r="AG56">
        <f>HA!G55</f>
        <v>5210.33</v>
      </c>
      <c r="AH56">
        <f>HA!H55</f>
        <v>5212.21</v>
      </c>
      <c r="AI56">
        <f>HA!I55</f>
        <v>-1</v>
      </c>
      <c r="AJ56">
        <f>HA!J55</f>
        <v>0.96</v>
      </c>
      <c r="AK56">
        <f>HA!K55</f>
        <v>-0.79361999999999999</v>
      </c>
      <c r="AL56">
        <f>HA!L55</f>
        <v>-4</v>
      </c>
      <c r="AM56">
        <f>KC!E55</f>
        <v>5231.9627499999997</v>
      </c>
      <c r="AN56">
        <f>KC!F55</f>
        <v>5226.6266400000004</v>
      </c>
      <c r="AO56">
        <f>KC!G55</f>
        <v>5221.2905300000002</v>
      </c>
      <c r="AP56">
        <f>KC!H55</f>
        <v>5215.95442</v>
      </c>
      <c r="AQ56">
        <f>KC!I55</f>
        <v>5210.6183099999998</v>
      </c>
      <c r="AR56">
        <f>KC!J55</f>
        <v>5205.2026400000004</v>
      </c>
      <c r="AS56">
        <f>KC!K55</f>
        <v>5199.8665300000002</v>
      </c>
      <c r="AT56">
        <f>KC!L55</f>
        <v>5194.53042</v>
      </c>
      <c r="AU56">
        <f>KC!M55</f>
        <v>5189.1943099999999</v>
      </c>
      <c r="AV56">
        <f>KC!N55</f>
        <v>5183.8581999999997</v>
      </c>
      <c r="AW56">
        <f>SR_Levels!E55</f>
        <v>5205.3100000000004</v>
      </c>
      <c r="AX56">
        <f>SR_Levels!F55</f>
        <v>5193.3500000000004</v>
      </c>
      <c r="AY56">
        <f>SR_Levels!G55</f>
        <v>5178.6000000000004</v>
      </c>
      <c r="AZ56">
        <f>SR_Levels!H55</f>
        <v>5161.8900000000003</v>
      </c>
      <c r="BA56">
        <f>SR_Levels!I55</f>
        <v>0</v>
      </c>
      <c r="BB56">
        <f>SR_Levels!J55</f>
        <v>0</v>
      </c>
      <c r="BC56">
        <f>SR_Levels!K55</f>
        <v>0</v>
      </c>
      <c r="BD56">
        <f>SR_Levels!L55</f>
        <v>0</v>
      </c>
      <c r="BE56">
        <f>ZigZag!E55</f>
        <v>0</v>
      </c>
      <c r="BF56">
        <f>ZigZag!F55</f>
        <v>0</v>
      </c>
      <c r="BG56">
        <f>ZigZag!G55</f>
        <v>5204.24</v>
      </c>
      <c r="BH56">
        <f>Dual_Tema!E55</f>
        <v>5214.93</v>
      </c>
      <c r="BI56">
        <f>Dual_Tema!F55</f>
        <v>5211.76</v>
      </c>
      <c r="BJ56">
        <f>Pinbar!E55</f>
        <v>0</v>
      </c>
      <c r="BK56">
        <f>SSA!E55</f>
        <v>5210.6895199999999</v>
      </c>
      <c r="BL56">
        <f>SSA!F55</f>
        <v>5211.6717900000003</v>
      </c>
      <c r="BN56" t="str">
        <f t="shared" si="222"/>
        <v>Green Candle</v>
      </c>
      <c r="BO56" s="34">
        <f t="shared" si="224"/>
        <v>-2.9148424930336425E-4</v>
      </c>
      <c r="BP56" s="34">
        <f t="shared" si="226"/>
        <v>1.8795439127183844E-3</v>
      </c>
      <c r="BQ56" s="34">
        <f t="shared" si="235"/>
        <v>4.1992768768166489E-3</v>
      </c>
      <c r="BR56" s="34">
        <f t="shared" si="237"/>
        <v>4.8612650468875529E-3</v>
      </c>
      <c r="BS56" s="35">
        <f t="shared" si="225"/>
        <v>-4.8586609481482412E-5</v>
      </c>
      <c r="BT56" s="35">
        <f t="shared" si="227"/>
        <v>1.5649389224359211E-4</v>
      </c>
      <c r="BU56" s="35">
        <f t="shared" si="236"/>
        <v>2.3283179664068676E-4</v>
      </c>
      <c r="BV56" s="35">
        <f t="shared" si="238"/>
        <v>2.0208238474994644E-4</v>
      </c>
      <c r="BW56" s="27">
        <v>96</v>
      </c>
      <c r="BX56">
        <f>F56-G56</f>
        <v>3.1300000000001091</v>
      </c>
      <c r="BY56">
        <f>ABS(F56-D55)</f>
        <v>1.6099999999996726</v>
      </c>
      <c r="BZ56">
        <f>ABS(G56-D55)</f>
        <v>1.5200000000004366</v>
      </c>
      <c r="CA56">
        <f t="shared" si="203"/>
        <v>3.1300000000001091</v>
      </c>
      <c r="CB56">
        <f t="shared" si="229"/>
        <v>4.5142857142856361</v>
      </c>
      <c r="CC56">
        <f t="shared" si="232"/>
        <v>5.2263000012524374</v>
      </c>
      <c r="CD56">
        <f t="shared" si="230"/>
        <v>-0.71201428696680136</v>
      </c>
      <c r="CE56">
        <f t="shared" si="233"/>
        <v>-1</v>
      </c>
      <c r="CF56">
        <f t="shared" si="234"/>
        <v>-13</v>
      </c>
      <c r="CG56" s="7" t="str">
        <f t="shared" si="231"/>
        <v>Low Volatility Period</v>
      </c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Z56" s="7" t="str">
        <f>IF(AND(D56&gt;BH56,D56&gt;E56),"Bullish Trigger","-----")</f>
        <v>-----</v>
      </c>
      <c r="DA56" s="7" t="str">
        <f>IF(AND(D56&lt;BI56,D56&lt;E56),"Bearish Trigger","-----")</f>
        <v>-----</v>
      </c>
      <c r="DB56" s="13" t="str">
        <f>IF(AND(W56=BE56,W56&gt;0,BE56&gt;0),"Important High","------")</f>
        <v>------</v>
      </c>
      <c r="DC56" s="13" t="str">
        <f>IF(AND(X56=BF56,X56&gt;0,BF56&gt;0),"Important Low","------")</f>
        <v>------</v>
      </c>
      <c r="DD56" s="7" t="str">
        <f>IF(AND(DB56="Important High",DC56="-----",BJ56=1),"Imp High Rej","-----")</f>
        <v>-----</v>
      </c>
      <c r="DE56" s="7" t="str">
        <f>IF(AND(DB56="-----",DC56="Important Low",BJ56=1),"Imp Low Rej","-----")</f>
        <v>-----</v>
      </c>
      <c r="DF56" s="7" t="str">
        <f>IF(Y56&gt;AM56,"Overbought",IF(Y56&gt;AO56,"Bullish Momentum",IF(Y56&gt;AQ56,"Flat Momentum","-----")))</f>
        <v>Flat Momentum</v>
      </c>
      <c r="DG56" s="7" t="str">
        <f>IF(Y56&lt;AV56,"Oversold",IF(Y56&lt;AT56,"Bearish Momentum",IF(Y56&lt;AR56,"Flat Momentum","-----")))</f>
        <v>-----</v>
      </c>
      <c r="DH56" s="7" t="str">
        <f>IF(AND(DF56="Overbought",AD56=2),"Culminated Thrust","-----")</f>
        <v>-----</v>
      </c>
      <c r="DI56" s="7" t="str">
        <f>IF(AND(DG56="Oversold",AD56=5),"Culminated Thrust","-----")</f>
        <v>-----</v>
      </c>
      <c r="DJ56" s="14">
        <f>(Q56-$D56)/$D56</f>
        <v>-1</v>
      </c>
      <c r="DK56" s="14">
        <f>(R56-$D56)/$D56</f>
        <v>-1</v>
      </c>
      <c r="DL56" s="14">
        <f>(S56-$D56)/$D56</f>
        <v>-1</v>
      </c>
      <c r="DM56" s="14">
        <f>(T56-$D56)/$D56</f>
        <v>-1</v>
      </c>
      <c r="DN56" s="14">
        <f>(U56-$D56)/$D56</f>
        <v>-1</v>
      </c>
      <c r="DO56" s="14">
        <f>(V56-$D56)/$D56</f>
        <v>-1</v>
      </c>
      <c r="DP56" s="14">
        <f t="shared" si="171"/>
        <v>-1</v>
      </c>
      <c r="DQ56" s="14">
        <f t="shared" si="172"/>
        <v>-1</v>
      </c>
      <c r="DR56" s="14">
        <f t="shared" si="173"/>
        <v>-1</v>
      </c>
      <c r="DS56" s="14">
        <f t="shared" si="174"/>
        <v>-1</v>
      </c>
      <c r="DT56" s="14">
        <f t="shared" si="175"/>
        <v>-1</v>
      </c>
      <c r="DU56" s="14">
        <f t="shared" si="176"/>
        <v>-1</v>
      </c>
      <c r="DV56" t="str">
        <f>IF($D56&gt;Q56,"SUP","RES")</f>
        <v>SUP</v>
      </c>
      <c r="DW56" t="str">
        <f>IF($D56&gt;R56,"SUP","RES")</f>
        <v>SUP</v>
      </c>
      <c r="DX56" t="str">
        <f>IF($D56&gt;S56,"SUP","RES")</f>
        <v>SUP</v>
      </c>
      <c r="DY56" t="str">
        <f>IF($D56&gt;T56,"SUP","RES")</f>
        <v>SUP</v>
      </c>
      <c r="DZ56" t="str">
        <f>IF($D56&gt;U56,"SUP","RES")</f>
        <v>SUP</v>
      </c>
      <c r="EA56" t="str">
        <f>IF($D56&gt;V56,"SUP","RES")</f>
        <v>SUP</v>
      </c>
      <c r="EB56" s="7">
        <f t="shared" si="177"/>
        <v>0</v>
      </c>
      <c r="EC56" s="7">
        <f t="shared" si="178"/>
        <v>6</v>
      </c>
      <c r="ED56" s="13" t="str">
        <f t="shared" si="179"/>
        <v>All Sup</v>
      </c>
      <c r="EE56" s="13" t="str">
        <f t="shared" si="180"/>
        <v>-----</v>
      </c>
      <c r="EF56" s="7" t="str">
        <f>IF(OR(ED56="All Sup",EE56="All Res"),"na",((D56-MIN(Q56:V56))/(MAX(Q56:V56)-MIN(Q56:V56))))</f>
        <v>na</v>
      </c>
      <c r="EG56">
        <v>1.4999999999999999E-4</v>
      </c>
      <c r="EH56">
        <f>Q56*(1+$EG56)</f>
        <v>0</v>
      </c>
      <c r="EI56">
        <f>Q56*(1-$EG56)</f>
        <v>0</v>
      </c>
      <c r="EJ56">
        <f>R56*(1+$EG56)</f>
        <v>0</v>
      </c>
      <c r="EK56">
        <f>R56*(1-$EG56)</f>
        <v>0</v>
      </c>
      <c r="EL56">
        <f>S56*(1+$EG56)</f>
        <v>0</v>
      </c>
      <c r="EM56">
        <f>S56*(1-$EG56)</f>
        <v>0</v>
      </c>
      <c r="EN56">
        <f>T56*(1+$EG56)</f>
        <v>0</v>
      </c>
      <c r="EO56">
        <f>T56*(1-$EG56)</f>
        <v>0</v>
      </c>
      <c r="EP56">
        <f>U56*(1+$EG56)</f>
        <v>0</v>
      </c>
      <c r="EQ56">
        <f>U56*(1-$EG56)</f>
        <v>0</v>
      </c>
      <c r="ER56">
        <f>V56*(1+$EG56)</f>
        <v>0</v>
      </c>
      <c r="ES56">
        <f>V56*(1-$EG56)</f>
        <v>0</v>
      </c>
      <c r="ET56" s="7" t="str">
        <f t="shared" si="181"/>
        <v>-----</v>
      </c>
      <c r="EU56" s="7" t="str">
        <f t="shared" si="182"/>
        <v>-----</v>
      </c>
      <c r="EV56" s="7" t="str">
        <f t="shared" si="183"/>
        <v>-----</v>
      </c>
      <c r="EW56" s="7" t="str">
        <f t="shared" si="184"/>
        <v>-----</v>
      </c>
      <c r="EX56" s="7" t="str">
        <f t="shared" si="185"/>
        <v>-----</v>
      </c>
      <c r="EY56" s="7" t="str">
        <f t="shared" si="186"/>
        <v>-----</v>
      </c>
      <c r="EZ56">
        <f t="shared" si="204"/>
        <v>54</v>
      </c>
      <c r="FA56">
        <f t="shared" si="205"/>
        <v>54</v>
      </c>
      <c r="FB56">
        <f t="shared" si="206"/>
        <v>54</v>
      </c>
      <c r="FC56">
        <f t="shared" si="207"/>
        <v>54</v>
      </c>
      <c r="FD56">
        <f t="shared" si="208"/>
        <v>54</v>
      </c>
      <c r="FE56">
        <f t="shared" si="209"/>
        <v>54</v>
      </c>
      <c r="FF56">
        <f t="shared" si="210"/>
        <v>0</v>
      </c>
      <c r="FG56">
        <f t="shared" si="211"/>
        <v>0</v>
      </c>
      <c r="FH56">
        <f t="shared" si="212"/>
        <v>0</v>
      </c>
      <c r="FI56">
        <f t="shared" si="213"/>
        <v>0</v>
      </c>
      <c r="FJ56">
        <f t="shared" si="214"/>
        <v>0</v>
      </c>
      <c r="FK56">
        <f t="shared" si="215"/>
        <v>0</v>
      </c>
      <c r="FL56" s="7" t="str">
        <f t="shared" si="187"/>
        <v>-----</v>
      </c>
      <c r="FM56" s="7" t="str">
        <f t="shared" si="188"/>
        <v>-----</v>
      </c>
      <c r="FN56" s="7" t="str">
        <f t="shared" si="189"/>
        <v>-----</v>
      </c>
      <c r="FO56" s="7" t="str">
        <f t="shared" si="190"/>
        <v>-----</v>
      </c>
      <c r="FP56" s="7" t="str">
        <f t="shared" si="191"/>
        <v>-----</v>
      </c>
      <c r="FQ56" s="7" t="str">
        <f t="shared" si="192"/>
        <v>-----</v>
      </c>
      <c r="FR56" s="13" t="str">
        <f>IF(FL56="-----","-----",(D56-Q56)/Q56)</f>
        <v>-----</v>
      </c>
      <c r="FS56" s="13" t="str">
        <f>IF(FM56="-----","-----",(Q56-R56)/R56)</f>
        <v>-----</v>
      </c>
      <c r="FT56" s="13" t="str">
        <f>IF(FN56="-----","-----",(R56-S56)/S56)</f>
        <v>-----</v>
      </c>
      <c r="FU56" s="13" t="str">
        <f>IF(FO56="-----","-----",(S56-T56)/T56)</f>
        <v>-----</v>
      </c>
      <c r="FV56" s="13" t="str">
        <f>IF(FP56="-----","-----",(T56-U56)/U56)</f>
        <v>-----</v>
      </c>
      <c r="FW56" s="13" t="str">
        <f>IF(FQ56="-----","-----",(U56-V56)/V56)</f>
        <v>-----</v>
      </c>
      <c r="FX56" s="7" t="str">
        <f t="shared" si="193"/>
        <v>-----</v>
      </c>
      <c r="FY56" s="7" t="str">
        <f t="shared" si="194"/>
        <v>-----</v>
      </c>
      <c r="FZ56" s="7" t="str">
        <f t="shared" si="195"/>
        <v>-----</v>
      </c>
      <c r="GA56" s="7" t="str">
        <f t="shared" si="196"/>
        <v>-----</v>
      </c>
      <c r="GB56" s="7" t="str">
        <f t="shared" si="197"/>
        <v>-----</v>
      </c>
      <c r="GC56" s="7" t="str">
        <f t="shared" si="198"/>
        <v>-----</v>
      </c>
      <c r="GD56" s="7" t="str">
        <f>IF(AND(BG56&gt;AA56,BG55&gt;AA55,BG54&gt;AA54,BG53&gt;AA53,BG52&gt;AA52,BG51&gt;AA51,BG50&gt;AA50,BG49&gt;AA49,BG48&gt;AA48,BG47&gt;AA47,BG46&gt;AA46,BG45&gt;AA45),"Bullish",IF(AND(BG56&lt;AA56,BG55&lt;AA55,BG54&lt;AA54,BG53&lt;AA53,BG52&lt;AA52,BG51&lt;AA51,BG50&lt;AA50,BG49&lt;AA49,BG48&lt;AA48,BG47&lt;AA47,BG46&lt;AA46,BG45&lt;AA45),"Bearish","-----"))</f>
        <v>Bullish</v>
      </c>
      <c r="GE56">
        <f>(Z56-BG56)/BG56</f>
        <v>2.1655419427237094E-3</v>
      </c>
      <c r="GI56" s="7" t="str">
        <f>IF(Y56&gt;Z56,"Bullish","Bearish")</f>
        <v>Bearish</v>
      </c>
      <c r="GJ56" s="19" t="str">
        <f>IF(AND(D56&gt;Y56,D55&lt;Y55),"TEMA crossover","-----")</f>
        <v>-----</v>
      </c>
      <c r="GK56" s="19" t="str">
        <f>IF(AND(D56&lt;Y56,D55&gt;Y55),"TEMA crossunder","-----")</f>
        <v>-----</v>
      </c>
      <c r="GL56" s="20" t="str">
        <f>IF(GD56="Bearish","YES","-----")</f>
        <v>-----</v>
      </c>
      <c r="GM56" s="20" t="str">
        <f>IF(GH56="Reverse to Bearish","YES","-----")</f>
        <v>-----</v>
      </c>
      <c r="GN56" s="20" t="str">
        <f>IF(AND(GI56="Bullish",GI55="Bullish",GI54="Bullish",GI53="Bullish"),"YES","-----")</f>
        <v>-----</v>
      </c>
      <c r="GO56" s="20" t="str">
        <f>IF(OR(GK56="TEMA crossunder",GK55="TEMA crossunder",GK54="TEMA crossunder",GK53="TEMA crossunder"),"YES","-----")</f>
        <v>-----</v>
      </c>
      <c r="GP56" s="20" t="str">
        <f>IF(GD56="Bullish","YES","-----")</f>
        <v>YES</v>
      </c>
      <c r="GQ56" s="20" t="str">
        <f>IF(GH56="Reverse to Bullish","YES","-----")</f>
        <v>-----</v>
      </c>
      <c r="GR56" s="20" t="str">
        <f>IF(AND(GI56="Bearish",GI55="Bearish",GI54="Bearish",GI53="Bearish"),"YES","-----")</f>
        <v>-----</v>
      </c>
      <c r="GS56" s="20" t="str">
        <f>IF(OR(GJ56="TEMA crossover",GJ55="TEMA crossover",GJ54="TEMA crossover",GJ53="TEMA crossover"),"YES","-----")</f>
        <v>-----</v>
      </c>
      <c r="GT56" s="20" t="str">
        <f t="shared" si="216"/>
        <v>-----</v>
      </c>
      <c r="GU56" s="20" t="str">
        <f t="shared" si="217"/>
        <v>-----</v>
      </c>
      <c r="GV56" s="20" t="str">
        <f t="shared" si="218"/>
        <v>-----</v>
      </c>
      <c r="GW56" s="20" t="str">
        <f t="shared" si="219"/>
        <v>-----</v>
      </c>
      <c r="GX56" s="20" t="str">
        <f t="shared" si="220"/>
        <v>-----</v>
      </c>
      <c r="GY56" s="20" t="str">
        <f t="shared" si="221"/>
        <v>-----</v>
      </c>
      <c r="GZ56" s="7" t="str">
        <f>IF(G56&gt;BH56,"YES","-----")</f>
        <v>-----</v>
      </c>
      <c r="HA56" s="7" t="str">
        <f>IF(F56&lt;BI56,"YES","-----")</f>
        <v>-----</v>
      </c>
      <c r="HB56">
        <f>BH56-BI56</f>
        <v>3.1700000000000728</v>
      </c>
      <c r="HI56">
        <f t="shared" si="199"/>
        <v>1.0704800000003161</v>
      </c>
      <c r="HJ56">
        <f t="shared" si="200"/>
        <v>4.2404800000003888</v>
      </c>
      <c r="HK56" s="7"/>
      <c r="HL56" s="7"/>
      <c r="HM56" s="7"/>
      <c r="HN56" s="7"/>
      <c r="HO56" s="7"/>
      <c r="HP56" s="7"/>
      <c r="HQ56" s="28">
        <f t="shared" si="223"/>
        <v>-0.98227000000042608</v>
      </c>
      <c r="HR56" s="28" t="str">
        <f t="shared" si="201"/>
        <v>Bear</v>
      </c>
      <c r="HS56">
        <f t="shared" si="202"/>
        <v>0.98227000000042608</v>
      </c>
    </row>
    <row r="57" spans="1:227" x14ac:dyDescent="0.55000000000000004">
      <c r="A57">
        <f>Validation!A56</f>
        <v>1772041200</v>
      </c>
      <c r="B57" t="str">
        <f>Price!B56</f>
        <v>XAUUSD</v>
      </c>
      <c r="C57" t="str">
        <f>Price!C56</f>
        <v>M5</v>
      </c>
      <c r="D57">
        <f>Price!D56</f>
        <v>5208.33</v>
      </c>
      <c r="E57">
        <f>Price!E56</f>
        <v>5213.17</v>
      </c>
      <c r="F57">
        <f>Price!F56</f>
        <v>5213.79</v>
      </c>
      <c r="G57">
        <f>Price!G56</f>
        <v>5208.18</v>
      </c>
      <c r="H57">
        <f>Price!H56</f>
        <v>516</v>
      </c>
      <c r="I57">
        <f>Diagonals!E56</f>
        <v>0</v>
      </c>
      <c r="J57">
        <f>Diagonals!F56</f>
        <v>0</v>
      </c>
      <c r="K57">
        <f>Diagonals!G56</f>
        <v>0</v>
      </c>
      <c r="L57">
        <f>Diagonals!H56</f>
        <v>0</v>
      </c>
      <c r="M57">
        <f>Diagonals!I56</f>
        <v>0</v>
      </c>
      <c r="N57">
        <f>Diagonals!J56</f>
        <v>0</v>
      </c>
      <c r="O57">
        <f>Diagonals!K56</f>
        <v>0</v>
      </c>
      <c r="P57">
        <f>Diagonals!L56</f>
        <v>0</v>
      </c>
      <c r="Q57">
        <f>Trendlines!E56</f>
        <v>0</v>
      </c>
      <c r="R57">
        <f>Trendlines!F56</f>
        <v>0</v>
      </c>
      <c r="S57">
        <f>Trendlines!G56</f>
        <v>0</v>
      </c>
      <c r="T57">
        <f>Trendlines!H56</f>
        <v>0</v>
      </c>
      <c r="U57">
        <f>Trendlines!I56</f>
        <v>0</v>
      </c>
      <c r="V57">
        <f>Trendlines!J56</f>
        <v>0</v>
      </c>
      <c r="W57">
        <f>Trendlines!K56</f>
        <v>0</v>
      </c>
      <c r="X57">
        <f>Trendlines!L56</f>
        <v>0</v>
      </c>
      <c r="Y57">
        <f>Tema_Hrma_Smma!E56</f>
        <v>5211.7700000000004</v>
      </c>
      <c r="Z57">
        <f>Tema_Hrma_Smma!F56</f>
        <v>5215.24</v>
      </c>
      <c r="AA57">
        <f>Tema_Hrma_Smma!G56</f>
        <v>5194.83</v>
      </c>
      <c r="AB57">
        <f>ZScore!H56</f>
        <v>-1</v>
      </c>
      <c r="AC57">
        <f>ZScore!I56</f>
        <v>0.53173000000000004</v>
      </c>
      <c r="AD57">
        <f>ZScore!J56</f>
        <v>3</v>
      </c>
      <c r="AE57">
        <f>HA!E56</f>
        <v>5212.6899999999996</v>
      </c>
      <c r="AF57">
        <f>HA!F56</f>
        <v>5213.79</v>
      </c>
      <c r="AG57">
        <f>HA!G56</f>
        <v>5208.18</v>
      </c>
      <c r="AH57">
        <f>HA!H56</f>
        <v>5210.87</v>
      </c>
      <c r="AI57">
        <f>HA!I56</f>
        <v>-1</v>
      </c>
      <c r="AJ57">
        <f>HA!J56</f>
        <v>1.82</v>
      </c>
      <c r="AK57">
        <f>HA!K56</f>
        <v>-0.47781000000000001</v>
      </c>
      <c r="AL57">
        <f>HA!L56</f>
        <v>-5</v>
      </c>
      <c r="AM57">
        <f>KC!E56</f>
        <v>5232.6908899999999</v>
      </c>
      <c r="AN57">
        <f>KC!F56</f>
        <v>5227.3756400000002</v>
      </c>
      <c r="AO57">
        <f>KC!G56</f>
        <v>5222.0603899999996</v>
      </c>
      <c r="AP57">
        <f>KC!H56</f>
        <v>5216.7451499999997</v>
      </c>
      <c r="AQ57">
        <f>KC!I56</f>
        <v>5211.4299000000001</v>
      </c>
      <c r="AR57">
        <f>KC!J56</f>
        <v>5206.1568900000002</v>
      </c>
      <c r="AS57">
        <f>KC!K56</f>
        <v>5200.8416399999996</v>
      </c>
      <c r="AT57">
        <f>KC!L56</f>
        <v>5195.52639</v>
      </c>
      <c r="AU57">
        <f>KC!M56</f>
        <v>5190.2111500000001</v>
      </c>
      <c r="AV57">
        <f>KC!N56</f>
        <v>5184.8959000000004</v>
      </c>
      <c r="AW57">
        <f>SR_Levels!E56</f>
        <v>5205.3100000000004</v>
      </c>
      <c r="AX57">
        <f>SR_Levels!F56</f>
        <v>5193.3500000000004</v>
      </c>
      <c r="AY57">
        <f>SR_Levels!G56</f>
        <v>5178.6000000000004</v>
      </c>
      <c r="AZ57">
        <f>SR_Levels!H56</f>
        <v>5161.8900000000003</v>
      </c>
      <c r="BA57">
        <f>SR_Levels!I56</f>
        <v>0</v>
      </c>
      <c r="BB57">
        <f>SR_Levels!J56</f>
        <v>0</v>
      </c>
      <c r="BC57">
        <f>SR_Levels!K56</f>
        <v>0</v>
      </c>
      <c r="BD57">
        <f>SR_Levels!L56</f>
        <v>0</v>
      </c>
      <c r="BE57">
        <f>ZigZag!E56</f>
        <v>0</v>
      </c>
      <c r="BF57">
        <f>ZigZag!F56</f>
        <v>0</v>
      </c>
      <c r="BG57">
        <f>ZigZag!G56</f>
        <v>5204.6499999999996</v>
      </c>
      <c r="BH57">
        <f>Dual_Tema!E56</f>
        <v>5214.32</v>
      </c>
      <c r="BI57">
        <f>Dual_Tema!F56</f>
        <v>5210.07</v>
      </c>
      <c r="BJ57">
        <f>Pinbar!E56</f>
        <v>0</v>
      </c>
      <c r="BK57">
        <f>SSA!E56</f>
        <v>5209.35059</v>
      </c>
      <c r="BL57">
        <f>SSA!F56</f>
        <v>5210.5111900000002</v>
      </c>
      <c r="BN57" t="str">
        <f t="shared" si="222"/>
        <v>Red Candle</v>
      </c>
      <c r="BO57" s="34">
        <f t="shared" si="224"/>
        <v>-1.3115583959870669E-3</v>
      </c>
      <c r="BP57" s="34">
        <f t="shared" si="226"/>
        <v>1.5746489205015202E-4</v>
      </c>
      <c r="BQ57" s="34">
        <f t="shared" si="235"/>
        <v>3.0447643918558587E-3</v>
      </c>
      <c r="BR57" s="34">
        <f t="shared" si="237"/>
        <v>3.3384704295895684E-3</v>
      </c>
      <c r="BS57" s="35">
        <f t="shared" si="225"/>
        <v>-2.1871261915418216E-4</v>
      </c>
      <c r="BT57" s="35">
        <f t="shared" si="227"/>
        <v>1.3121127394155607E-5</v>
      </c>
      <c r="BU57" s="35">
        <f t="shared" si="236"/>
        <v>1.6891084628878339E-4</v>
      </c>
      <c r="BV57" s="35">
        <f t="shared" si="238"/>
        <v>1.3888089760305533E-4</v>
      </c>
      <c r="BW57" s="27">
        <v>96</v>
      </c>
      <c r="BX57">
        <f>F57-G57</f>
        <v>5.6099999999996726</v>
      </c>
      <c r="BY57">
        <f>ABS(F57-D56)</f>
        <v>0.61999999999989086</v>
      </c>
      <c r="BZ57">
        <f>ABS(G57-D56)</f>
        <v>4.9899999999997817</v>
      </c>
      <c r="CA57">
        <f t="shared" si="203"/>
        <v>5.6099999999996726</v>
      </c>
      <c r="CB57">
        <f t="shared" si="229"/>
        <v>4.3857142857141946</v>
      </c>
      <c r="CC57">
        <f t="shared" si="232"/>
        <v>5.2537071440200975</v>
      </c>
      <c r="CD57">
        <f t="shared" si="230"/>
        <v>-0.86799285830590289</v>
      </c>
      <c r="CE57">
        <f t="shared" si="233"/>
        <v>-1</v>
      </c>
      <c r="CF57">
        <f t="shared" si="234"/>
        <v>-14</v>
      </c>
      <c r="CG57" s="7" t="str">
        <f t="shared" si="231"/>
        <v>Low Volatility Period</v>
      </c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Z57" s="7" t="str">
        <f>IF(AND(D57&gt;BH57,D57&gt;E57),"Bullish Trigger","-----")</f>
        <v>-----</v>
      </c>
      <c r="DA57" s="7" t="str">
        <f>IF(AND(D57&lt;BI57,D57&lt;E57),"Bearish Trigger","-----")</f>
        <v>Bearish Trigger</v>
      </c>
      <c r="DB57" s="13" t="str">
        <f>IF(AND(W57=BE57,W57&gt;0,BE57&gt;0),"Important High","------")</f>
        <v>------</v>
      </c>
      <c r="DC57" s="13" t="str">
        <f>IF(AND(X57=BF57,X57&gt;0,BF57&gt;0),"Important Low","------")</f>
        <v>------</v>
      </c>
      <c r="DD57" s="7" t="str">
        <f>IF(AND(DB57="Important High",DC57="-----",BJ57=1),"Imp High Rej","-----")</f>
        <v>-----</v>
      </c>
      <c r="DE57" s="7" t="str">
        <f>IF(AND(DB57="-----",DC57="Important Low",BJ57=1),"Imp Low Rej","-----")</f>
        <v>-----</v>
      </c>
      <c r="DF57" s="7" t="str">
        <f>IF(Y57&gt;AM57,"Overbought",IF(Y57&gt;AO57,"Bullish Momentum",IF(Y57&gt;AQ57,"Flat Momentum","-----")))</f>
        <v>Flat Momentum</v>
      </c>
      <c r="DG57" s="7" t="str">
        <f>IF(Y57&lt;AV57,"Oversold",IF(Y57&lt;AT57,"Bearish Momentum",IF(Y57&lt;AR57,"Flat Momentum","-----")))</f>
        <v>-----</v>
      </c>
      <c r="DH57" s="7" t="str">
        <f>IF(AND(DF57="Overbought",AD57=2),"Culminated Thrust","-----")</f>
        <v>-----</v>
      </c>
      <c r="DI57" s="7" t="str">
        <f>IF(AND(DG57="Oversold",AD57=5),"Culminated Thrust","-----")</f>
        <v>-----</v>
      </c>
      <c r="DJ57" s="14">
        <f>(Q57-$D57)/$D57</f>
        <v>-1</v>
      </c>
      <c r="DK57" s="14">
        <f>(R57-$D57)/$D57</f>
        <v>-1</v>
      </c>
      <c r="DL57" s="14">
        <f>(S57-$D57)/$D57</f>
        <v>-1</v>
      </c>
      <c r="DM57" s="14">
        <f>(T57-$D57)/$D57</f>
        <v>-1</v>
      </c>
      <c r="DN57" s="14">
        <f>(U57-$D57)/$D57</f>
        <v>-1</v>
      </c>
      <c r="DO57" s="14">
        <f>(V57-$D57)/$D57</f>
        <v>-1</v>
      </c>
      <c r="DP57" s="14">
        <f t="shared" si="171"/>
        <v>-1</v>
      </c>
      <c r="DQ57" s="14">
        <f t="shared" si="172"/>
        <v>-1</v>
      </c>
      <c r="DR57" s="14">
        <f t="shared" si="173"/>
        <v>-1</v>
      </c>
      <c r="DS57" s="14">
        <f t="shared" si="174"/>
        <v>-1</v>
      </c>
      <c r="DT57" s="14">
        <f t="shared" si="175"/>
        <v>-1</v>
      </c>
      <c r="DU57" s="14">
        <f t="shared" si="176"/>
        <v>-1</v>
      </c>
      <c r="DV57" t="str">
        <f>IF($D57&gt;Q57,"SUP","RES")</f>
        <v>SUP</v>
      </c>
      <c r="DW57" t="str">
        <f>IF($D57&gt;R57,"SUP","RES")</f>
        <v>SUP</v>
      </c>
      <c r="DX57" t="str">
        <f>IF($D57&gt;S57,"SUP","RES")</f>
        <v>SUP</v>
      </c>
      <c r="DY57" t="str">
        <f>IF($D57&gt;T57,"SUP","RES")</f>
        <v>SUP</v>
      </c>
      <c r="DZ57" t="str">
        <f>IF($D57&gt;U57,"SUP","RES")</f>
        <v>SUP</v>
      </c>
      <c r="EA57" t="str">
        <f>IF($D57&gt;V57,"SUP","RES")</f>
        <v>SUP</v>
      </c>
      <c r="EB57" s="7">
        <f t="shared" si="177"/>
        <v>0</v>
      </c>
      <c r="EC57" s="7">
        <f t="shared" si="178"/>
        <v>6</v>
      </c>
      <c r="ED57" s="13" t="str">
        <f t="shared" si="179"/>
        <v>All Sup</v>
      </c>
      <c r="EE57" s="13" t="str">
        <f t="shared" si="180"/>
        <v>-----</v>
      </c>
      <c r="EF57" s="7" t="str">
        <f>IF(OR(ED57="All Sup",EE57="All Res"),"na",((D57-MIN(Q57:V57))/(MAX(Q57:V57)-MIN(Q57:V57))))</f>
        <v>na</v>
      </c>
      <c r="EG57">
        <v>1.4999999999999999E-4</v>
      </c>
      <c r="EH57">
        <f>Q57*(1+$EG57)</f>
        <v>0</v>
      </c>
      <c r="EI57">
        <f>Q57*(1-$EG57)</f>
        <v>0</v>
      </c>
      <c r="EJ57">
        <f>R57*(1+$EG57)</f>
        <v>0</v>
      </c>
      <c r="EK57">
        <f>R57*(1-$EG57)</f>
        <v>0</v>
      </c>
      <c r="EL57">
        <f>S57*(1+$EG57)</f>
        <v>0</v>
      </c>
      <c r="EM57">
        <f>S57*(1-$EG57)</f>
        <v>0</v>
      </c>
      <c r="EN57">
        <f>T57*(1+$EG57)</f>
        <v>0</v>
      </c>
      <c r="EO57">
        <f>T57*(1-$EG57)</f>
        <v>0</v>
      </c>
      <c r="EP57">
        <f>U57*(1+$EG57)</f>
        <v>0</v>
      </c>
      <c r="EQ57">
        <f>U57*(1-$EG57)</f>
        <v>0</v>
      </c>
      <c r="ER57">
        <f>V57*(1+$EG57)</f>
        <v>0</v>
      </c>
      <c r="ES57">
        <f>V57*(1-$EG57)</f>
        <v>0</v>
      </c>
      <c r="ET57" s="7" t="str">
        <f t="shared" si="181"/>
        <v>-----</v>
      </c>
      <c r="EU57" s="7" t="str">
        <f t="shared" si="182"/>
        <v>-----</v>
      </c>
      <c r="EV57" s="7" t="str">
        <f t="shared" si="183"/>
        <v>-----</v>
      </c>
      <c r="EW57" s="7" t="str">
        <f t="shared" si="184"/>
        <v>-----</v>
      </c>
      <c r="EX57" s="7" t="str">
        <f t="shared" si="185"/>
        <v>-----</v>
      </c>
      <c r="EY57" s="7" t="str">
        <f t="shared" si="186"/>
        <v>-----</v>
      </c>
      <c r="EZ57">
        <f t="shared" si="204"/>
        <v>55</v>
      </c>
      <c r="FA57">
        <f t="shared" si="205"/>
        <v>55</v>
      </c>
      <c r="FB57">
        <f t="shared" si="206"/>
        <v>55</v>
      </c>
      <c r="FC57">
        <f t="shared" si="207"/>
        <v>55</v>
      </c>
      <c r="FD57">
        <f t="shared" si="208"/>
        <v>55</v>
      </c>
      <c r="FE57">
        <f t="shared" si="209"/>
        <v>55</v>
      </c>
      <c r="FF57">
        <f t="shared" si="210"/>
        <v>0</v>
      </c>
      <c r="FG57">
        <f t="shared" si="211"/>
        <v>0</v>
      </c>
      <c r="FH57">
        <f t="shared" si="212"/>
        <v>0</v>
      </c>
      <c r="FI57">
        <f t="shared" si="213"/>
        <v>0</v>
      </c>
      <c r="FJ57">
        <f t="shared" si="214"/>
        <v>0</v>
      </c>
      <c r="FK57">
        <f t="shared" si="215"/>
        <v>0</v>
      </c>
      <c r="FL57" s="7" t="str">
        <f t="shared" si="187"/>
        <v>-----</v>
      </c>
      <c r="FM57" s="7" t="str">
        <f t="shared" si="188"/>
        <v>-----</v>
      </c>
      <c r="FN57" s="7" t="str">
        <f t="shared" si="189"/>
        <v>-----</v>
      </c>
      <c r="FO57" s="7" t="str">
        <f t="shared" si="190"/>
        <v>-----</v>
      </c>
      <c r="FP57" s="7" t="str">
        <f t="shared" si="191"/>
        <v>-----</v>
      </c>
      <c r="FQ57" s="7" t="str">
        <f t="shared" si="192"/>
        <v>-----</v>
      </c>
      <c r="FR57" s="13" t="str">
        <f>IF(FL57="-----","-----",(D57-Q57)/Q57)</f>
        <v>-----</v>
      </c>
      <c r="FS57" s="13" t="str">
        <f>IF(FM57="-----","-----",(Q57-R57)/R57)</f>
        <v>-----</v>
      </c>
      <c r="FT57" s="13" t="str">
        <f>IF(FN57="-----","-----",(R57-S57)/S57)</f>
        <v>-----</v>
      </c>
      <c r="FU57" s="13" t="str">
        <f>IF(FO57="-----","-----",(S57-T57)/T57)</f>
        <v>-----</v>
      </c>
      <c r="FV57" s="13" t="str">
        <f>IF(FP57="-----","-----",(T57-U57)/U57)</f>
        <v>-----</v>
      </c>
      <c r="FW57" s="13" t="str">
        <f>IF(FQ57="-----","-----",(U57-V57)/V57)</f>
        <v>-----</v>
      </c>
      <c r="FX57" s="7" t="str">
        <f t="shared" si="193"/>
        <v>-----</v>
      </c>
      <c r="FY57" s="7" t="str">
        <f t="shared" si="194"/>
        <v>-----</v>
      </c>
      <c r="FZ57" s="7" t="str">
        <f t="shared" si="195"/>
        <v>-----</v>
      </c>
      <c r="GA57" s="7" t="str">
        <f t="shared" si="196"/>
        <v>-----</v>
      </c>
      <c r="GB57" s="7" t="str">
        <f t="shared" si="197"/>
        <v>-----</v>
      </c>
      <c r="GC57" s="7" t="str">
        <f t="shared" si="198"/>
        <v>-----</v>
      </c>
      <c r="GD57" s="7" t="str">
        <f>IF(AND(BG57&gt;AA57,BG56&gt;AA56,BG55&gt;AA55,BG54&gt;AA54,BG53&gt;AA53,BG52&gt;AA52,BG51&gt;AA51,BG50&gt;AA50,BG49&gt;AA49,BG48&gt;AA48,BG47&gt;AA47,BG46&gt;AA46),"Bullish",IF(AND(BG57&lt;AA57,BG56&lt;AA56,BG55&lt;AA55,BG54&lt;AA54,BG53&lt;AA53,BG52&lt;AA52,BG51&lt;AA51,BG50&lt;AA50,BG49&lt;AA49,BG48&lt;AA48,BG47&lt;AA47,BG46&lt;AA46),"Bearish","-----"))</f>
        <v>Bullish</v>
      </c>
      <c r="GE57">
        <f>(Z57-BG57)/BG57</f>
        <v>2.0347189532437622E-3</v>
      </c>
      <c r="GI57" s="7" t="str">
        <f>IF(Y57&gt;Z57,"Bullish","Bearish")</f>
        <v>Bearish</v>
      </c>
      <c r="GJ57" s="19" t="str">
        <f>IF(AND(D57&gt;Y57,D56&lt;Y56),"TEMA crossover","-----")</f>
        <v>-----</v>
      </c>
      <c r="GK57" s="19" t="str">
        <f>IF(AND(D57&lt;Y57,D56&gt;Y56),"TEMA crossunder","-----")</f>
        <v>-----</v>
      </c>
      <c r="GL57" s="20" t="str">
        <f>IF(GD57="Bearish","YES","-----")</f>
        <v>-----</v>
      </c>
      <c r="GM57" s="20" t="str">
        <f>IF(GH57="Reverse to Bearish","YES","-----")</f>
        <v>-----</v>
      </c>
      <c r="GN57" s="20" t="str">
        <f>IF(AND(GI57="Bullish",GI56="Bullish",GI55="Bullish",GI54="Bullish"),"YES","-----")</f>
        <v>-----</v>
      </c>
      <c r="GO57" s="20" t="str">
        <f>IF(OR(GK57="TEMA crossunder",GK56="TEMA crossunder",GK55="TEMA crossunder",GK54="TEMA crossunder"),"YES","-----")</f>
        <v>-----</v>
      </c>
      <c r="GP57" s="20" t="str">
        <f>IF(GD57="Bullish","YES","-----")</f>
        <v>YES</v>
      </c>
      <c r="GQ57" s="20" t="str">
        <f>IF(GH57="Reverse to Bullish","YES","-----")</f>
        <v>-----</v>
      </c>
      <c r="GR57" s="20" t="str">
        <f>IF(AND(GI57="Bearish",GI56="Bearish",GI55="Bearish",GI54="Bearish"),"YES","-----")</f>
        <v>YES</v>
      </c>
      <c r="GS57" s="20" t="str">
        <f>IF(OR(GJ57="TEMA crossover",GJ56="TEMA crossover",GJ55="TEMA crossover",GJ54="TEMA crossover"),"YES","-----")</f>
        <v>-----</v>
      </c>
      <c r="GT57" s="20" t="str">
        <f t="shared" si="216"/>
        <v>-----</v>
      </c>
      <c r="GU57" s="20" t="str">
        <f t="shared" si="217"/>
        <v>-----</v>
      </c>
      <c r="GV57" s="20" t="str">
        <f t="shared" si="218"/>
        <v>-----</v>
      </c>
      <c r="GW57" s="20" t="str">
        <f t="shared" si="219"/>
        <v>-----</v>
      </c>
      <c r="GX57" s="20" t="str">
        <f t="shared" si="220"/>
        <v>-----</v>
      </c>
      <c r="GY57" s="20" t="str">
        <f t="shared" si="221"/>
        <v>-----</v>
      </c>
      <c r="GZ57" s="7" t="str">
        <f>IF(G57&gt;BH57,"YES","-----")</f>
        <v>-----</v>
      </c>
      <c r="HA57" s="7" t="str">
        <f>IF(F57&lt;BI57,"YES","-----")</f>
        <v>-----</v>
      </c>
      <c r="HB57">
        <f>BH57-BI57</f>
        <v>4.25</v>
      </c>
      <c r="HI57">
        <f t="shared" si="199"/>
        <v>0.7194099999996979</v>
      </c>
      <c r="HJ57">
        <f t="shared" si="200"/>
        <v>4.9694099999996979</v>
      </c>
      <c r="HK57" s="7"/>
      <c r="HL57" s="7"/>
      <c r="HM57" s="7"/>
      <c r="HN57" s="7"/>
      <c r="HO57" s="7"/>
      <c r="HP57" s="7"/>
      <c r="HQ57" s="28">
        <f t="shared" si="223"/>
        <v>-1.1606000000001586</v>
      </c>
      <c r="HR57" s="28" t="str">
        <f t="shared" si="201"/>
        <v>Bear</v>
      </c>
      <c r="HS57">
        <f t="shared" si="202"/>
        <v>1.1606000000001586</v>
      </c>
    </row>
    <row r="58" spans="1:227" x14ac:dyDescent="0.55000000000000004">
      <c r="A58">
        <f>Validation!A57</f>
        <v>1772041500</v>
      </c>
      <c r="B58" t="str">
        <f>Price!B57</f>
        <v>XAUUSD</v>
      </c>
      <c r="C58" t="str">
        <f>Price!C57</f>
        <v>M5</v>
      </c>
      <c r="D58">
        <f>Price!D57</f>
        <v>5206.71</v>
      </c>
      <c r="E58">
        <f>Price!E57</f>
        <v>5208.8</v>
      </c>
      <c r="F58">
        <f>Price!F57</f>
        <v>5209.0200000000004</v>
      </c>
      <c r="G58">
        <f>Price!G57</f>
        <v>5204.41</v>
      </c>
      <c r="H58">
        <f>Price!H57</f>
        <v>550</v>
      </c>
      <c r="I58">
        <f>Diagonals!E57</f>
        <v>0</v>
      </c>
      <c r="J58">
        <f>Diagonals!F57</f>
        <v>0</v>
      </c>
      <c r="K58">
        <f>Diagonals!G57</f>
        <v>0</v>
      </c>
      <c r="L58">
        <f>Diagonals!H57</f>
        <v>0</v>
      </c>
      <c r="M58">
        <f>Diagonals!I57</f>
        <v>0</v>
      </c>
      <c r="N58">
        <f>Diagonals!J57</f>
        <v>0</v>
      </c>
      <c r="O58">
        <f>Diagonals!K57</f>
        <v>0</v>
      </c>
      <c r="P58">
        <f>Diagonals!L57</f>
        <v>0</v>
      </c>
      <c r="Q58">
        <f>Trendlines!E57</f>
        <v>0</v>
      </c>
      <c r="R58">
        <f>Trendlines!F57</f>
        <v>0</v>
      </c>
      <c r="S58">
        <f>Trendlines!G57</f>
        <v>0</v>
      </c>
      <c r="T58">
        <f>Trendlines!H57</f>
        <v>0</v>
      </c>
      <c r="U58">
        <f>Trendlines!I57</f>
        <v>0</v>
      </c>
      <c r="V58">
        <f>Trendlines!J57</f>
        <v>0</v>
      </c>
      <c r="W58">
        <f>Trendlines!K57</f>
        <v>0</v>
      </c>
      <c r="X58">
        <f>Trendlines!L57</f>
        <v>0</v>
      </c>
      <c r="Y58">
        <f>Tema_Hrma_Smma!E57</f>
        <v>5209.0600000000004</v>
      </c>
      <c r="Z58">
        <f>Tema_Hrma_Smma!F57</f>
        <v>5214.3999999999996</v>
      </c>
      <c r="AA58">
        <f>Tema_Hrma_Smma!G57</f>
        <v>5195.2</v>
      </c>
      <c r="AB58">
        <f>ZScore!H57</f>
        <v>-1</v>
      </c>
      <c r="AC58">
        <f>ZScore!I57</f>
        <v>0.40195999999999998</v>
      </c>
      <c r="AD58">
        <f>ZScore!J57</f>
        <v>3</v>
      </c>
      <c r="AE58">
        <f>HA!E57</f>
        <v>5211.78</v>
      </c>
      <c r="AF58">
        <f>HA!F57</f>
        <v>5211.78</v>
      </c>
      <c r="AG58">
        <f>HA!G57</f>
        <v>5204.41</v>
      </c>
      <c r="AH58">
        <f>HA!H57</f>
        <v>5207.2299999999996</v>
      </c>
      <c r="AI58">
        <f>HA!I57</f>
        <v>-1</v>
      </c>
      <c r="AJ58">
        <f>HA!J57</f>
        <v>4.54</v>
      </c>
      <c r="AK58">
        <f>HA!K57</f>
        <v>0.50892999999999999</v>
      </c>
      <c r="AL58">
        <f>HA!L57</f>
        <v>-6</v>
      </c>
      <c r="AM58">
        <f>KC!E57</f>
        <v>5233.3021699999999</v>
      </c>
      <c r="AN58">
        <f>KC!F57</f>
        <v>5227.98513</v>
      </c>
      <c r="AO58">
        <f>KC!G57</f>
        <v>5222.6680900000001</v>
      </c>
      <c r="AP58">
        <f>KC!H57</f>
        <v>5217.35106</v>
      </c>
      <c r="AQ58">
        <f>KC!I57</f>
        <v>5212.0340200000001</v>
      </c>
      <c r="AR58">
        <f>KC!J57</f>
        <v>5206.8821200000002</v>
      </c>
      <c r="AS58">
        <f>KC!K57</f>
        <v>5201.5650800000003</v>
      </c>
      <c r="AT58">
        <f>KC!L57</f>
        <v>5196.2480500000001</v>
      </c>
      <c r="AU58">
        <f>KC!M57</f>
        <v>5190.9310100000002</v>
      </c>
      <c r="AV58">
        <f>KC!N57</f>
        <v>5185.6139700000003</v>
      </c>
      <c r="AW58">
        <f>SR_Levels!E57</f>
        <v>5205.3100000000004</v>
      </c>
      <c r="AX58">
        <f>SR_Levels!F57</f>
        <v>5193.3500000000004</v>
      </c>
      <c r="AY58">
        <f>SR_Levels!G57</f>
        <v>5178.6000000000004</v>
      </c>
      <c r="AZ58">
        <f>SR_Levels!H57</f>
        <v>5161.8900000000003</v>
      </c>
      <c r="BA58">
        <f>SR_Levels!I57</f>
        <v>0</v>
      </c>
      <c r="BB58">
        <f>SR_Levels!J57</f>
        <v>0</v>
      </c>
      <c r="BC58">
        <f>SR_Levels!K57</f>
        <v>0</v>
      </c>
      <c r="BD58">
        <f>SR_Levels!L57</f>
        <v>0</v>
      </c>
      <c r="BE58">
        <f>ZigZag!E57</f>
        <v>0</v>
      </c>
      <c r="BF58">
        <f>ZigZag!F57</f>
        <v>0</v>
      </c>
      <c r="BG58">
        <f>ZigZag!G57</f>
        <v>5204.8</v>
      </c>
      <c r="BH58">
        <f>Dual_Tema!E57</f>
        <v>5211.58</v>
      </c>
      <c r="BI58">
        <f>Dual_Tema!F57</f>
        <v>5207.1099999999997</v>
      </c>
      <c r="BJ58">
        <f>Pinbar!E57</f>
        <v>0</v>
      </c>
      <c r="BK58">
        <f>SSA!E57</f>
        <v>5208.15733</v>
      </c>
      <c r="BL58">
        <f>SSA!F57</f>
        <v>5209.3342599999996</v>
      </c>
      <c r="BN58" t="str">
        <f t="shared" si="222"/>
        <v>Red Candle</v>
      </c>
      <c r="BO58" s="34">
        <f t="shared" si="224"/>
        <v>-1.4996557695515778E-3</v>
      </c>
      <c r="BP58" s="34">
        <f t="shared" si="226"/>
        <v>-2.8224830939027612E-4</v>
      </c>
      <c r="BQ58" s="34">
        <f t="shared" si="235"/>
        <v>1.8587467890438525E-3</v>
      </c>
      <c r="BR58" s="34">
        <f t="shared" si="237"/>
        <v>1.6949152542373724E-3</v>
      </c>
      <c r="BS58" s="35">
        <f t="shared" si="225"/>
        <v>-2.5009894983496483E-4</v>
      </c>
      <c r="BT58" s="35">
        <f t="shared" si="227"/>
        <v>-2.3523735724340078E-5</v>
      </c>
      <c r="BU58" s="35">
        <f t="shared" si="236"/>
        <v>1.0317318070152126E-4</v>
      </c>
      <c r="BV58" s="35">
        <f t="shared" si="238"/>
        <v>7.0564177298226838E-5</v>
      </c>
      <c r="BW58" s="27">
        <v>96</v>
      </c>
      <c r="BX58">
        <f>F58-G58</f>
        <v>4.6100000000005821</v>
      </c>
      <c r="BY58">
        <f>ABS(F58-D57)</f>
        <v>0.69000000000050932</v>
      </c>
      <c r="BZ58">
        <f>ABS(G58-D57)</f>
        <v>3.9200000000000728</v>
      </c>
      <c r="CA58">
        <f t="shared" si="203"/>
        <v>4.6100000000005821</v>
      </c>
      <c r="CB58">
        <f t="shared" si="229"/>
        <v>4.3871428571428623</v>
      </c>
      <c r="CC58">
        <f t="shared" si="232"/>
        <v>5.207728062304418</v>
      </c>
      <c r="CD58">
        <f t="shared" si="230"/>
        <v>-0.82058520516155564</v>
      </c>
      <c r="CE58">
        <f t="shared" si="233"/>
        <v>-1</v>
      </c>
      <c r="CF58">
        <f t="shared" si="234"/>
        <v>-15</v>
      </c>
      <c r="CG58" s="7" t="str">
        <f t="shared" si="231"/>
        <v>Low Volatility Period</v>
      </c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Z58" s="7" t="str">
        <f>IF(AND(D58&gt;BH58,D58&gt;E58),"Bullish Trigger","-----")</f>
        <v>-----</v>
      </c>
      <c r="DA58" s="7" t="str">
        <f>IF(AND(D58&lt;BI58,D58&lt;E58),"Bearish Trigger","-----")</f>
        <v>Bearish Trigger</v>
      </c>
      <c r="DB58" s="13" t="str">
        <f>IF(AND(W58=BE58,W58&gt;0,BE58&gt;0),"Important High","------")</f>
        <v>------</v>
      </c>
      <c r="DC58" s="13" t="str">
        <f>IF(AND(X58=BF58,X58&gt;0,BF58&gt;0),"Important Low","------")</f>
        <v>------</v>
      </c>
      <c r="DD58" s="7" t="str">
        <f>IF(AND(DB58="Important High",DC58="-----",BJ58=1),"Imp High Rej","-----")</f>
        <v>-----</v>
      </c>
      <c r="DE58" s="7" t="str">
        <f>IF(AND(DB58="-----",DC58="Important Low",BJ58=1),"Imp Low Rej","-----")</f>
        <v>-----</v>
      </c>
      <c r="DF58" s="7" t="str">
        <f>IF(Y58&gt;AM58,"Overbought",IF(Y58&gt;AO58,"Bullish Momentum",IF(Y58&gt;AQ58,"Flat Momentum","-----")))</f>
        <v>-----</v>
      </c>
      <c r="DG58" s="7" t="str">
        <f>IF(Y58&lt;AV58,"Oversold",IF(Y58&lt;AT58,"Bearish Momentum",IF(Y58&lt;AR58,"Flat Momentum","-----")))</f>
        <v>-----</v>
      </c>
      <c r="DH58" s="7" t="str">
        <f>IF(AND(DF58="Overbought",AD58=2),"Culminated Thrust","-----")</f>
        <v>-----</v>
      </c>
      <c r="DI58" s="7" t="str">
        <f>IF(AND(DG58="Oversold",AD58=5),"Culminated Thrust","-----")</f>
        <v>-----</v>
      </c>
      <c r="DJ58" s="14">
        <f>(Q58-$D58)/$D58</f>
        <v>-1</v>
      </c>
      <c r="DK58" s="14">
        <f>(R58-$D58)/$D58</f>
        <v>-1</v>
      </c>
      <c r="DL58" s="14">
        <f>(S58-$D58)/$D58</f>
        <v>-1</v>
      </c>
      <c r="DM58" s="14">
        <f>(T58-$D58)/$D58</f>
        <v>-1</v>
      </c>
      <c r="DN58" s="14">
        <f>(U58-$D58)/$D58</f>
        <v>-1</v>
      </c>
      <c r="DO58" s="14">
        <f>(V58-$D58)/$D58</f>
        <v>-1</v>
      </c>
      <c r="DP58" s="14">
        <f t="shared" si="171"/>
        <v>-1</v>
      </c>
      <c r="DQ58" s="14">
        <f t="shared" si="172"/>
        <v>-1</v>
      </c>
      <c r="DR58" s="14">
        <f t="shared" si="173"/>
        <v>-1</v>
      </c>
      <c r="DS58" s="14">
        <f t="shared" si="174"/>
        <v>-1</v>
      </c>
      <c r="DT58" s="14">
        <f t="shared" si="175"/>
        <v>-1</v>
      </c>
      <c r="DU58" s="14">
        <f t="shared" si="176"/>
        <v>-1</v>
      </c>
      <c r="DV58" t="str">
        <f>IF($D58&gt;Q58,"SUP","RES")</f>
        <v>SUP</v>
      </c>
      <c r="DW58" t="str">
        <f>IF($D58&gt;R58,"SUP","RES")</f>
        <v>SUP</v>
      </c>
      <c r="DX58" t="str">
        <f>IF($D58&gt;S58,"SUP","RES")</f>
        <v>SUP</v>
      </c>
      <c r="DY58" t="str">
        <f>IF($D58&gt;T58,"SUP","RES")</f>
        <v>SUP</v>
      </c>
      <c r="DZ58" t="str">
        <f>IF($D58&gt;U58,"SUP","RES")</f>
        <v>SUP</v>
      </c>
      <c r="EA58" t="str">
        <f>IF($D58&gt;V58,"SUP","RES")</f>
        <v>SUP</v>
      </c>
      <c r="EB58" s="7">
        <f t="shared" si="177"/>
        <v>0</v>
      </c>
      <c r="EC58" s="7">
        <f t="shared" si="178"/>
        <v>6</v>
      </c>
      <c r="ED58" s="13" t="str">
        <f t="shared" si="179"/>
        <v>All Sup</v>
      </c>
      <c r="EE58" s="13" t="str">
        <f t="shared" si="180"/>
        <v>-----</v>
      </c>
      <c r="EF58" s="7" t="str">
        <f>IF(OR(ED58="All Sup",EE58="All Res"),"na",((D58-MIN(Q58:V58))/(MAX(Q58:V58)-MIN(Q58:V58))))</f>
        <v>na</v>
      </c>
      <c r="EG58">
        <v>1.4999999999999999E-4</v>
      </c>
      <c r="EH58">
        <f>Q58*(1+$EG58)</f>
        <v>0</v>
      </c>
      <c r="EI58">
        <f>Q58*(1-$EG58)</f>
        <v>0</v>
      </c>
      <c r="EJ58">
        <f>R58*(1+$EG58)</f>
        <v>0</v>
      </c>
      <c r="EK58">
        <f>R58*(1-$EG58)</f>
        <v>0</v>
      </c>
      <c r="EL58">
        <f>S58*(1+$EG58)</f>
        <v>0</v>
      </c>
      <c r="EM58">
        <f>S58*(1-$EG58)</f>
        <v>0</v>
      </c>
      <c r="EN58">
        <f>T58*(1+$EG58)</f>
        <v>0</v>
      </c>
      <c r="EO58">
        <f>T58*(1-$EG58)</f>
        <v>0</v>
      </c>
      <c r="EP58">
        <f>U58*(1+$EG58)</f>
        <v>0</v>
      </c>
      <c r="EQ58">
        <f>U58*(1-$EG58)</f>
        <v>0</v>
      </c>
      <c r="ER58">
        <f>V58*(1+$EG58)</f>
        <v>0</v>
      </c>
      <c r="ES58">
        <f>V58*(1-$EG58)</f>
        <v>0</v>
      </c>
      <c r="ET58" s="7" t="str">
        <f t="shared" si="181"/>
        <v>-----</v>
      </c>
      <c r="EU58" s="7" t="str">
        <f t="shared" si="182"/>
        <v>-----</v>
      </c>
      <c r="EV58" s="7" t="str">
        <f t="shared" si="183"/>
        <v>-----</v>
      </c>
      <c r="EW58" s="7" t="str">
        <f t="shared" si="184"/>
        <v>-----</v>
      </c>
      <c r="EX58" s="7" t="str">
        <f t="shared" si="185"/>
        <v>-----</v>
      </c>
      <c r="EY58" s="7" t="str">
        <f t="shared" si="186"/>
        <v>-----</v>
      </c>
      <c r="EZ58">
        <f t="shared" si="204"/>
        <v>56</v>
      </c>
      <c r="FA58">
        <f t="shared" si="205"/>
        <v>56</v>
      </c>
      <c r="FB58">
        <f t="shared" si="206"/>
        <v>56</v>
      </c>
      <c r="FC58">
        <f t="shared" si="207"/>
        <v>56</v>
      </c>
      <c r="FD58">
        <f t="shared" si="208"/>
        <v>56</v>
      </c>
      <c r="FE58">
        <f t="shared" si="209"/>
        <v>56</v>
      </c>
      <c r="FF58">
        <f t="shared" si="210"/>
        <v>0</v>
      </c>
      <c r="FG58">
        <f t="shared" si="211"/>
        <v>0</v>
      </c>
      <c r="FH58">
        <f t="shared" si="212"/>
        <v>0</v>
      </c>
      <c r="FI58">
        <f t="shared" si="213"/>
        <v>0</v>
      </c>
      <c r="FJ58">
        <f t="shared" si="214"/>
        <v>0</v>
      </c>
      <c r="FK58">
        <f t="shared" si="215"/>
        <v>0</v>
      </c>
      <c r="FL58" s="7" t="str">
        <f t="shared" si="187"/>
        <v>-----</v>
      </c>
      <c r="FM58" s="7" t="str">
        <f t="shared" si="188"/>
        <v>-----</v>
      </c>
      <c r="FN58" s="7" t="str">
        <f t="shared" si="189"/>
        <v>-----</v>
      </c>
      <c r="FO58" s="7" t="str">
        <f t="shared" si="190"/>
        <v>-----</v>
      </c>
      <c r="FP58" s="7" t="str">
        <f t="shared" si="191"/>
        <v>-----</v>
      </c>
      <c r="FQ58" s="7" t="str">
        <f t="shared" si="192"/>
        <v>-----</v>
      </c>
      <c r="FR58" s="13" t="str">
        <f>IF(FL58="-----","-----",(D58-Q58)/Q58)</f>
        <v>-----</v>
      </c>
      <c r="FS58" s="13" t="str">
        <f>IF(FM58="-----","-----",(Q58-R58)/R58)</f>
        <v>-----</v>
      </c>
      <c r="FT58" s="13" t="str">
        <f>IF(FN58="-----","-----",(R58-S58)/S58)</f>
        <v>-----</v>
      </c>
      <c r="FU58" s="13" t="str">
        <f>IF(FO58="-----","-----",(S58-T58)/T58)</f>
        <v>-----</v>
      </c>
      <c r="FV58" s="13" t="str">
        <f>IF(FP58="-----","-----",(T58-U58)/U58)</f>
        <v>-----</v>
      </c>
      <c r="FW58" s="13" t="str">
        <f>IF(FQ58="-----","-----",(U58-V58)/V58)</f>
        <v>-----</v>
      </c>
      <c r="FX58" s="7" t="str">
        <f t="shared" si="193"/>
        <v>-----</v>
      </c>
      <c r="FY58" s="7" t="str">
        <f t="shared" si="194"/>
        <v>-----</v>
      </c>
      <c r="FZ58" s="7" t="str">
        <f t="shared" si="195"/>
        <v>-----</v>
      </c>
      <c r="GA58" s="7" t="str">
        <f t="shared" si="196"/>
        <v>-----</v>
      </c>
      <c r="GB58" s="7" t="str">
        <f t="shared" si="197"/>
        <v>-----</v>
      </c>
      <c r="GC58" s="7" t="str">
        <f t="shared" si="198"/>
        <v>-----</v>
      </c>
      <c r="GD58" s="7" t="str">
        <f>IF(AND(BG58&gt;AA58,BG57&gt;AA57,BG56&gt;AA56,BG55&gt;AA55,BG54&gt;AA54,BG53&gt;AA53,BG52&gt;AA52,BG51&gt;AA51,BG50&gt;AA50,BG49&gt;AA49,BG48&gt;AA48,BG47&gt;AA47),"Bullish",IF(AND(BG58&lt;AA58,BG57&lt;AA57,BG56&lt;AA56,BG55&lt;AA55,BG54&lt;AA54,BG53&lt;AA53,BG52&lt;AA52,BG51&lt;AA51,BG50&lt;AA50,BG49&lt;AA49,BG48&lt;AA48,BG47&lt;AA47),"Bearish","-----"))</f>
        <v>Bullish</v>
      </c>
      <c r="GE58">
        <f>(Z58-BG58)/BG58</f>
        <v>1.8444512757453608E-3</v>
      </c>
      <c r="GI58" s="7" t="str">
        <f>IF(Y58&gt;Z58,"Bullish","Bearish")</f>
        <v>Bearish</v>
      </c>
      <c r="GJ58" s="19" t="str">
        <f>IF(AND(D58&gt;Y58,D57&lt;Y57),"TEMA crossover","-----")</f>
        <v>-----</v>
      </c>
      <c r="GK58" s="19" t="str">
        <f>IF(AND(D58&lt;Y58,D57&gt;Y57),"TEMA crossunder","-----")</f>
        <v>-----</v>
      </c>
      <c r="GL58" s="20" t="str">
        <f>IF(GD58="Bearish","YES","-----")</f>
        <v>-----</v>
      </c>
      <c r="GM58" s="20" t="str">
        <f>IF(GH58="Reverse to Bearish","YES","-----")</f>
        <v>-----</v>
      </c>
      <c r="GN58" s="20" t="str">
        <f>IF(AND(GI58="Bullish",GI57="Bullish",GI56="Bullish",GI55="Bullish"),"YES","-----")</f>
        <v>-----</v>
      </c>
      <c r="GO58" s="20" t="str">
        <f>IF(OR(GK58="TEMA crossunder",GK57="TEMA crossunder",GK56="TEMA crossunder",GK55="TEMA crossunder"),"YES","-----")</f>
        <v>-----</v>
      </c>
      <c r="GP58" s="20" t="str">
        <f>IF(GD58="Bullish","YES","-----")</f>
        <v>YES</v>
      </c>
      <c r="GQ58" s="20" t="str">
        <f>IF(GH58="Reverse to Bullish","YES","-----")</f>
        <v>-----</v>
      </c>
      <c r="GR58" s="20" t="str">
        <f>IF(AND(GI58="Bearish",GI57="Bearish",GI56="Bearish",GI55="Bearish"),"YES","-----")</f>
        <v>YES</v>
      </c>
      <c r="GS58" s="20" t="str">
        <f>IF(OR(GJ58="TEMA crossover",GJ57="TEMA crossover",GJ56="TEMA crossover",GJ55="TEMA crossover"),"YES","-----")</f>
        <v>-----</v>
      </c>
      <c r="GT58" s="20" t="str">
        <f t="shared" si="216"/>
        <v>-----</v>
      </c>
      <c r="GU58" s="20" t="str">
        <f t="shared" si="217"/>
        <v>-----</v>
      </c>
      <c r="GV58" s="20" t="str">
        <f t="shared" si="218"/>
        <v>-----</v>
      </c>
      <c r="GW58" s="20" t="str">
        <f t="shared" si="219"/>
        <v>-----</v>
      </c>
      <c r="GX58" s="20" t="str">
        <f t="shared" si="220"/>
        <v>-----</v>
      </c>
      <c r="GY58" s="20" t="str">
        <f t="shared" si="221"/>
        <v>-----</v>
      </c>
      <c r="GZ58" s="7" t="str">
        <f>IF(G58&gt;BH58,"YES","-----")</f>
        <v>-----</v>
      </c>
      <c r="HA58" s="7" t="str">
        <f>IF(F58&lt;BI58,"YES","-----")</f>
        <v>-----</v>
      </c>
      <c r="HB58">
        <f>BH58-BI58</f>
        <v>4.4700000000002547</v>
      </c>
      <c r="HI58">
        <f t="shared" si="199"/>
        <v>-1.0473300000003292</v>
      </c>
      <c r="HJ58">
        <f t="shared" si="200"/>
        <v>3.4226699999999255</v>
      </c>
      <c r="HK58" s="7"/>
      <c r="HL58" s="7"/>
      <c r="HM58" s="7"/>
      <c r="HN58" s="7"/>
      <c r="HO58" s="7"/>
      <c r="HP58" s="7"/>
      <c r="HQ58" s="28">
        <f t="shared" si="223"/>
        <v>-1.1769299999996292</v>
      </c>
      <c r="HR58" s="28" t="str">
        <f t="shared" si="201"/>
        <v>Bear</v>
      </c>
      <c r="HS58">
        <f t="shared" si="202"/>
        <v>1.1769299999996292</v>
      </c>
    </row>
    <row r="59" spans="1:227" x14ac:dyDescent="0.55000000000000004">
      <c r="A59">
        <f>Validation!A58</f>
        <v>1772041800</v>
      </c>
      <c r="B59" t="str">
        <f>Price!B58</f>
        <v>XAUUSD</v>
      </c>
      <c r="C59" t="str">
        <f>Price!C58</f>
        <v>M5</v>
      </c>
      <c r="D59">
        <f>Price!D58</f>
        <v>5206.32</v>
      </c>
      <c r="E59">
        <f>Price!E58</f>
        <v>5206.84</v>
      </c>
      <c r="F59">
        <f>Price!F58</f>
        <v>5210.67</v>
      </c>
      <c r="G59">
        <f>Price!G58</f>
        <v>5204.88</v>
      </c>
      <c r="H59">
        <f>Price!H58</f>
        <v>550</v>
      </c>
      <c r="I59">
        <f>Diagonals!E58</f>
        <v>0</v>
      </c>
      <c r="J59">
        <f>Diagonals!F58</f>
        <v>0</v>
      </c>
      <c r="K59">
        <f>Diagonals!G58</f>
        <v>0</v>
      </c>
      <c r="L59">
        <f>Diagonals!H58</f>
        <v>0</v>
      </c>
      <c r="M59">
        <f>Diagonals!I58</f>
        <v>0</v>
      </c>
      <c r="N59">
        <f>Diagonals!J58</f>
        <v>0</v>
      </c>
      <c r="O59">
        <f>Diagonals!K58</f>
        <v>0</v>
      </c>
      <c r="P59">
        <f>Diagonals!L58</f>
        <v>0</v>
      </c>
      <c r="Q59">
        <f>Trendlines!E58</f>
        <v>0</v>
      </c>
      <c r="R59">
        <f>Trendlines!F58</f>
        <v>0</v>
      </c>
      <c r="S59">
        <f>Trendlines!G58</f>
        <v>0</v>
      </c>
      <c r="T59">
        <f>Trendlines!H58</f>
        <v>0</v>
      </c>
      <c r="U59">
        <f>Trendlines!I58</f>
        <v>0</v>
      </c>
      <c r="V59">
        <f>Trendlines!J58</f>
        <v>0</v>
      </c>
      <c r="W59">
        <f>Trendlines!K58</f>
        <v>0</v>
      </c>
      <c r="X59">
        <f>Trendlines!L58</f>
        <v>0</v>
      </c>
      <c r="Y59">
        <f>Tema_Hrma_Smma!E58</f>
        <v>5207.6499999999996</v>
      </c>
      <c r="Z59">
        <f>Tema_Hrma_Smma!F58</f>
        <v>5213.42</v>
      </c>
      <c r="AA59">
        <f>Tema_Hrma_Smma!G58</f>
        <v>5195.53</v>
      </c>
      <c r="AB59">
        <f>ZScore!H58</f>
        <v>-1</v>
      </c>
      <c r="AC59">
        <f>ZScore!I58</f>
        <v>0.93481000000000003</v>
      </c>
      <c r="AD59">
        <f>ZScore!J58</f>
        <v>3</v>
      </c>
      <c r="AE59">
        <f>HA!E58</f>
        <v>5209.51</v>
      </c>
      <c r="AF59">
        <f>HA!F58</f>
        <v>5210.67</v>
      </c>
      <c r="AG59">
        <f>HA!G58</f>
        <v>5204.88</v>
      </c>
      <c r="AH59">
        <f>HA!H58</f>
        <v>5207.18</v>
      </c>
      <c r="AI59">
        <f>HA!I58</f>
        <v>-1</v>
      </c>
      <c r="AJ59">
        <f>HA!J58</f>
        <v>2.33</v>
      </c>
      <c r="AK59">
        <f>HA!K58</f>
        <v>-0.28958</v>
      </c>
      <c r="AL59">
        <f>HA!L58</f>
        <v>-7</v>
      </c>
      <c r="AM59">
        <f>KC!E58</f>
        <v>5233.8383000000003</v>
      </c>
      <c r="AN59">
        <f>KC!F58</f>
        <v>5228.5089099999996</v>
      </c>
      <c r="AO59">
        <f>KC!G58</f>
        <v>5223.1795300000003</v>
      </c>
      <c r="AP59">
        <f>KC!H58</f>
        <v>5217.8501500000002</v>
      </c>
      <c r="AQ59">
        <f>KC!I58</f>
        <v>5212.5207700000001</v>
      </c>
      <c r="AR59">
        <f>KC!J58</f>
        <v>5207.4422599999998</v>
      </c>
      <c r="AS59">
        <f>KC!K58</f>
        <v>5202.1128799999997</v>
      </c>
      <c r="AT59">
        <f>KC!L58</f>
        <v>5196.7834999999995</v>
      </c>
      <c r="AU59">
        <f>KC!M58</f>
        <v>5191.4541099999997</v>
      </c>
      <c r="AV59">
        <f>KC!N58</f>
        <v>5186.1247300000005</v>
      </c>
      <c r="AW59">
        <f>SR_Levels!E58</f>
        <v>5205.3100000000004</v>
      </c>
      <c r="AX59">
        <f>SR_Levels!F58</f>
        <v>5193.3500000000004</v>
      </c>
      <c r="AY59">
        <f>SR_Levels!G58</f>
        <v>5178.6000000000004</v>
      </c>
      <c r="AZ59">
        <f>SR_Levels!H58</f>
        <v>5161.8900000000003</v>
      </c>
      <c r="BA59">
        <f>SR_Levels!I58</f>
        <v>0</v>
      </c>
      <c r="BB59">
        <f>SR_Levels!J58</f>
        <v>0</v>
      </c>
      <c r="BC59">
        <f>SR_Levels!K58</f>
        <v>0</v>
      </c>
      <c r="BD59">
        <f>SR_Levels!L58</f>
        <v>0</v>
      </c>
      <c r="BE59">
        <f>ZigZag!E58</f>
        <v>0</v>
      </c>
      <c r="BF59">
        <f>ZigZag!F58</f>
        <v>0</v>
      </c>
      <c r="BG59">
        <f>ZigZag!G58</f>
        <v>5204.9799999999996</v>
      </c>
      <c r="BH59">
        <f>Dual_Tema!E58</f>
        <v>5210.6499999999996</v>
      </c>
      <c r="BI59">
        <f>Dual_Tema!F58</f>
        <v>5205.47</v>
      </c>
      <c r="BJ59">
        <f>Pinbar!E58</f>
        <v>0</v>
      </c>
      <c r="BK59">
        <f>SSA!E58</f>
        <v>5207.2686800000001</v>
      </c>
      <c r="BL59">
        <f>SSA!F58</f>
        <v>5208.3014700000003</v>
      </c>
      <c r="BN59" t="str">
        <f t="shared" si="222"/>
        <v>Red Candle</v>
      </c>
      <c r="BO59" s="34">
        <f t="shared" si="224"/>
        <v>-1.3331363999947721E-3</v>
      </c>
      <c r="BP59" s="34">
        <f t="shared" si="226"/>
        <v>-1.0802099022438894E-3</v>
      </c>
      <c r="BQ59" s="34">
        <f t="shared" si="235"/>
        <v>1.9787562268369641E-4</v>
      </c>
      <c r="BR59" s="34">
        <f t="shared" si="237"/>
        <v>2.0864289728763641E-3</v>
      </c>
      <c r="BS59" s="35">
        <f t="shared" si="225"/>
        <v>-2.2231292096774879E-4</v>
      </c>
      <c r="BT59" s="35">
        <f t="shared" si="227"/>
        <v>-9.0062089953990565E-5</v>
      </c>
      <c r="BU59" s="35">
        <f t="shared" si="236"/>
        <v>1.0992063072645664E-5</v>
      </c>
      <c r="BV59" s="35">
        <f t="shared" si="238"/>
        <v>8.6847746161966555E-5</v>
      </c>
      <c r="BW59" s="27">
        <v>96</v>
      </c>
      <c r="BX59">
        <f>F59-G59</f>
        <v>5.7899999999999636</v>
      </c>
      <c r="BY59">
        <f>ABS(F59-D58)</f>
        <v>3.9600000000000364</v>
      </c>
      <c r="BZ59">
        <f>ABS(G59-D58)</f>
        <v>1.8299999999999272</v>
      </c>
      <c r="CA59">
        <f t="shared" si="203"/>
        <v>5.7899999999999636</v>
      </c>
      <c r="CB59">
        <f t="shared" si="229"/>
        <v>4.5042857142857429</v>
      </c>
      <c r="CC59">
        <f t="shared" si="232"/>
        <v>5.249318914996957</v>
      </c>
      <c r="CD59">
        <f t="shared" si="230"/>
        <v>-0.74503320071121415</v>
      </c>
      <c r="CE59">
        <f t="shared" si="233"/>
        <v>-1</v>
      </c>
      <c r="CF59">
        <f t="shared" si="234"/>
        <v>-16</v>
      </c>
      <c r="CG59" s="7" t="str">
        <f t="shared" si="231"/>
        <v>Low Volatility Period</v>
      </c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Z59" s="7" t="str">
        <f>IF(AND(D59&gt;BH59,D59&gt;E59),"Bullish Trigger","-----")</f>
        <v>-----</v>
      </c>
      <c r="DA59" s="7" t="str">
        <f>IF(AND(D59&lt;BI59,D59&lt;E59),"Bearish Trigger","-----")</f>
        <v>-----</v>
      </c>
      <c r="DB59" s="13" t="str">
        <f>IF(AND(W59=BE59,W59&gt;0,BE59&gt;0),"Important High","------")</f>
        <v>------</v>
      </c>
      <c r="DC59" s="13" t="str">
        <f>IF(AND(X59=BF59,X59&gt;0,BF59&gt;0),"Important Low","------")</f>
        <v>------</v>
      </c>
      <c r="DD59" s="7" t="str">
        <f>IF(AND(DB59="Important High",DC59="-----",BJ59=1),"Imp High Rej","-----")</f>
        <v>-----</v>
      </c>
      <c r="DE59" s="7" t="str">
        <f>IF(AND(DB59="-----",DC59="Important Low",BJ59=1),"Imp Low Rej","-----")</f>
        <v>-----</v>
      </c>
      <c r="DF59" s="7" t="str">
        <f>IF(Y59&gt;AM59,"Overbought",IF(Y59&gt;AO59,"Bullish Momentum",IF(Y59&gt;AQ59,"Flat Momentum","-----")))</f>
        <v>-----</v>
      </c>
      <c r="DG59" s="7" t="str">
        <f>IF(Y59&lt;AV59,"Oversold",IF(Y59&lt;AT59,"Bearish Momentum",IF(Y59&lt;AR59,"Flat Momentum","-----")))</f>
        <v>-----</v>
      </c>
      <c r="DH59" s="7" t="str">
        <f>IF(AND(DF59="Overbought",AD59=2),"Culminated Thrust","-----")</f>
        <v>-----</v>
      </c>
      <c r="DI59" s="7" t="str">
        <f>IF(AND(DG59="Oversold",AD59=5),"Culminated Thrust","-----")</f>
        <v>-----</v>
      </c>
      <c r="DJ59" s="14">
        <f>(Q59-$D59)/$D59</f>
        <v>-1</v>
      </c>
      <c r="DK59" s="14">
        <f>(R59-$D59)/$D59</f>
        <v>-1</v>
      </c>
      <c r="DL59" s="14">
        <f>(S59-$D59)/$D59</f>
        <v>-1</v>
      </c>
      <c r="DM59" s="14">
        <f>(T59-$D59)/$D59</f>
        <v>-1</v>
      </c>
      <c r="DN59" s="14">
        <f>(U59-$D59)/$D59</f>
        <v>-1</v>
      </c>
      <c r="DO59" s="14">
        <f>(V59-$D59)/$D59</f>
        <v>-1</v>
      </c>
      <c r="DP59" s="14">
        <f t="shared" si="171"/>
        <v>-1</v>
      </c>
      <c r="DQ59" s="14">
        <f t="shared" si="172"/>
        <v>-1</v>
      </c>
      <c r="DR59" s="14">
        <f t="shared" si="173"/>
        <v>-1</v>
      </c>
      <c r="DS59" s="14">
        <f t="shared" si="174"/>
        <v>-1</v>
      </c>
      <c r="DT59" s="14">
        <f t="shared" si="175"/>
        <v>-1</v>
      </c>
      <c r="DU59" s="14">
        <f t="shared" si="176"/>
        <v>-1</v>
      </c>
      <c r="DV59" t="str">
        <f>IF($D59&gt;Q59,"SUP","RES")</f>
        <v>SUP</v>
      </c>
      <c r="DW59" t="str">
        <f>IF($D59&gt;R59,"SUP","RES")</f>
        <v>SUP</v>
      </c>
      <c r="DX59" t="str">
        <f>IF($D59&gt;S59,"SUP","RES")</f>
        <v>SUP</v>
      </c>
      <c r="DY59" t="str">
        <f>IF($D59&gt;T59,"SUP","RES")</f>
        <v>SUP</v>
      </c>
      <c r="DZ59" t="str">
        <f>IF($D59&gt;U59,"SUP","RES")</f>
        <v>SUP</v>
      </c>
      <c r="EA59" t="str">
        <f>IF($D59&gt;V59,"SUP","RES")</f>
        <v>SUP</v>
      </c>
      <c r="EB59" s="7">
        <f t="shared" si="177"/>
        <v>0</v>
      </c>
      <c r="EC59" s="7">
        <f t="shared" si="178"/>
        <v>6</v>
      </c>
      <c r="ED59" s="13" t="str">
        <f t="shared" si="179"/>
        <v>All Sup</v>
      </c>
      <c r="EE59" s="13" t="str">
        <f t="shared" si="180"/>
        <v>-----</v>
      </c>
      <c r="EF59" s="7" t="str">
        <f>IF(OR(ED59="All Sup",EE59="All Res"),"na",((D59-MIN(Q59:V59))/(MAX(Q59:V59)-MIN(Q59:V59))))</f>
        <v>na</v>
      </c>
      <c r="EG59">
        <v>1.4999999999999999E-4</v>
      </c>
      <c r="EH59">
        <f>Q59*(1+$EG59)</f>
        <v>0</v>
      </c>
      <c r="EI59">
        <f>Q59*(1-$EG59)</f>
        <v>0</v>
      </c>
      <c r="EJ59">
        <f>R59*(1+$EG59)</f>
        <v>0</v>
      </c>
      <c r="EK59">
        <f>R59*(1-$EG59)</f>
        <v>0</v>
      </c>
      <c r="EL59">
        <f>S59*(1+$EG59)</f>
        <v>0</v>
      </c>
      <c r="EM59">
        <f>S59*(1-$EG59)</f>
        <v>0</v>
      </c>
      <c r="EN59">
        <f>T59*(1+$EG59)</f>
        <v>0</v>
      </c>
      <c r="EO59">
        <f>T59*(1-$EG59)</f>
        <v>0</v>
      </c>
      <c r="EP59">
        <f>U59*(1+$EG59)</f>
        <v>0</v>
      </c>
      <c r="EQ59">
        <f>U59*(1-$EG59)</f>
        <v>0</v>
      </c>
      <c r="ER59">
        <f>V59*(1+$EG59)</f>
        <v>0</v>
      </c>
      <c r="ES59">
        <f>V59*(1-$EG59)</f>
        <v>0</v>
      </c>
      <c r="ET59" s="7" t="str">
        <f t="shared" si="181"/>
        <v>-----</v>
      </c>
      <c r="EU59" s="7" t="str">
        <f t="shared" si="182"/>
        <v>-----</v>
      </c>
      <c r="EV59" s="7" t="str">
        <f t="shared" si="183"/>
        <v>-----</v>
      </c>
      <c r="EW59" s="7" t="str">
        <f t="shared" si="184"/>
        <v>-----</v>
      </c>
      <c r="EX59" s="7" t="str">
        <f t="shared" si="185"/>
        <v>-----</v>
      </c>
      <c r="EY59" s="7" t="str">
        <f t="shared" si="186"/>
        <v>-----</v>
      </c>
      <c r="EZ59">
        <f t="shared" si="204"/>
        <v>57</v>
      </c>
      <c r="FA59">
        <f t="shared" si="205"/>
        <v>57</v>
      </c>
      <c r="FB59">
        <f t="shared" si="206"/>
        <v>57</v>
      </c>
      <c r="FC59">
        <f t="shared" si="207"/>
        <v>57</v>
      </c>
      <c r="FD59">
        <f t="shared" si="208"/>
        <v>57</v>
      </c>
      <c r="FE59">
        <f t="shared" si="209"/>
        <v>57</v>
      </c>
      <c r="FF59">
        <f t="shared" si="210"/>
        <v>0</v>
      </c>
      <c r="FG59">
        <f t="shared" si="211"/>
        <v>0</v>
      </c>
      <c r="FH59">
        <f t="shared" si="212"/>
        <v>0</v>
      </c>
      <c r="FI59">
        <f t="shared" si="213"/>
        <v>0</v>
      </c>
      <c r="FJ59">
        <f t="shared" si="214"/>
        <v>0</v>
      </c>
      <c r="FK59">
        <f t="shared" si="215"/>
        <v>0</v>
      </c>
      <c r="FL59" s="7" t="str">
        <f t="shared" si="187"/>
        <v>-----</v>
      </c>
      <c r="FM59" s="7" t="str">
        <f t="shared" si="188"/>
        <v>-----</v>
      </c>
      <c r="FN59" s="7" t="str">
        <f t="shared" si="189"/>
        <v>-----</v>
      </c>
      <c r="FO59" s="7" t="str">
        <f t="shared" si="190"/>
        <v>-----</v>
      </c>
      <c r="FP59" s="7" t="str">
        <f t="shared" si="191"/>
        <v>-----</v>
      </c>
      <c r="FQ59" s="7" t="str">
        <f t="shared" si="192"/>
        <v>-----</v>
      </c>
      <c r="FR59" s="13" t="str">
        <f>IF(FL59="-----","-----",(D59-Q59)/Q59)</f>
        <v>-----</v>
      </c>
      <c r="FS59" s="13" t="str">
        <f>IF(FM59="-----","-----",(Q59-R59)/R59)</f>
        <v>-----</v>
      </c>
      <c r="FT59" s="13" t="str">
        <f>IF(FN59="-----","-----",(R59-S59)/S59)</f>
        <v>-----</v>
      </c>
      <c r="FU59" s="13" t="str">
        <f>IF(FO59="-----","-----",(S59-T59)/T59)</f>
        <v>-----</v>
      </c>
      <c r="FV59" s="13" t="str">
        <f>IF(FP59="-----","-----",(T59-U59)/U59)</f>
        <v>-----</v>
      </c>
      <c r="FW59" s="13" t="str">
        <f>IF(FQ59="-----","-----",(U59-V59)/V59)</f>
        <v>-----</v>
      </c>
      <c r="FX59" s="7" t="str">
        <f t="shared" si="193"/>
        <v>-----</v>
      </c>
      <c r="FY59" s="7" t="str">
        <f t="shared" si="194"/>
        <v>-----</v>
      </c>
      <c r="FZ59" s="7" t="str">
        <f t="shared" si="195"/>
        <v>-----</v>
      </c>
      <c r="GA59" s="7" t="str">
        <f t="shared" si="196"/>
        <v>-----</v>
      </c>
      <c r="GB59" s="7" t="str">
        <f t="shared" si="197"/>
        <v>-----</v>
      </c>
      <c r="GC59" s="7" t="str">
        <f t="shared" si="198"/>
        <v>-----</v>
      </c>
      <c r="GD59" s="7" t="str">
        <f>IF(AND(BG59&gt;AA59,BG58&gt;AA58,BG57&gt;AA57,BG56&gt;AA56,BG55&gt;AA55,BG54&gt;AA54,BG53&gt;AA53,BG52&gt;AA52,BG51&gt;AA51,BG50&gt;AA50,BG49&gt;AA49,BG48&gt;AA48),"Bullish",IF(AND(BG59&lt;AA59,BG58&lt;AA58,BG57&lt;AA57,BG56&lt;AA56,BG55&lt;AA55,BG54&lt;AA54,BG53&lt;AA53,BG52&lt;AA52,BG51&lt;AA51,BG50&lt;AA50,BG49&lt;AA49,BG48&lt;AA48),"Bearish","-----"))</f>
        <v>Bullish</v>
      </c>
      <c r="GE59">
        <f>(Z59-BG59)/BG59</f>
        <v>1.6215240020135543E-3</v>
      </c>
      <c r="GI59" s="7" t="str">
        <f>IF(Y59&gt;Z59,"Bullish","Bearish")</f>
        <v>Bearish</v>
      </c>
      <c r="GJ59" s="19" t="str">
        <f>IF(AND(D59&gt;Y59,D58&lt;Y58),"TEMA crossover","-----")</f>
        <v>-----</v>
      </c>
      <c r="GK59" s="19" t="str">
        <f>IF(AND(D59&lt;Y59,D58&gt;Y58),"TEMA crossunder","-----")</f>
        <v>-----</v>
      </c>
      <c r="GL59" s="20" t="str">
        <f>IF(GD59="Bearish","YES","-----")</f>
        <v>-----</v>
      </c>
      <c r="GM59" s="20" t="str">
        <f>IF(GH59="Reverse to Bearish","YES","-----")</f>
        <v>-----</v>
      </c>
      <c r="GN59" s="20" t="str">
        <f>IF(AND(GI59="Bullish",GI58="Bullish",GI57="Bullish",GI56="Bullish"),"YES","-----")</f>
        <v>-----</v>
      </c>
      <c r="GO59" s="20" t="str">
        <f>IF(OR(GK59="TEMA crossunder",GK58="TEMA crossunder",GK57="TEMA crossunder",GK56="TEMA crossunder"),"YES","-----")</f>
        <v>-----</v>
      </c>
      <c r="GP59" s="20" t="str">
        <f>IF(GD59="Bullish","YES","-----")</f>
        <v>YES</v>
      </c>
      <c r="GQ59" s="20" t="str">
        <f>IF(GH59="Reverse to Bullish","YES","-----")</f>
        <v>-----</v>
      </c>
      <c r="GR59" s="20" t="str">
        <f>IF(AND(GI59="Bearish",GI58="Bearish",GI57="Bearish",GI56="Bearish"),"YES","-----")</f>
        <v>YES</v>
      </c>
      <c r="GS59" s="20" t="str">
        <f>IF(OR(GJ59="TEMA crossover",GJ58="TEMA crossover",GJ57="TEMA crossover",GJ56="TEMA crossover"),"YES","-----")</f>
        <v>-----</v>
      </c>
      <c r="GT59" s="20" t="str">
        <f t="shared" si="216"/>
        <v>-----</v>
      </c>
      <c r="GU59" s="20" t="str">
        <f t="shared" si="217"/>
        <v>-----</v>
      </c>
      <c r="GV59" s="20" t="str">
        <f t="shared" si="218"/>
        <v>-----</v>
      </c>
      <c r="GW59" s="20" t="str">
        <f t="shared" si="219"/>
        <v>-----</v>
      </c>
      <c r="GX59" s="20" t="str">
        <f t="shared" si="220"/>
        <v>-----</v>
      </c>
      <c r="GY59" s="20" t="str">
        <f t="shared" si="221"/>
        <v>-----</v>
      </c>
      <c r="GZ59" s="7" t="str">
        <f>IF(G59&gt;BH59,"YES","-----")</f>
        <v>-----</v>
      </c>
      <c r="HA59" s="7" t="str">
        <f>IF(F59&lt;BI59,"YES","-----")</f>
        <v>-----</v>
      </c>
      <c r="HB59">
        <f>BH59-BI59</f>
        <v>5.1799999999993815</v>
      </c>
      <c r="HI59">
        <f t="shared" si="199"/>
        <v>-1.7986799999998766</v>
      </c>
      <c r="HJ59">
        <f t="shared" si="200"/>
        <v>3.3813199999995049</v>
      </c>
      <c r="HK59" s="7"/>
      <c r="HL59" s="7"/>
      <c r="HM59" s="7"/>
      <c r="HN59" s="7"/>
      <c r="HO59" s="7"/>
      <c r="HP59" s="7"/>
      <c r="HQ59" s="28">
        <f t="shared" si="223"/>
        <v>-1.0327900000002046</v>
      </c>
      <c r="HR59" s="28" t="str">
        <f t="shared" si="201"/>
        <v>Bear</v>
      </c>
      <c r="HS59">
        <f t="shared" si="202"/>
        <v>1.0327900000002046</v>
      </c>
    </row>
    <row r="60" spans="1:227" x14ac:dyDescent="0.55000000000000004">
      <c r="A60">
        <f>Validation!A59</f>
        <v>1772042100</v>
      </c>
      <c r="B60" t="str">
        <f>Price!B59</f>
        <v>XAUUSD</v>
      </c>
      <c r="C60" t="str">
        <f>Price!C59</f>
        <v>M5</v>
      </c>
      <c r="D60">
        <f>Price!D59</f>
        <v>5206.82</v>
      </c>
      <c r="E60">
        <f>Price!E59</f>
        <v>5206.3500000000004</v>
      </c>
      <c r="F60">
        <f>Price!F59</f>
        <v>5208.03</v>
      </c>
      <c r="G60">
        <f>Price!G59</f>
        <v>5203.4399999999996</v>
      </c>
      <c r="H60">
        <f>Price!H59</f>
        <v>576</v>
      </c>
      <c r="I60">
        <f>Diagonals!E59</f>
        <v>0</v>
      </c>
      <c r="J60">
        <f>Diagonals!F59</f>
        <v>0</v>
      </c>
      <c r="K60">
        <f>Diagonals!G59</f>
        <v>0</v>
      </c>
      <c r="L60">
        <f>Diagonals!H59</f>
        <v>0</v>
      </c>
      <c r="M60">
        <f>Diagonals!I59</f>
        <v>0</v>
      </c>
      <c r="N60">
        <f>Diagonals!J59</f>
        <v>0</v>
      </c>
      <c r="O60">
        <f>Diagonals!K59</f>
        <v>0</v>
      </c>
      <c r="P60">
        <f>Diagonals!L59</f>
        <v>0</v>
      </c>
      <c r="Q60">
        <f>Trendlines!E59</f>
        <v>0</v>
      </c>
      <c r="R60">
        <f>Trendlines!F59</f>
        <v>0</v>
      </c>
      <c r="S60">
        <f>Trendlines!G59</f>
        <v>0</v>
      </c>
      <c r="T60">
        <f>Trendlines!H59</f>
        <v>0</v>
      </c>
      <c r="U60">
        <f>Trendlines!I59</f>
        <v>0</v>
      </c>
      <c r="V60">
        <f>Trendlines!J59</f>
        <v>0</v>
      </c>
      <c r="W60">
        <f>Trendlines!K59</f>
        <v>0</v>
      </c>
      <c r="X60">
        <f>Trendlines!L59</f>
        <v>0</v>
      </c>
      <c r="Y60">
        <f>Tema_Hrma_Smma!E59</f>
        <v>5206.22</v>
      </c>
      <c r="Z60">
        <f>Tema_Hrma_Smma!F59</f>
        <v>5212.3100000000004</v>
      </c>
      <c r="AA60">
        <f>Tema_Hrma_Smma!G59</f>
        <v>5195.84</v>
      </c>
      <c r="AB60">
        <f>ZScore!H59</f>
        <v>1</v>
      </c>
      <c r="AC60">
        <f>ZScore!I59</f>
        <v>0.95228999999999997</v>
      </c>
      <c r="AD60">
        <f>ZScore!J59</f>
        <v>0</v>
      </c>
      <c r="AE60">
        <f>HA!E59</f>
        <v>5208.34</v>
      </c>
      <c r="AF60">
        <f>HA!F59</f>
        <v>5208.34</v>
      </c>
      <c r="AG60">
        <f>HA!G59</f>
        <v>5203.4399999999996</v>
      </c>
      <c r="AH60">
        <f>HA!H59</f>
        <v>5206.16</v>
      </c>
      <c r="AI60">
        <f>HA!I59</f>
        <v>-1</v>
      </c>
      <c r="AJ60">
        <f>HA!J59</f>
        <v>2.1800000000000002</v>
      </c>
      <c r="AK60">
        <f>HA!K59</f>
        <v>-0.34537000000000001</v>
      </c>
      <c r="AL60">
        <f>HA!L59</f>
        <v>-8</v>
      </c>
      <c r="AM60">
        <f>KC!E59</f>
        <v>5234.1923399999996</v>
      </c>
      <c r="AN60">
        <f>KC!F59</f>
        <v>5228.8557300000002</v>
      </c>
      <c r="AO60">
        <f>KC!G59</f>
        <v>5223.5191299999997</v>
      </c>
      <c r="AP60">
        <f>KC!H59</f>
        <v>5218.1825200000003</v>
      </c>
      <c r="AQ60">
        <f>KC!I59</f>
        <v>5212.8459199999998</v>
      </c>
      <c r="AR60">
        <f>KC!J59</f>
        <v>5207.8365199999998</v>
      </c>
      <c r="AS60">
        <f>KC!K59</f>
        <v>5202.4999100000005</v>
      </c>
      <c r="AT60">
        <f>KC!L59</f>
        <v>5197.1633099999999</v>
      </c>
      <c r="AU60">
        <f>KC!M59</f>
        <v>5191.8266999999996</v>
      </c>
      <c r="AV60">
        <f>KC!N59</f>
        <v>5186.4901</v>
      </c>
      <c r="AW60">
        <f>SR_Levels!E59</f>
        <v>5205.3100000000004</v>
      </c>
      <c r="AX60">
        <f>SR_Levels!F59</f>
        <v>5193.3500000000004</v>
      </c>
      <c r="AY60">
        <f>SR_Levels!G59</f>
        <v>5178.6000000000004</v>
      </c>
      <c r="AZ60">
        <f>SR_Levels!H59</f>
        <v>5161.8900000000003</v>
      </c>
      <c r="BA60">
        <f>SR_Levels!I59</f>
        <v>0</v>
      </c>
      <c r="BB60">
        <f>SR_Levels!J59</f>
        <v>0</v>
      </c>
      <c r="BC60">
        <f>SR_Levels!K59</f>
        <v>0</v>
      </c>
      <c r="BD60">
        <f>SR_Levels!L59</f>
        <v>0</v>
      </c>
      <c r="BE60">
        <f>ZigZag!E59</f>
        <v>0</v>
      </c>
      <c r="BF60">
        <f>ZigZag!F59</f>
        <v>0</v>
      </c>
      <c r="BG60">
        <f>ZigZag!G59</f>
        <v>5205.0600000000004</v>
      </c>
      <c r="BH60">
        <f>Dual_Tema!E59</f>
        <v>5208.82</v>
      </c>
      <c r="BI60">
        <f>Dual_Tema!F59</f>
        <v>5203.78</v>
      </c>
      <c r="BJ60">
        <f>Pinbar!E59</f>
        <v>0</v>
      </c>
      <c r="BK60">
        <f>SSA!E59</f>
        <v>5206.7393300000003</v>
      </c>
      <c r="BL60">
        <f>SSA!F59</f>
        <v>5207.5204000000003</v>
      </c>
      <c r="BN60" t="str">
        <f t="shared" si="222"/>
        <v>Green Candle</v>
      </c>
      <c r="BO60" s="34">
        <f t="shared" si="224"/>
        <v>-1.2046574974584612E-3</v>
      </c>
      <c r="BP60" s="34">
        <f t="shared" si="226"/>
        <v>-1.0532758028591882E-3</v>
      </c>
      <c r="BQ60" s="34">
        <f t="shared" si="235"/>
        <v>6.9187925938152262E-4</v>
      </c>
      <c r="BR60" s="34">
        <f t="shared" si="237"/>
        <v>2.3717393396860409E-3</v>
      </c>
      <c r="BS60" s="35">
        <f t="shared" si="225"/>
        <v>-2.0087710158633865E-4</v>
      </c>
      <c r="BT60" s="35">
        <f t="shared" si="227"/>
        <v>-8.7815384638645355E-5</v>
      </c>
      <c r="BU60" s="35">
        <f t="shared" si="236"/>
        <v>3.8425183854551292E-5</v>
      </c>
      <c r="BV60" s="35">
        <f t="shared" si="238"/>
        <v>9.8710338426899469E-5</v>
      </c>
      <c r="BW60" s="27">
        <v>96</v>
      </c>
      <c r="BX60">
        <f>F60-G60</f>
        <v>4.5900000000001455</v>
      </c>
      <c r="BY60">
        <f>ABS(F60-D59)</f>
        <v>1.7100000000000364</v>
      </c>
      <c r="BZ60">
        <f>ABS(G60-D59)</f>
        <v>2.8800000000001091</v>
      </c>
      <c r="CA60">
        <f t="shared" si="203"/>
        <v>4.5900000000001455</v>
      </c>
      <c r="CB60">
        <f t="shared" si="229"/>
        <v>4.3307142857142935</v>
      </c>
      <c r="CC60">
        <f t="shared" si="232"/>
        <v>5.2022247067828991</v>
      </c>
      <c r="CD60">
        <f t="shared" si="230"/>
        <v>-0.87151042106860555</v>
      </c>
      <c r="CE60">
        <f t="shared" si="233"/>
        <v>-1</v>
      </c>
      <c r="CF60">
        <f t="shared" si="234"/>
        <v>-17</v>
      </c>
      <c r="CG60" s="7" t="str">
        <f t="shared" si="231"/>
        <v>Low Volatility Period</v>
      </c>
      <c r="CI60" s="27"/>
      <c r="CJ60" s="27"/>
      <c r="CK60" s="27"/>
      <c r="CL60" s="27"/>
      <c r="CM60" s="27"/>
      <c r="CN60" s="27"/>
      <c r="CO60" s="27"/>
      <c r="CP60" s="27"/>
      <c r="CQ60" s="27"/>
      <c r="CR60" s="27"/>
      <c r="CS60" s="27"/>
      <c r="CZ60" s="7" t="str">
        <f>IF(AND(D60&gt;BH60,D60&gt;E60),"Bullish Trigger","-----")</f>
        <v>-----</v>
      </c>
      <c r="DA60" s="7" t="str">
        <f>IF(AND(D60&lt;BI60,D60&lt;E60),"Bearish Trigger","-----")</f>
        <v>-----</v>
      </c>
      <c r="DB60" s="13" t="str">
        <f>IF(AND(W60=BE60,W60&gt;0,BE60&gt;0),"Important High","------")</f>
        <v>------</v>
      </c>
      <c r="DC60" s="13" t="str">
        <f>IF(AND(X60=BF60,X60&gt;0,BF60&gt;0),"Important Low","------")</f>
        <v>------</v>
      </c>
      <c r="DD60" s="7" t="str">
        <f>IF(AND(DB60="Important High",DC60="-----",BJ60=1),"Imp High Rej","-----")</f>
        <v>-----</v>
      </c>
      <c r="DE60" s="7" t="str">
        <f>IF(AND(DB60="-----",DC60="Important Low",BJ60=1),"Imp Low Rej","-----")</f>
        <v>-----</v>
      </c>
      <c r="DF60" s="7" t="str">
        <f>IF(Y60&gt;AM60,"Overbought",IF(Y60&gt;AO60,"Bullish Momentum",IF(Y60&gt;AQ60,"Flat Momentum","-----")))</f>
        <v>-----</v>
      </c>
      <c r="DG60" s="7" t="str">
        <f>IF(Y60&lt;AV60,"Oversold",IF(Y60&lt;AT60,"Bearish Momentum",IF(Y60&lt;AR60,"Flat Momentum","-----")))</f>
        <v>Flat Momentum</v>
      </c>
      <c r="DH60" s="7" t="str">
        <f>IF(AND(DF60="Overbought",AD60=2),"Culminated Thrust","-----")</f>
        <v>-----</v>
      </c>
      <c r="DI60" s="7" t="str">
        <f>IF(AND(DG60="Oversold",AD60=5),"Culminated Thrust","-----")</f>
        <v>-----</v>
      </c>
      <c r="DJ60" s="14">
        <f>(Q60-$D60)/$D60</f>
        <v>-1</v>
      </c>
      <c r="DK60" s="14">
        <f>(R60-$D60)/$D60</f>
        <v>-1</v>
      </c>
      <c r="DL60" s="14">
        <f>(S60-$D60)/$D60</f>
        <v>-1</v>
      </c>
      <c r="DM60" s="14">
        <f>(T60-$D60)/$D60</f>
        <v>-1</v>
      </c>
      <c r="DN60" s="14">
        <f>(U60-$D60)/$D60</f>
        <v>-1</v>
      </c>
      <c r="DO60" s="14">
        <f>(V60-$D60)/$D60</f>
        <v>-1</v>
      </c>
      <c r="DP60" s="14">
        <f t="shared" si="171"/>
        <v>-1</v>
      </c>
      <c r="DQ60" s="14">
        <f t="shared" si="172"/>
        <v>-1</v>
      </c>
      <c r="DR60" s="14">
        <f t="shared" si="173"/>
        <v>-1</v>
      </c>
      <c r="DS60" s="14">
        <f t="shared" si="174"/>
        <v>-1</v>
      </c>
      <c r="DT60" s="14">
        <f t="shared" si="175"/>
        <v>-1</v>
      </c>
      <c r="DU60" s="14">
        <f t="shared" si="176"/>
        <v>-1</v>
      </c>
      <c r="DV60" t="str">
        <f>IF($D60&gt;Q60,"SUP","RES")</f>
        <v>SUP</v>
      </c>
      <c r="DW60" t="str">
        <f>IF($D60&gt;R60,"SUP","RES")</f>
        <v>SUP</v>
      </c>
      <c r="DX60" t="str">
        <f>IF($D60&gt;S60,"SUP","RES")</f>
        <v>SUP</v>
      </c>
      <c r="DY60" t="str">
        <f>IF($D60&gt;T60,"SUP","RES")</f>
        <v>SUP</v>
      </c>
      <c r="DZ60" t="str">
        <f>IF($D60&gt;U60,"SUP","RES")</f>
        <v>SUP</v>
      </c>
      <c r="EA60" t="str">
        <f>IF($D60&gt;V60,"SUP","RES")</f>
        <v>SUP</v>
      </c>
      <c r="EB60" s="7">
        <f t="shared" si="177"/>
        <v>0</v>
      </c>
      <c r="EC60" s="7">
        <f t="shared" si="178"/>
        <v>6</v>
      </c>
      <c r="ED60" s="13" t="str">
        <f t="shared" si="179"/>
        <v>All Sup</v>
      </c>
      <c r="EE60" s="13" t="str">
        <f t="shared" si="180"/>
        <v>-----</v>
      </c>
      <c r="EF60" s="7" t="str">
        <f>IF(OR(ED60="All Sup",EE60="All Res"),"na",((D60-MIN(Q60:V60))/(MAX(Q60:V60)-MIN(Q60:V60))))</f>
        <v>na</v>
      </c>
      <c r="EG60">
        <v>1.4999999999999999E-4</v>
      </c>
      <c r="EH60">
        <f>Q60*(1+$EG60)</f>
        <v>0</v>
      </c>
      <c r="EI60">
        <f>Q60*(1-$EG60)</f>
        <v>0</v>
      </c>
      <c r="EJ60">
        <f>R60*(1+$EG60)</f>
        <v>0</v>
      </c>
      <c r="EK60">
        <f>R60*(1-$EG60)</f>
        <v>0</v>
      </c>
      <c r="EL60">
        <f>S60*(1+$EG60)</f>
        <v>0</v>
      </c>
      <c r="EM60">
        <f>S60*(1-$EG60)</f>
        <v>0</v>
      </c>
      <c r="EN60">
        <f>T60*(1+$EG60)</f>
        <v>0</v>
      </c>
      <c r="EO60">
        <f>T60*(1-$EG60)</f>
        <v>0</v>
      </c>
      <c r="EP60">
        <f>U60*(1+$EG60)</f>
        <v>0</v>
      </c>
      <c r="EQ60">
        <f>U60*(1-$EG60)</f>
        <v>0</v>
      </c>
      <c r="ER60">
        <f>V60*(1+$EG60)</f>
        <v>0</v>
      </c>
      <c r="ES60">
        <f>V60*(1-$EG60)</f>
        <v>0</v>
      </c>
      <c r="ET60" s="7" t="str">
        <f t="shared" si="181"/>
        <v>-----</v>
      </c>
      <c r="EU60" s="7" t="str">
        <f t="shared" si="182"/>
        <v>-----</v>
      </c>
      <c r="EV60" s="7" t="str">
        <f t="shared" si="183"/>
        <v>-----</v>
      </c>
      <c r="EW60" s="7" t="str">
        <f t="shared" si="184"/>
        <v>-----</v>
      </c>
      <c r="EX60" s="7" t="str">
        <f t="shared" si="185"/>
        <v>-----</v>
      </c>
      <c r="EY60" s="7" t="str">
        <f t="shared" si="186"/>
        <v>-----</v>
      </c>
      <c r="EZ60">
        <f t="shared" si="204"/>
        <v>58</v>
      </c>
      <c r="FA60">
        <f t="shared" si="205"/>
        <v>58</v>
      </c>
      <c r="FB60">
        <f t="shared" si="206"/>
        <v>58</v>
      </c>
      <c r="FC60">
        <f t="shared" si="207"/>
        <v>58</v>
      </c>
      <c r="FD60">
        <f t="shared" si="208"/>
        <v>58</v>
      </c>
      <c r="FE60">
        <f t="shared" si="209"/>
        <v>58</v>
      </c>
      <c r="FF60">
        <f t="shared" si="210"/>
        <v>0</v>
      </c>
      <c r="FG60">
        <f t="shared" si="211"/>
        <v>0</v>
      </c>
      <c r="FH60">
        <f t="shared" si="212"/>
        <v>0</v>
      </c>
      <c r="FI60">
        <f t="shared" si="213"/>
        <v>0</v>
      </c>
      <c r="FJ60">
        <f t="shared" si="214"/>
        <v>0</v>
      </c>
      <c r="FK60">
        <f t="shared" si="215"/>
        <v>0</v>
      </c>
      <c r="FL60" s="7" t="str">
        <f t="shared" si="187"/>
        <v>-----</v>
      </c>
      <c r="FM60" s="7" t="str">
        <f t="shared" si="188"/>
        <v>-----</v>
      </c>
      <c r="FN60" s="7" t="str">
        <f t="shared" si="189"/>
        <v>-----</v>
      </c>
      <c r="FO60" s="7" t="str">
        <f t="shared" si="190"/>
        <v>-----</v>
      </c>
      <c r="FP60" s="7" t="str">
        <f t="shared" si="191"/>
        <v>-----</v>
      </c>
      <c r="FQ60" s="7" t="str">
        <f t="shared" si="192"/>
        <v>-----</v>
      </c>
      <c r="FR60" s="13" t="str">
        <f>IF(FL60="-----","-----",(D60-Q60)/Q60)</f>
        <v>-----</v>
      </c>
      <c r="FS60" s="13" t="str">
        <f>IF(FM60="-----","-----",(Q60-R60)/R60)</f>
        <v>-----</v>
      </c>
      <c r="FT60" s="13" t="str">
        <f>IF(FN60="-----","-----",(R60-S60)/S60)</f>
        <v>-----</v>
      </c>
      <c r="FU60" s="13" t="str">
        <f>IF(FO60="-----","-----",(S60-T60)/T60)</f>
        <v>-----</v>
      </c>
      <c r="FV60" s="13" t="str">
        <f>IF(FP60="-----","-----",(T60-U60)/U60)</f>
        <v>-----</v>
      </c>
      <c r="FW60" s="13" t="str">
        <f>IF(FQ60="-----","-----",(U60-V60)/V60)</f>
        <v>-----</v>
      </c>
      <c r="FX60" s="7" t="str">
        <f t="shared" si="193"/>
        <v>-----</v>
      </c>
      <c r="FY60" s="7" t="str">
        <f t="shared" si="194"/>
        <v>-----</v>
      </c>
      <c r="FZ60" s="7" t="str">
        <f t="shared" si="195"/>
        <v>-----</v>
      </c>
      <c r="GA60" s="7" t="str">
        <f t="shared" si="196"/>
        <v>-----</v>
      </c>
      <c r="GB60" s="7" t="str">
        <f t="shared" si="197"/>
        <v>-----</v>
      </c>
      <c r="GC60" s="7" t="str">
        <f t="shared" si="198"/>
        <v>-----</v>
      </c>
      <c r="GD60" s="7" t="str">
        <f>IF(AND(BG60&gt;AA60,BG59&gt;AA59,BG58&gt;AA58,BG57&gt;AA57,BG56&gt;AA56,BG55&gt;AA55,BG54&gt;AA54,BG53&gt;AA53,BG52&gt;AA52,BG51&gt;AA51,BG50&gt;AA50,BG49&gt;AA49),"Bullish",IF(AND(BG60&lt;AA60,BG59&lt;AA59,BG58&lt;AA58,BG57&lt;AA57,BG56&lt;AA56,BG55&lt;AA55,BG54&lt;AA54,BG53&lt;AA53,BG52&lt;AA52,BG51&lt;AA51,BG50&lt;AA50,BG49&lt;AA49),"Bearish","-----"))</f>
        <v>Bullish</v>
      </c>
      <c r="GE60">
        <f>(Z60-BG60)/BG60</f>
        <v>1.3928753943278271E-3</v>
      </c>
      <c r="GI60" s="7" t="str">
        <f>IF(Y60&gt;Z60,"Bullish","Bearish")</f>
        <v>Bearish</v>
      </c>
      <c r="GJ60" s="19" t="str">
        <f>IF(AND(D60&gt;Y60,D59&lt;Y59),"TEMA crossover","-----")</f>
        <v>TEMA crossover</v>
      </c>
      <c r="GK60" s="19" t="str">
        <f>IF(AND(D60&lt;Y60,D59&gt;Y59),"TEMA crossunder","-----")</f>
        <v>-----</v>
      </c>
      <c r="GL60" s="20" t="str">
        <f>IF(GD60="Bearish","YES","-----")</f>
        <v>-----</v>
      </c>
      <c r="GM60" s="20" t="str">
        <f>IF(GH60="Reverse to Bearish","YES","-----")</f>
        <v>-----</v>
      </c>
      <c r="GN60" s="20" t="str">
        <f>IF(AND(GI60="Bullish",GI59="Bullish",GI58="Bullish",GI57="Bullish"),"YES","-----")</f>
        <v>-----</v>
      </c>
      <c r="GO60" s="20" t="str">
        <f>IF(OR(GK60="TEMA crossunder",GK59="TEMA crossunder",GK58="TEMA crossunder",GK57="TEMA crossunder"),"YES","-----")</f>
        <v>-----</v>
      </c>
      <c r="GP60" s="20" t="str">
        <f>IF(GD60="Bullish","YES","-----")</f>
        <v>YES</v>
      </c>
      <c r="GQ60" s="20" t="str">
        <f>IF(GH60="Reverse to Bullish","YES","-----")</f>
        <v>-----</v>
      </c>
      <c r="GR60" s="20" t="str">
        <f>IF(AND(GI60="Bearish",GI59="Bearish",GI58="Bearish",GI57="Bearish"),"YES","-----")</f>
        <v>YES</v>
      </c>
      <c r="GS60" s="20" t="str">
        <f>IF(OR(GJ60="TEMA crossover",GJ59="TEMA crossover",GJ58="TEMA crossover",GJ57="TEMA crossover"),"YES","-----")</f>
        <v>YES</v>
      </c>
      <c r="GT60" s="20" t="str">
        <f t="shared" si="216"/>
        <v>-----</v>
      </c>
      <c r="GU60" s="20" t="str">
        <f t="shared" si="217"/>
        <v>-----</v>
      </c>
      <c r="GV60" s="20" t="str">
        <f t="shared" si="218"/>
        <v>-----</v>
      </c>
      <c r="GW60" s="20" t="str">
        <f t="shared" si="219"/>
        <v>-----</v>
      </c>
      <c r="GX60" s="20" t="str">
        <f t="shared" si="220"/>
        <v>-----</v>
      </c>
      <c r="GY60" s="20" t="str">
        <f t="shared" si="221"/>
        <v>-----</v>
      </c>
      <c r="GZ60" s="7" t="str">
        <f>IF(G60&gt;BH60,"YES","-----")</f>
        <v>-----</v>
      </c>
      <c r="HA60" s="7" t="str">
        <f>IF(F60&lt;BI60,"YES","-----")</f>
        <v>-----</v>
      </c>
      <c r="HB60">
        <f>BH60-BI60</f>
        <v>5.0399999999999636</v>
      </c>
      <c r="HI60">
        <f t="shared" si="199"/>
        <v>-2.9593300000005911</v>
      </c>
      <c r="HJ60">
        <f t="shared" si="200"/>
        <v>2.0806699999993725</v>
      </c>
      <c r="HK60" s="7"/>
      <c r="HL60" s="7"/>
      <c r="HM60" s="7"/>
      <c r="HN60" s="7"/>
      <c r="HO60" s="7"/>
      <c r="HP60" s="7"/>
      <c r="HQ60" s="28">
        <f t="shared" si="223"/>
        <v>-0.78106999999999971</v>
      </c>
      <c r="HR60" s="28" t="str">
        <f t="shared" si="201"/>
        <v>Bear</v>
      </c>
      <c r="HS60">
        <f t="shared" si="202"/>
        <v>0.78106999999999971</v>
      </c>
    </row>
    <row r="61" spans="1:227" x14ac:dyDescent="0.55000000000000004">
      <c r="A61">
        <f>Validation!A60</f>
        <v>1772042400</v>
      </c>
      <c r="B61" t="str">
        <f>Price!B60</f>
        <v>XAUUSD</v>
      </c>
      <c r="C61" t="str">
        <f>Price!C60</f>
        <v>M5</v>
      </c>
      <c r="D61">
        <f>Price!D60</f>
        <v>5207.3999999999996</v>
      </c>
      <c r="E61">
        <f>Price!E60</f>
        <v>5206.83</v>
      </c>
      <c r="F61">
        <f>Price!F60</f>
        <v>5207.45</v>
      </c>
      <c r="G61">
        <f>Price!G60</f>
        <v>5206.83</v>
      </c>
      <c r="H61">
        <f>Price!H60</f>
        <v>313</v>
      </c>
      <c r="I61">
        <f>Diagonals!E60</f>
        <v>0</v>
      </c>
      <c r="J61">
        <f>Diagonals!F60</f>
        <v>0</v>
      </c>
      <c r="K61">
        <f>Diagonals!G60</f>
        <v>0</v>
      </c>
      <c r="L61">
        <f>Diagonals!H60</f>
        <v>0</v>
      </c>
      <c r="M61">
        <f>Diagonals!I60</f>
        <v>0</v>
      </c>
      <c r="N61">
        <f>Diagonals!J60</f>
        <v>0</v>
      </c>
      <c r="O61">
        <f>Diagonals!K60</f>
        <v>0</v>
      </c>
      <c r="P61">
        <f>Diagonals!L60</f>
        <v>0</v>
      </c>
      <c r="Q61">
        <f>Trendlines!E60</f>
        <v>0</v>
      </c>
      <c r="R61">
        <f>Trendlines!F60</f>
        <v>0</v>
      </c>
      <c r="S61">
        <f>Trendlines!G60</f>
        <v>0</v>
      </c>
      <c r="T61">
        <f>Trendlines!H60</f>
        <v>0</v>
      </c>
      <c r="U61">
        <f>Trendlines!I60</f>
        <v>0</v>
      </c>
      <c r="V61">
        <f>Trendlines!J60</f>
        <v>0</v>
      </c>
      <c r="W61">
        <f>Trendlines!K60</f>
        <v>0</v>
      </c>
      <c r="X61">
        <f>Trendlines!L60</f>
        <v>0</v>
      </c>
      <c r="Y61">
        <f>Tema_Hrma_Smma!E60</f>
        <v>5205.95</v>
      </c>
      <c r="Z61">
        <f>Tema_Hrma_Smma!F60</f>
        <v>5211.3500000000004</v>
      </c>
      <c r="AA61">
        <f>Tema_Hrma_Smma!G60</f>
        <v>5196.1400000000003</v>
      </c>
      <c r="AB61">
        <f>ZScore!H60</f>
        <v>1</v>
      </c>
      <c r="AC61">
        <f>ZScore!I60</f>
        <v>0.91573000000000004</v>
      </c>
      <c r="AD61">
        <f>ZScore!J60</f>
        <v>0</v>
      </c>
      <c r="AE61">
        <f>HA!E60</f>
        <v>5207.25</v>
      </c>
      <c r="AF61">
        <f>HA!F60</f>
        <v>5207.45</v>
      </c>
      <c r="AG61">
        <f>HA!G60</f>
        <v>5206.83</v>
      </c>
      <c r="AH61">
        <f>HA!H60</f>
        <v>5207.13</v>
      </c>
      <c r="AI61">
        <f>HA!I60</f>
        <v>-1</v>
      </c>
      <c r="AJ61">
        <f>HA!J60</f>
        <v>0.12</v>
      </c>
      <c r="AK61">
        <f>HA!K60</f>
        <v>-1.0870500000000001</v>
      </c>
      <c r="AL61">
        <f>HA!L60</f>
        <v>-9</v>
      </c>
      <c r="AM61">
        <f>KC!E60</f>
        <v>5234.33374</v>
      </c>
      <c r="AN61">
        <f>KC!F60</f>
        <v>5229.00893</v>
      </c>
      <c r="AO61">
        <f>KC!G60</f>
        <v>5223.6841100000001</v>
      </c>
      <c r="AP61">
        <f>KC!H60</f>
        <v>5218.3593000000001</v>
      </c>
      <c r="AQ61">
        <f>KC!I60</f>
        <v>5213.0344800000003</v>
      </c>
      <c r="AR61">
        <f>KC!J60</f>
        <v>5208.1909400000004</v>
      </c>
      <c r="AS61">
        <f>KC!K60</f>
        <v>5202.8661199999997</v>
      </c>
      <c r="AT61">
        <f>KC!L60</f>
        <v>5197.5413099999996</v>
      </c>
      <c r="AU61">
        <f>KC!M60</f>
        <v>5192.2164899999998</v>
      </c>
      <c r="AV61">
        <f>KC!N60</f>
        <v>5186.8916799999997</v>
      </c>
      <c r="AW61">
        <f>SR_Levels!E60</f>
        <v>5205.3100000000004</v>
      </c>
      <c r="AX61">
        <f>SR_Levels!F60</f>
        <v>5193.3500000000004</v>
      </c>
      <c r="AY61">
        <f>SR_Levels!G60</f>
        <v>5178.6000000000004</v>
      </c>
      <c r="AZ61">
        <f>SR_Levels!H60</f>
        <v>5161.8900000000003</v>
      </c>
      <c r="BA61">
        <f>SR_Levels!I60</f>
        <v>0</v>
      </c>
      <c r="BB61">
        <f>SR_Levels!J60</f>
        <v>0</v>
      </c>
      <c r="BC61">
        <f>SR_Levels!K60</f>
        <v>0</v>
      </c>
      <c r="BD61">
        <f>SR_Levels!L60</f>
        <v>0</v>
      </c>
      <c r="BE61">
        <f>ZigZag!E60</f>
        <v>0</v>
      </c>
      <c r="BF61">
        <f>ZigZag!F60</f>
        <v>0</v>
      </c>
      <c r="BG61">
        <f>ZigZag!G60</f>
        <v>5205.21</v>
      </c>
      <c r="BH61">
        <f>Dual_Tema!E60</f>
        <v>5207.4399999999996</v>
      </c>
      <c r="BI61">
        <f>Dual_Tema!F60</f>
        <v>5204.45</v>
      </c>
      <c r="BJ61">
        <f>Pinbar!E60</f>
        <v>0</v>
      </c>
      <c r="BK61">
        <f>SSA!E60</f>
        <v>5206.5485600000002</v>
      </c>
      <c r="BL61">
        <f>SSA!F60</f>
        <v>5207.0344800000003</v>
      </c>
      <c r="BN61" t="str">
        <f t="shared" si="222"/>
        <v>Green Candle</v>
      </c>
      <c r="BO61" s="34">
        <f t="shared" si="224"/>
        <v>-8.5382349837404004E-4</v>
      </c>
      <c r="BP61" s="34">
        <f t="shared" si="226"/>
        <v>-5.1630586035955606E-4</v>
      </c>
      <c r="BQ61" s="34">
        <f t="shared" si="235"/>
        <v>1.61334931317203E-4</v>
      </c>
      <c r="BR61" s="34">
        <f t="shared" si="237"/>
        <v>2.5084851483432313E-3</v>
      </c>
      <c r="BS61" s="35">
        <f t="shared" si="225"/>
        <v>-1.4235456883893161E-4</v>
      </c>
      <c r="BT61" s="35">
        <f t="shared" si="227"/>
        <v>-4.3035673282676434E-5</v>
      </c>
      <c r="BU61" s="35">
        <f t="shared" si="236"/>
        <v>8.9623689527584816E-6</v>
      </c>
      <c r="BV61" s="35">
        <f t="shared" si="238"/>
        <v>1.043947883876406E-4</v>
      </c>
      <c r="BW61" s="27">
        <v>96</v>
      </c>
      <c r="BX61">
        <f>F61-G61</f>
        <v>0.61999999999989086</v>
      </c>
      <c r="BY61">
        <f>ABS(F61-D60)</f>
        <v>0.63000000000010914</v>
      </c>
      <c r="BZ61">
        <f>ABS(G61-D60)</f>
        <v>1.0000000000218279E-2</v>
      </c>
      <c r="CA61">
        <f t="shared" si="203"/>
        <v>0.63000000000010914</v>
      </c>
      <c r="CB61">
        <f t="shared" si="229"/>
        <v>4.026428571428629</v>
      </c>
      <c r="CC61">
        <f t="shared" si="232"/>
        <v>4.875637227726985</v>
      </c>
      <c r="CD61">
        <f t="shared" si="230"/>
        <v>-0.84920865629835607</v>
      </c>
      <c r="CE61">
        <f t="shared" si="233"/>
        <v>-1</v>
      </c>
      <c r="CF61">
        <f t="shared" si="234"/>
        <v>-18</v>
      </c>
      <c r="CG61" s="7" t="str">
        <f t="shared" si="231"/>
        <v>Low Volatility Period</v>
      </c>
      <c r="CI61" s="27"/>
      <c r="CJ61" s="27"/>
      <c r="CK61" s="27"/>
      <c r="CL61" s="27"/>
      <c r="CM61" s="27"/>
      <c r="CN61" s="27"/>
      <c r="CO61" s="27"/>
      <c r="CP61" s="27"/>
      <c r="CQ61" s="27"/>
      <c r="CR61" s="27"/>
      <c r="CS61" s="27"/>
      <c r="CZ61" s="7" t="str">
        <f>IF(AND(D61&gt;BH61,D61&gt;E61),"Bullish Trigger","-----")</f>
        <v>-----</v>
      </c>
      <c r="DA61" s="7" t="str">
        <f>IF(AND(D61&lt;BI61,D61&lt;E61),"Bearish Trigger","-----")</f>
        <v>-----</v>
      </c>
      <c r="DB61" s="13" t="str">
        <f>IF(AND(W61=BE61,W61&gt;0,BE61&gt;0),"Important High","------")</f>
        <v>------</v>
      </c>
      <c r="DC61" s="13" t="str">
        <f>IF(AND(X61=BF61,X61&gt;0,BF61&gt;0),"Important Low","------")</f>
        <v>------</v>
      </c>
      <c r="DD61" s="7" t="str">
        <f>IF(AND(DB61="Important High",DC61="-----",BJ61=1),"Imp High Rej","-----")</f>
        <v>-----</v>
      </c>
      <c r="DE61" s="7" t="str">
        <f>IF(AND(DB61="-----",DC61="Important Low",BJ61=1),"Imp Low Rej","-----")</f>
        <v>-----</v>
      </c>
      <c r="DF61" s="7" t="str">
        <f>IF(Y61&gt;AM61,"Overbought",IF(Y61&gt;AO61,"Bullish Momentum",IF(Y61&gt;AQ61,"Flat Momentum","-----")))</f>
        <v>-----</v>
      </c>
      <c r="DG61" s="7" t="str">
        <f>IF(Y61&lt;AV61,"Oversold",IF(Y61&lt;AT61,"Bearish Momentum",IF(Y61&lt;AR61,"Flat Momentum","-----")))</f>
        <v>Flat Momentum</v>
      </c>
      <c r="DH61" s="7" t="str">
        <f>IF(AND(DF61="Overbought",AD61=2),"Culminated Thrust","-----")</f>
        <v>-----</v>
      </c>
      <c r="DI61" s="7" t="str">
        <f>IF(AND(DG61="Oversold",AD61=5),"Culminated Thrust","-----")</f>
        <v>-----</v>
      </c>
      <c r="DJ61" s="14">
        <f>(Q61-$D61)/$D61</f>
        <v>-1</v>
      </c>
      <c r="DK61" s="14">
        <f>(R61-$D61)/$D61</f>
        <v>-1</v>
      </c>
      <c r="DL61" s="14">
        <f>(S61-$D61)/$D61</f>
        <v>-1</v>
      </c>
      <c r="DM61" s="14">
        <f>(T61-$D61)/$D61</f>
        <v>-1</v>
      </c>
      <c r="DN61" s="14">
        <f>(U61-$D61)/$D61</f>
        <v>-1</v>
      </c>
      <c r="DO61" s="14">
        <f>(V61-$D61)/$D61</f>
        <v>-1</v>
      </c>
      <c r="DP61" s="14">
        <f t="shared" si="171"/>
        <v>-1</v>
      </c>
      <c r="DQ61" s="14">
        <f t="shared" si="172"/>
        <v>-1</v>
      </c>
      <c r="DR61" s="14">
        <f t="shared" si="173"/>
        <v>-1</v>
      </c>
      <c r="DS61" s="14">
        <f t="shared" si="174"/>
        <v>-1</v>
      </c>
      <c r="DT61" s="14">
        <f t="shared" si="175"/>
        <v>-1</v>
      </c>
      <c r="DU61" s="14">
        <f t="shared" si="176"/>
        <v>-1</v>
      </c>
      <c r="DV61" t="str">
        <f>IF($D61&gt;Q61,"SUP","RES")</f>
        <v>SUP</v>
      </c>
      <c r="DW61" t="str">
        <f>IF($D61&gt;R61,"SUP","RES")</f>
        <v>SUP</v>
      </c>
      <c r="DX61" t="str">
        <f>IF($D61&gt;S61,"SUP","RES")</f>
        <v>SUP</v>
      </c>
      <c r="DY61" t="str">
        <f>IF($D61&gt;T61,"SUP","RES")</f>
        <v>SUP</v>
      </c>
      <c r="DZ61" t="str">
        <f>IF($D61&gt;U61,"SUP","RES")</f>
        <v>SUP</v>
      </c>
      <c r="EA61" t="str">
        <f>IF($D61&gt;V61,"SUP","RES")</f>
        <v>SUP</v>
      </c>
      <c r="EB61" s="7">
        <f t="shared" si="177"/>
        <v>0</v>
      </c>
      <c r="EC61" s="7">
        <f t="shared" si="178"/>
        <v>6</v>
      </c>
      <c r="ED61" s="13" t="str">
        <f t="shared" si="179"/>
        <v>All Sup</v>
      </c>
      <c r="EE61" s="13" t="str">
        <f t="shared" si="180"/>
        <v>-----</v>
      </c>
      <c r="EF61" s="7" t="str">
        <f>IF(OR(ED61="All Sup",EE61="All Res"),"na",((D61-MIN(Q61:V61))/(MAX(Q61:V61)-MIN(Q61:V61))))</f>
        <v>na</v>
      </c>
      <c r="EG61">
        <v>1.4999999999999999E-4</v>
      </c>
      <c r="EH61">
        <f>Q61*(1+$EG61)</f>
        <v>0</v>
      </c>
      <c r="EI61">
        <f>Q61*(1-$EG61)</f>
        <v>0</v>
      </c>
      <c r="EJ61">
        <f>R61*(1+$EG61)</f>
        <v>0</v>
      </c>
      <c r="EK61">
        <f>R61*(1-$EG61)</f>
        <v>0</v>
      </c>
      <c r="EL61">
        <f>S61*(1+$EG61)</f>
        <v>0</v>
      </c>
      <c r="EM61">
        <f>S61*(1-$EG61)</f>
        <v>0</v>
      </c>
      <c r="EN61">
        <f>T61*(1+$EG61)</f>
        <v>0</v>
      </c>
      <c r="EO61">
        <f>T61*(1-$EG61)</f>
        <v>0</v>
      </c>
      <c r="EP61">
        <f>U61*(1+$EG61)</f>
        <v>0</v>
      </c>
      <c r="EQ61">
        <f>U61*(1-$EG61)</f>
        <v>0</v>
      </c>
      <c r="ER61">
        <f>V61*(1+$EG61)</f>
        <v>0</v>
      </c>
      <c r="ES61">
        <f>V61*(1-$EG61)</f>
        <v>0</v>
      </c>
      <c r="ET61" s="7" t="str">
        <f t="shared" si="181"/>
        <v>-----</v>
      </c>
      <c r="EU61" s="7" t="str">
        <f t="shared" si="182"/>
        <v>-----</v>
      </c>
      <c r="EV61" s="7" t="str">
        <f t="shared" si="183"/>
        <v>-----</v>
      </c>
      <c r="EW61" s="7" t="str">
        <f t="shared" si="184"/>
        <v>-----</v>
      </c>
      <c r="EX61" s="7" t="str">
        <f t="shared" si="185"/>
        <v>-----</v>
      </c>
      <c r="EY61" s="7" t="str">
        <f t="shared" si="186"/>
        <v>-----</v>
      </c>
      <c r="EZ61">
        <f t="shared" si="204"/>
        <v>59</v>
      </c>
      <c r="FA61">
        <f t="shared" si="205"/>
        <v>59</v>
      </c>
      <c r="FB61">
        <f t="shared" si="206"/>
        <v>59</v>
      </c>
      <c r="FC61">
        <f t="shared" si="207"/>
        <v>59</v>
      </c>
      <c r="FD61">
        <f t="shared" si="208"/>
        <v>59</v>
      </c>
      <c r="FE61">
        <f t="shared" si="209"/>
        <v>59</v>
      </c>
      <c r="FF61">
        <f t="shared" si="210"/>
        <v>0</v>
      </c>
      <c r="FG61">
        <f t="shared" si="211"/>
        <v>0</v>
      </c>
      <c r="FH61">
        <f t="shared" si="212"/>
        <v>0</v>
      </c>
      <c r="FI61">
        <f t="shared" si="213"/>
        <v>0</v>
      </c>
      <c r="FJ61">
        <f t="shared" si="214"/>
        <v>0</v>
      </c>
      <c r="FK61">
        <f t="shared" si="215"/>
        <v>0</v>
      </c>
      <c r="FL61" s="7" t="str">
        <f t="shared" si="187"/>
        <v>-----</v>
      </c>
      <c r="FM61" s="7" t="str">
        <f t="shared" si="188"/>
        <v>-----</v>
      </c>
      <c r="FN61" s="7" t="str">
        <f t="shared" si="189"/>
        <v>-----</v>
      </c>
      <c r="FO61" s="7" t="str">
        <f t="shared" si="190"/>
        <v>-----</v>
      </c>
      <c r="FP61" s="7" t="str">
        <f t="shared" si="191"/>
        <v>-----</v>
      </c>
      <c r="FQ61" s="7" t="str">
        <f t="shared" si="192"/>
        <v>-----</v>
      </c>
      <c r="FR61" s="13" t="str">
        <f>IF(FL61="-----","-----",(D61-Q61)/Q61)</f>
        <v>-----</v>
      </c>
      <c r="FS61" s="13" t="str">
        <f>IF(FM61="-----","-----",(Q61-R61)/R61)</f>
        <v>-----</v>
      </c>
      <c r="FT61" s="13" t="str">
        <f>IF(FN61="-----","-----",(R61-S61)/S61)</f>
        <v>-----</v>
      </c>
      <c r="FU61" s="13" t="str">
        <f>IF(FO61="-----","-----",(S61-T61)/T61)</f>
        <v>-----</v>
      </c>
      <c r="FV61" s="13" t="str">
        <f>IF(FP61="-----","-----",(T61-U61)/U61)</f>
        <v>-----</v>
      </c>
      <c r="FW61" s="13" t="str">
        <f>IF(FQ61="-----","-----",(U61-V61)/V61)</f>
        <v>-----</v>
      </c>
      <c r="FX61" s="7" t="str">
        <f t="shared" si="193"/>
        <v>-----</v>
      </c>
      <c r="FY61" s="7" t="str">
        <f t="shared" si="194"/>
        <v>-----</v>
      </c>
      <c r="FZ61" s="7" t="str">
        <f t="shared" si="195"/>
        <v>-----</v>
      </c>
      <c r="GA61" s="7" t="str">
        <f t="shared" si="196"/>
        <v>-----</v>
      </c>
      <c r="GB61" s="7" t="str">
        <f t="shared" si="197"/>
        <v>-----</v>
      </c>
      <c r="GC61" s="7" t="str">
        <f t="shared" si="198"/>
        <v>-----</v>
      </c>
      <c r="GD61" s="7" t="str">
        <f>IF(AND(BG61&gt;AA61,BG60&gt;AA60,BG59&gt;AA59,BG58&gt;AA58,BG57&gt;AA57,BG56&gt;AA56,BG55&gt;AA55,BG54&gt;AA54,BG53&gt;AA53,BG52&gt;AA52,BG51&gt;AA51,BG50&gt;AA50),"Bullish",IF(AND(BG61&lt;AA61,BG60&lt;AA60,BG59&lt;AA59,BG58&lt;AA58,BG57&lt;AA57,BG56&lt;AA56,BG55&lt;AA55,BG54&lt;AA54,BG53&lt;AA53,BG52&lt;AA52,BG51&lt;AA51,BG50&lt;AA50),"Bearish","-----"))</f>
        <v>Bullish</v>
      </c>
      <c r="GE61">
        <f>(Z61-BG61)/BG61</f>
        <v>1.1795873749570771E-3</v>
      </c>
      <c r="GI61" s="7" t="str">
        <f>IF(Y61&gt;Z61,"Bullish","Bearish")</f>
        <v>Bearish</v>
      </c>
      <c r="GJ61" s="19" t="str">
        <f>IF(AND(D61&gt;Y61,D60&lt;Y60),"TEMA crossover","-----")</f>
        <v>-----</v>
      </c>
      <c r="GK61" s="19" t="str">
        <f>IF(AND(D61&lt;Y61,D60&gt;Y60),"TEMA crossunder","-----")</f>
        <v>-----</v>
      </c>
      <c r="GL61" s="20" t="str">
        <f>IF(GD61="Bearish","YES","-----")</f>
        <v>-----</v>
      </c>
      <c r="GM61" s="20" t="str">
        <f>IF(GH61="Reverse to Bearish","YES","-----")</f>
        <v>-----</v>
      </c>
      <c r="GN61" s="20" t="str">
        <f>IF(AND(GI61="Bullish",GI60="Bullish",GI59="Bullish",GI58="Bullish"),"YES","-----")</f>
        <v>-----</v>
      </c>
      <c r="GO61" s="20" t="str">
        <f>IF(OR(GK61="TEMA crossunder",GK60="TEMA crossunder",GK59="TEMA crossunder",GK58="TEMA crossunder"),"YES","-----")</f>
        <v>-----</v>
      </c>
      <c r="GP61" s="20" t="str">
        <f>IF(GD61="Bullish","YES","-----")</f>
        <v>YES</v>
      </c>
      <c r="GQ61" s="20" t="str">
        <f>IF(GH61="Reverse to Bullish","YES","-----")</f>
        <v>-----</v>
      </c>
      <c r="GR61" s="20" t="str">
        <f>IF(AND(GI61="Bearish",GI60="Bearish",GI59="Bearish",GI58="Bearish"),"YES","-----")</f>
        <v>YES</v>
      </c>
      <c r="GS61" s="20" t="str">
        <f>IF(OR(GJ61="TEMA crossover",GJ60="TEMA crossover",GJ59="TEMA crossover",GJ58="TEMA crossover"),"YES","-----")</f>
        <v>YES</v>
      </c>
      <c r="GT61" s="20" t="str">
        <f t="shared" si="216"/>
        <v>-----</v>
      </c>
      <c r="GU61" s="20" t="str">
        <f t="shared" si="217"/>
        <v>-----</v>
      </c>
      <c r="GV61" s="20" t="str">
        <f t="shared" si="218"/>
        <v>-----</v>
      </c>
      <c r="GW61" s="20" t="str">
        <f t="shared" si="219"/>
        <v>-----</v>
      </c>
      <c r="GX61" s="20" t="str">
        <f t="shared" si="220"/>
        <v>-----</v>
      </c>
      <c r="GY61" s="20" t="str">
        <f t="shared" si="221"/>
        <v>-----</v>
      </c>
      <c r="GZ61" s="7" t="str">
        <f>IF(G61&gt;BH61,"YES","-----")</f>
        <v>-----</v>
      </c>
      <c r="HA61" s="7" t="str">
        <f>IF(F61&lt;BI61,"YES","-----")</f>
        <v>-----</v>
      </c>
      <c r="HB61">
        <f>BH61-BI61</f>
        <v>2.9899999999997817</v>
      </c>
      <c r="HI61">
        <f t="shared" si="199"/>
        <v>-2.0985600000003615</v>
      </c>
      <c r="HJ61">
        <f t="shared" si="200"/>
        <v>0.89143999999942025</v>
      </c>
      <c r="HK61" s="7"/>
      <c r="HL61" s="7"/>
      <c r="HM61" s="7"/>
      <c r="HN61" s="7"/>
      <c r="HO61" s="7"/>
      <c r="HP61" s="7"/>
      <c r="HQ61" s="28">
        <f t="shared" si="223"/>
        <v>-0.48592000000007829</v>
      </c>
      <c r="HR61" s="28" t="str">
        <f t="shared" si="201"/>
        <v>Bear</v>
      </c>
      <c r="HS61">
        <f t="shared" si="202"/>
        <v>0.48592000000007829</v>
      </c>
    </row>
    <row r="62" spans="1:227" x14ac:dyDescent="0.55000000000000004">
      <c r="A62">
        <f>Validation!A61</f>
        <v>1772042700</v>
      </c>
      <c r="B62" t="str">
        <f>Price!B61</f>
        <v>XAUUSD</v>
      </c>
      <c r="C62" t="str">
        <f>Price!C61</f>
        <v>M5</v>
      </c>
      <c r="D62">
        <f>Price!D61</f>
        <v>5207.07</v>
      </c>
      <c r="E62">
        <f>Price!E61</f>
        <v>5207.43</v>
      </c>
      <c r="F62">
        <f>Price!F61</f>
        <v>5207.53</v>
      </c>
      <c r="G62">
        <f>Price!G61</f>
        <v>5207.0200000000004</v>
      </c>
      <c r="H62">
        <f>Price!H61</f>
        <v>242</v>
      </c>
      <c r="I62">
        <f>Diagonals!E61</f>
        <v>0</v>
      </c>
      <c r="J62">
        <f>Diagonals!F61</f>
        <v>0</v>
      </c>
      <c r="K62">
        <f>Diagonals!G61</f>
        <v>0</v>
      </c>
      <c r="L62">
        <f>Diagonals!H61</f>
        <v>0</v>
      </c>
      <c r="M62">
        <f>Diagonals!I61</f>
        <v>0</v>
      </c>
      <c r="N62">
        <f>Diagonals!J61</f>
        <v>0</v>
      </c>
      <c r="O62">
        <f>Diagonals!K61</f>
        <v>0</v>
      </c>
      <c r="P62">
        <f>Diagonals!L61</f>
        <v>0</v>
      </c>
      <c r="Q62">
        <f>Trendlines!E61</f>
        <v>0</v>
      </c>
      <c r="R62">
        <f>Trendlines!F61</f>
        <v>0</v>
      </c>
      <c r="S62">
        <f>Trendlines!G61</f>
        <v>0</v>
      </c>
      <c r="T62">
        <f>Trendlines!H61</f>
        <v>0</v>
      </c>
      <c r="U62">
        <f>Trendlines!I61</f>
        <v>0</v>
      </c>
      <c r="V62">
        <f>Trendlines!J61</f>
        <v>0</v>
      </c>
      <c r="W62">
        <f>Trendlines!K61</f>
        <v>0</v>
      </c>
      <c r="X62">
        <f>Trendlines!L61</f>
        <v>0</v>
      </c>
      <c r="Y62">
        <f>Tema_Hrma_Smma!E61</f>
        <v>5205.87</v>
      </c>
      <c r="Z62">
        <f>Tema_Hrma_Smma!F61</f>
        <v>5210.55</v>
      </c>
      <c r="AA62">
        <f>Tema_Hrma_Smma!G61</f>
        <v>5196.45</v>
      </c>
      <c r="AB62">
        <f>ZScore!H61</f>
        <v>-1</v>
      </c>
      <c r="AC62">
        <f>ZScore!I61</f>
        <v>0.98773</v>
      </c>
      <c r="AD62">
        <f>ZScore!J61</f>
        <v>3</v>
      </c>
      <c r="AE62">
        <f>HA!E61</f>
        <v>5207.1899999999996</v>
      </c>
      <c r="AF62">
        <f>HA!F61</f>
        <v>5207.53</v>
      </c>
      <c r="AG62">
        <f>HA!G61</f>
        <v>5207.0200000000004</v>
      </c>
      <c r="AH62">
        <f>HA!H61</f>
        <v>5207.26</v>
      </c>
      <c r="AI62">
        <f>HA!I61</f>
        <v>1</v>
      </c>
      <c r="AJ62">
        <f>HA!J61</f>
        <v>7.0000000000000007E-2</v>
      </c>
      <c r="AK62">
        <f>HA!K61</f>
        <v>-1.0995999999999999</v>
      </c>
      <c r="AL62">
        <f>HA!L61</f>
        <v>1</v>
      </c>
      <c r="AM62">
        <f>KC!E61</f>
        <v>5234.3603400000002</v>
      </c>
      <c r="AN62">
        <f>KC!F61</f>
        <v>5229.0511399999996</v>
      </c>
      <c r="AO62">
        <f>KC!G61</f>
        <v>5223.7419399999999</v>
      </c>
      <c r="AP62">
        <f>KC!H61</f>
        <v>5218.4327499999999</v>
      </c>
      <c r="AQ62">
        <f>KC!I61</f>
        <v>5213.1235500000003</v>
      </c>
      <c r="AR62">
        <f>KC!J61</f>
        <v>5208.5126099999998</v>
      </c>
      <c r="AS62">
        <f>KC!K61</f>
        <v>5203.2034100000001</v>
      </c>
      <c r="AT62">
        <f>KC!L61</f>
        <v>5197.8942200000001</v>
      </c>
      <c r="AU62">
        <f>KC!M61</f>
        <v>5192.5850200000004</v>
      </c>
      <c r="AV62">
        <f>KC!N61</f>
        <v>5187.2758199999998</v>
      </c>
      <c r="AW62">
        <f>SR_Levels!E61</f>
        <v>5205.3100000000004</v>
      </c>
      <c r="AX62">
        <f>SR_Levels!F61</f>
        <v>5193.3500000000004</v>
      </c>
      <c r="AY62">
        <f>SR_Levels!G61</f>
        <v>5178.6000000000004</v>
      </c>
      <c r="AZ62">
        <f>SR_Levels!H61</f>
        <v>5161.8900000000003</v>
      </c>
      <c r="BA62">
        <f>SR_Levels!I61</f>
        <v>0</v>
      </c>
      <c r="BB62">
        <f>SR_Levels!J61</f>
        <v>0</v>
      </c>
      <c r="BC62">
        <f>SR_Levels!K61</f>
        <v>0</v>
      </c>
      <c r="BD62">
        <f>SR_Levels!L61</f>
        <v>0</v>
      </c>
      <c r="BE62">
        <f>ZigZag!E61</f>
        <v>0</v>
      </c>
      <c r="BF62">
        <f>ZigZag!F61</f>
        <v>0</v>
      </c>
      <c r="BG62">
        <f>ZigZag!G61</f>
        <v>5205.3599999999997</v>
      </c>
      <c r="BH62">
        <f>Dual_Tema!E61</f>
        <v>5206.7</v>
      </c>
      <c r="BI62">
        <f>Dual_Tema!F61</f>
        <v>5205.07</v>
      </c>
      <c r="BJ62">
        <f>Pinbar!E61</f>
        <v>0</v>
      </c>
      <c r="BK62">
        <f>SSA!E61</f>
        <v>5206.6013999999996</v>
      </c>
      <c r="BL62">
        <f>SSA!F61</f>
        <v>5206.8179399999999</v>
      </c>
      <c r="BN62" t="str">
        <f t="shared" si="222"/>
        <v>Red Candle</v>
      </c>
      <c r="BO62" s="34">
        <f t="shared" si="224"/>
        <v>-1.1701133859053359E-3</v>
      </c>
      <c r="BP62" s="34">
        <f t="shared" si="226"/>
        <v>-1.4612565655868215E-3</v>
      </c>
      <c r="BQ62" s="34">
        <f t="shared" si="235"/>
        <v>7.0723124732130493E-4</v>
      </c>
      <c r="BR62" s="34">
        <f t="shared" si="237"/>
        <v>3.0242498608266111E-3</v>
      </c>
      <c r="BS62" s="35">
        <f t="shared" si="225"/>
        <v>-1.9511404662286846E-4</v>
      </c>
      <c r="BT62" s="35">
        <f t="shared" si="227"/>
        <v>-1.2185301216549593E-4</v>
      </c>
      <c r="BU62" s="35">
        <f t="shared" si="236"/>
        <v>3.9277508960822161E-5</v>
      </c>
      <c r="BV62" s="35">
        <f t="shared" si="238"/>
        <v>1.2582816638184724E-4</v>
      </c>
      <c r="BW62" s="27">
        <v>96</v>
      </c>
      <c r="BX62">
        <f>F62-G62</f>
        <v>0.50999999999930878</v>
      </c>
      <c r="BY62">
        <f>ABS(F62-D61)</f>
        <v>0.13000000000010914</v>
      </c>
      <c r="BZ62">
        <f>ABS(G62-D61)</f>
        <v>0.37999999999919964</v>
      </c>
      <c r="CA62">
        <f t="shared" si="203"/>
        <v>0.50999999999930878</v>
      </c>
      <c r="CB62">
        <f t="shared" si="229"/>
        <v>3.875</v>
      </c>
      <c r="CC62">
        <f t="shared" si="232"/>
        <v>4.5638059971750078</v>
      </c>
      <c r="CD62">
        <f t="shared" si="230"/>
        <v>-0.68880599717500779</v>
      </c>
      <c r="CE62">
        <f t="shared" si="233"/>
        <v>-1</v>
      </c>
      <c r="CF62">
        <f t="shared" si="234"/>
        <v>-19</v>
      </c>
      <c r="CG62" s="7" t="str">
        <f t="shared" si="231"/>
        <v>Low Volatility Period</v>
      </c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Z62" s="7" t="str">
        <f>IF(AND(D62&gt;BH62,D62&gt;E62),"Bullish Trigger","-----")</f>
        <v>-----</v>
      </c>
      <c r="DA62" s="7" t="str">
        <f>IF(AND(D62&lt;BI62,D62&lt;E62),"Bearish Trigger","-----")</f>
        <v>-----</v>
      </c>
      <c r="DB62" s="13" t="str">
        <f>IF(AND(W62=BE62,W62&gt;0,BE62&gt;0),"Important High","------")</f>
        <v>------</v>
      </c>
      <c r="DC62" s="13" t="str">
        <f>IF(AND(X62=BF62,X62&gt;0,BF62&gt;0),"Important Low","------")</f>
        <v>------</v>
      </c>
      <c r="DD62" s="7" t="str">
        <f>IF(AND(DB62="Important High",DC62="-----",BJ62=1),"Imp High Rej","-----")</f>
        <v>-----</v>
      </c>
      <c r="DE62" s="7" t="str">
        <f>IF(AND(DB62="-----",DC62="Important Low",BJ62=1),"Imp Low Rej","-----")</f>
        <v>-----</v>
      </c>
      <c r="DF62" s="7" t="str">
        <f>IF(Y62&gt;AM62,"Overbought",IF(Y62&gt;AO62,"Bullish Momentum",IF(Y62&gt;AQ62,"Flat Momentum","-----")))</f>
        <v>-----</v>
      </c>
      <c r="DG62" s="7" t="str">
        <f>IF(Y62&lt;AV62,"Oversold",IF(Y62&lt;AT62,"Bearish Momentum",IF(Y62&lt;AR62,"Flat Momentum","-----")))</f>
        <v>Flat Momentum</v>
      </c>
      <c r="DH62" s="7" t="str">
        <f>IF(AND(DF62="Overbought",AD62=2),"Culminated Thrust","-----")</f>
        <v>-----</v>
      </c>
      <c r="DI62" s="7" t="str">
        <f>IF(AND(DG62="Oversold",AD62=5),"Culminated Thrust","-----")</f>
        <v>-----</v>
      </c>
      <c r="DJ62" s="14">
        <f>(Q62-$D62)/$D62</f>
        <v>-1</v>
      </c>
      <c r="DK62" s="14">
        <f>(R62-$D62)/$D62</f>
        <v>-1</v>
      </c>
      <c r="DL62" s="14">
        <f>(S62-$D62)/$D62</f>
        <v>-1</v>
      </c>
      <c r="DM62" s="14">
        <f>(T62-$D62)/$D62</f>
        <v>-1</v>
      </c>
      <c r="DN62" s="14">
        <f>(U62-$D62)/$D62</f>
        <v>-1</v>
      </c>
      <c r="DO62" s="14">
        <f>(V62-$D62)/$D62</f>
        <v>-1</v>
      </c>
      <c r="DP62" s="14">
        <f t="shared" si="171"/>
        <v>-1</v>
      </c>
      <c r="DQ62" s="14">
        <f t="shared" si="172"/>
        <v>-1</v>
      </c>
      <c r="DR62" s="14">
        <f t="shared" si="173"/>
        <v>-1</v>
      </c>
      <c r="DS62" s="14">
        <f t="shared" si="174"/>
        <v>-1</v>
      </c>
      <c r="DT62" s="14">
        <f t="shared" si="175"/>
        <v>-1</v>
      </c>
      <c r="DU62" s="14">
        <f t="shared" si="176"/>
        <v>-1</v>
      </c>
      <c r="DV62" t="str">
        <f>IF($D62&gt;Q62,"SUP","RES")</f>
        <v>SUP</v>
      </c>
      <c r="DW62" t="str">
        <f>IF($D62&gt;R62,"SUP","RES")</f>
        <v>SUP</v>
      </c>
      <c r="DX62" t="str">
        <f>IF($D62&gt;S62,"SUP","RES")</f>
        <v>SUP</v>
      </c>
      <c r="DY62" t="str">
        <f>IF($D62&gt;T62,"SUP","RES")</f>
        <v>SUP</v>
      </c>
      <c r="DZ62" t="str">
        <f>IF($D62&gt;U62,"SUP","RES")</f>
        <v>SUP</v>
      </c>
      <c r="EA62" t="str">
        <f>IF($D62&gt;V62,"SUP","RES")</f>
        <v>SUP</v>
      </c>
      <c r="EB62" s="7">
        <f t="shared" si="177"/>
        <v>0</v>
      </c>
      <c r="EC62" s="7">
        <f t="shared" si="178"/>
        <v>6</v>
      </c>
      <c r="ED62" s="13" t="str">
        <f t="shared" si="179"/>
        <v>All Sup</v>
      </c>
      <c r="EE62" s="13" t="str">
        <f t="shared" si="180"/>
        <v>-----</v>
      </c>
      <c r="EF62" s="7" t="str">
        <f>IF(OR(ED62="All Sup",EE62="All Res"),"na",((D62-MIN(Q62:V62))/(MAX(Q62:V62)-MIN(Q62:V62))))</f>
        <v>na</v>
      </c>
      <c r="EG62">
        <v>1.4999999999999999E-4</v>
      </c>
      <c r="EH62">
        <f>Q62*(1+$EG62)</f>
        <v>0</v>
      </c>
      <c r="EI62">
        <f>Q62*(1-$EG62)</f>
        <v>0</v>
      </c>
      <c r="EJ62">
        <f>R62*(1+$EG62)</f>
        <v>0</v>
      </c>
      <c r="EK62">
        <f>R62*(1-$EG62)</f>
        <v>0</v>
      </c>
      <c r="EL62">
        <f>S62*(1+$EG62)</f>
        <v>0</v>
      </c>
      <c r="EM62">
        <f>S62*(1-$EG62)</f>
        <v>0</v>
      </c>
      <c r="EN62">
        <f>T62*(1+$EG62)</f>
        <v>0</v>
      </c>
      <c r="EO62">
        <f>T62*(1-$EG62)</f>
        <v>0</v>
      </c>
      <c r="EP62">
        <f>U62*(1+$EG62)</f>
        <v>0</v>
      </c>
      <c r="EQ62">
        <f>U62*(1-$EG62)</f>
        <v>0</v>
      </c>
      <c r="ER62">
        <f>V62*(1+$EG62)</f>
        <v>0</v>
      </c>
      <c r="ES62">
        <f>V62*(1-$EG62)</f>
        <v>0</v>
      </c>
      <c r="ET62" s="7" t="str">
        <f t="shared" si="181"/>
        <v>-----</v>
      </c>
      <c r="EU62" s="7" t="str">
        <f t="shared" si="182"/>
        <v>-----</v>
      </c>
      <c r="EV62" s="7" t="str">
        <f t="shared" si="183"/>
        <v>-----</v>
      </c>
      <c r="EW62" s="7" t="str">
        <f t="shared" si="184"/>
        <v>-----</v>
      </c>
      <c r="EX62" s="7" t="str">
        <f t="shared" si="185"/>
        <v>-----</v>
      </c>
      <c r="EY62" s="7" t="str">
        <f t="shared" si="186"/>
        <v>-----</v>
      </c>
      <c r="EZ62">
        <f t="shared" si="204"/>
        <v>60</v>
      </c>
      <c r="FA62">
        <f t="shared" si="205"/>
        <v>60</v>
      </c>
      <c r="FB62">
        <f t="shared" si="206"/>
        <v>60</v>
      </c>
      <c r="FC62">
        <f t="shared" si="207"/>
        <v>60</v>
      </c>
      <c r="FD62">
        <f t="shared" si="208"/>
        <v>60</v>
      </c>
      <c r="FE62">
        <f t="shared" si="209"/>
        <v>60</v>
      </c>
      <c r="FF62">
        <f t="shared" si="210"/>
        <v>0</v>
      </c>
      <c r="FG62">
        <f t="shared" si="211"/>
        <v>0</v>
      </c>
      <c r="FH62">
        <f t="shared" si="212"/>
        <v>0</v>
      </c>
      <c r="FI62">
        <f t="shared" si="213"/>
        <v>0</v>
      </c>
      <c r="FJ62">
        <f t="shared" si="214"/>
        <v>0</v>
      </c>
      <c r="FK62">
        <f t="shared" si="215"/>
        <v>0</v>
      </c>
      <c r="FL62" s="7" t="str">
        <f t="shared" si="187"/>
        <v>-----</v>
      </c>
      <c r="FM62" s="7" t="str">
        <f t="shared" si="188"/>
        <v>-----</v>
      </c>
      <c r="FN62" s="7" t="str">
        <f t="shared" si="189"/>
        <v>-----</v>
      </c>
      <c r="FO62" s="7" t="str">
        <f t="shared" si="190"/>
        <v>-----</v>
      </c>
      <c r="FP62" s="7" t="str">
        <f t="shared" si="191"/>
        <v>-----</v>
      </c>
      <c r="FQ62" s="7" t="str">
        <f t="shared" si="192"/>
        <v>-----</v>
      </c>
      <c r="FR62" s="13" t="str">
        <f>IF(FL62="-----","-----",(D62-Q62)/Q62)</f>
        <v>-----</v>
      </c>
      <c r="FS62" s="13" t="str">
        <f>IF(FM62="-----","-----",(Q62-R62)/R62)</f>
        <v>-----</v>
      </c>
      <c r="FT62" s="13" t="str">
        <f>IF(FN62="-----","-----",(R62-S62)/S62)</f>
        <v>-----</v>
      </c>
      <c r="FU62" s="13" t="str">
        <f>IF(FO62="-----","-----",(S62-T62)/T62)</f>
        <v>-----</v>
      </c>
      <c r="FV62" s="13" t="str">
        <f>IF(FP62="-----","-----",(T62-U62)/U62)</f>
        <v>-----</v>
      </c>
      <c r="FW62" s="13" t="str">
        <f>IF(FQ62="-----","-----",(U62-V62)/V62)</f>
        <v>-----</v>
      </c>
      <c r="FX62" s="7" t="str">
        <f t="shared" si="193"/>
        <v>-----</v>
      </c>
      <c r="FY62" s="7" t="str">
        <f t="shared" si="194"/>
        <v>-----</v>
      </c>
      <c r="FZ62" s="7" t="str">
        <f t="shared" si="195"/>
        <v>-----</v>
      </c>
      <c r="GA62" s="7" t="str">
        <f t="shared" si="196"/>
        <v>-----</v>
      </c>
      <c r="GB62" s="7" t="str">
        <f t="shared" si="197"/>
        <v>-----</v>
      </c>
      <c r="GC62" s="7" t="str">
        <f t="shared" si="198"/>
        <v>-----</v>
      </c>
      <c r="GD62" s="7" t="str">
        <f>IF(AND(BG62&gt;AA62,BG61&gt;AA61,BG60&gt;AA60,BG59&gt;AA59,BG58&gt;AA58,BG57&gt;AA57,BG56&gt;AA56,BG55&gt;AA55,BG54&gt;AA54,BG53&gt;AA53,BG52&gt;AA52,BG51&gt;AA51),"Bullish",IF(AND(BG62&lt;AA62,BG61&lt;AA61,BG60&lt;AA60,BG59&lt;AA59,BG58&lt;AA58,BG57&lt;AA57,BG56&lt;AA56,BG55&lt;AA55,BG54&lt;AA54,BG53&lt;AA53,BG52&lt;AA52,BG51&lt;AA51),"Bearish","-----"))</f>
        <v>Bullish</v>
      </c>
      <c r="GE62">
        <f>(Z62-BG62)/BG62</f>
        <v>9.9704919544479345E-4</v>
      </c>
      <c r="GI62" s="7" t="str">
        <f>IF(Y62&gt;Z62,"Bullish","Bearish")</f>
        <v>Bearish</v>
      </c>
      <c r="GJ62" s="19" t="str">
        <f>IF(AND(D62&gt;Y62,D61&lt;Y61),"TEMA crossover","-----")</f>
        <v>-----</v>
      </c>
      <c r="GK62" s="19" t="str">
        <f>IF(AND(D62&lt;Y62,D61&gt;Y61),"TEMA crossunder","-----")</f>
        <v>-----</v>
      </c>
      <c r="GL62" s="20" t="str">
        <f>IF(GD62="Bearish","YES","-----")</f>
        <v>-----</v>
      </c>
      <c r="GM62" s="20" t="str">
        <f>IF(GH62="Reverse to Bearish","YES","-----")</f>
        <v>-----</v>
      </c>
      <c r="GN62" s="20" t="str">
        <f>IF(AND(GI62="Bullish",GI61="Bullish",GI60="Bullish",GI59="Bullish"),"YES","-----")</f>
        <v>-----</v>
      </c>
      <c r="GO62" s="20" t="str">
        <f>IF(OR(GK62="TEMA crossunder",GK61="TEMA crossunder",GK60="TEMA crossunder",GK59="TEMA crossunder"),"YES","-----")</f>
        <v>-----</v>
      </c>
      <c r="GP62" s="20" t="str">
        <f>IF(GD62="Bullish","YES","-----")</f>
        <v>YES</v>
      </c>
      <c r="GQ62" s="20" t="str">
        <f>IF(GH62="Reverse to Bullish","YES","-----")</f>
        <v>-----</v>
      </c>
      <c r="GR62" s="20" t="str">
        <f>IF(AND(GI62="Bearish",GI61="Bearish",GI60="Bearish",GI59="Bearish"),"YES","-----")</f>
        <v>YES</v>
      </c>
      <c r="GS62" s="20" t="str">
        <f>IF(OR(GJ62="TEMA crossover",GJ61="TEMA crossover",GJ60="TEMA crossover",GJ59="TEMA crossover"),"YES","-----")</f>
        <v>YES</v>
      </c>
      <c r="GT62" s="20" t="str">
        <f t="shared" si="216"/>
        <v>-----</v>
      </c>
      <c r="GU62" s="20" t="str">
        <f t="shared" si="217"/>
        <v>-----</v>
      </c>
      <c r="GV62" s="20" t="str">
        <f t="shared" si="218"/>
        <v>-----</v>
      </c>
      <c r="GW62" s="20" t="str">
        <f t="shared" si="219"/>
        <v>-----</v>
      </c>
      <c r="GX62" s="20" t="str">
        <f t="shared" si="220"/>
        <v>-----</v>
      </c>
      <c r="GY62" s="20" t="str">
        <f t="shared" si="221"/>
        <v>-----</v>
      </c>
      <c r="GZ62" s="7" t="str">
        <f>IF(G62&gt;BH62,"YES","-----")</f>
        <v>YES</v>
      </c>
      <c r="HA62" s="7" t="str">
        <f>IF(F62&lt;BI62,"YES","-----")</f>
        <v>-----</v>
      </c>
      <c r="HB62">
        <f>BH62-BI62</f>
        <v>1.6300000000001091</v>
      </c>
      <c r="HI62">
        <f t="shared" si="199"/>
        <v>-1.5313999999998487</v>
      </c>
      <c r="HJ62">
        <f t="shared" si="200"/>
        <v>9.8600000000260479E-2</v>
      </c>
      <c r="HK62" s="7"/>
      <c r="HL62" s="7"/>
      <c r="HM62" s="7"/>
      <c r="HN62" s="7"/>
      <c r="HO62" s="7"/>
      <c r="HP62" s="7"/>
      <c r="HQ62" s="28">
        <f t="shared" si="223"/>
        <v>-0.21654000000035012</v>
      </c>
      <c r="HR62" s="28" t="str">
        <f t="shared" si="201"/>
        <v>Bear</v>
      </c>
      <c r="HS62">
        <f t="shared" si="202"/>
        <v>0.21654000000035012</v>
      </c>
    </row>
    <row r="63" spans="1:227" x14ac:dyDescent="0.55000000000000004">
      <c r="A63">
        <f>Validation!A62</f>
        <v>1772043000</v>
      </c>
      <c r="B63" t="str">
        <f>Price!B62</f>
        <v>XAUUSD</v>
      </c>
      <c r="C63" t="str">
        <f>Price!C62</f>
        <v>M5</v>
      </c>
      <c r="D63">
        <f>Price!D62</f>
        <v>5206.8900000000003</v>
      </c>
      <c r="E63">
        <f>Price!E62</f>
        <v>5207.07</v>
      </c>
      <c r="F63">
        <f>Price!F62</f>
        <v>5207.1000000000004</v>
      </c>
      <c r="G63">
        <f>Price!G62</f>
        <v>5206.72</v>
      </c>
      <c r="H63">
        <f>Price!H62</f>
        <v>208</v>
      </c>
      <c r="I63">
        <f>Diagonals!E62</f>
        <v>0</v>
      </c>
      <c r="J63">
        <f>Diagonals!F62</f>
        <v>0</v>
      </c>
      <c r="K63">
        <f>Diagonals!G62</f>
        <v>0</v>
      </c>
      <c r="L63">
        <f>Diagonals!H62</f>
        <v>0</v>
      </c>
      <c r="M63">
        <f>Diagonals!I62</f>
        <v>0</v>
      </c>
      <c r="N63">
        <f>Diagonals!J62</f>
        <v>0</v>
      </c>
      <c r="O63">
        <f>Diagonals!K62</f>
        <v>0</v>
      </c>
      <c r="P63">
        <f>Diagonals!L62</f>
        <v>0</v>
      </c>
      <c r="Q63">
        <f>Trendlines!E62</f>
        <v>0</v>
      </c>
      <c r="R63">
        <f>Trendlines!F62</f>
        <v>0</v>
      </c>
      <c r="S63">
        <f>Trendlines!G62</f>
        <v>0</v>
      </c>
      <c r="T63">
        <f>Trendlines!H62</f>
        <v>0</v>
      </c>
      <c r="U63">
        <f>Trendlines!I62</f>
        <v>0</v>
      </c>
      <c r="V63">
        <f>Trendlines!J62</f>
        <v>0</v>
      </c>
      <c r="W63">
        <f>Trendlines!K62</f>
        <v>0</v>
      </c>
      <c r="X63">
        <f>Trendlines!L62</f>
        <v>0</v>
      </c>
      <c r="Y63">
        <f>Tema_Hrma_Smma!E62</f>
        <v>5205.7700000000004</v>
      </c>
      <c r="Z63">
        <f>Tema_Hrma_Smma!F62</f>
        <v>5209.8500000000004</v>
      </c>
      <c r="AA63">
        <f>Tema_Hrma_Smma!G62</f>
        <v>5196.74</v>
      </c>
      <c r="AB63">
        <f>ZScore!H62</f>
        <v>-1</v>
      </c>
      <c r="AC63">
        <f>ZScore!I62</f>
        <v>1.04728</v>
      </c>
      <c r="AD63">
        <f>ZScore!J62</f>
        <v>3</v>
      </c>
      <c r="AE63">
        <f>HA!E62</f>
        <v>5207.2299999999996</v>
      </c>
      <c r="AF63">
        <f>HA!F62</f>
        <v>5207.2299999999996</v>
      </c>
      <c r="AG63">
        <f>HA!G62</f>
        <v>5206.72</v>
      </c>
      <c r="AH63">
        <f>HA!H62</f>
        <v>5206.9399999999996</v>
      </c>
      <c r="AI63">
        <f>HA!I62</f>
        <v>-1</v>
      </c>
      <c r="AJ63">
        <f>HA!J62</f>
        <v>0.28000000000000003</v>
      </c>
      <c r="AK63">
        <f>HA!K62</f>
        <v>-1.0179800000000001</v>
      </c>
      <c r="AL63">
        <f>HA!L62</f>
        <v>-1</v>
      </c>
      <c r="AM63">
        <f>KC!E62</f>
        <v>5234.3221199999998</v>
      </c>
      <c r="AN63">
        <f>KC!F62</f>
        <v>5229.0236000000004</v>
      </c>
      <c r="AO63">
        <f>KC!G62</f>
        <v>5223.7250800000002</v>
      </c>
      <c r="AP63">
        <f>KC!H62</f>
        <v>5218.4265599999999</v>
      </c>
      <c r="AQ63">
        <f>KC!I62</f>
        <v>5213.1280399999996</v>
      </c>
      <c r="AR63">
        <f>KC!J62</f>
        <v>5208.79468</v>
      </c>
      <c r="AS63">
        <f>KC!K62</f>
        <v>5203.4961700000003</v>
      </c>
      <c r="AT63">
        <f>KC!L62</f>
        <v>5198.1976500000001</v>
      </c>
      <c r="AU63">
        <f>KC!M62</f>
        <v>5192.8991299999998</v>
      </c>
      <c r="AV63">
        <f>KC!N62</f>
        <v>5187.6006100000004</v>
      </c>
      <c r="AW63">
        <f>SR_Levels!E62</f>
        <v>5205.3100000000004</v>
      </c>
      <c r="AX63">
        <f>SR_Levels!F62</f>
        <v>5193.3500000000004</v>
      </c>
      <c r="AY63">
        <f>SR_Levels!G62</f>
        <v>5178.6000000000004</v>
      </c>
      <c r="AZ63">
        <f>SR_Levels!H62</f>
        <v>5161.8900000000003</v>
      </c>
      <c r="BA63">
        <f>SR_Levels!I62</f>
        <v>0</v>
      </c>
      <c r="BB63">
        <f>SR_Levels!J62</f>
        <v>0</v>
      </c>
      <c r="BC63">
        <f>SR_Levels!K62</f>
        <v>0</v>
      </c>
      <c r="BD63">
        <f>SR_Levels!L62</f>
        <v>0</v>
      </c>
      <c r="BE63">
        <f>ZigZag!E62</f>
        <v>0</v>
      </c>
      <c r="BF63">
        <f>ZigZag!F62</f>
        <v>0</v>
      </c>
      <c r="BG63">
        <f>ZigZag!G62</f>
        <v>5205.47</v>
      </c>
      <c r="BH63">
        <f>Dual_Tema!E62</f>
        <v>5206.1400000000003</v>
      </c>
      <c r="BI63">
        <f>Dual_Tema!F62</f>
        <v>5205.3900000000003</v>
      </c>
      <c r="BJ63">
        <f>Pinbar!E62</f>
        <v>0</v>
      </c>
      <c r="BK63">
        <f>SSA!E62</f>
        <v>5206.7888400000002</v>
      </c>
      <c r="BL63">
        <f>SSA!F62</f>
        <v>5206.80339</v>
      </c>
      <c r="BN63" t="str">
        <f t="shared" si="222"/>
        <v>Red Candle</v>
      </c>
      <c r="BO63" s="34">
        <f t="shared" si="224"/>
        <v>-2.7648017694725802E-4</v>
      </c>
      <c r="BP63" s="34">
        <f t="shared" si="226"/>
        <v>-1.5876759530369933E-3</v>
      </c>
      <c r="BQ63" s="34">
        <f t="shared" si="235"/>
        <v>-1.1905882081841845E-4</v>
      </c>
      <c r="BR63" s="34">
        <f t="shared" si="237"/>
        <v>2.7674423979107132E-3</v>
      </c>
      <c r="BS63" s="35">
        <f t="shared" si="225"/>
        <v>-4.6085338811119314E-5</v>
      </c>
      <c r="BT63" s="35">
        <f t="shared" si="227"/>
        <v>-1.3240270449810243E-4</v>
      </c>
      <c r="BU63" s="35">
        <f t="shared" si="236"/>
        <v>-6.6147508380742792E-6</v>
      </c>
      <c r="BV63" s="35">
        <f t="shared" si="238"/>
        <v>1.1515746676216132E-4</v>
      </c>
      <c r="BW63" s="27">
        <v>96</v>
      </c>
      <c r="BX63">
        <f>F63-G63</f>
        <v>0.38000000000010914</v>
      </c>
      <c r="BY63">
        <f>ABS(F63-D62)</f>
        <v>3.0000000000654836E-2</v>
      </c>
      <c r="BZ63">
        <f>ABS(G63-D62)</f>
        <v>0.3499999999994543</v>
      </c>
      <c r="CA63">
        <f t="shared" si="203"/>
        <v>0.38000000000010914</v>
      </c>
      <c r="CB63">
        <f t="shared" si="229"/>
        <v>3.5814285714285949</v>
      </c>
      <c r="CC63">
        <f t="shared" si="232"/>
        <v>4.2649627116625153</v>
      </c>
      <c r="CD63">
        <f t="shared" si="230"/>
        <v>-0.68353414023392034</v>
      </c>
      <c r="CE63">
        <f t="shared" si="233"/>
        <v>-1</v>
      </c>
      <c r="CF63">
        <f t="shared" si="234"/>
        <v>-20</v>
      </c>
      <c r="CG63" s="7" t="str">
        <f t="shared" si="231"/>
        <v>Low Volatility Period</v>
      </c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7"/>
      <c r="CZ63" s="7" t="str">
        <f>IF(AND(D63&gt;BH63,D63&gt;E63),"Bullish Trigger","-----")</f>
        <v>-----</v>
      </c>
      <c r="DA63" s="7" t="str">
        <f>IF(AND(D63&lt;BI63,D63&lt;E63),"Bearish Trigger","-----")</f>
        <v>-----</v>
      </c>
      <c r="DB63" s="13" t="str">
        <f>IF(AND(W63=BE63,W63&gt;0,BE63&gt;0),"Important High","------")</f>
        <v>------</v>
      </c>
      <c r="DC63" s="13" t="str">
        <f>IF(AND(X63=BF63,X63&gt;0,BF63&gt;0),"Important Low","------")</f>
        <v>------</v>
      </c>
      <c r="DD63" s="7" t="str">
        <f>IF(AND(DB63="Important High",DC63="-----",BJ63=1),"Imp High Rej","-----")</f>
        <v>-----</v>
      </c>
      <c r="DE63" s="7" t="str">
        <f>IF(AND(DB63="-----",DC63="Important Low",BJ63=1),"Imp Low Rej","-----")</f>
        <v>-----</v>
      </c>
      <c r="DF63" s="7" t="str">
        <f>IF(Y63&gt;AM63,"Overbought",IF(Y63&gt;AO63,"Bullish Momentum",IF(Y63&gt;AQ63,"Flat Momentum","-----")))</f>
        <v>-----</v>
      </c>
      <c r="DG63" s="7" t="str">
        <f>IF(Y63&lt;AV63,"Oversold",IF(Y63&lt;AT63,"Bearish Momentum",IF(Y63&lt;AR63,"Flat Momentum","-----")))</f>
        <v>Flat Momentum</v>
      </c>
      <c r="DH63" s="7" t="str">
        <f>IF(AND(DF63="Overbought",AD63=2),"Culminated Thrust","-----")</f>
        <v>-----</v>
      </c>
      <c r="DI63" s="7" t="str">
        <f>IF(AND(DG63="Oversold",AD63=5),"Culminated Thrust","-----")</f>
        <v>-----</v>
      </c>
      <c r="DJ63" s="14">
        <f>(Q63-$D63)/$D63</f>
        <v>-1</v>
      </c>
      <c r="DK63" s="14">
        <f>(R63-$D63)/$D63</f>
        <v>-1</v>
      </c>
      <c r="DL63" s="14">
        <f>(S63-$D63)/$D63</f>
        <v>-1</v>
      </c>
      <c r="DM63" s="14">
        <f>(T63-$D63)/$D63</f>
        <v>-1</v>
      </c>
      <c r="DN63" s="14">
        <f>(U63-$D63)/$D63</f>
        <v>-1</v>
      </c>
      <c r="DO63" s="14">
        <f>(V63-$D63)/$D63</f>
        <v>-1</v>
      </c>
      <c r="DP63" s="14">
        <f t="shared" si="171"/>
        <v>-1</v>
      </c>
      <c r="DQ63" s="14">
        <f t="shared" si="172"/>
        <v>-1</v>
      </c>
      <c r="DR63" s="14">
        <f t="shared" si="173"/>
        <v>-1</v>
      </c>
      <c r="DS63" s="14">
        <f t="shared" si="174"/>
        <v>-1</v>
      </c>
      <c r="DT63" s="14">
        <f t="shared" si="175"/>
        <v>-1</v>
      </c>
      <c r="DU63" s="14">
        <f t="shared" si="176"/>
        <v>-1</v>
      </c>
      <c r="DV63" t="str">
        <f>IF($D63&gt;Q63,"SUP","RES")</f>
        <v>SUP</v>
      </c>
      <c r="DW63" t="str">
        <f>IF($D63&gt;R63,"SUP","RES")</f>
        <v>SUP</v>
      </c>
      <c r="DX63" t="str">
        <f>IF($D63&gt;S63,"SUP","RES")</f>
        <v>SUP</v>
      </c>
      <c r="DY63" t="str">
        <f>IF($D63&gt;T63,"SUP","RES")</f>
        <v>SUP</v>
      </c>
      <c r="DZ63" t="str">
        <f>IF($D63&gt;U63,"SUP","RES")</f>
        <v>SUP</v>
      </c>
      <c r="EA63" t="str">
        <f>IF($D63&gt;V63,"SUP","RES")</f>
        <v>SUP</v>
      </c>
      <c r="EB63" s="7">
        <f t="shared" si="177"/>
        <v>0</v>
      </c>
      <c r="EC63" s="7">
        <f t="shared" si="178"/>
        <v>6</v>
      </c>
      <c r="ED63" s="13" t="str">
        <f t="shared" si="179"/>
        <v>All Sup</v>
      </c>
      <c r="EE63" s="13" t="str">
        <f t="shared" si="180"/>
        <v>-----</v>
      </c>
      <c r="EF63" s="7" t="str">
        <f>IF(OR(ED63="All Sup",EE63="All Res"),"na",((D63-MIN(Q63:V63))/(MAX(Q63:V63)-MIN(Q63:V63))))</f>
        <v>na</v>
      </c>
      <c r="EG63">
        <v>1.4999999999999999E-4</v>
      </c>
      <c r="EH63">
        <f>Q63*(1+$EG63)</f>
        <v>0</v>
      </c>
      <c r="EI63">
        <f>Q63*(1-$EG63)</f>
        <v>0</v>
      </c>
      <c r="EJ63">
        <f>R63*(1+$EG63)</f>
        <v>0</v>
      </c>
      <c r="EK63">
        <f>R63*(1-$EG63)</f>
        <v>0</v>
      </c>
      <c r="EL63">
        <f>S63*(1+$EG63)</f>
        <v>0</v>
      </c>
      <c r="EM63">
        <f>S63*(1-$EG63)</f>
        <v>0</v>
      </c>
      <c r="EN63">
        <f>T63*(1+$EG63)</f>
        <v>0</v>
      </c>
      <c r="EO63">
        <f>T63*(1-$EG63)</f>
        <v>0</v>
      </c>
      <c r="EP63">
        <f>U63*(1+$EG63)</f>
        <v>0</v>
      </c>
      <c r="EQ63">
        <f>U63*(1-$EG63)</f>
        <v>0</v>
      </c>
      <c r="ER63">
        <f>V63*(1+$EG63)</f>
        <v>0</v>
      </c>
      <c r="ES63">
        <f>V63*(1-$EG63)</f>
        <v>0</v>
      </c>
      <c r="ET63" s="7" t="str">
        <f t="shared" si="181"/>
        <v>-----</v>
      </c>
      <c r="EU63" s="7" t="str">
        <f t="shared" si="182"/>
        <v>-----</v>
      </c>
      <c r="EV63" s="7" t="str">
        <f t="shared" si="183"/>
        <v>-----</v>
      </c>
      <c r="EW63" s="7" t="str">
        <f t="shared" si="184"/>
        <v>-----</v>
      </c>
      <c r="EX63" s="7" t="str">
        <f t="shared" si="185"/>
        <v>-----</v>
      </c>
      <c r="EY63" s="7" t="str">
        <f t="shared" si="186"/>
        <v>-----</v>
      </c>
      <c r="EZ63">
        <f t="shared" si="204"/>
        <v>61</v>
      </c>
      <c r="FA63">
        <f t="shared" si="205"/>
        <v>61</v>
      </c>
      <c r="FB63">
        <f t="shared" si="206"/>
        <v>61</v>
      </c>
      <c r="FC63">
        <f t="shared" si="207"/>
        <v>61</v>
      </c>
      <c r="FD63">
        <f t="shared" si="208"/>
        <v>61</v>
      </c>
      <c r="FE63">
        <f t="shared" si="209"/>
        <v>61</v>
      </c>
      <c r="FF63">
        <f t="shared" si="210"/>
        <v>0</v>
      </c>
      <c r="FG63">
        <f t="shared" si="211"/>
        <v>0</v>
      </c>
      <c r="FH63">
        <f t="shared" si="212"/>
        <v>0</v>
      </c>
      <c r="FI63">
        <f t="shared" si="213"/>
        <v>0</v>
      </c>
      <c r="FJ63">
        <f t="shared" si="214"/>
        <v>0</v>
      </c>
      <c r="FK63">
        <f t="shared" si="215"/>
        <v>0</v>
      </c>
      <c r="FL63" s="7" t="str">
        <f t="shared" si="187"/>
        <v>-----</v>
      </c>
      <c r="FM63" s="7" t="str">
        <f t="shared" si="188"/>
        <v>-----</v>
      </c>
      <c r="FN63" s="7" t="str">
        <f t="shared" si="189"/>
        <v>-----</v>
      </c>
      <c r="FO63" s="7" t="str">
        <f t="shared" si="190"/>
        <v>-----</v>
      </c>
      <c r="FP63" s="7" t="str">
        <f t="shared" si="191"/>
        <v>-----</v>
      </c>
      <c r="FQ63" s="7" t="str">
        <f t="shared" si="192"/>
        <v>-----</v>
      </c>
      <c r="FR63" s="13" t="str">
        <f>IF(FL63="-----","-----",(D63-Q63)/Q63)</f>
        <v>-----</v>
      </c>
      <c r="FS63" s="13" t="str">
        <f>IF(FM63="-----","-----",(Q63-R63)/R63)</f>
        <v>-----</v>
      </c>
      <c r="FT63" s="13" t="str">
        <f>IF(FN63="-----","-----",(R63-S63)/S63)</f>
        <v>-----</v>
      </c>
      <c r="FU63" s="13" t="str">
        <f>IF(FO63="-----","-----",(S63-T63)/T63)</f>
        <v>-----</v>
      </c>
      <c r="FV63" s="13" t="str">
        <f>IF(FP63="-----","-----",(T63-U63)/U63)</f>
        <v>-----</v>
      </c>
      <c r="FW63" s="13" t="str">
        <f>IF(FQ63="-----","-----",(U63-V63)/V63)</f>
        <v>-----</v>
      </c>
      <c r="FX63" s="7" t="str">
        <f t="shared" si="193"/>
        <v>-----</v>
      </c>
      <c r="FY63" s="7" t="str">
        <f t="shared" si="194"/>
        <v>-----</v>
      </c>
      <c r="FZ63" s="7" t="str">
        <f t="shared" si="195"/>
        <v>-----</v>
      </c>
      <c r="GA63" s="7" t="str">
        <f t="shared" si="196"/>
        <v>-----</v>
      </c>
      <c r="GB63" s="7" t="str">
        <f t="shared" si="197"/>
        <v>-----</v>
      </c>
      <c r="GC63" s="7" t="str">
        <f t="shared" si="198"/>
        <v>-----</v>
      </c>
      <c r="GD63" s="7" t="str">
        <f>IF(AND(BG63&gt;AA63,BG62&gt;AA62,BG61&gt;AA61,BG60&gt;AA60,BG59&gt;AA59,BG58&gt;AA58,BG57&gt;AA57,BG56&gt;AA56,BG55&gt;AA55,BG54&gt;AA54,BG53&gt;AA53,BG52&gt;AA52),"Bullish",IF(AND(BG63&lt;AA63,BG62&lt;AA62,BG61&lt;AA61,BG60&lt;AA60,BG59&lt;AA59,BG58&lt;AA58,BG57&lt;AA57,BG56&lt;AA56,BG55&lt;AA55,BG54&lt;AA54,BG53&lt;AA53,BG52&lt;AA52),"Bearish","-----"))</f>
        <v>Bullish</v>
      </c>
      <c r="GE63">
        <f>(Z63-BG63)/BG63</f>
        <v>8.4142258047786443E-4</v>
      </c>
      <c r="GI63" s="7" t="str">
        <f>IF(Y63&gt;Z63,"Bullish","Bearish")</f>
        <v>Bearish</v>
      </c>
      <c r="GJ63" s="19" t="str">
        <f>IF(AND(D63&gt;Y63,D62&lt;Y62),"TEMA crossover","-----")</f>
        <v>-----</v>
      </c>
      <c r="GK63" s="19" t="str">
        <f>IF(AND(D63&lt;Y63,D62&gt;Y62),"TEMA crossunder","-----")</f>
        <v>-----</v>
      </c>
      <c r="GL63" s="20" t="str">
        <f>IF(GD63="Bearish","YES","-----")</f>
        <v>-----</v>
      </c>
      <c r="GM63" s="20" t="str">
        <f>IF(GH63="Reverse to Bearish","YES","-----")</f>
        <v>-----</v>
      </c>
      <c r="GN63" s="20" t="str">
        <f>IF(AND(GI63="Bullish",GI62="Bullish",GI61="Bullish",GI60="Bullish"),"YES","-----")</f>
        <v>-----</v>
      </c>
      <c r="GO63" s="20" t="str">
        <f>IF(OR(GK63="TEMA crossunder",GK62="TEMA crossunder",GK61="TEMA crossunder",GK60="TEMA crossunder"),"YES","-----")</f>
        <v>-----</v>
      </c>
      <c r="GP63" s="20" t="str">
        <f>IF(GD63="Bullish","YES","-----")</f>
        <v>YES</v>
      </c>
      <c r="GQ63" s="20" t="str">
        <f>IF(GH63="Reverse to Bullish","YES","-----")</f>
        <v>-----</v>
      </c>
      <c r="GR63" s="20" t="str">
        <f>IF(AND(GI63="Bearish",GI62="Bearish",GI61="Bearish",GI60="Bearish"),"YES","-----")</f>
        <v>YES</v>
      </c>
      <c r="GS63" s="20" t="str">
        <f>IF(OR(GJ63="TEMA crossover",GJ62="TEMA crossover",GJ61="TEMA crossover",GJ60="TEMA crossover"),"YES","-----")</f>
        <v>YES</v>
      </c>
      <c r="GT63" s="20" t="str">
        <f t="shared" si="216"/>
        <v>-----</v>
      </c>
      <c r="GU63" s="20" t="str">
        <f t="shared" si="217"/>
        <v>-----</v>
      </c>
      <c r="GV63" s="20" t="str">
        <f t="shared" si="218"/>
        <v>-----</v>
      </c>
      <c r="GW63" s="20" t="str">
        <f t="shared" si="219"/>
        <v>-----</v>
      </c>
      <c r="GX63" s="20" t="str">
        <f t="shared" si="220"/>
        <v>-----</v>
      </c>
      <c r="GY63" s="20" t="str">
        <f t="shared" si="221"/>
        <v>-----</v>
      </c>
      <c r="GZ63" s="7" t="str">
        <f>IF(G63&gt;BH63,"YES","-----")</f>
        <v>YES</v>
      </c>
      <c r="HA63" s="7" t="str">
        <f>IF(F63&lt;BI63,"YES","-----")</f>
        <v>-----</v>
      </c>
      <c r="HB63">
        <f>BH63-BI63</f>
        <v>0.75</v>
      </c>
      <c r="HI63">
        <f t="shared" si="199"/>
        <v>-1.3988399999998364</v>
      </c>
      <c r="HJ63">
        <f t="shared" si="200"/>
        <v>-0.64883999999983644</v>
      </c>
      <c r="HK63" s="7"/>
      <c r="HL63" s="7"/>
      <c r="HM63" s="7"/>
      <c r="HN63" s="7"/>
      <c r="HO63" s="7"/>
      <c r="HP63" s="7"/>
      <c r="HQ63" s="28">
        <f t="shared" si="223"/>
        <v>-1.4549999999871943E-2</v>
      </c>
      <c r="HR63" s="28" t="str">
        <f t="shared" si="201"/>
        <v>Bear</v>
      </c>
      <c r="HS63">
        <f t="shared" si="202"/>
        <v>1.4549999999871943E-2</v>
      </c>
    </row>
    <row r="64" spans="1:227" x14ac:dyDescent="0.55000000000000004">
      <c r="A64">
        <f>Validation!A63</f>
        <v>1772043300</v>
      </c>
      <c r="B64" t="str">
        <f>Price!B63</f>
        <v>XAUUSD</v>
      </c>
      <c r="C64" t="str">
        <f>Price!C63</f>
        <v>M5</v>
      </c>
      <c r="D64">
        <f>Price!D63</f>
        <v>5206.8</v>
      </c>
      <c r="E64">
        <f>Price!E63</f>
        <v>5206.8900000000003</v>
      </c>
      <c r="F64">
        <f>Price!F63</f>
        <v>5207.29</v>
      </c>
      <c r="G64">
        <f>Price!G63</f>
        <v>5206.71</v>
      </c>
      <c r="H64">
        <f>Price!H63</f>
        <v>221</v>
      </c>
      <c r="I64">
        <f>Diagonals!E63</f>
        <v>0</v>
      </c>
      <c r="J64">
        <f>Diagonals!F63</f>
        <v>0</v>
      </c>
      <c r="K64">
        <f>Diagonals!G63</f>
        <v>0</v>
      </c>
      <c r="L64">
        <f>Diagonals!H63</f>
        <v>0</v>
      </c>
      <c r="M64">
        <f>Diagonals!I63</f>
        <v>0</v>
      </c>
      <c r="N64">
        <f>Diagonals!J63</f>
        <v>0</v>
      </c>
      <c r="O64">
        <f>Diagonals!K63</f>
        <v>0</v>
      </c>
      <c r="P64">
        <f>Diagonals!L63</f>
        <v>0</v>
      </c>
      <c r="Q64">
        <f>Trendlines!E63</f>
        <v>0</v>
      </c>
      <c r="R64">
        <f>Trendlines!F63</f>
        <v>0</v>
      </c>
      <c r="S64">
        <f>Trendlines!G63</f>
        <v>0</v>
      </c>
      <c r="T64">
        <f>Trendlines!H63</f>
        <v>0</v>
      </c>
      <c r="U64">
        <f>Trendlines!I63</f>
        <v>0</v>
      </c>
      <c r="V64">
        <f>Trendlines!J63</f>
        <v>0</v>
      </c>
      <c r="W64">
        <f>Trendlines!K63</f>
        <v>0</v>
      </c>
      <c r="X64">
        <f>Trendlines!L63</f>
        <v>0</v>
      </c>
      <c r="Y64">
        <f>Tema_Hrma_Smma!E63</f>
        <v>5205.8</v>
      </c>
      <c r="Z64">
        <f>Tema_Hrma_Smma!F63</f>
        <v>5209.26</v>
      </c>
      <c r="AA64">
        <f>Tema_Hrma_Smma!G63</f>
        <v>5197.03</v>
      </c>
      <c r="AB64">
        <f>ZScore!H63</f>
        <v>-1</v>
      </c>
      <c r="AC64">
        <f>ZScore!I63</f>
        <v>1.0776600000000001</v>
      </c>
      <c r="AD64">
        <f>ZScore!J63</f>
        <v>3</v>
      </c>
      <c r="AE64">
        <f>HA!E63</f>
        <v>5207.09</v>
      </c>
      <c r="AF64">
        <f>HA!F63</f>
        <v>5207.29</v>
      </c>
      <c r="AG64">
        <f>HA!G63</f>
        <v>5206.71</v>
      </c>
      <c r="AH64">
        <f>HA!H63</f>
        <v>5206.92</v>
      </c>
      <c r="AI64">
        <f>HA!I63</f>
        <v>-1</v>
      </c>
      <c r="AJ64">
        <f>HA!J63</f>
        <v>0.16</v>
      </c>
      <c r="AK64">
        <f>HA!K63</f>
        <v>-1.0549999999999999</v>
      </c>
      <c r="AL64">
        <f>HA!L63</f>
        <v>-2</v>
      </c>
      <c r="AM64">
        <f>KC!E63</f>
        <v>5234.1729999999998</v>
      </c>
      <c r="AN64">
        <f>KC!F63</f>
        <v>5228.8987399999996</v>
      </c>
      <c r="AO64">
        <f>KC!G63</f>
        <v>5223.6244800000004</v>
      </c>
      <c r="AP64">
        <f>KC!H63</f>
        <v>5218.3502200000003</v>
      </c>
      <c r="AQ64">
        <f>KC!I63</f>
        <v>5213.0759600000001</v>
      </c>
      <c r="AR64">
        <f>KC!J63</f>
        <v>5209.0406000000003</v>
      </c>
      <c r="AS64">
        <f>KC!K63</f>
        <v>5203.7663400000001</v>
      </c>
      <c r="AT64">
        <f>KC!L63</f>
        <v>5198.49208</v>
      </c>
      <c r="AU64">
        <f>KC!M63</f>
        <v>5193.2178199999998</v>
      </c>
      <c r="AV64">
        <f>KC!N63</f>
        <v>5187.9435599999997</v>
      </c>
      <c r="AW64">
        <f>SR_Levels!E63</f>
        <v>5205.3100000000004</v>
      </c>
      <c r="AX64">
        <f>SR_Levels!F63</f>
        <v>5193.3500000000004</v>
      </c>
      <c r="AY64">
        <f>SR_Levels!G63</f>
        <v>5178.6000000000004</v>
      </c>
      <c r="AZ64">
        <f>SR_Levels!H63</f>
        <v>5161.8900000000003</v>
      </c>
      <c r="BA64">
        <f>SR_Levels!I63</f>
        <v>0</v>
      </c>
      <c r="BB64">
        <f>SR_Levels!J63</f>
        <v>0</v>
      </c>
      <c r="BC64">
        <f>SR_Levels!K63</f>
        <v>0</v>
      </c>
      <c r="BD64">
        <f>SR_Levels!L63</f>
        <v>0</v>
      </c>
      <c r="BE64">
        <f>ZigZag!E63</f>
        <v>0</v>
      </c>
      <c r="BF64">
        <f>ZigZag!F63</f>
        <v>0</v>
      </c>
      <c r="BG64">
        <f>ZigZag!G63</f>
        <v>5205.57</v>
      </c>
      <c r="BH64">
        <f>Dual_Tema!E63</f>
        <v>5205.9799999999996</v>
      </c>
      <c r="BI64">
        <f>Dual_Tema!F63</f>
        <v>5205.6499999999996</v>
      </c>
      <c r="BJ64">
        <f>Pinbar!E63</f>
        <v>0</v>
      </c>
      <c r="BK64">
        <f>SSA!E63</f>
        <v>5206.9786000000004</v>
      </c>
      <c r="BL64">
        <f>SSA!F63</f>
        <v>5206.8909999999996</v>
      </c>
      <c r="BN64" t="str">
        <f t="shared" si="222"/>
        <v>Red Candle</v>
      </c>
      <c r="BO64" s="34">
        <f t="shared" si="224"/>
        <v>1.7285387509557992E-5</v>
      </c>
      <c r="BP64" s="34">
        <f t="shared" si="226"/>
        <v>-1.482396304173017E-3</v>
      </c>
      <c r="BQ64" s="34">
        <f t="shared" si="235"/>
        <v>-2.6496780065210501E-4</v>
      </c>
      <c r="BR64" s="34">
        <f t="shared" si="237"/>
        <v>1.8760643057118553E-3</v>
      </c>
      <c r="BS64" s="35">
        <f t="shared" si="225"/>
        <v>2.8808771694865953E-6</v>
      </c>
      <c r="BT64" s="35">
        <f t="shared" si="227"/>
        <v>-1.2361703717078676E-4</v>
      </c>
      <c r="BU64" s="35">
        <f t="shared" si="236"/>
        <v>-1.4722275560763443E-5</v>
      </c>
      <c r="BV64" s="35">
        <f t="shared" si="238"/>
        <v>7.8099161872069445E-5</v>
      </c>
      <c r="BW64" s="27">
        <v>96</v>
      </c>
      <c r="BX64">
        <f>F64-G64</f>
        <v>0.57999999999992724</v>
      </c>
      <c r="BY64">
        <f>ABS(F64-D63)</f>
        <v>0.3999999999996362</v>
      </c>
      <c r="BZ64">
        <f>ABS(G64-D63)</f>
        <v>0.18000000000029104</v>
      </c>
      <c r="CA64">
        <f t="shared" si="203"/>
        <v>0.57999999999992724</v>
      </c>
      <c r="CB64">
        <f t="shared" si="229"/>
        <v>3.1221428571428596</v>
      </c>
      <c r="CC64">
        <f t="shared" si="232"/>
        <v>4.0017510894009023</v>
      </c>
      <c r="CD64">
        <f t="shared" si="230"/>
        <v>-0.87960823225804274</v>
      </c>
      <c r="CE64">
        <f t="shared" si="233"/>
        <v>-1</v>
      </c>
      <c r="CF64">
        <f t="shared" si="234"/>
        <v>-21</v>
      </c>
      <c r="CG64" s="7" t="str">
        <f t="shared" si="231"/>
        <v>Low Volatility Period</v>
      </c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Z64" s="7" t="str">
        <f>IF(AND(D64&gt;BH64,D64&gt;E64),"Bullish Trigger","-----")</f>
        <v>-----</v>
      </c>
      <c r="DA64" s="7" t="str">
        <f>IF(AND(D64&lt;BI64,D64&lt;E64),"Bearish Trigger","-----")</f>
        <v>-----</v>
      </c>
      <c r="DB64" s="13" t="str">
        <f>IF(AND(W64=BE64,W64&gt;0,BE64&gt;0),"Important High","------")</f>
        <v>------</v>
      </c>
      <c r="DC64" s="13" t="str">
        <f>IF(AND(X64=BF64,X64&gt;0,BF64&gt;0),"Important Low","------")</f>
        <v>------</v>
      </c>
      <c r="DD64" s="7" t="str">
        <f>IF(AND(DB64="Important High",DC64="-----",BJ64=1),"Imp High Rej","-----")</f>
        <v>-----</v>
      </c>
      <c r="DE64" s="7" t="str">
        <f>IF(AND(DB64="-----",DC64="Important Low",BJ64=1),"Imp Low Rej","-----")</f>
        <v>-----</v>
      </c>
      <c r="DF64" s="7" t="str">
        <f>IF(Y64&gt;AM64,"Overbought",IF(Y64&gt;AO64,"Bullish Momentum",IF(Y64&gt;AQ64,"Flat Momentum","-----")))</f>
        <v>-----</v>
      </c>
      <c r="DG64" s="7" t="str">
        <f>IF(Y64&lt;AV64,"Oversold",IF(Y64&lt;AT64,"Bearish Momentum",IF(Y64&lt;AR64,"Flat Momentum","-----")))</f>
        <v>Flat Momentum</v>
      </c>
      <c r="DH64" s="7" t="str">
        <f>IF(AND(DF64="Overbought",AD64=2),"Culminated Thrust","-----")</f>
        <v>-----</v>
      </c>
      <c r="DI64" s="7" t="str">
        <f>IF(AND(DG64="Oversold",AD64=5),"Culminated Thrust","-----")</f>
        <v>-----</v>
      </c>
      <c r="DJ64" s="14">
        <f>(Q64-$D64)/$D64</f>
        <v>-1</v>
      </c>
      <c r="DK64" s="14">
        <f>(R64-$D64)/$D64</f>
        <v>-1</v>
      </c>
      <c r="DL64" s="14">
        <f>(S64-$D64)/$D64</f>
        <v>-1</v>
      </c>
      <c r="DM64" s="14">
        <f>(T64-$D64)/$D64</f>
        <v>-1</v>
      </c>
      <c r="DN64" s="14">
        <f>(U64-$D64)/$D64</f>
        <v>-1</v>
      </c>
      <c r="DO64" s="14">
        <f>(V64-$D64)/$D64</f>
        <v>-1</v>
      </c>
      <c r="DP64" s="14">
        <f t="shared" si="171"/>
        <v>-1</v>
      </c>
      <c r="DQ64" s="14">
        <f t="shared" si="172"/>
        <v>-1</v>
      </c>
      <c r="DR64" s="14">
        <f t="shared" si="173"/>
        <v>-1</v>
      </c>
      <c r="DS64" s="14">
        <f t="shared" si="174"/>
        <v>-1</v>
      </c>
      <c r="DT64" s="14">
        <f t="shared" si="175"/>
        <v>-1</v>
      </c>
      <c r="DU64" s="14">
        <f t="shared" si="176"/>
        <v>-1</v>
      </c>
      <c r="DV64" t="str">
        <f>IF($D64&gt;Q64,"SUP","RES")</f>
        <v>SUP</v>
      </c>
      <c r="DW64" t="str">
        <f>IF($D64&gt;R64,"SUP","RES")</f>
        <v>SUP</v>
      </c>
      <c r="DX64" t="str">
        <f>IF($D64&gt;S64,"SUP","RES")</f>
        <v>SUP</v>
      </c>
      <c r="DY64" t="str">
        <f>IF($D64&gt;T64,"SUP","RES")</f>
        <v>SUP</v>
      </c>
      <c r="DZ64" t="str">
        <f>IF($D64&gt;U64,"SUP","RES")</f>
        <v>SUP</v>
      </c>
      <c r="EA64" t="str">
        <f>IF($D64&gt;V64,"SUP","RES")</f>
        <v>SUP</v>
      </c>
      <c r="EB64" s="7">
        <f t="shared" si="177"/>
        <v>0</v>
      </c>
      <c r="EC64" s="7">
        <f t="shared" si="178"/>
        <v>6</v>
      </c>
      <c r="ED64" s="13" t="str">
        <f t="shared" si="179"/>
        <v>All Sup</v>
      </c>
      <c r="EE64" s="13" t="str">
        <f t="shared" si="180"/>
        <v>-----</v>
      </c>
      <c r="EF64" s="7" t="str">
        <f>IF(OR(ED64="All Sup",EE64="All Res"),"na",((D64-MIN(Q64:V64))/(MAX(Q64:V64)-MIN(Q64:V64))))</f>
        <v>na</v>
      </c>
      <c r="EG64">
        <v>1.4999999999999999E-4</v>
      </c>
      <c r="EH64">
        <f>Q64*(1+$EG64)</f>
        <v>0</v>
      </c>
      <c r="EI64">
        <f>Q64*(1-$EG64)</f>
        <v>0</v>
      </c>
      <c r="EJ64">
        <f>R64*(1+$EG64)</f>
        <v>0</v>
      </c>
      <c r="EK64">
        <f>R64*(1-$EG64)</f>
        <v>0</v>
      </c>
      <c r="EL64">
        <f>S64*(1+$EG64)</f>
        <v>0</v>
      </c>
      <c r="EM64">
        <f>S64*(1-$EG64)</f>
        <v>0</v>
      </c>
      <c r="EN64">
        <f>T64*(1+$EG64)</f>
        <v>0</v>
      </c>
      <c r="EO64">
        <f>T64*(1-$EG64)</f>
        <v>0</v>
      </c>
      <c r="EP64">
        <f>U64*(1+$EG64)</f>
        <v>0</v>
      </c>
      <c r="EQ64">
        <f>U64*(1-$EG64)</f>
        <v>0</v>
      </c>
      <c r="ER64">
        <f>V64*(1+$EG64)</f>
        <v>0</v>
      </c>
      <c r="ES64">
        <f>V64*(1-$EG64)</f>
        <v>0</v>
      </c>
      <c r="ET64" s="7" t="str">
        <f t="shared" si="181"/>
        <v>-----</v>
      </c>
      <c r="EU64" s="7" t="str">
        <f t="shared" si="182"/>
        <v>-----</v>
      </c>
      <c r="EV64" s="7" t="str">
        <f t="shared" si="183"/>
        <v>-----</v>
      </c>
      <c r="EW64" s="7" t="str">
        <f t="shared" si="184"/>
        <v>-----</v>
      </c>
      <c r="EX64" s="7" t="str">
        <f t="shared" si="185"/>
        <v>-----</v>
      </c>
      <c r="EY64" s="7" t="str">
        <f t="shared" si="186"/>
        <v>-----</v>
      </c>
      <c r="EZ64">
        <f t="shared" si="204"/>
        <v>62</v>
      </c>
      <c r="FA64">
        <f t="shared" si="205"/>
        <v>62</v>
      </c>
      <c r="FB64">
        <f t="shared" si="206"/>
        <v>62</v>
      </c>
      <c r="FC64">
        <f t="shared" si="207"/>
        <v>62</v>
      </c>
      <c r="FD64">
        <f t="shared" si="208"/>
        <v>62</v>
      </c>
      <c r="FE64">
        <f t="shared" si="209"/>
        <v>62</v>
      </c>
      <c r="FF64">
        <f t="shared" si="210"/>
        <v>0</v>
      </c>
      <c r="FG64">
        <f t="shared" si="211"/>
        <v>0</v>
      </c>
      <c r="FH64">
        <f t="shared" si="212"/>
        <v>0</v>
      </c>
      <c r="FI64">
        <f t="shared" si="213"/>
        <v>0</v>
      </c>
      <c r="FJ64">
        <f t="shared" si="214"/>
        <v>0</v>
      </c>
      <c r="FK64">
        <f t="shared" si="215"/>
        <v>0</v>
      </c>
      <c r="FL64" s="7" t="str">
        <f t="shared" si="187"/>
        <v>-----</v>
      </c>
      <c r="FM64" s="7" t="str">
        <f t="shared" si="188"/>
        <v>-----</v>
      </c>
      <c r="FN64" s="7" t="str">
        <f t="shared" si="189"/>
        <v>-----</v>
      </c>
      <c r="FO64" s="7" t="str">
        <f t="shared" si="190"/>
        <v>-----</v>
      </c>
      <c r="FP64" s="7" t="str">
        <f t="shared" si="191"/>
        <v>-----</v>
      </c>
      <c r="FQ64" s="7" t="str">
        <f t="shared" si="192"/>
        <v>-----</v>
      </c>
      <c r="FR64" s="13" t="str">
        <f>IF(FL64="-----","-----",(D64-Q64)/Q64)</f>
        <v>-----</v>
      </c>
      <c r="FS64" s="13" t="str">
        <f>IF(FM64="-----","-----",(Q64-R64)/R64)</f>
        <v>-----</v>
      </c>
      <c r="FT64" s="13" t="str">
        <f>IF(FN64="-----","-----",(R64-S64)/S64)</f>
        <v>-----</v>
      </c>
      <c r="FU64" s="13" t="str">
        <f>IF(FO64="-----","-----",(S64-T64)/T64)</f>
        <v>-----</v>
      </c>
      <c r="FV64" s="13" t="str">
        <f>IF(FP64="-----","-----",(T64-U64)/U64)</f>
        <v>-----</v>
      </c>
      <c r="FW64" s="13" t="str">
        <f>IF(FQ64="-----","-----",(U64-V64)/V64)</f>
        <v>-----</v>
      </c>
      <c r="FX64" s="7" t="str">
        <f t="shared" si="193"/>
        <v>-----</v>
      </c>
      <c r="FY64" s="7" t="str">
        <f t="shared" si="194"/>
        <v>-----</v>
      </c>
      <c r="FZ64" s="7" t="str">
        <f t="shared" si="195"/>
        <v>-----</v>
      </c>
      <c r="GA64" s="7" t="str">
        <f t="shared" si="196"/>
        <v>-----</v>
      </c>
      <c r="GB64" s="7" t="str">
        <f t="shared" si="197"/>
        <v>-----</v>
      </c>
      <c r="GC64" s="7" t="str">
        <f t="shared" si="198"/>
        <v>-----</v>
      </c>
      <c r="GD64" s="7" t="str">
        <f>IF(AND(BG64&gt;AA64,BG63&gt;AA63,BG62&gt;AA62,BG61&gt;AA61,BG60&gt;AA60,BG59&gt;AA59,BG58&gt;AA58,BG57&gt;AA57,BG56&gt;AA56,BG55&gt;AA55,BG54&gt;AA54,BG53&gt;AA53),"Bullish",IF(AND(BG64&lt;AA64,BG63&lt;AA63,BG62&lt;AA62,BG61&lt;AA61,BG60&lt;AA60,BG59&lt;AA59,BG58&lt;AA58,BG57&lt;AA57,BG56&lt;AA56,BG55&lt;AA55,BG54&lt;AA54,BG53&lt;AA53),"Bearish","-----"))</f>
        <v>Bullish</v>
      </c>
      <c r="GE64">
        <f>(Z64-BG64)/BG64</f>
        <v>7.0885609068757302E-4</v>
      </c>
      <c r="GI64" s="7" t="str">
        <f>IF(Y64&gt;Z64,"Bullish","Bearish")</f>
        <v>Bearish</v>
      </c>
      <c r="GJ64" s="19" t="str">
        <f>IF(AND(D64&gt;Y64,D63&lt;Y63),"TEMA crossover","-----")</f>
        <v>-----</v>
      </c>
      <c r="GK64" s="19" t="str">
        <f>IF(AND(D64&lt;Y64,D63&gt;Y63),"TEMA crossunder","-----")</f>
        <v>-----</v>
      </c>
      <c r="GL64" s="20" t="str">
        <f>IF(GD64="Bearish","YES","-----")</f>
        <v>-----</v>
      </c>
      <c r="GM64" s="20" t="str">
        <f>IF(GH64="Reverse to Bearish","YES","-----")</f>
        <v>-----</v>
      </c>
      <c r="GN64" s="20" t="str">
        <f>IF(AND(GI64="Bullish",GI63="Bullish",GI62="Bullish",GI61="Bullish"),"YES","-----")</f>
        <v>-----</v>
      </c>
      <c r="GO64" s="20" t="str">
        <f>IF(OR(GK64="TEMA crossunder",GK63="TEMA crossunder",GK62="TEMA crossunder",GK61="TEMA crossunder"),"YES","-----")</f>
        <v>-----</v>
      </c>
      <c r="GP64" s="20" t="str">
        <f>IF(GD64="Bullish","YES","-----")</f>
        <v>YES</v>
      </c>
      <c r="GQ64" s="20" t="str">
        <f>IF(GH64="Reverse to Bullish","YES","-----")</f>
        <v>-----</v>
      </c>
      <c r="GR64" s="20" t="str">
        <f>IF(AND(GI64="Bearish",GI63="Bearish",GI62="Bearish",GI61="Bearish"),"YES","-----")</f>
        <v>YES</v>
      </c>
      <c r="GS64" s="20" t="str">
        <f>IF(OR(GJ64="TEMA crossover",GJ63="TEMA crossover",GJ62="TEMA crossover",GJ61="TEMA crossover"),"YES","-----")</f>
        <v>-----</v>
      </c>
      <c r="GT64" s="20" t="str">
        <f t="shared" si="216"/>
        <v>-----</v>
      </c>
      <c r="GU64" s="20" t="str">
        <f t="shared" si="217"/>
        <v>-----</v>
      </c>
      <c r="GV64" s="20" t="str">
        <f t="shared" si="218"/>
        <v>-----</v>
      </c>
      <c r="GW64" s="20" t="str">
        <f t="shared" si="219"/>
        <v>-----</v>
      </c>
      <c r="GX64" s="20" t="str">
        <f t="shared" si="220"/>
        <v>-----</v>
      </c>
      <c r="GY64" s="20" t="str">
        <f t="shared" si="221"/>
        <v>-----</v>
      </c>
      <c r="GZ64" s="7" t="str">
        <f>IF(G64&gt;BH64,"YES","-----")</f>
        <v>YES</v>
      </c>
      <c r="HA64" s="7" t="str">
        <f>IF(F64&lt;BI64,"YES","-----")</f>
        <v>-----</v>
      </c>
      <c r="HB64">
        <f>BH64-BI64</f>
        <v>0.32999999999992724</v>
      </c>
      <c r="HI64">
        <f t="shared" si="199"/>
        <v>-1.3286000000007334</v>
      </c>
      <c r="HJ64">
        <f t="shared" si="200"/>
        <v>-0.99860000000080618</v>
      </c>
      <c r="HK64" s="7"/>
      <c r="HL64" s="7"/>
      <c r="HM64" s="7"/>
      <c r="HN64" s="7"/>
      <c r="HO64" s="7"/>
      <c r="HP64" s="7"/>
      <c r="HQ64" s="28">
        <f t="shared" si="223"/>
        <v>8.7600000000747968E-2</v>
      </c>
      <c r="HR64" s="28" t="str">
        <f t="shared" si="201"/>
        <v>Bull</v>
      </c>
      <c r="HS64">
        <f t="shared" si="202"/>
        <v>8.7600000000747968E-2</v>
      </c>
    </row>
    <row r="65" spans="1:227" x14ac:dyDescent="0.55000000000000004">
      <c r="A65">
        <f>Validation!A64</f>
        <v>1772043600</v>
      </c>
      <c r="B65" t="str">
        <f>Price!B64</f>
        <v>XAUUSD</v>
      </c>
      <c r="C65" t="str">
        <f>Price!C64</f>
        <v>M5</v>
      </c>
      <c r="D65">
        <f>Price!D64</f>
        <v>5206.7700000000004</v>
      </c>
      <c r="E65">
        <f>Price!E64</f>
        <v>5206.8</v>
      </c>
      <c r="F65">
        <f>Price!F64</f>
        <v>5207.28</v>
      </c>
      <c r="G65">
        <f>Price!G64</f>
        <v>5206.7299999999996</v>
      </c>
      <c r="H65">
        <f>Price!H64</f>
        <v>227</v>
      </c>
      <c r="I65">
        <f>Diagonals!E64</f>
        <v>0</v>
      </c>
      <c r="J65">
        <f>Diagonals!F64</f>
        <v>0</v>
      </c>
      <c r="K65">
        <f>Diagonals!G64</f>
        <v>0</v>
      </c>
      <c r="L65">
        <f>Diagonals!H64</f>
        <v>0</v>
      </c>
      <c r="M65">
        <f>Diagonals!I64</f>
        <v>0</v>
      </c>
      <c r="N65">
        <f>Diagonals!J64</f>
        <v>0</v>
      </c>
      <c r="O65">
        <f>Diagonals!K64</f>
        <v>0</v>
      </c>
      <c r="P65">
        <f>Diagonals!L64</f>
        <v>0</v>
      </c>
      <c r="Q65">
        <f>Trendlines!E64</f>
        <v>0</v>
      </c>
      <c r="R65">
        <f>Trendlines!F64</f>
        <v>0</v>
      </c>
      <c r="S65">
        <f>Trendlines!G64</f>
        <v>0</v>
      </c>
      <c r="T65">
        <f>Trendlines!H64</f>
        <v>0</v>
      </c>
      <c r="U65">
        <f>Trendlines!I64</f>
        <v>0</v>
      </c>
      <c r="V65">
        <f>Trendlines!J64</f>
        <v>0</v>
      </c>
      <c r="W65">
        <f>Trendlines!K64</f>
        <v>0</v>
      </c>
      <c r="X65">
        <f>Trendlines!L64</f>
        <v>0</v>
      </c>
      <c r="Y65">
        <f>Tema_Hrma_Smma!E64</f>
        <v>5205.8900000000003</v>
      </c>
      <c r="Z65">
        <f>Tema_Hrma_Smma!F64</f>
        <v>5208.76</v>
      </c>
      <c r="AA65">
        <f>Tema_Hrma_Smma!G64</f>
        <v>5197.3</v>
      </c>
      <c r="AB65">
        <f>ZScore!H64</f>
        <v>-1</v>
      </c>
      <c r="AC65">
        <f>ZScore!I64</f>
        <v>1.0962000000000001</v>
      </c>
      <c r="AD65">
        <f>ZScore!J64</f>
        <v>3</v>
      </c>
      <c r="AE65">
        <f>HA!E64</f>
        <v>5207</v>
      </c>
      <c r="AF65">
        <f>HA!F64</f>
        <v>5207.28</v>
      </c>
      <c r="AG65">
        <f>HA!G64</f>
        <v>5206.7299999999996</v>
      </c>
      <c r="AH65">
        <f>HA!H64</f>
        <v>5206.8999999999996</v>
      </c>
      <c r="AI65">
        <f>HA!I64</f>
        <v>-1</v>
      </c>
      <c r="AJ65">
        <f>HA!J64</f>
        <v>0.11</v>
      </c>
      <c r="AK65">
        <f>HA!K64</f>
        <v>-1.06748</v>
      </c>
      <c r="AL65">
        <f>HA!L64</f>
        <v>-3</v>
      </c>
      <c r="AM65">
        <f>KC!E64</f>
        <v>5234.0587500000001</v>
      </c>
      <c r="AN65">
        <f>KC!F64</f>
        <v>5228.7897999999996</v>
      </c>
      <c r="AO65">
        <f>KC!G64</f>
        <v>5223.5208499999999</v>
      </c>
      <c r="AP65">
        <f>KC!H64</f>
        <v>5218.2519000000002</v>
      </c>
      <c r="AQ65">
        <f>KC!I64</f>
        <v>5212.9829499999996</v>
      </c>
      <c r="AR65">
        <f>KC!J64</f>
        <v>5209.2542899999999</v>
      </c>
      <c r="AS65">
        <f>KC!K64</f>
        <v>5203.9853400000002</v>
      </c>
      <c r="AT65">
        <f>KC!L64</f>
        <v>5198.7163899999996</v>
      </c>
      <c r="AU65">
        <f>KC!M64</f>
        <v>5193.4474399999999</v>
      </c>
      <c r="AV65">
        <f>KC!N64</f>
        <v>5188.1784799999996</v>
      </c>
      <c r="AW65">
        <f>SR_Levels!E64</f>
        <v>5205.3100000000004</v>
      </c>
      <c r="AX65">
        <f>SR_Levels!F64</f>
        <v>5193.3500000000004</v>
      </c>
      <c r="AY65">
        <f>SR_Levels!G64</f>
        <v>5178.6000000000004</v>
      </c>
      <c r="AZ65">
        <f>SR_Levels!H64</f>
        <v>5161.8900000000003</v>
      </c>
      <c r="BA65">
        <f>SR_Levels!I64</f>
        <v>0</v>
      </c>
      <c r="BB65">
        <f>SR_Levels!J64</f>
        <v>0</v>
      </c>
      <c r="BC65">
        <f>SR_Levels!K64</f>
        <v>0</v>
      </c>
      <c r="BD65">
        <f>SR_Levels!L64</f>
        <v>0</v>
      </c>
      <c r="BE65">
        <f>ZigZag!E64</f>
        <v>0</v>
      </c>
      <c r="BF65">
        <f>ZigZag!F64</f>
        <v>0</v>
      </c>
      <c r="BG65">
        <f>ZigZag!G64</f>
        <v>5205.67</v>
      </c>
      <c r="BH65">
        <f>Dual_Tema!E64</f>
        <v>5205.9799999999996</v>
      </c>
      <c r="BI65">
        <f>Dual_Tema!F64</f>
        <v>5205.87</v>
      </c>
      <c r="BJ65">
        <f>Pinbar!E64</f>
        <v>1</v>
      </c>
      <c r="BK65">
        <f>SSA!E64</f>
        <v>5207.0427</v>
      </c>
      <c r="BL65">
        <f>SSA!F64</f>
        <v>5206.9668499999998</v>
      </c>
      <c r="BN65" t="str">
        <f t="shared" si="222"/>
        <v>Red Candle</v>
      </c>
      <c r="BO65" s="34">
        <f t="shared" si="224"/>
        <v>8.6433411699671225E-5</v>
      </c>
      <c r="BP65" s="34">
        <f t="shared" si="226"/>
        <v>-1.2468182158222874E-3</v>
      </c>
      <c r="BQ65" s="34">
        <f t="shared" si="235"/>
        <v>-9.9386985677130113E-4</v>
      </c>
      <c r="BR65" s="34">
        <f t="shared" si="237"/>
        <v>2.84326137448776E-4</v>
      </c>
      <c r="BS65" s="35">
        <f t="shared" si="225"/>
        <v>1.4405049842958206E-5</v>
      </c>
      <c r="BT65" s="35">
        <f t="shared" si="227"/>
        <v>-1.0396094071529749E-4</v>
      </c>
      <c r="BU65" s="35">
        <f t="shared" si="236"/>
        <v>-5.5240922658628122E-5</v>
      </c>
      <c r="BV65" s="35">
        <f t="shared" si="238"/>
        <v>1.1845308673041899E-5</v>
      </c>
      <c r="BW65" s="27">
        <v>96</v>
      </c>
      <c r="BX65">
        <f>F65-G65</f>
        <v>0.5500000000001819</v>
      </c>
      <c r="BY65">
        <f>ABS(F65-D64)</f>
        <v>0.47999999999956344</v>
      </c>
      <c r="BZ65">
        <f>ABS(G65-D64)</f>
        <v>7.0000000000618456E-2</v>
      </c>
      <c r="CA65">
        <f t="shared" si="203"/>
        <v>0.5500000000001819</v>
      </c>
      <c r="CB65">
        <f t="shared" si="229"/>
        <v>2.9157142857142651</v>
      </c>
      <c r="CC65">
        <f t="shared" si="232"/>
        <v>3.7551974401579935</v>
      </c>
      <c r="CD65">
        <f t="shared" si="230"/>
        <v>-0.83948315444372845</v>
      </c>
      <c r="CE65">
        <f t="shared" si="233"/>
        <v>-1</v>
      </c>
      <c r="CF65">
        <f t="shared" si="234"/>
        <v>-22</v>
      </c>
      <c r="CG65" s="7" t="str">
        <f t="shared" si="231"/>
        <v>Low Volatility Period</v>
      </c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Z65" s="7" t="str">
        <f>IF(AND(D65&gt;BH65,D65&gt;E65),"Bullish Trigger","-----")</f>
        <v>-----</v>
      </c>
      <c r="DA65" s="7" t="str">
        <f>IF(AND(D65&lt;BI65,D65&lt;E65),"Bearish Trigger","-----")</f>
        <v>-----</v>
      </c>
      <c r="DB65" s="13" t="str">
        <f>IF(AND(W65=BE65,W65&gt;0,BE65&gt;0),"Important High","------")</f>
        <v>------</v>
      </c>
      <c r="DC65" s="13" t="str">
        <f>IF(AND(X65=BF65,X65&gt;0,BF65&gt;0),"Important Low","------")</f>
        <v>------</v>
      </c>
      <c r="DD65" s="7" t="str">
        <f>IF(AND(DB65="Important High",DC65="-----",BJ65=1),"Imp High Rej","-----")</f>
        <v>-----</v>
      </c>
      <c r="DE65" s="7" t="str">
        <f>IF(AND(DB65="-----",DC65="Important Low",BJ65=1),"Imp Low Rej","-----")</f>
        <v>-----</v>
      </c>
      <c r="DF65" s="7" t="str">
        <f>IF(Y65&gt;AM65,"Overbought",IF(Y65&gt;AO65,"Bullish Momentum",IF(Y65&gt;AQ65,"Flat Momentum","-----")))</f>
        <v>-----</v>
      </c>
      <c r="DG65" s="7" t="str">
        <f>IF(Y65&lt;AV65,"Oversold",IF(Y65&lt;AT65,"Bearish Momentum",IF(Y65&lt;AR65,"Flat Momentum","-----")))</f>
        <v>Flat Momentum</v>
      </c>
      <c r="DH65" s="7" t="str">
        <f>IF(AND(DF65="Overbought",AD65=2),"Culminated Thrust","-----")</f>
        <v>-----</v>
      </c>
      <c r="DI65" s="7" t="str">
        <f>IF(AND(DG65="Oversold",AD65=5),"Culminated Thrust","-----")</f>
        <v>-----</v>
      </c>
      <c r="DJ65" s="14">
        <f>(Q65-$D65)/$D65</f>
        <v>-1</v>
      </c>
      <c r="DK65" s="14">
        <f>(R65-$D65)/$D65</f>
        <v>-1</v>
      </c>
      <c r="DL65" s="14">
        <f>(S65-$D65)/$D65</f>
        <v>-1</v>
      </c>
      <c r="DM65" s="14">
        <f>(T65-$D65)/$D65</f>
        <v>-1</v>
      </c>
      <c r="DN65" s="14">
        <f>(U65-$D65)/$D65</f>
        <v>-1</v>
      </c>
      <c r="DO65" s="14">
        <f>(V65-$D65)/$D65</f>
        <v>-1</v>
      </c>
      <c r="DP65" s="14">
        <f t="shared" si="171"/>
        <v>-1</v>
      </c>
      <c r="DQ65" s="14">
        <f t="shared" si="172"/>
        <v>-1</v>
      </c>
      <c r="DR65" s="14">
        <f t="shared" si="173"/>
        <v>-1</v>
      </c>
      <c r="DS65" s="14">
        <f t="shared" si="174"/>
        <v>-1</v>
      </c>
      <c r="DT65" s="14">
        <f t="shared" si="175"/>
        <v>-1</v>
      </c>
      <c r="DU65" s="14">
        <f t="shared" si="176"/>
        <v>-1</v>
      </c>
      <c r="DV65" t="str">
        <f>IF($D65&gt;Q65,"SUP","RES")</f>
        <v>SUP</v>
      </c>
      <c r="DW65" t="str">
        <f>IF($D65&gt;R65,"SUP","RES")</f>
        <v>SUP</v>
      </c>
      <c r="DX65" t="str">
        <f>IF($D65&gt;S65,"SUP","RES")</f>
        <v>SUP</v>
      </c>
      <c r="DY65" t="str">
        <f>IF($D65&gt;T65,"SUP","RES")</f>
        <v>SUP</v>
      </c>
      <c r="DZ65" t="str">
        <f>IF($D65&gt;U65,"SUP","RES")</f>
        <v>SUP</v>
      </c>
      <c r="EA65" t="str">
        <f>IF($D65&gt;V65,"SUP","RES")</f>
        <v>SUP</v>
      </c>
      <c r="EB65" s="7">
        <f t="shared" si="177"/>
        <v>0</v>
      </c>
      <c r="EC65" s="7">
        <f t="shared" si="178"/>
        <v>6</v>
      </c>
      <c r="ED65" s="13" t="str">
        <f t="shared" si="179"/>
        <v>All Sup</v>
      </c>
      <c r="EE65" s="13" t="str">
        <f t="shared" si="180"/>
        <v>-----</v>
      </c>
      <c r="EF65" s="7" t="str">
        <f>IF(OR(ED65="All Sup",EE65="All Res"),"na",((D65-MIN(Q65:V65))/(MAX(Q65:V65)-MIN(Q65:V65))))</f>
        <v>na</v>
      </c>
      <c r="EG65">
        <v>1.4999999999999999E-4</v>
      </c>
      <c r="EH65">
        <f>Q65*(1+$EG65)</f>
        <v>0</v>
      </c>
      <c r="EI65">
        <f>Q65*(1-$EG65)</f>
        <v>0</v>
      </c>
      <c r="EJ65">
        <f>R65*(1+$EG65)</f>
        <v>0</v>
      </c>
      <c r="EK65">
        <f>R65*(1-$EG65)</f>
        <v>0</v>
      </c>
      <c r="EL65">
        <f>S65*(1+$EG65)</f>
        <v>0</v>
      </c>
      <c r="EM65">
        <f>S65*(1-$EG65)</f>
        <v>0</v>
      </c>
      <c r="EN65">
        <f>T65*(1+$EG65)</f>
        <v>0</v>
      </c>
      <c r="EO65">
        <f>T65*(1-$EG65)</f>
        <v>0</v>
      </c>
      <c r="EP65">
        <f>U65*(1+$EG65)</f>
        <v>0</v>
      </c>
      <c r="EQ65">
        <f>U65*(1-$EG65)</f>
        <v>0</v>
      </c>
      <c r="ER65">
        <f>V65*(1+$EG65)</f>
        <v>0</v>
      </c>
      <c r="ES65">
        <f>V65*(1-$EG65)</f>
        <v>0</v>
      </c>
      <c r="ET65" s="7" t="str">
        <f t="shared" si="181"/>
        <v>-----</v>
      </c>
      <c r="EU65" s="7" t="str">
        <f t="shared" si="182"/>
        <v>-----</v>
      </c>
      <c r="EV65" s="7" t="str">
        <f t="shared" si="183"/>
        <v>-----</v>
      </c>
      <c r="EW65" s="7" t="str">
        <f t="shared" si="184"/>
        <v>-----</v>
      </c>
      <c r="EX65" s="7" t="str">
        <f t="shared" si="185"/>
        <v>-----</v>
      </c>
      <c r="EY65" s="7" t="str">
        <f t="shared" si="186"/>
        <v>-----</v>
      </c>
      <c r="EZ65">
        <f t="shared" si="204"/>
        <v>63</v>
      </c>
      <c r="FA65">
        <f t="shared" si="205"/>
        <v>63</v>
      </c>
      <c r="FB65">
        <f t="shared" si="206"/>
        <v>63</v>
      </c>
      <c r="FC65">
        <f t="shared" si="207"/>
        <v>63</v>
      </c>
      <c r="FD65">
        <f t="shared" si="208"/>
        <v>63</v>
      </c>
      <c r="FE65">
        <f t="shared" si="209"/>
        <v>63</v>
      </c>
      <c r="FF65">
        <f t="shared" si="210"/>
        <v>0</v>
      </c>
      <c r="FG65">
        <f t="shared" si="211"/>
        <v>0</v>
      </c>
      <c r="FH65">
        <f t="shared" si="212"/>
        <v>0</v>
      </c>
      <c r="FI65">
        <f t="shared" si="213"/>
        <v>0</v>
      </c>
      <c r="FJ65">
        <f t="shared" si="214"/>
        <v>0</v>
      </c>
      <c r="FK65">
        <f t="shared" si="215"/>
        <v>0</v>
      </c>
      <c r="FL65" s="7" t="str">
        <f t="shared" si="187"/>
        <v>-----</v>
      </c>
      <c r="FM65" s="7" t="str">
        <f t="shared" si="188"/>
        <v>-----</v>
      </c>
      <c r="FN65" s="7" t="str">
        <f t="shared" si="189"/>
        <v>-----</v>
      </c>
      <c r="FO65" s="7" t="str">
        <f t="shared" si="190"/>
        <v>-----</v>
      </c>
      <c r="FP65" s="7" t="str">
        <f t="shared" si="191"/>
        <v>-----</v>
      </c>
      <c r="FQ65" s="7" t="str">
        <f t="shared" si="192"/>
        <v>-----</v>
      </c>
      <c r="FR65" s="13" t="str">
        <f>IF(FL65="-----","-----",(D65-Q65)/Q65)</f>
        <v>-----</v>
      </c>
      <c r="FS65" s="13" t="str">
        <f>IF(FM65="-----","-----",(Q65-R65)/R65)</f>
        <v>-----</v>
      </c>
      <c r="FT65" s="13" t="str">
        <f>IF(FN65="-----","-----",(R65-S65)/S65)</f>
        <v>-----</v>
      </c>
      <c r="FU65" s="13" t="str">
        <f>IF(FO65="-----","-----",(S65-T65)/T65)</f>
        <v>-----</v>
      </c>
      <c r="FV65" s="13" t="str">
        <f>IF(FP65="-----","-----",(T65-U65)/U65)</f>
        <v>-----</v>
      </c>
      <c r="FW65" s="13" t="str">
        <f>IF(FQ65="-----","-----",(U65-V65)/V65)</f>
        <v>-----</v>
      </c>
      <c r="FX65" s="7" t="str">
        <f t="shared" si="193"/>
        <v>-----</v>
      </c>
      <c r="FY65" s="7" t="str">
        <f t="shared" si="194"/>
        <v>-----</v>
      </c>
      <c r="FZ65" s="7" t="str">
        <f t="shared" si="195"/>
        <v>-----</v>
      </c>
      <c r="GA65" s="7" t="str">
        <f t="shared" si="196"/>
        <v>-----</v>
      </c>
      <c r="GB65" s="7" t="str">
        <f t="shared" si="197"/>
        <v>-----</v>
      </c>
      <c r="GC65" s="7" t="str">
        <f t="shared" si="198"/>
        <v>-----</v>
      </c>
      <c r="GD65" s="7" t="str">
        <f>IF(AND(BG65&gt;AA65,BG64&gt;AA64,BG63&gt;AA63,BG62&gt;AA62,BG61&gt;AA61,BG60&gt;AA60,BG59&gt;AA59,BG58&gt;AA58,BG57&gt;AA57,BG56&gt;AA56,BG55&gt;AA55,BG54&gt;AA54),"Bullish",IF(AND(BG65&lt;AA65,BG64&lt;AA64,BG63&lt;AA63,BG62&lt;AA62,BG61&lt;AA61,BG60&lt;AA60,BG59&lt;AA59,BG58&lt;AA58,BG57&lt;AA57,BG56&lt;AA56,BG55&lt;AA55,BG54&lt;AA54),"Bearish","-----"))</f>
        <v>Bullish</v>
      </c>
      <c r="GE65">
        <f>(Z65-BG65)/BG65</f>
        <v>5.935835348764223E-4</v>
      </c>
      <c r="GI65" s="7" t="str">
        <f>IF(Y65&gt;Z65,"Bullish","Bearish")</f>
        <v>Bearish</v>
      </c>
      <c r="GJ65" s="19" t="str">
        <f>IF(AND(D65&gt;Y65,D64&lt;Y64),"TEMA crossover","-----")</f>
        <v>-----</v>
      </c>
      <c r="GK65" s="19" t="str">
        <f>IF(AND(D65&lt;Y65,D64&gt;Y64),"TEMA crossunder","-----")</f>
        <v>-----</v>
      </c>
      <c r="GL65" s="20" t="str">
        <f>IF(GD65="Bearish","YES","-----")</f>
        <v>-----</v>
      </c>
      <c r="GM65" s="20" t="str">
        <f>IF(GH65="Reverse to Bearish","YES","-----")</f>
        <v>-----</v>
      </c>
      <c r="GN65" s="20" t="str">
        <f>IF(AND(GI65="Bullish",GI64="Bullish",GI63="Bullish",GI62="Bullish"),"YES","-----")</f>
        <v>-----</v>
      </c>
      <c r="GO65" s="20" t="str">
        <f>IF(OR(GK65="TEMA crossunder",GK64="TEMA crossunder",GK63="TEMA crossunder",GK62="TEMA crossunder"),"YES","-----")</f>
        <v>-----</v>
      </c>
      <c r="GP65" s="20" t="str">
        <f>IF(GD65="Bullish","YES","-----")</f>
        <v>YES</v>
      </c>
      <c r="GQ65" s="20" t="str">
        <f>IF(GH65="Reverse to Bullish","YES","-----")</f>
        <v>-----</v>
      </c>
      <c r="GR65" s="20" t="str">
        <f>IF(AND(GI65="Bearish",GI64="Bearish",GI63="Bearish",GI62="Bearish"),"YES","-----")</f>
        <v>YES</v>
      </c>
      <c r="GS65" s="20" t="str">
        <f>IF(OR(GJ65="TEMA crossover",GJ64="TEMA crossover",GJ63="TEMA crossover",GJ62="TEMA crossover"),"YES","-----")</f>
        <v>-----</v>
      </c>
      <c r="GT65" s="20" t="str">
        <f t="shared" si="216"/>
        <v>-----</v>
      </c>
      <c r="GU65" s="20" t="str">
        <f t="shared" si="217"/>
        <v>-----</v>
      </c>
      <c r="GV65" s="20" t="str">
        <f t="shared" si="218"/>
        <v>-----</v>
      </c>
      <c r="GW65" s="20" t="str">
        <f t="shared" si="219"/>
        <v>-----</v>
      </c>
      <c r="GX65" s="20" t="str">
        <f t="shared" si="220"/>
        <v>-----</v>
      </c>
      <c r="GY65" s="20" t="str">
        <f t="shared" si="221"/>
        <v>-----</v>
      </c>
      <c r="GZ65" s="7" t="str">
        <f>IF(G65&gt;BH65,"YES","-----")</f>
        <v>YES</v>
      </c>
      <c r="HA65" s="7" t="str">
        <f>IF(F65&lt;BI65,"YES","-----")</f>
        <v>-----</v>
      </c>
      <c r="HB65">
        <f>BH65-BI65</f>
        <v>0.10999999999967258</v>
      </c>
      <c r="HI65">
        <f t="shared" si="199"/>
        <v>-1.1727000000000771</v>
      </c>
      <c r="HJ65">
        <f t="shared" si="200"/>
        <v>-1.0627000000004045</v>
      </c>
      <c r="HK65" s="7"/>
      <c r="HL65" s="7"/>
      <c r="HM65" s="7"/>
      <c r="HN65" s="7"/>
      <c r="HO65" s="7"/>
      <c r="HP65" s="7"/>
      <c r="HQ65" s="28">
        <f t="shared" si="223"/>
        <v>7.5850000000173168E-2</v>
      </c>
      <c r="HR65" s="28" t="str">
        <f t="shared" si="201"/>
        <v>Bull</v>
      </c>
      <c r="HS65">
        <f t="shared" si="202"/>
        <v>7.5850000000173168E-2</v>
      </c>
    </row>
    <row r="66" spans="1:227" x14ac:dyDescent="0.55000000000000004">
      <c r="A66">
        <f>Validation!A65</f>
        <v>1772043900</v>
      </c>
      <c r="B66" t="str">
        <f>Price!B65</f>
        <v>XAUUSD</v>
      </c>
      <c r="C66" t="str">
        <f>Price!C65</f>
        <v>M5</v>
      </c>
      <c r="D66">
        <f>Price!D65</f>
        <v>5206.8</v>
      </c>
      <c r="E66">
        <f>Price!E65</f>
        <v>5206.7700000000004</v>
      </c>
      <c r="F66">
        <f>Price!F65</f>
        <v>5207.04</v>
      </c>
      <c r="G66">
        <f>Price!G65</f>
        <v>5206.6400000000003</v>
      </c>
      <c r="H66">
        <f>Price!H65</f>
        <v>142</v>
      </c>
      <c r="I66">
        <f>Diagonals!E65</f>
        <v>0</v>
      </c>
      <c r="J66">
        <f>Diagonals!F65</f>
        <v>0</v>
      </c>
      <c r="K66">
        <f>Diagonals!G65</f>
        <v>0</v>
      </c>
      <c r="L66">
        <f>Diagonals!H65</f>
        <v>0</v>
      </c>
      <c r="M66">
        <f>Diagonals!I65</f>
        <v>0</v>
      </c>
      <c r="N66">
        <f>Diagonals!J65</f>
        <v>0</v>
      </c>
      <c r="O66">
        <f>Diagonals!K65</f>
        <v>0</v>
      </c>
      <c r="P66">
        <f>Diagonals!L65</f>
        <v>0</v>
      </c>
      <c r="Q66">
        <f>Trendlines!E65</f>
        <v>0</v>
      </c>
      <c r="R66">
        <f>Trendlines!F65</f>
        <v>0</v>
      </c>
      <c r="S66">
        <f>Trendlines!G65</f>
        <v>0</v>
      </c>
      <c r="T66">
        <f>Trendlines!H65</f>
        <v>0</v>
      </c>
      <c r="U66">
        <f>Trendlines!I65</f>
        <v>0</v>
      </c>
      <c r="V66">
        <f>Trendlines!J65</f>
        <v>0</v>
      </c>
      <c r="W66">
        <f>Trendlines!K65</f>
        <v>0</v>
      </c>
      <c r="X66">
        <f>Trendlines!L65</f>
        <v>0</v>
      </c>
      <c r="Y66">
        <f>Tema_Hrma_Smma!E65</f>
        <v>5205.96</v>
      </c>
      <c r="Z66">
        <f>Tema_Hrma_Smma!F65</f>
        <v>5208.3500000000004</v>
      </c>
      <c r="AA66">
        <f>Tema_Hrma_Smma!G65</f>
        <v>5197.57</v>
      </c>
      <c r="AB66">
        <f>ZScore!H65</f>
        <v>1</v>
      </c>
      <c r="AC66">
        <f>ZScore!I65</f>
        <v>1.0910899999999999</v>
      </c>
      <c r="AD66">
        <f>ZScore!J65</f>
        <v>0</v>
      </c>
      <c r="AE66">
        <f>HA!E65</f>
        <v>5206.95</v>
      </c>
      <c r="AF66">
        <f>HA!F65</f>
        <v>5207.04</v>
      </c>
      <c r="AG66">
        <f>HA!G65</f>
        <v>5206.6400000000003</v>
      </c>
      <c r="AH66">
        <f>HA!H65</f>
        <v>5206.8100000000004</v>
      </c>
      <c r="AI66">
        <f>HA!I65</f>
        <v>-1</v>
      </c>
      <c r="AJ66">
        <f>HA!J65</f>
        <v>0.14000000000000001</v>
      </c>
      <c r="AK66">
        <f>HA!K65</f>
        <v>-1.0557099999999999</v>
      </c>
      <c r="AL66">
        <f>HA!L65</f>
        <v>-4</v>
      </c>
      <c r="AM66">
        <f>KC!E65</f>
        <v>5233.8512300000002</v>
      </c>
      <c r="AN66">
        <f>KC!F65</f>
        <v>5228.6021600000004</v>
      </c>
      <c r="AO66">
        <f>KC!G65</f>
        <v>5223.3530899999996</v>
      </c>
      <c r="AP66">
        <f>KC!H65</f>
        <v>5218.10401</v>
      </c>
      <c r="AQ66">
        <f>KC!I65</f>
        <v>5212.8549400000002</v>
      </c>
      <c r="AR66">
        <f>KC!J65</f>
        <v>5209.4363700000004</v>
      </c>
      <c r="AS66">
        <f>KC!K65</f>
        <v>5204.1872999999996</v>
      </c>
      <c r="AT66">
        <f>KC!L65</f>
        <v>5198.93822</v>
      </c>
      <c r="AU66">
        <f>KC!M65</f>
        <v>5193.6891500000002</v>
      </c>
      <c r="AV66">
        <f>KC!N65</f>
        <v>5188.4400800000003</v>
      </c>
      <c r="AW66">
        <f>SR_Levels!E65</f>
        <v>5205.3100000000004</v>
      </c>
      <c r="AX66">
        <f>SR_Levels!F65</f>
        <v>5193.3500000000004</v>
      </c>
      <c r="AY66">
        <f>SR_Levels!G65</f>
        <v>5178.6000000000004</v>
      </c>
      <c r="AZ66">
        <f>SR_Levels!H65</f>
        <v>5161.8900000000003</v>
      </c>
      <c r="BA66">
        <f>SR_Levels!I65</f>
        <v>0</v>
      </c>
      <c r="BB66">
        <f>SR_Levels!J65</f>
        <v>0</v>
      </c>
      <c r="BC66">
        <f>SR_Levels!K65</f>
        <v>0</v>
      </c>
      <c r="BD66">
        <f>SR_Levels!L65</f>
        <v>0</v>
      </c>
      <c r="BE66">
        <f>ZigZag!E65</f>
        <v>0</v>
      </c>
      <c r="BF66">
        <f>ZigZag!F65</f>
        <v>0</v>
      </c>
      <c r="BG66">
        <f>ZigZag!G65</f>
        <v>5205.75</v>
      </c>
      <c r="BH66">
        <f>Dual_Tema!E65</f>
        <v>5205.96</v>
      </c>
      <c r="BI66">
        <f>Dual_Tema!F65</f>
        <v>5206.01</v>
      </c>
      <c r="BJ66">
        <f>Pinbar!E65</f>
        <v>0</v>
      </c>
      <c r="BK66">
        <f>SSA!E65</f>
        <v>5206.8735299999998</v>
      </c>
      <c r="BL66">
        <f>SSA!F65</f>
        <v>5206.9201899999998</v>
      </c>
      <c r="BN66" t="str">
        <f t="shared" si="222"/>
        <v>Green Candle</v>
      </c>
      <c r="BO66" s="34">
        <f t="shared" si="224"/>
        <v>-3.8411160745432937E-6</v>
      </c>
      <c r="BP66" s="34">
        <f t="shared" si="226"/>
        <v>-1.2084939863037381E-3</v>
      </c>
      <c r="BQ66" s="34">
        <f t="shared" si="235"/>
        <v>-1.0571128731791113E-3</v>
      </c>
      <c r="BR66" s="34">
        <f t="shared" si="237"/>
        <v>6.8803548571838569E-4</v>
      </c>
      <c r="BS66" s="35">
        <f t="shared" si="225"/>
        <v>-6.4018703704871172E-7</v>
      </c>
      <c r="BT66" s="35">
        <f t="shared" si="227"/>
        <v>-1.0076365666944476E-4</v>
      </c>
      <c r="BU66" s="35">
        <f t="shared" si="236"/>
        <v>-5.8757829861977307E-5</v>
      </c>
      <c r="BV66" s="35">
        <f t="shared" si="238"/>
        <v>2.8658698061789778E-5</v>
      </c>
      <c r="BW66" s="27">
        <v>96</v>
      </c>
      <c r="BX66">
        <f>F66-G66</f>
        <v>0.3999999999996362</v>
      </c>
      <c r="BY66">
        <f>ABS(F66-D65)</f>
        <v>0.26999999999952706</v>
      </c>
      <c r="BZ66">
        <f>ABS(G66-D65)</f>
        <v>0.13000000000010914</v>
      </c>
      <c r="CA66">
        <f t="shared" si="203"/>
        <v>0.3999999999996362</v>
      </c>
      <c r="CB66">
        <f t="shared" si="229"/>
        <v>2.717857142857091</v>
      </c>
      <c r="CC66">
        <f t="shared" si="232"/>
        <v>3.5155404801466825</v>
      </c>
      <c r="CD66">
        <f t="shared" si="230"/>
        <v>-0.79768333728959151</v>
      </c>
      <c r="CE66">
        <f t="shared" si="233"/>
        <v>-1</v>
      </c>
      <c r="CF66">
        <f t="shared" si="234"/>
        <v>-23</v>
      </c>
      <c r="CG66" s="7" t="str">
        <f t="shared" si="231"/>
        <v>Low Volatility Period</v>
      </c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Z66" s="7" t="str">
        <f>IF(AND(D66&gt;BH66,D66&gt;E66),"Bullish Trigger","-----")</f>
        <v>Bullish Trigger</v>
      </c>
      <c r="DA66" s="7" t="str">
        <f>IF(AND(D66&lt;BI66,D66&lt;E66),"Bearish Trigger","-----")</f>
        <v>-----</v>
      </c>
      <c r="DB66" s="13" t="str">
        <f>IF(AND(W66=BE66,W66&gt;0,BE66&gt;0),"Important High","------")</f>
        <v>------</v>
      </c>
      <c r="DC66" s="13" t="str">
        <f>IF(AND(X66=BF66,X66&gt;0,BF66&gt;0),"Important Low","------")</f>
        <v>------</v>
      </c>
      <c r="DD66" s="7" t="str">
        <f>IF(AND(DB66="Important High",DC66="-----",BJ66=1),"Imp High Rej","-----")</f>
        <v>-----</v>
      </c>
      <c r="DE66" s="7" t="str">
        <f>IF(AND(DB66="-----",DC66="Important Low",BJ66=1),"Imp Low Rej","-----")</f>
        <v>-----</v>
      </c>
      <c r="DF66" s="7" t="str">
        <f>IF(Y66&gt;AM66,"Overbought",IF(Y66&gt;AO66,"Bullish Momentum",IF(Y66&gt;AQ66,"Flat Momentum","-----")))</f>
        <v>-----</v>
      </c>
      <c r="DG66" s="7" t="str">
        <f>IF(Y66&lt;AV66,"Oversold",IF(Y66&lt;AT66,"Bearish Momentum",IF(Y66&lt;AR66,"Flat Momentum","-----")))</f>
        <v>Flat Momentum</v>
      </c>
      <c r="DH66" s="7" t="str">
        <f>IF(AND(DF66="Overbought",AD66=2),"Culminated Thrust","-----")</f>
        <v>-----</v>
      </c>
      <c r="DI66" s="7" t="str">
        <f>IF(AND(DG66="Oversold",AD66=5),"Culminated Thrust","-----")</f>
        <v>-----</v>
      </c>
      <c r="DJ66" s="14">
        <f>(Q66-$D66)/$D66</f>
        <v>-1</v>
      </c>
      <c r="DK66" s="14">
        <f>(R66-$D66)/$D66</f>
        <v>-1</v>
      </c>
      <c r="DL66" s="14">
        <f>(S66-$D66)/$D66</f>
        <v>-1</v>
      </c>
      <c r="DM66" s="14">
        <f>(T66-$D66)/$D66</f>
        <v>-1</v>
      </c>
      <c r="DN66" s="14">
        <f>(U66-$D66)/$D66</f>
        <v>-1</v>
      </c>
      <c r="DO66" s="14">
        <f>(V66-$D66)/$D66</f>
        <v>-1</v>
      </c>
      <c r="DP66" s="14">
        <f t="shared" si="171"/>
        <v>-1</v>
      </c>
      <c r="DQ66" s="14">
        <f t="shared" si="172"/>
        <v>-1</v>
      </c>
      <c r="DR66" s="14">
        <f t="shared" si="173"/>
        <v>-1</v>
      </c>
      <c r="DS66" s="14">
        <f t="shared" si="174"/>
        <v>-1</v>
      </c>
      <c r="DT66" s="14">
        <f t="shared" si="175"/>
        <v>-1</v>
      </c>
      <c r="DU66" s="14">
        <f t="shared" si="176"/>
        <v>-1</v>
      </c>
      <c r="DV66" t="str">
        <f>IF($D66&gt;Q66,"SUP","RES")</f>
        <v>SUP</v>
      </c>
      <c r="DW66" t="str">
        <f>IF($D66&gt;R66,"SUP","RES")</f>
        <v>SUP</v>
      </c>
      <c r="DX66" t="str">
        <f>IF($D66&gt;S66,"SUP","RES")</f>
        <v>SUP</v>
      </c>
      <c r="DY66" t="str">
        <f>IF($D66&gt;T66,"SUP","RES")</f>
        <v>SUP</v>
      </c>
      <c r="DZ66" t="str">
        <f>IF($D66&gt;U66,"SUP","RES")</f>
        <v>SUP</v>
      </c>
      <c r="EA66" t="str">
        <f>IF($D66&gt;V66,"SUP","RES")</f>
        <v>SUP</v>
      </c>
      <c r="EB66" s="7">
        <f t="shared" si="177"/>
        <v>0</v>
      </c>
      <c r="EC66" s="7">
        <f t="shared" si="178"/>
        <v>6</v>
      </c>
      <c r="ED66" s="13" t="str">
        <f t="shared" si="179"/>
        <v>All Sup</v>
      </c>
      <c r="EE66" s="13" t="str">
        <f t="shared" si="180"/>
        <v>-----</v>
      </c>
      <c r="EF66" s="7" t="str">
        <f>IF(OR(ED66="All Sup",EE66="All Res"),"na",((D66-MIN(Q66:V66))/(MAX(Q66:V66)-MIN(Q66:V66))))</f>
        <v>na</v>
      </c>
      <c r="EG66">
        <v>1.4999999999999999E-4</v>
      </c>
      <c r="EH66">
        <f>Q66*(1+$EG66)</f>
        <v>0</v>
      </c>
      <c r="EI66">
        <f>Q66*(1-$EG66)</f>
        <v>0</v>
      </c>
      <c r="EJ66">
        <f>R66*(1+$EG66)</f>
        <v>0</v>
      </c>
      <c r="EK66">
        <f>R66*(1-$EG66)</f>
        <v>0</v>
      </c>
      <c r="EL66">
        <f>S66*(1+$EG66)</f>
        <v>0</v>
      </c>
      <c r="EM66">
        <f>S66*(1-$EG66)</f>
        <v>0</v>
      </c>
      <c r="EN66">
        <f>T66*(1+$EG66)</f>
        <v>0</v>
      </c>
      <c r="EO66">
        <f>T66*(1-$EG66)</f>
        <v>0</v>
      </c>
      <c r="EP66">
        <f>U66*(1+$EG66)</f>
        <v>0</v>
      </c>
      <c r="EQ66">
        <f>U66*(1-$EG66)</f>
        <v>0</v>
      </c>
      <c r="ER66">
        <f>V66*(1+$EG66)</f>
        <v>0</v>
      </c>
      <c r="ES66">
        <f>V66*(1-$EG66)</f>
        <v>0</v>
      </c>
      <c r="ET66" s="7" t="str">
        <f t="shared" si="181"/>
        <v>-----</v>
      </c>
      <c r="EU66" s="7" t="str">
        <f t="shared" si="182"/>
        <v>-----</v>
      </c>
      <c r="EV66" s="7" t="str">
        <f t="shared" si="183"/>
        <v>-----</v>
      </c>
      <c r="EW66" s="7" t="str">
        <f t="shared" si="184"/>
        <v>-----</v>
      </c>
      <c r="EX66" s="7" t="str">
        <f t="shared" si="185"/>
        <v>-----</v>
      </c>
      <c r="EY66" s="7" t="str">
        <f t="shared" si="186"/>
        <v>-----</v>
      </c>
      <c r="EZ66">
        <f t="shared" si="204"/>
        <v>64</v>
      </c>
      <c r="FA66">
        <f t="shared" si="205"/>
        <v>64</v>
      </c>
      <c r="FB66">
        <f t="shared" si="206"/>
        <v>64</v>
      </c>
      <c r="FC66">
        <f t="shared" si="207"/>
        <v>64</v>
      </c>
      <c r="FD66">
        <f t="shared" si="208"/>
        <v>64</v>
      </c>
      <c r="FE66">
        <f t="shared" si="209"/>
        <v>64</v>
      </c>
      <c r="FF66">
        <f t="shared" si="210"/>
        <v>0</v>
      </c>
      <c r="FG66">
        <f t="shared" si="211"/>
        <v>0</v>
      </c>
      <c r="FH66">
        <f t="shared" si="212"/>
        <v>0</v>
      </c>
      <c r="FI66">
        <f t="shared" si="213"/>
        <v>0</v>
      </c>
      <c r="FJ66">
        <f t="shared" si="214"/>
        <v>0</v>
      </c>
      <c r="FK66">
        <f t="shared" si="215"/>
        <v>0</v>
      </c>
      <c r="FL66" s="7" t="str">
        <f t="shared" si="187"/>
        <v>-----</v>
      </c>
      <c r="FM66" s="7" t="str">
        <f t="shared" si="188"/>
        <v>-----</v>
      </c>
      <c r="FN66" s="7" t="str">
        <f t="shared" si="189"/>
        <v>-----</v>
      </c>
      <c r="FO66" s="7" t="str">
        <f t="shared" si="190"/>
        <v>-----</v>
      </c>
      <c r="FP66" s="7" t="str">
        <f t="shared" si="191"/>
        <v>-----</v>
      </c>
      <c r="FQ66" s="7" t="str">
        <f t="shared" si="192"/>
        <v>-----</v>
      </c>
      <c r="FR66" s="13" t="str">
        <f>IF(FL66="-----","-----",(D66-Q66)/Q66)</f>
        <v>-----</v>
      </c>
      <c r="FS66" s="13" t="str">
        <f>IF(FM66="-----","-----",(Q66-R66)/R66)</f>
        <v>-----</v>
      </c>
      <c r="FT66" s="13" t="str">
        <f>IF(FN66="-----","-----",(R66-S66)/S66)</f>
        <v>-----</v>
      </c>
      <c r="FU66" s="13" t="str">
        <f>IF(FO66="-----","-----",(S66-T66)/T66)</f>
        <v>-----</v>
      </c>
      <c r="FV66" s="13" t="str">
        <f>IF(FP66="-----","-----",(T66-U66)/U66)</f>
        <v>-----</v>
      </c>
      <c r="FW66" s="13" t="str">
        <f>IF(FQ66="-----","-----",(U66-V66)/V66)</f>
        <v>-----</v>
      </c>
      <c r="FX66" s="7" t="str">
        <f t="shared" si="193"/>
        <v>-----</v>
      </c>
      <c r="FY66" s="7" t="str">
        <f t="shared" si="194"/>
        <v>-----</v>
      </c>
      <c r="FZ66" s="7" t="str">
        <f t="shared" si="195"/>
        <v>-----</v>
      </c>
      <c r="GA66" s="7" t="str">
        <f t="shared" si="196"/>
        <v>-----</v>
      </c>
      <c r="GB66" s="7" t="str">
        <f t="shared" si="197"/>
        <v>-----</v>
      </c>
      <c r="GC66" s="7" t="str">
        <f t="shared" si="198"/>
        <v>-----</v>
      </c>
      <c r="GD66" s="7" t="str">
        <f>IF(AND(BG66&gt;AA66,BG65&gt;AA65,BG64&gt;AA64,BG63&gt;AA63,BG62&gt;AA62,BG61&gt;AA61,BG60&gt;AA60,BG59&gt;AA59,BG58&gt;AA58,BG57&gt;AA57,BG56&gt;AA56,BG55&gt;AA55),"Bullish",IF(AND(BG66&lt;AA66,BG65&lt;AA65,BG64&lt;AA64,BG63&lt;AA63,BG62&lt;AA62,BG61&lt;AA61,BG60&lt;AA60,BG59&lt;AA59,BG58&lt;AA58,BG57&lt;AA57,BG56&lt;AA56,BG55&lt;AA55),"Bearish","-----"))</f>
        <v>Bullish</v>
      </c>
      <c r="GE66">
        <f>(Z66-BG66)/BG66</f>
        <v>4.9944772607220169E-4</v>
      </c>
      <c r="GI66" s="7" t="str">
        <f>IF(Y66&gt;Z66,"Bullish","Bearish")</f>
        <v>Bearish</v>
      </c>
      <c r="GJ66" s="19" t="str">
        <f>IF(AND(D66&gt;Y66,D65&lt;Y65),"TEMA crossover","-----")</f>
        <v>-----</v>
      </c>
      <c r="GK66" s="19" t="str">
        <f>IF(AND(D66&lt;Y66,D65&gt;Y65),"TEMA crossunder","-----")</f>
        <v>-----</v>
      </c>
      <c r="GL66" s="20" t="str">
        <f>IF(GD66="Bearish","YES","-----")</f>
        <v>-----</v>
      </c>
      <c r="GM66" s="20" t="str">
        <f>IF(GH66="Reverse to Bearish","YES","-----")</f>
        <v>-----</v>
      </c>
      <c r="GN66" s="20" t="str">
        <f>IF(AND(GI66="Bullish",GI65="Bullish",GI64="Bullish",GI63="Bullish"),"YES","-----")</f>
        <v>-----</v>
      </c>
      <c r="GO66" s="20" t="str">
        <f>IF(OR(GK66="TEMA crossunder",GK65="TEMA crossunder",GK64="TEMA crossunder",GK63="TEMA crossunder"),"YES","-----")</f>
        <v>-----</v>
      </c>
      <c r="GP66" s="20" t="str">
        <f>IF(GD66="Bullish","YES","-----")</f>
        <v>YES</v>
      </c>
      <c r="GQ66" s="20" t="str">
        <f>IF(GH66="Reverse to Bullish","YES","-----")</f>
        <v>-----</v>
      </c>
      <c r="GR66" s="20" t="str">
        <f>IF(AND(GI66="Bearish",GI65="Bearish",GI64="Bearish",GI63="Bearish"),"YES","-----")</f>
        <v>YES</v>
      </c>
      <c r="GS66" s="20" t="str">
        <f>IF(OR(GJ66="TEMA crossover",GJ65="TEMA crossover",GJ64="TEMA crossover",GJ63="TEMA crossover"),"YES","-----")</f>
        <v>-----</v>
      </c>
      <c r="GT66" s="20" t="str">
        <f t="shared" si="216"/>
        <v>-----</v>
      </c>
      <c r="GU66" s="20" t="str">
        <f t="shared" si="217"/>
        <v>-----</v>
      </c>
      <c r="GV66" s="20" t="str">
        <f t="shared" si="218"/>
        <v>-----</v>
      </c>
      <c r="GW66" s="20" t="str">
        <f t="shared" si="219"/>
        <v>-----</v>
      </c>
      <c r="GX66" s="20" t="str">
        <f t="shared" si="220"/>
        <v>-----</v>
      </c>
      <c r="GY66" s="20" t="str">
        <f t="shared" si="221"/>
        <v>-----</v>
      </c>
      <c r="GZ66" s="7" t="str">
        <f>IF(G66&gt;BH66,"YES","-----")</f>
        <v>YES</v>
      </c>
      <c r="HA66" s="7" t="str">
        <f>IF(F66&lt;BI66,"YES","-----")</f>
        <v>-----</v>
      </c>
      <c r="HB66">
        <f>BH66-BI66</f>
        <v>-5.0000000000181899E-2</v>
      </c>
      <c r="HI66">
        <f t="shared" si="199"/>
        <v>-0.86352999999962776</v>
      </c>
      <c r="HJ66">
        <f t="shared" si="200"/>
        <v>-0.91352999999980966</v>
      </c>
      <c r="HK66" s="7"/>
      <c r="HL66" s="7"/>
      <c r="HM66" s="7"/>
      <c r="HN66" s="7"/>
      <c r="HO66" s="7"/>
      <c r="HP66" s="7"/>
      <c r="HQ66" s="28">
        <f t="shared" si="223"/>
        <v>-4.6659999999974389E-2</v>
      </c>
      <c r="HR66" s="28" t="str">
        <f t="shared" si="201"/>
        <v>Bear</v>
      </c>
      <c r="HS66">
        <f t="shared" si="202"/>
        <v>4.6659999999974389E-2</v>
      </c>
    </row>
    <row r="67" spans="1:227" x14ac:dyDescent="0.55000000000000004">
      <c r="A67">
        <f>Validation!A66</f>
        <v>1772044200</v>
      </c>
      <c r="B67" t="str">
        <f>Price!B66</f>
        <v>XAUUSD</v>
      </c>
      <c r="C67" t="str">
        <f>Price!C66</f>
        <v>M5</v>
      </c>
      <c r="D67">
        <f>Price!D66</f>
        <v>5206.8</v>
      </c>
      <c r="E67">
        <f>Price!E66</f>
        <v>5206.8</v>
      </c>
      <c r="F67">
        <f>Price!F66</f>
        <v>5207.29</v>
      </c>
      <c r="G67">
        <f>Price!G66</f>
        <v>5206.75</v>
      </c>
      <c r="H67">
        <f>Price!H66</f>
        <v>284</v>
      </c>
      <c r="I67">
        <f>Diagonals!E66</f>
        <v>0</v>
      </c>
      <c r="J67">
        <f>Diagonals!F66</f>
        <v>0</v>
      </c>
      <c r="K67">
        <f>Diagonals!G66</f>
        <v>0</v>
      </c>
      <c r="L67">
        <f>Diagonals!H66</f>
        <v>0</v>
      </c>
      <c r="M67">
        <f>Diagonals!I66</f>
        <v>0</v>
      </c>
      <c r="N67">
        <f>Diagonals!J66</f>
        <v>0</v>
      </c>
      <c r="O67">
        <f>Diagonals!K66</f>
        <v>0</v>
      </c>
      <c r="P67">
        <f>Diagonals!L66</f>
        <v>0</v>
      </c>
      <c r="Q67">
        <f>Trendlines!E66</f>
        <v>0</v>
      </c>
      <c r="R67">
        <f>Trendlines!F66</f>
        <v>0</v>
      </c>
      <c r="S67">
        <f>Trendlines!G66</f>
        <v>0</v>
      </c>
      <c r="T67">
        <f>Trendlines!H66</f>
        <v>0</v>
      </c>
      <c r="U67">
        <f>Trendlines!I66</f>
        <v>0</v>
      </c>
      <c r="V67">
        <f>Trendlines!J66</f>
        <v>0</v>
      </c>
      <c r="W67">
        <f>Trendlines!K66</f>
        <v>0</v>
      </c>
      <c r="X67">
        <f>Trendlines!L66</f>
        <v>0</v>
      </c>
      <c r="Y67">
        <f>Tema_Hrma_Smma!E66</f>
        <v>5206.13</v>
      </c>
      <c r="Z67">
        <f>Tema_Hrma_Smma!F66</f>
        <v>5208.03</v>
      </c>
      <c r="AA67">
        <f>Tema_Hrma_Smma!G66</f>
        <v>5197.83</v>
      </c>
      <c r="AB67">
        <f>ZScore!H66</f>
        <v>0</v>
      </c>
      <c r="AC67">
        <f>ZScore!I66</f>
        <v>1.09642</v>
      </c>
      <c r="AD67">
        <f>ZScore!J66</f>
        <v>0</v>
      </c>
      <c r="AE67">
        <f>HA!E66</f>
        <v>5206.88</v>
      </c>
      <c r="AF67">
        <f>HA!F66</f>
        <v>5207.29</v>
      </c>
      <c r="AG67">
        <f>HA!G66</f>
        <v>5206.75</v>
      </c>
      <c r="AH67">
        <f>HA!H66</f>
        <v>5206.91</v>
      </c>
      <c r="AI67">
        <f>HA!I66</f>
        <v>1</v>
      </c>
      <c r="AJ67">
        <f>HA!J66</f>
        <v>0.03</v>
      </c>
      <c r="AK67">
        <f>HA!K66</f>
        <v>-1.0954200000000001</v>
      </c>
      <c r="AL67">
        <f>HA!L66</f>
        <v>1</v>
      </c>
      <c r="AM67">
        <f>KC!E66</f>
        <v>5233.5797199999997</v>
      </c>
      <c r="AN67">
        <f>KC!F66</f>
        <v>5228.3621300000004</v>
      </c>
      <c r="AO67">
        <f>KC!G66</f>
        <v>5223.1445400000002</v>
      </c>
      <c r="AP67">
        <f>KC!H66</f>
        <v>5217.9269400000003</v>
      </c>
      <c r="AQ67">
        <f>KC!I66</f>
        <v>5212.7093500000001</v>
      </c>
      <c r="AR67">
        <f>KC!J66</f>
        <v>5209.5930699999999</v>
      </c>
      <c r="AS67">
        <f>KC!K66</f>
        <v>5204.3754799999997</v>
      </c>
      <c r="AT67">
        <f>KC!L66</f>
        <v>5199.1578900000004</v>
      </c>
      <c r="AU67">
        <f>KC!M66</f>
        <v>5193.9402899999995</v>
      </c>
      <c r="AV67">
        <f>KC!N66</f>
        <v>5188.7227000000003</v>
      </c>
      <c r="AW67">
        <f>SR_Levels!E66</f>
        <v>5205.3100000000004</v>
      </c>
      <c r="AX67">
        <f>SR_Levels!F66</f>
        <v>5193.3500000000004</v>
      </c>
      <c r="AY67">
        <f>SR_Levels!G66</f>
        <v>5178.6000000000004</v>
      </c>
      <c r="AZ67">
        <f>SR_Levels!H66</f>
        <v>5161.8900000000003</v>
      </c>
      <c r="BA67">
        <f>SR_Levels!I66</f>
        <v>0</v>
      </c>
      <c r="BB67">
        <f>SR_Levels!J66</f>
        <v>0</v>
      </c>
      <c r="BC67">
        <f>SR_Levels!K66</f>
        <v>0</v>
      </c>
      <c r="BD67">
        <f>SR_Levels!L66</f>
        <v>0</v>
      </c>
      <c r="BE67">
        <f>ZigZag!E66</f>
        <v>0</v>
      </c>
      <c r="BF67">
        <f>ZigZag!F66</f>
        <v>0</v>
      </c>
      <c r="BG67">
        <f>ZigZag!G66</f>
        <v>5205.84</v>
      </c>
      <c r="BH67">
        <f>Dual_Tema!E66</f>
        <v>5206.16</v>
      </c>
      <c r="BI67">
        <f>Dual_Tema!F66</f>
        <v>5206.18</v>
      </c>
      <c r="BJ67">
        <f>Pinbar!E66</f>
        <v>1</v>
      </c>
      <c r="BK67">
        <f>SSA!E66</f>
        <v>5206.4339499999996</v>
      </c>
      <c r="BL67">
        <f>SSA!F66</f>
        <v>5206.6770699999997</v>
      </c>
      <c r="BN67" t="str">
        <f t="shared" si="222"/>
        <v>Doji</v>
      </c>
      <c r="BO67" s="34">
        <f t="shared" si="224"/>
        <v>-1.1522064753988204E-4</v>
      </c>
      <c r="BP67" s="34">
        <f t="shared" si="226"/>
        <v>-9.6894576781758612E-4</v>
      </c>
      <c r="BQ67" s="34">
        <f t="shared" si="235"/>
        <v>-6.3146701880389955E-4</v>
      </c>
      <c r="BR67" s="34">
        <f t="shared" si="237"/>
        <v>4.6095694662184883E-5</v>
      </c>
      <c r="BS67" s="35">
        <f t="shared" si="225"/>
        <v>-1.920436325197894E-5</v>
      </c>
      <c r="BT67" s="35">
        <f t="shared" si="227"/>
        <v>-8.0781361945225783E-5</v>
      </c>
      <c r="BU67" s="35">
        <f t="shared" si="236"/>
        <v>-3.50919663777427E-5</v>
      </c>
      <c r="BV67" s="35">
        <f t="shared" si="238"/>
        <v>1.9206115231540366E-6</v>
      </c>
      <c r="BW67" s="27">
        <v>96</v>
      </c>
      <c r="BX67">
        <f>F67-G67</f>
        <v>0.53999999999996362</v>
      </c>
      <c r="BY67">
        <f>ABS(F67-D66)</f>
        <v>0.48999999999978172</v>
      </c>
      <c r="BZ67">
        <f>ABS(G67-D66)</f>
        <v>5.0000000000181899E-2</v>
      </c>
      <c r="CA67">
        <f t="shared" si="203"/>
        <v>0.53999999999996362</v>
      </c>
      <c r="CB67">
        <f t="shared" si="229"/>
        <v>2.4571428571428311</v>
      </c>
      <c r="CC67">
        <f t="shared" si="232"/>
        <v>3.3030018744219167</v>
      </c>
      <c r="CD67">
        <f t="shared" si="230"/>
        <v>-0.84585901727908563</v>
      </c>
      <c r="CE67">
        <f t="shared" si="233"/>
        <v>-1</v>
      </c>
      <c r="CF67">
        <f t="shared" si="234"/>
        <v>-24</v>
      </c>
      <c r="CG67" s="7" t="str">
        <f t="shared" si="231"/>
        <v>Low Volatility Period</v>
      </c>
      <c r="CI67" s="27"/>
      <c r="CJ67" s="27"/>
      <c r="CK67" s="27"/>
      <c r="CL67" s="27"/>
      <c r="CM67" s="27"/>
      <c r="CN67" s="27"/>
      <c r="CO67" s="27"/>
      <c r="CP67" s="27"/>
      <c r="CQ67" s="27"/>
      <c r="CR67" s="27"/>
      <c r="CS67" s="27"/>
      <c r="CZ67" s="7" t="str">
        <f>IF(AND(D67&gt;BH67,D67&gt;E67),"Bullish Trigger","-----")</f>
        <v>-----</v>
      </c>
      <c r="DA67" s="7" t="str">
        <f>IF(AND(D67&lt;BI67,D67&lt;E67),"Bearish Trigger","-----")</f>
        <v>-----</v>
      </c>
      <c r="DB67" s="13" t="str">
        <f>IF(AND(W67=BE67,W67&gt;0,BE67&gt;0),"Important High","------")</f>
        <v>------</v>
      </c>
      <c r="DC67" s="13" t="str">
        <f>IF(AND(X67=BF67,X67&gt;0,BF67&gt;0),"Important Low","------")</f>
        <v>------</v>
      </c>
      <c r="DD67" s="7" t="str">
        <f>IF(AND(DB67="Important High",DC67="-----",BJ67=1),"Imp High Rej","-----")</f>
        <v>-----</v>
      </c>
      <c r="DE67" s="7" t="str">
        <f>IF(AND(DB67="-----",DC67="Important Low",BJ67=1),"Imp Low Rej","-----")</f>
        <v>-----</v>
      </c>
      <c r="DF67" s="7" t="str">
        <f>IF(Y67&gt;AM67,"Overbought",IF(Y67&gt;AO67,"Bullish Momentum",IF(Y67&gt;AQ67,"Flat Momentum","-----")))</f>
        <v>-----</v>
      </c>
      <c r="DG67" s="7" t="str">
        <f>IF(Y67&lt;AV67,"Oversold",IF(Y67&lt;AT67,"Bearish Momentum",IF(Y67&lt;AR67,"Flat Momentum","-----")))</f>
        <v>Flat Momentum</v>
      </c>
      <c r="DH67" s="7" t="str">
        <f>IF(AND(DF67="Overbought",AD67=2),"Culminated Thrust","-----")</f>
        <v>-----</v>
      </c>
      <c r="DI67" s="7" t="str">
        <f>IF(AND(DG67="Oversold",AD67=5),"Culminated Thrust","-----")</f>
        <v>-----</v>
      </c>
      <c r="DJ67" s="14">
        <f>(Q67-$D67)/$D67</f>
        <v>-1</v>
      </c>
      <c r="DK67" s="14">
        <f>(R67-$D67)/$D67</f>
        <v>-1</v>
      </c>
      <c r="DL67" s="14">
        <f>(S67-$D67)/$D67</f>
        <v>-1</v>
      </c>
      <c r="DM67" s="14">
        <f>(T67-$D67)/$D67</f>
        <v>-1</v>
      </c>
      <c r="DN67" s="14">
        <f>(U67-$D67)/$D67</f>
        <v>-1</v>
      </c>
      <c r="DO67" s="14">
        <f>(V67-$D67)/$D67</f>
        <v>-1</v>
      </c>
      <c r="DP67" s="14">
        <f t="shared" si="171"/>
        <v>-1</v>
      </c>
      <c r="DQ67" s="14">
        <f t="shared" si="172"/>
        <v>-1</v>
      </c>
      <c r="DR67" s="14">
        <f t="shared" si="173"/>
        <v>-1</v>
      </c>
      <c r="DS67" s="14">
        <f t="shared" si="174"/>
        <v>-1</v>
      </c>
      <c r="DT67" s="14">
        <f t="shared" si="175"/>
        <v>-1</v>
      </c>
      <c r="DU67" s="14">
        <f t="shared" si="176"/>
        <v>-1</v>
      </c>
      <c r="DV67" t="str">
        <f>IF($D67&gt;Q67,"SUP","RES")</f>
        <v>SUP</v>
      </c>
      <c r="DW67" t="str">
        <f>IF($D67&gt;R67,"SUP","RES")</f>
        <v>SUP</v>
      </c>
      <c r="DX67" t="str">
        <f>IF($D67&gt;S67,"SUP","RES")</f>
        <v>SUP</v>
      </c>
      <c r="DY67" t="str">
        <f>IF($D67&gt;T67,"SUP","RES")</f>
        <v>SUP</v>
      </c>
      <c r="DZ67" t="str">
        <f>IF($D67&gt;U67,"SUP","RES")</f>
        <v>SUP</v>
      </c>
      <c r="EA67" t="str">
        <f>IF($D67&gt;V67,"SUP","RES")</f>
        <v>SUP</v>
      </c>
      <c r="EB67" s="7">
        <f t="shared" si="177"/>
        <v>0</v>
      </c>
      <c r="EC67" s="7">
        <f t="shared" si="178"/>
        <v>6</v>
      </c>
      <c r="ED67" s="13" t="str">
        <f t="shared" si="179"/>
        <v>All Sup</v>
      </c>
      <c r="EE67" s="13" t="str">
        <f t="shared" si="180"/>
        <v>-----</v>
      </c>
      <c r="EF67" s="7" t="str">
        <f>IF(OR(ED67="All Sup",EE67="All Res"),"na",((D67-MIN(Q67:V67))/(MAX(Q67:V67)-MIN(Q67:V67))))</f>
        <v>na</v>
      </c>
      <c r="EG67">
        <v>1.4999999999999999E-4</v>
      </c>
      <c r="EH67">
        <f>Q67*(1+$EG67)</f>
        <v>0</v>
      </c>
      <c r="EI67">
        <f>Q67*(1-$EG67)</f>
        <v>0</v>
      </c>
      <c r="EJ67">
        <f>R67*(1+$EG67)</f>
        <v>0</v>
      </c>
      <c r="EK67">
        <f>R67*(1-$EG67)</f>
        <v>0</v>
      </c>
      <c r="EL67">
        <f>S67*(1+$EG67)</f>
        <v>0</v>
      </c>
      <c r="EM67">
        <f>S67*(1-$EG67)</f>
        <v>0</v>
      </c>
      <c r="EN67">
        <f>T67*(1+$EG67)</f>
        <v>0</v>
      </c>
      <c r="EO67">
        <f>T67*(1-$EG67)</f>
        <v>0</v>
      </c>
      <c r="EP67">
        <f>U67*(1+$EG67)</f>
        <v>0</v>
      </c>
      <c r="EQ67">
        <f>U67*(1-$EG67)</f>
        <v>0</v>
      </c>
      <c r="ER67">
        <f>V67*(1+$EG67)</f>
        <v>0</v>
      </c>
      <c r="ES67">
        <f>V67*(1-$EG67)</f>
        <v>0</v>
      </c>
      <c r="ET67" s="7" t="str">
        <f t="shared" si="181"/>
        <v>-----</v>
      </c>
      <c r="EU67" s="7" t="str">
        <f t="shared" si="182"/>
        <v>-----</v>
      </c>
      <c r="EV67" s="7" t="str">
        <f t="shared" si="183"/>
        <v>-----</v>
      </c>
      <c r="EW67" s="7" t="str">
        <f t="shared" si="184"/>
        <v>-----</v>
      </c>
      <c r="EX67" s="7" t="str">
        <f t="shared" si="185"/>
        <v>-----</v>
      </c>
      <c r="EY67" s="7" t="str">
        <f t="shared" si="186"/>
        <v>-----</v>
      </c>
      <c r="EZ67">
        <f t="shared" si="204"/>
        <v>65</v>
      </c>
      <c r="FA67">
        <f t="shared" si="205"/>
        <v>65</v>
      </c>
      <c r="FB67">
        <f t="shared" si="206"/>
        <v>65</v>
      </c>
      <c r="FC67">
        <f t="shared" si="207"/>
        <v>65</v>
      </c>
      <c r="FD67">
        <f t="shared" si="208"/>
        <v>65</v>
      </c>
      <c r="FE67">
        <f t="shared" si="209"/>
        <v>65</v>
      </c>
      <c r="FF67">
        <f t="shared" si="210"/>
        <v>0</v>
      </c>
      <c r="FG67">
        <f t="shared" si="211"/>
        <v>0</v>
      </c>
      <c r="FH67">
        <f t="shared" si="212"/>
        <v>0</v>
      </c>
      <c r="FI67">
        <f t="shared" si="213"/>
        <v>0</v>
      </c>
      <c r="FJ67">
        <f t="shared" si="214"/>
        <v>0</v>
      </c>
      <c r="FK67">
        <f t="shared" si="215"/>
        <v>0</v>
      </c>
      <c r="FL67" s="7" t="str">
        <f t="shared" si="187"/>
        <v>-----</v>
      </c>
      <c r="FM67" s="7" t="str">
        <f t="shared" si="188"/>
        <v>-----</v>
      </c>
      <c r="FN67" s="7" t="str">
        <f t="shared" si="189"/>
        <v>-----</v>
      </c>
      <c r="FO67" s="7" t="str">
        <f t="shared" si="190"/>
        <v>-----</v>
      </c>
      <c r="FP67" s="7" t="str">
        <f t="shared" si="191"/>
        <v>-----</v>
      </c>
      <c r="FQ67" s="7" t="str">
        <f t="shared" si="192"/>
        <v>-----</v>
      </c>
      <c r="FR67" s="13" t="str">
        <f>IF(FL67="-----","-----",(D67-Q67)/Q67)</f>
        <v>-----</v>
      </c>
      <c r="FS67" s="13" t="str">
        <f>IF(FM67="-----","-----",(Q67-R67)/R67)</f>
        <v>-----</v>
      </c>
      <c r="FT67" s="13" t="str">
        <f>IF(FN67="-----","-----",(R67-S67)/S67)</f>
        <v>-----</v>
      </c>
      <c r="FU67" s="13" t="str">
        <f>IF(FO67="-----","-----",(S67-T67)/T67)</f>
        <v>-----</v>
      </c>
      <c r="FV67" s="13" t="str">
        <f>IF(FP67="-----","-----",(T67-U67)/U67)</f>
        <v>-----</v>
      </c>
      <c r="FW67" s="13" t="str">
        <f>IF(FQ67="-----","-----",(U67-V67)/V67)</f>
        <v>-----</v>
      </c>
      <c r="FX67" s="7" t="str">
        <f t="shared" si="193"/>
        <v>-----</v>
      </c>
      <c r="FY67" s="7" t="str">
        <f t="shared" si="194"/>
        <v>-----</v>
      </c>
      <c r="FZ67" s="7" t="str">
        <f t="shared" si="195"/>
        <v>-----</v>
      </c>
      <c r="GA67" s="7" t="str">
        <f t="shared" si="196"/>
        <v>-----</v>
      </c>
      <c r="GB67" s="7" t="str">
        <f t="shared" si="197"/>
        <v>-----</v>
      </c>
      <c r="GC67" s="7" t="str">
        <f t="shared" si="198"/>
        <v>-----</v>
      </c>
      <c r="GD67" s="7" t="str">
        <f>IF(AND(BG67&gt;AA67,BG66&gt;AA66,BG65&gt;AA65,BG64&gt;AA64,BG63&gt;AA63,BG62&gt;AA62,BG61&gt;AA61,BG60&gt;AA60,BG59&gt;AA59,BG58&gt;AA58,BG57&gt;AA57,BG56&gt;AA56),"Bullish",IF(AND(BG67&lt;AA67,BG66&lt;AA66,BG65&lt;AA65,BG64&lt;AA64,BG63&lt;AA63,BG62&lt;AA62,BG61&lt;AA61,BG60&lt;AA60,BG59&lt;AA59,BG58&lt;AA58,BG57&lt;AA57,BG56&lt;AA56),"Bearish","-----"))</f>
        <v>Bullish</v>
      </c>
      <c r="GE67">
        <f>(Z67-BG67)/BG67</f>
        <v>4.2068138859427103E-4</v>
      </c>
      <c r="GI67" s="7" t="str">
        <f>IF(Y67&gt;Z67,"Bullish","Bearish")</f>
        <v>Bearish</v>
      </c>
      <c r="GJ67" s="19" t="str">
        <f>IF(AND(D67&gt;Y67,D66&lt;Y66),"TEMA crossover","-----")</f>
        <v>-----</v>
      </c>
      <c r="GK67" s="19" t="str">
        <f>IF(AND(D67&lt;Y67,D66&gt;Y66),"TEMA crossunder","-----")</f>
        <v>-----</v>
      </c>
      <c r="GL67" s="20" t="str">
        <f>IF(GD67="Bearish","YES","-----")</f>
        <v>-----</v>
      </c>
      <c r="GM67" s="20" t="str">
        <f>IF(GH67="Reverse to Bearish","YES","-----")</f>
        <v>-----</v>
      </c>
      <c r="GN67" s="20" t="str">
        <f>IF(AND(GI67="Bullish",GI66="Bullish",GI65="Bullish",GI64="Bullish"),"YES","-----")</f>
        <v>-----</v>
      </c>
      <c r="GO67" s="20" t="str">
        <f>IF(OR(GK67="TEMA crossunder",GK66="TEMA crossunder",GK65="TEMA crossunder",GK64="TEMA crossunder"),"YES","-----")</f>
        <v>-----</v>
      </c>
      <c r="GP67" s="20" t="str">
        <f>IF(GD67="Bullish","YES","-----")</f>
        <v>YES</v>
      </c>
      <c r="GQ67" s="20" t="str">
        <f>IF(GH67="Reverse to Bullish","YES","-----")</f>
        <v>-----</v>
      </c>
      <c r="GR67" s="20" t="str">
        <f>IF(AND(GI67="Bearish",GI66="Bearish",GI65="Bearish",GI64="Bearish"),"YES","-----")</f>
        <v>YES</v>
      </c>
      <c r="GS67" s="20" t="str">
        <f>IF(OR(GJ67="TEMA crossover",GJ66="TEMA crossover",GJ65="TEMA crossover",GJ64="TEMA crossover"),"YES","-----")</f>
        <v>-----</v>
      </c>
      <c r="GT67" s="20" t="str">
        <f t="shared" si="216"/>
        <v>-----</v>
      </c>
      <c r="GU67" s="20" t="str">
        <f t="shared" si="217"/>
        <v>-----</v>
      </c>
      <c r="GV67" s="20" t="str">
        <f t="shared" si="218"/>
        <v>-----</v>
      </c>
      <c r="GW67" s="20" t="str">
        <f t="shared" si="219"/>
        <v>-----</v>
      </c>
      <c r="GX67" s="20" t="str">
        <f t="shared" si="220"/>
        <v>-----</v>
      </c>
      <c r="GY67" s="20" t="str">
        <f t="shared" si="221"/>
        <v>-----</v>
      </c>
      <c r="GZ67" s="7" t="str">
        <f>IF(G67&gt;BH67,"YES","-----")</f>
        <v>YES</v>
      </c>
      <c r="HA67" s="7" t="str">
        <f>IF(F67&lt;BI67,"YES","-----")</f>
        <v>-----</v>
      </c>
      <c r="HB67">
        <f>BH67-BI67</f>
        <v>-2.0000000000436557E-2</v>
      </c>
      <c r="HI67">
        <f t="shared" si="199"/>
        <v>-0.25394999999934953</v>
      </c>
      <c r="HJ67">
        <f t="shared" si="200"/>
        <v>-0.27394999999978609</v>
      </c>
      <c r="HK67" s="7"/>
      <c r="HL67" s="7"/>
      <c r="HM67" s="7"/>
      <c r="HN67" s="7"/>
      <c r="HO67" s="7"/>
      <c r="HP67" s="7"/>
      <c r="HQ67" s="28">
        <f t="shared" si="223"/>
        <v>-0.24312000000008993</v>
      </c>
      <c r="HR67" s="28" t="str">
        <f t="shared" si="201"/>
        <v>Bear</v>
      </c>
      <c r="HS67">
        <f t="shared" si="202"/>
        <v>0.24312000000008993</v>
      </c>
    </row>
    <row r="68" spans="1:227" x14ac:dyDescent="0.55000000000000004">
      <c r="A68">
        <f>Validation!A67</f>
        <v>1772044500</v>
      </c>
      <c r="B68" t="str">
        <f>Price!B67</f>
        <v>XAUUSD</v>
      </c>
      <c r="C68" t="str">
        <f>Price!C67</f>
        <v>M5</v>
      </c>
      <c r="D68">
        <f>Price!D67</f>
        <v>5206.3900000000003</v>
      </c>
      <c r="E68">
        <f>Price!E67</f>
        <v>5206.78</v>
      </c>
      <c r="F68">
        <f>Price!F67</f>
        <v>5206.8100000000004</v>
      </c>
      <c r="G68">
        <f>Price!G67</f>
        <v>5205.87</v>
      </c>
      <c r="H68">
        <f>Price!H67</f>
        <v>250</v>
      </c>
      <c r="I68">
        <f>Diagonals!E67</f>
        <v>0</v>
      </c>
      <c r="J68">
        <f>Diagonals!F67</f>
        <v>0</v>
      </c>
      <c r="K68">
        <f>Diagonals!G67</f>
        <v>0</v>
      </c>
      <c r="L68">
        <f>Diagonals!H67</f>
        <v>0</v>
      </c>
      <c r="M68">
        <f>Diagonals!I67</f>
        <v>0</v>
      </c>
      <c r="N68">
        <f>Diagonals!J67</f>
        <v>0</v>
      </c>
      <c r="O68">
        <f>Diagonals!K67</f>
        <v>0</v>
      </c>
      <c r="P68">
        <f>Diagonals!L67</f>
        <v>0</v>
      </c>
      <c r="Q68">
        <f>Trendlines!E67</f>
        <v>0</v>
      </c>
      <c r="R68">
        <f>Trendlines!F67</f>
        <v>0</v>
      </c>
      <c r="S68">
        <f>Trendlines!G67</f>
        <v>0</v>
      </c>
      <c r="T68">
        <f>Trendlines!H67</f>
        <v>0</v>
      </c>
      <c r="U68">
        <f>Trendlines!I67</f>
        <v>0</v>
      </c>
      <c r="V68">
        <f>Trendlines!J67</f>
        <v>0</v>
      </c>
      <c r="W68">
        <f>Trendlines!K67</f>
        <v>0</v>
      </c>
      <c r="X68">
        <f>Trendlines!L67</f>
        <v>0</v>
      </c>
      <c r="Y68">
        <f>Tema_Hrma_Smma!E67</f>
        <v>5205.99</v>
      </c>
      <c r="Z68">
        <f>Tema_Hrma_Smma!F67</f>
        <v>5207.7</v>
      </c>
      <c r="AA68">
        <f>Tema_Hrma_Smma!G67</f>
        <v>5198.07</v>
      </c>
      <c r="AB68">
        <f>ZScore!H67</f>
        <v>-1</v>
      </c>
      <c r="AC68">
        <f>ZScore!I67</f>
        <v>0.96294000000000002</v>
      </c>
      <c r="AD68">
        <f>ZScore!J67</f>
        <v>3</v>
      </c>
      <c r="AE68">
        <f>HA!E67</f>
        <v>5206.8999999999996</v>
      </c>
      <c r="AF68">
        <f>HA!F67</f>
        <v>5206.8999999999996</v>
      </c>
      <c r="AG68">
        <f>HA!G67</f>
        <v>5205.87</v>
      </c>
      <c r="AH68">
        <f>HA!H67</f>
        <v>5206.46</v>
      </c>
      <c r="AI68">
        <f>HA!I67</f>
        <v>-1</v>
      </c>
      <c r="AJ68">
        <f>HA!J67</f>
        <v>0.43</v>
      </c>
      <c r="AK68">
        <f>HA!K67</f>
        <v>-0.94767999999999997</v>
      </c>
      <c r="AL68">
        <f>HA!L67</f>
        <v>-1</v>
      </c>
      <c r="AM68">
        <f>KC!E67</f>
        <v>5233.3139700000002</v>
      </c>
      <c r="AN68">
        <f>KC!F67</f>
        <v>5228.1205099999997</v>
      </c>
      <c r="AO68">
        <f>KC!G67</f>
        <v>5222.92706</v>
      </c>
      <c r="AP68">
        <f>KC!H67</f>
        <v>5217.7335999999996</v>
      </c>
      <c r="AQ68">
        <f>KC!I67</f>
        <v>5212.5401400000001</v>
      </c>
      <c r="AR68">
        <f>KC!J67</f>
        <v>5209.7040200000001</v>
      </c>
      <c r="AS68">
        <f>KC!K67</f>
        <v>5204.5105599999997</v>
      </c>
      <c r="AT68">
        <f>KC!L67</f>
        <v>5199.31711</v>
      </c>
      <c r="AU68">
        <f>KC!M67</f>
        <v>5194.1236500000005</v>
      </c>
      <c r="AV68">
        <f>KC!N67</f>
        <v>5188.93019</v>
      </c>
      <c r="AW68">
        <f>SR_Levels!E67</f>
        <v>5205.3100000000004</v>
      </c>
      <c r="AX68">
        <f>SR_Levels!F67</f>
        <v>5193.3500000000004</v>
      </c>
      <c r="AY68">
        <f>SR_Levels!G67</f>
        <v>5178.6000000000004</v>
      </c>
      <c r="AZ68">
        <f>SR_Levels!H67</f>
        <v>5161.8900000000003</v>
      </c>
      <c r="BA68">
        <f>SR_Levels!I67</f>
        <v>0</v>
      </c>
      <c r="BB68">
        <f>SR_Levels!J67</f>
        <v>0</v>
      </c>
      <c r="BC68">
        <f>SR_Levels!K67</f>
        <v>0</v>
      </c>
      <c r="BD68">
        <f>SR_Levels!L67</f>
        <v>0</v>
      </c>
      <c r="BE68">
        <f>ZigZag!E67</f>
        <v>0</v>
      </c>
      <c r="BF68">
        <f>ZigZag!F67</f>
        <v>0</v>
      </c>
      <c r="BG68">
        <f>ZigZag!G67</f>
        <v>5205.87</v>
      </c>
      <c r="BH68">
        <f>Dual_Tema!E67</f>
        <v>5206.12</v>
      </c>
      <c r="BI68">
        <f>Dual_Tema!F67</f>
        <v>5205.88</v>
      </c>
      <c r="BJ68">
        <f>Pinbar!E67</f>
        <v>0</v>
      </c>
      <c r="BK68">
        <f>SSA!E67</f>
        <v>5205.6887100000004</v>
      </c>
      <c r="BL68">
        <f>SSA!F67</f>
        <v>5206.18289</v>
      </c>
      <c r="BN68" t="str">
        <f t="shared" si="222"/>
        <v>Red Candle</v>
      </c>
      <c r="BO68" s="34">
        <f t="shared" si="224"/>
        <v>-1.305916763169046E-4</v>
      </c>
      <c r="BP68" s="34">
        <f t="shared" si="226"/>
        <v>-1.3005522551536863E-3</v>
      </c>
      <c r="BQ68" s="34">
        <f t="shared" si="235"/>
        <v>-1.5916574139592798E-3</v>
      </c>
      <c r="BR68" s="34">
        <f t="shared" si="237"/>
        <v>5.7654721249034147E-4</v>
      </c>
      <c r="BS68" s="35">
        <f t="shared" si="225"/>
        <v>-2.1766463799144375E-5</v>
      </c>
      <c r="BT68" s="35">
        <f t="shared" si="227"/>
        <v>-1.0844401179144203E-4</v>
      </c>
      <c r="BU68" s="35">
        <f t="shared" si="236"/>
        <v>-8.8491942485613428E-5</v>
      </c>
      <c r="BV68" s="35">
        <f t="shared" si="238"/>
        <v>2.4016166425333552E-5</v>
      </c>
      <c r="BW68" s="27">
        <v>96</v>
      </c>
      <c r="BX68">
        <f>F68-G68</f>
        <v>0.94000000000050932</v>
      </c>
      <c r="BY68">
        <f>ABS(F68-D67)</f>
        <v>1.0000000000218279E-2</v>
      </c>
      <c r="BZ68">
        <f>ABS(G68-D67)</f>
        <v>0.93000000000029104</v>
      </c>
      <c r="CA68">
        <f t="shared" si="203"/>
        <v>0.94000000000050932</v>
      </c>
      <c r="CB68">
        <f t="shared" si="229"/>
        <v>2.2592857142857219</v>
      </c>
      <c r="CC68">
        <f t="shared" si="232"/>
        <v>3.1342160262489593</v>
      </c>
      <c r="CD68">
        <f t="shared" si="230"/>
        <v>-0.87493031196323745</v>
      </c>
      <c r="CE68">
        <f t="shared" si="233"/>
        <v>-1</v>
      </c>
      <c r="CF68">
        <f t="shared" si="234"/>
        <v>-25</v>
      </c>
      <c r="CG68" s="7" t="str">
        <f t="shared" si="231"/>
        <v>Low Volatility Period</v>
      </c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Z68" s="7" t="str">
        <f>IF(AND(D68&gt;BH68,D68&gt;E68),"Bullish Trigger","-----")</f>
        <v>-----</v>
      </c>
      <c r="DA68" s="7" t="str">
        <f>IF(AND(D68&lt;BI68,D68&lt;E68),"Bearish Trigger","-----")</f>
        <v>-----</v>
      </c>
      <c r="DB68" s="13" t="str">
        <f>IF(AND(W68=BE68,W68&gt;0,BE68&gt;0),"Important High","------")</f>
        <v>------</v>
      </c>
      <c r="DC68" s="13" t="str">
        <f>IF(AND(X68=BF68,X68&gt;0,BF68&gt;0),"Important Low","------")</f>
        <v>------</v>
      </c>
      <c r="DD68" s="7" t="str">
        <f>IF(AND(DB68="Important High",DC68="-----",BJ68=1),"Imp High Rej","-----")</f>
        <v>-----</v>
      </c>
      <c r="DE68" s="7" t="str">
        <f>IF(AND(DB68="-----",DC68="Important Low",BJ68=1),"Imp Low Rej","-----")</f>
        <v>-----</v>
      </c>
      <c r="DF68" s="7" t="str">
        <f>IF(Y68&gt;AM68,"Overbought",IF(Y68&gt;AO68,"Bullish Momentum",IF(Y68&gt;AQ68,"Flat Momentum","-----")))</f>
        <v>-----</v>
      </c>
      <c r="DG68" s="7" t="str">
        <f>IF(Y68&lt;AV68,"Oversold",IF(Y68&lt;AT68,"Bearish Momentum",IF(Y68&lt;AR68,"Flat Momentum","-----")))</f>
        <v>Flat Momentum</v>
      </c>
      <c r="DH68" s="7" t="str">
        <f>IF(AND(DF68="Overbought",AD68=2),"Culminated Thrust","-----")</f>
        <v>-----</v>
      </c>
      <c r="DI68" s="7" t="str">
        <f>IF(AND(DG68="Oversold",AD68=5),"Culminated Thrust","-----")</f>
        <v>-----</v>
      </c>
      <c r="DJ68" s="14">
        <f>(Q68-$D68)/$D68</f>
        <v>-1</v>
      </c>
      <c r="DK68" s="14">
        <f>(R68-$D68)/$D68</f>
        <v>-1</v>
      </c>
      <c r="DL68" s="14">
        <f>(S68-$D68)/$D68</f>
        <v>-1</v>
      </c>
      <c r="DM68" s="14">
        <f>(T68-$D68)/$D68</f>
        <v>-1</v>
      </c>
      <c r="DN68" s="14">
        <f>(U68-$D68)/$D68</f>
        <v>-1</v>
      </c>
      <c r="DO68" s="14">
        <f>(V68-$D68)/$D68</f>
        <v>-1</v>
      </c>
      <c r="DP68" s="14">
        <f t="shared" ref="DP68:DP131" si="239">LARGE($DJ68:$DO68,1)</f>
        <v>-1</v>
      </c>
      <c r="DQ68" s="14">
        <f t="shared" ref="DQ68:DQ131" si="240">LARGE($DJ68:$DO68,2)</f>
        <v>-1</v>
      </c>
      <c r="DR68" s="14">
        <f t="shared" ref="DR68:DR131" si="241">LARGE($DJ68:$DO68,3)</f>
        <v>-1</v>
      </c>
      <c r="DS68" s="14">
        <f t="shared" ref="DS68:DS131" si="242">LARGE($DJ68:$DO68,4)</f>
        <v>-1</v>
      </c>
      <c r="DT68" s="14">
        <f t="shared" ref="DT68:DT131" si="243">LARGE($DJ68:$DO68,5)</f>
        <v>-1</v>
      </c>
      <c r="DU68" s="14">
        <f t="shared" ref="DU68:DU131" si="244">LARGE($DJ68:$DO68,6)</f>
        <v>-1</v>
      </c>
      <c r="DV68" t="str">
        <f>IF($D68&gt;Q68,"SUP","RES")</f>
        <v>SUP</v>
      </c>
      <c r="DW68" t="str">
        <f>IF($D68&gt;R68,"SUP","RES")</f>
        <v>SUP</v>
      </c>
      <c r="DX68" t="str">
        <f>IF($D68&gt;S68,"SUP","RES")</f>
        <v>SUP</v>
      </c>
      <c r="DY68" t="str">
        <f>IF($D68&gt;T68,"SUP","RES")</f>
        <v>SUP</v>
      </c>
      <c r="DZ68" t="str">
        <f>IF($D68&gt;U68,"SUP","RES")</f>
        <v>SUP</v>
      </c>
      <c r="EA68" t="str">
        <f>IF($D68&gt;V68,"SUP","RES")</f>
        <v>SUP</v>
      </c>
      <c r="EB68" s="7">
        <f t="shared" ref="EB68:EB131" si="245">COUNTIF(DV68:EA68,"RES")</f>
        <v>0</v>
      </c>
      <c r="EC68" s="7">
        <f t="shared" ref="EC68:EC131" si="246">COUNTIF(DV68:EA68,"SUP")</f>
        <v>6</v>
      </c>
      <c r="ED68" s="13" t="str">
        <f t="shared" ref="ED68:ED131" si="247">IF(EB68=0,"All Sup","-----")</f>
        <v>All Sup</v>
      </c>
      <c r="EE68" s="13" t="str">
        <f t="shared" ref="EE68:EE131" si="248">IF(EC68=0,"All Res","-----")</f>
        <v>-----</v>
      </c>
      <c r="EF68" s="7" t="str">
        <f>IF(OR(ED68="All Sup",EE68="All Res"),"na",((D68-MIN(Q68:V68))/(MAX(Q68:V68)-MIN(Q68:V68))))</f>
        <v>na</v>
      </c>
      <c r="EG68">
        <v>1.4999999999999999E-4</v>
      </c>
      <c r="EH68">
        <f>Q68*(1+$EG68)</f>
        <v>0</v>
      </c>
      <c r="EI68">
        <f>Q68*(1-$EG68)</f>
        <v>0</v>
      </c>
      <c r="EJ68">
        <f>R68*(1+$EG68)</f>
        <v>0</v>
      </c>
      <c r="EK68">
        <f>R68*(1-$EG68)</f>
        <v>0</v>
      </c>
      <c r="EL68">
        <f>S68*(1+$EG68)</f>
        <v>0</v>
      </c>
      <c r="EM68">
        <f>S68*(1-$EG68)</f>
        <v>0</v>
      </c>
      <c r="EN68">
        <f>T68*(1+$EG68)</f>
        <v>0</v>
      </c>
      <c r="EO68">
        <f>T68*(1-$EG68)</f>
        <v>0</v>
      </c>
      <c r="EP68">
        <f>U68*(1+$EG68)</f>
        <v>0</v>
      </c>
      <c r="EQ68">
        <f>U68*(1-$EG68)</f>
        <v>0</v>
      </c>
      <c r="ER68">
        <f>V68*(1+$EG68)</f>
        <v>0</v>
      </c>
      <c r="ES68">
        <f>V68*(1-$EG68)</f>
        <v>0</v>
      </c>
      <c r="ET68" s="7" t="str">
        <f t="shared" ref="ET68:ET131" si="249">IF(AND(MAX($D68,$E68)&gt;=MIN(EH68,EI68),MAX(EH68,EI68)&gt;=MIN($D68,$E68)),"TOUCH","-----")</f>
        <v>-----</v>
      </c>
      <c r="EU68" s="7" t="str">
        <f t="shared" ref="EU68:EU131" si="250">IF(AND(MAX($D68,$E68)&gt;=MIN(EJ68,EK68),MAX(EJ68,EK68)&gt;=MIN($D68,$E68)),"TOUCH","-----")</f>
        <v>-----</v>
      </c>
      <c r="EV68" s="7" t="str">
        <f t="shared" ref="EV68:EV131" si="251">IF(AND(MAX($D68,$E68)&gt;=MIN(EL68,EM68),MAX(EL68,EM68)&gt;=MIN($D68,$E68)),"TOUCH","-----")</f>
        <v>-----</v>
      </c>
      <c r="EW68" s="7" t="str">
        <f t="shared" ref="EW68:EW131" si="252">IF(AND(MAX($D68,$E68)&gt;=MIN(EN68,EO68),MAX(EN68,EO68)&gt;=MIN($D68,$E68)),"TOUCH","-----")</f>
        <v>-----</v>
      </c>
      <c r="EX68" s="7" t="str">
        <f t="shared" ref="EX68:EX131" si="253">IF(AND(MAX($D68,$E68)&gt;=MIN(EP68,EQ68),MAX(EP68,EQ68)&gt;=MIN($D68,$E68)),"TOUCH","-----")</f>
        <v>-----</v>
      </c>
      <c r="EY68" s="7" t="str">
        <f t="shared" ref="EY68:EY131" si="254">IF(AND(MAX($D68,$E68)&gt;=MIN(ER68,ES68),MAX(ER68,ES68)&gt;=MIN($D68,$E68)),"TOUCH","-----")</f>
        <v>-----</v>
      </c>
      <c r="EZ68">
        <f t="shared" si="204"/>
        <v>66</v>
      </c>
      <c r="FA68">
        <f t="shared" si="205"/>
        <v>66</v>
      </c>
      <c r="FB68">
        <f t="shared" si="206"/>
        <v>66</v>
      </c>
      <c r="FC68">
        <f t="shared" si="207"/>
        <v>66</v>
      </c>
      <c r="FD68">
        <f t="shared" si="208"/>
        <v>66</v>
      </c>
      <c r="FE68">
        <f t="shared" si="209"/>
        <v>66</v>
      </c>
      <c r="FF68">
        <f t="shared" si="210"/>
        <v>0</v>
      </c>
      <c r="FG68">
        <f t="shared" si="211"/>
        <v>0</v>
      </c>
      <c r="FH68">
        <f t="shared" si="212"/>
        <v>0</v>
      </c>
      <c r="FI68">
        <f t="shared" si="213"/>
        <v>0</v>
      </c>
      <c r="FJ68">
        <f t="shared" si="214"/>
        <v>0</v>
      </c>
      <c r="FK68">
        <f t="shared" si="215"/>
        <v>0</v>
      </c>
      <c r="FL68" s="7" t="str">
        <f t="shared" ref="FL68:FL131" si="255">IF(ET68="TOUCH",FF68,"-----")</f>
        <v>-----</v>
      </c>
      <c r="FM68" s="7" t="str">
        <f t="shared" ref="FM68:FM131" si="256">IF(EU68="TOUCH",FG68,"-----")</f>
        <v>-----</v>
      </c>
      <c r="FN68" s="7" t="str">
        <f t="shared" ref="FN68:FN131" si="257">IF(EV68="TOUCH",FH68,"-----")</f>
        <v>-----</v>
      </c>
      <c r="FO68" s="7" t="str">
        <f t="shared" ref="FO68:FO131" si="258">IF(EW68="TOUCH",FI68,"-----")</f>
        <v>-----</v>
      </c>
      <c r="FP68" s="7" t="str">
        <f t="shared" ref="FP68:FP131" si="259">IF(EX68="TOUCH",FJ68,"-----")</f>
        <v>-----</v>
      </c>
      <c r="FQ68" s="7" t="str">
        <f t="shared" ref="FQ68:FQ131" si="260">IF(EY68="TOUCH",FK68,"-----")</f>
        <v>-----</v>
      </c>
      <c r="FR68" s="13" t="str">
        <f>IF(FL68="-----","-----",(D68-Q68)/Q68)</f>
        <v>-----</v>
      </c>
      <c r="FS68" s="13" t="str">
        <f>IF(FM68="-----","-----",(Q68-R68)/R68)</f>
        <v>-----</v>
      </c>
      <c r="FT68" s="13" t="str">
        <f>IF(FN68="-----","-----",(R68-S68)/S68)</f>
        <v>-----</v>
      </c>
      <c r="FU68" s="13" t="str">
        <f>IF(FO68="-----","-----",(S68-T68)/T68)</f>
        <v>-----</v>
      </c>
      <c r="FV68" s="13" t="str">
        <f>IF(FP68="-----","-----",(T68-U68)/U68)</f>
        <v>-----</v>
      </c>
      <c r="FW68" s="13" t="str">
        <f>IF(FQ68="-----","-----",(U68-V68)/V68)</f>
        <v>-----</v>
      </c>
      <c r="FX68" s="7" t="str">
        <f t="shared" ref="FX68:FX131" si="261">IF(FR68="-----","-----",IF(FR68&gt;0%,"Support","Resistant"))</f>
        <v>-----</v>
      </c>
      <c r="FY68" s="7" t="str">
        <f t="shared" ref="FY68:FY131" si="262">IF(FS68="-----","-----",IF(FS68&gt;0%,"Support","Resistant"))</f>
        <v>-----</v>
      </c>
      <c r="FZ68" s="7" t="str">
        <f t="shared" ref="FZ68:FZ131" si="263">IF(FT68="-----","-----",IF(FT68&gt;0%,"Support","Resistant"))</f>
        <v>-----</v>
      </c>
      <c r="GA68" s="7" t="str">
        <f t="shared" ref="GA68:GA131" si="264">IF(FU68="-----","-----",IF(FU68&gt;0%,"Support","Resistant"))</f>
        <v>-----</v>
      </c>
      <c r="GB68" s="7" t="str">
        <f t="shared" ref="GB68:GB131" si="265">IF(FV68="-----","-----",IF(FV68&gt;0%,"Support","Resistant"))</f>
        <v>-----</v>
      </c>
      <c r="GC68" s="7" t="str">
        <f t="shared" ref="GC68:GC131" si="266">IF(FW68="-----","-----",IF(FW68&gt;0%,"Support","Resistant"))</f>
        <v>-----</v>
      </c>
      <c r="GD68" s="7" t="str">
        <f>IF(AND(BG68&gt;AA68,BG67&gt;AA67,BG66&gt;AA66,BG65&gt;AA65,BG64&gt;AA64,BG63&gt;AA63,BG62&gt;AA62,BG61&gt;AA61,BG60&gt;AA60,BG59&gt;AA59,BG58&gt;AA58,BG57&gt;AA57),"Bullish",IF(AND(BG68&lt;AA68,BG67&lt;AA67,BG66&lt;AA66,BG65&lt;AA65,BG64&lt;AA64,BG63&lt;AA63,BG62&lt;AA62,BG61&lt;AA61,BG60&lt;AA60,BG59&lt;AA59,BG58&lt;AA58,BG57&lt;AA57),"Bearish","-----"))</f>
        <v>Bullish</v>
      </c>
      <c r="GE68">
        <f>(Z68-BG68)/BG68</f>
        <v>3.5152625785890297E-4</v>
      </c>
      <c r="GI68" s="7" t="str">
        <f>IF(Y68&gt;Z68,"Bullish","Bearish")</f>
        <v>Bearish</v>
      </c>
      <c r="GJ68" s="19" t="str">
        <f>IF(AND(D68&gt;Y68,D67&lt;Y67),"TEMA crossover","-----")</f>
        <v>-----</v>
      </c>
      <c r="GK68" s="19" t="str">
        <f>IF(AND(D68&lt;Y68,D67&gt;Y67),"TEMA crossunder","-----")</f>
        <v>-----</v>
      </c>
      <c r="GL68" s="20" t="str">
        <f>IF(GD68="Bearish","YES","-----")</f>
        <v>-----</v>
      </c>
      <c r="GM68" s="20" t="str">
        <f>IF(GH68="Reverse to Bearish","YES","-----")</f>
        <v>-----</v>
      </c>
      <c r="GN68" s="20" t="str">
        <f>IF(AND(GI68="Bullish",GI67="Bullish",GI66="Bullish",GI65="Bullish"),"YES","-----")</f>
        <v>-----</v>
      </c>
      <c r="GO68" s="20" t="str">
        <f>IF(OR(GK68="TEMA crossunder",GK67="TEMA crossunder",GK66="TEMA crossunder",GK65="TEMA crossunder"),"YES","-----")</f>
        <v>-----</v>
      </c>
      <c r="GP68" s="20" t="str">
        <f>IF(GD68="Bullish","YES","-----")</f>
        <v>YES</v>
      </c>
      <c r="GQ68" s="20" t="str">
        <f>IF(GH68="Reverse to Bullish","YES","-----")</f>
        <v>-----</v>
      </c>
      <c r="GR68" s="20" t="str">
        <f>IF(AND(GI68="Bearish",GI67="Bearish",GI66="Bearish",GI65="Bearish"),"YES","-----")</f>
        <v>YES</v>
      </c>
      <c r="GS68" s="20" t="str">
        <f>IF(OR(GJ68="TEMA crossover",GJ67="TEMA crossover",GJ66="TEMA crossover",GJ65="TEMA crossover"),"YES","-----")</f>
        <v>-----</v>
      </c>
      <c r="GT68" s="20" t="str">
        <f t="shared" si="216"/>
        <v>-----</v>
      </c>
      <c r="GU68" s="20" t="str">
        <f t="shared" si="217"/>
        <v>-----</v>
      </c>
      <c r="GV68" s="20" t="str">
        <f t="shared" si="218"/>
        <v>-----</v>
      </c>
      <c r="GW68" s="20" t="str">
        <f t="shared" si="219"/>
        <v>-----</v>
      </c>
      <c r="GX68" s="20" t="str">
        <f t="shared" si="220"/>
        <v>-----</v>
      </c>
      <c r="GY68" s="20" t="str">
        <f t="shared" si="221"/>
        <v>-----</v>
      </c>
      <c r="GZ68" s="7" t="str">
        <f>IF(G68&gt;BH68,"YES","-----")</f>
        <v>-----</v>
      </c>
      <c r="HA68" s="7" t="str">
        <f>IF(F68&lt;BI68,"YES","-----")</f>
        <v>-----</v>
      </c>
      <c r="HB68">
        <f>BH68-BI68</f>
        <v>0.23999999999978172</v>
      </c>
      <c r="HI68">
        <f t="shared" ref="HI68:HI131" si="267">BI68-BK68</f>
        <v>0.19128999999975349</v>
      </c>
      <c r="HJ68">
        <f t="shared" ref="HJ68:HJ131" si="268">BH68-BK68</f>
        <v>0.43128999999953521</v>
      </c>
      <c r="HK68" s="7"/>
      <c r="HL68" s="7"/>
      <c r="HM68" s="7"/>
      <c r="HN68" s="7"/>
      <c r="HO68" s="7"/>
      <c r="HP68" s="7"/>
      <c r="HQ68" s="28">
        <f t="shared" si="223"/>
        <v>-0.49417999999968742</v>
      </c>
      <c r="HR68" s="28" t="str">
        <f t="shared" ref="HR68:HR131" si="269">IF(HQ68&gt;0,"Bull",IF(HQ68&lt;0,"Bear","-----"))</f>
        <v>Bear</v>
      </c>
      <c r="HS68">
        <f t="shared" ref="HS68:HS131" si="270">ABS(HQ68)</f>
        <v>0.49417999999968742</v>
      </c>
    </row>
    <row r="69" spans="1:227" x14ac:dyDescent="0.55000000000000004">
      <c r="A69">
        <f>Validation!A68</f>
        <v>1772044800</v>
      </c>
      <c r="B69" t="str">
        <f>Price!B68</f>
        <v>XAUUSD</v>
      </c>
      <c r="C69" t="str">
        <f>Price!C68</f>
        <v>M5</v>
      </c>
      <c r="D69">
        <f>Price!D68</f>
        <v>5205.13</v>
      </c>
      <c r="E69">
        <f>Price!E68</f>
        <v>5206.33</v>
      </c>
      <c r="F69">
        <f>Price!F68</f>
        <v>5206.6000000000004</v>
      </c>
      <c r="G69">
        <f>Price!G68</f>
        <v>5204.95</v>
      </c>
      <c r="H69">
        <f>Price!H68</f>
        <v>296</v>
      </c>
      <c r="I69">
        <f>Diagonals!E68</f>
        <v>0</v>
      </c>
      <c r="J69">
        <f>Diagonals!F68</f>
        <v>0</v>
      </c>
      <c r="K69">
        <f>Diagonals!G68</f>
        <v>0</v>
      </c>
      <c r="L69">
        <f>Diagonals!H68</f>
        <v>0</v>
      </c>
      <c r="M69">
        <f>Diagonals!I68</f>
        <v>0</v>
      </c>
      <c r="N69">
        <f>Diagonals!J68</f>
        <v>0</v>
      </c>
      <c r="O69">
        <f>Diagonals!K68</f>
        <v>0</v>
      </c>
      <c r="P69">
        <f>Diagonals!L68</f>
        <v>0</v>
      </c>
      <c r="Q69">
        <f>Trendlines!E68</f>
        <v>0</v>
      </c>
      <c r="R69">
        <f>Trendlines!F68</f>
        <v>0</v>
      </c>
      <c r="S69">
        <f>Trendlines!G68</f>
        <v>0</v>
      </c>
      <c r="T69">
        <f>Trendlines!H68</f>
        <v>0</v>
      </c>
      <c r="U69">
        <f>Trendlines!I68</f>
        <v>0</v>
      </c>
      <c r="V69">
        <f>Trendlines!J68</f>
        <v>0</v>
      </c>
      <c r="W69">
        <f>Trendlines!K68</f>
        <v>0</v>
      </c>
      <c r="X69">
        <f>Trendlines!L68</f>
        <v>0</v>
      </c>
      <c r="Y69">
        <f>Tema_Hrma_Smma!E68</f>
        <v>5205.5600000000004</v>
      </c>
      <c r="Z69">
        <f>Tema_Hrma_Smma!F68</f>
        <v>5207.32</v>
      </c>
      <c r="AA69">
        <f>Tema_Hrma_Smma!G68</f>
        <v>5198.29</v>
      </c>
      <c r="AB69">
        <f>ZScore!H68</f>
        <v>-1</v>
      </c>
      <c r="AC69">
        <f>ZScore!I68</f>
        <v>0.68803999999999998</v>
      </c>
      <c r="AD69">
        <f>ZScore!J68</f>
        <v>3</v>
      </c>
      <c r="AE69">
        <f>HA!E68</f>
        <v>5206.68</v>
      </c>
      <c r="AF69">
        <f>HA!F68</f>
        <v>5206.68</v>
      </c>
      <c r="AG69">
        <f>HA!G68</f>
        <v>5204.95</v>
      </c>
      <c r="AH69">
        <f>HA!H68</f>
        <v>5205.75</v>
      </c>
      <c r="AI69">
        <f>HA!I68</f>
        <v>-1</v>
      </c>
      <c r="AJ69">
        <f>HA!J68</f>
        <v>0.93</v>
      </c>
      <c r="AK69">
        <f>HA!K68</f>
        <v>-0.76471</v>
      </c>
      <c r="AL69">
        <f>HA!L68</f>
        <v>-2</v>
      </c>
      <c r="AM69">
        <f>KC!E68</f>
        <v>5233.0944900000004</v>
      </c>
      <c r="AN69">
        <f>KC!F68</f>
        <v>5227.9084999999995</v>
      </c>
      <c r="AO69">
        <f>KC!G68</f>
        <v>5222.7225099999996</v>
      </c>
      <c r="AP69">
        <f>KC!H68</f>
        <v>5217.5365300000003</v>
      </c>
      <c r="AQ69">
        <f>KC!I68</f>
        <v>5212.3505400000004</v>
      </c>
      <c r="AR69">
        <f>KC!J68</f>
        <v>5209.75497</v>
      </c>
      <c r="AS69">
        <f>KC!K68</f>
        <v>5204.56898</v>
      </c>
      <c r="AT69">
        <f>KC!L68</f>
        <v>5199.3829900000001</v>
      </c>
      <c r="AU69">
        <f>KC!M68</f>
        <v>5194.1970000000001</v>
      </c>
      <c r="AV69">
        <f>KC!N68</f>
        <v>5189.0110100000002</v>
      </c>
      <c r="AW69">
        <f>SR_Levels!E68</f>
        <v>5193.3500000000004</v>
      </c>
      <c r="AX69">
        <f>SR_Levels!F68</f>
        <v>5178.6000000000004</v>
      </c>
      <c r="AY69">
        <f>SR_Levels!G68</f>
        <v>5161.8900000000003</v>
      </c>
      <c r="AZ69">
        <f>SR_Levels!H68</f>
        <v>5135.8500000000004</v>
      </c>
      <c r="BA69">
        <f>SR_Levels!I68</f>
        <v>5205.3100000000004</v>
      </c>
      <c r="BB69">
        <f>SR_Levels!J68</f>
        <v>0</v>
      </c>
      <c r="BC69">
        <f>SR_Levels!K68</f>
        <v>0</v>
      </c>
      <c r="BD69">
        <f>SR_Levels!L68</f>
        <v>0</v>
      </c>
      <c r="BE69">
        <f>ZigZag!E68</f>
        <v>0</v>
      </c>
      <c r="BF69">
        <f>ZigZag!F68</f>
        <v>0</v>
      </c>
      <c r="BG69">
        <f>ZigZag!G68</f>
        <v>5205.8500000000004</v>
      </c>
      <c r="BH69">
        <f>Dual_Tema!E68</f>
        <v>5206.0600000000004</v>
      </c>
      <c r="BI69">
        <f>Dual_Tema!F68</f>
        <v>5205.26</v>
      </c>
      <c r="BJ69">
        <f>Pinbar!E68</f>
        <v>0</v>
      </c>
      <c r="BK69">
        <f>SSA!E68</f>
        <v>5204.6597899999997</v>
      </c>
      <c r="BL69">
        <f>SSA!F68</f>
        <v>5205.4213399999999</v>
      </c>
      <c r="BN69" t="str">
        <f t="shared" si="222"/>
        <v>Red Candle</v>
      </c>
      <c r="BO69" s="34">
        <f t="shared" si="224"/>
        <v>-3.3801367034835827E-4</v>
      </c>
      <c r="BP69" s="34">
        <f t="shared" si="226"/>
        <v>-6.1440039321625228E-4</v>
      </c>
      <c r="BQ69" s="34">
        <f t="shared" si="235"/>
        <v>-1.9251529672090761E-3</v>
      </c>
      <c r="BR69" s="34">
        <f t="shared" si="237"/>
        <v>-4.5703224765769601E-4</v>
      </c>
      <c r="BS69" s="35">
        <f t="shared" si="225"/>
        <v>-5.6343547616966028E-5</v>
      </c>
      <c r="BT69" s="35">
        <f t="shared" si="227"/>
        <v>-5.1214456368575689E-5</v>
      </c>
      <c r="BU69" s="35">
        <f t="shared" si="236"/>
        <v>-1.0705029503954577E-4</v>
      </c>
      <c r="BV69" s="35">
        <f t="shared" si="238"/>
        <v>-1.9047181880393893E-5</v>
      </c>
      <c r="BW69" s="27">
        <v>96</v>
      </c>
      <c r="BX69">
        <f>F69-G69</f>
        <v>1.6500000000005457</v>
      </c>
      <c r="BY69">
        <f>ABS(F69-D68)</f>
        <v>0.21000000000003638</v>
      </c>
      <c r="BZ69">
        <f>ABS(G69-D68)</f>
        <v>1.4400000000005093</v>
      </c>
      <c r="CA69">
        <f t="shared" ref="CA69:CA132" si="271">MAX(BX69:BZ69)</f>
        <v>1.6500000000005457</v>
      </c>
      <c r="CB69">
        <f t="shared" si="229"/>
        <v>2.1364285714286262</v>
      </c>
      <c r="CC69">
        <f t="shared" si="232"/>
        <v>3.0282005958026441</v>
      </c>
      <c r="CD69">
        <f t="shared" si="230"/>
        <v>-0.89177202437401792</v>
      </c>
      <c r="CE69">
        <f t="shared" si="233"/>
        <v>-1</v>
      </c>
      <c r="CF69">
        <f t="shared" si="234"/>
        <v>-26</v>
      </c>
      <c r="CG69" s="7" t="str">
        <f t="shared" si="231"/>
        <v>Low Volatility Period</v>
      </c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Z69" s="7" t="str">
        <f>IF(AND(D69&gt;BH69,D69&gt;E69),"Bullish Trigger","-----")</f>
        <v>-----</v>
      </c>
      <c r="DA69" s="7" t="str">
        <f>IF(AND(D69&lt;BI69,D69&lt;E69),"Bearish Trigger","-----")</f>
        <v>Bearish Trigger</v>
      </c>
      <c r="DB69" s="13" t="str">
        <f>IF(AND(W69=BE69,W69&gt;0,BE69&gt;0),"Important High","------")</f>
        <v>------</v>
      </c>
      <c r="DC69" s="13" t="str">
        <f>IF(AND(X69=BF69,X69&gt;0,BF69&gt;0),"Important Low","------")</f>
        <v>------</v>
      </c>
      <c r="DD69" s="7" t="str">
        <f>IF(AND(DB69="Important High",DC69="-----",BJ69=1),"Imp High Rej","-----")</f>
        <v>-----</v>
      </c>
      <c r="DE69" s="7" t="str">
        <f>IF(AND(DB69="-----",DC69="Important Low",BJ69=1),"Imp Low Rej","-----")</f>
        <v>-----</v>
      </c>
      <c r="DF69" s="7" t="str">
        <f>IF(Y69&gt;AM69,"Overbought",IF(Y69&gt;AO69,"Bullish Momentum",IF(Y69&gt;AQ69,"Flat Momentum","-----")))</f>
        <v>-----</v>
      </c>
      <c r="DG69" s="7" t="str">
        <f>IF(Y69&lt;AV69,"Oversold",IF(Y69&lt;AT69,"Bearish Momentum",IF(Y69&lt;AR69,"Flat Momentum","-----")))</f>
        <v>Flat Momentum</v>
      </c>
      <c r="DH69" s="7" t="str">
        <f>IF(AND(DF69="Overbought",AD69=2),"Culminated Thrust","-----")</f>
        <v>-----</v>
      </c>
      <c r="DI69" s="7" t="str">
        <f>IF(AND(DG69="Oversold",AD69=5),"Culminated Thrust","-----")</f>
        <v>-----</v>
      </c>
      <c r="DJ69" s="14">
        <f>(Q69-$D69)/$D69</f>
        <v>-1</v>
      </c>
      <c r="DK69" s="14">
        <f>(R69-$D69)/$D69</f>
        <v>-1</v>
      </c>
      <c r="DL69" s="14">
        <f>(S69-$D69)/$D69</f>
        <v>-1</v>
      </c>
      <c r="DM69" s="14">
        <f>(T69-$D69)/$D69</f>
        <v>-1</v>
      </c>
      <c r="DN69" s="14">
        <f>(U69-$D69)/$D69</f>
        <v>-1</v>
      </c>
      <c r="DO69" s="14">
        <f>(V69-$D69)/$D69</f>
        <v>-1</v>
      </c>
      <c r="DP69" s="14">
        <f t="shared" si="239"/>
        <v>-1</v>
      </c>
      <c r="DQ69" s="14">
        <f t="shared" si="240"/>
        <v>-1</v>
      </c>
      <c r="DR69" s="14">
        <f t="shared" si="241"/>
        <v>-1</v>
      </c>
      <c r="DS69" s="14">
        <f t="shared" si="242"/>
        <v>-1</v>
      </c>
      <c r="DT69" s="14">
        <f t="shared" si="243"/>
        <v>-1</v>
      </c>
      <c r="DU69" s="14">
        <f t="shared" si="244"/>
        <v>-1</v>
      </c>
      <c r="DV69" t="str">
        <f>IF($D69&gt;Q69,"SUP","RES")</f>
        <v>SUP</v>
      </c>
      <c r="DW69" t="str">
        <f>IF($D69&gt;R69,"SUP","RES")</f>
        <v>SUP</v>
      </c>
      <c r="DX69" t="str">
        <f>IF($D69&gt;S69,"SUP","RES")</f>
        <v>SUP</v>
      </c>
      <c r="DY69" t="str">
        <f>IF($D69&gt;T69,"SUP","RES")</f>
        <v>SUP</v>
      </c>
      <c r="DZ69" t="str">
        <f>IF($D69&gt;U69,"SUP","RES")</f>
        <v>SUP</v>
      </c>
      <c r="EA69" t="str">
        <f>IF($D69&gt;V69,"SUP","RES")</f>
        <v>SUP</v>
      </c>
      <c r="EB69" s="7">
        <f t="shared" si="245"/>
        <v>0</v>
      </c>
      <c r="EC69" s="7">
        <f t="shared" si="246"/>
        <v>6</v>
      </c>
      <c r="ED69" s="13" t="str">
        <f t="shared" si="247"/>
        <v>All Sup</v>
      </c>
      <c r="EE69" s="13" t="str">
        <f t="shared" si="248"/>
        <v>-----</v>
      </c>
      <c r="EF69" s="7" t="str">
        <f>IF(OR(ED69="All Sup",EE69="All Res"),"na",((D69-MIN(Q69:V69))/(MAX(Q69:V69)-MIN(Q69:V69))))</f>
        <v>na</v>
      </c>
      <c r="EG69">
        <v>1.4999999999999999E-4</v>
      </c>
      <c r="EH69">
        <f>Q69*(1+$EG69)</f>
        <v>0</v>
      </c>
      <c r="EI69">
        <f>Q69*(1-$EG69)</f>
        <v>0</v>
      </c>
      <c r="EJ69">
        <f>R69*(1+$EG69)</f>
        <v>0</v>
      </c>
      <c r="EK69">
        <f>R69*(1-$EG69)</f>
        <v>0</v>
      </c>
      <c r="EL69">
        <f>S69*(1+$EG69)</f>
        <v>0</v>
      </c>
      <c r="EM69">
        <f>S69*(1-$EG69)</f>
        <v>0</v>
      </c>
      <c r="EN69">
        <f>T69*(1+$EG69)</f>
        <v>0</v>
      </c>
      <c r="EO69">
        <f>T69*(1-$EG69)</f>
        <v>0</v>
      </c>
      <c r="EP69">
        <f>U69*(1+$EG69)</f>
        <v>0</v>
      </c>
      <c r="EQ69">
        <f>U69*(1-$EG69)</f>
        <v>0</v>
      </c>
      <c r="ER69">
        <f>V69*(1+$EG69)</f>
        <v>0</v>
      </c>
      <c r="ES69">
        <f>V69*(1-$EG69)</f>
        <v>0</v>
      </c>
      <c r="ET69" s="7" t="str">
        <f t="shared" si="249"/>
        <v>-----</v>
      </c>
      <c r="EU69" s="7" t="str">
        <f t="shared" si="250"/>
        <v>-----</v>
      </c>
      <c r="EV69" s="7" t="str">
        <f t="shared" si="251"/>
        <v>-----</v>
      </c>
      <c r="EW69" s="7" t="str">
        <f t="shared" si="252"/>
        <v>-----</v>
      </c>
      <c r="EX69" s="7" t="str">
        <f t="shared" si="253"/>
        <v>-----</v>
      </c>
      <c r="EY69" s="7" t="str">
        <f t="shared" si="254"/>
        <v>-----</v>
      </c>
      <c r="EZ69">
        <f t="shared" ref="EZ69:EZ132" si="272">IF(ET69="TOUCH",0,EZ68+1)</f>
        <v>67</v>
      </c>
      <c r="FA69">
        <f t="shared" ref="FA69:FA132" si="273">IF(EU69="TOUCH",0,FA68+1)</f>
        <v>67</v>
      </c>
      <c r="FB69">
        <f t="shared" ref="FB69:FB132" si="274">IF(EV69="TOUCH",0,FB68+1)</f>
        <v>67</v>
      </c>
      <c r="FC69">
        <f t="shared" ref="FC69:FC132" si="275">IF(EW69="TOUCH",0,FC68+1)</f>
        <v>67</v>
      </c>
      <c r="FD69">
        <f t="shared" ref="FD69:FD132" si="276">IF(EX69="TOUCH",0,FD68+1)</f>
        <v>67</v>
      </c>
      <c r="FE69">
        <f t="shared" ref="FE69:FE132" si="277">IF(EY69="TOUCH",0,FE68+1)</f>
        <v>67</v>
      </c>
      <c r="FF69">
        <f t="shared" ref="FF69:FF132" si="278">IF(ET69="TOUCH",IF(EZ68&gt;=3,1,FF68+1),FF68)</f>
        <v>0</v>
      </c>
      <c r="FG69">
        <f t="shared" ref="FG69:FG132" si="279">IF(EU69="TOUCH",IF(FA68&gt;=3,1,FG68+1),FG68)</f>
        <v>0</v>
      </c>
      <c r="FH69">
        <f t="shared" ref="FH69:FH132" si="280">IF(EV69="TOUCH",IF(FB68&gt;=3,1,FH68+1),FH68)</f>
        <v>0</v>
      </c>
      <c r="FI69">
        <f t="shared" ref="FI69:FI132" si="281">IF(EW69="TOUCH",IF(FC68&gt;=3,1,FI68+1),FI68)</f>
        <v>0</v>
      </c>
      <c r="FJ69">
        <f t="shared" ref="FJ69:FJ132" si="282">IF(EX69="TOUCH",IF(FD68&gt;=3,1,FJ68+1),FJ68)</f>
        <v>0</v>
      </c>
      <c r="FK69">
        <f t="shared" ref="FK69:FK132" si="283">IF(EY69="TOUCH",IF(FE68&gt;=3,1,FK68+1),FK68)</f>
        <v>0</v>
      </c>
      <c r="FL69" s="7" t="str">
        <f t="shared" si="255"/>
        <v>-----</v>
      </c>
      <c r="FM69" s="7" t="str">
        <f t="shared" si="256"/>
        <v>-----</v>
      </c>
      <c r="FN69" s="7" t="str">
        <f t="shared" si="257"/>
        <v>-----</v>
      </c>
      <c r="FO69" s="7" t="str">
        <f t="shared" si="258"/>
        <v>-----</v>
      </c>
      <c r="FP69" s="7" t="str">
        <f t="shared" si="259"/>
        <v>-----</v>
      </c>
      <c r="FQ69" s="7" t="str">
        <f t="shared" si="260"/>
        <v>-----</v>
      </c>
      <c r="FR69" s="13" t="str">
        <f>IF(FL69="-----","-----",(D69-Q69)/Q69)</f>
        <v>-----</v>
      </c>
      <c r="FS69" s="13" t="str">
        <f>IF(FM69="-----","-----",(Q69-R69)/R69)</f>
        <v>-----</v>
      </c>
      <c r="FT69" s="13" t="str">
        <f>IF(FN69="-----","-----",(R69-S69)/S69)</f>
        <v>-----</v>
      </c>
      <c r="FU69" s="13" t="str">
        <f>IF(FO69="-----","-----",(S69-T69)/T69)</f>
        <v>-----</v>
      </c>
      <c r="FV69" s="13" t="str">
        <f>IF(FP69="-----","-----",(T69-U69)/U69)</f>
        <v>-----</v>
      </c>
      <c r="FW69" s="13" t="str">
        <f>IF(FQ69="-----","-----",(U69-V69)/V69)</f>
        <v>-----</v>
      </c>
      <c r="FX69" s="7" t="str">
        <f t="shared" si="261"/>
        <v>-----</v>
      </c>
      <c r="FY69" s="7" t="str">
        <f t="shared" si="262"/>
        <v>-----</v>
      </c>
      <c r="FZ69" s="7" t="str">
        <f t="shared" si="263"/>
        <v>-----</v>
      </c>
      <c r="GA69" s="7" t="str">
        <f t="shared" si="264"/>
        <v>-----</v>
      </c>
      <c r="GB69" s="7" t="str">
        <f t="shared" si="265"/>
        <v>-----</v>
      </c>
      <c r="GC69" s="7" t="str">
        <f t="shared" si="266"/>
        <v>-----</v>
      </c>
      <c r="GD69" s="7" t="str">
        <f>IF(AND(BG69&gt;AA69,BG68&gt;AA68,BG67&gt;AA67,BG66&gt;AA66,BG65&gt;AA65,BG64&gt;AA64,BG63&gt;AA63,BG62&gt;AA62,BG61&gt;AA61,BG60&gt;AA60,BG59&gt;AA59,BG58&gt;AA58),"Bullish",IF(AND(BG69&lt;AA69,BG68&lt;AA68,BG67&lt;AA67,BG66&lt;AA66,BG65&lt;AA65,BG64&lt;AA64,BG63&lt;AA63,BG62&lt;AA62,BG61&lt;AA61,BG60&lt;AA60,BG59&lt;AA59,BG58&lt;AA58),"Bearish","-----"))</f>
        <v>Bullish</v>
      </c>
      <c r="GE69">
        <f>(Z69-BG69)/BG69</f>
        <v>2.8237463622642701E-4</v>
      </c>
      <c r="GI69" s="7" t="str">
        <f>IF(Y69&gt;Z69,"Bullish","Bearish")</f>
        <v>Bearish</v>
      </c>
      <c r="GJ69" s="19" t="str">
        <f>IF(AND(D69&gt;Y69,D68&lt;Y68),"TEMA crossover","-----")</f>
        <v>-----</v>
      </c>
      <c r="GK69" s="19" t="str">
        <f>IF(AND(D69&lt;Y69,D68&gt;Y68),"TEMA crossunder","-----")</f>
        <v>TEMA crossunder</v>
      </c>
      <c r="GL69" s="20" t="str">
        <f>IF(GD69="Bearish","YES","-----")</f>
        <v>-----</v>
      </c>
      <c r="GM69" s="20" t="str">
        <f>IF(GH69="Reverse to Bearish","YES","-----")</f>
        <v>-----</v>
      </c>
      <c r="GN69" s="20" t="str">
        <f>IF(AND(GI69="Bullish",GI68="Bullish",GI67="Bullish",GI66="Bullish"),"YES","-----")</f>
        <v>-----</v>
      </c>
      <c r="GO69" s="20" t="str">
        <f>IF(OR(GK69="TEMA crossunder",GK68="TEMA crossunder",GK67="TEMA crossunder",GK66="TEMA crossunder"),"YES","-----")</f>
        <v>YES</v>
      </c>
      <c r="GP69" s="20" t="str">
        <f>IF(GD69="Bullish","YES","-----")</f>
        <v>YES</v>
      </c>
      <c r="GQ69" s="20" t="str">
        <f>IF(GH69="Reverse to Bullish","YES","-----")</f>
        <v>-----</v>
      </c>
      <c r="GR69" s="20" t="str">
        <f>IF(AND(GI69="Bearish",GI68="Bearish",GI67="Bearish",GI66="Bearish"),"YES","-----")</f>
        <v>YES</v>
      </c>
      <c r="GS69" s="20" t="str">
        <f>IF(OR(GJ69="TEMA crossover",GJ68="TEMA crossover",GJ67="TEMA crossover",GJ66="TEMA crossover"),"YES","-----")</f>
        <v>-----</v>
      </c>
      <c r="GT69" s="20" t="str">
        <f t="shared" ref="GT69:GT132" si="284">IF(AND(GL69="YES",GM69="YES",GN69="YES",GO69="YES"),"Open Sell / Close Buy","-----")</f>
        <v>-----</v>
      </c>
      <c r="GU69" s="20" t="str">
        <f t="shared" ref="GU69:GU132" si="285">IF(AND(GP69="YES",GQ69="YES",GR69="YES",GS69="YES"),"Open Buy / Close Sell","-----")</f>
        <v>-----</v>
      </c>
      <c r="GV69" s="20" t="str">
        <f t="shared" ref="GV69:GV132" si="286">IF(GT69&lt;&gt;"-----","YES",IF(GU69&lt;&gt;"-----","YES","-----"))</f>
        <v>-----</v>
      </c>
      <c r="GW69" s="20" t="str">
        <f t="shared" ref="GW69:GW132" si="287">IF(AND(GP69="-----",GQ69="YES",GR69="YES",GS69="YES"),"Close Sell","-----")</f>
        <v>-----</v>
      </c>
      <c r="GX69" s="20" t="str">
        <f t="shared" ref="GX69:GX132" si="288">IF(AND(GL69="-----",GM69="YES",GN69="YES",GO69="YES"),"Close Buy","-----")</f>
        <v>-----</v>
      </c>
      <c r="GY69" s="20" t="str">
        <f t="shared" ref="GY69:GY132" si="289">IF(GW69&lt;&gt;"-----","YES",IF(GX69&lt;&gt;"-----","YES","-----"))</f>
        <v>-----</v>
      </c>
      <c r="GZ69" s="7" t="str">
        <f>IF(G69&gt;BH69,"YES","-----")</f>
        <v>-----</v>
      </c>
      <c r="HA69" s="7" t="str">
        <f>IF(F69&lt;BI69,"YES","-----")</f>
        <v>-----</v>
      </c>
      <c r="HB69">
        <f>BH69-BI69</f>
        <v>0.8000000000001819</v>
      </c>
      <c r="HI69">
        <f t="shared" si="267"/>
        <v>0.60021000000051572</v>
      </c>
      <c r="HJ69">
        <f t="shared" si="268"/>
        <v>1.4002100000006976</v>
      </c>
      <c r="HK69" s="7"/>
      <c r="HL69" s="7"/>
      <c r="HM69" s="7"/>
      <c r="HN69" s="7"/>
      <c r="HO69" s="7"/>
      <c r="HP69" s="7"/>
      <c r="HQ69" s="28">
        <f t="shared" si="223"/>
        <v>-0.76155000000017026</v>
      </c>
      <c r="HR69" s="28" t="str">
        <f t="shared" si="269"/>
        <v>Bear</v>
      </c>
      <c r="HS69">
        <f t="shared" si="270"/>
        <v>0.76155000000017026</v>
      </c>
    </row>
    <row r="70" spans="1:227" x14ac:dyDescent="0.55000000000000004">
      <c r="A70">
        <f>Validation!A69</f>
        <v>1772045100</v>
      </c>
      <c r="B70" t="str">
        <f>Price!B69</f>
        <v>XAUUSD</v>
      </c>
      <c r="C70" t="str">
        <f>Price!C69</f>
        <v>M5</v>
      </c>
      <c r="D70">
        <f>Price!D69</f>
        <v>5200.95</v>
      </c>
      <c r="E70">
        <f>Price!E69</f>
        <v>5205.13</v>
      </c>
      <c r="F70">
        <f>Price!F69</f>
        <v>5205.38</v>
      </c>
      <c r="G70">
        <f>Price!G69</f>
        <v>5200.71</v>
      </c>
      <c r="H70">
        <f>Price!H69</f>
        <v>282</v>
      </c>
      <c r="I70">
        <f>Diagonals!E69</f>
        <v>0</v>
      </c>
      <c r="J70">
        <f>Diagonals!F69</f>
        <v>0</v>
      </c>
      <c r="K70">
        <f>Diagonals!G69</f>
        <v>0</v>
      </c>
      <c r="L70">
        <f>Diagonals!H69</f>
        <v>0</v>
      </c>
      <c r="M70">
        <f>Diagonals!I69</f>
        <v>0</v>
      </c>
      <c r="N70">
        <f>Diagonals!J69</f>
        <v>0</v>
      </c>
      <c r="O70">
        <f>Diagonals!K69</f>
        <v>0</v>
      </c>
      <c r="P70">
        <f>Diagonals!L69</f>
        <v>0</v>
      </c>
      <c r="Q70">
        <f>Trendlines!E69</f>
        <v>0</v>
      </c>
      <c r="R70">
        <f>Trendlines!F69</f>
        <v>0</v>
      </c>
      <c r="S70">
        <f>Trendlines!G69</f>
        <v>0</v>
      </c>
      <c r="T70">
        <f>Trendlines!H69</f>
        <v>0</v>
      </c>
      <c r="U70">
        <f>Trendlines!I69</f>
        <v>0</v>
      </c>
      <c r="V70">
        <f>Trendlines!J69</f>
        <v>0</v>
      </c>
      <c r="W70">
        <f>Trendlines!K69</f>
        <v>0</v>
      </c>
      <c r="X70">
        <f>Trendlines!L69</f>
        <v>0</v>
      </c>
      <c r="Y70">
        <f>Tema_Hrma_Smma!E69</f>
        <v>5203.75</v>
      </c>
      <c r="Z70">
        <f>Tema_Hrma_Smma!F69</f>
        <v>5206.58</v>
      </c>
      <c r="AA70">
        <f>Tema_Hrma_Smma!G69</f>
        <v>5198.45</v>
      </c>
      <c r="AB70">
        <f>ZScore!H69</f>
        <v>-1</v>
      </c>
      <c r="AC70">
        <f>ZScore!I69</f>
        <v>0.32036999999999999</v>
      </c>
      <c r="AD70">
        <f>ZScore!J69</f>
        <v>3</v>
      </c>
      <c r="AE70">
        <f>HA!E69</f>
        <v>5206.22</v>
      </c>
      <c r="AF70">
        <f>HA!F69</f>
        <v>5206.22</v>
      </c>
      <c r="AG70">
        <f>HA!G69</f>
        <v>5200.71</v>
      </c>
      <c r="AH70">
        <f>HA!H69</f>
        <v>5203.04</v>
      </c>
      <c r="AI70">
        <f>HA!I69</f>
        <v>-1</v>
      </c>
      <c r="AJ70">
        <f>HA!J69</f>
        <v>3.17</v>
      </c>
      <c r="AK70">
        <f>HA!K69</f>
        <v>6.0290000000000003E-2</v>
      </c>
      <c r="AL70">
        <f>HA!L69</f>
        <v>-3</v>
      </c>
      <c r="AM70">
        <f>KC!E69</f>
        <v>5232.8192300000001</v>
      </c>
      <c r="AN70">
        <f>KC!F69</f>
        <v>5227.6437999999998</v>
      </c>
      <c r="AO70">
        <f>KC!G69</f>
        <v>5222.4683699999996</v>
      </c>
      <c r="AP70">
        <f>KC!H69</f>
        <v>5217.2929400000003</v>
      </c>
      <c r="AQ70">
        <f>KC!I69</f>
        <v>5212.11751</v>
      </c>
      <c r="AR70">
        <f>KC!J69</f>
        <v>5209.65254</v>
      </c>
      <c r="AS70">
        <f>KC!K69</f>
        <v>5204.4771000000001</v>
      </c>
      <c r="AT70">
        <f>KC!L69</f>
        <v>5199.3016699999998</v>
      </c>
      <c r="AU70">
        <f>KC!M69</f>
        <v>5194.1262399999996</v>
      </c>
      <c r="AV70">
        <f>KC!N69</f>
        <v>5188.9508100000003</v>
      </c>
      <c r="AW70">
        <f>SR_Levels!E69</f>
        <v>5193.3500000000004</v>
      </c>
      <c r="AX70">
        <f>SR_Levels!F69</f>
        <v>5178.6000000000004</v>
      </c>
      <c r="AY70">
        <f>SR_Levels!G69</f>
        <v>5161.8900000000003</v>
      </c>
      <c r="AZ70">
        <f>SR_Levels!H69</f>
        <v>5135.8500000000004</v>
      </c>
      <c r="BA70">
        <f>SR_Levels!I69</f>
        <v>5205.3100000000004</v>
      </c>
      <c r="BB70">
        <f>SR_Levels!J69</f>
        <v>0</v>
      </c>
      <c r="BC70">
        <f>SR_Levels!K69</f>
        <v>0</v>
      </c>
      <c r="BD70">
        <f>SR_Levels!L69</f>
        <v>0</v>
      </c>
      <c r="BE70">
        <f>ZigZag!E69</f>
        <v>0</v>
      </c>
      <c r="BF70">
        <f>ZigZag!F69</f>
        <v>0</v>
      </c>
      <c r="BG70">
        <f>ZigZag!G69</f>
        <v>5205.6000000000004</v>
      </c>
      <c r="BH70">
        <f>Dual_Tema!E69</f>
        <v>5205.4799999999996</v>
      </c>
      <c r="BI70">
        <f>Dual_Tema!F69</f>
        <v>5202.83</v>
      </c>
      <c r="BJ70">
        <f>Pinbar!E69</f>
        <v>0</v>
      </c>
      <c r="BK70">
        <f>SSA!E69</f>
        <v>5203.4443099999999</v>
      </c>
      <c r="BL70">
        <f>SSA!F69</f>
        <v>5204.4328299999997</v>
      </c>
      <c r="BN70" t="str">
        <f t="shared" si="222"/>
        <v>Red Candle</v>
      </c>
      <c r="BO70" s="34">
        <f t="shared" si="224"/>
        <v>-1.1235307674579698E-3</v>
      </c>
      <c r="BP70" s="34">
        <f t="shared" si="226"/>
        <v>-1.1062648006130438E-3</v>
      </c>
      <c r="BQ70" s="34">
        <f t="shared" si="235"/>
        <v>-2.6042615537738012E-3</v>
      </c>
      <c r="BR70" s="34">
        <f t="shared" si="237"/>
        <v>-1.3882008686336711E-3</v>
      </c>
      <c r="BS70" s="35">
        <f t="shared" si="225"/>
        <v>-1.8734284935328915E-4</v>
      </c>
      <c r="BT70" s="35">
        <f t="shared" si="227"/>
        <v>-9.2235509642324409E-5</v>
      </c>
      <c r="BU70" s="35">
        <f t="shared" si="236"/>
        <v>-1.4485942585662492E-4</v>
      </c>
      <c r="BV70" s="35">
        <f t="shared" si="238"/>
        <v>-5.7880212881000759E-5</v>
      </c>
      <c r="BW70" s="27">
        <v>96</v>
      </c>
      <c r="BX70">
        <f>F70-G70</f>
        <v>4.6700000000000728</v>
      </c>
      <c r="BY70">
        <f>ABS(F70-D69)</f>
        <v>0.25</v>
      </c>
      <c r="BZ70">
        <f>ABS(G70-D69)</f>
        <v>4.4200000000000728</v>
      </c>
      <c r="CA70">
        <f t="shared" si="271"/>
        <v>4.6700000000000728</v>
      </c>
      <c r="CB70">
        <f t="shared" si="229"/>
        <v>2.2464285714286234</v>
      </c>
      <c r="CC70">
        <f t="shared" si="232"/>
        <v>3.1454719818167463</v>
      </c>
      <c r="CD70">
        <f t="shared" si="230"/>
        <v>-0.89904341038812285</v>
      </c>
      <c r="CE70">
        <f t="shared" si="233"/>
        <v>-1</v>
      </c>
      <c r="CF70">
        <f t="shared" si="234"/>
        <v>-27</v>
      </c>
      <c r="CG70" s="7" t="str">
        <f t="shared" si="231"/>
        <v>Low Volatility Period</v>
      </c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Z70" s="7" t="str">
        <f>IF(AND(D70&gt;BH70,D70&gt;E70),"Bullish Trigger","-----")</f>
        <v>-----</v>
      </c>
      <c r="DA70" s="7" t="str">
        <f>IF(AND(D70&lt;BI70,D70&lt;E70),"Bearish Trigger","-----")</f>
        <v>Bearish Trigger</v>
      </c>
      <c r="DB70" s="13" t="str">
        <f>IF(AND(W70=BE70,W70&gt;0,BE70&gt;0),"Important High","------")</f>
        <v>------</v>
      </c>
      <c r="DC70" s="13" t="str">
        <f>IF(AND(X70=BF70,X70&gt;0,BF70&gt;0),"Important Low","------")</f>
        <v>------</v>
      </c>
      <c r="DD70" s="7" t="str">
        <f>IF(AND(DB70="Important High",DC70="-----",BJ70=1),"Imp High Rej","-----")</f>
        <v>-----</v>
      </c>
      <c r="DE70" s="7" t="str">
        <f>IF(AND(DB70="-----",DC70="Important Low",BJ70=1),"Imp Low Rej","-----")</f>
        <v>-----</v>
      </c>
      <c r="DF70" s="7" t="str">
        <f>IF(Y70&gt;AM70,"Overbought",IF(Y70&gt;AO70,"Bullish Momentum",IF(Y70&gt;AQ70,"Flat Momentum","-----")))</f>
        <v>-----</v>
      </c>
      <c r="DG70" s="7" t="str">
        <f>IF(Y70&lt;AV70,"Oversold",IF(Y70&lt;AT70,"Bearish Momentum",IF(Y70&lt;AR70,"Flat Momentum","-----")))</f>
        <v>Flat Momentum</v>
      </c>
      <c r="DH70" s="7" t="str">
        <f>IF(AND(DF70="Overbought",AD70=2),"Culminated Thrust","-----")</f>
        <v>-----</v>
      </c>
      <c r="DI70" s="7" t="str">
        <f>IF(AND(DG70="Oversold",AD70=5),"Culminated Thrust","-----")</f>
        <v>-----</v>
      </c>
      <c r="DJ70" s="14">
        <f>(Q70-$D70)/$D70</f>
        <v>-1</v>
      </c>
      <c r="DK70" s="14">
        <f>(R70-$D70)/$D70</f>
        <v>-1</v>
      </c>
      <c r="DL70" s="14">
        <f>(S70-$D70)/$D70</f>
        <v>-1</v>
      </c>
      <c r="DM70" s="14">
        <f>(T70-$D70)/$D70</f>
        <v>-1</v>
      </c>
      <c r="DN70" s="14">
        <f>(U70-$D70)/$D70</f>
        <v>-1</v>
      </c>
      <c r="DO70" s="14">
        <f>(V70-$D70)/$D70</f>
        <v>-1</v>
      </c>
      <c r="DP70" s="14">
        <f t="shared" si="239"/>
        <v>-1</v>
      </c>
      <c r="DQ70" s="14">
        <f t="shared" si="240"/>
        <v>-1</v>
      </c>
      <c r="DR70" s="14">
        <f t="shared" si="241"/>
        <v>-1</v>
      </c>
      <c r="DS70" s="14">
        <f t="shared" si="242"/>
        <v>-1</v>
      </c>
      <c r="DT70" s="14">
        <f t="shared" si="243"/>
        <v>-1</v>
      </c>
      <c r="DU70" s="14">
        <f t="shared" si="244"/>
        <v>-1</v>
      </c>
      <c r="DV70" t="str">
        <f>IF($D70&gt;Q70,"SUP","RES")</f>
        <v>SUP</v>
      </c>
      <c r="DW70" t="str">
        <f>IF($D70&gt;R70,"SUP","RES")</f>
        <v>SUP</v>
      </c>
      <c r="DX70" t="str">
        <f>IF($D70&gt;S70,"SUP","RES")</f>
        <v>SUP</v>
      </c>
      <c r="DY70" t="str">
        <f>IF($D70&gt;T70,"SUP","RES")</f>
        <v>SUP</v>
      </c>
      <c r="DZ70" t="str">
        <f>IF($D70&gt;U70,"SUP","RES")</f>
        <v>SUP</v>
      </c>
      <c r="EA70" t="str">
        <f>IF($D70&gt;V70,"SUP","RES")</f>
        <v>SUP</v>
      </c>
      <c r="EB70" s="7">
        <f t="shared" si="245"/>
        <v>0</v>
      </c>
      <c r="EC70" s="7">
        <f t="shared" si="246"/>
        <v>6</v>
      </c>
      <c r="ED70" s="13" t="str">
        <f t="shared" si="247"/>
        <v>All Sup</v>
      </c>
      <c r="EE70" s="13" t="str">
        <f t="shared" si="248"/>
        <v>-----</v>
      </c>
      <c r="EF70" s="7" t="str">
        <f>IF(OR(ED70="All Sup",EE70="All Res"),"na",((D70-MIN(Q70:V70))/(MAX(Q70:V70)-MIN(Q70:V70))))</f>
        <v>na</v>
      </c>
      <c r="EG70">
        <v>1.4999999999999999E-4</v>
      </c>
      <c r="EH70">
        <f>Q70*(1+$EG70)</f>
        <v>0</v>
      </c>
      <c r="EI70">
        <f>Q70*(1-$EG70)</f>
        <v>0</v>
      </c>
      <c r="EJ70">
        <f>R70*(1+$EG70)</f>
        <v>0</v>
      </c>
      <c r="EK70">
        <f>R70*(1-$EG70)</f>
        <v>0</v>
      </c>
      <c r="EL70">
        <f>S70*(1+$EG70)</f>
        <v>0</v>
      </c>
      <c r="EM70">
        <f>S70*(1-$EG70)</f>
        <v>0</v>
      </c>
      <c r="EN70">
        <f>T70*(1+$EG70)</f>
        <v>0</v>
      </c>
      <c r="EO70">
        <f>T70*(1-$EG70)</f>
        <v>0</v>
      </c>
      <c r="EP70">
        <f>U70*(1+$EG70)</f>
        <v>0</v>
      </c>
      <c r="EQ70">
        <f>U70*(1-$EG70)</f>
        <v>0</v>
      </c>
      <c r="ER70">
        <f>V70*(1+$EG70)</f>
        <v>0</v>
      </c>
      <c r="ES70">
        <f>V70*(1-$EG70)</f>
        <v>0</v>
      </c>
      <c r="ET70" s="7" t="str">
        <f t="shared" si="249"/>
        <v>-----</v>
      </c>
      <c r="EU70" s="7" t="str">
        <f t="shared" si="250"/>
        <v>-----</v>
      </c>
      <c r="EV70" s="7" t="str">
        <f t="shared" si="251"/>
        <v>-----</v>
      </c>
      <c r="EW70" s="7" t="str">
        <f t="shared" si="252"/>
        <v>-----</v>
      </c>
      <c r="EX70" s="7" t="str">
        <f t="shared" si="253"/>
        <v>-----</v>
      </c>
      <c r="EY70" s="7" t="str">
        <f t="shared" si="254"/>
        <v>-----</v>
      </c>
      <c r="EZ70">
        <f t="shared" si="272"/>
        <v>68</v>
      </c>
      <c r="FA70">
        <f t="shared" si="273"/>
        <v>68</v>
      </c>
      <c r="FB70">
        <f t="shared" si="274"/>
        <v>68</v>
      </c>
      <c r="FC70">
        <f t="shared" si="275"/>
        <v>68</v>
      </c>
      <c r="FD70">
        <f t="shared" si="276"/>
        <v>68</v>
      </c>
      <c r="FE70">
        <f t="shared" si="277"/>
        <v>68</v>
      </c>
      <c r="FF70">
        <f t="shared" si="278"/>
        <v>0</v>
      </c>
      <c r="FG70">
        <f t="shared" si="279"/>
        <v>0</v>
      </c>
      <c r="FH70">
        <f t="shared" si="280"/>
        <v>0</v>
      </c>
      <c r="FI70">
        <f t="shared" si="281"/>
        <v>0</v>
      </c>
      <c r="FJ70">
        <f t="shared" si="282"/>
        <v>0</v>
      </c>
      <c r="FK70">
        <f t="shared" si="283"/>
        <v>0</v>
      </c>
      <c r="FL70" s="7" t="str">
        <f t="shared" si="255"/>
        <v>-----</v>
      </c>
      <c r="FM70" s="7" t="str">
        <f t="shared" si="256"/>
        <v>-----</v>
      </c>
      <c r="FN70" s="7" t="str">
        <f t="shared" si="257"/>
        <v>-----</v>
      </c>
      <c r="FO70" s="7" t="str">
        <f t="shared" si="258"/>
        <v>-----</v>
      </c>
      <c r="FP70" s="7" t="str">
        <f t="shared" si="259"/>
        <v>-----</v>
      </c>
      <c r="FQ70" s="7" t="str">
        <f t="shared" si="260"/>
        <v>-----</v>
      </c>
      <c r="FR70" s="13" t="str">
        <f>IF(FL70="-----","-----",(D70-Q70)/Q70)</f>
        <v>-----</v>
      </c>
      <c r="FS70" s="13" t="str">
        <f>IF(FM70="-----","-----",(Q70-R70)/R70)</f>
        <v>-----</v>
      </c>
      <c r="FT70" s="13" t="str">
        <f>IF(FN70="-----","-----",(R70-S70)/S70)</f>
        <v>-----</v>
      </c>
      <c r="FU70" s="13" t="str">
        <f>IF(FO70="-----","-----",(S70-T70)/T70)</f>
        <v>-----</v>
      </c>
      <c r="FV70" s="13" t="str">
        <f>IF(FP70="-----","-----",(T70-U70)/U70)</f>
        <v>-----</v>
      </c>
      <c r="FW70" s="13" t="str">
        <f>IF(FQ70="-----","-----",(U70-V70)/V70)</f>
        <v>-----</v>
      </c>
      <c r="FX70" s="7" t="str">
        <f t="shared" si="261"/>
        <v>-----</v>
      </c>
      <c r="FY70" s="7" t="str">
        <f t="shared" si="262"/>
        <v>-----</v>
      </c>
      <c r="FZ70" s="7" t="str">
        <f t="shared" si="263"/>
        <v>-----</v>
      </c>
      <c r="GA70" s="7" t="str">
        <f t="shared" si="264"/>
        <v>-----</v>
      </c>
      <c r="GB70" s="7" t="str">
        <f t="shared" si="265"/>
        <v>-----</v>
      </c>
      <c r="GC70" s="7" t="str">
        <f t="shared" si="266"/>
        <v>-----</v>
      </c>
      <c r="GD70" s="7" t="str">
        <f>IF(AND(BG70&gt;AA70,BG69&gt;AA69,BG68&gt;AA68,BG67&gt;AA67,BG66&gt;AA66,BG65&gt;AA65,BG64&gt;AA64,BG63&gt;AA63,BG62&gt;AA62,BG61&gt;AA61,BG60&gt;AA60,BG59&gt;AA59),"Bullish",IF(AND(BG70&lt;AA70,BG69&lt;AA69,BG68&lt;AA68,BG67&lt;AA67,BG66&lt;AA66,BG65&lt;AA65,BG64&lt;AA64,BG63&lt;AA63,BG62&lt;AA62,BG61&lt;AA61,BG60&lt;AA60,BG59&lt;AA59),"Bearish","-----"))</f>
        <v>Bullish</v>
      </c>
      <c r="GE70">
        <f>(Z70-BG70)/BG70</f>
        <v>1.8825879821722058E-4</v>
      </c>
      <c r="GI70" s="7" t="str">
        <f>IF(Y70&gt;Z70,"Bullish","Bearish")</f>
        <v>Bearish</v>
      </c>
      <c r="GJ70" s="19" t="str">
        <f>IF(AND(D70&gt;Y70,D69&lt;Y69),"TEMA crossover","-----")</f>
        <v>-----</v>
      </c>
      <c r="GK70" s="19" t="str">
        <f>IF(AND(D70&lt;Y70,D69&gt;Y69),"TEMA crossunder","-----")</f>
        <v>-----</v>
      </c>
      <c r="GL70" s="20" t="str">
        <f>IF(GD70="Bearish","YES","-----")</f>
        <v>-----</v>
      </c>
      <c r="GM70" s="20" t="str">
        <f>IF(GH70="Reverse to Bearish","YES","-----")</f>
        <v>-----</v>
      </c>
      <c r="GN70" s="20" t="str">
        <f>IF(AND(GI70="Bullish",GI69="Bullish",GI68="Bullish",GI67="Bullish"),"YES","-----")</f>
        <v>-----</v>
      </c>
      <c r="GO70" s="20" t="str">
        <f>IF(OR(GK70="TEMA crossunder",GK69="TEMA crossunder",GK68="TEMA crossunder",GK67="TEMA crossunder"),"YES","-----")</f>
        <v>YES</v>
      </c>
      <c r="GP70" s="20" t="str">
        <f>IF(GD70="Bullish","YES","-----")</f>
        <v>YES</v>
      </c>
      <c r="GQ70" s="20" t="str">
        <f>IF(GH70="Reverse to Bullish","YES","-----")</f>
        <v>-----</v>
      </c>
      <c r="GR70" s="20" t="str">
        <f>IF(AND(GI70="Bearish",GI69="Bearish",GI68="Bearish",GI67="Bearish"),"YES","-----")</f>
        <v>YES</v>
      </c>
      <c r="GS70" s="20" t="str">
        <f>IF(OR(GJ70="TEMA crossover",GJ69="TEMA crossover",GJ68="TEMA crossover",GJ67="TEMA crossover"),"YES","-----")</f>
        <v>-----</v>
      </c>
      <c r="GT70" s="20" t="str">
        <f t="shared" si="284"/>
        <v>-----</v>
      </c>
      <c r="GU70" s="20" t="str">
        <f t="shared" si="285"/>
        <v>-----</v>
      </c>
      <c r="GV70" s="20" t="str">
        <f t="shared" si="286"/>
        <v>-----</v>
      </c>
      <c r="GW70" s="20" t="str">
        <f t="shared" si="287"/>
        <v>-----</v>
      </c>
      <c r="GX70" s="20" t="str">
        <f t="shared" si="288"/>
        <v>-----</v>
      </c>
      <c r="GY70" s="20" t="str">
        <f t="shared" si="289"/>
        <v>-----</v>
      </c>
      <c r="GZ70" s="7" t="str">
        <f>IF(G70&gt;BH70,"YES","-----")</f>
        <v>-----</v>
      </c>
      <c r="HA70" s="7" t="str">
        <f>IF(F70&lt;BI70,"YES","-----")</f>
        <v>-----</v>
      </c>
      <c r="HB70">
        <f>BH70-BI70</f>
        <v>2.6499999999996362</v>
      </c>
      <c r="HI70">
        <f t="shared" si="267"/>
        <v>-0.61430999999993219</v>
      </c>
      <c r="HJ70">
        <f t="shared" si="268"/>
        <v>2.035689999999704</v>
      </c>
      <c r="HK70" s="7"/>
      <c r="HL70" s="7"/>
      <c r="HM70" s="7"/>
      <c r="HN70" s="7"/>
      <c r="HO70" s="7"/>
      <c r="HP70" s="7"/>
      <c r="HQ70" s="28">
        <f t="shared" si="223"/>
        <v>-0.98851999999988038</v>
      </c>
      <c r="HR70" s="28" t="str">
        <f t="shared" si="269"/>
        <v>Bear</v>
      </c>
      <c r="HS70">
        <f t="shared" si="270"/>
        <v>0.98851999999988038</v>
      </c>
    </row>
    <row r="71" spans="1:227" x14ac:dyDescent="0.55000000000000004">
      <c r="A71">
        <f>Validation!A70</f>
        <v>1772045400</v>
      </c>
      <c r="B71" t="str">
        <f>Price!B70</f>
        <v>XAUUSD</v>
      </c>
      <c r="C71" t="str">
        <f>Price!C70</f>
        <v>M5</v>
      </c>
      <c r="D71">
        <f>Price!D70</f>
        <v>5202.58</v>
      </c>
      <c r="E71">
        <f>Price!E70</f>
        <v>5200.99</v>
      </c>
      <c r="F71">
        <f>Price!F70</f>
        <v>5204</v>
      </c>
      <c r="G71">
        <f>Price!G70</f>
        <v>5200.84</v>
      </c>
      <c r="H71">
        <f>Price!H70</f>
        <v>380</v>
      </c>
      <c r="I71">
        <f>Diagonals!E70</f>
        <v>0</v>
      </c>
      <c r="J71">
        <f>Diagonals!F70</f>
        <v>0</v>
      </c>
      <c r="K71">
        <f>Diagonals!G70</f>
        <v>0</v>
      </c>
      <c r="L71">
        <f>Diagonals!H70</f>
        <v>0</v>
      </c>
      <c r="M71">
        <f>Diagonals!I70</f>
        <v>0</v>
      </c>
      <c r="N71">
        <f>Diagonals!J70</f>
        <v>0</v>
      </c>
      <c r="O71">
        <f>Diagonals!K70</f>
        <v>0</v>
      </c>
      <c r="P71">
        <f>Diagonals!L70</f>
        <v>0</v>
      </c>
      <c r="Q71">
        <f>Trendlines!E70</f>
        <v>0</v>
      </c>
      <c r="R71">
        <f>Trendlines!F70</f>
        <v>0</v>
      </c>
      <c r="S71">
        <f>Trendlines!G70</f>
        <v>0</v>
      </c>
      <c r="T71">
        <f>Trendlines!H70</f>
        <v>0</v>
      </c>
      <c r="U71">
        <f>Trendlines!I70</f>
        <v>0</v>
      </c>
      <c r="V71">
        <f>Trendlines!J70</f>
        <v>0</v>
      </c>
      <c r="W71">
        <f>Trendlines!K70</f>
        <v>0</v>
      </c>
      <c r="X71">
        <f>Trendlines!L70</f>
        <v>0</v>
      </c>
      <c r="Y71">
        <f>Tema_Hrma_Smma!E70</f>
        <v>5202.72</v>
      </c>
      <c r="Z71">
        <f>Tema_Hrma_Smma!F70</f>
        <v>5205.76</v>
      </c>
      <c r="AA71">
        <f>Tema_Hrma_Smma!G70</f>
        <v>5198.5600000000004</v>
      </c>
      <c r="AB71">
        <f>ZScore!H70</f>
        <v>1</v>
      </c>
      <c r="AC71">
        <f>ZScore!I70</f>
        <v>0.55467</v>
      </c>
      <c r="AD71">
        <f>ZScore!J70</f>
        <v>0</v>
      </c>
      <c r="AE71">
        <f>HA!E70</f>
        <v>5204.63</v>
      </c>
      <c r="AF71">
        <f>HA!F70</f>
        <v>5204.63</v>
      </c>
      <c r="AG71">
        <f>HA!G70</f>
        <v>5200.84</v>
      </c>
      <c r="AH71">
        <f>HA!H70</f>
        <v>5202.1000000000004</v>
      </c>
      <c r="AI71">
        <f>HA!I70</f>
        <v>-1</v>
      </c>
      <c r="AJ71">
        <f>HA!J70</f>
        <v>2.5299999999999998</v>
      </c>
      <c r="AK71">
        <f>HA!K70</f>
        <v>-0.18096999999999999</v>
      </c>
      <c r="AL71">
        <f>HA!L70</f>
        <v>-4</v>
      </c>
      <c r="AM71">
        <f>KC!E70</f>
        <v>5232.4803700000002</v>
      </c>
      <c r="AN71">
        <f>KC!F70</f>
        <v>5227.31574</v>
      </c>
      <c r="AO71">
        <f>KC!G70</f>
        <v>5222.1511099999998</v>
      </c>
      <c r="AP71">
        <f>KC!H70</f>
        <v>5216.9864799999996</v>
      </c>
      <c r="AQ71">
        <f>KC!I70</f>
        <v>5211.8218500000003</v>
      </c>
      <c r="AR71">
        <f>KC!J70</f>
        <v>5209.4462800000001</v>
      </c>
      <c r="AS71">
        <f>KC!K70</f>
        <v>5204.2816499999999</v>
      </c>
      <c r="AT71">
        <f>KC!L70</f>
        <v>5199.1170199999997</v>
      </c>
      <c r="AU71">
        <f>KC!M70</f>
        <v>5193.9523900000004</v>
      </c>
      <c r="AV71">
        <f>KC!N70</f>
        <v>5188.7877600000002</v>
      </c>
      <c r="AW71">
        <f>SR_Levels!E70</f>
        <v>5193.3500000000004</v>
      </c>
      <c r="AX71">
        <f>SR_Levels!F70</f>
        <v>5178.6000000000004</v>
      </c>
      <c r="AY71">
        <f>SR_Levels!G70</f>
        <v>5161.8900000000003</v>
      </c>
      <c r="AZ71">
        <f>SR_Levels!H70</f>
        <v>5135.8500000000004</v>
      </c>
      <c r="BA71">
        <f>SR_Levels!I70</f>
        <v>5205.3100000000004</v>
      </c>
      <c r="BB71">
        <f>SR_Levels!J70</f>
        <v>0</v>
      </c>
      <c r="BC71">
        <f>SR_Levels!K70</f>
        <v>0</v>
      </c>
      <c r="BD71">
        <f>SR_Levels!L70</f>
        <v>0</v>
      </c>
      <c r="BE71">
        <f>ZigZag!E70</f>
        <v>0</v>
      </c>
      <c r="BF71">
        <f>ZigZag!F70</f>
        <v>0</v>
      </c>
      <c r="BG71">
        <f>ZigZag!G70</f>
        <v>5205.38</v>
      </c>
      <c r="BH71">
        <f>Dual_Tema!E70</f>
        <v>5204.4799999999996</v>
      </c>
      <c r="BI71">
        <f>Dual_Tema!F70</f>
        <v>5201.3900000000003</v>
      </c>
      <c r="BJ71">
        <f>Pinbar!E70</f>
        <v>0</v>
      </c>
      <c r="BK71">
        <f>SSA!E70</f>
        <v>5202.2417100000002</v>
      </c>
      <c r="BL71">
        <f>SSA!F70</f>
        <v>5203.33727</v>
      </c>
      <c r="BN71" t="str">
        <f t="shared" ref="BN71:BN134" si="290">IF(D71&gt;E71,"Green Candle",IF(D71&lt;E71,"Red Candle","Doji"))</f>
        <v>Green Candle</v>
      </c>
      <c r="BO71" s="34">
        <f t="shared" si="224"/>
        <v>-8.0472154521915584E-4</v>
      </c>
      <c r="BP71" s="34">
        <f t="shared" si="226"/>
        <v>-7.1835768834793701E-4</v>
      </c>
      <c r="BQ71" s="34">
        <f t="shared" si="235"/>
        <v>-2.0505364195602116E-3</v>
      </c>
      <c r="BR71" s="34">
        <f t="shared" si="237"/>
        <v>-1.7977916135035743E-3</v>
      </c>
      <c r="BS71" s="35">
        <f t="shared" si="225"/>
        <v>-1.3416525027321047E-4</v>
      </c>
      <c r="BT71" s="35">
        <f t="shared" si="227"/>
        <v>-5.9882859522075726E-5</v>
      </c>
      <c r="BU71" s="35">
        <f t="shared" si="236"/>
        <v>-1.1402914528024777E-4</v>
      </c>
      <c r="BV71" s="35">
        <f t="shared" si="238"/>
        <v>-7.4972588594790501E-5</v>
      </c>
      <c r="BW71" s="27">
        <v>96</v>
      </c>
      <c r="BX71">
        <f>F71-G71</f>
        <v>3.1599999999998545</v>
      </c>
      <c r="BY71">
        <f>ABS(F71-D70)</f>
        <v>3.0500000000001819</v>
      </c>
      <c r="BZ71">
        <f>ABS(G71-D70)</f>
        <v>0.10999999999967258</v>
      </c>
      <c r="CA71">
        <f t="shared" si="271"/>
        <v>3.1599999999998545</v>
      </c>
      <c r="CB71">
        <f t="shared" si="229"/>
        <v>2.0714285714286365</v>
      </c>
      <c r="CC71">
        <f t="shared" si="232"/>
        <v>3.1465096974012541</v>
      </c>
      <c r="CD71">
        <f t="shared" si="230"/>
        <v>-1.0750811259726176</v>
      </c>
      <c r="CE71">
        <f t="shared" si="233"/>
        <v>-1</v>
      </c>
      <c r="CF71">
        <f t="shared" si="234"/>
        <v>-28</v>
      </c>
      <c r="CG71" s="7" t="str">
        <f t="shared" si="231"/>
        <v>Low Volatility Period</v>
      </c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Z71" s="7" t="str">
        <f>IF(AND(D71&gt;BH71,D71&gt;E71),"Bullish Trigger","-----")</f>
        <v>-----</v>
      </c>
      <c r="DA71" s="7" t="str">
        <f>IF(AND(D71&lt;BI71,D71&lt;E71),"Bearish Trigger","-----")</f>
        <v>-----</v>
      </c>
      <c r="DB71" s="13" t="str">
        <f>IF(AND(W71=BE71,W71&gt;0,BE71&gt;0),"Important High","------")</f>
        <v>------</v>
      </c>
      <c r="DC71" s="13" t="str">
        <f>IF(AND(X71=BF71,X71&gt;0,BF71&gt;0),"Important Low","------")</f>
        <v>------</v>
      </c>
      <c r="DD71" s="7" t="str">
        <f>IF(AND(DB71="Important High",DC71="-----",BJ71=1),"Imp High Rej","-----")</f>
        <v>-----</v>
      </c>
      <c r="DE71" s="7" t="str">
        <f>IF(AND(DB71="-----",DC71="Important Low",BJ71=1),"Imp Low Rej","-----")</f>
        <v>-----</v>
      </c>
      <c r="DF71" s="7" t="str">
        <f>IF(Y71&gt;AM71,"Overbought",IF(Y71&gt;AO71,"Bullish Momentum",IF(Y71&gt;AQ71,"Flat Momentum","-----")))</f>
        <v>-----</v>
      </c>
      <c r="DG71" s="7" t="str">
        <f>IF(Y71&lt;AV71,"Oversold",IF(Y71&lt;AT71,"Bearish Momentum",IF(Y71&lt;AR71,"Flat Momentum","-----")))</f>
        <v>Flat Momentum</v>
      </c>
      <c r="DH71" s="7" t="str">
        <f>IF(AND(DF71="Overbought",AD71=2),"Culminated Thrust","-----")</f>
        <v>-----</v>
      </c>
      <c r="DI71" s="7" t="str">
        <f>IF(AND(DG71="Oversold",AD71=5),"Culminated Thrust","-----")</f>
        <v>-----</v>
      </c>
      <c r="DJ71" s="14">
        <f>(Q71-$D71)/$D71</f>
        <v>-1</v>
      </c>
      <c r="DK71" s="14">
        <f>(R71-$D71)/$D71</f>
        <v>-1</v>
      </c>
      <c r="DL71" s="14">
        <f>(S71-$D71)/$D71</f>
        <v>-1</v>
      </c>
      <c r="DM71" s="14">
        <f>(T71-$D71)/$D71</f>
        <v>-1</v>
      </c>
      <c r="DN71" s="14">
        <f>(U71-$D71)/$D71</f>
        <v>-1</v>
      </c>
      <c r="DO71" s="14">
        <f>(V71-$D71)/$D71</f>
        <v>-1</v>
      </c>
      <c r="DP71" s="14">
        <f t="shared" si="239"/>
        <v>-1</v>
      </c>
      <c r="DQ71" s="14">
        <f t="shared" si="240"/>
        <v>-1</v>
      </c>
      <c r="DR71" s="14">
        <f t="shared" si="241"/>
        <v>-1</v>
      </c>
      <c r="DS71" s="14">
        <f t="shared" si="242"/>
        <v>-1</v>
      </c>
      <c r="DT71" s="14">
        <f t="shared" si="243"/>
        <v>-1</v>
      </c>
      <c r="DU71" s="14">
        <f t="shared" si="244"/>
        <v>-1</v>
      </c>
      <c r="DV71" t="str">
        <f>IF($D71&gt;Q71,"SUP","RES")</f>
        <v>SUP</v>
      </c>
      <c r="DW71" t="str">
        <f>IF($D71&gt;R71,"SUP","RES")</f>
        <v>SUP</v>
      </c>
      <c r="DX71" t="str">
        <f>IF($D71&gt;S71,"SUP","RES")</f>
        <v>SUP</v>
      </c>
      <c r="DY71" t="str">
        <f>IF($D71&gt;T71,"SUP","RES")</f>
        <v>SUP</v>
      </c>
      <c r="DZ71" t="str">
        <f>IF($D71&gt;U71,"SUP","RES")</f>
        <v>SUP</v>
      </c>
      <c r="EA71" t="str">
        <f>IF($D71&gt;V71,"SUP","RES")</f>
        <v>SUP</v>
      </c>
      <c r="EB71" s="7">
        <f t="shared" si="245"/>
        <v>0</v>
      </c>
      <c r="EC71" s="7">
        <f t="shared" si="246"/>
        <v>6</v>
      </c>
      <c r="ED71" s="13" t="str">
        <f t="shared" si="247"/>
        <v>All Sup</v>
      </c>
      <c r="EE71" s="13" t="str">
        <f t="shared" si="248"/>
        <v>-----</v>
      </c>
      <c r="EF71" s="7" t="str">
        <f>IF(OR(ED71="All Sup",EE71="All Res"),"na",((D71-MIN(Q71:V71))/(MAX(Q71:V71)-MIN(Q71:V71))))</f>
        <v>na</v>
      </c>
      <c r="EG71">
        <v>1.4999999999999999E-4</v>
      </c>
      <c r="EH71">
        <f>Q71*(1+$EG71)</f>
        <v>0</v>
      </c>
      <c r="EI71">
        <f>Q71*(1-$EG71)</f>
        <v>0</v>
      </c>
      <c r="EJ71">
        <f>R71*(1+$EG71)</f>
        <v>0</v>
      </c>
      <c r="EK71">
        <f>R71*(1-$EG71)</f>
        <v>0</v>
      </c>
      <c r="EL71">
        <f>S71*(1+$EG71)</f>
        <v>0</v>
      </c>
      <c r="EM71">
        <f>S71*(1-$EG71)</f>
        <v>0</v>
      </c>
      <c r="EN71">
        <f>T71*(1+$EG71)</f>
        <v>0</v>
      </c>
      <c r="EO71">
        <f>T71*(1-$EG71)</f>
        <v>0</v>
      </c>
      <c r="EP71">
        <f>U71*(1+$EG71)</f>
        <v>0</v>
      </c>
      <c r="EQ71">
        <f>U71*(1-$EG71)</f>
        <v>0</v>
      </c>
      <c r="ER71">
        <f>V71*(1+$EG71)</f>
        <v>0</v>
      </c>
      <c r="ES71">
        <f>V71*(1-$EG71)</f>
        <v>0</v>
      </c>
      <c r="ET71" s="7" t="str">
        <f t="shared" si="249"/>
        <v>-----</v>
      </c>
      <c r="EU71" s="7" t="str">
        <f t="shared" si="250"/>
        <v>-----</v>
      </c>
      <c r="EV71" s="7" t="str">
        <f t="shared" si="251"/>
        <v>-----</v>
      </c>
      <c r="EW71" s="7" t="str">
        <f t="shared" si="252"/>
        <v>-----</v>
      </c>
      <c r="EX71" s="7" t="str">
        <f t="shared" si="253"/>
        <v>-----</v>
      </c>
      <c r="EY71" s="7" t="str">
        <f t="shared" si="254"/>
        <v>-----</v>
      </c>
      <c r="EZ71">
        <f t="shared" si="272"/>
        <v>69</v>
      </c>
      <c r="FA71">
        <f t="shared" si="273"/>
        <v>69</v>
      </c>
      <c r="FB71">
        <f t="shared" si="274"/>
        <v>69</v>
      </c>
      <c r="FC71">
        <f t="shared" si="275"/>
        <v>69</v>
      </c>
      <c r="FD71">
        <f t="shared" si="276"/>
        <v>69</v>
      </c>
      <c r="FE71">
        <f t="shared" si="277"/>
        <v>69</v>
      </c>
      <c r="FF71">
        <f t="shared" si="278"/>
        <v>0</v>
      </c>
      <c r="FG71">
        <f t="shared" si="279"/>
        <v>0</v>
      </c>
      <c r="FH71">
        <f t="shared" si="280"/>
        <v>0</v>
      </c>
      <c r="FI71">
        <f t="shared" si="281"/>
        <v>0</v>
      </c>
      <c r="FJ71">
        <f t="shared" si="282"/>
        <v>0</v>
      </c>
      <c r="FK71">
        <f t="shared" si="283"/>
        <v>0</v>
      </c>
      <c r="FL71" s="7" t="str">
        <f t="shared" si="255"/>
        <v>-----</v>
      </c>
      <c r="FM71" s="7" t="str">
        <f t="shared" si="256"/>
        <v>-----</v>
      </c>
      <c r="FN71" s="7" t="str">
        <f t="shared" si="257"/>
        <v>-----</v>
      </c>
      <c r="FO71" s="7" t="str">
        <f t="shared" si="258"/>
        <v>-----</v>
      </c>
      <c r="FP71" s="7" t="str">
        <f t="shared" si="259"/>
        <v>-----</v>
      </c>
      <c r="FQ71" s="7" t="str">
        <f t="shared" si="260"/>
        <v>-----</v>
      </c>
      <c r="FR71" s="13" t="str">
        <f>IF(FL71="-----","-----",(D71-Q71)/Q71)</f>
        <v>-----</v>
      </c>
      <c r="FS71" s="13" t="str">
        <f>IF(FM71="-----","-----",(Q71-R71)/R71)</f>
        <v>-----</v>
      </c>
      <c r="FT71" s="13" t="str">
        <f>IF(FN71="-----","-----",(R71-S71)/S71)</f>
        <v>-----</v>
      </c>
      <c r="FU71" s="13" t="str">
        <f>IF(FO71="-----","-----",(S71-T71)/T71)</f>
        <v>-----</v>
      </c>
      <c r="FV71" s="13" t="str">
        <f>IF(FP71="-----","-----",(T71-U71)/U71)</f>
        <v>-----</v>
      </c>
      <c r="FW71" s="13" t="str">
        <f>IF(FQ71="-----","-----",(U71-V71)/V71)</f>
        <v>-----</v>
      </c>
      <c r="FX71" s="7" t="str">
        <f t="shared" si="261"/>
        <v>-----</v>
      </c>
      <c r="FY71" s="7" t="str">
        <f t="shared" si="262"/>
        <v>-----</v>
      </c>
      <c r="FZ71" s="7" t="str">
        <f t="shared" si="263"/>
        <v>-----</v>
      </c>
      <c r="GA71" s="7" t="str">
        <f t="shared" si="264"/>
        <v>-----</v>
      </c>
      <c r="GB71" s="7" t="str">
        <f t="shared" si="265"/>
        <v>-----</v>
      </c>
      <c r="GC71" s="7" t="str">
        <f t="shared" si="266"/>
        <v>-----</v>
      </c>
      <c r="GD71" s="7" t="str">
        <f>IF(AND(BG71&gt;AA71,BG70&gt;AA70,BG69&gt;AA69,BG68&gt;AA68,BG67&gt;AA67,BG66&gt;AA66,BG65&gt;AA65,BG64&gt;AA64,BG63&gt;AA63,BG62&gt;AA62,BG61&gt;AA61,BG60&gt;AA60),"Bullish",IF(AND(BG71&lt;AA71,BG70&lt;AA70,BG69&lt;AA69,BG68&lt;AA68,BG67&lt;AA67,BG66&lt;AA66,BG65&lt;AA65,BG64&lt;AA64,BG63&lt;AA63,BG62&lt;AA62,BG61&lt;AA61,BG60&lt;AA60),"Bearish","-----"))</f>
        <v>Bullish</v>
      </c>
      <c r="GE71">
        <f>(Z71-BG71)/BG71</f>
        <v>7.3001394710877807E-5</v>
      </c>
      <c r="GI71" s="7" t="str">
        <f>IF(Y71&gt;Z71,"Bullish","Bearish")</f>
        <v>Bearish</v>
      </c>
      <c r="GJ71" s="19" t="str">
        <f>IF(AND(D71&gt;Y71,D70&lt;Y70),"TEMA crossover","-----")</f>
        <v>-----</v>
      </c>
      <c r="GK71" s="19" t="str">
        <f>IF(AND(D71&lt;Y71,D70&gt;Y70),"TEMA crossunder","-----")</f>
        <v>-----</v>
      </c>
      <c r="GL71" s="20" t="str">
        <f>IF(GD71="Bearish","YES","-----")</f>
        <v>-----</v>
      </c>
      <c r="GM71" s="20" t="str">
        <f>IF(GH71="Reverse to Bearish","YES","-----")</f>
        <v>-----</v>
      </c>
      <c r="GN71" s="20" t="str">
        <f>IF(AND(GI71="Bullish",GI70="Bullish",GI69="Bullish",GI68="Bullish"),"YES","-----")</f>
        <v>-----</v>
      </c>
      <c r="GO71" s="20" t="str">
        <f>IF(OR(GK71="TEMA crossunder",GK70="TEMA crossunder",GK69="TEMA crossunder",GK68="TEMA crossunder"),"YES","-----")</f>
        <v>YES</v>
      </c>
      <c r="GP71" s="20" t="str">
        <f>IF(GD71="Bullish","YES","-----")</f>
        <v>YES</v>
      </c>
      <c r="GQ71" s="20" t="str">
        <f>IF(GH71="Reverse to Bullish","YES","-----")</f>
        <v>-----</v>
      </c>
      <c r="GR71" s="20" t="str">
        <f>IF(AND(GI71="Bearish",GI70="Bearish",GI69="Bearish",GI68="Bearish"),"YES","-----")</f>
        <v>YES</v>
      </c>
      <c r="GS71" s="20" t="str">
        <f>IF(OR(GJ71="TEMA crossover",GJ70="TEMA crossover",GJ69="TEMA crossover",GJ68="TEMA crossover"),"YES","-----")</f>
        <v>-----</v>
      </c>
      <c r="GT71" s="20" t="str">
        <f t="shared" si="284"/>
        <v>-----</v>
      </c>
      <c r="GU71" s="20" t="str">
        <f t="shared" si="285"/>
        <v>-----</v>
      </c>
      <c r="GV71" s="20" t="str">
        <f t="shared" si="286"/>
        <v>-----</v>
      </c>
      <c r="GW71" s="20" t="str">
        <f t="shared" si="287"/>
        <v>-----</v>
      </c>
      <c r="GX71" s="20" t="str">
        <f t="shared" si="288"/>
        <v>-----</v>
      </c>
      <c r="GY71" s="20" t="str">
        <f t="shared" si="289"/>
        <v>-----</v>
      </c>
      <c r="GZ71" s="7" t="str">
        <f>IF(G71&gt;BH71,"YES","-----")</f>
        <v>-----</v>
      </c>
      <c r="HA71" s="7" t="str">
        <f>IF(F71&lt;BI71,"YES","-----")</f>
        <v>-----</v>
      </c>
      <c r="HB71">
        <f>BH71-BI71</f>
        <v>3.089999999999236</v>
      </c>
      <c r="HI71">
        <f t="shared" si="267"/>
        <v>-0.85170999999991182</v>
      </c>
      <c r="HJ71">
        <f t="shared" si="268"/>
        <v>2.2382899999993242</v>
      </c>
      <c r="HK71" s="7"/>
      <c r="HL71" s="7"/>
      <c r="HM71" s="7"/>
      <c r="HN71" s="7"/>
      <c r="HO71" s="7"/>
      <c r="HP71" s="7"/>
      <c r="HQ71" s="28">
        <f t="shared" si="223"/>
        <v>-1.0955599999997503</v>
      </c>
      <c r="HR71" s="28" t="str">
        <f t="shared" si="269"/>
        <v>Bear</v>
      </c>
      <c r="HS71">
        <f t="shared" si="270"/>
        <v>1.0955599999997503</v>
      </c>
    </row>
    <row r="72" spans="1:227" x14ac:dyDescent="0.55000000000000004">
      <c r="A72">
        <f>Validation!A71</f>
        <v>1772045700</v>
      </c>
      <c r="B72" t="str">
        <f>Price!B71</f>
        <v>XAUUSD</v>
      </c>
      <c r="C72" t="str">
        <f>Price!C71</f>
        <v>M5</v>
      </c>
      <c r="D72">
        <f>Price!D71</f>
        <v>5202.12</v>
      </c>
      <c r="E72">
        <f>Price!E71</f>
        <v>5202.63</v>
      </c>
      <c r="F72">
        <f>Price!F71</f>
        <v>5203.55</v>
      </c>
      <c r="G72">
        <f>Price!G71</f>
        <v>5201.2299999999996</v>
      </c>
      <c r="H72">
        <f>Price!H71</f>
        <v>386</v>
      </c>
      <c r="I72">
        <f>Diagonals!E71</f>
        <v>0</v>
      </c>
      <c r="J72">
        <f>Diagonals!F71</f>
        <v>0</v>
      </c>
      <c r="K72">
        <f>Diagonals!G71</f>
        <v>0</v>
      </c>
      <c r="L72">
        <f>Diagonals!H71</f>
        <v>0</v>
      </c>
      <c r="M72">
        <f>Diagonals!I71</f>
        <v>0</v>
      </c>
      <c r="N72">
        <f>Diagonals!J71</f>
        <v>0</v>
      </c>
      <c r="O72">
        <f>Diagonals!K71</f>
        <v>0</v>
      </c>
      <c r="P72">
        <f>Diagonals!L71</f>
        <v>0</v>
      </c>
      <c r="Q72">
        <f>Trendlines!E71</f>
        <v>0</v>
      </c>
      <c r="R72">
        <f>Trendlines!F71</f>
        <v>0</v>
      </c>
      <c r="S72">
        <f>Trendlines!G71</f>
        <v>0</v>
      </c>
      <c r="T72">
        <f>Trendlines!H71</f>
        <v>0</v>
      </c>
      <c r="U72">
        <f>Trendlines!I71</f>
        <v>0</v>
      </c>
      <c r="V72">
        <f>Trendlines!J71</f>
        <v>0</v>
      </c>
      <c r="W72">
        <f>Trendlines!K71</f>
        <v>0</v>
      </c>
      <c r="X72">
        <f>Trendlines!L71</f>
        <v>0</v>
      </c>
      <c r="Y72">
        <f>Tema_Hrma_Smma!E71</f>
        <v>5202.05</v>
      </c>
      <c r="Z72">
        <f>Tema_Hrma_Smma!F71</f>
        <v>5204.95</v>
      </c>
      <c r="AA72">
        <f>Tema_Hrma_Smma!G71</f>
        <v>5198.66</v>
      </c>
      <c r="AB72">
        <f>ZScore!H71</f>
        <v>-1</v>
      </c>
      <c r="AC72">
        <f>ZScore!I71</f>
        <v>0.91981999999999997</v>
      </c>
      <c r="AD72">
        <f>ZScore!J71</f>
        <v>3</v>
      </c>
      <c r="AE72">
        <f>HA!E71</f>
        <v>5203.37</v>
      </c>
      <c r="AF72">
        <f>HA!F71</f>
        <v>5203.55</v>
      </c>
      <c r="AG72">
        <f>HA!G71</f>
        <v>5201.2299999999996</v>
      </c>
      <c r="AH72">
        <f>HA!H71</f>
        <v>5202.38</v>
      </c>
      <c r="AI72">
        <f>HA!I71</f>
        <v>-1</v>
      </c>
      <c r="AJ72">
        <f>HA!J71</f>
        <v>0.98</v>
      </c>
      <c r="AK72">
        <f>HA!K71</f>
        <v>-0.74887999999999999</v>
      </c>
      <c r="AL72">
        <f>HA!L71</f>
        <v>-5</v>
      </c>
      <c r="AM72">
        <f>KC!E71</f>
        <v>5232.0002199999999</v>
      </c>
      <c r="AN72">
        <f>KC!F71</f>
        <v>5226.8689899999999</v>
      </c>
      <c r="AO72">
        <f>KC!G71</f>
        <v>5221.7377500000002</v>
      </c>
      <c r="AP72">
        <f>KC!H71</f>
        <v>5216.6065200000003</v>
      </c>
      <c r="AQ72">
        <f>KC!I71</f>
        <v>5211.4752799999997</v>
      </c>
      <c r="AR72">
        <f>KC!J71</f>
        <v>5209.1795700000002</v>
      </c>
      <c r="AS72">
        <f>KC!K71</f>
        <v>5204.0483400000003</v>
      </c>
      <c r="AT72">
        <f>KC!L71</f>
        <v>5198.9171100000003</v>
      </c>
      <c r="AU72">
        <f>KC!M71</f>
        <v>5193.7858699999997</v>
      </c>
      <c r="AV72">
        <f>KC!N71</f>
        <v>5188.6546399999997</v>
      </c>
      <c r="AW72">
        <f>SR_Levels!E71</f>
        <v>5193.3500000000004</v>
      </c>
      <c r="AX72">
        <f>SR_Levels!F71</f>
        <v>5178.6000000000004</v>
      </c>
      <c r="AY72">
        <f>SR_Levels!G71</f>
        <v>5161.8900000000003</v>
      </c>
      <c r="AZ72">
        <f>SR_Levels!H71</f>
        <v>5135.8500000000004</v>
      </c>
      <c r="BA72">
        <f>SR_Levels!I71</f>
        <v>5205.3100000000004</v>
      </c>
      <c r="BB72">
        <f>SR_Levels!J71</f>
        <v>0</v>
      </c>
      <c r="BC72">
        <f>SR_Levels!K71</f>
        <v>0</v>
      </c>
      <c r="BD72">
        <f>SR_Levels!L71</f>
        <v>0</v>
      </c>
      <c r="BE72">
        <f>ZigZag!E71</f>
        <v>0</v>
      </c>
      <c r="BF72">
        <f>ZigZag!F71</f>
        <v>0</v>
      </c>
      <c r="BG72">
        <f>ZigZag!G71</f>
        <v>5205.16</v>
      </c>
      <c r="BH72">
        <f>Dual_Tema!E71</f>
        <v>5203.6899999999996</v>
      </c>
      <c r="BI72">
        <f>Dual_Tema!F71</f>
        <v>5200.75</v>
      </c>
      <c r="BJ72">
        <f>Pinbar!E71</f>
        <v>0</v>
      </c>
      <c r="BK72">
        <f>SSA!E71</f>
        <v>5201.1130400000002</v>
      </c>
      <c r="BL72">
        <f>SSA!F71</f>
        <v>5202.22516</v>
      </c>
      <c r="BN72" t="str">
        <f t="shared" si="290"/>
        <v>Red Candle</v>
      </c>
      <c r="BO72" s="34">
        <f t="shared" si="224"/>
        <v>-8.9882461396639801E-4</v>
      </c>
      <c r="BP72" s="34">
        <f t="shared" si="226"/>
        <v>-9.0266227755131379E-4</v>
      </c>
      <c r="BQ72" s="34">
        <f t="shared" si="235"/>
        <v>-2.1062323761295021E-3</v>
      </c>
      <c r="BR72" s="34">
        <f t="shared" si="237"/>
        <v>-1.9549873280754193E-3</v>
      </c>
      <c r="BS72" s="35">
        <f t="shared" si="225"/>
        <v>-1.4986023633645207E-4</v>
      </c>
      <c r="BT72" s="35">
        <f t="shared" si="227"/>
        <v>-7.5252995224150965E-5</v>
      </c>
      <c r="BU72" s="35">
        <f t="shared" si="236"/>
        <v>-1.1712945108988126E-4</v>
      </c>
      <c r="BV72" s="35">
        <f t="shared" si="238"/>
        <v>-8.1534209659728241E-5</v>
      </c>
      <c r="BW72" s="27">
        <v>96</v>
      </c>
      <c r="BX72">
        <f>F72-G72</f>
        <v>2.3200000000006185</v>
      </c>
      <c r="BY72">
        <f>ABS(F72-D71)</f>
        <v>0.97000000000025466</v>
      </c>
      <c r="BZ72">
        <f>ABS(G72-D71)</f>
        <v>1.3500000000003638</v>
      </c>
      <c r="CA72">
        <f t="shared" si="271"/>
        <v>2.3200000000006185</v>
      </c>
      <c r="CB72">
        <f t="shared" si="229"/>
        <v>1.9078571428572104</v>
      </c>
      <c r="CC72">
        <f t="shared" si="232"/>
        <v>3.0874732904440658</v>
      </c>
      <c r="CD72">
        <f t="shared" si="230"/>
        <v>-1.1796161475868554</v>
      </c>
      <c r="CE72">
        <f t="shared" si="233"/>
        <v>-1</v>
      </c>
      <c r="CF72">
        <f t="shared" si="234"/>
        <v>-29</v>
      </c>
      <c r="CG72" s="7" t="str">
        <f t="shared" si="231"/>
        <v>Low Volatility Period</v>
      </c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  <c r="CZ72" s="7" t="str">
        <f>IF(AND(D72&gt;BH72,D72&gt;E72),"Bullish Trigger","-----")</f>
        <v>-----</v>
      </c>
      <c r="DA72" s="7" t="str">
        <f>IF(AND(D72&lt;BI72,D72&lt;E72),"Bearish Trigger","-----")</f>
        <v>-----</v>
      </c>
      <c r="DB72" s="13" t="str">
        <f>IF(AND(W72=BE72,W72&gt;0,BE72&gt;0),"Important High","------")</f>
        <v>------</v>
      </c>
      <c r="DC72" s="13" t="str">
        <f>IF(AND(X72=BF72,X72&gt;0,BF72&gt;0),"Important Low","------")</f>
        <v>------</v>
      </c>
      <c r="DD72" s="7" t="str">
        <f>IF(AND(DB72="Important High",DC72="-----",BJ72=1),"Imp High Rej","-----")</f>
        <v>-----</v>
      </c>
      <c r="DE72" s="7" t="str">
        <f>IF(AND(DB72="-----",DC72="Important Low",BJ72=1),"Imp Low Rej","-----")</f>
        <v>-----</v>
      </c>
      <c r="DF72" s="7" t="str">
        <f>IF(Y72&gt;AM72,"Overbought",IF(Y72&gt;AO72,"Bullish Momentum",IF(Y72&gt;AQ72,"Flat Momentum","-----")))</f>
        <v>-----</v>
      </c>
      <c r="DG72" s="7" t="str">
        <f>IF(Y72&lt;AV72,"Oversold",IF(Y72&lt;AT72,"Bearish Momentum",IF(Y72&lt;AR72,"Flat Momentum","-----")))</f>
        <v>Flat Momentum</v>
      </c>
      <c r="DH72" s="7" t="str">
        <f>IF(AND(DF72="Overbought",AD72=2),"Culminated Thrust","-----")</f>
        <v>-----</v>
      </c>
      <c r="DI72" s="7" t="str">
        <f>IF(AND(DG72="Oversold",AD72=5),"Culminated Thrust","-----")</f>
        <v>-----</v>
      </c>
      <c r="DJ72" s="14">
        <f>(Q72-$D72)/$D72</f>
        <v>-1</v>
      </c>
      <c r="DK72" s="14">
        <f>(R72-$D72)/$D72</f>
        <v>-1</v>
      </c>
      <c r="DL72" s="14">
        <f>(S72-$D72)/$D72</f>
        <v>-1</v>
      </c>
      <c r="DM72" s="14">
        <f>(T72-$D72)/$D72</f>
        <v>-1</v>
      </c>
      <c r="DN72" s="14">
        <f>(U72-$D72)/$D72</f>
        <v>-1</v>
      </c>
      <c r="DO72" s="14">
        <f>(V72-$D72)/$D72</f>
        <v>-1</v>
      </c>
      <c r="DP72" s="14">
        <f t="shared" si="239"/>
        <v>-1</v>
      </c>
      <c r="DQ72" s="14">
        <f t="shared" si="240"/>
        <v>-1</v>
      </c>
      <c r="DR72" s="14">
        <f t="shared" si="241"/>
        <v>-1</v>
      </c>
      <c r="DS72" s="14">
        <f t="shared" si="242"/>
        <v>-1</v>
      </c>
      <c r="DT72" s="14">
        <f t="shared" si="243"/>
        <v>-1</v>
      </c>
      <c r="DU72" s="14">
        <f t="shared" si="244"/>
        <v>-1</v>
      </c>
      <c r="DV72" t="str">
        <f>IF($D72&gt;Q72,"SUP","RES")</f>
        <v>SUP</v>
      </c>
      <c r="DW72" t="str">
        <f>IF($D72&gt;R72,"SUP","RES")</f>
        <v>SUP</v>
      </c>
      <c r="DX72" t="str">
        <f>IF($D72&gt;S72,"SUP","RES")</f>
        <v>SUP</v>
      </c>
      <c r="DY72" t="str">
        <f>IF($D72&gt;T72,"SUP","RES")</f>
        <v>SUP</v>
      </c>
      <c r="DZ72" t="str">
        <f>IF($D72&gt;U72,"SUP","RES")</f>
        <v>SUP</v>
      </c>
      <c r="EA72" t="str">
        <f>IF($D72&gt;V72,"SUP","RES")</f>
        <v>SUP</v>
      </c>
      <c r="EB72" s="7">
        <f t="shared" si="245"/>
        <v>0</v>
      </c>
      <c r="EC72" s="7">
        <f t="shared" si="246"/>
        <v>6</v>
      </c>
      <c r="ED72" s="13" t="str">
        <f t="shared" si="247"/>
        <v>All Sup</v>
      </c>
      <c r="EE72" s="13" t="str">
        <f t="shared" si="248"/>
        <v>-----</v>
      </c>
      <c r="EF72" s="7" t="str">
        <f>IF(OR(ED72="All Sup",EE72="All Res"),"na",((D72-MIN(Q72:V72))/(MAX(Q72:V72)-MIN(Q72:V72))))</f>
        <v>na</v>
      </c>
      <c r="EG72">
        <v>1.4999999999999999E-4</v>
      </c>
      <c r="EH72">
        <f>Q72*(1+$EG72)</f>
        <v>0</v>
      </c>
      <c r="EI72">
        <f>Q72*(1-$EG72)</f>
        <v>0</v>
      </c>
      <c r="EJ72">
        <f>R72*(1+$EG72)</f>
        <v>0</v>
      </c>
      <c r="EK72">
        <f>R72*(1-$EG72)</f>
        <v>0</v>
      </c>
      <c r="EL72">
        <f>S72*(1+$EG72)</f>
        <v>0</v>
      </c>
      <c r="EM72">
        <f>S72*(1-$EG72)</f>
        <v>0</v>
      </c>
      <c r="EN72">
        <f>T72*(1+$EG72)</f>
        <v>0</v>
      </c>
      <c r="EO72">
        <f>T72*(1-$EG72)</f>
        <v>0</v>
      </c>
      <c r="EP72">
        <f>U72*(1+$EG72)</f>
        <v>0</v>
      </c>
      <c r="EQ72">
        <f>U72*(1-$EG72)</f>
        <v>0</v>
      </c>
      <c r="ER72">
        <f>V72*(1+$EG72)</f>
        <v>0</v>
      </c>
      <c r="ES72">
        <f>V72*(1-$EG72)</f>
        <v>0</v>
      </c>
      <c r="ET72" s="7" t="str">
        <f t="shared" si="249"/>
        <v>-----</v>
      </c>
      <c r="EU72" s="7" t="str">
        <f t="shared" si="250"/>
        <v>-----</v>
      </c>
      <c r="EV72" s="7" t="str">
        <f t="shared" si="251"/>
        <v>-----</v>
      </c>
      <c r="EW72" s="7" t="str">
        <f t="shared" si="252"/>
        <v>-----</v>
      </c>
      <c r="EX72" s="7" t="str">
        <f t="shared" si="253"/>
        <v>-----</v>
      </c>
      <c r="EY72" s="7" t="str">
        <f t="shared" si="254"/>
        <v>-----</v>
      </c>
      <c r="EZ72">
        <f t="shared" si="272"/>
        <v>70</v>
      </c>
      <c r="FA72">
        <f t="shared" si="273"/>
        <v>70</v>
      </c>
      <c r="FB72">
        <f t="shared" si="274"/>
        <v>70</v>
      </c>
      <c r="FC72">
        <f t="shared" si="275"/>
        <v>70</v>
      </c>
      <c r="FD72">
        <f t="shared" si="276"/>
        <v>70</v>
      </c>
      <c r="FE72">
        <f t="shared" si="277"/>
        <v>70</v>
      </c>
      <c r="FF72">
        <f t="shared" si="278"/>
        <v>0</v>
      </c>
      <c r="FG72">
        <f t="shared" si="279"/>
        <v>0</v>
      </c>
      <c r="FH72">
        <f t="shared" si="280"/>
        <v>0</v>
      </c>
      <c r="FI72">
        <f t="shared" si="281"/>
        <v>0</v>
      </c>
      <c r="FJ72">
        <f t="shared" si="282"/>
        <v>0</v>
      </c>
      <c r="FK72">
        <f t="shared" si="283"/>
        <v>0</v>
      </c>
      <c r="FL72" s="7" t="str">
        <f t="shared" si="255"/>
        <v>-----</v>
      </c>
      <c r="FM72" s="7" t="str">
        <f t="shared" si="256"/>
        <v>-----</v>
      </c>
      <c r="FN72" s="7" t="str">
        <f t="shared" si="257"/>
        <v>-----</v>
      </c>
      <c r="FO72" s="7" t="str">
        <f t="shared" si="258"/>
        <v>-----</v>
      </c>
      <c r="FP72" s="7" t="str">
        <f t="shared" si="259"/>
        <v>-----</v>
      </c>
      <c r="FQ72" s="7" t="str">
        <f t="shared" si="260"/>
        <v>-----</v>
      </c>
      <c r="FR72" s="13" t="str">
        <f>IF(FL72="-----","-----",(D72-Q72)/Q72)</f>
        <v>-----</v>
      </c>
      <c r="FS72" s="13" t="str">
        <f>IF(FM72="-----","-----",(Q72-R72)/R72)</f>
        <v>-----</v>
      </c>
      <c r="FT72" s="13" t="str">
        <f>IF(FN72="-----","-----",(R72-S72)/S72)</f>
        <v>-----</v>
      </c>
      <c r="FU72" s="13" t="str">
        <f>IF(FO72="-----","-----",(S72-T72)/T72)</f>
        <v>-----</v>
      </c>
      <c r="FV72" s="13" t="str">
        <f>IF(FP72="-----","-----",(T72-U72)/U72)</f>
        <v>-----</v>
      </c>
      <c r="FW72" s="13" t="str">
        <f>IF(FQ72="-----","-----",(U72-V72)/V72)</f>
        <v>-----</v>
      </c>
      <c r="FX72" s="7" t="str">
        <f t="shared" si="261"/>
        <v>-----</v>
      </c>
      <c r="FY72" s="7" t="str">
        <f t="shared" si="262"/>
        <v>-----</v>
      </c>
      <c r="FZ72" s="7" t="str">
        <f t="shared" si="263"/>
        <v>-----</v>
      </c>
      <c r="GA72" s="7" t="str">
        <f t="shared" si="264"/>
        <v>-----</v>
      </c>
      <c r="GB72" s="7" t="str">
        <f t="shared" si="265"/>
        <v>-----</v>
      </c>
      <c r="GC72" s="7" t="str">
        <f t="shared" si="266"/>
        <v>-----</v>
      </c>
      <c r="GD72" s="7" t="str">
        <f>IF(AND(BG72&gt;AA72,BG71&gt;AA71,BG70&gt;AA70,BG69&gt;AA69,BG68&gt;AA68,BG67&gt;AA67,BG66&gt;AA66,BG65&gt;AA65,BG64&gt;AA64,BG63&gt;AA63,BG62&gt;AA62,BG61&gt;AA61),"Bullish",IF(AND(BG72&lt;AA72,BG71&lt;AA71,BG70&lt;AA70,BG69&lt;AA69,BG68&lt;AA68,BG67&lt;AA67,BG66&lt;AA66,BG65&lt;AA65,BG64&lt;AA64,BG63&lt;AA63,BG62&lt;AA62,BG61&lt;AA61),"Bearish","-----"))</f>
        <v>Bullish</v>
      </c>
      <c r="GE72">
        <f>(Z72-BG72)/BG72</f>
        <v>-4.0344581146407871E-5</v>
      </c>
      <c r="GI72" s="7" t="str">
        <f>IF(Y72&gt;Z72,"Bullish","Bearish")</f>
        <v>Bearish</v>
      </c>
      <c r="GJ72" s="19" t="str">
        <f>IF(AND(D72&gt;Y72,D71&lt;Y71),"TEMA crossover","-----")</f>
        <v>TEMA crossover</v>
      </c>
      <c r="GK72" s="19" t="str">
        <f>IF(AND(D72&lt;Y72,D71&gt;Y71),"TEMA crossunder","-----")</f>
        <v>-----</v>
      </c>
      <c r="GL72" s="20" t="str">
        <f>IF(GD72="Bearish","YES","-----")</f>
        <v>-----</v>
      </c>
      <c r="GM72" s="20" t="str">
        <f>IF(GH72="Reverse to Bearish","YES","-----")</f>
        <v>-----</v>
      </c>
      <c r="GN72" s="20" t="str">
        <f>IF(AND(GI72="Bullish",GI71="Bullish",GI70="Bullish",GI69="Bullish"),"YES","-----")</f>
        <v>-----</v>
      </c>
      <c r="GO72" s="20" t="str">
        <f>IF(OR(GK72="TEMA crossunder",GK71="TEMA crossunder",GK70="TEMA crossunder",GK69="TEMA crossunder"),"YES","-----")</f>
        <v>YES</v>
      </c>
      <c r="GP72" s="20" t="str">
        <f>IF(GD72="Bullish","YES","-----")</f>
        <v>YES</v>
      </c>
      <c r="GQ72" s="20" t="str">
        <f>IF(GH72="Reverse to Bullish","YES","-----")</f>
        <v>-----</v>
      </c>
      <c r="GR72" s="20" t="str">
        <f>IF(AND(GI72="Bearish",GI71="Bearish",GI70="Bearish",GI69="Bearish"),"YES","-----")</f>
        <v>YES</v>
      </c>
      <c r="GS72" s="20" t="str">
        <f>IF(OR(GJ72="TEMA crossover",GJ71="TEMA crossover",GJ70="TEMA crossover",GJ69="TEMA crossover"),"YES","-----")</f>
        <v>YES</v>
      </c>
      <c r="GT72" s="20" t="str">
        <f t="shared" si="284"/>
        <v>-----</v>
      </c>
      <c r="GU72" s="20" t="str">
        <f t="shared" si="285"/>
        <v>-----</v>
      </c>
      <c r="GV72" s="20" t="str">
        <f t="shared" si="286"/>
        <v>-----</v>
      </c>
      <c r="GW72" s="20" t="str">
        <f t="shared" si="287"/>
        <v>-----</v>
      </c>
      <c r="GX72" s="20" t="str">
        <f t="shared" si="288"/>
        <v>-----</v>
      </c>
      <c r="GY72" s="20" t="str">
        <f t="shared" si="289"/>
        <v>-----</v>
      </c>
      <c r="GZ72" s="7" t="str">
        <f>IF(G72&gt;BH72,"YES","-----")</f>
        <v>-----</v>
      </c>
      <c r="HA72" s="7" t="str">
        <f>IF(F72&lt;BI72,"YES","-----")</f>
        <v>-----</v>
      </c>
      <c r="HB72">
        <f>BH72-BI72</f>
        <v>2.9399999999995998</v>
      </c>
      <c r="HI72">
        <f t="shared" si="267"/>
        <v>-0.36304000000018277</v>
      </c>
      <c r="HJ72">
        <f t="shared" si="268"/>
        <v>2.5769599999994171</v>
      </c>
      <c r="HK72" s="7"/>
      <c r="HL72" s="7"/>
      <c r="HM72" s="7"/>
      <c r="HN72" s="7"/>
      <c r="HO72" s="7"/>
      <c r="HP72" s="7"/>
      <c r="HQ72" s="28">
        <f t="shared" si="223"/>
        <v>-1.1121199999997771</v>
      </c>
      <c r="HR72" s="28" t="str">
        <f t="shared" si="269"/>
        <v>Bear</v>
      </c>
      <c r="HS72">
        <f t="shared" si="270"/>
        <v>1.1121199999997771</v>
      </c>
    </row>
    <row r="73" spans="1:227" x14ac:dyDescent="0.55000000000000004">
      <c r="A73">
        <f>Validation!A72</f>
        <v>1772046000</v>
      </c>
      <c r="B73" t="str">
        <f>Price!B72</f>
        <v>XAUUSD</v>
      </c>
      <c r="C73" t="str">
        <f>Price!C72</f>
        <v>M5</v>
      </c>
      <c r="D73">
        <f>Price!D72</f>
        <v>5200.91</v>
      </c>
      <c r="E73">
        <f>Price!E72</f>
        <v>5202.12</v>
      </c>
      <c r="F73">
        <f>Price!F72</f>
        <v>5202.74</v>
      </c>
      <c r="G73">
        <f>Price!G72</f>
        <v>5200.91</v>
      </c>
      <c r="H73">
        <f>Price!H72</f>
        <v>305</v>
      </c>
      <c r="I73">
        <f>Diagonals!E72</f>
        <v>0</v>
      </c>
      <c r="J73">
        <f>Diagonals!F72</f>
        <v>0</v>
      </c>
      <c r="K73">
        <f>Diagonals!G72</f>
        <v>0</v>
      </c>
      <c r="L73">
        <f>Diagonals!H72</f>
        <v>0</v>
      </c>
      <c r="M73">
        <f>Diagonals!I72</f>
        <v>0</v>
      </c>
      <c r="N73">
        <f>Diagonals!J72</f>
        <v>0</v>
      </c>
      <c r="O73">
        <f>Diagonals!K72</f>
        <v>0</v>
      </c>
      <c r="P73">
        <f>Diagonals!L72</f>
        <v>0</v>
      </c>
      <c r="Q73">
        <f>Trendlines!E72</f>
        <v>0</v>
      </c>
      <c r="R73">
        <f>Trendlines!F72</f>
        <v>0</v>
      </c>
      <c r="S73">
        <f>Trendlines!G72</f>
        <v>0</v>
      </c>
      <c r="T73">
        <f>Trendlines!H72</f>
        <v>0</v>
      </c>
      <c r="U73">
        <f>Trendlines!I72</f>
        <v>0</v>
      </c>
      <c r="V73">
        <f>Trendlines!J72</f>
        <v>0</v>
      </c>
      <c r="W73">
        <f>Trendlines!K72</f>
        <v>0</v>
      </c>
      <c r="X73">
        <f>Trendlines!L72</f>
        <v>0</v>
      </c>
      <c r="Y73">
        <f>Tema_Hrma_Smma!E72</f>
        <v>5201.33</v>
      </c>
      <c r="Z73">
        <f>Tema_Hrma_Smma!F72</f>
        <v>5204.13</v>
      </c>
      <c r="AA73">
        <f>Tema_Hrma_Smma!G72</f>
        <v>5198.75</v>
      </c>
      <c r="AB73">
        <f>ZScore!H72</f>
        <v>-1</v>
      </c>
      <c r="AC73">
        <f>ZScore!I72</f>
        <v>0.68144000000000005</v>
      </c>
      <c r="AD73">
        <f>ZScore!J72</f>
        <v>3</v>
      </c>
      <c r="AE73">
        <f>HA!E72</f>
        <v>5202.87</v>
      </c>
      <c r="AF73">
        <f>HA!F72</f>
        <v>5202.87</v>
      </c>
      <c r="AG73">
        <f>HA!G72</f>
        <v>5200.91</v>
      </c>
      <c r="AH73">
        <f>HA!H72</f>
        <v>5201.67</v>
      </c>
      <c r="AI73">
        <f>HA!I72</f>
        <v>-1</v>
      </c>
      <c r="AJ73">
        <f>HA!J72</f>
        <v>1.2</v>
      </c>
      <c r="AK73">
        <f>HA!K72</f>
        <v>-0.66244999999999998</v>
      </c>
      <c r="AL73">
        <f>HA!L72</f>
        <v>-6</v>
      </c>
      <c r="AM73">
        <f>KC!E72</f>
        <v>5231.4786299999996</v>
      </c>
      <c r="AN73">
        <f>KC!F72</f>
        <v>5226.3784400000004</v>
      </c>
      <c r="AO73">
        <f>KC!G72</f>
        <v>5221.27826</v>
      </c>
      <c r="AP73">
        <f>KC!H72</f>
        <v>5216.1780699999999</v>
      </c>
      <c r="AQ73">
        <f>KC!I72</f>
        <v>5211.0778899999996</v>
      </c>
      <c r="AR73">
        <f>KC!J72</f>
        <v>5208.8658800000003</v>
      </c>
      <c r="AS73">
        <f>KC!K72</f>
        <v>5203.7656900000002</v>
      </c>
      <c r="AT73">
        <f>KC!L72</f>
        <v>5198.6655099999998</v>
      </c>
      <c r="AU73">
        <f>KC!M72</f>
        <v>5193.5653199999997</v>
      </c>
      <c r="AV73">
        <f>KC!N72</f>
        <v>5188.4651400000002</v>
      </c>
      <c r="AW73">
        <f>SR_Levels!E72</f>
        <v>5193.3500000000004</v>
      </c>
      <c r="AX73">
        <f>SR_Levels!F72</f>
        <v>5178.6000000000004</v>
      </c>
      <c r="AY73">
        <f>SR_Levels!G72</f>
        <v>5161.8900000000003</v>
      </c>
      <c r="AZ73">
        <f>SR_Levels!H72</f>
        <v>5135.8500000000004</v>
      </c>
      <c r="BA73">
        <f>SR_Levels!I72</f>
        <v>5205.3100000000004</v>
      </c>
      <c r="BB73">
        <f>SR_Levels!J72</f>
        <v>0</v>
      </c>
      <c r="BC73">
        <f>SR_Levels!K72</f>
        <v>0</v>
      </c>
      <c r="BD73">
        <f>SR_Levels!L72</f>
        <v>0</v>
      </c>
      <c r="BE73">
        <f>ZigZag!E72</f>
        <v>0</v>
      </c>
      <c r="BF73">
        <f>ZigZag!F72</f>
        <v>0</v>
      </c>
      <c r="BG73">
        <f>ZigZag!G72</f>
        <v>5204.8999999999996</v>
      </c>
      <c r="BH73">
        <f>Dual_Tema!E72</f>
        <v>5202.8599999999997</v>
      </c>
      <c r="BI73">
        <f>Dual_Tema!F72</f>
        <v>5200.28</v>
      </c>
      <c r="BJ73">
        <f>Pinbar!E72</f>
        <v>0</v>
      </c>
      <c r="BK73">
        <f>SSA!E72</f>
        <v>5200.2024099999999</v>
      </c>
      <c r="BL73">
        <f>SSA!F72</f>
        <v>5201.21378</v>
      </c>
      <c r="BN73" t="str">
        <f t="shared" si="290"/>
        <v>Red Candle</v>
      </c>
      <c r="BO73" s="34">
        <f t="shared" si="224"/>
        <v>-1.1312130291157851E-3</v>
      </c>
      <c r="BP73" s="34">
        <f t="shared" si="226"/>
        <v>-1.2463033375580412E-3</v>
      </c>
      <c r="BQ73" s="34">
        <f t="shared" si="235"/>
        <v>-2.0990627128564254E-3</v>
      </c>
      <c r="BR73" s="34">
        <f t="shared" si="237"/>
        <v>-1.7619657242006204E-3</v>
      </c>
      <c r="BS73" s="35">
        <f t="shared" si="225"/>
        <v>-1.8862443042488852E-4</v>
      </c>
      <c r="BT73" s="35">
        <f t="shared" si="227"/>
        <v>-1.0391798510622774E-4</v>
      </c>
      <c r="BU73" s="35">
        <f t="shared" si="236"/>
        <v>-1.1673034385661918E-4</v>
      </c>
      <c r="BV73" s="35">
        <f t="shared" si="238"/>
        <v>-7.3477292560464313E-5</v>
      </c>
      <c r="BW73" s="27">
        <v>96</v>
      </c>
      <c r="BX73">
        <f>F73-G73</f>
        <v>1.8299999999999272</v>
      </c>
      <c r="BY73">
        <f>ABS(F73-D72)</f>
        <v>0.61999999999989086</v>
      </c>
      <c r="BZ73">
        <f>ABS(G73-D72)</f>
        <v>1.2100000000000364</v>
      </c>
      <c r="CA73">
        <f t="shared" si="271"/>
        <v>1.8299999999999272</v>
      </c>
      <c r="CB73">
        <f t="shared" si="229"/>
        <v>1.6250000000000651</v>
      </c>
      <c r="CC73">
        <f t="shared" si="232"/>
        <v>2.9976537696980556</v>
      </c>
      <c r="CD73">
        <f t="shared" si="230"/>
        <v>-1.3726537696979906</v>
      </c>
      <c r="CE73">
        <f t="shared" si="233"/>
        <v>-1</v>
      </c>
      <c r="CF73">
        <f t="shared" si="234"/>
        <v>-30</v>
      </c>
      <c r="CG73" s="7" t="str">
        <f t="shared" si="231"/>
        <v>Low Volatility Period</v>
      </c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Z73" s="7" t="str">
        <f>IF(AND(D73&gt;BH73,D73&gt;E73),"Bullish Trigger","-----")</f>
        <v>-----</v>
      </c>
      <c r="DA73" s="7" t="str">
        <f>IF(AND(D73&lt;BI73,D73&lt;E73),"Bearish Trigger","-----")</f>
        <v>-----</v>
      </c>
      <c r="DB73" s="13" t="str">
        <f>IF(AND(W73=BE73,W73&gt;0,BE73&gt;0),"Important High","------")</f>
        <v>------</v>
      </c>
      <c r="DC73" s="13" t="str">
        <f>IF(AND(X73=BF73,X73&gt;0,BF73&gt;0),"Important Low","------")</f>
        <v>------</v>
      </c>
      <c r="DD73" s="7" t="str">
        <f>IF(AND(DB73="Important High",DC73="-----",BJ73=1),"Imp High Rej","-----")</f>
        <v>-----</v>
      </c>
      <c r="DE73" s="7" t="str">
        <f>IF(AND(DB73="-----",DC73="Important Low",BJ73=1),"Imp Low Rej","-----")</f>
        <v>-----</v>
      </c>
      <c r="DF73" s="7" t="str">
        <f>IF(Y73&gt;AM73,"Overbought",IF(Y73&gt;AO73,"Bullish Momentum",IF(Y73&gt;AQ73,"Flat Momentum","-----")))</f>
        <v>-----</v>
      </c>
      <c r="DG73" s="7" t="str">
        <f>IF(Y73&lt;AV73,"Oversold",IF(Y73&lt;AT73,"Bearish Momentum",IF(Y73&lt;AR73,"Flat Momentum","-----")))</f>
        <v>Flat Momentum</v>
      </c>
      <c r="DH73" s="7" t="str">
        <f>IF(AND(DF73="Overbought",AD73=2),"Culminated Thrust","-----")</f>
        <v>-----</v>
      </c>
      <c r="DI73" s="7" t="str">
        <f>IF(AND(DG73="Oversold",AD73=5),"Culminated Thrust","-----")</f>
        <v>-----</v>
      </c>
      <c r="DJ73" s="14">
        <f>(Q73-$D73)/$D73</f>
        <v>-1</v>
      </c>
      <c r="DK73" s="14">
        <f>(R73-$D73)/$D73</f>
        <v>-1</v>
      </c>
      <c r="DL73" s="14">
        <f>(S73-$D73)/$D73</f>
        <v>-1</v>
      </c>
      <c r="DM73" s="14">
        <f>(T73-$D73)/$D73</f>
        <v>-1</v>
      </c>
      <c r="DN73" s="14">
        <f>(U73-$D73)/$D73</f>
        <v>-1</v>
      </c>
      <c r="DO73" s="14">
        <f>(V73-$D73)/$D73</f>
        <v>-1</v>
      </c>
      <c r="DP73" s="14">
        <f t="shared" si="239"/>
        <v>-1</v>
      </c>
      <c r="DQ73" s="14">
        <f t="shared" si="240"/>
        <v>-1</v>
      </c>
      <c r="DR73" s="14">
        <f t="shared" si="241"/>
        <v>-1</v>
      </c>
      <c r="DS73" s="14">
        <f t="shared" si="242"/>
        <v>-1</v>
      </c>
      <c r="DT73" s="14">
        <f t="shared" si="243"/>
        <v>-1</v>
      </c>
      <c r="DU73" s="14">
        <f t="shared" si="244"/>
        <v>-1</v>
      </c>
      <c r="DV73" t="str">
        <f>IF($D73&gt;Q73,"SUP","RES")</f>
        <v>SUP</v>
      </c>
      <c r="DW73" t="str">
        <f>IF($D73&gt;R73,"SUP","RES")</f>
        <v>SUP</v>
      </c>
      <c r="DX73" t="str">
        <f>IF($D73&gt;S73,"SUP","RES")</f>
        <v>SUP</v>
      </c>
      <c r="DY73" t="str">
        <f>IF($D73&gt;T73,"SUP","RES")</f>
        <v>SUP</v>
      </c>
      <c r="DZ73" t="str">
        <f>IF($D73&gt;U73,"SUP","RES")</f>
        <v>SUP</v>
      </c>
      <c r="EA73" t="str">
        <f>IF($D73&gt;V73,"SUP","RES")</f>
        <v>SUP</v>
      </c>
      <c r="EB73" s="7">
        <f t="shared" si="245"/>
        <v>0</v>
      </c>
      <c r="EC73" s="7">
        <f t="shared" si="246"/>
        <v>6</v>
      </c>
      <c r="ED73" s="13" t="str">
        <f t="shared" si="247"/>
        <v>All Sup</v>
      </c>
      <c r="EE73" s="13" t="str">
        <f t="shared" si="248"/>
        <v>-----</v>
      </c>
      <c r="EF73" s="7" t="str">
        <f>IF(OR(ED73="All Sup",EE73="All Res"),"na",((D73-MIN(Q73:V73))/(MAX(Q73:V73)-MIN(Q73:V73))))</f>
        <v>na</v>
      </c>
      <c r="EG73">
        <v>1.4999999999999999E-4</v>
      </c>
      <c r="EH73">
        <f>Q73*(1+$EG73)</f>
        <v>0</v>
      </c>
      <c r="EI73">
        <f>Q73*(1-$EG73)</f>
        <v>0</v>
      </c>
      <c r="EJ73">
        <f>R73*(1+$EG73)</f>
        <v>0</v>
      </c>
      <c r="EK73">
        <f>R73*(1-$EG73)</f>
        <v>0</v>
      </c>
      <c r="EL73">
        <f>S73*(1+$EG73)</f>
        <v>0</v>
      </c>
      <c r="EM73">
        <f>S73*(1-$EG73)</f>
        <v>0</v>
      </c>
      <c r="EN73">
        <f>T73*(1+$EG73)</f>
        <v>0</v>
      </c>
      <c r="EO73">
        <f>T73*(1-$EG73)</f>
        <v>0</v>
      </c>
      <c r="EP73">
        <f>U73*(1+$EG73)</f>
        <v>0</v>
      </c>
      <c r="EQ73">
        <f>U73*(1-$EG73)</f>
        <v>0</v>
      </c>
      <c r="ER73">
        <f>V73*(1+$EG73)</f>
        <v>0</v>
      </c>
      <c r="ES73">
        <f>V73*(1-$EG73)</f>
        <v>0</v>
      </c>
      <c r="ET73" s="7" t="str">
        <f t="shared" si="249"/>
        <v>-----</v>
      </c>
      <c r="EU73" s="7" t="str">
        <f t="shared" si="250"/>
        <v>-----</v>
      </c>
      <c r="EV73" s="7" t="str">
        <f t="shared" si="251"/>
        <v>-----</v>
      </c>
      <c r="EW73" s="7" t="str">
        <f t="shared" si="252"/>
        <v>-----</v>
      </c>
      <c r="EX73" s="7" t="str">
        <f t="shared" si="253"/>
        <v>-----</v>
      </c>
      <c r="EY73" s="7" t="str">
        <f t="shared" si="254"/>
        <v>-----</v>
      </c>
      <c r="EZ73">
        <f t="shared" si="272"/>
        <v>71</v>
      </c>
      <c r="FA73">
        <f t="shared" si="273"/>
        <v>71</v>
      </c>
      <c r="FB73">
        <f t="shared" si="274"/>
        <v>71</v>
      </c>
      <c r="FC73">
        <f t="shared" si="275"/>
        <v>71</v>
      </c>
      <c r="FD73">
        <f t="shared" si="276"/>
        <v>71</v>
      </c>
      <c r="FE73">
        <f t="shared" si="277"/>
        <v>71</v>
      </c>
      <c r="FF73">
        <f t="shared" si="278"/>
        <v>0</v>
      </c>
      <c r="FG73">
        <f t="shared" si="279"/>
        <v>0</v>
      </c>
      <c r="FH73">
        <f t="shared" si="280"/>
        <v>0</v>
      </c>
      <c r="FI73">
        <f t="shared" si="281"/>
        <v>0</v>
      </c>
      <c r="FJ73">
        <f t="shared" si="282"/>
        <v>0</v>
      </c>
      <c r="FK73">
        <f t="shared" si="283"/>
        <v>0</v>
      </c>
      <c r="FL73" s="7" t="str">
        <f t="shared" si="255"/>
        <v>-----</v>
      </c>
      <c r="FM73" s="7" t="str">
        <f t="shared" si="256"/>
        <v>-----</v>
      </c>
      <c r="FN73" s="7" t="str">
        <f t="shared" si="257"/>
        <v>-----</v>
      </c>
      <c r="FO73" s="7" t="str">
        <f t="shared" si="258"/>
        <v>-----</v>
      </c>
      <c r="FP73" s="7" t="str">
        <f t="shared" si="259"/>
        <v>-----</v>
      </c>
      <c r="FQ73" s="7" t="str">
        <f t="shared" si="260"/>
        <v>-----</v>
      </c>
      <c r="FR73" s="13" t="str">
        <f>IF(FL73="-----","-----",(D73-Q73)/Q73)</f>
        <v>-----</v>
      </c>
      <c r="FS73" s="13" t="str">
        <f>IF(FM73="-----","-----",(Q73-R73)/R73)</f>
        <v>-----</v>
      </c>
      <c r="FT73" s="13" t="str">
        <f>IF(FN73="-----","-----",(R73-S73)/S73)</f>
        <v>-----</v>
      </c>
      <c r="FU73" s="13" t="str">
        <f>IF(FO73="-----","-----",(S73-T73)/T73)</f>
        <v>-----</v>
      </c>
      <c r="FV73" s="13" t="str">
        <f>IF(FP73="-----","-----",(T73-U73)/U73)</f>
        <v>-----</v>
      </c>
      <c r="FW73" s="13" t="str">
        <f>IF(FQ73="-----","-----",(U73-V73)/V73)</f>
        <v>-----</v>
      </c>
      <c r="FX73" s="7" t="str">
        <f t="shared" si="261"/>
        <v>-----</v>
      </c>
      <c r="FY73" s="7" t="str">
        <f t="shared" si="262"/>
        <v>-----</v>
      </c>
      <c r="FZ73" s="7" t="str">
        <f t="shared" si="263"/>
        <v>-----</v>
      </c>
      <c r="GA73" s="7" t="str">
        <f t="shared" si="264"/>
        <v>-----</v>
      </c>
      <c r="GB73" s="7" t="str">
        <f t="shared" si="265"/>
        <v>-----</v>
      </c>
      <c r="GC73" s="7" t="str">
        <f t="shared" si="266"/>
        <v>-----</v>
      </c>
      <c r="GD73" s="7" t="str">
        <f>IF(AND(BG73&gt;AA73,BG72&gt;AA72,BG71&gt;AA71,BG70&gt;AA70,BG69&gt;AA69,BG68&gt;AA68,BG67&gt;AA67,BG66&gt;AA66,BG65&gt;AA65,BG64&gt;AA64,BG63&gt;AA63,BG62&gt;AA62),"Bullish",IF(AND(BG73&lt;AA73,BG72&lt;AA72,BG71&lt;AA71,BG70&lt;AA70,BG69&lt;AA69,BG68&lt;AA68,BG67&lt;AA67,BG66&lt;AA66,BG65&lt;AA65,BG64&lt;AA64,BG63&lt;AA63,BG62&lt;AA62),"Bearish","-----"))</f>
        <v>Bullish</v>
      </c>
      <c r="GE73">
        <f>(Z73-BG73)/BG73</f>
        <v>-1.479375204133657E-4</v>
      </c>
      <c r="GI73" s="7" t="str">
        <f>IF(Y73&gt;Z73,"Bullish","Bearish")</f>
        <v>Bearish</v>
      </c>
      <c r="GJ73" s="19" t="str">
        <f>IF(AND(D73&gt;Y73,D72&lt;Y72),"TEMA crossover","-----")</f>
        <v>-----</v>
      </c>
      <c r="GK73" s="19" t="str">
        <f>IF(AND(D73&lt;Y73,D72&gt;Y72),"TEMA crossunder","-----")</f>
        <v>TEMA crossunder</v>
      </c>
      <c r="GL73" s="20" t="str">
        <f>IF(GD73="Bearish","YES","-----")</f>
        <v>-----</v>
      </c>
      <c r="GM73" s="20" t="str">
        <f>IF(GH73="Reverse to Bearish","YES","-----")</f>
        <v>-----</v>
      </c>
      <c r="GN73" s="20" t="str">
        <f>IF(AND(GI73="Bullish",GI72="Bullish",GI71="Bullish",GI70="Bullish"),"YES","-----")</f>
        <v>-----</v>
      </c>
      <c r="GO73" s="20" t="str">
        <f>IF(OR(GK73="TEMA crossunder",GK72="TEMA crossunder",GK71="TEMA crossunder",GK70="TEMA crossunder"),"YES","-----")</f>
        <v>YES</v>
      </c>
      <c r="GP73" s="20" t="str">
        <f>IF(GD73="Bullish","YES","-----")</f>
        <v>YES</v>
      </c>
      <c r="GQ73" s="20" t="str">
        <f>IF(GH73="Reverse to Bullish","YES","-----")</f>
        <v>-----</v>
      </c>
      <c r="GR73" s="20" t="str">
        <f>IF(AND(GI73="Bearish",GI72="Bearish",GI71="Bearish",GI70="Bearish"),"YES","-----")</f>
        <v>YES</v>
      </c>
      <c r="GS73" s="20" t="str">
        <f>IF(OR(GJ73="TEMA crossover",GJ72="TEMA crossover",GJ71="TEMA crossover",GJ70="TEMA crossover"),"YES","-----")</f>
        <v>YES</v>
      </c>
      <c r="GT73" s="20" t="str">
        <f t="shared" si="284"/>
        <v>-----</v>
      </c>
      <c r="GU73" s="20" t="str">
        <f t="shared" si="285"/>
        <v>-----</v>
      </c>
      <c r="GV73" s="20" t="str">
        <f t="shared" si="286"/>
        <v>-----</v>
      </c>
      <c r="GW73" s="20" t="str">
        <f t="shared" si="287"/>
        <v>-----</v>
      </c>
      <c r="GX73" s="20" t="str">
        <f t="shared" si="288"/>
        <v>-----</v>
      </c>
      <c r="GY73" s="20" t="str">
        <f t="shared" si="289"/>
        <v>-----</v>
      </c>
      <c r="GZ73" s="7" t="str">
        <f>IF(G73&gt;BH73,"YES","-----")</f>
        <v>-----</v>
      </c>
      <c r="HA73" s="7" t="str">
        <f>IF(F73&lt;BI73,"YES","-----")</f>
        <v>-----</v>
      </c>
      <c r="HB73">
        <f>BH73-BI73</f>
        <v>2.5799999999999272</v>
      </c>
      <c r="HI73">
        <f t="shared" si="267"/>
        <v>7.7589999999872816E-2</v>
      </c>
      <c r="HJ73">
        <f t="shared" si="268"/>
        <v>2.6575899999998001</v>
      </c>
      <c r="HK73" s="7"/>
      <c r="HL73" s="7"/>
      <c r="HM73" s="7"/>
      <c r="HN73" s="7"/>
      <c r="HO73" s="7"/>
      <c r="HP73" s="7"/>
      <c r="HQ73" s="28">
        <f t="shared" ref="HQ73:HQ136" si="291">BK73-BL73</f>
        <v>-1.01137000000017</v>
      </c>
      <c r="HR73" s="28" t="str">
        <f t="shared" si="269"/>
        <v>Bear</v>
      </c>
      <c r="HS73">
        <f t="shared" si="270"/>
        <v>1.01137000000017</v>
      </c>
    </row>
    <row r="74" spans="1:227" x14ac:dyDescent="0.55000000000000004">
      <c r="A74">
        <f>Validation!A73</f>
        <v>1772046300</v>
      </c>
      <c r="B74" t="str">
        <f>Price!B73</f>
        <v>XAUUSD</v>
      </c>
      <c r="C74" t="str">
        <f>Price!C73</f>
        <v>M5</v>
      </c>
      <c r="D74">
        <f>Price!D73</f>
        <v>5194.29</v>
      </c>
      <c r="E74">
        <f>Price!E73</f>
        <v>5201.04</v>
      </c>
      <c r="F74">
        <f>Price!F73</f>
        <v>5201.18</v>
      </c>
      <c r="G74">
        <f>Price!G73</f>
        <v>5194.07</v>
      </c>
      <c r="H74">
        <f>Price!H73</f>
        <v>448</v>
      </c>
      <c r="I74">
        <f>Diagonals!E73</f>
        <v>0</v>
      </c>
      <c r="J74">
        <f>Diagonals!F73</f>
        <v>0</v>
      </c>
      <c r="K74">
        <f>Diagonals!G73</f>
        <v>0</v>
      </c>
      <c r="L74">
        <f>Diagonals!H73</f>
        <v>0</v>
      </c>
      <c r="M74">
        <f>Diagonals!I73</f>
        <v>0</v>
      </c>
      <c r="N74">
        <f>Diagonals!J73</f>
        <v>0</v>
      </c>
      <c r="O74">
        <f>Diagonals!K73</f>
        <v>0</v>
      </c>
      <c r="P74">
        <f>Diagonals!L73</f>
        <v>0</v>
      </c>
      <c r="Q74">
        <f>Trendlines!E73</f>
        <v>0</v>
      </c>
      <c r="R74">
        <f>Trendlines!F73</f>
        <v>0</v>
      </c>
      <c r="S74">
        <f>Trendlines!G73</f>
        <v>0</v>
      </c>
      <c r="T74">
        <f>Trendlines!H73</f>
        <v>0</v>
      </c>
      <c r="U74">
        <f>Trendlines!I73</f>
        <v>0</v>
      </c>
      <c r="V74">
        <f>Trendlines!J73</f>
        <v>0</v>
      </c>
      <c r="W74">
        <f>Trendlines!K73</f>
        <v>0</v>
      </c>
      <c r="X74">
        <f>Trendlines!L73</f>
        <v>0</v>
      </c>
      <c r="Y74">
        <f>Tema_Hrma_Smma!E73</f>
        <v>5198.5200000000004</v>
      </c>
      <c r="Z74">
        <f>Tema_Hrma_Smma!F73</f>
        <v>5202.83</v>
      </c>
      <c r="AA74">
        <f>Tema_Hrma_Smma!G73</f>
        <v>5198.76</v>
      </c>
      <c r="AB74">
        <f>ZScore!H73</f>
        <v>-1</v>
      </c>
      <c r="AC74">
        <f>ZScore!I73</f>
        <v>1.1922999999999999</v>
      </c>
      <c r="AD74">
        <f>ZScore!J73</f>
        <v>3</v>
      </c>
      <c r="AE74">
        <f>HA!E73</f>
        <v>5202.2700000000004</v>
      </c>
      <c r="AF74">
        <f>HA!F73</f>
        <v>5202.2700000000004</v>
      </c>
      <c r="AG74">
        <f>HA!G73</f>
        <v>5194.07</v>
      </c>
      <c r="AH74">
        <f>HA!H73</f>
        <v>5197.6499999999996</v>
      </c>
      <c r="AI74">
        <f>HA!I73</f>
        <v>-1</v>
      </c>
      <c r="AJ74">
        <f>HA!J73</f>
        <v>4.63</v>
      </c>
      <c r="AK74">
        <f>HA!K73</f>
        <v>0.60153000000000001</v>
      </c>
      <c r="AL74">
        <f>HA!L73</f>
        <v>-7</v>
      </c>
      <c r="AM74">
        <f>KC!E73</f>
        <v>5231.1013499999999</v>
      </c>
      <c r="AN74">
        <f>KC!F73</f>
        <v>5225.97894</v>
      </c>
      <c r="AO74">
        <f>KC!G73</f>
        <v>5220.85653</v>
      </c>
      <c r="AP74">
        <f>KC!H73</f>
        <v>5215.7341299999998</v>
      </c>
      <c r="AQ74">
        <f>KC!I73</f>
        <v>5210.6117199999999</v>
      </c>
      <c r="AR74">
        <f>KC!J73</f>
        <v>5208.3492699999997</v>
      </c>
      <c r="AS74">
        <f>KC!K73</f>
        <v>5203.2268700000004</v>
      </c>
      <c r="AT74">
        <f>KC!L73</f>
        <v>5198.1044599999996</v>
      </c>
      <c r="AU74">
        <f>KC!M73</f>
        <v>5192.9820499999996</v>
      </c>
      <c r="AV74">
        <f>KC!N73</f>
        <v>5187.8596399999997</v>
      </c>
      <c r="AW74">
        <f>SR_Levels!E73</f>
        <v>5193.3500000000004</v>
      </c>
      <c r="AX74">
        <f>SR_Levels!F73</f>
        <v>5178.6000000000004</v>
      </c>
      <c r="AY74">
        <f>SR_Levels!G73</f>
        <v>5161.8900000000003</v>
      </c>
      <c r="AZ74">
        <f>SR_Levels!H73</f>
        <v>5135.8500000000004</v>
      </c>
      <c r="BA74">
        <f>SR_Levels!I73</f>
        <v>5205.3100000000004</v>
      </c>
      <c r="BB74">
        <f>SR_Levels!J73</f>
        <v>0</v>
      </c>
      <c r="BC74">
        <f>SR_Levels!K73</f>
        <v>0</v>
      </c>
      <c r="BD74">
        <f>SR_Levels!L73</f>
        <v>0</v>
      </c>
      <c r="BE74">
        <f>ZigZag!E73</f>
        <v>0</v>
      </c>
      <c r="BF74">
        <f>ZigZag!F73</f>
        <v>5194.07</v>
      </c>
      <c r="BG74">
        <f>ZigZag!G73</f>
        <v>5204.3</v>
      </c>
      <c r="BH74">
        <f>Dual_Tema!E73</f>
        <v>5201.6400000000003</v>
      </c>
      <c r="BI74">
        <f>Dual_Tema!F73</f>
        <v>5196.74</v>
      </c>
      <c r="BJ74">
        <f>Pinbar!E73</f>
        <v>0</v>
      </c>
      <c r="BK74">
        <f>SSA!E73</f>
        <v>5199.6579199999996</v>
      </c>
      <c r="BL74">
        <f>SSA!F73</f>
        <v>5200.4358499999998</v>
      </c>
      <c r="BN74" t="str">
        <f t="shared" si="290"/>
        <v>Red Candle</v>
      </c>
      <c r="BO74" s="34">
        <f t="shared" ref="BO74:BO137" si="292">(D74/D68)-1</f>
        <v>-2.3240671559372483E-3</v>
      </c>
      <c r="BP74" s="34">
        <f t="shared" si="226"/>
        <v>-2.4543553284284148E-3</v>
      </c>
      <c r="BQ74" s="34">
        <f t="shared" si="235"/>
        <v>-3.6215968403102705E-3</v>
      </c>
      <c r="BR74" s="34">
        <f t="shared" si="237"/>
        <v>-3.9120254511773034E-3</v>
      </c>
      <c r="BS74" s="35">
        <f t="shared" ref="BS74:BS137" si="293">((BO74+1)^(1/6))-1</f>
        <v>-3.8772014904842056E-4</v>
      </c>
      <c r="BT74" s="35">
        <f t="shared" si="227"/>
        <v>-2.0476005011449416E-4</v>
      </c>
      <c r="BU74" s="35">
        <f t="shared" si="236"/>
        <v>-2.0154472595779183E-4</v>
      </c>
      <c r="BV74" s="35">
        <f t="shared" si="238"/>
        <v>-1.6330739047742959E-4</v>
      </c>
      <c r="BW74" s="27">
        <v>96</v>
      </c>
      <c r="BX74">
        <f>F74-G74</f>
        <v>7.1100000000005821</v>
      </c>
      <c r="BY74">
        <f>ABS(F74-D73)</f>
        <v>0.27000000000043656</v>
      </c>
      <c r="BZ74">
        <f>ABS(G74-D73)</f>
        <v>6.8400000000001455</v>
      </c>
      <c r="CA74">
        <f t="shared" si="271"/>
        <v>7.1100000000005821</v>
      </c>
      <c r="CB74">
        <f t="shared" si="229"/>
        <v>1.8050000000000961</v>
      </c>
      <c r="CC74">
        <f t="shared" si="232"/>
        <v>3.2913927861482359</v>
      </c>
      <c r="CD74">
        <f t="shared" si="230"/>
        <v>-1.4863927861481399</v>
      </c>
      <c r="CE74">
        <f t="shared" si="233"/>
        <v>-1</v>
      </c>
      <c r="CF74">
        <f t="shared" si="234"/>
        <v>-31</v>
      </c>
      <c r="CG74" s="7" t="str">
        <f t="shared" si="231"/>
        <v>Low Volatility Period</v>
      </c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Z74" s="7" t="str">
        <f>IF(AND(D74&gt;BH74,D74&gt;E74),"Bullish Trigger","-----")</f>
        <v>-----</v>
      </c>
      <c r="DA74" s="7" t="str">
        <f>IF(AND(D74&lt;BI74,D74&lt;E74),"Bearish Trigger","-----")</f>
        <v>Bearish Trigger</v>
      </c>
      <c r="DB74" s="13" t="str">
        <f>IF(AND(W74=BE74,W74&gt;0,BE74&gt;0),"Important High","------")</f>
        <v>------</v>
      </c>
      <c r="DC74" s="13" t="str">
        <f>IF(AND(X74=BF74,X74&gt;0,BF74&gt;0),"Important Low","------")</f>
        <v>------</v>
      </c>
      <c r="DD74" s="7" t="str">
        <f>IF(AND(DB74="Important High",DC74="-----",BJ74=1),"Imp High Rej","-----")</f>
        <v>-----</v>
      </c>
      <c r="DE74" s="7" t="str">
        <f>IF(AND(DB74="-----",DC74="Important Low",BJ74=1),"Imp Low Rej","-----")</f>
        <v>-----</v>
      </c>
      <c r="DF74" s="7" t="str">
        <f>IF(Y74&gt;AM74,"Overbought",IF(Y74&gt;AO74,"Bullish Momentum",IF(Y74&gt;AQ74,"Flat Momentum","-----")))</f>
        <v>-----</v>
      </c>
      <c r="DG74" s="7" t="str">
        <f>IF(Y74&lt;AV74,"Oversold",IF(Y74&lt;AT74,"Bearish Momentum",IF(Y74&lt;AR74,"Flat Momentum","-----")))</f>
        <v>Flat Momentum</v>
      </c>
      <c r="DH74" s="7" t="str">
        <f>IF(AND(DF74="Overbought",AD74=2),"Culminated Thrust","-----")</f>
        <v>-----</v>
      </c>
      <c r="DI74" s="7" t="str">
        <f>IF(AND(DG74="Oversold",AD74=5),"Culminated Thrust","-----")</f>
        <v>-----</v>
      </c>
      <c r="DJ74" s="14">
        <f>(Q74-$D74)/$D74</f>
        <v>-1</v>
      </c>
      <c r="DK74" s="14">
        <f>(R74-$D74)/$D74</f>
        <v>-1</v>
      </c>
      <c r="DL74" s="14">
        <f>(S74-$D74)/$D74</f>
        <v>-1</v>
      </c>
      <c r="DM74" s="14">
        <f>(T74-$D74)/$D74</f>
        <v>-1</v>
      </c>
      <c r="DN74" s="14">
        <f>(U74-$D74)/$D74</f>
        <v>-1</v>
      </c>
      <c r="DO74" s="14">
        <f>(V74-$D74)/$D74</f>
        <v>-1</v>
      </c>
      <c r="DP74" s="14">
        <f t="shared" si="239"/>
        <v>-1</v>
      </c>
      <c r="DQ74" s="14">
        <f t="shared" si="240"/>
        <v>-1</v>
      </c>
      <c r="DR74" s="14">
        <f t="shared" si="241"/>
        <v>-1</v>
      </c>
      <c r="DS74" s="14">
        <f t="shared" si="242"/>
        <v>-1</v>
      </c>
      <c r="DT74" s="14">
        <f t="shared" si="243"/>
        <v>-1</v>
      </c>
      <c r="DU74" s="14">
        <f t="shared" si="244"/>
        <v>-1</v>
      </c>
      <c r="DV74" t="str">
        <f>IF($D74&gt;Q74,"SUP","RES")</f>
        <v>SUP</v>
      </c>
      <c r="DW74" t="str">
        <f>IF($D74&gt;R74,"SUP","RES")</f>
        <v>SUP</v>
      </c>
      <c r="DX74" t="str">
        <f>IF($D74&gt;S74,"SUP","RES")</f>
        <v>SUP</v>
      </c>
      <c r="DY74" t="str">
        <f>IF($D74&gt;T74,"SUP","RES")</f>
        <v>SUP</v>
      </c>
      <c r="DZ74" t="str">
        <f>IF($D74&gt;U74,"SUP","RES")</f>
        <v>SUP</v>
      </c>
      <c r="EA74" t="str">
        <f>IF($D74&gt;V74,"SUP","RES")</f>
        <v>SUP</v>
      </c>
      <c r="EB74" s="7">
        <f t="shared" si="245"/>
        <v>0</v>
      </c>
      <c r="EC74" s="7">
        <f t="shared" si="246"/>
        <v>6</v>
      </c>
      <c r="ED74" s="13" t="str">
        <f t="shared" si="247"/>
        <v>All Sup</v>
      </c>
      <c r="EE74" s="13" t="str">
        <f t="shared" si="248"/>
        <v>-----</v>
      </c>
      <c r="EF74" s="7" t="str">
        <f>IF(OR(ED74="All Sup",EE74="All Res"),"na",((D74-MIN(Q74:V74))/(MAX(Q74:V74)-MIN(Q74:V74))))</f>
        <v>na</v>
      </c>
      <c r="EG74">
        <v>1.4999999999999999E-4</v>
      </c>
      <c r="EH74">
        <f>Q74*(1+$EG74)</f>
        <v>0</v>
      </c>
      <c r="EI74">
        <f>Q74*(1-$EG74)</f>
        <v>0</v>
      </c>
      <c r="EJ74">
        <f>R74*(1+$EG74)</f>
        <v>0</v>
      </c>
      <c r="EK74">
        <f>R74*(1-$EG74)</f>
        <v>0</v>
      </c>
      <c r="EL74">
        <f>S74*(1+$EG74)</f>
        <v>0</v>
      </c>
      <c r="EM74">
        <f>S74*(1-$EG74)</f>
        <v>0</v>
      </c>
      <c r="EN74">
        <f>T74*(1+$EG74)</f>
        <v>0</v>
      </c>
      <c r="EO74">
        <f>T74*(1-$EG74)</f>
        <v>0</v>
      </c>
      <c r="EP74">
        <f>U74*(1+$EG74)</f>
        <v>0</v>
      </c>
      <c r="EQ74">
        <f>U74*(1-$EG74)</f>
        <v>0</v>
      </c>
      <c r="ER74">
        <f>V74*(1+$EG74)</f>
        <v>0</v>
      </c>
      <c r="ES74">
        <f>V74*(1-$EG74)</f>
        <v>0</v>
      </c>
      <c r="ET74" s="7" t="str">
        <f t="shared" si="249"/>
        <v>-----</v>
      </c>
      <c r="EU74" s="7" t="str">
        <f t="shared" si="250"/>
        <v>-----</v>
      </c>
      <c r="EV74" s="7" t="str">
        <f t="shared" si="251"/>
        <v>-----</v>
      </c>
      <c r="EW74" s="7" t="str">
        <f t="shared" si="252"/>
        <v>-----</v>
      </c>
      <c r="EX74" s="7" t="str">
        <f t="shared" si="253"/>
        <v>-----</v>
      </c>
      <c r="EY74" s="7" t="str">
        <f t="shared" si="254"/>
        <v>-----</v>
      </c>
      <c r="EZ74">
        <f t="shared" si="272"/>
        <v>72</v>
      </c>
      <c r="FA74">
        <f t="shared" si="273"/>
        <v>72</v>
      </c>
      <c r="FB74">
        <f t="shared" si="274"/>
        <v>72</v>
      </c>
      <c r="FC74">
        <f t="shared" si="275"/>
        <v>72</v>
      </c>
      <c r="FD74">
        <f t="shared" si="276"/>
        <v>72</v>
      </c>
      <c r="FE74">
        <f t="shared" si="277"/>
        <v>72</v>
      </c>
      <c r="FF74">
        <f t="shared" si="278"/>
        <v>0</v>
      </c>
      <c r="FG74">
        <f t="shared" si="279"/>
        <v>0</v>
      </c>
      <c r="FH74">
        <f t="shared" si="280"/>
        <v>0</v>
      </c>
      <c r="FI74">
        <f t="shared" si="281"/>
        <v>0</v>
      </c>
      <c r="FJ74">
        <f t="shared" si="282"/>
        <v>0</v>
      </c>
      <c r="FK74">
        <f t="shared" si="283"/>
        <v>0</v>
      </c>
      <c r="FL74" s="7" t="str">
        <f t="shared" si="255"/>
        <v>-----</v>
      </c>
      <c r="FM74" s="7" t="str">
        <f t="shared" si="256"/>
        <v>-----</v>
      </c>
      <c r="FN74" s="7" t="str">
        <f t="shared" si="257"/>
        <v>-----</v>
      </c>
      <c r="FO74" s="7" t="str">
        <f t="shared" si="258"/>
        <v>-----</v>
      </c>
      <c r="FP74" s="7" t="str">
        <f t="shared" si="259"/>
        <v>-----</v>
      </c>
      <c r="FQ74" s="7" t="str">
        <f t="shared" si="260"/>
        <v>-----</v>
      </c>
      <c r="FR74" s="13" t="str">
        <f>IF(FL74="-----","-----",(D74-Q74)/Q74)</f>
        <v>-----</v>
      </c>
      <c r="FS74" s="13" t="str">
        <f>IF(FM74="-----","-----",(Q74-R74)/R74)</f>
        <v>-----</v>
      </c>
      <c r="FT74" s="13" t="str">
        <f>IF(FN74="-----","-----",(R74-S74)/S74)</f>
        <v>-----</v>
      </c>
      <c r="FU74" s="13" t="str">
        <f>IF(FO74="-----","-----",(S74-T74)/T74)</f>
        <v>-----</v>
      </c>
      <c r="FV74" s="13" t="str">
        <f>IF(FP74="-----","-----",(T74-U74)/U74)</f>
        <v>-----</v>
      </c>
      <c r="FW74" s="13" t="str">
        <f>IF(FQ74="-----","-----",(U74-V74)/V74)</f>
        <v>-----</v>
      </c>
      <c r="FX74" s="7" t="str">
        <f t="shared" si="261"/>
        <v>-----</v>
      </c>
      <c r="FY74" s="7" t="str">
        <f t="shared" si="262"/>
        <v>-----</v>
      </c>
      <c r="FZ74" s="7" t="str">
        <f t="shared" si="263"/>
        <v>-----</v>
      </c>
      <c r="GA74" s="7" t="str">
        <f t="shared" si="264"/>
        <v>-----</v>
      </c>
      <c r="GB74" s="7" t="str">
        <f t="shared" si="265"/>
        <v>-----</v>
      </c>
      <c r="GC74" s="7" t="str">
        <f t="shared" si="266"/>
        <v>-----</v>
      </c>
      <c r="GD74" s="7" t="str">
        <f>IF(AND(BG74&gt;AA74,BG73&gt;AA73,BG72&gt;AA72,BG71&gt;AA71,BG70&gt;AA70,BG69&gt;AA69,BG68&gt;AA68,BG67&gt;AA67,BG66&gt;AA66,BG65&gt;AA65,BG64&gt;AA64,BG63&gt;AA63),"Bullish",IF(AND(BG74&lt;AA74,BG73&lt;AA73,BG72&lt;AA72,BG71&lt;AA71,BG70&lt;AA70,BG69&lt;AA69,BG68&lt;AA68,BG67&lt;AA67,BG66&lt;AA66,BG65&lt;AA65,BG64&lt;AA64,BG63&lt;AA63),"Bearish","-----"))</f>
        <v>Bullish</v>
      </c>
      <c r="GE74">
        <f>(Z74-BG74)/BG74</f>
        <v>-2.824587360452423E-4</v>
      </c>
      <c r="GI74" s="7" t="str">
        <f>IF(Y74&gt;Z74,"Bullish","Bearish")</f>
        <v>Bearish</v>
      </c>
      <c r="GJ74" s="19" t="str">
        <f>IF(AND(D74&gt;Y74,D73&lt;Y73),"TEMA crossover","-----")</f>
        <v>-----</v>
      </c>
      <c r="GK74" s="19" t="str">
        <f>IF(AND(D74&lt;Y74,D73&gt;Y73),"TEMA crossunder","-----")</f>
        <v>-----</v>
      </c>
      <c r="GL74" s="20" t="str">
        <f>IF(GD74="Bearish","YES","-----")</f>
        <v>-----</v>
      </c>
      <c r="GM74" s="20" t="str">
        <f>IF(GH74="Reverse to Bearish","YES","-----")</f>
        <v>-----</v>
      </c>
      <c r="GN74" s="20" t="str">
        <f>IF(AND(GI74="Bullish",GI73="Bullish",GI72="Bullish",GI71="Bullish"),"YES","-----")</f>
        <v>-----</v>
      </c>
      <c r="GO74" s="20" t="str">
        <f>IF(OR(GK74="TEMA crossunder",GK73="TEMA crossunder",GK72="TEMA crossunder",GK71="TEMA crossunder"),"YES","-----")</f>
        <v>YES</v>
      </c>
      <c r="GP74" s="20" t="str">
        <f>IF(GD74="Bullish","YES","-----")</f>
        <v>YES</v>
      </c>
      <c r="GQ74" s="20" t="str">
        <f>IF(GH74="Reverse to Bullish","YES","-----")</f>
        <v>-----</v>
      </c>
      <c r="GR74" s="20" t="str">
        <f>IF(AND(GI74="Bearish",GI73="Bearish",GI72="Bearish",GI71="Bearish"),"YES","-----")</f>
        <v>YES</v>
      </c>
      <c r="GS74" s="20" t="str">
        <f>IF(OR(GJ74="TEMA crossover",GJ73="TEMA crossover",GJ72="TEMA crossover",GJ71="TEMA crossover"),"YES","-----")</f>
        <v>YES</v>
      </c>
      <c r="GT74" s="20" t="str">
        <f t="shared" si="284"/>
        <v>-----</v>
      </c>
      <c r="GU74" s="20" t="str">
        <f t="shared" si="285"/>
        <v>-----</v>
      </c>
      <c r="GV74" s="20" t="str">
        <f t="shared" si="286"/>
        <v>-----</v>
      </c>
      <c r="GW74" s="20" t="str">
        <f t="shared" si="287"/>
        <v>-----</v>
      </c>
      <c r="GX74" s="20" t="str">
        <f t="shared" si="288"/>
        <v>-----</v>
      </c>
      <c r="GY74" s="20" t="str">
        <f t="shared" si="289"/>
        <v>-----</v>
      </c>
      <c r="GZ74" s="7" t="str">
        <f>IF(G74&gt;BH74,"YES","-----")</f>
        <v>-----</v>
      </c>
      <c r="HA74" s="7" t="str">
        <f>IF(F74&lt;BI74,"YES","-----")</f>
        <v>-----</v>
      </c>
      <c r="HB74">
        <f>BH74-BI74</f>
        <v>4.9000000000005457</v>
      </c>
      <c r="HI74">
        <f t="shared" si="267"/>
        <v>-2.9179199999998673</v>
      </c>
      <c r="HJ74">
        <f t="shared" si="268"/>
        <v>1.9820800000006784</v>
      </c>
      <c r="HK74" s="7"/>
      <c r="HL74" s="7"/>
      <c r="HM74" s="7"/>
      <c r="HN74" s="7"/>
      <c r="HO74" s="7"/>
      <c r="HP74" s="7"/>
      <c r="HQ74" s="28">
        <f t="shared" si="291"/>
        <v>-0.77793000000019674</v>
      </c>
      <c r="HR74" s="28" t="str">
        <f t="shared" si="269"/>
        <v>Bear</v>
      </c>
      <c r="HS74">
        <f t="shared" si="270"/>
        <v>0.77793000000019674</v>
      </c>
    </row>
    <row r="75" spans="1:227" x14ac:dyDescent="0.55000000000000004">
      <c r="A75">
        <f>Validation!A74</f>
        <v>1772046600</v>
      </c>
      <c r="B75" t="str">
        <f>Price!B74</f>
        <v>XAUUSD</v>
      </c>
      <c r="C75" t="str">
        <f>Price!C74</f>
        <v>M5</v>
      </c>
      <c r="D75">
        <f>Price!D74</f>
        <v>5207.04</v>
      </c>
      <c r="E75">
        <f>Price!E74</f>
        <v>5194.3500000000004</v>
      </c>
      <c r="F75">
        <f>Price!F74</f>
        <v>5207.87</v>
      </c>
      <c r="G75">
        <f>Price!G74</f>
        <v>5191.67</v>
      </c>
      <c r="H75">
        <f>Price!H74</f>
        <v>570</v>
      </c>
      <c r="I75">
        <f>Diagonals!E74</f>
        <v>0</v>
      </c>
      <c r="J75">
        <f>Diagonals!F74</f>
        <v>0</v>
      </c>
      <c r="K75">
        <f>Diagonals!G74</f>
        <v>0</v>
      </c>
      <c r="L75">
        <f>Diagonals!H74</f>
        <v>0</v>
      </c>
      <c r="M75">
        <f>Diagonals!I74</f>
        <v>0</v>
      </c>
      <c r="N75">
        <f>Diagonals!J74</f>
        <v>0</v>
      </c>
      <c r="O75">
        <f>Diagonals!K74</f>
        <v>0</v>
      </c>
      <c r="P75">
        <f>Diagonals!L74</f>
        <v>0</v>
      </c>
      <c r="Q75">
        <f>Trendlines!E74</f>
        <v>0</v>
      </c>
      <c r="R75">
        <f>Trendlines!F74</f>
        <v>0</v>
      </c>
      <c r="S75">
        <f>Trendlines!G74</f>
        <v>0</v>
      </c>
      <c r="T75">
        <f>Trendlines!H74</f>
        <v>0</v>
      </c>
      <c r="U75">
        <f>Trendlines!I74</f>
        <v>0</v>
      </c>
      <c r="V75">
        <f>Trendlines!J74</f>
        <v>0</v>
      </c>
      <c r="W75">
        <f>Trendlines!K74</f>
        <v>0</v>
      </c>
      <c r="X75">
        <f>Trendlines!L74</f>
        <v>0</v>
      </c>
      <c r="Y75">
        <f>Tema_Hrma_Smma!E74</f>
        <v>5199.6000000000004</v>
      </c>
      <c r="Z75">
        <f>Tema_Hrma_Smma!F74</f>
        <v>5202.0600000000004</v>
      </c>
      <c r="AA75">
        <f>Tema_Hrma_Smma!G74</f>
        <v>5198.78</v>
      </c>
      <c r="AB75">
        <f>ZScore!H74</f>
        <v>1</v>
      </c>
      <c r="AC75">
        <f>ZScore!I74</f>
        <v>3.1602100000000002</v>
      </c>
      <c r="AD75">
        <f>ZScore!J74</f>
        <v>2</v>
      </c>
      <c r="AE75">
        <f>HA!E74</f>
        <v>5199.96</v>
      </c>
      <c r="AF75">
        <f>HA!F74</f>
        <v>5207.87</v>
      </c>
      <c r="AG75">
        <f>HA!G74</f>
        <v>5191.67</v>
      </c>
      <c r="AH75">
        <f>HA!H74</f>
        <v>5200.2299999999996</v>
      </c>
      <c r="AI75">
        <f>HA!I74</f>
        <v>1</v>
      </c>
      <c r="AJ75">
        <f>HA!J74</f>
        <v>0.27</v>
      </c>
      <c r="AK75">
        <f>HA!K74</f>
        <v>-1.004</v>
      </c>
      <c r="AL75">
        <f>HA!L74</f>
        <v>1</v>
      </c>
      <c r="AM75">
        <f>KC!E74</f>
        <v>5231.00018</v>
      </c>
      <c r="AN75">
        <f>KC!F74</f>
        <v>5225.8191900000002</v>
      </c>
      <c r="AO75">
        <f>KC!G74</f>
        <v>5220.6382100000001</v>
      </c>
      <c r="AP75">
        <f>KC!H74</f>
        <v>5215.4572200000002</v>
      </c>
      <c r="AQ75">
        <f>KC!I74</f>
        <v>5210.2762300000004</v>
      </c>
      <c r="AR75">
        <f>KC!J74</f>
        <v>5207.6385300000002</v>
      </c>
      <c r="AS75">
        <f>KC!K74</f>
        <v>5202.4575400000003</v>
      </c>
      <c r="AT75">
        <f>KC!L74</f>
        <v>5197.2765600000002</v>
      </c>
      <c r="AU75">
        <f>KC!M74</f>
        <v>5192.0955700000004</v>
      </c>
      <c r="AV75">
        <f>KC!N74</f>
        <v>5186.9145799999997</v>
      </c>
      <c r="AW75">
        <f>SR_Levels!E74</f>
        <v>5205.3100000000004</v>
      </c>
      <c r="AX75">
        <f>SR_Levels!F74</f>
        <v>5193.3500000000004</v>
      </c>
      <c r="AY75">
        <f>SR_Levels!G74</f>
        <v>5178.6000000000004</v>
      </c>
      <c r="AZ75">
        <f>SR_Levels!H74</f>
        <v>5161.8900000000003</v>
      </c>
      <c r="BA75">
        <f>SR_Levels!I74</f>
        <v>0</v>
      </c>
      <c r="BB75">
        <f>SR_Levels!J74</f>
        <v>0</v>
      </c>
      <c r="BC75">
        <f>SR_Levels!K74</f>
        <v>0</v>
      </c>
      <c r="BD75">
        <f>SR_Levels!L74</f>
        <v>0</v>
      </c>
      <c r="BE75">
        <f>ZigZag!E74</f>
        <v>0</v>
      </c>
      <c r="BF75">
        <f>ZigZag!F74</f>
        <v>0</v>
      </c>
      <c r="BG75">
        <f>ZigZag!G74</f>
        <v>5204.1499999999996</v>
      </c>
      <c r="BH75">
        <f>Dual_Tema!E74</f>
        <v>5204.21</v>
      </c>
      <c r="BI75">
        <f>Dual_Tema!F74</f>
        <v>5193.42</v>
      </c>
      <c r="BJ75">
        <f>Pinbar!E74</f>
        <v>0</v>
      </c>
      <c r="BK75">
        <f>SSA!E74</f>
        <v>5199.7269999999999</v>
      </c>
      <c r="BL75">
        <f>SSA!F74</f>
        <v>5200.0814200000004</v>
      </c>
      <c r="BN75" t="str">
        <f t="shared" si="290"/>
        <v>Green Candle</v>
      </c>
      <c r="BO75" s="34">
        <f t="shared" si="292"/>
        <v>3.6694568627493318E-4</v>
      </c>
      <c r="BP75" s="34">
        <f t="shared" si="226"/>
        <v>2.8807983268208659E-5</v>
      </c>
      <c r="BQ75" s="34">
        <f t="shared" si="235"/>
        <v>-2.4768015851528435E-4</v>
      </c>
      <c r="BR75" s="34">
        <f t="shared" si="237"/>
        <v>-1.5589137075110449E-3</v>
      </c>
      <c r="BS75" s="35">
        <f t="shared" si="293"/>
        <v>6.1148265841026728E-5</v>
      </c>
      <c r="BT75" s="35">
        <f t="shared" si="227"/>
        <v>2.4006335752613239E-6</v>
      </c>
      <c r="BU75" s="35">
        <f t="shared" si="236"/>
        <v>-1.3761618436469725E-5</v>
      </c>
      <c r="BV75" s="35">
        <f t="shared" si="238"/>
        <v>-6.5003307101574315E-5</v>
      </c>
      <c r="BW75" s="27">
        <v>96</v>
      </c>
      <c r="BX75">
        <f>F75-G75</f>
        <v>16.199999999999818</v>
      </c>
      <c r="BY75">
        <f>ABS(F75-D74)</f>
        <v>13.579999999999927</v>
      </c>
      <c r="BZ75">
        <f>ABS(G75-D74)</f>
        <v>2.6199999999998909</v>
      </c>
      <c r="CA75">
        <f t="shared" si="271"/>
        <v>16.199999999999818</v>
      </c>
      <c r="CB75">
        <f t="shared" si="229"/>
        <v>2.9171428571429323</v>
      </c>
      <c r="CC75">
        <f t="shared" si="232"/>
        <v>4.2134361585662061</v>
      </c>
      <c r="CD75">
        <f t="shared" si="230"/>
        <v>-1.2962933014232738</v>
      </c>
      <c r="CE75">
        <f t="shared" si="233"/>
        <v>-1</v>
      </c>
      <c r="CF75">
        <f t="shared" si="234"/>
        <v>-32</v>
      </c>
      <c r="CG75" s="7" t="str">
        <f t="shared" si="231"/>
        <v>Low Volatility Period</v>
      </c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Z75" s="7" t="str">
        <f>IF(AND(D75&gt;BH75,D75&gt;E75),"Bullish Trigger","-----")</f>
        <v>Bullish Trigger</v>
      </c>
      <c r="DA75" s="7" t="str">
        <f>IF(AND(D75&lt;BI75,D75&lt;E75),"Bearish Trigger","-----")</f>
        <v>-----</v>
      </c>
      <c r="DB75" s="13" t="str">
        <f>IF(AND(W75=BE75,W75&gt;0,BE75&gt;0),"Important High","------")</f>
        <v>------</v>
      </c>
      <c r="DC75" s="13" t="str">
        <f>IF(AND(X75=BF75,X75&gt;0,BF75&gt;0),"Important Low","------")</f>
        <v>------</v>
      </c>
      <c r="DD75" s="7" t="str">
        <f>IF(AND(DB75="Important High",DC75="-----",BJ75=1),"Imp High Rej","-----")</f>
        <v>-----</v>
      </c>
      <c r="DE75" s="7" t="str">
        <f>IF(AND(DB75="-----",DC75="Important Low",BJ75=1),"Imp Low Rej","-----")</f>
        <v>-----</v>
      </c>
      <c r="DF75" s="7" t="str">
        <f>IF(Y75&gt;AM75,"Overbought",IF(Y75&gt;AO75,"Bullish Momentum",IF(Y75&gt;AQ75,"Flat Momentum","-----")))</f>
        <v>-----</v>
      </c>
      <c r="DG75" s="7" t="str">
        <f>IF(Y75&lt;AV75,"Oversold",IF(Y75&lt;AT75,"Bearish Momentum",IF(Y75&lt;AR75,"Flat Momentum","-----")))</f>
        <v>Flat Momentum</v>
      </c>
      <c r="DH75" s="7" t="str">
        <f>IF(AND(DF75="Overbought",AD75=2),"Culminated Thrust","-----")</f>
        <v>-----</v>
      </c>
      <c r="DI75" s="7" t="str">
        <f>IF(AND(DG75="Oversold",AD75=5),"Culminated Thrust","-----")</f>
        <v>-----</v>
      </c>
      <c r="DJ75" s="14">
        <f>(Q75-$D75)/$D75</f>
        <v>-1</v>
      </c>
      <c r="DK75" s="14">
        <f>(R75-$D75)/$D75</f>
        <v>-1</v>
      </c>
      <c r="DL75" s="14">
        <f>(S75-$D75)/$D75</f>
        <v>-1</v>
      </c>
      <c r="DM75" s="14">
        <f>(T75-$D75)/$D75</f>
        <v>-1</v>
      </c>
      <c r="DN75" s="14">
        <f>(U75-$D75)/$D75</f>
        <v>-1</v>
      </c>
      <c r="DO75" s="14">
        <f>(V75-$D75)/$D75</f>
        <v>-1</v>
      </c>
      <c r="DP75" s="14">
        <f t="shared" si="239"/>
        <v>-1</v>
      </c>
      <c r="DQ75" s="14">
        <f t="shared" si="240"/>
        <v>-1</v>
      </c>
      <c r="DR75" s="14">
        <f t="shared" si="241"/>
        <v>-1</v>
      </c>
      <c r="DS75" s="14">
        <f t="shared" si="242"/>
        <v>-1</v>
      </c>
      <c r="DT75" s="14">
        <f t="shared" si="243"/>
        <v>-1</v>
      </c>
      <c r="DU75" s="14">
        <f t="shared" si="244"/>
        <v>-1</v>
      </c>
      <c r="DV75" t="str">
        <f>IF($D75&gt;Q75,"SUP","RES")</f>
        <v>SUP</v>
      </c>
      <c r="DW75" t="str">
        <f>IF($D75&gt;R75,"SUP","RES")</f>
        <v>SUP</v>
      </c>
      <c r="DX75" t="str">
        <f>IF($D75&gt;S75,"SUP","RES")</f>
        <v>SUP</v>
      </c>
      <c r="DY75" t="str">
        <f>IF($D75&gt;T75,"SUP","RES")</f>
        <v>SUP</v>
      </c>
      <c r="DZ75" t="str">
        <f>IF($D75&gt;U75,"SUP","RES")</f>
        <v>SUP</v>
      </c>
      <c r="EA75" t="str">
        <f>IF($D75&gt;V75,"SUP","RES")</f>
        <v>SUP</v>
      </c>
      <c r="EB75" s="7">
        <f t="shared" si="245"/>
        <v>0</v>
      </c>
      <c r="EC75" s="7">
        <f t="shared" si="246"/>
        <v>6</v>
      </c>
      <c r="ED75" s="13" t="str">
        <f t="shared" si="247"/>
        <v>All Sup</v>
      </c>
      <c r="EE75" s="13" t="str">
        <f t="shared" si="248"/>
        <v>-----</v>
      </c>
      <c r="EF75" s="7" t="str">
        <f>IF(OR(ED75="All Sup",EE75="All Res"),"na",((D75-MIN(Q75:V75))/(MAX(Q75:V75)-MIN(Q75:V75))))</f>
        <v>na</v>
      </c>
      <c r="EG75">
        <v>1.4999999999999999E-4</v>
      </c>
      <c r="EH75">
        <f>Q75*(1+$EG75)</f>
        <v>0</v>
      </c>
      <c r="EI75">
        <f>Q75*(1-$EG75)</f>
        <v>0</v>
      </c>
      <c r="EJ75">
        <f>R75*(1+$EG75)</f>
        <v>0</v>
      </c>
      <c r="EK75">
        <f>R75*(1-$EG75)</f>
        <v>0</v>
      </c>
      <c r="EL75">
        <f>S75*(1+$EG75)</f>
        <v>0</v>
      </c>
      <c r="EM75">
        <f>S75*(1-$EG75)</f>
        <v>0</v>
      </c>
      <c r="EN75">
        <f>T75*(1+$EG75)</f>
        <v>0</v>
      </c>
      <c r="EO75">
        <f>T75*(1-$EG75)</f>
        <v>0</v>
      </c>
      <c r="EP75">
        <f>U75*(1+$EG75)</f>
        <v>0</v>
      </c>
      <c r="EQ75">
        <f>U75*(1-$EG75)</f>
        <v>0</v>
      </c>
      <c r="ER75">
        <f>V75*(1+$EG75)</f>
        <v>0</v>
      </c>
      <c r="ES75">
        <f>V75*(1-$EG75)</f>
        <v>0</v>
      </c>
      <c r="ET75" s="7" t="str">
        <f t="shared" si="249"/>
        <v>-----</v>
      </c>
      <c r="EU75" s="7" t="str">
        <f t="shared" si="250"/>
        <v>-----</v>
      </c>
      <c r="EV75" s="7" t="str">
        <f t="shared" si="251"/>
        <v>-----</v>
      </c>
      <c r="EW75" s="7" t="str">
        <f t="shared" si="252"/>
        <v>-----</v>
      </c>
      <c r="EX75" s="7" t="str">
        <f t="shared" si="253"/>
        <v>-----</v>
      </c>
      <c r="EY75" s="7" t="str">
        <f t="shared" si="254"/>
        <v>-----</v>
      </c>
      <c r="EZ75">
        <f t="shared" si="272"/>
        <v>73</v>
      </c>
      <c r="FA75">
        <f t="shared" si="273"/>
        <v>73</v>
      </c>
      <c r="FB75">
        <f t="shared" si="274"/>
        <v>73</v>
      </c>
      <c r="FC75">
        <f t="shared" si="275"/>
        <v>73</v>
      </c>
      <c r="FD75">
        <f t="shared" si="276"/>
        <v>73</v>
      </c>
      <c r="FE75">
        <f t="shared" si="277"/>
        <v>73</v>
      </c>
      <c r="FF75">
        <f t="shared" si="278"/>
        <v>0</v>
      </c>
      <c r="FG75">
        <f t="shared" si="279"/>
        <v>0</v>
      </c>
      <c r="FH75">
        <f t="shared" si="280"/>
        <v>0</v>
      </c>
      <c r="FI75">
        <f t="shared" si="281"/>
        <v>0</v>
      </c>
      <c r="FJ75">
        <f t="shared" si="282"/>
        <v>0</v>
      </c>
      <c r="FK75">
        <f t="shared" si="283"/>
        <v>0</v>
      </c>
      <c r="FL75" s="7" t="str">
        <f t="shared" si="255"/>
        <v>-----</v>
      </c>
      <c r="FM75" s="7" t="str">
        <f t="shared" si="256"/>
        <v>-----</v>
      </c>
      <c r="FN75" s="7" t="str">
        <f t="shared" si="257"/>
        <v>-----</v>
      </c>
      <c r="FO75" s="7" t="str">
        <f t="shared" si="258"/>
        <v>-----</v>
      </c>
      <c r="FP75" s="7" t="str">
        <f t="shared" si="259"/>
        <v>-----</v>
      </c>
      <c r="FQ75" s="7" t="str">
        <f t="shared" si="260"/>
        <v>-----</v>
      </c>
      <c r="FR75" s="13" t="str">
        <f>IF(FL75="-----","-----",(D75-Q75)/Q75)</f>
        <v>-----</v>
      </c>
      <c r="FS75" s="13" t="str">
        <f>IF(FM75="-----","-----",(Q75-R75)/R75)</f>
        <v>-----</v>
      </c>
      <c r="FT75" s="13" t="str">
        <f>IF(FN75="-----","-----",(R75-S75)/S75)</f>
        <v>-----</v>
      </c>
      <c r="FU75" s="13" t="str">
        <f>IF(FO75="-----","-----",(S75-T75)/T75)</f>
        <v>-----</v>
      </c>
      <c r="FV75" s="13" t="str">
        <f>IF(FP75="-----","-----",(T75-U75)/U75)</f>
        <v>-----</v>
      </c>
      <c r="FW75" s="13" t="str">
        <f>IF(FQ75="-----","-----",(U75-V75)/V75)</f>
        <v>-----</v>
      </c>
      <c r="FX75" s="7" t="str">
        <f t="shared" si="261"/>
        <v>-----</v>
      </c>
      <c r="FY75" s="7" t="str">
        <f t="shared" si="262"/>
        <v>-----</v>
      </c>
      <c r="FZ75" s="7" t="str">
        <f t="shared" si="263"/>
        <v>-----</v>
      </c>
      <c r="GA75" s="7" t="str">
        <f t="shared" si="264"/>
        <v>-----</v>
      </c>
      <c r="GB75" s="7" t="str">
        <f t="shared" si="265"/>
        <v>-----</v>
      </c>
      <c r="GC75" s="7" t="str">
        <f t="shared" si="266"/>
        <v>-----</v>
      </c>
      <c r="GD75" s="7" t="str">
        <f>IF(AND(BG75&gt;AA75,BG74&gt;AA74,BG73&gt;AA73,BG72&gt;AA72,BG71&gt;AA71,BG70&gt;AA70,BG69&gt;AA69,BG68&gt;AA68,BG67&gt;AA67,BG66&gt;AA66,BG65&gt;AA65,BG64&gt;AA64),"Bullish",IF(AND(BG75&lt;AA75,BG74&lt;AA74,BG73&lt;AA73,BG72&lt;AA72,BG71&lt;AA71,BG70&lt;AA70,BG69&lt;AA69,BG68&lt;AA68,BG67&lt;AA67,BG66&lt;AA66,BG65&lt;AA65,BG64&lt;AA64),"Bearish","-----"))</f>
        <v>Bullish</v>
      </c>
      <c r="GE75">
        <f>(Z75-BG75)/BG75</f>
        <v>-4.0160256718181376E-4</v>
      </c>
      <c r="GI75" s="7" t="str">
        <f>IF(Y75&gt;Z75,"Bullish","Bearish")</f>
        <v>Bearish</v>
      </c>
      <c r="GJ75" s="19" t="str">
        <f>IF(AND(D75&gt;Y75,D74&lt;Y74),"TEMA crossover","-----")</f>
        <v>TEMA crossover</v>
      </c>
      <c r="GK75" s="19" t="str">
        <f>IF(AND(D75&lt;Y75,D74&gt;Y74),"TEMA crossunder","-----")</f>
        <v>-----</v>
      </c>
      <c r="GL75" s="20" t="str">
        <f>IF(GD75="Bearish","YES","-----")</f>
        <v>-----</v>
      </c>
      <c r="GM75" s="20" t="str">
        <f>IF(GH75="Reverse to Bearish","YES","-----")</f>
        <v>-----</v>
      </c>
      <c r="GN75" s="20" t="str">
        <f>IF(AND(GI75="Bullish",GI74="Bullish",GI73="Bullish",GI72="Bullish"),"YES","-----")</f>
        <v>-----</v>
      </c>
      <c r="GO75" s="20" t="str">
        <f>IF(OR(GK75="TEMA crossunder",GK74="TEMA crossunder",GK73="TEMA crossunder",GK72="TEMA crossunder"),"YES","-----")</f>
        <v>YES</v>
      </c>
      <c r="GP75" s="20" t="str">
        <f>IF(GD75="Bullish","YES","-----")</f>
        <v>YES</v>
      </c>
      <c r="GQ75" s="20" t="str">
        <f>IF(GH75="Reverse to Bullish","YES","-----")</f>
        <v>-----</v>
      </c>
      <c r="GR75" s="20" t="str">
        <f>IF(AND(GI75="Bearish",GI74="Bearish",GI73="Bearish",GI72="Bearish"),"YES","-----")</f>
        <v>YES</v>
      </c>
      <c r="GS75" s="20" t="str">
        <f>IF(OR(GJ75="TEMA crossover",GJ74="TEMA crossover",GJ73="TEMA crossover",GJ72="TEMA crossover"),"YES","-----")</f>
        <v>YES</v>
      </c>
      <c r="GT75" s="20" t="str">
        <f t="shared" si="284"/>
        <v>-----</v>
      </c>
      <c r="GU75" s="20" t="str">
        <f t="shared" si="285"/>
        <v>-----</v>
      </c>
      <c r="GV75" s="20" t="str">
        <f t="shared" si="286"/>
        <v>-----</v>
      </c>
      <c r="GW75" s="20" t="str">
        <f t="shared" si="287"/>
        <v>-----</v>
      </c>
      <c r="GX75" s="20" t="str">
        <f t="shared" si="288"/>
        <v>-----</v>
      </c>
      <c r="GY75" s="20" t="str">
        <f t="shared" si="289"/>
        <v>-----</v>
      </c>
      <c r="GZ75" s="7" t="str">
        <f>IF(G75&gt;BH75,"YES","-----")</f>
        <v>-----</v>
      </c>
      <c r="HA75" s="7" t="str">
        <f>IF(F75&lt;BI75,"YES","-----")</f>
        <v>-----</v>
      </c>
      <c r="HB75">
        <f>BH75-BI75</f>
        <v>10.789999999999964</v>
      </c>
      <c r="HI75">
        <f t="shared" si="267"/>
        <v>-6.306999999999789</v>
      </c>
      <c r="HJ75">
        <f t="shared" si="268"/>
        <v>4.4830000000001746</v>
      </c>
      <c r="HK75" s="7"/>
      <c r="HL75" s="7"/>
      <c r="HM75" s="7"/>
      <c r="HN75" s="7"/>
      <c r="HO75" s="7"/>
      <c r="HP75" s="7"/>
      <c r="HQ75" s="28">
        <f t="shared" si="291"/>
        <v>-0.35442000000057305</v>
      </c>
      <c r="HR75" s="28" t="str">
        <f t="shared" si="269"/>
        <v>Bear</v>
      </c>
      <c r="HS75">
        <f t="shared" si="270"/>
        <v>0.35442000000057305</v>
      </c>
    </row>
    <row r="76" spans="1:227" x14ac:dyDescent="0.55000000000000004">
      <c r="A76">
        <f>Validation!A75</f>
        <v>1772046900</v>
      </c>
      <c r="B76" t="str">
        <f>Price!B75</f>
        <v>XAUUSD</v>
      </c>
      <c r="C76" t="str">
        <f>Price!C75</f>
        <v>M5</v>
      </c>
      <c r="D76">
        <f>Price!D75</f>
        <v>5200.55</v>
      </c>
      <c r="E76">
        <f>Price!E75</f>
        <v>5207.16</v>
      </c>
      <c r="F76">
        <f>Price!F75</f>
        <v>5207.22</v>
      </c>
      <c r="G76">
        <f>Price!G75</f>
        <v>5200.4399999999996</v>
      </c>
      <c r="H76">
        <f>Price!H75</f>
        <v>404</v>
      </c>
      <c r="I76">
        <f>Diagonals!E75</f>
        <v>0</v>
      </c>
      <c r="J76">
        <f>Diagonals!F75</f>
        <v>0</v>
      </c>
      <c r="K76">
        <f>Diagonals!G75</f>
        <v>0</v>
      </c>
      <c r="L76">
        <f>Diagonals!H75</f>
        <v>0</v>
      </c>
      <c r="M76">
        <f>Diagonals!I75</f>
        <v>0</v>
      </c>
      <c r="N76">
        <f>Diagonals!J75</f>
        <v>0</v>
      </c>
      <c r="O76">
        <f>Diagonals!K75</f>
        <v>0</v>
      </c>
      <c r="P76">
        <f>Diagonals!L75</f>
        <v>0</v>
      </c>
      <c r="Q76">
        <f>Trendlines!E75</f>
        <v>0</v>
      </c>
      <c r="R76">
        <f>Trendlines!F75</f>
        <v>0</v>
      </c>
      <c r="S76">
        <f>Trendlines!G75</f>
        <v>0</v>
      </c>
      <c r="T76">
        <f>Trendlines!H75</f>
        <v>0</v>
      </c>
      <c r="U76">
        <f>Trendlines!I75</f>
        <v>0</v>
      </c>
      <c r="V76">
        <f>Trendlines!J75</f>
        <v>0</v>
      </c>
      <c r="W76">
        <f>Trendlines!K75</f>
        <v>0</v>
      </c>
      <c r="X76">
        <f>Trendlines!L75</f>
        <v>0</v>
      </c>
      <c r="Y76">
        <f>Tema_Hrma_Smma!E75</f>
        <v>5200.67</v>
      </c>
      <c r="Z76">
        <f>Tema_Hrma_Smma!F75</f>
        <v>5201.68</v>
      </c>
      <c r="AA76">
        <f>Tema_Hrma_Smma!G75</f>
        <v>5198.88</v>
      </c>
      <c r="AB76">
        <f>ZScore!H75</f>
        <v>-1</v>
      </c>
      <c r="AC76">
        <f>ZScore!I75</f>
        <v>1.11816</v>
      </c>
      <c r="AD76">
        <f>ZScore!J75</f>
        <v>3</v>
      </c>
      <c r="AE76">
        <f>HA!E75</f>
        <v>5200.1000000000004</v>
      </c>
      <c r="AF76">
        <f>HA!F75</f>
        <v>5207.22</v>
      </c>
      <c r="AG76">
        <f>HA!G75</f>
        <v>5200.1000000000004</v>
      </c>
      <c r="AH76">
        <f>HA!H75</f>
        <v>5203.84</v>
      </c>
      <c r="AI76">
        <f>HA!I75</f>
        <v>1</v>
      </c>
      <c r="AJ76">
        <f>HA!J75</f>
        <v>3.75</v>
      </c>
      <c r="AK76">
        <f>HA!K75</f>
        <v>0.27716000000000002</v>
      </c>
      <c r="AL76">
        <f>HA!L75</f>
        <v>2</v>
      </c>
      <c r="AM76">
        <f>KC!E75</f>
        <v>5230.72786</v>
      </c>
      <c r="AN76">
        <f>KC!F75</f>
        <v>5225.5510700000004</v>
      </c>
      <c r="AO76">
        <f>KC!G75</f>
        <v>5220.37428</v>
      </c>
      <c r="AP76">
        <f>KC!H75</f>
        <v>5215.1974899999996</v>
      </c>
      <c r="AQ76">
        <f>KC!I75</f>
        <v>5210.0207</v>
      </c>
      <c r="AR76">
        <f>KC!J75</f>
        <v>5207.0288099999998</v>
      </c>
      <c r="AS76">
        <f>KC!K75</f>
        <v>5201.8520200000003</v>
      </c>
      <c r="AT76">
        <f>KC!L75</f>
        <v>5196.6752299999998</v>
      </c>
      <c r="AU76">
        <f>KC!M75</f>
        <v>5191.4984400000003</v>
      </c>
      <c r="AV76">
        <f>KC!N75</f>
        <v>5186.3216499999999</v>
      </c>
      <c r="AW76">
        <f>SR_Levels!E75</f>
        <v>5193.3500000000004</v>
      </c>
      <c r="AX76">
        <f>SR_Levels!F75</f>
        <v>5178.6000000000004</v>
      </c>
      <c r="AY76">
        <f>SR_Levels!G75</f>
        <v>5161.8900000000003</v>
      </c>
      <c r="AZ76">
        <f>SR_Levels!H75</f>
        <v>5135.8500000000004</v>
      </c>
      <c r="BA76">
        <f>SR_Levels!I75</f>
        <v>5205.3100000000004</v>
      </c>
      <c r="BB76">
        <f>SR_Levels!J75</f>
        <v>0</v>
      </c>
      <c r="BC76">
        <f>SR_Levels!K75</f>
        <v>0</v>
      </c>
      <c r="BD76">
        <f>SR_Levels!L75</f>
        <v>0</v>
      </c>
      <c r="BE76">
        <f>ZigZag!E75</f>
        <v>0</v>
      </c>
      <c r="BF76">
        <f>ZigZag!F75</f>
        <v>0</v>
      </c>
      <c r="BG76">
        <f>ZigZag!G75</f>
        <v>5204.05</v>
      </c>
      <c r="BH76">
        <f>Dual_Tema!E75</f>
        <v>5205.6000000000004</v>
      </c>
      <c r="BI76">
        <f>Dual_Tema!F75</f>
        <v>5195.76</v>
      </c>
      <c r="BJ76">
        <f>Pinbar!E75</f>
        <v>0</v>
      </c>
      <c r="BK76">
        <f>SSA!E75</f>
        <v>5200.0603799999999</v>
      </c>
      <c r="BL76">
        <f>SSA!F75</f>
        <v>5200.0708999999997</v>
      </c>
      <c r="BN76" t="str">
        <f t="shared" si="290"/>
        <v>Red Candle</v>
      </c>
      <c r="BO76" s="34">
        <f t="shared" si="292"/>
        <v>-7.6909026235472133E-5</v>
      </c>
      <c r="BP76" s="34">
        <f t="shared" si="226"/>
        <v>-1.2003533840362346E-3</v>
      </c>
      <c r="BQ76" s="34">
        <f t="shared" si="235"/>
        <v>-1.1830887451000915E-3</v>
      </c>
      <c r="BR76" s="34">
        <f t="shared" si="237"/>
        <v>-2.6809702887891085E-3</v>
      </c>
      <c r="BS76" s="35">
        <f t="shared" si="293"/>
        <v>-1.2818581822338082E-5</v>
      </c>
      <c r="BT76" s="35">
        <f t="shared" si="227"/>
        <v>-1.000845233088965E-4</v>
      </c>
      <c r="BU76" s="35">
        <f t="shared" si="236"/>
        <v>-6.5763901185844631E-5</v>
      </c>
      <c r="BV76" s="35">
        <f t="shared" si="238"/>
        <v>-1.1185084946996326E-4</v>
      </c>
      <c r="BW76" s="27">
        <v>96</v>
      </c>
      <c r="BX76">
        <f>F76-G76</f>
        <v>6.7800000000006548</v>
      </c>
      <c r="BY76">
        <f>ABS(F76-D75)</f>
        <v>0.18000000000029104</v>
      </c>
      <c r="BZ76">
        <f>ABS(G76-D75)</f>
        <v>6.6000000000003638</v>
      </c>
      <c r="CA76">
        <f t="shared" si="271"/>
        <v>6.7800000000006548</v>
      </c>
      <c r="CB76">
        <f t="shared" si="229"/>
        <v>3.3650000000001716</v>
      </c>
      <c r="CC76">
        <f t="shared" si="232"/>
        <v>4.3967621472400955</v>
      </c>
      <c r="CD76">
        <f t="shared" si="230"/>
        <v>-1.0317621472399239</v>
      </c>
      <c r="CE76">
        <f t="shared" si="233"/>
        <v>-1</v>
      </c>
      <c r="CF76">
        <f t="shared" si="234"/>
        <v>-33</v>
      </c>
      <c r="CG76" s="7" t="str">
        <f t="shared" si="231"/>
        <v>Low Volatility Period</v>
      </c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Z76" s="7" t="str">
        <f>IF(AND(D76&gt;BH76,D76&gt;E76),"Bullish Trigger","-----")</f>
        <v>-----</v>
      </c>
      <c r="DA76" s="7" t="str">
        <f>IF(AND(D76&lt;BI76,D76&lt;E76),"Bearish Trigger","-----")</f>
        <v>-----</v>
      </c>
      <c r="DB76" s="13" t="str">
        <f>IF(AND(W76=BE76,W76&gt;0,BE76&gt;0),"Important High","------")</f>
        <v>------</v>
      </c>
      <c r="DC76" s="13" t="str">
        <f>IF(AND(X76=BF76,X76&gt;0,BF76&gt;0),"Important Low","------")</f>
        <v>------</v>
      </c>
      <c r="DD76" s="7" t="str">
        <f>IF(AND(DB76="Important High",DC76="-----",BJ76=1),"Imp High Rej","-----")</f>
        <v>-----</v>
      </c>
      <c r="DE76" s="7" t="str">
        <f>IF(AND(DB76="-----",DC76="Important Low",BJ76=1),"Imp Low Rej","-----")</f>
        <v>-----</v>
      </c>
      <c r="DF76" s="7" t="str">
        <f>IF(Y76&gt;AM76,"Overbought",IF(Y76&gt;AO76,"Bullish Momentum",IF(Y76&gt;AQ76,"Flat Momentum","-----")))</f>
        <v>-----</v>
      </c>
      <c r="DG76" s="7" t="str">
        <f>IF(Y76&lt;AV76,"Oversold",IF(Y76&lt;AT76,"Bearish Momentum",IF(Y76&lt;AR76,"Flat Momentum","-----")))</f>
        <v>Flat Momentum</v>
      </c>
      <c r="DH76" s="7" t="str">
        <f>IF(AND(DF76="Overbought",AD76=2),"Culminated Thrust","-----")</f>
        <v>-----</v>
      </c>
      <c r="DI76" s="7" t="str">
        <f>IF(AND(DG76="Oversold",AD76=5),"Culminated Thrust","-----")</f>
        <v>-----</v>
      </c>
      <c r="DJ76" s="14">
        <f>(Q76-$D76)/$D76</f>
        <v>-1</v>
      </c>
      <c r="DK76" s="14">
        <f>(R76-$D76)/$D76</f>
        <v>-1</v>
      </c>
      <c r="DL76" s="14">
        <f>(S76-$D76)/$D76</f>
        <v>-1</v>
      </c>
      <c r="DM76" s="14">
        <f>(T76-$D76)/$D76</f>
        <v>-1</v>
      </c>
      <c r="DN76" s="14">
        <f>(U76-$D76)/$D76</f>
        <v>-1</v>
      </c>
      <c r="DO76" s="14">
        <f>(V76-$D76)/$D76</f>
        <v>-1</v>
      </c>
      <c r="DP76" s="14">
        <f t="shared" si="239"/>
        <v>-1</v>
      </c>
      <c r="DQ76" s="14">
        <f t="shared" si="240"/>
        <v>-1</v>
      </c>
      <c r="DR76" s="14">
        <f t="shared" si="241"/>
        <v>-1</v>
      </c>
      <c r="DS76" s="14">
        <f t="shared" si="242"/>
        <v>-1</v>
      </c>
      <c r="DT76" s="14">
        <f t="shared" si="243"/>
        <v>-1</v>
      </c>
      <c r="DU76" s="14">
        <f t="shared" si="244"/>
        <v>-1</v>
      </c>
      <c r="DV76" t="str">
        <f>IF($D76&gt;Q76,"SUP","RES")</f>
        <v>SUP</v>
      </c>
      <c r="DW76" t="str">
        <f>IF($D76&gt;R76,"SUP","RES")</f>
        <v>SUP</v>
      </c>
      <c r="DX76" t="str">
        <f>IF($D76&gt;S76,"SUP","RES")</f>
        <v>SUP</v>
      </c>
      <c r="DY76" t="str">
        <f>IF($D76&gt;T76,"SUP","RES")</f>
        <v>SUP</v>
      </c>
      <c r="DZ76" t="str">
        <f>IF($D76&gt;U76,"SUP","RES")</f>
        <v>SUP</v>
      </c>
      <c r="EA76" t="str">
        <f>IF($D76&gt;V76,"SUP","RES")</f>
        <v>SUP</v>
      </c>
      <c r="EB76" s="7">
        <f t="shared" si="245"/>
        <v>0</v>
      </c>
      <c r="EC76" s="7">
        <f t="shared" si="246"/>
        <v>6</v>
      </c>
      <c r="ED76" s="13" t="str">
        <f t="shared" si="247"/>
        <v>All Sup</v>
      </c>
      <c r="EE76" s="13" t="str">
        <f t="shared" si="248"/>
        <v>-----</v>
      </c>
      <c r="EF76" s="7" t="str">
        <f>IF(OR(ED76="All Sup",EE76="All Res"),"na",((D76-MIN(Q76:V76))/(MAX(Q76:V76)-MIN(Q76:V76))))</f>
        <v>na</v>
      </c>
      <c r="EG76">
        <v>1.4999999999999999E-4</v>
      </c>
      <c r="EH76">
        <f>Q76*(1+$EG76)</f>
        <v>0</v>
      </c>
      <c r="EI76">
        <f>Q76*(1-$EG76)</f>
        <v>0</v>
      </c>
      <c r="EJ76">
        <f>R76*(1+$EG76)</f>
        <v>0</v>
      </c>
      <c r="EK76">
        <f>R76*(1-$EG76)</f>
        <v>0</v>
      </c>
      <c r="EL76">
        <f>S76*(1+$EG76)</f>
        <v>0</v>
      </c>
      <c r="EM76">
        <f>S76*(1-$EG76)</f>
        <v>0</v>
      </c>
      <c r="EN76">
        <f>T76*(1+$EG76)</f>
        <v>0</v>
      </c>
      <c r="EO76">
        <f>T76*(1-$EG76)</f>
        <v>0</v>
      </c>
      <c r="EP76">
        <f>U76*(1+$EG76)</f>
        <v>0</v>
      </c>
      <c r="EQ76">
        <f>U76*(1-$EG76)</f>
        <v>0</v>
      </c>
      <c r="ER76">
        <f>V76*(1+$EG76)</f>
        <v>0</v>
      </c>
      <c r="ES76">
        <f>V76*(1-$EG76)</f>
        <v>0</v>
      </c>
      <c r="ET76" s="7" t="str">
        <f t="shared" si="249"/>
        <v>-----</v>
      </c>
      <c r="EU76" s="7" t="str">
        <f t="shared" si="250"/>
        <v>-----</v>
      </c>
      <c r="EV76" s="7" t="str">
        <f t="shared" si="251"/>
        <v>-----</v>
      </c>
      <c r="EW76" s="7" t="str">
        <f t="shared" si="252"/>
        <v>-----</v>
      </c>
      <c r="EX76" s="7" t="str">
        <f t="shared" si="253"/>
        <v>-----</v>
      </c>
      <c r="EY76" s="7" t="str">
        <f t="shared" si="254"/>
        <v>-----</v>
      </c>
      <c r="EZ76">
        <f t="shared" si="272"/>
        <v>74</v>
      </c>
      <c r="FA76">
        <f t="shared" si="273"/>
        <v>74</v>
      </c>
      <c r="FB76">
        <f t="shared" si="274"/>
        <v>74</v>
      </c>
      <c r="FC76">
        <f t="shared" si="275"/>
        <v>74</v>
      </c>
      <c r="FD76">
        <f t="shared" si="276"/>
        <v>74</v>
      </c>
      <c r="FE76">
        <f t="shared" si="277"/>
        <v>74</v>
      </c>
      <c r="FF76">
        <f t="shared" si="278"/>
        <v>0</v>
      </c>
      <c r="FG76">
        <f t="shared" si="279"/>
        <v>0</v>
      </c>
      <c r="FH76">
        <f t="shared" si="280"/>
        <v>0</v>
      </c>
      <c r="FI76">
        <f t="shared" si="281"/>
        <v>0</v>
      </c>
      <c r="FJ76">
        <f t="shared" si="282"/>
        <v>0</v>
      </c>
      <c r="FK76">
        <f t="shared" si="283"/>
        <v>0</v>
      </c>
      <c r="FL76" s="7" t="str">
        <f t="shared" si="255"/>
        <v>-----</v>
      </c>
      <c r="FM76" s="7" t="str">
        <f t="shared" si="256"/>
        <v>-----</v>
      </c>
      <c r="FN76" s="7" t="str">
        <f t="shared" si="257"/>
        <v>-----</v>
      </c>
      <c r="FO76" s="7" t="str">
        <f t="shared" si="258"/>
        <v>-----</v>
      </c>
      <c r="FP76" s="7" t="str">
        <f t="shared" si="259"/>
        <v>-----</v>
      </c>
      <c r="FQ76" s="7" t="str">
        <f t="shared" si="260"/>
        <v>-----</v>
      </c>
      <c r="FR76" s="13" t="str">
        <f>IF(FL76="-----","-----",(D76-Q76)/Q76)</f>
        <v>-----</v>
      </c>
      <c r="FS76" s="13" t="str">
        <f>IF(FM76="-----","-----",(Q76-R76)/R76)</f>
        <v>-----</v>
      </c>
      <c r="FT76" s="13" t="str">
        <f>IF(FN76="-----","-----",(R76-S76)/S76)</f>
        <v>-----</v>
      </c>
      <c r="FU76" s="13" t="str">
        <f>IF(FO76="-----","-----",(S76-T76)/T76)</f>
        <v>-----</v>
      </c>
      <c r="FV76" s="13" t="str">
        <f>IF(FP76="-----","-----",(T76-U76)/U76)</f>
        <v>-----</v>
      </c>
      <c r="FW76" s="13" t="str">
        <f>IF(FQ76="-----","-----",(U76-V76)/V76)</f>
        <v>-----</v>
      </c>
      <c r="FX76" s="7" t="str">
        <f t="shared" si="261"/>
        <v>-----</v>
      </c>
      <c r="FY76" s="7" t="str">
        <f t="shared" si="262"/>
        <v>-----</v>
      </c>
      <c r="FZ76" s="7" t="str">
        <f t="shared" si="263"/>
        <v>-----</v>
      </c>
      <c r="GA76" s="7" t="str">
        <f t="shared" si="264"/>
        <v>-----</v>
      </c>
      <c r="GB76" s="7" t="str">
        <f t="shared" si="265"/>
        <v>-----</v>
      </c>
      <c r="GC76" s="7" t="str">
        <f t="shared" si="266"/>
        <v>-----</v>
      </c>
      <c r="GD76" s="7" t="str">
        <f>IF(AND(BG76&gt;AA76,BG75&gt;AA75,BG74&gt;AA74,BG73&gt;AA73,BG72&gt;AA72,BG71&gt;AA71,BG70&gt;AA70,BG69&gt;AA69,BG68&gt;AA68,BG67&gt;AA67,BG66&gt;AA66,BG65&gt;AA65),"Bullish",IF(AND(BG76&lt;AA76,BG75&lt;AA75,BG74&lt;AA74,BG73&lt;AA73,BG72&lt;AA72,BG71&lt;AA71,BG70&lt;AA70,BG69&lt;AA69,BG68&lt;AA68,BG67&lt;AA67,BG66&lt;AA66,BG65&lt;AA65),"Bearish","-----"))</f>
        <v>Bullish</v>
      </c>
      <c r="GE76">
        <f>(Z76-BG76)/BG76</f>
        <v>-4.5541453291184574E-4</v>
      </c>
      <c r="GI76" s="7" t="str">
        <f>IF(Y76&gt;Z76,"Bullish","Bearish")</f>
        <v>Bearish</v>
      </c>
      <c r="GJ76" s="19" t="str">
        <f>IF(AND(D76&gt;Y76,D75&lt;Y75),"TEMA crossover","-----")</f>
        <v>-----</v>
      </c>
      <c r="GK76" s="19" t="str">
        <f>IF(AND(D76&lt;Y76,D75&gt;Y75),"TEMA crossunder","-----")</f>
        <v>TEMA crossunder</v>
      </c>
      <c r="GL76" s="20" t="str">
        <f>IF(GD76="Bearish","YES","-----")</f>
        <v>-----</v>
      </c>
      <c r="GM76" s="20" t="str">
        <f>IF(GH76="Reverse to Bearish","YES","-----")</f>
        <v>-----</v>
      </c>
      <c r="GN76" s="20" t="str">
        <f>IF(AND(GI76="Bullish",GI75="Bullish",GI74="Bullish",GI73="Bullish"),"YES","-----")</f>
        <v>-----</v>
      </c>
      <c r="GO76" s="20" t="str">
        <f>IF(OR(GK76="TEMA crossunder",GK75="TEMA crossunder",GK74="TEMA crossunder",GK73="TEMA crossunder"),"YES","-----")</f>
        <v>YES</v>
      </c>
      <c r="GP76" s="20" t="str">
        <f>IF(GD76="Bullish","YES","-----")</f>
        <v>YES</v>
      </c>
      <c r="GQ76" s="20" t="str">
        <f>IF(GH76="Reverse to Bullish","YES","-----")</f>
        <v>-----</v>
      </c>
      <c r="GR76" s="20" t="str">
        <f>IF(AND(GI76="Bearish",GI75="Bearish",GI74="Bearish",GI73="Bearish"),"YES","-----")</f>
        <v>YES</v>
      </c>
      <c r="GS76" s="20" t="str">
        <f>IF(OR(GJ76="TEMA crossover",GJ75="TEMA crossover",GJ74="TEMA crossover",GJ73="TEMA crossover"),"YES","-----")</f>
        <v>YES</v>
      </c>
      <c r="GT76" s="20" t="str">
        <f t="shared" si="284"/>
        <v>-----</v>
      </c>
      <c r="GU76" s="20" t="str">
        <f t="shared" si="285"/>
        <v>-----</v>
      </c>
      <c r="GV76" s="20" t="str">
        <f t="shared" si="286"/>
        <v>-----</v>
      </c>
      <c r="GW76" s="20" t="str">
        <f t="shared" si="287"/>
        <v>-----</v>
      </c>
      <c r="GX76" s="20" t="str">
        <f t="shared" si="288"/>
        <v>-----</v>
      </c>
      <c r="GY76" s="20" t="str">
        <f t="shared" si="289"/>
        <v>-----</v>
      </c>
      <c r="GZ76" s="7" t="str">
        <f>IF(G76&gt;BH76,"YES","-----")</f>
        <v>-----</v>
      </c>
      <c r="HA76" s="7" t="str">
        <f>IF(F76&lt;BI76,"YES","-----")</f>
        <v>-----</v>
      </c>
      <c r="HB76">
        <f>BH76-BI76</f>
        <v>9.8400000000001455</v>
      </c>
      <c r="HI76">
        <f t="shared" si="267"/>
        <v>-4.3003799999996772</v>
      </c>
      <c r="HJ76">
        <f t="shared" si="268"/>
        <v>5.5396200000004683</v>
      </c>
      <c r="HK76" s="7"/>
      <c r="HL76" s="7"/>
      <c r="HM76" s="7"/>
      <c r="HN76" s="7"/>
      <c r="HO76" s="7"/>
      <c r="HP76" s="7"/>
      <c r="HQ76" s="28">
        <f t="shared" si="291"/>
        <v>-1.05199999998149E-2</v>
      </c>
      <c r="HR76" s="28" t="str">
        <f t="shared" si="269"/>
        <v>Bear</v>
      </c>
      <c r="HS76">
        <f t="shared" si="270"/>
        <v>1.05199999998149E-2</v>
      </c>
    </row>
    <row r="77" spans="1:227" x14ac:dyDescent="0.55000000000000004">
      <c r="A77">
        <f>Validation!A76</f>
        <v>1772047200</v>
      </c>
      <c r="B77" t="str">
        <f>Price!B76</f>
        <v>XAUUSD</v>
      </c>
      <c r="C77" t="str">
        <f>Price!C76</f>
        <v>M5</v>
      </c>
      <c r="D77">
        <f>Price!D76</f>
        <v>5197.32</v>
      </c>
      <c r="E77">
        <f>Price!E76</f>
        <v>5200.5600000000004</v>
      </c>
      <c r="F77">
        <f>Price!F76</f>
        <v>5200.6099999999997</v>
      </c>
      <c r="G77">
        <f>Price!G76</f>
        <v>5194.3100000000004</v>
      </c>
      <c r="H77">
        <f>Price!H76</f>
        <v>449</v>
      </c>
      <c r="I77">
        <f>Diagonals!E76</f>
        <v>0</v>
      </c>
      <c r="J77">
        <f>Diagonals!F76</f>
        <v>0</v>
      </c>
      <c r="K77">
        <f>Diagonals!G76</f>
        <v>0</v>
      </c>
      <c r="L77">
        <f>Diagonals!H76</f>
        <v>0</v>
      </c>
      <c r="M77">
        <f>Diagonals!I76</f>
        <v>0</v>
      </c>
      <c r="N77">
        <f>Diagonals!J76</f>
        <v>0</v>
      </c>
      <c r="O77">
        <f>Diagonals!K76</f>
        <v>0</v>
      </c>
      <c r="P77">
        <f>Diagonals!L76</f>
        <v>0</v>
      </c>
      <c r="Q77">
        <f>Trendlines!E76</f>
        <v>0</v>
      </c>
      <c r="R77">
        <f>Trendlines!F76</f>
        <v>0</v>
      </c>
      <c r="S77">
        <f>Trendlines!G76</f>
        <v>0</v>
      </c>
      <c r="T77">
        <f>Trendlines!H76</f>
        <v>0</v>
      </c>
      <c r="U77">
        <f>Trendlines!I76</f>
        <v>0</v>
      </c>
      <c r="V77">
        <f>Trendlines!J76</f>
        <v>0</v>
      </c>
      <c r="W77">
        <f>Trendlines!K76</f>
        <v>0</v>
      </c>
      <c r="X77">
        <f>Trendlines!L76</f>
        <v>0</v>
      </c>
      <c r="Y77">
        <f>Tema_Hrma_Smma!E76</f>
        <v>5198.83</v>
      </c>
      <c r="Z77">
        <f>Tema_Hrma_Smma!F76</f>
        <v>5200.93</v>
      </c>
      <c r="AA77">
        <f>Tema_Hrma_Smma!G76</f>
        <v>5198.91</v>
      </c>
      <c r="AB77">
        <f>ZScore!H76</f>
        <v>-1</v>
      </c>
      <c r="AC77">
        <f>ZScore!I76</f>
        <v>9.7099999999999999E-3</v>
      </c>
      <c r="AD77">
        <f>ZScore!J76</f>
        <v>3</v>
      </c>
      <c r="AE77">
        <f>HA!E76</f>
        <v>5201.97</v>
      </c>
      <c r="AF77">
        <f>HA!F76</f>
        <v>5201.97</v>
      </c>
      <c r="AG77">
        <f>HA!G76</f>
        <v>5194.3100000000004</v>
      </c>
      <c r="AH77">
        <f>HA!H76</f>
        <v>5198.2</v>
      </c>
      <c r="AI77">
        <f>HA!I76</f>
        <v>-1</v>
      </c>
      <c r="AJ77">
        <f>HA!J76</f>
        <v>3.77</v>
      </c>
      <c r="AK77">
        <f>HA!K76</f>
        <v>0.28627000000000002</v>
      </c>
      <c r="AL77">
        <f>HA!L76</f>
        <v>-1</v>
      </c>
      <c r="AM77">
        <f>KC!E76</f>
        <v>5230.3324400000001</v>
      </c>
      <c r="AN77">
        <f>KC!F76</f>
        <v>5225.1633700000002</v>
      </c>
      <c r="AO77">
        <f>KC!G76</f>
        <v>5219.9942899999996</v>
      </c>
      <c r="AP77">
        <f>KC!H76</f>
        <v>5214.8252199999997</v>
      </c>
      <c r="AQ77">
        <f>KC!I76</f>
        <v>5209.6561400000001</v>
      </c>
      <c r="AR77">
        <f>KC!J76</f>
        <v>5206.3438999999998</v>
      </c>
      <c r="AS77">
        <f>KC!K76</f>
        <v>5201.1748299999999</v>
      </c>
      <c r="AT77">
        <f>KC!L76</f>
        <v>5196.0057500000003</v>
      </c>
      <c r="AU77">
        <f>KC!M76</f>
        <v>5190.8366800000003</v>
      </c>
      <c r="AV77">
        <f>KC!N76</f>
        <v>5185.6676100000004</v>
      </c>
      <c r="AW77">
        <f>SR_Levels!E76</f>
        <v>5193.3500000000004</v>
      </c>
      <c r="AX77">
        <f>SR_Levels!F76</f>
        <v>5178.6000000000004</v>
      </c>
      <c r="AY77">
        <f>SR_Levels!G76</f>
        <v>5161.8900000000003</v>
      </c>
      <c r="AZ77">
        <f>SR_Levels!H76</f>
        <v>5135.8500000000004</v>
      </c>
      <c r="BA77">
        <f>SR_Levels!I76</f>
        <v>5205.3100000000004</v>
      </c>
      <c r="BB77">
        <f>SR_Levels!J76</f>
        <v>0</v>
      </c>
      <c r="BC77">
        <f>SR_Levels!K76</f>
        <v>0</v>
      </c>
      <c r="BD77">
        <f>SR_Levels!L76</f>
        <v>0</v>
      </c>
      <c r="BE77">
        <f>ZigZag!E76</f>
        <v>0</v>
      </c>
      <c r="BF77">
        <f>ZigZag!F76</f>
        <v>0</v>
      </c>
      <c r="BG77">
        <f>ZigZag!G76</f>
        <v>5203.57</v>
      </c>
      <c r="BH77">
        <f>Dual_Tema!E76</f>
        <v>5203.28</v>
      </c>
      <c r="BI77">
        <f>Dual_Tema!F76</f>
        <v>5194.42</v>
      </c>
      <c r="BJ77">
        <f>Pinbar!E76</f>
        <v>0</v>
      </c>
      <c r="BK77">
        <f>SSA!E76</f>
        <v>5200.77063</v>
      </c>
      <c r="BL77">
        <f>SSA!F76</f>
        <v>5200.42076</v>
      </c>
      <c r="BN77" t="str">
        <f t="shared" si="290"/>
        <v>Red Candle</v>
      </c>
      <c r="BO77" s="34">
        <f t="shared" si="292"/>
        <v>-1.0110368317258756E-3</v>
      </c>
      <c r="BP77" s="34">
        <f t="shared" si="226"/>
        <v>-1.8149447738234903E-3</v>
      </c>
      <c r="BQ77" s="34">
        <f t="shared" si="235"/>
        <v>-1.7286682339925363E-3</v>
      </c>
      <c r="BR77" s="34">
        <f t="shared" si="237"/>
        <v>-3.0595000834410246E-3</v>
      </c>
      <c r="BS77" s="35">
        <f t="shared" si="293"/>
        <v>-1.6857716830831482E-4</v>
      </c>
      <c r="BT77" s="35">
        <f t="shared" si="227"/>
        <v>-1.5137135733567231E-4</v>
      </c>
      <c r="BU77" s="35">
        <f t="shared" si="236"/>
        <v>-9.6115608659075313E-5</v>
      </c>
      <c r="BV77" s="35">
        <f t="shared" si="238"/>
        <v>-1.2766643002981581E-4</v>
      </c>
      <c r="BW77" s="27">
        <v>96</v>
      </c>
      <c r="BX77">
        <f>F77-G77</f>
        <v>6.2999999999992724</v>
      </c>
      <c r="BY77">
        <f>ABS(F77-D76)</f>
        <v>5.9999999999490683E-2</v>
      </c>
      <c r="BZ77">
        <f>ABS(G77-D76)</f>
        <v>6.2399999999997817</v>
      </c>
      <c r="CA77">
        <f t="shared" si="271"/>
        <v>6.2999999999992724</v>
      </c>
      <c r="CB77">
        <f t="shared" si="229"/>
        <v>3.7878571428572547</v>
      </c>
      <c r="CC77">
        <f t="shared" si="232"/>
        <v>4.5327077081514648</v>
      </c>
      <c r="CD77">
        <f t="shared" si="230"/>
        <v>-0.74485056529421012</v>
      </c>
      <c r="CE77">
        <f t="shared" si="233"/>
        <v>-1</v>
      </c>
      <c r="CF77">
        <f t="shared" si="234"/>
        <v>-34</v>
      </c>
      <c r="CG77" s="7" t="str">
        <f t="shared" si="231"/>
        <v>Low Volatility Period</v>
      </c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Z77" s="7" t="str">
        <f>IF(AND(D77&gt;BH77,D77&gt;E77),"Bullish Trigger","-----")</f>
        <v>-----</v>
      </c>
      <c r="DA77" s="7" t="str">
        <f>IF(AND(D77&lt;BI77,D77&lt;E77),"Bearish Trigger","-----")</f>
        <v>-----</v>
      </c>
      <c r="DB77" s="13" t="str">
        <f>IF(AND(W77=BE77,W77&gt;0,BE77&gt;0),"Important High","------")</f>
        <v>------</v>
      </c>
      <c r="DC77" s="13" t="str">
        <f>IF(AND(X77=BF77,X77&gt;0,BF77&gt;0),"Important Low","------")</f>
        <v>------</v>
      </c>
      <c r="DD77" s="7" t="str">
        <f>IF(AND(DB77="Important High",DC77="-----",BJ77=1),"Imp High Rej","-----")</f>
        <v>-----</v>
      </c>
      <c r="DE77" s="7" t="str">
        <f>IF(AND(DB77="-----",DC77="Important Low",BJ77=1),"Imp Low Rej","-----")</f>
        <v>-----</v>
      </c>
      <c r="DF77" s="7" t="str">
        <f>IF(Y77&gt;AM77,"Overbought",IF(Y77&gt;AO77,"Bullish Momentum",IF(Y77&gt;AQ77,"Flat Momentum","-----")))</f>
        <v>-----</v>
      </c>
      <c r="DG77" s="7" t="str">
        <f>IF(Y77&lt;AV77,"Oversold",IF(Y77&lt;AT77,"Bearish Momentum",IF(Y77&lt;AR77,"Flat Momentum","-----")))</f>
        <v>Flat Momentum</v>
      </c>
      <c r="DH77" s="7" t="str">
        <f>IF(AND(DF77="Overbought",AD77=2),"Culminated Thrust","-----")</f>
        <v>-----</v>
      </c>
      <c r="DI77" s="7" t="str">
        <f>IF(AND(DG77="Oversold",AD77=5),"Culminated Thrust","-----")</f>
        <v>-----</v>
      </c>
      <c r="DJ77" s="14">
        <f>(Q77-$D77)/$D77</f>
        <v>-1</v>
      </c>
      <c r="DK77" s="14">
        <f>(R77-$D77)/$D77</f>
        <v>-1</v>
      </c>
      <c r="DL77" s="14">
        <f>(S77-$D77)/$D77</f>
        <v>-1</v>
      </c>
      <c r="DM77" s="14">
        <f>(T77-$D77)/$D77</f>
        <v>-1</v>
      </c>
      <c r="DN77" s="14">
        <f>(U77-$D77)/$D77</f>
        <v>-1</v>
      </c>
      <c r="DO77" s="14">
        <f>(V77-$D77)/$D77</f>
        <v>-1</v>
      </c>
      <c r="DP77" s="14">
        <f t="shared" si="239"/>
        <v>-1</v>
      </c>
      <c r="DQ77" s="14">
        <f t="shared" si="240"/>
        <v>-1</v>
      </c>
      <c r="DR77" s="14">
        <f t="shared" si="241"/>
        <v>-1</v>
      </c>
      <c r="DS77" s="14">
        <f t="shared" si="242"/>
        <v>-1</v>
      </c>
      <c r="DT77" s="14">
        <f t="shared" si="243"/>
        <v>-1</v>
      </c>
      <c r="DU77" s="14">
        <f t="shared" si="244"/>
        <v>-1</v>
      </c>
      <c r="DV77" t="str">
        <f>IF($D77&gt;Q77,"SUP","RES")</f>
        <v>SUP</v>
      </c>
      <c r="DW77" t="str">
        <f>IF($D77&gt;R77,"SUP","RES")</f>
        <v>SUP</v>
      </c>
      <c r="DX77" t="str">
        <f>IF($D77&gt;S77,"SUP","RES")</f>
        <v>SUP</v>
      </c>
      <c r="DY77" t="str">
        <f>IF($D77&gt;T77,"SUP","RES")</f>
        <v>SUP</v>
      </c>
      <c r="DZ77" t="str">
        <f>IF($D77&gt;U77,"SUP","RES")</f>
        <v>SUP</v>
      </c>
      <c r="EA77" t="str">
        <f>IF($D77&gt;V77,"SUP","RES")</f>
        <v>SUP</v>
      </c>
      <c r="EB77" s="7">
        <f t="shared" si="245"/>
        <v>0</v>
      </c>
      <c r="EC77" s="7">
        <f t="shared" si="246"/>
        <v>6</v>
      </c>
      <c r="ED77" s="13" t="str">
        <f t="shared" si="247"/>
        <v>All Sup</v>
      </c>
      <c r="EE77" s="13" t="str">
        <f t="shared" si="248"/>
        <v>-----</v>
      </c>
      <c r="EF77" s="7" t="str">
        <f>IF(OR(ED77="All Sup",EE77="All Res"),"na",((D77-MIN(Q77:V77))/(MAX(Q77:V77)-MIN(Q77:V77))))</f>
        <v>na</v>
      </c>
      <c r="EG77">
        <v>1.4999999999999999E-4</v>
      </c>
      <c r="EH77">
        <f>Q77*(1+$EG77)</f>
        <v>0</v>
      </c>
      <c r="EI77">
        <f>Q77*(1-$EG77)</f>
        <v>0</v>
      </c>
      <c r="EJ77">
        <f>R77*(1+$EG77)</f>
        <v>0</v>
      </c>
      <c r="EK77">
        <f>R77*(1-$EG77)</f>
        <v>0</v>
      </c>
      <c r="EL77">
        <f>S77*(1+$EG77)</f>
        <v>0</v>
      </c>
      <c r="EM77">
        <f>S77*(1-$EG77)</f>
        <v>0</v>
      </c>
      <c r="EN77">
        <f>T77*(1+$EG77)</f>
        <v>0</v>
      </c>
      <c r="EO77">
        <f>T77*(1-$EG77)</f>
        <v>0</v>
      </c>
      <c r="EP77">
        <f>U77*(1+$EG77)</f>
        <v>0</v>
      </c>
      <c r="EQ77">
        <f>U77*(1-$EG77)</f>
        <v>0</v>
      </c>
      <c r="ER77">
        <f>V77*(1+$EG77)</f>
        <v>0</v>
      </c>
      <c r="ES77">
        <f>V77*(1-$EG77)</f>
        <v>0</v>
      </c>
      <c r="ET77" s="7" t="str">
        <f t="shared" si="249"/>
        <v>-----</v>
      </c>
      <c r="EU77" s="7" t="str">
        <f t="shared" si="250"/>
        <v>-----</v>
      </c>
      <c r="EV77" s="7" t="str">
        <f t="shared" si="251"/>
        <v>-----</v>
      </c>
      <c r="EW77" s="7" t="str">
        <f t="shared" si="252"/>
        <v>-----</v>
      </c>
      <c r="EX77" s="7" t="str">
        <f t="shared" si="253"/>
        <v>-----</v>
      </c>
      <c r="EY77" s="7" t="str">
        <f t="shared" si="254"/>
        <v>-----</v>
      </c>
      <c r="EZ77">
        <f t="shared" si="272"/>
        <v>75</v>
      </c>
      <c r="FA77">
        <f t="shared" si="273"/>
        <v>75</v>
      </c>
      <c r="FB77">
        <f t="shared" si="274"/>
        <v>75</v>
      </c>
      <c r="FC77">
        <f t="shared" si="275"/>
        <v>75</v>
      </c>
      <c r="FD77">
        <f t="shared" si="276"/>
        <v>75</v>
      </c>
      <c r="FE77">
        <f t="shared" si="277"/>
        <v>75</v>
      </c>
      <c r="FF77">
        <f t="shared" si="278"/>
        <v>0</v>
      </c>
      <c r="FG77">
        <f t="shared" si="279"/>
        <v>0</v>
      </c>
      <c r="FH77">
        <f t="shared" si="280"/>
        <v>0</v>
      </c>
      <c r="FI77">
        <f t="shared" si="281"/>
        <v>0</v>
      </c>
      <c r="FJ77">
        <f t="shared" si="282"/>
        <v>0</v>
      </c>
      <c r="FK77">
        <f t="shared" si="283"/>
        <v>0</v>
      </c>
      <c r="FL77" s="7" t="str">
        <f t="shared" si="255"/>
        <v>-----</v>
      </c>
      <c r="FM77" s="7" t="str">
        <f t="shared" si="256"/>
        <v>-----</v>
      </c>
      <c r="FN77" s="7" t="str">
        <f t="shared" si="257"/>
        <v>-----</v>
      </c>
      <c r="FO77" s="7" t="str">
        <f t="shared" si="258"/>
        <v>-----</v>
      </c>
      <c r="FP77" s="7" t="str">
        <f t="shared" si="259"/>
        <v>-----</v>
      </c>
      <c r="FQ77" s="7" t="str">
        <f t="shared" si="260"/>
        <v>-----</v>
      </c>
      <c r="FR77" s="13" t="str">
        <f>IF(FL77="-----","-----",(D77-Q77)/Q77)</f>
        <v>-----</v>
      </c>
      <c r="FS77" s="13" t="str">
        <f>IF(FM77="-----","-----",(Q77-R77)/R77)</f>
        <v>-----</v>
      </c>
      <c r="FT77" s="13" t="str">
        <f>IF(FN77="-----","-----",(R77-S77)/S77)</f>
        <v>-----</v>
      </c>
      <c r="FU77" s="13" t="str">
        <f>IF(FO77="-----","-----",(S77-T77)/T77)</f>
        <v>-----</v>
      </c>
      <c r="FV77" s="13" t="str">
        <f>IF(FP77="-----","-----",(T77-U77)/U77)</f>
        <v>-----</v>
      </c>
      <c r="FW77" s="13" t="str">
        <f>IF(FQ77="-----","-----",(U77-V77)/V77)</f>
        <v>-----</v>
      </c>
      <c r="FX77" s="7" t="str">
        <f t="shared" si="261"/>
        <v>-----</v>
      </c>
      <c r="FY77" s="7" t="str">
        <f t="shared" si="262"/>
        <v>-----</v>
      </c>
      <c r="FZ77" s="7" t="str">
        <f t="shared" si="263"/>
        <v>-----</v>
      </c>
      <c r="GA77" s="7" t="str">
        <f t="shared" si="264"/>
        <v>-----</v>
      </c>
      <c r="GB77" s="7" t="str">
        <f t="shared" si="265"/>
        <v>-----</v>
      </c>
      <c r="GC77" s="7" t="str">
        <f t="shared" si="266"/>
        <v>-----</v>
      </c>
      <c r="GD77" s="7" t="str">
        <f>IF(AND(BG77&gt;AA77,BG76&gt;AA76,BG75&gt;AA75,BG74&gt;AA74,BG73&gt;AA73,BG72&gt;AA72,BG71&gt;AA71,BG70&gt;AA70,BG69&gt;AA69,BG68&gt;AA68,BG67&gt;AA67,BG66&gt;AA66),"Bullish",IF(AND(BG77&lt;AA77,BG76&lt;AA76,BG75&lt;AA75,BG74&lt;AA74,BG73&lt;AA73,BG72&lt;AA72,BG71&lt;AA71,BG70&lt;AA70,BG69&lt;AA69,BG68&lt;AA68,BG67&lt;AA67,BG66&lt;AA66),"Bearish","-----"))</f>
        <v>Bullish</v>
      </c>
      <c r="GE77">
        <f>(Z77-BG77)/BG77</f>
        <v>-5.0734399652535046E-4</v>
      </c>
      <c r="GI77" s="7" t="str">
        <f>IF(Y77&gt;Z77,"Bullish","Bearish")</f>
        <v>Bearish</v>
      </c>
      <c r="GJ77" s="19" t="str">
        <f>IF(AND(D77&gt;Y77,D76&lt;Y76),"TEMA crossover","-----")</f>
        <v>-----</v>
      </c>
      <c r="GK77" s="19" t="str">
        <f>IF(AND(D77&lt;Y77,D76&gt;Y76),"TEMA crossunder","-----")</f>
        <v>-----</v>
      </c>
      <c r="GL77" s="20" t="str">
        <f>IF(GD77="Bearish","YES","-----")</f>
        <v>-----</v>
      </c>
      <c r="GM77" s="20" t="str">
        <f>IF(GH77="Reverse to Bearish","YES","-----")</f>
        <v>-----</v>
      </c>
      <c r="GN77" s="20" t="str">
        <f>IF(AND(GI77="Bullish",GI76="Bullish",GI75="Bullish",GI74="Bullish"),"YES","-----")</f>
        <v>-----</v>
      </c>
      <c r="GO77" s="20" t="str">
        <f>IF(OR(GK77="TEMA crossunder",GK76="TEMA crossunder",GK75="TEMA crossunder",GK74="TEMA crossunder"),"YES","-----")</f>
        <v>YES</v>
      </c>
      <c r="GP77" s="20" t="str">
        <f>IF(GD77="Bullish","YES","-----")</f>
        <v>YES</v>
      </c>
      <c r="GQ77" s="20" t="str">
        <f>IF(GH77="Reverse to Bullish","YES","-----")</f>
        <v>-----</v>
      </c>
      <c r="GR77" s="20" t="str">
        <f>IF(AND(GI77="Bearish",GI76="Bearish",GI75="Bearish",GI74="Bearish"),"YES","-----")</f>
        <v>YES</v>
      </c>
      <c r="GS77" s="20" t="str">
        <f>IF(OR(GJ77="TEMA crossover",GJ76="TEMA crossover",GJ75="TEMA crossover",GJ74="TEMA crossover"),"YES","-----")</f>
        <v>YES</v>
      </c>
      <c r="GT77" s="20" t="str">
        <f t="shared" si="284"/>
        <v>-----</v>
      </c>
      <c r="GU77" s="20" t="str">
        <f t="shared" si="285"/>
        <v>-----</v>
      </c>
      <c r="GV77" s="20" t="str">
        <f t="shared" si="286"/>
        <v>-----</v>
      </c>
      <c r="GW77" s="20" t="str">
        <f t="shared" si="287"/>
        <v>-----</v>
      </c>
      <c r="GX77" s="20" t="str">
        <f t="shared" si="288"/>
        <v>-----</v>
      </c>
      <c r="GY77" s="20" t="str">
        <f t="shared" si="289"/>
        <v>-----</v>
      </c>
      <c r="GZ77" s="7" t="str">
        <f>IF(G77&gt;BH77,"YES","-----")</f>
        <v>-----</v>
      </c>
      <c r="HA77" s="7" t="str">
        <f>IF(F77&lt;BI77,"YES","-----")</f>
        <v>-----</v>
      </c>
      <c r="HB77">
        <f>BH77-BI77</f>
        <v>8.8599999999996726</v>
      </c>
      <c r="HI77">
        <f t="shared" si="267"/>
        <v>-6.3506299999999101</v>
      </c>
      <c r="HJ77">
        <f t="shared" si="268"/>
        <v>2.5093699999997625</v>
      </c>
      <c r="HK77" s="7"/>
      <c r="HL77" s="7"/>
      <c r="HM77" s="7"/>
      <c r="HN77" s="7"/>
      <c r="HO77" s="7"/>
      <c r="HP77" s="7"/>
      <c r="HQ77" s="28">
        <f t="shared" si="291"/>
        <v>0.3498700000000099</v>
      </c>
      <c r="HR77" s="28" t="str">
        <f t="shared" si="269"/>
        <v>Bull</v>
      </c>
      <c r="HS77">
        <f t="shared" si="270"/>
        <v>0.3498700000000099</v>
      </c>
    </row>
    <row r="78" spans="1:227" x14ac:dyDescent="0.55000000000000004">
      <c r="A78">
        <f>Validation!A77</f>
        <v>1772047500</v>
      </c>
      <c r="B78" t="str">
        <f>Price!B77</f>
        <v>XAUUSD</v>
      </c>
      <c r="C78" t="str">
        <f>Price!C77</f>
        <v>M5</v>
      </c>
      <c r="D78">
        <f>Price!D77</f>
        <v>5202.59</v>
      </c>
      <c r="E78">
        <f>Price!E77</f>
        <v>5197.32</v>
      </c>
      <c r="F78">
        <f>Price!F77</f>
        <v>5202.7299999999996</v>
      </c>
      <c r="G78">
        <f>Price!G77</f>
        <v>5194.0600000000004</v>
      </c>
      <c r="H78">
        <f>Price!H77</f>
        <v>473</v>
      </c>
      <c r="I78">
        <f>Diagonals!E77</f>
        <v>0</v>
      </c>
      <c r="J78">
        <f>Diagonals!F77</f>
        <v>0</v>
      </c>
      <c r="K78">
        <f>Diagonals!G77</f>
        <v>0</v>
      </c>
      <c r="L78">
        <f>Diagonals!H77</f>
        <v>0</v>
      </c>
      <c r="M78">
        <f>Diagonals!I77</f>
        <v>0</v>
      </c>
      <c r="N78">
        <f>Diagonals!J77</f>
        <v>0</v>
      </c>
      <c r="O78">
        <f>Diagonals!K77</f>
        <v>0</v>
      </c>
      <c r="P78">
        <f>Diagonals!L77</f>
        <v>0</v>
      </c>
      <c r="Q78">
        <f>Trendlines!E77</f>
        <v>0</v>
      </c>
      <c r="R78">
        <f>Trendlines!F77</f>
        <v>0</v>
      </c>
      <c r="S78">
        <f>Trendlines!G77</f>
        <v>0</v>
      </c>
      <c r="T78">
        <f>Trendlines!H77</f>
        <v>0</v>
      </c>
      <c r="U78">
        <f>Trendlines!I77</f>
        <v>0</v>
      </c>
      <c r="V78">
        <f>Trendlines!J77</f>
        <v>0</v>
      </c>
      <c r="W78">
        <f>Trendlines!K77</f>
        <v>0</v>
      </c>
      <c r="X78">
        <f>Trendlines!L77</f>
        <v>0</v>
      </c>
      <c r="Y78">
        <f>Tema_Hrma_Smma!E77</f>
        <v>5198.8900000000003</v>
      </c>
      <c r="Z78">
        <f>Tema_Hrma_Smma!F77</f>
        <v>5200.3500000000004</v>
      </c>
      <c r="AA78">
        <f>Tema_Hrma_Smma!G77</f>
        <v>5198.91</v>
      </c>
      <c r="AB78">
        <f>ZScore!H77</f>
        <v>1</v>
      </c>
      <c r="AC78">
        <f>ZScore!I77</f>
        <v>0.67501999999999995</v>
      </c>
      <c r="AD78">
        <f>ZScore!J77</f>
        <v>0</v>
      </c>
      <c r="AE78">
        <f>HA!E77</f>
        <v>5200.08</v>
      </c>
      <c r="AF78">
        <f>HA!F77</f>
        <v>5202.7299999999996</v>
      </c>
      <c r="AG78">
        <f>HA!G77</f>
        <v>5194.0600000000004</v>
      </c>
      <c r="AH78">
        <f>HA!H77</f>
        <v>5199.18</v>
      </c>
      <c r="AI78">
        <f>HA!I77</f>
        <v>-1</v>
      </c>
      <c r="AJ78">
        <f>HA!J77</f>
        <v>0.91</v>
      </c>
      <c r="AK78">
        <f>HA!K77</f>
        <v>-0.76478999999999997</v>
      </c>
      <c r="AL78">
        <f>HA!L77</f>
        <v>-2</v>
      </c>
      <c r="AM78">
        <f>KC!E77</f>
        <v>5229.9955200000004</v>
      </c>
      <c r="AN78">
        <f>KC!F77</f>
        <v>5224.8155800000004</v>
      </c>
      <c r="AO78">
        <f>KC!G77</f>
        <v>5219.6356400000004</v>
      </c>
      <c r="AP78">
        <f>KC!H77</f>
        <v>5214.4557000000004</v>
      </c>
      <c r="AQ78">
        <f>KC!I77</f>
        <v>5209.2757600000004</v>
      </c>
      <c r="AR78">
        <f>KC!J77</f>
        <v>5205.6125899999997</v>
      </c>
      <c r="AS78">
        <f>KC!K77</f>
        <v>5200.4326499999997</v>
      </c>
      <c r="AT78">
        <f>KC!L77</f>
        <v>5195.2527099999998</v>
      </c>
      <c r="AU78">
        <f>KC!M77</f>
        <v>5190.0727699999998</v>
      </c>
      <c r="AV78">
        <f>KC!N77</f>
        <v>5184.8928299999998</v>
      </c>
      <c r="AW78">
        <f>SR_Levels!E77</f>
        <v>5193.3500000000004</v>
      </c>
      <c r="AX78">
        <f>SR_Levels!F77</f>
        <v>5178.6000000000004</v>
      </c>
      <c r="AY78">
        <f>SR_Levels!G77</f>
        <v>5161.8900000000003</v>
      </c>
      <c r="AZ78">
        <f>SR_Levels!H77</f>
        <v>5135.8500000000004</v>
      </c>
      <c r="BA78">
        <f>SR_Levels!I77</f>
        <v>5205.3100000000004</v>
      </c>
      <c r="BB78">
        <f>SR_Levels!J77</f>
        <v>0</v>
      </c>
      <c r="BC78">
        <f>SR_Levels!K77</f>
        <v>0</v>
      </c>
      <c r="BD78">
        <f>SR_Levels!L77</f>
        <v>0</v>
      </c>
      <c r="BE78">
        <f>ZigZag!E77</f>
        <v>0</v>
      </c>
      <c r="BF78">
        <f>ZigZag!F77</f>
        <v>0</v>
      </c>
      <c r="BG78">
        <f>ZigZag!G77</f>
        <v>5203.3</v>
      </c>
      <c r="BH78">
        <f>Dual_Tema!E77</f>
        <v>5202.8500000000004</v>
      </c>
      <c r="BI78">
        <f>Dual_Tema!F77</f>
        <v>5193.58</v>
      </c>
      <c r="BJ78">
        <f>Pinbar!E77</f>
        <v>0</v>
      </c>
      <c r="BK78">
        <f>SSA!E77</f>
        <v>5201.8271999999997</v>
      </c>
      <c r="BL78">
        <f>SSA!F77</f>
        <v>5201.1239800000003</v>
      </c>
      <c r="BN78" t="str">
        <f t="shared" si="290"/>
        <v>Green Candle</v>
      </c>
      <c r="BO78" s="34">
        <f t="shared" si="292"/>
        <v>9.0347781289246143E-5</v>
      </c>
      <c r="BP78" s="34">
        <f t="shared" si="226"/>
        <v>-8.0855803948687299E-4</v>
      </c>
      <c r="BQ78" s="34">
        <f t="shared" si="235"/>
        <v>-8.1239604979610469E-4</v>
      </c>
      <c r="BR78" s="34">
        <f t="shared" si="237"/>
        <v>-2.0160748882622759E-3</v>
      </c>
      <c r="BS78" s="35">
        <f t="shared" si="293"/>
        <v>1.5057396723916483E-5</v>
      </c>
      <c r="BT78" s="35">
        <f t="shared" si="227"/>
        <v>-6.7404819763750012E-5</v>
      </c>
      <c r="BU78" s="35">
        <f t="shared" si="236"/>
        <v>-4.5150437482766037E-5</v>
      </c>
      <c r="BV78" s="35">
        <f t="shared" si="238"/>
        <v>-8.4084377329762816E-5</v>
      </c>
      <c r="BW78" s="27">
        <v>96</v>
      </c>
      <c r="BX78">
        <f>F78-G78</f>
        <v>8.6699999999991633</v>
      </c>
      <c r="BY78">
        <f>ABS(F78-D77)</f>
        <v>5.4099999999998545</v>
      </c>
      <c r="BZ78">
        <f>ABS(G78-D77)</f>
        <v>3.2599999999993088</v>
      </c>
      <c r="CA78">
        <f t="shared" si="271"/>
        <v>8.6699999999991633</v>
      </c>
      <c r="CB78">
        <f t="shared" si="229"/>
        <v>4.3657142857143425</v>
      </c>
      <c r="CC78">
        <f t="shared" si="232"/>
        <v>4.8282285861405869</v>
      </c>
      <c r="CD78">
        <f t="shared" si="230"/>
        <v>-0.46251430042624442</v>
      </c>
      <c r="CE78">
        <f t="shared" si="233"/>
        <v>-1</v>
      </c>
      <c r="CF78">
        <f t="shared" si="234"/>
        <v>-35</v>
      </c>
      <c r="CG78" s="7" t="str">
        <f t="shared" si="231"/>
        <v>Low Volatility Period</v>
      </c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Z78" s="7" t="str">
        <f>IF(AND(D78&gt;BH78,D78&gt;E78),"Bullish Trigger","-----")</f>
        <v>-----</v>
      </c>
      <c r="DA78" s="7" t="str">
        <f>IF(AND(D78&lt;BI78,D78&lt;E78),"Bearish Trigger","-----")</f>
        <v>-----</v>
      </c>
      <c r="DB78" s="13" t="str">
        <f>IF(AND(W78=BE78,W78&gt;0,BE78&gt;0),"Important High","------")</f>
        <v>------</v>
      </c>
      <c r="DC78" s="13" t="str">
        <f>IF(AND(X78=BF78,X78&gt;0,BF78&gt;0),"Important Low","------")</f>
        <v>------</v>
      </c>
      <c r="DD78" s="7" t="str">
        <f>IF(AND(DB78="Important High",DC78="-----",BJ78=1),"Imp High Rej","-----")</f>
        <v>-----</v>
      </c>
      <c r="DE78" s="7" t="str">
        <f>IF(AND(DB78="-----",DC78="Important Low",BJ78=1),"Imp Low Rej","-----")</f>
        <v>-----</v>
      </c>
      <c r="DF78" s="7" t="str">
        <f>IF(Y78&gt;AM78,"Overbought",IF(Y78&gt;AO78,"Bullish Momentum",IF(Y78&gt;AQ78,"Flat Momentum","-----")))</f>
        <v>-----</v>
      </c>
      <c r="DG78" s="7" t="str">
        <f>IF(Y78&lt;AV78,"Oversold",IF(Y78&lt;AT78,"Bearish Momentum",IF(Y78&lt;AR78,"Flat Momentum","-----")))</f>
        <v>Flat Momentum</v>
      </c>
      <c r="DH78" s="7" t="str">
        <f>IF(AND(DF78="Overbought",AD78=2),"Culminated Thrust","-----")</f>
        <v>-----</v>
      </c>
      <c r="DI78" s="7" t="str">
        <f>IF(AND(DG78="Oversold",AD78=5),"Culminated Thrust","-----")</f>
        <v>-----</v>
      </c>
      <c r="DJ78" s="14">
        <f>(Q78-$D78)/$D78</f>
        <v>-1</v>
      </c>
      <c r="DK78" s="14">
        <f>(R78-$D78)/$D78</f>
        <v>-1</v>
      </c>
      <c r="DL78" s="14">
        <f>(S78-$D78)/$D78</f>
        <v>-1</v>
      </c>
      <c r="DM78" s="14">
        <f>(T78-$D78)/$D78</f>
        <v>-1</v>
      </c>
      <c r="DN78" s="14">
        <f>(U78-$D78)/$D78</f>
        <v>-1</v>
      </c>
      <c r="DO78" s="14">
        <f>(V78-$D78)/$D78</f>
        <v>-1</v>
      </c>
      <c r="DP78" s="14">
        <f t="shared" si="239"/>
        <v>-1</v>
      </c>
      <c r="DQ78" s="14">
        <f t="shared" si="240"/>
        <v>-1</v>
      </c>
      <c r="DR78" s="14">
        <f t="shared" si="241"/>
        <v>-1</v>
      </c>
      <c r="DS78" s="14">
        <f t="shared" si="242"/>
        <v>-1</v>
      </c>
      <c r="DT78" s="14">
        <f t="shared" si="243"/>
        <v>-1</v>
      </c>
      <c r="DU78" s="14">
        <f t="shared" si="244"/>
        <v>-1</v>
      </c>
      <c r="DV78" t="str">
        <f>IF($D78&gt;Q78,"SUP","RES")</f>
        <v>SUP</v>
      </c>
      <c r="DW78" t="str">
        <f>IF($D78&gt;R78,"SUP","RES")</f>
        <v>SUP</v>
      </c>
      <c r="DX78" t="str">
        <f>IF($D78&gt;S78,"SUP","RES")</f>
        <v>SUP</v>
      </c>
      <c r="DY78" t="str">
        <f>IF($D78&gt;T78,"SUP","RES")</f>
        <v>SUP</v>
      </c>
      <c r="DZ78" t="str">
        <f>IF($D78&gt;U78,"SUP","RES")</f>
        <v>SUP</v>
      </c>
      <c r="EA78" t="str">
        <f>IF($D78&gt;V78,"SUP","RES")</f>
        <v>SUP</v>
      </c>
      <c r="EB78" s="7">
        <f t="shared" si="245"/>
        <v>0</v>
      </c>
      <c r="EC78" s="7">
        <f t="shared" si="246"/>
        <v>6</v>
      </c>
      <c r="ED78" s="13" t="str">
        <f t="shared" si="247"/>
        <v>All Sup</v>
      </c>
      <c r="EE78" s="13" t="str">
        <f t="shared" si="248"/>
        <v>-----</v>
      </c>
      <c r="EF78" s="7" t="str">
        <f>IF(OR(ED78="All Sup",EE78="All Res"),"na",((D78-MIN(Q78:V78))/(MAX(Q78:V78)-MIN(Q78:V78))))</f>
        <v>na</v>
      </c>
      <c r="EG78">
        <v>1.4999999999999999E-4</v>
      </c>
      <c r="EH78">
        <f>Q78*(1+$EG78)</f>
        <v>0</v>
      </c>
      <c r="EI78">
        <f>Q78*(1-$EG78)</f>
        <v>0</v>
      </c>
      <c r="EJ78">
        <f>R78*(1+$EG78)</f>
        <v>0</v>
      </c>
      <c r="EK78">
        <f>R78*(1-$EG78)</f>
        <v>0</v>
      </c>
      <c r="EL78">
        <f>S78*(1+$EG78)</f>
        <v>0</v>
      </c>
      <c r="EM78">
        <f>S78*(1-$EG78)</f>
        <v>0</v>
      </c>
      <c r="EN78">
        <f>T78*(1+$EG78)</f>
        <v>0</v>
      </c>
      <c r="EO78">
        <f>T78*(1-$EG78)</f>
        <v>0</v>
      </c>
      <c r="EP78">
        <f>U78*(1+$EG78)</f>
        <v>0</v>
      </c>
      <c r="EQ78">
        <f>U78*(1-$EG78)</f>
        <v>0</v>
      </c>
      <c r="ER78">
        <f>V78*(1+$EG78)</f>
        <v>0</v>
      </c>
      <c r="ES78">
        <f>V78*(1-$EG78)</f>
        <v>0</v>
      </c>
      <c r="ET78" s="7" t="str">
        <f t="shared" si="249"/>
        <v>-----</v>
      </c>
      <c r="EU78" s="7" t="str">
        <f t="shared" si="250"/>
        <v>-----</v>
      </c>
      <c r="EV78" s="7" t="str">
        <f t="shared" si="251"/>
        <v>-----</v>
      </c>
      <c r="EW78" s="7" t="str">
        <f t="shared" si="252"/>
        <v>-----</v>
      </c>
      <c r="EX78" s="7" t="str">
        <f t="shared" si="253"/>
        <v>-----</v>
      </c>
      <c r="EY78" s="7" t="str">
        <f t="shared" si="254"/>
        <v>-----</v>
      </c>
      <c r="EZ78">
        <f t="shared" si="272"/>
        <v>76</v>
      </c>
      <c r="FA78">
        <f t="shared" si="273"/>
        <v>76</v>
      </c>
      <c r="FB78">
        <f t="shared" si="274"/>
        <v>76</v>
      </c>
      <c r="FC78">
        <f t="shared" si="275"/>
        <v>76</v>
      </c>
      <c r="FD78">
        <f t="shared" si="276"/>
        <v>76</v>
      </c>
      <c r="FE78">
        <f t="shared" si="277"/>
        <v>76</v>
      </c>
      <c r="FF78">
        <f t="shared" si="278"/>
        <v>0</v>
      </c>
      <c r="FG78">
        <f t="shared" si="279"/>
        <v>0</v>
      </c>
      <c r="FH78">
        <f t="shared" si="280"/>
        <v>0</v>
      </c>
      <c r="FI78">
        <f t="shared" si="281"/>
        <v>0</v>
      </c>
      <c r="FJ78">
        <f t="shared" si="282"/>
        <v>0</v>
      </c>
      <c r="FK78">
        <f t="shared" si="283"/>
        <v>0</v>
      </c>
      <c r="FL78" s="7" t="str">
        <f t="shared" si="255"/>
        <v>-----</v>
      </c>
      <c r="FM78" s="7" t="str">
        <f t="shared" si="256"/>
        <v>-----</v>
      </c>
      <c r="FN78" s="7" t="str">
        <f t="shared" si="257"/>
        <v>-----</v>
      </c>
      <c r="FO78" s="7" t="str">
        <f t="shared" si="258"/>
        <v>-----</v>
      </c>
      <c r="FP78" s="7" t="str">
        <f t="shared" si="259"/>
        <v>-----</v>
      </c>
      <c r="FQ78" s="7" t="str">
        <f t="shared" si="260"/>
        <v>-----</v>
      </c>
      <c r="FR78" s="13" t="str">
        <f>IF(FL78="-----","-----",(D78-Q78)/Q78)</f>
        <v>-----</v>
      </c>
      <c r="FS78" s="13" t="str">
        <f>IF(FM78="-----","-----",(Q78-R78)/R78)</f>
        <v>-----</v>
      </c>
      <c r="FT78" s="13" t="str">
        <f>IF(FN78="-----","-----",(R78-S78)/S78)</f>
        <v>-----</v>
      </c>
      <c r="FU78" s="13" t="str">
        <f>IF(FO78="-----","-----",(S78-T78)/T78)</f>
        <v>-----</v>
      </c>
      <c r="FV78" s="13" t="str">
        <f>IF(FP78="-----","-----",(T78-U78)/U78)</f>
        <v>-----</v>
      </c>
      <c r="FW78" s="13" t="str">
        <f>IF(FQ78="-----","-----",(U78-V78)/V78)</f>
        <v>-----</v>
      </c>
      <c r="FX78" s="7" t="str">
        <f t="shared" si="261"/>
        <v>-----</v>
      </c>
      <c r="FY78" s="7" t="str">
        <f t="shared" si="262"/>
        <v>-----</v>
      </c>
      <c r="FZ78" s="7" t="str">
        <f t="shared" si="263"/>
        <v>-----</v>
      </c>
      <c r="GA78" s="7" t="str">
        <f t="shared" si="264"/>
        <v>-----</v>
      </c>
      <c r="GB78" s="7" t="str">
        <f t="shared" si="265"/>
        <v>-----</v>
      </c>
      <c r="GC78" s="7" t="str">
        <f t="shared" si="266"/>
        <v>-----</v>
      </c>
      <c r="GD78" s="7" t="str">
        <f>IF(AND(BG78&gt;AA78,BG77&gt;AA77,BG76&gt;AA76,BG75&gt;AA75,BG74&gt;AA74,BG73&gt;AA73,BG72&gt;AA72,BG71&gt;AA71,BG70&gt;AA70,BG69&gt;AA69,BG68&gt;AA68,BG67&gt;AA67),"Bullish",IF(AND(BG78&lt;AA78,BG77&lt;AA77,BG76&lt;AA76,BG75&lt;AA75,BG74&lt;AA74,BG73&lt;AA73,BG72&lt;AA72,BG71&lt;AA71,BG70&lt;AA70,BG69&lt;AA69,BG68&lt;AA68,BG67&lt;AA67),"Bearish","-----"))</f>
        <v>Bullish</v>
      </c>
      <c r="GE78">
        <f>(Z78-BG78)/BG78</f>
        <v>-5.6694789844902616E-4</v>
      </c>
      <c r="GI78" s="7" t="str">
        <f>IF(Y78&gt;Z78,"Bullish","Bearish")</f>
        <v>Bearish</v>
      </c>
      <c r="GJ78" s="19" t="str">
        <f>IF(AND(D78&gt;Y78,D77&lt;Y77),"TEMA crossover","-----")</f>
        <v>TEMA crossover</v>
      </c>
      <c r="GK78" s="19" t="str">
        <f>IF(AND(D78&lt;Y78,D77&gt;Y77),"TEMA crossunder","-----")</f>
        <v>-----</v>
      </c>
      <c r="GL78" s="20" t="str">
        <f>IF(GD78="Bearish","YES","-----")</f>
        <v>-----</v>
      </c>
      <c r="GM78" s="20" t="str">
        <f>IF(GH78="Reverse to Bearish","YES","-----")</f>
        <v>-----</v>
      </c>
      <c r="GN78" s="20" t="str">
        <f>IF(AND(GI78="Bullish",GI77="Bullish",GI76="Bullish",GI75="Bullish"),"YES","-----")</f>
        <v>-----</v>
      </c>
      <c r="GO78" s="20" t="str">
        <f>IF(OR(GK78="TEMA crossunder",GK77="TEMA crossunder",GK76="TEMA crossunder",GK75="TEMA crossunder"),"YES","-----")</f>
        <v>YES</v>
      </c>
      <c r="GP78" s="20" t="str">
        <f>IF(GD78="Bullish","YES","-----")</f>
        <v>YES</v>
      </c>
      <c r="GQ78" s="20" t="str">
        <f>IF(GH78="Reverse to Bullish","YES","-----")</f>
        <v>-----</v>
      </c>
      <c r="GR78" s="20" t="str">
        <f>IF(AND(GI78="Bearish",GI77="Bearish",GI76="Bearish",GI75="Bearish"),"YES","-----")</f>
        <v>YES</v>
      </c>
      <c r="GS78" s="20" t="str">
        <f>IF(OR(GJ78="TEMA crossover",GJ77="TEMA crossover",GJ76="TEMA crossover",GJ75="TEMA crossover"),"YES","-----")</f>
        <v>YES</v>
      </c>
      <c r="GT78" s="20" t="str">
        <f t="shared" si="284"/>
        <v>-----</v>
      </c>
      <c r="GU78" s="20" t="str">
        <f t="shared" si="285"/>
        <v>-----</v>
      </c>
      <c r="GV78" s="20" t="str">
        <f t="shared" si="286"/>
        <v>-----</v>
      </c>
      <c r="GW78" s="20" t="str">
        <f t="shared" si="287"/>
        <v>-----</v>
      </c>
      <c r="GX78" s="20" t="str">
        <f t="shared" si="288"/>
        <v>-----</v>
      </c>
      <c r="GY78" s="20" t="str">
        <f t="shared" si="289"/>
        <v>-----</v>
      </c>
      <c r="GZ78" s="7" t="str">
        <f>IF(G78&gt;BH78,"YES","-----")</f>
        <v>-----</v>
      </c>
      <c r="HA78" s="7" t="str">
        <f>IF(F78&lt;BI78,"YES","-----")</f>
        <v>-----</v>
      </c>
      <c r="HB78">
        <f>BH78-BI78</f>
        <v>9.2700000000004366</v>
      </c>
      <c r="HI78">
        <f t="shared" si="267"/>
        <v>-8.2471999999997934</v>
      </c>
      <c r="HJ78">
        <f t="shared" si="268"/>
        <v>1.0228000000006432</v>
      </c>
      <c r="HK78" s="7"/>
      <c r="HL78" s="7"/>
      <c r="HM78" s="7"/>
      <c r="HN78" s="7"/>
      <c r="HO78" s="7"/>
      <c r="HP78" s="7"/>
      <c r="HQ78" s="28">
        <f t="shared" si="291"/>
        <v>0.70321999999941909</v>
      </c>
      <c r="HR78" s="28" t="str">
        <f t="shared" si="269"/>
        <v>Bull</v>
      </c>
      <c r="HS78">
        <f t="shared" si="270"/>
        <v>0.70321999999941909</v>
      </c>
    </row>
    <row r="79" spans="1:227" x14ac:dyDescent="0.55000000000000004">
      <c r="A79">
        <f>Validation!A78</f>
        <v>1772047800</v>
      </c>
      <c r="B79" t="str">
        <f>Price!B78</f>
        <v>XAUUSD</v>
      </c>
      <c r="C79" t="str">
        <f>Price!C78</f>
        <v>M5</v>
      </c>
      <c r="D79">
        <f>Price!D78</f>
        <v>5202.51</v>
      </c>
      <c r="E79">
        <f>Price!E78</f>
        <v>5202.76</v>
      </c>
      <c r="F79">
        <f>Price!F78</f>
        <v>5204.51</v>
      </c>
      <c r="G79">
        <f>Price!G78</f>
        <v>5199.62</v>
      </c>
      <c r="H79">
        <f>Price!H78</f>
        <v>546</v>
      </c>
      <c r="I79">
        <f>Diagonals!E78</f>
        <v>0</v>
      </c>
      <c r="J79">
        <f>Diagonals!F78</f>
        <v>0</v>
      </c>
      <c r="K79">
        <f>Diagonals!G78</f>
        <v>0</v>
      </c>
      <c r="L79">
        <f>Diagonals!H78</f>
        <v>0</v>
      </c>
      <c r="M79">
        <f>Diagonals!I78</f>
        <v>0</v>
      </c>
      <c r="N79">
        <f>Diagonals!J78</f>
        <v>0</v>
      </c>
      <c r="O79">
        <f>Diagonals!K78</f>
        <v>0</v>
      </c>
      <c r="P79">
        <f>Diagonals!L78</f>
        <v>0</v>
      </c>
      <c r="Q79">
        <f>Trendlines!E78</f>
        <v>0</v>
      </c>
      <c r="R79">
        <f>Trendlines!F78</f>
        <v>0</v>
      </c>
      <c r="S79">
        <f>Trendlines!G78</f>
        <v>0</v>
      </c>
      <c r="T79">
        <f>Trendlines!H78</f>
        <v>0</v>
      </c>
      <c r="U79">
        <f>Trendlines!I78</f>
        <v>0</v>
      </c>
      <c r="V79">
        <f>Trendlines!J78</f>
        <v>0</v>
      </c>
      <c r="W79">
        <f>Trendlines!K78</f>
        <v>0</v>
      </c>
      <c r="X79">
        <f>Trendlines!L78</f>
        <v>0</v>
      </c>
      <c r="Y79">
        <f>Tema_Hrma_Smma!E78</f>
        <v>5200.1899999999996</v>
      </c>
      <c r="Z79">
        <f>Tema_Hrma_Smma!F78</f>
        <v>5200.17</v>
      </c>
      <c r="AA79">
        <f>Tema_Hrma_Smma!G78</f>
        <v>5198.96</v>
      </c>
      <c r="AB79">
        <f>ZScore!H78</f>
        <v>-1</v>
      </c>
      <c r="AC79">
        <f>ZScore!I78</f>
        <v>1.00854</v>
      </c>
      <c r="AD79">
        <f>ZScore!J78</f>
        <v>3</v>
      </c>
      <c r="AE79">
        <f>HA!E78</f>
        <v>5199.63</v>
      </c>
      <c r="AF79">
        <f>HA!F78</f>
        <v>5204.51</v>
      </c>
      <c r="AG79">
        <f>HA!G78</f>
        <v>5199.62</v>
      </c>
      <c r="AH79">
        <f>HA!H78</f>
        <v>5202.3500000000004</v>
      </c>
      <c r="AI79">
        <f>HA!I78</f>
        <v>1</v>
      </c>
      <c r="AJ79">
        <f>HA!J78</f>
        <v>2.72</v>
      </c>
      <c r="AK79">
        <f>HA!K78</f>
        <v>-9.7710000000000005E-2</v>
      </c>
      <c r="AL79">
        <f>HA!L78</f>
        <v>1</v>
      </c>
      <c r="AM79">
        <f>KC!E78</f>
        <v>5229.5740699999997</v>
      </c>
      <c r="AN79">
        <f>KC!F78</f>
        <v>5224.4146300000002</v>
      </c>
      <c r="AO79">
        <f>KC!G78</f>
        <v>5219.2551800000001</v>
      </c>
      <c r="AP79">
        <f>KC!H78</f>
        <v>5214.0957399999998</v>
      </c>
      <c r="AQ79">
        <f>KC!I78</f>
        <v>5208.9362899999996</v>
      </c>
      <c r="AR79">
        <f>KC!J78</f>
        <v>5205.0042299999996</v>
      </c>
      <c r="AS79">
        <f>KC!K78</f>
        <v>5199.8447800000004</v>
      </c>
      <c r="AT79">
        <f>KC!L78</f>
        <v>5194.68534</v>
      </c>
      <c r="AU79">
        <f>KC!M78</f>
        <v>5189.5258899999999</v>
      </c>
      <c r="AV79">
        <f>KC!N78</f>
        <v>5184.3664500000004</v>
      </c>
      <c r="AW79">
        <f>SR_Levels!E78</f>
        <v>5193.3500000000004</v>
      </c>
      <c r="AX79">
        <f>SR_Levels!F78</f>
        <v>5178.6000000000004</v>
      </c>
      <c r="AY79">
        <f>SR_Levels!G78</f>
        <v>5161.8900000000003</v>
      </c>
      <c r="AZ79">
        <f>SR_Levels!H78</f>
        <v>5135.8500000000004</v>
      </c>
      <c r="BA79">
        <f>SR_Levels!I78</f>
        <v>5205.3100000000004</v>
      </c>
      <c r="BB79">
        <f>SR_Levels!J78</f>
        <v>0</v>
      </c>
      <c r="BC79">
        <f>SR_Levels!K78</f>
        <v>0</v>
      </c>
      <c r="BD79">
        <f>SR_Levels!L78</f>
        <v>0</v>
      </c>
      <c r="BE79">
        <f>ZigZag!E78</f>
        <v>0</v>
      </c>
      <c r="BF79">
        <f>ZigZag!F78</f>
        <v>0</v>
      </c>
      <c r="BG79">
        <f>ZigZag!G78</f>
        <v>5203.2299999999996</v>
      </c>
      <c r="BH79">
        <f>Dual_Tema!E78</f>
        <v>5203.4799999999996</v>
      </c>
      <c r="BI79">
        <f>Dual_Tema!F78</f>
        <v>5195.88</v>
      </c>
      <c r="BJ79">
        <f>Pinbar!E78</f>
        <v>0</v>
      </c>
      <c r="BK79">
        <f>SSA!E78</f>
        <v>5202.9073500000004</v>
      </c>
      <c r="BL79">
        <f>SSA!F78</f>
        <v>5202.01566</v>
      </c>
      <c r="BN79" t="str">
        <f t="shared" si="290"/>
        <v>Red Candle</v>
      </c>
      <c r="BO79" s="34">
        <f t="shared" si="292"/>
        <v>3.0763847095993668E-4</v>
      </c>
      <c r="BP79" s="34">
        <f t="shared" si="226"/>
        <v>-8.2392256280250376E-4</v>
      </c>
      <c r="BQ79" s="34">
        <f t="shared" si="235"/>
        <v>-9.3904827745117103E-4</v>
      </c>
      <c r="BR79" s="34">
        <f t="shared" si="237"/>
        <v>-1.7920699943398954E-3</v>
      </c>
      <c r="BS79" s="35">
        <f t="shared" si="293"/>
        <v>5.1266507407277118E-5</v>
      </c>
      <c r="BT79" s="35">
        <f t="shared" si="227"/>
        <v>-6.8686155460628839E-5</v>
      </c>
      <c r="BU79" s="35">
        <f t="shared" si="236"/>
        <v>-5.2192496785341547E-5</v>
      </c>
      <c r="BV79" s="35">
        <f t="shared" si="238"/>
        <v>-7.4733776991076084E-5</v>
      </c>
      <c r="BW79" s="27">
        <v>96</v>
      </c>
      <c r="BX79">
        <f>F79-G79</f>
        <v>4.8900000000003274</v>
      </c>
      <c r="BY79">
        <f>ABS(F79-D78)</f>
        <v>1.9200000000000728</v>
      </c>
      <c r="BZ79">
        <f>ABS(G79-D78)</f>
        <v>2.9700000000002547</v>
      </c>
      <c r="CA79">
        <f t="shared" si="271"/>
        <v>4.8900000000003274</v>
      </c>
      <c r="CB79">
        <f t="shared" si="229"/>
        <v>4.6757142857143537</v>
      </c>
      <c r="CC79">
        <f t="shared" si="232"/>
        <v>4.8326408299877111</v>
      </c>
      <c r="CD79">
        <f t="shared" si="230"/>
        <v>-0.15692654427335739</v>
      </c>
      <c r="CE79">
        <f t="shared" si="233"/>
        <v>-1</v>
      </c>
      <c r="CF79">
        <f t="shared" si="234"/>
        <v>-36</v>
      </c>
      <c r="CG79" s="7" t="str">
        <f t="shared" si="231"/>
        <v>Low Volatility Period</v>
      </c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Z79" s="7" t="str">
        <f>IF(AND(D79&gt;BH79,D79&gt;E79),"Bullish Trigger","-----")</f>
        <v>-----</v>
      </c>
      <c r="DA79" s="7" t="str">
        <f>IF(AND(D79&lt;BI79,D79&lt;E79),"Bearish Trigger","-----")</f>
        <v>-----</v>
      </c>
      <c r="DB79" s="13" t="str">
        <f>IF(AND(W79=BE79,W79&gt;0,BE79&gt;0),"Important High","------")</f>
        <v>------</v>
      </c>
      <c r="DC79" s="13" t="str">
        <f>IF(AND(X79=BF79,X79&gt;0,BF79&gt;0),"Important Low","------")</f>
        <v>------</v>
      </c>
      <c r="DD79" s="7" t="str">
        <f>IF(AND(DB79="Important High",DC79="-----",BJ79=1),"Imp High Rej","-----")</f>
        <v>-----</v>
      </c>
      <c r="DE79" s="7" t="str">
        <f>IF(AND(DB79="-----",DC79="Important Low",BJ79=1),"Imp Low Rej","-----")</f>
        <v>-----</v>
      </c>
      <c r="DF79" s="7" t="str">
        <f>IF(Y79&gt;AM79,"Overbought",IF(Y79&gt;AO79,"Bullish Momentum",IF(Y79&gt;AQ79,"Flat Momentum","-----")))</f>
        <v>-----</v>
      </c>
      <c r="DG79" s="7" t="str">
        <f>IF(Y79&lt;AV79,"Oversold",IF(Y79&lt;AT79,"Bearish Momentum",IF(Y79&lt;AR79,"Flat Momentum","-----")))</f>
        <v>Flat Momentum</v>
      </c>
      <c r="DH79" s="7" t="str">
        <f>IF(AND(DF79="Overbought",AD79=2),"Culminated Thrust","-----")</f>
        <v>-----</v>
      </c>
      <c r="DI79" s="7" t="str">
        <f>IF(AND(DG79="Oversold",AD79=5),"Culminated Thrust","-----")</f>
        <v>-----</v>
      </c>
      <c r="DJ79" s="14">
        <f>(Q79-$D79)/$D79</f>
        <v>-1</v>
      </c>
      <c r="DK79" s="14">
        <f>(R79-$D79)/$D79</f>
        <v>-1</v>
      </c>
      <c r="DL79" s="14">
        <f>(S79-$D79)/$D79</f>
        <v>-1</v>
      </c>
      <c r="DM79" s="14">
        <f>(T79-$D79)/$D79</f>
        <v>-1</v>
      </c>
      <c r="DN79" s="14">
        <f>(U79-$D79)/$D79</f>
        <v>-1</v>
      </c>
      <c r="DO79" s="14">
        <f>(V79-$D79)/$D79</f>
        <v>-1</v>
      </c>
      <c r="DP79" s="14">
        <f t="shared" si="239"/>
        <v>-1</v>
      </c>
      <c r="DQ79" s="14">
        <f t="shared" si="240"/>
        <v>-1</v>
      </c>
      <c r="DR79" s="14">
        <f t="shared" si="241"/>
        <v>-1</v>
      </c>
      <c r="DS79" s="14">
        <f t="shared" si="242"/>
        <v>-1</v>
      </c>
      <c r="DT79" s="14">
        <f t="shared" si="243"/>
        <v>-1</v>
      </c>
      <c r="DU79" s="14">
        <f t="shared" si="244"/>
        <v>-1</v>
      </c>
      <c r="DV79" t="str">
        <f>IF($D79&gt;Q79,"SUP","RES")</f>
        <v>SUP</v>
      </c>
      <c r="DW79" t="str">
        <f>IF($D79&gt;R79,"SUP","RES")</f>
        <v>SUP</v>
      </c>
      <c r="DX79" t="str">
        <f>IF($D79&gt;S79,"SUP","RES")</f>
        <v>SUP</v>
      </c>
      <c r="DY79" t="str">
        <f>IF($D79&gt;T79,"SUP","RES")</f>
        <v>SUP</v>
      </c>
      <c r="DZ79" t="str">
        <f>IF($D79&gt;U79,"SUP","RES")</f>
        <v>SUP</v>
      </c>
      <c r="EA79" t="str">
        <f>IF($D79&gt;V79,"SUP","RES")</f>
        <v>SUP</v>
      </c>
      <c r="EB79" s="7">
        <f t="shared" si="245"/>
        <v>0</v>
      </c>
      <c r="EC79" s="7">
        <f t="shared" si="246"/>
        <v>6</v>
      </c>
      <c r="ED79" s="13" t="str">
        <f t="shared" si="247"/>
        <v>All Sup</v>
      </c>
      <c r="EE79" s="13" t="str">
        <f t="shared" si="248"/>
        <v>-----</v>
      </c>
      <c r="EF79" s="7" t="str">
        <f>IF(OR(ED79="All Sup",EE79="All Res"),"na",((D79-MIN(Q79:V79))/(MAX(Q79:V79)-MIN(Q79:V79))))</f>
        <v>na</v>
      </c>
      <c r="EG79">
        <v>1.4999999999999999E-4</v>
      </c>
      <c r="EH79">
        <f>Q79*(1+$EG79)</f>
        <v>0</v>
      </c>
      <c r="EI79">
        <f>Q79*(1-$EG79)</f>
        <v>0</v>
      </c>
      <c r="EJ79">
        <f>R79*(1+$EG79)</f>
        <v>0</v>
      </c>
      <c r="EK79">
        <f>R79*(1-$EG79)</f>
        <v>0</v>
      </c>
      <c r="EL79">
        <f>S79*(1+$EG79)</f>
        <v>0</v>
      </c>
      <c r="EM79">
        <f>S79*(1-$EG79)</f>
        <v>0</v>
      </c>
      <c r="EN79">
        <f>T79*(1+$EG79)</f>
        <v>0</v>
      </c>
      <c r="EO79">
        <f>T79*(1-$EG79)</f>
        <v>0</v>
      </c>
      <c r="EP79">
        <f>U79*(1+$EG79)</f>
        <v>0</v>
      </c>
      <c r="EQ79">
        <f>U79*(1-$EG79)</f>
        <v>0</v>
      </c>
      <c r="ER79">
        <f>V79*(1+$EG79)</f>
        <v>0</v>
      </c>
      <c r="ES79">
        <f>V79*(1-$EG79)</f>
        <v>0</v>
      </c>
      <c r="ET79" s="7" t="str">
        <f t="shared" si="249"/>
        <v>-----</v>
      </c>
      <c r="EU79" s="7" t="str">
        <f t="shared" si="250"/>
        <v>-----</v>
      </c>
      <c r="EV79" s="7" t="str">
        <f t="shared" si="251"/>
        <v>-----</v>
      </c>
      <c r="EW79" s="7" t="str">
        <f t="shared" si="252"/>
        <v>-----</v>
      </c>
      <c r="EX79" s="7" t="str">
        <f t="shared" si="253"/>
        <v>-----</v>
      </c>
      <c r="EY79" s="7" t="str">
        <f t="shared" si="254"/>
        <v>-----</v>
      </c>
      <c r="EZ79">
        <f t="shared" si="272"/>
        <v>77</v>
      </c>
      <c r="FA79">
        <f t="shared" si="273"/>
        <v>77</v>
      </c>
      <c r="FB79">
        <f t="shared" si="274"/>
        <v>77</v>
      </c>
      <c r="FC79">
        <f t="shared" si="275"/>
        <v>77</v>
      </c>
      <c r="FD79">
        <f t="shared" si="276"/>
        <v>77</v>
      </c>
      <c r="FE79">
        <f t="shared" si="277"/>
        <v>77</v>
      </c>
      <c r="FF79">
        <f t="shared" si="278"/>
        <v>0</v>
      </c>
      <c r="FG79">
        <f t="shared" si="279"/>
        <v>0</v>
      </c>
      <c r="FH79">
        <f t="shared" si="280"/>
        <v>0</v>
      </c>
      <c r="FI79">
        <f t="shared" si="281"/>
        <v>0</v>
      </c>
      <c r="FJ79">
        <f t="shared" si="282"/>
        <v>0</v>
      </c>
      <c r="FK79">
        <f t="shared" si="283"/>
        <v>0</v>
      </c>
      <c r="FL79" s="7" t="str">
        <f t="shared" si="255"/>
        <v>-----</v>
      </c>
      <c r="FM79" s="7" t="str">
        <f t="shared" si="256"/>
        <v>-----</v>
      </c>
      <c r="FN79" s="7" t="str">
        <f t="shared" si="257"/>
        <v>-----</v>
      </c>
      <c r="FO79" s="7" t="str">
        <f t="shared" si="258"/>
        <v>-----</v>
      </c>
      <c r="FP79" s="7" t="str">
        <f t="shared" si="259"/>
        <v>-----</v>
      </c>
      <c r="FQ79" s="7" t="str">
        <f t="shared" si="260"/>
        <v>-----</v>
      </c>
      <c r="FR79" s="13" t="str">
        <f>IF(FL79="-----","-----",(D79-Q79)/Q79)</f>
        <v>-----</v>
      </c>
      <c r="FS79" s="13" t="str">
        <f>IF(FM79="-----","-----",(Q79-R79)/R79)</f>
        <v>-----</v>
      </c>
      <c r="FT79" s="13" t="str">
        <f>IF(FN79="-----","-----",(R79-S79)/S79)</f>
        <v>-----</v>
      </c>
      <c r="FU79" s="13" t="str">
        <f>IF(FO79="-----","-----",(S79-T79)/T79)</f>
        <v>-----</v>
      </c>
      <c r="FV79" s="13" t="str">
        <f>IF(FP79="-----","-----",(T79-U79)/U79)</f>
        <v>-----</v>
      </c>
      <c r="FW79" s="13" t="str">
        <f>IF(FQ79="-----","-----",(U79-V79)/V79)</f>
        <v>-----</v>
      </c>
      <c r="FX79" s="7" t="str">
        <f t="shared" si="261"/>
        <v>-----</v>
      </c>
      <c r="FY79" s="7" t="str">
        <f t="shared" si="262"/>
        <v>-----</v>
      </c>
      <c r="FZ79" s="7" t="str">
        <f t="shared" si="263"/>
        <v>-----</v>
      </c>
      <c r="GA79" s="7" t="str">
        <f t="shared" si="264"/>
        <v>-----</v>
      </c>
      <c r="GB79" s="7" t="str">
        <f t="shared" si="265"/>
        <v>-----</v>
      </c>
      <c r="GC79" s="7" t="str">
        <f t="shared" si="266"/>
        <v>-----</v>
      </c>
      <c r="GD79" s="7" t="str">
        <f>IF(AND(BG79&gt;AA79,BG78&gt;AA78,BG77&gt;AA77,BG76&gt;AA76,BG75&gt;AA75,BG74&gt;AA74,BG73&gt;AA73,BG72&gt;AA72,BG71&gt;AA71,BG70&gt;AA70,BG69&gt;AA69,BG68&gt;AA68),"Bullish",IF(AND(BG79&lt;AA79,BG78&lt;AA78,BG77&lt;AA77,BG76&lt;AA76,BG75&lt;AA75,BG74&lt;AA74,BG73&lt;AA73,BG72&lt;AA72,BG71&lt;AA71,BG70&lt;AA70,BG69&lt;AA69,BG68&lt;AA68),"Bearish","-----"))</f>
        <v>Bullish</v>
      </c>
      <c r="GE79">
        <f>(Z79-BG79)/BG79</f>
        <v>-5.8809624021991934E-4</v>
      </c>
      <c r="GI79" s="7" t="str">
        <f>IF(Y79&gt;Z79,"Bullish","Bearish")</f>
        <v>Bullish</v>
      </c>
      <c r="GJ79" s="19" t="str">
        <f>IF(AND(D79&gt;Y79,D78&lt;Y78),"TEMA crossover","-----")</f>
        <v>-----</v>
      </c>
      <c r="GK79" s="19" t="str">
        <f>IF(AND(D79&lt;Y79,D78&gt;Y78),"TEMA crossunder","-----")</f>
        <v>-----</v>
      </c>
      <c r="GL79" s="20" t="str">
        <f>IF(GD79="Bearish","YES","-----")</f>
        <v>-----</v>
      </c>
      <c r="GM79" s="20" t="str">
        <f>IF(GH79="Reverse to Bearish","YES","-----")</f>
        <v>-----</v>
      </c>
      <c r="GN79" s="20" t="str">
        <f>IF(AND(GI79="Bullish",GI78="Bullish",GI77="Bullish",GI76="Bullish"),"YES","-----")</f>
        <v>-----</v>
      </c>
      <c r="GO79" s="20" t="str">
        <f>IF(OR(GK79="TEMA crossunder",GK78="TEMA crossunder",GK77="TEMA crossunder",GK76="TEMA crossunder"),"YES","-----")</f>
        <v>YES</v>
      </c>
      <c r="GP79" s="20" t="str">
        <f>IF(GD79="Bullish","YES","-----")</f>
        <v>YES</v>
      </c>
      <c r="GQ79" s="20" t="str">
        <f>IF(GH79="Reverse to Bullish","YES","-----")</f>
        <v>-----</v>
      </c>
      <c r="GR79" s="20" t="str">
        <f>IF(AND(GI79="Bearish",GI78="Bearish",GI77="Bearish",GI76="Bearish"),"YES","-----")</f>
        <v>-----</v>
      </c>
      <c r="GS79" s="20" t="str">
        <f>IF(OR(GJ79="TEMA crossover",GJ78="TEMA crossover",GJ77="TEMA crossover",GJ76="TEMA crossover"),"YES","-----")</f>
        <v>YES</v>
      </c>
      <c r="GT79" s="20" t="str">
        <f t="shared" si="284"/>
        <v>-----</v>
      </c>
      <c r="GU79" s="20" t="str">
        <f t="shared" si="285"/>
        <v>-----</v>
      </c>
      <c r="GV79" s="20" t="str">
        <f t="shared" si="286"/>
        <v>-----</v>
      </c>
      <c r="GW79" s="20" t="str">
        <f t="shared" si="287"/>
        <v>-----</v>
      </c>
      <c r="GX79" s="20" t="str">
        <f t="shared" si="288"/>
        <v>-----</v>
      </c>
      <c r="GY79" s="20" t="str">
        <f t="shared" si="289"/>
        <v>-----</v>
      </c>
      <c r="GZ79" s="7" t="str">
        <f>IF(G79&gt;BH79,"YES","-----")</f>
        <v>-----</v>
      </c>
      <c r="HA79" s="7" t="str">
        <f>IF(F79&lt;BI79,"YES","-----")</f>
        <v>-----</v>
      </c>
      <c r="HB79">
        <f>BH79-BI79</f>
        <v>7.5999999999994543</v>
      </c>
      <c r="HI79">
        <f t="shared" si="267"/>
        <v>-7.0273500000002969</v>
      </c>
      <c r="HJ79">
        <f t="shared" si="268"/>
        <v>0.57264999999915744</v>
      </c>
      <c r="HK79" s="7"/>
      <c r="HL79" s="7"/>
      <c r="HM79" s="7"/>
      <c r="HN79" s="7"/>
      <c r="HO79" s="7"/>
      <c r="HP79" s="7"/>
      <c r="HQ79" s="28">
        <f t="shared" si="291"/>
        <v>0.89169000000038068</v>
      </c>
      <c r="HR79" s="28" t="str">
        <f t="shared" si="269"/>
        <v>Bull</v>
      </c>
      <c r="HS79">
        <f t="shared" si="270"/>
        <v>0.89169000000038068</v>
      </c>
    </row>
    <row r="80" spans="1:227" x14ac:dyDescent="0.55000000000000004">
      <c r="A80">
        <f>Validation!A79</f>
        <v>1772048100</v>
      </c>
      <c r="B80" t="str">
        <f>Price!B79</f>
        <v>XAUUSD</v>
      </c>
      <c r="C80" t="str">
        <f>Price!C79</f>
        <v>M5</v>
      </c>
      <c r="D80">
        <f>Price!D79</f>
        <v>5201</v>
      </c>
      <c r="E80">
        <f>Price!E79</f>
        <v>5202.5200000000004</v>
      </c>
      <c r="F80">
        <f>Price!F79</f>
        <v>5206.3</v>
      </c>
      <c r="G80">
        <f>Price!G79</f>
        <v>5200.84</v>
      </c>
      <c r="H80">
        <f>Price!H79</f>
        <v>561</v>
      </c>
      <c r="I80">
        <f>Diagonals!E79</f>
        <v>0</v>
      </c>
      <c r="J80">
        <f>Diagonals!F79</f>
        <v>0</v>
      </c>
      <c r="K80">
        <f>Diagonals!G79</f>
        <v>0</v>
      </c>
      <c r="L80">
        <f>Diagonals!H79</f>
        <v>0</v>
      </c>
      <c r="M80">
        <f>Diagonals!I79</f>
        <v>0</v>
      </c>
      <c r="N80">
        <f>Diagonals!J79</f>
        <v>0</v>
      </c>
      <c r="O80">
        <f>Diagonals!K79</f>
        <v>0</v>
      </c>
      <c r="P80">
        <f>Diagonals!L79</f>
        <v>0</v>
      </c>
      <c r="Q80">
        <f>Trendlines!E79</f>
        <v>0</v>
      </c>
      <c r="R80">
        <f>Trendlines!F79</f>
        <v>0</v>
      </c>
      <c r="S80">
        <f>Trendlines!G79</f>
        <v>0</v>
      </c>
      <c r="T80">
        <f>Trendlines!H79</f>
        <v>0</v>
      </c>
      <c r="U80">
        <f>Trendlines!I79</f>
        <v>0</v>
      </c>
      <c r="V80">
        <f>Trendlines!J79</f>
        <v>0</v>
      </c>
      <c r="W80">
        <f>Trendlines!K79</f>
        <v>0</v>
      </c>
      <c r="X80">
        <f>Trendlines!L79</f>
        <v>0</v>
      </c>
      <c r="Y80">
        <f>Tema_Hrma_Smma!E79</f>
        <v>5201.32</v>
      </c>
      <c r="Z80">
        <f>Tema_Hrma_Smma!F79</f>
        <v>5200.28</v>
      </c>
      <c r="AA80">
        <f>Tema_Hrma_Smma!G79</f>
        <v>5199.0600000000004</v>
      </c>
      <c r="AB80">
        <f>ZScore!H79</f>
        <v>-1</v>
      </c>
      <c r="AC80">
        <f>ZScore!I79</f>
        <v>0.57903000000000004</v>
      </c>
      <c r="AD80">
        <f>ZScore!J79</f>
        <v>3</v>
      </c>
      <c r="AE80">
        <f>HA!E79</f>
        <v>5200.99</v>
      </c>
      <c r="AF80">
        <f>HA!F79</f>
        <v>5206.3</v>
      </c>
      <c r="AG80">
        <f>HA!G79</f>
        <v>5200.84</v>
      </c>
      <c r="AH80">
        <f>HA!H79</f>
        <v>5202.66</v>
      </c>
      <c r="AI80">
        <f>HA!I79</f>
        <v>1</v>
      </c>
      <c r="AJ80">
        <f>HA!J79</f>
        <v>1.68</v>
      </c>
      <c r="AK80">
        <f>HA!K79</f>
        <v>-0.48236000000000001</v>
      </c>
      <c r="AL80">
        <f>HA!L79</f>
        <v>2</v>
      </c>
      <c r="AM80">
        <f>KC!E79</f>
        <v>5229.1567999999997</v>
      </c>
      <c r="AN80">
        <f>KC!F79</f>
        <v>5224.0367999999999</v>
      </c>
      <c r="AO80">
        <f>KC!G79</f>
        <v>5218.9168</v>
      </c>
      <c r="AP80">
        <f>KC!H79</f>
        <v>5213.7968000000001</v>
      </c>
      <c r="AQ80">
        <f>KC!I79</f>
        <v>5208.6768000000002</v>
      </c>
      <c r="AR80">
        <f>KC!J79</f>
        <v>5204.5238399999998</v>
      </c>
      <c r="AS80">
        <f>KC!K79</f>
        <v>5199.4038399999999</v>
      </c>
      <c r="AT80">
        <f>KC!L79</f>
        <v>5194.2838400000001</v>
      </c>
      <c r="AU80">
        <f>KC!M79</f>
        <v>5189.1638400000002</v>
      </c>
      <c r="AV80">
        <f>KC!N79</f>
        <v>5184.0438400000003</v>
      </c>
      <c r="AW80">
        <f>SR_Levels!E79</f>
        <v>5193.3500000000004</v>
      </c>
      <c r="AX80">
        <f>SR_Levels!F79</f>
        <v>5178.6000000000004</v>
      </c>
      <c r="AY80">
        <f>SR_Levels!G79</f>
        <v>5161.8900000000003</v>
      </c>
      <c r="AZ80">
        <f>SR_Levels!H79</f>
        <v>5135.8500000000004</v>
      </c>
      <c r="BA80">
        <f>SR_Levels!I79</f>
        <v>5205.3100000000004</v>
      </c>
      <c r="BB80">
        <f>SR_Levels!J79</f>
        <v>0</v>
      </c>
      <c r="BC80">
        <f>SR_Levels!K79</f>
        <v>0</v>
      </c>
      <c r="BD80">
        <f>SR_Levels!L79</f>
        <v>0</v>
      </c>
      <c r="BE80">
        <f>ZigZag!E79</f>
        <v>0</v>
      </c>
      <c r="BF80">
        <f>ZigZag!F79</f>
        <v>0</v>
      </c>
      <c r="BG80">
        <f>ZigZag!G79</f>
        <v>5203.1899999999996</v>
      </c>
      <c r="BH80">
        <f>Dual_Tema!E79</f>
        <v>5204.79</v>
      </c>
      <c r="BI80">
        <f>Dual_Tema!F79</f>
        <v>5198.05</v>
      </c>
      <c r="BJ80">
        <f>Pinbar!E79</f>
        <v>0</v>
      </c>
      <c r="BK80">
        <f>SSA!E79</f>
        <v>5203.8024599999999</v>
      </c>
      <c r="BL80">
        <f>SSA!F79</f>
        <v>5202.90906</v>
      </c>
      <c r="BN80" t="str">
        <f t="shared" si="290"/>
        <v>Red Candle</v>
      </c>
      <c r="BO80" s="34">
        <f t="shared" si="292"/>
        <v>1.2918031145738862E-3</v>
      </c>
      <c r="BP80" s="34">
        <f t="shared" ref="BP80:BP143" si="294">(D80/D68)-1</f>
        <v>-1.0352662785538813E-3</v>
      </c>
      <c r="BQ80" s="34">
        <f t="shared" si="235"/>
        <v>-1.1657227577120954E-3</v>
      </c>
      <c r="BR80" s="34">
        <f t="shared" si="237"/>
        <v>-2.33447211581439E-3</v>
      </c>
      <c r="BS80" s="35">
        <f t="shared" si="293"/>
        <v>2.1518472471249162E-4</v>
      </c>
      <c r="BT80" s="35">
        <f t="shared" ref="BT80:BT143" si="295">((BP80+1)^(1/12))-1</f>
        <v>-8.6313152874883947E-5</v>
      </c>
      <c r="BU80" s="35">
        <f t="shared" si="236"/>
        <v>-6.479805279246964E-5</v>
      </c>
      <c r="BV80" s="35">
        <f t="shared" si="238"/>
        <v>-9.7378643560963596E-5</v>
      </c>
      <c r="BW80" s="27">
        <v>96</v>
      </c>
      <c r="BX80">
        <f>F80-G80</f>
        <v>5.4600000000000364</v>
      </c>
      <c r="BY80">
        <f>ABS(F80-D79)</f>
        <v>3.7899999999999636</v>
      </c>
      <c r="BZ80">
        <f>ABS(G80-D79)</f>
        <v>1.6700000000000728</v>
      </c>
      <c r="CA80">
        <f t="shared" si="271"/>
        <v>5.4600000000000364</v>
      </c>
      <c r="CB80">
        <f t="shared" si="229"/>
        <v>5.0371428571429533</v>
      </c>
      <c r="CC80">
        <f t="shared" si="232"/>
        <v>4.8774521992743063</v>
      </c>
      <c r="CD80">
        <f t="shared" si="230"/>
        <v>0.159690657868647</v>
      </c>
      <c r="CE80">
        <f t="shared" si="233"/>
        <v>1</v>
      </c>
      <c r="CF80">
        <f t="shared" si="234"/>
        <v>1</v>
      </c>
      <c r="CG80" s="7" t="str">
        <f t="shared" si="231"/>
        <v>-----</v>
      </c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Z80" s="7" t="str">
        <f>IF(AND(D80&gt;BH80,D80&gt;E80),"Bullish Trigger","-----")</f>
        <v>-----</v>
      </c>
      <c r="DA80" s="7" t="str">
        <f>IF(AND(D80&lt;BI80,D80&lt;E80),"Bearish Trigger","-----")</f>
        <v>-----</v>
      </c>
      <c r="DB80" s="13" t="str">
        <f>IF(AND(W80=BE80,W80&gt;0,BE80&gt;0),"Important High","------")</f>
        <v>------</v>
      </c>
      <c r="DC80" s="13" t="str">
        <f>IF(AND(X80=BF80,X80&gt;0,BF80&gt;0),"Important Low","------")</f>
        <v>------</v>
      </c>
      <c r="DD80" s="7" t="str">
        <f>IF(AND(DB80="Important High",DC80="-----",BJ80=1),"Imp High Rej","-----")</f>
        <v>-----</v>
      </c>
      <c r="DE80" s="7" t="str">
        <f>IF(AND(DB80="-----",DC80="Important Low",BJ80=1),"Imp Low Rej","-----")</f>
        <v>-----</v>
      </c>
      <c r="DF80" s="7" t="str">
        <f>IF(Y80&gt;AM80,"Overbought",IF(Y80&gt;AO80,"Bullish Momentum",IF(Y80&gt;AQ80,"Flat Momentum","-----")))</f>
        <v>-----</v>
      </c>
      <c r="DG80" s="7" t="str">
        <f>IF(Y80&lt;AV80,"Oversold",IF(Y80&lt;AT80,"Bearish Momentum",IF(Y80&lt;AR80,"Flat Momentum","-----")))</f>
        <v>Flat Momentum</v>
      </c>
      <c r="DH80" s="7" t="str">
        <f>IF(AND(DF80="Overbought",AD80=2),"Culminated Thrust","-----")</f>
        <v>-----</v>
      </c>
      <c r="DI80" s="7" t="str">
        <f>IF(AND(DG80="Oversold",AD80=5),"Culminated Thrust","-----")</f>
        <v>-----</v>
      </c>
      <c r="DJ80" s="14">
        <f>(Q80-$D80)/$D80</f>
        <v>-1</v>
      </c>
      <c r="DK80" s="14">
        <f>(R80-$D80)/$D80</f>
        <v>-1</v>
      </c>
      <c r="DL80" s="14">
        <f>(S80-$D80)/$D80</f>
        <v>-1</v>
      </c>
      <c r="DM80" s="14">
        <f>(T80-$D80)/$D80</f>
        <v>-1</v>
      </c>
      <c r="DN80" s="14">
        <f>(U80-$D80)/$D80</f>
        <v>-1</v>
      </c>
      <c r="DO80" s="14">
        <f>(V80-$D80)/$D80</f>
        <v>-1</v>
      </c>
      <c r="DP80" s="14">
        <f t="shared" si="239"/>
        <v>-1</v>
      </c>
      <c r="DQ80" s="14">
        <f t="shared" si="240"/>
        <v>-1</v>
      </c>
      <c r="DR80" s="14">
        <f t="shared" si="241"/>
        <v>-1</v>
      </c>
      <c r="DS80" s="14">
        <f t="shared" si="242"/>
        <v>-1</v>
      </c>
      <c r="DT80" s="14">
        <f t="shared" si="243"/>
        <v>-1</v>
      </c>
      <c r="DU80" s="14">
        <f t="shared" si="244"/>
        <v>-1</v>
      </c>
      <c r="DV80" t="str">
        <f>IF($D80&gt;Q80,"SUP","RES")</f>
        <v>SUP</v>
      </c>
      <c r="DW80" t="str">
        <f>IF($D80&gt;R80,"SUP","RES")</f>
        <v>SUP</v>
      </c>
      <c r="DX80" t="str">
        <f>IF($D80&gt;S80,"SUP","RES")</f>
        <v>SUP</v>
      </c>
      <c r="DY80" t="str">
        <f>IF($D80&gt;T80,"SUP","RES")</f>
        <v>SUP</v>
      </c>
      <c r="DZ80" t="str">
        <f>IF($D80&gt;U80,"SUP","RES")</f>
        <v>SUP</v>
      </c>
      <c r="EA80" t="str">
        <f>IF($D80&gt;V80,"SUP","RES")</f>
        <v>SUP</v>
      </c>
      <c r="EB80" s="7">
        <f t="shared" si="245"/>
        <v>0</v>
      </c>
      <c r="EC80" s="7">
        <f t="shared" si="246"/>
        <v>6</v>
      </c>
      <c r="ED80" s="13" t="str">
        <f t="shared" si="247"/>
        <v>All Sup</v>
      </c>
      <c r="EE80" s="13" t="str">
        <f t="shared" si="248"/>
        <v>-----</v>
      </c>
      <c r="EF80" s="7" t="str">
        <f>IF(OR(ED80="All Sup",EE80="All Res"),"na",((D80-MIN(Q80:V80))/(MAX(Q80:V80)-MIN(Q80:V80))))</f>
        <v>na</v>
      </c>
      <c r="EG80">
        <v>1.4999999999999999E-4</v>
      </c>
      <c r="EH80">
        <f>Q80*(1+$EG80)</f>
        <v>0</v>
      </c>
      <c r="EI80">
        <f>Q80*(1-$EG80)</f>
        <v>0</v>
      </c>
      <c r="EJ80">
        <f>R80*(1+$EG80)</f>
        <v>0</v>
      </c>
      <c r="EK80">
        <f>R80*(1-$EG80)</f>
        <v>0</v>
      </c>
      <c r="EL80">
        <f>S80*(1+$EG80)</f>
        <v>0</v>
      </c>
      <c r="EM80">
        <f>S80*(1-$EG80)</f>
        <v>0</v>
      </c>
      <c r="EN80">
        <f>T80*(1+$EG80)</f>
        <v>0</v>
      </c>
      <c r="EO80">
        <f>T80*(1-$EG80)</f>
        <v>0</v>
      </c>
      <c r="EP80">
        <f>U80*(1+$EG80)</f>
        <v>0</v>
      </c>
      <c r="EQ80">
        <f>U80*(1-$EG80)</f>
        <v>0</v>
      </c>
      <c r="ER80">
        <f>V80*(1+$EG80)</f>
        <v>0</v>
      </c>
      <c r="ES80">
        <f>V80*(1-$EG80)</f>
        <v>0</v>
      </c>
      <c r="ET80" s="7" t="str">
        <f t="shared" si="249"/>
        <v>-----</v>
      </c>
      <c r="EU80" s="7" t="str">
        <f t="shared" si="250"/>
        <v>-----</v>
      </c>
      <c r="EV80" s="7" t="str">
        <f t="shared" si="251"/>
        <v>-----</v>
      </c>
      <c r="EW80" s="7" t="str">
        <f t="shared" si="252"/>
        <v>-----</v>
      </c>
      <c r="EX80" s="7" t="str">
        <f t="shared" si="253"/>
        <v>-----</v>
      </c>
      <c r="EY80" s="7" t="str">
        <f t="shared" si="254"/>
        <v>-----</v>
      </c>
      <c r="EZ80">
        <f t="shared" si="272"/>
        <v>78</v>
      </c>
      <c r="FA80">
        <f t="shared" si="273"/>
        <v>78</v>
      </c>
      <c r="FB80">
        <f t="shared" si="274"/>
        <v>78</v>
      </c>
      <c r="FC80">
        <f t="shared" si="275"/>
        <v>78</v>
      </c>
      <c r="FD80">
        <f t="shared" si="276"/>
        <v>78</v>
      </c>
      <c r="FE80">
        <f t="shared" si="277"/>
        <v>78</v>
      </c>
      <c r="FF80">
        <f t="shared" si="278"/>
        <v>0</v>
      </c>
      <c r="FG80">
        <f t="shared" si="279"/>
        <v>0</v>
      </c>
      <c r="FH80">
        <f t="shared" si="280"/>
        <v>0</v>
      </c>
      <c r="FI80">
        <f t="shared" si="281"/>
        <v>0</v>
      </c>
      <c r="FJ80">
        <f t="shared" si="282"/>
        <v>0</v>
      </c>
      <c r="FK80">
        <f t="shared" si="283"/>
        <v>0</v>
      </c>
      <c r="FL80" s="7" t="str">
        <f t="shared" si="255"/>
        <v>-----</v>
      </c>
      <c r="FM80" s="7" t="str">
        <f t="shared" si="256"/>
        <v>-----</v>
      </c>
      <c r="FN80" s="7" t="str">
        <f t="shared" si="257"/>
        <v>-----</v>
      </c>
      <c r="FO80" s="7" t="str">
        <f t="shared" si="258"/>
        <v>-----</v>
      </c>
      <c r="FP80" s="7" t="str">
        <f t="shared" si="259"/>
        <v>-----</v>
      </c>
      <c r="FQ80" s="7" t="str">
        <f t="shared" si="260"/>
        <v>-----</v>
      </c>
      <c r="FR80" s="13" t="str">
        <f>IF(FL80="-----","-----",(D80-Q80)/Q80)</f>
        <v>-----</v>
      </c>
      <c r="FS80" s="13" t="str">
        <f>IF(FM80="-----","-----",(Q80-R80)/R80)</f>
        <v>-----</v>
      </c>
      <c r="FT80" s="13" t="str">
        <f>IF(FN80="-----","-----",(R80-S80)/S80)</f>
        <v>-----</v>
      </c>
      <c r="FU80" s="13" t="str">
        <f>IF(FO80="-----","-----",(S80-T80)/T80)</f>
        <v>-----</v>
      </c>
      <c r="FV80" s="13" t="str">
        <f>IF(FP80="-----","-----",(T80-U80)/U80)</f>
        <v>-----</v>
      </c>
      <c r="FW80" s="13" t="str">
        <f>IF(FQ80="-----","-----",(U80-V80)/V80)</f>
        <v>-----</v>
      </c>
      <c r="FX80" s="7" t="str">
        <f t="shared" si="261"/>
        <v>-----</v>
      </c>
      <c r="FY80" s="7" t="str">
        <f t="shared" si="262"/>
        <v>-----</v>
      </c>
      <c r="FZ80" s="7" t="str">
        <f t="shared" si="263"/>
        <v>-----</v>
      </c>
      <c r="GA80" s="7" t="str">
        <f t="shared" si="264"/>
        <v>-----</v>
      </c>
      <c r="GB80" s="7" t="str">
        <f t="shared" si="265"/>
        <v>-----</v>
      </c>
      <c r="GC80" s="7" t="str">
        <f t="shared" si="266"/>
        <v>-----</v>
      </c>
      <c r="GD80" s="7" t="str">
        <f>IF(AND(BG80&gt;AA80,BG79&gt;AA79,BG78&gt;AA78,BG77&gt;AA77,BG76&gt;AA76,BG75&gt;AA75,BG74&gt;AA74,BG73&gt;AA73,BG72&gt;AA72,BG71&gt;AA71,BG70&gt;AA70,BG69&gt;AA69),"Bullish",IF(AND(BG80&lt;AA80,BG79&lt;AA79,BG78&lt;AA78,BG77&lt;AA77,BG76&lt;AA76,BG75&lt;AA75,BG74&lt;AA74,BG73&lt;AA73,BG72&lt;AA72,BG71&lt;AA71,BG70&lt;AA70,BG69&lt;AA69),"Bearish","-----"))</f>
        <v>Bullish</v>
      </c>
      <c r="GE80">
        <f>(Z80-BG80)/BG80</f>
        <v>-5.5927229257433507E-4</v>
      </c>
      <c r="GI80" s="7" t="str">
        <f>IF(Y80&gt;Z80,"Bullish","Bearish")</f>
        <v>Bullish</v>
      </c>
      <c r="GJ80" s="19" t="str">
        <f>IF(AND(D80&gt;Y80,D79&lt;Y79),"TEMA crossover","-----")</f>
        <v>-----</v>
      </c>
      <c r="GK80" s="19" t="str">
        <f>IF(AND(D80&lt;Y80,D79&gt;Y79),"TEMA crossunder","-----")</f>
        <v>TEMA crossunder</v>
      </c>
      <c r="GL80" s="20" t="str">
        <f>IF(GD80="Bearish","YES","-----")</f>
        <v>-----</v>
      </c>
      <c r="GM80" s="20" t="str">
        <f>IF(GH80="Reverse to Bearish","YES","-----")</f>
        <v>-----</v>
      </c>
      <c r="GN80" s="20" t="str">
        <f>IF(AND(GI80="Bullish",GI79="Bullish",GI78="Bullish",GI77="Bullish"),"YES","-----")</f>
        <v>-----</v>
      </c>
      <c r="GO80" s="20" t="str">
        <f>IF(OR(GK80="TEMA crossunder",GK79="TEMA crossunder",GK78="TEMA crossunder",GK77="TEMA crossunder"),"YES","-----")</f>
        <v>YES</v>
      </c>
      <c r="GP80" s="20" t="str">
        <f>IF(GD80="Bullish","YES","-----")</f>
        <v>YES</v>
      </c>
      <c r="GQ80" s="20" t="str">
        <f>IF(GH80="Reverse to Bullish","YES","-----")</f>
        <v>-----</v>
      </c>
      <c r="GR80" s="20" t="str">
        <f>IF(AND(GI80="Bearish",GI79="Bearish",GI78="Bearish",GI77="Bearish"),"YES","-----")</f>
        <v>-----</v>
      </c>
      <c r="GS80" s="20" t="str">
        <f>IF(OR(GJ80="TEMA crossover",GJ79="TEMA crossover",GJ78="TEMA crossover",GJ77="TEMA crossover"),"YES","-----")</f>
        <v>YES</v>
      </c>
      <c r="GT80" s="20" t="str">
        <f t="shared" si="284"/>
        <v>-----</v>
      </c>
      <c r="GU80" s="20" t="str">
        <f t="shared" si="285"/>
        <v>-----</v>
      </c>
      <c r="GV80" s="20" t="str">
        <f t="shared" si="286"/>
        <v>-----</v>
      </c>
      <c r="GW80" s="20" t="str">
        <f t="shared" si="287"/>
        <v>-----</v>
      </c>
      <c r="GX80" s="20" t="str">
        <f t="shared" si="288"/>
        <v>-----</v>
      </c>
      <c r="GY80" s="20" t="str">
        <f t="shared" si="289"/>
        <v>-----</v>
      </c>
      <c r="GZ80" s="7" t="str">
        <f>IF(G80&gt;BH80,"YES","-----")</f>
        <v>-----</v>
      </c>
      <c r="HA80" s="7" t="str">
        <f>IF(F80&lt;BI80,"YES","-----")</f>
        <v>-----</v>
      </c>
      <c r="HB80">
        <f>BH80-BI80</f>
        <v>6.7399999999997817</v>
      </c>
      <c r="HI80">
        <f t="shared" si="267"/>
        <v>-5.7524599999997008</v>
      </c>
      <c r="HJ80">
        <f t="shared" si="268"/>
        <v>0.98754000000008091</v>
      </c>
      <c r="HK80" s="7"/>
      <c r="HL80" s="7"/>
      <c r="HM80" s="7"/>
      <c r="HN80" s="7"/>
      <c r="HO80" s="7"/>
      <c r="HP80" s="7"/>
      <c r="HQ80" s="28">
        <f t="shared" si="291"/>
        <v>0.8933999999999287</v>
      </c>
      <c r="HR80" s="28" t="str">
        <f t="shared" si="269"/>
        <v>Bull</v>
      </c>
      <c r="HS80">
        <f t="shared" si="270"/>
        <v>0.8933999999999287</v>
      </c>
    </row>
    <row r="81" spans="1:227" x14ac:dyDescent="0.55000000000000004">
      <c r="A81">
        <f>Validation!A80</f>
        <v>1772048400</v>
      </c>
      <c r="B81" t="str">
        <f>Price!B80</f>
        <v>XAUUSD</v>
      </c>
      <c r="C81" t="str">
        <f>Price!C80</f>
        <v>M5</v>
      </c>
      <c r="D81">
        <f>Price!D80</f>
        <v>5204.32</v>
      </c>
      <c r="E81">
        <f>Price!E80</f>
        <v>5200.97</v>
      </c>
      <c r="F81">
        <f>Price!F80</f>
        <v>5205.1400000000003</v>
      </c>
      <c r="G81">
        <f>Price!G80</f>
        <v>5200.72</v>
      </c>
      <c r="H81">
        <f>Price!H80</f>
        <v>514</v>
      </c>
      <c r="I81">
        <f>Diagonals!E80</f>
        <v>0</v>
      </c>
      <c r="J81">
        <f>Diagonals!F80</f>
        <v>0</v>
      </c>
      <c r="K81">
        <f>Diagonals!G80</f>
        <v>0</v>
      </c>
      <c r="L81">
        <f>Diagonals!H80</f>
        <v>0</v>
      </c>
      <c r="M81">
        <f>Diagonals!I80</f>
        <v>0</v>
      </c>
      <c r="N81">
        <f>Diagonals!J80</f>
        <v>0</v>
      </c>
      <c r="O81">
        <f>Diagonals!K80</f>
        <v>0</v>
      </c>
      <c r="P81">
        <f>Diagonals!L80</f>
        <v>0</v>
      </c>
      <c r="Q81">
        <f>Trendlines!E80</f>
        <v>0</v>
      </c>
      <c r="R81">
        <f>Trendlines!F80</f>
        <v>0</v>
      </c>
      <c r="S81">
        <f>Trendlines!G80</f>
        <v>0</v>
      </c>
      <c r="T81">
        <f>Trendlines!H80</f>
        <v>0</v>
      </c>
      <c r="U81">
        <f>Trendlines!I80</f>
        <v>0</v>
      </c>
      <c r="V81">
        <f>Trendlines!J80</f>
        <v>0</v>
      </c>
      <c r="W81">
        <f>Trendlines!K80</f>
        <v>0</v>
      </c>
      <c r="X81">
        <f>Trendlines!L80</f>
        <v>0</v>
      </c>
      <c r="Y81">
        <f>Tema_Hrma_Smma!E80</f>
        <v>5202.3999999999996</v>
      </c>
      <c r="Z81">
        <f>Tema_Hrma_Smma!F80</f>
        <v>5200.59</v>
      </c>
      <c r="AA81">
        <f>Tema_Hrma_Smma!G80</f>
        <v>5199.17</v>
      </c>
      <c r="AB81">
        <f>ZScore!H80</f>
        <v>1</v>
      </c>
      <c r="AC81">
        <f>ZScore!I80</f>
        <v>3.6319999999999998E-2</v>
      </c>
      <c r="AD81">
        <f>ZScore!J80</f>
        <v>0</v>
      </c>
      <c r="AE81">
        <f>HA!E80</f>
        <v>5201.83</v>
      </c>
      <c r="AF81">
        <f>HA!F80</f>
        <v>5205.1400000000003</v>
      </c>
      <c r="AG81">
        <f>HA!G80</f>
        <v>5200.72</v>
      </c>
      <c r="AH81">
        <f>HA!H80</f>
        <v>5202.79</v>
      </c>
      <c r="AI81">
        <f>HA!I80</f>
        <v>1</v>
      </c>
      <c r="AJ81">
        <f>HA!J80</f>
        <v>0.96</v>
      </c>
      <c r="AK81">
        <f>HA!K80</f>
        <v>-0.74619000000000002</v>
      </c>
      <c r="AL81">
        <f>HA!L80</f>
        <v>3</v>
      </c>
      <c r="AM81">
        <f>KC!E80</f>
        <v>5228.8696799999998</v>
      </c>
      <c r="AN81">
        <f>KC!F80</f>
        <v>5223.7641800000001</v>
      </c>
      <c r="AO81">
        <f>KC!G80</f>
        <v>5218.6586900000002</v>
      </c>
      <c r="AP81">
        <f>KC!H80</f>
        <v>5213.5531899999996</v>
      </c>
      <c r="AQ81">
        <f>KC!I80</f>
        <v>5208.4476999999997</v>
      </c>
      <c r="AR81">
        <f>KC!J80</f>
        <v>5204.1382299999996</v>
      </c>
      <c r="AS81">
        <f>KC!K80</f>
        <v>5199.0327299999999</v>
      </c>
      <c r="AT81">
        <f>KC!L80</f>
        <v>5193.92724</v>
      </c>
      <c r="AU81">
        <f>KC!M80</f>
        <v>5188.8217400000003</v>
      </c>
      <c r="AV81">
        <f>KC!N80</f>
        <v>5183.7162500000004</v>
      </c>
      <c r="AW81">
        <f>SR_Levels!E80</f>
        <v>5193.3500000000004</v>
      </c>
      <c r="AX81">
        <f>SR_Levels!F80</f>
        <v>5178.6000000000004</v>
      </c>
      <c r="AY81">
        <f>SR_Levels!G80</f>
        <v>5161.8900000000003</v>
      </c>
      <c r="AZ81">
        <f>SR_Levels!H80</f>
        <v>5135.8500000000004</v>
      </c>
      <c r="BA81">
        <f>SR_Levels!I80</f>
        <v>5205.3100000000004</v>
      </c>
      <c r="BB81">
        <f>SR_Levels!J80</f>
        <v>0</v>
      </c>
      <c r="BC81">
        <f>SR_Levels!K80</f>
        <v>0</v>
      </c>
      <c r="BD81">
        <f>SR_Levels!L80</f>
        <v>0</v>
      </c>
      <c r="BE81">
        <f>ZigZag!E80</f>
        <v>0</v>
      </c>
      <c r="BF81">
        <f>ZigZag!F80</f>
        <v>0</v>
      </c>
      <c r="BG81">
        <f>ZigZag!G80</f>
        <v>5203.2</v>
      </c>
      <c r="BH81">
        <f>Dual_Tema!E80</f>
        <v>5205.07</v>
      </c>
      <c r="BI81">
        <f>Dual_Tema!F80</f>
        <v>5199.42</v>
      </c>
      <c r="BJ81">
        <f>Pinbar!E80</f>
        <v>0</v>
      </c>
      <c r="BK81">
        <f>SSA!E80</f>
        <v>5204.3631299999997</v>
      </c>
      <c r="BL81">
        <f>SSA!F80</f>
        <v>5203.6360999999997</v>
      </c>
      <c r="BN81" t="str">
        <f t="shared" si="290"/>
        <v>Green Candle</v>
      </c>
      <c r="BO81" s="34">
        <f t="shared" si="292"/>
        <v>-5.2236971484764805E-4</v>
      </c>
      <c r="BP81" s="34">
        <f t="shared" si="294"/>
        <v>-1.5561570988631424E-4</v>
      </c>
      <c r="BQ81" s="34">
        <f t="shared" si="235"/>
        <v>-4.9357677999739558E-4</v>
      </c>
      <c r="BR81" s="34">
        <f t="shared" si="237"/>
        <v>-7.6992049274915431E-4</v>
      </c>
      <c r="BS81" s="35">
        <f t="shared" si="293"/>
        <v>-8.7080574506459563E-5</v>
      </c>
      <c r="BT81" s="35">
        <f t="shared" si="295"/>
        <v>-1.2968900842014186E-5</v>
      </c>
      <c r="BU81" s="35">
        <f t="shared" si="236"/>
        <v>-2.7427325481443887E-5</v>
      </c>
      <c r="BV81" s="35">
        <f t="shared" si="238"/>
        <v>-3.2091861451477577E-5</v>
      </c>
      <c r="BW81" s="27">
        <v>96</v>
      </c>
      <c r="BX81">
        <f>F81-G81</f>
        <v>4.4200000000000728</v>
      </c>
      <c r="BY81">
        <f>ABS(F81-D80)</f>
        <v>4.1400000000003274</v>
      </c>
      <c r="BZ81">
        <f>ABS(G81-D80)</f>
        <v>0.27999999999974534</v>
      </c>
      <c r="CA81">
        <f t="shared" si="271"/>
        <v>4.4200000000000728</v>
      </c>
      <c r="CB81">
        <f t="shared" ref="CB81:CB144" si="296">AVERAGE(CA68:CA81)</f>
        <v>5.314285714285818</v>
      </c>
      <c r="CC81">
        <f t="shared" si="232"/>
        <v>4.8447770421832894</v>
      </c>
      <c r="CD81">
        <f t="shared" ref="CD81:CD144" si="297">CB81-CC81</f>
        <v>0.46950867210252856</v>
      </c>
      <c r="CE81">
        <f t="shared" si="233"/>
        <v>1</v>
      </c>
      <c r="CF81">
        <f t="shared" si="234"/>
        <v>2</v>
      </c>
      <c r="CG81" s="7" t="str">
        <f t="shared" ref="CG81:CG144" si="298">IF(AND(CE81=1,CF81&gt;12),"High Volatility Period",IF(AND(CE81=-1,CF81&lt;-12),"Low Volatility Period","-----"))</f>
        <v>-----</v>
      </c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Z81" s="7" t="str">
        <f>IF(AND(D81&gt;BH81,D81&gt;E81),"Bullish Trigger","-----")</f>
        <v>-----</v>
      </c>
      <c r="DA81" s="7" t="str">
        <f>IF(AND(D81&lt;BI81,D81&lt;E81),"Bearish Trigger","-----")</f>
        <v>-----</v>
      </c>
      <c r="DB81" s="13" t="str">
        <f>IF(AND(W81=BE81,W81&gt;0,BE81&gt;0),"Important High","------")</f>
        <v>------</v>
      </c>
      <c r="DC81" s="13" t="str">
        <f>IF(AND(X81=BF81,X81&gt;0,BF81&gt;0),"Important Low","------")</f>
        <v>------</v>
      </c>
      <c r="DD81" s="7" t="str">
        <f>IF(AND(DB81="Important High",DC81="-----",BJ81=1),"Imp High Rej","-----")</f>
        <v>-----</v>
      </c>
      <c r="DE81" s="7" t="str">
        <f>IF(AND(DB81="-----",DC81="Important Low",BJ81=1),"Imp Low Rej","-----")</f>
        <v>-----</v>
      </c>
      <c r="DF81" s="7" t="str">
        <f>IF(Y81&gt;AM81,"Overbought",IF(Y81&gt;AO81,"Bullish Momentum",IF(Y81&gt;AQ81,"Flat Momentum","-----")))</f>
        <v>-----</v>
      </c>
      <c r="DG81" s="7" t="str">
        <f>IF(Y81&lt;AV81,"Oversold",IF(Y81&lt;AT81,"Bearish Momentum",IF(Y81&lt;AR81,"Flat Momentum","-----")))</f>
        <v>Flat Momentum</v>
      </c>
      <c r="DH81" s="7" t="str">
        <f>IF(AND(DF81="Overbought",AD81=2),"Culminated Thrust","-----")</f>
        <v>-----</v>
      </c>
      <c r="DI81" s="7" t="str">
        <f>IF(AND(DG81="Oversold",AD81=5),"Culminated Thrust","-----")</f>
        <v>-----</v>
      </c>
      <c r="DJ81" s="14">
        <f>(Q81-$D81)/$D81</f>
        <v>-1</v>
      </c>
      <c r="DK81" s="14">
        <f>(R81-$D81)/$D81</f>
        <v>-1</v>
      </c>
      <c r="DL81" s="14">
        <f>(S81-$D81)/$D81</f>
        <v>-1</v>
      </c>
      <c r="DM81" s="14">
        <f>(T81-$D81)/$D81</f>
        <v>-1</v>
      </c>
      <c r="DN81" s="14">
        <f>(U81-$D81)/$D81</f>
        <v>-1</v>
      </c>
      <c r="DO81" s="14">
        <f>(V81-$D81)/$D81</f>
        <v>-1</v>
      </c>
      <c r="DP81" s="14">
        <f t="shared" si="239"/>
        <v>-1</v>
      </c>
      <c r="DQ81" s="14">
        <f t="shared" si="240"/>
        <v>-1</v>
      </c>
      <c r="DR81" s="14">
        <f t="shared" si="241"/>
        <v>-1</v>
      </c>
      <c r="DS81" s="14">
        <f t="shared" si="242"/>
        <v>-1</v>
      </c>
      <c r="DT81" s="14">
        <f t="shared" si="243"/>
        <v>-1</v>
      </c>
      <c r="DU81" s="14">
        <f t="shared" si="244"/>
        <v>-1</v>
      </c>
      <c r="DV81" t="str">
        <f>IF($D81&gt;Q81,"SUP","RES")</f>
        <v>SUP</v>
      </c>
      <c r="DW81" t="str">
        <f>IF($D81&gt;R81,"SUP","RES")</f>
        <v>SUP</v>
      </c>
      <c r="DX81" t="str">
        <f>IF($D81&gt;S81,"SUP","RES")</f>
        <v>SUP</v>
      </c>
      <c r="DY81" t="str">
        <f>IF($D81&gt;T81,"SUP","RES")</f>
        <v>SUP</v>
      </c>
      <c r="DZ81" t="str">
        <f>IF($D81&gt;U81,"SUP","RES")</f>
        <v>SUP</v>
      </c>
      <c r="EA81" t="str">
        <f>IF($D81&gt;V81,"SUP","RES")</f>
        <v>SUP</v>
      </c>
      <c r="EB81" s="7">
        <f t="shared" si="245"/>
        <v>0</v>
      </c>
      <c r="EC81" s="7">
        <f t="shared" si="246"/>
        <v>6</v>
      </c>
      <c r="ED81" s="13" t="str">
        <f t="shared" si="247"/>
        <v>All Sup</v>
      </c>
      <c r="EE81" s="13" t="str">
        <f t="shared" si="248"/>
        <v>-----</v>
      </c>
      <c r="EF81" s="7" t="str">
        <f>IF(OR(ED81="All Sup",EE81="All Res"),"na",((D81-MIN(Q81:V81))/(MAX(Q81:V81)-MIN(Q81:V81))))</f>
        <v>na</v>
      </c>
      <c r="EG81">
        <v>1.4999999999999999E-4</v>
      </c>
      <c r="EH81">
        <f>Q81*(1+$EG81)</f>
        <v>0</v>
      </c>
      <c r="EI81">
        <f>Q81*(1-$EG81)</f>
        <v>0</v>
      </c>
      <c r="EJ81">
        <f>R81*(1+$EG81)</f>
        <v>0</v>
      </c>
      <c r="EK81">
        <f>R81*(1-$EG81)</f>
        <v>0</v>
      </c>
      <c r="EL81">
        <f>S81*(1+$EG81)</f>
        <v>0</v>
      </c>
      <c r="EM81">
        <f>S81*(1-$EG81)</f>
        <v>0</v>
      </c>
      <c r="EN81">
        <f>T81*(1+$EG81)</f>
        <v>0</v>
      </c>
      <c r="EO81">
        <f>T81*(1-$EG81)</f>
        <v>0</v>
      </c>
      <c r="EP81">
        <f>U81*(1+$EG81)</f>
        <v>0</v>
      </c>
      <c r="EQ81">
        <f>U81*(1-$EG81)</f>
        <v>0</v>
      </c>
      <c r="ER81">
        <f>V81*(1+$EG81)</f>
        <v>0</v>
      </c>
      <c r="ES81">
        <f>V81*(1-$EG81)</f>
        <v>0</v>
      </c>
      <c r="ET81" s="7" t="str">
        <f t="shared" si="249"/>
        <v>-----</v>
      </c>
      <c r="EU81" s="7" t="str">
        <f t="shared" si="250"/>
        <v>-----</v>
      </c>
      <c r="EV81" s="7" t="str">
        <f t="shared" si="251"/>
        <v>-----</v>
      </c>
      <c r="EW81" s="7" t="str">
        <f t="shared" si="252"/>
        <v>-----</v>
      </c>
      <c r="EX81" s="7" t="str">
        <f t="shared" si="253"/>
        <v>-----</v>
      </c>
      <c r="EY81" s="7" t="str">
        <f t="shared" si="254"/>
        <v>-----</v>
      </c>
      <c r="EZ81">
        <f t="shared" si="272"/>
        <v>79</v>
      </c>
      <c r="FA81">
        <f t="shared" si="273"/>
        <v>79</v>
      </c>
      <c r="FB81">
        <f t="shared" si="274"/>
        <v>79</v>
      </c>
      <c r="FC81">
        <f t="shared" si="275"/>
        <v>79</v>
      </c>
      <c r="FD81">
        <f t="shared" si="276"/>
        <v>79</v>
      </c>
      <c r="FE81">
        <f t="shared" si="277"/>
        <v>79</v>
      </c>
      <c r="FF81">
        <f t="shared" si="278"/>
        <v>0</v>
      </c>
      <c r="FG81">
        <f t="shared" si="279"/>
        <v>0</v>
      </c>
      <c r="FH81">
        <f t="shared" si="280"/>
        <v>0</v>
      </c>
      <c r="FI81">
        <f t="shared" si="281"/>
        <v>0</v>
      </c>
      <c r="FJ81">
        <f t="shared" si="282"/>
        <v>0</v>
      </c>
      <c r="FK81">
        <f t="shared" si="283"/>
        <v>0</v>
      </c>
      <c r="FL81" s="7" t="str">
        <f t="shared" si="255"/>
        <v>-----</v>
      </c>
      <c r="FM81" s="7" t="str">
        <f t="shared" si="256"/>
        <v>-----</v>
      </c>
      <c r="FN81" s="7" t="str">
        <f t="shared" si="257"/>
        <v>-----</v>
      </c>
      <c r="FO81" s="7" t="str">
        <f t="shared" si="258"/>
        <v>-----</v>
      </c>
      <c r="FP81" s="7" t="str">
        <f t="shared" si="259"/>
        <v>-----</v>
      </c>
      <c r="FQ81" s="7" t="str">
        <f t="shared" si="260"/>
        <v>-----</v>
      </c>
      <c r="FR81" s="13" t="str">
        <f>IF(FL81="-----","-----",(D81-Q81)/Q81)</f>
        <v>-----</v>
      </c>
      <c r="FS81" s="13" t="str">
        <f>IF(FM81="-----","-----",(Q81-R81)/R81)</f>
        <v>-----</v>
      </c>
      <c r="FT81" s="13" t="str">
        <f>IF(FN81="-----","-----",(R81-S81)/S81)</f>
        <v>-----</v>
      </c>
      <c r="FU81" s="13" t="str">
        <f>IF(FO81="-----","-----",(S81-T81)/T81)</f>
        <v>-----</v>
      </c>
      <c r="FV81" s="13" t="str">
        <f>IF(FP81="-----","-----",(T81-U81)/U81)</f>
        <v>-----</v>
      </c>
      <c r="FW81" s="13" t="str">
        <f>IF(FQ81="-----","-----",(U81-V81)/V81)</f>
        <v>-----</v>
      </c>
      <c r="FX81" s="7" t="str">
        <f t="shared" si="261"/>
        <v>-----</v>
      </c>
      <c r="FY81" s="7" t="str">
        <f t="shared" si="262"/>
        <v>-----</v>
      </c>
      <c r="FZ81" s="7" t="str">
        <f t="shared" si="263"/>
        <v>-----</v>
      </c>
      <c r="GA81" s="7" t="str">
        <f t="shared" si="264"/>
        <v>-----</v>
      </c>
      <c r="GB81" s="7" t="str">
        <f t="shared" si="265"/>
        <v>-----</v>
      </c>
      <c r="GC81" s="7" t="str">
        <f t="shared" si="266"/>
        <v>-----</v>
      </c>
      <c r="GD81" s="7" t="str">
        <f>IF(AND(BG81&gt;AA81,BG80&gt;AA80,BG79&gt;AA79,BG78&gt;AA78,BG77&gt;AA77,BG76&gt;AA76,BG75&gt;AA75,BG74&gt;AA74,BG73&gt;AA73,BG72&gt;AA72,BG71&gt;AA71,BG70&gt;AA70),"Bullish",IF(AND(BG81&lt;AA81,BG80&lt;AA80,BG79&lt;AA79,BG78&lt;AA78,BG77&lt;AA77,BG76&lt;AA76,BG75&lt;AA75,BG74&lt;AA74,BG73&lt;AA73,BG72&lt;AA72,BG71&lt;AA71,BG70&lt;AA70),"Bearish","-----"))</f>
        <v>Bullish</v>
      </c>
      <c r="GE81">
        <f>(Z81-BG81)/BG81</f>
        <v>-5.0161439114384848E-4</v>
      </c>
      <c r="GI81" s="7" t="str">
        <f>IF(Y81&gt;Z81,"Bullish","Bearish")</f>
        <v>Bullish</v>
      </c>
      <c r="GJ81" s="19" t="str">
        <f>IF(AND(D81&gt;Y81,D80&lt;Y80),"TEMA crossover","-----")</f>
        <v>TEMA crossover</v>
      </c>
      <c r="GK81" s="19" t="str">
        <f>IF(AND(D81&lt;Y81,D80&gt;Y80),"TEMA crossunder","-----")</f>
        <v>-----</v>
      </c>
      <c r="GL81" s="20" t="str">
        <f>IF(GD81="Bearish","YES","-----")</f>
        <v>-----</v>
      </c>
      <c r="GM81" s="20" t="str">
        <f>IF(GH81="Reverse to Bearish","YES","-----")</f>
        <v>-----</v>
      </c>
      <c r="GN81" s="20" t="str">
        <f>IF(AND(GI81="Bullish",GI80="Bullish",GI79="Bullish",GI78="Bullish"),"YES","-----")</f>
        <v>-----</v>
      </c>
      <c r="GO81" s="20" t="str">
        <f>IF(OR(GK81="TEMA crossunder",GK80="TEMA crossunder",GK79="TEMA crossunder",GK78="TEMA crossunder"),"YES","-----")</f>
        <v>YES</v>
      </c>
      <c r="GP81" s="20" t="str">
        <f>IF(GD81="Bullish","YES","-----")</f>
        <v>YES</v>
      </c>
      <c r="GQ81" s="20" t="str">
        <f>IF(GH81="Reverse to Bullish","YES","-----")</f>
        <v>-----</v>
      </c>
      <c r="GR81" s="20" t="str">
        <f>IF(AND(GI81="Bearish",GI80="Bearish",GI79="Bearish",GI78="Bearish"),"YES","-----")</f>
        <v>-----</v>
      </c>
      <c r="GS81" s="20" t="str">
        <f>IF(OR(GJ81="TEMA crossover",GJ80="TEMA crossover",GJ79="TEMA crossover",GJ78="TEMA crossover"),"YES","-----")</f>
        <v>YES</v>
      </c>
      <c r="GT81" s="20" t="str">
        <f t="shared" si="284"/>
        <v>-----</v>
      </c>
      <c r="GU81" s="20" t="str">
        <f t="shared" si="285"/>
        <v>-----</v>
      </c>
      <c r="GV81" s="20" t="str">
        <f t="shared" si="286"/>
        <v>-----</v>
      </c>
      <c r="GW81" s="20" t="str">
        <f t="shared" si="287"/>
        <v>-----</v>
      </c>
      <c r="GX81" s="20" t="str">
        <f t="shared" si="288"/>
        <v>-----</v>
      </c>
      <c r="GY81" s="20" t="str">
        <f t="shared" si="289"/>
        <v>-----</v>
      </c>
      <c r="GZ81" s="7" t="str">
        <f>IF(G81&gt;BH81,"YES","-----")</f>
        <v>-----</v>
      </c>
      <c r="HA81" s="7" t="str">
        <f>IF(F81&lt;BI81,"YES","-----")</f>
        <v>-----</v>
      </c>
      <c r="HB81">
        <f>BH81-BI81</f>
        <v>5.6499999999996362</v>
      </c>
      <c r="HI81">
        <f t="shared" si="267"/>
        <v>-4.9431299999996554</v>
      </c>
      <c r="HJ81">
        <f t="shared" si="268"/>
        <v>0.70686999999998079</v>
      </c>
      <c r="HK81" s="7"/>
      <c r="HL81" s="7"/>
      <c r="HM81" s="7"/>
      <c r="HN81" s="7"/>
      <c r="HO81" s="7"/>
      <c r="HP81" s="7"/>
      <c r="HQ81" s="28">
        <f t="shared" si="291"/>
        <v>0.72703000000001339</v>
      </c>
      <c r="HR81" s="28" t="str">
        <f t="shared" si="269"/>
        <v>Bull</v>
      </c>
      <c r="HS81">
        <f t="shared" si="270"/>
        <v>0.72703000000001339</v>
      </c>
    </row>
    <row r="82" spans="1:227" x14ac:dyDescent="0.55000000000000004">
      <c r="A82">
        <f>Validation!A81</f>
        <v>1772048700</v>
      </c>
      <c r="B82" t="str">
        <f>Price!B81</f>
        <v>XAUUSD</v>
      </c>
      <c r="C82" t="str">
        <f>Price!C81</f>
        <v>M5</v>
      </c>
      <c r="D82">
        <f>Price!D81</f>
        <v>5205</v>
      </c>
      <c r="E82">
        <f>Price!E81</f>
        <v>5204.32</v>
      </c>
      <c r="F82">
        <f>Price!F81</f>
        <v>5207.58</v>
      </c>
      <c r="G82">
        <f>Price!G81</f>
        <v>5200.29</v>
      </c>
      <c r="H82">
        <f>Price!H81</f>
        <v>699</v>
      </c>
      <c r="I82">
        <f>Diagonals!E81</f>
        <v>0</v>
      </c>
      <c r="J82">
        <f>Diagonals!F81</f>
        <v>0</v>
      </c>
      <c r="K82">
        <f>Diagonals!G81</f>
        <v>0</v>
      </c>
      <c r="L82">
        <f>Diagonals!H81</f>
        <v>0</v>
      </c>
      <c r="M82">
        <f>Diagonals!I81</f>
        <v>0</v>
      </c>
      <c r="N82">
        <f>Diagonals!J81</f>
        <v>0</v>
      </c>
      <c r="O82">
        <f>Diagonals!K81</f>
        <v>0</v>
      </c>
      <c r="P82">
        <f>Diagonals!L81</f>
        <v>0</v>
      </c>
      <c r="Q82">
        <f>Trendlines!E81</f>
        <v>0</v>
      </c>
      <c r="R82">
        <f>Trendlines!F81</f>
        <v>0</v>
      </c>
      <c r="S82">
        <f>Trendlines!G81</f>
        <v>0</v>
      </c>
      <c r="T82">
        <f>Trendlines!H81</f>
        <v>0</v>
      </c>
      <c r="U82">
        <f>Trendlines!I81</f>
        <v>0</v>
      </c>
      <c r="V82">
        <f>Trendlines!J81</f>
        <v>0</v>
      </c>
      <c r="W82">
        <f>Trendlines!K81</f>
        <v>0</v>
      </c>
      <c r="X82">
        <f>Trendlines!L81</f>
        <v>0</v>
      </c>
      <c r="Y82">
        <f>Tema_Hrma_Smma!E81</f>
        <v>5203.5200000000004</v>
      </c>
      <c r="Z82">
        <f>Tema_Hrma_Smma!F81</f>
        <v>5201.07</v>
      </c>
      <c r="AA82">
        <f>Tema_Hrma_Smma!G81</f>
        <v>5199.3</v>
      </c>
      <c r="AB82">
        <f>ZScore!H81</f>
        <v>1</v>
      </c>
      <c r="AC82">
        <f>ZScore!I81</f>
        <v>0.85738999999999999</v>
      </c>
      <c r="AD82">
        <f>ZScore!J81</f>
        <v>0</v>
      </c>
      <c r="AE82">
        <f>HA!E81</f>
        <v>5202.3100000000004</v>
      </c>
      <c r="AF82">
        <f>HA!F81</f>
        <v>5207.58</v>
      </c>
      <c r="AG82">
        <f>HA!G81</f>
        <v>5200.29</v>
      </c>
      <c r="AH82">
        <f>HA!H81</f>
        <v>5204.3</v>
      </c>
      <c r="AI82">
        <f>HA!I81</f>
        <v>1</v>
      </c>
      <c r="AJ82">
        <f>HA!J81</f>
        <v>1.99</v>
      </c>
      <c r="AK82">
        <f>HA!K81</f>
        <v>-0.36873</v>
      </c>
      <c r="AL82">
        <f>HA!L81</f>
        <v>4</v>
      </c>
      <c r="AM82">
        <f>KC!E81</f>
        <v>5228.7975500000002</v>
      </c>
      <c r="AN82">
        <f>KC!F81</f>
        <v>5223.6745899999996</v>
      </c>
      <c r="AO82">
        <f>KC!G81</f>
        <v>5218.5516299999999</v>
      </c>
      <c r="AP82">
        <f>KC!H81</f>
        <v>5213.4286700000002</v>
      </c>
      <c r="AQ82">
        <f>KC!I81</f>
        <v>5208.3056999999999</v>
      </c>
      <c r="AR82">
        <f>KC!J81</f>
        <v>5203.8144899999998</v>
      </c>
      <c r="AS82">
        <f>KC!K81</f>
        <v>5198.6915200000003</v>
      </c>
      <c r="AT82">
        <f>KC!L81</f>
        <v>5193.5685599999997</v>
      </c>
      <c r="AU82">
        <f>KC!M81</f>
        <v>5188.4456</v>
      </c>
      <c r="AV82">
        <f>KC!N81</f>
        <v>5183.3226299999997</v>
      </c>
      <c r="AW82">
        <f>SR_Levels!E81</f>
        <v>5193.3500000000004</v>
      </c>
      <c r="AX82">
        <f>SR_Levels!F81</f>
        <v>5178.6000000000004</v>
      </c>
      <c r="AY82">
        <f>SR_Levels!G81</f>
        <v>5161.8900000000003</v>
      </c>
      <c r="AZ82">
        <f>SR_Levels!H81</f>
        <v>5135.8500000000004</v>
      </c>
      <c r="BA82">
        <f>SR_Levels!I81</f>
        <v>5205.3100000000004</v>
      </c>
      <c r="BB82">
        <f>SR_Levels!J81</f>
        <v>0</v>
      </c>
      <c r="BC82">
        <f>SR_Levels!K81</f>
        <v>0</v>
      </c>
      <c r="BD82">
        <f>SR_Levels!L81</f>
        <v>0</v>
      </c>
      <c r="BE82">
        <f>ZigZag!E81</f>
        <v>0</v>
      </c>
      <c r="BF82">
        <f>ZigZag!F81</f>
        <v>0</v>
      </c>
      <c r="BG82">
        <f>ZigZag!G81</f>
        <v>5203.28</v>
      </c>
      <c r="BH82">
        <f>Dual_Tema!E81</f>
        <v>5206.4399999999996</v>
      </c>
      <c r="BI82">
        <f>Dual_Tema!F81</f>
        <v>5200.09</v>
      </c>
      <c r="BJ82">
        <f>Pinbar!E81</f>
        <v>0</v>
      </c>
      <c r="BK82">
        <f>SSA!E81</f>
        <v>5204.3838900000001</v>
      </c>
      <c r="BL82">
        <f>SSA!F81</f>
        <v>5204.01</v>
      </c>
      <c r="BN82" t="str">
        <f t="shared" si="290"/>
        <v>Green Candle</v>
      </c>
      <c r="BO82" s="34">
        <f t="shared" si="292"/>
        <v>8.5567872628855568E-4</v>
      </c>
      <c r="BP82" s="34">
        <f t="shared" si="294"/>
        <v>7.7870389063550149E-4</v>
      </c>
      <c r="BQ82" s="34">
        <f t="shared" si="235"/>
        <v>-3.4570177460246931E-4</v>
      </c>
      <c r="BR82" s="34">
        <f t="shared" si="237"/>
        <v>-3.2842236268204594E-4</v>
      </c>
      <c r="BS82" s="35">
        <f t="shared" si="293"/>
        <v>1.4256230136444614E-4</v>
      </c>
      <c r="BT82" s="35">
        <f t="shared" si="295"/>
        <v>6.4868842064580434E-5</v>
      </c>
      <c r="BU82" s="35">
        <f t="shared" si="236"/>
        <v>-1.920879013306287E-5</v>
      </c>
      <c r="BV82" s="35">
        <f t="shared" si="238"/>
        <v>-1.368641905330481E-5</v>
      </c>
      <c r="BW82" s="27">
        <v>96</v>
      </c>
      <c r="BX82">
        <f>F82-G82</f>
        <v>7.2899999999999636</v>
      </c>
      <c r="BY82">
        <f>ABS(F82-D81)</f>
        <v>3.2600000000002183</v>
      </c>
      <c r="BZ82">
        <f>ABS(G82-D81)</f>
        <v>4.0299999999997453</v>
      </c>
      <c r="CA82">
        <f t="shared" si="271"/>
        <v>7.2899999999999636</v>
      </c>
      <c r="CB82">
        <f t="shared" si="296"/>
        <v>5.7678571428572081</v>
      </c>
      <c r="CC82">
        <f t="shared" ref="CC82:CC145" si="299">(CC81*13+CA82)/14</f>
        <v>5.0194358248844804</v>
      </c>
      <c r="CD82">
        <f t="shared" si="297"/>
        <v>0.74842131797272771</v>
      </c>
      <c r="CE82">
        <f t="shared" ref="CE82:CE145" si="300">IF(CD82&gt;=0,1,-1)</f>
        <v>1</v>
      </c>
      <c r="CF82">
        <f t="shared" si="234"/>
        <v>3</v>
      </c>
      <c r="CG82" s="7" t="str">
        <f t="shared" si="298"/>
        <v>-----</v>
      </c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Z82" s="7" t="str">
        <f>IF(AND(D82&gt;BH82,D82&gt;E82),"Bullish Trigger","-----")</f>
        <v>-----</v>
      </c>
      <c r="DA82" s="7" t="str">
        <f>IF(AND(D82&lt;BI82,D82&lt;E82),"Bearish Trigger","-----")</f>
        <v>-----</v>
      </c>
      <c r="DB82" s="13" t="str">
        <f>IF(AND(W82=BE82,W82&gt;0,BE82&gt;0),"Important High","------")</f>
        <v>------</v>
      </c>
      <c r="DC82" s="13" t="str">
        <f>IF(AND(X82=BF82,X82&gt;0,BF82&gt;0),"Important Low","------")</f>
        <v>------</v>
      </c>
      <c r="DD82" s="7" t="str">
        <f>IF(AND(DB82="Important High",DC82="-----",BJ82=1),"Imp High Rej","-----")</f>
        <v>-----</v>
      </c>
      <c r="DE82" s="7" t="str">
        <f>IF(AND(DB82="-----",DC82="Important Low",BJ82=1),"Imp Low Rej","-----")</f>
        <v>-----</v>
      </c>
      <c r="DF82" s="7" t="str">
        <f>IF(Y82&gt;AM82,"Overbought",IF(Y82&gt;AO82,"Bullish Momentum",IF(Y82&gt;AQ82,"Flat Momentum","-----")))</f>
        <v>-----</v>
      </c>
      <c r="DG82" s="7" t="str">
        <f>IF(Y82&lt;AV82,"Oversold",IF(Y82&lt;AT82,"Bearish Momentum",IF(Y82&lt;AR82,"Flat Momentum","-----")))</f>
        <v>Flat Momentum</v>
      </c>
      <c r="DH82" s="7" t="str">
        <f>IF(AND(DF82="Overbought",AD82=2),"Culminated Thrust","-----")</f>
        <v>-----</v>
      </c>
      <c r="DI82" s="7" t="str">
        <f>IF(AND(DG82="Oversold",AD82=5),"Culminated Thrust","-----")</f>
        <v>-----</v>
      </c>
      <c r="DJ82" s="14">
        <f>(Q82-$D82)/$D82</f>
        <v>-1</v>
      </c>
      <c r="DK82" s="14">
        <f>(R82-$D82)/$D82</f>
        <v>-1</v>
      </c>
      <c r="DL82" s="14">
        <f>(S82-$D82)/$D82</f>
        <v>-1</v>
      </c>
      <c r="DM82" s="14">
        <f>(T82-$D82)/$D82</f>
        <v>-1</v>
      </c>
      <c r="DN82" s="14">
        <f>(U82-$D82)/$D82</f>
        <v>-1</v>
      </c>
      <c r="DO82" s="14">
        <f>(V82-$D82)/$D82</f>
        <v>-1</v>
      </c>
      <c r="DP82" s="14">
        <f t="shared" si="239"/>
        <v>-1</v>
      </c>
      <c r="DQ82" s="14">
        <f t="shared" si="240"/>
        <v>-1</v>
      </c>
      <c r="DR82" s="14">
        <f t="shared" si="241"/>
        <v>-1</v>
      </c>
      <c r="DS82" s="14">
        <f t="shared" si="242"/>
        <v>-1</v>
      </c>
      <c r="DT82" s="14">
        <f t="shared" si="243"/>
        <v>-1</v>
      </c>
      <c r="DU82" s="14">
        <f t="shared" si="244"/>
        <v>-1</v>
      </c>
      <c r="DV82" t="str">
        <f>IF($D82&gt;Q82,"SUP","RES")</f>
        <v>SUP</v>
      </c>
      <c r="DW82" t="str">
        <f>IF($D82&gt;R82,"SUP","RES")</f>
        <v>SUP</v>
      </c>
      <c r="DX82" t="str">
        <f>IF($D82&gt;S82,"SUP","RES")</f>
        <v>SUP</v>
      </c>
      <c r="DY82" t="str">
        <f>IF($D82&gt;T82,"SUP","RES")</f>
        <v>SUP</v>
      </c>
      <c r="DZ82" t="str">
        <f>IF($D82&gt;U82,"SUP","RES")</f>
        <v>SUP</v>
      </c>
      <c r="EA82" t="str">
        <f>IF($D82&gt;V82,"SUP","RES")</f>
        <v>SUP</v>
      </c>
      <c r="EB82" s="7">
        <f t="shared" si="245"/>
        <v>0</v>
      </c>
      <c r="EC82" s="7">
        <f t="shared" si="246"/>
        <v>6</v>
      </c>
      <c r="ED82" s="13" t="str">
        <f t="shared" si="247"/>
        <v>All Sup</v>
      </c>
      <c r="EE82" s="13" t="str">
        <f t="shared" si="248"/>
        <v>-----</v>
      </c>
      <c r="EF82" s="7" t="str">
        <f>IF(OR(ED82="All Sup",EE82="All Res"),"na",((D82-MIN(Q82:V82))/(MAX(Q82:V82)-MIN(Q82:V82))))</f>
        <v>na</v>
      </c>
      <c r="EG82">
        <v>1.4999999999999999E-4</v>
      </c>
      <c r="EH82">
        <f>Q82*(1+$EG82)</f>
        <v>0</v>
      </c>
      <c r="EI82">
        <f>Q82*(1-$EG82)</f>
        <v>0</v>
      </c>
      <c r="EJ82">
        <f>R82*(1+$EG82)</f>
        <v>0</v>
      </c>
      <c r="EK82">
        <f>R82*(1-$EG82)</f>
        <v>0</v>
      </c>
      <c r="EL82">
        <f>S82*(1+$EG82)</f>
        <v>0</v>
      </c>
      <c r="EM82">
        <f>S82*(1-$EG82)</f>
        <v>0</v>
      </c>
      <c r="EN82">
        <f>T82*(1+$EG82)</f>
        <v>0</v>
      </c>
      <c r="EO82">
        <f>T82*(1-$EG82)</f>
        <v>0</v>
      </c>
      <c r="EP82">
        <f>U82*(1+$EG82)</f>
        <v>0</v>
      </c>
      <c r="EQ82">
        <f>U82*(1-$EG82)</f>
        <v>0</v>
      </c>
      <c r="ER82">
        <f>V82*(1+$EG82)</f>
        <v>0</v>
      </c>
      <c r="ES82">
        <f>V82*(1-$EG82)</f>
        <v>0</v>
      </c>
      <c r="ET82" s="7" t="str">
        <f t="shared" si="249"/>
        <v>-----</v>
      </c>
      <c r="EU82" s="7" t="str">
        <f t="shared" si="250"/>
        <v>-----</v>
      </c>
      <c r="EV82" s="7" t="str">
        <f t="shared" si="251"/>
        <v>-----</v>
      </c>
      <c r="EW82" s="7" t="str">
        <f t="shared" si="252"/>
        <v>-----</v>
      </c>
      <c r="EX82" s="7" t="str">
        <f t="shared" si="253"/>
        <v>-----</v>
      </c>
      <c r="EY82" s="7" t="str">
        <f t="shared" si="254"/>
        <v>-----</v>
      </c>
      <c r="EZ82">
        <f t="shared" si="272"/>
        <v>80</v>
      </c>
      <c r="FA82">
        <f t="shared" si="273"/>
        <v>80</v>
      </c>
      <c r="FB82">
        <f t="shared" si="274"/>
        <v>80</v>
      </c>
      <c r="FC82">
        <f t="shared" si="275"/>
        <v>80</v>
      </c>
      <c r="FD82">
        <f t="shared" si="276"/>
        <v>80</v>
      </c>
      <c r="FE82">
        <f t="shared" si="277"/>
        <v>80</v>
      </c>
      <c r="FF82">
        <f t="shared" si="278"/>
        <v>0</v>
      </c>
      <c r="FG82">
        <f t="shared" si="279"/>
        <v>0</v>
      </c>
      <c r="FH82">
        <f t="shared" si="280"/>
        <v>0</v>
      </c>
      <c r="FI82">
        <f t="shared" si="281"/>
        <v>0</v>
      </c>
      <c r="FJ82">
        <f t="shared" si="282"/>
        <v>0</v>
      </c>
      <c r="FK82">
        <f t="shared" si="283"/>
        <v>0</v>
      </c>
      <c r="FL82" s="7" t="str">
        <f t="shared" si="255"/>
        <v>-----</v>
      </c>
      <c r="FM82" s="7" t="str">
        <f t="shared" si="256"/>
        <v>-----</v>
      </c>
      <c r="FN82" s="7" t="str">
        <f t="shared" si="257"/>
        <v>-----</v>
      </c>
      <c r="FO82" s="7" t="str">
        <f t="shared" si="258"/>
        <v>-----</v>
      </c>
      <c r="FP82" s="7" t="str">
        <f t="shared" si="259"/>
        <v>-----</v>
      </c>
      <c r="FQ82" s="7" t="str">
        <f t="shared" si="260"/>
        <v>-----</v>
      </c>
      <c r="FR82" s="13" t="str">
        <f>IF(FL82="-----","-----",(D82-Q82)/Q82)</f>
        <v>-----</v>
      </c>
      <c r="FS82" s="13" t="str">
        <f>IF(FM82="-----","-----",(Q82-R82)/R82)</f>
        <v>-----</v>
      </c>
      <c r="FT82" s="13" t="str">
        <f>IF(FN82="-----","-----",(R82-S82)/S82)</f>
        <v>-----</v>
      </c>
      <c r="FU82" s="13" t="str">
        <f>IF(FO82="-----","-----",(S82-T82)/T82)</f>
        <v>-----</v>
      </c>
      <c r="FV82" s="13" t="str">
        <f>IF(FP82="-----","-----",(T82-U82)/U82)</f>
        <v>-----</v>
      </c>
      <c r="FW82" s="13" t="str">
        <f>IF(FQ82="-----","-----",(U82-V82)/V82)</f>
        <v>-----</v>
      </c>
      <c r="FX82" s="7" t="str">
        <f t="shared" si="261"/>
        <v>-----</v>
      </c>
      <c r="FY82" s="7" t="str">
        <f t="shared" si="262"/>
        <v>-----</v>
      </c>
      <c r="FZ82" s="7" t="str">
        <f t="shared" si="263"/>
        <v>-----</v>
      </c>
      <c r="GA82" s="7" t="str">
        <f t="shared" si="264"/>
        <v>-----</v>
      </c>
      <c r="GB82" s="7" t="str">
        <f t="shared" si="265"/>
        <v>-----</v>
      </c>
      <c r="GC82" s="7" t="str">
        <f t="shared" si="266"/>
        <v>-----</v>
      </c>
      <c r="GD82" s="7" t="str">
        <f>IF(AND(BG82&gt;AA82,BG81&gt;AA81,BG80&gt;AA80,BG79&gt;AA79,BG78&gt;AA78,BG77&gt;AA77,BG76&gt;AA76,BG75&gt;AA75,BG74&gt;AA74,BG73&gt;AA73,BG72&gt;AA72,BG71&gt;AA71),"Bullish",IF(AND(BG82&lt;AA82,BG81&lt;AA81,BG80&lt;AA80,BG79&lt;AA79,BG78&lt;AA78,BG77&lt;AA77,BG76&lt;AA76,BG75&lt;AA75,BG74&lt;AA74,BG73&lt;AA73,BG72&lt;AA72,BG71&lt;AA71),"Bearish","-----"))</f>
        <v>Bullish</v>
      </c>
      <c r="GE82">
        <f>(Z82-BG82)/BG82</f>
        <v>-4.2473209206501217E-4</v>
      </c>
      <c r="GI82" s="7" t="str">
        <f>IF(Y82&gt;Z82,"Bullish","Bearish")</f>
        <v>Bullish</v>
      </c>
      <c r="GJ82" s="19" t="str">
        <f>IF(AND(D82&gt;Y82,D81&lt;Y81),"TEMA crossover","-----")</f>
        <v>-----</v>
      </c>
      <c r="GK82" s="19" t="str">
        <f>IF(AND(D82&lt;Y82,D81&gt;Y81),"TEMA crossunder","-----")</f>
        <v>-----</v>
      </c>
      <c r="GL82" s="20" t="str">
        <f>IF(GD82="Bearish","YES","-----")</f>
        <v>-----</v>
      </c>
      <c r="GM82" s="20" t="str">
        <f>IF(GH82="Reverse to Bearish","YES","-----")</f>
        <v>-----</v>
      </c>
      <c r="GN82" s="20" t="str">
        <f>IF(AND(GI82="Bullish",GI81="Bullish",GI80="Bullish",GI79="Bullish"),"YES","-----")</f>
        <v>YES</v>
      </c>
      <c r="GO82" s="20" t="str">
        <f>IF(OR(GK82="TEMA crossunder",GK81="TEMA crossunder",GK80="TEMA crossunder",GK79="TEMA crossunder"),"YES","-----")</f>
        <v>YES</v>
      </c>
      <c r="GP82" s="20" t="str">
        <f>IF(GD82="Bullish","YES","-----")</f>
        <v>YES</v>
      </c>
      <c r="GQ82" s="20" t="str">
        <f>IF(GH82="Reverse to Bullish","YES","-----")</f>
        <v>-----</v>
      </c>
      <c r="GR82" s="20" t="str">
        <f>IF(AND(GI82="Bearish",GI81="Bearish",GI80="Bearish",GI79="Bearish"),"YES","-----")</f>
        <v>-----</v>
      </c>
      <c r="GS82" s="20" t="str">
        <f>IF(OR(GJ82="TEMA crossover",GJ81="TEMA crossover",GJ80="TEMA crossover",GJ79="TEMA crossover"),"YES","-----")</f>
        <v>YES</v>
      </c>
      <c r="GT82" s="20" t="str">
        <f t="shared" si="284"/>
        <v>-----</v>
      </c>
      <c r="GU82" s="20" t="str">
        <f t="shared" si="285"/>
        <v>-----</v>
      </c>
      <c r="GV82" s="20" t="str">
        <f t="shared" si="286"/>
        <v>-----</v>
      </c>
      <c r="GW82" s="20" t="str">
        <f t="shared" si="287"/>
        <v>-----</v>
      </c>
      <c r="GX82" s="20" t="str">
        <f t="shared" si="288"/>
        <v>-----</v>
      </c>
      <c r="GY82" s="20" t="str">
        <f t="shared" si="289"/>
        <v>-----</v>
      </c>
      <c r="GZ82" s="7" t="str">
        <f>IF(G82&gt;BH82,"YES","-----")</f>
        <v>-----</v>
      </c>
      <c r="HA82" s="7" t="str">
        <f>IF(F82&lt;BI82,"YES","-----")</f>
        <v>-----</v>
      </c>
      <c r="HB82">
        <f>BH82-BI82</f>
        <v>6.3499999999994543</v>
      </c>
      <c r="HI82">
        <f t="shared" si="267"/>
        <v>-4.2938899999999194</v>
      </c>
      <c r="HJ82">
        <f t="shared" si="268"/>
        <v>2.0561099999995349</v>
      </c>
      <c r="HK82" s="7"/>
      <c r="HL82" s="7"/>
      <c r="HM82" s="7"/>
      <c r="HN82" s="7"/>
      <c r="HO82" s="7"/>
      <c r="HP82" s="7"/>
      <c r="HQ82" s="28">
        <f t="shared" si="291"/>
        <v>0.37388999999984662</v>
      </c>
      <c r="HR82" s="28" t="str">
        <f t="shared" si="269"/>
        <v>Bull</v>
      </c>
      <c r="HS82">
        <f t="shared" si="270"/>
        <v>0.37388999999984662</v>
      </c>
    </row>
    <row r="83" spans="1:227" x14ac:dyDescent="0.55000000000000004">
      <c r="A83">
        <f>Validation!A82</f>
        <v>1772049000</v>
      </c>
      <c r="B83" t="str">
        <f>Price!B82</f>
        <v>XAUUSD</v>
      </c>
      <c r="C83" t="str">
        <f>Price!C82</f>
        <v>M5</v>
      </c>
      <c r="D83">
        <f>Price!D82</f>
        <v>5204.97</v>
      </c>
      <c r="E83">
        <f>Price!E82</f>
        <v>5204.8599999999997</v>
      </c>
      <c r="F83">
        <f>Price!F82</f>
        <v>5208.32</v>
      </c>
      <c r="G83">
        <f>Price!G82</f>
        <v>5200.63</v>
      </c>
      <c r="H83">
        <f>Price!H82</f>
        <v>616</v>
      </c>
      <c r="I83">
        <f>Diagonals!E82</f>
        <v>0</v>
      </c>
      <c r="J83">
        <f>Diagonals!F82</f>
        <v>0</v>
      </c>
      <c r="K83">
        <f>Diagonals!G82</f>
        <v>0</v>
      </c>
      <c r="L83">
        <f>Diagonals!H82</f>
        <v>0</v>
      </c>
      <c r="M83">
        <f>Diagonals!I82</f>
        <v>0</v>
      </c>
      <c r="N83">
        <f>Diagonals!J82</f>
        <v>0</v>
      </c>
      <c r="O83">
        <f>Diagonals!K82</f>
        <v>5208.32</v>
      </c>
      <c r="P83">
        <f>Diagonals!L82</f>
        <v>0</v>
      </c>
      <c r="Q83">
        <f>Trendlines!E82</f>
        <v>0</v>
      </c>
      <c r="R83">
        <f>Trendlines!F82</f>
        <v>0</v>
      </c>
      <c r="S83">
        <f>Trendlines!G82</f>
        <v>0</v>
      </c>
      <c r="T83">
        <f>Trendlines!H82</f>
        <v>0</v>
      </c>
      <c r="U83">
        <f>Trendlines!I82</f>
        <v>0</v>
      </c>
      <c r="V83">
        <f>Trendlines!J82</f>
        <v>0</v>
      </c>
      <c r="W83">
        <f>Trendlines!K82</f>
        <v>5208.32</v>
      </c>
      <c r="X83">
        <f>Trendlines!L82</f>
        <v>0</v>
      </c>
      <c r="Y83">
        <f>Tema_Hrma_Smma!E82</f>
        <v>5204.38</v>
      </c>
      <c r="Z83">
        <f>Tema_Hrma_Smma!F82</f>
        <v>5201.6400000000003</v>
      </c>
      <c r="AA83">
        <f>Tema_Hrma_Smma!G82</f>
        <v>5199.4399999999996</v>
      </c>
      <c r="AB83">
        <f>ZScore!H82</f>
        <v>1</v>
      </c>
      <c r="AC83">
        <f>ZScore!I82</f>
        <v>1.0442100000000001</v>
      </c>
      <c r="AD83">
        <f>ZScore!J82</f>
        <v>0</v>
      </c>
      <c r="AE83">
        <f>HA!E82</f>
        <v>5203.3</v>
      </c>
      <c r="AF83">
        <f>HA!F82</f>
        <v>5208.32</v>
      </c>
      <c r="AG83">
        <f>HA!G82</f>
        <v>5200.63</v>
      </c>
      <c r="AH83">
        <f>HA!H82</f>
        <v>5204.7</v>
      </c>
      <c r="AI83">
        <f>HA!I82</f>
        <v>1</v>
      </c>
      <c r="AJ83">
        <f>HA!J82</f>
        <v>1.39</v>
      </c>
      <c r="AK83">
        <f>HA!K82</f>
        <v>-0.58860999999999997</v>
      </c>
      <c r="AL83">
        <f>HA!L82</f>
        <v>5</v>
      </c>
      <c r="AM83">
        <f>KC!E82</f>
        <v>5228.7973599999996</v>
      </c>
      <c r="AN83">
        <f>KC!F82</f>
        <v>5223.6593300000004</v>
      </c>
      <c r="AO83">
        <f>KC!G82</f>
        <v>5218.5213100000001</v>
      </c>
      <c r="AP83">
        <f>KC!H82</f>
        <v>5213.38328</v>
      </c>
      <c r="AQ83">
        <f>KC!I82</f>
        <v>5208.2452599999997</v>
      </c>
      <c r="AR83">
        <f>KC!J82</f>
        <v>5203.5481300000001</v>
      </c>
      <c r="AS83">
        <f>KC!K82</f>
        <v>5198.4101000000001</v>
      </c>
      <c r="AT83">
        <f>KC!L82</f>
        <v>5193.2720799999997</v>
      </c>
      <c r="AU83">
        <f>KC!M82</f>
        <v>5188.1340499999997</v>
      </c>
      <c r="AV83">
        <f>KC!N82</f>
        <v>5182.9960300000002</v>
      </c>
      <c r="AW83">
        <f>SR_Levels!E82</f>
        <v>5193.3500000000004</v>
      </c>
      <c r="AX83">
        <f>SR_Levels!F82</f>
        <v>5178.6000000000004</v>
      </c>
      <c r="AY83">
        <f>SR_Levels!G82</f>
        <v>5161.8900000000003</v>
      </c>
      <c r="AZ83">
        <f>SR_Levels!H82</f>
        <v>5135.8500000000004</v>
      </c>
      <c r="BA83">
        <f>SR_Levels!I82</f>
        <v>5205.3100000000004</v>
      </c>
      <c r="BB83">
        <f>SR_Levels!J82</f>
        <v>0</v>
      </c>
      <c r="BC83">
        <f>SR_Levels!K82</f>
        <v>0</v>
      </c>
      <c r="BD83">
        <f>SR_Levels!L82</f>
        <v>0</v>
      </c>
      <c r="BE83">
        <f>ZigZag!E82</f>
        <v>5208.32</v>
      </c>
      <c r="BF83">
        <f>ZigZag!F82</f>
        <v>0</v>
      </c>
      <c r="BG83">
        <f>ZigZag!G82</f>
        <v>5203.38</v>
      </c>
      <c r="BH83">
        <f>Dual_Tema!E82</f>
        <v>5207.6400000000003</v>
      </c>
      <c r="BI83">
        <f>Dual_Tema!F82</f>
        <v>5200.6499999999996</v>
      </c>
      <c r="BJ83">
        <f>Pinbar!E82</f>
        <v>0</v>
      </c>
      <c r="BK83">
        <f>SSA!E82</f>
        <v>5203.7779700000001</v>
      </c>
      <c r="BL83">
        <f>SSA!F82</f>
        <v>5203.8939799999998</v>
      </c>
      <c r="BN83" t="str">
        <f t="shared" si="290"/>
        <v>Green Candle</v>
      </c>
      <c r="BO83" s="34">
        <f t="shared" si="292"/>
        <v>1.4719124471844758E-3</v>
      </c>
      <c r="BP83" s="34">
        <f t="shared" si="294"/>
        <v>4.5938745776141765E-4</v>
      </c>
      <c r="BQ83" s="34">
        <f t="shared" si="235"/>
        <v>-3.4570376644260659E-4</v>
      </c>
      <c r="BR83" s="34">
        <f t="shared" si="237"/>
        <v>-2.5930023509879163E-4</v>
      </c>
      <c r="BS83" s="35">
        <f t="shared" si="293"/>
        <v>2.4516842317745535E-4</v>
      </c>
      <c r="BT83" s="35">
        <f t="shared" si="295"/>
        <v>3.8274230077073312E-5</v>
      </c>
      <c r="BU83" s="35">
        <f t="shared" si="236"/>
        <v>-1.9208900826961361E-5</v>
      </c>
      <c r="BV83" s="35">
        <f t="shared" si="238"/>
        <v>-1.0805519087386806E-5</v>
      </c>
      <c r="BW83" s="27">
        <v>96</v>
      </c>
      <c r="BX83">
        <f>F83-G83</f>
        <v>7.6899999999995998</v>
      </c>
      <c r="BY83">
        <f>ABS(F83-D82)</f>
        <v>3.319999999999709</v>
      </c>
      <c r="BZ83">
        <f>ABS(G83-D82)</f>
        <v>4.3699999999998909</v>
      </c>
      <c r="CA83">
        <f t="shared" si="271"/>
        <v>7.6899999999995998</v>
      </c>
      <c r="CB83">
        <f t="shared" si="296"/>
        <v>6.1992857142857121</v>
      </c>
      <c r="CC83">
        <f t="shared" si="299"/>
        <v>5.2101904088212745</v>
      </c>
      <c r="CD83">
        <f t="shared" si="297"/>
        <v>0.98909530546443758</v>
      </c>
      <c r="CE83">
        <f t="shared" si="300"/>
        <v>1</v>
      </c>
      <c r="CF83">
        <f t="shared" si="234"/>
        <v>4</v>
      </c>
      <c r="CG83" s="7" t="str">
        <f t="shared" si="298"/>
        <v>-----</v>
      </c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Z83" s="7" t="str">
        <f>IF(AND(D83&gt;BH83,D83&gt;E83),"Bullish Trigger","-----")</f>
        <v>-----</v>
      </c>
      <c r="DA83" s="7" t="str">
        <f>IF(AND(D83&lt;BI83,D83&lt;E83),"Bearish Trigger","-----")</f>
        <v>-----</v>
      </c>
      <c r="DB83" s="13" t="str">
        <f>IF(AND(W83=BE83,W83&gt;0,BE83&gt;0),"Important High","------")</f>
        <v>Important High</v>
      </c>
      <c r="DC83" s="13" t="str">
        <f>IF(AND(X83=BF83,X83&gt;0,BF83&gt;0),"Important Low","------")</f>
        <v>------</v>
      </c>
      <c r="DD83" s="7" t="str">
        <f>IF(AND(DB83="Important High",DC83="-----",BJ83=1),"Imp High Rej","-----")</f>
        <v>-----</v>
      </c>
      <c r="DE83" s="7" t="str">
        <f>IF(AND(DB83="-----",DC83="Important Low",BJ83=1),"Imp Low Rej","-----")</f>
        <v>-----</v>
      </c>
      <c r="DF83" s="7" t="str">
        <f>IF(Y83&gt;AM83,"Overbought",IF(Y83&gt;AO83,"Bullish Momentum",IF(Y83&gt;AQ83,"Flat Momentum","-----")))</f>
        <v>-----</v>
      </c>
      <c r="DG83" s="7" t="str">
        <f>IF(Y83&lt;AV83,"Oversold",IF(Y83&lt;AT83,"Bearish Momentum",IF(Y83&lt;AR83,"Flat Momentum","-----")))</f>
        <v>-----</v>
      </c>
      <c r="DH83" s="7" t="str">
        <f>IF(AND(DF83="Overbought",AD83=2),"Culminated Thrust","-----")</f>
        <v>-----</v>
      </c>
      <c r="DI83" s="7" t="str">
        <f>IF(AND(DG83="Oversold",AD83=5),"Culminated Thrust","-----")</f>
        <v>-----</v>
      </c>
      <c r="DJ83" s="14">
        <f>(Q83-$D83)/$D83</f>
        <v>-1</v>
      </c>
      <c r="DK83" s="14">
        <f>(R83-$D83)/$D83</f>
        <v>-1</v>
      </c>
      <c r="DL83" s="14">
        <f>(S83-$D83)/$D83</f>
        <v>-1</v>
      </c>
      <c r="DM83" s="14">
        <f>(T83-$D83)/$D83</f>
        <v>-1</v>
      </c>
      <c r="DN83" s="14">
        <f>(U83-$D83)/$D83</f>
        <v>-1</v>
      </c>
      <c r="DO83" s="14">
        <f>(V83-$D83)/$D83</f>
        <v>-1</v>
      </c>
      <c r="DP83" s="14">
        <f t="shared" si="239"/>
        <v>-1</v>
      </c>
      <c r="DQ83" s="14">
        <f t="shared" si="240"/>
        <v>-1</v>
      </c>
      <c r="DR83" s="14">
        <f t="shared" si="241"/>
        <v>-1</v>
      </c>
      <c r="DS83" s="14">
        <f t="shared" si="242"/>
        <v>-1</v>
      </c>
      <c r="DT83" s="14">
        <f t="shared" si="243"/>
        <v>-1</v>
      </c>
      <c r="DU83" s="14">
        <f t="shared" si="244"/>
        <v>-1</v>
      </c>
      <c r="DV83" t="str">
        <f>IF($D83&gt;Q83,"SUP","RES")</f>
        <v>SUP</v>
      </c>
      <c r="DW83" t="str">
        <f>IF($D83&gt;R83,"SUP","RES")</f>
        <v>SUP</v>
      </c>
      <c r="DX83" t="str">
        <f>IF($D83&gt;S83,"SUP","RES")</f>
        <v>SUP</v>
      </c>
      <c r="DY83" t="str">
        <f>IF($D83&gt;T83,"SUP","RES")</f>
        <v>SUP</v>
      </c>
      <c r="DZ83" t="str">
        <f>IF($D83&gt;U83,"SUP","RES")</f>
        <v>SUP</v>
      </c>
      <c r="EA83" t="str">
        <f>IF($D83&gt;V83,"SUP","RES")</f>
        <v>SUP</v>
      </c>
      <c r="EB83" s="7">
        <f t="shared" si="245"/>
        <v>0</v>
      </c>
      <c r="EC83" s="7">
        <f t="shared" si="246"/>
        <v>6</v>
      </c>
      <c r="ED83" s="13" t="str">
        <f t="shared" si="247"/>
        <v>All Sup</v>
      </c>
      <c r="EE83" s="13" t="str">
        <f t="shared" si="248"/>
        <v>-----</v>
      </c>
      <c r="EF83" s="7" t="str">
        <f>IF(OR(ED83="All Sup",EE83="All Res"),"na",((D83-MIN(Q83:V83))/(MAX(Q83:V83)-MIN(Q83:V83))))</f>
        <v>na</v>
      </c>
      <c r="EG83">
        <v>1.4999999999999999E-4</v>
      </c>
      <c r="EH83">
        <f>Q83*(1+$EG83)</f>
        <v>0</v>
      </c>
      <c r="EI83">
        <f>Q83*(1-$EG83)</f>
        <v>0</v>
      </c>
      <c r="EJ83">
        <f>R83*(1+$EG83)</f>
        <v>0</v>
      </c>
      <c r="EK83">
        <f>R83*(1-$EG83)</f>
        <v>0</v>
      </c>
      <c r="EL83">
        <f>S83*(1+$EG83)</f>
        <v>0</v>
      </c>
      <c r="EM83">
        <f>S83*(1-$EG83)</f>
        <v>0</v>
      </c>
      <c r="EN83">
        <f>T83*(1+$EG83)</f>
        <v>0</v>
      </c>
      <c r="EO83">
        <f>T83*(1-$EG83)</f>
        <v>0</v>
      </c>
      <c r="EP83">
        <f>U83*(1+$EG83)</f>
        <v>0</v>
      </c>
      <c r="EQ83">
        <f>U83*(1-$EG83)</f>
        <v>0</v>
      </c>
      <c r="ER83">
        <f>V83*(1+$EG83)</f>
        <v>0</v>
      </c>
      <c r="ES83">
        <f>V83*(1-$EG83)</f>
        <v>0</v>
      </c>
      <c r="ET83" s="7" t="str">
        <f t="shared" si="249"/>
        <v>-----</v>
      </c>
      <c r="EU83" s="7" t="str">
        <f t="shared" si="250"/>
        <v>-----</v>
      </c>
      <c r="EV83" s="7" t="str">
        <f t="shared" si="251"/>
        <v>-----</v>
      </c>
      <c r="EW83" s="7" t="str">
        <f t="shared" si="252"/>
        <v>-----</v>
      </c>
      <c r="EX83" s="7" t="str">
        <f t="shared" si="253"/>
        <v>-----</v>
      </c>
      <c r="EY83" s="7" t="str">
        <f t="shared" si="254"/>
        <v>-----</v>
      </c>
      <c r="EZ83">
        <f t="shared" si="272"/>
        <v>81</v>
      </c>
      <c r="FA83">
        <f t="shared" si="273"/>
        <v>81</v>
      </c>
      <c r="FB83">
        <f t="shared" si="274"/>
        <v>81</v>
      </c>
      <c r="FC83">
        <f t="shared" si="275"/>
        <v>81</v>
      </c>
      <c r="FD83">
        <f t="shared" si="276"/>
        <v>81</v>
      </c>
      <c r="FE83">
        <f t="shared" si="277"/>
        <v>81</v>
      </c>
      <c r="FF83">
        <f t="shared" si="278"/>
        <v>0</v>
      </c>
      <c r="FG83">
        <f t="shared" si="279"/>
        <v>0</v>
      </c>
      <c r="FH83">
        <f t="shared" si="280"/>
        <v>0</v>
      </c>
      <c r="FI83">
        <f t="shared" si="281"/>
        <v>0</v>
      </c>
      <c r="FJ83">
        <f t="shared" si="282"/>
        <v>0</v>
      </c>
      <c r="FK83">
        <f t="shared" si="283"/>
        <v>0</v>
      </c>
      <c r="FL83" s="7" t="str">
        <f t="shared" si="255"/>
        <v>-----</v>
      </c>
      <c r="FM83" s="7" t="str">
        <f t="shared" si="256"/>
        <v>-----</v>
      </c>
      <c r="FN83" s="7" t="str">
        <f t="shared" si="257"/>
        <v>-----</v>
      </c>
      <c r="FO83" s="7" t="str">
        <f t="shared" si="258"/>
        <v>-----</v>
      </c>
      <c r="FP83" s="7" t="str">
        <f t="shared" si="259"/>
        <v>-----</v>
      </c>
      <c r="FQ83" s="7" t="str">
        <f t="shared" si="260"/>
        <v>-----</v>
      </c>
      <c r="FR83" s="13" t="str">
        <f>IF(FL83="-----","-----",(D83-Q83)/Q83)</f>
        <v>-----</v>
      </c>
      <c r="FS83" s="13" t="str">
        <f>IF(FM83="-----","-----",(Q83-R83)/R83)</f>
        <v>-----</v>
      </c>
      <c r="FT83" s="13" t="str">
        <f>IF(FN83="-----","-----",(R83-S83)/S83)</f>
        <v>-----</v>
      </c>
      <c r="FU83" s="13" t="str">
        <f>IF(FO83="-----","-----",(S83-T83)/T83)</f>
        <v>-----</v>
      </c>
      <c r="FV83" s="13" t="str">
        <f>IF(FP83="-----","-----",(T83-U83)/U83)</f>
        <v>-----</v>
      </c>
      <c r="FW83" s="13" t="str">
        <f>IF(FQ83="-----","-----",(U83-V83)/V83)</f>
        <v>-----</v>
      </c>
      <c r="FX83" s="7" t="str">
        <f t="shared" si="261"/>
        <v>-----</v>
      </c>
      <c r="FY83" s="7" t="str">
        <f t="shared" si="262"/>
        <v>-----</v>
      </c>
      <c r="FZ83" s="7" t="str">
        <f t="shared" si="263"/>
        <v>-----</v>
      </c>
      <c r="GA83" s="7" t="str">
        <f t="shared" si="264"/>
        <v>-----</v>
      </c>
      <c r="GB83" s="7" t="str">
        <f t="shared" si="265"/>
        <v>-----</v>
      </c>
      <c r="GC83" s="7" t="str">
        <f t="shared" si="266"/>
        <v>-----</v>
      </c>
      <c r="GD83" s="7" t="str">
        <f>IF(AND(BG83&gt;AA83,BG82&gt;AA82,BG81&gt;AA81,BG80&gt;AA80,BG79&gt;AA79,BG78&gt;AA78,BG77&gt;AA77,BG76&gt;AA76,BG75&gt;AA75,BG74&gt;AA74,BG73&gt;AA73,BG72&gt;AA72),"Bullish",IF(AND(BG83&lt;AA83,BG82&lt;AA82,BG81&lt;AA81,BG80&lt;AA80,BG79&lt;AA79,BG78&lt;AA78,BG77&lt;AA77,BG76&lt;AA76,BG75&lt;AA75,BG74&lt;AA74,BG73&lt;AA73,BG72&lt;AA72),"Bearish","-----"))</f>
        <v>Bullish</v>
      </c>
      <c r="GE83">
        <f>(Z83-BG83)/BG83</f>
        <v>-3.3439802589850862E-4</v>
      </c>
      <c r="GI83" s="7" t="str">
        <f>IF(Y83&gt;Z83,"Bullish","Bearish")</f>
        <v>Bullish</v>
      </c>
      <c r="GJ83" s="19" t="str">
        <f>IF(AND(D83&gt;Y83,D82&lt;Y82),"TEMA crossover","-----")</f>
        <v>-----</v>
      </c>
      <c r="GK83" s="19" t="str">
        <f>IF(AND(D83&lt;Y83,D82&gt;Y82),"TEMA crossunder","-----")</f>
        <v>-----</v>
      </c>
      <c r="GL83" s="20" t="str">
        <f>IF(GD83="Bearish","YES","-----")</f>
        <v>-----</v>
      </c>
      <c r="GM83" s="20" t="str">
        <f>IF(GH83="Reverse to Bearish","YES","-----")</f>
        <v>-----</v>
      </c>
      <c r="GN83" s="20" t="str">
        <f>IF(AND(GI83="Bullish",GI82="Bullish",GI81="Bullish",GI80="Bullish"),"YES","-----")</f>
        <v>YES</v>
      </c>
      <c r="GO83" s="20" t="str">
        <f>IF(OR(GK83="TEMA crossunder",GK82="TEMA crossunder",GK81="TEMA crossunder",GK80="TEMA crossunder"),"YES","-----")</f>
        <v>YES</v>
      </c>
      <c r="GP83" s="20" t="str">
        <f>IF(GD83="Bullish","YES","-----")</f>
        <v>YES</v>
      </c>
      <c r="GQ83" s="20" t="str">
        <f>IF(GH83="Reverse to Bullish","YES","-----")</f>
        <v>-----</v>
      </c>
      <c r="GR83" s="20" t="str">
        <f>IF(AND(GI83="Bearish",GI82="Bearish",GI81="Bearish",GI80="Bearish"),"YES","-----")</f>
        <v>-----</v>
      </c>
      <c r="GS83" s="20" t="str">
        <f>IF(OR(GJ83="TEMA crossover",GJ82="TEMA crossover",GJ81="TEMA crossover",GJ80="TEMA crossover"),"YES","-----")</f>
        <v>YES</v>
      </c>
      <c r="GT83" s="20" t="str">
        <f t="shared" si="284"/>
        <v>-----</v>
      </c>
      <c r="GU83" s="20" t="str">
        <f t="shared" si="285"/>
        <v>-----</v>
      </c>
      <c r="GV83" s="20" t="str">
        <f t="shared" si="286"/>
        <v>-----</v>
      </c>
      <c r="GW83" s="20" t="str">
        <f t="shared" si="287"/>
        <v>-----</v>
      </c>
      <c r="GX83" s="20" t="str">
        <f t="shared" si="288"/>
        <v>-----</v>
      </c>
      <c r="GY83" s="20" t="str">
        <f t="shared" si="289"/>
        <v>-----</v>
      </c>
      <c r="GZ83" s="7" t="str">
        <f>IF(G83&gt;BH83,"YES","-----")</f>
        <v>-----</v>
      </c>
      <c r="HA83" s="7" t="str">
        <f>IF(F83&lt;BI83,"YES","-----")</f>
        <v>-----</v>
      </c>
      <c r="HB83">
        <f>BH83-BI83</f>
        <v>6.9900000000006912</v>
      </c>
      <c r="HI83">
        <f t="shared" si="267"/>
        <v>-3.1279700000004595</v>
      </c>
      <c r="HJ83">
        <f t="shared" si="268"/>
        <v>3.8620300000002317</v>
      </c>
      <c r="HK83" s="7"/>
      <c r="HL83" s="7"/>
      <c r="HM83" s="7"/>
      <c r="HN83" s="7"/>
      <c r="HO83" s="7"/>
      <c r="HP83" s="7"/>
      <c r="HQ83" s="28">
        <f t="shared" si="291"/>
        <v>-0.11600999999973283</v>
      </c>
      <c r="HR83" s="28" t="str">
        <f t="shared" si="269"/>
        <v>Bear</v>
      </c>
      <c r="HS83">
        <f t="shared" si="270"/>
        <v>0.11600999999973283</v>
      </c>
    </row>
    <row r="84" spans="1:227" x14ac:dyDescent="0.55000000000000004">
      <c r="A84">
        <f>Validation!A83</f>
        <v>1772049300</v>
      </c>
      <c r="B84" t="str">
        <f>Price!B83</f>
        <v>XAUUSD</v>
      </c>
      <c r="C84" t="str">
        <f>Price!C83</f>
        <v>M5</v>
      </c>
      <c r="D84">
        <f>Price!D83</f>
        <v>5204.87</v>
      </c>
      <c r="E84">
        <f>Price!E83</f>
        <v>5205.32</v>
      </c>
      <c r="F84">
        <f>Price!F83</f>
        <v>5207.55</v>
      </c>
      <c r="G84">
        <f>Price!G83</f>
        <v>5203.6000000000004</v>
      </c>
      <c r="H84">
        <f>Price!H83</f>
        <v>593</v>
      </c>
      <c r="I84">
        <f>Diagonals!E83</f>
        <v>0</v>
      </c>
      <c r="J84">
        <f>Diagonals!F83</f>
        <v>0</v>
      </c>
      <c r="K84">
        <f>Diagonals!G83</f>
        <v>0</v>
      </c>
      <c r="L84">
        <f>Diagonals!H83</f>
        <v>0</v>
      </c>
      <c r="M84">
        <f>Diagonals!I83</f>
        <v>0</v>
      </c>
      <c r="N84">
        <f>Diagonals!J83</f>
        <v>0</v>
      </c>
      <c r="O84">
        <f>Diagonals!K83</f>
        <v>0</v>
      </c>
      <c r="P84">
        <f>Diagonals!L83</f>
        <v>0</v>
      </c>
      <c r="Q84">
        <f>Trendlines!E83</f>
        <v>0</v>
      </c>
      <c r="R84">
        <f>Trendlines!F83</f>
        <v>0</v>
      </c>
      <c r="S84">
        <f>Trendlines!G83</f>
        <v>0</v>
      </c>
      <c r="T84">
        <f>Trendlines!H83</f>
        <v>0</v>
      </c>
      <c r="U84">
        <f>Trendlines!I83</f>
        <v>0</v>
      </c>
      <c r="V84">
        <f>Trendlines!J83</f>
        <v>0</v>
      </c>
      <c r="W84">
        <f>Trendlines!K83</f>
        <v>0</v>
      </c>
      <c r="X84">
        <f>Trendlines!L83</f>
        <v>0</v>
      </c>
      <c r="Y84">
        <f>Tema_Hrma_Smma!E83</f>
        <v>5205.22</v>
      </c>
      <c r="Z84">
        <f>Tema_Hrma_Smma!F83</f>
        <v>5202.29</v>
      </c>
      <c r="AA84">
        <f>Tema_Hrma_Smma!G83</f>
        <v>5199.6000000000004</v>
      </c>
      <c r="AB84">
        <f>ZScore!H83</f>
        <v>-1</v>
      </c>
      <c r="AC84">
        <f>ZScore!I83</f>
        <v>0.92610999999999999</v>
      </c>
      <c r="AD84">
        <f>ZScore!J83</f>
        <v>3</v>
      </c>
      <c r="AE84">
        <f>HA!E83</f>
        <v>5204</v>
      </c>
      <c r="AF84">
        <f>HA!F83</f>
        <v>5207.55</v>
      </c>
      <c r="AG84">
        <f>HA!G83</f>
        <v>5203.6000000000004</v>
      </c>
      <c r="AH84">
        <f>HA!H83</f>
        <v>5205.34</v>
      </c>
      <c r="AI84">
        <f>HA!I83</f>
        <v>1</v>
      </c>
      <c r="AJ84">
        <f>HA!J83</f>
        <v>1.34</v>
      </c>
      <c r="AK84">
        <f>HA!K83</f>
        <v>-0.60965000000000003</v>
      </c>
      <c r="AL84">
        <f>HA!L83</f>
        <v>6</v>
      </c>
      <c r="AM84">
        <f>KC!E83</f>
        <v>5228.7737100000004</v>
      </c>
      <c r="AN84">
        <f>KC!F83</f>
        <v>5223.6358700000001</v>
      </c>
      <c r="AO84">
        <f>KC!G83</f>
        <v>5218.4980299999997</v>
      </c>
      <c r="AP84">
        <f>KC!H83</f>
        <v>5213.3601900000003</v>
      </c>
      <c r="AQ84">
        <f>KC!I83</f>
        <v>5208.22235</v>
      </c>
      <c r="AR84">
        <f>KC!J83</f>
        <v>5203.402</v>
      </c>
      <c r="AS84">
        <f>KC!K83</f>
        <v>5198.2641599999997</v>
      </c>
      <c r="AT84">
        <f>KC!L83</f>
        <v>5193.1263300000001</v>
      </c>
      <c r="AU84">
        <f>KC!M83</f>
        <v>5187.9884899999997</v>
      </c>
      <c r="AV84">
        <f>KC!N83</f>
        <v>5182.8506500000003</v>
      </c>
      <c r="AW84">
        <f>SR_Levels!E83</f>
        <v>5193.3500000000004</v>
      </c>
      <c r="AX84">
        <f>SR_Levels!F83</f>
        <v>5178.6000000000004</v>
      </c>
      <c r="AY84">
        <f>SR_Levels!G83</f>
        <v>5161.8900000000003</v>
      </c>
      <c r="AZ84">
        <f>SR_Levels!H83</f>
        <v>5135.8500000000004</v>
      </c>
      <c r="BA84">
        <f>SR_Levels!I83</f>
        <v>5205.3100000000004</v>
      </c>
      <c r="BB84">
        <f>SR_Levels!J83</f>
        <v>0</v>
      </c>
      <c r="BC84">
        <f>SR_Levels!K83</f>
        <v>0</v>
      </c>
      <c r="BD84">
        <f>SR_Levels!L83</f>
        <v>0</v>
      </c>
      <c r="BE84">
        <f>ZigZag!E83</f>
        <v>0</v>
      </c>
      <c r="BF84">
        <f>ZigZag!F83</f>
        <v>0</v>
      </c>
      <c r="BG84">
        <f>ZigZag!G83</f>
        <v>5203.5200000000004</v>
      </c>
      <c r="BH84">
        <f>Dual_Tema!E83</f>
        <v>5207.99</v>
      </c>
      <c r="BI84">
        <f>Dual_Tema!F83</f>
        <v>5202.43</v>
      </c>
      <c r="BJ84">
        <f>Pinbar!E83</f>
        <v>0</v>
      </c>
      <c r="BK84">
        <f>SSA!E83</f>
        <v>5202.5578299999997</v>
      </c>
      <c r="BL84">
        <f>SSA!F83</f>
        <v>5203.2259100000001</v>
      </c>
      <c r="BN84" t="str">
        <f t="shared" si="290"/>
        <v>Red Candle</v>
      </c>
      <c r="BO84" s="34">
        <f t="shared" si="292"/>
        <v>4.3824325960728494E-4</v>
      </c>
      <c r="BP84" s="34">
        <f t="shared" si="294"/>
        <v>5.2863063520258713E-4</v>
      </c>
      <c r="BQ84" s="34">
        <f t="shared" si="235"/>
        <v>-3.7066912499050808E-4</v>
      </c>
      <c r="BR84" s="34">
        <f t="shared" si="237"/>
        <v>-3.7450881728195995E-4</v>
      </c>
      <c r="BS84" s="35">
        <f t="shared" si="293"/>
        <v>7.3027209536391524E-5</v>
      </c>
      <c r="BT84" s="35">
        <f t="shared" si="295"/>
        <v>4.4041883086265443E-5</v>
      </c>
      <c r="BU84" s="35">
        <f t="shared" si="236"/>
        <v>-2.0596334546540973E-5</v>
      </c>
      <c r="BV84" s="35">
        <f t="shared" si="238"/>
        <v>-1.5607335005274336E-5</v>
      </c>
      <c r="BW84" s="27">
        <v>96</v>
      </c>
      <c r="BX84">
        <f>F84-G84</f>
        <v>3.9499999999998181</v>
      </c>
      <c r="BY84">
        <f>ABS(F84-D83)</f>
        <v>2.5799999999999272</v>
      </c>
      <c r="BZ84">
        <f>ABS(G84-D83)</f>
        <v>1.3699999999998909</v>
      </c>
      <c r="CA84">
        <f t="shared" si="271"/>
        <v>3.9499999999998181</v>
      </c>
      <c r="CB84">
        <f t="shared" si="296"/>
        <v>6.1478571428571218</v>
      </c>
      <c r="CC84">
        <f t="shared" si="299"/>
        <v>5.1201768081911698</v>
      </c>
      <c r="CD84">
        <f t="shared" si="297"/>
        <v>1.027680334665952</v>
      </c>
      <c r="CE84">
        <f t="shared" si="300"/>
        <v>1</v>
      </c>
      <c r="CF84">
        <f t="shared" ref="CF84:CF147" si="301">IF(CE84=CE83,CF83+CE84,CE84)</f>
        <v>5</v>
      </c>
      <c r="CG84" s="7" t="str">
        <f t="shared" si="298"/>
        <v>-----</v>
      </c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Z84" s="7" t="str">
        <f>IF(AND(D84&gt;BH84,D84&gt;E84),"Bullish Trigger","-----")</f>
        <v>-----</v>
      </c>
      <c r="DA84" s="7" t="str">
        <f>IF(AND(D84&lt;BI84,D84&lt;E84),"Bearish Trigger","-----")</f>
        <v>-----</v>
      </c>
      <c r="DB84" s="13" t="str">
        <f>IF(AND(W84=BE84,W84&gt;0,BE84&gt;0),"Important High","------")</f>
        <v>------</v>
      </c>
      <c r="DC84" s="13" t="str">
        <f>IF(AND(X84=BF84,X84&gt;0,BF84&gt;0),"Important Low","------")</f>
        <v>------</v>
      </c>
      <c r="DD84" s="7" t="str">
        <f>IF(AND(DB84="Important High",DC84="-----",BJ84=1),"Imp High Rej","-----")</f>
        <v>-----</v>
      </c>
      <c r="DE84" s="7" t="str">
        <f>IF(AND(DB84="-----",DC84="Important Low",BJ84=1),"Imp Low Rej","-----")</f>
        <v>-----</v>
      </c>
      <c r="DF84" s="7" t="str">
        <f>IF(Y84&gt;AM84,"Overbought",IF(Y84&gt;AO84,"Bullish Momentum",IF(Y84&gt;AQ84,"Flat Momentum","-----")))</f>
        <v>-----</v>
      </c>
      <c r="DG84" s="7" t="str">
        <f>IF(Y84&lt;AV84,"Oversold",IF(Y84&lt;AT84,"Bearish Momentum",IF(Y84&lt;AR84,"Flat Momentum","-----")))</f>
        <v>-----</v>
      </c>
      <c r="DH84" s="7" t="str">
        <f>IF(AND(DF84="Overbought",AD84=2),"Culminated Thrust","-----")</f>
        <v>-----</v>
      </c>
      <c r="DI84" s="7" t="str">
        <f>IF(AND(DG84="Oversold",AD84=5),"Culminated Thrust","-----")</f>
        <v>-----</v>
      </c>
      <c r="DJ84" s="14">
        <f>(Q84-$D84)/$D84</f>
        <v>-1</v>
      </c>
      <c r="DK84" s="14">
        <f>(R84-$D84)/$D84</f>
        <v>-1</v>
      </c>
      <c r="DL84" s="14">
        <f>(S84-$D84)/$D84</f>
        <v>-1</v>
      </c>
      <c r="DM84" s="14">
        <f>(T84-$D84)/$D84</f>
        <v>-1</v>
      </c>
      <c r="DN84" s="14">
        <f>(U84-$D84)/$D84</f>
        <v>-1</v>
      </c>
      <c r="DO84" s="14">
        <f>(V84-$D84)/$D84</f>
        <v>-1</v>
      </c>
      <c r="DP84" s="14">
        <f t="shared" si="239"/>
        <v>-1</v>
      </c>
      <c r="DQ84" s="14">
        <f t="shared" si="240"/>
        <v>-1</v>
      </c>
      <c r="DR84" s="14">
        <f t="shared" si="241"/>
        <v>-1</v>
      </c>
      <c r="DS84" s="14">
        <f t="shared" si="242"/>
        <v>-1</v>
      </c>
      <c r="DT84" s="14">
        <f t="shared" si="243"/>
        <v>-1</v>
      </c>
      <c r="DU84" s="14">
        <f t="shared" si="244"/>
        <v>-1</v>
      </c>
      <c r="DV84" t="str">
        <f>IF($D84&gt;Q84,"SUP","RES")</f>
        <v>SUP</v>
      </c>
      <c r="DW84" t="str">
        <f>IF($D84&gt;R84,"SUP","RES")</f>
        <v>SUP</v>
      </c>
      <c r="DX84" t="str">
        <f>IF($D84&gt;S84,"SUP","RES")</f>
        <v>SUP</v>
      </c>
      <c r="DY84" t="str">
        <f>IF($D84&gt;T84,"SUP","RES")</f>
        <v>SUP</v>
      </c>
      <c r="DZ84" t="str">
        <f>IF($D84&gt;U84,"SUP","RES")</f>
        <v>SUP</v>
      </c>
      <c r="EA84" t="str">
        <f>IF($D84&gt;V84,"SUP","RES")</f>
        <v>SUP</v>
      </c>
      <c r="EB84" s="7">
        <f t="shared" si="245"/>
        <v>0</v>
      </c>
      <c r="EC84" s="7">
        <f t="shared" si="246"/>
        <v>6</v>
      </c>
      <c r="ED84" s="13" t="str">
        <f t="shared" si="247"/>
        <v>All Sup</v>
      </c>
      <c r="EE84" s="13" t="str">
        <f t="shared" si="248"/>
        <v>-----</v>
      </c>
      <c r="EF84" s="7" t="str">
        <f>IF(OR(ED84="All Sup",EE84="All Res"),"na",((D84-MIN(Q84:V84))/(MAX(Q84:V84)-MIN(Q84:V84))))</f>
        <v>na</v>
      </c>
      <c r="EG84">
        <v>1.4999999999999999E-4</v>
      </c>
      <c r="EH84">
        <f>Q84*(1+$EG84)</f>
        <v>0</v>
      </c>
      <c r="EI84">
        <f>Q84*(1-$EG84)</f>
        <v>0</v>
      </c>
      <c r="EJ84">
        <f>R84*(1+$EG84)</f>
        <v>0</v>
      </c>
      <c r="EK84">
        <f>R84*(1-$EG84)</f>
        <v>0</v>
      </c>
      <c r="EL84">
        <f>S84*(1+$EG84)</f>
        <v>0</v>
      </c>
      <c r="EM84">
        <f>S84*(1-$EG84)</f>
        <v>0</v>
      </c>
      <c r="EN84">
        <f>T84*(1+$EG84)</f>
        <v>0</v>
      </c>
      <c r="EO84">
        <f>T84*(1-$EG84)</f>
        <v>0</v>
      </c>
      <c r="EP84">
        <f>U84*(1+$EG84)</f>
        <v>0</v>
      </c>
      <c r="EQ84">
        <f>U84*(1-$EG84)</f>
        <v>0</v>
      </c>
      <c r="ER84">
        <f>V84*(1+$EG84)</f>
        <v>0</v>
      </c>
      <c r="ES84">
        <f>V84*(1-$EG84)</f>
        <v>0</v>
      </c>
      <c r="ET84" s="7" t="str">
        <f t="shared" si="249"/>
        <v>-----</v>
      </c>
      <c r="EU84" s="7" t="str">
        <f t="shared" si="250"/>
        <v>-----</v>
      </c>
      <c r="EV84" s="7" t="str">
        <f t="shared" si="251"/>
        <v>-----</v>
      </c>
      <c r="EW84" s="7" t="str">
        <f t="shared" si="252"/>
        <v>-----</v>
      </c>
      <c r="EX84" s="7" t="str">
        <f t="shared" si="253"/>
        <v>-----</v>
      </c>
      <c r="EY84" s="7" t="str">
        <f t="shared" si="254"/>
        <v>-----</v>
      </c>
      <c r="EZ84">
        <f t="shared" si="272"/>
        <v>82</v>
      </c>
      <c r="FA84">
        <f t="shared" si="273"/>
        <v>82</v>
      </c>
      <c r="FB84">
        <f t="shared" si="274"/>
        <v>82</v>
      </c>
      <c r="FC84">
        <f t="shared" si="275"/>
        <v>82</v>
      </c>
      <c r="FD84">
        <f t="shared" si="276"/>
        <v>82</v>
      </c>
      <c r="FE84">
        <f t="shared" si="277"/>
        <v>82</v>
      </c>
      <c r="FF84">
        <f t="shared" si="278"/>
        <v>0</v>
      </c>
      <c r="FG84">
        <f t="shared" si="279"/>
        <v>0</v>
      </c>
      <c r="FH84">
        <f t="shared" si="280"/>
        <v>0</v>
      </c>
      <c r="FI84">
        <f t="shared" si="281"/>
        <v>0</v>
      </c>
      <c r="FJ84">
        <f t="shared" si="282"/>
        <v>0</v>
      </c>
      <c r="FK84">
        <f t="shared" si="283"/>
        <v>0</v>
      </c>
      <c r="FL84" s="7" t="str">
        <f t="shared" si="255"/>
        <v>-----</v>
      </c>
      <c r="FM84" s="7" t="str">
        <f t="shared" si="256"/>
        <v>-----</v>
      </c>
      <c r="FN84" s="7" t="str">
        <f t="shared" si="257"/>
        <v>-----</v>
      </c>
      <c r="FO84" s="7" t="str">
        <f t="shared" si="258"/>
        <v>-----</v>
      </c>
      <c r="FP84" s="7" t="str">
        <f t="shared" si="259"/>
        <v>-----</v>
      </c>
      <c r="FQ84" s="7" t="str">
        <f t="shared" si="260"/>
        <v>-----</v>
      </c>
      <c r="FR84" s="13" t="str">
        <f>IF(FL84="-----","-----",(D84-Q84)/Q84)</f>
        <v>-----</v>
      </c>
      <c r="FS84" s="13" t="str">
        <f>IF(FM84="-----","-----",(Q84-R84)/R84)</f>
        <v>-----</v>
      </c>
      <c r="FT84" s="13" t="str">
        <f>IF(FN84="-----","-----",(R84-S84)/S84)</f>
        <v>-----</v>
      </c>
      <c r="FU84" s="13" t="str">
        <f>IF(FO84="-----","-----",(S84-T84)/T84)</f>
        <v>-----</v>
      </c>
      <c r="FV84" s="13" t="str">
        <f>IF(FP84="-----","-----",(T84-U84)/U84)</f>
        <v>-----</v>
      </c>
      <c r="FW84" s="13" t="str">
        <f>IF(FQ84="-----","-----",(U84-V84)/V84)</f>
        <v>-----</v>
      </c>
      <c r="FX84" s="7" t="str">
        <f t="shared" si="261"/>
        <v>-----</v>
      </c>
      <c r="FY84" s="7" t="str">
        <f t="shared" si="262"/>
        <v>-----</v>
      </c>
      <c r="FZ84" s="7" t="str">
        <f t="shared" si="263"/>
        <v>-----</v>
      </c>
      <c r="GA84" s="7" t="str">
        <f t="shared" si="264"/>
        <v>-----</v>
      </c>
      <c r="GB84" s="7" t="str">
        <f t="shared" si="265"/>
        <v>-----</v>
      </c>
      <c r="GC84" s="7" t="str">
        <f t="shared" si="266"/>
        <v>-----</v>
      </c>
      <c r="GD84" s="7" t="str">
        <f>IF(AND(BG84&gt;AA84,BG83&gt;AA83,BG82&gt;AA82,BG81&gt;AA81,BG80&gt;AA80,BG79&gt;AA79,BG78&gt;AA78,BG77&gt;AA77,BG76&gt;AA76,BG75&gt;AA75,BG74&gt;AA74,BG73&gt;AA73),"Bullish",IF(AND(BG84&lt;AA84,BG83&lt;AA83,BG82&lt;AA82,BG81&lt;AA81,BG80&lt;AA80,BG79&lt;AA79,BG78&lt;AA78,BG77&lt;AA77,BG76&lt;AA76,BG75&lt;AA75,BG74&lt;AA74,BG73&lt;AA73),"Bearish","-----"))</f>
        <v>Bullish</v>
      </c>
      <c r="GE84">
        <f>(Z84-BG84)/BG84</f>
        <v>-2.3637845150983812E-4</v>
      </c>
      <c r="GI84" s="7" t="str">
        <f>IF(Y84&gt;Z84,"Bullish","Bearish")</f>
        <v>Bullish</v>
      </c>
      <c r="GJ84" s="19" t="str">
        <f>IF(AND(D84&gt;Y84,D83&lt;Y83),"TEMA crossover","-----")</f>
        <v>-----</v>
      </c>
      <c r="GK84" s="19" t="str">
        <f>IF(AND(D84&lt;Y84,D83&gt;Y83),"TEMA crossunder","-----")</f>
        <v>TEMA crossunder</v>
      </c>
      <c r="GL84" s="20" t="str">
        <f>IF(GD84="Bearish","YES","-----")</f>
        <v>-----</v>
      </c>
      <c r="GM84" s="20" t="str">
        <f>IF(GH84="Reverse to Bearish","YES","-----")</f>
        <v>-----</v>
      </c>
      <c r="GN84" s="20" t="str">
        <f>IF(AND(GI84="Bullish",GI83="Bullish",GI82="Bullish",GI81="Bullish"),"YES","-----")</f>
        <v>YES</v>
      </c>
      <c r="GO84" s="20" t="str">
        <f>IF(OR(GK84="TEMA crossunder",GK83="TEMA crossunder",GK82="TEMA crossunder",GK81="TEMA crossunder"),"YES","-----")</f>
        <v>YES</v>
      </c>
      <c r="GP84" s="20" t="str">
        <f>IF(GD84="Bullish","YES","-----")</f>
        <v>YES</v>
      </c>
      <c r="GQ84" s="20" t="str">
        <f>IF(GH84="Reverse to Bullish","YES","-----")</f>
        <v>-----</v>
      </c>
      <c r="GR84" s="20" t="str">
        <f>IF(AND(GI84="Bearish",GI83="Bearish",GI82="Bearish",GI81="Bearish"),"YES","-----")</f>
        <v>-----</v>
      </c>
      <c r="GS84" s="20" t="str">
        <f>IF(OR(GJ84="TEMA crossover",GJ83="TEMA crossover",GJ82="TEMA crossover",GJ81="TEMA crossover"),"YES","-----")</f>
        <v>YES</v>
      </c>
      <c r="GT84" s="20" t="str">
        <f t="shared" si="284"/>
        <v>-----</v>
      </c>
      <c r="GU84" s="20" t="str">
        <f t="shared" si="285"/>
        <v>-----</v>
      </c>
      <c r="GV84" s="20" t="str">
        <f t="shared" si="286"/>
        <v>-----</v>
      </c>
      <c r="GW84" s="20" t="str">
        <f t="shared" si="287"/>
        <v>-----</v>
      </c>
      <c r="GX84" s="20" t="str">
        <f t="shared" si="288"/>
        <v>-----</v>
      </c>
      <c r="GY84" s="20" t="str">
        <f t="shared" si="289"/>
        <v>-----</v>
      </c>
      <c r="GZ84" s="7" t="str">
        <f>IF(G84&gt;BH84,"YES","-----")</f>
        <v>-----</v>
      </c>
      <c r="HA84" s="7" t="str">
        <f>IF(F84&lt;BI84,"YES","-----")</f>
        <v>-----</v>
      </c>
      <c r="HB84">
        <f>BH84-BI84</f>
        <v>5.5599999999994907</v>
      </c>
      <c r="HI84">
        <f t="shared" si="267"/>
        <v>-0.12782999999944877</v>
      </c>
      <c r="HJ84">
        <f t="shared" si="268"/>
        <v>5.4321700000000419</v>
      </c>
      <c r="HK84" s="7"/>
      <c r="HL84" s="7"/>
      <c r="HM84" s="7"/>
      <c r="HN84" s="7"/>
      <c r="HO84" s="7"/>
      <c r="HP84" s="7"/>
      <c r="HQ84" s="28">
        <f t="shared" si="291"/>
        <v>-0.66808000000037282</v>
      </c>
      <c r="HR84" s="28" t="str">
        <f t="shared" si="269"/>
        <v>Bear</v>
      </c>
      <c r="HS84">
        <f t="shared" si="270"/>
        <v>0.66808000000037282</v>
      </c>
    </row>
    <row r="85" spans="1:227" x14ac:dyDescent="0.55000000000000004">
      <c r="A85">
        <f>Validation!A84</f>
        <v>1772049600</v>
      </c>
      <c r="B85" t="str">
        <f>Price!B84</f>
        <v>XAUUSD</v>
      </c>
      <c r="C85" t="str">
        <f>Price!C84</f>
        <v>M5</v>
      </c>
      <c r="D85">
        <f>Price!D84</f>
        <v>5201.76</v>
      </c>
      <c r="E85">
        <f>Price!E84</f>
        <v>5204.88</v>
      </c>
      <c r="F85">
        <f>Price!F84</f>
        <v>5205.24</v>
      </c>
      <c r="G85">
        <f>Price!G84</f>
        <v>5196.8100000000004</v>
      </c>
      <c r="H85">
        <f>Price!H84</f>
        <v>675</v>
      </c>
      <c r="I85">
        <f>Diagonals!E84</f>
        <v>0</v>
      </c>
      <c r="J85">
        <f>Diagonals!F84</f>
        <v>0</v>
      </c>
      <c r="K85">
        <f>Diagonals!G84</f>
        <v>0</v>
      </c>
      <c r="L85">
        <f>Diagonals!H84</f>
        <v>0</v>
      </c>
      <c r="M85">
        <f>Diagonals!I84</f>
        <v>0</v>
      </c>
      <c r="N85">
        <f>Diagonals!J84</f>
        <v>0</v>
      </c>
      <c r="O85">
        <f>Diagonals!K84</f>
        <v>0</v>
      </c>
      <c r="P85">
        <f>Diagonals!L84</f>
        <v>0</v>
      </c>
      <c r="Q85">
        <f>Trendlines!E84</f>
        <v>0</v>
      </c>
      <c r="R85">
        <f>Trendlines!F84</f>
        <v>0</v>
      </c>
      <c r="S85">
        <f>Trendlines!G84</f>
        <v>0</v>
      </c>
      <c r="T85">
        <f>Trendlines!H84</f>
        <v>0</v>
      </c>
      <c r="U85">
        <f>Trendlines!I84</f>
        <v>0</v>
      </c>
      <c r="V85">
        <f>Trendlines!J84</f>
        <v>0</v>
      </c>
      <c r="W85">
        <f>Trendlines!K84</f>
        <v>0</v>
      </c>
      <c r="X85">
        <f>Trendlines!L84</f>
        <v>0</v>
      </c>
      <c r="Y85">
        <f>Tema_Hrma_Smma!E84</f>
        <v>5203.72</v>
      </c>
      <c r="Z85">
        <f>Tema_Hrma_Smma!F84</f>
        <v>5202.45</v>
      </c>
      <c r="AA85">
        <f>Tema_Hrma_Smma!G84</f>
        <v>5199.7</v>
      </c>
      <c r="AB85">
        <f>ZScore!H84</f>
        <v>-1</v>
      </c>
      <c r="AC85">
        <f>ZScore!I84</f>
        <v>3.141E-2</v>
      </c>
      <c r="AD85">
        <f>ZScore!J84</f>
        <v>3</v>
      </c>
      <c r="AE85">
        <f>HA!E84</f>
        <v>5204.67</v>
      </c>
      <c r="AF85">
        <f>HA!F84</f>
        <v>5205.24</v>
      </c>
      <c r="AG85">
        <f>HA!G84</f>
        <v>5196.8100000000004</v>
      </c>
      <c r="AH85">
        <f>HA!H84</f>
        <v>5202.17</v>
      </c>
      <c r="AI85">
        <f>HA!I84</f>
        <v>-1</v>
      </c>
      <c r="AJ85">
        <f>HA!J84</f>
        <v>2.4900000000000002</v>
      </c>
      <c r="AK85">
        <f>HA!K84</f>
        <v>-0.18267</v>
      </c>
      <c r="AL85">
        <f>HA!L84</f>
        <v>-1</v>
      </c>
      <c r="AM85">
        <f>KC!E84</f>
        <v>5228.7981099999997</v>
      </c>
      <c r="AN85">
        <f>KC!F84</f>
        <v>5223.6401500000002</v>
      </c>
      <c r="AO85">
        <f>KC!G84</f>
        <v>5218.48218</v>
      </c>
      <c r="AP85">
        <f>KC!H84</f>
        <v>5213.3242200000004</v>
      </c>
      <c r="AQ85">
        <f>KC!I84</f>
        <v>5208.16626</v>
      </c>
      <c r="AR85">
        <f>KC!J84</f>
        <v>5203.1685600000001</v>
      </c>
      <c r="AS85">
        <f>KC!K84</f>
        <v>5198.0105999999996</v>
      </c>
      <c r="AT85">
        <f>KC!L84</f>
        <v>5192.8526400000001</v>
      </c>
      <c r="AU85">
        <f>KC!M84</f>
        <v>5187.6946799999996</v>
      </c>
      <c r="AV85">
        <f>KC!N84</f>
        <v>5182.5367100000003</v>
      </c>
      <c r="AW85">
        <f>SR_Levels!E84</f>
        <v>5193.3500000000004</v>
      </c>
      <c r="AX85">
        <f>SR_Levels!F84</f>
        <v>5178.6000000000004</v>
      </c>
      <c r="AY85">
        <f>SR_Levels!G84</f>
        <v>5161.8900000000003</v>
      </c>
      <c r="AZ85">
        <f>SR_Levels!H84</f>
        <v>5135.8500000000004</v>
      </c>
      <c r="BA85">
        <f>SR_Levels!I84</f>
        <v>5205.3100000000004</v>
      </c>
      <c r="BB85">
        <f>SR_Levels!J84</f>
        <v>0</v>
      </c>
      <c r="BC85">
        <f>SR_Levels!K84</f>
        <v>0</v>
      </c>
      <c r="BD85">
        <f>SR_Levels!L84</f>
        <v>0</v>
      </c>
      <c r="BE85">
        <f>ZigZag!E84</f>
        <v>0</v>
      </c>
      <c r="BF85">
        <f>ZigZag!F84</f>
        <v>0</v>
      </c>
      <c r="BG85">
        <f>ZigZag!G84</f>
        <v>5203.3599999999997</v>
      </c>
      <c r="BH85">
        <f>Dual_Tema!E84</f>
        <v>5207.03</v>
      </c>
      <c r="BI85">
        <f>Dual_Tema!F84</f>
        <v>5200.2</v>
      </c>
      <c r="BJ85">
        <f>Pinbar!E84</f>
        <v>0</v>
      </c>
      <c r="BK85">
        <f>SSA!E84</f>
        <v>5200.7848199999999</v>
      </c>
      <c r="BL85">
        <f>SSA!F84</f>
        <v>5202.0053600000001</v>
      </c>
      <c r="BN85" t="str">
        <f t="shared" si="290"/>
        <v>Red Candle</v>
      </c>
      <c r="BO85" s="34">
        <f t="shared" si="292"/>
        <v>-1.4416118373627995E-4</v>
      </c>
      <c r="BP85" s="34">
        <f t="shared" si="294"/>
        <v>1.6343293769760514E-4</v>
      </c>
      <c r="BQ85" s="34">
        <f t="shared" si="235"/>
        <v>-9.6796496888684747E-4</v>
      </c>
      <c r="BR85" s="34">
        <f t="shared" si="237"/>
        <v>-1.0830740868762456E-3</v>
      </c>
      <c r="BS85" s="35">
        <f t="shared" si="293"/>
        <v>-2.4028307308632257E-5</v>
      </c>
      <c r="BT85" s="35">
        <f t="shared" si="295"/>
        <v>1.3618391395242568E-5</v>
      </c>
      <c r="BU85" s="35">
        <f t="shared" si="236"/>
        <v>-5.3800427677885843E-5</v>
      </c>
      <c r="BV85" s="35">
        <f t="shared" si="238"/>
        <v>-4.5151523783371061E-5</v>
      </c>
      <c r="BW85" s="27">
        <v>96</v>
      </c>
      <c r="BX85">
        <f>F85-G85</f>
        <v>8.4299999999993815</v>
      </c>
      <c r="BY85">
        <f>ABS(F85-D84)</f>
        <v>0.36999999999989086</v>
      </c>
      <c r="BZ85">
        <f>ABS(G85-D84)</f>
        <v>8.0599999999994907</v>
      </c>
      <c r="CA85">
        <f t="shared" si="271"/>
        <v>8.4299999999993815</v>
      </c>
      <c r="CB85">
        <f t="shared" si="296"/>
        <v>6.5242857142856598</v>
      </c>
      <c r="CC85">
        <f t="shared" si="299"/>
        <v>5.3565927504631849</v>
      </c>
      <c r="CD85">
        <f t="shared" si="297"/>
        <v>1.1676929638224749</v>
      </c>
      <c r="CE85">
        <f t="shared" si="300"/>
        <v>1</v>
      </c>
      <c r="CF85">
        <f t="shared" si="301"/>
        <v>6</v>
      </c>
      <c r="CG85" s="7" t="str">
        <f t="shared" si="298"/>
        <v>-----</v>
      </c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Z85" s="7" t="str">
        <f>IF(AND(D85&gt;BH85,D85&gt;E85),"Bullish Trigger","-----")</f>
        <v>-----</v>
      </c>
      <c r="DA85" s="7" t="str">
        <f>IF(AND(D85&lt;BI85,D85&lt;E85),"Bearish Trigger","-----")</f>
        <v>-----</v>
      </c>
      <c r="DB85" s="13" t="str">
        <f>IF(AND(W85=BE85,W85&gt;0,BE85&gt;0),"Important High","------")</f>
        <v>------</v>
      </c>
      <c r="DC85" s="13" t="str">
        <f>IF(AND(X85=BF85,X85&gt;0,BF85&gt;0),"Important Low","------")</f>
        <v>------</v>
      </c>
      <c r="DD85" s="7" t="str">
        <f>IF(AND(DB85="Important High",DC85="-----",BJ85=1),"Imp High Rej","-----")</f>
        <v>-----</v>
      </c>
      <c r="DE85" s="7" t="str">
        <f>IF(AND(DB85="-----",DC85="Important Low",BJ85=1),"Imp Low Rej","-----")</f>
        <v>-----</v>
      </c>
      <c r="DF85" s="7" t="str">
        <f>IF(Y85&gt;AM85,"Overbought",IF(Y85&gt;AO85,"Bullish Momentum",IF(Y85&gt;AQ85,"Flat Momentum","-----")))</f>
        <v>-----</v>
      </c>
      <c r="DG85" s="7" t="str">
        <f>IF(Y85&lt;AV85,"Oversold",IF(Y85&lt;AT85,"Bearish Momentum",IF(Y85&lt;AR85,"Flat Momentum","-----")))</f>
        <v>-----</v>
      </c>
      <c r="DH85" s="7" t="str">
        <f>IF(AND(DF85="Overbought",AD85=2),"Culminated Thrust","-----")</f>
        <v>-----</v>
      </c>
      <c r="DI85" s="7" t="str">
        <f>IF(AND(DG85="Oversold",AD85=5),"Culminated Thrust","-----")</f>
        <v>-----</v>
      </c>
      <c r="DJ85" s="14">
        <f>(Q85-$D85)/$D85</f>
        <v>-1</v>
      </c>
      <c r="DK85" s="14">
        <f>(R85-$D85)/$D85</f>
        <v>-1</v>
      </c>
      <c r="DL85" s="14">
        <f>(S85-$D85)/$D85</f>
        <v>-1</v>
      </c>
      <c r="DM85" s="14">
        <f>(T85-$D85)/$D85</f>
        <v>-1</v>
      </c>
      <c r="DN85" s="14">
        <f>(U85-$D85)/$D85</f>
        <v>-1</v>
      </c>
      <c r="DO85" s="14">
        <f>(V85-$D85)/$D85</f>
        <v>-1</v>
      </c>
      <c r="DP85" s="14">
        <f t="shared" si="239"/>
        <v>-1</v>
      </c>
      <c r="DQ85" s="14">
        <f t="shared" si="240"/>
        <v>-1</v>
      </c>
      <c r="DR85" s="14">
        <f t="shared" si="241"/>
        <v>-1</v>
      </c>
      <c r="DS85" s="14">
        <f t="shared" si="242"/>
        <v>-1</v>
      </c>
      <c r="DT85" s="14">
        <f t="shared" si="243"/>
        <v>-1</v>
      </c>
      <c r="DU85" s="14">
        <f t="shared" si="244"/>
        <v>-1</v>
      </c>
      <c r="DV85" t="str">
        <f>IF($D85&gt;Q85,"SUP","RES")</f>
        <v>SUP</v>
      </c>
      <c r="DW85" t="str">
        <f>IF($D85&gt;R85,"SUP","RES")</f>
        <v>SUP</v>
      </c>
      <c r="DX85" t="str">
        <f>IF($D85&gt;S85,"SUP","RES")</f>
        <v>SUP</v>
      </c>
      <c r="DY85" t="str">
        <f>IF($D85&gt;T85,"SUP","RES")</f>
        <v>SUP</v>
      </c>
      <c r="DZ85" t="str">
        <f>IF($D85&gt;U85,"SUP","RES")</f>
        <v>SUP</v>
      </c>
      <c r="EA85" t="str">
        <f>IF($D85&gt;V85,"SUP","RES")</f>
        <v>SUP</v>
      </c>
      <c r="EB85" s="7">
        <f t="shared" si="245"/>
        <v>0</v>
      </c>
      <c r="EC85" s="7">
        <f t="shared" si="246"/>
        <v>6</v>
      </c>
      <c r="ED85" s="13" t="str">
        <f t="shared" si="247"/>
        <v>All Sup</v>
      </c>
      <c r="EE85" s="13" t="str">
        <f t="shared" si="248"/>
        <v>-----</v>
      </c>
      <c r="EF85" s="7" t="str">
        <f>IF(OR(ED85="All Sup",EE85="All Res"),"na",((D85-MIN(Q85:V85))/(MAX(Q85:V85)-MIN(Q85:V85))))</f>
        <v>na</v>
      </c>
      <c r="EG85">
        <v>1.4999999999999999E-4</v>
      </c>
      <c r="EH85">
        <f>Q85*(1+$EG85)</f>
        <v>0</v>
      </c>
      <c r="EI85">
        <f>Q85*(1-$EG85)</f>
        <v>0</v>
      </c>
      <c r="EJ85">
        <f>R85*(1+$EG85)</f>
        <v>0</v>
      </c>
      <c r="EK85">
        <f>R85*(1-$EG85)</f>
        <v>0</v>
      </c>
      <c r="EL85">
        <f>S85*(1+$EG85)</f>
        <v>0</v>
      </c>
      <c r="EM85">
        <f>S85*(1-$EG85)</f>
        <v>0</v>
      </c>
      <c r="EN85">
        <f>T85*(1+$EG85)</f>
        <v>0</v>
      </c>
      <c r="EO85">
        <f>T85*(1-$EG85)</f>
        <v>0</v>
      </c>
      <c r="EP85">
        <f>U85*(1+$EG85)</f>
        <v>0</v>
      </c>
      <c r="EQ85">
        <f>U85*(1-$EG85)</f>
        <v>0</v>
      </c>
      <c r="ER85">
        <f>V85*(1+$EG85)</f>
        <v>0</v>
      </c>
      <c r="ES85">
        <f>V85*(1-$EG85)</f>
        <v>0</v>
      </c>
      <c r="ET85" s="7" t="str">
        <f t="shared" si="249"/>
        <v>-----</v>
      </c>
      <c r="EU85" s="7" t="str">
        <f t="shared" si="250"/>
        <v>-----</v>
      </c>
      <c r="EV85" s="7" t="str">
        <f t="shared" si="251"/>
        <v>-----</v>
      </c>
      <c r="EW85" s="7" t="str">
        <f t="shared" si="252"/>
        <v>-----</v>
      </c>
      <c r="EX85" s="7" t="str">
        <f t="shared" si="253"/>
        <v>-----</v>
      </c>
      <c r="EY85" s="7" t="str">
        <f t="shared" si="254"/>
        <v>-----</v>
      </c>
      <c r="EZ85">
        <f t="shared" si="272"/>
        <v>83</v>
      </c>
      <c r="FA85">
        <f t="shared" si="273"/>
        <v>83</v>
      </c>
      <c r="FB85">
        <f t="shared" si="274"/>
        <v>83</v>
      </c>
      <c r="FC85">
        <f t="shared" si="275"/>
        <v>83</v>
      </c>
      <c r="FD85">
        <f t="shared" si="276"/>
        <v>83</v>
      </c>
      <c r="FE85">
        <f t="shared" si="277"/>
        <v>83</v>
      </c>
      <c r="FF85">
        <f t="shared" si="278"/>
        <v>0</v>
      </c>
      <c r="FG85">
        <f t="shared" si="279"/>
        <v>0</v>
      </c>
      <c r="FH85">
        <f t="shared" si="280"/>
        <v>0</v>
      </c>
      <c r="FI85">
        <f t="shared" si="281"/>
        <v>0</v>
      </c>
      <c r="FJ85">
        <f t="shared" si="282"/>
        <v>0</v>
      </c>
      <c r="FK85">
        <f t="shared" si="283"/>
        <v>0</v>
      </c>
      <c r="FL85" s="7" t="str">
        <f t="shared" si="255"/>
        <v>-----</v>
      </c>
      <c r="FM85" s="7" t="str">
        <f t="shared" si="256"/>
        <v>-----</v>
      </c>
      <c r="FN85" s="7" t="str">
        <f t="shared" si="257"/>
        <v>-----</v>
      </c>
      <c r="FO85" s="7" t="str">
        <f t="shared" si="258"/>
        <v>-----</v>
      </c>
      <c r="FP85" s="7" t="str">
        <f t="shared" si="259"/>
        <v>-----</v>
      </c>
      <c r="FQ85" s="7" t="str">
        <f t="shared" si="260"/>
        <v>-----</v>
      </c>
      <c r="FR85" s="13" t="str">
        <f>IF(FL85="-----","-----",(D85-Q85)/Q85)</f>
        <v>-----</v>
      </c>
      <c r="FS85" s="13" t="str">
        <f>IF(FM85="-----","-----",(Q85-R85)/R85)</f>
        <v>-----</v>
      </c>
      <c r="FT85" s="13" t="str">
        <f>IF(FN85="-----","-----",(R85-S85)/S85)</f>
        <v>-----</v>
      </c>
      <c r="FU85" s="13" t="str">
        <f>IF(FO85="-----","-----",(S85-T85)/T85)</f>
        <v>-----</v>
      </c>
      <c r="FV85" s="13" t="str">
        <f>IF(FP85="-----","-----",(T85-U85)/U85)</f>
        <v>-----</v>
      </c>
      <c r="FW85" s="13" t="str">
        <f>IF(FQ85="-----","-----",(U85-V85)/V85)</f>
        <v>-----</v>
      </c>
      <c r="FX85" s="7" t="str">
        <f t="shared" si="261"/>
        <v>-----</v>
      </c>
      <c r="FY85" s="7" t="str">
        <f t="shared" si="262"/>
        <v>-----</v>
      </c>
      <c r="FZ85" s="7" t="str">
        <f t="shared" si="263"/>
        <v>-----</v>
      </c>
      <c r="GA85" s="7" t="str">
        <f t="shared" si="264"/>
        <v>-----</v>
      </c>
      <c r="GB85" s="7" t="str">
        <f t="shared" si="265"/>
        <v>-----</v>
      </c>
      <c r="GC85" s="7" t="str">
        <f t="shared" si="266"/>
        <v>-----</v>
      </c>
      <c r="GD85" s="7" t="str">
        <f>IF(AND(BG85&gt;AA85,BG84&gt;AA84,BG83&gt;AA83,BG82&gt;AA82,BG81&gt;AA81,BG80&gt;AA80,BG79&gt;AA79,BG78&gt;AA78,BG77&gt;AA77,BG76&gt;AA76,BG75&gt;AA75,BG74&gt;AA74),"Bullish",IF(AND(BG85&lt;AA85,BG84&lt;AA84,BG83&lt;AA83,BG82&lt;AA82,BG81&lt;AA81,BG80&lt;AA80,BG79&lt;AA79,BG78&lt;AA78,BG77&lt;AA77,BG76&lt;AA76,BG75&lt;AA75,BG74&lt;AA74),"Bearish","-----"))</f>
        <v>Bullish</v>
      </c>
      <c r="GE85">
        <f>(Z85-BG85)/BG85</f>
        <v>-1.7488699609480307E-4</v>
      </c>
      <c r="GI85" s="7" t="str">
        <f>IF(Y85&gt;Z85,"Bullish","Bearish")</f>
        <v>Bullish</v>
      </c>
      <c r="GJ85" s="19" t="str">
        <f>IF(AND(D85&gt;Y85,D84&lt;Y84),"TEMA crossover","-----")</f>
        <v>-----</v>
      </c>
      <c r="GK85" s="19" t="str">
        <f>IF(AND(D85&lt;Y85,D84&gt;Y84),"TEMA crossunder","-----")</f>
        <v>-----</v>
      </c>
      <c r="GL85" s="20" t="str">
        <f>IF(GD85="Bearish","YES","-----")</f>
        <v>-----</v>
      </c>
      <c r="GM85" s="20" t="str">
        <f>IF(GH85="Reverse to Bearish","YES","-----")</f>
        <v>-----</v>
      </c>
      <c r="GN85" s="20" t="str">
        <f>IF(AND(GI85="Bullish",GI84="Bullish",GI83="Bullish",GI82="Bullish"),"YES","-----")</f>
        <v>YES</v>
      </c>
      <c r="GO85" s="20" t="str">
        <f>IF(OR(GK85="TEMA crossunder",GK84="TEMA crossunder",GK83="TEMA crossunder",GK82="TEMA crossunder"),"YES","-----")</f>
        <v>YES</v>
      </c>
      <c r="GP85" s="20" t="str">
        <f>IF(GD85="Bullish","YES","-----")</f>
        <v>YES</v>
      </c>
      <c r="GQ85" s="20" t="str">
        <f>IF(GH85="Reverse to Bullish","YES","-----")</f>
        <v>-----</v>
      </c>
      <c r="GR85" s="20" t="str">
        <f>IF(AND(GI85="Bearish",GI84="Bearish",GI83="Bearish",GI82="Bearish"),"YES","-----")</f>
        <v>-----</v>
      </c>
      <c r="GS85" s="20" t="str">
        <f>IF(OR(GJ85="TEMA crossover",GJ84="TEMA crossover",GJ83="TEMA crossover",GJ82="TEMA crossover"),"YES","-----")</f>
        <v>-----</v>
      </c>
      <c r="GT85" s="20" t="str">
        <f t="shared" si="284"/>
        <v>-----</v>
      </c>
      <c r="GU85" s="20" t="str">
        <f t="shared" si="285"/>
        <v>-----</v>
      </c>
      <c r="GV85" s="20" t="str">
        <f t="shared" si="286"/>
        <v>-----</v>
      </c>
      <c r="GW85" s="20" t="str">
        <f t="shared" si="287"/>
        <v>-----</v>
      </c>
      <c r="GX85" s="20" t="str">
        <f t="shared" si="288"/>
        <v>-----</v>
      </c>
      <c r="GY85" s="20" t="str">
        <f t="shared" si="289"/>
        <v>-----</v>
      </c>
      <c r="GZ85" s="7" t="str">
        <f>IF(G85&gt;BH85,"YES","-----")</f>
        <v>-----</v>
      </c>
      <c r="HA85" s="7" t="str">
        <f>IF(F85&lt;BI85,"YES","-----")</f>
        <v>-----</v>
      </c>
      <c r="HB85">
        <f>BH85-BI85</f>
        <v>6.8299999999999272</v>
      </c>
      <c r="HI85">
        <f t="shared" si="267"/>
        <v>-0.58482000000003609</v>
      </c>
      <c r="HJ85">
        <f t="shared" si="268"/>
        <v>6.2451799999998912</v>
      </c>
      <c r="HK85" s="7"/>
      <c r="HL85" s="7"/>
      <c r="HM85" s="7"/>
      <c r="HN85" s="7"/>
      <c r="HO85" s="7"/>
      <c r="HP85" s="7"/>
      <c r="HQ85" s="28">
        <f t="shared" si="291"/>
        <v>-1.2205400000002555</v>
      </c>
      <c r="HR85" s="28" t="str">
        <f t="shared" si="269"/>
        <v>Bear</v>
      </c>
      <c r="HS85">
        <f t="shared" si="270"/>
        <v>1.2205400000002555</v>
      </c>
    </row>
    <row r="86" spans="1:227" x14ac:dyDescent="0.55000000000000004">
      <c r="A86">
        <f>Validation!A85</f>
        <v>1772049900</v>
      </c>
      <c r="B86" t="str">
        <f>Price!B85</f>
        <v>XAUUSD</v>
      </c>
      <c r="C86" t="str">
        <f>Price!C85</f>
        <v>M5</v>
      </c>
      <c r="D86">
        <f>Price!D85</f>
        <v>5202.46</v>
      </c>
      <c r="E86">
        <f>Price!E85</f>
        <v>5201.76</v>
      </c>
      <c r="F86">
        <f>Price!F85</f>
        <v>5205.8100000000004</v>
      </c>
      <c r="G86">
        <f>Price!G85</f>
        <v>5200.96</v>
      </c>
      <c r="H86">
        <f>Price!H85</f>
        <v>611</v>
      </c>
      <c r="I86">
        <f>Diagonals!E85</f>
        <v>0</v>
      </c>
      <c r="J86">
        <f>Diagonals!F85</f>
        <v>0</v>
      </c>
      <c r="K86">
        <f>Diagonals!G85</f>
        <v>0</v>
      </c>
      <c r="L86">
        <f>Diagonals!H85</f>
        <v>0</v>
      </c>
      <c r="M86">
        <f>Diagonals!I85</f>
        <v>0</v>
      </c>
      <c r="N86">
        <f>Diagonals!J85</f>
        <v>0</v>
      </c>
      <c r="O86">
        <f>Diagonals!K85</f>
        <v>0</v>
      </c>
      <c r="P86">
        <f>Diagonals!L85</f>
        <v>0</v>
      </c>
      <c r="Q86">
        <f>Trendlines!E85</f>
        <v>0</v>
      </c>
      <c r="R86">
        <f>Trendlines!F85</f>
        <v>0</v>
      </c>
      <c r="S86">
        <f>Trendlines!G85</f>
        <v>0</v>
      </c>
      <c r="T86">
        <f>Trendlines!H85</f>
        <v>0</v>
      </c>
      <c r="U86">
        <f>Trendlines!I85</f>
        <v>0</v>
      </c>
      <c r="V86">
        <f>Trendlines!J85</f>
        <v>0</v>
      </c>
      <c r="W86">
        <f>Trendlines!K85</f>
        <v>0</v>
      </c>
      <c r="X86">
        <f>Trendlines!L85</f>
        <v>0</v>
      </c>
      <c r="Y86">
        <f>Tema_Hrma_Smma!E85</f>
        <v>5203.6000000000004</v>
      </c>
      <c r="Z86">
        <f>Tema_Hrma_Smma!F85</f>
        <v>5202.57</v>
      </c>
      <c r="AA86">
        <f>Tema_Hrma_Smma!G85</f>
        <v>5199.7700000000004</v>
      </c>
      <c r="AB86">
        <f>ZScore!H85</f>
        <v>1</v>
      </c>
      <c r="AC86">
        <f>ZScore!I85</f>
        <v>0.83992</v>
      </c>
      <c r="AD86">
        <f>ZScore!J85</f>
        <v>0</v>
      </c>
      <c r="AE86">
        <f>HA!E85</f>
        <v>5203.42</v>
      </c>
      <c r="AF86">
        <f>HA!F85</f>
        <v>5205.8100000000004</v>
      </c>
      <c r="AG86">
        <f>HA!G85</f>
        <v>5200.96</v>
      </c>
      <c r="AH86">
        <f>HA!H85</f>
        <v>5202.75</v>
      </c>
      <c r="AI86">
        <f>HA!I85</f>
        <v>-1</v>
      </c>
      <c r="AJ86">
        <f>HA!J85</f>
        <v>0.67</v>
      </c>
      <c r="AK86">
        <f>HA!K85</f>
        <v>-0.84987999999999997</v>
      </c>
      <c r="AL86">
        <f>HA!L85</f>
        <v>-2</v>
      </c>
      <c r="AM86">
        <f>KC!E85</f>
        <v>5228.7778699999999</v>
      </c>
      <c r="AN86">
        <f>KC!F85</f>
        <v>5223.6088600000003</v>
      </c>
      <c r="AO86">
        <f>KC!G85</f>
        <v>5218.4398499999998</v>
      </c>
      <c r="AP86">
        <f>KC!H85</f>
        <v>5213.2708400000001</v>
      </c>
      <c r="AQ86">
        <f>KC!I85</f>
        <v>5208.1018299999996</v>
      </c>
      <c r="AR86">
        <f>KC!J85</f>
        <v>5202.9839700000002</v>
      </c>
      <c r="AS86">
        <f>KC!K85</f>
        <v>5197.8149599999997</v>
      </c>
      <c r="AT86">
        <f>KC!L85</f>
        <v>5192.6459500000001</v>
      </c>
      <c r="AU86">
        <f>KC!M85</f>
        <v>5187.4769299999998</v>
      </c>
      <c r="AV86">
        <f>KC!N85</f>
        <v>5182.3079200000002</v>
      </c>
      <c r="AW86">
        <f>SR_Levels!E85</f>
        <v>5193.3500000000004</v>
      </c>
      <c r="AX86">
        <f>SR_Levels!F85</f>
        <v>5178.6000000000004</v>
      </c>
      <c r="AY86">
        <f>SR_Levels!G85</f>
        <v>5161.8900000000003</v>
      </c>
      <c r="AZ86">
        <f>SR_Levels!H85</f>
        <v>5135.8500000000004</v>
      </c>
      <c r="BA86">
        <f>SR_Levels!I85</f>
        <v>5205.3100000000004</v>
      </c>
      <c r="BB86">
        <f>SR_Levels!J85</f>
        <v>0</v>
      </c>
      <c r="BC86">
        <f>SR_Levels!K85</f>
        <v>0</v>
      </c>
      <c r="BD86">
        <f>SR_Levels!L85</f>
        <v>0</v>
      </c>
      <c r="BE86">
        <f>ZigZag!E85</f>
        <v>0</v>
      </c>
      <c r="BF86">
        <f>ZigZag!F85</f>
        <v>0</v>
      </c>
      <c r="BG86">
        <f>ZigZag!G85</f>
        <v>5203.34</v>
      </c>
      <c r="BH86">
        <f>Dual_Tema!E85</f>
        <v>5206.6400000000003</v>
      </c>
      <c r="BI86">
        <f>Dual_Tema!F85</f>
        <v>5200.75</v>
      </c>
      <c r="BJ86">
        <f>Pinbar!E85</f>
        <v>0</v>
      </c>
      <c r="BK86">
        <f>SSA!E85</f>
        <v>5198.6184300000004</v>
      </c>
      <c r="BL86">
        <f>SSA!F85</f>
        <v>5200.3118999999997</v>
      </c>
      <c r="BN86" t="str">
        <f t="shared" si="290"/>
        <v>Green Candle</v>
      </c>
      <c r="BO86" s="34">
        <f t="shared" si="292"/>
        <v>2.8071524706785311E-4</v>
      </c>
      <c r="BP86" s="34">
        <f t="shared" si="294"/>
        <v>1.5728809904722585E-3</v>
      </c>
      <c r="BQ86" s="34">
        <f t="shared" ref="BQ86:BQ149" si="302">(D86/D68)-1</f>
        <v>-7.5484164651518082E-4</v>
      </c>
      <c r="BR86" s="34">
        <f t="shared" si="237"/>
        <v>-8.8533474679608481E-4</v>
      </c>
      <c r="BS86" s="35">
        <f t="shared" si="293"/>
        <v>4.6780403154755845E-5</v>
      </c>
      <c r="BT86" s="35">
        <f t="shared" si="295"/>
        <v>1.3097901939596035E-4</v>
      </c>
      <c r="BU86" s="35">
        <f t="shared" ref="BU86:BU149" si="303">((BQ86+1)^(1/18))-1</f>
        <v>-4.1950602433171724E-5</v>
      </c>
      <c r="BV86" s="35">
        <f t="shared" si="238"/>
        <v>-3.690460596950107E-5</v>
      </c>
      <c r="BW86" s="27">
        <v>96</v>
      </c>
      <c r="BX86">
        <f>F86-G86</f>
        <v>4.8500000000003638</v>
      </c>
      <c r="BY86">
        <f>ABS(F86-D85)</f>
        <v>4.0500000000001819</v>
      </c>
      <c r="BZ86">
        <f>ABS(G86-D85)</f>
        <v>0.8000000000001819</v>
      </c>
      <c r="CA86">
        <f t="shared" si="271"/>
        <v>4.8500000000003638</v>
      </c>
      <c r="CB86">
        <f t="shared" si="296"/>
        <v>6.7049999999999272</v>
      </c>
      <c r="CC86">
        <f t="shared" si="299"/>
        <v>5.3204075540015552</v>
      </c>
      <c r="CD86">
        <f t="shared" si="297"/>
        <v>1.3845924459983721</v>
      </c>
      <c r="CE86">
        <f t="shared" si="300"/>
        <v>1</v>
      </c>
      <c r="CF86">
        <f t="shared" si="301"/>
        <v>7</v>
      </c>
      <c r="CG86" s="7" t="str">
        <f t="shared" si="298"/>
        <v>-----</v>
      </c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Z86" s="7" t="str">
        <f>IF(AND(D86&gt;BH86,D86&gt;E86),"Bullish Trigger","-----")</f>
        <v>-----</v>
      </c>
      <c r="DA86" s="7" t="str">
        <f>IF(AND(D86&lt;BI86,D86&lt;E86),"Bearish Trigger","-----")</f>
        <v>-----</v>
      </c>
      <c r="DB86" s="13" t="str">
        <f>IF(AND(W86=BE86,W86&gt;0,BE86&gt;0),"Important High","------")</f>
        <v>------</v>
      </c>
      <c r="DC86" s="13" t="str">
        <f>IF(AND(X86=BF86,X86&gt;0,BF86&gt;0),"Important Low","------")</f>
        <v>------</v>
      </c>
      <c r="DD86" s="7" t="str">
        <f>IF(AND(DB86="Important High",DC86="-----",BJ86=1),"Imp High Rej","-----")</f>
        <v>-----</v>
      </c>
      <c r="DE86" s="7" t="str">
        <f>IF(AND(DB86="-----",DC86="Important Low",BJ86=1),"Imp Low Rej","-----")</f>
        <v>-----</v>
      </c>
      <c r="DF86" s="7" t="str">
        <f>IF(Y86&gt;AM86,"Overbought",IF(Y86&gt;AO86,"Bullish Momentum",IF(Y86&gt;AQ86,"Flat Momentum","-----")))</f>
        <v>-----</v>
      </c>
      <c r="DG86" s="7" t="str">
        <f>IF(Y86&lt;AV86,"Oversold",IF(Y86&lt;AT86,"Bearish Momentum",IF(Y86&lt;AR86,"Flat Momentum","-----")))</f>
        <v>-----</v>
      </c>
      <c r="DH86" s="7" t="str">
        <f>IF(AND(DF86="Overbought",AD86=2),"Culminated Thrust","-----")</f>
        <v>-----</v>
      </c>
      <c r="DI86" s="7" t="str">
        <f>IF(AND(DG86="Oversold",AD86=5),"Culminated Thrust","-----")</f>
        <v>-----</v>
      </c>
      <c r="DJ86" s="14">
        <f>(Q86-$D86)/$D86</f>
        <v>-1</v>
      </c>
      <c r="DK86" s="14">
        <f>(R86-$D86)/$D86</f>
        <v>-1</v>
      </c>
      <c r="DL86" s="14">
        <f>(S86-$D86)/$D86</f>
        <v>-1</v>
      </c>
      <c r="DM86" s="14">
        <f>(T86-$D86)/$D86</f>
        <v>-1</v>
      </c>
      <c r="DN86" s="14">
        <f>(U86-$D86)/$D86</f>
        <v>-1</v>
      </c>
      <c r="DO86" s="14">
        <f>(V86-$D86)/$D86</f>
        <v>-1</v>
      </c>
      <c r="DP86" s="14">
        <f t="shared" si="239"/>
        <v>-1</v>
      </c>
      <c r="DQ86" s="14">
        <f t="shared" si="240"/>
        <v>-1</v>
      </c>
      <c r="DR86" s="14">
        <f t="shared" si="241"/>
        <v>-1</v>
      </c>
      <c r="DS86" s="14">
        <f t="shared" si="242"/>
        <v>-1</v>
      </c>
      <c r="DT86" s="14">
        <f t="shared" si="243"/>
        <v>-1</v>
      </c>
      <c r="DU86" s="14">
        <f t="shared" si="244"/>
        <v>-1</v>
      </c>
      <c r="DV86" t="str">
        <f>IF($D86&gt;Q86,"SUP","RES")</f>
        <v>SUP</v>
      </c>
      <c r="DW86" t="str">
        <f>IF($D86&gt;R86,"SUP","RES")</f>
        <v>SUP</v>
      </c>
      <c r="DX86" t="str">
        <f>IF($D86&gt;S86,"SUP","RES")</f>
        <v>SUP</v>
      </c>
      <c r="DY86" t="str">
        <f>IF($D86&gt;T86,"SUP","RES")</f>
        <v>SUP</v>
      </c>
      <c r="DZ86" t="str">
        <f>IF($D86&gt;U86,"SUP","RES")</f>
        <v>SUP</v>
      </c>
      <c r="EA86" t="str">
        <f>IF($D86&gt;V86,"SUP","RES")</f>
        <v>SUP</v>
      </c>
      <c r="EB86" s="7">
        <f t="shared" si="245"/>
        <v>0</v>
      </c>
      <c r="EC86" s="7">
        <f t="shared" si="246"/>
        <v>6</v>
      </c>
      <c r="ED86" s="13" t="str">
        <f t="shared" si="247"/>
        <v>All Sup</v>
      </c>
      <c r="EE86" s="13" t="str">
        <f t="shared" si="248"/>
        <v>-----</v>
      </c>
      <c r="EF86" s="7" t="str">
        <f>IF(OR(ED86="All Sup",EE86="All Res"),"na",((D86-MIN(Q86:V86))/(MAX(Q86:V86)-MIN(Q86:V86))))</f>
        <v>na</v>
      </c>
      <c r="EG86">
        <v>1.4999999999999999E-4</v>
      </c>
      <c r="EH86">
        <f>Q86*(1+$EG86)</f>
        <v>0</v>
      </c>
      <c r="EI86">
        <f>Q86*(1-$EG86)</f>
        <v>0</v>
      </c>
      <c r="EJ86">
        <f>R86*(1+$EG86)</f>
        <v>0</v>
      </c>
      <c r="EK86">
        <f>R86*(1-$EG86)</f>
        <v>0</v>
      </c>
      <c r="EL86">
        <f>S86*(1+$EG86)</f>
        <v>0</v>
      </c>
      <c r="EM86">
        <f>S86*(1-$EG86)</f>
        <v>0</v>
      </c>
      <c r="EN86">
        <f>T86*(1+$EG86)</f>
        <v>0</v>
      </c>
      <c r="EO86">
        <f>T86*(1-$EG86)</f>
        <v>0</v>
      </c>
      <c r="EP86">
        <f>U86*(1+$EG86)</f>
        <v>0</v>
      </c>
      <c r="EQ86">
        <f>U86*(1-$EG86)</f>
        <v>0</v>
      </c>
      <c r="ER86">
        <f>V86*(1+$EG86)</f>
        <v>0</v>
      </c>
      <c r="ES86">
        <f>V86*(1-$EG86)</f>
        <v>0</v>
      </c>
      <c r="ET86" s="7" t="str">
        <f t="shared" si="249"/>
        <v>-----</v>
      </c>
      <c r="EU86" s="7" t="str">
        <f t="shared" si="250"/>
        <v>-----</v>
      </c>
      <c r="EV86" s="7" t="str">
        <f t="shared" si="251"/>
        <v>-----</v>
      </c>
      <c r="EW86" s="7" t="str">
        <f t="shared" si="252"/>
        <v>-----</v>
      </c>
      <c r="EX86" s="7" t="str">
        <f t="shared" si="253"/>
        <v>-----</v>
      </c>
      <c r="EY86" s="7" t="str">
        <f t="shared" si="254"/>
        <v>-----</v>
      </c>
      <c r="EZ86">
        <f t="shared" si="272"/>
        <v>84</v>
      </c>
      <c r="FA86">
        <f t="shared" si="273"/>
        <v>84</v>
      </c>
      <c r="FB86">
        <f t="shared" si="274"/>
        <v>84</v>
      </c>
      <c r="FC86">
        <f t="shared" si="275"/>
        <v>84</v>
      </c>
      <c r="FD86">
        <f t="shared" si="276"/>
        <v>84</v>
      </c>
      <c r="FE86">
        <f t="shared" si="277"/>
        <v>84</v>
      </c>
      <c r="FF86">
        <f t="shared" si="278"/>
        <v>0</v>
      </c>
      <c r="FG86">
        <f t="shared" si="279"/>
        <v>0</v>
      </c>
      <c r="FH86">
        <f t="shared" si="280"/>
        <v>0</v>
      </c>
      <c r="FI86">
        <f t="shared" si="281"/>
        <v>0</v>
      </c>
      <c r="FJ86">
        <f t="shared" si="282"/>
        <v>0</v>
      </c>
      <c r="FK86">
        <f t="shared" si="283"/>
        <v>0</v>
      </c>
      <c r="FL86" s="7" t="str">
        <f t="shared" si="255"/>
        <v>-----</v>
      </c>
      <c r="FM86" s="7" t="str">
        <f t="shared" si="256"/>
        <v>-----</v>
      </c>
      <c r="FN86" s="7" t="str">
        <f t="shared" si="257"/>
        <v>-----</v>
      </c>
      <c r="FO86" s="7" t="str">
        <f t="shared" si="258"/>
        <v>-----</v>
      </c>
      <c r="FP86" s="7" t="str">
        <f t="shared" si="259"/>
        <v>-----</v>
      </c>
      <c r="FQ86" s="7" t="str">
        <f t="shared" si="260"/>
        <v>-----</v>
      </c>
      <c r="FR86" s="13" t="str">
        <f>IF(FL86="-----","-----",(D86-Q86)/Q86)</f>
        <v>-----</v>
      </c>
      <c r="FS86" s="13" t="str">
        <f>IF(FM86="-----","-----",(Q86-R86)/R86)</f>
        <v>-----</v>
      </c>
      <c r="FT86" s="13" t="str">
        <f>IF(FN86="-----","-----",(R86-S86)/S86)</f>
        <v>-----</v>
      </c>
      <c r="FU86" s="13" t="str">
        <f>IF(FO86="-----","-----",(S86-T86)/T86)</f>
        <v>-----</v>
      </c>
      <c r="FV86" s="13" t="str">
        <f>IF(FP86="-----","-----",(T86-U86)/U86)</f>
        <v>-----</v>
      </c>
      <c r="FW86" s="13" t="str">
        <f>IF(FQ86="-----","-----",(U86-V86)/V86)</f>
        <v>-----</v>
      </c>
      <c r="FX86" s="7" t="str">
        <f t="shared" si="261"/>
        <v>-----</v>
      </c>
      <c r="FY86" s="7" t="str">
        <f t="shared" si="262"/>
        <v>-----</v>
      </c>
      <c r="FZ86" s="7" t="str">
        <f t="shared" si="263"/>
        <v>-----</v>
      </c>
      <c r="GA86" s="7" t="str">
        <f t="shared" si="264"/>
        <v>-----</v>
      </c>
      <c r="GB86" s="7" t="str">
        <f t="shared" si="265"/>
        <v>-----</v>
      </c>
      <c r="GC86" s="7" t="str">
        <f t="shared" si="266"/>
        <v>-----</v>
      </c>
      <c r="GD86" s="7" t="str">
        <f>IF(AND(BG86&gt;AA86,BG85&gt;AA85,BG84&gt;AA84,BG83&gt;AA83,BG82&gt;AA82,BG81&gt;AA81,BG80&gt;AA80,BG79&gt;AA79,BG78&gt;AA78,BG77&gt;AA77,BG76&gt;AA76,BG75&gt;AA75),"Bullish",IF(AND(BG86&lt;AA86,BG85&lt;AA85,BG84&lt;AA84,BG83&lt;AA83,BG82&lt;AA82,BG81&lt;AA81,BG80&lt;AA80,BG79&lt;AA79,BG78&lt;AA78,BG77&lt;AA77,BG76&lt;AA76,BG75&lt;AA75),"Bearish","-----"))</f>
        <v>Bullish</v>
      </c>
      <c r="GE86">
        <f>(Z86-BG86)/BG86</f>
        <v>-1.4798187318154041E-4</v>
      </c>
      <c r="GI86" s="7" t="str">
        <f>IF(Y86&gt;Z86,"Bullish","Bearish")</f>
        <v>Bullish</v>
      </c>
      <c r="GJ86" s="19" t="str">
        <f>IF(AND(D86&gt;Y86,D85&lt;Y85),"TEMA crossover","-----")</f>
        <v>-----</v>
      </c>
      <c r="GK86" s="19" t="str">
        <f>IF(AND(D86&lt;Y86,D85&gt;Y85),"TEMA crossunder","-----")</f>
        <v>-----</v>
      </c>
      <c r="GL86" s="20" t="str">
        <f>IF(GD86="Bearish","YES","-----")</f>
        <v>-----</v>
      </c>
      <c r="GM86" s="20" t="str">
        <f>IF(GH86="Reverse to Bearish","YES","-----")</f>
        <v>-----</v>
      </c>
      <c r="GN86" s="20" t="str">
        <f>IF(AND(GI86="Bullish",GI85="Bullish",GI84="Bullish",GI83="Bullish"),"YES","-----")</f>
        <v>YES</v>
      </c>
      <c r="GO86" s="20" t="str">
        <f>IF(OR(GK86="TEMA crossunder",GK85="TEMA crossunder",GK84="TEMA crossunder",GK83="TEMA crossunder"),"YES","-----")</f>
        <v>YES</v>
      </c>
      <c r="GP86" s="20" t="str">
        <f>IF(GD86="Bullish","YES","-----")</f>
        <v>YES</v>
      </c>
      <c r="GQ86" s="20" t="str">
        <f>IF(GH86="Reverse to Bullish","YES","-----")</f>
        <v>-----</v>
      </c>
      <c r="GR86" s="20" t="str">
        <f>IF(AND(GI86="Bearish",GI85="Bearish",GI84="Bearish",GI83="Bearish"),"YES","-----")</f>
        <v>-----</v>
      </c>
      <c r="GS86" s="20" t="str">
        <f>IF(OR(GJ86="TEMA crossover",GJ85="TEMA crossover",GJ84="TEMA crossover",GJ83="TEMA crossover"),"YES","-----")</f>
        <v>-----</v>
      </c>
      <c r="GT86" s="20" t="str">
        <f t="shared" si="284"/>
        <v>-----</v>
      </c>
      <c r="GU86" s="20" t="str">
        <f t="shared" si="285"/>
        <v>-----</v>
      </c>
      <c r="GV86" s="20" t="str">
        <f t="shared" si="286"/>
        <v>-----</v>
      </c>
      <c r="GW86" s="20" t="str">
        <f t="shared" si="287"/>
        <v>-----</v>
      </c>
      <c r="GX86" s="20" t="str">
        <f t="shared" si="288"/>
        <v>-----</v>
      </c>
      <c r="GY86" s="20" t="str">
        <f t="shared" si="289"/>
        <v>-----</v>
      </c>
      <c r="GZ86" s="7" t="str">
        <f>IF(G86&gt;BH86,"YES","-----")</f>
        <v>-----</v>
      </c>
      <c r="HA86" s="7" t="str">
        <f>IF(F86&lt;BI86,"YES","-----")</f>
        <v>-----</v>
      </c>
      <c r="HB86">
        <f>BH86-BI86</f>
        <v>5.8900000000003274</v>
      </c>
      <c r="HI86">
        <f t="shared" si="267"/>
        <v>2.1315699999995559</v>
      </c>
      <c r="HJ86">
        <f t="shared" si="268"/>
        <v>8.0215699999998833</v>
      </c>
      <c r="HK86" s="7"/>
      <c r="HL86" s="7"/>
      <c r="HM86" s="7"/>
      <c r="HN86" s="7"/>
      <c r="HO86" s="7"/>
      <c r="HP86" s="7"/>
      <c r="HQ86" s="28">
        <f t="shared" si="291"/>
        <v>-1.6934699999992517</v>
      </c>
      <c r="HR86" s="28" t="str">
        <f t="shared" si="269"/>
        <v>Bear</v>
      </c>
      <c r="HS86">
        <f t="shared" si="270"/>
        <v>1.6934699999992517</v>
      </c>
    </row>
    <row r="87" spans="1:227" x14ac:dyDescent="0.55000000000000004">
      <c r="A87">
        <f>Validation!A86</f>
        <v>1772050200</v>
      </c>
      <c r="B87" t="str">
        <f>Price!B86</f>
        <v>XAUUSD</v>
      </c>
      <c r="C87" t="str">
        <f>Price!C86</f>
        <v>M5</v>
      </c>
      <c r="D87">
        <f>Price!D86</f>
        <v>5195.2700000000004</v>
      </c>
      <c r="E87">
        <f>Price!E86</f>
        <v>5202.46</v>
      </c>
      <c r="F87">
        <f>Price!F86</f>
        <v>5206.05</v>
      </c>
      <c r="G87">
        <f>Price!G86</f>
        <v>5195.1899999999996</v>
      </c>
      <c r="H87">
        <f>Price!H86</f>
        <v>537</v>
      </c>
      <c r="I87">
        <f>Diagonals!E86</f>
        <v>0</v>
      </c>
      <c r="J87">
        <f>Diagonals!F86</f>
        <v>0</v>
      </c>
      <c r="K87">
        <f>Diagonals!G86</f>
        <v>0</v>
      </c>
      <c r="L87">
        <f>Diagonals!H86</f>
        <v>0</v>
      </c>
      <c r="M87">
        <f>Diagonals!I86</f>
        <v>0</v>
      </c>
      <c r="N87">
        <f>Diagonals!J86</f>
        <v>0</v>
      </c>
      <c r="O87">
        <f>Diagonals!K86</f>
        <v>0</v>
      </c>
      <c r="P87">
        <f>Diagonals!L86</f>
        <v>0</v>
      </c>
      <c r="Q87">
        <f>Trendlines!E86</f>
        <v>0</v>
      </c>
      <c r="R87">
        <f>Trendlines!F86</f>
        <v>0</v>
      </c>
      <c r="S87">
        <f>Trendlines!G86</f>
        <v>0</v>
      </c>
      <c r="T87">
        <f>Trendlines!H86</f>
        <v>0</v>
      </c>
      <c r="U87">
        <f>Trendlines!I86</f>
        <v>0</v>
      </c>
      <c r="V87">
        <f>Trendlines!J86</f>
        <v>0</v>
      </c>
      <c r="W87">
        <f>Trendlines!K86</f>
        <v>0</v>
      </c>
      <c r="X87">
        <f>Trendlines!L86</f>
        <v>0</v>
      </c>
      <c r="Y87">
        <f>Tema_Hrma_Smma!E86</f>
        <v>5201.42</v>
      </c>
      <c r="Z87">
        <f>Tema_Hrma_Smma!F86</f>
        <v>5202.1899999999996</v>
      </c>
      <c r="AA87">
        <f>Tema_Hrma_Smma!G86</f>
        <v>5199.8</v>
      </c>
      <c r="AB87">
        <f>ZScore!H86</f>
        <v>-1</v>
      </c>
      <c r="AC87">
        <f>ZScore!I86</f>
        <v>1.32894</v>
      </c>
      <c r="AD87">
        <f>ZScore!J86</f>
        <v>3</v>
      </c>
      <c r="AE87">
        <f>HA!E86</f>
        <v>5203.08</v>
      </c>
      <c r="AF87">
        <f>HA!F86</f>
        <v>5206.05</v>
      </c>
      <c r="AG87">
        <f>HA!G86</f>
        <v>5195.1899999999996</v>
      </c>
      <c r="AH87">
        <f>HA!H86</f>
        <v>5199.74</v>
      </c>
      <c r="AI87">
        <f>HA!I86</f>
        <v>-1</v>
      </c>
      <c r="AJ87">
        <f>HA!J86</f>
        <v>3.34</v>
      </c>
      <c r="AK87">
        <f>HA!K86</f>
        <v>0.13402</v>
      </c>
      <c r="AL87">
        <f>HA!L86</f>
        <v>-3</v>
      </c>
      <c r="AM87">
        <f>KC!E86</f>
        <v>5228.8865699999997</v>
      </c>
      <c r="AN87">
        <f>KC!F86</f>
        <v>5223.6744699999999</v>
      </c>
      <c r="AO87">
        <f>KC!G86</f>
        <v>5218.4623700000002</v>
      </c>
      <c r="AP87">
        <f>KC!H86</f>
        <v>5213.2502699999995</v>
      </c>
      <c r="AQ87">
        <f>KC!I86</f>
        <v>5208.0381699999998</v>
      </c>
      <c r="AR87">
        <f>KC!J86</f>
        <v>5202.6891699999996</v>
      </c>
      <c r="AS87">
        <f>KC!K86</f>
        <v>5197.4770699999999</v>
      </c>
      <c r="AT87">
        <f>KC!L86</f>
        <v>5192.2649700000002</v>
      </c>
      <c r="AU87">
        <f>KC!M86</f>
        <v>5187.0528700000004</v>
      </c>
      <c r="AV87">
        <f>KC!N86</f>
        <v>5181.8407699999998</v>
      </c>
      <c r="AW87">
        <f>SR_Levels!E86</f>
        <v>5193.3500000000004</v>
      </c>
      <c r="AX87">
        <f>SR_Levels!F86</f>
        <v>5178.6000000000004</v>
      </c>
      <c r="AY87">
        <f>SR_Levels!G86</f>
        <v>5161.8900000000003</v>
      </c>
      <c r="AZ87">
        <f>SR_Levels!H86</f>
        <v>5135.8500000000004</v>
      </c>
      <c r="BA87">
        <f>SR_Levels!I86</f>
        <v>5205.3100000000004</v>
      </c>
      <c r="BB87">
        <f>SR_Levels!J86</f>
        <v>0</v>
      </c>
      <c r="BC87">
        <f>SR_Levels!K86</f>
        <v>0</v>
      </c>
      <c r="BD87">
        <f>SR_Levels!L86</f>
        <v>0</v>
      </c>
      <c r="BE87">
        <f>ZigZag!E86</f>
        <v>0</v>
      </c>
      <c r="BF87">
        <f>ZigZag!F86</f>
        <v>0</v>
      </c>
      <c r="BG87">
        <f>ZigZag!G86</f>
        <v>5203.0200000000004</v>
      </c>
      <c r="BH87">
        <f>Dual_Tema!E86</f>
        <v>5206.49</v>
      </c>
      <c r="BI87">
        <f>Dual_Tema!F86</f>
        <v>5198.26</v>
      </c>
      <c r="BJ87">
        <f>Pinbar!E86</f>
        <v>0</v>
      </c>
      <c r="BK87">
        <f>SSA!E86</f>
        <v>5196.0899300000001</v>
      </c>
      <c r="BL87">
        <f>SSA!F86</f>
        <v>5198.2009099999996</v>
      </c>
      <c r="BN87" t="str">
        <f t="shared" si="290"/>
        <v>Red Candle</v>
      </c>
      <c r="BO87" s="34">
        <f t="shared" si="292"/>
        <v>-1.7389399575735709E-3</v>
      </c>
      <c r="BP87" s="34">
        <f t="shared" si="294"/>
        <v>-2.2604013028514336E-3</v>
      </c>
      <c r="BQ87" s="34">
        <f t="shared" si="302"/>
        <v>-1.8942850610839113E-3</v>
      </c>
      <c r="BR87" s="34">
        <f t="shared" si="237"/>
        <v>-2.2316584371860904E-3</v>
      </c>
      <c r="BS87" s="35">
        <f t="shared" si="293"/>
        <v>-2.9003354359613542E-4</v>
      </c>
      <c r="BT87" s="35">
        <f t="shared" si="295"/>
        <v>-1.8856220876073415E-4</v>
      </c>
      <c r="BU87" s="35">
        <f t="shared" si="303"/>
        <v>-1.0533231260789755E-4</v>
      </c>
      <c r="BV87" s="35">
        <f t="shared" si="238"/>
        <v>-9.3085346367982602E-5</v>
      </c>
      <c r="BW87" s="27">
        <v>96</v>
      </c>
      <c r="BX87">
        <f>F87-G87</f>
        <v>10.860000000000582</v>
      </c>
      <c r="BY87">
        <f>ABS(F87-D86)</f>
        <v>3.5900000000001455</v>
      </c>
      <c r="BZ87">
        <f>ABS(G87-D86)</f>
        <v>7.2700000000004366</v>
      </c>
      <c r="CA87">
        <f t="shared" si="271"/>
        <v>10.860000000000582</v>
      </c>
      <c r="CB87">
        <f t="shared" si="296"/>
        <v>7.3499999999999739</v>
      </c>
      <c r="CC87">
        <f t="shared" si="299"/>
        <v>5.716092728715771</v>
      </c>
      <c r="CD87">
        <f t="shared" si="297"/>
        <v>1.6339072712842029</v>
      </c>
      <c r="CE87">
        <f t="shared" si="300"/>
        <v>1</v>
      </c>
      <c r="CF87">
        <f t="shared" si="301"/>
        <v>8</v>
      </c>
      <c r="CG87" s="7" t="str">
        <f t="shared" si="298"/>
        <v>-----</v>
      </c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Z87" s="7" t="str">
        <f>IF(AND(D87&gt;BH87,D87&gt;E87),"Bullish Trigger","-----")</f>
        <v>-----</v>
      </c>
      <c r="DA87" s="7" t="str">
        <f>IF(AND(D87&lt;BI87,D87&lt;E87),"Bearish Trigger","-----")</f>
        <v>Bearish Trigger</v>
      </c>
      <c r="DB87" s="13" t="str">
        <f>IF(AND(W87=BE87,W87&gt;0,BE87&gt;0),"Important High","------")</f>
        <v>------</v>
      </c>
      <c r="DC87" s="13" t="str">
        <f>IF(AND(X87=BF87,X87&gt;0,BF87&gt;0),"Important Low","------")</f>
        <v>------</v>
      </c>
      <c r="DD87" s="7" t="str">
        <f>IF(AND(DB87="Important High",DC87="-----",BJ87=1),"Imp High Rej","-----")</f>
        <v>-----</v>
      </c>
      <c r="DE87" s="7" t="str">
        <f>IF(AND(DB87="-----",DC87="Important Low",BJ87=1),"Imp Low Rej","-----")</f>
        <v>-----</v>
      </c>
      <c r="DF87" s="7" t="str">
        <f>IF(Y87&gt;AM87,"Overbought",IF(Y87&gt;AO87,"Bullish Momentum",IF(Y87&gt;AQ87,"Flat Momentum","-----")))</f>
        <v>-----</v>
      </c>
      <c r="DG87" s="7" t="str">
        <f>IF(Y87&lt;AV87,"Oversold",IF(Y87&lt;AT87,"Bearish Momentum",IF(Y87&lt;AR87,"Flat Momentum","-----")))</f>
        <v>Flat Momentum</v>
      </c>
      <c r="DH87" s="7" t="str">
        <f>IF(AND(DF87="Overbought",AD87=2),"Culminated Thrust","-----")</f>
        <v>-----</v>
      </c>
      <c r="DI87" s="7" t="str">
        <f>IF(AND(DG87="Oversold",AD87=5),"Culminated Thrust","-----")</f>
        <v>-----</v>
      </c>
      <c r="DJ87" s="14">
        <f>(Q87-$D87)/$D87</f>
        <v>-1</v>
      </c>
      <c r="DK87" s="14">
        <f>(R87-$D87)/$D87</f>
        <v>-1</v>
      </c>
      <c r="DL87" s="14">
        <f>(S87-$D87)/$D87</f>
        <v>-1</v>
      </c>
      <c r="DM87" s="14">
        <f>(T87-$D87)/$D87</f>
        <v>-1</v>
      </c>
      <c r="DN87" s="14">
        <f>(U87-$D87)/$D87</f>
        <v>-1</v>
      </c>
      <c r="DO87" s="14">
        <f>(V87-$D87)/$D87</f>
        <v>-1</v>
      </c>
      <c r="DP87" s="14">
        <f t="shared" si="239"/>
        <v>-1</v>
      </c>
      <c r="DQ87" s="14">
        <f t="shared" si="240"/>
        <v>-1</v>
      </c>
      <c r="DR87" s="14">
        <f t="shared" si="241"/>
        <v>-1</v>
      </c>
      <c r="DS87" s="14">
        <f t="shared" si="242"/>
        <v>-1</v>
      </c>
      <c r="DT87" s="14">
        <f t="shared" si="243"/>
        <v>-1</v>
      </c>
      <c r="DU87" s="14">
        <f t="shared" si="244"/>
        <v>-1</v>
      </c>
      <c r="DV87" t="str">
        <f>IF($D87&gt;Q87,"SUP","RES")</f>
        <v>SUP</v>
      </c>
      <c r="DW87" t="str">
        <f>IF($D87&gt;R87,"SUP","RES")</f>
        <v>SUP</v>
      </c>
      <c r="DX87" t="str">
        <f>IF($D87&gt;S87,"SUP","RES")</f>
        <v>SUP</v>
      </c>
      <c r="DY87" t="str">
        <f>IF($D87&gt;T87,"SUP","RES")</f>
        <v>SUP</v>
      </c>
      <c r="DZ87" t="str">
        <f>IF($D87&gt;U87,"SUP","RES")</f>
        <v>SUP</v>
      </c>
      <c r="EA87" t="str">
        <f>IF($D87&gt;V87,"SUP","RES")</f>
        <v>SUP</v>
      </c>
      <c r="EB87" s="7">
        <f t="shared" si="245"/>
        <v>0</v>
      </c>
      <c r="EC87" s="7">
        <f t="shared" si="246"/>
        <v>6</v>
      </c>
      <c r="ED87" s="13" t="str">
        <f t="shared" si="247"/>
        <v>All Sup</v>
      </c>
      <c r="EE87" s="13" t="str">
        <f t="shared" si="248"/>
        <v>-----</v>
      </c>
      <c r="EF87" s="7" t="str">
        <f>IF(OR(ED87="All Sup",EE87="All Res"),"na",((D87-MIN(Q87:V87))/(MAX(Q87:V87)-MIN(Q87:V87))))</f>
        <v>na</v>
      </c>
      <c r="EG87">
        <v>1.4999999999999999E-4</v>
      </c>
      <c r="EH87">
        <f>Q87*(1+$EG87)</f>
        <v>0</v>
      </c>
      <c r="EI87">
        <f>Q87*(1-$EG87)</f>
        <v>0</v>
      </c>
      <c r="EJ87">
        <f>R87*(1+$EG87)</f>
        <v>0</v>
      </c>
      <c r="EK87">
        <f>R87*(1-$EG87)</f>
        <v>0</v>
      </c>
      <c r="EL87">
        <f>S87*(1+$EG87)</f>
        <v>0</v>
      </c>
      <c r="EM87">
        <f>S87*(1-$EG87)</f>
        <v>0</v>
      </c>
      <c r="EN87">
        <f>T87*(1+$EG87)</f>
        <v>0</v>
      </c>
      <c r="EO87">
        <f>T87*(1-$EG87)</f>
        <v>0</v>
      </c>
      <c r="EP87">
        <f>U87*(1+$EG87)</f>
        <v>0</v>
      </c>
      <c r="EQ87">
        <f>U87*(1-$EG87)</f>
        <v>0</v>
      </c>
      <c r="ER87">
        <f>V87*(1+$EG87)</f>
        <v>0</v>
      </c>
      <c r="ES87">
        <f>V87*(1-$EG87)</f>
        <v>0</v>
      </c>
      <c r="ET87" s="7" t="str">
        <f t="shared" si="249"/>
        <v>-----</v>
      </c>
      <c r="EU87" s="7" t="str">
        <f t="shared" si="250"/>
        <v>-----</v>
      </c>
      <c r="EV87" s="7" t="str">
        <f t="shared" si="251"/>
        <v>-----</v>
      </c>
      <c r="EW87" s="7" t="str">
        <f t="shared" si="252"/>
        <v>-----</v>
      </c>
      <c r="EX87" s="7" t="str">
        <f t="shared" si="253"/>
        <v>-----</v>
      </c>
      <c r="EY87" s="7" t="str">
        <f t="shared" si="254"/>
        <v>-----</v>
      </c>
      <c r="EZ87">
        <f t="shared" si="272"/>
        <v>85</v>
      </c>
      <c r="FA87">
        <f t="shared" si="273"/>
        <v>85</v>
      </c>
      <c r="FB87">
        <f t="shared" si="274"/>
        <v>85</v>
      </c>
      <c r="FC87">
        <f t="shared" si="275"/>
        <v>85</v>
      </c>
      <c r="FD87">
        <f t="shared" si="276"/>
        <v>85</v>
      </c>
      <c r="FE87">
        <f t="shared" si="277"/>
        <v>85</v>
      </c>
      <c r="FF87">
        <f t="shared" si="278"/>
        <v>0</v>
      </c>
      <c r="FG87">
        <f t="shared" si="279"/>
        <v>0</v>
      </c>
      <c r="FH87">
        <f t="shared" si="280"/>
        <v>0</v>
      </c>
      <c r="FI87">
        <f t="shared" si="281"/>
        <v>0</v>
      </c>
      <c r="FJ87">
        <f t="shared" si="282"/>
        <v>0</v>
      </c>
      <c r="FK87">
        <f t="shared" si="283"/>
        <v>0</v>
      </c>
      <c r="FL87" s="7" t="str">
        <f t="shared" si="255"/>
        <v>-----</v>
      </c>
      <c r="FM87" s="7" t="str">
        <f t="shared" si="256"/>
        <v>-----</v>
      </c>
      <c r="FN87" s="7" t="str">
        <f t="shared" si="257"/>
        <v>-----</v>
      </c>
      <c r="FO87" s="7" t="str">
        <f t="shared" si="258"/>
        <v>-----</v>
      </c>
      <c r="FP87" s="7" t="str">
        <f t="shared" si="259"/>
        <v>-----</v>
      </c>
      <c r="FQ87" s="7" t="str">
        <f t="shared" si="260"/>
        <v>-----</v>
      </c>
      <c r="FR87" s="13" t="str">
        <f>IF(FL87="-----","-----",(D87-Q87)/Q87)</f>
        <v>-----</v>
      </c>
      <c r="FS87" s="13" t="str">
        <f>IF(FM87="-----","-----",(Q87-R87)/R87)</f>
        <v>-----</v>
      </c>
      <c r="FT87" s="13" t="str">
        <f>IF(FN87="-----","-----",(R87-S87)/S87)</f>
        <v>-----</v>
      </c>
      <c r="FU87" s="13" t="str">
        <f>IF(FO87="-----","-----",(S87-T87)/T87)</f>
        <v>-----</v>
      </c>
      <c r="FV87" s="13" t="str">
        <f>IF(FP87="-----","-----",(T87-U87)/U87)</f>
        <v>-----</v>
      </c>
      <c r="FW87" s="13" t="str">
        <f>IF(FQ87="-----","-----",(U87-V87)/V87)</f>
        <v>-----</v>
      </c>
      <c r="FX87" s="7" t="str">
        <f t="shared" si="261"/>
        <v>-----</v>
      </c>
      <c r="FY87" s="7" t="str">
        <f t="shared" si="262"/>
        <v>-----</v>
      </c>
      <c r="FZ87" s="7" t="str">
        <f t="shared" si="263"/>
        <v>-----</v>
      </c>
      <c r="GA87" s="7" t="str">
        <f t="shared" si="264"/>
        <v>-----</v>
      </c>
      <c r="GB87" s="7" t="str">
        <f t="shared" si="265"/>
        <v>-----</v>
      </c>
      <c r="GC87" s="7" t="str">
        <f t="shared" si="266"/>
        <v>-----</v>
      </c>
      <c r="GD87" s="7" t="str">
        <f>IF(AND(BG87&gt;AA87,BG86&gt;AA86,BG85&gt;AA85,BG84&gt;AA84,BG83&gt;AA83,BG82&gt;AA82,BG81&gt;AA81,BG80&gt;AA80,BG79&gt;AA79,BG78&gt;AA78,BG77&gt;AA77,BG76&gt;AA76),"Bullish",IF(AND(BG87&lt;AA87,BG86&lt;AA86,BG85&lt;AA85,BG84&lt;AA84,BG83&lt;AA83,BG82&lt;AA82,BG81&lt;AA81,BG80&lt;AA80,BG79&lt;AA79,BG78&lt;AA78,BG77&lt;AA77,BG76&lt;AA76),"Bearish","-----"))</f>
        <v>Bullish</v>
      </c>
      <c r="GE87">
        <f>(Z87-BG87)/BG87</f>
        <v>-1.5952273871729046E-4</v>
      </c>
      <c r="GI87" s="7" t="str">
        <f>IF(Y87&gt;Z87,"Bullish","Bearish")</f>
        <v>Bearish</v>
      </c>
      <c r="GJ87" s="19" t="str">
        <f>IF(AND(D87&gt;Y87,D86&lt;Y86),"TEMA crossover","-----")</f>
        <v>-----</v>
      </c>
      <c r="GK87" s="19" t="str">
        <f>IF(AND(D87&lt;Y87,D86&gt;Y86),"TEMA crossunder","-----")</f>
        <v>-----</v>
      </c>
      <c r="GL87" s="20" t="str">
        <f>IF(GD87="Bearish","YES","-----")</f>
        <v>-----</v>
      </c>
      <c r="GM87" s="20" t="str">
        <f>IF(GH87="Reverse to Bearish","YES","-----")</f>
        <v>-----</v>
      </c>
      <c r="GN87" s="20" t="str">
        <f>IF(AND(GI87="Bullish",GI86="Bullish",GI85="Bullish",GI84="Bullish"),"YES","-----")</f>
        <v>-----</v>
      </c>
      <c r="GO87" s="20" t="str">
        <f>IF(OR(GK87="TEMA crossunder",GK86="TEMA crossunder",GK85="TEMA crossunder",GK84="TEMA crossunder"),"YES","-----")</f>
        <v>YES</v>
      </c>
      <c r="GP87" s="20" t="str">
        <f>IF(GD87="Bullish","YES","-----")</f>
        <v>YES</v>
      </c>
      <c r="GQ87" s="20" t="str">
        <f>IF(GH87="Reverse to Bullish","YES","-----")</f>
        <v>-----</v>
      </c>
      <c r="GR87" s="20" t="str">
        <f>IF(AND(GI87="Bearish",GI86="Bearish",GI85="Bearish",GI84="Bearish"),"YES","-----")</f>
        <v>-----</v>
      </c>
      <c r="GS87" s="20" t="str">
        <f>IF(OR(GJ87="TEMA crossover",GJ86="TEMA crossover",GJ85="TEMA crossover",GJ84="TEMA crossover"),"YES","-----")</f>
        <v>-----</v>
      </c>
      <c r="GT87" s="20" t="str">
        <f t="shared" si="284"/>
        <v>-----</v>
      </c>
      <c r="GU87" s="20" t="str">
        <f t="shared" si="285"/>
        <v>-----</v>
      </c>
      <c r="GV87" s="20" t="str">
        <f t="shared" si="286"/>
        <v>-----</v>
      </c>
      <c r="GW87" s="20" t="str">
        <f t="shared" si="287"/>
        <v>-----</v>
      </c>
      <c r="GX87" s="20" t="str">
        <f t="shared" si="288"/>
        <v>-----</v>
      </c>
      <c r="GY87" s="20" t="str">
        <f t="shared" si="289"/>
        <v>-----</v>
      </c>
      <c r="GZ87" s="7" t="str">
        <f>IF(G87&gt;BH87,"YES","-----")</f>
        <v>-----</v>
      </c>
      <c r="HA87" s="7" t="str">
        <f>IF(F87&lt;BI87,"YES","-----")</f>
        <v>-----</v>
      </c>
      <c r="HB87">
        <f>BH87-BI87</f>
        <v>8.2299999999995634</v>
      </c>
      <c r="HI87">
        <f t="shared" si="267"/>
        <v>2.1700700000001234</v>
      </c>
      <c r="HJ87">
        <f t="shared" si="268"/>
        <v>10.400069999999687</v>
      </c>
      <c r="HK87" s="7"/>
      <c r="HL87" s="7"/>
      <c r="HM87" s="7"/>
      <c r="HN87" s="7"/>
      <c r="HO87" s="7"/>
      <c r="HP87" s="7"/>
      <c r="HQ87" s="28">
        <f t="shared" si="291"/>
        <v>-2.1109799999994721</v>
      </c>
      <c r="HR87" s="28" t="str">
        <f t="shared" si="269"/>
        <v>Bear</v>
      </c>
      <c r="HS87">
        <f t="shared" si="270"/>
        <v>2.1109799999994721</v>
      </c>
    </row>
    <row r="88" spans="1:227" x14ac:dyDescent="0.55000000000000004">
      <c r="A88">
        <f>Validation!A87</f>
        <v>1772050500</v>
      </c>
      <c r="B88" t="str">
        <f>Price!B87</f>
        <v>XAUUSD</v>
      </c>
      <c r="C88" t="str">
        <f>Price!C87</f>
        <v>M5</v>
      </c>
      <c r="D88">
        <f>Price!D87</f>
        <v>5184.8</v>
      </c>
      <c r="E88">
        <f>Price!E87</f>
        <v>5195.5</v>
      </c>
      <c r="F88">
        <f>Price!F87</f>
        <v>5196.3500000000004</v>
      </c>
      <c r="G88">
        <f>Price!G87</f>
        <v>5183.51</v>
      </c>
      <c r="H88">
        <f>Price!H87</f>
        <v>706</v>
      </c>
      <c r="I88">
        <f>Diagonals!E87</f>
        <v>0</v>
      </c>
      <c r="J88">
        <f>Diagonals!F87</f>
        <v>0</v>
      </c>
      <c r="K88">
        <f>Diagonals!G87</f>
        <v>0</v>
      </c>
      <c r="L88">
        <f>Diagonals!H87</f>
        <v>0</v>
      </c>
      <c r="M88">
        <f>Diagonals!I87</f>
        <v>0</v>
      </c>
      <c r="N88">
        <f>Diagonals!J87</f>
        <v>0</v>
      </c>
      <c r="O88">
        <f>Diagonals!K87</f>
        <v>0</v>
      </c>
      <c r="P88">
        <f>Diagonals!L87</f>
        <v>0</v>
      </c>
      <c r="Q88">
        <f>Trendlines!E87</f>
        <v>0</v>
      </c>
      <c r="R88">
        <f>Trendlines!F87</f>
        <v>0</v>
      </c>
      <c r="S88">
        <f>Trendlines!G87</f>
        <v>0</v>
      </c>
      <c r="T88">
        <f>Trendlines!H87</f>
        <v>0</v>
      </c>
      <c r="U88">
        <f>Trendlines!I87</f>
        <v>0</v>
      </c>
      <c r="V88">
        <f>Trendlines!J87</f>
        <v>0</v>
      </c>
      <c r="W88">
        <f>Trendlines!K87</f>
        <v>0</v>
      </c>
      <c r="X88">
        <f>Trendlines!L87</f>
        <v>0</v>
      </c>
      <c r="Y88">
        <f>Tema_Hrma_Smma!E87</f>
        <v>5194.8599999999997</v>
      </c>
      <c r="Z88">
        <f>Tema_Hrma_Smma!F87</f>
        <v>5200.41</v>
      </c>
      <c r="AA88">
        <f>Tema_Hrma_Smma!G87</f>
        <v>5199.63</v>
      </c>
      <c r="AB88">
        <f>ZScore!H87</f>
        <v>-1</v>
      </c>
      <c r="AC88">
        <f>ZScore!I87</f>
        <v>2.4877400000000001</v>
      </c>
      <c r="AD88">
        <f>ZScore!J87</f>
        <v>4</v>
      </c>
      <c r="AE88">
        <f>HA!E87</f>
        <v>5201.41</v>
      </c>
      <c r="AF88">
        <f>HA!F87</f>
        <v>5201.41</v>
      </c>
      <c r="AG88">
        <f>HA!G87</f>
        <v>5183.51</v>
      </c>
      <c r="AH88">
        <f>HA!H87</f>
        <v>5190.04</v>
      </c>
      <c r="AI88">
        <f>HA!I87</f>
        <v>-1</v>
      </c>
      <c r="AJ88">
        <f>HA!J87</f>
        <v>11.37</v>
      </c>
      <c r="AK88">
        <f>HA!K87</f>
        <v>3.0346299999999999</v>
      </c>
      <c r="AL88">
        <f>HA!L87</f>
        <v>-4</v>
      </c>
      <c r="AM88">
        <f>KC!E87</f>
        <v>5228.78881</v>
      </c>
      <c r="AN88">
        <f>KC!F87</f>
        <v>5223.5236199999999</v>
      </c>
      <c r="AO88">
        <f>KC!G87</f>
        <v>5218.2584399999996</v>
      </c>
      <c r="AP88">
        <f>KC!H87</f>
        <v>5212.9932500000004</v>
      </c>
      <c r="AQ88">
        <f>KC!I87</f>
        <v>5207.7280700000001</v>
      </c>
      <c r="AR88">
        <f>KC!J87</f>
        <v>5202.0247399999998</v>
      </c>
      <c r="AS88">
        <f>KC!K87</f>
        <v>5196.7595499999998</v>
      </c>
      <c r="AT88">
        <f>KC!L87</f>
        <v>5191.4943700000003</v>
      </c>
      <c r="AU88">
        <f>KC!M87</f>
        <v>5186.2291800000003</v>
      </c>
      <c r="AV88">
        <f>KC!N87</f>
        <v>5180.9639999999999</v>
      </c>
      <c r="AW88">
        <f>SR_Levels!E87</f>
        <v>5178.6000000000004</v>
      </c>
      <c r="AX88">
        <f>SR_Levels!F87</f>
        <v>5161.8900000000003</v>
      </c>
      <c r="AY88">
        <f>SR_Levels!G87</f>
        <v>5135.8500000000004</v>
      </c>
      <c r="AZ88">
        <f>SR_Levels!H87</f>
        <v>0</v>
      </c>
      <c r="BA88">
        <f>SR_Levels!I87</f>
        <v>5193.3500000000004</v>
      </c>
      <c r="BB88">
        <f>SR_Levels!J87</f>
        <v>5205.3100000000004</v>
      </c>
      <c r="BC88">
        <f>SR_Levels!K87</f>
        <v>0</v>
      </c>
      <c r="BD88">
        <f>SR_Levels!L87</f>
        <v>0</v>
      </c>
      <c r="BE88">
        <f>ZigZag!E87</f>
        <v>0</v>
      </c>
      <c r="BF88">
        <f>ZigZag!F87</f>
        <v>0</v>
      </c>
      <c r="BG88">
        <f>ZigZag!G87</f>
        <v>5201.96</v>
      </c>
      <c r="BH88">
        <f>Dual_Tema!E87</f>
        <v>5201.63</v>
      </c>
      <c r="BI88">
        <f>Dual_Tema!F87</f>
        <v>5190.97</v>
      </c>
      <c r="BJ88">
        <f>Pinbar!E87</f>
        <v>0</v>
      </c>
      <c r="BK88">
        <f>SSA!E87</f>
        <v>5193.4003400000001</v>
      </c>
      <c r="BL88">
        <f>SSA!F87</f>
        <v>5195.80062</v>
      </c>
      <c r="BN88" t="str">
        <f t="shared" si="290"/>
        <v>Red Candle</v>
      </c>
      <c r="BO88" s="34">
        <f t="shared" si="292"/>
        <v>-3.8808837656099104E-3</v>
      </c>
      <c r="BP88" s="34">
        <f t="shared" si="294"/>
        <v>-3.0285258289988182E-3</v>
      </c>
      <c r="BQ88" s="34">
        <f t="shared" si="302"/>
        <v>-3.1052019342618919E-3</v>
      </c>
      <c r="BR88" s="34">
        <f t="shared" si="237"/>
        <v>-4.2252439118076746E-3</v>
      </c>
      <c r="BS88" s="35">
        <f t="shared" si="293"/>
        <v>-6.4786236908365158E-4</v>
      </c>
      <c r="BT88" s="35">
        <f t="shared" si="295"/>
        <v>-2.52728149993664E-4</v>
      </c>
      <c r="BU88" s="35">
        <f t="shared" si="303"/>
        <v>-1.7276468987836857E-4</v>
      </c>
      <c r="BV88" s="35">
        <f t="shared" si="238"/>
        <v>-1.7640924967476934E-4</v>
      </c>
      <c r="BW88" s="27">
        <v>96</v>
      </c>
      <c r="BX88">
        <f>F88-G88</f>
        <v>12.840000000000146</v>
      </c>
      <c r="BY88">
        <f>ABS(F88-D87)</f>
        <v>1.0799999999999272</v>
      </c>
      <c r="BZ88">
        <f>ABS(G88-D87)</f>
        <v>11.760000000000218</v>
      </c>
      <c r="CA88">
        <f t="shared" si="271"/>
        <v>12.840000000000146</v>
      </c>
      <c r="CB88">
        <f t="shared" si="296"/>
        <v>7.7592857142856575</v>
      </c>
      <c r="CC88">
        <f t="shared" si="299"/>
        <v>6.2249432480932265</v>
      </c>
      <c r="CD88">
        <f t="shared" si="297"/>
        <v>1.534342466192431</v>
      </c>
      <c r="CE88">
        <f t="shared" si="300"/>
        <v>1</v>
      </c>
      <c r="CF88">
        <f t="shared" si="301"/>
        <v>9</v>
      </c>
      <c r="CG88" s="7" t="str">
        <f t="shared" si="298"/>
        <v>-----</v>
      </c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Z88" s="7" t="str">
        <f>IF(AND(D88&gt;BH88,D88&gt;E88),"Bullish Trigger","-----")</f>
        <v>-----</v>
      </c>
      <c r="DA88" s="7" t="str">
        <f>IF(AND(D88&lt;BI88,D88&lt;E88),"Bearish Trigger","-----")</f>
        <v>Bearish Trigger</v>
      </c>
      <c r="DB88" s="13" t="str">
        <f>IF(AND(W88=BE88,W88&gt;0,BE88&gt;0),"Important High","------")</f>
        <v>------</v>
      </c>
      <c r="DC88" s="13" t="str">
        <f>IF(AND(X88=BF88,X88&gt;0,BF88&gt;0),"Important Low","------")</f>
        <v>------</v>
      </c>
      <c r="DD88" s="7" t="str">
        <f>IF(AND(DB88="Important High",DC88="-----",BJ88=1),"Imp High Rej","-----")</f>
        <v>-----</v>
      </c>
      <c r="DE88" s="7" t="str">
        <f>IF(AND(DB88="-----",DC88="Important Low",BJ88=1),"Imp Low Rej","-----")</f>
        <v>-----</v>
      </c>
      <c r="DF88" s="7" t="str">
        <f>IF(Y88&gt;AM88,"Overbought",IF(Y88&gt;AO88,"Bullish Momentum",IF(Y88&gt;AQ88,"Flat Momentum","-----")))</f>
        <v>-----</v>
      </c>
      <c r="DG88" s="7" t="str">
        <f>IF(Y88&lt;AV88,"Oversold",IF(Y88&lt;AT88,"Bearish Momentum",IF(Y88&lt;AR88,"Flat Momentum","-----")))</f>
        <v>Flat Momentum</v>
      </c>
      <c r="DH88" s="7" t="str">
        <f>IF(AND(DF88="Overbought",AD88=2),"Culminated Thrust","-----")</f>
        <v>-----</v>
      </c>
      <c r="DI88" s="7" t="str">
        <f>IF(AND(DG88="Oversold",AD88=5),"Culminated Thrust","-----")</f>
        <v>-----</v>
      </c>
      <c r="DJ88" s="14">
        <f>(Q88-$D88)/$D88</f>
        <v>-1</v>
      </c>
      <c r="DK88" s="14">
        <f>(R88-$D88)/$D88</f>
        <v>-1</v>
      </c>
      <c r="DL88" s="14">
        <f>(S88-$D88)/$D88</f>
        <v>-1</v>
      </c>
      <c r="DM88" s="14">
        <f>(T88-$D88)/$D88</f>
        <v>-1</v>
      </c>
      <c r="DN88" s="14">
        <f>(U88-$D88)/$D88</f>
        <v>-1</v>
      </c>
      <c r="DO88" s="14">
        <f>(V88-$D88)/$D88</f>
        <v>-1</v>
      </c>
      <c r="DP88" s="14">
        <f t="shared" si="239"/>
        <v>-1</v>
      </c>
      <c r="DQ88" s="14">
        <f t="shared" si="240"/>
        <v>-1</v>
      </c>
      <c r="DR88" s="14">
        <f t="shared" si="241"/>
        <v>-1</v>
      </c>
      <c r="DS88" s="14">
        <f t="shared" si="242"/>
        <v>-1</v>
      </c>
      <c r="DT88" s="14">
        <f t="shared" si="243"/>
        <v>-1</v>
      </c>
      <c r="DU88" s="14">
        <f t="shared" si="244"/>
        <v>-1</v>
      </c>
      <c r="DV88" t="str">
        <f>IF($D88&gt;Q88,"SUP","RES")</f>
        <v>SUP</v>
      </c>
      <c r="DW88" t="str">
        <f>IF($D88&gt;R88,"SUP","RES")</f>
        <v>SUP</v>
      </c>
      <c r="DX88" t="str">
        <f>IF($D88&gt;S88,"SUP","RES")</f>
        <v>SUP</v>
      </c>
      <c r="DY88" t="str">
        <f>IF($D88&gt;T88,"SUP","RES")</f>
        <v>SUP</v>
      </c>
      <c r="DZ88" t="str">
        <f>IF($D88&gt;U88,"SUP","RES")</f>
        <v>SUP</v>
      </c>
      <c r="EA88" t="str">
        <f>IF($D88&gt;V88,"SUP","RES")</f>
        <v>SUP</v>
      </c>
      <c r="EB88" s="7">
        <f t="shared" si="245"/>
        <v>0</v>
      </c>
      <c r="EC88" s="7">
        <f t="shared" si="246"/>
        <v>6</v>
      </c>
      <c r="ED88" s="13" t="str">
        <f t="shared" si="247"/>
        <v>All Sup</v>
      </c>
      <c r="EE88" s="13" t="str">
        <f t="shared" si="248"/>
        <v>-----</v>
      </c>
      <c r="EF88" s="7" t="str">
        <f>IF(OR(ED88="All Sup",EE88="All Res"),"na",((D88-MIN(Q88:V88))/(MAX(Q88:V88)-MIN(Q88:V88))))</f>
        <v>na</v>
      </c>
      <c r="EG88">
        <v>1.4999999999999999E-4</v>
      </c>
      <c r="EH88">
        <f>Q88*(1+$EG88)</f>
        <v>0</v>
      </c>
      <c r="EI88">
        <f>Q88*(1-$EG88)</f>
        <v>0</v>
      </c>
      <c r="EJ88">
        <f>R88*(1+$EG88)</f>
        <v>0</v>
      </c>
      <c r="EK88">
        <f>R88*(1-$EG88)</f>
        <v>0</v>
      </c>
      <c r="EL88">
        <f>S88*(1+$EG88)</f>
        <v>0</v>
      </c>
      <c r="EM88">
        <f>S88*(1-$EG88)</f>
        <v>0</v>
      </c>
      <c r="EN88">
        <f>T88*(1+$EG88)</f>
        <v>0</v>
      </c>
      <c r="EO88">
        <f>T88*(1-$EG88)</f>
        <v>0</v>
      </c>
      <c r="EP88">
        <f>U88*(1+$EG88)</f>
        <v>0</v>
      </c>
      <c r="EQ88">
        <f>U88*(1-$EG88)</f>
        <v>0</v>
      </c>
      <c r="ER88">
        <f>V88*(1+$EG88)</f>
        <v>0</v>
      </c>
      <c r="ES88">
        <f>V88*(1-$EG88)</f>
        <v>0</v>
      </c>
      <c r="ET88" s="7" t="str">
        <f t="shared" si="249"/>
        <v>-----</v>
      </c>
      <c r="EU88" s="7" t="str">
        <f t="shared" si="250"/>
        <v>-----</v>
      </c>
      <c r="EV88" s="7" t="str">
        <f t="shared" si="251"/>
        <v>-----</v>
      </c>
      <c r="EW88" s="7" t="str">
        <f t="shared" si="252"/>
        <v>-----</v>
      </c>
      <c r="EX88" s="7" t="str">
        <f t="shared" si="253"/>
        <v>-----</v>
      </c>
      <c r="EY88" s="7" t="str">
        <f t="shared" si="254"/>
        <v>-----</v>
      </c>
      <c r="EZ88">
        <f t="shared" si="272"/>
        <v>86</v>
      </c>
      <c r="FA88">
        <f t="shared" si="273"/>
        <v>86</v>
      </c>
      <c r="FB88">
        <f t="shared" si="274"/>
        <v>86</v>
      </c>
      <c r="FC88">
        <f t="shared" si="275"/>
        <v>86</v>
      </c>
      <c r="FD88">
        <f t="shared" si="276"/>
        <v>86</v>
      </c>
      <c r="FE88">
        <f t="shared" si="277"/>
        <v>86</v>
      </c>
      <c r="FF88">
        <f t="shared" si="278"/>
        <v>0</v>
      </c>
      <c r="FG88">
        <f t="shared" si="279"/>
        <v>0</v>
      </c>
      <c r="FH88">
        <f t="shared" si="280"/>
        <v>0</v>
      </c>
      <c r="FI88">
        <f t="shared" si="281"/>
        <v>0</v>
      </c>
      <c r="FJ88">
        <f t="shared" si="282"/>
        <v>0</v>
      </c>
      <c r="FK88">
        <f t="shared" si="283"/>
        <v>0</v>
      </c>
      <c r="FL88" s="7" t="str">
        <f t="shared" si="255"/>
        <v>-----</v>
      </c>
      <c r="FM88" s="7" t="str">
        <f t="shared" si="256"/>
        <v>-----</v>
      </c>
      <c r="FN88" s="7" t="str">
        <f t="shared" si="257"/>
        <v>-----</v>
      </c>
      <c r="FO88" s="7" t="str">
        <f t="shared" si="258"/>
        <v>-----</v>
      </c>
      <c r="FP88" s="7" t="str">
        <f t="shared" si="259"/>
        <v>-----</v>
      </c>
      <c r="FQ88" s="7" t="str">
        <f t="shared" si="260"/>
        <v>-----</v>
      </c>
      <c r="FR88" s="13" t="str">
        <f>IF(FL88="-----","-----",(D88-Q88)/Q88)</f>
        <v>-----</v>
      </c>
      <c r="FS88" s="13" t="str">
        <f>IF(FM88="-----","-----",(Q88-R88)/R88)</f>
        <v>-----</v>
      </c>
      <c r="FT88" s="13" t="str">
        <f>IF(FN88="-----","-----",(R88-S88)/S88)</f>
        <v>-----</v>
      </c>
      <c r="FU88" s="13" t="str">
        <f>IF(FO88="-----","-----",(S88-T88)/T88)</f>
        <v>-----</v>
      </c>
      <c r="FV88" s="13" t="str">
        <f>IF(FP88="-----","-----",(T88-U88)/U88)</f>
        <v>-----</v>
      </c>
      <c r="FW88" s="13" t="str">
        <f>IF(FQ88="-----","-----",(U88-V88)/V88)</f>
        <v>-----</v>
      </c>
      <c r="FX88" s="7" t="str">
        <f t="shared" si="261"/>
        <v>-----</v>
      </c>
      <c r="FY88" s="7" t="str">
        <f t="shared" si="262"/>
        <v>-----</v>
      </c>
      <c r="FZ88" s="7" t="str">
        <f t="shared" si="263"/>
        <v>-----</v>
      </c>
      <c r="GA88" s="7" t="str">
        <f t="shared" si="264"/>
        <v>-----</v>
      </c>
      <c r="GB88" s="7" t="str">
        <f t="shared" si="265"/>
        <v>-----</v>
      </c>
      <c r="GC88" s="7" t="str">
        <f t="shared" si="266"/>
        <v>-----</v>
      </c>
      <c r="GD88" s="7" t="str">
        <f>IF(AND(BG88&gt;AA88,BG87&gt;AA87,BG86&gt;AA86,BG85&gt;AA85,BG84&gt;AA84,BG83&gt;AA83,BG82&gt;AA82,BG81&gt;AA81,BG80&gt;AA80,BG79&gt;AA79,BG78&gt;AA78,BG77&gt;AA77),"Bullish",IF(AND(BG88&lt;AA88,BG87&lt;AA87,BG86&lt;AA86,BG85&lt;AA85,BG84&lt;AA84,BG83&lt;AA83,BG82&lt;AA82,BG81&lt;AA81,BG80&lt;AA80,BG79&lt;AA79,BG78&lt;AA78,BG77&lt;AA77),"Bearish","-----"))</f>
        <v>Bullish</v>
      </c>
      <c r="GE88">
        <f>(Z88-BG88)/BG88</f>
        <v>-2.9796461333808449E-4</v>
      </c>
      <c r="GI88" s="7" t="str">
        <f>IF(Y88&gt;Z88,"Bullish","Bearish")</f>
        <v>Bearish</v>
      </c>
      <c r="GJ88" s="19" t="str">
        <f>IF(AND(D88&gt;Y88,D87&lt;Y87),"TEMA crossover","-----")</f>
        <v>-----</v>
      </c>
      <c r="GK88" s="19" t="str">
        <f>IF(AND(D88&lt;Y88,D87&gt;Y87),"TEMA crossunder","-----")</f>
        <v>-----</v>
      </c>
      <c r="GL88" s="20" t="str">
        <f>IF(GD88="Bearish","YES","-----")</f>
        <v>-----</v>
      </c>
      <c r="GM88" s="20" t="str">
        <f>IF(GH88="Reverse to Bearish","YES","-----")</f>
        <v>-----</v>
      </c>
      <c r="GN88" s="20" t="str">
        <f>IF(AND(GI88="Bullish",GI87="Bullish",GI86="Bullish",GI85="Bullish"),"YES","-----")</f>
        <v>-----</v>
      </c>
      <c r="GO88" s="20" t="str">
        <f>IF(OR(GK88="TEMA crossunder",GK87="TEMA crossunder",GK86="TEMA crossunder",GK85="TEMA crossunder"),"YES","-----")</f>
        <v>-----</v>
      </c>
      <c r="GP88" s="20" t="str">
        <f>IF(GD88="Bullish","YES","-----")</f>
        <v>YES</v>
      </c>
      <c r="GQ88" s="20" t="str">
        <f>IF(GH88="Reverse to Bullish","YES","-----")</f>
        <v>-----</v>
      </c>
      <c r="GR88" s="20" t="str">
        <f>IF(AND(GI88="Bearish",GI87="Bearish",GI86="Bearish",GI85="Bearish"),"YES","-----")</f>
        <v>-----</v>
      </c>
      <c r="GS88" s="20" t="str">
        <f>IF(OR(GJ88="TEMA crossover",GJ87="TEMA crossover",GJ86="TEMA crossover",GJ85="TEMA crossover"),"YES","-----")</f>
        <v>-----</v>
      </c>
      <c r="GT88" s="20" t="str">
        <f t="shared" si="284"/>
        <v>-----</v>
      </c>
      <c r="GU88" s="20" t="str">
        <f t="shared" si="285"/>
        <v>-----</v>
      </c>
      <c r="GV88" s="20" t="str">
        <f t="shared" si="286"/>
        <v>-----</v>
      </c>
      <c r="GW88" s="20" t="str">
        <f t="shared" si="287"/>
        <v>-----</v>
      </c>
      <c r="GX88" s="20" t="str">
        <f t="shared" si="288"/>
        <v>-----</v>
      </c>
      <c r="GY88" s="20" t="str">
        <f t="shared" si="289"/>
        <v>-----</v>
      </c>
      <c r="GZ88" s="7" t="str">
        <f>IF(G88&gt;BH88,"YES","-----")</f>
        <v>-----</v>
      </c>
      <c r="HA88" s="7" t="str">
        <f>IF(F88&lt;BI88,"YES","-----")</f>
        <v>-----</v>
      </c>
      <c r="HB88">
        <f>BH88-BI88</f>
        <v>10.659999999999854</v>
      </c>
      <c r="HI88">
        <f t="shared" si="267"/>
        <v>-2.4303399999998874</v>
      </c>
      <c r="HJ88">
        <f t="shared" si="268"/>
        <v>8.2296599999999671</v>
      </c>
      <c r="HK88" s="7"/>
      <c r="HL88" s="7"/>
      <c r="HM88" s="7"/>
      <c r="HN88" s="7"/>
      <c r="HO88" s="7"/>
      <c r="HP88" s="7"/>
      <c r="HQ88" s="28">
        <f t="shared" si="291"/>
        <v>-2.4002799999998388</v>
      </c>
      <c r="HR88" s="28" t="str">
        <f t="shared" si="269"/>
        <v>Bear</v>
      </c>
      <c r="HS88">
        <f t="shared" si="270"/>
        <v>2.4002799999998388</v>
      </c>
    </row>
    <row r="89" spans="1:227" x14ac:dyDescent="0.55000000000000004">
      <c r="A89">
        <f>Validation!A88</f>
        <v>1772050800</v>
      </c>
      <c r="B89" t="str">
        <f>Price!B88</f>
        <v>XAUUSD</v>
      </c>
      <c r="C89" t="str">
        <f>Price!C88</f>
        <v>M5</v>
      </c>
      <c r="D89">
        <f>Price!D88</f>
        <v>5189</v>
      </c>
      <c r="E89">
        <f>Price!E88</f>
        <v>5184.83</v>
      </c>
      <c r="F89">
        <f>Price!F88</f>
        <v>5189.0200000000004</v>
      </c>
      <c r="G89">
        <f>Price!G88</f>
        <v>5183.2700000000004</v>
      </c>
      <c r="H89">
        <f>Price!H88</f>
        <v>584</v>
      </c>
      <c r="I89">
        <f>Diagonals!E88</f>
        <v>0</v>
      </c>
      <c r="J89">
        <f>Diagonals!F88</f>
        <v>0</v>
      </c>
      <c r="K89">
        <f>Diagonals!G88</f>
        <v>0</v>
      </c>
      <c r="L89">
        <f>Diagonals!H88</f>
        <v>0</v>
      </c>
      <c r="M89">
        <f>Diagonals!I88</f>
        <v>0</v>
      </c>
      <c r="N89">
        <f>Diagonals!J88</f>
        <v>0</v>
      </c>
      <c r="O89">
        <f>Diagonals!K88</f>
        <v>0</v>
      </c>
      <c r="P89">
        <f>Diagonals!L88</f>
        <v>0</v>
      </c>
      <c r="Q89">
        <f>Trendlines!E88</f>
        <v>0</v>
      </c>
      <c r="R89">
        <f>Trendlines!F88</f>
        <v>0</v>
      </c>
      <c r="S89">
        <f>Trendlines!G88</f>
        <v>0</v>
      </c>
      <c r="T89">
        <f>Trendlines!H88</f>
        <v>0</v>
      </c>
      <c r="U89">
        <f>Trendlines!I88</f>
        <v>0</v>
      </c>
      <c r="V89">
        <f>Trendlines!J88</f>
        <v>0</v>
      </c>
      <c r="W89">
        <f>Trendlines!K88</f>
        <v>0</v>
      </c>
      <c r="X89">
        <f>Trendlines!L88</f>
        <v>0</v>
      </c>
      <c r="Y89">
        <f>Tema_Hrma_Smma!E88</f>
        <v>5190.2</v>
      </c>
      <c r="Z89">
        <f>Tema_Hrma_Smma!F88</f>
        <v>5198</v>
      </c>
      <c r="AA89">
        <f>Tema_Hrma_Smma!G88</f>
        <v>5199.3</v>
      </c>
      <c r="AB89">
        <f>ZScore!H88</f>
        <v>1</v>
      </c>
      <c r="AC89">
        <f>ZScore!I88</f>
        <v>0.31541000000000002</v>
      </c>
      <c r="AD89">
        <f>ZScore!J88</f>
        <v>0</v>
      </c>
      <c r="AE89">
        <f>HA!E88</f>
        <v>5195.7299999999996</v>
      </c>
      <c r="AF89">
        <f>HA!F88</f>
        <v>5195.7299999999996</v>
      </c>
      <c r="AG89">
        <f>HA!G88</f>
        <v>5183.2700000000004</v>
      </c>
      <c r="AH89">
        <f>HA!H88</f>
        <v>5186.53</v>
      </c>
      <c r="AI89">
        <f>HA!I88</f>
        <v>-1</v>
      </c>
      <c r="AJ89">
        <f>HA!J88</f>
        <v>9.1999999999999993</v>
      </c>
      <c r="AK89">
        <f>HA!K88</f>
        <v>2.2243400000000002</v>
      </c>
      <c r="AL89">
        <f>HA!L88</f>
        <v>-5</v>
      </c>
      <c r="AM89">
        <f>KC!E88</f>
        <v>5228.1804199999997</v>
      </c>
      <c r="AN89">
        <f>KC!F88</f>
        <v>5222.9014699999998</v>
      </c>
      <c r="AO89">
        <f>KC!G88</f>
        <v>5217.6225199999999</v>
      </c>
      <c r="AP89">
        <f>KC!H88</f>
        <v>5212.34357</v>
      </c>
      <c r="AQ89">
        <f>KC!I88</f>
        <v>5207.0646200000001</v>
      </c>
      <c r="AR89">
        <f>KC!J88</f>
        <v>5201.1092099999996</v>
      </c>
      <c r="AS89">
        <f>KC!K88</f>
        <v>5195.8302599999997</v>
      </c>
      <c r="AT89">
        <f>KC!L88</f>
        <v>5190.5513099999998</v>
      </c>
      <c r="AU89">
        <f>KC!M88</f>
        <v>5185.2723599999999</v>
      </c>
      <c r="AV89">
        <f>KC!N88</f>
        <v>5179.99341</v>
      </c>
      <c r="AW89">
        <f>SR_Levels!E88</f>
        <v>5178.6000000000004</v>
      </c>
      <c r="AX89">
        <f>SR_Levels!F88</f>
        <v>5161.8900000000003</v>
      </c>
      <c r="AY89">
        <f>SR_Levels!G88</f>
        <v>5135.8500000000004</v>
      </c>
      <c r="AZ89">
        <f>SR_Levels!H88</f>
        <v>0</v>
      </c>
      <c r="BA89">
        <f>SR_Levels!I88</f>
        <v>5193.3500000000004</v>
      </c>
      <c r="BB89">
        <f>SR_Levels!J88</f>
        <v>5205.3100000000004</v>
      </c>
      <c r="BC89">
        <f>SR_Levels!K88</f>
        <v>0</v>
      </c>
      <c r="BD89">
        <f>SR_Levels!L88</f>
        <v>0</v>
      </c>
      <c r="BE89">
        <f>ZigZag!E88</f>
        <v>0</v>
      </c>
      <c r="BF89">
        <f>ZigZag!F88</f>
        <v>0</v>
      </c>
      <c r="BG89">
        <f>ZigZag!G88</f>
        <v>5200.8999999999996</v>
      </c>
      <c r="BH89">
        <f>Dual_Tema!E88</f>
        <v>5194.99</v>
      </c>
      <c r="BI89">
        <f>Dual_Tema!F88</f>
        <v>5186.28</v>
      </c>
      <c r="BJ89">
        <f>Pinbar!E88</f>
        <v>0</v>
      </c>
      <c r="BK89">
        <f>SSA!E88</f>
        <v>5190.7657200000003</v>
      </c>
      <c r="BL89">
        <f>SSA!F88</f>
        <v>5193.2831699999997</v>
      </c>
      <c r="BN89" t="str">
        <f t="shared" si="290"/>
        <v>Green Candle</v>
      </c>
      <c r="BO89" s="34">
        <f t="shared" si="292"/>
        <v>-3.0682213346090448E-3</v>
      </c>
      <c r="BP89" s="34">
        <f t="shared" si="294"/>
        <v>-1.6008250405977753E-3</v>
      </c>
      <c r="BQ89" s="34">
        <f t="shared" si="302"/>
        <v>-2.6102433792464241E-3</v>
      </c>
      <c r="BR89" s="34">
        <f t="shared" si="237"/>
        <v>-3.4128644053800228E-3</v>
      </c>
      <c r="BS89" s="35">
        <f t="shared" si="293"/>
        <v>-5.1202519966087046E-4</v>
      </c>
      <c r="BT89" s="35">
        <f t="shared" si="295"/>
        <v>-1.3350006558088268E-4</v>
      </c>
      <c r="BU89" s="35">
        <f t="shared" si="303"/>
        <v>-1.4519256988909657E-4</v>
      </c>
      <c r="BV89" s="35">
        <f t="shared" si="238"/>
        <v>-1.4243575138683795E-4</v>
      </c>
      <c r="BW89" s="27">
        <v>96</v>
      </c>
      <c r="BX89">
        <f>F89-G89</f>
        <v>5.75</v>
      </c>
      <c r="BY89">
        <f>ABS(F89-D88)</f>
        <v>4.2200000000002547</v>
      </c>
      <c r="BZ89">
        <f>ABS(G89-D88)</f>
        <v>1.5299999999997453</v>
      </c>
      <c r="CA89">
        <f t="shared" si="271"/>
        <v>5.75</v>
      </c>
      <c r="CB89">
        <f t="shared" si="296"/>
        <v>7.0128571428570989</v>
      </c>
      <c r="CC89">
        <f t="shared" si="299"/>
        <v>6.1910187303722823</v>
      </c>
      <c r="CD89">
        <f t="shared" si="297"/>
        <v>0.82183841248481659</v>
      </c>
      <c r="CE89">
        <f t="shared" si="300"/>
        <v>1</v>
      </c>
      <c r="CF89">
        <f t="shared" si="301"/>
        <v>10</v>
      </c>
      <c r="CG89" s="7" t="str">
        <f t="shared" si="298"/>
        <v>-----</v>
      </c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Z89" s="7" t="str">
        <f>IF(AND(D89&gt;BH89,D89&gt;E89),"Bullish Trigger","-----")</f>
        <v>-----</v>
      </c>
      <c r="DA89" s="7" t="str">
        <f>IF(AND(D89&lt;BI89,D89&lt;E89),"Bearish Trigger","-----")</f>
        <v>-----</v>
      </c>
      <c r="DB89" s="13" t="str">
        <f>IF(AND(W89=BE89,W89&gt;0,BE89&gt;0),"Important High","------")</f>
        <v>------</v>
      </c>
      <c r="DC89" s="13" t="str">
        <f>IF(AND(X89=BF89,X89&gt;0,BF89&gt;0),"Important Low","------")</f>
        <v>------</v>
      </c>
      <c r="DD89" s="7" t="str">
        <f>IF(AND(DB89="Important High",DC89="-----",BJ89=1),"Imp High Rej","-----")</f>
        <v>-----</v>
      </c>
      <c r="DE89" s="7" t="str">
        <f>IF(AND(DB89="-----",DC89="Important Low",BJ89=1),"Imp Low Rej","-----")</f>
        <v>-----</v>
      </c>
      <c r="DF89" s="7" t="str">
        <f>IF(Y89&gt;AM89,"Overbought",IF(Y89&gt;AO89,"Bullish Momentum",IF(Y89&gt;AQ89,"Flat Momentum","-----")))</f>
        <v>-----</v>
      </c>
      <c r="DG89" s="7" t="str">
        <f>IF(Y89&lt;AV89,"Oversold",IF(Y89&lt;AT89,"Bearish Momentum",IF(Y89&lt;AR89,"Flat Momentum","-----")))</f>
        <v>Bearish Momentum</v>
      </c>
      <c r="DH89" s="7" t="str">
        <f>IF(AND(DF89="Overbought",AD89=2),"Culminated Thrust","-----")</f>
        <v>-----</v>
      </c>
      <c r="DI89" s="7" t="str">
        <f>IF(AND(DG89="Oversold",AD89=5),"Culminated Thrust","-----")</f>
        <v>-----</v>
      </c>
      <c r="DJ89" s="14">
        <f>(Q89-$D89)/$D89</f>
        <v>-1</v>
      </c>
      <c r="DK89" s="14">
        <f>(R89-$D89)/$D89</f>
        <v>-1</v>
      </c>
      <c r="DL89" s="14">
        <f>(S89-$D89)/$D89</f>
        <v>-1</v>
      </c>
      <c r="DM89" s="14">
        <f>(T89-$D89)/$D89</f>
        <v>-1</v>
      </c>
      <c r="DN89" s="14">
        <f>(U89-$D89)/$D89</f>
        <v>-1</v>
      </c>
      <c r="DO89" s="14">
        <f>(V89-$D89)/$D89</f>
        <v>-1</v>
      </c>
      <c r="DP89" s="14">
        <f t="shared" si="239"/>
        <v>-1</v>
      </c>
      <c r="DQ89" s="14">
        <f t="shared" si="240"/>
        <v>-1</v>
      </c>
      <c r="DR89" s="14">
        <f t="shared" si="241"/>
        <v>-1</v>
      </c>
      <c r="DS89" s="14">
        <f t="shared" si="242"/>
        <v>-1</v>
      </c>
      <c r="DT89" s="14">
        <f t="shared" si="243"/>
        <v>-1</v>
      </c>
      <c r="DU89" s="14">
        <f t="shared" si="244"/>
        <v>-1</v>
      </c>
      <c r="DV89" t="str">
        <f>IF($D89&gt;Q89,"SUP","RES")</f>
        <v>SUP</v>
      </c>
      <c r="DW89" t="str">
        <f>IF($D89&gt;R89,"SUP","RES")</f>
        <v>SUP</v>
      </c>
      <c r="DX89" t="str">
        <f>IF($D89&gt;S89,"SUP","RES")</f>
        <v>SUP</v>
      </c>
      <c r="DY89" t="str">
        <f>IF($D89&gt;T89,"SUP","RES")</f>
        <v>SUP</v>
      </c>
      <c r="DZ89" t="str">
        <f>IF($D89&gt;U89,"SUP","RES")</f>
        <v>SUP</v>
      </c>
      <c r="EA89" t="str">
        <f>IF($D89&gt;V89,"SUP","RES")</f>
        <v>SUP</v>
      </c>
      <c r="EB89" s="7">
        <f t="shared" si="245"/>
        <v>0</v>
      </c>
      <c r="EC89" s="7">
        <f t="shared" si="246"/>
        <v>6</v>
      </c>
      <c r="ED89" s="13" t="str">
        <f t="shared" si="247"/>
        <v>All Sup</v>
      </c>
      <c r="EE89" s="13" t="str">
        <f t="shared" si="248"/>
        <v>-----</v>
      </c>
      <c r="EF89" s="7" t="str">
        <f>IF(OR(ED89="All Sup",EE89="All Res"),"na",((D89-MIN(Q89:V89))/(MAX(Q89:V89)-MIN(Q89:V89))))</f>
        <v>na</v>
      </c>
      <c r="EG89">
        <v>1.4999999999999999E-4</v>
      </c>
      <c r="EH89">
        <f>Q89*(1+$EG89)</f>
        <v>0</v>
      </c>
      <c r="EI89">
        <f>Q89*(1-$EG89)</f>
        <v>0</v>
      </c>
      <c r="EJ89">
        <f>R89*(1+$EG89)</f>
        <v>0</v>
      </c>
      <c r="EK89">
        <f>R89*(1-$EG89)</f>
        <v>0</v>
      </c>
      <c r="EL89">
        <f>S89*(1+$EG89)</f>
        <v>0</v>
      </c>
      <c r="EM89">
        <f>S89*(1-$EG89)</f>
        <v>0</v>
      </c>
      <c r="EN89">
        <f>T89*(1+$EG89)</f>
        <v>0</v>
      </c>
      <c r="EO89">
        <f>T89*(1-$EG89)</f>
        <v>0</v>
      </c>
      <c r="EP89">
        <f>U89*(1+$EG89)</f>
        <v>0</v>
      </c>
      <c r="EQ89">
        <f>U89*(1-$EG89)</f>
        <v>0</v>
      </c>
      <c r="ER89">
        <f>V89*(1+$EG89)</f>
        <v>0</v>
      </c>
      <c r="ES89">
        <f>V89*(1-$EG89)</f>
        <v>0</v>
      </c>
      <c r="ET89" s="7" t="str">
        <f t="shared" si="249"/>
        <v>-----</v>
      </c>
      <c r="EU89" s="7" t="str">
        <f t="shared" si="250"/>
        <v>-----</v>
      </c>
      <c r="EV89" s="7" t="str">
        <f t="shared" si="251"/>
        <v>-----</v>
      </c>
      <c r="EW89" s="7" t="str">
        <f t="shared" si="252"/>
        <v>-----</v>
      </c>
      <c r="EX89" s="7" t="str">
        <f t="shared" si="253"/>
        <v>-----</v>
      </c>
      <c r="EY89" s="7" t="str">
        <f t="shared" si="254"/>
        <v>-----</v>
      </c>
      <c r="EZ89">
        <f t="shared" si="272"/>
        <v>87</v>
      </c>
      <c r="FA89">
        <f t="shared" si="273"/>
        <v>87</v>
      </c>
      <c r="FB89">
        <f t="shared" si="274"/>
        <v>87</v>
      </c>
      <c r="FC89">
        <f t="shared" si="275"/>
        <v>87</v>
      </c>
      <c r="FD89">
        <f t="shared" si="276"/>
        <v>87</v>
      </c>
      <c r="FE89">
        <f t="shared" si="277"/>
        <v>87</v>
      </c>
      <c r="FF89">
        <f t="shared" si="278"/>
        <v>0</v>
      </c>
      <c r="FG89">
        <f t="shared" si="279"/>
        <v>0</v>
      </c>
      <c r="FH89">
        <f t="shared" si="280"/>
        <v>0</v>
      </c>
      <c r="FI89">
        <f t="shared" si="281"/>
        <v>0</v>
      </c>
      <c r="FJ89">
        <f t="shared" si="282"/>
        <v>0</v>
      </c>
      <c r="FK89">
        <f t="shared" si="283"/>
        <v>0</v>
      </c>
      <c r="FL89" s="7" t="str">
        <f t="shared" si="255"/>
        <v>-----</v>
      </c>
      <c r="FM89" s="7" t="str">
        <f t="shared" si="256"/>
        <v>-----</v>
      </c>
      <c r="FN89" s="7" t="str">
        <f t="shared" si="257"/>
        <v>-----</v>
      </c>
      <c r="FO89" s="7" t="str">
        <f t="shared" si="258"/>
        <v>-----</v>
      </c>
      <c r="FP89" s="7" t="str">
        <f t="shared" si="259"/>
        <v>-----</v>
      </c>
      <c r="FQ89" s="7" t="str">
        <f t="shared" si="260"/>
        <v>-----</v>
      </c>
      <c r="FR89" s="13" t="str">
        <f>IF(FL89="-----","-----",(D89-Q89)/Q89)</f>
        <v>-----</v>
      </c>
      <c r="FS89" s="13" t="str">
        <f>IF(FM89="-----","-----",(Q89-R89)/R89)</f>
        <v>-----</v>
      </c>
      <c r="FT89" s="13" t="str">
        <f>IF(FN89="-----","-----",(R89-S89)/S89)</f>
        <v>-----</v>
      </c>
      <c r="FU89" s="13" t="str">
        <f>IF(FO89="-----","-----",(S89-T89)/T89)</f>
        <v>-----</v>
      </c>
      <c r="FV89" s="13" t="str">
        <f>IF(FP89="-----","-----",(T89-U89)/U89)</f>
        <v>-----</v>
      </c>
      <c r="FW89" s="13" t="str">
        <f>IF(FQ89="-----","-----",(U89-V89)/V89)</f>
        <v>-----</v>
      </c>
      <c r="FX89" s="7" t="str">
        <f t="shared" si="261"/>
        <v>-----</v>
      </c>
      <c r="FY89" s="7" t="str">
        <f t="shared" si="262"/>
        <v>-----</v>
      </c>
      <c r="FZ89" s="7" t="str">
        <f t="shared" si="263"/>
        <v>-----</v>
      </c>
      <c r="GA89" s="7" t="str">
        <f t="shared" si="264"/>
        <v>-----</v>
      </c>
      <c r="GB89" s="7" t="str">
        <f t="shared" si="265"/>
        <v>-----</v>
      </c>
      <c r="GC89" s="7" t="str">
        <f t="shared" si="266"/>
        <v>-----</v>
      </c>
      <c r="GD89" s="7" t="str">
        <f>IF(AND(BG89&gt;AA89,BG88&gt;AA88,BG87&gt;AA87,BG86&gt;AA86,BG85&gt;AA85,BG84&gt;AA84,BG83&gt;AA83,BG82&gt;AA82,BG81&gt;AA81,BG80&gt;AA80,BG79&gt;AA79,BG78&gt;AA78),"Bullish",IF(AND(BG89&lt;AA89,BG88&lt;AA88,BG87&lt;AA87,BG86&lt;AA86,BG85&lt;AA85,BG84&lt;AA84,BG83&lt;AA83,BG82&lt;AA82,BG81&lt;AA81,BG80&lt;AA80,BG79&lt;AA79,BG78&lt;AA78),"Bearish","-----"))</f>
        <v>Bullish</v>
      </c>
      <c r="GE89">
        <f>(Z89-BG89)/BG89</f>
        <v>-5.5759580072672736E-4</v>
      </c>
      <c r="GI89" s="7" t="str">
        <f>IF(Y89&gt;Z89,"Bullish","Bearish")</f>
        <v>Bearish</v>
      </c>
      <c r="GJ89" s="19" t="str">
        <f>IF(AND(D89&gt;Y89,D88&lt;Y88),"TEMA crossover","-----")</f>
        <v>-----</v>
      </c>
      <c r="GK89" s="19" t="str">
        <f>IF(AND(D89&lt;Y89,D88&gt;Y88),"TEMA crossunder","-----")</f>
        <v>-----</v>
      </c>
      <c r="GL89" s="20" t="str">
        <f>IF(GD89="Bearish","YES","-----")</f>
        <v>-----</v>
      </c>
      <c r="GM89" s="20" t="str">
        <f>IF(GH89="Reverse to Bearish","YES","-----")</f>
        <v>-----</v>
      </c>
      <c r="GN89" s="20" t="str">
        <f>IF(AND(GI89="Bullish",GI88="Bullish",GI87="Bullish",GI86="Bullish"),"YES","-----")</f>
        <v>-----</v>
      </c>
      <c r="GO89" s="20" t="str">
        <f>IF(OR(GK89="TEMA crossunder",GK88="TEMA crossunder",GK87="TEMA crossunder",GK86="TEMA crossunder"),"YES","-----")</f>
        <v>-----</v>
      </c>
      <c r="GP89" s="20" t="str">
        <f>IF(GD89="Bullish","YES","-----")</f>
        <v>YES</v>
      </c>
      <c r="GQ89" s="20" t="str">
        <f>IF(GH89="Reverse to Bullish","YES","-----")</f>
        <v>-----</v>
      </c>
      <c r="GR89" s="20" t="str">
        <f>IF(AND(GI89="Bearish",GI88="Bearish",GI87="Bearish",GI86="Bearish"),"YES","-----")</f>
        <v>-----</v>
      </c>
      <c r="GS89" s="20" t="str">
        <f>IF(OR(GJ89="TEMA crossover",GJ88="TEMA crossover",GJ87="TEMA crossover",GJ86="TEMA crossover"),"YES","-----")</f>
        <v>-----</v>
      </c>
      <c r="GT89" s="20" t="str">
        <f t="shared" si="284"/>
        <v>-----</v>
      </c>
      <c r="GU89" s="20" t="str">
        <f t="shared" si="285"/>
        <v>-----</v>
      </c>
      <c r="GV89" s="20" t="str">
        <f t="shared" si="286"/>
        <v>-----</v>
      </c>
      <c r="GW89" s="20" t="str">
        <f t="shared" si="287"/>
        <v>-----</v>
      </c>
      <c r="GX89" s="20" t="str">
        <f t="shared" si="288"/>
        <v>-----</v>
      </c>
      <c r="GY89" s="20" t="str">
        <f t="shared" si="289"/>
        <v>-----</v>
      </c>
      <c r="GZ89" s="7" t="str">
        <f>IF(G89&gt;BH89,"YES","-----")</f>
        <v>-----</v>
      </c>
      <c r="HA89" s="7" t="str">
        <f>IF(F89&lt;BI89,"YES","-----")</f>
        <v>-----</v>
      </c>
      <c r="HB89">
        <f>BH89-BI89</f>
        <v>8.7100000000000364</v>
      </c>
      <c r="HI89">
        <f t="shared" si="267"/>
        <v>-4.4857200000005832</v>
      </c>
      <c r="HJ89">
        <f t="shared" si="268"/>
        <v>4.2242799999994531</v>
      </c>
      <c r="HK89" s="7"/>
      <c r="HL89" s="7"/>
      <c r="HM89" s="7"/>
      <c r="HN89" s="7"/>
      <c r="HO89" s="7"/>
      <c r="HP89" s="7"/>
      <c r="HQ89" s="28">
        <f t="shared" si="291"/>
        <v>-2.5174499999993714</v>
      </c>
      <c r="HR89" s="28" t="str">
        <f t="shared" si="269"/>
        <v>Bear</v>
      </c>
      <c r="HS89">
        <f t="shared" si="270"/>
        <v>2.5174499999993714</v>
      </c>
    </row>
    <row r="90" spans="1:227" x14ac:dyDescent="0.55000000000000004">
      <c r="A90">
        <f>Validation!A89</f>
        <v>1772051100</v>
      </c>
      <c r="B90" t="str">
        <f>Price!B89</f>
        <v>XAUUSD</v>
      </c>
      <c r="C90" t="str">
        <f>Price!C89</f>
        <v>M5</v>
      </c>
      <c r="D90">
        <f>Price!D89</f>
        <v>5186.1099999999997</v>
      </c>
      <c r="E90">
        <f>Price!E89</f>
        <v>5189.32</v>
      </c>
      <c r="F90">
        <f>Price!F89</f>
        <v>5193.3500000000004</v>
      </c>
      <c r="G90">
        <f>Price!G89</f>
        <v>5185.75</v>
      </c>
      <c r="H90">
        <f>Price!H89</f>
        <v>567</v>
      </c>
      <c r="I90">
        <f>Diagonals!E89</f>
        <v>0</v>
      </c>
      <c r="J90">
        <f>Diagonals!F89</f>
        <v>0</v>
      </c>
      <c r="K90">
        <f>Diagonals!G89</f>
        <v>0</v>
      </c>
      <c r="L90">
        <f>Diagonals!H89</f>
        <v>0</v>
      </c>
      <c r="M90">
        <f>Diagonals!I89</f>
        <v>0</v>
      </c>
      <c r="N90">
        <f>Diagonals!J89</f>
        <v>0</v>
      </c>
      <c r="O90">
        <f>Diagonals!K89</f>
        <v>0</v>
      </c>
      <c r="P90">
        <f>Diagonals!L89</f>
        <v>0</v>
      </c>
      <c r="Q90">
        <f>Trendlines!E89</f>
        <v>0</v>
      </c>
      <c r="R90">
        <f>Trendlines!F89</f>
        <v>0</v>
      </c>
      <c r="S90">
        <f>Trendlines!G89</f>
        <v>0</v>
      </c>
      <c r="T90">
        <f>Trendlines!H89</f>
        <v>0</v>
      </c>
      <c r="U90">
        <f>Trendlines!I89</f>
        <v>0</v>
      </c>
      <c r="V90">
        <f>Trendlines!J89</f>
        <v>0</v>
      </c>
      <c r="W90">
        <f>Trendlines!K89</f>
        <v>0</v>
      </c>
      <c r="X90">
        <f>Trendlines!L89</f>
        <v>0</v>
      </c>
      <c r="Y90">
        <f>Tema_Hrma_Smma!E89</f>
        <v>5188.04</v>
      </c>
      <c r="Z90">
        <f>Tema_Hrma_Smma!F89</f>
        <v>5195.67</v>
      </c>
      <c r="AA90">
        <f>Tema_Hrma_Smma!G89</f>
        <v>5198.9799999999996</v>
      </c>
      <c r="AB90">
        <f>ZScore!H89</f>
        <v>-1</v>
      </c>
      <c r="AC90">
        <f>ZScore!I89</f>
        <v>4.4000000000000002E-4</v>
      </c>
      <c r="AD90">
        <f>ZScore!J89</f>
        <v>3</v>
      </c>
      <c r="AE90">
        <f>HA!E89</f>
        <v>5191.13</v>
      </c>
      <c r="AF90">
        <f>HA!F89</f>
        <v>5193.3500000000004</v>
      </c>
      <c r="AG90">
        <f>HA!G89</f>
        <v>5185.75</v>
      </c>
      <c r="AH90">
        <f>HA!H89</f>
        <v>5188.63</v>
      </c>
      <c r="AI90">
        <f>HA!I89</f>
        <v>-1</v>
      </c>
      <c r="AJ90">
        <f>HA!J89</f>
        <v>2.5</v>
      </c>
      <c r="AK90">
        <f>HA!K89</f>
        <v>-0.19025</v>
      </c>
      <c r="AL90">
        <f>HA!L89</f>
        <v>-6</v>
      </c>
      <c r="AM90">
        <f>KC!E89</f>
        <v>5227.50245</v>
      </c>
      <c r="AN90">
        <f>KC!F89</f>
        <v>5222.1963299999998</v>
      </c>
      <c r="AO90">
        <f>KC!G89</f>
        <v>5216.8902200000002</v>
      </c>
      <c r="AP90">
        <f>KC!H89</f>
        <v>5211.5841099999998</v>
      </c>
      <c r="AQ90">
        <f>KC!I89</f>
        <v>5206.2780000000002</v>
      </c>
      <c r="AR90">
        <f>KC!J89</f>
        <v>5200.0998799999998</v>
      </c>
      <c r="AS90">
        <f>KC!K89</f>
        <v>5194.7937700000002</v>
      </c>
      <c r="AT90">
        <f>KC!L89</f>
        <v>5189.4876599999998</v>
      </c>
      <c r="AU90">
        <f>KC!M89</f>
        <v>5184.1815500000002</v>
      </c>
      <c r="AV90">
        <f>KC!N89</f>
        <v>5178.8754300000001</v>
      </c>
      <c r="AW90">
        <f>SR_Levels!E89</f>
        <v>5178.6000000000004</v>
      </c>
      <c r="AX90">
        <f>SR_Levels!F89</f>
        <v>5161.8900000000003</v>
      </c>
      <c r="AY90">
        <f>SR_Levels!G89</f>
        <v>5135.8500000000004</v>
      </c>
      <c r="AZ90">
        <f>SR_Levels!H89</f>
        <v>0</v>
      </c>
      <c r="BA90">
        <f>SR_Levels!I89</f>
        <v>5193.3500000000004</v>
      </c>
      <c r="BB90">
        <f>SR_Levels!J89</f>
        <v>5205.3100000000004</v>
      </c>
      <c r="BC90">
        <f>SR_Levels!K89</f>
        <v>0</v>
      </c>
      <c r="BD90">
        <f>SR_Levels!L89</f>
        <v>0</v>
      </c>
      <c r="BE90">
        <f>ZigZag!E89</f>
        <v>0</v>
      </c>
      <c r="BF90">
        <f>ZigZag!F89</f>
        <v>0</v>
      </c>
      <c r="BG90">
        <f>ZigZag!G89</f>
        <v>5200.01</v>
      </c>
      <c r="BH90">
        <f>Dual_Tema!E89</f>
        <v>5192.99</v>
      </c>
      <c r="BI90">
        <f>Dual_Tema!F89</f>
        <v>5184.6899999999996</v>
      </c>
      <c r="BJ90">
        <f>Pinbar!E89</f>
        <v>0</v>
      </c>
      <c r="BK90">
        <f>SSA!E89</f>
        <v>5187.9149600000001</v>
      </c>
      <c r="BL90">
        <f>SSA!F89</f>
        <v>5190.5990599999996</v>
      </c>
      <c r="BN90" t="str">
        <f t="shared" si="290"/>
        <v>Red Candle</v>
      </c>
      <c r="BO90" s="34">
        <f t="shared" si="292"/>
        <v>-3.6043167264504516E-3</v>
      </c>
      <c r="BP90" s="34">
        <f t="shared" si="294"/>
        <v>-3.1676530343541787E-3</v>
      </c>
      <c r="BQ90" s="34">
        <f t="shared" si="302"/>
        <v>-3.0775914434885143E-3</v>
      </c>
      <c r="BR90" s="34">
        <f t="shared" si="237"/>
        <v>-3.9736498425136935E-3</v>
      </c>
      <c r="BS90" s="35">
        <f t="shared" si="293"/>
        <v>-6.0162360628412959E-4</v>
      </c>
      <c r="BT90" s="35">
        <f t="shared" si="295"/>
        <v>-2.6435510763200831E-4</v>
      </c>
      <c r="BU90" s="35">
        <f t="shared" si="303"/>
        <v>-1.7122628172094867E-4</v>
      </c>
      <c r="BV90" s="35">
        <f t="shared" si="238"/>
        <v>-1.6588481317925119E-4</v>
      </c>
      <c r="BW90" s="27">
        <v>96</v>
      </c>
      <c r="BX90">
        <f>F90-G90</f>
        <v>7.6000000000003638</v>
      </c>
      <c r="BY90">
        <f>ABS(F90-D89)</f>
        <v>4.3500000000003638</v>
      </c>
      <c r="BZ90">
        <f>ABS(G90-D89)</f>
        <v>3.25</v>
      </c>
      <c r="CA90">
        <f t="shared" si="271"/>
        <v>7.6000000000003638</v>
      </c>
      <c r="CB90">
        <f t="shared" si="296"/>
        <v>7.0714285714285063</v>
      </c>
      <c r="CC90">
        <f t="shared" si="299"/>
        <v>6.2916602496314313</v>
      </c>
      <c r="CD90">
        <f t="shared" si="297"/>
        <v>0.779768321797075</v>
      </c>
      <c r="CE90">
        <f t="shared" si="300"/>
        <v>1</v>
      </c>
      <c r="CF90">
        <f t="shared" si="301"/>
        <v>11</v>
      </c>
      <c r="CG90" s="7" t="str">
        <f t="shared" si="298"/>
        <v>-----</v>
      </c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  <c r="CZ90" s="7" t="str">
        <f>IF(AND(D90&gt;BH90,D90&gt;E90),"Bullish Trigger","-----")</f>
        <v>-----</v>
      </c>
      <c r="DA90" s="7" t="str">
        <f>IF(AND(D90&lt;BI90,D90&lt;E90),"Bearish Trigger","-----")</f>
        <v>-----</v>
      </c>
      <c r="DB90" s="13" t="str">
        <f>IF(AND(W90=BE90,W90&gt;0,BE90&gt;0),"Important High","------")</f>
        <v>------</v>
      </c>
      <c r="DC90" s="13" t="str">
        <f>IF(AND(X90=BF90,X90&gt;0,BF90&gt;0),"Important Low","------")</f>
        <v>------</v>
      </c>
      <c r="DD90" s="7" t="str">
        <f>IF(AND(DB90="Important High",DC90="-----",BJ90=1),"Imp High Rej","-----")</f>
        <v>-----</v>
      </c>
      <c r="DE90" s="7" t="str">
        <f>IF(AND(DB90="-----",DC90="Important Low",BJ90=1),"Imp Low Rej","-----")</f>
        <v>-----</v>
      </c>
      <c r="DF90" s="7" t="str">
        <f>IF(Y90&gt;AM90,"Overbought",IF(Y90&gt;AO90,"Bullish Momentum",IF(Y90&gt;AQ90,"Flat Momentum","-----")))</f>
        <v>-----</v>
      </c>
      <c r="DG90" s="7" t="str">
        <f>IF(Y90&lt;AV90,"Oversold",IF(Y90&lt;AT90,"Bearish Momentum",IF(Y90&lt;AR90,"Flat Momentum","-----")))</f>
        <v>Bearish Momentum</v>
      </c>
      <c r="DH90" s="7" t="str">
        <f>IF(AND(DF90="Overbought",AD90=2),"Culminated Thrust","-----")</f>
        <v>-----</v>
      </c>
      <c r="DI90" s="7" t="str">
        <f>IF(AND(DG90="Oversold",AD90=5),"Culminated Thrust","-----")</f>
        <v>-----</v>
      </c>
      <c r="DJ90" s="14">
        <f>(Q90-$D90)/$D90</f>
        <v>-1</v>
      </c>
      <c r="DK90" s="14">
        <f>(R90-$D90)/$D90</f>
        <v>-1</v>
      </c>
      <c r="DL90" s="14">
        <f>(S90-$D90)/$D90</f>
        <v>-1</v>
      </c>
      <c r="DM90" s="14">
        <f>(T90-$D90)/$D90</f>
        <v>-1</v>
      </c>
      <c r="DN90" s="14">
        <f>(U90-$D90)/$D90</f>
        <v>-1</v>
      </c>
      <c r="DO90" s="14">
        <f>(V90-$D90)/$D90</f>
        <v>-1</v>
      </c>
      <c r="DP90" s="14">
        <f t="shared" si="239"/>
        <v>-1</v>
      </c>
      <c r="DQ90" s="14">
        <f t="shared" si="240"/>
        <v>-1</v>
      </c>
      <c r="DR90" s="14">
        <f t="shared" si="241"/>
        <v>-1</v>
      </c>
      <c r="DS90" s="14">
        <f t="shared" si="242"/>
        <v>-1</v>
      </c>
      <c r="DT90" s="14">
        <f t="shared" si="243"/>
        <v>-1</v>
      </c>
      <c r="DU90" s="14">
        <f t="shared" si="244"/>
        <v>-1</v>
      </c>
      <c r="DV90" t="str">
        <f>IF($D90&gt;Q90,"SUP","RES")</f>
        <v>SUP</v>
      </c>
      <c r="DW90" t="str">
        <f>IF($D90&gt;R90,"SUP","RES")</f>
        <v>SUP</v>
      </c>
      <c r="DX90" t="str">
        <f>IF($D90&gt;S90,"SUP","RES")</f>
        <v>SUP</v>
      </c>
      <c r="DY90" t="str">
        <f>IF($D90&gt;T90,"SUP","RES")</f>
        <v>SUP</v>
      </c>
      <c r="DZ90" t="str">
        <f>IF($D90&gt;U90,"SUP","RES")</f>
        <v>SUP</v>
      </c>
      <c r="EA90" t="str">
        <f>IF($D90&gt;V90,"SUP","RES")</f>
        <v>SUP</v>
      </c>
      <c r="EB90" s="7">
        <f t="shared" si="245"/>
        <v>0</v>
      </c>
      <c r="EC90" s="7">
        <f t="shared" si="246"/>
        <v>6</v>
      </c>
      <c r="ED90" s="13" t="str">
        <f t="shared" si="247"/>
        <v>All Sup</v>
      </c>
      <c r="EE90" s="13" t="str">
        <f t="shared" si="248"/>
        <v>-----</v>
      </c>
      <c r="EF90" s="7" t="str">
        <f>IF(OR(ED90="All Sup",EE90="All Res"),"na",((D90-MIN(Q90:V90))/(MAX(Q90:V90)-MIN(Q90:V90))))</f>
        <v>na</v>
      </c>
      <c r="EG90">
        <v>1.4999999999999999E-4</v>
      </c>
      <c r="EH90">
        <f>Q90*(1+$EG90)</f>
        <v>0</v>
      </c>
      <c r="EI90">
        <f>Q90*(1-$EG90)</f>
        <v>0</v>
      </c>
      <c r="EJ90">
        <f>R90*(1+$EG90)</f>
        <v>0</v>
      </c>
      <c r="EK90">
        <f>R90*(1-$EG90)</f>
        <v>0</v>
      </c>
      <c r="EL90">
        <f>S90*(1+$EG90)</f>
        <v>0</v>
      </c>
      <c r="EM90">
        <f>S90*(1-$EG90)</f>
        <v>0</v>
      </c>
      <c r="EN90">
        <f>T90*(1+$EG90)</f>
        <v>0</v>
      </c>
      <c r="EO90">
        <f>T90*(1-$EG90)</f>
        <v>0</v>
      </c>
      <c r="EP90">
        <f>U90*(1+$EG90)</f>
        <v>0</v>
      </c>
      <c r="EQ90">
        <f>U90*(1-$EG90)</f>
        <v>0</v>
      </c>
      <c r="ER90">
        <f>V90*(1+$EG90)</f>
        <v>0</v>
      </c>
      <c r="ES90">
        <f>V90*(1-$EG90)</f>
        <v>0</v>
      </c>
      <c r="ET90" s="7" t="str">
        <f t="shared" si="249"/>
        <v>-----</v>
      </c>
      <c r="EU90" s="7" t="str">
        <f t="shared" si="250"/>
        <v>-----</v>
      </c>
      <c r="EV90" s="7" t="str">
        <f t="shared" si="251"/>
        <v>-----</v>
      </c>
      <c r="EW90" s="7" t="str">
        <f t="shared" si="252"/>
        <v>-----</v>
      </c>
      <c r="EX90" s="7" t="str">
        <f t="shared" si="253"/>
        <v>-----</v>
      </c>
      <c r="EY90" s="7" t="str">
        <f t="shared" si="254"/>
        <v>-----</v>
      </c>
      <c r="EZ90">
        <f t="shared" si="272"/>
        <v>88</v>
      </c>
      <c r="FA90">
        <f t="shared" si="273"/>
        <v>88</v>
      </c>
      <c r="FB90">
        <f t="shared" si="274"/>
        <v>88</v>
      </c>
      <c r="FC90">
        <f t="shared" si="275"/>
        <v>88</v>
      </c>
      <c r="FD90">
        <f t="shared" si="276"/>
        <v>88</v>
      </c>
      <c r="FE90">
        <f t="shared" si="277"/>
        <v>88</v>
      </c>
      <c r="FF90">
        <f t="shared" si="278"/>
        <v>0</v>
      </c>
      <c r="FG90">
        <f t="shared" si="279"/>
        <v>0</v>
      </c>
      <c r="FH90">
        <f t="shared" si="280"/>
        <v>0</v>
      </c>
      <c r="FI90">
        <f t="shared" si="281"/>
        <v>0</v>
      </c>
      <c r="FJ90">
        <f t="shared" si="282"/>
        <v>0</v>
      </c>
      <c r="FK90">
        <f t="shared" si="283"/>
        <v>0</v>
      </c>
      <c r="FL90" s="7" t="str">
        <f t="shared" si="255"/>
        <v>-----</v>
      </c>
      <c r="FM90" s="7" t="str">
        <f t="shared" si="256"/>
        <v>-----</v>
      </c>
      <c r="FN90" s="7" t="str">
        <f t="shared" si="257"/>
        <v>-----</v>
      </c>
      <c r="FO90" s="7" t="str">
        <f t="shared" si="258"/>
        <v>-----</v>
      </c>
      <c r="FP90" s="7" t="str">
        <f t="shared" si="259"/>
        <v>-----</v>
      </c>
      <c r="FQ90" s="7" t="str">
        <f t="shared" si="260"/>
        <v>-----</v>
      </c>
      <c r="FR90" s="13" t="str">
        <f>IF(FL90="-----","-----",(D90-Q90)/Q90)</f>
        <v>-----</v>
      </c>
      <c r="FS90" s="13" t="str">
        <f>IF(FM90="-----","-----",(Q90-R90)/R90)</f>
        <v>-----</v>
      </c>
      <c r="FT90" s="13" t="str">
        <f>IF(FN90="-----","-----",(R90-S90)/S90)</f>
        <v>-----</v>
      </c>
      <c r="FU90" s="13" t="str">
        <f>IF(FO90="-----","-----",(S90-T90)/T90)</f>
        <v>-----</v>
      </c>
      <c r="FV90" s="13" t="str">
        <f>IF(FP90="-----","-----",(T90-U90)/U90)</f>
        <v>-----</v>
      </c>
      <c r="FW90" s="13" t="str">
        <f>IF(FQ90="-----","-----",(U90-V90)/V90)</f>
        <v>-----</v>
      </c>
      <c r="FX90" s="7" t="str">
        <f t="shared" si="261"/>
        <v>-----</v>
      </c>
      <c r="FY90" s="7" t="str">
        <f t="shared" si="262"/>
        <v>-----</v>
      </c>
      <c r="FZ90" s="7" t="str">
        <f t="shared" si="263"/>
        <v>-----</v>
      </c>
      <c r="GA90" s="7" t="str">
        <f t="shared" si="264"/>
        <v>-----</v>
      </c>
      <c r="GB90" s="7" t="str">
        <f t="shared" si="265"/>
        <v>-----</v>
      </c>
      <c r="GC90" s="7" t="str">
        <f t="shared" si="266"/>
        <v>-----</v>
      </c>
      <c r="GD90" s="7" t="str">
        <f>IF(AND(BG90&gt;AA90,BG89&gt;AA89,BG88&gt;AA88,BG87&gt;AA87,BG86&gt;AA86,BG85&gt;AA85,BG84&gt;AA84,BG83&gt;AA83,BG82&gt;AA82,BG81&gt;AA81,BG80&gt;AA80,BG79&gt;AA79),"Bullish",IF(AND(BG90&lt;AA90,BG89&lt;AA89,BG88&lt;AA88,BG87&lt;AA87,BG86&lt;AA86,BG85&lt;AA85,BG84&lt;AA84,BG83&lt;AA83,BG82&lt;AA82,BG81&lt;AA81,BG80&lt;AA80,BG79&lt;AA79),"Bearish","-----"))</f>
        <v>Bullish</v>
      </c>
      <c r="GE90">
        <f>(Z90-BG90)/BG90</f>
        <v>-8.3461377958891339E-4</v>
      </c>
      <c r="GI90" s="7" t="str">
        <f>IF(Y90&gt;Z90,"Bullish","Bearish")</f>
        <v>Bearish</v>
      </c>
      <c r="GJ90" s="19" t="str">
        <f>IF(AND(D90&gt;Y90,D89&lt;Y89),"TEMA crossover","-----")</f>
        <v>-----</v>
      </c>
      <c r="GK90" s="19" t="str">
        <f>IF(AND(D90&lt;Y90,D89&gt;Y89),"TEMA crossunder","-----")</f>
        <v>-----</v>
      </c>
      <c r="GL90" s="20" t="str">
        <f>IF(GD90="Bearish","YES","-----")</f>
        <v>-----</v>
      </c>
      <c r="GM90" s="20" t="str">
        <f>IF(GH90="Reverse to Bearish","YES","-----")</f>
        <v>-----</v>
      </c>
      <c r="GN90" s="20" t="str">
        <f>IF(AND(GI90="Bullish",GI89="Bullish",GI88="Bullish",GI87="Bullish"),"YES","-----")</f>
        <v>-----</v>
      </c>
      <c r="GO90" s="20" t="str">
        <f>IF(OR(GK90="TEMA crossunder",GK89="TEMA crossunder",GK88="TEMA crossunder",GK87="TEMA crossunder"),"YES","-----")</f>
        <v>-----</v>
      </c>
      <c r="GP90" s="20" t="str">
        <f>IF(GD90="Bullish","YES","-----")</f>
        <v>YES</v>
      </c>
      <c r="GQ90" s="20" t="str">
        <f>IF(GH90="Reverse to Bullish","YES","-----")</f>
        <v>-----</v>
      </c>
      <c r="GR90" s="20" t="str">
        <f>IF(AND(GI90="Bearish",GI89="Bearish",GI88="Bearish",GI87="Bearish"),"YES","-----")</f>
        <v>YES</v>
      </c>
      <c r="GS90" s="20" t="str">
        <f>IF(OR(GJ90="TEMA crossover",GJ89="TEMA crossover",GJ88="TEMA crossover",GJ87="TEMA crossover"),"YES","-----")</f>
        <v>-----</v>
      </c>
      <c r="GT90" s="20" t="str">
        <f t="shared" si="284"/>
        <v>-----</v>
      </c>
      <c r="GU90" s="20" t="str">
        <f t="shared" si="285"/>
        <v>-----</v>
      </c>
      <c r="GV90" s="20" t="str">
        <f t="shared" si="286"/>
        <v>-----</v>
      </c>
      <c r="GW90" s="20" t="str">
        <f t="shared" si="287"/>
        <v>-----</v>
      </c>
      <c r="GX90" s="20" t="str">
        <f t="shared" si="288"/>
        <v>-----</v>
      </c>
      <c r="GY90" s="20" t="str">
        <f t="shared" si="289"/>
        <v>-----</v>
      </c>
      <c r="GZ90" s="7" t="str">
        <f>IF(G90&gt;BH90,"YES","-----")</f>
        <v>-----</v>
      </c>
      <c r="HA90" s="7" t="str">
        <f>IF(F90&lt;BI90,"YES","-----")</f>
        <v>-----</v>
      </c>
      <c r="HB90">
        <f>BH90-BI90</f>
        <v>8.3000000000001819</v>
      </c>
      <c r="HI90">
        <f t="shared" si="267"/>
        <v>-3.2249600000004648</v>
      </c>
      <c r="HJ90">
        <f t="shared" si="268"/>
        <v>5.0750399999997171</v>
      </c>
      <c r="HK90" s="7"/>
      <c r="HL90" s="7"/>
      <c r="HM90" s="7"/>
      <c r="HN90" s="7"/>
      <c r="HO90" s="7"/>
      <c r="HP90" s="7"/>
      <c r="HQ90" s="28">
        <f t="shared" si="291"/>
        <v>-2.6840999999994892</v>
      </c>
      <c r="HR90" s="28" t="str">
        <f t="shared" si="269"/>
        <v>Bear</v>
      </c>
      <c r="HS90">
        <f t="shared" si="270"/>
        <v>2.6840999999994892</v>
      </c>
    </row>
    <row r="91" spans="1:227" x14ac:dyDescent="0.55000000000000004">
      <c r="A91">
        <f>Validation!A90</f>
        <v>1772051400</v>
      </c>
      <c r="B91" t="str">
        <f>Price!B90</f>
        <v>XAUUSD</v>
      </c>
      <c r="C91" t="str">
        <f>Price!C90</f>
        <v>M5</v>
      </c>
      <c r="D91">
        <f>Price!D90</f>
        <v>5188.12</v>
      </c>
      <c r="E91">
        <f>Price!E90</f>
        <v>5186.71</v>
      </c>
      <c r="F91">
        <f>Price!F90</f>
        <v>5190.6099999999997</v>
      </c>
      <c r="G91">
        <f>Price!G90</f>
        <v>5180.6000000000004</v>
      </c>
      <c r="H91">
        <f>Price!H90</f>
        <v>687</v>
      </c>
      <c r="I91">
        <f>Diagonals!E90</f>
        <v>0</v>
      </c>
      <c r="J91">
        <f>Diagonals!F90</f>
        <v>0</v>
      </c>
      <c r="K91">
        <f>Diagonals!G90</f>
        <v>0</v>
      </c>
      <c r="L91">
        <f>Diagonals!H90</f>
        <v>0</v>
      </c>
      <c r="M91">
        <f>Diagonals!I90</f>
        <v>0</v>
      </c>
      <c r="N91">
        <f>Diagonals!J90</f>
        <v>0</v>
      </c>
      <c r="O91">
        <f>Diagonals!K90</f>
        <v>0</v>
      </c>
      <c r="P91">
        <f>Diagonals!L90</f>
        <v>0</v>
      </c>
      <c r="Q91">
        <f>Trendlines!E90</f>
        <v>0</v>
      </c>
      <c r="R91">
        <f>Trendlines!F90</f>
        <v>0</v>
      </c>
      <c r="S91">
        <f>Trendlines!G90</f>
        <v>0</v>
      </c>
      <c r="T91">
        <f>Trendlines!H90</f>
        <v>0</v>
      </c>
      <c r="U91">
        <f>Trendlines!I90</f>
        <v>0</v>
      </c>
      <c r="V91">
        <f>Trendlines!J90</f>
        <v>0</v>
      </c>
      <c r="W91">
        <f>Trendlines!K90</f>
        <v>0</v>
      </c>
      <c r="X91">
        <f>Trendlines!L90</f>
        <v>0</v>
      </c>
      <c r="Y91">
        <f>Tema_Hrma_Smma!E90</f>
        <v>5185.9399999999996</v>
      </c>
      <c r="Z91">
        <f>Tema_Hrma_Smma!F90</f>
        <v>5193.38</v>
      </c>
      <c r="AA91">
        <f>Tema_Hrma_Smma!G90</f>
        <v>5198.6499999999996</v>
      </c>
      <c r="AB91">
        <f>ZScore!H90</f>
        <v>1</v>
      </c>
      <c r="AC91">
        <f>ZScore!I90</f>
        <v>0.59884999999999999</v>
      </c>
      <c r="AD91">
        <f>ZScore!J90</f>
        <v>0</v>
      </c>
      <c r="AE91">
        <f>HA!E90</f>
        <v>5189.88</v>
      </c>
      <c r="AF91">
        <f>HA!F90</f>
        <v>5190.6099999999997</v>
      </c>
      <c r="AG91">
        <f>HA!G90</f>
        <v>5180.6000000000004</v>
      </c>
      <c r="AH91">
        <f>HA!H90</f>
        <v>5186.51</v>
      </c>
      <c r="AI91">
        <f>HA!I90</f>
        <v>-1</v>
      </c>
      <c r="AJ91">
        <f>HA!J90</f>
        <v>3.37</v>
      </c>
      <c r="AK91">
        <f>HA!K90</f>
        <v>0.12274</v>
      </c>
      <c r="AL91">
        <f>HA!L90</f>
        <v>-7</v>
      </c>
      <c r="AM91">
        <f>KC!E90</f>
        <v>5226.6391599999997</v>
      </c>
      <c r="AN91">
        <f>KC!F90</f>
        <v>5221.3171199999997</v>
      </c>
      <c r="AO91">
        <f>KC!G90</f>
        <v>5215.9950799999997</v>
      </c>
      <c r="AP91">
        <f>KC!H90</f>
        <v>5210.6730500000003</v>
      </c>
      <c r="AQ91">
        <f>KC!I90</f>
        <v>5205.3510100000003</v>
      </c>
      <c r="AR91">
        <f>KC!J90</f>
        <v>5198.9138300000004</v>
      </c>
      <c r="AS91">
        <f>KC!K90</f>
        <v>5193.5917900000004</v>
      </c>
      <c r="AT91">
        <f>KC!L90</f>
        <v>5188.2697500000004</v>
      </c>
      <c r="AU91">
        <f>KC!M90</f>
        <v>5182.9477200000001</v>
      </c>
      <c r="AV91">
        <f>KC!N90</f>
        <v>5177.6256800000001</v>
      </c>
      <c r="AW91">
        <f>SR_Levels!E90</f>
        <v>5178.6000000000004</v>
      </c>
      <c r="AX91">
        <f>SR_Levels!F90</f>
        <v>5161.8900000000003</v>
      </c>
      <c r="AY91">
        <f>SR_Levels!G90</f>
        <v>5135.8500000000004</v>
      </c>
      <c r="AZ91">
        <f>SR_Levels!H90</f>
        <v>0</v>
      </c>
      <c r="BA91">
        <f>SR_Levels!I90</f>
        <v>5193.3500000000004</v>
      </c>
      <c r="BB91">
        <f>SR_Levels!J90</f>
        <v>5205.3100000000004</v>
      </c>
      <c r="BC91">
        <f>SR_Levels!K90</f>
        <v>0</v>
      </c>
      <c r="BD91">
        <f>SR_Levels!L90</f>
        <v>0</v>
      </c>
      <c r="BE91">
        <f>ZigZag!E90</f>
        <v>0</v>
      </c>
      <c r="BF91">
        <f>ZigZag!F90</f>
        <v>0</v>
      </c>
      <c r="BG91">
        <f>ZigZag!G90</f>
        <v>5199.04</v>
      </c>
      <c r="BH91">
        <f>Dual_Tema!E90</f>
        <v>5190.59</v>
      </c>
      <c r="BI91">
        <f>Dual_Tema!F90</f>
        <v>5181.3999999999996</v>
      </c>
      <c r="BJ91">
        <f>Pinbar!E90</f>
        <v>0</v>
      </c>
      <c r="BK91">
        <f>SSA!E90</f>
        <v>5184.7467800000004</v>
      </c>
      <c r="BL91">
        <f>SSA!F90</f>
        <v>5187.67292</v>
      </c>
      <c r="BN91" t="str">
        <f t="shared" si="290"/>
        <v>Green Candle</v>
      </c>
      <c r="BO91" s="34">
        <f t="shared" si="292"/>
        <v>-2.6221894128142242E-3</v>
      </c>
      <c r="BP91" s="34">
        <f t="shared" si="294"/>
        <v>-2.7659725786207678E-3</v>
      </c>
      <c r="BQ91" s="34">
        <f t="shared" si="302"/>
        <v>-2.459185027235633E-3</v>
      </c>
      <c r="BR91" s="34">
        <f t="shared" si="237"/>
        <v>-3.5876161942076656E-3</v>
      </c>
      <c r="BS91" s="35">
        <f t="shared" si="293"/>
        <v>-4.3750982686252549E-4</v>
      </c>
      <c r="BT91" s="35">
        <f t="shared" si="295"/>
        <v>-2.3079044288953909E-4</v>
      </c>
      <c r="BU91" s="35">
        <f t="shared" si="303"/>
        <v>-1.3678029968156036E-4</v>
      </c>
      <c r="BV91" s="35">
        <f t="shared" si="238"/>
        <v>-1.497415843920713E-4</v>
      </c>
      <c r="BW91" s="27">
        <v>96</v>
      </c>
      <c r="BX91">
        <f>F91-G91</f>
        <v>10.009999999999309</v>
      </c>
      <c r="BY91">
        <f>ABS(F91-D90)</f>
        <v>4.5</v>
      </c>
      <c r="BZ91">
        <f>ABS(G91-D90)</f>
        <v>5.5099999999993088</v>
      </c>
      <c r="CA91">
        <f t="shared" si="271"/>
        <v>10.009999999999309</v>
      </c>
      <c r="CB91">
        <f t="shared" si="296"/>
        <v>7.3364285714285087</v>
      </c>
      <c r="CC91">
        <f t="shared" si="299"/>
        <v>6.55725594608628</v>
      </c>
      <c r="CD91">
        <f t="shared" si="297"/>
        <v>0.77917262534222864</v>
      </c>
      <c r="CE91">
        <f t="shared" si="300"/>
        <v>1</v>
      </c>
      <c r="CF91">
        <f t="shared" si="301"/>
        <v>12</v>
      </c>
      <c r="CG91" s="7" t="str">
        <f t="shared" si="298"/>
        <v>-----</v>
      </c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Z91" s="7" t="str">
        <f>IF(AND(D91&gt;BH91,D91&gt;E91),"Bullish Trigger","-----")</f>
        <v>-----</v>
      </c>
      <c r="DA91" s="7" t="str">
        <f>IF(AND(D91&lt;BI91,D91&lt;E91),"Bearish Trigger","-----")</f>
        <v>-----</v>
      </c>
      <c r="DB91" s="13" t="str">
        <f>IF(AND(W91=BE91,W91&gt;0,BE91&gt;0),"Important High","------")</f>
        <v>------</v>
      </c>
      <c r="DC91" s="13" t="str">
        <f>IF(AND(X91=BF91,X91&gt;0,BF91&gt;0),"Important Low","------")</f>
        <v>------</v>
      </c>
      <c r="DD91" s="7" t="str">
        <f>IF(AND(DB91="Important High",DC91="-----",BJ91=1),"Imp High Rej","-----")</f>
        <v>-----</v>
      </c>
      <c r="DE91" s="7" t="str">
        <f>IF(AND(DB91="-----",DC91="Important Low",BJ91=1),"Imp Low Rej","-----")</f>
        <v>-----</v>
      </c>
      <c r="DF91" s="7" t="str">
        <f>IF(Y91&gt;AM91,"Overbought",IF(Y91&gt;AO91,"Bullish Momentum",IF(Y91&gt;AQ91,"Flat Momentum","-----")))</f>
        <v>-----</v>
      </c>
      <c r="DG91" s="7" t="str">
        <f>IF(Y91&lt;AV91,"Oversold",IF(Y91&lt;AT91,"Bearish Momentum",IF(Y91&lt;AR91,"Flat Momentum","-----")))</f>
        <v>Bearish Momentum</v>
      </c>
      <c r="DH91" s="7" t="str">
        <f>IF(AND(DF91="Overbought",AD91=2),"Culminated Thrust","-----")</f>
        <v>-----</v>
      </c>
      <c r="DI91" s="7" t="str">
        <f>IF(AND(DG91="Oversold",AD91=5),"Culminated Thrust","-----")</f>
        <v>-----</v>
      </c>
      <c r="DJ91" s="14">
        <f>(Q91-$D91)/$D91</f>
        <v>-1</v>
      </c>
      <c r="DK91" s="14">
        <f>(R91-$D91)/$D91</f>
        <v>-1</v>
      </c>
      <c r="DL91" s="14">
        <f>(S91-$D91)/$D91</f>
        <v>-1</v>
      </c>
      <c r="DM91" s="14">
        <f>(T91-$D91)/$D91</f>
        <v>-1</v>
      </c>
      <c r="DN91" s="14">
        <f>(U91-$D91)/$D91</f>
        <v>-1</v>
      </c>
      <c r="DO91" s="14">
        <f>(V91-$D91)/$D91</f>
        <v>-1</v>
      </c>
      <c r="DP91" s="14">
        <f t="shared" si="239"/>
        <v>-1</v>
      </c>
      <c r="DQ91" s="14">
        <f t="shared" si="240"/>
        <v>-1</v>
      </c>
      <c r="DR91" s="14">
        <f t="shared" si="241"/>
        <v>-1</v>
      </c>
      <c r="DS91" s="14">
        <f t="shared" si="242"/>
        <v>-1</v>
      </c>
      <c r="DT91" s="14">
        <f t="shared" si="243"/>
        <v>-1</v>
      </c>
      <c r="DU91" s="14">
        <f t="shared" si="244"/>
        <v>-1</v>
      </c>
      <c r="DV91" t="str">
        <f>IF($D91&gt;Q91,"SUP","RES")</f>
        <v>SUP</v>
      </c>
      <c r="DW91" t="str">
        <f>IF($D91&gt;R91,"SUP","RES")</f>
        <v>SUP</v>
      </c>
      <c r="DX91" t="str">
        <f>IF($D91&gt;S91,"SUP","RES")</f>
        <v>SUP</v>
      </c>
      <c r="DY91" t="str">
        <f>IF($D91&gt;T91,"SUP","RES")</f>
        <v>SUP</v>
      </c>
      <c r="DZ91" t="str">
        <f>IF($D91&gt;U91,"SUP","RES")</f>
        <v>SUP</v>
      </c>
      <c r="EA91" t="str">
        <f>IF($D91&gt;V91,"SUP","RES")</f>
        <v>SUP</v>
      </c>
      <c r="EB91" s="7">
        <f t="shared" si="245"/>
        <v>0</v>
      </c>
      <c r="EC91" s="7">
        <f t="shared" si="246"/>
        <v>6</v>
      </c>
      <c r="ED91" s="13" t="str">
        <f t="shared" si="247"/>
        <v>All Sup</v>
      </c>
      <c r="EE91" s="13" t="str">
        <f t="shared" si="248"/>
        <v>-----</v>
      </c>
      <c r="EF91" s="7" t="str">
        <f>IF(OR(ED91="All Sup",EE91="All Res"),"na",((D91-MIN(Q91:V91))/(MAX(Q91:V91)-MIN(Q91:V91))))</f>
        <v>na</v>
      </c>
      <c r="EG91">
        <v>1.4999999999999999E-4</v>
      </c>
      <c r="EH91">
        <f>Q91*(1+$EG91)</f>
        <v>0</v>
      </c>
      <c r="EI91">
        <f>Q91*(1-$EG91)</f>
        <v>0</v>
      </c>
      <c r="EJ91">
        <f>R91*(1+$EG91)</f>
        <v>0</v>
      </c>
      <c r="EK91">
        <f>R91*(1-$EG91)</f>
        <v>0</v>
      </c>
      <c r="EL91">
        <f>S91*(1+$EG91)</f>
        <v>0</v>
      </c>
      <c r="EM91">
        <f>S91*(1-$EG91)</f>
        <v>0</v>
      </c>
      <c r="EN91">
        <f>T91*(1+$EG91)</f>
        <v>0</v>
      </c>
      <c r="EO91">
        <f>T91*(1-$EG91)</f>
        <v>0</v>
      </c>
      <c r="EP91">
        <f>U91*(1+$EG91)</f>
        <v>0</v>
      </c>
      <c r="EQ91">
        <f>U91*(1-$EG91)</f>
        <v>0</v>
      </c>
      <c r="ER91">
        <f>V91*(1+$EG91)</f>
        <v>0</v>
      </c>
      <c r="ES91">
        <f>V91*(1-$EG91)</f>
        <v>0</v>
      </c>
      <c r="ET91" s="7" t="str">
        <f t="shared" si="249"/>
        <v>-----</v>
      </c>
      <c r="EU91" s="7" t="str">
        <f t="shared" si="250"/>
        <v>-----</v>
      </c>
      <c r="EV91" s="7" t="str">
        <f t="shared" si="251"/>
        <v>-----</v>
      </c>
      <c r="EW91" s="7" t="str">
        <f t="shared" si="252"/>
        <v>-----</v>
      </c>
      <c r="EX91" s="7" t="str">
        <f t="shared" si="253"/>
        <v>-----</v>
      </c>
      <c r="EY91" s="7" t="str">
        <f t="shared" si="254"/>
        <v>-----</v>
      </c>
      <c r="EZ91">
        <f t="shared" si="272"/>
        <v>89</v>
      </c>
      <c r="FA91">
        <f t="shared" si="273"/>
        <v>89</v>
      </c>
      <c r="FB91">
        <f t="shared" si="274"/>
        <v>89</v>
      </c>
      <c r="FC91">
        <f t="shared" si="275"/>
        <v>89</v>
      </c>
      <c r="FD91">
        <f t="shared" si="276"/>
        <v>89</v>
      </c>
      <c r="FE91">
        <f t="shared" si="277"/>
        <v>89</v>
      </c>
      <c r="FF91">
        <f t="shared" si="278"/>
        <v>0</v>
      </c>
      <c r="FG91">
        <f t="shared" si="279"/>
        <v>0</v>
      </c>
      <c r="FH91">
        <f t="shared" si="280"/>
        <v>0</v>
      </c>
      <c r="FI91">
        <f t="shared" si="281"/>
        <v>0</v>
      </c>
      <c r="FJ91">
        <f t="shared" si="282"/>
        <v>0</v>
      </c>
      <c r="FK91">
        <f t="shared" si="283"/>
        <v>0</v>
      </c>
      <c r="FL91" s="7" t="str">
        <f t="shared" si="255"/>
        <v>-----</v>
      </c>
      <c r="FM91" s="7" t="str">
        <f t="shared" si="256"/>
        <v>-----</v>
      </c>
      <c r="FN91" s="7" t="str">
        <f t="shared" si="257"/>
        <v>-----</v>
      </c>
      <c r="FO91" s="7" t="str">
        <f t="shared" si="258"/>
        <v>-----</v>
      </c>
      <c r="FP91" s="7" t="str">
        <f t="shared" si="259"/>
        <v>-----</v>
      </c>
      <c r="FQ91" s="7" t="str">
        <f t="shared" si="260"/>
        <v>-----</v>
      </c>
      <c r="FR91" s="13" t="str">
        <f>IF(FL91="-----","-----",(D91-Q91)/Q91)</f>
        <v>-----</v>
      </c>
      <c r="FS91" s="13" t="str">
        <f>IF(FM91="-----","-----",(Q91-R91)/R91)</f>
        <v>-----</v>
      </c>
      <c r="FT91" s="13" t="str">
        <f>IF(FN91="-----","-----",(R91-S91)/S91)</f>
        <v>-----</v>
      </c>
      <c r="FU91" s="13" t="str">
        <f>IF(FO91="-----","-----",(S91-T91)/T91)</f>
        <v>-----</v>
      </c>
      <c r="FV91" s="13" t="str">
        <f>IF(FP91="-----","-----",(T91-U91)/U91)</f>
        <v>-----</v>
      </c>
      <c r="FW91" s="13" t="str">
        <f>IF(FQ91="-----","-----",(U91-V91)/V91)</f>
        <v>-----</v>
      </c>
      <c r="FX91" s="7" t="str">
        <f t="shared" si="261"/>
        <v>-----</v>
      </c>
      <c r="FY91" s="7" t="str">
        <f t="shared" si="262"/>
        <v>-----</v>
      </c>
      <c r="FZ91" s="7" t="str">
        <f t="shared" si="263"/>
        <v>-----</v>
      </c>
      <c r="GA91" s="7" t="str">
        <f t="shared" si="264"/>
        <v>-----</v>
      </c>
      <c r="GB91" s="7" t="str">
        <f t="shared" si="265"/>
        <v>-----</v>
      </c>
      <c r="GC91" s="7" t="str">
        <f t="shared" si="266"/>
        <v>-----</v>
      </c>
      <c r="GD91" s="7" t="str">
        <f>IF(AND(BG91&gt;AA91,BG90&gt;AA90,BG89&gt;AA89,BG88&gt;AA88,BG87&gt;AA87,BG86&gt;AA86,BG85&gt;AA85,BG84&gt;AA84,BG83&gt;AA83,BG82&gt;AA82,BG81&gt;AA81,BG80&gt;AA80),"Bullish",IF(AND(BG91&lt;AA91,BG90&lt;AA90,BG89&lt;AA89,BG88&lt;AA88,BG87&lt;AA87,BG86&lt;AA86,BG85&lt;AA85,BG84&lt;AA84,BG83&lt;AA83,BG82&lt;AA82,BG81&lt;AA81,BG80&lt;AA80),"Bearish","-----"))</f>
        <v>Bullish</v>
      </c>
      <c r="GE91">
        <f>(Z91-BG91)/BG91</f>
        <v>-1.0886625223117835E-3</v>
      </c>
      <c r="GI91" s="7" t="str">
        <f>IF(Y91&gt;Z91,"Bullish","Bearish")</f>
        <v>Bearish</v>
      </c>
      <c r="GJ91" s="19" t="str">
        <f>IF(AND(D91&gt;Y91,D90&lt;Y90),"TEMA crossover","-----")</f>
        <v>TEMA crossover</v>
      </c>
      <c r="GK91" s="19" t="str">
        <f>IF(AND(D91&lt;Y91,D90&gt;Y90),"TEMA crossunder","-----")</f>
        <v>-----</v>
      </c>
      <c r="GL91" s="20" t="str">
        <f>IF(GD91="Bearish","YES","-----")</f>
        <v>-----</v>
      </c>
      <c r="GM91" s="20" t="str">
        <f>IF(GH91="Reverse to Bearish","YES","-----")</f>
        <v>-----</v>
      </c>
      <c r="GN91" s="20" t="str">
        <f>IF(AND(GI91="Bullish",GI90="Bullish",GI89="Bullish",GI88="Bullish"),"YES","-----")</f>
        <v>-----</v>
      </c>
      <c r="GO91" s="20" t="str">
        <f>IF(OR(GK91="TEMA crossunder",GK90="TEMA crossunder",GK89="TEMA crossunder",GK88="TEMA crossunder"),"YES","-----")</f>
        <v>-----</v>
      </c>
      <c r="GP91" s="20" t="str">
        <f>IF(GD91="Bullish","YES","-----")</f>
        <v>YES</v>
      </c>
      <c r="GQ91" s="20" t="str">
        <f>IF(GH91="Reverse to Bullish","YES","-----")</f>
        <v>-----</v>
      </c>
      <c r="GR91" s="20" t="str">
        <f>IF(AND(GI91="Bearish",GI90="Bearish",GI89="Bearish",GI88="Bearish"),"YES","-----")</f>
        <v>YES</v>
      </c>
      <c r="GS91" s="20" t="str">
        <f>IF(OR(GJ91="TEMA crossover",GJ90="TEMA crossover",GJ89="TEMA crossover",GJ88="TEMA crossover"),"YES","-----")</f>
        <v>YES</v>
      </c>
      <c r="GT91" s="20" t="str">
        <f t="shared" si="284"/>
        <v>-----</v>
      </c>
      <c r="GU91" s="20" t="str">
        <f t="shared" si="285"/>
        <v>-----</v>
      </c>
      <c r="GV91" s="20" t="str">
        <f t="shared" si="286"/>
        <v>-----</v>
      </c>
      <c r="GW91" s="20" t="str">
        <f t="shared" si="287"/>
        <v>-----</v>
      </c>
      <c r="GX91" s="20" t="str">
        <f t="shared" si="288"/>
        <v>-----</v>
      </c>
      <c r="GY91" s="20" t="str">
        <f t="shared" si="289"/>
        <v>-----</v>
      </c>
      <c r="GZ91" s="7" t="str">
        <f>IF(G91&gt;BH91,"YES","-----")</f>
        <v>-----</v>
      </c>
      <c r="HA91" s="7" t="str">
        <f>IF(F91&lt;BI91,"YES","-----")</f>
        <v>-----</v>
      </c>
      <c r="HB91">
        <f>BH91-BI91</f>
        <v>9.1900000000005093</v>
      </c>
      <c r="HI91">
        <f t="shared" si="267"/>
        <v>-3.3467800000007628</v>
      </c>
      <c r="HJ91">
        <f t="shared" si="268"/>
        <v>5.8432199999997465</v>
      </c>
      <c r="HK91" s="7"/>
      <c r="HL91" s="7"/>
      <c r="HM91" s="7"/>
      <c r="HN91" s="7"/>
      <c r="HO91" s="7"/>
      <c r="HP91" s="7"/>
      <c r="HQ91" s="28">
        <f t="shared" si="291"/>
        <v>-2.9261399999995774</v>
      </c>
      <c r="HR91" s="28" t="str">
        <f t="shared" si="269"/>
        <v>Bear</v>
      </c>
      <c r="HS91">
        <f t="shared" si="270"/>
        <v>2.9261399999995774</v>
      </c>
    </row>
    <row r="92" spans="1:227" x14ac:dyDescent="0.55000000000000004">
      <c r="A92">
        <f>Validation!A91</f>
        <v>1772051700</v>
      </c>
      <c r="B92" t="str">
        <f>Price!B91</f>
        <v>XAUUSD</v>
      </c>
      <c r="C92" t="str">
        <f>Price!C91</f>
        <v>M5</v>
      </c>
      <c r="D92">
        <f>Price!D91</f>
        <v>5183.41</v>
      </c>
      <c r="E92">
        <f>Price!E91</f>
        <v>5188.1099999999997</v>
      </c>
      <c r="F92">
        <f>Price!F91</f>
        <v>5188.49</v>
      </c>
      <c r="G92">
        <f>Price!G91</f>
        <v>5181.25</v>
      </c>
      <c r="H92">
        <f>Price!H91</f>
        <v>629</v>
      </c>
      <c r="I92">
        <f>Diagonals!E91</f>
        <v>0</v>
      </c>
      <c r="J92">
        <f>Diagonals!F91</f>
        <v>0</v>
      </c>
      <c r="K92">
        <f>Diagonals!G91</f>
        <v>0</v>
      </c>
      <c r="L92">
        <f>Diagonals!H91</f>
        <v>0</v>
      </c>
      <c r="M92">
        <f>Diagonals!I91</f>
        <v>0</v>
      </c>
      <c r="N92">
        <f>Diagonals!J91</f>
        <v>0</v>
      </c>
      <c r="O92">
        <f>Diagonals!K91</f>
        <v>0</v>
      </c>
      <c r="P92">
        <f>Diagonals!L91</f>
        <v>0</v>
      </c>
      <c r="Q92">
        <f>Trendlines!E91</f>
        <v>0</v>
      </c>
      <c r="R92">
        <f>Trendlines!F91</f>
        <v>0</v>
      </c>
      <c r="S92">
        <f>Trendlines!G91</f>
        <v>0</v>
      </c>
      <c r="T92">
        <f>Trendlines!H91</f>
        <v>0</v>
      </c>
      <c r="U92">
        <f>Trendlines!I91</f>
        <v>0</v>
      </c>
      <c r="V92">
        <f>Trendlines!J91</f>
        <v>0</v>
      </c>
      <c r="W92">
        <f>Trendlines!K91</f>
        <v>0</v>
      </c>
      <c r="X92">
        <f>Trendlines!L91</f>
        <v>0</v>
      </c>
      <c r="Y92">
        <f>Tema_Hrma_Smma!E91</f>
        <v>5183.83</v>
      </c>
      <c r="Z92">
        <f>Tema_Hrma_Smma!F91</f>
        <v>5191.09</v>
      </c>
      <c r="AA92">
        <f>Tema_Hrma_Smma!G91</f>
        <v>5198.29</v>
      </c>
      <c r="AB92">
        <f>ZScore!H91</f>
        <v>-1</v>
      </c>
      <c r="AC92">
        <f>ZScore!I91</f>
        <v>0.49732999999999999</v>
      </c>
      <c r="AD92">
        <f>ZScore!J91</f>
        <v>3</v>
      </c>
      <c r="AE92">
        <f>HA!E91</f>
        <v>5188.2</v>
      </c>
      <c r="AF92">
        <f>HA!F91</f>
        <v>5188.49</v>
      </c>
      <c r="AG92">
        <f>HA!G91</f>
        <v>5181.25</v>
      </c>
      <c r="AH92">
        <f>HA!H91</f>
        <v>5185.3100000000004</v>
      </c>
      <c r="AI92">
        <f>HA!I91</f>
        <v>-1</v>
      </c>
      <c r="AJ92">
        <f>HA!J91</f>
        <v>2.88</v>
      </c>
      <c r="AK92">
        <f>HA!K91</f>
        <v>-5.3289999999999997E-2</v>
      </c>
      <c r="AL92">
        <f>HA!L91</f>
        <v>-8</v>
      </c>
      <c r="AM92">
        <f>KC!E91</f>
        <v>5225.60772</v>
      </c>
      <c r="AN92">
        <f>KC!F91</f>
        <v>5220.2784000000001</v>
      </c>
      <c r="AO92">
        <f>KC!G91</f>
        <v>5214.9490800000003</v>
      </c>
      <c r="AP92">
        <f>KC!H91</f>
        <v>5209.6197499999998</v>
      </c>
      <c r="AQ92">
        <f>KC!I91</f>
        <v>5204.29043</v>
      </c>
      <c r="AR92">
        <f>KC!J91</f>
        <v>5197.6449499999999</v>
      </c>
      <c r="AS92">
        <f>KC!K91</f>
        <v>5192.3156300000001</v>
      </c>
      <c r="AT92">
        <f>KC!L91</f>
        <v>5186.9863100000002</v>
      </c>
      <c r="AU92">
        <f>KC!M91</f>
        <v>5181.6569900000004</v>
      </c>
      <c r="AV92">
        <f>KC!N91</f>
        <v>5176.3276699999997</v>
      </c>
      <c r="AW92">
        <f>SR_Levels!E91</f>
        <v>5178.6000000000004</v>
      </c>
      <c r="AX92">
        <f>SR_Levels!F91</f>
        <v>5161.8900000000003</v>
      </c>
      <c r="AY92">
        <f>SR_Levels!G91</f>
        <v>5135.8500000000004</v>
      </c>
      <c r="AZ92">
        <f>SR_Levels!H91</f>
        <v>0</v>
      </c>
      <c r="BA92">
        <f>SR_Levels!I91</f>
        <v>5193.3500000000004</v>
      </c>
      <c r="BB92">
        <f>SR_Levels!J91</f>
        <v>5205.3100000000004</v>
      </c>
      <c r="BC92">
        <f>SR_Levels!K91</f>
        <v>0</v>
      </c>
      <c r="BD92">
        <f>SR_Levels!L91</f>
        <v>0</v>
      </c>
      <c r="BE92">
        <f>ZigZag!E91</f>
        <v>0</v>
      </c>
      <c r="BF92">
        <f>ZigZag!F91</f>
        <v>0</v>
      </c>
      <c r="BG92">
        <f>ZigZag!G91</f>
        <v>5197.99</v>
      </c>
      <c r="BH92">
        <f>Dual_Tema!E91</f>
        <v>5188.25</v>
      </c>
      <c r="BI92">
        <f>Dual_Tema!F91</f>
        <v>5179.8599999999997</v>
      </c>
      <c r="BJ92">
        <f>Pinbar!E91</f>
        <v>0</v>
      </c>
      <c r="BK92">
        <f>SSA!E91</f>
        <v>5181.0769700000001</v>
      </c>
      <c r="BL92">
        <f>SSA!F91</f>
        <v>5184.3749500000004</v>
      </c>
      <c r="BN92" t="str">
        <f t="shared" si="290"/>
        <v>Red Candle</v>
      </c>
      <c r="BO92" s="34">
        <f t="shared" si="292"/>
        <v>-3.6617292588506656E-3</v>
      </c>
      <c r="BP92" s="34">
        <f t="shared" si="294"/>
        <v>-3.3820419150163428E-3</v>
      </c>
      <c r="BQ92" s="34">
        <f t="shared" si="302"/>
        <v>-2.0946077327219648E-3</v>
      </c>
      <c r="BR92" s="34">
        <f t="shared" ref="BR92:BR155" si="304">(D92/D68)-1</f>
        <v>-4.4138068796230057E-3</v>
      </c>
      <c r="BS92" s="35">
        <f t="shared" si="293"/>
        <v>-6.1122142808534008E-4</v>
      </c>
      <c r="BT92" s="35">
        <f t="shared" si="295"/>
        <v>-2.8227464854624351E-4</v>
      </c>
      <c r="BU92" s="35">
        <f t="shared" si="303"/>
        <v>-1.1648235382599736E-4</v>
      </c>
      <c r="BV92" s="35">
        <f t="shared" ref="BV92:BV155" si="305">((BR92+1)^(1/24))-1</f>
        <v>-1.8429870170888485E-4</v>
      </c>
      <c r="BW92" s="27">
        <v>96</v>
      </c>
      <c r="BX92">
        <f>F92-G92</f>
        <v>7.2399999999997817</v>
      </c>
      <c r="BY92">
        <f>ABS(F92-D91)</f>
        <v>0.36999999999989086</v>
      </c>
      <c r="BZ92">
        <f>ABS(G92-D91)</f>
        <v>6.8699999999998909</v>
      </c>
      <c r="CA92">
        <f t="shared" si="271"/>
        <v>7.2399999999997817</v>
      </c>
      <c r="CB92">
        <f t="shared" si="296"/>
        <v>7.2342857142856962</v>
      </c>
      <c r="CC92">
        <f t="shared" si="299"/>
        <v>6.6060233785086728</v>
      </c>
      <c r="CD92">
        <f t="shared" si="297"/>
        <v>0.6282623357770234</v>
      </c>
      <c r="CE92">
        <f t="shared" si="300"/>
        <v>1</v>
      </c>
      <c r="CF92">
        <f t="shared" si="301"/>
        <v>13</v>
      </c>
      <c r="CG92" s="7" t="str">
        <f t="shared" si="298"/>
        <v>High Volatility Period</v>
      </c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Z92" s="7" t="str">
        <f>IF(AND(D92&gt;BH92,D92&gt;E92),"Bullish Trigger","-----")</f>
        <v>-----</v>
      </c>
      <c r="DA92" s="7" t="str">
        <f>IF(AND(D92&lt;BI92,D92&lt;E92),"Bearish Trigger","-----")</f>
        <v>-----</v>
      </c>
      <c r="DB92" s="13" t="str">
        <f>IF(AND(W92=BE92,W92&gt;0,BE92&gt;0),"Important High","------")</f>
        <v>------</v>
      </c>
      <c r="DC92" s="13" t="str">
        <f>IF(AND(X92=BF92,X92&gt;0,BF92&gt;0),"Important Low","------")</f>
        <v>------</v>
      </c>
      <c r="DD92" s="7" t="str">
        <f>IF(AND(DB92="Important High",DC92="-----",BJ92=1),"Imp High Rej","-----")</f>
        <v>-----</v>
      </c>
      <c r="DE92" s="7" t="str">
        <f>IF(AND(DB92="-----",DC92="Important Low",BJ92=1),"Imp Low Rej","-----")</f>
        <v>-----</v>
      </c>
      <c r="DF92" s="7" t="str">
        <f>IF(Y92&gt;AM92,"Overbought",IF(Y92&gt;AO92,"Bullish Momentum",IF(Y92&gt;AQ92,"Flat Momentum","-----")))</f>
        <v>-----</v>
      </c>
      <c r="DG92" s="7" t="str">
        <f>IF(Y92&lt;AV92,"Oversold",IF(Y92&lt;AT92,"Bearish Momentum",IF(Y92&lt;AR92,"Flat Momentum","-----")))</f>
        <v>Bearish Momentum</v>
      </c>
      <c r="DH92" s="7" t="str">
        <f>IF(AND(DF92="Overbought",AD92=2),"Culminated Thrust","-----")</f>
        <v>-----</v>
      </c>
      <c r="DI92" s="7" t="str">
        <f>IF(AND(DG92="Oversold",AD92=5),"Culminated Thrust","-----")</f>
        <v>-----</v>
      </c>
      <c r="DJ92" s="14">
        <f>(Q92-$D92)/$D92</f>
        <v>-1</v>
      </c>
      <c r="DK92" s="14">
        <f>(R92-$D92)/$D92</f>
        <v>-1</v>
      </c>
      <c r="DL92" s="14">
        <f>(S92-$D92)/$D92</f>
        <v>-1</v>
      </c>
      <c r="DM92" s="14">
        <f>(T92-$D92)/$D92</f>
        <v>-1</v>
      </c>
      <c r="DN92" s="14">
        <f>(U92-$D92)/$D92</f>
        <v>-1</v>
      </c>
      <c r="DO92" s="14">
        <f>(V92-$D92)/$D92</f>
        <v>-1</v>
      </c>
      <c r="DP92" s="14">
        <f t="shared" si="239"/>
        <v>-1</v>
      </c>
      <c r="DQ92" s="14">
        <f t="shared" si="240"/>
        <v>-1</v>
      </c>
      <c r="DR92" s="14">
        <f t="shared" si="241"/>
        <v>-1</v>
      </c>
      <c r="DS92" s="14">
        <f t="shared" si="242"/>
        <v>-1</v>
      </c>
      <c r="DT92" s="14">
        <f t="shared" si="243"/>
        <v>-1</v>
      </c>
      <c r="DU92" s="14">
        <f t="shared" si="244"/>
        <v>-1</v>
      </c>
      <c r="DV92" t="str">
        <f>IF($D92&gt;Q92,"SUP","RES")</f>
        <v>SUP</v>
      </c>
      <c r="DW92" t="str">
        <f>IF($D92&gt;R92,"SUP","RES")</f>
        <v>SUP</v>
      </c>
      <c r="DX92" t="str">
        <f>IF($D92&gt;S92,"SUP","RES")</f>
        <v>SUP</v>
      </c>
      <c r="DY92" t="str">
        <f>IF($D92&gt;T92,"SUP","RES")</f>
        <v>SUP</v>
      </c>
      <c r="DZ92" t="str">
        <f>IF($D92&gt;U92,"SUP","RES")</f>
        <v>SUP</v>
      </c>
      <c r="EA92" t="str">
        <f>IF($D92&gt;V92,"SUP","RES")</f>
        <v>SUP</v>
      </c>
      <c r="EB92" s="7">
        <f t="shared" si="245"/>
        <v>0</v>
      </c>
      <c r="EC92" s="7">
        <f t="shared" si="246"/>
        <v>6</v>
      </c>
      <c r="ED92" s="13" t="str">
        <f t="shared" si="247"/>
        <v>All Sup</v>
      </c>
      <c r="EE92" s="13" t="str">
        <f t="shared" si="248"/>
        <v>-----</v>
      </c>
      <c r="EF92" s="7" t="str">
        <f>IF(OR(ED92="All Sup",EE92="All Res"),"na",((D92-MIN(Q92:V92))/(MAX(Q92:V92)-MIN(Q92:V92))))</f>
        <v>na</v>
      </c>
      <c r="EG92">
        <v>1.4999999999999999E-4</v>
      </c>
      <c r="EH92">
        <f>Q92*(1+$EG92)</f>
        <v>0</v>
      </c>
      <c r="EI92">
        <f>Q92*(1-$EG92)</f>
        <v>0</v>
      </c>
      <c r="EJ92">
        <f>R92*(1+$EG92)</f>
        <v>0</v>
      </c>
      <c r="EK92">
        <f>R92*(1-$EG92)</f>
        <v>0</v>
      </c>
      <c r="EL92">
        <f>S92*(1+$EG92)</f>
        <v>0</v>
      </c>
      <c r="EM92">
        <f>S92*(1-$EG92)</f>
        <v>0</v>
      </c>
      <c r="EN92">
        <f>T92*(1+$EG92)</f>
        <v>0</v>
      </c>
      <c r="EO92">
        <f>T92*(1-$EG92)</f>
        <v>0</v>
      </c>
      <c r="EP92">
        <f>U92*(1+$EG92)</f>
        <v>0</v>
      </c>
      <c r="EQ92">
        <f>U92*(1-$EG92)</f>
        <v>0</v>
      </c>
      <c r="ER92">
        <f>V92*(1+$EG92)</f>
        <v>0</v>
      </c>
      <c r="ES92">
        <f>V92*(1-$EG92)</f>
        <v>0</v>
      </c>
      <c r="ET92" s="7" t="str">
        <f t="shared" si="249"/>
        <v>-----</v>
      </c>
      <c r="EU92" s="7" t="str">
        <f t="shared" si="250"/>
        <v>-----</v>
      </c>
      <c r="EV92" s="7" t="str">
        <f t="shared" si="251"/>
        <v>-----</v>
      </c>
      <c r="EW92" s="7" t="str">
        <f t="shared" si="252"/>
        <v>-----</v>
      </c>
      <c r="EX92" s="7" t="str">
        <f t="shared" si="253"/>
        <v>-----</v>
      </c>
      <c r="EY92" s="7" t="str">
        <f t="shared" si="254"/>
        <v>-----</v>
      </c>
      <c r="EZ92">
        <f t="shared" si="272"/>
        <v>90</v>
      </c>
      <c r="FA92">
        <f t="shared" si="273"/>
        <v>90</v>
      </c>
      <c r="FB92">
        <f t="shared" si="274"/>
        <v>90</v>
      </c>
      <c r="FC92">
        <f t="shared" si="275"/>
        <v>90</v>
      </c>
      <c r="FD92">
        <f t="shared" si="276"/>
        <v>90</v>
      </c>
      <c r="FE92">
        <f t="shared" si="277"/>
        <v>90</v>
      </c>
      <c r="FF92">
        <f t="shared" si="278"/>
        <v>0</v>
      </c>
      <c r="FG92">
        <f t="shared" si="279"/>
        <v>0</v>
      </c>
      <c r="FH92">
        <f t="shared" si="280"/>
        <v>0</v>
      </c>
      <c r="FI92">
        <f t="shared" si="281"/>
        <v>0</v>
      </c>
      <c r="FJ92">
        <f t="shared" si="282"/>
        <v>0</v>
      </c>
      <c r="FK92">
        <f t="shared" si="283"/>
        <v>0</v>
      </c>
      <c r="FL92" s="7" t="str">
        <f t="shared" si="255"/>
        <v>-----</v>
      </c>
      <c r="FM92" s="7" t="str">
        <f t="shared" si="256"/>
        <v>-----</v>
      </c>
      <c r="FN92" s="7" t="str">
        <f t="shared" si="257"/>
        <v>-----</v>
      </c>
      <c r="FO92" s="7" t="str">
        <f t="shared" si="258"/>
        <v>-----</v>
      </c>
      <c r="FP92" s="7" t="str">
        <f t="shared" si="259"/>
        <v>-----</v>
      </c>
      <c r="FQ92" s="7" t="str">
        <f t="shared" si="260"/>
        <v>-----</v>
      </c>
      <c r="FR92" s="13" t="str">
        <f>IF(FL92="-----","-----",(D92-Q92)/Q92)</f>
        <v>-----</v>
      </c>
      <c r="FS92" s="13" t="str">
        <f>IF(FM92="-----","-----",(Q92-R92)/R92)</f>
        <v>-----</v>
      </c>
      <c r="FT92" s="13" t="str">
        <f>IF(FN92="-----","-----",(R92-S92)/S92)</f>
        <v>-----</v>
      </c>
      <c r="FU92" s="13" t="str">
        <f>IF(FO92="-----","-----",(S92-T92)/T92)</f>
        <v>-----</v>
      </c>
      <c r="FV92" s="13" t="str">
        <f>IF(FP92="-----","-----",(T92-U92)/U92)</f>
        <v>-----</v>
      </c>
      <c r="FW92" s="13" t="str">
        <f>IF(FQ92="-----","-----",(U92-V92)/V92)</f>
        <v>-----</v>
      </c>
      <c r="FX92" s="7" t="str">
        <f t="shared" si="261"/>
        <v>-----</v>
      </c>
      <c r="FY92" s="7" t="str">
        <f t="shared" si="262"/>
        <v>-----</v>
      </c>
      <c r="FZ92" s="7" t="str">
        <f t="shared" si="263"/>
        <v>-----</v>
      </c>
      <c r="GA92" s="7" t="str">
        <f t="shared" si="264"/>
        <v>-----</v>
      </c>
      <c r="GB92" s="7" t="str">
        <f t="shared" si="265"/>
        <v>-----</v>
      </c>
      <c r="GC92" s="7" t="str">
        <f t="shared" si="266"/>
        <v>-----</v>
      </c>
      <c r="GD92" s="7" t="str">
        <f>IF(AND(BG92&gt;AA92,BG91&gt;AA91,BG90&gt;AA90,BG89&gt;AA89,BG88&gt;AA88,BG87&gt;AA87,BG86&gt;AA86,BG85&gt;AA85,BG84&gt;AA84,BG83&gt;AA83,BG82&gt;AA82,BG81&gt;AA81),"Bullish",IF(AND(BG92&lt;AA92,BG91&lt;AA91,BG90&lt;AA90,BG89&lt;AA89,BG88&lt;AA88,BG87&lt;AA87,BG86&lt;AA86,BG85&lt;AA85,BG84&lt;AA84,BG83&lt;AA83,BG82&lt;AA82,BG81&lt;AA81),"Bearish","-----"))</f>
        <v>-----</v>
      </c>
      <c r="GE92">
        <f>(Z92-BG92)/BG92</f>
        <v>-1.3274361820626119E-3</v>
      </c>
      <c r="GI92" s="7" t="str">
        <f>IF(Y92&gt;Z92,"Bullish","Bearish")</f>
        <v>Bearish</v>
      </c>
      <c r="GJ92" s="19" t="str">
        <f>IF(AND(D92&gt;Y92,D91&lt;Y91),"TEMA crossover","-----")</f>
        <v>-----</v>
      </c>
      <c r="GK92" s="19" t="str">
        <f>IF(AND(D92&lt;Y92,D91&gt;Y91),"TEMA crossunder","-----")</f>
        <v>TEMA crossunder</v>
      </c>
      <c r="GL92" s="20" t="str">
        <f>IF(GD92="Bearish","YES","-----")</f>
        <v>-----</v>
      </c>
      <c r="GM92" s="20" t="str">
        <f>IF(GH92="Reverse to Bearish","YES","-----")</f>
        <v>-----</v>
      </c>
      <c r="GN92" s="20" t="str">
        <f>IF(AND(GI92="Bullish",GI91="Bullish",GI90="Bullish",GI89="Bullish"),"YES","-----")</f>
        <v>-----</v>
      </c>
      <c r="GO92" s="20" t="str">
        <f>IF(OR(GK92="TEMA crossunder",GK91="TEMA crossunder",GK90="TEMA crossunder",GK89="TEMA crossunder"),"YES","-----")</f>
        <v>YES</v>
      </c>
      <c r="GP92" s="20" t="str">
        <f>IF(GD92="Bullish","YES","-----")</f>
        <v>-----</v>
      </c>
      <c r="GQ92" s="20" t="str">
        <f>IF(GH92="Reverse to Bullish","YES","-----")</f>
        <v>-----</v>
      </c>
      <c r="GR92" s="20" t="str">
        <f>IF(AND(GI92="Bearish",GI91="Bearish",GI90="Bearish",GI89="Bearish"),"YES","-----")</f>
        <v>YES</v>
      </c>
      <c r="GS92" s="20" t="str">
        <f>IF(OR(GJ92="TEMA crossover",GJ91="TEMA crossover",GJ90="TEMA crossover",GJ89="TEMA crossover"),"YES","-----")</f>
        <v>YES</v>
      </c>
      <c r="GT92" s="20" t="str">
        <f t="shared" si="284"/>
        <v>-----</v>
      </c>
      <c r="GU92" s="20" t="str">
        <f t="shared" si="285"/>
        <v>-----</v>
      </c>
      <c r="GV92" s="20" t="str">
        <f t="shared" si="286"/>
        <v>-----</v>
      </c>
      <c r="GW92" s="20" t="str">
        <f t="shared" si="287"/>
        <v>-----</v>
      </c>
      <c r="GX92" s="20" t="str">
        <f t="shared" si="288"/>
        <v>-----</v>
      </c>
      <c r="GY92" s="20" t="str">
        <f t="shared" si="289"/>
        <v>-----</v>
      </c>
      <c r="GZ92" s="7" t="str">
        <f>IF(G92&gt;BH92,"YES","-----")</f>
        <v>-----</v>
      </c>
      <c r="HA92" s="7" t="str">
        <f>IF(F92&lt;BI92,"YES","-----")</f>
        <v>-----</v>
      </c>
      <c r="HB92">
        <f>BH92-BI92</f>
        <v>8.3900000000003274</v>
      </c>
      <c r="HI92">
        <f t="shared" si="267"/>
        <v>-1.2169700000004013</v>
      </c>
      <c r="HJ92">
        <f t="shared" si="268"/>
        <v>7.1730299999999261</v>
      </c>
      <c r="HK92" s="7"/>
      <c r="HL92" s="7"/>
      <c r="HM92" s="7"/>
      <c r="HN92" s="7"/>
      <c r="HO92" s="7"/>
      <c r="HP92" s="7"/>
      <c r="HQ92" s="28">
        <f t="shared" si="291"/>
        <v>-3.2979800000002797</v>
      </c>
      <c r="HR92" s="28" t="str">
        <f t="shared" si="269"/>
        <v>Bear</v>
      </c>
      <c r="HS92">
        <f t="shared" si="270"/>
        <v>3.2979800000002797</v>
      </c>
    </row>
    <row r="93" spans="1:227" x14ac:dyDescent="0.55000000000000004">
      <c r="A93">
        <f>Validation!A92</f>
        <v>1772052000</v>
      </c>
      <c r="B93" t="str">
        <f>Price!B92</f>
        <v>XAUUSD</v>
      </c>
      <c r="C93" t="str">
        <f>Price!C92</f>
        <v>M5</v>
      </c>
      <c r="D93">
        <f>Price!D92</f>
        <v>5181.4799999999996</v>
      </c>
      <c r="E93">
        <f>Price!E92</f>
        <v>5183.38</v>
      </c>
      <c r="F93">
        <f>Price!F92</f>
        <v>5184.2</v>
      </c>
      <c r="G93">
        <f>Price!G92</f>
        <v>5177.3999999999996</v>
      </c>
      <c r="H93">
        <f>Price!H92</f>
        <v>580</v>
      </c>
      <c r="I93">
        <f>Diagonals!E92</f>
        <v>0</v>
      </c>
      <c r="J93">
        <f>Diagonals!F92</f>
        <v>0</v>
      </c>
      <c r="K93">
        <f>Diagonals!G92</f>
        <v>0</v>
      </c>
      <c r="L93">
        <f>Diagonals!H92</f>
        <v>0</v>
      </c>
      <c r="M93">
        <f>Diagonals!I92</f>
        <v>0</v>
      </c>
      <c r="N93">
        <f>Diagonals!J92</f>
        <v>0</v>
      </c>
      <c r="O93">
        <f>Diagonals!K92</f>
        <v>0</v>
      </c>
      <c r="P93">
        <f>Diagonals!L92</f>
        <v>0</v>
      </c>
      <c r="Q93">
        <f>Trendlines!E92</f>
        <v>0</v>
      </c>
      <c r="R93">
        <f>Trendlines!F92</f>
        <v>0</v>
      </c>
      <c r="S93">
        <f>Trendlines!G92</f>
        <v>0</v>
      </c>
      <c r="T93">
        <f>Trendlines!H92</f>
        <v>0</v>
      </c>
      <c r="U93">
        <f>Trendlines!I92</f>
        <v>0</v>
      </c>
      <c r="V93">
        <f>Trendlines!J92</f>
        <v>0</v>
      </c>
      <c r="W93">
        <f>Trendlines!K92</f>
        <v>0</v>
      </c>
      <c r="X93">
        <f>Trendlines!L92</f>
        <v>0</v>
      </c>
      <c r="Y93">
        <f>Tema_Hrma_Smma!E92</f>
        <v>5181.1000000000004</v>
      </c>
      <c r="Z93">
        <f>Tema_Hrma_Smma!F92</f>
        <v>5188.6499999999996</v>
      </c>
      <c r="AA93">
        <f>Tema_Hrma_Smma!G92</f>
        <v>5197.8500000000004</v>
      </c>
      <c r="AB93">
        <f>ZScore!H92</f>
        <v>-1</v>
      </c>
      <c r="AC93">
        <f>ZScore!I92</f>
        <v>0.43802000000000002</v>
      </c>
      <c r="AD93">
        <f>ZScore!J92</f>
        <v>3</v>
      </c>
      <c r="AE93">
        <f>HA!E92</f>
        <v>5186.76</v>
      </c>
      <c r="AF93">
        <f>HA!F92</f>
        <v>5186.76</v>
      </c>
      <c r="AG93">
        <f>HA!G92</f>
        <v>5177.3999999999996</v>
      </c>
      <c r="AH93">
        <f>HA!H92</f>
        <v>5181.6099999999997</v>
      </c>
      <c r="AI93">
        <f>HA!I92</f>
        <v>-1</v>
      </c>
      <c r="AJ93">
        <f>HA!J92</f>
        <v>5.14</v>
      </c>
      <c r="AK93">
        <f>HA!K92</f>
        <v>0.75624999999999998</v>
      </c>
      <c r="AL93">
        <f>HA!L92</f>
        <v>-9</v>
      </c>
      <c r="AM93">
        <f>KC!E92</f>
        <v>5224.38159</v>
      </c>
      <c r="AN93">
        <f>KC!F92</f>
        <v>5219.0483199999999</v>
      </c>
      <c r="AO93">
        <f>KC!G92</f>
        <v>5213.7150499999998</v>
      </c>
      <c r="AP93">
        <f>KC!H92</f>
        <v>5208.3817799999997</v>
      </c>
      <c r="AQ93">
        <f>KC!I92</f>
        <v>5203.0485099999996</v>
      </c>
      <c r="AR93">
        <f>KC!J92</f>
        <v>5196.2457800000002</v>
      </c>
      <c r="AS93">
        <f>KC!K92</f>
        <v>5190.9125100000001</v>
      </c>
      <c r="AT93">
        <f>KC!L92</f>
        <v>5185.57924</v>
      </c>
      <c r="AU93">
        <f>KC!M92</f>
        <v>5180.2459600000002</v>
      </c>
      <c r="AV93">
        <f>KC!N92</f>
        <v>5174.9126900000001</v>
      </c>
      <c r="AW93">
        <f>SR_Levels!E92</f>
        <v>5178.6000000000004</v>
      </c>
      <c r="AX93">
        <f>SR_Levels!F92</f>
        <v>5161.8900000000003</v>
      </c>
      <c r="AY93">
        <f>SR_Levels!G92</f>
        <v>5135.8500000000004</v>
      </c>
      <c r="AZ93">
        <f>SR_Levels!H92</f>
        <v>0</v>
      </c>
      <c r="BA93">
        <f>SR_Levels!I92</f>
        <v>5193.3500000000004</v>
      </c>
      <c r="BB93">
        <f>SR_Levels!J92</f>
        <v>5205.3100000000004</v>
      </c>
      <c r="BC93">
        <f>SR_Levels!K92</f>
        <v>0</v>
      </c>
      <c r="BD93">
        <f>SR_Levels!L92</f>
        <v>0</v>
      </c>
      <c r="BE93">
        <f>ZigZag!E92</f>
        <v>0</v>
      </c>
      <c r="BF93">
        <f>ZigZag!F92</f>
        <v>0</v>
      </c>
      <c r="BG93">
        <f>ZigZag!G92</f>
        <v>5196.78</v>
      </c>
      <c r="BH93">
        <f>Dual_Tema!E92</f>
        <v>5184.8999999999996</v>
      </c>
      <c r="BI93">
        <f>Dual_Tema!F92</f>
        <v>5177.2700000000004</v>
      </c>
      <c r="BJ93">
        <f>Pinbar!E92</f>
        <v>0</v>
      </c>
      <c r="BK93">
        <f>SSA!E92</f>
        <v>5177.0102500000003</v>
      </c>
      <c r="BL93">
        <f>SSA!F92</f>
        <v>5180.6926000000003</v>
      </c>
      <c r="BN93" t="str">
        <f t="shared" si="290"/>
        <v>Red Candle</v>
      </c>
      <c r="BO93" s="34">
        <f t="shared" si="292"/>
        <v>-2.6543375031520267E-3</v>
      </c>
      <c r="BP93" s="34">
        <f t="shared" si="294"/>
        <v>-4.3886617271805539E-3</v>
      </c>
      <c r="BQ93" s="34">
        <f t="shared" si="302"/>
        <v>-4.9087389380532143E-3</v>
      </c>
      <c r="BR93" s="34">
        <f t="shared" si="304"/>
        <v>-4.5435944923566396E-3</v>
      </c>
      <c r="BS93" s="35">
        <f t="shared" si="293"/>
        <v>-4.4287965035838539E-4</v>
      </c>
      <c r="BT93" s="35">
        <f t="shared" si="295"/>
        <v>-3.6645951828928602E-4</v>
      </c>
      <c r="BU93" s="35">
        <f t="shared" si="303"/>
        <v>-2.7334187803795817E-4</v>
      </c>
      <c r="BV93" s="35">
        <f t="shared" si="305"/>
        <v>-1.8972983198162208E-4</v>
      </c>
      <c r="BW93" s="27">
        <v>96</v>
      </c>
      <c r="BX93">
        <f>F93-G93</f>
        <v>6.8000000000001819</v>
      </c>
      <c r="BY93">
        <f>ABS(F93-D92)</f>
        <v>0.78999999999996362</v>
      </c>
      <c r="BZ93">
        <f>ABS(G93-D92)</f>
        <v>6.0100000000002183</v>
      </c>
      <c r="CA93">
        <f t="shared" si="271"/>
        <v>6.8000000000001819</v>
      </c>
      <c r="CB93">
        <f t="shared" si="296"/>
        <v>7.3707142857142571</v>
      </c>
      <c r="CC93">
        <f t="shared" si="299"/>
        <v>6.6198788514723521</v>
      </c>
      <c r="CD93">
        <f t="shared" si="297"/>
        <v>0.75083543424190502</v>
      </c>
      <c r="CE93">
        <f t="shared" si="300"/>
        <v>1</v>
      </c>
      <c r="CF93">
        <f t="shared" si="301"/>
        <v>14</v>
      </c>
      <c r="CG93" s="7" t="str">
        <f t="shared" si="298"/>
        <v>High Volatility Period</v>
      </c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Z93" s="7" t="str">
        <f>IF(AND(D93&gt;BH93,D93&gt;E93),"Bullish Trigger","-----")</f>
        <v>-----</v>
      </c>
      <c r="DA93" s="7" t="str">
        <f>IF(AND(D93&lt;BI93,D93&lt;E93),"Bearish Trigger","-----")</f>
        <v>-----</v>
      </c>
      <c r="DB93" s="13" t="str">
        <f>IF(AND(W93=BE93,W93&gt;0,BE93&gt;0),"Important High","------")</f>
        <v>------</v>
      </c>
      <c r="DC93" s="13" t="str">
        <f>IF(AND(X93=BF93,X93&gt;0,BF93&gt;0),"Important Low","------")</f>
        <v>------</v>
      </c>
      <c r="DD93" s="7" t="str">
        <f>IF(AND(DB93="Important High",DC93="-----",BJ93=1),"Imp High Rej","-----")</f>
        <v>-----</v>
      </c>
      <c r="DE93" s="7" t="str">
        <f>IF(AND(DB93="-----",DC93="Important Low",BJ93=1),"Imp Low Rej","-----")</f>
        <v>-----</v>
      </c>
      <c r="DF93" s="7" t="str">
        <f>IF(Y93&gt;AM93,"Overbought",IF(Y93&gt;AO93,"Bullish Momentum",IF(Y93&gt;AQ93,"Flat Momentum","-----")))</f>
        <v>-----</v>
      </c>
      <c r="DG93" s="7" t="str">
        <f>IF(Y93&lt;AV93,"Oversold",IF(Y93&lt;AT93,"Bearish Momentum",IF(Y93&lt;AR93,"Flat Momentum","-----")))</f>
        <v>Bearish Momentum</v>
      </c>
      <c r="DH93" s="7" t="str">
        <f>IF(AND(DF93="Overbought",AD93=2),"Culminated Thrust","-----")</f>
        <v>-----</v>
      </c>
      <c r="DI93" s="7" t="str">
        <f>IF(AND(DG93="Oversold",AD93=5),"Culminated Thrust","-----")</f>
        <v>-----</v>
      </c>
      <c r="DJ93" s="14">
        <f>(Q93-$D93)/$D93</f>
        <v>-1</v>
      </c>
      <c r="DK93" s="14">
        <f>(R93-$D93)/$D93</f>
        <v>-1</v>
      </c>
      <c r="DL93" s="14">
        <f>(S93-$D93)/$D93</f>
        <v>-1</v>
      </c>
      <c r="DM93" s="14">
        <f>(T93-$D93)/$D93</f>
        <v>-1</v>
      </c>
      <c r="DN93" s="14">
        <f>(U93-$D93)/$D93</f>
        <v>-1</v>
      </c>
      <c r="DO93" s="14">
        <f>(V93-$D93)/$D93</f>
        <v>-1</v>
      </c>
      <c r="DP93" s="14">
        <f t="shared" si="239"/>
        <v>-1</v>
      </c>
      <c r="DQ93" s="14">
        <f t="shared" si="240"/>
        <v>-1</v>
      </c>
      <c r="DR93" s="14">
        <f t="shared" si="241"/>
        <v>-1</v>
      </c>
      <c r="DS93" s="14">
        <f t="shared" si="242"/>
        <v>-1</v>
      </c>
      <c r="DT93" s="14">
        <f t="shared" si="243"/>
        <v>-1</v>
      </c>
      <c r="DU93" s="14">
        <f t="shared" si="244"/>
        <v>-1</v>
      </c>
      <c r="DV93" t="str">
        <f>IF($D93&gt;Q93,"SUP","RES")</f>
        <v>SUP</v>
      </c>
      <c r="DW93" t="str">
        <f>IF($D93&gt;R93,"SUP","RES")</f>
        <v>SUP</v>
      </c>
      <c r="DX93" t="str">
        <f>IF($D93&gt;S93,"SUP","RES")</f>
        <v>SUP</v>
      </c>
      <c r="DY93" t="str">
        <f>IF($D93&gt;T93,"SUP","RES")</f>
        <v>SUP</v>
      </c>
      <c r="DZ93" t="str">
        <f>IF($D93&gt;U93,"SUP","RES")</f>
        <v>SUP</v>
      </c>
      <c r="EA93" t="str">
        <f>IF($D93&gt;V93,"SUP","RES")</f>
        <v>SUP</v>
      </c>
      <c r="EB93" s="7">
        <f t="shared" si="245"/>
        <v>0</v>
      </c>
      <c r="EC93" s="7">
        <f t="shared" si="246"/>
        <v>6</v>
      </c>
      <c r="ED93" s="13" t="str">
        <f t="shared" si="247"/>
        <v>All Sup</v>
      </c>
      <c r="EE93" s="13" t="str">
        <f t="shared" si="248"/>
        <v>-----</v>
      </c>
      <c r="EF93" s="7" t="str">
        <f>IF(OR(ED93="All Sup",EE93="All Res"),"na",((D93-MIN(Q93:V93))/(MAX(Q93:V93)-MIN(Q93:V93))))</f>
        <v>na</v>
      </c>
      <c r="EG93">
        <v>1.4999999999999999E-4</v>
      </c>
      <c r="EH93">
        <f>Q93*(1+$EG93)</f>
        <v>0</v>
      </c>
      <c r="EI93">
        <f>Q93*(1-$EG93)</f>
        <v>0</v>
      </c>
      <c r="EJ93">
        <f>R93*(1+$EG93)</f>
        <v>0</v>
      </c>
      <c r="EK93">
        <f>R93*(1-$EG93)</f>
        <v>0</v>
      </c>
      <c r="EL93">
        <f>S93*(1+$EG93)</f>
        <v>0</v>
      </c>
      <c r="EM93">
        <f>S93*(1-$EG93)</f>
        <v>0</v>
      </c>
      <c r="EN93">
        <f>T93*(1+$EG93)</f>
        <v>0</v>
      </c>
      <c r="EO93">
        <f>T93*(1-$EG93)</f>
        <v>0</v>
      </c>
      <c r="EP93">
        <f>U93*(1+$EG93)</f>
        <v>0</v>
      </c>
      <c r="EQ93">
        <f>U93*(1-$EG93)</f>
        <v>0</v>
      </c>
      <c r="ER93">
        <f>V93*(1+$EG93)</f>
        <v>0</v>
      </c>
      <c r="ES93">
        <f>V93*(1-$EG93)</f>
        <v>0</v>
      </c>
      <c r="ET93" s="7" t="str">
        <f t="shared" si="249"/>
        <v>-----</v>
      </c>
      <c r="EU93" s="7" t="str">
        <f t="shared" si="250"/>
        <v>-----</v>
      </c>
      <c r="EV93" s="7" t="str">
        <f t="shared" si="251"/>
        <v>-----</v>
      </c>
      <c r="EW93" s="7" t="str">
        <f t="shared" si="252"/>
        <v>-----</v>
      </c>
      <c r="EX93" s="7" t="str">
        <f t="shared" si="253"/>
        <v>-----</v>
      </c>
      <c r="EY93" s="7" t="str">
        <f t="shared" si="254"/>
        <v>-----</v>
      </c>
      <c r="EZ93">
        <f t="shared" si="272"/>
        <v>91</v>
      </c>
      <c r="FA93">
        <f t="shared" si="273"/>
        <v>91</v>
      </c>
      <c r="FB93">
        <f t="shared" si="274"/>
        <v>91</v>
      </c>
      <c r="FC93">
        <f t="shared" si="275"/>
        <v>91</v>
      </c>
      <c r="FD93">
        <f t="shared" si="276"/>
        <v>91</v>
      </c>
      <c r="FE93">
        <f t="shared" si="277"/>
        <v>91</v>
      </c>
      <c r="FF93">
        <f t="shared" si="278"/>
        <v>0</v>
      </c>
      <c r="FG93">
        <f t="shared" si="279"/>
        <v>0</v>
      </c>
      <c r="FH93">
        <f t="shared" si="280"/>
        <v>0</v>
      </c>
      <c r="FI93">
        <f t="shared" si="281"/>
        <v>0</v>
      </c>
      <c r="FJ93">
        <f t="shared" si="282"/>
        <v>0</v>
      </c>
      <c r="FK93">
        <f t="shared" si="283"/>
        <v>0</v>
      </c>
      <c r="FL93" s="7" t="str">
        <f t="shared" si="255"/>
        <v>-----</v>
      </c>
      <c r="FM93" s="7" t="str">
        <f t="shared" si="256"/>
        <v>-----</v>
      </c>
      <c r="FN93" s="7" t="str">
        <f t="shared" si="257"/>
        <v>-----</v>
      </c>
      <c r="FO93" s="7" t="str">
        <f t="shared" si="258"/>
        <v>-----</v>
      </c>
      <c r="FP93" s="7" t="str">
        <f t="shared" si="259"/>
        <v>-----</v>
      </c>
      <c r="FQ93" s="7" t="str">
        <f t="shared" si="260"/>
        <v>-----</v>
      </c>
      <c r="FR93" s="13" t="str">
        <f>IF(FL93="-----","-----",(D93-Q93)/Q93)</f>
        <v>-----</v>
      </c>
      <c r="FS93" s="13" t="str">
        <f>IF(FM93="-----","-----",(Q93-R93)/R93)</f>
        <v>-----</v>
      </c>
      <c r="FT93" s="13" t="str">
        <f>IF(FN93="-----","-----",(R93-S93)/S93)</f>
        <v>-----</v>
      </c>
      <c r="FU93" s="13" t="str">
        <f>IF(FO93="-----","-----",(S93-T93)/T93)</f>
        <v>-----</v>
      </c>
      <c r="FV93" s="13" t="str">
        <f>IF(FP93="-----","-----",(T93-U93)/U93)</f>
        <v>-----</v>
      </c>
      <c r="FW93" s="13" t="str">
        <f>IF(FQ93="-----","-----",(U93-V93)/V93)</f>
        <v>-----</v>
      </c>
      <c r="FX93" s="7" t="str">
        <f t="shared" si="261"/>
        <v>-----</v>
      </c>
      <c r="FY93" s="7" t="str">
        <f t="shared" si="262"/>
        <v>-----</v>
      </c>
      <c r="FZ93" s="7" t="str">
        <f t="shared" si="263"/>
        <v>-----</v>
      </c>
      <c r="GA93" s="7" t="str">
        <f t="shared" si="264"/>
        <v>-----</v>
      </c>
      <c r="GB93" s="7" t="str">
        <f t="shared" si="265"/>
        <v>-----</v>
      </c>
      <c r="GC93" s="7" t="str">
        <f t="shared" si="266"/>
        <v>-----</v>
      </c>
      <c r="GD93" s="7" t="str">
        <f>IF(AND(BG93&gt;AA93,BG92&gt;AA92,BG91&gt;AA91,BG90&gt;AA90,BG89&gt;AA89,BG88&gt;AA88,BG87&gt;AA87,BG86&gt;AA86,BG85&gt;AA85,BG84&gt;AA84,BG83&gt;AA83,BG82&gt;AA82),"Bullish",IF(AND(BG93&lt;AA93,BG92&lt;AA92,BG91&lt;AA91,BG90&lt;AA90,BG89&lt;AA89,BG88&lt;AA88,BG87&lt;AA87,BG86&lt;AA86,BG85&lt;AA85,BG84&lt;AA84,BG83&lt;AA83,BG82&lt;AA82),"Bearish","-----"))</f>
        <v>-----</v>
      </c>
      <c r="GE93">
        <f>(Z93-BG93)/BG93</f>
        <v>-1.5644302818283841E-3</v>
      </c>
      <c r="GI93" s="7" t="str">
        <f>IF(Y93&gt;Z93,"Bullish","Bearish")</f>
        <v>Bearish</v>
      </c>
      <c r="GJ93" s="19" t="str">
        <f>IF(AND(D93&gt;Y93,D92&lt;Y92),"TEMA crossover","-----")</f>
        <v>TEMA crossover</v>
      </c>
      <c r="GK93" s="19" t="str">
        <f>IF(AND(D93&lt;Y93,D92&gt;Y92),"TEMA crossunder","-----")</f>
        <v>-----</v>
      </c>
      <c r="GL93" s="20" t="str">
        <f>IF(GD93="Bearish","YES","-----")</f>
        <v>-----</v>
      </c>
      <c r="GM93" s="20" t="str">
        <f>IF(GH93="Reverse to Bearish","YES","-----")</f>
        <v>-----</v>
      </c>
      <c r="GN93" s="20" t="str">
        <f>IF(AND(GI93="Bullish",GI92="Bullish",GI91="Bullish",GI90="Bullish"),"YES","-----")</f>
        <v>-----</v>
      </c>
      <c r="GO93" s="20" t="str">
        <f>IF(OR(GK93="TEMA crossunder",GK92="TEMA crossunder",GK91="TEMA crossunder",GK90="TEMA crossunder"),"YES","-----")</f>
        <v>YES</v>
      </c>
      <c r="GP93" s="20" t="str">
        <f>IF(GD93="Bullish","YES","-----")</f>
        <v>-----</v>
      </c>
      <c r="GQ93" s="20" t="str">
        <f>IF(GH93="Reverse to Bullish","YES","-----")</f>
        <v>-----</v>
      </c>
      <c r="GR93" s="20" t="str">
        <f>IF(AND(GI93="Bearish",GI92="Bearish",GI91="Bearish",GI90="Bearish"),"YES","-----")</f>
        <v>YES</v>
      </c>
      <c r="GS93" s="20" t="str">
        <f>IF(OR(GJ93="TEMA crossover",GJ92="TEMA crossover",GJ91="TEMA crossover",GJ90="TEMA crossover"),"YES","-----")</f>
        <v>YES</v>
      </c>
      <c r="GT93" s="20" t="str">
        <f t="shared" si="284"/>
        <v>-----</v>
      </c>
      <c r="GU93" s="20" t="str">
        <f t="shared" si="285"/>
        <v>-----</v>
      </c>
      <c r="GV93" s="20" t="str">
        <f t="shared" si="286"/>
        <v>-----</v>
      </c>
      <c r="GW93" s="20" t="str">
        <f t="shared" si="287"/>
        <v>-----</v>
      </c>
      <c r="GX93" s="20" t="str">
        <f t="shared" si="288"/>
        <v>-----</v>
      </c>
      <c r="GY93" s="20" t="str">
        <f t="shared" si="289"/>
        <v>-----</v>
      </c>
      <c r="GZ93" s="7" t="str">
        <f>IF(G93&gt;BH93,"YES","-----")</f>
        <v>-----</v>
      </c>
      <c r="HA93" s="7" t="str">
        <f>IF(F93&lt;BI93,"YES","-----")</f>
        <v>-----</v>
      </c>
      <c r="HB93">
        <f>BH93-BI93</f>
        <v>7.6299999999991996</v>
      </c>
      <c r="HI93">
        <f t="shared" si="267"/>
        <v>0.25975000000016735</v>
      </c>
      <c r="HJ93">
        <f t="shared" si="268"/>
        <v>7.889749999999367</v>
      </c>
      <c r="HK93" s="7"/>
      <c r="HL93" s="7"/>
      <c r="HM93" s="7"/>
      <c r="HN93" s="7"/>
      <c r="HO93" s="7"/>
      <c r="HP93" s="7"/>
      <c r="HQ93" s="28">
        <f t="shared" si="291"/>
        <v>-3.6823500000000422</v>
      </c>
      <c r="HR93" s="28" t="str">
        <f t="shared" si="269"/>
        <v>Bear</v>
      </c>
      <c r="HS93">
        <f t="shared" si="270"/>
        <v>3.6823500000000422</v>
      </c>
    </row>
    <row r="94" spans="1:227" x14ac:dyDescent="0.55000000000000004">
      <c r="A94">
        <f>Validation!A93</f>
        <v>1772052300</v>
      </c>
      <c r="B94" t="str">
        <f>Price!B93</f>
        <v>XAUUSD</v>
      </c>
      <c r="C94" t="str">
        <f>Price!C93</f>
        <v>M5</v>
      </c>
      <c r="D94">
        <f>Price!D93</f>
        <v>5173.57</v>
      </c>
      <c r="E94">
        <f>Price!E93</f>
        <v>5181.4799999999996</v>
      </c>
      <c r="F94">
        <f>Price!F93</f>
        <v>5181.4799999999996</v>
      </c>
      <c r="G94">
        <f>Price!G93</f>
        <v>5167.2700000000004</v>
      </c>
      <c r="H94">
        <f>Price!H93</f>
        <v>780</v>
      </c>
      <c r="I94">
        <f>Diagonals!E93</f>
        <v>0</v>
      </c>
      <c r="J94">
        <f>Diagonals!F93</f>
        <v>0</v>
      </c>
      <c r="K94">
        <f>Diagonals!G93</f>
        <v>0</v>
      </c>
      <c r="L94">
        <f>Diagonals!H93</f>
        <v>0</v>
      </c>
      <c r="M94">
        <f>Diagonals!I93</f>
        <v>0</v>
      </c>
      <c r="N94">
        <f>Diagonals!J93</f>
        <v>0</v>
      </c>
      <c r="O94">
        <f>Diagonals!K93</f>
        <v>0</v>
      </c>
      <c r="P94">
        <f>Diagonals!L93</f>
        <v>0</v>
      </c>
      <c r="Q94">
        <f>Trendlines!E93</f>
        <v>0</v>
      </c>
      <c r="R94">
        <f>Trendlines!F93</f>
        <v>0</v>
      </c>
      <c r="S94">
        <f>Trendlines!G93</f>
        <v>0</v>
      </c>
      <c r="T94">
        <f>Trendlines!H93</f>
        <v>0</v>
      </c>
      <c r="U94">
        <f>Trendlines!I93</f>
        <v>0</v>
      </c>
      <c r="V94">
        <f>Trendlines!J93</f>
        <v>0</v>
      </c>
      <c r="W94">
        <f>Trendlines!K93</f>
        <v>0</v>
      </c>
      <c r="X94">
        <f>Trendlines!L93</f>
        <v>0</v>
      </c>
      <c r="Y94">
        <f>Tema_Hrma_Smma!E93</f>
        <v>5176.24</v>
      </c>
      <c r="Z94">
        <f>Tema_Hrma_Smma!F93</f>
        <v>5185.6099999999997</v>
      </c>
      <c r="AA94">
        <f>Tema_Hrma_Smma!G93</f>
        <v>5197.29</v>
      </c>
      <c r="AB94">
        <f>ZScore!H93</f>
        <v>-1</v>
      </c>
      <c r="AC94">
        <f>ZScore!I93</f>
        <v>1.56125</v>
      </c>
      <c r="AD94">
        <f>ZScore!J93</f>
        <v>4</v>
      </c>
      <c r="AE94">
        <f>HA!E93</f>
        <v>5184.1899999999996</v>
      </c>
      <c r="AF94">
        <f>HA!F93</f>
        <v>5184.1899999999996</v>
      </c>
      <c r="AG94">
        <f>HA!G93</f>
        <v>5167.2700000000004</v>
      </c>
      <c r="AH94">
        <f>HA!H93</f>
        <v>5175.95</v>
      </c>
      <c r="AI94">
        <f>HA!I93</f>
        <v>-1</v>
      </c>
      <c r="AJ94">
        <f>HA!J93</f>
        <v>8.24</v>
      </c>
      <c r="AK94">
        <f>HA!K93</f>
        <v>1.85354</v>
      </c>
      <c r="AL94">
        <f>HA!L93</f>
        <v>-10</v>
      </c>
      <c r="AM94">
        <f>KC!E93</f>
        <v>5223.2022299999999</v>
      </c>
      <c r="AN94">
        <f>KC!F93</f>
        <v>5217.8106200000002</v>
      </c>
      <c r="AO94">
        <f>KC!G93</f>
        <v>5212.4190200000003</v>
      </c>
      <c r="AP94">
        <f>KC!H93</f>
        <v>5207.0274099999997</v>
      </c>
      <c r="AQ94">
        <f>KC!I93</f>
        <v>5201.6358099999998</v>
      </c>
      <c r="AR94">
        <f>KC!J93</f>
        <v>5194.5258000000003</v>
      </c>
      <c r="AS94">
        <f>KC!K93</f>
        <v>5189.1342000000004</v>
      </c>
      <c r="AT94">
        <f>KC!L93</f>
        <v>5183.7425899999998</v>
      </c>
      <c r="AU94">
        <f>KC!M93</f>
        <v>5178.3509899999999</v>
      </c>
      <c r="AV94">
        <f>KC!N93</f>
        <v>5172.9593800000002</v>
      </c>
      <c r="AW94">
        <f>SR_Levels!E93</f>
        <v>5161.8900000000003</v>
      </c>
      <c r="AX94">
        <f>SR_Levels!F93</f>
        <v>5135.8500000000004</v>
      </c>
      <c r="AY94">
        <f>SR_Levels!G93</f>
        <v>0</v>
      </c>
      <c r="AZ94">
        <f>SR_Levels!H93</f>
        <v>0</v>
      </c>
      <c r="BA94">
        <f>SR_Levels!I93</f>
        <v>5178.6000000000004</v>
      </c>
      <c r="BB94">
        <f>SR_Levels!J93</f>
        <v>5193.3500000000004</v>
      </c>
      <c r="BC94">
        <f>SR_Levels!K93</f>
        <v>5205.3100000000004</v>
      </c>
      <c r="BD94">
        <f>SR_Levels!L93</f>
        <v>0</v>
      </c>
      <c r="BE94">
        <f>ZigZag!E93</f>
        <v>0</v>
      </c>
      <c r="BF94">
        <f>ZigZag!F93</f>
        <v>0</v>
      </c>
      <c r="BG94">
        <f>ZigZag!G93</f>
        <v>5195.16</v>
      </c>
      <c r="BH94">
        <f>Dual_Tema!E93</f>
        <v>5181.71</v>
      </c>
      <c r="BI94">
        <f>Dual_Tema!F93</f>
        <v>5170.9399999999996</v>
      </c>
      <c r="BJ94">
        <f>Pinbar!E93</f>
        <v>0</v>
      </c>
      <c r="BK94">
        <f>SSA!E93</f>
        <v>5172.71792</v>
      </c>
      <c r="BL94">
        <f>SSA!F93</f>
        <v>5176.7052599999997</v>
      </c>
      <c r="BN94" t="str">
        <f t="shared" si="290"/>
        <v>Red Candle</v>
      </c>
      <c r="BO94" s="34">
        <f t="shared" si="292"/>
        <v>-2.1659466131770388E-3</v>
      </c>
      <c r="BP94" s="34">
        <f t="shared" si="294"/>
        <v>-6.0384245917387558E-3</v>
      </c>
      <c r="BQ94" s="34">
        <f t="shared" si="302"/>
        <v>-5.1879128169136646E-3</v>
      </c>
      <c r="BR94" s="34">
        <f t="shared" si="304"/>
        <v>-5.2644228458262887E-3</v>
      </c>
      <c r="BS94" s="35">
        <f t="shared" si="293"/>
        <v>-3.6131732052058219E-4</v>
      </c>
      <c r="BT94" s="35">
        <f t="shared" si="295"/>
        <v>-5.0460011349173772E-4</v>
      </c>
      <c r="BU94" s="35">
        <f t="shared" si="303"/>
        <v>-2.8892585075823707E-4</v>
      </c>
      <c r="BV94" s="35">
        <f t="shared" si="305"/>
        <v>-2.1990618149048125E-4</v>
      </c>
      <c r="BW94" s="27">
        <v>96</v>
      </c>
      <c r="BX94">
        <f>F94-G94</f>
        <v>14.209999999999127</v>
      </c>
      <c r="BY94">
        <f>ABS(F94-D93)</f>
        <v>0</v>
      </c>
      <c r="BZ94">
        <f>ABS(G94-D93)</f>
        <v>14.209999999999127</v>
      </c>
      <c r="CA94">
        <f t="shared" si="271"/>
        <v>14.209999999999127</v>
      </c>
      <c r="CB94">
        <f t="shared" si="296"/>
        <v>7.9957142857141923</v>
      </c>
      <c r="CC94">
        <f t="shared" si="299"/>
        <v>7.1620303620814081</v>
      </c>
      <c r="CD94">
        <f t="shared" si="297"/>
        <v>0.83368392363278421</v>
      </c>
      <c r="CE94">
        <f t="shared" si="300"/>
        <v>1</v>
      </c>
      <c r="CF94">
        <f t="shared" si="301"/>
        <v>15</v>
      </c>
      <c r="CG94" s="7" t="str">
        <f t="shared" si="298"/>
        <v>High Volatility Period</v>
      </c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Z94" s="7" t="str">
        <f>IF(AND(D94&gt;BH94,D94&gt;E94),"Bullish Trigger","-----")</f>
        <v>-----</v>
      </c>
      <c r="DA94" s="7" t="str">
        <f>IF(AND(D94&lt;BI94,D94&lt;E94),"Bearish Trigger","-----")</f>
        <v>-----</v>
      </c>
      <c r="DB94" s="13" t="str">
        <f>IF(AND(W94=BE94,W94&gt;0,BE94&gt;0),"Important High","------")</f>
        <v>------</v>
      </c>
      <c r="DC94" s="13" t="str">
        <f>IF(AND(X94=BF94,X94&gt;0,BF94&gt;0),"Important Low","------")</f>
        <v>------</v>
      </c>
      <c r="DD94" s="7" t="str">
        <f>IF(AND(DB94="Important High",DC94="-----",BJ94=1),"Imp High Rej","-----")</f>
        <v>-----</v>
      </c>
      <c r="DE94" s="7" t="str">
        <f>IF(AND(DB94="-----",DC94="Important Low",BJ94=1),"Imp Low Rej","-----")</f>
        <v>-----</v>
      </c>
      <c r="DF94" s="7" t="str">
        <f>IF(Y94&gt;AM94,"Overbought",IF(Y94&gt;AO94,"Bullish Momentum",IF(Y94&gt;AQ94,"Flat Momentum","-----")))</f>
        <v>-----</v>
      </c>
      <c r="DG94" s="7" t="str">
        <f>IF(Y94&lt;AV94,"Oversold",IF(Y94&lt;AT94,"Bearish Momentum",IF(Y94&lt;AR94,"Flat Momentum","-----")))</f>
        <v>Bearish Momentum</v>
      </c>
      <c r="DH94" s="7" t="str">
        <f>IF(AND(DF94="Overbought",AD94=2),"Culminated Thrust","-----")</f>
        <v>-----</v>
      </c>
      <c r="DI94" s="7" t="str">
        <f>IF(AND(DG94="Oversold",AD94=5),"Culminated Thrust","-----")</f>
        <v>-----</v>
      </c>
      <c r="DJ94" s="14">
        <f>(Q94-$D94)/$D94</f>
        <v>-1</v>
      </c>
      <c r="DK94" s="14">
        <f>(R94-$D94)/$D94</f>
        <v>-1</v>
      </c>
      <c r="DL94" s="14">
        <f>(S94-$D94)/$D94</f>
        <v>-1</v>
      </c>
      <c r="DM94" s="14">
        <f>(T94-$D94)/$D94</f>
        <v>-1</v>
      </c>
      <c r="DN94" s="14">
        <f>(U94-$D94)/$D94</f>
        <v>-1</v>
      </c>
      <c r="DO94" s="14">
        <f>(V94-$D94)/$D94</f>
        <v>-1</v>
      </c>
      <c r="DP94" s="14">
        <f t="shared" si="239"/>
        <v>-1</v>
      </c>
      <c r="DQ94" s="14">
        <f t="shared" si="240"/>
        <v>-1</v>
      </c>
      <c r="DR94" s="14">
        <f t="shared" si="241"/>
        <v>-1</v>
      </c>
      <c r="DS94" s="14">
        <f t="shared" si="242"/>
        <v>-1</v>
      </c>
      <c r="DT94" s="14">
        <f t="shared" si="243"/>
        <v>-1</v>
      </c>
      <c r="DU94" s="14">
        <f t="shared" si="244"/>
        <v>-1</v>
      </c>
      <c r="DV94" t="str">
        <f>IF($D94&gt;Q94,"SUP","RES")</f>
        <v>SUP</v>
      </c>
      <c r="DW94" t="str">
        <f>IF($D94&gt;R94,"SUP","RES")</f>
        <v>SUP</v>
      </c>
      <c r="DX94" t="str">
        <f>IF($D94&gt;S94,"SUP","RES")</f>
        <v>SUP</v>
      </c>
      <c r="DY94" t="str">
        <f>IF($D94&gt;T94,"SUP","RES")</f>
        <v>SUP</v>
      </c>
      <c r="DZ94" t="str">
        <f>IF($D94&gt;U94,"SUP","RES")</f>
        <v>SUP</v>
      </c>
      <c r="EA94" t="str">
        <f>IF($D94&gt;V94,"SUP","RES")</f>
        <v>SUP</v>
      </c>
      <c r="EB94" s="7">
        <f t="shared" si="245"/>
        <v>0</v>
      </c>
      <c r="EC94" s="7">
        <f t="shared" si="246"/>
        <v>6</v>
      </c>
      <c r="ED94" s="13" t="str">
        <f t="shared" si="247"/>
        <v>All Sup</v>
      </c>
      <c r="EE94" s="13" t="str">
        <f t="shared" si="248"/>
        <v>-----</v>
      </c>
      <c r="EF94" s="7" t="str">
        <f>IF(OR(ED94="All Sup",EE94="All Res"),"na",((D94-MIN(Q94:V94))/(MAX(Q94:V94)-MIN(Q94:V94))))</f>
        <v>na</v>
      </c>
      <c r="EG94">
        <v>1.4999999999999999E-4</v>
      </c>
      <c r="EH94">
        <f>Q94*(1+$EG94)</f>
        <v>0</v>
      </c>
      <c r="EI94">
        <f>Q94*(1-$EG94)</f>
        <v>0</v>
      </c>
      <c r="EJ94">
        <f>R94*(1+$EG94)</f>
        <v>0</v>
      </c>
      <c r="EK94">
        <f>R94*(1-$EG94)</f>
        <v>0</v>
      </c>
      <c r="EL94">
        <f>S94*(1+$EG94)</f>
        <v>0</v>
      </c>
      <c r="EM94">
        <f>S94*(1-$EG94)</f>
        <v>0</v>
      </c>
      <c r="EN94">
        <f>T94*(1+$EG94)</f>
        <v>0</v>
      </c>
      <c r="EO94">
        <f>T94*(1-$EG94)</f>
        <v>0</v>
      </c>
      <c r="EP94">
        <f>U94*(1+$EG94)</f>
        <v>0</v>
      </c>
      <c r="EQ94">
        <f>U94*(1-$EG94)</f>
        <v>0</v>
      </c>
      <c r="ER94">
        <f>V94*(1+$EG94)</f>
        <v>0</v>
      </c>
      <c r="ES94">
        <f>V94*(1-$EG94)</f>
        <v>0</v>
      </c>
      <c r="ET94" s="7" t="str">
        <f t="shared" si="249"/>
        <v>-----</v>
      </c>
      <c r="EU94" s="7" t="str">
        <f t="shared" si="250"/>
        <v>-----</v>
      </c>
      <c r="EV94" s="7" t="str">
        <f t="shared" si="251"/>
        <v>-----</v>
      </c>
      <c r="EW94" s="7" t="str">
        <f t="shared" si="252"/>
        <v>-----</v>
      </c>
      <c r="EX94" s="7" t="str">
        <f t="shared" si="253"/>
        <v>-----</v>
      </c>
      <c r="EY94" s="7" t="str">
        <f t="shared" si="254"/>
        <v>-----</v>
      </c>
      <c r="EZ94">
        <f t="shared" si="272"/>
        <v>92</v>
      </c>
      <c r="FA94">
        <f t="shared" si="273"/>
        <v>92</v>
      </c>
      <c r="FB94">
        <f t="shared" si="274"/>
        <v>92</v>
      </c>
      <c r="FC94">
        <f t="shared" si="275"/>
        <v>92</v>
      </c>
      <c r="FD94">
        <f t="shared" si="276"/>
        <v>92</v>
      </c>
      <c r="FE94">
        <f t="shared" si="277"/>
        <v>92</v>
      </c>
      <c r="FF94">
        <f t="shared" si="278"/>
        <v>0</v>
      </c>
      <c r="FG94">
        <f t="shared" si="279"/>
        <v>0</v>
      </c>
      <c r="FH94">
        <f t="shared" si="280"/>
        <v>0</v>
      </c>
      <c r="FI94">
        <f t="shared" si="281"/>
        <v>0</v>
      </c>
      <c r="FJ94">
        <f t="shared" si="282"/>
        <v>0</v>
      </c>
      <c r="FK94">
        <f t="shared" si="283"/>
        <v>0</v>
      </c>
      <c r="FL94" s="7" t="str">
        <f t="shared" si="255"/>
        <v>-----</v>
      </c>
      <c r="FM94" s="7" t="str">
        <f t="shared" si="256"/>
        <v>-----</v>
      </c>
      <c r="FN94" s="7" t="str">
        <f t="shared" si="257"/>
        <v>-----</v>
      </c>
      <c r="FO94" s="7" t="str">
        <f t="shared" si="258"/>
        <v>-----</v>
      </c>
      <c r="FP94" s="7" t="str">
        <f t="shared" si="259"/>
        <v>-----</v>
      </c>
      <c r="FQ94" s="7" t="str">
        <f t="shared" si="260"/>
        <v>-----</v>
      </c>
      <c r="FR94" s="13" t="str">
        <f>IF(FL94="-----","-----",(D94-Q94)/Q94)</f>
        <v>-----</v>
      </c>
      <c r="FS94" s="13" t="str">
        <f>IF(FM94="-----","-----",(Q94-R94)/R94)</f>
        <v>-----</v>
      </c>
      <c r="FT94" s="13" t="str">
        <f>IF(FN94="-----","-----",(R94-S94)/S94)</f>
        <v>-----</v>
      </c>
      <c r="FU94" s="13" t="str">
        <f>IF(FO94="-----","-----",(S94-T94)/T94)</f>
        <v>-----</v>
      </c>
      <c r="FV94" s="13" t="str">
        <f>IF(FP94="-----","-----",(T94-U94)/U94)</f>
        <v>-----</v>
      </c>
      <c r="FW94" s="13" t="str">
        <f>IF(FQ94="-----","-----",(U94-V94)/V94)</f>
        <v>-----</v>
      </c>
      <c r="FX94" s="7" t="str">
        <f t="shared" si="261"/>
        <v>-----</v>
      </c>
      <c r="FY94" s="7" t="str">
        <f t="shared" si="262"/>
        <v>-----</v>
      </c>
      <c r="FZ94" s="7" t="str">
        <f t="shared" si="263"/>
        <v>-----</v>
      </c>
      <c r="GA94" s="7" t="str">
        <f t="shared" si="264"/>
        <v>-----</v>
      </c>
      <c r="GB94" s="7" t="str">
        <f t="shared" si="265"/>
        <v>-----</v>
      </c>
      <c r="GC94" s="7" t="str">
        <f t="shared" si="266"/>
        <v>-----</v>
      </c>
      <c r="GD94" s="7" t="str">
        <f>IF(AND(BG94&gt;AA94,BG93&gt;AA93,BG92&gt;AA92,BG91&gt;AA91,BG90&gt;AA90,BG89&gt;AA89,BG88&gt;AA88,BG87&gt;AA87,BG86&gt;AA86,BG85&gt;AA85,BG84&gt;AA84,BG83&gt;AA83),"Bullish",IF(AND(BG94&lt;AA94,BG93&lt;AA93,BG92&lt;AA92,BG91&lt;AA91,BG90&lt;AA90,BG89&lt;AA89,BG88&lt;AA88,BG87&lt;AA87,BG86&lt;AA86,BG85&lt;AA85,BG84&lt;AA84,BG83&lt;AA83),"Bearish","-----"))</f>
        <v>-----</v>
      </c>
      <c r="GE94">
        <f>(Z94-BG94)/BG94</f>
        <v>-1.8382494475627665E-3</v>
      </c>
      <c r="GI94" s="7" t="str">
        <f>IF(Y94&gt;Z94,"Bullish","Bearish")</f>
        <v>Bearish</v>
      </c>
      <c r="GJ94" s="19" t="str">
        <f>IF(AND(D94&gt;Y94,D93&lt;Y93),"TEMA crossover","-----")</f>
        <v>-----</v>
      </c>
      <c r="GK94" s="19" t="str">
        <f>IF(AND(D94&lt;Y94,D93&gt;Y93),"TEMA crossunder","-----")</f>
        <v>TEMA crossunder</v>
      </c>
      <c r="GL94" s="20" t="str">
        <f>IF(GD94="Bearish","YES","-----")</f>
        <v>-----</v>
      </c>
      <c r="GM94" s="20" t="str">
        <f>IF(GH94="Reverse to Bearish","YES","-----")</f>
        <v>-----</v>
      </c>
      <c r="GN94" s="20" t="str">
        <f>IF(AND(GI94="Bullish",GI93="Bullish",GI92="Bullish",GI91="Bullish"),"YES","-----")</f>
        <v>-----</v>
      </c>
      <c r="GO94" s="20" t="str">
        <f>IF(OR(GK94="TEMA crossunder",GK93="TEMA crossunder",GK92="TEMA crossunder",GK91="TEMA crossunder"),"YES","-----")</f>
        <v>YES</v>
      </c>
      <c r="GP94" s="20" t="str">
        <f>IF(GD94="Bullish","YES","-----")</f>
        <v>-----</v>
      </c>
      <c r="GQ94" s="20" t="str">
        <f>IF(GH94="Reverse to Bullish","YES","-----")</f>
        <v>-----</v>
      </c>
      <c r="GR94" s="20" t="str">
        <f>IF(AND(GI94="Bearish",GI93="Bearish",GI92="Bearish",GI91="Bearish"),"YES","-----")</f>
        <v>YES</v>
      </c>
      <c r="GS94" s="20" t="str">
        <f>IF(OR(GJ94="TEMA crossover",GJ93="TEMA crossover",GJ92="TEMA crossover",GJ91="TEMA crossover"),"YES","-----")</f>
        <v>YES</v>
      </c>
      <c r="GT94" s="20" t="str">
        <f t="shared" si="284"/>
        <v>-----</v>
      </c>
      <c r="GU94" s="20" t="str">
        <f t="shared" si="285"/>
        <v>-----</v>
      </c>
      <c r="GV94" s="20" t="str">
        <f t="shared" si="286"/>
        <v>-----</v>
      </c>
      <c r="GW94" s="20" t="str">
        <f t="shared" si="287"/>
        <v>-----</v>
      </c>
      <c r="GX94" s="20" t="str">
        <f t="shared" si="288"/>
        <v>-----</v>
      </c>
      <c r="GY94" s="20" t="str">
        <f t="shared" si="289"/>
        <v>-----</v>
      </c>
      <c r="GZ94" s="7" t="str">
        <f>IF(G94&gt;BH94,"YES","-----")</f>
        <v>-----</v>
      </c>
      <c r="HA94" s="7" t="str">
        <f>IF(F94&lt;BI94,"YES","-----")</f>
        <v>-----</v>
      </c>
      <c r="HB94">
        <f>BH94-BI94</f>
        <v>10.770000000000437</v>
      </c>
      <c r="HI94">
        <f t="shared" si="267"/>
        <v>-1.7779200000004494</v>
      </c>
      <c r="HJ94">
        <f t="shared" si="268"/>
        <v>8.9920799999999872</v>
      </c>
      <c r="HK94" s="7"/>
      <c r="HL94" s="7"/>
      <c r="HM94" s="7"/>
      <c r="HN94" s="7"/>
      <c r="HO94" s="7"/>
      <c r="HP94" s="7"/>
      <c r="HQ94" s="28">
        <f t="shared" si="291"/>
        <v>-3.9873399999996764</v>
      </c>
      <c r="HR94" s="28" t="str">
        <f t="shared" si="269"/>
        <v>Bear</v>
      </c>
      <c r="HS94">
        <f t="shared" si="270"/>
        <v>3.9873399999996764</v>
      </c>
    </row>
    <row r="95" spans="1:227" x14ac:dyDescent="0.55000000000000004">
      <c r="A95">
        <f>Validation!A94</f>
        <v>1772052600</v>
      </c>
      <c r="B95" t="str">
        <f>Price!B94</f>
        <v>XAUUSD</v>
      </c>
      <c r="C95" t="str">
        <f>Price!C94</f>
        <v>M5</v>
      </c>
      <c r="D95">
        <f>Price!D94</f>
        <v>5178.01</v>
      </c>
      <c r="E95">
        <f>Price!E94</f>
        <v>5173.53</v>
      </c>
      <c r="F95">
        <f>Price!F94</f>
        <v>5180.59</v>
      </c>
      <c r="G95">
        <f>Price!G94</f>
        <v>5172.18</v>
      </c>
      <c r="H95">
        <f>Price!H94</f>
        <v>719</v>
      </c>
      <c r="I95">
        <f>Diagonals!E94</f>
        <v>0</v>
      </c>
      <c r="J95">
        <f>Diagonals!F94</f>
        <v>0</v>
      </c>
      <c r="K95">
        <f>Diagonals!G94</f>
        <v>0</v>
      </c>
      <c r="L95">
        <f>Diagonals!H94</f>
        <v>0</v>
      </c>
      <c r="M95">
        <f>Diagonals!I94</f>
        <v>0</v>
      </c>
      <c r="N95">
        <f>Diagonals!J94</f>
        <v>0</v>
      </c>
      <c r="O95">
        <f>Diagonals!K94</f>
        <v>0</v>
      </c>
      <c r="P95">
        <f>Diagonals!L94</f>
        <v>0</v>
      </c>
      <c r="Q95">
        <f>Trendlines!E94</f>
        <v>0</v>
      </c>
      <c r="R95">
        <f>Trendlines!F94</f>
        <v>0</v>
      </c>
      <c r="S95">
        <f>Trendlines!G94</f>
        <v>0</v>
      </c>
      <c r="T95">
        <f>Trendlines!H94</f>
        <v>0</v>
      </c>
      <c r="U95">
        <f>Trendlines!I94</f>
        <v>0</v>
      </c>
      <c r="V95">
        <f>Trendlines!J94</f>
        <v>0</v>
      </c>
      <c r="W95">
        <f>Trendlines!K94</f>
        <v>0</v>
      </c>
      <c r="X95">
        <f>Trendlines!L94</f>
        <v>0</v>
      </c>
      <c r="Y95">
        <f>Tema_Hrma_Smma!E94</f>
        <v>5174.82</v>
      </c>
      <c r="Z95">
        <f>Tema_Hrma_Smma!F94</f>
        <v>5182.88</v>
      </c>
      <c r="AA95">
        <f>Tema_Hrma_Smma!G94</f>
        <v>5196.6899999999996</v>
      </c>
      <c r="AB95">
        <f>ZScore!H94</f>
        <v>1</v>
      </c>
      <c r="AC95">
        <f>ZScore!I94</f>
        <v>0.41838999999999998</v>
      </c>
      <c r="AD95">
        <f>ZScore!J94</f>
        <v>0</v>
      </c>
      <c r="AE95">
        <f>HA!E94</f>
        <v>5180.07</v>
      </c>
      <c r="AF95">
        <f>HA!F94</f>
        <v>5180.59</v>
      </c>
      <c r="AG95">
        <f>HA!G94</f>
        <v>5172.18</v>
      </c>
      <c r="AH95">
        <f>HA!H94</f>
        <v>5176.08</v>
      </c>
      <c r="AI95">
        <f>HA!I94</f>
        <v>-1</v>
      </c>
      <c r="AJ95">
        <f>HA!J94</f>
        <v>3.99</v>
      </c>
      <c r="AK95">
        <f>HA!K94</f>
        <v>0.32629999999999998</v>
      </c>
      <c r="AL95">
        <f>HA!L94</f>
        <v>-11</v>
      </c>
      <c r="AM95">
        <f>KC!E94</f>
        <v>5221.7641299999996</v>
      </c>
      <c r="AN95">
        <f>KC!F94</f>
        <v>5216.3506100000004</v>
      </c>
      <c r="AO95">
        <f>KC!G94</f>
        <v>5210.9370900000004</v>
      </c>
      <c r="AP95">
        <f>KC!H94</f>
        <v>5205.5235700000003</v>
      </c>
      <c r="AQ95">
        <f>KC!I94</f>
        <v>5200.1100500000002</v>
      </c>
      <c r="AR95">
        <f>KC!J94</f>
        <v>5192.7425899999998</v>
      </c>
      <c r="AS95">
        <f>KC!K94</f>
        <v>5187.3290699999998</v>
      </c>
      <c r="AT95">
        <f>KC!L94</f>
        <v>5181.9155499999997</v>
      </c>
      <c r="AU95">
        <f>KC!M94</f>
        <v>5176.5020400000003</v>
      </c>
      <c r="AV95">
        <f>KC!N94</f>
        <v>5171.0885200000002</v>
      </c>
      <c r="AW95">
        <f>SR_Levels!E94</f>
        <v>5161.8900000000003</v>
      </c>
      <c r="AX95">
        <f>SR_Levels!F94</f>
        <v>5135.8500000000004</v>
      </c>
      <c r="AY95">
        <f>SR_Levels!G94</f>
        <v>0</v>
      </c>
      <c r="AZ95">
        <f>SR_Levels!H94</f>
        <v>0</v>
      </c>
      <c r="BA95">
        <f>SR_Levels!I94</f>
        <v>5178.6000000000004</v>
      </c>
      <c r="BB95">
        <f>SR_Levels!J94</f>
        <v>5193.3500000000004</v>
      </c>
      <c r="BC95">
        <f>SR_Levels!K94</f>
        <v>5205.3100000000004</v>
      </c>
      <c r="BD95">
        <f>SR_Levels!L94</f>
        <v>0</v>
      </c>
      <c r="BE95">
        <f>ZigZag!E94</f>
        <v>0</v>
      </c>
      <c r="BF95">
        <f>ZigZag!F94</f>
        <v>0</v>
      </c>
      <c r="BG95">
        <f>ZigZag!G94</f>
        <v>5193.8599999999997</v>
      </c>
      <c r="BH95">
        <f>Dual_Tema!E94</f>
        <v>5179.5200000000004</v>
      </c>
      <c r="BI95">
        <f>Dual_Tema!F94</f>
        <v>5169.62</v>
      </c>
      <c r="BJ95">
        <f>Pinbar!E94</f>
        <v>0</v>
      </c>
      <c r="BK95">
        <f>SSA!E94</f>
        <v>5168.6567400000004</v>
      </c>
      <c r="BL95">
        <f>SSA!F94</f>
        <v>5172.6809999999996</v>
      </c>
      <c r="BN95" t="str">
        <f t="shared" si="290"/>
        <v>Green Candle</v>
      </c>
      <c r="BO95" s="34">
        <f t="shared" si="292"/>
        <v>-2.117941799961387E-3</v>
      </c>
      <c r="BP95" s="34">
        <f t="shared" si="294"/>
        <v>-5.1796648203543683E-3</v>
      </c>
      <c r="BQ95" s="34">
        <f t="shared" si="302"/>
        <v>-3.7153763862912692E-3</v>
      </c>
      <c r="BR95" s="34">
        <f t="shared" si="304"/>
        <v>-4.7226568356468768E-3</v>
      </c>
      <c r="BS95" s="35">
        <f t="shared" si="293"/>
        <v>-3.5330220915985588E-4</v>
      </c>
      <c r="BT95" s="35">
        <f t="shared" si="295"/>
        <v>-4.32666854896957E-4</v>
      </c>
      <c r="BU95" s="35">
        <f t="shared" si="303"/>
        <v>-2.0677281625547383E-4</v>
      </c>
      <c r="BV95" s="35">
        <f t="shared" si="305"/>
        <v>-1.9722404106659042E-4</v>
      </c>
      <c r="BW95" s="27">
        <v>96</v>
      </c>
      <c r="BX95">
        <f>F95-G95</f>
        <v>8.4099999999998545</v>
      </c>
      <c r="BY95">
        <f>ABS(F95-D94)</f>
        <v>7.0200000000004366</v>
      </c>
      <c r="BZ95">
        <f>ABS(G95-D94)</f>
        <v>1.3899999999994179</v>
      </c>
      <c r="CA95">
        <f t="shared" si="271"/>
        <v>8.4099999999998545</v>
      </c>
      <c r="CB95">
        <f t="shared" si="296"/>
        <v>8.2807142857141773</v>
      </c>
      <c r="CC95">
        <f t="shared" si="299"/>
        <v>7.251171050504154</v>
      </c>
      <c r="CD95">
        <f t="shared" si="297"/>
        <v>1.0295432352100233</v>
      </c>
      <c r="CE95">
        <f t="shared" si="300"/>
        <v>1</v>
      </c>
      <c r="CF95">
        <f t="shared" si="301"/>
        <v>16</v>
      </c>
      <c r="CG95" s="7" t="str">
        <f t="shared" si="298"/>
        <v>High Volatility Period</v>
      </c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Z95" s="7" t="str">
        <f>IF(AND(D95&gt;BH95,D95&gt;E95),"Bullish Trigger","-----")</f>
        <v>-----</v>
      </c>
      <c r="DA95" s="7" t="str">
        <f>IF(AND(D95&lt;BI95,D95&lt;E95),"Bearish Trigger","-----")</f>
        <v>-----</v>
      </c>
      <c r="DB95" s="13" t="str">
        <f>IF(AND(W95=BE95,W95&gt;0,BE95&gt;0),"Important High","------")</f>
        <v>------</v>
      </c>
      <c r="DC95" s="13" t="str">
        <f>IF(AND(X95=BF95,X95&gt;0,BF95&gt;0),"Important Low","------")</f>
        <v>------</v>
      </c>
      <c r="DD95" s="7" t="str">
        <f>IF(AND(DB95="Important High",DC95="-----",BJ95=1),"Imp High Rej","-----")</f>
        <v>-----</v>
      </c>
      <c r="DE95" s="7" t="str">
        <f>IF(AND(DB95="-----",DC95="Important Low",BJ95=1),"Imp Low Rej","-----")</f>
        <v>-----</v>
      </c>
      <c r="DF95" s="7" t="str">
        <f>IF(Y95&gt;AM95,"Overbought",IF(Y95&gt;AO95,"Bullish Momentum",IF(Y95&gt;AQ95,"Flat Momentum","-----")))</f>
        <v>-----</v>
      </c>
      <c r="DG95" s="7" t="str">
        <f>IF(Y95&lt;AV95,"Oversold",IF(Y95&lt;AT95,"Bearish Momentum",IF(Y95&lt;AR95,"Flat Momentum","-----")))</f>
        <v>Bearish Momentum</v>
      </c>
      <c r="DH95" s="7" t="str">
        <f>IF(AND(DF95="Overbought",AD95=2),"Culminated Thrust","-----")</f>
        <v>-----</v>
      </c>
      <c r="DI95" s="7" t="str">
        <f>IF(AND(DG95="Oversold",AD95=5),"Culminated Thrust","-----")</f>
        <v>-----</v>
      </c>
      <c r="DJ95" s="14">
        <f>(Q95-$D95)/$D95</f>
        <v>-1</v>
      </c>
      <c r="DK95" s="14">
        <f>(R95-$D95)/$D95</f>
        <v>-1</v>
      </c>
      <c r="DL95" s="14">
        <f>(S95-$D95)/$D95</f>
        <v>-1</v>
      </c>
      <c r="DM95" s="14">
        <f>(T95-$D95)/$D95</f>
        <v>-1</v>
      </c>
      <c r="DN95" s="14">
        <f>(U95-$D95)/$D95</f>
        <v>-1</v>
      </c>
      <c r="DO95" s="14">
        <f>(V95-$D95)/$D95</f>
        <v>-1</v>
      </c>
      <c r="DP95" s="14">
        <f t="shared" si="239"/>
        <v>-1</v>
      </c>
      <c r="DQ95" s="14">
        <f t="shared" si="240"/>
        <v>-1</v>
      </c>
      <c r="DR95" s="14">
        <f t="shared" si="241"/>
        <v>-1</v>
      </c>
      <c r="DS95" s="14">
        <f t="shared" si="242"/>
        <v>-1</v>
      </c>
      <c r="DT95" s="14">
        <f t="shared" si="243"/>
        <v>-1</v>
      </c>
      <c r="DU95" s="14">
        <f t="shared" si="244"/>
        <v>-1</v>
      </c>
      <c r="DV95" t="str">
        <f>IF($D95&gt;Q95,"SUP","RES")</f>
        <v>SUP</v>
      </c>
      <c r="DW95" t="str">
        <f>IF($D95&gt;R95,"SUP","RES")</f>
        <v>SUP</v>
      </c>
      <c r="DX95" t="str">
        <f>IF($D95&gt;S95,"SUP","RES")</f>
        <v>SUP</v>
      </c>
      <c r="DY95" t="str">
        <f>IF($D95&gt;T95,"SUP","RES")</f>
        <v>SUP</v>
      </c>
      <c r="DZ95" t="str">
        <f>IF($D95&gt;U95,"SUP","RES")</f>
        <v>SUP</v>
      </c>
      <c r="EA95" t="str">
        <f>IF($D95&gt;V95,"SUP","RES")</f>
        <v>SUP</v>
      </c>
      <c r="EB95" s="7">
        <f t="shared" si="245"/>
        <v>0</v>
      </c>
      <c r="EC95" s="7">
        <f t="shared" si="246"/>
        <v>6</v>
      </c>
      <c r="ED95" s="13" t="str">
        <f t="shared" si="247"/>
        <v>All Sup</v>
      </c>
      <c r="EE95" s="13" t="str">
        <f t="shared" si="248"/>
        <v>-----</v>
      </c>
      <c r="EF95" s="7" t="str">
        <f>IF(OR(ED95="All Sup",EE95="All Res"),"na",((D95-MIN(Q95:V95))/(MAX(Q95:V95)-MIN(Q95:V95))))</f>
        <v>na</v>
      </c>
      <c r="EG95">
        <v>1.4999999999999999E-4</v>
      </c>
      <c r="EH95">
        <f>Q95*(1+$EG95)</f>
        <v>0</v>
      </c>
      <c r="EI95">
        <f>Q95*(1-$EG95)</f>
        <v>0</v>
      </c>
      <c r="EJ95">
        <f>R95*(1+$EG95)</f>
        <v>0</v>
      </c>
      <c r="EK95">
        <f>R95*(1-$EG95)</f>
        <v>0</v>
      </c>
      <c r="EL95">
        <f>S95*(1+$EG95)</f>
        <v>0</v>
      </c>
      <c r="EM95">
        <f>S95*(1-$EG95)</f>
        <v>0</v>
      </c>
      <c r="EN95">
        <f>T95*(1+$EG95)</f>
        <v>0</v>
      </c>
      <c r="EO95">
        <f>T95*(1-$EG95)</f>
        <v>0</v>
      </c>
      <c r="EP95">
        <f>U95*(1+$EG95)</f>
        <v>0</v>
      </c>
      <c r="EQ95">
        <f>U95*(1-$EG95)</f>
        <v>0</v>
      </c>
      <c r="ER95">
        <f>V95*(1+$EG95)</f>
        <v>0</v>
      </c>
      <c r="ES95">
        <f>V95*(1-$EG95)</f>
        <v>0</v>
      </c>
      <c r="ET95" s="7" t="str">
        <f t="shared" si="249"/>
        <v>-----</v>
      </c>
      <c r="EU95" s="7" t="str">
        <f t="shared" si="250"/>
        <v>-----</v>
      </c>
      <c r="EV95" s="7" t="str">
        <f t="shared" si="251"/>
        <v>-----</v>
      </c>
      <c r="EW95" s="7" t="str">
        <f t="shared" si="252"/>
        <v>-----</v>
      </c>
      <c r="EX95" s="7" t="str">
        <f t="shared" si="253"/>
        <v>-----</v>
      </c>
      <c r="EY95" s="7" t="str">
        <f t="shared" si="254"/>
        <v>-----</v>
      </c>
      <c r="EZ95">
        <f t="shared" si="272"/>
        <v>93</v>
      </c>
      <c r="FA95">
        <f t="shared" si="273"/>
        <v>93</v>
      </c>
      <c r="FB95">
        <f t="shared" si="274"/>
        <v>93</v>
      </c>
      <c r="FC95">
        <f t="shared" si="275"/>
        <v>93</v>
      </c>
      <c r="FD95">
        <f t="shared" si="276"/>
        <v>93</v>
      </c>
      <c r="FE95">
        <f t="shared" si="277"/>
        <v>93</v>
      </c>
      <c r="FF95">
        <f t="shared" si="278"/>
        <v>0</v>
      </c>
      <c r="FG95">
        <f t="shared" si="279"/>
        <v>0</v>
      </c>
      <c r="FH95">
        <f t="shared" si="280"/>
        <v>0</v>
      </c>
      <c r="FI95">
        <f t="shared" si="281"/>
        <v>0</v>
      </c>
      <c r="FJ95">
        <f t="shared" si="282"/>
        <v>0</v>
      </c>
      <c r="FK95">
        <f t="shared" si="283"/>
        <v>0</v>
      </c>
      <c r="FL95" s="7" t="str">
        <f t="shared" si="255"/>
        <v>-----</v>
      </c>
      <c r="FM95" s="7" t="str">
        <f t="shared" si="256"/>
        <v>-----</v>
      </c>
      <c r="FN95" s="7" t="str">
        <f t="shared" si="257"/>
        <v>-----</v>
      </c>
      <c r="FO95" s="7" t="str">
        <f t="shared" si="258"/>
        <v>-----</v>
      </c>
      <c r="FP95" s="7" t="str">
        <f t="shared" si="259"/>
        <v>-----</v>
      </c>
      <c r="FQ95" s="7" t="str">
        <f t="shared" si="260"/>
        <v>-----</v>
      </c>
      <c r="FR95" s="13" t="str">
        <f>IF(FL95="-----","-----",(D95-Q95)/Q95)</f>
        <v>-----</v>
      </c>
      <c r="FS95" s="13" t="str">
        <f>IF(FM95="-----","-----",(Q95-R95)/R95)</f>
        <v>-----</v>
      </c>
      <c r="FT95" s="13" t="str">
        <f>IF(FN95="-----","-----",(R95-S95)/S95)</f>
        <v>-----</v>
      </c>
      <c r="FU95" s="13" t="str">
        <f>IF(FO95="-----","-----",(S95-T95)/T95)</f>
        <v>-----</v>
      </c>
      <c r="FV95" s="13" t="str">
        <f>IF(FP95="-----","-----",(T95-U95)/U95)</f>
        <v>-----</v>
      </c>
      <c r="FW95" s="13" t="str">
        <f>IF(FQ95="-----","-----",(U95-V95)/V95)</f>
        <v>-----</v>
      </c>
      <c r="FX95" s="7" t="str">
        <f t="shared" si="261"/>
        <v>-----</v>
      </c>
      <c r="FY95" s="7" t="str">
        <f t="shared" si="262"/>
        <v>-----</v>
      </c>
      <c r="FZ95" s="7" t="str">
        <f t="shared" si="263"/>
        <v>-----</v>
      </c>
      <c r="GA95" s="7" t="str">
        <f t="shared" si="264"/>
        <v>-----</v>
      </c>
      <c r="GB95" s="7" t="str">
        <f t="shared" si="265"/>
        <v>-----</v>
      </c>
      <c r="GC95" s="7" t="str">
        <f t="shared" si="266"/>
        <v>-----</v>
      </c>
      <c r="GD95" s="7" t="str">
        <f>IF(AND(BG95&gt;AA95,BG94&gt;AA94,BG93&gt;AA93,BG92&gt;AA92,BG91&gt;AA91,BG90&gt;AA90,BG89&gt;AA89,BG88&gt;AA88,BG87&gt;AA87,BG86&gt;AA86,BG85&gt;AA85,BG84&gt;AA84),"Bullish",IF(AND(BG95&lt;AA95,BG94&lt;AA94,BG93&lt;AA93,BG92&lt;AA92,BG91&lt;AA91,BG90&lt;AA90,BG89&lt;AA89,BG88&lt;AA88,BG87&lt;AA87,BG86&lt;AA86,BG85&lt;AA85,BG84&lt;AA84),"Bearish","-----"))</f>
        <v>-----</v>
      </c>
      <c r="GE95">
        <f>(Z95-BG95)/BG95</f>
        <v>-2.1140346486042297E-3</v>
      </c>
      <c r="GI95" s="7" t="str">
        <f>IF(Y95&gt;Z95,"Bullish","Bearish")</f>
        <v>Bearish</v>
      </c>
      <c r="GJ95" s="19" t="str">
        <f>IF(AND(D95&gt;Y95,D94&lt;Y94),"TEMA crossover","-----")</f>
        <v>TEMA crossover</v>
      </c>
      <c r="GK95" s="19" t="str">
        <f>IF(AND(D95&lt;Y95,D94&gt;Y94),"TEMA crossunder","-----")</f>
        <v>-----</v>
      </c>
      <c r="GL95" s="20" t="str">
        <f>IF(GD95="Bearish","YES","-----")</f>
        <v>-----</v>
      </c>
      <c r="GM95" s="20" t="str">
        <f>IF(GH95="Reverse to Bearish","YES","-----")</f>
        <v>-----</v>
      </c>
      <c r="GN95" s="20" t="str">
        <f>IF(AND(GI95="Bullish",GI94="Bullish",GI93="Bullish",GI92="Bullish"),"YES","-----")</f>
        <v>-----</v>
      </c>
      <c r="GO95" s="20" t="str">
        <f>IF(OR(GK95="TEMA crossunder",GK94="TEMA crossunder",GK93="TEMA crossunder",GK92="TEMA crossunder"),"YES","-----")</f>
        <v>YES</v>
      </c>
      <c r="GP95" s="20" t="str">
        <f>IF(GD95="Bullish","YES","-----")</f>
        <v>-----</v>
      </c>
      <c r="GQ95" s="20" t="str">
        <f>IF(GH95="Reverse to Bullish","YES","-----")</f>
        <v>-----</v>
      </c>
      <c r="GR95" s="20" t="str">
        <f>IF(AND(GI95="Bearish",GI94="Bearish",GI93="Bearish",GI92="Bearish"),"YES","-----")</f>
        <v>YES</v>
      </c>
      <c r="GS95" s="20" t="str">
        <f>IF(OR(GJ95="TEMA crossover",GJ94="TEMA crossover",GJ93="TEMA crossover",GJ92="TEMA crossover"),"YES","-----")</f>
        <v>YES</v>
      </c>
      <c r="GT95" s="20" t="str">
        <f t="shared" si="284"/>
        <v>-----</v>
      </c>
      <c r="GU95" s="20" t="str">
        <f t="shared" si="285"/>
        <v>-----</v>
      </c>
      <c r="GV95" s="20" t="str">
        <f t="shared" si="286"/>
        <v>-----</v>
      </c>
      <c r="GW95" s="20" t="str">
        <f t="shared" si="287"/>
        <v>-----</v>
      </c>
      <c r="GX95" s="20" t="str">
        <f t="shared" si="288"/>
        <v>-----</v>
      </c>
      <c r="GY95" s="20" t="str">
        <f t="shared" si="289"/>
        <v>-----</v>
      </c>
      <c r="GZ95" s="7" t="str">
        <f>IF(G95&gt;BH95,"YES","-----")</f>
        <v>-----</v>
      </c>
      <c r="HA95" s="7" t="str">
        <f>IF(F95&lt;BI95,"YES","-----")</f>
        <v>-----</v>
      </c>
      <c r="HB95">
        <f>BH95-BI95</f>
        <v>9.9000000000005457</v>
      </c>
      <c r="HI95">
        <f t="shared" si="267"/>
        <v>0.96325999999953638</v>
      </c>
      <c r="HJ95">
        <f t="shared" si="268"/>
        <v>10.863260000000082</v>
      </c>
      <c r="HK95" s="7"/>
      <c r="HL95" s="7"/>
      <c r="HM95" s="7"/>
      <c r="HN95" s="7"/>
      <c r="HO95" s="7"/>
      <c r="HP95" s="7"/>
      <c r="HQ95" s="28">
        <f t="shared" si="291"/>
        <v>-4.0242599999992308</v>
      </c>
      <c r="HR95" s="28" t="str">
        <f t="shared" si="269"/>
        <v>Bear</v>
      </c>
      <c r="HS95">
        <f t="shared" si="270"/>
        <v>4.0242599999992308</v>
      </c>
    </row>
    <row r="96" spans="1:227" x14ac:dyDescent="0.55000000000000004">
      <c r="A96">
        <f>Validation!A95</f>
        <v>1772052900</v>
      </c>
      <c r="B96" t="str">
        <f>Price!B95</f>
        <v>XAUUSD</v>
      </c>
      <c r="C96" t="str">
        <f>Price!C95</f>
        <v>M5</v>
      </c>
      <c r="D96">
        <f>Price!D95</f>
        <v>5152.16</v>
      </c>
      <c r="E96">
        <f>Price!E95</f>
        <v>5178.01</v>
      </c>
      <c r="F96">
        <f>Price!F95</f>
        <v>5178.01</v>
      </c>
      <c r="G96">
        <f>Price!G95</f>
        <v>5145.45</v>
      </c>
      <c r="H96">
        <f>Price!H95</f>
        <v>857</v>
      </c>
      <c r="I96">
        <f>Diagonals!E95</f>
        <v>0</v>
      </c>
      <c r="J96">
        <f>Diagonals!F95</f>
        <v>0</v>
      </c>
      <c r="K96">
        <f>Diagonals!G95</f>
        <v>0</v>
      </c>
      <c r="L96">
        <f>Diagonals!H95</f>
        <v>0</v>
      </c>
      <c r="M96">
        <f>Diagonals!I95</f>
        <v>0</v>
      </c>
      <c r="N96">
        <f>Diagonals!J95</f>
        <v>0</v>
      </c>
      <c r="O96">
        <f>Diagonals!K95</f>
        <v>0</v>
      </c>
      <c r="P96">
        <f>Diagonals!L95</f>
        <v>5145.45</v>
      </c>
      <c r="Q96">
        <f>Trendlines!E95</f>
        <v>0</v>
      </c>
      <c r="R96">
        <f>Trendlines!F95</f>
        <v>0</v>
      </c>
      <c r="S96">
        <f>Trendlines!G95</f>
        <v>0</v>
      </c>
      <c r="T96">
        <f>Trendlines!H95</f>
        <v>0</v>
      </c>
      <c r="U96">
        <f>Trendlines!I95</f>
        <v>0</v>
      </c>
      <c r="V96">
        <f>Trendlines!J95</f>
        <v>0</v>
      </c>
      <c r="W96">
        <f>Trendlines!K95</f>
        <v>0</v>
      </c>
      <c r="X96">
        <f>Trendlines!L95</f>
        <v>5145.45</v>
      </c>
      <c r="Y96">
        <f>Tema_Hrma_Smma!E95</f>
        <v>5165.26</v>
      </c>
      <c r="Z96">
        <f>Tema_Hrma_Smma!F95</f>
        <v>5178.5200000000004</v>
      </c>
      <c r="AA96">
        <f>Tema_Hrma_Smma!G95</f>
        <v>5195.88</v>
      </c>
      <c r="AB96">
        <f>ZScore!H95</f>
        <v>-1</v>
      </c>
      <c r="AC96">
        <f>ZScore!I95</f>
        <v>7.0690299999999997</v>
      </c>
      <c r="AD96">
        <f>ZScore!J95</f>
        <v>5</v>
      </c>
      <c r="AE96">
        <f>HA!E95</f>
        <v>5178.07</v>
      </c>
      <c r="AF96">
        <f>HA!F95</f>
        <v>5178.07</v>
      </c>
      <c r="AG96">
        <f>HA!G95</f>
        <v>5145.45</v>
      </c>
      <c r="AH96">
        <f>HA!H95</f>
        <v>5163.41</v>
      </c>
      <c r="AI96">
        <f>HA!I95</f>
        <v>-1</v>
      </c>
      <c r="AJ96">
        <f>HA!J95</f>
        <v>14.67</v>
      </c>
      <c r="AK96">
        <f>HA!K95</f>
        <v>4.0330000000000004</v>
      </c>
      <c r="AL96">
        <f>HA!L95</f>
        <v>-12</v>
      </c>
      <c r="AM96">
        <f>KC!E95</f>
        <v>5220.74766</v>
      </c>
      <c r="AN96">
        <f>KC!F95</f>
        <v>5215.1784600000001</v>
      </c>
      <c r="AO96">
        <f>KC!G95</f>
        <v>5209.6092600000002</v>
      </c>
      <c r="AP96">
        <f>KC!H95</f>
        <v>5204.04007</v>
      </c>
      <c r="AQ96">
        <f>KC!I95</f>
        <v>5198.4708700000001</v>
      </c>
      <c r="AR96">
        <f>KC!J95</f>
        <v>5190.2700699999996</v>
      </c>
      <c r="AS96">
        <f>KC!K95</f>
        <v>5184.7008800000003</v>
      </c>
      <c r="AT96">
        <f>KC!L95</f>
        <v>5179.1316800000004</v>
      </c>
      <c r="AU96">
        <f>KC!M95</f>
        <v>5173.5624799999996</v>
      </c>
      <c r="AV96">
        <f>KC!N95</f>
        <v>5167.9932799999997</v>
      </c>
      <c r="AW96">
        <f>SR_Levels!E95</f>
        <v>5135.8500000000004</v>
      </c>
      <c r="AX96">
        <f>SR_Levels!F95</f>
        <v>0</v>
      </c>
      <c r="AY96">
        <f>SR_Levels!G95</f>
        <v>0</v>
      </c>
      <c r="AZ96">
        <f>SR_Levels!H95</f>
        <v>0</v>
      </c>
      <c r="BA96">
        <f>SR_Levels!I95</f>
        <v>5161.8900000000003</v>
      </c>
      <c r="BB96">
        <f>SR_Levels!J95</f>
        <v>5178.6000000000004</v>
      </c>
      <c r="BC96">
        <f>SR_Levels!K95</f>
        <v>5193.3500000000004</v>
      </c>
      <c r="BD96">
        <f>SR_Levels!L95</f>
        <v>5205.3100000000004</v>
      </c>
      <c r="BE96">
        <f>ZigZag!E95</f>
        <v>0</v>
      </c>
      <c r="BF96">
        <f>ZigZag!F95</f>
        <v>5145.45</v>
      </c>
      <c r="BG96">
        <f>ZigZag!G95</f>
        <v>5191.33</v>
      </c>
      <c r="BH96">
        <f>Dual_Tema!E95</f>
        <v>5177.18</v>
      </c>
      <c r="BI96">
        <f>Dual_Tema!F95</f>
        <v>5156.08</v>
      </c>
      <c r="BJ96">
        <f>Pinbar!E95</f>
        <v>0</v>
      </c>
      <c r="BK96">
        <f>SSA!E95</f>
        <v>5165.0134600000001</v>
      </c>
      <c r="BL96">
        <f>SSA!F95</f>
        <v>5168.8472300000003</v>
      </c>
      <c r="BN96" t="str">
        <f t="shared" si="290"/>
        <v>Red Candle</v>
      </c>
      <c r="BO96" s="34">
        <f t="shared" si="292"/>
        <v>-6.5463324148542501E-3</v>
      </c>
      <c r="BP96" s="34">
        <f t="shared" si="294"/>
        <v>-1.012705408588499E-2</v>
      </c>
      <c r="BQ96" s="34">
        <f t="shared" si="302"/>
        <v>-9.6932489394705446E-3</v>
      </c>
      <c r="BR96" s="34">
        <f t="shared" si="304"/>
        <v>-9.6037769217165447E-3</v>
      </c>
      <c r="BS96" s="35">
        <f t="shared" si="293"/>
        <v>-1.0940433683040984E-3</v>
      </c>
      <c r="BT96" s="35">
        <f t="shared" si="295"/>
        <v>-8.4786382266666127E-4</v>
      </c>
      <c r="BU96" s="35">
        <f t="shared" si="303"/>
        <v>-5.4099440366495166E-4</v>
      </c>
      <c r="BV96" s="35">
        <f t="shared" si="305"/>
        <v>-4.0201044674958997E-4</v>
      </c>
      <c r="BW96" s="27">
        <v>96</v>
      </c>
      <c r="BX96">
        <f>F96-G96</f>
        <v>32.5600000000004</v>
      </c>
      <c r="BY96">
        <f>ABS(F96-D95)</f>
        <v>0</v>
      </c>
      <c r="BZ96">
        <f>ABS(G96-D95)</f>
        <v>32.5600000000004</v>
      </c>
      <c r="CA96">
        <f t="shared" si="271"/>
        <v>32.5600000000004</v>
      </c>
      <c r="CB96">
        <f t="shared" si="296"/>
        <v>10.085714285714207</v>
      </c>
      <c r="CC96">
        <f t="shared" si="299"/>
        <v>9.0589445468967433</v>
      </c>
      <c r="CD96">
        <f t="shared" si="297"/>
        <v>1.0267697388174639</v>
      </c>
      <c r="CE96">
        <f t="shared" si="300"/>
        <v>1</v>
      </c>
      <c r="CF96">
        <f t="shared" si="301"/>
        <v>17</v>
      </c>
      <c r="CG96" s="7" t="str">
        <f t="shared" si="298"/>
        <v>High Volatility Period</v>
      </c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Z96" s="7" t="str">
        <f>IF(AND(D96&gt;BH96,D96&gt;E96),"Bullish Trigger","-----")</f>
        <v>-----</v>
      </c>
      <c r="DA96" s="7" t="str">
        <f>IF(AND(D96&lt;BI96,D96&lt;E96),"Bearish Trigger","-----")</f>
        <v>Bearish Trigger</v>
      </c>
      <c r="DB96" s="13" t="str">
        <f>IF(AND(W96=BE96,W96&gt;0,BE96&gt;0),"Important High","------")</f>
        <v>------</v>
      </c>
      <c r="DC96" s="13" t="str">
        <f>IF(AND(X96=BF96,X96&gt;0,BF96&gt;0),"Important Low","------")</f>
        <v>Important Low</v>
      </c>
      <c r="DD96" s="7" t="str">
        <f>IF(AND(DB96="Important High",DC96="-----",BJ96=1),"Imp High Rej","-----")</f>
        <v>-----</v>
      </c>
      <c r="DE96" s="7" t="str">
        <f>IF(AND(DB96="-----",DC96="Important Low",BJ96=1),"Imp Low Rej","-----")</f>
        <v>-----</v>
      </c>
      <c r="DF96" s="7" t="str">
        <f>IF(Y96&gt;AM96,"Overbought",IF(Y96&gt;AO96,"Bullish Momentum",IF(Y96&gt;AQ96,"Flat Momentum","-----")))</f>
        <v>-----</v>
      </c>
      <c r="DG96" s="7" t="str">
        <f>IF(Y96&lt;AV96,"Oversold",IF(Y96&lt;AT96,"Bearish Momentum",IF(Y96&lt;AR96,"Flat Momentum","-----")))</f>
        <v>Oversold</v>
      </c>
      <c r="DH96" s="7" t="str">
        <f>IF(AND(DF96="Overbought",AD96=2),"Culminated Thrust","-----")</f>
        <v>-----</v>
      </c>
      <c r="DI96" s="7" t="str">
        <f>IF(AND(DG96="Oversold",AD96=5),"Culminated Thrust","-----")</f>
        <v>Culminated Thrust</v>
      </c>
      <c r="DJ96" s="14">
        <f>(Q96-$D96)/$D96</f>
        <v>-1</v>
      </c>
      <c r="DK96" s="14">
        <f>(R96-$D96)/$D96</f>
        <v>-1</v>
      </c>
      <c r="DL96" s="14">
        <f>(S96-$D96)/$D96</f>
        <v>-1</v>
      </c>
      <c r="DM96" s="14">
        <f>(T96-$D96)/$D96</f>
        <v>-1</v>
      </c>
      <c r="DN96" s="14">
        <f>(U96-$D96)/$D96</f>
        <v>-1</v>
      </c>
      <c r="DO96" s="14">
        <f>(V96-$D96)/$D96</f>
        <v>-1</v>
      </c>
      <c r="DP96" s="14">
        <f t="shared" si="239"/>
        <v>-1</v>
      </c>
      <c r="DQ96" s="14">
        <f t="shared" si="240"/>
        <v>-1</v>
      </c>
      <c r="DR96" s="14">
        <f t="shared" si="241"/>
        <v>-1</v>
      </c>
      <c r="DS96" s="14">
        <f t="shared" si="242"/>
        <v>-1</v>
      </c>
      <c r="DT96" s="14">
        <f t="shared" si="243"/>
        <v>-1</v>
      </c>
      <c r="DU96" s="14">
        <f t="shared" si="244"/>
        <v>-1</v>
      </c>
      <c r="DV96" t="str">
        <f>IF($D96&gt;Q96,"SUP","RES")</f>
        <v>SUP</v>
      </c>
      <c r="DW96" t="str">
        <f>IF($D96&gt;R96,"SUP","RES")</f>
        <v>SUP</v>
      </c>
      <c r="DX96" t="str">
        <f>IF($D96&gt;S96,"SUP","RES")</f>
        <v>SUP</v>
      </c>
      <c r="DY96" t="str">
        <f>IF($D96&gt;T96,"SUP","RES")</f>
        <v>SUP</v>
      </c>
      <c r="DZ96" t="str">
        <f>IF($D96&gt;U96,"SUP","RES")</f>
        <v>SUP</v>
      </c>
      <c r="EA96" t="str">
        <f>IF($D96&gt;V96,"SUP","RES")</f>
        <v>SUP</v>
      </c>
      <c r="EB96" s="7">
        <f t="shared" si="245"/>
        <v>0</v>
      </c>
      <c r="EC96" s="7">
        <f t="shared" si="246"/>
        <v>6</v>
      </c>
      <c r="ED96" s="13" t="str">
        <f t="shared" si="247"/>
        <v>All Sup</v>
      </c>
      <c r="EE96" s="13" t="str">
        <f t="shared" si="248"/>
        <v>-----</v>
      </c>
      <c r="EF96" s="7" t="str">
        <f>IF(OR(ED96="All Sup",EE96="All Res"),"na",((D96-MIN(Q96:V96))/(MAX(Q96:V96)-MIN(Q96:V96))))</f>
        <v>na</v>
      </c>
      <c r="EG96">
        <v>1.4999999999999999E-4</v>
      </c>
      <c r="EH96">
        <f>Q96*(1+$EG96)</f>
        <v>0</v>
      </c>
      <c r="EI96">
        <f>Q96*(1-$EG96)</f>
        <v>0</v>
      </c>
      <c r="EJ96">
        <f>R96*(1+$EG96)</f>
        <v>0</v>
      </c>
      <c r="EK96">
        <f>R96*(1-$EG96)</f>
        <v>0</v>
      </c>
      <c r="EL96">
        <f>S96*(1+$EG96)</f>
        <v>0</v>
      </c>
      <c r="EM96">
        <f>S96*(1-$EG96)</f>
        <v>0</v>
      </c>
      <c r="EN96">
        <f>T96*(1+$EG96)</f>
        <v>0</v>
      </c>
      <c r="EO96">
        <f>T96*(1-$EG96)</f>
        <v>0</v>
      </c>
      <c r="EP96">
        <f>U96*(1+$EG96)</f>
        <v>0</v>
      </c>
      <c r="EQ96">
        <f>U96*(1-$EG96)</f>
        <v>0</v>
      </c>
      <c r="ER96">
        <f>V96*(1+$EG96)</f>
        <v>0</v>
      </c>
      <c r="ES96">
        <f>V96*(1-$EG96)</f>
        <v>0</v>
      </c>
      <c r="ET96" s="7" t="str">
        <f t="shared" si="249"/>
        <v>-----</v>
      </c>
      <c r="EU96" s="7" t="str">
        <f t="shared" si="250"/>
        <v>-----</v>
      </c>
      <c r="EV96" s="7" t="str">
        <f t="shared" si="251"/>
        <v>-----</v>
      </c>
      <c r="EW96" s="7" t="str">
        <f t="shared" si="252"/>
        <v>-----</v>
      </c>
      <c r="EX96" s="7" t="str">
        <f t="shared" si="253"/>
        <v>-----</v>
      </c>
      <c r="EY96" s="7" t="str">
        <f t="shared" si="254"/>
        <v>-----</v>
      </c>
      <c r="EZ96">
        <f t="shared" si="272"/>
        <v>94</v>
      </c>
      <c r="FA96">
        <f t="shared" si="273"/>
        <v>94</v>
      </c>
      <c r="FB96">
        <f t="shared" si="274"/>
        <v>94</v>
      </c>
      <c r="FC96">
        <f t="shared" si="275"/>
        <v>94</v>
      </c>
      <c r="FD96">
        <f t="shared" si="276"/>
        <v>94</v>
      </c>
      <c r="FE96">
        <f t="shared" si="277"/>
        <v>94</v>
      </c>
      <c r="FF96">
        <f t="shared" si="278"/>
        <v>0</v>
      </c>
      <c r="FG96">
        <f t="shared" si="279"/>
        <v>0</v>
      </c>
      <c r="FH96">
        <f t="shared" si="280"/>
        <v>0</v>
      </c>
      <c r="FI96">
        <f t="shared" si="281"/>
        <v>0</v>
      </c>
      <c r="FJ96">
        <f t="shared" si="282"/>
        <v>0</v>
      </c>
      <c r="FK96">
        <f t="shared" si="283"/>
        <v>0</v>
      </c>
      <c r="FL96" s="7" t="str">
        <f t="shared" si="255"/>
        <v>-----</v>
      </c>
      <c r="FM96" s="7" t="str">
        <f t="shared" si="256"/>
        <v>-----</v>
      </c>
      <c r="FN96" s="7" t="str">
        <f t="shared" si="257"/>
        <v>-----</v>
      </c>
      <c r="FO96" s="7" t="str">
        <f t="shared" si="258"/>
        <v>-----</v>
      </c>
      <c r="FP96" s="7" t="str">
        <f t="shared" si="259"/>
        <v>-----</v>
      </c>
      <c r="FQ96" s="7" t="str">
        <f t="shared" si="260"/>
        <v>-----</v>
      </c>
      <c r="FR96" s="13" t="str">
        <f>IF(FL96="-----","-----",(D96-Q96)/Q96)</f>
        <v>-----</v>
      </c>
      <c r="FS96" s="13" t="str">
        <f>IF(FM96="-----","-----",(Q96-R96)/R96)</f>
        <v>-----</v>
      </c>
      <c r="FT96" s="13" t="str">
        <f>IF(FN96="-----","-----",(R96-S96)/S96)</f>
        <v>-----</v>
      </c>
      <c r="FU96" s="13" t="str">
        <f>IF(FO96="-----","-----",(S96-T96)/T96)</f>
        <v>-----</v>
      </c>
      <c r="FV96" s="13" t="str">
        <f>IF(FP96="-----","-----",(T96-U96)/U96)</f>
        <v>-----</v>
      </c>
      <c r="FW96" s="13" t="str">
        <f>IF(FQ96="-----","-----",(U96-V96)/V96)</f>
        <v>-----</v>
      </c>
      <c r="FX96" s="7" t="str">
        <f t="shared" si="261"/>
        <v>-----</v>
      </c>
      <c r="FY96" s="7" t="str">
        <f t="shared" si="262"/>
        <v>-----</v>
      </c>
      <c r="FZ96" s="7" t="str">
        <f t="shared" si="263"/>
        <v>-----</v>
      </c>
      <c r="GA96" s="7" t="str">
        <f t="shared" si="264"/>
        <v>-----</v>
      </c>
      <c r="GB96" s="7" t="str">
        <f t="shared" si="265"/>
        <v>-----</v>
      </c>
      <c r="GC96" s="7" t="str">
        <f t="shared" si="266"/>
        <v>-----</v>
      </c>
      <c r="GD96" s="7" t="str">
        <f>IF(AND(BG96&gt;AA96,BG95&gt;AA95,BG94&gt;AA94,BG93&gt;AA93,BG92&gt;AA92,BG91&gt;AA91,BG90&gt;AA90,BG89&gt;AA89,BG88&gt;AA88,BG87&gt;AA87,BG86&gt;AA86,BG85&gt;AA85),"Bullish",IF(AND(BG96&lt;AA96,BG95&lt;AA95,BG94&lt;AA94,BG93&lt;AA93,BG92&lt;AA92,BG91&lt;AA91,BG90&lt;AA90,BG89&lt;AA89,BG88&lt;AA88,BG87&lt;AA87,BG86&lt;AA86,BG85&lt;AA85),"Bearish","-----"))</f>
        <v>-----</v>
      </c>
      <c r="GE96">
        <f>(Z96-BG96)/BG96</f>
        <v>-2.4675757464849069E-3</v>
      </c>
      <c r="GI96" s="7" t="str">
        <f>IF(Y96&gt;Z96,"Bullish","Bearish")</f>
        <v>Bearish</v>
      </c>
      <c r="GJ96" s="19" t="str">
        <f>IF(AND(D96&gt;Y96,D95&lt;Y95),"TEMA crossover","-----")</f>
        <v>-----</v>
      </c>
      <c r="GK96" s="19" t="str">
        <f>IF(AND(D96&lt;Y96,D95&gt;Y95),"TEMA crossunder","-----")</f>
        <v>TEMA crossunder</v>
      </c>
      <c r="GL96" s="20" t="str">
        <f>IF(GD96="Bearish","YES","-----")</f>
        <v>-----</v>
      </c>
      <c r="GM96" s="20" t="str">
        <f>IF(GH96="Reverse to Bearish","YES","-----")</f>
        <v>-----</v>
      </c>
      <c r="GN96" s="20" t="str">
        <f>IF(AND(GI96="Bullish",GI95="Bullish",GI94="Bullish",GI93="Bullish"),"YES","-----")</f>
        <v>-----</v>
      </c>
      <c r="GO96" s="20" t="str">
        <f>IF(OR(GK96="TEMA crossunder",GK95="TEMA crossunder",GK94="TEMA crossunder",GK93="TEMA crossunder"),"YES","-----")</f>
        <v>YES</v>
      </c>
      <c r="GP96" s="20" t="str">
        <f>IF(GD96="Bullish","YES","-----")</f>
        <v>-----</v>
      </c>
      <c r="GQ96" s="20" t="str">
        <f>IF(GH96="Reverse to Bullish","YES","-----")</f>
        <v>-----</v>
      </c>
      <c r="GR96" s="20" t="str">
        <f>IF(AND(GI96="Bearish",GI95="Bearish",GI94="Bearish",GI93="Bearish"),"YES","-----")</f>
        <v>YES</v>
      </c>
      <c r="GS96" s="20" t="str">
        <f>IF(OR(GJ96="TEMA crossover",GJ95="TEMA crossover",GJ94="TEMA crossover",GJ93="TEMA crossover"),"YES","-----")</f>
        <v>YES</v>
      </c>
      <c r="GT96" s="20" t="str">
        <f t="shared" si="284"/>
        <v>-----</v>
      </c>
      <c r="GU96" s="20" t="str">
        <f t="shared" si="285"/>
        <v>-----</v>
      </c>
      <c r="GV96" s="20" t="str">
        <f t="shared" si="286"/>
        <v>-----</v>
      </c>
      <c r="GW96" s="20" t="str">
        <f t="shared" si="287"/>
        <v>-----</v>
      </c>
      <c r="GX96" s="20" t="str">
        <f t="shared" si="288"/>
        <v>-----</v>
      </c>
      <c r="GY96" s="20" t="str">
        <f t="shared" si="289"/>
        <v>-----</v>
      </c>
      <c r="GZ96" s="7" t="str">
        <f>IF(G96&gt;BH96,"YES","-----")</f>
        <v>-----</v>
      </c>
      <c r="HA96" s="7" t="str">
        <f>IF(F96&lt;BI96,"YES","-----")</f>
        <v>-----</v>
      </c>
      <c r="HB96">
        <f>BH96-BI96</f>
        <v>21.100000000000364</v>
      </c>
      <c r="HI96">
        <f t="shared" si="267"/>
        <v>-8.9334600000001956</v>
      </c>
      <c r="HJ96">
        <f t="shared" si="268"/>
        <v>12.166540000000168</v>
      </c>
      <c r="HK96" s="7"/>
      <c r="HL96" s="7"/>
      <c r="HM96" s="7"/>
      <c r="HN96" s="7"/>
      <c r="HO96" s="7"/>
      <c r="HP96" s="7"/>
      <c r="HQ96" s="28">
        <f t="shared" si="291"/>
        <v>-3.833770000000186</v>
      </c>
      <c r="HR96" s="28" t="str">
        <f t="shared" si="269"/>
        <v>Bear</v>
      </c>
      <c r="HS96">
        <f t="shared" si="270"/>
        <v>3.833770000000186</v>
      </c>
    </row>
    <row r="97" spans="1:227" x14ac:dyDescent="0.55000000000000004">
      <c r="A97">
        <f>Validation!A96</f>
        <v>1772053200</v>
      </c>
      <c r="B97" t="str">
        <f>Price!B96</f>
        <v>XAUUSD</v>
      </c>
      <c r="C97" t="str">
        <f>Price!C96</f>
        <v>M5</v>
      </c>
      <c r="D97">
        <f>Price!D96</f>
        <v>5156.08</v>
      </c>
      <c r="E97">
        <f>Price!E96</f>
        <v>5152.1899999999996</v>
      </c>
      <c r="F97">
        <f>Price!F96</f>
        <v>5160.12</v>
      </c>
      <c r="G97">
        <f>Price!G96</f>
        <v>5150.5</v>
      </c>
      <c r="H97">
        <f>Price!H96</f>
        <v>731</v>
      </c>
      <c r="I97">
        <f>Diagonals!E96</f>
        <v>0</v>
      </c>
      <c r="J97">
        <f>Diagonals!F96</f>
        <v>0</v>
      </c>
      <c r="K97">
        <f>Diagonals!G96</f>
        <v>0</v>
      </c>
      <c r="L97">
        <f>Diagonals!H96</f>
        <v>0</v>
      </c>
      <c r="M97">
        <f>Diagonals!I96</f>
        <v>0</v>
      </c>
      <c r="N97">
        <f>Diagonals!J96</f>
        <v>0</v>
      </c>
      <c r="O97">
        <f>Diagonals!K96</f>
        <v>0</v>
      </c>
      <c r="P97">
        <f>Diagonals!L96</f>
        <v>0</v>
      </c>
      <c r="Q97">
        <f>Trendlines!E96</f>
        <v>0</v>
      </c>
      <c r="R97">
        <f>Trendlines!F96</f>
        <v>0</v>
      </c>
      <c r="S97">
        <f>Trendlines!G96</f>
        <v>0</v>
      </c>
      <c r="T97">
        <f>Trendlines!H96</f>
        <v>0</v>
      </c>
      <c r="U97">
        <f>Trendlines!I96</f>
        <v>0</v>
      </c>
      <c r="V97">
        <f>Trendlines!J96</f>
        <v>0</v>
      </c>
      <c r="W97">
        <f>Trendlines!K96</f>
        <v>0</v>
      </c>
      <c r="X97">
        <f>Trendlines!L96</f>
        <v>0</v>
      </c>
      <c r="Y97">
        <f>Tema_Hrma_Smma!E96</f>
        <v>5158.09</v>
      </c>
      <c r="Z97">
        <f>Tema_Hrma_Smma!F96</f>
        <v>5173.47</v>
      </c>
      <c r="AA97">
        <f>Tema_Hrma_Smma!G96</f>
        <v>5194.8</v>
      </c>
      <c r="AB97">
        <f>ZScore!H96</f>
        <v>1</v>
      </c>
      <c r="AC97">
        <f>ZScore!I96</f>
        <v>0.19314999999999999</v>
      </c>
      <c r="AD97">
        <f>ZScore!J96</f>
        <v>0</v>
      </c>
      <c r="AE97">
        <f>HA!E96</f>
        <v>5170.74</v>
      </c>
      <c r="AF97">
        <f>HA!F96</f>
        <v>5170.74</v>
      </c>
      <c r="AG97">
        <f>HA!G96</f>
        <v>5150.5</v>
      </c>
      <c r="AH97">
        <f>HA!H96</f>
        <v>5154.72</v>
      </c>
      <c r="AI97">
        <f>HA!I96</f>
        <v>-1</v>
      </c>
      <c r="AJ97">
        <f>HA!J96</f>
        <v>16.02</v>
      </c>
      <c r="AK97">
        <f>HA!K96</f>
        <v>4.3448599999999997</v>
      </c>
      <c r="AL97">
        <f>HA!L96</f>
        <v>-13</v>
      </c>
      <c r="AM97">
        <f>KC!E96</f>
        <v>5218.7486699999999</v>
      </c>
      <c r="AN97">
        <f>KC!F96</f>
        <v>5213.1439799999998</v>
      </c>
      <c r="AO97">
        <f>KC!G96</f>
        <v>5207.5392899999997</v>
      </c>
      <c r="AP97">
        <f>KC!H96</f>
        <v>5201.9345999999996</v>
      </c>
      <c r="AQ97">
        <f>KC!I96</f>
        <v>5196.3299100000004</v>
      </c>
      <c r="AR97">
        <f>KC!J96</f>
        <v>5187.4966700000004</v>
      </c>
      <c r="AS97">
        <f>KC!K96</f>
        <v>5181.8919800000003</v>
      </c>
      <c r="AT97">
        <f>KC!L96</f>
        <v>5176.2872900000002</v>
      </c>
      <c r="AU97">
        <f>KC!M96</f>
        <v>5170.6825900000003</v>
      </c>
      <c r="AV97">
        <f>KC!N96</f>
        <v>5165.0779000000002</v>
      </c>
      <c r="AW97">
        <f>SR_Levels!E96</f>
        <v>5135.8500000000004</v>
      </c>
      <c r="AX97">
        <f>SR_Levels!F96</f>
        <v>0</v>
      </c>
      <c r="AY97">
        <f>SR_Levels!G96</f>
        <v>0</v>
      </c>
      <c r="AZ97">
        <f>SR_Levels!H96</f>
        <v>0</v>
      </c>
      <c r="BA97">
        <f>SR_Levels!I96</f>
        <v>5161.8900000000003</v>
      </c>
      <c r="BB97">
        <f>SR_Levels!J96</f>
        <v>5178.6000000000004</v>
      </c>
      <c r="BC97">
        <f>SR_Levels!K96</f>
        <v>5193.3500000000004</v>
      </c>
      <c r="BD97">
        <f>SR_Levels!L96</f>
        <v>5205.3100000000004</v>
      </c>
      <c r="BE97">
        <f>ZigZag!E96</f>
        <v>0</v>
      </c>
      <c r="BF97">
        <f>ZigZag!F96</f>
        <v>0</v>
      </c>
      <c r="BG97">
        <f>ZigZag!G96</f>
        <v>5188.78</v>
      </c>
      <c r="BH97">
        <f>Dual_Tema!E96</f>
        <v>5167.2700000000004</v>
      </c>
      <c r="BI97">
        <f>Dual_Tema!F96</f>
        <v>5150.3500000000004</v>
      </c>
      <c r="BJ97">
        <f>Pinbar!E96</f>
        <v>0</v>
      </c>
      <c r="BK97">
        <f>SSA!E96</f>
        <v>5162.7623800000001</v>
      </c>
      <c r="BL97">
        <f>SSA!F96</f>
        <v>5165.8048099999996</v>
      </c>
      <c r="BN97" t="str">
        <f t="shared" si="290"/>
        <v>Green Candle</v>
      </c>
      <c r="BO97" s="34">
        <f t="shared" si="292"/>
        <v>-6.1756474406914341E-3</v>
      </c>
      <c r="BP97" s="34">
        <f t="shared" si="294"/>
        <v>-8.7816431361693592E-3</v>
      </c>
      <c r="BQ97" s="34">
        <f t="shared" si="302"/>
        <v>-8.9245383478360196E-3</v>
      </c>
      <c r="BR97" s="34">
        <f t="shared" si="304"/>
        <v>-8.6196454082073659E-3</v>
      </c>
      <c r="BS97" s="35">
        <f t="shared" si="293"/>
        <v>-1.0319331282649946E-3</v>
      </c>
      <c r="BT97" s="35">
        <f t="shared" si="295"/>
        <v>-7.3476567742192245E-4</v>
      </c>
      <c r="BU97" s="35">
        <f t="shared" si="303"/>
        <v>-4.9790936731630708E-4</v>
      </c>
      <c r="BV97" s="35">
        <f t="shared" si="305"/>
        <v>-3.606436781079525E-4</v>
      </c>
      <c r="BW97" s="27">
        <v>96</v>
      </c>
      <c r="BX97">
        <f>F97-G97</f>
        <v>9.6199999999998909</v>
      </c>
      <c r="BY97">
        <f>ABS(F97-D96)</f>
        <v>7.9600000000000364</v>
      </c>
      <c r="BZ97">
        <f>ABS(G97-D96)</f>
        <v>1.6599999999998545</v>
      </c>
      <c r="CA97">
        <f t="shared" si="271"/>
        <v>9.6199999999998909</v>
      </c>
      <c r="CB97">
        <f t="shared" si="296"/>
        <v>10.223571428571372</v>
      </c>
      <c r="CC97">
        <f t="shared" si="299"/>
        <v>9.09901993640411</v>
      </c>
      <c r="CD97">
        <f t="shared" si="297"/>
        <v>1.1245514921672619</v>
      </c>
      <c r="CE97">
        <f t="shared" si="300"/>
        <v>1</v>
      </c>
      <c r="CF97">
        <f t="shared" si="301"/>
        <v>18</v>
      </c>
      <c r="CG97" s="7" t="str">
        <f t="shared" si="298"/>
        <v>High Volatility Period</v>
      </c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Z97" s="7" t="str">
        <f>IF(AND(D97&gt;BH97,D97&gt;E97),"Bullish Trigger","-----")</f>
        <v>-----</v>
      </c>
      <c r="DA97" s="7" t="str">
        <f>IF(AND(D97&lt;BI97,D97&lt;E97),"Bearish Trigger","-----")</f>
        <v>-----</v>
      </c>
      <c r="DB97" s="13" t="str">
        <f>IF(AND(W97=BE97,W97&gt;0,BE97&gt;0),"Important High","------")</f>
        <v>------</v>
      </c>
      <c r="DC97" s="13" t="str">
        <f>IF(AND(X97=BF97,X97&gt;0,BF97&gt;0),"Important Low","------")</f>
        <v>------</v>
      </c>
      <c r="DD97" s="7" t="str">
        <f>IF(AND(DB97="Important High",DC97="-----",BJ97=1),"Imp High Rej","-----")</f>
        <v>-----</v>
      </c>
      <c r="DE97" s="7" t="str">
        <f>IF(AND(DB97="-----",DC97="Important Low",BJ97=1),"Imp Low Rej","-----")</f>
        <v>-----</v>
      </c>
      <c r="DF97" s="7" t="str">
        <f>IF(Y97&gt;AM97,"Overbought",IF(Y97&gt;AO97,"Bullish Momentum",IF(Y97&gt;AQ97,"Flat Momentum","-----")))</f>
        <v>-----</v>
      </c>
      <c r="DG97" s="7" t="str">
        <f>IF(Y97&lt;AV97,"Oversold",IF(Y97&lt;AT97,"Bearish Momentum",IF(Y97&lt;AR97,"Flat Momentum","-----")))</f>
        <v>Oversold</v>
      </c>
      <c r="DH97" s="7" t="str">
        <f>IF(AND(DF97="Overbought",AD97=2),"Culminated Thrust","-----")</f>
        <v>-----</v>
      </c>
      <c r="DI97" s="7" t="str">
        <f>IF(AND(DG97="Oversold",AD97=5),"Culminated Thrust","-----")</f>
        <v>-----</v>
      </c>
      <c r="DJ97" s="14">
        <f>(Q97-$D97)/$D97</f>
        <v>-1</v>
      </c>
      <c r="DK97" s="14">
        <f>(R97-$D97)/$D97</f>
        <v>-1</v>
      </c>
      <c r="DL97" s="14">
        <f>(S97-$D97)/$D97</f>
        <v>-1</v>
      </c>
      <c r="DM97" s="14">
        <f>(T97-$D97)/$D97</f>
        <v>-1</v>
      </c>
      <c r="DN97" s="14">
        <f>(U97-$D97)/$D97</f>
        <v>-1</v>
      </c>
      <c r="DO97" s="14">
        <f>(V97-$D97)/$D97</f>
        <v>-1</v>
      </c>
      <c r="DP97" s="14">
        <f t="shared" si="239"/>
        <v>-1</v>
      </c>
      <c r="DQ97" s="14">
        <f t="shared" si="240"/>
        <v>-1</v>
      </c>
      <c r="DR97" s="14">
        <f t="shared" si="241"/>
        <v>-1</v>
      </c>
      <c r="DS97" s="14">
        <f t="shared" si="242"/>
        <v>-1</v>
      </c>
      <c r="DT97" s="14">
        <f t="shared" si="243"/>
        <v>-1</v>
      </c>
      <c r="DU97" s="14">
        <f t="shared" si="244"/>
        <v>-1</v>
      </c>
      <c r="DV97" t="str">
        <f>IF($D97&gt;Q97,"SUP","RES")</f>
        <v>SUP</v>
      </c>
      <c r="DW97" t="str">
        <f>IF($D97&gt;R97,"SUP","RES")</f>
        <v>SUP</v>
      </c>
      <c r="DX97" t="str">
        <f>IF($D97&gt;S97,"SUP","RES")</f>
        <v>SUP</v>
      </c>
      <c r="DY97" t="str">
        <f>IF($D97&gt;T97,"SUP","RES")</f>
        <v>SUP</v>
      </c>
      <c r="DZ97" t="str">
        <f>IF($D97&gt;U97,"SUP","RES")</f>
        <v>SUP</v>
      </c>
      <c r="EA97" t="str">
        <f>IF($D97&gt;V97,"SUP","RES")</f>
        <v>SUP</v>
      </c>
      <c r="EB97" s="7">
        <f t="shared" si="245"/>
        <v>0</v>
      </c>
      <c r="EC97" s="7">
        <f t="shared" si="246"/>
        <v>6</v>
      </c>
      <c r="ED97" s="13" t="str">
        <f t="shared" si="247"/>
        <v>All Sup</v>
      </c>
      <c r="EE97" s="13" t="str">
        <f t="shared" si="248"/>
        <v>-----</v>
      </c>
      <c r="EF97" s="7" t="str">
        <f>IF(OR(ED97="All Sup",EE97="All Res"),"na",((D97-MIN(Q97:V97))/(MAX(Q97:V97)-MIN(Q97:V97))))</f>
        <v>na</v>
      </c>
      <c r="EG97">
        <v>1.4999999999999999E-4</v>
      </c>
      <c r="EH97">
        <f>Q97*(1+$EG97)</f>
        <v>0</v>
      </c>
      <c r="EI97">
        <f>Q97*(1-$EG97)</f>
        <v>0</v>
      </c>
      <c r="EJ97">
        <f>R97*(1+$EG97)</f>
        <v>0</v>
      </c>
      <c r="EK97">
        <f>R97*(1-$EG97)</f>
        <v>0</v>
      </c>
      <c r="EL97">
        <f>S97*(1+$EG97)</f>
        <v>0</v>
      </c>
      <c r="EM97">
        <f>S97*(1-$EG97)</f>
        <v>0</v>
      </c>
      <c r="EN97">
        <f>T97*(1+$EG97)</f>
        <v>0</v>
      </c>
      <c r="EO97">
        <f>T97*(1-$EG97)</f>
        <v>0</v>
      </c>
      <c r="EP97">
        <f>U97*(1+$EG97)</f>
        <v>0</v>
      </c>
      <c r="EQ97">
        <f>U97*(1-$EG97)</f>
        <v>0</v>
      </c>
      <c r="ER97">
        <f>V97*(1+$EG97)</f>
        <v>0</v>
      </c>
      <c r="ES97">
        <f>V97*(1-$EG97)</f>
        <v>0</v>
      </c>
      <c r="ET97" s="7" t="str">
        <f t="shared" si="249"/>
        <v>-----</v>
      </c>
      <c r="EU97" s="7" t="str">
        <f t="shared" si="250"/>
        <v>-----</v>
      </c>
      <c r="EV97" s="7" t="str">
        <f t="shared" si="251"/>
        <v>-----</v>
      </c>
      <c r="EW97" s="7" t="str">
        <f t="shared" si="252"/>
        <v>-----</v>
      </c>
      <c r="EX97" s="7" t="str">
        <f t="shared" si="253"/>
        <v>-----</v>
      </c>
      <c r="EY97" s="7" t="str">
        <f t="shared" si="254"/>
        <v>-----</v>
      </c>
      <c r="EZ97">
        <f t="shared" si="272"/>
        <v>95</v>
      </c>
      <c r="FA97">
        <f t="shared" si="273"/>
        <v>95</v>
      </c>
      <c r="FB97">
        <f t="shared" si="274"/>
        <v>95</v>
      </c>
      <c r="FC97">
        <f t="shared" si="275"/>
        <v>95</v>
      </c>
      <c r="FD97">
        <f t="shared" si="276"/>
        <v>95</v>
      </c>
      <c r="FE97">
        <f t="shared" si="277"/>
        <v>95</v>
      </c>
      <c r="FF97">
        <f t="shared" si="278"/>
        <v>0</v>
      </c>
      <c r="FG97">
        <f t="shared" si="279"/>
        <v>0</v>
      </c>
      <c r="FH97">
        <f t="shared" si="280"/>
        <v>0</v>
      </c>
      <c r="FI97">
        <f t="shared" si="281"/>
        <v>0</v>
      </c>
      <c r="FJ97">
        <f t="shared" si="282"/>
        <v>0</v>
      </c>
      <c r="FK97">
        <f t="shared" si="283"/>
        <v>0</v>
      </c>
      <c r="FL97" s="7" t="str">
        <f t="shared" si="255"/>
        <v>-----</v>
      </c>
      <c r="FM97" s="7" t="str">
        <f t="shared" si="256"/>
        <v>-----</v>
      </c>
      <c r="FN97" s="7" t="str">
        <f t="shared" si="257"/>
        <v>-----</v>
      </c>
      <c r="FO97" s="7" t="str">
        <f t="shared" si="258"/>
        <v>-----</v>
      </c>
      <c r="FP97" s="7" t="str">
        <f t="shared" si="259"/>
        <v>-----</v>
      </c>
      <c r="FQ97" s="7" t="str">
        <f t="shared" si="260"/>
        <v>-----</v>
      </c>
      <c r="FR97" s="13" t="str">
        <f>IF(FL97="-----","-----",(D97-Q97)/Q97)</f>
        <v>-----</v>
      </c>
      <c r="FS97" s="13" t="str">
        <f>IF(FM97="-----","-----",(Q97-R97)/R97)</f>
        <v>-----</v>
      </c>
      <c r="FT97" s="13" t="str">
        <f>IF(FN97="-----","-----",(R97-S97)/S97)</f>
        <v>-----</v>
      </c>
      <c r="FU97" s="13" t="str">
        <f>IF(FO97="-----","-----",(S97-T97)/T97)</f>
        <v>-----</v>
      </c>
      <c r="FV97" s="13" t="str">
        <f>IF(FP97="-----","-----",(T97-U97)/U97)</f>
        <v>-----</v>
      </c>
      <c r="FW97" s="13" t="str">
        <f>IF(FQ97="-----","-----",(U97-V97)/V97)</f>
        <v>-----</v>
      </c>
      <c r="FX97" s="7" t="str">
        <f t="shared" si="261"/>
        <v>-----</v>
      </c>
      <c r="FY97" s="7" t="str">
        <f t="shared" si="262"/>
        <v>-----</v>
      </c>
      <c r="FZ97" s="7" t="str">
        <f t="shared" si="263"/>
        <v>-----</v>
      </c>
      <c r="GA97" s="7" t="str">
        <f t="shared" si="264"/>
        <v>-----</v>
      </c>
      <c r="GB97" s="7" t="str">
        <f t="shared" si="265"/>
        <v>-----</v>
      </c>
      <c r="GC97" s="7" t="str">
        <f t="shared" si="266"/>
        <v>-----</v>
      </c>
      <c r="GD97" s="7" t="str">
        <f>IF(AND(BG97&gt;AA97,BG96&gt;AA96,BG95&gt;AA95,BG94&gt;AA94,BG93&gt;AA93,BG92&gt;AA92,BG91&gt;AA91,BG90&gt;AA90,BG89&gt;AA89,BG88&gt;AA88,BG87&gt;AA87,BG86&gt;AA86),"Bullish",IF(AND(BG97&lt;AA97,BG96&lt;AA96,BG95&lt;AA95,BG94&lt;AA94,BG93&lt;AA93,BG92&lt;AA92,BG91&lt;AA91,BG90&lt;AA90,BG89&lt;AA89,BG88&lt;AA88,BG87&lt;AA87,BG86&lt;AA86),"Bearish","-----"))</f>
        <v>-----</v>
      </c>
      <c r="GE97">
        <f>(Z97-BG97)/BG97</f>
        <v>-2.9505972502205705E-3</v>
      </c>
      <c r="GI97" s="7" t="str">
        <f>IF(Y97&gt;Z97,"Bullish","Bearish")</f>
        <v>Bearish</v>
      </c>
      <c r="GJ97" s="19" t="str">
        <f>IF(AND(D97&gt;Y97,D96&lt;Y96),"TEMA crossover","-----")</f>
        <v>-----</v>
      </c>
      <c r="GK97" s="19" t="str">
        <f>IF(AND(D97&lt;Y97,D96&gt;Y96),"TEMA crossunder","-----")</f>
        <v>-----</v>
      </c>
      <c r="GL97" s="20" t="str">
        <f>IF(GD97="Bearish","YES","-----")</f>
        <v>-----</v>
      </c>
      <c r="GM97" s="20" t="str">
        <f>IF(GH97="Reverse to Bearish","YES","-----")</f>
        <v>-----</v>
      </c>
      <c r="GN97" s="20" t="str">
        <f>IF(AND(GI97="Bullish",GI96="Bullish",GI95="Bullish",GI94="Bullish"),"YES","-----")</f>
        <v>-----</v>
      </c>
      <c r="GO97" s="20" t="str">
        <f>IF(OR(GK97="TEMA crossunder",GK96="TEMA crossunder",GK95="TEMA crossunder",GK94="TEMA crossunder"),"YES","-----")</f>
        <v>YES</v>
      </c>
      <c r="GP97" s="20" t="str">
        <f>IF(GD97="Bullish","YES","-----")</f>
        <v>-----</v>
      </c>
      <c r="GQ97" s="20" t="str">
        <f>IF(GH97="Reverse to Bullish","YES","-----")</f>
        <v>-----</v>
      </c>
      <c r="GR97" s="20" t="str">
        <f>IF(AND(GI97="Bearish",GI96="Bearish",GI95="Bearish",GI94="Bearish"),"YES","-----")</f>
        <v>YES</v>
      </c>
      <c r="GS97" s="20" t="str">
        <f>IF(OR(GJ97="TEMA crossover",GJ96="TEMA crossover",GJ95="TEMA crossover",GJ94="TEMA crossover"),"YES","-----")</f>
        <v>YES</v>
      </c>
      <c r="GT97" s="20" t="str">
        <f t="shared" si="284"/>
        <v>-----</v>
      </c>
      <c r="GU97" s="20" t="str">
        <f t="shared" si="285"/>
        <v>-----</v>
      </c>
      <c r="GV97" s="20" t="str">
        <f t="shared" si="286"/>
        <v>-----</v>
      </c>
      <c r="GW97" s="20" t="str">
        <f t="shared" si="287"/>
        <v>-----</v>
      </c>
      <c r="GX97" s="20" t="str">
        <f t="shared" si="288"/>
        <v>-----</v>
      </c>
      <c r="GY97" s="20" t="str">
        <f t="shared" si="289"/>
        <v>-----</v>
      </c>
      <c r="GZ97" s="7" t="str">
        <f>IF(G97&gt;BH97,"YES","-----")</f>
        <v>-----</v>
      </c>
      <c r="HA97" s="7" t="str">
        <f>IF(F97&lt;BI97,"YES","-----")</f>
        <v>-----</v>
      </c>
      <c r="HB97">
        <f>BH97-BI97</f>
        <v>16.920000000000073</v>
      </c>
      <c r="HI97">
        <f t="shared" si="267"/>
        <v>-12.412379999999757</v>
      </c>
      <c r="HJ97">
        <f t="shared" si="268"/>
        <v>4.5076200000003155</v>
      </c>
      <c r="HK97" s="7"/>
      <c r="HL97" s="7"/>
      <c r="HM97" s="7"/>
      <c r="HN97" s="7"/>
      <c r="HO97" s="7"/>
      <c r="HP97" s="7"/>
      <c r="HQ97" s="28">
        <f t="shared" si="291"/>
        <v>-3.0424299999995128</v>
      </c>
      <c r="HR97" s="28" t="str">
        <f t="shared" si="269"/>
        <v>Bear</v>
      </c>
      <c r="HS97">
        <f t="shared" si="270"/>
        <v>3.0424299999995128</v>
      </c>
    </row>
    <row r="98" spans="1:227" x14ac:dyDescent="0.55000000000000004">
      <c r="A98">
        <f>Validation!A97</f>
        <v>1772053500</v>
      </c>
      <c r="B98" t="str">
        <f>Price!B97</f>
        <v>XAUUSD</v>
      </c>
      <c r="C98" t="str">
        <f>Price!C97</f>
        <v>M5</v>
      </c>
      <c r="D98">
        <f>Price!D97</f>
        <v>5163.03</v>
      </c>
      <c r="E98">
        <f>Price!E97</f>
        <v>5156.0600000000004</v>
      </c>
      <c r="F98">
        <f>Price!F97</f>
        <v>5163.3100000000004</v>
      </c>
      <c r="G98">
        <f>Price!G97</f>
        <v>5156.0600000000004</v>
      </c>
      <c r="H98">
        <f>Price!H97</f>
        <v>518</v>
      </c>
      <c r="I98">
        <f>Diagonals!E97</f>
        <v>0</v>
      </c>
      <c r="J98">
        <f>Diagonals!F97</f>
        <v>0</v>
      </c>
      <c r="K98">
        <f>Diagonals!G97</f>
        <v>0</v>
      </c>
      <c r="L98">
        <f>Diagonals!H97</f>
        <v>0</v>
      </c>
      <c r="M98">
        <f>Diagonals!I97</f>
        <v>0</v>
      </c>
      <c r="N98">
        <f>Diagonals!J97</f>
        <v>0</v>
      </c>
      <c r="O98">
        <f>Diagonals!K97</f>
        <v>0</v>
      </c>
      <c r="P98">
        <f>Diagonals!L97</f>
        <v>0</v>
      </c>
      <c r="Q98">
        <f>Trendlines!E97</f>
        <v>0</v>
      </c>
      <c r="R98">
        <f>Trendlines!F97</f>
        <v>0</v>
      </c>
      <c r="S98">
        <f>Trendlines!G97</f>
        <v>0</v>
      </c>
      <c r="T98">
        <f>Trendlines!H97</f>
        <v>0</v>
      </c>
      <c r="U98">
        <f>Trendlines!I97</f>
        <v>0</v>
      </c>
      <c r="V98">
        <f>Trendlines!J97</f>
        <v>0</v>
      </c>
      <c r="W98">
        <f>Trendlines!K97</f>
        <v>0</v>
      </c>
      <c r="X98">
        <f>Trendlines!L97</f>
        <v>0</v>
      </c>
      <c r="Y98">
        <f>Tema_Hrma_Smma!E97</f>
        <v>5156.57</v>
      </c>
      <c r="Z98">
        <f>Tema_Hrma_Smma!F97</f>
        <v>5169.17</v>
      </c>
      <c r="AA98">
        <f>Tema_Hrma_Smma!G97</f>
        <v>5193.79</v>
      </c>
      <c r="AB98">
        <f>ZScore!H97</f>
        <v>1</v>
      </c>
      <c r="AC98">
        <f>ZScore!I97</f>
        <v>1.15405</v>
      </c>
      <c r="AD98">
        <f>ZScore!J97</f>
        <v>0</v>
      </c>
      <c r="AE98">
        <f>HA!E97</f>
        <v>5162.7299999999996</v>
      </c>
      <c r="AF98">
        <f>HA!F97</f>
        <v>5163.3100000000004</v>
      </c>
      <c r="AG98">
        <f>HA!G97</f>
        <v>5156.0600000000004</v>
      </c>
      <c r="AH98">
        <f>HA!H97</f>
        <v>5159.6099999999997</v>
      </c>
      <c r="AI98">
        <f>HA!I97</f>
        <v>-1</v>
      </c>
      <c r="AJ98">
        <f>HA!J97</f>
        <v>3.12</v>
      </c>
      <c r="AK98">
        <f>HA!K97</f>
        <v>-2.4979999999999999E-2</v>
      </c>
      <c r="AL98">
        <f>HA!L97</f>
        <v>-14</v>
      </c>
      <c r="AM98">
        <f>KC!E97</f>
        <v>5216.4763999999996</v>
      </c>
      <c r="AN98">
        <f>KC!F97</f>
        <v>5210.84843</v>
      </c>
      <c r="AO98">
        <f>KC!G97</f>
        <v>5205.2204700000002</v>
      </c>
      <c r="AP98">
        <f>KC!H97</f>
        <v>5199.5925100000004</v>
      </c>
      <c r="AQ98">
        <f>KC!I97</f>
        <v>5193.9645499999997</v>
      </c>
      <c r="AR98">
        <f>KC!J97</f>
        <v>5184.7127200000004</v>
      </c>
      <c r="AS98">
        <f>KC!K97</f>
        <v>5179.0847599999997</v>
      </c>
      <c r="AT98">
        <f>KC!L97</f>
        <v>5173.4567900000002</v>
      </c>
      <c r="AU98">
        <f>KC!M97</f>
        <v>5167.8288300000004</v>
      </c>
      <c r="AV98">
        <f>KC!N97</f>
        <v>5162.2008699999997</v>
      </c>
      <c r="AW98">
        <f>SR_Levels!E97</f>
        <v>5161.8900000000003</v>
      </c>
      <c r="AX98">
        <f>SR_Levels!F97</f>
        <v>5135.8500000000004</v>
      </c>
      <c r="AY98">
        <f>SR_Levels!G97</f>
        <v>0</v>
      </c>
      <c r="AZ98">
        <f>SR_Levels!H97</f>
        <v>0</v>
      </c>
      <c r="BA98">
        <f>SR_Levels!I97</f>
        <v>5178.6000000000004</v>
      </c>
      <c r="BB98">
        <f>SR_Levels!J97</f>
        <v>5193.3500000000004</v>
      </c>
      <c r="BC98">
        <f>SR_Levels!K97</f>
        <v>5205.3100000000004</v>
      </c>
      <c r="BD98">
        <f>SR_Levels!L97</f>
        <v>0</v>
      </c>
      <c r="BE98">
        <f>ZigZag!E97</f>
        <v>0</v>
      </c>
      <c r="BF98">
        <f>ZigZag!F97</f>
        <v>0</v>
      </c>
      <c r="BG98">
        <f>ZigZag!G97</f>
        <v>5186.78</v>
      </c>
      <c r="BH98">
        <f>Dual_Tema!E97</f>
        <v>5162.88</v>
      </c>
      <c r="BI98">
        <f>Dual_Tema!F97</f>
        <v>5149.97</v>
      </c>
      <c r="BJ98">
        <f>Pinbar!E97</f>
        <v>0</v>
      </c>
      <c r="BK98">
        <f>SSA!E97</f>
        <v>5161.9336700000003</v>
      </c>
      <c r="BL98">
        <f>SSA!F97</f>
        <v>5163.86924</v>
      </c>
      <c r="BN98" t="str">
        <f t="shared" si="290"/>
        <v>Green Candle</v>
      </c>
      <c r="BO98" s="34">
        <f t="shared" si="292"/>
        <v>-3.9317746425615585E-3</v>
      </c>
      <c r="BP98" s="34">
        <f t="shared" si="294"/>
        <v>-7.5791068071643375E-3</v>
      </c>
      <c r="BQ98" s="34">
        <f t="shared" si="302"/>
        <v>-7.3005191309364337E-3</v>
      </c>
      <c r="BR98" s="34">
        <f t="shared" si="304"/>
        <v>-6.0181468497139123E-3</v>
      </c>
      <c r="BS98" s="35">
        <f t="shared" si="293"/>
        <v>-6.5637189177225608E-4</v>
      </c>
      <c r="BT98" s="35">
        <f t="shared" si="295"/>
        <v>-6.3379691491094459E-4</v>
      </c>
      <c r="BU98" s="35">
        <f t="shared" si="303"/>
        <v>-4.0698928710736215E-4</v>
      </c>
      <c r="BV98" s="35">
        <f t="shared" si="305"/>
        <v>-2.5148207642411435E-4</v>
      </c>
      <c r="BW98" s="27">
        <v>96</v>
      </c>
      <c r="BX98">
        <f>F98-G98</f>
        <v>7.25</v>
      </c>
      <c r="BY98">
        <f>ABS(F98-D97)</f>
        <v>7.2300000000004729</v>
      </c>
      <c r="BZ98">
        <f>ABS(G98-D97)</f>
        <v>1.9999999999527063E-2</v>
      </c>
      <c r="CA98">
        <f t="shared" si="271"/>
        <v>7.25</v>
      </c>
      <c r="CB98">
        <f t="shared" si="296"/>
        <v>10.45928571428567</v>
      </c>
      <c r="CC98">
        <f t="shared" si="299"/>
        <v>8.9669470838038166</v>
      </c>
      <c r="CD98">
        <f t="shared" si="297"/>
        <v>1.4923386304818536</v>
      </c>
      <c r="CE98">
        <f t="shared" si="300"/>
        <v>1</v>
      </c>
      <c r="CF98">
        <f t="shared" si="301"/>
        <v>19</v>
      </c>
      <c r="CG98" s="7" t="str">
        <f t="shared" si="298"/>
        <v>High Volatility Period</v>
      </c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Z98" s="7" t="str">
        <f>IF(AND(D98&gt;BH98,D98&gt;E98),"Bullish Trigger","-----")</f>
        <v>Bullish Trigger</v>
      </c>
      <c r="DA98" s="7" t="str">
        <f>IF(AND(D98&lt;BI98,D98&lt;E98),"Bearish Trigger","-----")</f>
        <v>-----</v>
      </c>
      <c r="DB98" s="13" t="str">
        <f>IF(AND(W98=BE98,W98&gt;0,BE98&gt;0),"Important High","------")</f>
        <v>------</v>
      </c>
      <c r="DC98" s="13" t="str">
        <f>IF(AND(X98=BF98,X98&gt;0,BF98&gt;0),"Important Low","------")</f>
        <v>------</v>
      </c>
      <c r="DD98" s="7" t="str">
        <f>IF(AND(DB98="Important High",DC98="-----",BJ98=1),"Imp High Rej","-----")</f>
        <v>-----</v>
      </c>
      <c r="DE98" s="7" t="str">
        <f>IF(AND(DB98="-----",DC98="Important Low",BJ98=1),"Imp Low Rej","-----")</f>
        <v>-----</v>
      </c>
      <c r="DF98" s="7" t="str">
        <f>IF(Y98&gt;AM98,"Overbought",IF(Y98&gt;AO98,"Bullish Momentum",IF(Y98&gt;AQ98,"Flat Momentum","-----")))</f>
        <v>-----</v>
      </c>
      <c r="DG98" s="7" t="str">
        <f>IF(Y98&lt;AV98,"Oversold",IF(Y98&lt;AT98,"Bearish Momentum",IF(Y98&lt;AR98,"Flat Momentum","-----")))</f>
        <v>Oversold</v>
      </c>
      <c r="DH98" s="7" t="str">
        <f>IF(AND(DF98="Overbought",AD98=2),"Culminated Thrust","-----")</f>
        <v>-----</v>
      </c>
      <c r="DI98" s="7" t="str">
        <f>IF(AND(DG98="Oversold",AD98=5),"Culminated Thrust","-----")</f>
        <v>-----</v>
      </c>
      <c r="DJ98" s="14">
        <f>(Q98-$D98)/$D98</f>
        <v>-1</v>
      </c>
      <c r="DK98" s="14">
        <f>(R98-$D98)/$D98</f>
        <v>-1</v>
      </c>
      <c r="DL98" s="14">
        <f>(S98-$D98)/$D98</f>
        <v>-1</v>
      </c>
      <c r="DM98" s="14">
        <f>(T98-$D98)/$D98</f>
        <v>-1</v>
      </c>
      <c r="DN98" s="14">
        <f>(U98-$D98)/$D98</f>
        <v>-1</v>
      </c>
      <c r="DO98" s="14">
        <f>(V98-$D98)/$D98</f>
        <v>-1</v>
      </c>
      <c r="DP98" s="14">
        <f t="shared" si="239"/>
        <v>-1</v>
      </c>
      <c r="DQ98" s="14">
        <f t="shared" si="240"/>
        <v>-1</v>
      </c>
      <c r="DR98" s="14">
        <f t="shared" si="241"/>
        <v>-1</v>
      </c>
      <c r="DS98" s="14">
        <f t="shared" si="242"/>
        <v>-1</v>
      </c>
      <c r="DT98" s="14">
        <f t="shared" si="243"/>
        <v>-1</v>
      </c>
      <c r="DU98" s="14">
        <f t="shared" si="244"/>
        <v>-1</v>
      </c>
      <c r="DV98" t="str">
        <f>IF($D98&gt;Q98,"SUP","RES")</f>
        <v>SUP</v>
      </c>
      <c r="DW98" t="str">
        <f>IF($D98&gt;R98,"SUP","RES")</f>
        <v>SUP</v>
      </c>
      <c r="DX98" t="str">
        <f>IF($D98&gt;S98,"SUP","RES")</f>
        <v>SUP</v>
      </c>
      <c r="DY98" t="str">
        <f>IF($D98&gt;T98,"SUP","RES")</f>
        <v>SUP</v>
      </c>
      <c r="DZ98" t="str">
        <f>IF($D98&gt;U98,"SUP","RES")</f>
        <v>SUP</v>
      </c>
      <c r="EA98" t="str">
        <f>IF($D98&gt;V98,"SUP","RES")</f>
        <v>SUP</v>
      </c>
      <c r="EB98" s="7">
        <f t="shared" si="245"/>
        <v>0</v>
      </c>
      <c r="EC98" s="7">
        <f t="shared" si="246"/>
        <v>6</v>
      </c>
      <c r="ED98" s="13" t="str">
        <f t="shared" si="247"/>
        <v>All Sup</v>
      </c>
      <c r="EE98" s="13" t="str">
        <f t="shared" si="248"/>
        <v>-----</v>
      </c>
      <c r="EF98" s="7" t="str">
        <f>IF(OR(ED98="All Sup",EE98="All Res"),"na",((D98-MIN(Q98:V98))/(MAX(Q98:V98)-MIN(Q98:V98))))</f>
        <v>na</v>
      </c>
      <c r="EG98">
        <v>1.4999999999999999E-4</v>
      </c>
      <c r="EH98">
        <f>Q98*(1+$EG98)</f>
        <v>0</v>
      </c>
      <c r="EI98">
        <f>Q98*(1-$EG98)</f>
        <v>0</v>
      </c>
      <c r="EJ98">
        <f>R98*(1+$EG98)</f>
        <v>0</v>
      </c>
      <c r="EK98">
        <f>R98*(1-$EG98)</f>
        <v>0</v>
      </c>
      <c r="EL98">
        <f>S98*(1+$EG98)</f>
        <v>0</v>
      </c>
      <c r="EM98">
        <f>S98*(1-$EG98)</f>
        <v>0</v>
      </c>
      <c r="EN98">
        <f>T98*(1+$EG98)</f>
        <v>0</v>
      </c>
      <c r="EO98">
        <f>T98*(1-$EG98)</f>
        <v>0</v>
      </c>
      <c r="EP98">
        <f>U98*(1+$EG98)</f>
        <v>0</v>
      </c>
      <c r="EQ98">
        <f>U98*(1-$EG98)</f>
        <v>0</v>
      </c>
      <c r="ER98">
        <f>V98*(1+$EG98)</f>
        <v>0</v>
      </c>
      <c r="ES98">
        <f>V98*(1-$EG98)</f>
        <v>0</v>
      </c>
      <c r="ET98" s="7" t="str">
        <f t="shared" si="249"/>
        <v>-----</v>
      </c>
      <c r="EU98" s="7" t="str">
        <f t="shared" si="250"/>
        <v>-----</v>
      </c>
      <c r="EV98" s="7" t="str">
        <f t="shared" si="251"/>
        <v>-----</v>
      </c>
      <c r="EW98" s="7" t="str">
        <f t="shared" si="252"/>
        <v>-----</v>
      </c>
      <c r="EX98" s="7" t="str">
        <f t="shared" si="253"/>
        <v>-----</v>
      </c>
      <c r="EY98" s="7" t="str">
        <f t="shared" si="254"/>
        <v>-----</v>
      </c>
      <c r="EZ98">
        <f t="shared" si="272"/>
        <v>96</v>
      </c>
      <c r="FA98">
        <f t="shared" si="273"/>
        <v>96</v>
      </c>
      <c r="FB98">
        <f t="shared" si="274"/>
        <v>96</v>
      </c>
      <c r="FC98">
        <f t="shared" si="275"/>
        <v>96</v>
      </c>
      <c r="FD98">
        <f t="shared" si="276"/>
        <v>96</v>
      </c>
      <c r="FE98">
        <f t="shared" si="277"/>
        <v>96</v>
      </c>
      <c r="FF98">
        <f t="shared" si="278"/>
        <v>0</v>
      </c>
      <c r="FG98">
        <f t="shared" si="279"/>
        <v>0</v>
      </c>
      <c r="FH98">
        <f t="shared" si="280"/>
        <v>0</v>
      </c>
      <c r="FI98">
        <f t="shared" si="281"/>
        <v>0</v>
      </c>
      <c r="FJ98">
        <f t="shared" si="282"/>
        <v>0</v>
      </c>
      <c r="FK98">
        <f t="shared" si="283"/>
        <v>0</v>
      </c>
      <c r="FL98" s="7" t="str">
        <f t="shared" si="255"/>
        <v>-----</v>
      </c>
      <c r="FM98" s="7" t="str">
        <f t="shared" si="256"/>
        <v>-----</v>
      </c>
      <c r="FN98" s="7" t="str">
        <f t="shared" si="257"/>
        <v>-----</v>
      </c>
      <c r="FO98" s="7" t="str">
        <f t="shared" si="258"/>
        <v>-----</v>
      </c>
      <c r="FP98" s="7" t="str">
        <f t="shared" si="259"/>
        <v>-----</v>
      </c>
      <c r="FQ98" s="7" t="str">
        <f t="shared" si="260"/>
        <v>-----</v>
      </c>
      <c r="FR98" s="13" t="str">
        <f>IF(FL98="-----","-----",(D98-Q98)/Q98)</f>
        <v>-----</v>
      </c>
      <c r="FS98" s="13" t="str">
        <f>IF(FM98="-----","-----",(Q98-R98)/R98)</f>
        <v>-----</v>
      </c>
      <c r="FT98" s="13" t="str">
        <f>IF(FN98="-----","-----",(R98-S98)/S98)</f>
        <v>-----</v>
      </c>
      <c r="FU98" s="13" t="str">
        <f>IF(FO98="-----","-----",(S98-T98)/T98)</f>
        <v>-----</v>
      </c>
      <c r="FV98" s="13" t="str">
        <f>IF(FP98="-----","-----",(T98-U98)/U98)</f>
        <v>-----</v>
      </c>
      <c r="FW98" s="13" t="str">
        <f>IF(FQ98="-----","-----",(U98-V98)/V98)</f>
        <v>-----</v>
      </c>
      <c r="FX98" s="7" t="str">
        <f t="shared" si="261"/>
        <v>-----</v>
      </c>
      <c r="FY98" s="7" t="str">
        <f t="shared" si="262"/>
        <v>-----</v>
      </c>
      <c r="FZ98" s="7" t="str">
        <f t="shared" si="263"/>
        <v>-----</v>
      </c>
      <c r="GA98" s="7" t="str">
        <f t="shared" si="264"/>
        <v>-----</v>
      </c>
      <c r="GB98" s="7" t="str">
        <f t="shared" si="265"/>
        <v>-----</v>
      </c>
      <c r="GC98" s="7" t="str">
        <f t="shared" si="266"/>
        <v>-----</v>
      </c>
      <c r="GD98" s="7" t="str">
        <f>IF(AND(BG98&gt;AA98,BG97&gt;AA97,BG96&gt;AA96,BG95&gt;AA95,BG94&gt;AA94,BG93&gt;AA93,BG92&gt;AA92,BG91&gt;AA91,BG90&gt;AA90,BG89&gt;AA89,BG88&gt;AA88,BG87&gt;AA87),"Bullish",IF(AND(BG98&lt;AA98,BG97&lt;AA97,BG96&lt;AA96,BG95&lt;AA95,BG94&lt;AA94,BG93&lt;AA93,BG92&lt;AA92,BG91&lt;AA91,BG90&lt;AA90,BG89&lt;AA89,BG88&lt;AA88,BG87&lt;AA87),"Bearish","-----"))</f>
        <v>-----</v>
      </c>
      <c r="GE98">
        <f>(Z98-BG98)/BG98</f>
        <v>-3.3951700284183392E-3</v>
      </c>
      <c r="GI98" s="7" t="str">
        <f>IF(Y98&gt;Z98,"Bullish","Bearish")</f>
        <v>Bearish</v>
      </c>
      <c r="GJ98" s="19" t="str">
        <f>IF(AND(D98&gt;Y98,D97&lt;Y97),"TEMA crossover","-----")</f>
        <v>TEMA crossover</v>
      </c>
      <c r="GK98" s="19" t="str">
        <f>IF(AND(D98&lt;Y98,D97&gt;Y97),"TEMA crossunder","-----")</f>
        <v>-----</v>
      </c>
      <c r="GL98" s="20" t="str">
        <f>IF(GD98="Bearish","YES","-----")</f>
        <v>-----</v>
      </c>
      <c r="GM98" s="20" t="str">
        <f>IF(GH98="Reverse to Bearish","YES","-----")</f>
        <v>-----</v>
      </c>
      <c r="GN98" s="20" t="str">
        <f>IF(AND(GI98="Bullish",GI97="Bullish",GI96="Bullish",GI95="Bullish"),"YES","-----")</f>
        <v>-----</v>
      </c>
      <c r="GO98" s="20" t="str">
        <f>IF(OR(GK98="TEMA crossunder",GK97="TEMA crossunder",GK96="TEMA crossunder",GK95="TEMA crossunder"),"YES","-----")</f>
        <v>YES</v>
      </c>
      <c r="GP98" s="20" t="str">
        <f>IF(GD98="Bullish","YES","-----")</f>
        <v>-----</v>
      </c>
      <c r="GQ98" s="20" t="str">
        <f>IF(GH98="Reverse to Bullish","YES","-----")</f>
        <v>-----</v>
      </c>
      <c r="GR98" s="20" t="str">
        <f>IF(AND(GI98="Bearish",GI97="Bearish",GI96="Bearish",GI95="Bearish"),"YES","-----")</f>
        <v>YES</v>
      </c>
      <c r="GS98" s="20" t="str">
        <f>IF(OR(GJ98="TEMA crossover",GJ97="TEMA crossover",GJ96="TEMA crossover",GJ95="TEMA crossover"),"YES","-----")</f>
        <v>YES</v>
      </c>
      <c r="GT98" s="20" t="str">
        <f t="shared" si="284"/>
        <v>-----</v>
      </c>
      <c r="GU98" s="20" t="str">
        <f t="shared" si="285"/>
        <v>-----</v>
      </c>
      <c r="GV98" s="20" t="str">
        <f t="shared" si="286"/>
        <v>-----</v>
      </c>
      <c r="GW98" s="20" t="str">
        <f t="shared" si="287"/>
        <v>-----</v>
      </c>
      <c r="GX98" s="20" t="str">
        <f t="shared" si="288"/>
        <v>-----</v>
      </c>
      <c r="GY98" s="20" t="str">
        <f t="shared" si="289"/>
        <v>-----</v>
      </c>
      <c r="GZ98" s="7" t="str">
        <f>IF(G98&gt;BH98,"YES","-----")</f>
        <v>-----</v>
      </c>
      <c r="HA98" s="7" t="str">
        <f>IF(F98&lt;BI98,"YES","-----")</f>
        <v>-----</v>
      </c>
      <c r="HB98">
        <f>BH98-BI98</f>
        <v>12.909999999999854</v>
      </c>
      <c r="HI98">
        <f t="shared" si="267"/>
        <v>-11.963670000000093</v>
      </c>
      <c r="HJ98">
        <f t="shared" si="268"/>
        <v>0.94632999999976164</v>
      </c>
      <c r="HK98" s="7"/>
      <c r="HL98" s="7"/>
      <c r="HM98" s="7"/>
      <c r="HN98" s="7"/>
      <c r="HO98" s="7"/>
      <c r="HP98" s="7"/>
      <c r="HQ98" s="28">
        <f t="shared" si="291"/>
        <v>-1.9355699999996432</v>
      </c>
      <c r="HR98" s="28" t="str">
        <f t="shared" si="269"/>
        <v>Bear</v>
      </c>
      <c r="HS98">
        <f t="shared" si="270"/>
        <v>1.9355699999996432</v>
      </c>
    </row>
    <row r="99" spans="1:227" x14ac:dyDescent="0.55000000000000004">
      <c r="A99">
        <f>Validation!A98</f>
        <v>1772053800</v>
      </c>
      <c r="B99" t="str">
        <f>Price!B98</f>
        <v>XAUUSD</v>
      </c>
      <c r="C99" t="str">
        <f>Price!C98</f>
        <v>M5</v>
      </c>
      <c r="D99">
        <f>Price!D98</f>
        <v>5161.84</v>
      </c>
      <c r="E99">
        <f>Price!E98</f>
        <v>5162.97</v>
      </c>
      <c r="F99">
        <f>Price!F98</f>
        <v>5165.32</v>
      </c>
      <c r="G99">
        <f>Price!G98</f>
        <v>5158.55</v>
      </c>
      <c r="H99">
        <f>Price!H98</f>
        <v>607</v>
      </c>
      <c r="I99">
        <f>Diagonals!E98</f>
        <v>0</v>
      </c>
      <c r="J99">
        <f>Diagonals!F98</f>
        <v>0</v>
      </c>
      <c r="K99">
        <f>Diagonals!G98</f>
        <v>0</v>
      </c>
      <c r="L99">
        <f>Diagonals!H98</f>
        <v>0</v>
      </c>
      <c r="M99">
        <f>Diagonals!I98</f>
        <v>0</v>
      </c>
      <c r="N99">
        <f>Diagonals!J98</f>
        <v>0</v>
      </c>
      <c r="O99">
        <f>Diagonals!K98</f>
        <v>0</v>
      </c>
      <c r="P99">
        <f>Diagonals!L98</f>
        <v>0</v>
      </c>
      <c r="Q99">
        <f>Trendlines!E98</f>
        <v>0</v>
      </c>
      <c r="R99">
        <f>Trendlines!F98</f>
        <v>0</v>
      </c>
      <c r="S99">
        <f>Trendlines!G98</f>
        <v>0</v>
      </c>
      <c r="T99">
        <f>Trendlines!H98</f>
        <v>0</v>
      </c>
      <c r="U99">
        <f>Trendlines!I98</f>
        <v>0</v>
      </c>
      <c r="V99">
        <f>Trendlines!J98</f>
        <v>0</v>
      </c>
      <c r="W99">
        <f>Trendlines!K98</f>
        <v>0</v>
      </c>
      <c r="X99">
        <f>Trendlines!L98</f>
        <v>0</v>
      </c>
      <c r="Y99">
        <f>Tema_Hrma_Smma!E98</f>
        <v>5156.6499999999996</v>
      </c>
      <c r="Z99">
        <f>Tema_Hrma_Smma!F98</f>
        <v>5165.78</v>
      </c>
      <c r="AA99">
        <f>Tema_Hrma_Smma!G98</f>
        <v>5192.88</v>
      </c>
      <c r="AB99">
        <f>ZScore!H98</f>
        <v>-1</v>
      </c>
      <c r="AC99">
        <f>ZScore!I98</f>
        <v>0.67232999999999998</v>
      </c>
      <c r="AD99">
        <f>ZScore!J98</f>
        <v>3</v>
      </c>
      <c r="AE99">
        <f>HA!E98</f>
        <v>5161.17</v>
      </c>
      <c r="AF99">
        <f>HA!F98</f>
        <v>5165.32</v>
      </c>
      <c r="AG99">
        <f>HA!G98</f>
        <v>5158.55</v>
      </c>
      <c r="AH99">
        <f>HA!H98</f>
        <v>5162.17</v>
      </c>
      <c r="AI99">
        <f>HA!I98</f>
        <v>1</v>
      </c>
      <c r="AJ99">
        <f>HA!J98</f>
        <v>1</v>
      </c>
      <c r="AK99">
        <f>HA!K98</f>
        <v>-0.73928000000000005</v>
      </c>
      <c r="AL99">
        <f>HA!L98</f>
        <v>1</v>
      </c>
      <c r="AM99">
        <f>KC!E98</f>
        <v>5214.1669300000003</v>
      </c>
      <c r="AN99">
        <f>KC!F98</f>
        <v>5208.5109499999999</v>
      </c>
      <c r="AO99">
        <f>KC!G98</f>
        <v>5202.8549599999997</v>
      </c>
      <c r="AP99">
        <f>KC!H98</f>
        <v>5197.1989700000004</v>
      </c>
      <c r="AQ99">
        <f>KC!I98</f>
        <v>5191.5429800000002</v>
      </c>
      <c r="AR99">
        <f>KC!J98</f>
        <v>5182.04295</v>
      </c>
      <c r="AS99">
        <f>KC!K98</f>
        <v>5176.3869699999996</v>
      </c>
      <c r="AT99">
        <f>KC!L98</f>
        <v>5170.7309800000003</v>
      </c>
      <c r="AU99">
        <f>KC!M98</f>
        <v>5165.0749900000001</v>
      </c>
      <c r="AV99">
        <f>KC!N98</f>
        <v>5159.4189999999999</v>
      </c>
      <c r="AW99">
        <f>SR_Levels!E98</f>
        <v>5135.8500000000004</v>
      </c>
      <c r="AX99">
        <f>SR_Levels!F98</f>
        <v>0</v>
      </c>
      <c r="AY99">
        <f>SR_Levels!G98</f>
        <v>0</v>
      </c>
      <c r="AZ99">
        <f>SR_Levels!H98</f>
        <v>0</v>
      </c>
      <c r="BA99">
        <f>SR_Levels!I98</f>
        <v>5161.8900000000003</v>
      </c>
      <c r="BB99">
        <f>SR_Levels!J98</f>
        <v>5178.6000000000004</v>
      </c>
      <c r="BC99">
        <f>SR_Levels!K98</f>
        <v>5193.3500000000004</v>
      </c>
      <c r="BD99">
        <f>SR_Levels!L98</f>
        <v>5205.3100000000004</v>
      </c>
      <c r="BE99">
        <f>ZigZag!E98</f>
        <v>0</v>
      </c>
      <c r="BF99">
        <f>ZigZag!F98</f>
        <v>0</v>
      </c>
      <c r="BG99">
        <f>ZigZag!G98</f>
        <v>5185</v>
      </c>
      <c r="BH99">
        <f>Dual_Tema!E98</f>
        <v>5161.53</v>
      </c>
      <c r="BI99">
        <f>Dual_Tema!F98</f>
        <v>5151.5200000000004</v>
      </c>
      <c r="BJ99">
        <f>Pinbar!E98</f>
        <v>0</v>
      </c>
      <c r="BK99">
        <f>SSA!E98</f>
        <v>5162.26044</v>
      </c>
      <c r="BL99">
        <f>SSA!F98</f>
        <v>5163.06484</v>
      </c>
      <c r="BN99" t="str">
        <f t="shared" si="290"/>
        <v>Red Candle</v>
      </c>
      <c r="BO99" s="34">
        <f t="shared" si="292"/>
        <v>-3.7904228135589024E-3</v>
      </c>
      <c r="BP99" s="34">
        <f t="shared" si="294"/>
        <v>-6.4346992552841709E-3</v>
      </c>
      <c r="BQ99" s="34">
        <f t="shared" si="302"/>
        <v>-8.1624496572078042E-3</v>
      </c>
      <c r="BR99" s="34">
        <f t="shared" si="304"/>
        <v>-8.6805555555554692E-3</v>
      </c>
      <c r="BS99" s="35">
        <f t="shared" si="293"/>
        <v>-6.3273718244771793E-4</v>
      </c>
      <c r="BT99" s="35">
        <f t="shared" si="295"/>
        <v>-5.3781292456289709E-4</v>
      </c>
      <c r="BU99" s="35">
        <f t="shared" si="303"/>
        <v>-4.5522662192942764E-4</v>
      </c>
      <c r="BV99" s="35">
        <f t="shared" si="305"/>
        <v>-3.6320281920931841E-4</v>
      </c>
      <c r="BW99" s="27">
        <v>96</v>
      </c>
      <c r="BX99">
        <f>F99-G99</f>
        <v>6.7699999999995271</v>
      </c>
      <c r="BY99">
        <f>ABS(F99-D98)</f>
        <v>2.2899999999999636</v>
      </c>
      <c r="BZ99">
        <f>ABS(G99-D98)</f>
        <v>4.4799999999995634</v>
      </c>
      <c r="CA99">
        <f t="shared" si="271"/>
        <v>6.7699999999995271</v>
      </c>
      <c r="CB99">
        <f t="shared" si="296"/>
        <v>10.340714285714252</v>
      </c>
      <c r="CC99">
        <f t="shared" si="299"/>
        <v>8.8100222921035094</v>
      </c>
      <c r="CD99">
        <f t="shared" si="297"/>
        <v>1.530691993610743</v>
      </c>
      <c r="CE99">
        <f t="shared" si="300"/>
        <v>1</v>
      </c>
      <c r="CF99">
        <f t="shared" si="301"/>
        <v>20</v>
      </c>
      <c r="CG99" s="7" t="str">
        <f t="shared" si="298"/>
        <v>High Volatility Period</v>
      </c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Z99" s="7" t="str">
        <f>IF(AND(D99&gt;BH99,D99&gt;E99),"Bullish Trigger","-----")</f>
        <v>-----</v>
      </c>
      <c r="DA99" s="7" t="str">
        <f>IF(AND(D99&lt;BI99,D99&lt;E99),"Bearish Trigger","-----")</f>
        <v>-----</v>
      </c>
      <c r="DB99" s="13" t="str">
        <f>IF(AND(W99=BE99,W99&gt;0,BE99&gt;0),"Important High","------")</f>
        <v>------</v>
      </c>
      <c r="DC99" s="13" t="str">
        <f>IF(AND(X99=BF99,X99&gt;0,BF99&gt;0),"Important Low","------")</f>
        <v>------</v>
      </c>
      <c r="DD99" s="7" t="str">
        <f>IF(AND(DB99="Important High",DC99="-----",BJ99=1),"Imp High Rej","-----")</f>
        <v>-----</v>
      </c>
      <c r="DE99" s="7" t="str">
        <f>IF(AND(DB99="-----",DC99="Important Low",BJ99=1),"Imp Low Rej","-----")</f>
        <v>-----</v>
      </c>
      <c r="DF99" s="7" t="str">
        <f>IF(Y99&gt;AM99,"Overbought",IF(Y99&gt;AO99,"Bullish Momentum",IF(Y99&gt;AQ99,"Flat Momentum","-----")))</f>
        <v>-----</v>
      </c>
      <c r="DG99" s="7" t="str">
        <f>IF(Y99&lt;AV99,"Oversold",IF(Y99&lt;AT99,"Bearish Momentum",IF(Y99&lt;AR99,"Flat Momentum","-----")))</f>
        <v>Oversold</v>
      </c>
      <c r="DH99" s="7" t="str">
        <f>IF(AND(DF99="Overbought",AD99=2),"Culminated Thrust","-----")</f>
        <v>-----</v>
      </c>
      <c r="DI99" s="7" t="str">
        <f>IF(AND(DG99="Oversold",AD99=5),"Culminated Thrust","-----")</f>
        <v>-----</v>
      </c>
      <c r="DJ99" s="14">
        <f>(Q99-$D99)/$D99</f>
        <v>-1</v>
      </c>
      <c r="DK99" s="14">
        <f>(R99-$D99)/$D99</f>
        <v>-1</v>
      </c>
      <c r="DL99" s="14">
        <f>(S99-$D99)/$D99</f>
        <v>-1</v>
      </c>
      <c r="DM99" s="14">
        <f>(T99-$D99)/$D99</f>
        <v>-1</v>
      </c>
      <c r="DN99" s="14">
        <f>(U99-$D99)/$D99</f>
        <v>-1</v>
      </c>
      <c r="DO99" s="14">
        <f>(V99-$D99)/$D99</f>
        <v>-1</v>
      </c>
      <c r="DP99" s="14">
        <f t="shared" si="239"/>
        <v>-1</v>
      </c>
      <c r="DQ99" s="14">
        <f t="shared" si="240"/>
        <v>-1</v>
      </c>
      <c r="DR99" s="14">
        <f t="shared" si="241"/>
        <v>-1</v>
      </c>
      <c r="DS99" s="14">
        <f t="shared" si="242"/>
        <v>-1</v>
      </c>
      <c r="DT99" s="14">
        <f t="shared" si="243"/>
        <v>-1</v>
      </c>
      <c r="DU99" s="14">
        <f t="shared" si="244"/>
        <v>-1</v>
      </c>
      <c r="DV99" t="str">
        <f>IF($D99&gt;Q99,"SUP","RES")</f>
        <v>SUP</v>
      </c>
      <c r="DW99" t="str">
        <f>IF($D99&gt;R99,"SUP","RES")</f>
        <v>SUP</v>
      </c>
      <c r="DX99" t="str">
        <f>IF($D99&gt;S99,"SUP","RES")</f>
        <v>SUP</v>
      </c>
      <c r="DY99" t="str">
        <f>IF($D99&gt;T99,"SUP","RES")</f>
        <v>SUP</v>
      </c>
      <c r="DZ99" t="str">
        <f>IF($D99&gt;U99,"SUP","RES")</f>
        <v>SUP</v>
      </c>
      <c r="EA99" t="str">
        <f>IF($D99&gt;V99,"SUP","RES")</f>
        <v>SUP</v>
      </c>
      <c r="EB99" s="7">
        <f t="shared" si="245"/>
        <v>0</v>
      </c>
      <c r="EC99" s="7">
        <f t="shared" si="246"/>
        <v>6</v>
      </c>
      <c r="ED99" s="13" t="str">
        <f t="shared" si="247"/>
        <v>All Sup</v>
      </c>
      <c r="EE99" s="13" t="str">
        <f t="shared" si="248"/>
        <v>-----</v>
      </c>
      <c r="EF99" s="7" t="str">
        <f>IF(OR(ED99="All Sup",EE99="All Res"),"na",((D99-MIN(Q99:V99))/(MAX(Q99:V99)-MIN(Q99:V99))))</f>
        <v>na</v>
      </c>
      <c r="EG99">
        <v>1.4999999999999999E-4</v>
      </c>
      <c r="EH99">
        <f>Q99*(1+$EG99)</f>
        <v>0</v>
      </c>
      <c r="EI99">
        <f>Q99*(1-$EG99)</f>
        <v>0</v>
      </c>
      <c r="EJ99">
        <f>R99*(1+$EG99)</f>
        <v>0</v>
      </c>
      <c r="EK99">
        <f>R99*(1-$EG99)</f>
        <v>0</v>
      </c>
      <c r="EL99">
        <f>S99*(1+$EG99)</f>
        <v>0</v>
      </c>
      <c r="EM99">
        <f>S99*(1-$EG99)</f>
        <v>0</v>
      </c>
      <c r="EN99">
        <f>T99*(1+$EG99)</f>
        <v>0</v>
      </c>
      <c r="EO99">
        <f>T99*(1-$EG99)</f>
        <v>0</v>
      </c>
      <c r="EP99">
        <f>U99*(1+$EG99)</f>
        <v>0</v>
      </c>
      <c r="EQ99">
        <f>U99*(1-$EG99)</f>
        <v>0</v>
      </c>
      <c r="ER99">
        <f>V99*(1+$EG99)</f>
        <v>0</v>
      </c>
      <c r="ES99">
        <f>V99*(1-$EG99)</f>
        <v>0</v>
      </c>
      <c r="ET99" s="7" t="str">
        <f t="shared" si="249"/>
        <v>-----</v>
      </c>
      <c r="EU99" s="7" t="str">
        <f t="shared" si="250"/>
        <v>-----</v>
      </c>
      <c r="EV99" s="7" t="str">
        <f t="shared" si="251"/>
        <v>-----</v>
      </c>
      <c r="EW99" s="7" t="str">
        <f t="shared" si="252"/>
        <v>-----</v>
      </c>
      <c r="EX99" s="7" t="str">
        <f t="shared" si="253"/>
        <v>-----</v>
      </c>
      <c r="EY99" s="7" t="str">
        <f t="shared" si="254"/>
        <v>-----</v>
      </c>
      <c r="EZ99">
        <f t="shared" si="272"/>
        <v>97</v>
      </c>
      <c r="FA99">
        <f t="shared" si="273"/>
        <v>97</v>
      </c>
      <c r="FB99">
        <f t="shared" si="274"/>
        <v>97</v>
      </c>
      <c r="FC99">
        <f t="shared" si="275"/>
        <v>97</v>
      </c>
      <c r="FD99">
        <f t="shared" si="276"/>
        <v>97</v>
      </c>
      <c r="FE99">
        <f t="shared" si="277"/>
        <v>97</v>
      </c>
      <c r="FF99">
        <f t="shared" si="278"/>
        <v>0</v>
      </c>
      <c r="FG99">
        <f t="shared" si="279"/>
        <v>0</v>
      </c>
      <c r="FH99">
        <f t="shared" si="280"/>
        <v>0</v>
      </c>
      <c r="FI99">
        <f t="shared" si="281"/>
        <v>0</v>
      </c>
      <c r="FJ99">
        <f t="shared" si="282"/>
        <v>0</v>
      </c>
      <c r="FK99">
        <f t="shared" si="283"/>
        <v>0</v>
      </c>
      <c r="FL99" s="7" t="str">
        <f t="shared" si="255"/>
        <v>-----</v>
      </c>
      <c r="FM99" s="7" t="str">
        <f t="shared" si="256"/>
        <v>-----</v>
      </c>
      <c r="FN99" s="7" t="str">
        <f t="shared" si="257"/>
        <v>-----</v>
      </c>
      <c r="FO99" s="7" t="str">
        <f t="shared" si="258"/>
        <v>-----</v>
      </c>
      <c r="FP99" s="7" t="str">
        <f t="shared" si="259"/>
        <v>-----</v>
      </c>
      <c r="FQ99" s="7" t="str">
        <f t="shared" si="260"/>
        <v>-----</v>
      </c>
      <c r="FR99" s="13" t="str">
        <f>IF(FL99="-----","-----",(D99-Q99)/Q99)</f>
        <v>-----</v>
      </c>
      <c r="FS99" s="13" t="str">
        <f>IF(FM99="-----","-----",(Q99-R99)/R99)</f>
        <v>-----</v>
      </c>
      <c r="FT99" s="13" t="str">
        <f>IF(FN99="-----","-----",(R99-S99)/S99)</f>
        <v>-----</v>
      </c>
      <c r="FU99" s="13" t="str">
        <f>IF(FO99="-----","-----",(S99-T99)/T99)</f>
        <v>-----</v>
      </c>
      <c r="FV99" s="13" t="str">
        <f>IF(FP99="-----","-----",(T99-U99)/U99)</f>
        <v>-----</v>
      </c>
      <c r="FW99" s="13" t="str">
        <f>IF(FQ99="-----","-----",(U99-V99)/V99)</f>
        <v>-----</v>
      </c>
      <c r="FX99" s="7" t="str">
        <f t="shared" si="261"/>
        <v>-----</v>
      </c>
      <c r="FY99" s="7" t="str">
        <f t="shared" si="262"/>
        <v>-----</v>
      </c>
      <c r="FZ99" s="7" t="str">
        <f t="shared" si="263"/>
        <v>-----</v>
      </c>
      <c r="GA99" s="7" t="str">
        <f t="shared" si="264"/>
        <v>-----</v>
      </c>
      <c r="GB99" s="7" t="str">
        <f t="shared" si="265"/>
        <v>-----</v>
      </c>
      <c r="GC99" s="7" t="str">
        <f t="shared" si="266"/>
        <v>-----</v>
      </c>
      <c r="GD99" s="7" t="str">
        <f>IF(AND(BG99&gt;AA99,BG98&gt;AA98,BG97&gt;AA97,BG96&gt;AA96,BG95&gt;AA95,BG94&gt;AA94,BG93&gt;AA93,BG92&gt;AA92,BG91&gt;AA91,BG90&gt;AA90,BG89&gt;AA89,BG88&gt;AA88),"Bullish",IF(AND(BG99&lt;AA99,BG98&lt;AA98,BG97&lt;AA97,BG96&lt;AA96,BG95&lt;AA95,BG94&lt;AA94,BG93&lt;AA93,BG92&lt;AA92,BG91&lt;AA91,BG90&lt;AA90,BG89&lt;AA89,BG88&lt;AA88),"Bearish","-----"))</f>
        <v>-----</v>
      </c>
      <c r="GE99">
        <f>(Z99-BG99)/BG99</f>
        <v>-3.706846673095517E-3</v>
      </c>
      <c r="GI99" s="7" t="str">
        <f>IF(Y99&gt;Z99,"Bullish","Bearish")</f>
        <v>Bearish</v>
      </c>
      <c r="GJ99" s="19" t="str">
        <f>IF(AND(D99&gt;Y99,D98&lt;Y98),"TEMA crossover","-----")</f>
        <v>-----</v>
      </c>
      <c r="GK99" s="19" t="str">
        <f>IF(AND(D99&lt;Y99,D98&gt;Y98),"TEMA crossunder","-----")</f>
        <v>-----</v>
      </c>
      <c r="GL99" s="20" t="str">
        <f>IF(GD99="Bearish","YES","-----")</f>
        <v>-----</v>
      </c>
      <c r="GM99" s="20" t="str">
        <f>IF(GH99="Reverse to Bearish","YES","-----")</f>
        <v>-----</v>
      </c>
      <c r="GN99" s="20" t="str">
        <f>IF(AND(GI99="Bullish",GI98="Bullish",GI97="Bullish",GI96="Bullish"),"YES","-----")</f>
        <v>-----</v>
      </c>
      <c r="GO99" s="20" t="str">
        <f>IF(OR(GK99="TEMA crossunder",GK98="TEMA crossunder",GK97="TEMA crossunder",GK96="TEMA crossunder"),"YES","-----")</f>
        <v>YES</v>
      </c>
      <c r="GP99" s="20" t="str">
        <f>IF(GD99="Bullish","YES","-----")</f>
        <v>-----</v>
      </c>
      <c r="GQ99" s="20" t="str">
        <f>IF(GH99="Reverse to Bullish","YES","-----")</f>
        <v>-----</v>
      </c>
      <c r="GR99" s="20" t="str">
        <f>IF(AND(GI99="Bearish",GI98="Bearish",GI97="Bearish",GI96="Bearish"),"YES","-----")</f>
        <v>YES</v>
      </c>
      <c r="GS99" s="20" t="str">
        <f>IF(OR(GJ99="TEMA crossover",GJ98="TEMA crossover",GJ97="TEMA crossover",GJ96="TEMA crossover"),"YES","-----")</f>
        <v>YES</v>
      </c>
      <c r="GT99" s="20" t="str">
        <f t="shared" si="284"/>
        <v>-----</v>
      </c>
      <c r="GU99" s="20" t="str">
        <f t="shared" si="285"/>
        <v>-----</v>
      </c>
      <c r="GV99" s="20" t="str">
        <f t="shared" si="286"/>
        <v>-----</v>
      </c>
      <c r="GW99" s="20" t="str">
        <f t="shared" si="287"/>
        <v>-----</v>
      </c>
      <c r="GX99" s="20" t="str">
        <f t="shared" si="288"/>
        <v>-----</v>
      </c>
      <c r="GY99" s="20" t="str">
        <f t="shared" si="289"/>
        <v>-----</v>
      </c>
      <c r="GZ99" s="7" t="str">
        <f>IF(G99&gt;BH99,"YES","-----")</f>
        <v>-----</v>
      </c>
      <c r="HA99" s="7" t="str">
        <f>IF(F99&lt;BI99,"YES","-----")</f>
        <v>-----</v>
      </c>
      <c r="HB99">
        <f>BH99-BI99</f>
        <v>10.009999999999309</v>
      </c>
      <c r="HI99">
        <f t="shared" si="267"/>
        <v>-10.74043999999958</v>
      </c>
      <c r="HJ99">
        <f t="shared" si="268"/>
        <v>-0.73044000000027154</v>
      </c>
      <c r="HK99" s="7"/>
      <c r="HL99" s="7"/>
      <c r="HM99" s="7"/>
      <c r="HN99" s="7"/>
      <c r="HO99" s="7"/>
      <c r="HP99" s="7"/>
      <c r="HQ99" s="28">
        <f t="shared" si="291"/>
        <v>-0.8043999999999869</v>
      </c>
      <c r="HR99" s="28" t="str">
        <f t="shared" si="269"/>
        <v>Bear</v>
      </c>
      <c r="HS99">
        <f t="shared" si="270"/>
        <v>0.8043999999999869</v>
      </c>
    </row>
    <row r="100" spans="1:227" x14ac:dyDescent="0.55000000000000004">
      <c r="A100">
        <f>Validation!A99</f>
        <v>1772054100</v>
      </c>
      <c r="B100" t="str">
        <f>Price!B99</f>
        <v>XAUUSD</v>
      </c>
      <c r="C100" t="str">
        <f>Price!C99</f>
        <v>M5</v>
      </c>
      <c r="D100">
        <f>Price!D99</f>
        <v>5165.38</v>
      </c>
      <c r="E100">
        <f>Price!E99</f>
        <v>5161.82</v>
      </c>
      <c r="F100">
        <f>Price!F99</f>
        <v>5173.3599999999997</v>
      </c>
      <c r="G100">
        <f>Price!G99</f>
        <v>5160.8599999999997</v>
      </c>
      <c r="H100">
        <f>Price!H99</f>
        <v>603</v>
      </c>
      <c r="I100">
        <f>Diagonals!E99</f>
        <v>0</v>
      </c>
      <c r="J100">
        <f>Diagonals!F99</f>
        <v>0</v>
      </c>
      <c r="K100">
        <f>Diagonals!G99</f>
        <v>0</v>
      </c>
      <c r="L100">
        <f>Diagonals!H99</f>
        <v>0</v>
      </c>
      <c r="M100">
        <f>Diagonals!I99</f>
        <v>0</v>
      </c>
      <c r="N100">
        <f>Diagonals!J99</f>
        <v>0</v>
      </c>
      <c r="O100">
        <f>Diagonals!K99</f>
        <v>0</v>
      </c>
      <c r="P100">
        <f>Diagonals!L99</f>
        <v>0</v>
      </c>
      <c r="Q100">
        <f>Trendlines!E99</f>
        <v>0</v>
      </c>
      <c r="R100">
        <f>Trendlines!F99</f>
        <v>0</v>
      </c>
      <c r="S100">
        <f>Trendlines!G99</f>
        <v>0</v>
      </c>
      <c r="T100">
        <f>Trendlines!H99</f>
        <v>0</v>
      </c>
      <c r="U100">
        <f>Trendlines!I99</f>
        <v>0</v>
      </c>
      <c r="V100">
        <f>Trendlines!J99</f>
        <v>0</v>
      </c>
      <c r="W100">
        <f>Trendlines!K99</f>
        <v>0</v>
      </c>
      <c r="X100">
        <f>Trendlines!L99</f>
        <v>0</v>
      </c>
      <c r="Y100">
        <f>Tema_Hrma_Smma!E99</f>
        <v>5159.43</v>
      </c>
      <c r="Z100">
        <f>Tema_Hrma_Smma!F99</f>
        <v>5163.6899999999996</v>
      </c>
      <c r="AA100">
        <f>Tema_Hrma_Smma!G99</f>
        <v>5192.09</v>
      </c>
      <c r="AB100">
        <f>ZScore!H99</f>
        <v>1</v>
      </c>
      <c r="AC100">
        <f>ZScore!I99</f>
        <v>8.7989999999999999E-2</v>
      </c>
      <c r="AD100">
        <f>ZScore!J99</f>
        <v>0</v>
      </c>
      <c r="AE100">
        <f>HA!E99</f>
        <v>5161.67</v>
      </c>
      <c r="AF100">
        <f>HA!F99</f>
        <v>5173.3599999999997</v>
      </c>
      <c r="AG100">
        <f>HA!G99</f>
        <v>5160.8599999999997</v>
      </c>
      <c r="AH100">
        <f>HA!H99</f>
        <v>5165.3599999999997</v>
      </c>
      <c r="AI100">
        <f>HA!I99</f>
        <v>1</v>
      </c>
      <c r="AJ100">
        <f>HA!J99</f>
        <v>3.68</v>
      </c>
      <c r="AK100">
        <f>HA!K99</f>
        <v>0.16708999999999999</v>
      </c>
      <c r="AL100">
        <f>HA!L99</f>
        <v>2</v>
      </c>
      <c r="AM100">
        <f>KC!E99</f>
        <v>5212.1708699999999</v>
      </c>
      <c r="AN100">
        <f>KC!F99</f>
        <v>5206.4625999999998</v>
      </c>
      <c r="AO100">
        <f>KC!G99</f>
        <v>5200.7543299999998</v>
      </c>
      <c r="AP100">
        <f>KC!H99</f>
        <v>5195.0460599999997</v>
      </c>
      <c r="AQ100">
        <f>KC!I99</f>
        <v>5189.3377899999996</v>
      </c>
      <c r="AR100">
        <f>KC!J99</f>
        <v>5179.5677500000002</v>
      </c>
      <c r="AS100">
        <f>KC!K99</f>
        <v>5173.8594800000001</v>
      </c>
      <c r="AT100">
        <f>KC!L99</f>
        <v>5168.1512000000002</v>
      </c>
      <c r="AU100">
        <f>KC!M99</f>
        <v>5162.4429300000002</v>
      </c>
      <c r="AV100">
        <f>KC!N99</f>
        <v>5156.7346600000001</v>
      </c>
      <c r="AW100">
        <f>SR_Levels!E99</f>
        <v>5161.8900000000003</v>
      </c>
      <c r="AX100">
        <f>SR_Levels!F99</f>
        <v>5135.8500000000004</v>
      </c>
      <c r="AY100">
        <f>SR_Levels!G99</f>
        <v>0</v>
      </c>
      <c r="AZ100">
        <f>SR_Levels!H99</f>
        <v>0</v>
      </c>
      <c r="BA100">
        <f>SR_Levels!I99</f>
        <v>5178.6000000000004</v>
      </c>
      <c r="BB100">
        <f>SR_Levels!J99</f>
        <v>5193.3500000000004</v>
      </c>
      <c r="BC100">
        <f>SR_Levels!K99</f>
        <v>5205.3100000000004</v>
      </c>
      <c r="BD100">
        <f>SR_Levels!L99</f>
        <v>0</v>
      </c>
      <c r="BE100">
        <f>ZigZag!E99</f>
        <v>0</v>
      </c>
      <c r="BF100">
        <f>ZigZag!F99</f>
        <v>0</v>
      </c>
      <c r="BG100">
        <f>ZigZag!G99</f>
        <v>5183.68</v>
      </c>
      <c r="BH100">
        <f>Dual_Tema!E99</f>
        <v>5165.0600000000004</v>
      </c>
      <c r="BI100">
        <f>Dual_Tema!F99</f>
        <v>5154.1099999999997</v>
      </c>
      <c r="BJ100">
        <f>Pinbar!E99</f>
        <v>0</v>
      </c>
      <c r="BK100">
        <f>SSA!E99</f>
        <v>5163.5161699999999</v>
      </c>
      <c r="BL100">
        <f>SSA!F99</f>
        <v>5163.2905000000001</v>
      </c>
      <c r="BN100" t="str">
        <f t="shared" si="290"/>
        <v>Green Candle</v>
      </c>
      <c r="BO100" s="34">
        <f t="shared" si="292"/>
        <v>-1.5830461364202408E-3</v>
      </c>
      <c r="BP100" s="34">
        <f t="shared" si="294"/>
        <v>-3.7455639561796428E-3</v>
      </c>
      <c r="BQ100" s="34">
        <f t="shared" si="302"/>
        <v>-7.6119116234389939E-3</v>
      </c>
      <c r="BR100" s="34">
        <f t="shared" si="304"/>
        <v>-6.7627462479930012E-3</v>
      </c>
      <c r="BS100" s="35">
        <f t="shared" si="293"/>
        <v>-2.640152214987701E-4</v>
      </c>
      <c r="BT100" s="35">
        <f t="shared" si="295"/>
        <v>-3.1266745484204161E-4</v>
      </c>
      <c r="BU100" s="35">
        <f t="shared" si="303"/>
        <v>-4.244115831127937E-4</v>
      </c>
      <c r="BV100" s="35">
        <f t="shared" si="305"/>
        <v>-2.8269825163484974E-4</v>
      </c>
      <c r="BW100" s="27">
        <v>96</v>
      </c>
      <c r="BX100">
        <f>F100-G100</f>
        <v>12.5</v>
      </c>
      <c r="BY100">
        <f>ABS(F100-D99)</f>
        <v>11.519999999999527</v>
      </c>
      <c r="BZ100">
        <f>ABS(G100-D99)</f>
        <v>0.98000000000047294</v>
      </c>
      <c r="CA100">
        <f t="shared" si="271"/>
        <v>12.5</v>
      </c>
      <c r="CB100">
        <f t="shared" si="296"/>
        <v>10.887142857142797</v>
      </c>
      <c r="CC100">
        <f t="shared" si="299"/>
        <v>9.0735921283818293</v>
      </c>
      <c r="CD100">
        <f t="shared" si="297"/>
        <v>1.8135507287609673</v>
      </c>
      <c r="CE100">
        <f t="shared" si="300"/>
        <v>1</v>
      </c>
      <c r="CF100">
        <f t="shared" si="301"/>
        <v>21</v>
      </c>
      <c r="CG100" s="7" t="str">
        <f t="shared" si="298"/>
        <v>High Volatility Period</v>
      </c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Z100" s="7" t="str">
        <f>IF(AND(D100&gt;BH100,D100&gt;E100),"Bullish Trigger","-----")</f>
        <v>Bullish Trigger</v>
      </c>
      <c r="DA100" s="7" t="str">
        <f>IF(AND(D100&lt;BI100,D100&lt;E100),"Bearish Trigger","-----")</f>
        <v>-----</v>
      </c>
      <c r="DB100" s="13" t="str">
        <f>IF(AND(W100=BE100,W100&gt;0,BE100&gt;0),"Important High","------")</f>
        <v>------</v>
      </c>
      <c r="DC100" s="13" t="str">
        <f>IF(AND(X100=BF100,X100&gt;0,BF100&gt;0),"Important Low","------")</f>
        <v>------</v>
      </c>
      <c r="DD100" s="7" t="str">
        <f>IF(AND(DB100="Important High",DC100="-----",BJ100=1),"Imp High Rej","-----")</f>
        <v>-----</v>
      </c>
      <c r="DE100" s="7" t="str">
        <f>IF(AND(DB100="-----",DC100="Important Low",BJ100=1),"Imp Low Rej","-----")</f>
        <v>-----</v>
      </c>
      <c r="DF100" s="7" t="str">
        <f>IF(Y100&gt;AM100,"Overbought",IF(Y100&gt;AO100,"Bullish Momentum",IF(Y100&gt;AQ100,"Flat Momentum","-----")))</f>
        <v>-----</v>
      </c>
      <c r="DG100" s="7" t="str">
        <f>IF(Y100&lt;AV100,"Oversold",IF(Y100&lt;AT100,"Bearish Momentum",IF(Y100&lt;AR100,"Flat Momentum","-----")))</f>
        <v>Bearish Momentum</v>
      </c>
      <c r="DH100" s="7" t="str">
        <f>IF(AND(DF100="Overbought",AD100=2),"Culminated Thrust","-----")</f>
        <v>-----</v>
      </c>
      <c r="DI100" s="7" t="str">
        <f>IF(AND(DG100="Oversold",AD100=5),"Culminated Thrust","-----")</f>
        <v>-----</v>
      </c>
      <c r="DJ100" s="14">
        <f>(Q100-$D100)/$D100</f>
        <v>-1</v>
      </c>
      <c r="DK100" s="14">
        <f>(R100-$D100)/$D100</f>
        <v>-1</v>
      </c>
      <c r="DL100" s="14">
        <f>(S100-$D100)/$D100</f>
        <v>-1</v>
      </c>
      <c r="DM100" s="14">
        <f>(T100-$D100)/$D100</f>
        <v>-1</v>
      </c>
      <c r="DN100" s="14">
        <f>(U100-$D100)/$D100</f>
        <v>-1</v>
      </c>
      <c r="DO100" s="14">
        <f>(V100-$D100)/$D100</f>
        <v>-1</v>
      </c>
      <c r="DP100" s="14">
        <f t="shared" si="239"/>
        <v>-1</v>
      </c>
      <c r="DQ100" s="14">
        <f t="shared" si="240"/>
        <v>-1</v>
      </c>
      <c r="DR100" s="14">
        <f t="shared" si="241"/>
        <v>-1</v>
      </c>
      <c r="DS100" s="14">
        <f t="shared" si="242"/>
        <v>-1</v>
      </c>
      <c r="DT100" s="14">
        <f t="shared" si="243"/>
        <v>-1</v>
      </c>
      <c r="DU100" s="14">
        <f t="shared" si="244"/>
        <v>-1</v>
      </c>
      <c r="DV100" t="str">
        <f>IF($D100&gt;Q100,"SUP","RES")</f>
        <v>SUP</v>
      </c>
      <c r="DW100" t="str">
        <f>IF($D100&gt;R100,"SUP","RES")</f>
        <v>SUP</v>
      </c>
      <c r="DX100" t="str">
        <f>IF($D100&gt;S100,"SUP","RES")</f>
        <v>SUP</v>
      </c>
      <c r="DY100" t="str">
        <f>IF($D100&gt;T100,"SUP","RES")</f>
        <v>SUP</v>
      </c>
      <c r="DZ100" t="str">
        <f>IF($D100&gt;U100,"SUP","RES")</f>
        <v>SUP</v>
      </c>
      <c r="EA100" t="str">
        <f>IF($D100&gt;V100,"SUP","RES")</f>
        <v>SUP</v>
      </c>
      <c r="EB100" s="7">
        <f t="shared" si="245"/>
        <v>0</v>
      </c>
      <c r="EC100" s="7">
        <f t="shared" si="246"/>
        <v>6</v>
      </c>
      <c r="ED100" s="13" t="str">
        <f t="shared" si="247"/>
        <v>All Sup</v>
      </c>
      <c r="EE100" s="13" t="str">
        <f t="shared" si="248"/>
        <v>-----</v>
      </c>
      <c r="EF100" s="7" t="str">
        <f>IF(OR(ED100="All Sup",EE100="All Res"),"na",((D100-MIN(Q100:V100))/(MAX(Q100:V100)-MIN(Q100:V100))))</f>
        <v>na</v>
      </c>
      <c r="EG100">
        <v>1.4999999999999999E-4</v>
      </c>
      <c r="EH100">
        <f>Q100*(1+$EG100)</f>
        <v>0</v>
      </c>
      <c r="EI100">
        <f>Q100*(1-$EG100)</f>
        <v>0</v>
      </c>
      <c r="EJ100">
        <f>R100*(1+$EG100)</f>
        <v>0</v>
      </c>
      <c r="EK100">
        <f>R100*(1-$EG100)</f>
        <v>0</v>
      </c>
      <c r="EL100">
        <f>S100*(1+$EG100)</f>
        <v>0</v>
      </c>
      <c r="EM100">
        <f>S100*(1-$EG100)</f>
        <v>0</v>
      </c>
      <c r="EN100">
        <f>T100*(1+$EG100)</f>
        <v>0</v>
      </c>
      <c r="EO100">
        <f>T100*(1-$EG100)</f>
        <v>0</v>
      </c>
      <c r="EP100">
        <f>U100*(1+$EG100)</f>
        <v>0</v>
      </c>
      <c r="EQ100">
        <f>U100*(1-$EG100)</f>
        <v>0</v>
      </c>
      <c r="ER100">
        <f>V100*(1+$EG100)</f>
        <v>0</v>
      </c>
      <c r="ES100">
        <f>V100*(1-$EG100)</f>
        <v>0</v>
      </c>
      <c r="ET100" s="7" t="str">
        <f t="shared" si="249"/>
        <v>-----</v>
      </c>
      <c r="EU100" s="7" t="str">
        <f t="shared" si="250"/>
        <v>-----</v>
      </c>
      <c r="EV100" s="7" t="str">
        <f t="shared" si="251"/>
        <v>-----</v>
      </c>
      <c r="EW100" s="7" t="str">
        <f t="shared" si="252"/>
        <v>-----</v>
      </c>
      <c r="EX100" s="7" t="str">
        <f t="shared" si="253"/>
        <v>-----</v>
      </c>
      <c r="EY100" s="7" t="str">
        <f t="shared" si="254"/>
        <v>-----</v>
      </c>
      <c r="EZ100">
        <f t="shared" si="272"/>
        <v>98</v>
      </c>
      <c r="FA100">
        <f t="shared" si="273"/>
        <v>98</v>
      </c>
      <c r="FB100">
        <f t="shared" si="274"/>
        <v>98</v>
      </c>
      <c r="FC100">
        <f t="shared" si="275"/>
        <v>98</v>
      </c>
      <c r="FD100">
        <f t="shared" si="276"/>
        <v>98</v>
      </c>
      <c r="FE100">
        <f t="shared" si="277"/>
        <v>98</v>
      </c>
      <c r="FF100">
        <f t="shared" si="278"/>
        <v>0</v>
      </c>
      <c r="FG100">
        <f t="shared" si="279"/>
        <v>0</v>
      </c>
      <c r="FH100">
        <f t="shared" si="280"/>
        <v>0</v>
      </c>
      <c r="FI100">
        <f t="shared" si="281"/>
        <v>0</v>
      </c>
      <c r="FJ100">
        <f t="shared" si="282"/>
        <v>0</v>
      </c>
      <c r="FK100">
        <f t="shared" si="283"/>
        <v>0</v>
      </c>
      <c r="FL100" s="7" t="str">
        <f t="shared" si="255"/>
        <v>-----</v>
      </c>
      <c r="FM100" s="7" t="str">
        <f t="shared" si="256"/>
        <v>-----</v>
      </c>
      <c r="FN100" s="7" t="str">
        <f t="shared" si="257"/>
        <v>-----</v>
      </c>
      <c r="FO100" s="7" t="str">
        <f t="shared" si="258"/>
        <v>-----</v>
      </c>
      <c r="FP100" s="7" t="str">
        <f t="shared" si="259"/>
        <v>-----</v>
      </c>
      <c r="FQ100" s="7" t="str">
        <f t="shared" si="260"/>
        <v>-----</v>
      </c>
      <c r="FR100" s="13" t="str">
        <f>IF(FL100="-----","-----",(D100-Q100)/Q100)</f>
        <v>-----</v>
      </c>
      <c r="FS100" s="13" t="str">
        <f>IF(FM100="-----","-----",(Q100-R100)/R100)</f>
        <v>-----</v>
      </c>
      <c r="FT100" s="13" t="str">
        <f>IF(FN100="-----","-----",(R100-S100)/S100)</f>
        <v>-----</v>
      </c>
      <c r="FU100" s="13" t="str">
        <f>IF(FO100="-----","-----",(S100-T100)/T100)</f>
        <v>-----</v>
      </c>
      <c r="FV100" s="13" t="str">
        <f>IF(FP100="-----","-----",(T100-U100)/U100)</f>
        <v>-----</v>
      </c>
      <c r="FW100" s="13" t="str">
        <f>IF(FQ100="-----","-----",(U100-V100)/V100)</f>
        <v>-----</v>
      </c>
      <c r="FX100" s="7" t="str">
        <f t="shared" si="261"/>
        <v>-----</v>
      </c>
      <c r="FY100" s="7" t="str">
        <f t="shared" si="262"/>
        <v>-----</v>
      </c>
      <c r="FZ100" s="7" t="str">
        <f t="shared" si="263"/>
        <v>-----</v>
      </c>
      <c r="GA100" s="7" t="str">
        <f t="shared" si="264"/>
        <v>-----</v>
      </c>
      <c r="GB100" s="7" t="str">
        <f t="shared" si="265"/>
        <v>-----</v>
      </c>
      <c r="GC100" s="7" t="str">
        <f t="shared" si="266"/>
        <v>-----</v>
      </c>
      <c r="GD100" s="7" t="str">
        <f>IF(AND(BG100&gt;AA100,BG99&gt;AA99,BG98&gt;AA98,BG97&gt;AA97,BG96&gt;AA96,BG95&gt;AA95,BG94&gt;AA94,BG93&gt;AA93,BG92&gt;AA92,BG91&gt;AA91,BG90&gt;AA90,BG89&gt;AA89),"Bullish",IF(AND(BG100&lt;AA100,BG99&lt;AA99,BG98&lt;AA98,BG97&lt;AA97,BG96&lt;AA96,BG95&lt;AA95,BG94&lt;AA94,BG93&lt;AA93,BG92&lt;AA92,BG91&lt;AA91,BG90&lt;AA90,BG89&lt;AA89),"Bearish","-----"))</f>
        <v>-----</v>
      </c>
      <c r="GE100">
        <f>(Z100-BG100)/BG100</f>
        <v>-3.8563337243041024E-3</v>
      </c>
      <c r="GI100" s="7" t="str">
        <f>IF(Y100&gt;Z100,"Bullish","Bearish")</f>
        <v>Bearish</v>
      </c>
      <c r="GJ100" s="19" t="str">
        <f>IF(AND(D100&gt;Y100,D99&lt;Y99),"TEMA crossover","-----")</f>
        <v>-----</v>
      </c>
      <c r="GK100" s="19" t="str">
        <f>IF(AND(D100&lt;Y100,D99&gt;Y99),"TEMA crossunder","-----")</f>
        <v>-----</v>
      </c>
      <c r="GL100" s="20" t="str">
        <f>IF(GD100="Bearish","YES","-----")</f>
        <v>-----</v>
      </c>
      <c r="GM100" s="20" t="str">
        <f>IF(GH100="Reverse to Bearish","YES","-----")</f>
        <v>-----</v>
      </c>
      <c r="GN100" s="20" t="str">
        <f>IF(AND(GI100="Bullish",GI99="Bullish",GI98="Bullish",GI97="Bullish"),"YES","-----")</f>
        <v>-----</v>
      </c>
      <c r="GO100" s="20" t="str">
        <f>IF(OR(GK100="TEMA crossunder",GK99="TEMA crossunder",GK98="TEMA crossunder",GK97="TEMA crossunder"),"YES","-----")</f>
        <v>-----</v>
      </c>
      <c r="GP100" s="20" t="str">
        <f>IF(GD100="Bullish","YES","-----")</f>
        <v>-----</v>
      </c>
      <c r="GQ100" s="20" t="str">
        <f>IF(GH100="Reverse to Bullish","YES","-----")</f>
        <v>-----</v>
      </c>
      <c r="GR100" s="20" t="str">
        <f>IF(AND(GI100="Bearish",GI99="Bearish",GI98="Bearish",GI97="Bearish"),"YES","-----")</f>
        <v>YES</v>
      </c>
      <c r="GS100" s="20" t="str">
        <f>IF(OR(GJ100="TEMA crossover",GJ99="TEMA crossover",GJ98="TEMA crossover",GJ97="TEMA crossover"),"YES","-----")</f>
        <v>YES</v>
      </c>
      <c r="GT100" s="20" t="str">
        <f t="shared" si="284"/>
        <v>-----</v>
      </c>
      <c r="GU100" s="20" t="str">
        <f t="shared" si="285"/>
        <v>-----</v>
      </c>
      <c r="GV100" s="20" t="str">
        <f t="shared" si="286"/>
        <v>-----</v>
      </c>
      <c r="GW100" s="20" t="str">
        <f t="shared" si="287"/>
        <v>-----</v>
      </c>
      <c r="GX100" s="20" t="str">
        <f t="shared" si="288"/>
        <v>-----</v>
      </c>
      <c r="GY100" s="20" t="str">
        <f t="shared" si="289"/>
        <v>-----</v>
      </c>
      <c r="GZ100" s="7" t="str">
        <f>IF(G100&gt;BH100,"YES","-----")</f>
        <v>-----</v>
      </c>
      <c r="HA100" s="7" t="str">
        <f>IF(F100&lt;BI100,"YES","-----")</f>
        <v>-----</v>
      </c>
      <c r="HB100">
        <f>BH100-BI100</f>
        <v>10.950000000000728</v>
      </c>
      <c r="HI100">
        <f t="shared" si="267"/>
        <v>-9.406170000000202</v>
      </c>
      <c r="HJ100">
        <f t="shared" si="268"/>
        <v>1.5438300000005256</v>
      </c>
      <c r="HK100" s="7"/>
      <c r="HL100" s="7"/>
      <c r="HM100" s="7"/>
      <c r="HN100" s="7"/>
      <c r="HO100" s="7"/>
      <c r="HP100" s="7"/>
      <c r="HQ100" s="28">
        <f t="shared" si="291"/>
        <v>0.22566999999980908</v>
      </c>
      <c r="HR100" s="28" t="str">
        <f t="shared" si="269"/>
        <v>Bull</v>
      </c>
      <c r="HS100">
        <f t="shared" si="270"/>
        <v>0.22566999999980908</v>
      </c>
    </row>
    <row r="101" spans="1:227" x14ac:dyDescent="0.55000000000000004">
      <c r="A101">
        <f>Validation!A100</f>
        <v>1772054400</v>
      </c>
      <c r="B101" t="str">
        <f>Price!B100</f>
        <v>XAUUSD</v>
      </c>
      <c r="C101" t="str">
        <f>Price!C100</f>
        <v>M5</v>
      </c>
      <c r="D101">
        <f>Price!D100</f>
        <v>5169.17</v>
      </c>
      <c r="E101">
        <f>Price!E100</f>
        <v>5165.38</v>
      </c>
      <c r="F101">
        <f>Price!F100</f>
        <v>5170.21</v>
      </c>
      <c r="G101">
        <f>Price!G100</f>
        <v>5165.07</v>
      </c>
      <c r="H101">
        <f>Price!H100</f>
        <v>347</v>
      </c>
      <c r="I101">
        <f>Diagonals!E100</f>
        <v>0</v>
      </c>
      <c r="J101">
        <f>Diagonals!F100</f>
        <v>0</v>
      </c>
      <c r="K101">
        <f>Diagonals!G100</f>
        <v>0</v>
      </c>
      <c r="L101">
        <f>Diagonals!H100</f>
        <v>0</v>
      </c>
      <c r="M101">
        <f>Diagonals!I100</f>
        <v>0</v>
      </c>
      <c r="N101">
        <f>Diagonals!J100</f>
        <v>0</v>
      </c>
      <c r="O101">
        <f>Diagonals!K100</f>
        <v>0</v>
      </c>
      <c r="P101">
        <f>Diagonals!L100</f>
        <v>0</v>
      </c>
      <c r="Q101">
        <f>Trendlines!E100</f>
        <v>0</v>
      </c>
      <c r="R101">
        <f>Trendlines!F100</f>
        <v>0</v>
      </c>
      <c r="S101">
        <f>Trendlines!G100</f>
        <v>0</v>
      </c>
      <c r="T101">
        <f>Trendlines!H100</f>
        <v>0</v>
      </c>
      <c r="U101">
        <f>Trendlines!I100</f>
        <v>0</v>
      </c>
      <c r="V101">
        <f>Trendlines!J100</f>
        <v>0</v>
      </c>
      <c r="W101">
        <f>Trendlines!K100</f>
        <v>0</v>
      </c>
      <c r="X101">
        <f>Trendlines!L100</f>
        <v>0</v>
      </c>
      <c r="Y101">
        <f>Tema_Hrma_Smma!E100</f>
        <v>5162.3599999999997</v>
      </c>
      <c r="Z101">
        <f>Tema_Hrma_Smma!F100</f>
        <v>5162.6400000000003</v>
      </c>
      <c r="AA101">
        <f>Tema_Hrma_Smma!G100</f>
        <v>5191.3999999999996</v>
      </c>
      <c r="AB101">
        <f>ZScore!H100</f>
        <v>1</v>
      </c>
      <c r="AC101">
        <f>ZScore!I100</f>
        <v>0.16089999999999999</v>
      </c>
      <c r="AD101">
        <f>ZScore!J100</f>
        <v>0</v>
      </c>
      <c r="AE101">
        <f>HA!E100</f>
        <v>5163.51</v>
      </c>
      <c r="AF101">
        <f>HA!F100</f>
        <v>5170.21</v>
      </c>
      <c r="AG101">
        <f>HA!G100</f>
        <v>5163.51</v>
      </c>
      <c r="AH101">
        <f>HA!H100</f>
        <v>5167.46</v>
      </c>
      <c r="AI101">
        <f>HA!I100</f>
        <v>1</v>
      </c>
      <c r="AJ101">
        <f>HA!J100</f>
        <v>3.94</v>
      </c>
      <c r="AK101">
        <f>HA!K100</f>
        <v>0.26264999999999999</v>
      </c>
      <c r="AL101">
        <f>HA!L100</f>
        <v>3</v>
      </c>
      <c r="AM101">
        <f>KC!E100</f>
        <v>5210.0074599999998</v>
      </c>
      <c r="AN101">
        <f>KC!F100</f>
        <v>5204.3179600000003</v>
      </c>
      <c r="AO101">
        <f>KC!G100</f>
        <v>5198.6284500000002</v>
      </c>
      <c r="AP101">
        <f>KC!H100</f>
        <v>5192.9389499999997</v>
      </c>
      <c r="AQ101">
        <f>KC!I100</f>
        <v>5187.2494399999996</v>
      </c>
      <c r="AR101">
        <f>KC!J100</f>
        <v>5177.38796</v>
      </c>
      <c r="AS101">
        <f>KC!K100</f>
        <v>5171.6984499999999</v>
      </c>
      <c r="AT101">
        <f>KC!L100</f>
        <v>5166.0089500000004</v>
      </c>
      <c r="AU101">
        <f>KC!M100</f>
        <v>5160.3194400000002</v>
      </c>
      <c r="AV101">
        <f>KC!N100</f>
        <v>5154.6299399999998</v>
      </c>
      <c r="AW101">
        <f>SR_Levels!E100</f>
        <v>5161.8900000000003</v>
      </c>
      <c r="AX101">
        <f>SR_Levels!F100</f>
        <v>5135.8500000000004</v>
      </c>
      <c r="AY101">
        <f>SR_Levels!G100</f>
        <v>0</v>
      </c>
      <c r="AZ101">
        <f>SR_Levels!H100</f>
        <v>0</v>
      </c>
      <c r="BA101">
        <f>SR_Levels!I100</f>
        <v>5178.6000000000004</v>
      </c>
      <c r="BB101">
        <f>SR_Levels!J100</f>
        <v>5193.3500000000004</v>
      </c>
      <c r="BC101">
        <f>SR_Levels!K100</f>
        <v>5205.3100000000004</v>
      </c>
      <c r="BD101">
        <f>SR_Levels!L100</f>
        <v>0</v>
      </c>
      <c r="BE101">
        <f>ZigZag!E100</f>
        <v>0</v>
      </c>
      <c r="BF101">
        <f>ZigZag!F100</f>
        <v>0</v>
      </c>
      <c r="BG101">
        <f>ZigZag!G100</f>
        <v>5182.57</v>
      </c>
      <c r="BH101">
        <f>Dual_Tema!E100</f>
        <v>5166.17</v>
      </c>
      <c r="BI101">
        <f>Dual_Tema!F100</f>
        <v>5158.1899999999996</v>
      </c>
      <c r="BJ101">
        <f>Pinbar!E100</f>
        <v>0</v>
      </c>
      <c r="BK101">
        <f>SSA!E100</f>
        <v>5165.2532099999999</v>
      </c>
      <c r="BL101">
        <f>SSA!F100</f>
        <v>5164.2718599999998</v>
      </c>
      <c r="BN101" t="str">
        <f t="shared" si="290"/>
        <v>Green Candle</v>
      </c>
      <c r="BO101" s="34">
        <f t="shared" si="292"/>
        <v>-1.7072195689077363E-3</v>
      </c>
      <c r="BP101" s="34">
        <f t="shared" si="294"/>
        <v>-3.8215455771825058E-3</v>
      </c>
      <c r="BQ101" s="34">
        <f t="shared" si="302"/>
        <v>-6.8780415641205295E-3</v>
      </c>
      <c r="BR101" s="34">
        <f t="shared" si="304"/>
        <v>-5.4162529919264957E-3</v>
      </c>
      <c r="BS101" s="35">
        <f t="shared" si="293"/>
        <v>-2.8473920892502225E-4</v>
      </c>
      <c r="BT101" s="35">
        <f t="shared" si="295"/>
        <v>-3.1902129684058256E-4</v>
      </c>
      <c r="BU101" s="35">
        <f t="shared" si="303"/>
        <v>-3.8336007182415699E-4</v>
      </c>
      <c r="BV101" s="35">
        <f t="shared" si="305"/>
        <v>-2.2626498445033061E-4</v>
      </c>
      <c r="BW101" s="27">
        <v>96</v>
      </c>
      <c r="BX101">
        <f>F101-G101</f>
        <v>5.1400000000003274</v>
      </c>
      <c r="BY101">
        <f>ABS(F101-D100)</f>
        <v>4.8299999999999272</v>
      </c>
      <c r="BZ101">
        <f>ABS(G101-D100)</f>
        <v>0.31000000000040018</v>
      </c>
      <c r="CA101">
        <f t="shared" si="271"/>
        <v>5.1400000000003274</v>
      </c>
      <c r="CB101">
        <f t="shared" si="296"/>
        <v>10.478571428571351</v>
      </c>
      <c r="CC101">
        <f t="shared" si="299"/>
        <v>8.7926212620688649</v>
      </c>
      <c r="CD101">
        <f t="shared" si="297"/>
        <v>1.6859501665024865</v>
      </c>
      <c r="CE101">
        <f t="shared" si="300"/>
        <v>1</v>
      </c>
      <c r="CF101">
        <f t="shared" si="301"/>
        <v>22</v>
      </c>
      <c r="CG101" s="7" t="str">
        <f t="shared" si="298"/>
        <v>High Volatility Period</v>
      </c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Z101" s="7" t="str">
        <f>IF(AND(D101&gt;BH101,D101&gt;E101),"Bullish Trigger","-----")</f>
        <v>Bullish Trigger</v>
      </c>
      <c r="DA101" s="7" t="str">
        <f>IF(AND(D101&lt;BI101,D101&lt;E101),"Bearish Trigger","-----")</f>
        <v>-----</v>
      </c>
      <c r="DB101" s="13" t="str">
        <f>IF(AND(W101=BE101,W101&gt;0,BE101&gt;0),"Important High","------")</f>
        <v>------</v>
      </c>
      <c r="DC101" s="13" t="str">
        <f>IF(AND(X101=BF101,X101&gt;0,BF101&gt;0),"Important Low","------")</f>
        <v>------</v>
      </c>
      <c r="DD101" s="7" t="str">
        <f>IF(AND(DB101="Important High",DC101="-----",BJ101=1),"Imp High Rej","-----")</f>
        <v>-----</v>
      </c>
      <c r="DE101" s="7" t="str">
        <f>IF(AND(DB101="-----",DC101="Important Low",BJ101=1),"Imp Low Rej","-----")</f>
        <v>-----</v>
      </c>
      <c r="DF101" s="7" t="str">
        <f>IF(Y101&gt;AM101,"Overbought",IF(Y101&gt;AO101,"Bullish Momentum",IF(Y101&gt;AQ101,"Flat Momentum","-----")))</f>
        <v>-----</v>
      </c>
      <c r="DG101" s="7" t="str">
        <f>IF(Y101&lt;AV101,"Oversold",IF(Y101&lt;AT101,"Bearish Momentum",IF(Y101&lt;AR101,"Flat Momentum","-----")))</f>
        <v>Bearish Momentum</v>
      </c>
      <c r="DH101" s="7" t="str">
        <f>IF(AND(DF101="Overbought",AD101=2),"Culminated Thrust","-----")</f>
        <v>-----</v>
      </c>
      <c r="DI101" s="7" t="str">
        <f>IF(AND(DG101="Oversold",AD101=5),"Culminated Thrust","-----")</f>
        <v>-----</v>
      </c>
      <c r="DJ101" s="14">
        <f>(Q101-$D101)/$D101</f>
        <v>-1</v>
      </c>
      <c r="DK101" s="14">
        <f>(R101-$D101)/$D101</f>
        <v>-1</v>
      </c>
      <c r="DL101" s="14">
        <f>(S101-$D101)/$D101</f>
        <v>-1</v>
      </c>
      <c r="DM101" s="14">
        <f>(T101-$D101)/$D101</f>
        <v>-1</v>
      </c>
      <c r="DN101" s="14">
        <f>(U101-$D101)/$D101</f>
        <v>-1</v>
      </c>
      <c r="DO101" s="14">
        <f>(V101-$D101)/$D101</f>
        <v>-1</v>
      </c>
      <c r="DP101" s="14">
        <f t="shared" si="239"/>
        <v>-1</v>
      </c>
      <c r="DQ101" s="14">
        <f t="shared" si="240"/>
        <v>-1</v>
      </c>
      <c r="DR101" s="14">
        <f t="shared" si="241"/>
        <v>-1</v>
      </c>
      <c r="DS101" s="14">
        <f t="shared" si="242"/>
        <v>-1</v>
      </c>
      <c r="DT101" s="14">
        <f t="shared" si="243"/>
        <v>-1</v>
      </c>
      <c r="DU101" s="14">
        <f t="shared" si="244"/>
        <v>-1</v>
      </c>
      <c r="DV101" t="str">
        <f>IF($D101&gt;Q101,"SUP","RES")</f>
        <v>SUP</v>
      </c>
      <c r="DW101" t="str">
        <f>IF($D101&gt;R101,"SUP","RES")</f>
        <v>SUP</v>
      </c>
      <c r="DX101" t="str">
        <f>IF($D101&gt;S101,"SUP","RES")</f>
        <v>SUP</v>
      </c>
      <c r="DY101" t="str">
        <f>IF($D101&gt;T101,"SUP","RES")</f>
        <v>SUP</v>
      </c>
      <c r="DZ101" t="str">
        <f>IF($D101&gt;U101,"SUP","RES")</f>
        <v>SUP</v>
      </c>
      <c r="EA101" t="str">
        <f>IF($D101&gt;V101,"SUP","RES")</f>
        <v>SUP</v>
      </c>
      <c r="EB101" s="7">
        <f t="shared" si="245"/>
        <v>0</v>
      </c>
      <c r="EC101" s="7">
        <f t="shared" si="246"/>
        <v>6</v>
      </c>
      <c r="ED101" s="13" t="str">
        <f t="shared" si="247"/>
        <v>All Sup</v>
      </c>
      <c r="EE101" s="13" t="str">
        <f t="shared" si="248"/>
        <v>-----</v>
      </c>
      <c r="EF101" s="7" t="str">
        <f>IF(OR(ED101="All Sup",EE101="All Res"),"na",((D101-MIN(Q101:V101))/(MAX(Q101:V101)-MIN(Q101:V101))))</f>
        <v>na</v>
      </c>
      <c r="EG101">
        <v>1.4999999999999999E-4</v>
      </c>
      <c r="EH101">
        <f>Q101*(1+$EG101)</f>
        <v>0</v>
      </c>
      <c r="EI101">
        <f>Q101*(1-$EG101)</f>
        <v>0</v>
      </c>
      <c r="EJ101">
        <f>R101*(1+$EG101)</f>
        <v>0</v>
      </c>
      <c r="EK101">
        <f>R101*(1-$EG101)</f>
        <v>0</v>
      </c>
      <c r="EL101">
        <f>S101*(1+$EG101)</f>
        <v>0</v>
      </c>
      <c r="EM101">
        <f>S101*(1-$EG101)</f>
        <v>0</v>
      </c>
      <c r="EN101">
        <f>T101*(1+$EG101)</f>
        <v>0</v>
      </c>
      <c r="EO101">
        <f>T101*(1-$EG101)</f>
        <v>0</v>
      </c>
      <c r="EP101">
        <f>U101*(1+$EG101)</f>
        <v>0</v>
      </c>
      <c r="EQ101">
        <f>U101*(1-$EG101)</f>
        <v>0</v>
      </c>
      <c r="ER101">
        <f>V101*(1+$EG101)</f>
        <v>0</v>
      </c>
      <c r="ES101">
        <f>V101*(1-$EG101)</f>
        <v>0</v>
      </c>
      <c r="ET101" s="7" t="str">
        <f t="shared" si="249"/>
        <v>-----</v>
      </c>
      <c r="EU101" s="7" t="str">
        <f t="shared" si="250"/>
        <v>-----</v>
      </c>
      <c r="EV101" s="7" t="str">
        <f t="shared" si="251"/>
        <v>-----</v>
      </c>
      <c r="EW101" s="7" t="str">
        <f t="shared" si="252"/>
        <v>-----</v>
      </c>
      <c r="EX101" s="7" t="str">
        <f t="shared" si="253"/>
        <v>-----</v>
      </c>
      <c r="EY101" s="7" t="str">
        <f t="shared" si="254"/>
        <v>-----</v>
      </c>
      <c r="EZ101">
        <f t="shared" si="272"/>
        <v>99</v>
      </c>
      <c r="FA101">
        <f t="shared" si="273"/>
        <v>99</v>
      </c>
      <c r="FB101">
        <f t="shared" si="274"/>
        <v>99</v>
      </c>
      <c r="FC101">
        <f t="shared" si="275"/>
        <v>99</v>
      </c>
      <c r="FD101">
        <f t="shared" si="276"/>
        <v>99</v>
      </c>
      <c r="FE101">
        <f t="shared" si="277"/>
        <v>99</v>
      </c>
      <c r="FF101">
        <f t="shared" si="278"/>
        <v>0</v>
      </c>
      <c r="FG101">
        <f t="shared" si="279"/>
        <v>0</v>
      </c>
      <c r="FH101">
        <f t="shared" si="280"/>
        <v>0</v>
      </c>
      <c r="FI101">
        <f t="shared" si="281"/>
        <v>0</v>
      </c>
      <c r="FJ101">
        <f t="shared" si="282"/>
        <v>0</v>
      </c>
      <c r="FK101">
        <f t="shared" si="283"/>
        <v>0</v>
      </c>
      <c r="FL101" s="7" t="str">
        <f t="shared" si="255"/>
        <v>-----</v>
      </c>
      <c r="FM101" s="7" t="str">
        <f t="shared" si="256"/>
        <v>-----</v>
      </c>
      <c r="FN101" s="7" t="str">
        <f t="shared" si="257"/>
        <v>-----</v>
      </c>
      <c r="FO101" s="7" t="str">
        <f t="shared" si="258"/>
        <v>-----</v>
      </c>
      <c r="FP101" s="7" t="str">
        <f t="shared" si="259"/>
        <v>-----</v>
      </c>
      <c r="FQ101" s="7" t="str">
        <f t="shared" si="260"/>
        <v>-----</v>
      </c>
      <c r="FR101" s="13" t="str">
        <f>IF(FL101="-----","-----",(D101-Q101)/Q101)</f>
        <v>-----</v>
      </c>
      <c r="FS101" s="13" t="str">
        <f>IF(FM101="-----","-----",(Q101-R101)/R101)</f>
        <v>-----</v>
      </c>
      <c r="FT101" s="13" t="str">
        <f>IF(FN101="-----","-----",(R101-S101)/S101)</f>
        <v>-----</v>
      </c>
      <c r="FU101" s="13" t="str">
        <f>IF(FO101="-----","-----",(S101-T101)/T101)</f>
        <v>-----</v>
      </c>
      <c r="FV101" s="13" t="str">
        <f>IF(FP101="-----","-----",(T101-U101)/U101)</f>
        <v>-----</v>
      </c>
      <c r="FW101" s="13" t="str">
        <f>IF(FQ101="-----","-----",(U101-V101)/V101)</f>
        <v>-----</v>
      </c>
      <c r="FX101" s="7" t="str">
        <f t="shared" si="261"/>
        <v>-----</v>
      </c>
      <c r="FY101" s="7" t="str">
        <f t="shared" si="262"/>
        <v>-----</v>
      </c>
      <c r="FZ101" s="7" t="str">
        <f t="shared" si="263"/>
        <v>-----</v>
      </c>
      <c r="GA101" s="7" t="str">
        <f t="shared" si="264"/>
        <v>-----</v>
      </c>
      <c r="GB101" s="7" t="str">
        <f t="shared" si="265"/>
        <v>-----</v>
      </c>
      <c r="GC101" s="7" t="str">
        <f t="shared" si="266"/>
        <v>-----</v>
      </c>
      <c r="GD101" s="7" t="str">
        <f>IF(AND(BG101&gt;AA101,BG100&gt;AA100,BG99&gt;AA99,BG98&gt;AA98,BG97&gt;AA97,BG96&gt;AA96,BG95&gt;AA95,BG94&gt;AA94,BG93&gt;AA93,BG92&gt;AA92,BG91&gt;AA91,BG90&gt;AA90),"Bullish",IF(AND(BG101&lt;AA101,BG100&lt;AA100,BG99&lt;AA99,BG98&lt;AA98,BG97&lt;AA97,BG96&lt;AA96,BG95&lt;AA95,BG94&lt;AA94,BG93&lt;AA93,BG92&lt;AA92,BG91&lt;AA91,BG90&lt;AA90),"Bearish","-----"))</f>
        <v>-----</v>
      </c>
      <c r="GE101">
        <f>(Z101-BG101)/BG101</f>
        <v>-3.8455824040966899E-3</v>
      </c>
      <c r="GI101" s="7" t="str">
        <f>IF(Y101&gt;Z101,"Bullish","Bearish")</f>
        <v>Bearish</v>
      </c>
      <c r="GJ101" s="19" t="str">
        <f>IF(AND(D101&gt;Y101,D100&lt;Y100),"TEMA crossover","-----")</f>
        <v>-----</v>
      </c>
      <c r="GK101" s="19" t="str">
        <f>IF(AND(D101&lt;Y101,D100&gt;Y100),"TEMA crossunder","-----")</f>
        <v>-----</v>
      </c>
      <c r="GL101" s="20" t="str">
        <f>IF(GD101="Bearish","YES","-----")</f>
        <v>-----</v>
      </c>
      <c r="GM101" s="20" t="str">
        <f>IF(GH101="Reverse to Bearish","YES","-----")</f>
        <v>-----</v>
      </c>
      <c r="GN101" s="20" t="str">
        <f>IF(AND(GI101="Bullish",GI100="Bullish",GI99="Bullish",GI98="Bullish"),"YES","-----")</f>
        <v>-----</v>
      </c>
      <c r="GO101" s="20" t="str">
        <f>IF(OR(GK101="TEMA crossunder",GK100="TEMA crossunder",GK99="TEMA crossunder",GK98="TEMA crossunder"),"YES","-----")</f>
        <v>-----</v>
      </c>
      <c r="GP101" s="20" t="str">
        <f>IF(GD101="Bullish","YES","-----")</f>
        <v>-----</v>
      </c>
      <c r="GQ101" s="20" t="str">
        <f>IF(GH101="Reverse to Bullish","YES","-----")</f>
        <v>-----</v>
      </c>
      <c r="GR101" s="20" t="str">
        <f>IF(AND(GI101="Bearish",GI100="Bearish",GI99="Bearish",GI98="Bearish"),"YES","-----")</f>
        <v>YES</v>
      </c>
      <c r="GS101" s="20" t="str">
        <f>IF(OR(GJ101="TEMA crossover",GJ100="TEMA crossover",GJ99="TEMA crossover",GJ98="TEMA crossover"),"YES","-----")</f>
        <v>YES</v>
      </c>
      <c r="GT101" s="20" t="str">
        <f t="shared" si="284"/>
        <v>-----</v>
      </c>
      <c r="GU101" s="20" t="str">
        <f t="shared" si="285"/>
        <v>-----</v>
      </c>
      <c r="GV101" s="20" t="str">
        <f t="shared" si="286"/>
        <v>-----</v>
      </c>
      <c r="GW101" s="20" t="str">
        <f t="shared" si="287"/>
        <v>-----</v>
      </c>
      <c r="GX101" s="20" t="str">
        <f t="shared" si="288"/>
        <v>-----</v>
      </c>
      <c r="GY101" s="20" t="str">
        <f t="shared" si="289"/>
        <v>-----</v>
      </c>
      <c r="GZ101" s="7" t="str">
        <f>IF(G101&gt;BH101,"YES","-----")</f>
        <v>-----</v>
      </c>
      <c r="HA101" s="7" t="str">
        <f>IF(F101&lt;BI101,"YES","-----")</f>
        <v>-----</v>
      </c>
      <c r="HB101">
        <f>BH101-BI101</f>
        <v>7.9800000000004729</v>
      </c>
      <c r="HI101">
        <f t="shared" si="267"/>
        <v>-7.0632100000002538</v>
      </c>
      <c r="HJ101">
        <f t="shared" si="268"/>
        <v>0.91679000000021915</v>
      </c>
      <c r="HK101" s="7"/>
      <c r="HL101" s="7"/>
      <c r="HM101" s="7"/>
      <c r="HN101" s="7"/>
      <c r="HO101" s="7"/>
      <c r="HP101" s="7"/>
      <c r="HQ101" s="28">
        <f t="shared" si="291"/>
        <v>0.98135000000002037</v>
      </c>
      <c r="HR101" s="28" t="str">
        <f t="shared" si="269"/>
        <v>Bull</v>
      </c>
      <c r="HS101">
        <f t="shared" si="270"/>
        <v>0.98135000000002037</v>
      </c>
    </row>
    <row r="102" spans="1:227" x14ac:dyDescent="0.55000000000000004">
      <c r="A102">
        <f>Validation!A101</f>
        <v>1772054700</v>
      </c>
      <c r="B102" t="str">
        <f>Price!B101</f>
        <v>XAUUSD</v>
      </c>
      <c r="C102" t="str">
        <f>Price!C101</f>
        <v>M5</v>
      </c>
      <c r="D102">
        <f>Price!D101</f>
        <v>5169.12</v>
      </c>
      <c r="E102">
        <f>Price!E101</f>
        <v>5169.17</v>
      </c>
      <c r="F102">
        <f>Price!F101</f>
        <v>5170.51</v>
      </c>
      <c r="G102">
        <f>Price!G101</f>
        <v>5167.75</v>
      </c>
      <c r="H102">
        <f>Price!H101</f>
        <v>362</v>
      </c>
      <c r="I102">
        <f>Diagonals!E101</f>
        <v>0</v>
      </c>
      <c r="J102">
        <f>Diagonals!F101</f>
        <v>0</v>
      </c>
      <c r="K102">
        <f>Diagonals!G101</f>
        <v>0</v>
      </c>
      <c r="L102">
        <f>Diagonals!H101</f>
        <v>0</v>
      </c>
      <c r="M102">
        <f>Diagonals!I101</f>
        <v>0</v>
      </c>
      <c r="N102">
        <f>Diagonals!J101</f>
        <v>0</v>
      </c>
      <c r="O102">
        <f>Diagonals!K101</f>
        <v>0</v>
      </c>
      <c r="P102">
        <f>Diagonals!L101</f>
        <v>0</v>
      </c>
      <c r="Q102">
        <f>Trendlines!E101</f>
        <v>0</v>
      </c>
      <c r="R102">
        <f>Trendlines!F101</f>
        <v>0</v>
      </c>
      <c r="S102">
        <f>Trendlines!G101</f>
        <v>0</v>
      </c>
      <c r="T102">
        <f>Trendlines!H101</f>
        <v>0</v>
      </c>
      <c r="U102">
        <f>Trendlines!I101</f>
        <v>0</v>
      </c>
      <c r="V102">
        <f>Trendlines!J101</f>
        <v>0</v>
      </c>
      <c r="W102">
        <f>Trendlines!K101</f>
        <v>0</v>
      </c>
      <c r="X102">
        <f>Trendlines!L101</f>
        <v>0</v>
      </c>
      <c r="Y102">
        <f>Tema_Hrma_Smma!E101</f>
        <v>5164.97</v>
      </c>
      <c r="Z102">
        <f>Tema_Hrma_Smma!F101</f>
        <v>5162.33</v>
      </c>
      <c r="AA102">
        <f>Tema_Hrma_Smma!G101</f>
        <v>5190.7700000000004</v>
      </c>
      <c r="AB102">
        <f>ZScore!H101</f>
        <v>-1</v>
      </c>
      <c r="AC102">
        <f>ZScore!I101</f>
        <v>1.00648</v>
      </c>
      <c r="AD102">
        <f>ZScore!J101</f>
        <v>3</v>
      </c>
      <c r="AE102">
        <f>HA!E101</f>
        <v>5165.49</v>
      </c>
      <c r="AF102">
        <f>HA!F101</f>
        <v>5170.51</v>
      </c>
      <c r="AG102">
        <f>HA!G101</f>
        <v>5165.49</v>
      </c>
      <c r="AH102">
        <f>HA!H101</f>
        <v>5169.1400000000003</v>
      </c>
      <c r="AI102">
        <f>HA!I101</f>
        <v>1</v>
      </c>
      <c r="AJ102">
        <f>HA!J101</f>
        <v>3.65</v>
      </c>
      <c r="AK102">
        <f>HA!K101</f>
        <v>0.17426</v>
      </c>
      <c r="AL102">
        <f>HA!L101</f>
        <v>4</v>
      </c>
      <c r="AM102">
        <f>KC!E101</f>
        <v>5208.0302099999999</v>
      </c>
      <c r="AN102">
        <f>KC!F101</f>
        <v>5202.3462600000003</v>
      </c>
      <c r="AO102">
        <f>KC!G101</f>
        <v>5196.6623099999997</v>
      </c>
      <c r="AP102">
        <f>KC!H101</f>
        <v>5190.9783500000003</v>
      </c>
      <c r="AQ102">
        <f>KC!I101</f>
        <v>5185.2943999999998</v>
      </c>
      <c r="AR102">
        <f>KC!J101</f>
        <v>5175.5291399999996</v>
      </c>
      <c r="AS102">
        <f>KC!K101</f>
        <v>5169.84519</v>
      </c>
      <c r="AT102">
        <f>KC!L101</f>
        <v>5164.1612299999997</v>
      </c>
      <c r="AU102">
        <f>KC!M101</f>
        <v>5158.4772800000001</v>
      </c>
      <c r="AV102">
        <f>KC!N101</f>
        <v>5152.7933300000004</v>
      </c>
      <c r="AW102">
        <f>SR_Levels!E101</f>
        <v>5161.8900000000003</v>
      </c>
      <c r="AX102">
        <f>SR_Levels!F101</f>
        <v>5135.8500000000004</v>
      </c>
      <c r="AY102">
        <f>SR_Levels!G101</f>
        <v>0</v>
      </c>
      <c r="AZ102">
        <f>SR_Levels!H101</f>
        <v>0</v>
      </c>
      <c r="BA102">
        <f>SR_Levels!I101</f>
        <v>5178.6000000000004</v>
      </c>
      <c r="BB102">
        <f>SR_Levels!J101</f>
        <v>5193.3500000000004</v>
      </c>
      <c r="BC102">
        <f>SR_Levels!K101</f>
        <v>5205.3100000000004</v>
      </c>
      <c r="BD102">
        <f>SR_Levels!L101</f>
        <v>0</v>
      </c>
      <c r="BE102">
        <f>ZigZag!E101</f>
        <v>0</v>
      </c>
      <c r="BF102">
        <f>ZigZag!F101</f>
        <v>0</v>
      </c>
      <c r="BG102">
        <f>ZigZag!G101</f>
        <v>5181.6099999999997</v>
      </c>
      <c r="BH102">
        <f>Dual_Tema!E101</f>
        <v>5167.3100000000004</v>
      </c>
      <c r="BI102">
        <f>Dual_Tema!F101</f>
        <v>5162.3500000000004</v>
      </c>
      <c r="BJ102">
        <f>Pinbar!E101</f>
        <v>0</v>
      </c>
      <c r="BK102">
        <f>SSA!E101</f>
        <v>5166.9846799999996</v>
      </c>
      <c r="BL102">
        <f>SSA!F101</f>
        <v>5165.6282700000002</v>
      </c>
      <c r="BN102" t="str">
        <f t="shared" si="290"/>
        <v>Red Candle</v>
      </c>
      <c r="BO102" s="34">
        <f t="shared" si="292"/>
        <v>3.2918232353031929E-3</v>
      </c>
      <c r="BP102" s="34">
        <f t="shared" si="294"/>
        <v>-3.276058548700278E-3</v>
      </c>
      <c r="BQ102" s="34">
        <f t="shared" si="302"/>
        <v>-6.8685673225268307E-3</v>
      </c>
      <c r="BR102" s="34">
        <f t="shared" si="304"/>
        <v>-6.4333341662518029E-3</v>
      </c>
      <c r="BS102" s="35">
        <f t="shared" si="293"/>
        <v>5.4788620919921094E-4</v>
      </c>
      <c r="BT102" s="35">
        <f t="shared" si="295"/>
        <v>-2.7341566325167488E-4</v>
      </c>
      <c r="BU102" s="35">
        <f t="shared" si="303"/>
        <v>-3.8283028532593022E-4</v>
      </c>
      <c r="BV102" s="35">
        <f t="shared" si="305"/>
        <v>-2.6888539570635306E-4</v>
      </c>
      <c r="BW102" s="27">
        <v>96</v>
      </c>
      <c r="BX102">
        <f>F102-G102</f>
        <v>2.7600000000002183</v>
      </c>
      <c r="BY102">
        <f>ABS(F102-D101)</f>
        <v>1.3400000000001455</v>
      </c>
      <c r="BZ102">
        <f>ABS(G102-D101)</f>
        <v>1.4200000000000728</v>
      </c>
      <c r="CA102">
        <f t="shared" si="271"/>
        <v>2.7600000000002183</v>
      </c>
      <c r="CB102">
        <f t="shared" si="296"/>
        <v>9.7585714285713561</v>
      </c>
      <c r="CC102">
        <f t="shared" si="299"/>
        <v>8.3617197433496759</v>
      </c>
      <c r="CD102">
        <f t="shared" si="297"/>
        <v>1.3968516852216801</v>
      </c>
      <c r="CE102">
        <f t="shared" si="300"/>
        <v>1</v>
      </c>
      <c r="CF102">
        <f t="shared" si="301"/>
        <v>23</v>
      </c>
      <c r="CG102" s="7" t="str">
        <f t="shared" si="298"/>
        <v>High Volatility Period</v>
      </c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Z102" s="7" t="str">
        <f>IF(AND(D102&gt;BH102,D102&gt;E102),"Bullish Trigger","-----")</f>
        <v>-----</v>
      </c>
      <c r="DA102" s="7" t="str">
        <f>IF(AND(D102&lt;BI102,D102&lt;E102),"Bearish Trigger","-----")</f>
        <v>-----</v>
      </c>
      <c r="DB102" s="13" t="str">
        <f>IF(AND(W102=BE102,W102&gt;0,BE102&gt;0),"Important High","------")</f>
        <v>------</v>
      </c>
      <c r="DC102" s="13" t="str">
        <f>IF(AND(X102=BF102,X102&gt;0,BF102&gt;0),"Important Low","------")</f>
        <v>------</v>
      </c>
      <c r="DD102" s="7" t="str">
        <f>IF(AND(DB102="Important High",DC102="-----",BJ102=1),"Imp High Rej","-----")</f>
        <v>-----</v>
      </c>
      <c r="DE102" s="7" t="str">
        <f>IF(AND(DB102="-----",DC102="Important Low",BJ102=1),"Imp Low Rej","-----")</f>
        <v>-----</v>
      </c>
      <c r="DF102" s="7" t="str">
        <f>IF(Y102&gt;AM102,"Overbought",IF(Y102&gt;AO102,"Bullish Momentum",IF(Y102&gt;AQ102,"Flat Momentum","-----")))</f>
        <v>-----</v>
      </c>
      <c r="DG102" s="7" t="str">
        <f>IF(Y102&lt;AV102,"Oversold",IF(Y102&lt;AT102,"Bearish Momentum",IF(Y102&lt;AR102,"Flat Momentum","-----")))</f>
        <v>Flat Momentum</v>
      </c>
      <c r="DH102" s="7" t="str">
        <f>IF(AND(DF102="Overbought",AD102=2),"Culminated Thrust","-----")</f>
        <v>-----</v>
      </c>
      <c r="DI102" s="7" t="str">
        <f>IF(AND(DG102="Oversold",AD102=5),"Culminated Thrust","-----")</f>
        <v>-----</v>
      </c>
      <c r="DJ102" s="14">
        <f>(Q102-$D102)/$D102</f>
        <v>-1</v>
      </c>
      <c r="DK102" s="14">
        <f>(R102-$D102)/$D102</f>
        <v>-1</v>
      </c>
      <c r="DL102" s="14">
        <f>(S102-$D102)/$D102</f>
        <v>-1</v>
      </c>
      <c r="DM102" s="14">
        <f>(T102-$D102)/$D102</f>
        <v>-1</v>
      </c>
      <c r="DN102" s="14">
        <f>(U102-$D102)/$D102</f>
        <v>-1</v>
      </c>
      <c r="DO102" s="14">
        <f>(V102-$D102)/$D102</f>
        <v>-1</v>
      </c>
      <c r="DP102" s="14">
        <f t="shared" si="239"/>
        <v>-1</v>
      </c>
      <c r="DQ102" s="14">
        <f t="shared" si="240"/>
        <v>-1</v>
      </c>
      <c r="DR102" s="14">
        <f t="shared" si="241"/>
        <v>-1</v>
      </c>
      <c r="DS102" s="14">
        <f t="shared" si="242"/>
        <v>-1</v>
      </c>
      <c r="DT102" s="14">
        <f t="shared" si="243"/>
        <v>-1</v>
      </c>
      <c r="DU102" s="14">
        <f t="shared" si="244"/>
        <v>-1</v>
      </c>
      <c r="DV102" t="str">
        <f>IF($D102&gt;Q102,"SUP","RES")</f>
        <v>SUP</v>
      </c>
      <c r="DW102" t="str">
        <f>IF($D102&gt;R102,"SUP","RES")</f>
        <v>SUP</v>
      </c>
      <c r="DX102" t="str">
        <f>IF($D102&gt;S102,"SUP","RES")</f>
        <v>SUP</v>
      </c>
      <c r="DY102" t="str">
        <f>IF($D102&gt;T102,"SUP","RES")</f>
        <v>SUP</v>
      </c>
      <c r="DZ102" t="str">
        <f>IF($D102&gt;U102,"SUP","RES")</f>
        <v>SUP</v>
      </c>
      <c r="EA102" t="str">
        <f>IF($D102&gt;V102,"SUP","RES")</f>
        <v>SUP</v>
      </c>
      <c r="EB102" s="7">
        <f t="shared" si="245"/>
        <v>0</v>
      </c>
      <c r="EC102" s="7">
        <f t="shared" si="246"/>
        <v>6</v>
      </c>
      <c r="ED102" s="13" t="str">
        <f t="shared" si="247"/>
        <v>All Sup</v>
      </c>
      <c r="EE102" s="13" t="str">
        <f t="shared" si="248"/>
        <v>-----</v>
      </c>
      <c r="EF102" s="7" t="str">
        <f>IF(OR(ED102="All Sup",EE102="All Res"),"na",((D102-MIN(Q102:V102))/(MAX(Q102:V102)-MIN(Q102:V102))))</f>
        <v>na</v>
      </c>
      <c r="EG102">
        <v>1.4999999999999999E-4</v>
      </c>
      <c r="EH102">
        <f>Q102*(1+$EG102)</f>
        <v>0</v>
      </c>
      <c r="EI102">
        <f>Q102*(1-$EG102)</f>
        <v>0</v>
      </c>
      <c r="EJ102">
        <f>R102*(1+$EG102)</f>
        <v>0</v>
      </c>
      <c r="EK102">
        <f>R102*(1-$EG102)</f>
        <v>0</v>
      </c>
      <c r="EL102">
        <f>S102*(1+$EG102)</f>
        <v>0</v>
      </c>
      <c r="EM102">
        <f>S102*(1-$EG102)</f>
        <v>0</v>
      </c>
      <c r="EN102">
        <f>T102*(1+$EG102)</f>
        <v>0</v>
      </c>
      <c r="EO102">
        <f>T102*(1-$EG102)</f>
        <v>0</v>
      </c>
      <c r="EP102">
        <f>U102*(1+$EG102)</f>
        <v>0</v>
      </c>
      <c r="EQ102">
        <f>U102*(1-$EG102)</f>
        <v>0</v>
      </c>
      <c r="ER102">
        <f>V102*(1+$EG102)</f>
        <v>0</v>
      </c>
      <c r="ES102">
        <f>V102*(1-$EG102)</f>
        <v>0</v>
      </c>
      <c r="ET102" s="7" t="str">
        <f t="shared" si="249"/>
        <v>-----</v>
      </c>
      <c r="EU102" s="7" t="str">
        <f t="shared" si="250"/>
        <v>-----</v>
      </c>
      <c r="EV102" s="7" t="str">
        <f t="shared" si="251"/>
        <v>-----</v>
      </c>
      <c r="EW102" s="7" t="str">
        <f t="shared" si="252"/>
        <v>-----</v>
      </c>
      <c r="EX102" s="7" t="str">
        <f t="shared" si="253"/>
        <v>-----</v>
      </c>
      <c r="EY102" s="7" t="str">
        <f t="shared" si="254"/>
        <v>-----</v>
      </c>
      <c r="EZ102">
        <f t="shared" si="272"/>
        <v>100</v>
      </c>
      <c r="FA102">
        <f t="shared" si="273"/>
        <v>100</v>
      </c>
      <c r="FB102">
        <f t="shared" si="274"/>
        <v>100</v>
      </c>
      <c r="FC102">
        <f t="shared" si="275"/>
        <v>100</v>
      </c>
      <c r="FD102">
        <f t="shared" si="276"/>
        <v>100</v>
      </c>
      <c r="FE102">
        <f t="shared" si="277"/>
        <v>100</v>
      </c>
      <c r="FF102">
        <f t="shared" si="278"/>
        <v>0</v>
      </c>
      <c r="FG102">
        <f t="shared" si="279"/>
        <v>0</v>
      </c>
      <c r="FH102">
        <f t="shared" si="280"/>
        <v>0</v>
      </c>
      <c r="FI102">
        <f t="shared" si="281"/>
        <v>0</v>
      </c>
      <c r="FJ102">
        <f t="shared" si="282"/>
        <v>0</v>
      </c>
      <c r="FK102">
        <f t="shared" si="283"/>
        <v>0</v>
      </c>
      <c r="FL102" s="7" t="str">
        <f t="shared" si="255"/>
        <v>-----</v>
      </c>
      <c r="FM102" s="7" t="str">
        <f t="shared" si="256"/>
        <v>-----</v>
      </c>
      <c r="FN102" s="7" t="str">
        <f t="shared" si="257"/>
        <v>-----</v>
      </c>
      <c r="FO102" s="7" t="str">
        <f t="shared" si="258"/>
        <v>-----</v>
      </c>
      <c r="FP102" s="7" t="str">
        <f t="shared" si="259"/>
        <v>-----</v>
      </c>
      <c r="FQ102" s="7" t="str">
        <f t="shared" si="260"/>
        <v>-----</v>
      </c>
      <c r="FR102" s="13" t="str">
        <f>IF(FL102="-----","-----",(D102-Q102)/Q102)</f>
        <v>-----</v>
      </c>
      <c r="FS102" s="13" t="str">
        <f>IF(FM102="-----","-----",(Q102-R102)/R102)</f>
        <v>-----</v>
      </c>
      <c r="FT102" s="13" t="str">
        <f>IF(FN102="-----","-----",(R102-S102)/S102)</f>
        <v>-----</v>
      </c>
      <c r="FU102" s="13" t="str">
        <f>IF(FO102="-----","-----",(S102-T102)/T102)</f>
        <v>-----</v>
      </c>
      <c r="FV102" s="13" t="str">
        <f>IF(FP102="-----","-----",(T102-U102)/U102)</f>
        <v>-----</v>
      </c>
      <c r="FW102" s="13" t="str">
        <f>IF(FQ102="-----","-----",(U102-V102)/V102)</f>
        <v>-----</v>
      </c>
      <c r="FX102" s="7" t="str">
        <f t="shared" si="261"/>
        <v>-----</v>
      </c>
      <c r="FY102" s="7" t="str">
        <f t="shared" si="262"/>
        <v>-----</v>
      </c>
      <c r="FZ102" s="7" t="str">
        <f t="shared" si="263"/>
        <v>-----</v>
      </c>
      <c r="GA102" s="7" t="str">
        <f t="shared" si="264"/>
        <v>-----</v>
      </c>
      <c r="GB102" s="7" t="str">
        <f t="shared" si="265"/>
        <v>-----</v>
      </c>
      <c r="GC102" s="7" t="str">
        <f t="shared" si="266"/>
        <v>-----</v>
      </c>
      <c r="GD102" s="7" t="str">
        <f>IF(AND(BG102&gt;AA102,BG101&gt;AA101,BG100&gt;AA100,BG99&gt;AA99,BG98&gt;AA98,BG97&gt;AA97,BG96&gt;AA96,BG95&gt;AA95,BG94&gt;AA94,BG93&gt;AA93,BG92&gt;AA92,BG91&gt;AA91),"Bullish",IF(AND(BG102&lt;AA102,BG101&lt;AA101,BG100&lt;AA100,BG99&lt;AA99,BG98&lt;AA98,BG97&lt;AA97,BG96&lt;AA96,BG95&lt;AA95,BG94&lt;AA94,BG93&lt;AA93,BG92&lt;AA92,BG91&lt;AA91),"Bearish","-----"))</f>
        <v>-----</v>
      </c>
      <c r="GE102">
        <f>(Z102-BG102)/BG102</f>
        <v>-3.7208512412164841E-3</v>
      </c>
      <c r="GI102" s="7" t="str">
        <f>IF(Y102&gt;Z102,"Bullish","Bearish")</f>
        <v>Bullish</v>
      </c>
      <c r="GJ102" s="19" t="str">
        <f>IF(AND(D102&gt;Y102,D101&lt;Y101),"TEMA crossover","-----")</f>
        <v>-----</v>
      </c>
      <c r="GK102" s="19" t="str">
        <f>IF(AND(D102&lt;Y102,D101&gt;Y101),"TEMA crossunder","-----")</f>
        <v>-----</v>
      </c>
      <c r="GL102" s="20" t="str">
        <f>IF(GD102="Bearish","YES","-----")</f>
        <v>-----</v>
      </c>
      <c r="GM102" s="20" t="str">
        <f>IF(GH102="Reverse to Bearish","YES","-----")</f>
        <v>-----</v>
      </c>
      <c r="GN102" s="20" t="str">
        <f>IF(AND(GI102="Bullish",GI101="Bullish",GI100="Bullish",GI99="Bullish"),"YES","-----")</f>
        <v>-----</v>
      </c>
      <c r="GO102" s="20" t="str">
        <f>IF(OR(GK102="TEMA crossunder",GK101="TEMA crossunder",GK100="TEMA crossunder",GK99="TEMA crossunder"),"YES","-----")</f>
        <v>-----</v>
      </c>
      <c r="GP102" s="20" t="str">
        <f>IF(GD102="Bullish","YES","-----")</f>
        <v>-----</v>
      </c>
      <c r="GQ102" s="20" t="str">
        <f>IF(GH102="Reverse to Bullish","YES","-----")</f>
        <v>-----</v>
      </c>
      <c r="GR102" s="20" t="str">
        <f>IF(AND(GI102="Bearish",GI101="Bearish",GI100="Bearish",GI99="Bearish"),"YES","-----")</f>
        <v>-----</v>
      </c>
      <c r="GS102" s="20" t="str">
        <f>IF(OR(GJ102="TEMA crossover",GJ101="TEMA crossover",GJ100="TEMA crossover",GJ99="TEMA crossover"),"YES","-----")</f>
        <v>-----</v>
      </c>
      <c r="GT102" s="20" t="str">
        <f t="shared" si="284"/>
        <v>-----</v>
      </c>
      <c r="GU102" s="20" t="str">
        <f t="shared" si="285"/>
        <v>-----</v>
      </c>
      <c r="GV102" s="20" t="str">
        <f t="shared" si="286"/>
        <v>-----</v>
      </c>
      <c r="GW102" s="20" t="str">
        <f t="shared" si="287"/>
        <v>-----</v>
      </c>
      <c r="GX102" s="20" t="str">
        <f t="shared" si="288"/>
        <v>-----</v>
      </c>
      <c r="GY102" s="20" t="str">
        <f t="shared" si="289"/>
        <v>-----</v>
      </c>
      <c r="GZ102" s="7" t="str">
        <f>IF(G102&gt;BH102,"YES","-----")</f>
        <v>YES</v>
      </c>
      <c r="HA102" s="7" t="str">
        <f>IF(F102&lt;BI102,"YES","-----")</f>
        <v>-----</v>
      </c>
      <c r="HB102">
        <f>BH102-BI102</f>
        <v>4.9600000000000364</v>
      </c>
      <c r="HI102">
        <f t="shared" si="267"/>
        <v>-4.6346799999992072</v>
      </c>
      <c r="HJ102">
        <f t="shared" si="268"/>
        <v>0.32532000000082917</v>
      </c>
      <c r="HK102" s="7"/>
      <c r="HL102" s="7"/>
      <c r="HM102" s="7"/>
      <c r="HN102" s="7"/>
      <c r="HO102" s="7"/>
      <c r="HP102" s="7"/>
      <c r="HQ102" s="28">
        <f t="shared" si="291"/>
        <v>1.3564099999994141</v>
      </c>
      <c r="HR102" s="28" t="str">
        <f t="shared" si="269"/>
        <v>Bull</v>
      </c>
      <c r="HS102">
        <f t="shared" si="270"/>
        <v>1.3564099999994141</v>
      </c>
    </row>
    <row r="103" spans="1:227" x14ac:dyDescent="0.55000000000000004">
      <c r="A103">
        <f>Validation!A102</f>
        <v>1772055000</v>
      </c>
      <c r="B103" t="str">
        <f>Price!B102</f>
        <v>XAUUSD</v>
      </c>
      <c r="C103" t="str">
        <f>Price!C102</f>
        <v>M5</v>
      </c>
      <c r="D103">
        <f>Price!D102</f>
        <v>5168.22</v>
      </c>
      <c r="E103">
        <f>Price!E102</f>
        <v>5169.37</v>
      </c>
      <c r="F103">
        <f>Price!F102</f>
        <v>5171.26</v>
      </c>
      <c r="G103">
        <f>Price!G102</f>
        <v>5166.6899999999996</v>
      </c>
      <c r="H103">
        <f>Price!H102</f>
        <v>490</v>
      </c>
      <c r="I103">
        <f>Diagonals!E102</f>
        <v>0</v>
      </c>
      <c r="J103">
        <f>Diagonals!F102</f>
        <v>0</v>
      </c>
      <c r="K103">
        <f>Diagonals!G102</f>
        <v>0</v>
      </c>
      <c r="L103">
        <f>Diagonals!H102</f>
        <v>0</v>
      </c>
      <c r="M103">
        <f>Diagonals!I102</f>
        <v>0</v>
      </c>
      <c r="N103">
        <f>Diagonals!J102</f>
        <v>0</v>
      </c>
      <c r="O103">
        <f>Diagonals!K102</f>
        <v>0</v>
      </c>
      <c r="P103">
        <f>Diagonals!L102</f>
        <v>0</v>
      </c>
      <c r="Q103">
        <f>Trendlines!E102</f>
        <v>0</v>
      </c>
      <c r="R103">
        <f>Trendlines!F102</f>
        <v>0</v>
      </c>
      <c r="S103">
        <f>Trendlines!G102</f>
        <v>0</v>
      </c>
      <c r="T103">
        <f>Trendlines!H102</f>
        <v>0</v>
      </c>
      <c r="U103">
        <f>Trendlines!I102</f>
        <v>0</v>
      </c>
      <c r="V103">
        <f>Trendlines!J102</f>
        <v>0</v>
      </c>
      <c r="W103">
        <f>Trendlines!K102</f>
        <v>0</v>
      </c>
      <c r="X103">
        <f>Trendlines!L102</f>
        <v>0</v>
      </c>
      <c r="Y103">
        <f>Tema_Hrma_Smma!E102</f>
        <v>5166.6099999999997</v>
      </c>
      <c r="Z103">
        <f>Tema_Hrma_Smma!F102</f>
        <v>5162.3999999999996</v>
      </c>
      <c r="AA103">
        <f>Tema_Hrma_Smma!G102</f>
        <v>5190.16</v>
      </c>
      <c r="AB103">
        <f>ZScore!H102</f>
        <v>-1</v>
      </c>
      <c r="AC103">
        <f>ZScore!I102</f>
        <v>0.65942000000000001</v>
      </c>
      <c r="AD103">
        <f>ZScore!J102</f>
        <v>3</v>
      </c>
      <c r="AE103">
        <f>HA!E102</f>
        <v>5167.3100000000004</v>
      </c>
      <c r="AF103">
        <f>HA!F102</f>
        <v>5171.26</v>
      </c>
      <c r="AG103">
        <f>HA!G102</f>
        <v>5166.6899999999996</v>
      </c>
      <c r="AH103">
        <f>HA!H102</f>
        <v>5168.8900000000003</v>
      </c>
      <c r="AI103">
        <f>HA!I102</f>
        <v>1</v>
      </c>
      <c r="AJ103">
        <f>HA!J102</f>
        <v>1.57</v>
      </c>
      <c r="AK103">
        <f>HA!K102</f>
        <v>-0.53788999999999998</v>
      </c>
      <c r="AL103">
        <f>HA!L102</f>
        <v>5</v>
      </c>
      <c r="AM103">
        <f>KC!E102</f>
        <v>5206.2022800000004</v>
      </c>
      <c r="AN103">
        <f>KC!F102</f>
        <v>5200.5249999999996</v>
      </c>
      <c r="AO103">
        <f>KC!G102</f>
        <v>5194.84771</v>
      </c>
      <c r="AP103">
        <f>KC!H102</f>
        <v>5189.1704300000001</v>
      </c>
      <c r="AQ103">
        <f>KC!I102</f>
        <v>5183.4931399999996</v>
      </c>
      <c r="AR103">
        <f>KC!J102</f>
        <v>5173.9073399999997</v>
      </c>
      <c r="AS103">
        <f>KC!K102</f>
        <v>5168.2300500000001</v>
      </c>
      <c r="AT103">
        <f>KC!L102</f>
        <v>5162.5527700000002</v>
      </c>
      <c r="AU103">
        <f>KC!M102</f>
        <v>5156.8754900000004</v>
      </c>
      <c r="AV103">
        <f>KC!N102</f>
        <v>5151.1981999999998</v>
      </c>
      <c r="AW103">
        <f>SR_Levels!E102</f>
        <v>5161.8900000000003</v>
      </c>
      <c r="AX103">
        <f>SR_Levels!F102</f>
        <v>5135.8500000000004</v>
      </c>
      <c r="AY103">
        <f>SR_Levels!G102</f>
        <v>0</v>
      </c>
      <c r="AZ103">
        <f>SR_Levels!H102</f>
        <v>0</v>
      </c>
      <c r="BA103">
        <f>SR_Levels!I102</f>
        <v>5178.6000000000004</v>
      </c>
      <c r="BB103">
        <f>SR_Levels!J102</f>
        <v>5193.3500000000004</v>
      </c>
      <c r="BC103">
        <f>SR_Levels!K102</f>
        <v>5205.3100000000004</v>
      </c>
      <c r="BD103">
        <f>SR_Levels!L102</f>
        <v>0</v>
      </c>
      <c r="BE103">
        <f>ZigZag!E102</f>
        <v>0</v>
      </c>
      <c r="BF103">
        <f>ZigZag!F102</f>
        <v>0</v>
      </c>
      <c r="BG103">
        <f>ZigZag!G102</f>
        <v>5180.6899999999996</v>
      </c>
      <c r="BH103">
        <f>Dual_Tema!E102</f>
        <v>5168.62</v>
      </c>
      <c r="BI103">
        <f>Dual_Tema!F102</f>
        <v>5164.62</v>
      </c>
      <c r="BJ103">
        <f>Pinbar!E102</f>
        <v>0</v>
      </c>
      <c r="BK103">
        <f>SSA!E102</f>
        <v>5168.4143199999999</v>
      </c>
      <c r="BL103">
        <f>SSA!F102</f>
        <v>5167.0212899999997</v>
      </c>
      <c r="BN103" t="str">
        <f t="shared" si="290"/>
        <v>Red Candle</v>
      </c>
      <c r="BO103" s="34">
        <f t="shared" si="292"/>
        <v>2.354501869637371E-3</v>
      </c>
      <c r="BP103" s="34">
        <f t="shared" si="294"/>
        <v>-3.8356861444992507E-3</v>
      </c>
      <c r="BQ103" s="34">
        <f t="shared" si="302"/>
        <v>-6.4478176617145389E-3</v>
      </c>
      <c r="BR103" s="34">
        <f t="shared" si="304"/>
        <v>-6.5910493204242027E-3</v>
      </c>
      <c r="BS103" s="35">
        <f t="shared" si="293"/>
        <v>3.9203255356845546E-4</v>
      </c>
      <c r="BT103" s="35">
        <f t="shared" si="295"/>
        <v>-3.2020382828368277E-4</v>
      </c>
      <c r="BU103" s="35">
        <f t="shared" si="303"/>
        <v>-3.5930735736577901E-4</v>
      </c>
      <c r="BV103" s="35">
        <f t="shared" si="305"/>
        <v>-2.7549813520622024E-4</v>
      </c>
      <c r="BW103" s="27">
        <v>96</v>
      </c>
      <c r="BX103">
        <f>F103-G103</f>
        <v>4.5700000000006185</v>
      </c>
      <c r="BY103">
        <f>ABS(F103-D102)</f>
        <v>2.1400000000003274</v>
      </c>
      <c r="BZ103">
        <f>ABS(G103-D102)</f>
        <v>2.430000000000291</v>
      </c>
      <c r="CA103">
        <f t="shared" si="271"/>
        <v>4.5700000000006185</v>
      </c>
      <c r="CB103">
        <f t="shared" si="296"/>
        <v>9.674285714285686</v>
      </c>
      <c r="CC103">
        <f t="shared" si="299"/>
        <v>8.0908826188247431</v>
      </c>
      <c r="CD103">
        <f t="shared" si="297"/>
        <v>1.5834030954609428</v>
      </c>
      <c r="CE103">
        <f t="shared" si="300"/>
        <v>1</v>
      </c>
      <c r="CF103">
        <f t="shared" si="301"/>
        <v>24</v>
      </c>
      <c r="CG103" s="7" t="str">
        <f t="shared" si="298"/>
        <v>High Volatility Period</v>
      </c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Z103" s="7" t="str">
        <f>IF(AND(D103&gt;BH103,D103&gt;E103),"Bullish Trigger","-----")</f>
        <v>-----</v>
      </c>
      <c r="DA103" s="7" t="str">
        <f>IF(AND(D103&lt;BI103,D103&lt;E103),"Bearish Trigger","-----")</f>
        <v>-----</v>
      </c>
      <c r="DB103" s="13" t="str">
        <f>IF(AND(W103=BE103,W103&gt;0,BE103&gt;0),"Important High","------")</f>
        <v>------</v>
      </c>
      <c r="DC103" s="13" t="str">
        <f>IF(AND(X103=BF103,X103&gt;0,BF103&gt;0),"Important Low","------")</f>
        <v>------</v>
      </c>
      <c r="DD103" s="7" t="str">
        <f>IF(AND(DB103="Important High",DC103="-----",BJ103=1),"Imp High Rej","-----")</f>
        <v>-----</v>
      </c>
      <c r="DE103" s="7" t="str">
        <f>IF(AND(DB103="-----",DC103="Important Low",BJ103=1),"Imp Low Rej","-----")</f>
        <v>-----</v>
      </c>
      <c r="DF103" s="7" t="str">
        <f>IF(Y103&gt;AM103,"Overbought",IF(Y103&gt;AO103,"Bullish Momentum",IF(Y103&gt;AQ103,"Flat Momentum","-----")))</f>
        <v>-----</v>
      </c>
      <c r="DG103" s="7" t="str">
        <f>IF(Y103&lt;AV103,"Oversold",IF(Y103&lt;AT103,"Bearish Momentum",IF(Y103&lt;AR103,"Flat Momentum","-----")))</f>
        <v>Flat Momentum</v>
      </c>
      <c r="DH103" s="7" t="str">
        <f>IF(AND(DF103="Overbought",AD103=2),"Culminated Thrust","-----")</f>
        <v>-----</v>
      </c>
      <c r="DI103" s="7" t="str">
        <f>IF(AND(DG103="Oversold",AD103=5),"Culminated Thrust","-----")</f>
        <v>-----</v>
      </c>
      <c r="DJ103" s="14">
        <f>(Q103-$D103)/$D103</f>
        <v>-1</v>
      </c>
      <c r="DK103" s="14">
        <f>(R103-$D103)/$D103</f>
        <v>-1</v>
      </c>
      <c r="DL103" s="14">
        <f>(S103-$D103)/$D103</f>
        <v>-1</v>
      </c>
      <c r="DM103" s="14">
        <f>(T103-$D103)/$D103</f>
        <v>-1</v>
      </c>
      <c r="DN103" s="14">
        <f>(U103-$D103)/$D103</f>
        <v>-1</v>
      </c>
      <c r="DO103" s="14">
        <f>(V103-$D103)/$D103</f>
        <v>-1</v>
      </c>
      <c r="DP103" s="14">
        <f t="shared" si="239"/>
        <v>-1</v>
      </c>
      <c r="DQ103" s="14">
        <f t="shared" si="240"/>
        <v>-1</v>
      </c>
      <c r="DR103" s="14">
        <f t="shared" si="241"/>
        <v>-1</v>
      </c>
      <c r="DS103" s="14">
        <f t="shared" si="242"/>
        <v>-1</v>
      </c>
      <c r="DT103" s="14">
        <f t="shared" si="243"/>
        <v>-1</v>
      </c>
      <c r="DU103" s="14">
        <f t="shared" si="244"/>
        <v>-1</v>
      </c>
      <c r="DV103" t="str">
        <f>IF($D103&gt;Q103,"SUP","RES")</f>
        <v>SUP</v>
      </c>
      <c r="DW103" t="str">
        <f>IF($D103&gt;R103,"SUP","RES")</f>
        <v>SUP</v>
      </c>
      <c r="DX103" t="str">
        <f>IF($D103&gt;S103,"SUP","RES")</f>
        <v>SUP</v>
      </c>
      <c r="DY103" t="str">
        <f>IF($D103&gt;T103,"SUP","RES")</f>
        <v>SUP</v>
      </c>
      <c r="DZ103" t="str">
        <f>IF($D103&gt;U103,"SUP","RES")</f>
        <v>SUP</v>
      </c>
      <c r="EA103" t="str">
        <f>IF($D103&gt;V103,"SUP","RES")</f>
        <v>SUP</v>
      </c>
      <c r="EB103" s="7">
        <f t="shared" si="245"/>
        <v>0</v>
      </c>
      <c r="EC103" s="7">
        <f t="shared" si="246"/>
        <v>6</v>
      </c>
      <c r="ED103" s="13" t="str">
        <f t="shared" si="247"/>
        <v>All Sup</v>
      </c>
      <c r="EE103" s="13" t="str">
        <f t="shared" si="248"/>
        <v>-----</v>
      </c>
      <c r="EF103" s="7" t="str">
        <f>IF(OR(ED103="All Sup",EE103="All Res"),"na",((D103-MIN(Q103:V103))/(MAX(Q103:V103)-MIN(Q103:V103))))</f>
        <v>na</v>
      </c>
      <c r="EG103">
        <v>1.4999999999999999E-4</v>
      </c>
      <c r="EH103">
        <f>Q103*(1+$EG103)</f>
        <v>0</v>
      </c>
      <c r="EI103">
        <f>Q103*(1-$EG103)</f>
        <v>0</v>
      </c>
      <c r="EJ103">
        <f>R103*(1+$EG103)</f>
        <v>0</v>
      </c>
      <c r="EK103">
        <f>R103*(1-$EG103)</f>
        <v>0</v>
      </c>
      <c r="EL103">
        <f>S103*(1+$EG103)</f>
        <v>0</v>
      </c>
      <c r="EM103">
        <f>S103*(1-$EG103)</f>
        <v>0</v>
      </c>
      <c r="EN103">
        <f>T103*(1+$EG103)</f>
        <v>0</v>
      </c>
      <c r="EO103">
        <f>T103*(1-$EG103)</f>
        <v>0</v>
      </c>
      <c r="EP103">
        <f>U103*(1+$EG103)</f>
        <v>0</v>
      </c>
      <c r="EQ103">
        <f>U103*(1-$EG103)</f>
        <v>0</v>
      </c>
      <c r="ER103">
        <f>V103*(1+$EG103)</f>
        <v>0</v>
      </c>
      <c r="ES103">
        <f>V103*(1-$EG103)</f>
        <v>0</v>
      </c>
      <c r="ET103" s="7" t="str">
        <f t="shared" si="249"/>
        <v>-----</v>
      </c>
      <c r="EU103" s="7" t="str">
        <f t="shared" si="250"/>
        <v>-----</v>
      </c>
      <c r="EV103" s="7" t="str">
        <f t="shared" si="251"/>
        <v>-----</v>
      </c>
      <c r="EW103" s="7" t="str">
        <f t="shared" si="252"/>
        <v>-----</v>
      </c>
      <c r="EX103" s="7" t="str">
        <f t="shared" si="253"/>
        <v>-----</v>
      </c>
      <c r="EY103" s="7" t="str">
        <f t="shared" si="254"/>
        <v>-----</v>
      </c>
      <c r="EZ103">
        <f t="shared" si="272"/>
        <v>101</v>
      </c>
      <c r="FA103">
        <f t="shared" si="273"/>
        <v>101</v>
      </c>
      <c r="FB103">
        <f t="shared" si="274"/>
        <v>101</v>
      </c>
      <c r="FC103">
        <f t="shared" si="275"/>
        <v>101</v>
      </c>
      <c r="FD103">
        <f t="shared" si="276"/>
        <v>101</v>
      </c>
      <c r="FE103">
        <f t="shared" si="277"/>
        <v>101</v>
      </c>
      <c r="FF103">
        <f t="shared" si="278"/>
        <v>0</v>
      </c>
      <c r="FG103">
        <f t="shared" si="279"/>
        <v>0</v>
      </c>
      <c r="FH103">
        <f t="shared" si="280"/>
        <v>0</v>
      </c>
      <c r="FI103">
        <f t="shared" si="281"/>
        <v>0</v>
      </c>
      <c r="FJ103">
        <f t="shared" si="282"/>
        <v>0</v>
      </c>
      <c r="FK103">
        <f t="shared" si="283"/>
        <v>0</v>
      </c>
      <c r="FL103" s="7" t="str">
        <f t="shared" si="255"/>
        <v>-----</v>
      </c>
      <c r="FM103" s="7" t="str">
        <f t="shared" si="256"/>
        <v>-----</v>
      </c>
      <c r="FN103" s="7" t="str">
        <f t="shared" si="257"/>
        <v>-----</v>
      </c>
      <c r="FO103" s="7" t="str">
        <f t="shared" si="258"/>
        <v>-----</v>
      </c>
      <c r="FP103" s="7" t="str">
        <f t="shared" si="259"/>
        <v>-----</v>
      </c>
      <c r="FQ103" s="7" t="str">
        <f t="shared" si="260"/>
        <v>-----</v>
      </c>
      <c r="FR103" s="13" t="str">
        <f>IF(FL103="-----","-----",(D103-Q103)/Q103)</f>
        <v>-----</v>
      </c>
      <c r="FS103" s="13" t="str">
        <f>IF(FM103="-----","-----",(Q103-R103)/R103)</f>
        <v>-----</v>
      </c>
      <c r="FT103" s="13" t="str">
        <f>IF(FN103="-----","-----",(R103-S103)/S103)</f>
        <v>-----</v>
      </c>
      <c r="FU103" s="13" t="str">
        <f>IF(FO103="-----","-----",(S103-T103)/T103)</f>
        <v>-----</v>
      </c>
      <c r="FV103" s="13" t="str">
        <f>IF(FP103="-----","-----",(T103-U103)/U103)</f>
        <v>-----</v>
      </c>
      <c r="FW103" s="13" t="str">
        <f>IF(FQ103="-----","-----",(U103-V103)/V103)</f>
        <v>-----</v>
      </c>
      <c r="FX103" s="7" t="str">
        <f t="shared" si="261"/>
        <v>-----</v>
      </c>
      <c r="FY103" s="7" t="str">
        <f t="shared" si="262"/>
        <v>-----</v>
      </c>
      <c r="FZ103" s="7" t="str">
        <f t="shared" si="263"/>
        <v>-----</v>
      </c>
      <c r="GA103" s="7" t="str">
        <f t="shared" si="264"/>
        <v>-----</v>
      </c>
      <c r="GB103" s="7" t="str">
        <f t="shared" si="265"/>
        <v>-----</v>
      </c>
      <c r="GC103" s="7" t="str">
        <f t="shared" si="266"/>
        <v>-----</v>
      </c>
      <c r="GD103" s="7" t="str">
        <f>IF(AND(BG103&gt;AA103,BG102&gt;AA102,BG101&gt;AA101,BG100&gt;AA100,BG99&gt;AA99,BG98&gt;AA98,BG97&gt;AA97,BG96&gt;AA96,BG95&gt;AA95,BG94&gt;AA94,BG93&gt;AA93,BG92&gt;AA92),"Bullish",IF(AND(BG103&lt;AA103,BG102&lt;AA102,BG101&lt;AA101,BG100&lt;AA100,BG99&lt;AA99,BG98&lt;AA98,BG97&lt;AA97,BG96&lt;AA96,BG95&lt;AA95,BG94&lt;AA94,BG93&lt;AA93,BG92&lt;AA92),"Bearish","-----"))</f>
        <v>Bearish</v>
      </c>
      <c r="GE103">
        <f>(Z103-BG103)/BG103</f>
        <v>-3.53041776288486E-3</v>
      </c>
      <c r="GI103" s="7" t="str">
        <f>IF(Y103&gt;Z103,"Bullish","Bearish")</f>
        <v>Bullish</v>
      </c>
      <c r="GJ103" s="19" t="str">
        <f>IF(AND(D103&gt;Y103,D102&lt;Y102),"TEMA crossover","-----")</f>
        <v>-----</v>
      </c>
      <c r="GK103" s="19" t="str">
        <f>IF(AND(D103&lt;Y103,D102&gt;Y102),"TEMA crossunder","-----")</f>
        <v>-----</v>
      </c>
      <c r="GL103" s="20" t="str">
        <f>IF(GD103="Bearish","YES","-----")</f>
        <v>YES</v>
      </c>
      <c r="GM103" s="20" t="str">
        <f>IF(GH103="Reverse to Bearish","YES","-----")</f>
        <v>-----</v>
      </c>
      <c r="GN103" s="20" t="str">
        <f>IF(AND(GI103="Bullish",GI102="Bullish",GI101="Bullish",GI100="Bullish"),"YES","-----")</f>
        <v>-----</v>
      </c>
      <c r="GO103" s="20" t="str">
        <f>IF(OR(GK103="TEMA crossunder",GK102="TEMA crossunder",GK101="TEMA crossunder",GK100="TEMA crossunder"),"YES","-----")</f>
        <v>-----</v>
      </c>
      <c r="GP103" s="20" t="str">
        <f>IF(GD103="Bullish","YES","-----")</f>
        <v>-----</v>
      </c>
      <c r="GQ103" s="20" t="str">
        <f>IF(GH103="Reverse to Bullish","YES","-----")</f>
        <v>-----</v>
      </c>
      <c r="GR103" s="20" t="str">
        <f>IF(AND(GI103="Bearish",GI102="Bearish",GI101="Bearish",GI100="Bearish"),"YES","-----")</f>
        <v>-----</v>
      </c>
      <c r="GS103" s="20" t="str">
        <f>IF(OR(GJ103="TEMA crossover",GJ102="TEMA crossover",GJ101="TEMA crossover",GJ100="TEMA crossover"),"YES","-----")</f>
        <v>-----</v>
      </c>
      <c r="GT103" s="20" t="str">
        <f t="shared" si="284"/>
        <v>-----</v>
      </c>
      <c r="GU103" s="20" t="str">
        <f t="shared" si="285"/>
        <v>-----</v>
      </c>
      <c r="GV103" s="20" t="str">
        <f t="shared" si="286"/>
        <v>-----</v>
      </c>
      <c r="GW103" s="20" t="str">
        <f t="shared" si="287"/>
        <v>-----</v>
      </c>
      <c r="GX103" s="20" t="str">
        <f t="shared" si="288"/>
        <v>-----</v>
      </c>
      <c r="GY103" s="20" t="str">
        <f t="shared" si="289"/>
        <v>-----</v>
      </c>
      <c r="GZ103" s="7" t="str">
        <f>IF(G103&gt;BH103,"YES","-----")</f>
        <v>-----</v>
      </c>
      <c r="HA103" s="7" t="str">
        <f>IF(F103&lt;BI103,"YES","-----")</f>
        <v>-----</v>
      </c>
      <c r="HB103">
        <f>BH103-BI103</f>
        <v>4</v>
      </c>
      <c r="HI103">
        <f t="shared" si="267"/>
        <v>-3.7943199999999706</v>
      </c>
      <c r="HJ103">
        <f t="shared" si="268"/>
        <v>0.20568000000002939</v>
      </c>
      <c r="HK103" s="7"/>
      <c r="HL103" s="7"/>
      <c r="HM103" s="7"/>
      <c r="HN103" s="7"/>
      <c r="HO103" s="7"/>
      <c r="HP103" s="7"/>
      <c r="HQ103" s="28">
        <f t="shared" si="291"/>
        <v>1.3930300000001807</v>
      </c>
      <c r="HR103" s="28" t="str">
        <f t="shared" si="269"/>
        <v>Bull</v>
      </c>
      <c r="HS103">
        <f t="shared" si="270"/>
        <v>1.3930300000001807</v>
      </c>
    </row>
    <row r="104" spans="1:227" x14ac:dyDescent="0.55000000000000004">
      <c r="A104">
        <f>Validation!A103</f>
        <v>1772055300</v>
      </c>
      <c r="B104" t="str">
        <f>Price!B103</f>
        <v>XAUUSD</v>
      </c>
      <c r="C104" t="str">
        <f>Price!C103</f>
        <v>M5</v>
      </c>
      <c r="D104">
        <f>Price!D103</f>
        <v>5168.8999999999996</v>
      </c>
      <c r="E104">
        <f>Price!E103</f>
        <v>5168.22</v>
      </c>
      <c r="F104">
        <f>Price!F103</f>
        <v>5173.4799999999996</v>
      </c>
      <c r="G104">
        <f>Price!G103</f>
        <v>5168.2</v>
      </c>
      <c r="H104">
        <f>Price!H103</f>
        <v>433</v>
      </c>
      <c r="I104">
        <f>Diagonals!E103</f>
        <v>0</v>
      </c>
      <c r="J104">
        <f>Diagonals!F103</f>
        <v>0</v>
      </c>
      <c r="K104">
        <f>Diagonals!G103</f>
        <v>0</v>
      </c>
      <c r="L104">
        <f>Diagonals!H103</f>
        <v>0</v>
      </c>
      <c r="M104">
        <f>Diagonals!I103</f>
        <v>0</v>
      </c>
      <c r="N104">
        <f>Diagonals!J103</f>
        <v>0</v>
      </c>
      <c r="O104">
        <f>Diagonals!K103</f>
        <v>0</v>
      </c>
      <c r="P104">
        <f>Diagonals!L103</f>
        <v>0</v>
      </c>
      <c r="Q104">
        <f>Trendlines!E103</f>
        <v>0</v>
      </c>
      <c r="R104">
        <f>Trendlines!F103</f>
        <v>0</v>
      </c>
      <c r="S104">
        <f>Trendlines!G103</f>
        <v>0</v>
      </c>
      <c r="T104">
        <f>Trendlines!H103</f>
        <v>0</v>
      </c>
      <c r="U104">
        <f>Trendlines!I103</f>
        <v>0</v>
      </c>
      <c r="V104">
        <f>Trendlines!J103</f>
        <v>0</v>
      </c>
      <c r="W104">
        <f>Trendlines!K103</f>
        <v>0</v>
      </c>
      <c r="X104">
        <f>Trendlines!L103</f>
        <v>0</v>
      </c>
      <c r="Y104">
        <f>Tema_Hrma_Smma!E103</f>
        <v>5168.47</v>
      </c>
      <c r="Z104">
        <f>Tema_Hrma_Smma!F103</f>
        <v>5162.84</v>
      </c>
      <c r="AA104">
        <f>Tema_Hrma_Smma!G103</f>
        <v>5189.59</v>
      </c>
      <c r="AB104">
        <f>ZScore!H103</f>
        <v>1</v>
      </c>
      <c r="AC104">
        <f>ZScore!I103</f>
        <v>0.80691000000000002</v>
      </c>
      <c r="AD104">
        <f>ZScore!J103</f>
        <v>0</v>
      </c>
      <c r="AE104">
        <f>HA!E103</f>
        <v>5168.1000000000004</v>
      </c>
      <c r="AF104">
        <f>HA!F103</f>
        <v>5173.4799999999996</v>
      </c>
      <c r="AG104">
        <f>HA!G103</f>
        <v>5168.1000000000004</v>
      </c>
      <c r="AH104">
        <f>HA!H103</f>
        <v>5169.7</v>
      </c>
      <c r="AI104">
        <f>HA!I103</f>
        <v>1</v>
      </c>
      <c r="AJ104">
        <f>HA!J103</f>
        <v>1.6</v>
      </c>
      <c r="AK104">
        <f>HA!K103</f>
        <v>-0.52383999999999997</v>
      </c>
      <c r="AL104">
        <f>HA!L103</f>
        <v>6</v>
      </c>
      <c r="AM104">
        <f>KC!E103</f>
        <v>5204.6732599999996</v>
      </c>
      <c r="AN104">
        <f>KC!F103</f>
        <v>5198.9785700000002</v>
      </c>
      <c r="AO104">
        <f>KC!G103</f>
        <v>5193.28388</v>
      </c>
      <c r="AP104">
        <f>KC!H103</f>
        <v>5187.5891899999997</v>
      </c>
      <c r="AQ104">
        <f>KC!I103</f>
        <v>5181.8945000000003</v>
      </c>
      <c r="AR104">
        <f>KC!J103</f>
        <v>5172.5249299999996</v>
      </c>
      <c r="AS104">
        <f>KC!K103</f>
        <v>5166.8302400000002</v>
      </c>
      <c r="AT104">
        <f>KC!L103</f>
        <v>5161.13555</v>
      </c>
      <c r="AU104">
        <f>KC!M103</f>
        <v>5155.4408599999997</v>
      </c>
      <c r="AV104">
        <f>KC!N103</f>
        <v>5149.7461700000003</v>
      </c>
      <c r="AW104">
        <f>SR_Levels!E103</f>
        <v>5161.8900000000003</v>
      </c>
      <c r="AX104">
        <f>SR_Levels!F103</f>
        <v>5135.8500000000004</v>
      </c>
      <c r="AY104">
        <f>SR_Levels!G103</f>
        <v>0</v>
      </c>
      <c r="AZ104">
        <f>SR_Levels!H103</f>
        <v>0</v>
      </c>
      <c r="BA104">
        <f>SR_Levels!I103</f>
        <v>5178.6000000000004</v>
      </c>
      <c r="BB104">
        <f>SR_Levels!J103</f>
        <v>5193.3500000000004</v>
      </c>
      <c r="BC104">
        <f>SR_Levels!K103</f>
        <v>5205.3100000000004</v>
      </c>
      <c r="BD104">
        <f>SR_Levels!L103</f>
        <v>0</v>
      </c>
      <c r="BE104">
        <f>ZigZag!E103</f>
        <v>0</v>
      </c>
      <c r="BF104">
        <f>ZigZag!F103</f>
        <v>0</v>
      </c>
      <c r="BG104">
        <f>ZigZag!G103</f>
        <v>5179.9399999999996</v>
      </c>
      <c r="BH104">
        <f>Dual_Tema!E103</f>
        <v>5170.7</v>
      </c>
      <c r="BI104">
        <f>Dual_Tema!F103</f>
        <v>5166.84</v>
      </c>
      <c r="BJ104">
        <f>Pinbar!E103</f>
        <v>1</v>
      </c>
      <c r="BK104">
        <f>SSA!E103</f>
        <v>5169.3990700000004</v>
      </c>
      <c r="BL104">
        <f>SSA!F103</f>
        <v>5168.21018</v>
      </c>
      <c r="BN104" t="str">
        <f t="shared" si="290"/>
        <v>Green Candle</v>
      </c>
      <c r="BO104" s="34">
        <f t="shared" si="292"/>
        <v>1.1369292837732914E-3</v>
      </c>
      <c r="BP104" s="34">
        <f t="shared" si="294"/>
        <v>-2.7993155085166421E-3</v>
      </c>
      <c r="BQ104" s="34">
        <f t="shared" si="302"/>
        <v>-6.4507944318650257E-3</v>
      </c>
      <c r="BR104" s="34">
        <f t="shared" si="304"/>
        <v>-6.1718900211498173E-3</v>
      </c>
      <c r="BS104" s="35">
        <f t="shared" si="293"/>
        <v>1.8939851182131484E-4</v>
      </c>
      <c r="BT104" s="35">
        <f t="shared" si="295"/>
        <v>-2.3357612680863227E-4</v>
      </c>
      <c r="BU104" s="35">
        <f t="shared" si="303"/>
        <v>-3.5947374714928593E-4</v>
      </c>
      <c r="BV104" s="35">
        <f t="shared" si="305"/>
        <v>-2.579256841972466E-4</v>
      </c>
      <c r="BW104" s="27">
        <v>96</v>
      </c>
      <c r="BX104">
        <f>F104-G104</f>
        <v>5.2799999999997453</v>
      </c>
      <c r="BY104">
        <f>ABS(F104-D103)</f>
        <v>5.2599999999993088</v>
      </c>
      <c r="BZ104">
        <f>ABS(G104-D103)</f>
        <v>2.0000000000436557E-2</v>
      </c>
      <c r="CA104">
        <f t="shared" si="271"/>
        <v>5.2799999999997453</v>
      </c>
      <c r="CB104">
        <f t="shared" si="296"/>
        <v>9.5085714285713561</v>
      </c>
      <c r="CC104">
        <f t="shared" si="299"/>
        <v>7.8901052889086714</v>
      </c>
      <c r="CD104">
        <f t="shared" si="297"/>
        <v>1.6184661396626847</v>
      </c>
      <c r="CE104">
        <f t="shared" si="300"/>
        <v>1</v>
      </c>
      <c r="CF104">
        <f t="shared" si="301"/>
        <v>25</v>
      </c>
      <c r="CG104" s="7" t="str">
        <f t="shared" si="298"/>
        <v>High Volatility Period</v>
      </c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Z104" s="7" t="str">
        <f>IF(AND(D104&gt;BH104,D104&gt;E104),"Bullish Trigger","-----")</f>
        <v>-----</v>
      </c>
      <c r="DA104" s="7" t="str">
        <f>IF(AND(D104&lt;BI104,D104&lt;E104),"Bearish Trigger","-----")</f>
        <v>-----</v>
      </c>
      <c r="DB104" s="13" t="str">
        <f>IF(AND(W104=BE104,W104&gt;0,BE104&gt;0),"Important High","------")</f>
        <v>------</v>
      </c>
      <c r="DC104" s="13" t="str">
        <f>IF(AND(X104=BF104,X104&gt;0,BF104&gt;0),"Important Low","------")</f>
        <v>------</v>
      </c>
      <c r="DD104" s="7" t="str">
        <f>IF(AND(DB104="Important High",DC104="-----",BJ104=1),"Imp High Rej","-----")</f>
        <v>-----</v>
      </c>
      <c r="DE104" s="7" t="str">
        <f>IF(AND(DB104="-----",DC104="Important Low",BJ104=1),"Imp Low Rej","-----")</f>
        <v>-----</v>
      </c>
      <c r="DF104" s="7" t="str">
        <f>IF(Y104&gt;AM104,"Overbought",IF(Y104&gt;AO104,"Bullish Momentum",IF(Y104&gt;AQ104,"Flat Momentum","-----")))</f>
        <v>-----</v>
      </c>
      <c r="DG104" s="7" t="str">
        <f>IF(Y104&lt;AV104,"Oversold",IF(Y104&lt;AT104,"Bearish Momentum",IF(Y104&lt;AR104,"Flat Momentum","-----")))</f>
        <v>Flat Momentum</v>
      </c>
      <c r="DH104" s="7" t="str">
        <f>IF(AND(DF104="Overbought",AD104=2),"Culminated Thrust","-----")</f>
        <v>-----</v>
      </c>
      <c r="DI104" s="7" t="str">
        <f>IF(AND(DG104="Oversold",AD104=5),"Culminated Thrust","-----")</f>
        <v>-----</v>
      </c>
      <c r="DJ104" s="14">
        <f>(Q104-$D104)/$D104</f>
        <v>-1</v>
      </c>
      <c r="DK104" s="14">
        <f>(R104-$D104)/$D104</f>
        <v>-1</v>
      </c>
      <c r="DL104" s="14">
        <f>(S104-$D104)/$D104</f>
        <v>-1</v>
      </c>
      <c r="DM104" s="14">
        <f>(T104-$D104)/$D104</f>
        <v>-1</v>
      </c>
      <c r="DN104" s="14">
        <f>(U104-$D104)/$D104</f>
        <v>-1</v>
      </c>
      <c r="DO104" s="14">
        <f>(V104-$D104)/$D104</f>
        <v>-1</v>
      </c>
      <c r="DP104" s="14">
        <f t="shared" si="239"/>
        <v>-1</v>
      </c>
      <c r="DQ104" s="14">
        <f t="shared" si="240"/>
        <v>-1</v>
      </c>
      <c r="DR104" s="14">
        <f t="shared" si="241"/>
        <v>-1</v>
      </c>
      <c r="DS104" s="14">
        <f t="shared" si="242"/>
        <v>-1</v>
      </c>
      <c r="DT104" s="14">
        <f t="shared" si="243"/>
        <v>-1</v>
      </c>
      <c r="DU104" s="14">
        <f t="shared" si="244"/>
        <v>-1</v>
      </c>
      <c r="DV104" t="str">
        <f>IF($D104&gt;Q104,"SUP","RES")</f>
        <v>SUP</v>
      </c>
      <c r="DW104" t="str">
        <f>IF($D104&gt;R104,"SUP","RES")</f>
        <v>SUP</v>
      </c>
      <c r="DX104" t="str">
        <f>IF($D104&gt;S104,"SUP","RES")</f>
        <v>SUP</v>
      </c>
      <c r="DY104" t="str">
        <f>IF($D104&gt;T104,"SUP","RES")</f>
        <v>SUP</v>
      </c>
      <c r="DZ104" t="str">
        <f>IF($D104&gt;U104,"SUP","RES")</f>
        <v>SUP</v>
      </c>
      <c r="EA104" t="str">
        <f>IF($D104&gt;V104,"SUP","RES")</f>
        <v>SUP</v>
      </c>
      <c r="EB104" s="7">
        <f t="shared" si="245"/>
        <v>0</v>
      </c>
      <c r="EC104" s="7">
        <f t="shared" si="246"/>
        <v>6</v>
      </c>
      <c r="ED104" s="13" t="str">
        <f t="shared" si="247"/>
        <v>All Sup</v>
      </c>
      <c r="EE104" s="13" t="str">
        <f t="shared" si="248"/>
        <v>-----</v>
      </c>
      <c r="EF104" s="7" t="str">
        <f>IF(OR(ED104="All Sup",EE104="All Res"),"na",((D104-MIN(Q104:V104))/(MAX(Q104:V104)-MIN(Q104:V104))))</f>
        <v>na</v>
      </c>
      <c r="EG104">
        <v>1.4999999999999999E-4</v>
      </c>
      <c r="EH104">
        <f>Q104*(1+$EG104)</f>
        <v>0</v>
      </c>
      <c r="EI104">
        <f>Q104*(1-$EG104)</f>
        <v>0</v>
      </c>
      <c r="EJ104">
        <f>R104*(1+$EG104)</f>
        <v>0</v>
      </c>
      <c r="EK104">
        <f>R104*(1-$EG104)</f>
        <v>0</v>
      </c>
      <c r="EL104">
        <f>S104*(1+$EG104)</f>
        <v>0</v>
      </c>
      <c r="EM104">
        <f>S104*(1-$EG104)</f>
        <v>0</v>
      </c>
      <c r="EN104">
        <f>T104*(1+$EG104)</f>
        <v>0</v>
      </c>
      <c r="EO104">
        <f>T104*(1-$EG104)</f>
        <v>0</v>
      </c>
      <c r="EP104">
        <f>U104*(1+$EG104)</f>
        <v>0</v>
      </c>
      <c r="EQ104">
        <f>U104*(1-$EG104)</f>
        <v>0</v>
      </c>
      <c r="ER104">
        <f>V104*(1+$EG104)</f>
        <v>0</v>
      </c>
      <c r="ES104">
        <f>V104*(1-$EG104)</f>
        <v>0</v>
      </c>
      <c r="ET104" s="7" t="str">
        <f t="shared" si="249"/>
        <v>-----</v>
      </c>
      <c r="EU104" s="7" t="str">
        <f t="shared" si="250"/>
        <v>-----</v>
      </c>
      <c r="EV104" s="7" t="str">
        <f t="shared" si="251"/>
        <v>-----</v>
      </c>
      <c r="EW104" s="7" t="str">
        <f t="shared" si="252"/>
        <v>-----</v>
      </c>
      <c r="EX104" s="7" t="str">
        <f t="shared" si="253"/>
        <v>-----</v>
      </c>
      <c r="EY104" s="7" t="str">
        <f t="shared" si="254"/>
        <v>-----</v>
      </c>
      <c r="EZ104">
        <f t="shared" si="272"/>
        <v>102</v>
      </c>
      <c r="FA104">
        <f t="shared" si="273"/>
        <v>102</v>
      </c>
      <c r="FB104">
        <f t="shared" si="274"/>
        <v>102</v>
      </c>
      <c r="FC104">
        <f t="shared" si="275"/>
        <v>102</v>
      </c>
      <c r="FD104">
        <f t="shared" si="276"/>
        <v>102</v>
      </c>
      <c r="FE104">
        <f t="shared" si="277"/>
        <v>102</v>
      </c>
      <c r="FF104">
        <f t="shared" si="278"/>
        <v>0</v>
      </c>
      <c r="FG104">
        <f t="shared" si="279"/>
        <v>0</v>
      </c>
      <c r="FH104">
        <f t="shared" si="280"/>
        <v>0</v>
      </c>
      <c r="FI104">
        <f t="shared" si="281"/>
        <v>0</v>
      </c>
      <c r="FJ104">
        <f t="shared" si="282"/>
        <v>0</v>
      </c>
      <c r="FK104">
        <f t="shared" si="283"/>
        <v>0</v>
      </c>
      <c r="FL104" s="7" t="str">
        <f t="shared" si="255"/>
        <v>-----</v>
      </c>
      <c r="FM104" s="7" t="str">
        <f t="shared" si="256"/>
        <v>-----</v>
      </c>
      <c r="FN104" s="7" t="str">
        <f t="shared" si="257"/>
        <v>-----</v>
      </c>
      <c r="FO104" s="7" t="str">
        <f t="shared" si="258"/>
        <v>-----</v>
      </c>
      <c r="FP104" s="7" t="str">
        <f t="shared" si="259"/>
        <v>-----</v>
      </c>
      <c r="FQ104" s="7" t="str">
        <f t="shared" si="260"/>
        <v>-----</v>
      </c>
      <c r="FR104" s="13" t="str">
        <f>IF(FL104="-----","-----",(D104-Q104)/Q104)</f>
        <v>-----</v>
      </c>
      <c r="FS104" s="13" t="str">
        <f>IF(FM104="-----","-----",(Q104-R104)/R104)</f>
        <v>-----</v>
      </c>
      <c r="FT104" s="13" t="str">
        <f>IF(FN104="-----","-----",(R104-S104)/S104)</f>
        <v>-----</v>
      </c>
      <c r="FU104" s="13" t="str">
        <f>IF(FO104="-----","-----",(S104-T104)/T104)</f>
        <v>-----</v>
      </c>
      <c r="FV104" s="13" t="str">
        <f>IF(FP104="-----","-----",(T104-U104)/U104)</f>
        <v>-----</v>
      </c>
      <c r="FW104" s="13" t="str">
        <f>IF(FQ104="-----","-----",(U104-V104)/V104)</f>
        <v>-----</v>
      </c>
      <c r="FX104" s="7" t="str">
        <f t="shared" si="261"/>
        <v>-----</v>
      </c>
      <c r="FY104" s="7" t="str">
        <f t="shared" si="262"/>
        <v>-----</v>
      </c>
      <c r="FZ104" s="7" t="str">
        <f t="shared" si="263"/>
        <v>-----</v>
      </c>
      <c r="GA104" s="7" t="str">
        <f t="shared" si="264"/>
        <v>-----</v>
      </c>
      <c r="GB104" s="7" t="str">
        <f t="shared" si="265"/>
        <v>-----</v>
      </c>
      <c r="GC104" s="7" t="str">
        <f t="shared" si="266"/>
        <v>-----</v>
      </c>
      <c r="GD104" s="7" t="str">
        <f>IF(AND(BG104&gt;AA104,BG103&gt;AA103,BG102&gt;AA102,BG101&gt;AA101,BG100&gt;AA100,BG99&gt;AA99,BG98&gt;AA98,BG97&gt;AA97,BG96&gt;AA96,BG95&gt;AA95,BG94&gt;AA94,BG93&gt;AA93),"Bullish",IF(AND(BG104&lt;AA104,BG103&lt;AA103,BG102&lt;AA102,BG101&lt;AA101,BG100&lt;AA100,BG99&lt;AA99,BG98&lt;AA98,BG97&lt;AA97,BG96&lt;AA96,BG95&lt;AA95,BG94&lt;AA94,BG93&lt;AA93),"Bearish","-----"))</f>
        <v>Bearish</v>
      </c>
      <c r="GE104">
        <f>(Z104-BG104)/BG104</f>
        <v>-3.3011965389559447E-3</v>
      </c>
      <c r="GI104" s="7" t="str">
        <f>IF(Y104&gt;Z104,"Bullish","Bearish")</f>
        <v>Bullish</v>
      </c>
      <c r="GJ104" s="19" t="str">
        <f>IF(AND(D104&gt;Y104,D103&lt;Y103),"TEMA crossover","-----")</f>
        <v>-----</v>
      </c>
      <c r="GK104" s="19" t="str">
        <f>IF(AND(D104&lt;Y104,D103&gt;Y103),"TEMA crossunder","-----")</f>
        <v>-----</v>
      </c>
      <c r="GL104" s="20" t="str">
        <f>IF(GD104="Bearish","YES","-----")</f>
        <v>YES</v>
      </c>
      <c r="GM104" s="20" t="str">
        <f>IF(GH104="Reverse to Bearish","YES","-----")</f>
        <v>-----</v>
      </c>
      <c r="GN104" s="20" t="str">
        <f>IF(AND(GI104="Bullish",GI103="Bullish",GI102="Bullish",GI101="Bullish"),"YES","-----")</f>
        <v>-----</v>
      </c>
      <c r="GO104" s="20" t="str">
        <f>IF(OR(GK104="TEMA crossunder",GK103="TEMA crossunder",GK102="TEMA crossunder",GK101="TEMA crossunder"),"YES","-----")</f>
        <v>-----</v>
      </c>
      <c r="GP104" s="20" t="str">
        <f>IF(GD104="Bullish","YES","-----")</f>
        <v>-----</v>
      </c>
      <c r="GQ104" s="20" t="str">
        <f>IF(GH104="Reverse to Bullish","YES","-----")</f>
        <v>-----</v>
      </c>
      <c r="GR104" s="20" t="str">
        <f>IF(AND(GI104="Bearish",GI103="Bearish",GI102="Bearish",GI101="Bearish"),"YES","-----")</f>
        <v>-----</v>
      </c>
      <c r="GS104" s="20" t="str">
        <f>IF(OR(GJ104="TEMA crossover",GJ103="TEMA crossover",GJ102="TEMA crossover",GJ101="TEMA crossover"),"YES","-----")</f>
        <v>-----</v>
      </c>
      <c r="GT104" s="20" t="str">
        <f t="shared" si="284"/>
        <v>-----</v>
      </c>
      <c r="GU104" s="20" t="str">
        <f t="shared" si="285"/>
        <v>-----</v>
      </c>
      <c r="GV104" s="20" t="str">
        <f t="shared" si="286"/>
        <v>-----</v>
      </c>
      <c r="GW104" s="20" t="str">
        <f t="shared" si="287"/>
        <v>-----</v>
      </c>
      <c r="GX104" s="20" t="str">
        <f t="shared" si="288"/>
        <v>-----</v>
      </c>
      <c r="GY104" s="20" t="str">
        <f t="shared" si="289"/>
        <v>-----</v>
      </c>
      <c r="GZ104" s="7" t="str">
        <f>IF(G104&gt;BH104,"YES","-----")</f>
        <v>-----</v>
      </c>
      <c r="HA104" s="7" t="str">
        <f>IF(F104&lt;BI104,"YES","-----")</f>
        <v>-----</v>
      </c>
      <c r="HB104">
        <f>BH104-BI104</f>
        <v>3.8599999999996726</v>
      </c>
      <c r="HI104">
        <f t="shared" si="267"/>
        <v>-2.5590700000002471</v>
      </c>
      <c r="HJ104">
        <f t="shared" si="268"/>
        <v>1.3009299999994255</v>
      </c>
      <c r="HK104" s="7"/>
      <c r="HL104" s="7"/>
      <c r="HM104" s="7"/>
      <c r="HN104" s="7"/>
      <c r="HO104" s="7"/>
      <c r="HP104" s="7"/>
      <c r="HQ104" s="28">
        <f t="shared" si="291"/>
        <v>1.1888900000003559</v>
      </c>
      <c r="HR104" s="28" t="str">
        <f t="shared" si="269"/>
        <v>Bull</v>
      </c>
      <c r="HS104">
        <f t="shared" si="270"/>
        <v>1.1888900000003559</v>
      </c>
    </row>
    <row r="105" spans="1:227" x14ac:dyDescent="0.55000000000000004">
      <c r="A105">
        <f>Validation!A104</f>
        <v>1772055600</v>
      </c>
      <c r="B105" t="str">
        <f>Price!B104</f>
        <v>XAUUSD</v>
      </c>
      <c r="C105" t="str">
        <f>Price!C104</f>
        <v>M5</v>
      </c>
      <c r="D105">
        <f>Price!D104</f>
        <v>5170.25</v>
      </c>
      <c r="E105">
        <f>Price!E104</f>
        <v>5168.7299999999996</v>
      </c>
      <c r="F105">
        <f>Price!F104</f>
        <v>5170.71</v>
      </c>
      <c r="G105">
        <f>Price!G104</f>
        <v>5168.21</v>
      </c>
      <c r="H105">
        <f>Price!H104</f>
        <v>414</v>
      </c>
      <c r="I105">
        <f>Diagonals!E104</f>
        <v>0</v>
      </c>
      <c r="J105">
        <f>Diagonals!F104</f>
        <v>0</v>
      </c>
      <c r="K105">
        <f>Diagonals!G104</f>
        <v>0</v>
      </c>
      <c r="L105">
        <f>Diagonals!H104</f>
        <v>0</v>
      </c>
      <c r="M105">
        <f>Diagonals!I104</f>
        <v>0</v>
      </c>
      <c r="N105">
        <f>Diagonals!J104</f>
        <v>0</v>
      </c>
      <c r="O105">
        <f>Diagonals!K104</f>
        <v>0</v>
      </c>
      <c r="P105">
        <f>Diagonals!L104</f>
        <v>0</v>
      </c>
      <c r="Q105">
        <f>Trendlines!E104</f>
        <v>0</v>
      </c>
      <c r="R105">
        <f>Trendlines!F104</f>
        <v>0</v>
      </c>
      <c r="S105">
        <f>Trendlines!G104</f>
        <v>0</v>
      </c>
      <c r="T105">
        <f>Trendlines!H104</f>
        <v>0</v>
      </c>
      <c r="U105">
        <f>Trendlines!I104</f>
        <v>0</v>
      </c>
      <c r="V105">
        <f>Trendlines!J104</f>
        <v>0</v>
      </c>
      <c r="W105">
        <f>Trendlines!K104</f>
        <v>0</v>
      </c>
      <c r="X105">
        <f>Trendlines!L104</f>
        <v>0</v>
      </c>
      <c r="Y105">
        <f>Tema_Hrma_Smma!E104</f>
        <v>5169.46</v>
      </c>
      <c r="Z105">
        <f>Tema_Hrma_Smma!F104</f>
        <v>5163.3999999999996</v>
      </c>
      <c r="AA105">
        <f>Tema_Hrma_Smma!G104</f>
        <v>5189.04</v>
      </c>
      <c r="AB105">
        <f>ZScore!H104</f>
        <v>1</v>
      </c>
      <c r="AC105">
        <f>ZScore!I104</f>
        <v>0.54066000000000003</v>
      </c>
      <c r="AD105">
        <f>ZScore!J104</f>
        <v>0</v>
      </c>
      <c r="AE105">
        <f>HA!E104</f>
        <v>5168.8999999999996</v>
      </c>
      <c r="AF105">
        <f>HA!F104</f>
        <v>5170.71</v>
      </c>
      <c r="AG105">
        <f>HA!G104</f>
        <v>5168.21</v>
      </c>
      <c r="AH105">
        <f>HA!H104</f>
        <v>5169.47</v>
      </c>
      <c r="AI105">
        <f>HA!I104</f>
        <v>1</v>
      </c>
      <c r="AJ105">
        <f>HA!J104</f>
        <v>0.57999999999999996</v>
      </c>
      <c r="AK105">
        <f>HA!K104</f>
        <v>-0.87490999999999997</v>
      </c>
      <c r="AL105">
        <f>HA!L104</f>
        <v>7</v>
      </c>
      <c r="AM105">
        <f>KC!E104</f>
        <v>5203.1629800000001</v>
      </c>
      <c r="AN105">
        <f>KC!F104</f>
        <v>5197.4725500000004</v>
      </c>
      <c r="AO105">
        <f>KC!G104</f>
        <v>5191.7821199999998</v>
      </c>
      <c r="AP105">
        <f>KC!H104</f>
        <v>5186.0916900000002</v>
      </c>
      <c r="AQ105">
        <f>KC!I104</f>
        <v>5180.4012599999996</v>
      </c>
      <c r="AR105">
        <f>KC!J104</f>
        <v>5171.3405499999999</v>
      </c>
      <c r="AS105">
        <f>KC!K104</f>
        <v>5165.6501099999996</v>
      </c>
      <c r="AT105">
        <f>KC!L104</f>
        <v>5159.9596799999999</v>
      </c>
      <c r="AU105">
        <f>KC!M104</f>
        <v>5154.2692500000003</v>
      </c>
      <c r="AV105">
        <f>KC!N104</f>
        <v>5148.5788199999997</v>
      </c>
      <c r="AW105">
        <f>SR_Levels!E104</f>
        <v>5161.8900000000003</v>
      </c>
      <c r="AX105">
        <f>SR_Levels!F104</f>
        <v>5135.8500000000004</v>
      </c>
      <c r="AY105">
        <f>SR_Levels!G104</f>
        <v>0</v>
      </c>
      <c r="AZ105">
        <f>SR_Levels!H104</f>
        <v>0</v>
      </c>
      <c r="BA105">
        <f>SR_Levels!I104</f>
        <v>5178.6000000000004</v>
      </c>
      <c r="BB105">
        <f>SR_Levels!J104</f>
        <v>5193.3500000000004</v>
      </c>
      <c r="BC105">
        <f>SR_Levels!K104</f>
        <v>5205.3100000000004</v>
      </c>
      <c r="BD105">
        <f>SR_Levels!L104</f>
        <v>0</v>
      </c>
      <c r="BE105">
        <f>ZigZag!E104</f>
        <v>0</v>
      </c>
      <c r="BF105">
        <f>ZigZag!F104</f>
        <v>0</v>
      </c>
      <c r="BG105">
        <f>ZigZag!G104</f>
        <v>5179.21</v>
      </c>
      <c r="BH105">
        <f>Dual_Tema!E104</f>
        <v>5170.78</v>
      </c>
      <c r="BI105">
        <f>Dual_Tema!F104</f>
        <v>5168.25</v>
      </c>
      <c r="BJ105">
        <f>Pinbar!E104</f>
        <v>0</v>
      </c>
      <c r="BK105">
        <f>SSA!E104</f>
        <v>5169.9373800000003</v>
      </c>
      <c r="BL105">
        <f>SSA!F104</f>
        <v>5169.0737799999997</v>
      </c>
      <c r="BN105" t="str">
        <f t="shared" si="290"/>
        <v>Green Candle</v>
      </c>
      <c r="BO105" s="34">
        <f t="shared" si="292"/>
        <v>1.6292639833856981E-3</v>
      </c>
      <c r="BP105" s="34">
        <f t="shared" si="294"/>
        <v>-2.1673344295450869E-3</v>
      </c>
      <c r="BQ105" s="34">
        <f t="shared" si="302"/>
        <v>-4.8159190956390541E-3</v>
      </c>
      <c r="BR105" s="34">
        <f t="shared" si="304"/>
        <v>-6.5464844590646942E-3</v>
      </c>
      <c r="BS105" s="35">
        <f t="shared" si="293"/>
        <v>2.7135984020398851E-4</v>
      </c>
      <c r="BT105" s="35">
        <f t="shared" si="295"/>
        <v>-1.8079086352040807E-4</v>
      </c>
      <c r="BU105" s="35">
        <f t="shared" si="303"/>
        <v>-2.6816142723973257E-4</v>
      </c>
      <c r="BV105" s="35">
        <f t="shared" si="305"/>
        <v>-2.7362950119047547E-4</v>
      </c>
      <c r="BW105" s="27">
        <v>96</v>
      </c>
      <c r="BX105">
        <f>F105-G105</f>
        <v>2.5</v>
      </c>
      <c r="BY105">
        <f>ABS(F105-D104)</f>
        <v>1.8100000000004002</v>
      </c>
      <c r="BZ105">
        <f>ABS(G105-D104)</f>
        <v>0.68999999999959982</v>
      </c>
      <c r="CA105">
        <f t="shared" si="271"/>
        <v>2.5</v>
      </c>
      <c r="CB105">
        <f t="shared" si="296"/>
        <v>8.972142857142833</v>
      </c>
      <c r="CC105">
        <f t="shared" si="299"/>
        <v>7.5050977682723374</v>
      </c>
      <c r="CD105">
        <f t="shared" si="297"/>
        <v>1.4670450888704956</v>
      </c>
      <c r="CE105">
        <f t="shared" si="300"/>
        <v>1</v>
      </c>
      <c r="CF105">
        <f t="shared" si="301"/>
        <v>26</v>
      </c>
      <c r="CG105" s="7" t="str">
        <f t="shared" si="298"/>
        <v>High Volatility Period</v>
      </c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  <c r="CZ105" s="7" t="str">
        <f>IF(AND(D105&gt;BH105,D105&gt;E105),"Bullish Trigger","-----")</f>
        <v>-----</v>
      </c>
      <c r="DA105" s="7" t="str">
        <f>IF(AND(D105&lt;BI105,D105&lt;E105),"Bearish Trigger","-----")</f>
        <v>-----</v>
      </c>
      <c r="DB105" s="13" t="str">
        <f>IF(AND(W105=BE105,W105&gt;0,BE105&gt;0),"Important High","------")</f>
        <v>------</v>
      </c>
      <c r="DC105" s="13" t="str">
        <f>IF(AND(X105=BF105,X105&gt;0,BF105&gt;0),"Important Low","------")</f>
        <v>------</v>
      </c>
      <c r="DD105" s="7" t="str">
        <f>IF(AND(DB105="Important High",DC105="-----",BJ105=1),"Imp High Rej","-----")</f>
        <v>-----</v>
      </c>
      <c r="DE105" s="7" t="str">
        <f>IF(AND(DB105="-----",DC105="Important Low",BJ105=1),"Imp Low Rej","-----")</f>
        <v>-----</v>
      </c>
      <c r="DF105" s="7" t="str">
        <f>IF(Y105&gt;AM105,"Overbought",IF(Y105&gt;AO105,"Bullish Momentum",IF(Y105&gt;AQ105,"Flat Momentum","-----")))</f>
        <v>-----</v>
      </c>
      <c r="DG105" s="7" t="str">
        <f>IF(Y105&lt;AV105,"Oversold",IF(Y105&lt;AT105,"Bearish Momentum",IF(Y105&lt;AR105,"Flat Momentum","-----")))</f>
        <v>Flat Momentum</v>
      </c>
      <c r="DH105" s="7" t="str">
        <f>IF(AND(DF105="Overbought",AD105=2),"Culminated Thrust","-----")</f>
        <v>-----</v>
      </c>
      <c r="DI105" s="7" t="str">
        <f>IF(AND(DG105="Oversold",AD105=5),"Culminated Thrust","-----")</f>
        <v>-----</v>
      </c>
      <c r="DJ105" s="14">
        <f>(Q105-$D105)/$D105</f>
        <v>-1</v>
      </c>
      <c r="DK105" s="14">
        <f>(R105-$D105)/$D105</f>
        <v>-1</v>
      </c>
      <c r="DL105" s="14">
        <f>(S105-$D105)/$D105</f>
        <v>-1</v>
      </c>
      <c r="DM105" s="14">
        <f>(T105-$D105)/$D105</f>
        <v>-1</v>
      </c>
      <c r="DN105" s="14">
        <f>(U105-$D105)/$D105</f>
        <v>-1</v>
      </c>
      <c r="DO105" s="14">
        <f>(V105-$D105)/$D105</f>
        <v>-1</v>
      </c>
      <c r="DP105" s="14">
        <f t="shared" si="239"/>
        <v>-1</v>
      </c>
      <c r="DQ105" s="14">
        <f t="shared" si="240"/>
        <v>-1</v>
      </c>
      <c r="DR105" s="14">
        <f t="shared" si="241"/>
        <v>-1</v>
      </c>
      <c r="DS105" s="14">
        <f t="shared" si="242"/>
        <v>-1</v>
      </c>
      <c r="DT105" s="14">
        <f t="shared" si="243"/>
        <v>-1</v>
      </c>
      <c r="DU105" s="14">
        <f t="shared" si="244"/>
        <v>-1</v>
      </c>
      <c r="DV105" t="str">
        <f>IF($D105&gt;Q105,"SUP","RES")</f>
        <v>SUP</v>
      </c>
      <c r="DW105" t="str">
        <f>IF($D105&gt;R105,"SUP","RES")</f>
        <v>SUP</v>
      </c>
      <c r="DX105" t="str">
        <f>IF($D105&gt;S105,"SUP","RES")</f>
        <v>SUP</v>
      </c>
      <c r="DY105" t="str">
        <f>IF($D105&gt;T105,"SUP","RES")</f>
        <v>SUP</v>
      </c>
      <c r="DZ105" t="str">
        <f>IF($D105&gt;U105,"SUP","RES")</f>
        <v>SUP</v>
      </c>
      <c r="EA105" t="str">
        <f>IF($D105&gt;V105,"SUP","RES")</f>
        <v>SUP</v>
      </c>
      <c r="EB105" s="7">
        <f t="shared" si="245"/>
        <v>0</v>
      </c>
      <c r="EC105" s="7">
        <f t="shared" si="246"/>
        <v>6</v>
      </c>
      <c r="ED105" s="13" t="str">
        <f t="shared" si="247"/>
        <v>All Sup</v>
      </c>
      <c r="EE105" s="13" t="str">
        <f t="shared" si="248"/>
        <v>-----</v>
      </c>
      <c r="EF105" s="7" t="str">
        <f>IF(OR(ED105="All Sup",EE105="All Res"),"na",((D105-MIN(Q105:V105))/(MAX(Q105:V105)-MIN(Q105:V105))))</f>
        <v>na</v>
      </c>
      <c r="EG105">
        <v>1.4999999999999999E-4</v>
      </c>
      <c r="EH105">
        <f>Q105*(1+$EG105)</f>
        <v>0</v>
      </c>
      <c r="EI105">
        <f>Q105*(1-$EG105)</f>
        <v>0</v>
      </c>
      <c r="EJ105">
        <f>R105*(1+$EG105)</f>
        <v>0</v>
      </c>
      <c r="EK105">
        <f>R105*(1-$EG105)</f>
        <v>0</v>
      </c>
      <c r="EL105">
        <f>S105*(1+$EG105)</f>
        <v>0</v>
      </c>
      <c r="EM105">
        <f>S105*(1-$EG105)</f>
        <v>0</v>
      </c>
      <c r="EN105">
        <f>T105*(1+$EG105)</f>
        <v>0</v>
      </c>
      <c r="EO105">
        <f>T105*(1-$EG105)</f>
        <v>0</v>
      </c>
      <c r="EP105">
        <f>U105*(1+$EG105)</f>
        <v>0</v>
      </c>
      <c r="EQ105">
        <f>U105*(1-$EG105)</f>
        <v>0</v>
      </c>
      <c r="ER105">
        <f>V105*(1+$EG105)</f>
        <v>0</v>
      </c>
      <c r="ES105">
        <f>V105*(1-$EG105)</f>
        <v>0</v>
      </c>
      <c r="ET105" s="7" t="str">
        <f t="shared" si="249"/>
        <v>-----</v>
      </c>
      <c r="EU105" s="7" t="str">
        <f t="shared" si="250"/>
        <v>-----</v>
      </c>
      <c r="EV105" s="7" t="str">
        <f t="shared" si="251"/>
        <v>-----</v>
      </c>
      <c r="EW105" s="7" t="str">
        <f t="shared" si="252"/>
        <v>-----</v>
      </c>
      <c r="EX105" s="7" t="str">
        <f t="shared" si="253"/>
        <v>-----</v>
      </c>
      <c r="EY105" s="7" t="str">
        <f t="shared" si="254"/>
        <v>-----</v>
      </c>
      <c r="EZ105">
        <f t="shared" si="272"/>
        <v>103</v>
      </c>
      <c r="FA105">
        <f t="shared" si="273"/>
        <v>103</v>
      </c>
      <c r="FB105">
        <f t="shared" si="274"/>
        <v>103</v>
      </c>
      <c r="FC105">
        <f t="shared" si="275"/>
        <v>103</v>
      </c>
      <c r="FD105">
        <f t="shared" si="276"/>
        <v>103</v>
      </c>
      <c r="FE105">
        <f t="shared" si="277"/>
        <v>103</v>
      </c>
      <c r="FF105">
        <f t="shared" si="278"/>
        <v>0</v>
      </c>
      <c r="FG105">
        <f t="shared" si="279"/>
        <v>0</v>
      </c>
      <c r="FH105">
        <f t="shared" si="280"/>
        <v>0</v>
      </c>
      <c r="FI105">
        <f t="shared" si="281"/>
        <v>0</v>
      </c>
      <c r="FJ105">
        <f t="shared" si="282"/>
        <v>0</v>
      </c>
      <c r="FK105">
        <f t="shared" si="283"/>
        <v>0</v>
      </c>
      <c r="FL105" s="7" t="str">
        <f t="shared" si="255"/>
        <v>-----</v>
      </c>
      <c r="FM105" s="7" t="str">
        <f t="shared" si="256"/>
        <v>-----</v>
      </c>
      <c r="FN105" s="7" t="str">
        <f t="shared" si="257"/>
        <v>-----</v>
      </c>
      <c r="FO105" s="7" t="str">
        <f t="shared" si="258"/>
        <v>-----</v>
      </c>
      <c r="FP105" s="7" t="str">
        <f t="shared" si="259"/>
        <v>-----</v>
      </c>
      <c r="FQ105" s="7" t="str">
        <f t="shared" si="260"/>
        <v>-----</v>
      </c>
      <c r="FR105" s="13" t="str">
        <f>IF(FL105="-----","-----",(D105-Q105)/Q105)</f>
        <v>-----</v>
      </c>
      <c r="FS105" s="13" t="str">
        <f>IF(FM105="-----","-----",(Q105-R105)/R105)</f>
        <v>-----</v>
      </c>
      <c r="FT105" s="13" t="str">
        <f>IF(FN105="-----","-----",(R105-S105)/S105)</f>
        <v>-----</v>
      </c>
      <c r="FU105" s="13" t="str">
        <f>IF(FO105="-----","-----",(S105-T105)/T105)</f>
        <v>-----</v>
      </c>
      <c r="FV105" s="13" t="str">
        <f>IF(FP105="-----","-----",(T105-U105)/U105)</f>
        <v>-----</v>
      </c>
      <c r="FW105" s="13" t="str">
        <f>IF(FQ105="-----","-----",(U105-V105)/V105)</f>
        <v>-----</v>
      </c>
      <c r="FX105" s="7" t="str">
        <f t="shared" si="261"/>
        <v>-----</v>
      </c>
      <c r="FY105" s="7" t="str">
        <f t="shared" si="262"/>
        <v>-----</v>
      </c>
      <c r="FZ105" s="7" t="str">
        <f t="shared" si="263"/>
        <v>-----</v>
      </c>
      <c r="GA105" s="7" t="str">
        <f t="shared" si="264"/>
        <v>-----</v>
      </c>
      <c r="GB105" s="7" t="str">
        <f t="shared" si="265"/>
        <v>-----</v>
      </c>
      <c r="GC105" s="7" t="str">
        <f t="shared" si="266"/>
        <v>-----</v>
      </c>
      <c r="GD105" s="7" t="str">
        <f>IF(AND(BG105&gt;AA105,BG104&gt;AA104,BG103&gt;AA103,BG102&gt;AA102,BG101&gt;AA101,BG100&gt;AA100,BG99&gt;AA99,BG98&gt;AA98,BG97&gt;AA97,BG96&gt;AA96,BG95&gt;AA95,BG94&gt;AA94),"Bullish",IF(AND(BG105&lt;AA105,BG104&lt;AA104,BG103&lt;AA103,BG102&lt;AA102,BG101&lt;AA101,BG100&lt;AA100,BG99&lt;AA99,BG98&lt;AA98,BG97&lt;AA97,BG96&lt;AA96,BG95&lt;AA95,BG94&lt;AA94),"Bearish","-----"))</f>
        <v>Bearish</v>
      </c>
      <c r="GE105">
        <f>(Z105-BG105)/BG105</f>
        <v>-3.0525891014267425E-3</v>
      </c>
      <c r="GI105" s="7" t="str">
        <f>IF(Y105&gt;Z105,"Bullish","Bearish")</f>
        <v>Bullish</v>
      </c>
      <c r="GJ105" s="19" t="str">
        <f>IF(AND(D105&gt;Y105,D104&lt;Y104),"TEMA crossover","-----")</f>
        <v>-----</v>
      </c>
      <c r="GK105" s="19" t="str">
        <f>IF(AND(D105&lt;Y105,D104&gt;Y104),"TEMA crossunder","-----")</f>
        <v>-----</v>
      </c>
      <c r="GL105" s="20" t="str">
        <f>IF(GD105="Bearish","YES","-----")</f>
        <v>YES</v>
      </c>
      <c r="GM105" s="20" t="str">
        <f>IF(GH105="Reverse to Bearish","YES","-----")</f>
        <v>-----</v>
      </c>
      <c r="GN105" s="20" t="str">
        <f>IF(AND(GI105="Bullish",GI104="Bullish",GI103="Bullish",GI102="Bullish"),"YES","-----")</f>
        <v>YES</v>
      </c>
      <c r="GO105" s="20" t="str">
        <f>IF(OR(GK105="TEMA crossunder",GK104="TEMA crossunder",GK103="TEMA crossunder",GK102="TEMA crossunder"),"YES","-----")</f>
        <v>-----</v>
      </c>
      <c r="GP105" s="20" t="str">
        <f>IF(GD105="Bullish","YES","-----")</f>
        <v>-----</v>
      </c>
      <c r="GQ105" s="20" t="str">
        <f>IF(GH105="Reverse to Bullish","YES","-----")</f>
        <v>-----</v>
      </c>
      <c r="GR105" s="20" t="str">
        <f>IF(AND(GI105="Bearish",GI104="Bearish",GI103="Bearish",GI102="Bearish"),"YES","-----")</f>
        <v>-----</v>
      </c>
      <c r="GS105" s="20" t="str">
        <f>IF(OR(GJ105="TEMA crossover",GJ104="TEMA crossover",GJ103="TEMA crossover",GJ102="TEMA crossover"),"YES","-----")</f>
        <v>-----</v>
      </c>
      <c r="GT105" s="20" t="str">
        <f t="shared" si="284"/>
        <v>-----</v>
      </c>
      <c r="GU105" s="20" t="str">
        <f t="shared" si="285"/>
        <v>-----</v>
      </c>
      <c r="GV105" s="20" t="str">
        <f t="shared" si="286"/>
        <v>-----</v>
      </c>
      <c r="GW105" s="20" t="str">
        <f t="shared" si="287"/>
        <v>-----</v>
      </c>
      <c r="GX105" s="20" t="str">
        <f t="shared" si="288"/>
        <v>-----</v>
      </c>
      <c r="GY105" s="20" t="str">
        <f t="shared" si="289"/>
        <v>-----</v>
      </c>
      <c r="GZ105" s="7" t="str">
        <f>IF(G105&gt;BH105,"YES","-----")</f>
        <v>-----</v>
      </c>
      <c r="HA105" s="7" t="str">
        <f>IF(F105&lt;BI105,"YES","-----")</f>
        <v>-----</v>
      </c>
      <c r="HB105">
        <f>BH105-BI105</f>
        <v>2.5299999999997453</v>
      </c>
      <c r="HI105">
        <f t="shared" si="267"/>
        <v>-1.687380000000303</v>
      </c>
      <c r="HJ105">
        <f t="shared" si="268"/>
        <v>0.84261999999944237</v>
      </c>
      <c r="HK105" s="7"/>
      <c r="HL105" s="7"/>
      <c r="HM105" s="7"/>
      <c r="HN105" s="7"/>
      <c r="HO105" s="7"/>
      <c r="HP105" s="7"/>
      <c r="HQ105" s="28">
        <f t="shared" si="291"/>
        <v>0.8636000000005879</v>
      </c>
      <c r="HR105" s="28" t="str">
        <f t="shared" si="269"/>
        <v>Bull</v>
      </c>
      <c r="HS105">
        <f t="shared" si="270"/>
        <v>0.8636000000005879</v>
      </c>
    </row>
    <row r="106" spans="1:227" x14ac:dyDescent="0.55000000000000004">
      <c r="A106">
        <f>Validation!A105</f>
        <v>1772055900</v>
      </c>
      <c r="B106" t="str">
        <f>Price!B105</f>
        <v>XAUUSD</v>
      </c>
      <c r="C106" t="str">
        <f>Price!C105</f>
        <v>M5</v>
      </c>
      <c r="D106">
        <f>Price!D105</f>
        <v>5170.9399999999996</v>
      </c>
      <c r="E106">
        <f>Price!E105</f>
        <v>5170.25</v>
      </c>
      <c r="F106">
        <f>Price!F105</f>
        <v>5171.59</v>
      </c>
      <c r="G106">
        <f>Price!G105</f>
        <v>5168.8900000000003</v>
      </c>
      <c r="H106">
        <f>Price!H105</f>
        <v>389</v>
      </c>
      <c r="I106">
        <f>Diagonals!E105</f>
        <v>0</v>
      </c>
      <c r="J106">
        <f>Diagonals!F105</f>
        <v>0</v>
      </c>
      <c r="K106">
        <f>Diagonals!G105</f>
        <v>0</v>
      </c>
      <c r="L106">
        <f>Diagonals!H105</f>
        <v>0</v>
      </c>
      <c r="M106">
        <f>Diagonals!I105</f>
        <v>0</v>
      </c>
      <c r="N106">
        <f>Diagonals!J105</f>
        <v>0</v>
      </c>
      <c r="O106">
        <f>Diagonals!K105</f>
        <v>0</v>
      </c>
      <c r="P106">
        <f>Diagonals!L105</f>
        <v>0</v>
      </c>
      <c r="Q106">
        <f>Trendlines!E105</f>
        <v>0</v>
      </c>
      <c r="R106">
        <f>Trendlines!F105</f>
        <v>0</v>
      </c>
      <c r="S106">
        <f>Trendlines!G105</f>
        <v>0</v>
      </c>
      <c r="T106">
        <f>Trendlines!H105</f>
        <v>0</v>
      </c>
      <c r="U106">
        <f>Trendlines!I105</f>
        <v>0</v>
      </c>
      <c r="V106">
        <f>Trendlines!J105</f>
        <v>0</v>
      </c>
      <c r="W106">
        <f>Trendlines!K105</f>
        <v>0</v>
      </c>
      <c r="X106">
        <f>Trendlines!L105</f>
        <v>0</v>
      </c>
      <c r="Y106">
        <f>Tema_Hrma_Smma!E105</f>
        <v>5170.47</v>
      </c>
      <c r="Z106">
        <f>Tema_Hrma_Smma!F105</f>
        <v>5164.07</v>
      </c>
      <c r="AA106">
        <f>Tema_Hrma_Smma!G105</f>
        <v>5188.5200000000004</v>
      </c>
      <c r="AB106">
        <f>ZScore!H105</f>
        <v>1</v>
      </c>
      <c r="AC106">
        <f>ZScore!I105</f>
        <v>0.79969999999999997</v>
      </c>
      <c r="AD106">
        <f>ZScore!J105</f>
        <v>0</v>
      </c>
      <c r="AE106">
        <f>HA!E105</f>
        <v>5169.1899999999996</v>
      </c>
      <c r="AF106">
        <f>HA!F105</f>
        <v>5171.59</v>
      </c>
      <c r="AG106">
        <f>HA!G105</f>
        <v>5168.8900000000003</v>
      </c>
      <c r="AH106">
        <f>HA!H105</f>
        <v>5170.42</v>
      </c>
      <c r="AI106">
        <f>HA!I105</f>
        <v>1</v>
      </c>
      <c r="AJ106">
        <f>HA!J105</f>
        <v>1.23</v>
      </c>
      <c r="AK106">
        <f>HA!K105</f>
        <v>-0.64912000000000003</v>
      </c>
      <c r="AL106">
        <f>HA!L105</f>
        <v>8</v>
      </c>
      <c r="AM106">
        <f>KC!E105</f>
        <v>5201.7147599999998</v>
      </c>
      <c r="AN106">
        <f>KC!F105</f>
        <v>5196.0452599999999</v>
      </c>
      <c r="AO106">
        <f>KC!G105</f>
        <v>5190.3757500000002</v>
      </c>
      <c r="AP106">
        <f>KC!H105</f>
        <v>5184.7062400000004</v>
      </c>
      <c r="AQ106">
        <f>KC!I105</f>
        <v>5179.0367399999996</v>
      </c>
      <c r="AR106">
        <f>KC!J105</f>
        <v>5170.3384900000001</v>
      </c>
      <c r="AS106">
        <f>KC!K105</f>
        <v>5164.6689900000001</v>
      </c>
      <c r="AT106">
        <f>KC!L105</f>
        <v>5158.9994800000004</v>
      </c>
      <c r="AU106">
        <f>KC!M105</f>
        <v>5153.3299699999998</v>
      </c>
      <c r="AV106">
        <f>KC!N105</f>
        <v>5147.6604699999998</v>
      </c>
      <c r="AW106">
        <f>SR_Levels!E105</f>
        <v>5161.8900000000003</v>
      </c>
      <c r="AX106">
        <f>SR_Levels!F105</f>
        <v>5135.8500000000004</v>
      </c>
      <c r="AY106">
        <f>SR_Levels!G105</f>
        <v>0</v>
      </c>
      <c r="AZ106">
        <f>SR_Levels!H105</f>
        <v>0</v>
      </c>
      <c r="BA106">
        <f>SR_Levels!I105</f>
        <v>5178.6000000000004</v>
      </c>
      <c r="BB106">
        <f>SR_Levels!J105</f>
        <v>5193.3500000000004</v>
      </c>
      <c r="BC106">
        <f>SR_Levels!K105</f>
        <v>5205.3100000000004</v>
      </c>
      <c r="BD106">
        <f>SR_Levels!L105</f>
        <v>0</v>
      </c>
      <c r="BE106">
        <f>ZigZag!E105</f>
        <v>0</v>
      </c>
      <c r="BF106">
        <f>ZigZag!F105</f>
        <v>0</v>
      </c>
      <c r="BG106">
        <f>ZigZag!G105</f>
        <v>5178.59</v>
      </c>
      <c r="BH106">
        <f>Dual_Tema!E105</f>
        <v>5171.3100000000004</v>
      </c>
      <c r="BI106">
        <f>Dual_Tema!F105</f>
        <v>5169.42</v>
      </c>
      <c r="BJ106">
        <f>Pinbar!E105</f>
        <v>0</v>
      </c>
      <c r="BK106">
        <f>SSA!E105</f>
        <v>5170.09987</v>
      </c>
      <c r="BL106">
        <f>SSA!F105</f>
        <v>5169.5868300000002</v>
      </c>
      <c r="BN106" t="str">
        <f t="shared" si="290"/>
        <v>Green Candle</v>
      </c>
      <c r="BO106" s="34">
        <f t="shared" si="292"/>
        <v>1.0763970898557407E-3</v>
      </c>
      <c r="BP106" s="34">
        <f t="shared" si="294"/>
        <v>-5.0835303281870914E-4</v>
      </c>
      <c r="BQ106" s="34">
        <f t="shared" si="302"/>
        <v>-2.6731985804661074E-3</v>
      </c>
      <c r="BR106" s="34">
        <f t="shared" si="304"/>
        <v>-6.5437079731028858E-3</v>
      </c>
      <c r="BS106" s="35">
        <f t="shared" si="293"/>
        <v>1.7931910739754642E-4</v>
      </c>
      <c r="BT106" s="35">
        <f t="shared" si="295"/>
        <v>-4.2372626257280999E-5</v>
      </c>
      <c r="BU106" s="35">
        <f t="shared" si="303"/>
        <v>-1.4869882968493453E-4</v>
      </c>
      <c r="BV106" s="35">
        <f t="shared" si="305"/>
        <v>-2.7351308396206253E-4</v>
      </c>
      <c r="BW106" s="27">
        <v>96</v>
      </c>
      <c r="BX106">
        <f>F106-G106</f>
        <v>2.6999999999998181</v>
      </c>
      <c r="BY106">
        <f>ABS(F106-D105)</f>
        <v>1.3400000000001455</v>
      </c>
      <c r="BZ106">
        <f>ABS(G106-D105)</f>
        <v>1.3599999999996726</v>
      </c>
      <c r="CA106">
        <f t="shared" si="271"/>
        <v>2.6999999999998181</v>
      </c>
      <c r="CB106">
        <f t="shared" si="296"/>
        <v>8.6478571428571218</v>
      </c>
      <c r="CC106">
        <f t="shared" si="299"/>
        <v>7.161876499110015</v>
      </c>
      <c r="CD106">
        <f t="shared" si="297"/>
        <v>1.4859806437471068</v>
      </c>
      <c r="CE106">
        <f t="shared" si="300"/>
        <v>1</v>
      </c>
      <c r="CF106">
        <f t="shared" si="301"/>
        <v>27</v>
      </c>
      <c r="CG106" s="7" t="str">
        <f t="shared" si="298"/>
        <v>High Volatility Period</v>
      </c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Z106" s="7" t="str">
        <f>IF(AND(D106&gt;BH106,D106&gt;E106),"Bullish Trigger","-----")</f>
        <v>-----</v>
      </c>
      <c r="DA106" s="7" t="str">
        <f>IF(AND(D106&lt;BI106,D106&lt;E106),"Bearish Trigger","-----")</f>
        <v>-----</v>
      </c>
      <c r="DB106" s="13" t="str">
        <f>IF(AND(W106=BE106,W106&gt;0,BE106&gt;0),"Important High","------")</f>
        <v>------</v>
      </c>
      <c r="DC106" s="13" t="str">
        <f>IF(AND(X106=BF106,X106&gt;0,BF106&gt;0),"Important Low","------")</f>
        <v>------</v>
      </c>
      <c r="DD106" s="7" t="str">
        <f>IF(AND(DB106="Important High",DC106="-----",BJ106=1),"Imp High Rej","-----")</f>
        <v>-----</v>
      </c>
      <c r="DE106" s="7" t="str">
        <f>IF(AND(DB106="-----",DC106="Important Low",BJ106=1),"Imp Low Rej","-----")</f>
        <v>-----</v>
      </c>
      <c r="DF106" s="7" t="str">
        <f>IF(Y106&gt;AM106,"Overbought",IF(Y106&gt;AO106,"Bullish Momentum",IF(Y106&gt;AQ106,"Flat Momentum","-----")))</f>
        <v>-----</v>
      </c>
      <c r="DG106" s="7" t="str">
        <f>IF(Y106&lt;AV106,"Oversold",IF(Y106&lt;AT106,"Bearish Momentum",IF(Y106&lt;AR106,"Flat Momentum","-----")))</f>
        <v>-----</v>
      </c>
      <c r="DH106" s="7" t="str">
        <f>IF(AND(DF106="Overbought",AD106=2),"Culminated Thrust","-----")</f>
        <v>-----</v>
      </c>
      <c r="DI106" s="7" t="str">
        <f>IF(AND(DG106="Oversold",AD106=5),"Culminated Thrust","-----")</f>
        <v>-----</v>
      </c>
      <c r="DJ106" s="14">
        <f>(Q106-$D106)/$D106</f>
        <v>-1</v>
      </c>
      <c r="DK106" s="14">
        <f>(R106-$D106)/$D106</f>
        <v>-1</v>
      </c>
      <c r="DL106" s="14">
        <f>(S106-$D106)/$D106</f>
        <v>-1</v>
      </c>
      <c r="DM106" s="14">
        <f>(T106-$D106)/$D106</f>
        <v>-1</v>
      </c>
      <c r="DN106" s="14">
        <f>(U106-$D106)/$D106</f>
        <v>-1</v>
      </c>
      <c r="DO106" s="14">
        <f>(V106-$D106)/$D106</f>
        <v>-1</v>
      </c>
      <c r="DP106" s="14">
        <f t="shared" si="239"/>
        <v>-1</v>
      </c>
      <c r="DQ106" s="14">
        <f t="shared" si="240"/>
        <v>-1</v>
      </c>
      <c r="DR106" s="14">
        <f t="shared" si="241"/>
        <v>-1</v>
      </c>
      <c r="DS106" s="14">
        <f t="shared" si="242"/>
        <v>-1</v>
      </c>
      <c r="DT106" s="14">
        <f t="shared" si="243"/>
        <v>-1</v>
      </c>
      <c r="DU106" s="14">
        <f t="shared" si="244"/>
        <v>-1</v>
      </c>
      <c r="DV106" t="str">
        <f>IF($D106&gt;Q106,"SUP","RES")</f>
        <v>SUP</v>
      </c>
      <c r="DW106" t="str">
        <f>IF($D106&gt;R106,"SUP","RES")</f>
        <v>SUP</v>
      </c>
      <c r="DX106" t="str">
        <f>IF($D106&gt;S106,"SUP","RES")</f>
        <v>SUP</v>
      </c>
      <c r="DY106" t="str">
        <f>IF($D106&gt;T106,"SUP","RES")</f>
        <v>SUP</v>
      </c>
      <c r="DZ106" t="str">
        <f>IF($D106&gt;U106,"SUP","RES")</f>
        <v>SUP</v>
      </c>
      <c r="EA106" t="str">
        <f>IF($D106&gt;V106,"SUP","RES")</f>
        <v>SUP</v>
      </c>
      <c r="EB106" s="7">
        <f t="shared" si="245"/>
        <v>0</v>
      </c>
      <c r="EC106" s="7">
        <f t="shared" si="246"/>
        <v>6</v>
      </c>
      <c r="ED106" s="13" t="str">
        <f t="shared" si="247"/>
        <v>All Sup</v>
      </c>
      <c r="EE106" s="13" t="str">
        <f t="shared" si="248"/>
        <v>-----</v>
      </c>
      <c r="EF106" s="7" t="str">
        <f>IF(OR(ED106="All Sup",EE106="All Res"),"na",((D106-MIN(Q106:V106))/(MAX(Q106:V106)-MIN(Q106:V106))))</f>
        <v>na</v>
      </c>
      <c r="EG106">
        <v>1.4999999999999999E-4</v>
      </c>
      <c r="EH106">
        <f>Q106*(1+$EG106)</f>
        <v>0</v>
      </c>
      <c r="EI106">
        <f>Q106*(1-$EG106)</f>
        <v>0</v>
      </c>
      <c r="EJ106">
        <f>R106*(1+$EG106)</f>
        <v>0</v>
      </c>
      <c r="EK106">
        <f>R106*(1-$EG106)</f>
        <v>0</v>
      </c>
      <c r="EL106">
        <f>S106*(1+$EG106)</f>
        <v>0</v>
      </c>
      <c r="EM106">
        <f>S106*(1-$EG106)</f>
        <v>0</v>
      </c>
      <c r="EN106">
        <f>T106*(1+$EG106)</f>
        <v>0</v>
      </c>
      <c r="EO106">
        <f>T106*(1-$EG106)</f>
        <v>0</v>
      </c>
      <c r="EP106">
        <f>U106*(1+$EG106)</f>
        <v>0</v>
      </c>
      <c r="EQ106">
        <f>U106*(1-$EG106)</f>
        <v>0</v>
      </c>
      <c r="ER106">
        <f>V106*(1+$EG106)</f>
        <v>0</v>
      </c>
      <c r="ES106">
        <f>V106*(1-$EG106)</f>
        <v>0</v>
      </c>
      <c r="ET106" s="7" t="str">
        <f t="shared" si="249"/>
        <v>-----</v>
      </c>
      <c r="EU106" s="7" t="str">
        <f t="shared" si="250"/>
        <v>-----</v>
      </c>
      <c r="EV106" s="7" t="str">
        <f t="shared" si="251"/>
        <v>-----</v>
      </c>
      <c r="EW106" s="7" t="str">
        <f t="shared" si="252"/>
        <v>-----</v>
      </c>
      <c r="EX106" s="7" t="str">
        <f t="shared" si="253"/>
        <v>-----</v>
      </c>
      <c r="EY106" s="7" t="str">
        <f t="shared" si="254"/>
        <v>-----</v>
      </c>
      <c r="EZ106">
        <f t="shared" si="272"/>
        <v>104</v>
      </c>
      <c r="FA106">
        <f t="shared" si="273"/>
        <v>104</v>
      </c>
      <c r="FB106">
        <f t="shared" si="274"/>
        <v>104</v>
      </c>
      <c r="FC106">
        <f t="shared" si="275"/>
        <v>104</v>
      </c>
      <c r="FD106">
        <f t="shared" si="276"/>
        <v>104</v>
      </c>
      <c r="FE106">
        <f t="shared" si="277"/>
        <v>104</v>
      </c>
      <c r="FF106">
        <f t="shared" si="278"/>
        <v>0</v>
      </c>
      <c r="FG106">
        <f t="shared" si="279"/>
        <v>0</v>
      </c>
      <c r="FH106">
        <f t="shared" si="280"/>
        <v>0</v>
      </c>
      <c r="FI106">
        <f t="shared" si="281"/>
        <v>0</v>
      </c>
      <c r="FJ106">
        <f t="shared" si="282"/>
        <v>0</v>
      </c>
      <c r="FK106">
        <f t="shared" si="283"/>
        <v>0</v>
      </c>
      <c r="FL106" s="7" t="str">
        <f t="shared" si="255"/>
        <v>-----</v>
      </c>
      <c r="FM106" s="7" t="str">
        <f t="shared" si="256"/>
        <v>-----</v>
      </c>
      <c r="FN106" s="7" t="str">
        <f t="shared" si="257"/>
        <v>-----</v>
      </c>
      <c r="FO106" s="7" t="str">
        <f t="shared" si="258"/>
        <v>-----</v>
      </c>
      <c r="FP106" s="7" t="str">
        <f t="shared" si="259"/>
        <v>-----</v>
      </c>
      <c r="FQ106" s="7" t="str">
        <f t="shared" si="260"/>
        <v>-----</v>
      </c>
      <c r="FR106" s="13" t="str">
        <f>IF(FL106="-----","-----",(D106-Q106)/Q106)</f>
        <v>-----</v>
      </c>
      <c r="FS106" s="13" t="str">
        <f>IF(FM106="-----","-----",(Q106-R106)/R106)</f>
        <v>-----</v>
      </c>
      <c r="FT106" s="13" t="str">
        <f>IF(FN106="-----","-----",(R106-S106)/S106)</f>
        <v>-----</v>
      </c>
      <c r="FU106" s="13" t="str">
        <f>IF(FO106="-----","-----",(S106-T106)/T106)</f>
        <v>-----</v>
      </c>
      <c r="FV106" s="13" t="str">
        <f>IF(FP106="-----","-----",(T106-U106)/U106)</f>
        <v>-----</v>
      </c>
      <c r="FW106" s="13" t="str">
        <f>IF(FQ106="-----","-----",(U106-V106)/V106)</f>
        <v>-----</v>
      </c>
      <c r="FX106" s="7" t="str">
        <f t="shared" si="261"/>
        <v>-----</v>
      </c>
      <c r="FY106" s="7" t="str">
        <f t="shared" si="262"/>
        <v>-----</v>
      </c>
      <c r="FZ106" s="7" t="str">
        <f t="shared" si="263"/>
        <v>-----</v>
      </c>
      <c r="GA106" s="7" t="str">
        <f t="shared" si="264"/>
        <v>-----</v>
      </c>
      <c r="GB106" s="7" t="str">
        <f t="shared" si="265"/>
        <v>-----</v>
      </c>
      <c r="GC106" s="7" t="str">
        <f t="shared" si="266"/>
        <v>-----</v>
      </c>
      <c r="GD106" s="7" t="str">
        <f>IF(AND(BG106&gt;AA106,BG105&gt;AA105,BG104&gt;AA104,BG103&gt;AA103,BG102&gt;AA102,BG101&gt;AA101,BG100&gt;AA100,BG99&gt;AA99,BG98&gt;AA98,BG97&gt;AA97,BG96&gt;AA96,BG95&gt;AA95),"Bullish",IF(AND(BG106&lt;AA106,BG105&lt;AA105,BG104&lt;AA104,BG103&lt;AA103,BG102&lt;AA102,BG101&lt;AA101,BG100&lt;AA100,BG99&lt;AA99,BG98&lt;AA98,BG97&lt;AA97,BG96&lt;AA96,BG95&lt;AA95),"Bearish","-----"))</f>
        <v>Bearish</v>
      </c>
      <c r="GE106">
        <f>(Z106-BG106)/BG106</f>
        <v>-2.803852013772173E-3</v>
      </c>
      <c r="GI106" s="7" t="str">
        <f>IF(Y106&gt;Z106,"Bullish","Bearish")</f>
        <v>Bullish</v>
      </c>
      <c r="GJ106" s="19" t="str">
        <f>IF(AND(D106&gt;Y106,D105&lt;Y105),"TEMA crossover","-----")</f>
        <v>-----</v>
      </c>
      <c r="GK106" s="19" t="str">
        <f>IF(AND(D106&lt;Y106,D105&gt;Y105),"TEMA crossunder","-----")</f>
        <v>-----</v>
      </c>
      <c r="GL106" s="20" t="str">
        <f>IF(GD106="Bearish","YES","-----")</f>
        <v>YES</v>
      </c>
      <c r="GM106" s="20" t="str">
        <f>IF(GH106="Reverse to Bearish","YES","-----")</f>
        <v>-----</v>
      </c>
      <c r="GN106" s="20" t="str">
        <f>IF(AND(GI106="Bullish",GI105="Bullish",GI104="Bullish",GI103="Bullish"),"YES","-----")</f>
        <v>YES</v>
      </c>
      <c r="GO106" s="20" t="str">
        <f>IF(OR(GK106="TEMA crossunder",GK105="TEMA crossunder",GK104="TEMA crossunder",GK103="TEMA crossunder"),"YES","-----")</f>
        <v>-----</v>
      </c>
      <c r="GP106" s="20" t="str">
        <f>IF(GD106="Bullish","YES","-----")</f>
        <v>-----</v>
      </c>
      <c r="GQ106" s="20" t="str">
        <f>IF(GH106="Reverse to Bullish","YES","-----")</f>
        <v>-----</v>
      </c>
      <c r="GR106" s="20" t="str">
        <f>IF(AND(GI106="Bearish",GI105="Bearish",GI104="Bearish",GI103="Bearish"),"YES","-----")</f>
        <v>-----</v>
      </c>
      <c r="GS106" s="20" t="str">
        <f>IF(OR(GJ106="TEMA crossover",GJ105="TEMA crossover",GJ104="TEMA crossover",GJ103="TEMA crossover"),"YES","-----")</f>
        <v>-----</v>
      </c>
      <c r="GT106" s="20" t="str">
        <f t="shared" si="284"/>
        <v>-----</v>
      </c>
      <c r="GU106" s="20" t="str">
        <f t="shared" si="285"/>
        <v>-----</v>
      </c>
      <c r="GV106" s="20" t="str">
        <f t="shared" si="286"/>
        <v>-----</v>
      </c>
      <c r="GW106" s="20" t="str">
        <f t="shared" si="287"/>
        <v>-----</v>
      </c>
      <c r="GX106" s="20" t="str">
        <f t="shared" si="288"/>
        <v>-----</v>
      </c>
      <c r="GY106" s="20" t="str">
        <f t="shared" si="289"/>
        <v>-----</v>
      </c>
      <c r="GZ106" s="7" t="str">
        <f>IF(G106&gt;BH106,"YES","-----")</f>
        <v>-----</v>
      </c>
      <c r="HA106" s="7" t="str">
        <f>IF(F106&lt;BI106,"YES","-----")</f>
        <v>-----</v>
      </c>
      <c r="HB106">
        <f>BH106-BI106</f>
        <v>1.8900000000003274</v>
      </c>
      <c r="HI106">
        <f t="shared" si="267"/>
        <v>-0.67986999999993714</v>
      </c>
      <c r="HJ106">
        <f t="shared" si="268"/>
        <v>1.2101300000003903</v>
      </c>
      <c r="HK106" s="7"/>
      <c r="HL106" s="7"/>
      <c r="HM106" s="7"/>
      <c r="HN106" s="7"/>
      <c r="HO106" s="7"/>
      <c r="HP106" s="7"/>
      <c r="HQ106" s="28">
        <f t="shared" si="291"/>
        <v>0.51303999999981897</v>
      </c>
      <c r="HR106" s="28" t="str">
        <f t="shared" si="269"/>
        <v>Bull</v>
      </c>
      <c r="HS106">
        <f t="shared" si="270"/>
        <v>0.51303999999981897</v>
      </c>
    </row>
    <row r="107" spans="1:227" x14ac:dyDescent="0.55000000000000004">
      <c r="A107">
        <f>Validation!A106</f>
        <v>1772056200</v>
      </c>
      <c r="B107" t="str">
        <f>Price!B106</f>
        <v>XAUUSD</v>
      </c>
      <c r="C107" t="str">
        <f>Price!C106</f>
        <v>M5</v>
      </c>
      <c r="D107">
        <f>Price!D106</f>
        <v>5164.3100000000004</v>
      </c>
      <c r="E107">
        <f>Price!E106</f>
        <v>5170.9399999999996</v>
      </c>
      <c r="F107">
        <f>Price!F106</f>
        <v>5171.3999999999996</v>
      </c>
      <c r="G107">
        <f>Price!G106</f>
        <v>5163.07</v>
      </c>
      <c r="H107">
        <f>Price!H106</f>
        <v>414</v>
      </c>
      <c r="I107">
        <f>Diagonals!E106</f>
        <v>0</v>
      </c>
      <c r="J107">
        <f>Diagonals!F106</f>
        <v>0</v>
      </c>
      <c r="K107">
        <f>Diagonals!G106</f>
        <v>0</v>
      </c>
      <c r="L107">
        <f>Diagonals!H106</f>
        <v>0</v>
      </c>
      <c r="M107">
        <f>Diagonals!I106</f>
        <v>0</v>
      </c>
      <c r="N107">
        <f>Diagonals!J106</f>
        <v>0</v>
      </c>
      <c r="O107">
        <f>Diagonals!K106</f>
        <v>0</v>
      </c>
      <c r="P107">
        <f>Diagonals!L106</f>
        <v>0</v>
      </c>
      <c r="Q107">
        <f>Trendlines!E106</f>
        <v>0</v>
      </c>
      <c r="R107">
        <f>Trendlines!F106</f>
        <v>0</v>
      </c>
      <c r="S107">
        <f>Trendlines!G106</f>
        <v>0</v>
      </c>
      <c r="T107">
        <f>Trendlines!H106</f>
        <v>0</v>
      </c>
      <c r="U107">
        <f>Trendlines!I106</f>
        <v>0</v>
      </c>
      <c r="V107">
        <f>Trendlines!J106</f>
        <v>0</v>
      </c>
      <c r="W107">
        <f>Trendlines!K106</f>
        <v>0</v>
      </c>
      <c r="X107">
        <f>Trendlines!L106</f>
        <v>0</v>
      </c>
      <c r="Y107">
        <f>Tema_Hrma_Smma!E106</f>
        <v>5169.0200000000004</v>
      </c>
      <c r="Z107">
        <f>Tema_Hrma_Smma!F106</f>
        <v>5164.3</v>
      </c>
      <c r="AA107">
        <f>Tema_Hrma_Smma!G106</f>
        <v>5187.96</v>
      </c>
      <c r="AB107">
        <f>ZScore!H106</f>
        <v>-1</v>
      </c>
      <c r="AC107">
        <f>ZScore!I106</f>
        <v>1.0612200000000001</v>
      </c>
      <c r="AD107">
        <f>ZScore!J106</f>
        <v>3</v>
      </c>
      <c r="AE107">
        <f>HA!E106</f>
        <v>5169.8</v>
      </c>
      <c r="AF107">
        <f>HA!F106</f>
        <v>5171.3999999999996</v>
      </c>
      <c r="AG107">
        <f>HA!G106</f>
        <v>5163.07</v>
      </c>
      <c r="AH107">
        <f>HA!H106</f>
        <v>5167.43</v>
      </c>
      <c r="AI107">
        <f>HA!I106</f>
        <v>-1</v>
      </c>
      <c r="AJ107">
        <f>HA!J106</f>
        <v>2.37</v>
      </c>
      <c r="AK107">
        <f>HA!K106</f>
        <v>-0.25209999999999999</v>
      </c>
      <c r="AL107">
        <f>HA!L106</f>
        <v>-1</v>
      </c>
      <c r="AM107">
        <f>KC!E106</f>
        <v>5200.5827200000003</v>
      </c>
      <c r="AN107">
        <f>KC!F106</f>
        <v>5194.8838900000001</v>
      </c>
      <c r="AO107">
        <f>KC!G106</f>
        <v>5189.1850599999998</v>
      </c>
      <c r="AP107">
        <f>KC!H106</f>
        <v>5183.4862400000002</v>
      </c>
      <c r="AQ107">
        <f>KC!I106</f>
        <v>5177.7874099999999</v>
      </c>
      <c r="AR107">
        <f>KC!J106</f>
        <v>5169.33835</v>
      </c>
      <c r="AS107">
        <f>KC!K106</f>
        <v>5163.6395300000004</v>
      </c>
      <c r="AT107">
        <f>KC!L106</f>
        <v>5157.9407000000001</v>
      </c>
      <c r="AU107">
        <f>KC!M106</f>
        <v>5152.2418699999998</v>
      </c>
      <c r="AV107">
        <f>KC!N106</f>
        <v>5146.5430500000002</v>
      </c>
      <c r="AW107">
        <f>SR_Levels!E106</f>
        <v>5161.8900000000003</v>
      </c>
      <c r="AX107">
        <f>SR_Levels!F106</f>
        <v>5135.8500000000004</v>
      </c>
      <c r="AY107">
        <f>SR_Levels!G106</f>
        <v>0</v>
      </c>
      <c r="AZ107">
        <f>SR_Levels!H106</f>
        <v>0</v>
      </c>
      <c r="BA107">
        <f>SR_Levels!I106</f>
        <v>5178.6000000000004</v>
      </c>
      <c r="BB107">
        <f>SR_Levels!J106</f>
        <v>5193.3500000000004</v>
      </c>
      <c r="BC107">
        <f>SR_Levels!K106</f>
        <v>5205.3100000000004</v>
      </c>
      <c r="BD107">
        <f>SR_Levels!L106</f>
        <v>0</v>
      </c>
      <c r="BE107">
        <f>ZigZag!E106</f>
        <v>0</v>
      </c>
      <c r="BF107">
        <f>ZigZag!F106</f>
        <v>0</v>
      </c>
      <c r="BG107">
        <f>ZigZag!G106</f>
        <v>5177.71</v>
      </c>
      <c r="BH107">
        <f>Dual_Tema!E106</f>
        <v>5171.6000000000004</v>
      </c>
      <c r="BI107">
        <f>Dual_Tema!F106</f>
        <v>5167.24</v>
      </c>
      <c r="BJ107">
        <f>Pinbar!E106</f>
        <v>0</v>
      </c>
      <c r="BK107">
        <f>SSA!E106</f>
        <v>5170.0877799999998</v>
      </c>
      <c r="BL107">
        <f>SSA!F106</f>
        <v>5169.8373099999999</v>
      </c>
      <c r="BN107" t="str">
        <f t="shared" si="290"/>
        <v>Red Candle</v>
      </c>
      <c r="BO107" s="34">
        <f t="shared" si="292"/>
        <v>-9.4018962425290731E-4</v>
      </c>
      <c r="BP107" s="34">
        <f t="shared" si="294"/>
        <v>-2.6458040830357188E-3</v>
      </c>
      <c r="BQ107" s="34">
        <f t="shared" si="302"/>
        <v>-4.7581422239352245E-3</v>
      </c>
      <c r="BR107" s="34">
        <f t="shared" si="304"/>
        <v>-7.8117645250597167E-3</v>
      </c>
      <c r="BS107" s="35">
        <f t="shared" si="293"/>
        <v>-1.5675969187234351E-4</v>
      </c>
      <c r="BT107" s="35">
        <f t="shared" si="295"/>
        <v>-2.2075149819533735E-4</v>
      </c>
      <c r="BU107" s="35">
        <f t="shared" si="303"/>
        <v>-2.6493702127960983E-4</v>
      </c>
      <c r="BV107" s="35">
        <f t="shared" si="305"/>
        <v>-3.2671479189549935E-4</v>
      </c>
      <c r="BW107" s="27">
        <v>96</v>
      </c>
      <c r="BX107">
        <f>F107-G107</f>
        <v>8.3299999999999272</v>
      </c>
      <c r="BY107">
        <f>ABS(F107-D106)</f>
        <v>0.46000000000003638</v>
      </c>
      <c r="BZ107">
        <f>ABS(G107-D106)</f>
        <v>7.8699999999998909</v>
      </c>
      <c r="CA107">
        <f t="shared" si="271"/>
        <v>8.3299999999999272</v>
      </c>
      <c r="CB107">
        <f t="shared" si="296"/>
        <v>8.7571428571428189</v>
      </c>
      <c r="CC107">
        <f t="shared" si="299"/>
        <v>7.2453138920307225</v>
      </c>
      <c r="CD107">
        <f t="shared" si="297"/>
        <v>1.5118289651120964</v>
      </c>
      <c r="CE107">
        <f t="shared" si="300"/>
        <v>1</v>
      </c>
      <c r="CF107">
        <f t="shared" si="301"/>
        <v>28</v>
      </c>
      <c r="CG107" s="7" t="str">
        <f t="shared" si="298"/>
        <v>High Volatility Period</v>
      </c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Z107" s="7" t="str">
        <f>IF(AND(D107&gt;BH107,D107&gt;E107),"Bullish Trigger","-----")</f>
        <v>-----</v>
      </c>
      <c r="DA107" s="7" t="str">
        <f>IF(AND(D107&lt;BI107,D107&lt;E107),"Bearish Trigger","-----")</f>
        <v>Bearish Trigger</v>
      </c>
      <c r="DB107" s="13" t="str">
        <f>IF(AND(W107=BE107,W107&gt;0,BE107&gt;0),"Important High","------")</f>
        <v>------</v>
      </c>
      <c r="DC107" s="13" t="str">
        <f>IF(AND(X107=BF107,X107&gt;0,BF107&gt;0),"Important Low","------")</f>
        <v>------</v>
      </c>
      <c r="DD107" s="7" t="str">
        <f>IF(AND(DB107="Important High",DC107="-----",BJ107=1),"Imp High Rej","-----")</f>
        <v>-----</v>
      </c>
      <c r="DE107" s="7" t="str">
        <f>IF(AND(DB107="-----",DC107="Important Low",BJ107=1),"Imp Low Rej","-----")</f>
        <v>-----</v>
      </c>
      <c r="DF107" s="7" t="str">
        <f>IF(Y107&gt;AM107,"Overbought",IF(Y107&gt;AO107,"Bullish Momentum",IF(Y107&gt;AQ107,"Flat Momentum","-----")))</f>
        <v>-----</v>
      </c>
      <c r="DG107" s="7" t="str">
        <f>IF(Y107&lt;AV107,"Oversold",IF(Y107&lt;AT107,"Bearish Momentum",IF(Y107&lt;AR107,"Flat Momentum","-----")))</f>
        <v>Flat Momentum</v>
      </c>
      <c r="DH107" s="7" t="str">
        <f>IF(AND(DF107="Overbought",AD107=2),"Culminated Thrust","-----")</f>
        <v>-----</v>
      </c>
      <c r="DI107" s="7" t="str">
        <f>IF(AND(DG107="Oversold",AD107=5),"Culminated Thrust","-----")</f>
        <v>-----</v>
      </c>
      <c r="DJ107" s="14">
        <f>(Q107-$D107)/$D107</f>
        <v>-1</v>
      </c>
      <c r="DK107" s="14">
        <f>(R107-$D107)/$D107</f>
        <v>-1</v>
      </c>
      <c r="DL107" s="14">
        <f>(S107-$D107)/$D107</f>
        <v>-1</v>
      </c>
      <c r="DM107" s="14">
        <f>(T107-$D107)/$D107</f>
        <v>-1</v>
      </c>
      <c r="DN107" s="14">
        <f>(U107-$D107)/$D107</f>
        <v>-1</v>
      </c>
      <c r="DO107" s="14">
        <f>(V107-$D107)/$D107</f>
        <v>-1</v>
      </c>
      <c r="DP107" s="14">
        <f t="shared" si="239"/>
        <v>-1</v>
      </c>
      <c r="DQ107" s="14">
        <f t="shared" si="240"/>
        <v>-1</v>
      </c>
      <c r="DR107" s="14">
        <f t="shared" si="241"/>
        <v>-1</v>
      </c>
      <c r="DS107" s="14">
        <f t="shared" si="242"/>
        <v>-1</v>
      </c>
      <c r="DT107" s="14">
        <f t="shared" si="243"/>
        <v>-1</v>
      </c>
      <c r="DU107" s="14">
        <f t="shared" si="244"/>
        <v>-1</v>
      </c>
      <c r="DV107" t="str">
        <f>IF($D107&gt;Q107,"SUP","RES")</f>
        <v>SUP</v>
      </c>
      <c r="DW107" t="str">
        <f>IF($D107&gt;R107,"SUP","RES")</f>
        <v>SUP</v>
      </c>
      <c r="DX107" t="str">
        <f>IF($D107&gt;S107,"SUP","RES")</f>
        <v>SUP</v>
      </c>
      <c r="DY107" t="str">
        <f>IF($D107&gt;T107,"SUP","RES")</f>
        <v>SUP</v>
      </c>
      <c r="DZ107" t="str">
        <f>IF($D107&gt;U107,"SUP","RES")</f>
        <v>SUP</v>
      </c>
      <c r="EA107" t="str">
        <f>IF($D107&gt;V107,"SUP","RES")</f>
        <v>SUP</v>
      </c>
      <c r="EB107" s="7">
        <f t="shared" si="245"/>
        <v>0</v>
      </c>
      <c r="EC107" s="7">
        <f t="shared" si="246"/>
        <v>6</v>
      </c>
      <c r="ED107" s="13" t="str">
        <f t="shared" si="247"/>
        <v>All Sup</v>
      </c>
      <c r="EE107" s="13" t="str">
        <f t="shared" si="248"/>
        <v>-----</v>
      </c>
      <c r="EF107" s="7" t="str">
        <f>IF(OR(ED107="All Sup",EE107="All Res"),"na",((D107-MIN(Q107:V107))/(MAX(Q107:V107)-MIN(Q107:V107))))</f>
        <v>na</v>
      </c>
      <c r="EG107">
        <v>1.4999999999999999E-4</v>
      </c>
      <c r="EH107">
        <f>Q107*(1+$EG107)</f>
        <v>0</v>
      </c>
      <c r="EI107">
        <f>Q107*(1-$EG107)</f>
        <v>0</v>
      </c>
      <c r="EJ107">
        <f>R107*(1+$EG107)</f>
        <v>0</v>
      </c>
      <c r="EK107">
        <f>R107*(1-$EG107)</f>
        <v>0</v>
      </c>
      <c r="EL107">
        <f>S107*(1+$EG107)</f>
        <v>0</v>
      </c>
      <c r="EM107">
        <f>S107*(1-$EG107)</f>
        <v>0</v>
      </c>
      <c r="EN107">
        <f>T107*(1+$EG107)</f>
        <v>0</v>
      </c>
      <c r="EO107">
        <f>T107*(1-$EG107)</f>
        <v>0</v>
      </c>
      <c r="EP107">
        <f>U107*(1+$EG107)</f>
        <v>0</v>
      </c>
      <c r="EQ107">
        <f>U107*(1-$EG107)</f>
        <v>0</v>
      </c>
      <c r="ER107">
        <f>V107*(1+$EG107)</f>
        <v>0</v>
      </c>
      <c r="ES107">
        <f>V107*(1-$EG107)</f>
        <v>0</v>
      </c>
      <c r="ET107" s="7" t="str">
        <f t="shared" si="249"/>
        <v>-----</v>
      </c>
      <c r="EU107" s="7" t="str">
        <f t="shared" si="250"/>
        <v>-----</v>
      </c>
      <c r="EV107" s="7" t="str">
        <f t="shared" si="251"/>
        <v>-----</v>
      </c>
      <c r="EW107" s="7" t="str">
        <f t="shared" si="252"/>
        <v>-----</v>
      </c>
      <c r="EX107" s="7" t="str">
        <f t="shared" si="253"/>
        <v>-----</v>
      </c>
      <c r="EY107" s="7" t="str">
        <f t="shared" si="254"/>
        <v>-----</v>
      </c>
      <c r="EZ107">
        <f t="shared" si="272"/>
        <v>105</v>
      </c>
      <c r="FA107">
        <f t="shared" si="273"/>
        <v>105</v>
      </c>
      <c r="FB107">
        <f t="shared" si="274"/>
        <v>105</v>
      </c>
      <c r="FC107">
        <f t="shared" si="275"/>
        <v>105</v>
      </c>
      <c r="FD107">
        <f t="shared" si="276"/>
        <v>105</v>
      </c>
      <c r="FE107">
        <f t="shared" si="277"/>
        <v>105</v>
      </c>
      <c r="FF107">
        <f t="shared" si="278"/>
        <v>0</v>
      </c>
      <c r="FG107">
        <f t="shared" si="279"/>
        <v>0</v>
      </c>
      <c r="FH107">
        <f t="shared" si="280"/>
        <v>0</v>
      </c>
      <c r="FI107">
        <f t="shared" si="281"/>
        <v>0</v>
      </c>
      <c r="FJ107">
        <f t="shared" si="282"/>
        <v>0</v>
      </c>
      <c r="FK107">
        <f t="shared" si="283"/>
        <v>0</v>
      </c>
      <c r="FL107" s="7" t="str">
        <f t="shared" si="255"/>
        <v>-----</v>
      </c>
      <c r="FM107" s="7" t="str">
        <f t="shared" si="256"/>
        <v>-----</v>
      </c>
      <c r="FN107" s="7" t="str">
        <f t="shared" si="257"/>
        <v>-----</v>
      </c>
      <c r="FO107" s="7" t="str">
        <f t="shared" si="258"/>
        <v>-----</v>
      </c>
      <c r="FP107" s="7" t="str">
        <f t="shared" si="259"/>
        <v>-----</v>
      </c>
      <c r="FQ107" s="7" t="str">
        <f t="shared" si="260"/>
        <v>-----</v>
      </c>
      <c r="FR107" s="13" t="str">
        <f>IF(FL107="-----","-----",(D107-Q107)/Q107)</f>
        <v>-----</v>
      </c>
      <c r="FS107" s="13" t="str">
        <f>IF(FM107="-----","-----",(Q107-R107)/R107)</f>
        <v>-----</v>
      </c>
      <c r="FT107" s="13" t="str">
        <f>IF(FN107="-----","-----",(R107-S107)/S107)</f>
        <v>-----</v>
      </c>
      <c r="FU107" s="13" t="str">
        <f>IF(FO107="-----","-----",(S107-T107)/T107)</f>
        <v>-----</v>
      </c>
      <c r="FV107" s="13" t="str">
        <f>IF(FP107="-----","-----",(T107-U107)/U107)</f>
        <v>-----</v>
      </c>
      <c r="FW107" s="13" t="str">
        <f>IF(FQ107="-----","-----",(U107-V107)/V107)</f>
        <v>-----</v>
      </c>
      <c r="FX107" s="7" t="str">
        <f t="shared" si="261"/>
        <v>-----</v>
      </c>
      <c r="FY107" s="7" t="str">
        <f t="shared" si="262"/>
        <v>-----</v>
      </c>
      <c r="FZ107" s="7" t="str">
        <f t="shared" si="263"/>
        <v>-----</v>
      </c>
      <c r="GA107" s="7" t="str">
        <f t="shared" si="264"/>
        <v>-----</v>
      </c>
      <c r="GB107" s="7" t="str">
        <f t="shared" si="265"/>
        <v>-----</v>
      </c>
      <c r="GC107" s="7" t="str">
        <f t="shared" si="266"/>
        <v>-----</v>
      </c>
      <c r="GD107" s="7" t="str">
        <f>IF(AND(BG107&gt;AA107,BG106&gt;AA106,BG105&gt;AA105,BG104&gt;AA104,BG103&gt;AA103,BG102&gt;AA102,BG101&gt;AA101,BG100&gt;AA100,BG99&gt;AA99,BG98&gt;AA98,BG97&gt;AA97,BG96&gt;AA96),"Bullish",IF(AND(BG107&lt;AA107,BG106&lt;AA106,BG105&lt;AA105,BG104&lt;AA104,BG103&lt;AA103,BG102&lt;AA102,BG101&lt;AA101,BG100&lt;AA100,BG99&lt;AA99,BG98&lt;AA98,BG97&lt;AA97,BG96&lt;AA96),"Bearish","-----"))</f>
        <v>Bearish</v>
      </c>
      <c r="GE107">
        <f>(Z107-BG107)/BG107</f>
        <v>-2.5899480658437522E-3</v>
      </c>
      <c r="GI107" s="7" t="str">
        <f>IF(Y107&gt;Z107,"Bullish","Bearish")</f>
        <v>Bullish</v>
      </c>
      <c r="GJ107" s="19" t="str">
        <f>IF(AND(D107&gt;Y107,D106&lt;Y106),"TEMA crossover","-----")</f>
        <v>-----</v>
      </c>
      <c r="GK107" s="19" t="str">
        <f>IF(AND(D107&lt;Y107,D106&gt;Y106),"TEMA crossunder","-----")</f>
        <v>TEMA crossunder</v>
      </c>
      <c r="GL107" s="20" t="str">
        <f>IF(GD107="Bearish","YES","-----")</f>
        <v>YES</v>
      </c>
      <c r="GM107" s="20" t="str">
        <f>IF(GH107="Reverse to Bearish","YES","-----")</f>
        <v>-----</v>
      </c>
      <c r="GN107" s="20" t="str">
        <f>IF(AND(GI107="Bullish",GI106="Bullish",GI105="Bullish",GI104="Bullish"),"YES","-----")</f>
        <v>YES</v>
      </c>
      <c r="GO107" s="20" t="str">
        <f>IF(OR(GK107="TEMA crossunder",GK106="TEMA crossunder",GK105="TEMA crossunder",GK104="TEMA crossunder"),"YES","-----")</f>
        <v>YES</v>
      </c>
      <c r="GP107" s="20" t="str">
        <f>IF(GD107="Bullish","YES","-----")</f>
        <v>-----</v>
      </c>
      <c r="GQ107" s="20" t="str">
        <f>IF(GH107="Reverse to Bullish","YES","-----")</f>
        <v>-----</v>
      </c>
      <c r="GR107" s="20" t="str">
        <f>IF(AND(GI107="Bearish",GI106="Bearish",GI105="Bearish",GI104="Bearish"),"YES","-----")</f>
        <v>-----</v>
      </c>
      <c r="GS107" s="20" t="str">
        <f>IF(OR(GJ107="TEMA crossover",GJ106="TEMA crossover",GJ105="TEMA crossover",GJ104="TEMA crossover"),"YES","-----")</f>
        <v>-----</v>
      </c>
      <c r="GT107" s="20" t="str">
        <f t="shared" si="284"/>
        <v>-----</v>
      </c>
      <c r="GU107" s="20" t="str">
        <f t="shared" si="285"/>
        <v>-----</v>
      </c>
      <c r="GV107" s="20" t="str">
        <f t="shared" si="286"/>
        <v>-----</v>
      </c>
      <c r="GW107" s="20" t="str">
        <f t="shared" si="287"/>
        <v>-----</v>
      </c>
      <c r="GX107" s="20" t="str">
        <f t="shared" si="288"/>
        <v>-----</v>
      </c>
      <c r="GY107" s="20" t="str">
        <f t="shared" si="289"/>
        <v>-----</v>
      </c>
      <c r="GZ107" s="7" t="str">
        <f>IF(G107&gt;BH107,"YES","-----")</f>
        <v>-----</v>
      </c>
      <c r="HA107" s="7" t="str">
        <f>IF(F107&lt;BI107,"YES","-----")</f>
        <v>-----</v>
      </c>
      <c r="HB107">
        <f>BH107-BI107</f>
        <v>4.3600000000005821</v>
      </c>
      <c r="HI107">
        <f t="shared" si="267"/>
        <v>-2.847780000000057</v>
      </c>
      <c r="HJ107">
        <f t="shared" si="268"/>
        <v>1.512220000000525</v>
      </c>
      <c r="HK107" s="7"/>
      <c r="HL107" s="7"/>
      <c r="HM107" s="7"/>
      <c r="HN107" s="7"/>
      <c r="HO107" s="7"/>
      <c r="HP107" s="7"/>
      <c r="HQ107" s="28">
        <f t="shared" si="291"/>
        <v>0.25046999999995023</v>
      </c>
      <c r="HR107" s="28" t="str">
        <f t="shared" si="269"/>
        <v>Bull</v>
      </c>
      <c r="HS107">
        <f t="shared" si="270"/>
        <v>0.25046999999995023</v>
      </c>
    </row>
    <row r="108" spans="1:227" x14ac:dyDescent="0.55000000000000004">
      <c r="A108">
        <f>Validation!A107</f>
        <v>1772056500</v>
      </c>
      <c r="B108" t="str">
        <f>Price!B107</f>
        <v>XAUUSD</v>
      </c>
      <c r="C108" t="str">
        <f>Price!C107</f>
        <v>M5</v>
      </c>
      <c r="D108">
        <f>Price!D107</f>
        <v>5164.8900000000003</v>
      </c>
      <c r="E108">
        <f>Price!E107</f>
        <v>5164.47</v>
      </c>
      <c r="F108">
        <f>Price!F107</f>
        <v>5170.5200000000004</v>
      </c>
      <c r="G108">
        <f>Price!G107</f>
        <v>5163.63</v>
      </c>
      <c r="H108">
        <f>Price!H107</f>
        <v>425</v>
      </c>
      <c r="I108">
        <f>Diagonals!E107</f>
        <v>0</v>
      </c>
      <c r="J108">
        <f>Diagonals!F107</f>
        <v>0</v>
      </c>
      <c r="K108">
        <f>Diagonals!G107</f>
        <v>0</v>
      </c>
      <c r="L108">
        <f>Diagonals!H107</f>
        <v>0</v>
      </c>
      <c r="M108">
        <f>Diagonals!I107</f>
        <v>0</v>
      </c>
      <c r="N108">
        <f>Diagonals!J107</f>
        <v>0</v>
      </c>
      <c r="O108">
        <f>Diagonals!K107</f>
        <v>0</v>
      </c>
      <c r="P108">
        <f>Diagonals!L107</f>
        <v>0</v>
      </c>
      <c r="Q108">
        <f>Trendlines!E107</f>
        <v>0</v>
      </c>
      <c r="R108">
        <f>Trendlines!F107</f>
        <v>0</v>
      </c>
      <c r="S108">
        <f>Trendlines!G107</f>
        <v>0</v>
      </c>
      <c r="T108">
        <f>Trendlines!H107</f>
        <v>0</v>
      </c>
      <c r="U108">
        <f>Trendlines!I107</f>
        <v>0</v>
      </c>
      <c r="V108">
        <f>Trendlines!J107</f>
        <v>0</v>
      </c>
      <c r="W108">
        <f>Trendlines!K107</f>
        <v>0</v>
      </c>
      <c r="X108">
        <f>Trendlines!L107</f>
        <v>0</v>
      </c>
      <c r="Y108">
        <f>Tema_Hrma_Smma!E107</f>
        <v>5168.1099999999997</v>
      </c>
      <c r="Z108">
        <f>Tema_Hrma_Smma!F107</f>
        <v>5164.32</v>
      </c>
      <c r="AA108">
        <f>Tema_Hrma_Smma!G107</f>
        <v>5187.3500000000004</v>
      </c>
      <c r="AB108">
        <f>ZScore!H107</f>
        <v>1</v>
      </c>
      <c r="AC108">
        <f>ZScore!I107</f>
        <v>0.88690000000000002</v>
      </c>
      <c r="AD108">
        <f>ZScore!J107</f>
        <v>0</v>
      </c>
      <c r="AE108">
        <f>HA!E107</f>
        <v>5168.62</v>
      </c>
      <c r="AF108">
        <f>HA!F107</f>
        <v>5170.5200000000004</v>
      </c>
      <c r="AG108">
        <f>HA!G107</f>
        <v>5163.63</v>
      </c>
      <c r="AH108">
        <f>HA!H107</f>
        <v>5165.88</v>
      </c>
      <c r="AI108">
        <f>HA!I107</f>
        <v>-1</v>
      </c>
      <c r="AJ108">
        <f>HA!J107</f>
        <v>2.74</v>
      </c>
      <c r="AK108">
        <f>HA!K107</f>
        <v>-0.12250999999999999</v>
      </c>
      <c r="AL108">
        <f>HA!L107</f>
        <v>-2</v>
      </c>
      <c r="AM108">
        <f>KC!E107</f>
        <v>5199.5037400000001</v>
      </c>
      <c r="AN108">
        <f>KC!F107</f>
        <v>5193.7838000000002</v>
      </c>
      <c r="AO108">
        <f>KC!G107</f>
        <v>5188.0638600000002</v>
      </c>
      <c r="AP108">
        <f>KC!H107</f>
        <v>5182.34393</v>
      </c>
      <c r="AQ108">
        <f>KC!I107</f>
        <v>5176.62399</v>
      </c>
      <c r="AR108">
        <f>KC!J107</f>
        <v>5168.37709</v>
      </c>
      <c r="AS108">
        <f>KC!K107</f>
        <v>5162.65715</v>
      </c>
      <c r="AT108">
        <f>KC!L107</f>
        <v>5156.9372100000001</v>
      </c>
      <c r="AU108">
        <f>KC!M107</f>
        <v>5151.2172700000001</v>
      </c>
      <c r="AV108">
        <f>KC!N107</f>
        <v>5145.4973300000001</v>
      </c>
      <c r="AW108">
        <f>SR_Levels!E107</f>
        <v>5161.8900000000003</v>
      </c>
      <c r="AX108">
        <f>SR_Levels!F107</f>
        <v>5135.8500000000004</v>
      </c>
      <c r="AY108">
        <f>SR_Levels!G107</f>
        <v>0</v>
      </c>
      <c r="AZ108">
        <f>SR_Levels!H107</f>
        <v>0</v>
      </c>
      <c r="BA108">
        <f>SR_Levels!I107</f>
        <v>5178.6000000000004</v>
      </c>
      <c r="BB108">
        <f>SR_Levels!J107</f>
        <v>5193.3500000000004</v>
      </c>
      <c r="BC108">
        <f>SR_Levels!K107</f>
        <v>5205.3100000000004</v>
      </c>
      <c r="BD108">
        <f>SR_Levels!L107</f>
        <v>0</v>
      </c>
      <c r="BE108">
        <f>ZigZag!E107</f>
        <v>0</v>
      </c>
      <c r="BF108">
        <f>ZigZag!F107</f>
        <v>0</v>
      </c>
      <c r="BG108">
        <f>ZigZag!G107</f>
        <v>5176.8999999999996</v>
      </c>
      <c r="BH108">
        <f>Dual_Tema!E107</f>
        <v>5171.37</v>
      </c>
      <c r="BI108">
        <f>Dual_Tema!F107</f>
        <v>5166.05</v>
      </c>
      <c r="BJ108">
        <f>Pinbar!E107</f>
        <v>1</v>
      </c>
      <c r="BK108">
        <f>SSA!E107</f>
        <v>5170.3068800000001</v>
      </c>
      <c r="BL108">
        <f>SSA!F107</f>
        <v>5170.0720899999997</v>
      </c>
      <c r="BN108" t="str">
        <f t="shared" si="290"/>
        <v>Green Candle</v>
      </c>
      <c r="BO108" s="34">
        <f t="shared" si="292"/>
        <v>-8.1832110688073723E-4</v>
      </c>
      <c r="BP108" s="34">
        <f t="shared" si="294"/>
        <v>2.4708083599889186E-3</v>
      </c>
      <c r="BQ108" s="34">
        <f t="shared" si="302"/>
        <v>-4.091698787723197E-3</v>
      </c>
      <c r="BR108" s="34">
        <f t="shared" si="304"/>
        <v>-7.6812677357934733E-3</v>
      </c>
      <c r="BS108" s="35">
        <f t="shared" si="293"/>
        <v>-1.3643337784885468E-4</v>
      </c>
      <c r="BT108" s="35">
        <f t="shared" si="295"/>
        <v>2.0566789105136429E-4</v>
      </c>
      <c r="BU108" s="35">
        <f t="shared" si="303"/>
        <v>-2.2775698676735789E-4</v>
      </c>
      <c r="BV108" s="35">
        <f t="shared" si="305"/>
        <v>-3.2123675151507491E-4</v>
      </c>
      <c r="BW108" s="27">
        <v>96</v>
      </c>
      <c r="BX108">
        <f>F108-G108</f>
        <v>6.8900000000003274</v>
      </c>
      <c r="BY108">
        <f>ABS(F108-D107)</f>
        <v>6.2100000000000364</v>
      </c>
      <c r="BZ108">
        <f>ABS(G108-D107)</f>
        <v>0.68000000000029104</v>
      </c>
      <c r="CA108">
        <f t="shared" si="271"/>
        <v>6.8900000000003274</v>
      </c>
      <c r="CB108">
        <f t="shared" si="296"/>
        <v>8.2342857142857611</v>
      </c>
      <c r="CC108">
        <f t="shared" si="299"/>
        <v>7.2199343283142658</v>
      </c>
      <c r="CD108">
        <f t="shared" si="297"/>
        <v>1.0143513859714952</v>
      </c>
      <c r="CE108">
        <f t="shared" si="300"/>
        <v>1</v>
      </c>
      <c r="CF108">
        <f t="shared" si="301"/>
        <v>29</v>
      </c>
      <c r="CG108" s="7" t="str">
        <f t="shared" si="298"/>
        <v>High Volatility Period</v>
      </c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  <c r="CS108" s="27"/>
      <c r="CZ108" s="7" t="str">
        <f>IF(AND(D108&gt;BH108,D108&gt;E108),"Bullish Trigger","-----")</f>
        <v>-----</v>
      </c>
      <c r="DA108" s="7" t="str">
        <f>IF(AND(D108&lt;BI108,D108&lt;E108),"Bearish Trigger","-----")</f>
        <v>-----</v>
      </c>
      <c r="DB108" s="13" t="str">
        <f>IF(AND(W108=BE108,W108&gt;0,BE108&gt;0),"Important High","------")</f>
        <v>------</v>
      </c>
      <c r="DC108" s="13" t="str">
        <f>IF(AND(X108=BF108,X108&gt;0,BF108&gt;0),"Important Low","------")</f>
        <v>------</v>
      </c>
      <c r="DD108" s="7" t="str">
        <f>IF(AND(DB108="Important High",DC108="-----",BJ108=1),"Imp High Rej","-----")</f>
        <v>-----</v>
      </c>
      <c r="DE108" s="7" t="str">
        <f>IF(AND(DB108="-----",DC108="Important Low",BJ108=1),"Imp Low Rej","-----")</f>
        <v>-----</v>
      </c>
      <c r="DF108" s="7" t="str">
        <f>IF(Y108&gt;AM108,"Overbought",IF(Y108&gt;AO108,"Bullish Momentum",IF(Y108&gt;AQ108,"Flat Momentum","-----")))</f>
        <v>-----</v>
      </c>
      <c r="DG108" s="7" t="str">
        <f>IF(Y108&lt;AV108,"Oversold",IF(Y108&lt;AT108,"Bearish Momentum",IF(Y108&lt;AR108,"Flat Momentum","-----")))</f>
        <v>Flat Momentum</v>
      </c>
      <c r="DH108" s="7" t="str">
        <f>IF(AND(DF108="Overbought",AD108=2),"Culminated Thrust","-----")</f>
        <v>-----</v>
      </c>
      <c r="DI108" s="7" t="str">
        <f>IF(AND(DG108="Oversold",AD108=5),"Culminated Thrust","-----")</f>
        <v>-----</v>
      </c>
      <c r="DJ108" s="14">
        <f>(Q108-$D108)/$D108</f>
        <v>-1</v>
      </c>
      <c r="DK108" s="14">
        <f>(R108-$D108)/$D108</f>
        <v>-1</v>
      </c>
      <c r="DL108" s="14">
        <f>(S108-$D108)/$D108</f>
        <v>-1</v>
      </c>
      <c r="DM108" s="14">
        <f>(T108-$D108)/$D108</f>
        <v>-1</v>
      </c>
      <c r="DN108" s="14">
        <f>(U108-$D108)/$D108</f>
        <v>-1</v>
      </c>
      <c r="DO108" s="14">
        <f>(V108-$D108)/$D108</f>
        <v>-1</v>
      </c>
      <c r="DP108" s="14">
        <f t="shared" si="239"/>
        <v>-1</v>
      </c>
      <c r="DQ108" s="14">
        <f t="shared" si="240"/>
        <v>-1</v>
      </c>
      <c r="DR108" s="14">
        <f t="shared" si="241"/>
        <v>-1</v>
      </c>
      <c r="DS108" s="14">
        <f t="shared" si="242"/>
        <v>-1</v>
      </c>
      <c r="DT108" s="14">
        <f t="shared" si="243"/>
        <v>-1</v>
      </c>
      <c r="DU108" s="14">
        <f t="shared" si="244"/>
        <v>-1</v>
      </c>
      <c r="DV108" t="str">
        <f>IF($D108&gt;Q108,"SUP","RES")</f>
        <v>SUP</v>
      </c>
      <c r="DW108" t="str">
        <f>IF($D108&gt;R108,"SUP","RES")</f>
        <v>SUP</v>
      </c>
      <c r="DX108" t="str">
        <f>IF($D108&gt;S108,"SUP","RES")</f>
        <v>SUP</v>
      </c>
      <c r="DY108" t="str">
        <f>IF($D108&gt;T108,"SUP","RES")</f>
        <v>SUP</v>
      </c>
      <c r="DZ108" t="str">
        <f>IF($D108&gt;U108,"SUP","RES")</f>
        <v>SUP</v>
      </c>
      <c r="EA108" t="str">
        <f>IF($D108&gt;V108,"SUP","RES")</f>
        <v>SUP</v>
      </c>
      <c r="EB108" s="7">
        <f t="shared" si="245"/>
        <v>0</v>
      </c>
      <c r="EC108" s="7">
        <f t="shared" si="246"/>
        <v>6</v>
      </c>
      <c r="ED108" s="13" t="str">
        <f t="shared" si="247"/>
        <v>All Sup</v>
      </c>
      <c r="EE108" s="13" t="str">
        <f t="shared" si="248"/>
        <v>-----</v>
      </c>
      <c r="EF108" s="7" t="str">
        <f>IF(OR(ED108="All Sup",EE108="All Res"),"na",((D108-MIN(Q108:V108))/(MAX(Q108:V108)-MIN(Q108:V108))))</f>
        <v>na</v>
      </c>
      <c r="EG108">
        <v>1.4999999999999999E-4</v>
      </c>
      <c r="EH108">
        <f>Q108*(1+$EG108)</f>
        <v>0</v>
      </c>
      <c r="EI108">
        <f>Q108*(1-$EG108)</f>
        <v>0</v>
      </c>
      <c r="EJ108">
        <f>R108*(1+$EG108)</f>
        <v>0</v>
      </c>
      <c r="EK108">
        <f>R108*(1-$EG108)</f>
        <v>0</v>
      </c>
      <c r="EL108">
        <f>S108*(1+$EG108)</f>
        <v>0</v>
      </c>
      <c r="EM108">
        <f>S108*(1-$EG108)</f>
        <v>0</v>
      </c>
      <c r="EN108">
        <f>T108*(1+$EG108)</f>
        <v>0</v>
      </c>
      <c r="EO108">
        <f>T108*(1-$EG108)</f>
        <v>0</v>
      </c>
      <c r="EP108">
        <f>U108*(1+$EG108)</f>
        <v>0</v>
      </c>
      <c r="EQ108">
        <f>U108*(1-$EG108)</f>
        <v>0</v>
      </c>
      <c r="ER108">
        <f>V108*(1+$EG108)</f>
        <v>0</v>
      </c>
      <c r="ES108">
        <f>V108*(1-$EG108)</f>
        <v>0</v>
      </c>
      <c r="ET108" s="7" t="str">
        <f t="shared" si="249"/>
        <v>-----</v>
      </c>
      <c r="EU108" s="7" t="str">
        <f t="shared" si="250"/>
        <v>-----</v>
      </c>
      <c r="EV108" s="7" t="str">
        <f t="shared" si="251"/>
        <v>-----</v>
      </c>
      <c r="EW108" s="7" t="str">
        <f t="shared" si="252"/>
        <v>-----</v>
      </c>
      <c r="EX108" s="7" t="str">
        <f t="shared" si="253"/>
        <v>-----</v>
      </c>
      <c r="EY108" s="7" t="str">
        <f t="shared" si="254"/>
        <v>-----</v>
      </c>
      <c r="EZ108">
        <f t="shared" si="272"/>
        <v>106</v>
      </c>
      <c r="FA108">
        <f t="shared" si="273"/>
        <v>106</v>
      </c>
      <c r="FB108">
        <f t="shared" si="274"/>
        <v>106</v>
      </c>
      <c r="FC108">
        <f t="shared" si="275"/>
        <v>106</v>
      </c>
      <c r="FD108">
        <f t="shared" si="276"/>
        <v>106</v>
      </c>
      <c r="FE108">
        <f t="shared" si="277"/>
        <v>106</v>
      </c>
      <c r="FF108">
        <f t="shared" si="278"/>
        <v>0</v>
      </c>
      <c r="FG108">
        <f t="shared" si="279"/>
        <v>0</v>
      </c>
      <c r="FH108">
        <f t="shared" si="280"/>
        <v>0</v>
      </c>
      <c r="FI108">
        <f t="shared" si="281"/>
        <v>0</v>
      </c>
      <c r="FJ108">
        <f t="shared" si="282"/>
        <v>0</v>
      </c>
      <c r="FK108">
        <f t="shared" si="283"/>
        <v>0</v>
      </c>
      <c r="FL108" s="7" t="str">
        <f t="shared" si="255"/>
        <v>-----</v>
      </c>
      <c r="FM108" s="7" t="str">
        <f t="shared" si="256"/>
        <v>-----</v>
      </c>
      <c r="FN108" s="7" t="str">
        <f t="shared" si="257"/>
        <v>-----</v>
      </c>
      <c r="FO108" s="7" t="str">
        <f t="shared" si="258"/>
        <v>-----</v>
      </c>
      <c r="FP108" s="7" t="str">
        <f t="shared" si="259"/>
        <v>-----</v>
      </c>
      <c r="FQ108" s="7" t="str">
        <f t="shared" si="260"/>
        <v>-----</v>
      </c>
      <c r="FR108" s="13" t="str">
        <f>IF(FL108="-----","-----",(D108-Q108)/Q108)</f>
        <v>-----</v>
      </c>
      <c r="FS108" s="13" t="str">
        <f>IF(FM108="-----","-----",(Q108-R108)/R108)</f>
        <v>-----</v>
      </c>
      <c r="FT108" s="13" t="str">
        <f>IF(FN108="-----","-----",(R108-S108)/S108)</f>
        <v>-----</v>
      </c>
      <c r="FU108" s="13" t="str">
        <f>IF(FO108="-----","-----",(S108-T108)/T108)</f>
        <v>-----</v>
      </c>
      <c r="FV108" s="13" t="str">
        <f>IF(FP108="-----","-----",(T108-U108)/U108)</f>
        <v>-----</v>
      </c>
      <c r="FW108" s="13" t="str">
        <f>IF(FQ108="-----","-----",(U108-V108)/V108)</f>
        <v>-----</v>
      </c>
      <c r="FX108" s="7" t="str">
        <f t="shared" si="261"/>
        <v>-----</v>
      </c>
      <c r="FY108" s="7" t="str">
        <f t="shared" si="262"/>
        <v>-----</v>
      </c>
      <c r="FZ108" s="7" t="str">
        <f t="shared" si="263"/>
        <v>-----</v>
      </c>
      <c r="GA108" s="7" t="str">
        <f t="shared" si="264"/>
        <v>-----</v>
      </c>
      <c r="GB108" s="7" t="str">
        <f t="shared" si="265"/>
        <v>-----</v>
      </c>
      <c r="GC108" s="7" t="str">
        <f t="shared" si="266"/>
        <v>-----</v>
      </c>
      <c r="GD108" s="7" t="str">
        <f>IF(AND(BG108&gt;AA108,BG107&gt;AA107,BG106&gt;AA106,BG105&gt;AA105,BG104&gt;AA104,BG103&gt;AA103,BG102&gt;AA102,BG101&gt;AA101,BG100&gt;AA100,BG99&gt;AA99,BG98&gt;AA98,BG97&gt;AA97),"Bullish",IF(AND(BG108&lt;AA108,BG107&lt;AA107,BG106&lt;AA106,BG105&lt;AA105,BG104&lt;AA104,BG103&lt;AA103,BG102&lt;AA102,BG101&lt;AA101,BG100&lt;AA100,BG99&lt;AA99,BG98&lt;AA98,BG97&lt;AA97),"Bearish","-----"))</f>
        <v>Bearish</v>
      </c>
      <c r="GE108">
        <f>(Z108-BG108)/BG108</f>
        <v>-2.4300256910506149E-3</v>
      </c>
      <c r="GI108" s="7" t="str">
        <f>IF(Y108&gt;Z108,"Bullish","Bearish")</f>
        <v>Bullish</v>
      </c>
      <c r="GJ108" s="19" t="str">
        <f>IF(AND(D108&gt;Y108,D107&lt;Y107),"TEMA crossover","-----")</f>
        <v>-----</v>
      </c>
      <c r="GK108" s="19" t="str">
        <f>IF(AND(D108&lt;Y108,D107&gt;Y107),"TEMA crossunder","-----")</f>
        <v>-----</v>
      </c>
      <c r="GL108" s="20" t="str">
        <f>IF(GD108="Bearish","YES","-----")</f>
        <v>YES</v>
      </c>
      <c r="GM108" s="20" t="str">
        <f>IF(GH108="Reverse to Bearish","YES","-----")</f>
        <v>-----</v>
      </c>
      <c r="GN108" s="20" t="str">
        <f>IF(AND(GI108="Bullish",GI107="Bullish",GI106="Bullish",GI105="Bullish"),"YES","-----")</f>
        <v>YES</v>
      </c>
      <c r="GO108" s="20" t="str">
        <f>IF(OR(GK108="TEMA crossunder",GK107="TEMA crossunder",GK106="TEMA crossunder",GK105="TEMA crossunder"),"YES","-----")</f>
        <v>YES</v>
      </c>
      <c r="GP108" s="20" t="str">
        <f>IF(GD108="Bullish","YES","-----")</f>
        <v>-----</v>
      </c>
      <c r="GQ108" s="20" t="str">
        <f>IF(GH108="Reverse to Bullish","YES","-----")</f>
        <v>-----</v>
      </c>
      <c r="GR108" s="20" t="str">
        <f>IF(AND(GI108="Bearish",GI107="Bearish",GI106="Bearish",GI105="Bearish"),"YES","-----")</f>
        <v>-----</v>
      </c>
      <c r="GS108" s="20" t="str">
        <f>IF(OR(GJ108="TEMA crossover",GJ107="TEMA crossover",GJ106="TEMA crossover",GJ105="TEMA crossover"),"YES","-----")</f>
        <v>-----</v>
      </c>
      <c r="GT108" s="20" t="str">
        <f t="shared" si="284"/>
        <v>-----</v>
      </c>
      <c r="GU108" s="20" t="str">
        <f t="shared" si="285"/>
        <v>-----</v>
      </c>
      <c r="GV108" s="20" t="str">
        <f t="shared" si="286"/>
        <v>-----</v>
      </c>
      <c r="GW108" s="20" t="str">
        <f t="shared" si="287"/>
        <v>-----</v>
      </c>
      <c r="GX108" s="20" t="str">
        <f t="shared" si="288"/>
        <v>-----</v>
      </c>
      <c r="GY108" s="20" t="str">
        <f t="shared" si="289"/>
        <v>-----</v>
      </c>
      <c r="GZ108" s="7" t="str">
        <f>IF(G108&gt;BH108,"YES","-----")</f>
        <v>-----</v>
      </c>
      <c r="HA108" s="7" t="str">
        <f>IF(F108&lt;BI108,"YES","-----")</f>
        <v>-----</v>
      </c>
      <c r="HB108">
        <f>BH108-BI108</f>
        <v>5.319999999999709</v>
      </c>
      <c r="HI108">
        <f t="shared" si="267"/>
        <v>-4.2568799999999101</v>
      </c>
      <c r="HJ108">
        <f t="shared" si="268"/>
        <v>1.0631199999997989</v>
      </c>
      <c r="HK108" s="7"/>
      <c r="HL108" s="7"/>
      <c r="HM108" s="7"/>
      <c r="HN108" s="7"/>
      <c r="HO108" s="7"/>
      <c r="HP108" s="7"/>
      <c r="HQ108" s="28">
        <f t="shared" si="291"/>
        <v>0.23479000000043015</v>
      </c>
      <c r="HR108" s="28" t="str">
        <f t="shared" si="269"/>
        <v>Bull</v>
      </c>
      <c r="HS108">
        <f t="shared" si="270"/>
        <v>0.23479000000043015</v>
      </c>
    </row>
    <row r="109" spans="1:227" x14ac:dyDescent="0.55000000000000004">
      <c r="A109">
        <f>Validation!A108</f>
        <v>1772060400</v>
      </c>
      <c r="B109" t="str">
        <f>Price!B108</f>
        <v>XAUUSD</v>
      </c>
      <c r="C109" t="str">
        <f>Price!C108</f>
        <v>M5</v>
      </c>
      <c r="D109">
        <f>Price!D108</f>
        <v>5175.34</v>
      </c>
      <c r="E109">
        <f>Price!E108</f>
        <v>5160.41</v>
      </c>
      <c r="F109">
        <f>Price!F108</f>
        <v>5178.95</v>
      </c>
      <c r="G109">
        <f>Price!G108</f>
        <v>5160.41</v>
      </c>
      <c r="H109">
        <f>Price!H108</f>
        <v>474</v>
      </c>
      <c r="I109">
        <f>Diagonals!E108</f>
        <v>0</v>
      </c>
      <c r="J109">
        <f>Diagonals!F108</f>
        <v>0</v>
      </c>
      <c r="K109">
        <f>Diagonals!G108</f>
        <v>0</v>
      </c>
      <c r="L109">
        <f>Diagonals!H108</f>
        <v>0</v>
      </c>
      <c r="M109">
        <f>Diagonals!I108</f>
        <v>0</v>
      </c>
      <c r="N109">
        <f>Diagonals!J108</f>
        <v>0</v>
      </c>
      <c r="O109">
        <f>Diagonals!K108</f>
        <v>0</v>
      </c>
      <c r="P109">
        <f>Diagonals!L108</f>
        <v>0</v>
      </c>
      <c r="Q109">
        <f>Trendlines!E108</f>
        <v>0</v>
      </c>
      <c r="R109">
        <f>Trendlines!F108</f>
        <v>0</v>
      </c>
      <c r="S109">
        <f>Trendlines!G108</f>
        <v>0</v>
      </c>
      <c r="T109">
        <f>Trendlines!H108</f>
        <v>0</v>
      </c>
      <c r="U109">
        <f>Trendlines!I108</f>
        <v>0</v>
      </c>
      <c r="V109">
        <f>Trendlines!J108</f>
        <v>0</v>
      </c>
      <c r="W109">
        <f>Trendlines!K108</f>
        <v>0</v>
      </c>
      <c r="X109">
        <f>Trendlines!L108</f>
        <v>0</v>
      </c>
      <c r="Y109">
        <f>Tema_Hrma_Smma!E108</f>
        <v>5170.07</v>
      </c>
      <c r="Z109">
        <f>Tema_Hrma_Smma!F108</f>
        <v>5164.8599999999997</v>
      </c>
      <c r="AA109">
        <f>Tema_Hrma_Smma!G108</f>
        <v>5186.84</v>
      </c>
      <c r="AB109">
        <f>ZScore!H108</f>
        <v>1</v>
      </c>
      <c r="AC109">
        <f>ZScore!I108</f>
        <v>3.6013999999999999</v>
      </c>
      <c r="AD109">
        <f>ZScore!J108</f>
        <v>2</v>
      </c>
      <c r="AE109">
        <f>HA!E108</f>
        <v>5167.25</v>
      </c>
      <c r="AF109">
        <f>HA!F108</f>
        <v>5178.95</v>
      </c>
      <c r="AG109">
        <f>HA!G108</f>
        <v>5160.41</v>
      </c>
      <c r="AH109">
        <f>HA!H108</f>
        <v>5168.78</v>
      </c>
      <c r="AI109">
        <f>HA!I108</f>
        <v>1</v>
      </c>
      <c r="AJ109">
        <f>HA!J108</f>
        <v>1.53</v>
      </c>
      <c r="AK109">
        <f>HA!K108</f>
        <v>-0.53805000000000003</v>
      </c>
      <c r="AL109">
        <f>HA!L108</f>
        <v>1</v>
      </c>
      <c r="AM109">
        <f>KC!E108</f>
        <v>5199.0288200000005</v>
      </c>
      <c r="AN109">
        <f>KC!F108</f>
        <v>5193.21209</v>
      </c>
      <c r="AO109">
        <f>KC!G108</f>
        <v>5187.3953600000004</v>
      </c>
      <c r="AP109">
        <f>KC!H108</f>
        <v>5181.5786399999997</v>
      </c>
      <c r="AQ109">
        <f>KC!I108</f>
        <v>5175.7619100000002</v>
      </c>
      <c r="AR109">
        <f>KC!J108</f>
        <v>5167.3832899999998</v>
      </c>
      <c r="AS109">
        <f>KC!K108</f>
        <v>5161.5665600000002</v>
      </c>
      <c r="AT109">
        <f>KC!L108</f>
        <v>5155.7498299999997</v>
      </c>
      <c r="AU109">
        <f>KC!M108</f>
        <v>5149.9331000000002</v>
      </c>
      <c r="AV109">
        <f>KC!N108</f>
        <v>5144.1163699999997</v>
      </c>
      <c r="AW109">
        <f>SR_Levels!E108</f>
        <v>5161.8900000000003</v>
      </c>
      <c r="AX109">
        <f>SR_Levels!F108</f>
        <v>5135.8500000000004</v>
      </c>
      <c r="AY109">
        <f>SR_Levels!G108</f>
        <v>0</v>
      </c>
      <c r="AZ109">
        <f>SR_Levels!H108</f>
        <v>0</v>
      </c>
      <c r="BA109">
        <f>SR_Levels!I108</f>
        <v>5178.6000000000004</v>
      </c>
      <c r="BB109">
        <f>SR_Levels!J108</f>
        <v>5193.3500000000004</v>
      </c>
      <c r="BC109">
        <f>SR_Levels!K108</f>
        <v>5205.3100000000004</v>
      </c>
      <c r="BD109">
        <f>SR_Levels!L108</f>
        <v>0</v>
      </c>
      <c r="BE109">
        <f>ZigZag!E108</f>
        <v>0</v>
      </c>
      <c r="BF109">
        <f>ZigZag!F108</f>
        <v>0</v>
      </c>
      <c r="BG109">
        <f>ZigZag!G108</f>
        <v>5176.5200000000004</v>
      </c>
      <c r="BH109">
        <f>Dual_Tema!E108</f>
        <v>5175.34</v>
      </c>
      <c r="BI109">
        <f>Dual_Tema!F108</f>
        <v>5163.68</v>
      </c>
      <c r="BJ109">
        <f>Pinbar!E108</f>
        <v>0</v>
      </c>
      <c r="BK109">
        <f>SSA!E108</f>
        <v>5170.8734899999999</v>
      </c>
      <c r="BL109">
        <f>SSA!F108</f>
        <v>5170.4727899999998</v>
      </c>
      <c r="BN109" t="str">
        <f t="shared" si="290"/>
        <v>Green Candle</v>
      </c>
      <c r="BO109" s="34">
        <f t="shared" si="292"/>
        <v>1.3776503322227018E-3</v>
      </c>
      <c r="BP109" s="34">
        <f t="shared" si="294"/>
        <v>3.735395882143111E-3</v>
      </c>
      <c r="BQ109" s="34">
        <f t="shared" si="302"/>
        <v>-2.4633200465679073E-3</v>
      </c>
      <c r="BR109" s="34">
        <f t="shared" si="304"/>
        <v>-5.079050167635546E-3</v>
      </c>
      <c r="BS109" s="35">
        <f t="shared" si="293"/>
        <v>2.2947669952722016E-4</v>
      </c>
      <c r="BT109" s="35">
        <f t="shared" si="295"/>
        <v>3.1075132452329512E-4</v>
      </c>
      <c r="BU109" s="35">
        <f t="shared" si="303"/>
        <v>-1.370105582542136E-4</v>
      </c>
      <c r="BV109" s="35">
        <f t="shared" si="305"/>
        <v>-2.1214384365830785E-4</v>
      </c>
      <c r="BW109" s="27">
        <v>96</v>
      </c>
      <c r="BX109">
        <f>F109-G109</f>
        <v>18.539999999999964</v>
      </c>
      <c r="BY109">
        <f>ABS(F109-D108)</f>
        <v>14.059999999999491</v>
      </c>
      <c r="BZ109">
        <f>ABS(G109-D108)</f>
        <v>4.4800000000004729</v>
      </c>
      <c r="CA109">
        <f t="shared" si="271"/>
        <v>18.539999999999964</v>
      </c>
      <c r="CB109">
        <f t="shared" si="296"/>
        <v>8.9578571428571969</v>
      </c>
      <c r="CC109">
        <f t="shared" si="299"/>
        <v>8.0285104477203877</v>
      </c>
      <c r="CD109">
        <f t="shared" si="297"/>
        <v>0.92934669513680923</v>
      </c>
      <c r="CE109">
        <f t="shared" si="300"/>
        <v>1</v>
      </c>
      <c r="CF109">
        <f t="shared" si="301"/>
        <v>30</v>
      </c>
      <c r="CG109" s="7" t="str">
        <f t="shared" si="298"/>
        <v>High Volatility Period</v>
      </c>
      <c r="CI109" s="27"/>
      <c r="CJ109" s="27"/>
      <c r="CK109" s="27"/>
      <c r="CL109" s="27"/>
      <c r="CM109" s="27"/>
      <c r="CN109" s="27"/>
      <c r="CO109" s="27"/>
      <c r="CP109" s="27"/>
      <c r="CQ109" s="27"/>
      <c r="CR109" s="27"/>
      <c r="CS109" s="27"/>
      <c r="CZ109" s="7" t="str">
        <f>IF(AND(D109&gt;BH109,D109&gt;E109),"Bullish Trigger","-----")</f>
        <v>-----</v>
      </c>
      <c r="DA109" s="7" t="str">
        <f>IF(AND(D109&lt;BI109,D109&lt;E109),"Bearish Trigger","-----")</f>
        <v>-----</v>
      </c>
      <c r="DB109" s="13" t="str">
        <f>IF(AND(W109=BE109,W109&gt;0,BE109&gt;0),"Important High","------")</f>
        <v>------</v>
      </c>
      <c r="DC109" s="13" t="str">
        <f>IF(AND(X109=BF109,X109&gt;0,BF109&gt;0),"Important Low","------")</f>
        <v>------</v>
      </c>
      <c r="DD109" s="7" t="str">
        <f>IF(AND(DB109="Important High",DC109="-----",BJ109=1),"Imp High Rej","-----")</f>
        <v>-----</v>
      </c>
      <c r="DE109" s="7" t="str">
        <f>IF(AND(DB109="-----",DC109="Important Low",BJ109=1),"Imp Low Rej","-----")</f>
        <v>-----</v>
      </c>
      <c r="DF109" s="7" t="str">
        <f>IF(Y109&gt;AM109,"Overbought",IF(Y109&gt;AO109,"Bullish Momentum",IF(Y109&gt;AQ109,"Flat Momentum","-----")))</f>
        <v>-----</v>
      </c>
      <c r="DG109" s="7" t="str">
        <f>IF(Y109&lt;AV109,"Oversold",IF(Y109&lt;AT109,"Bearish Momentum",IF(Y109&lt;AR109,"Flat Momentum","-----")))</f>
        <v>-----</v>
      </c>
      <c r="DH109" s="7" t="str">
        <f>IF(AND(DF109="Overbought",AD109=2),"Culminated Thrust","-----")</f>
        <v>-----</v>
      </c>
      <c r="DI109" s="7" t="str">
        <f>IF(AND(DG109="Oversold",AD109=5),"Culminated Thrust","-----")</f>
        <v>-----</v>
      </c>
      <c r="DJ109" s="14">
        <f>(Q109-$D109)/$D109</f>
        <v>-1</v>
      </c>
      <c r="DK109" s="14">
        <f>(R109-$D109)/$D109</f>
        <v>-1</v>
      </c>
      <c r="DL109" s="14">
        <f>(S109-$D109)/$D109</f>
        <v>-1</v>
      </c>
      <c r="DM109" s="14">
        <f>(T109-$D109)/$D109</f>
        <v>-1</v>
      </c>
      <c r="DN109" s="14">
        <f>(U109-$D109)/$D109</f>
        <v>-1</v>
      </c>
      <c r="DO109" s="14">
        <f>(V109-$D109)/$D109</f>
        <v>-1</v>
      </c>
      <c r="DP109" s="14">
        <f t="shared" si="239"/>
        <v>-1</v>
      </c>
      <c r="DQ109" s="14">
        <f t="shared" si="240"/>
        <v>-1</v>
      </c>
      <c r="DR109" s="14">
        <f t="shared" si="241"/>
        <v>-1</v>
      </c>
      <c r="DS109" s="14">
        <f t="shared" si="242"/>
        <v>-1</v>
      </c>
      <c r="DT109" s="14">
        <f t="shared" si="243"/>
        <v>-1</v>
      </c>
      <c r="DU109" s="14">
        <f t="shared" si="244"/>
        <v>-1</v>
      </c>
      <c r="DV109" t="str">
        <f>IF($D109&gt;Q109,"SUP","RES")</f>
        <v>SUP</v>
      </c>
      <c r="DW109" t="str">
        <f>IF($D109&gt;R109,"SUP","RES")</f>
        <v>SUP</v>
      </c>
      <c r="DX109" t="str">
        <f>IF($D109&gt;S109,"SUP","RES")</f>
        <v>SUP</v>
      </c>
      <c r="DY109" t="str">
        <f>IF($D109&gt;T109,"SUP","RES")</f>
        <v>SUP</v>
      </c>
      <c r="DZ109" t="str">
        <f>IF($D109&gt;U109,"SUP","RES")</f>
        <v>SUP</v>
      </c>
      <c r="EA109" t="str">
        <f>IF($D109&gt;V109,"SUP","RES")</f>
        <v>SUP</v>
      </c>
      <c r="EB109" s="7">
        <f t="shared" si="245"/>
        <v>0</v>
      </c>
      <c r="EC109" s="7">
        <f t="shared" si="246"/>
        <v>6</v>
      </c>
      <c r="ED109" s="13" t="str">
        <f t="shared" si="247"/>
        <v>All Sup</v>
      </c>
      <c r="EE109" s="13" t="str">
        <f t="shared" si="248"/>
        <v>-----</v>
      </c>
      <c r="EF109" s="7" t="str">
        <f>IF(OR(ED109="All Sup",EE109="All Res"),"na",((D109-MIN(Q109:V109))/(MAX(Q109:V109)-MIN(Q109:V109))))</f>
        <v>na</v>
      </c>
      <c r="EG109">
        <v>1.4999999999999999E-4</v>
      </c>
      <c r="EH109">
        <f>Q109*(1+$EG109)</f>
        <v>0</v>
      </c>
      <c r="EI109">
        <f>Q109*(1-$EG109)</f>
        <v>0</v>
      </c>
      <c r="EJ109">
        <f>R109*(1+$EG109)</f>
        <v>0</v>
      </c>
      <c r="EK109">
        <f>R109*(1-$EG109)</f>
        <v>0</v>
      </c>
      <c r="EL109">
        <f>S109*(1+$EG109)</f>
        <v>0</v>
      </c>
      <c r="EM109">
        <f>S109*(1-$EG109)</f>
        <v>0</v>
      </c>
      <c r="EN109">
        <f>T109*(1+$EG109)</f>
        <v>0</v>
      </c>
      <c r="EO109">
        <f>T109*(1-$EG109)</f>
        <v>0</v>
      </c>
      <c r="EP109">
        <f>U109*(1+$EG109)</f>
        <v>0</v>
      </c>
      <c r="EQ109">
        <f>U109*(1-$EG109)</f>
        <v>0</v>
      </c>
      <c r="ER109">
        <f>V109*(1+$EG109)</f>
        <v>0</v>
      </c>
      <c r="ES109">
        <f>V109*(1-$EG109)</f>
        <v>0</v>
      </c>
      <c r="ET109" s="7" t="str">
        <f t="shared" si="249"/>
        <v>-----</v>
      </c>
      <c r="EU109" s="7" t="str">
        <f t="shared" si="250"/>
        <v>-----</v>
      </c>
      <c r="EV109" s="7" t="str">
        <f t="shared" si="251"/>
        <v>-----</v>
      </c>
      <c r="EW109" s="7" t="str">
        <f t="shared" si="252"/>
        <v>-----</v>
      </c>
      <c r="EX109" s="7" t="str">
        <f t="shared" si="253"/>
        <v>-----</v>
      </c>
      <c r="EY109" s="7" t="str">
        <f t="shared" si="254"/>
        <v>-----</v>
      </c>
      <c r="EZ109">
        <f t="shared" si="272"/>
        <v>107</v>
      </c>
      <c r="FA109">
        <f t="shared" si="273"/>
        <v>107</v>
      </c>
      <c r="FB109">
        <f t="shared" si="274"/>
        <v>107</v>
      </c>
      <c r="FC109">
        <f t="shared" si="275"/>
        <v>107</v>
      </c>
      <c r="FD109">
        <f t="shared" si="276"/>
        <v>107</v>
      </c>
      <c r="FE109">
        <f t="shared" si="277"/>
        <v>107</v>
      </c>
      <c r="FF109">
        <f t="shared" si="278"/>
        <v>0</v>
      </c>
      <c r="FG109">
        <f t="shared" si="279"/>
        <v>0</v>
      </c>
      <c r="FH109">
        <f t="shared" si="280"/>
        <v>0</v>
      </c>
      <c r="FI109">
        <f t="shared" si="281"/>
        <v>0</v>
      </c>
      <c r="FJ109">
        <f t="shared" si="282"/>
        <v>0</v>
      </c>
      <c r="FK109">
        <f t="shared" si="283"/>
        <v>0</v>
      </c>
      <c r="FL109" s="7" t="str">
        <f t="shared" si="255"/>
        <v>-----</v>
      </c>
      <c r="FM109" s="7" t="str">
        <f t="shared" si="256"/>
        <v>-----</v>
      </c>
      <c r="FN109" s="7" t="str">
        <f t="shared" si="257"/>
        <v>-----</v>
      </c>
      <c r="FO109" s="7" t="str">
        <f t="shared" si="258"/>
        <v>-----</v>
      </c>
      <c r="FP109" s="7" t="str">
        <f t="shared" si="259"/>
        <v>-----</v>
      </c>
      <c r="FQ109" s="7" t="str">
        <f t="shared" si="260"/>
        <v>-----</v>
      </c>
      <c r="FR109" s="13" t="str">
        <f>IF(FL109="-----","-----",(D109-Q109)/Q109)</f>
        <v>-----</v>
      </c>
      <c r="FS109" s="13" t="str">
        <f>IF(FM109="-----","-----",(Q109-R109)/R109)</f>
        <v>-----</v>
      </c>
      <c r="FT109" s="13" t="str">
        <f>IF(FN109="-----","-----",(R109-S109)/S109)</f>
        <v>-----</v>
      </c>
      <c r="FU109" s="13" t="str">
        <f>IF(FO109="-----","-----",(S109-T109)/T109)</f>
        <v>-----</v>
      </c>
      <c r="FV109" s="13" t="str">
        <f>IF(FP109="-----","-----",(T109-U109)/U109)</f>
        <v>-----</v>
      </c>
      <c r="FW109" s="13" t="str">
        <f>IF(FQ109="-----","-----",(U109-V109)/V109)</f>
        <v>-----</v>
      </c>
      <c r="FX109" s="7" t="str">
        <f t="shared" si="261"/>
        <v>-----</v>
      </c>
      <c r="FY109" s="7" t="str">
        <f t="shared" si="262"/>
        <v>-----</v>
      </c>
      <c r="FZ109" s="7" t="str">
        <f t="shared" si="263"/>
        <v>-----</v>
      </c>
      <c r="GA109" s="7" t="str">
        <f t="shared" si="264"/>
        <v>-----</v>
      </c>
      <c r="GB109" s="7" t="str">
        <f t="shared" si="265"/>
        <v>-----</v>
      </c>
      <c r="GC109" s="7" t="str">
        <f t="shared" si="266"/>
        <v>-----</v>
      </c>
      <c r="GD109" s="7" t="str">
        <f>IF(AND(BG109&gt;AA109,BG108&gt;AA108,BG107&gt;AA107,BG106&gt;AA106,BG105&gt;AA105,BG104&gt;AA104,BG103&gt;AA103,BG102&gt;AA102,BG101&gt;AA101,BG100&gt;AA100,BG99&gt;AA99,BG98&gt;AA98),"Bullish",IF(AND(BG109&lt;AA109,BG108&lt;AA108,BG107&lt;AA107,BG106&lt;AA106,BG105&lt;AA105,BG104&lt;AA104,BG103&lt;AA103,BG102&lt;AA102,BG101&lt;AA101,BG100&lt;AA100,BG99&lt;AA99,BG98&lt;AA98),"Bearish","-----"))</f>
        <v>Bearish</v>
      </c>
      <c r="GE109">
        <f>(Z109-BG109)/BG109</f>
        <v>-2.2524784990690201E-3</v>
      </c>
      <c r="GI109" s="7" t="str">
        <f>IF(Y109&gt;Z109,"Bullish","Bearish")</f>
        <v>Bullish</v>
      </c>
      <c r="GJ109" s="19" t="str">
        <f>IF(AND(D109&gt;Y109,D108&lt;Y108),"TEMA crossover","-----")</f>
        <v>TEMA crossover</v>
      </c>
      <c r="GK109" s="19" t="str">
        <f>IF(AND(D109&lt;Y109,D108&gt;Y108),"TEMA crossunder","-----")</f>
        <v>-----</v>
      </c>
      <c r="GL109" s="20" t="str">
        <f>IF(GD109="Bearish","YES","-----")</f>
        <v>YES</v>
      </c>
      <c r="GM109" s="20" t="str">
        <f>IF(GH109="Reverse to Bearish","YES","-----")</f>
        <v>-----</v>
      </c>
      <c r="GN109" s="20" t="str">
        <f>IF(AND(GI109="Bullish",GI108="Bullish",GI107="Bullish",GI106="Bullish"),"YES","-----")</f>
        <v>YES</v>
      </c>
      <c r="GO109" s="20" t="str">
        <f>IF(OR(GK109="TEMA crossunder",GK108="TEMA crossunder",GK107="TEMA crossunder",GK106="TEMA crossunder"),"YES","-----")</f>
        <v>YES</v>
      </c>
      <c r="GP109" s="20" t="str">
        <f>IF(GD109="Bullish","YES","-----")</f>
        <v>-----</v>
      </c>
      <c r="GQ109" s="20" t="str">
        <f>IF(GH109="Reverse to Bullish","YES","-----")</f>
        <v>-----</v>
      </c>
      <c r="GR109" s="20" t="str">
        <f>IF(AND(GI109="Bearish",GI108="Bearish",GI107="Bearish",GI106="Bearish"),"YES","-----")</f>
        <v>-----</v>
      </c>
      <c r="GS109" s="20" t="str">
        <f>IF(OR(GJ109="TEMA crossover",GJ108="TEMA crossover",GJ107="TEMA crossover",GJ106="TEMA crossover"),"YES","-----")</f>
        <v>YES</v>
      </c>
      <c r="GT109" s="20" t="str">
        <f t="shared" si="284"/>
        <v>-----</v>
      </c>
      <c r="GU109" s="20" t="str">
        <f t="shared" si="285"/>
        <v>-----</v>
      </c>
      <c r="GV109" s="20" t="str">
        <f t="shared" si="286"/>
        <v>-----</v>
      </c>
      <c r="GW109" s="20" t="str">
        <f t="shared" si="287"/>
        <v>-----</v>
      </c>
      <c r="GX109" s="20" t="str">
        <f t="shared" si="288"/>
        <v>-----</v>
      </c>
      <c r="GY109" s="20" t="str">
        <f t="shared" si="289"/>
        <v>-----</v>
      </c>
      <c r="GZ109" s="7" t="str">
        <f>IF(G109&gt;BH109,"YES","-----")</f>
        <v>-----</v>
      </c>
      <c r="HA109" s="7" t="str">
        <f>IF(F109&lt;BI109,"YES","-----")</f>
        <v>-----</v>
      </c>
      <c r="HB109">
        <f>BH109-BI109</f>
        <v>11.659999999999854</v>
      </c>
      <c r="HI109">
        <f t="shared" si="267"/>
        <v>-7.193489999999656</v>
      </c>
      <c r="HJ109">
        <f t="shared" si="268"/>
        <v>4.4665100000001985</v>
      </c>
      <c r="HK109" s="7"/>
      <c r="HL109" s="7"/>
      <c r="HM109" s="7"/>
      <c r="HN109" s="7"/>
      <c r="HO109" s="7"/>
      <c r="HP109" s="7"/>
      <c r="HQ109" s="28">
        <f t="shared" si="291"/>
        <v>0.40070000000014261</v>
      </c>
      <c r="HR109" s="28" t="str">
        <f t="shared" si="269"/>
        <v>Bull</v>
      </c>
      <c r="HS109">
        <f t="shared" si="270"/>
        <v>0.40070000000014261</v>
      </c>
    </row>
    <row r="110" spans="1:227" x14ac:dyDescent="0.55000000000000004">
      <c r="A110">
        <f>Validation!A109</f>
        <v>1772060700</v>
      </c>
      <c r="B110" t="str">
        <f>Price!B109</f>
        <v>XAUUSD</v>
      </c>
      <c r="C110" t="str">
        <f>Price!C109</f>
        <v>M5</v>
      </c>
      <c r="D110">
        <f>Price!D109</f>
        <v>5179.7299999999996</v>
      </c>
      <c r="E110">
        <f>Price!E109</f>
        <v>5175.63</v>
      </c>
      <c r="F110">
        <f>Price!F109</f>
        <v>5182.16</v>
      </c>
      <c r="G110">
        <f>Price!G109</f>
        <v>5174.09</v>
      </c>
      <c r="H110">
        <f>Price!H109</f>
        <v>424</v>
      </c>
      <c r="I110">
        <f>Diagonals!E109</f>
        <v>0</v>
      </c>
      <c r="J110">
        <f>Diagonals!F109</f>
        <v>0</v>
      </c>
      <c r="K110">
        <f>Diagonals!G109</f>
        <v>0</v>
      </c>
      <c r="L110">
        <f>Diagonals!H109</f>
        <v>0</v>
      </c>
      <c r="M110">
        <f>Diagonals!I109</f>
        <v>0</v>
      </c>
      <c r="N110">
        <f>Diagonals!J109</f>
        <v>0</v>
      </c>
      <c r="O110">
        <f>Diagonals!K109</f>
        <v>0</v>
      </c>
      <c r="P110">
        <f>Diagonals!L109</f>
        <v>0</v>
      </c>
      <c r="Q110">
        <f>Trendlines!E109</f>
        <v>0</v>
      </c>
      <c r="R110">
        <f>Trendlines!F109</f>
        <v>0</v>
      </c>
      <c r="S110">
        <f>Trendlines!G109</f>
        <v>0</v>
      </c>
      <c r="T110">
        <f>Trendlines!H109</f>
        <v>0</v>
      </c>
      <c r="U110">
        <f>Trendlines!I109</f>
        <v>0</v>
      </c>
      <c r="V110">
        <f>Trendlines!J109</f>
        <v>0</v>
      </c>
      <c r="W110">
        <f>Trendlines!K109</f>
        <v>0</v>
      </c>
      <c r="X110">
        <f>Trendlines!L109</f>
        <v>0</v>
      </c>
      <c r="Y110">
        <f>Tema_Hrma_Smma!E109</f>
        <v>5174.76</v>
      </c>
      <c r="Z110">
        <f>Tema_Hrma_Smma!F109</f>
        <v>5166.41</v>
      </c>
      <c r="AA110">
        <f>Tema_Hrma_Smma!G109</f>
        <v>5186.5200000000004</v>
      </c>
      <c r="AB110">
        <f>ZScore!H109</f>
        <v>1</v>
      </c>
      <c r="AC110">
        <f>ZScore!I109</f>
        <v>0.25302000000000002</v>
      </c>
      <c r="AD110">
        <f>ZScore!J109</f>
        <v>0</v>
      </c>
      <c r="AE110">
        <f>HA!E109</f>
        <v>5168.01</v>
      </c>
      <c r="AF110">
        <f>HA!F109</f>
        <v>5182.16</v>
      </c>
      <c r="AG110">
        <f>HA!G109</f>
        <v>5168.01</v>
      </c>
      <c r="AH110">
        <f>HA!H109</f>
        <v>5177.8999999999996</v>
      </c>
      <c r="AI110">
        <f>HA!I109</f>
        <v>1</v>
      </c>
      <c r="AJ110">
        <f>HA!J109</f>
        <v>9.89</v>
      </c>
      <c r="AK110">
        <f>HA!K109</f>
        <v>2.3327399999999998</v>
      </c>
      <c r="AL110">
        <f>HA!L109</f>
        <v>2</v>
      </c>
      <c r="AM110">
        <f>KC!E109</f>
        <v>5198.5914400000001</v>
      </c>
      <c r="AN110">
        <f>KC!F109</f>
        <v>5192.7466199999999</v>
      </c>
      <c r="AO110">
        <f>KC!G109</f>
        <v>5186.9018100000003</v>
      </c>
      <c r="AP110">
        <f>KC!H109</f>
        <v>5181.05699</v>
      </c>
      <c r="AQ110">
        <f>KC!I109</f>
        <v>5175.2121800000004</v>
      </c>
      <c r="AR110">
        <f>KC!J109</f>
        <v>5166.7390299999997</v>
      </c>
      <c r="AS110">
        <f>KC!K109</f>
        <v>5160.8942100000004</v>
      </c>
      <c r="AT110">
        <f>KC!L109</f>
        <v>5155.0493999999999</v>
      </c>
      <c r="AU110">
        <f>KC!M109</f>
        <v>5149.2045799999996</v>
      </c>
      <c r="AV110">
        <f>KC!N109</f>
        <v>5143.35977</v>
      </c>
      <c r="AW110">
        <f>SR_Levels!E109</f>
        <v>5178.6000000000004</v>
      </c>
      <c r="AX110">
        <f>SR_Levels!F109</f>
        <v>5161.8900000000003</v>
      </c>
      <c r="AY110">
        <f>SR_Levels!G109</f>
        <v>5135.8500000000004</v>
      </c>
      <c r="AZ110">
        <f>SR_Levels!H109</f>
        <v>0</v>
      </c>
      <c r="BA110">
        <f>SR_Levels!I109</f>
        <v>5193.3500000000004</v>
      </c>
      <c r="BB110">
        <f>SR_Levels!J109</f>
        <v>5205.3100000000004</v>
      </c>
      <c r="BC110">
        <f>SR_Levels!K109</f>
        <v>0</v>
      </c>
      <c r="BD110">
        <f>SR_Levels!L109</f>
        <v>0</v>
      </c>
      <c r="BE110">
        <f>ZigZag!E109</f>
        <v>5182.16</v>
      </c>
      <c r="BF110">
        <f>ZigZag!F109</f>
        <v>0</v>
      </c>
      <c r="BG110">
        <f>ZigZag!G109</f>
        <v>5176.67</v>
      </c>
      <c r="BH110">
        <f>Dual_Tema!E109</f>
        <v>5179.41</v>
      </c>
      <c r="BI110">
        <f>Dual_Tema!F109</f>
        <v>5168.84</v>
      </c>
      <c r="BJ110">
        <f>Pinbar!E109</f>
        <v>0</v>
      </c>
      <c r="BK110">
        <f>SSA!E109</f>
        <v>5171.5006700000004</v>
      </c>
      <c r="BL110">
        <f>SSA!F109</f>
        <v>5170.9867299999996</v>
      </c>
      <c r="BN110" t="str">
        <f t="shared" si="290"/>
        <v>Green Candle</v>
      </c>
      <c r="BO110" s="34">
        <f t="shared" si="292"/>
        <v>2.095223355065956E-3</v>
      </c>
      <c r="BP110" s="34">
        <f t="shared" si="294"/>
        <v>3.2345347596276497E-3</v>
      </c>
      <c r="BQ110" s="34">
        <f t="shared" si="302"/>
        <v>-7.0995734468237703E-4</v>
      </c>
      <c r="BR110" s="34">
        <f t="shared" si="304"/>
        <v>-4.3690869319514825E-3</v>
      </c>
      <c r="BS110" s="35">
        <f t="shared" si="293"/>
        <v>3.4889942388138806E-4</v>
      </c>
      <c r="BT110" s="35">
        <f t="shared" si="295"/>
        <v>2.6914578863945771E-4</v>
      </c>
      <c r="BU110" s="35">
        <f t="shared" si="303"/>
        <v>-3.9455304049251794E-5</v>
      </c>
      <c r="BV110" s="35">
        <f t="shared" si="305"/>
        <v>-1.8242749491648169E-4</v>
      </c>
      <c r="BW110" s="27">
        <v>96</v>
      </c>
      <c r="BX110">
        <f>F110-G110</f>
        <v>8.069999999999709</v>
      </c>
      <c r="BY110">
        <f>ABS(F110-D109)</f>
        <v>6.819999999999709</v>
      </c>
      <c r="BZ110">
        <f>ABS(G110-D109)</f>
        <v>1.25</v>
      </c>
      <c r="CA110">
        <f t="shared" si="271"/>
        <v>8.069999999999709</v>
      </c>
      <c r="CB110">
        <f t="shared" si="296"/>
        <v>7.2085714285714335</v>
      </c>
      <c r="CC110">
        <f t="shared" si="299"/>
        <v>8.0314739871689103</v>
      </c>
      <c r="CD110">
        <f t="shared" si="297"/>
        <v>-0.82290255859747674</v>
      </c>
      <c r="CE110">
        <f t="shared" si="300"/>
        <v>-1</v>
      </c>
      <c r="CF110">
        <f t="shared" si="301"/>
        <v>-1</v>
      </c>
      <c r="CG110" s="7" t="str">
        <f t="shared" si="298"/>
        <v>-----</v>
      </c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Z110" s="7" t="str">
        <f>IF(AND(D110&gt;BH110,D110&gt;E110),"Bullish Trigger","-----")</f>
        <v>Bullish Trigger</v>
      </c>
      <c r="DA110" s="7" t="str">
        <f>IF(AND(D110&lt;BI110,D110&lt;E110),"Bearish Trigger","-----")</f>
        <v>-----</v>
      </c>
      <c r="DB110" s="13" t="str">
        <f>IF(AND(W110=BE110,W110&gt;0,BE110&gt;0),"Important High","------")</f>
        <v>------</v>
      </c>
      <c r="DC110" s="13" t="str">
        <f>IF(AND(X110=BF110,X110&gt;0,BF110&gt;0),"Important Low","------")</f>
        <v>------</v>
      </c>
      <c r="DD110" s="7" t="str">
        <f>IF(AND(DB110="Important High",DC110="-----",BJ110=1),"Imp High Rej","-----")</f>
        <v>-----</v>
      </c>
      <c r="DE110" s="7" t="str">
        <f>IF(AND(DB110="-----",DC110="Important Low",BJ110=1),"Imp Low Rej","-----")</f>
        <v>-----</v>
      </c>
      <c r="DF110" s="7" t="str">
        <f>IF(Y110&gt;AM110,"Overbought",IF(Y110&gt;AO110,"Bullish Momentum",IF(Y110&gt;AQ110,"Flat Momentum","-----")))</f>
        <v>-----</v>
      </c>
      <c r="DG110" s="7" t="str">
        <f>IF(Y110&lt;AV110,"Oversold",IF(Y110&lt;AT110,"Bearish Momentum",IF(Y110&lt;AR110,"Flat Momentum","-----")))</f>
        <v>-----</v>
      </c>
      <c r="DH110" s="7" t="str">
        <f>IF(AND(DF110="Overbought",AD110=2),"Culminated Thrust","-----")</f>
        <v>-----</v>
      </c>
      <c r="DI110" s="7" t="str">
        <f>IF(AND(DG110="Oversold",AD110=5),"Culminated Thrust","-----")</f>
        <v>-----</v>
      </c>
      <c r="DJ110" s="14">
        <f>(Q110-$D110)/$D110</f>
        <v>-1</v>
      </c>
      <c r="DK110" s="14">
        <f>(R110-$D110)/$D110</f>
        <v>-1</v>
      </c>
      <c r="DL110" s="14">
        <f>(S110-$D110)/$D110</f>
        <v>-1</v>
      </c>
      <c r="DM110" s="14">
        <f>(T110-$D110)/$D110</f>
        <v>-1</v>
      </c>
      <c r="DN110" s="14">
        <f>(U110-$D110)/$D110</f>
        <v>-1</v>
      </c>
      <c r="DO110" s="14">
        <f>(V110-$D110)/$D110</f>
        <v>-1</v>
      </c>
      <c r="DP110" s="14">
        <f t="shared" si="239"/>
        <v>-1</v>
      </c>
      <c r="DQ110" s="14">
        <f t="shared" si="240"/>
        <v>-1</v>
      </c>
      <c r="DR110" s="14">
        <f t="shared" si="241"/>
        <v>-1</v>
      </c>
      <c r="DS110" s="14">
        <f t="shared" si="242"/>
        <v>-1</v>
      </c>
      <c r="DT110" s="14">
        <f t="shared" si="243"/>
        <v>-1</v>
      </c>
      <c r="DU110" s="14">
        <f t="shared" si="244"/>
        <v>-1</v>
      </c>
      <c r="DV110" t="str">
        <f>IF($D110&gt;Q110,"SUP","RES")</f>
        <v>SUP</v>
      </c>
      <c r="DW110" t="str">
        <f>IF($D110&gt;R110,"SUP","RES")</f>
        <v>SUP</v>
      </c>
      <c r="DX110" t="str">
        <f>IF($D110&gt;S110,"SUP","RES")</f>
        <v>SUP</v>
      </c>
      <c r="DY110" t="str">
        <f>IF($D110&gt;T110,"SUP","RES")</f>
        <v>SUP</v>
      </c>
      <c r="DZ110" t="str">
        <f>IF($D110&gt;U110,"SUP","RES")</f>
        <v>SUP</v>
      </c>
      <c r="EA110" t="str">
        <f>IF($D110&gt;V110,"SUP","RES")</f>
        <v>SUP</v>
      </c>
      <c r="EB110" s="7">
        <f t="shared" si="245"/>
        <v>0</v>
      </c>
      <c r="EC110" s="7">
        <f t="shared" si="246"/>
        <v>6</v>
      </c>
      <c r="ED110" s="13" t="str">
        <f t="shared" si="247"/>
        <v>All Sup</v>
      </c>
      <c r="EE110" s="13" t="str">
        <f t="shared" si="248"/>
        <v>-----</v>
      </c>
      <c r="EF110" s="7" t="str">
        <f>IF(OR(ED110="All Sup",EE110="All Res"),"na",((D110-MIN(Q110:V110))/(MAX(Q110:V110)-MIN(Q110:V110))))</f>
        <v>na</v>
      </c>
      <c r="EG110">
        <v>1.4999999999999999E-4</v>
      </c>
      <c r="EH110">
        <f>Q110*(1+$EG110)</f>
        <v>0</v>
      </c>
      <c r="EI110">
        <f>Q110*(1-$EG110)</f>
        <v>0</v>
      </c>
      <c r="EJ110">
        <f>R110*(1+$EG110)</f>
        <v>0</v>
      </c>
      <c r="EK110">
        <f>R110*(1-$EG110)</f>
        <v>0</v>
      </c>
      <c r="EL110">
        <f>S110*(1+$EG110)</f>
        <v>0</v>
      </c>
      <c r="EM110">
        <f>S110*(1-$EG110)</f>
        <v>0</v>
      </c>
      <c r="EN110">
        <f>T110*(1+$EG110)</f>
        <v>0</v>
      </c>
      <c r="EO110">
        <f>T110*(1-$EG110)</f>
        <v>0</v>
      </c>
      <c r="EP110">
        <f>U110*(1+$EG110)</f>
        <v>0</v>
      </c>
      <c r="EQ110">
        <f>U110*(1-$EG110)</f>
        <v>0</v>
      </c>
      <c r="ER110">
        <f>V110*(1+$EG110)</f>
        <v>0</v>
      </c>
      <c r="ES110">
        <f>V110*(1-$EG110)</f>
        <v>0</v>
      </c>
      <c r="ET110" s="7" t="str">
        <f t="shared" si="249"/>
        <v>-----</v>
      </c>
      <c r="EU110" s="7" t="str">
        <f t="shared" si="250"/>
        <v>-----</v>
      </c>
      <c r="EV110" s="7" t="str">
        <f t="shared" si="251"/>
        <v>-----</v>
      </c>
      <c r="EW110" s="7" t="str">
        <f t="shared" si="252"/>
        <v>-----</v>
      </c>
      <c r="EX110" s="7" t="str">
        <f t="shared" si="253"/>
        <v>-----</v>
      </c>
      <c r="EY110" s="7" t="str">
        <f t="shared" si="254"/>
        <v>-----</v>
      </c>
      <c r="EZ110">
        <f t="shared" si="272"/>
        <v>108</v>
      </c>
      <c r="FA110">
        <f t="shared" si="273"/>
        <v>108</v>
      </c>
      <c r="FB110">
        <f t="shared" si="274"/>
        <v>108</v>
      </c>
      <c r="FC110">
        <f t="shared" si="275"/>
        <v>108</v>
      </c>
      <c r="FD110">
        <f t="shared" si="276"/>
        <v>108</v>
      </c>
      <c r="FE110">
        <f t="shared" si="277"/>
        <v>108</v>
      </c>
      <c r="FF110">
        <f t="shared" si="278"/>
        <v>0</v>
      </c>
      <c r="FG110">
        <f t="shared" si="279"/>
        <v>0</v>
      </c>
      <c r="FH110">
        <f t="shared" si="280"/>
        <v>0</v>
      </c>
      <c r="FI110">
        <f t="shared" si="281"/>
        <v>0</v>
      </c>
      <c r="FJ110">
        <f t="shared" si="282"/>
        <v>0</v>
      </c>
      <c r="FK110">
        <f t="shared" si="283"/>
        <v>0</v>
      </c>
      <c r="FL110" s="7" t="str">
        <f t="shared" si="255"/>
        <v>-----</v>
      </c>
      <c r="FM110" s="7" t="str">
        <f t="shared" si="256"/>
        <v>-----</v>
      </c>
      <c r="FN110" s="7" t="str">
        <f t="shared" si="257"/>
        <v>-----</v>
      </c>
      <c r="FO110" s="7" t="str">
        <f t="shared" si="258"/>
        <v>-----</v>
      </c>
      <c r="FP110" s="7" t="str">
        <f t="shared" si="259"/>
        <v>-----</v>
      </c>
      <c r="FQ110" s="7" t="str">
        <f t="shared" si="260"/>
        <v>-----</v>
      </c>
      <c r="FR110" s="13" t="str">
        <f>IF(FL110="-----","-----",(D110-Q110)/Q110)</f>
        <v>-----</v>
      </c>
      <c r="FS110" s="13" t="str">
        <f>IF(FM110="-----","-----",(Q110-R110)/R110)</f>
        <v>-----</v>
      </c>
      <c r="FT110" s="13" t="str">
        <f>IF(FN110="-----","-----",(R110-S110)/S110)</f>
        <v>-----</v>
      </c>
      <c r="FU110" s="13" t="str">
        <f>IF(FO110="-----","-----",(S110-T110)/T110)</f>
        <v>-----</v>
      </c>
      <c r="FV110" s="13" t="str">
        <f>IF(FP110="-----","-----",(T110-U110)/U110)</f>
        <v>-----</v>
      </c>
      <c r="FW110" s="13" t="str">
        <f>IF(FQ110="-----","-----",(U110-V110)/V110)</f>
        <v>-----</v>
      </c>
      <c r="FX110" s="7" t="str">
        <f t="shared" si="261"/>
        <v>-----</v>
      </c>
      <c r="FY110" s="7" t="str">
        <f t="shared" si="262"/>
        <v>-----</v>
      </c>
      <c r="FZ110" s="7" t="str">
        <f t="shared" si="263"/>
        <v>-----</v>
      </c>
      <c r="GA110" s="7" t="str">
        <f t="shared" si="264"/>
        <v>-----</v>
      </c>
      <c r="GB110" s="7" t="str">
        <f t="shared" si="265"/>
        <v>-----</v>
      </c>
      <c r="GC110" s="7" t="str">
        <f t="shared" si="266"/>
        <v>-----</v>
      </c>
      <c r="GD110" s="7" t="str">
        <f>IF(AND(BG110&gt;AA110,BG109&gt;AA109,BG108&gt;AA108,BG107&gt;AA107,BG106&gt;AA106,BG105&gt;AA105,BG104&gt;AA104,BG103&gt;AA103,BG102&gt;AA102,BG101&gt;AA101,BG100&gt;AA100,BG99&gt;AA99),"Bullish",IF(AND(BG110&lt;AA110,BG109&lt;AA109,BG108&lt;AA108,BG107&lt;AA107,BG106&lt;AA106,BG105&lt;AA105,BG104&lt;AA104,BG103&lt;AA103,BG102&lt;AA102,BG101&lt;AA101,BG100&lt;AA100,BG99&lt;AA99),"Bearish","-----"))</f>
        <v>Bearish</v>
      </c>
      <c r="GE110">
        <f>(Z110-BG110)/BG110</f>
        <v>-1.9819691036902522E-3</v>
      </c>
      <c r="GI110" s="7" t="str">
        <f>IF(Y110&gt;Z110,"Bullish","Bearish")</f>
        <v>Bullish</v>
      </c>
      <c r="GJ110" s="19" t="str">
        <f>IF(AND(D110&gt;Y110,D109&lt;Y109),"TEMA crossover","-----")</f>
        <v>-----</v>
      </c>
      <c r="GK110" s="19" t="str">
        <f>IF(AND(D110&lt;Y110,D109&gt;Y109),"TEMA crossunder","-----")</f>
        <v>-----</v>
      </c>
      <c r="GL110" s="20" t="str">
        <f>IF(GD110="Bearish","YES","-----")</f>
        <v>YES</v>
      </c>
      <c r="GM110" s="20" t="str">
        <f>IF(GH110="Reverse to Bearish","YES","-----")</f>
        <v>-----</v>
      </c>
      <c r="GN110" s="20" t="str">
        <f>IF(AND(GI110="Bullish",GI109="Bullish",GI108="Bullish",GI107="Bullish"),"YES","-----")</f>
        <v>YES</v>
      </c>
      <c r="GO110" s="20" t="str">
        <f>IF(OR(GK110="TEMA crossunder",GK109="TEMA crossunder",GK108="TEMA crossunder",GK107="TEMA crossunder"),"YES","-----")</f>
        <v>YES</v>
      </c>
      <c r="GP110" s="20" t="str">
        <f>IF(GD110="Bullish","YES","-----")</f>
        <v>-----</v>
      </c>
      <c r="GQ110" s="20" t="str">
        <f>IF(GH110="Reverse to Bullish","YES","-----")</f>
        <v>-----</v>
      </c>
      <c r="GR110" s="20" t="str">
        <f>IF(AND(GI110="Bearish",GI109="Bearish",GI108="Bearish",GI107="Bearish"),"YES","-----")</f>
        <v>-----</v>
      </c>
      <c r="GS110" s="20" t="str">
        <f>IF(OR(GJ110="TEMA crossover",GJ109="TEMA crossover",GJ108="TEMA crossover",GJ107="TEMA crossover"),"YES","-----")</f>
        <v>YES</v>
      </c>
      <c r="GT110" s="20" t="str">
        <f t="shared" si="284"/>
        <v>-----</v>
      </c>
      <c r="GU110" s="20" t="str">
        <f t="shared" si="285"/>
        <v>-----</v>
      </c>
      <c r="GV110" s="20" t="str">
        <f t="shared" si="286"/>
        <v>-----</v>
      </c>
      <c r="GW110" s="20" t="str">
        <f t="shared" si="287"/>
        <v>-----</v>
      </c>
      <c r="GX110" s="20" t="str">
        <f t="shared" si="288"/>
        <v>-----</v>
      </c>
      <c r="GY110" s="20" t="str">
        <f t="shared" si="289"/>
        <v>-----</v>
      </c>
      <c r="GZ110" s="7" t="str">
        <f>IF(G110&gt;BH110,"YES","-----")</f>
        <v>-----</v>
      </c>
      <c r="HA110" s="7" t="str">
        <f>IF(F110&lt;BI110,"YES","-----")</f>
        <v>-----</v>
      </c>
      <c r="HB110">
        <f>BH110-BI110</f>
        <v>10.569999999999709</v>
      </c>
      <c r="HI110">
        <f t="shared" si="267"/>
        <v>-2.6606700000002093</v>
      </c>
      <c r="HJ110">
        <f t="shared" si="268"/>
        <v>7.9093299999994997</v>
      </c>
      <c r="HK110" s="7"/>
      <c r="HL110" s="7"/>
      <c r="HM110" s="7"/>
      <c r="HN110" s="7"/>
      <c r="HO110" s="7"/>
      <c r="HP110" s="7"/>
      <c r="HQ110" s="28">
        <f t="shared" si="291"/>
        <v>0.51394000000072992</v>
      </c>
      <c r="HR110" s="28" t="str">
        <f t="shared" si="269"/>
        <v>Bull</v>
      </c>
      <c r="HS110">
        <f t="shared" si="270"/>
        <v>0.51394000000072992</v>
      </c>
    </row>
    <row r="111" spans="1:227" x14ac:dyDescent="0.55000000000000004">
      <c r="A111">
        <f>Validation!A110</f>
        <v>1772061000</v>
      </c>
      <c r="B111" t="str">
        <f>Price!B110</f>
        <v>XAUUSD</v>
      </c>
      <c r="C111" t="str">
        <f>Price!C110</f>
        <v>M5</v>
      </c>
      <c r="D111">
        <f>Price!D110</f>
        <v>5168.8</v>
      </c>
      <c r="E111">
        <f>Price!E110</f>
        <v>5179.7299999999996</v>
      </c>
      <c r="F111">
        <f>Price!F110</f>
        <v>5179.76</v>
      </c>
      <c r="G111">
        <f>Price!G110</f>
        <v>5166.24</v>
      </c>
      <c r="H111">
        <f>Price!H110</f>
        <v>400</v>
      </c>
      <c r="I111">
        <f>Diagonals!E110</f>
        <v>0</v>
      </c>
      <c r="J111">
        <f>Diagonals!F110</f>
        <v>0</v>
      </c>
      <c r="K111">
        <f>Diagonals!G110</f>
        <v>0</v>
      </c>
      <c r="L111">
        <f>Diagonals!H110</f>
        <v>0</v>
      </c>
      <c r="M111">
        <f>Diagonals!I110</f>
        <v>0</v>
      </c>
      <c r="N111">
        <f>Diagonals!J110</f>
        <v>0</v>
      </c>
      <c r="O111">
        <f>Diagonals!K110</f>
        <v>0</v>
      </c>
      <c r="P111">
        <f>Diagonals!L110</f>
        <v>0</v>
      </c>
      <c r="Q111">
        <f>Trendlines!E110</f>
        <v>0</v>
      </c>
      <c r="R111">
        <f>Trendlines!F110</f>
        <v>0</v>
      </c>
      <c r="S111">
        <f>Trendlines!G110</f>
        <v>0</v>
      </c>
      <c r="T111">
        <f>Trendlines!H110</f>
        <v>0</v>
      </c>
      <c r="U111">
        <f>Trendlines!I110</f>
        <v>0</v>
      </c>
      <c r="V111">
        <f>Trendlines!J110</f>
        <v>0</v>
      </c>
      <c r="W111">
        <f>Trendlines!K110</f>
        <v>0</v>
      </c>
      <c r="X111">
        <f>Trendlines!L110</f>
        <v>0</v>
      </c>
      <c r="Y111">
        <f>Tema_Hrma_Smma!E110</f>
        <v>5174.2299999999996</v>
      </c>
      <c r="Z111">
        <f>Tema_Hrma_Smma!F110</f>
        <v>5167.5200000000004</v>
      </c>
      <c r="AA111">
        <f>Tema_Hrma_Smma!G110</f>
        <v>5186.2</v>
      </c>
      <c r="AB111">
        <f>ZScore!H110</f>
        <v>-1</v>
      </c>
      <c r="AC111">
        <f>ZScore!I110</f>
        <v>2.34585</v>
      </c>
      <c r="AD111">
        <f>ZScore!J110</f>
        <v>4</v>
      </c>
      <c r="AE111">
        <f>HA!E110</f>
        <v>5172.96</v>
      </c>
      <c r="AF111">
        <f>HA!F110</f>
        <v>5179.76</v>
      </c>
      <c r="AG111">
        <f>HA!G110</f>
        <v>5166.24</v>
      </c>
      <c r="AH111">
        <f>HA!H110</f>
        <v>5173.63</v>
      </c>
      <c r="AI111">
        <f>HA!I110</f>
        <v>1</v>
      </c>
      <c r="AJ111">
        <f>HA!J110</f>
        <v>0.68</v>
      </c>
      <c r="AK111">
        <f>HA!K110</f>
        <v>-0.83099000000000001</v>
      </c>
      <c r="AL111">
        <f>HA!L110</f>
        <v>3</v>
      </c>
      <c r="AM111">
        <f>KC!E110</f>
        <v>5198.4544999999998</v>
      </c>
      <c r="AN111">
        <f>KC!F110</f>
        <v>5192.5491300000003</v>
      </c>
      <c r="AO111">
        <f>KC!G110</f>
        <v>5186.6437599999999</v>
      </c>
      <c r="AP111">
        <f>KC!H110</f>
        <v>5180.7383900000004</v>
      </c>
      <c r="AQ111">
        <f>KC!I110</f>
        <v>5174.83302</v>
      </c>
      <c r="AR111">
        <f>KC!J110</f>
        <v>5166.1544199999998</v>
      </c>
      <c r="AS111">
        <f>KC!K110</f>
        <v>5160.2490500000004</v>
      </c>
      <c r="AT111">
        <f>KC!L110</f>
        <v>5154.3436799999999</v>
      </c>
      <c r="AU111">
        <f>KC!M110</f>
        <v>5148.4383099999995</v>
      </c>
      <c r="AV111">
        <f>KC!N110</f>
        <v>5142.5329400000001</v>
      </c>
      <c r="AW111">
        <f>SR_Levels!E110</f>
        <v>5161.8900000000003</v>
      </c>
      <c r="AX111">
        <f>SR_Levels!F110</f>
        <v>5135.8500000000004</v>
      </c>
      <c r="AY111">
        <f>SR_Levels!G110</f>
        <v>0</v>
      </c>
      <c r="AZ111">
        <f>SR_Levels!H110</f>
        <v>0</v>
      </c>
      <c r="BA111">
        <f>SR_Levels!I110</f>
        <v>5178.6000000000004</v>
      </c>
      <c r="BB111">
        <f>SR_Levels!J110</f>
        <v>5193.3500000000004</v>
      </c>
      <c r="BC111">
        <f>SR_Levels!K110</f>
        <v>5205.3100000000004</v>
      </c>
      <c r="BD111">
        <f>SR_Levels!L110</f>
        <v>0</v>
      </c>
      <c r="BE111">
        <f>ZigZag!E110</f>
        <v>0</v>
      </c>
      <c r="BF111">
        <f>ZigZag!F110</f>
        <v>0</v>
      </c>
      <c r="BG111">
        <f>ZigZag!G110</f>
        <v>5176.3100000000004</v>
      </c>
      <c r="BH111">
        <f>Dual_Tema!E110</f>
        <v>5180.7299999999996</v>
      </c>
      <c r="BI111">
        <f>Dual_Tema!F110</f>
        <v>5168.2700000000004</v>
      </c>
      <c r="BJ111">
        <f>Pinbar!E110</f>
        <v>0</v>
      </c>
      <c r="BK111">
        <f>SSA!E110</f>
        <v>5171.9835300000004</v>
      </c>
      <c r="BL111">
        <f>SSA!F110</f>
        <v>5171.48513</v>
      </c>
      <c r="BN111" t="str">
        <f t="shared" si="290"/>
        <v>Red Candle</v>
      </c>
      <c r="BO111" s="34">
        <f t="shared" si="292"/>
        <v>-2.8045065519066714E-4</v>
      </c>
      <c r="BP111" s="34">
        <f t="shared" si="294"/>
        <v>1.3483564000433823E-3</v>
      </c>
      <c r="BQ111" s="34">
        <f t="shared" si="302"/>
        <v>-2.4471772543750436E-3</v>
      </c>
      <c r="BR111" s="34">
        <f t="shared" si="304"/>
        <v>-5.095019123164013E-3</v>
      </c>
      <c r="BS111" s="35">
        <f t="shared" si="293"/>
        <v>-4.6747238785393996E-5</v>
      </c>
      <c r="BT111" s="35">
        <f t="shared" si="295"/>
        <v>1.1229365311526962E-4</v>
      </c>
      <c r="BU111" s="35">
        <f t="shared" si="303"/>
        <v>-1.3611165189808538E-4</v>
      </c>
      <c r="BV111" s="35">
        <f t="shared" si="305"/>
        <v>-2.1281247678794912E-4</v>
      </c>
      <c r="BW111" s="27">
        <v>96</v>
      </c>
      <c r="BX111">
        <f>F111-G111</f>
        <v>13.520000000000437</v>
      </c>
      <c r="BY111">
        <f>ABS(F111-D110)</f>
        <v>3.0000000000654836E-2</v>
      </c>
      <c r="BZ111">
        <f>ABS(G111-D110)</f>
        <v>13.489999999999782</v>
      </c>
      <c r="CA111">
        <f t="shared" si="271"/>
        <v>13.520000000000437</v>
      </c>
      <c r="CB111">
        <f t="shared" si="296"/>
        <v>7.4871428571429011</v>
      </c>
      <c r="CC111">
        <f t="shared" si="299"/>
        <v>8.4235115595140204</v>
      </c>
      <c r="CD111">
        <f t="shared" si="297"/>
        <v>-0.93636870237111935</v>
      </c>
      <c r="CE111">
        <f t="shared" si="300"/>
        <v>-1</v>
      </c>
      <c r="CF111">
        <f t="shared" si="301"/>
        <v>-2</v>
      </c>
      <c r="CG111" s="7" t="str">
        <f t="shared" si="298"/>
        <v>-----</v>
      </c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  <c r="CS111" s="27"/>
      <c r="CZ111" s="7" t="str">
        <f>IF(AND(D111&gt;BH111,D111&gt;E111),"Bullish Trigger","-----")</f>
        <v>-----</v>
      </c>
      <c r="DA111" s="7" t="str">
        <f>IF(AND(D111&lt;BI111,D111&lt;E111),"Bearish Trigger","-----")</f>
        <v>-----</v>
      </c>
      <c r="DB111" s="13" t="str">
        <f>IF(AND(W111=BE111,W111&gt;0,BE111&gt;0),"Important High","------")</f>
        <v>------</v>
      </c>
      <c r="DC111" s="13" t="str">
        <f>IF(AND(X111=BF111,X111&gt;0,BF111&gt;0),"Important Low","------")</f>
        <v>------</v>
      </c>
      <c r="DD111" s="7" t="str">
        <f>IF(AND(DB111="Important High",DC111="-----",BJ111=1),"Imp High Rej","-----")</f>
        <v>-----</v>
      </c>
      <c r="DE111" s="7" t="str">
        <f>IF(AND(DB111="-----",DC111="Important Low",BJ111=1),"Imp Low Rej","-----")</f>
        <v>-----</v>
      </c>
      <c r="DF111" s="7" t="str">
        <f>IF(Y111&gt;AM111,"Overbought",IF(Y111&gt;AO111,"Bullish Momentum",IF(Y111&gt;AQ111,"Flat Momentum","-----")))</f>
        <v>-----</v>
      </c>
      <c r="DG111" s="7" t="str">
        <f>IF(Y111&lt;AV111,"Oversold",IF(Y111&lt;AT111,"Bearish Momentum",IF(Y111&lt;AR111,"Flat Momentum","-----")))</f>
        <v>-----</v>
      </c>
      <c r="DH111" s="7" t="str">
        <f>IF(AND(DF111="Overbought",AD111=2),"Culminated Thrust","-----")</f>
        <v>-----</v>
      </c>
      <c r="DI111" s="7" t="str">
        <f>IF(AND(DG111="Oversold",AD111=5),"Culminated Thrust","-----")</f>
        <v>-----</v>
      </c>
      <c r="DJ111" s="14">
        <f>(Q111-$D111)/$D111</f>
        <v>-1</v>
      </c>
      <c r="DK111" s="14">
        <f>(R111-$D111)/$D111</f>
        <v>-1</v>
      </c>
      <c r="DL111" s="14">
        <f>(S111-$D111)/$D111</f>
        <v>-1</v>
      </c>
      <c r="DM111" s="14">
        <f>(T111-$D111)/$D111</f>
        <v>-1</v>
      </c>
      <c r="DN111" s="14">
        <f>(U111-$D111)/$D111</f>
        <v>-1</v>
      </c>
      <c r="DO111" s="14">
        <f>(V111-$D111)/$D111</f>
        <v>-1</v>
      </c>
      <c r="DP111" s="14">
        <f t="shared" si="239"/>
        <v>-1</v>
      </c>
      <c r="DQ111" s="14">
        <f t="shared" si="240"/>
        <v>-1</v>
      </c>
      <c r="DR111" s="14">
        <f t="shared" si="241"/>
        <v>-1</v>
      </c>
      <c r="DS111" s="14">
        <f t="shared" si="242"/>
        <v>-1</v>
      </c>
      <c r="DT111" s="14">
        <f t="shared" si="243"/>
        <v>-1</v>
      </c>
      <c r="DU111" s="14">
        <f t="shared" si="244"/>
        <v>-1</v>
      </c>
      <c r="DV111" t="str">
        <f>IF($D111&gt;Q111,"SUP","RES")</f>
        <v>SUP</v>
      </c>
      <c r="DW111" t="str">
        <f>IF($D111&gt;R111,"SUP","RES")</f>
        <v>SUP</v>
      </c>
      <c r="DX111" t="str">
        <f>IF($D111&gt;S111,"SUP","RES")</f>
        <v>SUP</v>
      </c>
      <c r="DY111" t="str">
        <f>IF($D111&gt;T111,"SUP","RES")</f>
        <v>SUP</v>
      </c>
      <c r="DZ111" t="str">
        <f>IF($D111&gt;U111,"SUP","RES")</f>
        <v>SUP</v>
      </c>
      <c r="EA111" t="str">
        <f>IF($D111&gt;V111,"SUP","RES")</f>
        <v>SUP</v>
      </c>
      <c r="EB111" s="7">
        <f t="shared" si="245"/>
        <v>0</v>
      </c>
      <c r="EC111" s="7">
        <f t="shared" si="246"/>
        <v>6</v>
      </c>
      <c r="ED111" s="13" t="str">
        <f t="shared" si="247"/>
        <v>All Sup</v>
      </c>
      <c r="EE111" s="13" t="str">
        <f t="shared" si="248"/>
        <v>-----</v>
      </c>
      <c r="EF111" s="7" t="str">
        <f>IF(OR(ED111="All Sup",EE111="All Res"),"na",((D111-MIN(Q111:V111))/(MAX(Q111:V111)-MIN(Q111:V111))))</f>
        <v>na</v>
      </c>
      <c r="EG111">
        <v>1.4999999999999999E-4</v>
      </c>
      <c r="EH111">
        <f>Q111*(1+$EG111)</f>
        <v>0</v>
      </c>
      <c r="EI111">
        <f>Q111*(1-$EG111)</f>
        <v>0</v>
      </c>
      <c r="EJ111">
        <f>R111*(1+$EG111)</f>
        <v>0</v>
      </c>
      <c r="EK111">
        <f>R111*(1-$EG111)</f>
        <v>0</v>
      </c>
      <c r="EL111">
        <f>S111*(1+$EG111)</f>
        <v>0</v>
      </c>
      <c r="EM111">
        <f>S111*(1-$EG111)</f>
        <v>0</v>
      </c>
      <c r="EN111">
        <f>T111*(1+$EG111)</f>
        <v>0</v>
      </c>
      <c r="EO111">
        <f>T111*(1-$EG111)</f>
        <v>0</v>
      </c>
      <c r="EP111">
        <f>U111*(1+$EG111)</f>
        <v>0</v>
      </c>
      <c r="EQ111">
        <f>U111*(1-$EG111)</f>
        <v>0</v>
      </c>
      <c r="ER111">
        <f>V111*(1+$EG111)</f>
        <v>0</v>
      </c>
      <c r="ES111">
        <f>V111*(1-$EG111)</f>
        <v>0</v>
      </c>
      <c r="ET111" s="7" t="str">
        <f t="shared" si="249"/>
        <v>-----</v>
      </c>
      <c r="EU111" s="7" t="str">
        <f t="shared" si="250"/>
        <v>-----</v>
      </c>
      <c r="EV111" s="7" t="str">
        <f t="shared" si="251"/>
        <v>-----</v>
      </c>
      <c r="EW111" s="7" t="str">
        <f t="shared" si="252"/>
        <v>-----</v>
      </c>
      <c r="EX111" s="7" t="str">
        <f t="shared" si="253"/>
        <v>-----</v>
      </c>
      <c r="EY111" s="7" t="str">
        <f t="shared" si="254"/>
        <v>-----</v>
      </c>
      <c r="EZ111">
        <f t="shared" si="272"/>
        <v>109</v>
      </c>
      <c r="FA111">
        <f t="shared" si="273"/>
        <v>109</v>
      </c>
      <c r="FB111">
        <f t="shared" si="274"/>
        <v>109</v>
      </c>
      <c r="FC111">
        <f t="shared" si="275"/>
        <v>109</v>
      </c>
      <c r="FD111">
        <f t="shared" si="276"/>
        <v>109</v>
      </c>
      <c r="FE111">
        <f t="shared" si="277"/>
        <v>109</v>
      </c>
      <c r="FF111">
        <f t="shared" si="278"/>
        <v>0</v>
      </c>
      <c r="FG111">
        <f t="shared" si="279"/>
        <v>0</v>
      </c>
      <c r="FH111">
        <f t="shared" si="280"/>
        <v>0</v>
      </c>
      <c r="FI111">
        <f t="shared" si="281"/>
        <v>0</v>
      </c>
      <c r="FJ111">
        <f t="shared" si="282"/>
        <v>0</v>
      </c>
      <c r="FK111">
        <f t="shared" si="283"/>
        <v>0</v>
      </c>
      <c r="FL111" s="7" t="str">
        <f t="shared" si="255"/>
        <v>-----</v>
      </c>
      <c r="FM111" s="7" t="str">
        <f t="shared" si="256"/>
        <v>-----</v>
      </c>
      <c r="FN111" s="7" t="str">
        <f t="shared" si="257"/>
        <v>-----</v>
      </c>
      <c r="FO111" s="7" t="str">
        <f t="shared" si="258"/>
        <v>-----</v>
      </c>
      <c r="FP111" s="7" t="str">
        <f t="shared" si="259"/>
        <v>-----</v>
      </c>
      <c r="FQ111" s="7" t="str">
        <f t="shared" si="260"/>
        <v>-----</v>
      </c>
      <c r="FR111" s="13" t="str">
        <f>IF(FL111="-----","-----",(D111-Q111)/Q111)</f>
        <v>-----</v>
      </c>
      <c r="FS111" s="13" t="str">
        <f>IF(FM111="-----","-----",(Q111-R111)/R111)</f>
        <v>-----</v>
      </c>
      <c r="FT111" s="13" t="str">
        <f>IF(FN111="-----","-----",(R111-S111)/S111)</f>
        <v>-----</v>
      </c>
      <c r="FU111" s="13" t="str">
        <f>IF(FO111="-----","-----",(S111-T111)/T111)</f>
        <v>-----</v>
      </c>
      <c r="FV111" s="13" t="str">
        <f>IF(FP111="-----","-----",(T111-U111)/U111)</f>
        <v>-----</v>
      </c>
      <c r="FW111" s="13" t="str">
        <f>IF(FQ111="-----","-----",(U111-V111)/V111)</f>
        <v>-----</v>
      </c>
      <c r="FX111" s="7" t="str">
        <f t="shared" si="261"/>
        <v>-----</v>
      </c>
      <c r="FY111" s="7" t="str">
        <f t="shared" si="262"/>
        <v>-----</v>
      </c>
      <c r="FZ111" s="7" t="str">
        <f t="shared" si="263"/>
        <v>-----</v>
      </c>
      <c r="GA111" s="7" t="str">
        <f t="shared" si="264"/>
        <v>-----</v>
      </c>
      <c r="GB111" s="7" t="str">
        <f t="shared" si="265"/>
        <v>-----</v>
      </c>
      <c r="GC111" s="7" t="str">
        <f t="shared" si="266"/>
        <v>-----</v>
      </c>
      <c r="GD111" s="7" t="str">
        <f>IF(AND(BG111&gt;AA111,BG110&gt;AA110,BG109&gt;AA109,BG108&gt;AA108,BG107&gt;AA107,BG106&gt;AA106,BG105&gt;AA105,BG104&gt;AA104,BG103&gt;AA103,BG102&gt;AA102,BG101&gt;AA101,BG100&gt;AA100),"Bullish",IF(AND(BG111&lt;AA111,BG110&lt;AA110,BG109&lt;AA109,BG108&lt;AA108,BG107&lt;AA107,BG106&lt;AA106,BG105&lt;AA105,BG104&lt;AA104,BG103&lt;AA103,BG102&lt;AA102,BG101&lt;AA101,BG100&lt;AA100),"Bearish","-----"))</f>
        <v>Bearish</v>
      </c>
      <c r="GE111">
        <f>(Z111-BG111)/BG111</f>
        <v>-1.6981208621585574E-3</v>
      </c>
      <c r="GI111" s="7" t="str">
        <f>IF(Y111&gt;Z111,"Bullish","Bearish")</f>
        <v>Bullish</v>
      </c>
      <c r="GJ111" s="19" t="str">
        <f>IF(AND(D111&gt;Y111,D110&lt;Y110),"TEMA crossover","-----")</f>
        <v>-----</v>
      </c>
      <c r="GK111" s="19" t="str">
        <f>IF(AND(D111&lt;Y111,D110&gt;Y110),"TEMA crossunder","-----")</f>
        <v>TEMA crossunder</v>
      </c>
      <c r="GL111" s="20" t="str">
        <f>IF(GD111="Bearish","YES","-----")</f>
        <v>YES</v>
      </c>
      <c r="GM111" s="20" t="str">
        <f>IF(GH111="Reverse to Bearish","YES","-----")</f>
        <v>-----</v>
      </c>
      <c r="GN111" s="20" t="str">
        <f>IF(AND(GI111="Bullish",GI110="Bullish",GI109="Bullish",GI108="Bullish"),"YES","-----")</f>
        <v>YES</v>
      </c>
      <c r="GO111" s="20" t="str">
        <f>IF(OR(GK111="TEMA crossunder",GK110="TEMA crossunder",GK109="TEMA crossunder",GK108="TEMA crossunder"),"YES","-----")</f>
        <v>YES</v>
      </c>
      <c r="GP111" s="20" t="str">
        <f>IF(GD111="Bullish","YES","-----")</f>
        <v>-----</v>
      </c>
      <c r="GQ111" s="20" t="str">
        <f>IF(GH111="Reverse to Bullish","YES","-----")</f>
        <v>-----</v>
      </c>
      <c r="GR111" s="20" t="str">
        <f>IF(AND(GI111="Bearish",GI110="Bearish",GI109="Bearish",GI108="Bearish"),"YES","-----")</f>
        <v>-----</v>
      </c>
      <c r="GS111" s="20" t="str">
        <f>IF(OR(GJ111="TEMA crossover",GJ110="TEMA crossover",GJ109="TEMA crossover",GJ108="TEMA crossover"),"YES","-----")</f>
        <v>YES</v>
      </c>
      <c r="GT111" s="20" t="str">
        <f t="shared" si="284"/>
        <v>-----</v>
      </c>
      <c r="GU111" s="20" t="str">
        <f t="shared" si="285"/>
        <v>-----</v>
      </c>
      <c r="GV111" s="20" t="str">
        <f t="shared" si="286"/>
        <v>-----</v>
      </c>
      <c r="GW111" s="20" t="str">
        <f t="shared" si="287"/>
        <v>-----</v>
      </c>
      <c r="GX111" s="20" t="str">
        <f t="shared" si="288"/>
        <v>-----</v>
      </c>
      <c r="GY111" s="20" t="str">
        <f t="shared" si="289"/>
        <v>-----</v>
      </c>
      <c r="GZ111" s="7" t="str">
        <f>IF(G111&gt;BH111,"YES","-----")</f>
        <v>-----</v>
      </c>
      <c r="HA111" s="7" t="str">
        <f>IF(F111&lt;BI111,"YES","-----")</f>
        <v>-----</v>
      </c>
      <c r="HB111">
        <f>BH111-BI111</f>
        <v>12.459999999999127</v>
      </c>
      <c r="HI111">
        <f t="shared" si="267"/>
        <v>-3.7135299999999916</v>
      </c>
      <c r="HJ111">
        <f t="shared" si="268"/>
        <v>8.7464699999991353</v>
      </c>
      <c r="HK111" s="7"/>
      <c r="HL111" s="7"/>
      <c r="HM111" s="7"/>
      <c r="HN111" s="7"/>
      <c r="HO111" s="7"/>
      <c r="HP111" s="7"/>
      <c r="HQ111" s="28">
        <f t="shared" si="291"/>
        <v>0.49840000000040163</v>
      </c>
      <c r="HR111" s="28" t="str">
        <f t="shared" si="269"/>
        <v>Bull</v>
      </c>
      <c r="HS111">
        <f t="shared" si="270"/>
        <v>0.49840000000040163</v>
      </c>
    </row>
    <row r="112" spans="1:227" x14ac:dyDescent="0.55000000000000004">
      <c r="A112">
        <f>Validation!A111</f>
        <v>1772061300</v>
      </c>
      <c r="B112" t="str">
        <f>Price!B111</f>
        <v>XAUUSD</v>
      </c>
      <c r="C112" t="str">
        <f>Price!C111</f>
        <v>M5</v>
      </c>
      <c r="D112">
        <f>Price!D111</f>
        <v>5174.01</v>
      </c>
      <c r="E112">
        <f>Price!E111</f>
        <v>5168.8</v>
      </c>
      <c r="F112">
        <f>Price!F111</f>
        <v>5174.99</v>
      </c>
      <c r="G112">
        <f>Price!G111</f>
        <v>5164.29</v>
      </c>
      <c r="H112">
        <f>Price!H111</f>
        <v>470</v>
      </c>
      <c r="I112">
        <f>Diagonals!E111</f>
        <v>0</v>
      </c>
      <c r="J112">
        <f>Diagonals!F111</f>
        <v>0</v>
      </c>
      <c r="K112">
        <f>Diagonals!G111</f>
        <v>0</v>
      </c>
      <c r="L112">
        <f>Diagonals!H111</f>
        <v>0</v>
      </c>
      <c r="M112">
        <f>Diagonals!I111</f>
        <v>0</v>
      </c>
      <c r="N112">
        <f>Diagonals!J111</f>
        <v>0</v>
      </c>
      <c r="O112">
        <f>Diagonals!K111</f>
        <v>0</v>
      </c>
      <c r="P112">
        <f>Diagonals!L111</f>
        <v>0</v>
      </c>
      <c r="Q112">
        <f>Trendlines!E111</f>
        <v>0</v>
      </c>
      <c r="R112">
        <f>Trendlines!F111</f>
        <v>0</v>
      </c>
      <c r="S112">
        <f>Trendlines!G111</f>
        <v>0</v>
      </c>
      <c r="T112">
        <f>Trendlines!H111</f>
        <v>0</v>
      </c>
      <c r="U112">
        <f>Trendlines!I111</f>
        <v>0</v>
      </c>
      <c r="V112">
        <f>Trendlines!J111</f>
        <v>0</v>
      </c>
      <c r="W112">
        <f>Trendlines!K111</f>
        <v>0</v>
      </c>
      <c r="X112">
        <f>Trendlines!L111</f>
        <v>0</v>
      </c>
      <c r="Y112">
        <f>Tema_Hrma_Smma!E111</f>
        <v>5173.5200000000004</v>
      </c>
      <c r="Z112">
        <f>Tema_Hrma_Smma!F111</f>
        <v>5168.28</v>
      </c>
      <c r="AA112">
        <f>Tema_Hrma_Smma!G111</f>
        <v>5185.79</v>
      </c>
      <c r="AB112">
        <f>ZScore!H111</f>
        <v>1</v>
      </c>
      <c r="AC112">
        <f>ZScore!I111</f>
        <v>0.58521999999999996</v>
      </c>
      <c r="AD112">
        <f>ZScore!J111</f>
        <v>0</v>
      </c>
      <c r="AE112">
        <f>HA!E111</f>
        <v>5173.29</v>
      </c>
      <c r="AF112">
        <f>HA!F111</f>
        <v>5174.99</v>
      </c>
      <c r="AG112">
        <f>HA!G111</f>
        <v>5164.29</v>
      </c>
      <c r="AH112">
        <f>HA!H111</f>
        <v>5170.5200000000004</v>
      </c>
      <c r="AI112">
        <f>HA!I111</f>
        <v>-1</v>
      </c>
      <c r="AJ112">
        <f>HA!J111</f>
        <v>2.77</v>
      </c>
      <c r="AK112">
        <f>HA!K111</f>
        <v>-0.11443</v>
      </c>
      <c r="AL112">
        <f>HA!L111</f>
        <v>-1</v>
      </c>
      <c r="AM112">
        <f>KC!E111</f>
        <v>5198.3003600000002</v>
      </c>
      <c r="AN112">
        <f>KC!F111</f>
        <v>5192.3406699999996</v>
      </c>
      <c r="AO112">
        <f>KC!G111</f>
        <v>5186.3809799999999</v>
      </c>
      <c r="AP112">
        <f>KC!H111</f>
        <v>5180.4212900000002</v>
      </c>
      <c r="AQ112">
        <f>KC!I111</f>
        <v>5174.4615999999996</v>
      </c>
      <c r="AR112">
        <f>KC!J111</f>
        <v>5165.5765899999997</v>
      </c>
      <c r="AS112">
        <f>KC!K111</f>
        <v>5159.6169</v>
      </c>
      <c r="AT112">
        <f>KC!L111</f>
        <v>5153.6572100000003</v>
      </c>
      <c r="AU112">
        <f>KC!M111</f>
        <v>5147.6975199999997</v>
      </c>
      <c r="AV112">
        <f>KC!N111</f>
        <v>5141.73783</v>
      </c>
      <c r="AW112">
        <f>SR_Levels!E111</f>
        <v>5161.8900000000003</v>
      </c>
      <c r="AX112">
        <f>SR_Levels!F111</f>
        <v>5135.8500000000004</v>
      </c>
      <c r="AY112">
        <f>SR_Levels!G111</f>
        <v>0</v>
      </c>
      <c r="AZ112">
        <f>SR_Levels!H111</f>
        <v>0</v>
      </c>
      <c r="BA112">
        <f>SR_Levels!I111</f>
        <v>5178.6000000000004</v>
      </c>
      <c r="BB112">
        <f>SR_Levels!J111</f>
        <v>5193.3500000000004</v>
      </c>
      <c r="BC112">
        <f>SR_Levels!K111</f>
        <v>5205.3100000000004</v>
      </c>
      <c r="BD112">
        <f>SR_Levels!L111</f>
        <v>0</v>
      </c>
      <c r="BE112">
        <f>ZigZag!E111</f>
        <v>0</v>
      </c>
      <c r="BF112">
        <f>ZigZag!F111</f>
        <v>0</v>
      </c>
      <c r="BG112">
        <f>ZigZag!G111</f>
        <v>5175.9399999999996</v>
      </c>
      <c r="BH112">
        <f>Dual_Tema!E111</f>
        <v>5179.09</v>
      </c>
      <c r="BI112">
        <f>Dual_Tema!F111</f>
        <v>5166.8900000000003</v>
      </c>
      <c r="BJ112">
        <f>Pinbar!E111</f>
        <v>0</v>
      </c>
      <c r="BK112">
        <f>SSA!E111</f>
        <v>5172.4506899999997</v>
      </c>
      <c r="BL112">
        <f>SSA!F111</f>
        <v>5171.9679100000003</v>
      </c>
      <c r="BN112" t="str">
        <f t="shared" si="290"/>
        <v>Green Candle</v>
      </c>
      <c r="BO112" s="34">
        <f t="shared" si="292"/>
        <v>5.9370249896550931E-4</v>
      </c>
      <c r="BP112" s="34">
        <f t="shared" si="294"/>
        <v>1.6707386484633435E-3</v>
      </c>
      <c r="BQ112" s="34">
        <f t="shared" si="302"/>
        <v>8.5047655680847711E-5</v>
      </c>
      <c r="BR112" s="34">
        <f t="shared" si="304"/>
        <v>-2.0810831661780549E-3</v>
      </c>
      <c r="BS112" s="35">
        <f t="shared" si="293"/>
        <v>9.8925947409345127E-5</v>
      </c>
      <c r="BT112" s="35">
        <f t="shared" si="295"/>
        <v>1.3912171963315068E-4</v>
      </c>
      <c r="BU112" s="35">
        <f t="shared" si="303"/>
        <v>4.7246800132239031E-6</v>
      </c>
      <c r="BV112" s="35">
        <f t="shared" si="305"/>
        <v>-8.6798384001163242E-5</v>
      </c>
      <c r="BW112" s="27">
        <v>96</v>
      </c>
      <c r="BX112">
        <f>F112-G112</f>
        <v>10.699999999999818</v>
      </c>
      <c r="BY112">
        <f>ABS(F112-D111)</f>
        <v>6.1899999999995998</v>
      </c>
      <c r="BZ112">
        <f>ABS(G112-D111)</f>
        <v>4.5100000000002183</v>
      </c>
      <c r="CA112">
        <f t="shared" si="271"/>
        <v>10.699999999999818</v>
      </c>
      <c r="CB112">
        <f t="shared" si="296"/>
        <v>7.7335714285714596</v>
      </c>
      <c r="CC112">
        <f t="shared" si="299"/>
        <v>8.5861178766915778</v>
      </c>
      <c r="CD112">
        <f t="shared" si="297"/>
        <v>-0.85254644812011815</v>
      </c>
      <c r="CE112">
        <f t="shared" si="300"/>
        <v>-1</v>
      </c>
      <c r="CF112">
        <f t="shared" si="301"/>
        <v>-3</v>
      </c>
      <c r="CG112" s="7" t="str">
        <f t="shared" si="298"/>
        <v>-----</v>
      </c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  <c r="CZ112" s="7" t="str">
        <f>IF(AND(D112&gt;BH112,D112&gt;E112),"Bullish Trigger","-----")</f>
        <v>-----</v>
      </c>
      <c r="DA112" s="7" t="str">
        <f>IF(AND(D112&lt;BI112,D112&lt;E112),"Bearish Trigger","-----")</f>
        <v>-----</v>
      </c>
      <c r="DB112" s="13" t="str">
        <f>IF(AND(W112=BE112,W112&gt;0,BE112&gt;0),"Important High","------")</f>
        <v>------</v>
      </c>
      <c r="DC112" s="13" t="str">
        <f>IF(AND(X112=BF112,X112&gt;0,BF112&gt;0),"Important Low","------")</f>
        <v>------</v>
      </c>
      <c r="DD112" s="7" t="str">
        <f>IF(AND(DB112="Important High",DC112="-----",BJ112=1),"Imp High Rej","-----")</f>
        <v>-----</v>
      </c>
      <c r="DE112" s="7" t="str">
        <f>IF(AND(DB112="-----",DC112="Important Low",BJ112=1),"Imp Low Rej","-----")</f>
        <v>-----</v>
      </c>
      <c r="DF112" s="7" t="str">
        <f>IF(Y112&gt;AM112,"Overbought",IF(Y112&gt;AO112,"Bullish Momentum",IF(Y112&gt;AQ112,"Flat Momentum","-----")))</f>
        <v>-----</v>
      </c>
      <c r="DG112" s="7" t="str">
        <f>IF(Y112&lt;AV112,"Oversold",IF(Y112&lt;AT112,"Bearish Momentum",IF(Y112&lt;AR112,"Flat Momentum","-----")))</f>
        <v>-----</v>
      </c>
      <c r="DH112" s="7" t="str">
        <f>IF(AND(DF112="Overbought",AD112=2),"Culminated Thrust","-----")</f>
        <v>-----</v>
      </c>
      <c r="DI112" s="7" t="str">
        <f>IF(AND(DG112="Oversold",AD112=5),"Culminated Thrust","-----")</f>
        <v>-----</v>
      </c>
      <c r="DJ112" s="14">
        <f>(Q112-$D112)/$D112</f>
        <v>-1</v>
      </c>
      <c r="DK112" s="14">
        <f>(R112-$D112)/$D112</f>
        <v>-1</v>
      </c>
      <c r="DL112" s="14">
        <f>(S112-$D112)/$D112</f>
        <v>-1</v>
      </c>
      <c r="DM112" s="14">
        <f>(T112-$D112)/$D112</f>
        <v>-1</v>
      </c>
      <c r="DN112" s="14">
        <f>(U112-$D112)/$D112</f>
        <v>-1</v>
      </c>
      <c r="DO112" s="14">
        <f>(V112-$D112)/$D112</f>
        <v>-1</v>
      </c>
      <c r="DP112" s="14">
        <f t="shared" si="239"/>
        <v>-1</v>
      </c>
      <c r="DQ112" s="14">
        <f t="shared" si="240"/>
        <v>-1</v>
      </c>
      <c r="DR112" s="14">
        <f t="shared" si="241"/>
        <v>-1</v>
      </c>
      <c r="DS112" s="14">
        <f t="shared" si="242"/>
        <v>-1</v>
      </c>
      <c r="DT112" s="14">
        <f t="shared" si="243"/>
        <v>-1</v>
      </c>
      <c r="DU112" s="14">
        <f t="shared" si="244"/>
        <v>-1</v>
      </c>
      <c r="DV112" t="str">
        <f>IF($D112&gt;Q112,"SUP","RES")</f>
        <v>SUP</v>
      </c>
      <c r="DW112" t="str">
        <f>IF($D112&gt;R112,"SUP","RES")</f>
        <v>SUP</v>
      </c>
      <c r="DX112" t="str">
        <f>IF($D112&gt;S112,"SUP","RES")</f>
        <v>SUP</v>
      </c>
      <c r="DY112" t="str">
        <f>IF($D112&gt;T112,"SUP","RES")</f>
        <v>SUP</v>
      </c>
      <c r="DZ112" t="str">
        <f>IF($D112&gt;U112,"SUP","RES")</f>
        <v>SUP</v>
      </c>
      <c r="EA112" t="str">
        <f>IF($D112&gt;V112,"SUP","RES")</f>
        <v>SUP</v>
      </c>
      <c r="EB112" s="7">
        <f t="shared" si="245"/>
        <v>0</v>
      </c>
      <c r="EC112" s="7">
        <f t="shared" si="246"/>
        <v>6</v>
      </c>
      <c r="ED112" s="13" t="str">
        <f t="shared" si="247"/>
        <v>All Sup</v>
      </c>
      <c r="EE112" s="13" t="str">
        <f t="shared" si="248"/>
        <v>-----</v>
      </c>
      <c r="EF112" s="7" t="str">
        <f>IF(OR(ED112="All Sup",EE112="All Res"),"na",((D112-MIN(Q112:V112))/(MAX(Q112:V112)-MIN(Q112:V112))))</f>
        <v>na</v>
      </c>
      <c r="EG112">
        <v>1.4999999999999999E-4</v>
      </c>
      <c r="EH112">
        <f>Q112*(1+$EG112)</f>
        <v>0</v>
      </c>
      <c r="EI112">
        <f>Q112*(1-$EG112)</f>
        <v>0</v>
      </c>
      <c r="EJ112">
        <f>R112*(1+$EG112)</f>
        <v>0</v>
      </c>
      <c r="EK112">
        <f>R112*(1-$EG112)</f>
        <v>0</v>
      </c>
      <c r="EL112">
        <f>S112*(1+$EG112)</f>
        <v>0</v>
      </c>
      <c r="EM112">
        <f>S112*(1-$EG112)</f>
        <v>0</v>
      </c>
      <c r="EN112">
        <f>T112*(1+$EG112)</f>
        <v>0</v>
      </c>
      <c r="EO112">
        <f>T112*(1-$EG112)</f>
        <v>0</v>
      </c>
      <c r="EP112">
        <f>U112*(1+$EG112)</f>
        <v>0</v>
      </c>
      <c r="EQ112">
        <f>U112*(1-$EG112)</f>
        <v>0</v>
      </c>
      <c r="ER112">
        <f>V112*(1+$EG112)</f>
        <v>0</v>
      </c>
      <c r="ES112">
        <f>V112*(1-$EG112)</f>
        <v>0</v>
      </c>
      <c r="ET112" s="7" t="str">
        <f t="shared" si="249"/>
        <v>-----</v>
      </c>
      <c r="EU112" s="7" t="str">
        <f t="shared" si="250"/>
        <v>-----</v>
      </c>
      <c r="EV112" s="7" t="str">
        <f t="shared" si="251"/>
        <v>-----</v>
      </c>
      <c r="EW112" s="7" t="str">
        <f t="shared" si="252"/>
        <v>-----</v>
      </c>
      <c r="EX112" s="7" t="str">
        <f t="shared" si="253"/>
        <v>-----</v>
      </c>
      <c r="EY112" s="7" t="str">
        <f t="shared" si="254"/>
        <v>-----</v>
      </c>
      <c r="EZ112">
        <f t="shared" si="272"/>
        <v>110</v>
      </c>
      <c r="FA112">
        <f t="shared" si="273"/>
        <v>110</v>
      </c>
      <c r="FB112">
        <f t="shared" si="274"/>
        <v>110</v>
      </c>
      <c r="FC112">
        <f t="shared" si="275"/>
        <v>110</v>
      </c>
      <c r="FD112">
        <f t="shared" si="276"/>
        <v>110</v>
      </c>
      <c r="FE112">
        <f t="shared" si="277"/>
        <v>110</v>
      </c>
      <c r="FF112">
        <f t="shared" si="278"/>
        <v>0</v>
      </c>
      <c r="FG112">
        <f t="shared" si="279"/>
        <v>0</v>
      </c>
      <c r="FH112">
        <f t="shared" si="280"/>
        <v>0</v>
      </c>
      <c r="FI112">
        <f t="shared" si="281"/>
        <v>0</v>
      </c>
      <c r="FJ112">
        <f t="shared" si="282"/>
        <v>0</v>
      </c>
      <c r="FK112">
        <f t="shared" si="283"/>
        <v>0</v>
      </c>
      <c r="FL112" s="7" t="str">
        <f t="shared" si="255"/>
        <v>-----</v>
      </c>
      <c r="FM112" s="7" t="str">
        <f t="shared" si="256"/>
        <v>-----</v>
      </c>
      <c r="FN112" s="7" t="str">
        <f t="shared" si="257"/>
        <v>-----</v>
      </c>
      <c r="FO112" s="7" t="str">
        <f t="shared" si="258"/>
        <v>-----</v>
      </c>
      <c r="FP112" s="7" t="str">
        <f t="shared" si="259"/>
        <v>-----</v>
      </c>
      <c r="FQ112" s="7" t="str">
        <f t="shared" si="260"/>
        <v>-----</v>
      </c>
      <c r="FR112" s="13" t="str">
        <f>IF(FL112="-----","-----",(D112-Q112)/Q112)</f>
        <v>-----</v>
      </c>
      <c r="FS112" s="13" t="str">
        <f>IF(FM112="-----","-----",(Q112-R112)/R112)</f>
        <v>-----</v>
      </c>
      <c r="FT112" s="13" t="str">
        <f>IF(FN112="-----","-----",(R112-S112)/S112)</f>
        <v>-----</v>
      </c>
      <c r="FU112" s="13" t="str">
        <f>IF(FO112="-----","-----",(S112-T112)/T112)</f>
        <v>-----</v>
      </c>
      <c r="FV112" s="13" t="str">
        <f>IF(FP112="-----","-----",(T112-U112)/U112)</f>
        <v>-----</v>
      </c>
      <c r="FW112" s="13" t="str">
        <f>IF(FQ112="-----","-----",(U112-V112)/V112)</f>
        <v>-----</v>
      </c>
      <c r="FX112" s="7" t="str">
        <f t="shared" si="261"/>
        <v>-----</v>
      </c>
      <c r="FY112" s="7" t="str">
        <f t="shared" si="262"/>
        <v>-----</v>
      </c>
      <c r="FZ112" s="7" t="str">
        <f t="shared" si="263"/>
        <v>-----</v>
      </c>
      <c r="GA112" s="7" t="str">
        <f t="shared" si="264"/>
        <v>-----</v>
      </c>
      <c r="GB112" s="7" t="str">
        <f t="shared" si="265"/>
        <v>-----</v>
      </c>
      <c r="GC112" s="7" t="str">
        <f t="shared" si="266"/>
        <v>-----</v>
      </c>
      <c r="GD112" s="7" t="str">
        <f>IF(AND(BG112&gt;AA112,BG111&gt;AA111,BG110&gt;AA110,BG109&gt;AA109,BG108&gt;AA108,BG107&gt;AA107,BG106&gt;AA106,BG105&gt;AA105,BG104&gt;AA104,BG103&gt;AA103,BG102&gt;AA102,BG101&gt;AA101),"Bullish",IF(AND(BG112&lt;AA112,BG111&lt;AA111,BG110&lt;AA110,BG109&lt;AA109,BG108&lt;AA108,BG107&lt;AA107,BG106&lt;AA106,BG105&lt;AA105,BG104&lt;AA104,BG103&lt;AA103,BG102&lt;AA102,BG101&lt;AA101),"Bearish","-----"))</f>
        <v>Bearish</v>
      </c>
      <c r="GE112">
        <f>(Z112-BG112)/BG112</f>
        <v>-1.4799244195257007E-3</v>
      </c>
      <c r="GI112" s="7" t="str">
        <f>IF(Y112&gt;Z112,"Bullish","Bearish")</f>
        <v>Bullish</v>
      </c>
      <c r="GJ112" s="19" t="str">
        <f>IF(AND(D112&gt;Y112,D111&lt;Y111),"TEMA crossover","-----")</f>
        <v>TEMA crossover</v>
      </c>
      <c r="GK112" s="19" t="str">
        <f>IF(AND(D112&lt;Y112,D111&gt;Y111),"TEMA crossunder","-----")</f>
        <v>-----</v>
      </c>
      <c r="GL112" s="20" t="str">
        <f>IF(GD112="Bearish","YES","-----")</f>
        <v>YES</v>
      </c>
      <c r="GM112" s="20" t="str">
        <f>IF(GH112="Reverse to Bearish","YES","-----")</f>
        <v>-----</v>
      </c>
      <c r="GN112" s="20" t="str">
        <f>IF(AND(GI112="Bullish",GI111="Bullish",GI110="Bullish",GI109="Bullish"),"YES","-----")</f>
        <v>YES</v>
      </c>
      <c r="GO112" s="20" t="str">
        <f>IF(OR(GK112="TEMA crossunder",GK111="TEMA crossunder",GK110="TEMA crossunder",GK109="TEMA crossunder"),"YES","-----")</f>
        <v>YES</v>
      </c>
      <c r="GP112" s="20" t="str">
        <f>IF(GD112="Bullish","YES","-----")</f>
        <v>-----</v>
      </c>
      <c r="GQ112" s="20" t="str">
        <f>IF(GH112="Reverse to Bullish","YES","-----")</f>
        <v>-----</v>
      </c>
      <c r="GR112" s="20" t="str">
        <f>IF(AND(GI112="Bearish",GI111="Bearish",GI110="Bearish",GI109="Bearish"),"YES","-----")</f>
        <v>-----</v>
      </c>
      <c r="GS112" s="20" t="str">
        <f>IF(OR(GJ112="TEMA crossover",GJ111="TEMA crossover",GJ110="TEMA crossover",GJ109="TEMA crossover"),"YES","-----")</f>
        <v>YES</v>
      </c>
      <c r="GT112" s="20" t="str">
        <f t="shared" si="284"/>
        <v>-----</v>
      </c>
      <c r="GU112" s="20" t="str">
        <f t="shared" si="285"/>
        <v>-----</v>
      </c>
      <c r="GV112" s="20" t="str">
        <f t="shared" si="286"/>
        <v>-----</v>
      </c>
      <c r="GW112" s="20" t="str">
        <f t="shared" si="287"/>
        <v>-----</v>
      </c>
      <c r="GX112" s="20" t="str">
        <f t="shared" si="288"/>
        <v>-----</v>
      </c>
      <c r="GY112" s="20" t="str">
        <f t="shared" si="289"/>
        <v>-----</v>
      </c>
      <c r="GZ112" s="7" t="str">
        <f>IF(G112&gt;BH112,"YES","-----")</f>
        <v>-----</v>
      </c>
      <c r="HA112" s="7" t="str">
        <f>IF(F112&lt;BI112,"YES","-----")</f>
        <v>-----</v>
      </c>
      <c r="HB112">
        <f>BH112-BI112</f>
        <v>12.199999999999818</v>
      </c>
      <c r="HI112">
        <f t="shared" si="267"/>
        <v>-5.5606899999993402</v>
      </c>
      <c r="HJ112">
        <f t="shared" si="268"/>
        <v>6.6393100000004779</v>
      </c>
      <c r="HK112" s="7"/>
      <c r="HL112" s="7"/>
      <c r="HM112" s="7"/>
      <c r="HN112" s="7"/>
      <c r="HO112" s="7"/>
      <c r="HP112" s="7"/>
      <c r="HQ112" s="28">
        <f t="shared" si="291"/>
        <v>0.48277999999936583</v>
      </c>
      <c r="HR112" s="28" t="str">
        <f t="shared" si="269"/>
        <v>Bull</v>
      </c>
      <c r="HS112">
        <f t="shared" si="270"/>
        <v>0.48277999999936583</v>
      </c>
    </row>
    <row r="113" spans="1:227" x14ac:dyDescent="0.55000000000000004">
      <c r="A113">
        <f>Validation!A112</f>
        <v>1772061600</v>
      </c>
      <c r="B113" t="str">
        <f>Price!B112</f>
        <v>XAUUSD</v>
      </c>
      <c r="C113" t="str">
        <f>Price!C112</f>
        <v>M5</v>
      </c>
      <c r="D113">
        <f>Price!D112</f>
        <v>5170.68</v>
      </c>
      <c r="E113">
        <f>Price!E112</f>
        <v>5174.01</v>
      </c>
      <c r="F113">
        <f>Price!F112</f>
        <v>5179.9799999999996</v>
      </c>
      <c r="G113">
        <f>Price!G112</f>
        <v>5170.46</v>
      </c>
      <c r="H113">
        <f>Price!H112</f>
        <v>385</v>
      </c>
      <c r="I113">
        <f>Diagonals!E112</f>
        <v>0</v>
      </c>
      <c r="J113">
        <f>Diagonals!F112</f>
        <v>0</v>
      </c>
      <c r="K113">
        <f>Diagonals!G112</f>
        <v>0</v>
      </c>
      <c r="L113">
        <f>Diagonals!H112</f>
        <v>0</v>
      </c>
      <c r="M113">
        <f>Diagonals!I112</f>
        <v>0</v>
      </c>
      <c r="N113">
        <f>Diagonals!J112</f>
        <v>0</v>
      </c>
      <c r="O113">
        <f>Diagonals!K112</f>
        <v>0</v>
      </c>
      <c r="P113">
        <f>Diagonals!L112</f>
        <v>0</v>
      </c>
      <c r="Q113">
        <f>Trendlines!E112</f>
        <v>0</v>
      </c>
      <c r="R113">
        <f>Trendlines!F112</f>
        <v>0</v>
      </c>
      <c r="S113">
        <f>Trendlines!G112</f>
        <v>0</v>
      </c>
      <c r="T113">
        <f>Trendlines!H112</f>
        <v>0</v>
      </c>
      <c r="U113">
        <f>Trendlines!I112</f>
        <v>0</v>
      </c>
      <c r="V113">
        <f>Trendlines!J112</f>
        <v>0</v>
      </c>
      <c r="W113">
        <f>Trendlines!K112</f>
        <v>0</v>
      </c>
      <c r="X113">
        <f>Trendlines!L112</f>
        <v>0</v>
      </c>
      <c r="Y113">
        <f>Tema_Hrma_Smma!E112</f>
        <v>5174.25</v>
      </c>
      <c r="Z113">
        <f>Tema_Hrma_Smma!F112</f>
        <v>5169.1099999999997</v>
      </c>
      <c r="AA113">
        <f>Tema_Hrma_Smma!G112</f>
        <v>5185.42</v>
      </c>
      <c r="AB113">
        <f>ZScore!H112</f>
        <v>-1</v>
      </c>
      <c r="AC113">
        <f>ZScore!I112</f>
        <v>6.1399999999999996E-3</v>
      </c>
      <c r="AD113">
        <f>ZScore!J112</f>
        <v>3</v>
      </c>
      <c r="AE113">
        <f>HA!E112</f>
        <v>5171.91</v>
      </c>
      <c r="AF113">
        <f>HA!F112</f>
        <v>5179.9799999999996</v>
      </c>
      <c r="AG113">
        <f>HA!G112</f>
        <v>5170.46</v>
      </c>
      <c r="AH113">
        <f>HA!H112</f>
        <v>5173.78</v>
      </c>
      <c r="AI113">
        <f>HA!I112</f>
        <v>1</v>
      </c>
      <c r="AJ113">
        <f>HA!J112</f>
        <v>1.87</v>
      </c>
      <c r="AK113">
        <f>HA!K112</f>
        <v>-0.42111999999999999</v>
      </c>
      <c r="AL113">
        <f>HA!L112</f>
        <v>1</v>
      </c>
      <c r="AM113">
        <f>KC!E112</f>
        <v>5198.1830499999996</v>
      </c>
      <c r="AN113">
        <f>KC!F112</f>
        <v>5192.1955799999996</v>
      </c>
      <c r="AO113">
        <f>KC!G112</f>
        <v>5186.2081099999996</v>
      </c>
      <c r="AP113">
        <f>KC!H112</f>
        <v>5180.2206399999995</v>
      </c>
      <c r="AQ113">
        <f>KC!I112</f>
        <v>5174.2331700000004</v>
      </c>
      <c r="AR113">
        <f>KC!J112</f>
        <v>5165.17569</v>
      </c>
      <c r="AS113">
        <f>KC!K112</f>
        <v>5159.1882299999997</v>
      </c>
      <c r="AT113">
        <f>KC!L112</f>
        <v>5153.2007599999997</v>
      </c>
      <c r="AU113">
        <f>KC!M112</f>
        <v>5147.2132899999997</v>
      </c>
      <c r="AV113">
        <f>KC!N112</f>
        <v>5141.2258199999997</v>
      </c>
      <c r="AW113">
        <f>SR_Levels!E112</f>
        <v>5161.8900000000003</v>
      </c>
      <c r="AX113">
        <f>SR_Levels!F112</f>
        <v>5135.8500000000004</v>
      </c>
      <c r="AY113">
        <f>SR_Levels!G112</f>
        <v>0</v>
      </c>
      <c r="AZ113">
        <f>SR_Levels!H112</f>
        <v>0</v>
      </c>
      <c r="BA113">
        <f>SR_Levels!I112</f>
        <v>5178.6000000000004</v>
      </c>
      <c r="BB113">
        <f>SR_Levels!J112</f>
        <v>5193.3500000000004</v>
      </c>
      <c r="BC113">
        <f>SR_Levels!K112</f>
        <v>5205.3100000000004</v>
      </c>
      <c r="BD113">
        <f>SR_Levels!L112</f>
        <v>0</v>
      </c>
      <c r="BE113">
        <f>ZigZag!E112</f>
        <v>0</v>
      </c>
      <c r="BF113">
        <f>ZigZag!F112</f>
        <v>0</v>
      </c>
      <c r="BG113">
        <f>ZigZag!G112</f>
        <v>5175.78</v>
      </c>
      <c r="BH113">
        <f>Dual_Tema!E112</f>
        <v>5180.33</v>
      </c>
      <c r="BI113">
        <f>Dual_Tema!F112</f>
        <v>5168.96</v>
      </c>
      <c r="BJ113">
        <f>Pinbar!E112</f>
        <v>0</v>
      </c>
      <c r="BK113">
        <f>SSA!E112</f>
        <v>5172.5747799999999</v>
      </c>
      <c r="BL113">
        <f>SSA!F112</f>
        <v>5172.2713400000002</v>
      </c>
      <c r="BN113" t="str">
        <f t="shared" si="290"/>
        <v>Red Candle</v>
      </c>
      <c r="BO113" s="34">
        <f t="shared" si="292"/>
        <v>1.2334658453887481E-3</v>
      </c>
      <c r="BP113" s="34">
        <f t="shared" si="294"/>
        <v>2.9211652934613141E-4</v>
      </c>
      <c r="BQ113" s="34">
        <f t="shared" si="302"/>
        <v>-1.4156017466169235E-3</v>
      </c>
      <c r="BR113" s="34">
        <f t="shared" si="304"/>
        <v>-3.5305453844670653E-3</v>
      </c>
      <c r="BS113" s="35">
        <f t="shared" si="293"/>
        <v>2.0547206505394655E-4</v>
      </c>
      <c r="BT113" s="35">
        <f t="shared" si="295"/>
        <v>2.4339785509530643E-5</v>
      </c>
      <c r="BU113" s="35">
        <f t="shared" si="303"/>
        <v>-7.8697161958296569E-5</v>
      </c>
      <c r="BV113" s="35">
        <f t="shared" si="305"/>
        <v>-1.4735549494149236E-4</v>
      </c>
      <c r="BW113" s="27">
        <v>96</v>
      </c>
      <c r="BX113">
        <f>F113-G113</f>
        <v>9.5199999999995271</v>
      </c>
      <c r="BY113">
        <f>ABS(F113-D112)</f>
        <v>5.9699999999993452</v>
      </c>
      <c r="BZ113">
        <f>ABS(G113-D112)</f>
        <v>3.5500000000001819</v>
      </c>
      <c r="CA113">
        <f t="shared" si="271"/>
        <v>9.5199999999995271</v>
      </c>
      <c r="CB113">
        <f t="shared" si="296"/>
        <v>7.9300000000000308</v>
      </c>
      <c r="CC113">
        <f t="shared" si="299"/>
        <v>8.6528237426421448</v>
      </c>
      <c r="CD113">
        <f t="shared" si="297"/>
        <v>-0.72282374264211402</v>
      </c>
      <c r="CE113">
        <f t="shared" si="300"/>
        <v>-1</v>
      </c>
      <c r="CF113">
        <f t="shared" si="301"/>
        <v>-4</v>
      </c>
      <c r="CG113" s="7" t="str">
        <f t="shared" si="298"/>
        <v>-----</v>
      </c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Z113" s="7" t="str">
        <f>IF(AND(D113&gt;BH113,D113&gt;E113),"Bullish Trigger","-----")</f>
        <v>-----</v>
      </c>
      <c r="DA113" s="7" t="str">
        <f>IF(AND(D113&lt;BI113,D113&lt;E113),"Bearish Trigger","-----")</f>
        <v>-----</v>
      </c>
      <c r="DB113" s="13" t="str">
        <f>IF(AND(W113=BE113,W113&gt;0,BE113&gt;0),"Important High","------")</f>
        <v>------</v>
      </c>
      <c r="DC113" s="13" t="str">
        <f>IF(AND(X113=BF113,X113&gt;0,BF113&gt;0),"Important Low","------")</f>
        <v>------</v>
      </c>
      <c r="DD113" s="7" t="str">
        <f>IF(AND(DB113="Important High",DC113="-----",BJ113=1),"Imp High Rej","-----")</f>
        <v>-----</v>
      </c>
      <c r="DE113" s="7" t="str">
        <f>IF(AND(DB113="-----",DC113="Important Low",BJ113=1),"Imp Low Rej","-----")</f>
        <v>-----</v>
      </c>
      <c r="DF113" s="7" t="str">
        <f>IF(Y113&gt;AM113,"Overbought",IF(Y113&gt;AO113,"Bullish Momentum",IF(Y113&gt;AQ113,"Flat Momentum","-----")))</f>
        <v>Flat Momentum</v>
      </c>
      <c r="DG113" s="7" t="str">
        <f>IF(Y113&lt;AV113,"Oversold",IF(Y113&lt;AT113,"Bearish Momentum",IF(Y113&lt;AR113,"Flat Momentum","-----")))</f>
        <v>-----</v>
      </c>
      <c r="DH113" s="7" t="str">
        <f>IF(AND(DF113="Overbought",AD113=2),"Culminated Thrust","-----")</f>
        <v>-----</v>
      </c>
      <c r="DI113" s="7" t="str">
        <f>IF(AND(DG113="Oversold",AD113=5),"Culminated Thrust","-----")</f>
        <v>-----</v>
      </c>
      <c r="DJ113" s="14">
        <f>(Q113-$D113)/$D113</f>
        <v>-1</v>
      </c>
      <c r="DK113" s="14">
        <f>(R113-$D113)/$D113</f>
        <v>-1</v>
      </c>
      <c r="DL113" s="14">
        <f>(S113-$D113)/$D113</f>
        <v>-1</v>
      </c>
      <c r="DM113" s="14">
        <f>(T113-$D113)/$D113</f>
        <v>-1</v>
      </c>
      <c r="DN113" s="14">
        <f>(U113-$D113)/$D113</f>
        <v>-1</v>
      </c>
      <c r="DO113" s="14">
        <f>(V113-$D113)/$D113</f>
        <v>-1</v>
      </c>
      <c r="DP113" s="14">
        <f t="shared" si="239"/>
        <v>-1</v>
      </c>
      <c r="DQ113" s="14">
        <f t="shared" si="240"/>
        <v>-1</v>
      </c>
      <c r="DR113" s="14">
        <f t="shared" si="241"/>
        <v>-1</v>
      </c>
      <c r="DS113" s="14">
        <f t="shared" si="242"/>
        <v>-1</v>
      </c>
      <c r="DT113" s="14">
        <f t="shared" si="243"/>
        <v>-1</v>
      </c>
      <c r="DU113" s="14">
        <f t="shared" si="244"/>
        <v>-1</v>
      </c>
      <c r="DV113" t="str">
        <f>IF($D113&gt;Q113,"SUP","RES")</f>
        <v>SUP</v>
      </c>
      <c r="DW113" t="str">
        <f>IF($D113&gt;R113,"SUP","RES")</f>
        <v>SUP</v>
      </c>
      <c r="DX113" t="str">
        <f>IF($D113&gt;S113,"SUP","RES")</f>
        <v>SUP</v>
      </c>
      <c r="DY113" t="str">
        <f>IF($D113&gt;T113,"SUP","RES")</f>
        <v>SUP</v>
      </c>
      <c r="DZ113" t="str">
        <f>IF($D113&gt;U113,"SUP","RES")</f>
        <v>SUP</v>
      </c>
      <c r="EA113" t="str">
        <f>IF($D113&gt;V113,"SUP","RES")</f>
        <v>SUP</v>
      </c>
      <c r="EB113" s="7">
        <f t="shared" si="245"/>
        <v>0</v>
      </c>
      <c r="EC113" s="7">
        <f t="shared" si="246"/>
        <v>6</v>
      </c>
      <c r="ED113" s="13" t="str">
        <f t="shared" si="247"/>
        <v>All Sup</v>
      </c>
      <c r="EE113" s="13" t="str">
        <f t="shared" si="248"/>
        <v>-----</v>
      </c>
      <c r="EF113" s="7" t="str">
        <f>IF(OR(ED113="All Sup",EE113="All Res"),"na",((D113-MIN(Q113:V113))/(MAX(Q113:V113)-MIN(Q113:V113))))</f>
        <v>na</v>
      </c>
      <c r="EG113">
        <v>1.4999999999999999E-4</v>
      </c>
      <c r="EH113">
        <f>Q113*(1+$EG113)</f>
        <v>0</v>
      </c>
      <c r="EI113">
        <f>Q113*(1-$EG113)</f>
        <v>0</v>
      </c>
      <c r="EJ113">
        <f>R113*(1+$EG113)</f>
        <v>0</v>
      </c>
      <c r="EK113">
        <f>R113*(1-$EG113)</f>
        <v>0</v>
      </c>
      <c r="EL113">
        <f>S113*(1+$EG113)</f>
        <v>0</v>
      </c>
      <c r="EM113">
        <f>S113*(1-$EG113)</f>
        <v>0</v>
      </c>
      <c r="EN113">
        <f>T113*(1+$EG113)</f>
        <v>0</v>
      </c>
      <c r="EO113">
        <f>T113*(1-$EG113)</f>
        <v>0</v>
      </c>
      <c r="EP113">
        <f>U113*(1+$EG113)</f>
        <v>0</v>
      </c>
      <c r="EQ113">
        <f>U113*(1-$EG113)</f>
        <v>0</v>
      </c>
      <c r="ER113">
        <f>V113*(1+$EG113)</f>
        <v>0</v>
      </c>
      <c r="ES113">
        <f>V113*(1-$EG113)</f>
        <v>0</v>
      </c>
      <c r="ET113" s="7" t="str">
        <f t="shared" si="249"/>
        <v>-----</v>
      </c>
      <c r="EU113" s="7" t="str">
        <f t="shared" si="250"/>
        <v>-----</v>
      </c>
      <c r="EV113" s="7" t="str">
        <f t="shared" si="251"/>
        <v>-----</v>
      </c>
      <c r="EW113" s="7" t="str">
        <f t="shared" si="252"/>
        <v>-----</v>
      </c>
      <c r="EX113" s="7" t="str">
        <f t="shared" si="253"/>
        <v>-----</v>
      </c>
      <c r="EY113" s="7" t="str">
        <f t="shared" si="254"/>
        <v>-----</v>
      </c>
      <c r="EZ113">
        <f t="shared" si="272"/>
        <v>111</v>
      </c>
      <c r="FA113">
        <f t="shared" si="273"/>
        <v>111</v>
      </c>
      <c r="FB113">
        <f t="shared" si="274"/>
        <v>111</v>
      </c>
      <c r="FC113">
        <f t="shared" si="275"/>
        <v>111</v>
      </c>
      <c r="FD113">
        <f t="shared" si="276"/>
        <v>111</v>
      </c>
      <c r="FE113">
        <f t="shared" si="277"/>
        <v>111</v>
      </c>
      <c r="FF113">
        <f t="shared" si="278"/>
        <v>0</v>
      </c>
      <c r="FG113">
        <f t="shared" si="279"/>
        <v>0</v>
      </c>
      <c r="FH113">
        <f t="shared" si="280"/>
        <v>0</v>
      </c>
      <c r="FI113">
        <f t="shared" si="281"/>
        <v>0</v>
      </c>
      <c r="FJ113">
        <f t="shared" si="282"/>
        <v>0</v>
      </c>
      <c r="FK113">
        <f t="shared" si="283"/>
        <v>0</v>
      </c>
      <c r="FL113" s="7" t="str">
        <f t="shared" si="255"/>
        <v>-----</v>
      </c>
      <c r="FM113" s="7" t="str">
        <f t="shared" si="256"/>
        <v>-----</v>
      </c>
      <c r="FN113" s="7" t="str">
        <f t="shared" si="257"/>
        <v>-----</v>
      </c>
      <c r="FO113" s="7" t="str">
        <f t="shared" si="258"/>
        <v>-----</v>
      </c>
      <c r="FP113" s="7" t="str">
        <f t="shared" si="259"/>
        <v>-----</v>
      </c>
      <c r="FQ113" s="7" t="str">
        <f t="shared" si="260"/>
        <v>-----</v>
      </c>
      <c r="FR113" s="13" t="str">
        <f>IF(FL113="-----","-----",(D113-Q113)/Q113)</f>
        <v>-----</v>
      </c>
      <c r="FS113" s="13" t="str">
        <f>IF(FM113="-----","-----",(Q113-R113)/R113)</f>
        <v>-----</v>
      </c>
      <c r="FT113" s="13" t="str">
        <f>IF(FN113="-----","-----",(R113-S113)/S113)</f>
        <v>-----</v>
      </c>
      <c r="FU113" s="13" t="str">
        <f>IF(FO113="-----","-----",(S113-T113)/T113)</f>
        <v>-----</v>
      </c>
      <c r="FV113" s="13" t="str">
        <f>IF(FP113="-----","-----",(T113-U113)/U113)</f>
        <v>-----</v>
      </c>
      <c r="FW113" s="13" t="str">
        <f>IF(FQ113="-----","-----",(U113-V113)/V113)</f>
        <v>-----</v>
      </c>
      <c r="FX113" s="7" t="str">
        <f t="shared" si="261"/>
        <v>-----</v>
      </c>
      <c r="FY113" s="7" t="str">
        <f t="shared" si="262"/>
        <v>-----</v>
      </c>
      <c r="FZ113" s="7" t="str">
        <f t="shared" si="263"/>
        <v>-----</v>
      </c>
      <c r="GA113" s="7" t="str">
        <f t="shared" si="264"/>
        <v>-----</v>
      </c>
      <c r="GB113" s="7" t="str">
        <f t="shared" si="265"/>
        <v>-----</v>
      </c>
      <c r="GC113" s="7" t="str">
        <f t="shared" si="266"/>
        <v>-----</v>
      </c>
      <c r="GD113" s="7" t="str">
        <f>IF(AND(BG113&gt;AA113,BG112&gt;AA112,BG111&gt;AA111,BG110&gt;AA110,BG109&gt;AA109,BG108&gt;AA108,BG107&gt;AA107,BG106&gt;AA106,BG105&gt;AA105,BG104&gt;AA104,BG103&gt;AA103,BG102&gt;AA102),"Bullish",IF(AND(BG113&lt;AA113,BG112&lt;AA112,BG111&lt;AA111,BG110&lt;AA110,BG109&lt;AA109,BG108&lt;AA108,BG107&lt;AA107,BG106&lt;AA106,BG105&lt;AA105,BG104&lt;AA104,BG103&lt;AA103,BG102&lt;AA102),"Bearish","-----"))</f>
        <v>Bearish</v>
      </c>
      <c r="GE113">
        <f>(Z113-BG113)/BG113</f>
        <v>-1.2886946508545714E-3</v>
      </c>
      <c r="GI113" s="7" t="str">
        <f>IF(Y113&gt;Z113,"Bullish","Bearish")</f>
        <v>Bullish</v>
      </c>
      <c r="GJ113" s="19" t="str">
        <f>IF(AND(D113&gt;Y113,D112&lt;Y112),"TEMA crossover","-----")</f>
        <v>-----</v>
      </c>
      <c r="GK113" s="19" t="str">
        <f>IF(AND(D113&lt;Y113,D112&gt;Y112),"TEMA crossunder","-----")</f>
        <v>TEMA crossunder</v>
      </c>
      <c r="GL113" s="20" t="str">
        <f>IF(GD113="Bearish","YES","-----")</f>
        <v>YES</v>
      </c>
      <c r="GM113" s="20" t="str">
        <f>IF(GH113="Reverse to Bearish","YES","-----")</f>
        <v>-----</v>
      </c>
      <c r="GN113" s="20" t="str">
        <f>IF(AND(GI113="Bullish",GI112="Bullish",GI111="Bullish",GI110="Bullish"),"YES","-----")</f>
        <v>YES</v>
      </c>
      <c r="GO113" s="20" t="str">
        <f>IF(OR(GK113="TEMA crossunder",GK112="TEMA crossunder",GK111="TEMA crossunder",GK110="TEMA crossunder"),"YES","-----")</f>
        <v>YES</v>
      </c>
      <c r="GP113" s="20" t="str">
        <f>IF(GD113="Bullish","YES","-----")</f>
        <v>-----</v>
      </c>
      <c r="GQ113" s="20" t="str">
        <f>IF(GH113="Reverse to Bullish","YES","-----")</f>
        <v>-----</v>
      </c>
      <c r="GR113" s="20" t="str">
        <f>IF(AND(GI113="Bearish",GI112="Bearish",GI111="Bearish",GI110="Bearish"),"YES","-----")</f>
        <v>-----</v>
      </c>
      <c r="GS113" s="20" t="str">
        <f>IF(OR(GJ113="TEMA crossover",GJ112="TEMA crossover",GJ111="TEMA crossover",GJ110="TEMA crossover"),"YES","-----")</f>
        <v>YES</v>
      </c>
      <c r="GT113" s="20" t="str">
        <f t="shared" si="284"/>
        <v>-----</v>
      </c>
      <c r="GU113" s="20" t="str">
        <f t="shared" si="285"/>
        <v>-----</v>
      </c>
      <c r="GV113" s="20" t="str">
        <f t="shared" si="286"/>
        <v>-----</v>
      </c>
      <c r="GW113" s="20" t="str">
        <f t="shared" si="287"/>
        <v>-----</v>
      </c>
      <c r="GX113" s="20" t="str">
        <f t="shared" si="288"/>
        <v>-----</v>
      </c>
      <c r="GY113" s="20" t="str">
        <f t="shared" si="289"/>
        <v>-----</v>
      </c>
      <c r="GZ113" s="7" t="str">
        <f>IF(G113&gt;BH113,"YES","-----")</f>
        <v>-----</v>
      </c>
      <c r="HA113" s="7" t="str">
        <f>IF(F113&lt;BI113,"YES","-----")</f>
        <v>-----</v>
      </c>
      <c r="HB113">
        <f>BH113-BI113</f>
        <v>11.369999999999891</v>
      </c>
      <c r="HI113">
        <f t="shared" si="267"/>
        <v>-3.6147799999998824</v>
      </c>
      <c r="HJ113">
        <f t="shared" si="268"/>
        <v>7.7552200000000084</v>
      </c>
      <c r="HK113" s="7"/>
      <c r="HL113" s="7"/>
      <c r="HM113" s="7"/>
      <c r="HN113" s="7"/>
      <c r="HO113" s="7"/>
      <c r="HP113" s="7"/>
      <c r="HQ113" s="28">
        <f t="shared" si="291"/>
        <v>0.30343999999968219</v>
      </c>
      <c r="HR113" s="28" t="str">
        <f t="shared" si="269"/>
        <v>Bull</v>
      </c>
      <c r="HS113">
        <f t="shared" si="270"/>
        <v>0.30343999999968219</v>
      </c>
    </row>
    <row r="114" spans="1:227" x14ac:dyDescent="0.55000000000000004">
      <c r="A114">
        <f>Validation!A113</f>
        <v>1772061900</v>
      </c>
      <c r="B114" t="str">
        <f>Price!B113</f>
        <v>XAUUSD</v>
      </c>
      <c r="C114" t="str">
        <f>Price!C113</f>
        <v>M5</v>
      </c>
      <c r="D114">
        <f>Price!D113</f>
        <v>5170.04</v>
      </c>
      <c r="E114">
        <f>Price!E113</f>
        <v>5170.68</v>
      </c>
      <c r="F114">
        <f>Price!F113</f>
        <v>5171.4399999999996</v>
      </c>
      <c r="G114">
        <f>Price!G113</f>
        <v>5167.08</v>
      </c>
      <c r="H114">
        <f>Price!H113</f>
        <v>320</v>
      </c>
      <c r="I114">
        <f>Diagonals!E113</f>
        <v>0</v>
      </c>
      <c r="J114">
        <f>Diagonals!F113</f>
        <v>0</v>
      </c>
      <c r="K114">
        <f>Diagonals!G113</f>
        <v>0</v>
      </c>
      <c r="L114">
        <f>Diagonals!H113</f>
        <v>0</v>
      </c>
      <c r="M114">
        <f>Diagonals!I113</f>
        <v>0</v>
      </c>
      <c r="N114">
        <f>Diagonals!J113</f>
        <v>0</v>
      </c>
      <c r="O114">
        <f>Diagonals!K113</f>
        <v>0</v>
      </c>
      <c r="P114">
        <f>Diagonals!L113</f>
        <v>0</v>
      </c>
      <c r="Q114">
        <f>Trendlines!E113</f>
        <v>0</v>
      </c>
      <c r="R114">
        <f>Trendlines!F113</f>
        <v>0</v>
      </c>
      <c r="S114">
        <f>Trendlines!G113</f>
        <v>0</v>
      </c>
      <c r="T114">
        <f>Trendlines!H113</f>
        <v>0</v>
      </c>
      <c r="U114">
        <f>Trendlines!I113</f>
        <v>0</v>
      </c>
      <c r="V114">
        <f>Trendlines!J113</f>
        <v>0</v>
      </c>
      <c r="W114">
        <f>Trendlines!K113</f>
        <v>0</v>
      </c>
      <c r="X114">
        <f>Trendlines!L113</f>
        <v>0</v>
      </c>
      <c r="Y114">
        <f>Tema_Hrma_Smma!E113</f>
        <v>5172.58</v>
      </c>
      <c r="Z114">
        <f>Tema_Hrma_Smma!F113</f>
        <v>5169.43</v>
      </c>
      <c r="AA114">
        <f>Tema_Hrma_Smma!G113</f>
        <v>5185.03</v>
      </c>
      <c r="AB114">
        <f>ZScore!H113</f>
        <v>-1</v>
      </c>
      <c r="AC114">
        <f>ZScore!I113</f>
        <v>0.81957000000000002</v>
      </c>
      <c r="AD114">
        <f>ZScore!J113</f>
        <v>3</v>
      </c>
      <c r="AE114">
        <f>HA!E113</f>
        <v>5172.8500000000004</v>
      </c>
      <c r="AF114">
        <f>HA!F113</f>
        <v>5172.8500000000004</v>
      </c>
      <c r="AG114">
        <f>HA!G113</f>
        <v>5167.08</v>
      </c>
      <c r="AH114">
        <f>HA!H113</f>
        <v>5169.8100000000004</v>
      </c>
      <c r="AI114">
        <f>HA!I113</f>
        <v>-1</v>
      </c>
      <c r="AJ114">
        <f>HA!J113</f>
        <v>3.04</v>
      </c>
      <c r="AK114">
        <f>HA!K113</f>
        <v>-2.164E-2</v>
      </c>
      <c r="AL114">
        <f>HA!L113</f>
        <v>-1</v>
      </c>
      <c r="AM114">
        <f>KC!E113</f>
        <v>5197.8072899999997</v>
      </c>
      <c r="AN114">
        <f>KC!F113</f>
        <v>5191.8289500000001</v>
      </c>
      <c r="AO114">
        <f>KC!G113</f>
        <v>5185.8506200000002</v>
      </c>
      <c r="AP114">
        <f>KC!H113</f>
        <v>5179.8722900000002</v>
      </c>
      <c r="AQ114">
        <f>KC!I113</f>
        <v>5173.8939499999997</v>
      </c>
      <c r="AR114">
        <f>KC!J113</f>
        <v>5164.8231400000004</v>
      </c>
      <c r="AS114">
        <f>KC!K113</f>
        <v>5158.8447999999999</v>
      </c>
      <c r="AT114">
        <f>KC!L113</f>
        <v>5152.8664699999999</v>
      </c>
      <c r="AU114">
        <f>KC!M113</f>
        <v>5146.88814</v>
      </c>
      <c r="AV114">
        <f>KC!N113</f>
        <v>5140.9098000000004</v>
      </c>
      <c r="AW114">
        <f>SR_Levels!E113</f>
        <v>5161.8900000000003</v>
      </c>
      <c r="AX114">
        <f>SR_Levels!F113</f>
        <v>5135.8500000000004</v>
      </c>
      <c r="AY114">
        <f>SR_Levels!G113</f>
        <v>0</v>
      </c>
      <c r="AZ114">
        <f>SR_Levels!H113</f>
        <v>0</v>
      </c>
      <c r="BA114">
        <f>SR_Levels!I113</f>
        <v>5178.6000000000004</v>
      </c>
      <c r="BB114">
        <f>SR_Levels!J113</f>
        <v>5193.3500000000004</v>
      </c>
      <c r="BC114">
        <f>SR_Levels!K113</f>
        <v>5205.3100000000004</v>
      </c>
      <c r="BD114">
        <f>SR_Levels!L113</f>
        <v>0</v>
      </c>
      <c r="BE114">
        <f>ZigZag!E113</f>
        <v>0</v>
      </c>
      <c r="BF114">
        <f>ZigZag!F113</f>
        <v>0</v>
      </c>
      <c r="BG114">
        <f>ZigZag!G113</f>
        <v>5175.33</v>
      </c>
      <c r="BH114">
        <f>Dual_Tema!E113</f>
        <v>5176.84</v>
      </c>
      <c r="BI114">
        <f>Dual_Tema!F113</f>
        <v>5168.58</v>
      </c>
      <c r="BJ114">
        <f>Pinbar!E113</f>
        <v>0</v>
      </c>
      <c r="BK114">
        <f>SSA!E113</f>
        <v>5172.2710200000001</v>
      </c>
      <c r="BL114">
        <f>SSA!F113</f>
        <v>5172.2711799999997</v>
      </c>
      <c r="BN114" t="str">
        <f t="shared" si="290"/>
        <v>Red Candle</v>
      </c>
      <c r="BO114" s="34">
        <f t="shared" si="292"/>
        <v>9.9711707316130216E-4</v>
      </c>
      <c r="BP114" s="34">
        <f t="shared" si="294"/>
        <v>1.779800043333335E-4</v>
      </c>
      <c r="BQ114" s="34">
        <f t="shared" si="302"/>
        <v>3.4703891183502922E-3</v>
      </c>
      <c r="BR114" s="34">
        <f t="shared" si="304"/>
        <v>-3.0986616172814507E-3</v>
      </c>
      <c r="BS114" s="35">
        <f t="shared" si="293"/>
        <v>1.6611717628767231E-4</v>
      </c>
      <c r="BT114" s="35">
        <f t="shared" si="295"/>
        <v>1.4830457284453757E-5</v>
      </c>
      <c r="BU114" s="35">
        <f t="shared" si="303"/>
        <v>1.9248414568884264E-4</v>
      </c>
      <c r="BV114" s="35">
        <f t="shared" si="305"/>
        <v>-1.2930299005486923E-4</v>
      </c>
      <c r="BW114" s="27">
        <v>96</v>
      </c>
      <c r="BX114">
        <f>F114-G114</f>
        <v>4.3599999999996726</v>
      </c>
      <c r="BY114">
        <f>ABS(F114-D113)</f>
        <v>0.75999999999930878</v>
      </c>
      <c r="BZ114">
        <f>ABS(G114-D113)</f>
        <v>3.6000000000003638</v>
      </c>
      <c r="CA114">
        <f t="shared" si="271"/>
        <v>4.3599999999996726</v>
      </c>
      <c r="CB114">
        <f t="shared" si="296"/>
        <v>7.3485714285714367</v>
      </c>
      <c r="CC114">
        <f t="shared" si="299"/>
        <v>8.3461934753105389</v>
      </c>
      <c r="CD114">
        <f t="shared" si="297"/>
        <v>-0.99762204673910215</v>
      </c>
      <c r="CE114">
        <f t="shared" si="300"/>
        <v>-1</v>
      </c>
      <c r="CF114">
        <f t="shared" si="301"/>
        <v>-5</v>
      </c>
      <c r="CG114" s="7" t="str">
        <f t="shared" si="298"/>
        <v>-----</v>
      </c>
      <c r="CI114" s="27"/>
      <c r="CJ114" s="27"/>
      <c r="CK114" s="27"/>
      <c r="CL114" s="27"/>
      <c r="CM114" s="27"/>
      <c r="CN114" s="27"/>
      <c r="CO114" s="27"/>
      <c r="CP114" s="27"/>
      <c r="CQ114" s="27"/>
      <c r="CR114" s="27"/>
      <c r="CS114" s="27"/>
      <c r="CZ114" s="7" t="str">
        <f>IF(AND(D114&gt;BH114,D114&gt;E114),"Bullish Trigger","-----")</f>
        <v>-----</v>
      </c>
      <c r="DA114" s="7" t="str">
        <f>IF(AND(D114&lt;BI114,D114&lt;E114),"Bearish Trigger","-----")</f>
        <v>-----</v>
      </c>
      <c r="DB114" s="13" t="str">
        <f>IF(AND(W114=BE114,W114&gt;0,BE114&gt;0),"Important High","------")</f>
        <v>------</v>
      </c>
      <c r="DC114" s="13" t="str">
        <f>IF(AND(X114=BF114,X114&gt;0,BF114&gt;0),"Important Low","------")</f>
        <v>------</v>
      </c>
      <c r="DD114" s="7" t="str">
        <f>IF(AND(DB114="Important High",DC114="-----",BJ114=1),"Imp High Rej","-----")</f>
        <v>-----</v>
      </c>
      <c r="DE114" s="7" t="str">
        <f>IF(AND(DB114="-----",DC114="Important Low",BJ114=1),"Imp Low Rej","-----")</f>
        <v>-----</v>
      </c>
      <c r="DF114" s="7" t="str">
        <f>IF(Y114&gt;AM114,"Overbought",IF(Y114&gt;AO114,"Bullish Momentum",IF(Y114&gt;AQ114,"Flat Momentum","-----")))</f>
        <v>-----</v>
      </c>
      <c r="DG114" s="7" t="str">
        <f>IF(Y114&lt;AV114,"Oversold",IF(Y114&lt;AT114,"Bearish Momentum",IF(Y114&lt;AR114,"Flat Momentum","-----")))</f>
        <v>-----</v>
      </c>
      <c r="DH114" s="7" t="str">
        <f>IF(AND(DF114="Overbought",AD114=2),"Culminated Thrust","-----")</f>
        <v>-----</v>
      </c>
      <c r="DI114" s="7" t="str">
        <f>IF(AND(DG114="Oversold",AD114=5),"Culminated Thrust","-----")</f>
        <v>-----</v>
      </c>
      <c r="DJ114" s="14">
        <f>(Q114-$D114)/$D114</f>
        <v>-1</v>
      </c>
      <c r="DK114" s="14">
        <f>(R114-$D114)/$D114</f>
        <v>-1</v>
      </c>
      <c r="DL114" s="14">
        <f>(S114-$D114)/$D114</f>
        <v>-1</v>
      </c>
      <c r="DM114" s="14">
        <f>(T114-$D114)/$D114</f>
        <v>-1</v>
      </c>
      <c r="DN114" s="14">
        <f>(U114-$D114)/$D114</f>
        <v>-1</v>
      </c>
      <c r="DO114" s="14">
        <f>(V114-$D114)/$D114</f>
        <v>-1</v>
      </c>
      <c r="DP114" s="14">
        <f t="shared" si="239"/>
        <v>-1</v>
      </c>
      <c r="DQ114" s="14">
        <f t="shared" si="240"/>
        <v>-1</v>
      </c>
      <c r="DR114" s="14">
        <f t="shared" si="241"/>
        <v>-1</v>
      </c>
      <c r="DS114" s="14">
        <f t="shared" si="242"/>
        <v>-1</v>
      </c>
      <c r="DT114" s="14">
        <f t="shared" si="243"/>
        <v>-1</v>
      </c>
      <c r="DU114" s="14">
        <f t="shared" si="244"/>
        <v>-1</v>
      </c>
      <c r="DV114" t="str">
        <f>IF($D114&gt;Q114,"SUP","RES")</f>
        <v>SUP</v>
      </c>
      <c r="DW114" t="str">
        <f>IF($D114&gt;R114,"SUP","RES")</f>
        <v>SUP</v>
      </c>
      <c r="DX114" t="str">
        <f>IF($D114&gt;S114,"SUP","RES")</f>
        <v>SUP</v>
      </c>
      <c r="DY114" t="str">
        <f>IF($D114&gt;T114,"SUP","RES")</f>
        <v>SUP</v>
      </c>
      <c r="DZ114" t="str">
        <f>IF($D114&gt;U114,"SUP","RES")</f>
        <v>SUP</v>
      </c>
      <c r="EA114" t="str">
        <f>IF($D114&gt;V114,"SUP","RES")</f>
        <v>SUP</v>
      </c>
      <c r="EB114" s="7">
        <f t="shared" si="245"/>
        <v>0</v>
      </c>
      <c r="EC114" s="7">
        <f t="shared" si="246"/>
        <v>6</v>
      </c>
      <c r="ED114" s="13" t="str">
        <f t="shared" si="247"/>
        <v>All Sup</v>
      </c>
      <c r="EE114" s="13" t="str">
        <f t="shared" si="248"/>
        <v>-----</v>
      </c>
      <c r="EF114" s="7" t="str">
        <f>IF(OR(ED114="All Sup",EE114="All Res"),"na",((D114-MIN(Q114:V114))/(MAX(Q114:V114)-MIN(Q114:V114))))</f>
        <v>na</v>
      </c>
      <c r="EG114">
        <v>1.4999999999999999E-4</v>
      </c>
      <c r="EH114">
        <f>Q114*(1+$EG114)</f>
        <v>0</v>
      </c>
      <c r="EI114">
        <f>Q114*(1-$EG114)</f>
        <v>0</v>
      </c>
      <c r="EJ114">
        <f>R114*(1+$EG114)</f>
        <v>0</v>
      </c>
      <c r="EK114">
        <f>R114*(1-$EG114)</f>
        <v>0</v>
      </c>
      <c r="EL114">
        <f>S114*(1+$EG114)</f>
        <v>0</v>
      </c>
      <c r="EM114">
        <f>S114*(1-$EG114)</f>
        <v>0</v>
      </c>
      <c r="EN114">
        <f>T114*(1+$EG114)</f>
        <v>0</v>
      </c>
      <c r="EO114">
        <f>T114*(1-$EG114)</f>
        <v>0</v>
      </c>
      <c r="EP114">
        <f>U114*(1+$EG114)</f>
        <v>0</v>
      </c>
      <c r="EQ114">
        <f>U114*(1-$EG114)</f>
        <v>0</v>
      </c>
      <c r="ER114">
        <f>V114*(1+$EG114)</f>
        <v>0</v>
      </c>
      <c r="ES114">
        <f>V114*(1-$EG114)</f>
        <v>0</v>
      </c>
      <c r="ET114" s="7" t="str">
        <f t="shared" si="249"/>
        <v>-----</v>
      </c>
      <c r="EU114" s="7" t="str">
        <f t="shared" si="250"/>
        <v>-----</v>
      </c>
      <c r="EV114" s="7" t="str">
        <f t="shared" si="251"/>
        <v>-----</v>
      </c>
      <c r="EW114" s="7" t="str">
        <f t="shared" si="252"/>
        <v>-----</v>
      </c>
      <c r="EX114" s="7" t="str">
        <f t="shared" si="253"/>
        <v>-----</v>
      </c>
      <c r="EY114" s="7" t="str">
        <f t="shared" si="254"/>
        <v>-----</v>
      </c>
      <c r="EZ114">
        <f t="shared" si="272"/>
        <v>112</v>
      </c>
      <c r="FA114">
        <f t="shared" si="273"/>
        <v>112</v>
      </c>
      <c r="FB114">
        <f t="shared" si="274"/>
        <v>112</v>
      </c>
      <c r="FC114">
        <f t="shared" si="275"/>
        <v>112</v>
      </c>
      <c r="FD114">
        <f t="shared" si="276"/>
        <v>112</v>
      </c>
      <c r="FE114">
        <f t="shared" si="277"/>
        <v>112</v>
      </c>
      <c r="FF114">
        <f t="shared" si="278"/>
        <v>0</v>
      </c>
      <c r="FG114">
        <f t="shared" si="279"/>
        <v>0</v>
      </c>
      <c r="FH114">
        <f t="shared" si="280"/>
        <v>0</v>
      </c>
      <c r="FI114">
        <f t="shared" si="281"/>
        <v>0</v>
      </c>
      <c r="FJ114">
        <f t="shared" si="282"/>
        <v>0</v>
      </c>
      <c r="FK114">
        <f t="shared" si="283"/>
        <v>0</v>
      </c>
      <c r="FL114" s="7" t="str">
        <f t="shared" si="255"/>
        <v>-----</v>
      </c>
      <c r="FM114" s="7" t="str">
        <f t="shared" si="256"/>
        <v>-----</v>
      </c>
      <c r="FN114" s="7" t="str">
        <f t="shared" si="257"/>
        <v>-----</v>
      </c>
      <c r="FO114" s="7" t="str">
        <f t="shared" si="258"/>
        <v>-----</v>
      </c>
      <c r="FP114" s="7" t="str">
        <f t="shared" si="259"/>
        <v>-----</v>
      </c>
      <c r="FQ114" s="7" t="str">
        <f t="shared" si="260"/>
        <v>-----</v>
      </c>
      <c r="FR114" s="13" t="str">
        <f>IF(FL114="-----","-----",(D114-Q114)/Q114)</f>
        <v>-----</v>
      </c>
      <c r="FS114" s="13" t="str">
        <f>IF(FM114="-----","-----",(Q114-R114)/R114)</f>
        <v>-----</v>
      </c>
      <c r="FT114" s="13" t="str">
        <f>IF(FN114="-----","-----",(R114-S114)/S114)</f>
        <v>-----</v>
      </c>
      <c r="FU114" s="13" t="str">
        <f>IF(FO114="-----","-----",(S114-T114)/T114)</f>
        <v>-----</v>
      </c>
      <c r="FV114" s="13" t="str">
        <f>IF(FP114="-----","-----",(T114-U114)/U114)</f>
        <v>-----</v>
      </c>
      <c r="FW114" s="13" t="str">
        <f>IF(FQ114="-----","-----",(U114-V114)/V114)</f>
        <v>-----</v>
      </c>
      <c r="FX114" s="7" t="str">
        <f t="shared" si="261"/>
        <v>-----</v>
      </c>
      <c r="FY114" s="7" t="str">
        <f t="shared" si="262"/>
        <v>-----</v>
      </c>
      <c r="FZ114" s="7" t="str">
        <f t="shared" si="263"/>
        <v>-----</v>
      </c>
      <c r="GA114" s="7" t="str">
        <f t="shared" si="264"/>
        <v>-----</v>
      </c>
      <c r="GB114" s="7" t="str">
        <f t="shared" si="265"/>
        <v>-----</v>
      </c>
      <c r="GC114" s="7" t="str">
        <f t="shared" si="266"/>
        <v>-----</v>
      </c>
      <c r="GD114" s="7" t="str">
        <f>IF(AND(BG114&gt;AA114,BG113&gt;AA113,BG112&gt;AA112,BG111&gt;AA111,BG110&gt;AA110,BG109&gt;AA109,BG108&gt;AA108,BG107&gt;AA107,BG106&gt;AA106,BG105&gt;AA105,BG104&gt;AA104,BG103&gt;AA103),"Bullish",IF(AND(BG114&lt;AA114,BG113&lt;AA113,BG112&lt;AA112,BG111&lt;AA111,BG110&lt;AA110,BG109&lt;AA109,BG108&lt;AA108,BG107&lt;AA107,BG106&lt;AA106,BG105&lt;AA105,BG104&lt;AA104,BG103&lt;AA103),"Bearish","-----"))</f>
        <v>Bearish</v>
      </c>
      <c r="GE114">
        <f>(Z114-BG114)/BG114</f>
        <v>-1.1400239211798351E-3</v>
      </c>
      <c r="GI114" s="7" t="str">
        <f>IF(Y114&gt;Z114,"Bullish","Bearish")</f>
        <v>Bullish</v>
      </c>
      <c r="GJ114" s="19" t="str">
        <f>IF(AND(D114&gt;Y114,D113&lt;Y113),"TEMA crossover","-----")</f>
        <v>-----</v>
      </c>
      <c r="GK114" s="19" t="str">
        <f>IF(AND(D114&lt;Y114,D113&gt;Y113),"TEMA crossunder","-----")</f>
        <v>-----</v>
      </c>
      <c r="GL114" s="20" t="str">
        <f>IF(GD114="Bearish","YES","-----")</f>
        <v>YES</v>
      </c>
      <c r="GM114" s="20" t="str">
        <f>IF(GH114="Reverse to Bearish","YES","-----")</f>
        <v>-----</v>
      </c>
      <c r="GN114" s="20" t="str">
        <f>IF(AND(GI114="Bullish",GI113="Bullish",GI112="Bullish",GI111="Bullish"),"YES","-----")</f>
        <v>YES</v>
      </c>
      <c r="GO114" s="20" t="str">
        <f>IF(OR(GK114="TEMA crossunder",GK113="TEMA crossunder",GK112="TEMA crossunder",GK111="TEMA crossunder"),"YES","-----")</f>
        <v>YES</v>
      </c>
      <c r="GP114" s="20" t="str">
        <f>IF(GD114="Bullish","YES","-----")</f>
        <v>-----</v>
      </c>
      <c r="GQ114" s="20" t="str">
        <f>IF(GH114="Reverse to Bullish","YES","-----")</f>
        <v>-----</v>
      </c>
      <c r="GR114" s="20" t="str">
        <f>IF(AND(GI114="Bearish",GI113="Bearish",GI112="Bearish",GI111="Bearish"),"YES","-----")</f>
        <v>-----</v>
      </c>
      <c r="GS114" s="20" t="str">
        <f>IF(OR(GJ114="TEMA crossover",GJ113="TEMA crossover",GJ112="TEMA crossover",GJ111="TEMA crossover"),"YES","-----")</f>
        <v>YES</v>
      </c>
      <c r="GT114" s="20" t="str">
        <f t="shared" si="284"/>
        <v>-----</v>
      </c>
      <c r="GU114" s="20" t="str">
        <f t="shared" si="285"/>
        <v>-----</v>
      </c>
      <c r="GV114" s="20" t="str">
        <f t="shared" si="286"/>
        <v>-----</v>
      </c>
      <c r="GW114" s="20" t="str">
        <f t="shared" si="287"/>
        <v>-----</v>
      </c>
      <c r="GX114" s="20" t="str">
        <f t="shared" si="288"/>
        <v>-----</v>
      </c>
      <c r="GY114" s="20" t="str">
        <f t="shared" si="289"/>
        <v>-----</v>
      </c>
      <c r="GZ114" s="7" t="str">
        <f>IF(G114&gt;BH114,"YES","-----")</f>
        <v>-----</v>
      </c>
      <c r="HA114" s="7" t="str">
        <f>IF(F114&lt;BI114,"YES","-----")</f>
        <v>-----</v>
      </c>
      <c r="HB114">
        <f>BH114-BI114</f>
        <v>8.2600000000002183</v>
      </c>
      <c r="HI114">
        <f t="shared" si="267"/>
        <v>-3.6910200000002078</v>
      </c>
      <c r="HJ114">
        <f t="shared" si="268"/>
        <v>4.5689800000000105</v>
      </c>
      <c r="HK114" s="7"/>
      <c r="HL114" s="7"/>
      <c r="HM114" s="7"/>
      <c r="HN114" s="7"/>
      <c r="HO114" s="7"/>
      <c r="HP114" s="7"/>
      <c r="HQ114" s="28">
        <f t="shared" si="291"/>
        <v>-1.5999999959603883E-4</v>
      </c>
      <c r="HR114" s="28" t="str">
        <f t="shared" si="269"/>
        <v>Bear</v>
      </c>
      <c r="HS114">
        <f t="shared" si="270"/>
        <v>1.5999999959603883E-4</v>
      </c>
    </row>
    <row r="115" spans="1:227" x14ac:dyDescent="0.55000000000000004">
      <c r="A115">
        <f>Validation!A114</f>
        <v>1772062200</v>
      </c>
      <c r="B115" t="str">
        <f>Price!B114</f>
        <v>XAUUSD</v>
      </c>
      <c r="C115" t="str">
        <f>Price!C114</f>
        <v>M5</v>
      </c>
      <c r="D115">
        <f>Price!D114</f>
        <v>5168.9799999999996</v>
      </c>
      <c r="E115">
        <f>Price!E114</f>
        <v>5170.03</v>
      </c>
      <c r="F115">
        <f>Price!F114</f>
        <v>5170.2299999999996</v>
      </c>
      <c r="G115">
        <f>Price!G114</f>
        <v>5165.41</v>
      </c>
      <c r="H115">
        <f>Price!H114</f>
        <v>371</v>
      </c>
      <c r="I115">
        <f>Diagonals!E114</f>
        <v>0</v>
      </c>
      <c r="J115">
        <f>Diagonals!F114</f>
        <v>0</v>
      </c>
      <c r="K115">
        <f>Diagonals!G114</f>
        <v>0</v>
      </c>
      <c r="L115">
        <f>Diagonals!H114</f>
        <v>0</v>
      </c>
      <c r="M115">
        <f>Diagonals!I114</f>
        <v>0</v>
      </c>
      <c r="N115">
        <f>Diagonals!J114</f>
        <v>0</v>
      </c>
      <c r="O115">
        <f>Diagonals!K114</f>
        <v>0</v>
      </c>
      <c r="P115">
        <f>Diagonals!L114</f>
        <v>0</v>
      </c>
      <c r="Q115">
        <f>Trendlines!E114</f>
        <v>0</v>
      </c>
      <c r="R115">
        <f>Trendlines!F114</f>
        <v>0</v>
      </c>
      <c r="S115">
        <f>Trendlines!G114</f>
        <v>0</v>
      </c>
      <c r="T115">
        <f>Trendlines!H114</f>
        <v>0</v>
      </c>
      <c r="U115">
        <f>Trendlines!I114</f>
        <v>0</v>
      </c>
      <c r="V115">
        <f>Trendlines!J114</f>
        <v>0</v>
      </c>
      <c r="W115">
        <f>Trendlines!K114</f>
        <v>0</v>
      </c>
      <c r="X115">
        <f>Trendlines!L114</f>
        <v>0</v>
      </c>
      <c r="Y115">
        <f>Tema_Hrma_Smma!E114</f>
        <v>5170.8</v>
      </c>
      <c r="Z115">
        <f>Tema_Hrma_Smma!F114</f>
        <v>5169.3500000000004</v>
      </c>
      <c r="AA115">
        <f>Tema_Hrma_Smma!G114</f>
        <v>5184.58</v>
      </c>
      <c r="AB115">
        <f>ZScore!H114</f>
        <v>-1</v>
      </c>
      <c r="AC115">
        <f>ZScore!I114</f>
        <v>0.69091000000000002</v>
      </c>
      <c r="AD115">
        <f>ZScore!J114</f>
        <v>3</v>
      </c>
      <c r="AE115">
        <f>HA!E114</f>
        <v>5171.33</v>
      </c>
      <c r="AF115">
        <f>HA!F114</f>
        <v>5171.33</v>
      </c>
      <c r="AG115">
        <f>HA!G114</f>
        <v>5165.41</v>
      </c>
      <c r="AH115">
        <f>HA!H114</f>
        <v>5168.66</v>
      </c>
      <c r="AI115">
        <f>HA!I114</f>
        <v>-1</v>
      </c>
      <c r="AJ115">
        <f>HA!J114</f>
        <v>2.67</v>
      </c>
      <c r="AK115">
        <f>HA!K114</f>
        <v>-0.14742</v>
      </c>
      <c r="AL115">
        <f>HA!L114</f>
        <v>-2</v>
      </c>
      <c r="AM115">
        <f>KC!E114</f>
        <v>5197.2354299999997</v>
      </c>
      <c r="AN115">
        <f>KC!F114</f>
        <v>5191.2906199999998</v>
      </c>
      <c r="AO115">
        <f>KC!G114</f>
        <v>5185.3458000000001</v>
      </c>
      <c r="AP115">
        <f>KC!H114</f>
        <v>5179.4009900000001</v>
      </c>
      <c r="AQ115">
        <f>KC!I114</f>
        <v>5173.4561700000004</v>
      </c>
      <c r="AR115">
        <f>KC!J114</f>
        <v>5164.4718499999999</v>
      </c>
      <c r="AS115">
        <f>KC!K114</f>
        <v>5158.5270399999999</v>
      </c>
      <c r="AT115">
        <f>KC!L114</f>
        <v>5152.5822200000002</v>
      </c>
      <c r="AU115">
        <f>KC!M114</f>
        <v>5146.6374100000003</v>
      </c>
      <c r="AV115">
        <f>KC!N114</f>
        <v>5140.6925899999997</v>
      </c>
      <c r="AW115">
        <f>SR_Levels!E114</f>
        <v>5161.8900000000003</v>
      </c>
      <c r="AX115">
        <f>SR_Levels!F114</f>
        <v>5135.8500000000004</v>
      </c>
      <c r="AY115">
        <f>SR_Levels!G114</f>
        <v>0</v>
      </c>
      <c r="AZ115">
        <f>SR_Levels!H114</f>
        <v>0</v>
      </c>
      <c r="BA115">
        <f>SR_Levels!I114</f>
        <v>5178.6000000000004</v>
      </c>
      <c r="BB115">
        <f>SR_Levels!J114</f>
        <v>5193.3500000000004</v>
      </c>
      <c r="BC115">
        <f>SR_Levels!K114</f>
        <v>5205.3100000000004</v>
      </c>
      <c r="BD115">
        <f>SR_Levels!L114</f>
        <v>0</v>
      </c>
      <c r="BE115">
        <f>ZigZag!E114</f>
        <v>0</v>
      </c>
      <c r="BF115">
        <f>ZigZag!F114</f>
        <v>0</v>
      </c>
      <c r="BG115">
        <f>ZigZag!G114</f>
        <v>5174.82</v>
      </c>
      <c r="BH115">
        <f>Dual_Tema!E114</f>
        <v>5173.93</v>
      </c>
      <c r="BI115">
        <f>Dual_Tema!F114</f>
        <v>5167.46</v>
      </c>
      <c r="BJ115">
        <f>Pinbar!E114</f>
        <v>0</v>
      </c>
      <c r="BK115">
        <f>SSA!E114</f>
        <v>5171.4568399999998</v>
      </c>
      <c r="BL115">
        <f>SSA!F114</f>
        <v>5171.8640100000002</v>
      </c>
      <c r="BN115" t="str">
        <f t="shared" si="290"/>
        <v>Red Candle</v>
      </c>
      <c r="BO115" s="34">
        <f t="shared" si="292"/>
        <v>-1.2289047676096176E-3</v>
      </c>
      <c r="BP115" s="34">
        <f t="shared" si="294"/>
        <v>1.4705256355163066E-4</v>
      </c>
      <c r="BQ115" s="34">
        <f t="shared" si="302"/>
        <v>2.5019006687250211E-3</v>
      </c>
      <c r="BR115" s="34">
        <f t="shared" si="304"/>
        <v>-3.6891976284281203E-3</v>
      </c>
      <c r="BS115" s="35">
        <f t="shared" si="293"/>
        <v>-2.0492241557923396E-4</v>
      </c>
      <c r="BT115" s="35">
        <f t="shared" si="295"/>
        <v>1.2253554439567438E-5</v>
      </c>
      <c r="BU115" s="35">
        <f t="shared" si="303"/>
        <v>1.3883053193830541E-4</v>
      </c>
      <c r="BV115" s="35">
        <f t="shared" si="305"/>
        <v>-1.539889550388196E-4</v>
      </c>
      <c r="BW115" s="27">
        <v>96</v>
      </c>
      <c r="BX115">
        <f>F115-G115</f>
        <v>4.819999999999709</v>
      </c>
      <c r="BY115">
        <f>ABS(F115-D114)</f>
        <v>0.18999999999959982</v>
      </c>
      <c r="BZ115">
        <f>ABS(G115-D114)</f>
        <v>4.6300000000001091</v>
      </c>
      <c r="CA115">
        <f t="shared" si="271"/>
        <v>4.819999999999709</v>
      </c>
      <c r="CB115">
        <f t="shared" si="296"/>
        <v>7.3257142857142492</v>
      </c>
      <c r="CC115">
        <f t="shared" si="299"/>
        <v>8.0943225127883363</v>
      </c>
      <c r="CD115">
        <f t="shared" si="297"/>
        <v>-0.76860822707408705</v>
      </c>
      <c r="CE115">
        <f t="shared" si="300"/>
        <v>-1</v>
      </c>
      <c r="CF115">
        <f t="shared" si="301"/>
        <v>-6</v>
      </c>
      <c r="CG115" s="7" t="str">
        <f t="shared" si="298"/>
        <v>-----</v>
      </c>
      <c r="CI115" s="27"/>
      <c r="CJ115" s="27"/>
      <c r="CK115" s="27"/>
      <c r="CL115" s="27"/>
      <c r="CM115" s="27"/>
      <c r="CN115" s="27"/>
      <c r="CO115" s="27"/>
      <c r="CP115" s="27"/>
      <c r="CQ115" s="27"/>
      <c r="CR115" s="27"/>
      <c r="CS115" s="27"/>
      <c r="CZ115" s="7" t="str">
        <f>IF(AND(D115&gt;BH115,D115&gt;E115),"Bullish Trigger","-----")</f>
        <v>-----</v>
      </c>
      <c r="DA115" s="7" t="str">
        <f>IF(AND(D115&lt;BI115,D115&lt;E115),"Bearish Trigger","-----")</f>
        <v>-----</v>
      </c>
      <c r="DB115" s="13" t="str">
        <f>IF(AND(W115=BE115,W115&gt;0,BE115&gt;0),"Important High","------")</f>
        <v>------</v>
      </c>
      <c r="DC115" s="13" t="str">
        <f>IF(AND(X115=BF115,X115&gt;0,BF115&gt;0),"Important Low","------")</f>
        <v>------</v>
      </c>
      <c r="DD115" s="7" t="str">
        <f>IF(AND(DB115="Important High",DC115="-----",BJ115=1),"Imp High Rej","-----")</f>
        <v>-----</v>
      </c>
      <c r="DE115" s="7" t="str">
        <f>IF(AND(DB115="-----",DC115="Important Low",BJ115=1),"Imp Low Rej","-----")</f>
        <v>-----</v>
      </c>
      <c r="DF115" s="7" t="str">
        <f>IF(Y115&gt;AM115,"Overbought",IF(Y115&gt;AO115,"Bullish Momentum",IF(Y115&gt;AQ115,"Flat Momentum","-----")))</f>
        <v>-----</v>
      </c>
      <c r="DG115" s="7" t="str">
        <f>IF(Y115&lt;AV115,"Oversold",IF(Y115&lt;AT115,"Bearish Momentum",IF(Y115&lt;AR115,"Flat Momentum","-----")))</f>
        <v>-----</v>
      </c>
      <c r="DH115" s="7" t="str">
        <f>IF(AND(DF115="Overbought",AD115=2),"Culminated Thrust","-----")</f>
        <v>-----</v>
      </c>
      <c r="DI115" s="7" t="str">
        <f>IF(AND(DG115="Oversold",AD115=5),"Culminated Thrust","-----")</f>
        <v>-----</v>
      </c>
      <c r="DJ115" s="14">
        <f>(Q115-$D115)/$D115</f>
        <v>-1</v>
      </c>
      <c r="DK115" s="14">
        <f>(R115-$D115)/$D115</f>
        <v>-1</v>
      </c>
      <c r="DL115" s="14">
        <f>(S115-$D115)/$D115</f>
        <v>-1</v>
      </c>
      <c r="DM115" s="14">
        <f>(T115-$D115)/$D115</f>
        <v>-1</v>
      </c>
      <c r="DN115" s="14">
        <f>(U115-$D115)/$D115</f>
        <v>-1</v>
      </c>
      <c r="DO115" s="14">
        <f>(V115-$D115)/$D115</f>
        <v>-1</v>
      </c>
      <c r="DP115" s="14">
        <f t="shared" si="239"/>
        <v>-1</v>
      </c>
      <c r="DQ115" s="14">
        <f t="shared" si="240"/>
        <v>-1</v>
      </c>
      <c r="DR115" s="14">
        <f t="shared" si="241"/>
        <v>-1</v>
      </c>
      <c r="DS115" s="14">
        <f t="shared" si="242"/>
        <v>-1</v>
      </c>
      <c r="DT115" s="14">
        <f t="shared" si="243"/>
        <v>-1</v>
      </c>
      <c r="DU115" s="14">
        <f t="shared" si="244"/>
        <v>-1</v>
      </c>
      <c r="DV115" t="str">
        <f>IF($D115&gt;Q115,"SUP","RES")</f>
        <v>SUP</v>
      </c>
      <c r="DW115" t="str">
        <f>IF($D115&gt;R115,"SUP","RES")</f>
        <v>SUP</v>
      </c>
      <c r="DX115" t="str">
        <f>IF($D115&gt;S115,"SUP","RES")</f>
        <v>SUP</v>
      </c>
      <c r="DY115" t="str">
        <f>IF($D115&gt;T115,"SUP","RES")</f>
        <v>SUP</v>
      </c>
      <c r="DZ115" t="str">
        <f>IF($D115&gt;U115,"SUP","RES")</f>
        <v>SUP</v>
      </c>
      <c r="EA115" t="str">
        <f>IF($D115&gt;V115,"SUP","RES")</f>
        <v>SUP</v>
      </c>
      <c r="EB115" s="7">
        <f t="shared" si="245"/>
        <v>0</v>
      </c>
      <c r="EC115" s="7">
        <f t="shared" si="246"/>
        <v>6</v>
      </c>
      <c r="ED115" s="13" t="str">
        <f t="shared" si="247"/>
        <v>All Sup</v>
      </c>
      <c r="EE115" s="13" t="str">
        <f t="shared" si="248"/>
        <v>-----</v>
      </c>
      <c r="EF115" s="7" t="str">
        <f>IF(OR(ED115="All Sup",EE115="All Res"),"na",((D115-MIN(Q115:V115))/(MAX(Q115:V115)-MIN(Q115:V115))))</f>
        <v>na</v>
      </c>
      <c r="EG115">
        <v>1.4999999999999999E-4</v>
      </c>
      <c r="EH115">
        <f>Q115*(1+$EG115)</f>
        <v>0</v>
      </c>
      <c r="EI115">
        <f>Q115*(1-$EG115)</f>
        <v>0</v>
      </c>
      <c r="EJ115">
        <f>R115*(1+$EG115)</f>
        <v>0</v>
      </c>
      <c r="EK115">
        <f>R115*(1-$EG115)</f>
        <v>0</v>
      </c>
      <c r="EL115">
        <f>S115*(1+$EG115)</f>
        <v>0</v>
      </c>
      <c r="EM115">
        <f>S115*(1-$EG115)</f>
        <v>0</v>
      </c>
      <c r="EN115">
        <f>T115*(1+$EG115)</f>
        <v>0</v>
      </c>
      <c r="EO115">
        <f>T115*(1-$EG115)</f>
        <v>0</v>
      </c>
      <c r="EP115">
        <f>U115*(1+$EG115)</f>
        <v>0</v>
      </c>
      <c r="EQ115">
        <f>U115*(1-$EG115)</f>
        <v>0</v>
      </c>
      <c r="ER115">
        <f>V115*(1+$EG115)</f>
        <v>0</v>
      </c>
      <c r="ES115">
        <f>V115*(1-$EG115)</f>
        <v>0</v>
      </c>
      <c r="ET115" s="7" t="str">
        <f t="shared" si="249"/>
        <v>-----</v>
      </c>
      <c r="EU115" s="7" t="str">
        <f t="shared" si="250"/>
        <v>-----</v>
      </c>
      <c r="EV115" s="7" t="str">
        <f t="shared" si="251"/>
        <v>-----</v>
      </c>
      <c r="EW115" s="7" t="str">
        <f t="shared" si="252"/>
        <v>-----</v>
      </c>
      <c r="EX115" s="7" t="str">
        <f t="shared" si="253"/>
        <v>-----</v>
      </c>
      <c r="EY115" s="7" t="str">
        <f t="shared" si="254"/>
        <v>-----</v>
      </c>
      <c r="EZ115">
        <f t="shared" si="272"/>
        <v>113</v>
      </c>
      <c r="FA115">
        <f t="shared" si="273"/>
        <v>113</v>
      </c>
      <c r="FB115">
        <f t="shared" si="274"/>
        <v>113</v>
      </c>
      <c r="FC115">
        <f t="shared" si="275"/>
        <v>113</v>
      </c>
      <c r="FD115">
        <f t="shared" si="276"/>
        <v>113</v>
      </c>
      <c r="FE115">
        <f t="shared" si="277"/>
        <v>113</v>
      </c>
      <c r="FF115">
        <f t="shared" si="278"/>
        <v>0</v>
      </c>
      <c r="FG115">
        <f t="shared" si="279"/>
        <v>0</v>
      </c>
      <c r="FH115">
        <f t="shared" si="280"/>
        <v>0</v>
      </c>
      <c r="FI115">
        <f t="shared" si="281"/>
        <v>0</v>
      </c>
      <c r="FJ115">
        <f t="shared" si="282"/>
        <v>0</v>
      </c>
      <c r="FK115">
        <f t="shared" si="283"/>
        <v>0</v>
      </c>
      <c r="FL115" s="7" t="str">
        <f t="shared" si="255"/>
        <v>-----</v>
      </c>
      <c r="FM115" s="7" t="str">
        <f t="shared" si="256"/>
        <v>-----</v>
      </c>
      <c r="FN115" s="7" t="str">
        <f t="shared" si="257"/>
        <v>-----</v>
      </c>
      <c r="FO115" s="7" t="str">
        <f t="shared" si="258"/>
        <v>-----</v>
      </c>
      <c r="FP115" s="7" t="str">
        <f t="shared" si="259"/>
        <v>-----</v>
      </c>
      <c r="FQ115" s="7" t="str">
        <f t="shared" si="260"/>
        <v>-----</v>
      </c>
      <c r="FR115" s="13" t="str">
        <f>IF(FL115="-----","-----",(D115-Q115)/Q115)</f>
        <v>-----</v>
      </c>
      <c r="FS115" s="13" t="str">
        <f>IF(FM115="-----","-----",(Q115-R115)/R115)</f>
        <v>-----</v>
      </c>
      <c r="FT115" s="13" t="str">
        <f>IF(FN115="-----","-----",(R115-S115)/S115)</f>
        <v>-----</v>
      </c>
      <c r="FU115" s="13" t="str">
        <f>IF(FO115="-----","-----",(S115-T115)/T115)</f>
        <v>-----</v>
      </c>
      <c r="FV115" s="13" t="str">
        <f>IF(FP115="-----","-----",(T115-U115)/U115)</f>
        <v>-----</v>
      </c>
      <c r="FW115" s="13" t="str">
        <f>IF(FQ115="-----","-----",(U115-V115)/V115)</f>
        <v>-----</v>
      </c>
      <c r="FX115" s="7" t="str">
        <f t="shared" si="261"/>
        <v>-----</v>
      </c>
      <c r="FY115" s="7" t="str">
        <f t="shared" si="262"/>
        <v>-----</v>
      </c>
      <c r="FZ115" s="7" t="str">
        <f t="shared" si="263"/>
        <v>-----</v>
      </c>
      <c r="GA115" s="7" t="str">
        <f t="shared" si="264"/>
        <v>-----</v>
      </c>
      <c r="GB115" s="7" t="str">
        <f t="shared" si="265"/>
        <v>-----</v>
      </c>
      <c r="GC115" s="7" t="str">
        <f t="shared" si="266"/>
        <v>-----</v>
      </c>
      <c r="GD115" s="7" t="str">
        <f>IF(AND(BG115&gt;AA115,BG114&gt;AA114,BG113&gt;AA113,BG112&gt;AA112,BG111&gt;AA111,BG110&gt;AA110,BG109&gt;AA109,BG108&gt;AA108,BG107&gt;AA107,BG106&gt;AA106,BG105&gt;AA105,BG104&gt;AA104),"Bullish",IF(AND(BG115&lt;AA115,BG114&lt;AA114,BG113&lt;AA113,BG112&lt;AA112,BG111&lt;AA111,BG110&lt;AA110,BG109&lt;AA109,BG108&lt;AA108,BG107&lt;AA107,BG106&lt;AA106,BG105&lt;AA105,BG104&lt;AA104),"Bearish","-----"))</f>
        <v>Bearish</v>
      </c>
      <c r="GE115">
        <f>(Z115-BG115)/BG115</f>
        <v>-1.0570415975820115E-3</v>
      </c>
      <c r="GI115" s="7" t="str">
        <f>IF(Y115&gt;Z115,"Bullish","Bearish")</f>
        <v>Bullish</v>
      </c>
      <c r="GJ115" s="19" t="str">
        <f>IF(AND(D115&gt;Y115,D114&lt;Y114),"TEMA crossover","-----")</f>
        <v>-----</v>
      </c>
      <c r="GK115" s="19" t="str">
        <f>IF(AND(D115&lt;Y115,D114&gt;Y114),"TEMA crossunder","-----")</f>
        <v>-----</v>
      </c>
      <c r="GL115" s="20" t="str">
        <f>IF(GD115="Bearish","YES","-----")</f>
        <v>YES</v>
      </c>
      <c r="GM115" s="20" t="str">
        <f>IF(GH115="Reverse to Bearish","YES","-----")</f>
        <v>-----</v>
      </c>
      <c r="GN115" s="20" t="str">
        <f>IF(AND(GI115="Bullish",GI114="Bullish",GI113="Bullish",GI112="Bullish"),"YES","-----")</f>
        <v>YES</v>
      </c>
      <c r="GO115" s="20" t="str">
        <f>IF(OR(GK115="TEMA crossunder",GK114="TEMA crossunder",GK113="TEMA crossunder",GK112="TEMA crossunder"),"YES","-----")</f>
        <v>YES</v>
      </c>
      <c r="GP115" s="20" t="str">
        <f>IF(GD115="Bullish","YES","-----")</f>
        <v>-----</v>
      </c>
      <c r="GQ115" s="20" t="str">
        <f>IF(GH115="Reverse to Bullish","YES","-----")</f>
        <v>-----</v>
      </c>
      <c r="GR115" s="20" t="str">
        <f>IF(AND(GI115="Bearish",GI114="Bearish",GI113="Bearish",GI112="Bearish"),"YES","-----")</f>
        <v>-----</v>
      </c>
      <c r="GS115" s="20" t="str">
        <f>IF(OR(GJ115="TEMA crossover",GJ114="TEMA crossover",GJ113="TEMA crossover",GJ112="TEMA crossover"),"YES","-----")</f>
        <v>YES</v>
      </c>
      <c r="GT115" s="20" t="str">
        <f t="shared" si="284"/>
        <v>-----</v>
      </c>
      <c r="GU115" s="20" t="str">
        <f t="shared" si="285"/>
        <v>-----</v>
      </c>
      <c r="GV115" s="20" t="str">
        <f t="shared" si="286"/>
        <v>-----</v>
      </c>
      <c r="GW115" s="20" t="str">
        <f t="shared" si="287"/>
        <v>-----</v>
      </c>
      <c r="GX115" s="20" t="str">
        <f t="shared" si="288"/>
        <v>-----</v>
      </c>
      <c r="GY115" s="20" t="str">
        <f t="shared" si="289"/>
        <v>-----</v>
      </c>
      <c r="GZ115" s="7" t="str">
        <f>IF(G115&gt;BH115,"YES","-----")</f>
        <v>-----</v>
      </c>
      <c r="HA115" s="7" t="str">
        <f>IF(F115&lt;BI115,"YES","-----")</f>
        <v>-----</v>
      </c>
      <c r="HB115">
        <f>BH115-BI115</f>
        <v>6.4700000000002547</v>
      </c>
      <c r="HI115">
        <f t="shared" si="267"/>
        <v>-3.9968399999997928</v>
      </c>
      <c r="HJ115">
        <f t="shared" si="268"/>
        <v>2.4731600000004619</v>
      </c>
      <c r="HK115" s="7"/>
      <c r="HL115" s="7"/>
      <c r="HM115" s="7"/>
      <c r="HN115" s="7"/>
      <c r="HO115" s="7"/>
      <c r="HP115" s="7"/>
      <c r="HQ115" s="28">
        <f t="shared" si="291"/>
        <v>-0.40717000000040571</v>
      </c>
      <c r="HR115" s="28" t="str">
        <f t="shared" si="269"/>
        <v>Bear</v>
      </c>
      <c r="HS115">
        <f t="shared" si="270"/>
        <v>0.40717000000040571</v>
      </c>
    </row>
    <row r="116" spans="1:227" x14ac:dyDescent="0.55000000000000004">
      <c r="A116">
        <f>Validation!A115</f>
        <v>1772062500</v>
      </c>
      <c r="B116" t="str">
        <f>Price!B115</f>
        <v>XAUUSD</v>
      </c>
      <c r="C116" t="str">
        <f>Price!C115</f>
        <v>M5</v>
      </c>
      <c r="D116">
        <f>Price!D115</f>
        <v>5169.88</v>
      </c>
      <c r="E116">
        <f>Price!E115</f>
        <v>5168.9799999999996</v>
      </c>
      <c r="F116">
        <f>Price!F115</f>
        <v>5169.88</v>
      </c>
      <c r="G116">
        <f>Price!G115</f>
        <v>5164.08</v>
      </c>
      <c r="H116">
        <f>Price!H115</f>
        <v>351</v>
      </c>
      <c r="I116">
        <f>Diagonals!E115</f>
        <v>0</v>
      </c>
      <c r="J116">
        <f>Diagonals!F115</f>
        <v>0</v>
      </c>
      <c r="K116">
        <f>Diagonals!G115</f>
        <v>0</v>
      </c>
      <c r="L116">
        <f>Diagonals!H115</f>
        <v>0</v>
      </c>
      <c r="M116">
        <f>Diagonals!I115</f>
        <v>0</v>
      </c>
      <c r="N116">
        <f>Diagonals!J115</f>
        <v>0</v>
      </c>
      <c r="O116">
        <f>Diagonals!K115</f>
        <v>0</v>
      </c>
      <c r="P116">
        <f>Diagonals!L115</f>
        <v>0</v>
      </c>
      <c r="Q116">
        <f>Trendlines!E115</f>
        <v>0</v>
      </c>
      <c r="R116">
        <f>Trendlines!F115</f>
        <v>0</v>
      </c>
      <c r="S116">
        <f>Trendlines!G115</f>
        <v>0</v>
      </c>
      <c r="T116">
        <f>Trendlines!H115</f>
        <v>0</v>
      </c>
      <c r="U116">
        <f>Trendlines!I115</f>
        <v>0</v>
      </c>
      <c r="V116">
        <f>Trendlines!J115</f>
        <v>0</v>
      </c>
      <c r="W116">
        <f>Trendlines!K115</f>
        <v>0</v>
      </c>
      <c r="X116">
        <f>Trendlines!L115</f>
        <v>0</v>
      </c>
      <c r="Y116">
        <f>Tema_Hrma_Smma!E115</f>
        <v>5169.51</v>
      </c>
      <c r="Z116">
        <f>Tema_Hrma_Smma!F115</f>
        <v>5169.05</v>
      </c>
      <c r="AA116">
        <f>Tema_Hrma_Smma!G115</f>
        <v>5184.13</v>
      </c>
      <c r="AB116">
        <f>ZScore!H115</f>
        <v>1</v>
      </c>
      <c r="AC116">
        <f>ZScore!I115</f>
        <v>0.73558999999999997</v>
      </c>
      <c r="AD116">
        <f>ZScore!J115</f>
        <v>0</v>
      </c>
      <c r="AE116">
        <f>HA!E115</f>
        <v>5170</v>
      </c>
      <c r="AF116">
        <f>HA!F115</f>
        <v>5170</v>
      </c>
      <c r="AG116">
        <f>HA!G115</f>
        <v>5164.08</v>
      </c>
      <c r="AH116">
        <f>HA!H115</f>
        <v>5168.2</v>
      </c>
      <c r="AI116">
        <f>HA!I115</f>
        <v>-1</v>
      </c>
      <c r="AJ116">
        <f>HA!J115</f>
        <v>1.79</v>
      </c>
      <c r="AK116">
        <f>HA!K115</f>
        <v>-0.44431999999999999</v>
      </c>
      <c r="AL116">
        <f>HA!L115</f>
        <v>-3</v>
      </c>
      <c r="AM116">
        <f>KC!E115</f>
        <v>5196.7073499999997</v>
      </c>
      <c r="AN116">
        <f>KC!F115</f>
        <v>5190.7685799999999</v>
      </c>
      <c r="AO116">
        <f>KC!G115</f>
        <v>5184.8298199999999</v>
      </c>
      <c r="AP116">
        <f>KC!H115</f>
        <v>5178.8910500000002</v>
      </c>
      <c r="AQ116">
        <f>KC!I115</f>
        <v>5172.9522800000004</v>
      </c>
      <c r="AR116">
        <f>KC!J115</f>
        <v>5164.0976300000002</v>
      </c>
      <c r="AS116">
        <f>KC!K115</f>
        <v>5158.1588700000002</v>
      </c>
      <c r="AT116">
        <f>KC!L115</f>
        <v>5152.2200999999995</v>
      </c>
      <c r="AU116">
        <f>KC!M115</f>
        <v>5146.2813399999995</v>
      </c>
      <c r="AV116">
        <f>KC!N115</f>
        <v>5140.3425699999998</v>
      </c>
      <c r="AW116">
        <f>SR_Levels!E115</f>
        <v>5161.8900000000003</v>
      </c>
      <c r="AX116">
        <f>SR_Levels!F115</f>
        <v>5135.8500000000004</v>
      </c>
      <c r="AY116">
        <f>SR_Levels!G115</f>
        <v>0</v>
      </c>
      <c r="AZ116">
        <f>SR_Levels!H115</f>
        <v>0</v>
      </c>
      <c r="BA116">
        <f>SR_Levels!I115</f>
        <v>5178.6000000000004</v>
      </c>
      <c r="BB116">
        <f>SR_Levels!J115</f>
        <v>5193.3500000000004</v>
      </c>
      <c r="BC116">
        <f>SR_Levels!K115</f>
        <v>5205.3100000000004</v>
      </c>
      <c r="BD116">
        <f>SR_Levels!L115</f>
        <v>0</v>
      </c>
      <c r="BE116">
        <f>ZigZag!E115</f>
        <v>0</v>
      </c>
      <c r="BF116">
        <f>ZigZag!F115</f>
        <v>0</v>
      </c>
      <c r="BG116">
        <f>ZigZag!G115</f>
        <v>5174.33</v>
      </c>
      <c r="BH116">
        <f>Dual_Tema!E115</f>
        <v>5171.8900000000003</v>
      </c>
      <c r="BI116">
        <f>Dual_Tema!F115</f>
        <v>5166.05</v>
      </c>
      <c r="BJ116">
        <f>Pinbar!E115</f>
        <v>1</v>
      </c>
      <c r="BK116">
        <f>SSA!E115</f>
        <v>5170.1718300000002</v>
      </c>
      <c r="BL116">
        <f>SSA!F115</f>
        <v>5171.0179200000002</v>
      </c>
      <c r="BN116" t="str">
        <f t="shared" si="290"/>
        <v>Green Candle</v>
      </c>
      <c r="BO116" s="34">
        <f t="shared" si="292"/>
        <v>-1.9016435219595396E-3</v>
      </c>
      <c r="BP116" s="34">
        <f t="shared" si="294"/>
        <v>1.895954651860432E-4</v>
      </c>
      <c r="BQ116" s="34">
        <f t="shared" si="302"/>
        <v>1.3267403055958749E-3</v>
      </c>
      <c r="BR116" s="34">
        <f t="shared" si="304"/>
        <v>-2.6102507808565267E-3</v>
      </c>
      <c r="BS116" s="35">
        <f t="shared" si="293"/>
        <v>-3.1719200756630261E-4</v>
      </c>
      <c r="BT116" s="35">
        <f t="shared" si="295"/>
        <v>1.5798249310750023E-5</v>
      </c>
      <c r="BU116" s="35">
        <f t="shared" si="303"/>
        <v>7.3661655295653716E-5</v>
      </c>
      <c r="BV116" s="35">
        <f t="shared" si="305"/>
        <v>-1.0889671304292747E-4</v>
      </c>
      <c r="BW116" s="27">
        <v>96</v>
      </c>
      <c r="BX116">
        <f>F116-G116</f>
        <v>5.8000000000001819</v>
      </c>
      <c r="BY116">
        <f>ABS(F116-D115)</f>
        <v>0.9000000000005457</v>
      </c>
      <c r="BZ116">
        <f>ABS(G116-D115)</f>
        <v>4.8999999999996362</v>
      </c>
      <c r="CA116">
        <f t="shared" si="271"/>
        <v>5.8000000000001819</v>
      </c>
      <c r="CB116">
        <f t="shared" si="296"/>
        <v>7.5428571428571036</v>
      </c>
      <c r="CC116">
        <f t="shared" si="299"/>
        <v>7.9304423333034677</v>
      </c>
      <c r="CD116">
        <f t="shared" si="297"/>
        <v>-0.38758519044636408</v>
      </c>
      <c r="CE116">
        <f t="shared" si="300"/>
        <v>-1</v>
      </c>
      <c r="CF116">
        <f t="shared" si="301"/>
        <v>-7</v>
      </c>
      <c r="CG116" s="7" t="str">
        <f t="shared" si="298"/>
        <v>-----</v>
      </c>
      <c r="CI116" s="27"/>
      <c r="CJ116" s="27"/>
      <c r="CK116" s="27"/>
      <c r="CL116" s="27"/>
      <c r="CM116" s="27"/>
      <c r="CN116" s="27"/>
      <c r="CO116" s="27"/>
      <c r="CP116" s="27"/>
      <c r="CQ116" s="27"/>
      <c r="CR116" s="27"/>
      <c r="CS116" s="27"/>
      <c r="CZ116" s="7" t="str">
        <f>IF(AND(D116&gt;BH116,D116&gt;E116),"Bullish Trigger","-----")</f>
        <v>-----</v>
      </c>
      <c r="DA116" s="7" t="str">
        <f>IF(AND(D116&lt;BI116,D116&lt;E116),"Bearish Trigger","-----")</f>
        <v>-----</v>
      </c>
      <c r="DB116" s="13" t="str">
        <f>IF(AND(W116=BE116,W116&gt;0,BE116&gt;0),"Important High","------")</f>
        <v>------</v>
      </c>
      <c r="DC116" s="13" t="str">
        <f>IF(AND(X116=BF116,X116&gt;0,BF116&gt;0),"Important Low","------")</f>
        <v>------</v>
      </c>
      <c r="DD116" s="7" t="str">
        <f>IF(AND(DB116="Important High",DC116="-----",BJ116=1),"Imp High Rej","-----")</f>
        <v>-----</v>
      </c>
      <c r="DE116" s="7" t="str">
        <f>IF(AND(DB116="-----",DC116="Important Low",BJ116=1),"Imp Low Rej","-----")</f>
        <v>-----</v>
      </c>
      <c r="DF116" s="7" t="str">
        <f>IF(Y116&gt;AM116,"Overbought",IF(Y116&gt;AO116,"Bullish Momentum",IF(Y116&gt;AQ116,"Flat Momentum","-----")))</f>
        <v>-----</v>
      </c>
      <c r="DG116" s="7" t="str">
        <f>IF(Y116&lt;AV116,"Oversold",IF(Y116&lt;AT116,"Bearish Momentum",IF(Y116&lt;AR116,"Flat Momentum","-----")))</f>
        <v>-----</v>
      </c>
      <c r="DH116" s="7" t="str">
        <f>IF(AND(DF116="Overbought",AD116=2),"Culminated Thrust","-----")</f>
        <v>-----</v>
      </c>
      <c r="DI116" s="7" t="str">
        <f>IF(AND(DG116="Oversold",AD116=5),"Culminated Thrust","-----")</f>
        <v>-----</v>
      </c>
      <c r="DJ116" s="14">
        <f>(Q116-$D116)/$D116</f>
        <v>-1</v>
      </c>
      <c r="DK116" s="14">
        <f>(R116-$D116)/$D116</f>
        <v>-1</v>
      </c>
      <c r="DL116" s="14">
        <f>(S116-$D116)/$D116</f>
        <v>-1</v>
      </c>
      <c r="DM116" s="14">
        <f>(T116-$D116)/$D116</f>
        <v>-1</v>
      </c>
      <c r="DN116" s="14">
        <f>(U116-$D116)/$D116</f>
        <v>-1</v>
      </c>
      <c r="DO116" s="14">
        <f>(V116-$D116)/$D116</f>
        <v>-1</v>
      </c>
      <c r="DP116" s="14">
        <f t="shared" si="239"/>
        <v>-1</v>
      </c>
      <c r="DQ116" s="14">
        <f t="shared" si="240"/>
        <v>-1</v>
      </c>
      <c r="DR116" s="14">
        <f t="shared" si="241"/>
        <v>-1</v>
      </c>
      <c r="DS116" s="14">
        <f t="shared" si="242"/>
        <v>-1</v>
      </c>
      <c r="DT116" s="14">
        <f t="shared" si="243"/>
        <v>-1</v>
      </c>
      <c r="DU116" s="14">
        <f t="shared" si="244"/>
        <v>-1</v>
      </c>
      <c r="DV116" t="str">
        <f>IF($D116&gt;Q116,"SUP","RES")</f>
        <v>SUP</v>
      </c>
      <c r="DW116" t="str">
        <f>IF($D116&gt;R116,"SUP","RES")</f>
        <v>SUP</v>
      </c>
      <c r="DX116" t="str">
        <f>IF($D116&gt;S116,"SUP","RES")</f>
        <v>SUP</v>
      </c>
      <c r="DY116" t="str">
        <f>IF($D116&gt;T116,"SUP","RES")</f>
        <v>SUP</v>
      </c>
      <c r="DZ116" t="str">
        <f>IF($D116&gt;U116,"SUP","RES")</f>
        <v>SUP</v>
      </c>
      <c r="EA116" t="str">
        <f>IF($D116&gt;V116,"SUP","RES")</f>
        <v>SUP</v>
      </c>
      <c r="EB116" s="7">
        <f t="shared" si="245"/>
        <v>0</v>
      </c>
      <c r="EC116" s="7">
        <f t="shared" si="246"/>
        <v>6</v>
      </c>
      <c r="ED116" s="13" t="str">
        <f t="shared" si="247"/>
        <v>All Sup</v>
      </c>
      <c r="EE116" s="13" t="str">
        <f t="shared" si="248"/>
        <v>-----</v>
      </c>
      <c r="EF116" s="7" t="str">
        <f>IF(OR(ED116="All Sup",EE116="All Res"),"na",((D116-MIN(Q116:V116))/(MAX(Q116:V116)-MIN(Q116:V116))))</f>
        <v>na</v>
      </c>
      <c r="EG116">
        <v>1.4999999999999999E-4</v>
      </c>
      <c r="EH116">
        <f>Q116*(1+$EG116)</f>
        <v>0</v>
      </c>
      <c r="EI116">
        <f>Q116*(1-$EG116)</f>
        <v>0</v>
      </c>
      <c r="EJ116">
        <f>R116*(1+$EG116)</f>
        <v>0</v>
      </c>
      <c r="EK116">
        <f>R116*(1-$EG116)</f>
        <v>0</v>
      </c>
      <c r="EL116">
        <f>S116*(1+$EG116)</f>
        <v>0</v>
      </c>
      <c r="EM116">
        <f>S116*(1-$EG116)</f>
        <v>0</v>
      </c>
      <c r="EN116">
        <f>T116*(1+$EG116)</f>
        <v>0</v>
      </c>
      <c r="EO116">
        <f>T116*(1-$EG116)</f>
        <v>0</v>
      </c>
      <c r="EP116">
        <f>U116*(1+$EG116)</f>
        <v>0</v>
      </c>
      <c r="EQ116">
        <f>U116*(1-$EG116)</f>
        <v>0</v>
      </c>
      <c r="ER116">
        <f>V116*(1+$EG116)</f>
        <v>0</v>
      </c>
      <c r="ES116">
        <f>V116*(1-$EG116)</f>
        <v>0</v>
      </c>
      <c r="ET116" s="7" t="str">
        <f t="shared" si="249"/>
        <v>-----</v>
      </c>
      <c r="EU116" s="7" t="str">
        <f t="shared" si="250"/>
        <v>-----</v>
      </c>
      <c r="EV116" s="7" t="str">
        <f t="shared" si="251"/>
        <v>-----</v>
      </c>
      <c r="EW116" s="7" t="str">
        <f t="shared" si="252"/>
        <v>-----</v>
      </c>
      <c r="EX116" s="7" t="str">
        <f t="shared" si="253"/>
        <v>-----</v>
      </c>
      <c r="EY116" s="7" t="str">
        <f t="shared" si="254"/>
        <v>-----</v>
      </c>
      <c r="EZ116">
        <f t="shared" si="272"/>
        <v>114</v>
      </c>
      <c r="FA116">
        <f t="shared" si="273"/>
        <v>114</v>
      </c>
      <c r="FB116">
        <f t="shared" si="274"/>
        <v>114</v>
      </c>
      <c r="FC116">
        <f t="shared" si="275"/>
        <v>114</v>
      </c>
      <c r="FD116">
        <f t="shared" si="276"/>
        <v>114</v>
      </c>
      <c r="FE116">
        <f t="shared" si="277"/>
        <v>114</v>
      </c>
      <c r="FF116">
        <f t="shared" si="278"/>
        <v>0</v>
      </c>
      <c r="FG116">
        <f t="shared" si="279"/>
        <v>0</v>
      </c>
      <c r="FH116">
        <f t="shared" si="280"/>
        <v>0</v>
      </c>
      <c r="FI116">
        <f t="shared" si="281"/>
        <v>0</v>
      </c>
      <c r="FJ116">
        <f t="shared" si="282"/>
        <v>0</v>
      </c>
      <c r="FK116">
        <f t="shared" si="283"/>
        <v>0</v>
      </c>
      <c r="FL116" s="7" t="str">
        <f t="shared" si="255"/>
        <v>-----</v>
      </c>
      <c r="FM116" s="7" t="str">
        <f t="shared" si="256"/>
        <v>-----</v>
      </c>
      <c r="FN116" s="7" t="str">
        <f t="shared" si="257"/>
        <v>-----</v>
      </c>
      <c r="FO116" s="7" t="str">
        <f t="shared" si="258"/>
        <v>-----</v>
      </c>
      <c r="FP116" s="7" t="str">
        <f t="shared" si="259"/>
        <v>-----</v>
      </c>
      <c r="FQ116" s="7" t="str">
        <f t="shared" si="260"/>
        <v>-----</v>
      </c>
      <c r="FR116" s="13" t="str">
        <f>IF(FL116="-----","-----",(D116-Q116)/Q116)</f>
        <v>-----</v>
      </c>
      <c r="FS116" s="13" t="str">
        <f>IF(FM116="-----","-----",(Q116-R116)/R116)</f>
        <v>-----</v>
      </c>
      <c r="FT116" s="13" t="str">
        <f>IF(FN116="-----","-----",(R116-S116)/S116)</f>
        <v>-----</v>
      </c>
      <c r="FU116" s="13" t="str">
        <f>IF(FO116="-----","-----",(S116-T116)/T116)</f>
        <v>-----</v>
      </c>
      <c r="FV116" s="13" t="str">
        <f>IF(FP116="-----","-----",(T116-U116)/U116)</f>
        <v>-----</v>
      </c>
      <c r="FW116" s="13" t="str">
        <f>IF(FQ116="-----","-----",(U116-V116)/V116)</f>
        <v>-----</v>
      </c>
      <c r="FX116" s="7" t="str">
        <f t="shared" si="261"/>
        <v>-----</v>
      </c>
      <c r="FY116" s="7" t="str">
        <f t="shared" si="262"/>
        <v>-----</v>
      </c>
      <c r="FZ116" s="7" t="str">
        <f t="shared" si="263"/>
        <v>-----</v>
      </c>
      <c r="GA116" s="7" t="str">
        <f t="shared" si="264"/>
        <v>-----</v>
      </c>
      <c r="GB116" s="7" t="str">
        <f t="shared" si="265"/>
        <v>-----</v>
      </c>
      <c r="GC116" s="7" t="str">
        <f t="shared" si="266"/>
        <v>-----</v>
      </c>
      <c r="GD116" s="7" t="str">
        <f>IF(AND(BG116&gt;AA116,BG115&gt;AA115,BG114&gt;AA114,BG113&gt;AA113,BG112&gt;AA112,BG111&gt;AA111,BG110&gt;AA110,BG109&gt;AA109,BG108&gt;AA108,BG107&gt;AA107,BG106&gt;AA106,BG105&gt;AA105),"Bullish",IF(AND(BG116&lt;AA116,BG115&lt;AA115,BG114&lt;AA114,BG113&lt;AA113,BG112&lt;AA112,BG111&lt;AA111,BG110&lt;AA110,BG109&lt;AA109,BG108&lt;AA108,BG107&lt;AA107,BG106&lt;AA106,BG105&lt;AA105),"Bearish","-----"))</f>
        <v>Bearish</v>
      </c>
      <c r="GE116">
        <f>(Z116-BG116)/BG116</f>
        <v>-1.0204219676749927E-3</v>
      </c>
      <c r="GI116" s="7" t="str">
        <f>IF(Y116&gt;Z116,"Bullish","Bearish")</f>
        <v>Bullish</v>
      </c>
      <c r="GJ116" s="19" t="str">
        <f>IF(AND(D116&gt;Y116,D115&lt;Y115),"TEMA crossover","-----")</f>
        <v>TEMA crossover</v>
      </c>
      <c r="GK116" s="19" t="str">
        <f>IF(AND(D116&lt;Y116,D115&gt;Y115),"TEMA crossunder","-----")</f>
        <v>-----</v>
      </c>
      <c r="GL116" s="20" t="str">
        <f>IF(GD116="Bearish","YES","-----")</f>
        <v>YES</v>
      </c>
      <c r="GM116" s="20" t="str">
        <f>IF(GH116="Reverse to Bearish","YES","-----")</f>
        <v>-----</v>
      </c>
      <c r="GN116" s="20" t="str">
        <f>IF(AND(GI116="Bullish",GI115="Bullish",GI114="Bullish",GI113="Bullish"),"YES","-----")</f>
        <v>YES</v>
      </c>
      <c r="GO116" s="20" t="str">
        <f>IF(OR(GK116="TEMA crossunder",GK115="TEMA crossunder",GK114="TEMA crossunder",GK113="TEMA crossunder"),"YES","-----")</f>
        <v>YES</v>
      </c>
      <c r="GP116" s="20" t="str">
        <f>IF(GD116="Bullish","YES","-----")</f>
        <v>-----</v>
      </c>
      <c r="GQ116" s="20" t="str">
        <f>IF(GH116="Reverse to Bullish","YES","-----")</f>
        <v>-----</v>
      </c>
      <c r="GR116" s="20" t="str">
        <f>IF(AND(GI116="Bearish",GI115="Bearish",GI114="Bearish",GI113="Bearish"),"YES","-----")</f>
        <v>-----</v>
      </c>
      <c r="GS116" s="20" t="str">
        <f>IF(OR(GJ116="TEMA crossover",GJ115="TEMA crossover",GJ114="TEMA crossover",GJ113="TEMA crossover"),"YES","-----")</f>
        <v>YES</v>
      </c>
      <c r="GT116" s="20" t="str">
        <f t="shared" si="284"/>
        <v>-----</v>
      </c>
      <c r="GU116" s="20" t="str">
        <f t="shared" si="285"/>
        <v>-----</v>
      </c>
      <c r="GV116" s="20" t="str">
        <f t="shared" si="286"/>
        <v>-----</v>
      </c>
      <c r="GW116" s="20" t="str">
        <f t="shared" si="287"/>
        <v>-----</v>
      </c>
      <c r="GX116" s="20" t="str">
        <f t="shared" si="288"/>
        <v>-----</v>
      </c>
      <c r="GY116" s="20" t="str">
        <f t="shared" si="289"/>
        <v>-----</v>
      </c>
      <c r="GZ116" s="7" t="str">
        <f>IF(G116&gt;BH116,"YES","-----")</f>
        <v>-----</v>
      </c>
      <c r="HA116" s="7" t="str">
        <f>IF(F116&lt;BI116,"YES","-----")</f>
        <v>-----</v>
      </c>
      <c r="HB116">
        <f>BH116-BI116</f>
        <v>5.8400000000001455</v>
      </c>
      <c r="HI116">
        <f t="shared" si="267"/>
        <v>-4.1218300000000454</v>
      </c>
      <c r="HJ116">
        <f t="shared" si="268"/>
        <v>1.7181700000001001</v>
      </c>
      <c r="HK116" s="7"/>
      <c r="HL116" s="7"/>
      <c r="HM116" s="7"/>
      <c r="HN116" s="7"/>
      <c r="HO116" s="7"/>
      <c r="HP116" s="7"/>
      <c r="HQ116" s="28">
        <f t="shared" si="291"/>
        <v>-0.84609000000000378</v>
      </c>
      <c r="HR116" s="28" t="str">
        <f t="shared" si="269"/>
        <v>Bear</v>
      </c>
      <c r="HS116">
        <f t="shared" si="270"/>
        <v>0.84609000000000378</v>
      </c>
    </row>
    <row r="117" spans="1:227" x14ac:dyDescent="0.55000000000000004">
      <c r="A117">
        <f>Validation!A116</f>
        <v>1772062800</v>
      </c>
      <c r="B117" t="str">
        <f>Price!B116</f>
        <v>XAUUSD</v>
      </c>
      <c r="C117" t="str">
        <f>Price!C116</f>
        <v>M5</v>
      </c>
      <c r="D117">
        <f>Price!D116</f>
        <v>5172.62</v>
      </c>
      <c r="E117">
        <f>Price!E116</f>
        <v>5169.88</v>
      </c>
      <c r="F117">
        <f>Price!F116</f>
        <v>5174.3500000000004</v>
      </c>
      <c r="G117">
        <f>Price!G116</f>
        <v>5168.71</v>
      </c>
      <c r="H117">
        <f>Price!H116</f>
        <v>377</v>
      </c>
      <c r="I117">
        <f>Diagonals!E116</f>
        <v>0</v>
      </c>
      <c r="J117">
        <f>Diagonals!F116</f>
        <v>0</v>
      </c>
      <c r="K117">
        <f>Diagonals!G116</f>
        <v>0</v>
      </c>
      <c r="L117">
        <f>Diagonals!H116</f>
        <v>0</v>
      </c>
      <c r="M117">
        <f>Diagonals!I116</f>
        <v>0</v>
      </c>
      <c r="N117">
        <f>Diagonals!J116</f>
        <v>0</v>
      </c>
      <c r="O117">
        <f>Diagonals!K116</f>
        <v>0</v>
      </c>
      <c r="P117">
        <f>Diagonals!L116</f>
        <v>0</v>
      </c>
      <c r="Q117">
        <f>Trendlines!E116</f>
        <v>0</v>
      </c>
      <c r="R117">
        <f>Trendlines!F116</f>
        <v>0</v>
      </c>
      <c r="S117">
        <f>Trendlines!G116</f>
        <v>0</v>
      </c>
      <c r="T117">
        <f>Trendlines!H116</f>
        <v>0</v>
      </c>
      <c r="U117">
        <f>Trendlines!I116</f>
        <v>0</v>
      </c>
      <c r="V117">
        <f>Trendlines!J116</f>
        <v>0</v>
      </c>
      <c r="W117">
        <f>Trendlines!K116</f>
        <v>0</v>
      </c>
      <c r="X117">
        <f>Trendlines!L116</f>
        <v>0</v>
      </c>
      <c r="Y117">
        <f>Tema_Hrma_Smma!E116</f>
        <v>5170.6099999999997</v>
      </c>
      <c r="Z117">
        <f>Tema_Hrma_Smma!F116</f>
        <v>5169.1400000000003</v>
      </c>
      <c r="AA117">
        <f>Tema_Hrma_Smma!G116</f>
        <v>5183.7299999999996</v>
      </c>
      <c r="AB117">
        <f>ZScore!H116</f>
        <v>1</v>
      </c>
      <c r="AC117">
        <f>ZScore!I116</f>
        <v>0.17252999999999999</v>
      </c>
      <c r="AD117">
        <f>ZScore!J116</f>
        <v>0</v>
      </c>
      <c r="AE117">
        <f>HA!E116</f>
        <v>5169.1000000000004</v>
      </c>
      <c r="AF117">
        <f>HA!F116</f>
        <v>5174.3500000000004</v>
      </c>
      <c r="AG117">
        <f>HA!G116</f>
        <v>5168.71</v>
      </c>
      <c r="AH117">
        <f>HA!H116</f>
        <v>5171.3900000000003</v>
      </c>
      <c r="AI117">
        <f>HA!I116</f>
        <v>1</v>
      </c>
      <c r="AJ117">
        <f>HA!J116</f>
        <v>2.29</v>
      </c>
      <c r="AK117">
        <f>HA!K116</f>
        <v>-0.27232000000000001</v>
      </c>
      <c r="AL117">
        <f>HA!L116</f>
        <v>1</v>
      </c>
      <c r="AM117">
        <f>KC!E116</f>
        <v>5196.3136800000002</v>
      </c>
      <c r="AN117">
        <f>KC!F116</f>
        <v>5190.3675700000003</v>
      </c>
      <c r="AO117">
        <f>KC!G116</f>
        <v>5184.4214599999996</v>
      </c>
      <c r="AP117">
        <f>KC!H116</f>
        <v>5178.4753499999997</v>
      </c>
      <c r="AQ117">
        <f>KC!I116</f>
        <v>5172.5292399999998</v>
      </c>
      <c r="AR117">
        <f>KC!J116</f>
        <v>5163.8360899999998</v>
      </c>
      <c r="AS117">
        <f>KC!K116</f>
        <v>5157.8899799999999</v>
      </c>
      <c r="AT117">
        <f>KC!L116</f>
        <v>5151.9438700000001</v>
      </c>
      <c r="AU117">
        <f>KC!M116</f>
        <v>5145.9977600000002</v>
      </c>
      <c r="AV117">
        <f>KC!N116</f>
        <v>5140.0516500000003</v>
      </c>
      <c r="AW117">
        <f>SR_Levels!E116</f>
        <v>5161.8900000000003</v>
      </c>
      <c r="AX117">
        <f>SR_Levels!F116</f>
        <v>5135.8500000000004</v>
      </c>
      <c r="AY117">
        <f>SR_Levels!G116</f>
        <v>0</v>
      </c>
      <c r="AZ117">
        <f>SR_Levels!H116</f>
        <v>0</v>
      </c>
      <c r="BA117">
        <f>SR_Levels!I116</f>
        <v>5178.6000000000004</v>
      </c>
      <c r="BB117">
        <f>SR_Levels!J116</f>
        <v>5193.3500000000004</v>
      </c>
      <c r="BC117">
        <f>SR_Levels!K116</f>
        <v>5205.3100000000004</v>
      </c>
      <c r="BD117">
        <f>SR_Levels!L116</f>
        <v>0</v>
      </c>
      <c r="BE117">
        <f>ZigZag!E116</f>
        <v>0</v>
      </c>
      <c r="BF117">
        <f>ZigZag!F116</f>
        <v>0</v>
      </c>
      <c r="BG117">
        <f>ZigZag!G116</f>
        <v>5174.16</v>
      </c>
      <c r="BH117">
        <f>Dual_Tema!E116</f>
        <v>5172.8</v>
      </c>
      <c r="BI117">
        <f>Dual_Tema!F116</f>
        <v>5167.3900000000003</v>
      </c>
      <c r="BJ117">
        <f>Pinbar!E116</f>
        <v>0</v>
      </c>
      <c r="BK117">
        <f>SSA!E116</f>
        <v>5168.5217499999999</v>
      </c>
      <c r="BL117">
        <f>SSA!F116</f>
        <v>5169.7698399999999</v>
      </c>
      <c r="BN117" t="str">
        <f t="shared" si="290"/>
        <v>Green Candle</v>
      </c>
      <c r="BO117" s="34">
        <f t="shared" si="292"/>
        <v>7.3904968271154559E-4</v>
      </c>
      <c r="BP117" s="34">
        <f t="shared" si="294"/>
        <v>4.5839176055317843E-4</v>
      </c>
      <c r="BQ117" s="34">
        <f t="shared" si="302"/>
        <v>2.0884025851246601E-3</v>
      </c>
      <c r="BR117" s="34">
        <f t="shared" si="304"/>
        <v>-1.7099361572369132E-3</v>
      </c>
      <c r="BS117" s="35">
        <f t="shared" si="293"/>
        <v>1.2313703407151877E-4</v>
      </c>
      <c r="BT117" s="35">
        <f t="shared" si="295"/>
        <v>3.8191290197442385E-5</v>
      </c>
      <c r="BU117" s="35">
        <f t="shared" si="303"/>
        <v>1.1590810037120924E-4</v>
      </c>
      <c r="BV117" s="35">
        <f t="shared" si="305"/>
        <v>-7.1305781236818966E-5</v>
      </c>
      <c r="BW117" s="27">
        <v>96</v>
      </c>
      <c r="BX117">
        <f>F117-G117</f>
        <v>5.6400000000003274</v>
      </c>
      <c r="BY117">
        <f>ABS(F117-D116)</f>
        <v>4.4700000000002547</v>
      </c>
      <c r="BZ117">
        <f>ABS(G117-D116)</f>
        <v>1.1700000000000728</v>
      </c>
      <c r="CA117">
        <f t="shared" si="271"/>
        <v>5.6400000000003274</v>
      </c>
      <c r="CB117">
        <f t="shared" si="296"/>
        <v>7.6192857142856543</v>
      </c>
      <c r="CC117">
        <f t="shared" si="299"/>
        <v>7.7668393094960999</v>
      </c>
      <c r="CD117">
        <f t="shared" si="297"/>
        <v>-0.14755359521044564</v>
      </c>
      <c r="CE117">
        <f t="shared" si="300"/>
        <v>-1</v>
      </c>
      <c r="CF117">
        <f t="shared" si="301"/>
        <v>-8</v>
      </c>
      <c r="CG117" s="7" t="str">
        <f t="shared" si="298"/>
        <v>-----</v>
      </c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  <c r="CZ117" s="7" t="str">
        <f>IF(AND(D117&gt;BH117,D117&gt;E117),"Bullish Trigger","-----")</f>
        <v>-----</v>
      </c>
      <c r="DA117" s="7" t="str">
        <f>IF(AND(D117&lt;BI117,D117&lt;E117),"Bearish Trigger","-----")</f>
        <v>-----</v>
      </c>
      <c r="DB117" s="13" t="str">
        <f>IF(AND(W117=BE117,W117&gt;0,BE117&gt;0),"Important High","------")</f>
        <v>------</v>
      </c>
      <c r="DC117" s="13" t="str">
        <f>IF(AND(X117=BF117,X117&gt;0,BF117&gt;0),"Important Low","------")</f>
        <v>------</v>
      </c>
      <c r="DD117" s="7" t="str">
        <f>IF(AND(DB117="Important High",DC117="-----",BJ117=1),"Imp High Rej","-----")</f>
        <v>-----</v>
      </c>
      <c r="DE117" s="7" t="str">
        <f>IF(AND(DB117="-----",DC117="Important Low",BJ117=1),"Imp Low Rej","-----")</f>
        <v>-----</v>
      </c>
      <c r="DF117" s="7" t="str">
        <f>IF(Y117&gt;AM117,"Overbought",IF(Y117&gt;AO117,"Bullish Momentum",IF(Y117&gt;AQ117,"Flat Momentum","-----")))</f>
        <v>-----</v>
      </c>
      <c r="DG117" s="7" t="str">
        <f>IF(Y117&lt;AV117,"Oversold",IF(Y117&lt;AT117,"Bearish Momentum",IF(Y117&lt;AR117,"Flat Momentum","-----")))</f>
        <v>-----</v>
      </c>
      <c r="DH117" s="7" t="str">
        <f>IF(AND(DF117="Overbought",AD117=2),"Culminated Thrust","-----")</f>
        <v>-----</v>
      </c>
      <c r="DI117" s="7" t="str">
        <f>IF(AND(DG117="Oversold",AD117=5),"Culminated Thrust","-----")</f>
        <v>-----</v>
      </c>
      <c r="DJ117" s="14">
        <f>(Q117-$D117)/$D117</f>
        <v>-1</v>
      </c>
      <c r="DK117" s="14">
        <f>(R117-$D117)/$D117</f>
        <v>-1</v>
      </c>
      <c r="DL117" s="14">
        <f>(S117-$D117)/$D117</f>
        <v>-1</v>
      </c>
      <c r="DM117" s="14">
        <f>(T117-$D117)/$D117</f>
        <v>-1</v>
      </c>
      <c r="DN117" s="14">
        <f>(U117-$D117)/$D117</f>
        <v>-1</v>
      </c>
      <c r="DO117" s="14">
        <f>(V117-$D117)/$D117</f>
        <v>-1</v>
      </c>
      <c r="DP117" s="14">
        <f t="shared" si="239"/>
        <v>-1</v>
      </c>
      <c r="DQ117" s="14">
        <f t="shared" si="240"/>
        <v>-1</v>
      </c>
      <c r="DR117" s="14">
        <f t="shared" si="241"/>
        <v>-1</v>
      </c>
      <c r="DS117" s="14">
        <f t="shared" si="242"/>
        <v>-1</v>
      </c>
      <c r="DT117" s="14">
        <f t="shared" si="243"/>
        <v>-1</v>
      </c>
      <c r="DU117" s="14">
        <f t="shared" si="244"/>
        <v>-1</v>
      </c>
      <c r="DV117" t="str">
        <f>IF($D117&gt;Q117,"SUP","RES")</f>
        <v>SUP</v>
      </c>
      <c r="DW117" t="str">
        <f>IF($D117&gt;R117,"SUP","RES")</f>
        <v>SUP</v>
      </c>
      <c r="DX117" t="str">
        <f>IF($D117&gt;S117,"SUP","RES")</f>
        <v>SUP</v>
      </c>
      <c r="DY117" t="str">
        <f>IF($D117&gt;T117,"SUP","RES")</f>
        <v>SUP</v>
      </c>
      <c r="DZ117" t="str">
        <f>IF($D117&gt;U117,"SUP","RES")</f>
        <v>SUP</v>
      </c>
      <c r="EA117" t="str">
        <f>IF($D117&gt;V117,"SUP","RES")</f>
        <v>SUP</v>
      </c>
      <c r="EB117" s="7">
        <f t="shared" si="245"/>
        <v>0</v>
      </c>
      <c r="EC117" s="7">
        <f t="shared" si="246"/>
        <v>6</v>
      </c>
      <c r="ED117" s="13" t="str">
        <f t="shared" si="247"/>
        <v>All Sup</v>
      </c>
      <c r="EE117" s="13" t="str">
        <f t="shared" si="248"/>
        <v>-----</v>
      </c>
      <c r="EF117" s="7" t="str">
        <f>IF(OR(ED117="All Sup",EE117="All Res"),"na",((D117-MIN(Q117:V117))/(MAX(Q117:V117)-MIN(Q117:V117))))</f>
        <v>na</v>
      </c>
      <c r="EG117">
        <v>1.4999999999999999E-4</v>
      </c>
      <c r="EH117">
        <f>Q117*(1+$EG117)</f>
        <v>0</v>
      </c>
      <c r="EI117">
        <f>Q117*(1-$EG117)</f>
        <v>0</v>
      </c>
      <c r="EJ117">
        <f>R117*(1+$EG117)</f>
        <v>0</v>
      </c>
      <c r="EK117">
        <f>R117*(1-$EG117)</f>
        <v>0</v>
      </c>
      <c r="EL117">
        <f>S117*(1+$EG117)</f>
        <v>0</v>
      </c>
      <c r="EM117">
        <f>S117*(1-$EG117)</f>
        <v>0</v>
      </c>
      <c r="EN117">
        <f>T117*(1+$EG117)</f>
        <v>0</v>
      </c>
      <c r="EO117">
        <f>T117*(1-$EG117)</f>
        <v>0</v>
      </c>
      <c r="EP117">
        <f>U117*(1+$EG117)</f>
        <v>0</v>
      </c>
      <c r="EQ117">
        <f>U117*(1-$EG117)</f>
        <v>0</v>
      </c>
      <c r="ER117">
        <f>V117*(1+$EG117)</f>
        <v>0</v>
      </c>
      <c r="ES117">
        <f>V117*(1-$EG117)</f>
        <v>0</v>
      </c>
      <c r="ET117" s="7" t="str">
        <f t="shared" si="249"/>
        <v>-----</v>
      </c>
      <c r="EU117" s="7" t="str">
        <f t="shared" si="250"/>
        <v>-----</v>
      </c>
      <c r="EV117" s="7" t="str">
        <f t="shared" si="251"/>
        <v>-----</v>
      </c>
      <c r="EW117" s="7" t="str">
        <f t="shared" si="252"/>
        <v>-----</v>
      </c>
      <c r="EX117" s="7" t="str">
        <f t="shared" si="253"/>
        <v>-----</v>
      </c>
      <c r="EY117" s="7" t="str">
        <f t="shared" si="254"/>
        <v>-----</v>
      </c>
      <c r="EZ117">
        <f t="shared" si="272"/>
        <v>115</v>
      </c>
      <c r="FA117">
        <f t="shared" si="273"/>
        <v>115</v>
      </c>
      <c r="FB117">
        <f t="shared" si="274"/>
        <v>115</v>
      </c>
      <c r="FC117">
        <f t="shared" si="275"/>
        <v>115</v>
      </c>
      <c r="FD117">
        <f t="shared" si="276"/>
        <v>115</v>
      </c>
      <c r="FE117">
        <f t="shared" si="277"/>
        <v>115</v>
      </c>
      <c r="FF117">
        <f t="shared" si="278"/>
        <v>0</v>
      </c>
      <c r="FG117">
        <f t="shared" si="279"/>
        <v>0</v>
      </c>
      <c r="FH117">
        <f t="shared" si="280"/>
        <v>0</v>
      </c>
      <c r="FI117">
        <f t="shared" si="281"/>
        <v>0</v>
      </c>
      <c r="FJ117">
        <f t="shared" si="282"/>
        <v>0</v>
      </c>
      <c r="FK117">
        <f t="shared" si="283"/>
        <v>0</v>
      </c>
      <c r="FL117" s="7" t="str">
        <f t="shared" si="255"/>
        <v>-----</v>
      </c>
      <c r="FM117" s="7" t="str">
        <f t="shared" si="256"/>
        <v>-----</v>
      </c>
      <c r="FN117" s="7" t="str">
        <f t="shared" si="257"/>
        <v>-----</v>
      </c>
      <c r="FO117" s="7" t="str">
        <f t="shared" si="258"/>
        <v>-----</v>
      </c>
      <c r="FP117" s="7" t="str">
        <f t="shared" si="259"/>
        <v>-----</v>
      </c>
      <c r="FQ117" s="7" t="str">
        <f t="shared" si="260"/>
        <v>-----</v>
      </c>
      <c r="FR117" s="13" t="str">
        <f>IF(FL117="-----","-----",(D117-Q117)/Q117)</f>
        <v>-----</v>
      </c>
      <c r="FS117" s="13" t="str">
        <f>IF(FM117="-----","-----",(Q117-R117)/R117)</f>
        <v>-----</v>
      </c>
      <c r="FT117" s="13" t="str">
        <f>IF(FN117="-----","-----",(R117-S117)/S117)</f>
        <v>-----</v>
      </c>
      <c r="FU117" s="13" t="str">
        <f>IF(FO117="-----","-----",(S117-T117)/T117)</f>
        <v>-----</v>
      </c>
      <c r="FV117" s="13" t="str">
        <f>IF(FP117="-----","-----",(T117-U117)/U117)</f>
        <v>-----</v>
      </c>
      <c r="FW117" s="13" t="str">
        <f>IF(FQ117="-----","-----",(U117-V117)/V117)</f>
        <v>-----</v>
      </c>
      <c r="FX117" s="7" t="str">
        <f t="shared" si="261"/>
        <v>-----</v>
      </c>
      <c r="FY117" s="7" t="str">
        <f t="shared" si="262"/>
        <v>-----</v>
      </c>
      <c r="FZ117" s="7" t="str">
        <f t="shared" si="263"/>
        <v>-----</v>
      </c>
      <c r="GA117" s="7" t="str">
        <f t="shared" si="264"/>
        <v>-----</v>
      </c>
      <c r="GB117" s="7" t="str">
        <f t="shared" si="265"/>
        <v>-----</v>
      </c>
      <c r="GC117" s="7" t="str">
        <f t="shared" si="266"/>
        <v>-----</v>
      </c>
      <c r="GD117" s="7" t="str">
        <f>IF(AND(BG117&gt;AA117,BG116&gt;AA116,BG115&gt;AA115,BG114&gt;AA114,BG113&gt;AA113,BG112&gt;AA112,BG111&gt;AA111,BG110&gt;AA110,BG109&gt;AA109,BG108&gt;AA108,BG107&gt;AA107,BG106&gt;AA106),"Bullish",IF(AND(BG117&lt;AA117,BG116&lt;AA116,BG115&lt;AA115,BG114&lt;AA114,BG113&lt;AA113,BG112&lt;AA112,BG111&lt;AA111,BG110&lt;AA110,BG109&lt;AA109,BG108&lt;AA108,BG107&lt;AA107,BG106&lt;AA106),"Bearish","-----"))</f>
        <v>Bearish</v>
      </c>
      <c r="GE117">
        <f>(Z117-BG117)/BG117</f>
        <v>-9.7020579185791065E-4</v>
      </c>
      <c r="GI117" s="7" t="str">
        <f>IF(Y117&gt;Z117,"Bullish","Bearish")</f>
        <v>Bullish</v>
      </c>
      <c r="GJ117" s="19" t="str">
        <f>IF(AND(D117&gt;Y117,D116&lt;Y116),"TEMA crossover","-----")</f>
        <v>-----</v>
      </c>
      <c r="GK117" s="19" t="str">
        <f>IF(AND(D117&lt;Y117,D116&gt;Y116),"TEMA crossunder","-----")</f>
        <v>-----</v>
      </c>
      <c r="GL117" s="20" t="str">
        <f>IF(GD117="Bearish","YES","-----")</f>
        <v>YES</v>
      </c>
      <c r="GM117" s="20" t="str">
        <f>IF(GH117="Reverse to Bearish","YES","-----")</f>
        <v>-----</v>
      </c>
      <c r="GN117" s="20" t="str">
        <f>IF(AND(GI117="Bullish",GI116="Bullish",GI115="Bullish",GI114="Bullish"),"YES","-----")</f>
        <v>YES</v>
      </c>
      <c r="GO117" s="20" t="str">
        <f>IF(OR(GK117="TEMA crossunder",GK116="TEMA crossunder",GK115="TEMA crossunder",GK114="TEMA crossunder"),"YES","-----")</f>
        <v>-----</v>
      </c>
      <c r="GP117" s="20" t="str">
        <f>IF(GD117="Bullish","YES","-----")</f>
        <v>-----</v>
      </c>
      <c r="GQ117" s="20" t="str">
        <f>IF(GH117="Reverse to Bullish","YES","-----")</f>
        <v>-----</v>
      </c>
      <c r="GR117" s="20" t="str">
        <f>IF(AND(GI117="Bearish",GI116="Bearish",GI115="Bearish",GI114="Bearish"),"YES","-----")</f>
        <v>-----</v>
      </c>
      <c r="GS117" s="20" t="str">
        <f>IF(OR(GJ117="TEMA crossover",GJ116="TEMA crossover",GJ115="TEMA crossover",GJ114="TEMA crossover"),"YES","-----")</f>
        <v>YES</v>
      </c>
      <c r="GT117" s="20" t="str">
        <f t="shared" si="284"/>
        <v>-----</v>
      </c>
      <c r="GU117" s="20" t="str">
        <f t="shared" si="285"/>
        <v>-----</v>
      </c>
      <c r="GV117" s="20" t="str">
        <f t="shared" si="286"/>
        <v>-----</v>
      </c>
      <c r="GW117" s="20" t="str">
        <f t="shared" si="287"/>
        <v>-----</v>
      </c>
      <c r="GX117" s="20" t="str">
        <f t="shared" si="288"/>
        <v>-----</v>
      </c>
      <c r="GY117" s="20" t="str">
        <f t="shared" si="289"/>
        <v>-----</v>
      </c>
      <c r="GZ117" s="7" t="str">
        <f>IF(G117&gt;BH117,"YES","-----")</f>
        <v>-----</v>
      </c>
      <c r="HA117" s="7" t="str">
        <f>IF(F117&lt;BI117,"YES","-----")</f>
        <v>-----</v>
      </c>
      <c r="HB117">
        <f>BH117-BI117</f>
        <v>5.4099999999998545</v>
      </c>
      <c r="HI117">
        <f t="shared" si="267"/>
        <v>-1.1317499999995562</v>
      </c>
      <c r="HJ117">
        <f t="shared" si="268"/>
        <v>4.2782500000002983</v>
      </c>
      <c r="HK117" s="7"/>
      <c r="HL117" s="7"/>
      <c r="HM117" s="7"/>
      <c r="HN117" s="7"/>
      <c r="HO117" s="7"/>
      <c r="HP117" s="7"/>
      <c r="HQ117" s="28">
        <f t="shared" si="291"/>
        <v>-1.2480900000000474</v>
      </c>
      <c r="HR117" s="28" t="str">
        <f t="shared" si="269"/>
        <v>Bear</v>
      </c>
      <c r="HS117">
        <f t="shared" si="270"/>
        <v>1.2480900000000474</v>
      </c>
    </row>
    <row r="118" spans="1:227" x14ac:dyDescent="0.55000000000000004">
      <c r="A118">
        <f>Validation!A117</f>
        <v>1772063100</v>
      </c>
      <c r="B118" t="str">
        <f>Price!B117</f>
        <v>XAUUSD</v>
      </c>
      <c r="C118" t="str">
        <f>Price!C117</f>
        <v>M5</v>
      </c>
      <c r="D118">
        <f>Price!D117</f>
        <v>5167.3100000000004</v>
      </c>
      <c r="E118">
        <f>Price!E117</f>
        <v>5172.6499999999996</v>
      </c>
      <c r="F118">
        <f>Price!F117</f>
        <v>5178.82</v>
      </c>
      <c r="G118">
        <f>Price!G117</f>
        <v>5166.51</v>
      </c>
      <c r="H118">
        <f>Price!H117</f>
        <v>515</v>
      </c>
      <c r="I118">
        <f>Diagonals!E117</f>
        <v>0</v>
      </c>
      <c r="J118">
        <f>Diagonals!F117</f>
        <v>0</v>
      </c>
      <c r="K118">
        <f>Diagonals!G117</f>
        <v>0</v>
      </c>
      <c r="L118">
        <f>Diagonals!H117</f>
        <v>0</v>
      </c>
      <c r="M118">
        <f>Diagonals!I117</f>
        <v>0</v>
      </c>
      <c r="N118">
        <f>Diagonals!J117</f>
        <v>0</v>
      </c>
      <c r="O118">
        <f>Diagonals!K117</f>
        <v>0</v>
      </c>
      <c r="P118">
        <f>Diagonals!L117</f>
        <v>0</v>
      </c>
      <c r="Q118">
        <f>Trendlines!E117</f>
        <v>0</v>
      </c>
      <c r="R118">
        <f>Trendlines!F117</f>
        <v>0</v>
      </c>
      <c r="S118">
        <f>Trendlines!G117</f>
        <v>0</v>
      </c>
      <c r="T118">
        <f>Trendlines!H117</f>
        <v>0</v>
      </c>
      <c r="U118">
        <f>Trendlines!I117</f>
        <v>0</v>
      </c>
      <c r="V118">
        <f>Trendlines!J117</f>
        <v>0</v>
      </c>
      <c r="W118">
        <f>Trendlines!K117</f>
        <v>0</v>
      </c>
      <c r="X118">
        <f>Trendlines!L117</f>
        <v>0</v>
      </c>
      <c r="Y118">
        <f>Tema_Hrma_Smma!E117</f>
        <v>5170.83</v>
      </c>
      <c r="Z118">
        <f>Tema_Hrma_Smma!F117</f>
        <v>5169.29</v>
      </c>
      <c r="AA118">
        <f>Tema_Hrma_Smma!G117</f>
        <v>5183.3900000000003</v>
      </c>
      <c r="AB118">
        <f>ZScore!H117</f>
        <v>-1</v>
      </c>
      <c r="AC118">
        <f>ZScore!I117</f>
        <v>0.62316000000000005</v>
      </c>
      <c r="AD118">
        <f>ZScore!J117</f>
        <v>3</v>
      </c>
      <c r="AE118">
        <f>HA!E117</f>
        <v>5170.25</v>
      </c>
      <c r="AF118">
        <f>HA!F117</f>
        <v>5178.82</v>
      </c>
      <c r="AG118">
        <f>HA!G117</f>
        <v>5166.51</v>
      </c>
      <c r="AH118">
        <f>HA!H117</f>
        <v>5171.32</v>
      </c>
      <c r="AI118">
        <f>HA!I117</f>
        <v>1</v>
      </c>
      <c r="AJ118">
        <f>HA!J117</f>
        <v>1.08</v>
      </c>
      <c r="AK118">
        <f>HA!K117</f>
        <v>-0.68884999999999996</v>
      </c>
      <c r="AL118">
        <f>HA!L117</f>
        <v>2</v>
      </c>
      <c r="AM118">
        <f>KC!E117</f>
        <v>5196.2693499999996</v>
      </c>
      <c r="AN118">
        <f>KC!F117</f>
        <v>5190.2739799999999</v>
      </c>
      <c r="AO118">
        <f>KC!G117</f>
        <v>5184.2785999999996</v>
      </c>
      <c r="AP118">
        <f>KC!H117</f>
        <v>5178.28323</v>
      </c>
      <c r="AQ118">
        <f>KC!I117</f>
        <v>5172.2878600000004</v>
      </c>
      <c r="AR118">
        <f>KC!J117</f>
        <v>5163.6052300000001</v>
      </c>
      <c r="AS118">
        <f>KC!K117</f>
        <v>5157.6098599999996</v>
      </c>
      <c r="AT118">
        <f>KC!L117</f>
        <v>5151.6144899999999</v>
      </c>
      <c r="AU118">
        <f>KC!M117</f>
        <v>5145.6191200000003</v>
      </c>
      <c r="AV118">
        <f>KC!N117</f>
        <v>5139.6237499999997</v>
      </c>
      <c r="AW118">
        <f>SR_Levels!E117</f>
        <v>5161.8900000000003</v>
      </c>
      <c r="AX118">
        <f>SR_Levels!F117</f>
        <v>5135.8500000000004</v>
      </c>
      <c r="AY118">
        <f>SR_Levels!G117</f>
        <v>0</v>
      </c>
      <c r="AZ118">
        <f>SR_Levels!H117</f>
        <v>0</v>
      </c>
      <c r="BA118">
        <f>SR_Levels!I117</f>
        <v>5178.6000000000004</v>
      </c>
      <c r="BB118">
        <f>SR_Levels!J117</f>
        <v>5193.3500000000004</v>
      </c>
      <c r="BC118">
        <f>SR_Levels!K117</f>
        <v>5205.3100000000004</v>
      </c>
      <c r="BD118">
        <f>SR_Levels!L117</f>
        <v>0</v>
      </c>
      <c r="BE118">
        <f>ZigZag!E117</f>
        <v>0</v>
      </c>
      <c r="BF118">
        <f>ZigZag!F117</f>
        <v>0</v>
      </c>
      <c r="BG118">
        <f>ZigZag!G117</f>
        <v>5173.92</v>
      </c>
      <c r="BH118">
        <f>Dual_Tema!E117</f>
        <v>5175.6099999999997</v>
      </c>
      <c r="BI118">
        <f>Dual_Tema!F117</f>
        <v>5167.17</v>
      </c>
      <c r="BJ118">
        <f>Pinbar!E117</f>
        <v>0</v>
      </c>
      <c r="BK118">
        <f>SSA!E117</f>
        <v>5166.6915300000001</v>
      </c>
      <c r="BL118">
        <f>SSA!F117</f>
        <v>5168.2306799999997</v>
      </c>
      <c r="BN118" t="str">
        <f t="shared" si="290"/>
        <v>Red Candle</v>
      </c>
      <c r="BO118" s="34">
        <f t="shared" si="292"/>
        <v>-1.294933716788349E-3</v>
      </c>
      <c r="BP118" s="34">
        <f t="shared" si="294"/>
        <v>-7.0200002320641719E-4</v>
      </c>
      <c r="BQ118" s="34">
        <f t="shared" si="302"/>
        <v>3.7364143586726684E-4</v>
      </c>
      <c r="BR118" s="34">
        <f t="shared" si="304"/>
        <v>-1.209996192184426E-3</v>
      </c>
      <c r="BS118" s="35">
        <f t="shared" si="293"/>
        <v>-2.159388265150497E-4</v>
      </c>
      <c r="BT118" s="35">
        <f t="shared" si="295"/>
        <v>-5.8518832756315753E-5</v>
      </c>
      <c r="BU118" s="35">
        <f t="shared" si="303"/>
        <v>2.0754195881433901E-5</v>
      </c>
      <c r="BV118" s="35">
        <f t="shared" si="305"/>
        <v>-5.0445762095896463E-5</v>
      </c>
      <c r="BW118" s="27">
        <v>96</v>
      </c>
      <c r="BX118">
        <f>F118-G118</f>
        <v>12.309999999999491</v>
      </c>
      <c r="BY118">
        <f>ABS(F118-D117)</f>
        <v>6.1999999999998181</v>
      </c>
      <c r="BZ118">
        <f>ABS(G118-D117)</f>
        <v>6.1099999999996726</v>
      </c>
      <c r="CA118">
        <f t="shared" si="271"/>
        <v>12.309999999999491</v>
      </c>
      <c r="CB118">
        <f t="shared" si="296"/>
        <v>8.1214285714284937</v>
      </c>
      <c r="CC118">
        <f t="shared" si="299"/>
        <v>8.0913507873891994</v>
      </c>
      <c r="CD118">
        <f t="shared" si="297"/>
        <v>3.0077784039294286E-2</v>
      </c>
      <c r="CE118">
        <f t="shared" si="300"/>
        <v>1</v>
      </c>
      <c r="CF118">
        <f t="shared" si="301"/>
        <v>1</v>
      </c>
      <c r="CG118" s="7" t="str">
        <f t="shared" si="298"/>
        <v>-----</v>
      </c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  <c r="CS118" s="27"/>
      <c r="CZ118" s="7" t="str">
        <f>IF(AND(D118&gt;BH118,D118&gt;E118),"Bullish Trigger","-----")</f>
        <v>-----</v>
      </c>
      <c r="DA118" s="7" t="str">
        <f>IF(AND(D118&lt;BI118,D118&lt;E118),"Bearish Trigger","-----")</f>
        <v>-----</v>
      </c>
      <c r="DB118" s="13" t="str">
        <f>IF(AND(W118=BE118,W118&gt;0,BE118&gt;0),"Important High","------")</f>
        <v>------</v>
      </c>
      <c r="DC118" s="13" t="str">
        <f>IF(AND(X118=BF118,X118&gt;0,BF118&gt;0),"Important Low","------")</f>
        <v>------</v>
      </c>
      <c r="DD118" s="7" t="str">
        <f>IF(AND(DB118="Important High",DC118="-----",BJ118=1),"Imp High Rej","-----")</f>
        <v>-----</v>
      </c>
      <c r="DE118" s="7" t="str">
        <f>IF(AND(DB118="-----",DC118="Important Low",BJ118=1),"Imp Low Rej","-----")</f>
        <v>-----</v>
      </c>
      <c r="DF118" s="7" t="str">
        <f>IF(Y118&gt;AM118,"Overbought",IF(Y118&gt;AO118,"Bullish Momentum",IF(Y118&gt;AQ118,"Flat Momentum","-----")))</f>
        <v>-----</v>
      </c>
      <c r="DG118" s="7" t="str">
        <f>IF(Y118&lt;AV118,"Oversold",IF(Y118&lt;AT118,"Bearish Momentum",IF(Y118&lt;AR118,"Flat Momentum","-----")))</f>
        <v>-----</v>
      </c>
      <c r="DH118" s="7" t="str">
        <f>IF(AND(DF118="Overbought",AD118=2),"Culminated Thrust","-----")</f>
        <v>-----</v>
      </c>
      <c r="DI118" s="7" t="str">
        <f>IF(AND(DG118="Oversold",AD118=5),"Culminated Thrust","-----")</f>
        <v>-----</v>
      </c>
      <c r="DJ118" s="14">
        <f>(Q118-$D118)/$D118</f>
        <v>-1</v>
      </c>
      <c r="DK118" s="14">
        <f>(R118-$D118)/$D118</f>
        <v>-1</v>
      </c>
      <c r="DL118" s="14">
        <f>(S118-$D118)/$D118</f>
        <v>-1</v>
      </c>
      <c r="DM118" s="14">
        <f>(T118-$D118)/$D118</f>
        <v>-1</v>
      </c>
      <c r="DN118" s="14">
        <f>(U118-$D118)/$D118</f>
        <v>-1</v>
      </c>
      <c r="DO118" s="14">
        <f>(V118-$D118)/$D118</f>
        <v>-1</v>
      </c>
      <c r="DP118" s="14">
        <f t="shared" si="239"/>
        <v>-1</v>
      </c>
      <c r="DQ118" s="14">
        <f t="shared" si="240"/>
        <v>-1</v>
      </c>
      <c r="DR118" s="14">
        <f t="shared" si="241"/>
        <v>-1</v>
      </c>
      <c r="DS118" s="14">
        <f t="shared" si="242"/>
        <v>-1</v>
      </c>
      <c r="DT118" s="14">
        <f t="shared" si="243"/>
        <v>-1</v>
      </c>
      <c r="DU118" s="14">
        <f t="shared" si="244"/>
        <v>-1</v>
      </c>
      <c r="DV118" t="str">
        <f>IF($D118&gt;Q118,"SUP","RES")</f>
        <v>SUP</v>
      </c>
      <c r="DW118" t="str">
        <f>IF($D118&gt;R118,"SUP","RES")</f>
        <v>SUP</v>
      </c>
      <c r="DX118" t="str">
        <f>IF($D118&gt;S118,"SUP","RES")</f>
        <v>SUP</v>
      </c>
      <c r="DY118" t="str">
        <f>IF($D118&gt;T118,"SUP","RES")</f>
        <v>SUP</v>
      </c>
      <c r="DZ118" t="str">
        <f>IF($D118&gt;U118,"SUP","RES")</f>
        <v>SUP</v>
      </c>
      <c r="EA118" t="str">
        <f>IF($D118&gt;V118,"SUP","RES")</f>
        <v>SUP</v>
      </c>
      <c r="EB118" s="7">
        <f t="shared" si="245"/>
        <v>0</v>
      </c>
      <c r="EC118" s="7">
        <f t="shared" si="246"/>
        <v>6</v>
      </c>
      <c r="ED118" s="13" t="str">
        <f t="shared" si="247"/>
        <v>All Sup</v>
      </c>
      <c r="EE118" s="13" t="str">
        <f t="shared" si="248"/>
        <v>-----</v>
      </c>
      <c r="EF118" s="7" t="str">
        <f>IF(OR(ED118="All Sup",EE118="All Res"),"na",((D118-MIN(Q118:V118))/(MAX(Q118:V118)-MIN(Q118:V118))))</f>
        <v>na</v>
      </c>
      <c r="EG118">
        <v>1.4999999999999999E-4</v>
      </c>
      <c r="EH118">
        <f>Q118*(1+$EG118)</f>
        <v>0</v>
      </c>
      <c r="EI118">
        <f>Q118*(1-$EG118)</f>
        <v>0</v>
      </c>
      <c r="EJ118">
        <f>R118*(1+$EG118)</f>
        <v>0</v>
      </c>
      <c r="EK118">
        <f>R118*(1-$EG118)</f>
        <v>0</v>
      </c>
      <c r="EL118">
        <f>S118*(1+$EG118)</f>
        <v>0</v>
      </c>
      <c r="EM118">
        <f>S118*(1-$EG118)</f>
        <v>0</v>
      </c>
      <c r="EN118">
        <f>T118*(1+$EG118)</f>
        <v>0</v>
      </c>
      <c r="EO118">
        <f>T118*(1-$EG118)</f>
        <v>0</v>
      </c>
      <c r="EP118">
        <f>U118*(1+$EG118)</f>
        <v>0</v>
      </c>
      <c r="EQ118">
        <f>U118*(1-$EG118)</f>
        <v>0</v>
      </c>
      <c r="ER118">
        <f>V118*(1+$EG118)</f>
        <v>0</v>
      </c>
      <c r="ES118">
        <f>V118*(1-$EG118)</f>
        <v>0</v>
      </c>
      <c r="ET118" s="7" t="str">
        <f t="shared" si="249"/>
        <v>-----</v>
      </c>
      <c r="EU118" s="7" t="str">
        <f t="shared" si="250"/>
        <v>-----</v>
      </c>
      <c r="EV118" s="7" t="str">
        <f t="shared" si="251"/>
        <v>-----</v>
      </c>
      <c r="EW118" s="7" t="str">
        <f t="shared" si="252"/>
        <v>-----</v>
      </c>
      <c r="EX118" s="7" t="str">
        <f t="shared" si="253"/>
        <v>-----</v>
      </c>
      <c r="EY118" s="7" t="str">
        <f t="shared" si="254"/>
        <v>-----</v>
      </c>
      <c r="EZ118">
        <f t="shared" si="272"/>
        <v>116</v>
      </c>
      <c r="FA118">
        <f t="shared" si="273"/>
        <v>116</v>
      </c>
      <c r="FB118">
        <f t="shared" si="274"/>
        <v>116</v>
      </c>
      <c r="FC118">
        <f t="shared" si="275"/>
        <v>116</v>
      </c>
      <c r="FD118">
        <f t="shared" si="276"/>
        <v>116</v>
      </c>
      <c r="FE118">
        <f t="shared" si="277"/>
        <v>116</v>
      </c>
      <c r="FF118">
        <f t="shared" si="278"/>
        <v>0</v>
      </c>
      <c r="FG118">
        <f t="shared" si="279"/>
        <v>0</v>
      </c>
      <c r="FH118">
        <f t="shared" si="280"/>
        <v>0</v>
      </c>
      <c r="FI118">
        <f t="shared" si="281"/>
        <v>0</v>
      </c>
      <c r="FJ118">
        <f t="shared" si="282"/>
        <v>0</v>
      </c>
      <c r="FK118">
        <f t="shared" si="283"/>
        <v>0</v>
      </c>
      <c r="FL118" s="7" t="str">
        <f t="shared" si="255"/>
        <v>-----</v>
      </c>
      <c r="FM118" s="7" t="str">
        <f t="shared" si="256"/>
        <v>-----</v>
      </c>
      <c r="FN118" s="7" t="str">
        <f t="shared" si="257"/>
        <v>-----</v>
      </c>
      <c r="FO118" s="7" t="str">
        <f t="shared" si="258"/>
        <v>-----</v>
      </c>
      <c r="FP118" s="7" t="str">
        <f t="shared" si="259"/>
        <v>-----</v>
      </c>
      <c r="FQ118" s="7" t="str">
        <f t="shared" si="260"/>
        <v>-----</v>
      </c>
      <c r="FR118" s="13" t="str">
        <f>IF(FL118="-----","-----",(D118-Q118)/Q118)</f>
        <v>-----</v>
      </c>
      <c r="FS118" s="13" t="str">
        <f>IF(FM118="-----","-----",(Q118-R118)/R118)</f>
        <v>-----</v>
      </c>
      <c r="FT118" s="13" t="str">
        <f>IF(FN118="-----","-----",(R118-S118)/S118)</f>
        <v>-----</v>
      </c>
      <c r="FU118" s="13" t="str">
        <f>IF(FO118="-----","-----",(S118-T118)/T118)</f>
        <v>-----</v>
      </c>
      <c r="FV118" s="13" t="str">
        <f>IF(FP118="-----","-----",(T118-U118)/U118)</f>
        <v>-----</v>
      </c>
      <c r="FW118" s="13" t="str">
        <f>IF(FQ118="-----","-----",(U118-V118)/V118)</f>
        <v>-----</v>
      </c>
      <c r="FX118" s="7" t="str">
        <f t="shared" si="261"/>
        <v>-----</v>
      </c>
      <c r="FY118" s="7" t="str">
        <f t="shared" si="262"/>
        <v>-----</v>
      </c>
      <c r="FZ118" s="7" t="str">
        <f t="shared" si="263"/>
        <v>-----</v>
      </c>
      <c r="GA118" s="7" t="str">
        <f t="shared" si="264"/>
        <v>-----</v>
      </c>
      <c r="GB118" s="7" t="str">
        <f t="shared" si="265"/>
        <v>-----</v>
      </c>
      <c r="GC118" s="7" t="str">
        <f t="shared" si="266"/>
        <v>-----</v>
      </c>
      <c r="GD118" s="7" t="str">
        <f>IF(AND(BG118&gt;AA118,BG117&gt;AA117,BG116&gt;AA116,BG115&gt;AA115,BG114&gt;AA114,BG113&gt;AA113,BG112&gt;AA112,BG111&gt;AA111,BG110&gt;AA110,BG109&gt;AA109,BG108&gt;AA108,BG107&gt;AA107),"Bullish",IF(AND(BG118&lt;AA118,BG117&lt;AA117,BG116&lt;AA116,BG115&lt;AA115,BG114&lt;AA114,BG113&lt;AA113,BG112&lt;AA112,BG111&lt;AA111,BG110&lt;AA110,BG109&lt;AA109,BG108&lt;AA108,BG107&lt;AA107),"Bearish","-----"))</f>
        <v>Bearish</v>
      </c>
      <c r="GE118">
        <f>(Z118-BG118)/BG118</f>
        <v>-8.9487274638960573E-4</v>
      </c>
      <c r="GI118" s="7" t="str">
        <f>IF(Y118&gt;Z118,"Bullish","Bearish")</f>
        <v>Bullish</v>
      </c>
      <c r="GJ118" s="19" t="str">
        <f>IF(AND(D118&gt;Y118,D117&lt;Y117),"TEMA crossover","-----")</f>
        <v>-----</v>
      </c>
      <c r="GK118" s="19" t="str">
        <f>IF(AND(D118&lt;Y118,D117&gt;Y117),"TEMA crossunder","-----")</f>
        <v>TEMA crossunder</v>
      </c>
      <c r="GL118" s="20" t="str">
        <f>IF(GD118="Bearish","YES","-----")</f>
        <v>YES</v>
      </c>
      <c r="GM118" s="20" t="str">
        <f>IF(GH118="Reverse to Bearish","YES","-----")</f>
        <v>-----</v>
      </c>
      <c r="GN118" s="20" t="str">
        <f>IF(AND(GI118="Bullish",GI117="Bullish",GI116="Bullish",GI115="Bullish"),"YES","-----")</f>
        <v>YES</v>
      </c>
      <c r="GO118" s="20" t="str">
        <f>IF(OR(GK118="TEMA crossunder",GK117="TEMA crossunder",GK116="TEMA crossunder",GK115="TEMA crossunder"),"YES","-----")</f>
        <v>YES</v>
      </c>
      <c r="GP118" s="20" t="str">
        <f>IF(GD118="Bullish","YES","-----")</f>
        <v>-----</v>
      </c>
      <c r="GQ118" s="20" t="str">
        <f>IF(GH118="Reverse to Bullish","YES","-----")</f>
        <v>-----</v>
      </c>
      <c r="GR118" s="20" t="str">
        <f>IF(AND(GI118="Bearish",GI117="Bearish",GI116="Bearish",GI115="Bearish"),"YES","-----")</f>
        <v>-----</v>
      </c>
      <c r="GS118" s="20" t="str">
        <f>IF(OR(GJ118="TEMA crossover",GJ117="TEMA crossover",GJ116="TEMA crossover",GJ115="TEMA crossover"),"YES","-----")</f>
        <v>YES</v>
      </c>
      <c r="GT118" s="20" t="str">
        <f t="shared" si="284"/>
        <v>-----</v>
      </c>
      <c r="GU118" s="20" t="str">
        <f t="shared" si="285"/>
        <v>-----</v>
      </c>
      <c r="GV118" s="20" t="str">
        <f t="shared" si="286"/>
        <v>-----</v>
      </c>
      <c r="GW118" s="20" t="str">
        <f t="shared" si="287"/>
        <v>-----</v>
      </c>
      <c r="GX118" s="20" t="str">
        <f t="shared" si="288"/>
        <v>-----</v>
      </c>
      <c r="GY118" s="20" t="str">
        <f t="shared" si="289"/>
        <v>-----</v>
      </c>
      <c r="GZ118" s="7" t="str">
        <f>IF(G118&gt;BH118,"YES","-----")</f>
        <v>-----</v>
      </c>
      <c r="HA118" s="7" t="str">
        <f>IF(F118&lt;BI118,"YES","-----")</f>
        <v>-----</v>
      </c>
      <c r="HB118">
        <f>BH118-BI118</f>
        <v>8.4399999999995998</v>
      </c>
      <c r="HI118">
        <f t="shared" si="267"/>
        <v>0.47847000000001572</v>
      </c>
      <c r="HJ118">
        <f t="shared" si="268"/>
        <v>8.9184699999996155</v>
      </c>
      <c r="HK118" s="7"/>
      <c r="HL118" s="7"/>
      <c r="HM118" s="7"/>
      <c r="HN118" s="7"/>
      <c r="HO118" s="7"/>
      <c r="HP118" s="7"/>
      <c r="HQ118" s="28">
        <f t="shared" si="291"/>
        <v>-1.5391499999996086</v>
      </c>
      <c r="HR118" s="28" t="str">
        <f t="shared" si="269"/>
        <v>Bear</v>
      </c>
      <c r="HS118">
        <f t="shared" si="270"/>
        <v>1.5391499999996086</v>
      </c>
    </row>
    <row r="119" spans="1:227" x14ac:dyDescent="0.55000000000000004">
      <c r="A119">
        <f>Validation!A118</f>
        <v>1772063400</v>
      </c>
      <c r="B119" t="str">
        <f>Price!B118</f>
        <v>XAUUSD</v>
      </c>
      <c r="C119" t="str">
        <f>Price!C118</f>
        <v>M5</v>
      </c>
      <c r="D119">
        <f>Price!D118</f>
        <v>5169.57</v>
      </c>
      <c r="E119">
        <f>Price!E118</f>
        <v>5168.04</v>
      </c>
      <c r="F119">
        <f>Price!F118</f>
        <v>5170.68</v>
      </c>
      <c r="G119">
        <f>Price!G118</f>
        <v>5165.3</v>
      </c>
      <c r="H119">
        <f>Price!H118</f>
        <v>488</v>
      </c>
      <c r="I119">
        <f>Diagonals!E118</f>
        <v>0</v>
      </c>
      <c r="J119">
        <f>Diagonals!F118</f>
        <v>0</v>
      </c>
      <c r="K119">
        <f>Diagonals!G118</f>
        <v>0</v>
      </c>
      <c r="L119">
        <f>Diagonals!H118</f>
        <v>0</v>
      </c>
      <c r="M119">
        <f>Diagonals!I118</f>
        <v>0</v>
      </c>
      <c r="N119">
        <f>Diagonals!J118</f>
        <v>0</v>
      </c>
      <c r="O119">
        <f>Diagonals!K118</f>
        <v>0</v>
      </c>
      <c r="P119">
        <f>Diagonals!L118</f>
        <v>0</v>
      </c>
      <c r="Q119">
        <f>Trendlines!E118</f>
        <v>0</v>
      </c>
      <c r="R119">
        <f>Trendlines!F118</f>
        <v>0</v>
      </c>
      <c r="S119">
        <f>Trendlines!G118</f>
        <v>0</v>
      </c>
      <c r="T119">
        <f>Trendlines!H118</f>
        <v>0</v>
      </c>
      <c r="U119">
        <f>Trendlines!I118</f>
        <v>0</v>
      </c>
      <c r="V119">
        <f>Trendlines!J118</f>
        <v>0</v>
      </c>
      <c r="W119">
        <f>Trendlines!K118</f>
        <v>0</v>
      </c>
      <c r="X119">
        <f>Trendlines!L118</f>
        <v>0</v>
      </c>
      <c r="Y119">
        <f>Tema_Hrma_Smma!E118</f>
        <v>5169.8</v>
      </c>
      <c r="Z119">
        <f>Tema_Hrma_Smma!F118</f>
        <v>5169.1899999999996</v>
      </c>
      <c r="AA119">
        <f>Tema_Hrma_Smma!G118</f>
        <v>5183.01</v>
      </c>
      <c r="AB119">
        <f>ZScore!H118</f>
        <v>1</v>
      </c>
      <c r="AC119">
        <f>ZScore!I118</f>
        <v>0.54959999999999998</v>
      </c>
      <c r="AD119">
        <f>ZScore!J118</f>
        <v>0</v>
      </c>
      <c r="AE119">
        <f>HA!E118</f>
        <v>5170.78</v>
      </c>
      <c r="AF119">
        <f>HA!F118</f>
        <v>5170.78</v>
      </c>
      <c r="AG119">
        <f>HA!G118</f>
        <v>5165.3</v>
      </c>
      <c r="AH119">
        <f>HA!H118</f>
        <v>5168.3999999999996</v>
      </c>
      <c r="AI119">
        <f>HA!I118</f>
        <v>-1</v>
      </c>
      <c r="AJ119">
        <f>HA!J118</f>
        <v>2.39</v>
      </c>
      <c r="AK119">
        <f>HA!K118</f>
        <v>-0.23621</v>
      </c>
      <c r="AL119">
        <f>HA!L118</f>
        <v>-1</v>
      </c>
      <c r="AM119">
        <f>KC!E118</f>
        <v>5196.0172599999996</v>
      </c>
      <c r="AN119">
        <f>KC!F118</f>
        <v>5190.0062099999996</v>
      </c>
      <c r="AO119">
        <f>KC!G118</f>
        <v>5183.9951600000004</v>
      </c>
      <c r="AP119">
        <f>KC!H118</f>
        <v>5177.9841200000001</v>
      </c>
      <c r="AQ119">
        <f>KC!I118</f>
        <v>5171.97307</v>
      </c>
      <c r="AR119">
        <f>KC!J118</f>
        <v>5163.3724599999996</v>
      </c>
      <c r="AS119">
        <f>KC!K118</f>
        <v>5157.3614100000004</v>
      </c>
      <c r="AT119">
        <f>KC!L118</f>
        <v>5151.3503600000004</v>
      </c>
      <c r="AU119">
        <f>KC!M118</f>
        <v>5145.3393100000003</v>
      </c>
      <c r="AV119">
        <f>KC!N118</f>
        <v>5139.3282600000002</v>
      </c>
      <c r="AW119">
        <f>SR_Levels!E118</f>
        <v>5161.8900000000003</v>
      </c>
      <c r="AX119">
        <f>SR_Levels!F118</f>
        <v>5135.8500000000004</v>
      </c>
      <c r="AY119">
        <f>SR_Levels!G118</f>
        <v>0</v>
      </c>
      <c r="AZ119">
        <f>SR_Levels!H118</f>
        <v>0</v>
      </c>
      <c r="BA119">
        <f>SR_Levels!I118</f>
        <v>5178.6000000000004</v>
      </c>
      <c r="BB119">
        <f>SR_Levels!J118</f>
        <v>5193.3500000000004</v>
      </c>
      <c r="BC119">
        <f>SR_Levels!K118</f>
        <v>5205.3100000000004</v>
      </c>
      <c r="BD119">
        <f>SR_Levels!L118</f>
        <v>0</v>
      </c>
      <c r="BE119">
        <f>ZigZag!E118</f>
        <v>0</v>
      </c>
      <c r="BF119">
        <f>ZigZag!F118</f>
        <v>0</v>
      </c>
      <c r="BG119">
        <f>ZigZag!G118</f>
        <v>5173.54</v>
      </c>
      <c r="BH119">
        <f>Dual_Tema!E118</f>
        <v>5173.43</v>
      </c>
      <c r="BI119">
        <f>Dual_Tema!F118</f>
        <v>5166.41</v>
      </c>
      <c r="BJ119">
        <f>Pinbar!E118</f>
        <v>0</v>
      </c>
      <c r="BK119">
        <f>SSA!E118</f>
        <v>5165.1573200000003</v>
      </c>
      <c r="BL119">
        <f>SSA!F118</f>
        <v>5166.6940000000004</v>
      </c>
      <c r="BN119" t="str">
        <f t="shared" si="290"/>
        <v>Green Candle</v>
      </c>
      <c r="BO119" s="34">
        <f t="shared" si="292"/>
        <v>-2.1467195804047989E-4</v>
      </c>
      <c r="BP119" s="34">
        <f t="shared" si="294"/>
        <v>1.0185290968200977E-3</v>
      </c>
      <c r="BQ119" s="34">
        <f t="shared" si="302"/>
        <v>7.7381862078285124E-5</v>
      </c>
      <c r="BR119" s="34">
        <f t="shared" si="304"/>
        <v>-1.6299698146585717E-3</v>
      </c>
      <c r="BS119" s="35">
        <f t="shared" si="293"/>
        <v>-3.578186037456188E-5</v>
      </c>
      <c r="BT119" s="35">
        <f t="shared" si="295"/>
        <v>8.4837827524886222E-5</v>
      </c>
      <c r="BU119" s="35">
        <f t="shared" si="303"/>
        <v>4.2988352542128183E-6</v>
      </c>
      <c r="BV119" s="35">
        <f t="shared" si="305"/>
        <v>-6.7968509233073959E-5</v>
      </c>
      <c r="BW119" s="27">
        <v>96</v>
      </c>
      <c r="BX119">
        <f>F119-G119</f>
        <v>5.3800000000001091</v>
      </c>
      <c r="BY119">
        <f>ABS(F119-D118)</f>
        <v>3.3699999999998909</v>
      </c>
      <c r="BZ119">
        <f>ABS(G119-D118)</f>
        <v>2.0100000000002183</v>
      </c>
      <c r="CA119">
        <f t="shared" si="271"/>
        <v>5.3800000000001091</v>
      </c>
      <c r="CB119">
        <f t="shared" si="296"/>
        <v>8.3271428571427872</v>
      </c>
      <c r="CC119">
        <f t="shared" si="299"/>
        <v>7.8976828740042651</v>
      </c>
      <c r="CD119">
        <f t="shared" si="297"/>
        <v>0.42945998313852218</v>
      </c>
      <c r="CE119">
        <f t="shared" si="300"/>
        <v>1</v>
      </c>
      <c r="CF119">
        <f t="shared" si="301"/>
        <v>2</v>
      </c>
      <c r="CG119" s="7" t="str">
        <f t="shared" si="298"/>
        <v>-----</v>
      </c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Z119" s="7" t="str">
        <f>IF(AND(D119&gt;BH119,D119&gt;E119),"Bullish Trigger","-----")</f>
        <v>-----</v>
      </c>
      <c r="DA119" s="7" t="str">
        <f>IF(AND(D119&lt;BI119,D119&lt;E119),"Bearish Trigger","-----")</f>
        <v>-----</v>
      </c>
      <c r="DB119" s="13" t="str">
        <f>IF(AND(W119=BE119,W119&gt;0,BE119&gt;0),"Important High","------")</f>
        <v>------</v>
      </c>
      <c r="DC119" s="13" t="str">
        <f>IF(AND(X119=BF119,X119&gt;0,BF119&gt;0),"Important Low","------")</f>
        <v>------</v>
      </c>
      <c r="DD119" s="7" t="str">
        <f>IF(AND(DB119="Important High",DC119="-----",BJ119=1),"Imp High Rej","-----")</f>
        <v>-----</v>
      </c>
      <c r="DE119" s="7" t="str">
        <f>IF(AND(DB119="-----",DC119="Important Low",BJ119=1),"Imp Low Rej","-----")</f>
        <v>-----</v>
      </c>
      <c r="DF119" s="7" t="str">
        <f>IF(Y119&gt;AM119,"Overbought",IF(Y119&gt;AO119,"Bullish Momentum",IF(Y119&gt;AQ119,"Flat Momentum","-----")))</f>
        <v>-----</v>
      </c>
      <c r="DG119" s="7" t="str">
        <f>IF(Y119&lt;AV119,"Oversold",IF(Y119&lt;AT119,"Bearish Momentum",IF(Y119&lt;AR119,"Flat Momentum","-----")))</f>
        <v>-----</v>
      </c>
      <c r="DH119" s="7" t="str">
        <f>IF(AND(DF119="Overbought",AD119=2),"Culminated Thrust","-----")</f>
        <v>-----</v>
      </c>
      <c r="DI119" s="7" t="str">
        <f>IF(AND(DG119="Oversold",AD119=5),"Culminated Thrust","-----")</f>
        <v>-----</v>
      </c>
      <c r="DJ119" s="14">
        <f>(Q119-$D119)/$D119</f>
        <v>-1</v>
      </c>
      <c r="DK119" s="14">
        <f>(R119-$D119)/$D119</f>
        <v>-1</v>
      </c>
      <c r="DL119" s="14">
        <f>(S119-$D119)/$D119</f>
        <v>-1</v>
      </c>
      <c r="DM119" s="14">
        <f>(T119-$D119)/$D119</f>
        <v>-1</v>
      </c>
      <c r="DN119" s="14">
        <f>(U119-$D119)/$D119</f>
        <v>-1</v>
      </c>
      <c r="DO119" s="14">
        <f>(V119-$D119)/$D119</f>
        <v>-1</v>
      </c>
      <c r="DP119" s="14">
        <f t="shared" si="239"/>
        <v>-1</v>
      </c>
      <c r="DQ119" s="14">
        <f t="shared" si="240"/>
        <v>-1</v>
      </c>
      <c r="DR119" s="14">
        <f t="shared" si="241"/>
        <v>-1</v>
      </c>
      <c r="DS119" s="14">
        <f t="shared" si="242"/>
        <v>-1</v>
      </c>
      <c r="DT119" s="14">
        <f t="shared" si="243"/>
        <v>-1</v>
      </c>
      <c r="DU119" s="14">
        <f t="shared" si="244"/>
        <v>-1</v>
      </c>
      <c r="DV119" t="str">
        <f>IF($D119&gt;Q119,"SUP","RES")</f>
        <v>SUP</v>
      </c>
      <c r="DW119" t="str">
        <f>IF($D119&gt;R119,"SUP","RES")</f>
        <v>SUP</v>
      </c>
      <c r="DX119" t="str">
        <f>IF($D119&gt;S119,"SUP","RES")</f>
        <v>SUP</v>
      </c>
      <c r="DY119" t="str">
        <f>IF($D119&gt;T119,"SUP","RES")</f>
        <v>SUP</v>
      </c>
      <c r="DZ119" t="str">
        <f>IF($D119&gt;U119,"SUP","RES")</f>
        <v>SUP</v>
      </c>
      <c r="EA119" t="str">
        <f>IF($D119&gt;V119,"SUP","RES")</f>
        <v>SUP</v>
      </c>
      <c r="EB119" s="7">
        <f t="shared" si="245"/>
        <v>0</v>
      </c>
      <c r="EC119" s="7">
        <f t="shared" si="246"/>
        <v>6</v>
      </c>
      <c r="ED119" s="13" t="str">
        <f t="shared" si="247"/>
        <v>All Sup</v>
      </c>
      <c r="EE119" s="13" t="str">
        <f t="shared" si="248"/>
        <v>-----</v>
      </c>
      <c r="EF119" s="7" t="str">
        <f>IF(OR(ED119="All Sup",EE119="All Res"),"na",((D119-MIN(Q119:V119))/(MAX(Q119:V119)-MIN(Q119:V119))))</f>
        <v>na</v>
      </c>
      <c r="EG119">
        <v>1.4999999999999999E-4</v>
      </c>
      <c r="EH119">
        <f>Q119*(1+$EG119)</f>
        <v>0</v>
      </c>
      <c r="EI119">
        <f>Q119*(1-$EG119)</f>
        <v>0</v>
      </c>
      <c r="EJ119">
        <f>R119*(1+$EG119)</f>
        <v>0</v>
      </c>
      <c r="EK119">
        <f>R119*(1-$EG119)</f>
        <v>0</v>
      </c>
      <c r="EL119">
        <f>S119*(1+$EG119)</f>
        <v>0</v>
      </c>
      <c r="EM119">
        <f>S119*(1-$EG119)</f>
        <v>0</v>
      </c>
      <c r="EN119">
        <f>T119*(1+$EG119)</f>
        <v>0</v>
      </c>
      <c r="EO119">
        <f>T119*(1-$EG119)</f>
        <v>0</v>
      </c>
      <c r="EP119">
        <f>U119*(1+$EG119)</f>
        <v>0</v>
      </c>
      <c r="EQ119">
        <f>U119*(1-$EG119)</f>
        <v>0</v>
      </c>
      <c r="ER119">
        <f>V119*(1+$EG119)</f>
        <v>0</v>
      </c>
      <c r="ES119">
        <f>V119*(1-$EG119)</f>
        <v>0</v>
      </c>
      <c r="ET119" s="7" t="str">
        <f t="shared" si="249"/>
        <v>-----</v>
      </c>
      <c r="EU119" s="7" t="str">
        <f t="shared" si="250"/>
        <v>-----</v>
      </c>
      <c r="EV119" s="7" t="str">
        <f t="shared" si="251"/>
        <v>-----</v>
      </c>
      <c r="EW119" s="7" t="str">
        <f t="shared" si="252"/>
        <v>-----</v>
      </c>
      <c r="EX119" s="7" t="str">
        <f t="shared" si="253"/>
        <v>-----</v>
      </c>
      <c r="EY119" s="7" t="str">
        <f t="shared" si="254"/>
        <v>-----</v>
      </c>
      <c r="EZ119">
        <f t="shared" si="272"/>
        <v>117</v>
      </c>
      <c r="FA119">
        <f t="shared" si="273"/>
        <v>117</v>
      </c>
      <c r="FB119">
        <f t="shared" si="274"/>
        <v>117</v>
      </c>
      <c r="FC119">
        <f t="shared" si="275"/>
        <v>117</v>
      </c>
      <c r="FD119">
        <f t="shared" si="276"/>
        <v>117</v>
      </c>
      <c r="FE119">
        <f t="shared" si="277"/>
        <v>117</v>
      </c>
      <c r="FF119">
        <f t="shared" si="278"/>
        <v>0</v>
      </c>
      <c r="FG119">
        <f t="shared" si="279"/>
        <v>0</v>
      </c>
      <c r="FH119">
        <f t="shared" si="280"/>
        <v>0</v>
      </c>
      <c r="FI119">
        <f t="shared" si="281"/>
        <v>0</v>
      </c>
      <c r="FJ119">
        <f t="shared" si="282"/>
        <v>0</v>
      </c>
      <c r="FK119">
        <f t="shared" si="283"/>
        <v>0</v>
      </c>
      <c r="FL119" s="7" t="str">
        <f t="shared" si="255"/>
        <v>-----</v>
      </c>
      <c r="FM119" s="7" t="str">
        <f t="shared" si="256"/>
        <v>-----</v>
      </c>
      <c r="FN119" s="7" t="str">
        <f t="shared" si="257"/>
        <v>-----</v>
      </c>
      <c r="FO119" s="7" t="str">
        <f t="shared" si="258"/>
        <v>-----</v>
      </c>
      <c r="FP119" s="7" t="str">
        <f t="shared" si="259"/>
        <v>-----</v>
      </c>
      <c r="FQ119" s="7" t="str">
        <f t="shared" si="260"/>
        <v>-----</v>
      </c>
      <c r="FR119" s="13" t="str">
        <f>IF(FL119="-----","-----",(D119-Q119)/Q119)</f>
        <v>-----</v>
      </c>
      <c r="FS119" s="13" t="str">
        <f>IF(FM119="-----","-----",(Q119-R119)/R119)</f>
        <v>-----</v>
      </c>
      <c r="FT119" s="13" t="str">
        <f>IF(FN119="-----","-----",(R119-S119)/S119)</f>
        <v>-----</v>
      </c>
      <c r="FU119" s="13" t="str">
        <f>IF(FO119="-----","-----",(S119-T119)/T119)</f>
        <v>-----</v>
      </c>
      <c r="FV119" s="13" t="str">
        <f>IF(FP119="-----","-----",(T119-U119)/U119)</f>
        <v>-----</v>
      </c>
      <c r="FW119" s="13" t="str">
        <f>IF(FQ119="-----","-----",(U119-V119)/V119)</f>
        <v>-----</v>
      </c>
      <c r="FX119" s="7" t="str">
        <f t="shared" si="261"/>
        <v>-----</v>
      </c>
      <c r="FY119" s="7" t="str">
        <f t="shared" si="262"/>
        <v>-----</v>
      </c>
      <c r="FZ119" s="7" t="str">
        <f t="shared" si="263"/>
        <v>-----</v>
      </c>
      <c r="GA119" s="7" t="str">
        <f t="shared" si="264"/>
        <v>-----</v>
      </c>
      <c r="GB119" s="7" t="str">
        <f t="shared" si="265"/>
        <v>-----</v>
      </c>
      <c r="GC119" s="7" t="str">
        <f t="shared" si="266"/>
        <v>-----</v>
      </c>
      <c r="GD119" s="7" t="str">
        <f>IF(AND(BG119&gt;AA119,BG118&gt;AA118,BG117&gt;AA117,BG116&gt;AA116,BG115&gt;AA115,BG114&gt;AA114,BG113&gt;AA113,BG112&gt;AA112,BG111&gt;AA111,BG110&gt;AA110,BG109&gt;AA109,BG108&gt;AA108),"Bullish",IF(AND(BG119&lt;AA119,BG118&lt;AA118,BG117&lt;AA117,BG116&lt;AA116,BG115&lt;AA115,BG114&lt;AA114,BG113&lt;AA113,BG112&lt;AA112,BG111&lt;AA111,BG110&lt;AA110,BG109&lt;AA109,BG108&lt;AA108),"Bearish","-----"))</f>
        <v>Bearish</v>
      </c>
      <c r="GE119">
        <f>(Z119-BG119)/BG119</f>
        <v>-8.4081692612802137E-4</v>
      </c>
      <c r="GI119" s="7" t="str">
        <f>IF(Y119&gt;Z119,"Bullish","Bearish")</f>
        <v>Bullish</v>
      </c>
      <c r="GJ119" s="19" t="str">
        <f>IF(AND(D119&gt;Y119,D118&lt;Y118),"TEMA crossover","-----")</f>
        <v>-----</v>
      </c>
      <c r="GK119" s="19" t="str">
        <f>IF(AND(D119&lt;Y119,D118&gt;Y118),"TEMA crossunder","-----")</f>
        <v>-----</v>
      </c>
      <c r="GL119" s="20" t="str">
        <f>IF(GD119="Bearish","YES","-----")</f>
        <v>YES</v>
      </c>
      <c r="GM119" s="20" t="str">
        <f>IF(GH119="Reverse to Bearish","YES","-----")</f>
        <v>-----</v>
      </c>
      <c r="GN119" s="20" t="str">
        <f>IF(AND(GI119="Bullish",GI118="Bullish",GI117="Bullish",GI116="Bullish"),"YES","-----")</f>
        <v>YES</v>
      </c>
      <c r="GO119" s="20" t="str">
        <f>IF(OR(GK119="TEMA crossunder",GK118="TEMA crossunder",GK117="TEMA crossunder",GK116="TEMA crossunder"),"YES","-----")</f>
        <v>YES</v>
      </c>
      <c r="GP119" s="20" t="str">
        <f>IF(GD119="Bullish","YES","-----")</f>
        <v>-----</v>
      </c>
      <c r="GQ119" s="20" t="str">
        <f>IF(GH119="Reverse to Bullish","YES","-----")</f>
        <v>-----</v>
      </c>
      <c r="GR119" s="20" t="str">
        <f>IF(AND(GI119="Bearish",GI118="Bearish",GI117="Bearish",GI116="Bearish"),"YES","-----")</f>
        <v>-----</v>
      </c>
      <c r="GS119" s="20" t="str">
        <f>IF(OR(GJ119="TEMA crossover",GJ118="TEMA crossover",GJ117="TEMA crossover",GJ116="TEMA crossover"),"YES","-----")</f>
        <v>YES</v>
      </c>
      <c r="GT119" s="20" t="str">
        <f t="shared" si="284"/>
        <v>-----</v>
      </c>
      <c r="GU119" s="20" t="str">
        <f t="shared" si="285"/>
        <v>-----</v>
      </c>
      <c r="GV119" s="20" t="str">
        <f t="shared" si="286"/>
        <v>-----</v>
      </c>
      <c r="GW119" s="20" t="str">
        <f t="shared" si="287"/>
        <v>-----</v>
      </c>
      <c r="GX119" s="20" t="str">
        <f t="shared" si="288"/>
        <v>-----</v>
      </c>
      <c r="GY119" s="20" t="str">
        <f t="shared" si="289"/>
        <v>-----</v>
      </c>
      <c r="GZ119" s="7" t="str">
        <f>IF(G119&gt;BH119,"YES","-----")</f>
        <v>-----</v>
      </c>
      <c r="HA119" s="7" t="str">
        <f>IF(F119&lt;BI119,"YES","-----")</f>
        <v>-----</v>
      </c>
      <c r="HB119">
        <f>BH119-BI119</f>
        <v>7.0200000000004366</v>
      </c>
      <c r="HI119">
        <f t="shared" si="267"/>
        <v>1.2526799999996001</v>
      </c>
      <c r="HJ119">
        <f t="shared" si="268"/>
        <v>8.2726800000000367</v>
      </c>
      <c r="HK119" s="7"/>
      <c r="HL119" s="7"/>
      <c r="HM119" s="7"/>
      <c r="HN119" s="7"/>
      <c r="HO119" s="7"/>
      <c r="HP119" s="7"/>
      <c r="HQ119" s="28">
        <f t="shared" si="291"/>
        <v>-1.5366800000001604</v>
      </c>
      <c r="HR119" s="28" t="str">
        <f t="shared" si="269"/>
        <v>Bear</v>
      </c>
      <c r="HS119">
        <f t="shared" si="270"/>
        <v>1.5366800000001604</v>
      </c>
    </row>
    <row r="120" spans="1:227" x14ac:dyDescent="0.55000000000000004">
      <c r="A120">
        <f>Validation!A119</f>
        <v>1772063700</v>
      </c>
      <c r="B120" t="str">
        <f>Price!B119</f>
        <v>XAUUSD</v>
      </c>
      <c r="C120" t="str">
        <f>Price!C119</f>
        <v>M5</v>
      </c>
      <c r="D120">
        <f>Price!D119</f>
        <v>5163.13</v>
      </c>
      <c r="E120">
        <f>Price!E119</f>
        <v>5169.57</v>
      </c>
      <c r="F120">
        <f>Price!F119</f>
        <v>5170.67</v>
      </c>
      <c r="G120">
        <f>Price!G119</f>
        <v>5161.5200000000004</v>
      </c>
      <c r="H120">
        <f>Price!H119</f>
        <v>552</v>
      </c>
      <c r="I120">
        <f>Diagonals!E119</f>
        <v>0</v>
      </c>
      <c r="J120">
        <f>Diagonals!F119</f>
        <v>0</v>
      </c>
      <c r="K120">
        <f>Diagonals!G119</f>
        <v>0</v>
      </c>
      <c r="L120">
        <f>Diagonals!H119</f>
        <v>0</v>
      </c>
      <c r="M120">
        <f>Diagonals!I119</f>
        <v>0</v>
      </c>
      <c r="N120">
        <f>Diagonals!J119</f>
        <v>0</v>
      </c>
      <c r="O120">
        <f>Diagonals!K119</f>
        <v>0</v>
      </c>
      <c r="P120">
        <f>Diagonals!L119</f>
        <v>0</v>
      </c>
      <c r="Q120">
        <f>Trendlines!E119</f>
        <v>0</v>
      </c>
      <c r="R120">
        <f>Trendlines!F119</f>
        <v>0</v>
      </c>
      <c r="S120">
        <f>Trendlines!G119</f>
        <v>0</v>
      </c>
      <c r="T120">
        <f>Trendlines!H119</f>
        <v>0</v>
      </c>
      <c r="U120">
        <f>Trendlines!I119</f>
        <v>0</v>
      </c>
      <c r="V120">
        <f>Trendlines!J119</f>
        <v>0</v>
      </c>
      <c r="W120">
        <f>Trendlines!K119</f>
        <v>0</v>
      </c>
      <c r="X120">
        <f>Trendlines!L119</f>
        <v>0</v>
      </c>
      <c r="Y120">
        <f>Tema_Hrma_Smma!E119</f>
        <v>5167.4799999999996</v>
      </c>
      <c r="Z120">
        <f>Tema_Hrma_Smma!F119</f>
        <v>5168.6099999999997</v>
      </c>
      <c r="AA120">
        <f>Tema_Hrma_Smma!G119</f>
        <v>5182.5600000000004</v>
      </c>
      <c r="AB120">
        <f>ZScore!H119</f>
        <v>-1</v>
      </c>
      <c r="AC120">
        <f>ZScore!I119</f>
        <v>0.95689000000000002</v>
      </c>
      <c r="AD120">
        <f>ZScore!J119</f>
        <v>3</v>
      </c>
      <c r="AE120">
        <f>HA!E119</f>
        <v>5169.59</v>
      </c>
      <c r="AF120">
        <f>HA!F119</f>
        <v>5170.67</v>
      </c>
      <c r="AG120">
        <f>HA!G119</f>
        <v>5161.5200000000004</v>
      </c>
      <c r="AH120">
        <f>HA!H119</f>
        <v>5166.22</v>
      </c>
      <c r="AI120">
        <f>HA!I119</f>
        <v>-1</v>
      </c>
      <c r="AJ120">
        <f>HA!J119</f>
        <v>3.37</v>
      </c>
      <c r="AK120">
        <f>HA!K119</f>
        <v>0.10149</v>
      </c>
      <c r="AL120">
        <f>HA!L119</f>
        <v>-2</v>
      </c>
      <c r="AM120">
        <f>KC!E119</f>
        <v>5195.8316000000004</v>
      </c>
      <c r="AN120">
        <f>KC!F119</f>
        <v>5189.77765</v>
      </c>
      <c r="AO120">
        <f>KC!G119</f>
        <v>5183.7236999999996</v>
      </c>
      <c r="AP120">
        <f>KC!H119</f>
        <v>5177.66975</v>
      </c>
      <c r="AQ120">
        <f>KC!I119</f>
        <v>5171.6157999999996</v>
      </c>
      <c r="AR120">
        <f>KC!J119</f>
        <v>5163.0494699999999</v>
      </c>
      <c r="AS120">
        <f>KC!K119</f>
        <v>5156.9955200000004</v>
      </c>
      <c r="AT120">
        <f>KC!L119</f>
        <v>5150.94157</v>
      </c>
      <c r="AU120">
        <f>KC!M119</f>
        <v>5144.8876200000004</v>
      </c>
      <c r="AV120">
        <f>KC!N119</f>
        <v>5138.83367</v>
      </c>
      <c r="AW120">
        <f>SR_Levels!E119</f>
        <v>5161.8900000000003</v>
      </c>
      <c r="AX120">
        <f>SR_Levels!F119</f>
        <v>5135.8500000000004</v>
      </c>
      <c r="AY120">
        <f>SR_Levels!G119</f>
        <v>0</v>
      </c>
      <c r="AZ120">
        <f>SR_Levels!H119</f>
        <v>0</v>
      </c>
      <c r="BA120">
        <f>SR_Levels!I119</f>
        <v>5178.6000000000004</v>
      </c>
      <c r="BB120">
        <f>SR_Levels!J119</f>
        <v>5193.3500000000004</v>
      </c>
      <c r="BC120">
        <f>SR_Levels!K119</f>
        <v>5205.3100000000004</v>
      </c>
      <c r="BD120">
        <f>SR_Levels!L119</f>
        <v>0</v>
      </c>
      <c r="BE120">
        <f>ZigZag!E119</f>
        <v>0</v>
      </c>
      <c r="BF120">
        <f>ZigZag!F119</f>
        <v>0</v>
      </c>
      <c r="BG120">
        <f>ZigZag!G119</f>
        <v>5172.93</v>
      </c>
      <c r="BH120">
        <f>Dual_Tema!E119</f>
        <v>5172.03</v>
      </c>
      <c r="BI120">
        <f>Dual_Tema!F119</f>
        <v>5164.07</v>
      </c>
      <c r="BJ120">
        <f>Pinbar!E119</f>
        <v>0</v>
      </c>
      <c r="BK120">
        <f>SSA!E119</f>
        <v>5164.2052400000002</v>
      </c>
      <c r="BL120">
        <f>SSA!F119</f>
        <v>5165.4496200000003</v>
      </c>
      <c r="BN120" t="str">
        <f t="shared" si="290"/>
        <v>Red Candle</v>
      </c>
      <c r="BO120" s="34">
        <f t="shared" si="292"/>
        <v>-1.3365467191742697E-3</v>
      </c>
      <c r="BP120" s="34">
        <f t="shared" si="294"/>
        <v>-3.4076233956581437E-4</v>
      </c>
      <c r="BQ120" s="34">
        <f t="shared" si="302"/>
        <v>-1.1588045934317615E-3</v>
      </c>
      <c r="BR120" s="34">
        <f t="shared" si="304"/>
        <v>2.129204061985801E-3</v>
      </c>
      <c r="BS120" s="35">
        <f t="shared" si="293"/>
        <v>-2.2288194052721977E-4</v>
      </c>
      <c r="BT120" s="35">
        <f t="shared" si="295"/>
        <v>-2.840129769587918E-5</v>
      </c>
      <c r="BU120" s="35">
        <f t="shared" si="303"/>
        <v>-6.4413287964915078E-5</v>
      </c>
      <c r="BV120" s="35">
        <f t="shared" si="305"/>
        <v>8.8626448736528474E-5</v>
      </c>
      <c r="BW120" s="27">
        <v>96</v>
      </c>
      <c r="BX120">
        <f>F120-G120</f>
        <v>9.1499999999996362</v>
      </c>
      <c r="BY120">
        <f>ABS(F120-D119)</f>
        <v>1.1000000000003638</v>
      </c>
      <c r="BZ120">
        <f>ABS(G120-D119)</f>
        <v>8.0499999999992724</v>
      </c>
      <c r="CA120">
        <f t="shared" si="271"/>
        <v>9.1499999999996362</v>
      </c>
      <c r="CB120">
        <f t="shared" si="296"/>
        <v>8.7878571428570602</v>
      </c>
      <c r="CC120">
        <f t="shared" si="299"/>
        <v>7.9871340972896485</v>
      </c>
      <c r="CD120">
        <f t="shared" si="297"/>
        <v>0.8007230455674117</v>
      </c>
      <c r="CE120">
        <f t="shared" si="300"/>
        <v>1</v>
      </c>
      <c r="CF120">
        <f t="shared" si="301"/>
        <v>3</v>
      </c>
      <c r="CG120" s="7" t="str">
        <f t="shared" si="298"/>
        <v>-----</v>
      </c>
      <c r="CI120" s="27"/>
      <c r="CJ120" s="27"/>
      <c r="CK120" s="27"/>
      <c r="CL120" s="27"/>
      <c r="CM120" s="27"/>
      <c r="CN120" s="27"/>
      <c r="CO120" s="27"/>
      <c r="CP120" s="27"/>
      <c r="CQ120" s="27"/>
      <c r="CR120" s="27"/>
      <c r="CS120" s="27"/>
      <c r="CZ120" s="7" t="str">
        <f>IF(AND(D120&gt;BH120,D120&gt;E120),"Bullish Trigger","-----")</f>
        <v>-----</v>
      </c>
      <c r="DA120" s="7" t="str">
        <f>IF(AND(D120&lt;BI120,D120&lt;E120),"Bearish Trigger","-----")</f>
        <v>Bearish Trigger</v>
      </c>
      <c r="DB120" s="13" t="str">
        <f>IF(AND(W120=BE120,W120&gt;0,BE120&gt;0),"Important High","------")</f>
        <v>------</v>
      </c>
      <c r="DC120" s="13" t="str">
        <f>IF(AND(X120=BF120,X120&gt;0,BF120&gt;0),"Important Low","------")</f>
        <v>------</v>
      </c>
      <c r="DD120" s="7" t="str">
        <f>IF(AND(DB120="Important High",DC120="-----",BJ120=1),"Imp High Rej","-----")</f>
        <v>-----</v>
      </c>
      <c r="DE120" s="7" t="str">
        <f>IF(AND(DB120="-----",DC120="Important Low",BJ120=1),"Imp Low Rej","-----")</f>
        <v>-----</v>
      </c>
      <c r="DF120" s="7" t="str">
        <f>IF(Y120&gt;AM120,"Overbought",IF(Y120&gt;AO120,"Bullish Momentum",IF(Y120&gt;AQ120,"Flat Momentum","-----")))</f>
        <v>-----</v>
      </c>
      <c r="DG120" s="7" t="str">
        <f>IF(Y120&lt;AV120,"Oversold",IF(Y120&lt;AT120,"Bearish Momentum",IF(Y120&lt;AR120,"Flat Momentum","-----")))</f>
        <v>-----</v>
      </c>
      <c r="DH120" s="7" t="str">
        <f>IF(AND(DF120="Overbought",AD120=2),"Culminated Thrust","-----")</f>
        <v>-----</v>
      </c>
      <c r="DI120" s="7" t="str">
        <f>IF(AND(DG120="Oversold",AD120=5),"Culminated Thrust","-----")</f>
        <v>-----</v>
      </c>
      <c r="DJ120" s="14">
        <f>(Q120-$D120)/$D120</f>
        <v>-1</v>
      </c>
      <c r="DK120" s="14">
        <f>(R120-$D120)/$D120</f>
        <v>-1</v>
      </c>
      <c r="DL120" s="14">
        <f>(S120-$D120)/$D120</f>
        <v>-1</v>
      </c>
      <c r="DM120" s="14">
        <f>(T120-$D120)/$D120</f>
        <v>-1</v>
      </c>
      <c r="DN120" s="14">
        <f>(U120-$D120)/$D120</f>
        <v>-1</v>
      </c>
      <c r="DO120" s="14">
        <f>(V120-$D120)/$D120</f>
        <v>-1</v>
      </c>
      <c r="DP120" s="14">
        <f t="shared" si="239"/>
        <v>-1</v>
      </c>
      <c r="DQ120" s="14">
        <f t="shared" si="240"/>
        <v>-1</v>
      </c>
      <c r="DR120" s="14">
        <f t="shared" si="241"/>
        <v>-1</v>
      </c>
      <c r="DS120" s="14">
        <f t="shared" si="242"/>
        <v>-1</v>
      </c>
      <c r="DT120" s="14">
        <f t="shared" si="243"/>
        <v>-1</v>
      </c>
      <c r="DU120" s="14">
        <f t="shared" si="244"/>
        <v>-1</v>
      </c>
      <c r="DV120" t="str">
        <f>IF($D120&gt;Q120,"SUP","RES")</f>
        <v>SUP</v>
      </c>
      <c r="DW120" t="str">
        <f>IF($D120&gt;R120,"SUP","RES")</f>
        <v>SUP</v>
      </c>
      <c r="DX120" t="str">
        <f>IF($D120&gt;S120,"SUP","RES")</f>
        <v>SUP</v>
      </c>
      <c r="DY120" t="str">
        <f>IF($D120&gt;T120,"SUP","RES")</f>
        <v>SUP</v>
      </c>
      <c r="DZ120" t="str">
        <f>IF($D120&gt;U120,"SUP","RES")</f>
        <v>SUP</v>
      </c>
      <c r="EA120" t="str">
        <f>IF($D120&gt;V120,"SUP","RES")</f>
        <v>SUP</v>
      </c>
      <c r="EB120" s="7">
        <f t="shared" si="245"/>
        <v>0</v>
      </c>
      <c r="EC120" s="7">
        <f t="shared" si="246"/>
        <v>6</v>
      </c>
      <c r="ED120" s="13" t="str">
        <f t="shared" si="247"/>
        <v>All Sup</v>
      </c>
      <c r="EE120" s="13" t="str">
        <f t="shared" si="248"/>
        <v>-----</v>
      </c>
      <c r="EF120" s="7" t="str">
        <f>IF(OR(ED120="All Sup",EE120="All Res"),"na",((D120-MIN(Q120:V120))/(MAX(Q120:V120)-MIN(Q120:V120))))</f>
        <v>na</v>
      </c>
      <c r="EG120">
        <v>1.4999999999999999E-4</v>
      </c>
      <c r="EH120">
        <f>Q120*(1+$EG120)</f>
        <v>0</v>
      </c>
      <c r="EI120">
        <f>Q120*(1-$EG120)</f>
        <v>0</v>
      </c>
      <c r="EJ120">
        <f>R120*(1+$EG120)</f>
        <v>0</v>
      </c>
      <c r="EK120">
        <f>R120*(1-$EG120)</f>
        <v>0</v>
      </c>
      <c r="EL120">
        <f>S120*(1+$EG120)</f>
        <v>0</v>
      </c>
      <c r="EM120">
        <f>S120*(1-$EG120)</f>
        <v>0</v>
      </c>
      <c r="EN120">
        <f>T120*(1+$EG120)</f>
        <v>0</v>
      </c>
      <c r="EO120">
        <f>T120*(1-$EG120)</f>
        <v>0</v>
      </c>
      <c r="EP120">
        <f>U120*(1+$EG120)</f>
        <v>0</v>
      </c>
      <c r="EQ120">
        <f>U120*(1-$EG120)</f>
        <v>0</v>
      </c>
      <c r="ER120">
        <f>V120*(1+$EG120)</f>
        <v>0</v>
      </c>
      <c r="ES120">
        <f>V120*(1-$EG120)</f>
        <v>0</v>
      </c>
      <c r="ET120" s="7" t="str">
        <f t="shared" si="249"/>
        <v>-----</v>
      </c>
      <c r="EU120" s="7" t="str">
        <f t="shared" si="250"/>
        <v>-----</v>
      </c>
      <c r="EV120" s="7" t="str">
        <f t="shared" si="251"/>
        <v>-----</v>
      </c>
      <c r="EW120" s="7" t="str">
        <f t="shared" si="252"/>
        <v>-----</v>
      </c>
      <c r="EX120" s="7" t="str">
        <f t="shared" si="253"/>
        <v>-----</v>
      </c>
      <c r="EY120" s="7" t="str">
        <f t="shared" si="254"/>
        <v>-----</v>
      </c>
      <c r="EZ120">
        <f t="shared" si="272"/>
        <v>118</v>
      </c>
      <c r="FA120">
        <f t="shared" si="273"/>
        <v>118</v>
      </c>
      <c r="FB120">
        <f t="shared" si="274"/>
        <v>118</v>
      </c>
      <c r="FC120">
        <f t="shared" si="275"/>
        <v>118</v>
      </c>
      <c r="FD120">
        <f t="shared" si="276"/>
        <v>118</v>
      </c>
      <c r="FE120">
        <f t="shared" si="277"/>
        <v>118</v>
      </c>
      <c r="FF120">
        <f t="shared" si="278"/>
        <v>0</v>
      </c>
      <c r="FG120">
        <f t="shared" si="279"/>
        <v>0</v>
      </c>
      <c r="FH120">
        <f t="shared" si="280"/>
        <v>0</v>
      </c>
      <c r="FI120">
        <f t="shared" si="281"/>
        <v>0</v>
      </c>
      <c r="FJ120">
        <f t="shared" si="282"/>
        <v>0</v>
      </c>
      <c r="FK120">
        <f t="shared" si="283"/>
        <v>0</v>
      </c>
      <c r="FL120" s="7" t="str">
        <f t="shared" si="255"/>
        <v>-----</v>
      </c>
      <c r="FM120" s="7" t="str">
        <f t="shared" si="256"/>
        <v>-----</v>
      </c>
      <c r="FN120" s="7" t="str">
        <f t="shared" si="257"/>
        <v>-----</v>
      </c>
      <c r="FO120" s="7" t="str">
        <f t="shared" si="258"/>
        <v>-----</v>
      </c>
      <c r="FP120" s="7" t="str">
        <f t="shared" si="259"/>
        <v>-----</v>
      </c>
      <c r="FQ120" s="7" t="str">
        <f t="shared" si="260"/>
        <v>-----</v>
      </c>
      <c r="FR120" s="13" t="str">
        <f>IF(FL120="-----","-----",(D120-Q120)/Q120)</f>
        <v>-----</v>
      </c>
      <c r="FS120" s="13" t="str">
        <f>IF(FM120="-----","-----",(Q120-R120)/R120)</f>
        <v>-----</v>
      </c>
      <c r="FT120" s="13" t="str">
        <f>IF(FN120="-----","-----",(R120-S120)/S120)</f>
        <v>-----</v>
      </c>
      <c r="FU120" s="13" t="str">
        <f>IF(FO120="-----","-----",(S120-T120)/T120)</f>
        <v>-----</v>
      </c>
      <c r="FV120" s="13" t="str">
        <f>IF(FP120="-----","-----",(T120-U120)/U120)</f>
        <v>-----</v>
      </c>
      <c r="FW120" s="13" t="str">
        <f>IF(FQ120="-----","-----",(U120-V120)/V120)</f>
        <v>-----</v>
      </c>
      <c r="FX120" s="7" t="str">
        <f t="shared" si="261"/>
        <v>-----</v>
      </c>
      <c r="FY120" s="7" t="str">
        <f t="shared" si="262"/>
        <v>-----</v>
      </c>
      <c r="FZ120" s="7" t="str">
        <f t="shared" si="263"/>
        <v>-----</v>
      </c>
      <c r="GA120" s="7" t="str">
        <f t="shared" si="264"/>
        <v>-----</v>
      </c>
      <c r="GB120" s="7" t="str">
        <f t="shared" si="265"/>
        <v>-----</v>
      </c>
      <c r="GC120" s="7" t="str">
        <f t="shared" si="266"/>
        <v>-----</v>
      </c>
      <c r="GD120" s="7" t="str">
        <f>IF(AND(BG120&gt;AA120,BG119&gt;AA119,BG118&gt;AA118,BG117&gt;AA117,BG116&gt;AA116,BG115&gt;AA115,BG114&gt;AA114,BG113&gt;AA113,BG112&gt;AA112,BG111&gt;AA111,BG110&gt;AA110,BG109&gt;AA109),"Bullish",IF(AND(BG120&lt;AA120,BG119&lt;AA119,BG118&lt;AA118,BG117&lt;AA117,BG116&lt;AA116,BG115&lt;AA115,BG114&lt;AA114,BG113&lt;AA113,BG112&lt;AA112,BG111&lt;AA111,BG110&lt;AA110,BG109&lt;AA109),"Bearish","-----"))</f>
        <v>Bearish</v>
      </c>
      <c r="GE120">
        <f>(Z120-BG120)/BG120</f>
        <v>-8.3511665535791475E-4</v>
      </c>
      <c r="GI120" s="7" t="str">
        <f>IF(Y120&gt;Z120,"Bullish","Bearish")</f>
        <v>Bearish</v>
      </c>
      <c r="GJ120" s="19" t="str">
        <f>IF(AND(D120&gt;Y120,D119&lt;Y119),"TEMA crossover","-----")</f>
        <v>-----</v>
      </c>
      <c r="GK120" s="19" t="str">
        <f>IF(AND(D120&lt;Y120,D119&gt;Y119),"TEMA crossunder","-----")</f>
        <v>-----</v>
      </c>
      <c r="GL120" s="20" t="str">
        <f>IF(GD120="Bearish","YES","-----")</f>
        <v>YES</v>
      </c>
      <c r="GM120" s="20" t="str">
        <f>IF(GH120="Reverse to Bearish","YES","-----")</f>
        <v>-----</v>
      </c>
      <c r="GN120" s="20" t="str">
        <f>IF(AND(GI120="Bullish",GI119="Bullish",GI118="Bullish",GI117="Bullish"),"YES","-----")</f>
        <v>-----</v>
      </c>
      <c r="GO120" s="20" t="str">
        <f>IF(OR(GK120="TEMA crossunder",GK119="TEMA crossunder",GK118="TEMA crossunder",GK117="TEMA crossunder"),"YES","-----")</f>
        <v>YES</v>
      </c>
      <c r="GP120" s="20" t="str">
        <f>IF(GD120="Bullish","YES","-----")</f>
        <v>-----</v>
      </c>
      <c r="GQ120" s="20" t="str">
        <f>IF(GH120="Reverse to Bullish","YES","-----")</f>
        <v>-----</v>
      </c>
      <c r="GR120" s="20" t="str">
        <f>IF(AND(GI120="Bearish",GI119="Bearish",GI118="Bearish",GI117="Bearish"),"YES","-----")</f>
        <v>-----</v>
      </c>
      <c r="GS120" s="20" t="str">
        <f>IF(OR(GJ120="TEMA crossover",GJ119="TEMA crossover",GJ118="TEMA crossover",GJ117="TEMA crossover"),"YES","-----")</f>
        <v>-----</v>
      </c>
      <c r="GT120" s="20" t="str">
        <f t="shared" si="284"/>
        <v>-----</v>
      </c>
      <c r="GU120" s="20" t="str">
        <f t="shared" si="285"/>
        <v>-----</v>
      </c>
      <c r="GV120" s="20" t="str">
        <f t="shared" si="286"/>
        <v>-----</v>
      </c>
      <c r="GW120" s="20" t="str">
        <f t="shared" si="287"/>
        <v>-----</v>
      </c>
      <c r="GX120" s="20" t="str">
        <f t="shared" si="288"/>
        <v>-----</v>
      </c>
      <c r="GY120" s="20" t="str">
        <f t="shared" si="289"/>
        <v>-----</v>
      </c>
      <c r="GZ120" s="7" t="str">
        <f>IF(G120&gt;BH120,"YES","-----")</f>
        <v>-----</v>
      </c>
      <c r="HA120" s="7" t="str">
        <f>IF(F120&lt;BI120,"YES","-----")</f>
        <v>-----</v>
      </c>
      <c r="HB120">
        <f>BH120-BI120</f>
        <v>7.9600000000000364</v>
      </c>
      <c r="HI120">
        <f t="shared" si="267"/>
        <v>-0.13524000000052183</v>
      </c>
      <c r="HJ120">
        <f t="shared" si="268"/>
        <v>7.8247599999995145</v>
      </c>
      <c r="HK120" s="7"/>
      <c r="HL120" s="7"/>
      <c r="HM120" s="7"/>
      <c r="HN120" s="7"/>
      <c r="HO120" s="7"/>
      <c r="HP120" s="7"/>
      <c r="HQ120" s="28">
        <f t="shared" si="291"/>
        <v>-1.244380000000092</v>
      </c>
      <c r="HR120" s="28" t="str">
        <f t="shared" si="269"/>
        <v>Bear</v>
      </c>
      <c r="HS120">
        <f t="shared" si="270"/>
        <v>1.244380000000092</v>
      </c>
    </row>
    <row r="121" spans="1:227" x14ac:dyDescent="0.55000000000000004">
      <c r="A121">
        <f>Validation!A120</f>
        <v>1772064000</v>
      </c>
      <c r="B121" t="str">
        <f>Price!B120</f>
        <v>XAUUSD</v>
      </c>
      <c r="C121" t="str">
        <f>Price!C120</f>
        <v>M5</v>
      </c>
      <c r="D121">
        <f>Price!D120</f>
        <v>5160.24</v>
      </c>
      <c r="E121">
        <f>Price!E120</f>
        <v>5163.25</v>
      </c>
      <c r="F121">
        <f>Price!F120</f>
        <v>5168.08</v>
      </c>
      <c r="G121">
        <f>Price!G120</f>
        <v>5155.71</v>
      </c>
      <c r="H121">
        <f>Price!H120</f>
        <v>718</v>
      </c>
      <c r="I121">
        <f>Diagonals!E120</f>
        <v>0</v>
      </c>
      <c r="J121">
        <f>Diagonals!F120</f>
        <v>0</v>
      </c>
      <c r="K121">
        <f>Diagonals!G120</f>
        <v>0</v>
      </c>
      <c r="L121">
        <f>Diagonals!H120</f>
        <v>0</v>
      </c>
      <c r="M121">
        <f>Diagonals!I120</f>
        <v>0</v>
      </c>
      <c r="N121">
        <f>Diagonals!J120</f>
        <v>0</v>
      </c>
      <c r="O121">
        <f>Diagonals!K120</f>
        <v>0</v>
      </c>
      <c r="P121">
        <f>Diagonals!L120</f>
        <v>5155.71</v>
      </c>
      <c r="Q121">
        <f>Trendlines!E120</f>
        <v>0</v>
      </c>
      <c r="R121">
        <f>Trendlines!F120</f>
        <v>0</v>
      </c>
      <c r="S121">
        <f>Trendlines!G120</f>
        <v>0</v>
      </c>
      <c r="T121">
        <f>Trendlines!H120</f>
        <v>5155.71</v>
      </c>
      <c r="U121">
        <f>Trendlines!I120</f>
        <v>0</v>
      </c>
      <c r="V121">
        <f>Trendlines!J120</f>
        <v>5155.71</v>
      </c>
      <c r="W121">
        <f>Trendlines!K120</f>
        <v>0</v>
      </c>
      <c r="X121">
        <f>Trendlines!L120</f>
        <v>5155.71</v>
      </c>
      <c r="Y121">
        <f>Tema_Hrma_Smma!E120</f>
        <v>5164.2</v>
      </c>
      <c r="Z121">
        <f>Tema_Hrma_Smma!F120</f>
        <v>5167.4399999999996</v>
      </c>
      <c r="AA121">
        <f>Tema_Hrma_Smma!G120</f>
        <v>5182.0200000000004</v>
      </c>
      <c r="AB121">
        <f>ZScore!H120</f>
        <v>-1</v>
      </c>
      <c r="AC121">
        <f>ZScore!I120</f>
        <v>9.6960000000000005E-2</v>
      </c>
      <c r="AD121">
        <f>ZScore!J120</f>
        <v>3</v>
      </c>
      <c r="AE121">
        <f>HA!E120</f>
        <v>5167.91</v>
      </c>
      <c r="AF121">
        <f>HA!F120</f>
        <v>5168.08</v>
      </c>
      <c r="AG121">
        <f>HA!G120</f>
        <v>5155.71</v>
      </c>
      <c r="AH121">
        <f>HA!H120</f>
        <v>5161.82</v>
      </c>
      <c r="AI121">
        <f>HA!I120</f>
        <v>-1</v>
      </c>
      <c r="AJ121">
        <f>HA!J120</f>
        <v>6.09</v>
      </c>
      <c r="AK121">
        <f>HA!K120</f>
        <v>1.0494399999999999</v>
      </c>
      <c r="AL121">
        <f>HA!L120</f>
        <v>-3</v>
      </c>
      <c r="AM121">
        <f>KC!E120</f>
        <v>5195.60059</v>
      </c>
      <c r="AN121">
        <f>KC!F120</f>
        <v>5189.4936100000004</v>
      </c>
      <c r="AO121">
        <f>KC!G120</f>
        <v>5183.3866399999997</v>
      </c>
      <c r="AP121">
        <f>KC!H120</f>
        <v>5177.2796600000001</v>
      </c>
      <c r="AQ121">
        <f>KC!I120</f>
        <v>5171.1726900000003</v>
      </c>
      <c r="AR121">
        <f>KC!J120</f>
        <v>5162.5247099999997</v>
      </c>
      <c r="AS121">
        <f>KC!K120</f>
        <v>5156.4177300000001</v>
      </c>
      <c r="AT121">
        <f>KC!L120</f>
        <v>5150.3107600000003</v>
      </c>
      <c r="AU121">
        <f>KC!M120</f>
        <v>5144.2037799999998</v>
      </c>
      <c r="AV121">
        <f>KC!N120</f>
        <v>5138.09681</v>
      </c>
      <c r="AW121">
        <f>SR_Levels!E120</f>
        <v>5135.8500000000004</v>
      </c>
      <c r="AX121">
        <f>SR_Levels!F120</f>
        <v>0</v>
      </c>
      <c r="AY121">
        <f>SR_Levels!G120</f>
        <v>0</v>
      </c>
      <c r="AZ121">
        <f>SR_Levels!H120</f>
        <v>0</v>
      </c>
      <c r="BA121">
        <f>SR_Levels!I120</f>
        <v>5161.8900000000003</v>
      </c>
      <c r="BB121">
        <f>SR_Levels!J120</f>
        <v>5178.6000000000004</v>
      </c>
      <c r="BC121">
        <f>SR_Levels!K120</f>
        <v>5193.3500000000004</v>
      </c>
      <c r="BD121">
        <f>SR_Levels!L120</f>
        <v>5205.3100000000004</v>
      </c>
      <c r="BE121">
        <f>ZigZag!E120</f>
        <v>0</v>
      </c>
      <c r="BF121">
        <f>ZigZag!F120</f>
        <v>5155.71</v>
      </c>
      <c r="BG121">
        <f>ZigZag!G120</f>
        <v>5172.1099999999997</v>
      </c>
      <c r="BH121">
        <f>Dual_Tema!E120</f>
        <v>5169.8900000000003</v>
      </c>
      <c r="BI121">
        <f>Dual_Tema!F120</f>
        <v>5159.75</v>
      </c>
      <c r="BJ121">
        <f>Pinbar!E120</f>
        <v>0</v>
      </c>
      <c r="BK121">
        <f>SSA!E120</f>
        <v>5164.2995700000001</v>
      </c>
      <c r="BL121">
        <f>SSA!F120</f>
        <v>5164.8745900000004</v>
      </c>
      <c r="BN121" t="str">
        <f t="shared" si="290"/>
        <v>Red Candle</v>
      </c>
      <c r="BO121" s="34">
        <f t="shared" si="292"/>
        <v>-1.6908558361610204E-3</v>
      </c>
      <c r="BP121" s="34">
        <f t="shared" si="294"/>
        <v>-2.917682702972213E-3</v>
      </c>
      <c r="BQ121" s="34">
        <f t="shared" si="302"/>
        <v>-1.5440519172946754E-3</v>
      </c>
      <c r="BR121" s="34">
        <f t="shared" si="304"/>
        <v>8.0681447921682192E-4</v>
      </c>
      <c r="BS121" s="35">
        <f t="shared" si="293"/>
        <v>-2.8200805263811635E-4</v>
      </c>
      <c r="BT121" s="35">
        <f t="shared" si="295"/>
        <v>-2.4346597706392803E-4</v>
      </c>
      <c r="BU121" s="35">
        <f t="shared" si="303"/>
        <v>-8.5843270474228461E-5</v>
      </c>
      <c r="BV121" s="35">
        <f t="shared" si="305"/>
        <v>3.3604280418542132E-5</v>
      </c>
      <c r="BW121" s="27">
        <v>96</v>
      </c>
      <c r="BX121">
        <f>F121-G121</f>
        <v>12.369999999999891</v>
      </c>
      <c r="BY121">
        <f>ABS(F121-D120)</f>
        <v>4.9499999999998181</v>
      </c>
      <c r="BZ121">
        <f>ABS(G121-D120)</f>
        <v>7.4200000000000728</v>
      </c>
      <c r="CA121">
        <f t="shared" si="271"/>
        <v>12.369999999999891</v>
      </c>
      <c r="CB121">
        <f t="shared" si="296"/>
        <v>9.0764285714284849</v>
      </c>
      <c r="CC121">
        <f t="shared" si="299"/>
        <v>8.3001959474832372</v>
      </c>
      <c r="CD121">
        <f t="shared" si="297"/>
        <v>0.77623262394524772</v>
      </c>
      <c r="CE121">
        <f t="shared" si="300"/>
        <v>1</v>
      </c>
      <c r="CF121">
        <f t="shared" si="301"/>
        <v>4</v>
      </c>
      <c r="CG121" s="7" t="str">
        <f t="shared" si="298"/>
        <v>-----</v>
      </c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Z121" s="7" t="str">
        <f>IF(AND(D121&gt;BH121,D121&gt;E121),"Bullish Trigger","-----")</f>
        <v>-----</v>
      </c>
      <c r="DA121" s="7" t="str">
        <f>IF(AND(D121&lt;BI121,D121&lt;E121),"Bearish Trigger","-----")</f>
        <v>-----</v>
      </c>
      <c r="DB121" s="13" t="str">
        <f>IF(AND(W121=BE121,W121&gt;0,BE121&gt;0),"Important High","------")</f>
        <v>------</v>
      </c>
      <c r="DC121" s="13" t="str">
        <f>IF(AND(X121=BF121,X121&gt;0,BF121&gt;0),"Important Low","------")</f>
        <v>Important Low</v>
      </c>
      <c r="DD121" s="7" t="str">
        <f>IF(AND(DB121="Important High",DC121="-----",BJ121=1),"Imp High Rej","-----")</f>
        <v>-----</v>
      </c>
      <c r="DE121" s="7" t="str">
        <f>IF(AND(DB121="-----",DC121="Important Low",BJ121=1),"Imp Low Rej","-----")</f>
        <v>-----</v>
      </c>
      <c r="DF121" s="7" t="str">
        <f>IF(Y121&gt;AM121,"Overbought",IF(Y121&gt;AO121,"Bullish Momentum",IF(Y121&gt;AQ121,"Flat Momentum","-----")))</f>
        <v>-----</v>
      </c>
      <c r="DG121" s="7" t="str">
        <f>IF(Y121&lt;AV121,"Oversold",IF(Y121&lt;AT121,"Bearish Momentum",IF(Y121&lt;AR121,"Flat Momentum","-----")))</f>
        <v>-----</v>
      </c>
      <c r="DH121" s="7" t="str">
        <f>IF(AND(DF121="Overbought",AD121=2),"Culminated Thrust","-----")</f>
        <v>-----</v>
      </c>
      <c r="DI121" s="7" t="str">
        <f>IF(AND(DG121="Oversold",AD121=5),"Culminated Thrust","-----")</f>
        <v>-----</v>
      </c>
      <c r="DJ121" s="14">
        <f>(Q121-$D121)/$D121</f>
        <v>-1</v>
      </c>
      <c r="DK121" s="14">
        <f>(R121-$D121)/$D121</f>
        <v>-1</v>
      </c>
      <c r="DL121" s="14">
        <f>(S121-$D121)/$D121</f>
        <v>-1</v>
      </c>
      <c r="DM121" s="14">
        <f>(T121-$D121)/$D121</f>
        <v>-8.7786614576061293E-4</v>
      </c>
      <c r="DN121" s="14">
        <f>(U121-$D121)/$D121</f>
        <v>-1</v>
      </c>
      <c r="DO121" s="14">
        <f>(V121-$D121)/$D121</f>
        <v>-8.7786614576061293E-4</v>
      </c>
      <c r="DP121" s="14">
        <f t="shared" si="239"/>
        <v>-8.7786614576061293E-4</v>
      </c>
      <c r="DQ121" s="14">
        <f t="shared" si="240"/>
        <v>-8.7786614576061293E-4</v>
      </c>
      <c r="DR121" s="14">
        <f t="shared" si="241"/>
        <v>-1</v>
      </c>
      <c r="DS121" s="14">
        <f t="shared" si="242"/>
        <v>-1</v>
      </c>
      <c r="DT121" s="14">
        <f t="shared" si="243"/>
        <v>-1</v>
      </c>
      <c r="DU121" s="14">
        <f t="shared" si="244"/>
        <v>-1</v>
      </c>
      <c r="DV121" t="str">
        <f>IF($D121&gt;Q121,"SUP","RES")</f>
        <v>SUP</v>
      </c>
      <c r="DW121" t="str">
        <f>IF($D121&gt;R121,"SUP","RES")</f>
        <v>SUP</v>
      </c>
      <c r="DX121" t="str">
        <f>IF($D121&gt;S121,"SUP","RES")</f>
        <v>SUP</v>
      </c>
      <c r="DY121" t="str">
        <f>IF($D121&gt;T121,"SUP","RES")</f>
        <v>SUP</v>
      </c>
      <c r="DZ121" t="str">
        <f>IF($D121&gt;U121,"SUP","RES")</f>
        <v>SUP</v>
      </c>
      <c r="EA121" t="str">
        <f>IF($D121&gt;V121,"SUP","RES")</f>
        <v>SUP</v>
      </c>
      <c r="EB121" s="7">
        <f t="shared" si="245"/>
        <v>0</v>
      </c>
      <c r="EC121" s="7">
        <f t="shared" si="246"/>
        <v>6</v>
      </c>
      <c r="ED121" s="13" t="str">
        <f t="shared" si="247"/>
        <v>All Sup</v>
      </c>
      <c r="EE121" s="13" t="str">
        <f t="shared" si="248"/>
        <v>-----</v>
      </c>
      <c r="EF121" s="7" t="str">
        <f>IF(OR(ED121="All Sup",EE121="All Res"),"na",((D121-MIN(Q121:V121))/(MAX(Q121:V121)-MIN(Q121:V121))))</f>
        <v>na</v>
      </c>
      <c r="EG121">
        <v>1.4999999999999999E-4</v>
      </c>
      <c r="EH121">
        <f>Q121*(1+$EG121)</f>
        <v>0</v>
      </c>
      <c r="EI121">
        <f>Q121*(1-$EG121)</f>
        <v>0</v>
      </c>
      <c r="EJ121">
        <f>R121*(1+$EG121)</f>
        <v>0</v>
      </c>
      <c r="EK121">
        <f>R121*(1-$EG121)</f>
        <v>0</v>
      </c>
      <c r="EL121">
        <f>S121*(1+$EG121)</f>
        <v>0</v>
      </c>
      <c r="EM121">
        <f>S121*(1-$EG121)</f>
        <v>0</v>
      </c>
      <c r="EN121">
        <f>T121*(1+$EG121)</f>
        <v>5156.4833565000008</v>
      </c>
      <c r="EO121">
        <f>T121*(1-$EG121)</f>
        <v>5154.9366435000002</v>
      </c>
      <c r="EP121">
        <f>U121*(1+$EG121)</f>
        <v>0</v>
      </c>
      <c r="EQ121">
        <f>U121*(1-$EG121)</f>
        <v>0</v>
      </c>
      <c r="ER121">
        <f>V121*(1+$EG121)</f>
        <v>5156.4833565000008</v>
      </c>
      <c r="ES121">
        <f>V121*(1-$EG121)</f>
        <v>5154.9366435000002</v>
      </c>
      <c r="ET121" s="7" t="str">
        <f t="shared" si="249"/>
        <v>-----</v>
      </c>
      <c r="EU121" s="7" t="str">
        <f t="shared" si="250"/>
        <v>-----</v>
      </c>
      <c r="EV121" s="7" t="str">
        <f t="shared" si="251"/>
        <v>-----</v>
      </c>
      <c r="EW121" s="7" t="str">
        <f t="shared" si="252"/>
        <v>-----</v>
      </c>
      <c r="EX121" s="7" t="str">
        <f t="shared" si="253"/>
        <v>-----</v>
      </c>
      <c r="EY121" s="7" t="str">
        <f t="shared" si="254"/>
        <v>-----</v>
      </c>
      <c r="EZ121">
        <f t="shared" si="272"/>
        <v>119</v>
      </c>
      <c r="FA121">
        <f t="shared" si="273"/>
        <v>119</v>
      </c>
      <c r="FB121">
        <f t="shared" si="274"/>
        <v>119</v>
      </c>
      <c r="FC121">
        <f t="shared" si="275"/>
        <v>119</v>
      </c>
      <c r="FD121">
        <f t="shared" si="276"/>
        <v>119</v>
      </c>
      <c r="FE121">
        <f t="shared" si="277"/>
        <v>119</v>
      </c>
      <c r="FF121">
        <f t="shared" si="278"/>
        <v>0</v>
      </c>
      <c r="FG121">
        <f t="shared" si="279"/>
        <v>0</v>
      </c>
      <c r="FH121">
        <f t="shared" si="280"/>
        <v>0</v>
      </c>
      <c r="FI121">
        <f t="shared" si="281"/>
        <v>0</v>
      </c>
      <c r="FJ121">
        <f t="shared" si="282"/>
        <v>0</v>
      </c>
      <c r="FK121">
        <f t="shared" si="283"/>
        <v>0</v>
      </c>
      <c r="FL121" s="7" t="str">
        <f t="shared" si="255"/>
        <v>-----</v>
      </c>
      <c r="FM121" s="7" t="str">
        <f t="shared" si="256"/>
        <v>-----</v>
      </c>
      <c r="FN121" s="7" t="str">
        <f t="shared" si="257"/>
        <v>-----</v>
      </c>
      <c r="FO121" s="7" t="str">
        <f t="shared" si="258"/>
        <v>-----</v>
      </c>
      <c r="FP121" s="7" t="str">
        <f t="shared" si="259"/>
        <v>-----</v>
      </c>
      <c r="FQ121" s="7" t="str">
        <f t="shared" si="260"/>
        <v>-----</v>
      </c>
      <c r="FR121" s="13" t="str">
        <f>IF(FL121="-----","-----",(D121-Q121)/Q121)</f>
        <v>-----</v>
      </c>
      <c r="FS121" s="13" t="str">
        <f>IF(FM121="-----","-----",(Q121-R121)/R121)</f>
        <v>-----</v>
      </c>
      <c r="FT121" s="13" t="str">
        <f>IF(FN121="-----","-----",(R121-S121)/S121)</f>
        <v>-----</v>
      </c>
      <c r="FU121" s="13" t="str">
        <f>IF(FO121="-----","-----",(S121-T121)/T121)</f>
        <v>-----</v>
      </c>
      <c r="FV121" s="13" t="str">
        <f>IF(FP121="-----","-----",(T121-U121)/U121)</f>
        <v>-----</v>
      </c>
      <c r="FW121" s="13" t="str">
        <f>IF(FQ121="-----","-----",(U121-V121)/V121)</f>
        <v>-----</v>
      </c>
      <c r="FX121" s="7" t="str">
        <f t="shared" si="261"/>
        <v>-----</v>
      </c>
      <c r="FY121" s="7" t="str">
        <f t="shared" si="262"/>
        <v>-----</v>
      </c>
      <c r="FZ121" s="7" t="str">
        <f t="shared" si="263"/>
        <v>-----</v>
      </c>
      <c r="GA121" s="7" t="str">
        <f t="shared" si="264"/>
        <v>-----</v>
      </c>
      <c r="GB121" s="7" t="str">
        <f t="shared" si="265"/>
        <v>-----</v>
      </c>
      <c r="GC121" s="7" t="str">
        <f t="shared" si="266"/>
        <v>-----</v>
      </c>
      <c r="GD121" s="7" t="str">
        <f>IF(AND(BG121&gt;AA121,BG120&gt;AA120,BG119&gt;AA119,BG118&gt;AA118,BG117&gt;AA117,BG116&gt;AA116,BG115&gt;AA115,BG114&gt;AA114,BG113&gt;AA113,BG112&gt;AA112,BG111&gt;AA111,BG110&gt;AA110),"Bullish",IF(AND(BG121&lt;AA121,BG120&lt;AA120,BG119&lt;AA119,BG118&lt;AA118,BG117&lt;AA117,BG116&lt;AA116,BG115&lt;AA115,BG114&lt;AA114,BG113&lt;AA113,BG112&lt;AA112,BG111&lt;AA111,BG110&lt;AA110),"Bearish","-----"))</f>
        <v>Bearish</v>
      </c>
      <c r="GE121">
        <f>(Z121-BG121)/BG121</f>
        <v>-9.0291969815028549E-4</v>
      </c>
      <c r="GI121" s="7" t="str">
        <f>IF(Y121&gt;Z121,"Bullish","Bearish")</f>
        <v>Bearish</v>
      </c>
      <c r="GJ121" s="19" t="str">
        <f>IF(AND(D121&gt;Y121,D120&lt;Y120),"TEMA crossover","-----")</f>
        <v>-----</v>
      </c>
      <c r="GK121" s="19" t="str">
        <f>IF(AND(D121&lt;Y121,D120&gt;Y120),"TEMA crossunder","-----")</f>
        <v>-----</v>
      </c>
      <c r="GL121" s="20" t="str">
        <f>IF(GD121="Bearish","YES","-----")</f>
        <v>YES</v>
      </c>
      <c r="GM121" s="20" t="str">
        <f>IF(GH121="Reverse to Bearish","YES","-----")</f>
        <v>-----</v>
      </c>
      <c r="GN121" s="20" t="str">
        <f>IF(AND(GI121="Bullish",GI120="Bullish",GI119="Bullish",GI118="Bullish"),"YES","-----")</f>
        <v>-----</v>
      </c>
      <c r="GO121" s="20" t="str">
        <f>IF(OR(GK121="TEMA crossunder",GK120="TEMA crossunder",GK119="TEMA crossunder",GK118="TEMA crossunder"),"YES","-----")</f>
        <v>YES</v>
      </c>
      <c r="GP121" s="20" t="str">
        <f>IF(GD121="Bullish","YES","-----")</f>
        <v>-----</v>
      </c>
      <c r="GQ121" s="20" t="str">
        <f>IF(GH121="Reverse to Bullish","YES","-----")</f>
        <v>-----</v>
      </c>
      <c r="GR121" s="20" t="str">
        <f>IF(AND(GI121="Bearish",GI120="Bearish",GI119="Bearish",GI118="Bearish"),"YES","-----")</f>
        <v>-----</v>
      </c>
      <c r="GS121" s="20" t="str">
        <f>IF(OR(GJ121="TEMA crossover",GJ120="TEMA crossover",GJ119="TEMA crossover",GJ118="TEMA crossover"),"YES","-----")</f>
        <v>-----</v>
      </c>
      <c r="GT121" s="20" t="str">
        <f t="shared" si="284"/>
        <v>-----</v>
      </c>
      <c r="GU121" s="20" t="str">
        <f t="shared" si="285"/>
        <v>-----</v>
      </c>
      <c r="GV121" s="20" t="str">
        <f t="shared" si="286"/>
        <v>-----</v>
      </c>
      <c r="GW121" s="20" t="str">
        <f t="shared" si="287"/>
        <v>-----</v>
      </c>
      <c r="GX121" s="20" t="str">
        <f t="shared" si="288"/>
        <v>-----</v>
      </c>
      <c r="GY121" s="20" t="str">
        <f t="shared" si="289"/>
        <v>-----</v>
      </c>
      <c r="GZ121" s="7" t="str">
        <f>IF(G121&gt;BH121,"YES","-----")</f>
        <v>-----</v>
      </c>
      <c r="HA121" s="7" t="str">
        <f>IF(F121&lt;BI121,"YES","-----")</f>
        <v>-----</v>
      </c>
      <c r="HB121">
        <f>BH121-BI121</f>
        <v>10.140000000000327</v>
      </c>
      <c r="HI121">
        <f t="shared" si="267"/>
        <v>-4.5495700000001307</v>
      </c>
      <c r="HJ121">
        <f t="shared" si="268"/>
        <v>5.5904300000001967</v>
      </c>
      <c r="HK121" s="7"/>
      <c r="HL121" s="7"/>
      <c r="HM121" s="7"/>
      <c r="HN121" s="7"/>
      <c r="HO121" s="7"/>
      <c r="HP121" s="7"/>
      <c r="HQ121" s="28">
        <f t="shared" si="291"/>
        <v>-0.57502000000022235</v>
      </c>
      <c r="HR121" s="28" t="str">
        <f t="shared" si="269"/>
        <v>Bear</v>
      </c>
      <c r="HS121">
        <f t="shared" si="270"/>
        <v>0.57502000000022235</v>
      </c>
    </row>
    <row r="122" spans="1:227" x14ac:dyDescent="0.55000000000000004">
      <c r="A122">
        <f>Validation!A121</f>
        <v>1772064300</v>
      </c>
      <c r="B122" t="str">
        <f>Price!B121</f>
        <v>XAUUSD</v>
      </c>
      <c r="C122" t="str">
        <f>Price!C121</f>
        <v>M5</v>
      </c>
      <c r="D122">
        <f>Price!D121</f>
        <v>5161.95</v>
      </c>
      <c r="E122">
        <f>Price!E121</f>
        <v>5160.3500000000004</v>
      </c>
      <c r="F122">
        <f>Price!F121</f>
        <v>5167.3</v>
      </c>
      <c r="G122">
        <f>Price!G121</f>
        <v>5156.41</v>
      </c>
      <c r="H122">
        <f>Price!H121</f>
        <v>623</v>
      </c>
      <c r="I122">
        <f>Diagonals!E121</f>
        <v>0</v>
      </c>
      <c r="J122">
        <f>Diagonals!F121</f>
        <v>0</v>
      </c>
      <c r="K122">
        <f>Diagonals!G121</f>
        <v>0</v>
      </c>
      <c r="L122">
        <f>Diagonals!H121</f>
        <v>0</v>
      </c>
      <c r="M122">
        <f>Diagonals!I121</f>
        <v>0</v>
      </c>
      <c r="N122">
        <f>Diagonals!J121</f>
        <v>0</v>
      </c>
      <c r="O122">
        <f>Diagonals!K121</f>
        <v>0</v>
      </c>
      <c r="P122">
        <f>Diagonals!L121</f>
        <v>0</v>
      </c>
      <c r="Q122">
        <f>Trendlines!E121</f>
        <v>0</v>
      </c>
      <c r="R122">
        <f>Trendlines!F121</f>
        <v>0</v>
      </c>
      <c r="S122">
        <f>Trendlines!G121</f>
        <v>0</v>
      </c>
      <c r="T122">
        <f>Trendlines!H121</f>
        <v>5155.79</v>
      </c>
      <c r="U122">
        <f>Trendlines!I121</f>
        <v>0</v>
      </c>
      <c r="V122">
        <f>Trendlines!J121</f>
        <v>5155.75</v>
      </c>
      <c r="W122">
        <f>Trendlines!K121</f>
        <v>0</v>
      </c>
      <c r="X122">
        <f>Trendlines!L121</f>
        <v>0</v>
      </c>
      <c r="Y122">
        <f>Tema_Hrma_Smma!E121</f>
        <v>5162.4399999999996</v>
      </c>
      <c r="Z122">
        <f>Tema_Hrma_Smma!F121</f>
        <v>5166.16</v>
      </c>
      <c r="AA122">
        <f>Tema_Hrma_Smma!G121</f>
        <v>5181.45</v>
      </c>
      <c r="AB122">
        <f>ZScore!H121</f>
        <v>1</v>
      </c>
      <c r="AC122">
        <f>ZScore!I121</f>
        <v>0.52968000000000004</v>
      </c>
      <c r="AD122">
        <f>ZScore!J121</f>
        <v>0</v>
      </c>
      <c r="AE122">
        <f>HA!E121</f>
        <v>5164.8599999999997</v>
      </c>
      <c r="AF122">
        <f>HA!F121</f>
        <v>5167.3</v>
      </c>
      <c r="AG122">
        <f>HA!G121</f>
        <v>5156.41</v>
      </c>
      <c r="AH122">
        <f>HA!H121</f>
        <v>5161.5</v>
      </c>
      <c r="AI122">
        <f>HA!I121</f>
        <v>-1</v>
      </c>
      <c r="AJ122">
        <f>HA!J121</f>
        <v>3.36</v>
      </c>
      <c r="AK122">
        <f>HA!K121</f>
        <v>0.10929999999999999</v>
      </c>
      <c r="AL122">
        <f>HA!L121</f>
        <v>-4</v>
      </c>
      <c r="AM122">
        <f>KC!E121</f>
        <v>5195.2473</v>
      </c>
      <c r="AN122">
        <f>KC!F121</f>
        <v>5189.1008199999997</v>
      </c>
      <c r="AO122">
        <f>KC!G121</f>
        <v>5182.9543400000002</v>
      </c>
      <c r="AP122">
        <f>KC!H121</f>
        <v>5176.8078500000001</v>
      </c>
      <c r="AQ122">
        <f>KC!I121</f>
        <v>5170.6613699999998</v>
      </c>
      <c r="AR122">
        <f>KC!J121</f>
        <v>5161.8905199999999</v>
      </c>
      <c r="AS122">
        <f>KC!K121</f>
        <v>5155.7440399999996</v>
      </c>
      <c r="AT122">
        <f>KC!L121</f>
        <v>5149.5975600000002</v>
      </c>
      <c r="AU122">
        <f>KC!M121</f>
        <v>5143.4510700000001</v>
      </c>
      <c r="AV122">
        <f>KC!N121</f>
        <v>5137.3045899999997</v>
      </c>
      <c r="AW122">
        <f>SR_Levels!E121</f>
        <v>5161.8900000000003</v>
      </c>
      <c r="AX122">
        <f>SR_Levels!F121</f>
        <v>5135.8500000000004</v>
      </c>
      <c r="AY122">
        <f>SR_Levels!G121</f>
        <v>0</v>
      </c>
      <c r="AZ122">
        <f>SR_Levels!H121</f>
        <v>0</v>
      </c>
      <c r="BA122">
        <f>SR_Levels!I121</f>
        <v>5178.6000000000004</v>
      </c>
      <c r="BB122">
        <f>SR_Levels!J121</f>
        <v>5193.3500000000004</v>
      </c>
      <c r="BC122">
        <f>SR_Levels!K121</f>
        <v>5205.3100000000004</v>
      </c>
      <c r="BD122">
        <f>SR_Levels!L121</f>
        <v>0</v>
      </c>
      <c r="BE122">
        <f>ZigZag!E121</f>
        <v>0</v>
      </c>
      <c r="BF122">
        <f>ZigZag!F121</f>
        <v>0</v>
      </c>
      <c r="BG122">
        <f>ZigZag!G121</f>
        <v>5171.38</v>
      </c>
      <c r="BH122">
        <f>Dual_Tema!E121</f>
        <v>5168.21</v>
      </c>
      <c r="BI122">
        <f>Dual_Tema!F121</f>
        <v>5157.42</v>
      </c>
      <c r="BJ122">
        <f>Pinbar!E121</f>
        <v>0</v>
      </c>
      <c r="BK122">
        <f>SSA!E121</f>
        <v>5165.6709300000002</v>
      </c>
      <c r="BL122">
        <f>SSA!F121</f>
        <v>5165.2727599999998</v>
      </c>
      <c r="BN122" t="str">
        <f t="shared" si="290"/>
        <v>Green Candle</v>
      </c>
      <c r="BO122" s="34">
        <f t="shared" si="292"/>
        <v>-1.5338847323342897E-3</v>
      </c>
      <c r="BP122" s="34">
        <f t="shared" si="294"/>
        <v>-3.4326113523290847E-3</v>
      </c>
      <c r="BQ122" s="34">
        <f t="shared" si="302"/>
        <v>-1.3445800847374789E-3</v>
      </c>
      <c r="BR122" s="34">
        <f t="shared" si="304"/>
        <v>-2.0917949343701725E-4</v>
      </c>
      <c r="BS122" s="35">
        <f t="shared" si="293"/>
        <v>-2.558109977659484E-4</v>
      </c>
      <c r="BT122" s="35">
        <f t="shared" si="295"/>
        <v>-2.8650197375457154E-4</v>
      </c>
      <c r="BU122" s="35">
        <f t="shared" si="303"/>
        <v>-7.4746364331579329E-5</v>
      </c>
      <c r="BV122" s="35">
        <f t="shared" si="305"/>
        <v>-8.7166859477072478E-6</v>
      </c>
      <c r="BW122" s="27">
        <v>96</v>
      </c>
      <c r="BX122">
        <f>F122-G122</f>
        <v>10.890000000000327</v>
      </c>
      <c r="BY122">
        <f>ABS(F122-D121)</f>
        <v>7.0600000000004002</v>
      </c>
      <c r="BZ122">
        <f>ABS(G122-D121)</f>
        <v>3.8299999999999272</v>
      </c>
      <c r="CA122">
        <f t="shared" si="271"/>
        <v>10.890000000000327</v>
      </c>
      <c r="CB122">
        <f t="shared" si="296"/>
        <v>9.3621428571427714</v>
      </c>
      <c r="CC122">
        <f t="shared" si="299"/>
        <v>8.4851819512344573</v>
      </c>
      <c r="CD122">
        <f t="shared" si="297"/>
        <v>0.8769609059083141</v>
      </c>
      <c r="CE122">
        <f t="shared" si="300"/>
        <v>1</v>
      </c>
      <c r="CF122">
        <f t="shared" si="301"/>
        <v>5</v>
      </c>
      <c r="CG122" s="7" t="str">
        <f t="shared" si="298"/>
        <v>-----</v>
      </c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  <c r="CS122" s="27"/>
      <c r="CZ122" s="7" t="str">
        <f>IF(AND(D122&gt;BH122,D122&gt;E122),"Bullish Trigger","-----")</f>
        <v>-----</v>
      </c>
      <c r="DA122" s="7" t="str">
        <f>IF(AND(D122&lt;BI122,D122&lt;E122),"Bearish Trigger","-----")</f>
        <v>-----</v>
      </c>
      <c r="DB122" s="13" t="str">
        <f>IF(AND(W122=BE122,W122&gt;0,BE122&gt;0),"Important High","------")</f>
        <v>------</v>
      </c>
      <c r="DC122" s="13" t="str">
        <f>IF(AND(X122=BF122,X122&gt;0,BF122&gt;0),"Important Low","------")</f>
        <v>------</v>
      </c>
      <c r="DD122" s="7" t="str">
        <f>IF(AND(DB122="Important High",DC122="-----",BJ122=1),"Imp High Rej","-----")</f>
        <v>-----</v>
      </c>
      <c r="DE122" s="7" t="str">
        <f>IF(AND(DB122="-----",DC122="Important Low",BJ122=1),"Imp Low Rej","-----")</f>
        <v>-----</v>
      </c>
      <c r="DF122" s="7" t="str">
        <f>IF(Y122&gt;AM122,"Overbought",IF(Y122&gt;AO122,"Bullish Momentum",IF(Y122&gt;AQ122,"Flat Momentum","-----")))</f>
        <v>-----</v>
      </c>
      <c r="DG122" s="7" t="str">
        <f>IF(Y122&lt;AV122,"Oversold",IF(Y122&lt;AT122,"Bearish Momentum",IF(Y122&lt;AR122,"Flat Momentum","-----")))</f>
        <v>-----</v>
      </c>
      <c r="DH122" s="7" t="str">
        <f>IF(AND(DF122="Overbought",AD122=2),"Culminated Thrust","-----")</f>
        <v>-----</v>
      </c>
      <c r="DI122" s="7" t="str">
        <f>IF(AND(DG122="Oversold",AD122=5),"Culminated Thrust","-----")</f>
        <v>-----</v>
      </c>
      <c r="DJ122" s="14">
        <f>(Q122-$D122)/$D122</f>
        <v>-1</v>
      </c>
      <c r="DK122" s="14">
        <f>(R122-$D122)/$D122</f>
        <v>-1</v>
      </c>
      <c r="DL122" s="14">
        <f>(S122-$D122)/$D122</f>
        <v>-1</v>
      </c>
      <c r="DM122" s="14">
        <f>(T122-$D122)/$D122</f>
        <v>-1.1933474752757881E-3</v>
      </c>
      <c r="DN122" s="14">
        <f>(U122-$D122)/$D122</f>
        <v>-1</v>
      </c>
      <c r="DO122" s="14">
        <f>(V122-$D122)/$D122</f>
        <v>-1.2010964848554941E-3</v>
      </c>
      <c r="DP122" s="14">
        <f t="shared" si="239"/>
        <v>-1.1933474752757881E-3</v>
      </c>
      <c r="DQ122" s="14">
        <f t="shared" si="240"/>
        <v>-1.2010964848554941E-3</v>
      </c>
      <c r="DR122" s="14">
        <f t="shared" si="241"/>
        <v>-1</v>
      </c>
      <c r="DS122" s="14">
        <f t="shared" si="242"/>
        <v>-1</v>
      </c>
      <c r="DT122" s="14">
        <f t="shared" si="243"/>
        <v>-1</v>
      </c>
      <c r="DU122" s="14">
        <f t="shared" si="244"/>
        <v>-1</v>
      </c>
      <c r="DV122" t="str">
        <f>IF($D122&gt;Q122,"SUP","RES")</f>
        <v>SUP</v>
      </c>
      <c r="DW122" t="str">
        <f>IF($D122&gt;R122,"SUP","RES")</f>
        <v>SUP</v>
      </c>
      <c r="DX122" t="str">
        <f>IF($D122&gt;S122,"SUP","RES")</f>
        <v>SUP</v>
      </c>
      <c r="DY122" t="str">
        <f>IF($D122&gt;T122,"SUP","RES")</f>
        <v>SUP</v>
      </c>
      <c r="DZ122" t="str">
        <f>IF($D122&gt;U122,"SUP","RES")</f>
        <v>SUP</v>
      </c>
      <c r="EA122" t="str">
        <f>IF($D122&gt;V122,"SUP","RES")</f>
        <v>SUP</v>
      </c>
      <c r="EB122" s="7">
        <f t="shared" si="245"/>
        <v>0</v>
      </c>
      <c r="EC122" s="7">
        <f t="shared" si="246"/>
        <v>6</v>
      </c>
      <c r="ED122" s="13" t="str">
        <f t="shared" si="247"/>
        <v>All Sup</v>
      </c>
      <c r="EE122" s="13" t="str">
        <f t="shared" si="248"/>
        <v>-----</v>
      </c>
      <c r="EF122" s="7" t="str">
        <f>IF(OR(ED122="All Sup",EE122="All Res"),"na",((D122-MIN(Q122:V122))/(MAX(Q122:V122)-MIN(Q122:V122))))</f>
        <v>na</v>
      </c>
      <c r="EG122">
        <v>1.4999999999999999E-4</v>
      </c>
      <c r="EH122">
        <f>Q122*(1+$EG122)</f>
        <v>0</v>
      </c>
      <c r="EI122">
        <f>Q122*(1-$EG122)</f>
        <v>0</v>
      </c>
      <c r="EJ122">
        <f>R122*(1+$EG122)</f>
        <v>0</v>
      </c>
      <c r="EK122">
        <f>R122*(1-$EG122)</f>
        <v>0</v>
      </c>
      <c r="EL122">
        <f>S122*(1+$EG122)</f>
        <v>0</v>
      </c>
      <c r="EM122">
        <f>S122*(1-$EG122)</f>
        <v>0</v>
      </c>
      <c r="EN122">
        <f>T122*(1+$EG122)</f>
        <v>5156.5633685000003</v>
      </c>
      <c r="EO122">
        <f>T122*(1-$EG122)</f>
        <v>5155.0166314999997</v>
      </c>
      <c r="EP122">
        <f>U122*(1+$EG122)</f>
        <v>0</v>
      </c>
      <c r="EQ122">
        <f>U122*(1-$EG122)</f>
        <v>0</v>
      </c>
      <c r="ER122">
        <f>V122*(1+$EG122)</f>
        <v>5156.5233625000001</v>
      </c>
      <c r="ES122">
        <f>V122*(1-$EG122)</f>
        <v>5154.9766374999999</v>
      </c>
      <c r="ET122" s="7" t="str">
        <f t="shared" si="249"/>
        <v>-----</v>
      </c>
      <c r="EU122" s="7" t="str">
        <f t="shared" si="250"/>
        <v>-----</v>
      </c>
      <c r="EV122" s="7" t="str">
        <f t="shared" si="251"/>
        <v>-----</v>
      </c>
      <c r="EW122" s="7" t="str">
        <f t="shared" si="252"/>
        <v>-----</v>
      </c>
      <c r="EX122" s="7" t="str">
        <f t="shared" si="253"/>
        <v>-----</v>
      </c>
      <c r="EY122" s="7" t="str">
        <f t="shared" si="254"/>
        <v>-----</v>
      </c>
      <c r="EZ122">
        <f t="shared" si="272"/>
        <v>120</v>
      </c>
      <c r="FA122">
        <f t="shared" si="273"/>
        <v>120</v>
      </c>
      <c r="FB122">
        <f t="shared" si="274"/>
        <v>120</v>
      </c>
      <c r="FC122">
        <f t="shared" si="275"/>
        <v>120</v>
      </c>
      <c r="FD122">
        <f t="shared" si="276"/>
        <v>120</v>
      </c>
      <c r="FE122">
        <f t="shared" si="277"/>
        <v>120</v>
      </c>
      <c r="FF122">
        <f t="shared" si="278"/>
        <v>0</v>
      </c>
      <c r="FG122">
        <f t="shared" si="279"/>
        <v>0</v>
      </c>
      <c r="FH122">
        <f t="shared" si="280"/>
        <v>0</v>
      </c>
      <c r="FI122">
        <f t="shared" si="281"/>
        <v>0</v>
      </c>
      <c r="FJ122">
        <f t="shared" si="282"/>
        <v>0</v>
      </c>
      <c r="FK122">
        <f t="shared" si="283"/>
        <v>0</v>
      </c>
      <c r="FL122" s="7" t="str">
        <f t="shared" si="255"/>
        <v>-----</v>
      </c>
      <c r="FM122" s="7" t="str">
        <f t="shared" si="256"/>
        <v>-----</v>
      </c>
      <c r="FN122" s="7" t="str">
        <f t="shared" si="257"/>
        <v>-----</v>
      </c>
      <c r="FO122" s="7" t="str">
        <f t="shared" si="258"/>
        <v>-----</v>
      </c>
      <c r="FP122" s="7" t="str">
        <f t="shared" si="259"/>
        <v>-----</v>
      </c>
      <c r="FQ122" s="7" t="str">
        <f t="shared" si="260"/>
        <v>-----</v>
      </c>
      <c r="FR122" s="13" t="str">
        <f>IF(FL122="-----","-----",(D122-Q122)/Q122)</f>
        <v>-----</v>
      </c>
      <c r="FS122" s="13" t="str">
        <f>IF(FM122="-----","-----",(Q122-R122)/R122)</f>
        <v>-----</v>
      </c>
      <c r="FT122" s="13" t="str">
        <f>IF(FN122="-----","-----",(R122-S122)/S122)</f>
        <v>-----</v>
      </c>
      <c r="FU122" s="13" t="str">
        <f>IF(FO122="-----","-----",(S122-T122)/T122)</f>
        <v>-----</v>
      </c>
      <c r="FV122" s="13" t="str">
        <f>IF(FP122="-----","-----",(T122-U122)/U122)</f>
        <v>-----</v>
      </c>
      <c r="FW122" s="13" t="str">
        <f>IF(FQ122="-----","-----",(U122-V122)/V122)</f>
        <v>-----</v>
      </c>
      <c r="FX122" s="7" t="str">
        <f t="shared" si="261"/>
        <v>-----</v>
      </c>
      <c r="FY122" s="7" t="str">
        <f t="shared" si="262"/>
        <v>-----</v>
      </c>
      <c r="FZ122" s="7" t="str">
        <f t="shared" si="263"/>
        <v>-----</v>
      </c>
      <c r="GA122" s="7" t="str">
        <f t="shared" si="264"/>
        <v>-----</v>
      </c>
      <c r="GB122" s="7" t="str">
        <f t="shared" si="265"/>
        <v>-----</v>
      </c>
      <c r="GC122" s="7" t="str">
        <f t="shared" si="266"/>
        <v>-----</v>
      </c>
      <c r="GD122" s="7" t="str">
        <f>IF(AND(BG122&gt;AA122,BG121&gt;AA121,BG120&gt;AA120,BG119&gt;AA119,BG118&gt;AA118,BG117&gt;AA117,BG116&gt;AA116,BG115&gt;AA115,BG114&gt;AA114,BG113&gt;AA113,BG112&gt;AA112,BG111&gt;AA111),"Bullish",IF(AND(BG122&lt;AA122,BG121&lt;AA121,BG120&lt;AA120,BG119&lt;AA119,BG118&lt;AA118,BG117&lt;AA117,BG116&lt;AA116,BG115&lt;AA115,BG114&lt;AA114,BG113&lt;AA113,BG112&lt;AA112,BG111&lt;AA111),"Bearish","-----"))</f>
        <v>Bearish</v>
      </c>
      <c r="GE122">
        <f>(Z122-BG122)/BG122</f>
        <v>-1.0094017457623022E-3</v>
      </c>
      <c r="GI122" s="7" t="str">
        <f>IF(Y122&gt;Z122,"Bullish","Bearish")</f>
        <v>Bearish</v>
      </c>
      <c r="GJ122" s="19" t="str">
        <f>IF(AND(D122&gt;Y122,D121&lt;Y121),"TEMA crossover","-----")</f>
        <v>-----</v>
      </c>
      <c r="GK122" s="19" t="str">
        <f>IF(AND(D122&lt;Y122,D121&gt;Y121),"TEMA crossunder","-----")</f>
        <v>-----</v>
      </c>
      <c r="GL122" s="20" t="str">
        <f>IF(GD122="Bearish","YES","-----")</f>
        <v>YES</v>
      </c>
      <c r="GM122" s="20" t="str">
        <f>IF(GH122="Reverse to Bearish","YES","-----")</f>
        <v>-----</v>
      </c>
      <c r="GN122" s="20" t="str">
        <f>IF(AND(GI122="Bullish",GI121="Bullish",GI120="Bullish",GI119="Bullish"),"YES","-----")</f>
        <v>-----</v>
      </c>
      <c r="GO122" s="20" t="str">
        <f>IF(OR(GK122="TEMA crossunder",GK121="TEMA crossunder",GK120="TEMA crossunder",GK119="TEMA crossunder"),"YES","-----")</f>
        <v>-----</v>
      </c>
      <c r="GP122" s="20" t="str">
        <f>IF(GD122="Bullish","YES","-----")</f>
        <v>-----</v>
      </c>
      <c r="GQ122" s="20" t="str">
        <f>IF(GH122="Reverse to Bullish","YES","-----")</f>
        <v>-----</v>
      </c>
      <c r="GR122" s="20" t="str">
        <f>IF(AND(GI122="Bearish",GI121="Bearish",GI120="Bearish",GI119="Bearish"),"YES","-----")</f>
        <v>-----</v>
      </c>
      <c r="GS122" s="20" t="str">
        <f>IF(OR(GJ122="TEMA crossover",GJ121="TEMA crossover",GJ120="TEMA crossover",GJ119="TEMA crossover"),"YES","-----")</f>
        <v>-----</v>
      </c>
      <c r="GT122" s="20" t="str">
        <f t="shared" si="284"/>
        <v>-----</v>
      </c>
      <c r="GU122" s="20" t="str">
        <f t="shared" si="285"/>
        <v>-----</v>
      </c>
      <c r="GV122" s="20" t="str">
        <f t="shared" si="286"/>
        <v>-----</v>
      </c>
      <c r="GW122" s="20" t="str">
        <f t="shared" si="287"/>
        <v>-----</v>
      </c>
      <c r="GX122" s="20" t="str">
        <f t="shared" si="288"/>
        <v>-----</v>
      </c>
      <c r="GY122" s="20" t="str">
        <f t="shared" si="289"/>
        <v>-----</v>
      </c>
      <c r="GZ122" s="7" t="str">
        <f>IF(G122&gt;BH122,"YES","-----")</f>
        <v>-----</v>
      </c>
      <c r="HA122" s="7" t="str">
        <f>IF(F122&lt;BI122,"YES","-----")</f>
        <v>-----</v>
      </c>
      <c r="HB122">
        <f>BH122-BI122</f>
        <v>10.789999999999964</v>
      </c>
      <c r="HI122">
        <f t="shared" si="267"/>
        <v>-8.2509300000001531</v>
      </c>
      <c r="HJ122">
        <f t="shared" si="268"/>
        <v>2.5390699999998105</v>
      </c>
      <c r="HK122" s="7"/>
      <c r="HL122" s="7"/>
      <c r="HM122" s="7"/>
      <c r="HN122" s="7"/>
      <c r="HO122" s="7"/>
      <c r="HP122" s="7"/>
      <c r="HQ122" s="28">
        <f t="shared" si="291"/>
        <v>0.39817000000039116</v>
      </c>
      <c r="HR122" s="28" t="str">
        <f t="shared" si="269"/>
        <v>Bull</v>
      </c>
      <c r="HS122">
        <f t="shared" si="270"/>
        <v>0.39817000000039116</v>
      </c>
    </row>
    <row r="123" spans="1:227" x14ac:dyDescent="0.55000000000000004">
      <c r="A123">
        <f>Validation!A122</f>
        <v>1772064600</v>
      </c>
      <c r="B123" t="str">
        <f>Price!B122</f>
        <v>XAUUSD</v>
      </c>
      <c r="C123" t="str">
        <f>Price!C122</f>
        <v>M5</v>
      </c>
      <c r="D123">
        <f>Price!D122</f>
        <v>5167.67</v>
      </c>
      <c r="E123">
        <f>Price!E122</f>
        <v>5161.95</v>
      </c>
      <c r="F123">
        <f>Price!F122</f>
        <v>5169.33</v>
      </c>
      <c r="G123">
        <f>Price!G122</f>
        <v>5160.82</v>
      </c>
      <c r="H123">
        <f>Price!H122</f>
        <v>484</v>
      </c>
      <c r="I123">
        <f>Diagonals!E122</f>
        <v>0</v>
      </c>
      <c r="J123">
        <f>Diagonals!F122</f>
        <v>0</v>
      </c>
      <c r="K123">
        <f>Diagonals!G122</f>
        <v>0</v>
      </c>
      <c r="L123">
        <f>Diagonals!H122</f>
        <v>0</v>
      </c>
      <c r="M123">
        <f>Diagonals!I122</f>
        <v>0</v>
      </c>
      <c r="N123">
        <f>Diagonals!J122</f>
        <v>0</v>
      </c>
      <c r="O123">
        <f>Diagonals!K122</f>
        <v>0</v>
      </c>
      <c r="P123">
        <f>Diagonals!L122</f>
        <v>0</v>
      </c>
      <c r="Q123">
        <f>Trendlines!E122</f>
        <v>0</v>
      </c>
      <c r="R123">
        <f>Trendlines!F122</f>
        <v>0</v>
      </c>
      <c r="S123">
        <f>Trendlines!G122</f>
        <v>0</v>
      </c>
      <c r="T123">
        <f>Trendlines!H122</f>
        <v>5155.8599999999997</v>
      </c>
      <c r="U123">
        <f>Trendlines!I122</f>
        <v>0</v>
      </c>
      <c r="V123">
        <f>Trendlines!J122</f>
        <v>5155.79</v>
      </c>
      <c r="W123">
        <f>Trendlines!K122</f>
        <v>0</v>
      </c>
      <c r="X123">
        <f>Trendlines!L122</f>
        <v>0</v>
      </c>
      <c r="Y123">
        <f>Tema_Hrma_Smma!E122</f>
        <v>5163.42</v>
      </c>
      <c r="Z123">
        <f>Tema_Hrma_Smma!F122</f>
        <v>5165.3999999999996</v>
      </c>
      <c r="AA123">
        <f>Tema_Hrma_Smma!G122</f>
        <v>5180.97</v>
      </c>
      <c r="AB123">
        <f>ZScore!H122</f>
        <v>1</v>
      </c>
      <c r="AC123">
        <f>ZScore!I122</f>
        <v>0.73407</v>
      </c>
      <c r="AD123">
        <f>ZScore!J122</f>
        <v>0</v>
      </c>
      <c r="AE123">
        <f>HA!E122</f>
        <v>5163.18</v>
      </c>
      <c r="AF123">
        <f>HA!F122</f>
        <v>5169.33</v>
      </c>
      <c r="AG123">
        <f>HA!G122</f>
        <v>5160.82</v>
      </c>
      <c r="AH123">
        <f>HA!H122</f>
        <v>5164.9399999999996</v>
      </c>
      <c r="AI123">
        <f>HA!I122</f>
        <v>1</v>
      </c>
      <c r="AJ123">
        <f>HA!J122</f>
        <v>1.76</v>
      </c>
      <c r="AK123">
        <f>HA!K122</f>
        <v>-0.44542999999999999</v>
      </c>
      <c r="AL123">
        <f>HA!L122</f>
        <v>1</v>
      </c>
      <c r="AM123">
        <f>KC!E122</f>
        <v>5194.9072500000002</v>
      </c>
      <c r="AN123">
        <f>KC!F122</f>
        <v>5188.7222499999998</v>
      </c>
      <c r="AO123">
        <f>KC!G122</f>
        <v>5182.5372500000003</v>
      </c>
      <c r="AP123">
        <f>KC!H122</f>
        <v>5176.3522499999999</v>
      </c>
      <c r="AQ123">
        <f>KC!I122</f>
        <v>5170.1672500000004</v>
      </c>
      <c r="AR123">
        <f>KC!J122</f>
        <v>5161.3082100000001</v>
      </c>
      <c r="AS123">
        <f>KC!K122</f>
        <v>5155.1232099999997</v>
      </c>
      <c r="AT123">
        <f>KC!L122</f>
        <v>5148.9382100000003</v>
      </c>
      <c r="AU123">
        <f>KC!M122</f>
        <v>5142.7532099999999</v>
      </c>
      <c r="AV123">
        <f>KC!N122</f>
        <v>5136.5682100000004</v>
      </c>
      <c r="AW123">
        <f>SR_Levels!E122</f>
        <v>5161.8900000000003</v>
      </c>
      <c r="AX123">
        <f>SR_Levels!F122</f>
        <v>5135.8500000000004</v>
      </c>
      <c r="AY123">
        <f>SR_Levels!G122</f>
        <v>0</v>
      </c>
      <c r="AZ123">
        <f>SR_Levels!H122</f>
        <v>0</v>
      </c>
      <c r="BA123">
        <f>SR_Levels!I122</f>
        <v>5178.6000000000004</v>
      </c>
      <c r="BB123">
        <f>SR_Levels!J122</f>
        <v>5193.3500000000004</v>
      </c>
      <c r="BC123">
        <f>SR_Levels!K122</f>
        <v>5205.3100000000004</v>
      </c>
      <c r="BD123">
        <f>SR_Levels!L122</f>
        <v>0</v>
      </c>
      <c r="BE123">
        <f>ZigZag!E122</f>
        <v>0</v>
      </c>
      <c r="BF123">
        <f>ZigZag!F122</f>
        <v>0</v>
      </c>
      <c r="BG123">
        <f>ZigZag!G122</f>
        <v>5170.99</v>
      </c>
      <c r="BH123">
        <f>Dual_Tema!E122</f>
        <v>5168.21</v>
      </c>
      <c r="BI123">
        <f>Dual_Tema!F122</f>
        <v>5158.22</v>
      </c>
      <c r="BJ123">
        <f>Pinbar!E122</f>
        <v>0</v>
      </c>
      <c r="BK123">
        <f>SSA!E122</f>
        <v>5168.2558300000001</v>
      </c>
      <c r="BL123">
        <f>SSA!F122</f>
        <v>5166.7642999999998</v>
      </c>
      <c r="BN123" t="str">
        <f t="shared" si="290"/>
        <v>Green Candle</v>
      </c>
      <c r="BO123" s="34">
        <f t="shared" si="292"/>
        <v>-9.5696184912086313E-4</v>
      </c>
      <c r="BP123" s="34">
        <f t="shared" si="294"/>
        <v>-2.1861940876022334E-4</v>
      </c>
      <c r="BQ123" s="34">
        <f t="shared" si="302"/>
        <v>-4.9900875199460071E-4</v>
      </c>
      <c r="BR123" s="34">
        <f t="shared" si="304"/>
        <v>1.1294422144041416E-3</v>
      </c>
      <c r="BS123" s="35">
        <f t="shared" si="293"/>
        <v>-1.5955727429095568E-4</v>
      </c>
      <c r="BT123" s="35">
        <f t="shared" si="295"/>
        <v>-1.8220109800681783E-5</v>
      </c>
      <c r="BU123" s="35">
        <f t="shared" si="303"/>
        <v>-2.7729243220586675E-5</v>
      </c>
      <c r="BV123" s="35">
        <f t="shared" si="305"/>
        <v>4.7034642527199466E-5</v>
      </c>
      <c r="BW123" s="27">
        <v>96</v>
      </c>
      <c r="BX123">
        <f>F123-G123</f>
        <v>8.5100000000002183</v>
      </c>
      <c r="BY123">
        <f>ABS(F123-D122)</f>
        <v>7.3800000000001091</v>
      </c>
      <c r="BZ123">
        <f>ABS(G123-D122)</f>
        <v>1.1300000000001091</v>
      </c>
      <c r="CA123">
        <f t="shared" si="271"/>
        <v>8.5100000000002183</v>
      </c>
      <c r="CB123">
        <f t="shared" si="296"/>
        <v>8.6457142857142184</v>
      </c>
      <c r="CC123">
        <f t="shared" si="299"/>
        <v>8.4869546690034401</v>
      </c>
      <c r="CD123">
        <f t="shared" si="297"/>
        <v>0.15875961671077832</v>
      </c>
      <c r="CE123">
        <f t="shared" si="300"/>
        <v>1</v>
      </c>
      <c r="CF123">
        <f t="shared" si="301"/>
        <v>6</v>
      </c>
      <c r="CG123" s="7" t="str">
        <f t="shared" si="298"/>
        <v>-----</v>
      </c>
      <c r="CI123" s="27"/>
      <c r="CJ123" s="27"/>
      <c r="CK123" s="27"/>
      <c r="CL123" s="27"/>
      <c r="CM123" s="27"/>
      <c r="CN123" s="27"/>
      <c r="CO123" s="27"/>
      <c r="CP123" s="27"/>
      <c r="CQ123" s="27"/>
      <c r="CR123" s="27"/>
      <c r="CS123" s="27"/>
      <c r="CZ123" s="7" t="str">
        <f>IF(AND(D123&gt;BH123,D123&gt;E123),"Bullish Trigger","-----")</f>
        <v>-----</v>
      </c>
      <c r="DA123" s="7" t="str">
        <f>IF(AND(D123&lt;BI123,D123&lt;E123),"Bearish Trigger","-----")</f>
        <v>-----</v>
      </c>
      <c r="DB123" s="13" t="str">
        <f>IF(AND(W123=BE123,W123&gt;0,BE123&gt;0),"Important High","------")</f>
        <v>------</v>
      </c>
      <c r="DC123" s="13" t="str">
        <f>IF(AND(X123=BF123,X123&gt;0,BF123&gt;0),"Important Low","------")</f>
        <v>------</v>
      </c>
      <c r="DD123" s="7" t="str">
        <f>IF(AND(DB123="Important High",DC123="-----",BJ123=1),"Imp High Rej","-----")</f>
        <v>-----</v>
      </c>
      <c r="DE123" s="7" t="str">
        <f>IF(AND(DB123="-----",DC123="Important Low",BJ123=1),"Imp Low Rej","-----")</f>
        <v>-----</v>
      </c>
      <c r="DF123" s="7" t="str">
        <f>IF(Y123&gt;AM123,"Overbought",IF(Y123&gt;AO123,"Bullish Momentum",IF(Y123&gt;AQ123,"Flat Momentum","-----")))</f>
        <v>-----</v>
      </c>
      <c r="DG123" s="7" t="str">
        <f>IF(Y123&lt;AV123,"Oversold",IF(Y123&lt;AT123,"Bearish Momentum",IF(Y123&lt;AR123,"Flat Momentum","-----")))</f>
        <v>-----</v>
      </c>
      <c r="DH123" s="7" t="str">
        <f>IF(AND(DF123="Overbought",AD123=2),"Culminated Thrust","-----")</f>
        <v>-----</v>
      </c>
      <c r="DI123" s="7" t="str">
        <f>IF(AND(DG123="Oversold",AD123=5),"Culminated Thrust","-----")</f>
        <v>-----</v>
      </c>
      <c r="DJ123" s="14">
        <f>(Q123-$D123)/$D123</f>
        <v>-1</v>
      </c>
      <c r="DK123" s="14">
        <f>(R123-$D123)/$D123</f>
        <v>-1</v>
      </c>
      <c r="DL123" s="14">
        <f>(S123-$D123)/$D123</f>
        <v>-1</v>
      </c>
      <c r="DM123" s="14">
        <f>(T123-$D123)/$D123</f>
        <v>-2.2853626489308335E-3</v>
      </c>
      <c r="DN123" s="14">
        <f>(U123-$D123)/$D123</f>
        <v>-1</v>
      </c>
      <c r="DO123" s="14">
        <f>(V123-$D123)/$D123</f>
        <v>-2.298908405529012E-3</v>
      </c>
      <c r="DP123" s="14">
        <f t="shared" si="239"/>
        <v>-2.2853626489308335E-3</v>
      </c>
      <c r="DQ123" s="14">
        <f t="shared" si="240"/>
        <v>-2.298908405529012E-3</v>
      </c>
      <c r="DR123" s="14">
        <f t="shared" si="241"/>
        <v>-1</v>
      </c>
      <c r="DS123" s="14">
        <f t="shared" si="242"/>
        <v>-1</v>
      </c>
      <c r="DT123" s="14">
        <f t="shared" si="243"/>
        <v>-1</v>
      </c>
      <c r="DU123" s="14">
        <f t="shared" si="244"/>
        <v>-1</v>
      </c>
      <c r="DV123" t="str">
        <f>IF($D123&gt;Q123,"SUP","RES")</f>
        <v>SUP</v>
      </c>
      <c r="DW123" t="str">
        <f>IF($D123&gt;R123,"SUP","RES")</f>
        <v>SUP</v>
      </c>
      <c r="DX123" t="str">
        <f>IF($D123&gt;S123,"SUP","RES")</f>
        <v>SUP</v>
      </c>
      <c r="DY123" t="str">
        <f>IF($D123&gt;T123,"SUP","RES")</f>
        <v>SUP</v>
      </c>
      <c r="DZ123" t="str">
        <f>IF($D123&gt;U123,"SUP","RES")</f>
        <v>SUP</v>
      </c>
      <c r="EA123" t="str">
        <f>IF($D123&gt;V123,"SUP","RES")</f>
        <v>SUP</v>
      </c>
      <c r="EB123" s="7">
        <f t="shared" si="245"/>
        <v>0</v>
      </c>
      <c r="EC123" s="7">
        <f t="shared" si="246"/>
        <v>6</v>
      </c>
      <c r="ED123" s="13" t="str">
        <f t="shared" si="247"/>
        <v>All Sup</v>
      </c>
      <c r="EE123" s="13" t="str">
        <f t="shared" si="248"/>
        <v>-----</v>
      </c>
      <c r="EF123" s="7" t="str">
        <f>IF(OR(ED123="All Sup",EE123="All Res"),"na",((D123-MIN(Q123:V123))/(MAX(Q123:V123)-MIN(Q123:V123))))</f>
        <v>na</v>
      </c>
      <c r="EG123">
        <v>1.4999999999999999E-4</v>
      </c>
      <c r="EH123">
        <f>Q123*(1+$EG123)</f>
        <v>0</v>
      </c>
      <c r="EI123">
        <f>Q123*(1-$EG123)</f>
        <v>0</v>
      </c>
      <c r="EJ123">
        <f>R123*(1+$EG123)</f>
        <v>0</v>
      </c>
      <c r="EK123">
        <f>R123*(1-$EG123)</f>
        <v>0</v>
      </c>
      <c r="EL123">
        <f>S123*(1+$EG123)</f>
        <v>0</v>
      </c>
      <c r="EM123">
        <f>S123*(1-$EG123)</f>
        <v>0</v>
      </c>
      <c r="EN123">
        <f>T123*(1+$EG123)</f>
        <v>5156.6333789999999</v>
      </c>
      <c r="EO123">
        <f>T123*(1-$EG123)</f>
        <v>5155.0866209999995</v>
      </c>
      <c r="EP123">
        <f>U123*(1+$EG123)</f>
        <v>0</v>
      </c>
      <c r="EQ123">
        <f>U123*(1-$EG123)</f>
        <v>0</v>
      </c>
      <c r="ER123">
        <f>V123*(1+$EG123)</f>
        <v>5156.5633685000003</v>
      </c>
      <c r="ES123">
        <f>V123*(1-$EG123)</f>
        <v>5155.0166314999997</v>
      </c>
      <c r="ET123" s="7" t="str">
        <f t="shared" si="249"/>
        <v>-----</v>
      </c>
      <c r="EU123" s="7" t="str">
        <f t="shared" si="250"/>
        <v>-----</v>
      </c>
      <c r="EV123" s="7" t="str">
        <f t="shared" si="251"/>
        <v>-----</v>
      </c>
      <c r="EW123" s="7" t="str">
        <f t="shared" si="252"/>
        <v>-----</v>
      </c>
      <c r="EX123" s="7" t="str">
        <f t="shared" si="253"/>
        <v>-----</v>
      </c>
      <c r="EY123" s="7" t="str">
        <f t="shared" si="254"/>
        <v>-----</v>
      </c>
      <c r="EZ123">
        <f t="shared" si="272"/>
        <v>121</v>
      </c>
      <c r="FA123">
        <f t="shared" si="273"/>
        <v>121</v>
      </c>
      <c r="FB123">
        <f t="shared" si="274"/>
        <v>121</v>
      </c>
      <c r="FC123">
        <f t="shared" si="275"/>
        <v>121</v>
      </c>
      <c r="FD123">
        <f t="shared" si="276"/>
        <v>121</v>
      </c>
      <c r="FE123">
        <f t="shared" si="277"/>
        <v>121</v>
      </c>
      <c r="FF123">
        <f t="shared" si="278"/>
        <v>0</v>
      </c>
      <c r="FG123">
        <f t="shared" si="279"/>
        <v>0</v>
      </c>
      <c r="FH123">
        <f t="shared" si="280"/>
        <v>0</v>
      </c>
      <c r="FI123">
        <f t="shared" si="281"/>
        <v>0</v>
      </c>
      <c r="FJ123">
        <f t="shared" si="282"/>
        <v>0</v>
      </c>
      <c r="FK123">
        <f t="shared" si="283"/>
        <v>0</v>
      </c>
      <c r="FL123" s="7" t="str">
        <f t="shared" si="255"/>
        <v>-----</v>
      </c>
      <c r="FM123" s="7" t="str">
        <f t="shared" si="256"/>
        <v>-----</v>
      </c>
      <c r="FN123" s="7" t="str">
        <f t="shared" si="257"/>
        <v>-----</v>
      </c>
      <c r="FO123" s="7" t="str">
        <f t="shared" si="258"/>
        <v>-----</v>
      </c>
      <c r="FP123" s="7" t="str">
        <f t="shared" si="259"/>
        <v>-----</v>
      </c>
      <c r="FQ123" s="7" t="str">
        <f t="shared" si="260"/>
        <v>-----</v>
      </c>
      <c r="FR123" s="13" t="str">
        <f>IF(FL123="-----","-----",(D123-Q123)/Q123)</f>
        <v>-----</v>
      </c>
      <c r="FS123" s="13" t="str">
        <f>IF(FM123="-----","-----",(Q123-R123)/R123)</f>
        <v>-----</v>
      </c>
      <c r="FT123" s="13" t="str">
        <f>IF(FN123="-----","-----",(R123-S123)/S123)</f>
        <v>-----</v>
      </c>
      <c r="FU123" s="13" t="str">
        <f>IF(FO123="-----","-----",(S123-T123)/T123)</f>
        <v>-----</v>
      </c>
      <c r="FV123" s="13" t="str">
        <f>IF(FP123="-----","-----",(T123-U123)/U123)</f>
        <v>-----</v>
      </c>
      <c r="FW123" s="13" t="str">
        <f>IF(FQ123="-----","-----",(U123-V123)/V123)</f>
        <v>-----</v>
      </c>
      <c r="FX123" s="7" t="str">
        <f t="shared" si="261"/>
        <v>-----</v>
      </c>
      <c r="FY123" s="7" t="str">
        <f t="shared" si="262"/>
        <v>-----</v>
      </c>
      <c r="FZ123" s="7" t="str">
        <f t="shared" si="263"/>
        <v>-----</v>
      </c>
      <c r="GA123" s="7" t="str">
        <f t="shared" si="264"/>
        <v>-----</v>
      </c>
      <c r="GB123" s="7" t="str">
        <f t="shared" si="265"/>
        <v>-----</v>
      </c>
      <c r="GC123" s="7" t="str">
        <f t="shared" si="266"/>
        <v>-----</v>
      </c>
      <c r="GD123" s="7" t="str">
        <f>IF(AND(BG123&gt;AA123,BG122&gt;AA122,BG121&gt;AA121,BG120&gt;AA120,BG119&gt;AA119,BG118&gt;AA118,BG117&gt;AA117,BG116&gt;AA116,BG115&gt;AA115,BG114&gt;AA114,BG113&gt;AA113,BG112&gt;AA112),"Bullish",IF(AND(BG123&lt;AA123,BG122&lt;AA122,BG121&lt;AA121,BG120&lt;AA120,BG119&lt;AA119,BG118&lt;AA118,BG117&lt;AA117,BG116&lt;AA116,BG115&lt;AA115,BG114&lt;AA114,BG113&lt;AA113,BG112&lt;AA112),"Bearish","-----"))</f>
        <v>Bearish</v>
      </c>
      <c r="GE123">
        <f>(Z123-BG123)/BG123</f>
        <v>-1.0810309051071741E-3</v>
      </c>
      <c r="GI123" s="7" t="str">
        <f>IF(Y123&gt;Z123,"Bullish","Bearish")</f>
        <v>Bearish</v>
      </c>
      <c r="GJ123" s="19" t="str">
        <f>IF(AND(D123&gt;Y123,D122&lt;Y122),"TEMA crossover","-----")</f>
        <v>TEMA crossover</v>
      </c>
      <c r="GK123" s="19" t="str">
        <f>IF(AND(D123&lt;Y123,D122&gt;Y122),"TEMA crossunder","-----")</f>
        <v>-----</v>
      </c>
      <c r="GL123" s="20" t="str">
        <f>IF(GD123="Bearish","YES","-----")</f>
        <v>YES</v>
      </c>
      <c r="GM123" s="20" t="str">
        <f>IF(GH123="Reverse to Bearish","YES","-----")</f>
        <v>-----</v>
      </c>
      <c r="GN123" s="20" t="str">
        <f>IF(AND(GI123="Bullish",GI122="Bullish",GI121="Bullish",GI120="Bullish"),"YES","-----")</f>
        <v>-----</v>
      </c>
      <c r="GO123" s="20" t="str">
        <f>IF(OR(GK123="TEMA crossunder",GK122="TEMA crossunder",GK121="TEMA crossunder",GK120="TEMA crossunder"),"YES","-----")</f>
        <v>-----</v>
      </c>
      <c r="GP123" s="20" t="str">
        <f>IF(GD123="Bullish","YES","-----")</f>
        <v>-----</v>
      </c>
      <c r="GQ123" s="20" t="str">
        <f>IF(GH123="Reverse to Bullish","YES","-----")</f>
        <v>-----</v>
      </c>
      <c r="GR123" s="20" t="str">
        <f>IF(AND(GI123="Bearish",GI122="Bearish",GI121="Bearish",GI120="Bearish"),"YES","-----")</f>
        <v>YES</v>
      </c>
      <c r="GS123" s="20" t="str">
        <f>IF(OR(GJ123="TEMA crossover",GJ122="TEMA crossover",GJ121="TEMA crossover",GJ120="TEMA crossover"),"YES","-----")</f>
        <v>YES</v>
      </c>
      <c r="GT123" s="20" t="str">
        <f t="shared" si="284"/>
        <v>-----</v>
      </c>
      <c r="GU123" s="20" t="str">
        <f t="shared" si="285"/>
        <v>-----</v>
      </c>
      <c r="GV123" s="20" t="str">
        <f t="shared" si="286"/>
        <v>-----</v>
      </c>
      <c r="GW123" s="20" t="str">
        <f t="shared" si="287"/>
        <v>-----</v>
      </c>
      <c r="GX123" s="20" t="str">
        <f t="shared" si="288"/>
        <v>-----</v>
      </c>
      <c r="GY123" s="20" t="str">
        <f t="shared" si="289"/>
        <v>-----</v>
      </c>
      <c r="GZ123" s="7" t="str">
        <f>IF(G123&gt;BH123,"YES","-----")</f>
        <v>-----</v>
      </c>
      <c r="HA123" s="7" t="str">
        <f>IF(F123&lt;BI123,"YES","-----")</f>
        <v>-----</v>
      </c>
      <c r="HB123">
        <f>BH123-BI123</f>
        <v>9.9899999999997817</v>
      </c>
      <c r="HI123">
        <f t="shared" si="267"/>
        <v>-10.035829999999805</v>
      </c>
      <c r="HJ123">
        <f t="shared" si="268"/>
        <v>-4.5830000000023574E-2</v>
      </c>
      <c r="HK123" s="7"/>
      <c r="HL123" s="7"/>
      <c r="HM123" s="7"/>
      <c r="HN123" s="7"/>
      <c r="HO123" s="7"/>
      <c r="HP123" s="7"/>
      <c r="HQ123" s="28">
        <f t="shared" si="291"/>
        <v>1.4915300000002389</v>
      </c>
      <c r="HR123" s="28" t="str">
        <f t="shared" si="269"/>
        <v>Bull</v>
      </c>
      <c r="HS123">
        <f t="shared" si="270"/>
        <v>1.4915300000002389</v>
      </c>
    </row>
    <row r="124" spans="1:227" x14ac:dyDescent="0.55000000000000004">
      <c r="A124">
        <f>Validation!A123</f>
        <v>1772064900</v>
      </c>
      <c r="B124" t="str">
        <f>Price!B123</f>
        <v>XAUUSD</v>
      </c>
      <c r="C124" t="str">
        <f>Price!C123</f>
        <v>M5</v>
      </c>
      <c r="D124">
        <f>Price!D123</f>
        <v>5169.72</v>
      </c>
      <c r="E124">
        <f>Price!E123</f>
        <v>5167.67</v>
      </c>
      <c r="F124">
        <f>Price!F123</f>
        <v>5174.5600000000004</v>
      </c>
      <c r="G124">
        <f>Price!G123</f>
        <v>5167.59</v>
      </c>
      <c r="H124">
        <f>Price!H123</f>
        <v>510</v>
      </c>
      <c r="I124">
        <f>Diagonals!E123</f>
        <v>0</v>
      </c>
      <c r="J124">
        <f>Diagonals!F123</f>
        <v>0</v>
      </c>
      <c r="K124">
        <f>Diagonals!G123</f>
        <v>0</v>
      </c>
      <c r="L124">
        <f>Diagonals!H123</f>
        <v>0</v>
      </c>
      <c r="M124">
        <f>Diagonals!I123</f>
        <v>0</v>
      </c>
      <c r="N124">
        <f>Diagonals!J123</f>
        <v>0</v>
      </c>
      <c r="O124">
        <f>Diagonals!K123</f>
        <v>0</v>
      </c>
      <c r="P124">
        <f>Diagonals!L123</f>
        <v>0</v>
      </c>
      <c r="Q124">
        <f>Trendlines!E123</f>
        <v>0</v>
      </c>
      <c r="R124">
        <f>Trendlines!F123</f>
        <v>0</v>
      </c>
      <c r="S124">
        <f>Trendlines!G123</f>
        <v>0</v>
      </c>
      <c r="T124">
        <f>Trendlines!H123</f>
        <v>5155.9399999999996</v>
      </c>
      <c r="U124">
        <f>Trendlines!I123</f>
        <v>0</v>
      </c>
      <c r="V124">
        <f>Trendlines!J123</f>
        <v>5155.83</v>
      </c>
      <c r="W124">
        <f>Trendlines!K123</f>
        <v>0</v>
      </c>
      <c r="X124">
        <f>Trendlines!L123</f>
        <v>0</v>
      </c>
      <c r="Y124">
        <f>Tema_Hrma_Smma!E123</f>
        <v>5166.4399999999996</v>
      </c>
      <c r="Z124">
        <f>Tema_Hrma_Smma!F123</f>
        <v>5165.51</v>
      </c>
      <c r="AA124">
        <f>Tema_Hrma_Smma!G123</f>
        <v>5180.6099999999997</v>
      </c>
      <c r="AB124">
        <f>ZScore!H123</f>
        <v>1</v>
      </c>
      <c r="AC124">
        <f>ZScore!I123</f>
        <v>0.39555000000000001</v>
      </c>
      <c r="AD124">
        <f>ZScore!J123</f>
        <v>0</v>
      </c>
      <c r="AE124">
        <f>HA!E123</f>
        <v>5164.0600000000004</v>
      </c>
      <c r="AF124">
        <f>HA!F123</f>
        <v>5174.5600000000004</v>
      </c>
      <c r="AG124">
        <f>HA!G123</f>
        <v>5164.0600000000004</v>
      </c>
      <c r="AH124">
        <f>HA!H123</f>
        <v>5169.8900000000003</v>
      </c>
      <c r="AI124">
        <f>HA!I123</f>
        <v>1</v>
      </c>
      <c r="AJ124">
        <f>HA!J123</f>
        <v>5.82</v>
      </c>
      <c r="AK124">
        <f>HA!K123</f>
        <v>0.96150000000000002</v>
      </c>
      <c r="AL124">
        <f>HA!L123</f>
        <v>2</v>
      </c>
      <c r="AM124">
        <f>KC!E123</f>
        <v>5194.69535</v>
      </c>
      <c r="AN124">
        <f>KC!F123</f>
        <v>5188.4793</v>
      </c>
      <c r="AO124">
        <f>KC!G123</f>
        <v>5182.26325</v>
      </c>
      <c r="AP124">
        <f>KC!H123</f>
        <v>5176.0472</v>
      </c>
      <c r="AQ124">
        <f>KC!I123</f>
        <v>5169.83115</v>
      </c>
      <c r="AR124">
        <f>KC!J123</f>
        <v>5160.9494400000003</v>
      </c>
      <c r="AS124">
        <f>KC!K123</f>
        <v>5154.7333900000003</v>
      </c>
      <c r="AT124">
        <f>KC!L123</f>
        <v>5148.5173400000003</v>
      </c>
      <c r="AU124">
        <f>KC!M123</f>
        <v>5142.3012900000003</v>
      </c>
      <c r="AV124">
        <f>KC!N123</f>
        <v>5136.0852400000003</v>
      </c>
      <c r="AW124">
        <f>SR_Levels!E123</f>
        <v>5161.8900000000003</v>
      </c>
      <c r="AX124">
        <f>SR_Levels!F123</f>
        <v>5135.8500000000004</v>
      </c>
      <c r="AY124">
        <f>SR_Levels!G123</f>
        <v>0</v>
      </c>
      <c r="AZ124">
        <f>SR_Levels!H123</f>
        <v>0</v>
      </c>
      <c r="BA124">
        <f>SR_Levels!I123</f>
        <v>5178.6000000000004</v>
      </c>
      <c r="BB124">
        <f>SR_Levels!J123</f>
        <v>5193.3500000000004</v>
      </c>
      <c r="BC124">
        <f>SR_Levels!K123</f>
        <v>5205.3100000000004</v>
      </c>
      <c r="BD124">
        <f>SR_Levels!L123</f>
        <v>0</v>
      </c>
      <c r="BE124">
        <f>ZigZag!E123</f>
        <v>0</v>
      </c>
      <c r="BF124">
        <f>ZigZag!F123</f>
        <v>0</v>
      </c>
      <c r="BG124">
        <f>ZigZag!G123</f>
        <v>5170.96</v>
      </c>
      <c r="BH124">
        <f>Dual_Tema!E123</f>
        <v>5170.8599999999997</v>
      </c>
      <c r="BI124">
        <f>Dual_Tema!F123</f>
        <v>5162.17</v>
      </c>
      <c r="BJ124">
        <f>Pinbar!E123</f>
        <v>0</v>
      </c>
      <c r="BK124">
        <f>SSA!E123</f>
        <v>5171.7230200000004</v>
      </c>
      <c r="BL124">
        <f>SSA!F123</f>
        <v>5169.2436600000001</v>
      </c>
      <c r="BN124" t="str">
        <f t="shared" si="290"/>
        <v>Green Candle</v>
      </c>
      <c r="BO124" s="34">
        <f t="shared" si="292"/>
        <v>4.6639353938515704E-4</v>
      </c>
      <c r="BP124" s="34">
        <f t="shared" si="294"/>
        <v>-8.2914412612267174E-4</v>
      </c>
      <c r="BQ124" s="34">
        <f t="shared" si="302"/>
        <v>-2.3593389209686233E-4</v>
      </c>
      <c r="BR124" s="34">
        <f t="shared" si="304"/>
        <v>8.4020923920413715E-4</v>
      </c>
      <c r="BS124" s="35">
        <f t="shared" si="293"/>
        <v>7.771715510895838E-5</v>
      </c>
      <c r="BT124" s="35">
        <f t="shared" si="295"/>
        <v>-6.9121615677625314E-5</v>
      </c>
      <c r="BU124" s="35">
        <f t="shared" si="303"/>
        <v>-1.3108899015179531E-5</v>
      </c>
      <c r="BV124" s="35">
        <f t="shared" si="305"/>
        <v>3.4994631506579665E-5</v>
      </c>
      <c r="BW124" s="27">
        <v>96</v>
      </c>
      <c r="BX124">
        <f>F124-G124</f>
        <v>6.9700000000002547</v>
      </c>
      <c r="BY124">
        <f>ABS(F124-D123)</f>
        <v>6.8900000000003274</v>
      </c>
      <c r="BZ124">
        <f>ABS(G124-D123)</f>
        <v>7.999999999992724E-2</v>
      </c>
      <c r="CA124">
        <f t="shared" si="271"/>
        <v>6.9700000000002547</v>
      </c>
      <c r="CB124">
        <f t="shared" si="296"/>
        <v>8.5671428571428283</v>
      </c>
      <c r="CC124">
        <f t="shared" si="299"/>
        <v>8.3786007640746423</v>
      </c>
      <c r="CD124">
        <f t="shared" si="297"/>
        <v>0.18854209306818603</v>
      </c>
      <c r="CE124">
        <f t="shared" si="300"/>
        <v>1</v>
      </c>
      <c r="CF124">
        <f t="shared" si="301"/>
        <v>7</v>
      </c>
      <c r="CG124" s="7" t="str">
        <f t="shared" si="298"/>
        <v>-----</v>
      </c>
      <c r="CI124" s="27"/>
      <c r="CJ124" s="27"/>
      <c r="CK124" s="27"/>
      <c r="CL124" s="27"/>
      <c r="CM124" s="27"/>
      <c r="CN124" s="27"/>
      <c r="CO124" s="27"/>
      <c r="CP124" s="27"/>
      <c r="CQ124" s="27"/>
      <c r="CR124" s="27"/>
      <c r="CS124" s="27"/>
      <c r="CZ124" s="7" t="str">
        <f>IF(AND(D124&gt;BH124,D124&gt;E124),"Bullish Trigger","-----")</f>
        <v>-----</v>
      </c>
      <c r="DA124" s="7" t="str">
        <f>IF(AND(D124&lt;BI124,D124&lt;E124),"Bearish Trigger","-----")</f>
        <v>-----</v>
      </c>
      <c r="DB124" s="13" t="str">
        <f>IF(AND(W124=BE124,W124&gt;0,BE124&gt;0),"Important High","------")</f>
        <v>------</v>
      </c>
      <c r="DC124" s="13" t="str">
        <f>IF(AND(X124=BF124,X124&gt;0,BF124&gt;0),"Important Low","------")</f>
        <v>------</v>
      </c>
      <c r="DD124" s="7" t="str">
        <f>IF(AND(DB124="Important High",DC124="-----",BJ124=1),"Imp High Rej","-----")</f>
        <v>-----</v>
      </c>
      <c r="DE124" s="7" t="str">
        <f>IF(AND(DB124="-----",DC124="Important Low",BJ124=1),"Imp Low Rej","-----")</f>
        <v>-----</v>
      </c>
      <c r="DF124" s="7" t="str">
        <f>IF(Y124&gt;AM124,"Overbought",IF(Y124&gt;AO124,"Bullish Momentum",IF(Y124&gt;AQ124,"Flat Momentum","-----")))</f>
        <v>-----</v>
      </c>
      <c r="DG124" s="7" t="str">
        <f>IF(Y124&lt;AV124,"Oversold",IF(Y124&lt;AT124,"Bearish Momentum",IF(Y124&lt;AR124,"Flat Momentum","-----")))</f>
        <v>-----</v>
      </c>
      <c r="DH124" s="7" t="str">
        <f>IF(AND(DF124="Overbought",AD124=2),"Culminated Thrust","-----")</f>
        <v>-----</v>
      </c>
      <c r="DI124" s="7" t="str">
        <f>IF(AND(DG124="Oversold",AD124=5),"Culminated Thrust","-----")</f>
        <v>-----</v>
      </c>
      <c r="DJ124" s="14">
        <f>(Q124-$D124)/$D124</f>
        <v>-1</v>
      </c>
      <c r="DK124" s="14">
        <f>(R124-$D124)/$D124</f>
        <v>-1</v>
      </c>
      <c r="DL124" s="14">
        <f>(S124-$D124)/$D124</f>
        <v>-1</v>
      </c>
      <c r="DM124" s="14">
        <f>(T124-$D124)/$D124</f>
        <v>-2.6655215369499035E-3</v>
      </c>
      <c r="DN124" s="14">
        <f>(U124-$D124)/$D124</f>
        <v>-1</v>
      </c>
      <c r="DO124" s="14">
        <f>(V124-$D124)/$D124</f>
        <v>-2.6867992850677265E-3</v>
      </c>
      <c r="DP124" s="14">
        <f t="shared" si="239"/>
        <v>-2.6655215369499035E-3</v>
      </c>
      <c r="DQ124" s="14">
        <f t="shared" si="240"/>
        <v>-2.6867992850677265E-3</v>
      </c>
      <c r="DR124" s="14">
        <f t="shared" si="241"/>
        <v>-1</v>
      </c>
      <c r="DS124" s="14">
        <f t="shared" si="242"/>
        <v>-1</v>
      </c>
      <c r="DT124" s="14">
        <f t="shared" si="243"/>
        <v>-1</v>
      </c>
      <c r="DU124" s="14">
        <f t="shared" si="244"/>
        <v>-1</v>
      </c>
      <c r="DV124" t="str">
        <f>IF($D124&gt;Q124,"SUP","RES")</f>
        <v>SUP</v>
      </c>
      <c r="DW124" t="str">
        <f>IF($D124&gt;R124,"SUP","RES")</f>
        <v>SUP</v>
      </c>
      <c r="DX124" t="str">
        <f>IF($D124&gt;S124,"SUP","RES")</f>
        <v>SUP</v>
      </c>
      <c r="DY124" t="str">
        <f>IF($D124&gt;T124,"SUP","RES")</f>
        <v>SUP</v>
      </c>
      <c r="DZ124" t="str">
        <f>IF($D124&gt;U124,"SUP","RES")</f>
        <v>SUP</v>
      </c>
      <c r="EA124" t="str">
        <f>IF($D124&gt;V124,"SUP","RES")</f>
        <v>SUP</v>
      </c>
      <c r="EB124" s="7">
        <f t="shared" si="245"/>
        <v>0</v>
      </c>
      <c r="EC124" s="7">
        <f t="shared" si="246"/>
        <v>6</v>
      </c>
      <c r="ED124" s="13" t="str">
        <f t="shared" si="247"/>
        <v>All Sup</v>
      </c>
      <c r="EE124" s="13" t="str">
        <f t="shared" si="248"/>
        <v>-----</v>
      </c>
      <c r="EF124" s="7" t="str">
        <f>IF(OR(ED124="All Sup",EE124="All Res"),"na",((D124-MIN(Q124:V124))/(MAX(Q124:V124)-MIN(Q124:V124))))</f>
        <v>na</v>
      </c>
      <c r="EG124">
        <v>1.4999999999999999E-4</v>
      </c>
      <c r="EH124">
        <f>Q124*(1+$EG124)</f>
        <v>0</v>
      </c>
      <c r="EI124">
        <f>Q124*(1-$EG124)</f>
        <v>0</v>
      </c>
      <c r="EJ124">
        <f>R124*(1+$EG124)</f>
        <v>0</v>
      </c>
      <c r="EK124">
        <f>R124*(1-$EG124)</f>
        <v>0</v>
      </c>
      <c r="EL124">
        <f>S124*(1+$EG124)</f>
        <v>0</v>
      </c>
      <c r="EM124">
        <f>S124*(1-$EG124)</f>
        <v>0</v>
      </c>
      <c r="EN124">
        <f>T124*(1+$EG124)</f>
        <v>5156.7133910000002</v>
      </c>
      <c r="EO124">
        <f>T124*(1-$EG124)</f>
        <v>5155.1666089999999</v>
      </c>
      <c r="EP124">
        <f>U124*(1+$EG124)</f>
        <v>0</v>
      </c>
      <c r="EQ124">
        <f>U124*(1-$EG124)</f>
        <v>0</v>
      </c>
      <c r="ER124">
        <f>V124*(1+$EG124)</f>
        <v>5156.6033745000004</v>
      </c>
      <c r="ES124">
        <f>V124*(1-$EG124)</f>
        <v>5155.0566255000003</v>
      </c>
      <c r="ET124" s="7" t="str">
        <f t="shared" si="249"/>
        <v>-----</v>
      </c>
      <c r="EU124" s="7" t="str">
        <f t="shared" si="250"/>
        <v>-----</v>
      </c>
      <c r="EV124" s="7" t="str">
        <f t="shared" si="251"/>
        <v>-----</v>
      </c>
      <c r="EW124" s="7" t="str">
        <f t="shared" si="252"/>
        <v>-----</v>
      </c>
      <c r="EX124" s="7" t="str">
        <f t="shared" si="253"/>
        <v>-----</v>
      </c>
      <c r="EY124" s="7" t="str">
        <f t="shared" si="254"/>
        <v>-----</v>
      </c>
      <c r="EZ124">
        <f t="shared" si="272"/>
        <v>122</v>
      </c>
      <c r="FA124">
        <f t="shared" si="273"/>
        <v>122</v>
      </c>
      <c r="FB124">
        <f t="shared" si="274"/>
        <v>122</v>
      </c>
      <c r="FC124">
        <f t="shared" si="275"/>
        <v>122</v>
      </c>
      <c r="FD124">
        <f t="shared" si="276"/>
        <v>122</v>
      </c>
      <c r="FE124">
        <f t="shared" si="277"/>
        <v>122</v>
      </c>
      <c r="FF124">
        <f t="shared" si="278"/>
        <v>0</v>
      </c>
      <c r="FG124">
        <f t="shared" si="279"/>
        <v>0</v>
      </c>
      <c r="FH124">
        <f t="shared" si="280"/>
        <v>0</v>
      </c>
      <c r="FI124">
        <f t="shared" si="281"/>
        <v>0</v>
      </c>
      <c r="FJ124">
        <f t="shared" si="282"/>
        <v>0</v>
      </c>
      <c r="FK124">
        <f t="shared" si="283"/>
        <v>0</v>
      </c>
      <c r="FL124" s="7" t="str">
        <f t="shared" si="255"/>
        <v>-----</v>
      </c>
      <c r="FM124" s="7" t="str">
        <f t="shared" si="256"/>
        <v>-----</v>
      </c>
      <c r="FN124" s="7" t="str">
        <f t="shared" si="257"/>
        <v>-----</v>
      </c>
      <c r="FO124" s="7" t="str">
        <f t="shared" si="258"/>
        <v>-----</v>
      </c>
      <c r="FP124" s="7" t="str">
        <f t="shared" si="259"/>
        <v>-----</v>
      </c>
      <c r="FQ124" s="7" t="str">
        <f t="shared" si="260"/>
        <v>-----</v>
      </c>
      <c r="FR124" s="13" t="str">
        <f>IF(FL124="-----","-----",(D124-Q124)/Q124)</f>
        <v>-----</v>
      </c>
      <c r="FS124" s="13" t="str">
        <f>IF(FM124="-----","-----",(Q124-R124)/R124)</f>
        <v>-----</v>
      </c>
      <c r="FT124" s="13" t="str">
        <f>IF(FN124="-----","-----",(R124-S124)/S124)</f>
        <v>-----</v>
      </c>
      <c r="FU124" s="13" t="str">
        <f>IF(FO124="-----","-----",(S124-T124)/T124)</f>
        <v>-----</v>
      </c>
      <c r="FV124" s="13" t="str">
        <f>IF(FP124="-----","-----",(T124-U124)/U124)</f>
        <v>-----</v>
      </c>
      <c r="FW124" s="13" t="str">
        <f>IF(FQ124="-----","-----",(U124-V124)/V124)</f>
        <v>-----</v>
      </c>
      <c r="FX124" s="7" t="str">
        <f t="shared" si="261"/>
        <v>-----</v>
      </c>
      <c r="FY124" s="7" t="str">
        <f t="shared" si="262"/>
        <v>-----</v>
      </c>
      <c r="FZ124" s="7" t="str">
        <f t="shared" si="263"/>
        <v>-----</v>
      </c>
      <c r="GA124" s="7" t="str">
        <f t="shared" si="264"/>
        <v>-----</v>
      </c>
      <c r="GB124" s="7" t="str">
        <f t="shared" si="265"/>
        <v>-----</v>
      </c>
      <c r="GC124" s="7" t="str">
        <f t="shared" si="266"/>
        <v>-----</v>
      </c>
      <c r="GD124" s="7" t="str">
        <f>IF(AND(BG124&gt;AA124,BG123&gt;AA123,BG122&gt;AA122,BG121&gt;AA121,BG120&gt;AA120,BG119&gt;AA119,BG118&gt;AA118,BG117&gt;AA117,BG116&gt;AA116,BG115&gt;AA115,BG114&gt;AA114,BG113&gt;AA113),"Bullish",IF(AND(BG124&lt;AA124,BG123&lt;AA123,BG122&lt;AA122,BG121&lt;AA121,BG120&lt;AA120,BG119&lt;AA119,BG118&lt;AA118,BG117&lt;AA117,BG116&lt;AA116,BG115&lt;AA115,BG114&lt;AA114,BG113&lt;AA113),"Bearish","-----"))</f>
        <v>Bearish</v>
      </c>
      <c r="GE124">
        <f>(Z124-BG124)/BG124</f>
        <v>-1.053962900505867E-3</v>
      </c>
      <c r="GI124" s="7" t="str">
        <f>IF(Y124&gt;Z124,"Bullish","Bearish")</f>
        <v>Bullish</v>
      </c>
      <c r="GJ124" s="19" t="str">
        <f>IF(AND(D124&gt;Y124,D123&lt;Y123),"TEMA crossover","-----")</f>
        <v>-----</v>
      </c>
      <c r="GK124" s="19" t="str">
        <f>IF(AND(D124&lt;Y124,D123&gt;Y123),"TEMA crossunder","-----")</f>
        <v>-----</v>
      </c>
      <c r="GL124" s="20" t="str">
        <f>IF(GD124="Bearish","YES","-----")</f>
        <v>YES</v>
      </c>
      <c r="GM124" s="20" t="str">
        <f>IF(GH124="Reverse to Bearish","YES","-----")</f>
        <v>-----</v>
      </c>
      <c r="GN124" s="20" t="str">
        <f>IF(AND(GI124="Bullish",GI123="Bullish",GI122="Bullish",GI121="Bullish"),"YES","-----")</f>
        <v>-----</v>
      </c>
      <c r="GO124" s="20" t="str">
        <f>IF(OR(GK124="TEMA crossunder",GK123="TEMA crossunder",GK122="TEMA crossunder",GK121="TEMA crossunder"),"YES","-----")</f>
        <v>-----</v>
      </c>
      <c r="GP124" s="20" t="str">
        <f>IF(GD124="Bullish","YES","-----")</f>
        <v>-----</v>
      </c>
      <c r="GQ124" s="20" t="str">
        <f>IF(GH124="Reverse to Bullish","YES","-----")</f>
        <v>-----</v>
      </c>
      <c r="GR124" s="20" t="str">
        <f>IF(AND(GI124="Bearish",GI123="Bearish",GI122="Bearish",GI121="Bearish"),"YES","-----")</f>
        <v>-----</v>
      </c>
      <c r="GS124" s="20" t="str">
        <f>IF(OR(GJ124="TEMA crossover",GJ123="TEMA crossover",GJ122="TEMA crossover",GJ121="TEMA crossover"),"YES","-----")</f>
        <v>YES</v>
      </c>
      <c r="GT124" s="20" t="str">
        <f t="shared" si="284"/>
        <v>-----</v>
      </c>
      <c r="GU124" s="20" t="str">
        <f t="shared" si="285"/>
        <v>-----</v>
      </c>
      <c r="GV124" s="20" t="str">
        <f t="shared" si="286"/>
        <v>-----</v>
      </c>
      <c r="GW124" s="20" t="str">
        <f t="shared" si="287"/>
        <v>-----</v>
      </c>
      <c r="GX124" s="20" t="str">
        <f t="shared" si="288"/>
        <v>-----</v>
      </c>
      <c r="GY124" s="20" t="str">
        <f t="shared" si="289"/>
        <v>-----</v>
      </c>
      <c r="GZ124" s="7" t="str">
        <f>IF(G124&gt;BH124,"YES","-----")</f>
        <v>-----</v>
      </c>
      <c r="HA124" s="7" t="str">
        <f>IF(F124&lt;BI124,"YES","-----")</f>
        <v>-----</v>
      </c>
      <c r="HB124">
        <f>BH124-BI124</f>
        <v>8.6899999999995998</v>
      </c>
      <c r="HI124">
        <f t="shared" si="267"/>
        <v>-9.5530200000002878</v>
      </c>
      <c r="HJ124">
        <f t="shared" si="268"/>
        <v>-0.86302000000068801</v>
      </c>
      <c r="HK124" s="7"/>
      <c r="HL124" s="7"/>
      <c r="HM124" s="7"/>
      <c r="HN124" s="7"/>
      <c r="HO124" s="7"/>
      <c r="HP124" s="7"/>
      <c r="HQ124" s="28">
        <f t="shared" si="291"/>
        <v>2.4793600000002698</v>
      </c>
      <c r="HR124" s="28" t="str">
        <f t="shared" si="269"/>
        <v>Bull</v>
      </c>
      <c r="HS124">
        <f t="shared" si="270"/>
        <v>2.4793600000002698</v>
      </c>
    </row>
    <row r="125" spans="1:227" x14ac:dyDescent="0.55000000000000004">
      <c r="A125">
        <f>Validation!A124</f>
        <v>1772065200</v>
      </c>
      <c r="B125" t="str">
        <f>Price!B124</f>
        <v>XAUUSD</v>
      </c>
      <c r="C125" t="str">
        <f>Price!C124</f>
        <v>M5</v>
      </c>
      <c r="D125">
        <f>Price!D124</f>
        <v>5180.9399999999996</v>
      </c>
      <c r="E125">
        <f>Price!E124</f>
        <v>5170.1000000000004</v>
      </c>
      <c r="F125">
        <f>Price!F124</f>
        <v>5182.62</v>
      </c>
      <c r="G125">
        <f>Price!G124</f>
        <v>5169.8100000000004</v>
      </c>
      <c r="H125">
        <f>Price!H124</f>
        <v>562</v>
      </c>
      <c r="I125">
        <f>Diagonals!E124</f>
        <v>0</v>
      </c>
      <c r="J125">
        <f>Diagonals!F124</f>
        <v>0</v>
      </c>
      <c r="K125">
        <f>Diagonals!G124</f>
        <v>0</v>
      </c>
      <c r="L125">
        <f>Diagonals!H124</f>
        <v>0</v>
      </c>
      <c r="M125">
        <f>Diagonals!I124</f>
        <v>0</v>
      </c>
      <c r="N125">
        <f>Diagonals!J124</f>
        <v>0</v>
      </c>
      <c r="O125">
        <f>Diagonals!K124</f>
        <v>0</v>
      </c>
      <c r="P125">
        <f>Diagonals!L124</f>
        <v>0</v>
      </c>
      <c r="Q125">
        <f>Trendlines!E124</f>
        <v>0</v>
      </c>
      <c r="R125">
        <f>Trendlines!F124</f>
        <v>0</v>
      </c>
      <c r="S125">
        <f>Trendlines!G124</f>
        <v>0</v>
      </c>
      <c r="T125">
        <f>Trendlines!H124</f>
        <v>5156.01</v>
      </c>
      <c r="U125">
        <f>Trendlines!I124</f>
        <v>0</v>
      </c>
      <c r="V125">
        <f>Trendlines!J124</f>
        <v>5155.8599999999997</v>
      </c>
      <c r="W125">
        <f>Trendlines!K124</f>
        <v>0</v>
      </c>
      <c r="X125">
        <f>Trendlines!L124</f>
        <v>0</v>
      </c>
      <c r="Y125">
        <f>Tema_Hrma_Smma!E124</f>
        <v>5171.93</v>
      </c>
      <c r="Z125">
        <f>Tema_Hrma_Smma!F124</f>
        <v>5166.82</v>
      </c>
      <c r="AA125">
        <f>Tema_Hrma_Smma!G124</f>
        <v>5180.4399999999996</v>
      </c>
      <c r="AB125">
        <f>ZScore!H124</f>
        <v>1</v>
      </c>
      <c r="AC125">
        <f>ZScore!I124</f>
        <v>2.2941699999999998</v>
      </c>
      <c r="AD125">
        <f>ZScore!J124</f>
        <v>1</v>
      </c>
      <c r="AE125">
        <f>HA!E124</f>
        <v>5166.97</v>
      </c>
      <c r="AF125">
        <f>HA!F124</f>
        <v>5182.62</v>
      </c>
      <c r="AG125">
        <f>HA!G124</f>
        <v>5166.97</v>
      </c>
      <c r="AH125">
        <f>HA!H124</f>
        <v>5175.87</v>
      </c>
      <c r="AI125">
        <f>HA!I124</f>
        <v>1</v>
      </c>
      <c r="AJ125">
        <f>HA!J124</f>
        <v>8.89</v>
      </c>
      <c r="AK125">
        <f>HA!K124</f>
        <v>2.0079400000000001</v>
      </c>
      <c r="AL125">
        <f>HA!L124</f>
        <v>3</v>
      </c>
      <c r="AM125">
        <f>KC!E124</f>
        <v>5194.8667100000002</v>
      </c>
      <c r="AN125">
        <f>KC!F124</f>
        <v>5188.6051100000004</v>
      </c>
      <c r="AO125">
        <f>KC!G124</f>
        <v>5182.3434999999999</v>
      </c>
      <c r="AP125">
        <f>KC!H124</f>
        <v>5176.0819000000001</v>
      </c>
      <c r="AQ125">
        <f>KC!I124</f>
        <v>5169.8202899999997</v>
      </c>
      <c r="AR125">
        <f>KC!J124</f>
        <v>5160.8132900000001</v>
      </c>
      <c r="AS125">
        <f>KC!K124</f>
        <v>5154.5516799999996</v>
      </c>
      <c r="AT125">
        <f>KC!L124</f>
        <v>5148.2900799999998</v>
      </c>
      <c r="AU125">
        <f>KC!M124</f>
        <v>5142.0284700000002</v>
      </c>
      <c r="AV125">
        <f>KC!N124</f>
        <v>5135.7668700000004</v>
      </c>
      <c r="AW125">
        <f>SR_Levels!E124</f>
        <v>5178.6000000000004</v>
      </c>
      <c r="AX125">
        <f>SR_Levels!F124</f>
        <v>5161.8900000000003</v>
      </c>
      <c r="AY125">
        <f>SR_Levels!G124</f>
        <v>5135.8500000000004</v>
      </c>
      <c r="AZ125">
        <f>SR_Levels!H124</f>
        <v>0</v>
      </c>
      <c r="BA125">
        <f>SR_Levels!I124</f>
        <v>5193.3500000000004</v>
      </c>
      <c r="BB125">
        <f>SR_Levels!J124</f>
        <v>5205.3100000000004</v>
      </c>
      <c r="BC125">
        <f>SR_Levels!K124</f>
        <v>0</v>
      </c>
      <c r="BD125">
        <f>SR_Levels!L124</f>
        <v>0</v>
      </c>
      <c r="BE125">
        <f>ZigZag!E124</f>
        <v>0</v>
      </c>
      <c r="BF125">
        <f>ZigZag!F124</f>
        <v>0</v>
      </c>
      <c r="BG125">
        <f>ZigZag!G124</f>
        <v>5171.45</v>
      </c>
      <c r="BH125">
        <f>Dual_Tema!E124</f>
        <v>5176.54</v>
      </c>
      <c r="BI125">
        <f>Dual_Tema!F124</f>
        <v>5165.8500000000004</v>
      </c>
      <c r="BJ125">
        <f>Pinbar!E124</f>
        <v>0</v>
      </c>
      <c r="BK125">
        <f>SSA!E124</f>
        <v>5175.7213599999995</v>
      </c>
      <c r="BL125">
        <f>SSA!F124</f>
        <v>5172.4825099999998</v>
      </c>
      <c r="BN125" t="str">
        <f t="shared" si="290"/>
        <v>Green Candle</v>
      </c>
      <c r="BO125" s="34">
        <f t="shared" si="292"/>
        <v>2.1994092351975691E-3</v>
      </c>
      <c r="BP125" s="34">
        <f t="shared" si="294"/>
        <v>1.9842651256700705E-3</v>
      </c>
      <c r="BQ125" s="34">
        <f t="shared" si="302"/>
        <v>3.2201784943195477E-3</v>
      </c>
      <c r="BR125" s="34">
        <f t="shared" si="304"/>
        <v>2.2769612916579973E-3</v>
      </c>
      <c r="BS125" s="35">
        <f t="shared" si="293"/>
        <v>3.6623272605895707E-4</v>
      </c>
      <c r="BT125" s="35">
        <f t="shared" si="295"/>
        <v>1.6520523421337252E-4</v>
      </c>
      <c r="BU125" s="35">
        <f t="shared" si="303"/>
        <v>1.7862733103646278E-4</v>
      </c>
      <c r="BV125" s="35">
        <f t="shared" si="305"/>
        <v>9.4770029712032411E-5</v>
      </c>
      <c r="BW125" s="27">
        <v>96</v>
      </c>
      <c r="BX125">
        <f>F125-G125</f>
        <v>12.809999999999491</v>
      </c>
      <c r="BY125">
        <f>ABS(F125-D124)</f>
        <v>12.899999999999636</v>
      </c>
      <c r="BZ125">
        <f>ABS(G125-D124)</f>
        <v>9.0000000000145519E-2</v>
      </c>
      <c r="CA125">
        <f t="shared" si="271"/>
        <v>12.899999999999636</v>
      </c>
      <c r="CB125">
        <f t="shared" si="296"/>
        <v>8.5228571428570579</v>
      </c>
      <c r="CC125">
        <f t="shared" si="299"/>
        <v>8.7015578523549983</v>
      </c>
      <c r="CD125">
        <f t="shared" si="297"/>
        <v>-0.17870070949794048</v>
      </c>
      <c r="CE125">
        <f t="shared" si="300"/>
        <v>-1</v>
      </c>
      <c r="CF125">
        <f t="shared" si="301"/>
        <v>-1</v>
      </c>
      <c r="CG125" s="7" t="str">
        <f t="shared" si="298"/>
        <v>-----</v>
      </c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  <c r="CS125" s="27"/>
      <c r="CZ125" s="7" t="str">
        <f>IF(AND(D125&gt;BH125,D125&gt;E125),"Bullish Trigger","-----")</f>
        <v>Bullish Trigger</v>
      </c>
      <c r="DA125" s="7" t="str">
        <f>IF(AND(D125&lt;BI125,D125&lt;E125),"Bearish Trigger","-----")</f>
        <v>-----</v>
      </c>
      <c r="DB125" s="13" t="str">
        <f>IF(AND(W125=BE125,W125&gt;0,BE125&gt;0),"Important High","------")</f>
        <v>------</v>
      </c>
      <c r="DC125" s="13" t="str">
        <f>IF(AND(X125=BF125,X125&gt;0,BF125&gt;0),"Important Low","------")</f>
        <v>------</v>
      </c>
      <c r="DD125" s="7" t="str">
        <f>IF(AND(DB125="Important High",DC125="-----",BJ125=1),"Imp High Rej","-----")</f>
        <v>-----</v>
      </c>
      <c r="DE125" s="7" t="str">
        <f>IF(AND(DB125="-----",DC125="Important Low",BJ125=1),"Imp Low Rej","-----")</f>
        <v>-----</v>
      </c>
      <c r="DF125" s="7" t="str">
        <f>IF(Y125&gt;AM125,"Overbought",IF(Y125&gt;AO125,"Bullish Momentum",IF(Y125&gt;AQ125,"Flat Momentum","-----")))</f>
        <v>Flat Momentum</v>
      </c>
      <c r="DG125" s="7" t="str">
        <f>IF(Y125&lt;AV125,"Oversold",IF(Y125&lt;AT125,"Bearish Momentum",IF(Y125&lt;AR125,"Flat Momentum","-----")))</f>
        <v>-----</v>
      </c>
      <c r="DH125" s="7" t="str">
        <f>IF(AND(DF125="Overbought",AD125=2),"Culminated Thrust","-----")</f>
        <v>-----</v>
      </c>
      <c r="DI125" s="7" t="str">
        <f>IF(AND(DG125="Oversold",AD125=5),"Culminated Thrust","-----")</f>
        <v>-----</v>
      </c>
      <c r="DJ125" s="14">
        <f>(Q125-$D125)/$D125</f>
        <v>-1</v>
      </c>
      <c r="DK125" s="14">
        <f>(R125-$D125)/$D125</f>
        <v>-1</v>
      </c>
      <c r="DL125" s="14">
        <f>(S125-$D125)/$D125</f>
        <v>-1</v>
      </c>
      <c r="DM125" s="14">
        <f>(T125-$D125)/$D125</f>
        <v>-4.8118681165964829E-3</v>
      </c>
      <c r="DN125" s="14">
        <f>(U125-$D125)/$D125</f>
        <v>-1</v>
      </c>
      <c r="DO125" s="14">
        <f>(V125-$D125)/$D125</f>
        <v>-4.8408203916663634E-3</v>
      </c>
      <c r="DP125" s="14">
        <f t="shared" si="239"/>
        <v>-4.8118681165964829E-3</v>
      </c>
      <c r="DQ125" s="14">
        <f t="shared" si="240"/>
        <v>-4.8408203916663634E-3</v>
      </c>
      <c r="DR125" s="14">
        <f t="shared" si="241"/>
        <v>-1</v>
      </c>
      <c r="DS125" s="14">
        <f t="shared" si="242"/>
        <v>-1</v>
      </c>
      <c r="DT125" s="14">
        <f t="shared" si="243"/>
        <v>-1</v>
      </c>
      <c r="DU125" s="14">
        <f t="shared" si="244"/>
        <v>-1</v>
      </c>
      <c r="DV125" t="str">
        <f>IF($D125&gt;Q125,"SUP","RES")</f>
        <v>SUP</v>
      </c>
      <c r="DW125" t="str">
        <f>IF($D125&gt;R125,"SUP","RES")</f>
        <v>SUP</v>
      </c>
      <c r="DX125" t="str">
        <f>IF($D125&gt;S125,"SUP","RES")</f>
        <v>SUP</v>
      </c>
      <c r="DY125" t="str">
        <f>IF($D125&gt;T125,"SUP","RES")</f>
        <v>SUP</v>
      </c>
      <c r="DZ125" t="str">
        <f>IF($D125&gt;U125,"SUP","RES")</f>
        <v>SUP</v>
      </c>
      <c r="EA125" t="str">
        <f>IF($D125&gt;V125,"SUP","RES")</f>
        <v>SUP</v>
      </c>
      <c r="EB125" s="7">
        <f t="shared" si="245"/>
        <v>0</v>
      </c>
      <c r="EC125" s="7">
        <f t="shared" si="246"/>
        <v>6</v>
      </c>
      <c r="ED125" s="13" t="str">
        <f t="shared" si="247"/>
        <v>All Sup</v>
      </c>
      <c r="EE125" s="13" t="str">
        <f t="shared" si="248"/>
        <v>-----</v>
      </c>
      <c r="EF125" s="7" t="str">
        <f>IF(OR(ED125="All Sup",EE125="All Res"),"na",((D125-MIN(Q125:V125))/(MAX(Q125:V125)-MIN(Q125:V125))))</f>
        <v>na</v>
      </c>
      <c r="EG125">
        <v>1.4999999999999999E-4</v>
      </c>
      <c r="EH125">
        <f>Q125*(1+$EG125)</f>
        <v>0</v>
      </c>
      <c r="EI125">
        <f>Q125*(1-$EG125)</f>
        <v>0</v>
      </c>
      <c r="EJ125">
        <f>R125*(1+$EG125)</f>
        <v>0</v>
      </c>
      <c r="EK125">
        <f>R125*(1-$EG125)</f>
        <v>0</v>
      </c>
      <c r="EL125">
        <f>S125*(1+$EG125)</f>
        <v>0</v>
      </c>
      <c r="EM125">
        <f>S125*(1-$EG125)</f>
        <v>0</v>
      </c>
      <c r="EN125">
        <f>T125*(1+$EG125)</f>
        <v>5156.7834015000008</v>
      </c>
      <c r="EO125">
        <f>T125*(1-$EG125)</f>
        <v>5155.2365985000006</v>
      </c>
      <c r="EP125">
        <f>U125*(1+$EG125)</f>
        <v>0</v>
      </c>
      <c r="EQ125">
        <f>U125*(1-$EG125)</f>
        <v>0</v>
      </c>
      <c r="ER125">
        <f>V125*(1+$EG125)</f>
        <v>5156.6333789999999</v>
      </c>
      <c r="ES125">
        <f>V125*(1-$EG125)</f>
        <v>5155.0866209999995</v>
      </c>
      <c r="ET125" s="7" t="str">
        <f t="shared" si="249"/>
        <v>-----</v>
      </c>
      <c r="EU125" s="7" t="str">
        <f t="shared" si="250"/>
        <v>-----</v>
      </c>
      <c r="EV125" s="7" t="str">
        <f t="shared" si="251"/>
        <v>-----</v>
      </c>
      <c r="EW125" s="7" t="str">
        <f t="shared" si="252"/>
        <v>-----</v>
      </c>
      <c r="EX125" s="7" t="str">
        <f t="shared" si="253"/>
        <v>-----</v>
      </c>
      <c r="EY125" s="7" t="str">
        <f t="shared" si="254"/>
        <v>-----</v>
      </c>
      <c r="EZ125">
        <f t="shared" si="272"/>
        <v>123</v>
      </c>
      <c r="FA125">
        <f t="shared" si="273"/>
        <v>123</v>
      </c>
      <c r="FB125">
        <f t="shared" si="274"/>
        <v>123</v>
      </c>
      <c r="FC125">
        <f t="shared" si="275"/>
        <v>123</v>
      </c>
      <c r="FD125">
        <f t="shared" si="276"/>
        <v>123</v>
      </c>
      <c r="FE125">
        <f t="shared" si="277"/>
        <v>123</v>
      </c>
      <c r="FF125">
        <f t="shared" si="278"/>
        <v>0</v>
      </c>
      <c r="FG125">
        <f t="shared" si="279"/>
        <v>0</v>
      </c>
      <c r="FH125">
        <f t="shared" si="280"/>
        <v>0</v>
      </c>
      <c r="FI125">
        <f t="shared" si="281"/>
        <v>0</v>
      </c>
      <c r="FJ125">
        <f t="shared" si="282"/>
        <v>0</v>
      </c>
      <c r="FK125">
        <f t="shared" si="283"/>
        <v>0</v>
      </c>
      <c r="FL125" s="7" t="str">
        <f t="shared" si="255"/>
        <v>-----</v>
      </c>
      <c r="FM125" s="7" t="str">
        <f t="shared" si="256"/>
        <v>-----</v>
      </c>
      <c r="FN125" s="7" t="str">
        <f t="shared" si="257"/>
        <v>-----</v>
      </c>
      <c r="FO125" s="7" t="str">
        <f t="shared" si="258"/>
        <v>-----</v>
      </c>
      <c r="FP125" s="7" t="str">
        <f t="shared" si="259"/>
        <v>-----</v>
      </c>
      <c r="FQ125" s="7" t="str">
        <f t="shared" si="260"/>
        <v>-----</v>
      </c>
      <c r="FR125" s="13" t="str">
        <f>IF(FL125="-----","-----",(D125-Q125)/Q125)</f>
        <v>-----</v>
      </c>
      <c r="FS125" s="13" t="str">
        <f>IF(FM125="-----","-----",(Q125-R125)/R125)</f>
        <v>-----</v>
      </c>
      <c r="FT125" s="13" t="str">
        <f>IF(FN125="-----","-----",(R125-S125)/S125)</f>
        <v>-----</v>
      </c>
      <c r="FU125" s="13" t="str">
        <f>IF(FO125="-----","-----",(S125-T125)/T125)</f>
        <v>-----</v>
      </c>
      <c r="FV125" s="13" t="str">
        <f>IF(FP125="-----","-----",(T125-U125)/U125)</f>
        <v>-----</v>
      </c>
      <c r="FW125" s="13" t="str">
        <f>IF(FQ125="-----","-----",(U125-V125)/V125)</f>
        <v>-----</v>
      </c>
      <c r="FX125" s="7" t="str">
        <f t="shared" si="261"/>
        <v>-----</v>
      </c>
      <c r="FY125" s="7" t="str">
        <f t="shared" si="262"/>
        <v>-----</v>
      </c>
      <c r="FZ125" s="7" t="str">
        <f t="shared" si="263"/>
        <v>-----</v>
      </c>
      <c r="GA125" s="7" t="str">
        <f t="shared" si="264"/>
        <v>-----</v>
      </c>
      <c r="GB125" s="7" t="str">
        <f t="shared" si="265"/>
        <v>-----</v>
      </c>
      <c r="GC125" s="7" t="str">
        <f t="shared" si="266"/>
        <v>-----</v>
      </c>
      <c r="GD125" s="7" t="str">
        <f>IF(AND(BG125&gt;AA125,BG124&gt;AA124,BG123&gt;AA123,BG122&gt;AA122,BG121&gt;AA121,BG120&gt;AA120,BG119&gt;AA119,BG118&gt;AA118,BG117&gt;AA117,BG116&gt;AA116,BG115&gt;AA115,BG114&gt;AA114),"Bullish",IF(AND(BG125&lt;AA125,BG124&lt;AA124,BG123&lt;AA123,BG122&lt;AA122,BG121&lt;AA121,BG120&lt;AA120,BG119&lt;AA119,BG118&lt;AA118,BG117&lt;AA117,BG116&lt;AA116,BG115&lt;AA115,BG114&lt;AA114),"Bearish","-----"))</f>
        <v>Bearish</v>
      </c>
      <c r="GE125">
        <f>(Z125-BG125)/BG125</f>
        <v>-8.953001575960532E-4</v>
      </c>
      <c r="GI125" s="7" t="str">
        <f>IF(Y125&gt;Z125,"Bullish","Bearish")</f>
        <v>Bullish</v>
      </c>
      <c r="GJ125" s="19" t="str">
        <f>IF(AND(D125&gt;Y125,D124&lt;Y124),"TEMA crossover","-----")</f>
        <v>-----</v>
      </c>
      <c r="GK125" s="19" t="str">
        <f>IF(AND(D125&lt;Y125,D124&gt;Y124),"TEMA crossunder","-----")</f>
        <v>-----</v>
      </c>
      <c r="GL125" s="20" t="str">
        <f>IF(GD125="Bearish","YES","-----")</f>
        <v>YES</v>
      </c>
      <c r="GM125" s="20" t="str">
        <f>IF(GH125="Reverse to Bearish","YES","-----")</f>
        <v>-----</v>
      </c>
      <c r="GN125" s="20" t="str">
        <f>IF(AND(GI125="Bullish",GI124="Bullish",GI123="Bullish",GI122="Bullish"),"YES","-----")</f>
        <v>-----</v>
      </c>
      <c r="GO125" s="20" t="str">
        <f>IF(OR(GK125="TEMA crossunder",GK124="TEMA crossunder",GK123="TEMA crossunder",GK122="TEMA crossunder"),"YES","-----")</f>
        <v>-----</v>
      </c>
      <c r="GP125" s="20" t="str">
        <f>IF(GD125="Bullish","YES","-----")</f>
        <v>-----</v>
      </c>
      <c r="GQ125" s="20" t="str">
        <f>IF(GH125="Reverse to Bullish","YES","-----")</f>
        <v>-----</v>
      </c>
      <c r="GR125" s="20" t="str">
        <f>IF(AND(GI125="Bearish",GI124="Bearish",GI123="Bearish",GI122="Bearish"),"YES","-----")</f>
        <v>-----</v>
      </c>
      <c r="GS125" s="20" t="str">
        <f>IF(OR(GJ125="TEMA crossover",GJ124="TEMA crossover",GJ123="TEMA crossover",GJ122="TEMA crossover"),"YES","-----")</f>
        <v>YES</v>
      </c>
      <c r="GT125" s="20" t="str">
        <f t="shared" si="284"/>
        <v>-----</v>
      </c>
      <c r="GU125" s="20" t="str">
        <f t="shared" si="285"/>
        <v>-----</v>
      </c>
      <c r="GV125" s="20" t="str">
        <f t="shared" si="286"/>
        <v>-----</v>
      </c>
      <c r="GW125" s="20" t="str">
        <f t="shared" si="287"/>
        <v>-----</v>
      </c>
      <c r="GX125" s="20" t="str">
        <f t="shared" si="288"/>
        <v>-----</v>
      </c>
      <c r="GY125" s="20" t="str">
        <f t="shared" si="289"/>
        <v>-----</v>
      </c>
      <c r="GZ125" s="7" t="str">
        <f>IF(G125&gt;BH125,"YES","-----")</f>
        <v>-----</v>
      </c>
      <c r="HA125" s="7" t="str">
        <f>IF(F125&lt;BI125,"YES","-----")</f>
        <v>-----</v>
      </c>
      <c r="HB125">
        <f>BH125-BI125</f>
        <v>10.6899999999996</v>
      </c>
      <c r="HI125">
        <f t="shared" si="267"/>
        <v>-9.8713599999991857</v>
      </c>
      <c r="HJ125">
        <f t="shared" si="268"/>
        <v>0.81864000000041415</v>
      </c>
      <c r="HK125" s="7"/>
      <c r="HL125" s="7"/>
      <c r="HM125" s="7"/>
      <c r="HN125" s="7"/>
      <c r="HO125" s="7"/>
      <c r="HP125" s="7"/>
      <c r="HQ125" s="28">
        <f t="shared" si="291"/>
        <v>3.2388499999997293</v>
      </c>
      <c r="HR125" s="28" t="str">
        <f t="shared" si="269"/>
        <v>Bull</v>
      </c>
      <c r="HS125">
        <f t="shared" si="270"/>
        <v>3.2388499999997293</v>
      </c>
    </row>
    <row r="126" spans="1:227" x14ac:dyDescent="0.55000000000000004">
      <c r="A126">
        <f>Validation!A125</f>
        <v>1772065500</v>
      </c>
      <c r="B126" t="str">
        <f>Price!B125</f>
        <v>XAUUSD</v>
      </c>
      <c r="C126" t="str">
        <f>Price!C125</f>
        <v>M5</v>
      </c>
      <c r="D126">
        <f>Price!D125</f>
        <v>5185.25</v>
      </c>
      <c r="E126">
        <f>Price!E125</f>
        <v>5180.99</v>
      </c>
      <c r="F126">
        <f>Price!F125</f>
        <v>5186.34</v>
      </c>
      <c r="G126">
        <f>Price!G125</f>
        <v>5179</v>
      </c>
      <c r="H126">
        <f>Price!H125</f>
        <v>480</v>
      </c>
      <c r="I126">
        <f>Diagonals!E125</f>
        <v>0</v>
      </c>
      <c r="J126">
        <f>Diagonals!F125</f>
        <v>0</v>
      </c>
      <c r="K126">
        <f>Diagonals!G125</f>
        <v>0</v>
      </c>
      <c r="L126">
        <f>Diagonals!H125</f>
        <v>0</v>
      </c>
      <c r="M126">
        <f>Diagonals!I125</f>
        <v>0</v>
      </c>
      <c r="N126">
        <f>Diagonals!J125</f>
        <v>0</v>
      </c>
      <c r="O126">
        <f>Diagonals!K125</f>
        <v>0</v>
      </c>
      <c r="P126">
        <f>Diagonals!L125</f>
        <v>0</v>
      </c>
      <c r="Q126">
        <f>Trendlines!E125</f>
        <v>0</v>
      </c>
      <c r="R126">
        <f>Trendlines!F125</f>
        <v>0</v>
      </c>
      <c r="S126">
        <f>Trendlines!G125</f>
        <v>0</v>
      </c>
      <c r="T126">
        <f>Trendlines!H125</f>
        <v>5156.09</v>
      </c>
      <c r="U126">
        <f>Trendlines!I125</f>
        <v>0</v>
      </c>
      <c r="V126">
        <f>Trendlines!J125</f>
        <v>5155.8999999999996</v>
      </c>
      <c r="W126">
        <f>Trendlines!K125</f>
        <v>0</v>
      </c>
      <c r="X126">
        <f>Trendlines!L125</f>
        <v>0</v>
      </c>
      <c r="Y126">
        <f>Tema_Hrma_Smma!E125</f>
        <v>5178.21</v>
      </c>
      <c r="Z126">
        <f>Tema_Hrma_Smma!F125</f>
        <v>5169.25</v>
      </c>
      <c r="AA126">
        <f>Tema_Hrma_Smma!G125</f>
        <v>5180.4399999999996</v>
      </c>
      <c r="AB126">
        <f>ZScore!H125</f>
        <v>1</v>
      </c>
      <c r="AC126">
        <f>ZScore!I125</f>
        <v>0.28018999999999999</v>
      </c>
      <c r="AD126">
        <f>ZScore!J125</f>
        <v>0</v>
      </c>
      <c r="AE126">
        <f>HA!E125</f>
        <v>5171.42</v>
      </c>
      <c r="AF126">
        <f>HA!F125</f>
        <v>5186.34</v>
      </c>
      <c r="AG126">
        <f>HA!G125</f>
        <v>5171.42</v>
      </c>
      <c r="AH126">
        <f>HA!H125</f>
        <v>5182.8999999999996</v>
      </c>
      <c r="AI126">
        <f>HA!I125</f>
        <v>1</v>
      </c>
      <c r="AJ126">
        <f>HA!J125</f>
        <v>11.47</v>
      </c>
      <c r="AK126">
        <f>HA!K125</f>
        <v>2.8469899999999999</v>
      </c>
      <c r="AL126">
        <f>HA!L125</f>
        <v>4</v>
      </c>
      <c r="AM126">
        <f>KC!E125</f>
        <v>5195.21983</v>
      </c>
      <c r="AN126">
        <f>KC!F125</f>
        <v>5188.9483499999997</v>
      </c>
      <c r="AO126">
        <f>KC!G125</f>
        <v>5182.6768700000002</v>
      </c>
      <c r="AP126">
        <f>KC!H125</f>
        <v>5176.4053800000002</v>
      </c>
      <c r="AQ126">
        <f>KC!I125</f>
        <v>5170.1338999999998</v>
      </c>
      <c r="AR126">
        <f>KC!J125</f>
        <v>5161.0723699999999</v>
      </c>
      <c r="AS126">
        <f>KC!K125</f>
        <v>5154.8008900000004</v>
      </c>
      <c r="AT126">
        <f>KC!L125</f>
        <v>5148.5294100000001</v>
      </c>
      <c r="AU126">
        <f>KC!M125</f>
        <v>5142.2579299999998</v>
      </c>
      <c r="AV126">
        <f>KC!N125</f>
        <v>5135.9864500000003</v>
      </c>
      <c r="AW126">
        <f>SR_Levels!E125</f>
        <v>5178.6000000000004</v>
      </c>
      <c r="AX126">
        <f>SR_Levels!F125</f>
        <v>5161.8900000000003</v>
      </c>
      <c r="AY126">
        <f>SR_Levels!G125</f>
        <v>5135.8500000000004</v>
      </c>
      <c r="AZ126">
        <f>SR_Levels!H125</f>
        <v>0</v>
      </c>
      <c r="BA126">
        <f>SR_Levels!I125</f>
        <v>5193.3500000000004</v>
      </c>
      <c r="BB126">
        <f>SR_Levels!J125</f>
        <v>5205.3100000000004</v>
      </c>
      <c r="BC126">
        <f>SR_Levels!K125</f>
        <v>0</v>
      </c>
      <c r="BD126">
        <f>SR_Levels!L125</f>
        <v>0</v>
      </c>
      <c r="BE126">
        <f>ZigZag!E125</f>
        <v>0</v>
      </c>
      <c r="BF126">
        <f>ZigZag!F125</f>
        <v>0</v>
      </c>
      <c r="BG126">
        <f>ZigZag!G125</f>
        <v>5172.3100000000004</v>
      </c>
      <c r="BH126">
        <f>Dual_Tema!E125</f>
        <v>5181.95</v>
      </c>
      <c r="BI126">
        <f>Dual_Tema!F125</f>
        <v>5172.67</v>
      </c>
      <c r="BJ126">
        <f>Pinbar!E125</f>
        <v>0</v>
      </c>
      <c r="BK126">
        <f>SSA!E125</f>
        <v>5179.6087699999998</v>
      </c>
      <c r="BL126">
        <f>SSA!F125</f>
        <v>5176.0456400000003</v>
      </c>
      <c r="BN126" t="str">
        <f t="shared" si="290"/>
        <v>Green Candle</v>
      </c>
      <c r="BO126" s="34">
        <f t="shared" si="292"/>
        <v>4.284222942285032E-3</v>
      </c>
      <c r="BP126" s="34">
        <f t="shared" si="294"/>
        <v>2.9419501589929009E-3</v>
      </c>
      <c r="BQ126" s="34">
        <f t="shared" si="302"/>
        <v>3.942000700886128E-3</v>
      </c>
      <c r="BR126" s="34">
        <f t="shared" si="304"/>
        <v>3.1204537716285063E-3</v>
      </c>
      <c r="BS126" s="35">
        <f t="shared" si="293"/>
        <v>7.1276586143520504E-4</v>
      </c>
      <c r="BT126" s="35">
        <f t="shared" si="295"/>
        <v>2.4483255764429224E-4</v>
      </c>
      <c r="BU126" s="35">
        <f t="shared" si="303"/>
        <v>2.1859340887364631E-4</v>
      </c>
      <c r="BV126" s="35">
        <f t="shared" si="305"/>
        <v>1.2982489570201317E-4</v>
      </c>
      <c r="BW126" s="27">
        <v>96</v>
      </c>
      <c r="BX126">
        <f>F126-G126</f>
        <v>7.3400000000001455</v>
      </c>
      <c r="BY126">
        <f>ABS(F126-D125)</f>
        <v>5.4000000000005457</v>
      </c>
      <c r="BZ126">
        <f>ABS(G126-D125)</f>
        <v>1.9399999999995998</v>
      </c>
      <c r="CA126">
        <f t="shared" si="271"/>
        <v>7.3400000000001455</v>
      </c>
      <c r="CB126">
        <f t="shared" si="296"/>
        <v>8.2828571428570807</v>
      </c>
      <c r="CC126">
        <f t="shared" si="299"/>
        <v>8.6043037200439372</v>
      </c>
      <c r="CD126">
        <f t="shared" si="297"/>
        <v>-0.32144657718685643</v>
      </c>
      <c r="CE126">
        <f t="shared" si="300"/>
        <v>-1</v>
      </c>
      <c r="CF126">
        <f t="shared" si="301"/>
        <v>-2</v>
      </c>
      <c r="CG126" s="7" t="str">
        <f t="shared" si="298"/>
        <v>-----</v>
      </c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  <c r="CS126" s="27"/>
      <c r="CZ126" s="7" t="str">
        <f>IF(AND(D126&gt;BH126,D126&gt;E126),"Bullish Trigger","-----")</f>
        <v>Bullish Trigger</v>
      </c>
      <c r="DA126" s="7" t="str">
        <f>IF(AND(D126&lt;BI126,D126&lt;E126),"Bearish Trigger","-----")</f>
        <v>-----</v>
      </c>
      <c r="DB126" s="13" t="str">
        <f>IF(AND(W126=BE126,W126&gt;0,BE126&gt;0),"Important High","------")</f>
        <v>------</v>
      </c>
      <c r="DC126" s="13" t="str">
        <f>IF(AND(X126=BF126,X126&gt;0,BF126&gt;0),"Important Low","------")</f>
        <v>------</v>
      </c>
      <c r="DD126" s="7" t="str">
        <f>IF(AND(DB126="Important High",DC126="-----",BJ126=1),"Imp High Rej","-----")</f>
        <v>-----</v>
      </c>
      <c r="DE126" s="7" t="str">
        <f>IF(AND(DB126="-----",DC126="Important Low",BJ126=1),"Imp Low Rej","-----")</f>
        <v>-----</v>
      </c>
      <c r="DF126" s="7" t="str">
        <f>IF(Y126&gt;AM126,"Overbought",IF(Y126&gt;AO126,"Bullish Momentum",IF(Y126&gt;AQ126,"Flat Momentum","-----")))</f>
        <v>Flat Momentum</v>
      </c>
      <c r="DG126" s="7" t="str">
        <f>IF(Y126&lt;AV126,"Oversold",IF(Y126&lt;AT126,"Bearish Momentum",IF(Y126&lt;AR126,"Flat Momentum","-----")))</f>
        <v>-----</v>
      </c>
      <c r="DH126" s="7" t="str">
        <f>IF(AND(DF126="Overbought",AD126=2),"Culminated Thrust","-----")</f>
        <v>-----</v>
      </c>
      <c r="DI126" s="7" t="str">
        <f>IF(AND(DG126="Oversold",AD126=5),"Culminated Thrust","-----")</f>
        <v>-----</v>
      </c>
      <c r="DJ126" s="14">
        <f>(Q126-$D126)/$D126</f>
        <v>-1</v>
      </c>
      <c r="DK126" s="14">
        <f>(R126-$D126)/$D126</f>
        <v>-1</v>
      </c>
      <c r="DL126" s="14">
        <f>(S126-$D126)/$D126</f>
        <v>-1</v>
      </c>
      <c r="DM126" s="14">
        <f>(T126-$D126)/$D126</f>
        <v>-5.6236439901643804E-3</v>
      </c>
      <c r="DN126" s="14">
        <f>(U126-$D126)/$D126</f>
        <v>-1</v>
      </c>
      <c r="DO126" s="14">
        <f>(V126-$D126)/$D126</f>
        <v>-5.660286389277347E-3</v>
      </c>
      <c r="DP126" s="14">
        <f t="shared" si="239"/>
        <v>-5.6236439901643804E-3</v>
      </c>
      <c r="DQ126" s="14">
        <f t="shared" si="240"/>
        <v>-5.660286389277347E-3</v>
      </c>
      <c r="DR126" s="14">
        <f t="shared" si="241"/>
        <v>-1</v>
      </c>
      <c r="DS126" s="14">
        <f t="shared" si="242"/>
        <v>-1</v>
      </c>
      <c r="DT126" s="14">
        <f t="shared" si="243"/>
        <v>-1</v>
      </c>
      <c r="DU126" s="14">
        <f t="shared" si="244"/>
        <v>-1</v>
      </c>
      <c r="DV126" t="str">
        <f>IF($D126&gt;Q126,"SUP","RES")</f>
        <v>SUP</v>
      </c>
      <c r="DW126" t="str">
        <f>IF($D126&gt;R126,"SUP","RES")</f>
        <v>SUP</v>
      </c>
      <c r="DX126" t="str">
        <f>IF($D126&gt;S126,"SUP","RES")</f>
        <v>SUP</v>
      </c>
      <c r="DY126" t="str">
        <f>IF($D126&gt;T126,"SUP","RES")</f>
        <v>SUP</v>
      </c>
      <c r="DZ126" t="str">
        <f>IF($D126&gt;U126,"SUP","RES")</f>
        <v>SUP</v>
      </c>
      <c r="EA126" t="str">
        <f>IF($D126&gt;V126,"SUP","RES")</f>
        <v>SUP</v>
      </c>
      <c r="EB126" s="7">
        <f t="shared" si="245"/>
        <v>0</v>
      </c>
      <c r="EC126" s="7">
        <f t="shared" si="246"/>
        <v>6</v>
      </c>
      <c r="ED126" s="13" t="str">
        <f t="shared" si="247"/>
        <v>All Sup</v>
      </c>
      <c r="EE126" s="13" t="str">
        <f t="shared" si="248"/>
        <v>-----</v>
      </c>
      <c r="EF126" s="7" t="str">
        <f>IF(OR(ED126="All Sup",EE126="All Res"),"na",((D126-MIN(Q126:V126))/(MAX(Q126:V126)-MIN(Q126:V126))))</f>
        <v>na</v>
      </c>
      <c r="EG126">
        <v>1.4999999999999999E-4</v>
      </c>
      <c r="EH126">
        <f>Q126*(1+$EG126)</f>
        <v>0</v>
      </c>
      <c r="EI126">
        <f>Q126*(1-$EG126)</f>
        <v>0</v>
      </c>
      <c r="EJ126">
        <f>R126*(1+$EG126)</f>
        <v>0</v>
      </c>
      <c r="EK126">
        <f>R126*(1-$EG126)</f>
        <v>0</v>
      </c>
      <c r="EL126">
        <f>S126*(1+$EG126)</f>
        <v>0</v>
      </c>
      <c r="EM126">
        <f>S126*(1-$EG126)</f>
        <v>0</v>
      </c>
      <c r="EN126">
        <f>T126*(1+$EG126)</f>
        <v>5156.8634135000002</v>
      </c>
      <c r="EO126">
        <f>T126*(1-$EG126)</f>
        <v>5155.3165865000001</v>
      </c>
      <c r="EP126">
        <f>U126*(1+$EG126)</f>
        <v>0</v>
      </c>
      <c r="EQ126">
        <f>U126*(1-$EG126)</f>
        <v>0</v>
      </c>
      <c r="ER126">
        <f>V126*(1+$EG126)</f>
        <v>5156.6733850000001</v>
      </c>
      <c r="ES126">
        <f>V126*(1-$EG126)</f>
        <v>5155.1266150000001</v>
      </c>
      <c r="ET126" s="7" t="str">
        <f t="shared" si="249"/>
        <v>-----</v>
      </c>
      <c r="EU126" s="7" t="str">
        <f t="shared" si="250"/>
        <v>-----</v>
      </c>
      <c r="EV126" s="7" t="str">
        <f t="shared" si="251"/>
        <v>-----</v>
      </c>
      <c r="EW126" s="7" t="str">
        <f t="shared" si="252"/>
        <v>-----</v>
      </c>
      <c r="EX126" s="7" t="str">
        <f t="shared" si="253"/>
        <v>-----</v>
      </c>
      <c r="EY126" s="7" t="str">
        <f t="shared" si="254"/>
        <v>-----</v>
      </c>
      <c r="EZ126">
        <f t="shared" si="272"/>
        <v>124</v>
      </c>
      <c r="FA126">
        <f t="shared" si="273"/>
        <v>124</v>
      </c>
      <c r="FB126">
        <f t="shared" si="274"/>
        <v>124</v>
      </c>
      <c r="FC126">
        <f t="shared" si="275"/>
        <v>124</v>
      </c>
      <c r="FD126">
        <f t="shared" si="276"/>
        <v>124</v>
      </c>
      <c r="FE126">
        <f t="shared" si="277"/>
        <v>124</v>
      </c>
      <c r="FF126">
        <f t="shared" si="278"/>
        <v>0</v>
      </c>
      <c r="FG126">
        <f t="shared" si="279"/>
        <v>0</v>
      </c>
      <c r="FH126">
        <f t="shared" si="280"/>
        <v>0</v>
      </c>
      <c r="FI126">
        <f t="shared" si="281"/>
        <v>0</v>
      </c>
      <c r="FJ126">
        <f t="shared" si="282"/>
        <v>0</v>
      </c>
      <c r="FK126">
        <f t="shared" si="283"/>
        <v>0</v>
      </c>
      <c r="FL126" s="7" t="str">
        <f t="shared" si="255"/>
        <v>-----</v>
      </c>
      <c r="FM126" s="7" t="str">
        <f t="shared" si="256"/>
        <v>-----</v>
      </c>
      <c r="FN126" s="7" t="str">
        <f t="shared" si="257"/>
        <v>-----</v>
      </c>
      <c r="FO126" s="7" t="str">
        <f t="shared" si="258"/>
        <v>-----</v>
      </c>
      <c r="FP126" s="7" t="str">
        <f t="shared" si="259"/>
        <v>-----</v>
      </c>
      <c r="FQ126" s="7" t="str">
        <f t="shared" si="260"/>
        <v>-----</v>
      </c>
      <c r="FR126" s="13" t="str">
        <f>IF(FL126="-----","-----",(D126-Q126)/Q126)</f>
        <v>-----</v>
      </c>
      <c r="FS126" s="13" t="str">
        <f>IF(FM126="-----","-----",(Q126-R126)/R126)</f>
        <v>-----</v>
      </c>
      <c r="FT126" s="13" t="str">
        <f>IF(FN126="-----","-----",(R126-S126)/S126)</f>
        <v>-----</v>
      </c>
      <c r="FU126" s="13" t="str">
        <f>IF(FO126="-----","-----",(S126-T126)/T126)</f>
        <v>-----</v>
      </c>
      <c r="FV126" s="13" t="str">
        <f>IF(FP126="-----","-----",(T126-U126)/U126)</f>
        <v>-----</v>
      </c>
      <c r="FW126" s="13" t="str">
        <f>IF(FQ126="-----","-----",(U126-V126)/V126)</f>
        <v>-----</v>
      </c>
      <c r="FX126" s="7" t="str">
        <f t="shared" si="261"/>
        <v>-----</v>
      </c>
      <c r="FY126" s="7" t="str">
        <f t="shared" si="262"/>
        <v>-----</v>
      </c>
      <c r="FZ126" s="7" t="str">
        <f t="shared" si="263"/>
        <v>-----</v>
      </c>
      <c r="GA126" s="7" t="str">
        <f t="shared" si="264"/>
        <v>-----</v>
      </c>
      <c r="GB126" s="7" t="str">
        <f t="shared" si="265"/>
        <v>-----</v>
      </c>
      <c r="GC126" s="7" t="str">
        <f t="shared" si="266"/>
        <v>-----</v>
      </c>
      <c r="GD126" s="7" t="str">
        <f>IF(AND(BG126&gt;AA126,BG125&gt;AA125,BG124&gt;AA124,BG123&gt;AA123,BG122&gt;AA122,BG121&gt;AA121,BG120&gt;AA120,BG119&gt;AA119,BG118&gt;AA118,BG117&gt;AA117,BG116&gt;AA116,BG115&gt;AA115),"Bullish",IF(AND(BG126&lt;AA126,BG125&lt;AA125,BG124&lt;AA124,BG123&lt;AA123,BG122&lt;AA122,BG121&lt;AA121,BG120&lt;AA120,BG119&lt;AA119,BG118&lt;AA118,BG117&lt;AA117,BG116&lt;AA116,BG115&lt;AA115),"Bearish","-----"))</f>
        <v>Bearish</v>
      </c>
      <c r="GE126">
        <f>(Z126-BG126)/BG126</f>
        <v>-5.9161187167830237E-4</v>
      </c>
      <c r="GI126" s="7" t="str">
        <f>IF(Y126&gt;Z126,"Bullish","Bearish")</f>
        <v>Bullish</v>
      </c>
      <c r="GJ126" s="19" t="str">
        <f>IF(AND(D126&gt;Y126,D125&lt;Y125),"TEMA crossover","-----")</f>
        <v>-----</v>
      </c>
      <c r="GK126" s="19" t="str">
        <f>IF(AND(D126&lt;Y126,D125&gt;Y125),"TEMA crossunder","-----")</f>
        <v>-----</v>
      </c>
      <c r="GL126" s="20" t="str">
        <f>IF(GD126="Bearish","YES","-----")</f>
        <v>YES</v>
      </c>
      <c r="GM126" s="20" t="str">
        <f>IF(GH126="Reverse to Bearish","YES","-----")</f>
        <v>-----</v>
      </c>
      <c r="GN126" s="20" t="str">
        <f>IF(AND(GI126="Bullish",GI125="Bullish",GI124="Bullish",GI123="Bullish"),"YES","-----")</f>
        <v>-----</v>
      </c>
      <c r="GO126" s="20" t="str">
        <f>IF(OR(GK126="TEMA crossunder",GK125="TEMA crossunder",GK124="TEMA crossunder",GK123="TEMA crossunder"),"YES","-----")</f>
        <v>-----</v>
      </c>
      <c r="GP126" s="20" t="str">
        <f>IF(GD126="Bullish","YES","-----")</f>
        <v>-----</v>
      </c>
      <c r="GQ126" s="20" t="str">
        <f>IF(GH126="Reverse to Bullish","YES","-----")</f>
        <v>-----</v>
      </c>
      <c r="GR126" s="20" t="str">
        <f>IF(AND(GI126="Bearish",GI125="Bearish",GI124="Bearish",GI123="Bearish"),"YES","-----")</f>
        <v>-----</v>
      </c>
      <c r="GS126" s="20" t="str">
        <f>IF(OR(GJ126="TEMA crossover",GJ125="TEMA crossover",GJ124="TEMA crossover",GJ123="TEMA crossover"),"YES","-----")</f>
        <v>YES</v>
      </c>
      <c r="GT126" s="20" t="str">
        <f t="shared" si="284"/>
        <v>-----</v>
      </c>
      <c r="GU126" s="20" t="str">
        <f t="shared" si="285"/>
        <v>-----</v>
      </c>
      <c r="GV126" s="20" t="str">
        <f t="shared" si="286"/>
        <v>-----</v>
      </c>
      <c r="GW126" s="20" t="str">
        <f t="shared" si="287"/>
        <v>-----</v>
      </c>
      <c r="GX126" s="20" t="str">
        <f t="shared" si="288"/>
        <v>-----</v>
      </c>
      <c r="GY126" s="20" t="str">
        <f t="shared" si="289"/>
        <v>-----</v>
      </c>
      <c r="GZ126" s="7" t="str">
        <f>IF(G126&gt;BH126,"YES","-----")</f>
        <v>-----</v>
      </c>
      <c r="HA126" s="7" t="str">
        <f>IF(F126&lt;BI126,"YES","-----")</f>
        <v>-----</v>
      </c>
      <c r="HB126">
        <f>BH126-BI126</f>
        <v>9.2799999999997453</v>
      </c>
      <c r="HI126">
        <f t="shared" si="267"/>
        <v>-6.9387699999997494</v>
      </c>
      <c r="HJ126">
        <f t="shared" si="268"/>
        <v>2.3412299999999959</v>
      </c>
      <c r="HK126" s="7"/>
      <c r="HL126" s="7"/>
      <c r="HM126" s="7"/>
      <c r="HN126" s="7"/>
      <c r="HO126" s="7"/>
      <c r="HP126" s="7"/>
      <c r="HQ126" s="28">
        <f t="shared" si="291"/>
        <v>3.5631299999995463</v>
      </c>
      <c r="HR126" s="28" t="str">
        <f t="shared" si="269"/>
        <v>Bull</v>
      </c>
      <c r="HS126">
        <f t="shared" si="270"/>
        <v>3.5631299999995463</v>
      </c>
    </row>
    <row r="127" spans="1:227" x14ac:dyDescent="0.55000000000000004">
      <c r="A127">
        <f>Validation!A126</f>
        <v>1772065800</v>
      </c>
      <c r="B127" t="str">
        <f>Price!B126</f>
        <v>XAUUSD</v>
      </c>
      <c r="C127" t="str">
        <f>Price!C126</f>
        <v>M5</v>
      </c>
      <c r="D127">
        <f>Price!D126</f>
        <v>5182.32</v>
      </c>
      <c r="E127">
        <f>Price!E126</f>
        <v>5185.45</v>
      </c>
      <c r="F127">
        <f>Price!F126</f>
        <v>5189.46</v>
      </c>
      <c r="G127">
        <f>Price!G126</f>
        <v>5182.32</v>
      </c>
      <c r="H127">
        <f>Price!H126</f>
        <v>608</v>
      </c>
      <c r="I127">
        <f>Diagonals!E126</f>
        <v>0</v>
      </c>
      <c r="J127">
        <f>Diagonals!F126</f>
        <v>0</v>
      </c>
      <c r="K127">
        <f>Diagonals!G126</f>
        <v>0</v>
      </c>
      <c r="L127">
        <f>Diagonals!H126</f>
        <v>0</v>
      </c>
      <c r="M127">
        <f>Diagonals!I126</f>
        <v>0</v>
      </c>
      <c r="N127">
        <f>Diagonals!J126</f>
        <v>0</v>
      </c>
      <c r="O127">
        <f>Diagonals!K126</f>
        <v>0</v>
      </c>
      <c r="P127">
        <f>Diagonals!L126</f>
        <v>0</v>
      </c>
      <c r="Q127">
        <f>Trendlines!E126</f>
        <v>0</v>
      </c>
      <c r="R127">
        <f>Trendlines!F126</f>
        <v>0</v>
      </c>
      <c r="S127">
        <f>Trendlines!G126</f>
        <v>0</v>
      </c>
      <c r="T127">
        <f>Trendlines!H126</f>
        <v>5156.16</v>
      </c>
      <c r="U127">
        <f>Trendlines!I126</f>
        <v>0</v>
      </c>
      <c r="V127">
        <f>Trendlines!J126</f>
        <v>5155.9399999999996</v>
      </c>
      <c r="W127">
        <f>Trendlines!K126</f>
        <v>0</v>
      </c>
      <c r="X127">
        <f>Trendlines!L126</f>
        <v>0</v>
      </c>
      <c r="Y127">
        <f>Tema_Hrma_Smma!E126</f>
        <v>5182.6499999999996</v>
      </c>
      <c r="Z127">
        <f>Tema_Hrma_Smma!F126</f>
        <v>5172.12</v>
      </c>
      <c r="AA127">
        <f>Tema_Hrma_Smma!G126</f>
        <v>5180.54</v>
      </c>
      <c r="AB127">
        <f>ZScore!H126</f>
        <v>-1</v>
      </c>
      <c r="AC127">
        <f>ZScore!I126</f>
        <v>6.1990000000000003E-2</v>
      </c>
      <c r="AD127">
        <f>ZScore!J126</f>
        <v>3</v>
      </c>
      <c r="AE127">
        <f>HA!E126</f>
        <v>5177.16</v>
      </c>
      <c r="AF127">
        <f>HA!F126</f>
        <v>5189.46</v>
      </c>
      <c r="AG127">
        <f>HA!G126</f>
        <v>5177.16</v>
      </c>
      <c r="AH127">
        <f>HA!H126</f>
        <v>5184.8900000000003</v>
      </c>
      <c r="AI127">
        <f>HA!I126</f>
        <v>1</v>
      </c>
      <c r="AJ127">
        <f>HA!J126</f>
        <v>7.73</v>
      </c>
      <c r="AK127">
        <f>HA!K126</f>
        <v>1.55959</v>
      </c>
      <c r="AL127">
        <f>HA!L126</f>
        <v>5</v>
      </c>
      <c r="AM127">
        <f>KC!E126</f>
        <v>5195.84501</v>
      </c>
      <c r="AN127">
        <f>KC!F126</f>
        <v>5189.5711199999996</v>
      </c>
      <c r="AO127">
        <f>KC!G126</f>
        <v>5183.2972300000001</v>
      </c>
      <c r="AP127">
        <f>KC!H126</f>
        <v>5177.0233399999997</v>
      </c>
      <c r="AQ127">
        <f>KC!I126</f>
        <v>5170.7494500000003</v>
      </c>
      <c r="AR127">
        <f>KC!J126</f>
        <v>5161.6892099999995</v>
      </c>
      <c r="AS127">
        <f>KC!K126</f>
        <v>5155.4153200000001</v>
      </c>
      <c r="AT127">
        <f>KC!L126</f>
        <v>5149.1414299999997</v>
      </c>
      <c r="AU127">
        <f>KC!M126</f>
        <v>5142.8675400000002</v>
      </c>
      <c r="AV127">
        <f>KC!N126</f>
        <v>5136.5936600000005</v>
      </c>
      <c r="AW127">
        <f>SR_Levels!E126</f>
        <v>5178.6000000000004</v>
      </c>
      <c r="AX127">
        <f>SR_Levels!F126</f>
        <v>5161.8900000000003</v>
      </c>
      <c r="AY127">
        <f>SR_Levels!G126</f>
        <v>5135.8500000000004</v>
      </c>
      <c r="AZ127">
        <f>SR_Levels!H126</f>
        <v>0</v>
      </c>
      <c r="BA127">
        <f>SR_Levels!I126</f>
        <v>5193.3500000000004</v>
      </c>
      <c r="BB127">
        <f>SR_Levels!J126</f>
        <v>5205.3100000000004</v>
      </c>
      <c r="BC127">
        <f>SR_Levels!K126</f>
        <v>0</v>
      </c>
      <c r="BD127">
        <f>SR_Levels!L126</f>
        <v>0</v>
      </c>
      <c r="BE127">
        <f>ZigZag!E126</f>
        <v>0</v>
      </c>
      <c r="BF127">
        <f>ZigZag!F126</f>
        <v>0</v>
      </c>
      <c r="BG127">
        <f>ZigZag!G126</f>
        <v>5173.2</v>
      </c>
      <c r="BH127">
        <f>Dual_Tema!E126</f>
        <v>5186.79</v>
      </c>
      <c r="BI127">
        <f>Dual_Tema!F126</f>
        <v>5178.54</v>
      </c>
      <c r="BJ127">
        <f>Pinbar!E126</f>
        <v>0</v>
      </c>
      <c r="BK127">
        <f>SSA!E126</f>
        <v>5183.0240700000004</v>
      </c>
      <c r="BL127">
        <f>SSA!F126</f>
        <v>5179.5348599999998</v>
      </c>
      <c r="BN127" t="str">
        <f t="shared" si="290"/>
        <v>Red Candle</v>
      </c>
      <c r="BO127" s="34">
        <f t="shared" si="292"/>
        <v>4.2788707501977274E-3</v>
      </c>
      <c r="BP127" s="34">
        <f t="shared" si="294"/>
        <v>2.5807799604564696E-3</v>
      </c>
      <c r="BQ127" s="34">
        <f t="shared" si="302"/>
        <v>1.3487036600492441E-3</v>
      </c>
      <c r="BR127" s="34">
        <f t="shared" si="304"/>
        <v>2.7282120343172789E-3</v>
      </c>
      <c r="BS127" s="35">
        <f t="shared" si="293"/>
        <v>7.1187699971031471E-4</v>
      </c>
      <c r="BT127" s="35">
        <f t="shared" si="295"/>
        <v>2.1481102412490571E-4</v>
      </c>
      <c r="BU127" s="35">
        <f t="shared" si="303"/>
        <v>7.4880302068036642E-5</v>
      </c>
      <c r="BV127" s="35">
        <f t="shared" si="305"/>
        <v>1.1352716117318806E-4</v>
      </c>
      <c r="BW127" s="27">
        <v>96</v>
      </c>
      <c r="BX127">
        <f>F127-G127</f>
        <v>7.1400000000003274</v>
      </c>
      <c r="BY127">
        <f>ABS(F127-D126)</f>
        <v>4.2100000000000364</v>
      </c>
      <c r="BZ127">
        <f>ABS(G127-D126)</f>
        <v>2.930000000000291</v>
      </c>
      <c r="CA127">
        <f t="shared" si="271"/>
        <v>7.1400000000003274</v>
      </c>
      <c r="CB127">
        <f t="shared" si="296"/>
        <v>8.1128571428571377</v>
      </c>
      <c r="CC127">
        <f t="shared" si="299"/>
        <v>8.4997105971836788</v>
      </c>
      <c r="CD127">
        <f t="shared" si="297"/>
        <v>-0.38685345432654117</v>
      </c>
      <c r="CE127">
        <f t="shared" si="300"/>
        <v>-1</v>
      </c>
      <c r="CF127">
        <f t="shared" si="301"/>
        <v>-3</v>
      </c>
      <c r="CG127" s="7" t="str">
        <f t="shared" si="298"/>
        <v>-----</v>
      </c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Z127" s="7" t="str">
        <f>IF(AND(D127&gt;BH127,D127&gt;E127),"Bullish Trigger","-----")</f>
        <v>-----</v>
      </c>
      <c r="DA127" s="7" t="str">
        <f>IF(AND(D127&lt;BI127,D127&lt;E127),"Bearish Trigger","-----")</f>
        <v>-----</v>
      </c>
      <c r="DB127" s="13" t="str">
        <f>IF(AND(W127=BE127,W127&gt;0,BE127&gt;0),"Important High","------")</f>
        <v>------</v>
      </c>
      <c r="DC127" s="13" t="str">
        <f>IF(AND(X127=BF127,X127&gt;0,BF127&gt;0),"Important Low","------")</f>
        <v>------</v>
      </c>
      <c r="DD127" s="7" t="str">
        <f>IF(AND(DB127="Important High",DC127="-----",BJ127=1),"Imp High Rej","-----")</f>
        <v>-----</v>
      </c>
      <c r="DE127" s="7" t="str">
        <f>IF(AND(DB127="-----",DC127="Important Low",BJ127=1),"Imp Low Rej","-----")</f>
        <v>-----</v>
      </c>
      <c r="DF127" s="7" t="str">
        <f>IF(Y127&gt;AM127,"Overbought",IF(Y127&gt;AO127,"Bullish Momentum",IF(Y127&gt;AQ127,"Flat Momentum","-----")))</f>
        <v>Flat Momentum</v>
      </c>
      <c r="DG127" s="7" t="str">
        <f>IF(Y127&lt;AV127,"Oversold",IF(Y127&lt;AT127,"Bearish Momentum",IF(Y127&lt;AR127,"Flat Momentum","-----")))</f>
        <v>-----</v>
      </c>
      <c r="DH127" s="7" t="str">
        <f>IF(AND(DF127="Overbought",AD127=2),"Culminated Thrust","-----")</f>
        <v>-----</v>
      </c>
      <c r="DI127" s="7" t="str">
        <f>IF(AND(DG127="Oversold",AD127=5),"Culminated Thrust","-----")</f>
        <v>-----</v>
      </c>
      <c r="DJ127" s="14">
        <f>(Q127-$D127)/$D127</f>
        <v>-1</v>
      </c>
      <c r="DK127" s="14">
        <f>(R127-$D127)/$D127</f>
        <v>-1</v>
      </c>
      <c r="DL127" s="14">
        <f>(S127-$D127)/$D127</f>
        <v>-1</v>
      </c>
      <c r="DM127" s="14">
        <f>(T127-$D127)/$D127</f>
        <v>-5.0479322002500533E-3</v>
      </c>
      <c r="DN127" s="14">
        <f>(U127-$D127)/$D127</f>
        <v>-1</v>
      </c>
      <c r="DO127" s="14">
        <f>(V127-$D127)/$D127</f>
        <v>-5.0903842294570982E-3</v>
      </c>
      <c r="DP127" s="14">
        <f t="shared" si="239"/>
        <v>-5.0479322002500533E-3</v>
      </c>
      <c r="DQ127" s="14">
        <f t="shared" si="240"/>
        <v>-5.0903842294570982E-3</v>
      </c>
      <c r="DR127" s="14">
        <f t="shared" si="241"/>
        <v>-1</v>
      </c>
      <c r="DS127" s="14">
        <f t="shared" si="242"/>
        <v>-1</v>
      </c>
      <c r="DT127" s="14">
        <f t="shared" si="243"/>
        <v>-1</v>
      </c>
      <c r="DU127" s="14">
        <f t="shared" si="244"/>
        <v>-1</v>
      </c>
      <c r="DV127" t="str">
        <f>IF($D127&gt;Q127,"SUP","RES")</f>
        <v>SUP</v>
      </c>
      <c r="DW127" t="str">
        <f>IF($D127&gt;R127,"SUP","RES")</f>
        <v>SUP</v>
      </c>
      <c r="DX127" t="str">
        <f>IF($D127&gt;S127,"SUP","RES")</f>
        <v>SUP</v>
      </c>
      <c r="DY127" t="str">
        <f>IF($D127&gt;T127,"SUP","RES")</f>
        <v>SUP</v>
      </c>
      <c r="DZ127" t="str">
        <f>IF($D127&gt;U127,"SUP","RES")</f>
        <v>SUP</v>
      </c>
      <c r="EA127" t="str">
        <f>IF($D127&gt;V127,"SUP","RES")</f>
        <v>SUP</v>
      </c>
      <c r="EB127" s="7">
        <f t="shared" si="245"/>
        <v>0</v>
      </c>
      <c r="EC127" s="7">
        <f t="shared" si="246"/>
        <v>6</v>
      </c>
      <c r="ED127" s="13" t="str">
        <f t="shared" si="247"/>
        <v>All Sup</v>
      </c>
      <c r="EE127" s="13" t="str">
        <f t="shared" si="248"/>
        <v>-----</v>
      </c>
      <c r="EF127" s="7" t="str">
        <f>IF(OR(ED127="All Sup",EE127="All Res"),"na",((D127-MIN(Q127:V127))/(MAX(Q127:V127)-MIN(Q127:V127))))</f>
        <v>na</v>
      </c>
      <c r="EG127">
        <v>1.4999999999999999E-4</v>
      </c>
      <c r="EH127">
        <f>Q127*(1+$EG127)</f>
        <v>0</v>
      </c>
      <c r="EI127">
        <f>Q127*(1-$EG127)</f>
        <v>0</v>
      </c>
      <c r="EJ127">
        <f>R127*(1+$EG127)</f>
        <v>0</v>
      </c>
      <c r="EK127">
        <f>R127*(1-$EG127)</f>
        <v>0</v>
      </c>
      <c r="EL127">
        <f>S127*(1+$EG127)</f>
        <v>0</v>
      </c>
      <c r="EM127">
        <f>S127*(1-$EG127)</f>
        <v>0</v>
      </c>
      <c r="EN127">
        <f>T127*(1+$EG127)</f>
        <v>5156.9334240000007</v>
      </c>
      <c r="EO127">
        <f>T127*(1-$EG127)</f>
        <v>5155.3865759999999</v>
      </c>
      <c r="EP127">
        <f>U127*(1+$EG127)</f>
        <v>0</v>
      </c>
      <c r="EQ127">
        <f>U127*(1-$EG127)</f>
        <v>0</v>
      </c>
      <c r="ER127">
        <f>V127*(1+$EG127)</f>
        <v>5156.7133910000002</v>
      </c>
      <c r="ES127">
        <f>V127*(1-$EG127)</f>
        <v>5155.1666089999999</v>
      </c>
      <c r="ET127" s="7" t="str">
        <f t="shared" si="249"/>
        <v>-----</v>
      </c>
      <c r="EU127" s="7" t="str">
        <f t="shared" si="250"/>
        <v>-----</v>
      </c>
      <c r="EV127" s="7" t="str">
        <f t="shared" si="251"/>
        <v>-----</v>
      </c>
      <c r="EW127" s="7" t="str">
        <f t="shared" si="252"/>
        <v>-----</v>
      </c>
      <c r="EX127" s="7" t="str">
        <f t="shared" si="253"/>
        <v>-----</v>
      </c>
      <c r="EY127" s="7" t="str">
        <f t="shared" si="254"/>
        <v>-----</v>
      </c>
      <c r="EZ127">
        <f t="shared" si="272"/>
        <v>125</v>
      </c>
      <c r="FA127">
        <f t="shared" si="273"/>
        <v>125</v>
      </c>
      <c r="FB127">
        <f t="shared" si="274"/>
        <v>125</v>
      </c>
      <c r="FC127">
        <f t="shared" si="275"/>
        <v>125</v>
      </c>
      <c r="FD127">
        <f t="shared" si="276"/>
        <v>125</v>
      </c>
      <c r="FE127">
        <f t="shared" si="277"/>
        <v>125</v>
      </c>
      <c r="FF127">
        <f t="shared" si="278"/>
        <v>0</v>
      </c>
      <c r="FG127">
        <f t="shared" si="279"/>
        <v>0</v>
      </c>
      <c r="FH127">
        <f t="shared" si="280"/>
        <v>0</v>
      </c>
      <c r="FI127">
        <f t="shared" si="281"/>
        <v>0</v>
      </c>
      <c r="FJ127">
        <f t="shared" si="282"/>
        <v>0</v>
      </c>
      <c r="FK127">
        <f t="shared" si="283"/>
        <v>0</v>
      </c>
      <c r="FL127" s="7" t="str">
        <f t="shared" si="255"/>
        <v>-----</v>
      </c>
      <c r="FM127" s="7" t="str">
        <f t="shared" si="256"/>
        <v>-----</v>
      </c>
      <c r="FN127" s="7" t="str">
        <f t="shared" si="257"/>
        <v>-----</v>
      </c>
      <c r="FO127" s="7" t="str">
        <f t="shared" si="258"/>
        <v>-----</v>
      </c>
      <c r="FP127" s="7" t="str">
        <f t="shared" si="259"/>
        <v>-----</v>
      </c>
      <c r="FQ127" s="7" t="str">
        <f t="shared" si="260"/>
        <v>-----</v>
      </c>
      <c r="FR127" s="13" t="str">
        <f>IF(FL127="-----","-----",(D127-Q127)/Q127)</f>
        <v>-----</v>
      </c>
      <c r="FS127" s="13" t="str">
        <f>IF(FM127="-----","-----",(Q127-R127)/R127)</f>
        <v>-----</v>
      </c>
      <c r="FT127" s="13" t="str">
        <f>IF(FN127="-----","-----",(R127-S127)/S127)</f>
        <v>-----</v>
      </c>
      <c r="FU127" s="13" t="str">
        <f>IF(FO127="-----","-----",(S127-T127)/T127)</f>
        <v>-----</v>
      </c>
      <c r="FV127" s="13" t="str">
        <f>IF(FP127="-----","-----",(T127-U127)/U127)</f>
        <v>-----</v>
      </c>
      <c r="FW127" s="13" t="str">
        <f>IF(FQ127="-----","-----",(U127-V127)/V127)</f>
        <v>-----</v>
      </c>
      <c r="FX127" s="7" t="str">
        <f t="shared" si="261"/>
        <v>-----</v>
      </c>
      <c r="FY127" s="7" t="str">
        <f t="shared" si="262"/>
        <v>-----</v>
      </c>
      <c r="FZ127" s="7" t="str">
        <f t="shared" si="263"/>
        <v>-----</v>
      </c>
      <c r="GA127" s="7" t="str">
        <f t="shared" si="264"/>
        <v>-----</v>
      </c>
      <c r="GB127" s="7" t="str">
        <f t="shared" si="265"/>
        <v>-----</v>
      </c>
      <c r="GC127" s="7" t="str">
        <f t="shared" si="266"/>
        <v>-----</v>
      </c>
      <c r="GD127" s="7" t="str">
        <f>IF(AND(BG127&gt;AA127,BG126&gt;AA126,BG125&gt;AA125,BG124&gt;AA124,BG123&gt;AA123,BG122&gt;AA122,BG121&gt;AA121,BG120&gt;AA120,BG119&gt;AA119,BG118&gt;AA118,BG117&gt;AA117,BG116&gt;AA116),"Bullish",IF(AND(BG127&lt;AA127,BG126&lt;AA126,BG125&lt;AA125,BG124&lt;AA124,BG123&lt;AA123,BG122&lt;AA122,BG121&lt;AA121,BG120&lt;AA120,BG119&lt;AA119,BG118&lt;AA118,BG117&lt;AA117,BG116&lt;AA116),"Bearish","-----"))</f>
        <v>Bearish</v>
      </c>
      <c r="GE127">
        <f>(Z127-BG127)/BG127</f>
        <v>-2.0876826722336799E-4</v>
      </c>
      <c r="GI127" s="7" t="str">
        <f>IF(Y127&gt;Z127,"Bullish","Bearish")</f>
        <v>Bullish</v>
      </c>
      <c r="GJ127" s="19" t="str">
        <f>IF(AND(D127&gt;Y127,D126&lt;Y126),"TEMA crossover","-----")</f>
        <v>-----</v>
      </c>
      <c r="GK127" s="19" t="str">
        <f>IF(AND(D127&lt;Y127,D126&gt;Y126),"TEMA crossunder","-----")</f>
        <v>TEMA crossunder</v>
      </c>
      <c r="GL127" s="20" t="str">
        <f>IF(GD127="Bearish","YES","-----")</f>
        <v>YES</v>
      </c>
      <c r="GM127" s="20" t="str">
        <f>IF(GH127="Reverse to Bearish","YES","-----")</f>
        <v>-----</v>
      </c>
      <c r="GN127" s="20" t="str">
        <f>IF(AND(GI127="Bullish",GI126="Bullish",GI125="Bullish",GI124="Bullish"),"YES","-----")</f>
        <v>YES</v>
      </c>
      <c r="GO127" s="20" t="str">
        <f>IF(OR(GK127="TEMA crossunder",GK126="TEMA crossunder",GK125="TEMA crossunder",GK124="TEMA crossunder"),"YES","-----")</f>
        <v>YES</v>
      </c>
      <c r="GP127" s="20" t="str">
        <f>IF(GD127="Bullish","YES","-----")</f>
        <v>-----</v>
      </c>
      <c r="GQ127" s="20" t="str">
        <f>IF(GH127="Reverse to Bullish","YES","-----")</f>
        <v>-----</v>
      </c>
      <c r="GR127" s="20" t="str">
        <f>IF(AND(GI127="Bearish",GI126="Bearish",GI125="Bearish",GI124="Bearish"),"YES","-----")</f>
        <v>-----</v>
      </c>
      <c r="GS127" s="20" t="str">
        <f>IF(OR(GJ127="TEMA crossover",GJ126="TEMA crossover",GJ125="TEMA crossover",GJ124="TEMA crossover"),"YES","-----")</f>
        <v>-----</v>
      </c>
      <c r="GT127" s="20" t="str">
        <f t="shared" si="284"/>
        <v>-----</v>
      </c>
      <c r="GU127" s="20" t="str">
        <f t="shared" si="285"/>
        <v>-----</v>
      </c>
      <c r="GV127" s="20" t="str">
        <f t="shared" si="286"/>
        <v>-----</v>
      </c>
      <c r="GW127" s="20" t="str">
        <f t="shared" si="287"/>
        <v>-----</v>
      </c>
      <c r="GX127" s="20" t="str">
        <f t="shared" si="288"/>
        <v>-----</v>
      </c>
      <c r="GY127" s="20" t="str">
        <f t="shared" si="289"/>
        <v>-----</v>
      </c>
      <c r="GZ127" s="7" t="str">
        <f>IF(G127&gt;BH127,"YES","-----")</f>
        <v>-----</v>
      </c>
      <c r="HA127" s="7" t="str">
        <f>IF(F127&lt;BI127,"YES","-----")</f>
        <v>-----</v>
      </c>
      <c r="HB127">
        <f>BH127-BI127</f>
        <v>8.25</v>
      </c>
      <c r="HI127">
        <f t="shared" si="267"/>
        <v>-4.484070000000429</v>
      </c>
      <c r="HJ127">
        <f t="shared" si="268"/>
        <v>3.765929999999571</v>
      </c>
      <c r="HK127" s="7"/>
      <c r="HL127" s="7"/>
      <c r="HM127" s="7"/>
      <c r="HN127" s="7"/>
      <c r="HO127" s="7"/>
      <c r="HP127" s="7"/>
      <c r="HQ127" s="28">
        <f t="shared" si="291"/>
        <v>3.4892100000006394</v>
      </c>
      <c r="HR127" s="28" t="str">
        <f t="shared" si="269"/>
        <v>Bull</v>
      </c>
      <c r="HS127">
        <f t="shared" si="270"/>
        <v>3.4892100000006394</v>
      </c>
    </row>
    <row r="128" spans="1:227" x14ac:dyDescent="0.55000000000000004">
      <c r="A128">
        <f>Validation!A127</f>
        <v>1772066100</v>
      </c>
      <c r="B128" t="str">
        <f>Price!B127</f>
        <v>XAUUSD</v>
      </c>
      <c r="C128" t="str">
        <f>Price!C127</f>
        <v>M5</v>
      </c>
      <c r="D128">
        <f>Price!D127</f>
        <v>5182.63</v>
      </c>
      <c r="E128">
        <f>Price!E127</f>
        <v>5182.38</v>
      </c>
      <c r="F128">
        <f>Price!F127</f>
        <v>5185.18</v>
      </c>
      <c r="G128">
        <f>Price!G127</f>
        <v>5181.43</v>
      </c>
      <c r="H128">
        <f>Price!H127</f>
        <v>437</v>
      </c>
      <c r="I128">
        <f>Diagonals!E127</f>
        <v>0</v>
      </c>
      <c r="J128">
        <f>Diagonals!F127</f>
        <v>0</v>
      </c>
      <c r="K128">
        <f>Diagonals!G127</f>
        <v>0</v>
      </c>
      <c r="L128">
        <f>Diagonals!H127</f>
        <v>0</v>
      </c>
      <c r="M128">
        <f>Diagonals!I127</f>
        <v>0</v>
      </c>
      <c r="N128">
        <f>Diagonals!J127</f>
        <v>0</v>
      </c>
      <c r="O128">
        <f>Diagonals!K127</f>
        <v>0</v>
      </c>
      <c r="P128">
        <f>Diagonals!L127</f>
        <v>0</v>
      </c>
      <c r="Q128">
        <f>Trendlines!E127</f>
        <v>0</v>
      </c>
      <c r="R128">
        <f>Trendlines!F127</f>
        <v>0</v>
      </c>
      <c r="S128">
        <f>Trendlines!G127</f>
        <v>0</v>
      </c>
      <c r="T128">
        <f>Trendlines!H127</f>
        <v>5156.24</v>
      </c>
      <c r="U128">
        <f>Trendlines!I127</f>
        <v>0</v>
      </c>
      <c r="V128">
        <f>Trendlines!J127</f>
        <v>5155.9799999999996</v>
      </c>
      <c r="W128">
        <f>Trendlines!K127</f>
        <v>0</v>
      </c>
      <c r="X128">
        <f>Trendlines!L127</f>
        <v>0</v>
      </c>
      <c r="Y128">
        <f>Tema_Hrma_Smma!E127</f>
        <v>5184.46</v>
      </c>
      <c r="Z128">
        <f>Tema_Hrma_Smma!F127</f>
        <v>5174.76</v>
      </c>
      <c r="AA128">
        <f>Tema_Hrma_Smma!G127</f>
        <v>5180.6400000000003</v>
      </c>
      <c r="AB128">
        <f>ZScore!H127</f>
        <v>1</v>
      </c>
      <c r="AC128">
        <f>ZScore!I127</f>
        <v>0.94618000000000002</v>
      </c>
      <c r="AD128">
        <f>ZScore!J127</f>
        <v>0</v>
      </c>
      <c r="AE128">
        <f>HA!E127</f>
        <v>5181.0200000000004</v>
      </c>
      <c r="AF128">
        <f>HA!F127</f>
        <v>5185.18</v>
      </c>
      <c r="AG128">
        <f>HA!G127</f>
        <v>5181.0200000000004</v>
      </c>
      <c r="AH128">
        <f>HA!H127</f>
        <v>5182.91</v>
      </c>
      <c r="AI128">
        <f>HA!I127</f>
        <v>1</v>
      </c>
      <c r="AJ128">
        <f>HA!J127</f>
        <v>1.88</v>
      </c>
      <c r="AK128">
        <f>HA!K127</f>
        <v>-0.42336000000000001</v>
      </c>
      <c r="AL128">
        <f>HA!L127</f>
        <v>6</v>
      </c>
      <c r="AM128">
        <f>KC!E127</f>
        <v>5196.50803</v>
      </c>
      <c r="AN128">
        <f>KC!F127</f>
        <v>5190.2450699999999</v>
      </c>
      <c r="AO128">
        <f>KC!G127</f>
        <v>5183.9821000000002</v>
      </c>
      <c r="AP128">
        <f>KC!H127</f>
        <v>5177.7191400000002</v>
      </c>
      <c r="AQ128">
        <f>KC!I127</f>
        <v>5171.4561800000001</v>
      </c>
      <c r="AR128">
        <f>KC!J127</f>
        <v>5162.5228399999996</v>
      </c>
      <c r="AS128">
        <f>KC!K127</f>
        <v>5156.2598799999996</v>
      </c>
      <c r="AT128">
        <f>KC!L127</f>
        <v>5149.9969199999996</v>
      </c>
      <c r="AU128">
        <f>KC!M127</f>
        <v>5143.7339599999996</v>
      </c>
      <c r="AV128">
        <f>KC!N127</f>
        <v>5137.4709899999998</v>
      </c>
      <c r="AW128">
        <f>SR_Levels!E127</f>
        <v>5178.6000000000004</v>
      </c>
      <c r="AX128">
        <f>SR_Levels!F127</f>
        <v>5161.8900000000003</v>
      </c>
      <c r="AY128">
        <f>SR_Levels!G127</f>
        <v>5135.8500000000004</v>
      </c>
      <c r="AZ128">
        <f>SR_Levels!H127</f>
        <v>0</v>
      </c>
      <c r="BA128">
        <f>SR_Levels!I127</f>
        <v>5193.3500000000004</v>
      </c>
      <c r="BB128">
        <f>SR_Levels!J127</f>
        <v>5205.3100000000004</v>
      </c>
      <c r="BC128">
        <f>SR_Levels!K127</f>
        <v>0</v>
      </c>
      <c r="BD128">
        <f>SR_Levels!L127</f>
        <v>0</v>
      </c>
      <c r="BE128">
        <f>ZigZag!E127</f>
        <v>0</v>
      </c>
      <c r="BF128">
        <f>ZigZag!F127</f>
        <v>0</v>
      </c>
      <c r="BG128">
        <f>ZigZag!G127</f>
        <v>5173.8999999999996</v>
      </c>
      <c r="BH128">
        <f>Dual_Tema!E127</f>
        <v>5187.57</v>
      </c>
      <c r="BI128">
        <f>Dual_Tema!F127</f>
        <v>5181.62</v>
      </c>
      <c r="BJ128">
        <f>Pinbar!E127</f>
        <v>0</v>
      </c>
      <c r="BK128">
        <f>SSA!E127</f>
        <v>5185.8508000000002</v>
      </c>
      <c r="BL128">
        <f>SSA!F127</f>
        <v>5182.69283</v>
      </c>
      <c r="BN128" t="str">
        <f t="shared" si="290"/>
        <v>Green Candle</v>
      </c>
      <c r="BO128" s="34">
        <f t="shared" si="292"/>
        <v>4.0062379527117109E-3</v>
      </c>
      <c r="BP128" s="34">
        <f t="shared" si="294"/>
        <v>2.4662081131476832E-3</v>
      </c>
      <c r="BQ128" s="34">
        <f t="shared" si="302"/>
        <v>5.5987474250596136E-4</v>
      </c>
      <c r="BR128" s="34">
        <f t="shared" si="304"/>
        <v>2.6562711602082789E-3</v>
      </c>
      <c r="BS128" s="35">
        <f t="shared" si="293"/>
        <v>6.6659446716554882E-4</v>
      </c>
      <c r="BT128" s="35">
        <f t="shared" si="295"/>
        <v>2.052854025538231E-4</v>
      </c>
      <c r="BU128" s="35">
        <f t="shared" si="303"/>
        <v>3.1095931863900361E-5</v>
      </c>
      <c r="BV128" s="35">
        <f t="shared" si="305"/>
        <v>1.1053733825572287E-4</v>
      </c>
      <c r="BW128" s="27">
        <v>96</v>
      </c>
      <c r="BX128">
        <f>F128-G128</f>
        <v>3.75</v>
      </c>
      <c r="BY128">
        <f>ABS(F128-D127)</f>
        <v>2.8600000000005821</v>
      </c>
      <c r="BZ128">
        <f>ABS(G128-D127)</f>
        <v>0.88999999999941792</v>
      </c>
      <c r="CA128">
        <f t="shared" si="271"/>
        <v>3.75</v>
      </c>
      <c r="CB128">
        <f t="shared" si="296"/>
        <v>8.0692857142857317</v>
      </c>
      <c r="CC128">
        <f t="shared" si="299"/>
        <v>8.1604455545277013</v>
      </c>
      <c r="CD128">
        <f t="shared" si="297"/>
        <v>-9.1159840241969547E-2</v>
      </c>
      <c r="CE128">
        <f t="shared" si="300"/>
        <v>-1</v>
      </c>
      <c r="CF128">
        <f t="shared" si="301"/>
        <v>-4</v>
      </c>
      <c r="CG128" s="7" t="str">
        <f t="shared" si="298"/>
        <v>-----</v>
      </c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  <c r="CZ128" s="7" t="str">
        <f>IF(AND(D128&gt;BH128,D128&gt;E128),"Bullish Trigger","-----")</f>
        <v>-----</v>
      </c>
      <c r="DA128" s="7" t="str">
        <f>IF(AND(D128&lt;BI128,D128&lt;E128),"Bearish Trigger","-----")</f>
        <v>-----</v>
      </c>
      <c r="DB128" s="13" t="str">
        <f>IF(AND(W128=BE128,W128&gt;0,BE128&gt;0),"Important High","------")</f>
        <v>------</v>
      </c>
      <c r="DC128" s="13" t="str">
        <f>IF(AND(X128=BF128,X128&gt;0,BF128&gt;0),"Important Low","------")</f>
        <v>------</v>
      </c>
      <c r="DD128" s="7" t="str">
        <f>IF(AND(DB128="Important High",DC128="-----",BJ128=1),"Imp High Rej","-----")</f>
        <v>-----</v>
      </c>
      <c r="DE128" s="7" t="str">
        <f>IF(AND(DB128="-----",DC128="Important Low",BJ128=1),"Imp Low Rej","-----")</f>
        <v>-----</v>
      </c>
      <c r="DF128" s="7" t="str">
        <f>IF(Y128&gt;AM128,"Overbought",IF(Y128&gt;AO128,"Bullish Momentum",IF(Y128&gt;AQ128,"Flat Momentum","-----")))</f>
        <v>Bullish Momentum</v>
      </c>
      <c r="DG128" s="7" t="str">
        <f>IF(Y128&lt;AV128,"Oversold",IF(Y128&lt;AT128,"Bearish Momentum",IF(Y128&lt;AR128,"Flat Momentum","-----")))</f>
        <v>-----</v>
      </c>
      <c r="DH128" s="7" t="str">
        <f>IF(AND(DF128="Overbought",AD128=2),"Culminated Thrust","-----")</f>
        <v>-----</v>
      </c>
      <c r="DI128" s="7" t="str">
        <f>IF(AND(DG128="Oversold",AD128=5),"Culminated Thrust","-----")</f>
        <v>-----</v>
      </c>
      <c r="DJ128" s="14">
        <f>(Q128-$D128)/$D128</f>
        <v>-1</v>
      </c>
      <c r="DK128" s="14">
        <f>(R128-$D128)/$D128</f>
        <v>-1</v>
      </c>
      <c r="DL128" s="14">
        <f>(S128-$D128)/$D128</f>
        <v>-1</v>
      </c>
      <c r="DM128" s="14">
        <f>(T128-$D128)/$D128</f>
        <v>-5.0920092694250463E-3</v>
      </c>
      <c r="DN128" s="14">
        <f>(U128-$D128)/$D128</f>
        <v>-1</v>
      </c>
      <c r="DO128" s="14">
        <f>(V128-$D128)/$D128</f>
        <v>-5.1421768484342014E-3</v>
      </c>
      <c r="DP128" s="14">
        <f t="shared" si="239"/>
        <v>-5.0920092694250463E-3</v>
      </c>
      <c r="DQ128" s="14">
        <f t="shared" si="240"/>
        <v>-5.1421768484342014E-3</v>
      </c>
      <c r="DR128" s="14">
        <f t="shared" si="241"/>
        <v>-1</v>
      </c>
      <c r="DS128" s="14">
        <f t="shared" si="242"/>
        <v>-1</v>
      </c>
      <c r="DT128" s="14">
        <f t="shared" si="243"/>
        <v>-1</v>
      </c>
      <c r="DU128" s="14">
        <f t="shared" si="244"/>
        <v>-1</v>
      </c>
      <c r="DV128" t="str">
        <f>IF($D128&gt;Q128,"SUP","RES")</f>
        <v>SUP</v>
      </c>
      <c r="DW128" t="str">
        <f>IF($D128&gt;R128,"SUP","RES")</f>
        <v>SUP</v>
      </c>
      <c r="DX128" t="str">
        <f>IF($D128&gt;S128,"SUP","RES")</f>
        <v>SUP</v>
      </c>
      <c r="DY128" t="str">
        <f>IF($D128&gt;T128,"SUP","RES")</f>
        <v>SUP</v>
      </c>
      <c r="DZ128" t="str">
        <f>IF($D128&gt;U128,"SUP","RES")</f>
        <v>SUP</v>
      </c>
      <c r="EA128" t="str">
        <f>IF($D128&gt;V128,"SUP","RES")</f>
        <v>SUP</v>
      </c>
      <c r="EB128" s="7">
        <f t="shared" si="245"/>
        <v>0</v>
      </c>
      <c r="EC128" s="7">
        <f t="shared" si="246"/>
        <v>6</v>
      </c>
      <c r="ED128" s="13" t="str">
        <f t="shared" si="247"/>
        <v>All Sup</v>
      </c>
      <c r="EE128" s="13" t="str">
        <f t="shared" si="248"/>
        <v>-----</v>
      </c>
      <c r="EF128" s="7" t="str">
        <f>IF(OR(ED128="All Sup",EE128="All Res"),"na",((D128-MIN(Q128:V128))/(MAX(Q128:V128)-MIN(Q128:V128))))</f>
        <v>na</v>
      </c>
      <c r="EG128">
        <v>1.4999999999999999E-4</v>
      </c>
      <c r="EH128">
        <f>Q128*(1+$EG128)</f>
        <v>0</v>
      </c>
      <c r="EI128">
        <f>Q128*(1-$EG128)</f>
        <v>0</v>
      </c>
      <c r="EJ128">
        <f>R128*(1+$EG128)</f>
        <v>0</v>
      </c>
      <c r="EK128">
        <f>R128*(1-$EG128)</f>
        <v>0</v>
      </c>
      <c r="EL128">
        <f>S128*(1+$EG128)</f>
        <v>0</v>
      </c>
      <c r="EM128">
        <f>S128*(1-$EG128)</f>
        <v>0</v>
      </c>
      <c r="EN128">
        <f>T128*(1+$EG128)</f>
        <v>5157.0134360000002</v>
      </c>
      <c r="EO128">
        <f>T128*(1-$EG128)</f>
        <v>5155.4665640000003</v>
      </c>
      <c r="EP128">
        <f>U128*(1+$EG128)</f>
        <v>0</v>
      </c>
      <c r="EQ128">
        <f>U128*(1-$EG128)</f>
        <v>0</v>
      </c>
      <c r="ER128">
        <f>V128*(1+$EG128)</f>
        <v>5156.7533970000004</v>
      </c>
      <c r="ES128">
        <f>V128*(1-$EG128)</f>
        <v>5155.2066029999996</v>
      </c>
      <c r="ET128" s="7" t="str">
        <f t="shared" si="249"/>
        <v>-----</v>
      </c>
      <c r="EU128" s="7" t="str">
        <f t="shared" si="250"/>
        <v>-----</v>
      </c>
      <c r="EV128" s="7" t="str">
        <f t="shared" si="251"/>
        <v>-----</v>
      </c>
      <c r="EW128" s="7" t="str">
        <f t="shared" si="252"/>
        <v>-----</v>
      </c>
      <c r="EX128" s="7" t="str">
        <f t="shared" si="253"/>
        <v>-----</v>
      </c>
      <c r="EY128" s="7" t="str">
        <f t="shared" si="254"/>
        <v>-----</v>
      </c>
      <c r="EZ128">
        <f t="shared" si="272"/>
        <v>126</v>
      </c>
      <c r="FA128">
        <f t="shared" si="273"/>
        <v>126</v>
      </c>
      <c r="FB128">
        <f t="shared" si="274"/>
        <v>126</v>
      </c>
      <c r="FC128">
        <f t="shared" si="275"/>
        <v>126</v>
      </c>
      <c r="FD128">
        <f t="shared" si="276"/>
        <v>126</v>
      </c>
      <c r="FE128">
        <f t="shared" si="277"/>
        <v>126</v>
      </c>
      <c r="FF128">
        <f t="shared" si="278"/>
        <v>0</v>
      </c>
      <c r="FG128">
        <f t="shared" si="279"/>
        <v>0</v>
      </c>
      <c r="FH128">
        <f t="shared" si="280"/>
        <v>0</v>
      </c>
      <c r="FI128">
        <f t="shared" si="281"/>
        <v>0</v>
      </c>
      <c r="FJ128">
        <f t="shared" si="282"/>
        <v>0</v>
      </c>
      <c r="FK128">
        <f t="shared" si="283"/>
        <v>0</v>
      </c>
      <c r="FL128" s="7" t="str">
        <f t="shared" si="255"/>
        <v>-----</v>
      </c>
      <c r="FM128" s="7" t="str">
        <f t="shared" si="256"/>
        <v>-----</v>
      </c>
      <c r="FN128" s="7" t="str">
        <f t="shared" si="257"/>
        <v>-----</v>
      </c>
      <c r="FO128" s="7" t="str">
        <f t="shared" si="258"/>
        <v>-----</v>
      </c>
      <c r="FP128" s="7" t="str">
        <f t="shared" si="259"/>
        <v>-----</v>
      </c>
      <c r="FQ128" s="7" t="str">
        <f t="shared" si="260"/>
        <v>-----</v>
      </c>
      <c r="FR128" s="13" t="str">
        <f>IF(FL128="-----","-----",(D128-Q128)/Q128)</f>
        <v>-----</v>
      </c>
      <c r="FS128" s="13" t="str">
        <f>IF(FM128="-----","-----",(Q128-R128)/R128)</f>
        <v>-----</v>
      </c>
      <c r="FT128" s="13" t="str">
        <f>IF(FN128="-----","-----",(R128-S128)/S128)</f>
        <v>-----</v>
      </c>
      <c r="FU128" s="13" t="str">
        <f>IF(FO128="-----","-----",(S128-T128)/T128)</f>
        <v>-----</v>
      </c>
      <c r="FV128" s="13" t="str">
        <f>IF(FP128="-----","-----",(T128-U128)/U128)</f>
        <v>-----</v>
      </c>
      <c r="FW128" s="13" t="str">
        <f>IF(FQ128="-----","-----",(U128-V128)/V128)</f>
        <v>-----</v>
      </c>
      <c r="FX128" s="7" t="str">
        <f t="shared" si="261"/>
        <v>-----</v>
      </c>
      <c r="FY128" s="7" t="str">
        <f t="shared" si="262"/>
        <v>-----</v>
      </c>
      <c r="FZ128" s="7" t="str">
        <f t="shared" si="263"/>
        <v>-----</v>
      </c>
      <c r="GA128" s="7" t="str">
        <f t="shared" si="264"/>
        <v>-----</v>
      </c>
      <c r="GB128" s="7" t="str">
        <f t="shared" si="265"/>
        <v>-----</v>
      </c>
      <c r="GC128" s="7" t="str">
        <f t="shared" si="266"/>
        <v>-----</v>
      </c>
      <c r="GD128" s="7" t="str">
        <f>IF(AND(BG128&gt;AA128,BG127&gt;AA127,BG126&gt;AA126,BG125&gt;AA125,BG124&gt;AA124,BG123&gt;AA123,BG122&gt;AA122,BG121&gt;AA121,BG120&gt;AA120,BG119&gt;AA119,BG118&gt;AA118,BG117&gt;AA117),"Bullish",IF(AND(BG128&lt;AA128,BG127&lt;AA127,BG126&lt;AA126,BG125&lt;AA125,BG124&lt;AA124,BG123&lt;AA123,BG122&lt;AA122,BG121&lt;AA121,BG120&lt;AA120,BG119&lt;AA119,BG118&lt;AA118,BG117&lt;AA117),"Bearish","-----"))</f>
        <v>Bearish</v>
      </c>
      <c r="GE128">
        <f>(Z128-BG128)/BG128</f>
        <v>1.6621890643433041E-4</v>
      </c>
      <c r="GI128" s="7" t="str">
        <f>IF(Y128&gt;Z128,"Bullish","Bearish")</f>
        <v>Bullish</v>
      </c>
      <c r="GJ128" s="19" t="str">
        <f>IF(AND(D128&gt;Y128,D127&lt;Y127),"TEMA crossover","-----")</f>
        <v>-----</v>
      </c>
      <c r="GK128" s="19" t="str">
        <f>IF(AND(D128&lt;Y128,D127&gt;Y127),"TEMA crossunder","-----")</f>
        <v>-----</v>
      </c>
      <c r="GL128" s="20" t="str">
        <f>IF(GD128="Bearish","YES","-----")</f>
        <v>YES</v>
      </c>
      <c r="GM128" s="20" t="str">
        <f>IF(GH128="Reverse to Bearish","YES","-----")</f>
        <v>-----</v>
      </c>
      <c r="GN128" s="20" t="str">
        <f>IF(AND(GI128="Bullish",GI127="Bullish",GI126="Bullish",GI125="Bullish"),"YES","-----")</f>
        <v>YES</v>
      </c>
      <c r="GO128" s="20" t="str">
        <f>IF(OR(GK128="TEMA crossunder",GK127="TEMA crossunder",GK126="TEMA crossunder",GK125="TEMA crossunder"),"YES","-----")</f>
        <v>YES</v>
      </c>
      <c r="GP128" s="20" t="str">
        <f>IF(GD128="Bullish","YES","-----")</f>
        <v>-----</v>
      </c>
      <c r="GQ128" s="20" t="str">
        <f>IF(GH128="Reverse to Bullish","YES","-----")</f>
        <v>-----</v>
      </c>
      <c r="GR128" s="20" t="str">
        <f>IF(AND(GI128="Bearish",GI127="Bearish",GI126="Bearish",GI125="Bearish"),"YES","-----")</f>
        <v>-----</v>
      </c>
      <c r="GS128" s="20" t="str">
        <f>IF(OR(GJ128="TEMA crossover",GJ127="TEMA crossover",GJ126="TEMA crossover",GJ125="TEMA crossover"),"YES","-----")</f>
        <v>-----</v>
      </c>
      <c r="GT128" s="20" t="str">
        <f t="shared" si="284"/>
        <v>-----</v>
      </c>
      <c r="GU128" s="20" t="str">
        <f t="shared" si="285"/>
        <v>-----</v>
      </c>
      <c r="GV128" s="20" t="str">
        <f t="shared" si="286"/>
        <v>-----</v>
      </c>
      <c r="GW128" s="20" t="str">
        <f t="shared" si="287"/>
        <v>-----</v>
      </c>
      <c r="GX128" s="20" t="str">
        <f t="shared" si="288"/>
        <v>-----</v>
      </c>
      <c r="GY128" s="20" t="str">
        <f t="shared" si="289"/>
        <v>-----</v>
      </c>
      <c r="GZ128" s="7" t="str">
        <f>IF(G128&gt;BH128,"YES","-----")</f>
        <v>-----</v>
      </c>
      <c r="HA128" s="7" t="str">
        <f>IF(F128&lt;BI128,"YES","-----")</f>
        <v>-----</v>
      </c>
      <c r="HB128">
        <f>BH128-BI128</f>
        <v>5.9499999999998181</v>
      </c>
      <c r="HI128">
        <f t="shared" si="267"/>
        <v>-4.2308000000002721</v>
      </c>
      <c r="HJ128">
        <f t="shared" si="268"/>
        <v>1.719199999999546</v>
      </c>
      <c r="HK128" s="7"/>
      <c r="HL128" s="7"/>
      <c r="HM128" s="7"/>
      <c r="HN128" s="7"/>
      <c r="HO128" s="7"/>
      <c r="HP128" s="7"/>
      <c r="HQ128" s="28">
        <f t="shared" si="291"/>
        <v>3.1579700000002049</v>
      </c>
      <c r="HR128" s="28" t="str">
        <f t="shared" si="269"/>
        <v>Bull</v>
      </c>
      <c r="HS128">
        <f t="shared" si="270"/>
        <v>3.1579700000002049</v>
      </c>
    </row>
    <row r="129" spans="1:227" x14ac:dyDescent="0.55000000000000004">
      <c r="A129">
        <f>Validation!A128</f>
        <v>1772066400</v>
      </c>
      <c r="B129" t="str">
        <f>Price!B128</f>
        <v>XAUUSD</v>
      </c>
      <c r="C129" t="str">
        <f>Price!C128</f>
        <v>M5</v>
      </c>
      <c r="D129">
        <f>Price!D128</f>
        <v>5188.37</v>
      </c>
      <c r="E129">
        <f>Price!E128</f>
        <v>5182.6499999999996</v>
      </c>
      <c r="F129">
        <f>Price!F128</f>
        <v>5188.43</v>
      </c>
      <c r="G129">
        <f>Price!G128</f>
        <v>5181.29</v>
      </c>
      <c r="H129">
        <f>Price!H128</f>
        <v>422</v>
      </c>
      <c r="I129">
        <f>Diagonals!E128</f>
        <v>0</v>
      </c>
      <c r="J129">
        <f>Diagonals!F128</f>
        <v>0</v>
      </c>
      <c r="K129">
        <f>Diagonals!G128</f>
        <v>0</v>
      </c>
      <c r="L129">
        <f>Diagonals!H128</f>
        <v>0</v>
      </c>
      <c r="M129">
        <f>Diagonals!I128</f>
        <v>0</v>
      </c>
      <c r="N129">
        <f>Diagonals!J128</f>
        <v>0</v>
      </c>
      <c r="O129">
        <f>Diagonals!K128</f>
        <v>0</v>
      </c>
      <c r="P129">
        <f>Diagonals!L128</f>
        <v>0</v>
      </c>
      <c r="Q129">
        <f>Trendlines!E128</f>
        <v>0</v>
      </c>
      <c r="R129">
        <f>Trendlines!F128</f>
        <v>0</v>
      </c>
      <c r="S129">
        <f>Trendlines!G128</f>
        <v>0</v>
      </c>
      <c r="T129">
        <f>Trendlines!H128</f>
        <v>5156.32</v>
      </c>
      <c r="U129">
        <f>Trendlines!I128</f>
        <v>0</v>
      </c>
      <c r="V129">
        <f>Trendlines!J128</f>
        <v>5156.0200000000004</v>
      </c>
      <c r="W129">
        <f>Trendlines!K128</f>
        <v>0</v>
      </c>
      <c r="X129">
        <f>Trendlines!L128</f>
        <v>0</v>
      </c>
      <c r="Y129">
        <f>Tema_Hrma_Smma!E128</f>
        <v>5186.79</v>
      </c>
      <c r="Z129">
        <f>Tema_Hrma_Smma!F128</f>
        <v>5177.37</v>
      </c>
      <c r="AA129">
        <f>Tema_Hrma_Smma!G128</f>
        <v>5180.75</v>
      </c>
      <c r="AB129">
        <f>ZScore!H128</f>
        <v>1</v>
      </c>
      <c r="AC129">
        <f>ZScore!I128</f>
        <v>0.73150000000000004</v>
      </c>
      <c r="AD129">
        <f>ZScore!J128</f>
        <v>0</v>
      </c>
      <c r="AE129">
        <f>HA!E128</f>
        <v>5181.96</v>
      </c>
      <c r="AF129">
        <f>HA!F128</f>
        <v>5188.43</v>
      </c>
      <c r="AG129">
        <f>HA!G128</f>
        <v>5181.29</v>
      </c>
      <c r="AH129">
        <f>HA!H128</f>
        <v>5185.18</v>
      </c>
      <c r="AI129">
        <f>HA!I128</f>
        <v>1</v>
      </c>
      <c r="AJ129">
        <f>HA!J128</f>
        <v>3.22</v>
      </c>
      <c r="AK129">
        <f>HA!K128</f>
        <v>3.8649999999999997E-2</v>
      </c>
      <c r="AL129">
        <f>HA!L128</f>
        <v>7</v>
      </c>
      <c r="AM129">
        <f>KC!E128</f>
        <v>5197.4522500000003</v>
      </c>
      <c r="AN129">
        <f>KC!F128</f>
        <v>5191.1634800000002</v>
      </c>
      <c r="AO129">
        <f>KC!G128</f>
        <v>5184.8747199999998</v>
      </c>
      <c r="AP129">
        <f>KC!H128</f>
        <v>5178.5859499999997</v>
      </c>
      <c r="AQ129">
        <f>KC!I128</f>
        <v>5172.2971900000002</v>
      </c>
      <c r="AR129">
        <f>KC!J128</f>
        <v>5163.4895299999998</v>
      </c>
      <c r="AS129">
        <f>KC!K128</f>
        <v>5157.2007700000004</v>
      </c>
      <c r="AT129">
        <f>KC!L128</f>
        <v>5150.9120000000003</v>
      </c>
      <c r="AU129">
        <f>KC!M128</f>
        <v>5144.6232399999999</v>
      </c>
      <c r="AV129">
        <f>KC!N128</f>
        <v>5138.3344699999998</v>
      </c>
      <c r="AW129">
        <f>SR_Levels!E128</f>
        <v>5178.6000000000004</v>
      </c>
      <c r="AX129">
        <f>SR_Levels!F128</f>
        <v>5161.8900000000003</v>
      </c>
      <c r="AY129">
        <f>SR_Levels!G128</f>
        <v>5135.8500000000004</v>
      </c>
      <c r="AZ129">
        <f>SR_Levels!H128</f>
        <v>0</v>
      </c>
      <c r="BA129">
        <f>SR_Levels!I128</f>
        <v>5193.3500000000004</v>
      </c>
      <c r="BB129">
        <f>SR_Levels!J128</f>
        <v>5205.3100000000004</v>
      </c>
      <c r="BC129">
        <f>SR_Levels!K128</f>
        <v>0</v>
      </c>
      <c r="BD129">
        <f>SR_Levels!L128</f>
        <v>0</v>
      </c>
      <c r="BE129">
        <f>ZigZag!E128</f>
        <v>0</v>
      </c>
      <c r="BF129">
        <f>ZigZag!F128</f>
        <v>0</v>
      </c>
      <c r="BG129">
        <f>ZigZag!G128</f>
        <v>5174.7700000000004</v>
      </c>
      <c r="BH129">
        <f>Dual_Tema!E128</f>
        <v>5189.3999999999996</v>
      </c>
      <c r="BI129">
        <f>Dual_Tema!F128</f>
        <v>5183.2299999999996</v>
      </c>
      <c r="BJ129">
        <f>Pinbar!E128</f>
        <v>0</v>
      </c>
      <c r="BK129">
        <f>SSA!E128</f>
        <v>5187.9755800000003</v>
      </c>
      <c r="BL129">
        <f>SSA!F128</f>
        <v>5185.3342000000002</v>
      </c>
      <c r="BN129" t="str">
        <f t="shared" si="290"/>
        <v>Green Candle</v>
      </c>
      <c r="BO129" s="34">
        <f t="shared" si="292"/>
        <v>4.0056737369065232E-3</v>
      </c>
      <c r="BP129" s="34">
        <f t="shared" si="294"/>
        <v>3.0448786108394632E-3</v>
      </c>
      <c r="BQ129" s="34">
        <f t="shared" si="302"/>
        <v>3.7861786101223149E-3</v>
      </c>
      <c r="BR129" s="34">
        <f t="shared" si="304"/>
        <v>3.5046661186595163E-3</v>
      </c>
      <c r="BS129" s="35">
        <f t="shared" si="293"/>
        <v>6.6650074396967796E-4</v>
      </c>
      <c r="BT129" s="35">
        <f t="shared" si="295"/>
        <v>2.5338645996919595E-4</v>
      </c>
      <c r="BU129" s="35">
        <f t="shared" si="303"/>
        <v>2.099681000209408E-4</v>
      </c>
      <c r="BV129" s="35">
        <f t="shared" si="305"/>
        <v>1.4578308730706091E-4</v>
      </c>
      <c r="BW129" s="27">
        <v>96</v>
      </c>
      <c r="BX129">
        <f>F129-G129</f>
        <v>7.1400000000003274</v>
      </c>
      <c r="BY129">
        <f>ABS(F129-D128)</f>
        <v>5.8000000000001819</v>
      </c>
      <c r="BZ129">
        <f>ABS(G129-D128)</f>
        <v>1.3400000000001455</v>
      </c>
      <c r="CA129">
        <f t="shared" si="271"/>
        <v>7.1400000000003274</v>
      </c>
      <c r="CB129">
        <f t="shared" si="296"/>
        <v>8.2350000000000616</v>
      </c>
      <c r="CC129">
        <f t="shared" si="299"/>
        <v>8.0875565863471746</v>
      </c>
      <c r="CD129">
        <f t="shared" si="297"/>
        <v>0.14744341365288705</v>
      </c>
      <c r="CE129">
        <f t="shared" si="300"/>
        <v>1</v>
      </c>
      <c r="CF129">
        <f t="shared" si="301"/>
        <v>1</v>
      </c>
      <c r="CG129" s="7" t="str">
        <f t="shared" si="298"/>
        <v>-----</v>
      </c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  <c r="CS129" s="27"/>
      <c r="CZ129" s="7" t="str">
        <f>IF(AND(D129&gt;BH129,D129&gt;E129),"Bullish Trigger","-----")</f>
        <v>-----</v>
      </c>
      <c r="DA129" s="7" t="str">
        <f>IF(AND(D129&lt;BI129,D129&lt;E129),"Bearish Trigger","-----")</f>
        <v>-----</v>
      </c>
      <c r="DB129" s="13" t="str">
        <f>IF(AND(W129=BE129,W129&gt;0,BE129&gt;0),"Important High","------")</f>
        <v>------</v>
      </c>
      <c r="DC129" s="13" t="str">
        <f>IF(AND(X129=BF129,X129&gt;0,BF129&gt;0),"Important Low","------")</f>
        <v>------</v>
      </c>
      <c r="DD129" s="7" t="str">
        <f>IF(AND(DB129="Important High",DC129="-----",BJ129=1),"Imp High Rej","-----")</f>
        <v>-----</v>
      </c>
      <c r="DE129" s="7" t="str">
        <f>IF(AND(DB129="-----",DC129="Important Low",BJ129=1),"Imp Low Rej","-----")</f>
        <v>-----</v>
      </c>
      <c r="DF129" s="7" t="str">
        <f>IF(Y129&gt;AM129,"Overbought",IF(Y129&gt;AO129,"Bullish Momentum",IF(Y129&gt;AQ129,"Flat Momentum","-----")))</f>
        <v>Bullish Momentum</v>
      </c>
      <c r="DG129" s="7" t="str">
        <f>IF(Y129&lt;AV129,"Oversold",IF(Y129&lt;AT129,"Bearish Momentum",IF(Y129&lt;AR129,"Flat Momentum","-----")))</f>
        <v>-----</v>
      </c>
      <c r="DH129" s="7" t="str">
        <f>IF(AND(DF129="Overbought",AD129=2),"Culminated Thrust","-----")</f>
        <v>-----</v>
      </c>
      <c r="DI129" s="7" t="str">
        <f>IF(AND(DG129="Oversold",AD129=5),"Culminated Thrust","-----")</f>
        <v>-----</v>
      </c>
      <c r="DJ129" s="14">
        <f>(Q129-$D129)/$D129</f>
        <v>-1</v>
      </c>
      <c r="DK129" s="14">
        <f>(R129-$D129)/$D129</f>
        <v>-1</v>
      </c>
      <c r="DL129" s="14">
        <f>(S129-$D129)/$D129</f>
        <v>-1</v>
      </c>
      <c r="DM129" s="14">
        <f>(T129-$D129)/$D129</f>
        <v>-6.1772772566336216E-3</v>
      </c>
      <c r="DN129" s="14">
        <f>(U129-$D129)/$D129</f>
        <v>-1</v>
      </c>
      <c r="DO129" s="14">
        <f>(V129-$D129)/$D129</f>
        <v>-6.2350988846206915E-3</v>
      </c>
      <c r="DP129" s="14">
        <f t="shared" si="239"/>
        <v>-6.1772772566336216E-3</v>
      </c>
      <c r="DQ129" s="14">
        <f t="shared" si="240"/>
        <v>-6.2350988846206915E-3</v>
      </c>
      <c r="DR129" s="14">
        <f t="shared" si="241"/>
        <v>-1</v>
      </c>
      <c r="DS129" s="14">
        <f t="shared" si="242"/>
        <v>-1</v>
      </c>
      <c r="DT129" s="14">
        <f t="shared" si="243"/>
        <v>-1</v>
      </c>
      <c r="DU129" s="14">
        <f t="shared" si="244"/>
        <v>-1</v>
      </c>
      <c r="DV129" t="str">
        <f>IF($D129&gt;Q129,"SUP","RES")</f>
        <v>SUP</v>
      </c>
      <c r="DW129" t="str">
        <f>IF($D129&gt;R129,"SUP","RES")</f>
        <v>SUP</v>
      </c>
      <c r="DX129" t="str">
        <f>IF($D129&gt;S129,"SUP","RES")</f>
        <v>SUP</v>
      </c>
      <c r="DY129" t="str">
        <f>IF($D129&gt;T129,"SUP","RES")</f>
        <v>SUP</v>
      </c>
      <c r="DZ129" t="str">
        <f>IF($D129&gt;U129,"SUP","RES")</f>
        <v>SUP</v>
      </c>
      <c r="EA129" t="str">
        <f>IF($D129&gt;V129,"SUP","RES")</f>
        <v>SUP</v>
      </c>
      <c r="EB129" s="7">
        <f t="shared" si="245"/>
        <v>0</v>
      </c>
      <c r="EC129" s="7">
        <f t="shared" si="246"/>
        <v>6</v>
      </c>
      <c r="ED129" s="13" t="str">
        <f t="shared" si="247"/>
        <v>All Sup</v>
      </c>
      <c r="EE129" s="13" t="str">
        <f t="shared" si="248"/>
        <v>-----</v>
      </c>
      <c r="EF129" s="7" t="str">
        <f>IF(OR(ED129="All Sup",EE129="All Res"),"na",((D129-MIN(Q129:V129))/(MAX(Q129:V129)-MIN(Q129:V129))))</f>
        <v>na</v>
      </c>
      <c r="EG129">
        <v>1.4999999999999999E-4</v>
      </c>
      <c r="EH129">
        <f>Q129*(1+$EG129)</f>
        <v>0</v>
      </c>
      <c r="EI129">
        <f>Q129*(1-$EG129)</f>
        <v>0</v>
      </c>
      <c r="EJ129">
        <f>R129*(1+$EG129)</f>
        <v>0</v>
      </c>
      <c r="EK129">
        <f>R129*(1-$EG129)</f>
        <v>0</v>
      </c>
      <c r="EL129">
        <f>S129*(1+$EG129)</f>
        <v>0</v>
      </c>
      <c r="EM129">
        <f>S129*(1-$EG129)</f>
        <v>0</v>
      </c>
      <c r="EN129">
        <f>T129*(1+$EG129)</f>
        <v>5157.0934480000005</v>
      </c>
      <c r="EO129">
        <f>T129*(1-$EG129)</f>
        <v>5155.5465519999998</v>
      </c>
      <c r="EP129">
        <f>U129*(1+$EG129)</f>
        <v>0</v>
      </c>
      <c r="EQ129">
        <f>U129*(1-$EG129)</f>
        <v>0</v>
      </c>
      <c r="ER129">
        <f>V129*(1+$EG129)</f>
        <v>5156.7934030000006</v>
      </c>
      <c r="ES129">
        <f>V129*(1-$EG129)</f>
        <v>5155.2465970000003</v>
      </c>
      <c r="ET129" s="7" t="str">
        <f t="shared" si="249"/>
        <v>-----</v>
      </c>
      <c r="EU129" s="7" t="str">
        <f t="shared" si="250"/>
        <v>-----</v>
      </c>
      <c r="EV129" s="7" t="str">
        <f t="shared" si="251"/>
        <v>-----</v>
      </c>
      <c r="EW129" s="7" t="str">
        <f t="shared" si="252"/>
        <v>-----</v>
      </c>
      <c r="EX129" s="7" t="str">
        <f t="shared" si="253"/>
        <v>-----</v>
      </c>
      <c r="EY129" s="7" t="str">
        <f t="shared" si="254"/>
        <v>-----</v>
      </c>
      <c r="EZ129">
        <f t="shared" si="272"/>
        <v>127</v>
      </c>
      <c r="FA129">
        <f t="shared" si="273"/>
        <v>127</v>
      </c>
      <c r="FB129">
        <f t="shared" si="274"/>
        <v>127</v>
      </c>
      <c r="FC129">
        <f t="shared" si="275"/>
        <v>127</v>
      </c>
      <c r="FD129">
        <f t="shared" si="276"/>
        <v>127</v>
      </c>
      <c r="FE129">
        <f t="shared" si="277"/>
        <v>127</v>
      </c>
      <c r="FF129">
        <f t="shared" si="278"/>
        <v>0</v>
      </c>
      <c r="FG129">
        <f t="shared" si="279"/>
        <v>0</v>
      </c>
      <c r="FH129">
        <f t="shared" si="280"/>
        <v>0</v>
      </c>
      <c r="FI129">
        <f t="shared" si="281"/>
        <v>0</v>
      </c>
      <c r="FJ129">
        <f t="shared" si="282"/>
        <v>0</v>
      </c>
      <c r="FK129">
        <f t="shared" si="283"/>
        <v>0</v>
      </c>
      <c r="FL129" s="7" t="str">
        <f t="shared" si="255"/>
        <v>-----</v>
      </c>
      <c r="FM129" s="7" t="str">
        <f t="shared" si="256"/>
        <v>-----</v>
      </c>
      <c r="FN129" s="7" t="str">
        <f t="shared" si="257"/>
        <v>-----</v>
      </c>
      <c r="FO129" s="7" t="str">
        <f t="shared" si="258"/>
        <v>-----</v>
      </c>
      <c r="FP129" s="7" t="str">
        <f t="shared" si="259"/>
        <v>-----</v>
      </c>
      <c r="FQ129" s="7" t="str">
        <f t="shared" si="260"/>
        <v>-----</v>
      </c>
      <c r="FR129" s="13" t="str">
        <f>IF(FL129="-----","-----",(D129-Q129)/Q129)</f>
        <v>-----</v>
      </c>
      <c r="FS129" s="13" t="str">
        <f>IF(FM129="-----","-----",(Q129-R129)/R129)</f>
        <v>-----</v>
      </c>
      <c r="FT129" s="13" t="str">
        <f>IF(FN129="-----","-----",(R129-S129)/S129)</f>
        <v>-----</v>
      </c>
      <c r="FU129" s="13" t="str">
        <f>IF(FO129="-----","-----",(S129-T129)/T129)</f>
        <v>-----</v>
      </c>
      <c r="FV129" s="13" t="str">
        <f>IF(FP129="-----","-----",(T129-U129)/U129)</f>
        <v>-----</v>
      </c>
      <c r="FW129" s="13" t="str">
        <f>IF(FQ129="-----","-----",(U129-V129)/V129)</f>
        <v>-----</v>
      </c>
      <c r="FX129" s="7" t="str">
        <f t="shared" si="261"/>
        <v>-----</v>
      </c>
      <c r="FY129" s="7" t="str">
        <f t="shared" si="262"/>
        <v>-----</v>
      </c>
      <c r="FZ129" s="7" t="str">
        <f t="shared" si="263"/>
        <v>-----</v>
      </c>
      <c r="GA129" s="7" t="str">
        <f t="shared" si="264"/>
        <v>-----</v>
      </c>
      <c r="GB129" s="7" t="str">
        <f t="shared" si="265"/>
        <v>-----</v>
      </c>
      <c r="GC129" s="7" t="str">
        <f t="shared" si="266"/>
        <v>-----</v>
      </c>
      <c r="GD129" s="7" t="str">
        <f>IF(AND(BG129&gt;AA129,BG128&gt;AA128,BG127&gt;AA127,BG126&gt;AA126,BG125&gt;AA125,BG124&gt;AA124,BG123&gt;AA123,BG122&gt;AA122,BG121&gt;AA121,BG120&gt;AA120,BG119&gt;AA119,BG118&gt;AA118),"Bullish",IF(AND(BG129&lt;AA129,BG128&lt;AA128,BG127&lt;AA127,BG126&lt;AA126,BG125&lt;AA125,BG124&lt;AA124,BG123&lt;AA123,BG122&lt;AA122,BG121&lt;AA121,BG120&lt;AA120,BG119&lt;AA119,BG118&lt;AA118),"Bearish","-----"))</f>
        <v>Bearish</v>
      </c>
      <c r="GE129">
        <f>(Z129-BG129)/BG129</f>
        <v>5.02437789505515E-4</v>
      </c>
      <c r="GI129" s="7" t="str">
        <f>IF(Y129&gt;Z129,"Bullish","Bearish")</f>
        <v>Bullish</v>
      </c>
      <c r="GJ129" s="19" t="str">
        <f>IF(AND(D129&gt;Y129,D128&lt;Y128),"TEMA crossover","-----")</f>
        <v>TEMA crossover</v>
      </c>
      <c r="GK129" s="19" t="str">
        <f>IF(AND(D129&lt;Y129,D128&gt;Y128),"TEMA crossunder","-----")</f>
        <v>-----</v>
      </c>
      <c r="GL129" s="20" t="str">
        <f>IF(GD129="Bearish","YES","-----")</f>
        <v>YES</v>
      </c>
      <c r="GM129" s="20" t="str">
        <f>IF(GH129="Reverse to Bearish","YES","-----")</f>
        <v>-----</v>
      </c>
      <c r="GN129" s="20" t="str">
        <f>IF(AND(GI129="Bullish",GI128="Bullish",GI127="Bullish",GI126="Bullish"),"YES","-----")</f>
        <v>YES</v>
      </c>
      <c r="GO129" s="20" t="str">
        <f>IF(OR(GK129="TEMA crossunder",GK128="TEMA crossunder",GK127="TEMA crossunder",GK126="TEMA crossunder"),"YES","-----")</f>
        <v>YES</v>
      </c>
      <c r="GP129" s="20" t="str">
        <f>IF(GD129="Bullish","YES","-----")</f>
        <v>-----</v>
      </c>
      <c r="GQ129" s="20" t="str">
        <f>IF(GH129="Reverse to Bullish","YES","-----")</f>
        <v>-----</v>
      </c>
      <c r="GR129" s="20" t="str">
        <f>IF(AND(GI129="Bearish",GI128="Bearish",GI127="Bearish",GI126="Bearish"),"YES","-----")</f>
        <v>-----</v>
      </c>
      <c r="GS129" s="20" t="str">
        <f>IF(OR(GJ129="TEMA crossover",GJ128="TEMA crossover",GJ127="TEMA crossover",GJ126="TEMA crossover"),"YES","-----")</f>
        <v>YES</v>
      </c>
      <c r="GT129" s="20" t="str">
        <f t="shared" si="284"/>
        <v>-----</v>
      </c>
      <c r="GU129" s="20" t="str">
        <f t="shared" si="285"/>
        <v>-----</v>
      </c>
      <c r="GV129" s="20" t="str">
        <f t="shared" si="286"/>
        <v>-----</v>
      </c>
      <c r="GW129" s="20" t="str">
        <f t="shared" si="287"/>
        <v>-----</v>
      </c>
      <c r="GX129" s="20" t="str">
        <f t="shared" si="288"/>
        <v>-----</v>
      </c>
      <c r="GY129" s="20" t="str">
        <f t="shared" si="289"/>
        <v>-----</v>
      </c>
      <c r="GZ129" s="7" t="str">
        <f>IF(G129&gt;BH129,"YES","-----")</f>
        <v>-----</v>
      </c>
      <c r="HA129" s="7" t="str">
        <f>IF(F129&lt;BI129,"YES","-----")</f>
        <v>-----</v>
      </c>
      <c r="HB129">
        <f>BH129-BI129</f>
        <v>6.1700000000000728</v>
      </c>
      <c r="HI129">
        <f t="shared" si="267"/>
        <v>-4.7455800000007002</v>
      </c>
      <c r="HJ129">
        <f t="shared" si="268"/>
        <v>1.4244199999993725</v>
      </c>
      <c r="HK129" s="7"/>
      <c r="HL129" s="7"/>
      <c r="HM129" s="7"/>
      <c r="HN129" s="7"/>
      <c r="HO129" s="7"/>
      <c r="HP129" s="7"/>
      <c r="HQ129" s="28">
        <f t="shared" si="291"/>
        <v>2.6413800000000265</v>
      </c>
      <c r="HR129" s="28" t="str">
        <f t="shared" si="269"/>
        <v>Bull</v>
      </c>
      <c r="HS129">
        <f t="shared" si="270"/>
        <v>2.6413800000000265</v>
      </c>
    </row>
    <row r="130" spans="1:227" x14ac:dyDescent="0.55000000000000004">
      <c r="A130">
        <f>Validation!A129</f>
        <v>1772066700</v>
      </c>
      <c r="B130" t="str">
        <f>Price!B129</f>
        <v>XAUUSD</v>
      </c>
      <c r="C130" t="str">
        <f>Price!C129</f>
        <v>M5</v>
      </c>
      <c r="D130">
        <f>Price!D129</f>
        <v>5185.97</v>
      </c>
      <c r="E130">
        <f>Price!E129</f>
        <v>5188.37</v>
      </c>
      <c r="F130">
        <f>Price!F129</f>
        <v>5190.0600000000004</v>
      </c>
      <c r="G130">
        <f>Price!G129</f>
        <v>5185.24</v>
      </c>
      <c r="H130">
        <f>Price!H129</f>
        <v>432</v>
      </c>
      <c r="I130">
        <f>Diagonals!E129</f>
        <v>0</v>
      </c>
      <c r="J130">
        <f>Diagonals!F129</f>
        <v>0</v>
      </c>
      <c r="K130">
        <f>Diagonals!G129</f>
        <v>0</v>
      </c>
      <c r="L130">
        <f>Diagonals!H129</f>
        <v>0</v>
      </c>
      <c r="M130">
        <f>Diagonals!I129</f>
        <v>0</v>
      </c>
      <c r="N130">
        <f>Diagonals!J129</f>
        <v>0</v>
      </c>
      <c r="O130">
        <f>Diagonals!K129</f>
        <v>0</v>
      </c>
      <c r="P130">
        <f>Diagonals!L129</f>
        <v>0</v>
      </c>
      <c r="Q130">
        <f>Trendlines!E129</f>
        <v>0</v>
      </c>
      <c r="R130">
        <f>Trendlines!F129</f>
        <v>0</v>
      </c>
      <c r="S130">
        <f>Trendlines!G129</f>
        <v>0</v>
      </c>
      <c r="T130">
        <f>Trendlines!H129</f>
        <v>5156.3900000000003</v>
      </c>
      <c r="U130">
        <f>Trendlines!I129</f>
        <v>0</v>
      </c>
      <c r="V130">
        <f>Trendlines!J129</f>
        <v>5156.0600000000004</v>
      </c>
      <c r="W130">
        <f>Trendlines!K129</f>
        <v>0</v>
      </c>
      <c r="X130">
        <f>Trendlines!L129</f>
        <v>0</v>
      </c>
      <c r="Y130">
        <f>Tema_Hrma_Smma!E129</f>
        <v>5188.5200000000004</v>
      </c>
      <c r="Z130">
        <f>Tema_Hrma_Smma!F129</f>
        <v>5179.84</v>
      </c>
      <c r="AA130">
        <f>Tema_Hrma_Smma!G129</f>
        <v>5180.91</v>
      </c>
      <c r="AB130">
        <f>ZScore!H129</f>
        <v>-1</v>
      </c>
      <c r="AC130">
        <f>ZScore!I129</f>
        <v>0.28926000000000002</v>
      </c>
      <c r="AD130">
        <f>ZScore!J129</f>
        <v>3</v>
      </c>
      <c r="AE130">
        <f>HA!E129</f>
        <v>5183.57</v>
      </c>
      <c r="AF130">
        <f>HA!F129</f>
        <v>5190.0600000000004</v>
      </c>
      <c r="AG130">
        <f>HA!G129</f>
        <v>5183.57</v>
      </c>
      <c r="AH130">
        <f>HA!H129</f>
        <v>5187.41</v>
      </c>
      <c r="AI130">
        <f>HA!I129</f>
        <v>1</v>
      </c>
      <c r="AJ130">
        <f>HA!J129</f>
        <v>3.84</v>
      </c>
      <c r="AK130">
        <f>HA!K129</f>
        <v>0.25879999999999997</v>
      </c>
      <c r="AL130">
        <f>HA!L129</f>
        <v>8</v>
      </c>
      <c r="AM130">
        <f>KC!E129</f>
        <v>5198.3400700000002</v>
      </c>
      <c r="AN130">
        <f>KC!F129</f>
        <v>5192.0696399999997</v>
      </c>
      <c r="AO130">
        <f>KC!G129</f>
        <v>5185.7992100000001</v>
      </c>
      <c r="AP130">
        <f>KC!H129</f>
        <v>5179.5287799999996</v>
      </c>
      <c r="AQ130">
        <f>KC!I129</f>
        <v>5173.2583400000003</v>
      </c>
      <c r="AR130">
        <f>KC!J129</f>
        <v>5164.6323400000001</v>
      </c>
      <c r="AS130">
        <f>KC!K129</f>
        <v>5158.3618999999999</v>
      </c>
      <c r="AT130">
        <f>KC!L129</f>
        <v>5152.0914700000003</v>
      </c>
      <c r="AU130">
        <f>KC!M129</f>
        <v>5145.8210399999998</v>
      </c>
      <c r="AV130">
        <f>KC!N129</f>
        <v>5139.5506100000002</v>
      </c>
      <c r="AW130">
        <f>SR_Levels!E129</f>
        <v>5178.6000000000004</v>
      </c>
      <c r="AX130">
        <f>SR_Levels!F129</f>
        <v>5161.8900000000003</v>
      </c>
      <c r="AY130">
        <f>SR_Levels!G129</f>
        <v>5135.8500000000004</v>
      </c>
      <c r="AZ130">
        <f>SR_Levels!H129</f>
        <v>0</v>
      </c>
      <c r="BA130">
        <f>SR_Levels!I129</f>
        <v>5193.3500000000004</v>
      </c>
      <c r="BB130">
        <f>SR_Levels!J129</f>
        <v>5205.3100000000004</v>
      </c>
      <c r="BC130">
        <f>SR_Levels!K129</f>
        <v>0</v>
      </c>
      <c r="BD130">
        <f>SR_Levels!L129</f>
        <v>0</v>
      </c>
      <c r="BE130">
        <f>ZigZag!E129</f>
        <v>0</v>
      </c>
      <c r="BF130">
        <f>ZigZag!F129</f>
        <v>0</v>
      </c>
      <c r="BG130">
        <f>ZigZag!G129</f>
        <v>5175.6499999999996</v>
      </c>
      <c r="BH130">
        <f>Dual_Tema!E129</f>
        <v>5191.12</v>
      </c>
      <c r="BI130">
        <f>Dual_Tema!F129</f>
        <v>5185.8900000000003</v>
      </c>
      <c r="BJ130">
        <f>Pinbar!E129</f>
        <v>0</v>
      </c>
      <c r="BK130">
        <f>SSA!E129</f>
        <v>5189.2330599999996</v>
      </c>
      <c r="BL130">
        <f>SSA!F129</f>
        <v>5187.2836299999999</v>
      </c>
      <c r="BN130" t="str">
        <f t="shared" si="290"/>
        <v>Red Candle</v>
      </c>
      <c r="BO130" s="34">
        <f t="shared" si="292"/>
        <v>3.1433036992332131E-3</v>
      </c>
      <c r="BP130" s="34">
        <f t="shared" si="294"/>
        <v>3.6111632551558692E-3</v>
      </c>
      <c r="BQ130" s="34">
        <f t="shared" si="302"/>
        <v>2.3115533213116102E-3</v>
      </c>
      <c r="BR130" s="34">
        <f t="shared" si="304"/>
        <v>2.9066281952605522E-3</v>
      </c>
      <c r="BS130" s="35">
        <f t="shared" si="293"/>
        <v>5.2319912896625631E-4</v>
      </c>
      <c r="BT130" s="35">
        <f t="shared" si="295"/>
        <v>3.0043334271478983E-4</v>
      </c>
      <c r="BU130" s="35">
        <f t="shared" si="303"/>
        <v>1.2827966001527358E-4</v>
      </c>
      <c r="BV130" s="35">
        <f t="shared" si="305"/>
        <v>1.2094115109406722E-4</v>
      </c>
      <c r="BW130" s="27">
        <v>96</v>
      </c>
      <c r="BX130">
        <f>F130-G130</f>
        <v>4.8200000000006185</v>
      </c>
      <c r="BY130">
        <f>ABS(F130-D129)</f>
        <v>1.6900000000005093</v>
      </c>
      <c r="BZ130">
        <f>ABS(G130-D129)</f>
        <v>3.1300000000001091</v>
      </c>
      <c r="CA130">
        <f t="shared" si="271"/>
        <v>4.8200000000006185</v>
      </c>
      <c r="CB130">
        <f t="shared" si="296"/>
        <v>8.1650000000000933</v>
      </c>
      <c r="CC130">
        <f t="shared" si="299"/>
        <v>7.8541596873224204</v>
      </c>
      <c r="CD130">
        <f t="shared" si="297"/>
        <v>0.31084031267767287</v>
      </c>
      <c r="CE130">
        <f t="shared" si="300"/>
        <v>1</v>
      </c>
      <c r="CF130">
        <f t="shared" si="301"/>
        <v>2</v>
      </c>
      <c r="CG130" s="7" t="str">
        <f t="shared" si="298"/>
        <v>-----</v>
      </c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  <c r="CS130" s="27"/>
      <c r="CZ130" s="7" t="str">
        <f>IF(AND(D130&gt;BH130,D130&gt;E130),"Bullish Trigger","-----")</f>
        <v>-----</v>
      </c>
      <c r="DA130" s="7" t="str">
        <f>IF(AND(D130&lt;BI130,D130&lt;E130),"Bearish Trigger","-----")</f>
        <v>-----</v>
      </c>
      <c r="DB130" s="13" t="str">
        <f>IF(AND(W130=BE130,W130&gt;0,BE130&gt;0),"Important High","------")</f>
        <v>------</v>
      </c>
      <c r="DC130" s="13" t="str">
        <f>IF(AND(X130=BF130,X130&gt;0,BF130&gt;0),"Important Low","------")</f>
        <v>------</v>
      </c>
      <c r="DD130" s="7" t="str">
        <f>IF(AND(DB130="Important High",DC130="-----",BJ130=1),"Imp High Rej","-----")</f>
        <v>-----</v>
      </c>
      <c r="DE130" s="7" t="str">
        <f>IF(AND(DB130="-----",DC130="Important Low",BJ130=1),"Imp Low Rej","-----")</f>
        <v>-----</v>
      </c>
      <c r="DF130" s="7" t="str">
        <f>IF(Y130&gt;AM130,"Overbought",IF(Y130&gt;AO130,"Bullish Momentum",IF(Y130&gt;AQ130,"Flat Momentum","-----")))</f>
        <v>Bullish Momentum</v>
      </c>
      <c r="DG130" s="7" t="str">
        <f>IF(Y130&lt;AV130,"Oversold",IF(Y130&lt;AT130,"Bearish Momentum",IF(Y130&lt;AR130,"Flat Momentum","-----")))</f>
        <v>-----</v>
      </c>
      <c r="DH130" s="7" t="str">
        <f>IF(AND(DF130="Overbought",AD130=2),"Culminated Thrust","-----")</f>
        <v>-----</v>
      </c>
      <c r="DI130" s="7" t="str">
        <f>IF(AND(DG130="Oversold",AD130=5),"Culminated Thrust","-----")</f>
        <v>-----</v>
      </c>
      <c r="DJ130" s="14">
        <f>(Q130-$D130)/$D130</f>
        <v>-1</v>
      </c>
      <c r="DK130" s="14">
        <f>(R130-$D130)/$D130</f>
        <v>-1</v>
      </c>
      <c r="DL130" s="14">
        <f>(S130-$D130)/$D130</f>
        <v>-1</v>
      </c>
      <c r="DM130" s="14">
        <f>(T130-$D130)/$D130</f>
        <v>-5.7038509671286037E-3</v>
      </c>
      <c r="DN130" s="14">
        <f>(U130-$D130)/$D130</f>
        <v>-1</v>
      </c>
      <c r="DO130" s="14">
        <f>(V130-$D130)/$D130</f>
        <v>-5.7674841929281993E-3</v>
      </c>
      <c r="DP130" s="14">
        <f t="shared" si="239"/>
        <v>-5.7038509671286037E-3</v>
      </c>
      <c r="DQ130" s="14">
        <f t="shared" si="240"/>
        <v>-5.7674841929281993E-3</v>
      </c>
      <c r="DR130" s="14">
        <f t="shared" si="241"/>
        <v>-1</v>
      </c>
      <c r="DS130" s="14">
        <f t="shared" si="242"/>
        <v>-1</v>
      </c>
      <c r="DT130" s="14">
        <f t="shared" si="243"/>
        <v>-1</v>
      </c>
      <c r="DU130" s="14">
        <f t="shared" si="244"/>
        <v>-1</v>
      </c>
      <c r="DV130" t="str">
        <f>IF($D130&gt;Q130,"SUP","RES")</f>
        <v>SUP</v>
      </c>
      <c r="DW130" t="str">
        <f>IF($D130&gt;R130,"SUP","RES")</f>
        <v>SUP</v>
      </c>
      <c r="DX130" t="str">
        <f>IF($D130&gt;S130,"SUP","RES")</f>
        <v>SUP</v>
      </c>
      <c r="DY130" t="str">
        <f>IF($D130&gt;T130,"SUP","RES")</f>
        <v>SUP</v>
      </c>
      <c r="DZ130" t="str">
        <f>IF($D130&gt;U130,"SUP","RES")</f>
        <v>SUP</v>
      </c>
      <c r="EA130" t="str">
        <f>IF($D130&gt;V130,"SUP","RES")</f>
        <v>SUP</v>
      </c>
      <c r="EB130" s="7">
        <f t="shared" si="245"/>
        <v>0</v>
      </c>
      <c r="EC130" s="7">
        <f t="shared" si="246"/>
        <v>6</v>
      </c>
      <c r="ED130" s="13" t="str">
        <f t="shared" si="247"/>
        <v>All Sup</v>
      </c>
      <c r="EE130" s="13" t="str">
        <f t="shared" si="248"/>
        <v>-----</v>
      </c>
      <c r="EF130" s="7" t="str">
        <f>IF(OR(ED130="All Sup",EE130="All Res"),"na",((D130-MIN(Q130:V130))/(MAX(Q130:V130)-MIN(Q130:V130))))</f>
        <v>na</v>
      </c>
      <c r="EG130">
        <v>1.4999999999999999E-4</v>
      </c>
      <c r="EH130">
        <f>Q130*(1+$EG130)</f>
        <v>0</v>
      </c>
      <c r="EI130">
        <f>Q130*(1-$EG130)</f>
        <v>0</v>
      </c>
      <c r="EJ130">
        <f>R130*(1+$EG130)</f>
        <v>0</v>
      </c>
      <c r="EK130">
        <f>R130*(1-$EG130)</f>
        <v>0</v>
      </c>
      <c r="EL130">
        <f>S130*(1+$EG130)</f>
        <v>0</v>
      </c>
      <c r="EM130">
        <f>S130*(1-$EG130)</f>
        <v>0</v>
      </c>
      <c r="EN130">
        <f>T130*(1+$EG130)</f>
        <v>5157.1634585000011</v>
      </c>
      <c r="EO130">
        <f>T130*(1-$EG130)</f>
        <v>5155.6165415000005</v>
      </c>
      <c r="EP130">
        <f>U130*(1+$EG130)</f>
        <v>0</v>
      </c>
      <c r="EQ130">
        <f>U130*(1-$EG130)</f>
        <v>0</v>
      </c>
      <c r="ER130">
        <f>V130*(1+$EG130)</f>
        <v>5156.8334090000008</v>
      </c>
      <c r="ES130">
        <f>V130*(1-$EG130)</f>
        <v>5155.286591</v>
      </c>
      <c r="ET130" s="7" t="str">
        <f t="shared" si="249"/>
        <v>-----</v>
      </c>
      <c r="EU130" s="7" t="str">
        <f t="shared" si="250"/>
        <v>-----</v>
      </c>
      <c r="EV130" s="7" t="str">
        <f t="shared" si="251"/>
        <v>-----</v>
      </c>
      <c r="EW130" s="7" t="str">
        <f t="shared" si="252"/>
        <v>-----</v>
      </c>
      <c r="EX130" s="7" t="str">
        <f t="shared" si="253"/>
        <v>-----</v>
      </c>
      <c r="EY130" s="7" t="str">
        <f t="shared" si="254"/>
        <v>-----</v>
      </c>
      <c r="EZ130">
        <f t="shared" si="272"/>
        <v>128</v>
      </c>
      <c r="FA130">
        <f t="shared" si="273"/>
        <v>128</v>
      </c>
      <c r="FB130">
        <f t="shared" si="274"/>
        <v>128</v>
      </c>
      <c r="FC130">
        <f t="shared" si="275"/>
        <v>128</v>
      </c>
      <c r="FD130">
        <f t="shared" si="276"/>
        <v>128</v>
      </c>
      <c r="FE130">
        <f t="shared" si="277"/>
        <v>128</v>
      </c>
      <c r="FF130">
        <f t="shared" si="278"/>
        <v>0</v>
      </c>
      <c r="FG130">
        <f t="shared" si="279"/>
        <v>0</v>
      </c>
      <c r="FH130">
        <f t="shared" si="280"/>
        <v>0</v>
      </c>
      <c r="FI130">
        <f t="shared" si="281"/>
        <v>0</v>
      </c>
      <c r="FJ130">
        <f t="shared" si="282"/>
        <v>0</v>
      </c>
      <c r="FK130">
        <f t="shared" si="283"/>
        <v>0</v>
      </c>
      <c r="FL130" s="7" t="str">
        <f t="shared" si="255"/>
        <v>-----</v>
      </c>
      <c r="FM130" s="7" t="str">
        <f t="shared" si="256"/>
        <v>-----</v>
      </c>
      <c r="FN130" s="7" t="str">
        <f t="shared" si="257"/>
        <v>-----</v>
      </c>
      <c r="FO130" s="7" t="str">
        <f t="shared" si="258"/>
        <v>-----</v>
      </c>
      <c r="FP130" s="7" t="str">
        <f t="shared" si="259"/>
        <v>-----</v>
      </c>
      <c r="FQ130" s="7" t="str">
        <f t="shared" si="260"/>
        <v>-----</v>
      </c>
      <c r="FR130" s="13" t="str">
        <f>IF(FL130="-----","-----",(D130-Q130)/Q130)</f>
        <v>-----</v>
      </c>
      <c r="FS130" s="13" t="str">
        <f>IF(FM130="-----","-----",(Q130-R130)/R130)</f>
        <v>-----</v>
      </c>
      <c r="FT130" s="13" t="str">
        <f>IF(FN130="-----","-----",(R130-S130)/S130)</f>
        <v>-----</v>
      </c>
      <c r="FU130" s="13" t="str">
        <f>IF(FO130="-----","-----",(S130-T130)/T130)</f>
        <v>-----</v>
      </c>
      <c r="FV130" s="13" t="str">
        <f>IF(FP130="-----","-----",(T130-U130)/U130)</f>
        <v>-----</v>
      </c>
      <c r="FW130" s="13" t="str">
        <f>IF(FQ130="-----","-----",(U130-V130)/V130)</f>
        <v>-----</v>
      </c>
      <c r="FX130" s="7" t="str">
        <f t="shared" si="261"/>
        <v>-----</v>
      </c>
      <c r="FY130" s="7" t="str">
        <f t="shared" si="262"/>
        <v>-----</v>
      </c>
      <c r="FZ130" s="7" t="str">
        <f t="shared" si="263"/>
        <v>-----</v>
      </c>
      <c r="GA130" s="7" t="str">
        <f t="shared" si="264"/>
        <v>-----</v>
      </c>
      <c r="GB130" s="7" t="str">
        <f t="shared" si="265"/>
        <v>-----</v>
      </c>
      <c r="GC130" s="7" t="str">
        <f t="shared" si="266"/>
        <v>-----</v>
      </c>
      <c r="GD130" s="7" t="str">
        <f>IF(AND(BG130&gt;AA130,BG129&gt;AA129,BG128&gt;AA128,BG127&gt;AA127,BG126&gt;AA126,BG125&gt;AA125,BG124&gt;AA124,BG123&gt;AA123,BG122&gt;AA122,BG121&gt;AA121,BG120&gt;AA120,BG119&gt;AA119),"Bullish",IF(AND(BG130&lt;AA130,BG129&lt;AA129,BG128&lt;AA128,BG127&lt;AA127,BG126&lt;AA126,BG125&lt;AA125,BG124&lt;AA124,BG123&lt;AA123,BG122&lt;AA122,BG121&lt;AA121,BG120&lt;AA120,BG119&lt;AA119),"Bearish","-----"))</f>
        <v>Bearish</v>
      </c>
      <c r="GE130">
        <f>(Z130-BG130)/BG130</f>
        <v>8.0956015186508157E-4</v>
      </c>
      <c r="GI130" s="7" t="str">
        <f>IF(Y130&gt;Z130,"Bullish","Bearish")</f>
        <v>Bullish</v>
      </c>
      <c r="GJ130" s="19" t="str">
        <f>IF(AND(D130&gt;Y130,D129&lt;Y129),"TEMA crossover","-----")</f>
        <v>-----</v>
      </c>
      <c r="GK130" s="19" t="str">
        <f>IF(AND(D130&lt;Y130,D129&gt;Y129),"TEMA crossunder","-----")</f>
        <v>TEMA crossunder</v>
      </c>
      <c r="GL130" s="20" t="str">
        <f>IF(GD130="Bearish","YES","-----")</f>
        <v>YES</v>
      </c>
      <c r="GM130" s="20" t="str">
        <f>IF(GH130="Reverse to Bearish","YES","-----")</f>
        <v>-----</v>
      </c>
      <c r="GN130" s="20" t="str">
        <f>IF(AND(GI130="Bullish",GI129="Bullish",GI128="Bullish",GI127="Bullish"),"YES","-----")</f>
        <v>YES</v>
      </c>
      <c r="GO130" s="20" t="str">
        <f>IF(OR(GK130="TEMA crossunder",GK129="TEMA crossunder",GK128="TEMA crossunder",GK127="TEMA crossunder"),"YES","-----")</f>
        <v>YES</v>
      </c>
      <c r="GP130" s="20" t="str">
        <f>IF(GD130="Bullish","YES","-----")</f>
        <v>-----</v>
      </c>
      <c r="GQ130" s="20" t="str">
        <f>IF(GH130="Reverse to Bullish","YES","-----")</f>
        <v>-----</v>
      </c>
      <c r="GR130" s="20" t="str">
        <f>IF(AND(GI130="Bearish",GI129="Bearish",GI128="Bearish",GI127="Bearish"),"YES","-----")</f>
        <v>-----</v>
      </c>
      <c r="GS130" s="20" t="str">
        <f>IF(OR(GJ130="TEMA crossover",GJ129="TEMA crossover",GJ128="TEMA crossover",GJ127="TEMA crossover"),"YES","-----")</f>
        <v>YES</v>
      </c>
      <c r="GT130" s="20" t="str">
        <f t="shared" si="284"/>
        <v>-----</v>
      </c>
      <c r="GU130" s="20" t="str">
        <f t="shared" si="285"/>
        <v>-----</v>
      </c>
      <c r="GV130" s="20" t="str">
        <f t="shared" si="286"/>
        <v>-----</v>
      </c>
      <c r="GW130" s="20" t="str">
        <f t="shared" si="287"/>
        <v>-----</v>
      </c>
      <c r="GX130" s="20" t="str">
        <f t="shared" si="288"/>
        <v>-----</v>
      </c>
      <c r="GY130" s="20" t="str">
        <f t="shared" si="289"/>
        <v>-----</v>
      </c>
      <c r="GZ130" s="7" t="str">
        <f>IF(G130&gt;BH130,"YES","-----")</f>
        <v>-----</v>
      </c>
      <c r="HA130" s="7" t="str">
        <f>IF(F130&lt;BI130,"YES","-----")</f>
        <v>-----</v>
      </c>
      <c r="HB130">
        <f>BH130-BI130</f>
        <v>5.2299999999995634</v>
      </c>
      <c r="HI130">
        <f t="shared" si="267"/>
        <v>-3.343059999999241</v>
      </c>
      <c r="HJ130">
        <f t="shared" si="268"/>
        <v>1.8869400000003225</v>
      </c>
      <c r="HK130" s="7"/>
      <c r="HL130" s="7"/>
      <c r="HM130" s="7"/>
      <c r="HN130" s="7"/>
      <c r="HO130" s="7"/>
      <c r="HP130" s="7"/>
      <c r="HQ130" s="28">
        <f t="shared" si="291"/>
        <v>1.9494299999996656</v>
      </c>
      <c r="HR130" s="28" t="str">
        <f t="shared" si="269"/>
        <v>Bull</v>
      </c>
      <c r="HS130">
        <f t="shared" si="270"/>
        <v>1.9494299999996656</v>
      </c>
    </row>
    <row r="131" spans="1:227" x14ac:dyDescent="0.55000000000000004">
      <c r="A131">
        <f>Validation!A130</f>
        <v>1772067000</v>
      </c>
      <c r="B131" t="str">
        <f>Price!B130</f>
        <v>XAUUSD</v>
      </c>
      <c r="C131" t="str">
        <f>Price!C130</f>
        <v>M5</v>
      </c>
      <c r="D131">
        <f>Price!D130</f>
        <v>5189.7</v>
      </c>
      <c r="E131">
        <f>Price!E130</f>
        <v>5185.88</v>
      </c>
      <c r="F131">
        <f>Price!F130</f>
        <v>5191.1000000000004</v>
      </c>
      <c r="G131">
        <f>Price!G130</f>
        <v>5184.97</v>
      </c>
      <c r="H131">
        <f>Price!H130</f>
        <v>389</v>
      </c>
      <c r="I131">
        <f>Diagonals!E130</f>
        <v>0</v>
      </c>
      <c r="J131">
        <f>Diagonals!F130</f>
        <v>0</v>
      </c>
      <c r="K131">
        <f>Diagonals!G130</f>
        <v>0</v>
      </c>
      <c r="L131">
        <f>Diagonals!H130</f>
        <v>0</v>
      </c>
      <c r="M131">
        <f>Diagonals!I130</f>
        <v>0</v>
      </c>
      <c r="N131">
        <f>Diagonals!J130</f>
        <v>0</v>
      </c>
      <c r="O131">
        <f>Diagonals!K130</f>
        <v>0</v>
      </c>
      <c r="P131">
        <f>Diagonals!L130</f>
        <v>0</v>
      </c>
      <c r="Q131">
        <f>Trendlines!E130</f>
        <v>0</v>
      </c>
      <c r="R131">
        <f>Trendlines!F130</f>
        <v>0</v>
      </c>
      <c r="S131">
        <f>Trendlines!G130</f>
        <v>0</v>
      </c>
      <c r="T131">
        <f>Trendlines!H130</f>
        <v>5156.47</v>
      </c>
      <c r="U131">
        <f>Trendlines!I130</f>
        <v>0</v>
      </c>
      <c r="V131">
        <f>Trendlines!J130</f>
        <v>5156.1000000000004</v>
      </c>
      <c r="W131">
        <f>Trendlines!K130</f>
        <v>0</v>
      </c>
      <c r="X131">
        <f>Trendlines!L130</f>
        <v>0</v>
      </c>
      <c r="Y131">
        <f>Tema_Hrma_Smma!E130</f>
        <v>5190.07</v>
      </c>
      <c r="Z131">
        <f>Tema_Hrma_Smma!F130</f>
        <v>5182.18</v>
      </c>
      <c r="AA131">
        <f>Tema_Hrma_Smma!G130</f>
        <v>5181.1000000000004</v>
      </c>
      <c r="AB131">
        <f>ZScore!H130</f>
        <v>1</v>
      </c>
      <c r="AC131">
        <f>ZScore!I130</f>
        <v>0.14601</v>
      </c>
      <c r="AD131">
        <f>ZScore!J130</f>
        <v>0</v>
      </c>
      <c r="AE131">
        <f>HA!E130</f>
        <v>5185.49</v>
      </c>
      <c r="AF131">
        <f>HA!F130</f>
        <v>5191.1000000000004</v>
      </c>
      <c r="AG131">
        <f>HA!G130</f>
        <v>5184.97</v>
      </c>
      <c r="AH131">
        <f>HA!H130</f>
        <v>5187.91</v>
      </c>
      <c r="AI131">
        <f>HA!I130</f>
        <v>1</v>
      </c>
      <c r="AJ131">
        <f>HA!J130</f>
        <v>2.42</v>
      </c>
      <c r="AK131">
        <f>HA!K130</f>
        <v>-0.22555</v>
      </c>
      <c r="AL131">
        <f>HA!L130</f>
        <v>9</v>
      </c>
      <c r="AM131">
        <f>KC!E130</f>
        <v>5199.3763099999996</v>
      </c>
      <c r="AN131">
        <f>KC!F130</f>
        <v>5193.1102600000004</v>
      </c>
      <c r="AO131">
        <f>KC!G130</f>
        <v>5186.8442100000002</v>
      </c>
      <c r="AP131">
        <f>KC!H130</f>
        <v>5180.57816</v>
      </c>
      <c r="AQ131">
        <f>KC!I130</f>
        <v>5174.3121199999996</v>
      </c>
      <c r="AR131">
        <f>KC!J130</f>
        <v>5165.86985</v>
      </c>
      <c r="AS131">
        <f>KC!K130</f>
        <v>5159.6037999999999</v>
      </c>
      <c r="AT131">
        <f>KC!L130</f>
        <v>5153.3377499999997</v>
      </c>
      <c r="AU131">
        <f>KC!M130</f>
        <v>5147.0717000000004</v>
      </c>
      <c r="AV131">
        <f>KC!N130</f>
        <v>5140.80566</v>
      </c>
      <c r="AW131">
        <f>SR_Levels!E130</f>
        <v>5178.6000000000004</v>
      </c>
      <c r="AX131">
        <f>SR_Levels!F130</f>
        <v>5161.8900000000003</v>
      </c>
      <c r="AY131">
        <f>SR_Levels!G130</f>
        <v>5135.8500000000004</v>
      </c>
      <c r="AZ131">
        <f>SR_Levels!H130</f>
        <v>0</v>
      </c>
      <c r="BA131">
        <f>SR_Levels!I130</f>
        <v>5193.3500000000004</v>
      </c>
      <c r="BB131">
        <f>SR_Levels!J130</f>
        <v>5205.3100000000004</v>
      </c>
      <c r="BC131">
        <f>SR_Levels!K130</f>
        <v>0</v>
      </c>
      <c r="BD131">
        <f>SR_Levels!L130</f>
        <v>0</v>
      </c>
      <c r="BE131">
        <f>ZigZag!E130</f>
        <v>0</v>
      </c>
      <c r="BF131">
        <f>ZigZag!F130</f>
        <v>0</v>
      </c>
      <c r="BG131">
        <f>ZigZag!G130</f>
        <v>5176.57</v>
      </c>
      <c r="BH131">
        <f>Dual_Tema!E130</f>
        <v>5192.47</v>
      </c>
      <c r="BI131">
        <f>Dual_Tema!F130</f>
        <v>5187.1499999999996</v>
      </c>
      <c r="BJ131">
        <f>Pinbar!E130</f>
        <v>0</v>
      </c>
      <c r="BK131">
        <f>SSA!E130</f>
        <v>5189.7484100000001</v>
      </c>
      <c r="BL131">
        <f>SSA!F130</f>
        <v>5188.51602</v>
      </c>
      <c r="BN131" t="str">
        <f t="shared" si="290"/>
        <v>Green Candle</v>
      </c>
      <c r="BO131" s="34">
        <f t="shared" si="292"/>
        <v>1.6908128640749087E-3</v>
      </c>
      <c r="BP131" s="34">
        <f t="shared" si="294"/>
        <v>3.8939408887006532E-3</v>
      </c>
      <c r="BQ131" s="34">
        <f t="shared" si="302"/>
        <v>3.678433010745108E-3</v>
      </c>
      <c r="BR131" s="34">
        <f t="shared" si="304"/>
        <v>4.91643607761727E-3</v>
      </c>
      <c r="BS131" s="35">
        <f t="shared" si="293"/>
        <v>2.8160381778330468E-4</v>
      </c>
      <c r="BT131" s="35">
        <f t="shared" si="295"/>
        <v>3.2391737695447453E-4</v>
      </c>
      <c r="BU131" s="35">
        <f t="shared" si="303"/>
        <v>2.0400325701253053E-4</v>
      </c>
      <c r="BV131" s="35">
        <f t="shared" si="305"/>
        <v>2.0437045882082394E-4</v>
      </c>
      <c r="BW131" s="27">
        <v>96</v>
      </c>
      <c r="BX131">
        <f>F131-G131</f>
        <v>6.1300000000001091</v>
      </c>
      <c r="BY131">
        <f>ABS(F131-D130)</f>
        <v>5.1300000000001091</v>
      </c>
      <c r="BZ131">
        <f>ABS(G131-D130)</f>
        <v>1</v>
      </c>
      <c r="CA131">
        <f t="shared" si="271"/>
        <v>6.1300000000001091</v>
      </c>
      <c r="CB131">
        <f t="shared" si="296"/>
        <v>8.2000000000000774</v>
      </c>
      <c r="CC131">
        <f t="shared" si="299"/>
        <v>7.7310054239422552</v>
      </c>
      <c r="CD131">
        <f t="shared" si="297"/>
        <v>0.46899457605782224</v>
      </c>
      <c r="CE131">
        <f t="shared" si="300"/>
        <v>1</v>
      </c>
      <c r="CF131">
        <f t="shared" si="301"/>
        <v>3</v>
      </c>
      <c r="CG131" s="7" t="str">
        <f t="shared" si="298"/>
        <v>-----</v>
      </c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  <c r="CS131" s="27"/>
      <c r="CZ131" s="7" t="str">
        <f>IF(AND(D131&gt;BH131,D131&gt;E131),"Bullish Trigger","-----")</f>
        <v>-----</v>
      </c>
      <c r="DA131" s="7" t="str">
        <f>IF(AND(D131&lt;BI131,D131&lt;E131),"Bearish Trigger","-----")</f>
        <v>-----</v>
      </c>
      <c r="DB131" s="13" t="str">
        <f>IF(AND(W131=BE131,W131&gt;0,BE131&gt;0),"Important High","------")</f>
        <v>------</v>
      </c>
      <c r="DC131" s="13" t="str">
        <f>IF(AND(X131=BF131,X131&gt;0,BF131&gt;0),"Important Low","------")</f>
        <v>------</v>
      </c>
      <c r="DD131" s="7" t="str">
        <f>IF(AND(DB131="Important High",DC131="-----",BJ131=1),"Imp High Rej","-----")</f>
        <v>-----</v>
      </c>
      <c r="DE131" s="7" t="str">
        <f>IF(AND(DB131="-----",DC131="Important Low",BJ131=1),"Imp Low Rej","-----")</f>
        <v>-----</v>
      </c>
      <c r="DF131" s="7" t="str">
        <f>IF(Y131&gt;AM131,"Overbought",IF(Y131&gt;AO131,"Bullish Momentum",IF(Y131&gt;AQ131,"Flat Momentum","-----")))</f>
        <v>Bullish Momentum</v>
      </c>
      <c r="DG131" s="7" t="str">
        <f>IF(Y131&lt;AV131,"Oversold",IF(Y131&lt;AT131,"Bearish Momentum",IF(Y131&lt;AR131,"Flat Momentum","-----")))</f>
        <v>-----</v>
      </c>
      <c r="DH131" s="7" t="str">
        <f>IF(AND(DF131="Overbought",AD131=2),"Culminated Thrust","-----")</f>
        <v>-----</v>
      </c>
      <c r="DI131" s="7" t="str">
        <f>IF(AND(DG131="Oversold",AD131=5),"Culminated Thrust","-----")</f>
        <v>-----</v>
      </c>
      <c r="DJ131" s="14">
        <f>(Q131-$D131)/$D131</f>
        <v>-1</v>
      </c>
      <c r="DK131" s="14">
        <f>(R131-$D131)/$D131</f>
        <v>-1</v>
      </c>
      <c r="DL131" s="14">
        <f>(S131-$D131)/$D131</f>
        <v>-1</v>
      </c>
      <c r="DM131" s="14">
        <f>(T131-$D131)/$D131</f>
        <v>-6.4030676146982612E-3</v>
      </c>
      <c r="DN131" s="14">
        <f>(U131-$D131)/$D131</f>
        <v>-1</v>
      </c>
      <c r="DO131" s="14">
        <f>(V131-$D131)/$D131</f>
        <v>-6.4743626799235905E-3</v>
      </c>
      <c r="DP131" s="14">
        <f t="shared" si="239"/>
        <v>-6.4030676146982612E-3</v>
      </c>
      <c r="DQ131" s="14">
        <f t="shared" si="240"/>
        <v>-6.4743626799235905E-3</v>
      </c>
      <c r="DR131" s="14">
        <f t="shared" si="241"/>
        <v>-1</v>
      </c>
      <c r="DS131" s="14">
        <f t="shared" si="242"/>
        <v>-1</v>
      </c>
      <c r="DT131" s="14">
        <f t="shared" si="243"/>
        <v>-1</v>
      </c>
      <c r="DU131" s="14">
        <f t="shared" si="244"/>
        <v>-1</v>
      </c>
      <c r="DV131" t="str">
        <f>IF($D131&gt;Q131,"SUP","RES")</f>
        <v>SUP</v>
      </c>
      <c r="DW131" t="str">
        <f>IF($D131&gt;R131,"SUP","RES")</f>
        <v>SUP</v>
      </c>
      <c r="DX131" t="str">
        <f>IF($D131&gt;S131,"SUP","RES")</f>
        <v>SUP</v>
      </c>
      <c r="DY131" t="str">
        <f>IF($D131&gt;T131,"SUP","RES")</f>
        <v>SUP</v>
      </c>
      <c r="DZ131" t="str">
        <f>IF($D131&gt;U131,"SUP","RES")</f>
        <v>SUP</v>
      </c>
      <c r="EA131" t="str">
        <f>IF($D131&gt;V131,"SUP","RES")</f>
        <v>SUP</v>
      </c>
      <c r="EB131" s="7">
        <f t="shared" si="245"/>
        <v>0</v>
      </c>
      <c r="EC131" s="7">
        <f t="shared" si="246"/>
        <v>6</v>
      </c>
      <c r="ED131" s="13" t="str">
        <f t="shared" si="247"/>
        <v>All Sup</v>
      </c>
      <c r="EE131" s="13" t="str">
        <f t="shared" si="248"/>
        <v>-----</v>
      </c>
      <c r="EF131" s="7" t="str">
        <f>IF(OR(ED131="All Sup",EE131="All Res"),"na",((D131-MIN(Q131:V131))/(MAX(Q131:V131)-MIN(Q131:V131))))</f>
        <v>na</v>
      </c>
      <c r="EG131">
        <v>1.4999999999999999E-4</v>
      </c>
      <c r="EH131">
        <f>Q131*(1+$EG131)</f>
        <v>0</v>
      </c>
      <c r="EI131">
        <f>Q131*(1-$EG131)</f>
        <v>0</v>
      </c>
      <c r="EJ131">
        <f>R131*(1+$EG131)</f>
        <v>0</v>
      </c>
      <c r="EK131">
        <f>R131*(1-$EG131)</f>
        <v>0</v>
      </c>
      <c r="EL131">
        <f>S131*(1+$EG131)</f>
        <v>0</v>
      </c>
      <c r="EM131">
        <f>S131*(1-$EG131)</f>
        <v>0</v>
      </c>
      <c r="EN131">
        <f>T131*(1+$EG131)</f>
        <v>5157.2434705000005</v>
      </c>
      <c r="EO131">
        <f>T131*(1-$EG131)</f>
        <v>5155.6965295</v>
      </c>
      <c r="EP131">
        <f>U131*(1+$EG131)</f>
        <v>0</v>
      </c>
      <c r="EQ131">
        <f>U131*(1-$EG131)</f>
        <v>0</v>
      </c>
      <c r="ER131">
        <f>V131*(1+$EG131)</f>
        <v>5156.8734150000009</v>
      </c>
      <c r="ES131">
        <f>V131*(1-$EG131)</f>
        <v>5155.3265850000007</v>
      </c>
      <c r="ET131" s="7" t="str">
        <f t="shared" si="249"/>
        <v>-----</v>
      </c>
      <c r="EU131" s="7" t="str">
        <f t="shared" si="250"/>
        <v>-----</v>
      </c>
      <c r="EV131" s="7" t="str">
        <f t="shared" si="251"/>
        <v>-----</v>
      </c>
      <c r="EW131" s="7" t="str">
        <f t="shared" si="252"/>
        <v>-----</v>
      </c>
      <c r="EX131" s="7" t="str">
        <f t="shared" si="253"/>
        <v>-----</v>
      </c>
      <c r="EY131" s="7" t="str">
        <f t="shared" si="254"/>
        <v>-----</v>
      </c>
      <c r="EZ131">
        <f t="shared" si="272"/>
        <v>129</v>
      </c>
      <c r="FA131">
        <f t="shared" si="273"/>
        <v>129</v>
      </c>
      <c r="FB131">
        <f t="shared" si="274"/>
        <v>129</v>
      </c>
      <c r="FC131">
        <f t="shared" si="275"/>
        <v>129</v>
      </c>
      <c r="FD131">
        <f t="shared" si="276"/>
        <v>129</v>
      </c>
      <c r="FE131">
        <f t="shared" si="277"/>
        <v>129</v>
      </c>
      <c r="FF131">
        <f t="shared" si="278"/>
        <v>0</v>
      </c>
      <c r="FG131">
        <f t="shared" si="279"/>
        <v>0</v>
      </c>
      <c r="FH131">
        <f t="shared" si="280"/>
        <v>0</v>
      </c>
      <c r="FI131">
        <f t="shared" si="281"/>
        <v>0</v>
      </c>
      <c r="FJ131">
        <f t="shared" si="282"/>
        <v>0</v>
      </c>
      <c r="FK131">
        <f t="shared" si="283"/>
        <v>0</v>
      </c>
      <c r="FL131" s="7" t="str">
        <f t="shared" si="255"/>
        <v>-----</v>
      </c>
      <c r="FM131" s="7" t="str">
        <f t="shared" si="256"/>
        <v>-----</v>
      </c>
      <c r="FN131" s="7" t="str">
        <f t="shared" si="257"/>
        <v>-----</v>
      </c>
      <c r="FO131" s="7" t="str">
        <f t="shared" si="258"/>
        <v>-----</v>
      </c>
      <c r="FP131" s="7" t="str">
        <f t="shared" si="259"/>
        <v>-----</v>
      </c>
      <c r="FQ131" s="7" t="str">
        <f t="shared" si="260"/>
        <v>-----</v>
      </c>
      <c r="FR131" s="13" t="str">
        <f>IF(FL131="-----","-----",(D131-Q131)/Q131)</f>
        <v>-----</v>
      </c>
      <c r="FS131" s="13" t="str">
        <f>IF(FM131="-----","-----",(Q131-R131)/R131)</f>
        <v>-----</v>
      </c>
      <c r="FT131" s="13" t="str">
        <f>IF(FN131="-----","-----",(R131-S131)/S131)</f>
        <v>-----</v>
      </c>
      <c r="FU131" s="13" t="str">
        <f>IF(FO131="-----","-----",(S131-T131)/T131)</f>
        <v>-----</v>
      </c>
      <c r="FV131" s="13" t="str">
        <f>IF(FP131="-----","-----",(T131-U131)/U131)</f>
        <v>-----</v>
      </c>
      <c r="FW131" s="13" t="str">
        <f>IF(FQ131="-----","-----",(U131-V131)/V131)</f>
        <v>-----</v>
      </c>
      <c r="FX131" s="7" t="str">
        <f t="shared" si="261"/>
        <v>-----</v>
      </c>
      <c r="FY131" s="7" t="str">
        <f t="shared" si="262"/>
        <v>-----</v>
      </c>
      <c r="FZ131" s="7" t="str">
        <f t="shared" si="263"/>
        <v>-----</v>
      </c>
      <c r="GA131" s="7" t="str">
        <f t="shared" si="264"/>
        <v>-----</v>
      </c>
      <c r="GB131" s="7" t="str">
        <f t="shared" si="265"/>
        <v>-----</v>
      </c>
      <c r="GC131" s="7" t="str">
        <f t="shared" si="266"/>
        <v>-----</v>
      </c>
      <c r="GD131" s="7" t="str">
        <f>IF(AND(BG131&gt;AA131,BG130&gt;AA130,BG129&gt;AA129,BG128&gt;AA128,BG127&gt;AA127,BG126&gt;AA126,BG125&gt;AA125,BG124&gt;AA124,BG123&gt;AA123,BG122&gt;AA122,BG121&gt;AA121,BG120&gt;AA120),"Bullish",IF(AND(BG131&lt;AA131,BG130&lt;AA130,BG129&lt;AA129,BG128&lt;AA128,BG127&lt;AA127,BG126&lt;AA126,BG125&lt;AA125,BG124&lt;AA124,BG123&lt;AA123,BG122&lt;AA122,BG121&lt;AA121,BG120&lt;AA120),"Bearish","-----"))</f>
        <v>Bearish</v>
      </c>
      <c r="GE131">
        <f>(Z131-BG131)/BG131</f>
        <v>1.0837291874736712E-3</v>
      </c>
      <c r="GI131" s="7" t="str">
        <f>IF(Y131&gt;Z131,"Bullish","Bearish")</f>
        <v>Bullish</v>
      </c>
      <c r="GJ131" s="19" t="str">
        <f>IF(AND(D131&gt;Y131,D130&lt;Y130),"TEMA crossover","-----")</f>
        <v>-----</v>
      </c>
      <c r="GK131" s="19" t="str">
        <f>IF(AND(D131&lt;Y131,D130&gt;Y130),"TEMA crossunder","-----")</f>
        <v>-----</v>
      </c>
      <c r="GL131" s="20" t="str">
        <f>IF(GD131="Bearish","YES","-----")</f>
        <v>YES</v>
      </c>
      <c r="GM131" s="20" t="str">
        <f>IF(GH131="Reverse to Bearish","YES","-----")</f>
        <v>-----</v>
      </c>
      <c r="GN131" s="20" t="str">
        <f>IF(AND(GI131="Bullish",GI130="Bullish",GI129="Bullish",GI128="Bullish"),"YES","-----")</f>
        <v>YES</v>
      </c>
      <c r="GO131" s="20" t="str">
        <f>IF(OR(GK131="TEMA crossunder",GK130="TEMA crossunder",GK129="TEMA crossunder",GK128="TEMA crossunder"),"YES","-----")</f>
        <v>YES</v>
      </c>
      <c r="GP131" s="20" t="str">
        <f>IF(GD131="Bullish","YES","-----")</f>
        <v>-----</v>
      </c>
      <c r="GQ131" s="20" t="str">
        <f>IF(GH131="Reverse to Bullish","YES","-----")</f>
        <v>-----</v>
      </c>
      <c r="GR131" s="20" t="str">
        <f>IF(AND(GI131="Bearish",GI130="Bearish",GI129="Bearish",GI128="Bearish"),"YES","-----")</f>
        <v>-----</v>
      </c>
      <c r="GS131" s="20" t="str">
        <f>IF(OR(GJ131="TEMA crossover",GJ130="TEMA crossover",GJ129="TEMA crossover",GJ128="TEMA crossover"),"YES","-----")</f>
        <v>YES</v>
      </c>
      <c r="GT131" s="20" t="str">
        <f t="shared" si="284"/>
        <v>-----</v>
      </c>
      <c r="GU131" s="20" t="str">
        <f t="shared" si="285"/>
        <v>-----</v>
      </c>
      <c r="GV131" s="20" t="str">
        <f t="shared" si="286"/>
        <v>-----</v>
      </c>
      <c r="GW131" s="20" t="str">
        <f t="shared" si="287"/>
        <v>-----</v>
      </c>
      <c r="GX131" s="20" t="str">
        <f t="shared" si="288"/>
        <v>-----</v>
      </c>
      <c r="GY131" s="20" t="str">
        <f t="shared" si="289"/>
        <v>-----</v>
      </c>
      <c r="GZ131" s="7" t="str">
        <f>IF(G131&gt;BH131,"YES","-----")</f>
        <v>-----</v>
      </c>
      <c r="HA131" s="7" t="str">
        <f>IF(F131&lt;BI131,"YES","-----")</f>
        <v>-----</v>
      </c>
      <c r="HB131">
        <f>BH131-BI131</f>
        <v>5.3200000000006185</v>
      </c>
      <c r="HI131">
        <f t="shared" si="267"/>
        <v>-2.5984100000005128</v>
      </c>
      <c r="HJ131">
        <f t="shared" si="268"/>
        <v>2.7215900000001056</v>
      </c>
      <c r="HK131" s="7"/>
      <c r="HL131" s="7"/>
      <c r="HM131" s="7"/>
      <c r="HN131" s="7"/>
      <c r="HO131" s="7"/>
      <c r="HP131" s="7"/>
      <c r="HQ131" s="28">
        <f t="shared" si="291"/>
        <v>1.2323900000001231</v>
      </c>
      <c r="HR131" s="28" t="str">
        <f t="shared" si="269"/>
        <v>Bull</v>
      </c>
      <c r="HS131">
        <f t="shared" si="270"/>
        <v>1.2323900000001231</v>
      </c>
    </row>
    <row r="132" spans="1:227" x14ac:dyDescent="0.55000000000000004">
      <c r="A132">
        <f>Validation!A131</f>
        <v>1772067300</v>
      </c>
      <c r="B132" t="str">
        <f>Price!B131</f>
        <v>XAUUSD</v>
      </c>
      <c r="C132" t="str">
        <f>Price!C131</f>
        <v>M5</v>
      </c>
      <c r="D132">
        <f>Price!D131</f>
        <v>5188.3100000000004</v>
      </c>
      <c r="E132">
        <f>Price!E131</f>
        <v>5189.72</v>
      </c>
      <c r="F132">
        <f>Price!F131</f>
        <v>5192.1499999999996</v>
      </c>
      <c r="G132">
        <f>Price!G131</f>
        <v>5186.13</v>
      </c>
      <c r="H132">
        <f>Price!H131</f>
        <v>539</v>
      </c>
      <c r="I132">
        <f>Diagonals!E131</f>
        <v>0</v>
      </c>
      <c r="J132">
        <f>Diagonals!F131</f>
        <v>0</v>
      </c>
      <c r="K132">
        <f>Diagonals!G131</f>
        <v>0</v>
      </c>
      <c r="L132">
        <f>Diagonals!H131</f>
        <v>0</v>
      </c>
      <c r="M132">
        <f>Diagonals!I131</f>
        <v>0</v>
      </c>
      <c r="N132">
        <f>Diagonals!J131</f>
        <v>0</v>
      </c>
      <c r="O132">
        <f>Diagonals!K131</f>
        <v>0</v>
      </c>
      <c r="P132">
        <f>Diagonals!L131</f>
        <v>0</v>
      </c>
      <c r="Q132">
        <f>Trendlines!E131</f>
        <v>0</v>
      </c>
      <c r="R132">
        <f>Trendlines!F131</f>
        <v>0</v>
      </c>
      <c r="S132">
        <f>Trendlines!G131</f>
        <v>0</v>
      </c>
      <c r="T132">
        <f>Trendlines!H131</f>
        <v>5156.54</v>
      </c>
      <c r="U132">
        <f>Trendlines!I131</f>
        <v>0</v>
      </c>
      <c r="V132">
        <f>Trendlines!J131</f>
        <v>5156.1400000000003</v>
      </c>
      <c r="W132">
        <f>Trendlines!K131</f>
        <v>0</v>
      </c>
      <c r="X132">
        <f>Trendlines!L131</f>
        <v>0</v>
      </c>
      <c r="Y132">
        <f>Tema_Hrma_Smma!E131</f>
        <v>5190.92</v>
      </c>
      <c r="Z132">
        <f>Tema_Hrma_Smma!F131</f>
        <v>5184.26</v>
      </c>
      <c r="AA132">
        <f>Tema_Hrma_Smma!G131</f>
        <v>5181.3100000000004</v>
      </c>
      <c r="AB132">
        <f>ZScore!H131</f>
        <v>-1</v>
      </c>
      <c r="AC132">
        <f>ZScore!I131</f>
        <v>0.59575999999999996</v>
      </c>
      <c r="AD132">
        <f>ZScore!J131</f>
        <v>3</v>
      </c>
      <c r="AE132">
        <f>HA!E131</f>
        <v>5186.7</v>
      </c>
      <c r="AF132">
        <f>HA!F131</f>
        <v>5192.1499999999996</v>
      </c>
      <c r="AG132">
        <f>HA!G131</f>
        <v>5186.13</v>
      </c>
      <c r="AH132">
        <f>HA!H131</f>
        <v>5189.08</v>
      </c>
      <c r="AI132">
        <f>HA!I131</f>
        <v>1</v>
      </c>
      <c r="AJ132">
        <f>HA!J131</f>
        <v>2.38</v>
      </c>
      <c r="AK132">
        <f>HA!K131</f>
        <v>-0.24232999999999999</v>
      </c>
      <c r="AL132">
        <f>HA!L131</f>
        <v>10</v>
      </c>
      <c r="AM132">
        <f>KC!E131</f>
        <v>5200.4656500000001</v>
      </c>
      <c r="AN132">
        <f>KC!F131</f>
        <v>5194.2086099999997</v>
      </c>
      <c r="AO132">
        <f>KC!G131</f>
        <v>5187.9515799999999</v>
      </c>
      <c r="AP132">
        <f>KC!H131</f>
        <v>5181.6945400000004</v>
      </c>
      <c r="AQ132">
        <f>KC!I131</f>
        <v>5175.4375</v>
      </c>
      <c r="AR132">
        <f>KC!J131</f>
        <v>5167.1796599999998</v>
      </c>
      <c r="AS132">
        <f>KC!K131</f>
        <v>5160.92263</v>
      </c>
      <c r="AT132">
        <f>KC!L131</f>
        <v>5154.6655899999996</v>
      </c>
      <c r="AU132">
        <f>KC!M131</f>
        <v>5148.4085500000001</v>
      </c>
      <c r="AV132">
        <f>KC!N131</f>
        <v>5142.1515200000003</v>
      </c>
      <c r="AW132">
        <f>SR_Levels!E131</f>
        <v>5178.6000000000004</v>
      </c>
      <c r="AX132">
        <f>SR_Levels!F131</f>
        <v>5161.8900000000003</v>
      </c>
      <c r="AY132">
        <f>SR_Levels!G131</f>
        <v>5135.8500000000004</v>
      </c>
      <c r="AZ132">
        <f>SR_Levels!H131</f>
        <v>0</v>
      </c>
      <c r="BA132">
        <f>SR_Levels!I131</f>
        <v>5193.3500000000004</v>
      </c>
      <c r="BB132">
        <f>SR_Levels!J131</f>
        <v>5205.3100000000004</v>
      </c>
      <c r="BC132">
        <f>SR_Levels!K131</f>
        <v>0</v>
      </c>
      <c r="BD132">
        <f>SR_Levels!L131</f>
        <v>0</v>
      </c>
      <c r="BE132">
        <f>ZigZag!E131</f>
        <v>0</v>
      </c>
      <c r="BF132">
        <f>ZigZag!F131</f>
        <v>0</v>
      </c>
      <c r="BG132">
        <f>ZigZag!G131</f>
        <v>5177.45</v>
      </c>
      <c r="BH132">
        <f>Dual_Tema!E131</f>
        <v>5193.6000000000004</v>
      </c>
      <c r="BI132">
        <f>Dual_Tema!F131</f>
        <v>5188.22</v>
      </c>
      <c r="BJ132">
        <f>Pinbar!E131</f>
        <v>0</v>
      </c>
      <c r="BK132">
        <f>SSA!E131</f>
        <v>5189.5547299999998</v>
      </c>
      <c r="BL132">
        <f>SSA!F131</f>
        <v>5189.0353699999996</v>
      </c>
      <c r="BN132" t="str">
        <f t="shared" si="290"/>
        <v>Red Candle</v>
      </c>
      <c r="BO132" s="34">
        <f t="shared" si="292"/>
        <v>5.9013548044939412E-4</v>
      </c>
      <c r="BP132" s="34">
        <f t="shared" si="294"/>
        <v>4.8768866946988787E-3</v>
      </c>
      <c r="BQ132" s="34">
        <f t="shared" si="302"/>
        <v>3.5338217886129453E-3</v>
      </c>
      <c r="BR132" s="34">
        <f t="shared" si="304"/>
        <v>4.5344624958130186E-3</v>
      </c>
      <c r="BS132" s="35">
        <f t="shared" si="293"/>
        <v>9.8331737412360454E-5</v>
      </c>
      <c r="BT132" s="35">
        <f t="shared" si="295"/>
        <v>4.0550162739161344E-4</v>
      </c>
      <c r="BU132" s="35">
        <f t="shared" si="303"/>
        <v>1.9599656656876796E-4</v>
      </c>
      <c r="BV132" s="35">
        <f t="shared" si="305"/>
        <v>1.8852663531543357E-4</v>
      </c>
      <c r="BW132" s="27">
        <v>96</v>
      </c>
      <c r="BX132">
        <f>F132-G132</f>
        <v>6.0199999999995271</v>
      </c>
      <c r="BY132">
        <f>ABS(F132-D131)</f>
        <v>2.4499999999998181</v>
      </c>
      <c r="BZ132">
        <f>ABS(G132-D131)</f>
        <v>3.569999999999709</v>
      </c>
      <c r="CA132">
        <f t="shared" si="271"/>
        <v>6.0199999999995271</v>
      </c>
      <c r="CB132">
        <f t="shared" si="296"/>
        <v>7.7507142857143663</v>
      </c>
      <c r="CC132">
        <f t="shared" si="299"/>
        <v>7.6087907508034887</v>
      </c>
      <c r="CD132">
        <f t="shared" si="297"/>
        <v>0.14192353491087761</v>
      </c>
      <c r="CE132">
        <f t="shared" si="300"/>
        <v>1</v>
      </c>
      <c r="CF132">
        <f t="shared" si="301"/>
        <v>4</v>
      </c>
      <c r="CG132" s="7" t="str">
        <f t="shared" si="298"/>
        <v>-----</v>
      </c>
      <c r="CI132" s="27"/>
      <c r="CJ132" s="27"/>
      <c r="CK132" s="27"/>
      <c r="CL132" s="27"/>
      <c r="CM132" s="27"/>
      <c r="CN132" s="27"/>
      <c r="CO132" s="27"/>
      <c r="CP132" s="27"/>
      <c r="CQ132" s="27"/>
      <c r="CR132" s="27"/>
      <c r="CS132" s="27"/>
      <c r="CZ132" s="7" t="str">
        <f>IF(AND(D132&gt;BH132,D132&gt;E132),"Bullish Trigger","-----")</f>
        <v>-----</v>
      </c>
      <c r="DA132" s="7" t="str">
        <f>IF(AND(D132&lt;BI132,D132&lt;E132),"Bearish Trigger","-----")</f>
        <v>-----</v>
      </c>
      <c r="DB132" s="13" t="str">
        <f>IF(AND(W132=BE132,W132&gt;0,BE132&gt;0),"Important High","------")</f>
        <v>------</v>
      </c>
      <c r="DC132" s="13" t="str">
        <f>IF(AND(X132=BF132,X132&gt;0,BF132&gt;0),"Important Low","------")</f>
        <v>------</v>
      </c>
      <c r="DD132" s="7" t="str">
        <f>IF(AND(DB132="Important High",DC132="-----",BJ132=1),"Imp High Rej","-----")</f>
        <v>-----</v>
      </c>
      <c r="DE132" s="7" t="str">
        <f>IF(AND(DB132="-----",DC132="Important Low",BJ132=1),"Imp Low Rej","-----")</f>
        <v>-----</v>
      </c>
      <c r="DF132" s="7" t="str">
        <f>IF(Y132&gt;AM132,"Overbought",IF(Y132&gt;AO132,"Bullish Momentum",IF(Y132&gt;AQ132,"Flat Momentum","-----")))</f>
        <v>Bullish Momentum</v>
      </c>
      <c r="DG132" s="7" t="str">
        <f>IF(Y132&lt;AV132,"Oversold",IF(Y132&lt;AT132,"Bearish Momentum",IF(Y132&lt;AR132,"Flat Momentum","-----")))</f>
        <v>-----</v>
      </c>
      <c r="DH132" s="7" t="str">
        <f>IF(AND(DF132="Overbought",AD132=2),"Culminated Thrust","-----")</f>
        <v>-----</v>
      </c>
      <c r="DI132" s="7" t="str">
        <f>IF(AND(DG132="Oversold",AD132=5),"Culminated Thrust","-----")</f>
        <v>-----</v>
      </c>
      <c r="DJ132" s="14">
        <f>(Q132-$D132)/$D132</f>
        <v>-1</v>
      </c>
      <c r="DK132" s="14">
        <f>(R132-$D132)/$D132</f>
        <v>-1</v>
      </c>
      <c r="DL132" s="14">
        <f>(S132-$D132)/$D132</f>
        <v>-1</v>
      </c>
      <c r="DM132" s="14">
        <f>(T132-$D132)/$D132</f>
        <v>-6.123381216619754E-3</v>
      </c>
      <c r="DN132" s="14">
        <f>(U132-$D132)/$D132</f>
        <v>-1</v>
      </c>
      <c r="DO132" s="14">
        <f>(V132-$D132)/$D132</f>
        <v>-6.2004776121704509E-3</v>
      </c>
      <c r="DP132" s="14">
        <f t="shared" ref="DP132:DP195" si="306">LARGE($DJ132:$DO132,1)</f>
        <v>-6.123381216619754E-3</v>
      </c>
      <c r="DQ132" s="14">
        <f t="shared" ref="DQ132:DQ195" si="307">LARGE($DJ132:$DO132,2)</f>
        <v>-6.2004776121704509E-3</v>
      </c>
      <c r="DR132" s="14">
        <f t="shared" ref="DR132:DR195" si="308">LARGE($DJ132:$DO132,3)</f>
        <v>-1</v>
      </c>
      <c r="DS132" s="14">
        <f t="shared" ref="DS132:DS195" si="309">LARGE($DJ132:$DO132,4)</f>
        <v>-1</v>
      </c>
      <c r="DT132" s="14">
        <f t="shared" ref="DT132:DT195" si="310">LARGE($DJ132:$DO132,5)</f>
        <v>-1</v>
      </c>
      <c r="DU132" s="14">
        <f t="shared" ref="DU132:DU195" si="311">LARGE($DJ132:$DO132,6)</f>
        <v>-1</v>
      </c>
      <c r="DV132" t="str">
        <f>IF($D132&gt;Q132,"SUP","RES")</f>
        <v>SUP</v>
      </c>
      <c r="DW132" t="str">
        <f>IF($D132&gt;R132,"SUP","RES")</f>
        <v>SUP</v>
      </c>
      <c r="DX132" t="str">
        <f>IF($D132&gt;S132,"SUP","RES")</f>
        <v>SUP</v>
      </c>
      <c r="DY132" t="str">
        <f>IF($D132&gt;T132,"SUP","RES")</f>
        <v>SUP</v>
      </c>
      <c r="DZ132" t="str">
        <f>IF($D132&gt;U132,"SUP","RES")</f>
        <v>SUP</v>
      </c>
      <c r="EA132" t="str">
        <f>IF($D132&gt;V132,"SUP","RES")</f>
        <v>SUP</v>
      </c>
      <c r="EB132" s="7">
        <f t="shared" ref="EB132:EB195" si="312">COUNTIF(DV132:EA132,"RES")</f>
        <v>0</v>
      </c>
      <c r="EC132" s="7">
        <f t="shared" ref="EC132:EC195" si="313">COUNTIF(DV132:EA132,"SUP")</f>
        <v>6</v>
      </c>
      <c r="ED132" s="13" t="str">
        <f t="shared" ref="ED132:ED195" si="314">IF(EB132=0,"All Sup","-----")</f>
        <v>All Sup</v>
      </c>
      <c r="EE132" s="13" t="str">
        <f t="shared" ref="EE132:EE195" si="315">IF(EC132=0,"All Res","-----")</f>
        <v>-----</v>
      </c>
      <c r="EF132" s="7" t="str">
        <f>IF(OR(ED132="All Sup",EE132="All Res"),"na",((D132-MIN(Q132:V132))/(MAX(Q132:V132)-MIN(Q132:V132))))</f>
        <v>na</v>
      </c>
      <c r="EG132">
        <v>1.4999999999999999E-4</v>
      </c>
      <c r="EH132">
        <f>Q132*(1+$EG132)</f>
        <v>0</v>
      </c>
      <c r="EI132">
        <f>Q132*(1-$EG132)</f>
        <v>0</v>
      </c>
      <c r="EJ132">
        <f>R132*(1+$EG132)</f>
        <v>0</v>
      </c>
      <c r="EK132">
        <f>R132*(1-$EG132)</f>
        <v>0</v>
      </c>
      <c r="EL132">
        <f>S132*(1+$EG132)</f>
        <v>0</v>
      </c>
      <c r="EM132">
        <f>S132*(1-$EG132)</f>
        <v>0</v>
      </c>
      <c r="EN132">
        <f>T132*(1+$EG132)</f>
        <v>5157.3134810000001</v>
      </c>
      <c r="EO132">
        <f>T132*(1-$EG132)</f>
        <v>5155.7665189999998</v>
      </c>
      <c r="EP132">
        <f>U132*(1+$EG132)</f>
        <v>0</v>
      </c>
      <c r="EQ132">
        <f>U132*(1-$EG132)</f>
        <v>0</v>
      </c>
      <c r="ER132">
        <f>V132*(1+$EG132)</f>
        <v>5156.9134210000011</v>
      </c>
      <c r="ES132">
        <f>V132*(1-$EG132)</f>
        <v>5155.3665790000005</v>
      </c>
      <c r="ET132" s="7" t="str">
        <f t="shared" ref="ET132:ET195" si="316">IF(AND(MAX($D132,$E132)&gt;=MIN(EH132,EI132),MAX(EH132,EI132)&gt;=MIN($D132,$E132)),"TOUCH","-----")</f>
        <v>-----</v>
      </c>
      <c r="EU132" s="7" t="str">
        <f t="shared" ref="EU132:EU195" si="317">IF(AND(MAX($D132,$E132)&gt;=MIN(EJ132,EK132),MAX(EJ132,EK132)&gt;=MIN($D132,$E132)),"TOUCH","-----")</f>
        <v>-----</v>
      </c>
      <c r="EV132" s="7" t="str">
        <f t="shared" ref="EV132:EV195" si="318">IF(AND(MAX($D132,$E132)&gt;=MIN(EL132,EM132),MAX(EL132,EM132)&gt;=MIN($D132,$E132)),"TOUCH","-----")</f>
        <v>-----</v>
      </c>
      <c r="EW132" s="7" t="str">
        <f t="shared" ref="EW132:EW195" si="319">IF(AND(MAX($D132,$E132)&gt;=MIN(EN132,EO132),MAX(EN132,EO132)&gt;=MIN($D132,$E132)),"TOUCH","-----")</f>
        <v>-----</v>
      </c>
      <c r="EX132" s="7" t="str">
        <f t="shared" ref="EX132:EX195" si="320">IF(AND(MAX($D132,$E132)&gt;=MIN(EP132,EQ132),MAX(EP132,EQ132)&gt;=MIN($D132,$E132)),"TOUCH","-----")</f>
        <v>-----</v>
      </c>
      <c r="EY132" s="7" t="str">
        <f t="shared" ref="EY132:EY195" si="321">IF(AND(MAX($D132,$E132)&gt;=MIN(ER132,ES132),MAX(ER132,ES132)&gt;=MIN($D132,$E132)),"TOUCH","-----")</f>
        <v>-----</v>
      </c>
      <c r="EZ132">
        <f t="shared" si="272"/>
        <v>130</v>
      </c>
      <c r="FA132">
        <f t="shared" si="273"/>
        <v>130</v>
      </c>
      <c r="FB132">
        <f t="shared" si="274"/>
        <v>130</v>
      </c>
      <c r="FC132">
        <f t="shared" si="275"/>
        <v>130</v>
      </c>
      <c r="FD132">
        <f t="shared" si="276"/>
        <v>130</v>
      </c>
      <c r="FE132">
        <f t="shared" si="277"/>
        <v>130</v>
      </c>
      <c r="FF132">
        <f t="shared" si="278"/>
        <v>0</v>
      </c>
      <c r="FG132">
        <f t="shared" si="279"/>
        <v>0</v>
      </c>
      <c r="FH132">
        <f t="shared" si="280"/>
        <v>0</v>
      </c>
      <c r="FI132">
        <f t="shared" si="281"/>
        <v>0</v>
      </c>
      <c r="FJ132">
        <f t="shared" si="282"/>
        <v>0</v>
      </c>
      <c r="FK132">
        <f t="shared" si="283"/>
        <v>0</v>
      </c>
      <c r="FL132" s="7" t="str">
        <f t="shared" ref="FL132:FL195" si="322">IF(ET132="TOUCH",FF132,"-----")</f>
        <v>-----</v>
      </c>
      <c r="FM132" s="7" t="str">
        <f t="shared" ref="FM132:FM195" si="323">IF(EU132="TOUCH",FG132,"-----")</f>
        <v>-----</v>
      </c>
      <c r="FN132" s="7" t="str">
        <f t="shared" ref="FN132:FN195" si="324">IF(EV132="TOUCH",FH132,"-----")</f>
        <v>-----</v>
      </c>
      <c r="FO132" s="7" t="str">
        <f t="shared" ref="FO132:FO195" si="325">IF(EW132="TOUCH",FI132,"-----")</f>
        <v>-----</v>
      </c>
      <c r="FP132" s="7" t="str">
        <f t="shared" ref="FP132:FP195" si="326">IF(EX132="TOUCH",FJ132,"-----")</f>
        <v>-----</v>
      </c>
      <c r="FQ132" s="7" t="str">
        <f t="shared" ref="FQ132:FQ195" si="327">IF(EY132="TOUCH",FK132,"-----")</f>
        <v>-----</v>
      </c>
      <c r="FR132" s="13" t="str">
        <f>IF(FL132="-----","-----",(D132-Q132)/Q132)</f>
        <v>-----</v>
      </c>
      <c r="FS132" s="13" t="str">
        <f>IF(FM132="-----","-----",(Q132-R132)/R132)</f>
        <v>-----</v>
      </c>
      <c r="FT132" s="13" t="str">
        <f>IF(FN132="-----","-----",(R132-S132)/S132)</f>
        <v>-----</v>
      </c>
      <c r="FU132" s="13" t="str">
        <f>IF(FO132="-----","-----",(S132-T132)/T132)</f>
        <v>-----</v>
      </c>
      <c r="FV132" s="13" t="str">
        <f>IF(FP132="-----","-----",(T132-U132)/U132)</f>
        <v>-----</v>
      </c>
      <c r="FW132" s="13" t="str">
        <f>IF(FQ132="-----","-----",(U132-V132)/V132)</f>
        <v>-----</v>
      </c>
      <c r="FX132" s="7" t="str">
        <f t="shared" ref="FX132:FX195" si="328">IF(FR132="-----","-----",IF(FR132&gt;0%,"Support","Resistant"))</f>
        <v>-----</v>
      </c>
      <c r="FY132" s="7" t="str">
        <f t="shared" ref="FY132:FY195" si="329">IF(FS132="-----","-----",IF(FS132&gt;0%,"Support","Resistant"))</f>
        <v>-----</v>
      </c>
      <c r="FZ132" s="7" t="str">
        <f t="shared" ref="FZ132:FZ195" si="330">IF(FT132="-----","-----",IF(FT132&gt;0%,"Support","Resistant"))</f>
        <v>-----</v>
      </c>
      <c r="GA132" s="7" t="str">
        <f t="shared" ref="GA132:GA195" si="331">IF(FU132="-----","-----",IF(FU132&gt;0%,"Support","Resistant"))</f>
        <v>-----</v>
      </c>
      <c r="GB132" s="7" t="str">
        <f t="shared" ref="GB132:GB195" si="332">IF(FV132="-----","-----",IF(FV132&gt;0%,"Support","Resistant"))</f>
        <v>-----</v>
      </c>
      <c r="GC132" s="7" t="str">
        <f t="shared" ref="GC132:GC195" si="333">IF(FW132="-----","-----",IF(FW132&gt;0%,"Support","Resistant"))</f>
        <v>-----</v>
      </c>
      <c r="GD132" s="7" t="str">
        <f>IF(AND(BG132&gt;AA132,BG131&gt;AA131,BG130&gt;AA130,BG129&gt;AA129,BG128&gt;AA128,BG127&gt;AA127,BG126&gt;AA126,BG125&gt;AA125,BG124&gt;AA124,BG123&gt;AA123,BG122&gt;AA122,BG121&gt;AA121),"Bullish",IF(AND(BG132&lt;AA132,BG131&lt;AA131,BG130&lt;AA130,BG129&lt;AA129,BG128&lt;AA128,BG127&lt;AA127,BG126&lt;AA126,BG125&lt;AA125,BG124&lt;AA124,BG123&lt;AA123,BG122&lt;AA122,BG121&lt;AA121),"Bearish","-----"))</f>
        <v>Bearish</v>
      </c>
      <c r="GE132">
        <f>(Z132-BG132)/BG132</f>
        <v>1.3153193174246782E-3</v>
      </c>
      <c r="GI132" s="7" t="str">
        <f>IF(Y132&gt;Z132,"Bullish","Bearish")</f>
        <v>Bullish</v>
      </c>
      <c r="GJ132" s="19" t="str">
        <f>IF(AND(D132&gt;Y132,D131&lt;Y131),"TEMA crossover","-----")</f>
        <v>-----</v>
      </c>
      <c r="GK132" s="19" t="str">
        <f>IF(AND(D132&lt;Y132,D131&gt;Y131),"TEMA crossunder","-----")</f>
        <v>-----</v>
      </c>
      <c r="GL132" s="20" t="str">
        <f>IF(GD132="Bearish","YES","-----")</f>
        <v>YES</v>
      </c>
      <c r="GM132" s="20" t="str">
        <f>IF(GH132="Reverse to Bearish","YES","-----")</f>
        <v>-----</v>
      </c>
      <c r="GN132" s="20" t="str">
        <f>IF(AND(GI132="Bullish",GI131="Bullish",GI130="Bullish",GI129="Bullish"),"YES","-----")</f>
        <v>YES</v>
      </c>
      <c r="GO132" s="20" t="str">
        <f>IF(OR(GK132="TEMA crossunder",GK131="TEMA crossunder",GK130="TEMA crossunder",GK129="TEMA crossunder"),"YES","-----")</f>
        <v>YES</v>
      </c>
      <c r="GP132" s="20" t="str">
        <f>IF(GD132="Bullish","YES","-----")</f>
        <v>-----</v>
      </c>
      <c r="GQ132" s="20" t="str">
        <f>IF(GH132="Reverse to Bullish","YES","-----")</f>
        <v>-----</v>
      </c>
      <c r="GR132" s="20" t="str">
        <f>IF(AND(GI132="Bearish",GI131="Bearish",GI130="Bearish",GI129="Bearish"),"YES","-----")</f>
        <v>-----</v>
      </c>
      <c r="GS132" s="20" t="str">
        <f>IF(OR(GJ132="TEMA crossover",GJ131="TEMA crossover",GJ130="TEMA crossover",GJ129="TEMA crossover"),"YES","-----")</f>
        <v>YES</v>
      </c>
      <c r="GT132" s="20" t="str">
        <f t="shared" si="284"/>
        <v>-----</v>
      </c>
      <c r="GU132" s="20" t="str">
        <f t="shared" si="285"/>
        <v>-----</v>
      </c>
      <c r="GV132" s="20" t="str">
        <f t="shared" si="286"/>
        <v>-----</v>
      </c>
      <c r="GW132" s="20" t="str">
        <f t="shared" si="287"/>
        <v>-----</v>
      </c>
      <c r="GX132" s="20" t="str">
        <f t="shared" si="288"/>
        <v>-----</v>
      </c>
      <c r="GY132" s="20" t="str">
        <f t="shared" si="289"/>
        <v>-----</v>
      </c>
      <c r="GZ132" s="7" t="str">
        <f>IF(G132&gt;BH132,"YES","-----")</f>
        <v>-----</v>
      </c>
      <c r="HA132" s="7" t="str">
        <f>IF(F132&lt;BI132,"YES","-----")</f>
        <v>-----</v>
      </c>
      <c r="HB132">
        <f>BH132-BI132</f>
        <v>5.3800000000001091</v>
      </c>
      <c r="HI132">
        <f t="shared" ref="HI132:HI195" si="334">BI132-BK132</f>
        <v>-1.3347299999995812</v>
      </c>
      <c r="HJ132">
        <f t="shared" ref="HJ132:HJ195" si="335">BH132-BK132</f>
        <v>4.0452700000005279</v>
      </c>
      <c r="HK132" s="7"/>
      <c r="HL132" s="7"/>
      <c r="HM132" s="7"/>
      <c r="HN132" s="7"/>
      <c r="HO132" s="7"/>
      <c r="HP132" s="7"/>
      <c r="HQ132" s="28">
        <f t="shared" si="291"/>
        <v>0.51936000000023341</v>
      </c>
      <c r="HR132" s="28" t="str">
        <f t="shared" ref="HR132:HR195" si="336">IF(HQ132&gt;0,"Bull",IF(HQ132&lt;0,"Bear","-----"))</f>
        <v>Bull</v>
      </c>
      <c r="HS132">
        <f t="shared" ref="HS132:HS195" si="337">ABS(HQ132)</f>
        <v>0.51936000000023341</v>
      </c>
    </row>
    <row r="133" spans="1:227" x14ac:dyDescent="0.55000000000000004">
      <c r="A133">
        <f>Validation!A132</f>
        <v>1772067600</v>
      </c>
      <c r="B133" t="str">
        <f>Price!B132</f>
        <v>XAUUSD</v>
      </c>
      <c r="C133" t="str">
        <f>Price!C132</f>
        <v>M5</v>
      </c>
      <c r="D133">
        <f>Price!D132</f>
        <v>5194.75</v>
      </c>
      <c r="E133">
        <f>Price!E132</f>
        <v>5188.29</v>
      </c>
      <c r="F133">
        <f>Price!F132</f>
        <v>5198.49</v>
      </c>
      <c r="G133">
        <f>Price!G132</f>
        <v>5188.24</v>
      </c>
      <c r="H133">
        <f>Price!H132</f>
        <v>858</v>
      </c>
      <c r="I133">
        <f>Diagonals!E132</f>
        <v>0</v>
      </c>
      <c r="J133">
        <f>Diagonals!F132</f>
        <v>0</v>
      </c>
      <c r="K133">
        <f>Diagonals!G132</f>
        <v>0</v>
      </c>
      <c r="L133">
        <f>Diagonals!H132</f>
        <v>5198.49</v>
      </c>
      <c r="M133">
        <f>Diagonals!I132</f>
        <v>0</v>
      </c>
      <c r="N133">
        <f>Diagonals!J132</f>
        <v>0</v>
      </c>
      <c r="O133">
        <f>Diagonals!K132</f>
        <v>5198.49</v>
      </c>
      <c r="P133">
        <f>Diagonals!L132</f>
        <v>0</v>
      </c>
      <c r="Q133">
        <f>Trendlines!E132</f>
        <v>5198.49</v>
      </c>
      <c r="R133">
        <f>Trendlines!F132</f>
        <v>5198.49</v>
      </c>
      <c r="S133">
        <f>Trendlines!G132</f>
        <v>0</v>
      </c>
      <c r="T133">
        <f>Trendlines!H132</f>
        <v>5156.62</v>
      </c>
      <c r="U133">
        <f>Trendlines!I132</f>
        <v>0</v>
      </c>
      <c r="V133">
        <f>Trendlines!J132</f>
        <v>5156.17</v>
      </c>
      <c r="W133">
        <f>Trendlines!K132</f>
        <v>5198.49</v>
      </c>
      <c r="X133">
        <f>Trendlines!L132</f>
        <v>0</v>
      </c>
      <c r="Y133">
        <f>Tema_Hrma_Smma!E132</f>
        <v>5193.63</v>
      </c>
      <c r="Z133">
        <f>Tema_Hrma_Smma!F132</f>
        <v>5186.5600000000004</v>
      </c>
      <c r="AA133">
        <f>Tema_Hrma_Smma!G132</f>
        <v>5181.59</v>
      </c>
      <c r="AB133">
        <f>ZScore!H132</f>
        <v>1</v>
      </c>
      <c r="AC133">
        <f>ZScore!I132</f>
        <v>0.95333000000000001</v>
      </c>
      <c r="AD133">
        <f>ZScore!J132</f>
        <v>0</v>
      </c>
      <c r="AE133">
        <f>HA!E132</f>
        <v>5187.8900000000003</v>
      </c>
      <c r="AF133">
        <f>HA!F132</f>
        <v>5198.49</v>
      </c>
      <c r="AG133">
        <f>HA!G132</f>
        <v>5187.8900000000003</v>
      </c>
      <c r="AH133">
        <f>HA!H132</f>
        <v>5192.4399999999996</v>
      </c>
      <c r="AI133">
        <f>HA!I132</f>
        <v>1</v>
      </c>
      <c r="AJ133">
        <f>HA!J132</f>
        <v>4.55</v>
      </c>
      <c r="AK133">
        <f>HA!K132</f>
        <v>0.51127</v>
      </c>
      <c r="AL133">
        <f>HA!L132</f>
        <v>11</v>
      </c>
      <c r="AM133">
        <f>KC!E132</f>
        <v>5201.8904700000003</v>
      </c>
      <c r="AN133">
        <f>KC!F132</f>
        <v>5195.6061499999996</v>
      </c>
      <c r="AO133">
        <f>KC!G132</f>
        <v>5189.3218299999999</v>
      </c>
      <c r="AP133">
        <f>KC!H132</f>
        <v>5183.0375100000001</v>
      </c>
      <c r="AQ133">
        <f>KC!I132</f>
        <v>5176.7531900000004</v>
      </c>
      <c r="AR133">
        <f>KC!J132</f>
        <v>5168.5686999999998</v>
      </c>
      <c r="AS133">
        <f>KC!K132</f>
        <v>5162.2843700000003</v>
      </c>
      <c r="AT133">
        <f>KC!L132</f>
        <v>5156.0000499999996</v>
      </c>
      <c r="AU133">
        <f>KC!M132</f>
        <v>5149.7157299999999</v>
      </c>
      <c r="AV133">
        <f>KC!N132</f>
        <v>5143.4314100000001</v>
      </c>
      <c r="AW133">
        <f>SR_Levels!E132</f>
        <v>5193.3500000000004</v>
      </c>
      <c r="AX133">
        <f>SR_Levels!F132</f>
        <v>5178.6000000000004</v>
      </c>
      <c r="AY133">
        <f>SR_Levels!G132</f>
        <v>5161.8900000000003</v>
      </c>
      <c r="AZ133">
        <f>SR_Levels!H132</f>
        <v>5135.8500000000004</v>
      </c>
      <c r="BA133">
        <f>SR_Levels!I132</f>
        <v>5205.3100000000004</v>
      </c>
      <c r="BB133">
        <f>SR_Levels!J132</f>
        <v>0</v>
      </c>
      <c r="BC133">
        <f>SR_Levels!K132</f>
        <v>0</v>
      </c>
      <c r="BD133">
        <f>SR_Levels!L132</f>
        <v>0</v>
      </c>
      <c r="BE133">
        <f>ZigZag!E132</f>
        <v>5198.49</v>
      </c>
      <c r="BF133">
        <f>ZigZag!F132</f>
        <v>0</v>
      </c>
      <c r="BG133">
        <f>ZigZag!G132</f>
        <v>5178.62</v>
      </c>
      <c r="BH133">
        <f>Dual_Tema!E132</f>
        <v>5197.18</v>
      </c>
      <c r="BI133">
        <f>Dual_Tema!F132</f>
        <v>5189.6499999999996</v>
      </c>
      <c r="BJ133">
        <f>Pinbar!E132</f>
        <v>0</v>
      </c>
      <c r="BK133">
        <f>SSA!E132</f>
        <v>5188.8802500000002</v>
      </c>
      <c r="BL133">
        <f>SSA!F132</f>
        <v>5188.9578099999999</v>
      </c>
      <c r="BN133" t="str">
        <f t="shared" si="290"/>
        <v>Green Candle</v>
      </c>
      <c r="BO133" s="34">
        <f t="shared" si="292"/>
        <v>2.3985396501953193E-3</v>
      </c>
      <c r="BP133" s="34">
        <f t="shared" si="294"/>
        <v>6.6876734415453054E-3</v>
      </c>
      <c r="BQ133" s="34">
        <f t="shared" si="302"/>
        <v>4.9855097137152526E-3</v>
      </c>
      <c r="BR133" s="34">
        <f t="shared" si="304"/>
        <v>3.7504782294497385E-3</v>
      </c>
      <c r="BS133" s="35">
        <f t="shared" si="293"/>
        <v>3.9935767960441737E-4</v>
      </c>
      <c r="BT133" s="35">
        <f t="shared" si="295"/>
        <v>5.55605137896098E-4</v>
      </c>
      <c r="BU133" s="35">
        <f t="shared" si="303"/>
        <v>2.7632279298872575E-4</v>
      </c>
      <c r="BV133" s="35">
        <f t="shared" si="305"/>
        <v>1.5598977853659157E-4</v>
      </c>
      <c r="BW133" s="27">
        <v>96</v>
      </c>
      <c r="BX133">
        <f>F133-G133</f>
        <v>10.25</v>
      </c>
      <c r="BY133">
        <f>ABS(F133-D132)</f>
        <v>10.179999999999382</v>
      </c>
      <c r="BZ133">
        <f>ABS(G133-D132)</f>
        <v>7.0000000000618456E-2</v>
      </c>
      <c r="CA133">
        <f t="shared" ref="CA133:CA196" si="338">MAX(BX133:BZ133)</f>
        <v>10.25</v>
      </c>
      <c r="CB133">
        <f t="shared" si="296"/>
        <v>8.0985714285715016</v>
      </c>
      <c r="CC133">
        <f t="shared" si="299"/>
        <v>7.7974485543175254</v>
      </c>
      <c r="CD133">
        <f t="shared" si="297"/>
        <v>0.30112287425397621</v>
      </c>
      <c r="CE133">
        <f t="shared" si="300"/>
        <v>1</v>
      </c>
      <c r="CF133">
        <f t="shared" si="301"/>
        <v>5</v>
      </c>
      <c r="CG133" s="7" t="str">
        <f t="shared" si="298"/>
        <v>-----</v>
      </c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  <c r="CZ133" s="7" t="str">
        <f>IF(AND(D133&gt;BH133,D133&gt;E133),"Bullish Trigger","-----")</f>
        <v>-----</v>
      </c>
      <c r="DA133" s="7" t="str">
        <f>IF(AND(D133&lt;BI133,D133&lt;E133),"Bearish Trigger","-----")</f>
        <v>-----</v>
      </c>
      <c r="DB133" s="13" t="str">
        <f>IF(AND(W133=BE133,W133&gt;0,BE133&gt;0),"Important High","------")</f>
        <v>Important High</v>
      </c>
      <c r="DC133" s="13" t="str">
        <f>IF(AND(X133=BF133,X133&gt;0,BF133&gt;0),"Important Low","------")</f>
        <v>------</v>
      </c>
      <c r="DD133" s="7" t="str">
        <f>IF(AND(DB133="Important High",DC133="-----",BJ133=1),"Imp High Rej","-----")</f>
        <v>-----</v>
      </c>
      <c r="DE133" s="7" t="str">
        <f>IF(AND(DB133="-----",DC133="Important Low",BJ133=1),"Imp Low Rej","-----")</f>
        <v>-----</v>
      </c>
      <c r="DF133" s="7" t="str">
        <f>IF(Y133&gt;AM133,"Overbought",IF(Y133&gt;AO133,"Bullish Momentum",IF(Y133&gt;AQ133,"Flat Momentum","-----")))</f>
        <v>Bullish Momentum</v>
      </c>
      <c r="DG133" s="7" t="str">
        <f>IF(Y133&lt;AV133,"Oversold",IF(Y133&lt;AT133,"Bearish Momentum",IF(Y133&lt;AR133,"Flat Momentum","-----")))</f>
        <v>-----</v>
      </c>
      <c r="DH133" s="7" t="str">
        <f>IF(AND(DF133="Overbought",AD133=2),"Culminated Thrust","-----")</f>
        <v>-----</v>
      </c>
      <c r="DI133" s="7" t="str">
        <f>IF(AND(DG133="Oversold",AD133=5),"Culminated Thrust","-----")</f>
        <v>-----</v>
      </c>
      <c r="DJ133" s="14">
        <f>(Q133-$D133)/$D133</f>
        <v>7.1995764954998446E-4</v>
      </c>
      <c r="DK133" s="14">
        <f>(R133-$D133)/$D133</f>
        <v>7.1995764954998446E-4</v>
      </c>
      <c r="DL133" s="14">
        <f>(S133-$D133)/$D133</f>
        <v>-1</v>
      </c>
      <c r="DM133" s="14">
        <f>(T133-$D133)/$D133</f>
        <v>-7.3401029885942744E-3</v>
      </c>
      <c r="DN133" s="14">
        <f>(U133-$D133)/$D133</f>
        <v>-1</v>
      </c>
      <c r="DO133" s="14">
        <f>(V133-$D133)/$D133</f>
        <v>-7.4267289089946439E-3</v>
      </c>
      <c r="DP133" s="14">
        <f t="shared" si="306"/>
        <v>7.1995764954998446E-4</v>
      </c>
      <c r="DQ133" s="14">
        <f t="shared" si="307"/>
        <v>7.1995764954998446E-4</v>
      </c>
      <c r="DR133" s="14">
        <f t="shared" si="308"/>
        <v>-7.3401029885942744E-3</v>
      </c>
      <c r="DS133" s="14">
        <f t="shared" si="309"/>
        <v>-7.4267289089946439E-3</v>
      </c>
      <c r="DT133" s="14">
        <f t="shared" si="310"/>
        <v>-1</v>
      </c>
      <c r="DU133" s="14">
        <f t="shared" si="311"/>
        <v>-1</v>
      </c>
      <c r="DV133" t="str">
        <f>IF($D133&gt;Q133,"SUP","RES")</f>
        <v>RES</v>
      </c>
      <c r="DW133" t="str">
        <f>IF($D133&gt;R133,"SUP","RES")</f>
        <v>RES</v>
      </c>
      <c r="DX133" t="str">
        <f>IF($D133&gt;S133,"SUP","RES")</f>
        <v>SUP</v>
      </c>
      <c r="DY133" t="str">
        <f>IF($D133&gt;T133,"SUP","RES")</f>
        <v>SUP</v>
      </c>
      <c r="DZ133" t="str">
        <f>IF($D133&gt;U133,"SUP","RES")</f>
        <v>SUP</v>
      </c>
      <c r="EA133" t="str">
        <f>IF($D133&gt;V133,"SUP","RES")</f>
        <v>SUP</v>
      </c>
      <c r="EB133" s="7">
        <f t="shared" si="312"/>
        <v>2</v>
      </c>
      <c r="EC133" s="7">
        <f t="shared" si="313"/>
        <v>4</v>
      </c>
      <c r="ED133" s="13" t="str">
        <f t="shared" si="314"/>
        <v>-----</v>
      </c>
      <c r="EE133" s="13" t="str">
        <f t="shared" si="315"/>
        <v>-----</v>
      </c>
      <c r="EF133" s="7">
        <f>IF(OR(ED133="All Sup",EE133="All Res"),"na",((D133-MIN(Q133:V133))/(MAX(Q133:V133)-MIN(Q133:V133))))</f>
        <v>0.99928056031655355</v>
      </c>
      <c r="EG133">
        <v>1.4999999999999999E-4</v>
      </c>
      <c r="EH133">
        <f>Q133*(1+$EG133)</f>
        <v>5199.2697735000002</v>
      </c>
      <c r="EI133">
        <f>Q133*(1-$EG133)</f>
        <v>5197.7102265000003</v>
      </c>
      <c r="EJ133">
        <f>R133*(1+$EG133)</f>
        <v>5199.2697735000002</v>
      </c>
      <c r="EK133">
        <f>R133*(1-$EG133)</f>
        <v>5197.7102265000003</v>
      </c>
      <c r="EL133">
        <f>S133*(1+$EG133)</f>
        <v>0</v>
      </c>
      <c r="EM133">
        <f>S133*(1-$EG133)</f>
        <v>0</v>
      </c>
      <c r="EN133">
        <f>T133*(1+$EG133)</f>
        <v>5157.3934930000005</v>
      </c>
      <c r="EO133">
        <f>T133*(1-$EG133)</f>
        <v>5155.8465070000002</v>
      </c>
      <c r="EP133">
        <f>U133*(1+$EG133)</f>
        <v>0</v>
      </c>
      <c r="EQ133">
        <f>U133*(1-$EG133)</f>
        <v>0</v>
      </c>
      <c r="ER133">
        <f>V133*(1+$EG133)</f>
        <v>5156.9434255000006</v>
      </c>
      <c r="ES133">
        <f>V133*(1-$EG133)</f>
        <v>5155.3965745000005</v>
      </c>
      <c r="ET133" s="7" t="str">
        <f t="shared" si="316"/>
        <v>-----</v>
      </c>
      <c r="EU133" s="7" t="str">
        <f t="shared" si="317"/>
        <v>-----</v>
      </c>
      <c r="EV133" s="7" t="str">
        <f t="shared" si="318"/>
        <v>-----</v>
      </c>
      <c r="EW133" s="7" t="str">
        <f t="shared" si="319"/>
        <v>-----</v>
      </c>
      <c r="EX133" s="7" t="str">
        <f t="shared" si="320"/>
        <v>-----</v>
      </c>
      <c r="EY133" s="7" t="str">
        <f t="shared" si="321"/>
        <v>-----</v>
      </c>
      <c r="EZ133">
        <f t="shared" ref="EZ133:EZ196" si="339">IF(ET133="TOUCH",0,EZ132+1)</f>
        <v>131</v>
      </c>
      <c r="FA133">
        <f t="shared" ref="FA133:FA196" si="340">IF(EU133="TOUCH",0,FA132+1)</f>
        <v>131</v>
      </c>
      <c r="FB133">
        <f t="shared" ref="FB133:FB196" si="341">IF(EV133="TOUCH",0,FB132+1)</f>
        <v>131</v>
      </c>
      <c r="FC133">
        <f t="shared" ref="FC133:FC196" si="342">IF(EW133="TOUCH",0,FC132+1)</f>
        <v>131</v>
      </c>
      <c r="FD133">
        <f t="shared" ref="FD133:FD196" si="343">IF(EX133="TOUCH",0,FD132+1)</f>
        <v>131</v>
      </c>
      <c r="FE133">
        <f t="shared" ref="FE133:FE196" si="344">IF(EY133="TOUCH",0,FE132+1)</f>
        <v>131</v>
      </c>
      <c r="FF133">
        <f t="shared" ref="FF133:FF196" si="345">IF(ET133="TOUCH",IF(EZ132&gt;=3,1,FF132+1),FF132)</f>
        <v>0</v>
      </c>
      <c r="FG133">
        <f t="shared" ref="FG133:FG196" si="346">IF(EU133="TOUCH",IF(FA132&gt;=3,1,FG132+1),FG132)</f>
        <v>0</v>
      </c>
      <c r="FH133">
        <f t="shared" ref="FH133:FH196" si="347">IF(EV133="TOUCH",IF(FB132&gt;=3,1,FH132+1),FH132)</f>
        <v>0</v>
      </c>
      <c r="FI133">
        <f t="shared" ref="FI133:FI196" si="348">IF(EW133="TOUCH",IF(FC132&gt;=3,1,FI132+1),FI132)</f>
        <v>0</v>
      </c>
      <c r="FJ133">
        <f t="shared" ref="FJ133:FJ196" si="349">IF(EX133="TOUCH",IF(FD132&gt;=3,1,FJ132+1),FJ132)</f>
        <v>0</v>
      </c>
      <c r="FK133">
        <f t="shared" ref="FK133:FK196" si="350">IF(EY133="TOUCH",IF(FE132&gt;=3,1,FK132+1),FK132)</f>
        <v>0</v>
      </c>
      <c r="FL133" s="7" t="str">
        <f t="shared" si="322"/>
        <v>-----</v>
      </c>
      <c r="FM133" s="7" t="str">
        <f t="shared" si="323"/>
        <v>-----</v>
      </c>
      <c r="FN133" s="7" t="str">
        <f t="shared" si="324"/>
        <v>-----</v>
      </c>
      <c r="FO133" s="7" t="str">
        <f t="shared" si="325"/>
        <v>-----</v>
      </c>
      <c r="FP133" s="7" t="str">
        <f t="shared" si="326"/>
        <v>-----</v>
      </c>
      <c r="FQ133" s="7" t="str">
        <f t="shared" si="327"/>
        <v>-----</v>
      </c>
      <c r="FR133" s="13" t="str">
        <f>IF(FL133="-----","-----",(D133-Q133)/Q133)</f>
        <v>-----</v>
      </c>
      <c r="FS133" s="13" t="str">
        <f>IF(FM133="-----","-----",(Q133-R133)/R133)</f>
        <v>-----</v>
      </c>
      <c r="FT133" s="13" t="str">
        <f>IF(FN133="-----","-----",(R133-S133)/S133)</f>
        <v>-----</v>
      </c>
      <c r="FU133" s="13" t="str">
        <f>IF(FO133="-----","-----",(S133-T133)/T133)</f>
        <v>-----</v>
      </c>
      <c r="FV133" s="13" t="str">
        <f>IF(FP133="-----","-----",(T133-U133)/U133)</f>
        <v>-----</v>
      </c>
      <c r="FW133" s="13" t="str">
        <f>IF(FQ133="-----","-----",(U133-V133)/V133)</f>
        <v>-----</v>
      </c>
      <c r="FX133" s="7" t="str">
        <f t="shared" si="328"/>
        <v>-----</v>
      </c>
      <c r="FY133" s="7" t="str">
        <f t="shared" si="329"/>
        <v>-----</v>
      </c>
      <c r="FZ133" s="7" t="str">
        <f t="shared" si="330"/>
        <v>-----</v>
      </c>
      <c r="GA133" s="7" t="str">
        <f t="shared" si="331"/>
        <v>-----</v>
      </c>
      <c r="GB133" s="7" t="str">
        <f t="shared" si="332"/>
        <v>-----</v>
      </c>
      <c r="GC133" s="7" t="str">
        <f t="shared" si="333"/>
        <v>-----</v>
      </c>
      <c r="GD133" s="7" t="str">
        <f>IF(AND(BG133&gt;AA133,BG132&gt;AA132,BG131&gt;AA131,BG130&gt;AA130,BG129&gt;AA129,BG128&gt;AA128,BG127&gt;AA127,BG126&gt;AA126,BG125&gt;AA125,BG124&gt;AA124,BG123&gt;AA123,BG122&gt;AA122),"Bullish",IF(AND(BG133&lt;AA133,BG132&lt;AA132,BG131&lt;AA131,BG130&lt;AA130,BG129&lt;AA129,BG128&lt;AA128,BG127&lt;AA127,BG126&lt;AA126,BG125&lt;AA125,BG124&lt;AA124,BG123&lt;AA123,BG122&lt;AA122),"Bearish","-----"))</f>
        <v>Bearish</v>
      </c>
      <c r="GE133">
        <f>(Z133-BG133)/BG133</f>
        <v>1.5332269986985934E-3</v>
      </c>
      <c r="GI133" s="7" t="str">
        <f>IF(Y133&gt;Z133,"Bullish","Bearish")</f>
        <v>Bullish</v>
      </c>
      <c r="GJ133" s="19" t="str">
        <f>IF(AND(D133&gt;Y133,D132&lt;Y132),"TEMA crossover","-----")</f>
        <v>TEMA crossover</v>
      </c>
      <c r="GK133" s="19" t="str">
        <f>IF(AND(D133&lt;Y133,D132&gt;Y132),"TEMA crossunder","-----")</f>
        <v>-----</v>
      </c>
      <c r="GL133" s="20" t="str">
        <f>IF(GD133="Bearish","YES","-----")</f>
        <v>YES</v>
      </c>
      <c r="GM133" s="20" t="str">
        <f>IF(GH133="Reverse to Bearish","YES","-----")</f>
        <v>-----</v>
      </c>
      <c r="GN133" s="20" t="str">
        <f>IF(AND(GI133="Bullish",GI132="Bullish",GI131="Bullish",GI130="Bullish"),"YES","-----")</f>
        <v>YES</v>
      </c>
      <c r="GO133" s="20" t="str">
        <f>IF(OR(GK133="TEMA crossunder",GK132="TEMA crossunder",GK131="TEMA crossunder",GK130="TEMA crossunder"),"YES","-----")</f>
        <v>YES</v>
      </c>
      <c r="GP133" s="20" t="str">
        <f>IF(GD133="Bullish","YES","-----")</f>
        <v>-----</v>
      </c>
      <c r="GQ133" s="20" t="str">
        <f>IF(GH133="Reverse to Bullish","YES","-----")</f>
        <v>-----</v>
      </c>
      <c r="GR133" s="20" t="str">
        <f>IF(AND(GI133="Bearish",GI132="Bearish",GI131="Bearish",GI130="Bearish"),"YES","-----")</f>
        <v>-----</v>
      </c>
      <c r="GS133" s="20" t="str">
        <f>IF(OR(GJ133="TEMA crossover",GJ132="TEMA crossover",GJ131="TEMA crossover",GJ130="TEMA crossover"),"YES","-----")</f>
        <v>YES</v>
      </c>
      <c r="GT133" s="20" t="str">
        <f t="shared" ref="GT133:GT196" si="351">IF(AND(GL133="YES",GM133="YES",GN133="YES",GO133="YES"),"Open Sell / Close Buy","-----")</f>
        <v>-----</v>
      </c>
      <c r="GU133" s="20" t="str">
        <f t="shared" ref="GU133:GU196" si="352">IF(AND(GP133="YES",GQ133="YES",GR133="YES",GS133="YES"),"Open Buy / Close Sell","-----")</f>
        <v>-----</v>
      </c>
      <c r="GV133" s="20" t="str">
        <f t="shared" ref="GV133:GV196" si="353">IF(GT133&lt;&gt;"-----","YES",IF(GU133&lt;&gt;"-----","YES","-----"))</f>
        <v>-----</v>
      </c>
      <c r="GW133" s="20" t="str">
        <f t="shared" ref="GW133:GW196" si="354">IF(AND(GP133="-----",GQ133="YES",GR133="YES",GS133="YES"),"Close Sell","-----")</f>
        <v>-----</v>
      </c>
      <c r="GX133" s="20" t="str">
        <f t="shared" ref="GX133:GX196" si="355">IF(AND(GL133="-----",GM133="YES",GN133="YES",GO133="YES"),"Close Buy","-----")</f>
        <v>-----</v>
      </c>
      <c r="GY133" s="20" t="str">
        <f t="shared" ref="GY133:GY196" si="356">IF(GW133&lt;&gt;"-----","YES",IF(GX133&lt;&gt;"-----","YES","-----"))</f>
        <v>-----</v>
      </c>
      <c r="GZ133" s="7" t="str">
        <f>IF(G133&gt;BH133,"YES","-----")</f>
        <v>-----</v>
      </c>
      <c r="HA133" s="7" t="str">
        <f>IF(F133&lt;BI133,"YES","-----")</f>
        <v>-----</v>
      </c>
      <c r="HB133">
        <f>BH133-BI133</f>
        <v>7.5300000000006548</v>
      </c>
      <c r="HI133">
        <f t="shared" si="334"/>
        <v>0.76974999999947613</v>
      </c>
      <c r="HJ133">
        <f t="shared" si="335"/>
        <v>8.299750000000131</v>
      </c>
      <c r="HK133" s="7"/>
      <c r="HL133" s="7"/>
      <c r="HM133" s="7"/>
      <c r="HN133" s="7"/>
      <c r="HO133" s="7"/>
      <c r="HP133" s="7"/>
      <c r="HQ133" s="28">
        <f t="shared" si="291"/>
        <v>-7.7559999999721185E-2</v>
      </c>
      <c r="HR133" s="28" t="str">
        <f t="shared" si="336"/>
        <v>Bear</v>
      </c>
      <c r="HS133">
        <f t="shared" si="337"/>
        <v>7.7559999999721185E-2</v>
      </c>
    </row>
    <row r="134" spans="1:227" x14ac:dyDescent="0.55000000000000004">
      <c r="A134">
        <f>Validation!A133</f>
        <v>1772067900</v>
      </c>
      <c r="B134" t="str">
        <f>Price!B133</f>
        <v>XAUUSD</v>
      </c>
      <c r="C134" t="str">
        <f>Price!C133</f>
        <v>M5</v>
      </c>
      <c r="D134">
        <f>Price!D133</f>
        <v>5183.93</v>
      </c>
      <c r="E134">
        <f>Price!E133</f>
        <v>5194.96</v>
      </c>
      <c r="F134">
        <f>Price!F133</f>
        <v>5194.96</v>
      </c>
      <c r="G134">
        <f>Price!G133</f>
        <v>5182.96</v>
      </c>
      <c r="H134">
        <f>Price!H133</f>
        <v>688</v>
      </c>
      <c r="I134">
        <f>Diagonals!E133</f>
        <v>0</v>
      </c>
      <c r="J134">
        <f>Diagonals!F133</f>
        <v>0</v>
      </c>
      <c r="K134">
        <f>Diagonals!G133</f>
        <v>0</v>
      </c>
      <c r="L134">
        <f>Diagonals!H133</f>
        <v>5198.16</v>
      </c>
      <c r="M134">
        <f>Diagonals!I133</f>
        <v>0</v>
      </c>
      <c r="N134">
        <f>Diagonals!J133</f>
        <v>0</v>
      </c>
      <c r="O134">
        <f>Diagonals!K133</f>
        <v>0</v>
      </c>
      <c r="P134">
        <f>Diagonals!L133</f>
        <v>0</v>
      </c>
      <c r="Q134">
        <f>Trendlines!E133</f>
        <v>5198.5</v>
      </c>
      <c r="R134">
        <f>Trendlines!F133</f>
        <v>5198.46</v>
      </c>
      <c r="S134">
        <f>Trendlines!G133</f>
        <v>0</v>
      </c>
      <c r="T134">
        <f>Trendlines!H133</f>
        <v>5156.6899999999996</v>
      </c>
      <c r="U134">
        <f>Trendlines!I133</f>
        <v>0</v>
      </c>
      <c r="V134">
        <f>Trendlines!J133</f>
        <v>5156.21</v>
      </c>
      <c r="W134">
        <f>Trendlines!K133</f>
        <v>0</v>
      </c>
      <c r="X134">
        <f>Trendlines!L133</f>
        <v>0</v>
      </c>
      <c r="Y134">
        <f>Tema_Hrma_Smma!E133</f>
        <v>5191.8999999999996</v>
      </c>
      <c r="Z134">
        <f>Tema_Hrma_Smma!F133</f>
        <v>5188.01</v>
      </c>
      <c r="AA134">
        <f>Tema_Hrma_Smma!G133</f>
        <v>5181.84</v>
      </c>
      <c r="AB134">
        <f>ZScore!H133</f>
        <v>-1</v>
      </c>
      <c r="AC134">
        <f>ZScore!I133</f>
        <v>2.3359800000000002</v>
      </c>
      <c r="AD134">
        <f>ZScore!J133</f>
        <v>4</v>
      </c>
      <c r="AE134">
        <f>HA!E133</f>
        <v>5190.17</v>
      </c>
      <c r="AF134">
        <f>HA!F133</f>
        <v>5194.96</v>
      </c>
      <c r="AG134">
        <f>HA!G133</f>
        <v>5182.96</v>
      </c>
      <c r="AH134">
        <f>HA!H133</f>
        <v>5189.2</v>
      </c>
      <c r="AI134">
        <f>HA!I133</f>
        <v>-1</v>
      </c>
      <c r="AJ134">
        <f>HA!J133</f>
        <v>0.96</v>
      </c>
      <c r="AK134">
        <f>HA!K133</f>
        <v>-0.72743000000000002</v>
      </c>
      <c r="AL134">
        <f>HA!L133</f>
        <v>-1</v>
      </c>
      <c r="AM134">
        <f>KC!E133</f>
        <v>5203.3759399999999</v>
      </c>
      <c r="AN134">
        <f>KC!F133</f>
        <v>5197.0534699999998</v>
      </c>
      <c r="AO134">
        <f>KC!G133</f>
        <v>5190.7309999999998</v>
      </c>
      <c r="AP134">
        <f>KC!H133</f>
        <v>5184.4085299999997</v>
      </c>
      <c r="AQ134">
        <f>KC!I133</f>
        <v>5178.0860599999996</v>
      </c>
      <c r="AR134">
        <f>KC!J133</f>
        <v>5169.85142</v>
      </c>
      <c r="AS134">
        <f>KC!K133</f>
        <v>5163.5289499999999</v>
      </c>
      <c r="AT134">
        <f>KC!L133</f>
        <v>5157.2064799999998</v>
      </c>
      <c r="AU134">
        <f>KC!M133</f>
        <v>5150.8840099999998</v>
      </c>
      <c r="AV134">
        <f>KC!N133</f>
        <v>5144.5615399999997</v>
      </c>
      <c r="AW134">
        <f>SR_Levels!E133</f>
        <v>5178.6000000000004</v>
      </c>
      <c r="AX134">
        <f>SR_Levels!F133</f>
        <v>5161.8900000000003</v>
      </c>
      <c r="AY134">
        <f>SR_Levels!G133</f>
        <v>5135.8500000000004</v>
      </c>
      <c r="AZ134">
        <f>SR_Levels!H133</f>
        <v>0</v>
      </c>
      <c r="BA134">
        <f>SR_Levels!I133</f>
        <v>5193.3500000000004</v>
      </c>
      <c r="BB134">
        <f>SR_Levels!J133</f>
        <v>5205.3100000000004</v>
      </c>
      <c r="BC134">
        <f>SR_Levels!K133</f>
        <v>0</v>
      </c>
      <c r="BD134">
        <f>SR_Levels!L133</f>
        <v>0</v>
      </c>
      <c r="BE134">
        <f>ZigZag!E133</f>
        <v>0</v>
      </c>
      <c r="BF134">
        <f>ZigZag!F133</f>
        <v>0</v>
      </c>
      <c r="BG134">
        <f>ZigZag!G133</f>
        <v>5179.24</v>
      </c>
      <c r="BH134">
        <f>Dual_Tema!E133</f>
        <v>5197.49</v>
      </c>
      <c r="BI134">
        <f>Dual_Tema!F133</f>
        <v>5187.71</v>
      </c>
      <c r="BJ134">
        <f>Pinbar!E133</f>
        <v>0</v>
      </c>
      <c r="BK134">
        <f>SSA!E133</f>
        <v>5187.7817599999998</v>
      </c>
      <c r="BL134">
        <f>SSA!F133</f>
        <v>5188.3697899999997</v>
      </c>
      <c r="BN134" t="str">
        <f t="shared" si="290"/>
        <v>Red Candle</v>
      </c>
      <c r="BO134" s="34">
        <f t="shared" si="292"/>
        <v>2.5083789504565246E-4</v>
      </c>
      <c r="BP134" s="34">
        <f t="shared" si="294"/>
        <v>4.2580807640524299E-3</v>
      </c>
      <c r="BQ134" s="34">
        <f t="shared" si="302"/>
        <v>2.7176646266451332E-3</v>
      </c>
      <c r="BR134" s="34">
        <f t="shared" si="304"/>
        <v>8.1085307535344597E-4</v>
      </c>
      <c r="BS134" s="35">
        <f t="shared" si="293"/>
        <v>4.1801947090469582E-5</v>
      </c>
      <c r="BT134" s="35">
        <f t="shared" si="295"/>
        <v>3.5414942869249622E-4</v>
      </c>
      <c r="BU134" s="35">
        <f t="shared" si="303"/>
        <v>1.5078794809020302E-4</v>
      </c>
      <c r="BV134" s="35">
        <f t="shared" si="305"/>
        <v>3.3772424925304634E-5</v>
      </c>
      <c r="BW134" s="27">
        <v>96</v>
      </c>
      <c r="BX134">
        <f>F134-G134</f>
        <v>12</v>
      </c>
      <c r="BY134">
        <f>ABS(F134-D133)</f>
        <v>0.21000000000003638</v>
      </c>
      <c r="BZ134">
        <f>ABS(G134-D133)</f>
        <v>11.789999999999964</v>
      </c>
      <c r="CA134">
        <f t="shared" si="338"/>
        <v>12</v>
      </c>
      <c r="CB134">
        <f t="shared" si="296"/>
        <v>8.3021428571429556</v>
      </c>
      <c r="CC134">
        <f t="shared" si="299"/>
        <v>8.0976308004377024</v>
      </c>
      <c r="CD134">
        <f t="shared" si="297"/>
        <v>0.20451205670525319</v>
      </c>
      <c r="CE134">
        <f t="shared" si="300"/>
        <v>1</v>
      </c>
      <c r="CF134">
        <f t="shared" si="301"/>
        <v>6</v>
      </c>
      <c r="CG134" s="7" t="str">
        <f t="shared" si="298"/>
        <v>-----</v>
      </c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  <c r="CS134" s="27"/>
      <c r="CZ134" s="7" t="str">
        <f>IF(AND(D134&gt;BH134,D134&gt;E134),"Bullish Trigger","-----")</f>
        <v>-----</v>
      </c>
      <c r="DA134" s="7" t="str">
        <f>IF(AND(D134&lt;BI134,D134&lt;E134),"Bearish Trigger","-----")</f>
        <v>Bearish Trigger</v>
      </c>
      <c r="DB134" s="13" t="str">
        <f>IF(AND(W134=BE134,W134&gt;0,BE134&gt;0),"Important High","------")</f>
        <v>------</v>
      </c>
      <c r="DC134" s="13" t="str">
        <f>IF(AND(X134=BF134,X134&gt;0,BF134&gt;0),"Important Low","------")</f>
        <v>------</v>
      </c>
      <c r="DD134" s="7" t="str">
        <f>IF(AND(DB134="Important High",DC134="-----",BJ134=1),"Imp High Rej","-----")</f>
        <v>-----</v>
      </c>
      <c r="DE134" s="7" t="str">
        <f>IF(AND(DB134="-----",DC134="Important Low",BJ134=1),"Imp Low Rej","-----")</f>
        <v>-----</v>
      </c>
      <c r="DF134" s="7" t="str">
        <f>IF(Y134&gt;AM134,"Overbought",IF(Y134&gt;AO134,"Bullish Momentum",IF(Y134&gt;AQ134,"Flat Momentum","-----")))</f>
        <v>Bullish Momentum</v>
      </c>
      <c r="DG134" s="7" t="str">
        <f>IF(Y134&lt;AV134,"Oversold",IF(Y134&lt;AT134,"Bearish Momentum",IF(Y134&lt;AR134,"Flat Momentum","-----")))</f>
        <v>-----</v>
      </c>
      <c r="DH134" s="7" t="str">
        <f>IF(AND(DF134="Overbought",AD134=2),"Culminated Thrust","-----")</f>
        <v>-----</v>
      </c>
      <c r="DI134" s="7" t="str">
        <f>IF(AND(DG134="Oversold",AD134=5),"Culminated Thrust","-----")</f>
        <v>-----</v>
      </c>
      <c r="DJ134" s="14">
        <f>(Q134-$D134)/$D134</f>
        <v>2.8106089395496677E-3</v>
      </c>
      <c r="DK134" s="14">
        <f>(R134-$D134)/$D134</f>
        <v>2.8028927859750702E-3</v>
      </c>
      <c r="DL134" s="14">
        <f>(S134-$D134)/$D134</f>
        <v>-1</v>
      </c>
      <c r="DM134" s="14">
        <f>(T134-$D134)/$D134</f>
        <v>-5.2547005843058625E-3</v>
      </c>
      <c r="DN134" s="14">
        <f>(U134-$D134)/$D134</f>
        <v>-1</v>
      </c>
      <c r="DO134" s="14">
        <f>(V134-$D134)/$D134</f>
        <v>-5.3472944272010331E-3</v>
      </c>
      <c r="DP134" s="14">
        <f t="shared" si="306"/>
        <v>2.8106089395496677E-3</v>
      </c>
      <c r="DQ134" s="14">
        <f t="shared" si="307"/>
        <v>2.8028927859750702E-3</v>
      </c>
      <c r="DR134" s="14">
        <f t="shared" si="308"/>
        <v>-5.2547005843058625E-3</v>
      </c>
      <c r="DS134" s="14">
        <f t="shared" si="309"/>
        <v>-5.3472944272010331E-3</v>
      </c>
      <c r="DT134" s="14">
        <f t="shared" si="310"/>
        <v>-1</v>
      </c>
      <c r="DU134" s="14">
        <f t="shared" si="311"/>
        <v>-1</v>
      </c>
      <c r="DV134" t="str">
        <f>IF($D134&gt;Q134,"SUP","RES")</f>
        <v>RES</v>
      </c>
      <c r="DW134" t="str">
        <f>IF($D134&gt;R134,"SUP","RES")</f>
        <v>RES</v>
      </c>
      <c r="DX134" t="str">
        <f>IF($D134&gt;S134,"SUP","RES")</f>
        <v>SUP</v>
      </c>
      <c r="DY134" t="str">
        <f>IF($D134&gt;T134,"SUP","RES")</f>
        <v>SUP</v>
      </c>
      <c r="DZ134" t="str">
        <f>IF($D134&gt;U134,"SUP","RES")</f>
        <v>SUP</v>
      </c>
      <c r="EA134" t="str">
        <f>IF($D134&gt;V134,"SUP","RES")</f>
        <v>SUP</v>
      </c>
      <c r="EB134" s="7">
        <f t="shared" si="312"/>
        <v>2</v>
      </c>
      <c r="EC134" s="7">
        <f t="shared" si="313"/>
        <v>4</v>
      </c>
      <c r="ED134" s="13" t="str">
        <f t="shared" si="314"/>
        <v>-----</v>
      </c>
      <c r="EE134" s="13" t="str">
        <f t="shared" si="315"/>
        <v>-----</v>
      </c>
      <c r="EF134" s="7">
        <f>IF(OR(ED134="All Sup",EE134="All Res"),"na",((D134-MIN(Q134:V134))/(MAX(Q134:V134)-MIN(Q134:V134))))</f>
        <v>0.99719726844282008</v>
      </c>
      <c r="EG134">
        <v>1.4999999999999999E-4</v>
      </c>
      <c r="EH134">
        <f>Q134*(1+$EG134)</f>
        <v>5199.2797750000009</v>
      </c>
      <c r="EI134">
        <f>Q134*(1-$EG134)</f>
        <v>5197.720225</v>
      </c>
      <c r="EJ134">
        <f>R134*(1+$EG134)</f>
        <v>5199.2397690000007</v>
      </c>
      <c r="EK134">
        <f>R134*(1-$EG134)</f>
        <v>5197.6802310000003</v>
      </c>
      <c r="EL134">
        <f>S134*(1+$EG134)</f>
        <v>0</v>
      </c>
      <c r="EM134">
        <f>S134*(1-$EG134)</f>
        <v>0</v>
      </c>
      <c r="EN134">
        <f>T134*(1+$EG134)</f>
        <v>5157.4635035000001</v>
      </c>
      <c r="EO134">
        <f>T134*(1-$EG134)</f>
        <v>5155.9164965</v>
      </c>
      <c r="EP134">
        <f>U134*(1+$EG134)</f>
        <v>0</v>
      </c>
      <c r="EQ134">
        <f>U134*(1-$EG134)</f>
        <v>0</v>
      </c>
      <c r="ER134">
        <f>V134*(1+$EG134)</f>
        <v>5156.9834315000007</v>
      </c>
      <c r="ES134">
        <f>V134*(1-$EG134)</f>
        <v>5155.4365685000002</v>
      </c>
      <c r="ET134" s="7" t="str">
        <f t="shared" si="316"/>
        <v>-----</v>
      </c>
      <c r="EU134" s="7" t="str">
        <f t="shared" si="317"/>
        <v>-----</v>
      </c>
      <c r="EV134" s="7" t="str">
        <f t="shared" si="318"/>
        <v>-----</v>
      </c>
      <c r="EW134" s="7" t="str">
        <f t="shared" si="319"/>
        <v>-----</v>
      </c>
      <c r="EX134" s="7" t="str">
        <f t="shared" si="320"/>
        <v>-----</v>
      </c>
      <c r="EY134" s="7" t="str">
        <f t="shared" si="321"/>
        <v>-----</v>
      </c>
      <c r="EZ134">
        <f t="shared" si="339"/>
        <v>132</v>
      </c>
      <c r="FA134">
        <f t="shared" si="340"/>
        <v>132</v>
      </c>
      <c r="FB134">
        <f t="shared" si="341"/>
        <v>132</v>
      </c>
      <c r="FC134">
        <f t="shared" si="342"/>
        <v>132</v>
      </c>
      <c r="FD134">
        <f t="shared" si="343"/>
        <v>132</v>
      </c>
      <c r="FE134">
        <f t="shared" si="344"/>
        <v>132</v>
      </c>
      <c r="FF134">
        <f t="shared" si="345"/>
        <v>0</v>
      </c>
      <c r="FG134">
        <f t="shared" si="346"/>
        <v>0</v>
      </c>
      <c r="FH134">
        <f t="shared" si="347"/>
        <v>0</v>
      </c>
      <c r="FI134">
        <f t="shared" si="348"/>
        <v>0</v>
      </c>
      <c r="FJ134">
        <f t="shared" si="349"/>
        <v>0</v>
      </c>
      <c r="FK134">
        <f t="shared" si="350"/>
        <v>0</v>
      </c>
      <c r="FL134" s="7" t="str">
        <f t="shared" si="322"/>
        <v>-----</v>
      </c>
      <c r="FM134" s="7" t="str">
        <f t="shared" si="323"/>
        <v>-----</v>
      </c>
      <c r="FN134" s="7" t="str">
        <f t="shared" si="324"/>
        <v>-----</v>
      </c>
      <c r="FO134" s="7" t="str">
        <f t="shared" si="325"/>
        <v>-----</v>
      </c>
      <c r="FP134" s="7" t="str">
        <f t="shared" si="326"/>
        <v>-----</v>
      </c>
      <c r="FQ134" s="7" t="str">
        <f t="shared" si="327"/>
        <v>-----</v>
      </c>
      <c r="FR134" s="13" t="str">
        <f>IF(FL134="-----","-----",(D134-Q134)/Q134)</f>
        <v>-----</v>
      </c>
      <c r="FS134" s="13" t="str">
        <f>IF(FM134="-----","-----",(Q134-R134)/R134)</f>
        <v>-----</v>
      </c>
      <c r="FT134" s="13" t="str">
        <f>IF(FN134="-----","-----",(R134-S134)/S134)</f>
        <v>-----</v>
      </c>
      <c r="FU134" s="13" t="str">
        <f>IF(FO134="-----","-----",(S134-T134)/T134)</f>
        <v>-----</v>
      </c>
      <c r="FV134" s="13" t="str">
        <f>IF(FP134="-----","-----",(T134-U134)/U134)</f>
        <v>-----</v>
      </c>
      <c r="FW134" s="13" t="str">
        <f>IF(FQ134="-----","-----",(U134-V134)/V134)</f>
        <v>-----</v>
      </c>
      <c r="FX134" s="7" t="str">
        <f t="shared" si="328"/>
        <v>-----</v>
      </c>
      <c r="FY134" s="7" t="str">
        <f t="shared" si="329"/>
        <v>-----</v>
      </c>
      <c r="FZ134" s="7" t="str">
        <f t="shared" si="330"/>
        <v>-----</v>
      </c>
      <c r="GA134" s="7" t="str">
        <f t="shared" si="331"/>
        <v>-----</v>
      </c>
      <c r="GB134" s="7" t="str">
        <f t="shared" si="332"/>
        <v>-----</v>
      </c>
      <c r="GC134" s="7" t="str">
        <f t="shared" si="333"/>
        <v>-----</v>
      </c>
      <c r="GD134" s="7" t="str">
        <f>IF(AND(BG134&gt;AA134,BG133&gt;AA133,BG132&gt;AA132,BG131&gt;AA131,BG130&gt;AA130,BG129&gt;AA129,BG128&gt;AA128,BG127&gt;AA127,BG126&gt;AA126,BG125&gt;AA125,BG124&gt;AA124,BG123&gt;AA123),"Bullish",IF(AND(BG134&lt;AA134,BG133&lt;AA133,BG132&lt;AA132,BG131&lt;AA131,BG130&lt;AA130,BG129&lt;AA129,BG128&lt;AA128,BG127&lt;AA127,BG126&lt;AA126,BG125&lt;AA125,BG124&lt;AA124,BG123&lt;AA123),"Bearish","-----"))</f>
        <v>Bearish</v>
      </c>
      <c r="GE134">
        <f>(Z134-BG134)/BG134</f>
        <v>1.6932986306872123E-3</v>
      </c>
      <c r="GI134" s="7" t="str">
        <f>IF(Y134&gt;Z134,"Bullish","Bearish")</f>
        <v>Bullish</v>
      </c>
      <c r="GJ134" s="19" t="str">
        <f>IF(AND(D134&gt;Y134,D133&lt;Y133),"TEMA crossover","-----")</f>
        <v>-----</v>
      </c>
      <c r="GK134" s="19" t="str">
        <f>IF(AND(D134&lt;Y134,D133&gt;Y133),"TEMA crossunder","-----")</f>
        <v>TEMA crossunder</v>
      </c>
      <c r="GL134" s="20" t="str">
        <f>IF(GD134="Bearish","YES","-----")</f>
        <v>YES</v>
      </c>
      <c r="GM134" s="20" t="str">
        <f>IF(GH134="Reverse to Bearish","YES","-----")</f>
        <v>-----</v>
      </c>
      <c r="GN134" s="20" t="str">
        <f>IF(AND(GI134="Bullish",GI133="Bullish",GI132="Bullish",GI131="Bullish"),"YES","-----")</f>
        <v>YES</v>
      </c>
      <c r="GO134" s="20" t="str">
        <f>IF(OR(GK134="TEMA crossunder",GK133="TEMA crossunder",GK132="TEMA crossunder",GK131="TEMA crossunder"),"YES","-----")</f>
        <v>YES</v>
      </c>
      <c r="GP134" s="20" t="str">
        <f>IF(GD134="Bullish","YES","-----")</f>
        <v>-----</v>
      </c>
      <c r="GQ134" s="20" t="str">
        <f>IF(GH134="Reverse to Bullish","YES","-----")</f>
        <v>-----</v>
      </c>
      <c r="GR134" s="20" t="str">
        <f>IF(AND(GI134="Bearish",GI133="Bearish",GI132="Bearish",GI131="Bearish"),"YES","-----")</f>
        <v>-----</v>
      </c>
      <c r="GS134" s="20" t="str">
        <f>IF(OR(GJ134="TEMA crossover",GJ133="TEMA crossover",GJ132="TEMA crossover",GJ131="TEMA crossover"),"YES","-----")</f>
        <v>YES</v>
      </c>
      <c r="GT134" s="20" t="str">
        <f t="shared" si="351"/>
        <v>-----</v>
      </c>
      <c r="GU134" s="20" t="str">
        <f t="shared" si="352"/>
        <v>-----</v>
      </c>
      <c r="GV134" s="20" t="str">
        <f t="shared" si="353"/>
        <v>-----</v>
      </c>
      <c r="GW134" s="20" t="str">
        <f t="shared" si="354"/>
        <v>-----</v>
      </c>
      <c r="GX134" s="20" t="str">
        <f t="shared" si="355"/>
        <v>-----</v>
      </c>
      <c r="GY134" s="20" t="str">
        <f t="shared" si="356"/>
        <v>-----</v>
      </c>
      <c r="GZ134" s="7" t="str">
        <f>IF(G134&gt;BH134,"YES","-----")</f>
        <v>-----</v>
      </c>
      <c r="HA134" s="7" t="str">
        <f>IF(F134&lt;BI134,"YES","-----")</f>
        <v>-----</v>
      </c>
      <c r="HB134">
        <f>BH134-BI134</f>
        <v>9.7799999999997453</v>
      </c>
      <c r="HI134">
        <f t="shared" si="334"/>
        <v>-7.1759999999812862E-2</v>
      </c>
      <c r="HJ134">
        <f t="shared" si="335"/>
        <v>9.7082399999999325</v>
      </c>
      <c r="HK134" s="7"/>
      <c r="HL134" s="7"/>
      <c r="HM134" s="7"/>
      <c r="HN134" s="7"/>
      <c r="HO134" s="7"/>
      <c r="HP134" s="7"/>
      <c r="HQ134" s="28">
        <f t="shared" si="291"/>
        <v>-0.5880299999998897</v>
      </c>
      <c r="HR134" s="28" t="str">
        <f t="shared" si="336"/>
        <v>Bear</v>
      </c>
      <c r="HS134">
        <f t="shared" si="337"/>
        <v>0.5880299999998897</v>
      </c>
    </row>
    <row r="135" spans="1:227" x14ac:dyDescent="0.55000000000000004">
      <c r="A135">
        <f>Validation!A134</f>
        <v>1772068200</v>
      </c>
      <c r="B135" t="str">
        <f>Price!B134</f>
        <v>XAUUSD</v>
      </c>
      <c r="C135" t="str">
        <f>Price!C134</f>
        <v>M5</v>
      </c>
      <c r="D135">
        <f>Price!D134</f>
        <v>5187.53</v>
      </c>
      <c r="E135">
        <f>Price!E134</f>
        <v>5183.91</v>
      </c>
      <c r="F135">
        <f>Price!F134</f>
        <v>5188.99</v>
      </c>
      <c r="G135">
        <f>Price!G134</f>
        <v>5182.7700000000004</v>
      </c>
      <c r="H135">
        <f>Price!H134</f>
        <v>700</v>
      </c>
      <c r="I135">
        <f>Diagonals!E134</f>
        <v>0</v>
      </c>
      <c r="J135">
        <f>Diagonals!F134</f>
        <v>0</v>
      </c>
      <c r="K135">
        <f>Diagonals!G134</f>
        <v>0</v>
      </c>
      <c r="L135">
        <f>Diagonals!H134</f>
        <v>5197.83</v>
      </c>
      <c r="M135">
        <f>Diagonals!I134</f>
        <v>0</v>
      </c>
      <c r="N135">
        <f>Diagonals!J134</f>
        <v>0</v>
      </c>
      <c r="O135">
        <f>Diagonals!K134</f>
        <v>0</v>
      </c>
      <c r="P135">
        <f>Diagonals!L134</f>
        <v>0</v>
      </c>
      <c r="Q135">
        <f>Trendlines!E134</f>
        <v>5198.5</v>
      </c>
      <c r="R135">
        <f>Trendlines!F134</f>
        <v>5198.4399999999996</v>
      </c>
      <c r="S135">
        <f>Trendlines!G134</f>
        <v>0</v>
      </c>
      <c r="T135">
        <f>Trendlines!H134</f>
        <v>5156.7700000000004</v>
      </c>
      <c r="U135">
        <f>Trendlines!I134</f>
        <v>0</v>
      </c>
      <c r="V135">
        <f>Trendlines!J134</f>
        <v>5156.25</v>
      </c>
      <c r="W135">
        <f>Trendlines!K134</f>
        <v>0</v>
      </c>
      <c r="X135">
        <f>Trendlines!L134</f>
        <v>0</v>
      </c>
      <c r="Y135">
        <f>Tema_Hrma_Smma!E134</f>
        <v>5190.1400000000003</v>
      </c>
      <c r="Z135">
        <f>Tema_Hrma_Smma!F134</f>
        <v>5188.8</v>
      </c>
      <c r="AA135">
        <f>Tema_Hrma_Smma!G134</f>
        <v>5181.9799999999996</v>
      </c>
      <c r="AB135">
        <f>ZScore!H134</f>
        <v>1</v>
      </c>
      <c r="AC135">
        <f>ZScore!I134</f>
        <v>7.3660000000000003E-2</v>
      </c>
      <c r="AD135">
        <f>ZScore!J134</f>
        <v>0</v>
      </c>
      <c r="AE135">
        <f>HA!E134</f>
        <v>5189.68</v>
      </c>
      <c r="AF135">
        <f>HA!F134</f>
        <v>5189.68</v>
      </c>
      <c r="AG135">
        <f>HA!G134</f>
        <v>5182.7700000000004</v>
      </c>
      <c r="AH135">
        <f>HA!H134</f>
        <v>5185.8</v>
      </c>
      <c r="AI135">
        <f>HA!I134</f>
        <v>-1</v>
      </c>
      <c r="AJ135">
        <f>HA!J134</f>
        <v>3.88</v>
      </c>
      <c r="AK135">
        <f>HA!K134</f>
        <v>0.28227000000000002</v>
      </c>
      <c r="AL135">
        <f>HA!L134</f>
        <v>-2</v>
      </c>
      <c r="AM135">
        <f>KC!E134</f>
        <v>5204.5740900000001</v>
      </c>
      <c r="AN135">
        <f>KC!F134</f>
        <v>5198.2437200000004</v>
      </c>
      <c r="AO135">
        <f>KC!G134</f>
        <v>5191.9133499999998</v>
      </c>
      <c r="AP135">
        <f>KC!H134</f>
        <v>5185.5829800000001</v>
      </c>
      <c r="AQ135">
        <f>KC!I134</f>
        <v>5179.2526099999995</v>
      </c>
      <c r="AR135">
        <f>KC!J134</f>
        <v>5171.0302600000005</v>
      </c>
      <c r="AS135">
        <f>KC!K134</f>
        <v>5164.6998800000001</v>
      </c>
      <c r="AT135">
        <f>KC!L134</f>
        <v>5158.3695100000004</v>
      </c>
      <c r="AU135">
        <f>KC!M134</f>
        <v>5152.0391399999999</v>
      </c>
      <c r="AV135">
        <f>KC!N134</f>
        <v>5145.7087700000002</v>
      </c>
      <c r="AW135">
        <f>SR_Levels!E134</f>
        <v>5178.6000000000004</v>
      </c>
      <c r="AX135">
        <f>SR_Levels!F134</f>
        <v>5161.8900000000003</v>
      </c>
      <c r="AY135">
        <f>SR_Levels!G134</f>
        <v>5135.8500000000004</v>
      </c>
      <c r="AZ135">
        <f>SR_Levels!H134</f>
        <v>0</v>
      </c>
      <c r="BA135">
        <f>SR_Levels!I134</f>
        <v>5193.3500000000004</v>
      </c>
      <c r="BB135">
        <f>SR_Levels!J134</f>
        <v>5205.3100000000004</v>
      </c>
      <c r="BC135">
        <f>SR_Levels!K134</f>
        <v>0</v>
      </c>
      <c r="BD135">
        <f>SR_Levels!L134</f>
        <v>0</v>
      </c>
      <c r="BE135">
        <f>ZigZag!E134</f>
        <v>0</v>
      </c>
      <c r="BF135">
        <f>ZigZag!F134</f>
        <v>0</v>
      </c>
      <c r="BG135">
        <f>ZigZag!G134</f>
        <v>5179.75</v>
      </c>
      <c r="BH135">
        <f>Dual_Tema!E134</f>
        <v>5194.51</v>
      </c>
      <c r="BI135">
        <f>Dual_Tema!F134</f>
        <v>5186.1499999999996</v>
      </c>
      <c r="BJ135">
        <f>Pinbar!E134</f>
        <v>0</v>
      </c>
      <c r="BK135">
        <f>SSA!E134</f>
        <v>5186.7898800000003</v>
      </c>
      <c r="BL135">
        <f>SSA!F134</f>
        <v>5187.5798299999997</v>
      </c>
      <c r="BN135" t="str">
        <f t="shared" ref="BN135:BN198" si="357">IF(D135&gt;E135,"Green Candle",IF(D135&lt;E135,"Red Candle","Doji"))</f>
        <v>Green Candle</v>
      </c>
      <c r="BO135" s="34">
        <f t="shared" si="292"/>
        <v>-1.6190055836418082E-4</v>
      </c>
      <c r="BP135" s="34">
        <f t="shared" si="294"/>
        <v>3.8431246577277367E-3</v>
      </c>
      <c r="BQ135" s="34">
        <f t="shared" si="302"/>
        <v>2.8824850849278327E-3</v>
      </c>
      <c r="BR135" s="34">
        <f t="shared" si="304"/>
        <v>3.62366506732692E-3</v>
      </c>
      <c r="BS135" s="35">
        <f t="shared" si="293"/>
        <v>-2.6985246837418764E-5</v>
      </c>
      <c r="BT135" s="35">
        <f t="shared" si="295"/>
        <v>3.1969765242800818E-4</v>
      </c>
      <c r="BU135" s="35">
        <f t="shared" si="303"/>
        <v>1.5992049096480443E-4</v>
      </c>
      <c r="BV135" s="35">
        <f t="shared" si="305"/>
        <v>1.5072449991304637E-4</v>
      </c>
      <c r="BW135" s="27">
        <v>96</v>
      </c>
      <c r="BX135">
        <f>F135-G135</f>
        <v>6.2199999999993452</v>
      </c>
      <c r="BY135">
        <f>ABS(F135-D134)</f>
        <v>5.0599999999994907</v>
      </c>
      <c r="BZ135">
        <f>ABS(G135-D134)</f>
        <v>1.1599999999998545</v>
      </c>
      <c r="CA135">
        <f t="shared" si="338"/>
        <v>6.2199999999993452</v>
      </c>
      <c r="CB135">
        <f t="shared" si="296"/>
        <v>7.8628571428572025</v>
      </c>
      <c r="CC135">
        <f t="shared" si="299"/>
        <v>7.9635143146921052</v>
      </c>
      <c r="CD135">
        <f t="shared" si="297"/>
        <v>-0.10065717183490275</v>
      </c>
      <c r="CE135">
        <f t="shared" si="300"/>
        <v>-1</v>
      </c>
      <c r="CF135">
        <f t="shared" si="301"/>
        <v>-1</v>
      </c>
      <c r="CG135" s="7" t="str">
        <f t="shared" si="298"/>
        <v>-----</v>
      </c>
      <c r="CI135" s="27"/>
      <c r="CJ135" s="27"/>
      <c r="CK135" s="27"/>
      <c r="CL135" s="27"/>
      <c r="CM135" s="27"/>
      <c r="CN135" s="27"/>
      <c r="CO135" s="27"/>
      <c r="CP135" s="27"/>
      <c r="CQ135" s="27"/>
      <c r="CR135" s="27"/>
      <c r="CS135" s="27"/>
      <c r="CZ135" s="7" t="str">
        <f>IF(AND(D135&gt;BH135,D135&gt;E135),"Bullish Trigger","-----")</f>
        <v>-----</v>
      </c>
      <c r="DA135" s="7" t="str">
        <f>IF(AND(D135&lt;BI135,D135&lt;E135),"Bearish Trigger","-----")</f>
        <v>-----</v>
      </c>
      <c r="DB135" s="13" t="str">
        <f>IF(AND(W135=BE135,W135&gt;0,BE135&gt;0),"Important High","------")</f>
        <v>------</v>
      </c>
      <c r="DC135" s="13" t="str">
        <f>IF(AND(X135=BF135,X135&gt;0,BF135&gt;0),"Important Low","------")</f>
        <v>------</v>
      </c>
      <c r="DD135" s="7" t="str">
        <f>IF(AND(DB135="Important High",DC135="-----",BJ135=1),"Imp High Rej","-----")</f>
        <v>-----</v>
      </c>
      <c r="DE135" s="7" t="str">
        <f>IF(AND(DB135="-----",DC135="Important Low",BJ135=1),"Imp Low Rej","-----")</f>
        <v>-----</v>
      </c>
      <c r="DF135" s="7" t="str">
        <f>IF(Y135&gt;AM135,"Overbought",IF(Y135&gt;AO135,"Bullish Momentum",IF(Y135&gt;AQ135,"Flat Momentum","-----")))</f>
        <v>Flat Momentum</v>
      </c>
      <c r="DG135" s="7" t="str">
        <f>IF(Y135&lt;AV135,"Oversold",IF(Y135&lt;AT135,"Bearish Momentum",IF(Y135&lt;AR135,"Flat Momentum","-----")))</f>
        <v>-----</v>
      </c>
      <c r="DH135" s="7" t="str">
        <f>IF(AND(DF135="Overbought",AD135=2),"Culminated Thrust","-----")</f>
        <v>-----</v>
      </c>
      <c r="DI135" s="7" t="str">
        <f>IF(AND(DG135="Oversold",AD135=5),"Culminated Thrust","-----")</f>
        <v>-----</v>
      </c>
      <c r="DJ135" s="14">
        <f>(Q135-$D135)/$D135</f>
        <v>2.1146865656681032E-3</v>
      </c>
      <c r="DK135" s="14">
        <f>(R135-$D135)/$D135</f>
        <v>2.103120367496642E-3</v>
      </c>
      <c r="DL135" s="14">
        <f>(S135-$D135)/$D135</f>
        <v>-1</v>
      </c>
      <c r="DM135" s="14">
        <f>(T135-$D135)/$D135</f>
        <v>-5.9296042625294329E-3</v>
      </c>
      <c r="DN135" s="14">
        <f>(U135-$D135)/$D135</f>
        <v>-1</v>
      </c>
      <c r="DO135" s="14">
        <f>(V135-$D135)/$D135</f>
        <v>-6.0298446466815125E-3</v>
      </c>
      <c r="DP135" s="14">
        <f t="shared" si="306"/>
        <v>2.1146865656681032E-3</v>
      </c>
      <c r="DQ135" s="14">
        <f t="shared" si="307"/>
        <v>2.103120367496642E-3</v>
      </c>
      <c r="DR135" s="14">
        <f t="shared" si="308"/>
        <v>-5.9296042625294329E-3</v>
      </c>
      <c r="DS135" s="14">
        <f t="shared" si="309"/>
        <v>-6.0298446466815125E-3</v>
      </c>
      <c r="DT135" s="14">
        <f t="shared" si="310"/>
        <v>-1</v>
      </c>
      <c r="DU135" s="14">
        <f t="shared" si="311"/>
        <v>-1</v>
      </c>
      <c r="DV135" t="str">
        <f>IF($D135&gt;Q135,"SUP","RES")</f>
        <v>RES</v>
      </c>
      <c r="DW135" t="str">
        <f>IF($D135&gt;R135,"SUP","RES")</f>
        <v>RES</v>
      </c>
      <c r="DX135" t="str">
        <f>IF($D135&gt;S135,"SUP","RES")</f>
        <v>SUP</v>
      </c>
      <c r="DY135" t="str">
        <f>IF($D135&gt;T135,"SUP","RES")</f>
        <v>SUP</v>
      </c>
      <c r="DZ135" t="str">
        <f>IF($D135&gt;U135,"SUP","RES")</f>
        <v>SUP</v>
      </c>
      <c r="EA135" t="str">
        <f>IF($D135&gt;V135,"SUP","RES")</f>
        <v>SUP</v>
      </c>
      <c r="EB135" s="7">
        <f t="shared" si="312"/>
        <v>2</v>
      </c>
      <c r="EC135" s="7">
        <f t="shared" si="313"/>
        <v>4</v>
      </c>
      <c r="ED135" s="13" t="str">
        <f t="shared" si="314"/>
        <v>-----</v>
      </c>
      <c r="EE135" s="13" t="str">
        <f t="shared" si="315"/>
        <v>-----</v>
      </c>
      <c r="EF135" s="7">
        <f>IF(OR(ED135="All Sup",EE135="All Res"),"na",((D135-MIN(Q135:V135))/(MAX(Q135:V135)-MIN(Q135:V135))))</f>
        <v>0.99788977589689332</v>
      </c>
      <c r="EG135">
        <v>1.4999999999999999E-4</v>
      </c>
      <c r="EH135">
        <f>Q135*(1+$EG135)</f>
        <v>5199.2797750000009</v>
      </c>
      <c r="EI135">
        <f>Q135*(1-$EG135)</f>
        <v>5197.720225</v>
      </c>
      <c r="EJ135">
        <f>R135*(1+$EG135)</f>
        <v>5199.2197660000002</v>
      </c>
      <c r="EK135">
        <f>R135*(1-$EG135)</f>
        <v>5197.6602339999999</v>
      </c>
      <c r="EL135">
        <f>S135*(1+$EG135)</f>
        <v>0</v>
      </c>
      <c r="EM135">
        <f>S135*(1-$EG135)</f>
        <v>0</v>
      </c>
      <c r="EN135">
        <f>T135*(1+$EG135)</f>
        <v>5157.5435155000014</v>
      </c>
      <c r="EO135">
        <f>T135*(1-$EG135)</f>
        <v>5155.9964845000004</v>
      </c>
      <c r="EP135">
        <f>U135*(1+$EG135)</f>
        <v>0</v>
      </c>
      <c r="EQ135">
        <f>U135*(1-$EG135)</f>
        <v>0</v>
      </c>
      <c r="ER135">
        <f>V135*(1+$EG135)</f>
        <v>5157.0234375000009</v>
      </c>
      <c r="ES135">
        <f>V135*(1-$EG135)</f>
        <v>5155.4765625</v>
      </c>
      <c r="ET135" s="7" t="str">
        <f t="shared" si="316"/>
        <v>-----</v>
      </c>
      <c r="EU135" s="7" t="str">
        <f t="shared" si="317"/>
        <v>-----</v>
      </c>
      <c r="EV135" s="7" t="str">
        <f t="shared" si="318"/>
        <v>-----</v>
      </c>
      <c r="EW135" s="7" t="str">
        <f t="shared" si="319"/>
        <v>-----</v>
      </c>
      <c r="EX135" s="7" t="str">
        <f t="shared" si="320"/>
        <v>-----</v>
      </c>
      <c r="EY135" s="7" t="str">
        <f t="shared" si="321"/>
        <v>-----</v>
      </c>
      <c r="EZ135">
        <f t="shared" si="339"/>
        <v>133</v>
      </c>
      <c r="FA135">
        <f t="shared" si="340"/>
        <v>133</v>
      </c>
      <c r="FB135">
        <f t="shared" si="341"/>
        <v>133</v>
      </c>
      <c r="FC135">
        <f t="shared" si="342"/>
        <v>133</v>
      </c>
      <c r="FD135">
        <f t="shared" si="343"/>
        <v>133</v>
      </c>
      <c r="FE135">
        <f t="shared" si="344"/>
        <v>133</v>
      </c>
      <c r="FF135">
        <f t="shared" si="345"/>
        <v>0</v>
      </c>
      <c r="FG135">
        <f t="shared" si="346"/>
        <v>0</v>
      </c>
      <c r="FH135">
        <f t="shared" si="347"/>
        <v>0</v>
      </c>
      <c r="FI135">
        <f t="shared" si="348"/>
        <v>0</v>
      </c>
      <c r="FJ135">
        <f t="shared" si="349"/>
        <v>0</v>
      </c>
      <c r="FK135">
        <f t="shared" si="350"/>
        <v>0</v>
      </c>
      <c r="FL135" s="7" t="str">
        <f t="shared" si="322"/>
        <v>-----</v>
      </c>
      <c r="FM135" s="7" t="str">
        <f t="shared" si="323"/>
        <v>-----</v>
      </c>
      <c r="FN135" s="7" t="str">
        <f t="shared" si="324"/>
        <v>-----</v>
      </c>
      <c r="FO135" s="7" t="str">
        <f t="shared" si="325"/>
        <v>-----</v>
      </c>
      <c r="FP135" s="7" t="str">
        <f t="shared" si="326"/>
        <v>-----</v>
      </c>
      <c r="FQ135" s="7" t="str">
        <f t="shared" si="327"/>
        <v>-----</v>
      </c>
      <c r="FR135" s="13" t="str">
        <f>IF(FL135="-----","-----",(D135-Q135)/Q135)</f>
        <v>-----</v>
      </c>
      <c r="FS135" s="13" t="str">
        <f>IF(FM135="-----","-----",(Q135-R135)/R135)</f>
        <v>-----</v>
      </c>
      <c r="FT135" s="13" t="str">
        <f>IF(FN135="-----","-----",(R135-S135)/S135)</f>
        <v>-----</v>
      </c>
      <c r="FU135" s="13" t="str">
        <f>IF(FO135="-----","-----",(S135-T135)/T135)</f>
        <v>-----</v>
      </c>
      <c r="FV135" s="13" t="str">
        <f>IF(FP135="-----","-----",(T135-U135)/U135)</f>
        <v>-----</v>
      </c>
      <c r="FW135" s="13" t="str">
        <f>IF(FQ135="-----","-----",(U135-V135)/V135)</f>
        <v>-----</v>
      </c>
      <c r="FX135" s="7" t="str">
        <f t="shared" si="328"/>
        <v>-----</v>
      </c>
      <c r="FY135" s="7" t="str">
        <f t="shared" si="329"/>
        <v>-----</v>
      </c>
      <c r="FZ135" s="7" t="str">
        <f t="shared" si="330"/>
        <v>-----</v>
      </c>
      <c r="GA135" s="7" t="str">
        <f t="shared" si="331"/>
        <v>-----</v>
      </c>
      <c r="GB135" s="7" t="str">
        <f t="shared" si="332"/>
        <v>-----</v>
      </c>
      <c r="GC135" s="7" t="str">
        <f t="shared" si="333"/>
        <v>-----</v>
      </c>
      <c r="GD135" s="7" t="str">
        <f>IF(AND(BG135&gt;AA135,BG134&gt;AA134,BG133&gt;AA133,BG132&gt;AA132,BG131&gt;AA131,BG130&gt;AA130,BG129&gt;AA129,BG128&gt;AA128,BG127&gt;AA127,BG126&gt;AA126,BG125&gt;AA125,BG124&gt;AA124),"Bullish",IF(AND(BG135&lt;AA135,BG134&lt;AA134,BG133&lt;AA133,BG132&lt;AA132,BG131&lt;AA131,BG130&lt;AA130,BG129&lt;AA129,BG128&lt;AA128,BG127&lt;AA127,BG126&lt;AA126,BG125&lt;AA125,BG124&lt;AA124),"Bearish","-----"))</f>
        <v>Bearish</v>
      </c>
      <c r="GE135">
        <f>(Z135-BG135)/BG135</f>
        <v>1.747188570877008E-3</v>
      </c>
      <c r="GI135" s="7" t="str">
        <f>IF(Y135&gt;Z135,"Bullish","Bearish")</f>
        <v>Bullish</v>
      </c>
      <c r="GJ135" s="19" t="str">
        <f>IF(AND(D135&gt;Y135,D134&lt;Y134),"TEMA crossover","-----")</f>
        <v>-----</v>
      </c>
      <c r="GK135" s="19" t="str">
        <f>IF(AND(D135&lt;Y135,D134&gt;Y134),"TEMA crossunder","-----")</f>
        <v>-----</v>
      </c>
      <c r="GL135" s="20" t="str">
        <f>IF(GD135="Bearish","YES","-----")</f>
        <v>YES</v>
      </c>
      <c r="GM135" s="20" t="str">
        <f>IF(GH135="Reverse to Bearish","YES","-----")</f>
        <v>-----</v>
      </c>
      <c r="GN135" s="20" t="str">
        <f>IF(AND(GI135="Bullish",GI134="Bullish",GI133="Bullish",GI132="Bullish"),"YES","-----")</f>
        <v>YES</v>
      </c>
      <c r="GO135" s="20" t="str">
        <f>IF(OR(GK135="TEMA crossunder",GK134="TEMA crossunder",GK133="TEMA crossunder",GK132="TEMA crossunder"),"YES","-----")</f>
        <v>YES</v>
      </c>
      <c r="GP135" s="20" t="str">
        <f>IF(GD135="Bullish","YES","-----")</f>
        <v>-----</v>
      </c>
      <c r="GQ135" s="20" t="str">
        <f>IF(GH135="Reverse to Bullish","YES","-----")</f>
        <v>-----</v>
      </c>
      <c r="GR135" s="20" t="str">
        <f>IF(AND(GI135="Bearish",GI134="Bearish",GI133="Bearish",GI132="Bearish"),"YES","-----")</f>
        <v>-----</v>
      </c>
      <c r="GS135" s="20" t="str">
        <f>IF(OR(GJ135="TEMA crossover",GJ134="TEMA crossover",GJ133="TEMA crossover",GJ132="TEMA crossover"),"YES","-----")</f>
        <v>YES</v>
      </c>
      <c r="GT135" s="20" t="str">
        <f t="shared" si="351"/>
        <v>-----</v>
      </c>
      <c r="GU135" s="20" t="str">
        <f t="shared" si="352"/>
        <v>-----</v>
      </c>
      <c r="GV135" s="20" t="str">
        <f t="shared" si="353"/>
        <v>-----</v>
      </c>
      <c r="GW135" s="20" t="str">
        <f t="shared" si="354"/>
        <v>-----</v>
      </c>
      <c r="GX135" s="20" t="str">
        <f t="shared" si="355"/>
        <v>-----</v>
      </c>
      <c r="GY135" s="20" t="str">
        <f t="shared" si="356"/>
        <v>-----</v>
      </c>
      <c r="GZ135" s="7" t="str">
        <f>IF(G135&gt;BH135,"YES","-----")</f>
        <v>-----</v>
      </c>
      <c r="HA135" s="7" t="str">
        <f>IF(F135&lt;BI135,"YES","-----")</f>
        <v>-----</v>
      </c>
      <c r="HB135">
        <f>BH135-BI135</f>
        <v>8.3600000000005821</v>
      </c>
      <c r="HI135">
        <f t="shared" si="334"/>
        <v>-0.63988000000063039</v>
      </c>
      <c r="HJ135">
        <f t="shared" si="335"/>
        <v>7.7201199999999517</v>
      </c>
      <c r="HK135" s="7"/>
      <c r="HL135" s="7"/>
      <c r="HM135" s="7"/>
      <c r="HN135" s="7"/>
      <c r="HO135" s="7"/>
      <c r="HP135" s="7"/>
      <c r="HQ135" s="28">
        <f t="shared" si="291"/>
        <v>-0.78994999999940774</v>
      </c>
      <c r="HR135" s="28" t="str">
        <f t="shared" si="336"/>
        <v>Bear</v>
      </c>
      <c r="HS135">
        <f t="shared" si="337"/>
        <v>0.78994999999940774</v>
      </c>
    </row>
    <row r="136" spans="1:227" x14ac:dyDescent="0.55000000000000004">
      <c r="A136">
        <f>Validation!A135</f>
        <v>1772068500</v>
      </c>
      <c r="B136" t="str">
        <f>Price!B135</f>
        <v>XAUUSD</v>
      </c>
      <c r="C136" t="str">
        <f>Price!C135</f>
        <v>M5</v>
      </c>
      <c r="D136">
        <f>Price!D135</f>
        <v>5189.46</v>
      </c>
      <c r="E136">
        <f>Price!E135</f>
        <v>5187.67</v>
      </c>
      <c r="F136">
        <f>Price!F135</f>
        <v>5192.5</v>
      </c>
      <c r="G136">
        <f>Price!G135</f>
        <v>5187.47</v>
      </c>
      <c r="H136">
        <f>Price!H135</f>
        <v>590</v>
      </c>
      <c r="I136">
        <f>Diagonals!E135</f>
        <v>0</v>
      </c>
      <c r="J136">
        <f>Diagonals!F135</f>
        <v>0</v>
      </c>
      <c r="K136">
        <f>Diagonals!G135</f>
        <v>0</v>
      </c>
      <c r="L136">
        <f>Diagonals!H135</f>
        <v>5197.5</v>
      </c>
      <c r="M136">
        <f>Diagonals!I135</f>
        <v>0</v>
      </c>
      <c r="N136">
        <f>Diagonals!J135</f>
        <v>0</v>
      </c>
      <c r="O136">
        <f>Diagonals!K135</f>
        <v>0</v>
      </c>
      <c r="P136">
        <f>Diagonals!L135</f>
        <v>0</v>
      </c>
      <c r="Q136">
        <f>Trendlines!E135</f>
        <v>5198.51</v>
      </c>
      <c r="R136">
        <f>Trendlines!F135</f>
        <v>5198.41</v>
      </c>
      <c r="S136">
        <f>Trendlines!G135</f>
        <v>0</v>
      </c>
      <c r="T136">
        <f>Trendlines!H135</f>
        <v>5156.84</v>
      </c>
      <c r="U136">
        <f>Trendlines!I135</f>
        <v>0</v>
      </c>
      <c r="V136">
        <f>Trendlines!J135</f>
        <v>5156.29</v>
      </c>
      <c r="W136">
        <f>Trendlines!K135</f>
        <v>0</v>
      </c>
      <c r="X136">
        <f>Trendlines!L135</f>
        <v>0</v>
      </c>
      <c r="Y136">
        <f>Tema_Hrma_Smma!E135</f>
        <v>5190.5</v>
      </c>
      <c r="Z136">
        <f>Tema_Hrma_Smma!F135</f>
        <v>5189.5600000000004</v>
      </c>
      <c r="AA136">
        <f>Tema_Hrma_Smma!G135</f>
        <v>5182.1499999999996</v>
      </c>
      <c r="AB136">
        <f>ZScore!H135</f>
        <v>1</v>
      </c>
      <c r="AC136">
        <f>ZScore!I135</f>
        <v>0.48421999999999998</v>
      </c>
      <c r="AD136">
        <f>ZScore!J135</f>
        <v>0</v>
      </c>
      <c r="AE136">
        <f>HA!E135</f>
        <v>5187.74</v>
      </c>
      <c r="AF136">
        <f>HA!F135</f>
        <v>5192.5</v>
      </c>
      <c r="AG136">
        <f>HA!G135</f>
        <v>5187.47</v>
      </c>
      <c r="AH136">
        <f>HA!H135</f>
        <v>5189.2700000000004</v>
      </c>
      <c r="AI136">
        <f>HA!I135</f>
        <v>1</v>
      </c>
      <c r="AJ136">
        <f>HA!J135</f>
        <v>1.53</v>
      </c>
      <c r="AK136">
        <f>HA!K135</f>
        <v>-0.53400000000000003</v>
      </c>
      <c r="AL136">
        <f>HA!L135</f>
        <v>1</v>
      </c>
      <c r="AM136">
        <f>KC!E135</f>
        <v>5205.7518600000003</v>
      </c>
      <c r="AN136">
        <f>KC!F135</f>
        <v>5199.4063699999997</v>
      </c>
      <c r="AO136">
        <f>KC!G135</f>
        <v>5193.06088</v>
      </c>
      <c r="AP136">
        <f>KC!H135</f>
        <v>5186.7153799999996</v>
      </c>
      <c r="AQ136">
        <f>KC!I135</f>
        <v>5180.3698899999999</v>
      </c>
      <c r="AR136">
        <f>KC!J135</f>
        <v>5172.2335800000001</v>
      </c>
      <c r="AS136">
        <f>KC!K135</f>
        <v>5165.8880900000004</v>
      </c>
      <c r="AT136">
        <f>KC!L135</f>
        <v>5159.54259</v>
      </c>
      <c r="AU136">
        <f>KC!M135</f>
        <v>5153.1971000000003</v>
      </c>
      <c r="AV136">
        <f>KC!N135</f>
        <v>5146.8516</v>
      </c>
      <c r="AW136">
        <f>SR_Levels!E135</f>
        <v>5178.6000000000004</v>
      </c>
      <c r="AX136">
        <f>SR_Levels!F135</f>
        <v>5161.8900000000003</v>
      </c>
      <c r="AY136">
        <f>SR_Levels!G135</f>
        <v>5135.8500000000004</v>
      </c>
      <c r="AZ136">
        <f>SR_Levels!H135</f>
        <v>0</v>
      </c>
      <c r="BA136">
        <f>SR_Levels!I135</f>
        <v>5193.3500000000004</v>
      </c>
      <c r="BB136">
        <f>SR_Levels!J135</f>
        <v>5205.3100000000004</v>
      </c>
      <c r="BC136">
        <f>SR_Levels!K135</f>
        <v>0</v>
      </c>
      <c r="BD136">
        <f>SR_Levels!L135</f>
        <v>0</v>
      </c>
      <c r="BE136">
        <f>ZigZag!E135</f>
        <v>0</v>
      </c>
      <c r="BF136">
        <f>ZigZag!F135</f>
        <v>0</v>
      </c>
      <c r="BG136">
        <f>ZigZag!G135</f>
        <v>5180.47</v>
      </c>
      <c r="BH136">
        <f>Dual_Tema!E135</f>
        <v>5194.13</v>
      </c>
      <c r="BI136">
        <f>Dual_Tema!F135</f>
        <v>5187.28</v>
      </c>
      <c r="BJ136">
        <f>Pinbar!E135</f>
        <v>0</v>
      </c>
      <c r="BK136">
        <f>SSA!E135</f>
        <v>5186.0186400000002</v>
      </c>
      <c r="BL136">
        <f>SSA!F135</f>
        <v>5186.7992400000003</v>
      </c>
      <c r="BN136" t="str">
        <f t="shared" si="357"/>
        <v>Green Candle</v>
      </c>
      <c r="BO136" s="34">
        <f t="shared" si="292"/>
        <v>6.7296956981999223E-4</v>
      </c>
      <c r="BP136" s="34">
        <f t="shared" si="294"/>
        <v>3.8183886167915126E-3</v>
      </c>
      <c r="BQ136" s="34">
        <f t="shared" si="302"/>
        <v>4.2865630279584899E-3</v>
      </c>
      <c r="BR136" s="34">
        <f t="shared" si="304"/>
        <v>2.9860784961759368E-3</v>
      </c>
      <c r="BS136" s="35">
        <f t="shared" si="293"/>
        <v>1.121301573396849E-4</v>
      </c>
      <c r="BT136" s="35">
        <f t="shared" si="295"/>
        <v>3.1764352764795944E-4</v>
      </c>
      <c r="BU136" s="35">
        <f t="shared" si="303"/>
        <v>2.3766167523997517E-4</v>
      </c>
      <c r="BV136" s="35">
        <f t="shared" si="305"/>
        <v>1.2424225989882132E-4</v>
      </c>
      <c r="BW136" s="27">
        <v>96</v>
      </c>
      <c r="BX136">
        <f>F136-G136</f>
        <v>5.0299999999997453</v>
      </c>
      <c r="BY136">
        <f>ABS(F136-D135)</f>
        <v>4.9700000000002547</v>
      </c>
      <c r="BZ136">
        <f>ABS(G136-D135)</f>
        <v>5.9999999999490683E-2</v>
      </c>
      <c r="CA136">
        <f t="shared" si="338"/>
        <v>5.0299999999997453</v>
      </c>
      <c r="CB136">
        <f t="shared" si="296"/>
        <v>7.4442857142857326</v>
      </c>
      <c r="CC136">
        <f t="shared" si="299"/>
        <v>7.7539775779283655</v>
      </c>
      <c r="CD136">
        <f t="shared" si="297"/>
        <v>-0.3096918636426329</v>
      </c>
      <c r="CE136">
        <f t="shared" si="300"/>
        <v>-1</v>
      </c>
      <c r="CF136">
        <f t="shared" si="301"/>
        <v>-2</v>
      </c>
      <c r="CG136" s="7" t="str">
        <f t="shared" si="298"/>
        <v>-----</v>
      </c>
      <c r="CI136" s="27"/>
      <c r="CJ136" s="27"/>
      <c r="CK136" s="27"/>
      <c r="CL136" s="27"/>
      <c r="CM136" s="27"/>
      <c r="CN136" s="27"/>
      <c r="CO136" s="27"/>
      <c r="CP136" s="27"/>
      <c r="CQ136" s="27"/>
      <c r="CR136" s="27"/>
      <c r="CS136" s="27"/>
      <c r="CZ136" s="7" t="str">
        <f>IF(AND(D136&gt;BH136,D136&gt;E136),"Bullish Trigger","-----")</f>
        <v>-----</v>
      </c>
      <c r="DA136" s="7" t="str">
        <f>IF(AND(D136&lt;BI136,D136&lt;E136),"Bearish Trigger","-----")</f>
        <v>-----</v>
      </c>
      <c r="DB136" s="13" t="str">
        <f>IF(AND(W136=BE136,W136&gt;0,BE136&gt;0),"Important High","------")</f>
        <v>------</v>
      </c>
      <c r="DC136" s="13" t="str">
        <f>IF(AND(X136=BF136,X136&gt;0,BF136&gt;0),"Important Low","------")</f>
        <v>------</v>
      </c>
      <c r="DD136" s="7" t="str">
        <f>IF(AND(DB136="Important High",DC136="-----",BJ136=1),"Imp High Rej","-----")</f>
        <v>-----</v>
      </c>
      <c r="DE136" s="7" t="str">
        <f>IF(AND(DB136="-----",DC136="Important Low",BJ136=1),"Imp Low Rej","-----")</f>
        <v>-----</v>
      </c>
      <c r="DF136" s="7" t="str">
        <f>IF(Y136&gt;AM136,"Overbought",IF(Y136&gt;AO136,"Bullish Momentum",IF(Y136&gt;AQ136,"Flat Momentum","-----")))</f>
        <v>Flat Momentum</v>
      </c>
      <c r="DG136" s="7" t="str">
        <f>IF(Y136&lt;AV136,"Oversold",IF(Y136&lt;AT136,"Bearish Momentum",IF(Y136&lt;AR136,"Flat Momentum","-----")))</f>
        <v>-----</v>
      </c>
      <c r="DH136" s="7" t="str">
        <f>IF(AND(DF136="Overbought",AD136=2),"Culminated Thrust","-----")</f>
        <v>-----</v>
      </c>
      <c r="DI136" s="7" t="str">
        <f>IF(AND(DG136="Oversold",AD136=5),"Culminated Thrust","-----")</f>
        <v>-----</v>
      </c>
      <c r="DJ136" s="14">
        <f>(Q136-$D136)/$D136</f>
        <v>1.7439194058727076E-3</v>
      </c>
      <c r="DK136" s="14">
        <f>(R136-$D136)/$D136</f>
        <v>1.7246495781834369E-3</v>
      </c>
      <c r="DL136" s="14">
        <f>(S136-$D136)/$D136</f>
        <v>-1</v>
      </c>
      <c r="DM136" s="14">
        <f>(T136-$D136)/$D136</f>
        <v>-6.2858177922172813E-3</v>
      </c>
      <c r="DN136" s="14">
        <f>(U136-$D136)/$D136</f>
        <v>-1</v>
      </c>
      <c r="DO136" s="14">
        <f>(V136-$D136)/$D136</f>
        <v>-6.3918018445079201E-3</v>
      </c>
      <c r="DP136" s="14">
        <f t="shared" si="306"/>
        <v>1.7439194058727076E-3</v>
      </c>
      <c r="DQ136" s="14">
        <f t="shared" si="307"/>
        <v>1.7246495781834369E-3</v>
      </c>
      <c r="DR136" s="14">
        <f t="shared" si="308"/>
        <v>-6.2858177922172813E-3</v>
      </c>
      <c r="DS136" s="14">
        <f t="shared" si="309"/>
        <v>-6.3918018445079201E-3</v>
      </c>
      <c r="DT136" s="14">
        <f t="shared" si="310"/>
        <v>-1</v>
      </c>
      <c r="DU136" s="14">
        <f t="shared" si="311"/>
        <v>-1</v>
      </c>
      <c r="DV136" t="str">
        <f>IF($D136&gt;Q136,"SUP","RES")</f>
        <v>RES</v>
      </c>
      <c r="DW136" t="str">
        <f>IF($D136&gt;R136,"SUP","RES")</f>
        <v>RES</v>
      </c>
      <c r="DX136" t="str">
        <f>IF($D136&gt;S136,"SUP","RES")</f>
        <v>SUP</v>
      </c>
      <c r="DY136" t="str">
        <f>IF($D136&gt;T136,"SUP","RES")</f>
        <v>SUP</v>
      </c>
      <c r="DZ136" t="str">
        <f>IF($D136&gt;U136,"SUP","RES")</f>
        <v>SUP</v>
      </c>
      <c r="EA136" t="str">
        <f>IF($D136&gt;V136,"SUP","RES")</f>
        <v>SUP</v>
      </c>
      <c r="EB136" s="7">
        <f t="shared" si="312"/>
        <v>2</v>
      </c>
      <c r="EC136" s="7">
        <f t="shared" si="313"/>
        <v>4</v>
      </c>
      <c r="ED136" s="13" t="str">
        <f t="shared" si="314"/>
        <v>-----</v>
      </c>
      <c r="EE136" s="13" t="str">
        <f t="shared" si="315"/>
        <v>-----</v>
      </c>
      <c r="EF136" s="7">
        <f>IF(OR(ED136="All Sup",EE136="All Res"),"na",((D136-MIN(Q136:V136))/(MAX(Q136:V136)-MIN(Q136:V136))))</f>
        <v>0.99825911655455113</v>
      </c>
      <c r="EG136">
        <v>1.4999999999999999E-4</v>
      </c>
      <c r="EH136">
        <f>Q136*(1+$EG136)</f>
        <v>5199.2897765000007</v>
      </c>
      <c r="EI136">
        <f>Q136*(1-$EG136)</f>
        <v>5197.7302235000006</v>
      </c>
      <c r="EJ136">
        <f>R136*(1+$EG136)</f>
        <v>5199.1897615000007</v>
      </c>
      <c r="EK136">
        <f>R136*(1-$EG136)</f>
        <v>5197.6302384999999</v>
      </c>
      <c r="EL136">
        <f>S136*(1+$EG136)</f>
        <v>0</v>
      </c>
      <c r="EM136">
        <f>S136*(1-$EG136)</f>
        <v>0</v>
      </c>
      <c r="EN136">
        <f>T136*(1+$EG136)</f>
        <v>5157.613526000001</v>
      </c>
      <c r="EO136">
        <f>T136*(1-$EG136)</f>
        <v>5156.0664740000002</v>
      </c>
      <c r="EP136">
        <f>U136*(1+$EG136)</f>
        <v>0</v>
      </c>
      <c r="EQ136">
        <f>U136*(1-$EG136)</f>
        <v>0</v>
      </c>
      <c r="ER136">
        <f>V136*(1+$EG136)</f>
        <v>5157.0634435000002</v>
      </c>
      <c r="ES136">
        <f>V136*(1-$EG136)</f>
        <v>5155.5165564999998</v>
      </c>
      <c r="ET136" s="7" t="str">
        <f t="shared" si="316"/>
        <v>-----</v>
      </c>
      <c r="EU136" s="7" t="str">
        <f t="shared" si="317"/>
        <v>-----</v>
      </c>
      <c r="EV136" s="7" t="str">
        <f t="shared" si="318"/>
        <v>-----</v>
      </c>
      <c r="EW136" s="7" t="str">
        <f t="shared" si="319"/>
        <v>-----</v>
      </c>
      <c r="EX136" s="7" t="str">
        <f t="shared" si="320"/>
        <v>-----</v>
      </c>
      <c r="EY136" s="7" t="str">
        <f t="shared" si="321"/>
        <v>-----</v>
      </c>
      <c r="EZ136">
        <f t="shared" si="339"/>
        <v>134</v>
      </c>
      <c r="FA136">
        <f t="shared" si="340"/>
        <v>134</v>
      </c>
      <c r="FB136">
        <f t="shared" si="341"/>
        <v>134</v>
      </c>
      <c r="FC136">
        <f t="shared" si="342"/>
        <v>134</v>
      </c>
      <c r="FD136">
        <f t="shared" si="343"/>
        <v>134</v>
      </c>
      <c r="FE136">
        <f t="shared" si="344"/>
        <v>134</v>
      </c>
      <c r="FF136">
        <f t="shared" si="345"/>
        <v>0</v>
      </c>
      <c r="FG136">
        <f t="shared" si="346"/>
        <v>0</v>
      </c>
      <c r="FH136">
        <f t="shared" si="347"/>
        <v>0</v>
      </c>
      <c r="FI136">
        <f t="shared" si="348"/>
        <v>0</v>
      </c>
      <c r="FJ136">
        <f t="shared" si="349"/>
        <v>0</v>
      </c>
      <c r="FK136">
        <f t="shared" si="350"/>
        <v>0</v>
      </c>
      <c r="FL136" s="7" t="str">
        <f t="shared" si="322"/>
        <v>-----</v>
      </c>
      <c r="FM136" s="7" t="str">
        <f t="shared" si="323"/>
        <v>-----</v>
      </c>
      <c r="FN136" s="7" t="str">
        <f t="shared" si="324"/>
        <v>-----</v>
      </c>
      <c r="FO136" s="7" t="str">
        <f t="shared" si="325"/>
        <v>-----</v>
      </c>
      <c r="FP136" s="7" t="str">
        <f t="shared" si="326"/>
        <v>-----</v>
      </c>
      <c r="FQ136" s="7" t="str">
        <f t="shared" si="327"/>
        <v>-----</v>
      </c>
      <c r="FR136" s="13" t="str">
        <f>IF(FL136="-----","-----",(D136-Q136)/Q136)</f>
        <v>-----</v>
      </c>
      <c r="FS136" s="13" t="str">
        <f>IF(FM136="-----","-----",(Q136-R136)/R136)</f>
        <v>-----</v>
      </c>
      <c r="FT136" s="13" t="str">
        <f>IF(FN136="-----","-----",(R136-S136)/S136)</f>
        <v>-----</v>
      </c>
      <c r="FU136" s="13" t="str">
        <f>IF(FO136="-----","-----",(S136-T136)/T136)</f>
        <v>-----</v>
      </c>
      <c r="FV136" s="13" t="str">
        <f>IF(FP136="-----","-----",(T136-U136)/U136)</f>
        <v>-----</v>
      </c>
      <c r="FW136" s="13" t="str">
        <f>IF(FQ136="-----","-----",(U136-V136)/V136)</f>
        <v>-----</v>
      </c>
      <c r="FX136" s="7" t="str">
        <f t="shared" si="328"/>
        <v>-----</v>
      </c>
      <c r="FY136" s="7" t="str">
        <f t="shared" si="329"/>
        <v>-----</v>
      </c>
      <c r="FZ136" s="7" t="str">
        <f t="shared" si="330"/>
        <v>-----</v>
      </c>
      <c r="GA136" s="7" t="str">
        <f t="shared" si="331"/>
        <v>-----</v>
      </c>
      <c r="GB136" s="7" t="str">
        <f t="shared" si="332"/>
        <v>-----</v>
      </c>
      <c r="GC136" s="7" t="str">
        <f t="shared" si="333"/>
        <v>-----</v>
      </c>
      <c r="GD136" s="7" t="str">
        <f>IF(AND(BG136&gt;AA136,BG135&gt;AA135,BG134&gt;AA134,BG133&gt;AA133,BG132&gt;AA132,BG131&gt;AA131,BG130&gt;AA130,BG129&gt;AA129,BG128&gt;AA128,BG127&gt;AA127,BG126&gt;AA126,BG125&gt;AA125),"Bullish",IF(AND(BG136&lt;AA136,BG135&lt;AA135,BG134&lt;AA134,BG133&lt;AA133,BG132&lt;AA132,BG131&lt;AA131,BG130&lt;AA130,BG129&lt;AA129,BG128&lt;AA128,BG127&lt;AA127,BG126&lt;AA126,BG125&lt;AA125),"Bearish","-----"))</f>
        <v>Bearish</v>
      </c>
      <c r="GE136">
        <f>(Z136-BG136)/BG136</f>
        <v>1.7546670475845135E-3</v>
      </c>
      <c r="GI136" s="7" t="str">
        <f>IF(Y136&gt;Z136,"Bullish","Bearish")</f>
        <v>Bullish</v>
      </c>
      <c r="GJ136" s="19" t="str">
        <f>IF(AND(D136&gt;Y136,D135&lt;Y135),"TEMA crossover","-----")</f>
        <v>-----</v>
      </c>
      <c r="GK136" s="19" t="str">
        <f>IF(AND(D136&lt;Y136,D135&gt;Y135),"TEMA crossunder","-----")</f>
        <v>-----</v>
      </c>
      <c r="GL136" s="20" t="str">
        <f>IF(GD136="Bearish","YES","-----")</f>
        <v>YES</v>
      </c>
      <c r="GM136" s="20" t="str">
        <f>IF(GH136="Reverse to Bearish","YES","-----")</f>
        <v>-----</v>
      </c>
      <c r="GN136" s="20" t="str">
        <f>IF(AND(GI136="Bullish",GI135="Bullish",GI134="Bullish",GI133="Bullish"),"YES","-----")</f>
        <v>YES</v>
      </c>
      <c r="GO136" s="20" t="str">
        <f>IF(OR(GK136="TEMA crossunder",GK135="TEMA crossunder",GK134="TEMA crossunder",GK133="TEMA crossunder"),"YES","-----")</f>
        <v>YES</v>
      </c>
      <c r="GP136" s="20" t="str">
        <f>IF(GD136="Bullish","YES","-----")</f>
        <v>-----</v>
      </c>
      <c r="GQ136" s="20" t="str">
        <f>IF(GH136="Reverse to Bullish","YES","-----")</f>
        <v>-----</v>
      </c>
      <c r="GR136" s="20" t="str">
        <f>IF(AND(GI136="Bearish",GI135="Bearish",GI134="Bearish",GI133="Bearish"),"YES","-----")</f>
        <v>-----</v>
      </c>
      <c r="GS136" s="20" t="str">
        <f>IF(OR(GJ136="TEMA crossover",GJ135="TEMA crossover",GJ134="TEMA crossover",GJ133="TEMA crossover"),"YES","-----")</f>
        <v>YES</v>
      </c>
      <c r="GT136" s="20" t="str">
        <f t="shared" si="351"/>
        <v>-----</v>
      </c>
      <c r="GU136" s="20" t="str">
        <f t="shared" si="352"/>
        <v>-----</v>
      </c>
      <c r="GV136" s="20" t="str">
        <f t="shared" si="353"/>
        <v>-----</v>
      </c>
      <c r="GW136" s="20" t="str">
        <f t="shared" si="354"/>
        <v>-----</v>
      </c>
      <c r="GX136" s="20" t="str">
        <f t="shared" si="355"/>
        <v>-----</v>
      </c>
      <c r="GY136" s="20" t="str">
        <f t="shared" si="356"/>
        <v>-----</v>
      </c>
      <c r="GZ136" s="7" t="str">
        <f>IF(G136&gt;BH136,"YES","-----")</f>
        <v>-----</v>
      </c>
      <c r="HA136" s="7" t="str">
        <f>IF(F136&lt;BI136,"YES","-----")</f>
        <v>-----</v>
      </c>
      <c r="HB136">
        <f>BH136-BI136</f>
        <v>6.8500000000003638</v>
      </c>
      <c r="HI136">
        <f t="shared" si="334"/>
        <v>1.2613599999995131</v>
      </c>
      <c r="HJ136">
        <f t="shared" si="335"/>
        <v>8.1113599999998769</v>
      </c>
      <c r="HK136" s="7"/>
      <c r="HL136" s="7"/>
      <c r="HM136" s="7"/>
      <c r="HN136" s="7"/>
      <c r="HO136" s="7"/>
      <c r="HP136" s="7"/>
      <c r="HQ136" s="28">
        <f t="shared" si="291"/>
        <v>-0.78060000000004948</v>
      </c>
      <c r="HR136" s="28" t="str">
        <f t="shared" si="336"/>
        <v>Bear</v>
      </c>
      <c r="HS136">
        <f t="shared" si="337"/>
        <v>0.78060000000004948</v>
      </c>
    </row>
    <row r="137" spans="1:227" x14ac:dyDescent="0.55000000000000004">
      <c r="A137">
        <f>Validation!A136</f>
        <v>1772068800</v>
      </c>
      <c r="B137" t="str">
        <f>Price!B136</f>
        <v>XAUUSD</v>
      </c>
      <c r="C137" t="str">
        <f>Price!C136</f>
        <v>M5</v>
      </c>
      <c r="D137">
        <f>Price!D136</f>
        <v>5186.05</v>
      </c>
      <c r="E137">
        <f>Price!E136</f>
        <v>5189.3999999999996</v>
      </c>
      <c r="F137">
        <f>Price!F136</f>
        <v>5195.0200000000004</v>
      </c>
      <c r="G137">
        <f>Price!G136</f>
        <v>5183.5200000000004</v>
      </c>
      <c r="H137">
        <f>Price!H136</f>
        <v>613</v>
      </c>
      <c r="I137">
        <f>Diagonals!E136</f>
        <v>0</v>
      </c>
      <c r="J137">
        <f>Diagonals!F136</f>
        <v>0</v>
      </c>
      <c r="K137">
        <f>Diagonals!G136</f>
        <v>0</v>
      </c>
      <c r="L137">
        <f>Diagonals!H136</f>
        <v>5197.17</v>
      </c>
      <c r="M137">
        <f>Diagonals!I136</f>
        <v>0</v>
      </c>
      <c r="N137">
        <f>Diagonals!J136</f>
        <v>0</v>
      </c>
      <c r="O137">
        <f>Diagonals!K136</f>
        <v>0</v>
      </c>
      <c r="P137">
        <f>Diagonals!L136</f>
        <v>0</v>
      </c>
      <c r="Q137">
        <f>Trendlines!E136</f>
        <v>5198.51</v>
      </c>
      <c r="R137">
        <f>Trendlines!F136</f>
        <v>5198.3900000000003</v>
      </c>
      <c r="S137">
        <f>Trendlines!G136</f>
        <v>0</v>
      </c>
      <c r="T137">
        <f>Trendlines!H136</f>
        <v>5156.92</v>
      </c>
      <c r="U137">
        <f>Trendlines!I136</f>
        <v>0</v>
      </c>
      <c r="V137">
        <f>Trendlines!J136</f>
        <v>5156.33</v>
      </c>
      <c r="W137">
        <f>Trendlines!K136</f>
        <v>0</v>
      </c>
      <c r="X137">
        <f>Trendlines!L136</f>
        <v>0</v>
      </c>
      <c r="Y137">
        <f>Tema_Hrma_Smma!E136</f>
        <v>5189.8100000000004</v>
      </c>
      <c r="Z137">
        <f>Tema_Hrma_Smma!F136</f>
        <v>5190.04</v>
      </c>
      <c r="AA137">
        <f>Tema_Hrma_Smma!G136</f>
        <v>5182.34</v>
      </c>
      <c r="AB137">
        <f>ZScore!H136</f>
        <v>-1</v>
      </c>
      <c r="AC137">
        <f>ZScore!I136</f>
        <v>9.0900000000000009E-3</v>
      </c>
      <c r="AD137">
        <f>ZScore!J136</f>
        <v>3</v>
      </c>
      <c r="AE137">
        <f>HA!E136</f>
        <v>5188.51</v>
      </c>
      <c r="AF137">
        <f>HA!F136</f>
        <v>5195.0200000000004</v>
      </c>
      <c r="AG137">
        <f>HA!G136</f>
        <v>5183.5200000000004</v>
      </c>
      <c r="AH137">
        <f>HA!H136</f>
        <v>5188.5</v>
      </c>
      <c r="AI137">
        <f>HA!I136</f>
        <v>-1</v>
      </c>
      <c r="AJ137">
        <f>HA!J136</f>
        <v>0.01</v>
      </c>
      <c r="AK137">
        <f>HA!K136</f>
        <v>-1.05827</v>
      </c>
      <c r="AL137">
        <f>HA!L136</f>
        <v>-1</v>
      </c>
      <c r="AM137">
        <f>KC!E136</f>
        <v>5207.0795600000001</v>
      </c>
      <c r="AN137">
        <f>KC!F136</f>
        <v>5200.6834500000004</v>
      </c>
      <c r="AO137">
        <f>KC!G136</f>
        <v>5194.2873300000001</v>
      </c>
      <c r="AP137">
        <f>KC!H136</f>
        <v>5187.8912200000004</v>
      </c>
      <c r="AQ137">
        <f>KC!I136</f>
        <v>5181.4951099999998</v>
      </c>
      <c r="AR137">
        <f>KC!J136</f>
        <v>5173.3295699999999</v>
      </c>
      <c r="AS137">
        <f>KC!K136</f>
        <v>5166.9334600000002</v>
      </c>
      <c r="AT137">
        <f>KC!L136</f>
        <v>5160.5373499999996</v>
      </c>
      <c r="AU137">
        <f>KC!M136</f>
        <v>5154.1412399999999</v>
      </c>
      <c r="AV137">
        <f>KC!N136</f>
        <v>5147.7451300000002</v>
      </c>
      <c r="AW137">
        <f>SR_Levels!E136</f>
        <v>5178.6000000000004</v>
      </c>
      <c r="AX137">
        <f>SR_Levels!F136</f>
        <v>5161.8900000000003</v>
      </c>
      <c r="AY137">
        <f>SR_Levels!G136</f>
        <v>5135.8500000000004</v>
      </c>
      <c r="AZ137">
        <f>SR_Levels!H136</f>
        <v>0</v>
      </c>
      <c r="BA137">
        <f>SR_Levels!I136</f>
        <v>5193.3500000000004</v>
      </c>
      <c r="BB137">
        <f>SR_Levels!J136</f>
        <v>5205.3100000000004</v>
      </c>
      <c r="BC137">
        <f>SR_Levels!K136</f>
        <v>0</v>
      </c>
      <c r="BD137">
        <f>SR_Levels!L136</f>
        <v>0</v>
      </c>
      <c r="BE137">
        <f>ZigZag!E136</f>
        <v>0</v>
      </c>
      <c r="BF137">
        <f>ZigZag!F136</f>
        <v>0</v>
      </c>
      <c r="BG137">
        <f>ZigZag!G136</f>
        <v>5181.0200000000004</v>
      </c>
      <c r="BH137">
        <f>Dual_Tema!E136</f>
        <v>5194.9799999999996</v>
      </c>
      <c r="BI137">
        <f>Dual_Tema!F136</f>
        <v>5185.9399999999996</v>
      </c>
      <c r="BJ137">
        <f>Pinbar!E136</f>
        <v>0</v>
      </c>
      <c r="BK137">
        <f>SSA!E136</f>
        <v>5185.56736</v>
      </c>
      <c r="BL137">
        <f>SSA!F136</f>
        <v>5186.1832999999997</v>
      </c>
      <c r="BN137" t="str">
        <f t="shared" si="357"/>
        <v>Red Candle</v>
      </c>
      <c r="BO137" s="34">
        <f t="shared" si="292"/>
        <v>-7.0331618397978524E-4</v>
      </c>
      <c r="BP137" s="34">
        <f t="shared" si="294"/>
        <v>9.8630750404371526E-4</v>
      </c>
      <c r="BQ137" s="34">
        <f t="shared" si="302"/>
        <v>3.1878860330745162E-3</v>
      </c>
      <c r="BR137" s="34">
        <f t="shared" si="304"/>
        <v>2.9725297252971572E-3</v>
      </c>
      <c r="BS137" s="35">
        <f t="shared" si="293"/>
        <v>-1.1725372971638226E-4</v>
      </c>
      <c r="BT137" s="35">
        <f t="shared" si="295"/>
        <v>8.2155159749408568E-5</v>
      </c>
      <c r="BU137" s="35">
        <f t="shared" si="303"/>
        <v>1.7683871732998568E-4</v>
      </c>
      <c r="BV137" s="35">
        <f t="shared" si="305"/>
        <v>1.2367933492352101E-4</v>
      </c>
      <c r="BW137" s="27">
        <v>96</v>
      </c>
      <c r="BX137">
        <f>F137-G137</f>
        <v>11.5</v>
      </c>
      <c r="BY137">
        <f>ABS(F137-D136)</f>
        <v>5.5600000000004002</v>
      </c>
      <c r="BZ137">
        <f>ABS(G137-D136)</f>
        <v>5.9399999999995998</v>
      </c>
      <c r="CA137">
        <f t="shared" si="338"/>
        <v>11.5</v>
      </c>
      <c r="CB137">
        <f t="shared" si="296"/>
        <v>7.6578571428571456</v>
      </c>
      <c r="CC137">
        <f t="shared" si="299"/>
        <v>8.021550608076339</v>
      </c>
      <c r="CD137">
        <f t="shared" si="297"/>
        <v>-0.36369346521919343</v>
      </c>
      <c r="CE137">
        <f t="shared" si="300"/>
        <v>-1</v>
      </c>
      <c r="CF137">
        <f t="shared" si="301"/>
        <v>-3</v>
      </c>
      <c r="CG137" s="7" t="str">
        <f t="shared" si="298"/>
        <v>-----</v>
      </c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Z137" s="7" t="str">
        <f>IF(AND(D137&gt;BH137,D137&gt;E137),"Bullish Trigger","-----")</f>
        <v>-----</v>
      </c>
      <c r="DA137" s="7" t="str">
        <f>IF(AND(D137&lt;BI137,D137&lt;E137),"Bearish Trigger","-----")</f>
        <v>-----</v>
      </c>
      <c r="DB137" s="13" t="str">
        <f>IF(AND(W137=BE137,W137&gt;0,BE137&gt;0),"Important High","------")</f>
        <v>------</v>
      </c>
      <c r="DC137" s="13" t="str">
        <f>IF(AND(X137=BF137,X137&gt;0,BF137&gt;0),"Important Low","------")</f>
        <v>------</v>
      </c>
      <c r="DD137" s="7" t="str">
        <f>IF(AND(DB137="Important High",DC137="-----",BJ137=1),"Imp High Rej","-----")</f>
        <v>-----</v>
      </c>
      <c r="DE137" s="7" t="str">
        <f>IF(AND(DB137="-----",DC137="Important Low",BJ137=1),"Imp Low Rej","-----")</f>
        <v>-----</v>
      </c>
      <c r="DF137" s="7" t="str">
        <f>IF(Y137&gt;AM137,"Overbought",IF(Y137&gt;AO137,"Bullish Momentum",IF(Y137&gt;AQ137,"Flat Momentum","-----")))</f>
        <v>Flat Momentum</v>
      </c>
      <c r="DG137" s="7" t="str">
        <f>IF(Y137&lt;AV137,"Oversold",IF(Y137&lt;AT137,"Bearish Momentum",IF(Y137&lt;AR137,"Flat Momentum","-----")))</f>
        <v>-----</v>
      </c>
      <c r="DH137" s="7" t="str">
        <f>IF(AND(DF137="Overbought",AD137=2),"Culminated Thrust","-----")</f>
        <v>-----</v>
      </c>
      <c r="DI137" s="7" t="str">
        <f>IF(AND(DG137="Oversold",AD137=5),"Culminated Thrust","-----")</f>
        <v>-----</v>
      </c>
      <c r="DJ137" s="14">
        <f>(Q137-$D137)/$D137</f>
        <v>2.4025992807628228E-3</v>
      </c>
      <c r="DK137" s="14">
        <f>(R137-$D137)/$D137</f>
        <v>2.3794602828742773E-3</v>
      </c>
      <c r="DL137" s="14">
        <f>(S137-$D137)/$D137</f>
        <v>-1</v>
      </c>
      <c r="DM137" s="14">
        <f>(T137-$D137)/$D137</f>
        <v>-5.6169917374495251E-3</v>
      </c>
      <c r="DN137" s="14">
        <f>(U137-$D137)/$D137</f>
        <v>-1</v>
      </c>
      <c r="DO137" s="14">
        <f>(V137-$D137)/$D137</f>
        <v>-5.7307584770683378E-3</v>
      </c>
      <c r="DP137" s="14">
        <f t="shared" si="306"/>
        <v>2.4025992807628228E-3</v>
      </c>
      <c r="DQ137" s="14">
        <f t="shared" si="307"/>
        <v>2.3794602828742773E-3</v>
      </c>
      <c r="DR137" s="14">
        <f t="shared" si="308"/>
        <v>-5.6169917374495251E-3</v>
      </c>
      <c r="DS137" s="14">
        <f t="shared" si="309"/>
        <v>-5.7307584770683378E-3</v>
      </c>
      <c r="DT137" s="14">
        <f t="shared" si="310"/>
        <v>-1</v>
      </c>
      <c r="DU137" s="14">
        <f t="shared" si="311"/>
        <v>-1</v>
      </c>
      <c r="DV137" t="str">
        <f>IF($D137&gt;Q137,"SUP","RES")</f>
        <v>RES</v>
      </c>
      <c r="DW137" t="str">
        <f>IF($D137&gt;R137,"SUP","RES")</f>
        <v>RES</v>
      </c>
      <c r="DX137" t="str">
        <f>IF($D137&gt;S137,"SUP","RES")</f>
        <v>SUP</v>
      </c>
      <c r="DY137" t="str">
        <f>IF($D137&gt;T137,"SUP","RES")</f>
        <v>SUP</v>
      </c>
      <c r="DZ137" t="str">
        <f>IF($D137&gt;U137,"SUP","RES")</f>
        <v>SUP</v>
      </c>
      <c r="EA137" t="str">
        <f>IF($D137&gt;V137,"SUP","RES")</f>
        <v>SUP</v>
      </c>
      <c r="EB137" s="7">
        <f t="shared" si="312"/>
        <v>2</v>
      </c>
      <c r="EC137" s="7">
        <f t="shared" si="313"/>
        <v>4</v>
      </c>
      <c r="ED137" s="13" t="str">
        <f t="shared" si="314"/>
        <v>-----</v>
      </c>
      <c r="EE137" s="13" t="str">
        <f t="shared" si="315"/>
        <v>-----</v>
      </c>
      <c r="EF137" s="7">
        <f>IF(OR(ED137="All Sup",EE137="All Res"),"na",((D137-MIN(Q137:V137))/(MAX(Q137:V137)-MIN(Q137:V137))))</f>
        <v>0.99760315936681854</v>
      </c>
      <c r="EG137">
        <v>1.4999999999999999E-4</v>
      </c>
      <c r="EH137">
        <f>Q137*(1+$EG137)</f>
        <v>5199.2897765000007</v>
      </c>
      <c r="EI137">
        <f>Q137*(1-$EG137)</f>
        <v>5197.7302235000006</v>
      </c>
      <c r="EJ137">
        <f>R137*(1+$EG137)</f>
        <v>5199.1697585000011</v>
      </c>
      <c r="EK137">
        <f>R137*(1-$EG137)</f>
        <v>5197.6102415000005</v>
      </c>
      <c r="EL137">
        <f>S137*(1+$EG137)</f>
        <v>0</v>
      </c>
      <c r="EM137">
        <f>S137*(1-$EG137)</f>
        <v>0</v>
      </c>
      <c r="EN137">
        <f>T137*(1+$EG137)</f>
        <v>5157.6935380000004</v>
      </c>
      <c r="EO137">
        <f>T137*(1-$EG137)</f>
        <v>5156.1464620000006</v>
      </c>
      <c r="EP137">
        <f>U137*(1+$EG137)</f>
        <v>0</v>
      </c>
      <c r="EQ137">
        <f>U137*(1-$EG137)</f>
        <v>0</v>
      </c>
      <c r="ER137">
        <f>V137*(1+$EG137)</f>
        <v>5157.1034495000004</v>
      </c>
      <c r="ES137">
        <f>V137*(1-$EG137)</f>
        <v>5155.5565505000004</v>
      </c>
      <c r="ET137" s="7" t="str">
        <f t="shared" si="316"/>
        <v>-----</v>
      </c>
      <c r="EU137" s="7" t="str">
        <f t="shared" si="317"/>
        <v>-----</v>
      </c>
      <c r="EV137" s="7" t="str">
        <f t="shared" si="318"/>
        <v>-----</v>
      </c>
      <c r="EW137" s="7" t="str">
        <f t="shared" si="319"/>
        <v>-----</v>
      </c>
      <c r="EX137" s="7" t="str">
        <f t="shared" si="320"/>
        <v>-----</v>
      </c>
      <c r="EY137" s="7" t="str">
        <f t="shared" si="321"/>
        <v>-----</v>
      </c>
      <c r="EZ137">
        <f t="shared" si="339"/>
        <v>135</v>
      </c>
      <c r="FA137">
        <f t="shared" si="340"/>
        <v>135</v>
      </c>
      <c r="FB137">
        <f t="shared" si="341"/>
        <v>135</v>
      </c>
      <c r="FC137">
        <f t="shared" si="342"/>
        <v>135</v>
      </c>
      <c r="FD137">
        <f t="shared" si="343"/>
        <v>135</v>
      </c>
      <c r="FE137">
        <f t="shared" si="344"/>
        <v>135</v>
      </c>
      <c r="FF137">
        <f t="shared" si="345"/>
        <v>0</v>
      </c>
      <c r="FG137">
        <f t="shared" si="346"/>
        <v>0</v>
      </c>
      <c r="FH137">
        <f t="shared" si="347"/>
        <v>0</v>
      </c>
      <c r="FI137">
        <f t="shared" si="348"/>
        <v>0</v>
      </c>
      <c r="FJ137">
        <f t="shared" si="349"/>
        <v>0</v>
      </c>
      <c r="FK137">
        <f t="shared" si="350"/>
        <v>0</v>
      </c>
      <c r="FL137" s="7" t="str">
        <f t="shared" si="322"/>
        <v>-----</v>
      </c>
      <c r="FM137" s="7" t="str">
        <f t="shared" si="323"/>
        <v>-----</v>
      </c>
      <c r="FN137" s="7" t="str">
        <f t="shared" si="324"/>
        <v>-----</v>
      </c>
      <c r="FO137" s="7" t="str">
        <f t="shared" si="325"/>
        <v>-----</v>
      </c>
      <c r="FP137" s="7" t="str">
        <f t="shared" si="326"/>
        <v>-----</v>
      </c>
      <c r="FQ137" s="7" t="str">
        <f t="shared" si="327"/>
        <v>-----</v>
      </c>
      <c r="FR137" s="13" t="str">
        <f>IF(FL137="-----","-----",(D137-Q137)/Q137)</f>
        <v>-----</v>
      </c>
      <c r="FS137" s="13" t="str">
        <f>IF(FM137="-----","-----",(Q137-R137)/R137)</f>
        <v>-----</v>
      </c>
      <c r="FT137" s="13" t="str">
        <f>IF(FN137="-----","-----",(R137-S137)/S137)</f>
        <v>-----</v>
      </c>
      <c r="FU137" s="13" t="str">
        <f>IF(FO137="-----","-----",(S137-T137)/T137)</f>
        <v>-----</v>
      </c>
      <c r="FV137" s="13" t="str">
        <f>IF(FP137="-----","-----",(T137-U137)/U137)</f>
        <v>-----</v>
      </c>
      <c r="FW137" s="13" t="str">
        <f>IF(FQ137="-----","-----",(U137-V137)/V137)</f>
        <v>-----</v>
      </c>
      <c r="FX137" s="7" t="str">
        <f t="shared" si="328"/>
        <v>-----</v>
      </c>
      <c r="FY137" s="7" t="str">
        <f t="shared" si="329"/>
        <v>-----</v>
      </c>
      <c r="FZ137" s="7" t="str">
        <f t="shared" si="330"/>
        <v>-----</v>
      </c>
      <c r="GA137" s="7" t="str">
        <f t="shared" si="331"/>
        <v>-----</v>
      </c>
      <c r="GB137" s="7" t="str">
        <f t="shared" si="332"/>
        <v>-----</v>
      </c>
      <c r="GC137" s="7" t="str">
        <f t="shared" si="333"/>
        <v>-----</v>
      </c>
      <c r="GD137" s="7" t="str">
        <f>IF(AND(BG137&gt;AA137,BG136&gt;AA136,BG135&gt;AA135,BG134&gt;AA134,BG133&gt;AA133,BG132&gt;AA132,BG131&gt;AA131,BG130&gt;AA130,BG129&gt;AA129,BG128&gt;AA128,BG127&gt;AA127,BG126&gt;AA126),"Bullish",IF(AND(BG137&lt;AA137,BG136&lt;AA136,BG135&lt;AA135,BG134&lt;AA134,BG133&lt;AA133,BG132&lt;AA132,BG131&lt;AA131,BG130&lt;AA130,BG129&lt;AA129,BG128&lt;AA128,BG127&lt;AA127,BG126&lt;AA126),"Bearish","-----"))</f>
        <v>Bearish</v>
      </c>
      <c r="GE137">
        <f>(Z137-BG137)/BG137</f>
        <v>1.7409699248409631E-3</v>
      </c>
      <c r="GI137" s="7" t="str">
        <f>IF(Y137&gt;Z137,"Bullish","Bearish")</f>
        <v>Bearish</v>
      </c>
      <c r="GJ137" s="19" t="str">
        <f>IF(AND(D137&gt;Y137,D136&lt;Y136),"TEMA crossover","-----")</f>
        <v>-----</v>
      </c>
      <c r="GK137" s="19" t="str">
        <f>IF(AND(D137&lt;Y137,D136&gt;Y136),"TEMA crossunder","-----")</f>
        <v>-----</v>
      </c>
      <c r="GL137" s="20" t="str">
        <f>IF(GD137="Bearish","YES","-----")</f>
        <v>YES</v>
      </c>
      <c r="GM137" s="20" t="str">
        <f>IF(GH137="Reverse to Bearish","YES","-----")</f>
        <v>-----</v>
      </c>
      <c r="GN137" s="20" t="str">
        <f>IF(AND(GI137="Bullish",GI136="Bullish",GI135="Bullish",GI134="Bullish"),"YES","-----")</f>
        <v>-----</v>
      </c>
      <c r="GO137" s="20" t="str">
        <f>IF(OR(GK137="TEMA crossunder",GK136="TEMA crossunder",GK135="TEMA crossunder",GK134="TEMA crossunder"),"YES","-----")</f>
        <v>YES</v>
      </c>
      <c r="GP137" s="20" t="str">
        <f>IF(GD137="Bullish","YES","-----")</f>
        <v>-----</v>
      </c>
      <c r="GQ137" s="20" t="str">
        <f>IF(GH137="Reverse to Bullish","YES","-----")</f>
        <v>-----</v>
      </c>
      <c r="GR137" s="20" t="str">
        <f>IF(AND(GI137="Bearish",GI136="Bearish",GI135="Bearish",GI134="Bearish"),"YES","-----")</f>
        <v>-----</v>
      </c>
      <c r="GS137" s="20" t="str">
        <f>IF(OR(GJ137="TEMA crossover",GJ136="TEMA crossover",GJ135="TEMA crossover",GJ134="TEMA crossover"),"YES","-----")</f>
        <v>-----</v>
      </c>
      <c r="GT137" s="20" t="str">
        <f t="shared" si="351"/>
        <v>-----</v>
      </c>
      <c r="GU137" s="20" t="str">
        <f t="shared" si="352"/>
        <v>-----</v>
      </c>
      <c r="GV137" s="20" t="str">
        <f t="shared" si="353"/>
        <v>-----</v>
      </c>
      <c r="GW137" s="20" t="str">
        <f t="shared" si="354"/>
        <v>-----</v>
      </c>
      <c r="GX137" s="20" t="str">
        <f t="shared" si="355"/>
        <v>-----</v>
      </c>
      <c r="GY137" s="20" t="str">
        <f t="shared" si="356"/>
        <v>-----</v>
      </c>
      <c r="GZ137" s="7" t="str">
        <f>IF(G137&gt;BH137,"YES","-----")</f>
        <v>-----</v>
      </c>
      <c r="HA137" s="7" t="str">
        <f>IF(F137&lt;BI137,"YES","-----")</f>
        <v>-----</v>
      </c>
      <c r="HB137">
        <f>BH137-BI137</f>
        <v>9.0399999999999636</v>
      </c>
      <c r="HI137">
        <f t="shared" si="334"/>
        <v>0.37263999999959196</v>
      </c>
      <c r="HJ137">
        <f t="shared" si="335"/>
        <v>9.4126399999995556</v>
      </c>
      <c r="HK137" s="7"/>
      <c r="HL137" s="7"/>
      <c r="HM137" s="7"/>
      <c r="HN137" s="7"/>
      <c r="HO137" s="7"/>
      <c r="HP137" s="7"/>
      <c r="HQ137" s="28">
        <f t="shared" ref="HQ137:HQ200" si="358">BK137-BL137</f>
        <v>-0.61593999999968219</v>
      </c>
      <c r="HR137" s="28" t="str">
        <f t="shared" si="336"/>
        <v>Bear</v>
      </c>
      <c r="HS137">
        <f t="shared" si="337"/>
        <v>0.61593999999968219</v>
      </c>
    </row>
    <row r="138" spans="1:227" x14ac:dyDescent="0.55000000000000004">
      <c r="A138">
        <f>Validation!A137</f>
        <v>1772069100</v>
      </c>
      <c r="B138" t="str">
        <f>Price!B137</f>
        <v>XAUUSD</v>
      </c>
      <c r="C138" t="str">
        <f>Price!C137</f>
        <v>M5</v>
      </c>
      <c r="D138">
        <f>Price!D137</f>
        <v>5180.54</v>
      </c>
      <c r="E138">
        <f>Price!E137</f>
        <v>5186.05</v>
      </c>
      <c r="F138">
        <f>Price!F137</f>
        <v>5187.07</v>
      </c>
      <c r="G138">
        <f>Price!G137</f>
        <v>5179.01</v>
      </c>
      <c r="H138">
        <f>Price!H137</f>
        <v>562</v>
      </c>
      <c r="I138">
        <f>Diagonals!E137</f>
        <v>0</v>
      </c>
      <c r="J138">
        <f>Diagonals!F137</f>
        <v>0</v>
      </c>
      <c r="K138">
        <f>Diagonals!G137</f>
        <v>0</v>
      </c>
      <c r="L138">
        <f>Diagonals!H137</f>
        <v>5196.8500000000004</v>
      </c>
      <c r="M138">
        <f>Diagonals!I137</f>
        <v>0</v>
      </c>
      <c r="N138">
        <f>Diagonals!J137</f>
        <v>0</v>
      </c>
      <c r="O138">
        <f>Diagonals!K137</f>
        <v>0</v>
      </c>
      <c r="P138">
        <f>Diagonals!L137</f>
        <v>0</v>
      </c>
      <c r="Q138">
        <f>Trendlines!E137</f>
        <v>5198.5200000000004</v>
      </c>
      <c r="R138">
        <f>Trendlines!F137</f>
        <v>5198.3599999999997</v>
      </c>
      <c r="S138">
        <f>Trendlines!G137</f>
        <v>0</v>
      </c>
      <c r="T138">
        <f>Trendlines!H137</f>
        <v>5157</v>
      </c>
      <c r="U138">
        <f>Trendlines!I137</f>
        <v>0</v>
      </c>
      <c r="V138">
        <f>Trendlines!J137</f>
        <v>5156.37</v>
      </c>
      <c r="W138">
        <f>Trendlines!K137</f>
        <v>0</v>
      </c>
      <c r="X138">
        <f>Trendlines!L137</f>
        <v>0</v>
      </c>
      <c r="Y138">
        <f>Tema_Hrma_Smma!E137</f>
        <v>5186.34</v>
      </c>
      <c r="Z138">
        <f>Tema_Hrma_Smma!F137</f>
        <v>5189.6499999999996</v>
      </c>
      <c r="AA138">
        <f>Tema_Hrma_Smma!G137</f>
        <v>5182.42</v>
      </c>
      <c r="AB138">
        <f>ZScore!H137</f>
        <v>-1</v>
      </c>
      <c r="AC138">
        <f>ZScore!I137</f>
        <v>0.64795999999999998</v>
      </c>
      <c r="AD138">
        <f>ZScore!J137</f>
        <v>3</v>
      </c>
      <c r="AE138">
        <f>HA!E137</f>
        <v>5188.5</v>
      </c>
      <c r="AF138">
        <f>HA!F137</f>
        <v>5188.5</v>
      </c>
      <c r="AG138">
        <f>HA!G137</f>
        <v>5179.01</v>
      </c>
      <c r="AH138">
        <f>HA!H137</f>
        <v>5183.17</v>
      </c>
      <c r="AI138">
        <f>HA!I137</f>
        <v>-1</v>
      </c>
      <c r="AJ138">
        <f>HA!J137</f>
        <v>5.34</v>
      </c>
      <c r="AK138">
        <f>HA!K137</f>
        <v>0.78059999999999996</v>
      </c>
      <c r="AL138">
        <f>HA!L137</f>
        <v>-2</v>
      </c>
      <c r="AM138">
        <f>KC!E137</f>
        <v>5208.1150799999996</v>
      </c>
      <c r="AN138">
        <f>KC!F137</f>
        <v>5201.6864999999998</v>
      </c>
      <c r="AO138">
        <f>KC!G137</f>
        <v>5195.25792</v>
      </c>
      <c r="AP138">
        <f>KC!H137</f>
        <v>5188.8293400000002</v>
      </c>
      <c r="AQ138">
        <f>KC!I137</f>
        <v>5182.4007600000004</v>
      </c>
      <c r="AR138">
        <f>KC!J137</f>
        <v>5174.2140300000001</v>
      </c>
      <c r="AS138">
        <f>KC!K137</f>
        <v>5167.7854500000003</v>
      </c>
      <c r="AT138">
        <f>KC!L137</f>
        <v>5161.3568699999996</v>
      </c>
      <c r="AU138">
        <f>KC!M137</f>
        <v>5154.9282899999998</v>
      </c>
      <c r="AV138">
        <f>KC!N137</f>
        <v>5148.4997100000001</v>
      </c>
      <c r="AW138">
        <f>SR_Levels!E137</f>
        <v>5178.6000000000004</v>
      </c>
      <c r="AX138">
        <f>SR_Levels!F137</f>
        <v>5161.8900000000003</v>
      </c>
      <c r="AY138">
        <f>SR_Levels!G137</f>
        <v>5135.8500000000004</v>
      </c>
      <c r="AZ138">
        <f>SR_Levels!H137</f>
        <v>0</v>
      </c>
      <c r="BA138">
        <f>SR_Levels!I137</f>
        <v>5193.3500000000004</v>
      </c>
      <c r="BB138">
        <f>SR_Levels!J137</f>
        <v>5205.3100000000004</v>
      </c>
      <c r="BC138">
        <f>SR_Levels!K137</f>
        <v>0</v>
      </c>
      <c r="BD138">
        <f>SR_Levels!L137</f>
        <v>0</v>
      </c>
      <c r="BE138">
        <f>ZigZag!E137</f>
        <v>0</v>
      </c>
      <c r="BF138">
        <f>ZigZag!F137</f>
        <v>0</v>
      </c>
      <c r="BG138">
        <f>ZigZag!G137</f>
        <v>5181.1099999999997</v>
      </c>
      <c r="BH138">
        <f>Dual_Tema!E137</f>
        <v>5191.53</v>
      </c>
      <c r="BI138">
        <f>Dual_Tema!F137</f>
        <v>5182.78</v>
      </c>
      <c r="BJ138">
        <f>Pinbar!E137</f>
        <v>0</v>
      </c>
      <c r="BK138">
        <f>SSA!E137</f>
        <v>5185.6213299999999</v>
      </c>
      <c r="BL138">
        <f>SSA!F137</f>
        <v>5185.9023200000001</v>
      </c>
      <c r="BN138" t="str">
        <f t="shared" si="357"/>
        <v>Red Candle</v>
      </c>
      <c r="BO138" s="34">
        <f t="shared" ref="BO138:BO201" si="359">(D138/D132)-1</f>
        <v>-1.4975974835736983E-3</v>
      </c>
      <c r="BP138" s="34">
        <f t="shared" si="294"/>
        <v>-9.0834578853482562E-4</v>
      </c>
      <c r="BQ138" s="34">
        <f t="shared" si="302"/>
        <v>3.3719855978833202E-3</v>
      </c>
      <c r="BR138" s="34">
        <f t="shared" si="304"/>
        <v>2.0309320624212202E-3</v>
      </c>
      <c r="BS138" s="35">
        <f t="shared" ref="BS138:BS201" si="360">((BO138+1)^(1/6))-1</f>
        <v>-2.4975547316563596E-4</v>
      </c>
      <c r="BT138" s="35">
        <f t="shared" si="295"/>
        <v>-7.5727014611892685E-5</v>
      </c>
      <c r="BU138" s="35">
        <f t="shared" si="303"/>
        <v>1.8703488897542364E-4</v>
      </c>
      <c r="BV138" s="35">
        <f t="shared" si="305"/>
        <v>8.4539927797111503E-5</v>
      </c>
      <c r="BW138" s="27">
        <v>96</v>
      </c>
      <c r="BX138">
        <f>F138-G138</f>
        <v>8.0599999999994907</v>
      </c>
      <c r="BY138">
        <f>ABS(F138-D137)</f>
        <v>1.0199999999995271</v>
      </c>
      <c r="BZ138">
        <f>ABS(G138-D137)</f>
        <v>7.0399999999999636</v>
      </c>
      <c r="CA138">
        <f t="shared" si="338"/>
        <v>8.0599999999994907</v>
      </c>
      <c r="CB138">
        <f t="shared" si="296"/>
        <v>7.7357142857142334</v>
      </c>
      <c r="CC138">
        <f t="shared" si="299"/>
        <v>8.0242969932137065</v>
      </c>
      <c r="CD138">
        <f t="shared" si="297"/>
        <v>-0.28858270749947312</v>
      </c>
      <c r="CE138">
        <f t="shared" si="300"/>
        <v>-1</v>
      </c>
      <c r="CF138">
        <f t="shared" si="301"/>
        <v>-4</v>
      </c>
      <c r="CG138" s="7" t="str">
        <f t="shared" si="298"/>
        <v>-----</v>
      </c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Z138" s="7" t="str">
        <f>IF(AND(D138&gt;BH138,D138&gt;E138),"Bullish Trigger","-----")</f>
        <v>-----</v>
      </c>
      <c r="DA138" s="7" t="str">
        <f>IF(AND(D138&lt;BI138,D138&lt;E138),"Bearish Trigger","-----")</f>
        <v>Bearish Trigger</v>
      </c>
      <c r="DB138" s="13" t="str">
        <f>IF(AND(W138=BE138,W138&gt;0,BE138&gt;0),"Important High","------")</f>
        <v>------</v>
      </c>
      <c r="DC138" s="13" t="str">
        <f>IF(AND(X138=BF138,X138&gt;0,BF138&gt;0),"Important Low","------")</f>
        <v>------</v>
      </c>
      <c r="DD138" s="7" t="str">
        <f>IF(AND(DB138="Important High",DC138="-----",BJ138=1),"Imp High Rej","-----")</f>
        <v>-----</v>
      </c>
      <c r="DE138" s="7" t="str">
        <f>IF(AND(DB138="-----",DC138="Important Low",BJ138=1),"Imp Low Rej","-----")</f>
        <v>-----</v>
      </c>
      <c r="DF138" s="7" t="str">
        <f>IF(Y138&gt;AM138,"Overbought",IF(Y138&gt;AO138,"Bullish Momentum",IF(Y138&gt;AQ138,"Flat Momentum","-----")))</f>
        <v>Flat Momentum</v>
      </c>
      <c r="DG138" s="7" t="str">
        <f>IF(Y138&lt;AV138,"Oversold",IF(Y138&lt;AT138,"Bearish Momentum",IF(Y138&lt;AR138,"Flat Momentum","-----")))</f>
        <v>-----</v>
      </c>
      <c r="DH138" s="7" t="str">
        <f>IF(AND(DF138="Overbought",AD138=2),"Culminated Thrust","-----")</f>
        <v>-----</v>
      </c>
      <c r="DI138" s="7" t="str">
        <f>IF(AND(DG138="Oversold",AD138=5),"Culminated Thrust","-----")</f>
        <v>-----</v>
      </c>
      <c r="DJ138" s="14">
        <f>(Q138-$D138)/$D138</f>
        <v>3.4706806626337164E-3</v>
      </c>
      <c r="DK138" s="14">
        <f>(R138-$D138)/$D138</f>
        <v>3.4397958513976744E-3</v>
      </c>
      <c r="DL138" s="14">
        <f>(S138-$D138)/$D138</f>
        <v>-1</v>
      </c>
      <c r="DM138" s="14">
        <f>(T138-$D138)/$D138</f>
        <v>-4.5439278530809459E-3</v>
      </c>
      <c r="DN138" s="14">
        <f>(U138-$D138)/$D138</f>
        <v>-1</v>
      </c>
      <c r="DO138" s="14">
        <f>(V138-$D138)/$D138</f>
        <v>-4.6655367973223007E-3</v>
      </c>
      <c r="DP138" s="14">
        <f t="shared" si="306"/>
        <v>3.4706806626337164E-3</v>
      </c>
      <c r="DQ138" s="14">
        <f t="shared" si="307"/>
        <v>3.4397958513976744E-3</v>
      </c>
      <c r="DR138" s="14">
        <f t="shared" si="308"/>
        <v>-4.5439278530809459E-3</v>
      </c>
      <c r="DS138" s="14">
        <f t="shared" si="309"/>
        <v>-4.6655367973223007E-3</v>
      </c>
      <c r="DT138" s="14">
        <f t="shared" si="310"/>
        <v>-1</v>
      </c>
      <c r="DU138" s="14">
        <f t="shared" si="311"/>
        <v>-1</v>
      </c>
      <c r="DV138" t="str">
        <f>IF($D138&gt;Q138,"SUP","RES")</f>
        <v>RES</v>
      </c>
      <c r="DW138" t="str">
        <f>IF($D138&gt;R138,"SUP","RES")</f>
        <v>RES</v>
      </c>
      <c r="DX138" t="str">
        <f>IF($D138&gt;S138,"SUP","RES")</f>
        <v>SUP</v>
      </c>
      <c r="DY138" t="str">
        <f>IF($D138&gt;T138,"SUP","RES")</f>
        <v>SUP</v>
      </c>
      <c r="DZ138" t="str">
        <f>IF($D138&gt;U138,"SUP","RES")</f>
        <v>SUP</v>
      </c>
      <c r="EA138" t="str">
        <f>IF($D138&gt;V138,"SUP","RES")</f>
        <v>SUP</v>
      </c>
      <c r="EB138" s="7">
        <f t="shared" si="312"/>
        <v>2</v>
      </c>
      <c r="EC138" s="7">
        <f t="shared" si="313"/>
        <v>4</v>
      </c>
      <c r="ED138" s="13" t="str">
        <f t="shared" si="314"/>
        <v>-----</v>
      </c>
      <c r="EE138" s="13" t="str">
        <f t="shared" si="315"/>
        <v>-----</v>
      </c>
      <c r="EF138" s="7">
        <f>IF(OR(ED138="All Sup",EE138="All Res"),"na",((D138-MIN(Q138:V138))/(MAX(Q138:V138)-MIN(Q138:V138))))</f>
        <v>0.99654132329970824</v>
      </c>
      <c r="EG138">
        <v>1.4999999999999999E-4</v>
      </c>
      <c r="EH138">
        <f>Q138*(1+$EG138)</f>
        <v>5199.2997780000005</v>
      </c>
      <c r="EI138">
        <f>Q138*(1-$EG138)</f>
        <v>5197.7402220000004</v>
      </c>
      <c r="EJ138">
        <f>R138*(1+$EG138)</f>
        <v>5199.1397539999998</v>
      </c>
      <c r="EK138">
        <f>R138*(1-$EG138)</f>
        <v>5197.5802459999995</v>
      </c>
      <c r="EL138">
        <f>S138*(1+$EG138)</f>
        <v>0</v>
      </c>
      <c r="EM138">
        <f>S138*(1-$EG138)</f>
        <v>0</v>
      </c>
      <c r="EN138">
        <f>T138*(1+$EG138)</f>
        <v>5157.7735500000008</v>
      </c>
      <c r="EO138">
        <f>T138*(1-$EG138)</f>
        <v>5156.2264500000001</v>
      </c>
      <c r="EP138">
        <f>U138*(1+$EG138)</f>
        <v>0</v>
      </c>
      <c r="EQ138">
        <f>U138*(1-$EG138)</f>
        <v>0</v>
      </c>
      <c r="ER138">
        <f>V138*(1+$EG138)</f>
        <v>5157.1434555000005</v>
      </c>
      <c r="ES138">
        <f>V138*(1-$EG138)</f>
        <v>5155.5965445000002</v>
      </c>
      <c r="ET138" s="7" t="str">
        <f t="shared" si="316"/>
        <v>-----</v>
      </c>
      <c r="EU138" s="7" t="str">
        <f t="shared" si="317"/>
        <v>-----</v>
      </c>
      <c r="EV138" s="7" t="str">
        <f t="shared" si="318"/>
        <v>-----</v>
      </c>
      <c r="EW138" s="7" t="str">
        <f t="shared" si="319"/>
        <v>-----</v>
      </c>
      <c r="EX138" s="7" t="str">
        <f t="shared" si="320"/>
        <v>-----</v>
      </c>
      <c r="EY138" s="7" t="str">
        <f t="shared" si="321"/>
        <v>-----</v>
      </c>
      <c r="EZ138">
        <f t="shared" si="339"/>
        <v>136</v>
      </c>
      <c r="FA138">
        <f t="shared" si="340"/>
        <v>136</v>
      </c>
      <c r="FB138">
        <f t="shared" si="341"/>
        <v>136</v>
      </c>
      <c r="FC138">
        <f t="shared" si="342"/>
        <v>136</v>
      </c>
      <c r="FD138">
        <f t="shared" si="343"/>
        <v>136</v>
      </c>
      <c r="FE138">
        <f t="shared" si="344"/>
        <v>136</v>
      </c>
      <c r="FF138">
        <f t="shared" si="345"/>
        <v>0</v>
      </c>
      <c r="FG138">
        <f t="shared" si="346"/>
        <v>0</v>
      </c>
      <c r="FH138">
        <f t="shared" si="347"/>
        <v>0</v>
      </c>
      <c r="FI138">
        <f t="shared" si="348"/>
        <v>0</v>
      </c>
      <c r="FJ138">
        <f t="shared" si="349"/>
        <v>0</v>
      </c>
      <c r="FK138">
        <f t="shared" si="350"/>
        <v>0</v>
      </c>
      <c r="FL138" s="7" t="str">
        <f t="shared" si="322"/>
        <v>-----</v>
      </c>
      <c r="FM138" s="7" t="str">
        <f t="shared" si="323"/>
        <v>-----</v>
      </c>
      <c r="FN138" s="7" t="str">
        <f t="shared" si="324"/>
        <v>-----</v>
      </c>
      <c r="FO138" s="7" t="str">
        <f t="shared" si="325"/>
        <v>-----</v>
      </c>
      <c r="FP138" s="7" t="str">
        <f t="shared" si="326"/>
        <v>-----</v>
      </c>
      <c r="FQ138" s="7" t="str">
        <f t="shared" si="327"/>
        <v>-----</v>
      </c>
      <c r="FR138" s="13" t="str">
        <f>IF(FL138="-----","-----",(D138-Q138)/Q138)</f>
        <v>-----</v>
      </c>
      <c r="FS138" s="13" t="str">
        <f>IF(FM138="-----","-----",(Q138-R138)/R138)</f>
        <v>-----</v>
      </c>
      <c r="FT138" s="13" t="str">
        <f>IF(FN138="-----","-----",(R138-S138)/S138)</f>
        <v>-----</v>
      </c>
      <c r="FU138" s="13" t="str">
        <f>IF(FO138="-----","-----",(S138-T138)/T138)</f>
        <v>-----</v>
      </c>
      <c r="FV138" s="13" t="str">
        <f>IF(FP138="-----","-----",(T138-U138)/U138)</f>
        <v>-----</v>
      </c>
      <c r="FW138" s="13" t="str">
        <f>IF(FQ138="-----","-----",(U138-V138)/V138)</f>
        <v>-----</v>
      </c>
      <c r="FX138" s="7" t="str">
        <f t="shared" si="328"/>
        <v>-----</v>
      </c>
      <c r="FY138" s="7" t="str">
        <f t="shared" si="329"/>
        <v>-----</v>
      </c>
      <c r="FZ138" s="7" t="str">
        <f t="shared" si="330"/>
        <v>-----</v>
      </c>
      <c r="GA138" s="7" t="str">
        <f t="shared" si="331"/>
        <v>-----</v>
      </c>
      <c r="GB138" s="7" t="str">
        <f t="shared" si="332"/>
        <v>-----</v>
      </c>
      <c r="GC138" s="7" t="str">
        <f t="shared" si="333"/>
        <v>-----</v>
      </c>
      <c r="GD138" s="7" t="str">
        <f>IF(AND(BG138&gt;AA138,BG137&gt;AA137,BG136&gt;AA136,BG135&gt;AA135,BG134&gt;AA134,BG133&gt;AA133,BG132&gt;AA132,BG131&gt;AA131,BG130&gt;AA130,BG129&gt;AA129,BG128&gt;AA128,BG127&gt;AA127),"Bullish",IF(AND(BG138&lt;AA138,BG137&lt;AA137,BG136&lt;AA136,BG135&lt;AA135,BG134&lt;AA134,BG133&lt;AA133,BG132&lt;AA132,BG131&lt;AA131,BG130&lt;AA130,BG129&lt;AA129,BG128&lt;AA128,BG127&lt;AA127),"Bearish","-----"))</f>
        <v>Bearish</v>
      </c>
      <c r="GE138">
        <f>(Z138-BG138)/BG138</f>
        <v>1.6482954424823955E-3</v>
      </c>
      <c r="GI138" s="7" t="str">
        <f>IF(Y138&gt;Z138,"Bullish","Bearish")</f>
        <v>Bearish</v>
      </c>
      <c r="GJ138" s="19" t="str">
        <f>IF(AND(D138&gt;Y138,D137&lt;Y137),"TEMA crossover","-----")</f>
        <v>-----</v>
      </c>
      <c r="GK138" s="19" t="str">
        <f>IF(AND(D138&lt;Y138,D137&gt;Y137),"TEMA crossunder","-----")</f>
        <v>-----</v>
      </c>
      <c r="GL138" s="20" t="str">
        <f>IF(GD138="Bearish","YES","-----")</f>
        <v>YES</v>
      </c>
      <c r="GM138" s="20" t="str">
        <f>IF(GH138="Reverse to Bearish","YES","-----")</f>
        <v>-----</v>
      </c>
      <c r="GN138" s="20" t="str">
        <f>IF(AND(GI138="Bullish",GI137="Bullish",GI136="Bullish",GI135="Bullish"),"YES","-----")</f>
        <v>-----</v>
      </c>
      <c r="GO138" s="20" t="str">
        <f>IF(OR(GK138="TEMA crossunder",GK137="TEMA crossunder",GK136="TEMA crossunder",GK135="TEMA crossunder"),"YES","-----")</f>
        <v>-----</v>
      </c>
      <c r="GP138" s="20" t="str">
        <f>IF(GD138="Bullish","YES","-----")</f>
        <v>-----</v>
      </c>
      <c r="GQ138" s="20" t="str">
        <f>IF(GH138="Reverse to Bullish","YES","-----")</f>
        <v>-----</v>
      </c>
      <c r="GR138" s="20" t="str">
        <f>IF(AND(GI138="Bearish",GI137="Bearish",GI136="Bearish",GI135="Bearish"),"YES","-----")</f>
        <v>-----</v>
      </c>
      <c r="GS138" s="20" t="str">
        <f>IF(OR(GJ138="TEMA crossover",GJ137="TEMA crossover",GJ136="TEMA crossover",GJ135="TEMA crossover"),"YES","-----")</f>
        <v>-----</v>
      </c>
      <c r="GT138" s="20" t="str">
        <f t="shared" si="351"/>
        <v>-----</v>
      </c>
      <c r="GU138" s="20" t="str">
        <f t="shared" si="352"/>
        <v>-----</v>
      </c>
      <c r="GV138" s="20" t="str">
        <f t="shared" si="353"/>
        <v>-----</v>
      </c>
      <c r="GW138" s="20" t="str">
        <f t="shared" si="354"/>
        <v>-----</v>
      </c>
      <c r="GX138" s="20" t="str">
        <f t="shared" si="355"/>
        <v>-----</v>
      </c>
      <c r="GY138" s="20" t="str">
        <f t="shared" si="356"/>
        <v>-----</v>
      </c>
      <c r="GZ138" s="7" t="str">
        <f>IF(G138&gt;BH138,"YES","-----")</f>
        <v>-----</v>
      </c>
      <c r="HA138" s="7" t="str">
        <f>IF(F138&lt;BI138,"YES","-----")</f>
        <v>-----</v>
      </c>
      <c r="HB138">
        <f>BH138-BI138</f>
        <v>8.75</v>
      </c>
      <c r="HI138">
        <f t="shared" si="334"/>
        <v>-2.8413300000001982</v>
      </c>
      <c r="HJ138">
        <f t="shared" si="335"/>
        <v>5.9086699999998018</v>
      </c>
      <c r="HK138" s="7"/>
      <c r="HL138" s="7"/>
      <c r="HM138" s="7"/>
      <c r="HN138" s="7"/>
      <c r="HO138" s="7"/>
      <c r="HP138" s="7"/>
      <c r="HQ138" s="28">
        <f t="shared" si="358"/>
        <v>-0.28099000000020169</v>
      </c>
      <c r="HR138" s="28" t="str">
        <f t="shared" si="336"/>
        <v>Bear</v>
      </c>
      <c r="HS138">
        <f t="shared" si="337"/>
        <v>0.28099000000020169</v>
      </c>
    </row>
    <row r="139" spans="1:227" x14ac:dyDescent="0.55000000000000004">
      <c r="A139">
        <f>Validation!A138</f>
        <v>1772069400</v>
      </c>
      <c r="B139" t="str">
        <f>Price!B138</f>
        <v>XAUUSD</v>
      </c>
      <c r="C139" t="str">
        <f>Price!C138</f>
        <v>M5</v>
      </c>
      <c r="D139">
        <f>Price!D138</f>
        <v>5187.99</v>
      </c>
      <c r="E139">
        <f>Price!E138</f>
        <v>5180.46</v>
      </c>
      <c r="F139">
        <f>Price!F138</f>
        <v>5188.26</v>
      </c>
      <c r="G139">
        <f>Price!G138</f>
        <v>5178.5600000000004</v>
      </c>
      <c r="H139">
        <f>Price!H138</f>
        <v>661</v>
      </c>
      <c r="I139">
        <f>Diagonals!E138</f>
        <v>0</v>
      </c>
      <c r="J139">
        <f>Diagonals!F138</f>
        <v>0</v>
      </c>
      <c r="K139">
        <f>Diagonals!G138</f>
        <v>0</v>
      </c>
      <c r="L139">
        <f>Diagonals!H138</f>
        <v>5196.5200000000004</v>
      </c>
      <c r="M139">
        <f>Diagonals!I138</f>
        <v>0</v>
      </c>
      <c r="N139">
        <f>Diagonals!J138</f>
        <v>0</v>
      </c>
      <c r="O139">
        <f>Diagonals!K138</f>
        <v>0</v>
      </c>
      <c r="P139">
        <f>Diagonals!L138</f>
        <v>0</v>
      </c>
      <c r="Q139">
        <f>Trendlines!E138</f>
        <v>5198.5200000000004</v>
      </c>
      <c r="R139">
        <f>Trendlines!F138</f>
        <v>5198.33</v>
      </c>
      <c r="S139">
        <f>Trendlines!G138</f>
        <v>0</v>
      </c>
      <c r="T139">
        <f>Trendlines!H138</f>
        <v>5157.07</v>
      </c>
      <c r="U139">
        <f>Trendlines!I138</f>
        <v>0</v>
      </c>
      <c r="V139">
        <f>Trendlines!J138</f>
        <v>5156.41</v>
      </c>
      <c r="W139">
        <f>Trendlines!K138</f>
        <v>0</v>
      </c>
      <c r="X139">
        <f>Trendlines!L138</f>
        <v>0</v>
      </c>
      <c r="Y139">
        <f>Tema_Hrma_Smma!E138</f>
        <v>5185.41</v>
      </c>
      <c r="Z139">
        <f>Tema_Hrma_Smma!F138</f>
        <v>5189.17</v>
      </c>
      <c r="AA139">
        <f>Tema_Hrma_Smma!G138</f>
        <v>5182.45</v>
      </c>
      <c r="AB139">
        <f>ZScore!H138</f>
        <v>1</v>
      </c>
      <c r="AC139">
        <f>ZScore!I138</f>
        <v>1.2581</v>
      </c>
      <c r="AD139">
        <f>ZScore!J138</f>
        <v>0</v>
      </c>
      <c r="AE139">
        <f>HA!E138</f>
        <v>5185.84</v>
      </c>
      <c r="AF139">
        <f>HA!F138</f>
        <v>5188.26</v>
      </c>
      <c r="AG139">
        <f>HA!G138</f>
        <v>5178.5600000000004</v>
      </c>
      <c r="AH139">
        <f>HA!H138</f>
        <v>5183.82</v>
      </c>
      <c r="AI139">
        <f>HA!I138</f>
        <v>-1</v>
      </c>
      <c r="AJ139">
        <f>HA!J138</f>
        <v>2.02</v>
      </c>
      <c r="AK139">
        <f>HA!K138</f>
        <v>-0.36584</v>
      </c>
      <c r="AL139">
        <f>HA!L138</f>
        <v>-3</v>
      </c>
      <c r="AM139">
        <f>KC!E138</f>
        <v>5209.0236800000002</v>
      </c>
      <c r="AN139">
        <f>KC!F138</f>
        <v>5202.5591700000004</v>
      </c>
      <c r="AO139">
        <f>KC!G138</f>
        <v>5196.0946599999997</v>
      </c>
      <c r="AP139">
        <f>KC!H138</f>
        <v>5189.6301599999997</v>
      </c>
      <c r="AQ139">
        <f>KC!I138</f>
        <v>5183.1656499999999</v>
      </c>
      <c r="AR139">
        <f>KC!J138</f>
        <v>5174.9220100000002</v>
      </c>
      <c r="AS139">
        <f>KC!K138</f>
        <v>5168.4575100000002</v>
      </c>
      <c r="AT139">
        <f>KC!L138</f>
        <v>5161.9930000000004</v>
      </c>
      <c r="AU139">
        <f>KC!M138</f>
        <v>5155.5284899999997</v>
      </c>
      <c r="AV139">
        <f>KC!N138</f>
        <v>5149.0639899999996</v>
      </c>
      <c r="AW139">
        <f>SR_Levels!E138</f>
        <v>5178.6000000000004</v>
      </c>
      <c r="AX139">
        <f>SR_Levels!F138</f>
        <v>5161.8900000000003</v>
      </c>
      <c r="AY139">
        <f>SR_Levels!G138</f>
        <v>5135.8500000000004</v>
      </c>
      <c r="AZ139">
        <f>SR_Levels!H138</f>
        <v>0</v>
      </c>
      <c r="BA139">
        <f>SR_Levels!I138</f>
        <v>5193.3500000000004</v>
      </c>
      <c r="BB139">
        <f>SR_Levels!J138</f>
        <v>5205.3100000000004</v>
      </c>
      <c r="BC139">
        <f>SR_Levels!K138</f>
        <v>0</v>
      </c>
      <c r="BD139">
        <f>SR_Levels!L138</f>
        <v>0</v>
      </c>
      <c r="BE139">
        <f>ZigZag!E138</f>
        <v>0</v>
      </c>
      <c r="BF139">
        <f>ZigZag!F138</f>
        <v>5178.5600000000004</v>
      </c>
      <c r="BG139">
        <f>ZigZag!G138</f>
        <v>5181.38</v>
      </c>
      <c r="BH139">
        <f>Dual_Tema!E138</f>
        <v>5189.83</v>
      </c>
      <c r="BI139">
        <f>Dual_Tema!F138</f>
        <v>5180.49</v>
      </c>
      <c r="BJ139">
        <f>Pinbar!E138</f>
        <v>0</v>
      </c>
      <c r="BK139">
        <f>SSA!E138</f>
        <v>5186.3205799999996</v>
      </c>
      <c r="BL139">
        <f>SSA!F138</f>
        <v>5186.1114500000003</v>
      </c>
      <c r="BN139" t="str">
        <f t="shared" si="357"/>
        <v>Green Candle</v>
      </c>
      <c r="BO139" s="34">
        <f t="shared" si="359"/>
        <v>-1.3013138264594826E-3</v>
      </c>
      <c r="BP139" s="34">
        <f t="shared" si="294"/>
        <v>1.0941045709258468E-3</v>
      </c>
      <c r="BQ139" s="34">
        <f t="shared" si="302"/>
        <v>5.377656853169599E-3</v>
      </c>
      <c r="BR139" s="34">
        <f t="shared" si="304"/>
        <v>3.6777081745336115E-3</v>
      </c>
      <c r="BS139" s="35">
        <f t="shared" si="360"/>
        <v>-2.1700332979901482E-4</v>
      </c>
      <c r="BT139" s="35">
        <f t="shared" si="295"/>
        <v>9.1129691619284969E-5</v>
      </c>
      <c r="BU139" s="35">
        <f t="shared" si="303"/>
        <v>2.9800266550461529E-4</v>
      </c>
      <c r="BV139" s="35">
        <f t="shared" si="305"/>
        <v>1.5296844603041038E-4</v>
      </c>
      <c r="BW139" s="27">
        <v>96</v>
      </c>
      <c r="BX139">
        <f>F139-G139</f>
        <v>9.6999999999998181</v>
      </c>
      <c r="BY139">
        <f>ABS(F139-D138)</f>
        <v>7.7200000000002547</v>
      </c>
      <c r="BZ139">
        <f>ABS(G139-D138)</f>
        <v>1.9799999999995634</v>
      </c>
      <c r="CA139">
        <f t="shared" si="338"/>
        <v>9.6999999999998181</v>
      </c>
      <c r="CB139">
        <f t="shared" si="296"/>
        <v>7.507142857142818</v>
      </c>
      <c r="CC139">
        <f t="shared" si="299"/>
        <v>8.1439900651270012</v>
      </c>
      <c r="CD139">
        <f t="shared" si="297"/>
        <v>-0.63684720798418315</v>
      </c>
      <c r="CE139">
        <f t="shared" si="300"/>
        <v>-1</v>
      </c>
      <c r="CF139">
        <f t="shared" si="301"/>
        <v>-5</v>
      </c>
      <c r="CG139" s="7" t="str">
        <f t="shared" si="298"/>
        <v>-----</v>
      </c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Z139" s="7" t="str">
        <f>IF(AND(D139&gt;BH139,D139&gt;E139),"Bullish Trigger","-----")</f>
        <v>-----</v>
      </c>
      <c r="DA139" s="7" t="str">
        <f>IF(AND(D139&lt;BI139,D139&lt;E139),"Bearish Trigger","-----")</f>
        <v>-----</v>
      </c>
      <c r="DB139" s="13" t="str">
        <f>IF(AND(W139=BE139,W139&gt;0,BE139&gt;0),"Important High","------")</f>
        <v>------</v>
      </c>
      <c r="DC139" s="13" t="str">
        <f>IF(AND(X139=BF139,X139&gt;0,BF139&gt;0),"Important Low","------")</f>
        <v>------</v>
      </c>
      <c r="DD139" s="7" t="str">
        <f>IF(AND(DB139="Important High",DC139="-----",BJ139=1),"Imp High Rej","-----")</f>
        <v>-----</v>
      </c>
      <c r="DE139" s="7" t="str">
        <f>IF(AND(DB139="-----",DC139="Important Low",BJ139=1),"Imp Low Rej","-----")</f>
        <v>-----</v>
      </c>
      <c r="DF139" s="7" t="str">
        <f>IF(Y139&gt;AM139,"Overbought",IF(Y139&gt;AO139,"Bullish Momentum",IF(Y139&gt;AQ139,"Flat Momentum","-----")))</f>
        <v>Flat Momentum</v>
      </c>
      <c r="DG139" s="7" t="str">
        <f>IF(Y139&lt;AV139,"Oversold",IF(Y139&lt;AT139,"Bearish Momentum",IF(Y139&lt;AR139,"Flat Momentum","-----")))</f>
        <v>-----</v>
      </c>
      <c r="DH139" s="7" t="str">
        <f>IF(AND(DF139="Overbought",AD139=2),"Culminated Thrust","-----")</f>
        <v>-----</v>
      </c>
      <c r="DI139" s="7" t="str">
        <f>IF(AND(DG139="Oversold",AD139=5),"Culminated Thrust","-----")</f>
        <v>-----</v>
      </c>
      <c r="DJ139" s="14">
        <f>(Q139-$D139)/$D139</f>
        <v>2.0296877981647336E-3</v>
      </c>
      <c r="DK139" s="14">
        <f>(R139-$D139)/$D139</f>
        <v>1.9930647514741057E-3</v>
      </c>
      <c r="DL139" s="14">
        <f>(S139-$D139)/$D139</f>
        <v>-1</v>
      </c>
      <c r="DM139" s="14">
        <f>(T139-$D139)/$D139</f>
        <v>-5.9599189666903899E-3</v>
      </c>
      <c r="DN139" s="14">
        <f>(U139-$D139)/$D139</f>
        <v>-1</v>
      </c>
      <c r="DO139" s="14">
        <f>(V139-$D139)/$D139</f>
        <v>-6.0871358657206215E-3</v>
      </c>
      <c r="DP139" s="14">
        <f t="shared" si="306"/>
        <v>2.0296877981647336E-3</v>
      </c>
      <c r="DQ139" s="14">
        <f t="shared" si="307"/>
        <v>1.9930647514741057E-3</v>
      </c>
      <c r="DR139" s="14">
        <f t="shared" si="308"/>
        <v>-5.9599189666903899E-3</v>
      </c>
      <c r="DS139" s="14">
        <f t="shared" si="309"/>
        <v>-6.0871358657206215E-3</v>
      </c>
      <c r="DT139" s="14">
        <f t="shared" si="310"/>
        <v>-1</v>
      </c>
      <c r="DU139" s="14">
        <f t="shared" si="311"/>
        <v>-1</v>
      </c>
      <c r="DV139" t="str">
        <f>IF($D139&gt;Q139,"SUP","RES")</f>
        <v>RES</v>
      </c>
      <c r="DW139" t="str">
        <f>IF($D139&gt;R139,"SUP","RES")</f>
        <v>RES</v>
      </c>
      <c r="DX139" t="str">
        <f>IF($D139&gt;S139,"SUP","RES")</f>
        <v>SUP</v>
      </c>
      <c r="DY139" t="str">
        <f>IF($D139&gt;T139,"SUP","RES")</f>
        <v>SUP</v>
      </c>
      <c r="DZ139" t="str">
        <f>IF($D139&gt;U139,"SUP","RES")</f>
        <v>SUP</v>
      </c>
      <c r="EA139" t="str">
        <f>IF($D139&gt;V139,"SUP","RES")</f>
        <v>SUP</v>
      </c>
      <c r="EB139" s="7">
        <f t="shared" si="312"/>
        <v>2</v>
      </c>
      <c r="EC139" s="7">
        <f t="shared" si="313"/>
        <v>4</v>
      </c>
      <c r="ED139" s="13" t="str">
        <f t="shared" si="314"/>
        <v>-----</v>
      </c>
      <c r="EE139" s="13" t="str">
        <f t="shared" si="315"/>
        <v>-----</v>
      </c>
      <c r="EF139" s="7">
        <f>IF(OR(ED139="All Sup",EE139="All Res"),"na",((D139-MIN(Q139:V139))/(MAX(Q139:V139)-MIN(Q139:V139))))</f>
        <v>0.9979744234897624</v>
      </c>
      <c r="EG139">
        <v>1.4999999999999999E-4</v>
      </c>
      <c r="EH139">
        <f>Q139*(1+$EG139)</f>
        <v>5199.2997780000005</v>
      </c>
      <c r="EI139">
        <f>Q139*(1-$EG139)</f>
        <v>5197.7402220000004</v>
      </c>
      <c r="EJ139">
        <f>R139*(1+$EG139)</f>
        <v>5199.1097495000004</v>
      </c>
      <c r="EK139">
        <f>R139*(1-$EG139)</f>
        <v>5197.5502505000004</v>
      </c>
      <c r="EL139">
        <f>S139*(1+$EG139)</f>
        <v>0</v>
      </c>
      <c r="EM139">
        <f>S139*(1-$EG139)</f>
        <v>0</v>
      </c>
      <c r="EN139">
        <f>T139*(1+$EG139)</f>
        <v>5157.8435605000004</v>
      </c>
      <c r="EO139">
        <f>T139*(1-$EG139)</f>
        <v>5156.2964394999999</v>
      </c>
      <c r="EP139">
        <f>U139*(1+$EG139)</f>
        <v>0</v>
      </c>
      <c r="EQ139">
        <f>U139*(1-$EG139)</f>
        <v>0</v>
      </c>
      <c r="ER139">
        <f>V139*(1+$EG139)</f>
        <v>5157.1834615000007</v>
      </c>
      <c r="ES139">
        <f>V139*(1-$EG139)</f>
        <v>5155.6365384999999</v>
      </c>
      <c r="ET139" s="7" t="str">
        <f t="shared" si="316"/>
        <v>-----</v>
      </c>
      <c r="EU139" s="7" t="str">
        <f t="shared" si="317"/>
        <v>-----</v>
      </c>
      <c r="EV139" s="7" t="str">
        <f t="shared" si="318"/>
        <v>-----</v>
      </c>
      <c r="EW139" s="7" t="str">
        <f t="shared" si="319"/>
        <v>-----</v>
      </c>
      <c r="EX139" s="7" t="str">
        <f t="shared" si="320"/>
        <v>-----</v>
      </c>
      <c r="EY139" s="7" t="str">
        <f t="shared" si="321"/>
        <v>-----</v>
      </c>
      <c r="EZ139">
        <f t="shared" si="339"/>
        <v>137</v>
      </c>
      <c r="FA139">
        <f t="shared" si="340"/>
        <v>137</v>
      </c>
      <c r="FB139">
        <f t="shared" si="341"/>
        <v>137</v>
      </c>
      <c r="FC139">
        <f t="shared" si="342"/>
        <v>137</v>
      </c>
      <c r="FD139">
        <f t="shared" si="343"/>
        <v>137</v>
      </c>
      <c r="FE139">
        <f t="shared" si="344"/>
        <v>137</v>
      </c>
      <c r="FF139">
        <f t="shared" si="345"/>
        <v>0</v>
      </c>
      <c r="FG139">
        <f t="shared" si="346"/>
        <v>0</v>
      </c>
      <c r="FH139">
        <f t="shared" si="347"/>
        <v>0</v>
      </c>
      <c r="FI139">
        <f t="shared" si="348"/>
        <v>0</v>
      </c>
      <c r="FJ139">
        <f t="shared" si="349"/>
        <v>0</v>
      </c>
      <c r="FK139">
        <f t="shared" si="350"/>
        <v>0</v>
      </c>
      <c r="FL139" s="7" t="str">
        <f t="shared" si="322"/>
        <v>-----</v>
      </c>
      <c r="FM139" s="7" t="str">
        <f t="shared" si="323"/>
        <v>-----</v>
      </c>
      <c r="FN139" s="7" t="str">
        <f t="shared" si="324"/>
        <v>-----</v>
      </c>
      <c r="FO139" s="7" t="str">
        <f t="shared" si="325"/>
        <v>-----</v>
      </c>
      <c r="FP139" s="7" t="str">
        <f t="shared" si="326"/>
        <v>-----</v>
      </c>
      <c r="FQ139" s="7" t="str">
        <f t="shared" si="327"/>
        <v>-----</v>
      </c>
      <c r="FR139" s="13" t="str">
        <f>IF(FL139="-----","-----",(D139-Q139)/Q139)</f>
        <v>-----</v>
      </c>
      <c r="FS139" s="13" t="str">
        <f>IF(FM139="-----","-----",(Q139-R139)/R139)</f>
        <v>-----</v>
      </c>
      <c r="FT139" s="13" t="str">
        <f>IF(FN139="-----","-----",(R139-S139)/S139)</f>
        <v>-----</v>
      </c>
      <c r="FU139" s="13" t="str">
        <f>IF(FO139="-----","-----",(S139-T139)/T139)</f>
        <v>-----</v>
      </c>
      <c r="FV139" s="13" t="str">
        <f>IF(FP139="-----","-----",(T139-U139)/U139)</f>
        <v>-----</v>
      </c>
      <c r="FW139" s="13" t="str">
        <f>IF(FQ139="-----","-----",(U139-V139)/V139)</f>
        <v>-----</v>
      </c>
      <c r="FX139" s="7" t="str">
        <f t="shared" si="328"/>
        <v>-----</v>
      </c>
      <c r="FY139" s="7" t="str">
        <f t="shared" si="329"/>
        <v>-----</v>
      </c>
      <c r="FZ139" s="7" t="str">
        <f t="shared" si="330"/>
        <v>-----</v>
      </c>
      <c r="GA139" s="7" t="str">
        <f t="shared" si="331"/>
        <v>-----</v>
      </c>
      <c r="GB139" s="7" t="str">
        <f t="shared" si="332"/>
        <v>-----</v>
      </c>
      <c r="GC139" s="7" t="str">
        <f t="shared" si="333"/>
        <v>-----</v>
      </c>
      <c r="GD139" s="7" t="str">
        <f>IF(AND(BG139&gt;AA139,BG138&gt;AA138,BG137&gt;AA137,BG136&gt;AA136,BG135&gt;AA135,BG134&gt;AA134,BG133&gt;AA133,BG132&gt;AA132,BG131&gt;AA131,BG130&gt;AA130,BG129&gt;AA129,BG128&gt;AA128),"Bullish",IF(AND(BG139&lt;AA139,BG138&lt;AA138,BG137&lt;AA137,BG136&lt;AA136,BG135&lt;AA135,BG134&lt;AA134,BG133&lt;AA133,BG132&lt;AA132,BG131&lt;AA131,BG130&lt;AA130,BG129&lt;AA129,BG128&lt;AA128),"Bearish","-----"))</f>
        <v>Bearish</v>
      </c>
      <c r="GE139">
        <f>(Z139-BG139)/BG139</f>
        <v>1.5034604680606255E-3</v>
      </c>
      <c r="GI139" s="7" t="str">
        <f>IF(Y139&gt;Z139,"Bullish","Bearish")</f>
        <v>Bearish</v>
      </c>
      <c r="GJ139" s="19" t="str">
        <f>IF(AND(D139&gt;Y139,D138&lt;Y138),"TEMA crossover","-----")</f>
        <v>TEMA crossover</v>
      </c>
      <c r="GK139" s="19" t="str">
        <f>IF(AND(D139&lt;Y139,D138&gt;Y138),"TEMA crossunder","-----")</f>
        <v>-----</v>
      </c>
      <c r="GL139" s="20" t="str">
        <f>IF(GD139="Bearish","YES","-----")</f>
        <v>YES</v>
      </c>
      <c r="GM139" s="20" t="str">
        <f>IF(GH139="Reverse to Bearish","YES","-----")</f>
        <v>-----</v>
      </c>
      <c r="GN139" s="20" t="str">
        <f>IF(AND(GI139="Bullish",GI138="Bullish",GI137="Bullish",GI136="Bullish"),"YES","-----")</f>
        <v>-----</v>
      </c>
      <c r="GO139" s="20" t="str">
        <f>IF(OR(GK139="TEMA crossunder",GK138="TEMA crossunder",GK137="TEMA crossunder",GK136="TEMA crossunder"),"YES","-----")</f>
        <v>-----</v>
      </c>
      <c r="GP139" s="20" t="str">
        <f>IF(GD139="Bullish","YES","-----")</f>
        <v>-----</v>
      </c>
      <c r="GQ139" s="20" t="str">
        <f>IF(GH139="Reverse to Bullish","YES","-----")</f>
        <v>-----</v>
      </c>
      <c r="GR139" s="20" t="str">
        <f>IF(AND(GI139="Bearish",GI138="Bearish",GI137="Bearish",GI136="Bearish"),"YES","-----")</f>
        <v>-----</v>
      </c>
      <c r="GS139" s="20" t="str">
        <f>IF(OR(GJ139="TEMA crossover",GJ138="TEMA crossover",GJ137="TEMA crossover",GJ136="TEMA crossover"),"YES","-----")</f>
        <v>YES</v>
      </c>
      <c r="GT139" s="20" t="str">
        <f t="shared" si="351"/>
        <v>-----</v>
      </c>
      <c r="GU139" s="20" t="str">
        <f t="shared" si="352"/>
        <v>-----</v>
      </c>
      <c r="GV139" s="20" t="str">
        <f t="shared" si="353"/>
        <v>-----</v>
      </c>
      <c r="GW139" s="20" t="str">
        <f t="shared" si="354"/>
        <v>-----</v>
      </c>
      <c r="GX139" s="20" t="str">
        <f t="shared" si="355"/>
        <v>-----</v>
      </c>
      <c r="GY139" s="20" t="str">
        <f t="shared" si="356"/>
        <v>-----</v>
      </c>
      <c r="GZ139" s="7" t="str">
        <f>IF(G139&gt;BH139,"YES","-----")</f>
        <v>-----</v>
      </c>
      <c r="HA139" s="7" t="str">
        <f>IF(F139&lt;BI139,"YES","-----")</f>
        <v>-----</v>
      </c>
      <c r="HB139">
        <f>BH139-BI139</f>
        <v>9.3400000000001455</v>
      </c>
      <c r="HI139">
        <f t="shared" si="334"/>
        <v>-5.8305799999998271</v>
      </c>
      <c r="HJ139">
        <f t="shared" si="335"/>
        <v>3.5094200000003184</v>
      </c>
      <c r="HK139" s="7"/>
      <c r="HL139" s="7"/>
      <c r="HM139" s="7"/>
      <c r="HN139" s="7"/>
      <c r="HO139" s="7"/>
      <c r="HP139" s="7"/>
      <c r="HQ139" s="28">
        <f t="shared" si="358"/>
        <v>0.20912999999927706</v>
      </c>
      <c r="HR139" s="28" t="str">
        <f t="shared" si="336"/>
        <v>Bull</v>
      </c>
      <c r="HS139">
        <f t="shared" si="337"/>
        <v>0.20912999999927706</v>
      </c>
    </row>
    <row r="140" spans="1:227" x14ac:dyDescent="0.55000000000000004">
      <c r="A140">
        <f>Validation!A139</f>
        <v>1772069700</v>
      </c>
      <c r="B140" t="str">
        <f>Price!B139</f>
        <v>XAUUSD</v>
      </c>
      <c r="C140" t="str">
        <f>Price!C139</f>
        <v>M5</v>
      </c>
      <c r="D140">
        <f>Price!D139</f>
        <v>5185.42</v>
      </c>
      <c r="E140">
        <f>Price!E139</f>
        <v>5187.99</v>
      </c>
      <c r="F140">
        <f>Price!F139</f>
        <v>5191.43</v>
      </c>
      <c r="G140">
        <f>Price!G139</f>
        <v>5184.84</v>
      </c>
      <c r="H140">
        <f>Price!H139</f>
        <v>643</v>
      </c>
      <c r="I140">
        <f>Diagonals!E139</f>
        <v>0</v>
      </c>
      <c r="J140">
        <f>Diagonals!F139</f>
        <v>0</v>
      </c>
      <c r="K140">
        <f>Diagonals!G139</f>
        <v>0</v>
      </c>
      <c r="L140">
        <f>Diagonals!H139</f>
        <v>5196.1899999999996</v>
      </c>
      <c r="M140">
        <f>Diagonals!I139</f>
        <v>0</v>
      </c>
      <c r="N140">
        <f>Diagonals!J139</f>
        <v>0</v>
      </c>
      <c r="O140">
        <f>Diagonals!K139</f>
        <v>0</v>
      </c>
      <c r="P140">
        <f>Diagonals!L139</f>
        <v>0</v>
      </c>
      <c r="Q140">
        <f>Trendlines!E139</f>
        <v>5198.53</v>
      </c>
      <c r="R140">
        <f>Trendlines!F139</f>
        <v>5198.3100000000004</v>
      </c>
      <c r="S140">
        <f>Trendlines!G139</f>
        <v>0</v>
      </c>
      <c r="T140">
        <f>Trendlines!H139</f>
        <v>5157.1499999999996</v>
      </c>
      <c r="U140">
        <f>Trendlines!I139</f>
        <v>0</v>
      </c>
      <c r="V140">
        <f>Trendlines!J139</f>
        <v>5156.45</v>
      </c>
      <c r="W140">
        <f>Trendlines!K139</f>
        <v>0</v>
      </c>
      <c r="X140">
        <f>Trendlines!L139</f>
        <v>0</v>
      </c>
      <c r="Y140">
        <f>Tema_Hrma_Smma!E139</f>
        <v>5185.9399999999996</v>
      </c>
      <c r="Z140">
        <f>Tema_Hrma_Smma!F139</f>
        <v>5188.93</v>
      </c>
      <c r="AA140">
        <f>Tema_Hrma_Smma!G139</f>
        <v>5182.55</v>
      </c>
      <c r="AB140">
        <f>ZScore!H139</f>
        <v>-1</v>
      </c>
      <c r="AC140">
        <f>ZScore!I139</f>
        <v>0.25407000000000002</v>
      </c>
      <c r="AD140">
        <f>ZScore!J139</f>
        <v>3</v>
      </c>
      <c r="AE140">
        <f>HA!E139</f>
        <v>5184.83</v>
      </c>
      <c r="AF140">
        <f>HA!F139</f>
        <v>5191.43</v>
      </c>
      <c r="AG140">
        <f>HA!G139</f>
        <v>5184.83</v>
      </c>
      <c r="AH140">
        <f>HA!H139</f>
        <v>5187.42</v>
      </c>
      <c r="AI140">
        <f>HA!I139</f>
        <v>1</v>
      </c>
      <c r="AJ140">
        <f>HA!J139</f>
        <v>2.59</v>
      </c>
      <c r="AK140">
        <f>HA!K139</f>
        <v>-0.16242999999999999</v>
      </c>
      <c r="AL140">
        <f>HA!L139</f>
        <v>1</v>
      </c>
      <c r="AM140">
        <f>KC!E139</f>
        <v>5209.7592599999998</v>
      </c>
      <c r="AN140">
        <f>KC!F139</f>
        <v>5203.2939500000002</v>
      </c>
      <c r="AO140">
        <f>KC!G139</f>
        <v>5196.8286399999997</v>
      </c>
      <c r="AP140">
        <f>KC!H139</f>
        <v>5190.3633300000001</v>
      </c>
      <c r="AQ140">
        <f>KC!I139</f>
        <v>5183.8980199999996</v>
      </c>
      <c r="AR140">
        <f>KC!J139</f>
        <v>5175.6531599999998</v>
      </c>
      <c r="AS140">
        <f>KC!K139</f>
        <v>5169.1878500000003</v>
      </c>
      <c r="AT140">
        <f>KC!L139</f>
        <v>5162.7225399999998</v>
      </c>
      <c r="AU140">
        <f>KC!M139</f>
        <v>5156.2572300000002</v>
      </c>
      <c r="AV140">
        <f>KC!N139</f>
        <v>5149.7919300000003</v>
      </c>
      <c r="AW140">
        <f>SR_Levels!E139</f>
        <v>5178.6000000000004</v>
      </c>
      <c r="AX140">
        <f>SR_Levels!F139</f>
        <v>5161.8900000000003</v>
      </c>
      <c r="AY140">
        <f>SR_Levels!G139</f>
        <v>5135.8500000000004</v>
      </c>
      <c r="AZ140">
        <f>SR_Levels!H139</f>
        <v>0</v>
      </c>
      <c r="BA140">
        <f>SR_Levels!I139</f>
        <v>5193.3500000000004</v>
      </c>
      <c r="BB140">
        <f>SR_Levels!J139</f>
        <v>5205.3100000000004</v>
      </c>
      <c r="BC140">
        <f>SR_Levels!K139</f>
        <v>0</v>
      </c>
      <c r="BD140">
        <f>SR_Levels!L139</f>
        <v>0</v>
      </c>
      <c r="BE140">
        <f>ZigZag!E139</f>
        <v>0</v>
      </c>
      <c r="BF140">
        <f>ZigZag!F139</f>
        <v>0</v>
      </c>
      <c r="BG140">
        <f>ZigZag!G139</f>
        <v>5181.8</v>
      </c>
      <c r="BH140">
        <f>Dual_Tema!E139</f>
        <v>5190.29</v>
      </c>
      <c r="BI140">
        <f>Dual_Tema!F139</f>
        <v>5182.1099999999997</v>
      </c>
      <c r="BJ140">
        <f>Pinbar!E139</f>
        <v>0</v>
      </c>
      <c r="BK140">
        <f>SSA!E139</f>
        <v>5187.3405199999997</v>
      </c>
      <c r="BL140">
        <f>SSA!F139</f>
        <v>5186.7259899999999</v>
      </c>
      <c r="BN140" t="str">
        <f t="shared" si="357"/>
        <v>Red Candle</v>
      </c>
      <c r="BO140" s="34">
        <f t="shared" si="359"/>
        <v>2.8742672065407149E-4</v>
      </c>
      <c r="BP140" s="34">
        <f t="shared" si="294"/>
        <v>5.3833671321323884E-4</v>
      </c>
      <c r="BQ140" s="34">
        <f t="shared" si="302"/>
        <v>4.5467313708966728E-3</v>
      </c>
      <c r="BR140" s="34">
        <f t="shared" si="304"/>
        <v>3.0058724767305645E-3</v>
      </c>
      <c r="BS140" s="35">
        <f t="shared" si="360"/>
        <v>4.7898717358219045E-5</v>
      </c>
      <c r="BT140" s="35">
        <f t="shared" si="295"/>
        <v>4.4850327578283E-5</v>
      </c>
      <c r="BU140" s="35">
        <f t="shared" si="303"/>
        <v>2.5205543910944428E-4</v>
      </c>
      <c r="BV140" s="35">
        <f t="shared" si="305"/>
        <v>1.2506464804173945E-4</v>
      </c>
      <c r="BW140" s="27">
        <v>96</v>
      </c>
      <c r="BX140">
        <f>F140-G140</f>
        <v>6.5900000000001455</v>
      </c>
      <c r="BY140">
        <f>ABS(F140-D139)</f>
        <v>3.4400000000005093</v>
      </c>
      <c r="BZ140">
        <f>ABS(G140-D139)</f>
        <v>3.1499999999996362</v>
      </c>
      <c r="CA140">
        <f t="shared" si="338"/>
        <v>6.5900000000001455</v>
      </c>
      <c r="CB140">
        <f t="shared" si="296"/>
        <v>7.4535714285713892</v>
      </c>
      <c r="CC140">
        <f t="shared" si="299"/>
        <v>8.0329907747607976</v>
      </c>
      <c r="CD140">
        <f t="shared" si="297"/>
        <v>-0.57941934618940838</v>
      </c>
      <c r="CE140">
        <f t="shared" si="300"/>
        <v>-1</v>
      </c>
      <c r="CF140">
        <f t="shared" si="301"/>
        <v>-6</v>
      </c>
      <c r="CG140" s="7" t="str">
        <f t="shared" si="298"/>
        <v>-----</v>
      </c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Z140" s="7" t="str">
        <f>IF(AND(D140&gt;BH140,D140&gt;E140),"Bullish Trigger","-----")</f>
        <v>-----</v>
      </c>
      <c r="DA140" s="7" t="str">
        <f>IF(AND(D140&lt;BI140,D140&lt;E140),"Bearish Trigger","-----")</f>
        <v>-----</v>
      </c>
      <c r="DB140" s="13" t="str">
        <f>IF(AND(W140=BE140,W140&gt;0,BE140&gt;0),"Important High","------")</f>
        <v>------</v>
      </c>
      <c r="DC140" s="13" t="str">
        <f>IF(AND(X140=BF140,X140&gt;0,BF140&gt;0),"Important Low","------")</f>
        <v>------</v>
      </c>
      <c r="DD140" s="7" t="str">
        <f>IF(AND(DB140="Important High",DC140="-----",BJ140=1),"Imp High Rej","-----")</f>
        <v>-----</v>
      </c>
      <c r="DE140" s="7" t="str">
        <f>IF(AND(DB140="-----",DC140="Important Low",BJ140=1),"Imp Low Rej","-----")</f>
        <v>-----</v>
      </c>
      <c r="DF140" s="7" t="str">
        <f>IF(Y140&gt;AM140,"Overbought",IF(Y140&gt;AO140,"Bullish Momentum",IF(Y140&gt;AQ140,"Flat Momentum","-----")))</f>
        <v>Flat Momentum</v>
      </c>
      <c r="DG140" s="7" t="str">
        <f>IF(Y140&lt;AV140,"Oversold",IF(Y140&lt;AT140,"Bearish Momentum",IF(Y140&lt;AR140,"Flat Momentum","-----")))</f>
        <v>-----</v>
      </c>
      <c r="DH140" s="7" t="str">
        <f>IF(AND(DF140="Overbought",AD140=2),"Culminated Thrust","-----")</f>
        <v>-----</v>
      </c>
      <c r="DI140" s="7" t="str">
        <f>IF(AND(DG140="Oversold",AD140=5),"Culminated Thrust","-----")</f>
        <v>-----</v>
      </c>
      <c r="DJ140" s="14">
        <f>(Q140-$D140)/$D140</f>
        <v>2.5282426495828055E-3</v>
      </c>
      <c r="DK140" s="14">
        <f>(R140-$D140)/$D140</f>
        <v>2.4858159994755155E-3</v>
      </c>
      <c r="DL140" s="14">
        <f>(S140-$D140)/$D140</f>
        <v>-1</v>
      </c>
      <c r="DM140" s="14">
        <f>(T140-$D140)/$D140</f>
        <v>-5.4518245388031124E-3</v>
      </c>
      <c r="DN140" s="14">
        <f>(U140-$D140)/$D140</f>
        <v>-1</v>
      </c>
      <c r="DO140" s="14">
        <f>(V140-$D140)/$D140</f>
        <v>-5.5868184255084942E-3</v>
      </c>
      <c r="DP140" s="14">
        <f t="shared" si="306"/>
        <v>2.5282426495828055E-3</v>
      </c>
      <c r="DQ140" s="14">
        <f t="shared" si="307"/>
        <v>2.4858159994755155E-3</v>
      </c>
      <c r="DR140" s="14">
        <f t="shared" si="308"/>
        <v>-5.4518245388031124E-3</v>
      </c>
      <c r="DS140" s="14">
        <f t="shared" si="309"/>
        <v>-5.5868184255084942E-3</v>
      </c>
      <c r="DT140" s="14">
        <f t="shared" si="310"/>
        <v>-1</v>
      </c>
      <c r="DU140" s="14">
        <f t="shared" si="311"/>
        <v>-1</v>
      </c>
      <c r="DV140" t="str">
        <f>IF($D140&gt;Q140,"SUP","RES")</f>
        <v>RES</v>
      </c>
      <c r="DW140" t="str">
        <f>IF($D140&gt;R140,"SUP","RES")</f>
        <v>RES</v>
      </c>
      <c r="DX140" t="str">
        <f>IF($D140&gt;S140,"SUP","RES")</f>
        <v>SUP</v>
      </c>
      <c r="DY140" t="str">
        <f>IF($D140&gt;T140,"SUP","RES")</f>
        <v>SUP</v>
      </c>
      <c r="DZ140" t="str">
        <f>IF($D140&gt;U140,"SUP","RES")</f>
        <v>SUP</v>
      </c>
      <c r="EA140" t="str">
        <f>IF($D140&gt;V140,"SUP","RES")</f>
        <v>SUP</v>
      </c>
      <c r="EB140" s="7">
        <f t="shared" si="312"/>
        <v>2</v>
      </c>
      <c r="EC140" s="7">
        <f t="shared" si="313"/>
        <v>4</v>
      </c>
      <c r="ED140" s="13" t="str">
        <f t="shared" si="314"/>
        <v>-----</v>
      </c>
      <c r="EE140" s="13" t="str">
        <f t="shared" si="315"/>
        <v>-----</v>
      </c>
      <c r="EF140" s="7">
        <f>IF(OR(ED140="All Sup",EE140="All Res"),"na",((D140-MIN(Q140:V140))/(MAX(Q140:V140)-MIN(Q140:V140))))</f>
        <v>0.99747813324151258</v>
      </c>
      <c r="EG140">
        <v>1.4999999999999999E-4</v>
      </c>
      <c r="EH140">
        <f>Q140*(1+$EG140)</f>
        <v>5199.3097795000003</v>
      </c>
      <c r="EI140">
        <f>Q140*(1-$EG140)</f>
        <v>5197.7502205000001</v>
      </c>
      <c r="EJ140">
        <f>R140*(1+$EG140)</f>
        <v>5199.0897465000007</v>
      </c>
      <c r="EK140">
        <f>R140*(1-$EG140)</f>
        <v>5197.5302535000001</v>
      </c>
      <c r="EL140">
        <f>S140*(1+$EG140)</f>
        <v>0</v>
      </c>
      <c r="EM140">
        <f>S140*(1-$EG140)</f>
        <v>0</v>
      </c>
      <c r="EN140">
        <f>T140*(1+$EG140)</f>
        <v>5157.9235724999999</v>
      </c>
      <c r="EO140">
        <f>T140*(1-$EG140)</f>
        <v>5156.3764274999994</v>
      </c>
      <c r="EP140">
        <f>U140*(1+$EG140)</f>
        <v>0</v>
      </c>
      <c r="EQ140">
        <f>U140*(1-$EG140)</f>
        <v>0</v>
      </c>
      <c r="ER140">
        <f>V140*(1+$EG140)</f>
        <v>5157.2234675</v>
      </c>
      <c r="ES140">
        <f>V140*(1-$EG140)</f>
        <v>5155.6765324999997</v>
      </c>
      <c r="ET140" s="7" t="str">
        <f t="shared" si="316"/>
        <v>-----</v>
      </c>
      <c r="EU140" s="7" t="str">
        <f t="shared" si="317"/>
        <v>-----</v>
      </c>
      <c r="EV140" s="7" t="str">
        <f t="shared" si="318"/>
        <v>-----</v>
      </c>
      <c r="EW140" s="7" t="str">
        <f t="shared" si="319"/>
        <v>-----</v>
      </c>
      <c r="EX140" s="7" t="str">
        <f t="shared" si="320"/>
        <v>-----</v>
      </c>
      <c r="EY140" s="7" t="str">
        <f t="shared" si="321"/>
        <v>-----</v>
      </c>
      <c r="EZ140">
        <f t="shared" si="339"/>
        <v>138</v>
      </c>
      <c r="FA140">
        <f t="shared" si="340"/>
        <v>138</v>
      </c>
      <c r="FB140">
        <f t="shared" si="341"/>
        <v>138</v>
      </c>
      <c r="FC140">
        <f t="shared" si="342"/>
        <v>138</v>
      </c>
      <c r="FD140">
        <f t="shared" si="343"/>
        <v>138</v>
      </c>
      <c r="FE140">
        <f t="shared" si="344"/>
        <v>138</v>
      </c>
      <c r="FF140">
        <f t="shared" si="345"/>
        <v>0</v>
      </c>
      <c r="FG140">
        <f t="shared" si="346"/>
        <v>0</v>
      </c>
      <c r="FH140">
        <f t="shared" si="347"/>
        <v>0</v>
      </c>
      <c r="FI140">
        <f t="shared" si="348"/>
        <v>0</v>
      </c>
      <c r="FJ140">
        <f t="shared" si="349"/>
        <v>0</v>
      </c>
      <c r="FK140">
        <f t="shared" si="350"/>
        <v>0</v>
      </c>
      <c r="FL140" s="7" t="str">
        <f t="shared" si="322"/>
        <v>-----</v>
      </c>
      <c r="FM140" s="7" t="str">
        <f t="shared" si="323"/>
        <v>-----</v>
      </c>
      <c r="FN140" s="7" t="str">
        <f t="shared" si="324"/>
        <v>-----</v>
      </c>
      <c r="FO140" s="7" t="str">
        <f t="shared" si="325"/>
        <v>-----</v>
      </c>
      <c r="FP140" s="7" t="str">
        <f t="shared" si="326"/>
        <v>-----</v>
      </c>
      <c r="FQ140" s="7" t="str">
        <f t="shared" si="327"/>
        <v>-----</v>
      </c>
      <c r="FR140" s="13" t="str">
        <f>IF(FL140="-----","-----",(D140-Q140)/Q140)</f>
        <v>-----</v>
      </c>
      <c r="FS140" s="13" t="str">
        <f>IF(FM140="-----","-----",(Q140-R140)/R140)</f>
        <v>-----</v>
      </c>
      <c r="FT140" s="13" t="str">
        <f>IF(FN140="-----","-----",(R140-S140)/S140)</f>
        <v>-----</v>
      </c>
      <c r="FU140" s="13" t="str">
        <f>IF(FO140="-----","-----",(S140-T140)/T140)</f>
        <v>-----</v>
      </c>
      <c r="FV140" s="13" t="str">
        <f>IF(FP140="-----","-----",(T140-U140)/U140)</f>
        <v>-----</v>
      </c>
      <c r="FW140" s="13" t="str">
        <f>IF(FQ140="-----","-----",(U140-V140)/V140)</f>
        <v>-----</v>
      </c>
      <c r="FX140" s="7" t="str">
        <f t="shared" si="328"/>
        <v>-----</v>
      </c>
      <c r="FY140" s="7" t="str">
        <f t="shared" si="329"/>
        <v>-----</v>
      </c>
      <c r="FZ140" s="7" t="str">
        <f t="shared" si="330"/>
        <v>-----</v>
      </c>
      <c r="GA140" s="7" t="str">
        <f t="shared" si="331"/>
        <v>-----</v>
      </c>
      <c r="GB140" s="7" t="str">
        <f t="shared" si="332"/>
        <v>-----</v>
      </c>
      <c r="GC140" s="7" t="str">
        <f t="shared" si="333"/>
        <v>-----</v>
      </c>
      <c r="GD140" s="7" t="str">
        <f>IF(AND(BG140&gt;AA140,BG139&gt;AA139,BG138&gt;AA138,BG137&gt;AA137,BG136&gt;AA136,BG135&gt;AA135,BG134&gt;AA134,BG133&gt;AA133,BG132&gt;AA132,BG131&gt;AA131,BG130&gt;AA130,BG129&gt;AA129),"Bullish",IF(AND(BG140&lt;AA140,BG139&lt;AA139,BG138&lt;AA138,BG137&lt;AA137,BG136&lt;AA136,BG135&lt;AA135,BG134&lt;AA134,BG133&lt;AA133,BG132&lt;AA132,BG131&lt;AA131,BG130&lt;AA130,BG129&lt;AA129),"Bearish","-----"))</f>
        <v>Bearish</v>
      </c>
      <c r="GE140">
        <f>(Z140-BG140)/BG140</f>
        <v>1.3759697402447237E-3</v>
      </c>
      <c r="GI140" s="7" t="str">
        <f>IF(Y140&gt;Z140,"Bullish","Bearish")</f>
        <v>Bearish</v>
      </c>
      <c r="GJ140" s="19" t="str">
        <f>IF(AND(D140&gt;Y140,D139&lt;Y139),"TEMA crossover","-----")</f>
        <v>-----</v>
      </c>
      <c r="GK140" s="19" t="str">
        <f>IF(AND(D140&lt;Y140,D139&gt;Y139),"TEMA crossunder","-----")</f>
        <v>TEMA crossunder</v>
      </c>
      <c r="GL140" s="20" t="str">
        <f>IF(GD140="Bearish","YES","-----")</f>
        <v>YES</v>
      </c>
      <c r="GM140" s="20" t="str">
        <f>IF(GH140="Reverse to Bearish","YES","-----")</f>
        <v>-----</v>
      </c>
      <c r="GN140" s="20" t="str">
        <f>IF(AND(GI140="Bullish",GI139="Bullish",GI138="Bullish",GI137="Bullish"),"YES","-----")</f>
        <v>-----</v>
      </c>
      <c r="GO140" s="20" t="str">
        <f>IF(OR(GK140="TEMA crossunder",GK139="TEMA crossunder",GK138="TEMA crossunder",GK137="TEMA crossunder"),"YES","-----")</f>
        <v>YES</v>
      </c>
      <c r="GP140" s="20" t="str">
        <f>IF(GD140="Bullish","YES","-----")</f>
        <v>-----</v>
      </c>
      <c r="GQ140" s="20" t="str">
        <f>IF(GH140="Reverse to Bullish","YES","-----")</f>
        <v>-----</v>
      </c>
      <c r="GR140" s="20" t="str">
        <f>IF(AND(GI140="Bearish",GI139="Bearish",GI138="Bearish",GI137="Bearish"),"YES","-----")</f>
        <v>YES</v>
      </c>
      <c r="GS140" s="20" t="str">
        <f>IF(OR(GJ140="TEMA crossover",GJ139="TEMA crossover",GJ138="TEMA crossover",GJ137="TEMA crossover"),"YES","-----")</f>
        <v>YES</v>
      </c>
      <c r="GT140" s="20" t="str">
        <f t="shared" si="351"/>
        <v>-----</v>
      </c>
      <c r="GU140" s="20" t="str">
        <f t="shared" si="352"/>
        <v>-----</v>
      </c>
      <c r="GV140" s="20" t="str">
        <f t="shared" si="353"/>
        <v>-----</v>
      </c>
      <c r="GW140" s="20" t="str">
        <f t="shared" si="354"/>
        <v>-----</v>
      </c>
      <c r="GX140" s="20" t="str">
        <f t="shared" si="355"/>
        <v>-----</v>
      </c>
      <c r="GY140" s="20" t="str">
        <f t="shared" si="356"/>
        <v>-----</v>
      </c>
      <c r="GZ140" s="7" t="str">
        <f>IF(G140&gt;BH140,"YES","-----")</f>
        <v>-----</v>
      </c>
      <c r="HA140" s="7" t="str">
        <f>IF(F140&lt;BI140,"YES","-----")</f>
        <v>-----</v>
      </c>
      <c r="HB140">
        <f>BH140-BI140</f>
        <v>8.180000000000291</v>
      </c>
      <c r="HI140">
        <f t="shared" si="334"/>
        <v>-5.2305200000000696</v>
      </c>
      <c r="HJ140">
        <f t="shared" si="335"/>
        <v>2.9494800000002215</v>
      </c>
      <c r="HK140" s="7"/>
      <c r="HL140" s="7"/>
      <c r="HM140" s="7"/>
      <c r="HN140" s="7"/>
      <c r="HO140" s="7"/>
      <c r="HP140" s="7"/>
      <c r="HQ140" s="28">
        <f t="shared" si="358"/>
        <v>0.61452999999983149</v>
      </c>
      <c r="HR140" s="28" t="str">
        <f t="shared" si="336"/>
        <v>Bull</v>
      </c>
      <c r="HS140">
        <f t="shared" si="337"/>
        <v>0.61452999999983149</v>
      </c>
    </row>
    <row r="141" spans="1:227" x14ac:dyDescent="0.55000000000000004">
      <c r="A141">
        <f>Validation!A140</f>
        <v>1772070000</v>
      </c>
      <c r="B141" t="str">
        <f>Price!B140</f>
        <v>XAUUSD</v>
      </c>
      <c r="C141" t="str">
        <f>Price!C140</f>
        <v>M5</v>
      </c>
      <c r="D141">
        <f>Price!D140</f>
        <v>5189.54</v>
      </c>
      <c r="E141">
        <f>Price!E140</f>
        <v>5185.3599999999997</v>
      </c>
      <c r="F141">
        <f>Price!F140</f>
        <v>5192.62</v>
      </c>
      <c r="G141">
        <f>Price!G140</f>
        <v>5185.1400000000003</v>
      </c>
      <c r="H141">
        <f>Price!H140</f>
        <v>571</v>
      </c>
      <c r="I141">
        <f>Diagonals!E140</f>
        <v>0</v>
      </c>
      <c r="J141">
        <f>Diagonals!F140</f>
        <v>0</v>
      </c>
      <c r="K141">
        <f>Diagonals!G140</f>
        <v>0</v>
      </c>
      <c r="L141">
        <f>Diagonals!H140</f>
        <v>5195.8599999999997</v>
      </c>
      <c r="M141">
        <f>Diagonals!I140</f>
        <v>0</v>
      </c>
      <c r="N141">
        <f>Diagonals!J140</f>
        <v>0</v>
      </c>
      <c r="O141">
        <f>Diagonals!K140</f>
        <v>0</v>
      </c>
      <c r="P141">
        <f>Diagonals!L140</f>
        <v>0</v>
      </c>
      <c r="Q141">
        <f>Trendlines!E140</f>
        <v>5198.53</v>
      </c>
      <c r="R141">
        <f>Trendlines!F140</f>
        <v>5198.28</v>
      </c>
      <c r="S141">
        <f>Trendlines!G140</f>
        <v>0</v>
      </c>
      <c r="T141">
        <f>Trendlines!H140</f>
        <v>5157.22</v>
      </c>
      <c r="U141">
        <f>Trendlines!I140</f>
        <v>0</v>
      </c>
      <c r="V141">
        <f>Trendlines!J140</f>
        <v>5156.4799999999996</v>
      </c>
      <c r="W141">
        <f>Trendlines!K140</f>
        <v>0</v>
      </c>
      <c r="X141">
        <f>Trendlines!L140</f>
        <v>0</v>
      </c>
      <c r="Y141">
        <f>Tema_Hrma_Smma!E140</f>
        <v>5187.21</v>
      </c>
      <c r="Z141">
        <f>Tema_Hrma_Smma!F140</f>
        <v>5189.0200000000004</v>
      </c>
      <c r="AA141">
        <f>Tema_Hrma_Smma!G140</f>
        <v>5182.71</v>
      </c>
      <c r="AB141">
        <f>ZScore!H140</f>
        <v>1</v>
      </c>
      <c r="AC141">
        <f>ZScore!I140</f>
        <v>0.23505999999999999</v>
      </c>
      <c r="AD141">
        <f>ZScore!J140</f>
        <v>0</v>
      </c>
      <c r="AE141">
        <f>HA!E140</f>
        <v>5186.12</v>
      </c>
      <c r="AF141">
        <f>HA!F140</f>
        <v>5192.62</v>
      </c>
      <c r="AG141">
        <f>HA!G140</f>
        <v>5185.1400000000003</v>
      </c>
      <c r="AH141">
        <f>HA!H140</f>
        <v>5188.16</v>
      </c>
      <c r="AI141">
        <f>HA!I140</f>
        <v>1</v>
      </c>
      <c r="AJ141">
        <f>HA!J140</f>
        <v>2.04</v>
      </c>
      <c r="AK141">
        <f>HA!K140</f>
        <v>-0.35149000000000002</v>
      </c>
      <c r="AL141">
        <f>HA!L140</f>
        <v>2</v>
      </c>
      <c r="AM141">
        <f>KC!E140</f>
        <v>5210.49082</v>
      </c>
      <c r="AN141">
        <f>KC!F140</f>
        <v>5204.0239700000002</v>
      </c>
      <c r="AO141">
        <f>KC!G140</f>
        <v>5197.5571099999997</v>
      </c>
      <c r="AP141">
        <f>KC!H140</f>
        <v>5191.0902599999999</v>
      </c>
      <c r="AQ141">
        <f>KC!I140</f>
        <v>5184.6234100000001</v>
      </c>
      <c r="AR141">
        <f>KC!J140</f>
        <v>5176.3935700000002</v>
      </c>
      <c r="AS141">
        <f>KC!K140</f>
        <v>5169.9267200000004</v>
      </c>
      <c r="AT141">
        <f>KC!L140</f>
        <v>5163.4598599999999</v>
      </c>
      <c r="AU141">
        <f>KC!M140</f>
        <v>5156.9930100000001</v>
      </c>
      <c r="AV141">
        <f>KC!N140</f>
        <v>5150.5261600000003</v>
      </c>
      <c r="AW141">
        <f>SR_Levels!E140</f>
        <v>5178.6000000000004</v>
      </c>
      <c r="AX141">
        <f>SR_Levels!F140</f>
        <v>5161.8900000000003</v>
      </c>
      <c r="AY141">
        <f>SR_Levels!G140</f>
        <v>5135.8500000000004</v>
      </c>
      <c r="AZ141">
        <f>SR_Levels!H140</f>
        <v>0</v>
      </c>
      <c r="BA141">
        <f>SR_Levels!I140</f>
        <v>5193.3500000000004</v>
      </c>
      <c r="BB141">
        <f>SR_Levels!J140</f>
        <v>5205.3100000000004</v>
      </c>
      <c r="BC141">
        <f>SR_Levels!K140</f>
        <v>0</v>
      </c>
      <c r="BD141">
        <f>SR_Levels!L140</f>
        <v>0</v>
      </c>
      <c r="BE141">
        <f>ZigZag!E140</f>
        <v>0</v>
      </c>
      <c r="BF141">
        <f>ZigZag!F140</f>
        <v>0</v>
      </c>
      <c r="BG141">
        <f>ZigZag!G140</f>
        <v>5182.32</v>
      </c>
      <c r="BH141">
        <f>Dual_Tema!E140</f>
        <v>5191.17</v>
      </c>
      <c r="BI141">
        <f>Dual_Tema!F140</f>
        <v>5183.32</v>
      </c>
      <c r="BJ141">
        <f>Pinbar!E140</f>
        <v>0</v>
      </c>
      <c r="BK141">
        <f>SSA!E140</f>
        <v>5188.5525799999996</v>
      </c>
      <c r="BL141">
        <f>SSA!F140</f>
        <v>5187.6392900000001</v>
      </c>
      <c r="BN141" t="str">
        <f t="shared" si="357"/>
        <v>Green Candle</v>
      </c>
      <c r="BO141" s="34">
        <f t="shared" si="359"/>
        <v>3.8746763874142331E-4</v>
      </c>
      <c r="BP141" s="34">
        <f t="shared" si="294"/>
        <v>2.2550434915014073E-4</v>
      </c>
      <c r="BQ141" s="34">
        <f t="shared" si="302"/>
        <v>4.2320813829055393E-3</v>
      </c>
      <c r="BR141" s="34">
        <f t="shared" si="304"/>
        <v>3.2710695933588774E-3</v>
      </c>
      <c r="BS141" s="35">
        <f t="shared" si="360"/>
        <v>6.4567516482538778E-5</v>
      </c>
      <c r="BT141" s="35">
        <f t="shared" si="295"/>
        <v>1.8790087103592867E-5</v>
      </c>
      <c r="BU141" s="35">
        <f t="shared" si="303"/>
        <v>2.3464704269016146E-4</v>
      </c>
      <c r="BV141" s="35">
        <f t="shared" si="305"/>
        <v>1.3608139504017736E-4</v>
      </c>
      <c r="BW141" s="27">
        <v>96</v>
      </c>
      <c r="BX141">
        <f>F141-G141</f>
        <v>7.4799999999995634</v>
      </c>
      <c r="BY141">
        <f>ABS(F141-D140)</f>
        <v>7.1999999999998181</v>
      </c>
      <c r="BZ141">
        <f>ABS(G141-D140)</f>
        <v>0.27999999999974534</v>
      </c>
      <c r="CA141">
        <f t="shared" si="338"/>
        <v>7.4799999999995634</v>
      </c>
      <c r="CB141">
        <f t="shared" si="296"/>
        <v>7.4778571428570491</v>
      </c>
      <c r="CC141">
        <f t="shared" si="299"/>
        <v>7.9934914337064242</v>
      </c>
      <c r="CD141">
        <f t="shared" si="297"/>
        <v>-0.51563429084937518</v>
      </c>
      <c r="CE141">
        <f t="shared" si="300"/>
        <v>-1</v>
      </c>
      <c r="CF141">
        <f t="shared" si="301"/>
        <v>-7</v>
      </c>
      <c r="CG141" s="7" t="str">
        <f t="shared" si="298"/>
        <v>-----</v>
      </c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Z141" s="7" t="str">
        <f>IF(AND(D141&gt;BH141,D141&gt;E141),"Bullish Trigger","-----")</f>
        <v>-----</v>
      </c>
      <c r="DA141" s="7" t="str">
        <f>IF(AND(D141&lt;BI141,D141&lt;E141),"Bearish Trigger","-----")</f>
        <v>-----</v>
      </c>
      <c r="DB141" s="13" t="str">
        <f>IF(AND(W141=BE141,W141&gt;0,BE141&gt;0),"Important High","------")</f>
        <v>------</v>
      </c>
      <c r="DC141" s="13" t="str">
        <f>IF(AND(X141=BF141,X141&gt;0,BF141&gt;0),"Important Low","------")</f>
        <v>------</v>
      </c>
      <c r="DD141" s="7" t="str">
        <f>IF(AND(DB141="Important High",DC141="-----",BJ141=1),"Imp High Rej","-----")</f>
        <v>-----</v>
      </c>
      <c r="DE141" s="7" t="str">
        <f>IF(AND(DB141="-----",DC141="Important Low",BJ141=1),"Imp Low Rej","-----")</f>
        <v>-----</v>
      </c>
      <c r="DF141" s="7" t="str">
        <f>IF(Y141&gt;AM141,"Overbought",IF(Y141&gt;AO141,"Bullish Momentum",IF(Y141&gt;AQ141,"Flat Momentum","-----")))</f>
        <v>Flat Momentum</v>
      </c>
      <c r="DG141" s="7" t="str">
        <f>IF(Y141&lt;AV141,"Oversold",IF(Y141&lt;AT141,"Bearish Momentum",IF(Y141&lt;AR141,"Flat Momentum","-----")))</f>
        <v>-----</v>
      </c>
      <c r="DH141" s="7" t="str">
        <f>IF(AND(DF141="Overbought",AD141=2),"Culminated Thrust","-----")</f>
        <v>-----</v>
      </c>
      <c r="DI141" s="7" t="str">
        <f>IF(AND(DG141="Oversold",AD141=5),"Culminated Thrust","-----")</f>
        <v>-----</v>
      </c>
      <c r="DJ141" s="14">
        <f>(Q141-$D141)/$D141</f>
        <v>1.7323308038862369E-3</v>
      </c>
      <c r="DK141" s="14">
        <f>(R141-$D141)/$D141</f>
        <v>1.6841569773043048E-3</v>
      </c>
      <c r="DL141" s="14">
        <f>(S141-$D141)/$D141</f>
        <v>-1</v>
      </c>
      <c r="DM141" s="14">
        <f>(T141-$D141)/$D141</f>
        <v>-6.2279123005121277E-3</v>
      </c>
      <c r="DN141" s="14">
        <f>(U141-$D141)/$D141</f>
        <v>-1</v>
      </c>
      <c r="DO141" s="14">
        <f>(V141-$D141)/$D141</f>
        <v>-6.3705068271947803E-3</v>
      </c>
      <c r="DP141" s="14">
        <f t="shared" si="306"/>
        <v>1.7323308038862369E-3</v>
      </c>
      <c r="DQ141" s="14">
        <f t="shared" si="307"/>
        <v>1.6841569773043048E-3</v>
      </c>
      <c r="DR141" s="14">
        <f t="shared" si="308"/>
        <v>-6.2279123005121277E-3</v>
      </c>
      <c r="DS141" s="14">
        <f t="shared" si="309"/>
        <v>-6.3705068271947803E-3</v>
      </c>
      <c r="DT141" s="14">
        <f t="shared" si="310"/>
        <v>-1</v>
      </c>
      <c r="DU141" s="14">
        <f t="shared" si="311"/>
        <v>-1</v>
      </c>
      <c r="DV141" t="str">
        <f>IF($D141&gt;Q141,"SUP","RES")</f>
        <v>RES</v>
      </c>
      <c r="DW141" t="str">
        <f>IF($D141&gt;R141,"SUP","RES")</f>
        <v>RES</v>
      </c>
      <c r="DX141" t="str">
        <f>IF($D141&gt;S141,"SUP","RES")</f>
        <v>SUP</v>
      </c>
      <c r="DY141" t="str">
        <f>IF($D141&gt;T141,"SUP","RES")</f>
        <v>SUP</v>
      </c>
      <c r="DZ141" t="str">
        <f>IF($D141&gt;U141,"SUP","RES")</f>
        <v>SUP</v>
      </c>
      <c r="EA141" t="str">
        <f>IF($D141&gt;V141,"SUP","RES")</f>
        <v>SUP</v>
      </c>
      <c r="EB141" s="7">
        <f t="shared" si="312"/>
        <v>2</v>
      </c>
      <c r="EC141" s="7">
        <f t="shared" si="313"/>
        <v>4</v>
      </c>
      <c r="ED141" s="13" t="str">
        <f t="shared" si="314"/>
        <v>-----</v>
      </c>
      <c r="EE141" s="13" t="str">
        <f t="shared" si="315"/>
        <v>-----</v>
      </c>
      <c r="EF141" s="7">
        <f>IF(OR(ED141="All Sup",EE141="All Res"),"na",((D141-MIN(Q141:V141))/(MAX(Q141:V141)-MIN(Q141:V141))))</f>
        <v>0.99827066497644534</v>
      </c>
      <c r="EG141">
        <v>1.4999999999999999E-4</v>
      </c>
      <c r="EH141">
        <f>Q141*(1+$EG141)</f>
        <v>5199.3097795000003</v>
      </c>
      <c r="EI141">
        <f>Q141*(1-$EG141)</f>
        <v>5197.7502205000001</v>
      </c>
      <c r="EJ141">
        <f>R141*(1+$EG141)</f>
        <v>5199.0597420000004</v>
      </c>
      <c r="EK141">
        <f>R141*(1-$EG141)</f>
        <v>5197.500258</v>
      </c>
      <c r="EL141">
        <f>S141*(1+$EG141)</f>
        <v>0</v>
      </c>
      <c r="EM141">
        <f>S141*(1-$EG141)</f>
        <v>0</v>
      </c>
      <c r="EN141">
        <f>T141*(1+$EG141)</f>
        <v>5157.9935830000004</v>
      </c>
      <c r="EO141">
        <f>T141*(1-$EG141)</f>
        <v>5156.4464170000001</v>
      </c>
      <c r="EP141">
        <f>U141*(1+$EG141)</f>
        <v>0</v>
      </c>
      <c r="EQ141">
        <f>U141*(1-$EG141)</f>
        <v>0</v>
      </c>
      <c r="ER141">
        <f>V141*(1+$EG141)</f>
        <v>5157.2534720000003</v>
      </c>
      <c r="ES141">
        <f>V141*(1-$EG141)</f>
        <v>5155.7065279999997</v>
      </c>
      <c r="ET141" s="7" t="str">
        <f t="shared" si="316"/>
        <v>-----</v>
      </c>
      <c r="EU141" s="7" t="str">
        <f t="shared" si="317"/>
        <v>-----</v>
      </c>
      <c r="EV141" s="7" t="str">
        <f t="shared" si="318"/>
        <v>-----</v>
      </c>
      <c r="EW141" s="7" t="str">
        <f t="shared" si="319"/>
        <v>-----</v>
      </c>
      <c r="EX141" s="7" t="str">
        <f t="shared" si="320"/>
        <v>-----</v>
      </c>
      <c r="EY141" s="7" t="str">
        <f t="shared" si="321"/>
        <v>-----</v>
      </c>
      <c r="EZ141">
        <f t="shared" si="339"/>
        <v>139</v>
      </c>
      <c r="FA141">
        <f t="shared" si="340"/>
        <v>139</v>
      </c>
      <c r="FB141">
        <f t="shared" si="341"/>
        <v>139</v>
      </c>
      <c r="FC141">
        <f t="shared" si="342"/>
        <v>139</v>
      </c>
      <c r="FD141">
        <f t="shared" si="343"/>
        <v>139</v>
      </c>
      <c r="FE141">
        <f t="shared" si="344"/>
        <v>139</v>
      </c>
      <c r="FF141">
        <f t="shared" si="345"/>
        <v>0</v>
      </c>
      <c r="FG141">
        <f t="shared" si="346"/>
        <v>0</v>
      </c>
      <c r="FH141">
        <f t="shared" si="347"/>
        <v>0</v>
      </c>
      <c r="FI141">
        <f t="shared" si="348"/>
        <v>0</v>
      </c>
      <c r="FJ141">
        <f t="shared" si="349"/>
        <v>0</v>
      </c>
      <c r="FK141">
        <f t="shared" si="350"/>
        <v>0</v>
      </c>
      <c r="FL141" s="7" t="str">
        <f t="shared" si="322"/>
        <v>-----</v>
      </c>
      <c r="FM141" s="7" t="str">
        <f t="shared" si="323"/>
        <v>-----</v>
      </c>
      <c r="FN141" s="7" t="str">
        <f t="shared" si="324"/>
        <v>-----</v>
      </c>
      <c r="FO141" s="7" t="str">
        <f t="shared" si="325"/>
        <v>-----</v>
      </c>
      <c r="FP141" s="7" t="str">
        <f t="shared" si="326"/>
        <v>-----</v>
      </c>
      <c r="FQ141" s="7" t="str">
        <f t="shared" si="327"/>
        <v>-----</v>
      </c>
      <c r="FR141" s="13" t="str">
        <f>IF(FL141="-----","-----",(D141-Q141)/Q141)</f>
        <v>-----</v>
      </c>
      <c r="FS141" s="13" t="str">
        <f>IF(FM141="-----","-----",(Q141-R141)/R141)</f>
        <v>-----</v>
      </c>
      <c r="FT141" s="13" t="str">
        <f>IF(FN141="-----","-----",(R141-S141)/S141)</f>
        <v>-----</v>
      </c>
      <c r="FU141" s="13" t="str">
        <f>IF(FO141="-----","-----",(S141-T141)/T141)</f>
        <v>-----</v>
      </c>
      <c r="FV141" s="13" t="str">
        <f>IF(FP141="-----","-----",(T141-U141)/U141)</f>
        <v>-----</v>
      </c>
      <c r="FW141" s="13" t="str">
        <f>IF(FQ141="-----","-----",(U141-V141)/V141)</f>
        <v>-----</v>
      </c>
      <c r="FX141" s="7" t="str">
        <f t="shared" si="328"/>
        <v>-----</v>
      </c>
      <c r="FY141" s="7" t="str">
        <f t="shared" si="329"/>
        <v>-----</v>
      </c>
      <c r="FZ141" s="7" t="str">
        <f t="shared" si="330"/>
        <v>-----</v>
      </c>
      <c r="GA141" s="7" t="str">
        <f t="shared" si="331"/>
        <v>-----</v>
      </c>
      <c r="GB141" s="7" t="str">
        <f t="shared" si="332"/>
        <v>-----</v>
      </c>
      <c r="GC141" s="7" t="str">
        <f t="shared" si="333"/>
        <v>-----</v>
      </c>
      <c r="GD141" s="7" t="str">
        <f>IF(AND(BG141&gt;AA141,BG140&gt;AA140,BG139&gt;AA139,BG138&gt;AA138,BG137&gt;AA137,BG136&gt;AA136,BG135&gt;AA135,BG134&gt;AA134,BG133&gt;AA133,BG132&gt;AA132,BG131&gt;AA131,BG130&gt;AA130),"Bullish",IF(AND(BG141&lt;AA141,BG140&lt;AA140,BG139&lt;AA139,BG138&lt;AA138,BG137&lt;AA137,BG136&lt;AA136,BG135&lt;AA135,BG134&lt;AA134,BG133&lt;AA133,BG132&lt;AA132,BG131&lt;AA131,BG130&lt;AA130),"Bearish","-----"))</f>
        <v>Bearish</v>
      </c>
      <c r="GE141">
        <f>(Z141-BG141)/BG141</f>
        <v>1.2928572531222943E-3</v>
      </c>
      <c r="GI141" s="7" t="str">
        <f>IF(Y141&gt;Z141,"Bullish","Bearish")</f>
        <v>Bearish</v>
      </c>
      <c r="GJ141" s="19" t="str">
        <f>IF(AND(D141&gt;Y141,D140&lt;Y140),"TEMA crossover","-----")</f>
        <v>TEMA crossover</v>
      </c>
      <c r="GK141" s="19" t="str">
        <f>IF(AND(D141&lt;Y141,D140&gt;Y140),"TEMA crossunder","-----")</f>
        <v>-----</v>
      </c>
      <c r="GL141" s="20" t="str">
        <f>IF(GD141="Bearish","YES","-----")</f>
        <v>YES</v>
      </c>
      <c r="GM141" s="20" t="str">
        <f>IF(GH141="Reverse to Bearish","YES","-----")</f>
        <v>-----</v>
      </c>
      <c r="GN141" s="20" t="str">
        <f>IF(AND(GI141="Bullish",GI140="Bullish",GI139="Bullish",GI138="Bullish"),"YES","-----")</f>
        <v>-----</v>
      </c>
      <c r="GO141" s="20" t="str">
        <f>IF(OR(GK141="TEMA crossunder",GK140="TEMA crossunder",GK139="TEMA crossunder",GK138="TEMA crossunder"),"YES","-----")</f>
        <v>YES</v>
      </c>
      <c r="GP141" s="20" t="str">
        <f>IF(GD141="Bullish","YES","-----")</f>
        <v>-----</v>
      </c>
      <c r="GQ141" s="20" t="str">
        <f>IF(GH141="Reverse to Bullish","YES","-----")</f>
        <v>-----</v>
      </c>
      <c r="GR141" s="20" t="str">
        <f>IF(AND(GI141="Bearish",GI140="Bearish",GI139="Bearish",GI138="Bearish"),"YES","-----")</f>
        <v>YES</v>
      </c>
      <c r="GS141" s="20" t="str">
        <f>IF(OR(GJ141="TEMA crossover",GJ140="TEMA crossover",GJ139="TEMA crossover",GJ138="TEMA crossover"),"YES","-----")</f>
        <v>YES</v>
      </c>
      <c r="GT141" s="20" t="str">
        <f t="shared" si="351"/>
        <v>-----</v>
      </c>
      <c r="GU141" s="20" t="str">
        <f t="shared" si="352"/>
        <v>-----</v>
      </c>
      <c r="GV141" s="20" t="str">
        <f t="shared" si="353"/>
        <v>-----</v>
      </c>
      <c r="GW141" s="20" t="str">
        <f t="shared" si="354"/>
        <v>-----</v>
      </c>
      <c r="GX141" s="20" t="str">
        <f t="shared" si="355"/>
        <v>-----</v>
      </c>
      <c r="GY141" s="20" t="str">
        <f t="shared" si="356"/>
        <v>-----</v>
      </c>
      <c r="GZ141" s="7" t="str">
        <f>IF(G141&gt;BH141,"YES","-----")</f>
        <v>-----</v>
      </c>
      <c r="HA141" s="7" t="str">
        <f>IF(F141&lt;BI141,"YES","-----")</f>
        <v>-----</v>
      </c>
      <c r="HB141">
        <f>BH141-BI141</f>
        <v>7.8500000000003638</v>
      </c>
      <c r="HI141">
        <f t="shared" si="334"/>
        <v>-5.2325799999998708</v>
      </c>
      <c r="HJ141">
        <f t="shared" si="335"/>
        <v>2.617420000000493</v>
      </c>
      <c r="HK141" s="7"/>
      <c r="HL141" s="7"/>
      <c r="HM141" s="7"/>
      <c r="HN141" s="7"/>
      <c r="HO141" s="7"/>
      <c r="HP141" s="7"/>
      <c r="HQ141" s="28">
        <f t="shared" si="358"/>
        <v>0.91328999999950611</v>
      </c>
      <c r="HR141" s="28" t="str">
        <f t="shared" si="336"/>
        <v>Bull</v>
      </c>
      <c r="HS141">
        <f t="shared" si="337"/>
        <v>0.91328999999950611</v>
      </c>
    </row>
    <row r="142" spans="1:227" x14ac:dyDescent="0.55000000000000004">
      <c r="A142">
        <f>Validation!A141</f>
        <v>1772070300</v>
      </c>
      <c r="B142" t="str">
        <f>Price!B141</f>
        <v>XAUUSD</v>
      </c>
      <c r="C142" t="str">
        <f>Price!C141</f>
        <v>M5</v>
      </c>
      <c r="D142">
        <f>Price!D141</f>
        <v>5189.93</v>
      </c>
      <c r="E142">
        <f>Price!E141</f>
        <v>5189.55</v>
      </c>
      <c r="F142">
        <f>Price!F141</f>
        <v>5192.2</v>
      </c>
      <c r="G142">
        <f>Price!G141</f>
        <v>5187.08</v>
      </c>
      <c r="H142">
        <f>Price!H141</f>
        <v>622</v>
      </c>
      <c r="I142">
        <f>Diagonals!E141</f>
        <v>0</v>
      </c>
      <c r="J142">
        <f>Diagonals!F141</f>
        <v>0</v>
      </c>
      <c r="K142">
        <f>Diagonals!G141</f>
        <v>0</v>
      </c>
      <c r="L142">
        <f>Diagonals!H141</f>
        <v>5195.53</v>
      </c>
      <c r="M142">
        <f>Diagonals!I141</f>
        <v>0</v>
      </c>
      <c r="N142">
        <f>Diagonals!J141</f>
        <v>0</v>
      </c>
      <c r="O142">
        <f>Diagonals!K141</f>
        <v>0</v>
      </c>
      <c r="P142">
        <f>Diagonals!L141</f>
        <v>0</v>
      </c>
      <c r="Q142">
        <f>Trendlines!E141</f>
        <v>5198.54</v>
      </c>
      <c r="R142">
        <f>Trendlines!F141</f>
        <v>5198.26</v>
      </c>
      <c r="S142">
        <f>Trendlines!G141</f>
        <v>0</v>
      </c>
      <c r="T142">
        <f>Trendlines!H141</f>
        <v>5157.3</v>
      </c>
      <c r="U142">
        <f>Trendlines!I141</f>
        <v>0</v>
      </c>
      <c r="V142">
        <f>Trendlines!J141</f>
        <v>5156.5200000000004</v>
      </c>
      <c r="W142">
        <f>Trendlines!K141</f>
        <v>0</v>
      </c>
      <c r="X142">
        <f>Trendlines!L141</f>
        <v>0</v>
      </c>
      <c r="Y142">
        <f>Tema_Hrma_Smma!E141</f>
        <v>5188.33</v>
      </c>
      <c r="Z142">
        <f>Tema_Hrma_Smma!F141</f>
        <v>5189.32</v>
      </c>
      <c r="AA142">
        <f>Tema_Hrma_Smma!G141</f>
        <v>5182.8900000000003</v>
      </c>
      <c r="AB142">
        <f>ZScore!H141</f>
        <v>1</v>
      </c>
      <c r="AC142">
        <f>ZScore!I141</f>
        <v>0.91995000000000005</v>
      </c>
      <c r="AD142">
        <f>ZScore!J141</f>
        <v>0</v>
      </c>
      <c r="AE142">
        <f>HA!E141</f>
        <v>5187.1400000000003</v>
      </c>
      <c r="AF142">
        <f>HA!F141</f>
        <v>5192.2</v>
      </c>
      <c r="AG142">
        <f>HA!G141</f>
        <v>5187.08</v>
      </c>
      <c r="AH142">
        <f>HA!H141</f>
        <v>5189.6899999999996</v>
      </c>
      <c r="AI142">
        <f>HA!I141</f>
        <v>1</v>
      </c>
      <c r="AJ142">
        <f>HA!J141</f>
        <v>2.5499999999999998</v>
      </c>
      <c r="AK142">
        <f>HA!K141</f>
        <v>-0.17584</v>
      </c>
      <c r="AL142">
        <f>HA!L141</f>
        <v>3</v>
      </c>
      <c r="AM142">
        <f>KC!E141</f>
        <v>5211.0615500000004</v>
      </c>
      <c r="AN142">
        <f>KC!F141</f>
        <v>5204.6258099999995</v>
      </c>
      <c r="AO142">
        <f>KC!G141</f>
        <v>5198.1900699999997</v>
      </c>
      <c r="AP142">
        <f>KC!H141</f>
        <v>5191.7543299999998</v>
      </c>
      <c r="AQ142">
        <f>KC!I141</f>
        <v>5185.3185899999999</v>
      </c>
      <c r="AR142">
        <f>KC!J141</f>
        <v>5177.1750899999997</v>
      </c>
      <c r="AS142">
        <f>KC!K141</f>
        <v>5170.7393499999998</v>
      </c>
      <c r="AT142">
        <f>KC!L141</f>
        <v>5164.3036099999999</v>
      </c>
      <c r="AU142">
        <f>KC!M141</f>
        <v>5157.86787</v>
      </c>
      <c r="AV142">
        <f>KC!N141</f>
        <v>5151.4321300000001</v>
      </c>
      <c r="AW142">
        <f>SR_Levels!E141</f>
        <v>5178.6000000000004</v>
      </c>
      <c r="AX142">
        <f>SR_Levels!F141</f>
        <v>5161.8900000000003</v>
      </c>
      <c r="AY142">
        <f>SR_Levels!G141</f>
        <v>5135.8500000000004</v>
      </c>
      <c r="AZ142">
        <f>SR_Levels!H141</f>
        <v>0</v>
      </c>
      <c r="BA142">
        <f>SR_Levels!I141</f>
        <v>5193.3500000000004</v>
      </c>
      <c r="BB142">
        <f>SR_Levels!J141</f>
        <v>5205.3100000000004</v>
      </c>
      <c r="BC142">
        <f>SR_Levels!K141</f>
        <v>0</v>
      </c>
      <c r="BD142">
        <f>SR_Levels!L141</f>
        <v>0</v>
      </c>
      <c r="BE142">
        <f>ZigZag!E141</f>
        <v>0</v>
      </c>
      <c r="BF142">
        <f>ZigZag!F141</f>
        <v>0</v>
      </c>
      <c r="BG142">
        <f>ZigZag!G141</f>
        <v>5182.8500000000004</v>
      </c>
      <c r="BH142">
        <f>Dual_Tema!E141</f>
        <v>5191.5200000000004</v>
      </c>
      <c r="BI142">
        <f>Dual_Tema!F141</f>
        <v>5185.03</v>
      </c>
      <c r="BJ142">
        <f>Pinbar!E141</f>
        <v>0</v>
      </c>
      <c r="BK142">
        <f>SSA!E141</f>
        <v>5189.63177</v>
      </c>
      <c r="BL142">
        <f>SSA!F141</f>
        <v>5188.6355299999996</v>
      </c>
      <c r="BN142" t="str">
        <f t="shared" si="357"/>
        <v>Green Candle</v>
      </c>
      <c r="BO142" s="34">
        <f t="shared" si="359"/>
        <v>9.0568190139306282E-5</v>
      </c>
      <c r="BP142" s="34">
        <f t="shared" si="294"/>
        <v>7.635987095953034E-4</v>
      </c>
      <c r="BQ142" s="34">
        <f t="shared" si="302"/>
        <v>3.9093026314771517E-3</v>
      </c>
      <c r="BR142" s="34">
        <f t="shared" si="304"/>
        <v>4.3775194443529397E-3</v>
      </c>
      <c r="BS142" s="35">
        <f t="shared" si="360"/>
        <v>1.5094128763326609E-5</v>
      </c>
      <c r="BT142" s="35">
        <f t="shared" si="295"/>
        <v>6.3610966127614077E-5</v>
      </c>
      <c r="BU142" s="35">
        <f t="shared" si="303"/>
        <v>2.1678355885845768E-4</v>
      </c>
      <c r="BV142" s="35">
        <f t="shared" si="305"/>
        <v>1.8201514509219585E-4</v>
      </c>
      <c r="BW142" s="27">
        <v>96</v>
      </c>
      <c r="BX142">
        <f>F142-G142</f>
        <v>5.1199999999998909</v>
      </c>
      <c r="BY142">
        <f>ABS(F142-D141)</f>
        <v>2.6599999999998545</v>
      </c>
      <c r="BZ142">
        <f>ABS(G142-D141)</f>
        <v>2.4600000000000364</v>
      </c>
      <c r="CA142">
        <f t="shared" si="338"/>
        <v>5.1199999999998909</v>
      </c>
      <c r="CB142">
        <f t="shared" si="296"/>
        <v>7.5757142857141844</v>
      </c>
      <c r="CC142">
        <f t="shared" si="299"/>
        <v>7.7882420455845294</v>
      </c>
      <c r="CD142">
        <f t="shared" si="297"/>
        <v>-0.212527759870345</v>
      </c>
      <c r="CE142">
        <f t="shared" si="300"/>
        <v>-1</v>
      </c>
      <c r="CF142">
        <f t="shared" si="301"/>
        <v>-8</v>
      </c>
      <c r="CG142" s="7" t="str">
        <f t="shared" si="298"/>
        <v>-----</v>
      </c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Z142" s="7" t="str">
        <f>IF(AND(D142&gt;BH142,D142&gt;E142),"Bullish Trigger","-----")</f>
        <v>-----</v>
      </c>
      <c r="DA142" s="7" t="str">
        <f>IF(AND(D142&lt;BI142,D142&lt;E142),"Bearish Trigger","-----")</f>
        <v>-----</v>
      </c>
      <c r="DB142" s="13" t="str">
        <f>IF(AND(W142=BE142,W142&gt;0,BE142&gt;0),"Important High","------")</f>
        <v>------</v>
      </c>
      <c r="DC142" s="13" t="str">
        <f>IF(AND(X142=BF142,X142&gt;0,BF142&gt;0),"Important Low","------")</f>
        <v>------</v>
      </c>
      <c r="DD142" s="7" t="str">
        <f>IF(AND(DB142="Important High",DC142="-----",BJ142=1),"Imp High Rej","-----")</f>
        <v>-----</v>
      </c>
      <c r="DE142" s="7" t="str">
        <f>IF(AND(DB142="-----",DC142="Important Low",BJ142=1),"Imp Low Rej","-----")</f>
        <v>-----</v>
      </c>
      <c r="DF142" s="7" t="str">
        <f>IF(Y142&gt;AM142,"Overbought",IF(Y142&gt;AO142,"Bullish Momentum",IF(Y142&gt;AQ142,"Flat Momentum","-----")))</f>
        <v>Flat Momentum</v>
      </c>
      <c r="DG142" s="7" t="str">
        <f>IF(Y142&lt;AV142,"Oversold",IF(Y142&lt;AT142,"Bearish Momentum",IF(Y142&lt;AR142,"Flat Momentum","-----")))</f>
        <v>-----</v>
      </c>
      <c r="DH142" s="7" t="str">
        <f>IF(AND(DF142="Overbought",AD142=2),"Culminated Thrust","-----")</f>
        <v>-----</v>
      </c>
      <c r="DI142" s="7" t="str">
        <f>IF(AND(DG142="Oversold",AD142=5),"Culminated Thrust","-----")</f>
        <v>-----</v>
      </c>
      <c r="DJ142" s="14">
        <f>(Q142-$D142)/$D142</f>
        <v>1.6589819130507872E-3</v>
      </c>
      <c r="DK142" s="14">
        <f>(R142-$D142)/$D142</f>
        <v>1.6050312817321095E-3</v>
      </c>
      <c r="DL142" s="14">
        <f>(S142-$D142)/$D142</f>
        <v>-1</v>
      </c>
      <c r="DM142" s="14">
        <f>(T142-$D142)/$D142</f>
        <v>-6.2871753568930809E-3</v>
      </c>
      <c r="DN142" s="14">
        <f>(U142-$D142)/$D142</f>
        <v>-1</v>
      </c>
      <c r="DO142" s="14">
        <f>(V142-$D142)/$D142</f>
        <v>-6.4374664012809141E-3</v>
      </c>
      <c r="DP142" s="14">
        <f t="shared" si="306"/>
        <v>1.6589819130507872E-3</v>
      </c>
      <c r="DQ142" s="14">
        <f t="shared" si="307"/>
        <v>1.6050312817321095E-3</v>
      </c>
      <c r="DR142" s="14">
        <f t="shared" si="308"/>
        <v>-6.2871753568930809E-3</v>
      </c>
      <c r="DS142" s="14">
        <f t="shared" si="309"/>
        <v>-6.4374664012809141E-3</v>
      </c>
      <c r="DT142" s="14">
        <f t="shared" si="310"/>
        <v>-1</v>
      </c>
      <c r="DU142" s="14">
        <f t="shared" si="311"/>
        <v>-1</v>
      </c>
      <c r="DV142" t="str">
        <f>IF($D142&gt;Q142,"SUP","RES")</f>
        <v>RES</v>
      </c>
      <c r="DW142" t="str">
        <f>IF($D142&gt;R142,"SUP","RES")</f>
        <v>RES</v>
      </c>
      <c r="DX142" t="str">
        <f>IF($D142&gt;S142,"SUP","RES")</f>
        <v>SUP</v>
      </c>
      <c r="DY142" t="str">
        <f>IF($D142&gt;T142,"SUP","RES")</f>
        <v>SUP</v>
      </c>
      <c r="DZ142" t="str">
        <f>IF($D142&gt;U142,"SUP","RES")</f>
        <v>SUP</v>
      </c>
      <c r="EA142" t="str">
        <f>IF($D142&gt;V142,"SUP","RES")</f>
        <v>SUP</v>
      </c>
      <c r="EB142" s="7">
        <f t="shared" si="312"/>
        <v>2</v>
      </c>
      <c r="EC142" s="7">
        <f t="shared" si="313"/>
        <v>4</v>
      </c>
      <c r="ED142" s="13" t="str">
        <f t="shared" si="314"/>
        <v>-----</v>
      </c>
      <c r="EE142" s="13" t="str">
        <f t="shared" si="315"/>
        <v>-----</v>
      </c>
      <c r="EF142" s="7">
        <f>IF(OR(ED142="All Sup",EE142="All Res"),"na",((D142-MIN(Q142:V142))/(MAX(Q142:V142)-MIN(Q142:V142))))</f>
        <v>0.99834376574961436</v>
      </c>
      <c r="EG142">
        <v>1.4999999999999999E-4</v>
      </c>
      <c r="EH142">
        <f>Q142*(1+$EG142)</f>
        <v>5199.3197810000001</v>
      </c>
      <c r="EI142">
        <f>Q142*(1-$EG142)</f>
        <v>5197.7602189999998</v>
      </c>
      <c r="EJ142">
        <f>R142*(1+$EG142)</f>
        <v>5199.0397390000007</v>
      </c>
      <c r="EK142">
        <f>R142*(1-$EG142)</f>
        <v>5197.4802610000006</v>
      </c>
      <c r="EL142">
        <f>S142*(1+$EG142)</f>
        <v>0</v>
      </c>
      <c r="EM142">
        <f>S142*(1-$EG142)</f>
        <v>0</v>
      </c>
      <c r="EN142">
        <f>T142*(1+$EG142)</f>
        <v>5158.0735950000008</v>
      </c>
      <c r="EO142">
        <f>T142*(1-$EG142)</f>
        <v>5156.5264050000005</v>
      </c>
      <c r="EP142">
        <f>U142*(1+$EG142)</f>
        <v>0</v>
      </c>
      <c r="EQ142">
        <f>U142*(1-$EG142)</f>
        <v>0</v>
      </c>
      <c r="ER142">
        <f>V142*(1+$EG142)</f>
        <v>5157.2934780000005</v>
      </c>
      <c r="ES142">
        <f>V142*(1-$EG142)</f>
        <v>5155.7465220000004</v>
      </c>
      <c r="ET142" s="7" t="str">
        <f t="shared" si="316"/>
        <v>-----</v>
      </c>
      <c r="EU142" s="7" t="str">
        <f t="shared" si="317"/>
        <v>-----</v>
      </c>
      <c r="EV142" s="7" t="str">
        <f t="shared" si="318"/>
        <v>-----</v>
      </c>
      <c r="EW142" s="7" t="str">
        <f t="shared" si="319"/>
        <v>-----</v>
      </c>
      <c r="EX142" s="7" t="str">
        <f t="shared" si="320"/>
        <v>-----</v>
      </c>
      <c r="EY142" s="7" t="str">
        <f t="shared" si="321"/>
        <v>-----</v>
      </c>
      <c r="EZ142">
        <f t="shared" si="339"/>
        <v>140</v>
      </c>
      <c r="FA142">
        <f t="shared" si="340"/>
        <v>140</v>
      </c>
      <c r="FB142">
        <f t="shared" si="341"/>
        <v>140</v>
      </c>
      <c r="FC142">
        <f t="shared" si="342"/>
        <v>140</v>
      </c>
      <c r="FD142">
        <f t="shared" si="343"/>
        <v>140</v>
      </c>
      <c r="FE142">
        <f t="shared" si="344"/>
        <v>140</v>
      </c>
      <c r="FF142">
        <f t="shared" si="345"/>
        <v>0</v>
      </c>
      <c r="FG142">
        <f t="shared" si="346"/>
        <v>0</v>
      </c>
      <c r="FH142">
        <f t="shared" si="347"/>
        <v>0</v>
      </c>
      <c r="FI142">
        <f t="shared" si="348"/>
        <v>0</v>
      </c>
      <c r="FJ142">
        <f t="shared" si="349"/>
        <v>0</v>
      </c>
      <c r="FK142">
        <f t="shared" si="350"/>
        <v>0</v>
      </c>
      <c r="FL142" s="7" t="str">
        <f t="shared" si="322"/>
        <v>-----</v>
      </c>
      <c r="FM142" s="7" t="str">
        <f t="shared" si="323"/>
        <v>-----</v>
      </c>
      <c r="FN142" s="7" t="str">
        <f t="shared" si="324"/>
        <v>-----</v>
      </c>
      <c r="FO142" s="7" t="str">
        <f t="shared" si="325"/>
        <v>-----</v>
      </c>
      <c r="FP142" s="7" t="str">
        <f t="shared" si="326"/>
        <v>-----</v>
      </c>
      <c r="FQ142" s="7" t="str">
        <f t="shared" si="327"/>
        <v>-----</v>
      </c>
      <c r="FR142" s="13" t="str">
        <f>IF(FL142="-----","-----",(D142-Q142)/Q142)</f>
        <v>-----</v>
      </c>
      <c r="FS142" s="13" t="str">
        <f>IF(FM142="-----","-----",(Q142-R142)/R142)</f>
        <v>-----</v>
      </c>
      <c r="FT142" s="13" t="str">
        <f>IF(FN142="-----","-----",(R142-S142)/S142)</f>
        <v>-----</v>
      </c>
      <c r="FU142" s="13" t="str">
        <f>IF(FO142="-----","-----",(S142-T142)/T142)</f>
        <v>-----</v>
      </c>
      <c r="FV142" s="13" t="str">
        <f>IF(FP142="-----","-----",(T142-U142)/U142)</f>
        <v>-----</v>
      </c>
      <c r="FW142" s="13" t="str">
        <f>IF(FQ142="-----","-----",(U142-V142)/V142)</f>
        <v>-----</v>
      </c>
      <c r="FX142" s="7" t="str">
        <f t="shared" si="328"/>
        <v>-----</v>
      </c>
      <c r="FY142" s="7" t="str">
        <f t="shared" si="329"/>
        <v>-----</v>
      </c>
      <c r="FZ142" s="7" t="str">
        <f t="shared" si="330"/>
        <v>-----</v>
      </c>
      <c r="GA142" s="7" t="str">
        <f t="shared" si="331"/>
        <v>-----</v>
      </c>
      <c r="GB142" s="7" t="str">
        <f t="shared" si="332"/>
        <v>-----</v>
      </c>
      <c r="GC142" s="7" t="str">
        <f t="shared" si="333"/>
        <v>-----</v>
      </c>
      <c r="GD142" s="7" t="str">
        <f>IF(AND(BG142&gt;AA142,BG141&gt;AA141,BG140&gt;AA140,BG139&gt;AA139,BG138&gt;AA138,BG137&gt;AA137,BG136&gt;AA136,BG135&gt;AA135,BG134&gt;AA134,BG133&gt;AA133,BG132&gt;AA132,BG131&gt;AA131),"Bullish",IF(AND(BG142&lt;AA142,BG141&lt;AA141,BG140&lt;AA140,BG139&lt;AA139,BG138&lt;AA138,BG137&lt;AA137,BG136&lt;AA136,BG135&lt;AA135,BG134&lt;AA134,BG133&lt;AA133,BG132&lt;AA132,BG131&lt;AA131),"Bearish","-----"))</f>
        <v>Bearish</v>
      </c>
      <c r="GE142">
        <f>(Z142-BG142)/BG142</f>
        <v>1.2483479166866386E-3</v>
      </c>
      <c r="GI142" s="7" t="str">
        <f>IF(Y142&gt;Z142,"Bullish","Bearish")</f>
        <v>Bearish</v>
      </c>
      <c r="GJ142" s="19" t="str">
        <f>IF(AND(D142&gt;Y142,D141&lt;Y141),"TEMA crossover","-----")</f>
        <v>-----</v>
      </c>
      <c r="GK142" s="19" t="str">
        <f>IF(AND(D142&lt;Y142,D141&gt;Y141),"TEMA crossunder","-----")</f>
        <v>-----</v>
      </c>
      <c r="GL142" s="20" t="str">
        <f>IF(GD142="Bearish","YES","-----")</f>
        <v>YES</v>
      </c>
      <c r="GM142" s="20" t="str">
        <f>IF(GH142="Reverse to Bearish","YES","-----")</f>
        <v>-----</v>
      </c>
      <c r="GN142" s="20" t="str">
        <f>IF(AND(GI142="Bullish",GI141="Bullish",GI140="Bullish",GI139="Bullish"),"YES","-----")</f>
        <v>-----</v>
      </c>
      <c r="GO142" s="20" t="str">
        <f>IF(OR(GK142="TEMA crossunder",GK141="TEMA crossunder",GK140="TEMA crossunder",GK139="TEMA crossunder"),"YES","-----")</f>
        <v>YES</v>
      </c>
      <c r="GP142" s="20" t="str">
        <f>IF(GD142="Bullish","YES","-----")</f>
        <v>-----</v>
      </c>
      <c r="GQ142" s="20" t="str">
        <f>IF(GH142="Reverse to Bullish","YES","-----")</f>
        <v>-----</v>
      </c>
      <c r="GR142" s="20" t="str">
        <f>IF(AND(GI142="Bearish",GI141="Bearish",GI140="Bearish",GI139="Bearish"),"YES","-----")</f>
        <v>YES</v>
      </c>
      <c r="GS142" s="20" t="str">
        <f>IF(OR(GJ142="TEMA crossover",GJ141="TEMA crossover",GJ140="TEMA crossover",GJ139="TEMA crossover"),"YES","-----")</f>
        <v>YES</v>
      </c>
      <c r="GT142" s="20" t="str">
        <f t="shared" si="351"/>
        <v>-----</v>
      </c>
      <c r="GU142" s="20" t="str">
        <f t="shared" si="352"/>
        <v>-----</v>
      </c>
      <c r="GV142" s="20" t="str">
        <f t="shared" si="353"/>
        <v>-----</v>
      </c>
      <c r="GW142" s="20" t="str">
        <f t="shared" si="354"/>
        <v>-----</v>
      </c>
      <c r="GX142" s="20" t="str">
        <f t="shared" si="355"/>
        <v>-----</v>
      </c>
      <c r="GY142" s="20" t="str">
        <f t="shared" si="356"/>
        <v>-----</v>
      </c>
      <c r="GZ142" s="7" t="str">
        <f>IF(G142&gt;BH142,"YES","-----")</f>
        <v>-----</v>
      </c>
      <c r="HA142" s="7" t="str">
        <f>IF(F142&lt;BI142,"YES","-----")</f>
        <v>-----</v>
      </c>
      <c r="HB142">
        <f>BH142-BI142</f>
        <v>6.4900000000006912</v>
      </c>
      <c r="HI142">
        <f t="shared" si="334"/>
        <v>-4.6017700000002151</v>
      </c>
      <c r="HJ142">
        <f t="shared" si="335"/>
        <v>1.8882300000004761</v>
      </c>
      <c r="HK142" s="7"/>
      <c r="HL142" s="7"/>
      <c r="HM142" s="7"/>
      <c r="HN142" s="7"/>
      <c r="HO142" s="7"/>
      <c r="HP142" s="7"/>
      <c r="HQ142" s="28">
        <f t="shared" si="358"/>
        <v>0.99624000000039814</v>
      </c>
      <c r="HR142" s="28" t="str">
        <f t="shared" si="336"/>
        <v>Bull</v>
      </c>
      <c r="HS142">
        <f t="shared" si="337"/>
        <v>0.99624000000039814</v>
      </c>
    </row>
    <row r="143" spans="1:227" x14ac:dyDescent="0.55000000000000004">
      <c r="A143">
        <f>Validation!A142</f>
        <v>1772070600</v>
      </c>
      <c r="B143" t="str">
        <f>Price!B142</f>
        <v>XAUUSD</v>
      </c>
      <c r="C143" t="str">
        <f>Price!C142</f>
        <v>M5</v>
      </c>
      <c r="D143">
        <f>Price!D142</f>
        <v>5191.16</v>
      </c>
      <c r="E143">
        <f>Price!E142</f>
        <v>5189.93</v>
      </c>
      <c r="F143">
        <f>Price!F142</f>
        <v>5193.5200000000004</v>
      </c>
      <c r="G143">
        <f>Price!G142</f>
        <v>5185.1000000000004</v>
      </c>
      <c r="H143">
        <f>Price!H142</f>
        <v>624</v>
      </c>
      <c r="I143">
        <f>Diagonals!E142</f>
        <v>0</v>
      </c>
      <c r="J143">
        <f>Diagonals!F142</f>
        <v>0</v>
      </c>
      <c r="K143">
        <f>Diagonals!G142</f>
        <v>0</v>
      </c>
      <c r="L143">
        <f>Diagonals!H142</f>
        <v>5195.2</v>
      </c>
      <c r="M143">
        <f>Diagonals!I142</f>
        <v>0</v>
      </c>
      <c r="N143">
        <f>Diagonals!J142</f>
        <v>0</v>
      </c>
      <c r="O143">
        <f>Diagonals!K142</f>
        <v>0</v>
      </c>
      <c r="P143">
        <f>Diagonals!L142</f>
        <v>0</v>
      </c>
      <c r="Q143">
        <f>Trendlines!E142</f>
        <v>5198.55</v>
      </c>
      <c r="R143">
        <f>Trendlines!F142</f>
        <v>5198.2299999999996</v>
      </c>
      <c r="S143">
        <f>Trendlines!G142</f>
        <v>0</v>
      </c>
      <c r="T143">
        <f>Trendlines!H142</f>
        <v>5157.37</v>
      </c>
      <c r="U143">
        <f>Trendlines!I142</f>
        <v>0</v>
      </c>
      <c r="V143">
        <f>Trendlines!J142</f>
        <v>5156.5600000000004</v>
      </c>
      <c r="W143">
        <f>Trendlines!K142</f>
        <v>0</v>
      </c>
      <c r="X143">
        <f>Trendlines!L142</f>
        <v>0</v>
      </c>
      <c r="Y143">
        <f>Tema_Hrma_Smma!E142</f>
        <v>5189.12</v>
      </c>
      <c r="Z143">
        <f>Tema_Hrma_Smma!F142</f>
        <v>5189.7</v>
      </c>
      <c r="AA143">
        <f>Tema_Hrma_Smma!G142</f>
        <v>5183.09</v>
      </c>
      <c r="AB143">
        <f>ZScore!H142</f>
        <v>1</v>
      </c>
      <c r="AC143">
        <f>ZScore!I142</f>
        <v>0.66049999999999998</v>
      </c>
      <c r="AD143">
        <f>ZScore!J142</f>
        <v>0</v>
      </c>
      <c r="AE143">
        <f>HA!E142</f>
        <v>5188.42</v>
      </c>
      <c r="AF143">
        <f>HA!F142</f>
        <v>5193.5200000000004</v>
      </c>
      <c r="AG143">
        <f>HA!G142</f>
        <v>5185.1000000000004</v>
      </c>
      <c r="AH143">
        <f>HA!H142</f>
        <v>5189.93</v>
      </c>
      <c r="AI143">
        <f>HA!I142</f>
        <v>1</v>
      </c>
      <c r="AJ143">
        <f>HA!J142</f>
        <v>1.51</v>
      </c>
      <c r="AK143">
        <f>HA!K142</f>
        <v>-0.53500000000000003</v>
      </c>
      <c r="AL143">
        <f>HA!L142</f>
        <v>4</v>
      </c>
      <c r="AM143">
        <f>KC!E142</f>
        <v>5211.7809299999999</v>
      </c>
      <c r="AN143">
        <f>KC!F142</f>
        <v>5205.3387700000003</v>
      </c>
      <c r="AO143">
        <f>KC!G142</f>
        <v>5198.8966099999998</v>
      </c>
      <c r="AP143">
        <f>KC!H142</f>
        <v>5192.4544500000002</v>
      </c>
      <c r="AQ143">
        <f>KC!I142</f>
        <v>5186.0122899999997</v>
      </c>
      <c r="AR143">
        <f>KC!J142</f>
        <v>5177.9189999999999</v>
      </c>
      <c r="AS143">
        <f>KC!K142</f>
        <v>5171.4768400000003</v>
      </c>
      <c r="AT143">
        <f>KC!L142</f>
        <v>5165.0346799999998</v>
      </c>
      <c r="AU143">
        <f>KC!M142</f>
        <v>5158.5925200000001</v>
      </c>
      <c r="AV143">
        <f>KC!N142</f>
        <v>5152.1503599999996</v>
      </c>
      <c r="AW143">
        <f>SR_Levels!E142</f>
        <v>5178.6000000000004</v>
      </c>
      <c r="AX143">
        <f>SR_Levels!F142</f>
        <v>5161.8900000000003</v>
      </c>
      <c r="AY143">
        <f>SR_Levels!G142</f>
        <v>5135.8500000000004</v>
      </c>
      <c r="AZ143">
        <f>SR_Levels!H142</f>
        <v>0</v>
      </c>
      <c r="BA143">
        <f>SR_Levels!I142</f>
        <v>5193.3500000000004</v>
      </c>
      <c r="BB143">
        <f>SR_Levels!J142</f>
        <v>5205.3100000000004</v>
      </c>
      <c r="BC143">
        <f>SR_Levels!K142</f>
        <v>0</v>
      </c>
      <c r="BD143">
        <f>SR_Levels!L142</f>
        <v>0</v>
      </c>
      <c r="BE143">
        <f>ZigZag!E142</f>
        <v>0</v>
      </c>
      <c r="BF143">
        <f>ZigZag!F142</f>
        <v>0</v>
      </c>
      <c r="BG143">
        <f>ZigZag!G142</f>
        <v>5183.3599999999997</v>
      </c>
      <c r="BH143">
        <f>Dual_Tema!E142</f>
        <v>5192.3900000000003</v>
      </c>
      <c r="BI143">
        <f>Dual_Tema!F142</f>
        <v>5185.1400000000003</v>
      </c>
      <c r="BJ143">
        <f>Pinbar!E142</f>
        <v>0</v>
      </c>
      <c r="BK143">
        <f>SSA!E142</f>
        <v>5190.3365299999996</v>
      </c>
      <c r="BL143">
        <f>SSA!F142</f>
        <v>5189.48603</v>
      </c>
      <c r="BN143" t="str">
        <f t="shared" si="357"/>
        <v>Green Candle</v>
      </c>
      <c r="BO143" s="34">
        <f t="shared" si="359"/>
        <v>9.8533566008796036E-4</v>
      </c>
      <c r="BP143" s="34">
        <f t="shared" si="294"/>
        <v>2.8132647359191409E-4</v>
      </c>
      <c r="BQ143" s="34">
        <f t="shared" si="302"/>
        <v>1.9726150080874305E-3</v>
      </c>
      <c r="BR143" s="34">
        <f t="shared" si="304"/>
        <v>4.1763628309512413E-3</v>
      </c>
      <c r="BS143" s="35">
        <f t="shared" si="360"/>
        <v>1.6415522792079251E-4</v>
      </c>
      <c r="BT143" s="35">
        <f t="shared" si="295"/>
        <v>2.3440850459133244E-5</v>
      </c>
      <c r="BU143" s="35">
        <f t="shared" si="303"/>
        <v>1.0948776878949573E-4</v>
      </c>
      <c r="BV143" s="35">
        <f t="shared" si="305"/>
        <v>1.7366782989869378E-4</v>
      </c>
      <c r="BW143" s="27">
        <v>96</v>
      </c>
      <c r="BX143">
        <f>F143-G143</f>
        <v>8.4200000000000728</v>
      </c>
      <c r="BY143">
        <f>ABS(F143-D142)</f>
        <v>3.5900000000001455</v>
      </c>
      <c r="BZ143">
        <f>ABS(G143-D142)</f>
        <v>4.8299999999999272</v>
      </c>
      <c r="CA143">
        <f t="shared" si="338"/>
        <v>8.4200000000000728</v>
      </c>
      <c r="CB143">
        <f t="shared" si="296"/>
        <v>7.6671428571427374</v>
      </c>
      <c r="CC143">
        <f t="shared" si="299"/>
        <v>7.8333676137570682</v>
      </c>
      <c r="CD143">
        <f t="shared" si="297"/>
        <v>-0.16622475661433089</v>
      </c>
      <c r="CE143">
        <f t="shared" si="300"/>
        <v>-1</v>
      </c>
      <c r="CF143">
        <f t="shared" si="301"/>
        <v>-9</v>
      </c>
      <c r="CG143" s="7" t="str">
        <f t="shared" si="298"/>
        <v>-----</v>
      </c>
      <c r="CI143" s="27"/>
      <c r="CJ143" s="27"/>
      <c r="CK143" s="27"/>
      <c r="CL143" s="27"/>
      <c r="CM143" s="27"/>
      <c r="CN143" s="27"/>
      <c r="CO143" s="27"/>
      <c r="CP143" s="27"/>
      <c r="CQ143" s="27"/>
      <c r="CR143" s="27"/>
      <c r="CS143" s="27"/>
      <c r="CZ143" s="7" t="str">
        <f>IF(AND(D143&gt;BH143,D143&gt;E143),"Bullish Trigger","-----")</f>
        <v>-----</v>
      </c>
      <c r="DA143" s="7" t="str">
        <f>IF(AND(D143&lt;BI143,D143&lt;E143),"Bearish Trigger","-----")</f>
        <v>-----</v>
      </c>
      <c r="DB143" s="13" t="str">
        <f>IF(AND(W143=BE143,W143&gt;0,BE143&gt;0),"Important High","------")</f>
        <v>------</v>
      </c>
      <c r="DC143" s="13" t="str">
        <f>IF(AND(X143=BF143,X143&gt;0,BF143&gt;0),"Important Low","------")</f>
        <v>------</v>
      </c>
      <c r="DD143" s="7" t="str">
        <f>IF(AND(DB143="Important High",DC143="-----",BJ143=1),"Imp High Rej","-----")</f>
        <v>-----</v>
      </c>
      <c r="DE143" s="7" t="str">
        <f>IF(AND(DB143="-----",DC143="Important Low",BJ143=1),"Imp Low Rej","-----")</f>
        <v>-----</v>
      </c>
      <c r="DF143" s="7" t="str">
        <f>IF(Y143&gt;AM143,"Overbought",IF(Y143&gt;AO143,"Bullish Momentum",IF(Y143&gt;AQ143,"Flat Momentum","-----")))</f>
        <v>Flat Momentum</v>
      </c>
      <c r="DG143" s="7" t="str">
        <f>IF(Y143&lt;AV143,"Oversold",IF(Y143&lt;AT143,"Bearish Momentum",IF(Y143&lt;AR143,"Flat Momentum","-----")))</f>
        <v>-----</v>
      </c>
      <c r="DH143" s="7" t="str">
        <f>IF(AND(DF143="Overbought",AD143=2),"Culminated Thrust","-----")</f>
        <v>-----</v>
      </c>
      <c r="DI143" s="7" t="str">
        <f>IF(AND(DG143="Oversold",AD143=5),"Culminated Thrust","-----")</f>
        <v>-----</v>
      </c>
      <c r="DJ143" s="14">
        <f>(Q143-$D143)/$D143</f>
        <v>1.423573921821005E-3</v>
      </c>
      <c r="DK143" s="14">
        <f>(R143-$D143)/$D143</f>
        <v>1.3619306667488017E-3</v>
      </c>
      <c r="DL143" s="14">
        <f>(S143-$D143)/$D143</f>
        <v>-1</v>
      </c>
      <c r="DM143" s="14">
        <f>(T143-$D143)/$D143</f>
        <v>-6.5091424652678719E-3</v>
      </c>
      <c r="DN143" s="14">
        <f>(U143-$D143)/$D143</f>
        <v>-1</v>
      </c>
      <c r="DO143" s="14">
        <f>(V143-$D143)/$D143</f>
        <v>-6.6651769546689863E-3</v>
      </c>
      <c r="DP143" s="14">
        <f t="shared" si="306"/>
        <v>1.423573921821005E-3</v>
      </c>
      <c r="DQ143" s="14">
        <f t="shared" si="307"/>
        <v>1.3619306667488017E-3</v>
      </c>
      <c r="DR143" s="14">
        <f t="shared" si="308"/>
        <v>-6.5091424652678719E-3</v>
      </c>
      <c r="DS143" s="14">
        <f t="shared" si="309"/>
        <v>-6.6651769546689863E-3</v>
      </c>
      <c r="DT143" s="14">
        <f t="shared" si="310"/>
        <v>-1</v>
      </c>
      <c r="DU143" s="14">
        <f t="shared" si="311"/>
        <v>-1</v>
      </c>
      <c r="DV143" t="str">
        <f>IF($D143&gt;Q143,"SUP","RES")</f>
        <v>RES</v>
      </c>
      <c r="DW143" t="str">
        <f>IF($D143&gt;R143,"SUP","RES")</f>
        <v>RES</v>
      </c>
      <c r="DX143" t="str">
        <f>IF($D143&gt;S143,"SUP","RES")</f>
        <v>SUP</v>
      </c>
      <c r="DY143" t="str">
        <f>IF($D143&gt;T143,"SUP","RES")</f>
        <v>SUP</v>
      </c>
      <c r="DZ143" t="str">
        <f>IF($D143&gt;U143,"SUP","RES")</f>
        <v>SUP</v>
      </c>
      <c r="EA143" t="str">
        <f>IF($D143&gt;V143,"SUP","RES")</f>
        <v>SUP</v>
      </c>
      <c r="EB143" s="7">
        <f t="shared" si="312"/>
        <v>2</v>
      </c>
      <c r="EC143" s="7">
        <f t="shared" si="313"/>
        <v>4</v>
      </c>
      <c r="ED143" s="13" t="str">
        <f t="shared" si="314"/>
        <v>-----</v>
      </c>
      <c r="EE143" s="13" t="str">
        <f t="shared" si="315"/>
        <v>-----</v>
      </c>
      <c r="EF143" s="7">
        <f>IF(OR(ED143="All Sup",EE143="All Res"),"na",((D143-MIN(Q143:V143))/(MAX(Q143:V143)-MIN(Q143:V143))))</f>
        <v>0.99857844976002919</v>
      </c>
      <c r="EG143">
        <v>1.4999999999999999E-4</v>
      </c>
      <c r="EH143">
        <f>Q143*(1+$EG143)</f>
        <v>5199.3297825000009</v>
      </c>
      <c r="EI143">
        <f>Q143*(1-$EG143)</f>
        <v>5197.7702175000004</v>
      </c>
      <c r="EJ143">
        <f>R143*(1+$EG143)</f>
        <v>5199.0097345000004</v>
      </c>
      <c r="EK143">
        <f>R143*(1-$EG143)</f>
        <v>5197.4502654999997</v>
      </c>
      <c r="EL143">
        <f>S143*(1+$EG143)</f>
        <v>0</v>
      </c>
      <c r="EM143">
        <f>S143*(1-$EG143)</f>
        <v>0</v>
      </c>
      <c r="EN143">
        <f>T143*(1+$EG143)</f>
        <v>5158.1436055000004</v>
      </c>
      <c r="EO143">
        <f>T143*(1-$EG143)</f>
        <v>5156.5963945000003</v>
      </c>
      <c r="EP143">
        <f>U143*(1+$EG143)</f>
        <v>0</v>
      </c>
      <c r="EQ143">
        <f>U143*(1-$EG143)</f>
        <v>0</v>
      </c>
      <c r="ER143">
        <f>V143*(1+$EG143)</f>
        <v>5157.3334840000007</v>
      </c>
      <c r="ES143">
        <f>V143*(1-$EG143)</f>
        <v>5155.7865160000001</v>
      </c>
      <c r="ET143" s="7" t="str">
        <f t="shared" si="316"/>
        <v>-----</v>
      </c>
      <c r="EU143" s="7" t="str">
        <f t="shared" si="317"/>
        <v>-----</v>
      </c>
      <c r="EV143" s="7" t="str">
        <f t="shared" si="318"/>
        <v>-----</v>
      </c>
      <c r="EW143" s="7" t="str">
        <f t="shared" si="319"/>
        <v>-----</v>
      </c>
      <c r="EX143" s="7" t="str">
        <f t="shared" si="320"/>
        <v>-----</v>
      </c>
      <c r="EY143" s="7" t="str">
        <f t="shared" si="321"/>
        <v>-----</v>
      </c>
      <c r="EZ143">
        <f t="shared" si="339"/>
        <v>141</v>
      </c>
      <c r="FA143">
        <f t="shared" si="340"/>
        <v>141</v>
      </c>
      <c r="FB143">
        <f t="shared" si="341"/>
        <v>141</v>
      </c>
      <c r="FC143">
        <f t="shared" si="342"/>
        <v>141</v>
      </c>
      <c r="FD143">
        <f t="shared" si="343"/>
        <v>141</v>
      </c>
      <c r="FE143">
        <f t="shared" si="344"/>
        <v>141</v>
      </c>
      <c r="FF143">
        <f t="shared" si="345"/>
        <v>0</v>
      </c>
      <c r="FG143">
        <f t="shared" si="346"/>
        <v>0</v>
      </c>
      <c r="FH143">
        <f t="shared" si="347"/>
        <v>0</v>
      </c>
      <c r="FI143">
        <f t="shared" si="348"/>
        <v>0</v>
      </c>
      <c r="FJ143">
        <f t="shared" si="349"/>
        <v>0</v>
      </c>
      <c r="FK143">
        <f t="shared" si="350"/>
        <v>0</v>
      </c>
      <c r="FL143" s="7" t="str">
        <f t="shared" si="322"/>
        <v>-----</v>
      </c>
      <c r="FM143" s="7" t="str">
        <f t="shared" si="323"/>
        <v>-----</v>
      </c>
      <c r="FN143" s="7" t="str">
        <f t="shared" si="324"/>
        <v>-----</v>
      </c>
      <c r="FO143" s="7" t="str">
        <f t="shared" si="325"/>
        <v>-----</v>
      </c>
      <c r="FP143" s="7" t="str">
        <f t="shared" si="326"/>
        <v>-----</v>
      </c>
      <c r="FQ143" s="7" t="str">
        <f t="shared" si="327"/>
        <v>-----</v>
      </c>
      <c r="FR143" s="13" t="str">
        <f>IF(FL143="-----","-----",(D143-Q143)/Q143)</f>
        <v>-----</v>
      </c>
      <c r="FS143" s="13" t="str">
        <f>IF(FM143="-----","-----",(Q143-R143)/R143)</f>
        <v>-----</v>
      </c>
      <c r="FT143" s="13" t="str">
        <f>IF(FN143="-----","-----",(R143-S143)/S143)</f>
        <v>-----</v>
      </c>
      <c r="FU143" s="13" t="str">
        <f>IF(FO143="-----","-----",(S143-T143)/T143)</f>
        <v>-----</v>
      </c>
      <c r="FV143" s="13" t="str">
        <f>IF(FP143="-----","-----",(T143-U143)/U143)</f>
        <v>-----</v>
      </c>
      <c r="FW143" s="13" t="str">
        <f>IF(FQ143="-----","-----",(U143-V143)/V143)</f>
        <v>-----</v>
      </c>
      <c r="FX143" s="7" t="str">
        <f t="shared" si="328"/>
        <v>-----</v>
      </c>
      <c r="FY143" s="7" t="str">
        <f t="shared" si="329"/>
        <v>-----</v>
      </c>
      <c r="FZ143" s="7" t="str">
        <f t="shared" si="330"/>
        <v>-----</v>
      </c>
      <c r="GA143" s="7" t="str">
        <f t="shared" si="331"/>
        <v>-----</v>
      </c>
      <c r="GB143" s="7" t="str">
        <f t="shared" si="332"/>
        <v>-----</v>
      </c>
      <c r="GC143" s="7" t="str">
        <f t="shared" si="333"/>
        <v>-----</v>
      </c>
      <c r="GD143" s="7" t="str">
        <f>IF(AND(BG143&gt;AA143,BG142&gt;AA142,BG141&gt;AA141,BG140&gt;AA140,BG139&gt;AA139,BG138&gt;AA138,BG137&gt;AA137,BG136&gt;AA136,BG135&gt;AA135,BG134&gt;AA134,BG133&gt;AA133,BG132&gt;AA132),"Bullish",IF(AND(BG143&lt;AA143,BG142&lt;AA142,BG141&lt;AA141,BG140&lt;AA140,BG139&lt;AA139,BG138&lt;AA138,BG137&lt;AA137,BG136&lt;AA136,BG135&lt;AA135,BG134&lt;AA134,BG133&lt;AA133,BG132&lt;AA132),"Bearish","-----"))</f>
        <v>-----</v>
      </c>
      <c r="GE143">
        <f>(Z143-BG143)/BG143</f>
        <v>1.2231448326954226E-3</v>
      </c>
      <c r="GI143" s="7" t="str">
        <f>IF(Y143&gt;Z143,"Bullish","Bearish")</f>
        <v>Bearish</v>
      </c>
      <c r="GJ143" s="19" t="str">
        <f>IF(AND(D143&gt;Y143,D142&lt;Y142),"TEMA crossover","-----")</f>
        <v>-----</v>
      </c>
      <c r="GK143" s="19" t="str">
        <f>IF(AND(D143&lt;Y143,D142&gt;Y142),"TEMA crossunder","-----")</f>
        <v>-----</v>
      </c>
      <c r="GL143" s="20" t="str">
        <f>IF(GD143="Bearish","YES","-----")</f>
        <v>-----</v>
      </c>
      <c r="GM143" s="20" t="str">
        <f>IF(GH143="Reverse to Bearish","YES","-----")</f>
        <v>-----</v>
      </c>
      <c r="GN143" s="20" t="str">
        <f>IF(AND(GI143="Bullish",GI142="Bullish",GI141="Bullish",GI140="Bullish"),"YES","-----")</f>
        <v>-----</v>
      </c>
      <c r="GO143" s="20" t="str">
        <f>IF(OR(GK143="TEMA crossunder",GK142="TEMA crossunder",GK141="TEMA crossunder",GK140="TEMA crossunder"),"YES","-----")</f>
        <v>YES</v>
      </c>
      <c r="GP143" s="20" t="str">
        <f>IF(GD143="Bullish","YES","-----")</f>
        <v>-----</v>
      </c>
      <c r="GQ143" s="20" t="str">
        <f>IF(GH143="Reverse to Bullish","YES","-----")</f>
        <v>-----</v>
      </c>
      <c r="GR143" s="20" t="str">
        <f>IF(AND(GI143="Bearish",GI142="Bearish",GI141="Bearish",GI140="Bearish"),"YES","-----")</f>
        <v>YES</v>
      </c>
      <c r="GS143" s="20" t="str">
        <f>IF(OR(GJ143="TEMA crossover",GJ142="TEMA crossover",GJ141="TEMA crossover",GJ140="TEMA crossover"),"YES","-----")</f>
        <v>YES</v>
      </c>
      <c r="GT143" s="20" t="str">
        <f t="shared" si="351"/>
        <v>-----</v>
      </c>
      <c r="GU143" s="20" t="str">
        <f t="shared" si="352"/>
        <v>-----</v>
      </c>
      <c r="GV143" s="20" t="str">
        <f t="shared" si="353"/>
        <v>-----</v>
      </c>
      <c r="GW143" s="20" t="str">
        <f t="shared" si="354"/>
        <v>-----</v>
      </c>
      <c r="GX143" s="20" t="str">
        <f t="shared" si="355"/>
        <v>-----</v>
      </c>
      <c r="GY143" s="20" t="str">
        <f t="shared" si="356"/>
        <v>-----</v>
      </c>
      <c r="GZ143" s="7" t="str">
        <f>IF(G143&gt;BH143,"YES","-----")</f>
        <v>-----</v>
      </c>
      <c r="HA143" s="7" t="str">
        <f>IF(F143&lt;BI143,"YES","-----")</f>
        <v>-----</v>
      </c>
      <c r="HB143">
        <f>BH143-BI143</f>
        <v>7.25</v>
      </c>
      <c r="HI143">
        <f t="shared" si="334"/>
        <v>-5.1965299999992567</v>
      </c>
      <c r="HJ143">
        <f t="shared" si="335"/>
        <v>2.0534700000007433</v>
      </c>
      <c r="HK143" s="7"/>
      <c r="HL143" s="7"/>
      <c r="HM143" s="7"/>
      <c r="HN143" s="7"/>
      <c r="HO143" s="7"/>
      <c r="HP143" s="7"/>
      <c r="HQ143" s="28">
        <f t="shared" si="358"/>
        <v>0.85049999999955617</v>
      </c>
      <c r="HR143" s="28" t="str">
        <f t="shared" si="336"/>
        <v>Bull</v>
      </c>
      <c r="HS143">
        <f t="shared" si="337"/>
        <v>0.85049999999955617</v>
      </c>
    </row>
    <row r="144" spans="1:227" x14ac:dyDescent="0.55000000000000004">
      <c r="A144">
        <f>Validation!A143</f>
        <v>1772070900</v>
      </c>
      <c r="B144" t="str">
        <f>Price!B143</f>
        <v>XAUUSD</v>
      </c>
      <c r="C144" t="str">
        <f>Price!C143</f>
        <v>M5</v>
      </c>
      <c r="D144">
        <f>Price!D143</f>
        <v>5191.71</v>
      </c>
      <c r="E144">
        <f>Price!E143</f>
        <v>5191.21</v>
      </c>
      <c r="F144">
        <f>Price!F143</f>
        <v>5194.08</v>
      </c>
      <c r="G144">
        <f>Price!G143</f>
        <v>5190.34</v>
      </c>
      <c r="H144">
        <f>Price!H143</f>
        <v>497</v>
      </c>
      <c r="I144">
        <f>Diagonals!E143</f>
        <v>0</v>
      </c>
      <c r="J144">
        <f>Diagonals!F143</f>
        <v>0</v>
      </c>
      <c r="K144">
        <f>Diagonals!G143</f>
        <v>0</v>
      </c>
      <c r="L144">
        <f>Diagonals!H143</f>
        <v>5194.87</v>
      </c>
      <c r="M144">
        <f>Diagonals!I143</f>
        <v>0</v>
      </c>
      <c r="N144">
        <f>Diagonals!J143</f>
        <v>0</v>
      </c>
      <c r="O144">
        <f>Diagonals!K143</f>
        <v>0</v>
      </c>
      <c r="P144">
        <f>Diagonals!L143</f>
        <v>0</v>
      </c>
      <c r="Q144">
        <f>Trendlines!E143</f>
        <v>5198.55</v>
      </c>
      <c r="R144">
        <f>Trendlines!F143</f>
        <v>5198.2</v>
      </c>
      <c r="S144">
        <f>Trendlines!G143</f>
        <v>0</v>
      </c>
      <c r="T144">
        <f>Trendlines!H143</f>
        <v>5157.45</v>
      </c>
      <c r="U144">
        <f>Trendlines!I143</f>
        <v>0</v>
      </c>
      <c r="V144">
        <f>Trendlines!J143</f>
        <v>5156.6000000000004</v>
      </c>
      <c r="W144">
        <f>Trendlines!K143</f>
        <v>0</v>
      </c>
      <c r="X144">
        <f>Trendlines!L143</f>
        <v>0</v>
      </c>
      <c r="Y144">
        <f>Tema_Hrma_Smma!E143</f>
        <v>5190.62</v>
      </c>
      <c r="Z144">
        <f>Tema_Hrma_Smma!F143</f>
        <v>5190.3100000000004</v>
      </c>
      <c r="AA144">
        <f>Tema_Hrma_Smma!G143</f>
        <v>5183.3100000000004</v>
      </c>
      <c r="AB144">
        <f>ZScore!H143</f>
        <v>1</v>
      </c>
      <c r="AC144">
        <f>ZScore!I143</f>
        <v>0.88010999999999995</v>
      </c>
      <c r="AD144">
        <f>ZScore!J143</f>
        <v>0</v>
      </c>
      <c r="AE144">
        <f>HA!E143</f>
        <v>5189.17</v>
      </c>
      <c r="AF144">
        <f>HA!F143</f>
        <v>5194.08</v>
      </c>
      <c r="AG144">
        <f>HA!G143</f>
        <v>5189.17</v>
      </c>
      <c r="AH144">
        <f>HA!H143</f>
        <v>5191.84</v>
      </c>
      <c r="AI144">
        <f>HA!I143</f>
        <v>1</v>
      </c>
      <c r="AJ144">
        <f>HA!J143</f>
        <v>2.66</v>
      </c>
      <c r="AK144">
        <f>HA!K143</f>
        <v>-0.13364000000000001</v>
      </c>
      <c r="AL144">
        <f>HA!L143</f>
        <v>5</v>
      </c>
      <c r="AM144">
        <f>KC!E143</f>
        <v>5212.44409</v>
      </c>
      <c r="AN144">
        <f>KC!F143</f>
        <v>5206.0093299999999</v>
      </c>
      <c r="AO144">
        <f>KC!G143</f>
        <v>5199.5745800000004</v>
      </c>
      <c r="AP144">
        <f>KC!H143</f>
        <v>5193.1398300000001</v>
      </c>
      <c r="AQ144">
        <f>KC!I143</f>
        <v>5186.70507</v>
      </c>
      <c r="AR144">
        <f>KC!J143</f>
        <v>5178.7552500000002</v>
      </c>
      <c r="AS144">
        <f>KC!K143</f>
        <v>5172.3204999999998</v>
      </c>
      <c r="AT144">
        <f>KC!L143</f>
        <v>5165.8857500000004</v>
      </c>
      <c r="AU144">
        <f>KC!M143</f>
        <v>5159.451</v>
      </c>
      <c r="AV144">
        <f>KC!N143</f>
        <v>5153.0162399999999</v>
      </c>
      <c r="AW144">
        <f>SR_Levels!E143</f>
        <v>5178.6000000000004</v>
      </c>
      <c r="AX144">
        <f>SR_Levels!F143</f>
        <v>5161.8900000000003</v>
      </c>
      <c r="AY144">
        <f>SR_Levels!G143</f>
        <v>5135.8500000000004</v>
      </c>
      <c r="AZ144">
        <f>SR_Levels!H143</f>
        <v>0</v>
      </c>
      <c r="BA144">
        <f>SR_Levels!I143</f>
        <v>5193.3500000000004</v>
      </c>
      <c r="BB144">
        <f>SR_Levels!J143</f>
        <v>5205.3100000000004</v>
      </c>
      <c r="BC144">
        <f>SR_Levels!K143</f>
        <v>0</v>
      </c>
      <c r="BD144">
        <f>SR_Levels!L143</f>
        <v>0</v>
      </c>
      <c r="BE144">
        <f>ZigZag!E143</f>
        <v>0</v>
      </c>
      <c r="BF144">
        <f>ZigZag!F143</f>
        <v>0</v>
      </c>
      <c r="BG144">
        <f>ZigZag!G143</f>
        <v>5183.9799999999996</v>
      </c>
      <c r="BH144">
        <f>Dual_Tema!E143</f>
        <v>5193.2</v>
      </c>
      <c r="BI144">
        <f>Dual_Tema!F143</f>
        <v>5187.7299999999996</v>
      </c>
      <c r="BJ144">
        <f>Pinbar!E143</f>
        <v>0</v>
      </c>
      <c r="BK144">
        <f>SSA!E143</f>
        <v>5190.4504299999999</v>
      </c>
      <c r="BL144">
        <f>SSA!F143</f>
        <v>5189.9682300000004</v>
      </c>
      <c r="BN144" t="str">
        <f t="shared" si="357"/>
        <v>Green Candle</v>
      </c>
      <c r="BO144" s="34">
        <f t="shared" si="359"/>
        <v>2.1561458844059356E-3</v>
      </c>
      <c r="BP144" s="34">
        <f t="shared" ref="BP144:BP207" si="361">(D144/D132)-1</f>
        <v>6.5531936218143905E-4</v>
      </c>
      <c r="BQ144" s="34">
        <f t="shared" si="302"/>
        <v>1.2458415698375358E-3</v>
      </c>
      <c r="BR144" s="34">
        <f t="shared" si="304"/>
        <v>5.5354019751585604E-3</v>
      </c>
      <c r="BS144" s="35">
        <f t="shared" si="360"/>
        <v>3.5903522735014626E-4</v>
      </c>
      <c r="BT144" s="35">
        <f t="shared" ref="BT144:BT207" si="362">((BP144+1)^(1/12))-1</f>
        <v>5.4593551357839942E-5</v>
      </c>
      <c r="BU144" s="35">
        <f t="shared" si="303"/>
        <v>6.9172734167288752E-5</v>
      </c>
      <c r="BV144" s="35">
        <f t="shared" si="305"/>
        <v>2.3003220085504594E-4</v>
      </c>
      <c r="BW144" s="27">
        <v>96</v>
      </c>
      <c r="BX144">
        <f>F144-G144</f>
        <v>3.7399999999997817</v>
      </c>
      <c r="BY144">
        <f>ABS(F144-D143)</f>
        <v>2.9200000000000728</v>
      </c>
      <c r="BZ144">
        <f>ABS(G144-D143)</f>
        <v>0.81999999999970896</v>
      </c>
      <c r="CA144">
        <f t="shared" si="338"/>
        <v>3.7399999999997817</v>
      </c>
      <c r="CB144">
        <f t="shared" si="296"/>
        <v>7.5899999999998204</v>
      </c>
      <c r="CC144">
        <f t="shared" si="299"/>
        <v>7.5409842127744051</v>
      </c>
      <c r="CD144">
        <f t="shared" si="297"/>
        <v>4.901578722541533E-2</v>
      </c>
      <c r="CE144">
        <f t="shared" si="300"/>
        <v>1</v>
      </c>
      <c r="CF144">
        <f t="shared" si="301"/>
        <v>1</v>
      </c>
      <c r="CG144" s="7" t="str">
        <f t="shared" si="298"/>
        <v>-----</v>
      </c>
      <c r="CI144" s="27"/>
      <c r="CJ144" s="27"/>
      <c r="CK144" s="27"/>
      <c r="CL144" s="27"/>
      <c r="CM144" s="27"/>
      <c r="CN144" s="27"/>
      <c r="CO144" s="27"/>
      <c r="CP144" s="27"/>
      <c r="CQ144" s="27"/>
      <c r="CR144" s="27"/>
      <c r="CS144" s="27"/>
      <c r="CZ144" s="7" t="str">
        <f>IF(AND(D144&gt;BH144,D144&gt;E144),"Bullish Trigger","-----")</f>
        <v>-----</v>
      </c>
      <c r="DA144" s="7" t="str">
        <f>IF(AND(D144&lt;BI144,D144&lt;E144),"Bearish Trigger","-----")</f>
        <v>-----</v>
      </c>
      <c r="DB144" s="13" t="str">
        <f>IF(AND(W144=BE144,W144&gt;0,BE144&gt;0),"Important High","------")</f>
        <v>------</v>
      </c>
      <c r="DC144" s="13" t="str">
        <f>IF(AND(X144=BF144,X144&gt;0,BF144&gt;0),"Important Low","------")</f>
        <v>------</v>
      </c>
      <c r="DD144" s="7" t="str">
        <f>IF(AND(DB144="Important High",DC144="-----",BJ144=1),"Imp High Rej","-----")</f>
        <v>-----</v>
      </c>
      <c r="DE144" s="7" t="str">
        <f>IF(AND(DB144="-----",DC144="Important Low",BJ144=1),"Imp Low Rej","-----")</f>
        <v>-----</v>
      </c>
      <c r="DF144" s="7" t="str">
        <f>IF(Y144&gt;AM144,"Overbought",IF(Y144&gt;AO144,"Bullish Momentum",IF(Y144&gt;AQ144,"Flat Momentum","-----")))</f>
        <v>Flat Momentum</v>
      </c>
      <c r="DG144" s="7" t="str">
        <f>IF(Y144&lt;AV144,"Oversold",IF(Y144&lt;AT144,"Bearish Momentum",IF(Y144&lt;AR144,"Flat Momentum","-----")))</f>
        <v>-----</v>
      </c>
      <c r="DH144" s="7" t="str">
        <f>IF(AND(DF144="Overbought",AD144=2),"Culminated Thrust","-----")</f>
        <v>-----</v>
      </c>
      <c r="DI144" s="7" t="str">
        <f>IF(AND(DG144="Oversold",AD144=5),"Culminated Thrust","-----")</f>
        <v>-----</v>
      </c>
      <c r="DJ144" s="14">
        <f>(Q144-$D144)/$D144</f>
        <v>1.3174849904944894E-3</v>
      </c>
      <c r="DK144" s="14">
        <f>(R144-$D144)/$D144</f>
        <v>1.2500698228521589E-3</v>
      </c>
      <c r="DL144" s="14">
        <f>(S144-$D144)/$D144</f>
        <v>-1</v>
      </c>
      <c r="DM144" s="14">
        <f>(T144-$D144)/$D144</f>
        <v>-6.5989818383538788E-3</v>
      </c>
      <c r="DN144" s="14">
        <f>(U144-$D144)/$D144</f>
        <v>-1</v>
      </c>
      <c r="DO144" s="14">
        <f>(V144-$D144)/$D144</f>
        <v>-6.7627043883421211E-3</v>
      </c>
      <c r="DP144" s="14">
        <f t="shared" si="306"/>
        <v>1.3174849904944894E-3</v>
      </c>
      <c r="DQ144" s="14">
        <f t="shared" si="307"/>
        <v>1.2500698228521589E-3</v>
      </c>
      <c r="DR144" s="14">
        <f t="shared" si="308"/>
        <v>-6.5989818383538788E-3</v>
      </c>
      <c r="DS144" s="14">
        <f t="shared" si="309"/>
        <v>-6.7627043883421211E-3</v>
      </c>
      <c r="DT144" s="14">
        <f t="shared" si="310"/>
        <v>-1</v>
      </c>
      <c r="DU144" s="14">
        <f t="shared" si="311"/>
        <v>-1</v>
      </c>
      <c r="DV144" t="str">
        <f>IF($D144&gt;Q144,"SUP","RES")</f>
        <v>RES</v>
      </c>
      <c r="DW144" t="str">
        <f>IF($D144&gt;R144,"SUP","RES")</f>
        <v>RES</v>
      </c>
      <c r="DX144" t="str">
        <f>IF($D144&gt;S144,"SUP","RES")</f>
        <v>SUP</v>
      </c>
      <c r="DY144" t="str">
        <f>IF($D144&gt;T144,"SUP","RES")</f>
        <v>SUP</v>
      </c>
      <c r="DZ144" t="str">
        <f>IF($D144&gt;U144,"SUP","RES")</f>
        <v>SUP</v>
      </c>
      <c r="EA144" t="str">
        <f>IF($D144&gt;V144,"SUP","RES")</f>
        <v>SUP</v>
      </c>
      <c r="EB144" s="7">
        <f t="shared" si="312"/>
        <v>2</v>
      </c>
      <c r="EC144" s="7">
        <f t="shared" si="313"/>
        <v>4</v>
      </c>
      <c r="ED144" s="13" t="str">
        <f t="shared" si="314"/>
        <v>-----</v>
      </c>
      <c r="EE144" s="13" t="str">
        <f t="shared" si="315"/>
        <v>-----</v>
      </c>
      <c r="EF144" s="7">
        <f>IF(OR(ED144="All Sup",EE144="All Res"),"na",((D144-MIN(Q144:V144))/(MAX(Q144:V144)-MIN(Q144:V144))))</f>
        <v>0.99868424849236803</v>
      </c>
      <c r="EG144">
        <v>1.4999999999999999E-4</v>
      </c>
      <c r="EH144">
        <f>Q144*(1+$EG144)</f>
        <v>5199.3297825000009</v>
      </c>
      <c r="EI144">
        <f>Q144*(1-$EG144)</f>
        <v>5197.7702175000004</v>
      </c>
      <c r="EJ144">
        <f>R144*(1+$EG144)</f>
        <v>5198.97973</v>
      </c>
      <c r="EK144">
        <f>R144*(1-$EG144)</f>
        <v>5197.4202699999996</v>
      </c>
      <c r="EL144">
        <f>S144*(1+$EG144)</f>
        <v>0</v>
      </c>
      <c r="EM144">
        <f>S144*(1-$EG144)</f>
        <v>0</v>
      </c>
      <c r="EN144">
        <f>T144*(1+$EG144)</f>
        <v>5158.2236175000007</v>
      </c>
      <c r="EO144">
        <f>T144*(1-$EG144)</f>
        <v>5156.6763824999998</v>
      </c>
      <c r="EP144">
        <f>U144*(1+$EG144)</f>
        <v>0</v>
      </c>
      <c r="EQ144">
        <f>U144*(1-$EG144)</f>
        <v>0</v>
      </c>
      <c r="ER144">
        <f>V144*(1+$EG144)</f>
        <v>5157.3734900000009</v>
      </c>
      <c r="ES144">
        <f>V144*(1-$EG144)</f>
        <v>5155.8265100000008</v>
      </c>
      <c r="ET144" s="7" t="str">
        <f t="shared" si="316"/>
        <v>-----</v>
      </c>
      <c r="EU144" s="7" t="str">
        <f t="shared" si="317"/>
        <v>-----</v>
      </c>
      <c r="EV144" s="7" t="str">
        <f t="shared" si="318"/>
        <v>-----</v>
      </c>
      <c r="EW144" s="7" t="str">
        <f t="shared" si="319"/>
        <v>-----</v>
      </c>
      <c r="EX144" s="7" t="str">
        <f t="shared" si="320"/>
        <v>-----</v>
      </c>
      <c r="EY144" s="7" t="str">
        <f t="shared" si="321"/>
        <v>-----</v>
      </c>
      <c r="EZ144">
        <f t="shared" si="339"/>
        <v>142</v>
      </c>
      <c r="FA144">
        <f t="shared" si="340"/>
        <v>142</v>
      </c>
      <c r="FB144">
        <f t="shared" si="341"/>
        <v>142</v>
      </c>
      <c r="FC144">
        <f t="shared" si="342"/>
        <v>142</v>
      </c>
      <c r="FD144">
        <f t="shared" si="343"/>
        <v>142</v>
      </c>
      <c r="FE144">
        <f t="shared" si="344"/>
        <v>142</v>
      </c>
      <c r="FF144">
        <f t="shared" si="345"/>
        <v>0</v>
      </c>
      <c r="FG144">
        <f t="shared" si="346"/>
        <v>0</v>
      </c>
      <c r="FH144">
        <f t="shared" si="347"/>
        <v>0</v>
      </c>
      <c r="FI144">
        <f t="shared" si="348"/>
        <v>0</v>
      </c>
      <c r="FJ144">
        <f t="shared" si="349"/>
        <v>0</v>
      </c>
      <c r="FK144">
        <f t="shared" si="350"/>
        <v>0</v>
      </c>
      <c r="FL144" s="7" t="str">
        <f t="shared" si="322"/>
        <v>-----</v>
      </c>
      <c r="FM144" s="7" t="str">
        <f t="shared" si="323"/>
        <v>-----</v>
      </c>
      <c r="FN144" s="7" t="str">
        <f t="shared" si="324"/>
        <v>-----</v>
      </c>
      <c r="FO144" s="7" t="str">
        <f t="shared" si="325"/>
        <v>-----</v>
      </c>
      <c r="FP144" s="7" t="str">
        <f t="shared" si="326"/>
        <v>-----</v>
      </c>
      <c r="FQ144" s="7" t="str">
        <f t="shared" si="327"/>
        <v>-----</v>
      </c>
      <c r="FR144" s="13" t="str">
        <f>IF(FL144="-----","-----",(D144-Q144)/Q144)</f>
        <v>-----</v>
      </c>
      <c r="FS144" s="13" t="str">
        <f>IF(FM144="-----","-----",(Q144-R144)/R144)</f>
        <v>-----</v>
      </c>
      <c r="FT144" s="13" t="str">
        <f>IF(FN144="-----","-----",(R144-S144)/S144)</f>
        <v>-----</v>
      </c>
      <c r="FU144" s="13" t="str">
        <f>IF(FO144="-----","-----",(S144-T144)/T144)</f>
        <v>-----</v>
      </c>
      <c r="FV144" s="13" t="str">
        <f>IF(FP144="-----","-----",(T144-U144)/U144)</f>
        <v>-----</v>
      </c>
      <c r="FW144" s="13" t="str">
        <f>IF(FQ144="-----","-----",(U144-V144)/V144)</f>
        <v>-----</v>
      </c>
      <c r="FX144" s="7" t="str">
        <f t="shared" si="328"/>
        <v>-----</v>
      </c>
      <c r="FY144" s="7" t="str">
        <f t="shared" si="329"/>
        <v>-----</v>
      </c>
      <c r="FZ144" s="7" t="str">
        <f t="shared" si="330"/>
        <v>-----</v>
      </c>
      <c r="GA144" s="7" t="str">
        <f t="shared" si="331"/>
        <v>-----</v>
      </c>
      <c r="GB144" s="7" t="str">
        <f t="shared" si="332"/>
        <v>-----</v>
      </c>
      <c r="GC144" s="7" t="str">
        <f t="shared" si="333"/>
        <v>-----</v>
      </c>
      <c r="GD144" s="7" t="str">
        <f>IF(AND(BG144&gt;AA144,BG143&gt;AA143,BG142&gt;AA142,BG141&gt;AA141,BG140&gt;AA140,BG139&gt;AA139,BG138&gt;AA138,BG137&gt;AA137,BG136&gt;AA136,BG135&gt;AA135,BG134&gt;AA134,BG133&gt;AA133),"Bullish",IF(AND(BG144&lt;AA144,BG143&lt;AA143,BG142&lt;AA142,BG141&lt;AA141,BG140&lt;AA140,BG139&lt;AA139,BG138&lt;AA138,BG137&lt;AA137,BG136&lt;AA136,BG135&lt;AA135,BG134&lt;AA134,BG133&lt;AA133),"Bearish","-----"))</f>
        <v>-----</v>
      </c>
      <c r="GE144">
        <f>(Z144-BG144)/BG144</f>
        <v>1.2210695257313564E-3</v>
      </c>
      <c r="GI144" s="7" t="str">
        <f>IF(Y144&gt;Z144,"Bullish","Bearish")</f>
        <v>Bullish</v>
      </c>
      <c r="GJ144" s="19" t="str">
        <f>IF(AND(D144&gt;Y144,D143&lt;Y143),"TEMA crossover","-----")</f>
        <v>-----</v>
      </c>
      <c r="GK144" s="19" t="str">
        <f>IF(AND(D144&lt;Y144,D143&gt;Y143),"TEMA crossunder","-----")</f>
        <v>-----</v>
      </c>
      <c r="GL144" s="20" t="str">
        <f>IF(GD144="Bearish","YES","-----")</f>
        <v>-----</v>
      </c>
      <c r="GM144" s="20" t="str">
        <f>IF(GH144="Reverse to Bearish","YES","-----")</f>
        <v>-----</v>
      </c>
      <c r="GN144" s="20" t="str">
        <f>IF(AND(GI144="Bullish",GI143="Bullish",GI142="Bullish",GI141="Bullish"),"YES","-----")</f>
        <v>-----</v>
      </c>
      <c r="GO144" s="20" t="str">
        <f>IF(OR(GK144="TEMA crossunder",GK143="TEMA crossunder",GK142="TEMA crossunder",GK141="TEMA crossunder"),"YES","-----")</f>
        <v>-----</v>
      </c>
      <c r="GP144" s="20" t="str">
        <f>IF(GD144="Bullish","YES","-----")</f>
        <v>-----</v>
      </c>
      <c r="GQ144" s="20" t="str">
        <f>IF(GH144="Reverse to Bullish","YES","-----")</f>
        <v>-----</v>
      </c>
      <c r="GR144" s="20" t="str">
        <f>IF(AND(GI144="Bearish",GI143="Bearish",GI142="Bearish",GI141="Bearish"),"YES","-----")</f>
        <v>-----</v>
      </c>
      <c r="GS144" s="20" t="str">
        <f>IF(OR(GJ144="TEMA crossover",GJ143="TEMA crossover",GJ142="TEMA crossover",GJ141="TEMA crossover"),"YES","-----")</f>
        <v>YES</v>
      </c>
      <c r="GT144" s="20" t="str">
        <f t="shared" si="351"/>
        <v>-----</v>
      </c>
      <c r="GU144" s="20" t="str">
        <f t="shared" si="352"/>
        <v>-----</v>
      </c>
      <c r="GV144" s="20" t="str">
        <f t="shared" si="353"/>
        <v>-----</v>
      </c>
      <c r="GW144" s="20" t="str">
        <f t="shared" si="354"/>
        <v>-----</v>
      </c>
      <c r="GX144" s="20" t="str">
        <f t="shared" si="355"/>
        <v>-----</v>
      </c>
      <c r="GY144" s="20" t="str">
        <f t="shared" si="356"/>
        <v>-----</v>
      </c>
      <c r="GZ144" s="7" t="str">
        <f>IF(G144&gt;BH144,"YES","-----")</f>
        <v>-----</v>
      </c>
      <c r="HA144" s="7" t="str">
        <f>IF(F144&lt;BI144,"YES","-----")</f>
        <v>-----</v>
      </c>
      <c r="HB144">
        <f>BH144-BI144</f>
        <v>5.4700000000002547</v>
      </c>
      <c r="HI144">
        <f t="shared" si="334"/>
        <v>-2.7204300000003059</v>
      </c>
      <c r="HJ144">
        <f t="shared" si="335"/>
        <v>2.7495699999999488</v>
      </c>
      <c r="HK144" s="7"/>
      <c r="HL144" s="7"/>
      <c r="HM144" s="7"/>
      <c r="HN144" s="7"/>
      <c r="HO144" s="7"/>
      <c r="HP144" s="7"/>
      <c r="HQ144" s="28">
        <f t="shared" si="358"/>
        <v>0.48219999999946594</v>
      </c>
      <c r="HR144" s="28" t="str">
        <f t="shared" si="336"/>
        <v>Bull</v>
      </c>
      <c r="HS144">
        <f t="shared" si="337"/>
        <v>0.48219999999946594</v>
      </c>
    </row>
    <row r="145" spans="1:227" x14ac:dyDescent="0.55000000000000004">
      <c r="A145">
        <f>Validation!A144</f>
        <v>1772071200</v>
      </c>
      <c r="B145" t="str">
        <f>Price!B144</f>
        <v>XAUUSD</v>
      </c>
      <c r="C145" t="str">
        <f>Price!C144</f>
        <v>M5</v>
      </c>
      <c r="D145">
        <f>Price!D144</f>
        <v>5190.17</v>
      </c>
      <c r="E145">
        <f>Price!E144</f>
        <v>5191.71</v>
      </c>
      <c r="F145">
        <f>Price!F144</f>
        <v>5195.51</v>
      </c>
      <c r="G145">
        <f>Price!G144</f>
        <v>5187.74</v>
      </c>
      <c r="H145">
        <f>Price!H144</f>
        <v>530</v>
      </c>
      <c r="I145">
        <f>Diagonals!E144</f>
        <v>0</v>
      </c>
      <c r="J145">
        <f>Diagonals!F144</f>
        <v>0</v>
      </c>
      <c r="K145">
        <f>Diagonals!G144</f>
        <v>0</v>
      </c>
      <c r="L145">
        <f>Diagonals!H144</f>
        <v>5194.54</v>
      </c>
      <c r="M145">
        <f>Diagonals!I144</f>
        <v>0</v>
      </c>
      <c r="N145">
        <f>Diagonals!J144</f>
        <v>0</v>
      </c>
      <c r="O145">
        <f>Diagonals!K144</f>
        <v>0</v>
      </c>
      <c r="P145">
        <f>Diagonals!L144</f>
        <v>0</v>
      </c>
      <c r="Q145">
        <f>Trendlines!E144</f>
        <v>5198.5600000000004</v>
      </c>
      <c r="R145">
        <f>Trendlines!F144</f>
        <v>5198.18</v>
      </c>
      <c r="S145">
        <f>Trendlines!G144</f>
        <v>0</v>
      </c>
      <c r="T145">
        <f>Trendlines!H144</f>
        <v>5157.53</v>
      </c>
      <c r="U145">
        <f>Trendlines!I144</f>
        <v>0</v>
      </c>
      <c r="V145">
        <f>Trendlines!J144</f>
        <v>5156.6400000000003</v>
      </c>
      <c r="W145">
        <f>Trendlines!K144</f>
        <v>0</v>
      </c>
      <c r="X145">
        <f>Trendlines!L144</f>
        <v>0</v>
      </c>
      <c r="Y145">
        <f>Tema_Hrma_Smma!E144</f>
        <v>5191.09</v>
      </c>
      <c r="Z145">
        <f>Tema_Hrma_Smma!F144</f>
        <v>5190.8599999999997</v>
      </c>
      <c r="AA145">
        <f>Tema_Hrma_Smma!G144</f>
        <v>5183.54</v>
      </c>
      <c r="AB145">
        <f>ZScore!H144</f>
        <v>-1</v>
      </c>
      <c r="AC145">
        <f>ZScore!I144</f>
        <v>0.56230999999999998</v>
      </c>
      <c r="AD145">
        <f>ZScore!J144</f>
        <v>3</v>
      </c>
      <c r="AE145">
        <f>HA!E144</f>
        <v>5190.5</v>
      </c>
      <c r="AF145">
        <f>HA!F144</f>
        <v>5195.51</v>
      </c>
      <c r="AG145">
        <f>HA!G144</f>
        <v>5187.74</v>
      </c>
      <c r="AH145">
        <f>HA!H144</f>
        <v>5191.28</v>
      </c>
      <c r="AI145">
        <f>HA!I144</f>
        <v>1</v>
      </c>
      <c r="AJ145">
        <f>HA!J144</f>
        <v>0.78</v>
      </c>
      <c r="AK145">
        <f>HA!K144</f>
        <v>-0.78122000000000003</v>
      </c>
      <c r="AL145">
        <f>HA!L144</f>
        <v>6</v>
      </c>
      <c r="AM145">
        <f>KC!E144</f>
        <v>5213.2343099999998</v>
      </c>
      <c r="AN145">
        <f>KC!F144</f>
        <v>5206.7806</v>
      </c>
      <c r="AO145">
        <f>KC!G144</f>
        <v>5200.3269</v>
      </c>
      <c r="AP145">
        <f>KC!H144</f>
        <v>5193.8732</v>
      </c>
      <c r="AQ145">
        <f>KC!I144</f>
        <v>5187.4194900000002</v>
      </c>
      <c r="AR145">
        <f>KC!J144</f>
        <v>5179.5724899999996</v>
      </c>
      <c r="AS145">
        <f>KC!K144</f>
        <v>5173.1187900000004</v>
      </c>
      <c r="AT145">
        <f>KC!L144</f>
        <v>5166.6650799999998</v>
      </c>
      <c r="AU145">
        <f>KC!M144</f>
        <v>5160.2113799999997</v>
      </c>
      <c r="AV145">
        <f>KC!N144</f>
        <v>5153.7576799999997</v>
      </c>
      <c r="AW145">
        <f>SR_Levels!E144</f>
        <v>5178.6000000000004</v>
      </c>
      <c r="AX145">
        <f>SR_Levels!F144</f>
        <v>5161.8900000000003</v>
      </c>
      <c r="AY145">
        <f>SR_Levels!G144</f>
        <v>5135.8500000000004</v>
      </c>
      <c r="AZ145">
        <f>SR_Levels!H144</f>
        <v>0</v>
      </c>
      <c r="BA145">
        <f>SR_Levels!I144</f>
        <v>5193.3500000000004</v>
      </c>
      <c r="BB145">
        <f>SR_Levels!J144</f>
        <v>5205.3100000000004</v>
      </c>
      <c r="BC145">
        <f>SR_Levels!K144</f>
        <v>0</v>
      </c>
      <c r="BD145">
        <f>SR_Levels!L144</f>
        <v>0</v>
      </c>
      <c r="BE145">
        <f>ZigZag!E144</f>
        <v>5195.51</v>
      </c>
      <c r="BF145">
        <f>ZigZag!F144</f>
        <v>0</v>
      </c>
      <c r="BG145">
        <f>ZigZag!G144</f>
        <v>5184.49</v>
      </c>
      <c r="BH145">
        <f>Dual_Tema!E144</f>
        <v>5194.38</v>
      </c>
      <c r="BI145">
        <f>Dual_Tema!F144</f>
        <v>5188.05</v>
      </c>
      <c r="BJ145">
        <f>Pinbar!E144</f>
        <v>0</v>
      </c>
      <c r="BK145">
        <f>SSA!E144</f>
        <v>5189.84825</v>
      </c>
      <c r="BL145">
        <f>SSA!F144</f>
        <v>5189.9082399999998</v>
      </c>
      <c r="BN145" t="str">
        <f t="shared" si="357"/>
        <v>Red Candle</v>
      </c>
      <c r="BO145" s="34">
        <f t="shared" si="359"/>
        <v>4.2020127255448791E-4</v>
      </c>
      <c r="BP145" s="34">
        <f t="shared" si="361"/>
        <v>-8.8165936763073827E-4</v>
      </c>
      <c r="BQ145" s="34">
        <f t="shared" si="302"/>
        <v>1.5147655876133204E-3</v>
      </c>
      <c r="BR145" s="34">
        <f t="shared" si="304"/>
        <v>5.8001178239772688E-3</v>
      </c>
      <c r="BS145" s="35">
        <f t="shared" si="360"/>
        <v>7.0021286829868856E-5</v>
      </c>
      <c r="BT145" s="35">
        <f t="shared" si="362"/>
        <v>-7.3501320132840497E-5</v>
      </c>
      <c r="BU145" s="35">
        <f t="shared" si="303"/>
        <v>8.4093507186189242E-5</v>
      </c>
      <c r="BV145" s="35">
        <f t="shared" si="305"/>
        <v>2.4100244893587863E-4</v>
      </c>
      <c r="BW145" s="27">
        <v>96</v>
      </c>
      <c r="BX145">
        <f>F145-G145</f>
        <v>7.7700000000004366</v>
      </c>
      <c r="BY145">
        <f>ABS(F145-D144)</f>
        <v>3.8000000000001819</v>
      </c>
      <c r="BZ145">
        <f>ABS(G145-D144)</f>
        <v>3.9700000000002547</v>
      </c>
      <c r="CA145">
        <f t="shared" si="338"/>
        <v>7.7700000000004366</v>
      </c>
      <c r="CB145">
        <f t="shared" ref="CB145:CB208" si="363">AVERAGE(CA132:CA145)</f>
        <v>7.707142857142701</v>
      </c>
      <c r="CC145">
        <f t="shared" si="299"/>
        <v>7.55734248329055</v>
      </c>
      <c r="CD145">
        <f t="shared" ref="CD145:CD208" si="364">CB145-CC145</f>
        <v>0.14980037385215095</v>
      </c>
      <c r="CE145">
        <f t="shared" si="300"/>
        <v>1</v>
      </c>
      <c r="CF145">
        <f t="shared" si="301"/>
        <v>2</v>
      </c>
      <c r="CG145" s="7" t="str">
        <f t="shared" ref="CG145:CG208" si="365">IF(AND(CE145=1,CF145&gt;12),"High Volatility Period",IF(AND(CE145=-1,CF145&lt;-12),"Low Volatility Period","-----"))</f>
        <v>-----</v>
      </c>
      <c r="CI145" s="27"/>
      <c r="CJ145" s="27"/>
      <c r="CK145" s="27"/>
      <c r="CL145" s="27"/>
      <c r="CM145" s="27"/>
      <c r="CN145" s="27"/>
      <c r="CO145" s="27"/>
      <c r="CP145" s="27"/>
      <c r="CQ145" s="27"/>
      <c r="CR145" s="27"/>
      <c r="CS145" s="27"/>
      <c r="CZ145" s="7" t="str">
        <f>IF(AND(D145&gt;BH145,D145&gt;E145),"Bullish Trigger","-----")</f>
        <v>-----</v>
      </c>
      <c r="DA145" s="7" t="str">
        <f>IF(AND(D145&lt;BI145,D145&lt;E145),"Bearish Trigger","-----")</f>
        <v>-----</v>
      </c>
      <c r="DB145" s="13" t="str">
        <f>IF(AND(W145=BE145,W145&gt;0,BE145&gt;0),"Important High","------")</f>
        <v>------</v>
      </c>
      <c r="DC145" s="13" t="str">
        <f>IF(AND(X145=BF145,X145&gt;0,BF145&gt;0),"Important Low","------")</f>
        <v>------</v>
      </c>
      <c r="DD145" s="7" t="str">
        <f>IF(AND(DB145="Important High",DC145="-----",BJ145=1),"Imp High Rej","-----")</f>
        <v>-----</v>
      </c>
      <c r="DE145" s="7" t="str">
        <f>IF(AND(DB145="-----",DC145="Important Low",BJ145=1),"Imp Low Rej","-----")</f>
        <v>-----</v>
      </c>
      <c r="DF145" s="7" t="str">
        <f>IF(Y145&gt;AM145,"Overbought",IF(Y145&gt;AO145,"Bullish Momentum",IF(Y145&gt;AQ145,"Flat Momentum","-----")))</f>
        <v>Flat Momentum</v>
      </c>
      <c r="DG145" s="7" t="str">
        <f>IF(Y145&lt;AV145,"Oversold",IF(Y145&lt;AT145,"Bearish Momentum",IF(Y145&lt;AR145,"Flat Momentum","-----")))</f>
        <v>-----</v>
      </c>
      <c r="DH145" s="7" t="str">
        <f>IF(AND(DF145="Overbought",AD145=2),"Culminated Thrust","-----")</f>
        <v>-----</v>
      </c>
      <c r="DI145" s="7" t="str">
        <f>IF(AND(DG145="Oversold",AD145=5),"Culminated Thrust","-----")</f>
        <v>-----</v>
      </c>
      <c r="DJ145" s="14">
        <f>(Q145-$D145)/$D145</f>
        <v>1.6165173780435568E-3</v>
      </c>
      <c r="DK145" s="14">
        <f>(R145-$D145)/$D145</f>
        <v>1.5433020498365599E-3</v>
      </c>
      <c r="DL145" s="14">
        <f>(S145-$D145)/$D145</f>
        <v>-1</v>
      </c>
      <c r="DM145" s="14">
        <f>(T145-$D145)/$D145</f>
        <v>-6.2888113491466231E-3</v>
      </c>
      <c r="DN145" s="14">
        <f>(U145-$D145)/$D145</f>
        <v>-1</v>
      </c>
      <c r="DO145" s="14">
        <f>(V145-$D145)/$D145</f>
        <v>-6.4602893546839013E-3</v>
      </c>
      <c r="DP145" s="14">
        <f t="shared" si="306"/>
        <v>1.6165173780435568E-3</v>
      </c>
      <c r="DQ145" s="14">
        <f t="shared" si="307"/>
        <v>1.5433020498365599E-3</v>
      </c>
      <c r="DR145" s="14">
        <f t="shared" si="308"/>
        <v>-6.2888113491466231E-3</v>
      </c>
      <c r="DS145" s="14">
        <f t="shared" si="309"/>
        <v>-6.4602893546839013E-3</v>
      </c>
      <c r="DT145" s="14">
        <f t="shared" si="310"/>
        <v>-1</v>
      </c>
      <c r="DU145" s="14">
        <f t="shared" si="311"/>
        <v>-1</v>
      </c>
      <c r="DV145" t="str">
        <f>IF($D145&gt;Q145,"SUP","RES")</f>
        <v>RES</v>
      </c>
      <c r="DW145" t="str">
        <f>IF($D145&gt;R145,"SUP","RES")</f>
        <v>RES</v>
      </c>
      <c r="DX145" t="str">
        <f>IF($D145&gt;S145,"SUP","RES")</f>
        <v>SUP</v>
      </c>
      <c r="DY145" t="str">
        <f>IF($D145&gt;T145,"SUP","RES")</f>
        <v>SUP</v>
      </c>
      <c r="DZ145" t="str">
        <f>IF($D145&gt;U145,"SUP","RES")</f>
        <v>SUP</v>
      </c>
      <c r="EA145" t="str">
        <f>IF($D145&gt;V145,"SUP","RES")</f>
        <v>SUP</v>
      </c>
      <c r="EB145" s="7">
        <f t="shared" si="312"/>
        <v>2</v>
      </c>
      <c r="EC145" s="7">
        <f t="shared" si="313"/>
        <v>4</v>
      </c>
      <c r="ED145" s="13" t="str">
        <f t="shared" si="314"/>
        <v>-----</v>
      </c>
      <c r="EE145" s="13" t="str">
        <f t="shared" si="315"/>
        <v>-----</v>
      </c>
      <c r="EF145" s="7">
        <f>IF(OR(ED145="All Sup",EE145="All Res"),"na",((D145-MIN(Q145:V145))/(MAX(Q145:V145)-MIN(Q145:V145))))</f>
        <v>0.99838609153303981</v>
      </c>
      <c r="EG145">
        <v>1.4999999999999999E-4</v>
      </c>
      <c r="EH145">
        <f>Q145*(1+$EG145)</f>
        <v>5199.3397840000007</v>
      </c>
      <c r="EI145">
        <f>Q145*(1-$EG145)</f>
        <v>5197.7802160000001</v>
      </c>
      <c r="EJ145">
        <f>R145*(1+$EG145)</f>
        <v>5198.9597270000004</v>
      </c>
      <c r="EK145">
        <f>R145*(1-$EG145)</f>
        <v>5197.4002730000002</v>
      </c>
      <c r="EL145">
        <f>S145*(1+$EG145)</f>
        <v>0</v>
      </c>
      <c r="EM145">
        <f>S145*(1-$EG145)</f>
        <v>0</v>
      </c>
      <c r="EN145">
        <f>T145*(1+$EG145)</f>
        <v>5158.3036295000002</v>
      </c>
      <c r="EO145">
        <f>T145*(1-$EG145)</f>
        <v>5156.7563705000002</v>
      </c>
      <c r="EP145">
        <f>U145*(1+$EG145)</f>
        <v>0</v>
      </c>
      <c r="EQ145">
        <f>U145*(1-$EG145)</f>
        <v>0</v>
      </c>
      <c r="ER145">
        <f>V145*(1+$EG145)</f>
        <v>5157.413496000001</v>
      </c>
      <c r="ES145">
        <f>V145*(1-$EG145)</f>
        <v>5155.8665040000005</v>
      </c>
      <c r="ET145" s="7" t="str">
        <f t="shared" si="316"/>
        <v>-----</v>
      </c>
      <c r="EU145" s="7" t="str">
        <f t="shared" si="317"/>
        <v>-----</v>
      </c>
      <c r="EV145" s="7" t="str">
        <f t="shared" si="318"/>
        <v>-----</v>
      </c>
      <c r="EW145" s="7" t="str">
        <f t="shared" si="319"/>
        <v>-----</v>
      </c>
      <c r="EX145" s="7" t="str">
        <f t="shared" si="320"/>
        <v>-----</v>
      </c>
      <c r="EY145" s="7" t="str">
        <f t="shared" si="321"/>
        <v>-----</v>
      </c>
      <c r="EZ145">
        <f t="shared" si="339"/>
        <v>143</v>
      </c>
      <c r="FA145">
        <f t="shared" si="340"/>
        <v>143</v>
      </c>
      <c r="FB145">
        <f t="shared" si="341"/>
        <v>143</v>
      </c>
      <c r="FC145">
        <f t="shared" si="342"/>
        <v>143</v>
      </c>
      <c r="FD145">
        <f t="shared" si="343"/>
        <v>143</v>
      </c>
      <c r="FE145">
        <f t="shared" si="344"/>
        <v>143</v>
      </c>
      <c r="FF145">
        <f t="shared" si="345"/>
        <v>0</v>
      </c>
      <c r="FG145">
        <f t="shared" si="346"/>
        <v>0</v>
      </c>
      <c r="FH145">
        <f t="shared" si="347"/>
        <v>0</v>
      </c>
      <c r="FI145">
        <f t="shared" si="348"/>
        <v>0</v>
      </c>
      <c r="FJ145">
        <f t="shared" si="349"/>
        <v>0</v>
      </c>
      <c r="FK145">
        <f t="shared" si="350"/>
        <v>0</v>
      </c>
      <c r="FL145" s="7" t="str">
        <f t="shared" si="322"/>
        <v>-----</v>
      </c>
      <c r="FM145" s="7" t="str">
        <f t="shared" si="323"/>
        <v>-----</v>
      </c>
      <c r="FN145" s="7" t="str">
        <f t="shared" si="324"/>
        <v>-----</v>
      </c>
      <c r="FO145" s="7" t="str">
        <f t="shared" si="325"/>
        <v>-----</v>
      </c>
      <c r="FP145" s="7" t="str">
        <f t="shared" si="326"/>
        <v>-----</v>
      </c>
      <c r="FQ145" s="7" t="str">
        <f t="shared" si="327"/>
        <v>-----</v>
      </c>
      <c r="FR145" s="13" t="str">
        <f>IF(FL145="-----","-----",(D145-Q145)/Q145)</f>
        <v>-----</v>
      </c>
      <c r="FS145" s="13" t="str">
        <f>IF(FM145="-----","-----",(Q145-R145)/R145)</f>
        <v>-----</v>
      </c>
      <c r="FT145" s="13" t="str">
        <f>IF(FN145="-----","-----",(R145-S145)/S145)</f>
        <v>-----</v>
      </c>
      <c r="FU145" s="13" t="str">
        <f>IF(FO145="-----","-----",(S145-T145)/T145)</f>
        <v>-----</v>
      </c>
      <c r="FV145" s="13" t="str">
        <f>IF(FP145="-----","-----",(T145-U145)/U145)</f>
        <v>-----</v>
      </c>
      <c r="FW145" s="13" t="str">
        <f>IF(FQ145="-----","-----",(U145-V145)/V145)</f>
        <v>-----</v>
      </c>
      <c r="FX145" s="7" t="str">
        <f t="shared" si="328"/>
        <v>-----</v>
      </c>
      <c r="FY145" s="7" t="str">
        <f t="shared" si="329"/>
        <v>-----</v>
      </c>
      <c r="FZ145" s="7" t="str">
        <f t="shared" si="330"/>
        <v>-----</v>
      </c>
      <c r="GA145" s="7" t="str">
        <f t="shared" si="331"/>
        <v>-----</v>
      </c>
      <c r="GB145" s="7" t="str">
        <f t="shared" si="332"/>
        <v>-----</v>
      </c>
      <c r="GC145" s="7" t="str">
        <f t="shared" si="333"/>
        <v>-----</v>
      </c>
      <c r="GD145" s="7" t="str">
        <f>IF(AND(BG145&gt;AA145,BG144&gt;AA144,BG143&gt;AA143,BG142&gt;AA142,BG141&gt;AA141,BG140&gt;AA140,BG139&gt;AA139,BG138&gt;AA138,BG137&gt;AA137,BG136&gt;AA136,BG135&gt;AA135,BG134&gt;AA134),"Bullish",IF(AND(BG145&lt;AA145,BG144&lt;AA144,BG143&lt;AA143,BG142&lt;AA142,BG141&lt;AA141,BG140&lt;AA140,BG139&lt;AA139,BG138&lt;AA138,BG137&lt;AA137,BG136&lt;AA136,BG135&lt;AA135,BG134&lt;AA134),"Bearish","-----"))</f>
        <v>-----</v>
      </c>
      <c r="GE145">
        <f>(Z145-BG145)/BG145</f>
        <v>1.2286647288354093E-3</v>
      </c>
      <c r="GI145" s="7" t="str">
        <f>IF(Y145&gt;Z145,"Bullish","Bearish")</f>
        <v>Bullish</v>
      </c>
      <c r="GJ145" s="19" t="str">
        <f>IF(AND(D145&gt;Y145,D144&lt;Y144),"TEMA crossover","-----")</f>
        <v>-----</v>
      </c>
      <c r="GK145" s="19" t="str">
        <f>IF(AND(D145&lt;Y145,D144&gt;Y144),"TEMA crossunder","-----")</f>
        <v>TEMA crossunder</v>
      </c>
      <c r="GL145" s="20" t="str">
        <f>IF(GD145="Bearish","YES","-----")</f>
        <v>-----</v>
      </c>
      <c r="GM145" s="20" t="str">
        <f>IF(GH145="Reverse to Bearish","YES","-----")</f>
        <v>-----</v>
      </c>
      <c r="GN145" s="20" t="str">
        <f>IF(AND(GI145="Bullish",GI144="Bullish",GI143="Bullish",GI142="Bullish"),"YES","-----")</f>
        <v>-----</v>
      </c>
      <c r="GO145" s="20" t="str">
        <f>IF(OR(GK145="TEMA crossunder",GK144="TEMA crossunder",GK143="TEMA crossunder",GK142="TEMA crossunder"),"YES","-----")</f>
        <v>YES</v>
      </c>
      <c r="GP145" s="20" t="str">
        <f>IF(GD145="Bullish","YES","-----")</f>
        <v>-----</v>
      </c>
      <c r="GQ145" s="20" t="str">
        <f>IF(GH145="Reverse to Bullish","YES","-----")</f>
        <v>-----</v>
      </c>
      <c r="GR145" s="20" t="str">
        <f>IF(AND(GI145="Bearish",GI144="Bearish",GI143="Bearish",GI142="Bearish"),"YES","-----")</f>
        <v>-----</v>
      </c>
      <c r="GS145" s="20" t="str">
        <f>IF(OR(GJ145="TEMA crossover",GJ144="TEMA crossover",GJ143="TEMA crossover",GJ142="TEMA crossover"),"YES","-----")</f>
        <v>-----</v>
      </c>
      <c r="GT145" s="20" t="str">
        <f t="shared" si="351"/>
        <v>-----</v>
      </c>
      <c r="GU145" s="20" t="str">
        <f t="shared" si="352"/>
        <v>-----</v>
      </c>
      <c r="GV145" s="20" t="str">
        <f t="shared" si="353"/>
        <v>-----</v>
      </c>
      <c r="GW145" s="20" t="str">
        <f t="shared" si="354"/>
        <v>-----</v>
      </c>
      <c r="GX145" s="20" t="str">
        <f t="shared" si="355"/>
        <v>-----</v>
      </c>
      <c r="GY145" s="20" t="str">
        <f t="shared" si="356"/>
        <v>-----</v>
      </c>
      <c r="GZ145" s="7" t="str">
        <f>IF(G145&gt;BH145,"YES","-----")</f>
        <v>-----</v>
      </c>
      <c r="HA145" s="7" t="str">
        <f>IF(F145&lt;BI145,"YES","-----")</f>
        <v>-----</v>
      </c>
      <c r="HB145">
        <f>BH145-BI145</f>
        <v>6.3299999999999272</v>
      </c>
      <c r="HI145">
        <f t="shared" si="334"/>
        <v>-1.7982499999998254</v>
      </c>
      <c r="HJ145">
        <f t="shared" si="335"/>
        <v>4.5317500000001019</v>
      </c>
      <c r="HK145" s="7"/>
      <c r="HL145" s="7"/>
      <c r="HM145" s="7"/>
      <c r="HN145" s="7"/>
      <c r="HO145" s="7"/>
      <c r="HP145" s="7"/>
      <c r="HQ145" s="28">
        <f t="shared" si="358"/>
        <v>-5.9989999999743304E-2</v>
      </c>
      <c r="HR145" s="28" t="str">
        <f t="shared" si="336"/>
        <v>Bear</v>
      </c>
      <c r="HS145">
        <f t="shared" si="337"/>
        <v>5.9989999999743304E-2</v>
      </c>
    </row>
    <row r="146" spans="1:227" x14ac:dyDescent="0.55000000000000004">
      <c r="A146">
        <f>Validation!A145</f>
        <v>1772071500</v>
      </c>
      <c r="B146" t="str">
        <f>Price!B145</f>
        <v>XAUUSD</v>
      </c>
      <c r="C146" t="str">
        <f>Price!C145</f>
        <v>M5</v>
      </c>
      <c r="D146">
        <f>Price!D145</f>
        <v>5187.26</v>
      </c>
      <c r="E146">
        <f>Price!E145</f>
        <v>5190.17</v>
      </c>
      <c r="F146">
        <f>Price!F145</f>
        <v>5190.2700000000004</v>
      </c>
      <c r="G146">
        <f>Price!G145</f>
        <v>5184.7700000000004</v>
      </c>
      <c r="H146">
        <f>Price!H145</f>
        <v>460</v>
      </c>
      <c r="I146">
        <f>Diagonals!E145</f>
        <v>0</v>
      </c>
      <c r="J146">
        <f>Diagonals!F145</f>
        <v>0</v>
      </c>
      <c r="K146">
        <f>Diagonals!G145</f>
        <v>0</v>
      </c>
      <c r="L146">
        <f>Diagonals!H145</f>
        <v>5194.22</v>
      </c>
      <c r="M146">
        <f>Diagonals!I145</f>
        <v>0</v>
      </c>
      <c r="N146">
        <f>Diagonals!J145</f>
        <v>0</v>
      </c>
      <c r="O146">
        <f>Diagonals!K145</f>
        <v>0</v>
      </c>
      <c r="P146">
        <f>Diagonals!L145</f>
        <v>0</v>
      </c>
      <c r="Q146">
        <f>Trendlines!E145</f>
        <v>5198.5600000000004</v>
      </c>
      <c r="R146">
        <f>Trendlines!F145</f>
        <v>5198.1499999999996</v>
      </c>
      <c r="S146">
        <f>Trendlines!G145</f>
        <v>0</v>
      </c>
      <c r="T146">
        <f>Trendlines!H145</f>
        <v>5157.6000000000004</v>
      </c>
      <c r="U146">
        <f>Trendlines!I145</f>
        <v>0</v>
      </c>
      <c r="V146">
        <f>Trendlines!J145</f>
        <v>5156.68</v>
      </c>
      <c r="W146">
        <f>Trendlines!K145</f>
        <v>0</v>
      </c>
      <c r="X146">
        <f>Trendlines!L145</f>
        <v>0</v>
      </c>
      <c r="Y146">
        <f>Tema_Hrma_Smma!E145</f>
        <v>5189.5200000000004</v>
      </c>
      <c r="Z146">
        <f>Tema_Hrma_Smma!F145</f>
        <v>5190.8999999999996</v>
      </c>
      <c r="AA146">
        <f>Tema_Hrma_Smma!G145</f>
        <v>5183.7</v>
      </c>
      <c r="AB146">
        <f>ZScore!H145</f>
        <v>-1</v>
      </c>
      <c r="AC146">
        <f>ZScore!I145</f>
        <v>0.1469</v>
      </c>
      <c r="AD146">
        <f>ZScore!J145</f>
        <v>3</v>
      </c>
      <c r="AE146">
        <f>HA!E145</f>
        <v>5190.8900000000003</v>
      </c>
      <c r="AF146">
        <f>HA!F145</f>
        <v>5190.8900000000003</v>
      </c>
      <c r="AG146">
        <f>HA!G145</f>
        <v>5184.7700000000004</v>
      </c>
      <c r="AH146">
        <f>HA!H145</f>
        <v>5188.12</v>
      </c>
      <c r="AI146">
        <f>HA!I145</f>
        <v>-1</v>
      </c>
      <c r="AJ146">
        <f>HA!J145</f>
        <v>2.78</v>
      </c>
      <c r="AK146">
        <f>HA!K145</f>
        <v>-7.7469999999999997E-2</v>
      </c>
      <c r="AL146">
        <f>HA!L145</f>
        <v>-1</v>
      </c>
      <c r="AM146">
        <f>KC!E145</f>
        <v>5213.8770999999997</v>
      </c>
      <c r="AN146">
        <f>KC!F145</f>
        <v>5207.4079700000002</v>
      </c>
      <c r="AO146">
        <f>KC!G145</f>
        <v>5200.9388300000001</v>
      </c>
      <c r="AP146">
        <f>KC!H145</f>
        <v>5194.4696999999996</v>
      </c>
      <c r="AQ146">
        <f>KC!I145</f>
        <v>5188.0005600000004</v>
      </c>
      <c r="AR146">
        <f>KC!J145</f>
        <v>5180.2838899999997</v>
      </c>
      <c r="AS146">
        <f>KC!K145</f>
        <v>5173.8147600000002</v>
      </c>
      <c r="AT146">
        <f>KC!L145</f>
        <v>5167.3456200000001</v>
      </c>
      <c r="AU146">
        <f>KC!M145</f>
        <v>5160.8764799999999</v>
      </c>
      <c r="AV146">
        <f>KC!N145</f>
        <v>5154.4073500000004</v>
      </c>
      <c r="AW146">
        <f>SR_Levels!E145</f>
        <v>5178.6000000000004</v>
      </c>
      <c r="AX146">
        <f>SR_Levels!F145</f>
        <v>5161.8900000000003</v>
      </c>
      <c r="AY146">
        <f>SR_Levels!G145</f>
        <v>5135.8500000000004</v>
      </c>
      <c r="AZ146">
        <f>SR_Levels!H145</f>
        <v>0</v>
      </c>
      <c r="BA146">
        <f>SR_Levels!I145</f>
        <v>5193.3500000000004</v>
      </c>
      <c r="BB146">
        <f>SR_Levels!J145</f>
        <v>5205.3100000000004</v>
      </c>
      <c r="BC146">
        <f>SR_Levels!K145</f>
        <v>0</v>
      </c>
      <c r="BD146">
        <f>SR_Levels!L145</f>
        <v>0</v>
      </c>
      <c r="BE146">
        <f>ZigZag!E145</f>
        <v>0</v>
      </c>
      <c r="BF146">
        <f>ZigZag!F145</f>
        <v>0</v>
      </c>
      <c r="BG146">
        <f>ZigZag!G145</f>
        <v>5184.7</v>
      </c>
      <c r="BH146">
        <f>Dual_Tema!E145</f>
        <v>5192.54</v>
      </c>
      <c r="BI146">
        <f>Dual_Tema!F145</f>
        <v>5186.74</v>
      </c>
      <c r="BJ146">
        <f>Pinbar!E145</f>
        <v>0</v>
      </c>
      <c r="BK146">
        <f>SSA!E145</f>
        <v>5188.5621499999997</v>
      </c>
      <c r="BL146">
        <f>SSA!F145</f>
        <v>5189.2351900000003</v>
      </c>
      <c r="BN146" t="str">
        <f t="shared" si="357"/>
        <v>Red Candle</v>
      </c>
      <c r="BO146" s="34">
        <f t="shared" si="359"/>
        <v>3.5484107362560025E-4</v>
      </c>
      <c r="BP146" s="34">
        <f t="shared" si="361"/>
        <v>6.4236978508591669E-4</v>
      </c>
      <c r="BQ146" s="34">
        <f t="shared" si="302"/>
        <v>8.9336881081614194E-4</v>
      </c>
      <c r="BR146" s="34">
        <f t="shared" si="304"/>
        <v>4.9031858115635707E-3</v>
      </c>
      <c r="BS146" s="35">
        <f t="shared" si="360"/>
        <v>5.9131436931370018E-5</v>
      </c>
      <c r="BT146" s="35">
        <f t="shared" si="362"/>
        <v>5.3515061373854422E-5</v>
      </c>
      <c r="BU146" s="35">
        <f t="shared" si="303"/>
        <v>4.9610674702771362E-5</v>
      </c>
      <c r="BV146" s="35">
        <f t="shared" si="305"/>
        <v>2.0382094970750053E-4</v>
      </c>
      <c r="BW146" s="27">
        <v>96</v>
      </c>
      <c r="BX146">
        <f>F146-G146</f>
        <v>5.5</v>
      </c>
      <c r="BY146">
        <f>ABS(F146-D145)</f>
        <v>0.1000000000003638</v>
      </c>
      <c r="BZ146">
        <f>ABS(G146-D145)</f>
        <v>5.3999999999996362</v>
      </c>
      <c r="CA146">
        <f t="shared" si="338"/>
        <v>5.5</v>
      </c>
      <c r="CB146">
        <f t="shared" si="363"/>
        <v>7.6699999999998782</v>
      </c>
      <c r="CC146">
        <f t="shared" ref="CC146:CC209" si="366">(CC145*13+CA146)/14</f>
        <v>7.4103894487697968</v>
      </c>
      <c r="CD146">
        <f t="shared" si="364"/>
        <v>0.25961055123008148</v>
      </c>
      <c r="CE146">
        <f t="shared" ref="CE146:CE209" si="367">IF(CD146&gt;=0,1,-1)</f>
        <v>1</v>
      </c>
      <c r="CF146">
        <f t="shared" si="301"/>
        <v>3</v>
      </c>
      <c r="CG146" s="7" t="str">
        <f t="shared" si="365"/>
        <v>-----</v>
      </c>
      <c r="CI146" s="27"/>
      <c r="CJ146" s="27"/>
      <c r="CK146" s="27"/>
      <c r="CL146" s="27"/>
      <c r="CM146" s="27"/>
      <c r="CN146" s="27"/>
      <c r="CO146" s="27"/>
      <c r="CP146" s="27"/>
      <c r="CQ146" s="27"/>
      <c r="CR146" s="27"/>
      <c r="CS146" s="27"/>
      <c r="CZ146" s="7" t="str">
        <f>IF(AND(D146&gt;BH146,D146&gt;E146),"Bullish Trigger","-----")</f>
        <v>-----</v>
      </c>
      <c r="DA146" s="7" t="str">
        <f>IF(AND(D146&lt;BI146,D146&lt;E146),"Bearish Trigger","-----")</f>
        <v>-----</v>
      </c>
      <c r="DB146" s="13" t="str">
        <f>IF(AND(W146=BE146,W146&gt;0,BE146&gt;0),"Important High","------")</f>
        <v>------</v>
      </c>
      <c r="DC146" s="13" t="str">
        <f>IF(AND(X146=BF146,X146&gt;0,BF146&gt;0),"Important Low","------")</f>
        <v>------</v>
      </c>
      <c r="DD146" s="7" t="str">
        <f>IF(AND(DB146="Important High",DC146="-----",BJ146=1),"Imp High Rej","-----")</f>
        <v>-----</v>
      </c>
      <c r="DE146" s="7" t="str">
        <f>IF(AND(DB146="-----",DC146="Important Low",BJ146=1),"Imp Low Rej","-----")</f>
        <v>-----</v>
      </c>
      <c r="DF146" s="7" t="str">
        <f>IF(Y146&gt;AM146,"Overbought",IF(Y146&gt;AO146,"Bullish Momentum",IF(Y146&gt;AQ146,"Flat Momentum","-----")))</f>
        <v>Flat Momentum</v>
      </c>
      <c r="DG146" s="7" t="str">
        <f>IF(Y146&lt;AV146,"Oversold",IF(Y146&lt;AT146,"Bearish Momentum",IF(Y146&lt;AR146,"Flat Momentum","-----")))</f>
        <v>-----</v>
      </c>
      <c r="DH146" s="7" t="str">
        <f>IF(AND(DF146="Overbought",AD146=2),"Culminated Thrust","-----")</f>
        <v>-----</v>
      </c>
      <c r="DI146" s="7" t="str">
        <f>IF(AND(DG146="Oversold",AD146=5),"Culminated Thrust","-----")</f>
        <v>-----</v>
      </c>
      <c r="DJ146" s="14">
        <f>(Q146-$D146)/$D146</f>
        <v>2.1784140374687564E-3</v>
      </c>
      <c r="DK146" s="14">
        <f>(R146-$D146)/$D146</f>
        <v>2.0993742361091246E-3</v>
      </c>
      <c r="DL146" s="14">
        <f>(S146-$D146)/$D146</f>
        <v>-1</v>
      </c>
      <c r="DM146" s="14">
        <f>(T146-$D146)/$D146</f>
        <v>-5.7178548983470761E-3</v>
      </c>
      <c r="DN146" s="14">
        <f>(U146-$D146)/$D146</f>
        <v>-1</v>
      </c>
      <c r="DO146" s="14">
        <f>(V146-$D146)/$D146</f>
        <v>-5.8952125013976408E-3</v>
      </c>
      <c r="DP146" s="14">
        <f t="shared" si="306"/>
        <v>2.1784140374687564E-3</v>
      </c>
      <c r="DQ146" s="14">
        <f t="shared" si="307"/>
        <v>2.0993742361091246E-3</v>
      </c>
      <c r="DR146" s="14">
        <f t="shared" si="308"/>
        <v>-5.7178548983470761E-3</v>
      </c>
      <c r="DS146" s="14">
        <f t="shared" si="309"/>
        <v>-5.8952125013976408E-3</v>
      </c>
      <c r="DT146" s="14">
        <f t="shared" si="310"/>
        <v>-1</v>
      </c>
      <c r="DU146" s="14">
        <f t="shared" si="311"/>
        <v>-1</v>
      </c>
      <c r="DV146" t="str">
        <f>IF($D146&gt;Q146,"SUP","RES")</f>
        <v>RES</v>
      </c>
      <c r="DW146" t="str">
        <f>IF($D146&gt;R146,"SUP","RES")</f>
        <v>RES</v>
      </c>
      <c r="DX146" t="str">
        <f>IF($D146&gt;S146,"SUP","RES")</f>
        <v>SUP</v>
      </c>
      <c r="DY146" t="str">
        <f>IF($D146&gt;T146,"SUP","RES")</f>
        <v>SUP</v>
      </c>
      <c r="DZ146" t="str">
        <f>IF($D146&gt;U146,"SUP","RES")</f>
        <v>SUP</v>
      </c>
      <c r="EA146" t="str">
        <f>IF($D146&gt;V146,"SUP","RES")</f>
        <v>SUP</v>
      </c>
      <c r="EB146" s="7">
        <f t="shared" si="312"/>
        <v>2</v>
      </c>
      <c r="EC146" s="7">
        <f t="shared" si="313"/>
        <v>4</v>
      </c>
      <c r="ED146" s="13" t="str">
        <f t="shared" si="314"/>
        <v>-----</v>
      </c>
      <c r="EE146" s="13" t="str">
        <f t="shared" si="315"/>
        <v>-----</v>
      </c>
      <c r="EF146" s="7">
        <f>IF(OR(ED146="All Sup",EE146="All Res"),"na",((D146-MIN(Q146:V146))/(MAX(Q146:V146)-MIN(Q146:V146))))</f>
        <v>0.99782632113508352</v>
      </c>
      <c r="EG146">
        <v>1.4999999999999999E-4</v>
      </c>
      <c r="EH146">
        <f>Q146*(1+$EG146)</f>
        <v>5199.3397840000007</v>
      </c>
      <c r="EI146">
        <f>Q146*(1-$EG146)</f>
        <v>5197.7802160000001</v>
      </c>
      <c r="EJ146">
        <f>R146*(1+$EG146)</f>
        <v>5198.9297225</v>
      </c>
      <c r="EK146">
        <f>R146*(1-$EG146)</f>
        <v>5197.3702775000002</v>
      </c>
      <c r="EL146">
        <f>S146*(1+$EG146)</f>
        <v>0</v>
      </c>
      <c r="EM146">
        <f>S146*(1-$EG146)</f>
        <v>0</v>
      </c>
      <c r="EN146">
        <f>T146*(1+$EG146)</f>
        <v>5158.3736400000007</v>
      </c>
      <c r="EO146">
        <f>T146*(1-$EG146)</f>
        <v>5156.82636</v>
      </c>
      <c r="EP146">
        <f>U146*(1+$EG146)</f>
        <v>0</v>
      </c>
      <c r="EQ146">
        <f>U146*(1-$EG146)</f>
        <v>0</v>
      </c>
      <c r="ER146">
        <f>V146*(1+$EG146)</f>
        <v>5157.4535020000012</v>
      </c>
      <c r="ES146">
        <f>V146*(1-$EG146)</f>
        <v>5155.9064980000003</v>
      </c>
      <c r="ET146" s="7" t="str">
        <f t="shared" si="316"/>
        <v>-----</v>
      </c>
      <c r="EU146" s="7" t="str">
        <f t="shared" si="317"/>
        <v>-----</v>
      </c>
      <c r="EV146" s="7" t="str">
        <f t="shared" si="318"/>
        <v>-----</v>
      </c>
      <c r="EW146" s="7" t="str">
        <f t="shared" si="319"/>
        <v>-----</v>
      </c>
      <c r="EX146" s="7" t="str">
        <f t="shared" si="320"/>
        <v>-----</v>
      </c>
      <c r="EY146" s="7" t="str">
        <f t="shared" si="321"/>
        <v>-----</v>
      </c>
      <c r="EZ146">
        <f t="shared" si="339"/>
        <v>144</v>
      </c>
      <c r="FA146">
        <f t="shared" si="340"/>
        <v>144</v>
      </c>
      <c r="FB146">
        <f t="shared" si="341"/>
        <v>144</v>
      </c>
      <c r="FC146">
        <f t="shared" si="342"/>
        <v>144</v>
      </c>
      <c r="FD146">
        <f t="shared" si="343"/>
        <v>144</v>
      </c>
      <c r="FE146">
        <f t="shared" si="344"/>
        <v>144</v>
      </c>
      <c r="FF146">
        <f t="shared" si="345"/>
        <v>0</v>
      </c>
      <c r="FG146">
        <f t="shared" si="346"/>
        <v>0</v>
      </c>
      <c r="FH146">
        <f t="shared" si="347"/>
        <v>0</v>
      </c>
      <c r="FI146">
        <f t="shared" si="348"/>
        <v>0</v>
      </c>
      <c r="FJ146">
        <f t="shared" si="349"/>
        <v>0</v>
      </c>
      <c r="FK146">
        <f t="shared" si="350"/>
        <v>0</v>
      </c>
      <c r="FL146" s="7" t="str">
        <f t="shared" si="322"/>
        <v>-----</v>
      </c>
      <c r="FM146" s="7" t="str">
        <f t="shared" si="323"/>
        <v>-----</v>
      </c>
      <c r="FN146" s="7" t="str">
        <f t="shared" si="324"/>
        <v>-----</v>
      </c>
      <c r="FO146" s="7" t="str">
        <f t="shared" si="325"/>
        <v>-----</v>
      </c>
      <c r="FP146" s="7" t="str">
        <f t="shared" si="326"/>
        <v>-----</v>
      </c>
      <c r="FQ146" s="7" t="str">
        <f t="shared" si="327"/>
        <v>-----</v>
      </c>
      <c r="FR146" s="13" t="str">
        <f>IF(FL146="-----","-----",(D146-Q146)/Q146)</f>
        <v>-----</v>
      </c>
      <c r="FS146" s="13" t="str">
        <f>IF(FM146="-----","-----",(Q146-R146)/R146)</f>
        <v>-----</v>
      </c>
      <c r="FT146" s="13" t="str">
        <f>IF(FN146="-----","-----",(R146-S146)/S146)</f>
        <v>-----</v>
      </c>
      <c r="FU146" s="13" t="str">
        <f>IF(FO146="-----","-----",(S146-T146)/T146)</f>
        <v>-----</v>
      </c>
      <c r="FV146" s="13" t="str">
        <f>IF(FP146="-----","-----",(T146-U146)/U146)</f>
        <v>-----</v>
      </c>
      <c r="FW146" s="13" t="str">
        <f>IF(FQ146="-----","-----",(U146-V146)/V146)</f>
        <v>-----</v>
      </c>
      <c r="FX146" s="7" t="str">
        <f t="shared" si="328"/>
        <v>-----</v>
      </c>
      <c r="FY146" s="7" t="str">
        <f t="shared" si="329"/>
        <v>-----</v>
      </c>
      <c r="FZ146" s="7" t="str">
        <f t="shared" si="330"/>
        <v>-----</v>
      </c>
      <c r="GA146" s="7" t="str">
        <f t="shared" si="331"/>
        <v>-----</v>
      </c>
      <c r="GB146" s="7" t="str">
        <f t="shared" si="332"/>
        <v>-----</v>
      </c>
      <c r="GC146" s="7" t="str">
        <f t="shared" si="333"/>
        <v>-----</v>
      </c>
      <c r="GD146" s="7" t="str">
        <f>IF(AND(BG146&gt;AA146,BG145&gt;AA145,BG144&gt;AA144,BG143&gt;AA143,BG142&gt;AA142,BG141&gt;AA141,BG140&gt;AA140,BG139&gt;AA139,BG138&gt;AA138,BG137&gt;AA137,BG136&gt;AA136,BG135&gt;AA135),"Bullish",IF(AND(BG146&lt;AA146,BG145&lt;AA145,BG144&lt;AA144,BG143&lt;AA143,BG142&lt;AA142,BG141&lt;AA141,BG140&lt;AA140,BG139&lt;AA139,BG138&lt;AA138,BG137&lt;AA137,BG136&lt;AA136,BG135&lt;AA135),"Bearish","-----"))</f>
        <v>-----</v>
      </c>
      <c r="GE146">
        <f>(Z146-BG146)/BG146</f>
        <v>1.1958261808783185E-3</v>
      </c>
      <c r="GI146" s="7" t="str">
        <f>IF(Y146&gt;Z146,"Bullish","Bearish")</f>
        <v>Bearish</v>
      </c>
      <c r="GJ146" s="19" t="str">
        <f>IF(AND(D146&gt;Y146,D145&lt;Y145),"TEMA crossover","-----")</f>
        <v>-----</v>
      </c>
      <c r="GK146" s="19" t="str">
        <f>IF(AND(D146&lt;Y146,D145&gt;Y145),"TEMA crossunder","-----")</f>
        <v>-----</v>
      </c>
      <c r="GL146" s="20" t="str">
        <f>IF(GD146="Bearish","YES","-----")</f>
        <v>-----</v>
      </c>
      <c r="GM146" s="20" t="str">
        <f>IF(GH146="Reverse to Bearish","YES","-----")</f>
        <v>-----</v>
      </c>
      <c r="GN146" s="20" t="str">
        <f>IF(AND(GI146="Bullish",GI145="Bullish",GI144="Bullish",GI143="Bullish"),"YES","-----")</f>
        <v>-----</v>
      </c>
      <c r="GO146" s="20" t="str">
        <f>IF(OR(GK146="TEMA crossunder",GK145="TEMA crossunder",GK144="TEMA crossunder",GK143="TEMA crossunder"),"YES","-----")</f>
        <v>YES</v>
      </c>
      <c r="GP146" s="20" t="str">
        <f>IF(GD146="Bullish","YES","-----")</f>
        <v>-----</v>
      </c>
      <c r="GQ146" s="20" t="str">
        <f>IF(GH146="Reverse to Bullish","YES","-----")</f>
        <v>-----</v>
      </c>
      <c r="GR146" s="20" t="str">
        <f>IF(AND(GI146="Bearish",GI145="Bearish",GI144="Bearish",GI143="Bearish"),"YES","-----")</f>
        <v>-----</v>
      </c>
      <c r="GS146" s="20" t="str">
        <f>IF(OR(GJ146="TEMA crossover",GJ145="TEMA crossover",GJ144="TEMA crossover",GJ143="TEMA crossover"),"YES","-----")</f>
        <v>-----</v>
      </c>
      <c r="GT146" s="20" t="str">
        <f t="shared" si="351"/>
        <v>-----</v>
      </c>
      <c r="GU146" s="20" t="str">
        <f t="shared" si="352"/>
        <v>-----</v>
      </c>
      <c r="GV146" s="20" t="str">
        <f t="shared" si="353"/>
        <v>-----</v>
      </c>
      <c r="GW146" s="20" t="str">
        <f t="shared" si="354"/>
        <v>-----</v>
      </c>
      <c r="GX146" s="20" t="str">
        <f t="shared" si="355"/>
        <v>-----</v>
      </c>
      <c r="GY146" s="20" t="str">
        <f t="shared" si="356"/>
        <v>-----</v>
      </c>
      <c r="GZ146" s="7" t="str">
        <f>IF(G146&gt;BH146,"YES","-----")</f>
        <v>-----</v>
      </c>
      <c r="HA146" s="7" t="str">
        <f>IF(F146&lt;BI146,"YES","-----")</f>
        <v>-----</v>
      </c>
      <c r="HB146">
        <f>BH146-BI146</f>
        <v>5.8000000000001819</v>
      </c>
      <c r="HI146">
        <f t="shared" si="334"/>
        <v>-1.8221499999999651</v>
      </c>
      <c r="HJ146">
        <f t="shared" si="335"/>
        <v>3.9778500000002168</v>
      </c>
      <c r="HK146" s="7"/>
      <c r="HL146" s="7"/>
      <c r="HM146" s="7"/>
      <c r="HN146" s="7"/>
      <c r="HO146" s="7"/>
      <c r="HP146" s="7"/>
      <c r="HQ146" s="28">
        <f t="shared" si="358"/>
        <v>-0.67304000000058295</v>
      </c>
      <c r="HR146" s="28" t="str">
        <f t="shared" si="336"/>
        <v>Bear</v>
      </c>
      <c r="HS146">
        <f t="shared" si="337"/>
        <v>0.67304000000058295</v>
      </c>
    </row>
    <row r="147" spans="1:227" x14ac:dyDescent="0.55000000000000004">
      <c r="A147">
        <f>Validation!A146</f>
        <v>1772071800</v>
      </c>
      <c r="B147" t="str">
        <f>Price!B146</f>
        <v>XAUUSD</v>
      </c>
      <c r="C147" t="str">
        <f>Price!C146</f>
        <v>M5</v>
      </c>
      <c r="D147">
        <f>Price!D146</f>
        <v>5183.0600000000004</v>
      </c>
      <c r="E147">
        <f>Price!E146</f>
        <v>5187.26</v>
      </c>
      <c r="F147">
        <f>Price!F146</f>
        <v>5190.97</v>
      </c>
      <c r="G147">
        <f>Price!G146</f>
        <v>5182.2</v>
      </c>
      <c r="H147">
        <f>Price!H146</f>
        <v>537</v>
      </c>
      <c r="I147">
        <f>Diagonals!E146</f>
        <v>0</v>
      </c>
      <c r="J147">
        <f>Diagonals!F146</f>
        <v>0</v>
      </c>
      <c r="K147">
        <f>Diagonals!G146</f>
        <v>0</v>
      </c>
      <c r="L147">
        <f>Diagonals!H146</f>
        <v>5193.8900000000003</v>
      </c>
      <c r="M147">
        <f>Diagonals!I146</f>
        <v>0</v>
      </c>
      <c r="N147">
        <f>Diagonals!J146</f>
        <v>0</v>
      </c>
      <c r="O147">
        <f>Diagonals!K146</f>
        <v>0</v>
      </c>
      <c r="P147">
        <f>Diagonals!L146</f>
        <v>0</v>
      </c>
      <c r="Q147">
        <f>Trendlines!E146</f>
        <v>5198.57</v>
      </c>
      <c r="R147">
        <f>Trendlines!F146</f>
        <v>5198.13</v>
      </c>
      <c r="S147">
        <f>Trendlines!G146</f>
        <v>0</v>
      </c>
      <c r="T147">
        <f>Trendlines!H146</f>
        <v>5157.68</v>
      </c>
      <c r="U147">
        <f>Trendlines!I146</f>
        <v>0</v>
      </c>
      <c r="V147">
        <f>Trendlines!J146</f>
        <v>5156.72</v>
      </c>
      <c r="W147">
        <f>Trendlines!K146</f>
        <v>0</v>
      </c>
      <c r="X147">
        <f>Trendlines!L146</f>
        <v>0</v>
      </c>
      <c r="Y147">
        <f>Tema_Hrma_Smma!E146</f>
        <v>5187.49</v>
      </c>
      <c r="Z147">
        <f>Tema_Hrma_Smma!F146</f>
        <v>5190.46</v>
      </c>
      <c r="AA147">
        <f>Tema_Hrma_Smma!G146</f>
        <v>5183.7700000000004</v>
      </c>
      <c r="AB147">
        <f>ZScore!H146</f>
        <v>-1</v>
      </c>
      <c r="AC147">
        <f>ZScore!I146</f>
        <v>0.24496999999999999</v>
      </c>
      <c r="AD147">
        <f>ZScore!J146</f>
        <v>3</v>
      </c>
      <c r="AE147">
        <f>HA!E146</f>
        <v>5189.51</v>
      </c>
      <c r="AF147">
        <f>HA!F146</f>
        <v>5190.97</v>
      </c>
      <c r="AG147">
        <f>HA!G146</f>
        <v>5182.2</v>
      </c>
      <c r="AH147">
        <f>HA!H146</f>
        <v>5185.87</v>
      </c>
      <c r="AI147">
        <f>HA!I146</f>
        <v>-1</v>
      </c>
      <c r="AJ147">
        <f>HA!J146</f>
        <v>3.63</v>
      </c>
      <c r="AK147">
        <f>HA!K146</f>
        <v>0.24367</v>
      </c>
      <c r="AL147">
        <f>HA!L146</f>
        <v>-2</v>
      </c>
      <c r="AM147">
        <f>KC!E146</f>
        <v>5214.4089400000003</v>
      </c>
      <c r="AN147">
        <f>KC!F146</f>
        <v>5207.9303</v>
      </c>
      <c r="AO147">
        <f>KC!G146</f>
        <v>5201.4516599999997</v>
      </c>
      <c r="AP147">
        <f>KC!H146</f>
        <v>5194.9730200000004</v>
      </c>
      <c r="AQ147">
        <f>KC!I146</f>
        <v>5188.4943700000003</v>
      </c>
      <c r="AR147">
        <f>KC!J146</f>
        <v>5180.8411699999997</v>
      </c>
      <c r="AS147">
        <f>KC!K146</f>
        <v>5174.3625300000003</v>
      </c>
      <c r="AT147">
        <f>KC!L146</f>
        <v>5167.8838800000003</v>
      </c>
      <c r="AU147">
        <f>KC!M146</f>
        <v>5161.40524</v>
      </c>
      <c r="AV147">
        <f>KC!N146</f>
        <v>5154.9265999999998</v>
      </c>
      <c r="AW147">
        <f>SR_Levels!E146</f>
        <v>5178.6000000000004</v>
      </c>
      <c r="AX147">
        <f>SR_Levels!F146</f>
        <v>5161.8900000000003</v>
      </c>
      <c r="AY147">
        <f>SR_Levels!G146</f>
        <v>5135.8500000000004</v>
      </c>
      <c r="AZ147">
        <f>SR_Levels!H146</f>
        <v>0</v>
      </c>
      <c r="BA147">
        <f>SR_Levels!I146</f>
        <v>5193.3500000000004</v>
      </c>
      <c r="BB147">
        <f>SR_Levels!J146</f>
        <v>5205.3100000000004</v>
      </c>
      <c r="BC147">
        <f>SR_Levels!K146</f>
        <v>0</v>
      </c>
      <c r="BD147">
        <f>SR_Levels!L146</f>
        <v>0</v>
      </c>
      <c r="BE147">
        <f>ZigZag!E146</f>
        <v>0</v>
      </c>
      <c r="BF147">
        <f>ZigZag!F146</f>
        <v>0</v>
      </c>
      <c r="BG147">
        <f>ZigZag!G146</f>
        <v>5184.75</v>
      </c>
      <c r="BH147">
        <f>Dual_Tema!E146</f>
        <v>5191.67</v>
      </c>
      <c r="BI147">
        <f>Dual_Tema!F146</f>
        <v>5184.59</v>
      </c>
      <c r="BJ147">
        <f>Pinbar!E146</f>
        <v>0</v>
      </c>
      <c r="BK147">
        <f>SSA!E146</f>
        <v>5186.7647900000002</v>
      </c>
      <c r="BL147">
        <f>SSA!F146</f>
        <v>5187.9999900000003</v>
      </c>
      <c r="BN147" t="str">
        <f t="shared" si="357"/>
        <v>Red Candle</v>
      </c>
      <c r="BO147" s="34">
        <f t="shared" si="359"/>
        <v>-1.2486655850035833E-3</v>
      </c>
      <c r="BP147" s="34">
        <f t="shared" si="361"/>
        <v>-8.6168176376799632E-4</v>
      </c>
      <c r="BQ147" s="34">
        <f t="shared" si="302"/>
        <v>-1.0234428153734765E-3</v>
      </c>
      <c r="BR147" s="34">
        <f t="shared" si="304"/>
        <v>2.9781313435262025E-3</v>
      </c>
      <c r="BS147" s="35">
        <f t="shared" si="360"/>
        <v>-2.0821928892800212E-4</v>
      </c>
      <c r="BT147" s="35">
        <f t="shared" si="362"/>
        <v>-7.183518847109216E-5</v>
      </c>
      <c r="BU147" s="35">
        <f t="shared" si="303"/>
        <v>-5.6885431438891132E-5</v>
      </c>
      <c r="BV147" s="35">
        <f t="shared" si="305"/>
        <v>1.2391207210704636E-4</v>
      </c>
      <c r="BW147" s="27">
        <v>96</v>
      </c>
      <c r="BX147">
        <f>F147-G147</f>
        <v>8.7700000000004366</v>
      </c>
      <c r="BY147">
        <f>ABS(F147-D146)</f>
        <v>3.7100000000000364</v>
      </c>
      <c r="BZ147">
        <f>ABS(G147-D146)</f>
        <v>5.0600000000004002</v>
      </c>
      <c r="CA147">
        <f t="shared" si="338"/>
        <v>8.7700000000004366</v>
      </c>
      <c r="CB147">
        <f t="shared" si="363"/>
        <v>7.5642857142856235</v>
      </c>
      <c r="CC147">
        <f t="shared" si="366"/>
        <v>7.5075044881434136</v>
      </c>
      <c r="CD147">
        <f t="shared" si="364"/>
        <v>5.6781226142209817E-2</v>
      </c>
      <c r="CE147">
        <f t="shared" si="367"/>
        <v>1</v>
      </c>
      <c r="CF147">
        <f t="shared" si="301"/>
        <v>4</v>
      </c>
      <c r="CG147" s="7" t="str">
        <f t="shared" si="365"/>
        <v>-----</v>
      </c>
      <c r="CI147" s="27"/>
      <c r="CJ147" s="27"/>
      <c r="CK147" s="27"/>
      <c r="CL147" s="27"/>
      <c r="CM147" s="27"/>
      <c r="CN147" s="27"/>
      <c r="CO147" s="27"/>
      <c r="CP147" s="27"/>
      <c r="CQ147" s="27"/>
      <c r="CR147" s="27"/>
      <c r="CS147" s="27"/>
      <c r="CZ147" s="7" t="str">
        <f>IF(AND(D147&gt;BH147,D147&gt;E147),"Bullish Trigger","-----")</f>
        <v>-----</v>
      </c>
      <c r="DA147" s="7" t="str">
        <f>IF(AND(D147&lt;BI147,D147&lt;E147),"Bearish Trigger","-----")</f>
        <v>Bearish Trigger</v>
      </c>
      <c r="DB147" s="13" t="str">
        <f>IF(AND(W147=BE147,W147&gt;0,BE147&gt;0),"Important High","------")</f>
        <v>------</v>
      </c>
      <c r="DC147" s="13" t="str">
        <f>IF(AND(X147=BF147,X147&gt;0,BF147&gt;0),"Important Low","------")</f>
        <v>------</v>
      </c>
      <c r="DD147" s="7" t="str">
        <f>IF(AND(DB147="Important High",DC147="-----",BJ147=1),"Imp High Rej","-----")</f>
        <v>-----</v>
      </c>
      <c r="DE147" s="7" t="str">
        <f>IF(AND(DB147="-----",DC147="Important Low",BJ147=1),"Imp Low Rej","-----")</f>
        <v>-----</v>
      </c>
      <c r="DF147" s="7" t="str">
        <f>IF(Y147&gt;AM147,"Overbought",IF(Y147&gt;AO147,"Bullish Momentum",IF(Y147&gt;AQ147,"Flat Momentum","-----")))</f>
        <v>-----</v>
      </c>
      <c r="DG147" s="7" t="str">
        <f>IF(Y147&lt;AV147,"Oversold",IF(Y147&lt;AT147,"Bearish Momentum",IF(Y147&lt;AR147,"Flat Momentum","-----")))</f>
        <v>-----</v>
      </c>
      <c r="DH147" s="7" t="str">
        <f>IF(AND(DF147="Overbought",AD147=2),"Culminated Thrust","-----")</f>
        <v>-----</v>
      </c>
      <c r="DI147" s="7" t="str">
        <f>IF(AND(DG147="Oversold",AD147=5),"Culminated Thrust","-----")</f>
        <v>-----</v>
      </c>
      <c r="DJ147" s="14">
        <f>(Q147-$D147)/$D147</f>
        <v>2.9924407589337781E-3</v>
      </c>
      <c r="DK147" s="14">
        <f>(R147-$D147)/$D147</f>
        <v>2.9075488225101982E-3</v>
      </c>
      <c r="DL147" s="14">
        <f>(S147-$D147)/$D147</f>
        <v>-1</v>
      </c>
      <c r="DM147" s="14">
        <f>(T147-$D147)/$D147</f>
        <v>-4.896721241891876E-3</v>
      </c>
      <c r="DN147" s="14">
        <f>(U147-$D147)/$D147</f>
        <v>-1</v>
      </c>
      <c r="DO147" s="14">
        <f>(V147-$D147)/$D147</f>
        <v>-5.0819400122707713E-3</v>
      </c>
      <c r="DP147" s="14">
        <f t="shared" si="306"/>
        <v>2.9924407589337781E-3</v>
      </c>
      <c r="DQ147" s="14">
        <f t="shared" si="307"/>
        <v>2.9075488225101982E-3</v>
      </c>
      <c r="DR147" s="14">
        <f t="shared" si="308"/>
        <v>-4.896721241891876E-3</v>
      </c>
      <c r="DS147" s="14">
        <f t="shared" si="309"/>
        <v>-5.0819400122707713E-3</v>
      </c>
      <c r="DT147" s="14">
        <f t="shared" si="310"/>
        <v>-1</v>
      </c>
      <c r="DU147" s="14">
        <f t="shared" si="311"/>
        <v>-1</v>
      </c>
      <c r="DV147" t="str">
        <f>IF($D147&gt;Q147,"SUP","RES")</f>
        <v>RES</v>
      </c>
      <c r="DW147" t="str">
        <f>IF($D147&gt;R147,"SUP","RES")</f>
        <v>RES</v>
      </c>
      <c r="DX147" t="str">
        <f>IF($D147&gt;S147,"SUP","RES")</f>
        <v>SUP</v>
      </c>
      <c r="DY147" t="str">
        <f>IF($D147&gt;T147,"SUP","RES")</f>
        <v>SUP</v>
      </c>
      <c r="DZ147" t="str">
        <f>IF($D147&gt;U147,"SUP","RES")</f>
        <v>SUP</v>
      </c>
      <c r="EA147" t="str">
        <f>IF($D147&gt;V147,"SUP","RES")</f>
        <v>SUP</v>
      </c>
      <c r="EB147" s="7">
        <f t="shared" si="312"/>
        <v>2</v>
      </c>
      <c r="EC147" s="7">
        <f t="shared" si="313"/>
        <v>4</v>
      </c>
      <c r="ED147" s="13" t="str">
        <f t="shared" si="314"/>
        <v>-----</v>
      </c>
      <c r="EE147" s="13" t="str">
        <f t="shared" si="315"/>
        <v>-----</v>
      </c>
      <c r="EF147" s="7">
        <f>IF(OR(ED147="All Sup",EE147="All Res"),"na",((D147-MIN(Q147:V147))/(MAX(Q147:V147)-MIN(Q147:V147))))</f>
        <v>0.9970164872262951</v>
      </c>
      <c r="EG147">
        <v>1.4999999999999999E-4</v>
      </c>
      <c r="EH147">
        <f>Q147*(1+$EG147)</f>
        <v>5199.3497855000005</v>
      </c>
      <c r="EI147">
        <f>Q147*(1-$EG147)</f>
        <v>5197.7902144999998</v>
      </c>
      <c r="EJ147">
        <f>R147*(1+$EG147)</f>
        <v>5198.9097195000004</v>
      </c>
      <c r="EK147">
        <f>R147*(1-$EG147)</f>
        <v>5197.3502804999998</v>
      </c>
      <c r="EL147">
        <f>S147*(1+$EG147)</f>
        <v>0</v>
      </c>
      <c r="EM147">
        <f>S147*(1-$EG147)</f>
        <v>0</v>
      </c>
      <c r="EN147">
        <f>T147*(1+$EG147)</f>
        <v>5158.4536520000011</v>
      </c>
      <c r="EO147">
        <f>T147*(1-$EG147)</f>
        <v>5156.9063480000004</v>
      </c>
      <c r="EP147">
        <f>U147*(1+$EG147)</f>
        <v>0</v>
      </c>
      <c r="EQ147">
        <f>U147*(1-$EG147)</f>
        <v>0</v>
      </c>
      <c r="ER147">
        <f>V147*(1+$EG147)</f>
        <v>5157.4935080000005</v>
      </c>
      <c r="ES147">
        <f>V147*(1-$EG147)</f>
        <v>5155.946492</v>
      </c>
      <c r="ET147" s="7" t="str">
        <f t="shared" si="316"/>
        <v>-----</v>
      </c>
      <c r="EU147" s="7" t="str">
        <f t="shared" si="317"/>
        <v>-----</v>
      </c>
      <c r="EV147" s="7" t="str">
        <f t="shared" si="318"/>
        <v>-----</v>
      </c>
      <c r="EW147" s="7" t="str">
        <f t="shared" si="319"/>
        <v>-----</v>
      </c>
      <c r="EX147" s="7" t="str">
        <f t="shared" si="320"/>
        <v>-----</v>
      </c>
      <c r="EY147" s="7" t="str">
        <f t="shared" si="321"/>
        <v>-----</v>
      </c>
      <c r="EZ147">
        <f t="shared" si="339"/>
        <v>145</v>
      </c>
      <c r="FA147">
        <f t="shared" si="340"/>
        <v>145</v>
      </c>
      <c r="FB147">
        <f t="shared" si="341"/>
        <v>145</v>
      </c>
      <c r="FC147">
        <f t="shared" si="342"/>
        <v>145</v>
      </c>
      <c r="FD147">
        <f t="shared" si="343"/>
        <v>145</v>
      </c>
      <c r="FE147">
        <f t="shared" si="344"/>
        <v>145</v>
      </c>
      <c r="FF147">
        <f t="shared" si="345"/>
        <v>0</v>
      </c>
      <c r="FG147">
        <f t="shared" si="346"/>
        <v>0</v>
      </c>
      <c r="FH147">
        <f t="shared" si="347"/>
        <v>0</v>
      </c>
      <c r="FI147">
        <f t="shared" si="348"/>
        <v>0</v>
      </c>
      <c r="FJ147">
        <f t="shared" si="349"/>
        <v>0</v>
      </c>
      <c r="FK147">
        <f t="shared" si="350"/>
        <v>0</v>
      </c>
      <c r="FL147" s="7" t="str">
        <f t="shared" si="322"/>
        <v>-----</v>
      </c>
      <c r="FM147" s="7" t="str">
        <f t="shared" si="323"/>
        <v>-----</v>
      </c>
      <c r="FN147" s="7" t="str">
        <f t="shared" si="324"/>
        <v>-----</v>
      </c>
      <c r="FO147" s="7" t="str">
        <f t="shared" si="325"/>
        <v>-----</v>
      </c>
      <c r="FP147" s="7" t="str">
        <f t="shared" si="326"/>
        <v>-----</v>
      </c>
      <c r="FQ147" s="7" t="str">
        <f t="shared" si="327"/>
        <v>-----</v>
      </c>
      <c r="FR147" s="13" t="str">
        <f>IF(FL147="-----","-----",(D147-Q147)/Q147)</f>
        <v>-----</v>
      </c>
      <c r="FS147" s="13" t="str">
        <f>IF(FM147="-----","-----",(Q147-R147)/R147)</f>
        <v>-----</v>
      </c>
      <c r="FT147" s="13" t="str">
        <f>IF(FN147="-----","-----",(R147-S147)/S147)</f>
        <v>-----</v>
      </c>
      <c r="FU147" s="13" t="str">
        <f>IF(FO147="-----","-----",(S147-T147)/T147)</f>
        <v>-----</v>
      </c>
      <c r="FV147" s="13" t="str">
        <f>IF(FP147="-----","-----",(T147-U147)/U147)</f>
        <v>-----</v>
      </c>
      <c r="FW147" s="13" t="str">
        <f>IF(FQ147="-----","-----",(U147-V147)/V147)</f>
        <v>-----</v>
      </c>
      <c r="FX147" s="7" t="str">
        <f t="shared" si="328"/>
        <v>-----</v>
      </c>
      <c r="FY147" s="7" t="str">
        <f t="shared" si="329"/>
        <v>-----</v>
      </c>
      <c r="FZ147" s="7" t="str">
        <f t="shared" si="330"/>
        <v>-----</v>
      </c>
      <c r="GA147" s="7" t="str">
        <f t="shared" si="331"/>
        <v>-----</v>
      </c>
      <c r="GB147" s="7" t="str">
        <f t="shared" si="332"/>
        <v>-----</v>
      </c>
      <c r="GC147" s="7" t="str">
        <f t="shared" si="333"/>
        <v>-----</v>
      </c>
      <c r="GD147" s="7" t="str">
        <f>IF(AND(BG147&gt;AA147,BG146&gt;AA146,BG145&gt;AA145,BG144&gt;AA144,BG143&gt;AA143,BG142&gt;AA142,BG141&gt;AA141,BG140&gt;AA140,BG139&gt;AA139,BG138&gt;AA138,BG137&gt;AA137,BG136&gt;AA136),"Bullish",IF(AND(BG147&lt;AA147,BG146&lt;AA146,BG145&lt;AA145,BG144&lt;AA144,BG143&lt;AA143,BG142&lt;AA142,BG141&lt;AA141,BG140&lt;AA140,BG139&lt;AA139,BG138&lt;AA138,BG137&lt;AA137,BG136&lt;AA136),"Bearish","-----"))</f>
        <v>-----</v>
      </c>
      <c r="GE147">
        <f>(Z147-BG147)/BG147</f>
        <v>1.1013067168137397E-3</v>
      </c>
      <c r="GI147" s="7" t="str">
        <f>IF(Y147&gt;Z147,"Bullish","Bearish")</f>
        <v>Bearish</v>
      </c>
      <c r="GJ147" s="19" t="str">
        <f>IF(AND(D147&gt;Y147,D146&lt;Y146),"TEMA crossover","-----")</f>
        <v>-----</v>
      </c>
      <c r="GK147" s="19" t="str">
        <f>IF(AND(D147&lt;Y147,D146&gt;Y146),"TEMA crossunder","-----")</f>
        <v>-----</v>
      </c>
      <c r="GL147" s="20" t="str">
        <f>IF(GD147="Bearish","YES","-----")</f>
        <v>-----</v>
      </c>
      <c r="GM147" s="20" t="str">
        <f>IF(GH147="Reverse to Bearish","YES","-----")</f>
        <v>-----</v>
      </c>
      <c r="GN147" s="20" t="str">
        <f>IF(AND(GI147="Bullish",GI146="Bullish",GI145="Bullish",GI144="Bullish"),"YES","-----")</f>
        <v>-----</v>
      </c>
      <c r="GO147" s="20" t="str">
        <f>IF(OR(GK147="TEMA crossunder",GK146="TEMA crossunder",GK145="TEMA crossunder",GK144="TEMA crossunder"),"YES","-----")</f>
        <v>YES</v>
      </c>
      <c r="GP147" s="20" t="str">
        <f>IF(GD147="Bullish","YES","-----")</f>
        <v>-----</v>
      </c>
      <c r="GQ147" s="20" t="str">
        <f>IF(GH147="Reverse to Bullish","YES","-----")</f>
        <v>-----</v>
      </c>
      <c r="GR147" s="20" t="str">
        <f>IF(AND(GI147="Bearish",GI146="Bearish",GI145="Bearish",GI144="Bearish"),"YES","-----")</f>
        <v>-----</v>
      </c>
      <c r="GS147" s="20" t="str">
        <f>IF(OR(GJ147="TEMA crossover",GJ146="TEMA crossover",GJ145="TEMA crossover",GJ144="TEMA crossover"),"YES","-----")</f>
        <v>-----</v>
      </c>
      <c r="GT147" s="20" t="str">
        <f t="shared" si="351"/>
        <v>-----</v>
      </c>
      <c r="GU147" s="20" t="str">
        <f t="shared" si="352"/>
        <v>-----</v>
      </c>
      <c r="GV147" s="20" t="str">
        <f t="shared" si="353"/>
        <v>-----</v>
      </c>
      <c r="GW147" s="20" t="str">
        <f t="shared" si="354"/>
        <v>-----</v>
      </c>
      <c r="GX147" s="20" t="str">
        <f t="shared" si="355"/>
        <v>-----</v>
      </c>
      <c r="GY147" s="20" t="str">
        <f t="shared" si="356"/>
        <v>-----</v>
      </c>
      <c r="GZ147" s="7" t="str">
        <f>IF(G147&gt;BH147,"YES","-----")</f>
        <v>-----</v>
      </c>
      <c r="HA147" s="7" t="str">
        <f>IF(F147&lt;BI147,"YES","-----")</f>
        <v>-----</v>
      </c>
      <c r="HB147">
        <f>BH147-BI147</f>
        <v>7.0799999999999272</v>
      </c>
      <c r="HI147">
        <f t="shared" si="334"/>
        <v>-2.17479000000003</v>
      </c>
      <c r="HJ147">
        <f t="shared" si="335"/>
        <v>4.9052099999998973</v>
      </c>
      <c r="HK147" s="7"/>
      <c r="HL147" s="7"/>
      <c r="HM147" s="7"/>
      <c r="HN147" s="7"/>
      <c r="HO147" s="7"/>
      <c r="HP147" s="7"/>
      <c r="HQ147" s="28">
        <f t="shared" si="358"/>
        <v>-1.2352000000000771</v>
      </c>
      <c r="HR147" s="28" t="str">
        <f t="shared" si="336"/>
        <v>Bear</v>
      </c>
      <c r="HS147">
        <f t="shared" si="337"/>
        <v>1.2352000000000771</v>
      </c>
    </row>
    <row r="148" spans="1:227" x14ac:dyDescent="0.55000000000000004">
      <c r="A148">
        <f>Validation!A147</f>
        <v>1772072100</v>
      </c>
      <c r="B148" t="str">
        <f>Price!B147</f>
        <v>XAUUSD</v>
      </c>
      <c r="C148" t="str">
        <f>Price!C147</f>
        <v>M5</v>
      </c>
      <c r="D148">
        <f>Price!D147</f>
        <v>5188.25</v>
      </c>
      <c r="E148">
        <f>Price!E147</f>
        <v>5183.13</v>
      </c>
      <c r="F148">
        <f>Price!F147</f>
        <v>5190.04</v>
      </c>
      <c r="G148">
        <f>Price!G147</f>
        <v>5181.8</v>
      </c>
      <c r="H148">
        <f>Price!H147</f>
        <v>395</v>
      </c>
      <c r="I148">
        <f>Diagonals!E147</f>
        <v>0</v>
      </c>
      <c r="J148">
        <f>Diagonals!F147</f>
        <v>0</v>
      </c>
      <c r="K148">
        <f>Diagonals!G147</f>
        <v>0</v>
      </c>
      <c r="L148">
        <f>Diagonals!H147</f>
        <v>5193.5600000000004</v>
      </c>
      <c r="M148">
        <f>Diagonals!I147</f>
        <v>0</v>
      </c>
      <c r="N148">
        <f>Diagonals!J147</f>
        <v>0</v>
      </c>
      <c r="O148">
        <f>Diagonals!K147</f>
        <v>0</v>
      </c>
      <c r="P148">
        <f>Diagonals!L147</f>
        <v>0</v>
      </c>
      <c r="Q148">
        <f>Trendlines!E147</f>
        <v>5198.57</v>
      </c>
      <c r="R148">
        <f>Trendlines!F147</f>
        <v>5198.1000000000004</v>
      </c>
      <c r="S148">
        <f>Trendlines!G147</f>
        <v>0</v>
      </c>
      <c r="T148">
        <f>Trendlines!H147</f>
        <v>5157.75</v>
      </c>
      <c r="U148">
        <f>Trendlines!I147</f>
        <v>0</v>
      </c>
      <c r="V148">
        <f>Trendlines!J147</f>
        <v>5156.76</v>
      </c>
      <c r="W148">
        <f>Trendlines!K147</f>
        <v>0</v>
      </c>
      <c r="X148">
        <f>Trendlines!L147</f>
        <v>0</v>
      </c>
      <c r="Y148">
        <f>Tema_Hrma_Smma!E147</f>
        <v>5186.82</v>
      </c>
      <c r="Z148">
        <f>Tema_Hrma_Smma!F147</f>
        <v>5189.96</v>
      </c>
      <c r="AA148">
        <f>Tema_Hrma_Smma!G147</f>
        <v>5183.84</v>
      </c>
      <c r="AB148">
        <f>ZScore!H147</f>
        <v>1</v>
      </c>
      <c r="AC148">
        <f>ZScore!I147</f>
        <v>0.54266000000000003</v>
      </c>
      <c r="AD148">
        <f>ZScore!J147</f>
        <v>0</v>
      </c>
      <c r="AE148">
        <f>HA!E147</f>
        <v>5187.6899999999996</v>
      </c>
      <c r="AF148">
        <f>HA!F147</f>
        <v>5190.04</v>
      </c>
      <c r="AG148">
        <f>HA!G147</f>
        <v>5181.8</v>
      </c>
      <c r="AH148">
        <f>HA!H147</f>
        <v>5185.8100000000004</v>
      </c>
      <c r="AI148">
        <f>HA!I147</f>
        <v>-1</v>
      </c>
      <c r="AJ148">
        <f>HA!J147</f>
        <v>1.88</v>
      </c>
      <c r="AK148">
        <f>HA!K147</f>
        <v>-0.38740999999999998</v>
      </c>
      <c r="AL148">
        <f>HA!L147</f>
        <v>-3</v>
      </c>
      <c r="AM148">
        <f>KC!E147</f>
        <v>5214.9598800000003</v>
      </c>
      <c r="AN148">
        <f>KC!F147</f>
        <v>5208.4432100000004</v>
      </c>
      <c r="AO148">
        <f>KC!G147</f>
        <v>5201.9265400000004</v>
      </c>
      <c r="AP148">
        <f>KC!H147</f>
        <v>5195.4098800000002</v>
      </c>
      <c r="AQ148">
        <f>KC!I147</f>
        <v>5188.8932100000002</v>
      </c>
      <c r="AR148">
        <f>KC!J147</f>
        <v>5181.2690700000003</v>
      </c>
      <c r="AS148">
        <f>KC!K147</f>
        <v>5174.7524000000003</v>
      </c>
      <c r="AT148">
        <f>KC!L147</f>
        <v>5168.2357400000001</v>
      </c>
      <c r="AU148">
        <f>KC!M147</f>
        <v>5161.7190700000001</v>
      </c>
      <c r="AV148">
        <f>KC!N147</f>
        <v>5155.2024000000001</v>
      </c>
      <c r="AW148">
        <f>SR_Levels!E147</f>
        <v>5178.6000000000004</v>
      </c>
      <c r="AX148">
        <f>SR_Levels!F147</f>
        <v>5161.8900000000003</v>
      </c>
      <c r="AY148">
        <f>SR_Levels!G147</f>
        <v>5135.8500000000004</v>
      </c>
      <c r="AZ148">
        <f>SR_Levels!H147</f>
        <v>0</v>
      </c>
      <c r="BA148">
        <f>SR_Levels!I147</f>
        <v>5193.3500000000004</v>
      </c>
      <c r="BB148">
        <f>SR_Levels!J147</f>
        <v>5205.3100000000004</v>
      </c>
      <c r="BC148">
        <f>SR_Levels!K147</f>
        <v>0</v>
      </c>
      <c r="BD148">
        <f>SR_Levels!L147</f>
        <v>0</v>
      </c>
      <c r="BE148">
        <f>ZigZag!E147</f>
        <v>0</v>
      </c>
      <c r="BF148">
        <f>ZigZag!F147</f>
        <v>0</v>
      </c>
      <c r="BG148">
        <f>ZigZag!G147</f>
        <v>5184.8900000000003</v>
      </c>
      <c r="BH148">
        <f>Dual_Tema!E147</f>
        <v>5190.67</v>
      </c>
      <c r="BI148">
        <f>Dual_Tema!F147</f>
        <v>5183</v>
      </c>
      <c r="BJ148">
        <f>Pinbar!E147</f>
        <v>0</v>
      </c>
      <c r="BK148">
        <f>SSA!E147</f>
        <v>5184.7471800000003</v>
      </c>
      <c r="BL148">
        <f>SSA!F147</f>
        <v>5186.3735900000001</v>
      </c>
      <c r="BN148" t="str">
        <f t="shared" si="357"/>
        <v>Green Candle</v>
      </c>
      <c r="BO148" s="34">
        <f t="shared" si="359"/>
        <v>-3.2370378791246601E-4</v>
      </c>
      <c r="BP148" s="34">
        <f t="shared" si="361"/>
        <v>-2.3316491503933001E-4</v>
      </c>
      <c r="BQ148" s="34">
        <f t="shared" si="302"/>
        <v>4.3964774188820499E-4</v>
      </c>
      <c r="BR148" s="34">
        <f t="shared" si="304"/>
        <v>3.5843333874947536E-3</v>
      </c>
      <c r="BS148" s="35">
        <f t="shared" si="360"/>
        <v>-5.3957909435076168E-5</v>
      </c>
      <c r="BT148" s="35">
        <f t="shared" si="362"/>
        <v>-1.9432486370485336E-5</v>
      </c>
      <c r="BU148" s="35">
        <f t="shared" si="303"/>
        <v>2.4419805110698078E-5</v>
      </c>
      <c r="BV148" s="35">
        <f t="shared" si="305"/>
        <v>1.4909132022622451E-4</v>
      </c>
      <c r="BW148" s="27">
        <v>96</v>
      </c>
      <c r="BX148">
        <f>F148-G148</f>
        <v>8.2399999999997817</v>
      </c>
      <c r="BY148">
        <f>ABS(F148-D147)</f>
        <v>6.9799999999995634</v>
      </c>
      <c r="BZ148">
        <f>ABS(G148-D147)</f>
        <v>1.2600000000002183</v>
      </c>
      <c r="CA148">
        <f t="shared" si="338"/>
        <v>8.2399999999997817</v>
      </c>
      <c r="CB148">
        <f t="shared" si="363"/>
        <v>7.2957142857141788</v>
      </c>
      <c r="CC148">
        <f t="shared" si="366"/>
        <v>7.5598255961331535</v>
      </c>
      <c r="CD148">
        <f t="shared" si="364"/>
        <v>-0.26411131041897473</v>
      </c>
      <c r="CE148">
        <f t="shared" si="367"/>
        <v>-1</v>
      </c>
      <c r="CF148">
        <f t="shared" ref="CF148:CF211" si="368">IF(CE148=CE147,CF147+CE148,CE148)</f>
        <v>-1</v>
      </c>
      <c r="CG148" s="7" t="str">
        <f t="shared" si="365"/>
        <v>-----</v>
      </c>
      <c r="CI148" s="27"/>
      <c r="CJ148" s="27"/>
      <c r="CK148" s="27"/>
      <c r="CL148" s="27"/>
      <c r="CM148" s="27"/>
      <c r="CN148" s="27"/>
      <c r="CO148" s="27"/>
      <c r="CP148" s="27"/>
      <c r="CQ148" s="27"/>
      <c r="CR148" s="27"/>
      <c r="CS148" s="27"/>
      <c r="CZ148" s="7" t="str">
        <f>IF(AND(D148&gt;BH148,D148&gt;E148),"Bullish Trigger","-----")</f>
        <v>-----</v>
      </c>
      <c r="DA148" s="7" t="str">
        <f>IF(AND(D148&lt;BI148,D148&lt;E148),"Bearish Trigger","-----")</f>
        <v>-----</v>
      </c>
      <c r="DB148" s="13" t="str">
        <f>IF(AND(W148=BE148,W148&gt;0,BE148&gt;0),"Important High","------")</f>
        <v>------</v>
      </c>
      <c r="DC148" s="13" t="str">
        <f>IF(AND(X148=BF148,X148&gt;0,BF148&gt;0),"Important Low","------")</f>
        <v>------</v>
      </c>
      <c r="DD148" s="7" t="str">
        <f>IF(AND(DB148="Important High",DC148="-----",BJ148=1),"Imp High Rej","-----")</f>
        <v>-----</v>
      </c>
      <c r="DE148" s="7" t="str">
        <f>IF(AND(DB148="-----",DC148="Important Low",BJ148=1),"Imp Low Rej","-----")</f>
        <v>-----</v>
      </c>
      <c r="DF148" s="7" t="str">
        <f>IF(Y148&gt;AM148,"Overbought",IF(Y148&gt;AO148,"Bullish Momentum",IF(Y148&gt;AQ148,"Flat Momentum","-----")))</f>
        <v>-----</v>
      </c>
      <c r="DG148" s="7" t="str">
        <f>IF(Y148&lt;AV148,"Oversold",IF(Y148&lt;AT148,"Bearish Momentum",IF(Y148&lt;AR148,"Flat Momentum","-----")))</f>
        <v>-----</v>
      </c>
      <c r="DH148" s="7" t="str">
        <f>IF(AND(DF148="Overbought",AD148=2),"Culminated Thrust","-----")</f>
        <v>-----</v>
      </c>
      <c r="DI148" s="7" t="str">
        <f>IF(AND(DG148="Oversold",AD148=5),"Culminated Thrust","-----")</f>
        <v>-----</v>
      </c>
      <c r="DJ148" s="14">
        <f>(Q148-$D148)/$D148</f>
        <v>1.9891100081915305E-3</v>
      </c>
      <c r="DK148" s="14">
        <f>(R148-$D148)/$D148</f>
        <v>1.8985206958030865E-3</v>
      </c>
      <c r="DL148" s="14">
        <f>(S148-$D148)/$D148</f>
        <v>-1</v>
      </c>
      <c r="DM148" s="14">
        <f>(T148-$D148)/$D148</f>
        <v>-5.8786681443646705E-3</v>
      </c>
      <c r="DN148" s="14">
        <f>(U148-$D148)/$D148</f>
        <v>-1</v>
      </c>
      <c r="DO148" s="14">
        <f>(V148-$D148)/$D148</f>
        <v>-6.06948393003417E-3</v>
      </c>
      <c r="DP148" s="14">
        <f t="shared" si="306"/>
        <v>1.9891100081915305E-3</v>
      </c>
      <c r="DQ148" s="14">
        <f t="shared" si="307"/>
        <v>1.8985206958030865E-3</v>
      </c>
      <c r="DR148" s="14">
        <f t="shared" si="308"/>
        <v>-5.8786681443646705E-3</v>
      </c>
      <c r="DS148" s="14">
        <f t="shared" si="309"/>
        <v>-6.06948393003417E-3</v>
      </c>
      <c r="DT148" s="14">
        <f t="shared" si="310"/>
        <v>-1</v>
      </c>
      <c r="DU148" s="14">
        <f t="shared" si="311"/>
        <v>-1</v>
      </c>
      <c r="DV148" t="str">
        <f>IF($D148&gt;Q148,"SUP","RES")</f>
        <v>RES</v>
      </c>
      <c r="DW148" t="str">
        <f>IF($D148&gt;R148,"SUP","RES")</f>
        <v>RES</v>
      </c>
      <c r="DX148" t="str">
        <f>IF($D148&gt;S148,"SUP","RES")</f>
        <v>SUP</v>
      </c>
      <c r="DY148" t="str">
        <f>IF($D148&gt;T148,"SUP","RES")</f>
        <v>SUP</v>
      </c>
      <c r="DZ148" t="str">
        <f>IF($D148&gt;U148,"SUP","RES")</f>
        <v>SUP</v>
      </c>
      <c r="EA148" t="str">
        <f>IF($D148&gt;V148,"SUP","RES")</f>
        <v>SUP</v>
      </c>
      <c r="EB148" s="7">
        <f t="shared" si="312"/>
        <v>2</v>
      </c>
      <c r="EC148" s="7">
        <f t="shared" si="313"/>
        <v>4</v>
      </c>
      <c r="ED148" s="13" t="str">
        <f t="shared" si="314"/>
        <v>-----</v>
      </c>
      <c r="EE148" s="13" t="str">
        <f t="shared" si="315"/>
        <v>-----</v>
      </c>
      <c r="EF148" s="7">
        <f>IF(OR(ED148="All Sup",EE148="All Res"),"na",((D148-MIN(Q148:V148))/(MAX(Q148:V148)-MIN(Q148:V148))))</f>
        <v>0.99801483869602603</v>
      </c>
      <c r="EG148">
        <v>1.4999999999999999E-4</v>
      </c>
      <c r="EH148">
        <f>Q148*(1+$EG148)</f>
        <v>5199.3497855000005</v>
      </c>
      <c r="EI148">
        <f>Q148*(1-$EG148)</f>
        <v>5197.7902144999998</v>
      </c>
      <c r="EJ148">
        <f>R148*(1+$EG148)</f>
        <v>5198.8797150000009</v>
      </c>
      <c r="EK148">
        <f>R148*(1-$EG148)</f>
        <v>5197.3202850000007</v>
      </c>
      <c r="EL148">
        <f>S148*(1+$EG148)</f>
        <v>0</v>
      </c>
      <c r="EM148">
        <f>S148*(1-$EG148)</f>
        <v>0</v>
      </c>
      <c r="EN148">
        <f>T148*(1+$EG148)</f>
        <v>5158.5236625000007</v>
      </c>
      <c r="EO148">
        <f>T148*(1-$EG148)</f>
        <v>5156.9763375000002</v>
      </c>
      <c r="EP148">
        <f>U148*(1+$EG148)</f>
        <v>0</v>
      </c>
      <c r="EQ148">
        <f>U148*(1-$EG148)</f>
        <v>0</v>
      </c>
      <c r="ER148">
        <f>V148*(1+$EG148)</f>
        <v>5157.5335140000007</v>
      </c>
      <c r="ES148">
        <f>V148*(1-$EG148)</f>
        <v>5155.9864860000007</v>
      </c>
      <c r="ET148" s="7" t="str">
        <f t="shared" si="316"/>
        <v>-----</v>
      </c>
      <c r="EU148" s="7" t="str">
        <f t="shared" si="317"/>
        <v>-----</v>
      </c>
      <c r="EV148" s="7" t="str">
        <f t="shared" si="318"/>
        <v>-----</v>
      </c>
      <c r="EW148" s="7" t="str">
        <f t="shared" si="319"/>
        <v>-----</v>
      </c>
      <c r="EX148" s="7" t="str">
        <f t="shared" si="320"/>
        <v>-----</v>
      </c>
      <c r="EY148" s="7" t="str">
        <f t="shared" si="321"/>
        <v>-----</v>
      </c>
      <c r="EZ148">
        <f t="shared" si="339"/>
        <v>146</v>
      </c>
      <c r="FA148">
        <f t="shared" si="340"/>
        <v>146</v>
      </c>
      <c r="FB148">
        <f t="shared" si="341"/>
        <v>146</v>
      </c>
      <c r="FC148">
        <f t="shared" si="342"/>
        <v>146</v>
      </c>
      <c r="FD148">
        <f t="shared" si="343"/>
        <v>146</v>
      </c>
      <c r="FE148">
        <f t="shared" si="344"/>
        <v>146</v>
      </c>
      <c r="FF148">
        <f t="shared" si="345"/>
        <v>0</v>
      </c>
      <c r="FG148">
        <f t="shared" si="346"/>
        <v>0</v>
      </c>
      <c r="FH148">
        <f t="shared" si="347"/>
        <v>0</v>
      </c>
      <c r="FI148">
        <f t="shared" si="348"/>
        <v>0</v>
      </c>
      <c r="FJ148">
        <f t="shared" si="349"/>
        <v>0</v>
      </c>
      <c r="FK148">
        <f t="shared" si="350"/>
        <v>0</v>
      </c>
      <c r="FL148" s="7" t="str">
        <f t="shared" si="322"/>
        <v>-----</v>
      </c>
      <c r="FM148" s="7" t="str">
        <f t="shared" si="323"/>
        <v>-----</v>
      </c>
      <c r="FN148" s="7" t="str">
        <f t="shared" si="324"/>
        <v>-----</v>
      </c>
      <c r="FO148" s="7" t="str">
        <f t="shared" si="325"/>
        <v>-----</v>
      </c>
      <c r="FP148" s="7" t="str">
        <f t="shared" si="326"/>
        <v>-----</v>
      </c>
      <c r="FQ148" s="7" t="str">
        <f t="shared" si="327"/>
        <v>-----</v>
      </c>
      <c r="FR148" s="13" t="str">
        <f>IF(FL148="-----","-----",(D148-Q148)/Q148)</f>
        <v>-----</v>
      </c>
      <c r="FS148" s="13" t="str">
        <f>IF(FM148="-----","-----",(Q148-R148)/R148)</f>
        <v>-----</v>
      </c>
      <c r="FT148" s="13" t="str">
        <f>IF(FN148="-----","-----",(R148-S148)/S148)</f>
        <v>-----</v>
      </c>
      <c r="FU148" s="13" t="str">
        <f>IF(FO148="-----","-----",(S148-T148)/T148)</f>
        <v>-----</v>
      </c>
      <c r="FV148" s="13" t="str">
        <f>IF(FP148="-----","-----",(T148-U148)/U148)</f>
        <v>-----</v>
      </c>
      <c r="FW148" s="13" t="str">
        <f>IF(FQ148="-----","-----",(U148-V148)/V148)</f>
        <v>-----</v>
      </c>
      <c r="FX148" s="7" t="str">
        <f t="shared" si="328"/>
        <v>-----</v>
      </c>
      <c r="FY148" s="7" t="str">
        <f t="shared" si="329"/>
        <v>-----</v>
      </c>
      <c r="FZ148" s="7" t="str">
        <f t="shared" si="330"/>
        <v>-----</v>
      </c>
      <c r="GA148" s="7" t="str">
        <f t="shared" si="331"/>
        <v>-----</v>
      </c>
      <c r="GB148" s="7" t="str">
        <f t="shared" si="332"/>
        <v>-----</v>
      </c>
      <c r="GC148" s="7" t="str">
        <f t="shared" si="333"/>
        <v>-----</v>
      </c>
      <c r="GD148" s="7" t="str">
        <f>IF(AND(BG148&gt;AA148,BG147&gt;AA147,BG146&gt;AA146,BG145&gt;AA145,BG144&gt;AA144,BG143&gt;AA143,BG142&gt;AA142,BG141&gt;AA141,BG140&gt;AA140,BG139&gt;AA139,BG138&gt;AA138,BG137&gt;AA137),"Bullish",IF(AND(BG148&lt;AA148,BG147&lt;AA147,BG146&lt;AA146,BG145&lt;AA145,BG144&lt;AA144,BG143&lt;AA143,BG142&lt;AA142,BG141&lt;AA141,BG140&lt;AA140,BG139&lt;AA139,BG138&lt;AA138,BG137&lt;AA137),"Bearish","-----"))</f>
        <v>-----</v>
      </c>
      <c r="GE148">
        <f>(Z148-BG148)/BG148</f>
        <v>9.7784138139858493E-4</v>
      </c>
      <c r="GI148" s="7" t="str">
        <f>IF(Y148&gt;Z148,"Bullish","Bearish")</f>
        <v>Bearish</v>
      </c>
      <c r="GJ148" s="19" t="str">
        <f>IF(AND(D148&gt;Y148,D147&lt;Y147),"TEMA crossover","-----")</f>
        <v>TEMA crossover</v>
      </c>
      <c r="GK148" s="19" t="str">
        <f>IF(AND(D148&lt;Y148,D147&gt;Y147),"TEMA crossunder","-----")</f>
        <v>-----</v>
      </c>
      <c r="GL148" s="20" t="str">
        <f>IF(GD148="Bearish","YES","-----")</f>
        <v>-----</v>
      </c>
      <c r="GM148" s="20" t="str">
        <f>IF(GH148="Reverse to Bearish","YES","-----")</f>
        <v>-----</v>
      </c>
      <c r="GN148" s="20" t="str">
        <f>IF(AND(GI148="Bullish",GI147="Bullish",GI146="Bullish",GI145="Bullish"),"YES","-----")</f>
        <v>-----</v>
      </c>
      <c r="GO148" s="20" t="str">
        <f>IF(OR(GK148="TEMA crossunder",GK147="TEMA crossunder",GK146="TEMA crossunder",GK145="TEMA crossunder"),"YES","-----")</f>
        <v>YES</v>
      </c>
      <c r="GP148" s="20" t="str">
        <f>IF(GD148="Bullish","YES","-----")</f>
        <v>-----</v>
      </c>
      <c r="GQ148" s="20" t="str">
        <f>IF(GH148="Reverse to Bullish","YES","-----")</f>
        <v>-----</v>
      </c>
      <c r="GR148" s="20" t="str">
        <f>IF(AND(GI148="Bearish",GI147="Bearish",GI146="Bearish",GI145="Bearish"),"YES","-----")</f>
        <v>-----</v>
      </c>
      <c r="GS148" s="20" t="str">
        <f>IF(OR(GJ148="TEMA crossover",GJ147="TEMA crossover",GJ146="TEMA crossover",GJ145="TEMA crossover"),"YES","-----")</f>
        <v>YES</v>
      </c>
      <c r="GT148" s="20" t="str">
        <f t="shared" si="351"/>
        <v>-----</v>
      </c>
      <c r="GU148" s="20" t="str">
        <f t="shared" si="352"/>
        <v>-----</v>
      </c>
      <c r="GV148" s="20" t="str">
        <f t="shared" si="353"/>
        <v>-----</v>
      </c>
      <c r="GW148" s="20" t="str">
        <f t="shared" si="354"/>
        <v>-----</v>
      </c>
      <c r="GX148" s="20" t="str">
        <f t="shared" si="355"/>
        <v>-----</v>
      </c>
      <c r="GY148" s="20" t="str">
        <f t="shared" si="356"/>
        <v>-----</v>
      </c>
      <c r="GZ148" s="7" t="str">
        <f>IF(G148&gt;BH148,"YES","-----")</f>
        <v>-----</v>
      </c>
      <c r="HA148" s="7" t="str">
        <f>IF(F148&lt;BI148,"YES","-----")</f>
        <v>-----</v>
      </c>
      <c r="HB148">
        <f>BH148-BI148</f>
        <v>7.6700000000000728</v>
      </c>
      <c r="HI148">
        <f t="shared" si="334"/>
        <v>-1.7471800000002986</v>
      </c>
      <c r="HJ148">
        <f t="shared" si="335"/>
        <v>5.9228199999997742</v>
      </c>
      <c r="HK148" s="7"/>
      <c r="HL148" s="7"/>
      <c r="HM148" s="7"/>
      <c r="HN148" s="7"/>
      <c r="HO148" s="7"/>
      <c r="HP148" s="7"/>
      <c r="HQ148" s="28">
        <f t="shared" si="358"/>
        <v>-1.6264099999998507</v>
      </c>
      <c r="HR148" s="28" t="str">
        <f t="shared" si="336"/>
        <v>Bear</v>
      </c>
      <c r="HS148">
        <f t="shared" si="337"/>
        <v>1.6264099999998507</v>
      </c>
    </row>
    <row r="149" spans="1:227" x14ac:dyDescent="0.55000000000000004">
      <c r="A149">
        <f>Validation!A148</f>
        <v>1772072400</v>
      </c>
      <c r="B149" t="str">
        <f>Price!B148</f>
        <v>XAUUSD</v>
      </c>
      <c r="C149" t="str">
        <f>Price!C148</f>
        <v>M5</v>
      </c>
      <c r="D149">
        <f>Price!D148</f>
        <v>5183.4399999999996</v>
      </c>
      <c r="E149">
        <f>Price!E148</f>
        <v>5188.24</v>
      </c>
      <c r="F149">
        <f>Price!F148</f>
        <v>5189.3500000000004</v>
      </c>
      <c r="G149">
        <f>Price!G148</f>
        <v>5181.3500000000004</v>
      </c>
      <c r="H149">
        <f>Price!H148</f>
        <v>354</v>
      </c>
      <c r="I149">
        <f>Diagonals!E148</f>
        <v>0</v>
      </c>
      <c r="J149">
        <f>Diagonals!F148</f>
        <v>0</v>
      </c>
      <c r="K149">
        <f>Diagonals!G148</f>
        <v>0</v>
      </c>
      <c r="L149">
        <f>Diagonals!H148</f>
        <v>5193.2299999999996</v>
      </c>
      <c r="M149">
        <f>Diagonals!I148</f>
        <v>0</v>
      </c>
      <c r="N149">
        <f>Diagonals!J148</f>
        <v>0</v>
      </c>
      <c r="O149">
        <f>Diagonals!K148</f>
        <v>0</v>
      </c>
      <c r="P149">
        <f>Diagonals!L148</f>
        <v>0</v>
      </c>
      <c r="Q149">
        <f>Trendlines!E148</f>
        <v>5198.58</v>
      </c>
      <c r="R149">
        <f>Trendlines!F148</f>
        <v>5198.07</v>
      </c>
      <c r="S149">
        <f>Trendlines!G148</f>
        <v>0</v>
      </c>
      <c r="T149">
        <f>Trendlines!H148</f>
        <v>5157.83</v>
      </c>
      <c r="U149">
        <f>Trendlines!I148</f>
        <v>0</v>
      </c>
      <c r="V149">
        <f>Trendlines!J148</f>
        <v>5156.79</v>
      </c>
      <c r="W149">
        <f>Trendlines!K148</f>
        <v>0</v>
      </c>
      <c r="X149">
        <f>Trendlines!L148</f>
        <v>0</v>
      </c>
      <c r="Y149">
        <f>Tema_Hrma_Smma!E148</f>
        <v>5185.46</v>
      </c>
      <c r="Z149">
        <f>Tema_Hrma_Smma!F148</f>
        <v>5189.24</v>
      </c>
      <c r="AA149">
        <f>Tema_Hrma_Smma!G148</f>
        <v>5183.8900000000003</v>
      </c>
      <c r="AB149">
        <f>ZScore!H148</f>
        <v>-1</v>
      </c>
      <c r="AC149">
        <f>ZScore!I148</f>
        <v>0.44567000000000001</v>
      </c>
      <c r="AD149">
        <f>ZScore!J148</f>
        <v>3</v>
      </c>
      <c r="AE149">
        <f>HA!E148</f>
        <v>5186.75</v>
      </c>
      <c r="AF149">
        <f>HA!F148</f>
        <v>5189.3500000000004</v>
      </c>
      <c r="AG149">
        <f>HA!G148</f>
        <v>5181.3500000000004</v>
      </c>
      <c r="AH149">
        <f>HA!H148</f>
        <v>5185.6000000000004</v>
      </c>
      <c r="AI149">
        <f>HA!I148</f>
        <v>-1</v>
      </c>
      <c r="AJ149">
        <f>HA!J148</f>
        <v>1.1499999999999999</v>
      </c>
      <c r="AK149">
        <f>HA!K148</f>
        <v>-0.65841000000000005</v>
      </c>
      <c r="AL149">
        <f>HA!L148</f>
        <v>-4</v>
      </c>
      <c r="AM149">
        <f>KC!E148</f>
        <v>5215.3658599999999</v>
      </c>
      <c r="AN149">
        <f>KC!F148</f>
        <v>5208.8243199999997</v>
      </c>
      <c r="AO149">
        <f>KC!G148</f>
        <v>5202.2827699999998</v>
      </c>
      <c r="AP149">
        <f>KC!H148</f>
        <v>5195.7412299999996</v>
      </c>
      <c r="AQ149">
        <f>KC!I148</f>
        <v>5189.1996900000004</v>
      </c>
      <c r="AR149">
        <f>KC!J148</f>
        <v>5181.5861599999998</v>
      </c>
      <c r="AS149">
        <f>KC!K148</f>
        <v>5175.0446099999999</v>
      </c>
      <c r="AT149">
        <f>KC!L148</f>
        <v>5168.5030699999998</v>
      </c>
      <c r="AU149">
        <f>KC!M148</f>
        <v>5161.9615299999996</v>
      </c>
      <c r="AV149">
        <f>KC!N148</f>
        <v>5155.4199799999997</v>
      </c>
      <c r="AW149">
        <f>SR_Levels!E148</f>
        <v>5178.6000000000004</v>
      </c>
      <c r="AX149">
        <f>SR_Levels!F148</f>
        <v>5161.8900000000003</v>
      </c>
      <c r="AY149">
        <f>SR_Levels!G148</f>
        <v>5135.8500000000004</v>
      </c>
      <c r="AZ149">
        <f>SR_Levels!H148</f>
        <v>0</v>
      </c>
      <c r="BA149">
        <f>SR_Levels!I148</f>
        <v>5193.3500000000004</v>
      </c>
      <c r="BB149">
        <f>SR_Levels!J148</f>
        <v>5205.3100000000004</v>
      </c>
      <c r="BC149">
        <f>SR_Levels!K148</f>
        <v>0</v>
      </c>
      <c r="BD149">
        <f>SR_Levels!L148</f>
        <v>0</v>
      </c>
      <c r="BE149">
        <f>ZigZag!E148</f>
        <v>0</v>
      </c>
      <c r="BF149">
        <f>ZigZag!F148</f>
        <v>0</v>
      </c>
      <c r="BG149">
        <f>ZigZag!G148</f>
        <v>5184.88</v>
      </c>
      <c r="BH149">
        <f>Dual_Tema!E148</f>
        <v>5189.72</v>
      </c>
      <c r="BI149">
        <f>Dual_Tema!F148</f>
        <v>5181.8</v>
      </c>
      <c r="BJ149">
        <f>Pinbar!E148</f>
        <v>0</v>
      </c>
      <c r="BK149">
        <f>SSA!E148</f>
        <v>5182.6210300000002</v>
      </c>
      <c r="BL149">
        <f>SSA!F148</f>
        <v>5184.4973099999997</v>
      </c>
      <c r="BN149" t="str">
        <f t="shared" si="357"/>
        <v>Red Candle</v>
      </c>
      <c r="BO149" s="34">
        <f t="shared" si="359"/>
        <v>-1.487143528614121E-3</v>
      </c>
      <c r="BP149" s="34">
        <f t="shared" si="361"/>
        <v>-5.032732040763932E-4</v>
      </c>
      <c r="BQ149" s="34">
        <f t="shared" si="302"/>
        <v>-1.2062354278667975E-3</v>
      </c>
      <c r="BR149" s="34">
        <f t="shared" si="304"/>
        <v>4.8253791782948419E-4</v>
      </c>
      <c r="BS149" s="35">
        <f t="shared" si="360"/>
        <v>-2.4801097754090229E-4</v>
      </c>
      <c r="BT149" s="35">
        <f t="shared" si="362"/>
        <v>-4.1949110823225055E-5</v>
      </c>
      <c r="BU149" s="35">
        <f t="shared" si="303"/>
        <v>-6.7051280594365714E-5</v>
      </c>
      <c r="BV149" s="35">
        <f t="shared" si="305"/>
        <v>2.0101099267977318E-5</v>
      </c>
      <c r="BW149" s="27">
        <v>96</v>
      </c>
      <c r="BX149">
        <f>F149-G149</f>
        <v>8</v>
      </c>
      <c r="BY149">
        <f>ABS(F149-D148)</f>
        <v>1.1000000000003638</v>
      </c>
      <c r="BZ149">
        <f>ABS(G149-D148)</f>
        <v>6.8999999999996362</v>
      </c>
      <c r="CA149">
        <f t="shared" si="338"/>
        <v>8</v>
      </c>
      <c r="CB149">
        <f t="shared" si="363"/>
        <v>7.4228571428570831</v>
      </c>
      <c r="CC149">
        <f t="shared" si="366"/>
        <v>7.5912666249807854</v>
      </c>
      <c r="CD149">
        <f t="shared" si="364"/>
        <v>-0.16840948212370233</v>
      </c>
      <c r="CE149">
        <f t="shared" si="367"/>
        <v>-1</v>
      </c>
      <c r="CF149">
        <f t="shared" si="368"/>
        <v>-2</v>
      </c>
      <c r="CG149" s="7" t="str">
        <f t="shared" si="365"/>
        <v>-----</v>
      </c>
      <c r="CI149" s="27"/>
      <c r="CJ149" s="27"/>
      <c r="CK149" s="27"/>
      <c r="CL149" s="27"/>
      <c r="CM149" s="27"/>
      <c r="CN149" s="27"/>
      <c r="CO149" s="27"/>
      <c r="CP149" s="27"/>
      <c r="CQ149" s="27"/>
      <c r="CR149" s="27"/>
      <c r="CS149" s="27"/>
      <c r="CZ149" s="7" t="str">
        <f>IF(AND(D149&gt;BH149,D149&gt;E149),"Bullish Trigger","-----")</f>
        <v>-----</v>
      </c>
      <c r="DA149" s="7" t="str">
        <f>IF(AND(D149&lt;BI149,D149&lt;E149),"Bearish Trigger","-----")</f>
        <v>-----</v>
      </c>
      <c r="DB149" s="13" t="str">
        <f>IF(AND(W149=BE149,W149&gt;0,BE149&gt;0),"Important High","------")</f>
        <v>------</v>
      </c>
      <c r="DC149" s="13" t="str">
        <f>IF(AND(X149=BF149,X149&gt;0,BF149&gt;0),"Important Low","------")</f>
        <v>------</v>
      </c>
      <c r="DD149" s="7" t="str">
        <f>IF(AND(DB149="Important High",DC149="-----",BJ149=1),"Imp High Rej","-----")</f>
        <v>-----</v>
      </c>
      <c r="DE149" s="7" t="str">
        <f>IF(AND(DB149="-----",DC149="Important Low",BJ149=1),"Imp Low Rej","-----")</f>
        <v>-----</v>
      </c>
      <c r="DF149" s="7" t="str">
        <f>IF(Y149&gt;AM149,"Overbought",IF(Y149&gt;AO149,"Bullish Momentum",IF(Y149&gt;AQ149,"Flat Momentum","-----")))</f>
        <v>-----</v>
      </c>
      <c r="DG149" s="7" t="str">
        <f>IF(Y149&lt;AV149,"Oversold",IF(Y149&lt;AT149,"Bearish Momentum",IF(Y149&lt;AR149,"Flat Momentum","-----")))</f>
        <v>-----</v>
      </c>
      <c r="DH149" s="7" t="str">
        <f>IF(AND(DF149="Overbought",AD149=2),"Culminated Thrust","-----")</f>
        <v>-----</v>
      </c>
      <c r="DI149" s="7" t="str">
        <f>IF(AND(DG149="Oversold",AD149=5),"Culminated Thrust","-----")</f>
        <v>-----</v>
      </c>
      <c r="DJ149" s="14">
        <f>(Q149-$D149)/$D149</f>
        <v>2.9208402142207354E-3</v>
      </c>
      <c r="DK149" s="14">
        <f>(R149-$D149)/$D149</f>
        <v>2.822449956013788E-3</v>
      </c>
      <c r="DL149" s="14">
        <f>(S149-$D149)/$D149</f>
        <v>-1</v>
      </c>
      <c r="DM149" s="14">
        <f>(T149-$D149)/$D149</f>
        <v>-4.9407343385858959E-3</v>
      </c>
      <c r="DN149" s="14">
        <f>(U149-$D149)/$D149</f>
        <v>-1</v>
      </c>
      <c r="DO149" s="14">
        <f>(V149-$D149)/$D149</f>
        <v>-5.1413732964980087E-3</v>
      </c>
      <c r="DP149" s="14">
        <f t="shared" si="306"/>
        <v>2.9208402142207354E-3</v>
      </c>
      <c r="DQ149" s="14">
        <f t="shared" si="307"/>
        <v>2.822449956013788E-3</v>
      </c>
      <c r="DR149" s="14">
        <f t="shared" si="308"/>
        <v>-4.9407343385858959E-3</v>
      </c>
      <c r="DS149" s="14">
        <f t="shared" si="309"/>
        <v>-5.1413732964980087E-3</v>
      </c>
      <c r="DT149" s="14">
        <f t="shared" si="310"/>
        <v>-1</v>
      </c>
      <c r="DU149" s="14">
        <f t="shared" si="311"/>
        <v>-1</v>
      </c>
      <c r="DV149" t="str">
        <f>IF($D149&gt;Q149,"SUP","RES")</f>
        <v>RES</v>
      </c>
      <c r="DW149" t="str">
        <f>IF($D149&gt;R149,"SUP","RES")</f>
        <v>RES</v>
      </c>
      <c r="DX149" t="str">
        <f>IF($D149&gt;S149,"SUP","RES")</f>
        <v>SUP</v>
      </c>
      <c r="DY149" t="str">
        <f>IF($D149&gt;T149,"SUP","RES")</f>
        <v>SUP</v>
      </c>
      <c r="DZ149" t="str">
        <f>IF($D149&gt;U149,"SUP","RES")</f>
        <v>SUP</v>
      </c>
      <c r="EA149" t="str">
        <f>IF($D149&gt;V149,"SUP","RES")</f>
        <v>SUP</v>
      </c>
      <c r="EB149" s="7">
        <f t="shared" si="312"/>
        <v>2</v>
      </c>
      <c r="EC149" s="7">
        <f t="shared" si="313"/>
        <v>4</v>
      </c>
      <c r="ED149" s="13" t="str">
        <f t="shared" si="314"/>
        <v>-----</v>
      </c>
      <c r="EE149" s="13" t="str">
        <f t="shared" si="315"/>
        <v>-----</v>
      </c>
      <c r="EF149" s="7">
        <f>IF(OR(ED149="All Sup",EE149="All Res"),"na",((D149-MIN(Q149:V149))/(MAX(Q149:V149)-MIN(Q149:V149))))</f>
        <v>0.99708766624732137</v>
      </c>
      <c r="EG149">
        <v>1.4999999999999999E-4</v>
      </c>
      <c r="EH149">
        <f>Q149*(1+$EG149)</f>
        <v>5199.3597870000003</v>
      </c>
      <c r="EI149">
        <f>Q149*(1-$EG149)</f>
        <v>5197.8002130000004</v>
      </c>
      <c r="EJ149">
        <f>R149*(1+$EG149)</f>
        <v>5198.8497105000006</v>
      </c>
      <c r="EK149">
        <f>R149*(1-$EG149)</f>
        <v>5197.2902894999997</v>
      </c>
      <c r="EL149">
        <f>S149*(1+$EG149)</f>
        <v>0</v>
      </c>
      <c r="EM149">
        <f>S149*(1-$EG149)</f>
        <v>0</v>
      </c>
      <c r="EN149">
        <f>T149*(1+$EG149)</f>
        <v>5158.6036745000001</v>
      </c>
      <c r="EO149">
        <f>T149*(1-$EG149)</f>
        <v>5157.0563254999997</v>
      </c>
      <c r="EP149">
        <f>U149*(1+$EG149)</f>
        <v>0</v>
      </c>
      <c r="EQ149">
        <f>U149*(1-$EG149)</f>
        <v>0</v>
      </c>
      <c r="ER149">
        <f>V149*(1+$EG149)</f>
        <v>5157.5635185000001</v>
      </c>
      <c r="ES149">
        <f>V149*(1-$EG149)</f>
        <v>5156.0164814999998</v>
      </c>
      <c r="ET149" s="7" t="str">
        <f t="shared" si="316"/>
        <v>-----</v>
      </c>
      <c r="EU149" s="7" t="str">
        <f t="shared" si="317"/>
        <v>-----</v>
      </c>
      <c r="EV149" s="7" t="str">
        <f t="shared" si="318"/>
        <v>-----</v>
      </c>
      <c r="EW149" s="7" t="str">
        <f t="shared" si="319"/>
        <v>-----</v>
      </c>
      <c r="EX149" s="7" t="str">
        <f t="shared" si="320"/>
        <v>-----</v>
      </c>
      <c r="EY149" s="7" t="str">
        <f t="shared" si="321"/>
        <v>-----</v>
      </c>
      <c r="EZ149">
        <f t="shared" si="339"/>
        <v>147</v>
      </c>
      <c r="FA149">
        <f t="shared" si="340"/>
        <v>147</v>
      </c>
      <c r="FB149">
        <f t="shared" si="341"/>
        <v>147</v>
      </c>
      <c r="FC149">
        <f t="shared" si="342"/>
        <v>147</v>
      </c>
      <c r="FD149">
        <f t="shared" si="343"/>
        <v>147</v>
      </c>
      <c r="FE149">
        <f t="shared" si="344"/>
        <v>147</v>
      </c>
      <c r="FF149">
        <f t="shared" si="345"/>
        <v>0</v>
      </c>
      <c r="FG149">
        <f t="shared" si="346"/>
        <v>0</v>
      </c>
      <c r="FH149">
        <f t="shared" si="347"/>
        <v>0</v>
      </c>
      <c r="FI149">
        <f t="shared" si="348"/>
        <v>0</v>
      </c>
      <c r="FJ149">
        <f t="shared" si="349"/>
        <v>0</v>
      </c>
      <c r="FK149">
        <f t="shared" si="350"/>
        <v>0</v>
      </c>
      <c r="FL149" s="7" t="str">
        <f t="shared" si="322"/>
        <v>-----</v>
      </c>
      <c r="FM149" s="7" t="str">
        <f t="shared" si="323"/>
        <v>-----</v>
      </c>
      <c r="FN149" s="7" t="str">
        <f t="shared" si="324"/>
        <v>-----</v>
      </c>
      <c r="FO149" s="7" t="str">
        <f t="shared" si="325"/>
        <v>-----</v>
      </c>
      <c r="FP149" s="7" t="str">
        <f t="shared" si="326"/>
        <v>-----</v>
      </c>
      <c r="FQ149" s="7" t="str">
        <f t="shared" si="327"/>
        <v>-----</v>
      </c>
      <c r="FR149" s="13" t="str">
        <f>IF(FL149="-----","-----",(D149-Q149)/Q149)</f>
        <v>-----</v>
      </c>
      <c r="FS149" s="13" t="str">
        <f>IF(FM149="-----","-----",(Q149-R149)/R149)</f>
        <v>-----</v>
      </c>
      <c r="FT149" s="13" t="str">
        <f>IF(FN149="-----","-----",(R149-S149)/S149)</f>
        <v>-----</v>
      </c>
      <c r="FU149" s="13" t="str">
        <f>IF(FO149="-----","-----",(S149-T149)/T149)</f>
        <v>-----</v>
      </c>
      <c r="FV149" s="13" t="str">
        <f>IF(FP149="-----","-----",(T149-U149)/U149)</f>
        <v>-----</v>
      </c>
      <c r="FW149" s="13" t="str">
        <f>IF(FQ149="-----","-----",(U149-V149)/V149)</f>
        <v>-----</v>
      </c>
      <c r="FX149" s="7" t="str">
        <f t="shared" si="328"/>
        <v>-----</v>
      </c>
      <c r="FY149" s="7" t="str">
        <f t="shared" si="329"/>
        <v>-----</v>
      </c>
      <c r="FZ149" s="7" t="str">
        <f t="shared" si="330"/>
        <v>-----</v>
      </c>
      <c r="GA149" s="7" t="str">
        <f t="shared" si="331"/>
        <v>-----</v>
      </c>
      <c r="GB149" s="7" t="str">
        <f t="shared" si="332"/>
        <v>-----</v>
      </c>
      <c r="GC149" s="7" t="str">
        <f t="shared" si="333"/>
        <v>-----</v>
      </c>
      <c r="GD149" s="7" t="str">
        <f>IF(AND(BG149&gt;AA149,BG148&gt;AA148,BG147&gt;AA147,BG146&gt;AA146,BG145&gt;AA145,BG144&gt;AA144,BG143&gt;AA143,BG142&gt;AA142,BG141&gt;AA141,BG140&gt;AA140,BG139&gt;AA139,BG138&gt;AA138),"Bullish",IF(AND(BG149&lt;AA149,BG148&lt;AA148,BG147&lt;AA147,BG146&lt;AA146,BG145&lt;AA145,BG144&lt;AA144,BG143&lt;AA143,BG142&lt;AA142,BG141&lt;AA141,BG140&lt;AA140,BG139&lt;AA139,BG138&lt;AA138),"Bearish","-----"))</f>
        <v>-----</v>
      </c>
      <c r="GE149">
        <f>(Z149-BG149)/BG149</f>
        <v>8.4090663621909714E-4</v>
      </c>
      <c r="GI149" s="7" t="str">
        <f>IF(Y149&gt;Z149,"Bullish","Bearish")</f>
        <v>Bearish</v>
      </c>
      <c r="GJ149" s="19" t="str">
        <f>IF(AND(D149&gt;Y149,D148&lt;Y148),"TEMA crossover","-----")</f>
        <v>-----</v>
      </c>
      <c r="GK149" s="19" t="str">
        <f>IF(AND(D149&lt;Y149,D148&gt;Y148),"TEMA crossunder","-----")</f>
        <v>TEMA crossunder</v>
      </c>
      <c r="GL149" s="20" t="str">
        <f>IF(GD149="Bearish","YES","-----")</f>
        <v>-----</v>
      </c>
      <c r="GM149" s="20" t="str">
        <f>IF(GH149="Reverse to Bearish","YES","-----")</f>
        <v>-----</v>
      </c>
      <c r="GN149" s="20" t="str">
        <f>IF(AND(GI149="Bullish",GI148="Bullish",GI147="Bullish",GI146="Bullish"),"YES","-----")</f>
        <v>-----</v>
      </c>
      <c r="GO149" s="20" t="str">
        <f>IF(OR(GK149="TEMA crossunder",GK148="TEMA crossunder",GK147="TEMA crossunder",GK146="TEMA crossunder"),"YES","-----")</f>
        <v>YES</v>
      </c>
      <c r="GP149" s="20" t="str">
        <f>IF(GD149="Bullish","YES","-----")</f>
        <v>-----</v>
      </c>
      <c r="GQ149" s="20" t="str">
        <f>IF(GH149="Reverse to Bullish","YES","-----")</f>
        <v>-----</v>
      </c>
      <c r="GR149" s="20" t="str">
        <f>IF(AND(GI149="Bearish",GI148="Bearish",GI147="Bearish",GI146="Bearish"),"YES","-----")</f>
        <v>YES</v>
      </c>
      <c r="GS149" s="20" t="str">
        <f>IF(OR(GJ149="TEMA crossover",GJ148="TEMA crossover",GJ147="TEMA crossover",GJ146="TEMA crossover"),"YES","-----")</f>
        <v>YES</v>
      </c>
      <c r="GT149" s="20" t="str">
        <f t="shared" si="351"/>
        <v>-----</v>
      </c>
      <c r="GU149" s="20" t="str">
        <f t="shared" si="352"/>
        <v>-----</v>
      </c>
      <c r="GV149" s="20" t="str">
        <f t="shared" si="353"/>
        <v>-----</v>
      </c>
      <c r="GW149" s="20" t="str">
        <f t="shared" si="354"/>
        <v>-----</v>
      </c>
      <c r="GX149" s="20" t="str">
        <f t="shared" si="355"/>
        <v>-----</v>
      </c>
      <c r="GY149" s="20" t="str">
        <f t="shared" si="356"/>
        <v>-----</v>
      </c>
      <c r="GZ149" s="7" t="str">
        <f>IF(G149&gt;BH149,"YES","-----")</f>
        <v>-----</v>
      </c>
      <c r="HA149" s="7" t="str">
        <f>IF(F149&lt;BI149,"YES","-----")</f>
        <v>-----</v>
      </c>
      <c r="HB149">
        <f>BH149-BI149</f>
        <v>7.9200000000000728</v>
      </c>
      <c r="HI149">
        <f t="shared" si="334"/>
        <v>-0.82103000000006432</v>
      </c>
      <c r="HJ149">
        <f t="shared" si="335"/>
        <v>7.0989700000000084</v>
      </c>
      <c r="HK149" s="7"/>
      <c r="HL149" s="7"/>
      <c r="HM149" s="7"/>
      <c r="HN149" s="7"/>
      <c r="HO149" s="7"/>
      <c r="HP149" s="7"/>
      <c r="HQ149" s="28">
        <f t="shared" si="358"/>
        <v>-1.8762799999994968</v>
      </c>
      <c r="HR149" s="28" t="str">
        <f t="shared" si="336"/>
        <v>Bear</v>
      </c>
      <c r="HS149">
        <f t="shared" si="337"/>
        <v>1.8762799999994968</v>
      </c>
    </row>
    <row r="150" spans="1:227" x14ac:dyDescent="0.55000000000000004">
      <c r="A150">
        <f>Validation!A149</f>
        <v>1772072700</v>
      </c>
      <c r="B150" t="str">
        <f>Price!B149</f>
        <v>XAUUSD</v>
      </c>
      <c r="C150" t="str">
        <f>Price!C149</f>
        <v>M5</v>
      </c>
      <c r="D150">
        <f>Price!D149</f>
        <v>5180.79</v>
      </c>
      <c r="E150">
        <f>Price!E149</f>
        <v>5183.53</v>
      </c>
      <c r="F150">
        <f>Price!F149</f>
        <v>5184.7</v>
      </c>
      <c r="G150">
        <f>Price!G149</f>
        <v>5180.67</v>
      </c>
      <c r="H150">
        <f>Price!H149</f>
        <v>405</v>
      </c>
      <c r="I150">
        <f>Diagonals!E149</f>
        <v>0</v>
      </c>
      <c r="J150">
        <f>Diagonals!F149</f>
        <v>0</v>
      </c>
      <c r="K150">
        <f>Diagonals!G149</f>
        <v>0</v>
      </c>
      <c r="L150">
        <f>Diagonals!H149</f>
        <v>5192.8999999999996</v>
      </c>
      <c r="M150">
        <f>Diagonals!I149</f>
        <v>0</v>
      </c>
      <c r="N150">
        <f>Diagonals!J149</f>
        <v>0</v>
      </c>
      <c r="O150">
        <f>Diagonals!K149</f>
        <v>0</v>
      </c>
      <c r="P150">
        <f>Diagonals!L149</f>
        <v>0</v>
      </c>
      <c r="Q150">
        <f>Trendlines!E149</f>
        <v>5198.58</v>
      </c>
      <c r="R150">
        <f>Trendlines!F149</f>
        <v>5198.05</v>
      </c>
      <c r="S150">
        <f>Trendlines!G149</f>
        <v>0</v>
      </c>
      <c r="T150">
        <f>Trendlines!H149</f>
        <v>5157.8999999999996</v>
      </c>
      <c r="U150">
        <f>Trendlines!I149</f>
        <v>0</v>
      </c>
      <c r="V150">
        <f>Trendlines!J149</f>
        <v>5156.83</v>
      </c>
      <c r="W150">
        <f>Trendlines!K149</f>
        <v>0</v>
      </c>
      <c r="X150">
        <f>Trendlines!L149</f>
        <v>0</v>
      </c>
      <c r="Y150">
        <f>Tema_Hrma_Smma!E149</f>
        <v>5183.34</v>
      </c>
      <c r="Z150">
        <f>Tema_Hrma_Smma!F149</f>
        <v>5188.1899999999996</v>
      </c>
      <c r="AA150">
        <f>Tema_Hrma_Smma!G149</f>
        <v>5183.87</v>
      </c>
      <c r="AB150">
        <f>ZScore!H149</f>
        <v>-1</v>
      </c>
      <c r="AC150">
        <f>ZScore!I149</f>
        <v>0.19317999999999999</v>
      </c>
      <c r="AD150">
        <f>ZScore!J149</f>
        <v>3</v>
      </c>
      <c r="AE150">
        <f>HA!E149</f>
        <v>5186.17</v>
      </c>
      <c r="AF150">
        <f>HA!F149</f>
        <v>5186.17</v>
      </c>
      <c r="AG150">
        <f>HA!G149</f>
        <v>5180.67</v>
      </c>
      <c r="AH150">
        <f>HA!H149</f>
        <v>5182.42</v>
      </c>
      <c r="AI150">
        <f>HA!I149</f>
        <v>-1</v>
      </c>
      <c r="AJ150">
        <f>HA!J149</f>
        <v>3.75</v>
      </c>
      <c r="AK150">
        <f>HA!K149</f>
        <v>0.33148</v>
      </c>
      <c r="AL150">
        <f>HA!L149</f>
        <v>-5</v>
      </c>
      <c r="AM150">
        <f>KC!E149</f>
        <v>5215.3586800000003</v>
      </c>
      <c r="AN150">
        <f>KC!F149</f>
        <v>5208.8481199999997</v>
      </c>
      <c r="AO150">
        <f>KC!G149</f>
        <v>5202.3375699999997</v>
      </c>
      <c r="AP150">
        <f>KC!H149</f>
        <v>5195.82701</v>
      </c>
      <c r="AQ150">
        <f>KC!I149</f>
        <v>5189.31646</v>
      </c>
      <c r="AR150">
        <f>KC!J149</f>
        <v>5181.8017300000001</v>
      </c>
      <c r="AS150">
        <f>KC!K149</f>
        <v>5175.2911800000002</v>
      </c>
      <c r="AT150">
        <f>KC!L149</f>
        <v>5168.7806200000005</v>
      </c>
      <c r="AU150">
        <f>KC!M149</f>
        <v>5162.2700699999996</v>
      </c>
      <c r="AV150">
        <f>KC!N149</f>
        <v>5155.7595099999999</v>
      </c>
      <c r="AW150">
        <f>SR_Levels!E149</f>
        <v>5178.6000000000004</v>
      </c>
      <c r="AX150">
        <f>SR_Levels!F149</f>
        <v>5161.8900000000003</v>
      </c>
      <c r="AY150">
        <f>SR_Levels!G149</f>
        <v>5135.8500000000004</v>
      </c>
      <c r="AZ150">
        <f>SR_Levels!H149</f>
        <v>0</v>
      </c>
      <c r="BA150">
        <f>SR_Levels!I149</f>
        <v>5193.3500000000004</v>
      </c>
      <c r="BB150">
        <f>SR_Levels!J149</f>
        <v>5205.3100000000004</v>
      </c>
      <c r="BC150">
        <f>SR_Levels!K149</f>
        <v>0</v>
      </c>
      <c r="BD150">
        <f>SR_Levels!L149</f>
        <v>0</v>
      </c>
      <c r="BE150">
        <f>ZigZag!E149</f>
        <v>0</v>
      </c>
      <c r="BF150">
        <f>ZigZag!F149</f>
        <v>0</v>
      </c>
      <c r="BG150">
        <f>ZigZag!G149</f>
        <v>5184.67</v>
      </c>
      <c r="BH150">
        <f>Dual_Tema!E149</f>
        <v>5186.88</v>
      </c>
      <c r="BI150">
        <f>Dual_Tema!F149</f>
        <v>5180.76</v>
      </c>
      <c r="BJ150">
        <f>Pinbar!E149</f>
        <v>0</v>
      </c>
      <c r="BK150">
        <f>SSA!E149</f>
        <v>5180.77934</v>
      </c>
      <c r="BL150">
        <f>SSA!F149</f>
        <v>5182.63832</v>
      </c>
      <c r="BN150" t="str">
        <f t="shared" si="357"/>
        <v>Red Candle</v>
      </c>
      <c r="BO150" s="34">
        <f t="shared" si="359"/>
        <v>-2.1033532304385316E-3</v>
      </c>
      <c r="BP150" s="34">
        <f t="shared" si="361"/>
        <v>4.8257517555994056E-5</v>
      </c>
      <c r="BQ150" s="34">
        <f t="shared" ref="BQ150:BQ213" si="369">(D150/D132)-1</f>
        <v>-1.4494122363545303E-3</v>
      </c>
      <c r="BR150" s="34">
        <f t="shared" si="304"/>
        <v>-8.6013210549151786E-4</v>
      </c>
      <c r="BS150" s="35">
        <f t="shared" si="360"/>
        <v>-3.5086649604199049E-4</v>
      </c>
      <c r="BT150" s="35">
        <f t="shared" si="362"/>
        <v>4.0213708523140212E-6</v>
      </c>
      <c r="BU150" s="35">
        <f t="shared" ref="BU150:BU213" si="370">((BQ150+1)^(1/18))-1</f>
        <v>-8.0578067321313007E-5</v>
      </c>
      <c r="BV150" s="35">
        <f t="shared" si="305"/>
        <v>-3.5853616883851913E-5</v>
      </c>
      <c r="BW150" s="27">
        <v>96</v>
      </c>
      <c r="BX150">
        <f>F150-G150</f>
        <v>4.0299999999997453</v>
      </c>
      <c r="BY150">
        <f>ABS(F150-D149)</f>
        <v>1.2600000000002183</v>
      </c>
      <c r="BZ150">
        <f>ABS(G150-D149)</f>
        <v>2.7699999999995271</v>
      </c>
      <c r="CA150">
        <f t="shared" si="338"/>
        <v>4.0299999999997453</v>
      </c>
      <c r="CB150">
        <f t="shared" si="363"/>
        <v>7.3514285714285119</v>
      </c>
      <c r="CC150">
        <f t="shared" si="366"/>
        <v>7.3368904374821398</v>
      </c>
      <c r="CD150">
        <f t="shared" si="364"/>
        <v>1.4538133946372156E-2</v>
      </c>
      <c r="CE150">
        <f t="shared" si="367"/>
        <v>1</v>
      </c>
      <c r="CF150">
        <f t="shared" si="368"/>
        <v>1</v>
      </c>
      <c r="CG150" s="7" t="str">
        <f t="shared" si="365"/>
        <v>-----</v>
      </c>
      <c r="CI150" s="27"/>
      <c r="CJ150" s="27"/>
      <c r="CK150" s="27"/>
      <c r="CL150" s="27"/>
      <c r="CM150" s="27"/>
      <c r="CN150" s="27"/>
      <c r="CO150" s="27"/>
      <c r="CP150" s="27"/>
      <c r="CQ150" s="27"/>
      <c r="CR150" s="27"/>
      <c r="CS150" s="27"/>
      <c r="CZ150" s="7" t="str">
        <f>IF(AND(D150&gt;BH150,D150&gt;E150),"Bullish Trigger","-----")</f>
        <v>-----</v>
      </c>
      <c r="DA150" s="7" t="str">
        <f>IF(AND(D150&lt;BI150,D150&lt;E150),"Bearish Trigger","-----")</f>
        <v>-----</v>
      </c>
      <c r="DB150" s="13" t="str">
        <f>IF(AND(W150=BE150,W150&gt;0,BE150&gt;0),"Important High","------")</f>
        <v>------</v>
      </c>
      <c r="DC150" s="13" t="str">
        <f>IF(AND(X150=BF150,X150&gt;0,BF150&gt;0),"Important Low","------")</f>
        <v>------</v>
      </c>
      <c r="DD150" s="7" t="str">
        <f>IF(AND(DB150="Important High",DC150="-----",BJ150=1),"Imp High Rej","-----")</f>
        <v>-----</v>
      </c>
      <c r="DE150" s="7" t="str">
        <f>IF(AND(DB150="-----",DC150="Important Low",BJ150=1),"Imp Low Rej","-----")</f>
        <v>-----</v>
      </c>
      <c r="DF150" s="7" t="str">
        <f>IF(Y150&gt;AM150,"Overbought",IF(Y150&gt;AO150,"Bullish Momentum",IF(Y150&gt;AQ150,"Flat Momentum","-----")))</f>
        <v>-----</v>
      </c>
      <c r="DG150" s="7" t="str">
        <f>IF(Y150&lt;AV150,"Oversold",IF(Y150&lt;AT150,"Bearish Momentum",IF(Y150&lt;AR150,"Flat Momentum","-----")))</f>
        <v>-----</v>
      </c>
      <c r="DH150" s="7" t="str">
        <f>IF(AND(DF150="Overbought",AD150=2),"Culminated Thrust","-----")</f>
        <v>-----</v>
      </c>
      <c r="DI150" s="7" t="str">
        <f>IF(AND(DG150="Oversold",AD150=5),"Culminated Thrust","-----")</f>
        <v>-----</v>
      </c>
      <c r="DJ150" s="14">
        <f>(Q150-$D150)/$D150</f>
        <v>3.4338392407335491E-3</v>
      </c>
      <c r="DK150" s="14">
        <f>(R150-$D150)/$D150</f>
        <v>3.3315382403070223E-3</v>
      </c>
      <c r="DL150" s="14">
        <f>(S150-$D150)/$D150</f>
        <v>-1</v>
      </c>
      <c r="DM150" s="14">
        <f>(T150-$D150)/$D150</f>
        <v>-4.4182450938950102E-3</v>
      </c>
      <c r="DN150" s="14">
        <f>(U150-$D150)/$D150</f>
        <v>-1</v>
      </c>
      <c r="DO150" s="14">
        <f>(V150-$D150)/$D150</f>
        <v>-4.6247773023033239E-3</v>
      </c>
      <c r="DP150" s="14">
        <f t="shared" si="306"/>
        <v>3.4338392407335491E-3</v>
      </c>
      <c r="DQ150" s="14">
        <f t="shared" si="307"/>
        <v>3.3315382403070223E-3</v>
      </c>
      <c r="DR150" s="14">
        <f t="shared" si="308"/>
        <v>-4.4182450938950102E-3</v>
      </c>
      <c r="DS150" s="14">
        <f t="shared" si="309"/>
        <v>-4.6247773023033239E-3</v>
      </c>
      <c r="DT150" s="14">
        <f t="shared" si="310"/>
        <v>-1</v>
      </c>
      <c r="DU150" s="14">
        <f t="shared" si="311"/>
        <v>-1</v>
      </c>
      <c r="DV150" t="str">
        <f>IF($D150&gt;Q150,"SUP","RES")</f>
        <v>RES</v>
      </c>
      <c r="DW150" t="str">
        <f>IF($D150&gt;R150,"SUP","RES")</f>
        <v>RES</v>
      </c>
      <c r="DX150" t="str">
        <f>IF($D150&gt;S150,"SUP","RES")</f>
        <v>SUP</v>
      </c>
      <c r="DY150" t="str">
        <f>IF($D150&gt;T150,"SUP","RES")</f>
        <v>SUP</v>
      </c>
      <c r="DZ150" t="str">
        <f>IF($D150&gt;U150,"SUP","RES")</f>
        <v>SUP</v>
      </c>
      <c r="EA150" t="str">
        <f>IF($D150&gt;V150,"SUP","RES")</f>
        <v>SUP</v>
      </c>
      <c r="EB150" s="7">
        <f t="shared" si="312"/>
        <v>2</v>
      </c>
      <c r="EC150" s="7">
        <f t="shared" si="313"/>
        <v>4</v>
      </c>
      <c r="ED150" s="13" t="str">
        <f t="shared" si="314"/>
        <v>-----</v>
      </c>
      <c r="EE150" s="13" t="str">
        <f t="shared" si="315"/>
        <v>-----</v>
      </c>
      <c r="EF150" s="7">
        <f>IF(OR(ED150="All Sup",EE150="All Res"),"na",((D150-MIN(Q150:V150))/(MAX(Q150:V150)-MIN(Q150:V150))))</f>
        <v>0.99657791166049192</v>
      </c>
      <c r="EG150">
        <v>1.4999999999999999E-4</v>
      </c>
      <c r="EH150">
        <f>Q150*(1+$EG150)</f>
        <v>5199.3597870000003</v>
      </c>
      <c r="EI150">
        <f>Q150*(1-$EG150)</f>
        <v>5197.8002130000004</v>
      </c>
      <c r="EJ150">
        <f>R150*(1+$EG150)</f>
        <v>5198.8297075000009</v>
      </c>
      <c r="EK150">
        <f>R150*(1-$EG150)</f>
        <v>5197.2702925000003</v>
      </c>
      <c r="EL150">
        <f>S150*(1+$EG150)</f>
        <v>0</v>
      </c>
      <c r="EM150">
        <f>S150*(1-$EG150)</f>
        <v>0</v>
      </c>
      <c r="EN150">
        <f>T150*(1+$EG150)</f>
        <v>5158.6736849999998</v>
      </c>
      <c r="EO150">
        <f>T150*(1-$EG150)</f>
        <v>5157.1263149999995</v>
      </c>
      <c r="EP150">
        <f>U150*(1+$EG150)</f>
        <v>0</v>
      </c>
      <c r="EQ150">
        <f>U150*(1-$EG150)</f>
        <v>0</v>
      </c>
      <c r="ER150">
        <f>V150*(1+$EG150)</f>
        <v>5157.6035245000003</v>
      </c>
      <c r="ES150">
        <f>V150*(1-$EG150)</f>
        <v>5156.0564754999996</v>
      </c>
      <c r="ET150" s="7" t="str">
        <f t="shared" si="316"/>
        <v>-----</v>
      </c>
      <c r="EU150" s="7" t="str">
        <f t="shared" si="317"/>
        <v>-----</v>
      </c>
      <c r="EV150" s="7" t="str">
        <f t="shared" si="318"/>
        <v>-----</v>
      </c>
      <c r="EW150" s="7" t="str">
        <f t="shared" si="319"/>
        <v>-----</v>
      </c>
      <c r="EX150" s="7" t="str">
        <f t="shared" si="320"/>
        <v>-----</v>
      </c>
      <c r="EY150" s="7" t="str">
        <f t="shared" si="321"/>
        <v>-----</v>
      </c>
      <c r="EZ150">
        <f t="shared" si="339"/>
        <v>148</v>
      </c>
      <c r="FA150">
        <f t="shared" si="340"/>
        <v>148</v>
      </c>
      <c r="FB150">
        <f t="shared" si="341"/>
        <v>148</v>
      </c>
      <c r="FC150">
        <f t="shared" si="342"/>
        <v>148</v>
      </c>
      <c r="FD150">
        <f t="shared" si="343"/>
        <v>148</v>
      </c>
      <c r="FE150">
        <f t="shared" si="344"/>
        <v>148</v>
      </c>
      <c r="FF150">
        <f t="shared" si="345"/>
        <v>0</v>
      </c>
      <c r="FG150">
        <f t="shared" si="346"/>
        <v>0</v>
      </c>
      <c r="FH150">
        <f t="shared" si="347"/>
        <v>0</v>
      </c>
      <c r="FI150">
        <f t="shared" si="348"/>
        <v>0</v>
      </c>
      <c r="FJ150">
        <f t="shared" si="349"/>
        <v>0</v>
      </c>
      <c r="FK150">
        <f t="shared" si="350"/>
        <v>0</v>
      </c>
      <c r="FL150" s="7" t="str">
        <f t="shared" si="322"/>
        <v>-----</v>
      </c>
      <c r="FM150" s="7" t="str">
        <f t="shared" si="323"/>
        <v>-----</v>
      </c>
      <c r="FN150" s="7" t="str">
        <f t="shared" si="324"/>
        <v>-----</v>
      </c>
      <c r="FO150" s="7" t="str">
        <f t="shared" si="325"/>
        <v>-----</v>
      </c>
      <c r="FP150" s="7" t="str">
        <f t="shared" si="326"/>
        <v>-----</v>
      </c>
      <c r="FQ150" s="7" t="str">
        <f t="shared" si="327"/>
        <v>-----</v>
      </c>
      <c r="FR150" s="13" t="str">
        <f>IF(FL150="-----","-----",(D150-Q150)/Q150)</f>
        <v>-----</v>
      </c>
      <c r="FS150" s="13" t="str">
        <f>IF(FM150="-----","-----",(Q150-R150)/R150)</f>
        <v>-----</v>
      </c>
      <c r="FT150" s="13" t="str">
        <f>IF(FN150="-----","-----",(R150-S150)/S150)</f>
        <v>-----</v>
      </c>
      <c r="FU150" s="13" t="str">
        <f>IF(FO150="-----","-----",(S150-T150)/T150)</f>
        <v>-----</v>
      </c>
      <c r="FV150" s="13" t="str">
        <f>IF(FP150="-----","-----",(T150-U150)/U150)</f>
        <v>-----</v>
      </c>
      <c r="FW150" s="13" t="str">
        <f>IF(FQ150="-----","-----",(U150-V150)/V150)</f>
        <v>-----</v>
      </c>
      <c r="FX150" s="7" t="str">
        <f t="shared" si="328"/>
        <v>-----</v>
      </c>
      <c r="FY150" s="7" t="str">
        <f t="shared" si="329"/>
        <v>-----</v>
      </c>
      <c r="FZ150" s="7" t="str">
        <f t="shared" si="330"/>
        <v>-----</v>
      </c>
      <c r="GA150" s="7" t="str">
        <f t="shared" si="331"/>
        <v>-----</v>
      </c>
      <c r="GB150" s="7" t="str">
        <f t="shared" si="332"/>
        <v>-----</v>
      </c>
      <c r="GC150" s="7" t="str">
        <f t="shared" si="333"/>
        <v>-----</v>
      </c>
      <c r="GD150" s="7" t="str">
        <f>IF(AND(BG150&gt;AA150,BG149&gt;AA149,BG148&gt;AA148,BG147&gt;AA147,BG146&gt;AA146,BG145&gt;AA145,BG144&gt;AA144,BG143&gt;AA143,BG142&gt;AA142,BG141&gt;AA141,BG140&gt;AA140,BG139&gt;AA139),"Bullish",IF(AND(BG150&lt;AA150,BG149&lt;AA149,BG148&lt;AA148,BG147&lt;AA147,BG146&lt;AA146,BG145&lt;AA145,BG144&lt;AA144,BG143&lt;AA143,BG142&lt;AA142,BG141&lt;AA141,BG140&lt;AA140,BG139&lt;AA139),"Bearish","-----"))</f>
        <v>-----</v>
      </c>
      <c r="GE150">
        <f>(Z150-BG150)/BG150</f>
        <v>6.789245988654103E-4</v>
      </c>
      <c r="GI150" s="7" t="str">
        <f>IF(Y150&gt;Z150,"Bullish","Bearish")</f>
        <v>Bearish</v>
      </c>
      <c r="GJ150" s="19" t="str">
        <f>IF(AND(D150&gt;Y150,D149&lt;Y149),"TEMA crossover","-----")</f>
        <v>-----</v>
      </c>
      <c r="GK150" s="19" t="str">
        <f>IF(AND(D150&lt;Y150,D149&gt;Y149),"TEMA crossunder","-----")</f>
        <v>-----</v>
      </c>
      <c r="GL150" s="20" t="str">
        <f>IF(GD150="Bearish","YES","-----")</f>
        <v>-----</v>
      </c>
      <c r="GM150" s="20" t="str">
        <f>IF(GH150="Reverse to Bearish","YES","-----")</f>
        <v>-----</v>
      </c>
      <c r="GN150" s="20" t="str">
        <f>IF(AND(GI150="Bullish",GI149="Bullish",GI148="Bullish",GI147="Bullish"),"YES","-----")</f>
        <v>-----</v>
      </c>
      <c r="GO150" s="20" t="str">
        <f>IF(OR(GK150="TEMA crossunder",GK149="TEMA crossunder",GK148="TEMA crossunder",GK147="TEMA crossunder"),"YES","-----")</f>
        <v>YES</v>
      </c>
      <c r="GP150" s="20" t="str">
        <f>IF(GD150="Bullish","YES","-----")</f>
        <v>-----</v>
      </c>
      <c r="GQ150" s="20" t="str">
        <f>IF(GH150="Reverse to Bullish","YES","-----")</f>
        <v>-----</v>
      </c>
      <c r="GR150" s="20" t="str">
        <f>IF(AND(GI150="Bearish",GI149="Bearish",GI148="Bearish",GI147="Bearish"),"YES","-----")</f>
        <v>YES</v>
      </c>
      <c r="GS150" s="20" t="str">
        <f>IF(OR(GJ150="TEMA crossover",GJ149="TEMA crossover",GJ148="TEMA crossover",GJ147="TEMA crossover"),"YES","-----")</f>
        <v>YES</v>
      </c>
      <c r="GT150" s="20" t="str">
        <f t="shared" si="351"/>
        <v>-----</v>
      </c>
      <c r="GU150" s="20" t="str">
        <f t="shared" si="352"/>
        <v>-----</v>
      </c>
      <c r="GV150" s="20" t="str">
        <f t="shared" si="353"/>
        <v>-----</v>
      </c>
      <c r="GW150" s="20" t="str">
        <f t="shared" si="354"/>
        <v>-----</v>
      </c>
      <c r="GX150" s="20" t="str">
        <f t="shared" si="355"/>
        <v>-----</v>
      </c>
      <c r="GY150" s="20" t="str">
        <f t="shared" si="356"/>
        <v>-----</v>
      </c>
      <c r="GZ150" s="7" t="str">
        <f>IF(G150&gt;BH150,"YES","-----")</f>
        <v>-----</v>
      </c>
      <c r="HA150" s="7" t="str">
        <f>IF(F150&lt;BI150,"YES","-----")</f>
        <v>-----</v>
      </c>
      <c r="HB150">
        <f>BH150-BI150</f>
        <v>6.1199999999998909</v>
      </c>
      <c r="HI150">
        <f t="shared" si="334"/>
        <v>-1.9339999999829161E-2</v>
      </c>
      <c r="HJ150">
        <f t="shared" si="335"/>
        <v>6.1006600000000617</v>
      </c>
      <c r="HK150" s="7"/>
      <c r="HL150" s="7"/>
      <c r="HM150" s="7"/>
      <c r="HN150" s="7"/>
      <c r="HO150" s="7"/>
      <c r="HP150" s="7"/>
      <c r="HQ150" s="28">
        <f t="shared" si="358"/>
        <v>-1.8589799999999741</v>
      </c>
      <c r="HR150" s="28" t="str">
        <f t="shared" si="336"/>
        <v>Bear</v>
      </c>
      <c r="HS150">
        <f t="shared" si="337"/>
        <v>1.8589799999999741</v>
      </c>
    </row>
    <row r="151" spans="1:227" x14ac:dyDescent="0.55000000000000004">
      <c r="A151">
        <f>Validation!A150</f>
        <v>1772073000</v>
      </c>
      <c r="B151" t="str">
        <f>Price!B150</f>
        <v>XAUUSD</v>
      </c>
      <c r="C151" t="str">
        <f>Price!C150</f>
        <v>M5</v>
      </c>
      <c r="D151">
        <f>Price!D150</f>
        <v>5178.87</v>
      </c>
      <c r="E151">
        <f>Price!E150</f>
        <v>5180.79</v>
      </c>
      <c r="F151">
        <f>Price!F150</f>
        <v>5183.7299999999996</v>
      </c>
      <c r="G151">
        <f>Price!G150</f>
        <v>5178.12</v>
      </c>
      <c r="H151">
        <f>Price!H150</f>
        <v>628</v>
      </c>
      <c r="I151">
        <f>Diagonals!E150</f>
        <v>0</v>
      </c>
      <c r="J151">
        <f>Diagonals!F150</f>
        <v>0</v>
      </c>
      <c r="K151">
        <f>Diagonals!G150</f>
        <v>0</v>
      </c>
      <c r="L151">
        <f>Diagonals!H150</f>
        <v>5192.57</v>
      </c>
      <c r="M151">
        <f>Diagonals!I150</f>
        <v>0</v>
      </c>
      <c r="N151">
        <f>Diagonals!J150</f>
        <v>0</v>
      </c>
      <c r="O151">
        <f>Diagonals!K150</f>
        <v>0</v>
      </c>
      <c r="P151">
        <f>Diagonals!L150</f>
        <v>0</v>
      </c>
      <c r="Q151">
        <f>Trendlines!E150</f>
        <v>5198.59</v>
      </c>
      <c r="R151">
        <f>Trendlines!F150</f>
        <v>5198.0200000000004</v>
      </c>
      <c r="S151">
        <f>Trendlines!G150</f>
        <v>0</v>
      </c>
      <c r="T151">
        <f>Trendlines!H150</f>
        <v>5157.9799999999996</v>
      </c>
      <c r="U151">
        <f>Trendlines!I150</f>
        <v>0</v>
      </c>
      <c r="V151">
        <f>Trendlines!J150</f>
        <v>5156.87</v>
      </c>
      <c r="W151">
        <f>Trendlines!K150</f>
        <v>0</v>
      </c>
      <c r="X151">
        <f>Trendlines!L150</f>
        <v>0</v>
      </c>
      <c r="Y151">
        <f>Tema_Hrma_Smma!E150</f>
        <v>5181.17</v>
      </c>
      <c r="Z151">
        <f>Tema_Hrma_Smma!F150</f>
        <v>5186.8500000000004</v>
      </c>
      <c r="AA151">
        <f>Tema_Hrma_Smma!G150</f>
        <v>5183.8</v>
      </c>
      <c r="AB151">
        <f>ZScore!H150</f>
        <v>-1</v>
      </c>
      <c r="AC151">
        <f>ZScore!I150</f>
        <v>0.44741999999999998</v>
      </c>
      <c r="AD151">
        <f>ZScore!J150</f>
        <v>3</v>
      </c>
      <c r="AE151">
        <f>HA!E150</f>
        <v>5184.3</v>
      </c>
      <c r="AF151">
        <f>HA!F150</f>
        <v>5184.3</v>
      </c>
      <c r="AG151">
        <f>HA!G150</f>
        <v>5178.12</v>
      </c>
      <c r="AH151">
        <f>HA!H150</f>
        <v>5180.38</v>
      </c>
      <c r="AI151">
        <f>HA!I150</f>
        <v>-1</v>
      </c>
      <c r="AJ151">
        <f>HA!J150</f>
        <v>3.92</v>
      </c>
      <c r="AK151">
        <f>HA!K150</f>
        <v>0.39805000000000001</v>
      </c>
      <c r="AL151">
        <f>HA!L150</f>
        <v>-6</v>
      </c>
      <c r="AM151">
        <f>KC!E150</f>
        <v>5215.33878</v>
      </c>
      <c r="AN151">
        <f>KC!F150</f>
        <v>5208.8224200000004</v>
      </c>
      <c r="AO151">
        <f>KC!G150</f>
        <v>5202.3060699999996</v>
      </c>
      <c r="AP151">
        <f>KC!H150</f>
        <v>5195.78971</v>
      </c>
      <c r="AQ151">
        <f>KC!I150</f>
        <v>5189.2733500000004</v>
      </c>
      <c r="AR151">
        <f>KC!J150</f>
        <v>5181.87662</v>
      </c>
      <c r="AS151">
        <f>KC!K150</f>
        <v>5175.3602600000004</v>
      </c>
      <c r="AT151">
        <f>KC!L150</f>
        <v>5168.8438999999998</v>
      </c>
      <c r="AU151">
        <f>KC!M150</f>
        <v>5162.3275400000002</v>
      </c>
      <c r="AV151">
        <f>KC!N150</f>
        <v>5155.8111799999997</v>
      </c>
      <c r="AW151">
        <f>SR_Levels!E150</f>
        <v>5178.6000000000004</v>
      </c>
      <c r="AX151">
        <f>SR_Levels!F150</f>
        <v>5161.8900000000003</v>
      </c>
      <c r="AY151">
        <f>SR_Levels!G150</f>
        <v>5135.8500000000004</v>
      </c>
      <c r="AZ151">
        <f>SR_Levels!H150</f>
        <v>0</v>
      </c>
      <c r="BA151">
        <f>SR_Levels!I150</f>
        <v>5193.3500000000004</v>
      </c>
      <c r="BB151">
        <f>SR_Levels!J150</f>
        <v>5205.3100000000004</v>
      </c>
      <c r="BC151">
        <f>SR_Levels!K150</f>
        <v>0</v>
      </c>
      <c r="BD151">
        <f>SR_Levels!L150</f>
        <v>0</v>
      </c>
      <c r="BE151">
        <f>ZigZag!E150</f>
        <v>0</v>
      </c>
      <c r="BF151">
        <f>ZigZag!F150</f>
        <v>0</v>
      </c>
      <c r="BG151">
        <f>ZigZag!G150</f>
        <v>5184.3599999999997</v>
      </c>
      <c r="BH151">
        <f>Dual_Tema!E150</f>
        <v>5184.67</v>
      </c>
      <c r="BI151">
        <f>Dual_Tema!F150</f>
        <v>5178.92</v>
      </c>
      <c r="BJ151">
        <f>Pinbar!E150</f>
        <v>0</v>
      </c>
      <c r="BK151">
        <f>SSA!E150</f>
        <v>5179.5485900000003</v>
      </c>
      <c r="BL151">
        <f>SSA!F150</f>
        <v>5181.0934600000001</v>
      </c>
      <c r="BN151" t="str">
        <f t="shared" si="357"/>
        <v>Red Candle</v>
      </c>
      <c r="BO151" s="34">
        <f t="shared" si="359"/>
        <v>-2.1771926545759435E-3</v>
      </c>
      <c r="BP151" s="34">
        <f t="shared" si="361"/>
        <v>-1.7579062411453572E-3</v>
      </c>
      <c r="BQ151" s="34">
        <f t="shared" si="369"/>
        <v>-3.0569324799075703E-3</v>
      </c>
      <c r="BR151" s="34">
        <f t="shared" si="304"/>
        <v>-6.6572500347328312E-4</v>
      </c>
      <c r="BS151" s="35">
        <f t="shared" si="360"/>
        <v>-3.6319505940307639E-4</v>
      </c>
      <c r="BT151" s="35">
        <f t="shared" si="362"/>
        <v>-1.4661034927665462E-4</v>
      </c>
      <c r="BU151" s="35">
        <f t="shared" si="370"/>
        <v>-1.7007522679435283E-4</v>
      </c>
      <c r="BV151" s="35">
        <f t="shared" si="305"/>
        <v>-2.7747394065635866E-5</v>
      </c>
      <c r="BW151" s="27">
        <v>96</v>
      </c>
      <c r="BX151">
        <f>F151-G151</f>
        <v>5.6099999999996726</v>
      </c>
      <c r="BY151">
        <f>ABS(F151-D150)</f>
        <v>2.9399999999995998</v>
      </c>
      <c r="BZ151">
        <f>ABS(G151-D150)</f>
        <v>2.6700000000000728</v>
      </c>
      <c r="CA151">
        <f t="shared" si="338"/>
        <v>5.6099999999996726</v>
      </c>
      <c r="CB151">
        <f t="shared" si="363"/>
        <v>6.9307142857142026</v>
      </c>
      <c r="CC151">
        <f t="shared" si="366"/>
        <v>7.213541120519106</v>
      </c>
      <c r="CD151">
        <f t="shared" si="364"/>
        <v>-0.28282683480490345</v>
      </c>
      <c r="CE151">
        <f t="shared" si="367"/>
        <v>-1</v>
      </c>
      <c r="CF151">
        <f t="shared" si="368"/>
        <v>-1</v>
      </c>
      <c r="CG151" s="7" t="str">
        <f t="shared" si="365"/>
        <v>-----</v>
      </c>
      <c r="CI151" s="27"/>
      <c r="CJ151" s="27"/>
      <c r="CK151" s="27"/>
      <c r="CL151" s="27"/>
      <c r="CM151" s="27"/>
      <c r="CN151" s="27"/>
      <c r="CO151" s="27"/>
      <c r="CP151" s="27"/>
      <c r="CQ151" s="27"/>
      <c r="CR151" s="27"/>
      <c r="CS151" s="27"/>
      <c r="CZ151" s="7" t="str">
        <f>IF(AND(D151&gt;BH151,D151&gt;E151),"Bullish Trigger","-----")</f>
        <v>-----</v>
      </c>
      <c r="DA151" s="7" t="str">
        <f>IF(AND(D151&lt;BI151,D151&lt;E151),"Bearish Trigger","-----")</f>
        <v>Bearish Trigger</v>
      </c>
      <c r="DB151" s="13" t="str">
        <f>IF(AND(W151=BE151,W151&gt;0,BE151&gt;0),"Important High","------")</f>
        <v>------</v>
      </c>
      <c r="DC151" s="13" t="str">
        <f>IF(AND(X151=BF151,X151&gt;0,BF151&gt;0),"Important Low","------")</f>
        <v>------</v>
      </c>
      <c r="DD151" s="7" t="str">
        <f>IF(AND(DB151="Important High",DC151="-----",BJ151=1),"Imp High Rej","-----")</f>
        <v>-----</v>
      </c>
      <c r="DE151" s="7" t="str">
        <f>IF(AND(DB151="-----",DC151="Important Low",BJ151=1),"Imp Low Rej","-----")</f>
        <v>-----</v>
      </c>
      <c r="DF151" s="7" t="str">
        <f>IF(Y151&gt;AM151,"Overbought",IF(Y151&gt;AO151,"Bullish Momentum",IF(Y151&gt;AQ151,"Flat Momentum","-----")))</f>
        <v>-----</v>
      </c>
      <c r="DG151" s="7" t="str">
        <f>IF(Y151&lt;AV151,"Oversold",IF(Y151&lt;AT151,"Bearish Momentum",IF(Y151&lt;AR151,"Flat Momentum","-----")))</f>
        <v>Flat Momentum</v>
      </c>
      <c r="DH151" s="7" t="str">
        <f>IF(AND(DF151="Overbought",AD151=2),"Culminated Thrust","-----")</f>
        <v>-----</v>
      </c>
      <c r="DI151" s="7" t="str">
        <f>IF(AND(DG151="Oversold",AD151=5),"Culminated Thrust","-----")</f>
        <v>-----</v>
      </c>
      <c r="DJ151" s="14">
        <f>(Q151-$D151)/$D151</f>
        <v>3.8077804617610124E-3</v>
      </c>
      <c r="DK151" s="14">
        <f>(R151-$D151)/$D151</f>
        <v>3.6977178419231502E-3</v>
      </c>
      <c r="DL151" s="14">
        <f>(S151-$D151)/$D151</f>
        <v>-1</v>
      </c>
      <c r="DM151" s="14">
        <f>(T151-$D151)/$D151</f>
        <v>-4.0336984709020167E-3</v>
      </c>
      <c r="DN151" s="14">
        <f>(U151-$D151)/$D151</f>
        <v>-1</v>
      </c>
      <c r="DO151" s="14">
        <f>(V151-$D151)/$D151</f>
        <v>-4.2480309411126365E-3</v>
      </c>
      <c r="DP151" s="14">
        <f t="shared" si="306"/>
        <v>3.8077804617610124E-3</v>
      </c>
      <c r="DQ151" s="14">
        <f t="shared" si="307"/>
        <v>3.6977178419231502E-3</v>
      </c>
      <c r="DR151" s="14">
        <f t="shared" si="308"/>
        <v>-4.0336984709020167E-3</v>
      </c>
      <c r="DS151" s="14">
        <f t="shared" si="309"/>
        <v>-4.2480309411126365E-3</v>
      </c>
      <c r="DT151" s="14">
        <f t="shared" si="310"/>
        <v>-1</v>
      </c>
      <c r="DU151" s="14">
        <f t="shared" si="311"/>
        <v>-1</v>
      </c>
      <c r="DV151" t="str">
        <f>IF($D151&gt;Q151,"SUP","RES")</f>
        <v>RES</v>
      </c>
      <c r="DW151" t="str">
        <f>IF($D151&gt;R151,"SUP","RES")</f>
        <v>RES</v>
      </c>
      <c r="DX151" t="str">
        <f>IF($D151&gt;S151,"SUP","RES")</f>
        <v>SUP</v>
      </c>
      <c r="DY151" t="str">
        <f>IF($D151&gt;T151,"SUP","RES")</f>
        <v>SUP</v>
      </c>
      <c r="DZ151" t="str">
        <f>IF($D151&gt;U151,"SUP","RES")</f>
        <v>SUP</v>
      </c>
      <c r="EA151" t="str">
        <f>IF($D151&gt;V151,"SUP","RES")</f>
        <v>SUP</v>
      </c>
      <c r="EB151" s="7">
        <f t="shared" si="312"/>
        <v>2</v>
      </c>
      <c r="EC151" s="7">
        <f t="shared" si="313"/>
        <v>4</v>
      </c>
      <c r="ED151" s="13" t="str">
        <f t="shared" si="314"/>
        <v>-----</v>
      </c>
      <c r="EE151" s="13" t="str">
        <f t="shared" si="315"/>
        <v>-----</v>
      </c>
      <c r="EF151" s="7">
        <f>IF(OR(ED151="All Sup",EE151="All Res"),"na",((D151-MIN(Q151:V151))/(MAX(Q151:V151)-MIN(Q151:V151))))</f>
        <v>0.99620666372997291</v>
      </c>
      <c r="EG151">
        <v>1.4999999999999999E-4</v>
      </c>
      <c r="EH151">
        <f>Q151*(1+$EG151)</f>
        <v>5199.3697885000011</v>
      </c>
      <c r="EI151">
        <f>Q151*(1-$EG151)</f>
        <v>5197.8102115000002</v>
      </c>
      <c r="EJ151">
        <f>R151*(1+$EG151)</f>
        <v>5198.7997030000006</v>
      </c>
      <c r="EK151">
        <f>R151*(1-$EG151)</f>
        <v>5197.2402970000003</v>
      </c>
      <c r="EL151">
        <f>S151*(1+$EG151)</f>
        <v>0</v>
      </c>
      <c r="EM151">
        <f>S151*(1-$EG151)</f>
        <v>0</v>
      </c>
      <c r="EN151">
        <f>T151*(1+$EG151)</f>
        <v>5158.7536970000001</v>
      </c>
      <c r="EO151">
        <f>T151*(1-$EG151)</f>
        <v>5157.2063029999999</v>
      </c>
      <c r="EP151">
        <f>U151*(1+$EG151)</f>
        <v>0</v>
      </c>
      <c r="EQ151">
        <f>U151*(1-$EG151)</f>
        <v>0</v>
      </c>
      <c r="ER151">
        <f>V151*(1+$EG151)</f>
        <v>5157.6435305000005</v>
      </c>
      <c r="ES151">
        <f>V151*(1-$EG151)</f>
        <v>5156.0964695000002</v>
      </c>
      <c r="ET151" s="7" t="str">
        <f t="shared" si="316"/>
        <v>-----</v>
      </c>
      <c r="EU151" s="7" t="str">
        <f t="shared" si="317"/>
        <v>-----</v>
      </c>
      <c r="EV151" s="7" t="str">
        <f t="shared" si="318"/>
        <v>-----</v>
      </c>
      <c r="EW151" s="7" t="str">
        <f t="shared" si="319"/>
        <v>-----</v>
      </c>
      <c r="EX151" s="7" t="str">
        <f t="shared" si="320"/>
        <v>-----</v>
      </c>
      <c r="EY151" s="7" t="str">
        <f t="shared" si="321"/>
        <v>-----</v>
      </c>
      <c r="EZ151">
        <f t="shared" si="339"/>
        <v>149</v>
      </c>
      <c r="FA151">
        <f t="shared" si="340"/>
        <v>149</v>
      </c>
      <c r="FB151">
        <f t="shared" si="341"/>
        <v>149</v>
      </c>
      <c r="FC151">
        <f t="shared" si="342"/>
        <v>149</v>
      </c>
      <c r="FD151">
        <f t="shared" si="343"/>
        <v>149</v>
      </c>
      <c r="FE151">
        <f t="shared" si="344"/>
        <v>149</v>
      </c>
      <c r="FF151">
        <f t="shared" si="345"/>
        <v>0</v>
      </c>
      <c r="FG151">
        <f t="shared" si="346"/>
        <v>0</v>
      </c>
      <c r="FH151">
        <f t="shared" si="347"/>
        <v>0</v>
      </c>
      <c r="FI151">
        <f t="shared" si="348"/>
        <v>0</v>
      </c>
      <c r="FJ151">
        <f t="shared" si="349"/>
        <v>0</v>
      </c>
      <c r="FK151">
        <f t="shared" si="350"/>
        <v>0</v>
      </c>
      <c r="FL151" s="7" t="str">
        <f t="shared" si="322"/>
        <v>-----</v>
      </c>
      <c r="FM151" s="7" t="str">
        <f t="shared" si="323"/>
        <v>-----</v>
      </c>
      <c r="FN151" s="7" t="str">
        <f t="shared" si="324"/>
        <v>-----</v>
      </c>
      <c r="FO151" s="7" t="str">
        <f t="shared" si="325"/>
        <v>-----</v>
      </c>
      <c r="FP151" s="7" t="str">
        <f t="shared" si="326"/>
        <v>-----</v>
      </c>
      <c r="FQ151" s="7" t="str">
        <f t="shared" si="327"/>
        <v>-----</v>
      </c>
      <c r="FR151" s="13" t="str">
        <f>IF(FL151="-----","-----",(D151-Q151)/Q151)</f>
        <v>-----</v>
      </c>
      <c r="FS151" s="13" t="str">
        <f>IF(FM151="-----","-----",(Q151-R151)/R151)</f>
        <v>-----</v>
      </c>
      <c r="FT151" s="13" t="str">
        <f>IF(FN151="-----","-----",(R151-S151)/S151)</f>
        <v>-----</v>
      </c>
      <c r="FU151" s="13" t="str">
        <f>IF(FO151="-----","-----",(S151-T151)/T151)</f>
        <v>-----</v>
      </c>
      <c r="FV151" s="13" t="str">
        <f>IF(FP151="-----","-----",(T151-U151)/U151)</f>
        <v>-----</v>
      </c>
      <c r="FW151" s="13" t="str">
        <f>IF(FQ151="-----","-----",(U151-V151)/V151)</f>
        <v>-----</v>
      </c>
      <c r="FX151" s="7" t="str">
        <f t="shared" si="328"/>
        <v>-----</v>
      </c>
      <c r="FY151" s="7" t="str">
        <f t="shared" si="329"/>
        <v>-----</v>
      </c>
      <c r="FZ151" s="7" t="str">
        <f t="shared" si="330"/>
        <v>-----</v>
      </c>
      <c r="GA151" s="7" t="str">
        <f t="shared" si="331"/>
        <v>-----</v>
      </c>
      <c r="GB151" s="7" t="str">
        <f t="shared" si="332"/>
        <v>-----</v>
      </c>
      <c r="GC151" s="7" t="str">
        <f t="shared" si="333"/>
        <v>-----</v>
      </c>
      <c r="GD151" s="7" t="str">
        <f>IF(AND(BG151&gt;AA151,BG150&gt;AA150,BG149&gt;AA149,BG148&gt;AA148,BG147&gt;AA147,BG146&gt;AA146,BG145&gt;AA145,BG144&gt;AA144,BG143&gt;AA143,BG142&gt;AA142,BG141&gt;AA141,BG140&gt;AA140),"Bullish",IF(AND(BG151&lt;AA151,BG150&lt;AA150,BG149&lt;AA149,BG148&lt;AA148,BG147&lt;AA147,BG146&lt;AA146,BG145&lt;AA145,BG144&lt;AA144,BG143&lt;AA143,BG142&lt;AA142,BG141&lt;AA141,BG140&lt;AA140),"Bearish","-----"))</f>
        <v>-----</v>
      </c>
      <c r="GE151">
        <f>(Z151-BG151)/BG151</f>
        <v>4.8029072055194691E-4</v>
      </c>
      <c r="GI151" s="7" t="str">
        <f>IF(Y151&gt;Z151,"Bullish","Bearish")</f>
        <v>Bearish</v>
      </c>
      <c r="GJ151" s="19" t="str">
        <f>IF(AND(D151&gt;Y151,D150&lt;Y150),"TEMA crossover","-----")</f>
        <v>-----</v>
      </c>
      <c r="GK151" s="19" t="str">
        <f>IF(AND(D151&lt;Y151,D150&gt;Y150),"TEMA crossunder","-----")</f>
        <v>-----</v>
      </c>
      <c r="GL151" s="20" t="str">
        <f>IF(GD151="Bearish","YES","-----")</f>
        <v>-----</v>
      </c>
      <c r="GM151" s="20" t="str">
        <f>IF(GH151="Reverse to Bearish","YES","-----")</f>
        <v>-----</v>
      </c>
      <c r="GN151" s="20" t="str">
        <f>IF(AND(GI151="Bullish",GI150="Bullish",GI149="Bullish",GI148="Bullish"),"YES","-----")</f>
        <v>-----</v>
      </c>
      <c r="GO151" s="20" t="str">
        <f>IF(OR(GK151="TEMA crossunder",GK150="TEMA crossunder",GK149="TEMA crossunder",GK148="TEMA crossunder"),"YES","-----")</f>
        <v>YES</v>
      </c>
      <c r="GP151" s="20" t="str">
        <f>IF(GD151="Bullish","YES","-----")</f>
        <v>-----</v>
      </c>
      <c r="GQ151" s="20" t="str">
        <f>IF(GH151="Reverse to Bullish","YES","-----")</f>
        <v>-----</v>
      </c>
      <c r="GR151" s="20" t="str">
        <f>IF(AND(GI151="Bearish",GI150="Bearish",GI149="Bearish",GI148="Bearish"),"YES","-----")</f>
        <v>YES</v>
      </c>
      <c r="GS151" s="20" t="str">
        <f>IF(OR(GJ151="TEMA crossover",GJ150="TEMA crossover",GJ149="TEMA crossover",GJ148="TEMA crossover"),"YES","-----")</f>
        <v>YES</v>
      </c>
      <c r="GT151" s="20" t="str">
        <f t="shared" si="351"/>
        <v>-----</v>
      </c>
      <c r="GU151" s="20" t="str">
        <f t="shared" si="352"/>
        <v>-----</v>
      </c>
      <c r="GV151" s="20" t="str">
        <f t="shared" si="353"/>
        <v>-----</v>
      </c>
      <c r="GW151" s="20" t="str">
        <f t="shared" si="354"/>
        <v>-----</v>
      </c>
      <c r="GX151" s="20" t="str">
        <f t="shared" si="355"/>
        <v>-----</v>
      </c>
      <c r="GY151" s="20" t="str">
        <f t="shared" si="356"/>
        <v>-----</v>
      </c>
      <c r="GZ151" s="7" t="str">
        <f>IF(G151&gt;BH151,"YES","-----")</f>
        <v>-----</v>
      </c>
      <c r="HA151" s="7" t="str">
        <f>IF(F151&lt;BI151,"YES","-----")</f>
        <v>-----</v>
      </c>
      <c r="HB151">
        <f>BH151-BI151</f>
        <v>5.75</v>
      </c>
      <c r="HI151">
        <f t="shared" si="334"/>
        <v>-0.62859000000025844</v>
      </c>
      <c r="HJ151">
        <f t="shared" si="335"/>
        <v>5.1214099999997416</v>
      </c>
      <c r="HK151" s="7"/>
      <c r="HL151" s="7"/>
      <c r="HM151" s="7"/>
      <c r="HN151" s="7"/>
      <c r="HO151" s="7"/>
      <c r="HP151" s="7"/>
      <c r="HQ151" s="28">
        <f t="shared" si="358"/>
        <v>-1.5448699999997189</v>
      </c>
      <c r="HR151" s="28" t="str">
        <f t="shared" si="336"/>
        <v>Bear</v>
      </c>
      <c r="HS151">
        <f t="shared" si="337"/>
        <v>1.5448699999997189</v>
      </c>
    </row>
    <row r="152" spans="1:227" x14ac:dyDescent="0.55000000000000004">
      <c r="A152">
        <f>Validation!A151</f>
        <v>1772073300</v>
      </c>
      <c r="B152" t="str">
        <f>Price!B151</f>
        <v>XAUUSD</v>
      </c>
      <c r="C152" t="str">
        <f>Price!C151</f>
        <v>M5</v>
      </c>
      <c r="D152">
        <f>Price!D151</f>
        <v>5180.5200000000004</v>
      </c>
      <c r="E152">
        <f>Price!E151</f>
        <v>5178.72</v>
      </c>
      <c r="F152">
        <f>Price!F151</f>
        <v>5184.17</v>
      </c>
      <c r="G152">
        <f>Price!G151</f>
        <v>5174.7299999999996</v>
      </c>
      <c r="H152">
        <f>Price!H151</f>
        <v>623</v>
      </c>
      <c r="I152">
        <f>Diagonals!E151</f>
        <v>0</v>
      </c>
      <c r="J152">
        <f>Diagonals!F151</f>
        <v>0</v>
      </c>
      <c r="K152">
        <f>Diagonals!G151</f>
        <v>0</v>
      </c>
      <c r="L152">
        <f>Diagonals!H151</f>
        <v>5192.24</v>
      </c>
      <c r="M152">
        <f>Diagonals!I151</f>
        <v>0</v>
      </c>
      <c r="N152">
        <f>Diagonals!J151</f>
        <v>0</v>
      </c>
      <c r="O152">
        <f>Diagonals!K151</f>
        <v>0</v>
      </c>
      <c r="P152">
        <f>Diagonals!L151</f>
        <v>0</v>
      </c>
      <c r="Q152">
        <f>Trendlines!E151</f>
        <v>5198.6000000000004</v>
      </c>
      <c r="R152">
        <f>Trendlines!F151</f>
        <v>5198</v>
      </c>
      <c r="S152">
        <f>Trendlines!G151</f>
        <v>0</v>
      </c>
      <c r="T152">
        <f>Trendlines!H151</f>
        <v>5158.05</v>
      </c>
      <c r="U152">
        <f>Trendlines!I151</f>
        <v>0</v>
      </c>
      <c r="V152">
        <f>Trendlines!J151</f>
        <v>5156.91</v>
      </c>
      <c r="W152">
        <f>Trendlines!K151</f>
        <v>0</v>
      </c>
      <c r="X152">
        <f>Trendlines!L151</f>
        <v>0</v>
      </c>
      <c r="Y152">
        <f>Tema_Hrma_Smma!E151</f>
        <v>5179.7</v>
      </c>
      <c r="Z152">
        <f>Tema_Hrma_Smma!F151</f>
        <v>5185.46</v>
      </c>
      <c r="AA152">
        <f>Tema_Hrma_Smma!G151</f>
        <v>5183.6899999999996</v>
      </c>
      <c r="AB152">
        <f>ZScore!H151</f>
        <v>1</v>
      </c>
      <c r="AC152">
        <f>ZScore!I151</f>
        <v>0.48360999999999998</v>
      </c>
      <c r="AD152">
        <f>ZScore!J151</f>
        <v>0</v>
      </c>
      <c r="AE152">
        <f>HA!E151</f>
        <v>5182.34</v>
      </c>
      <c r="AF152">
        <f>HA!F151</f>
        <v>5184.17</v>
      </c>
      <c r="AG152">
        <f>HA!G151</f>
        <v>5174.7299999999996</v>
      </c>
      <c r="AH152">
        <f>HA!H151</f>
        <v>5179.53</v>
      </c>
      <c r="AI152">
        <f>HA!I151</f>
        <v>-1</v>
      </c>
      <c r="AJ152">
        <f>HA!J151</f>
        <v>2.8</v>
      </c>
      <c r="AK152">
        <f>HA!K151</f>
        <v>-2.862E-2</v>
      </c>
      <c r="AL152">
        <f>HA!L151</f>
        <v>-7</v>
      </c>
      <c r="AM152">
        <f>KC!E151</f>
        <v>5215.3802800000003</v>
      </c>
      <c r="AN152">
        <f>KC!F151</f>
        <v>5208.8178099999996</v>
      </c>
      <c r="AO152">
        <f>KC!G151</f>
        <v>5202.2553399999997</v>
      </c>
      <c r="AP152">
        <f>KC!H151</f>
        <v>5195.6928699999999</v>
      </c>
      <c r="AQ152">
        <f>KC!I151</f>
        <v>5189.1304</v>
      </c>
      <c r="AR152">
        <f>KC!J151</f>
        <v>5181.7649099999999</v>
      </c>
      <c r="AS152">
        <f>KC!K151</f>
        <v>5175.20244</v>
      </c>
      <c r="AT152">
        <f>KC!L151</f>
        <v>5168.6399700000002</v>
      </c>
      <c r="AU152">
        <f>KC!M151</f>
        <v>5162.0775000000003</v>
      </c>
      <c r="AV152">
        <f>KC!N151</f>
        <v>5155.5150299999996</v>
      </c>
      <c r="AW152">
        <f>SR_Levels!E151</f>
        <v>5178.6000000000004</v>
      </c>
      <c r="AX152">
        <f>SR_Levels!F151</f>
        <v>5161.8900000000003</v>
      </c>
      <c r="AY152">
        <f>SR_Levels!G151</f>
        <v>5135.8500000000004</v>
      </c>
      <c r="AZ152">
        <f>SR_Levels!H151</f>
        <v>0</v>
      </c>
      <c r="BA152">
        <f>SR_Levels!I151</f>
        <v>5193.3500000000004</v>
      </c>
      <c r="BB152">
        <f>SR_Levels!J151</f>
        <v>5205.3100000000004</v>
      </c>
      <c r="BC152">
        <f>SR_Levels!K151</f>
        <v>0</v>
      </c>
      <c r="BD152">
        <f>SR_Levels!L151</f>
        <v>0</v>
      </c>
      <c r="BE152">
        <f>ZigZag!E151</f>
        <v>0</v>
      </c>
      <c r="BF152">
        <f>ZigZag!F151</f>
        <v>0</v>
      </c>
      <c r="BG152">
        <f>ZigZag!G151</f>
        <v>5184.03</v>
      </c>
      <c r="BH152">
        <f>Dual_Tema!E151</f>
        <v>5183.59</v>
      </c>
      <c r="BI152">
        <f>Dual_Tema!F151</f>
        <v>5176.18</v>
      </c>
      <c r="BJ152">
        <f>Pinbar!E151</f>
        <v>0</v>
      </c>
      <c r="BK152">
        <f>SSA!E151</f>
        <v>5179.1472400000002</v>
      </c>
      <c r="BL152">
        <f>SSA!F151</f>
        <v>5180.1203500000001</v>
      </c>
      <c r="BN152" t="str">
        <f t="shared" si="357"/>
        <v>Green Candle</v>
      </c>
      <c r="BO152" s="34">
        <f t="shared" si="359"/>
        <v>-1.29933722234854E-3</v>
      </c>
      <c r="BP152" s="34">
        <f t="shared" si="361"/>
        <v>-9.4495720693787977E-4</v>
      </c>
      <c r="BQ152" s="34">
        <f t="shared" si="369"/>
        <v>-6.5780209223498254E-4</v>
      </c>
      <c r="BR152" s="34">
        <f t="shared" si="304"/>
        <v>-4.0712919888163945E-4</v>
      </c>
      <c r="BS152" s="35">
        <f t="shared" si="360"/>
        <v>-2.1667353837828696E-4</v>
      </c>
      <c r="BT152" s="35">
        <f t="shared" si="362"/>
        <v>-7.8780560020641488E-5</v>
      </c>
      <c r="BU152" s="35">
        <f t="shared" si="370"/>
        <v>-3.6555917313663144E-5</v>
      </c>
      <c r="BV152" s="35">
        <f t="shared" si="305"/>
        <v>-1.6967026828185183E-5</v>
      </c>
      <c r="BW152" s="27">
        <v>96</v>
      </c>
      <c r="BX152">
        <f>F152-G152</f>
        <v>9.4400000000005093</v>
      </c>
      <c r="BY152">
        <f>ABS(F152-D151)</f>
        <v>5.3000000000001819</v>
      </c>
      <c r="BZ152">
        <f>ABS(G152-D151)</f>
        <v>4.1400000000003274</v>
      </c>
      <c r="CA152">
        <f t="shared" si="338"/>
        <v>9.4400000000005093</v>
      </c>
      <c r="CB152">
        <f t="shared" si="363"/>
        <v>7.0292857142857041</v>
      </c>
      <c r="CC152">
        <f t="shared" si="366"/>
        <v>7.3725738976249202</v>
      </c>
      <c r="CD152">
        <f t="shared" si="364"/>
        <v>-0.34328818333921607</v>
      </c>
      <c r="CE152">
        <f t="shared" si="367"/>
        <v>-1</v>
      </c>
      <c r="CF152">
        <f t="shared" si="368"/>
        <v>-2</v>
      </c>
      <c r="CG152" s="7" t="str">
        <f t="shared" si="365"/>
        <v>-----</v>
      </c>
      <c r="CI152" s="27"/>
      <c r="CJ152" s="27"/>
      <c r="CK152" s="27"/>
      <c r="CL152" s="27"/>
      <c r="CM152" s="27"/>
      <c r="CN152" s="27"/>
      <c r="CO152" s="27"/>
      <c r="CP152" s="27"/>
      <c r="CQ152" s="27"/>
      <c r="CR152" s="27"/>
      <c r="CS152" s="27"/>
      <c r="CZ152" s="7" t="str">
        <f>IF(AND(D152&gt;BH152,D152&gt;E152),"Bullish Trigger","-----")</f>
        <v>-----</v>
      </c>
      <c r="DA152" s="7" t="str">
        <f>IF(AND(D152&lt;BI152,D152&lt;E152),"Bearish Trigger","-----")</f>
        <v>-----</v>
      </c>
      <c r="DB152" s="13" t="str">
        <f>IF(AND(W152=BE152,W152&gt;0,BE152&gt;0),"Important High","------")</f>
        <v>------</v>
      </c>
      <c r="DC152" s="13" t="str">
        <f>IF(AND(X152=BF152,X152&gt;0,BF152&gt;0),"Important Low","------")</f>
        <v>------</v>
      </c>
      <c r="DD152" s="7" t="str">
        <f>IF(AND(DB152="Important High",DC152="-----",BJ152=1),"Imp High Rej","-----")</f>
        <v>-----</v>
      </c>
      <c r="DE152" s="7" t="str">
        <f>IF(AND(DB152="-----",DC152="Important Low",BJ152=1),"Imp Low Rej","-----")</f>
        <v>-----</v>
      </c>
      <c r="DF152" s="7" t="str">
        <f>IF(Y152&gt;AM152,"Overbought",IF(Y152&gt;AO152,"Bullish Momentum",IF(Y152&gt;AQ152,"Flat Momentum","-----")))</f>
        <v>-----</v>
      </c>
      <c r="DG152" s="7" t="str">
        <f>IF(Y152&lt;AV152,"Oversold",IF(Y152&lt;AT152,"Bearish Momentum",IF(Y152&lt;AR152,"Flat Momentum","-----")))</f>
        <v>Flat Momentum</v>
      </c>
      <c r="DH152" s="7" t="str">
        <f>IF(AND(DF152="Overbought",AD152=2),"Culminated Thrust","-----")</f>
        <v>-----</v>
      </c>
      <c r="DI152" s="7" t="str">
        <f>IF(AND(DG152="Oversold",AD152=5),"Culminated Thrust","-----")</f>
        <v>-----</v>
      </c>
      <c r="DJ152" s="14">
        <f>(Q152-$D152)/$D152</f>
        <v>3.4899971431439172E-3</v>
      </c>
      <c r="DK152" s="14">
        <f>(R152-$D152)/$D152</f>
        <v>3.374178653880221E-3</v>
      </c>
      <c r="DL152" s="14">
        <f>(S152-$D152)/$D152</f>
        <v>-1</v>
      </c>
      <c r="DM152" s="14">
        <f>(T152-$D152)/$D152</f>
        <v>-4.3374024229228441E-3</v>
      </c>
      <c r="DN152" s="14">
        <f>(U152-$D152)/$D152</f>
        <v>-1</v>
      </c>
      <c r="DO152" s="14">
        <f>(V152-$D152)/$D152</f>
        <v>-4.5574575525237967E-3</v>
      </c>
      <c r="DP152" s="14">
        <f t="shared" si="306"/>
        <v>3.4899971431439172E-3</v>
      </c>
      <c r="DQ152" s="14">
        <f t="shared" si="307"/>
        <v>3.374178653880221E-3</v>
      </c>
      <c r="DR152" s="14">
        <f t="shared" si="308"/>
        <v>-4.3374024229228441E-3</v>
      </c>
      <c r="DS152" s="14">
        <f t="shared" si="309"/>
        <v>-4.5574575525237967E-3</v>
      </c>
      <c r="DT152" s="14">
        <f t="shared" si="310"/>
        <v>-1</v>
      </c>
      <c r="DU152" s="14">
        <f t="shared" si="311"/>
        <v>-1</v>
      </c>
      <c r="DV152" t="str">
        <f>IF($D152&gt;Q152,"SUP","RES")</f>
        <v>RES</v>
      </c>
      <c r="DW152" t="str">
        <f>IF($D152&gt;R152,"SUP","RES")</f>
        <v>RES</v>
      </c>
      <c r="DX152" t="str">
        <f>IF($D152&gt;S152,"SUP","RES")</f>
        <v>SUP</v>
      </c>
      <c r="DY152" t="str">
        <f>IF($D152&gt;T152,"SUP","RES")</f>
        <v>SUP</v>
      </c>
      <c r="DZ152" t="str">
        <f>IF($D152&gt;U152,"SUP","RES")</f>
        <v>SUP</v>
      </c>
      <c r="EA152" t="str">
        <f>IF($D152&gt;V152,"SUP","RES")</f>
        <v>SUP</v>
      </c>
      <c r="EB152" s="7">
        <f t="shared" si="312"/>
        <v>2</v>
      </c>
      <c r="EC152" s="7">
        <f t="shared" si="313"/>
        <v>4</v>
      </c>
      <c r="ED152" s="13" t="str">
        <f t="shared" si="314"/>
        <v>-----</v>
      </c>
      <c r="EE152" s="13" t="str">
        <f t="shared" si="315"/>
        <v>-----</v>
      </c>
      <c r="EF152" s="7">
        <f>IF(OR(ED152="All Sup",EE152="All Res"),"na",((D152-MIN(Q152:V152))/(MAX(Q152:V152)-MIN(Q152:V152))))</f>
        <v>0.99652214057630906</v>
      </c>
      <c r="EG152">
        <v>1.4999999999999999E-4</v>
      </c>
      <c r="EH152">
        <f>Q152*(1+$EG152)</f>
        <v>5199.3797900000009</v>
      </c>
      <c r="EI152">
        <f>Q152*(1-$EG152)</f>
        <v>5197.8202100000008</v>
      </c>
      <c r="EJ152">
        <f>R152*(1+$EG152)</f>
        <v>5198.7797</v>
      </c>
      <c r="EK152">
        <f>R152*(1-$EG152)</f>
        <v>5197.2203</v>
      </c>
      <c r="EL152">
        <f>S152*(1+$EG152)</f>
        <v>0</v>
      </c>
      <c r="EM152">
        <f>S152*(1-$EG152)</f>
        <v>0</v>
      </c>
      <c r="EN152">
        <f>T152*(1+$EG152)</f>
        <v>5158.8237075000006</v>
      </c>
      <c r="EO152">
        <f>T152*(1-$EG152)</f>
        <v>5157.2762925000006</v>
      </c>
      <c r="EP152">
        <f>U152*(1+$EG152)</f>
        <v>0</v>
      </c>
      <c r="EQ152">
        <f>U152*(1-$EG152)</f>
        <v>0</v>
      </c>
      <c r="ER152">
        <f>V152*(1+$EG152)</f>
        <v>5157.6835365000006</v>
      </c>
      <c r="ES152">
        <f>V152*(1-$EG152)</f>
        <v>5156.1364635</v>
      </c>
      <c r="ET152" s="7" t="str">
        <f t="shared" si="316"/>
        <v>-----</v>
      </c>
      <c r="EU152" s="7" t="str">
        <f t="shared" si="317"/>
        <v>-----</v>
      </c>
      <c r="EV152" s="7" t="str">
        <f t="shared" si="318"/>
        <v>-----</v>
      </c>
      <c r="EW152" s="7" t="str">
        <f t="shared" si="319"/>
        <v>-----</v>
      </c>
      <c r="EX152" s="7" t="str">
        <f t="shared" si="320"/>
        <v>-----</v>
      </c>
      <c r="EY152" s="7" t="str">
        <f t="shared" si="321"/>
        <v>-----</v>
      </c>
      <c r="EZ152">
        <f t="shared" si="339"/>
        <v>150</v>
      </c>
      <c r="FA152">
        <f t="shared" si="340"/>
        <v>150</v>
      </c>
      <c r="FB152">
        <f t="shared" si="341"/>
        <v>150</v>
      </c>
      <c r="FC152">
        <f t="shared" si="342"/>
        <v>150</v>
      </c>
      <c r="FD152">
        <f t="shared" si="343"/>
        <v>150</v>
      </c>
      <c r="FE152">
        <f t="shared" si="344"/>
        <v>150</v>
      </c>
      <c r="FF152">
        <f t="shared" si="345"/>
        <v>0</v>
      </c>
      <c r="FG152">
        <f t="shared" si="346"/>
        <v>0</v>
      </c>
      <c r="FH152">
        <f t="shared" si="347"/>
        <v>0</v>
      </c>
      <c r="FI152">
        <f t="shared" si="348"/>
        <v>0</v>
      </c>
      <c r="FJ152">
        <f t="shared" si="349"/>
        <v>0</v>
      </c>
      <c r="FK152">
        <f t="shared" si="350"/>
        <v>0</v>
      </c>
      <c r="FL152" s="7" t="str">
        <f t="shared" si="322"/>
        <v>-----</v>
      </c>
      <c r="FM152" s="7" t="str">
        <f t="shared" si="323"/>
        <v>-----</v>
      </c>
      <c r="FN152" s="7" t="str">
        <f t="shared" si="324"/>
        <v>-----</v>
      </c>
      <c r="FO152" s="7" t="str">
        <f t="shared" si="325"/>
        <v>-----</v>
      </c>
      <c r="FP152" s="7" t="str">
        <f t="shared" si="326"/>
        <v>-----</v>
      </c>
      <c r="FQ152" s="7" t="str">
        <f t="shared" si="327"/>
        <v>-----</v>
      </c>
      <c r="FR152" s="13" t="str">
        <f>IF(FL152="-----","-----",(D152-Q152)/Q152)</f>
        <v>-----</v>
      </c>
      <c r="FS152" s="13" t="str">
        <f>IF(FM152="-----","-----",(Q152-R152)/R152)</f>
        <v>-----</v>
      </c>
      <c r="FT152" s="13" t="str">
        <f>IF(FN152="-----","-----",(R152-S152)/S152)</f>
        <v>-----</v>
      </c>
      <c r="FU152" s="13" t="str">
        <f>IF(FO152="-----","-----",(S152-T152)/T152)</f>
        <v>-----</v>
      </c>
      <c r="FV152" s="13" t="str">
        <f>IF(FP152="-----","-----",(T152-U152)/U152)</f>
        <v>-----</v>
      </c>
      <c r="FW152" s="13" t="str">
        <f>IF(FQ152="-----","-----",(U152-V152)/V152)</f>
        <v>-----</v>
      </c>
      <c r="FX152" s="7" t="str">
        <f t="shared" si="328"/>
        <v>-----</v>
      </c>
      <c r="FY152" s="7" t="str">
        <f t="shared" si="329"/>
        <v>-----</v>
      </c>
      <c r="FZ152" s="7" t="str">
        <f t="shared" si="330"/>
        <v>-----</v>
      </c>
      <c r="GA152" s="7" t="str">
        <f t="shared" si="331"/>
        <v>-----</v>
      </c>
      <c r="GB152" s="7" t="str">
        <f t="shared" si="332"/>
        <v>-----</v>
      </c>
      <c r="GC152" s="7" t="str">
        <f t="shared" si="333"/>
        <v>-----</v>
      </c>
      <c r="GD152" s="7" t="str">
        <f>IF(AND(BG152&gt;AA152,BG151&gt;AA151,BG150&gt;AA150,BG149&gt;AA149,BG148&gt;AA148,BG147&gt;AA147,BG146&gt;AA146,BG145&gt;AA145,BG144&gt;AA144,BG143&gt;AA143,BG142&gt;AA142,BG141&gt;AA141),"Bullish",IF(AND(BG152&lt;AA152,BG151&lt;AA151,BG150&lt;AA150,BG149&lt;AA149,BG148&lt;AA148,BG147&lt;AA147,BG146&lt;AA146,BG145&lt;AA145,BG144&lt;AA144,BG143&lt;AA143,BG142&lt;AA142,BG141&lt;AA141),"Bearish","-----"))</f>
        <v>-----</v>
      </c>
      <c r="GE152">
        <f>(Z152-BG152)/BG152</f>
        <v>2.7584716909437079E-4</v>
      </c>
      <c r="GI152" s="7" t="str">
        <f>IF(Y152&gt;Z152,"Bullish","Bearish")</f>
        <v>Bearish</v>
      </c>
      <c r="GJ152" s="19" t="str">
        <f>IF(AND(D152&gt;Y152,D151&lt;Y151),"TEMA crossover","-----")</f>
        <v>TEMA crossover</v>
      </c>
      <c r="GK152" s="19" t="str">
        <f>IF(AND(D152&lt;Y152,D151&gt;Y151),"TEMA crossunder","-----")</f>
        <v>-----</v>
      </c>
      <c r="GL152" s="20" t="str">
        <f>IF(GD152="Bearish","YES","-----")</f>
        <v>-----</v>
      </c>
      <c r="GM152" s="20" t="str">
        <f>IF(GH152="Reverse to Bearish","YES","-----")</f>
        <v>-----</v>
      </c>
      <c r="GN152" s="20" t="str">
        <f>IF(AND(GI152="Bullish",GI151="Bullish",GI150="Bullish",GI149="Bullish"),"YES","-----")</f>
        <v>-----</v>
      </c>
      <c r="GO152" s="20" t="str">
        <f>IF(OR(GK152="TEMA crossunder",GK151="TEMA crossunder",GK150="TEMA crossunder",GK149="TEMA crossunder"),"YES","-----")</f>
        <v>YES</v>
      </c>
      <c r="GP152" s="20" t="str">
        <f>IF(GD152="Bullish","YES","-----")</f>
        <v>-----</v>
      </c>
      <c r="GQ152" s="20" t="str">
        <f>IF(GH152="Reverse to Bullish","YES","-----")</f>
        <v>-----</v>
      </c>
      <c r="GR152" s="20" t="str">
        <f>IF(AND(GI152="Bearish",GI151="Bearish",GI150="Bearish",GI149="Bearish"),"YES","-----")</f>
        <v>YES</v>
      </c>
      <c r="GS152" s="20" t="str">
        <f>IF(OR(GJ152="TEMA crossover",GJ151="TEMA crossover",GJ150="TEMA crossover",GJ149="TEMA crossover"),"YES","-----")</f>
        <v>YES</v>
      </c>
      <c r="GT152" s="20" t="str">
        <f t="shared" si="351"/>
        <v>-----</v>
      </c>
      <c r="GU152" s="20" t="str">
        <f t="shared" si="352"/>
        <v>-----</v>
      </c>
      <c r="GV152" s="20" t="str">
        <f t="shared" si="353"/>
        <v>-----</v>
      </c>
      <c r="GW152" s="20" t="str">
        <f t="shared" si="354"/>
        <v>-----</v>
      </c>
      <c r="GX152" s="20" t="str">
        <f t="shared" si="355"/>
        <v>-----</v>
      </c>
      <c r="GY152" s="20" t="str">
        <f t="shared" si="356"/>
        <v>-----</v>
      </c>
      <c r="GZ152" s="7" t="str">
        <f>IF(G152&gt;BH152,"YES","-----")</f>
        <v>-----</v>
      </c>
      <c r="HA152" s="7" t="str">
        <f>IF(F152&lt;BI152,"YES","-----")</f>
        <v>-----</v>
      </c>
      <c r="HB152">
        <f>BH152-BI152</f>
        <v>7.4099999999998545</v>
      </c>
      <c r="HI152">
        <f t="shared" si="334"/>
        <v>-2.967239999999947</v>
      </c>
      <c r="HJ152">
        <f t="shared" si="335"/>
        <v>4.4427599999999074</v>
      </c>
      <c r="HK152" s="7"/>
      <c r="HL152" s="7"/>
      <c r="HM152" s="7"/>
      <c r="HN152" s="7"/>
      <c r="HO152" s="7"/>
      <c r="HP152" s="7"/>
      <c r="HQ152" s="28">
        <f t="shared" si="358"/>
        <v>-0.97310999999990599</v>
      </c>
      <c r="HR152" s="28" t="str">
        <f t="shared" si="336"/>
        <v>Bear</v>
      </c>
      <c r="HS152">
        <f t="shared" si="337"/>
        <v>0.97310999999990599</v>
      </c>
    </row>
    <row r="153" spans="1:227" x14ac:dyDescent="0.55000000000000004">
      <c r="A153">
        <f>Validation!A152</f>
        <v>1772073600</v>
      </c>
      <c r="B153" t="str">
        <f>Price!B152</f>
        <v>XAUUSD</v>
      </c>
      <c r="C153" t="str">
        <f>Price!C152</f>
        <v>M5</v>
      </c>
      <c r="D153">
        <f>Price!D152</f>
        <v>5176.09</v>
      </c>
      <c r="E153">
        <f>Price!E152</f>
        <v>5180.25</v>
      </c>
      <c r="F153">
        <f>Price!F152</f>
        <v>5180.3900000000003</v>
      </c>
      <c r="G153">
        <f>Price!G152</f>
        <v>5174.34</v>
      </c>
      <c r="H153">
        <f>Price!H152</f>
        <v>708</v>
      </c>
      <c r="I153">
        <f>Diagonals!E152</f>
        <v>5174.34</v>
      </c>
      <c r="J153">
        <f>Diagonals!F152</f>
        <v>0</v>
      </c>
      <c r="K153">
        <f>Diagonals!G152</f>
        <v>0</v>
      </c>
      <c r="L153">
        <f>Diagonals!H152</f>
        <v>5191.91</v>
      </c>
      <c r="M153">
        <f>Diagonals!I152</f>
        <v>0</v>
      </c>
      <c r="N153">
        <f>Diagonals!J152</f>
        <v>0</v>
      </c>
      <c r="O153">
        <f>Diagonals!K152</f>
        <v>0</v>
      </c>
      <c r="P153">
        <f>Diagonals!L152</f>
        <v>5174.34</v>
      </c>
      <c r="Q153">
        <f>Trendlines!E152</f>
        <v>5198.6000000000004</v>
      </c>
      <c r="R153">
        <f>Trendlines!F152</f>
        <v>5197.97</v>
      </c>
      <c r="S153">
        <f>Trendlines!G152</f>
        <v>0</v>
      </c>
      <c r="T153">
        <f>Trendlines!H152</f>
        <v>5158.13</v>
      </c>
      <c r="U153">
        <f>Trendlines!I152</f>
        <v>5174.34</v>
      </c>
      <c r="V153">
        <f>Trendlines!J152</f>
        <v>5156.95</v>
      </c>
      <c r="W153">
        <f>Trendlines!K152</f>
        <v>0</v>
      </c>
      <c r="X153">
        <f>Trendlines!L152</f>
        <v>5174.34</v>
      </c>
      <c r="Y153">
        <f>Tema_Hrma_Smma!E152</f>
        <v>5177.49</v>
      </c>
      <c r="Z153">
        <f>Tema_Hrma_Smma!F152</f>
        <v>5183.83</v>
      </c>
      <c r="AA153">
        <f>Tema_Hrma_Smma!G152</f>
        <v>5183.55</v>
      </c>
      <c r="AB153">
        <f>ZScore!H152</f>
        <v>-1</v>
      </c>
      <c r="AC153">
        <f>ZScore!I152</f>
        <v>0.24668999999999999</v>
      </c>
      <c r="AD153">
        <f>ZScore!J152</f>
        <v>3</v>
      </c>
      <c r="AE153">
        <f>HA!E152</f>
        <v>5180.9399999999996</v>
      </c>
      <c r="AF153">
        <f>HA!F152</f>
        <v>5180.9399999999996</v>
      </c>
      <c r="AG153">
        <f>HA!G152</f>
        <v>5174.34</v>
      </c>
      <c r="AH153">
        <f>HA!H152</f>
        <v>5177.7700000000004</v>
      </c>
      <c r="AI153">
        <f>HA!I152</f>
        <v>-1</v>
      </c>
      <c r="AJ153">
        <f>HA!J152</f>
        <v>3.17</v>
      </c>
      <c r="AK153">
        <f>HA!K152</f>
        <v>0.10877000000000001</v>
      </c>
      <c r="AL153">
        <f>HA!L152</f>
        <v>-8</v>
      </c>
      <c r="AM153">
        <f>KC!E152</f>
        <v>5215.1697999999997</v>
      </c>
      <c r="AN153">
        <f>KC!F152</f>
        <v>5208.5833199999997</v>
      </c>
      <c r="AO153">
        <f>KC!G152</f>
        <v>5201.9968399999998</v>
      </c>
      <c r="AP153">
        <f>KC!H152</f>
        <v>5195.4103599999999</v>
      </c>
      <c r="AQ153">
        <f>KC!I152</f>
        <v>5188.8238799999999</v>
      </c>
      <c r="AR153">
        <f>KC!J152</f>
        <v>5181.51494</v>
      </c>
      <c r="AS153">
        <f>KC!K152</f>
        <v>5174.9284600000001</v>
      </c>
      <c r="AT153">
        <f>KC!L152</f>
        <v>5168.3419800000001</v>
      </c>
      <c r="AU153">
        <f>KC!M152</f>
        <v>5161.7555000000002</v>
      </c>
      <c r="AV153">
        <f>KC!N152</f>
        <v>5155.1690200000003</v>
      </c>
      <c r="AW153">
        <f>SR_Levels!E152</f>
        <v>5161.8900000000003</v>
      </c>
      <c r="AX153">
        <f>SR_Levels!F152</f>
        <v>5135.8500000000004</v>
      </c>
      <c r="AY153">
        <f>SR_Levels!G152</f>
        <v>0</v>
      </c>
      <c r="AZ153">
        <f>SR_Levels!H152</f>
        <v>0</v>
      </c>
      <c r="BA153">
        <f>SR_Levels!I152</f>
        <v>5178.6000000000004</v>
      </c>
      <c r="BB153">
        <f>SR_Levels!J152</f>
        <v>5193.3500000000004</v>
      </c>
      <c r="BC153">
        <f>SR_Levels!K152</f>
        <v>5205.3100000000004</v>
      </c>
      <c r="BD153">
        <f>SR_Levels!L152</f>
        <v>0</v>
      </c>
      <c r="BE153">
        <f>ZigZag!E152</f>
        <v>0</v>
      </c>
      <c r="BF153">
        <f>ZigZag!F152</f>
        <v>5174.34</v>
      </c>
      <c r="BG153">
        <f>ZigZag!G152</f>
        <v>5183.53</v>
      </c>
      <c r="BH153">
        <f>Dual_Tema!E152</f>
        <v>5181.1899999999996</v>
      </c>
      <c r="BI153">
        <f>Dual_Tema!F152</f>
        <v>5174.37</v>
      </c>
      <c r="BJ153">
        <f>Pinbar!E152</f>
        <v>0</v>
      </c>
      <c r="BK153">
        <f>SSA!E152</f>
        <v>5179.5730199999998</v>
      </c>
      <c r="BL153">
        <f>SSA!F152</f>
        <v>5179.8466900000003</v>
      </c>
      <c r="BN153" t="str">
        <f t="shared" si="357"/>
        <v>Red Candle</v>
      </c>
      <c r="BO153" s="34">
        <f t="shared" si="359"/>
        <v>-1.3447654474384452E-3</v>
      </c>
      <c r="BP153" s="34">
        <f t="shared" si="361"/>
        <v>-2.5917518701079612E-3</v>
      </c>
      <c r="BQ153" s="34">
        <f t="shared" si="369"/>
        <v>-2.2052884513438231E-3</v>
      </c>
      <c r="BR153" s="34">
        <f t="shared" si="304"/>
        <v>-2.3668319722763842E-3</v>
      </c>
      <c r="BS153" s="35">
        <f t="shared" si="360"/>
        <v>-2.2425326079988928E-4</v>
      </c>
      <c r="BT153" s="35">
        <f t="shared" si="362"/>
        <v>-2.1623630700695617E-4</v>
      </c>
      <c r="BU153" s="35">
        <f t="shared" si="370"/>
        <v>-1.2264379423687632E-4</v>
      </c>
      <c r="BV153" s="35">
        <f t="shared" si="305"/>
        <v>-9.8730015309134167E-5</v>
      </c>
      <c r="BW153" s="27">
        <v>96</v>
      </c>
      <c r="BX153">
        <f>F153-G153</f>
        <v>6.0500000000001819</v>
      </c>
      <c r="BY153">
        <f>ABS(F153-D152)</f>
        <v>0.13000000000010914</v>
      </c>
      <c r="BZ153">
        <f>ABS(G153-D152)</f>
        <v>6.180000000000291</v>
      </c>
      <c r="CA153">
        <f t="shared" si="338"/>
        <v>6.180000000000291</v>
      </c>
      <c r="CB153">
        <f t="shared" si="363"/>
        <v>6.7778571428571661</v>
      </c>
      <c r="CC153">
        <f t="shared" si="366"/>
        <v>7.287390047794589</v>
      </c>
      <c r="CD153">
        <f t="shared" si="364"/>
        <v>-0.50953290493742287</v>
      </c>
      <c r="CE153">
        <f t="shared" si="367"/>
        <v>-1</v>
      </c>
      <c r="CF153">
        <f t="shared" si="368"/>
        <v>-3</v>
      </c>
      <c r="CG153" s="7" t="str">
        <f t="shared" si="365"/>
        <v>-----</v>
      </c>
      <c r="CI153" s="27"/>
      <c r="CJ153" s="27"/>
      <c r="CK153" s="27"/>
      <c r="CL153" s="27"/>
      <c r="CM153" s="27"/>
      <c r="CN153" s="27"/>
      <c r="CO153" s="27"/>
      <c r="CP153" s="27"/>
      <c r="CQ153" s="27"/>
      <c r="CR153" s="27"/>
      <c r="CS153" s="27"/>
      <c r="CZ153" s="7" t="str">
        <f>IF(AND(D153&gt;BH153,D153&gt;E153),"Bullish Trigger","-----")</f>
        <v>-----</v>
      </c>
      <c r="DA153" s="7" t="str">
        <f>IF(AND(D153&lt;BI153,D153&lt;E153),"Bearish Trigger","-----")</f>
        <v>-----</v>
      </c>
      <c r="DB153" s="13" t="str">
        <f>IF(AND(W153=BE153,W153&gt;0,BE153&gt;0),"Important High","------")</f>
        <v>------</v>
      </c>
      <c r="DC153" s="13" t="str">
        <f>IF(AND(X153=BF153,X153&gt;0,BF153&gt;0),"Important Low","------")</f>
        <v>Important Low</v>
      </c>
      <c r="DD153" s="7" t="str">
        <f>IF(AND(DB153="Important High",DC153="-----",BJ153=1),"Imp High Rej","-----")</f>
        <v>-----</v>
      </c>
      <c r="DE153" s="7" t="str">
        <f>IF(AND(DB153="-----",DC153="Important Low",BJ153=1),"Imp Low Rej","-----")</f>
        <v>-----</v>
      </c>
      <c r="DF153" s="7" t="str">
        <f>IF(Y153&gt;AM153,"Overbought",IF(Y153&gt;AO153,"Bullish Momentum",IF(Y153&gt;AQ153,"Flat Momentum","-----")))</f>
        <v>-----</v>
      </c>
      <c r="DG153" s="7" t="str">
        <f>IF(Y153&lt;AV153,"Oversold",IF(Y153&lt;AT153,"Bearish Momentum",IF(Y153&lt;AR153,"Flat Momentum","-----")))</f>
        <v>Flat Momentum</v>
      </c>
      <c r="DH153" s="7" t="str">
        <f>IF(AND(DF153="Overbought",AD153=2),"Culminated Thrust","-----")</f>
        <v>-----</v>
      </c>
      <c r="DI153" s="7" t="str">
        <f>IF(AND(DG153="Oversold",AD153=5),"Culminated Thrust","-----")</f>
        <v>-----</v>
      </c>
      <c r="DJ153" s="14">
        <f>(Q153-$D153)/$D153</f>
        <v>4.348842466031351E-3</v>
      </c>
      <c r="DK153" s="14">
        <f>(R153-$D153)/$D153</f>
        <v>4.2271289718687479E-3</v>
      </c>
      <c r="DL153" s="14">
        <f>(S153-$D153)/$D153</f>
        <v>-1</v>
      </c>
      <c r="DM153" s="14">
        <f>(T153-$D153)/$D153</f>
        <v>-3.4698005637460007E-3</v>
      </c>
      <c r="DN153" s="14">
        <f>(U153-$D153)/$D153</f>
        <v>-3.3809303934050604E-4</v>
      </c>
      <c r="DO153" s="14">
        <f>(V153-$D153)/$D153</f>
        <v>-3.6977718702727981E-3</v>
      </c>
      <c r="DP153" s="14">
        <f t="shared" si="306"/>
        <v>4.348842466031351E-3</v>
      </c>
      <c r="DQ153" s="14">
        <f t="shared" si="307"/>
        <v>4.2271289718687479E-3</v>
      </c>
      <c r="DR153" s="14">
        <f t="shared" si="308"/>
        <v>-3.3809303934050604E-4</v>
      </c>
      <c r="DS153" s="14">
        <f t="shared" si="309"/>
        <v>-3.4698005637460007E-3</v>
      </c>
      <c r="DT153" s="14">
        <f t="shared" si="310"/>
        <v>-3.6977718702727981E-3</v>
      </c>
      <c r="DU153" s="14">
        <f t="shared" si="311"/>
        <v>-1</v>
      </c>
      <c r="DV153" t="str">
        <f>IF($D153&gt;Q153,"SUP","RES")</f>
        <v>RES</v>
      </c>
      <c r="DW153" t="str">
        <f>IF($D153&gt;R153,"SUP","RES")</f>
        <v>RES</v>
      </c>
      <c r="DX153" t="str">
        <f>IF($D153&gt;S153,"SUP","RES")</f>
        <v>SUP</v>
      </c>
      <c r="DY153" t="str">
        <f>IF($D153&gt;T153,"SUP","RES")</f>
        <v>SUP</v>
      </c>
      <c r="DZ153" t="str">
        <f>IF($D153&gt;U153,"SUP","RES")</f>
        <v>SUP</v>
      </c>
      <c r="EA153" t="str">
        <f>IF($D153&gt;V153,"SUP","RES")</f>
        <v>SUP</v>
      </c>
      <c r="EB153" s="7">
        <f t="shared" si="312"/>
        <v>2</v>
      </c>
      <c r="EC153" s="7">
        <f t="shared" si="313"/>
        <v>4</v>
      </c>
      <c r="ED153" s="13" t="str">
        <f t="shared" si="314"/>
        <v>-----</v>
      </c>
      <c r="EE153" s="13" t="str">
        <f t="shared" si="315"/>
        <v>-----</v>
      </c>
      <c r="EF153" s="7">
        <f>IF(OR(ED153="All Sup",EE153="All Res"),"na",((D153-MIN(Q153:V153))/(MAX(Q153:V153)-MIN(Q153:V153))))</f>
        <v>0.9956699880737121</v>
      </c>
      <c r="EG153">
        <v>1.4999999999999999E-4</v>
      </c>
      <c r="EH153">
        <f>Q153*(1+$EG153)</f>
        <v>5199.3797900000009</v>
      </c>
      <c r="EI153">
        <f>Q153*(1-$EG153)</f>
        <v>5197.8202100000008</v>
      </c>
      <c r="EJ153">
        <f>R153*(1+$EG153)</f>
        <v>5198.7496955000006</v>
      </c>
      <c r="EK153">
        <f>R153*(1-$EG153)</f>
        <v>5197.1903044999999</v>
      </c>
      <c r="EL153">
        <f>S153*(1+$EG153)</f>
        <v>0</v>
      </c>
      <c r="EM153">
        <f>S153*(1-$EG153)</f>
        <v>0</v>
      </c>
      <c r="EN153">
        <f>T153*(1+$EG153)</f>
        <v>5158.903719500001</v>
      </c>
      <c r="EO153">
        <f>T153*(1-$EG153)</f>
        <v>5157.3562805000001</v>
      </c>
      <c r="EP153">
        <f>U153*(1+$EG153)</f>
        <v>5175.1161510000011</v>
      </c>
      <c r="EQ153">
        <f>U153*(1-$EG153)</f>
        <v>5173.5638490000001</v>
      </c>
      <c r="ER153">
        <f>V153*(1+$EG153)</f>
        <v>5157.7235424999999</v>
      </c>
      <c r="ES153">
        <f>V153*(1-$EG153)</f>
        <v>5156.1764574999997</v>
      </c>
      <c r="ET153" s="7" t="str">
        <f t="shared" si="316"/>
        <v>-----</v>
      </c>
      <c r="EU153" s="7" t="str">
        <f t="shared" si="317"/>
        <v>-----</v>
      </c>
      <c r="EV153" s="7" t="str">
        <f t="shared" si="318"/>
        <v>-----</v>
      </c>
      <c r="EW153" s="7" t="str">
        <f t="shared" si="319"/>
        <v>-----</v>
      </c>
      <c r="EX153" s="7" t="str">
        <f t="shared" si="320"/>
        <v>-----</v>
      </c>
      <c r="EY153" s="7" t="str">
        <f t="shared" si="321"/>
        <v>-----</v>
      </c>
      <c r="EZ153">
        <f t="shared" si="339"/>
        <v>151</v>
      </c>
      <c r="FA153">
        <f t="shared" si="340"/>
        <v>151</v>
      </c>
      <c r="FB153">
        <f t="shared" si="341"/>
        <v>151</v>
      </c>
      <c r="FC153">
        <f t="shared" si="342"/>
        <v>151</v>
      </c>
      <c r="FD153">
        <f t="shared" si="343"/>
        <v>151</v>
      </c>
      <c r="FE153">
        <f t="shared" si="344"/>
        <v>151</v>
      </c>
      <c r="FF153">
        <f t="shared" si="345"/>
        <v>0</v>
      </c>
      <c r="FG153">
        <f t="shared" si="346"/>
        <v>0</v>
      </c>
      <c r="FH153">
        <f t="shared" si="347"/>
        <v>0</v>
      </c>
      <c r="FI153">
        <f t="shared" si="348"/>
        <v>0</v>
      </c>
      <c r="FJ153">
        <f t="shared" si="349"/>
        <v>0</v>
      </c>
      <c r="FK153">
        <f t="shared" si="350"/>
        <v>0</v>
      </c>
      <c r="FL153" s="7" t="str">
        <f t="shared" si="322"/>
        <v>-----</v>
      </c>
      <c r="FM153" s="7" t="str">
        <f t="shared" si="323"/>
        <v>-----</v>
      </c>
      <c r="FN153" s="7" t="str">
        <f t="shared" si="324"/>
        <v>-----</v>
      </c>
      <c r="FO153" s="7" t="str">
        <f t="shared" si="325"/>
        <v>-----</v>
      </c>
      <c r="FP153" s="7" t="str">
        <f t="shared" si="326"/>
        <v>-----</v>
      </c>
      <c r="FQ153" s="7" t="str">
        <f t="shared" si="327"/>
        <v>-----</v>
      </c>
      <c r="FR153" s="13" t="str">
        <f>IF(FL153="-----","-----",(D153-Q153)/Q153)</f>
        <v>-----</v>
      </c>
      <c r="FS153" s="13" t="str">
        <f>IF(FM153="-----","-----",(Q153-R153)/R153)</f>
        <v>-----</v>
      </c>
      <c r="FT153" s="13" t="str">
        <f>IF(FN153="-----","-----",(R153-S153)/S153)</f>
        <v>-----</v>
      </c>
      <c r="FU153" s="13" t="str">
        <f>IF(FO153="-----","-----",(S153-T153)/T153)</f>
        <v>-----</v>
      </c>
      <c r="FV153" s="13" t="str">
        <f>IF(FP153="-----","-----",(T153-U153)/U153)</f>
        <v>-----</v>
      </c>
      <c r="FW153" s="13" t="str">
        <f>IF(FQ153="-----","-----",(U153-V153)/V153)</f>
        <v>-----</v>
      </c>
      <c r="FX153" s="7" t="str">
        <f t="shared" si="328"/>
        <v>-----</v>
      </c>
      <c r="FY153" s="7" t="str">
        <f t="shared" si="329"/>
        <v>-----</v>
      </c>
      <c r="FZ153" s="7" t="str">
        <f t="shared" si="330"/>
        <v>-----</v>
      </c>
      <c r="GA153" s="7" t="str">
        <f t="shared" si="331"/>
        <v>-----</v>
      </c>
      <c r="GB153" s="7" t="str">
        <f t="shared" si="332"/>
        <v>-----</v>
      </c>
      <c r="GC153" s="7" t="str">
        <f t="shared" si="333"/>
        <v>-----</v>
      </c>
      <c r="GD153" s="7" t="str">
        <f>IF(AND(BG153&gt;AA153,BG152&gt;AA152,BG151&gt;AA151,BG150&gt;AA150,BG149&gt;AA149,BG148&gt;AA148,BG147&gt;AA147,BG146&gt;AA146,BG145&gt;AA145,BG144&gt;AA144,BG143&gt;AA143,BG142&gt;AA142),"Bullish",IF(AND(BG153&lt;AA153,BG152&lt;AA152,BG151&lt;AA151,BG150&lt;AA150,BG149&lt;AA149,BG148&lt;AA148,BG147&lt;AA147,BG146&lt;AA146,BG145&lt;AA145,BG144&lt;AA144,BG143&lt;AA143,BG142&lt;AA142),"Bearish","-----"))</f>
        <v>-----</v>
      </c>
      <c r="GE153">
        <f>(Z153-BG153)/BG153</f>
        <v>5.7875617581104363E-5</v>
      </c>
      <c r="GI153" s="7" t="str">
        <f>IF(Y153&gt;Z153,"Bullish","Bearish")</f>
        <v>Bearish</v>
      </c>
      <c r="GJ153" s="19" t="str">
        <f>IF(AND(D153&gt;Y153,D152&lt;Y152),"TEMA crossover","-----")</f>
        <v>-----</v>
      </c>
      <c r="GK153" s="19" t="str">
        <f>IF(AND(D153&lt;Y153,D152&gt;Y152),"TEMA crossunder","-----")</f>
        <v>TEMA crossunder</v>
      </c>
      <c r="GL153" s="20" t="str">
        <f>IF(GD153="Bearish","YES","-----")</f>
        <v>-----</v>
      </c>
      <c r="GM153" s="20" t="str">
        <f>IF(GH153="Reverse to Bearish","YES","-----")</f>
        <v>-----</v>
      </c>
      <c r="GN153" s="20" t="str">
        <f>IF(AND(GI153="Bullish",GI152="Bullish",GI151="Bullish",GI150="Bullish"),"YES","-----")</f>
        <v>-----</v>
      </c>
      <c r="GO153" s="20" t="str">
        <f>IF(OR(GK153="TEMA crossunder",GK152="TEMA crossunder",GK151="TEMA crossunder",GK150="TEMA crossunder"),"YES","-----")</f>
        <v>YES</v>
      </c>
      <c r="GP153" s="20" t="str">
        <f>IF(GD153="Bullish","YES","-----")</f>
        <v>-----</v>
      </c>
      <c r="GQ153" s="20" t="str">
        <f>IF(GH153="Reverse to Bullish","YES","-----")</f>
        <v>-----</v>
      </c>
      <c r="GR153" s="20" t="str">
        <f>IF(AND(GI153="Bearish",GI152="Bearish",GI151="Bearish",GI150="Bearish"),"YES","-----")</f>
        <v>YES</v>
      </c>
      <c r="GS153" s="20" t="str">
        <f>IF(OR(GJ153="TEMA crossover",GJ152="TEMA crossover",GJ151="TEMA crossover",GJ150="TEMA crossover"),"YES","-----")</f>
        <v>YES</v>
      </c>
      <c r="GT153" s="20" t="str">
        <f t="shared" si="351"/>
        <v>-----</v>
      </c>
      <c r="GU153" s="20" t="str">
        <f t="shared" si="352"/>
        <v>-----</v>
      </c>
      <c r="GV153" s="20" t="str">
        <f t="shared" si="353"/>
        <v>-----</v>
      </c>
      <c r="GW153" s="20" t="str">
        <f t="shared" si="354"/>
        <v>-----</v>
      </c>
      <c r="GX153" s="20" t="str">
        <f t="shared" si="355"/>
        <v>-----</v>
      </c>
      <c r="GY153" s="20" t="str">
        <f t="shared" si="356"/>
        <v>-----</v>
      </c>
      <c r="GZ153" s="7" t="str">
        <f>IF(G153&gt;BH153,"YES","-----")</f>
        <v>-----</v>
      </c>
      <c r="HA153" s="7" t="str">
        <f>IF(F153&lt;BI153,"YES","-----")</f>
        <v>-----</v>
      </c>
      <c r="HB153">
        <f>BH153-BI153</f>
        <v>6.819999999999709</v>
      </c>
      <c r="HI153">
        <f t="shared" si="334"/>
        <v>-5.203019999999924</v>
      </c>
      <c r="HJ153">
        <f t="shared" si="335"/>
        <v>1.6169799999997849</v>
      </c>
      <c r="HK153" s="7"/>
      <c r="HL153" s="7"/>
      <c r="HM153" s="7"/>
      <c r="HN153" s="7"/>
      <c r="HO153" s="7"/>
      <c r="HP153" s="7"/>
      <c r="HQ153" s="28">
        <f t="shared" si="358"/>
        <v>-0.27367000000049302</v>
      </c>
      <c r="HR153" s="28" t="str">
        <f t="shared" si="336"/>
        <v>Bear</v>
      </c>
      <c r="HS153">
        <f t="shared" si="337"/>
        <v>0.27367000000049302</v>
      </c>
    </row>
    <row r="154" spans="1:227" x14ac:dyDescent="0.55000000000000004">
      <c r="A154">
        <f>Validation!A153</f>
        <v>1772073900</v>
      </c>
      <c r="B154" t="str">
        <f>Price!B153</f>
        <v>XAUUSD</v>
      </c>
      <c r="C154" t="str">
        <f>Price!C153</f>
        <v>M5</v>
      </c>
      <c r="D154">
        <f>Price!D153</f>
        <v>5180.78</v>
      </c>
      <c r="E154">
        <f>Price!E153</f>
        <v>5176.09</v>
      </c>
      <c r="F154">
        <f>Price!F153</f>
        <v>5183.21</v>
      </c>
      <c r="G154">
        <f>Price!G153</f>
        <v>5176.09</v>
      </c>
      <c r="H154">
        <f>Price!H153</f>
        <v>599</v>
      </c>
      <c r="I154">
        <f>Diagonals!E153</f>
        <v>5174.5200000000004</v>
      </c>
      <c r="J154">
        <f>Diagonals!F153</f>
        <v>0</v>
      </c>
      <c r="K154">
        <f>Diagonals!G153</f>
        <v>0</v>
      </c>
      <c r="L154">
        <f>Diagonals!H153</f>
        <v>5191.58</v>
      </c>
      <c r="M154">
        <f>Diagonals!I153</f>
        <v>0</v>
      </c>
      <c r="N154">
        <f>Diagonals!J153</f>
        <v>0</v>
      </c>
      <c r="O154">
        <f>Diagonals!K153</f>
        <v>0</v>
      </c>
      <c r="P154">
        <f>Diagonals!L153</f>
        <v>0</v>
      </c>
      <c r="Q154">
        <f>Trendlines!E153</f>
        <v>5198.6099999999997</v>
      </c>
      <c r="R154">
        <f>Trendlines!F153</f>
        <v>5197.9399999999996</v>
      </c>
      <c r="S154">
        <f>Trendlines!G153</f>
        <v>0</v>
      </c>
      <c r="T154">
        <f>Trendlines!H153</f>
        <v>5158.21</v>
      </c>
      <c r="U154">
        <f>Trendlines!I153</f>
        <v>5174.3599999999997</v>
      </c>
      <c r="V154">
        <f>Trendlines!J153</f>
        <v>5156.99</v>
      </c>
      <c r="W154">
        <f>Trendlines!K153</f>
        <v>0</v>
      </c>
      <c r="X154">
        <f>Trendlines!L153</f>
        <v>0</v>
      </c>
      <c r="Y154">
        <f>Tema_Hrma_Smma!E153</f>
        <v>5177.74</v>
      </c>
      <c r="Z154">
        <f>Tema_Hrma_Smma!F153</f>
        <v>5182.6000000000004</v>
      </c>
      <c r="AA154">
        <f>Tema_Hrma_Smma!G153</f>
        <v>5183.3999999999996</v>
      </c>
      <c r="AB154">
        <f>ZScore!H153</f>
        <v>1</v>
      </c>
      <c r="AC154">
        <f>ZScore!I153</f>
        <v>0.41017999999999999</v>
      </c>
      <c r="AD154">
        <f>ZScore!J153</f>
        <v>0</v>
      </c>
      <c r="AE154">
        <f>HA!E153</f>
        <v>5179.3500000000004</v>
      </c>
      <c r="AF154">
        <f>HA!F153</f>
        <v>5183.21</v>
      </c>
      <c r="AG154">
        <f>HA!G153</f>
        <v>5176.09</v>
      </c>
      <c r="AH154">
        <f>HA!H153</f>
        <v>5179.04</v>
      </c>
      <c r="AI154">
        <f>HA!I153</f>
        <v>-1</v>
      </c>
      <c r="AJ154">
        <f>HA!J153</f>
        <v>0.31</v>
      </c>
      <c r="AK154">
        <f>HA!K153</f>
        <v>-0.98209999999999997</v>
      </c>
      <c r="AL154">
        <f>HA!L153</f>
        <v>-9</v>
      </c>
      <c r="AM154">
        <f>KC!E153</f>
        <v>5214.9057700000003</v>
      </c>
      <c r="AN154">
        <f>KC!F153</f>
        <v>5208.2996000000003</v>
      </c>
      <c r="AO154">
        <f>KC!G153</f>
        <v>5201.6934300000003</v>
      </c>
      <c r="AP154">
        <f>KC!H153</f>
        <v>5195.0872499999996</v>
      </c>
      <c r="AQ154">
        <f>KC!I153</f>
        <v>5188.4810799999996</v>
      </c>
      <c r="AR154">
        <f>KC!J153</f>
        <v>5181.2178800000002</v>
      </c>
      <c r="AS154">
        <f>KC!K153</f>
        <v>5174.6117000000004</v>
      </c>
      <c r="AT154">
        <f>KC!L153</f>
        <v>5168.0055300000004</v>
      </c>
      <c r="AU154">
        <f>KC!M153</f>
        <v>5161.3993600000003</v>
      </c>
      <c r="AV154">
        <f>KC!N153</f>
        <v>5154.7931900000003</v>
      </c>
      <c r="AW154">
        <f>SR_Levels!E153</f>
        <v>5178.6000000000004</v>
      </c>
      <c r="AX154">
        <f>SR_Levels!F153</f>
        <v>5161.8900000000003</v>
      </c>
      <c r="AY154">
        <f>SR_Levels!G153</f>
        <v>5135.8500000000004</v>
      </c>
      <c r="AZ154">
        <f>SR_Levels!H153</f>
        <v>0</v>
      </c>
      <c r="BA154">
        <f>SR_Levels!I153</f>
        <v>5193.3500000000004</v>
      </c>
      <c r="BB154">
        <f>SR_Levels!J153</f>
        <v>5205.3100000000004</v>
      </c>
      <c r="BC154">
        <f>SR_Levels!K153</f>
        <v>0</v>
      </c>
      <c r="BD154">
        <f>SR_Levels!L153</f>
        <v>0</v>
      </c>
      <c r="BE154">
        <f>ZigZag!E153</f>
        <v>0</v>
      </c>
      <c r="BF154">
        <f>ZigZag!F153</f>
        <v>0</v>
      </c>
      <c r="BG154">
        <f>ZigZag!G153</f>
        <v>5183.28</v>
      </c>
      <c r="BH154">
        <f>Dual_Tema!E153</f>
        <v>5181.1899999999996</v>
      </c>
      <c r="BI154">
        <f>Dual_Tema!F153</f>
        <v>5174.22</v>
      </c>
      <c r="BJ154">
        <f>Pinbar!E153</f>
        <v>0</v>
      </c>
      <c r="BK154">
        <f>SSA!E153</f>
        <v>5180.8447800000004</v>
      </c>
      <c r="BL154">
        <f>SSA!F153</f>
        <v>5180.34573</v>
      </c>
      <c r="BN154" t="str">
        <f t="shared" si="357"/>
        <v>Green Candle</v>
      </c>
      <c r="BO154" s="34">
        <f t="shared" si="359"/>
        <v>-1.4397918373247887E-3</v>
      </c>
      <c r="BP154" s="34">
        <f t="shared" si="361"/>
        <v>-1.7630295591656298E-3</v>
      </c>
      <c r="BQ154" s="34">
        <f t="shared" si="369"/>
        <v>-1.6726210434226951E-3</v>
      </c>
      <c r="BR154" s="34">
        <f t="shared" si="304"/>
        <v>-1.0007770966666829E-3</v>
      </c>
      <c r="BS154" s="35">
        <f t="shared" si="360"/>
        <v>-2.4010939138563447E-4</v>
      </c>
      <c r="BT154" s="35">
        <f t="shared" si="362"/>
        <v>-1.4703798259407819E-4</v>
      </c>
      <c r="BU154" s="35">
        <f t="shared" si="370"/>
        <v>-9.2996866399297495E-5</v>
      </c>
      <c r="BV154" s="35">
        <f t="shared" si="305"/>
        <v>-4.171905508720819E-5</v>
      </c>
      <c r="BW154" s="27">
        <v>96</v>
      </c>
      <c r="BX154">
        <f>F154-G154</f>
        <v>7.1199999999998909</v>
      </c>
      <c r="BY154">
        <f>ABS(F154-D153)</f>
        <v>7.1199999999998909</v>
      </c>
      <c r="BZ154">
        <f>ABS(G154-D153)</f>
        <v>0</v>
      </c>
      <c r="CA154">
        <f t="shared" si="338"/>
        <v>7.1199999999998909</v>
      </c>
      <c r="CB154">
        <f t="shared" si="363"/>
        <v>6.8157142857142912</v>
      </c>
      <c r="CC154">
        <f t="shared" si="366"/>
        <v>7.2754336158092539</v>
      </c>
      <c r="CD154">
        <f t="shared" si="364"/>
        <v>-0.45971933009496269</v>
      </c>
      <c r="CE154">
        <f t="shared" si="367"/>
        <v>-1</v>
      </c>
      <c r="CF154">
        <f t="shared" si="368"/>
        <v>-4</v>
      </c>
      <c r="CG154" s="7" t="str">
        <f t="shared" si="365"/>
        <v>-----</v>
      </c>
      <c r="CI154" s="27"/>
      <c r="CJ154" s="27"/>
      <c r="CK154" s="27"/>
      <c r="CL154" s="27"/>
      <c r="CM154" s="27"/>
      <c r="CN154" s="27"/>
      <c r="CO154" s="27"/>
      <c r="CP154" s="27"/>
      <c r="CQ154" s="27"/>
      <c r="CR154" s="27"/>
      <c r="CS154" s="27"/>
      <c r="CZ154" s="7" t="str">
        <f>IF(AND(D154&gt;BH154,D154&gt;E154),"Bullish Trigger","-----")</f>
        <v>-----</v>
      </c>
      <c r="DA154" s="7" t="str">
        <f>IF(AND(D154&lt;BI154,D154&lt;E154),"Bearish Trigger","-----")</f>
        <v>-----</v>
      </c>
      <c r="DB154" s="13" t="str">
        <f>IF(AND(W154=BE154,W154&gt;0,BE154&gt;0),"Important High","------")</f>
        <v>------</v>
      </c>
      <c r="DC154" s="13" t="str">
        <f>IF(AND(X154=BF154,X154&gt;0,BF154&gt;0),"Important Low","------")</f>
        <v>------</v>
      </c>
      <c r="DD154" s="7" t="str">
        <f>IF(AND(DB154="Important High",DC154="-----",BJ154=1),"Imp High Rej","-----")</f>
        <v>-----</v>
      </c>
      <c r="DE154" s="7" t="str">
        <f>IF(AND(DB154="-----",DC154="Important Low",BJ154=1),"Imp Low Rej","-----")</f>
        <v>-----</v>
      </c>
      <c r="DF154" s="7" t="str">
        <f>IF(Y154&gt;AM154,"Overbought",IF(Y154&gt;AO154,"Bullish Momentum",IF(Y154&gt;AQ154,"Flat Momentum","-----")))</f>
        <v>-----</v>
      </c>
      <c r="DG154" s="7" t="str">
        <f>IF(Y154&lt;AV154,"Oversold",IF(Y154&lt;AT154,"Bearish Momentum",IF(Y154&lt;AR154,"Flat Momentum","-----")))</f>
        <v>Flat Momentum</v>
      </c>
      <c r="DH154" s="7" t="str">
        <f>IF(AND(DF154="Overbought",AD154=2),"Culminated Thrust","-----")</f>
        <v>-----</v>
      </c>
      <c r="DI154" s="7" t="str">
        <f>IF(AND(DG154="Oversold",AD154=5),"Culminated Thrust","-----")</f>
        <v>-----</v>
      </c>
      <c r="DJ154" s="14">
        <f>(Q154-$D154)/$D154</f>
        <v>3.4415667138924886E-3</v>
      </c>
      <c r="DK154" s="14">
        <f>(R154-$D154)/$D154</f>
        <v>3.3122425580703785E-3</v>
      </c>
      <c r="DL154" s="14">
        <f>(S154-$D154)/$D154</f>
        <v>-1</v>
      </c>
      <c r="DM154" s="14">
        <f>(T154-$D154)/$D154</f>
        <v>-4.3564868610517548E-3</v>
      </c>
      <c r="DN154" s="14">
        <f>(U154-$D154)/$D154</f>
        <v>-1.2391956423550264E-3</v>
      </c>
      <c r="DO154" s="14">
        <f>(V154-$D154)/$D154</f>
        <v>-4.5919726373248749E-3</v>
      </c>
      <c r="DP154" s="14">
        <f t="shared" si="306"/>
        <v>3.4415667138924886E-3</v>
      </c>
      <c r="DQ154" s="14">
        <f t="shared" si="307"/>
        <v>3.3122425580703785E-3</v>
      </c>
      <c r="DR154" s="14">
        <f t="shared" si="308"/>
        <v>-1.2391956423550264E-3</v>
      </c>
      <c r="DS154" s="14">
        <f t="shared" si="309"/>
        <v>-4.3564868610517548E-3</v>
      </c>
      <c r="DT154" s="14">
        <f t="shared" si="310"/>
        <v>-4.5919726373248749E-3</v>
      </c>
      <c r="DU154" s="14">
        <f t="shared" si="311"/>
        <v>-1</v>
      </c>
      <c r="DV154" t="str">
        <f>IF($D154&gt;Q154,"SUP","RES")</f>
        <v>RES</v>
      </c>
      <c r="DW154" t="str">
        <f>IF($D154&gt;R154,"SUP","RES")</f>
        <v>RES</v>
      </c>
      <c r="DX154" t="str">
        <f>IF($D154&gt;S154,"SUP","RES")</f>
        <v>SUP</v>
      </c>
      <c r="DY154" t="str">
        <f>IF($D154&gt;T154,"SUP","RES")</f>
        <v>SUP</v>
      </c>
      <c r="DZ154" t="str">
        <f>IF($D154&gt;U154,"SUP","RES")</f>
        <v>SUP</v>
      </c>
      <c r="EA154" t="str">
        <f>IF($D154&gt;V154,"SUP","RES")</f>
        <v>SUP</v>
      </c>
      <c r="EB154" s="7">
        <f t="shared" si="312"/>
        <v>2</v>
      </c>
      <c r="EC154" s="7">
        <f t="shared" si="313"/>
        <v>4</v>
      </c>
      <c r="ED154" s="13" t="str">
        <f t="shared" si="314"/>
        <v>-----</v>
      </c>
      <c r="EE154" s="13" t="str">
        <f t="shared" si="315"/>
        <v>-----</v>
      </c>
      <c r="EF154" s="7">
        <f>IF(OR(ED154="All Sup",EE154="All Res"),"na",((D154-MIN(Q154:V154))/(MAX(Q154:V154)-MIN(Q154:V154))))</f>
        <v>0.99657023704413294</v>
      </c>
      <c r="EG154">
        <v>1.4999999999999999E-4</v>
      </c>
      <c r="EH154">
        <f>Q154*(1+$EG154)</f>
        <v>5199.3897914999998</v>
      </c>
      <c r="EI154">
        <f>Q154*(1-$EG154)</f>
        <v>5197.8302084999996</v>
      </c>
      <c r="EJ154">
        <f>R154*(1+$EG154)</f>
        <v>5198.7196910000002</v>
      </c>
      <c r="EK154">
        <f>R154*(1-$EG154)</f>
        <v>5197.1603089999999</v>
      </c>
      <c r="EL154">
        <f>S154*(1+$EG154)</f>
        <v>0</v>
      </c>
      <c r="EM154">
        <f>S154*(1-$EG154)</f>
        <v>0</v>
      </c>
      <c r="EN154">
        <f>T154*(1+$EG154)</f>
        <v>5158.9837315000004</v>
      </c>
      <c r="EO154">
        <f>T154*(1-$EG154)</f>
        <v>5157.4362685000006</v>
      </c>
      <c r="EP154">
        <f>U154*(1+$EG154)</f>
        <v>5175.1361539999998</v>
      </c>
      <c r="EQ154">
        <f>U154*(1-$EG154)</f>
        <v>5173.5838459999995</v>
      </c>
      <c r="ER154">
        <f>V154*(1+$EG154)</f>
        <v>5157.7635485000001</v>
      </c>
      <c r="ES154">
        <f>V154*(1-$EG154)</f>
        <v>5156.2164514999995</v>
      </c>
      <c r="ET154" s="7" t="str">
        <f t="shared" si="316"/>
        <v>-----</v>
      </c>
      <c r="EU154" s="7" t="str">
        <f t="shared" si="317"/>
        <v>-----</v>
      </c>
      <c r="EV154" s="7" t="str">
        <f t="shared" si="318"/>
        <v>-----</v>
      </c>
      <c r="EW154" s="7" t="str">
        <f t="shared" si="319"/>
        <v>-----</v>
      </c>
      <c r="EX154" s="7" t="str">
        <f t="shared" si="320"/>
        <v>-----</v>
      </c>
      <c r="EY154" s="7" t="str">
        <f t="shared" si="321"/>
        <v>-----</v>
      </c>
      <c r="EZ154">
        <f t="shared" si="339"/>
        <v>152</v>
      </c>
      <c r="FA154">
        <f t="shared" si="340"/>
        <v>152</v>
      </c>
      <c r="FB154">
        <f t="shared" si="341"/>
        <v>152</v>
      </c>
      <c r="FC154">
        <f t="shared" si="342"/>
        <v>152</v>
      </c>
      <c r="FD154">
        <f t="shared" si="343"/>
        <v>152</v>
      </c>
      <c r="FE154">
        <f t="shared" si="344"/>
        <v>152</v>
      </c>
      <c r="FF154">
        <f t="shared" si="345"/>
        <v>0</v>
      </c>
      <c r="FG154">
        <f t="shared" si="346"/>
        <v>0</v>
      </c>
      <c r="FH154">
        <f t="shared" si="347"/>
        <v>0</v>
      </c>
      <c r="FI154">
        <f t="shared" si="348"/>
        <v>0</v>
      </c>
      <c r="FJ154">
        <f t="shared" si="349"/>
        <v>0</v>
      </c>
      <c r="FK154">
        <f t="shared" si="350"/>
        <v>0</v>
      </c>
      <c r="FL154" s="7" t="str">
        <f t="shared" si="322"/>
        <v>-----</v>
      </c>
      <c r="FM154" s="7" t="str">
        <f t="shared" si="323"/>
        <v>-----</v>
      </c>
      <c r="FN154" s="7" t="str">
        <f t="shared" si="324"/>
        <v>-----</v>
      </c>
      <c r="FO154" s="7" t="str">
        <f t="shared" si="325"/>
        <v>-----</v>
      </c>
      <c r="FP154" s="7" t="str">
        <f t="shared" si="326"/>
        <v>-----</v>
      </c>
      <c r="FQ154" s="7" t="str">
        <f t="shared" si="327"/>
        <v>-----</v>
      </c>
      <c r="FR154" s="13" t="str">
        <f>IF(FL154="-----","-----",(D154-Q154)/Q154)</f>
        <v>-----</v>
      </c>
      <c r="FS154" s="13" t="str">
        <f>IF(FM154="-----","-----",(Q154-R154)/R154)</f>
        <v>-----</v>
      </c>
      <c r="FT154" s="13" t="str">
        <f>IF(FN154="-----","-----",(R154-S154)/S154)</f>
        <v>-----</v>
      </c>
      <c r="FU154" s="13" t="str">
        <f>IF(FO154="-----","-----",(S154-T154)/T154)</f>
        <v>-----</v>
      </c>
      <c r="FV154" s="13" t="str">
        <f>IF(FP154="-----","-----",(T154-U154)/U154)</f>
        <v>-----</v>
      </c>
      <c r="FW154" s="13" t="str">
        <f>IF(FQ154="-----","-----",(U154-V154)/V154)</f>
        <v>-----</v>
      </c>
      <c r="FX154" s="7" t="str">
        <f t="shared" si="328"/>
        <v>-----</v>
      </c>
      <c r="FY154" s="7" t="str">
        <f t="shared" si="329"/>
        <v>-----</v>
      </c>
      <c r="FZ154" s="7" t="str">
        <f t="shared" si="330"/>
        <v>-----</v>
      </c>
      <c r="GA154" s="7" t="str">
        <f t="shared" si="331"/>
        <v>-----</v>
      </c>
      <c r="GB154" s="7" t="str">
        <f t="shared" si="332"/>
        <v>-----</v>
      </c>
      <c r="GC154" s="7" t="str">
        <f t="shared" si="333"/>
        <v>-----</v>
      </c>
      <c r="GD154" s="7" t="str">
        <f>IF(AND(BG154&gt;AA154,BG153&gt;AA153,BG152&gt;AA152,BG151&gt;AA151,BG150&gt;AA150,BG149&gt;AA149,BG148&gt;AA148,BG147&gt;AA147,BG146&gt;AA146,BG145&gt;AA145,BG144&gt;AA144,BG143&gt;AA143),"Bullish",IF(AND(BG154&lt;AA154,BG153&lt;AA153,BG152&lt;AA152,BG151&lt;AA151,BG150&lt;AA150,BG149&lt;AA149,BG148&lt;AA148,BG147&lt;AA147,BG146&lt;AA146,BG145&lt;AA145,BG144&lt;AA144,BG143&lt;AA143),"Bearish","-----"))</f>
        <v>-----</v>
      </c>
      <c r="GE154">
        <f>(Z154-BG154)/BG154</f>
        <v>-1.3119106048667669E-4</v>
      </c>
      <c r="GI154" s="7" t="str">
        <f>IF(Y154&gt;Z154,"Bullish","Bearish")</f>
        <v>Bearish</v>
      </c>
      <c r="GJ154" s="19" t="str">
        <f>IF(AND(D154&gt;Y154,D153&lt;Y153),"TEMA crossover","-----")</f>
        <v>TEMA crossover</v>
      </c>
      <c r="GK154" s="19" t="str">
        <f>IF(AND(D154&lt;Y154,D153&gt;Y153),"TEMA crossunder","-----")</f>
        <v>-----</v>
      </c>
      <c r="GL154" s="20" t="str">
        <f>IF(GD154="Bearish","YES","-----")</f>
        <v>-----</v>
      </c>
      <c r="GM154" s="20" t="str">
        <f>IF(GH154="Reverse to Bearish","YES","-----")</f>
        <v>-----</v>
      </c>
      <c r="GN154" s="20" t="str">
        <f>IF(AND(GI154="Bullish",GI153="Bullish",GI152="Bullish",GI151="Bullish"),"YES","-----")</f>
        <v>-----</v>
      </c>
      <c r="GO154" s="20" t="str">
        <f>IF(OR(GK154="TEMA crossunder",GK153="TEMA crossunder",GK152="TEMA crossunder",GK151="TEMA crossunder"),"YES","-----")</f>
        <v>YES</v>
      </c>
      <c r="GP154" s="20" t="str">
        <f>IF(GD154="Bullish","YES","-----")</f>
        <v>-----</v>
      </c>
      <c r="GQ154" s="20" t="str">
        <f>IF(GH154="Reverse to Bullish","YES","-----")</f>
        <v>-----</v>
      </c>
      <c r="GR154" s="20" t="str">
        <f>IF(AND(GI154="Bearish",GI153="Bearish",GI152="Bearish",GI151="Bearish"),"YES","-----")</f>
        <v>YES</v>
      </c>
      <c r="GS154" s="20" t="str">
        <f>IF(OR(GJ154="TEMA crossover",GJ153="TEMA crossover",GJ152="TEMA crossover",GJ151="TEMA crossover"),"YES","-----")</f>
        <v>YES</v>
      </c>
      <c r="GT154" s="20" t="str">
        <f t="shared" si="351"/>
        <v>-----</v>
      </c>
      <c r="GU154" s="20" t="str">
        <f t="shared" si="352"/>
        <v>-----</v>
      </c>
      <c r="GV154" s="20" t="str">
        <f t="shared" si="353"/>
        <v>-----</v>
      </c>
      <c r="GW154" s="20" t="str">
        <f t="shared" si="354"/>
        <v>-----</v>
      </c>
      <c r="GX154" s="20" t="str">
        <f t="shared" si="355"/>
        <v>-----</v>
      </c>
      <c r="GY154" s="20" t="str">
        <f t="shared" si="356"/>
        <v>-----</v>
      </c>
      <c r="GZ154" s="7" t="str">
        <f>IF(G154&gt;BH154,"YES","-----")</f>
        <v>-----</v>
      </c>
      <c r="HA154" s="7" t="str">
        <f>IF(F154&lt;BI154,"YES","-----")</f>
        <v>-----</v>
      </c>
      <c r="HB154">
        <f>BH154-BI154</f>
        <v>6.9699999999993452</v>
      </c>
      <c r="HI154">
        <f t="shared" si="334"/>
        <v>-6.6247800000001007</v>
      </c>
      <c r="HJ154">
        <f t="shared" si="335"/>
        <v>0.34521999999924446</v>
      </c>
      <c r="HK154" s="7"/>
      <c r="HL154" s="7"/>
      <c r="HM154" s="7"/>
      <c r="HN154" s="7"/>
      <c r="HO154" s="7"/>
      <c r="HP154" s="7"/>
      <c r="HQ154" s="28">
        <f t="shared" si="358"/>
        <v>0.49905000000035216</v>
      </c>
      <c r="HR154" s="28" t="str">
        <f t="shared" si="336"/>
        <v>Bull</v>
      </c>
      <c r="HS154">
        <f t="shared" si="337"/>
        <v>0.49905000000035216</v>
      </c>
    </row>
    <row r="155" spans="1:227" x14ac:dyDescent="0.55000000000000004">
      <c r="A155">
        <f>Validation!A154</f>
        <v>1772074200</v>
      </c>
      <c r="B155" t="str">
        <f>Price!B154</f>
        <v>XAUUSD</v>
      </c>
      <c r="C155" t="str">
        <f>Price!C154</f>
        <v>M5</v>
      </c>
      <c r="D155">
        <f>Price!D154</f>
        <v>5184.6899999999996</v>
      </c>
      <c r="E155">
        <f>Price!E154</f>
        <v>5180.78</v>
      </c>
      <c r="F155">
        <f>Price!F154</f>
        <v>5184.7700000000004</v>
      </c>
      <c r="G155">
        <f>Price!G154</f>
        <v>5180.7299999999996</v>
      </c>
      <c r="H155">
        <f>Price!H154</f>
        <v>504</v>
      </c>
      <c r="I155">
        <f>Diagonals!E154</f>
        <v>5174.6899999999996</v>
      </c>
      <c r="J155">
        <f>Diagonals!F154</f>
        <v>0</v>
      </c>
      <c r="K155">
        <f>Diagonals!G154</f>
        <v>0</v>
      </c>
      <c r="L155">
        <f>Diagonals!H154</f>
        <v>5191.26</v>
      </c>
      <c r="M155">
        <f>Diagonals!I154</f>
        <v>0</v>
      </c>
      <c r="N155">
        <f>Diagonals!J154</f>
        <v>0</v>
      </c>
      <c r="O155">
        <f>Diagonals!K154</f>
        <v>0</v>
      </c>
      <c r="P155">
        <f>Diagonals!L154</f>
        <v>0</v>
      </c>
      <c r="Q155">
        <f>Trendlines!E154</f>
        <v>5198.6099999999997</v>
      </c>
      <c r="R155">
        <f>Trendlines!F154</f>
        <v>5197.92</v>
      </c>
      <c r="S155">
        <f>Trendlines!G154</f>
        <v>0</v>
      </c>
      <c r="T155">
        <f>Trendlines!H154</f>
        <v>5158.28</v>
      </c>
      <c r="U155">
        <f>Trendlines!I154</f>
        <v>5174.38</v>
      </c>
      <c r="V155">
        <f>Trendlines!J154</f>
        <v>5157.03</v>
      </c>
      <c r="W155">
        <f>Trendlines!K154</f>
        <v>0</v>
      </c>
      <c r="X155">
        <f>Trendlines!L154</f>
        <v>0</v>
      </c>
      <c r="Y155">
        <f>Tema_Hrma_Smma!E154</f>
        <v>5179.7</v>
      </c>
      <c r="Z155">
        <f>Tema_Hrma_Smma!F154</f>
        <v>5182.05</v>
      </c>
      <c r="AA155">
        <f>Tema_Hrma_Smma!G154</f>
        <v>5183.3599999999997</v>
      </c>
      <c r="AB155">
        <f>ZScore!H154</f>
        <v>1</v>
      </c>
      <c r="AC155">
        <f>ZScore!I154</f>
        <v>0.17108000000000001</v>
      </c>
      <c r="AD155">
        <f>ZScore!J154</f>
        <v>0</v>
      </c>
      <c r="AE155">
        <f>HA!E154</f>
        <v>5179.2</v>
      </c>
      <c r="AF155">
        <f>HA!F154</f>
        <v>5184.7700000000004</v>
      </c>
      <c r="AG155">
        <f>HA!G154</f>
        <v>5179.2</v>
      </c>
      <c r="AH155">
        <f>HA!H154</f>
        <v>5182.74</v>
      </c>
      <c r="AI155">
        <f>HA!I154</f>
        <v>1</v>
      </c>
      <c r="AJ155">
        <f>HA!J154</f>
        <v>3.55</v>
      </c>
      <c r="AK155">
        <f>HA!K154</f>
        <v>0.24820999999999999</v>
      </c>
      <c r="AL155">
        <f>HA!L154</f>
        <v>1</v>
      </c>
      <c r="AM155">
        <f>KC!E154</f>
        <v>5214.59375</v>
      </c>
      <c r="AN155">
        <f>KC!F154</f>
        <v>5207.9851699999999</v>
      </c>
      <c r="AO155">
        <f>KC!G154</f>
        <v>5201.3765899999999</v>
      </c>
      <c r="AP155">
        <f>KC!H154</f>
        <v>5194.7680099999998</v>
      </c>
      <c r="AQ155">
        <f>KC!I154</f>
        <v>5188.1594299999997</v>
      </c>
      <c r="AR155">
        <f>KC!J154</f>
        <v>5181.0120200000001</v>
      </c>
      <c r="AS155">
        <f>KC!K154</f>
        <v>5174.40344</v>
      </c>
      <c r="AT155">
        <f>KC!L154</f>
        <v>5167.79486</v>
      </c>
      <c r="AU155">
        <f>KC!M154</f>
        <v>5161.1862799999999</v>
      </c>
      <c r="AV155">
        <f>KC!N154</f>
        <v>5154.5776999999998</v>
      </c>
      <c r="AW155">
        <f>SR_Levels!E154</f>
        <v>5178.6000000000004</v>
      </c>
      <c r="AX155">
        <f>SR_Levels!F154</f>
        <v>5161.8900000000003</v>
      </c>
      <c r="AY155">
        <f>SR_Levels!G154</f>
        <v>5135.8500000000004</v>
      </c>
      <c r="AZ155">
        <f>SR_Levels!H154</f>
        <v>0</v>
      </c>
      <c r="BA155">
        <f>SR_Levels!I154</f>
        <v>5193.3500000000004</v>
      </c>
      <c r="BB155">
        <f>SR_Levels!J154</f>
        <v>5205.3100000000004</v>
      </c>
      <c r="BC155">
        <f>SR_Levels!K154</f>
        <v>0</v>
      </c>
      <c r="BD155">
        <f>SR_Levels!L154</f>
        <v>0</v>
      </c>
      <c r="BE155">
        <f>ZigZag!E154</f>
        <v>0</v>
      </c>
      <c r="BF155">
        <f>ZigZag!F154</f>
        <v>0</v>
      </c>
      <c r="BG155">
        <f>ZigZag!G154</f>
        <v>5183.28</v>
      </c>
      <c r="BH155">
        <f>Dual_Tema!E154</f>
        <v>5182.1099999999997</v>
      </c>
      <c r="BI155">
        <f>Dual_Tema!F154</f>
        <v>5176.55</v>
      </c>
      <c r="BJ155">
        <f>Pinbar!E154</f>
        <v>0</v>
      </c>
      <c r="BK155">
        <f>SSA!E154</f>
        <v>5182.6275500000002</v>
      </c>
      <c r="BL155">
        <f>SSA!F154</f>
        <v>5181.4866400000001</v>
      </c>
      <c r="BN155" t="str">
        <f t="shared" si="357"/>
        <v>Green Candle</v>
      </c>
      <c r="BO155" s="34">
        <f t="shared" si="359"/>
        <v>2.4115259364432262E-4</v>
      </c>
      <c r="BP155" s="34">
        <f t="shared" si="361"/>
        <v>-1.2463495634887911E-3</v>
      </c>
      <c r="BQ155" s="34">
        <f t="shared" si="369"/>
        <v>-2.6224197607049859E-4</v>
      </c>
      <c r="BR155" s="34">
        <f t="shared" si="304"/>
        <v>-9.6537372102434293E-4</v>
      </c>
      <c r="BS155" s="35">
        <f t="shared" si="360"/>
        <v>4.0188061023682664E-5</v>
      </c>
      <c r="BT155" s="35">
        <f t="shared" si="362"/>
        <v>-1.0392184167329344E-4</v>
      </c>
      <c r="BU155" s="35">
        <f t="shared" si="370"/>
        <v>-1.4570803150926182E-5</v>
      </c>
      <c r="BV155" s="35">
        <f t="shared" si="305"/>
        <v>-4.0242523345668246E-5</v>
      </c>
      <c r="BW155" s="27">
        <v>96</v>
      </c>
      <c r="BX155">
        <f>F155-G155</f>
        <v>4.0400000000008731</v>
      </c>
      <c r="BY155">
        <f>ABS(F155-D154)</f>
        <v>3.9900000000006912</v>
      </c>
      <c r="BZ155">
        <f>ABS(G155-D154)</f>
        <v>5.0000000000181899E-2</v>
      </c>
      <c r="CA155">
        <f t="shared" si="338"/>
        <v>4.0400000000008731</v>
      </c>
      <c r="CB155">
        <f t="shared" si="363"/>
        <v>6.5700000000000989</v>
      </c>
      <c r="CC155">
        <f t="shared" si="366"/>
        <v>7.0443312146800841</v>
      </c>
      <c r="CD155">
        <f t="shared" si="364"/>
        <v>-0.47433121467998518</v>
      </c>
      <c r="CE155">
        <f t="shared" si="367"/>
        <v>-1</v>
      </c>
      <c r="CF155">
        <f t="shared" si="368"/>
        <v>-5</v>
      </c>
      <c r="CG155" s="7" t="str">
        <f t="shared" si="365"/>
        <v>-----</v>
      </c>
      <c r="CI155" s="27"/>
      <c r="CJ155" s="27"/>
      <c r="CK155" s="27"/>
      <c r="CL155" s="27"/>
      <c r="CM155" s="27"/>
      <c r="CN155" s="27"/>
      <c r="CO155" s="27"/>
      <c r="CP155" s="27"/>
      <c r="CQ155" s="27"/>
      <c r="CR155" s="27"/>
      <c r="CS155" s="27"/>
      <c r="CZ155" s="7" t="str">
        <f>IF(AND(D155&gt;BH155,D155&gt;E155),"Bullish Trigger","-----")</f>
        <v>Bullish Trigger</v>
      </c>
      <c r="DA155" s="7" t="str">
        <f>IF(AND(D155&lt;BI155,D155&lt;E155),"Bearish Trigger","-----")</f>
        <v>-----</v>
      </c>
      <c r="DB155" s="13" t="str">
        <f>IF(AND(W155=BE155,W155&gt;0,BE155&gt;0),"Important High","------")</f>
        <v>------</v>
      </c>
      <c r="DC155" s="13" t="str">
        <f>IF(AND(X155=BF155,X155&gt;0,BF155&gt;0),"Important Low","------")</f>
        <v>------</v>
      </c>
      <c r="DD155" s="7" t="str">
        <f>IF(AND(DB155="Important High",DC155="-----",BJ155=1),"Imp High Rej","-----")</f>
        <v>-----</v>
      </c>
      <c r="DE155" s="7" t="str">
        <f>IF(AND(DB155="-----",DC155="Important Low",BJ155=1),"Imp Low Rej","-----")</f>
        <v>-----</v>
      </c>
      <c r="DF155" s="7" t="str">
        <f>IF(Y155&gt;AM155,"Overbought",IF(Y155&gt;AO155,"Bullish Momentum",IF(Y155&gt;AQ155,"Flat Momentum","-----")))</f>
        <v>-----</v>
      </c>
      <c r="DG155" s="7" t="str">
        <f>IF(Y155&lt;AV155,"Oversold",IF(Y155&lt;AT155,"Bearish Momentum",IF(Y155&lt;AR155,"Flat Momentum","-----")))</f>
        <v>Flat Momentum</v>
      </c>
      <c r="DH155" s="7" t="str">
        <f>IF(AND(DF155="Overbought",AD155=2),"Culminated Thrust","-----")</f>
        <v>-----</v>
      </c>
      <c r="DI155" s="7" t="str">
        <f>IF(AND(DG155="Oversold",AD155=5),"Culminated Thrust","-----")</f>
        <v>-----</v>
      </c>
      <c r="DJ155" s="14">
        <f>(Q155-$D155)/$D155</f>
        <v>2.6848278296291725E-3</v>
      </c>
      <c r="DK155" s="14">
        <f>(R155-$D155)/$D155</f>
        <v>2.5517436915226317E-3</v>
      </c>
      <c r="DL155" s="14">
        <f>(S155-$D155)/$D155</f>
        <v>-1</v>
      </c>
      <c r="DM155" s="14">
        <f>(T155-$D155)/$D155</f>
        <v>-5.0938436049213854E-3</v>
      </c>
      <c r="DN155" s="14">
        <f>(U155-$D155)/$D155</f>
        <v>-1.9885470491002337E-3</v>
      </c>
      <c r="DO155" s="14">
        <f>(V155-$D155)/$D155</f>
        <v>-5.3349380580130839E-3</v>
      </c>
      <c r="DP155" s="14">
        <f t="shared" si="306"/>
        <v>2.6848278296291725E-3</v>
      </c>
      <c r="DQ155" s="14">
        <f t="shared" si="307"/>
        <v>2.5517436915226317E-3</v>
      </c>
      <c r="DR155" s="14">
        <f t="shared" si="308"/>
        <v>-1.9885470491002337E-3</v>
      </c>
      <c r="DS155" s="14">
        <f t="shared" si="309"/>
        <v>-5.0938436049213854E-3</v>
      </c>
      <c r="DT155" s="14">
        <f t="shared" si="310"/>
        <v>-5.3349380580130839E-3</v>
      </c>
      <c r="DU155" s="14">
        <f t="shared" si="311"/>
        <v>-1</v>
      </c>
      <c r="DV155" t="str">
        <f>IF($D155&gt;Q155,"SUP","RES")</f>
        <v>RES</v>
      </c>
      <c r="DW155" t="str">
        <f>IF($D155&gt;R155,"SUP","RES")</f>
        <v>RES</v>
      </c>
      <c r="DX155" t="str">
        <f>IF($D155&gt;S155,"SUP","RES")</f>
        <v>SUP</v>
      </c>
      <c r="DY155" t="str">
        <f>IF($D155&gt;T155,"SUP","RES")</f>
        <v>SUP</v>
      </c>
      <c r="DZ155" t="str">
        <f>IF($D155&gt;U155,"SUP","RES")</f>
        <v>SUP</v>
      </c>
      <c r="EA155" t="str">
        <f>IF($D155&gt;V155,"SUP","RES")</f>
        <v>SUP</v>
      </c>
      <c r="EB155" s="7">
        <f t="shared" si="312"/>
        <v>2</v>
      </c>
      <c r="EC155" s="7">
        <f t="shared" si="313"/>
        <v>4</v>
      </c>
      <c r="ED155" s="13" t="str">
        <f t="shared" si="314"/>
        <v>-----</v>
      </c>
      <c r="EE155" s="13" t="str">
        <f t="shared" si="315"/>
        <v>-----</v>
      </c>
      <c r="EF155" s="7">
        <f>IF(OR(ED155="All Sup",EE155="All Res"),"na",((D155-MIN(Q155:V155))/(MAX(Q155:V155)-MIN(Q155:V155))))</f>
        <v>0.99732236116962036</v>
      </c>
      <c r="EG155">
        <v>1.4999999999999999E-4</v>
      </c>
      <c r="EH155">
        <f>Q155*(1+$EG155)</f>
        <v>5199.3897914999998</v>
      </c>
      <c r="EI155">
        <f>Q155*(1-$EG155)</f>
        <v>5197.8302084999996</v>
      </c>
      <c r="EJ155">
        <f>R155*(1+$EG155)</f>
        <v>5198.6996880000006</v>
      </c>
      <c r="EK155">
        <f>R155*(1-$EG155)</f>
        <v>5197.1403120000004</v>
      </c>
      <c r="EL155">
        <f>S155*(1+$EG155)</f>
        <v>0</v>
      </c>
      <c r="EM155">
        <f>S155*(1-$EG155)</f>
        <v>0</v>
      </c>
      <c r="EN155">
        <f>T155*(1+$EG155)</f>
        <v>5159.0537420000001</v>
      </c>
      <c r="EO155">
        <f>T155*(1-$EG155)</f>
        <v>5157.5062579999994</v>
      </c>
      <c r="EP155">
        <f>U155*(1+$EG155)</f>
        <v>5175.1561570000003</v>
      </c>
      <c r="EQ155">
        <f>U155*(1-$EG155)</f>
        <v>5173.6038429999999</v>
      </c>
      <c r="ER155">
        <f>V155*(1+$EG155)</f>
        <v>5157.8035545000002</v>
      </c>
      <c r="ES155">
        <f>V155*(1-$EG155)</f>
        <v>5156.2564455000002</v>
      </c>
      <c r="ET155" s="7" t="str">
        <f t="shared" si="316"/>
        <v>-----</v>
      </c>
      <c r="EU155" s="7" t="str">
        <f t="shared" si="317"/>
        <v>-----</v>
      </c>
      <c r="EV155" s="7" t="str">
        <f t="shared" si="318"/>
        <v>-----</v>
      </c>
      <c r="EW155" s="7" t="str">
        <f t="shared" si="319"/>
        <v>-----</v>
      </c>
      <c r="EX155" s="7" t="str">
        <f t="shared" si="320"/>
        <v>-----</v>
      </c>
      <c r="EY155" s="7" t="str">
        <f t="shared" si="321"/>
        <v>-----</v>
      </c>
      <c r="EZ155">
        <f t="shared" si="339"/>
        <v>153</v>
      </c>
      <c r="FA155">
        <f t="shared" si="340"/>
        <v>153</v>
      </c>
      <c r="FB155">
        <f t="shared" si="341"/>
        <v>153</v>
      </c>
      <c r="FC155">
        <f t="shared" si="342"/>
        <v>153</v>
      </c>
      <c r="FD155">
        <f t="shared" si="343"/>
        <v>153</v>
      </c>
      <c r="FE155">
        <f t="shared" si="344"/>
        <v>153</v>
      </c>
      <c r="FF155">
        <f t="shared" si="345"/>
        <v>0</v>
      </c>
      <c r="FG155">
        <f t="shared" si="346"/>
        <v>0</v>
      </c>
      <c r="FH155">
        <f t="shared" si="347"/>
        <v>0</v>
      </c>
      <c r="FI155">
        <f t="shared" si="348"/>
        <v>0</v>
      </c>
      <c r="FJ155">
        <f t="shared" si="349"/>
        <v>0</v>
      </c>
      <c r="FK155">
        <f t="shared" si="350"/>
        <v>0</v>
      </c>
      <c r="FL155" s="7" t="str">
        <f t="shared" si="322"/>
        <v>-----</v>
      </c>
      <c r="FM155" s="7" t="str">
        <f t="shared" si="323"/>
        <v>-----</v>
      </c>
      <c r="FN155" s="7" t="str">
        <f t="shared" si="324"/>
        <v>-----</v>
      </c>
      <c r="FO155" s="7" t="str">
        <f t="shared" si="325"/>
        <v>-----</v>
      </c>
      <c r="FP155" s="7" t="str">
        <f t="shared" si="326"/>
        <v>-----</v>
      </c>
      <c r="FQ155" s="7" t="str">
        <f t="shared" si="327"/>
        <v>-----</v>
      </c>
      <c r="FR155" s="13" t="str">
        <f>IF(FL155="-----","-----",(D155-Q155)/Q155)</f>
        <v>-----</v>
      </c>
      <c r="FS155" s="13" t="str">
        <f>IF(FM155="-----","-----",(Q155-R155)/R155)</f>
        <v>-----</v>
      </c>
      <c r="FT155" s="13" t="str">
        <f>IF(FN155="-----","-----",(R155-S155)/S155)</f>
        <v>-----</v>
      </c>
      <c r="FU155" s="13" t="str">
        <f>IF(FO155="-----","-----",(S155-T155)/T155)</f>
        <v>-----</v>
      </c>
      <c r="FV155" s="13" t="str">
        <f>IF(FP155="-----","-----",(T155-U155)/U155)</f>
        <v>-----</v>
      </c>
      <c r="FW155" s="13" t="str">
        <f>IF(FQ155="-----","-----",(U155-V155)/V155)</f>
        <v>-----</v>
      </c>
      <c r="FX155" s="7" t="str">
        <f t="shared" si="328"/>
        <v>-----</v>
      </c>
      <c r="FY155" s="7" t="str">
        <f t="shared" si="329"/>
        <v>-----</v>
      </c>
      <c r="FZ155" s="7" t="str">
        <f t="shared" si="330"/>
        <v>-----</v>
      </c>
      <c r="GA155" s="7" t="str">
        <f t="shared" si="331"/>
        <v>-----</v>
      </c>
      <c r="GB155" s="7" t="str">
        <f t="shared" si="332"/>
        <v>-----</v>
      </c>
      <c r="GC155" s="7" t="str">
        <f t="shared" si="333"/>
        <v>-----</v>
      </c>
      <c r="GD155" s="7" t="str">
        <f>IF(AND(BG155&gt;AA155,BG154&gt;AA154,BG153&gt;AA153,BG152&gt;AA152,BG151&gt;AA151,BG150&gt;AA150,BG149&gt;AA149,BG148&gt;AA148,BG147&gt;AA147,BG146&gt;AA146,BG145&gt;AA145,BG144&gt;AA144),"Bullish",IF(AND(BG155&lt;AA155,BG154&lt;AA154,BG153&lt;AA153,BG152&lt;AA152,BG151&lt;AA151,BG150&lt;AA150,BG149&lt;AA149,BG148&lt;AA148,BG147&lt;AA147,BG146&lt;AA146,BG145&lt;AA145,BG144&lt;AA144),"Bearish","-----"))</f>
        <v>-----</v>
      </c>
      <c r="GE155">
        <f>(Z155-BG155)/BG155</f>
        <v>-2.3730147705691444E-4</v>
      </c>
      <c r="GI155" s="7" t="str">
        <f>IF(Y155&gt;Z155,"Bullish","Bearish")</f>
        <v>Bearish</v>
      </c>
      <c r="GJ155" s="19" t="str">
        <f>IF(AND(D155&gt;Y155,D154&lt;Y154),"TEMA crossover","-----")</f>
        <v>-----</v>
      </c>
      <c r="GK155" s="19" t="str">
        <f>IF(AND(D155&lt;Y155,D154&gt;Y154),"TEMA crossunder","-----")</f>
        <v>-----</v>
      </c>
      <c r="GL155" s="20" t="str">
        <f>IF(GD155="Bearish","YES","-----")</f>
        <v>-----</v>
      </c>
      <c r="GM155" s="20" t="str">
        <f>IF(GH155="Reverse to Bearish","YES","-----")</f>
        <v>-----</v>
      </c>
      <c r="GN155" s="20" t="str">
        <f>IF(AND(GI155="Bullish",GI154="Bullish",GI153="Bullish",GI152="Bullish"),"YES","-----")</f>
        <v>-----</v>
      </c>
      <c r="GO155" s="20" t="str">
        <f>IF(OR(GK155="TEMA crossunder",GK154="TEMA crossunder",GK153="TEMA crossunder",GK152="TEMA crossunder"),"YES","-----")</f>
        <v>YES</v>
      </c>
      <c r="GP155" s="20" t="str">
        <f>IF(GD155="Bullish","YES","-----")</f>
        <v>-----</v>
      </c>
      <c r="GQ155" s="20" t="str">
        <f>IF(GH155="Reverse to Bullish","YES","-----")</f>
        <v>-----</v>
      </c>
      <c r="GR155" s="20" t="str">
        <f>IF(AND(GI155="Bearish",GI154="Bearish",GI153="Bearish",GI152="Bearish"),"YES","-----")</f>
        <v>YES</v>
      </c>
      <c r="GS155" s="20" t="str">
        <f>IF(OR(GJ155="TEMA crossover",GJ154="TEMA crossover",GJ153="TEMA crossover",GJ152="TEMA crossover"),"YES","-----")</f>
        <v>YES</v>
      </c>
      <c r="GT155" s="20" t="str">
        <f t="shared" si="351"/>
        <v>-----</v>
      </c>
      <c r="GU155" s="20" t="str">
        <f t="shared" si="352"/>
        <v>-----</v>
      </c>
      <c r="GV155" s="20" t="str">
        <f t="shared" si="353"/>
        <v>-----</v>
      </c>
      <c r="GW155" s="20" t="str">
        <f t="shared" si="354"/>
        <v>-----</v>
      </c>
      <c r="GX155" s="20" t="str">
        <f t="shared" si="355"/>
        <v>-----</v>
      </c>
      <c r="GY155" s="20" t="str">
        <f t="shared" si="356"/>
        <v>-----</v>
      </c>
      <c r="GZ155" s="7" t="str">
        <f>IF(G155&gt;BH155,"YES","-----")</f>
        <v>-----</v>
      </c>
      <c r="HA155" s="7" t="str">
        <f>IF(F155&lt;BI155,"YES","-----")</f>
        <v>-----</v>
      </c>
      <c r="HB155">
        <f>BH155-BI155</f>
        <v>5.5599999999994907</v>
      </c>
      <c r="HI155">
        <f t="shared" si="334"/>
        <v>-6.0775499999999738</v>
      </c>
      <c r="HJ155">
        <f t="shared" si="335"/>
        <v>-0.51755000000048312</v>
      </c>
      <c r="HK155" s="7"/>
      <c r="HL155" s="7"/>
      <c r="HM155" s="7"/>
      <c r="HN155" s="7"/>
      <c r="HO155" s="7"/>
      <c r="HP155" s="7"/>
      <c r="HQ155" s="28">
        <f t="shared" si="358"/>
        <v>1.1409100000000763</v>
      </c>
      <c r="HR155" s="28" t="str">
        <f t="shared" si="336"/>
        <v>Bull</v>
      </c>
      <c r="HS155">
        <f t="shared" si="337"/>
        <v>1.1409100000000763</v>
      </c>
    </row>
    <row r="156" spans="1:227" x14ac:dyDescent="0.55000000000000004">
      <c r="A156">
        <f>Validation!A155</f>
        <v>1772074500</v>
      </c>
      <c r="B156" t="str">
        <f>Price!B155</f>
        <v>XAUUSD</v>
      </c>
      <c r="C156" t="str">
        <f>Price!C155</f>
        <v>M5</v>
      </c>
      <c r="D156">
        <f>Price!D155</f>
        <v>5184.34</v>
      </c>
      <c r="E156">
        <f>Price!E155</f>
        <v>5184.74</v>
      </c>
      <c r="F156">
        <f>Price!F155</f>
        <v>5186.34</v>
      </c>
      <c r="G156">
        <f>Price!G155</f>
        <v>5183.78</v>
      </c>
      <c r="H156">
        <f>Price!H155</f>
        <v>490</v>
      </c>
      <c r="I156">
        <f>Diagonals!E155</f>
        <v>5174.87</v>
      </c>
      <c r="J156">
        <f>Diagonals!F155</f>
        <v>0</v>
      </c>
      <c r="K156">
        <f>Diagonals!G155</f>
        <v>0</v>
      </c>
      <c r="L156">
        <f>Diagonals!H155</f>
        <v>5190.93</v>
      </c>
      <c r="M156">
        <f>Diagonals!I155</f>
        <v>0</v>
      </c>
      <c r="N156">
        <f>Diagonals!J155</f>
        <v>0</v>
      </c>
      <c r="O156">
        <f>Diagonals!K155</f>
        <v>0</v>
      </c>
      <c r="P156">
        <f>Diagonals!L155</f>
        <v>0</v>
      </c>
      <c r="Q156">
        <f>Trendlines!E155</f>
        <v>5198.62</v>
      </c>
      <c r="R156">
        <f>Trendlines!F155</f>
        <v>5197.8900000000003</v>
      </c>
      <c r="S156">
        <f>Trendlines!G155</f>
        <v>0</v>
      </c>
      <c r="T156">
        <f>Trendlines!H155</f>
        <v>5158.3599999999997</v>
      </c>
      <c r="U156">
        <f>Trendlines!I155</f>
        <v>5174.41</v>
      </c>
      <c r="V156">
        <f>Trendlines!J155</f>
        <v>5157.07</v>
      </c>
      <c r="W156">
        <f>Trendlines!K155</f>
        <v>0</v>
      </c>
      <c r="X156">
        <f>Trendlines!L155</f>
        <v>0</v>
      </c>
      <c r="Y156">
        <f>Tema_Hrma_Smma!E155</f>
        <v>5181.76</v>
      </c>
      <c r="Z156">
        <f>Tema_Hrma_Smma!F155</f>
        <v>5182.03</v>
      </c>
      <c r="AA156">
        <f>Tema_Hrma_Smma!G155</f>
        <v>5183.38</v>
      </c>
      <c r="AB156">
        <f>ZScore!H155</f>
        <v>-1</v>
      </c>
      <c r="AC156">
        <f>ZScore!I155</f>
        <v>0.91639999999999999</v>
      </c>
      <c r="AD156">
        <f>ZScore!J155</f>
        <v>3</v>
      </c>
      <c r="AE156">
        <f>HA!E155</f>
        <v>5180.97</v>
      </c>
      <c r="AF156">
        <f>HA!F155</f>
        <v>5186.34</v>
      </c>
      <c r="AG156">
        <f>HA!G155</f>
        <v>5180.97</v>
      </c>
      <c r="AH156">
        <f>HA!H155</f>
        <v>5184.8</v>
      </c>
      <c r="AI156">
        <f>HA!I155</f>
        <v>1</v>
      </c>
      <c r="AJ156">
        <f>HA!J155</f>
        <v>3.83</v>
      </c>
      <c r="AK156">
        <f>HA!K155</f>
        <v>0.35598999999999997</v>
      </c>
      <c r="AL156">
        <f>HA!L155</f>
        <v>2</v>
      </c>
      <c r="AM156">
        <f>KC!E155</f>
        <v>5214.2946700000002</v>
      </c>
      <c r="AN156">
        <f>KC!F155</f>
        <v>5207.6957199999997</v>
      </c>
      <c r="AO156">
        <f>KC!G155</f>
        <v>5201.0967700000001</v>
      </c>
      <c r="AP156">
        <f>KC!H155</f>
        <v>5194.4978199999996</v>
      </c>
      <c r="AQ156">
        <f>KC!I155</f>
        <v>5187.8988600000002</v>
      </c>
      <c r="AR156">
        <f>KC!J155</f>
        <v>5180.9514600000002</v>
      </c>
      <c r="AS156">
        <f>KC!K155</f>
        <v>5174.3525099999997</v>
      </c>
      <c r="AT156">
        <f>KC!L155</f>
        <v>5167.7535600000001</v>
      </c>
      <c r="AU156">
        <f>KC!M155</f>
        <v>5161.1546099999996</v>
      </c>
      <c r="AV156">
        <f>KC!N155</f>
        <v>5154.55566</v>
      </c>
      <c r="AW156">
        <f>SR_Levels!E155</f>
        <v>5178.6000000000004</v>
      </c>
      <c r="AX156">
        <f>SR_Levels!F155</f>
        <v>5161.8900000000003</v>
      </c>
      <c r="AY156">
        <f>SR_Levels!G155</f>
        <v>5135.8500000000004</v>
      </c>
      <c r="AZ156">
        <f>SR_Levels!H155</f>
        <v>0</v>
      </c>
      <c r="BA156">
        <f>SR_Levels!I155</f>
        <v>5193.3500000000004</v>
      </c>
      <c r="BB156">
        <f>SR_Levels!J155</f>
        <v>5205.3100000000004</v>
      </c>
      <c r="BC156">
        <f>SR_Levels!K155</f>
        <v>0</v>
      </c>
      <c r="BD156">
        <f>SR_Levels!L155</f>
        <v>0</v>
      </c>
      <c r="BE156">
        <f>ZigZag!E155</f>
        <v>0</v>
      </c>
      <c r="BF156">
        <f>ZigZag!F155</f>
        <v>0</v>
      </c>
      <c r="BG156">
        <f>ZigZag!G155</f>
        <v>5183.3900000000003</v>
      </c>
      <c r="BH156">
        <f>Dual_Tema!E155</f>
        <v>5183.59</v>
      </c>
      <c r="BI156">
        <f>Dual_Tema!F155</f>
        <v>5179.6499999999996</v>
      </c>
      <c r="BJ156">
        <f>Pinbar!E155</f>
        <v>0</v>
      </c>
      <c r="BK156">
        <f>SSA!E155</f>
        <v>5184.5319300000001</v>
      </c>
      <c r="BL156">
        <f>SSA!F155</f>
        <v>5183.0092800000002</v>
      </c>
      <c r="BN156" t="str">
        <f t="shared" si="357"/>
        <v>Red Candle</v>
      </c>
      <c r="BO156" s="34">
        <f t="shared" si="359"/>
        <v>6.8522368210266471E-4</v>
      </c>
      <c r="BP156" s="34">
        <f t="shared" si="361"/>
        <v>-1.419570815781257E-3</v>
      </c>
      <c r="BQ156" s="34">
        <f t="shared" si="369"/>
        <v>7.3351426685253074E-4</v>
      </c>
      <c r="BR156" s="34">
        <f t="shared" ref="BR156:BR219" si="371">(D156/D132)-1</f>
        <v>-7.6518172584139066E-4</v>
      </c>
      <c r="BS156" s="35">
        <f t="shared" si="360"/>
        <v>1.141713543104661E-4</v>
      </c>
      <c r="BT156" s="35">
        <f t="shared" si="362"/>
        <v>-1.1837460659103183E-4</v>
      </c>
      <c r="BU156" s="35">
        <f t="shared" si="370"/>
        <v>4.0736683979858412E-5</v>
      </c>
      <c r="BV156" s="35">
        <f t="shared" ref="BV156:BV219" si="372">((BR156+1)^(1/24))-1</f>
        <v>-3.1894267483845162E-5</v>
      </c>
      <c r="BW156" s="27">
        <v>96</v>
      </c>
      <c r="BX156">
        <f>F156-G156</f>
        <v>2.5600000000004002</v>
      </c>
      <c r="BY156">
        <f>ABS(F156-D155)</f>
        <v>1.6500000000005457</v>
      </c>
      <c r="BZ156">
        <f>ABS(G156-D155)</f>
        <v>0.90999999999985448</v>
      </c>
      <c r="CA156">
        <f t="shared" si="338"/>
        <v>2.5600000000004002</v>
      </c>
      <c r="CB156">
        <f t="shared" si="363"/>
        <v>6.387142857142992</v>
      </c>
      <c r="CC156">
        <f t="shared" si="366"/>
        <v>6.7240218422029638</v>
      </c>
      <c r="CD156">
        <f t="shared" si="364"/>
        <v>-0.33687898505997182</v>
      </c>
      <c r="CE156">
        <f t="shared" si="367"/>
        <v>-1</v>
      </c>
      <c r="CF156">
        <f t="shared" si="368"/>
        <v>-6</v>
      </c>
      <c r="CG156" s="7" t="str">
        <f t="shared" si="365"/>
        <v>-----</v>
      </c>
      <c r="CI156" s="27"/>
      <c r="CJ156" s="27"/>
      <c r="CK156" s="27"/>
      <c r="CL156" s="27"/>
      <c r="CM156" s="27"/>
      <c r="CN156" s="27"/>
      <c r="CO156" s="27"/>
      <c r="CP156" s="27"/>
      <c r="CQ156" s="27"/>
      <c r="CR156" s="27"/>
      <c r="CS156" s="27"/>
      <c r="CZ156" s="7" t="str">
        <f>IF(AND(D156&gt;BH156,D156&gt;E156),"Bullish Trigger","-----")</f>
        <v>-----</v>
      </c>
      <c r="DA156" s="7" t="str">
        <f>IF(AND(D156&lt;BI156,D156&lt;E156),"Bearish Trigger","-----")</f>
        <v>-----</v>
      </c>
      <c r="DB156" s="13" t="str">
        <f>IF(AND(W156=BE156,W156&gt;0,BE156&gt;0),"Important High","------")</f>
        <v>------</v>
      </c>
      <c r="DC156" s="13" t="str">
        <f>IF(AND(X156=BF156,X156&gt;0,BF156&gt;0),"Important Low","------")</f>
        <v>------</v>
      </c>
      <c r="DD156" s="7" t="str">
        <f>IF(AND(DB156="Important High",DC156="-----",BJ156=1),"Imp High Rej","-----")</f>
        <v>-----</v>
      </c>
      <c r="DE156" s="7" t="str">
        <f>IF(AND(DB156="-----",DC156="Important Low",BJ156=1),"Imp Low Rej","-----")</f>
        <v>-----</v>
      </c>
      <c r="DF156" s="7" t="str">
        <f>IF(Y156&gt;AM156,"Overbought",IF(Y156&gt;AO156,"Bullish Momentum",IF(Y156&gt;AQ156,"Flat Momentum","-----")))</f>
        <v>-----</v>
      </c>
      <c r="DG156" s="7" t="str">
        <f>IF(Y156&lt;AV156,"Oversold",IF(Y156&lt;AT156,"Bearish Momentum",IF(Y156&lt;AR156,"Flat Momentum","-----")))</f>
        <v>-----</v>
      </c>
      <c r="DH156" s="7" t="str">
        <f>IF(AND(DF156="Overbought",AD156=2),"Culminated Thrust","-----")</f>
        <v>-----</v>
      </c>
      <c r="DI156" s="7" t="str">
        <f>IF(AND(DG156="Oversold",AD156=5),"Culminated Thrust","-----")</f>
        <v>-----</v>
      </c>
      <c r="DJ156" s="14">
        <f>(Q156-$D156)/$D156</f>
        <v>2.7544489751829058E-3</v>
      </c>
      <c r="DK156" s="14">
        <f>(R156-$D156)/$D156</f>
        <v>2.6136403090847014E-3</v>
      </c>
      <c r="DL156" s="14">
        <f>(S156-$D156)/$D156</f>
        <v>-1</v>
      </c>
      <c r="DM156" s="14">
        <f>(T156-$D156)/$D156</f>
        <v>-5.0112454044295845E-3</v>
      </c>
      <c r="DN156" s="14">
        <f>(U156-$D156)/$D156</f>
        <v>-1.9153836361041697E-3</v>
      </c>
      <c r="DO156" s="14">
        <f>(V156-$D156)/$D156</f>
        <v>-5.2600716773977853E-3</v>
      </c>
      <c r="DP156" s="14">
        <f t="shared" si="306"/>
        <v>2.7544489751829058E-3</v>
      </c>
      <c r="DQ156" s="14">
        <f t="shared" si="307"/>
        <v>2.6136403090847014E-3</v>
      </c>
      <c r="DR156" s="14">
        <f t="shared" si="308"/>
        <v>-1.9153836361041697E-3</v>
      </c>
      <c r="DS156" s="14">
        <f t="shared" si="309"/>
        <v>-5.0112454044295845E-3</v>
      </c>
      <c r="DT156" s="14">
        <f t="shared" si="310"/>
        <v>-5.2600716773977853E-3</v>
      </c>
      <c r="DU156" s="14">
        <f t="shared" si="311"/>
        <v>-1</v>
      </c>
      <c r="DV156" t="str">
        <f>IF($D156&gt;Q156,"SUP","RES")</f>
        <v>RES</v>
      </c>
      <c r="DW156" t="str">
        <f>IF($D156&gt;R156,"SUP","RES")</f>
        <v>RES</v>
      </c>
      <c r="DX156" t="str">
        <f>IF($D156&gt;S156,"SUP","RES")</f>
        <v>SUP</v>
      </c>
      <c r="DY156" t="str">
        <f>IF($D156&gt;T156,"SUP","RES")</f>
        <v>SUP</v>
      </c>
      <c r="DZ156" t="str">
        <f>IF($D156&gt;U156,"SUP","RES")</f>
        <v>SUP</v>
      </c>
      <c r="EA156" t="str">
        <f>IF($D156&gt;V156,"SUP","RES")</f>
        <v>SUP</v>
      </c>
      <c r="EB156" s="7">
        <f t="shared" si="312"/>
        <v>2</v>
      </c>
      <c r="EC156" s="7">
        <f t="shared" si="313"/>
        <v>4</v>
      </c>
      <c r="ED156" s="13" t="str">
        <f t="shared" si="314"/>
        <v>-----</v>
      </c>
      <c r="EE156" s="13" t="str">
        <f t="shared" si="315"/>
        <v>-----</v>
      </c>
      <c r="EF156" s="7">
        <f>IF(OR(ED156="All Sup",EE156="All Res"),"na",((D156-MIN(Q156:V156))/(MAX(Q156:V156)-MIN(Q156:V156))))</f>
        <v>0.99725311717340381</v>
      </c>
      <c r="EG156">
        <v>1.4999999999999999E-4</v>
      </c>
      <c r="EH156">
        <f>Q156*(1+$EG156)</f>
        <v>5199.3997930000005</v>
      </c>
      <c r="EI156">
        <f>Q156*(1-$EG156)</f>
        <v>5197.8402070000002</v>
      </c>
      <c r="EJ156">
        <f>R156*(1+$EG156)</f>
        <v>5198.6696835000012</v>
      </c>
      <c r="EK156">
        <f>R156*(1-$EG156)</f>
        <v>5197.1103165000004</v>
      </c>
      <c r="EL156">
        <f>S156*(1+$EG156)</f>
        <v>0</v>
      </c>
      <c r="EM156">
        <f>S156*(1-$EG156)</f>
        <v>0</v>
      </c>
      <c r="EN156">
        <f>T156*(1+$EG156)</f>
        <v>5159.1337540000004</v>
      </c>
      <c r="EO156">
        <f>T156*(1-$EG156)</f>
        <v>5157.5862459999998</v>
      </c>
      <c r="EP156">
        <f>U156*(1+$EG156)</f>
        <v>5175.1861615000007</v>
      </c>
      <c r="EQ156">
        <f>U156*(1-$EG156)</f>
        <v>5173.6338384999999</v>
      </c>
      <c r="ER156">
        <f>V156*(1+$EG156)</f>
        <v>5157.8435605000004</v>
      </c>
      <c r="ES156">
        <f>V156*(1-$EG156)</f>
        <v>5156.2964394999999</v>
      </c>
      <c r="ET156" s="7" t="str">
        <f t="shared" si="316"/>
        <v>-----</v>
      </c>
      <c r="EU156" s="7" t="str">
        <f t="shared" si="317"/>
        <v>-----</v>
      </c>
      <c r="EV156" s="7" t="str">
        <f t="shared" si="318"/>
        <v>-----</v>
      </c>
      <c r="EW156" s="7" t="str">
        <f t="shared" si="319"/>
        <v>-----</v>
      </c>
      <c r="EX156" s="7" t="str">
        <f t="shared" si="320"/>
        <v>-----</v>
      </c>
      <c r="EY156" s="7" t="str">
        <f t="shared" si="321"/>
        <v>-----</v>
      </c>
      <c r="EZ156">
        <f t="shared" si="339"/>
        <v>154</v>
      </c>
      <c r="FA156">
        <f t="shared" si="340"/>
        <v>154</v>
      </c>
      <c r="FB156">
        <f t="shared" si="341"/>
        <v>154</v>
      </c>
      <c r="FC156">
        <f t="shared" si="342"/>
        <v>154</v>
      </c>
      <c r="FD156">
        <f t="shared" si="343"/>
        <v>154</v>
      </c>
      <c r="FE156">
        <f t="shared" si="344"/>
        <v>154</v>
      </c>
      <c r="FF156">
        <f t="shared" si="345"/>
        <v>0</v>
      </c>
      <c r="FG156">
        <f t="shared" si="346"/>
        <v>0</v>
      </c>
      <c r="FH156">
        <f t="shared" si="347"/>
        <v>0</v>
      </c>
      <c r="FI156">
        <f t="shared" si="348"/>
        <v>0</v>
      </c>
      <c r="FJ156">
        <f t="shared" si="349"/>
        <v>0</v>
      </c>
      <c r="FK156">
        <f t="shared" si="350"/>
        <v>0</v>
      </c>
      <c r="FL156" s="7" t="str">
        <f t="shared" si="322"/>
        <v>-----</v>
      </c>
      <c r="FM156" s="7" t="str">
        <f t="shared" si="323"/>
        <v>-----</v>
      </c>
      <c r="FN156" s="7" t="str">
        <f t="shared" si="324"/>
        <v>-----</v>
      </c>
      <c r="FO156" s="7" t="str">
        <f t="shared" si="325"/>
        <v>-----</v>
      </c>
      <c r="FP156" s="7" t="str">
        <f t="shared" si="326"/>
        <v>-----</v>
      </c>
      <c r="FQ156" s="7" t="str">
        <f t="shared" si="327"/>
        <v>-----</v>
      </c>
      <c r="FR156" s="13" t="str">
        <f>IF(FL156="-----","-----",(D156-Q156)/Q156)</f>
        <v>-----</v>
      </c>
      <c r="FS156" s="13" t="str">
        <f>IF(FM156="-----","-----",(Q156-R156)/R156)</f>
        <v>-----</v>
      </c>
      <c r="FT156" s="13" t="str">
        <f>IF(FN156="-----","-----",(R156-S156)/S156)</f>
        <v>-----</v>
      </c>
      <c r="FU156" s="13" t="str">
        <f>IF(FO156="-----","-----",(S156-T156)/T156)</f>
        <v>-----</v>
      </c>
      <c r="FV156" s="13" t="str">
        <f>IF(FP156="-----","-----",(T156-U156)/U156)</f>
        <v>-----</v>
      </c>
      <c r="FW156" s="13" t="str">
        <f>IF(FQ156="-----","-----",(U156-V156)/V156)</f>
        <v>-----</v>
      </c>
      <c r="FX156" s="7" t="str">
        <f t="shared" si="328"/>
        <v>-----</v>
      </c>
      <c r="FY156" s="7" t="str">
        <f t="shared" si="329"/>
        <v>-----</v>
      </c>
      <c r="FZ156" s="7" t="str">
        <f t="shared" si="330"/>
        <v>-----</v>
      </c>
      <c r="GA156" s="7" t="str">
        <f t="shared" si="331"/>
        <v>-----</v>
      </c>
      <c r="GB156" s="7" t="str">
        <f t="shared" si="332"/>
        <v>-----</v>
      </c>
      <c r="GC156" s="7" t="str">
        <f t="shared" si="333"/>
        <v>-----</v>
      </c>
      <c r="GD156" s="7" t="str">
        <f>IF(AND(BG156&gt;AA156,BG155&gt;AA155,BG154&gt;AA154,BG153&gt;AA153,BG152&gt;AA152,BG151&gt;AA151,BG150&gt;AA150,BG149&gt;AA149,BG148&gt;AA148,BG147&gt;AA147,BG146&gt;AA146,BG145&gt;AA145),"Bullish",IF(AND(BG156&lt;AA156,BG155&lt;AA155,BG154&lt;AA154,BG153&lt;AA153,BG152&lt;AA152,BG151&lt;AA151,BG150&lt;AA150,BG149&lt;AA149,BG148&lt;AA148,BG147&lt;AA147,BG146&lt;AA146,BG145&lt;AA145),"Bearish","-----"))</f>
        <v>-----</v>
      </c>
      <c r="GE156">
        <f>(Z156-BG156)/BG156</f>
        <v>-2.6237655279664118E-4</v>
      </c>
      <c r="GI156" s="7" t="str">
        <f>IF(Y156&gt;Z156,"Bullish","Bearish")</f>
        <v>Bearish</v>
      </c>
      <c r="GJ156" s="19" t="str">
        <f>IF(AND(D156&gt;Y156,D155&lt;Y155),"TEMA crossover","-----")</f>
        <v>-----</v>
      </c>
      <c r="GK156" s="19" t="str">
        <f>IF(AND(D156&lt;Y156,D155&gt;Y155),"TEMA crossunder","-----")</f>
        <v>-----</v>
      </c>
      <c r="GL156" s="20" t="str">
        <f>IF(GD156="Bearish","YES","-----")</f>
        <v>-----</v>
      </c>
      <c r="GM156" s="20" t="str">
        <f>IF(GH156="Reverse to Bearish","YES","-----")</f>
        <v>-----</v>
      </c>
      <c r="GN156" s="20" t="str">
        <f>IF(AND(GI156="Bullish",GI155="Bullish",GI154="Bullish",GI153="Bullish"),"YES","-----")</f>
        <v>-----</v>
      </c>
      <c r="GO156" s="20" t="str">
        <f>IF(OR(GK156="TEMA crossunder",GK155="TEMA crossunder",GK154="TEMA crossunder",GK153="TEMA crossunder"),"YES","-----")</f>
        <v>YES</v>
      </c>
      <c r="GP156" s="20" t="str">
        <f>IF(GD156="Bullish","YES","-----")</f>
        <v>-----</v>
      </c>
      <c r="GQ156" s="20" t="str">
        <f>IF(GH156="Reverse to Bullish","YES","-----")</f>
        <v>-----</v>
      </c>
      <c r="GR156" s="20" t="str">
        <f>IF(AND(GI156="Bearish",GI155="Bearish",GI154="Bearish",GI153="Bearish"),"YES","-----")</f>
        <v>YES</v>
      </c>
      <c r="GS156" s="20" t="str">
        <f>IF(OR(GJ156="TEMA crossover",GJ155="TEMA crossover",GJ154="TEMA crossover",GJ153="TEMA crossover"),"YES","-----")</f>
        <v>YES</v>
      </c>
      <c r="GT156" s="20" t="str">
        <f t="shared" si="351"/>
        <v>-----</v>
      </c>
      <c r="GU156" s="20" t="str">
        <f t="shared" si="352"/>
        <v>-----</v>
      </c>
      <c r="GV156" s="20" t="str">
        <f t="shared" si="353"/>
        <v>-----</v>
      </c>
      <c r="GW156" s="20" t="str">
        <f t="shared" si="354"/>
        <v>-----</v>
      </c>
      <c r="GX156" s="20" t="str">
        <f t="shared" si="355"/>
        <v>-----</v>
      </c>
      <c r="GY156" s="20" t="str">
        <f t="shared" si="356"/>
        <v>-----</v>
      </c>
      <c r="GZ156" s="7" t="str">
        <f>IF(G156&gt;BH156,"YES","-----")</f>
        <v>YES</v>
      </c>
      <c r="HA156" s="7" t="str">
        <f>IF(F156&lt;BI156,"YES","-----")</f>
        <v>-----</v>
      </c>
      <c r="HB156">
        <f>BH156-BI156</f>
        <v>3.9400000000005093</v>
      </c>
      <c r="HI156">
        <f t="shared" si="334"/>
        <v>-4.881930000000466</v>
      </c>
      <c r="HJ156">
        <f t="shared" si="335"/>
        <v>-0.94192999999995664</v>
      </c>
      <c r="HK156" s="7"/>
      <c r="HL156" s="7"/>
      <c r="HM156" s="7"/>
      <c r="HN156" s="7"/>
      <c r="HO156" s="7"/>
      <c r="HP156" s="7"/>
      <c r="HQ156" s="28">
        <f t="shared" si="358"/>
        <v>1.522649999999885</v>
      </c>
      <c r="HR156" s="28" t="str">
        <f t="shared" si="336"/>
        <v>Bull</v>
      </c>
      <c r="HS156">
        <f t="shared" si="337"/>
        <v>1.522649999999885</v>
      </c>
    </row>
    <row r="157" spans="1:227" x14ac:dyDescent="0.55000000000000004">
      <c r="A157">
        <f>Validation!A156</f>
        <v>1772074800</v>
      </c>
      <c r="B157" t="str">
        <f>Price!B156</f>
        <v>XAUUSD</v>
      </c>
      <c r="C157" t="str">
        <f>Price!C156</f>
        <v>M5</v>
      </c>
      <c r="D157">
        <f>Price!D156</f>
        <v>5187.4399999999996</v>
      </c>
      <c r="E157">
        <f>Price!E156</f>
        <v>5184.41</v>
      </c>
      <c r="F157">
        <f>Price!F156</f>
        <v>5187.6099999999997</v>
      </c>
      <c r="G157">
        <f>Price!G156</f>
        <v>5182.95</v>
      </c>
      <c r="H157">
        <f>Price!H156</f>
        <v>524</v>
      </c>
      <c r="I157">
        <f>Diagonals!E156</f>
        <v>5175.05</v>
      </c>
      <c r="J157">
        <f>Diagonals!F156</f>
        <v>0</v>
      </c>
      <c r="K157">
        <f>Diagonals!G156</f>
        <v>0</v>
      </c>
      <c r="L157">
        <f>Diagonals!H156</f>
        <v>5190.6000000000004</v>
      </c>
      <c r="M157">
        <f>Diagonals!I156</f>
        <v>0</v>
      </c>
      <c r="N157">
        <f>Diagonals!J156</f>
        <v>0</v>
      </c>
      <c r="O157">
        <f>Diagonals!K156</f>
        <v>0</v>
      </c>
      <c r="P157">
        <f>Diagonals!L156</f>
        <v>0</v>
      </c>
      <c r="Q157">
        <f>Trendlines!E156</f>
        <v>5198.62</v>
      </c>
      <c r="R157">
        <f>Trendlines!F156</f>
        <v>5197.87</v>
      </c>
      <c r="S157">
        <f>Trendlines!G156</f>
        <v>0</v>
      </c>
      <c r="T157">
        <f>Trendlines!H156</f>
        <v>5158.43</v>
      </c>
      <c r="U157">
        <f>Trendlines!I156</f>
        <v>5174.43</v>
      </c>
      <c r="V157">
        <f>Trendlines!J156</f>
        <v>5157.1000000000004</v>
      </c>
      <c r="W157">
        <f>Trendlines!K156</f>
        <v>0</v>
      </c>
      <c r="X157">
        <f>Trendlines!L156</f>
        <v>0</v>
      </c>
      <c r="Y157">
        <f>Tema_Hrma_Smma!E156</f>
        <v>5183.72</v>
      </c>
      <c r="Z157">
        <f>Tema_Hrma_Smma!F156</f>
        <v>5182.42</v>
      </c>
      <c r="AA157">
        <f>Tema_Hrma_Smma!G156</f>
        <v>5183.4399999999996</v>
      </c>
      <c r="AB157">
        <f>ZScore!H156</f>
        <v>1</v>
      </c>
      <c r="AC157">
        <f>ZScore!I156</f>
        <v>9.9290000000000003E-2</v>
      </c>
      <c r="AD157">
        <f>ZScore!J156</f>
        <v>0</v>
      </c>
      <c r="AE157">
        <f>HA!E156</f>
        <v>5182.88</v>
      </c>
      <c r="AF157">
        <f>HA!F156</f>
        <v>5187.6099999999997</v>
      </c>
      <c r="AG157">
        <f>HA!G156</f>
        <v>5182.88</v>
      </c>
      <c r="AH157">
        <f>HA!H156</f>
        <v>5185.6000000000004</v>
      </c>
      <c r="AI157">
        <f>HA!I156</f>
        <v>1</v>
      </c>
      <c r="AJ157">
        <f>HA!J156</f>
        <v>2.72</v>
      </c>
      <c r="AK157">
        <f>HA!K156</f>
        <v>-7.1139999999999995E-2</v>
      </c>
      <c r="AL157">
        <f>HA!L156</f>
        <v>3</v>
      </c>
      <c r="AM157">
        <f>KC!E156</f>
        <v>5214.0924400000004</v>
      </c>
      <c r="AN157">
        <f>KC!F156</f>
        <v>5207.49892</v>
      </c>
      <c r="AO157">
        <f>KC!G156</f>
        <v>5200.9054100000003</v>
      </c>
      <c r="AP157">
        <f>KC!H156</f>
        <v>5194.3118899999999</v>
      </c>
      <c r="AQ157">
        <f>KC!I156</f>
        <v>5187.7183699999996</v>
      </c>
      <c r="AR157">
        <f>KC!J156</f>
        <v>5180.97199</v>
      </c>
      <c r="AS157">
        <f>KC!K156</f>
        <v>5174.3784699999997</v>
      </c>
      <c r="AT157">
        <f>KC!L156</f>
        <v>5167.78496</v>
      </c>
      <c r="AU157">
        <f>KC!M156</f>
        <v>5161.1914399999996</v>
      </c>
      <c r="AV157">
        <f>KC!N156</f>
        <v>5154.5979200000002</v>
      </c>
      <c r="AW157">
        <f>SR_Levels!E156</f>
        <v>5178.6000000000004</v>
      </c>
      <c r="AX157">
        <f>SR_Levels!F156</f>
        <v>5161.8900000000003</v>
      </c>
      <c r="AY157">
        <f>SR_Levels!G156</f>
        <v>5135.8500000000004</v>
      </c>
      <c r="AZ157">
        <f>SR_Levels!H156</f>
        <v>0</v>
      </c>
      <c r="BA157">
        <f>SR_Levels!I156</f>
        <v>5193.3500000000004</v>
      </c>
      <c r="BB157">
        <f>SR_Levels!J156</f>
        <v>5205.3100000000004</v>
      </c>
      <c r="BC157">
        <f>SR_Levels!K156</f>
        <v>0</v>
      </c>
      <c r="BD157">
        <f>SR_Levels!L156</f>
        <v>0</v>
      </c>
      <c r="BE157">
        <f>ZigZag!E156</f>
        <v>0</v>
      </c>
      <c r="BF157">
        <f>ZigZag!F156</f>
        <v>0</v>
      </c>
      <c r="BG157">
        <f>ZigZag!G156</f>
        <v>5183.58</v>
      </c>
      <c r="BH157">
        <f>Dual_Tema!E156</f>
        <v>5185.25</v>
      </c>
      <c r="BI157">
        <f>Dual_Tema!F156</f>
        <v>5181.2700000000004</v>
      </c>
      <c r="BJ157">
        <f>Pinbar!E156</f>
        <v>0</v>
      </c>
      <c r="BK157">
        <f>SSA!E156</f>
        <v>5186.3059199999998</v>
      </c>
      <c r="BL157">
        <f>SSA!F156</f>
        <v>5184.6575999999995</v>
      </c>
      <c r="BN157" t="str">
        <f t="shared" si="357"/>
        <v>Green Candle</v>
      </c>
      <c r="BO157" s="34">
        <f t="shared" si="359"/>
        <v>1.6548011438788368E-3</v>
      </c>
      <c r="BP157" s="34">
        <f t="shared" si="361"/>
        <v>-5.2599433159228326E-4</v>
      </c>
      <c r="BQ157" s="34">
        <f t="shared" si="369"/>
        <v>-1.0601408252519651E-4</v>
      </c>
      <c r="BR157" s="34">
        <f t="shared" si="371"/>
        <v>-1.4071899513933284E-3</v>
      </c>
      <c r="BS157" s="35">
        <f t="shared" si="360"/>
        <v>2.7561021836541855E-4</v>
      </c>
      <c r="BT157" s="35">
        <f t="shared" si="362"/>
        <v>-4.3843431776879882E-5</v>
      </c>
      <c r="BU157" s="35">
        <f t="shared" si="370"/>
        <v>-5.8899661216083032E-6</v>
      </c>
      <c r="BV157" s="35">
        <f t="shared" si="372"/>
        <v>-5.8672485910071792E-5</v>
      </c>
      <c r="BW157" s="27">
        <v>96</v>
      </c>
      <c r="BX157">
        <f>F157-G157</f>
        <v>4.6599999999998545</v>
      </c>
      <c r="BY157">
        <f>ABS(F157-D156)</f>
        <v>3.2699999999995271</v>
      </c>
      <c r="BZ157">
        <f>ABS(G157-D156)</f>
        <v>1.3900000000003274</v>
      </c>
      <c r="CA157">
        <f t="shared" si="338"/>
        <v>4.6599999999998545</v>
      </c>
      <c r="CB157">
        <f t="shared" si="363"/>
        <v>6.1185714285715482</v>
      </c>
      <c r="CC157">
        <f t="shared" si="366"/>
        <v>6.576591710617028</v>
      </c>
      <c r="CD157">
        <f t="shared" si="364"/>
        <v>-0.45802028204547973</v>
      </c>
      <c r="CE157">
        <f t="shared" si="367"/>
        <v>-1</v>
      </c>
      <c r="CF157">
        <f t="shared" si="368"/>
        <v>-7</v>
      </c>
      <c r="CG157" s="7" t="str">
        <f t="shared" si="365"/>
        <v>-----</v>
      </c>
      <c r="CI157" s="27"/>
      <c r="CJ157" s="27"/>
      <c r="CK157" s="27"/>
      <c r="CL157" s="27"/>
      <c r="CM157" s="27"/>
      <c r="CN157" s="27"/>
      <c r="CO157" s="27"/>
      <c r="CP157" s="27"/>
      <c r="CQ157" s="27"/>
      <c r="CR157" s="27"/>
      <c r="CS157" s="27"/>
      <c r="CZ157" s="7" t="str">
        <f>IF(AND(D157&gt;BH157,D157&gt;E157),"Bullish Trigger","-----")</f>
        <v>Bullish Trigger</v>
      </c>
      <c r="DA157" s="7" t="str">
        <f>IF(AND(D157&lt;BI157,D157&lt;E157),"Bearish Trigger","-----")</f>
        <v>-----</v>
      </c>
      <c r="DB157" s="13" t="str">
        <f>IF(AND(W157=BE157,W157&gt;0,BE157&gt;0),"Important High","------")</f>
        <v>------</v>
      </c>
      <c r="DC157" s="13" t="str">
        <f>IF(AND(X157=BF157,X157&gt;0,BF157&gt;0),"Important Low","------")</f>
        <v>------</v>
      </c>
      <c r="DD157" s="7" t="str">
        <f>IF(AND(DB157="Important High",DC157="-----",BJ157=1),"Imp High Rej","-----")</f>
        <v>-----</v>
      </c>
      <c r="DE157" s="7" t="str">
        <f>IF(AND(DB157="-----",DC157="Important Low",BJ157=1),"Imp Low Rej","-----")</f>
        <v>-----</v>
      </c>
      <c r="DF157" s="7" t="str">
        <f>IF(Y157&gt;AM157,"Overbought",IF(Y157&gt;AO157,"Bullish Momentum",IF(Y157&gt;AQ157,"Flat Momentum","-----")))</f>
        <v>-----</v>
      </c>
      <c r="DG157" s="7" t="str">
        <f>IF(Y157&lt;AV157,"Oversold",IF(Y157&lt;AT157,"Bearish Momentum",IF(Y157&lt;AR157,"Flat Momentum","-----")))</f>
        <v>-----</v>
      </c>
      <c r="DH157" s="7" t="str">
        <f>IF(AND(DF157="Overbought",AD157=2),"Culminated Thrust","-----")</f>
        <v>-----</v>
      </c>
      <c r="DI157" s="7" t="str">
        <f>IF(AND(DG157="Oversold",AD157=5),"Culminated Thrust","-----")</f>
        <v>-----</v>
      </c>
      <c r="DJ157" s="14">
        <f>(Q157-$D157)/$D157</f>
        <v>2.1552056505714364E-3</v>
      </c>
      <c r="DK157" s="14">
        <f>(R157-$D157)/$D157</f>
        <v>2.0106256650679897E-3</v>
      </c>
      <c r="DL157" s="14">
        <f>(S157-$D157)/$D157</f>
        <v>-1</v>
      </c>
      <c r="DM157" s="14">
        <f>(T157-$D157)/$D157</f>
        <v>-5.5923538392731887E-3</v>
      </c>
      <c r="DN157" s="14">
        <f>(U157-$D157)/$D157</f>
        <v>-2.5079808151996573E-3</v>
      </c>
      <c r="DO157" s="14">
        <f>(V157-$D157)/$D157</f>
        <v>-5.8487423468992876E-3</v>
      </c>
      <c r="DP157" s="14">
        <f t="shared" si="306"/>
        <v>2.1552056505714364E-3</v>
      </c>
      <c r="DQ157" s="14">
        <f t="shared" si="307"/>
        <v>2.0106256650679897E-3</v>
      </c>
      <c r="DR157" s="14">
        <f t="shared" si="308"/>
        <v>-2.5079808151996573E-3</v>
      </c>
      <c r="DS157" s="14">
        <f t="shared" si="309"/>
        <v>-5.5923538392731887E-3</v>
      </c>
      <c r="DT157" s="14">
        <f t="shared" si="310"/>
        <v>-5.8487423468992876E-3</v>
      </c>
      <c r="DU157" s="14">
        <f t="shared" si="311"/>
        <v>-1</v>
      </c>
      <c r="DV157" t="str">
        <f>IF($D157&gt;Q157,"SUP","RES")</f>
        <v>RES</v>
      </c>
      <c r="DW157" t="str">
        <f>IF($D157&gt;R157,"SUP","RES")</f>
        <v>RES</v>
      </c>
      <c r="DX157" t="str">
        <f>IF($D157&gt;S157,"SUP","RES")</f>
        <v>SUP</v>
      </c>
      <c r="DY157" t="str">
        <f>IF($D157&gt;T157,"SUP","RES")</f>
        <v>SUP</v>
      </c>
      <c r="DZ157" t="str">
        <f>IF($D157&gt;U157,"SUP","RES")</f>
        <v>SUP</v>
      </c>
      <c r="EA157" t="str">
        <f>IF($D157&gt;V157,"SUP","RES")</f>
        <v>SUP</v>
      </c>
      <c r="EB157" s="7">
        <f t="shared" si="312"/>
        <v>2</v>
      </c>
      <c r="EC157" s="7">
        <f t="shared" si="313"/>
        <v>4</v>
      </c>
      <c r="ED157" s="13" t="str">
        <f t="shared" si="314"/>
        <v>-----</v>
      </c>
      <c r="EE157" s="13" t="str">
        <f t="shared" si="315"/>
        <v>-----</v>
      </c>
      <c r="EF157" s="7">
        <f>IF(OR(ED157="All Sup",EE157="All Res"),"na",((D157-MIN(Q157:V157))/(MAX(Q157:V157)-MIN(Q157:V157))))</f>
        <v>0.99784942927161435</v>
      </c>
      <c r="EG157">
        <v>1.4999999999999999E-4</v>
      </c>
      <c r="EH157">
        <f>Q157*(1+$EG157)</f>
        <v>5199.3997930000005</v>
      </c>
      <c r="EI157">
        <f>Q157*(1-$EG157)</f>
        <v>5197.8402070000002</v>
      </c>
      <c r="EJ157">
        <f>R157*(1+$EG157)</f>
        <v>5198.6496805000006</v>
      </c>
      <c r="EK157">
        <f>R157*(1-$EG157)</f>
        <v>5197.0903195000001</v>
      </c>
      <c r="EL157">
        <f>S157*(1+$EG157)</f>
        <v>0</v>
      </c>
      <c r="EM157">
        <f>S157*(1-$EG157)</f>
        <v>0</v>
      </c>
      <c r="EN157">
        <f>T157*(1+$EG157)</f>
        <v>5159.2037645000009</v>
      </c>
      <c r="EO157">
        <f>T157*(1-$EG157)</f>
        <v>5157.6562355000005</v>
      </c>
      <c r="EP157">
        <f>U157*(1+$EG157)</f>
        <v>5175.2061645000003</v>
      </c>
      <c r="EQ157">
        <f>U157*(1-$EG157)</f>
        <v>5173.6538355000002</v>
      </c>
      <c r="ER157">
        <f>V157*(1+$EG157)</f>
        <v>5157.8735650000008</v>
      </c>
      <c r="ES157">
        <f>V157*(1-$EG157)</f>
        <v>5156.3264350000009</v>
      </c>
      <c r="ET157" s="7" t="str">
        <f t="shared" si="316"/>
        <v>-----</v>
      </c>
      <c r="EU157" s="7" t="str">
        <f t="shared" si="317"/>
        <v>-----</v>
      </c>
      <c r="EV157" s="7" t="str">
        <f t="shared" si="318"/>
        <v>-----</v>
      </c>
      <c r="EW157" s="7" t="str">
        <f t="shared" si="319"/>
        <v>-----</v>
      </c>
      <c r="EX157" s="7" t="str">
        <f t="shared" si="320"/>
        <v>-----</v>
      </c>
      <c r="EY157" s="7" t="str">
        <f t="shared" si="321"/>
        <v>-----</v>
      </c>
      <c r="EZ157">
        <f t="shared" si="339"/>
        <v>155</v>
      </c>
      <c r="FA157">
        <f t="shared" si="340"/>
        <v>155</v>
      </c>
      <c r="FB157">
        <f t="shared" si="341"/>
        <v>155</v>
      </c>
      <c r="FC157">
        <f t="shared" si="342"/>
        <v>155</v>
      </c>
      <c r="FD157">
        <f t="shared" si="343"/>
        <v>155</v>
      </c>
      <c r="FE157">
        <f t="shared" si="344"/>
        <v>155</v>
      </c>
      <c r="FF157">
        <f t="shared" si="345"/>
        <v>0</v>
      </c>
      <c r="FG157">
        <f t="shared" si="346"/>
        <v>0</v>
      </c>
      <c r="FH157">
        <f t="shared" si="347"/>
        <v>0</v>
      </c>
      <c r="FI157">
        <f t="shared" si="348"/>
        <v>0</v>
      </c>
      <c r="FJ157">
        <f t="shared" si="349"/>
        <v>0</v>
      </c>
      <c r="FK157">
        <f t="shared" si="350"/>
        <v>0</v>
      </c>
      <c r="FL157" s="7" t="str">
        <f t="shared" si="322"/>
        <v>-----</v>
      </c>
      <c r="FM157" s="7" t="str">
        <f t="shared" si="323"/>
        <v>-----</v>
      </c>
      <c r="FN157" s="7" t="str">
        <f t="shared" si="324"/>
        <v>-----</v>
      </c>
      <c r="FO157" s="7" t="str">
        <f t="shared" si="325"/>
        <v>-----</v>
      </c>
      <c r="FP157" s="7" t="str">
        <f t="shared" si="326"/>
        <v>-----</v>
      </c>
      <c r="FQ157" s="7" t="str">
        <f t="shared" si="327"/>
        <v>-----</v>
      </c>
      <c r="FR157" s="13" t="str">
        <f>IF(FL157="-----","-----",(D157-Q157)/Q157)</f>
        <v>-----</v>
      </c>
      <c r="FS157" s="13" t="str">
        <f>IF(FM157="-----","-----",(Q157-R157)/R157)</f>
        <v>-----</v>
      </c>
      <c r="FT157" s="13" t="str">
        <f>IF(FN157="-----","-----",(R157-S157)/S157)</f>
        <v>-----</v>
      </c>
      <c r="FU157" s="13" t="str">
        <f>IF(FO157="-----","-----",(S157-T157)/T157)</f>
        <v>-----</v>
      </c>
      <c r="FV157" s="13" t="str">
        <f>IF(FP157="-----","-----",(T157-U157)/U157)</f>
        <v>-----</v>
      </c>
      <c r="FW157" s="13" t="str">
        <f>IF(FQ157="-----","-----",(U157-V157)/V157)</f>
        <v>-----</v>
      </c>
      <c r="FX157" s="7" t="str">
        <f t="shared" si="328"/>
        <v>-----</v>
      </c>
      <c r="FY157" s="7" t="str">
        <f t="shared" si="329"/>
        <v>-----</v>
      </c>
      <c r="FZ157" s="7" t="str">
        <f t="shared" si="330"/>
        <v>-----</v>
      </c>
      <c r="GA157" s="7" t="str">
        <f t="shared" si="331"/>
        <v>-----</v>
      </c>
      <c r="GB157" s="7" t="str">
        <f t="shared" si="332"/>
        <v>-----</v>
      </c>
      <c r="GC157" s="7" t="str">
        <f t="shared" si="333"/>
        <v>-----</v>
      </c>
      <c r="GD157" s="7" t="str">
        <f>IF(AND(BG157&gt;AA157,BG156&gt;AA156,BG155&gt;AA155,BG154&gt;AA154,BG153&gt;AA153,BG152&gt;AA152,BG151&gt;AA151,BG150&gt;AA150,BG149&gt;AA149,BG148&gt;AA148,BG147&gt;AA147,BG146&gt;AA146),"Bullish",IF(AND(BG157&lt;AA157,BG156&lt;AA156,BG155&lt;AA155,BG154&lt;AA154,BG153&lt;AA153,BG152&lt;AA152,BG151&lt;AA151,BG150&lt;AA150,BG149&lt;AA149,BG148&lt;AA148,BG147&lt;AA147,BG146&lt;AA146),"Bearish","-----"))</f>
        <v>-----</v>
      </c>
      <c r="GE157">
        <f>(Z157-BG157)/BG157</f>
        <v>-2.2378356271145704E-4</v>
      </c>
      <c r="GI157" s="7" t="str">
        <f>IF(Y157&gt;Z157,"Bullish","Bearish")</f>
        <v>Bullish</v>
      </c>
      <c r="GJ157" s="19" t="str">
        <f>IF(AND(D157&gt;Y157,D156&lt;Y156),"TEMA crossover","-----")</f>
        <v>-----</v>
      </c>
      <c r="GK157" s="19" t="str">
        <f>IF(AND(D157&lt;Y157,D156&gt;Y156),"TEMA crossunder","-----")</f>
        <v>-----</v>
      </c>
      <c r="GL157" s="20" t="str">
        <f>IF(GD157="Bearish","YES","-----")</f>
        <v>-----</v>
      </c>
      <c r="GM157" s="20" t="str">
        <f>IF(GH157="Reverse to Bearish","YES","-----")</f>
        <v>-----</v>
      </c>
      <c r="GN157" s="20" t="str">
        <f>IF(AND(GI157="Bullish",GI156="Bullish",GI155="Bullish",GI154="Bullish"),"YES","-----")</f>
        <v>-----</v>
      </c>
      <c r="GO157" s="20" t="str">
        <f>IF(OR(GK157="TEMA crossunder",GK156="TEMA crossunder",GK155="TEMA crossunder",GK154="TEMA crossunder"),"YES","-----")</f>
        <v>-----</v>
      </c>
      <c r="GP157" s="20" t="str">
        <f>IF(GD157="Bullish","YES","-----")</f>
        <v>-----</v>
      </c>
      <c r="GQ157" s="20" t="str">
        <f>IF(GH157="Reverse to Bullish","YES","-----")</f>
        <v>-----</v>
      </c>
      <c r="GR157" s="20" t="str">
        <f>IF(AND(GI157="Bearish",GI156="Bearish",GI155="Bearish",GI154="Bearish"),"YES","-----")</f>
        <v>-----</v>
      </c>
      <c r="GS157" s="20" t="str">
        <f>IF(OR(GJ157="TEMA crossover",GJ156="TEMA crossover",GJ155="TEMA crossover",GJ154="TEMA crossover"),"YES","-----")</f>
        <v>YES</v>
      </c>
      <c r="GT157" s="20" t="str">
        <f t="shared" si="351"/>
        <v>-----</v>
      </c>
      <c r="GU157" s="20" t="str">
        <f t="shared" si="352"/>
        <v>-----</v>
      </c>
      <c r="GV157" s="20" t="str">
        <f t="shared" si="353"/>
        <v>-----</v>
      </c>
      <c r="GW157" s="20" t="str">
        <f t="shared" si="354"/>
        <v>-----</v>
      </c>
      <c r="GX157" s="20" t="str">
        <f t="shared" si="355"/>
        <v>-----</v>
      </c>
      <c r="GY157" s="20" t="str">
        <f t="shared" si="356"/>
        <v>-----</v>
      </c>
      <c r="GZ157" s="7" t="str">
        <f>IF(G157&gt;BH157,"YES","-----")</f>
        <v>-----</v>
      </c>
      <c r="HA157" s="7" t="str">
        <f>IF(F157&lt;BI157,"YES","-----")</f>
        <v>-----</v>
      </c>
      <c r="HB157">
        <f>BH157-BI157</f>
        <v>3.9799999999995634</v>
      </c>
      <c r="HI157">
        <f t="shared" si="334"/>
        <v>-5.0359199999993507</v>
      </c>
      <c r="HJ157">
        <f t="shared" si="335"/>
        <v>-1.0559199999997873</v>
      </c>
      <c r="HK157" s="7"/>
      <c r="HL157" s="7"/>
      <c r="HM157" s="7"/>
      <c r="HN157" s="7"/>
      <c r="HO157" s="7"/>
      <c r="HP157" s="7"/>
      <c r="HQ157" s="28">
        <f t="shared" si="358"/>
        <v>1.6483200000002398</v>
      </c>
      <c r="HR157" s="28" t="str">
        <f t="shared" si="336"/>
        <v>Bull</v>
      </c>
      <c r="HS157">
        <f t="shared" si="337"/>
        <v>1.6483200000002398</v>
      </c>
    </row>
    <row r="158" spans="1:227" x14ac:dyDescent="0.55000000000000004">
      <c r="A158">
        <f>Validation!A157</f>
        <v>1772075100</v>
      </c>
      <c r="B158" t="str">
        <f>Price!B157</f>
        <v>XAUUSD</v>
      </c>
      <c r="C158" t="str">
        <f>Price!C157</f>
        <v>M5</v>
      </c>
      <c r="D158">
        <f>Price!D157</f>
        <v>5185.97</v>
      </c>
      <c r="E158">
        <f>Price!E157</f>
        <v>5187.4399999999996</v>
      </c>
      <c r="F158">
        <f>Price!F157</f>
        <v>5187.53</v>
      </c>
      <c r="G158">
        <f>Price!G157</f>
        <v>5184.33</v>
      </c>
      <c r="H158">
        <f>Price!H157</f>
        <v>484</v>
      </c>
      <c r="I158">
        <f>Diagonals!E157</f>
        <v>5175.2299999999996</v>
      </c>
      <c r="J158">
        <f>Diagonals!F157</f>
        <v>0</v>
      </c>
      <c r="K158">
        <f>Diagonals!G157</f>
        <v>0</v>
      </c>
      <c r="L158">
        <f>Diagonals!H157</f>
        <v>5190.2700000000004</v>
      </c>
      <c r="M158">
        <f>Diagonals!I157</f>
        <v>0</v>
      </c>
      <c r="N158">
        <f>Diagonals!J157</f>
        <v>0</v>
      </c>
      <c r="O158">
        <f>Diagonals!K157</f>
        <v>0</v>
      </c>
      <c r="P158">
        <f>Diagonals!L157</f>
        <v>0</v>
      </c>
      <c r="Q158">
        <f>Trendlines!E157</f>
        <v>5198.63</v>
      </c>
      <c r="R158">
        <f>Trendlines!F157</f>
        <v>5197.84</v>
      </c>
      <c r="S158">
        <f>Trendlines!G157</f>
        <v>0</v>
      </c>
      <c r="T158">
        <f>Trendlines!H157</f>
        <v>5158.51</v>
      </c>
      <c r="U158">
        <f>Trendlines!I157</f>
        <v>5174.45</v>
      </c>
      <c r="V158">
        <f>Trendlines!J157</f>
        <v>5157.1400000000003</v>
      </c>
      <c r="W158">
        <f>Trendlines!K157</f>
        <v>0</v>
      </c>
      <c r="X158">
        <f>Trendlines!L157</f>
        <v>0</v>
      </c>
      <c r="Y158">
        <f>Tema_Hrma_Smma!E157</f>
        <v>5184.95</v>
      </c>
      <c r="Z158">
        <f>Tema_Hrma_Smma!F157</f>
        <v>5182.95</v>
      </c>
      <c r="AA158">
        <f>Tema_Hrma_Smma!G157</f>
        <v>5183.51</v>
      </c>
      <c r="AB158">
        <f>ZScore!H157</f>
        <v>-1</v>
      </c>
      <c r="AC158">
        <f>ZScore!I157</f>
        <v>0.58187999999999995</v>
      </c>
      <c r="AD158">
        <f>ZScore!J157</f>
        <v>3</v>
      </c>
      <c r="AE158">
        <f>HA!E157</f>
        <v>5184.24</v>
      </c>
      <c r="AF158">
        <f>HA!F157</f>
        <v>5187.53</v>
      </c>
      <c r="AG158">
        <f>HA!G157</f>
        <v>5184.24</v>
      </c>
      <c r="AH158">
        <f>HA!H157</f>
        <v>5186.32</v>
      </c>
      <c r="AI158">
        <f>HA!I157</f>
        <v>1</v>
      </c>
      <c r="AJ158">
        <f>HA!J157</f>
        <v>2.0699999999999998</v>
      </c>
      <c r="AK158">
        <f>HA!K157</f>
        <v>-0.31491999999999998</v>
      </c>
      <c r="AL158">
        <f>HA!L157</f>
        <v>4</v>
      </c>
      <c r="AM158">
        <f>KC!E157</f>
        <v>5213.8860199999999</v>
      </c>
      <c r="AN158">
        <f>KC!F157</f>
        <v>5207.3132999999998</v>
      </c>
      <c r="AO158">
        <f>KC!G157</f>
        <v>5200.7405799999997</v>
      </c>
      <c r="AP158">
        <f>KC!H157</f>
        <v>5194.1678700000002</v>
      </c>
      <c r="AQ158">
        <f>KC!I157</f>
        <v>5187.5951500000001</v>
      </c>
      <c r="AR158">
        <f>KC!J157</f>
        <v>5181.0835900000002</v>
      </c>
      <c r="AS158">
        <f>KC!K157</f>
        <v>5174.5108700000001</v>
      </c>
      <c r="AT158">
        <f>KC!L157</f>
        <v>5167.93815</v>
      </c>
      <c r="AU158">
        <f>KC!M157</f>
        <v>5161.3654399999996</v>
      </c>
      <c r="AV158">
        <f>KC!N157</f>
        <v>5154.7927200000004</v>
      </c>
      <c r="AW158">
        <f>SR_Levels!E157</f>
        <v>5178.6000000000004</v>
      </c>
      <c r="AX158">
        <f>SR_Levels!F157</f>
        <v>5161.8900000000003</v>
      </c>
      <c r="AY158">
        <f>SR_Levels!G157</f>
        <v>5135.8500000000004</v>
      </c>
      <c r="AZ158">
        <f>SR_Levels!H157</f>
        <v>0</v>
      </c>
      <c r="BA158">
        <f>SR_Levels!I157</f>
        <v>5193.3500000000004</v>
      </c>
      <c r="BB158">
        <f>SR_Levels!J157</f>
        <v>5205.3100000000004</v>
      </c>
      <c r="BC158">
        <f>SR_Levels!K157</f>
        <v>0</v>
      </c>
      <c r="BD158">
        <f>SR_Levels!L157</f>
        <v>0</v>
      </c>
      <c r="BE158">
        <f>ZigZag!E157</f>
        <v>0</v>
      </c>
      <c r="BF158">
        <f>ZigZag!F157</f>
        <v>0</v>
      </c>
      <c r="BG158">
        <f>ZigZag!G157</f>
        <v>5183.75</v>
      </c>
      <c r="BH158">
        <f>Dual_Tema!E157</f>
        <v>5186.3100000000004</v>
      </c>
      <c r="BI158">
        <f>Dual_Tema!F157</f>
        <v>5182.97</v>
      </c>
      <c r="BJ158">
        <f>Pinbar!E157</f>
        <v>0</v>
      </c>
      <c r="BK158">
        <f>SSA!E157</f>
        <v>5187.6740200000004</v>
      </c>
      <c r="BL158">
        <f>SSA!F157</f>
        <v>5186.1658100000004</v>
      </c>
      <c r="BN158" t="str">
        <f t="shared" si="357"/>
        <v>Red Candle</v>
      </c>
      <c r="BO158" s="34">
        <f t="shared" si="359"/>
        <v>1.0520179441446675E-3</v>
      </c>
      <c r="BP158" s="34">
        <f t="shared" si="361"/>
        <v>-2.4868620427742627E-4</v>
      </c>
      <c r="BQ158" s="34">
        <f t="shared" si="369"/>
        <v>1.0606662526857491E-4</v>
      </c>
      <c r="BR158" s="34">
        <f t="shared" si="371"/>
        <v>3.9352383230473187E-4</v>
      </c>
      <c r="BS158" s="35">
        <f t="shared" si="360"/>
        <v>1.7525951633245995E-4</v>
      </c>
      <c r="BT158" s="35">
        <f t="shared" si="362"/>
        <v>-2.0726212860644466E-5</v>
      </c>
      <c r="BU158" s="35">
        <f t="shared" si="370"/>
        <v>5.8922951706730231E-6</v>
      </c>
      <c r="BV158" s="35">
        <f t="shared" si="372"/>
        <v>1.6393735297048906E-5</v>
      </c>
      <c r="BW158" s="27">
        <v>96</v>
      </c>
      <c r="BX158">
        <f>F158-G158</f>
        <v>3.1999999999998181</v>
      </c>
      <c r="BY158">
        <f>ABS(F158-D157)</f>
        <v>9.0000000000145519E-2</v>
      </c>
      <c r="BZ158">
        <f>ABS(G158-D157)</f>
        <v>3.1099999999996726</v>
      </c>
      <c r="CA158">
        <f t="shared" si="338"/>
        <v>3.1999999999998181</v>
      </c>
      <c r="CB158">
        <f t="shared" si="363"/>
        <v>6.0800000000001218</v>
      </c>
      <c r="CC158">
        <f t="shared" si="366"/>
        <v>6.3354065884300841</v>
      </c>
      <c r="CD158">
        <f t="shared" si="364"/>
        <v>-0.25540658842996233</v>
      </c>
      <c r="CE158">
        <f t="shared" si="367"/>
        <v>-1</v>
      </c>
      <c r="CF158">
        <f t="shared" si="368"/>
        <v>-8</v>
      </c>
      <c r="CG158" s="7" t="str">
        <f t="shared" si="365"/>
        <v>-----</v>
      </c>
      <c r="CI158" s="27"/>
      <c r="CJ158" s="27"/>
      <c r="CK158" s="27"/>
      <c r="CL158" s="27"/>
      <c r="CM158" s="27"/>
      <c r="CN158" s="27"/>
      <c r="CO158" s="27"/>
      <c r="CP158" s="27"/>
      <c r="CQ158" s="27"/>
      <c r="CR158" s="27"/>
      <c r="CS158" s="27"/>
      <c r="CZ158" s="7" t="str">
        <f>IF(AND(D158&gt;BH158,D158&gt;E158),"Bullish Trigger","-----")</f>
        <v>-----</v>
      </c>
      <c r="DA158" s="7" t="str">
        <f>IF(AND(D158&lt;BI158,D158&lt;E158),"Bearish Trigger","-----")</f>
        <v>-----</v>
      </c>
      <c r="DB158" s="13" t="str">
        <f>IF(AND(W158=BE158,W158&gt;0,BE158&gt;0),"Important High","------")</f>
        <v>------</v>
      </c>
      <c r="DC158" s="13" t="str">
        <f>IF(AND(X158=BF158,X158&gt;0,BF158&gt;0),"Important Low","------")</f>
        <v>------</v>
      </c>
      <c r="DD158" s="7" t="str">
        <f>IF(AND(DB158="Important High",DC158="-----",BJ158=1),"Imp High Rej","-----")</f>
        <v>-----</v>
      </c>
      <c r="DE158" s="7" t="str">
        <f>IF(AND(DB158="-----",DC158="Important Low",BJ158=1),"Imp Low Rej","-----")</f>
        <v>-----</v>
      </c>
      <c r="DF158" s="7" t="str">
        <f>IF(Y158&gt;AM158,"Overbought",IF(Y158&gt;AO158,"Bullish Momentum",IF(Y158&gt;AQ158,"Flat Momentum","-----")))</f>
        <v>-----</v>
      </c>
      <c r="DG158" s="7" t="str">
        <f>IF(Y158&lt;AV158,"Oversold",IF(Y158&lt;AT158,"Bearish Momentum",IF(Y158&lt;AR158,"Flat Momentum","-----")))</f>
        <v>-----</v>
      </c>
      <c r="DH158" s="7" t="str">
        <f>IF(AND(DF158="Overbought",AD158=2),"Culminated Thrust","-----")</f>
        <v>-----</v>
      </c>
      <c r="DI158" s="7" t="str">
        <f>IF(AND(DG158="Oversold",AD158=5),"Culminated Thrust","-----")</f>
        <v>-----</v>
      </c>
      <c r="DJ158" s="14">
        <f>(Q158-$D158)/$D158</f>
        <v>2.4412019352213479E-3</v>
      </c>
      <c r="DK158" s="14">
        <f>(R158-$D158)/$D158</f>
        <v>2.2888678492162294E-3</v>
      </c>
      <c r="DL158" s="14">
        <f>(S158-$D158)/$D158</f>
        <v>-1</v>
      </c>
      <c r="DM158" s="14">
        <f>(T158-$D158)/$D158</f>
        <v>-5.2950556983553769E-3</v>
      </c>
      <c r="DN158" s="14">
        <f>(U158-$D158)/$D158</f>
        <v>-2.2213780642773551E-3</v>
      </c>
      <c r="DO158" s="14">
        <f>(V158-$D158)/$D158</f>
        <v>-5.5592299994022187E-3</v>
      </c>
      <c r="DP158" s="14">
        <f t="shared" si="306"/>
        <v>2.4412019352213479E-3</v>
      </c>
      <c r="DQ158" s="14">
        <f t="shared" si="307"/>
        <v>2.2888678492162294E-3</v>
      </c>
      <c r="DR158" s="14">
        <f t="shared" si="308"/>
        <v>-2.2213780642773551E-3</v>
      </c>
      <c r="DS158" s="14">
        <f t="shared" si="309"/>
        <v>-5.2950556983553769E-3</v>
      </c>
      <c r="DT158" s="14">
        <f t="shared" si="310"/>
        <v>-5.5592299994022187E-3</v>
      </c>
      <c r="DU158" s="14">
        <f t="shared" si="311"/>
        <v>-1</v>
      </c>
      <c r="DV158" t="str">
        <f>IF($D158&gt;Q158,"SUP","RES")</f>
        <v>RES</v>
      </c>
      <c r="DW158" t="str">
        <f>IF($D158&gt;R158,"SUP","RES")</f>
        <v>RES</v>
      </c>
      <c r="DX158" t="str">
        <f>IF($D158&gt;S158,"SUP","RES")</f>
        <v>SUP</v>
      </c>
      <c r="DY158" t="str">
        <f>IF($D158&gt;T158,"SUP","RES")</f>
        <v>SUP</v>
      </c>
      <c r="DZ158" t="str">
        <f>IF($D158&gt;U158,"SUP","RES")</f>
        <v>SUP</v>
      </c>
      <c r="EA158" t="str">
        <f>IF($D158&gt;V158,"SUP","RES")</f>
        <v>SUP</v>
      </c>
      <c r="EB158" s="7">
        <f t="shared" si="312"/>
        <v>2</v>
      </c>
      <c r="EC158" s="7">
        <f t="shared" si="313"/>
        <v>4</v>
      </c>
      <c r="ED158" s="13" t="str">
        <f t="shared" si="314"/>
        <v>-----</v>
      </c>
      <c r="EE158" s="13" t="str">
        <f t="shared" si="315"/>
        <v>-----</v>
      </c>
      <c r="EF158" s="7">
        <f>IF(OR(ED158="All Sup",EE158="All Res"),"na",((D158-MIN(Q158:V158))/(MAX(Q158:V158)-MIN(Q158:V158))))</f>
        <v>0.9975647430188338</v>
      </c>
      <c r="EG158">
        <v>1.4999999999999999E-4</v>
      </c>
      <c r="EH158">
        <f>Q158*(1+$EG158)</f>
        <v>5199.4097945000003</v>
      </c>
      <c r="EI158">
        <f>Q158*(1-$EG158)</f>
        <v>5197.8502054999999</v>
      </c>
      <c r="EJ158">
        <f>R158*(1+$EG158)</f>
        <v>5198.6196760000003</v>
      </c>
      <c r="EK158">
        <f>R158*(1-$EG158)</f>
        <v>5197.060324</v>
      </c>
      <c r="EL158">
        <f>S158*(1+$EG158)</f>
        <v>0</v>
      </c>
      <c r="EM158">
        <f>S158*(1-$EG158)</f>
        <v>0</v>
      </c>
      <c r="EN158">
        <f>T158*(1+$EG158)</f>
        <v>5159.2837765000004</v>
      </c>
      <c r="EO158">
        <f>T158*(1-$EG158)</f>
        <v>5157.7362235000001</v>
      </c>
      <c r="EP158">
        <f>U158*(1+$EG158)</f>
        <v>5175.2261675</v>
      </c>
      <c r="EQ158">
        <f>U158*(1-$EG158)</f>
        <v>5173.6738324999997</v>
      </c>
      <c r="ER158">
        <f>V158*(1+$EG158)</f>
        <v>5157.913571000001</v>
      </c>
      <c r="ES158">
        <f>V158*(1-$EG158)</f>
        <v>5156.3664290000006</v>
      </c>
      <c r="ET158" s="7" t="str">
        <f t="shared" si="316"/>
        <v>-----</v>
      </c>
      <c r="EU158" s="7" t="str">
        <f t="shared" si="317"/>
        <v>-----</v>
      </c>
      <c r="EV158" s="7" t="str">
        <f t="shared" si="318"/>
        <v>-----</v>
      </c>
      <c r="EW158" s="7" t="str">
        <f t="shared" si="319"/>
        <v>-----</v>
      </c>
      <c r="EX158" s="7" t="str">
        <f t="shared" si="320"/>
        <v>-----</v>
      </c>
      <c r="EY158" s="7" t="str">
        <f t="shared" si="321"/>
        <v>-----</v>
      </c>
      <c r="EZ158">
        <f t="shared" si="339"/>
        <v>156</v>
      </c>
      <c r="FA158">
        <f t="shared" si="340"/>
        <v>156</v>
      </c>
      <c r="FB158">
        <f t="shared" si="341"/>
        <v>156</v>
      </c>
      <c r="FC158">
        <f t="shared" si="342"/>
        <v>156</v>
      </c>
      <c r="FD158">
        <f t="shared" si="343"/>
        <v>156</v>
      </c>
      <c r="FE158">
        <f t="shared" si="344"/>
        <v>156</v>
      </c>
      <c r="FF158">
        <f t="shared" si="345"/>
        <v>0</v>
      </c>
      <c r="FG158">
        <f t="shared" si="346"/>
        <v>0</v>
      </c>
      <c r="FH158">
        <f t="shared" si="347"/>
        <v>0</v>
      </c>
      <c r="FI158">
        <f t="shared" si="348"/>
        <v>0</v>
      </c>
      <c r="FJ158">
        <f t="shared" si="349"/>
        <v>0</v>
      </c>
      <c r="FK158">
        <f t="shared" si="350"/>
        <v>0</v>
      </c>
      <c r="FL158" s="7" t="str">
        <f t="shared" si="322"/>
        <v>-----</v>
      </c>
      <c r="FM158" s="7" t="str">
        <f t="shared" si="323"/>
        <v>-----</v>
      </c>
      <c r="FN158" s="7" t="str">
        <f t="shared" si="324"/>
        <v>-----</v>
      </c>
      <c r="FO158" s="7" t="str">
        <f t="shared" si="325"/>
        <v>-----</v>
      </c>
      <c r="FP158" s="7" t="str">
        <f t="shared" si="326"/>
        <v>-----</v>
      </c>
      <c r="FQ158" s="7" t="str">
        <f t="shared" si="327"/>
        <v>-----</v>
      </c>
      <c r="FR158" s="13" t="str">
        <f>IF(FL158="-----","-----",(D158-Q158)/Q158)</f>
        <v>-----</v>
      </c>
      <c r="FS158" s="13" t="str">
        <f>IF(FM158="-----","-----",(Q158-R158)/R158)</f>
        <v>-----</v>
      </c>
      <c r="FT158" s="13" t="str">
        <f>IF(FN158="-----","-----",(R158-S158)/S158)</f>
        <v>-----</v>
      </c>
      <c r="FU158" s="13" t="str">
        <f>IF(FO158="-----","-----",(S158-T158)/T158)</f>
        <v>-----</v>
      </c>
      <c r="FV158" s="13" t="str">
        <f>IF(FP158="-----","-----",(T158-U158)/U158)</f>
        <v>-----</v>
      </c>
      <c r="FW158" s="13" t="str">
        <f>IF(FQ158="-----","-----",(U158-V158)/V158)</f>
        <v>-----</v>
      </c>
      <c r="FX158" s="7" t="str">
        <f t="shared" si="328"/>
        <v>-----</v>
      </c>
      <c r="FY158" s="7" t="str">
        <f t="shared" si="329"/>
        <v>-----</v>
      </c>
      <c r="FZ158" s="7" t="str">
        <f t="shared" si="330"/>
        <v>-----</v>
      </c>
      <c r="GA158" s="7" t="str">
        <f t="shared" si="331"/>
        <v>-----</v>
      </c>
      <c r="GB158" s="7" t="str">
        <f t="shared" si="332"/>
        <v>-----</v>
      </c>
      <c r="GC158" s="7" t="str">
        <f t="shared" si="333"/>
        <v>-----</v>
      </c>
      <c r="GD158" s="7" t="str">
        <f>IF(AND(BG158&gt;AA158,BG157&gt;AA157,BG156&gt;AA156,BG155&gt;AA155,BG154&gt;AA154,BG153&gt;AA153,BG152&gt;AA152,BG151&gt;AA151,BG150&gt;AA150,BG149&gt;AA149,BG148&gt;AA148,BG147&gt;AA147),"Bullish",IF(AND(BG158&lt;AA158,BG157&lt;AA157,BG156&lt;AA156,BG155&lt;AA155,BG154&lt;AA154,BG153&lt;AA153,BG152&lt;AA152,BG151&lt;AA151,BG150&lt;AA150,BG149&lt;AA149,BG148&lt;AA148,BG147&lt;AA147),"Bearish","-----"))</f>
        <v>-----</v>
      </c>
      <c r="GE158">
        <f>(Z158-BG158)/BG158</f>
        <v>-1.5432843019053425E-4</v>
      </c>
      <c r="GI158" s="7" t="str">
        <f>IF(Y158&gt;Z158,"Bullish","Bearish")</f>
        <v>Bullish</v>
      </c>
      <c r="GJ158" s="19" t="str">
        <f>IF(AND(D158&gt;Y158,D157&lt;Y157),"TEMA crossover","-----")</f>
        <v>-----</v>
      </c>
      <c r="GK158" s="19" t="str">
        <f>IF(AND(D158&lt;Y158,D157&gt;Y157),"TEMA crossunder","-----")</f>
        <v>-----</v>
      </c>
      <c r="GL158" s="20" t="str">
        <f>IF(GD158="Bearish","YES","-----")</f>
        <v>-----</v>
      </c>
      <c r="GM158" s="20" t="str">
        <f>IF(GH158="Reverse to Bearish","YES","-----")</f>
        <v>-----</v>
      </c>
      <c r="GN158" s="20" t="str">
        <f>IF(AND(GI158="Bullish",GI157="Bullish",GI156="Bullish",GI155="Bullish"),"YES","-----")</f>
        <v>-----</v>
      </c>
      <c r="GO158" s="20" t="str">
        <f>IF(OR(GK158="TEMA crossunder",GK157="TEMA crossunder",GK156="TEMA crossunder",GK155="TEMA crossunder"),"YES","-----")</f>
        <v>-----</v>
      </c>
      <c r="GP158" s="20" t="str">
        <f>IF(GD158="Bullish","YES","-----")</f>
        <v>-----</v>
      </c>
      <c r="GQ158" s="20" t="str">
        <f>IF(GH158="Reverse to Bullish","YES","-----")</f>
        <v>-----</v>
      </c>
      <c r="GR158" s="20" t="str">
        <f>IF(AND(GI158="Bearish",GI157="Bearish",GI156="Bearish",GI155="Bearish"),"YES","-----")</f>
        <v>-----</v>
      </c>
      <c r="GS158" s="20" t="str">
        <f>IF(OR(GJ158="TEMA crossover",GJ157="TEMA crossover",GJ156="TEMA crossover",GJ155="TEMA crossover"),"YES","-----")</f>
        <v>-----</v>
      </c>
      <c r="GT158" s="20" t="str">
        <f t="shared" si="351"/>
        <v>-----</v>
      </c>
      <c r="GU158" s="20" t="str">
        <f t="shared" si="352"/>
        <v>-----</v>
      </c>
      <c r="GV158" s="20" t="str">
        <f t="shared" si="353"/>
        <v>-----</v>
      </c>
      <c r="GW158" s="20" t="str">
        <f t="shared" si="354"/>
        <v>-----</v>
      </c>
      <c r="GX158" s="20" t="str">
        <f t="shared" si="355"/>
        <v>-----</v>
      </c>
      <c r="GY158" s="20" t="str">
        <f t="shared" si="356"/>
        <v>-----</v>
      </c>
      <c r="GZ158" s="7" t="str">
        <f>IF(G158&gt;BH158,"YES","-----")</f>
        <v>-----</v>
      </c>
      <c r="HA158" s="7" t="str">
        <f>IF(F158&lt;BI158,"YES","-----")</f>
        <v>-----</v>
      </c>
      <c r="HB158">
        <f>BH158-BI158</f>
        <v>3.3400000000001455</v>
      </c>
      <c r="HI158">
        <f t="shared" si="334"/>
        <v>-4.7040200000001278</v>
      </c>
      <c r="HJ158">
        <f t="shared" si="335"/>
        <v>-1.3640199999999822</v>
      </c>
      <c r="HK158" s="7"/>
      <c r="HL158" s="7"/>
      <c r="HM158" s="7"/>
      <c r="HN158" s="7"/>
      <c r="HO158" s="7"/>
      <c r="HP158" s="7"/>
      <c r="HQ158" s="28">
        <f t="shared" si="358"/>
        <v>1.5082099999999627</v>
      </c>
      <c r="HR158" s="28" t="str">
        <f t="shared" si="336"/>
        <v>Bull</v>
      </c>
      <c r="HS158">
        <f t="shared" si="337"/>
        <v>1.5082099999999627</v>
      </c>
    </row>
    <row r="159" spans="1:227" x14ac:dyDescent="0.55000000000000004">
      <c r="A159">
        <f>Validation!A158</f>
        <v>1772075400</v>
      </c>
      <c r="B159" t="str">
        <f>Price!B158</f>
        <v>XAUUSD</v>
      </c>
      <c r="C159" t="str">
        <f>Price!C158</f>
        <v>M5</v>
      </c>
      <c r="D159">
        <f>Price!D158</f>
        <v>5187.26</v>
      </c>
      <c r="E159">
        <f>Price!E158</f>
        <v>5186.04</v>
      </c>
      <c r="F159">
        <f>Price!F158</f>
        <v>5188.1400000000003</v>
      </c>
      <c r="G159">
        <f>Price!G158</f>
        <v>5184.3599999999997</v>
      </c>
      <c r="H159">
        <f>Price!H158</f>
        <v>429</v>
      </c>
      <c r="I159">
        <f>Diagonals!E158</f>
        <v>5175.3999999999996</v>
      </c>
      <c r="J159">
        <f>Diagonals!F158</f>
        <v>0</v>
      </c>
      <c r="K159">
        <f>Diagonals!G158</f>
        <v>0</v>
      </c>
      <c r="L159">
        <f>Diagonals!H158</f>
        <v>5189.9399999999996</v>
      </c>
      <c r="M159">
        <f>Diagonals!I158</f>
        <v>0</v>
      </c>
      <c r="N159">
        <f>Diagonals!J158</f>
        <v>0</v>
      </c>
      <c r="O159">
        <f>Diagonals!K158</f>
        <v>0</v>
      </c>
      <c r="P159">
        <f>Diagonals!L158</f>
        <v>0</v>
      </c>
      <c r="Q159">
        <f>Trendlines!E158</f>
        <v>5198.6400000000003</v>
      </c>
      <c r="R159">
        <f>Trendlines!F158</f>
        <v>5197.8100000000004</v>
      </c>
      <c r="S159">
        <f>Trendlines!G158</f>
        <v>0</v>
      </c>
      <c r="T159">
        <f>Trendlines!H158</f>
        <v>5158.58</v>
      </c>
      <c r="U159">
        <f>Trendlines!I158</f>
        <v>5174.47</v>
      </c>
      <c r="V159">
        <f>Trendlines!J158</f>
        <v>5157.18</v>
      </c>
      <c r="W159">
        <f>Trendlines!K158</f>
        <v>0</v>
      </c>
      <c r="X159">
        <f>Trendlines!L158</f>
        <v>0</v>
      </c>
      <c r="Y159">
        <f>Tema_Hrma_Smma!E158</f>
        <v>5186.03</v>
      </c>
      <c r="Z159">
        <f>Tema_Hrma_Smma!F158</f>
        <v>5183.58</v>
      </c>
      <c r="AA159">
        <f>Tema_Hrma_Smma!G158</f>
        <v>5183.58</v>
      </c>
      <c r="AB159">
        <f>ZScore!H158</f>
        <v>1</v>
      </c>
      <c r="AC159">
        <f>ZScore!I158</f>
        <v>0.66032000000000002</v>
      </c>
      <c r="AD159">
        <f>ZScore!J158</f>
        <v>0</v>
      </c>
      <c r="AE159">
        <f>HA!E158</f>
        <v>5185.28</v>
      </c>
      <c r="AF159">
        <f>HA!F158</f>
        <v>5188.1400000000003</v>
      </c>
      <c r="AG159">
        <f>HA!G158</f>
        <v>5184.3599999999997</v>
      </c>
      <c r="AH159">
        <f>HA!H158</f>
        <v>5186.45</v>
      </c>
      <c r="AI159">
        <f>HA!I158</f>
        <v>1</v>
      </c>
      <c r="AJ159">
        <f>HA!J158</f>
        <v>1.17</v>
      </c>
      <c r="AK159">
        <f>HA!K158</f>
        <v>-0.65642999999999996</v>
      </c>
      <c r="AL159">
        <f>HA!L158</f>
        <v>5</v>
      </c>
      <c r="AM159">
        <f>KC!E158</f>
        <v>5213.8250900000003</v>
      </c>
      <c r="AN159">
        <f>KC!F158</f>
        <v>5207.2512699999997</v>
      </c>
      <c r="AO159">
        <f>KC!G158</f>
        <v>5200.6774400000004</v>
      </c>
      <c r="AP159">
        <f>KC!H158</f>
        <v>5194.1036100000001</v>
      </c>
      <c r="AQ159">
        <f>KC!I158</f>
        <v>5187.5297799999998</v>
      </c>
      <c r="AR159">
        <f>KC!J158</f>
        <v>5181.2568899999997</v>
      </c>
      <c r="AS159">
        <f>KC!K158</f>
        <v>5174.6830600000003</v>
      </c>
      <c r="AT159">
        <f>KC!L158</f>
        <v>5168.1092399999998</v>
      </c>
      <c r="AU159">
        <f>KC!M158</f>
        <v>5161.5354100000004</v>
      </c>
      <c r="AV159">
        <f>KC!N158</f>
        <v>5154.9615800000001</v>
      </c>
      <c r="AW159">
        <f>SR_Levels!E158</f>
        <v>5178.6000000000004</v>
      </c>
      <c r="AX159">
        <f>SR_Levels!F158</f>
        <v>5161.8900000000003</v>
      </c>
      <c r="AY159">
        <f>SR_Levels!G158</f>
        <v>5135.8500000000004</v>
      </c>
      <c r="AZ159">
        <f>SR_Levels!H158</f>
        <v>0</v>
      </c>
      <c r="BA159">
        <f>SR_Levels!I158</f>
        <v>5193.3500000000004</v>
      </c>
      <c r="BB159">
        <f>SR_Levels!J158</f>
        <v>5205.3100000000004</v>
      </c>
      <c r="BC159">
        <f>SR_Levels!K158</f>
        <v>0</v>
      </c>
      <c r="BD159">
        <f>SR_Levels!L158</f>
        <v>0</v>
      </c>
      <c r="BE159">
        <f>ZigZag!E158</f>
        <v>0</v>
      </c>
      <c r="BF159">
        <f>ZigZag!F158</f>
        <v>0</v>
      </c>
      <c r="BG159">
        <f>ZigZag!G158</f>
        <v>5183.95</v>
      </c>
      <c r="BH159">
        <f>Dual_Tema!E158</f>
        <v>5187.3</v>
      </c>
      <c r="BI159">
        <f>Dual_Tema!F158</f>
        <v>5184.04</v>
      </c>
      <c r="BJ159">
        <f>Pinbar!E158</f>
        <v>0</v>
      </c>
      <c r="BK159">
        <f>SSA!E158</f>
        <v>5188.5767800000003</v>
      </c>
      <c r="BL159">
        <f>SSA!F158</f>
        <v>5187.3712999999998</v>
      </c>
      <c r="BN159" t="str">
        <f t="shared" si="357"/>
        <v>Green Candle</v>
      </c>
      <c r="BO159" s="34">
        <f t="shared" si="359"/>
        <v>2.1579995711047406E-3</v>
      </c>
      <c r="BP159" s="34">
        <f t="shared" si="361"/>
        <v>8.103321204075975E-4</v>
      </c>
      <c r="BQ159" s="34">
        <f t="shared" si="369"/>
        <v>-4.3934529842715175E-4</v>
      </c>
      <c r="BR159" s="34">
        <f t="shared" si="371"/>
        <v>-5.2047891771156429E-5</v>
      </c>
      <c r="BS159" s="35">
        <f t="shared" si="360"/>
        <v>3.5934362087686189E-4</v>
      </c>
      <c r="BT159" s="35">
        <f t="shared" si="362"/>
        <v>6.7502609748082421E-5</v>
      </c>
      <c r="BU159" s="35">
        <f t="shared" si="370"/>
        <v>-2.4413137486134495E-5</v>
      </c>
      <c r="BV159" s="35">
        <f t="shared" si="372"/>
        <v>-2.1687162445882535E-6</v>
      </c>
      <c r="BW159" s="27">
        <v>96</v>
      </c>
      <c r="BX159">
        <f>F159-G159</f>
        <v>3.7800000000006548</v>
      </c>
      <c r="BY159">
        <f>ABS(F159-D158)</f>
        <v>2.1700000000000728</v>
      </c>
      <c r="BZ159">
        <f>ABS(G159-D158)</f>
        <v>1.6100000000005821</v>
      </c>
      <c r="CA159">
        <f t="shared" si="338"/>
        <v>3.7800000000006548</v>
      </c>
      <c r="CB159">
        <f t="shared" si="363"/>
        <v>5.7950000000001376</v>
      </c>
      <c r="CC159">
        <f t="shared" si="366"/>
        <v>6.1528775463994103</v>
      </c>
      <c r="CD159">
        <f t="shared" si="364"/>
        <v>-0.35787754639927272</v>
      </c>
      <c r="CE159">
        <f t="shared" si="367"/>
        <v>-1</v>
      </c>
      <c r="CF159">
        <f t="shared" si="368"/>
        <v>-9</v>
      </c>
      <c r="CG159" s="7" t="str">
        <f t="shared" si="365"/>
        <v>-----</v>
      </c>
      <c r="CI159" s="27"/>
      <c r="CJ159" s="27"/>
      <c r="CK159" s="27"/>
      <c r="CL159" s="27"/>
      <c r="CM159" s="27"/>
      <c r="CN159" s="27"/>
      <c r="CO159" s="27"/>
      <c r="CP159" s="27"/>
      <c r="CQ159" s="27"/>
      <c r="CR159" s="27"/>
      <c r="CS159" s="27"/>
      <c r="CZ159" s="7" t="str">
        <f>IF(AND(D159&gt;BH159,D159&gt;E159),"Bullish Trigger","-----")</f>
        <v>-----</v>
      </c>
      <c r="DA159" s="7" t="str">
        <f>IF(AND(D159&lt;BI159,D159&lt;E159),"Bearish Trigger","-----")</f>
        <v>-----</v>
      </c>
      <c r="DB159" s="13" t="str">
        <f>IF(AND(W159=BE159,W159&gt;0,BE159&gt;0),"Important High","------")</f>
        <v>------</v>
      </c>
      <c r="DC159" s="13" t="str">
        <f>IF(AND(X159=BF159,X159&gt;0,BF159&gt;0),"Important Low","------")</f>
        <v>------</v>
      </c>
      <c r="DD159" s="7" t="str">
        <f>IF(AND(DB159="Important High",DC159="-----",BJ159=1),"Imp High Rej","-----")</f>
        <v>-----</v>
      </c>
      <c r="DE159" s="7" t="str">
        <f>IF(AND(DB159="-----",DC159="Important Low",BJ159=1),"Imp Low Rej","-----")</f>
        <v>-----</v>
      </c>
      <c r="DF159" s="7" t="str">
        <f>IF(Y159&gt;AM159,"Overbought",IF(Y159&gt;AO159,"Bullish Momentum",IF(Y159&gt;AQ159,"Flat Momentum","-----")))</f>
        <v>-----</v>
      </c>
      <c r="DG159" s="7" t="str">
        <f>IF(Y159&lt;AV159,"Oversold",IF(Y159&lt;AT159,"Bearish Momentum",IF(Y159&lt;AR159,"Flat Momentum","-----")))</f>
        <v>-----</v>
      </c>
      <c r="DH159" s="7" t="str">
        <f>IF(AND(DF159="Overbought",AD159=2),"Culminated Thrust","-----")</f>
        <v>-----</v>
      </c>
      <c r="DI159" s="7" t="str">
        <f>IF(AND(DG159="Oversold",AD159=5),"Culminated Thrust","-----")</f>
        <v>-----</v>
      </c>
      <c r="DJ159" s="14">
        <f>(Q159-$D159)/$D159</f>
        <v>2.1938364377340077E-3</v>
      </c>
      <c r="DK159" s="14">
        <f>(R159-$D159)/$D159</f>
        <v>2.0338290349818946E-3</v>
      </c>
      <c r="DL159" s="14">
        <f>(S159-$D159)/$D159</f>
        <v>-1</v>
      </c>
      <c r="DM159" s="14">
        <f>(T159-$D159)/$D159</f>
        <v>-5.5289304950976604E-3</v>
      </c>
      <c r="DN159" s="14">
        <f>(U159-$D159)/$D159</f>
        <v>-2.4656562424092802E-3</v>
      </c>
      <c r="DO159" s="14">
        <f>(V159-$D159)/$D159</f>
        <v>-5.7988224997397326E-3</v>
      </c>
      <c r="DP159" s="14">
        <f t="shared" si="306"/>
        <v>2.1938364377340077E-3</v>
      </c>
      <c r="DQ159" s="14">
        <f t="shared" si="307"/>
        <v>2.0338290349818946E-3</v>
      </c>
      <c r="DR159" s="14">
        <f t="shared" si="308"/>
        <v>-2.4656562424092802E-3</v>
      </c>
      <c r="DS159" s="14">
        <f t="shared" si="309"/>
        <v>-5.5289304950976604E-3</v>
      </c>
      <c r="DT159" s="14">
        <f t="shared" si="310"/>
        <v>-5.7988224997397326E-3</v>
      </c>
      <c r="DU159" s="14">
        <f t="shared" si="311"/>
        <v>-1</v>
      </c>
      <c r="DV159" t="str">
        <f>IF($D159&gt;Q159,"SUP","RES")</f>
        <v>RES</v>
      </c>
      <c r="DW159" t="str">
        <f>IF($D159&gt;R159,"SUP","RES")</f>
        <v>RES</v>
      </c>
      <c r="DX159" t="str">
        <f>IF($D159&gt;S159,"SUP","RES")</f>
        <v>SUP</v>
      </c>
      <c r="DY159" t="str">
        <f>IF($D159&gt;T159,"SUP","RES")</f>
        <v>SUP</v>
      </c>
      <c r="DZ159" t="str">
        <f>IF($D159&gt;U159,"SUP","RES")</f>
        <v>SUP</v>
      </c>
      <c r="EA159" t="str">
        <f>IF($D159&gt;V159,"SUP","RES")</f>
        <v>SUP</v>
      </c>
      <c r="EB159" s="7">
        <f t="shared" si="312"/>
        <v>2</v>
      </c>
      <c r="EC159" s="7">
        <f t="shared" si="313"/>
        <v>4</v>
      </c>
      <c r="ED159" s="13" t="str">
        <f t="shared" si="314"/>
        <v>-----</v>
      </c>
      <c r="EE159" s="13" t="str">
        <f t="shared" si="315"/>
        <v>-----</v>
      </c>
      <c r="EF159" s="7">
        <f>IF(OR(ED159="All Sup",EE159="All Res"),"na",((D159-MIN(Q159:V159))/(MAX(Q159:V159)-MIN(Q159:V159))))</f>
        <v>0.99781096594493945</v>
      </c>
      <c r="EG159">
        <v>1.4999999999999999E-4</v>
      </c>
      <c r="EH159">
        <f>Q159*(1+$EG159)</f>
        <v>5199.419796000001</v>
      </c>
      <c r="EI159">
        <f>Q159*(1-$EG159)</f>
        <v>5197.8602040000005</v>
      </c>
      <c r="EJ159">
        <f>R159*(1+$EG159)</f>
        <v>5198.5896715000008</v>
      </c>
      <c r="EK159">
        <f>R159*(1-$EG159)</f>
        <v>5197.0303285000009</v>
      </c>
      <c r="EL159">
        <f>S159*(1+$EG159)</f>
        <v>0</v>
      </c>
      <c r="EM159">
        <f>S159*(1-$EG159)</f>
        <v>0</v>
      </c>
      <c r="EN159">
        <f>T159*(1+$EG159)</f>
        <v>5159.353787</v>
      </c>
      <c r="EO159">
        <f>T159*(1-$EG159)</f>
        <v>5157.8062129999998</v>
      </c>
      <c r="EP159">
        <f>U159*(1+$EG159)</f>
        <v>5175.2461705000005</v>
      </c>
      <c r="EQ159">
        <f>U159*(1-$EG159)</f>
        <v>5173.6938295</v>
      </c>
      <c r="ER159">
        <f>V159*(1+$EG159)</f>
        <v>5157.9535770000011</v>
      </c>
      <c r="ES159">
        <f>V159*(1-$EG159)</f>
        <v>5156.4064230000004</v>
      </c>
      <c r="ET159" s="7" t="str">
        <f t="shared" si="316"/>
        <v>-----</v>
      </c>
      <c r="EU159" s="7" t="str">
        <f t="shared" si="317"/>
        <v>-----</v>
      </c>
      <c r="EV159" s="7" t="str">
        <f t="shared" si="318"/>
        <v>-----</v>
      </c>
      <c r="EW159" s="7" t="str">
        <f t="shared" si="319"/>
        <v>-----</v>
      </c>
      <c r="EX159" s="7" t="str">
        <f t="shared" si="320"/>
        <v>-----</v>
      </c>
      <c r="EY159" s="7" t="str">
        <f t="shared" si="321"/>
        <v>-----</v>
      </c>
      <c r="EZ159">
        <f t="shared" si="339"/>
        <v>157</v>
      </c>
      <c r="FA159">
        <f t="shared" si="340"/>
        <v>157</v>
      </c>
      <c r="FB159">
        <f t="shared" si="341"/>
        <v>157</v>
      </c>
      <c r="FC159">
        <f t="shared" si="342"/>
        <v>157</v>
      </c>
      <c r="FD159">
        <f t="shared" si="343"/>
        <v>157</v>
      </c>
      <c r="FE159">
        <f t="shared" si="344"/>
        <v>157</v>
      </c>
      <c r="FF159">
        <f t="shared" si="345"/>
        <v>0</v>
      </c>
      <c r="FG159">
        <f t="shared" si="346"/>
        <v>0</v>
      </c>
      <c r="FH159">
        <f t="shared" si="347"/>
        <v>0</v>
      </c>
      <c r="FI159">
        <f t="shared" si="348"/>
        <v>0</v>
      </c>
      <c r="FJ159">
        <f t="shared" si="349"/>
        <v>0</v>
      </c>
      <c r="FK159">
        <f t="shared" si="350"/>
        <v>0</v>
      </c>
      <c r="FL159" s="7" t="str">
        <f t="shared" si="322"/>
        <v>-----</v>
      </c>
      <c r="FM159" s="7" t="str">
        <f t="shared" si="323"/>
        <v>-----</v>
      </c>
      <c r="FN159" s="7" t="str">
        <f t="shared" si="324"/>
        <v>-----</v>
      </c>
      <c r="FO159" s="7" t="str">
        <f t="shared" si="325"/>
        <v>-----</v>
      </c>
      <c r="FP159" s="7" t="str">
        <f t="shared" si="326"/>
        <v>-----</v>
      </c>
      <c r="FQ159" s="7" t="str">
        <f t="shared" si="327"/>
        <v>-----</v>
      </c>
      <c r="FR159" s="13" t="str">
        <f>IF(FL159="-----","-----",(D159-Q159)/Q159)</f>
        <v>-----</v>
      </c>
      <c r="FS159" s="13" t="str">
        <f>IF(FM159="-----","-----",(Q159-R159)/R159)</f>
        <v>-----</v>
      </c>
      <c r="FT159" s="13" t="str">
        <f>IF(FN159="-----","-----",(R159-S159)/S159)</f>
        <v>-----</v>
      </c>
      <c r="FU159" s="13" t="str">
        <f>IF(FO159="-----","-----",(S159-T159)/T159)</f>
        <v>-----</v>
      </c>
      <c r="FV159" s="13" t="str">
        <f>IF(FP159="-----","-----",(T159-U159)/U159)</f>
        <v>-----</v>
      </c>
      <c r="FW159" s="13" t="str">
        <f>IF(FQ159="-----","-----",(U159-V159)/V159)</f>
        <v>-----</v>
      </c>
      <c r="FX159" s="7" t="str">
        <f t="shared" si="328"/>
        <v>-----</v>
      </c>
      <c r="FY159" s="7" t="str">
        <f t="shared" si="329"/>
        <v>-----</v>
      </c>
      <c r="FZ159" s="7" t="str">
        <f t="shared" si="330"/>
        <v>-----</v>
      </c>
      <c r="GA159" s="7" t="str">
        <f t="shared" si="331"/>
        <v>-----</v>
      </c>
      <c r="GB159" s="7" t="str">
        <f t="shared" si="332"/>
        <v>-----</v>
      </c>
      <c r="GC159" s="7" t="str">
        <f t="shared" si="333"/>
        <v>-----</v>
      </c>
      <c r="GD159" s="7" t="str">
        <f>IF(AND(BG159&gt;AA159,BG158&gt;AA158,BG157&gt;AA157,BG156&gt;AA156,BG155&gt;AA155,BG154&gt;AA154,BG153&gt;AA153,BG152&gt;AA152,BG151&gt;AA151,BG150&gt;AA150,BG149&gt;AA149,BG148&gt;AA148),"Bullish",IF(AND(BG159&lt;AA159,BG158&lt;AA158,BG157&lt;AA157,BG156&lt;AA156,BG155&lt;AA155,BG154&lt;AA154,BG153&lt;AA153,BG152&lt;AA152,BG151&lt;AA151,BG150&lt;AA150,BG149&lt;AA149,BG148&lt;AA148),"Bearish","-----"))</f>
        <v>-----</v>
      </c>
      <c r="GE159">
        <f>(Z159-BG159)/BG159</f>
        <v>-7.1374145198138653E-5</v>
      </c>
      <c r="GI159" s="7" t="str">
        <f>IF(Y159&gt;Z159,"Bullish","Bearish")</f>
        <v>Bullish</v>
      </c>
      <c r="GJ159" s="19" t="str">
        <f>IF(AND(D159&gt;Y159,D158&lt;Y158),"TEMA crossover","-----")</f>
        <v>-----</v>
      </c>
      <c r="GK159" s="19" t="str">
        <f>IF(AND(D159&lt;Y159,D158&gt;Y158),"TEMA crossunder","-----")</f>
        <v>-----</v>
      </c>
      <c r="GL159" s="20" t="str">
        <f>IF(GD159="Bearish","YES","-----")</f>
        <v>-----</v>
      </c>
      <c r="GM159" s="20" t="str">
        <f>IF(GH159="Reverse to Bearish","YES","-----")</f>
        <v>-----</v>
      </c>
      <c r="GN159" s="20" t="str">
        <f>IF(AND(GI159="Bullish",GI158="Bullish",GI157="Bullish",GI156="Bullish"),"YES","-----")</f>
        <v>-----</v>
      </c>
      <c r="GO159" s="20" t="str">
        <f>IF(OR(GK159="TEMA crossunder",GK158="TEMA crossunder",GK157="TEMA crossunder",GK156="TEMA crossunder"),"YES","-----")</f>
        <v>-----</v>
      </c>
      <c r="GP159" s="20" t="str">
        <f>IF(GD159="Bullish","YES","-----")</f>
        <v>-----</v>
      </c>
      <c r="GQ159" s="20" t="str">
        <f>IF(GH159="Reverse to Bullish","YES","-----")</f>
        <v>-----</v>
      </c>
      <c r="GR159" s="20" t="str">
        <f>IF(AND(GI159="Bearish",GI158="Bearish",GI157="Bearish",GI156="Bearish"),"YES","-----")</f>
        <v>-----</v>
      </c>
      <c r="GS159" s="20" t="str">
        <f>IF(OR(GJ159="TEMA crossover",GJ158="TEMA crossover",GJ157="TEMA crossover",GJ156="TEMA crossover"),"YES","-----")</f>
        <v>-----</v>
      </c>
      <c r="GT159" s="20" t="str">
        <f t="shared" si="351"/>
        <v>-----</v>
      </c>
      <c r="GU159" s="20" t="str">
        <f t="shared" si="352"/>
        <v>-----</v>
      </c>
      <c r="GV159" s="20" t="str">
        <f t="shared" si="353"/>
        <v>-----</v>
      </c>
      <c r="GW159" s="20" t="str">
        <f t="shared" si="354"/>
        <v>-----</v>
      </c>
      <c r="GX159" s="20" t="str">
        <f t="shared" si="355"/>
        <v>-----</v>
      </c>
      <c r="GY159" s="20" t="str">
        <f t="shared" si="356"/>
        <v>-----</v>
      </c>
      <c r="GZ159" s="7" t="str">
        <f>IF(G159&gt;BH159,"YES","-----")</f>
        <v>-----</v>
      </c>
      <c r="HA159" s="7" t="str">
        <f>IF(F159&lt;BI159,"YES","-----")</f>
        <v>-----</v>
      </c>
      <c r="HB159">
        <f>BH159-BI159</f>
        <v>3.2600000000002183</v>
      </c>
      <c r="HI159">
        <f t="shared" si="334"/>
        <v>-4.5367800000003626</v>
      </c>
      <c r="HJ159">
        <f t="shared" si="335"/>
        <v>-1.2767800000001444</v>
      </c>
      <c r="HK159" s="7"/>
      <c r="HL159" s="7"/>
      <c r="HM159" s="7"/>
      <c r="HN159" s="7"/>
      <c r="HO159" s="7"/>
      <c r="HP159" s="7"/>
      <c r="HQ159" s="28">
        <f t="shared" si="358"/>
        <v>1.2054800000005343</v>
      </c>
      <c r="HR159" s="28" t="str">
        <f t="shared" si="336"/>
        <v>Bull</v>
      </c>
      <c r="HS159">
        <f t="shared" si="337"/>
        <v>1.2054800000005343</v>
      </c>
    </row>
    <row r="160" spans="1:227" x14ac:dyDescent="0.55000000000000004">
      <c r="A160">
        <f>Validation!A159</f>
        <v>1772075700</v>
      </c>
      <c r="B160" t="str">
        <f>Price!B159</f>
        <v>XAUUSD</v>
      </c>
      <c r="C160" t="str">
        <f>Price!C159</f>
        <v>M5</v>
      </c>
      <c r="D160">
        <f>Price!D159</f>
        <v>5190.1899999999996</v>
      </c>
      <c r="E160">
        <f>Price!E159</f>
        <v>5187.25</v>
      </c>
      <c r="F160">
        <f>Price!F159</f>
        <v>5193.82</v>
      </c>
      <c r="G160">
        <f>Price!G159</f>
        <v>5185.54</v>
      </c>
      <c r="H160">
        <f>Price!H159</f>
        <v>543</v>
      </c>
      <c r="I160">
        <f>Diagonals!E159</f>
        <v>5175.58</v>
      </c>
      <c r="J160">
        <f>Diagonals!F159</f>
        <v>0</v>
      </c>
      <c r="K160">
        <f>Diagonals!G159</f>
        <v>0</v>
      </c>
      <c r="L160">
        <f>Diagonals!H159</f>
        <v>5189.6099999999997</v>
      </c>
      <c r="M160">
        <f>Diagonals!I159</f>
        <v>0</v>
      </c>
      <c r="N160">
        <f>Diagonals!J159</f>
        <v>0</v>
      </c>
      <c r="O160">
        <f>Diagonals!K159</f>
        <v>0</v>
      </c>
      <c r="P160">
        <f>Diagonals!L159</f>
        <v>0</v>
      </c>
      <c r="Q160">
        <f>Trendlines!E159</f>
        <v>5198.6400000000003</v>
      </c>
      <c r="R160">
        <f>Trendlines!F159</f>
        <v>5197.79</v>
      </c>
      <c r="S160">
        <f>Trendlines!G159</f>
        <v>0</v>
      </c>
      <c r="T160">
        <f>Trendlines!H159</f>
        <v>5158.66</v>
      </c>
      <c r="U160">
        <f>Trendlines!I159</f>
        <v>5174.5</v>
      </c>
      <c r="V160">
        <f>Trendlines!J159</f>
        <v>5157.22</v>
      </c>
      <c r="W160">
        <f>Trendlines!K159</f>
        <v>0</v>
      </c>
      <c r="X160">
        <f>Trendlines!L159</f>
        <v>0</v>
      </c>
      <c r="Y160">
        <f>Tema_Hrma_Smma!E159</f>
        <v>5188.2700000000004</v>
      </c>
      <c r="Z160">
        <f>Tema_Hrma_Smma!F159</f>
        <v>5184.57</v>
      </c>
      <c r="AA160">
        <f>Tema_Hrma_Smma!G159</f>
        <v>5183.71</v>
      </c>
      <c r="AB160">
        <f>ZScore!H159</f>
        <v>1</v>
      </c>
      <c r="AC160">
        <f>ZScore!I159</f>
        <v>0.12406</v>
      </c>
      <c r="AD160">
        <f>ZScore!J159</f>
        <v>0</v>
      </c>
      <c r="AE160">
        <f>HA!E159</f>
        <v>5185.87</v>
      </c>
      <c r="AF160">
        <f>HA!F159</f>
        <v>5193.82</v>
      </c>
      <c r="AG160">
        <f>HA!G159</f>
        <v>5185.54</v>
      </c>
      <c r="AH160">
        <f>HA!H159</f>
        <v>5189.2</v>
      </c>
      <c r="AI160">
        <f>HA!I159</f>
        <v>1</v>
      </c>
      <c r="AJ160">
        <f>HA!J159</f>
        <v>3.33</v>
      </c>
      <c r="AK160">
        <f>HA!K159</f>
        <v>0.17430999999999999</v>
      </c>
      <c r="AL160">
        <f>HA!L159</f>
        <v>6</v>
      </c>
      <c r="AM160">
        <f>KC!E159</f>
        <v>5214.0624500000004</v>
      </c>
      <c r="AN160">
        <f>KC!F159</f>
        <v>5207.4595499999996</v>
      </c>
      <c r="AO160">
        <f>KC!G159</f>
        <v>5200.85664</v>
      </c>
      <c r="AP160">
        <f>KC!H159</f>
        <v>5194.2537400000001</v>
      </c>
      <c r="AQ160">
        <f>KC!I159</f>
        <v>5187.6508400000002</v>
      </c>
      <c r="AR160">
        <f>KC!J159</f>
        <v>5181.4995099999996</v>
      </c>
      <c r="AS160">
        <f>KC!K159</f>
        <v>5174.8966099999998</v>
      </c>
      <c r="AT160">
        <f>KC!L159</f>
        <v>5168.2937099999999</v>
      </c>
      <c r="AU160">
        <f>KC!M159</f>
        <v>5161.6908100000001</v>
      </c>
      <c r="AV160">
        <f>KC!N159</f>
        <v>5155.0879100000002</v>
      </c>
      <c r="AW160">
        <f>SR_Levels!E159</f>
        <v>5178.6000000000004</v>
      </c>
      <c r="AX160">
        <f>SR_Levels!F159</f>
        <v>5161.8900000000003</v>
      </c>
      <c r="AY160">
        <f>SR_Levels!G159</f>
        <v>5135.8500000000004</v>
      </c>
      <c r="AZ160">
        <f>SR_Levels!H159</f>
        <v>0</v>
      </c>
      <c r="BA160">
        <f>SR_Levels!I159</f>
        <v>5193.3500000000004</v>
      </c>
      <c r="BB160">
        <f>SR_Levels!J159</f>
        <v>5205.3100000000004</v>
      </c>
      <c r="BC160">
        <f>SR_Levels!K159</f>
        <v>0</v>
      </c>
      <c r="BD160">
        <f>SR_Levels!L159</f>
        <v>0</v>
      </c>
      <c r="BE160">
        <f>ZigZag!E159</f>
        <v>0</v>
      </c>
      <c r="BF160">
        <f>ZigZag!F159</f>
        <v>0</v>
      </c>
      <c r="BG160">
        <f>ZigZag!G159</f>
        <v>5184.37</v>
      </c>
      <c r="BH160">
        <f>Dual_Tema!E159</f>
        <v>5190.7</v>
      </c>
      <c r="BI160">
        <f>Dual_Tema!F159</f>
        <v>5185.2299999999996</v>
      </c>
      <c r="BJ160">
        <f>Pinbar!E159</f>
        <v>0</v>
      </c>
      <c r="BK160">
        <f>SSA!E159</f>
        <v>5188.9750400000003</v>
      </c>
      <c r="BL160">
        <f>SSA!F159</f>
        <v>5188.17317</v>
      </c>
      <c r="BN160" t="str">
        <f t="shared" si="357"/>
        <v>Green Candle</v>
      </c>
      <c r="BO160" s="34">
        <f t="shared" si="359"/>
        <v>1.8163288153520973E-3</v>
      </c>
      <c r="BP160" s="34">
        <f t="shared" si="361"/>
        <v>3.739218426250801E-4</v>
      </c>
      <c r="BQ160" s="34">
        <f t="shared" si="369"/>
        <v>5.009701479585793E-5</v>
      </c>
      <c r="BR160" s="34">
        <f t="shared" si="371"/>
        <v>1.4066974213111649E-4</v>
      </c>
      <c r="BS160" s="35">
        <f t="shared" si="360"/>
        <v>3.0249262247572517E-4</v>
      </c>
      <c r="BT160" s="35">
        <f t="shared" si="362"/>
        <v>3.1154814574163581E-5</v>
      </c>
      <c r="BU160" s="35">
        <f t="shared" si="370"/>
        <v>2.7831016495838412E-6</v>
      </c>
      <c r="BV160" s="35">
        <f t="shared" si="372"/>
        <v>5.8608442192742416E-6</v>
      </c>
      <c r="BW160" s="27">
        <v>96</v>
      </c>
      <c r="BX160">
        <f>F160-G160</f>
        <v>8.2799999999997453</v>
      </c>
      <c r="BY160">
        <f>ABS(F160-D159)</f>
        <v>6.5599999999994907</v>
      </c>
      <c r="BZ160">
        <f>ABS(G160-D159)</f>
        <v>1.7200000000002547</v>
      </c>
      <c r="CA160">
        <f t="shared" si="338"/>
        <v>8.2799999999997453</v>
      </c>
      <c r="CB160">
        <f t="shared" si="363"/>
        <v>5.9935714285715482</v>
      </c>
      <c r="CC160">
        <f t="shared" si="366"/>
        <v>6.3048148645137205</v>
      </c>
      <c r="CD160">
        <f t="shared" si="364"/>
        <v>-0.3112434359421723</v>
      </c>
      <c r="CE160">
        <f t="shared" si="367"/>
        <v>-1</v>
      </c>
      <c r="CF160">
        <f t="shared" si="368"/>
        <v>-10</v>
      </c>
      <c r="CG160" s="7" t="str">
        <f t="shared" si="365"/>
        <v>-----</v>
      </c>
      <c r="CI160" s="27"/>
      <c r="CJ160" s="27"/>
      <c r="CK160" s="27"/>
      <c r="CL160" s="27"/>
      <c r="CM160" s="27"/>
      <c r="CN160" s="27"/>
      <c r="CO160" s="27"/>
      <c r="CP160" s="27"/>
      <c r="CQ160" s="27"/>
      <c r="CR160" s="27"/>
      <c r="CS160" s="27"/>
      <c r="CZ160" s="7" t="str">
        <f>IF(AND(D160&gt;BH160,D160&gt;E160),"Bullish Trigger","-----")</f>
        <v>-----</v>
      </c>
      <c r="DA160" s="7" t="str">
        <f>IF(AND(D160&lt;BI160,D160&lt;E160),"Bearish Trigger","-----")</f>
        <v>-----</v>
      </c>
      <c r="DB160" s="13" t="str">
        <f>IF(AND(W160=BE160,W160&gt;0,BE160&gt;0),"Important High","------")</f>
        <v>------</v>
      </c>
      <c r="DC160" s="13" t="str">
        <f>IF(AND(X160=BF160,X160&gt;0,BF160&gt;0),"Important Low","------")</f>
        <v>------</v>
      </c>
      <c r="DD160" s="7" t="str">
        <f>IF(AND(DB160="Important High",DC160="-----",BJ160=1),"Imp High Rej","-----")</f>
        <v>-----</v>
      </c>
      <c r="DE160" s="7" t="str">
        <f>IF(AND(DB160="-----",DC160="Important Low",BJ160=1),"Imp Low Rej","-----")</f>
        <v>-----</v>
      </c>
      <c r="DF160" s="7" t="str">
        <f>IF(Y160&gt;AM160,"Overbought",IF(Y160&gt;AO160,"Bullish Momentum",IF(Y160&gt;AQ160,"Flat Momentum","-----")))</f>
        <v>Flat Momentum</v>
      </c>
      <c r="DG160" s="7" t="str">
        <f>IF(Y160&lt;AV160,"Oversold",IF(Y160&lt;AT160,"Bearish Momentum",IF(Y160&lt;AR160,"Flat Momentum","-----")))</f>
        <v>-----</v>
      </c>
      <c r="DH160" s="7" t="str">
        <f>IF(AND(DF160="Overbought",AD160=2),"Culminated Thrust","-----")</f>
        <v>-----</v>
      </c>
      <c r="DI160" s="7" t="str">
        <f>IF(AND(DG160="Oversold",AD160=5),"Culminated Thrust","-----")</f>
        <v>-----</v>
      </c>
      <c r="DJ160" s="14">
        <f>(Q160-$D160)/$D160</f>
        <v>1.628071419350877E-3</v>
      </c>
      <c r="DK160" s="14">
        <f>(R160-$D160)/$D160</f>
        <v>1.464300921546295E-3</v>
      </c>
      <c r="DL160" s="14">
        <f>(S160-$D160)/$D160</f>
        <v>-1</v>
      </c>
      <c r="DM160" s="14">
        <f>(T160-$D160)/$D160</f>
        <v>-6.0749221126779069E-3</v>
      </c>
      <c r="DN160" s="14">
        <f>(U160-$D160)/$D160</f>
        <v>-3.0230107182973266E-3</v>
      </c>
      <c r="DO160" s="14">
        <f>(V160-$D160)/$D160</f>
        <v>-6.3523686030760619E-3</v>
      </c>
      <c r="DP160" s="14">
        <f t="shared" si="306"/>
        <v>1.628071419350877E-3</v>
      </c>
      <c r="DQ160" s="14">
        <f t="shared" si="307"/>
        <v>1.464300921546295E-3</v>
      </c>
      <c r="DR160" s="14">
        <f t="shared" si="308"/>
        <v>-3.0230107182973266E-3</v>
      </c>
      <c r="DS160" s="14">
        <f t="shared" si="309"/>
        <v>-6.0749221126779069E-3</v>
      </c>
      <c r="DT160" s="14">
        <f t="shared" si="310"/>
        <v>-6.3523686030760619E-3</v>
      </c>
      <c r="DU160" s="14">
        <f t="shared" si="311"/>
        <v>-1</v>
      </c>
      <c r="DV160" t="str">
        <f>IF($D160&gt;Q160,"SUP","RES")</f>
        <v>RES</v>
      </c>
      <c r="DW160" t="str">
        <f>IF($D160&gt;R160,"SUP","RES")</f>
        <v>RES</v>
      </c>
      <c r="DX160" t="str">
        <f>IF($D160&gt;S160,"SUP","RES")</f>
        <v>SUP</v>
      </c>
      <c r="DY160" t="str">
        <f>IF($D160&gt;T160,"SUP","RES")</f>
        <v>SUP</v>
      </c>
      <c r="DZ160" t="str">
        <f>IF($D160&gt;U160,"SUP","RES")</f>
        <v>SUP</v>
      </c>
      <c r="EA160" t="str">
        <f>IF($D160&gt;V160,"SUP","RES")</f>
        <v>SUP</v>
      </c>
      <c r="EB160" s="7">
        <f t="shared" si="312"/>
        <v>2</v>
      </c>
      <c r="EC160" s="7">
        <f t="shared" si="313"/>
        <v>4</v>
      </c>
      <c r="ED160" s="13" t="str">
        <f t="shared" si="314"/>
        <v>-----</v>
      </c>
      <c r="EE160" s="13" t="str">
        <f t="shared" si="315"/>
        <v>-----</v>
      </c>
      <c r="EF160" s="7">
        <f>IF(OR(ED160="All Sup",EE160="All Res"),"na",((D160-MIN(Q160:V160))/(MAX(Q160:V160)-MIN(Q160:V160))))</f>
        <v>0.99837457488881698</v>
      </c>
      <c r="EG160">
        <v>1.4999999999999999E-4</v>
      </c>
      <c r="EH160">
        <f>Q160*(1+$EG160)</f>
        <v>5199.419796000001</v>
      </c>
      <c r="EI160">
        <f>Q160*(1-$EG160)</f>
        <v>5197.8602040000005</v>
      </c>
      <c r="EJ160">
        <f>R160*(1+$EG160)</f>
        <v>5198.5696685000003</v>
      </c>
      <c r="EK160">
        <f>R160*(1-$EG160)</f>
        <v>5197.0103314999997</v>
      </c>
      <c r="EL160">
        <f>S160*(1+$EG160)</f>
        <v>0</v>
      </c>
      <c r="EM160">
        <f>S160*(1-$EG160)</f>
        <v>0</v>
      </c>
      <c r="EN160">
        <f>T160*(1+$EG160)</f>
        <v>5159.4337990000004</v>
      </c>
      <c r="EO160">
        <f>T160*(1-$EG160)</f>
        <v>5157.8862010000003</v>
      </c>
      <c r="EP160">
        <f>U160*(1+$EG160)</f>
        <v>5175.2761750000009</v>
      </c>
      <c r="EQ160">
        <f>U160*(1-$EG160)</f>
        <v>5173.723825</v>
      </c>
      <c r="ER160">
        <f>V160*(1+$EG160)</f>
        <v>5157.9935830000004</v>
      </c>
      <c r="ES160">
        <f>V160*(1-$EG160)</f>
        <v>5156.4464170000001</v>
      </c>
      <c r="ET160" s="7" t="str">
        <f t="shared" si="316"/>
        <v>-----</v>
      </c>
      <c r="EU160" s="7" t="str">
        <f t="shared" si="317"/>
        <v>-----</v>
      </c>
      <c r="EV160" s="7" t="str">
        <f t="shared" si="318"/>
        <v>-----</v>
      </c>
      <c r="EW160" s="7" t="str">
        <f t="shared" si="319"/>
        <v>-----</v>
      </c>
      <c r="EX160" s="7" t="str">
        <f t="shared" si="320"/>
        <v>-----</v>
      </c>
      <c r="EY160" s="7" t="str">
        <f t="shared" si="321"/>
        <v>-----</v>
      </c>
      <c r="EZ160">
        <f t="shared" si="339"/>
        <v>158</v>
      </c>
      <c r="FA160">
        <f t="shared" si="340"/>
        <v>158</v>
      </c>
      <c r="FB160">
        <f t="shared" si="341"/>
        <v>158</v>
      </c>
      <c r="FC160">
        <f t="shared" si="342"/>
        <v>158</v>
      </c>
      <c r="FD160">
        <f t="shared" si="343"/>
        <v>158</v>
      </c>
      <c r="FE160">
        <f t="shared" si="344"/>
        <v>158</v>
      </c>
      <c r="FF160">
        <f t="shared" si="345"/>
        <v>0</v>
      </c>
      <c r="FG160">
        <f t="shared" si="346"/>
        <v>0</v>
      </c>
      <c r="FH160">
        <f t="shared" si="347"/>
        <v>0</v>
      </c>
      <c r="FI160">
        <f t="shared" si="348"/>
        <v>0</v>
      </c>
      <c r="FJ160">
        <f t="shared" si="349"/>
        <v>0</v>
      </c>
      <c r="FK160">
        <f t="shared" si="350"/>
        <v>0</v>
      </c>
      <c r="FL160" s="7" t="str">
        <f t="shared" si="322"/>
        <v>-----</v>
      </c>
      <c r="FM160" s="7" t="str">
        <f t="shared" si="323"/>
        <v>-----</v>
      </c>
      <c r="FN160" s="7" t="str">
        <f t="shared" si="324"/>
        <v>-----</v>
      </c>
      <c r="FO160" s="7" t="str">
        <f t="shared" si="325"/>
        <v>-----</v>
      </c>
      <c r="FP160" s="7" t="str">
        <f t="shared" si="326"/>
        <v>-----</v>
      </c>
      <c r="FQ160" s="7" t="str">
        <f t="shared" si="327"/>
        <v>-----</v>
      </c>
      <c r="FR160" s="13" t="str">
        <f>IF(FL160="-----","-----",(D160-Q160)/Q160)</f>
        <v>-----</v>
      </c>
      <c r="FS160" s="13" t="str">
        <f>IF(FM160="-----","-----",(Q160-R160)/R160)</f>
        <v>-----</v>
      </c>
      <c r="FT160" s="13" t="str">
        <f>IF(FN160="-----","-----",(R160-S160)/S160)</f>
        <v>-----</v>
      </c>
      <c r="FU160" s="13" t="str">
        <f>IF(FO160="-----","-----",(S160-T160)/T160)</f>
        <v>-----</v>
      </c>
      <c r="FV160" s="13" t="str">
        <f>IF(FP160="-----","-----",(T160-U160)/U160)</f>
        <v>-----</v>
      </c>
      <c r="FW160" s="13" t="str">
        <f>IF(FQ160="-----","-----",(U160-V160)/V160)</f>
        <v>-----</v>
      </c>
      <c r="FX160" s="7" t="str">
        <f t="shared" si="328"/>
        <v>-----</v>
      </c>
      <c r="FY160" s="7" t="str">
        <f t="shared" si="329"/>
        <v>-----</v>
      </c>
      <c r="FZ160" s="7" t="str">
        <f t="shared" si="330"/>
        <v>-----</v>
      </c>
      <c r="GA160" s="7" t="str">
        <f t="shared" si="331"/>
        <v>-----</v>
      </c>
      <c r="GB160" s="7" t="str">
        <f t="shared" si="332"/>
        <v>-----</v>
      </c>
      <c r="GC160" s="7" t="str">
        <f t="shared" si="333"/>
        <v>-----</v>
      </c>
      <c r="GD160" s="7" t="str">
        <f>IF(AND(BG160&gt;AA160,BG159&gt;AA159,BG158&gt;AA158,BG157&gt;AA157,BG156&gt;AA156,BG155&gt;AA155,BG154&gt;AA154,BG153&gt;AA153,BG152&gt;AA152,BG151&gt;AA151,BG150&gt;AA150,BG149&gt;AA149),"Bullish",IF(AND(BG160&lt;AA160,BG159&lt;AA159,BG158&lt;AA158,BG157&lt;AA157,BG156&lt;AA156,BG155&lt;AA155,BG154&lt;AA154,BG153&lt;AA153,BG152&lt;AA152,BG151&lt;AA151,BG150&lt;AA150,BG149&lt;AA149),"Bearish","-----"))</f>
        <v>-----</v>
      </c>
      <c r="GE160">
        <f>(Z160-BG160)/BG160</f>
        <v>3.8577493504479449E-5</v>
      </c>
      <c r="GI160" s="7" t="str">
        <f>IF(Y160&gt;Z160,"Bullish","Bearish")</f>
        <v>Bullish</v>
      </c>
      <c r="GJ160" s="19" t="str">
        <f>IF(AND(D160&gt;Y160,D159&lt;Y159),"TEMA crossover","-----")</f>
        <v>-----</v>
      </c>
      <c r="GK160" s="19" t="str">
        <f>IF(AND(D160&lt;Y160,D159&gt;Y159),"TEMA crossunder","-----")</f>
        <v>-----</v>
      </c>
      <c r="GL160" s="20" t="str">
        <f>IF(GD160="Bearish","YES","-----")</f>
        <v>-----</v>
      </c>
      <c r="GM160" s="20" t="str">
        <f>IF(GH160="Reverse to Bearish","YES","-----")</f>
        <v>-----</v>
      </c>
      <c r="GN160" s="20" t="str">
        <f>IF(AND(GI160="Bullish",GI159="Bullish",GI158="Bullish",GI157="Bullish"),"YES","-----")</f>
        <v>YES</v>
      </c>
      <c r="GO160" s="20" t="str">
        <f>IF(OR(GK160="TEMA crossunder",GK159="TEMA crossunder",GK158="TEMA crossunder",GK157="TEMA crossunder"),"YES","-----")</f>
        <v>-----</v>
      </c>
      <c r="GP160" s="20" t="str">
        <f>IF(GD160="Bullish","YES","-----")</f>
        <v>-----</v>
      </c>
      <c r="GQ160" s="20" t="str">
        <f>IF(GH160="Reverse to Bullish","YES","-----")</f>
        <v>-----</v>
      </c>
      <c r="GR160" s="20" t="str">
        <f>IF(AND(GI160="Bearish",GI159="Bearish",GI158="Bearish",GI157="Bearish"),"YES","-----")</f>
        <v>-----</v>
      </c>
      <c r="GS160" s="20" t="str">
        <f>IF(OR(GJ160="TEMA crossover",GJ159="TEMA crossover",GJ158="TEMA crossover",GJ157="TEMA crossover"),"YES","-----")</f>
        <v>-----</v>
      </c>
      <c r="GT160" s="20" t="str">
        <f t="shared" si="351"/>
        <v>-----</v>
      </c>
      <c r="GU160" s="20" t="str">
        <f t="shared" si="352"/>
        <v>-----</v>
      </c>
      <c r="GV160" s="20" t="str">
        <f t="shared" si="353"/>
        <v>-----</v>
      </c>
      <c r="GW160" s="20" t="str">
        <f t="shared" si="354"/>
        <v>-----</v>
      </c>
      <c r="GX160" s="20" t="str">
        <f t="shared" si="355"/>
        <v>-----</v>
      </c>
      <c r="GY160" s="20" t="str">
        <f t="shared" si="356"/>
        <v>-----</v>
      </c>
      <c r="GZ160" s="7" t="str">
        <f>IF(G160&gt;BH160,"YES","-----")</f>
        <v>-----</v>
      </c>
      <c r="HA160" s="7" t="str">
        <f>IF(F160&lt;BI160,"YES","-----")</f>
        <v>-----</v>
      </c>
      <c r="HB160">
        <f>BH160-BI160</f>
        <v>5.4700000000002547</v>
      </c>
      <c r="HI160">
        <f t="shared" si="334"/>
        <v>-3.7450400000006994</v>
      </c>
      <c r="HJ160">
        <f t="shared" si="335"/>
        <v>1.7249599999995553</v>
      </c>
      <c r="HK160" s="7"/>
      <c r="HL160" s="7"/>
      <c r="HM160" s="7"/>
      <c r="HN160" s="7"/>
      <c r="HO160" s="7"/>
      <c r="HP160" s="7"/>
      <c r="HQ160" s="28">
        <f t="shared" si="358"/>
        <v>0.80187000000023545</v>
      </c>
      <c r="HR160" s="28" t="str">
        <f t="shared" si="336"/>
        <v>Bull</v>
      </c>
      <c r="HS160">
        <f t="shared" si="337"/>
        <v>0.80187000000023545</v>
      </c>
    </row>
    <row r="161" spans="1:227" x14ac:dyDescent="0.55000000000000004">
      <c r="A161">
        <f>Validation!A160</f>
        <v>1772076000</v>
      </c>
      <c r="B161" t="str">
        <f>Price!B160</f>
        <v>XAUUSD</v>
      </c>
      <c r="C161" t="str">
        <f>Price!C160</f>
        <v>M5</v>
      </c>
      <c r="D161">
        <f>Price!D160</f>
        <v>5191.04</v>
      </c>
      <c r="E161">
        <f>Price!E160</f>
        <v>5190.18</v>
      </c>
      <c r="F161">
        <f>Price!F160</f>
        <v>5191.72</v>
      </c>
      <c r="G161">
        <f>Price!G160</f>
        <v>5187.8900000000003</v>
      </c>
      <c r="H161">
        <f>Price!H160</f>
        <v>470</v>
      </c>
      <c r="I161">
        <f>Diagonals!E160</f>
        <v>5175.76</v>
      </c>
      <c r="J161">
        <f>Diagonals!F160</f>
        <v>0</v>
      </c>
      <c r="K161">
        <f>Diagonals!G160</f>
        <v>0</v>
      </c>
      <c r="L161">
        <f>Diagonals!H160</f>
        <v>5189.28</v>
      </c>
      <c r="M161">
        <f>Diagonals!I160</f>
        <v>0</v>
      </c>
      <c r="N161">
        <f>Diagonals!J160</f>
        <v>0</v>
      </c>
      <c r="O161">
        <f>Diagonals!K160</f>
        <v>0</v>
      </c>
      <c r="P161">
        <f>Diagonals!L160</f>
        <v>0</v>
      </c>
      <c r="Q161">
        <f>Trendlines!E160</f>
        <v>5198.6499999999996</v>
      </c>
      <c r="R161">
        <f>Trendlines!F160</f>
        <v>5197.76</v>
      </c>
      <c r="S161">
        <f>Trendlines!G160</f>
        <v>0</v>
      </c>
      <c r="T161">
        <f>Trendlines!H160</f>
        <v>5158.74</v>
      </c>
      <c r="U161">
        <f>Trendlines!I160</f>
        <v>5174.5200000000004</v>
      </c>
      <c r="V161">
        <f>Trendlines!J160</f>
        <v>5157.26</v>
      </c>
      <c r="W161">
        <f>Trendlines!K160</f>
        <v>0</v>
      </c>
      <c r="X161">
        <f>Trendlines!L160</f>
        <v>0</v>
      </c>
      <c r="Y161">
        <f>Tema_Hrma_Smma!E160</f>
        <v>5189.8</v>
      </c>
      <c r="Z161">
        <f>Tema_Hrma_Smma!F160</f>
        <v>5185.68</v>
      </c>
      <c r="AA161">
        <f>Tema_Hrma_Smma!G160</f>
        <v>5183.8900000000003</v>
      </c>
      <c r="AB161">
        <f>ZScore!H160</f>
        <v>1</v>
      </c>
      <c r="AC161">
        <f>ZScore!I160</f>
        <v>0.76766000000000001</v>
      </c>
      <c r="AD161">
        <f>ZScore!J160</f>
        <v>0</v>
      </c>
      <c r="AE161">
        <f>HA!E160</f>
        <v>5187.53</v>
      </c>
      <c r="AF161">
        <f>HA!F160</f>
        <v>5191.72</v>
      </c>
      <c r="AG161">
        <f>HA!G160</f>
        <v>5187.53</v>
      </c>
      <c r="AH161">
        <f>HA!H160</f>
        <v>5190.21</v>
      </c>
      <c r="AI161">
        <f>HA!I160</f>
        <v>1</v>
      </c>
      <c r="AJ161">
        <f>HA!J160</f>
        <v>2.67</v>
      </c>
      <c r="AK161">
        <f>HA!K160</f>
        <v>-8.0689999999999998E-2</v>
      </c>
      <c r="AL161">
        <f>HA!L160</f>
        <v>7</v>
      </c>
      <c r="AM161">
        <f>KC!E160</f>
        <v>5214.2696800000003</v>
      </c>
      <c r="AN161">
        <f>KC!F160</f>
        <v>5207.6636900000003</v>
      </c>
      <c r="AO161">
        <f>KC!G160</f>
        <v>5201.0577000000003</v>
      </c>
      <c r="AP161">
        <f>KC!H160</f>
        <v>5194.4517100000003</v>
      </c>
      <c r="AQ161">
        <f>KC!I160</f>
        <v>5187.8457200000003</v>
      </c>
      <c r="AR161">
        <f>KC!J160</f>
        <v>5181.8451800000003</v>
      </c>
      <c r="AS161">
        <f>KC!K160</f>
        <v>5175.2391900000002</v>
      </c>
      <c r="AT161">
        <f>KC!L160</f>
        <v>5168.6332000000002</v>
      </c>
      <c r="AU161">
        <f>KC!M160</f>
        <v>5162.0272199999999</v>
      </c>
      <c r="AV161">
        <f>KC!N160</f>
        <v>5155.4212299999999</v>
      </c>
      <c r="AW161">
        <f>SR_Levels!E160</f>
        <v>5178.6000000000004</v>
      </c>
      <c r="AX161">
        <f>SR_Levels!F160</f>
        <v>5161.8900000000003</v>
      </c>
      <c r="AY161">
        <f>SR_Levels!G160</f>
        <v>5135.8500000000004</v>
      </c>
      <c r="AZ161">
        <f>SR_Levels!H160</f>
        <v>0</v>
      </c>
      <c r="BA161">
        <f>SR_Levels!I160</f>
        <v>5193.3500000000004</v>
      </c>
      <c r="BB161">
        <f>SR_Levels!J160</f>
        <v>5205.3100000000004</v>
      </c>
      <c r="BC161">
        <f>SR_Levels!K160</f>
        <v>0</v>
      </c>
      <c r="BD161">
        <f>SR_Levels!L160</f>
        <v>0</v>
      </c>
      <c r="BE161">
        <f>ZigZag!E160</f>
        <v>0</v>
      </c>
      <c r="BF161">
        <f>ZigZag!F160</f>
        <v>0</v>
      </c>
      <c r="BG161">
        <f>ZigZag!G160</f>
        <v>5184.79</v>
      </c>
      <c r="BH161">
        <f>Dual_Tema!E160</f>
        <v>5191.79</v>
      </c>
      <c r="BI161">
        <f>Dual_Tema!F160</f>
        <v>5187.0600000000004</v>
      </c>
      <c r="BJ161">
        <f>Pinbar!E160</f>
        <v>0</v>
      </c>
      <c r="BK161">
        <f>SSA!E160</f>
        <v>5188.90391</v>
      </c>
      <c r="BL161">
        <f>SSA!F160</f>
        <v>5188.5385399999996</v>
      </c>
      <c r="BN161" t="str">
        <f t="shared" si="357"/>
        <v>Green Candle</v>
      </c>
      <c r="BO161" s="34">
        <f t="shared" si="359"/>
        <v>1.2247598217058897E-3</v>
      </c>
      <c r="BP161" s="34">
        <f t="shared" si="361"/>
        <v>1.4662077693579079E-3</v>
      </c>
      <c r="BQ161" s="34">
        <f t="shared" si="369"/>
        <v>-2.3116220651986374E-5</v>
      </c>
      <c r="BR161" s="34">
        <f t="shared" si="371"/>
        <v>9.621966621995437E-4</v>
      </c>
      <c r="BS161" s="35">
        <f t="shared" si="360"/>
        <v>2.0402254564055866E-4</v>
      </c>
      <c r="BT161" s="35">
        <f t="shared" si="362"/>
        <v>1.2210194852446676E-4</v>
      </c>
      <c r="BU161" s="35">
        <f t="shared" si="370"/>
        <v>-1.2842484995445602E-6</v>
      </c>
      <c r="BV161" s="35">
        <f t="shared" si="372"/>
        <v>4.007305489173163E-5</v>
      </c>
      <c r="BW161" s="27">
        <v>96</v>
      </c>
      <c r="BX161">
        <f>F161-G161</f>
        <v>3.8299999999999272</v>
      </c>
      <c r="BY161">
        <f>ABS(F161-D160)</f>
        <v>1.5300000000006548</v>
      </c>
      <c r="BZ161">
        <f>ABS(G161-D160)</f>
        <v>2.2999999999992724</v>
      </c>
      <c r="CA161">
        <f t="shared" si="338"/>
        <v>3.8299999999999272</v>
      </c>
      <c r="CB161">
        <f t="shared" si="363"/>
        <v>5.6407142857143686</v>
      </c>
      <c r="CC161">
        <f t="shared" si="366"/>
        <v>6.128042374191307</v>
      </c>
      <c r="CD161">
        <f t="shared" si="364"/>
        <v>-0.48732808847693843</v>
      </c>
      <c r="CE161">
        <f t="shared" si="367"/>
        <v>-1</v>
      </c>
      <c r="CF161">
        <f t="shared" si="368"/>
        <v>-11</v>
      </c>
      <c r="CG161" s="7" t="str">
        <f t="shared" si="365"/>
        <v>-----</v>
      </c>
      <c r="CI161" s="27"/>
      <c r="CJ161" s="27"/>
      <c r="CK161" s="27"/>
      <c r="CL161" s="27"/>
      <c r="CM161" s="27"/>
      <c r="CN161" s="27"/>
      <c r="CO161" s="27"/>
      <c r="CP161" s="27"/>
      <c r="CQ161" s="27"/>
      <c r="CR161" s="27"/>
      <c r="CS161" s="27"/>
      <c r="CZ161" s="7" t="str">
        <f>IF(AND(D161&gt;BH161,D161&gt;E161),"Bullish Trigger","-----")</f>
        <v>-----</v>
      </c>
      <c r="DA161" s="7" t="str">
        <f>IF(AND(D161&lt;BI161,D161&lt;E161),"Bearish Trigger","-----")</f>
        <v>-----</v>
      </c>
      <c r="DB161" s="13" t="str">
        <f>IF(AND(W161=BE161,W161&gt;0,BE161&gt;0),"Important High","------")</f>
        <v>------</v>
      </c>
      <c r="DC161" s="13" t="str">
        <f>IF(AND(X161=BF161,X161&gt;0,BF161&gt;0),"Important Low","------")</f>
        <v>------</v>
      </c>
      <c r="DD161" s="7" t="str">
        <f>IF(AND(DB161="Important High",DC161="-----",BJ161=1),"Imp High Rej","-----")</f>
        <v>-----</v>
      </c>
      <c r="DE161" s="7" t="str">
        <f>IF(AND(DB161="-----",DC161="Important Low",BJ161=1),"Imp Low Rej","-----")</f>
        <v>-----</v>
      </c>
      <c r="DF161" s="7" t="str">
        <f>IF(Y161&gt;AM161,"Overbought",IF(Y161&gt;AO161,"Bullish Momentum",IF(Y161&gt;AQ161,"Flat Momentum","-----")))</f>
        <v>Flat Momentum</v>
      </c>
      <c r="DG161" s="7" t="str">
        <f>IF(Y161&lt;AV161,"Oversold",IF(Y161&lt;AT161,"Bearish Momentum",IF(Y161&lt;AR161,"Flat Momentum","-----")))</f>
        <v>-----</v>
      </c>
      <c r="DH161" s="7" t="str">
        <f>IF(AND(DF161="Overbought",AD161=2),"Culminated Thrust","-----")</f>
        <v>-----</v>
      </c>
      <c r="DI161" s="7" t="str">
        <f>IF(AND(DG161="Oversold",AD161=5),"Culminated Thrust","-----")</f>
        <v>-----</v>
      </c>
      <c r="DJ161" s="14">
        <f>(Q161-$D161)/$D161</f>
        <v>1.465987547774564E-3</v>
      </c>
      <c r="DK161" s="14">
        <f>(R161-$D161)/$D161</f>
        <v>1.294538281346369E-3</v>
      </c>
      <c r="DL161" s="14">
        <f>(S161-$D161)/$D161</f>
        <v>-1</v>
      </c>
      <c r="DM161" s="14">
        <f>(T161-$D161)/$D161</f>
        <v>-6.2222598939711852E-3</v>
      </c>
      <c r="DN161" s="14">
        <f>(U161-$D161)/$D161</f>
        <v>-3.1824066083096119E-3</v>
      </c>
      <c r="DO161" s="14">
        <f>(V161-$D161)/$D161</f>
        <v>-6.507366539267612E-3</v>
      </c>
      <c r="DP161" s="14">
        <f t="shared" si="306"/>
        <v>1.465987547774564E-3</v>
      </c>
      <c r="DQ161" s="14">
        <f t="shared" si="307"/>
        <v>1.294538281346369E-3</v>
      </c>
      <c r="DR161" s="14">
        <f t="shared" si="308"/>
        <v>-3.1824066083096119E-3</v>
      </c>
      <c r="DS161" s="14">
        <f t="shared" si="309"/>
        <v>-6.2222598939711852E-3</v>
      </c>
      <c r="DT161" s="14">
        <f t="shared" si="310"/>
        <v>-6.507366539267612E-3</v>
      </c>
      <c r="DU161" s="14">
        <f t="shared" si="311"/>
        <v>-1</v>
      </c>
      <c r="DV161" t="str">
        <f>IF($D161&gt;Q161,"SUP","RES")</f>
        <v>RES</v>
      </c>
      <c r="DW161" t="str">
        <f>IF($D161&gt;R161,"SUP","RES")</f>
        <v>RES</v>
      </c>
      <c r="DX161" t="str">
        <f>IF($D161&gt;S161,"SUP","RES")</f>
        <v>SUP</v>
      </c>
      <c r="DY161" t="str">
        <f>IF($D161&gt;T161,"SUP","RES")</f>
        <v>SUP</v>
      </c>
      <c r="DZ161" t="str">
        <f>IF($D161&gt;U161,"SUP","RES")</f>
        <v>SUP</v>
      </c>
      <c r="EA161" t="str">
        <f>IF($D161&gt;V161,"SUP","RES")</f>
        <v>SUP</v>
      </c>
      <c r="EB161" s="7">
        <f t="shared" si="312"/>
        <v>2</v>
      </c>
      <c r="EC161" s="7">
        <f t="shared" si="313"/>
        <v>4</v>
      </c>
      <c r="ED161" s="13" t="str">
        <f t="shared" si="314"/>
        <v>-----</v>
      </c>
      <c r="EE161" s="13" t="str">
        <f t="shared" si="315"/>
        <v>-----</v>
      </c>
      <c r="EF161" s="7">
        <f>IF(OR(ED161="All Sup",EE161="All Res"),"na",((D161-MIN(Q161:V161))/(MAX(Q161:V161)-MIN(Q161:V161))))</f>
        <v>0.99853615842574517</v>
      </c>
      <c r="EG161">
        <v>1.4999999999999999E-4</v>
      </c>
      <c r="EH161">
        <f>Q161*(1+$EG161)</f>
        <v>5199.4297974999999</v>
      </c>
      <c r="EI161">
        <f>Q161*(1-$EG161)</f>
        <v>5197.8702024999993</v>
      </c>
      <c r="EJ161">
        <f>R161*(1+$EG161)</f>
        <v>5198.5396640000008</v>
      </c>
      <c r="EK161">
        <f>R161*(1-$EG161)</f>
        <v>5196.9803360000005</v>
      </c>
      <c r="EL161">
        <f>S161*(1+$EG161)</f>
        <v>0</v>
      </c>
      <c r="EM161">
        <f>S161*(1-$EG161)</f>
        <v>0</v>
      </c>
      <c r="EN161">
        <f>T161*(1+$EG161)</f>
        <v>5159.5138110000007</v>
      </c>
      <c r="EO161">
        <f>T161*(1-$EG161)</f>
        <v>5157.9661889999998</v>
      </c>
      <c r="EP161">
        <f>U161*(1+$EG161)</f>
        <v>5175.2961780000005</v>
      </c>
      <c r="EQ161">
        <f>U161*(1-$EG161)</f>
        <v>5173.7438220000004</v>
      </c>
      <c r="ER161">
        <f>V161*(1+$EG161)</f>
        <v>5158.0335890000006</v>
      </c>
      <c r="ES161">
        <f>V161*(1-$EG161)</f>
        <v>5156.4864109999999</v>
      </c>
      <c r="ET161" s="7" t="str">
        <f t="shared" si="316"/>
        <v>-----</v>
      </c>
      <c r="EU161" s="7" t="str">
        <f t="shared" si="317"/>
        <v>-----</v>
      </c>
      <c r="EV161" s="7" t="str">
        <f t="shared" si="318"/>
        <v>-----</v>
      </c>
      <c r="EW161" s="7" t="str">
        <f t="shared" si="319"/>
        <v>-----</v>
      </c>
      <c r="EX161" s="7" t="str">
        <f t="shared" si="320"/>
        <v>-----</v>
      </c>
      <c r="EY161" s="7" t="str">
        <f t="shared" si="321"/>
        <v>-----</v>
      </c>
      <c r="EZ161">
        <f t="shared" si="339"/>
        <v>159</v>
      </c>
      <c r="FA161">
        <f t="shared" si="340"/>
        <v>159</v>
      </c>
      <c r="FB161">
        <f t="shared" si="341"/>
        <v>159</v>
      </c>
      <c r="FC161">
        <f t="shared" si="342"/>
        <v>159</v>
      </c>
      <c r="FD161">
        <f t="shared" si="343"/>
        <v>159</v>
      </c>
      <c r="FE161">
        <f t="shared" si="344"/>
        <v>159</v>
      </c>
      <c r="FF161">
        <f t="shared" si="345"/>
        <v>0</v>
      </c>
      <c r="FG161">
        <f t="shared" si="346"/>
        <v>0</v>
      </c>
      <c r="FH161">
        <f t="shared" si="347"/>
        <v>0</v>
      </c>
      <c r="FI161">
        <f t="shared" si="348"/>
        <v>0</v>
      </c>
      <c r="FJ161">
        <f t="shared" si="349"/>
        <v>0</v>
      </c>
      <c r="FK161">
        <f t="shared" si="350"/>
        <v>0</v>
      </c>
      <c r="FL161" s="7" t="str">
        <f t="shared" si="322"/>
        <v>-----</v>
      </c>
      <c r="FM161" s="7" t="str">
        <f t="shared" si="323"/>
        <v>-----</v>
      </c>
      <c r="FN161" s="7" t="str">
        <f t="shared" si="324"/>
        <v>-----</v>
      </c>
      <c r="FO161" s="7" t="str">
        <f t="shared" si="325"/>
        <v>-----</v>
      </c>
      <c r="FP161" s="7" t="str">
        <f t="shared" si="326"/>
        <v>-----</v>
      </c>
      <c r="FQ161" s="7" t="str">
        <f t="shared" si="327"/>
        <v>-----</v>
      </c>
      <c r="FR161" s="13" t="str">
        <f>IF(FL161="-----","-----",(D161-Q161)/Q161)</f>
        <v>-----</v>
      </c>
      <c r="FS161" s="13" t="str">
        <f>IF(FM161="-----","-----",(Q161-R161)/R161)</f>
        <v>-----</v>
      </c>
      <c r="FT161" s="13" t="str">
        <f>IF(FN161="-----","-----",(R161-S161)/S161)</f>
        <v>-----</v>
      </c>
      <c r="FU161" s="13" t="str">
        <f>IF(FO161="-----","-----",(S161-T161)/T161)</f>
        <v>-----</v>
      </c>
      <c r="FV161" s="13" t="str">
        <f>IF(FP161="-----","-----",(T161-U161)/U161)</f>
        <v>-----</v>
      </c>
      <c r="FW161" s="13" t="str">
        <f>IF(FQ161="-----","-----",(U161-V161)/V161)</f>
        <v>-----</v>
      </c>
      <c r="FX161" s="7" t="str">
        <f t="shared" si="328"/>
        <v>-----</v>
      </c>
      <c r="FY161" s="7" t="str">
        <f t="shared" si="329"/>
        <v>-----</v>
      </c>
      <c r="FZ161" s="7" t="str">
        <f t="shared" si="330"/>
        <v>-----</v>
      </c>
      <c r="GA161" s="7" t="str">
        <f t="shared" si="331"/>
        <v>-----</v>
      </c>
      <c r="GB161" s="7" t="str">
        <f t="shared" si="332"/>
        <v>-----</v>
      </c>
      <c r="GC161" s="7" t="str">
        <f t="shared" si="333"/>
        <v>-----</v>
      </c>
      <c r="GD161" s="7" t="str">
        <f>IF(AND(BG161&gt;AA161,BG160&gt;AA160,BG159&gt;AA159,BG158&gt;AA158,BG157&gt;AA157,BG156&gt;AA156,BG155&gt;AA155,BG154&gt;AA154,BG153&gt;AA153,BG152&gt;AA152,BG151&gt;AA151,BG150&gt;AA150),"Bullish",IF(AND(BG161&lt;AA161,BG160&lt;AA160,BG159&lt;AA159,BG158&lt;AA158,BG157&lt;AA157,BG156&lt;AA156,BG155&lt;AA155,BG154&lt;AA154,BG153&lt;AA153,BG152&lt;AA152,BG151&lt;AA151,BG150&lt;AA150),"Bearish","-----"))</f>
        <v>-----</v>
      </c>
      <c r="GE161">
        <f>(Z161-BG161)/BG161</f>
        <v>1.7165593977775905E-4</v>
      </c>
      <c r="GI161" s="7" t="str">
        <f>IF(Y161&gt;Z161,"Bullish","Bearish")</f>
        <v>Bullish</v>
      </c>
      <c r="GJ161" s="19" t="str">
        <f>IF(AND(D161&gt;Y161,D160&lt;Y160),"TEMA crossover","-----")</f>
        <v>-----</v>
      </c>
      <c r="GK161" s="19" t="str">
        <f>IF(AND(D161&lt;Y161,D160&gt;Y160),"TEMA crossunder","-----")</f>
        <v>-----</v>
      </c>
      <c r="GL161" s="20" t="str">
        <f>IF(GD161="Bearish","YES","-----")</f>
        <v>-----</v>
      </c>
      <c r="GM161" s="20" t="str">
        <f>IF(GH161="Reverse to Bearish","YES","-----")</f>
        <v>-----</v>
      </c>
      <c r="GN161" s="20" t="str">
        <f>IF(AND(GI161="Bullish",GI160="Bullish",GI159="Bullish",GI158="Bullish"),"YES","-----")</f>
        <v>YES</v>
      </c>
      <c r="GO161" s="20" t="str">
        <f>IF(OR(GK161="TEMA crossunder",GK160="TEMA crossunder",GK159="TEMA crossunder",GK158="TEMA crossunder"),"YES","-----")</f>
        <v>-----</v>
      </c>
      <c r="GP161" s="20" t="str">
        <f>IF(GD161="Bullish","YES","-----")</f>
        <v>-----</v>
      </c>
      <c r="GQ161" s="20" t="str">
        <f>IF(GH161="Reverse to Bullish","YES","-----")</f>
        <v>-----</v>
      </c>
      <c r="GR161" s="20" t="str">
        <f>IF(AND(GI161="Bearish",GI160="Bearish",GI159="Bearish",GI158="Bearish"),"YES","-----")</f>
        <v>-----</v>
      </c>
      <c r="GS161" s="20" t="str">
        <f>IF(OR(GJ161="TEMA crossover",GJ160="TEMA crossover",GJ159="TEMA crossover",GJ158="TEMA crossover"),"YES","-----")</f>
        <v>-----</v>
      </c>
      <c r="GT161" s="20" t="str">
        <f t="shared" si="351"/>
        <v>-----</v>
      </c>
      <c r="GU161" s="20" t="str">
        <f t="shared" si="352"/>
        <v>-----</v>
      </c>
      <c r="GV161" s="20" t="str">
        <f t="shared" si="353"/>
        <v>-----</v>
      </c>
      <c r="GW161" s="20" t="str">
        <f t="shared" si="354"/>
        <v>-----</v>
      </c>
      <c r="GX161" s="20" t="str">
        <f t="shared" si="355"/>
        <v>-----</v>
      </c>
      <c r="GY161" s="20" t="str">
        <f t="shared" si="356"/>
        <v>-----</v>
      </c>
      <c r="GZ161" s="7" t="str">
        <f>IF(G161&gt;BH161,"YES","-----")</f>
        <v>-----</v>
      </c>
      <c r="HA161" s="7" t="str">
        <f>IF(F161&lt;BI161,"YES","-----")</f>
        <v>-----</v>
      </c>
      <c r="HB161">
        <f>BH161-BI161</f>
        <v>4.7299999999995634</v>
      </c>
      <c r="HI161">
        <f t="shared" si="334"/>
        <v>-1.843909999999596</v>
      </c>
      <c r="HJ161">
        <f t="shared" si="335"/>
        <v>2.8860899999999674</v>
      </c>
      <c r="HK161" s="7"/>
      <c r="HL161" s="7"/>
      <c r="HM161" s="7"/>
      <c r="HN161" s="7"/>
      <c r="HO161" s="7"/>
      <c r="HP161" s="7"/>
      <c r="HQ161" s="28">
        <f t="shared" si="358"/>
        <v>0.36537000000043918</v>
      </c>
      <c r="HR161" s="28" t="str">
        <f t="shared" si="336"/>
        <v>Bull</v>
      </c>
      <c r="HS161">
        <f t="shared" si="337"/>
        <v>0.36537000000043918</v>
      </c>
    </row>
    <row r="162" spans="1:227" x14ac:dyDescent="0.55000000000000004">
      <c r="A162">
        <f>Validation!A161</f>
        <v>1772076300</v>
      </c>
      <c r="B162" t="str">
        <f>Price!B161</f>
        <v>XAUUSD</v>
      </c>
      <c r="C162" t="str">
        <f>Price!C161</f>
        <v>M5</v>
      </c>
      <c r="D162">
        <f>Price!D161</f>
        <v>5188.3500000000004</v>
      </c>
      <c r="E162">
        <f>Price!E161</f>
        <v>5190.9399999999996</v>
      </c>
      <c r="F162">
        <f>Price!F161</f>
        <v>5191.25</v>
      </c>
      <c r="G162">
        <f>Price!G161</f>
        <v>5187.78</v>
      </c>
      <c r="H162">
        <f>Price!H161</f>
        <v>392</v>
      </c>
      <c r="I162">
        <f>Diagonals!E161</f>
        <v>5175.93</v>
      </c>
      <c r="J162">
        <f>Diagonals!F161</f>
        <v>0</v>
      </c>
      <c r="K162">
        <f>Diagonals!G161</f>
        <v>0</v>
      </c>
      <c r="L162">
        <f>Diagonals!H161</f>
        <v>5188.95</v>
      </c>
      <c r="M162">
        <f>Diagonals!I161</f>
        <v>0</v>
      </c>
      <c r="N162">
        <f>Diagonals!J161</f>
        <v>0</v>
      </c>
      <c r="O162">
        <f>Diagonals!K161</f>
        <v>0</v>
      </c>
      <c r="P162">
        <f>Diagonals!L161</f>
        <v>0</v>
      </c>
      <c r="Q162">
        <f>Trendlines!E161</f>
        <v>5198.6499999999996</v>
      </c>
      <c r="R162">
        <f>Trendlines!F161</f>
        <v>5197.74</v>
      </c>
      <c r="S162">
        <f>Trendlines!G161</f>
        <v>0</v>
      </c>
      <c r="T162">
        <f>Trendlines!H161</f>
        <v>5158.8100000000004</v>
      </c>
      <c r="U162">
        <f>Trendlines!I161</f>
        <v>5174.54</v>
      </c>
      <c r="V162">
        <f>Trendlines!J161</f>
        <v>5157.3</v>
      </c>
      <c r="W162">
        <f>Trendlines!K161</f>
        <v>0</v>
      </c>
      <c r="X162">
        <f>Trendlines!L161</f>
        <v>0</v>
      </c>
      <c r="Y162">
        <f>Tema_Hrma_Smma!E161</f>
        <v>5190.1499999999996</v>
      </c>
      <c r="Z162">
        <f>Tema_Hrma_Smma!F161</f>
        <v>5186.62</v>
      </c>
      <c r="AA162">
        <f>Tema_Hrma_Smma!G161</f>
        <v>5184.05</v>
      </c>
      <c r="AB162">
        <f>ZScore!H161</f>
        <v>-1</v>
      </c>
      <c r="AC162">
        <f>ZScore!I161</f>
        <v>0.2321</v>
      </c>
      <c r="AD162">
        <f>ZScore!J161</f>
        <v>3</v>
      </c>
      <c r="AE162">
        <f>HA!E161</f>
        <v>5188.87</v>
      </c>
      <c r="AF162">
        <f>HA!F161</f>
        <v>5191.25</v>
      </c>
      <c r="AG162">
        <f>HA!G161</f>
        <v>5187.78</v>
      </c>
      <c r="AH162">
        <f>HA!H161</f>
        <v>5189.58</v>
      </c>
      <c r="AI162">
        <f>HA!I161</f>
        <v>1</v>
      </c>
      <c r="AJ162">
        <f>HA!J161</f>
        <v>0.71</v>
      </c>
      <c r="AK162">
        <f>HA!K161</f>
        <v>-0.83431999999999995</v>
      </c>
      <c r="AL162">
        <f>HA!L161</f>
        <v>8</v>
      </c>
      <c r="AM162">
        <f>KC!E161</f>
        <v>5214.4776899999997</v>
      </c>
      <c r="AN162">
        <f>KC!F161</f>
        <v>5207.8772600000002</v>
      </c>
      <c r="AO162">
        <f>KC!G161</f>
        <v>5201.2768299999998</v>
      </c>
      <c r="AP162">
        <f>KC!H161</f>
        <v>5194.6764000000003</v>
      </c>
      <c r="AQ162">
        <f>KC!I161</f>
        <v>5188.0759699999999</v>
      </c>
      <c r="AR162">
        <f>KC!J161</f>
        <v>5182.25252</v>
      </c>
      <c r="AS162">
        <f>KC!K161</f>
        <v>5175.6520799999998</v>
      </c>
      <c r="AT162">
        <f>KC!L161</f>
        <v>5169.0516500000003</v>
      </c>
      <c r="AU162">
        <f>KC!M161</f>
        <v>5162.4512199999999</v>
      </c>
      <c r="AV162">
        <f>KC!N161</f>
        <v>5155.8507900000004</v>
      </c>
      <c r="AW162">
        <f>SR_Levels!E161</f>
        <v>5178.6000000000004</v>
      </c>
      <c r="AX162">
        <f>SR_Levels!F161</f>
        <v>5161.8900000000003</v>
      </c>
      <c r="AY162">
        <f>SR_Levels!G161</f>
        <v>5135.8500000000004</v>
      </c>
      <c r="AZ162">
        <f>SR_Levels!H161</f>
        <v>0</v>
      </c>
      <c r="BA162">
        <f>SR_Levels!I161</f>
        <v>5193.3500000000004</v>
      </c>
      <c r="BB162">
        <f>SR_Levels!J161</f>
        <v>5205.3100000000004</v>
      </c>
      <c r="BC162">
        <f>SR_Levels!K161</f>
        <v>0</v>
      </c>
      <c r="BD162">
        <f>SR_Levels!L161</f>
        <v>0</v>
      </c>
      <c r="BE162">
        <f>ZigZag!E161</f>
        <v>0</v>
      </c>
      <c r="BF162">
        <f>ZigZag!F161</f>
        <v>0</v>
      </c>
      <c r="BG162">
        <f>ZigZag!G161</f>
        <v>5185.1000000000004</v>
      </c>
      <c r="BH162">
        <f>Dual_Tema!E161</f>
        <v>5192.16</v>
      </c>
      <c r="BI162">
        <f>Dual_Tema!F161</f>
        <v>5188.08</v>
      </c>
      <c r="BJ162">
        <f>Pinbar!E161</f>
        <v>0</v>
      </c>
      <c r="BK162">
        <f>SSA!E161</f>
        <v>5188.5233900000003</v>
      </c>
      <c r="BL162">
        <f>SSA!F161</f>
        <v>5188.5309600000001</v>
      </c>
      <c r="BN162" t="str">
        <f t="shared" si="357"/>
        <v>Red Candle</v>
      </c>
      <c r="BO162" s="34">
        <f t="shared" si="359"/>
        <v>7.734832206220954E-4</v>
      </c>
      <c r="BP162" s="34">
        <f t="shared" si="361"/>
        <v>1.4592369117452098E-3</v>
      </c>
      <c r="BQ162" s="34">
        <f t="shared" si="369"/>
        <v>-6.4718560936560809E-4</v>
      </c>
      <c r="BR162" s="34">
        <f t="shared" si="371"/>
        <v>1.5075648484521587E-3</v>
      </c>
      <c r="BS162" s="35">
        <f t="shared" si="360"/>
        <v>1.2887234276681703E-4</v>
      </c>
      <c r="BT162" s="35">
        <f t="shared" si="362"/>
        <v>1.2152182152713742E-4</v>
      </c>
      <c r="BU162" s="35">
        <f t="shared" si="370"/>
        <v>-3.5965749015431925E-5</v>
      </c>
      <c r="BV162" s="35">
        <f t="shared" si="372"/>
        <v>6.2769870503576186E-5</v>
      </c>
      <c r="BW162" s="27">
        <v>96</v>
      </c>
      <c r="BX162">
        <f>F162-G162</f>
        <v>3.4700000000002547</v>
      </c>
      <c r="BY162">
        <f>ABS(F162-D161)</f>
        <v>0.21000000000003638</v>
      </c>
      <c r="BZ162">
        <f>ABS(G162-D161)</f>
        <v>3.2600000000002183</v>
      </c>
      <c r="CA162">
        <f t="shared" si="338"/>
        <v>3.4700000000002547</v>
      </c>
      <c r="CB162">
        <f t="shared" si="363"/>
        <v>5.3000000000001171</v>
      </c>
      <c r="CC162">
        <f t="shared" si="366"/>
        <v>5.9381822046062327</v>
      </c>
      <c r="CD162">
        <f t="shared" si="364"/>
        <v>-0.63818220460611563</v>
      </c>
      <c r="CE162">
        <f t="shared" si="367"/>
        <v>-1</v>
      </c>
      <c r="CF162">
        <f t="shared" si="368"/>
        <v>-12</v>
      </c>
      <c r="CG162" s="7" t="str">
        <f t="shared" si="365"/>
        <v>-----</v>
      </c>
      <c r="CI162" s="27"/>
      <c r="CJ162" s="27"/>
      <c r="CK162" s="27"/>
      <c r="CL162" s="27"/>
      <c r="CM162" s="27"/>
      <c r="CN162" s="27"/>
      <c r="CO162" s="27"/>
      <c r="CP162" s="27"/>
      <c r="CQ162" s="27"/>
      <c r="CR162" s="27"/>
      <c r="CS162" s="27"/>
      <c r="CZ162" s="7" t="str">
        <f>IF(AND(D162&gt;BH162,D162&gt;E162),"Bullish Trigger","-----")</f>
        <v>-----</v>
      </c>
      <c r="DA162" s="7" t="str">
        <f>IF(AND(D162&lt;BI162,D162&lt;E162),"Bearish Trigger","-----")</f>
        <v>-----</v>
      </c>
      <c r="DB162" s="13" t="str">
        <f>IF(AND(W162=BE162,W162&gt;0,BE162&gt;0),"Important High","------")</f>
        <v>------</v>
      </c>
      <c r="DC162" s="13" t="str">
        <f>IF(AND(X162=BF162,X162&gt;0,BF162&gt;0),"Important Low","------")</f>
        <v>------</v>
      </c>
      <c r="DD162" s="7" t="str">
        <f>IF(AND(DB162="Important High",DC162="-----",BJ162=1),"Imp High Rej","-----")</f>
        <v>-----</v>
      </c>
      <c r="DE162" s="7" t="str">
        <f>IF(AND(DB162="-----",DC162="Important Low",BJ162=1),"Imp Low Rej","-----")</f>
        <v>-----</v>
      </c>
      <c r="DF162" s="7" t="str">
        <f>IF(Y162&gt;AM162,"Overbought",IF(Y162&gt;AO162,"Bullish Momentum",IF(Y162&gt;AQ162,"Flat Momentum","-----")))</f>
        <v>Flat Momentum</v>
      </c>
      <c r="DG162" s="7" t="str">
        <f>IF(Y162&lt;AV162,"Oversold",IF(Y162&lt;AT162,"Bearish Momentum",IF(Y162&lt;AR162,"Flat Momentum","-----")))</f>
        <v>-----</v>
      </c>
      <c r="DH162" s="7" t="str">
        <f>IF(AND(DF162="Overbought",AD162=2),"Culminated Thrust","-----")</f>
        <v>-----</v>
      </c>
      <c r="DI162" s="7" t="str">
        <f>IF(AND(DG162="Oversold",AD162=5),"Culminated Thrust","-----")</f>
        <v>-----</v>
      </c>
      <c r="DJ162" s="14">
        <f>(Q162-$D162)/$D162</f>
        <v>1.985216880125526E-3</v>
      </c>
      <c r="DK162" s="14">
        <f>(R162-$D162)/$D162</f>
        <v>1.8098239324639658E-3</v>
      </c>
      <c r="DL162" s="14">
        <f>(S162-$D162)/$D162</f>
        <v>-1</v>
      </c>
      <c r="DM162" s="14">
        <f>(T162-$D162)/$D162</f>
        <v>-5.6935249163992336E-3</v>
      </c>
      <c r="DN162" s="14">
        <f>(U162-$D162)/$D162</f>
        <v>-2.661732535391868E-3</v>
      </c>
      <c r="DO162" s="14">
        <f>(V162-$D162)/$D162</f>
        <v>-5.9845615658157564E-3</v>
      </c>
      <c r="DP162" s="14">
        <f t="shared" si="306"/>
        <v>1.985216880125526E-3</v>
      </c>
      <c r="DQ162" s="14">
        <f t="shared" si="307"/>
        <v>1.8098239324639658E-3</v>
      </c>
      <c r="DR162" s="14">
        <f t="shared" si="308"/>
        <v>-2.661732535391868E-3</v>
      </c>
      <c r="DS162" s="14">
        <f t="shared" si="309"/>
        <v>-5.6935249163992336E-3</v>
      </c>
      <c r="DT162" s="14">
        <f t="shared" si="310"/>
        <v>-5.9845615658157564E-3</v>
      </c>
      <c r="DU162" s="14">
        <f t="shared" si="311"/>
        <v>-1</v>
      </c>
      <c r="DV162" t="str">
        <f>IF($D162&gt;Q162,"SUP","RES")</f>
        <v>RES</v>
      </c>
      <c r="DW162" t="str">
        <f>IF($D162&gt;R162,"SUP","RES")</f>
        <v>RES</v>
      </c>
      <c r="DX162" t="str">
        <f>IF($D162&gt;S162,"SUP","RES")</f>
        <v>SUP</v>
      </c>
      <c r="DY162" t="str">
        <f>IF($D162&gt;T162,"SUP","RES")</f>
        <v>SUP</v>
      </c>
      <c r="DZ162" t="str">
        <f>IF($D162&gt;U162,"SUP","RES")</f>
        <v>SUP</v>
      </c>
      <c r="EA162" t="str">
        <f>IF($D162&gt;V162,"SUP","RES")</f>
        <v>SUP</v>
      </c>
      <c r="EB162" s="7">
        <f t="shared" si="312"/>
        <v>2</v>
      </c>
      <c r="EC162" s="7">
        <f t="shared" si="313"/>
        <v>4</v>
      </c>
      <c r="ED162" s="13" t="str">
        <f t="shared" si="314"/>
        <v>-----</v>
      </c>
      <c r="EE162" s="13" t="str">
        <f t="shared" si="315"/>
        <v>-----</v>
      </c>
      <c r="EF162" s="7">
        <f>IF(OR(ED162="All Sup",EE162="All Res"),"na",((D162-MIN(Q162:V162))/(MAX(Q162:V162)-MIN(Q162:V162))))</f>
        <v>0.99801871639752637</v>
      </c>
      <c r="EG162">
        <v>1.4999999999999999E-4</v>
      </c>
      <c r="EH162">
        <f>Q162*(1+$EG162)</f>
        <v>5199.4297974999999</v>
      </c>
      <c r="EI162">
        <f>Q162*(1-$EG162)</f>
        <v>5197.8702024999993</v>
      </c>
      <c r="EJ162">
        <f>R162*(1+$EG162)</f>
        <v>5198.5196610000003</v>
      </c>
      <c r="EK162">
        <f>R162*(1-$EG162)</f>
        <v>5196.9603390000002</v>
      </c>
      <c r="EL162">
        <f>S162*(1+$EG162)</f>
        <v>0</v>
      </c>
      <c r="EM162">
        <f>S162*(1-$EG162)</f>
        <v>0</v>
      </c>
      <c r="EN162">
        <f>T162*(1+$EG162)</f>
        <v>5159.5838215000012</v>
      </c>
      <c r="EO162">
        <f>T162*(1-$EG162)</f>
        <v>5158.0361785000005</v>
      </c>
      <c r="EP162">
        <f>U162*(1+$EG162)</f>
        <v>5175.3161810000001</v>
      </c>
      <c r="EQ162">
        <f>U162*(1-$EG162)</f>
        <v>5173.7638189999998</v>
      </c>
      <c r="ER162">
        <f>V162*(1+$EG162)</f>
        <v>5158.0735950000008</v>
      </c>
      <c r="ES162">
        <f>V162*(1-$EG162)</f>
        <v>5156.5264050000005</v>
      </c>
      <c r="ET162" s="7" t="str">
        <f t="shared" si="316"/>
        <v>-----</v>
      </c>
      <c r="EU162" s="7" t="str">
        <f t="shared" si="317"/>
        <v>-----</v>
      </c>
      <c r="EV162" s="7" t="str">
        <f t="shared" si="318"/>
        <v>-----</v>
      </c>
      <c r="EW162" s="7" t="str">
        <f t="shared" si="319"/>
        <v>-----</v>
      </c>
      <c r="EX162" s="7" t="str">
        <f t="shared" si="320"/>
        <v>-----</v>
      </c>
      <c r="EY162" s="7" t="str">
        <f t="shared" si="321"/>
        <v>-----</v>
      </c>
      <c r="EZ162">
        <f t="shared" si="339"/>
        <v>160</v>
      </c>
      <c r="FA162">
        <f t="shared" si="340"/>
        <v>160</v>
      </c>
      <c r="FB162">
        <f t="shared" si="341"/>
        <v>160</v>
      </c>
      <c r="FC162">
        <f t="shared" si="342"/>
        <v>160</v>
      </c>
      <c r="FD162">
        <f t="shared" si="343"/>
        <v>160</v>
      </c>
      <c r="FE162">
        <f t="shared" si="344"/>
        <v>160</v>
      </c>
      <c r="FF162">
        <f t="shared" si="345"/>
        <v>0</v>
      </c>
      <c r="FG162">
        <f t="shared" si="346"/>
        <v>0</v>
      </c>
      <c r="FH162">
        <f t="shared" si="347"/>
        <v>0</v>
      </c>
      <c r="FI162">
        <f t="shared" si="348"/>
        <v>0</v>
      </c>
      <c r="FJ162">
        <f t="shared" si="349"/>
        <v>0</v>
      </c>
      <c r="FK162">
        <f t="shared" si="350"/>
        <v>0</v>
      </c>
      <c r="FL162" s="7" t="str">
        <f t="shared" si="322"/>
        <v>-----</v>
      </c>
      <c r="FM162" s="7" t="str">
        <f t="shared" si="323"/>
        <v>-----</v>
      </c>
      <c r="FN162" s="7" t="str">
        <f t="shared" si="324"/>
        <v>-----</v>
      </c>
      <c r="FO162" s="7" t="str">
        <f t="shared" si="325"/>
        <v>-----</v>
      </c>
      <c r="FP162" s="7" t="str">
        <f t="shared" si="326"/>
        <v>-----</v>
      </c>
      <c r="FQ162" s="7" t="str">
        <f t="shared" si="327"/>
        <v>-----</v>
      </c>
      <c r="FR162" s="13" t="str">
        <f>IF(FL162="-----","-----",(D162-Q162)/Q162)</f>
        <v>-----</v>
      </c>
      <c r="FS162" s="13" t="str">
        <f>IF(FM162="-----","-----",(Q162-R162)/R162)</f>
        <v>-----</v>
      </c>
      <c r="FT162" s="13" t="str">
        <f>IF(FN162="-----","-----",(R162-S162)/S162)</f>
        <v>-----</v>
      </c>
      <c r="FU162" s="13" t="str">
        <f>IF(FO162="-----","-----",(S162-T162)/T162)</f>
        <v>-----</v>
      </c>
      <c r="FV162" s="13" t="str">
        <f>IF(FP162="-----","-----",(T162-U162)/U162)</f>
        <v>-----</v>
      </c>
      <c r="FW162" s="13" t="str">
        <f>IF(FQ162="-----","-----",(U162-V162)/V162)</f>
        <v>-----</v>
      </c>
      <c r="FX162" s="7" t="str">
        <f t="shared" si="328"/>
        <v>-----</v>
      </c>
      <c r="FY162" s="7" t="str">
        <f t="shared" si="329"/>
        <v>-----</v>
      </c>
      <c r="FZ162" s="7" t="str">
        <f t="shared" si="330"/>
        <v>-----</v>
      </c>
      <c r="GA162" s="7" t="str">
        <f t="shared" si="331"/>
        <v>-----</v>
      </c>
      <c r="GB162" s="7" t="str">
        <f t="shared" si="332"/>
        <v>-----</v>
      </c>
      <c r="GC162" s="7" t="str">
        <f t="shared" si="333"/>
        <v>-----</v>
      </c>
      <c r="GD162" s="7" t="str">
        <f>IF(AND(BG162&gt;AA162,BG161&gt;AA161,BG160&gt;AA160,BG159&gt;AA159,BG158&gt;AA158,BG157&gt;AA157,BG156&gt;AA156,BG155&gt;AA155,BG154&gt;AA154,BG153&gt;AA153,BG152&gt;AA152,BG151&gt;AA151),"Bullish",IF(AND(BG162&lt;AA162,BG161&lt;AA161,BG160&lt;AA160,BG159&lt;AA159,BG158&lt;AA158,BG157&lt;AA157,BG156&lt;AA156,BG155&lt;AA155,BG154&lt;AA154,BG153&lt;AA153,BG152&lt;AA152,BG151&lt;AA151),"Bearish","-----"))</f>
        <v>-----</v>
      </c>
      <c r="GE162">
        <f>(Z162-BG162)/BG162</f>
        <v>2.9314767314025323E-4</v>
      </c>
      <c r="GI162" s="7" t="str">
        <f>IF(Y162&gt;Z162,"Bullish","Bearish")</f>
        <v>Bullish</v>
      </c>
      <c r="GJ162" s="19" t="str">
        <f>IF(AND(D162&gt;Y162,D161&lt;Y161),"TEMA crossover","-----")</f>
        <v>-----</v>
      </c>
      <c r="GK162" s="19" t="str">
        <f>IF(AND(D162&lt;Y162,D161&gt;Y161),"TEMA crossunder","-----")</f>
        <v>TEMA crossunder</v>
      </c>
      <c r="GL162" s="20" t="str">
        <f>IF(GD162="Bearish","YES","-----")</f>
        <v>-----</v>
      </c>
      <c r="GM162" s="20" t="str">
        <f>IF(GH162="Reverse to Bearish","YES","-----")</f>
        <v>-----</v>
      </c>
      <c r="GN162" s="20" t="str">
        <f>IF(AND(GI162="Bullish",GI161="Bullish",GI160="Bullish",GI159="Bullish"),"YES","-----")</f>
        <v>YES</v>
      </c>
      <c r="GO162" s="20" t="str">
        <f>IF(OR(GK162="TEMA crossunder",GK161="TEMA crossunder",GK160="TEMA crossunder",GK159="TEMA crossunder"),"YES","-----")</f>
        <v>YES</v>
      </c>
      <c r="GP162" s="20" t="str">
        <f>IF(GD162="Bullish","YES","-----")</f>
        <v>-----</v>
      </c>
      <c r="GQ162" s="20" t="str">
        <f>IF(GH162="Reverse to Bullish","YES","-----")</f>
        <v>-----</v>
      </c>
      <c r="GR162" s="20" t="str">
        <f>IF(AND(GI162="Bearish",GI161="Bearish",GI160="Bearish",GI159="Bearish"),"YES","-----")</f>
        <v>-----</v>
      </c>
      <c r="GS162" s="20" t="str">
        <f>IF(OR(GJ162="TEMA crossover",GJ161="TEMA crossover",GJ160="TEMA crossover",GJ159="TEMA crossover"),"YES","-----")</f>
        <v>-----</v>
      </c>
      <c r="GT162" s="20" t="str">
        <f t="shared" si="351"/>
        <v>-----</v>
      </c>
      <c r="GU162" s="20" t="str">
        <f t="shared" si="352"/>
        <v>-----</v>
      </c>
      <c r="GV162" s="20" t="str">
        <f t="shared" si="353"/>
        <v>-----</v>
      </c>
      <c r="GW162" s="20" t="str">
        <f t="shared" si="354"/>
        <v>-----</v>
      </c>
      <c r="GX162" s="20" t="str">
        <f t="shared" si="355"/>
        <v>-----</v>
      </c>
      <c r="GY162" s="20" t="str">
        <f t="shared" si="356"/>
        <v>-----</v>
      </c>
      <c r="GZ162" s="7" t="str">
        <f>IF(G162&gt;BH162,"YES","-----")</f>
        <v>-----</v>
      </c>
      <c r="HA162" s="7" t="str">
        <f>IF(F162&lt;BI162,"YES","-----")</f>
        <v>-----</v>
      </c>
      <c r="HB162">
        <f>BH162-BI162</f>
        <v>4.0799999999999272</v>
      </c>
      <c r="HI162">
        <f t="shared" si="334"/>
        <v>-0.44339000000036322</v>
      </c>
      <c r="HJ162">
        <f t="shared" si="335"/>
        <v>3.636609999999564</v>
      </c>
      <c r="HK162" s="7"/>
      <c r="HL162" s="7"/>
      <c r="HM162" s="7"/>
      <c r="HN162" s="7"/>
      <c r="HO162" s="7"/>
      <c r="HP162" s="7"/>
      <c r="HQ162" s="28">
        <f t="shared" si="358"/>
        <v>-7.5699999997596024E-3</v>
      </c>
      <c r="HR162" s="28" t="str">
        <f t="shared" si="336"/>
        <v>Bear</v>
      </c>
      <c r="HS162">
        <f t="shared" si="337"/>
        <v>7.5699999997596024E-3</v>
      </c>
    </row>
    <row r="163" spans="1:227" x14ac:dyDescent="0.55000000000000004">
      <c r="A163">
        <f>Validation!A162</f>
        <v>1772076600</v>
      </c>
      <c r="B163" t="str">
        <f>Price!B162</f>
        <v>XAUUSD</v>
      </c>
      <c r="C163" t="str">
        <f>Price!C162</f>
        <v>M5</v>
      </c>
      <c r="D163">
        <f>Price!D162</f>
        <v>5188.5600000000004</v>
      </c>
      <c r="E163">
        <f>Price!E162</f>
        <v>5188.3500000000004</v>
      </c>
      <c r="F163">
        <f>Price!F162</f>
        <v>5189.7700000000004</v>
      </c>
      <c r="G163">
        <f>Price!G162</f>
        <v>5187.8999999999996</v>
      </c>
      <c r="H163">
        <f>Price!H162</f>
        <v>369</v>
      </c>
      <c r="I163">
        <f>Diagonals!E162</f>
        <v>5176.1099999999997</v>
      </c>
      <c r="J163">
        <f>Diagonals!F162</f>
        <v>0</v>
      </c>
      <c r="K163">
        <f>Diagonals!G162</f>
        <v>0</v>
      </c>
      <c r="L163">
        <f>Diagonals!H162</f>
        <v>5188.63</v>
      </c>
      <c r="M163">
        <f>Diagonals!I162</f>
        <v>0</v>
      </c>
      <c r="N163">
        <f>Diagonals!J162</f>
        <v>0</v>
      </c>
      <c r="O163">
        <f>Diagonals!K162</f>
        <v>0</v>
      </c>
      <c r="P163">
        <f>Diagonals!L162</f>
        <v>0</v>
      </c>
      <c r="Q163">
        <f>Trendlines!E162</f>
        <v>5198.66</v>
      </c>
      <c r="R163">
        <f>Trendlines!F162</f>
        <v>5197.71</v>
      </c>
      <c r="S163">
        <f>Trendlines!G162</f>
        <v>0</v>
      </c>
      <c r="T163">
        <f>Trendlines!H162</f>
        <v>5158.8900000000003</v>
      </c>
      <c r="U163">
        <f>Trendlines!I162</f>
        <v>5174.5600000000004</v>
      </c>
      <c r="V163">
        <f>Trendlines!J162</f>
        <v>5157.34</v>
      </c>
      <c r="W163">
        <f>Trendlines!K162</f>
        <v>0</v>
      </c>
      <c r="X163">
        <f>Trendlines!L162</f>
        <v>0</v>
      </c>
      <c r="Y163">
        <f>Tema_Hrma_Smma!E162</f>
        <v>5190.08</v>
      </c>
      <c r="Z163">
        <f>Tema_Hrma_Smma!F162</f>
        <v>5187.3599999999997</v>
      </c>
      <c r="AA163">
        <f>Tema_Hrma_Smma!G162</f>
        <v>5184.18</v>
      </c>
      <c r="AB163">
        <f>ZScore!H162</f>
        <v>1</v>
      </c>
      <c r="AC163">
        <f>ZScore!I162</f>
        <v>0.96921999999999997</v>
      </c>
      <c r="AD163">
        <f>ZScore!J162</f>
        <v>0</v>
      </c>
      <c r="AE163">
        <f>HA!E162</f>
        <v>5189.2299999999996</v>
      </c>
      <c r="AF163">
        <f>HA!F162</f>
        <v>5189.7700000000004</v>
      </c>
      <c r="AG163">
        <f>HA!G162</f>
        <v>5187.8999999999996</v>
      </c>
      <c r="AH163">
        <f>HA!H162</f>
        <v>5188.6499999999996</v>
      </c>
      <c r="AI163">
        <f>HA!I162</f>
        <v>-1</v>
      </c>
      <c r="AJ163">
        <f>HA!J162</f>
        <v>0.57999999999999996</v>
      </c>
      <c r="AK163">
        <f>HA!K162</f>
        <v>-0.88370000000000004</v>
      </c>
      <c r="AL163">
        <f>HA!L162</f>
        <v>-1</v>
      </c>
      <c r="AM163">
        <f>KC!E162</f>
        <v>5214.6213100000004</v>
      </c>
      <c r="AN163">
        <f>KC!F162</f>
        <v>5208.0380400000004</v>
      </c>
      <c r="AO163">
        <f>KC!G162</f>
        <v>5201.4547700000003</v>
      </c>
      <c r="AP163">
        <f>KC!H162</f>
        <v>5194.8715000000002</v>
      </c>
      <c r="AQ163">
        <f>KC!I162</f>
        <v>5188.2882300000001</v>
      </c>
      <c r="AR163">
        <f>KC!J162</f>
        <v>5182.6972500000002</v>
      </c>
      <c r="AS163">
        <f>KC!K162</f>
        <v>5176.1139800000001</v>
      </c>
      <c r="AT163">
        <f>KC!L162</f>
        <v>5169.53071</v>
      </c>
      <c r="AU163">
        <f>KC!M162</f>
        <v>5162.9474399999999</v>
      </c>
      <c r="AV163">
        <f>KC!N162</f>
        <v>5156.3641699999998</v>
      </c>
      <c r="AW163">
        <f>SR_Levels!E162</f>
        <v>5178.6000000000004</v>
      </c>
      <c r="AX163">
        <f>SR_Levels!F162</f>
        <v>5161.8900000000003</v>
      </c>
      <c r="AY163">
        <f>SR_Levels!G162</f>
        <v>5135.8500000000004</v>
      </c>
      <c r="AZ163">
        <f>SR_Levels!H162</f>
        <v>0</v>
      </c>
      <c r="BA163">
        <f>SR_Levels!I162</f>
        <v>5193.3500000000004</v>
      </c>
      <c r="BB163">
        <f>SR_Levels!J162</f>
        <v>5205.3100000000004</v>
      </c>
      <c r="BC163">
        <f>SR_Levels!K162</f>
        <v>0</v>
      </c>
      <c r="BD163">
        <f>SR_Levels!L162</f>
        <v>0</v>
      </c>
      <c r="BE163">
        <f>ZigZag!E162</f>
        <v>0</v>
      </c>
      <c r="BF163">
        <f>ZigZag!F162</f>
        <v>0</v>
      </c>
      <c r="BG163">
        <f>ZigZag!G162</f>
        <v>5185.3599999999997</v>
      </c>
      <c r="BH163">
        <f>Dual_Tema!E162</f>
        <v>5191.58</v>
      </c>
      <c r="BI163">
        <f>Dual_Tema!F162</f>
        <v>5188.67</v>
      </c>
      <c r="BJ163">
        <f>Pinbar!E162</f>
        <v>0</v>
      </c>
      <c r="BK163">
        <f>SSA!E162</f>
        <v>5188.1372899999997</v>
      </c>
      <c r="BL163">
        <f>SSA!F162</f>
        <v>5188.3341300000002</v>
      </c>
      <c r="BN163" t="str">
        <f t="shared" si="357"/>
        <v>Green Candle</v>
      </c>
      <c r="BO163" s="34">
        <f t="shared" si="359"/>
        <v>2.1590611168531559E-4</v>
      </c>
      <c r="BP163" s="34">
        <f t="shared" si="361"/>
        <v>1.8710645372446155E-3</v>
      </c>
      <c r="BQ163" s="34">
        <f t="shared" si="369"/>
        <v>-3.1020178529794773E-4</v>
      </c>
      <c r="BR163" s="34">
        <f t="shared" si="371"/>
        <v>1.0986914007160564E-4</v>
      </c>
      <c r="BS163" s="35">
        <f t="shared" si="360"/>
        <v>3.5981115190653057E-5</v>
      </c>
      <c r="BT163" s="35">
        <f t="shared" si="362"/>
        <v>1.5578849013264673E-4</v>
      </c>
      <c r="BU163" s="35">
        <f t="shared" si="370"/>
        <v>-1.7235957449401873E-5</v>
      </c>
      <c r="BV163" s="35">
        <f t="shared" si="372"/>
        <v>4.5776398482910707E-6</v>
      </c>
      <c r="BW163" s="27">
        <v>96</v>
      </c>
      <c r="BX163">
        <f>F163-G163</f>
        <v>1.8700000000008004</v>
      </c>
      <c r="BY163">
        <f>ABS(F163-D162)</f>
        <v>1.4200000000000728</v>
      </c>
      <c r="BZ163">
        <f>ABS(G163-D162)</f>
        <v>0.4500000000007276</v>
      </c>
      <c r="CA163">
        <f t="shared" si="338"/>
        <v>1.8700000000008004</v>
      </c>
      <c r="CB163">
        <f t="shared" si="363"/>
        <v>4.8621428571430316</v>
      </c>
      <c r="CC163">
        <f t="shared" si="366"/>
        <v>5.6475977614201307</v>
      </c>
      <c r="CD163">
        <f t="shared" si="364"/>
        <v>-0.78545490427709908</v>
      </c>
      <c r="CE163">
        <f t="shared" si="367"/>
        <v>-1</v>
      </c>
      <c r="CF163">
        <f t="shared" si="368"/>
        <v>-13</v>
      </c>
      <c r="CG163" s="7" t="str">
        <f t="shared" si="365"/>
        <v>Low Volatility Period</v>
      </c>
      <c r="CI163" s="27"/>
      <c r="CJ163" s="27"/>
      <c r="CK163" s="27"/>
      <c r="CL163" s="27"/>
      <c r="CM163" s="27"/>
      <c r="CN163" s="27"/>
      <c r="CO163" s="27"/>
      <c r="CP163" s="27"/>
      <c r="CQ163" s="27"/>
      <c r="CR163" s="27"/>
      <c r="CS163" s="27"/>
      <c r="CZ163" s="7" t="str">
        <f>IF(AND(D163&gt;BH163,D163&gt;E163),"Bullish Trigger","-----")</f>
        <v>-----</v>
      </c>
      <c r="DA163" s="7" t="str">
        <f>IF(AND(D163&lt;BI163,D163&lt;E163),"Bearish Trigger","-----")</f>
        <v>-----</v>
      </c>
      <c r="DB163" s="13" t="str">
        <f>IF(AND(W163=BE163,W163&gt;0,BE163&gt;0),"Important High","------")</f>
        <v>------</v>
      </c>
      <c r="DC163" s="13" t="str">
        <f>IF(AND(X163=BF163,X163&gt;0,BF163&gt;0),"Important Low","------")</f>
        <v>------</v>
      </c>
      <c r="DD163" s="7" t="str">
        <f>IF(AND(DB163="Important High",DC163="-----",BJ163=1),"Imp High Rej","-----")</f>
        <v>-----</v>
      </c>
      <c r="DE163" s="7" t="str">
        <f>IF(AND(DB163="-----",DC163="Important Low",BJ163=1),"Imp Low Rej","-----")</f>
        <v>-----</v>
      </c>
      <c r="DF163" s="7" t="str">
        <f>IF(Y163&gt;AM163,"Overbought",IF(Y163&gt;AO163,"Bullish Momentum",IF(Y163&gt;AQ163,"Flat Momentum","-----")))</f>
        <v>Flat Momentum</v>
      </c>
      <c r="DG163" s="7" t="str">
        <f>IF(Y163&lt;AV163,"Oversold",IF(Y163&lt;AT163,"Bearish Momentum",IF(Y163&lt;AR163,"Flat Momentum","-----")))</f>
        <v>-----</v>
      </c>
      <c r="DH163" s="7" t="str">
        <f>IF(AND(DF163="Overbought",AD163=2),"Culminated Thrust","-----")</f>
        <v>-----</v>
      </c>
      <c r="DI163" s="7" t="str">
        <f>IF(AND(DG163="Oversold",AD163=5),"Culminated Thrust","-----")</f>
        <v>-----</v>
      </c>
      <c r="DJ163" s="14">
        <f>(Q163-$D163)/$D163</f>
        <v>1.9465901907271871E-3</v>
      </c>
      <c r="DK163" s="14">
        <f>(R163-$D163)/$D163</f>
        <v>1.7634950737776252E-3</v>
      </c>
      <c r="DL163" s="14">
        <f>(S163-$D163)/$D163</f>
        <v>-1</v>
      </c>
      <c r="DM163" s="14">
        <f>(T163-$D163)/$D163</f>
        <v>-5.7183495998889998E-3</v>
      </c>
      <c r="DN163" s="14">
        <f>(U163-$D163)/$D163</f>
        <v>-2.6982438287309002E-3</v>
      </c>
      <c r="DO163" s="14">
        <f>(V163-$D163)/$D163</f>
        <v>-6.0170837380699562E-3</v>
      </c>
      <c r="DP163" s="14">
        <f t="shared" si="306"/>
        <v>1.9465901907271871E-3</v>
      </c>
      <c r="DQ163" s="14">
        <f t="shared" si="307"/>
        <v>1.7634950737776252E-3</v>
      </c>
      <c r="DR163" s="14">
        <f t="shared" si="308"/>
        <v>-2.6982438287309002E-3</v>
      </c>
      <c r="DS163" s="14">
        <f t="shared" si="309"/>
        <v>-5.7183495998889998E-3</v>
      </c>
      <c r="DT163" s="14">
        <f t="shared" si="310"/>
        <v>-6.0170837380699562E-3</v>
      </c>
      <c r="DU163" s="14">
        <f t="shared" si="311"/>
        <v>-1</v>
      </c>
      <c r="DV163" t="str">
        <f>IF($D163&gt;Q163,"SUP","RES")</f>
        <v>RES</v>
      </c>
      <c r="DW163" t="str">
        <f>IF($D163&gt;R163,"SUP","RES")</f>
        <v>RES</v>
      </c>
      <c r="DX163" t="str">
        <f>IF($D163&gt;S163,"SUP","RES")</f>
        <v>SUP</v>
      </c>
      <c r="DY163" t="str">
        <f>IF($D163&gt;T163,"SUP","RES")</f>
        <v>SUP</v>
      </c>
      <c r="DZ163" t="str">
        <f>IF($D163&gt;U163,"SUP","RES")</f>
        <v>SUP</v>
      </c>
      <c r="EA163" t="str">
        <f>IF($D163&gt;V163,"SUP","RES")</f>
        <v>SUP</v>
      </c>
      <c r="EB163" s="7">
        <f t="shared" si="312"/>
        <v>2</v>
      </c>
      <c r="EC163" s="7">
        <f t="shared" si="313"/>
        <v>4</v>
      </c>
      <c r="ED163" s="13" t="str">
        <f t="shared" si="314"/>
        <v>-----</v>
      </c>
      <c r="EE163" s="13" t="str">
        <f t="shared" si="315"/>
        <v>-----</v>
      </c>
      <c r="EF163" s="7">
        <f>IF(OR(ED163="All Sup",EE163="All Res"),"na",((D163-MIN(Q163:V163))/(MAX(Q163:V163)-MIN(Q163:V163))))</f>
        <v>0.9980571916609281</v>
      </c>
      <c r="EG163">
        <v>1.4999999999999999E-4</v>
      </c>
      <c r="EH163">
        <f>Q163*(1+$EG163)</f>
        <v>5199.4397990000007</v>
      </c>
      <c r="EI163">
        <f>Q163*(1-$EG163)</f>
        <v>5197.8802009999999</v>
      </c>
      <c r="EJ163">
        <f>R163*(1+$EG163)</f>
        <v>5198.4896565000008</v>
      </c>
      <c r="EK163">
        <f>R163*(1-$EG163)</f>
        <v>5196.9303435000002</v>
      </c>
      <c r="EL163">
        <f>S163*(1+$EG163)</f>
        <v>0</v>
      </c>
      <c r="EM163">
        <f>S163*(1-$EG163)</f>
        <v>0</v>
      </c>
      <c r="EN163">
        <f>T163*(1+$EG163)</f>
        <v>5159.6638335000007</v>
      </c>
      <c r="EO163">
        <f>T163*(1-$EG163)</f>
        <v>5158.1161665</v>
      </c>
      <c r="EP163">
        <f>U163*(1+$EG163)</f>
        <v>5175.3361840000007</v>
      </c>
      <c r="EQ163">
        <f>U163*(1-$EG163)</f>
        <v>5173.7838160000001</v>
      </c>
      <c r="ER163">
        <f>V163*(1+$EG163)</f>
        <v>5158.1136010000009</v>
      </c>
      <c r="ES163">
        <f>V163*(1-$EG163)</f>
        <v>5156.5663990000003</v>
      </c>
      <c r="ET163" s="7" t="str">
        <f t="shared" si="316"/>
        <v>-----</v>
      </c>
      <c r="EU163" s="7" t="str">
        <f t="shared" si="317"/>
        <v>-----</v>
      </c>
      <c r="EV163" s="7" t="str">
        <f t="shared" si="318"/>
        <v>-----</v>
      </c>
      <c r="EW163" s="7" t="str">
        <f t="shared" si="319"/>
        <v>-----</v>
      </c>
      <c r="EX163" s="7" t="str">
        <f t="shared" si="320"/>
        <v>-----</v>
      </c>
      <c r="EY163" s="7" t="str">
        <f t="shared" si="321"/>
        <v>-----</v>
      </c>
      <c r="EZ163">
        <f t="shared" si="339"/>
        <v>161</v>
      </c>
      <c r="FA163">
        <f t="shared" si="340"/>
        <v>161</v>
      </c>
      <c r="FB163">
        <f t="shared" si="341"/>
        <v>161</v>
      </c>
      <c r="FC163">
        <f t="shared" si="342"/>
        <v>161</v>
      </c>
      <c r="FD163">
        <f t="shared" si="343"/>
        <v>161</v>
      </c>
      <c r="FE163">
        <f t="shared" si="344"/>
        <v>161</v>
      </c>
      <c r="FF163">
        <f t="shared" si="345"/>
        <v>0</v>
      </c>
      <c r="FG163">
        <f t="shared" si="346"/>
        <v>0</v>
      </c>
      <c r="FH163">
        <f t="shared" si="347"/>
        <v>0</v>
      </c>
      <c r="FI163">
        <f t="shared" si="348"/>
        <v>0</v>
      </c>
      <c r="FJ163">
        <f t="shared" si="349"/>
        <v>0</v>
      </c>
      <c r="FK163">
        <f t="shared" si="350"/>
        <v>0</v>
      </c>
      <c r="FL163" s="7" t="str">
        <f t="shared" si="322"/>
        <v>-----</v>
      </c>
      <c r="FM163" s="7" t="str">
        <f t="shared" si="323"/>
        <v>-----</v>
      </c>
      <c r="FN163" s="7" t="str">
        <f t="shared" si="324"/>
        <v>-----</v>
      </c>
      <c r="FO163" s="7" t="str">
        <f t="shared" si="325"/>
        <v>-----</v>
      </c>
      <c r="FP163" s="7" t="str">
        <f t="shared" si="326"/>
        <v>-----</v>
      </c>
      <c r="FQ163" s="7" t="str">
        <f t="shared" si="327"/>
        <v>-----</v>
      </c>
      <c r="FR163" s="13" t="str">
        <f>IF(FL163="-----","-----",(D163-Q163)/Q163)</f>
        <v>-----</v>
      </c>
      <c r="FS163" s="13" t="str">
        <f>IF(FM163="-----","-----",(Q163-R163)/R163)</f>
        <v>-----</v>
      </c>
      <c r="FT163" s="13" t="str">
        <f>IF(FN163="-----","-----",(R163-S163)/S163)</f>
        <v>-----</v>
      </c>
      <c r="FU163" s="13" t="str">
        <f>IF(FO163="-----","-----",(S163-T163)/T163)</f>
        <v>-----</v>
      </c>
      <c r="FV163" s="13" t="str">
        <f>IF(FP163="-----","-----",(T163-U163)/U163)</f>
        <v>-----</v>
      </c>
      <c r="FW163" s="13" t="str">
        <f>IF(FQ163="-----","-----",(U163-V163)/V163)</f>
        <v>-----</v>
      </c>
      <c r="FX163" s="7" t="str">
        <f t="shared" si="328"/>
        <v>-----</v>
      </c>
      <c r="FY163" s="7" t="str">
        <f t="shared" si="329"/>
        <v>-----</v>
      </c>
      <c r="FZ163" s="7" t="str">
        <f t="shared" si="330"/>
        <v>-----</v>
      </c>
      <c r="GA163" s="7" t="str">
        <f t="shared" si="331"/>
        <v>-----</v>
      </c>
      <c r="GB163" s="7" t="str">
        <f t="shared" si="332"/>
        <v>-----</v>
      </c>
      <c r="GC163" s="7" t="str">
        <f t="shared" si="333"/>
        <v>-----</v>
      </c>
      <c r="GD163" s="7" t="str">
        <f>IF(AND(BG163&gt;AA163,BG162&gt;AA162,BG161&gt;AA161,BG160&gt;AA160,BG159&gt;AA159,BG158&gt;AA158,BG157&gt;AA157,BG156&gt;AA156,BG155&gt;AA155,BG154&gt;AA154,BG153&gt;AA153,BG152&gt;AA152),"Bullish",IF(AND(BG163&lt;AA163,BG162&lt;AA162,BG161&lt;AA161,BG160&lt;AA160,BG159&lt;AA159,BG158&lt;AA158,BG157&lt;AA157,BG156&lt;AA156,BG155&lt;AA155,BG154&lt;AA154,BG153&lt;AA153,BG152&lt;AA152),"Bearish","-----"))</f>
        <v>-----</v>
      </c>
      <c r="GE163">
        <f>(Z163-BG163)/BG163</f>
        <v>3.8570128207106162E-4</v>
      </c>
      <c r="GI163" s="7" t="str">
        <f>IF(Y163&gt;Z163,"Bullish","Bearish")</f>
        <v>Bullish</v>
      </c>
      <c r="GJ163" s="19" t="str">
        <f>IF(AND(D163&gt;Y163,D162&lt;Y162),"TEMA crossover","-----")</f>
        <v>-----</v>
      </c>
      <c r="GK163" s="19" t="str">
        <f>IF(AND(D163&lt;Y163,D162&gt;Y162),"TEMA crossunder","-----")</f>
        <v>-----</v>
      </c>
      <c r="GL163" s="20" t="str">
        <f>IF(GD163="Bearish","YES","-----")</f>
        <v>-----</v>
      </c>
      <c r="GM163" s="20" t="str">
        <f>IF(GH163="Reverse to Bearish","YES","-----")</f>
        <v>-----</v>
      </c>
      <c r="GN163" s="20" t="str">
        <f>IF(AND(GI163="Bullish",GI162="Bullish",GI161="Bullish",GI160="Bullish"),"YES","-----")</f>
        <v>YES</v>
      </c>
      <c r="GO163" s="20" t="str">
        <f>IF(OR(GK163="TEMA crossunder",GK162="TEMA crossunder",GK161="TEMA crossunder",GK160="TEMA crossunder"),"YES","-----")</f>
        <v>YES</v>
      </c>
      <c r="GP163" s="20" t="str">
        <f>IF(GD163="Bullish","YES","-----")</f>
        <v>-----</v>
      </c>
      <c r="GQ163" s="20" t="str">
        <f>IF(GH163="Reverse to Bullish","YES","-----")</f>
        <v>-----</v>
      </c>
      <c r="GR163" s="20" t="str">
        <f>IF(AND(GI163="Bearish",GI162="Bearish",GI161="Bearish",GI160="Bearish"),"YES","-----")</f>
        <v>-----</v>
      </c>
      <c r="GS163" s="20" t="str">
        <f>IF(OR(GJ163="TEMA crossover",GJ162="TEMA crossover",GJ161="TEMA crossover",GJ160="TEMA crossover"),"YES","-----")</f>
        <v>-----</v>
      </c>
      <c r="GT163" s="20" t="str">
        <f t="shared" si="351"/>
        <v>-----</v>
      </c>
      <c r="GU163" s="20" t="str">
        <f t="shared" si="352"/>
        <v>-----</v>
      </c>
      <c r="GV163" s="20" t="str">
        <f t="shared" si="353"/>
        <v>-----</v>
      </c>
      <c r="GW163" s="20" t="str">
        <f t="shared" si="354"/>
        <v>-----</v>
      </c>
      <c r="GX163" s="20" t="str">
        <f t="shared" si="355"/>
        <v>-----</v>
      </c>
      <c r="GY163" s="20" t="str">
        <f t="shared" si="356"/>
        <v>-----</v>
      </c>
      <c r="GZ163" s="7" t="str">
        <f>IF(G163&gt;BH163,"YES","-----")</f>
        <v>-----</v>
      </c>
      <c r="HA163" s="7" t="str">
        <f>IF(F163&lt;BI163,"YES","-----")</f>
        <v>-----</v>
      </c>
      <c r="HB163">
        <f>BH163-BI163</f>
        <v>2.9099999999998545</v>
      </c>
      <c r="HI163">
        <f t="shared" si="334"/>
        <v>0.53271000000040658</v>
      </c>
      <c r="HJ163">
        <f t="shared" si="335"/>
        <v>3.4427100000002611</v>
      </c>
      <c r="HK163" s="7"/>
      <c r="HL163" s="7"/>
      <c r="HM163" s="7"/>
      <c r="HN163" s="7"/>
      <c r="HO163" s="7"/>
      <c r="HP163" s="7"/>
      <c r="HQ163" s="28">
        <f t="shared" si="358"/>
        <v>-0.19684000000052038</v>
      </c>
      <c r="HR163" s="28" t="str">
        <f t="shared" si="336"/>
        <v>Bear</v>
      </c>
      <c r="HS163">
        <f t="shared" si="337"/>
        <v>0.19684000000052038</v>
      </c>
    </row>
    <row r="164" spans="1:227" x14ac:dyDescent="0.55000000000000004">
      <c r="A164">
        <f>Validation!A163</f>
        <v>1772076900</v>
      </c>
      <c r="B164" t="str">
        <f>Price!B163</f>
        <v>XAUUSD</v>
      </c>
      <c r="C164" t="str">
        <f>Price!C163</f>
        <v>M5</v>
      </c>
      <c r="D164">
        <f>Price!D163</f>
        <v>5186.58</v>
      </c>
      <c r="E164">
        <f>Price!E163</f>
        <v>5188.6000000000004</v>
      </c>
      <c r="F164">
        <f>Price!F163</f>
        <v>5188.82</v>
      </c>
      <c r="G164">
        <f>Price!G163</f>
        <v>5186.17</v>
      </c>
      <c r="H164">
        <f>Price!H163</f>
        <v>256</v>
      </c>
      <c r="I164">
        <f>Diagonals!E163</f>
        <v>5176.29</v>
      </c>
      <c r="J164">
        <f>Diagonals!F163</f>
        <v>0</v>
      </c>
      <c r="K164">
        <f>Diagonals!G163</f>
        <v>0</v>
      </c>
      <c r="L164">
        <f>Diagonals!H163</f>
        <v>5188.3</v>
      </c>
      <c r="M164">
        <f>Diagonals!I163</f>
        <v>0</v>
      </c>
      <c r="N164">
        <f>Diagonals!J163</f>
        <v>0</v>
      </c>
      <c r="O164">
        <f>Diagonals!K163</f>
        <v>0</v>
      </c>
      <c r="P164">
        <f>Diagonals!L163</f>
        <v>0</v>
      </c>
      <c r="Q164">
        <f>Trendlines!E163</f>
        <v>5198.66</v>
      </c>
      <c r="R164">
        <f>Trendlines!F163</f>
        <v>5197.68</v>
      </c>
      <c r="S164">
        <f>Trendlines!G163</f>
        <v>0</v>
      </c>
      <c r="T164">
        <f>Trendlines!H163</f>
        <v>5158.96</v>
      </c>
      <c r="U164">
        <f>Trendlines!I163</f>
        <v>5174.58</v>
      </c>
      <c r="V164">
        <f>Trendlines!J163</f>
        <v>5157.37</v>
      </c>
      <c r="W164">
        <f>Trendlines!K163</f>
        <v>0</v>
      </c>
      <c r="X164">
        <f>Trendlines!L163</f>
        <v>0</v>
      </c>
      <c r="Y164">
        <f>Tema_Hrma_Smma!E163</f>
        <v>5189.18</v>
      </c>
      <c r="Z164">
        <f>Tema_Hrma_Smma!F163</f>
        <v>5187.74</v>
      </c>
      <c r="AA164">
        <f>Tema_Hrma_Smma!G163</f>
        <v>5184.29</v>
      </c>
      <c r="AB164">
        <f>ZScore!H163</f>
        <v>-1</v>
      </c>
      <c r="AC164">
        <f>ZScore!I163</f>
        <v>0.40406999999999998</v>
      </c>
      <c r="AD164">
        <f>ZScore!J163</f>
        <v>3</v>
      </c>
      <c r="AE164">
        <f>HA!E163</f>
        <v>5188.9399999999996</v>
      </c>
      <c r="AF164">
        <f>HA!F163</f>
        <v>5188.9399999999996</v>
      </c>
      <c r="AG164">
        <f>HA!G163</f>
        <v>5186.17</v>
      </c>
      <c r="AH164">
        <f>HA!H163</f>
        <v>5187.54</v>
      </c>
      <c r="AI164">
        <f>HA!I163</f>
        <v>-1</v>
      </c>
      <c r="AJ164">
        <f>HA!J163</f>
        <v>1.39</v>
      </c>
      <c r="AK164">
        <f>HA!K163</f>
        <v>-0.57077</v>
      </c>
      <c r="AL164">
        <f>HA!L163</f>
        <v>-2</v>
      </c>
      <c r="AM164">
        <f>KC!E163</f>
        <v>5214.7334899999996</v>
      </c>
      <c r="AN164">
        <f>KC!F163</f>
        <v>5208.1649100000004</v>
      </c>
      <c r="AO164">
        <f>KC!G163</f>
        <v>5201.5963300000003</v>
      </c>
      <c r="AP164">
        <f>KC!H163</f>
        <v>5195.0277500000002</v>
      </c>
      <c r="AQ164">
        <f>KC!I163</f>
        <v>5188.4591700000001</v>
      </c>
      <c r="AR164">
        <f>KC!J163</f>
        <v>5183.11445</v>
      </c>
      <c r="AS164">
        <f>KC!K163</f>
        <v>5176.5458699999999</v>
      </c>
      <c r="AT164">
        <f>KC!L163</f>
        <v>5169.9772899999998</v>
      </c>
      <c r="AU164">
        <f>KC!M163</f>
        <v>5163.4087099999997</v>
      </c>
      <c r="AV164">
        <f>KC!N163</f>
        <v>5156.8401299999996</v>
      </c>
      <c r="AW164">
        <f>SR_Levels!E163</f>
        <v>5178.6000000000004</v>
      </c>
      <c r="AX164">
        <f>SR_Levels!F163</f>
        <v>5161.8900000000003</v>
      </c>
      <c r="AY164">
        <f>SR_Levels!G163</f>
        <v>5135.8500000000004</v>
      </c>
      <c r="AZ164">
        <f>SR_Levels!H163</f>
        <v>0</v>
      </c>
      <c r="BA164">
        <f>SR_Levels!I163</f>
        <v>5193.3500000000004</v>
      </c>
      <c r="BB164">
        <f>SR_Levels!J163</f>
        <v>5205.3100000000004</v>
      </c>
      <c r="BC164">
        <f>SR_Levels!K163</f>
        <v>0</v>
      </c>
      <c r="BD164">
        <f>SR_Levels!L163</f>
        <v>0</v>
      </c>
      <c r="BE164">
        <f>ZigZag!E163</f>
        <v>0</v>
      </c>
      <c r="BF164">
        <f>ZigZag!F163</f>
        <v>0</v>
      </c>
      <c r="BG164">
        <f>ZigZag!G163</f>
        <v>5185.49</v>
      </c>
      <c r="BH164">
        <f>Dual_Tema!E163</f>
        <v>5190.66</v>
      </c>
      <c r="BI164">
        <f>Dual_Tema!F163</f>
        <v>5188.09</v>
      </c>
      <c r="BJ164">
        <f>Pinbar!E163</f>
        <v>0</v>
      </c>
      <c r="BK164">
        <f>SSA!E163</f>
        <v>5187.9687700000004</v>
      </c>
      <c r="BL164">
        <f>SSA!F163</f>
        <v>5188.1514500000003</v>
      </c>
      <c r="BN164" t="str">
        <f t="shared" si="357"/>
        <v>Red Candle</v>
      </c>
      <c r="BO164" s="34">
        <f t="shared" si="359"/>
        <v>1.1762505375068066E-4</v>
      </c>
      <c r="BP164" s="34">
        <f t="shared" si="361"/>
        <v>1.1697667415624391E-3</v>
      </c>
      <c r="BQ164" s="34">
        <f t="shared" si="369"/>
        <v>-1.3109040225478541E-4</v>
      </c>
      <c r="BR164" s="34">
        <f t="shared" si="371"/>
        <v>2.2370415511185904E-4</v>
      </c>
      <c r="BS164" s="35">
        <f t="shared" si="360"/>
        <v>1.9603214884922338E-5</v>
      </c>
      <c r="BT164" s="35">
        <f t="shared" si="362"/>
        <v>9.7428337293203882E-5</v>
      </c>
      <c r="BU164" s="35">
        <f t="shared" si="370"/>
        <v>-7.2832509966369585E-6</v>
      </c>
      <c r="BV164" s="35">
        <f t="shared" si="372"/>
        <v>9.3200074755550588E-6</v>
      </c>
      <c r="BW164" s="27">
        <v>96</v>
      </c>
      <c r="BX164">
        <f>F164-G164</f>
        <v>2.6499999999996362</v>
      </c>
      <c r="BY164">
        <f>ABS(F164-D163)</f>
        <v>0.25999999999930878</v>
      </c>
      <c r="BZ164">
        <f>ABS(G164-D163)</f>
        <v>2.3900000000003274</v>
      </c>
      <c r="CA164">
        <f t="shared" si="338"/>
        <v>2.6499999999996362</v>
      </c>
      <c r="CB164">
        <f t="shared" si="363"/>
        <v>4.7635714285715949</v>
      </c>
      <c r="CC164">
        <f t="shared" si="366"/>
        <v>5.4334836356043814</v>
      </c>
      <c r="CD164">
        <f t="shared" si="364"/>
        <v>-0.66991220703278653</v>
      </c>
      <c r="CE164">
        <f t="shared" si="367"/>
        <v>-1</v>
      </c>
      <c r="CF164">
        <f t="shared" si="368"/>
        <v>-14</v>
      </c>
      <c r="CG164" s="7" t="str">
        <f t="shared" si="365"/>
        <v>Low Volatility Period</v>
      </c>
      <c r="CI164" s="27"/>
      <c r="CJ164" s="27"/>
      <c r="CK164" s="27"/>
      <c r="CL164" s="27"/>
      <c r="CM164" s="27"/>
      <c r="CN164" s="27"/>
      <c r="CO164" s="27"/>
      <c r="CP164" s="27"/>
      <c r="CQ164" s="27"/>
      <c r="CR164" s="27"/>
      <c r="CS164" s="27"/>
      <c r="CZ164" s="7" t="str">
        <f>IF(AND(D164&gt;BH164,D164&gt;E164),"Bullish Trigger","-----")</f>
        <v>-----</v>
      </c>
      <c r="DA164" s="7" t="str">
        <f>IF(AND(D164&lt;BI164,D164&lt;E164),"Bearish Trigger","-----")</f>
        <v>Bearish Trigger</v>
      </c>
      <c r="DB164" s="13" t="str">
        <f>IF(AND(W164=BE164,W164&gt;0,BE164&gt;0),"Important High","------")</f>
        <v>------</v>
      </c>
      <c r="DC164" s="13" t="str">
        <f>IF(AND(X164=BF164,X164&gt;0,BF164&gt;0),"Important Low","------")</f>
        <v>------</v>
      </c>
      <c r="DD164" s="7" t="str">
        <f>IF(AND(DB164="Important High",DC164="-----",BJ164=1),"Imp High Rej","-----")</f>
        <v>-----</v>
      </c>
      <c r="DE164" s="7" t="str">
        <f>IF(AND(DB164="-----",DC164="Important Low",BJ164=1),"Imp Low Rej","-----")</f>
        <v>-----</v>
      </c>
      <c r="DF164" s="7" t="str">
        <f>IF(Y164&gt;AM164,"Overbought",IF(Y164&gt;AO164,"Bullish Momentum",IF(Y164&gt;AQ164,"Flat Momentum","-----")))</f>
        <v>Flat Momentum</v>
      </c>
      <c r="DG164" s="7" t="str">
        <f>IF(Y164&lt;AV164,"Oversold",IF(Y164&lt;AT164,"Bearish Momentum",IF(Y164&lt;AR164,"Flat Momentum","-----")))</f>
        <v>-----</v>
      </c>
      <c r="DH164" s="7" t="str">
        <f>IF(AND(DF164="Overbought",AD164=2),"Culminated Thrust","-----")</f>
        <v>-----</v>
      </c>
      <c r="DI164" s="7" t="str">
        <f>IF(AND(DG164="Oversold",AD164=5),"Culminated Thrust","-----")</f>
        <v>-----</v>
      </c>
      <c r="DJ164" s="14">
        <f>(Q164-$D164)/$D164</f>
        <v>2.3290877611065342E-3</v>
      </c>
      <c r="DK164" s="14">
        <f>(R164-$D164)/$D164</f>
        <v>2.1401385884340673E-3</v>
      </c>
      <c r="DL164" s="14">
        <f>(S164-$D164)/$D164</f>
        <v>-1</v>
      </c>
      <c r="DM164" s="14">
        <f>(T164-$D164)/$D164</f>
        <v>-5.3252817849141227E-3</v>
      </c>
      <c r="DN164" s="14">
        <f>(U164-$D164)/$D164</f>
        <v>-2.3136633388475642E-3</v>
      </c>
      <c r="DO164" s="14">
        <f>(V164-$D164)/$D164</f>
        <v>-5.6318421773114535E-3</v>
      </c>
      <c r="DP164" s="14">
        <f t="shared" si="306"/>
        <v>2.3290877611065342E-3</v>
      </c>
      <c r="DQ164" s="14">
        <f t="shared" si="307"/>
        <v>2.1401385884340673E-3</v>
      </c>
      <c r="DR164" s="14">
        <f t="shared" si="308"/>
        <v>-2.3136633388475642E-3</v>
      </c>
      <c r="DS164" s="14">
        <f t="shared" si="309"/>
        <v>-5.3252817849141227E-3</v>
      </c>
      <c r="DT164" s="14">
        <f t="shared" si="310"/>
        <v>-5.6318421773114535E-3</v>
      </c>
      <c r="DU164" s="14">
        <f t="shared" si="311"/>
        <v>-1</v>
      </c>
      <c r="DV164" t="str">
        <f>IF($D164&gt;Q164,"SUP","RES")</f>
        <v>RES</v>
      </c>
      <c r="DW164" t="str">
        <f>IF($D164&gt;R164,"SUP","RES")</f>
        <v>RES</v>
      </c>
      <c r="DX164" t="str">
        <f>IF($D164&gt;S164,"SUP","RES")</f>
        <v>SUP</v>
      </c>
      <c r="DY164" t="str">
        <f>IF($D164&gt;T164,"SUP","RES")</f>
        <v>SUP</v>
      </c>
      <c r="DZ164" t="str">
        <f>IF($D164&gt;U164,"SUP","RES")</f>
        <v>SUP</v>
      </c>
      <c r="EA164" t="str">
        <f>IF($D164&gt;V164,"SUP","RES")</f>
        <v>SUP</v>
      </c>
      <c r="EB164" s="7">
        <f t="shared" si="312"/>
        <v>2</v>
      </c>
      <c r="EC164" s="7">
        <f t="shared" si="313"/>
        <v>4</v>
      </c>
      <c r="ED164" s="13" t="str">
        <f t="shared" si="314"/>
        <v>-----</v>
      </c>
      <c r="EE164" s="13" t="str">
        <f t="shared" si="315"/>
        <v>-----</v>
      </c>
      <c r="EF164" s="7">
        <f>IF(OR(ED164="All Sup",EE164="All Res"),"na",((D164-MIN(Q164:V164))/(MAX(Q164:V164)-MIN(Q164:V164))))</f>
        <v>0.99767632428356534</v>
      </c>
      <c r="EG164">
        <v>1.4999999999999999E-4</v>
      </c>
      <c r="EH164">
        <f>Q164*(1+$EG164)</f>
        <v>5199.4397990000007</v>
      </c>
      <c r="EI164">
        <f>Q164*(1-$EG164)</f>
        <v>5197.8802009999999</v>
      </c>
      <c r="EJ164">
        <f>R164*(1+$EG164)</f>
        <v>5198.4596520000005</v>
      </c>
      <c r="EK164">
        <f>R164*(1-$EG164)</f>
        <v>5196.9003480000001</v>
      </c>
      <c r="EL164">
        <f>S164*(1+$EG164)</f>
        <v>0</v>
      </c>
      <c r="EM164">
        <f>S164*(1-$EG164)</f>
        <v>0</v>
      </c>
      <c r="EN164">
        <f>T164*(1+$EG164)</f>
        <v>5159.7338440000003</v>
      </c>
      <c r="EO164">
        <f>T164*(1-$EG164)</f>
        <v>5158.1861559999998</v>
      </c>
      <c r="EP164">
        <f>U164*(1+$EG164)</f>
        <v>5175.3561870000003</v>
      </c>
      <c r="EQ164">
        <f>U164*(1-$EG164)</f>
        <v>5173.8038130000004</v>
      </c>
      <c r="ER164">
        <f>V164*(1+$EG164)</f>
        <v>5158.1436055000004</v>
      </c>
      <c r="ES164">
        <f>V164*(1-$EG164)</f>
        <v>5156.5963945000003</v>
      </c>
      <c r="ET164" s="7" t="str">
        <f t="shared" si="316"/>
        <v>-----</v>
      </c>
      <c r="EU164" s="7" t="str">
        <f t="shared" si="317"/>
        <v>-----</v>
      </c>
      <c r="EV164" s="7" t="str">
        <f t="shared" si="318"/>
        <v>-----</v>
      </c>
      <c r="EW164" s="7" t="str">
        <f t="shared" si="319"/>
        <v>-----</v>
      </c>
      <c r="EX164" s="7" t="str">
        <f t="shared" si="320"/>
        <v>-----</v>
      </c>
      <c r="EY164" s="7" t="str">
        <f t="shared" si="321"/>
        <v>-----</v>
      </c>
      <c r="EZ164">
        <f t="shared" si="339"/>
        <v>162</v>
      </c>
      <c r="FA164">
        <f t="shared" si="340"/>
        <v>162</v>
      </c>
      <c r="FB164">
        <f t="shared" si="341"/>
        <v>162</v>
      </c>
      <c r="FC164">
        <f t="shared" si="342"/>
        <v>162</v>
      </c>
      <c r="FD164">
        <f t="shared" si="343"/>
        <v>162</v>
      </c>
      <c r="FE164">
        <f t="shared" si="344"/>
        <v>162</v>
      </c>
      <c r="FF164">
        <f t="shared" si="345"/>
        <v>0</v>
      </c>
      <c r="FG164">
        <f t="shared" si="346"/>
        <v>0</v>
      </c>
      <c r="FH164">
        <f t="shared" si="347"/>
        <v>0</v>
      </c>
      <c r="FI164">
        <f t="shared" si="348"/>
        <v>0</v>
      </c>
      <c r="FJ164">
        <f t="shared" si="349"/>
        <v>0</v>
      </c>
      <c r="FK164">
        <f t="shared" si="350"/>
        <v>0</v>
      </c>
      <c r="FL164" s="7" t="str">
        <f t="shared" si="322"/>
        <v>-----</v>
      </c>
      <c r="FM164" s="7" t="str">
        <f t="shared" si="323"/>
        <v>-----</v>
      </c>
      <c r="FN164" s="7" t="str">
        <f t="shared" si="324"/>
        <v>-----</v>
      </c>
      <c r="FO164" s="7" t="str">
        <f t="shared" si="325"/>
        <v>-----</v>
      </c>
      <c r="FP164" s="7" t="str">
        <f t="shared" si="326"/>
        <v>-----</v>
      </c>
      <c r="FQ164" s="7" t="str">
        <f t="shared" si="327"/>
        <v>-----</v>
      </c>
      <c r="FR164" s="13" t="str">
        <f>IF(FL164="-----","-----",(D164-Q164)/Q164)</f>
        <v>-----</v>
      </c>
      <c r="FS164" s="13" t="str">
        <f>IF(FM164="-----","-----",(Q164-R164)/R164)</f>
        <v>-----</v>
      </c>
      <c r="FT164" s="13" t="str">
        <f>IF(FN164="-----","-----",(R164-S164)/S164)</f>
        <v>-----</v>
      </c>
      <c r="FU164" s="13" t="str">
        <f>IF(FO164="-----","-----",(S164-T164)/T164)</f>
        <v>-----</v>
      </c>
      <c r="FV164" s="13" t="str">
        <f>IF(FP164="-----","-----",(T164-U164)/U164)</f>
        <v>-----</v>
      </c>
      <c r="FW164" s="13" t="str">
        <f>IF(FQ164="-----","-----",(U164-V164)/V164)</f>
        <v>-----</v>
      </c>
      <c r="FX164" s="7" t="str">
        <f t="shared" si="328"/>
        <v>-----</v>
      </c>
      <c r="FY164" s="7" t="str">
        <f t="shared" si="329"/>
        <v>-----</v>
      </c>
      <c r="FZ164" s="7" t="str">
        <f t="shared" si="330"/>
        <v>-----</v>
      </c>
      <c r="GA164" s="7" t="str">
        <f t="shared" si="331"/>
        <v>-----</v>
      </c>
      <c r="GB164" s="7" t="str">
        <f t="shared" si="332"/>
        <v>-----</v>
      </c>
      <c r="GC164" s="7" t="str">
        <f t="shared" si="333"/>
        <v>-----</v>
      </c>
      <c r="GD164" s="7" t="str">
        <f>IF(AND(BG164&gt;AA164,BG163&gt;AA163,BG162&gt;AA162,BG161&gt;AA161,BG160&gt;AA160,BG159&gt;AA159,BG158&gt;AA158,BG157&gt;AA157,BG156&gt;AA156,BG155&gt;AA155,BG154&gt;AA154,BG153&gt;AA153),"Bullish",IF(AND(BG164&lt;AA164,BG163&lt;AA163,BG162&lt;AA162,BG161&lt;AA161,BG160&lt;AA160,BG159&lt;AA159,BG158&lt;AA158,BG157&lt;AA157,BG156&lt;AA156,BG155&lt;AA155,BG154&lt;AA154,BG153&lt;AA153),"Bearish","-----"))</f>
        <v>-----</v>
      </c>
      <c r="GE164">
        <f>(Z164-BG164)/BG164</f>
        <v>4.33903064127016E-4</v>
      </c>
      <c r="GI164" s="7" t="str">
        <f>IF(Y164&gt;Z164,"Bullish","Bearish")</f>
        <v>Bullish</v>
      </c>
      <c r="GJ164" s="19" t="str">
        <f>IF(AND(D164&gt;Y164,D163&lt;Y163),"TEMA crossover","-----")</f>
        <v>-----</v>
      </c>
      <c r="GK164" s="19" t="str">
        <f>IF(AND(D164&lt;Y164,D163&gt;Y163),"TEMA crossunder","-----")</f>
        <v>-----</v>
      </c>
      <c r="GL164" s="20" t="str">
        <f>IF(GD164="Bearish","YES","-----")</f>
        <v>-----</v>
      </c>
      <c r="GM164" s="20" t="str">
        <f>IF(GH164="Reverse to Bearish","YES","-----")</f>
        <v>-----</v>
      </c>
      <c r="GN164" s="20" t="str">
        <f>IF(AND(GI164="Bullish",GI163="Bullish",GI162="Bullish",GI161="Bullish"),"YES","-----")</f>
        <v>YES</v>
      </c>
      <c r="GO164" s="20" t="str">
        <f>IF(OR(GK164="TEMA crossunder",GK163="TEMA crossunder",GK162="TEMA crossunder",GK161="TEMA crossunder"),"YES","-----")</f>
        <v>YES</v>
      </c>
      <c r="GP164" s="20" t="str">
        <f>IF(GD164="Bullish","YES","-----")</f>
        <v>-----</v>
      </c>
      <c r="GQ164" s="20" t="str">
        <f>IF(GH164="Reverse to Bullish","YES","-----")</f>
        <v>-----</v>
      </c>
      <c r="GR164" s="20" t="str">
        <f>IF(AND(GI164="Bearish",GI163="Bearish",GI162="Bearish",GI161="Bearish"),"YES","-----")</f>
        <v>-----</v>
      </c>
      <c r="GS164" s="20" t="str">
        <f>IF(OR(GJ164="TEMA crossover",GJ163="TEMA crossover",GJ162="TEMA crossover",GJ161="TEMA crossover"),"YES","-----")</f>
        <v>-----</v>
      </c>
      <c r="GT164" s="20" t="str">
        <f t="shared" si="351"/>
        <v>-----</v>
      </c>
      <c r="GU164" s="20" t="str">
        <f t="shared" si="352"/>
        <v>-----</v>
      </c>
      <c r="GV164" s="20" t="str">
        <f t="shared" si="353"/>
        <v>-----</v>
      </c>
      <c r="GW164" s="20" t="str">
        <f t="shared" si="354"/>
        <v>-----</v>
      </c>
      <c r="GX164" s="20" t="str">
        <f t="shared" si="355"/>
        <v>-----</v>
      </c>
      <c r="GY164" s="20" t="str">
        <f t="shared" si="356"/>
        <v>-----</v>
      </c>
      <c r="GZ164" s="7" t="str">
        <f>IF(G164&gt;BH164,"YES","-----")</f>
        <v>-----</v>
      </c>
      <c r="HA164" s="7" t="str">
        <f>IF(F164&lt;BI164,"YES","-----")</f>
        <v>-----</v>
      </c>
      <c r="HB164">
        <f>BH164-BI164</f>
        <v>2.569999999999709</v>
      </c>
      <c r="HI164">
        <f t="shared" si="334"/>
        <v>0.12122999999974127</v>
      </c>
      <c r="HJ164">
        <f t="shared" si="335"/>
        <v>2.6912299999994502</v>
      </c>
      <c r="HK164" s="7"/>
      <c r="HL164" s="7"/>
      <c r="HM164" s="7"/>
      <c r="HN164" s="7"/>
      <c r="HO164" s="7"/>
      <c r="HP164" s="7"/>
      <c r="HQ164" s="28">
        <f t="shared" si="358"/>
        <v>-0.18267999999989115</v>
      </c>
      <c r="HR164" s="28" t="str">
        <f t="shared" si="336"/>
        <v>Bear</v>
      </c>
      <c r="HS164">
        <f t="shared" si="337"/>
        <v>0.18267999999989115</v>
      </c>
    </row>
    <row r="165" spans="1:227" x14ac:dyDescent="0.55000000000000004">
      <c r="A165">
        <f>Validation!A164</f>
        <v>1772077200</v>
      </c>
      <c r="B165" t="str">
        <f>Price!B164</f>
        <v>XAUUSD</v>
      </c>
      <c r="C165" t="str">
        <f>Price!C164</f>
        <v>M5</v>
      </c>
      <c r="D165">
        <f>Price!D164</f>
        <v>5186.18</v>
      </c>
      <c r="E165">
        <f>Price!E164</f>
        <v>5186.75</v>
      </c>
      <c r="F165">
        <f>Price!F164</f>
        <v>5188.75</v>
      </c>
      <c r="G165">
        <f>Price!G164</f>
        <v>5185.95</v>
      </c>
      <c r="H165">
        <f>Price!H164</f>
        <v>288</v>
      </c>
      <c r="I165">
        <f>Diagonals!E164</f>
        <v>5176.46</v>
      </c>
      <c r="J165">
        <f>Diagonals!F164</f>
        <v>0</v>
      </c>
      <c r="K165">
        <f>Diagonals!G164</f>
        <v>0</v>
      </c>
      <c r="L165">
        <f>Diagonals!H164</f>
        <v>5187.97</v>
      </c>
      <c r="M165">
        <f>Diagonals!I164</f>
        <v>0</v>
      </c>
      <c r="N165">
        <f>Diagonals!J164</f>
        <v>0</v>
      </c>
      <c r="O165">
        <f>Diagonals!K164</f>
        <v>0</v>
      </c>
      <c r="P165">
        <f>Diagonals!L164</f>
        <v>0</v>
      </c>
      <c r="Q165">
        <f>Trendlines!E164</f>
        <v>5198.67</v>
      </c>
      <c r="R165">
        <f>Trendlines!F164</f>
        <v>5197.66</v>
      </c>
      <c r="S165">
        <f>Trendlines!G164</f>
        <v>0</v>
      </c>
      <c r="T165">
        <f>Trendlines!H164</f>
        <v>5159.04</v>
      </c>
      <c r="U165">
        <f>Trendlines!I164</f>
        <v>5174.6099999999997</v>
      </c>
      <c r="V165">
        <f>Trendlines!J164</f>
        <v>5157.41</v>
      </c>
      <c r="W165">
        <f>Trendlines!K164</f>
        <v>0</v>
      </c>
      <c r="X165">
        <f>Trendlines!L164</f>
        <v>0</v>
      </c>
      <c r="Y165">
        <f>Tema_Hrma_Smma!E164</f>
        <v>5188.41</v>
      </c>
      <c r="Z165">
        <f>Tema_Hrma_Smma!F164</f>
        <v>5187.8999999999996</v>
      </c>
      <c r="AA165">
        <f>Tema_Hrma_Smma!G164</f>
        <v>5184.37</v>
      </c>
      <c r="AB165">
        <f>ZScore!H164</f>
        <v>-1</v>
      </c>
      <c r="AC165">
        <f>ZScore!I164</f>
        <v>0.85758999999999996</v>
      </c>
      <c r="AD165">
        <f>ZScore!J164</f>
        <v>3</v>
      </c>
      <c r="AE165">
        <f>HA!E164</f>
        <v>5188.24</v>
      </c>
      <c r="AF165">
        <f>HA!F164</f>
        <v>5188.75</v>
      </c>
      <c r="AG165">
        <f>HA!G164</f>
        <v>5185.95</v>
      </c>
      <c r="AH165">
        <f>HA!H164</f>
        <v>5186.91</v>
      </c>
      <c r="AI165">
        <f>HA!I164</f>
        <v>-1</v>
      </c>
      <c r="AJ165">
        <f>HA!J164</f>
        <v>1.33</v>
      </c>
      <c r="AK165">
        <f>HA!K164</f>
        <v>-0.59313000000000005</v>
      </c>
      <c r="AL165">
        <f>HA!L164</f>
        <v>-3</v>
      </c>
      <c r="AM165">
        <f>KC!E164</f>
        <v>5214.8473899999999</v>
      </c>
      <c r="AN165">
        <f>KC!F164</f>
        <v>5208.28449</v>
      </c>
      <c r="AO165">
        <f>KC!G164</f>
        <v>5201.7215900000001</v>
      </c>
      <c r="AP165">
        <f>KC!H164</f>
        <v>5195.1586900000002</v>
      </c>
      <c r="AQ165">
        <f>KC!I164</f>
        <v>5188.5957900000003</v>
      </c>
      <c r="AR165">
        <f>KC!J164</f>
        <v>5183.4978600000004</v>
      </c>
      <c r="AS165">
        <f>KC!K164</f>
        <v>5176.9349599999996</v>
      </c>
      <c r="AT165">
        <f>KC!L164</f>
        <v>5170.3720599999997</v>
      </c>
      <c r="AU165">
        <f>KC!M164</f>
        <v>5163.80915</v>
      </c>
      <c r="AV165">
        <f>KC!N164</f>
        <v>5157.2462500000001</v>
      </c>
      <c r="AW165">
        <f>SR_Levels!E164</f>
        <v>5178.6000000000004</v>
      </c>
      <c r="AX165">
        <f>SR_Levels!F164</f>
        <v>5161.8900000000003</v>
      </c>
      <c r="AY165">
        <f>SR_Levels!G164</f>
        <v>5135.8500000000004</v>
      </c>
      <c r="AZ165">
        <f>SR_Levels!H164</f>
        <v>0</v>
      </c>
      <c r="BA165">
        <f>SR_Levels!I164</f>
        <v>5193.3500000000004</v>
      </c>
      <c r="BB165">
        <f>SR_Levels!J164</f>
        <v>5205.3100000000004</v>
      </c>
      <c r="BC165">
        <f>SR_Levels!K164</f>
        <v>0</v>
      </c>
      <c r="BD165">
        <f>SR_Levels!L164</f>
        <v>0</v>
      </c>
      <c r="BE165">
        <f>ZigZag!E164</f>
        <v>0</v>
      </c>
      <c r="BF165">
        <f>ZigZag!F164</f>
        <v>0</v>
      </c>
      <c r="BG165">
        <f>ZigZag!G164</f>
        <v>5185.6000000000004</v>
      </c>
      <c r="BH165">
        <f>Dual_Tema!E164</f>
        <v>5189.9799999999996</v>
      </c>
      <c r="BI165">
        <f>Dual_Tema!F164</f>
        <v>5187.51</v>
      </c>
      <c r="BJ165">
        <f>Pinbar!E164</f>
        <v>0</v>
      </c>
      <c r="BK165">
        <f>SSA!E164</f>
        <v>5188.2540799999997</v>
      </c>
      <c r="BL165">
        <f>SSA!F164</f>
        <v>5188.2027600000001</v>
      </c>
      <c r="BN165" t="str">
        <f t="shared" si="357"/>
        <v>Red Candle</v>
      </c>
      <c r="BO165" s="34">
        <f t="shared" si="359"/>
        <v>-2.0820240358110365E-4</v>
      </c>
      <c r="BP165" s="34">
        <f t="shared" si="361"/>
        <v>1.9493478668262121E-3</v>
      </c>
      <c r="BQ165" s="34">
        <f t="shared" si="369"/>
        <v>6.0196100373133277E-4</v>
      </c>
      <c r="BR165" s="34">
        <f t="shared" si="371"/>
        <v>-6.474562292611008E-4</v>
      </c>
      <c r="BS165" s="35">
        <f t="shared" si="360"/>
        <v>-3.470341127442822E-5</v>
      </c>
      <c r="BT165" s="35">
        <f t="shared" si="362"/>
        <v>1.6230069881806308E-4</v>
      </c>
      <c r="BU165" s="35">
        <f t="shared" si="370"/>
        <v>3.3432775411679216E-5</v>
      </c>
      <c r="BV165" s="35">
        <f t="shared" si="372"/>
        <v>-2.6985715860683435E-5</v>
      </c>
      <c r="BW165" s="27">
        <v>96</v>
      </c>
      <c r="BX165">
        <f>F165-G165</f>
        <v>2.8000000000001819</v>
      </c>
      <c r="BY165">
        <f>ABS(F165-D164)</f>
        <v>2.1700000000000728</v>
      </c>
      <c r="BZ165">
        <f>ABS(G165-D164)</f>
        <v>0.63000000000010914</v>
      </c>
      <c r="CA165">
        <f t="shared" si="338"/>
        <v>2.8000000000001819</v>
      </c>
      <c r="CB165">
        <f t="shared" si="363"/>
        <v>4.5628571428573457</v>
      </c>
      <c r="CC165">
        <f t="shared" si="366"/>
        <v>5.2453776616326531</v>
      </c>
      <c r="CD165">
        <f t="shared" si="364"/>
        <v>-0.68252051877530739</v>
      </c>
      <c r="CE165">
        <f t="shared" si="367"/>
        <v>-1</v>
      </c>
      <c r="CF165">
        <f t="shared" si="368"/>
        <v>-15</v>
      </c>
      <c r="CG165" s="7" t="str">
        <f t="shared" si="365"/>
        <v>Low Volatility Period</v>
      </c>
      <c r="CI165" s="27"/>
      <c r="CJ165" s="27"/>
      <c r="CK165" s="27"/>
      <c r="CL165" s="27"/>
      <c r="CM165" s="27"/>
      <c r="CN165" s="27"/>
      <c r="CO165" s="27"/>
      <c r="CP165" s="27"/>
      <c r="CQ165" s="27"/>
      <c r="CR165" s="27"/>
      <c r="CS165" s="27"/>
      <c r="CZ165" s="7" t="str">
        <f>IF(AND(D165&gt;BH165,D165&gt;E165),"Bullish Trigger","-----")</f>
        <v>-----</v>
      </c>
      <c r="DA165" s="7" t="str">
        <f>IF(AND(D165&lt;BI165,D165&lt;E165),"Bearish Trigger","-----")</f>
        <v>Bearish Trigger</v>
      </c>
      <c r="DB165" s="13" t="str">
        <f>IF(AND(W165=BE165,W165&gt;0,BE165&gt;0),"Important High","------")</f>
        <v>------</v>
      </c>
      <c r="DC165" s="13" t="str">
        <f>IF(AND(X165=BF165,X165&gt;0,BF165&gt;0),"Important Low","------")</f>
        <v>------</v>
      </c>
      <c r="DD165" s="7" t="str">
        <f>IF(AND(DB165="Important High",DC165="-----",BJ165=1),"Imp High Rej","-----")</f>
        <v>-----</v>
      </c>
      <c r="DE165" s="7" t="str">
        <f>IF(AND(DB165="-----",DC165="Important Low",BJ165=1),"Imp Low Rej","-----")</f>
        <v>-----</v>
      </c>
      <c r="DF165" s="7" t="str">
        <f>IF(Y165&gt;AM165,"Overbought",IF(Y165&gt;AO165,"Bullish Momentum",IF(Y165&gt;AQ165,"Flat Momentum","-----")))</f>
        <v>-----</v>
      </c>
      <c r="DG165" s="7" t="str">
        <f>IF(Y165&lt;AV165,"Oversold",IF(Y165&lt;AT165,"Bearish Momentum",IF(Y165&lt;AR165,"Flat Momentum","-----")))</f>
        <v>-----</v>
      </c>
      <c r="DH165" s="7" t="str">
        <f>IF(AND(DF165="Overbought",AD165=2),"Culminated Thrust","-----")</f>
        <v>-----</v>
      </c>
      <c r="DI165" s="7" t="str">
        <f>IF(AND(DG165="Oversold",AD165=5),"Culminated Thrust","-----")</f>
        <v>-----</v>
      </c>
      <c r="DJ165" s="14">
        <f>(Q165-$D165)/$D165</f>
        <v>2.4083236601891529E-3</v>
      </c>
      <c r="DK165" s="14">
        <f>(R165-$D165)/$D165</f>
        <v>2.2135753097654851E-3</v>
      </c>
      <c r="DL165" s="14">
        <f>(S165-$D165)/$D165</f>
        <v>-1</v>
      </c>
      <c r="DM165" s="14">
        <f>(T165-$D165)/$D165</f>
        <v>-5.233138842076504E-3</v>
      </c>
      <c r="DN165" s="14">
        <f>(U165-$D165)/$D165</f>
        <v>-2.2309291231697738E-3</v>
      </c>
      <c r="DO165" s="14">
        <f>(V165-$D165)/$D165</f>
        <v>-5.5474356848394064E-3</v>
      </c>
      <c r="DP165" s="14">
        <f t="shared" si="306"/>
        <v>2.4083236601891529E-3</v>
      </c>
      <c r="DQ165" s="14">
        <f t="shared" si="307"/>
        <v>2.2135753097654851E-3</v>
      </c>
      <c r="DR165" s="14">
        <f t="shared" si="308"/>
        <v>-2.2309291231697738E-3</v>
      </c>
      <c r="DS165" s="14">
        <f t="shared" si="309"/>
        <v>-5.233138842076504E-3</v>
      </c>
      <c r="DT165" s="14">
        <f t="shared" si="310"/>
        <v>-5.5474356848394064E-3</v>
      </c>
      <c r="DU165" s="14">
        <f t="shared" si="311"/>
        <v>-1</v>
      </c>
      <c r="DV165" t="str">
        <f>IF($D165&gt;Q165,"SUP","RES")</f>
        <v>RES</v>
      </c>
      <c r="DW165" t="str">
        <f>IF($D165&gt;R165,"SUP","RES")</f>
        <v>RES</v>
      </c>
      <c r="DX165" t="str">
        <f>IF($D165&gt;S165,"SUP","RES")</f>
        <v>SUP</v>
      </c>
      <c r="DY165" t="str">
        <f>IF($D165&gt;T165,"SUP","RES")</f>
        <v>SUP</v>
      </c>
      <c r="DZ165" t="str">
        <f>IF($D165&gt;U165,"SUP","RES")</f>
        <v>SUP</v>
      </c>
      <c r="EA165" t="str">
        <f>IF($D165&gt;V165,"SUP","RES")</f>
        <v>SUP</v>
      </c>
      <c r="EB165" s="7">
        <f t="shared" si="312"/>
        <v>2</v>
      </c>
      <c r="EC165" s="7">
        <f t="shared" si="313"/>
        <v>4</v>
      </c>
      <c r="ED165" s="13" t="str">
        <f t="shared" si="314"/>
        <v>-----</v>
      </c>
      <c r="EE165" s="13" t="str">
        <f t="shared" si="315"/>
        <v>-----</v>
      </c>
      <c r="EF165" s="7">
        <f>IF(OR(ED165="All Sup",EE165="All Res"),"na",((D165-MIN(Q165:V165))/(MAX(Q165:V165)-MIN(Q165:V165))))</f>
        <v>0.99759746242789027</v>
      </c>
      <c r="EG165">
        <v>1.4999999999999999E-4</v>
      </c>
      <c r="EH165">
        <f>Q165*(1+$EG165)</f>
        <v>5199.4498005000005</v>
      </c>
      <c r="EI165">
        <f>Q165*(1-$EG165)</f>
        <v>5197.8901995000006</v>
      </c>
      <c r="EJ165">
        <f>R165*(1+$EG165)</f>
        <v>5198.4396489999999</v>
      </c>
      <c r="EK165">
        <f>R165*(1-$EG165)</f>
        <v>5196.8803509999998</v>
      </c>
      <c r="EL165">
        <f>S165*(1+$EG165)</f>
        <v>0</v>
      </c>
      <c r="EM165">
        <f>S165*(1-$EG165)</f>
        <v>0</v>
      </c>
      <c r="EN165">
        <f>T165*(1+$EG165)</f>
        <v>5159.8138560000007</v>
      </c>
      <c r="EO165">
        <f>T165*(1-$EG165)</f>
        <v>5158.2661440000002</v>
      </c>
      <c r="EP165">
        <f>U165*(1+$EG165)</f>
        <v>5175.3861914999998</v>
      </c>
      <c r="EQ165">
        <f>U165*(1-$EG165)</f>
        <v>5173.8338084999996</v>
      </c>
      <c r="ER165">
        <f>V165*(1+$EG165)</f>
        <v>5158.1836115000006</v>
      </c>
      <c r="ES165">
        <f>V165*(1-$EG165)</f>
        <v>5156.6363885000001</v>
      </c>
      <c r="ET165" s="7" t="str">
        <f t="shared" si="316"/>
        <v>-----</v>
      </c>
      <c r="EU165" s="7" t="str">
        <f t="shared" si="317"/>
        <v>-----</v>
      </c>
      <c r="EV165" s="7" t="str">
        <f t="shared" si="318"/>
        <v>-----</v>
      </c>
      <c r="EW165" s="7" t="str">
        <f t="shared" si="319"/>
        <v>-----</v>
      </c>
      <c r="EX165" s="7" t="str">
        <f t="shared" si="320"/>
        <v>-----</v>
      </c>
      <c r="EY165" s="7" t="str">
        <f t="shared" si="321"/>
        <v>-----</v>
      </c>
      <c r="EZ165">
        <f t="shared" si="339"/>
        <v>163</v>
      </c>
      <c r="FA165">
        <f t="shared" si="340"/>
        <v>163</v>
      </c>
      <c r="FB165">
        <f t="shared" si="341"/>
        <v>163</v>
      </c>
      <c r="FC165">
        <f t="shared" si="342"/>
        <v>163</v>
      </c>
      <c r="FD165">
        <f t="shared" si="343"/>
        <v>163</v>
      </c>
      <c r="FE165">
        <f t="shared" si="344"/>
        <v>163</v>
      </c>
      <c r="FF165">
        <f t="shared" si="345"/>
        <v>0</v>
      </c>
      <c r="FG165">
        <f t="shared" si="346"/>
        <v>0</v>
      </c>
      <c r="FH165">
        <f t="shared" si="347"/>
        <v>0</v>
      </c>
      <c r="FI165">
        <f t="shared" si="348"/>
        <v>0</v>
      </c>
      <c r="FJ165">
        <f t="shared" si="349"/>
        <v>0</v>
      </c>
      <c r="FK165">
        <f t="shared" si="350"/>
        <v>0</v>
      </c>
      <c r="FL165" s="7" t="str">
        <f t="shared" si="322"/>
        <v>-----</v>
      </c>
      <c r="FM165" s="7" t="str">
        <f t="shared" si="323"/>
        <v>-----</v>
      </c>
      <c r="FN165" s="7" t="str">
        <f t="shared" si="324"/>
        <v>-----</v>
      </c>
      <c r="FO165" s="7" t="str">
        <f t="shared" si="325"/>
        <v>-----</v>
      </c>
      <c r="FP165" s="7" t="str">
        <f t="shared" si="326"/>
        <v>-----</v>
      </c>
      <c r="FQ165" s="7" t="str">
        <f t="shared" si="327"/>
        <v>-----</v>
      </c>
      <c r="FR165" s="13" t="str">
        <f>IF(FL165="-----","-----",(D165-Q165)/Q165)</f>
        <v>-----</v>
      </c>
      <c r="FS165" s="13" t="str">
        <f>IF(FM165="-----","-----",(Q165-R165)/R165)</f>
        <v>-----</v>
      </c>
      <c r="FT165" s="13" t="str">
        <f>IF(FN165="-----","-----",(R165-S165)/S165)</f>
        <v>-----</v>
      </c>
      <c r="FU165" s="13" t="str">
        <f>IF(FO165="-----","-----",(S165-T165)/T165)</f>
        <v>-----</v>
      </c>
      <c r="FV165" s="13" t="str">
        <f>IF(FP165="-----","-----",(T165-U165)/U165)</f>
        <v>-----</v>
      </c>
      <c r="FW165" s="13" t="str">
        <f>IF(FQ165="-----","-----",(U165-V165)/V165)</f>
        <v>-----</v>
      </c>
      <c r="FX165" s="7" t="str">
        <f t="shared" si="328"/>
        <v>-----</v>
      </c>
      <c r="FY165" s="7" t="str">
        <f t="shared" si="329"/>
        <v>-----</v>
      </c>
      <c r="FZ165" s="7" t="str">
        <f t="shared" si="330"/>
        <v>-----</v>
      </c>
      <c r="GA165" s="7" t="str">
        <f t="shared" si="331"/>
        <v>-----</v>
      </c>
      <c r="GB165" s="7" t="str">
        <f t="shared" si="332"/>
        <v>-----</v>
      </c>
      <c r="GC165" s="7" t="str">
        <f t="shared" si="333"/>
        <v>-----</v>
      </c>
      <c r="GD165" s="7" t="str">
        <f>IF(AND(BG165&gt;AA165,BG164&gt;AA164,BG163&gt;AA163,BG162&gt;AA162,BG161&gt;AA161,BG160&gt;AA160,BG159&gt;AA159,BG158&gt;AA158,BG157&gt;AA157,BG156&gt;AA156,BG155&gt;AA155,BG154&gt;AA154),"Bullish",IF(AND(BG165&lt;AA165,BG164&lt;AA164,BG163&lt;AA163,BG162&lt;AA162,BG161&lt;AA161,BG160&lt;AA160,BG159&lt;AA159,BG158&lt;AA158,BG157&lt;AA157,BG156&lt;AA156,BG155&lt;AA155,BG154&lt;AA154),"Bearish","-----"))</f>
        <v>-----</v>
      </c>
      <c r="GE165">
        <f>(Z165-BG165)/BG165</f>
        <v>4.4353594569563259E-4</v>
      </c>
      <c r="GI165" s="7" t="str">
        <f>IF(Y165&gt;Z165,"Bullish","Bearish")</f>
        <v>Bullish</v>
      </c>
      <c r="GJ165" s="19" t="str">
        <f>IF(AND(D165&gt;Y165,D164&lt;Y164),"TEMA crossover","-----")</f>
        <v>-----</v>
      </c>
      <c r="GK165" s="19" t="str">
        <f>IF(AND(D165&lt;Y165,D164&gt;Y164),"TEMA crossunder","-----")</f>
        <v>-----</v>
      </c>
      <c r="GL165" s="20" t="str">
        <f>IF(GD165="Bearish","YES","-----")</f>
        <v>-----</v>
      </c>
      <c r="GM165" s="20" t="str">
        <f>IF(GH165="Reverse to Bearish","YES","-----")</f>
        <v>-----</v>
      </c>
      <c r="GN165" s="20" t="str">
        <f>IF(AND(GI165="Bullish",GI164="Bullish",GI163="Bullish",GI162="Bullish"),"YES","-----")</f>
        <v>YES</v>
      </c>
      <c r="GO165" s="20" t="str">
        <f>IF(OR(GK165="TEMA crossunder",GK164="TEMA crossunder",GK163="TEMA crossunder",GK162="TEMA crossunder"),"YES","-----")</f>
        <v>YES</v>
      </c>
      <c r="GP165" s="20" t="str">
        <f>IF(GD165="Bullish","YES","-----")</f>
        <v>-----</v>
      </c>
      <c r="GQ165" s="20" t="str">
        <f>IF(GH165="Reverse to Bullish","YES","-----")</f>
        <v>-----</v>
      </c>
      <c r="GR165" s="20" t="str">
        <f>IF(AND(GI165="Bearish",GI164="Bearish",GI163="Bearish",GI162="Bearish"),"YES","-----")</f>
        <v>-----</v>
      </c>
      <c r="GS165" s="20" t="str">
        <f>IF(OR(GJ165="TEMA crossover",GJ164="TEMA crossover",GJ163="TEMA crossover",GJ162="TEMA crossover"),"YES","-----")</f>
        <v>-----</v>
      </c>
      <c r="GT165" s="20" t="str">
        <f t="shared" si="351"/>
        <v>-----</v>
      </c>
      <c r="GU165" s="20" t="str">
        <f t="shared" si="352"/>
        <v>-----</v>
      </c>
      <c r="GV165" s="20" t="str">
        <f t="shared" si="353"/>
        <v>-----</v>
      </c>
      <c r="GW165" s="20" t="str">
        <f t="shared" si="354"/>
        <v>-----</v>
      </c>
      <c r="GX165" s="20" t="str">
        <f t="shared" si="355"/>
        <v>-----</v>
      </c>
      <c r="GY165" s="20" t="str">
        <f t="shared" si="356"/>
        <v>-----</v>
      </c>
      <c r="GZ165" s="7" t="str">
        <f>IF(G165&gt;BH165,"YES","-----")</f>
        <v>-----</v>
      </c>
      <c r="HA165" s="7" t="str">
        <f>IF(F165&lt;BI165,"YES","-----")</f>
        <v>-----</v>
      </c>
      <c r="HB165">
        <f>BH165-BI165</f>
        <v>2.4699999999993452</v>
      </c>
      <c r="HI165">
        <f t="shared" si="334"/>
        <v>-0.74407999999948515</v>
      </c>
      <c r="HJ165">
        <f t="shared" si="335"/>
        <v>1.72591999999986</v>
      </c>
      <c r="HK165" s="7"/>
      <c r="HL165" s="7"/>
      <c r="HM165" s="7"/>
      <c r="HN165" s="7"/>
      <c r="HO165" s="7"/>
      <c r="HP165" s="7"/>
      <c r="HQ165" s="28">
        <f t="shared" si="358"/>
        <v>5.1319999999577703E-2</v>
      </c>
      <c r="HR165" s="28" t="str">
        <f t="shared" si="336"/>
        <v>Bull</v>
      </c>
      <c r="HS165">
        <f t="shared" si="337"/>
        <v>5.1319999999577703E-2</v>
      </c>
    </row>
    <row r="166" spans="1:227" x14ac:dyDescent="0.55000000000000004">
      <c r="A166">
        <f>Validation!A165</f>
        <v>1772077500</v>
      </c>
      <c r="B166" t="str">
        <f>Price!B165</f>
        <v>XAUUSD</v>
      </c>
      <c r="C166" t="str">
        <f>Price!C165</f>
        <v>M5</v>
      </c>
      <c r="D166">
        <f>Price!D165</f>
        <v>5188.6099999999997</v>
      </c>
      <c r="E166">
        <f>Price!E165</f>
        <v>5186.18</v>
      </c>
      <c r="F166">
        <f>Price!F165</f>
        <v>5188.63</v>
      </c>
      <c r="G166">
        <f>Price!G165</f>
        <v>5184.24</v>
      </c>
      <c r="H166">
        <f>Price!H165</f>
        <v>334</v>
      </c>
      <c r="I166">
        <f>Diagonals!E165</f>
        <v>5176.6400000000003</v>
      </c>
      <c r="J166">
        <f>Diagonals!F165</f>
        <v>0</v>
      </c>
      <c r="K166">
        <f>Diagonals!G165</f>
        <v>0</v>
      </c>
      <c r="L166">
        <f>Diagonals!H165</f>
        <v>5187.6400000000003</v>
      </c>
      <c r="M166">
        <f>Diagonals!I165</f>
        <v>0</v>
      </c>
      <c r="N166">
        <f>Diagonals!J165</f>
        <v>0</v>
      </c>
      <c r="O166">
        <f>Diagonals!K165</f>
        <v>0</v>
      </c>
      <c r="P166">
        <f>Diagonals!L165</f>
        <v>0</v>
      </c>
      <c r="Q166">
        <f>Trendlines!E165</f>
        <v>5198.67</v>
      </c>
      <c r="R166">
        <f>Trendlines!F165</f>
        <v>5197.63</v>
      </c>
      <c r="S166">
        <f>Trendlines!G165</f>
        <v>0</v>
      </c>
      <c r="T166">
        <f>Trendlines!H165</f>
        <v>5159.1099999999997</v>
      </c>
      <c r="U166">
        <f>Trendlines!I165</f>
        <v>5174.63</v>
      </c>
      <c r="V166">
        <f>Trendlines!J165</f>
        <v>5157.45</v>
      </c>
      <c r="W166">
        <f>Trendlines!K165</f>
        <v>0</v>
      </c>
      <c r="X166">
        <f>Trendlines!L165</f>
        <v>0</v>
      </c>
      <c r="Y166">
        <f>Tema_Hrma_Smma!E165</f>
        <v>5187.97</v>
      </c>
      <c r="Z166">
        <f>Tema_Hrma_Smma!F165</f>
        <v>5187.95</v>
      </c>
      <c r="AA166">
        <f>Tema_Hrma_Smma!G165</f>
        <v>5184.4399999999996</v>
      </c>
      <c r="AB166">
        <f>ZScore!H165</f>
        <v>1</v>
      </c>
      <c r="AC166">
        <f>ZScore!I165</f>
        <v>0.26568000000000003</v>
      </c>
      <c r="AD166">
        <f>ZScore!J165</f>
        <v>0</v>
      </c>
      <c r="AE166">
        <f>HA!E165</f>
        <v>5187.57</v>
      </c>
      <c r="AF166">
        <f>HA!F165</f>
        <v>5188.63</v>
      </c>
      <c r="AG166">
        <f>HA!G165</f>
        <v>5184.24</v>
      </c>
      <c r="AH166">
        <f>HA!H165</f>
        <v>5186.91</v>
      </c>
      <c r="AI166">
        <f>HA!I165</f>
        <v>-1</v>
      </c>
      <c r="AJ166">
        <f>HA!J165</f>
        <v>0.66</v>
      </c>
      <c r="AK166">
        <f>HA!K165</f>
        <v>-0.8498</v>
      </c>
      <c r="AL166">
        <f>HA!L165</f>
        <v>-4</v>
      </c>
      <c r="AM166">
        <f>KC!E165</f>
        <v>5214.9742299999998</v>
      </c>
      <c r="AN166">
        <f>KC!F165</f>
        <v>5208.4062700000004</v>
      </c>
      <c r="AO166">
        <f>KC!G165</f>
        <v>5201.8383000000003</v>
      </c>
      <c r="AP166">
        <f>KC!H165</f>
        <v>5195.27034</v>
      </c>
      <c r="AQ166">
        <f>KC!I165</f>
        <v>5188.7023799999997</v>
      </c>
      <c r="AR166">
        <f>KC!J165</f>
        <v>5183.8057600000002</v>
      </c>
      <c r="AS166">
        <f>KC!K165</f>
        <v>5177.2377999999999</v>
      </c>
      <c r="AT166">
        <f>KC!L165</f>
        <v>5170.6698299999998</v>
      </c>
      <c r="AU166">
        <f>KC!M165</f>
        <v>5164.1018700000004</v>
      </c>
      <c r="AV166">
        <f>KC!N165</f>
        <v>5157.5339100000001</v>
      </c>
      <c r="AW166">
        <f>SR_Levels!E165</f>
        <v>5178.6000000000004</v>
      </c>
      <c r="AX166">
        <f>SR_Levels!F165</f>
        <v>5161.8900000000003</v>
      </c>
      <c r="AY166">
        <f>SR_Levels!G165</f>
        <v>5135.8500000000004</v>
      </c>
      <c r="AZ166">
        <f>SR_Levels!H165</f>
        <v>0</v>
      </c>
      <c r="BA166">
        <f>SR_Levels!I165</f>
        <v>5193.3500000000004</v>
      </c>
      <c r="BB166">
        <f>SR_Levels!J165</f>
        <v>5205.3100000000004</v>
      </c>
      <c r="BC166">
        <f>SR_Levels!K165</f>
        <v>0</v>
      </c>
      <c r="BD166">
        <f>SR_Levels!L165</f>
        <v>0</v>
      </c>
      <c r="BE166">
        <f>ZigZag!E165</f>
        <v>0</v>
      </c>
      <c r="BF166">
        <f>ZigZag!F165</f>
        <v>0</v>
      </c>
      <c r="BG166">
        <f>ZigZag!G165</f>
        <v>5185.71</v>
      </c>
      <c r="BH166">
        <f>Dual_Tema!E165</f>
        <v>5189.45</v>
      </c>
      <c r="BI166">
        <f>Dual_Tema!F165</f>
        <v>5186.2299999999996</v>
      </c>
      <c r="BJ166">
        <f>Pinbar!E165</f>
        <v>0</v>
      </c>
      <c r="BK166">
        <f>SSA!E165</f>
        <v>5189.0796600000003</v>
      </c>
      <c r="BL166">
        <f>SSA!F165</f>
        <v>5188.6412099999998</v>
      </c>
      <c r="BN166" t="str">
        <f t="shared" si="357"/>
        <v>Green Candle</v>
      </c>
      <c r="BO166" s="34">
        <f t="shared" si="359"/>
        <v>-3.0442045474243784E-4</v>
      </c>
      <c r="BP166" s="34">
        <f t="shared" si="361"/>
        <v>1.5113554329657664E-3</v>
      </c>
      <c r="BQ166" s="34">
        <f t="shared" si="369"/>
        <v>6.9387558425226814E-5</v>
      </c>
      <c r="BR166" s="34">
        <f t="shared" si="371"/>
        <v>-2.5433869050273117E-4</v>
      </c>
      <c r="BS166" s="35">
        <f t="shared" si="360"/>
        <v>-5.0743179197176858E-5</v>
      </c>
      <c r="BT166" s="35">
        <f t="shared" si="362"/>
        <v>1.2585912666063237E-4</v>
      </c>
      <c r="BU166" s="35">
        <f t="shared" si="370"/>
        <v>3.8547380527553798E-6</v>
      </c>
      <c r="BV166" s="35">
        <f t="shared" si="372"/>
        <v>-1.0598737169353889E-5</v>
      </c>
      <c r="BW166" s="27">
        <v>96</v>
      </c>
      <c r="BX166">
        <f>F166-G166</f>
        <v>4.3900000000003274</v>
      </c>
      <c r="BY166">
        <f>ABS(F166-D165)</f>
        <v>2.4499999999998181</v>
      </c>
      <c r="BZ166">
        <f>ABS(G166-D165)</f>
        <v>1.9400000000005093</v>
      </c>
      <c r="CA166">
        <f t="shared" si="338"/>
        <v>4.3900000000003274</v>
      </c>
      <c r="CB166">
        <f t="shared" si="363"/>
        <v>4.2021428571430466</v>
      </c>
      <c r="CC166">
        <f t="shared" si="366"/>
        <v>5.1842792572303438</v>
      </c>
      <c r="CD166">
        <f t="shared" si="364"/>
        <v>-0.98213640008729719</v>
      </c>
      <c r="CE166">
        <f t="shared" si="367"/>
        <v>-1</v>
      </c>
      <c r="CF166">
        <f t="shared" si="368"/>
        <v>-16</v>
      </c>
      <c r="CG166" s="7" t="str">
        <f t="shared" si="365"/>
        <v>Low Volatility Period</v>
      </c>
      <c r="CI166" s="27"/>
      <c r="CJ166" s="27"/>
      <c r="CK166" s="27"/>
      <c r="CL166" s="27"/>
      <c r="CM166" s="27"/>
      <c r="CN166" s="27"/>
      <c r="CO166" s="27"/>
      <c r="CP166" s="27"/>
      <c r="CQ166" s="27"/>
      <c r="CR166" s="27"/>
      <c r="CS166" s="27"/>
      <c r="CZ166" s="7" t="str">
        <f>IF(AND(D166&gt;BH166,D166&gt;E166),"Bullish Trigger","-----")</f>
        <v>-----</v>
      </c>
      <c r="DA166" s="7" t="str">
        <f>IF(AND(D166&lt;BI166,D166&lt;E166),"Bearish Trigger","-----")</f>
        <v>-----</v>
      </c>
      <c r="DB166" s="13" t="str">
        <f>IF(AND(W166=BE166,W166&gt;0,BE166&gt;0),"Important High","------")</f>
        <v>------</v>
      </c>
      <c r="DC166" s="13" t="str">
        <f>IF(AND(X166=BF166,X166&gt;0,BF166&gt;0),"Important Low","------")</f>
        <v>------</v>
      </c>
      <c r="DD166" s="7" t="str">
        <f>IF(AND(DB166="Important High",DC166="-----",BJ166=1),"Imp High Rej","-----")</f>
        <v>-----</v>
      </c>
      <c r="DE166" s="7" t="str">
        <f>IF(AND(DB166="-----",DC166="Important Low",BJ166=1),"Imp Low Rej","-----")</f>
        <v>-----</v>
      </c>
      <c r="DF166" s="7" t="str">
        <f>IF(Y166&gt;AM166,"Overbought",IF(Y166&gt;AO166,"Bullish Momentum",IF(Y166&gt;AQ166,"Flat Momentum","-----")))</f>
        <v>-----</v>
      </c>
      <c r="DG166" s="7" t="str">
        <f>IF(Y166&lt;AV166,"Oversold",IF(Y166&lt;AT166,"Bearish Momentum",IF(Y166&lt;AR166,"Flat Momentum","-----")))</f>
        <v>-----</v>
      </c>
      <c r="DH166" s="7" t="str">
        <f>IF(AND(DF166="Overbought",AD166=2),"Culminated Thrust","-----")</f>
        <v>-----</v>
      </c>
      <c r="DI166" s="7" t="str">
        <f>IF(AND(DG166="Oversold",AD166=5),"Culminated Thrust","-----")</f>
        <v>-----</v>
      </c>
      <c r="DJ166" s="14">
        <f>(Q166-$D166)/$D166</f>
        <v>1.9388622386343165E-3</v>
      </c>
      <c r="DK166" s="14">
        <f>(R166-$D166)/$D166</f>
        <v>1.7384232000478813E-3</v>
      </c>
      <c r="DL166" s="14">
        <f>(S166-$D166)/$D166</f>
        <v>-1</v>
      </c>
      <c r="DM166" s="14">
        <f>(T166-$D166)/$D166</f>
        <v>-5.6855304214423518E-3</v>
      </c>
      <c r="DN166" s="14">
        <f>(U166-$D166)/$D166</f>
        <v>-2.6943632302292068E-3</v>
      </c>
      <c r="DO166" s="14">
        <f>(V166-$D166)/$D166</f>
        <v>-6.0054619638014528E-3</v>
      </c>
      <c r="DP166" s="14">
        <f t="shared" si="306"/>
        <v>1.9388622386343165E-3</v>
      </c>
      <c r="DQ166" s="14">
        <f t="shared" si="307"/>
        <v>1.7384232000478813E-3</v>
      </c>
      <c r="DR166" s="14">
        <f t="shared" si="308"/>
        <v>-2.6943632302292068E-3</v>
      </c>
      <c r="DS166" s="14">
        <f t="shared" si="309"/>
        <v>-5.6855304214423518E-3</v>
      </c>
      <c r="DT166" s="14">
        <f t="shared" si="310"/>
        <v>-6.0054619638014528E-3</v>
      </c>
      <c r="DU166" s="14">
        <f t="shared" si="311"/>
        <v>-1</v>
      </c>
      <c r="DV166" t="str">
        <f>IF($D166&gt;Q166,"SUP","RES")</f>
        <v>RES</v>
      </c>
      <c r="DW166" t="str">
        <f>IF($D166&gt;R166,"SUP","RES")</f>
        <v>RES</v>
      </c>
      <c r="DX166" t="str">
        <f>IF($D166&gt;S166,"SUP","RES")</f>
        <v>SUP</v>
      </c>
      <c r="DY166" t="str">
        <f>IF($D166&gt;T166,"SUP","RES")</f>
        <v>SUP</v>
      </c>
      <c r="DZ166" t="str">
        <f>IF($D166&gt;U166,"SUP","RES")</f>
        <v>SUP</v>
      </c>
      <c r="EA166" t="str">
        <f>IF($D166&gt;V166,"SUP","RES")</f>
        <v>SUP</v>
      </c>
      <c r="EB166" s="7">
        <f t="shared" si="312"/>
        <v>2</v>
      </c>
      <c r="EC166" s="7">
        <f t="shared" si="313"/>
        <v>4</v>
      </c>
      <c r="ED166" s="13" t="str">
        <f t="shared" si="314"/>
        <v>-----</v>
      </c>
      <c r="EE166" s="13" t="str">
        <f t="shared" si="315"/>
        <v>-----</v>
      </c>
      <c r="EF166" s="7">
        <f>IF(OR(ED166="All Sup",EE166="All Res"),"na",((D166-MIN(Q166:V166))/(MAX(Q166:V166)-MIN(Q166:V166))))</f>
        <v>0.99806488967370488</v>
      </c>
      <c r="EG166">
        <v>1.4999999999999999E-4</v>
      </c>
      <c r="EH166">
        <f>Q166*(1+$EG166)</f>
        <v>5199.4498005000005</v>
      </c>
      <c r="EI166">
        <f>Q166*(1-$EG166)</f>
        <v>5197.8901995000006</v>
      </c>
      <c r="EJ166">
        <f>R166*(1+$EG166)</f>
        <v>5198.4096445000005</v>
      </c>
      <c r="EK166">
        <f>R166*(1-$EG166)</f>
        <v>5196.8503554999998</v>
      </c>
      <c r="EL166">
        <f>S166*(1+$EG166)</f>
        <v>0</v>
      </c>
      <c r="EM166">
        <f>S166*(1-$EG166)</f>
        <v>0</v>
      </c>
      <c r="EN166">
        <f>T166*(1+$EG166)</f>
        <v>5159.8838665000003</v>
      </c>
      <c r="EO166">
        <f>T166*(1-$EG166)</f>
        <v>5158.3361335</v>
      </c>
      <c r="EP166">
        <f>U166*(1+$EG166)</f>
        <v>5175.4061945000003</v>
      </c>
      <c r="EQ166">
        <f>U166*(1-$EG166)</f>
        <v>5173.8538054999999</v>
      </c>
      <c r="ER166">
        <f>V166*(1+$EG166)</f>
        <v>5158.2236175000007</v>
      </c>
      <c r="ES166">
        <f>V166*(1-$EG166)</f>
        <v>5156.6763824999998</v>
      </c>
      <c r="ET166" s="7" t="str">
        <f t="shared" si="316"/>
        <v>-----</v>
      </c>
      <c r="EU166" s="7" t="str">
        <f t="shared" si="317"/>
        <v>-----</v>
      </c>
      <c r="EV166" s="7" t="str">
        <f t="shared" si="318"/>
        <v>-----</v>
      </c>
      <c r="EW166" s="7" t="str">
        <f t="shared" si="319"/>
        <v>-----</v>
      </c>
      <c r="EX166" s="7" t="str">
        <f t="shared" si="320"/>
        <v>-----</v>
      </c>
      <c r="EY166" s="7" t="str">
        <f t="shared" si="321"/>
        <v>-----</v>
      </c>
      <c r="EZ166">
        <f t="shared" si="339"/>
        <v>164</v>
      </c>
      <c r="FA166">
        <f t="shared" si="340"/>
        <v>164</v>
      </c>
      <c r="FB166">
        <f t="shared" si="341"/>
        <v>164</v>
      </c>
      <c r="FC166">
        <f t="shared" si="342"/>
        <v>164</v>
      </c>
      <c r="FD166">
        <f t="shared" si="343"/>
        <v>164</v>
      </c>
      <c r="FE166">
        <f t="shared" si="344"/>
        <v>164</v>
      </c>
      <c r="FF166">
        <f t="shared" si="345"/>
        <v>0</v>
      </c>
      <c r="FG166">
        <f t="shared" si="346"/>
        <v>0</v>
      </c>
      <c r="FH166">
        <f t="shared" si="347"/>
        <v>0</v>
      </c>
      <c r="FI166">
        <f t="shared" si="348"/>
        <v>0</v>
      </c>
      <c r="FJ166">
        <f t="shared" si="349"/>
        <v>0</v>
      </c>
      <c r="FK166">
        <f t="shared" si="350"/>
        <v>0</v>
      </c>
      <c r="FL166" s="7" t="str">
        <f t="shared" si="322"/>
        <v>-----</v>
      </c>
      <c r="FM166" s="7" t="str">
        <f t="shared" si="323"/>
        <v>-----</v>
      </c>
      <c r="FN166" s="7" t="str">
        <f t="shared" si="324"/>
        <v>-----</v>
      </c>
      <c r="FO166" s="7" t="str">
        <f t="shared" si="325"/>
        <v>-----</v>
      </c>
      <c r="FP166" s="7" t="str">
        <f t="shared" si="326"/>
        <v>-----</v>
      </c>
      <c r="FQ166" s="7" t="str">
        <f t="shared" si="327"/>
        <v>-----</v>
      </c>
      <c r="FR166" s="13" t="str">
        <f>IF(FL166="-----","-----",(D166-Q166)/Q166)</f>
        <v>-----</v>
      </c>
      <c r="FS166" s="13" t="str">
        <f>IF(FM166="-----","-----",(Q166-R166)/R166)</f>
        <v>-----</v>
      </c>
      <c r="FT166" s="13" t="str">
        <f>IF(FN166="-----","-----",(R166-S166)/S166)</f>
        <v>-----</v>
      </c>
      <c r="FU166" s="13" t="str">
        <f>IF(FO166="-----","-----",(S166-T166)/T166)</f>
        <v>-----</v>
      </c>
      <c r="FV166" s="13" t="str">
        <f>IF(FP166="-----","-----",(T166-U166)/U166)</f>
        <v>-----</v>
      </c>
      <c r="FW166" s="13" t="str">
        <f>IF(FQ166="-----","-----",(U166-V166)/V166)</f>
        <v>-----</v>
      </c>
      <c r="FX166" s="7" t="str">
        <f t="shared" si="328"/>
        <v>-----</v>
      </c>
      <c r="FY166" s="7" t="str">
        <f t="shared" si="329"/>
        <v>-----</v>
      </c>
      <c r="FZ166" s="7" t="str">
        <f t="shared" si="330"/>
        <v>-----</v>
      </c>
      <c r="GA166" s="7" t="str">
        <f t="shared" si="331"/>
        <v>-----</v>
      </c>
      <c r="GB166" s="7" t="str">
        <f t="shared" si="332"/>
        <v>-----</v>
      </c>
      <c r="GC166" s="7" t="str">
        <f t="shared" si="333"/>
        <v>-----</v>
      </c>
      <c r="GD166" s="7" t="str">
        <f>IF(AND(BG166&gt;AA166,BG165&gt;AA165,BG164&gt;AA164,BG163&gt;AA163,BG162&gt;AA162,BG161&gt;AA161,BG160&gt;AA160,BG159&gt;AA159,BG158&gt;AA158,BG157&gt;AA157,BG156&gt;AA156,BG155&gt;AA155),"Bullish",IF(AND(BG166&lt;AA166,BG165&lt;AA165,BG164&lt;AA164,BG163&lt;AA163,BG162&lt;AA162,BG161&lt;AA161,BG160&lt;AA160,BG159&lt;AA159,BG158&lt;AA158,BG157&lt;AA157,BG156&lt;AA156,BG155&lt;AA155),"Bearish","-----"))</f>
        <v>-----</v>
      </c>
      <c r="GE166">
        <f>(Z166-BG166)/BG166</f>
        <v>4.3195627985363272E-4</v>
      </c>
      <c r="GI166" s="7" t="str">
        <f>IF(Y166&gt;Z166,"Bullish","Bearish")</f>
        <v>Bullish</v>
      </c>
      <c r="GJ166" s="19" t="str">
        <f>IF(AND(D166&gt;Y166,D165&lt;Y165),"TEMA crossover","-----")</f>
        <v>TEMA crossover</v>
      </c>
      <c r="GK166" s="19" t="str">
        <f>IF(AND(D166&lt;Y166,D165&gt;Y165),"TEMA crossunder","-----")</f>
        <v>-----</v>
      </c>
      <c r="GL166" s="20" t="str">
        <f>IF(GD166="Bearish","YES","-----")</f>
        <v>-----</v>
      </c>
      <c r="GM166" s="20" t="str">
        <f>IF(GH166="Reverse to Bearish","YES","-----")</f>
        <v>-----</v>
      </c>
      <c r="GN166" s="20" t="str">
        <f>IF(AND(GI166="Bullish",GI165="Bullish",GI164="Bullish",GI163="Bullish"),"YES","-----")</f>
        <v>YES</v>
      </c>
      <c r="GO166" s="20" t="str">
        <f>IF(OR(GK166="TEMA crossunder",GK165="TEMA crossunder",GK164="TEMA crossunder",GK163="TEMA crossunder"),"YES","-----")</f>
        <v>-----</v>
      </c>
      <c r="GP166" s="20" t="str">
        <f>IF(GD166="Bullish","YES","-----")</f>
        <v>-----</v>
      </c>
      <c r="GQ166" s="20" t="str">
        <f>IF(GH166="Reverse to Bullish","YES","-----")</f>
        <v>-----</v>
      </c>
      <c r="GR166" s="20" t="str">
        <f>IF(AND(GI166="Bearish",GI165="Bearish",GI164="Bearish",GI163="Bearish"),"YES","-----")</f>
        <v>-----</v>
      </c>
      <c r="GS166" s="20" t="str">
        <f>IF(OR(GJ166="TEMA crossover",GJ165="TEMA crossover",GJ164="TEMA crossover",GJ163="TEMA crossover"),"YES","-----")</f>
        <v>YES</v>
      </c>
      <c r="GT166" s="20" t="str">
        <f t="shared" si="351"/>
        <v>-----</v>
      </c>
      <c r="GU166" s="20" t="str">
        <f t="shared" si="352"/>
        <v>-----</v>
      </c>
      <c r="GV166" s="20" t="str">
        <f t="shared" si="353"/>
        <v>-----</v>
      </c>
      <c r="GW166" s="20" t="str">
        <f t="shared" si="354"/>
        <v>-----</v>
      </c>
      <c r="GX166" s="20" t="str">
        <f t="shared" si="355"/>
        <v>-----</v>
      </c>
      <c r="GY166" s="20" t="str">
        <f t="shared" si="356"/>
        <v>-----</v>
      </c>
      <c r="GZ166" s="7" t="str">
        <f>IF(G166&gt;BH166,"YES","-----")</f>
        <v>-----</v>
      </c>
      <c r="HA166" s="7" t="str">
        <f>IF(F166&lt;BI166,"YES","-----")</f>
        <v>-----</v>
      </c>
      <c r="HB166">
        <f>BH166-BI166</f>
        <v>3.2200000000002547</v>
      </c>
      <c r="HI166">
        <f t="shared" si="334"/>
        <v>-2.8496600000007675</v>
      </c>
      <c r="HJ166">
        <f t="shared" si="335"/>
        <v>0.37033999999948719</v>
      </c>
      <c r="HK166" s="7"/>
      <c r="HL166" s="7"/>
      <c r="HM166" s="7"/>
      <c r="HN166" s="7"/>
      <c r="HO166" s="7"/>
      <c r="HP166" s="7"/>
      <c r="HQ166" s="28">
        <f t="shared" si="358"/>
        <v>0.43845000000055734</v>
      </c>
      <c r="HR166" s="28" t="str">
        <f t="shared" si="336"/>
        <v>Bull</v>
      </c>
      <c r="HS166">
        <f t="shared" si="337"/>
        <v>0.43845000000055734</v>
      </c>
    </row>
    <row r="167" spans="1:227" x14ac:dyDescent="0.55000000000000004">
      <c r="A167">
        <f>Validation!A166</f>
        <v>1772077800</v>
      </c>
      <c r="B167" t="str">
        <f>Price!B166</f>
        <v>XAUUSD</v>
      </c>
      <c r="C167" t="str">
        <f>Price!C166</f>
        <v>M5</v>
      </c>
      <c r="D167">
        <f>Price!D166</f>
        <v>5191.34</v>
      </c>
      <c r="E167">
        <f>Price!E166</f>
        <v>5188.6099999999997</v>
      </c>
      <c r="F167">
        <f>Price!F166</f>
        <v>5191.5200000000004</v>
      </c>
      <c r="G167">
        <f>Price!G166</f>
        <v>5187.75</v>
      </c>
      <c r="H167">
        <f>Price!H166</f>
        <v>329</v>
      </c>
      <c r="I167">
        <f>Diagonals!E166</f>
        <v>5176.82</v>
      </c>
      <c r="J167">
        <f>Diagonals!F166</f>
        <v>0</v>
      </c>
      <c r="K167">
        <f>Diagonals!G166</f>
        <v>0</v>
      </c>
      <c r="L167">
        <f>Diagonals!H166</f>
        <v>5187.3100000000004</v>
      </c>
      <c r="M167">
        <f>Diagonals!I166</f>
        <v>0</v>
      </c>
      <c r="N167">
        <f>Diagonals!J166</f>
        <v>0</v>
      </c>
      <c r="O167">
        <f>Diagonals!K166</f>
        <v>0</v>
      </c>
      <c r="P167">
        <f>Diagonals!L166</f>
        <v>0</v>
      </c>
      <c r="Q167">
        <f>Trendlines!E166</f>
        <v>5198.68</v>
      </c>
      <c r="R167">
        <f>Trendlines!F166</f>
        <v>5197.6099999999997</v>
      </c>
      <c r="S167">
        <f>Trendlines!G166</f>
        <v>0</v>
      </c>
      <c r="T167">
        <f>Trendlines!H166</f>
        <v>5159.1899999999996</v>
      </c>
      <c r="U167">
        <f>Trendlines!I166</f>
        <v>5174.6499999999996</v>
      </c>
      <c r="V167">
        <f>Trendlines!J166</f>
        <v>5157.49</v>
      </c>
      <c r="W167">
        <f>Trendlines!K166</f>
        <v>0</v>
      </c>
      <c r="X167">
        <f>Trendlines!L166</f>
        <v>0</v>
      </c>
      <c r="Y167">
        <f>Tema_Hrma_Smma!E166</f>
        <v>5189.1499999999996</v>
      </c>
      <c r="Z167">
        <f>Tema_Hrma_Smma!F166</f>
        <v>5188.28</v>
      </c>
      <c r="AA167">
        <f>Tema_Hrma_Smma!G166</f>
        <v>5184.5600000000004</v>
      </c>
      <c r="AB167">
        <f>ZScore!H166</f>
        <v>1</v>
      </c>
      <c r="AC167">
        <f>ZScore!I166</f>
        <v>0.16528000000000001</v>
      </c>
      <c r="AD167">
        <f>ZScore!J166</f>
        <v>0</v>
      </c>
      <c r="AE167">
        <f>HA!E166</f>
        <v>5187.24</v>
      </c>
      <c r="AF167">
        <f>HA!F166</f>
        <v>5191.5200000000004</v>
      </c>
      <c r="AG167">
        <f>HA!G166</f>
        <v>5187.24</v>
      </c>
      <c r="AH167">
        <f>HA!H166</f>
        <v>5189.8100000000004</v>
      </c>
      <c r="AI167">
        <f>HA!I166</f>
        <v>1</v>
      </c>
      <c r="AJ167">
        <f>HA!J166</f>
        <v>2.56</v>
      </c>
      <c r="AK167">
        <f>HA!K166</f>
        <v>-0.11505</v>
      </c>
      <c r="AL167">
        <f>HA!L166</f>
        <v>1</v>
      </c>
      <c r="AM167">
        <f>KC!E166</f>
        <v>5215.0926499999996</v>
      </c>
      <c r="AN167">
        <f>KC!F166</f>
        <v>5208.5343199999998</v>
      </c>
      <c r="AO167">
        <f>KC!G166</f>
        <v>5201.9759899999999</v>
      </c>
      <c r="AP167">
        <f>KC!H166</f>
        <v>5195.4176500000003</v>
      </c>
      <c r="AQ167">
        <f>KC!I166</f>
        <v>5188.8593199999996</v>
      </c>
      <c r="AR167">
        <f>KC!J166</f>
        <v>5184.1437299999998</v>
      </c>
      <c r="AS167">
        <f>KC!K166</f>
        <v>5177.5853900000002</v>
      </c>
      <c r="AT167">
        <f>KC!L166</f>
        <v>5171.0270600000003</v>
      </c>
      <c r="AU167">
        <f>KC!M166</f>
        <v>5164.4687299999996</v>
      </c>
      <c r="AV167">
        <f>KC!N166</f>
        <v>5157.91039</v>
      </c>
      <c r="AW167">
        <f>SR_Levels!E166</f>
        <v>5178.6000000000004</v>
      </c>
      <c r="AX167">
        <f>SR_Levels!F166</f>
        <v>5161.8900000000003</v>
      </c>
      <c r="AY167">
        <f>SR_Levels!G166</f>
        <v>5135.8500000000004</v>
      </c>
      <c r="AZ167">
        <f>SR_Levels!H166</f>
        <v>0</v>
      </c>
      <c r="BA167">
        <f>SR_Levels!I166</f>
        <v>5193.3500000000004</v>
      </c>
      <c r="BB167">
        <f>SR_Levels!J166</f>
        <v>5205.3100000000004</v>
      </c>
      <c r="BC167">
        <f>SR_Levels!K166</f>
        <v>0</v>
      </c>
      <c r="BD167">
        <f>SR_Levels!L166</f>
        <v>0</v>
      </c>
      <c r="BE167">
        <f>ZigZag!E166</f>
        <v>0</v>
      </c>
      <c r="BF167">
        <f>ZigZag!F166</f>
        <v>0</v>
      </c>
      <c r="BG167">
        <f>ZigZag!G166</f>
        <v>5186.03</v>
      </c>
      <c r="BH167">
        <f>Dual_Tema!E166</f>
        <v>5190.5</v>
      </c>
      <c r="BI167">
        <f>Dual_Tema!F166</f>
        <v>5187.07</v>
      </c>
      <c r="BJ167">
        <f>Pinbar!E166</f>
        <v>0</v>
      </c>
      <c r="BK167">
        <f>SSA!E166</f>
        <v>5190.3456399999995</v>
      </c>
      <c r="BL167">
        <f>SSA!F166</f>
        <v>5189.4934199999998</v>
      </c>
      <c r="BN167" t="str">
        <f t="shared" si="357"/>
        <v>Green Candle</v>
      </c>
      <c r="BO167" s="34">
        <f t="shared" si="359"/>
        <v>5.7791887560165733E-5</v>
      </c>
      <c r="BP167" s="34">
        <f t="shared" si="361"/>
        <v>1.28262249044786E-3</v>
      </c>
      <c r="BQ167" s="34">
        <f t="shared" si="369"/>
        <v>1.524084391832492E-3</v>
      </c>
      <c r="BR167" s="34">
        <f t="shared" si="371"/>
        <v>3.4674330978035073E-5</v>
      </c>
      <c r="BS167" s="35">
        <f t="shared" si="360"/>
        <v>9.6317493305519974E-6</v>
      </c>
      <c r="BT167" s="35">
        <f t="shared" si="362"/>
        <v>1.0682242451731661E-4</v>
      </c>
      <c r="BU167" s="35">
        <f t="shared" si="370"/>
        <v>8.4610476705160309E-5</v>
      </c>
      <c r="BV167" s="35">
        <f t="shared" si="372"/>
        <v>1.4447397869155054E-6</v>
      </c>
      <c r="BW167" s="27">
        <v>96</v>
      </c>
      <c r="BX167">
        <f>F167-G167</f>
        <v>3.7700000000004366</v>
      </c>
      <c r="BY167">
        <f>ABS(F167-D166)</f>
        <v>2.910000000000764</v>
      </c>
      <c r="BZ167">
        <f>ABS(G167-D166)</f>
        <v>0.85999999999967258</v>
      </c>
      <c r="CA167">
        <f t="shared" si="338"/>
        <v>3.7700000000004366</v>
      </c>
      <c r="CB167">
        <f t="shared" si="363"/>
        <v>4.0300000000002001</v>
      </c>
      <c r="CC167">
        <f t="shared" si="366"/>
        <v>5.0832593102853503</v>
      </c>
      <c r="CD167">
        <f t="shared" si="364"/>
        <v>-1.0532593102851502</v>
      </c>
      <c r="CE167">
        <f t="shared" si="367"/>
        <v>-1</v>
      </c>
      <c r="CF167">
        <f t="shared" si="368"/>
        <v>-17</v>
      </c>
      <c r="CG167" s="7" t="str">
        <f t="shared" si="365"/>
        <v>Low Volatility Period</v>
      </c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  <c r="CS167" s="27"/>
      <c r="CZ167" s="7" t="str">
        <f>IF(AND(D167&gt;BH167,D167&gt;E167),"Bullish Trigger","-----")</f>
        <v>Bullish Trigger</v>
      </c>
      <c r="DA167" s="7" t="str">
        <f>IF(AND(D167&lt;BI167,D167&lt;E167),"Bearish Trigger","-----")</f>
        <v>-----</v>
      </c>
      <c r="DB167" s="13" t="str">
        <f>IF(AND(W167=BE167,W167&gt;0,BE167&gt;0),"Important High","------")</f>
        <v>------</v>
      </c>
      <c r="DC167" s="13" t="str">
        <f>IF(AND(X167=BF167,X167&gt;0,BF167&gt;0),"Important Low","------")</f>
        <v>------</v>
      </c>
      <c r="DD167" s="7" t="str">
        <f>IF(AND(DB167="Important High",DC167="-----",BJ167=1),"Imp High Rej","-----")</f>
        <v>-----</v>
      </c>
      <c r="DE167" s="7" t="str">
        <f>IF(AND(DB167="-----",DC167="Important Low",BJ167=1),"Imp Low Rej","-----")</f>
        <v>-----</v>
      </c>
      <c r="DF167" s="7" t="str">
        <f>IF(Y167&gt;AM167,"Overbought",IF(Y167&gt;AO167,"Bullish Momentum",IF(Y167&gt;AQ167,"Flat Momentum","-----")))</f>
        <v>Flat Momentum</v>
      </c>
      <c r="DG167" s="7" t="str">
        <f>IF(Y167&lt;AV167,"Oversold",IF(Y167&lt;AT167,"Bearish Momentum",IF(Y167&lt;AR167,"Flat Momentum","-----")))</f>
        <v>-----</v>
      </c>
      <c r="DH167" s="7" t="str">
        <f>IF(AND(DF167="Overbought",AD167=2),"Culminated Thrust","-----")</f>
        <v>-----</v>
      </c>
      <c r="DI167" s="7" t="str">
        <f>IF(AND(DG167="Oversold",AD167=5),"Culminated Thrust","-----")</f>
        <v>-----</v>
      </c>
      <c r="DJ167" s="14">
        <f>(Q167-$D167)/$D167</f>
        <v>1.4138931374173423E-3</v>
      </c>
      <c r="DK167" s="14">
        <f>(R167-$D167)/$D167</f>
        <v>1.2077806500825465E-3</v>
      </c>
      <c r="DL167" s="14">
        <f>(S167-$D167)/$D167</f>
        <v>-1</v>
      </c>
      <c r="DM167" s="14">
        <f>(T167-$D167)/$D167</f>
        <v>-6.1930060446822102E-3</v>
      </c>
      <c r="DN167" s="14">
        <f>(U167-$D167)/$D167</f>
        <v>-3.2149695454353807E-3</v>
      </c>
      <c r="DO167" s="14">
        <f>(V167-$D167)/$D167</f>
        <v>-6.5204744825036239E-3</v>
      </c>
      <c r="DP167" s="14">
        <f t="shared" si="306"/>
        <v>1.4138931374173423E-3</v>
      </c>
      <c r="DQ167" s="14">
        <f t="shared" si="307"/>
        <v>1.2077806500825465E-3</v>
      </c>
      <c r="DR167" s="14">
        <f t="shared" si="308"/>
        <v>-3.2149695454353807E-3</v>
      </c>
      <c r="DS167" s="14">
        <f t="shared" si="309"/>
        <v>-6.1930060446822102E-3</v>
      </c>
      <c r="DT167" s="14">
        <f t="shared" si="310"/>
        <v>-6.5204744825036239E-3</v>
      </c>
      <c r="DU167" s="14">
        <f t="shared" si="311"/>
        <v>-1</v>
      </c>
      <c r="DV167" t="str">
        <f>IF($D167&gt;Q167,"SUP","RES")</f>
        <v>RES</v>
      </c>
      <c r="DW167" t="str">
        <f>IF($D167&gt;R167,"SUP","RES")</f>
        <v>RES</v>
      </c>
      <c r="DX167" t="str">
        <f>IF($D167&gt;S167,"SUP","RES")</f>
        <v>SUP</v>
      </c>
      <c r="DY167" t="str">
        <f>IF($D167&gt;T167,"SUP","RES")</f>
        <v>SUP</v>
      </c>
      <c r="DZ167" t="str">
        <f>IF($D167&gt;U167,"SUP","RES")</f>
        <v>SUP</v>
      </c>
      <c r="EA167" t="str">
        <f>IF($D167&gt;V167,"SUP","RES")</f>
        <v>SUP</v>
      </c>
      <c r="EB167" s="7">
        <f t="shared" si="312"/>
        <v>2</v>
      </c>
      <c r="EC167" s="7">
        <f t="shared" si="313"/>
        <v>4</v>
      </c>
      <c r="ED167" s="13" t="str">
        <f t="shared" si="314"/>
        <v>-----</v>
      </c>
      <c r="EE167" s="13" t="str">
        <f t="shared" si="315"/>
        <v>-----</v>
      </c>
      <c r="EF167" s="7">
        <f>IF(OR(ED167="All Sup",EE167="All Res"),"na",((D167-MIN(Q167:V167))/(MAX(Q167:V167)-MIN(Q167:V167))))</f>
        <v>0.99858810313387236</v>
      </c>
      <c r="EG167">
        <v>1.4999999999999999E-4</v>
      </c>
      <c r="EH167">
        <f>Q167*(1+$EG167)</f>
        <v>5199.4598020000012</v>
      </c>
      <c r="EI167">
        <f>Q167*(1-$EG167)</f>
        <v>5197.9001980000003</v>
      </c>
      <c r="EJ167">
        <f>R167*(1+$EG167)</f>
        <v>5198.3896414999999</v>
      </c>
      <c r="EK167">
        <f>R167*(1-$EG167)</f>
        <v>5196.8303584999994</v>
      </c>
      <c r="EL167">
        <f>S167*(1+$EG167)</f>
        <v>0</v>
      </c>
      <c r="EM167">
        <f>S167*(1-$EG167)</f>
        <v>0</v>
      </c>
      <c r="EN167">
        <f>T167*(1+$EG167)</f>
        <v>5159.9638784999997</v>
      </c>
      <c r="EO167">
        <f>T167*(1-$EG167)</f>
        <v>5158.4161214999995</v>
      </c>
      <c r="EP167">
        <f>U167*(1+$EG167)</f>
        <v>5175.4261974999999</v>
      </c>
      <c r="EQ167">
        <f>U167*(1-$EG167)</f>
        <v>5173.8738024999993</v>
      </c>
      <c r="ER167">
        <f>V167*(1+$EG167)</f>
        <v>5158.2636235</v>
      </c>
      <c r="ES167">
        <f>V167*(1-$EG167)</f>
        <v>5156.7163764999996</v>
      </c>
      <c r="ET167" s="7" t="str">
        <f t="shared" si="316"/>
        <v>-----</v>
      </c>
      <c r="EU167" s="7" t="str">
        <f t="shared" si="317"/>
        <v>-----</v>
      </c>
      <c r="EV167" s="7" t="str">
        <f t="shared" si="318"/>
        <v>-----</v>
      </c>
      <c r="EW167" s="7" t="str">
        <f t="shared" si="319"/>
        <v>-----</v>
      </c>
      <c r="EX167" s="7" t="str">
        <f t="shared" si="320"/>
        <v>-----</v>
      </c>
      <c r="EY167" s="7" t="str">
        <f t="shared" si="321"/>
        <v>-----</v>
      </c>
      <c r="EZ167">
        <f t="shared" si="339"/>
        <v>165</v>
      </c>
      <c r="FA167">
        <f t="shared" si="340"/>
        <v>165</v>
      </c>
      <c r="FB167">
        <f t="shared" si="341"/>
        <v>165</v>
      </c>
      <c r="FC167">
        <f t="shared" si="342"/>
        <v>165</v>
      </c>
      <c r="FD167">
        <f t="shared" si="343"/>
        <v>165</v>
      </c>
      <c r="FE167">
        <f t="shared" si="344"/>
        <v>165</v>
      </c>
      <c r="FF167">
        <f t="shared" si="345"/>
        <v>0</v>
      </c>
      <c r="FG167">
        <f t="shared" si="346"/>
        <v>0</v>
      </c>
      <c r="FH167">
        <f t="shared" si="347"/>
        <v>0</v>
      </c>
      <c r="FI167">
        <f t="shared" si="348"/>
        <v>0</v>
      </c>
      <c r="FJ167">
        <f t="shared" si="349"/>
        <v>0</v>
      </c>
      <c r="FK167">
        <f t="shared" si="350"/>
        <v>0</v>
      </c>
      <c r="FL167" s="7" t="str">
        <f t="shared" si="322"/>
        <v>-----</v>
      </c>
      <c r="FM167" s="7" t="str">
        <f t="shared" si="323"/>
        <v>-----</v>
      </c>
      <c r="FN167" s="7" t="str">
        <f t="shared" si="324"/>
        <v>-----</v>
      </c>
      <c r="FO167" s="7" t="str">
        <f t="shared" si="325"/>
        <v>-----</v>
      </c>
      <c r="FP167" s="7" t="str">
        <f t="shared" si="326"/>
        <v>-----</v>
      </c>
      <c r="FQ167" s="7" t="str">
        <f t="shared" si="327"/>
        <v>-----</v>
      </c>
      <c r="FR167" s="13" t="str">
        <f>IF(FL167="-----","-----",(D167-Q167)/Q167)</f>
        <v>-----</v>
      </c>
      <c r="FS167" s="13" t="str">
        <f>IF(FM167="-----","-----",(Q167-R167)/R167)</f>
        <v>-----</v>
      </c>
      <c r="FT167" s="13" t="str">
        <f>IF(FN167="-----","-----",(R167-S167)/S167)</f>
        <v>-----</v>
      </c>
      <c r="FU167" s="13" t="str">
        <f>IF(FO167="-----","-----",(S167-T167)/T167)</f>
        <v>-----</v>
      </c>
      <c r="FV167" s="13" t="str">
        <f>IF(FP167="-----","-----",(T167-U167)/U167)</f>
        <v>-----</v>
      </c>
      <c r="FW167" s="13" t="str">
        <f>IF(FQ167="-----","-----",(U167-V167)/V167)</f>
        <v>-----</v>
      </c>
      <c r="FX167" s="7" t="str">
        <f t="shared" si="328"/>
        <v>-----</v>
      </c>
      <c r="FY167" s="7" t="str">
        <f t="shared" si="329"/>
        <v>-----</v>
      </c>
      <c r="FZ167" s="7" t="str">
        <f t="shared" si="330"/>
        <v>-----</v>
      </c>
      <c r="GA167" s="7" t="str">
        <f t="shared" si="331"/>
        <v>-----</v>
      </c>
      <c r="GB167" s="7" t="str">
        <f t="shared" si="332"/>
        <v>-----</v>
      </c>
      <c r="GC167" s="7" t="str">
        <f t="shared" si="333"/>
        <v>-----</v>
      </c>
      <c r="GD167" s="7" t="str">
        <f>IF(AND(BG167&gt;AA167,BG166&gt;AA166,BG165&gt;AA165,BG164&gt;AA164,BG163&gt;AA163,BG162&gt;AA162,BG161&gt;AA161,BG160&gt;AA160,BG159&gt;AA159,BG158&gt;AA158,BG157&gt;AA157,BG156&gt;AA156),"Bullish",IF(AND(BG167&lt;AA167,BG166&lt;AA166,BG165&lt;AA165,BG164&lt;AA164,BG163&lt;AA163,BG162&lt;AA162,BG161&lt;AA161,BG160&lt;AA160,BG159&lt;AA159,BG158&lt;AA158,BG157&lt;AA157,BG156&lt;AA156),"Bearish","-----"))</f>
        <v>Bullish</v>
      </c>
      <c r="GE167">
        <f>(Z167-BG167)/BG167</f>
        <v>4.3385788358339618E-4</v>
      </c>
      <c r="GI167" s="7" t="str">
        <f>IF(Y167&gt;Z167,"Bullish","Bearish")</f>
        <v>Bullish</v>
      </c>
      <c r="GJ167" s="19" t="str">
        <f>IF(AND(D167&gt;Y167,D166&lt;Y166),"TEMA crossover","-----")</f>
        <v>-----</v>
      </c>
      <c r="GK167" s="19" t="str">
        <f>IF(AND(D167&lt;Y167,D166&gt;Y166),"TEMA crossunder","-----")</f>
        <v>-----</v>
      </c>
      <c r="GL167" s="20" t="str">
        <f>IF(GD167="Bearish","YES","-----")</f>
        <v>-----</v>
      </c>
      <c r="GM167" s="20" t="str">
        <f>IF(GH167="Reverse to Bearish","YES","-----")</f>
        <v>-----</v>
      </c>
      <c r="GN167" s="20" t="str">
        <f>IF(AND(GI167="Bullish",GI166="Bullish",GI165="Bullish",GI164="Bullish"),"YES","-----")</f>
        <v>YES</v>
      </c>
      <c r="GO167" s="20" t="str">
        <f>IF(OR(GK167="TEMA crossunder",GK166="TEMA crossunder",GK165="TEMA crossunder",GK164="TEMA crossunder"),"YES","-----")</f>
        <v>-----</v>
      </c>
      <c r="GP167" s="20" t="str">
        <f>IF(GD167="Bullish","YES","-----")</f>
        <v>YES</v>
      </c>
      <c r="GQ167" s="20" t="str">
        <f>IF(GH167="Reverse to Bullish","YES","-----")</f>
        <v>-----</v>
      </c>
      <c r="GR167" s="20" t="str">
        <f>IF(AND(GI167="Bearish",GI166="Bearish",GI165="Bearish",GI164="Bearish"),"YES","-----")</f>
        <v>-----</v>
      </c>
      <c r="GS167" s="20" t="str">
        <f>IF(OR(GJ167="TEMA crossover",GJ166="TEMA crossover",GJ165="TEMA crossover",GJ164="TEMA crossover"),"YES","-----")</f>
        <v>YES</v>
      </c>
      <c r="GT167" s="20" t="str">
        <f t="shared" si="351"/>
        <v>-----</v>
      </c>
      <c r="GU167" s="20" t="str">
        <f t="shared" si="352"/>
        <v>-----</v>
      </c>
      <c r="GV167" s="20" t="str">
        <f t="shared" si="353"/>
        <v>-----</v>
      </c>
      <c r="GW167" s="20" t="str">
        <f t="shared" si="354"/>
        <v>-----</v>
      </c>
      <c r="GX167" s="20" t="str">
        <f t="shared" si="355"/>
        <v>-----</v>
      </c>
      <c r="GY167" s="20" t="str">
        <f t="shared" si="356"/>
        <v>-----</v>
      </c>
      <c r="GZ167" s="7" t="str">
        <f>IF(G167&gt;BH167,"YES","-----")</f>
        <v>-----</v>
      </c>
      <c r="HA167" s="7" t="str">
        <f>IF(F167&lt;BI167,"YES","-----")</f>
        <v>-----</v>
      </c>
      <c r="HB167">
        <f>BH167-BI167</f>
        <v>3.430000000000291</v>
      </c>
      <c r="HI167">
        <f t="shared" si="334"/>
        <v>-3.2756399999998393</v>
      </c>
      <c r="HJ167">
        <f t="shared" si="335"/>
        <v>0.15436000000045169</v>
      </c>
      <c r="HK167" s="7"/>
      <c r="HL167" s="7"/>
      <c r="HM167" s="7"/>
      <c r="HN167" s="7"/>
      <c r="HO167" s="7"/>
      <c r="HP167" s="7"/>
      <c r="HQ167" s="28">
        <f t="shared" si="358"/>
        <v>0.85221999999976106</v>
      </c>
      <c r="HR167" s="28" t="str">
        <f t="shared" si="336"/>
        <v>Bull</v>
      </c>
      <c r="HS167">
        <f t="shared" si="337"/>
        <v>0.85221999999976106</v>
      </c>
    </row>
    <row r="168" spans="1:227" x14ac:dyDescent="0.55000000000000004">
      <c r="A168">
        <f>Validation!A167</f>
        <v>1772078100</v>
      </c>
      <c r="B168" t="str">
        <f>Price!B167</f>
        <v>XAUUSD</v>
      </c>
      <c r="C168" t="str">
        <f>Price!C167</f>
        <v>M5</v>
      </c>
      <c r="D168">
        <f>Price!D167</f>
        <v>5192.63</v>
      </c>
      <c r="E168">
        <f>Price!E167</f>
        <v>5191.3599999999997</v>
      </c>
      <c r="F168">
        <f>Price!F167</f>
        <v>5192.87</v>
      </c>
      <c r="G168">
        <f>Price!G167</f>
        <v>5190.46</v>
      </c>
      <c r="H168">
        <f>Price!H167</f>
        <v>308</v>
      </c>
      <c r="I168">
        <f>Diagonals!E167</f>
        <v>5177</v>
      </c>
      <c r="J168">
        <f>Diagonals!F167</f>
        <v>0</v>
      </c>
      <c r="K168">
        <f>Diagonals!G167</f>
        <v>0</v>
      </c>
      <c r="L168">
        <f>Diagonals!H167</f>
        <v>5186.9799999999996</v>
      </c>
      <c r="M168">
        <f>Diagonals!I167</f>
        <v>0</v>
      </c>
      <c r="N168">
        <f>Diagonals!J167</f>
        <v>0</v>
      </c>
      <c r="O168">
        <f>Diagonals!K167</f>
        <v>0</v>
      </c>
      <c r="P168">
        <f>Diagonals!L167</f>
        <v>0</v>
      </c>
      <c r="Q168">
        <f>Trendlines!E167</f>
        <v>5198.6899999999996</v>
      </c>
      <c r="R168">
        <f>Trendlines!F167</f>
        <v>5197.58</v>
      </c>
      <c r="S168">
        <f>Trendlines!G167</f>
        <v>0</v>
      </c>
      <c r="T168">
        <f>Trendlines!H167</f>
        <v>5159.2700000000004</v>
      </c>
      <c r="U168">
        <f>Trendlines!I167</f>
        <v>5174.67</v>
      </c>
      <c r="V168">
        <f>Trendlines!J167</f>
        <v>5157.53</v>
      </c>
      <c r="W168">
        <f>Trendlines!K167</f>
        <v>0</v>
      </c>
      <c r="X168">
        <f>Trendlines!L167</f>
        <v>0</v>
      </c>
      <c r="Y168">
        <f>Tema_Hrma_Smma!E167</f>
        <v>5190.7299999999996</v>
      </c>
      <c r="Z168">
        <f>Tema_Hrma_Smma!F167</f>
        <v>5188.92</v>
      </c>
      <c r="AA168">
        <f>Tema_Hrma_Smma!G167</f>
        <v>5184.74</v>
      </c>
      <c r="AB168">
        <f>ZScore!H167</f>
        <v>1</v>
      </c>
      <c r="AC168">
        <f>ZScore!I167</f>
        <v>0.64580000000000004</v>
      </c>
      <c r="AD168">
        <f>ZScore!J167</f>
        <v>0</v>
      </c>
      <c r="AE168">
        <f>HA!E167</f>
        <v>5188.5200000000004</v>
      </c>
      <c r="AF168">
        <f>HA!F167</f>
        <v>5192.87</v>
      </c>
      <c r="AG168">
        <f>HA!G167</f>
        <v>5188.5200000000004</v>
      </c>
      <c r="AH168">
        <f>HA!H167</f>
        <v>5191.83</v>
      </c>
      <c r="AI168">
        <f>HA!I167</f>
        <v>1</v>
      </c>
      <c r="AJ168">
        <f>HA!J167</f>
        <v>3.31</v>
      </c>
      <c r="AK168">
        <f>HA!K167</f>
        <v>0.17177000000000001</v>
      </c>
      <c r="AL168">
        <f>HA!L167</f>
        <v>2</v>
      </c>
      <c r="AM168">
        <f>KC!E167</f>
        <v>5215.2658099999999</v>
      </c>
      <c r="AN168">
        <f>KC!F167</f>
        <v>5208.7199499999997</v>
      </c>
      <c r="AO168">
        <f>KC!G167</f>
        <v>5202.1740799999998</v>
      </c>
      <c r="AP168">
        <f>KC!H167</f>
        <v>5195.6282199999996</v>
      </c>
      <c r="AQ168">
        <f>KC!I167</f>
        <v>5189.0823600000003</v>
      </c>
      <c r="AR168">
        <f>KC!J167</f>
        <v>5184.5643600000003</v>
      </c>
      <c r="AS168">
        <f>KC!K167</f>
        <v>5178.0184900000004</v>
      </c>
      <c r="AT168">
        <f>KC!L167</f>
        <v>5171.4726300000002</v>
      </c>
      <c r="AU168">
        <f>KC!M167</f>
        <v>5164.9267600000003</v>
      </c>
      <c r="AV168">
        <f>KC!N167</f>
        <v>5158.3809000000001</v>
      </c>
      <c r="AW168">
        <f>SR_Levels!E167</f>
        <v>5178.6000000000004</v>
      </c>
      <c r="AX168">
        <f>SR_Levels!F167</f>
        <v>5161.8900000000003</v>
      </c>
      <c r="AY168">
        <f>SR_Levels!G167</f>
        <v>5135.8500000000004</v>
      </c>
      <c r="AZ168">
        <f>SR_Levels!H167</f>
        <v>0</v>
      </c>
      <c r="BA168">
        <f>SR_Levels!I167</f>
        <v>5193.3500000000004</v>
      </c>
      <c r="BB168">
        <f>SR_Levels!J167</f>
        <v>5205.3100000000004</v>
      </c>
      <c r="BC168">
        <f>SR_Levels!K167</f>
        <v>0</v>
      </c>
      <c r="BD168">
        <f>SR_Levels!L167</f>
        <v>0</v>
      </c>
      <c r="BE168">
        <f>ZigZag!E167</f>
        <v>0</v>
      </c>
      <c r="BF168">
        <f>ZigZag!F167</f>
        <v>0</v>
      </c>
      <c r="BG168">
        <f>ZigZag!G167</f>
        <v>5186.45</v>
      </c>
      <c r="BH168">
        <f>Dual_Tema!E167</f>
        <v>5191.8100000000004</v>
      </c>
      <c r="BI168">
        <f>Dual_Tema!F167</f>
        <v>5188.8999999999996</v>
      </c>
      <c r="BJ168">
        <f>Pinbar!E167</f>
        <v>0</v>
      </c>
      <c r="BK168">
        <f>SSA!E167</f>
        <v>5191.8522499999999</v>
      </c>
      <c r="BL168">
        <f>SSA!F167</f>
        <v>5190.6728400000002</v>
      </c>
      <c r="BN168" t="str">
        <f t="shared" si="357"/>
        <v>Green Candle</v>
      </c>
      <c r="BO168" s="34">
        <f t="shared" si="359"/>
        <v>8.2492507251807901E-4</v>
      </c>
      <c r="BP168" s="34">
        <f t="shared" si="361"/>
        <v>1.5990463588422266E-3</v>
      </c>
      <c r="BQ168" s="34">
        <f t="shared" si="369"/>
        <v>2.2853657453785203E-3</v>
      </c>
      <c r="BR168" s="34">
        <f t="shared" si="371"/>
        <v>1.7720558351674853E-4</v>
      </c>
      <c r="BS168" s="35">
        <f t="shared" si="360"/>
        <v>1.3744027885564947E-4</v>
      </c>
      <c r="BT168" s="35">
        <f t="shared" si="362"/>
        <v>1.3315630163623915E-4</v>
      </c>
      <c r="BU168" s="35">
        <f t="shared" si="370"/>
        <v>1.2682794581841961E-4</v>
      </c>
      <c r="BV168" s="35">
        <f t="shared" si="372"/>
        <v>7.3829391062929517E-6</v>
      </c>
      <c r="BW168" s="27">
        <v>96</v>
      </c>
      <c r="BX168">
        <f>F168-G168</f>
        <v>2.4099999999998545</v>
      </c>
      <c r="BY168">
        <f>ABS(F168-D167)</f>
        <v>1.5299999999997453</v>
      </c>
      <c r="BZ168">
        <f>ABS(G168-D167)</f>
        <v>0.88000000000010914</v>
      </c>
      <c r="CA168">
        <f t="shared" si="338"/>
        <v>2.4099999999998545</v>
      </c>
      <c r="CB168">
        <f t="shared" si="363"/>
        <v>3.6935714285716261</v>
      </c>
      <c r="CC168">
        <f t="shared" si="366"/>
        <v>4.8923122166935284</v>
      </c>
      <c r="CD168">
        <f t="shared" si="364"/>
        <v>-1.1987407881219023</v>
      </c>
      <c r="CE168">
        <f t="shared" si="367"/>
        <v>-1</v>
      </c>
      <c r="CF168">
        <f t="shared" si="368"/>
        <v>-18</v>
      </c>
      <c r="CG168" s="7" t="str">
        <f t="shared" si="365"/>
        <v>Low Volatility Period</v>
      </c>
      <c r="CI168" s="27"/>
      <c r="CJ168" s="27"/>
      <c r="CK168" s="27"/>
      <c r="CL168" s="27"/>
      <c r="CM168" s="27"/>
      <c r="CN168" s="27"/>
      <c r="CO168" s="27"/>
      <c r="CP168" s="27"/>
      <c r="CQ168" s="27"/>
      <c r="CR168" s="27"/>
      <c r="CS168" s="27"/>
      <c r="CZ168" s="7" t="str">
        <f>IF(AND(D168&gt;BH168,D168&gt;E168),"Bullish Trigger","-----")</f>
        <v>Bullish Trigger</v>
      </c>
      <c r="DA168" s="7" t="str">
        <f>IF(AND(D168&lt;BI168,D168&lt;E168),"Bearish Trigger","-----")</f>
        <v>-----</v>
      </c>
      <c r="DB168" s="13" t="str">
        <f>IF(AND(W168=BE168,W168&gt;0,BE168&gt;0),"Important High","------")</f>
        <v>------</v>
      </c>
      <c r="DC168" s="13" t="str">
        <f>IF(AND(X168=BF168,X168&gt;0,BF168&gt;0),"Important Low","------")</f>
        <v>------</v>
      </c>
      <c r="DD168" s="7" t="str">
        <f>IF(AND(DB168="Important High",DC168="-----",BJ168=1),"Imp High Rej","-----")</f>
        <v>-----</v>
      </c>
      <c r="DE168" s="7" t="str">
        <f>IF(AND(DB168="-----",DC168="Important Low",BJ168=1),"Imp Low Rej","-----")</f>
        <v>-----</v>
      </c>
      <c r="DF168" s="7" t="str">
        <f>IF(Y168&gt;AM168,"Overbought",IF(Y168&gt;AO168,"Bullish Momentum",IF(Y168&gt;AQ168,"Flat Momentum","-----")))</f>
        <v>Flat Momentum</v>
      </c>
      <c r="DG168" s="7" t="str">
        <f>IF(Y168&lt;AV168,"Oversold",IF(Y168&lt;AT168,"Bearish Momentum",IF(Y168&lt;AR168,"Flat Momentum","-----")))</f>
        <v>-----</v>
      </c>
      <c r="DH168" s="7" t="str">
        <f>IF(AND(DF168="Overbought",AD168=2),"Culminated Thrust","-----")</f>
        <v>-----</v>
      </c>
      <c r="DI168" s="7" t="str">
        <f>IF(AND(DG168="Oversold",AD168=5),"Culminated Thrust","-----")</f>
        <v>-----</v>
      </c>
      <c r="DJ168" s="14">
        <f>(Q168-$D168)/$D168</f>
        <v>1.1670386682662718E-3</v>
      </c>
      <c r="DK168" s="14">
        <f>(R168-$D168)/$D168</f>
        <v>9.5327415972249472E-4</v>
      </c>
      <c r="DL168" s="14">
        <f>(S168-$D168)/$D168</f>
        <v>-1</v>
      </c>
      <c r="DM168" s="14">
        <f>(T168-$D168)/$D168</f>
        <v>-6.4244900946148044E-3</v>
      </c>
      <c r="DN168" s="14">
        <f>(U168-$D168)/$D168</f>
        <v>-3.4587482643670042E-3</v>
      </c>
      <c r="DO168" s="14">
        <f>(V168-$D168)/$D168</f>
        <v>-6.7595804053052809E-3</v>
      </c>
      <c r="DP168" s="14">
        <f t="shared" si="306"/>
        <v>1.1670386682662718E-3</v>
      </c>
      <c r="DQ168" s="14">
        <f t="shared" si="307"/>
        <v>9.5327415972249472E-4</v>
      </c>
      <c r="DR168" s="14">
        <f t="shared" si="308"/>
        <v>-3.4587482643670042E-3</v>
      </c>
      <c r="DS168" s="14">
        <f t="shared" si="309"/>
        <v>-6.4244900946148044E-3</v>
      </c>
      <c r="DT168" s="14">
        <f t="shared" si="310"/>
        <v>-6.7595804053052809E-3</v>
      </c>
      <c r="DU168" s="14">
        <f t="shared" si="311"/>
        <v>-1</v>
      </c>
      <c r="DV168" t="str">
        <f>IF($D168&gt;Q168,"SUP","RES")</f>
        <v>RES</v>
      </c>
      <c r="DW168" t="str">
        <f>IF($D168&gt;R168,"SUP","RES")</f>
        <v>RES</v>
      </c>
      <c r="DX168" t="str">
        <f>IF($D168&gt;S168,"SUP","RES")</f>
        <v>SUP</v>
      </c>
      <c r="DY168" t="str">
        <f>IF($D168&gt;T168,"SUP","RES")</f>
        <v>SUP</v>
      </c>
      <c r="DZ168" t="str">
        <f>IF($D168&gt;U168,"SUP","RES")</f>
        <v>SUP</v>
      </c>
      <c r="EA168" t="str">
        <f>IF($D168&gt;V168,"SUP","RES")</f>
        <v>SUP</v>
      </c>
      <c r="EB168" s="7">
        <f t="shared" si="312"/>
        <v>2</v>
      </c>
      <c r="EC168" s="7">
        <f t="shared" si="313"/>
        <v>4</v>
      </c>
      <c r="ED168" s="13" t="str">
        <f t="shared" si="314"/>
        <v>-----</v>
      </c>
      <c r="EE168" s="13" t="str">
        <f t="shared" si="315"/>
        <v>-----</v>
      </c>
      <c r="EF168" s="7">
        <f>IF(OR(ED168="All Sup",EE168="All Res"),"na",((D168-MIN(Q168:V168))/(MAX(Q168:V168)-MIN(Q168:V168))))</f>
        <v>0.99883432172335729</v>
      </c>
      <c r="EG168">
        <v>1.4999999999999999E-4</v>
      </c>
      <c r="EH168">
        <f>Q168*(1+$EG168)</f>
        <v>5199.4698035000001</v>
      </c>
      <c r="EI168">
        <f>Q168*(1-$EG168)</f>
        <v>5197.9101965</v>
      </c>
      <c r="EJ168">
        <f>R168*(1+$EG168)</f>
        <v>5198.3596370000005</v>
      </c>
      <c r="EK168">
        <f>R168*(1-$EG168)</f>
        <v>5196.8003630000003</v>
      </c>
      <c r="EL168">
        <f>S168*(1+$EG168)</f>
        <v>0</v>
      </c>
      <c r="EM168">
        <f>S168*(1-$EG168)</f>
        <v>0</v>
      </c>
      <c r="EN168">
        <f>T168*(1+$EG168)</f>
        <v>5160.043890500001</v>
      </c>
      <c r="EO168">
        <f>T168*(1-$EG168)</f>
        <v>5158.4961095000008</v>
      </c>
      <c r="EP168">
        <f>U168*(1+$EG168)</f>
        <v>5175.4462005000005</v>
      </c>
      <c r="EQ168">
        <f>U168*(1-$EG168)</f>
        <v>5173.8937995000006</v>
      </c>
      <c r="ER168">
        <f>V168*(1+$EG168)</f>
        <v>5158.3036295000002</v>
      </c>
      <c r="ES168">
        <f>V168*(1-$EG168)</f>
        <v>5156.7563705000002</v>
      </c>
      <c r="ET168" s="7" t="str">
        <f t="shared" si="316"/>
        <v>-----</v>
      </c>
      <c r="EU168" s="7" t="str">
        <f t="shared" si="317"/>
        <v>-----</v>
      </c>
      <c r="EV168" s="7" t="str">
        <f t="shared" si="318"/>
        <v>-----</v>
      </c>
      <c r="EW168" s="7" t="str">
        <f t="shared" si="319"/>
        <v>-----</v>
      </c>
      <c r="EX168" s="7" t="str">
        <f t="shared" si="320"/>
        <v>-----</v>
      </c>
      <c r="EY168" s="7" t="str">
        <f t="shared" si="321"/>
        <v>-----</v>
      </c>
      <c r="EZ168">
        <f t="shared" si="339"/>
        <v>166</v>
      </c>
      <c r="FA168">
        <f t="shared" si="340"/>
        <v>166</v>
      </c>
      <c r="FB168">
        <f t="shared" si="341"/>
        <v>166</v>
      </c>
      <c r="FC168">
        <f t="shared" si="342"/>
        <v>166</v>
      </c>
      <c r="FD168">
        <f t="shared" si="343"/>
        <v>166</v>
      </c>
      <c r="FE168">
        <f t="shared" si="344"/>
        <v>166</v>
      </c>
      <c r="FF168">
        <f t="shared" si="345"/>
        <v>0</v>
      </c>
      <c r="FG168">
        <f t="shared" si="346"/>
        <v>0</v>
      </c>
      <c r="FH168">
        <f t="shared" si="347"/>
        <v>0</v>
      </c>
      <c r="FI168">
        <f t="shared" si="348"/>
        <v>0</v>
      </c>
      <c r="FJ168">
        <f t="shared" si="349"/>
        <v>0</v>
      </c>
      <c r="FK168">
        <f t="shared" si="350"/>
        <v>0</v>
      </c>
      <c r="FL168" s="7" t="str">
        <f t="shared" si="322"/>
        <v>-----</v>
      </c>
      <c r="FM168" s="7" t="str">
        <f t="shared" si="323"/>
        <v>-----</v>
      </c>
      <c r="FN168" s="7" t="str">
        <f t="shared" si="324"/>
        <v>-----</v>
      </c>
      <c r="FO168" s="7" t="str">
        <f t="shared" si="325"/>
        <v>-----</v>
      </c>
      <c r="FP168" s="7" t="str">
        <f t="shared" si="326"/>
        <v>-----</v>
      </c>
      <c r="FQ168" s="7" t="str">
        <f t="shared" si="327"/>
        <v>-----</v>
      </c>
      <c r="FR168" s="13" t="str">
        <f>IF(FL168="-----","-----",(D168-Q168)/Q168)</f>
        <v>-----</v>
      </c>
      <c r="FS168" s="13" t="str">
        <f>IF(FM168="-----","-----",(Q168-R168)/R168)</f>
        <v>-----</v>
      </c>
      <c r="FT168" s="13" t="str">
        <f>IF(FN168="-----","-----",(R168-S168)/S168)</f>
        <v>-----</v>
      </c>
      <c r="FU168" s="13" t="str">
        <f>IF(FO168="-----","-----",(S168-T168)/T168)</f>
        <v>-----</v>
      </c>
      <c r="FV168" s="13" t="str">
        <f>IF(FP168="-----","-----",(T168-U168)/U168)</f>
        <v>-----</v>
      </c>
      <c r="FW168" s="13" t="str">
        <f>IF(FQ168="-----","-----",(U168-V168)/V168)</f>
        <v>-----</v>
      </c>
      <c r="FX168" s="7" t="str">
        <f t="shared" si="328"/>
        <v>-----</v>
      </c>
      <c r="FY168" s="7" t="str">
        <f t="shared" si="329"/>
        <v>-----</v>
      </c>
      <c r="FZ168" s="7" t="str">
        <f t="shared" si="330"/>
        <v>-----</v>
      </c>
      <c r="GA168" s="7" t="str">
        <f t="shared" si="331"/>
        <v>-----</v>
      </c>
      <c r="GB168" s="7" t="str">
        <f t="shared" si="332"/>
        <v>-----</v>
      </c>
      <c r="GC168" s="7" t="str">
        <f t="shared" si="333"/>
        <v>-----</v>
      </c>
      <c r="GD168" s="7" t="str">
        <f>IF(AND(BG168&gt;AA168,BG167&gt;AA167,BG166&gt;AA166,BG165&gt;AA165,BG164&gt;AA164,BG163&gt;AA163,BG162&gt;AA162,BG161&gt;AA161,BG160&gt;AA160,BG159&gt;AA159,BG158&gt;AA158,BG157&gt;AA157),"Bullish",IF(AND(BG168&lt;AA168,BG167&lt;AA167,BG166&lt;AA166,BG165&lt;AA165,BG164&lt;AA164,BG163&lt;AA163,BG162&lt;AA162,BG161&lt;AA161,BG160&lt;AA160,BG159&lt;AA159,BG158&lt;AA158,BG157&lt;AA157),"Bearish","-----"))</f>
        <v>Bullish</v>
      </c>
      <c r="GE168">
        <f>(Z168-BG168)/BG168</f>
        <v>4.7624097407672971E-4</v>
      </c>
      <c r="GI168" s="7" t="str">
        <f>IF(Y168&gt;Z168,"Bullish","Bearish")</f>
        <v>Bullish</v>
      </c>
      <c r="GJ168" s="19" t="str">
        <f>IF(AND(D168&gt;Y168,D167&lt;Y167),"TEMA crossover","-----")</f>
        <v>-----</v>
      </c>
      <c r="GK168" s="19" t="str">
        <f>IF(AND(D168&lt;Y168,D167&gt;Y167),"TEMA crossunder","-----")</f>
        <v>-----</v>
      </c>
      <c r="GL168" s="20" t="str">
        <f>IF(GD168="Bearish","YES","-----")</f>
        <v>-----</v>
      </c>
      <c r="GM168" s="20" t="str">
        <f>IF(GH168="Reverse to Bearish","YES","-----")</f>
        <v>-----</v>
      </c>
      <c r="GN168" s="20" t="str">
        <f>IF(AND(GI168="Bullish",GI167="Bullish",GI166="Bullish",GI165="Bullish"),"YES","-----")</f>
        <v>YES</v>
      </c>
      <c r="GO168" s="20" t="str">
        <f>IF(OR(GK168="TEMA crossunder",GK167="TEMA crossunder",GK166="TEMA crossunder",GK165="TEMA crossunder"),"YES","-----")</f>
        <v>-----</v>
      </c>
      <c r="GP168" s="20" t="str">
        <f>IF(GD168="Bullish","YES","-----")</f>
        <v>YES</v>
      </c>
      <c r="GQ168" s="20" t="str">
        <f>IF(GH168="Reverse to Bullish","YES","-----")</f>
        <v>-----</v>
      </c>
      <c r="GR168" s="20" t="str">
        <f>IF(AND(GI168="Bearish",GI167="Bearish",GI166="Bearish",GI165="Bearish"),"YES","-----")</f>
        <v>-----</v>
      </c>
      <c r="GS168" s="20" t="str">
        <f>IF(OR(GJ168="TEMA crossover",GJ167="TEMA crossover",GJ166="TEMA crossover",GJ165="TEMA crossover"),"YES","-----")</f>
        <v>YES</v>
      </c>
      <c r="GT168" s="20" t="str">
        <f t="shared" si="351"/>
        <v>-----</v>
      </c>
      <c r="GU168" s="20" t="str">
        <f t="shared" si="352"/>
        <v>-----</v>
      </c>
      <c r="GV168" s="20" t="str">
        <f t="shared" si="353"/>
        <v>-----</v>
      </c>
      <c r="GW168" s="20" t="str">
        <f t="shared" si="354"/>
        <v>-----</v>
      </c>
      <c r="GX168" s="20" t="str">
        <f t="shared" si="355"/>
        <v>-----</v>
      </c>
      <c r="GY168" s="20" t="str">
        <f t="shared" si="356"/>
        <v>-----</v>
      </c>
      <c r="GZ168" s="7" t="str">
        <f>IF(G168&gt;BH168,"YES","-----")</f>
        <v>-----</v>
      </c>
      <c r="HA168" s="7" t="str">
        <f>IF(F168&lt;BI168,"YES","-----")</f>
        <v>-----</v>
      </c>
      <c r="HB168">
        <f>BH168-BI168</f>
        <v>2.910000000000764</v>
      </c>
      <c r="HI168">
        <f t="shared" si="334"/>
        <v>-2.9522500000002765</v>
      </c>
      <c r="HJ168">
        <f t="shared" si="335"/>
        <v>-4.2249999999512511E-2</v>
      </c>
      <c r="HK168" s="7"/>
      <c r="HL168" s="7"/>
      <c r="HM168" s="7"/>
      <c r="HN168" s="7"/>
      <c r="HO168" s="7"/>
      <c r="HP168" s="7"/>
      <c r="HQ168" s="28">
        <f t="shared" si="358"/>
        <v>1.1794099999997343</v>
      </c>
      <c r="HR168" s="28" t="str">
        <f t="shared" si="336"/>
        <v>Bull</v>
      </c>
      <c r="HS168">
        <f t="shared" si="337"/>
        <v>1.1794099999997343</v>
      </c>
    </row>
    <row r="169" spans="1:227" x14ac:dyDescent="0.55000000000000004">
      <c r="A169">
        <f>Validation!A168</f>
        <v>1772078400</v>
      </c>
      <c r="B169" t="str">
        <f>Price!B168</f>
        <v>XAUUSD</v>
      </c>
      <c r="C169" t="str">
        <f>Price!C168</f>
        <v>M5</v>
      </c>
      <c r="D169">
        <f>Price!D168</f>
        <v>5194.08</v>
      </c>
      <c r="E169">
        <f>Price!E168</f>
        <v>5192.63</v>
      </c>
      <c r="F169">
        <f>Price!F168</f>
        <v>5195.47</v>
      </c>
      <c r="G169">
        <f>Price!G168</f>
        <v>5192.38</v>
      </c>
      <c r="H169">
        <f>Price!H168</f>
        <v>393</v>
      </c>
      <c r="I169">
        <f>Diagonals!E168</f>
        <v>5177.17</v>
      </c>
      <c r="J169">
        <f>Diagonals!F168</f>
        <v>0</v>
      </c>
      <c r="K169">
        <f>Diagonals!G168</f>
        <v>0</v>
      </c>
      <c r="L169">
        <f>Diagonals!H168</f>
        <v>5186.6499999999996</v>
      </c>
      <c r="M169">
        <f>Diagonals!I168</f>
        <v>0</v>
      </c>
      <c r="N169">
        <f>Diagonals!J168</f>
        <v>0</v>
      </c>
      <c r="O169">
        <f>Diagonals!K168</f>
        <v>0</v>
      </c>
      <c r="P169">
        <f>Diagonals!L168</f>
        <v>0</v>
      </c>
      <c r="Q169">
        <f>Trendlines!E168</f>
        <v>5198.6899999999996</v>
      </c>
      <c r="R169">
        <f>Trendlines!F168</f>
        <v>5197.5600000000004</v>
      </c>
      <c r="S169">
        <f>Trendlines!G168</f>
        <v>0</v>
      </c>
      <c r="T169">
        <f>Trendlines!H168</f>
        <v>5159.34</v>
      </c>
      <c r="U169">
        <f>Trendlines!I168</f>
        <v>5174.6899999999996</v>
      </c>
      <c r="V169">
        <f>Trendlines!J168</f>
        <v>5157.57</v>
      </c>
      <c r="W169">
        <f>Trendlines!K168</f>
        <v>0</v>
      </c>
      <c r="X169">
        <f>Trendlines!L168</f>
        <v>0</v>
      </c>
      <c r="Y169">
        <f>Tema_Hrma_Smma!E168</f>
        <v>5192.66</v>
      </c>
      <c r="Z169">
        <f>Tema_Hrma_Smma!F168</f>
        <v>5189.8500000000004</v>
      </c>
      <c r="AA169">
        <f>Tema_Hrma_Smma!G168</f>
        <v>5184.97</v>
      </c>
      <c r="AB169">
        <f>ZScore!H168</f>
        <v>1</v>
      </c>
      <c r="AC169">
        <f>ZScore!I168</f>
        <v>0.58431999999999995</v>
      </c>
      <c r="AD169">
        <f>ZScore!J168</f>
        <v>0</v>
      </c>
      <c r="AE169">
        <f>HA!E168</f>
        <v>5190.18</v>
      </c>
      <c r="AF169">
        <f>HA!F168</f>
        <v>5195.47</v>
      </c>
      <c r="AG169">
        <f>HA!G168</f>
        <v>5190.18</v>
      </c>
      <c r="AH169">
        <f>HA!H168</f>
        <v>5193.6400000000003</v>
      </c>
      <c r="AI169">
        <f>HA!I168</f>
        <v>1</v>
      </c>
      <c r="AJ169">
        <f>HA!J168</f>
        <v>3.46</v>
      </c>
      <c r="AK169">
        <f>HA!K168</f>
        <v>0.23308000000000001</v>
      </c>
      <c r="AL169">
        <f>HA!L168</f>
        <v>3</v>
      </c>
      <c r="AM169">
        <f>KC!E168</f>
        <v>5215.5806499999999</v>
      </c>
      <c r="AN169">
        <f>KC!F168</f>
        <v>5209.0387300000002</v>
      </c>
      <c r="AO169">
        <f>KC!G168</f>
        <v>5202.4968200000003</v>
      </c>
      <c r="AP169">
        <f>KC!H168</f>
        <v>5195.9549100000004</v>
      </c>
      <c r="AQ169">
        <f>KC!I168</f>
        <v>5189.4129899999998</v>
      </c>
      <c r="AR169">
        <f>KC!J168</f>
        <v>5185.0824499999999</v>
      </c>
      <c r="AS169">
        <f>KC!K168</f>
        <v>5178.54054</v>
      </c>
      <c r="AT169">
        <f>KC!L168</f>
        <v>5171.9986200000003</v>
      </c>
      <c r="AU169">
        <f>KC!M168</f>
        <v>5165.4567100000004</v>
      </c>
      <c r="AV169">
        <f>KC!N168</f>
        <v>5158.9147899999998</v>
      </c>
      <c r="AW169">
        <f>SR_Levels!E168</f>
        <v>5193.3500000000004</v>
      </c>
      <c r="AX169">
        <f>SR_Levels!F168</f>
        <v>5178.6000000000004</v>
      </c>
      <c r="AY169">
        <f>SR_Levels!G168</f>
        <v>5161.8900000000003</v>
      </c>
      <c r="AZ169">
        <f>SR_Levels!H168</f>
        <v>5135.8500000000004</v>
      </c>
      <c r="BA169">
        <f>SR_Levels!I168</f>
        <v>5205.3100000000004</v>
      </c>
      <c r="BB169">
        <f>SR_Levels!J168</f>
        <v>0</v>
      </c>
      <c r="BC169">
        <f>SR_Levels!K168</f>
        <v>0</v>
      </c>
      <c r="BD169">
        <f>SR_Levels!L168</f>
        <v>0</v>
      </c>
      <c r="BE169">
        <f>ZigZag!E168</f>
        <v>0</v>
      </c>
      <c r="BF169">
        <f>ZigZag!F168</f>
        <v>0</v>
      </c>
      <c r="BG169">
        <f>ZigZag!G168</f>
        <v>5186.99</v>
      </c>
      <c r="BH169">
        <f>Dual_Tema!E168</f>
        <v>5193.88</v>
      </c>
      <c r="BI169">
        <f>Dual_Tema!F168</f>
        <v>5190.95</v>
      </c>
      <c r="BJ169">
        <f>Pinbar!E168</f>
        <v>0</v>
      </c>
      <c r="BK169">
        <f>SSA!E168</f>
        <v>5193.3862399999998</v>
      </c>
      <c r="BL169">
        <f>SSA!F168</f>
        <v>5192.0295400000005</v>
      </c>
      <c r="BN169" t="str">
        <f t="shared" si="357"/>
        <v>Green Candle</v>
      </c>
      <c r="BO169" s="34">
        <f t="shared" si="359"/>
        <v>1.0638789953281158E-3</v>
      </c>
      <c r="BP169" s="34">
        <f t="shared" si="361"/>
        <v>1.2800148049905147E-3</v>
      </c>
      <c r="BQ169" s="34">
        <f t="shared" si="369"/>
        <v>2.9369341188327791E-3</v>
      </c>
      <c r="BR169" s="34">
        <f t="shared" si="371"/>
        <v>7.5334719286646035E-4</v>
      </c>
      <c r="BS169" s="35">
        <f t="shared" si="360"/>
        <v>1.772346170541006E-4</v>
      </c>
      <c r="BT169" s="35">
        <f t="shared" si="362"/>
        <v>1.0660537231932388E-4</v>
      </c>
      <c r="BU169" s="35">
        <f t="shared" si="370"/>
        <v>1.6293714801096648E-4</v>
      </c>
      <c r="BV169" s="35">
        <f t="shared" si="372"/>
        <v>3.1378141004623217E-5</v>
      </c>
      <c r="BW169" s="27">
        <v>96</v>
      </c>
      <c r="BX169">
        <f>F169-G169</f>
        <v>3.0900000000001455</v>
      </c>
      <c r="BY169">
        <f>ABS(F169-D168)</f>
        <v>2.8400000000001455</v>
      </c>
      <c r="BZ169">
        <f>ABS(G169-D168)</f>
        <v>0.25</v>
      </c>
      <c r="CA169">
        <f t="shared" si="338"/>
        <v>3.0900000000001455</v>
      </c>
      <c r="CB169">
        <f t="shared" si="363"/>
        <v>3.6257142857144311</v>
      </c>
      <c r="CC169">
        <f t="shared" si="366"/>
        <v>4.7635756297868586</v>
      </c>
      <c r="CD169">
        <f t="shared" si="364"/>
        <v>-1.1378613440724274</v>
      </c>
      <c r="CE169">
        <f t="shared" si="367"/>
        <v>-1</v>
      </c>
      <c r="CF169">
        <f t="shared" si="368"/>
        <v>-19</v>
      </c>
      <c r="CG169" s="7" t="str">
        <f t="shared" si="365"/>
        <v>Low Volatility Period</v>
      </c>
      <c r="CI169" s="27"/>
      <c r="CJ169" s="27"/>
      <c r="CK169" s="27"/>
      <c r="CL169" s="27"/>
      <c r="CM169" s="27"/>
      <c r="CN169" s="27"/>
      <c r="CO169" s="27"/>
      <c r="CP169" s="27"/>
      <c r="CQ169" s="27"/>
      <c r="CR169" s="27"/>
      <c r="CS169" s="27"/>
      <c r="CZ169" s="7" t="str">
        <f>IF(AND(D169&gt;BH169,D169&gt;E169),"Bullish Trigger","-----")</f>
        <v>Bullish Trigger</v>
      </c>
      <c r="DA169" s="7" t="str">
        <f>IF(AND(D169&lt;BI169,D169&lt;E169),"Bearish Trigger","-----")</f>
        <v>-----</v>
      </c>
      <c r="DB169" s="13" t="str">
        <f>IF(AND(W169=BE169,W169&gt;0,BE169&gt;0),"Important High","------")</f>
        <v>------</v>
      </c>
      <c r="DC169" s="13" t="str">
        <f>IF(AND(X169=BF169,X169&gt;0,BF169&gt;0),"Important Low","------")</f>
        <v>------</v>
      </c>
      <c r="DD169" s="7" t="str">
        <f>IF(AND(DB169="Important High",DC169="-----",BJ169=1),"Imp High Rej","-----")</f>
        <v>-----</v>
      </c>
      <c r="DE169" s="7" t="str">
        <f>IF(AND(DB169="-----",DC169="Important Low",BJ169=1),"Imp Low Rej","-----")</f>
        <v>-----</v>
      </c>
      <c r="DF169" s="7" t="str">
        <f>IF(Y169&gt;AM169,"Overbought",IF(Y169&gt;AO169,"Bullish Momentum",IF(Y169&gt;AQ169,"Flat Momentum","-----")))</f>
        <v>Flat Momentum</v>
      </c>
      <c r="DG169" s="7" t="str">
        <f>IF(Y169&lt;AV169,"Oversold",IF(Y169&lt;AT169,"Bearish Momentum",IF(Y169&lt;AR169,"Flat Momentum","-----")))</f>
        <v>-----</v>
      </c>
      <c r="DH169" s="7" t="str">
        <f>IF(AND(DF169="Overbought",AD169=2),"Culminated Thrust","-----")</f>
        <v>-----</v>
      </c>
      <c r="DI169" s="7" t="str">
        <f>IF(AND(DG169="Oversold",AD169=5),"Culminated Thrust","-----")</f>
        <v>-----</v>
      </c>
      <c r="DJ169" s="14">
        <f>(Q169-$D169)/$D169</f>
        <v>8.8754890182663197E-4</v>
      </c>
      <c r="DK169" s="14">
        <f>(R169-$D169)/$D169</f>
        <v>6.6999353109703215E-4</v>
      </c>
      <c r="DL169" s="14">
        <f>(S169-$D169)/$D169</f>
        <v>-1</v>
      </c>
      <c r="DM169" s="14">
        <f>(T169-$D169)/$D169</f>
        <v>-6.6883836983642501E-3</v>
      </c>
      <c r="DN169" s="14">
        <f>(U169-$D169)/$D169</f>
        <v>-3.7330961402212378E-3</v>
      </c>
      <c r="DO169" s="14">
        <f>(V169-$D169)/$D169</f>
        <v>-7.0291562702153639E-3</v>
      </c>
      <c r="DP169" s="14">
        <f t="shared" si="306"/>
        <v>8.8754890182663197E-4</v>
      </c>
      <c r="DQ169" s="14">
        <f t="shared" si="307"/>
        <v>6.6999353109703215E-4</v>
      </c>
      <c r="DR169" s="14">
        <f t="shared" si="308"/>
        <v>-3.7330961402212378E-3</v>
      </c>
      <c r="DS169" s="14">
        <f t="shared" si="309"/>
        <v>-6.6883836983642501E-3</v>
      </c>
      <c r="DT169" s="14">
        <f t="shared" si="310"/>
        <v>-7.0291562702153639E-3</v>
      </c>
      <c r="DU169" s="14">
        <f t="shared" si="311"/>
        <v>-1</v>
      </c>
      <c r="DV169" t="str">
        <f>IF($D169&gt;Q169,"SUP","RES")</f>
        <v>RES</v>
      </c>
      <c r="DW169" t="str">
        <f>IF($D169&gt;R169,"SUP","RES")</f>
        <v>RES</v>
      </c>
      <c r="DX169" t="str">
        <f>IF($D169&gt;S169,"SUP","RES")</f>
        <v>SUP</v>
      </c>
      <c r="DY169" t="str">
        <f>IF($D169&gt;T169,"SUP","RES")</f>
        <v>SUP</v>
      </c>
      <c r="DZ169" t="str">
        <f>IF($D169&gt;U169,"SUP","RES")</f>
        <v>SUP</v>
      </c>
      <c r="EA169" t="str">
        <f>IF($D169&gt;V169,"SUP","RES")</f>
        <v>SUP</v>
      </c>
      <c r="EB169" s="7">
        <f t="shared" si="312"/>
        <v>2</v>
      </c>
      <c r="EC169" s="7">
        <f t="shared" si="313"/>
        <v>4</v>
      </c>
      <c r="ED169" s="13" t="str">
        <f t="shared" si="314"/>
        <v>-----</v>
      </c>
      <c r="EE169" s="13" t="str">
        <f t="shared" si="315"/>
        <v>-----</v>
      </c>
      <c r="EF169" s="7">
        <f>IF(OR(ED169="All Sup",EE169="All Res"),"na",((D169-MIN(Q169:V169))/(MAX(Q169:V169)-MIN(Q169:V169))))</f>
        <v>0.99911323814268604</v>
      </c>
      <c r="EG169">
        <v>1.4999999999999999E-4</v>
      </c>
      <c r="EH169">
        <f>Q169*(1+$EG169)</f>
        <v>5199.4698035000001</v>
      </c>
      <c r="EI169">
        <f>Q169*(1-$EG169)</f>
        <v>5197.9101965</v>
      </c>
      <c r="EJ169">
        <f>R169*(1+$EG169)</f>
        <v>5198.3396340000008</v>
      </c>
      <c r="EK169">
        <f>R169*(1-$EG169)</f>
        <v>5196.7803660000009</v>
      </c>
      <c r="EL169">
        <f>S169*(1+$EG169)</f>
        <v>0</v>
      </c>
      <c r="EM169">
        <f>S169*(1-$EG169)</f>
        <v>0</v>
      </c>
      <c r="EN169">
        <f>T169*(1+$EG169)</f>
        <v>5160.1139010000006</v>
      </c>
      <c r="EO169">
        <f>T169*(1-$EG169)</f>
        <v>5158.5660990000006</v>
      </c>
      <c r="EP169">
        <f>U169*(1+$EG169)</f>
        <v>5175.4662035000001</v>
      </c>
      <c r="EQ169">
        <f>U169*(1-$EG169)</f>
        <v>5173.9137965</v>
      </c>
      <c r="ER169">
        <f>V169*(1+$EG169)</f>
        <v>5158.3436355000003</v>
      </c>
      <c r="ES169">
        <f>V169*(1-$EG169)</f>
        <v>5156.7963645</v>
      </c>
      <c r="ET169" s="7" t="str">
        <f t="shared" si="316"/>
        <v>-----</v>
      </c>
      <c r="EU169" s="7" t="str">
        <f t="shared" si="317"/>
        <v>-----</v>
      </c>
      <c r="EV169" s="7" t="str">
        <f t="shared" si="318"/>
        <v>-----</v>
      </c>
      <c r="EW169" s="7" t="str">
        <f t="shared" si="319"/>
        <v>-----</v>
      </c>
      <c r="EX169" s="7" t="str">
        <f t="shared" si="320"/>
        <v>-----</v>
      </c>
      <c r="EY169" s="7" t="str">
        <f t="shared" si="321"/>
        <v>-----</v>
      </c>
      <c r="EZ169">
        <f t="shared" si="339"/>
        <v>167</v>
      </c>
      <c r="FA169">
        <f t="shared" si="340"/>
        <v>167</v>
      </c>
      <c r="FB169">
        <f t="shared" si="341"/>
        <v>167</v>
      </c>
      <c r="FC169">
        <f t="shared" si="342"/>
        <v>167</v>
      </c>
      <c r="FD169">
        <f t="shared" si="343"/>
        <v>167</v>
      </c>
      <c r="FE169">
        <f t="shared" si="344"/>
        <v>167</v>
      </c>
      <c r="FF169">
        <f t="shared" si="345"/>
        <v>0</v>
      </c>
      <c r="FG169">
        <f t="shared" si="346"/>
        <v>0</v>
      </c>
      <c r="FH169">
        <f t="shared" si="347"/>
        <v>0</v>
      </c>
      <c r="FI169">
        <f t="shared" si="348"/>
        <v>0</v>
      </c>
      <c r="FJ169">
        <f t="shared" si="349"/>
        <v>0</v>
      </c>
      <c r="FK169">
        <f t="shared" si="350"/>
        <v>0</v>
      </c>
      <c r="FL169" s="7" t="str">
        <f t="shared" si="322"/>
        <v>-----</v>
      </c>
      <c r="FM169" s="7" t="str">
        <f t="shared" si="323"/>
        <v>-----</v>
      </c>
      <c r="FN169" s="7" t="str">
        <f t="shared" si="324"/>
        <v>-----</v>
      </c>
      <c r="FO169" s="7" t="str">
        <f t="shared" si="325"/>
        <v>-----</v>
      </c>
      <c r="FP169" s="7" t="str">
        <f t="shared" si="326"/>
        <v>-----</v>
      </c>
      <c r="FQ169" s="7" t="str">
        <f t="shared" si="327"/>
        <v>-----</v>
      </c>
      <c r="FR169" s="13" t="str">
        <f>IF(FL169="-----","-----",(D169-Q169)/Q169)</f>
        <v>-----</v>
      </c>
      <c r="FS169" s="13" t="str">
        <f>IF(FM169="-----","-----",(Q169-R169)/R169)</f>
        <v>-----</v>
      </c>
      <c r="FT169" s="13" t="str">
        <f>IF(FN169="-----","-----",(R169-S169)/S169)</f>
        <v>-----</v>
      </c>
      <c r="FU169" s="13" t="str">
        <f>IF(FO169="-----","-----",(S169-T169)/T169)</f>
        <v>-----</v>
      </c>
      <c r="FV169" s="13" t="str">
        <f>IF(FP169="-----","-----",(T169-U169)/U169)</f>
        <v>-----</v>
      </c>
      <c r="FW169" s="13" t="str">
        <f>IF(FQ169="-----","-----",(U169-V169)/V169)</f>
        <v>-----</v>
      </c>
      <c r="FX169" s="7" t="str">
        <f t="shared" si="328"/>
        <v>-----</v>
      </c>
      <c r="FY169" s="7" t="str">
        <f t="shared" si="329"/>
        <v>-----</v>
      </c>
      <c r="FZ169" s="7" t="str">
        <f t="shared" si="330"/>
        <v>-----</v>
      </c>
      <c r="GA169" s="7" t="str">
        <f t="shared" si="331"/>
        <v>-----</v>
      </c>
      <c r="GB169" s="7" t="str">
        <f t="shared" si="332"/>
        <v>-----</v>
      </c>
      <c r="GC169" s="7" t="str">
        <f t="shared" si="333"/>
        <v>-----</v>
      </c>
      <c r="GD169" s="7" t="str">
        <f>IF(AND(BG169&gt;AA169,BG168&gt;AA168,BG167&gt;AA167,BG166&gt;AA166,BG165&gt;AA165,BG164&gt;AA164,BG163&gt;AA163,BG162&gt;AA162,BG161&gt;AA161,BG160&gt;AA160,BG159&gt;AA159,BG158&gt;AA158),"Bullish",IF(AND(BG169&lt;AA169,BG168&lt;AA168,BG167&lt;AA167,BG166&lt;AA166,BG165&lt;AA165,BG164&lt;AA164,BG163&lt;AA163,BG162&lt;AA162,BG161&lt;AA161,BG160&lt;AA160,BG159&lt;AA159,BG158&lt;AA158),"Bearish","-----"))</f>
        <v>Bullish</v>
      </c>
      <c r="GE169">
        <f>(Z169-BG169)/BG169</f>
        <v>5.5137950911811708E-4</v>
      </c>
      <c r="GI169" s="7" t="str">
        <f>IF(Y169&gt;Z169,"Bullish","Bearish")</f>
        <v>Bullish</v>
      </c>
      <c r="GJ169" s="19" t="str">
        <f>IF(AND(D169&gt;Y169,D168&lt;Y168),"TEMA crossover","-----")</f>
        <v>-----</v>
      </c>
      <c r="GK169" s="19" t="str">
        <f>IF(AND(D169&lt;Y169,D168&gt;Y168),"TEMA crossunder","-----")</f>
        <v>-----</v>
      </c>
      <c r="GL169" s="20" t="str">
        <f>IF(GD169="Bearish","YES","-----")</f>
        <v>-----</v>
      </c>
      <c r="GM169" s="20" t="str">
        <f>IF(GH169="Reverse to Bearish","YES","-----")</f>
        <v>-----</v>
      </c>
      <c r="GN169" s="20" t="str">
        <f>IF(AND(GI169="Bullish",GI168="Bullish",GI167="Bullish",GI166="Bullish"),"YES","-----")</f>
        <v>YES</v>
      </c>
      <c r="GO169" s="20" t="str">
        <f>IF(OR(GK169="TEMA crossunder",GK168="TEMA crossunder",GK167="TEMA crossunder",GK166="TEMA crossunder"),"YES","-----")</f>
        <v>-----</v>
      </c>
      <c r="GP169" s="20" t="str">
        <f>IF(GD169="Bullish","YES","-----")</f>
        <v>YES</v>
      </c>
      <c r="GQ169" s="20" t="str">
        <f>IF(GH169="Reverse to Bullish","YES","-----")</f>
        <v>-----</v>
      </c>
      <c r="GR169" s="20" t="str">
        <f>IF(AND(GI169="Bearish",GI168="Bearish",GI167="Bearish",GI166="Bearish"),"YES","-----")</f>
        <v>-----</v>
      </c>
      <c r="GS169" s="20" t="str">
        <f>IF(OR(GJ169="TEMA crossover",GJ168="TEMA crossover",GJ167="TEMA crossover",GJ166="TEMA crossover"),"YES","-----")</f>
        <v>YES</v>
      </c>
      <c r="GT169" s="20" t="str">
        <f t="shared" si="351"/>
        <v>-----</v>
      </c>
      <c r="GU169" s="20" t="str">
        <f t="shared" si="352"/>
        <v>-----</v>
      </c>
      <c r="GV169" s="20" t="str">
        <f t="shared" si="353"/>
        <v>-----</v>
      </c>
      <c r="GW169" s="20" t="str">
        <f t="shared" si="354"/>
        <v>-----</v>
      </c>
      <c r="GX169" s="20" t="str">
        <f t="shared" si="355"/>
        <v>-----</v>
      </c>
      <c r="GY169" s="20" t="str">
        <f t="shared" si="356"/>
        <v>-----</v>
      </c>
      <c r="GZ169" s="7" t="str">
        <f>IF(G169&gt;BH169,"YES","-----")</f>
        <v>-----</v>
      </c>
      <c r="HA169" s="7" t="str">
        <f>IF(F169&lt;BI169,"YES","-----")</f>
        <v>-----</v>
      </c>
      <c r="HB169">
        <f>BH169-BI169</f>
        <v>2.930000000000291</v>
      </c>
      <c r="HI169">
        <f t="shared" si="334"/>
        <v>-2.436239999999998</v>
      </c>
      <c r="HJ169">
        <f t="shared" si="335"/>
        <v>0.49376000000029308</v>
      </c>
      <c r="HK169" s="7"/>
      <c r="HL169" s="7"/>
      <c r="HM169" s="7"/>
      <c r="HN169" s="7"/>
      <c r="HO169" s="7"/>
      <c r="HP169" s="7"/>
      <c r="HQ169" s="28">
        <f t="shared" si="358"/>
        <v>1.3566999999993641</v>
      </c>
      <c r="HR169" s="28" t="str">
        <f t="shared" si="336"/>
        <v>Bull</v>
      </c>
      <c r="HS169">
        <f t="shared" si="337"/>
        <v>1.3566999999993641</v>
      </c>
    </row>
    <row r="170" spans="1:227" x14ac:dyDescent="0.55000000000000004">
      <c r="A170">
        <f>Validation!A169</f>
        <v>1772078700</v>
      </c>
      <c r="B170" t="str">
        <f>Price!B169</f>
        <v>XAUUSD</v>
      </c>
      <c r="C170" t="str">
        <f>Price!C169</f>
        <v>M5</v>
      </c>
      <c r="D170">
        <f>Price!D169</f>
        <v>5195.76</v>
      </c>
      <c r="E170">
        <f>Price!E169</f>
        <v>5194.09</v>
      </c>
      <c r="F170">
        <f>Price!F169</f>
        <v>5196.53</v>
      </c>
      <c r="G170">
        <f>Price!G169</f>
        <v>5193.34</v>
      </c>
      <c r="H170">
        <f>Price!H169</f>
        <v>306</v>
      </c>
      <c r="I170">
        <f>Diagonals!E169</f>
        <v>5177.3500000000004</v>
      </c>
      <c r="J170">
        <f>Diagonals!F169</f>
        <v>0</v>
      </c>
      <c r="K170">
        <f>Diagonals!G169</f>
        <v>0</v>
      </c>
      <c r="L170">
        <f>Diagonals!H169</f>
        <v>5186.32</v>
      </c>
      <c r="M170">
        <f>Diagonals!I169</f>
        <v>0</v>
      </c>
      <c r="N170">
        <f>Diagonals!J169</f>
        <v>0</v>
      </c>
      <c r="O170">
        <f>Diagonals!K169</f>
        <v>0</v>
      </c>
      <c r="P170">
        <f>Diagonals!L169</f>
        <v>0</v>
      </c>
      <c r="Q170">
        <f>Trendlines!E169</f>
        <v>5198.7</v>
      </c>
      <c r="R170">
        <f>Trendlines!F169</f>
        <v>5197.53</v>
      </c>
      <c r="S170">
        <f>Trendlines!G169</f>
        <v>0</v>
      </c>
      <c r="T170">
        <f>Trendlines!H169</f>
        <v>5159.42</v>
      </c>
      <c r="U170">
        <f>Trendlines!I169</f>
        <v>5174.72</v>
      </c>
      <c r="V170">
        <f>Trendlines!J169</f>
        <v>5157.6099999999997</v>
      </c>
      <c r="W170">
        <f>Trendlines!K169</f>
        <v>0</v>
      </c>
      <c r="X170">
        <f>Trendlines!L169</f>
        <v>0</v>
      </c>
      <c r="Y170">
        <f>Tema_Hrma_Smma!E169</f>
        <v>5194.42</v>
      </c>
      <c r="Z170">
        <f>Tema_Hrma_Smma!F169</f>
        <v>5190.9799999999996</v>
      </c>
      <c r="AA170">
        <f>Tema_Hrma_Smma!G169</f>
        <v>5185.24</v>
      </c>
      <c r="AB170">
        <f>ZScore!H169</f>
        <v>1</v>
      </c>
      <c r="AC170">
        <f>ZScore!I169</f>
        <v>0.50939000000000001</v>
      </c>
      <c r="AD170">
        <f>ZScore!J169</f>
        <v>0</v>
      </c>
      <c r="AE170">
        <f>HA!E169</f>
        <v>5191.91</v>
      </c>
      <c r="AF170">
        <f>HA!F169</f>
        <v>5196.53</v>
      </c>
      <c r="AG170">
        <f>HA!G169</f>
        <v>5191.91</v>
      </c>
      <c r="AH170">
        <f>HA!H169</f>
        <v>5194.93</v>
      </c>
      <c r="AI170">
        <f>HA!I169</f>
        <v>1</v>
      </c>
      <c r="AJ170">
        <f>HA!J169</f>
        <v>3.02</v>
      </c>
      <c r="AK170">
        <f>HA!K169</f>
        <v>6.164E-2</v>
      </c>
      <c r="AL170">
        <f>HA!L169</f>
        <v>4</v>
      </c>
      <c r="AM170">
        <f>KC!E169</f>
        <v>5216.0204000000003</v>
      </c>
      <c r="AN170">
        <f>KC!F169</f>
        <v>5209.4749700000002</v>
      </c>
      <c r="AO170">
        <f>KC!G169</f>
        <v>5202.9295400000001</v>
      </c>
      <c r="AP170">
        <f>KC!H169</f>
        <v>5196.3841000000002</v>
      </c>
      <c r="AQ170">
        <f>KC!I169</f>
        <v>5189.8386700000001</v>
      </c>
      <c r="AR170">
        <f>KC!J169</f>
        <v>5185.68181</v>
      </c>
      <c r="AS170">
        <f>KC!K169</f>
        <v>5179.1363799999999</v>
      </c>
      <c r="AT170">
        <f>KC!L169</f>
        <v>5172.5909499999998</v>
      </c>
      <c r="AU170">
        <f>KC!M169</f>
        <v>5166.0455199999997</v>
      </c>
      <c r="AV170">
        <f>KC!N169</f>
        <v>5159.5000799999998</v>
      </c>
      <c r="AW170">
        <f>SR_Levels!E169</f>
        <v>5193.3500000000004</v>
      </c>
      <c r="AX170">
        <f>SR_Levels!F169</f>
        <v>5178.6000000000004</v>
      </c>
      <c r="AY170">
        <f>SR_Levels!G169</f>
        <v>5161.8900000000003</v>
      </c>
      <c r="AZ170">
        <f>SR_Levels!H169</f>
        <v>5135.8500000000004</v>
      </c>
      <c r="BA170">
        <f>SR_Levels!I169</f>
        <v>5205.3100000000004</v>
      </c>
      <c r="BB170">
        <f>SR_Levels!J169</f>
        <v>0</v>
      </c>
      <c r="BC170">
        <f>SR_Levels!K169</f>
        <v>0</v>
      </c>
      <c r="BD170">
        <f>SR_Levels!L169</f>
        <v>0</v>
      </c>
      <c r="BE170">
        <f>ZigZag!E169</f>
        <v>0</v>
      </c>
      <c r="BF170">
        <f>ZigZag!F169</f>
        <v>0</v>
      </c>
      <c r="BG170">
        <f>ZigZag!G169</f>
        <v>5187.58</v>
      </c>
      <c r="BH170">
        <f>Dual_Tema!E169</f>
        <v>5195.6499999999996</v>
      </c>
      <c r="BI170">
        <f>Dual_Tema!F169</f>
        <v>5192.6400000000003</v>
      </c>
      <c r="BJ170">
        <f>Pinbar!E169</f>
        <v>0</v>
      </c>
      <c r="BK170">
        <f>SSA!E169</f>
        <v>5194.6911600000003</v>
      </c>
      <c r="BL170">
        <f>SSA!F169</f>
        <v>5193.3603499999999</v>
      </c>
      <c r="BN170" t="str">
        <f t="shared" si="357"/>
        <v>Green Candle</v>
      </c>
      <c r="BO170" s="34">
        <f t="shared" si="359"/>
        <v>1.7699524542185152E-3</v>
      </c>
      <c r="BP170" s="34">
        <f t="shared" si="361"/>
        <v>1.8877856987218333E-3</v>
      </c>
      <c r="BQ170" s="34">
        <f t="shared" si="369"/>
        <v>2.9417896272960764E-3</v>
      </c>
      <c r="BR170" s="34">
        <f t="shared" si="371"/>
        <v>1.6386300281845401E-3</v>
      </c>
      <c r="BS170" s="35">
        <f t="shared" si="360"/>
        <v>2.94774759907801E-4</v>
      </c>
      <c r="BT170" s="35">
        <f t="shared" si="362"/>
        <v>1.5717952396143708E-4</v>
      </c>
      <c r="BU170" s="35">
        <f t="shared" si="370"/>
        <v>1.6320615177045639E-4</v>
      </c>
      <c r="BV170" s="35">
        <f t="shared" si="372"/>
        <v>6.8222699513897922E-5</v>
      </c>
      <c r="BW170" s="27">
        <v>96</v>
      </c>
      <c r="BX170">
        <f>F170-G170</f>
        <v>3.1899999999995998</v>
      </c>
      <c r="BY170">
        <f>ABS(F170-D169)</f>
        <v>2.4499999999998181</v>
      </c>
      <c r="BZ170">
        <f>ABS(G170-D169)</f>
        <v>0.73999999999978172</v>
      </c>
      <c r="CA170">
        <f t="shared" si="338"/>
        <v>3.1899999999995998</v>
      </c>
      <c r="CB170">
        <f t="shared" si="363"/>
        <v>3.6707142857143742</v>
      </c>
      <c r="CC170">
        <f t="shared" si="366"/>
        <v>4.6511773705163408</v>
      </c>
      <c r="CD170">
        <f t="shared" si="364"/>
        <v>-0.98046308480196664</v>
      </c>
      <c r="CE170">
        <f t="shared" si="367"/>
        <v>-1</v>
      </c>
      <c r="CF170">
        <f t="shared" si="368"/>
        <v>-20</v>
      </c>
      <c r="CG170" s="7" t="str">
        <f t="shared" si="365"/>
        <v>Low Volatility Period</v>
      </c>
      <c r="CI170" s="27"/>
      <c r="CJ170" s="27"/>
      <c r="CK170" s="27"/>
      <c r="CL170" s="27"/>
      <c r="CM170" s="27"/>
      <c r="CN170" s="27"/>
      <c r="CO170" s="27"/>
      <c r="CP170" s="27"/>
      <c r="CQ170" s="27"/>
      <c r="CR170" s="27"/>
      <c r="CS170" s="27"/>
      <c r="CZ170" s="7" t="str">
        <f>IF(AND(D170&gt;BH170,D170&gt;E170),"Bullish Trigger","-----")</f>
        <v>Bullish Trigger</v>
      </c>
      <c r="DA170" s="7" t="str">
        <f>IF(AND(D170&lt;BI170,D170&lt;E170),"Bearish Trigger","-----")</f>
        <v>-----</v>
      </c>
      <c r="DB170" s="13" t="str">
        <f>IF(AND(W170=BE170,W170&gt;0,BE170&gt;0),"Important High","------")</f>
        <v>------</v>
      </c>
      <c r="DC170" s="13" t="str">
        <f>IF(AND(X170=BF170,X170&gt;0,BF170&gt;0),"Important Low","------")</f>
        <v>------</v>
      </c>
      <c r="DD170" s="7" t="str">
        <f>IF(AND(DB170="Important High",DC170="-----",BJ170=1),"Imp High Rej","-----")</f>
        <v>-----</v>
      </c>
      <c r="DE170" s="7" t="str">
        <f>IF(AND(DB170="-----",DC170="Important Low",BJ170=1),"Imp Low Rej","-----")</f>
        <v>-----</v>
      </c>
      <c r="DF170" s="7" t="str">
        <f>IF(Y170&gt;AM170,"Overbought",IF(Y170&gt;AO170,"Bullish Momentum",IF(Y170&gt;AQ170,"Flat Momentum","-----")))</f>
        <v>Flat Momentum</v>
      </c>
      <c r="DG170" s="7" t="str">
        <f>IF(Y170&lt;AV170,"Oversold",IF(Y170&lt;AT170,"Bearish Momentum",IF(Y170&lt;AR170,"Flat Momentum","-----")))</f>
        <v>-----</v>
      </c>
      <c r="DH170" s="7" t="str">
        <f>IF(AND(DF170="Overbought",AD170=2),"Culminated Thrust","-----")</f>
        <v>-----</v>
      </c>
      <c r="DI170" s="7" t="str">
        <f>IF(AND(DG170="Oversold",AD170=5),"Culminated Thrust","-----")</f>
        <v>-----</v>
      </c>
      <c r="DJ170" s="14">
        <f>(Q170-$D170)/$D170</f>
        <v>5.6584599750558143E-4</v>
      </c>
      <c r="DK170" s="14">
        <f>(R170-$D170)/$D170</f>
        <v>3.4066238625331561E-4</v>
      </c>
      <c r="DL170" s="14">
        <f>(S170-$D170)/$D170</f>
        <v>-1</v>
      </c>
      <c r="DM170" s="14">
        <f>(T170-$D170)/$D170</f>
        <v>-6.994164472569969E-3</v>
      </c>
      <c r="DN170" s="14">
        <f>(U170-$D170)/$D170</f>
        <v>-4.0494557100404878E-3</v>
      </c>
      <c r="DO170" s="14">
        <f>(V170-$D170)/$D170</f>
        <v>-7.3425254438235299E-3</v>
      </c>
      <c r="DP170" s="14">
        <f t="shared" si="306"/>
        <v>5.6584599750558143E-4</v>
      </c>
      <c r="DQ170" s="14">
        <f t="shared" si="307"/>
        <v>3.4066238625331561E-4</v>
      </c>
      <c r="DR170" s="14">
        <f t="shared" si="308"/>
        <v>-4.0494557100404878E-3</v>
      </c>
      <c r="DS170" s="14">
        <f t="shared" si="309"/>
        <v>-6.994164472569969E-3</v>
      </c>
      <c r="DT170" s="14">
        <f t="shared" si="310"/>
        <v>-7.3425254438235299E-3</v>
      </c>
      <c r="DU170" s="14">
        <f t="shared" si="311"/>
        <v>-1</v>
      </c>
      <c r="DV170" t="str">
        <f>IF($D170&gt;Q170,"SUP","RES")</f>
        <v>RES</v>
      </c>
      <c r="DW170" t="str">
        <f>IF($D170&gt;R170,"SUP","RES")</f>
        <v>RES</v>
      </c>
      <c r="DX170" t="str">
        <f>IF($D170&gt;S170,"SUP","RES")</f>
        <v>SUP</v>
      </c>
      <c r="DY170" t="str">
        <f>IF($D170&gt;T170,"SUP","RES")</f>
        <v>SUP</v>
      </c>
      <c r="DZ170" t="str">
        <f>IF($D170&gt;U170,"SUP","RES")</f>
        <v>SUP</v>
      </c>
      <c r="EA170" t="str">
        <f>IF($D170&gt;V170,"SUP","RES")</f>
        <v>SUP</v>
      </c>
      <c r="EB170" s="7">
        <f t="shared" si="312"/>
        <v>2</v>
      </c>
      <c r="EC170" s="7">
        <f t="shared" si="313"/>
        <v>4</v>
      </c>
      <c r="ED170" s="13" t="str">
        <f t="shared" si="314"/>
        <v>-----</v>
      </c>
      <c r="EE170" s="13" t="str">
        <f t="shared" si="315"/>
        <v>-----</v>
      </c>
      <c r="EF170" s="7">
        <f>IF(OR(ED170="All Sup",EE170="All Res"),"na",((D170-MIN(Q170:V170))/(MAX(Q170:V170)-MIN(Q170:V170))))</f>
        <v>0.99943447400311625</v>
      </c>
      <c r="EG170">
        <v>1.4999999999999999E-4</v>
      </c>
      <c r="EH170">
        <f>Q170*(1+$EG170)</f>
        <v>5199.4798049999999</v>
      </c>
      <c r="EI170">
        <f>Q170*(1-$EG170)</f>
        <v>5197.9201949999997</v>
      </c>
      <c r="EJ170">
        <f>R170*(1+$EG170)</f>
        <v>5198.3096295000005</v>
      </c>
      <c r="EK170">
        <f>R170*(1-$EG170)</f>
        <v>5196.7503704999999</v>
      </c>
      <c r="EL170">
        <f>S170*(1+$EG170)</f>
        <v>0</v>
      </c>
      <c r="EM170">
        <f>S170*(1-$EG170)</f>
        <v>0</v>
      </c>
      <c r="EN170">
        <f>T170*(1+$EG170)</f>
        <v>5160.193913000001</v>
      </c>
      <c r="EO170">
        <f>T170*(1-$EG170)</f>
        <v>5158.6460870000001</v>
      </c>
      <c r="EP170">
        <f>U170*(1+$EG170)</f>
        <v>5175.4962080000005</v>
      </c>
      <c r="EQ170">
        <f>U170*(1-$EG170)</f>
        <v>5173.943792</v>
      </c>
      <c r="ER170">
        <f>V170*(1+$EG170)</f>
        <v>5158.3836415000005</v>
      </c>
      <c r="ES170">
        <f>V170*(1-$EG170)</f>
        <v>5156.8363584999997</v>
      </c>
      <c r="ET170" s="7" t="str">
        <f t="shared" si="316"/>
        <v>-----</v>
      </c>
      <c r="EU170" s="7" t="str">
        <f t="shared" si="317"/>
        <v>-----</v>
      </c>
      <c r="EV170" s="7" t="str">
        <f t="shared" si="318"/>
        <v>-----</v>
      </c>
      <c r="EW170" s="7" t="str">
        <f t="shared" si="319"/>
        <v>-----</v>
      </c>
      <c r="EX170" s="7" t="str">
        <f t="shared" si="320"/>
        <v>-----</v>
      </c>
      <c r="EY170" s="7" t="str">
        <f t="shared" si="321"/>
        <v>-----</v>
      </c>
      <c r="EZ170">
        <f t="shared" si="339"/>
        <v>168</v>
      </c>
      <c r="FA170">
        <f t="shared" si="340"/>
        <v>168</v>
      </c>
      <c r="FB170">
        <f t="shared" si="341"/>
        <v>168</v>
      </c>
      <c r="FC170">
        <f t="shared" si="342"/>
        <v>168</v>
      </c>
      <c r="FD170">
        <f t="shared" si="343"/>
        <v>168</v>
      </c>
      <c r="FE170">
        <f t="shared" si="344"/>
        <v>168</v>
      </c>
      <c r="FF170">
        <f t="shared" si="345"/>
        <v>0</v>
      </c>
      <c r="FG170">
        <f t="shared" si="346"/>
        <v>0</v>
      </c>
      <c r="FH170">
        <f t="shared" si="347"/>
        <v>0</v>
      </c>
      <c r="FI170">
        <f t="shared" si="348"/>
        <v>0</v>
      </c>
      <c r="FJ170">
        <f t="shared" si="349"/>
        <v>0</v>
      </c>
      <c r="FK170">
        <f t="shared" si="350"/>
        <v>0</v>
      </c>
      <c r="FL170" s="7" t="str">
        <f t="shared" si="322"/>
        <v>-----</v>
      </c>
      <c r="FM170" s="7" t="str">
        <f t="shared" si="323"/>
        <v>-----</v>
      </c>
      <c r="FN170" s="7" t="str">
        <f t="shared" si="324"/>
        <v>-----</v>
      </c>
      <c r="FO170" s="7" t="str">
        <f t="shared" si="325"/>
        <v>-----</v>
      </c>
      <c r="FP170" s="7" t="str">
        <f t="shared" si="326"/>
        <v>-----</v>
      </c>
      <c r="FQ170" s="7" t="str">
        <f t="shared" si="327"/>
        <v>-----</v>
      </c>
      <c r="FR170" s="13" t="str">
        <f>IF(FL170="-----","-----",(D170-Q170)/Q170)</f>
        <v>-----</v>
      </c>
      <c r="FS170" s="13" t="str">
        <f>IF(FM170="-----","-----",(Q170-R170)/R170)</f>
        <v>-----</v>
      </c>
      <c r="FT170" s="13" t="str">
        <f>IF(FN170="-----","-----",(R170-S170)/S170)</f>
        <v>-----</v>
      </c>
      <c r="FU170" s="13" t="str">
        <f>IF(FO170="-----","-----",(S170-T170)/T170)</f>
        <v>-----</v>
      </c>
      <c r="FV170" s="13" t="str">
        <f>IF(FP170="-----","-----",(T170-U170)/U170)</f>
        <v>-----</v>
      </c>
      <c r="FW170" s="13" t="str">
        <f>IF(FQ170="-----","-----",(U170-V170)/V170)</f>
        <v>-----</v>
      </c>
      <c r="FX170" s="7" t="str">
        <f t="shared" si="328"/>
        <v>-----</v>
      </c>
      <c r="FY170" s="7" t="str">
        <f t="shared" si="329"/>
        <v>-----</v>
      </c>
      <c r="FZ170" s="7" t="str">
        <f t="shared" si="330"/>
        <v>-----</v>
      </c>
      <c r="GA170" s="7" t="str">
        <f t="shared" si="331"/>
        <v>-----</v>
      </c>
      <c r="GB170" s="7" t="str">
        <f t="shared" si="332"/>
        <v>-----</v>
      </c>
      <c r="GC170" s="7" t="str">
        <f t="shared" si="333"/>
        <v>-----</v>
      </c>
      <c r="GD170" s="7" t="str">
        <f>IF(AND(BG170&gt;AA170,BG169&gt;AA169,BG168&gt;AA168,BG167&gt;AA167,BG166&gt;AA166,BG165&gt;AA165,BG164&gt;AA164,BG163&gt;AA163,BG162&gt;AA162,BG161&gt;AA161,BG160&gt;AA160,BG159&gt;AA159),"Bullish",IF(AND(BG170&lt;AA170,BG169&lt;AA169,BG168&lt;AA168,BG167&lt;AA167,BG166&lt;AA166,BG165&lt;AA165,BG164&lt;AA164,BG163&lt;AA163,BG162&lt;AA162,BG161&lt;AA161,BG160&lt;AA160,BG159&lt;AA159),"Bearish","-----"))</f>
        <v>Bullish</v>
      </c>
      <c r="GE170">
        <f>(Z170-BG170)/BG170</f>
        <v>6.5541157919485316E-4</v>
      </c>
      <c r="GI170" s="7" t="str">
        <f>IF(Y170&gt;Z170,"Bullish","Bearish")</f>
        <v>Bullish</v>
      </c>
      <c r="GJ170" s="19" t="str">
        <f>IF(AND(D170&gt;Y170,D169&lt;Y169),"TEMA crossover","-----")</f>
        <v>-----</v>
      </c>
      <c r="GK170" s="19" t="str">
        <f>IF(AND(D170&lt;Y170,D169&gt;Y169),"TEMA crossunder","-----")</f>
        <v>-----</v>
      </c>
      <c r="GL170" s="20" t="str">
        <f>IF(GD170="Bearish","YES","-----")</f>
        <v>-----</v>
      </c>
      <c r="GM170" s="20" t="str">
        <f>IF(GH170="Reverse to Bearish","YES","-----")</f>
        <v>-----</v>
      </c>
      <c r="GN170" s="20" t="str">
        <f>IF(AND(GI170="Bullish",GI169="Bullish",GI168="Bullish",GI167="Bullish"),"YES","-----")</f>
        <v>YES</v>
      </c>
      <c r="GO170" s="20" t="str">
        <f>IF(OR(GK170="TEMA crossunder",GK169="TEMA crossunder",GK168="TEMA crossunder",GK167="TEMA crossunder"),"YES","-----")</f>
        <v>-----</v>
      </c>
      <c r="GP170" s="20" t="str">
        <f>IF(GD170="Bullish","YES","-----")</f>
        <v>YES</v>
      </c>
      <c r="GQ170" s="20" t="str">
        <f>IF(GH170="Reverse to Bullish","YES","-----")</f>
        <v>-----</v>
      </c>
      <c r="GR170" s="20" t="str">
        <f>IF(AND(GI170="Bearish",GI169="Bearish",GI168="Bearish",GI167="Bearish"),"YES","-----")</f>
        <v>-----</v>
      </c>
      <c r="GS170" s="20" t="str">
        <f>IF(OR(GJ170="TEMA crossover",GJ169="TEMA crossover",GJ168="TEMA crossover",GJ167="TEMA crossover"),"YES","-----")</f>
        <v>-----</v>
      </c>
      <c r="GT170" s="20" t="str">
        <f t="shared" si="351"/>
        <v>-----</v>
      </c>
      <c r="GU170" s="20" t="str">
        <f t="shared" si="352"/>
        <v>-----</v>
      </c>
      <c r="GV170" s="20" t="str">
        <f t="shared" si="353"/>
        <v>-----</v>
      </c>
      <c r="GW170" s="20" t="str">
        <f t="shared" si="354"/>
        <v>-----</v>
      </c>
      <c r="GX170" s="20" t="str">
        <f t="shared" si="355"/>
        <v>-----</v>
      </c>
      <c r="GY170" s="20" t="str">
        <f t="shared" si="356"/>
        <v>-----</v>
      </c>
      <c r="GZ170" s="7" t="str">
        <f>IF(G170&gt;BH170,"YES","-----")</f>
        <v>-----</v>
      </c>
      <c r="HA170" s="7" t="str">
        <f>IF(F170&lt;BI170,"YES","-----")</f>
        <v>-----</v>
      </c>
      <c r="HB170">
        <f>BH170-BI170</f>
        <v>3.0099999999993088</v>
      </c>
      <c r="HI170">
        <f t="shared" si="334"/>
        <v>-2.0511599999999817</v>
      </c>
      <c r="HJ170">
        <f t="shared" si="335"/>
        <v>0.95883999999932712</v>
      </c>
      <c r="HK170" s="7"/>
      <c r="HL170" s="7"/>
      <c r="HM170" s="7"/>
      <c r="HN170" s="7"/>
      <c r="HO170" s="7"/>
      <c r="HP170" s="7"/>
      <c r="HQ170" s="28">
        <f t="shared" si="358"/>
        <v>1.3308100000003833</v>
      </c>
      <c r="HR170" s="28" t="str">
        <f t="shared" si="336"/>
        <v>Bull</v>
      </c>
      <c r="HS170">
        <f t="shared" si="337"/>
        <v>1.3308100000003833</v>
      </c>
    </row>
    <row r="171" spans="1:227" x14ac:dyDescent="0.55000000000000004">
      <c r="A171">
        <f>Validation!A170</f>
        <v>1772079000</v>
      </c>
      <c r="B171" t="str">
        <f>Price!B170</f>
        <v>XAUUSD</v>
      </c>
      <c r="C171" t="str">
        <f>Price!C170</f>
        <v>M5</v>
      </c>
      <c r="D171">
        <f>Price!D170</f>
        <v>5196.8</v>
      </c>
      <c r="E171">
        <f>Price!E170</f>
        <v>5195.76</v>
      </c>
      <c r="F171">
        <f>Price!F170</f>
        <v>5199.09</v>
      </c>
      <c r="G171">
        <f>Price!G170</f>
        <v>5194.96</v>
      </c>
      <c r="H171">
        <f>Price!H170</f>
        <v>320</v>
      </c>
      <c r="I171">
        <f>Diagonals!E170</f>
        <v>5177.53</v>
      </c>
      <c r="J171">
        <f>Diagonals!F170</f>
        <v>0</v>
      </c>
      <c r="K171">
        <f>Diagonals!G170</f>
        <v>0</v>
      </c>
      <c r="L171">
        <f>Diagonals!H170</f>
        <v>5185.99</v>
      </c>
      <c r="M171">
        <f>Diagonals!I170</f>
        <v>0</v>
      </c>
      <c r="N171">
        <f>Diagonals!J170</f>
        <v>0</v>
      </c>
      <c r="O171">
        <f>Diagonals!K170</f>
        <v>0</v>
      </c>
      <c r="P171">
        <f>Diagonals!L170</f>
        <v>0</v>
      </c>
      <c r="Q171">
        <f>Trendlines!E170</f>
        <v>5198.7</v>
      </c>
      <c r="R171">
        <f>Trendlines!F170</f>
        <v>5197.5</v>
      </c>
      <c r="S171">
        <f>Trendlines!G170</f>
        <v>0</v>
      </c>
      <c r="T171">
        <f>Trendlines!H170</f>
        <v>5159.49</v>
      </c>
      <c r="U171">
        <f>Trendlines!I170</f>
        <v>5174.74</v>
      </c>
      <c r="V171">
        <f>Trendlines!J170</f>
        <v>5157.6499999999996</v>
      </c>
      <c r="W171">
        <f>Trendlines!K170</f>
        <v>0</v>
      </c>
      <c r="X171">
        <f>Trendlines!L170</f>
        <v>0</v>
      </c>
      <c r="Y171">
        <f>Tema_Hrma_Smma!E170</f>
        <v>5196.28</v>
      </c>
      <c r="Z171">
        <f>Tema_Hrma_Smma!F170</f>
        <v>5192.29</v>
      </c>
      <c r="AA171">
        <f>Tema_Hrma_Smma!G170</f>
        <v>5185.54</v>
      </c>
      <c r="AB171">
        <f>ZScore!H170</f>
        <v>1</v>
      </c>
      <c r="AC171">
        <f>ZScore!I170</f>
        <v>0.72358999999999996</v>
      </c>
      <c r="AD171">
        <f>ZScore!J170</f>
        <v>0</v>
      </c>
      <c r="AE171">
        <f>HA!E170</f>
        <v>5193.42</v>
      </c>
      <c r="AF171">
        <f>HA!F170</f>
        <v>5199.09</v>
      </c>
      <c r="AG171">
        <f>HA!G170</f>
        <v>5193.42</v>
      </c>
      <c r="AH171">
        <f>HA!H170</f>
        <v>5196.6499999999996</v>
      </c>
      <c r="AI171">
        <f>HA!I170</f>
        <v>1</v>
      </c>
      <c r="AJ171">
        <f>HA!J170</f>
        <v>3.23</v>
      </c>
      <c r="AK171">
        <f>HA!K170</f>
        <v>0.14152000000000001</v>
      </c>
      <c r="AL171">
        <f>HA!L170</f>
        <v>5</v>
      </c>
      <c r="AM171">
        <f>KC!E170</f>
        <v>5216.4409999999998</v>
      </c>
      <c r="AN171">
        <f>KC!F170</f>
        <v>5209.9274800000003</v>
      </c>
      <c r="AO171">
        <f>KC!G170</f>
        <v>5203.4139599999999</v>
      </c>
      <c r="AP171">
        <f>KC!H170</f>
        <v>5196.9004500000001</v>
      </c>
      <c r="AQ171">
        <f>KC!I170</f>
        <v>5190.3869299999997</v>
      </c>
      <c r="AR171">
        <f>KC!J170</f>
        <v>5186.3662800000002</v>
      </c>
      <c r="AS171">
        <f>KC!K170</f>
        <v>5179.8527700000004</v>
      </c>
      <c r="AT171">
        <f>KC!L170</f>
        <v>5173.33925</v>
      </c>
      <c r="AU171">
        <f>KC!M170</f>
        <v>5166.8257299999996</v>
      </c>
      <c r="AV171">
        <f>KC!N170</f>
        <v>5160.3122100000001</v>
      </c>
      <c r="AW171">
        <f>SR_Levels!E170</f>
        <v>5193.3500000000004</v>
      </c>
      <c r="AX171">
        <f>SR_Levels!F170</f>
        <v>5178.6000000000004</v>
      </c>
      <c r="AY171">
        <f>SR_Levels!G170</f>
        <v>5161.8900000000003</v>
      </c>
      <c r="AZ171">
        <f>SR_Levels!H170</f>
        <v>5135.8500000000004</v>
      </c>
      <c r="BA171">
        <f>SR_Levels!I170</f>
        <v>5205.3100000000004</v>
      </c>
      <c r="BB171">
        <f>SR_Levels!J170</f>
        <v>0</v>
      </c>
      <c r="BC171">
        <f>SR_Levels!K170</f>
        <v>0</v>
      </c>
      <c r="BD171">
        <f>SR_Levels!L170</f>
        <v>0</v>
      </c>
      <c r="BE171">
        <f>ZigZag!E170</f>
        <v>0</v>
      </c>
      <c r="BF171">
        <f>ZigZag!F170</f>
        <v>0</v>
      </c>
      <c r="BG171">
        <f>ZigZag!G170</f>
        <v>5188.25</v>
      </c>
      <c r="BH171">
        <f>Dual_Tema!E170</f>
        <v>5197.93</v>
      </c>
      <c r="BI171">
        <f>Dual_Tema!F170</f>
        <v>5194.3999999999996</v>
      </c>
      <c r="BJ171">
        <f>Pinbar!E170</f>
        <v>0</v>
      </c>
      <c r="BK171">
        <f>SSA!E170</f>
        <v>5195.5563599999996</v>
      </c>
      <c r="BL171">
        <f>SSA!F170</f>
        <v>5194.4583499999999</v>
      </c>
      <c r="BN171" t="str">
        <f t="shared" si="357"/>
        <v>Green Candle</v>
      </c>
      <c r="BO171" s="34">
        <f t="shared" si="359"/>
        <v>2.0477499816820011E-3</v>
      </c>
      <c r="BP171" s="34">
        <f t="shared" si="361"/>
        <v>1.8391212316328787E-3</v>
      </c>
      <c r="BQ171" s="34">
        <f t="shared" si="369"/>
        <v>4.0010896255668893E-3</v>
      </c>
      <c r="BR171" s="34">
        <f t="shared" si="371"/>
        <v>2.650943651047788E-3</v>
      </c>
      <c r="BS171" s="35">
        <f t="shared" si="360"/>
        <v>3.4100082749533023E-4</v>
      </c>
      <c r="BT171" s="35">
        <f t="shared" si="362"/>
        <v>1.5313106660275189E-4</v>
      </c>
      <c r="BU171" s="35">
        <f t="shared" si="370"/>
        <v>2.2186386111222589E-4</v>
      </c>
      <c r="BV171" s="35">
        <f t="shared" si="372"/>
        <v>1.1031592174726157E-4</v>
      </c>
      <c r="BW171" s="27">
        <v>96</v>
      </c>
      <c r="BX171">
        <f>F171-G171</f>
        <v>4.1300000000001091</v>
      </c>
      <c r="BY171">
        <f>ABS(F171-D170)</f>
        <v>3.3299999999999272</v>
      </c>
      <c r="BZ171">
        <f>ABS(G171-D170)</f>
        <v>0.8000000000001819</v>
      </c>
      <c r="CA171">
        <f t="shared" si="338"/>
        <v>4.1300000000001091</v>
      </c>
      <c r="CB171">
        <f t="shared" si="363"/>
        <v>3.6328571428572496</v>
      </c>
      <c r="CC171">
        <f t="shared" si="366"/>
        <v>4.6139504154794668</v>
      </c>
      <c r="CD171">
        <f t="shared" si="364"/>
        <v>-0.98109327262221724</v>
      </c>
      <c r="CE171">
        <f t="shared" si="367"/>
        <v>-1</v>
      </c>
      <c r="CF171">
        <f t="shared" si="368"/>
        <v>-21</v>
      </c>
      <c r="CG171" s="7" t="str">
        <f t="shared" si="365"/>
        <v>Low Volatility Period</v>
      </c>
      <c r="CI171" s="27"/>
      <c r="CJ171" s="27"/>
      <c r="CK171" s="27"/>
      <c r="CL171" s="27"/>
      <c r="CM171" s="27"/>
      <c r="CN171" s="27"/>
      <c r="CO171" s="27"/>
      <c r="CP171" s="27"/>
      <c r="CQ171" s="27"/>
      <c r="CR171" s="27"/>
      <c r="CS171" s="27"/>
      <c r="CZ171" s="7" t="str">
        <f>IF(AND(D171&gt;BH171,D171&gt;E171),"Bullish Trigger","-----")</f>
        <v>-----</v>
      </c>
      <c r="DA171" s="7" t="str">
        <f>IF(AND(D171&lt;BI171,D171&lt;E171),"Bearish Trigger","-----")</f>
        <v>-----</v>
      </c>
      <c r="DB171" s="13" t="str">
        <f>IF(AND(W171=BE171,W171&gt;0,BE171&gt;0),"Important High","------")</f>
        <v>------</v>
      </c>
      <c r="DC171" s="13" t="str">
        <f>IF(AND(X171=BF171,X171&gt;0,BF171&gt;0),"Important Low","------")</f>
        <v>------</v>
      </c>
      <c r="DD171" s="7" t="str">
        <f>IF(AND(DB171="Important High",DC171="-----",BJ171=1),"Imp High Rej","-----")</f>
        <v>-----</v>
      </c>
      <c r="DE171" s="7" t="str">
        <f>IF(AND(DB171="-----",DC171="Important Low",BJ171=1),"Imp Low Rej","-----")</f>
        <v>-----</v>
      </c>
      <c r="DF171" s="7" t="str">
        <f>IF(Y171&gt;AM171,"Overbought",IF(Y171&gt;AO171,"Bullish Momentum",IF(Y171&gt;AQ171,"Flat Momentum","-----")))</f>
        <v>Flat Momentum</v>
      </c>
      <c r="DG171" s="7" t="str">
        <f>IF(Y171&lt;AV171,"Oversold",IF(Y171&lt;AT171,"Bearish Momentum",IF(Y171&lt;AR171,"Flat Momentum","-----")))</f>
        <v>-----</v>
      </c>
      <c r="DH171" s="7" t="str">
        <f>IF(AND(DF171="Overbought",AD171=2),"Culminated Thrust","-----")</f>
        <v>-----</v>
      </c>
      <c r="DI171" s="7" t="str">
        <f>IF(AND(DG171="Oversold",AD171=5),"Culminated Thrust","-----")</f>
        <v>-----</v>
      </c>
      <c r="DJ171" s="14">
        <f>(Q171-$D171)/$D171</f>
        <v>3.6560960591126005E-4</v>
      </c>
      <c r="DK171" s="14">
        <f>(R171-$D171)/$D171</f>
        <v>1.3469827586203397E-4</v>
      </c>
      <c r="DL171" s="14">
        <f>(S171-$D171)/$D171</f>
        <v>-1</v>
      </c>
      <c r="DM171" s="14">
        <f>(T171-$D171)/$D171</f>
        <v>-7.1794181034483522E-3</v>
      </c>
      <c r="DN171" s="14">
        <f>(U171-$D171)/$D171</f>
        <v>-4.2449199507389934E-3</v>
      </c>
      <c r="DO171" s="14">
        <f>(V171-$D171)/$D171</f>
        <v>-7.5334821428572479E-3</v>
      </c>
      <c r="DP171" s="14">
        <f t="shared" si="306"/>
        <v>3.6560960591126005E-4</v>
      </c>
      <c r="DQ171" s="14">
        <f t="shared" si="307"/>
        <v>1.3469827586203397E-4</v>
      </c>
      <c r="DR171" s="14">
        <f t="shared" si="308"/>
        <v>-4.2449199507389934E-3</v>
      </c>
      <c r="DS171" s="14">
        <f t="shared" si="309"/>
        <v>-7.1794181034483522E-3</v>
      </c>
      <c r="DT171" s="14">
        <f t="shared" si="310"/>
        <v>-7.5334821428572479E-3</v>
      </c>
      <c r="DU171" s="14">
        <f t="shared" si="311"/>
        <v>-1</v>
      </c>
      <c r="DV171" t="str">
        <f>IF($D171&gt;Q171,"SUP","RES")</f>
        <v>RES</v>
      </c>
      <c r="DW171" t="str">
        <f>IF($D171&gt;R171,"SUP","RES")</f>
        <v>RES</v>
      </c>
      <c r="DX171" t="str">
        <f>IF($D171&gt;S171,"SUP","RES")</f>
        <v>SUP</v>
      </c>
      <c r="DY171" t="str">
        <f>IF($D171&gt;T171,"SUP","RES")</f>
        <v>SUP</v>
      </c>
      <c r="DZ171" t="str">
        <f>IF($D171&gt;U171,"SUP","RES")</f>
        <v>SUP</v>
      </c>
      <c r="EA171" t="str">
        <f>IF($D171&gt;V171,"SUP","RES")</f>
        <v>SUP</v>
      </c>
      <c r="EB171" s="7">
        <f t="shared" si="312"/>
        <v>2</v>
      </c>
      <c r="EC171" s="7">
        <f t="shared" si="313"/>
        <v>4</v>
      </c>
      <c r="ED171" s="13" t="str">
        <f t="shared" si="314"/>
        <v>-----</v>
      </c>
      <c r="EE171" s="13" t="str">
        <f t="shared" si="315"/>
        <v>-----</v>
      </c>
      <c r="EF171" s="7">
        <f>IF(OR(ED171="All Sup",EE171="All Res"),"na",((D171-MIN(Q171:V171))/(MAX(Q171:V171)-MIN(Q171:V171))))</f>
        <v>0.99963452401561936</v>
      </c>
      <c r="EG171">
        <v>1.4999999999999999E-4</v>
      </c>
      <c r="EH171">
        <f>Q171*(1+$EG171)</f>
        <v>5199.4798049999999</v>
      </c>
      <c r="EI171">
        <f>Q171*(1-$EG171)</f>
        <v>5197.9201949999997</v>
      </c>
      <c r="EJ171">
        <f>R171*(1+$EG171)</f>
        <v>5198.2796250000001</v>
      </c>
      <c r="EK171">
        <f>R171*(1-$EG171)</f>
        <v>5196.7203749999999</v>
      </c>
      <c r="EL171">
        <f>S171*(1+$EG171)</f>
        <v>0</v>
      </c>
      <c r="EM171">
        <f>S171*(1-$EG171)</f>
        <v>0</v>
      </c>
      <c r="EN171">
        <f>T171*(1+$EG171)</f>
        <v>5160.2639235000006</v>
      </c>
      <c r="EO171">
        <f>T171*(1-$EG171)</f>
        <v>5158.7160764999999</v>
      </c>
      <c r="EP171">
        <f>U171*(1+$EG171)</f>
        <v>5175.5162110000001</v>
      </c>
      <c r="EQ171">
        <f>U171*(1-$EG171)</f>
        <v>5173.9637889999995</v>
      </c>
      <c r="ER171">
        <f>V171*(1+$EG171)</f>
        <v>5158.4236474999998</v>
      </c>
      <c r="ES171">
        <f>V171*(1-$EG171)</f>
        <v>5156.8763524999995</v>
      </c>
      <c r="ET171" s="7" t="str">
        <f t="shared" si="316"/>
        <v>-----</v>
      </c>
      <c r="EU171" s="7" t="str">
        <f t="shared" si="317"/>
        <v>TOUCH</v>
      </c>
      <c r="EV171" s="7" t="str">
        <f t="shared" si="318"/>
        <v>-----</v>
      </c>
      <c r="EW171" s="7" t="str">
        <f t="shared" si="319"/>
        <v>-----</v>
      </c>
      <c r="EX171" s="7" t="str">
        <f t="shared" si="320"/>
        <v>-----</v>
      </c>
      <c r="EY171" s="7" t="str">
        <f t="shared" si="321"/>
        <v>-----</v>
      </c>
      <c r="EZ171">
        <f t="shared" si="339"/>
        <v>169</v>
      </c>
      <c r="FA171">
        <f t="shared" si="340"/>
        <v>0</v>
      </c>
      <c r="FB171">
        <f t="shared" si="341"/>
        <v>169</v>
      </c>
      <c r="FC171">
        <f t="shared" si="342"/>
        <v>169</v>
      </c>
      <c r="FD171">
        <f t="shared" si="343"/>
        <v>169</v>
      </c>
      <c r="FE171">
        <f t="shared" si="344"/>
        <v>169</v>
      </c>
      <c r="FF171">
        <f t="shared" si="345"/>
        <v>0</v>
      </c>
      <c r="FG171">
        <f t="shared" si="346"/>
        <v>1</v>
      </c>
      <c r="FH171">
        <f t="shared" si="347"/>
        <v>0</v>
      </c>
      <c r="FI171">
        <f t="shared" si="348"/>
        <v>0</v>
      </c>
      <c r="FJ171">
        <f t="shared" si="349"/>
        <v>0</v>
      </c>
      <c r="FK171">
        <f t="shared" si="350"/>
        <v>0</v>
      </c>
      <c r="FL171" s="7" t="str">
        <f t="shared" si="322"/>
        <v>-----</v>
      </c>
      <c r="FM171" s="7">
        <f t="shared" si="323"/>
        <v>1</v>
      </c>
      <c r="FN171" s="7" t="str">
        <f t="shared" si="324"/>
        <v>-----</v>
      </c>
      <c r="FO171" s="7" t="str">
        <f t="shared" si="325"/>
        <v>-----</v>
      </c>
      <c r="FP171" s="7" t="str">
        <f t="shared" si="326"/>
        <v>-----</v>
      </c>
      <c r="FQ171" s="7" t="str">
        <f t="shared" si="327"/>
        <v>-----</v>
      </c>
      <c r="FR171" s="13" t="str">
        <f>IF(FL171="-----","-----",(D171-Q171)/Q171)</f>
        <v>-----</v>
      </c>
      <c r="FS171" s="13">
        <f>IF(FM171="-----","-----",(Q171-R171)/R171)</f>
        <v>2.3088023088019589E-4</v>
      </c>
      <c r="FT171" s="13" t="str">
        <f>IF(FN171="-----","-----",(R171-S171)/S171)</f>
        <v>-----</v>
      </c>
      <c r="FU171" s="13" t="str">
        <f>IF(FO171="-----","-----",(S171-T171)/T171)</f>
        <v>-----</v>
      </c>
      <c r="FV171" s="13" t="str">
        <f>IF(FP171="-----","-----",(T171-U171)/U171)</f>
        <v>-----</v>
      </c>
      <c r="FW171" s="13" t="str">
        <f>IF(FQ171="-----","-----",(U171-V171)/V171)</f>
        <v>-----</v>
      </c>
      <c r="FX171" s="7" t="str">
        <f t="shared" si="328"/>
        <v>-----</v>
      </c>
      <c r="FY171" s="7" t="str">
        <f t="shared" si="329"/>
        <v>Support</v>
      </c>
      <c r="FZ171" s="7" t="str">
        <f t="shared" si="330"/>
        <v>-----</v>
      </c>
      <c r="GA171" s="7" t="str">
        <f t="shared" si="331"/>
        <v>-----</v>
      </c>
      <c r="GB171" s="7" t="str">
        <f t="shared" si="332"/>
        <v>-----</v>
      </c>
      <c r="GC171" s="7" t="str">
        <f t="shared" si="333"/>
        <v>-----</v>
      </c>
      <c r="GD171" s="7" t="str">
        <f>IF(AND(BG171&gt;AA171,BG170&gt;AA170,BG169&gt;AA169,BG168&gt;AA168,BG167&gt;AA167,BG166&gt;AA166,BG165&gt;AA165,BG164&gt;AA164,BG163&gt;AA163,BG162&gt;AA162,BG161&gt;AA161,BG160&gt;AA160),"Bullish",IF(AND(BG171&lt;AA171,BG170&lt;AA170,BG169&lt;AA169,BG168&lt;AA168,BG167&lt;AA167,BG166&lt;AA166,BG165&lt;AA165,BG164&lt;AA164,BG163&lt;AA163,BG162&lt;AA162,BG161&lt;AA161,BG160&lt;AA160),"Bearish","-----"))</f>
        <v>Bullish</v>
      </c>
      <c r="GE171">
        <f>(Z171-BG171)/BG171</f>
        <v>7.7868260010600173E-4</v>
      </c>
      <c r="GI171" s="7" t="str">
        <f>IF(Y171&gt;Z171,"Bullish","Bearish")</f>
        <v>Bullish</v>
      </c>
      <c r="GJ171" s="19" t="str">
        <f>IF(AND(D171&gt;Y171,D170&lt;Y170),"TEMA crossover","-----")</f>
        <v>-----</v>
      </c>
      <c r="GK171" s="19" t="str">
        <f>IF(AND(D171&lt;Y171,D170&gt;Y170),"TEMA crossunder","-----")</f>
        <v>-----</v>
      </c>
      <c r="GL171" s="20" t="str">
        <f>IF(GD171="Bearish","YES","-----")</f>
        <v>-----</v>
      </c>
      <c r="GM171" s="20" t="str">
        <f>IF(GH171="Reverse to Bearish","YES","-----")</f>
        <v>-----</v>
      </c>
      <c r="GN171" s="20" t="str">
        <f>IF(AND(GI171="Bullish",GI170="Bullish",GI169="Bullish",GI168="Bullish"),"YES","-----")</f>
        <v>YES</v>
      </c>
      <c r="GO171" s="20" t="str">
        <f>IF(OR(GK171="TEMA crossunder",GK170="TEMA crossunder",GK169="TEMA crossunder",GK168="TEMA crossunder"),"YES","-----")</f>
        <v>-----</v>
      </c>
      <c r="GP171" s="20" t="str">
        <f>IF(GD171="Bullish","YES","-----")</f>
        <v>YES</v>
      </c>
      <c r="GQ171" s="20" t="str">
        <f>IF(GH171="Reverse to Bullish","YES","-----")</f>
        <v>-----</v>
      </c>
      <c r="GR171" s="20" t="str">
        <f>IF(AND(GI171="Bearish",GI170="Bearish",GI169="Bearish",GI168="Bearish"),"YES","-----")</f>
        <v>-----</v>
      </c>
      <c r="GS171" s="20" t="str">
        <f>IF(OR(GJ171="TEMA crossover",GJ170="TEMA crossover",GJ169="TEMA crossover",GJ168="TEMA crossover"),"YES","-----")</f>
        <v>-----</v>
      </c>
      <c r="GT171" s="20" t="str">
        <f t="shared" si="351"/>
        <v>-----</v>
      </c>
      <c r="GU171" s="20" t="str">
        <f t="shared" si="352"/>
        <v>-----</v>
      </c>
      <c r="GV171" s="20" t="str">
        <f t="shared" si="353"/>
        <v>-----</v>
      </c>
      <c r="GW171" s="20" t="str">
        <f t="shared" si="354"/>
        <v>-----</v>
      </c>
      <c r="GX171" s="20" t="str">
        <f t="shared" si="355"/>
        <v>-----</v>
      </c>
      <c r="GY171" s="20" t="str">
        <f t="shared" si="356"/>
        <v>-----</v>
      </c>
      <c r="GZ171" s="7" t="str">
        <f>IF(G171&gt;BH171,"YES","-----")</f>
        <v>-----</v>
      </c>
      <c r="HA171" s="7" t="str">
        <f>IF(F171&lt;BI171,"YES","-----")</f>
        <v>-----</v>
      </c>
      <c r="HB171">
        <f>BH171-BI171</f>
        <v>3.5300000000006548</v>
      </c>
      <c r="HI171">
        <f t="shared" si="334"/>
        <v>-1.1563599999999497</v>
      </c>
      <c r="HJ171">
        <f t="shared" si="335"/>
        <v>2.3736400000007052</v>
      </c>
      <c r="HK171" s="7"/>
      <c r="HL171" s="7"/>
      <c r="HM171" s="7"/>
      <c r="HN171" s="7"/>
      <c r="HO171" s="7"/>
      <c r="HP171" s="7"/>
      <c r="HQ171" s="28">
        <f t="shared" si="358"/>
        <v>1.0980099999997037</v>
      </c>
      <c r="HR171" s="28" t="str">
        <f t="shared" si="336"/>
        <v>Bull</v>
      </c>
      <c r="HS171">
        <f t="shared" si="337"/>
        <v>1.0980099999997037</v>
      </c>
    </row>
    <row r="172" spans="1:227" x14ac:dyDescent="0.55000000000000004">
      <c r="A172">
        <f>Validation!A171</f>
        <v>1772079300</v>
      </c>
      <c r="B172" t="str">
        <f>Price!B171</f>
        <v>XAUUSD</v>
      </c>
      <c r="C172" t="str">
        <f>Price!C171</f>
        <v>M5</v>
      </c>
      <c r="D172">
        <f>Price!D171</f>
        <v>5193.83</v>
      </c>
      <c r="E172">
        <f>Price!E171</f>
        <v>5196.8500000000004</v>
      </c>
      <c r="F172">
        <f>Price!F171</f>
        <v>5197.1000000000004</v>
      </c>
      <c r="G172">
        <f>Price!G171</f>
        <v>5191.6499999999996</v>
      </c>
      <c r="H172">
        <f>Price!H171</f>
        <v>314</v>
      </c>
      <c r="I172">
        <f>Diagonals!E171</f>
        <v>5177.7</v>
      </c>
      <c r="J172">
        <f>Diagonals!F171</f>
        <v>0</v>
      </c>
      <c r="K172">
        <f>Diagonals!G171</f>
        <v>0</v>
      </c>
      <c r="L172">
        <f>Diagonals!H171</f>
        <v>5185.67</v>
      </c>
      <c r="M172">
        <f>Diagonals!I171</f>
        <v>0</v>
      </c>
      <c r="N172">
        <f>Diagonals!J171</f>
        <v>0</v>
      </c>
      <c r="O172">
        <f>Diagonals!K171</f>
        <v>0</v>
      </c>
      <c r="P172">
        <f>Diagonals!L171</f>
        <v>0</v>
      </c>
      <c r="Q172">
        <f>Trendlines!E171</f>
        <v>5198.71</v>
      </c>
      <c r="R172">
        <f>Trendlines!F171</f>
        <v>5197.4799999999996</v>
      </c>
      <c r="S172">
        <f>Trendlines!G171</f>
        <v>0</v>
      </c>
      <c r="T172">
        <f>Trendlines!H171</f>
        <v>5159.57</v>
      </c>
      <c r="U172">
        <f>Trendlines!I171</f>
        <v>5174.76</v>
      </c>
      <c r="V172">
        <f>Trendlines!J171</f>
        <v>5157.68</v>
      </c>
      <c r="W172">
        <f>Trendlines!K171</f>
        <v>0</v>
      </c>
      <c r="X172">
        <f>Trendlines!L171</f>
        <v>0</v>
      </c>
      <c r="Y172">
        <f>Tema_Hrma_Smma!E171</f>
        <v>5196</v>
      </c>
      <c r="Z172">
        <f>Tema_Hrma_Smma!F171</f>
        <v>5193.25</v>
      </c>
      <c r="AA172">
        <f>Tema_Hrma_Smma!G171</f>
        <v>5185.82</v>
      </c>
      <c r="AB172">
        <f>ZScore!H171</f>
        <v>-1</v>
      </c>
      <c r="AC172">
        <f>ZScore!I171</f>
        <v>4.6989999999999997E-2</v>
      </c>
      <c r="AD172">
        <f>ZScore!J171</f>
        <v>3</v>
      </c>
      <c r="AE172">
        <f>HA!E171</f>
        <v>5195.04</v>
      </c>
      <c r="AF172">
        <f>HA!F171</f>
        <v>5197.1000000000004</v>
      </c>
      <c r="AG172">
        <f>HA!G171</f>
        <v>5191.6499999999996</v>
      </c>
      <c r="AH172">
        <f>HA!H171</f>
        <v>5194.8599999999997</v>
      </c>
      <c r="AI172">
        <f>HA!I171</f>
        <v>-1</v>
      </c>
      <c r="AJ172">
        <f>HA!J171</f>
        <v>0.18</v>
      </c>
      <c r="AK172">
        <f>HA!K171</f>
        <v>-1.0349299999999999</v>
      </c>
      <c r="AL172">
        <f>HA!L171</f>
        <v>-1</v>
      </c>
      <c r="AM172">
        <f>KC!E171</f>
        <v>5217.0119199999999</v>
      </c>
      <c r="AN172">
        <f>KC!F171</f>
        <v>5210.4985200000001</v>
      </c>
      <c r="AO172">
        <f>KC!G171</f>
        <v>5203.98513</v>
      </c>
      <c r="AP172">
        <f>KC!H171</f>
        <v>5197.4717300000002</v>
      </c>
      <c r="AQ172">
        <f>KC!I171</f>
        <v>5190.9583400000001</v>
      </c>
      <c r="AR172">
        <f>KC!J171</f>
        <v>5187.0109700000003</v>
      </c>
      <c r="AS172">
        <f>KC!K171</f>
        <v>5180.4975700000005</v>
      </c>
      <c r="AT172">
        <f>KC!L171</f>
        <v>5173.9841800000004</v>
      </c>
      <c r="AU172">
        <f>KC!M171</f>
        <v>5167.4707799999996</v>
      </c>
      <c r="AV172">
        <f>KC!N171</f>
        <v>5160.9573899999996</v>
      </c>
      <c r="AW172">
        <f>SR_Levels!E171</f>
        <v>5193.3500000000004</v>
      </c>
      <c r="AX172">
        <f>SR_Levels!F171</f>
        <v>5178.6000000000004</v>
      </c>
      <c r="AY172">
        <f>SR_Levels!G171</f>
        <v>5161.8900000000003</v>
      </c>
      <c r="AZ172">
        <f>SR_Levels!H171</f>
        <v>5135.8500000000004</v>
      </c>
      <c r="BA172">
        <f>SR_Levels!I171</f>
        <v>5205.3100000000004</v>
      </c>
      <c r="BB172">
        <f>SR_Levels!J171</f>
        <v>0</v>
      </c>
      <c r="BC172">
        <f>SR_Levels!K171</f>
        <v>0</v>
      </c>
      <c r="BD172">
        <f>SR_Levels!L171</f>
        <v>0</v>
      </c>
      <c r="BE172">
        <f>ZigZag!E171</f>
        <v>0</v>
      </c>
      <c r="BF172">
        <f>ZigZag!F171</f>
        <v>0</v>
      </c>
      <c r="BG172">
        <f>ZigZag!G171</f>
        <v>5188.67</v>
      </c>
      <c r="BH172">
        <f>Dual_Tema!E171</f>
        <v>5198.29</v>
      </c>
      <c r="BI172">
        <f>Dual_Tema!F171</f>
        <v>5193.78</v>
      </c>
      <c r="BJ172">
        <f>Pinbar!E171</f>
        <v>0</v>
      </c>
      <c r="BK172">
        <f>SSA!E171</f>
        <v>5195.8564800000004</v>
      </c>
      <c r="BL172">
        <f>SSA!F171</f>
        <v>5195.1574199999995</v>
      </c>
      <c r="BN172" t="str">
        <f t="shared" si="357"/>
        <v>Red Candle</v>
      </c>
      <c r="BO172" s="34">
        <f t="shared" si="359"/>
        <v>1.0060497898281007E-3</v>
      </c>
      <c r="BP172" s="34">
        <f t="shared" si="361"/>
        <v>7.0132307295112106E-4</v>
      </c>
      <c r="BQ172" s="34">
        <f t="shared" si="369"/>
        <v>2.5189257216096106E-3</v>
      </c>
      <c r="BR172" s="34">
        <f t="shared" si="371"/>
        <v>1.0755071555919038E-3</v>
      </c>
      <c r="BS172" s="35">
        <f t="shared" si="360"/>
        <v>1.6760472091914558E-4</v>
      </c>
      <c r="BT172" s="35">
        <f t="shared" si="362"/>
        <v>5.8424811733459592E-5</v>
      </c>
      <c r="BU172" s="35">
        <f t="shared" si="370"/>
        <v>1.3977413114285575E-4</v>
      </c>
      <c r="BV172" s="35">
        <f t="shared" si="372"/>
        <v>4.478972020138805E-5</v>
      </c>
      <c r="BW172" s="27">
        <v>96</v>
      </c>
      <c r="BX172">
        <f>F172-G172</f>
        <v>5.4500000000007276</v>
      </c>
      <c r="BY172">
        <f>ABS(F172-D171)</f>
        <v>0.3000000000001819</v>
      </c>
      <c r="BZ172">
        <f>ABS(G172-D171)</f>
        <v>5.1500000000005457</v>
      </c>
      <c r="CA172">
        <f t="shared" si="338"/>
        <v>5.4500000000007276</v>
      </c>
      <c r="CB172">
        <f t="shared" si="363"/>
        <v>3.7935714285716</v>
      </c>
      <c r="CC172">
        <f t="shared" si="366"/>
        <v>4.6736682429452703</v>
      </c>
      <c r="CD172">
        <f t="shared" si="364"/>
        <v>-0.88009681437367027</v>
      </c>
      <c r="CE172">
        <f t="shared" si="367"/>
        <v>-1</v>
      </c>
      <c r="CF172">
        <f t="shared" si="368"/>
        <v>-22</v>
      </c>
      <c r="CG172" s="7" t="str">
        <f t="shared" si="365"/>
        <v>Low Volatility Period</v>
      </c>
      <c r="CI172" s="27"/>
      <c r="CJ172" s="27"/>
      <c r="CK172" s="27"/>
      <c r="CL172" s="27"/>
      <c r="CM172" s="27"/>
      <c r="CN172" s="27"/>
      <c r="CO172" s="27"/>
      <c r="CP172" s="27"/>
      <c r="CQ172" s="27"/>
      <c r="CR172" s="27"/>
      <c r="CS172" s="27"/>
      <c r="CZ172" s="7" t="str">
        <f>IF(AND(D172&gt;BH172,D172&gt;E172),"Bullish Trigger","-----")</f>
        <v>-----</v>
      </c>
      <c r="DA172" s="7" t="str">
        <f>IF(AND(D172&lt;BI172,D172&lt;E172),"Bearish Trigger","-----")</f>
        <v>-----</v>
      </c>
      <c r="DB172" s="13" t="str">
        <f>IF(AND(W172=BE172,W172&gt;0,BE172&gt;0),"Important High","------")</f>
        <v>------</v>
      </c>
      <c r="DC172" s="13" t="str">
        <f>IF(AND(X172=BF172,X172&gt;0,BF172&gt;0),"Important Low","------")</f>
        <v>------</v>
      </c>
      <c r="DD172" s="7" t="str">
        <f>IF(AND(DB172="Important High",DC172="-----",BJ172=1),"Imp High Rej","-----")</f>
        <v>-----</v>
      </c>
      <c r="DE172" s="7" t="str">
        <f>IF(AND(DB172="-----",DC172="Important Low",BJ172=1),"Imp Low Rej","-----")</f>
        <v>-----</v>
      </c>
      <c r="DF172" s="7" t="str">
        <f>IF(Y172&gt;AM172,"Overbought",IF(Y172&gt;AO172,"Bullish Momentum",IF(Y172&gt;AQ172,"Flat Momentum","-----")))</f>
        <v>Flat Momentum</v>
      </c>
      <c r="DG172" s="7" t="str">
        <f>IF(Y172&lt;AV172,"Oversold",IF(Y172&lt;AT172,"Bearish Momentum",IF(Y172&lt;AR172,"Flat Momentum","-----")))</f>
        <v>-----</v>
      </c>
      <c r="DH172" s="7" t="str">
        <f>IF(AND(DF172="Overbought",AD172=2),"Culminated Thrust","-----")</f>
        <v>-----</v>
      </c>
      <c r="DI172" s="7" t="str">
        <f>IF(AND(DG172="Oversold",AD172=5),"Culminated Thrust","-----")</f>
        <v>-----</v>
      </c>
      <c r="DJ172" s="14">
        <f>(Q172-$D172)/$D172</f>
        <v>9.3957638197632754E-4</v>
      </c>
      <c r="DK172" s="14">
        <f>(R172-$D172)/$D172</f>
        <v>7.0275692504368382E-4</v>
      </c>
      <c r="DL172" s="14">
        <f>(S172-$D172)/$D172</f>
        <v>-1</v>
      </c>
      <c r="DM172" s="14">
        <f>(T172-$D172)/$D172</f>
        <v>-6.5962882882189483E-3</v>
      </c>
      <c r="DN172" s="14">
        <f>(U172-$D172)/$D172</f>
        <v>-3.6716642631737482E-3</v>
      </c>
      <c r="DO172" s="14">
        <f>(V172-$D172)/$D172</f>
        <v>-6.9601816000908071E-3</v>
      </c>
      <c r="DP172" s="14">
        <f t="shared" si="306"/>
        <v>9.3957638197632754E-4</v>
      </c>
      <c r="DQ172" s="14">
        <f t="shared" si="307"/>
        <v>7.0275692504368382E-4</v>
      </c>
      <c r="DR172" s="14">
        <f t="shared" si="308"/>
        <v>-3.6716642631737482E-3</v>
      </c>
      <c r="DS172" s="14">
        <f t="shared" si="309"/>
        <v>-6.5962882882189483E-3</v>
      </c>
      <c r="DT172" s="14">
        <f t="shared" si="310"/>
        <v>-6.9601816000908071E-3</v>
      </c>
      <c r="DU172" s="14">
        <f t="shared" si="311"/>
        <v>-1</v>
      </c>
      <c r="DV172" t="str">
        <f>IF($D172&gt;Q172,"SUP","RES")</f>
        <v>RES</v>
      </c>
      <c r="DW172" t="str">
        <f>IF($D172&gt;R172,"SUP","RES")</f>
        <v>RES</v>
      </c>
      <c r="DX172" t="str">
        <f>IF($D172&gt;S172,"SUP","RES")</f>
        <v>SUP</v>
      </c>
      <c r="DY172" t="str">
        <f>IF($D172&gt;T172,"SUP","RES")</f>
        <v>SUP</v>
      </c>
      <c r="DZ172" t="str">
        <f>IF($D172&gt;U172,"SUP","RES")</f>
        <v>SUP</v>
      </c>
      <c r="EA172" t="str">
        <f>IF($D172&gt;V172,"SUP","RES")</f>
        <v>SUP</v>
      </c>
      <c r="EB172" s="7">
        <f t="shared" si="312"/>
        <v>2</v>
      </c>
      <c r="EC172" s="7">
        <f t="shared" si="313"/>
        <v>4</v>
      </c>
      <c r="ED172" s="13" t="str">
        <f t="shared" si="314"/>
        <v>-----</v>
      </c>
      <c r="EE172" s="13" t="str">
        <f t="shared" si="315"/>
        <v>-----</v>
      </c>
      <c r="EF172" s="7">
        <f>IF(OR(ED172="All Sup",EE172="All Res"),"na",((D172-MIN(Q172:V172))/(MAX(Q172:V172)-MIN(Q172:V172))))</f>
        <v>0.99906130559311823</v>
      </c>
      <c r="EG172">
        <v>1.4999999999999999E-4</v>
      </c>
      <c r="EH172">
        <f>Q172*(1+$EG172)</f>
        <v>5199.4898065000007</v>
      </c>
      <c r="EI172">
        <f>Q172*(1-$EG172)</f>
        <v>5197.9301935000003</v>
      </c>
      <c r="EJ172">
        <f>R172*(1+$EG172)</f>
        <v>5198.2596220000005</v>
      </c>
      <c r="EK172">
        <f>R172*(1-$EG172)</f>
        <v>5196.7003779999995</v>
      </c>
      <c r="EL172">
        <f>S172*(1+$EG172)</f>
        <v>0</v>
      </c>
      <c r="EM172">
        <f>S172*(1-$EG172)</f>
        <v>0</v>
      </c>
      <c r="EN172">
        <f>T172*(1+$EG172)</f>
        <v>5160.3439355</v>
      </c>
      <c r="EO172">
        <f>T172*(1-$EG172)</f>
        <v>5158.7960644999994</v>
      </c>
      <c r="EP172">
        <f>U172*(1+$EG172)</f>
        <v>5175.5362140000007</v>
      </c>
      <c r="EQ172">
        <f>U172*(1-$EG172)</f>
        <v>5173.9837860000007</v>
      </c>
      <c r="ER172">
        <f>V172*(1+$EG172)</f>
        <v>5158.4536520000011</v>
      </c>
      <c r="ES172">
        <f>V172*(1-$EG172)</f>
        <v>5156.9063480000004</v>
      </c>
      <c r="ET172" s="7" t="str">
        <f t="shared" si="316"/>
        <v>-----</v>
      </c>
      <c r="EU172" s="7" t="str">
        <f t="shared" si="317"/>
        <v>TOUCH</v>
      </c>
      <c r="EV172" s="7" t="str">
        <f t="shared" si="318"/>
        <v>-----</v>
      </c>
      <c r="EW172" s="7" t="str">
        <f t="shared" si="319"/>
        <v>-----</v>
      </c>
      <c r="EX172" s="7" t="str">
        <f t="shared" si="320"/>
        <v>-----</v>
      </c>
      <c r="EY172" s="7" t="str">
        <f t="shared" si="321"/>
        <v>-----</v>
      </c>
      <c r="EZ172">
        <f t="shared" si="339"/>
        <v>170</v>
      </c>
      <c r="FA172">
        <f t="shared" si="340"/>
        <v>0</v>
      </c>
      <c r="FB172">
        <f t="shared" si="341"/>
        <v>170</v>
      </c>
      <c r="FC172">
        <f t="shared" si="342"/>
        <v>170</v>
      </c>
      <c r="FD172">
        <f t="shared" si="343"/>
        <v>170</v>
      </c>
      <c r="FE172">
        <f t="shared" si="344"/>
        <v>170</v>
      </c>
      <c r="FF172">
        <f t="shared" si="345"/>
        <v>0</v>
      </c>
      <c r="FG172">
        <f t="shared" si="346"/>
        <v>2</v>
      </c>
      <c r="FH172">
        <f t="shared" si="347"/>
        <v>0</v>
      </c>
      <c r="FI172">
        <f t="shared" si="348"/>
        <v>0</v>
      </c>
      <c r="FJ172">
        <f t="shared" si="349"/>
        <v>0</v>
      </c>
      <c r="FK172">
        <f t="shared" si="350"/>
        <v>0</v>
      </c>
      <c r="FL172" s="7" t="str">
        <f t="shared" si="322"/>
        <v>-----</v>
      </c>
      <c r="FM172" s="7">
        <f t="shared" si="323"/>
        <v>2</v>
      </c>
      <c r="FN172" s="7" t="str">
        <f t="shared" si="324"/>
        <v>-----</v>
      </c>
      <c r="FO172" s="7" t="str">
        <f t="shared" si="325"/>
        <v>-----</v>
      </c>
      <c r="FP172" s="7" t="str">
        <f t="shared" si="326"/>
        <v>-----</v>
      </c>
      <c r="FQ172" s="7" t="str">
        <f t="shared" si="327"/>
        <v>-----</v>
      </c>
      <c r="FR172" s="13" t="str">
        <f>IF(FL172="-----","-----",(D172-Q172)/Q172)</f>
        <v>-----</v>
      </c>
      <c r="FS172" s="13">
        <f>IF(FM172="-----","-----",(Q172-R172)/R172)</f>
        <v>2.3665314729454909E-4</v>
      </c>
      <c r="FT172" s="13" t="str">
        <f>IF(FN172="-----","-----",(R172-S172)/S172)</f>
        <v>-----</v>
      </c>
      <c r="FU172" s="13" t="str">
        <f>IF(FO172="-----","-----",(S172-T172)/T172)</f>
        <v>-----</v>
      </c>
      <c r="FV172" s="13" t="str">
        <f>IF(FP172="-----","-----",(T172-U172)/U172)</f>
        <v>-----</v>
      </c>
      <c r="FW172" s="13" t="str">
        <f>IF(FQ172="-----","-----",(U172-V172)/V172)</f>
        <v>-----</v>
      </c>
      <c r="FX172" s="7" t="str">
        <f t="shared" si="328"/>
        <v>-----</v>
      </c>
      <c r="FY172" s="7" t="str">
        <f t="shared" si="329"/>
        <v>Support</v>
      </c>
      <c r="FZ172" s="7" t="str">
        <f t="shared" si="330"/>
        <v>-----</v>
      </c>
      <c r="GA172" s="7" t="str">
        <f t="shared" si="331"/>
        <v>-----</v>
      </c>
      <c r="GB172" s="7" t="str">
        <f t="shared" si="332"/>
        <v>-----</v>
      </c>
      <c r="GC172" s="7" t="str">
        <f t="shared" si="333"/>
        <v>-----</v>
      </c>
      <c r="GD172" s="7" t="str">
        <f>IF(AND(BG172&gt;AA172,BG171&gt;AA171,BG170&gt;AA170,BG169&gt;AA169,BG168&gt;AA168,BG167&gt;AA167,BG166&gt;AA166,BG165&gt;AA165,BG164&gt;AA164,BG163&gt;AA163,BG162&gt;AA162,BG161&gt;AA161),"Bullish",IF(AND(BG172&lt;AA172,BG171&lt;AA171,BG170&lt;AA170,BG169&lt;AA169,BG168&lt;AA168,BG167&lt;AA167,BG166&lt;AA166,BG165&lt;AA165,BG164&lt;AA164,BG163&lt;AA163,BG162&lt;AA162,BG161&lt;AA161),"Bearish","-----"))</f>
        <v>Bullish</v>
      </c>
      <c r="GE172">
        <f>(Z172-BG172)/BG172</f>
        <v>8.8269248188840822E-4</v>
      </c>
      <c r="GI172" s="7" t="str">
        <f>IF(Y172&gt;Z172,"Bullish","Bearish")</f>
        <v>Bullish</v>
      </c>
      <c r="GJ172" s="19" t="str">
        <f>IF(AND(D172&gt;Y172,D171&lt;Y171),"TEMA crossover","-----")</f>
        <v>-----</v>
      </c>
      <c r="GK172" s="19" t="str">
        <f>IF(AND(D172&lt;Y172,D171&gt;Y171),"TEMA crossunder","-----")</f>
        <v>TEMA crossunder</v>
      </c>
      <c r="GL172" s="20" t="str">
        <f>IF(GD172="Bearish","YES","-----")</f>
        <v>-----</v>
      </c>
      <c r="GM172" s="20" t="str">
        <f>IF(GH172="Reverse to Bearish","YES","-----")</f>
        <v>-----</v>
      </c>
      <c r="GN172" s="20" t="str">
        <f>IF(AND(GI172="Bullish",GI171="Bullish",GI170="Bullish",GI169="Bullish"),"YES","-----")</f>
        <v>YES</v>
      </c>
      <c r="GO172" s="20" t="str">
        <f>IF(OR(GK172="TEMA crossunder",GK171="TEMA crossunder",GK170="TEMA crossunder",GK169="TEMA crossunder"),"YES","-----")</f>
        <v>YES</v>
      </c>
      <c r="GP172" s="20" t="str">
        <f>IF(GD172="Bullish","YES","-----")</f>
        <v>YES</v>
      </c>
      <c r="GQ172" s="20" t="str">
        <f>IF(GH172="Reverse to Bullish","YES","-----")</f>
        <v>-----</v>
      </c>
      <c r="GR172" s="20" t="str">
        <f>IF(AND(GI172="Bearish",GI171="Bearish",GI170="Bearish",GI169="Bearish"),"YES","-----")</f>
        <v>-----</v>
      </c>
      <c r="GS172" s="20" t="str">
        <f>IF(OR(GJ172="TEMA crossover",GJ171="TEMA crossover",GJ170="TEMA crossover",GJ169="TEMA crossover"),"YES","-----")</f>
        <v>-----</v>
      </c>
      <c r="GT172" s="20" t="str">
        <f t="shared" si="351"/>
        <v>-----</v>
      </c>
      <c r="GU172" s="20" t="str">
        <f t="shared" si="352"/>
        <v>-----</v>
      </c>
      <c r="GV172" s="20" t="str">
        <f t="shared" si="353"/>
        <v>-----</v>
      </c>
      <c r="GW172" s="20" t="str">
        <f t="shared" si="354"/>
        <v>-----</v>
      </c>
      <c r="GX172" s="20" t="str">
        <f t="shared" si="355"/>
        <v>-----</v>
      </c>
      <c r="GY172" s="20" t="str">
        <f t="shared" si="356"/>
        <v>-----</v>
      </c>
      <c r="GZ172" s="7" t="str">
        <f>IF(G172&gt;BH172,"YES","-----")</f>
        <v>-----</v>
      </c>
      <c r="HA172" s="7" t="str">
        <f>IF(F172&lt;BI172,"YES","-----")</f>
        <v>-----</v>
      </c>
      <c r="HB172">
        <f>BH172-BI172</f>
        <v>4.5100000000002183</v>
      </c>
      <c r="HI172">
        <f t="shared" si="334"/>
        <v>-2.0764800000006289</v>
      </c>
      <c r="HJ172">
        <f t="shared" si="335"/>
        <v>2.4335199999995893</v>
      </c>
      <c r="HK172" s="7"/>
      <c r="HL172" s="7"/>
      <c r="HM172" s="7"/>
      <c r="HN172" s="7"/>
      <c r="HO172" s="7"/>
      <c r="HP172" s="7"/>
      <c r="HQ172" s="28">
        <f t="shared" si="358"/>
        <v>0.69906000000082713</v>
      </c>
      <c r="HR172" s="28" t="str">
        <f t="shared" si="336"/>
        <v>Bull</v>
      </c>
      <c r="HS172">
        <f t="shared" si="337"/>
        <v>0.69906000000082713</v>
      </c>
    </row>
    <row r="173" spans="1:227" x14ac:dyDescent="0.55000000000000004">
      <c r="A173">
        <f>Validation!A172</f>
        <v>1772079600</v>
      </c>
      <c r="B173" t="str">
        <f>Price!B172</f>
        <v>XAUUSD</v>
      </c>
      <c r="C173" t="str">
        <f>Price!C172</f>
        <v>M5</v>
      </c>
      <c r="D173">
        <f>Price!D172</f>
        <v>5193.75</v>
      </c>
      <c r="E173">
        <f>Price!E172</f>
        <v>5193.83</v>
      </c>
      <c r="F173">
        <f>Price!F172</f>
        <v>5195.37</v>
      </c>
      <c r="G173">
        <f>Price!G172</f>
        <v>5191.54</v>
      </c>
      <c r="H173">
        <f>Price!H172</f>
        <v>328</v>
      </c>
      <c r="I173">
        <f>Diagonals!E172</f>
        <v>5177.88</v>
      </c>
      <c r="J173">
        <f>Diagonals!F172</f>
        <v>0</v>
      </c>
      <c r="K173">
        <f>Diagonals!G172</f>
        <v>0</v>
      </c>
      <c r="L173">
        <f>Diagonals!H172</f>
        <v>5185.34</v>
      </c>
      <c r="M173">
        <f>Diagonals!I172</f>
        <v>0</v>
      </c>
      <c r="N173">
        <f>Diagonals!J172</f>
        <v>0</v>
      </c>
      <c r="O173">
        <f>Diagonals!K172</f>
        <v>0</v>
      </c>
      <c r="P173">
        <f>Diagonals!L172</f>
        <v>0</v>
      </c>
      <c r="Q173">
        <f>Trendlines!E172</f>
        <v>5198.71</v>
      </c>
      <c r="R173">
        <f>Trendlines!F172</f>
        <v>5197.45</v>
      </c>
      <c r="S173">
        <f>Trendlines!G172</f>
        <v>0</v>
      </c>
      <c r="T173">
        <f>Trendlines!H172</f>
        <v>5159.6400000000003</v>
      </c>
      <c r="U173">
        <f>Trendlines!I172</f>
        <v>5174.78</v>
      </c>
      <c r="V173">
        <f>Trendlines!J172</f>
        <v>5157.72</v>
      </c>
      <c r="W173">
        <f>Trendlines!K172</f>
        <v>0</v>
      </c>
      <c r="X173">
        <f>Trendlines!L172</f>
        <v>0</v>
      </c>
      <c r="Y173">
        <f>Tema_Hrma_Smma!E172</f>
        <v>5195.38</v>
      </c>
      <c r="Z173">
        <f>Tema_Hrma_Smma!F172</f>
        <v>5193.87</v>
      </c>
      <c r="AA173">
        <f>Tema_Hrma_Smma!G172</f>
        <v>5186.04</v>
      </c>
      <c r="AB173">
        <f>ZScore!H172</f>
        <v>-1</v>
      </c>
      <c r="AC173">
        <f>ZScore!I172</f>
        <v>1.0643100000000001</v>
      </c>
      <c r="AD173">
        <f>ZScore!J172</f>
        <v>3</v>
      </c>
      <c r="AE173">
        <f>HA!E172</f>
        <v>5194.95</v>
      </c>
      <c r="AF173">
        <f>HA!F172</f>
        <v>5195.37</v>
      </c>
      <c r="AG173">
        <f>HA!G172</f>
        <v>5191.54</v>
      </c>
      <c r="AH173">
        <f>HA!H172</f>
        <v>5193.62</v>
      </c>
      <c r="AI173">
        <f>HA!I172</f>
        <v>-1</v>
      </c>
      <c r="AJ173">
        <f>HA!J172</f>
        <v>1.32</v>
      </c>
      <c r="AK173">
        <f>HA!K172</f>
        <v>-0.59191000000000005</v>
      </c>
      <c r="AL173">
        <f>HA!L172</f>
        <v>-2</v>
      </c>
      <c r="AM173">
        <f>KC!E172</f>
        <v>5217.56077</v>
      </c>
      <c r="AN173">
        <f>KC!F172</f>
        <v>5211.0429899999999</v>
      </c>
      <c r="AO173">
        <f>KC!G172</f>
        <v>5204.5252099999998</v>
      </c>
      <c r="AP173">
        <f>KC!H172</f>
        <v>5198.0074299999997</v>
      </c>
      <c r="AQ173">
        <f>KC!I172</f>
        <v>5191.4896600000002</v>
      </c>
      <c r="AR173">
        <f>KC!J172</f>
        <v>5187.61114</v>
      </c>
      <c r="AS173">
        <f>KC!K172</f>
        <v>5181.0933599999998</v>
      </c>
      <c r="AT173">
        <f>KC!L172</f>
        <v>5174.5755799999997</v>
      </c>
      <c r="AU173">
        <f>KC!M172</f>
        <v>5168.0577999999996</v>
      </c>
      <c r="AV173">
        <f>KC!N172</f>
        <v>5161.5400300000001</v>
      </c>
      <c r="AW173">
        <f>SR_Levels!E172</f>
        <v>5193.3500000000004</v>
      </c>
      <c r="AX173">
        <f>SR_Levels!F172</f>
        <v>5178.6000000000004</v>
      </c>
      <c r="AY173">
        <f>SR_Levels!G172</f>
        <v>5161.8900000000003</v>
      </c>
      <c r="AZ173">
        <f>SR_Levels!H172</f>
        <v>5135.8500000000004</v>
      </c>
      <c r="BA173">
        <f>SR_Levels!I172</f>
        <v>5205.3100000000004</v>
      </c>
      <c r="BB173">
        <f>SR_Levels!J172</f>
        <v>0</v>
      </c>
      <c r="BC173">
        <f>SR_Levels!K172</f>
        <v>0</v>
      </c>
      <c r="BD173">
        <f>SR_Levels!L172</f>
        <v>0</v>
      </c>
      <c r="BE173">
        <f>ZigZag!E172</f>
        <v>0</v>
      </c>
      <c r="BF173">
        <f>ZigZag!F172</f>
        <v>0</v>
      </c>
      <c r="BG173">
        <f>ZigZag!G172</f>
        <v>5189.0200000000004</v>
      </c>
      <c r="BH173">
        <f>Dual_Tema!E172</f>
        <v>5197.54</v>
      </c>
      <c r="BI173">
        <f>Dual_Tema!F172</f>
        <v>5193.2</v>
      </c>
      <c r="BJ173">
        <f>Pinbar!E172</f>
        <v>0</v>
      </c>
      <c r="BK173">
        <f>SSA!E172</f>
        <v>5195.6751400000003</v>
      </c>
      <c r="BL173">
        <f>SSA!F172</f>
        <v>5195.4162800000004</v>
      </c>
      <c r="BN173" t="str">
        <f t="shared" si="357"/>
        <v>Red Candle</v>
      </c>
      <c r="BO173" s="34">
        <f t="shared" si="359"/>
        <v>4.6423466773504174E-4</v>
      </c>
      <c r="BP173" s="34">
        <f t="shared" si="361"/>
        <v>5.220533842928976E-4</v>
      </c>
      <c r="BQ173" s="34">
        <f t="shared" si="369"/>
        <v>1.747452596008614E-3</v>
      </c>
      <c r="BR173" s="34">
        <f t="shared" si="371"/>
        <v>1.989026592378984E-3</v>
      </c>
      <c r="BS173" s="35">
        <f t="shared" si="360"/>
        <v>7.735748262915898E-5</v>
      </c>
      <c r="BT173" s="35">
        <f t="shared" si="362"/>
        <v>4.3494042657910015E-5</v>
      </c>
      <c r="BU173" s="35">
        <f t="shared" si="370"/>
        <v>9.7000680765235714E-5</v>
      </c>
      <c r="BV173" s="35">
        <f t="shared" si="372"/>
        <v>8.2797223254882368E-5</v>
      </c>
      <c r="BW173" s="27">
        <v>96</v>
      </c>
      <c r="BX173">
        <f>F173-G173</f>
        <v>3.8299999999999272</v>
      </c>
      <c r="BY173">
        <f>ABS(F173-D172)</f>
        <v>1.5399999999999636</v>
      </c>
      <c r="BZ173">
        <f>ABS(G173-D172)</f>
        <v>2.2899999999999636</v>
      </c>
      <c r="CA173">
        <f t="shared" si="338"/>
        <v>3.8299999999999272</v>
      </c>
      <c r="CB173">
        <f t="shared" si="363"/>
        <v>3.7971428571429766</v>
      </c>
      <c r="CC173">
        <f t="shared" si="366"/>
        <v>4.6134062255920316</v>
      </c>
      <c r="CD173">
        <f t="shared" si="364"/>
        <v>-0.816263368449055</v>
      </c>
      <c r="CE173">
        <f t="shared" si="367"/>
        <v>-1</v>
      </c>
      <c r="CF173">
        <f t="shared" si="368"/>
        <v>-23</v>
      </c>
      <c r="CG173" s="7" t="str">
        <f t="shared" si="365"/>
        <v>Low Volatility Period</v>
      </c>
      <c r="CI173" s="27"/>
      <c r="CJ173" s="27"/>
      <c r="CK173" s="27"/>
      <c r="CL173" s="27"/>
      <c r="CM173" s="27"/>
      <c r="CN173" s="27"/>
      <c r="CO173" s="27"/>
      <c r="CP173" s="27"/>
      <c r="CQ173" s="27"/>
      <c r="CR173" s="27"/>
      <c r="CS173" s="27"/>
      <c r="CZ173" s="7" t="str">
        <f>IF(AND(D173&gt;BH173,D173&gt;E173),"Bullish Trigger","-----")</f>
        <v>-----</v>
      </c>
      <c r="DA173" s="7" t="str">
        <f>IF(AND(D173&lt;BI173,D173&lt;E173),"Bearish Trigger","-----")</f>
        <v>-----</v>
      </c>
      <c r="DB173" s="13" t="str">
        <f>IF(AND(W173=BE173,W173&gt;0,BE173&gt;0),"Important High","------")</f>
        <v>------</v>
      </c>
      <c r="DC173" s="13" t="str">
        <f>IF(AND(X173=BF173,X173&gt;0,BF173&gt;0),"Important Low","------")</f>
        <v>------</v>
      </c>
      <c r="DD173" s="7" t="str">
        <f>IF(AND(DB173="Important High",DC173="-----",BJ173=1),"Imp High Rej","-----")</f>
        <v>-----</v>
      </c>
      <c r="DE173" s="7" t="str">
        <f>IF(AND(DB173="-----",DC173="Important Low",BJ173=1),"Imp Low Rej","-----")</f>
        <v>-----</v>
      </c>
      <c r="DF173" s="7" t="str">
        <f>IF(Y173&gt;AM173,"Overbought",IF(Y173&gt;AO173,"Bullish Momentum",IF(Y173&gt;AQ173,"Flat Momentum","-----")))</f>
        <v>Flat Momentum</v>
      </c>
      <c r="DG173" s="7" t="str">
        <f>IF(Y173&lt;AV173,"Oversold",IF(Y173&lt;AT173,"Bearish Momentum",IF(Y173&lt;AR173,"Flat Momentum","-----")))</f>
        <v>-----</v>
      </c>
      <c r="DH173" s="7" t="str">
        <f>IF(AND(DF173="Overbought",AD173=2),"Culminated Thrust","-----")</f>
        <v>-----</v>
      </c>
      <c r="DI173" s="7" t="str">
        <f>IF(AND(DG173="Oversold",AD173=5),"Culminated Thrust","-----")</f>
        <v>-----</v>
      </c>
      <c r="DJ173" s="14">
        <f>(Q173-$D173)/$D173</f>
        <v>9.5499398315283487E-4</v>
      </c>
      <c r="DK173" s="14">
        <f>(R173-$D173)/$D173</f>
        <v>7.1239470517445354E-4</v>
      </c>
      <c r="DL173" s="14">
        <f>(S173-$D173)/$D173</f>
        <v>-1</v>
      </c>
      <c r="DM173" s="14">
        <f>(T173-$D173)/$D173</f>
        <v>-6.5675090252706953E-3</v>
      </c>
      <c r="DN173" s="14">
        <f>(U173-$D173)/$D173</f>
        <v>-3.6524669073406024E-3</v>
      </c>
      <c r="DO173" s="14">
        <f>(V173-$D173)/$D173</f>
        <v>-6.9371841155234162E-3</v>
      </c>
      <c r="DP173" s="14">
        <f t="shared" si="306"/>
        <v>9.5499398315283487E-4</v>
      </c>
      <c r="DQ173" s="14">
        <f t="shared" si="307"/>
        <v>7.1239470517445354E-4</v>
      </c>
      <c r="DR173" s="14">
        <f t="shared" si="308"/>
        <v>-3.6524669073406024E-3</v>
      </c>
      <c r="DS173" s="14">
        <f t="shared" si="309"/>
        <v>-6.5675090252706953E-3</v>
      </c>
      <c r="DT173" s="14">
        <f t="shared" si="310"/>
        <v>-6.9371841155234162E-3</v>
      </c>
      <c r="DU173" s="14">
        <f t="shared" si="311"/>
        <v>-1</v>
      </c>
      <c r="DV173" t="str">
        <f>IF($D173&gt;Q173,"SUP","RES")</f>
        <v>RES</v>
      </c>
      <c r="DW173" t="str">
        <f>IF($D173&gt;R173,"SUP","RES")</f>
        <v>RES</v>
      </c>
      <c r="DX173" t="str">
        <f>IF($D173&gt;S173,"SUP","RES")</f>
        <v>SUP</v>
      </c>
      <c r="DY173" t="str">
        <f>IF($D173&gt;T173,"SUP","RES")</f>
        <v>SUP</v>
      </c>
      <c r="DZ173" t="str">
        <f>IF($D173&gt;U173,"SUP","RES")</f>
        <v>SUP</v>
      </c>
      <c r="EA173" t="str">
        <f>IF($D173&gt;V173,"SUP","RES")</f>
        <v>SUP</v>
      </c>
      <c r="EB173" s="7">
        <f t="shared" si="312"/>
        <v>2</v>
      </c>
      <c r="EC173" s="7">
        <f t="shared" si="313"/>
        <v>4</v>
      </c>
      <c r="ED173" s="13" t="str">
        <f t="shared" si="314"/>
        <v>-----</v>
      </c>
      <c r="EE173" s="13" t="str">
        <f t="shared" si="315"/>
        <v>-----</v>
      </c>
      <c r="EF173" s="7">
        <f>IF(OR(ED173="All Sup",EE173="All Res"),"na",((D173-MIN(Q173:V173))/(MAX(Q173:V173)-MIN(Q173:V173))))</f>
        <v>0.99904591716021862</v>
      </c>
      <c r="EG173">
        <v>1.4999999999999999E-4</v>
      </c>
      <c r="EH173">
        <f>Q173*(1+$EG173)</f>
        <v>5199.4898065000007</v>
      </c>
      <c r="EI173">
        <f>Q173*(1-$EG173)</f>
        <v>5197.9301935000003</v>
      </c>
      <c r="EJ173">
        <f>R173*(1+$EG173)</f>
        <v>5198.2296175000001</v>
      </c>
      <c r="EK173">
        <f>R173*(1-$EG173)</f>
        <v>5196.6703824999995</v>
      </c>
      <c r="EL173">
        <f>S173*(1+$EG173)</f>
        <v>0</v>
      </c>
      <c r="EM173">
        <f>S173*(1-$EG173)</f>
        <v>0</v>
      </c>
      <c r="EN173">
        <f>T173*(1+$EG173)</f>
        <v>5160.4139460000006</v>
      </c>
      <c r="EO173">
        <f>T173*(1-$EG173)</f>
        <v>5158.8660540000001</v>
      </c>
      <c r="EP173">
        <f>U173*(1+$EG173)</f>
        <v>5175.5562170000003</v>
      </c>
      <c r="EQ173">
        <f>U173*(1-$EG173)</f>
        <v>5174.0037830000001</v>
      </c>
      <c r="ER173">
        <f>V173*(1+$EG173)</f>
        <v>5158.4936580000003</v>
      </c>
      <c r="ES173">
        <f>V173*(1-$EG173)</f>
        <v>5156.9463420000002</v>
      </c>
      <c r="ET173" s="7" t="str">
        <f t="shared" si="316"/>
        <v>-----</v>
      </c>
      <c r="EU173" s="7" t="str">
        <f t="shared" si="317"/>
        <v>-----</v>
      </c>
      <c r="EV173" s="7" t="str">
        <f t="shared" si="318"/>
        <v>-----</v>
      </c>
      <c r="EW173" s="7" t="str">
        <f t="shared" si="319"/>
        <v>-----</v>
      </c>
      <c r="EX173" s="7" t="str">
        <f t="shared" si="320"/>
        <v>-----</v>
      </c>
      <c r="EY173" s="7" t="str">
        <f t="shared" si="321"/>
        <v>-----</v>
      </c>
      <c r="EZ173">
        <f t="shared" si="339"/>
        <v>171</v>
      </c>
      <c r="FA173">
        <f t="shared" si="340"/>
        <v>1</v>
      </c>
      <c r="FB173">
        <f t="shared" si="341"/>
        <v>171</v>
      </c>
      <c r="FC173">
        <f t="shared" si="342"/>
        <v>171</v>
      </c>
      <c r="FD173">
        <f t="shared" si="343"/>
        <v>171</v>
      </c>
      <c r="FE173">
        <f t="shared" si="344"/>
        <v>171</v>
      </c>
      <c r="FF173">
        <f t="shared" si="345"/>
        <v>0</v>
      </c>
      <c r="FG173">
        <f t="shared" si="346"/>
        <v>2</v>
      </c>
      <c r="FH173">
        <f t="shared" si="347"/>
        <v>0</v>
      </c>
      <c r="FI173">
        <f t="shared" si="348"/>
        <v>0</v>
      </c>
      <c r="FJ173">
        <f t="shared" si="349"/>
        <v>0</v>
      </c>
      <c r="FK173">
        <f t="shared" si="350"/>
        <v>0</v>
      </c>
      <c r="FL173" s="7" t="str">
        <f t="shared" si="322"/>
        <v>-----</v>
      </c>
      <c r="FM173" s="7" t="str">
        <f t="shared" si="323"/>
        <v>-----</v>
      </c>
      <c r="FN173" s="7" t="str">
        <f t="shared" si="324"/>
        <v>-----</v>
      </c>
      <c r="FO173" s="7" t="str">
        <f t="shared" si="325"/>
        <v>-----</v>
      </c>
      <c r="FP173" s="7" t="str">
        <f t="shared" si="326"/>
        <v>-----</v>
      </c>
      <c r="FQ173" s="7" t="str">
        <f t="shared" si="327"/>
        <v>-----</v>
      </c>
      <c r="FR173" s="13" t="str">
        <f>IF(FL173="-----","-----",(D173-Q173)/Q173)</f>
        <v>-----</v>
      </c>
      <c r="FS173" s="13" t="str">
        <f>IF(FM173="-----","-----",(Q173-R173)/R173)</f>
        <v>-----</v>
      </c>
      <c r="FT173" s="13" t="str">
        <f>IF(FN173="-----","-----",(R173-S173)/S173)</f>
        <v>-----</v>
      </c>
      <c r="FU173" s="13" t="str">
        <f>IF(FO173="-----","-----",(S173-T173)/T173)</f>
        <v>-----</v>
      </c>
      <c r="FV173" s="13" t="str">
        <f>IF(FP173="-----","-----",(T173-U173)/U173)</f>
        <v>-----</v>
      </c>
      <c r="FW173" s="13" t="str">
        <f>IF(FQ173="-----","-----",(U173-V173)/V173)</f>
        <v>-----</v>
      </c>
      <c r="FX173" s="7" t="str">
        <f t="shared" si="328"/>
        <v>-----</v>
      </c>
      <c r="FY173" s="7" t="str">
        <f t="shared" si="329"/>
        <v>-----</v>
      </c>
      <c r="FZ173" s="7" t="str">
        <f t="shared" si="330"/>
        <v>-----</v>
      </c>
      <c r="GA173" s="7" t="str">
        <f t="shared" si="331"/>
        <v>-----</v>
      </c>
      <c r="GB173" s="7" t="str">
        <f t="shared" si="332"/>
        <v>-----</v>
      </c>
      <c r="GC173" s="7" t="str">
        <f t="shared" si="333"/>
        <v>-----</v>
      </c>
      <c r="GD173" s="7" t="str">
        <f>IF(AND(BG173&gt;AA173,BG172&gt;AA172,BG171&gt;AA171,BG170&gt;AA170,BG169&gt;AA169,BG168&gt;AA168,BG167&gt;AA167,BG166&gt;AA166,BG165&gt;AA165,BG164&gt;AA164,BG163&gt;AA163,BG162&gt;AA162),"Bullish",IF(AND(BG173&lt;AA173,BG172&lt;AA172,BG171&lt;AA171,BG170&lt;AA170,BG169&lt;AA169,BG168&lt;AA168,BG167&lt;AA167,BG166&lt;AA166,BG165&lt;AA165,BG164&lt;AA164,BG163&lt;AA163,BG162&lt;AA162),"Bearish","-----"))</f>
        <v>Bullish</v>
      </c>
      <c r="GE173">
        <f>(Z173-BG173)/BG173</f>
        <v>9.3466589066903841E-4</v>
      </c>
      <c r="GI173" s="7" t="str">
        <f>IF(Y173&gt;Z173,"Bullish","Bearish")</f>
        <v>Bullish</v>
      </c>
      <c r="GJ173" s="19" t="str">
        <f>IF(AND(D173&gt;Y173,D172&lt;Y172),"TEMA crossover","-----")</f>
        <v>-----</v>
      </c>
      <c r="GK173" s="19" t="str">
        <f>IF(AND(D173&lt;Y173,D172&gt;Y172),"TEMA crossunder","-----")</f>
        <v>-----</v>
      </c>
      <c r="GL173" s="20" t="str">
        <f>IF(GD173="Bearish","YES","-----")</f>
        <v>-----</v>
      </c>
      <c r="GM173" s="20" t="str">
        <f>IF(GH173="Reverse to Bearish","YES","-----")</f>
        <v>-----</v>
      </c>
      <c r="GN173" s="20" t="str">
        <f>IF(AND(GI173="Bullish",GI172="Bullish",GI171="Bullish",GI170="Bullish"),"YES","-----")</f>
        <v>YES</v>
      </c>
      <c r="GO173" s="20" t="str">
        <f>IF(OR(GK173="TEMA crossunder",GK172="TEMA crossunder",GK171="TEMA crossunder",GK170="TEMA crossunder"),"YES","-----")</f>
        <v>YES</v>
      </c>
      <c r="GP173" s="20" t="str">
        <f>IF(GD173="Bullish","YES","-----")</f>
        <v>YES</v>
      </c>
      <c r="GQ173" s="20" t="str">
        <f>IF(GH173="Reverse to Bullish","YES","-----")</f>
        <v>-----</v>
      </c>
      <c r="GR173" s="20" t="str">
        <f>IF(AND(GI173="Bearish",GI172="Bearish",GI171="Bearish",GI170="Bearish"),"YES","-----")</f>
        <v>-----</v>
      </c>
      <c r="GS173" s="20" t="str">
        <f>IF(OR(GJ173="TEMA crossover",GJ172="TEMA crossover",GJ171="TEMA crossover",GJ170="TEMA crossover"),"YES","-----")</f>
        <v>-----</v>
      </c>
      <c r="GT173" s="20" t="str">
        <f t="shared" si="351"/>
        <v>-----</v>
      </c>
      <c r="GU173" s="20" t="str">
        <f t="shared" si="352"/>
        <v>-----</v>
      </c>
      <c r="GV173" s="20" t="str">
        <f t="shared" si="353"/>
        <v>-----</v>
      </c>
      <c r="GW173" s="20" t="str">
        <f t="shared" si="354"/>
        <v>-----</v>
      </c>
      <c r="GX173" s="20" t="str">
        <f t="shared" si="355"/>
        <v>-----</v>
      </c>
      <c r="GY173" s="20" t="str">
        <f t="shared" si="356"/>
        <v>-----</v>
      </c>
      <c r="GZ173" s="7" t="str">
        <f>IF(G173&gt;BH173,"YES","-----")</f>
        <v>-----</v>
      </c>
      <c r="HA173" s="7" t="str">
        <f>IF(F173&lt;BI173,"YES","-----")</f>
        <v>-----</v>
      </c>
      <c r="HB173">
        <f>BH173-BI173</f>
        <v>4.3400000000001455</v>
      </c>
      <c r="HI173">
        <f t="shared" si="334"/>
        <v>-2.4751400000004651</v>
      </c>
      <c r="HJ173">
        <f t="shared" si="335"/>
        <v>1.8648599999996804</v>
      </c>
      <c r="HK173" s="7"/>
      <c r="HL173" s="7"/>
      <c r="HM173" s="7"/>
      <c r="HN173" s="7"/>
      <c r="HO173" s="7"/>
      <c r="HP173" s="7"/>
      <c r="HQ173" s="28">
        <f t="shared" si="358"/>
        <v>0.25885999999991327</v>
      </c>
      <c r="HR173" s="28" t="str">
        <f t="shared" si="336"/>
        <v>Bull</v>
      </c>
      <c r="HS173">
        <f t="shared" si="337"/>
        <v>0.25885999999991327</v>
      </c>
    </row>
    <row r="174" spans="1:227" x14ac:dyDescent="0.55000000000000004">
      <c r="A174">
        <f>Validation!A173</f>
        <v>1772079900</v>
      </c>
      <c r="B174" t="str">
        <f>Price!B173</f>
        <v>XAUUSD</v>
      </c>
      <c r="C174" t="str">
        <f>Price!C173</f>
        <v>M5</v>
      </c>
      <c r="D174">
        <f>Price!D173</f>
        <v>5194.13</v>
      </c>
      <c r="E174">
        <f>Price!E173</f>
        <v>5193.75</v>
      </c>
      <c r="F174">
        <f>Price!F173</f>
        <v>5194.75</v>
      </c>
      <c r="G174">
        <f>Price!G173</f>
        <v>5191.7</v>
      </c>
      <c r="H174">
        <f>Price!H173</f>
        <v>320</v>
      </c>
      <c r="I174">
        <f>Diagonals!E173</f>
        <v>5178.0600000000004</v>
      </c>
      <c r="J174">
        <f>Diagonals!F173</f>
        <v>0</v>
      </c>
      <c r="K174">
        <f>Diagonals!G173</f>
        <v>0</v>
      </c>
      <c r="L174">
        <f>Diagonals!H173</f>
        <v>5185.01</v>
      </c>
      <c r="M174">
        <f>Diagonals!I173</f>
        <v>0</v>
      </c>
      <c r="N174">
        <f>Diagonals!J173</f>
        <v>0</v>
      </c>
      <c r="O174">
        <f>Diagonals!K173</f>
        <v>0</v>
      </c>
      <c r="P174">
        <f>Diagonals!L173</f>
        <v>0</v>
      </c>
      <c r="Q174">
        <f>Trendlines!E173</f>
        <v>5198.72</v>
      </c>
      <c r="R174">
        <f>Trendlines!F173</f>
        <v>5197.43</v>
      </c>
      <c r="S174">
        <f>Trendlines!G173</f>
        <v>0</v>
      </c>
      <c r="T174">
        <f>Trendlines!H173</f>
        <v>5159.72</v>
      </c>
      <c r="U174">
        <f>Trendlines!I173</f>
        <v>5174.8100000000004</v>
      </c>
      <c r="V174">
        <f>Trendlines!J173</f>
        <v>5157.76</v>
      </c>
      <c r="W174">
        <f>Trendlines!K173</f>
        <v>0</v>
      </c>
      <c r="X174">
        <f>Trendlines!L173</f>
        <v>0</v>
      </c>
      <c r="Y174">
        <f>Tema_Hrma_Smma!E173</f>
        <v>5194.87</v>
      </c>
      <c r="Z174">
        <f>Tema_Hrma_Smma!F173</f>
        <v>5194.26</v>
      </c>
      <c r="AA174">
        <f>Tema_Hrma_Smma!G173</f>
        <v>5186.25</v>
      </c>
      <c r="AB174">
        <f>ZScore!H173</f>
        <v>1</v>
      </c>
      <c r="AC174">
        <f>ZScore!I173</f>
        <v>0.95592999999999995</v>
      </c>
      <c r="AD174">
        <f>ZScore!J173</f>
        <v>0</v>
      </c>
      <c r="AE174">
        <f>HA!E173</f>
        <v>5194.28</v>
      </c>
      <c r="AF174">
        <f>HA!F173</f>
        <v>5194.75</v>
      </c>
      <c r="AG174">
        <f>HA!G173</f>
        <v>5191.7</v>
      </c>
      <c r="AH174">
        <f>HA!H173</f>
        <v>5193.58</v>
      </c>
      <c r="AI174">
        <f>HA!I173</f>
        <v>-1</v>
      </c>
      <c r="AJ174">
        <f>HA!J173</f>
        <v>0.7</v>
      </c>
      <c r="AK174">
        <f>HA!K173</f>
        <v>-0.83226</v>
      </c>
      <c r="AL174">
        <f>HA!L173</f>
        <v>-3</v>
      </c>
      <c r="AM174">
        <f>KC!E173</f>
        <v>5218.0199300000004</v>
      </c>
      <c r="AN174">
        <f>KC!F173</f>
        <v>5211.50641</v>
      </c>
      <c r="AO174">
        <f>KC!G173</f>
        <v>5204.9928900000004</v>
      </c>
      <c r="AP174">
        <f>KC!H173</f>
        <v>5198.4793799999998</v>
      </c>
      <c r="AQ174">
        <f>KC!I173</f>
        <v>5191.9658600000002</v>
      </c>
      <c r="AR174">
        <f>KC!J173</f>
        <v>5188.1712299999999</v>
      </c>
      <c r="AS174">
        <f>KC!K173</f>
        <v>5181.6577200000002</v>
      </c>
      <c r="AT174">
        <f>KC!L173</f>
        <v>5175.1441999999997</v>
      </c>
      <c r="AU174">
        <f>KC!M173</f>
        <v>5168.6306800000002</v>
      </c>
      <c r="AV174">
        <f>KC!N173</f>
        <v>5162.1171599999998</v>
      </c>
      <c r="AW174">
        <f>SR_Levels!E173</f>
        <v>5193.3500000000004</v>
      </c>
      <c r="AX174">
        <f>SR_Levels!F173</f>
        <v>5178.6000000000004</v>
      </c>
      <c r="AY174">
        <f>SR_Levels!G173</f>
        <v>5161.8900000000003</v>
      </c>
      <c r="AZ174">
        <f>SR_Levels!H173</f>
        <v>5135.8500000000004</v>
      </c>
      <c r="BA174">
        <f>SR_Levels!I173</f>
        <v>5205.3100000000004</v>
      </c>
      <c r="BB174">
        <f>SR_Levels!J173</f>
        <v>0</v>
      </c>
      <c r="BC174">
        <f>SR_Levels!K173</f>
        <v>0</v>
      </c>
      <c r="BD174">
        <f>SR_Levels!L173</f>
        <v>0</v>
      </c>
      <c r="BE174">
        <f>ZigZag!E173</f>
        <v>0</v>
      </c>
      <c r="BF174">
        <f>ZigZag!F173</f>
        <v>0</v>
      </c>
      <c r="BG174">
        <f>ZigZag!G173</f>
        <v>5189.34</v>
      </c>
      <c r="BH174">
        <f>Dual_Tema!E173</f>
        <v>5196.6499999999996</v>
      </c>
      <c r="BI174">
        <f>Dual_Tema!F173</f>
        <v>5192.82</v>
      </c>
      <c r="BJ174">
        <f>Pinbar!E173</f>
        <v>0</v>
      </c>
      <c r="BK174">
        <f>SSA!E173</f>
        <v>5195.1001200000001</v>
      </c>
      <c r="BL174">
        <f>SSA!F173</f>
        <v>5195.2582000000002</v>
      </c>
      <c r="BN174" t="str">
        <f t="shared" si="357"/>
        <v>Green Candle</v>
      </c>
      <c r="BO174" s="34">
        <f t="shared" si="359"/>
        <v>2.8887095749174918E-4</v>
      </c>
      <c r="BP174" s="34">
        <f t="shared" si="361"/>
        <v>1.1140343269053776E-3</v>
      </c>
      <c r="BQ174" s="34">
        <f t="shared" si="369"/>
        <v>1.8883792343866723E-3</v>
      </c>
      <c r="BR174" s="34">
        <f t="shared" si="371"/>
        <v>2.5748968786614146E-3</v>
      </c>
      <c r="BS174" s="35">
        <f t="shared" si="360"/>
        <v>4.8139365713684157E-5</v>
      </c>
      <c r="BT174" s="35">
        <f t="shared" si="362"/>
        <v>9.2788825545531139E-5</v>
      </c>
      <c r="BU174" s="35">
        <f t="shared" si="370"/>
        <v>1.0481651996663288E-4</v>
      </c>
      <c r="BV174" s="35">
        <f t="shared" si="372"/>
        <v>1.0715522034931979E-4</v>
      </c>
      <c r="BW174" s="27">
        <v>96</v>
      </c>
      <c r="BX174">
        <f>F174-G174</f>
        <v>3.0500000000001819</v>
      </c>
      <c r="BY174">
        <f>ABS(F174-D173)</f>
        <v>1</v>
      </c>
      <c r="BZ174">
        <f>ABS(G174-D173)</f>
        <v>2.0500000000001819</v>
      </c>
      <c r="CA174">
        <f t="shared" si="338"/>
        <v>3.0500000000001819</v>
      </c>
      <c r="CB174">
        <f t="shared" si="363"/>
        <v>3.4235714285715795</v>
      </c>
      <c r="CC174">
        <f t="shared" si="366"/>
        <v>4.5017343523354709</v>
      </c>
      <c r="CD174">
        <f t="shared" si="364"/>
        <v>-1.0781629237638914</v>
      </c>
      <c r="CE174">
        <f t="shared" si="367"/>
        <v>-1</v>
      </c>
      <c r="CF174">
        <f t="shared" si="368"/>
        <v>-24</v>
      </c>
      <c r="CG174" s="7" t="str">
        <f t="shared" si="365"/>
        <v>Low Volatility Period</v>
      </c>
      <c r="CI174" s="27"/>
      <c r="CJ174" s="27"/>
      <c r="CK174" s="27"/>
      <c r="CL174" s="27"/>
      <c r="CM174" s="27"/>
      <c r="CN174" s="27"/>
      <c r="CO174" s="27"/>
      <c r="CP174" s="27"/>
      <c r="CQ174" s="27"/>
      <c r="CR174" s="27"/>
      <c r="CS174" s="27"/>
      <c r="CZ174" s="7" t="str">
        <f>IF(AND(D174&gt;BH174,D174&gt;E174),"Bullish Trigger","-----")</f>
        <v>-----</v>
      </c>
      <c r="DA174" s="7" t="str">
        <f>IF(AND(D174&lt;BI174,D174&lt;E174),"Bearish Trigger","-----")</f>
        <v>-----</v>
      </c>
      <c r="DB174" s="13" t="str">
        <f>IF(AND(W174=BE174,W174&gt;0,BE174&gt;0),"Important High","------")</f>
        <v>------</v>
      </c>
      <c r="DC174" s="13" t="str">
        <f>IF(AND(X174=BF174,X174&gt;0,BF174&gt;0),"Important Low","------")</f>
        <v>------</v>
      </c>
      <c r="DD174" s="7" t="str">
        <f>IF(AND(DB174="Important High",DC174="-----",BJ174=1),"Imp High Rej","-----")</f>
        <v>-----</v>
      </c>
      <c r="DE174" s="7" t="str">
        <f>IF(AND(DB174="-----",DC174="Important Low",BJ174=1),"Imp Low Rej","-----")</f>
        <v>-----</v>
      </c>
      <c r="DF174" s="7" t="str">
        <f>IF(Y174&gt;AM174,"Overbought",IF(Y174&gt;AO174,"Bullish Momentum",IF(Y174&gt;AQ174,"Flat Momentum","-----")))</f>
        <v>Flat Momentum</v>
      </c>
      <c r="DG174" s="7" t="str">
        <f>IF(Y174&lt;AV174,"Oversold",IF(Y174&lt;AT174,"Bearish Momentum",IF(Y174&lt;AR174,"Flat Momentum","-----")))</f>
        <v>-----</v>
      </c>
      <c r="DH174" s="7" t="str">
        <f>IF(AND(DF174="Overbought",AD174=2),"Culminated Thrust","-----")</f>
        <v>-----</v>
      </c>
      <c r="DI174" s="7" t="str">
        <f>IF(AND(DG174="Oversold",AD174=5),"Culminated Thrust","-----")</f>
        <v>-----</v>
      </c>
      <c r="DJ174" s="14">
        <f>(Q174-$D174)/$D174</f>
        <v>8.8368985758926816E-4</v>
      </c>
      <c r="DK174" s="14">
        <f>(R174-$D174)/$D174</f>
        <v>6.3533257735177626E-4</v>
      </c>
      <c r="DL174" s="14">
        <f>(S174-$D174)/$D174</f>
        <v>-1</v>
      </c>
      <c r="DM174" s="14">
        <f>(T174-$D174)/$D174</f>
        <v>-6.6247860565676739E-3</v>
      </c>
      <c r="DN174" s="14">
        <f>(U174-$D174)/$D174</f>
        <v>-3.7195834528592291E-3</v>
      </c>
      <c r="DO174" s="14">
        <f>(V174-$D174)/$D174</f>
        <v>-7.0021351025099272E-3</v>
      </c>
      <c r="DP174" s="14">
        <f t="shared" si="306"/>
        <v>8.8368985758926816E-4</v>
      </c>
      <c r="DQ174" s="14">
        <f t="shared" si="307"/>
        <v>6.3533257735177626E-4</v>
      </c>
      <c r="DR174" s="14">
        <f t="shared" si="308"/>
        <v>-3.7195834528592291E-3</v>
      </c>
      <c r="DS174" s="14">
        <f t="shared" si="309"/>
        <v>-6.6247860565676739E-3</v>
      </c>
      <c r="DT174" s="14">
        <f t="shared" si="310"/>
        <v>-7.0021351025099272E-3</v>
      </c>
      <c r="DU174" s="14">
        <f t="shared" si="311"/>
        <v>-1</v>
      </c>
      <c r="DV174" t="str">
        <f>IF($D174&gt;Q174,"SUP","RES")</f>
        <v>RES</v>
      </c>
      <c r="DW174" t="str">
        <f>IF($D174&gt;R174,"SUP","RES")</f>
        <v>RES</v>
      </c>
      <c r="DX174" t="str">
        <f>IF($D174&gt;S174,"SUP","RES")</f>
        <v>SUP</v>
      </c>
      <c r="DY174" t="str">
        <f>IF($D174&gt;T174,"SUP","RES")</f>
        <v>SUP</v>
      </c>
      <c r="DZ174" t="str">
        <f>IF($D174&gt;U174,"SUP","RES")</f>
        <v>SUP</v>
      </c>
      <c r="EA174" t="str">
        <f>IF($D174&gt;V174,"SUP","RES")</f>
        <v>SUP</v>
      </c>
      <c r="EB174" s="7">
        <f t="shared" si="312"/>
        <v>2</v>
      </c>
      <c r="EC174" s="7">
        <f t="shared" si="313"/>
        <v>4</v>
      </c>
      <c r="ED174" s="13" t="str">
        <f t="shared" si="314"/>
        <v>-----</v>
      </c>
      <c r="EE174" s="13" t="str">
        <f t="shared" si="315"/>
        <v>-----</v>
      </c>
      <c r="EF174" s="7">
        <f>IF(OR(ED174="All Sup",EE174="All Res"),"na",((D174-MIN(Q174:V174))/(MAX(Q174:V174)-MIN(Q174:V174))))</f>
        <v>0.99911709036070417</v>
      </c>
      <c r="EG174">
        <v>1.4999999999999999E-4</v>
      </c>
      <c r="EH174">
        <f>Q174*(1+$EG174)</f>
        <v>5199.4998080000005</v>
      </c>
      <c r="EI174">
        <f>Q174*(1-$EG174)</f>
        <v>5197.940192</v>
      </c>
      <c r="EJ174">
        <f>R174*(1+$EG174)</f>
        <v>5198.2096145000005</v>
      </c>
      <c r="EK174">
        <f>R174*(1-$EG174)</f>
        <v>5196.6503855000001</v>
      </c>
      <c r="EL174">
        <f>S174*(1+$EG174)</f>
        <v>0</v>
      </c>
      <c r="EM174">
        <f>S174*(1-$EG174)</f>
        <v>0</v>
      </c>
      <c r="EN174">
        <f>T174*(1+$EG174)</f>
        <v>5160.4939580000009</v>
      </c>
      <c r="EO174">
        <f>T174*(1-$EG174)</f>
        <v>5158.9460420000005</v>
      </c>
      <c r="EP174">
        <f>U174*(1+$EG174)</f>
        <v>5175.5862215000006</v>
      </c>
      <c r="EQ174">
        <f>U174*(1-$EG174)</f>
        <v>5174.0337785000002</v>
      </c>
      <c r="ER174">
        <f>V174*(1+$EG174)</f>
        <v>5158.5336640000005</v>
      </c>
      <c r="ES174">
        <f>V174*(1-$EG174)</f>
        <v>5156.9863359999999</v>
      </c>
      <c r="ET174" s="7" t="str">
        <f t="shared" si="316"/>
        <v>-----</v>
      </c>
      <c r="EU174" s="7" t="str">
        <f t="shared" si="317"/>
        <v>-----</v>
      </c>
      <c r="EV174" s="7" t="str">
        <f t="shared" si="318"/>
        <v>-----</v>
      </c>
      <c r="EW174" s="7" t="str">
        <f t="shared" si="319"/>
        <v>-----</v>
      </c>
      <c r="EX174" s="7" t="str">
        <f t="shared" si="320"/>
        <v>-----</v>
      </c>
      <c r="EY174" s="7" t="str">
        <f t="shared" si="321"/>
        <v>-----</v>
      </c>
      <c r="EZ174">
        <f t="shared" si="339"/>
        <v>172</v>
      </c>
      <c r="FA174">
        <f t="shared" si="340"/>
        <v>2</v>
      </c>
      <c r="FB174">
        <f t="shared" si="341"/>
        <v>172</v>
      </c>
      <c r="FC174">
        <f t="shared" si="342"/>
        <v>172</v>
      </c>
      <c r="FD174">
        <f t="shared" si="343"/>
        <v>172</v>
      </c>
      <c r="FE174">
        <f t="shared" si="344"/>
        <v>172</v>
      </c>
      <c r="FF174">
        <f t="shared" si="345"/>
        <v>0</v>
      </c>
      <c r="FG174">
        <f t="shared" si="346"/>
        <v>2</v>
      </c>
      <c r="FH174">
        <f t="shared" si="347"/>
        <v>0</v>
      </c>
      <c r="FI174">
        <f t="shared" si="348"/>
        <v>0</v>
      </c>
      <c r="FJ174">
        <f t="shared" si="349"/>
        <v>0</v>
      </c>
      <c r="FK174">
        <f t="shared" si="350"/>
        <v>0</v>
      </c>
      <c r="FL174" s="7" t="str">
        <f t="shared" si="322"/>
        <v>-----</v>
      </c>
      <c r="FM174" s="7" t="str">
        <f t="shared" si="323"/>
        <v>-----</v>
      </c>
      <c r="FN174" s="7" t="str">
        <f t="shared" si="324"/>
        <v>-----</v>
      </c>
      <c r="FO174" s="7" t="str">
        <f t="shared" si="325"/>
        <v>-----</v>
      </c>
      <c r="FP174" s="7" t="str">
        <f t="shared" si="326"/>
        <v>-----</v>
      </c>
      <c r="FQ174" s="7" t="str">
        <f t="shared" si="327"/>
        <v>-----</v>
      </c>
      <c r="FR174" s="13" t="str">
        <f>IF(FL174="-----","-----",(D174-Q174)/Q174)</f>
        <v>-----</v>
      </c>
      <c r="FS174" s="13" t="str">
        <f>IF(FM174="-----","-----",(Q174-R174)/R174)</f>
        <v>-----</v>
      </c>
      <c r="FT174" s="13" t="str">
        <f>IF(FN174="-----","-----",(R174-S174)/S174)</f>
        <v>-----</v>
      </c>
      <c r="FU174" s="13" t="str">
        <f>IF(FO174="-----","-----",(S174-T174)/T174)</f>
        <v>-----</v>
      </c>
      <c r="FV174" s="13" t="str">
        <f>IF(FP174="-----","-----",(T174-U174)/U174)</f>
        <v>-----</v>
      </c>
      <c r="FW174" s="13" t="str">
        <f>IF(FQ174="-----","-----",(U174-V174)/V174)</f>
        <v>-----</v>
      </c>
      <c r="FX174" s="7" t="str">
        <f t="shared" si="328"/>
        <v>-----</v>
      </c>
      <c r="FY174" s="7" t="str">
        <f t="shared" si="329"/>
        <v>-----</v>
      </c>
      <c r="FZ174" s="7" t="str">
        <f t="shared" si="330"/>
        <v>-----</v>
      </c>
      <c r="GA174" s="7" t="str">
        <f t="shared" si="331"/>
        <v>-----</v>
      </c>
      <c r="GB174" s="7" t="str">
        <f t="shared" si="332"/>
        <v>-----</v>
      </c>
      <c r="GC174" s="7" t="str">
        <f t="shared" si="333"/>
        <v>-----</v>
      </c>
      <c r="GD174" s="7" t="str">
        <f>IF(AND(BG174&gt;AA174,BG173&gt;AA173,BG172&gt;AA172,BG171&gt;AA171,BG170&gt;AA170,BG169&gt;AA169,BG168&gt;AA168,BG167&gt;AA167,BG166&gt;AA166,BG165&gt;AA165,BG164&gt;AA164,BG163&gt;AA163),"Bullish",IF(AND(BG174&lt;AA174,BG173&lt;AA173,BG172&lt;AA172,BG171&lt;AA171,BG170&lt;AA170,BG169&lt;AA169,BG168&lt;AA168,BG167&lt;AA167,BG166&lt;AA166,BG165&lt;AA165,BG164&lt;AA164,BG163&lt;AA163),"Bearish","-----"))</f>
        <v>Bullish</v>
      </c>
      <c r="GE174">
        <f>(Z174-BG174)/BG174</f>
        <v>9.4809744591799205E-4</v>
      </c>
      <c r="GI174" s="7" t="str">
        <f>IF(Y174&gt;Z174,"Bullish","Bearish")</f>
        <v>Bullish</v>
      </c>
      <c r="GJ174" s="19" t="str">
        <f>IF(AND(D174&gt;Y174,D173&lt;Y173),"TEMA crossover","-----")</f>
        <v>-----</v>
      </c>
      <c r="GK174" s="19" t="str">
        <f>IF(AND(D174&lt;Y174,D173&gt;Y173),"TEMA crossunder","-----")</f>
        <v>-----</v>
      </c>
      <c r="GL174" s="20" t="str">
        <f>IF(GD174="Bearish","YES","-----")</f>
        <v>-----</v>
      </c>
      <c r="GM174" s="20" t="str">
        <f>IF(GH174="Reverse to Bearish","YES","-----")</f>
        <v>-----</v>
      </c>
      <c r="GN174" s="20" t="str">
        <f>IF(AND(GI174="Bullish",GI173="Bullish",GI172="Bullish",GI171="Bullish"),"YES","-----")</f>
        <v>YES</v>
      </c>
      <c r="GO174" s="20" t="str">
        <f>IF(OR(GK174="TEMA crossunder",GK173="TEMA crossunder",GK172="TEMA crossunder",GK171="TEMA crossunder"),"YES","-----")</f>
        <v>YES</v>
      </c>
      <c r="GP174" s="20" t="str">
        <f>IF(GD174="Bullish","YES","-----")</f>
        <v>YES</v>
      </c>
      <c r="GQ174" s="20" t="str">
        <f>IF(GH174="Reverse to Bullish","YES","-----")</f>
        <v>-----</v>
      </c>
      <c r="GR174" s="20" t="str">
        <f>IF(AND(GI174="Bearish",GI173="Bearish",GI172="Bearish",GI171="Bearish"),"YES","-----")</f>
        <v>-----</v>
      </c>
      <c r="GS174" s="20" t="str">
        <f>IF(OR(GJ174="TEMA crossover",GJ173="TEMA crossover",GJ172="TEMA crossover",GJ171="TEMA crossover"),"YES","-----")</f>
        <v>-----</v>
      </c>
      <c r="GT174" s="20" t="str">
        <f t="shared" si="351"/>
        <v>-----</v>
      </c>
      <c r="GU174" s="20" t="str">
        <f t="shared" si="352"/>
        <v>-----</v>
      </c>
      <c r="GV174" s="20" t="str">
        <f t="shared" si="353"/>
        <v>-----</v>
      </c>
      <c r="GW174" s="20" t="str">
        <f t="shared" si="354"/>
        <v>-----</v>
      </c>
      <c r="GX174" s="20" t="str">
        <f t="shared" si="355"/>
        <v>-----</v>
      </c>
      <c r="GY174" s="20" t="str">
        <f t="shared" si="356"/>
        <v>-----</v>
      </c>
      <c r="GZ174" s="7" t="str">
        <f>IF(G174&gt;BH174,"YES","-----")</f>
        <v>-----</v>
      </c>
      <c r="HA174" s="7" t="str">
        <f>IF(F174&lt;BI174,"YES","-----")</f>
        <v>-----</v>
      </c>
      <c r="HB174">
        <f>BH174-BI174</f>
        <v>3.8299999999999272</v>
      </c>
      <c r="HI174">
        <f t="shared" si="334"/>
        <v>-2.2801200000003519</v>
      </c>
      <c r="HJ174">
        <f t="shared" si="335"/>
        <v>1.5498799999995754</v>
      </c>
      <c r="HK174" s="7"/>
      <c r="HL174" s="7"/>
      <c r="HM174" s="7"/>
      <c r="HN174" s="7"/>
      <c r="HO174" s="7"/>
      <c r="HP174" s="7"/>
      <c r="HQ174" s="28">
        <f t="shared" si="358"/>
        <v>-0.15808000000015454</v>
      </c>
      <c r="HR174" s="28" t="str">
        <f t="shared" si="336"/>
        <v>Bear</v>
      </c>
      <c r="HS174">
        <f t="shared" si="337"/>
        <v>0.15808000000015454</v>
      </c>
    </row>
    <row r="175" spans="1:227" x14ac:dyDescent="0.55000000000000004">
      <c r="A175">
        <f>Validation!A174</f>
        <v>1772080200</v>
      </c>
      <c r="B175" t="str">
        <f>Price!B174</f>
        <v>XAUUSD</v>
      </c>
      <c r="C175" t="str">
        <f>Price!C174</f>
        <v>M5</v>
      </c>
      <c r="D175">
        <f>Price!D174</f>
        <v>5194.8599999999997</v>
      </c>
      <c r="E175">
        <f>Price!E174</f>
        <v>5194.0600000000004</v>
      </c>
      <c r="F175">
        <f>Price!F174</f>
        <v>5195.01</v>
      </c>
      <c r="G175">
        <f>Price!G174</f>
        <v>5192.8</v>
      </c>
      <c r="H175">
        <f>Price!H174</f>
        <v>278</v>
      </c>
      <c r="I175">
        <f>Diagonals!E174</f>
        <v>5178.24</v>
      </c>
      <c r="J175">
        <f>Diagonals!F174</f>
        <v>0</v>
      </c>
      <c r="K175">
        <f>Diagonals!G174</f>
        <v>0</v>
      </c>
      <c r="L175">
        <f>Diagonals!H174</f>
        <v>5184.68</v>
      </c>
      <c r="M175">
        <f>Diagonals!I174</f>
        <v>0</v>
      </c>
      <c r="N175">
        <f>Diagonals!J174</f>
        <v>0</v>
      </c>
      <c r="O175">
        <f>Diagonals!K174</f>
        <v>0</v>
      </c>
      <c r="P175">
        <f>Diagonals!L174</f>
        <v>0</v>
      </c>
      <c r="Q175">
        <f>Trendlines!E174</f>
        <v>5198.72</v>
      </c>
      <c r="R175">
        <f>Trendlines!F174</f>
        <v>5197.3999999999996</v>
      </c>
      <c r="S175">
        <f>Trendlines!G174</f>
        <v>0</v>
      </c>
      <c r="T175">
        <f>Trendlines!H174</f>
        <v>5159.79</v>
      </c>
      <c r="U175">
        <f>Trendlines!I174</f>
        <v>5174.83</v>
      </c>
      <c r="V175">
        <f>Trendlines!J174</f>
        <v>5157.8</v>
      </c>
      <c r="W175">
        <f>Trendlines!K174</f>
        <v>0</v>
      </c>
      <c r="X175">
        <f>Trendlines!L174</f>
        <v>0</v>
      </c>
      <c r="Y175">
        <f>Tema_Hrma_Smma!E174</f>
        <v>5194.8</v>
      </c>
      <c r="Z175">
        <f>Tema_Hrma_Smma!F174</f>
        <v>5194.57</v>
      </c>
      <c r="AA175">
        <f>Tema_Hrma_Smma!G174</f>
        <v>5186.46</v>
      </c>
      <c r="AB175">
        <f>ZScore!H174</f>
        <v>1</v>
      </c>
      <c r="AC175">
        <f>ZScore!I174</f>
        <v>0.80593999999999999</v>
      </c>
      <c r="AD175">
        <f>ZScore!J174</f>
        <v>0</v>
      </c>
      <c r="AE175">
        <f>HA!E174</f>
        <v>5193.93</v>
      </c>
      <c r="AF175">
        <f>HA!F174</f>
        <v>5195.01</v>
      </c>
      <c r="AG175">
        <f>HA!G174</f>
        <v>5192.8</v>
      </c>
      <c r="AH175">
        <f>HA!H174</f>
        <v>5194.18</v>
      </c>
      <c r="AI175">
        <f>HA!I174</f>
        <v>1</v>
      </c>
      <c r="AJ175">
        <f>HA!J174</f>
        <v>0.25</v>
      </c>
      <c r="AK175">
        <f>HA!K174</f>
        <v>-1.0025599999999999</v>
      </c>
      <c r="AL175">
        <f>HA!L174</f>
        <v>1</v>
      </c>
      <c r="AM175">
        <f>KC!E174</f>
        <v>5218.42022</v>
      </c>
      <c r="AN175">
        <f>KC!F174</f>
        <v>5211.9151599999996</v>
      </c>
      <c r="AO175">
        <f>KC!G174</f>
        <v>5205.4101000000001</v>
      </c>
      <c r="AP175">
        <f>KC!H174</f>
        <v>5198.9050399999996</v>
      </c>
      <c r="AQ175">
        <f>KC!I174</f>
        <v>5192.3999800000001</v>
      </c>
      <c r="AR175">
        <f>KC!J174</f>
        <v>5188.7191000000003</v>
      </c>
      <c r="AS175">
        <f>KC!K174</f>
        <v>5182.2140399999998</v>
      </c>
      <c r="AT175">
        <f>KC!L174</f>
        <v>5175.7089800000003</v>
      </c>
      <c r="AU175">
        <f>KC!M174</f>
        <v>5169.2039199999999</v>
      </c>
      <c r="AV175">
        <f>KC!N174</f>
        <v>5162.6988600000004</v>
      </c>
      <c r="AW175">
        <f>SR_Levels!E174</f>
        <v>5193.3500000000004</v>
      </c>
      <c r="AX175">
        <f>SR_Levels!F174</f>
        <v>5178.6000000000004</v>
      </c>
      <c r="AY175">
        <f>SR_Levels!G174</f>
        <v>5161.8900000000003</v>
      </c>
      <c r="AZ175">
        <f>SR_Levels!H174</f>
        <v>5135.8500000000004</v>
      </c>
      <c r="BA175">
        <f>SR_Levels!I174</f>
        <v>5205.3100000000004</v>
      </c>
      <c r="BB175">
        <f>SR_Levels!J174</f>
        <v>0</v>
      </c>
      <c r="BC175">
        <f>SR_Levels!K174</f>
        <v>0</v>
      </c>
      <c r="BD175">
        <f>SR_Levels!L174</f>
        <v>0</v>
      </c>
      <c r="BE175">
        <f>ZigZag!E174</f>
        <v>0</v>
      </c>
      <c r="BF175">
        <f>ZigZag!F174</f>
        <v>0</v>
      </c>
      <c r="BG175">
        <f>ZigZag!G174</f>
        <v>5189.6899999999996</v>
      </c>
      <c r="BH175">
        <f>Dual_Tema!E174</f>
        <v>5196.12</v>
      </c>
      <c r="BI175">
        <f>Dual_Tema!F174</f>
        <v>5193.04</v>
      </c>
      <c r="BJ175">
        <f>Pinbar!E174</f>
        <v>0</v>
      </c>
      <c r="BK175">
        <f>SSA!E174</f>
        <v>5194.2746699999998</v>
      </c>
      <c r="BL175">
        <f>SSA!F174</f>
        <v>5194.7664299999997</v>
      </c>
      <c r="BN175" t="str">
        <f t="shared" si="357"/>
        <v>Green Candle</v>
      </c>
      <c r="BO175" s="34">
        <f t="shared" si="359"/>
        <v>1.5017096386649165E-4</v>
      </c>
      <c r="BP175" s="34">
        <f t="shared" si="361"/>
        <v>1.2142097229288495E-3</v>
      </c>
      <c r="BQ175" s="34">
        <f t="shared" si="369"/>
        <v>1.4303779899140778E-3</v>
      </c>
      <c r="BR175" s="34">
        <f t="shared" si="371"/>
        <v>3.0875461249268987E-3</v>
      </c>
      <c r="BS175" s="35">
        <f t="shared" si="360"/>
        <v>2.5026928057725328E-5</v>
      </c>
      <c r="BT175" s="35">
        <f t="shared" si="362"/>
        <v>1.0112787695115699E-4</v>
      </c>
      <c r="BU175" s="35">
        <f t="shared" si="370"/>
        <v>7.9411818161512215E-5</v>
      </c>
      <c r="BV175" s="35">
        <f t="shared" si="372"/>
        <v>1.2845781011705526E-4</v>
      </c>
      <c r="BW175" s="27">
        <v>96</v>
      </c>
      <c r="BX175">
        <f>F175-G175</f>
        <v>2.2100000000000364</v>
      </c>
      <c r="BY175">
        <f>ABS(F175-D174)</f>
        <v>0.88000000000010914</v>
      </c>
      <c r="BZ175">
        <f>ABS(G175-D174)</f>
        <v>1.3299999999999272</v>
      </c>
      <c r="CA175">
        <f t="shared" si="338"/>
        <v>2.2100000000000364</v>
      </c>
      <c r="CB175">
        <f t="shared" si="363"/>
        <v>3.3078571428573014</v>
      </c>
      <c r="CC175">
        <f t="shared" si="366"/>
        <v>4.3380390414543681</v>
      </c>
      <c r="CD175">
        <f t="shared" si="364"/>
        <v>-1.0301818985970668</v>
      </c>
      <c r="CE175">
        <f t="shared" si="367"/>
        <v>-1</v>
      </c>
      <c r="CF175">
        <f t="shared" si="368"/>
        <v>-25</v>
      </c>
      <c r="CG175" s="7" t="str">
        <f t="shared" si="365"/>
        <v>Low Volatility Period</v>
      </c>
      <c r="CI175" s="27"/>
      <c r="CJ175" s="27"/>
      <c r="CK175" s="27"/>
      <c r="CL175" s="27"/>
      <c r="CM175" s="27"/>
      <c r="CN175" s="27"/>
      <c r="CO175" s="27"/>
      <c r="CP175" s="27"/>
      <c r="CQ175" s="27"/>
      <c r="CR175" s="27"/>
      <c r="CS175" s="27"/>
      <c r="CZ175" s="7" t="str">
        <f>IF(AND(D175&gt;BH175,D175&gt;E175),"Bullish Trigger","-----")</f>
        <v>-----</v>
      </c>
      <c r="DA175" s="7" t="str">
        <f>IF(AND(D175&lt;BI175,D175&lt;E175),"Bearish Trigger","-----")</f>
        <v>-----</v>
      </c>
      <c r="DB175" s="13" t="str">
        <f>IF(AND(W175=BE175,W175&gt;0,BE175&gt;0),"Important High","------")</f>
        <v>------</v>
      </c>
      <c r="DC175" s="13" t="str">
        <f>IF(AND(X175=BF175,X175&gt;0,BF175&gt;0),"Important Low","------")</f>
        <v>------</v>
      </c>
      <c r="DD175" s="7" t="str">
        <f>IF(AND(DB175="Important High",DC175="-----",BJ175=1),"Imp High Rej","-----")</f>
        <v>-----</v>
      </c>
      <c r="DE175" s="7" t="str">
        <f>IF(AND(DB175="-----",DC175="Important Low",BJ175=1),"Imp Low Rej","-----")</f>
        <v>-----</v>
      </c>
      <c r="DF175" s="7" t="str">
        <f>IF(Y175&gt;AM175,"Overbought",IF(Y175&gt;AO175,"Bullish Momentum",IF(Y175&gt;AQ175,"Flat Momentum","-----")))</f>
        <v>Flat Momentum</v>
      </c>
      <c r="DG175" s="7" t="str">
        <f>IF(Y175&lt;AV175,"Oversold",IF(Y175&lt;AT175,"Bearish Momentum",IF(Y175&lt;AR175,"Flat Momentum","-----")))</f>
        <v>-----</v>
      </c>
      <c r="DH175" s="7" t="str">
        <f>IF(AND(DF175="Overbought",AD175=2),"Culminated Thrust","-----")</f>
        <v>-----</v>
      </c>
      <c r="DI175" s="7" t="str">
        <f>IF(AND(DG175="Oversold",AD175=5),"Culminated Thrust","-----")</f>
        <v>-----</v>
      </c>
      <c r="DJ175" s="14">
        <f>(Q175-$D175)/$D175</f>
        <v>7.4304216090531454E-4</v>
      </c>
      <c r="DK175" s="14">
        <f>(R175-$D175)/$D175</f>
        <v>4.8894484163191385E-4</v>
      </c>
      <c r="DL175" s="14">
        <f>(S175-$D175)/$D175</f>
        <v>-1</v>
      </c>
      <c r="DM175" s="14">
        <f>(T175-$D175)/$D175</f>
        <v>-6.7509037779650873E-3</v>
      </c>
      <c r="DN175" s="14">
        <f>(U175-$D175)/$D175</f>
        <v>-3.8557343220028541E-3</v>
      </c>
      <c r="DO175" s="14">
        <f>(V175-$D175)/$D175</f>
        <v>-7.1339747365664315E-3</v>
      </c>
      <c r="DP175" s="14">
        <f t="shared" si="306"/>
        <v>7.4304216090531454E-4</v>
      </c>
      <c r="DQ175" s="14">
        <f t="shared" si="307"/>
        <v>4.8894484163191385E-4</v>
      </c>
      <c r="DR175" s="14">
        <f t="shared" si="308"/>
        <v>-3.8557343220028541E-3</v>
      </c>
      <c r="DS175" s="14">
        <f t="shared" si="309"/>
        <v>-6.7509037779650873E-3</v>
      </c>
      <c r="DT175" s="14">
        <f t="shared" si="310"/>
        <v>-7.1339747365664315E-3</v>
      </c>
      <c r="DU175" s="14">
        <f t="shared" si="311"/>
        <v>-1</v>
      </c>
      <c r="DV175" t="str">
        <f>IF($D175&gt;Q175,"SUP","RES")</f>
        <v>RES</v>
      </c>
      <c r="DW175" t="str">
        <f>IF($D175&gt;R175,"SUP","RES")</f>
        <v>RES</v>
      </c>
      <c r="DX175" t="str">
        <f>IF($D175&gt;S175,"SUP","RES")</f>
        <v>SUP</v>
      </c>
      <c r="DY175" t="str">
        <f>IF($D175&gt;T175,"SUP","RES")</f>
        <v>SUP</v>
      </c>
      <c r="DZ175" t="str">
        <f>IF($D175&gt;U175,"SUP","RES")</f>
        <v>SUP</v>
      </c>
      <c r="EA175" t="str">
        <f>IF($D175&gt;V175,"SUP","RES")</f>
        <v>SUP</v>
      </c>
      <c r="EB175" s="7">
        <f t="shared" si="312"/>
        <v>2</v>
      </c>
      <c r="EC175" s="7">
        <f t="shared" si="313"/>
        <v>4</v>
      </c>
      <c r="ED175" s="13" t="str">
        <f t="shared" si="314"/>
        <v>-----</v>
      </c>
      <c r="EE175" s="13" t="str">
        <f t="shared" si="315"/>
        <v>-----</v>
      </c>
      <c r="EF175" s="7">
        <f>IF(OR(ED175="All Sup",EE175="All Res"),"na",((D175-MIN(Q175:V175))/(MAX(Q175:V175)-MIN(Q175:V175))))</f>
        <v>0.99925750954080994</v>
      </c>
      <c r="EG175">
        <v>1.4999999999999999E-4</v>
      </c>
      <c r="EH175">
        <f>Q175*(1+$EG175)</f>
        <v>5199.4998080000005</v>
      </c>
      <c r="EI175">
        <f>Q175*(1-$EG175)</f>
        <v>5197.940192</v>
      </c>
      <c r="EJ175">
        <f>R175*(1+$EG175)</f>
        <v>5198.1796100000001</v>
      </c>
      <c r="EK175">
        <f>R175*(1-$EG175)</f>
        <v>5196.62039</v>
      </c>
      <c r="EL175">
        <f>S175*(1+$EG175)</f>
        <v>0</v>
      </c>
      <c r="EM175">
        <f>S175*(1-$EG175)</f>
        <v>0</v>
      </c>
      <c r="EN175">
        <f>T175*(1+$EG175)</f>
        <v>5160.5639685000006</v>
      </c>
      <c r="EO175">
        <f>T175*(1-$EG175)</f>
        <v>5159.0160315000003</v>
      </c>
      <c r="EP175">
        <f>U175*(1+$EG175)</f>
        <v>5175.6062245000003</v>
      </c>
      <c r="EQ175">
        <f>U175*(1-$EG175)</f>
        <v>5174.0537754999996</v>
      </c>
      <c r="ER175">
        <f>V175*(1+$EG175)</f>
        <v>5158.5736700000007</v>
      </c>
      <c r="ES175">
        <f>V175*(1-$EG175)</f>
        <v>5157.0263300000006</v>
      </c>
      <c r="ET175" s="7" t="str">
        <f t="shared" si="316"/>
        <v>-----</v>
      </c>
      <c r="EU175" s="7" t="str">
        <f t="shared" si="317"/>
        <v>-----</v>
      </c>
      <c r="EV175" s="7" t="str">
        <f t="shared" si="318"/>
        <v>-----</v>
      </c>
      <c r="EW175" s="7" t="str">
        <f t="shared" si="319"/>
        <v>-----</v>
      </c>
      <c r="EX175" s="7" t="str">
        <f t="shared" si="320"/>
        <v>-----</v>
      </c>
      <c r="EY175" s="7" t="str">
        <f t="shared" si="321"/>
        <v>-----</v>
      </c>
      <c r="EZ175">
        <f t="shared" si="339"/>
        <v>173</v>
      </c>
      <c r="FA175">
        <f t="shared" si="340"/>
        <v>3</v>
      </c>
      <c r="FB175">
        <f t="shared" si="341"/>
        <v>173</v>
      </c>
      <c r="FC175">
        <f t="shared" si="342"/>
        <v>173</v>
      </c>
      <c r="FD175">
        <f t="shared" si="343"/>
        <v>173</v>
      </c>
      <c r="FE175">
        <f t="shared" si="344"/>
        <v>173</v>
      </c>
      <c r="FF175">
        <f t="shared" si="345"/>
        <v>0</v>
      </c>
      <c r="FG175">
        <f t="shared" si="346"/>
        <v>2</v>
      </c>
      <c r="FH175">
        <f t="shared" si="347"/>
        <v>0</v>
      </c>
      <c r="FI175">
        <f t="shared" si="348"/>
        <v>0</v>
      </c>
      <c r="FJ175">
        <f t="shared" si="349"/>
        <v>0</v>
      </c>
      <c r="FK175">
        <f t="shared" si="350"/>
        <v>0</v>
      </c>
      <c r="FL175" s="7" t="str">
        <f t="shared" si="322"/>
        <v>-----</v>
      </c>
      <c r="FM175" s="7" t="str">
        <f t="shared" si="323"/>
        <v>-----</v>
      </c>
      <c r="FN175" s="7" t="str">
        <f t="shared" si="324"/>
        <v>-----</v>
      </c>
      <c r="FO175" s="7" t="str">
        <f t="shared" si="325"/>
        <v>-----</v>
      </c>
      <c r="FP175" s="7" t="str">
        <f t="shared" si="326"/>
        <v>-----</v>
      </c>
      <c r="FQ175" s="7" t="str">
        <f t="shared" si="327"/>
        <v>-----</v>
      </c>
      <c r="FR175" s="13" t="str">
        <f>IF(FL175="-----","-----",(D175-Q175)/Q175)</f>
        <v>-----</v>
      </c>
      <c r="FS175" s="13" t="str">
        <f>IF(FM175="-----","-----",(Q175-R175)/R175)</f>
        <v>-----</v>
      </c>
      <c r="FT175" s="13" t="str">
        <f>IF(FN175="-----","-----",(R175-S175)/S175)</f>
        <v>-----</v>
      </c>
      <c r="FU175" s="13" t="str">
        <f>IF(FO175="-----","-----",(S175-T175)/T175)</f>
        <v>-----</v>
      </c>
      <c r="FV175" s="13" t="str">
        <f>IF(FP175="-----","-----",(T175-U175)/U175)</f>
        <v>-----</v>
      </c>
      <c r="FW175" s="13" t="str">
        <f>IF(FQ175="-----","-----",(U175-V175)/V175)</f>
        <v>-----</v>
      </c>
      <c r="FX175" s="7" t="str">
        <f t="shared" si="328"/>
        <v>-----</v>
      </c>
      <c r="FY175" s="7" t="str">
        <f t="shared" si="329"/>
        <v>-----</v>
      </c>
      <c r="FZ175" s="7" t="str">
        <f t="shared" si="330"/>
        <v>-----</v>
      </c>
      <c r="GA175" s="7" t="str">
        <f t="shared" si="331"/>
        <v>-----</v>
      </c>
      <c r="GB175" s="7" t="str">
        <f t="shared" si="332"/>
        <v>-----</v>
      </c>
      <c r="GC175" s="7" t="str">
        <f t="shared" si="333"/>
        <v>-----</v>
      </c>
      <c r="GD175" s="7" t="str">
        <f>IF(AND(BG175&gt;AA175,BG174&gt;AA174,BG173&gt;AA173,BG172&gt;AA172,BG171&gt;AA171,BG170&gt;AA170,BG169&gt;AA169,BG168&gt;AA168,BG167&gt;AA167,BG166&gt;AA166,BG165&gt;AA165,BG164&gt;AA164),"Bullish",IF(AND(BG175&lt;AA175,BG174&lt;AA174,BG173&lt;AA173,BG172&lt;AA172,BG171&lt;AA171,BG170&lt;AA170,BG169&lt;AA169,BG168&lt;AA168,BG167&lt;AA167,BG166&lt;AA166,BG165&lt;AA165,BG164&lt;AA164),"Bearish","-----"))</f>
        <v>Bullish</v>
      </c>
      <c r="GE175">
        <f>(Z175-BG175)/BG175</f>
        <v>9.4032591542078799E-4</v>
      </c>
      <c r="GI175" s="7" t="str">
        <f>IF(Y175&gt;Z175,"Bullish","Bearish")</f>
        <v>Bullish</v>
      </c>
      <c r="GJ175" s="19" t="str">
        <f>IF(AND(D175&gt;Y175,D174&lt;Y174),"TEMA crossover","-----")</f>
        <v>TEMA crossover</v>
      </c>
      <c r="GK175" s="19" t="str">
        <f>IF(AND(D175&lt;Y175,D174&gt;Y174),"TEMA crossunder","-----")</f>
        <v>-----</v>
      </c>
      <c r="GL175" s="20" t="str">
        <f>IF(GD175="Bearish","YES","-----")</f>
        <v>-----</v>
      </c>
      <c r="GM175" s="20" t="str">
        <f>IF(GH175="Reverse to Bearish","YES","-----")</f>
        <v>-----</v>
      </c>
      <c r="GN175" s="20" t="str">
        <f>IF(AND(GI175="Bullish",GI174="Bullish",GI173="Bullish",GI172="Bullish"),"YES","-----")</f>
        <v>YES</v>
      </c>
      <c r="GO175" s="20" t="str">
        <f>IF(OR(GK175="TEMA crossunder",GK174="TEMA crossunder",GK173="TEMA crossunder",GK172="TEMA crossunder"),"YES","-----")</f>
        <v>YES</v>
      </c>
      <c r="GP175" s="20" t="str">
        <f>IF(GD175="Bullish","YES","-----")</f>
        <v>YES</v>
      </c>
      <c r="GQ175" s="20" t="str">
        <f>IF(GH175="Reverse to Bullish","YES","-----")</f>
        <v>-----</v>
      </c>
      <c r="GR175" s="20" t="str">
        <f>IF(AND(GI175="Bearish",GI174="Bearish",GI173="Bearish",GI172="Bearish"),"YES","-----")</f>
        <v>-----</v>
      </c>
      <c r="GS175" s="20" t="str">
        <f>IF(OR(GJ175="TEMA crossover",GJ174="TEMA crossover",GJ173="TEMA crossover",GJ172="TEMA crossover"),"YES","-----")</f>
        <v>YES</v>
      </c>
      <c r="GT175" s="20" t="str">
        <f t="shared" si="351"/>
        <v>-----</v>
      </c>
      <c r="GU175" s="20" t="str">
        <f t="shared" si="352"/>
        <v>-----</v>
      </c>
      <c r="GV175" s="20" t="str">
        <f t="shared" si="353"/>
        <v>-----</v>
      </c>
      <c r="GW175" s="20" t="str">
        <f t="shared" si="354"/>
        <v>-----</v>
      </c>
      <c r="GX175" s="20" t="str">
        <f t="shared" si="355"/>
        <v>-----</v>
      </c>
      <c r="GY175" s="20" t="str">
        <f t="shared" si="356"/>
        <v>-----</v>
      </c>
      <c r="GZ175" s="7" t="str">
        <f>IF(G175&gt;BH175,"YES","-----")</f>
        <v>-----</v>
      </c>
      <c r="HA175" s="7" t="str">
        <f>IF(F175&lt;BI175,"YES","-----")</f>
        <v>-----</v>
      </c>
      <c r="HB175">
        <f>BH175-BI175</f>
        <v>3.0799999999999272</v>
      </c>
      <c r="HI175">
        <f t="shared" si="334"/>
        <v>-1.2346699999998236</v>
      </c>
      <c r="HJ175">
        <f t="shared" si="335"/>
        <v>1.8453300000001036</v>
      </c>
      <c r="HK175" s="7"/>
      <c r="HL175" s="7"/>
      <c r="HM175" s="7"/>
      <c r="HN175" s="7"/>
      <c r="HO175" s="7"/>
      <c r="HP175" s="7"/>
      <c r="HQ175" s="28">
        <f t="shared" si="358"/>
        <v>-0.49175999999988562</v>
      </c>
      <c r="HR175" s="28" t="str">
        <f t="shared" si="336"/>
        <v>Bear</v>
      </c>
      <c r="HS175">
        <f t="shared" si="337"/>
        <v>0.49175999999988562</v>
      </c>
    </row>
    <row r="176" spans="1:227" x14ac:dyDescent="0.55000000000000004">
      <c r="A176">
        <f>Validation!A175</f>
        <v>1772080500</v>
      </c>
      <c r="B176" t="str">
        <f>Price!B175</f>
        <v>XAUUSD</v>
      </c>
      <c r="C176" t="str">
        <f>Price!C175</f>
        <v>M5</v>
      </c>
      <c r="D176">
        <f>Price!D175</f>
        <v>5195.3999999999996</v>
      </c>
      <c r="E176">
        <f>Price!E175</f>
        <v>5194.8599999999997</v>
      </c>
      <c r="F176">
        <f>Price!F175</f>
        <v>5195.57</v>
      </c>
      <c r="G176">
        <f>Price!G175</f>
        <v>5194.22</v>
      </c>
      <c r="H176">
        <f>Price!H175</f>
        <v>229</v>
      </c>
      <c r="I176">
        <f>Diagonals!E175</f>
        <v>5178.41</v>
      </c>
      <c r="J176">
        <f>Diagonals!F175</f>
        <v>0</v>
      </c>
      <c r="K176">
        <f>Diagonals!G175</f>
        <v>0</v>
      </c>
      <c r="L176">
        <f>Diagonals!H175</f>
        <v>5184.3500000000004</v>
      </c>
      <c r="M176">
        <f>Diagonals!I175</f>
        <v>0</v>
      </c>
      <c r="N176">
        <f>Diagonals!J175</f>
        <v>0</v>
      </c>
      <c r="O176">
        <f>Diagonals!K175</f>
        <v>0</v>
      </c>
      <c r="P176">
        <f>Diagonals!L175</f>
        <v>0</v>
      </c>
      <c r="Q176">
        <f>Trendlines!E175</f>
        <v>5198.7299999999996</v>
      </c>
      <c r="R176">
        <f>Trendlines!F175</f>
        <v>5197.37</v>
      </c>
      <c r="S176">
        <f>Trendlines!G175</f>
        <v>0</v>
      </c>
      <c r="T176">
        <f>Trendlines!H175</f>
        <v>5159.87</v>
      </c>
      <c r="U176">
        <f>Trendlines!I175</f>
        <v>5174.8500000000004</v>
      </c>
      <c r="V176">
        <f>Trendlines!J175</f>
        <v>5157.84</v>
      </c>
      <c r="W176">
        <f>Trendlines!K175</f>
        <v>0</v>
      </c>
      <c r="X176">
        <f>Trendlines!L175</f>
        <v>0</v>
      </c>
      <c r="Y176">
        <f>Tema_Hrma_Smma!E175</f>
        <v>5195.12</v>
      </c>
      <c r="Z176">
        <f>Tema_Hrma_Smma!F175</f>
        <v>5194.8999999999996</v>
      </c>
      <c r="AA176">
        <f>Tema_Hrma_Smma!G175</f>
        <v>5186.6899999999996</v>
      </c>
      <c r="AB176">
        <f>ZScore!H175</f>
        <v>1</v>
      </c>
      <c r="AC176">
        <f>ZScore!I175</f>
        <v>0.90993999999999997</v>
      </c>
      <c r="AD176">
        <f>ZScore!J175</f>
        <v>0</v>
      </c>
      <c r="AE176">
        <f>HA!E175</f>
        <v>5194.0600000000004</v>
      </c>
      <c r="AF176">
        <f>HA!F175</f>
        <v>5195.57</v>
      </c>
      <c r="AG176">
        <f>HA!G175</f>
        <v>5194.0600000000004</v>
      </c>
      <c r="AH176">
        <f>HA!H175</f>
        <v>5195.01</v>
      </c>
      <c r="AI176">
        <f>HA!I175</f>
        <v>1</v>
      </c>
      <c r="AJ176">
        <f>HA!J175</f>
        <v>0.95</v>
      </c>
      <c r="AK176">
        <f>HA!K175</f>
        <v>-0.73048999999999997</v>
      </c>
      <c r="AL176">
        <f>HA!L175</f>
        <v>2</v>
      </c>
      <c r="AM176">
        <f>KC!E175</f>
        <v>5218.7577199999996</v>
      </c>
      <c r="AN176">
        <f>KC!F175</f>
        <v>5212.2706799999996</v>
      </c>
      <c r="AO176">
        <f>KC!G175</f>
        <v>5205.7836500000003</v>
      </c>
      <c r="AP176">
        <f>KC!H175</f>
        <v>5199.2966100000003</v>
      </c>
      <c r="AQ176">
        <f>KC!I175</f>
        <v>5192.8095700000003</v>
      </c>
      <c r="AR176">
        <f>KC!J175</f>
        <v>5189.2825300000004</v>
      </c>
      <c r="AS176">
        <f>KC!K175</f>
        <v>5182.7954900000004</v>
      </c>
      <c r="AT176">
        <f>KC!L175</f>
        <v>5176.3084500000004</v>
      </c>
      <c r="AU176">
        <f>KC!M175</f>
        <v>5169.8214200000002</v>
      </c>
      <c r="AV176">
        <f>KC!N175</f>
        <v>5163.3343800000002</v>
      </c>
      <c r="AW176">
        <f>SR_Levels!E175</f>
        <v>5193.3500000000004</v>
      </c>
      <c r="AX176">
        <f>SR_Levels!F175</f>
        <v>5178.6000000000004</v>
      </c>
      <c r="AY176">
        <f>SR_Levels!G175</f>
        <v>5161.8900000000003</v>
      </c>
      <c r="AZ176">
        <f>SR_Levels!H175</f>
        <v>5135.8500000000004</v>
      </c>
      <c r="BA176">
        <f>SR_Levels!I175</f>
        <v>5205.3100000000004</v>
      </c>
      <c r="BB176">
        <f>SR_Levels!J175</f>
        <v>0</v>
      </c>
      <c r="BC176">
        <f>SR_Levels!K175</f>
        <v>0</v>
      </c>
      <c r="BD176">
        <f>SR_Levels!L175</f>
        <v>0</v>
      </c>
      <c r="BE176">
        <f>ZigZag!E175</f>
        <v>0</v>
      </c>
      <c r="BF176">
        <f>ZigZag!F175</f>
        <v>0</v>
      </c>
      <c r="BG176">
        <f>ZigZag!G175</f>
        <v>5190.08</v>
      </c>
      <c r="BH176">
        <f>Dual_Tema!E175</f>
        <v>5196.01</v>
      </c>
      <c r="BI176">
        <f>Dual_Tema!F175</f>
        <v>5193.8100000000004</v>
      </c>
      <c r="BJ176">
        <f>Pinbar!E175</f>
        <v>0</v>
      </c>
      <c r="BK176">
        <f>SSA!E175</f>
        <v>5193.3845600000004</v>
      </c>
      <c r="BL176">
        <f>SSA!F175</f>
        <v>5194.0754999999999</v>
      </c>
      <c r="BN176" t="str">
        <f t="shared" si="357"/>
        <v>Green Candle</v>
      </c>
      <c r="BO176" s="34">
        <f t="shared" si="359"/>
        <v>-6.9287265000772535E-5</v>
      </c>
      <c r="BP176" s="34">
        <f t="shared" si="361"/>
        <v>1.7005425540528307E-3</v>
      </c>
      <c r="BQ176" s="34">
        <f t="shared" si="369"/>
        <v>1.8183676342129473E-3</v>
      </c>
      <c r="BR176" s="34">
        <f t="shared" si="371"/>
        <v>2.872298533737716E-3</v>
      </c>
      <c r="BS176" s="35">
        <f t="shared" si="360"/>
        <v>-1.1548210897882605E-5</v>
      </c>
      <c r="BT176" s="35">
        <f t="shared" si="362"/>
        <v>1.4160154694531357E-4</v>
      </c>
      <c r="BU176" s="35">
        <f t="shared" si="370"/>
        <v>1.0093378264808273E-4</v>
      </c>
      <c r="BV176" s="35">
        <f t="shared" si="372"/>
        <v>1.1951469823934247E-4</v>
      </c>
      <c r="BW176" s="27">
        <v>96</v>
      </c>
      <c r="BX176">
        <f>F176-G176</f>
        <v>1.3499999999994543</v>
      </c>
      <c r="BY176">
        <f>ABS(F176-D175)</f>
        <v>0.71000000000003638</v>
      </c>
      <c r="BZ176">
        <f>ABS(G176-D175)</f>
        <v>0.63999999999941792</v>
      </c>
      <c r="CA176">
        <f t="shared" si="338"/>
        <v>1.3499999999994543</v>
      </c>
      <c r="CB176">
        <f t="shared" si="363"/>
        <v>3.1564285714286728</v>
      </c>
      <c r="CC176">
        <f t="shared" si="366"/>
        <v>4.1246076813504455</v>
      </c>
      <c r="CD176">
        <f t="shared" si="364"/>
        <v>-0.9681791099217727</v>
      </c>
      <c r="CE176">
        <f t="shared" si="367"/>
        <v>-1</v>
      </c>
      <c r="CF176">
        <f t="shared" si="368"/>
        <v>-26</v>
      </c>
      <c r="CG176" s="7" t="str">
        <f t="shared" si="365"/>
        <v>Low Volatility Period</v>
      </c>
      <c r="CI176" s="27"/>
      <c r="CJ176" s="27"/>
      <c r="CK176" s="27"/>
      <c r="CL176" s="27"/>
      <c r="CM176" s="27"/>
      <c r="CN176" s="27"/>
      <c r="CO176" s="27"/>
      <c r="CP176" s="27"/>
      <c r="CQ176" s="27"/>
      <c r="CR176" s="27"/>
      <c r="CS176" s="27"/>
      <c r="CZ176" s="7" t="str">
        <f>IF(AND(D176&gt;BH176,D176&gt;E176),"Bullish Trigger","-----")</f>
        <v>-----</v>
      </c>
      <c r="DA176" s="7" t="str">
        <f>IF(AND(D176&lt;BI176,D176&lt;E176),"Bearish Trigger","-----")</f>
        <v>-----</v>
      </c>
      <c r="DB176" s="13" t="str">
        <f>IF(AND(W176=BE176,W176&gt;0,BE176&gt;0),"Important High","------")</f>
        <v>------</v>
      </c>
      <c r="DC176" s="13" t="str">
        <f>IF(AND(X176=BF176,X176&gt;0,BF176&gt;0),"Important Low","------")</f>
        <v>------</v>
      </c>
      <c r="DD176" s="7" t="str">
        <f>IF(AND(DB176="Important High",DC176="-----",BJ176=1),"Imp High Rej","-----")</f>
        <v>-----</v>
      </c>
      <c r="DE176" s="7" t="str">
        <f>IF(AND(DB176="-----",DC176="Important Low",BJ176=1),"Imp Low Rej","-----")</f>
        <v>-----</v>
      </c>
      <c r="DF176" s="7" t="str">
        <f>IF(Y176&gt;AM176,"Overbought",IF(Y176&gt;AO176,"Bullish Momentum",IF(Y176&gt;AQ176,"Flat Momentum","-----")))</f>
        <v>Flat Momentum</v>
      </c>
      <c r="DG176" s="7" t="str">
        <f>IF(Y176&lt;AV176,"Oversold",IF(Y176&lt;AT176,"Bearish Momentum",IF(Y176&lt;AR176,"Flat Momentum","-----")))</f>
        <v>-----</v>
      </c>
      <c r="DH176" s="7" t="str">
        <f>IF(AND(DF176="Overbought",AD176=2),"Culminated Thrust","-----")</f>
        <v>-----</v>
      </c>
      <c r="DI176" s="7" t="str">
        <f>IF(AND(DG176="Oversold",AD176=5),"Culminated Thrust","-----")</f>
        <v>-----</v>
      </c>
      <c r="DJ176" s="14">
        <f>(Q176-$D176)/$D176</f>
        <v>6.4095161104052185E-4</v>
      </c>
      <c r="DK176" s="14">
        <f>(R176-$D176)/$D176</f>
        <v>3.7918158370871442E-4</v>
      </c>
      <c r="DL176" s="14">
        <f>(S176-$D176)/$D176</f>
        <v>-1</v>
      </c>
      <c r="DM176" s="14">
        <f>(T176-$D176)/$D176</f>
        <v>-6.8387419640450683E-3</v>
      </c>
      <c r="DN176" s="14">
        <f>(U176-$D176)/$D176</f>
        <v>-3.9554221041689331E-3</v>
      </c>
      <c r="DO176" s="14">
        <f>(V176-$D176)/$D176</f>
        <v>-7.2294722254300911E-3</v>
      </c>
      <c r="DP176" s="14">
        <f t="shared" si="306"/>
        <v>6.4095161104052185E-4</v>
      </c>
      <c r="DQ176" s="14">
        <f t="shared" si="307"/>
        <v>3.7918158370871442E-4</v>
      </c>
      <c r="DR176" s="14">
        <f t="shared" si="308"/>
        <v>-3.9554221041689331E-3</v>
      </c>
      <c r="DS176" s="14">
        <f t="shared" si="309"/>
        <v>-6.8387419640450683E-3</v>
      </c>
      <c r="DT176" s="14">
        <f t="shared" si="310"/>
        <v>-7.2294722254300911E-3</v>
      </c>
      <c r="DU176" s="14">
        <f t="shared" si="311"/>
        <v>-1</v>
      </c>
      <c r="DV176" t="str">
        <f>IF($D176&gt;Q176,"SUP","RES")</f>
        <v>RES</v>
      </c>
      <c r="DW176" t="str">
        <f>IF($D176&gt;R176,"SUP","RES")</f>
        <v>RES</v>
      </c>
      <c r="DX176" t="str">
        <f>IF($D176&gt;S176,"SUP","RES")</f>
        <v>SUP</v>
      </c>
      <c r="DY176" t="str">
        <f>IF($D176&gt;T176,"SUP","RES")</f>
        <v>SUP</v>
      </c>
      <c r="DZ176" t="str">
        <f>IF($D176&gt;U176,"SUP","RES")</f>
        <v>SUP</v>
      </c>
      <c r="EA176" t="str">
        <f>IF($D176&gt;V176,"SUP","RES")</f>
        <v>SUP</v>
      </c>
      <c r="EB176" s="7">
        <f t="shared" si="312"/>
        <v>2</v>
      </c>
      <c r="EC176" s="7">
        <f t="shared" si="313"/>
        <v>4</v>
      </c>
      <c r="ED176" s="13" t="str">
        <f t="shared" si="314"/>
        <v>-----</v>
      </c>
      <c r="EE176" s="13" t="str">
        <f t="shared" si="315"/>
        <v>-----</v>
      </c>
      <c r="EF176" s="7">
        <f>IF(OR(ED176="All Sup",EE176="All Res"),"na",((D176-MIN(Q176:V176))/(MAX(Q176:V176)-MIN(Q176:V176))))</f>
        <v>0.99935945894478073</v>
      </c>
      <c r="EG176">
        <v>1.4999999999999999E-4</v>
      </c>
      <c r="EH176">
        <f>Q176*(1+$EG176)</f>
        <v>5199.5098095000003</v>
      </c>
      <c r="EI176">
        <f>Q176*(1-$EG176)</f>
        <v>5197.9501904999997</v>
      </c>
      <c r="EJ176">
        <f>R176*(1+$EG176)</f>
        <v>5198.1496055000007</v>
      </c>
      <c r="EK176">
        <f>R176*(1-$EG176)</f>
        <v>5196.5903945</v>
      </c>
      <c r="EL176">
        <f>S176*(1+$EG176)</f>
        <v>0</v>
      </c>
      <c r="EM176">
        <f>S176*(1-$EG176)</f>
        <v>0</v>
      </c>
      <c r="EN176">
        <f>T176*(1+$EG176)</f>
        <v>5160.6439805</v>
      </c>
      <c r="EO176">
        <f>T176*(1-$EG176)</f>
        <v>5159.0960194999998</v>
      </c>
      <c r="EP176">
        <f>U176*(1+$EG176)</f>
        <v>5175.6262275000008</v>
      </c>
      <c r="EQ176">
        <f>U176*(1-$EG176)</f>
        <v>5174.0737725000008</v>
      </c>
      <c r="ER176">
        <f>V176*(1+$EG176)</f>
        <v>5158.6136760000009</v>
      </c>
      <c r="ES176">
        <f>V176*(1-$EG176)</f>
        <v>5157.0663240000003</v>
      </c>
      <c r="ET176" s="7" t="str">
        <f t="shared" si="316"/>
        <v>-----</v>
      </c>
      <c r="EU176" s="7" t="str">
        <f t="shared" si="317"/>
        <v>-----</v>
      </c>
      <c r="EV176" s="7" t="str">
        <f t="shared" si="318"/>
        <v>-----</v>
      </c>
      <c r="EW176" s="7" t="str">
        <f t="shared" si="319"/>
        <v>-----</v>
      </c>
      <c r="EX176" s="7" t="str">
        <f t="shared" si="320"/>
        <v>-----</v>
      </c>
      <c r="EY176" s="7" t="str">
        <f t="shared" si="321"/>
        <v>-----</v>
      </c>
      <c r="EZ176">
        <f t="shared" si="339"/>
        <v>174</v>
      </c>
      <c r="FA176">
        <f t="shared" si="340"/>
        <v>4</v>
      </c>
      <c r="FB176">
        <f t="shared" si="341"/>
        <v>174</v>
      </c>
      <c r="FC176">
        <f t="shared" si="342"/>
        <v>174</v>
      </c>
      <c r="FD176">
        <f t="shared" si="343"/>
        <v>174</v>
      </c>
      <c r="FE176">
        <f t="shared" si="344"/>
        <v>174</v>
      </c>
      <c r="FF176">
        <f t="shared" si="345"/>
        <v>0</v>
      </c>
      <c r="FG176">
        <f t="shared" si="346"/>
        <v>2</v>
      </c>
      <c r="FH176">
        <f t="shared" si="347"/>
        <v>0</v>
      </c>
      <c r="FI176">
        <f t="shared" si="348"/>
        <v>0</v>
      </c>
      <c r="FJ176">
        <f t="shared" si="349"/>
        <v>0</v>
      </c>
      <c r="FK176">
        <f t="shared" si="350"/>
        <v>0</v>
      </c>
      <c r="FL176" s="7" t="str">
        <f t="shared" si="322"/>
        <v>-----</v>
      </c>
      <c r="FM176" s="7" t="str">
        <f t="shared" si="323"/>
        <v>-----</v>
      </c>
      <c r="FN176" s="7" t="str">
        <f t="shared" si="324"/>
        <v>-----</v>
      </c>
      <c r="FO176" s="7" t="str">
        <f t="shared" si="325"/>
        <v>-----</v>
      </c>
      <c r="FP176" s="7" t="str">
        <f t="shared" si="326"/>
        <v>-----</v>
      </c>
      <c r="FQ176" s="7" t="str">
        <f t="shared" si="327"/>
        <v>-----</v>
      </c>
      <c r="FR176" s="13" t="str">
        <f>IF(FL176="-----","-----",(D176-Q176)/Q176)</f>
        <v>-----</v>
      </c>
      <c r="FS176" s="13" t="str">
        <f>IF(FM176="-----","-----",(Q176-R176)/R176)</f>
        <v>-----</v>
      </c>
      <c r="FT176" s="13" t="str">
        <f>IF(FN176="-----","-----",(R176-S176)/S176)</f>
        <v>-----</v>
      </c>
      <c r="FU176" s="13" t="str">
        <f>IF(FO176="-----","-----",(S176-T176)/T176)</f>
        <v>-----</v>
      </c>
      <c r="FV176" s="13" t="str">
        <f>IF(FP176="-----","-----",(T176-U176)/U176)</f>
        <v>-----</v>
      </c>
      <c r="FW176" s="13" t="str">
        <f>IF(FQ176="-----","-----",(U176-V176)/V176)</f>
        <v>-----</v>
      </c>
      <c r="FX176" s="7" t="str">
        <f t="shared" si="328"/>
        <v>-----</v>
      </c>
      <c r="FY176" s="7" t="str">
        <f t="shared" si="329"/>
        <v>-----</v>
      </c>
      <c r="FZ176" s="7" t="str">
        <f t="shared" si="330"/>
        <v>-----</v>
      </c>
      <c r="GA176" s="7" t="str">
        <f t="shared" si="331"/>
        <v>-----</v>
      </c>
      <c r="GB176" s="7" t="str">
        <f t="shared" si="332"/>
        <v>-----</v>
      </c>
      <c r="GC176" s="7" t="str">
        <f t="shared" si="333"/>
        <v>-----</v>
      </c>
      <c r="GD176" s="7" t="str">
        <f>IF(AND(BG176&gt;AA176,BG175&gt;AA175,BG174&gt;AA174,BG173&gt;AA173,BG172&gt;AA172,BG171&gt;AA171,BG170&gt;AA170,BG169&gt;AA169,BG168&gt;AA168,BG167&gt;AA167,BG166&gt;AA166,BG165&gt;AA165),"Bullish",IF(AND(BG176&lt;AA176,BG175&lt;AA175,BG174&lt;AA174,BG173&lt;AA173,BG172&lt;AA172,BG171&lt;AA171,BG170&lt;AA170,BG169&lt;AA169,BG168&lt;AA168,BG167&lt;AA167,BG166&lt;AA166,BG165&lt;AA165),"Bearish","-----"))</f>
        <v>Bullish</v>
      </c>
      <c r="GE176">
        <f>(Z176-BG176)/BG176</f>
        <v>9.2869474073611761E-4</v>
      </c>
      <c r="GI176" s="7" t="str">
        <f>IF(Y176&gt;Z176,"Bullish","Bearish")</f>
        <v>Bullish</v>
      </c>
      <c r="GJ176" s="19" t="str">
        <f>IF(AND(D176&gt;Y176,D175&lt;Y175),"TEMA crossover","-----")</f>
        <v>-----</v>
      </c>
      <c r="GK176" s="19" t="str">
        <f>IF(AND(D176&lt;Y176,D175&gt;Y175),"TEMA crossunder","-----")</f>
        <v>-----</v>
      </c>
      <c r="GL176" s="20" t="str">
        <f>IF(GD176="Bearish","YES","-----")</f>
        <v>-----</v>
      </c>
      <c r="GM176" s="20" t="str">
        <f>IF(GH176="Reverse to Bearish","YES","-----")</f>
        <v>-----</v>
      </c>
      <c r="GN176" s="20" t="str">
        <f>IF(AND(GI176="Bullish",GI175="Bullish",GI174="Bullish",GI173="Bullish"),"YES","-----")</f>
        <v>YES</v>
      </c>
      <c r="GO176" s="20" t="str">
        <f>IF(OR(GK176="TEMA crossunder",GK175="TEMA crossunder",GK174="TEMA crossunder",GK173="TEMA crossunder"),"YES","-----")</f>
        <v>-----</v>
      </c>
      <c r="GP176" s="20" t="str">
        <f>IF(GD176="Bullish","YES","-----")</f>
        <v>YES</v>
      </c>
      <c r="GQ176" s="20" t="str">
        <f>IF(GH176="Reverse to Bullish","YES","-----")</f>
        <v>-----</v>
      </c>
      <c r="GR176" s="20" t="str">
        <f>IF(AND(GI176="Bearish",GI175="Bearish",GI174="Bearish",GI173="Bearish"),"YES","-----")</f>
        <v>-----</v>
      </c>
      <c r="GS176" s="20" t="str">
        <f>IF(OR(GJ176="TEMA crossover",GJ175="TEMA crossover",GJ174="TEMA crossover",GJ173="TEMA crossover"),"YES","-----")</f>
        <v>YES</v>
      </c>
      <c r="GT176" s="20" t="str">
        <f t="shared" si="351"/>
        <v>-----</v>
      </c>
      <c r="GU176" s="20" t="str">
        <f t="shared" si="352"/>
        <v>-----</v>
      </c>
      <c r="GV176" s="20" t="str">
        <f t="shared" si="353"/>
        <v>-----</v>
      </c>
      <c r="GW176" s="20" t="str">
        <f t="shared" si="354"/>
        <v>-----</v>
      </c>
      <c r="GX176" s="20" t="str">
        <f t="shared" si="355"/>
        <v>-----</v>
      </c>
      <c r="GY176" s="20" t="str">
        <f t="shared" si="356"/>
        <v>-----</v>
      </c>
      <c r="GZ176" s="7" t="str">
        <f>IF(G176&gt;BH176,"YES","-----")</f>
        <v>-----</v>
      </c>
      <c r="HA176" s="7" t="str">
        <f>IF(F176&lt;BI176,"YES","-----")</f>
        <v>-----</v>
      </c>
      <c r="HB176">
        <f>BH176-BI176</f>
        <v>2.1999999999998181</v>
      </c>
      <c r="HI176">
        <f t="shared" si="334"/>
        <v>0.4254399999999805</v>
      </c>
      <c r="HJ176">
        <f t="shared" si="335"/>
        <v>2.6254399999997986</v>
      </c>
      <c r="HK176" s="7"/>
      <c r="HL176" s="7"/>
      <c r="HM176" s="7"/>
      <c r="HN176" s="7"/>
      <c r="HO176" s="7"/>
      <c r="HP176" s="7"/>
      <c r="HQ176" s="28">
        <f t="shared" si="358"/>
        <v>-0.69093999999950029</v>
      </c>
      <c r="HR176" s="28" t="str">
        <f t="shared" si="336"/>
        <v>Bear</v>
      </c>
      <c r="HS176">
        <f t="shared" si="337"/>
        <v>0.69093999999950029</v>
      </c>
    </row>
    <row r="177" spans="1:227" x14ac:dyDescent="0.55000000000000004">
      <c r="A177">
        <f>Validation!A176</f>
        <v>1772080800</v>
      </c>
      <c r="B177" t="str">
        <f>Price!B176</f>
        <v>XAUUSD</v>
      </c>
      <c r="C177" t="str">
        <f>Price!C176</f>
        <v>M5</v>
      </c>
      <c r="D177">
        <f>Price!D176</f>
        <v>5194.26</v>
      </c>
      <c r="E177">
        <f>Price!E176</f>
        <v>5195.3999999999996</v>
      </c>
      <c r="F177">
        <f>Price!F176</f>
        <v>5195.8</v>
      </c>
      <c r="G177">
        <f>Price!G176</f>
        <v>5194.1099999999997</v>
      </c>
      <c r="H177">
        <f>Price!H176</f>
        <v>236</v>
      </c>
      <c r="I177">
        <f>Diagonals!E176</f>
        <v>5178.59</v>
      </c>
      <c r="J177">
        <f>Diagonals!F176</f>
        <v>0</v>
      </c>
      <c r="K177">
        <f>Diagonals!G176</f>
        <v>0</v>
      </c>
      <c r="L177">
        <f>Diagonals!H176</f>
        <v>5184.0200000000004</v>
      </c>
      <c r="M177">
        <f>Diagonals!I176</f>
        <v>0</v>
      </c>
      <c r="N177">
        <f>Diagonals!J176</f>
        <v>0</v>
      </c>
      <c r="O177">
        <f>Diagonals!K176</f>
        <v>0</v>
      </c>
      <c r="P177">
        <f>Diagonals!L176</f>
        <v>0</v>
      </c>
      <c r="Q177">
        <f>Trendlines!E176</f>
        <v>5198.74</v>
      </c>
      <c r="R177">
        <f>Trendlines!F176</f>
        <v>5197.3500000000004</v>
      </c>
      <c r="S177">
        <f>Trendlines!G176</f>
        <v>0</v>
      </c>
      <c r="T177">
        <f>Trendlines!H176</f>
        <v>5159.95</v>
      </c>
      <c r="U177">
        <f>Trendlines!I176</f>
        <v>5174.87</v>
      </c>
      <c r="V177">
        <f>Trendlines!J176</f>
        <v>5157.88</v>
      </c>
      <c r="W177">
        <f>Trendlines!K176</f>
        <v>0</v>
      </c>
      <c r="X177">
        <f>Trendlines!L176</f>
        <v>0</v>
      </c>
      <c r="Y177">
        <f>Tema_Hrma_Smma!E176</f>
        <v>5195.1000000000004</v>
      </c>
      <c r="Z177">
        <f>Tema_Hrma_Smma!F176</f>
        <v>5195.17</v>
      </c>
      <c r="AA177">
        <f>Tema_Hrma_Smma!G176</f>
        <v>5186.92</v>
      </c>
      <c r="AB177">
        <f>ZScore!H176</f>
        <v>-1</v>
      </c>
      <c r="AC177">
        <f>ZScore!I176</f>
        <v>0.69184999999999997</v>
      </c>
      <c r="AD177">
        <f>ZScore!J176</f>
        <v>3</v>
      </c>
      <c r="AE177">
        <f>HA!E176</f>
        <v>5194.54</v>
      </c>
      <c r="AF177">
        <f>HA!F176</f>
        <v>5195.8</v>
      </c>
      <c r="AG177">
        <f>HA!G176</f>
        <v>5194.1099999999997</v>
      </c>
      <c r="AH177">
        <f>HA!H176</f>
        <v>5194.8900000000003</v>
      </c>
      <c r="AI177">
        <f>HA!I176</f>
        <v>1</v>
      </c>
      <c r="AJ177">
        <f>HA!J176</f>
        <v>0.36</v>
      </c>
      <c r="AK177">
        <f>HA!K176</f>
        <v>-0.95659000000000005</v>
      </c>
      <c r="AL177">
        <f>HA!L176</f>
        <v>3</v>
      </c>
      <c r="AM177">
        <f>KC!E176</f>
        <v>5219.0253599999996</v>
      </c>
      <c r="AN177">
        <f>KC!F176</f>
        <v>5212.5687500000004</v>
      </c>
      <c r="AO177">
        <f>KC!G176</f>
        <v>5206.1121499999999</v>
      </c>
      <c r="AP177">
        <f>KC!H176</f>
        <v>5199.6555399999997</v>
      </c>
      <c r="AQ177">
        <f>KC!I176</f>
        <v>5193.1989400000002</v>
      </c>
      <c r="AR177">
        <f>KC!J176</f>
        <v>5189.8414899999998</v>
      </c>
      <c r="AS177">
        <f>KC!K176</f>
        <v>5183.3848900000003</v>
      </c>
      <c r="AT177">
        <f>KC!L176</f>
        <v>5176.9282800000001</v>
      </c>
      <c r="AU177">
        <f>KC!M176</f>
        <v>5170.4716799999997</v>
      </c>
      <c r="AV177">
        <f>KC!N176</f>
        <v>5164.0150700000004</v>
      </c>
      <c r="AW177">
        <f>SR_Levels!E176</f>
        <v>5193.3500000000004</v>
      </c>
      <c r="AX177">
        <f>SR_Levels!F176</f>
        <v>5178.6000000000004</v>
      </c>
      <c r="AY177">
        <f>SR_Levels!G176</f>
        <v>5161.8900000000003</v>
      </c>
      <c r="AZ177">
        <f>SR_Levels!H176</f>
        <v>5135.8500000000004</v>
      </c>
      <c r="BA177">
        <f>SR_Levels!I176</f>
        <v>5205.3100000000004</v>
      </c>
      <c r="BB177">
        <f>SR_Levels!J176</f>
        <v>0</v>
      </c>
      <c r="BC177">
        <f>SR_Levels!K176</f>
        <v>0</v>
      </c>
      <c r="BD177">
        <f>SR_Levels!L176</f>
        <v>0</v>
      </c>
      <c r="BE177">
        <f>ZigZag!E176</f>
        <v>0</v>
      </c>
      <c r="BF177">
        <f>ZigZag!F176</f>
        <v>0</v>
      </c>
      <c r="BG177">
        <f>ZigZag!G176</f>
        <v>5190.41</v>
      </c>
      <c r="BH177">
        <f>Dual_Tema!E176</f>
        <v>5196</v>
      </c>
      <c r="BI177">
        <f>Dual_Tema!F176</f>
        <v>5194.1899999999996</v>
      </c>
      <c r="BJ177">
        <f>Pinbar!E176</f>
        <v>0</v>
      </c>
      <c r="BK177">
        <f>SSA!E176</f>
        <v>5192.6406399999996</v>
      </c>
      <c r="BL177">
        <f>SSA!F176</f>
        <v>5193.3580700000002</v>
      </c>
      <c r="BN177" t="str">
        <f t="shared" si="357"/>
        <v>Red Candle</v>
      </c>
      <c r="BO177" s="34">
        <f t="shared" si="359"/>
        <v>-4.8876231527095193E-4</v>
      </c>
      <c r="BP177" s="34">
        <f t="shared" si="361"/>
        <v>1.5579868033890332E-3</v>
      </c>
      <c r="BQ177" s="34">
        <f t="shared" si="369"/>
        <v>1.3494600232106801E-3</v>
      </c>
      <c r="BR177" s="34">
        <f t="shared" si="371"/>
        <v>3.510371728466799E-3</v>
      </c>
      <c r="BS177" s="35">
        <f t="shared" si="360"/>
        <v>-8.1476980321459891E-5</v>
      </c>
      <c r="BT177" s="35">
        <f t="shared" si="362"/>
        <v>1.2973961554418878E-4</v>
      </c>
      <c r="BU177" s="35">
        <f t="shared" si="370"/>
        <v>7.4922268774590961E-5</v>
      </c>
      <c r="BV177" s="35">
        <f t="shared" si="372"/>
        <v>1.4602002467234421E-4</v>
      </c>
      <c r="BW177" s="27">
        <v>96</v>
      </c>
      <c r="BX177">
        <f>F177-G177</f>
        <v>1.6900000000005093</v>
      </c>
      <c r="BY177">
        <f>ABS(F177-D176)</f>
        <v>0.4000000000005457</v>
      </c>
      <c r="BZ177">
        <f>ABS(G177-D176)</f>
        <v>1.2899999999999636</v>
      </c>
      <c r="CA177">
        <f t="shared" si="338"/>
        <v>1.6900000000005093</v>
      </c>
      <c r="CB177">
        <f t="shared" si="363"/>
        <v>3.1435714285715091</v>
      </c>
      <c r="CC177">
        <f t="shared" si="366"/>
        <v>3.9507071326825929</v>
      </c>
      <c r="CD177">
        <f t="shared" si="364"/>
        <v>-0.80713570411108382</v>
      </c>
      <c r="CE177">
        <f t="shared" si="367"/>
        <v>-1</v>
      </c>
      <c r="CF177">
        <f t="shared" si="368"/>
        <v>-27</v>
      </c>
      <c r="CG177" s="7" t="str">
        <f t="shared" si="365"/>
        <v>Low Volatility Period</v>
      </c>
      <c r="CI177" s="27"/>
      <c r="CJ177" s="27"/>
      <c r="CK177" s="27"/>
      <c r="CL177" s="27"/>
      <c r="CM177" s="27"/>
      <c r="CN177" s="27"/>
      <c r="CO177" s="27"/>
      <c r="CP177" s="27"/>
      <c r="CQ177" s="27"/>
      <c r="CR177" s="27"/>
      <c r="CS177" s="27"/>
      <c r="CZ177" s="7" t="str">
        <f>IF(AND(D177&gt;BH177,D177&gt;E177),"Bullish Trigger","-----")</f>
        <v>-----</v>
      </c>
      <c r="DA177" s="7" t="str">
        <f>IF(AND(D177&lt;BI177,D177&lt;E177),"Bearish Trigger","-----")</f>
        <v>-----</v>
      </c>
      <c r="DB177" s="13" t="str">
        <f>IF(AND(W177=BE177,W177&gt;0,BE177&gt;0),"Important High","------")</f>
        <v>------</v>
      </c>
      <c r="DC177" s="13" t="str">
        <f>IF(AND(X177=BF177,X177&gt;0,BF177&gt;0),"Important Low","------")</f>
        <v>------</v>
      </c>
      <c r="DD177" s="7" t="str">
        <f>IF(AND(DB177="Important High",DC177="-----",BJ177=1),"Imp High Rej","-----")</f>
        <v>-----</v>
      </c>
      <c r="DE177" s="7" t="str">
        <f>IF(AND(DB177="-----",DC177="Important Low",BJ177=1),"Imp Low Rej","-----")</f>
        <v>-----</v>
      </c>
      <c r="DF177" s="7" t="str">
        <f>IF(Y177&gt;AM177,"Overbought",IF(Y177&gt;AO177,"Bullish Momentum",IF(Y177&gt;AQ177,"Flat Momentum","-----")))</f>
        <v>Flat Momentum</v>
      </c>
      <c r="DG177" s="7" t="str">
        <f>IF(Y177&lt;AV177,"Oversold",IF(Y177&lt;AT177,"Bearish Momentum",IF(Y177&lt;AR177,"Flat Momentum","-----")))</f>
        <v>-----</v>
      </c>
      <c r="DH177" s="7" t="str">
        <f>IF(AND(DF177="Overbought",AD177=2),"Culminated Thrust","-----")</f>
        <v>-----</v>
      </c>
      <c r="DI177" s="7" t="str">
        <f>IF(AND(DG177="Oversold",AD177=5),"Culminated Thrust","-----")</f>
        <v>-----</v>
      </c>
      <c r="DJ177" s="14">
        <f>(Q177-$D177)/$D177</f>
        <v>8.6249051837981991E-4</v>
      </c>
      <c r="DK177" s="14">
        <f>(R177-$D177)/$D177</f>
        <v>5.9488743343616716E-4</v>
      </c>
      <c r="DL177" s="14">
        <f>(S177-$D177)/$D177</f>
        <v>-1</v>
      </c>
      <c r="DM177" s="14">
        <f>(T177-$D177)/$D177</f>
        <v>-6.6053682333961717E-3</v>
      </c>
      <c r="DN177" s="14">
        <f>(U177-$D177)/$D177</f>
        <v>-3.7329667748630846E-3</v>
      </c>
      <c r="DO177" s="14">
        <f>(V177-$D177)/$D177</f>
        <v>-7.0038850577368306E-3</v>
      </c>
      <c r="DP177" s="14">
        <f t="shared" si="306"/>
        <v>8.6249051837981991E-4</v>
      </c>
      <c r="DQ177" s="14">
        <f t="shared" si="307"/>
        <v>5.9488743343616716E-4</v>
      </c>
      <c r="DR177" s="14">
        <f t="shared" si="308"/>
        <v>-3.7329667748630846E-3</v>
      </c>
      <c r="DS177" s="14">
        <f t="shared" si="309"/>
        <v>-6.6053682333961717E-3</v>
      </c>
      <c r="DT177" s="14">
        <f t="shared" si="310"/>
        <v>-7.0038850577368306E-3</v>
      </c>
      <c r="DU177" s="14">
        <f t="shared" si="311"/>
        <v>-1</v>
      </c>
      <c r="DV177" t="str">
        <f>IF($D177&gt;Q177,"SUP","RES")</f>
        <v>RES</v>
      </c>
      <c r="DW177" t="str">
        <f>IF($D177&gt;R177,"SUP","RES")</f>
        <v>RES</v>
      </c>
      <c r="DX177" t="str">
        <f>IF($D177&gt;S177,"SUP","RES")</f>
        <v>SUP</v>
      </c>
      <c r="DY177" t="str">
        <f>IF($D177&gt;T177,"SUP","RES")</f>
        <v>SUP</v>
      </c>
      <c r="DZ177" t="str">
        <f>IF($D177&gt;U177,"SUP","RES")</f>
        <v>SUP</v>
      </c>
      <c r="EA177" t="str">
        <f>IF($D177&gt;V177,"SUP","RES")</f>
        <v>SUP</v>
      </c>
      <c r="EB177" s="7">
        <f t="shared" si="312"/>
        <v>2</v>
      </c>
      <c r="EC177" s="7">
        <f t="shared" si="313"/>
        <v>4</v>
      </c>
      <c r="ED177" s="13" t="str">
        <f t="shared" si="314"/>
        <v>-----</v>
      </c>
      <c r="EE177" s="13" t="str">
        <f t="shared" si="315"/>
        <v>-----</v>
      </c>
      <c r="EF177" s="7">
        <f>IF(OR(ED177="All Sup",EE177="All Res"),"na",((D177-MIN(Q177:V177))/(MAX(Q177:V177)-MIN(Q177:V177))))</f>
        <v>0.99913825273046941</v>
      </c>
      <c r="EG177">
        <v>1.4999999999999999E-4</v>
      </c>
      <c r="EH177">
        <f>Q177*(1+$EG177)</f>
        <v>5199.5198110000001</v>
      </c>
      <c r="EI177">
        <f>Q177*(1-$EG177)</f>
        <v>5197.9601889999994</v>
      </c>
      <c r="EJ177">
        <f>R177*(1+$EG177)</f>
        <v>5198.1296025000011</v>
      </c>
      <c r="EK177">
        <f>R177*(1-$EG177)</f>
        <v>5196.5703975000006</v>
      </c>
      <c r="EL177">
        <f>S177*(1+$EG177)</f>
        <v>0</v>
      </c>
      <c r="EM177">
        <f>S177*(1-$EG177)</f>
        <v>0</v>
      </c>
      <c r="EN177">
        <f>T177*(1+$EG177)</f>
        <v>5160.7239925000003</v>
      </c>
      <c r="EO177">
        <f>T177*(1-$EG177)</f>
        <v>5159.1760075000002</v>
      </c>
      <c r="EP177">
        <f>U177*(1+$EG177)</f>
        <v>5175.6462305000005</v>
      </c>
      <c r="EQ177">
        <f>U177*(1-$EG177)</f>
        <v>5174.0937695000002</v>
      </c>
      <c r="ER177">
        <f>V177*(1+$EG177)</f>
        <v>5158.653682000001</v>
      </c>
      <c r="ES177">
        <f>V177*(1-$EG177)</f>
        <v>5157.1063180000001</v>
      </c>
      <c r="ET177" s="7" t="str">
        <f t="shared" si="316"/>
        <v>-----</v>
      </c>
      <c r="EU177" s="7" t="str">
        <f t="shared" si="317"/>
        <v>-----</v>
      </c>
      <c r="EV177" s="7" t="str">
        <f t="shared" si="318"/>
        <v>-----</v>
      </c>
      <c r="EW177" s="7" t="str">
        <f t="shared" si="319"/>
        <v>-----</v>
      </c>
      <c r="EX177" s="7" t="str">
        <f t="shared" si="320"/>
        <v>-----</v>
      </c>
      <c r="EY177" s="7" t="str">
        <f t="shared" si="321"/>
        <v>-----</v>
      </c>
      <c r="EZ177">
        <f t="shared" si="339"/>
        <v>175</v>
      </c>
      <c r="FA177">
        <f t="shared" si="340"/>
        <v>5</v>
      </c>
      <c r="FB177">
        <f t="shared" si="341"/>
        <v>175</v>
      </c>
      <c r="FC177">
        <f t="shared" si="342"/>
        <v>175</v>
      </c>
      <c r="FD177">
        <f t="shared" si="343"/>
        <v>175</v>
      </c>
      <c r="FE177">
        <f t="shared" si="344"/>
        <v>175</v>
      </c>
      <c r="FF177">
        <f t="shared" si="345"/>
        <v>0</v>
      </c>
      <c r="FG177">
        <f t="shared" si="346"/>
        <v>2</v>
      </c>
      <c r="FH177">
        <f t="shared" si="347"/>
        <v>0</v>
      </c>
      <c r="FI177">
        <f t="shared" si="348"/>
        <v>0</v>
      </c>
      <c r="FJ177">
        <f t="shared" si="349"/>
        <v>0</v>
      </c>
      <c r="FK177">
        <f t="shared" si="350"/>
        <v>0</v>
      </c>
      <c r="FL177" s="7" t="str">
        <f t="shared" si="322"/>
        <v>-----</v>
      </c>
      <c r="FM177" s="7" t="str">
        <f t="shared" si="323"/>
        <v>-----</v>
      </c>
      <c r="FN177" s="7" t="str">
        <f t="shared" si="324"/>
        <v>-----</v>
      </c>
      <c r="FO177" s="7" t="str">
        <f t="shared" si="325"/>
        <v>-----</v>
      </c>
      <c r="FP177" s="7" t="str">
        <f t="shared" si="326"/>
        <v>-----</v>
      </c>
      <c r="FQ177" s="7" t="str">
        <f t="shared" si="327"/>
        <v>-----</v>
      </c>
      <c r="FR177" s="13" t="str">
        <f>IF(FL177="-----","-----",(D177-Q177)/Q177)</f>
        <v>-----</v>
      </c>
      <c r="FS177" s="13" t="str">
        <f>IF(FM177="-----","-----",(Q177-R177)/R177)</f>
        <v>-----</v>
      </c>
      <c r="FT177" s="13" t="str">
        <f>IF(FN177="-----","-----",(R177-S177)/S177)</f>
        <v>-----</v>
      </c>
      <c r="FU177" s="13" t="str">
        <f>IF(FO177="-----","-----",(S177-T177)/T177)</f>
        <v>-----</v>
      </c>
      <c r="FV177" s="13" t="str">
        <f>IF(FP177="-----","-----",(T177-U177)/U177)</f>
        <v>-----</v>
      </c>
      <c r="FW177" s="13" t="str">
        <f>IF(FQ177="-----","-----",(U177-V177)/V177)</f>
        <v>-----</v>
      </c>
      <c r="FX177" s="7" t="str">
        <f t="shared" si="328"/>
        <v>-----</v>
      </c>
      <c r="FY177" s="7" t="str">
        <f t="shared" si="329"/>
        <v>-----</v>
      </c>
      <c r="FZ177" s="7" t="str">
        <f t="shared" si="330"/>
        <v>-----</v>
      </c>
      <c r="GA177" s="7" t="str">
        <f t="shared" si="331"/>
        <v>-----</v>
      </c>
      <c r="GB177" s="7" t="str">
        <f t="shared" si="332"/>
        <v>-----</v>
      </c>
      <c r="GC177" s="7" t="str">
        <f t="shared" si="333"/>
        <v>-----</v>
      </c>
      <c r="GD177" s="7" t="str">
        <f>IF(AND(BG177&gt;AA177,BG176&gt;AA176,BG175&gt;AA175,BG174&gt;AA174,BG173&gt;AA173,BG172&gt;AA172,BG171&gt;AA171,BG170&gt;AA170,BG169&gt;AA169,BG168&gt;AA168,BG167&gt;AA167,BG166&gt;AA166),"Bullish",IF(AND(BG177&lt;AA177,BG176&lt;AA176,BG175&lt;AA175,BG174&lt;AA174,BG173&lt;AA173,BG172&lt;AA172,BG171&lt;AA171,BG170&lt;AA170,BG169&lt;AA169,BG168&lt;AA168,BG167&lt;AA167,BG166&lt;AA166),"Bearish","-----"))</f>
        <v>Bullish</v>
      </c>
      <c r="GE177">
        <f>(Z177-BG177)/BG177</f>
        <v>9.1707591500482977E-4</v>
      </c>
      <c r="GI177" s="7" t="str">
        <f>IF(Y177&gt;Z177,"Bullish","Bearish")</f>
        <v>Bearish</v>
      </c>
      <c r="GJ177" s="19" t="str">
        <f>IF(AND(D177&gt;Y177,D176&lt;Y176),"TEMA crossover","-----")</f>
        <v>-----</v>
      </c>
      <c r="GK177" s="19" t="str">
        <f>IF(AND(D177&lt;Y177,D176&gt;Y176),"TEMA crossunder","-----")</f>
        <v>TEMA crossunder</v>
      </c>
      <c r="GL177" s="20" t="str">
        <f>IF(GD177="Bearish","YES","-----")</f>
        <v>-----</v>
      </c>
      <c r="GM177" s="20" t="str">
        <f>IF(GH177="Reverse to Bearish","YES","-----")</f>
        <v>-----</v>
      </c>
      <c r="GN177" s="20" t="str">
        <f>IF(AND(GI177="Bullish",GI176="Bullish",GI175="Bullish",GI174="Bullish"),"YES","-----")</f>
        <v>-----</v>
      </c>
      <c r="GO177" s="20" t="str">
        <f>IF(OR(GK177="TEMA crossunder",GK176="TEMA crossunder",GK175="TEMA crossunder",GK174="TEMA crossunder"),"YES","-----")</f>
        <v>YES</v>
      </c>
      <c r="GP177" s="20" t="str">
        <f>IF(GD177="Bullish","YES","-----")</f>
        <v>YES</v>
      </c>
      <c r="GQ177" s="20" t="str">
        <f>IF(GH177="Reverse to Bullish","YES","-----")</f>
        <v>-----</v>
      </c>
      <c r="GR177" s="20" t="str">
        <f>IF(AND(GI177="Bearish",GI176="Bearish",GI175="Bearish",GI174="Bearish"),"YES","-----")</f>
        <v>-----</v>
      </c>
      <c r="GS177" s="20" t="str">
        <f>IF(OR(GJ177="TEMA crossover",GJ176="TEMA crossover",GJ175="TEMA crossover",GJ174="TEMA crossover"),"YES","-----")</f>
        <v>YES</v>
      </c>
      <c r="GT177" s="20" t="str">
        <f t="shared" si="351"/>
        <v>-----</v>
      </c>
      <c r="GU177" s="20" t="str">
        <f t="shared" si="352"/>
        <v>-----</v>
      </c>
      <c r="GV177" s="20" t="str">
        <f t="shared" si="353"/>
        <v>-----</v>
      </c>
      <c r="GW177" s="20" t="str">
        <f t="shared" si="354"/>
        <v>-----</v>
      </c>
      <c r="GX177" s="20" t="str">
        <f t="shared" si="355"/>
        <v>-----</v>
      </c>
      <c r="GY177" s="20" t="str">
        <f t="shared" si="356"/>
        <v>-----</v>
      </c>
      <c r="GZ177" s="7" t="str">
        <f>IF(G177&gt;BH177,"YES","-----")</f>
        <v>-----</v>
      </c>
      <c r="HA177" s="7" t="str">
        <f>IF(F177&lt;BI177,"YES","-----")</f>
        <v>-----</v>
      </c>
      <c r="HB177">
        <f>BH177-BI177</f>
        <v>1.8100000000004002</v>
      </c>
      <c r="HI177">
        <f t="shared" si="334"/>
        <v>1.5493599999999788</v>
      </c>
      <c r="HJ177">
        <f t="shared" si="335"/>
        <v>3.3593600000003789</v>
      </c>
      <c r="HK177" s="7"/>
      <c r="HL177" s="7"/>
      <c r="HM177" s="7"/>
      <c r="HN177" s="7"/>
      <c r="HO177" s="7"/>
      <c r="HP177" s="7"/>
      <c r="HQ177" s="28">
        <f t="shared" si="358"/>
        <v>-0.7174300000006042</v>
      </c>
      <c r="HR177" s="28" t="str">
        <f t="shared" si="336"/>
        <v>Bear</v>
      </c>
      <c r="HS177">
        <f t="shared" si="337"/>
        <v>0.7174300000006042</v>
      </c>
    </row>
    <row r="178" spans="1:227" x14ac:dyDescent="0.55000000000000004">
      <c r="A178">
        <f>Validation!A177</f>
        <v>1772081100</v>
      </c>
      <c r="B178" t="str">
        <f>Price!B177</f>
        <v>XAUUSD</v>
      </c>
      <c r="C178" t="str">
        <f>Price!C177</f>
        <v>M5</v>
      </c>
      <c r="D178">
        <f>Price!D177</f>
        <v>5191.38</v>
      </c>
      <c r="E178">
        <f>Price!E177</f>
        <v>5194.26</v>
      </c>
      <c r="F178">
        <f>Price!F177</f>
        <v>5194.8</v>
      </c>
      <c r="G178">
        <f>Price!G177</f>
        <v>5190.66</v>
      </c>
      <c r="H178">
        <f>Price!H177</f>
        <v>289</v>
      </c>
      <c r="I178">
        <f>Diagonals!E177</f>
        <v>5178.7700000000004</v>
      </c>
      <c r="J178">
        <f>Diagonals!F177</f>
        <v>0</v>
      </c>
      <c r="K178">
        <f>Diagonals!G177</f>
        <v>0</v>
      </c>
      <c r="L178">
        <f>Diagonals!H177</f>
        <v>5183.6899999999996</v>
      </c>
      <c r="M178">
        <f>Diagonals!I177</f>
        <v>0</v>
      </c>
      <c r="N178">
        <f>Diagonals!J177</f>
        <v>0</v>
      </c>
      <c r="O178">
        <f>Diagonals!K177</f>
        <v>0</v>
      </c>
      <c r="P178">
        <f>Diagonals!L177</f>
        <v>0</v>
      </c>
      <c r="Q178">
        <f>Trendlines!E177</f>
        <v>5198.74</v>
      </c>
      <c r="R178">
        <f>Trendlines!F177</f>
        <v>5197.32</v>
      </c>
      <c r="S178">
        <f>Trendlines!G177</f>
        <v>0</v>
      </c>
      <c r="T178">
        <f>Trendlines!H177</f>
        <v>5160.0200000000004</v>
      </c>
      <c r="U178">
        <f>Trendlines!I177</f>
        <v>5174.8900000000003</v>
      </c>
      <c r="V178">
        <f>Trendlines!J177</f>
        <v>5157.92</v>
      </c>
      <c r="W178">
        <f>Trendlines!K177</f>
        <v>0</v>
      </c>
      <c r="X178">
        <f>Trendlines!L177</f>
        <v>0</v>
      </c>
      <c r="Y178">
        <f>Tema_Hrma_Smma!E177</f>
        <v>5193.8500000000004</v>
      </c>
      <c r="Z178">
        <f>Tema_Hrma_Smma!F177</f>
        <v>5195.09</v>
      </c>
      <c r="AA178">
        <f>Tema_Hrma_Smma!G177</f>
        <v>5187.1000000000004</v>
      </c>
      <c r="AB178">
        <f>ZScore!H177</f>
        <v>-1</v>
      </c>
      <c r="AC178">
        <f>ZScore!I177</f>
        <v>6.4079999999999998E-2</v>
      </c>
      <c r="AD178">
        <f>ZScore!J177</f>
        <v>3</v>
      </c>
      <c r="AE178">
        <f>HA!E177</f>
        <v>5194.71</v>
      </c>
      <c r="AF178">
        <f>HA!F177</f>
        <v>5194.8</v>
      </c>
      <c r="AG178">
        <f>HA!G177</f>
        <v>5190.66</v>
      </c>
      <c r="AH178">
        <f>HA!H177</f>
        <v>5192.78</v>
      </c>
      <c r="AI178">
        <f>HA!I177</f>
        <v>-1</v>
      </c>
      <c r="AJ178">
        <f>HA!J177</f>
        <v>1.94</v>
      </c>
      <c r="AK178">
        <f>HA!K177</f>
        <v>-0.35063</v>
      </c>
      <c r="AL178">
        <f>HA!L177</f>
        <v>-1</v>
      </c>
      <c r="AM178">
        <f>KC!E177</f>
        <v>5219.3711800000001</v>
      </c>
      <c r="AN178">
        <f>KC!F177</f>
        <v>5212.9134000000004</v>
      </c>
      <c r="AO178">
        <f>KC!G177</f>
        <v>5206.4556199999997</v>
      </c>
      <c r="AP178">
        <f>KC!H177</f>
        <v>5199.99784</v>
      </c>
      <c r="AQ178">
        <f>KC!I177</f>
        <v>5193.54007</v>
      </c>
      <c r="AR178">
        <f>KC!J177</f>
        <v>5190.2968700000001</v>
      </c>
      <c r="AS178">
        <f>KC!K177</f>
        <v>5183.8390900000004</v>
      </c>
      <c r="AT178">
        <f>KC!L177</f>
        <v>5177.3813099999998</v>
      </c>
      <c r="AU178">
        <f>KC!M177</f>
        <v>5170.92353</v>
      </c>
      <c r="AV178">
        <f>KC!N177</f>
        <v>5164.46576</v>
      </c>
      <c r="AW178">
        <f>SR_Levels!E177</f>
        <v>5178.6000000000004</v>
      </c>
      <c r="AX178">
        <f>SR_Levels!F177</f>
        <v>5161.8900000000003</v>
      </c>
      <c r="AY178">
        <f>SR_Levels!G177</f>
        <v>5135.8500000000004</v>
      </c>
      <c r="AZ178">
        <f>SR_Levels!H177</f>
        <v>0</v>
      </c>
      <c r="BA178">
        <f>SR_Levels!I177</f>
        <v>5193.3500000000004</v>
      </c>
      <c r="BB178">
        <f>SR_Levels!J177</f>
        <v>5205.3100000000004</v>
      </c>
      <c r="BC178">
        <f>SR_Levels!K177</f>
        <v>0</v>
      </c>
      <c r="BD178">
        <f>SR_Levels!L177</f>
        <v>0</v>
      </c>
      <c r="BE178">
        <f>ZigZag!E177</f>
        <v>0</v>
      </c>
      <c r="BF178">
        <f>ZigZag!F177</f>
        <v>0</v>
      </c>
      <c r="BG178">
        <f>ZigZag!G177</f>
        <v>5190.54</v>
      </c>
      <c r="BH178">
        <f>Dual_Tema!E177</f>
        <v>5195.4799999999996</v>
      </c>
      <c r="BI178">
        <f>Dual_Tema!F177</f>
        <v>5192.6899999999996</v>
      </c>
      <c r="BJ178">
        <f>Pinbar!E177</f>
        <v>0</v>
      </c>
      <c r="BK178">
        <f>SSA!E177</f>
        <v>5192.2647100000004</v>
      </c>
      <c r="BL178">
        <f>SSA!F177</f>
        <v>5192.8113899999998</v>
      </c>
      <c r="BN178" t="str">
        <f t="shared" si="357"/>
        <v>Red Candle</v>
      </c>
      <c r="BO178" s="34">
        <f t="shared" si="359"/>
        <v>-4.7171355242658919E-4</v>
      </c>
      <c r="BP178" s="34">
        <f t="shared" si="361"/>
        <v>5.3386167008118157E-4</v>
      </c>
      <c r="BQ178" s="34">
        <f t="shared" si="369"/>
        <v>2.2927869692646041E-4</v>
      </c>
      <c r="BR178" s="34">
        <f t="shared" si="371"/>
        <v>2.0460239577824169E-3</v>
      </c>
      <c r="BS178" s="35">
        <f t="shared" si="360"/>
        <v>-7.8634382198905506E-5</v>
      </c>
      <c r="BT178" s="35">
        <f t="shared" si="362"/>
        <v>4.4477590485092477E-5</v>
      </c>
      <c r="BU178" s="35">
        <f t="shared" si="370"/>
        <v>1.2736326472140291E-5</v>
      </c>
      <c r="BV178" s="35">
        <f t="shared" si="372"/>
        <v>8.5167530774254985E-5</v>
      </c>
      <c r="BW178" s="27">
        <v>96</v>
      </c>
      <c r="BX178">
        <f>F178-G178</f>
        <v>4.1400000000003274</v>
      </c>
      <c r="BY178">
        <f>ABS(F178-D177)</f>
        <v>0.53999999999996362</v>
      </c>
      <c r="BZ178">
        <f>ABS(G178-D177)</f>
        <v>3.6000000000003638</v>
      </c>
      <c r="CA178">
        <f t="shared" si="338"/>
        <v>4.1400000000003274</v>
      </c>
      <c r="CB178">
        <f t="shared" si="363"/>
        <v>3.2500000000001301</v>
      </c>
      <c r="CC178">
        <f t="shared" si="366"/>
        <v>3.964228051776717</v>
      </c>
      <c r="CD178">
        <f t="shared" si="364"/>
        <v>-0.71422805177658688</v>
      </c>
      <c r="CE178">
        <f t="shared" si="367"/>
        <v>-1</v>
      </c>
      <c r="CF178">
        <f t="shared" si="368"/>
        <v>-28</v>
      </c>
      <c r="CG178" s="7" t="str">
        <f t="shared" si="365"/>
        <v>Low Volatility Period</v>
      </c>
      <c r="CI178" s="27"/>
      <c r="CJ178" s="27"/>
      <c r="CK178" s="27"/>
      <c r="CL178" s="27"/>
      <c r="CM178" s="27"/>
      <c r="CN178" s="27"/>
      <c r="CO178" s="27"/>
      <c r="CP178" s="27"/>
      <c r="CQ178" s="27"/>
      <c r="CR178" s="27"/>
      <c r="CS178" s="27"/>
      <c r="CZ178" s="7" t="str">
        <f>IF(AND(D178&gt;BH178,D178&gt;E178),"Bullish Trigger","-----")</f>
        <v>-----</v>
      </c>
      <c r="DA178" s="7" t="str">
        <f>IF(AND(D178&lt;BI178,D178&lt;E178),"Bearish Trigger","-----")</f>
        <v>Bearish Trigger</v>
      </c>
      <c r="DB178" s="13" t="str">
        <f>IF(AND(W178=BE178,W178&gt;0,BE178&gt;0),"Important High","------")</f>
        <v>------</v>
      </c>
      <c r="DC178" s="13" t="str">
        <f>IF(AND(X178=BF178,X178&gt;0,BF178&gt;0),"Important Low","------")</f>
        <v>------</v>
      </c>
      <c r="DD178" s="7" t="str">
        <f>IF(AND(DB178="Important High",DC178="-----",BJ178=1),"Imp High Rej","-----")</f>
        <v>-----</v>
      </c>
      <c r="DE178" s="7" t="str">
        <f>IF(AND(DB178="-----",DC178="Important Low",BJ178=1),"Imp Low Rej","-----")</f>
        <v>-----</v>
      </c>
      <c r="DF178" s="7" t="str">
        <f>IF(Y178&gt;AM178,"Overbought",IF(Y178&gt;AO178,"Bullish Momentum",IF(Y178&gt;AQ178,"Flat Momentum","-----")))</f>
        <v>Flat Momentum</v>
      </c>
      <c r="DG178" s="7" t="str">
        <f>IF(Y178&lt;AV178,"Oversold",IF(Y178&lt;AT178,"Bearish Momentum",IF(Y178&lt;AR178,"Flat Momentum","-----")))</f>
        <v>-----</v>
      </c>
      <c r="DH178" s="7" t="str">
        <f>IF(AND(DF178="Overbought",AD178=2),"Culminated Thrust","-----")</f>
        <v>-----</v>
      </c>
      <c r="DI178" s="7" t="str">
        <f>IF(AND(DG178="Oversold",AD178=5),"Culminated Thrust","-----")</f>
        <v>-----</v>
      </c>
      <c r="DJ178" s="14">
        <f>(Q178-$D178)/$D178</f>
        <v>1.4177347834293912E-3</v>
      </c>
      <c r="DK178" s="14">
        <f>(R178-$D178)/$D178</f>
        <v>1.1442044311916291E-3</v>
      </c>
      <c r="DL178" s="14">
        <f>(S178-$D178)/$D178</f>
        <v>-1</v>
      </c>
      <c r="DM178" s="14">
        <f>(T178-$D178)/$D178</f>
        <v>-6.040782990264568E-3</v>
      </c>
      <c r="DN178" s="14">
        <f>(U178-$D178)/$D178</f>
        <v>-3.1764193721129604E-3</v>
      </c>
      <c r="DO178" s="14">
        <f>(V178-$D178)/$D178</f>
        <v>-6.4452997083627155E-3</v>
      </c>
      <c r="DP178" s="14">
        <f t="shared" si="306"/>
        <v>1.4177347834293912E-3</v>
      </c>
      <c r="DQ178" s="14">
        <f t="shared" si="307"/>
        <v>1.1442044311916291E-3</v>
      </c>
      <c r="DR178" s="14">
        <f t="shared" si="308"/>
        <v>-3.1764193721129604E-3</v>
      </c>
      <c r="DS178" s="14">
        <f t="shared" si="309"/>
        <v>-6.040782990264568E-3</v>
      </c>
      <c r="DT178" s="14">
        <f t="shared" si="310"/>
        <v>-6.4452997083627155E-3</v>
      </c>
      <c r="DU178" s="14">
        <f t="shared" si="311"/>
        <v>-1</v>
      </c>
      <c r="DV178" t="str">
        <f>IF($D178&gt;Q178,"SUP","RES")</f>
        <v>RES</v>
      </c>
      <c r="DW178" t="str">
        <f>IF($D178&gt;R178,"SUP","RES")</f>
        <v>RES</v>
      </c>
      <c r="DX178" t="str">
        <f>IF($D178&gt;S178,"SUP","RES")</f>
        <v>SUP</v>
      </c>
      <c r="DY178" t="str">
        <f>IF($D178&gt;T178,"SUP","RES")</f>
        <v>SUP</v>
      </c>
      <c r="DZ178" t="str">
        <f>IF($D178&gt;U178,"SUP","RES")</f>
        <v>SUP</v>
      </c>
      <c r="EA178" t="str">
        <f>IF($D178&gt;V178,"SUP","RES")</f>
        <v>SUP</v>
      </c>
      <c r="EB178" s="7">
        <f t="shared" si="312"/>
        <v>2</v>
      </c>
      <c r="EC178" s="7">
        <f t="shared" si="313"/>
        <v>4</v>
      </c>
      <c r="ED178" s="13" t="str">
        <f t="shared" si="314"/>
        <v>-----</v>
      </c>
      <c r="EE178" s="13" t="str">
        <f t="shared" si="315"/>
        <v>-----</v>
      </c>
      <c r="EF178" s="7">
        <f>IF(OR(ED178="All Sup",EE178="All Res"),"na",((D178-MIN(Q178:V178))/(MAX(Q178:V178)-MIN(Q178:V178))))</f>
        <v>0.99858427234291391</v>
      </c>
      <c r="EG178">
        <v>1.4999999999999999E-4</v>
      </c>
      <c r="EH178">
        <f>Q178*(1+$EG178)</f>
        <v>5199.5198110000001</v>
      </c>
      <c r="EI178">
        <f>Q178*(1-$EG178)</f>
        <v>5197.9601889999994</v>
      </c>
      <c r="EJ178">
        <f>R178*(1+$EG178)</f>
        <v>5198.0995979999998</v>
      </c>
      <c r="EK178">
        <f>R178*(1-$EG178)</f>
        <v>5196.5404019999996</v>
      </c>
      <c r="EL178">
        <f>S178*(1+$EG178)</f>
        <v>0</v>
      </c>
      <c r="EM178">
        <f>S178*(1-$EG178)</f>
        <v>0</v>
      </c>
      <c r="EN178">
        <f>T178*(1+$EG178)</f>
        <v>5160.7940030000009</v>
      </c>
      <c r="EO178">
        <f>T178*(1-$EG178)</f>
        <v>5159.2459970000009</v>
      </c>
      <c r="EP178">
        <f>U178*(1+$EG178)</f>
        <v>5175.666233500001</v>
      </c>
      <c r="EQ178">
        <f>U178*(1-$EG178)</f>
        <v>5174.1137665000006</v>
      </c>
      <c r="ER178">
        <f>V178*(1+$EG178)</f>
        <v>5158.6936880000003</v>
      </c>
      <c r="ES178">
        <f>V178*(1-$EG178)</f>
        <v>5157.1463119999999</v>
      </c>
      <c r="ET178" s="7" t="str">
        <f t="shared" si="316"/>
        <v>-----</v>
      </c>
      <c r="EU178" s="7" t="str">
        <f t="shared" si="317"/>
        <v>-----</v>
      </c>
      <c r="EV178" s="7" t="str">
        <f t="shared" si="318"/>
        <v>-----</v>
      </c>
      <c r="EW178" s="7" t="str">
        <f t="shared" si="319"/>
        <v>-----</v>
      </c>
      <c r="EX178" s="7" t="str">
        <f t="shared" si="320"/>
        <v>-----</v>
      </c>
      <c r="EY178" s="7" t="str">
        <f t="shared" si="321"/>
        <v>-----</v>
      </c>
      <c r="EZ178">
        <f t="shared" si="339"/>
        <v>176</v>
      </c>
      <c r="FA178">
        <f t="shared" si="340"/>
        <v>6</v>
      </c>
      <c r="FB178">
        <f t="shared" si="341"/>
        <v>176</v>
      </c>
      <c r="FC178">
        <f t="shared" si="342"/>
        <v>176</v>
      </c>
      <c r="FD178">
        <f t="shared" si="343"/>
        <v>176</v>
      </c>
      <c r="FE178">
        <f t="shared" si="344"/>
        <v>176</v>
      </c>
      <c r="FF178">
        <f t="shared" si="345"/>
        <v>0</v>
      </c>
      <c r="FG178">
        <f t="shared" si="346"/>
        <v>2</v>
      </c>
      <c r="FH178">
        <f t="shared" si="347"/>
        <v>0</v>
      </c>
      <c r="FI178">
        <f t="shared" si="348"/>
        <v>0</v>
      </c>
      <c r="FJ178">
        <f t="shared" si="349"/>
        <v>0</v>
      </c>
      <c r="FK178">
        <f t="shared" si="350"/>
        <v>0</v>
      </c>
      <c r="FL178" s="7" t="str">
        <f t="shared" si="322"/>
        <v>-----</v>
      </c>
      <c r="FM178" s="7" t="str">
        <f t="shared" si="323"/>
        <v>-----</v>
      </c>
      <c r="FN178" s="7" t="str">
        <f t="shared" si="324"/>
        <v>-----</v>
      </c>
      <c r="FO178" s="7" t="str">
        <f t="shared" si="325"/>
        <v>-----</v>
      </c>
      <c r="FP178" s="7" t="str">
        <f t="shared" si="326"/>
        <v>-----</v>
      </c>
      <c r="FQ178" s="7" t="str">
        <f t="shared" si="327"/>
        <v>-----</v>
      </c>
      <c r="FR178" s="13" t="str">
        <f>IF(FL178="-----","-----",(D178-Q178)/Q178)</f>
        <v>-----</v>
      </c>
      <c r="FS178" s="13" t="str">
        <f>IF(FM178="-----","-----",(Q178-R178)/R178)</f>
        <v>-----</v>
      </c>
      <c r="FT178" s="13" t="str">
        <f>IF(FN178="-----","-----",(R178-S178)/S178)</f>
        <v>-----</v>
      </c>
      <c r="FU178" s="13" t="str">
        <f>IF(FO178="-----","-----",(S178-T178)/T178)</f>
        <v>-----</v>
      </c>
      <c r="FV178" s="13" t="str">
        <f>IF(FP178="-----","-----",(T178-U178)/U178)</f>
        <v>-----</v>
      </c>
      <c r="FW178" s="13" t="str">
        <f>IF(FQ178="-----","-----",(U178-V178)/V178)</f>
        <v>-----</v>
      </c>
      <c r="FX178" s="7" t="str">
        <f t="shared" si="328"/>
        <v>-----</v>
      </c>
      <c r="FY178" s="7" t="str">
        <f t="shared" si="329"/>
        <v>-----</v>
      </c>
      <c r="FZ178" s="7" t="str">
        <f t="shared" si="330"/>
        <v>-----</v>
      </c>
      <c r="GA178" s="7" t="str">
        <f t="shared" si="331"/>
        <v>-----</v>
      </c>
      <c r="GB178" s="7" t="str">
        <f t="shared" si="332"/>
        <v>-----</v>
      </c>
      <c r="GC178" s="7" t="str">
        <f t="shared" si="333"/>
        <v>-----</v>
      </c>
      <c r="GD178" s="7" t="str">
        <f>IF(AND(BG178&gt;AA178,BG177&gt;AA177,BG176&gt;AA176,BG175&gt;AA175,BG174&gt;AA174,BG173&gt;AA173,BG172&gt;AA172,BG171&gt;AA171,BG170&gt;AA170,BG169&gt;AA169,BG168&gt;AA168,BG167&gt;AA167),"Bullish",IF(AND(BG178&lt;AA178,BG177&lt;AA177,BG176&lt;AA176,BG175&lt;AA175,BG174&lt;AA174,BG173&lt;AA173,BG172&lt;AA172,BG171&lt;AA171,BG170&lt;AA170,BG169&lt;AA169,BG168&lt;AA168,BG167&lt;AA167),"Bearish","-----"))</f>
        <v>Bullish</v>
      </c>
      <c r="GE178">
        <f>(Z178-BG178)/BG178</f>
        <v>8.7659472810154278E-4</v>
      </c>
      <c r="GI178" s="7" t="str">
        <f>IF(Y178&gt;Z178,"Bullish","Bearish")</f>
        <v>Bearish</v>
      </c>
      <c r="GJ178" s="19" t="str">
        <f>IF(AND(D178&gt;Y178,D177&lt;Y177),"TEMA crossover","-----")</f>
        <v>-----</v>
      </c>
      <c r="GK178" s="19" t="str">
        <f>IF(AND(D178&lt;Y178,D177&gt;Y177),"TEMA crossunder","-----")</f>
        <v>-----</v>
      </c>
      <c r="GL178" s="20" t="str">
        <f>IF(GD178="Bearish","YES","-----")</f>
        <v>-----</v>
      </c>
      <c r="GM178" s="20" t="str">
        <f>IF(GH178="Reverse to Bearish","YES","-----")</f>
        <v>-----</v>
      </c>
      <c r="GN178" s="20" t="str">
        <f>IF(AND(GI178="Bullish",GI177="Bullish",GI176="Bullish",GI175="Bullish"),"YES","-----")</f>
        <v>-----</v>
      </c>
      <c r="GO178" s="20" t="str">
        <f>IF(OR(GK178="TEMA crossunder",GK177="TEMA crossunder",GK176="TEMA crossunder",GK175="TEMA crossunder"),"YES","-----")</f>
        <v>YES</v>
      </c>
      <c r="GP178" s="20" t="str">
        <f>IF(GD178="Bullish","YES","-----")</f>
        <v>YES</v>
      </c>
      <c r="GQ178" s="20" t="str">
        <f>IF(GH178="Reverse to Bullish","YES","-----")</f>
        <v>-----</v>
      </c>
      <c r="GR178" s="20" t="str">
        <f>IF(AND(GI178="Bearish",GI177="Bearish",GI176="Bearish",GI175="Bearish"),"YES","-----")</f>
        <v>-----</v>
      </c>
      <c r="GS178" s="20" t="str">
        <f>IF(OR(GJ178="TEMA crossover",GJ177="TEMA crossover",GJ176="TEMA crossover",GJ175="TEMA crossover"),"YES","-----")</f>
        <v>YES</v>
      </c>
      <c r="GT178" s="20" t="str">
        <f t="shared" si="351"/>
        <v>-----</v>
      </c>
      <c r="GU178" s="20" t="str">
        <f t="shared" si="352"/>
        <v>-----</v>
      </c>
      <c r="GV178" s="20" t="str">
        <f t="shared" si="353"/>
        <v>-----</v>
      </c>
      <c r="GW178" s="20" t="str">
        <f t="shared" si="354"/>
        <v>-----</v>
      </c>
      <c r="GX178" s="20" t="str">
        <f t="shared" si="355"/>
        <v>-----</v>
      </c>
      <c r="GY178" s="20" t="str">
        <f t="shared" si="356"/>
        <v>-----</v>
      </c>
      <c r="GZ178" s="7" t="str">
        <f>IF(G178&gt;BH178,"YES","-----")</f>
        <v>-----</v>
      </c>
      <c r="HA178" s="7" t="str">
        <f>IF(F178&lt;BI178,"YES","-----")</f>
        <v>-----</v>
      </c>
      <c r="HB178">
        <f>BH178-BI178</f>
        <v>2.7899999999999636</v>
      </c>
      <c r="HI178">
        <f t="shared" si="334"/>
        <v>0.42528999999922235</v>
      </c>
      <c r="HJ178">
        <f t="shared" si="335"/>
        <v>3.215289999999186</v>
      </c>
      <c r="HK178" s="7"/>
      <c r="HL178" s="7"/>
      <c r="HM178" s="7"/>
      <c r="HN178" s="7"/>
      <c r="HO178" s="7"/>
      <c r="HP178" s="7"/>
      <c r="HQ178" s="28">
        <f t="shared" si="358"/>
        <v>-0.54667999999946915</v>
      </c>
      <c r="HR178" s="28" t="str">
        <f t="shared" si="336"/>
        <v>Bear</v>
      </c>
      <c r="HS178">
        <f t="shared" si="337"/>
        <v>0.54667999999946915</v>
      </c>
    </row>
    <row r="179" spans="1:227" x14ac:dyDescent="0.55000000000000004">
      <c r="A179">
        <f>Validation!A178</f>
        <v>1772081400</v>
      </c>
      <c r="B179" t="str">
        <f>Price!B178</f>
        <v>XAUUSD</v>
      </c>
      <c r="C179" t="str">
        <f>Price!C178</f>
        <v>M5</v>
      </c>
      <c r="D179">
        <f>Price!D178</f>
        <v>5192.6099999999997</v>
      </c>
      <c r="E179">
        <f>Price!E178</f>
        <v>5191.38</v>
      </c>
      <c r="F179">
        <f>Price!F178</f>
        <v>5192.97</v>
      </c>
      <c r="G179">
        <f>Price!G178</f>
        <v>5190.49</v>
      </c>
      <c r="H179">
        <f>Price!H178</f>
        <v>260</v>
      </c>
      <c r="I179">
        <f>Diagonals!E178</f>
        <v>5178.9399999999996</v>
      </c>
      <c r="J179">
        <f>Diagonals!F178</f>
        <v>0</v>
      </c>
      <c r="K179">
        <f>Diagonals!G178</f>
        <v>0</v>
      </c>
      <c r="L179">
        <f>Diagonals!H178</f>
        <v>5183.3599999999997</v>
      </c>
      <c r="M179">
        <f>Diagonals!I178</f>
        <v>0</v>
      </c>
      <c r="N179">
        <f>Diagonals!J178</f>
        <v>0</v>
      </c>
      <c r="O179">
        <f>Diagonals!K178</f>
        <v>0</v>
      </c>
      <c r="P179">
        <f>Diagonals!L178</f>
        <v>0</v>
      </c>
      <c r="Q179">
        <f>Trendlines!E178</f>
        <v>5198.75</v>
      </c>
      <c r="R179">
        <f>Trendlines!F178</f>
        <v>5197.3</v>
      </c>
      <c r="S179">
        <f>Trendlines!G178</f>
        <v>0</v>
      </c>
      <c r="T179">
        <f>Trendlines!H178</f>
        <v>5160.1000000000004</v>
      </c>
      <c r="U179">
        <f>Trendlines!I178</f>
        <v>5174.92</v>
      </c>
      <c r="V179">
        <f>Trendlines!J178</f>
        <v>5157.96</v>
      </c>
      <c r="W179">
        <f>Trendlines!K178</f>
        <v>0</v>
      </c>
      <c r="X179">
        <f>Trendlines!L178</f>
        <v>0</v>
      </c>
      <c r="Y179">
        <f>Tema_Hrma_Smma!E178</f>
        <v>5192.8999999999996</v>
      </c>
      <c r="Z179">
        <f>Tema_Hrma_Smma!F178</f>
        <v>5194.82</v>
      </c>
      <c r="AA179">
        <f>Tema_Hrma_Smma!G178</f>
        <v>5187.24</v>
      </c>
      <c r="AB179">
        <f>ZScore!H178</f>
        <v>1</v>
      </c>
      <c r="AC179">
        <f>ZScore!I178</f>
        <v>0.65642999999999996</v>
      </c>
      <c r="AD179">
        <f>ZScore!J178</f>
        <v>0</v>
      </c>
      <c r="AE179">
        <f>HA!E178</f>
        <v>5193.74</v>
      </c>
      <c r="AF179">
        <f>HA!F178</f>
        <v>5193.74</v>
      </c>
      <c r="AG179">
        <f>HA!G178</f>
        <v>5190.49</v>
      </c>
      <c r="AH179">
        <f>HA!H178</f>
        <v>5191.8599999999997</v>
      </c>
      <c r="AI179">
        <f>HA!I178</f>
        <v>-1</v>
      </c>
      <c r="AJ179">
        <f>HA!J178</f>
        <v>1.88</v>
      </c>
      <c r="AK179">
        <f>HA!K178</f>
        <v>-0.37189</v>
      </c>
      <c r="AL179">
        <f>HA!L178</f>
        <v>-2</v>
      </c>
      <c r="AM179">
        <f>KC!E178</f>
        <v>5219.5519599999998</v>
      </c>
      <c r="AN179">
        <f>KC!F178</f>
        <v>5213.1122699999996</v>
      </c>
      <c r="AO179">
        <f>KC!G178</f>
        <v>5206.6725800000004</v>
      </c>
      <c r="AP179">
        <f>KC!H178</f>
        <v>5200.2328799999996</v>
      </c>
      <c r="AQ179">
        <f>KC!I178</f>
        <v>5193.7931900000003</v>
      </c>
      <c r="AR179">
        <f>KC!J178</f>
        <v>5190.6652700000004</v>
      </c>
      <c r="AS179">
        <f>KC!K178</f>
        <v>5184.2255800000003</v>
      </c>
      <c r="AT179">
        <f>KC!L178</f>
        <v>5177.7858900000001</v>
      </c>
      <c r="AU179">
        <f>KC!M178</f>
        <v>5171.3462</v>
      </c>
      <c r="AV179">
        <f>KC!N178</f>
        <v>5164.9065099999998</v>
      </c>
      <c r="AW179">
        <f>SR_Levels!E178</f>
        <v>5178.6000000000004</v>
      </c>
      <c r="AX179">
        <f>SR_Levels!F178</f>
        <v>5161.8900000000003</v>
      </c>
      <c r="AY179">
        <f>SR_Levels!G178</f>
        <v>5135.8500000000004</v>
      </c>
      <c r="AZ179">
        <f>SR_Levels!H178</f>
        <v>0</v>
      </c>
      <c r="BA179">
        <f>SR_Levels!I178</f>
        <v>5193.3500000000004</v>
      </c>
      <c r="BB179">
        <f>SR_Levels!J178</f>
        <v>5205.3100000000004</v>
      </c>
      <c r="BC179">
        <f>SR_Levels!K178</f>
        <v>0</v>
      </c>
      <c r="BD179">
        <f>SR_Levels!L178</f>
        <v>0</v>
      </c>
      <c r="BE179">
        <f>ZigZag!E178</f>
        <v>0</v>
      </c>
      <c r="BF179">
        <f>ZigZag!F178</f>
        <v>0</v>
      </c>
      <c r="BG179">
        <f>ZigZag!G178</f>
        <v>5190.6499999999996</v>
      </c>
      <c r="BH179">
        <f>Dual_Tema!E178</f>
        <v>5194.2299999999996</v>
      </c>
      <c r="BI179">
        <f>Dual_Tema!F178</f>
        <v>5191.6099999999997</v>
      </c>
      <c r="BJ179">
        <f>Pinbar!E178</f>
        <v>0</v>
      </c>
      <c r="BK179">
        <f>SSA!E178</f>
        <v>5192.4526699999997</v>
      </c>
      <c r="BL179">
        <f>SSA!F178</f>
        <v>5192.6320299999998</v>
      </c>
      <c r="BN179" t="str">
        <f t="shared" si="357"/>
        <v>Green Candle</v>
      </c>
      <c r="BO179" s="34">
        <f t="shared" si="359"/>
        <v>-2.1949458483760953E-4</v>
      </c>
      <c r="BP179" s="34">
        <f t="shared" si="361"/>
        <v>2.4463818590181319E-4</v>
      </c>
      <c r="BQ179" s="34">
        <f t="shared" si="369"/>
        <v>3.0244421156444545E-4</v>
      </c>
      <c r="BR179" s="34">
        <f t="shared" si="371"/>
        <v>1.5275744547891268E-3</v>
      </c>
      <c r="BS179" s="35">
        <f t="shared" si="360"/>
        <v>-3.6585776940767367E-5</v>
      </c>
      <c r="BT179" s="35">
        <f t="shared" si="362"/>
        <v>2.0384229993952729E-5</v>
      </c>
      <c r="BU179" s="35">
        <f t="shared" si="370"/>
        <v>1.6800056926724594E-5</v>
      </c>
      <c r="BV179" s="35">
        <f t="shared" si="372"/>
        <v>6.3602393369777133E-5</v>
      </c>
      <c r="BW179" s="27">
        <v>96</v>
      </c>
      <c r="BX179">
        <f>F179-G179</f>
        <v>2.4800000000004729</v>
      </c>
      <c r="BY179">
        <f>ABS(F179-D178)</f>
        <v>1.5900000000001455</v>
      </c>
      <c r="BZ179">
        <f>ABS(G179-D178)</f>
        <v>0.89000000000032742</v>
      </c>
      <c r="CA179">
        <f t="shared" si="338"/>
        <v>2.4800000000004729</v>
      </c>
      <c r="CB179">
        <f t="shared" si="363"/>
        <v>3.2271428571430079</v>
      </c>
      <c r="CC179">
        <f t="shared" si="366"/>
        <v>3.8582117623641281</v>
      </c>
      <c r="CD179">
        <f t="shared" si="364"/>
        <v>-0.63106890522112025</v>
      </c>
      <c r="CE179">
        <f t="shared" si="367"/>
        <v>-1</v>
      </c>
      <c r="CF179">
        <f t="shared" si="368"/>
        <v>-29</v>
      </c>
      <c r="CG179" s="7" t="str">
        <f t="shared" si="365"/>
        <v>Low Volatility Period</v>
      </c>
      <c r="CI179" s="27"/>
      <c r="CJ179" s="27"/>
      <c r="CK179" s="27"/>
      <c r="CL179" s="27"/>
      <c r="CM179" s="27"/>
      <c r="CN179" s="27"/>
      <c r="CO179" s="27"/>
      <c r="CP179" s="27"/>
      <c r="CQ179" s="27"/>
      <c r="CR179" s="27"/>
      <c r="CS179" s="27"/>
      <c r="CZ179" s="7" t="str">
        <f>IF(AND(D179&gt;BH179,D179&gt;E179),"Bullish Trigger","-----")</f>
        <v>-----</v>
      </c>
      <c r="DA179" s="7" t="str">
        <f>IF(AND(D179&lt;BI179,D179&lt;E179),"Bearish Trigger","-----")</f>
        <v>-----</v>
      </c>
      <c r="DB179" s="13" t="str">
        <f>IF(AND(W179=BE179,W179&gt;0,BE179&gt;0),"Important High","------")</f>
        <v>------</v>
      </c>
      <c r="DC179" s="13" t="str">
        <f>IF(AND(X179=BF179,X179&gt;0,BF179&gt;0),"Important Low","------")</f>
        <v>------</v>
      </c>
      <c r="DD179" s="7" t="str">
        <f>IF(AND(DB179="Important High",DC179="-----",BJ179=1),"Imp High Rej","-----")</f>
        <v>-----</v>
      </c>
      <c r="DE179" s="7" t="str">
        <f>IF(AND(DB179="-----",DC179="Important Low",BJ179=1),"Imp Low Rej","-----")</f>
        <v>-----</v>
      </c>
      <c r="DF179" s="7" t="str">
        <f>IF(Y179&gt;AM179,"Overbought",IF(Y179&gt;AO179,"Bullish Momentum",IF(Y179&gt;AQ179,"Flat Momentum","-----")))</f>
        <v>-----</v>
      </c>
      <c r="DG179" s="7" t="str">
        <f>IF(Y179&lt;AV179,"Oversold",IF(Y179&lt;AT179,"Bearish Momentum",IF(Y179&lt;AR179,"Flat Momentum","-----")))</f>
        <v>-----</v>
      </c>
      <c r="DH179" s="7" t="str">
        <f>IF(AND(DF179="Overbought",AD179=2),"Culminated Thrust","-----")</f>
        <v>-----</v>
      </c>
      <c r="DI179" s="7" t="str">
        <f>IF(AND(DG179="Oversold",AD179=5),"Culminated Thrust","-----")</f>
        <v>-----</v>
      </c>
      <c r="DJ179" s="14">
        <f>(Q179-$D179)/$D179</f>
        <v>1.1824496736709145E-3</v>
      </c>
      <c r="DK179" s="14">
        <f>(R179-$D179)/$D179</f>
        <v>9.03206672559755E-4</v>
      </c>
      <c r="DL179" s="14">
        <f>(S179-$D179)/$D179</f>
        <v>-1</v>
      </c>
      <c r="DM179" s="14">
        <f>(T179-$D179)/$D179</f>
        <v>-6.2608206662929265E-3</v>
      </c>
      <c r="DN179" s="14">
        <f>(U179-$D179)/$D179</f>
        <v>-3.4067646135564969E-3</v>
      </c>
      <c r="DO179" s="14">
        <f>(V179-$D179)/$D179</f>
        <v>-6.6729448196570966E-3</v>
      </c>
      <c r="DP179" s="14">
        <f t="shared" si="306"/>
        <v>1.1824496736709145E-3</v>
      </c>
      <c r="DQ179" s="14">
        <f t="shared" si="307"/>
        <v>9.03206672559755E-4</v>
      </c>
      <c r="DR179" s="14">
        <f t="shared" si="308"/>
        <v>-3.4067646135564969E-3</v>
      </c>
      <c r="DS179" s="14">
        <f t="shared" si="309"/>
        <v>-6.2608206662929265E-3</v>
      </c>
      <c r="DT179" s="14">
        <f t="shared" si="310"/>
        <v>-6.6729448196570966E-3</v>
      </c>
      <c r="DU179" s="14">
        <f t="shared" si="311"/>
        <v>-1</v>
      </c>
      <c r="DV179" t="str">
        <f>IF($D179&gt;Q179,"SUP","RES")</f>
        <v>RES</v>
      </c>
      <c r="DW179" t="str">
        <f>IF($D179&gt;R179,"SUP","RES")</f>
        <v>RES</v>
      </c>
      <c r="DX179" t="str">
        <f>IF($D179&gt;S179,"SUP","RES")</f>
        <v>SUP</v>
      </c>
      <c r="DY179" t="str">
        <f>IF($D179&gt;T179,"SUP","RES")</f>
        <v>SUP</v>
      </c>
      <c r="DZ179" t="str">
        <f>IF($D179&gt;U179,"SUP","RES")</f>
        <v>SUP</v>
      </c>
      <c r="EA179" t="str">
        <f>IF($D179&gt;V179,"SUP","RES")</f>
        <v>SUP</v>
      </c>
      <c r="EB179" s="7">
        <f t="shared" si="312"/>
        <v>2</v>
      </c>
      <c r="EC179" s="7">
        <f t="shared" si="313"/>
        <v>4</v>
      </c>
      <c r="ED179" s="13" t="str">
        <f t="shared" si="314"/>
        <v>-----</v>
      </c>
      <c r="EE179" s="13" t="str">
        <f t="shared" si="315"/>
        <v>-----</v>
      </c>
      <c r="EF179" s="7">
        <f>IF(OR(ED179="All Sup",EE179="All Res"),"na",((D179-MIN(Q179:V179))/(MAX(Q179:V179)-MIN(Q179:V179))))</f>
        <v>0.99881894686222639</v>
      </c>
      <c r="EG179">
        <v>1.4999999999999999E-4</v>
      </c>
      <c r="EH179">
        <f>Q179*(1+$EG179)</f>
        <v>5199.5298125000008</v>
      </c>
      <c r="EI179">
        <f>Q179*(1-$EG179)</f>
        <v>5197.9701875000001</v>
      </c>
      <c r="EJ179">
        <f>R179*(1+$EG179)</f>
        <v>5198.0795950000011</v>
      </c>
      <c r="EK179">
        <f>R179*(1-$EG179)</f>
        <v>5196.5204050000002</v>
      </c>
      <c r="EL179">
        <f>S179*(1+$EG179)</f>
        <v>0</v>
      </c>
      <c r="EM179">
        <f>S179*(1-$EG179)</f>
        <v>0</v>
      </c>
      <c r="EN179">
        <f>T179*(1+$EG179)</f>
        <v>5160.8740150000012</v>
      </c>
      <c r="EO179">
        <f>T179*(1-$EG179)</f>
        <v>5159.3259850000004</v>
      </c>
      <c r="EP179">
        <f>U179*(1+$EG179)</f>
        <v>5175.6962380000004</v>
      </c>
      <c r="EQ179">
        <f>U179*(1-$EG179)</f>
        <v>5174.1437620000006</v>
      </c>
      <c r="ER179">
        <f>V179*(1+$EG179)</f>
        <v>5158.7336940000005</v>
      </c>
      <c r="ES179">
        <f>V179*(1-$EG179)</f>
        <v>5157.1863060000005</v>
      </c>
      <c r="ET179" s="7" t="str">
        <f t="shared" si="316"/>
        <v>-----</v>
      </c>
      <c r="EU179" s="7" t="str">
        <f t="shared" si="317"/>
        <v>-----</v>
      </c>
      <c r="EV179" s="7" t="str">
        <f t="shared" si="318"/>
        <v>-----</v>
      </c>
      <c r="EW179" s="7" t="str">
        <f t="shared" si="319"/>
        <v>-----</v>
      </c>
      <c r="EX179" s="7" t="str">
        <f t="shared" si="320"/>
        <v>-----</v>
      </c>
      <c r="EY179" s="7" t="str">
        <f t="shared" si="321"/>
        <v>-----</v>
      </c>
      <c r="EZ179">
        <f t="shared" si="339"/>
        <v>177</v>
      </c>
      <c r="FA179">
        <f t="shared" si="340"/>
        <v>7</v>
      </c>
      <c r="FB179">
        <f t="shared" si="341"/>
        <v>177</v>
      </c>
      <c r="FC179">
        <f t="shared" si="342"/>
        <v>177</v>
      </c>
      <c r="FD179">
        <f t="shared" si="343"/>
        <v>177</v>
      </c>
      <c r="FE179">
        <f t="shared" si="344"/>
        <v>177</v>
      </c>
      <c r="FF179">
        <f t="shared" si="345"/>
        <v>0</v>
      </c>
      <c r="FG179">
        <f t="shared" si="346"/>
        <v>2</v>
      </c>
      <c r="FH179">
        <f t="shared" si="347"/>
        <v>0</v>
      </c>
      <c r="FI179">
        <f t="shared" si="348"/>
        <v>0</v>
      </c>
      <c r="FJ179">
        <f t="shared" si="349"/>
        <v>0</v>
      </c>
      <c r="FK179">
        <f t="shared" si="350"/>
        <v>0</v>
      </c>
      <c r="FL179" s="7" t="str">
        <f t="shared" si="322"/>
        <v>-----</v>
      </c>
      <c r="FM179" s="7" t="str">
        <f t="shared" si="323"/>
        <v>-----</v>
      </c>
      <c r="FN179" s="7" t="str">
        <f t="shared" si="324"/>
        <v>-----</v>
      </c>
      <c r="FO179" s="7" t="str">
        <f t="shared" si="325"/>
        <v>-----</v>
      </c>
      <c r="FP179" s="7" t="str">
        <f t="shared" si="326"/>
        <v>-----</v>
      </c>
      <c r="FQ179" s="7" t="str">
        <f t="shared" si="327"/>
        <v>-----</v>
      </c>
      <c r="FR179" s="13" t="str">
        <f>IF(FL179="-----","-----",(D179-Q179)/Q179)</f>
        <v>-----</v>
      </c>
      <c r="FS179" s="13" t="str">
        <f>IF(FM179="-----","-----",(Q179-R179)/R179)</f>
        <v>-----</v>
      </c>
      <c r="FT179" s="13" t="str">
        <f>IF(FN179="-----","-----",(R179-S179)/S179)</f>
        <v>-----</v>
      </c>
      <c r="FU179" s="13" t="str">
        <f>IF(FO179="-----","-----",(S179-T179)/T179)</f>
        <v>-----</v>
      </c>
      <c r="FV179" s="13" t="str">
        <f>IF(FP179="-----","-----",(T179-U179)/U179)</f>
        <v>-----</v>
      </c>
      <c r="FW179" s="13" t="str">
        <f>IF(FQ179="-----","-----",(U179-V179)/V179)</f>
        <v>-----</v>
      </c>
      <c r="FX179" s="7" t="str">
        <f t="shared" si="328"/>
        <v>-----</v>
      </c>
      <c r="FY179" s="7" t="str">
        <f t="shared" si="329"/>
        <v>-----</v>
      </c>
      <c r="FZ179" s="7" t="str">
        <f t="shared" si="330"/>
        <v>-----</v>
      </c>
      <c r="GA179" s="7" t="str">
        <f t="shared" si="331"/>
        <v>-----</v>
      </c>
      <c r="GB179" s="7" t="str">
        <f t="shared" si="332"/>
        <v>-----</v>
      </c>
      <c r="GC179" s="7" t="str">
        <f t="shared" si="333"/>
        <v>-----</v>
      </c>
      <c r="GD179" s="7" t="str">
        <f>IF(AND(BG179&gt;AA179,BG178&gt;AA178,BG177&gt;AA177,BG176&gt;AA176,BG175&gt;AA175,BG174&gt;AA174,BG173&gt;AA173,BG172&gt;AA172,BG171&gt;AA171,BG170&gt;AA170,BG169&gt;AA169,BG168&gt;AA168),"Bullish",IF(AND(BG179&lt;AA179,BG178&lt;AA178,BG177&lt;AA177,BG176&lt;AA176,BG175&lt;AA175,BG174&lt;AA174,BG173&lt;AA173,BG172&lt;AA172,BG171&lt;AA171,BG170&lt;AA170,BG169&lt;AA169,BG168&lt;AA168),"Bearish","-----"))</f>
        <v>Bullish</v>
      </c>
      <c r="GE179">
        <f>(Z179-BG179)/BG179</f>
        <v>8.0336759365398809E-4</v>
      </c>
      <c r="GI179" s="7" t="str">
        <f>IF(Y179&gt;Z179,"Bullish","Bearish")</f>
        <v>Bearish</v>
      </c>
      <c r="GJ179" s="19" t="str">
        <f>IF(AND(D179&gt;Y179,D178&lt;Y178),"TEMA crossover","-----")</f>
        <v>-----</v>
      </c>
      <c r="GK179" s="19" t="str">
        <f>IF(AND(D179&lt;Y179,D178&gt;Y178),"TEMA crossunder","-----")</f>
        <v>-----</v>
      </c>
      <c r="GL179" s="20" t="str">
        <f>IF(GD179="Bearish","YES","-----")</f>
        <v>-----</v>
      </c>
      <c r="GM179" s="20" t="str">
        <f>IF(GH179="Reverse to Bearish","YES","-----")</f>
        <v>-----</v>
      </c>
      <c r="GN179" s="20" t="str">
        <f>IF(AND(GI179="Bullish",GI178="Bullish",GI177="Bullish",GI176="Bullish"),"YES","-----")</f>
        <v>-----</v>
      </c>
      <c r="GO179" s="20" t="str">
        <f>IF(OR(GK179="TEMA crossunder",GK178="TEMA crossunder",GK177="TEMA crossunder",GK176="TEMA crossunder"),"YES","-----")</f>
        <v>YES</v>
      </c>
      <c r="GP179" s="20" t="str">
        <f>IF(GD179="Bullish","YES","-----")</f>
        <v>YES</v>
      </c>
      <c r="GQ179" s="20" t="str">
        <f>IF(GH179="Reverse to Bullish","YES","-----")</f>
        <v>-----</v>
      </c>
      <c r="GR179" s="20" t="str">
        <f>IF(AND(GI179="Bearish",GI178="Bearish",GI177="Bearish",GI176="Bearish"),"YES","-----")</f>
        <v>-----</v>
      </c>
      <c r="GS179" s="20" t="str">
        <f>IF(OR(GJ179="TEMA crossover",GJ178="TEMA crossover",GJ177="TEMA crossover",GJ176="TEMA crossover"),"YES","-----")</f>
        <v>-----</v>
      </c>
      <c r="GT179" s="20" t="str">
        <f t="shared" si="351"/>
        <v>-----</v>
      </c>
      <c r="GU179" s="20" t="str">
        <f t="shared" si="352"/>
        <v>-----</v>
      </c>
      <c r="GV179" s="20" t="str">
        <f t="shared" si="353"/>
        <v>-----</v>
      </c>
      <c r="GW179" s="20" t="str">
        <f t="shared" si="354"/>
        <v>-----</v>
      </c>
      <c r="GX179" s="20" t="str">
        <f t="shared" si="355"/>
        <v>-----</v>
      </c>
      <c r="GY179" s="20" t="str">
        <f t="shared" si="356"/>
        <v>-----</v>
      </c>
      <c r="GZ179" s="7" t="str">
        <f>IF(G179&gt;BH179,"YES","-----")</f>
        <v>-----</v>
      </c>
      <c r="HA179" s="7" t="str">
        <f>IF(F179&lt;BI179,"YES","-----")</f>
        <v>-----</v>
      </c>
      <c r="HB179">
        <f>BH179-BI179</f>
        <v>2.6199999999998909</v>
      </c>
      <c r="HI179">
        <f t="shared" si="334"/>
        <v>-0.84266999999999825</v>
      </c>
      <c r="HJ179">
        <f t="shared" si="335"/>
        <v>1.7773299999998926</v>
      </c>
      <c r="HK179" s="7"/>
      <c r="HL179" s="7"/>
      <c r="HM179" s="7"/>
      <c r="HN179" s="7"/>
      <c r="HO179" s="7"/>
      <c r="HP179" s="7"/>
      <c r="HQ179" s="28">
        <f t="shared" si="358"/>
        <v>-0.17936000000008789</v>
      </c>
      <c r="HR179" s="28" t="str">
        <f t="shared" si="336"/>
        <v>Bear</v>
      </c>
      <c r="HS179">
        <f t="shared" si="337"/>
        <v>0.17936000000008789</v>
      </c>
    </row>
    <row r="180" spans="1:227" x14ac:dyDescent="0.55000000000000004">
      <c r="A180">
        <f>Validation!A179</f>
        <v>1772081700</v>
      </c>
      <c r="B180" t="str">
        <f>Price!B179</f>
        <v>XAUUSD</v>
      </c>
      <c r="C180" t="str">
        <f>Price!C179</f>
        <v>M5</v>
      </c>
      <c r="D180">
        <f>Price!D179</f>
        <v>5192.6899999999996</v>
      </c>
      <c r="E180">
        <f>Price!E179</f>
        <v>5192.6000000000004</v>
      </c>
      <c r="F180">
        <f>Price!F179</f>
        <v>5193.5600000000004</v>
      </c>
      <c r="G180">
        <f>Price!G179</f>
        <v>5192.05</v>
      </c>
      <c r="H180">
        <f>Price!H179</f>
        <v>277</v>
      </c>
      <c r="I180">
        <f>Diagonals!E179</f>
        <v>5179.12</v>
      </c>
      <c r="J180">
        <f>Diagonals!F179</f>
        <v>0</v>
      </c>
      <c r="K180">
        <f>Diagonals!G179</f>
        <v>0</v>
      </c>
      <c r="L180">
        <f>Diagonals!H179</f>
        <v>5183.04</v>
      </c>
      <c r="M180">
        <f>Diagonals!I179</f>
        <v>0</v>
      </c>
      <c r="N180">
        <f>Diagonals!J179</f>
        <v>0</v>
      </c>
      <c r="O180">
        <f>Diagonals!K179</f>
        <v>0</v>
      </c>
      <c r="P180">
        <f>Diagonals!L179</f>
        <v>0</v>
      </c>
      <c r="Q180">
        <f>Trendlines!E179</f>
        <v>5198.75</v>
      </c>
      <c r="R180">
        <f>Trendlines!F179</f>
        <v>5197.2700000000004</v>
      </c>
      <c r="S180">
        <f>Trendlines!G179</f>
        <v>0</v>
      </c>
      <c r="T180">
        <f>Trendlines!H179</f>
        <v>5160.17</v>
      </c>
      <c r="U180">
        <f>Trendlines!I179</f>
        <v>5174.9399999999996</v>
      </c>
      <c r="V180">
        <f>Trendlines!J179</f>
        <v>5157.99</v>
      </c>
      <c r="W180">
        <f>Trendlines!K179</f>
        <v>0</v>
      </c>
      <c r="X180">
        <f>Trendlines!L179</f>
        <v>0</v>
      </c>
      <c r="Y180">
        <f>Tema_Hrma_Smma!E179</f>
        <v>5192.66</v>
      </c>
      <c r="Z180">
        <f>Tema_Hrma_Smma!F179</f>
        <v>5194.5600000000004</v>
      </c>
      <c r="AA180">
        <f>Tema_Hrma_Smma!G179</f>
        <v>5187.38</v>
      </c>
      <c r="AB180">
        <f>ZScore!H179</f>
        <v>1</v>
      </c>
      <c r="AC180">
        <f>ZScore!I179</f>
        <v>1.0641499999999999</v>
      </c>
      <c r="AD180">
        <f>ZScore!J179</f>
        <v>0</v>
      </c>
      <c r="AE180">
        <f>HA!E179</f>
        <v>5192.8</v>
      </c>
      <c r="AF180">
        <f>HA!F179</f>
        <v>5193.5600000000004</v>
      </c>
      <c r="AG180">
        <f>HA!G179</f>
        <v>5192.05</v>
      </c>
      <c r="AH180">
        <f>HA!H179</f>
        <v>5192.72</v>
      </c>
      <c r="AI180">
        <f>HA!I179</f>
        <v>-1</v>
      </c>
      <c r="AJ180">
        <f>HA!J179</f>
        <v>0.08</v>
      </c>
      <c r="AK180">
        <f>HA!K179</f>
        <v>-1.0595600000000001</v>
      </c>
      <c r="AL180">
        <f>HA!L179</f>
        <v>-3</v>
      </c>
      <c r="AM180">
        <f>KC!E179</f>
        <v>5219.60077</v>
      </c>
      <c r="AN180">
        <f>KC!F179</f>
        <v>5213.1990999999998</v>
      </c>
      <c r="AO180">
        <f>KC!G179</f>
        <v>5206.7974400000003</v>
      </c>
      <c r="AP180">
        <f>KC!H179</f>
        <v>5200.3957700000001</v>
      </c>
      <c r="AQ180">
        <f>KC!I179</f>
        <v>5193.9940999999999</v>
      </c>
      <c r="AR180">
        <f>KC!J179</f>
        <v>5191.0041799999999</v>
      </c>
      <c r="AS180">
        <f>KC!K179</f>
        <v>5184.6025099999997</v>
      </c>
      <c r="AT180">
        <f>KC!L179</f>
        <v>5178.2008500000002</v>
      </c>
      <c r="AU180">
        <f>KC!M179</f>
        <v>5171.79918</v>
      </c>
      <c r="AV180">
        <f>KC!N179</f>
        <v>5165.3975099999998</v>
      </c>
      <c r="AW180">
        <f>SR_Levels!E179</f>
        <v>5178.6000000000004</v>
      </c>
      <c r="AX180">
        <f>SR_Levels!F179</f>
        <v>5161.8900000000003</v>
      </c>
      <c r="AY180">
        <f>SR_Levels!G179</f>
        <v>5135.8500000000004</v>
      </c>
      <c r="AZ180">
        <f>SR_Levels!H179</f>
        <v>0</v>
      </c>
      <c r="BA180">
        <f>SR_Levels!I179</f>
        <v>5193.3500000000004</v>
      </c>
      <c r="BB180">
        <f>SR_Levels!J179</f>
        <v>5205.3100000000004</v>
      </c>
      <c r="BC180">
        <f>SR_Levels!K179</f>
        <v>0</v>
      </c>
      <c r="BD180">
        <f>SR_Levels!L179</f>
        <v>0</v>
      </c>
      <c r="BE180">
        <f>ZigZag!E179</f>
        <v>0</v>
      </c>
      <c r="BF180">
        <f>ZigZag!F179</f>
        <v>0</v>
      </c>
      <c r="BG180">
        <f>ZigZag!G179</f>
        <v>5190.8</v>
      </c>
      <c r="BH180">
        <f>Dual_Tema!E179</f>
        <v>5193.72</v>
      </c>
      <c r="BI180">
        <f>Dual_Tema!F179</f>
        <v>5191.67</v>
      </c>
      <c r="BJ180">
        <f>Pinbar!E179</f>
        <v>0</v>
      </c>
      <c r="BK180">
        <f>SSA!E179</f>
        <v>5193.2141199999996</v>
      </c>
      <c r="BL180">
        <f>SSA!F179</f>
        <v>5192.9230699999998</v>
      </c>
      <c r="BN180" t="str">
        <f t="shared" si="357"/>
        <v>Green Candle</v>
      </c>
      <c r="BO180" s="34">
        <f t="shared" si="359"/>
        <v>-2.7723603375362504E-4</v>
      </c>
      <c r="BP180" s="34">
        <f t="shared" si="361"/>
        <v>1.1554838299510095E-5</v>
      </c>
      <c r="BQ180" s="34">
        <f t="shared" si="369"/>
        <v>8.3648944269354431E-4</v>
      </c>
      <c r="BR180" s="34">
        <f t="shared" si="371"/>
        <v>1.6106196738638889E-3</v>
      </c>
      <c r="BS180" s="35">
        <f t="shared" si="360"/>
        <v>-4.6211344017499378E-5</v>
      </c>
      <c r="BT180" s="35">
        <f t="shared" si="362"/>
        <v>9.6289809214944455E-7</v>
      </c>
      <c r="BU180" s="35">
        <f t="shared" si="370"/>
        <v>4.645328894170575E-5</v>
      </c>
      <c r="BV180" s="35">
        <f t="shared" si="372"/>
        <v>6.7057415623628103E-5</v>
      </c>
      <c r="BW180" s="27">
        <v>96</v>
      </c>
      <c r="BX180">
        <f>F180-G180</f>
        <v>1.5100000000002183</v>
      </c>
      <c r="BY180">
        <f>ABS(F180-D179)</f>
        <v>0.9500000000007276</v>
      </c>
      <c r="BZ180">
        <f>ABS(G180-D179)</f>
        <v>0.55999999999949068</v>
      </c>
      <c r="CA180">
        <f t="shared" si="338"/>
        <v>1.5100000000002183</v>
      </c>
      <c r="CB180">
        <f t="shared" si="363"/>
        <v>3.0214285714287143</v>
      </c>
      <c r="CC180">
        <f t="shared" si="366"/>
        <v>3.6904823507667062</v>
      </c>
      <c r="CD180">
        <f t="shared" si="364"/>
        <v>-0.66905377933799182</v>
      </c>
      <c r="CE180">
        <f t="shared" si="367"/>
        <v>-1</v>
      </c>
      <c r="CF180">
        <f t="shared" si="368"/>
        <v>-30</v>
      </c>
      <c r="CG180" s="7" t="str">
        <f t="shared" si="365"/>
        <v>Low Volatility Period</v>
      </c>
      <c r="CI180" s="27"/>
      <c r="CJ180" s="27"/>
      <c r="CK180" s="27"/>
      <c r="CL180" s="27"/>
      <c r="CM180" s="27"/>
      <c r="CN180" s="27"/>
      <c r="CO180" s="27"/>
      <c r="CP180" s="27"/>
      <c r="CQ180" s="27"/>
      <c r="CR180" s="27"/>
      <c r="CS180" s="27"/>
      <c r="CZ180" s="7" t="str">
        <f>IF(AND(D180&gt;BH180,D180&gt;E180),"Bullish Trigger","-----")</f>
        <v>-----</v>
      </c>
      <c r="DA180" s="7" t="str">
        <f>IF(AND(D180&lt;BI180,D180&lt;E180),"Bearish Trigger","-----")</f>
        <v>-----</v>
      </c>
      <c r="DB180" s="13" t="str">
        <f>IF(AND(W180=BE180,W180&gt;0,BE180&gt;0),"Important High","------")</f>
        <v>------</v>
      </c>
      <c r="DC180" s="13" t="str">
        <f>IF(AND(X180=BF180,X180&gt;0,BF180&gt;0),"Important Low","------")</f>
        <v>------</v>
      </c>
      <c r="DD180" s="7" t="str">
        <f>IF(AND(DB180="Important High",DC180="-----",BJ180=1),"Imp High Rej","-----")</f>
        <v>-----</v>
      </c>
      <c r="DE180" s="7" t="str">
        <f>IF(AND(DB180="-----",DC180="Important Low",BJ180=1),"Imp Low Rej","-----")</f>
        <v>-----</v>
      </c>
      <c r="DF180" s="7" t="str">
        <f>IF(Y180&gt;AM180,"Overbought",IF(Y180&gt;AO180,"Bullish Momentum",IF(Y180&gt;AQ180,"Flat Momentum","-----")))</f>
        <v>-----</v>
      </c>
      <c r="DG180" s="7" t="str">
        <f>IF(Y180&lt;AV180,"Oversold",IF(Y180&lt;AT180,"Bearish Momentum",IF(Y180&lt;AR180,"Flat Momentum","-----")))</f>
        <v>-----</v>
      </c>
      <c r="DH180" s="7" t="str">
        <f>IF(AND(DF180="Overbought",AD180=2),"Culminated Thrust","-----")</f>
        <v>-----</v>
      </c>
      <c r="DI180" s="7" t="str">
        <f>IF(AND(DG180="Oversold",AD180=5),"Culminated Thrust","-----")</f>
        <v>-----</v>
      </c>
      <c r="DJ180" s="14">
        <f>(Q180-$D180)/$D180</f>
        <v>1.1670251834791602E-3</v>
      </c>
      <c r="DK180" s="14">
        <f>(R180-$D180)/$D180</f>
        <v>8.8200913206851119E-4</v>
      </c>
      <c r="DL180" s="14">
        <f>(S180-$D180)/$D180</f>
        <v>-1</v>
      </c>
      <c r="DM180" s="14">
        <f>(T180-$D180)/$D180</f>
        <v>-6.2626499945114249E-3</v>
      </c>
      <c r="DN180" s="14">
        <f>(U180-$D180)/$D180</f>
        <v>-3.4182668327976447E-3</v>
      </c>
      <c r="DO180" s="14">
        <f>(V180-$D180)/$D180</f>
        <v>-6.6824709351029658E-3</v>
      </c>
      <c r="DP180" s="14">
        <f t="shared" si="306"/>
        <v>1.1670251834791602E-3</v>
      </c>
      <c r="DQ180" s="14">
        <f t="shared" si="307"/>
        <v>8.8200913206851119E-4</v>
      </c>
      <c r="DR180" s="14">
        <f t="shared" si="308"/>
        <v>-3.4182668327976447E-3</v>
      </c>
      <c r="DS180" s="14">
        <f t="shared" si="309"/>
        <v>-6.2626499945114249E-3</v>
      </c>
      <c r="DT180" s="14">
        <f t="shared" si="310"/>
        <v>-6.6824709351029658E-3</v>
      </c>
      <c r="DU180" s="14">
        <f t="shared" si="311"/>
        <v>-1</v>
      </c>
      <c r="DV180" t="str">
        <f>IF($D180&gt;Q180,"SUP","RES")</f>
        <v>RES</v>
      </c>
      <c r="DW180" t="str">
        <f>IF($D180&gt;R180,"SUP","RES")</f>
        <v>RES</v>
      </c>
      <c r="DX180" t="str">
        <f>IF($D180&gt;S180,"SUP","RES")</f>
        <v>SUP</v>
      </c>
      <c r="DY180" t="str">
        <f>IF($D180&gt;T180,"SUP","RES")</f>
        <v>SUP</v>
      </c>
      <c r="DZ180" t="str">
        <f>IF($D180&gt;U180,"SUP","RES")</f>
        <v>SUP</v>
      </c>
      <c r="EA180" t="str">
        <f>IF($D180&gt;V180,"SUP","RES")</f>
        <v>SUP</v>
      </c>
      <c r="EB180" s="7">
        <f t="shared" si="312"/>
        <v>2</v>
      </c>
      <c r="EC180" s="7">
        <f t="shared" si="313"/>
        <v>4</v>
      </c>
      <c r="ED180" s="13" t="str">
        <f t="shared" si="314"/>
        <v>-----</v>
      </c>
      <c r="EE180" s="13" t="str">
        <f t="shared" si="315"/>
        <v>-----</v>
      </c>
      <c r="EF180" s="7">
        <f>IF(OR(ED180="All Sup",EE180="All Res"),"na",((D180-MIN(Q180:V180))/(MAX(Q180:V180)-MIN(Q180:V180))))</f>
        <v>0.99883433517672515</v>
      </c>
      <c r="EG180">
        <v>1.4999999999999999E-4</v>
      </c>
      <c r="EH180">
        <f>Q180*(1+$EG180)</f>
        <v>5199.5298125000008</v>
      </c>
      <c r="EI180">
        <f>Q180*(1-$EG180)</f>
        <v>5197.9701875000001</v>
      </c>
      <c r="EJ180">
        <f>R180*(1+$EG180)</f>
        <v>5198.0495905000007</v>
      </c>
      <c r="EK180">
        <f>R180*(1-$EG180)</f>
        <v>5196.4904095000002</v>
      </c>
      <c r="EL180">
        <f>S180*(1+$EG180)</f>
        <v>0</v>
      </c>
      <c r="EM180">
        <f>S180*(1-$EG180)</f>
        <v>0</v>
      </c>
      <c r="EN180">
        <f>T180*(1+$EG180)</f>
        <v>5160.9440255000009</v>
      </c>
      <c r="EO180">
        <f>T180*(1-$EG180)</f>
        <v>5159.3959745000002</v>
      </c>
      <c r="EP180">
        <f>U180*(1+$EG180)</f>
        <v>5175.7162410000001</v>
      </c>
      <c r="EQ180">
        <f>U180*(1-$EG180)</f>
        <v>5174.163759</v>
      </c>
      <c r="ER180">
        <f>V180*(1+$EG180)</f>
        <v>5158.7636984999999</v>
      </c>
      <c r="ES180">
        <f>V180*(1-$EG180)</f>
        <v>5157.2163014999996</v>
      </c>
      <c r="ET180" s="7" t="str">
        <f t="shared" si="316"/>
        <v>-----</v>
      </c>
      <c r="EU180" s="7" t="str">
        <f t="shared" si="317"/>
        <v>-----</v>
      </c>
      <c r="EV180" s="7" t="str">
        <f t="shared" si="318"/>
        <v>-----</v>
      </c>
      <c r="EW180" s="7" t="str">
        <f t="shared" si="319"/>
        <v>-----</v>
      </c>
      <c r="EX180" s="7" t="str">
        <f t="shared" si="320"/>
        <v>-----</v>
      </c>
      <c r="EY180" s="7" t="str">
        <f t="shared" si="321"/>
        <v>-----</v>
      </c>
      <c r="EZ180">
        <f t="shared" si="339"/>
        <v>178</v>
      </c>
      <c r="FA180">
        <f t="shared" si="340"/>
        <v>8</v>
      </c>
      <c r="FB180">
        <f t="shared" si="341"/>
        <v>178</v>
      </c>
      <c r="FC180">
        <f t="shared" si="342"/>
        <v>178</v>
      </c>
      <c r="FD180">
        <f t="shared" si="343"/>
        <v>178</v>
      </c>
      <c r="FE180">
        <f t="shared" si="344"/>
        <v>178</v>
      </c>
      <c r="FF180">
        <f t="shared" si="345"/>
        <v>0</v>
      </c>
      <c r="FG180">
        <f t="shared" si="346"/>
        <v>2</v>
      </c>
      <c r="FH180">
        <f t="shared" si="347"/>
        <v>0</v>
      </c>
      <c r="FI180">
        <f t="shared" si="348"/>
        <v>0</v>
      </c>
      <c r="FJ180">
        <f t="shared" si="349"/>
        <v>0</v>
      </c>
      <c r="FK180">
        <f t="shared" si="350"/>
        <v>0</v>
      </c>
      <c r="FL180" s="7" t="str">
        <f t="shared" si="322"/>
        <v>-----</v>
      </c>
      <c r="FM180" s="7" t="str">
        <f t="shared" si="323"/>
        <v>-----</v>
      </c>
      <c r="FN180" s="7" t="str">
        <f t="shared" si="324"/>
        <v>-----</v>
      </c>
      <c r="FO180" s="7" t="str">
        <f t="shared" si="325"/>
        <v>-----</v>
      </c>
      <c r="FP180" s="7" t="str">
        <f t="shared" si="326"/>
        <v>-----</v>
      </c>
      <c r="FQ180" s="7" t="str">
        <f t="shared" si="327"/>
        <v>-----</v>
      </c>
      <c r="FR180" s="13" t="str">
        <f>IF(FL180="-----","-----",(D180-Q180)/Q180)</f>
        <v>-----</v>
      </c>
      <c r="FS180" s="13" t="str">
        <f>IF(FM180="-----","-----",(Q180-R180)/R180)</f>
        <v>-----</v>
      </c>
      <c r="FT180" s="13" t="str">
        <f>IF(FN180="-----","-----",(R180-S180)/S180)</f>
        <v>-----</v>
      </c>
      <c r="FU180" s="13" t="str">
        <f>IF(FO180="-----","-----",(S180-T180)/T180)</f>
        <v>-----</v>
      </c>
      <c r="FV180" s="13" t="str">
        <f>IF(FP180="-----","-----",(T180-U180)/U180)</f>
        <v>-----</v>
      </c>
      <c r="FW180" s="13" t="str">
        <f>IF(FQ180="-----","-----",(U180-V180)/V180)</f>
        <v>-----</v>
      </c>
      <c r="FX180" s="7" t="str">
        <f t="shared" si="328"/>
        <v>-----</v>
      </c>
      <c r="FY180" s="7" t="str">
        <f t="shared" si="329"/>
        <v>-----</v>
      </c>
      <c r="FZ180" s="7" t="str">
        <f t="shared" si="330"/>
        <v>-----</v>
      </c>
      <c r="GA180" s="7" t="str">
        <f t="shared" si="331"/>
        <v>-----</v>
      </c>
      <c r="GB180" s="7" t="str">
        <f t="shared" si="332"/>
        <v>-----</v>
      </c>
      <c r="GC180" s="7" t="str">
        <f t="shared" si="333"/>
        <v>-----</v>
      </c>
      <c r="GD180" s="7" t="str">
        <f>IF(AND(BG180&gt;AA180,BG179&gt;AA179,BG178&gt;AA178,BG177&gt;AA177,BG176&gt;AA176,BG175&gt;AA175,BG174&gt;AA174,BG173&gt;AA173,BG172&gt;AA172,BG171&gt;AA171,BG170&gt;AA170,BG169&gt;AA169),"Bullish",IF(AND(BG180&lt;AA180,BG179&lt;AA179,BG178&lt;AA178,BG177&lt;AA177,BG176&lt;AA176,BG175&lt;AA175,BG174&lt;AA174,BG173&lt;AA173,BG172&lt;AA172,BG171&lt;AA171,BG170&lt;AA170,BG169&lt;AA169),"Bearish","-----"))</f>
        <v>Bullish</v>
      </c>
      <c r="GE180">
        <f>(Z180-BG180)/BG180</f>
        <v>7.2435848038842146E-4</v>
      </c>
      <c r="GI180" s="7" t="str">
        <f>IF(Y180&gt;Z180,"Bullish","Bearish")</f>
        <v>Bearish</v>
      </c>
      <c r="GJ180" s="19" t="str">
        <f>IF(AND(D180&gt;Y180,D179&lt;Y179),"TEMA crossover","-----")</f>
        <v>TEMA crossover</v>
      </c>
      <c r="GK180" s="19" t="str">
        <f>IF(AND(D180&lt;Y180,D179&gt;Y179),"TEMA crossunder","-----")</f>
        <v>-----</v>
      </c>
      <c r="GL180" s="20" t="str">
        <f>IF(GD180="Bearish","YES","-----")</f>
        <v>-----</v>
      </c>
      <c r="GM180" s="20" t="str">
        <f>IF(GH180="Reverse to Bearish","YES","-----")</f>
        <v>-----</v>
      </c>
      <c r="GN180" s="20" t="str">
        <f>IF(AND(GI180="Bullish",GI179="Bullish",GI178="Bullish",GI177="Bullish"),"YES","-----")</f>
        <v>-----</v>
      </c>
      <c r="GO180" s="20" t="str">
        <f>IF(OR(GK180="TEMA crossunder",GK179="TEMA crossunder",GK178="TEMA crossunder",GK177="TEMA crossunder"),"YES","-----")</f>
        <v>YES</v>
      </c>
      <c r="GP180" s="20" t="str">
        <f>IF(GD180="Bullish","YES","-----")</f>
        <v>YES</v>
      </c>
      <c r="GQ180" s="20" t="str">
        <f>IF(GH180="Reverse to Bullish","YES","-----")</f>
        <v>-----</v>
      </c>
      <c r="GR180" s="20" t="str">
        <f>IF(AND(GI180="Bearish",GI179="Bearish",GI178="Bearish",GI177="Bearish"),"YES","-----")</f>
        <v>YES</v>
      </c>
      <c r="GS180" s="20" t="str">
        <f>IF(OR(GJ180="TEMA crossover",GJ179="TEMA crossover",GJ178="TEMA crossover",GJ177="TEMA crossover"),"YES","-----")</f>
        <v>YES</v>
      </c>
      <c r="GT180" s="20" t="str">
        <f t="shared" si="351"/>
        <v>-----</v>
      </c>
      <c r="GU180" s="20" t="str">
        <f t="shared" si="352"/>
        <v>-----</v>
      </c>
      <c r="GV180" s="20" t="str">
        <f t="shared" si="353"/>
        <v>-----</v>
      </c>
      <c r="GW180" s="20" t="str">
        <f t="shared" si="354"/>
        <v>-----</v>
      </c>
      <c r="GX180" s="20" t="str">
        <f t="shared" si="355"/>
        <v>-----</v>
      </c>
      <c r="GY180" s="20" t="str">
        <f t="shared" si="356"/>
        <v>-----</v>
      </c>
      <c r="GZ180" s="7" t="str">
        <f>IF(G180&gt;BH180,"YES","-----")</f>
        <v>-----</v>
      </c>
      <c r="HA180" s="7" t="str">
        <f>IF(F180&lt;BI180,"YES","-----")</f>
        <v>-----</v>
      </c>
      <c r="HB180">
        <f>BH180-BI180</f>
        <v>2.0500000000001819</v>
      </c>
      <c r="HI180">
        <f t="shared" si="334"/>
        <v>-1.5441199999995661</v>
      </c>
      <c r="HJ180">
        <f t="shared" si="335"/>
        <v>0.50588000000061584</v>
      </c>
      <c r="HK180" s="7"/>
      <c r="HL180" s="7"/>
      <c r="HM180" s="7"/>
      <c r="HN180" s="7"/>
      <c r="HO180" s="7"/>
      <c r="HP180" s="7"/>
      <c r="HQ180" s="28">
        <f t="shared" si="358"/>
        <v>0.29104999999981374</v>
      </c>
      <c r="HR180" s="28" t="str">
        <f t="shared" si="336"/>
        <v>Bull</v>
      </c>
      <c r="HS180">
        <f t="shared" si="337"/>
        <v>0.29104999999981374</v>
      </c>
    </row>
    <row r="181" spans="1:227" x14ac:dyDescent="0.55000000000000004">
      <c r="A181">
        <f>Validation!A180</f>
        <v>1772082000</v>
      </c>
      <c r="B181" t="str">
        <f>Price!B180</f>
        <v>XAUUSD</v>
      </c>
      <c r="C181" t="str">
        <f>Price!C180</f>
        <v>M5</v>
      </c>
      <c r="D181">
        <f>Price!D180</f>
        <v>5193.25</v>
      </c>
      <c r="E181">
        <f>Price!E180</f>
        <v>5192.6899999999996</v>
      </c>
      <c r="F181">
        <f>Price!F180</f>
        <v>5195.22</v>
      </c>
      <c r="G181">
        <f>Price!G180</f>
        <v>5190.54</v>
      </c>
      <c r="H181">
        <f>Price!H180</f>
        <v>306</v>
      </c>
      <c r="I181">
        <f>Diagonals!E180</f>
        <v>5179.3</v>
      </c>
      <c r="J181">
        <f>Diagonals!F180</f>
        <v>0</v>
      </c>
      <c r="K181">
        <f>Diagonals!G180</f>
        <v>0</v>
      </c>
      <c r="L181">
        <f>Diagonals!H180</f>
        <v>5182.71</v>
      </c>
      <c r="M181">
        <f>Diagonals!I180</f>
        <v>0</v>
      </c>
      <c r="N181">
        <f>Diagonals!J180</f>
        <v>0</v>
      </c>
      <c r="O181">
        <f>Diagonals!K180</f>
        <v>0</v>
      </c>
      <c r="P181">
        <f>Diagonals!L180</f>
        <v>0</v>
      </c>
      <c r="Q181">
        <f>Trendlines!E180</f>
        <v>5198.76</v>
      </c>
      <c r="R181">
        <f>Trendlines!F180</f>
        <v>5197.24</v>
      </c>
      <c r="S181">
        <f>Trendlines!G180</f>
        <v>0</v>
      </c>
      <c r="T181">
        <f>Trendlines!H180</f>
        <v>5160.25</v>
      </c>
      <c r="U181">
        <f>Trendlines!I180</f>
        <v>5174.96</v>
      </c>
      <c r="V181">
        <f>Trendlines!J180</f>
        <v>5158.03</v>
      </c>
      <c r="W181">
        <f>Trendlines!K180</f>
        <v>0</v>
      </c>
      <c r="X181">
        <f>Trendlines!L180</f>
        <v>0</v>
      </c>
      <c r="Y181">
        <f>Tema_Hrma_Smma!E180</f>
        <v>5192.63</v>
      </c>
      <c r="Z181">
        <f>Tema_Hrma_Smma!F180</f>
        <v>5194.34</v>
      </c>
      <c r="AA181">
        <f>Tema_Hrma_Smma!G180</f>
        <v>5187.53</v>
      </c>
      <c r="AB181">
        <f>ZScore!H180</f>
        <v>1</v>
      </c>
      <c r="AC181">
        <f>ZScore!I180</f>
        <v>0.89248000000000005</v>
      </c>
      <c r="AD181">
        <f>ZScore!J180</f>
        <v>0</v>
      </c>
      <c r="AE181">
        <f>HA!E180</f>
        <v>5192.76</v>
      </c>
      <c r="AF181">
        <f>HA!F180</f>
        <v>5195.22</v>
      </c>
      <c r="AG181">
        <f>HA!G180</f>
        <v>5190.54</v>
      </c>
      <c r="AH181">
        <f>HA!H180</f>
        <v>5192.93</v>
      </c>
      <c r="AI181">
        <f>HA!I180</f>
        <v>1</v>
      </c>
      <c r="AJ181">
        <f>HA!J180</f>
        <v>0.16</v>
      </c>
      <c r="AK181">
        <f>HA!K180</f>
        <v>-1.0275399999999999</v>
      </c>
      <c r="AL181">
        <f>HA!L180</f>
        <v>1</v>
      </c>
      <c r="AM181">
        <f>KC!E180</f>
        <v>5219.69758</v>
      </c>
      <c r="AN181">
        <f>KC!F180</f>
        <v>5213.3222100000003</v>
      </c>
      <c r="AO181">
        <f>KC!G180</f>
        <v>5206.9468399999996</v>
      </c>
      <c r="AP181">
        <f>KC!H180</f>
        <v>5200.5714699999999</v>
      </c>
      <c r="AQ181">
        <f>KC!I180</f>
        <v>5194.1961000000001</v>
      </c>
      <c r="AR181">
        <f>KC!J180</f>
        <v>5191.2759299999998</v>
      </c>
      <c r="AS181">
        <f>KC!K180</f>
        <v>5184.90056</v>
      </c>
      <c r="AT181">
        <f>KC!L180</f>
        <v>5178.5251900000003</v>
      </c>
      <c r="AU181">
        <f>KC!M180</f>
        <v>5172.1498199999996</v>
      </c>
      <c r="AV181">
        <f>KC!N180</f>
        <v>5165.7744499999999</v>
      </c>
      <c r="AW181">
        <f>SR_Levels!E180</f>
        <v>5178.6000000000004</v>
      </c>
      <c r="AX181">
        <f>SR_Levels!F180</f>
        <v>5161.8900000000003</v>
      </c>
      <c r="AY181">
        <f>SR_Levels!G180</f>
        <v>5135.8500000000004</v>
      </c>
      <c r="AZ181">
        <f>SR_Levels!H180</f>
        <v>0</v>
      </c>
      <c r="BA181">
        <f>SR_Levels!I180</f>
        <v>5193.3500000000004</v>
      </c>
      <c r="BB181">
        <f>SR_Levels!J180</f>
        <v>5205.3100000000004</v>
      </c>
      <c r="BC181">
        <f>SR_Levels!K180</f>
        <v>0</v>
      </c>
      <c r="BD181">
        <f>SR_Levels!L180</f>
        <v>0</v>
      </c>
      <c r="BE181">
        <f>ZigZag!E180</f>
        <v>0</v>
      </c>
      <c r="BF181">
        <f>ZigZag!F180</f>
        <v>0</v>
      </c>
      <c r="BG181">
        <f>ZigZag!G180</f>
        <v>5190.96</v>
      </c>
      <c r="BH181">
        <f>Dual_Tema!E180</f>
        <v>5194.2299999999996</v>
      </c>
      <c r="BI181">
        <f>Dual_Tema!F180</f>
        <v>5190.9799999999996</v>
      </c>
      <c r="BJ181">
        <f>Pinbar!E180</f>
        <v>0</v>
      </c>
      <c r="BK181">
        <f>SSA!E180</f>
        <v>5194.4838399999999</v>
      </c>
      <c r="BL181">
        <f>SSA!F180</f>
        <v>5193.70345</v>
      </c>
      <c r="BN181" t="str">
        <f t="shared" si="357"/>
        <v>Green Candle</v>
      </c>
      <c r="BO181" s="34">
        <f t="shared" si="359"/>
        <v>-3.0992173032573511E-4</v>
      </c>
      <c r="BP181" s="34">
        <f t="shared" si="361"/>
        <v>-1.597973077041015E-4</v>
      </c>
      <c r="BQ181" s="34">
        <f t="shared" si="369"/>
        <v>9.0391168262482502E-4</v>
      </c>
      <c r="BR181" s="34">
        <f t="shared" si="371"/>
        <v>1.1200129543667003E-3</v>
      </c>
      <c r="BS181" s="35">
        <f t="shared" si="360"/>
        <v>-5.1660293226118981E-5</v>
      </c>
      <c r="BT181" s="35">
        <f t="shared" si="362"/>
        <v>-1.3317417710267954E-5</v>
      </c>
      <c r="BU181" s="35">
        <f t="shared" si="370"/>
        <v>5.0195893131377289E-5</v>
      </c>
      <c r="BV181" s="35">
        <f t="shared" si="372"/>
        <v>4.6642179703848541E-5</v>
      </c>
      <c r="BW181" s="27">
        <v>96</v>
      </c>
      <c r="BX181">
        <f>F181-G181</f>
        <v>4.680000000000291</v>
      </c>
      <c r="BY181">
        <f>ABS(F181-D180)</f>
        <v>2.5300000000006548</v>
      </c>
      <c r="BZ181">
        <f>ABS(G181-D180)</f>
        <v>2.1499999999996362</v>
      </c>
      <c r="CA181">
        <f t="shared" si="338"/>
        <v>4.680000000000291</v>
      </c>
      <c r="CB181">
        <f t="shared" si="363"/>
        <v>3.0864285714287041</v>
      </c>
      <c r="CC181">
        <f t="shared" si="366"/>
        <v>3.7611621828548194</v>
      </c>
      <c r="CD181">
        <f t="shared" si="364"/>
        <v>-0.67473361142611532</v>
      </c>
      <c r="CE181">
        <f t="shared" si="367"/>
        <v>-1</v>
      </c>
      <c r="CF181">
        <f t="shared" si="368"/>
        <v>-31</v>
      </c>
      <c r="CG181" s="7" t="str">
        <f t="shared" si="365"/>
        <v>Low Volatility Period</v>
      </c>
      <c r="CI181" s="27"/>
      <c r="CJ181" s="27"/>
      <c r="CK181" s="27"/>
      <c r="CL181" s="27"/>
      <c r="CM181" s="27"/>
      <c r="CN181" s="27"/>
      <c r="CO181" s="27"/>
      <c r="CP181" s="27"/>
      <c r="CQ181" s="27"/>
      <c r="CR181" s="27"/>
      <c r="CS181" s="27"/>
      <c r="CZ181" s="7" t="str">
        <f>IF(AND(D181&gt;BH181,D181&gt;E181),"Bullish Trigger","-----")</f>
        <v>-----</v>
      </c>
      <c r="DA181" s="7" t="str">
        <f>IF(AND(D181&lt;BI181,D181&lt;E181),"Bearish Trigger","-----")</f>
        <v>-----</v>
      </c>
      <c r="DB181" s="13" t="str">
        <f>IF(AND(W181=BE181,W181&gt;0,BE181&gt;0),"Important High","------")</f>
        <v>------</v>
      </c>
      <c r="DC181" s="13" t="str">
        <f>IF(AND(X181=BF181,X181&gt;0,BF181&gt;0),"Important Low","------")</f>
        <v>------</v>
      </c>
      <c r="DD181" s="7" t="str">
        <f>IF(AND(DB181="Important High",DC181="-----",BJ181=1),"Imp High Rej","-----")</f>
        <v>-----</v>
      </c>
      <c r="DE181" s="7" t="str">
        <f>IF(AND(DB181="-----",DC181="Important Low",BJ181=1),"Imp Low Rej","-----")</f>
        <v>-----</v>
      </c>
      <c r="DF181" s="7" t="str">
        <f>IF(Y181&gt;AM181,"Overbought",IF(Y181&gt;AO181,"Bullish Momentum",IF(Y181&gt;AQ181,"Flat Momentum","-----")))</f>
        <v>-----</v>
      </c>
      <c r="DG181" s="7" t="str">
        <f>IF(Y181&lt;AV181,"Oversold",IF(Y181&lt;AT181,"Bearish Momentum",IF(Y181&lt;AR181,"Flat Momentum","-----")))</f>
        <v>-----</v>
      </c>
      <c r="DH181" s="7" t="str">
        <f>IF(AND(DF181="Overbought",AD181=2),"Culminated Thrust","-----")</f>
        <v>-----</v>
      </c>
      <c r="DI181" s="7" t="str">
        <f>IF(AND(DG181="Oversold",AD181=5),"Culminated Thrust","-----")</f>
        <v>-----</v>
      </c>
      <c r="DJ181" s="14">
        <f>(Q181-$D181)/$D181</f>
        <v>1.0609926346700463E-3</v>
      </c>
      <c r="DK181" s="14">
        <f>(R181-$D181)/$D181</f>
        <v>7.6830501131271969E-4</v>
      </c>
      <c r="DL181" s="14">
        <f>(S181-$D181)/$D181</f>
        <v>-1</v>
      </c>
      <c r="DM181" s="14">
        <f>(T181-$D181)/$D181</f>
        <v>-6.3544023492032925E-3</v>
      </c>
      <c r="DN181" s="14">
        <f>(U181-$D181)/$D181</f>
        <v>-3.5218793626341817E-3</v>
      </c>
      <c r="DO181" s="14">
        <f>(V181-$D181)/$D181</f>
        <v>-6.7818803254224725E-3</v>
      </c>
      <c r="DP181" s="14">
        <f t="shared" si="306"/>
        <v>1.0609926346700463E-3</v>
      </c>
      <c r="DQ181" s="14">
        <f t="shared" si="307"/>
        <v>7.6830501131271969E-4</v>
      </c>
      <c r="DR181" s="14">
        <f t="shared" si="308"/>
        <v>-3.5218793626341817E-3</v>
      </c>
      <c r="DS181" s="14">
        <f t="shared" si="309"/>
        <v>-6.3544023492032925E-3</v>
      </c>
      <c r="DT181" s="14">
        <f t="shared" si="310"/>
        <v>-6.7818803254224725E-3</v>
      </c>
      <c r="DU181" s="14">
        <f t="shared" si="311"/>
        <v>-1</v>
      </c>
      <c r="DV181" t="str">
        <f>IF($D181&gt;Q181,"SUP","RES")</f>
        <v>RES</v>
      </c>
      <c r="DW181" t="str">
        <f>IF($D181&gt;R181,"SUP","RES")</f>
        <v>RES</v>
      </c>
      <c r="DX181" t="str">
        <f>IF($D181&gt;S181,"SUP","RES")</f>
        <v>SUP</v>
      </c>
      <c r="DY181" t="str">
        <f>IF($D181&gt;T181,"SUP","RES")</f>
        <v>SUP</v>
      </c>
      <c r="DZ181" t="str">
        <f>IF($D181&gt;U181,"SUP","RES")</f>
        <v>SUP</v>
      </c>
      <c r="EA181" t="str">
        <f>IF($D181&gt;V181,"SUP","RES")</f>
        <v>SUP</v>
      </c>
      <c r="EB181" s="7">
        <f t="shared" si="312"/>
        <v>2</v>
      </c>
      <c r="EC181" s="7">
        <f t="shared" si="313"/>
        <v>4</v>
      </c>
      <c r="ED181" s="13" t="str">
        <f t="shared" si="314"/>
        <v>-----</v>
      </c>
      <c r="EE181" s="13" t="str">
        <f t="shared" si="315"/>
        <v>-----</v>
      </c>
      <c r="EF181" s="7">
        <f>IF(OR(ED181="All Sup",EE181="All Res"),"na",((D181-MIN(Q181:V181))/(MAX(Q181:V181)-MIN(Q181:V181))))</f>
        <v>0.99894013187760156</v>
      </c>
      <c r="EG181">
        <v>1.4999999999999999E-4</v>
      </c>
      <c r="EH181">
        <f>Q181*(1+$EG181)</f>
        <v>5199.5398140000007</v>
      </c>
      <c r="EI181">
        <f>Q181*(1-$EG181)</f>
        <v>5197.9801860000007</v>
      </c>
      <c r="EJ181">
        <f>R181*(1+$EG181)</f>
        <v>5198.0195860000003</v>
      </c>
      <c r="EK181">
        <f>R181*(1-$EG181)</f>
        <v>5196.4604140000001</v>
      </c>
      <c r="EL181">
        <f>S181*(1+$EG181)</f>
        <v>0</v>
      </c>
      <c r="EM181">
        <f>S181*(1-$EG181)</f>
        <v>0</v>
      </c>
      <c r="EN181">
        <f>T181*(1+$EG181)</f>
        <v>5161.0240375000003</v>
      </c>
      <c r="EO181">
        <f>T181*(1-$EG181)</f>
        <v>5159.4759624999997</v>
      </c>
      <c r="EP181">
        <f>U181*(1+$EG181)</f>
        <v>5175.7362440000006</v>
      </c>
      <c r="EQ181">
        <f>U181*(1-$EG181)</f>
        <v>5174.1837560000004</v>
      </c>
      <c r="ER181">
        <f>V181*(1+$EG181)</f>
        <v>5158.8037045000001</v>
      </c>
      <c r="ES181">
        <f>V181*(1-$EG181)</f>
        <v>5157.2562954999994</v>
      </c>
      <c r="ET181" s="7" t="str">
        <f t="shared" si="316"/>
        <v>-----</v>
      </c>
      <c r="EU181" s="7" t="str">
        <f t="shared" si="317"/>
        <v>-----</v>
      </c>
      <c r="EV181" s="7" t="str">
        <f t="shared" si="318"/>
        <v>-----</v>
      </c>
      <c r="EW181" s="7" t="str">
        <f t="shared" si="319"/>
        <v>-----</v>
      </c>
      <c r="EX181" s="7" t="str">
        <f t="shared" si="320"/>
        <v>-----</v>
      </c>
      <c r="EY181" s="7" t="str">
        <f t="shared" si="321"/>
        <v>-----</v>
      </c>
      <c r="EZ181">
        <f t="shared" si="339"/>
        <v>179</v>
      </c>
      <c r="FA181">
        <f t="shared" si="340"/>
        <v>9</v>
      </c>
      <c r="FB181">
        <f t="shared" si="341"/>
        <v>179</v>
      </c>
      <c r="FC181">
        <f t="shared" si="342"/>
        <v>179</v>
      </c>
      <c r="FD181">
        <f t="shared" si="343"/>
        <v>179</v>
      </c>
      <c r="FE181">
        <f t="shared" si="344"/>
        <v>179</v>
      </c>
      <c r="FF181">
        <f t="shared" si="345"/>
        <v>0</v>
      </c>
      <c r="FG181">
        <f t="shared" si="346"/>
        <v>2</v>
      </c>
      <c r="FH181">
        <f t="shared" si="347"/>
        <v>0</v>
      </c>
      <c r="FI181">
        <f t="shared" si="348"/>
        <v>0</v>
      </c>
      <c r="FJ181">
        <f t="shared" si="349"/>
        <v>0</v>
      </c>
      <c r="FK181">
        <f t="shared" si="350"/>
        <v>0</v>
      </c>
      <c r="FL181" s="7" t="str">
        <f t="shared" si="322"/>
        <v>-----</v>
      </c>
      <c r="FM181" s="7" t="str">
        <f t="shared" si="323"/>
        <v>-----</v>
      </c>
      <c r="FN181" s="7" t="str">
        <f t="shared" si="324"/>
        <v>-----</v>
      </c>
      <c r="FO181" s="7" t="str">
        <f t="shared" si="325"/>
        <v>-----</v>
      </c>
      <c r="FP181" s="7" t="str">
        <f t="shared" si="326"/>
        <v>-----</v>
      </c>
      <c r="FQ181" s="7" t="str">
        <f t="shared" si="327"/>
        <v>-----</v>
      </c>
      <c r="FR181" s="13" t="str">
        <f>IF(FL181="-----","-----",(D181-Q181)/Q181)</f>
        <v>-----</v>
      </c>
      <c r="FS181" s="13" t="str">
        <f>IF(FM181="-----","-----",(Q181-R181)/R181)</f>
        <v>-----</v>
      </c>
      <c r="FT181" s="13" t="str">
        <f>IF(FN181="-----","-----",(R181-S181)/S181)</f>
        <v>-----</v>
      </c>
      <c r="FU181" s="13" t="str">
        <f>IF(FO181="-----","-----",(S181-T181)/T181)</f>
        <v>-----</v>
      </c>
      <c r="FV181" s="13" t="str">
        <f>IF(FP181="-----","-----",(T181-U181)/U181)</f>
        <v>-----</v>
      </c>
      <c r="FW181" s="13" t="str">
        <f>IF(FQ181="-----","-----",(U181-V181)/V181)</f>
        <v>-----</v>
      </c>
      <c r="FX181" s="7" t="str">
        <f t="shared" si="328"/>
        <v>-----</v>
      </c>
      <c r="FY181" s="7" t="str">
        <f t="shared" si="329"/>
        <v>-----</v>
      </c>
      <c r="FZ181" s="7" t="str">
        <f t="shared" si="330"/>
        <v>-----</v>
      </c>
      <c r="GA181" s="7" t="str">
        <f t="shared" si="331"/>
        <v>-----</v>
      </c>
      <c r="GB181" s="7" t="str">
        <f t="shared" si="332"/>
        <v>-----</v>
      </c>
      <c r="GC181" s="7" t="str">
        <f t="shared" si="333"/>
        <v>-----</v>
      </c>
      <c r="GD181" s="7" t="str">
        <f>IF(AND(BG181&gt;AA181,BG180&gt;AA180,BG179&gt;AA179,BG178&gt;AA178,BG177&gt;AA177,BG176&gt;AA176,BG175&gt;AA175,BG174&gt;AA174,BG173&gt;AA173,BG172&gt;AA172,BG171&gt;AA171,BG170&gt;AA170),"Bullish",IF(AND(BG181&lt;AA181,BG180&lt;AA180,BG179&lt;AA179,BG178&lt;AA178,BG177&lt;AA177,BG176&lt;AA176,BG175&lt;AA175,BG174&lt;AA174,BG173&lt;AA173,BG172&lt;AA172,BG171&lt;AA171,BG170&lt;AA170),"Bearish","-----"))</f>
        <v>Bullish</v>
      </c>
      <c r="GE181">
        <f>(Z181-BG181)/BG181</f>
        <v>6.5113196788264772E-4</v>
      </c>
      <c r="GI181" s="7" t="str">
        <f>IF(Y181&gt;Z181,"Bullish","Bearish")</f>
        <v>Bearish</v>
      </c>
      <c r="GJ181" s="19" t="str">
        <f>IF(AND(D181&gt;Y181,D180&lt;Y180),"TEMA crossover","-----")</f>
        <v>-----</v>
      </c>
      <c r="GK181" s="19" t="str">
        <f>IF(AND(D181&lt;Y181,D180&gt;Y180),"TEMA crossunder","-----")</f>
        <v>-----</v>
      </c>
      <c r="GL181" s="20" t="str">
        <f>IF(GD181="Bearish","YES","-----")</f>
        <v>-----</v>
      </c>
      <c r="GM181" s="20" t="str">
        <f>IF(GH181="Reverse to Bearish","YES","-----")</f>
        <v>-----</v>
      </c>
      <c r="GN181" s="20" t="str">
        <f>IF(AND(GI181="Bullish",GI180="Bullish",GI179="Bullish",GI178="Bullish"),"YES","-----")</f>
        <v>-----</v>
      </c>
      <c r="GO181" s="20" t="str">
        <f>IF(OR(GK181="TEMA crossunder",GK180="TEMA crossunder",GK179="TEMA crossunder",GK178="TEMA crossunder"),"YES","-----")</f>
        <v>-----</v>
      </c>
      <c r="GP181" s="20" t="str">
        <f>IF(GD181="Bullish","YES","-----")</f>
        <v>YES</v>
      </c>
      <c r="GQ181" s="20" t="str">
        <f>IF(GH181="Reverse to Bullish","YES","-----")</f>
        <v>-----</v>
      </c>
      <c r="GR181" s="20" t="str">
        <f>IF(AND(GI181="Bearish",GI180="Bearish",GI179="Bearish",GI178="Bearish"),"YES","-----")</f>
        <v>YES</v>
      </c>
      <c r="GS181" s="20" t="str">
        <f>IF(OR(GJ181="TEMA crossover",GJ180="TEMA crossover",GJ179="TEMA crossover",GJ178="TEMA crossover"),"YES","-----")</f>
        <v>YES</v>
      </c>
      <c r="GT181" s="20" t="str">
        <f t="shared" si="351"/>
        <v>-----</v>
      </c>
      <c r="GU181" s="20" t="str">
        <f t="shared" si="352"/>
        <v>-----</v>
      </c>
      <c r="GV181" s="20" t="str">
        <f t="shared" si="353"/>
        <v>-----</v>
      </c>
      <c r="GW181" s="20" t="str">
        <f t="shared" si="354"/>
        <v>-----</v>
      </c>
      <c r="GX181" s="20" t="str">
        <f t="shared" si="355"/>
        <v>-----</v>
      </c>
      <c r="GY181" s="20" t="str">
        <f t="shared" si="356"/>
        <v>-----</v>
      </c>
      <c r="GZ181" s="7" t="str">
        <f>IF(G181&gt;BH181,"YES","-----")</f>
        <v>-----</v>
      </c>
      <c r="HA181" s="7" t="str">
        <f>IF(F181&lt;BI181,"YES","-----")</f>
        <v>-----</v>
      </c>
      <c r="HB181">
        <f>BH181-BI181</f>
        <v>3.25</v>
      </c>
      <c r="HI181">
        <f t="shared" si="334"/>
        <v>-3.5038400000003094</v>
      </c>
      <c r="HJ181">
        <f t="shared" si="335"/>
        <v>-0.25384000000030937</v>
      </c>
      <c r="HK181" s="7"/>
      <c r="HL181" s="7"/>
      <c r="HM181" s="7"/>
      <c r="HN181" s="7"/>
      <c r="HO181" s="7"/>
      <c r="HP181" s="7"/>
      <c r="HQ181" s="28">
        <f t="shared" si="358"/>
        <v>0.78038999999989755</v>
      </c>
      <c r="HR181" s="28" t="str">
        <f t="shared" si="336"/>
        <v>Bull</v>
      </c>
      <c r="HS181">
        <f t="shared" si="337"/>
        <v>0.78038999999989755</v>
      </c>
    </row>
    <row r="182" spans="1:227" x14ac:dyDescent="0.55000000000000004">
      <c r="A182">
        <f>Validation!A181</f>
        <v>1772082300</v>
      </c>
      <c r="B182" t="str">
        <f>Price!B181</f>
        <v>XAUUSD</v>
      </c>
      <c r="C182" t="str">
        <f>Price!C181</f>
        <v>M5</v>
      </c>
      <c r="D182">
        <f>Price!D181</f>
        <v>5194.54</v>
      </c>
      <c r="E182">
        <f>Price!E181</f>
        <v>5193.25</v>
      </c>
      <c r="F182">
        <f>Price!F181</f>
        <v>5194.54</v>
      </c>
      <c r="G182">
        <f>Price!G181</f>
        <v>5192.0200000000004</v>
      </c>
      <c r="H182">
        <f>Price!H181</f>
        <v>267</v>
      </c>
      <c r="I182">
        <f>Diagonals!E181</f>
        <v>5179.4799999999996</v>
      </c>
      <c r="J182">
        <f>Diagonals!F181</f>
        <v>0</v>
      </c>
      <c r="K182">
        <f>Diagonals!G181</f>
        <v>0</v>
      </c>
      <c r="L182">
        <f>Diagonals!H181</f>
        <v>5182.38</v>
      </c>
      <c r="M182">
        <f>Diagonals!I181</f>
        <v>0</v>
      </c>
      <c r="N182">
        <f>Diagonals!J181</f>
        <v>0</v>
      </c>
      <c r="O182">
        <f>Diagonals!K181</f>
        <v>0</v>
      </c>
      <c r="P182">
        <f>Diagonals!L181</f>
        <v>0</v>
      </c>
      <c r="Q182">
        <f>Trendlines!E181</f>
        <v>5198.76</v>
      </c>
      <c r="R182">
        <f>Trendlines!F181</f>
        <v>5197.22</v>
      </c>
      <c r="S182">
        <f>Trendlines!G181</f>
        <v>0</v>
      </c>
      <c r="T182">
        <f>Trendlines!H181</f>
        <v>5160.32</v>
      </c>
      <c r="U182">
        <f>Trendlines!I181</f>
        <v>5174.9799999999996</v>
      </c>
      <c r="V182">
        <f>Trendlines!J181</f>
        <v>5158.07</v>
      </c>
      <c r="W182">
        <f>Trendlines!K181</f>
        <v>0</v>
      </c>
      <c r="X182">
        <f>Trendlines!L181</f>
        <v>0</v>
      </c>
      <c r="Y182">
        <f>Tema_Hrma_Smma!E181</f>
        <v>5192.97</v>
      </c>
      <c r="Z182">
        <f>Tema_Hrma_Smma!F181</f>
        <v>5194.25</v>
      </c>
      <c r="AA182">
        <f>Tema_Hrma_Smma!G181</f>
        <v>5187.7</v>
      </c>
      <c r="AB182">
        <f>ZScore!H181</f>
        <v>1</v>
      </c>
      <c r="AC182">
        <f>ZScore!I181</f>
        <v>0.62719000000000003</v>
      </c>
      <c r="AD182">
        <f>ZScore!J181</f>
        <v>0</v>
      </c>
      <c r="AE182">
        <f>HA!E181</f>
        <v>5192.84</v>
      </c>
      <c r="AF182">
        <f>HA!F181</f>
        <v>5194.54</v>
      </c>
      <c r="AG182">
        <f>HA!G181</f>
        <v>5192.0200000000004</v>
      </c>
      <c r="AH182">
        <f>HA!H181</f>
        <v>5193.59</v>
      </c>
      <c r="AI182">
        <f>HA!I181</f>
        <v>1</v>
      </c>
      <c r="AJ182">
        <f>HA!J181</f>
        <v>0.74</v>
      </c>
      <c r="AK182">
        <f>HA!K181</f>
        <v>-0.79996999999999996</v>
      </c>
      <c r="AL182">
        <f>HA!L181</f>
        <v>2</v>
      </c>
      <c r="AM182">
        <f>KC!E181</f>
        <v>5219.5225700000001</v>
      </c>
      <c r="AN182">
        <f>KC!F181</f>
        <v>5213.2360900000003</v>
      </c>
      <c r="AO182">
        <f>KC!G181</f>
        <v>5206.9495999999999</v>
      </c>
      <c r="AP182">
        <f>KC!H181</f>
        <v>5200.6631200000002</v>
      </c>
      <c r="AQ182">
        <f>KC!I181</f>
        <v>5194.3766400000004</v>
      </c>
      <c r="AR182">
        <f>KC!J181</f>
        <v>5191.5319</v>
      </c>
      <c r="AS182">
        <f>KC!K181</f>
        <v>5185.2454200000002</v>
      </c>
      <c r="AT182">
        <f>KC!L181</f>
        <v>5178.9589400000004</v>
      </c>
      <c r="AU182">
        <f>KC!M181</f>
        <v>5172.6724599999998</v>
      </c>
      <c r="AV182">
        <f>KC!N181</f>
        <v>5166.3859700000003</v>
      </c>
      <c r="AW182">
        <f>SR_Levels!E181</f>
        <v>5193.3500000000004</v>
      </c>
      <c r="AX182">
        <f>SR_Levels!F181</f>
        <v>5178.6000000000004</v>
      </c>
      <c r="AY182">
        <f>SR_Levels!G181</f>
        <v>5161.8900000000003</v>
      </c>
      <c r="AZ182">
        <f>SR_Levels!H181</f>
        <v>5135.8500000000004</v>
      </c>
      <c r="BA182">
        <f>SR_Levels!I181</f>
        <v>5205.3100000000004</v>
      </c>
      <c r="BB182">
        <f>SR_Levels!J181</f>
        <v>0</v>
      </c>
      <c r="BC182">
        <f>SR_Levels!K181</f>
        <v>0</v>
      </c>
      <c r="BD182">
        <f>SR_Levels!L181</f>
        <v>0</v>
      </c>
      <c r="BE182">
        <f>ZigZag!E181</f>
        <v>0</v>
      </c>
      <c r="BF182">
        <f>ZigZag!F181</f>
        <v>0</v>
      </c>
      <c r="BG182">
        <f>ZigZag!G181</f>
        <v>5191.1499999999996</v>
      </c>
      <c r="BH182">
        <f>Dual_Tema!E181</f>
        <v>5194.24</v>
      </c>
      <c r="BI182">
        <f>Dual_Tema!F181</f>
        <v>5191.2700000000004</v>
      </c>
      <c r="BJ182">
        <f>Pinbar!E181</f>
        <v>0</v>
      </c>
      <c r="BK182">
        <f>SSA!E181</f>
        <v>5196.0911800000003</v>
      </c>
      <c r="BL182">
        <f>SSA!F181</f>
        <v>5194.89732</v>
      </c>
      <c r="BN182" t="str">
        <f t="shared" si="357"/>
        <v>Green Candle</v>
      </c>
      <c r="BO182" s="34">
        <f t="shared" si="359"/>
        <v>-1.6553104669514429E-4</v>
      </c>
      <c r="BP182" s="34">
        <f t="shared" si="361"/>
        <v>-2.34806842502433E-4</v>
      </c>
      <c r="BQ182" s="34">
        <f t="shared" si="369"/>
        <v>1.5347300147687815E-3</v>
      </c>
      <c r="BR182" s="34">
        <f t="shared" si="371"/>
        <v>1.6525355912200279E-3</v>
      </c>
      <c r="BS182" s="35">
        <f t="shared" si="360"/>
        <v>-2.7590410789479769E-5</v>
      </c>
      <c r="BT182" s="35">
        <f t="shared" si="362"/>
        <v>-1.9569343013281504E-5</v>
      </c>
      <c r="BU182" s="35">
        <f t="shared" si="370"/>
        <v>8.5201047194116697E-5</v>
      </c>
      <c r="BV182" s="35">
        <f t="shared" si="372"/>
        <v>6.8801185722389135E-5</v>
      </c>
      <c r="BW182" s="27">
        <v>96</v>
      </c>
      <c r="BX182">
        <f>F182-G182</f>
        <v>2.5199999999995271</v>
      </c>
      <c r="BY182">
        <f>ABS(F182-D181)</f>
        <v>1.2899999999999636</v>
      </c>
      <c r="BZ182">
        <f>ABS(G182-D181)</f>
        <v>1.2299999999995634</v>
      </c>
      <c r="CA182">
        <f t="shared" si="338"/>
        <v>2.5199999999995271</v>
      </c>
      <c r="CB182">
        <f t="shared" si="363"/>
        <v>3.0942857142858236</v>
      </c>
      <c r="CC182">
        <f t="shared" si="366"/>
        <v>3.6725077412222982</v>
      </c>
      <c r="CD182">
        <f t="shared" si="364"/>
        <v>-0.57822202693647462</v>
      </c>
      <c r="CE182">
        <f t="shared" si="367"/>
        <v>-1</v>
      </c>
      <c r="CF182">
        <f t="shared" si="368"/>
        <v>-32</v>
      </c>
      <c r="CG182" s="7" t="str">
        <f t="shared" si="365"/>
        <v>Low Volatility Period</v>
      </c>
      <c r="CI182" s="27"/>
      <c r="CJ182" s="27"/>
      <c r="CK182" s="27"/>
      <c r="CL182" s="27"/>
      <c r="CM182" s="27"/>
      <c r="CN182" s="27"/>
      <c r="CO182" s="27"/>
      <c r="CP182" s="27"/>
      <c r="CQ182" s="27"/>
      <c r="CR182" s="27"/>
      <c r="CS182" s="27"/>
      <c r="CZ182" s="7" t="str">
        <f>IF(AND(D182&gt;BH182,D182&gt;E182),"Bullish Trigger","-----")</f>
        <v>Bullish Trigger</v>
      </c>
      <c r="DA182" s="7" t="str">
        <f>IF(AND(D182&lt;BI182,D182&lt;E182),"Bearish Trigger","-----")</f>
        <v>-----</v>
      </c>
      <c r="DB182" s="13" t="str">
        <f>IF(AND(W182=BE182,W182&gt;0,BE182&gt;0),"Important High","------")</f>
        <v>------</v>
      </c>
      <c r="DC182" s="13" t="str">
        <f>IF(AND(X182=BF182,X182&gt;0,BF182&gt;0),"Important Low","------")</f>
        <v>------</v>
      </c>
      <c r="DD182" s="7" t="str">
        <f>IF(AND(DB182="Important High",DC182="-----",BJ182=1),"Imp High Rej","-----")</f>
        <v>-----</v>
      </c>
      <c r="DE182" s="7" t="str">
        <f>IF(AND(DB182="-----",DC182="Important Low",BJ182=1),"Imp Low Rej","-----")</f>
        <v>-----</v>
      </c>
      <c r="DF182" s="7" t="str">
        <f>IF(Y182&gt;AM182,"Overbought",IF(Y182&gt;AO182,"Bullish Momentum",IF(Y182&gt;AQ182,"Flat Momentum","-----")))</f>
        <v>-----</v>
      </c>
      <c r="DG182" s="7" t="str">
        <f>IF(Y182&lt;AV182,"Oversold",IF(Y182&lt;AT182,"Bearish Momentum",IF(Y182&lt;AR182,"Flat Momentum","-----")))</f>
        <v>-----</v>
      </c>
      <c r="DH182" s="7" t="str">
        <f>IF(AND(DF182="Overbought",AD182=2),"Culminated Thrust","-----")</f>
        <v>-----</v>
      </c>
      <c r="DI182" s="7" t="str">
        <f>IF(AND(DG182="Oversold",AD182=5),"Culminated Thrust","-----")</f>
        <v>-----</v>
      </c>
      <c r="DJ182" s="14">
        <f>(Q182-$D182)/$D182</f>
        <v>8.1239147258472448E-4</v>
      </c>
      <c r="DK182" s="14">
        <f>(R182-$D182)/$D182</f>
        <v>5.15926338039613E-4</v>
      </c>
      <c r="DL182" s="14">
        <f>(S182-$D182)/$D182</f>
        <v>-1</v>
      </c>
      <c r="DM182" s="14">
        <f>(T182-$D182)/$D182</f>
        <v>-6.5876863013857347E-3</v>
      </c>
      <c r="DN182" s="14">
        <f>(U182-$D182)/$D182</f>
        <v>-3.7654922283783358E-3</v>
      </c>
      <c r="DO182" s="14">
        <f>(V182-$D182)/$D182</f>
        <v>-7.0208334135458102E-3</v>
      </c>
      <c r="DP182" s="14">
        <f t="shared" si="306"/>
        <v>8.1239147258472448E-4</v>
      </c>
      <c r="DQ182" s="14">
        <f t="shared" si="307"/>
        <v>5.15926338039613E-4</v>
      </c>
      <c r="DR182" s="14">
        <f t="shared" si="308"/>
        <v>-3.7654922283783358E-3</v>
      </c>
      <c r="DS182" s="14">
        <f t="shared" si="309"/>
        <v>-6.5876863013857347E-3</v>
      </c>
      <c r="DT182" s="14">
        <f t="shared" si="310"/>
        <v>-7.0208334135458102E-3</v>
      </c>
      <c r="DU182" s="14">
        <f t="shared" si="311"/>
        <v>-1</v>
      </c>
      <c r="DV182" t="str">
        <f>IF($D182&gt;Q182,"SUP","RES")</f>
        <v>RES</v>
      </c>
      <c r="DW182" t="str">
        <f>IF($D182&gt;R182,"SUP","RES")</f>
        <v>RES</v>
      </c>
      <c r="DX182" t="str">
        <f>IF($D182&gt;S182,"SUP","RES")</f>
        <v>SUP</v>
      </c>
      <c r="DY182" t="str">
        <f>IF($D182&gt;T182,"SUP","RES")</f>
        <v>SUP</v>
      </c>
      <c r="DZ182" t="str">
        <f>IF($D182&gt;U182,"SUP","RES")</f>
        <v>SUP</v>
      </c>
      <c r="EA182" t="str">
        <f>IF($D182&gt;V182,"SUP","RES")</f>
        <v>SUP</v>
      </c>
      <c r="EB182" s="7">
        <f t="shared" si="312"/>
        <v>2</v>
      </c>
      <c r="EC182" s="7">
        <f t="shared" si="313"/>
        <v>4</v>
      </c>
      <c r="ED182" s="13" t="str">
        <f t="shared" si="314"/>
        <v>-----</v>
      </c>
      <c r="EE182" s="13" t="str">
        <f t="shared" si="315"/>
        <v>-----</v>
      </c>
      <c r="EF182" s="7">
        <f>IF(OR(ED182="All Sup",EE182="All Res"),"na",((D182-MIN(Q182:V182))/(MAX(Q182:V182)-MIN(Q182:V182))))</f>
        <v>0.99918826797159321</v>
      </c>
      <c r="EG182">
        <v>1.4999999999999999E-4</v>
      </c>
      <c r="EH182">
        <f>Q182*(1+$EG182)</f>
        <v>5199.5398140000007</v>
      </c>
      <c r="EI182">
        <f>Q182*(1-$EG182)</f>
        <v>5197.9801860000007</v>
      </c>
      <c r="EJ182">
        <f>R182*(1+$EG182)</f>
        <v>5197.9995830000007</v>
      </c>
      <c r="EK182">
        <f>R182*(1-$EG182)</f>
        <v>5196.4404170000007</v>
      </c>
      <c r="EL182">
        <f>S182*(1+$EG182)</f>
        <v>0</v>
      </c>
      <c r="EM182">
        <f>S182*(1-$EG182)</f>
        <v>0</v>
      </c>
      <c r="EN182">
        <f>T182*(1+$EG182)</f>
        <v>5161.0940479999999</v>
      </c>
      <c r="EO182">
        <f>T182*(1-$EG182)</f>
        <v>5159.5459519999995</v>
      </c>
      <c r="EP182">
        <f>U182*(1+$EG182)</f>
        <v>5175.7562470000003</v>
      </c>
      <c r="EQ182">
        <f>U182*(1-$EG182)</f>
        <v>5174.2037529999998</v>
      </c>
      <c r="ER182">
        <f>V182*(1+$EG182)</f>
        <v>5158.8437105000003</v>
      </c>
      <c r="ES182">
        <f>V182*(1-$EG182)</f>
        <v>5157.2962895000001</v>
      </c>
      <c r="ET182" s="7" t="str">
        <f t="shared" si="316"/>
        <v>-----</v>
      </c>
      <c r="EU182" s="7" t="str">
        <f t="shared" si="317"/>
        <v>-----</v>
      </c>
      <c r="EV182" s="7" t="str">
        <f t="shared" si="318"/>
        <v>-----</v>
      </c>
      <c r="EW182" s="7" t="str">
        <f t="shared" si="319"/>
        <v>-----</v>
      </c>
      <c r="EX182" s="7" t="str">
        <f t="shared" si="320"/>
        <v>-----</v>
      </c>
      <c r="EY182" s="7" t="str">
        <f t="shared" si="321"/>
        <v>-----</v>
      </c>
      <c r="EZ182">
        <f t="shared" si="339"/>
        <v>180</v>
      </c>
      <c r="FA182">
        <f t="shared" si="340"/>
        <v>10</v>
      </c>
      <c r="FB182">
        <f t="shared" si="341"/>
        <v>180</v>
      </c>
      <c r="FC182">
        <f t="shared" si="342"/>
        <v>180</v>
      </c>
      <c r="FD182">
        <f t="shared" si="343"/>
        <v>180</v>
      </c>
      <c r="FE182">
        <f t="shared" si="344"/>
        <v>180</v>
      </c>
      <c r="FF182">
        <f t="shared" si="345"/>
        <v>0</v>
      </c>
      <c r="FG182">
        <f t="shared" si="346"/>
        <v>2</v>
      </c>
      <c r="FH182">
        <f t="shared" si="347"/>
        <v>0</v>
      </c>
      <c r="FI182">
        <f t="shared" si="348"/>
        <v>0</v>
      </c>
      <c r="FJ182">
        <f t="shared" si="349"/>
        <v>0</v>
      </c>
      <c r="FK182">
        <f t="shared" si="350"/>
        <v>0</v>
      </c>
      <c r="FL182" s="7" t="str">
        <f t="shared" si="322"/>
        <v>-----</v>
      </c>
      <c r="FM182" s="7" t="str">
        <f t="shared" si="323"/>
        <v>-----</v>
      </c>
      <c r="FN182" s="7" t="str">
        <f t="shared" si="324"/>
        <v>-----</v>
      </c>
      <c r="FO182" s="7" t="str">
        <f t="shared" si="325"/>
        <v>-----</v>
      </c>
      <c r="FP182" s="7" t="str">
        <f t="shared" si="326"/>
        <v>-----</v>
      </c>
      <c r="FQ182" s="7" t="str">
        <f t="shared" si="327"/>
        <v>-----</v>
      </c>
      <c r="FR182" s="13" t="str">
        <f>IF(FL182="-----","-----",(D182-Q182)/Q182)</f>
        <v>-----</v>
      </c>
      <c r="FS182" s="13" t="str">
        <f>IF(FM182="-----","-----",(Q182-R182)/R182)</f>
        <v>-----</v>
      </c>
      <c r="FT182" s="13" t="str">
        <f>IF(FN182="-----","-----",(R182-S182)/S182)</f>
        <v>-----</v>
      </c>
      <c r="FU182" s="13" t="str">
        <f>IF(FO182="-----","-----",(S182-T182)/T182)</f>
        <v>-----</v>
      </c>
      <c r="FV182" s="13" t="str">
        <f>IF(FP182="-----","-----",(T182-U182)/U182)</f>
        <v>-----</v>
      </c>
      <c r="FW182" s="13" t="str">
        <f>IF(FQ182="-----","-----",(U182-V182)/V182)</f>
        <v>-----</v>
      </c>
      <c r="FX182" s="7" t="str">
        <f t="shared" si="328"/>
        <v>-----</v>
      </c>
      <c r="FY182" s="7" t="str">
        <f t="shared" si="329"/>
        <v>-----</v>
      </c>
      <c r="FZ182" s="7" t="str">
        <f t="shared" si="330"/>
        <v>-----</v>
      </c>
      <c r="GA182" s="7" t="str">
        <f t="shared" si="331"/>
        <v>-----</v>
      </c>
      <c r="GB182" s="7" t="str">
        <f t="shared" si="332"/>
        <v>-----</v>
      </c>
      <c r="GC182" s="7" t="str">
        <f t="shared" si="333"/>
        <v>-----</v>
      </c>
      <c r="GD182" s="7" t="str">
        <f>IF(AND(BG182&gt;AA182,BG181&gt;AA181,BG180&gt;AA180,BG179&gt;AA179,BG178&gt;AA178,BG177&gt;AA177,BG176&gt;AA176,BG175&gt;AA175,BG174&gt;AA174,BG173&gt;AA173,BG172&gt;AA172,BG171&gt;AA171),"Bullish",IF(AND(BG182&lt;AA182,BG181&lt;AA181,BG180&lt;AA180,BG179&lt;AA179,BG178&lt;AA178,BG177&lt;AA177,BG176&lt;AA176,BG175&lt;AA175,BG174&lt;AA174,BG173&lt;AA173,BG172&lt;AA172,BG171&lt;AA171),"Bearish","-----"))</f>
        <v>Bullish</v>
      </c>
      <c r="GE182">
        <f>(Z182-BG182)/BG182</f>
        <v>5.9717018387069607E-4</v>
      </c>
      <c r="GI182" s="7" t="str">
        <f>IF(Y182&gt;Z182,"Bullish","Bearish")</f>
        <v>Bearish</v>
      </c>
      <c r="GJ182" s="19" t="str">
        <f>IF(AND(D182&gt;Y182,D181&lt;Y181),"TEMA crossover","-----")</f>
        <v>-----</v>
      </c>
      <c r="GK182" s="19" t="str">
        <f>IF(AND(D182&lt;Y182,D181&gt;Y181),"TEMA crossunder","-----")</f>
        <v>-----</v>
      </c>
      <c r="GL182" s="20" t="str">
        <f>IF(GD182="Bearish","YES","-----")</f>
        <v>-----</v>
      </c>
      <c r="GM182" s="20" t="str">
        <f>IF(GH182="Reverse to Bearish","YES","-----")</f>
        <v>-----</v>
      </c>
      <c r="GN182" s="20" t="str">
        <f>IF(AND(GI182="Bullish",GI181="Bullish",GI180="Bullish",GI179="Bullish"),"YES","-----")</f>
        <v>-----</v>
      </c>
      <c r="GO182" s="20" t="str">
        <f>IF(OR(GK182="TEMA crossunder",GK181="TEMA crossunder",GK180="TEMA crossunder",GK179="TEMA crossunder"),"YES","-----")</f>
        <v>-----</v>
      </c>
      <c r="GP182" s="20" t="str">
        <f>IF(GD182="Bullish","YES","-----")</f>
        <v>YES</v>
      </c>
      <c r="GQ182" s="20" t="str">
        <f>IF(GH182="Reverse to Bullish","YES","-----")</f>
        <v>-----</v>
      </c>
      <c r="GR182" s="20" t="str">
        <f>IF(AND(GI182="Bearish",GI181="Bearish",GI180="Bearish",GI179="Bearish"),"YES","-----")</f>
        <v>YES</v>
      </c>
      <c r="GS182" s="20" t="str">
        <f>IF(OR(GJ182="TEMA crossover",GJ181="TEMA crossover",GJ180="TEMA crossover",GJ179="TEMA crossover"),"YES","-----")</f>
        <v>YES</v>
      </c>
      <c r="GT182" s="20" t="str">
        <f t="shared" si="351"/>
        <v>-----</v>
      </c>
      <c r="GU182" s="20" t="str">
        <f t="shared" si="352"/>
        <v>-----</v>
      </c>
      <c r="GV182" s="20" t="str">
        <f t="shared" si="353"/>
        <v>-----</v>
      </c>
      <c r="GW182" s="20" t="str">
        <f t="shared" si="354"/>
        <v>-----</v>
      </c>
      <c r="GX182" s="20" t="str">
        <f t="shared" si="355"/>
        <v>-----</v>
      </c>
      <c r="GY182" s="20" t="str">
        <f t="shared" si="356"/>
        <v>-----</v>
      </c>
      <c r="GZ182" s="7" t="str">
        <f>IF(G182&gt;BH182,"YES","-----")</f>
        <v>-----</v>
      </c>
      <c r="HA182" s="7" t="str">
        <f>IF(F182&lt;BI182,"YES","-----")</f>
        <v>-----</v>
      </c>
      <c r="HB182">
        <f>BH182-BI182</f>
        <v>2.9699999999993452</v>
      </c>
      <c r="HI182">
        <f t="shared" si="334"/>
        <v>-4.821179999999913</v>
      </c>
      <c r="HJ182">
        <f t="shared" si="335"/>
        <v>-1.8511800000005678</v>
      </c>
      <c r="HK182" s="7"/>
      <c r="HL182" s="7"/>
      <c r="HM182" s="7"/>
      <c r="HN182" s="7"/>
      <c r="HO182" s="7"/>
      <c r="HP182" s="7"/>
      <c r="HQ182" s="28">
        <f t="shared" si="358"/>
        <v>1.1938600000003134</v>
      </c>
      <c r="HR182" s="28" t="str">
        <f t="shared" si="336"/>
        <v>Bull</v>
      </c>
      <c r="HS182">
        <f t="shared" si="337"/>
        <v>1.1938600000003134</v>
      </c>
    </row>
    <row r="183" spans="1:227" x14ac:dyDescent="0.55000000000000004">
      <c r="A183">
        <f>Validation!A182</f>
        <v>1772082600</v>
      </c>
      <c r="B183" t="str">
        <f>Price!B182</f>
        <v>XAUUSD</v>
      </c>
      <c r="C183" t="str">
        <f>Price!C182</f>
        <v>M5</v>
      </c>
      <c r="D183">
        <f>Price!D182</f>
        <v>5197.8500000000004</v>
      </c>
      <c r="E183">
        <f>Price!E182</f>
        <v>5194.5600000000004</v>
      </c>
      <c r="F183">
        <f>Price!F182</f>
        <v>5199.62</v>
      </c>
      <c r="G183">
        <f>Price!G182</f>
        <v>5193.6000000000004</v>
      </c>
      <c r="H183">
        <f>Price!H182</f>
        <v>456</v>
      </c>
      <c r="I183">
        <f>Diagonals!E182</f>
        <v>5179.6499999999996</v>
      </c>
      <c r="J183">
        <f>Diagonals!F182</f>
        <v>0</v>
      </c>
      <c r="K183">
        <f>Diagonals!G182</f>
        <v>0</v>
      </c>
      <c r="L183">
        <f>Diagonals!H182</f>
        <v>5182.05</v>
      </c>
      <c r="M183">
        <f>Diagonals!I182</f>
        <v>0</v>
      </c>
      <c r="N183">
        <f>Diagonals!J182</f>
        <v>0</v>
      </c>
      <c r="O183">
        <f>Diagonals!K182</f>
        <v>0</v>
      </c>
      <c r="P183">
        <f>Diagonals!L182</f>
        <v>0</v>
      </c>
      <c r="Q183">
        <f>Trendlines!E182</f>
        <v>5198.7700000000004</v>
      </c>
      <c r="R183">
        <f>Trendlines!F182</f>
        <v>5197.1899999999996</v>
      </c>
      <c r="S183">
        <f>Trendlines!G182</f>
        <v>0</v>
      </c>
      <c r="T183">
        <f>Trendlines!H182</f>
        <v>5160.3999999999996</v>
      </c>
      <c r="U183">
        <f>Trendlines!I182</f>
        <v>5175</v>
      </c>
      <c r="V183">
        <f>Trendlines!J182</f>
        <v>5158.1099999999997</v>
      </c>
      <c r="W183">
        <f>Trendlines!K182</f>
        <v>0</v>
      </c>
      <c r="X183">
        <f>Trendlines!L182</f>
        <v>0</v>
      </c>
      <c r="Y183">
        <f>Tema_Hrma_Smma!E182</f>
        <v>5194.82</v>
      </c>
      <c r="Z183">
        <f>Tema_Hrma_Smma!F182</f>
        <v>5194.58</v>
      </c>
      <c r="AA183">
        <f>Tema_Hrma_Smma!G182</f>
        <v>5187.91</v>
      </c>
      <c r="AB183">
        <f>ZScore!H182</f>
        <v>1</v>
      </c>
      <c r="AC183">
        <f>ZScore!I182</f>
        <v>9.4589999999999994E-2</v>
      </c>
      <c r="AD183">
        <f>ZScore!J182</f>
        <v>0</v>
      </c>
      <c r="AE183">
        <f>HA!E182</f>
        <v>5193.22</v>
      </c>
      <c r="AF183">
        <f>HA!F182</f>
        <v>5199.62</v>
      </c>
      <c r="AG183">
        <f>HA!G182</f>
        <v>5193.22</v>
      </c>
      <c r="AH183">
        <f>HA!H182</f>
        <v>5196.41</v>
      </c>
      <c r="AI183">
        <f>HA!I182</f>
        <v>1</v>
      </c>
      <c r="AJ183">
        <f>HA!J182</f>
        <v>3.19</v>
      </c>
      <c r="AK183">
        <f>HA!K182</f>
        <v>0.13685</v>
      </c>
      <c r="AL183">
        <f>HA!L182</f>
        <v>3</v>
      </c>
      <c r="AM183">
        <f>KC!E182</f>
        <v>5219.5513300000002</v>
      </c>
      <c r="AN183">
        <f>KC!F182</f>
        <v>5213.3303400000004</v>
      </c>
      <c r="AO183">
        <f>KC!G182</f>
        <v>5207.1093499999997</v>
      </c>
      <c r="AP183">
        <f>KC!H182</f>
        <v>5200.8883599999999</v>
      </c>
      <c r="AQ183">
        <f>KC!I182</f>
        <v>5194.6673799999999</v>
      </c>
      <c r="AR183">
        <f>KC!J182</f>
        <v>5191.8107900000005</v>
      </c>
      <c r="AS183">
        <f>KC!K182</f>
        <v>5185.5897999999997</v>
      </c>
      <c r="AT183">
        <f>KC!L182</f>
        <v>5179.3688099999999</v>
      </c>
      <c r="AU183">
        <f>KC!M182</f>
        <v>5173.1478200000001</v>
      </c>
      <c r="AV183">
        <f>KC!N182</f>
        <v>5166.9268400000001</v>
      </c>
      <c r="AW183">
        <f>SR_Levels!E182</f>
        <v>5193.3500000000004</v>
      </c>
      <c r="AX183">
        <f>SR_Levels!F182</f>
        <v>5178.6000000000004</v>
      </c>
      <c r="AY183">
        <f>SR_Levels!G182</f>
        <v>5161.8900000000003</v>
      </c>
      <c r="AZ183">
        <f>SR_Levels!H182</f>
        <v>5135.8500000000004</v>
      </c>
      <c r="BA183">
        <f>SR_Levels!I182</f>
        <v>5205.3100000000004</v>
      </c>
      <c r="BB183">
        <f>SR_Levels!J182</f>
        <v>0</v>
      </c>
      <c r="BC183">
        <f>SR_Levels!K182</f>
        <v>0</v>
      </c>
      <c r="BD183">
        <f>SR_Levels!L182</f>
        <v>0</v>
      </c>
      <c r="BE183">
        <f>ZigZag!E182</f>
        <v>0</v>
      </c>
      <c r="BF183">
        <f>ZigZag!F182</f>
        <v>0</v>
      </c>
      <c r="BG183">
        <f>ZigZag!G182</f>
        <v>5191.57</v>
      </c>
      <c r="BH183">
        <f>Dual_Tema!E182</f>
        <v>5196.7299999999996</v>
      </c>
      <c r="BI183">
        <f>Dual_Tema!F182</f>
        <v>5192.25</v>
      </c>
      <c r="BJ183">
        <f>Pinbar!E182</f>
        <v>0</v>
      </c>
      <c r="BK183">
        <f>SSA!E182</f>
        <v>5197.7813299999998</v>
      </c>
      <c r="BL183">
        <f>SSA!F182</f>
        <v>5196.33932</v>
      </c>
      <c r="BN183" t="str">
        <f t="shared" si="357"/>
        <v>Green Candle</v>
      </c>
      <c r="BO183" s="34">
        <f t="shared" si="359"/>
        <v>6.9114753593391143E-4</v>
      </c>
      <c r="BP183" s="34">
        <f t="shared" si="361"/>
        <v>2.0204741379314939E-4</v>
      </c>
      <c r="BQ183" s="34">
        <f t="shared" si="369"/>
        <v>2.2502111380631185E-3</v>
      </c>
      <c r="BR183" s="34">
        <f t="shared" si="371"/>
        <v>2.0415402351146028E-3</v>
      </c>
      <c r="BS183" s="35">
        <f t="shared" si="360"/>
        <v>1.1515809742945748E-4</v>
      </c>
      <c r="BT183" s="35">
        <f t="shared" si="362"/>
        <v>1.6835725466179952E-5</v>
      </c>
      <c r="BU183" s="35">
        <f t="shared" si="370"/>
        <v>1.2487908588432184E-4</v>
      </c>
      <c r="BV183" s="35">
        <f t="shared" si="372"/>
        <v>8.4981074179202309E-5</v>
      </c>
      <c r="BW183" s="27">
        <v>96</v>
      </c>
      <c r="BX183">
        <f>F183-G183</f>
        <v>6.0199999999995271</v>
      </c>
      <c r="BY183">
        <f>ABS(F183-D182)</f>
        <v>5.0799999999999272</v>
      </c>
      <c r="BZ183">
        <f>ABS(G183-D182)</f>
        <v>0.93999999999959982</v>
      </c>
      <c r="CA183">
        <f t="shared" si="338"/>
        <v>6.0199999999995271</v>
      </c>
      <c r="CB183">
        <f t="shared" si="363"/>
        <v>3.3035714285714937</v>
      </c>
      <c r="CC183">
        <f t="shared" si="366"/>
        <v>3.8401857597063862</v>
      </c>
      <c r="CD183">
        <f t="shared" si="364"/>
        <v>-0.53661433113489254</v>
      </c>
      <c r="CE183">
        <f t="shared" si="367"/>
        <v>-1</v>
      </c>
      <c r="CF183">
        <f t="shared" si="368"/>
        <v>-33</v>
      </c>
      <c r="CG183" s="7" t="str">
        <f t="shared" si="365"/>
        <v>Low Volatility Period</v>
      </c>
      <c r="CI183" s="27"/>
      <c r="CJ183" s="27"/>
      <c r="CK183" s="27"/>
      <c r="CL183" s="27"/>
      <c r="CM183" s="27"/>
      <c r="CN183" s="27"/>
      <c r="CO183" s="27"/>
      <c r="CP183" s="27"/>
      <c r="CQ183" s="27"/>
      <c r="CR183" s="27"/>
      <c r="CS183" s="27"/>
      <c r="CZ183" s="7" t="str">
        <f>IF(AND(D183&gt;BH183,D183&gt;E183),"Bullish Trigger","-----")</f>
        <v>Bullish Trigger</v>
      </c>
      <c r="DA183" s="7" t="str">
        <f>IF(AND(D183&lt;BI183,D183&lt;E183),"Bearish Trigger","-----")</f>
        <v>-----</v>
      </c>
      <c r="DB183" s="13" t="str">
        <f>IF(AND(W183=BE183,W183&gt;0,BE183&gt;0),"Important High","------")</f>
        <v>------</v>
      </c>
      <c r="DC183" s="13" t="str">
        <f>IF(AND(X183=BF183,X183&gt;0,BF183&gt;0),"Important Low","------")</f>
        <v>------</v>
      </c>
      <c r="DD183" s="7" t="str">
        <f>IF(AND(DB183="Important High",DC183="-----",BJ183=1),"Imp High Rej","-----")</f>
        <v>-----</v>
      </c>
      <c r="DE183" s="7" t="str">
        <f>IF(AND(DB183="-----",DC183="Important Low",BJ183=1),"Imp Low Rej","-----")</f>
        <v>-----</v>
      </c>
      <c r="DF183" s="7" t="str">
        <f>IF(Y183&gt;AM183,"Overbought",IF(Y183&gt;AO183,"Bullish Momentum",IF(Y183&gt;AQ183,"Flat Momentum","-----")))</f>
        <v>Flat Momentum</v>
      </c>
      <c r="DG183" s="7" t="str">
        <f>IF(Y183&lt;AV183,"Oversold",IF(Y183&lt;AT183,"Bearish Momentum",IF(Y183&lt;AR183,"Flat Momentum","-----")))</f>
        <v>-----</v>
      </c>
      <c r="DH183" s="7" t="str">
        <f>IF(AND(DF183="Overbought",AD183=2),"Culminated Thrust","-----")</f>
        <v>-----</v>
      </c>
      <c r="DI183" s="7" t="str">
        <f>IF(AND(DG183="Oversold",AD183=5),"Culminated Thrust","-----")</f>
        <v>-----</v>
      </c>
      <c r="DJ183" s="14">
        <f>(Q183-$D183)/$D183</f>
        <v>1.7699625806825374E-4</v>
      </c>
      <c r="DK183" s="14">
        <f>(R183-$D183)/$D183</f>
        <v>-1.2697557644040592E-4</v>
      </c>
      <c r="DL183" s="14">
        <f>(S183-$D183)/$D183</f>
        <v>-1</v>
      </c>
      <c r="DM183" s="14">
        <f>(T183-$D183)/$D183</f>
        <v>-7.2049020267996814E-3</v>
      </c>
      <c r="DN183" s="14">
        <f>(U183-$D183)/$D183</f>
        <v>-4.3960483661514595E-3</v>
      </c>
      <c r="DO183" s="14">
        <f>(V183-$D183)/$D183</f>
        <v>-7.6454687995999668E-3</v>
      </c>
      <c r="DP183" s="14">
        <f t="shared" si="306"/>
        <v>1.7699625806825374E-4</v>
      </c>
      <c r="DQ183" s="14">
        <f t="shared" si="307"/>
        <v>-1.2697557644040592E-4</v>
      </c>
      <c r="DR183" s="14">
        <f t="shared" si="308"/>
        <v>-4.3960483661514595E-3</v>
      </c>
      <c r="DS183" s="14">
        <f t="shared" si="309"/>
        <v>-7.2049020267996814E-3</v>
      </c>
      <c r="DT183" s="14">
        <f t="shared" si="310"/>
        <v>-7.6454687995999668E-3</v>
      </c>
      <c r="DU183" s="14">
        <f t="shared" si="311"/>
        <v>-1</v>
      </c>
      <c r="DV183" t="str">
        <f>IF($D183&gt;Q183,"SUP","RES")</f>
        <v>RES</v>
      </c>
      <c r="DW183" t="str">
        <f>IF($D183&gt;R183,"SUP","RES")</f>
        <v>SUP</v>
      </c>
      <c r="DX183" t="str">
        <f>IF($D183&gt;S183,"SUP","RES")</f>
        <v>SUP</v>
      </c>
      <c r="DY183" t="str">
        <f>IF($D183&gt;T183,"SUP","RES")</f>
        <v>SUP</v>
      </c>
      <c r="DZ183" t="str">
        <f>IF($D183&gt;U183,"SUP","RES")</f>
        <v>SUP</v>
      </c>
      <c r="EA183" t="str">
        <f>IF($D183&gt;V183,"SUP","RES")</f>
        <v>SUP</v>
      </c>
      <c r="EB183" s="7">
        <f t="shared" si="312"/>
        <v>1</v>
      </c>
      <c r="EC183" s="7">
        <f t="shared" si="313"/>
        <v>5</v>
      </c>
      <c r="ED183" s="13" t="str">
        <f t="shared" si="314"/>
        <v>-----</v>
      </c>
      <c r="EE183" s="13" t="str">
        <f t="shared" si="315"/>
        <v>-----</v>
      </c>
      <c r="EF183" s="7">
        <f>IF(OR(ED183="All Sup",EE183="All Res"),"na",((D183-MIN(Q183:V183))/(MAX(Q183:V183)-MIN(Q183:V183))))</f>
        <v>0.99982303506406323</v>
      </c>
      <c r="EG183">
        <v>1.4999999999999999E-4</v>
      </c>
      <c r="EH183">
        <f>Q183*(1+$EG183)</f>
        <v>5199.5498155000005</v>
      </c>
      <c r="EI183">
        <f>Q183*(1-$EG183)</f>
        <v>5197.9901845000004</v>
      </c>
      <c r="EJ183">
        <f>R183*(1+$EG183)</f>
        <v>5197.9695785000004</v>
      </c>
      <c r="EK183">
        <f>R183*(1-$EG183)</f>
        <v>5196.4104214999998</v>
      </c>
      <c r="EL183">
        <f>S183*(1+$EG183)</f>
        <v>0</v>
      </c>
      <c r="EM183">
        <f>S183*(1-$EG183)</f>
        <v>0</v>
      </c>
      <c r="EN183">
        <f>T183*(1+$EG183)</f>
        <v>5161.1740600000003</v>
      </c>
      <c r="EO183">
        <f>T183*(1-$EG183)</f>
        <v>5159.6259399999999</v>
      </c>
      <c r="EP183">
        <f>U183*(1+$EG183)</f>
        <v>5175.7762500000008</v>
      </c>
      <c r="EQ183">
        <f>U183*(1-$EG183)</f>
        <v>5174.2237500000001</v>
      </c>
      <c r="ER183">
        <f>V183*(1+$EG183)</f>
        <v>5158.8837165000004</v>
      </c>
      <c r="ES183">
        <f>V183*(1-$EG183)</f>
        <v>5157.3362834999998</v>
      </c>
      <c r="ET183" s="7" t="str">
        <f t="shared" si="316"/>
        <v>-----</v>
      </c>
      <c r="EU183" s="7" t="str">
        <f t="shared" si="317"/>
        <v>TOUCH</v>
      </c>
      <c r="EV183" s="7" t="str">
        <f t="shared" si="318"/>
        <v>-----</v>
      </c>
      <c r="EW183" s="7" t="str">
        <f t="shared" si="319"/>
        <v>-----</v>
      </c>
      <c r="EX183" s="7" t="str">
        <f t="shared" si="320"/>
        <v>-----</v>
      </c>
      <c r="EY183" s="7" t="str">
        <f t="shared" si="321"/>
        <v>-----</v>
      </c>
      <c r="EZ183">
        <f t="shared" si="339"/>
        <v>181</v>
      </c>
      <c r="FA183">
        <f t="shared" si="340"/>
        <v>0</v>
      </c>
      <c r="FB183">
        <f t="shared" si="341"/>
        <v>181</v>
      </c>
      <c r="FC183">
        <f t="shared" si="342"/>
        <v>181</v>
      </c>
      <c r="FD183">
        <f t="shared" si="343"/>
        <v>181</v>
      </c>
      <c r="FE183">
        <f t="shared" si="344"/>
        <v>181</v>
      </c>
      <c r="FF183">
        <f t="shared" si="345"/>
        <v>0</v>
      </c>
      <c r="FG183">
        <f t="shared" si="346"/>
        <v>1</v>
      </c>
      <c r="FH183">
        <f t="shared" si="347"/>
        <v>0</v>
      </c>
      <c r="FI183">
        <f t="shared" si="348"/>
        <v>0</v>
      </c>
      <c r="FJ183">
        <f t="shared" si="349"/>
        <v>0</v>
      </c>
      <c r="FK183">
        <f t="shared" si="350"/>
        <v>0</v>
      </c>
      <c r="FL183" s="7" t="str">
        <f t="shared" si="322"/>
        <v>-----</v>
      </c>
      <c r="FM183" s="7">
        <f t="shared" si="323"/>
        <v>1</v>
      </c>
      <c r="FN183" s="7" t="str">
        <f t="shared" si="324"/>
        <v>-----</v>
      </c>
      <c r="FO183" s="7" t="str">
        <f t="shared" si="325"/>
        <v>-----</v>
      </c>
      <c r="FP183" s="7" t="str">
        <f t="shared" si="326"/>
        <v>-----</v>
      </c>
      <c r="FQ183" s="7" t="str">
        <f t="shared" si="327"/>
        <v>-----</v>
      </c>
      <c r="FR183" s="13" t="str">
        <f>IF(FL183="-----","-----",(D183-Q183)/Q183)</f>
        <v>-----</v>
      </c>
      <c r="FS183" s="13">
        <f>IF(FM183="-----","-----",(Q183-R183)/R183)</f>
        <v>3.0401043640906661E-4</v>
      </c>
      <c r="FT183" s="13" t="str">
        <f>IF(FN183="-----","-----",(R183-S183)/S183)</f>
        <v>-----</v>
      </c>
      <c r="FU183" s="13" t="str">
        <f>IF(FO183="-----","-----",(S183-T183)/T183)</f>
        <v>-----</v>
      </c>
      <c r="FV183" s="13" t="str">
        <f>IF(FP183="-----","-----",(T183-U183)/U183)</f>
        <v>-----</v>
      </c>
      <c r="FW183" s="13" t="str">
        <f>IF(FQ183="-----","-----",(U183-V183)/V183)</f>
        <v>-----</v>
      </c>
      <c r="FX183" s="7" t="str">
        <f t="shared" si="328"/>
        <v>-----</v>
      </c>
      <c r="FY183" s="7" t="str">
        <f t="shared" si="329"/>
        <v>Support</v>
      </c>
      <c r="FZ183" s="7" t="str">
        <f t="shared" si="330"/>
        <v>-----</v>
      </c>
      <c r="GA183" s="7" t="str">
        <f t="shared" si="331"/>
        <v>-----</v>
      </c>
      <c r="GB183" s="7" t="str">
        <f t="shared" si="332"/>
        <v>-----</v>
      </c>
      <c r="GC183" s="7" t="str">
        <f t="shared" si="333"/>
        <v>-----</v>
      </c>
      <c r="GD183" s="7" t="str">
        <f>IF(AND(BG183&gt;AA183,BG182&gt;AA182,BG181&gt;AA181,BG180&gt;AA180,BG179&gt;AA179,BG178&gt;AA178,BG177&gt;AA177,BG176&gt;AA176,BG175&gt;AA175,BG174&gt;AA174,BG173&gt;AA173,BG172&gt;AA172),"Bullish",IF(AND(BG183&lt;AA183,BG182&lt;AA182,BG181&lt;AA181,BG180&lt;AA180,BG179&lt;AA179,BG178&lt;AA178,BG177&lt;AA177,BG176&lt;AA176,BG175&lt;AA175,BG174&lt;AA174,BG173&lt;AA173,BG172&lt;AA172),"Bearish","-----"))</f>
        <v>Bullish</v>
      </c>
      <c r="GE183">
        <f>(Z183-BG183)/BG183</f>
        <v>5.7978607627369341E-4</v>
      </c>
      <c r="GI183" s="7" t="str">
        <f>IF(Y183&gt;Z183,"Bullish","Bearish")</f>
        <v>Bullish</v>
      </c>
      <c r="GJ183" s="19" t="str">
        <f>IF(AND(D183&gt;Y183,D182&lt;Y182),"TEMA crossover","-----")</f>
        <v>-----</v>
      </c>
      <c r="GK183" s="19" t="str">
        <f>IF(AND(D183&lt;Y183,D182&gt;Y182),"TEMA crossunder","-----")</f>
        <v>-----</v>
      </c>
      <c r="GL183" s="20" t="str">
        <f>IF(GD183="Bearish","YES","-----")</f>
        <v>-----</v>
      </c>
      <c r="GM183" s="20" t="str">
        <f>IF(GH183="Reverse to Bearish","YES","-----")</f>
        <v>-----</v>
      </c>
      <c r="GN183" s="20" t="str">
        <f>IF(AND(GI183="Bullish",GI182="Bullish",GI181="Bullish",GI180="Bullish"),"YES","-----")</f>
        <v>-----</v>
      </c>
      <c r="GO183" s="20" t="str">
        <f>IF(OR(GK183="TEMA crossunder",GK182="TEMA crossunder",GK181="TEMA crossunder",GK180="TEMA crossunder"),"YES","-----")</f>
        <v>-----</v>
      </c>
      <c r="GP183" s="20" t="str">
        <f>IF(GD183="Bullish","YES","-----")</f>
        <v>YES</v>
      </c>
      <c r="GQ183" s="20" t="str">
        <f>IF(GH183="Reverse to Bullish","YES","-----")</f>
        <v>-----</v>
      </c>
      <c r="GR183" s="20" t="str">
        <f>IF(AND(GI183="Bearish",GI182="Bearish",GI181="Bearish",GI180="Bearish"),"YES","-----")</f>
        <v>-----</v>
      </c>
      <c r="GS183" s="20" t="str">
        <f>IF(OR(GJ183="TEMA crossover",GJ182="TEMA crossover",GJ181="TEMA crossover",GJ180="TEMA crossover"),"YES","-----")</f>
        <v>YES</v>
      </c>
      <c r="GT183" s="20" t="str">
        <f t="shared" si="351"/>
        <v>-----</v>
      </c>
      <c r="GU183" s="20" t="str">
        <f t="shared" si="352"/>
        <v>-----</v>
      </c>
      <c r="GV183" s="20" t="str">
        <f t="shared" si="353"/>
        <v>-----</v>
      </c>
      <c r="GW183" s="20" t="str">
        <f t="shared" si="354"/>
        <v>-----</v>
      </c>
      <c r="GX183" s="20" t="str">
        <f t="shared" si="355"/>
        <v>-----</v>
      </c>
      <c r="GY183" s="20" t="str">
        <f t="shared" si="356"/>
        <v>-----</v>
      </c>
      <c r="GZ183" s="7" t="str">
        <f>IF(G183&gt;BH183,"YES","-----")</f>
        <v>-----</v>
      </c>
      <c r="HA183" s="7" t="str">
        <f>IF(F183&lt;BI183,"YES","-----")</f>
        <v>-----</v>
      </c>
      <c r="HB183">
        <f>BH183-BI183</f>
        <v>4.4799999999995634</v>
      </c>
      <c r="HI183">
        <f t="shared" si="334"/>
        <v>-5.531329999999798</v>
      </c>
      <c r="HJ183">
        <f t="shared" si="335"/>
        <v>-1.0513300000002346</v>
      </c>
      <c r="HK183" s="7"/>
      <c r="HL183" s="7"/>
      <c r="HM183" s="7"/>
      <c r="HN183" s="7"/>
      <c r="HO183" s="7"/>
      <c r="HP183" s="7"/>
      <c r="HQ183" s="28">
        <f t="shared" si="358"/>
        <v>1.4420099999997547</v>
      </c>
      <c r="HR183" s="28" t="str">
        <f t="shared" si="336"/>
        <v>Bull</v>
      </c>
      <c r="HS183">
        <f t="shared" si="337"/>
        <v>1.4420099999997547</v>
      </c>
    </row>
    <row r="184" spans="1:227" x14ac:dyDescent="0.55000000000000004">
      <c r="A184">
        <f>Validation!A183</f>
        <v>1772082900</v>
      </c>
      <c r="B184" t="str">
        <f>Price!B183</f>
        <v>XAUUSD</v>
      </c>
      <c r="C184" t="str">
        <f>Price!C183</f>
        <v>M5</v>
      </c>
      <c r="D184">
        <f>Price!D183</f>
        <v>5199.82</v>
      </c>
      <c r="E184">
        <f>Price!E183</f>
        <v>5197.92</v>
      </c>
      <c r="F184">
        <f>Price!F183</f>
        <v>5202.41</v>
      </c>
      <c r="G184">
        <f>Price!G183</f>
        <v>5196.62</v>
      </c>
      <c r="H184">
        <f>Price!H183</f>
        <v>451</v>
      </c>
      <c r="I184">
        <f>Diagonals!E183</f>
        <v>5179.83</v>
      </c>
      <c r="J184">
        <f>Diagonals!F183</f>
        <v>0</v>
      </c>
      <c r="K184">
        <f>Diagonals!G183</f>
        <v>0</v>
      </c>
      <c r="L184">
        <f>Diagonals!H183</f>
        <v>5181.72</v>
      </c>
      <c r="M184">
        <f>Diagonals!I183</f>
        <v>0</v>
      </c>
      <c r="N184">
        <f>Diagonals!J183</f>
        <v>0</v>
      </c>
      <c r="O184">
        <f>Diagonals!K183</f>
        <v>0</v>
      </c>
      <c r="P184">
        <f>Diagonals!L183</f>
        <v>0</v>
      </c>
      <c r="Q184">
        <f>Trendlines!E183</f>
        <v>5198.7700000000004</v>
      </c>
      <c r="R184">
        <f>Trendlines!F183</f>
        <v>5197.17</v>
      </c>
      <c r="S184">
        <f>Trendlines!G183</f>
        <v>0</v>
      </c>
      <c r="T184">
        <f>Trendlines!H183</f>
        <v>5160.4799999999996</v>
      </c>
      <c r="U184">
        <f>Trendlines!I183</f>
        <v>5175.03</v>
      </c>
      <c r="V184">
        <f>Trendlines!J183</f>
        <v>5158.1499999999996</v>
      </c>
      <c r="W184">
        <f>Trendlines!K183</f>
        <v>0</v>
      </c>
      <c r="X184">
        <f>Trendlines!L183</f>
        <v>0</v>
      </c>
      <c r="Y184">
        <f>Tema_Hrma_Smma!E183</f>
        <v>5197.2700000000004</v>
      </c>
      <c r="Z184">
        <f>Tema_Hrma_Smma!F183</f>
        <v>5195.37</v>
      </c>
      <c r="AA184">
        <f>Tema_Hrma_Smma!G183</f>
        <v>5188.2</v>
      </c>
      <c r="AB184">
        <f>ZScore!H183</f>
        <v>1</v>
      </c>
      <c r="AC184">
        <f>ZScore!I183</f>
        <v>0.40722000000000003</v>
      </c>
      <c r="AD184">
        <f>ZScore!J183</f>
        <v>0</v>
      </c>
      <c r="AE184">
        <f>HA!E183</f>
        <v>5194.8100000000004</v>
      </c>
      <c r="AF184">
        <f>HA!F183</f>
        <v>5202.41</v>
      </c>
      <c r="AG184">
        <f>HA!G183</f>
        <v>5194.8100000000004</v>
      </c>
      <c r="AH184">
        <f>HA!H183</f>
        <v>5199.1899999999996</v>
      </c>
      <c r="AI184">
        <f>HA!I183</f>
        <v>1</v>
      </c>
      <c r="AJ184">
        <f>HA!J183</f>
        <v>4.38</v>
      </c>
      <c r="AK184">
        <f>HA!K183</f>
        <v>0.59060000000000001</v>
      </c>
      <c r="AL184">
        <f>HA!L183</f>
        <v>4</v>
      </c>
      <c r="AM184">
        <f>KC!E183</f>
        <v>5219.9490800000003</v>
      </c>
      <c r="AN184">
        <f>KC!F183</f>
        <v>5213.7366700000002</v>
      </c>
      <c r="AO184">
        <f>KC!G183</f>
        <v>5207.5242699999999</v>
      </c>
      <c r="AP184">
        <f>KC!H183</f>
        <v>5201.3118599999998</v>
      </c>
      <c r="AQ184">
        <f>KC!I183</f>
        <v>5195.0994499999997</v>
      </c>
      <c r="AR184">
        <f>KC!J183</f>
        <v>5192.1758499999996</v>
      </c>
      <c r="AS184">
        <f>KC!K183</f>
        <v>5185.9634400000004</v>
      </c>
      <c r="AT184">
        <f>KC!L183</f>
        <v>5179.7510400000001</v>
      </c>
      <c r="AU184">
        <f>KC!M183</f>
        <v>5173.53863</v>
      </c>
      <c r="AV184">
        <f>KC!N183</f>
        <v>5167.3262199999999</v>
      </c>
      <c r="AW184">
        <f>SR_Levels!E183</f>
        <v>5193.3500000000004</v>
      </c>
      <c r="AX184">
        <f>SR_Levels!F183</f>
        <v>5178.6000000000004</v>
      </c>
      <c r="AY184">
        <f>SR_Levels!G183</f>
        <v>5161.8900000000003</v>
      </c>
      <c r="AZ184">
        <f>SR_Levels!H183</f>
        <v>5135.8500000000004</v>
      </c>
      <c r="BA184">
        <f>SR_Levels!I183</f>
        <v>5205.3100000000004</v>
      </c>
      <c r="BB184">
        <f>SR_Levels!J183</f>
        <v>0</v>
      </c>
      <c r="BC184">
        <f>SR_Levels!K183</f>
        <v>0</v>
      </c>
      <c r="BD184">
        <f>SR_Levels!L183</f>
        <v>0</v>
      </c>
      <c r="BE184">
        <f>ZigZag!E183</f>
        <v>0</v>
      </c>
      <c r="BF184">
        <f>ZigZag!F183</f>
        <v>0</v>
      </c>
      <c r="BG184">
        <f>ZigZag!G183</f>
        <v>5192.1499999999996</v>
      </c>
      <c r="BH184">
        <f>Dual_Tema!E183</f>
        <v>5199.68</v>
      </c>
      <c r="BI184">
        <f>Dual_Tema!F183</f>
        <v>5194.3500000000004</v>
      </c>
      <c r="BJ184">
        <f>Pinbar!E183</f>
        <v>0</v>
      </c>
      <c r="BK184">
        <f>SSA!E183</f>
        <v>5199.2459500000004</v>
      </c>
      <c r="BL184">
        <f>SSA!F183</f>
        <v>5197.7926399999997</v>
      </c>
      <c r="BN184" t="str">
        <f t="shared" si="357"/>
        <v>Green Candle</v>
      </c>
      <c r="BO184" s="34">
        <f t="shared" si="359"/>
        <v>1.625771952737054E-3</v>
      </c>
      <c r="BP184" s="34">
        <f t="shared" si="361"/>
        <v>1.1532915016470024E-3</v>
      </c>
      <c r="BQ184" s="34">
        <f t="shared" si="369"/>
        <v>2.1605015601480204E-3</v>
      </c>
      <c r="BR184" s="34">
        <f t="shared" si="371"/>
        <v>1.8554234045382589E-3</v>
      </c>
      <c r="BS184" s="35">
        <f t="shared" si="360"/>
        <v>2.7077862327318236E-4</v>
      </c>
      <c r="BT184" s="35">
        <f t="shared" si="362"/>
        <v>9.6056860821924772E-5</v>
      </c>
      <c r="BU184" s="35">
        <f t="shared" si="370"/>
        <v>1.199055788096981E-4</v>
      </c>
      <c r="BV184" s="35">
        <f t="shared" si="372"/>
        <v>7.7240659269950385E-5</v>
      </c>
      <c r="BW184" s="27">
        <v>96</v>
      </c>
      <c r="BX184">
        <f>F184-G184</f>
        <v>5.7899999999999636</v>
      </c>
      <c r="BY184">
        <f>ABS(F184-D183)</f>
        <v>4.5599999999994907</v>
      </c>
      <c r="BZ184">
        <f>ABS(G184-D183)</f>
        <v>1.2300000000004729</v>
      </c>
      <c r="CA184">
        <f t="shared" si="338"/>
        <v>5.7899999999999636</v>
      </c>
      <c r="CB184">
        <f t="shared" si="363"/>
        <v>3.4892857142858054</v>
      </c>
      <c r="CC184">
        <f t="shared" si="366"/>
        <v>3.9794582054416416</v>
      </c>
      <c r="CD184">
        <f t="shared" si="364"/>
        <v>-0.49017249115583628</v>
      </c>
      <c r="CE184">
        <f t="shared" si="367"/>
        <v>-1</v>
      </c>
      <c r="CF184">
        <f t="shared" si="368"/>
        <v>-34</v>
      </c>
      <c r="CG184" s="7" t="str">
        <f t="shared" si="365"/>
        <v>Low Volatility Period</v>
      </c>
      <c r="CI184" s="27"/>
      <c r="CJ184" s="27"/>
      <c r="CK184" s="27"/>
      <c r="CL184" s="27"/>
      <c r="CM184" s="27"/>
      <c r="CN184" s="27"/>
      <c r="CO184" s="27"/>
      <c r="CP184" s="27"/>
      <c r="CQ184" s="27"/>
      <c r="CR184" s="27"/>
      <c r="CS184" s="27"/>
      <c r="CZ184" s="7" t="str">
        <f>IF(AND(D184&gt;BH184,D184&gt;E184),"Bullish Trigger","-----")</f>
        <v>Bullish Trigger</v>
      </c>
      <c r="DA184" s="7" t="str">
        <f>IF(AND(D184&lt;BI184,D184&lt;E184),"Bearish Trigger","-----")</f>
        <v>-----</v>
      </c>
      <c r="DB184" s="13" t="str">
        <f>IF(AND(W184=BE184,W184&gt;0,BE184&gt;0),"Important High","------")</f>
        <v>------</v>
      </c>
      <c r="DC184" s="13" t="str">
        <f>IF(AND(X184=BF184,X184&gt;0,BF184&gt;0),"Important Low","------")</f>
        <v>------</v>
      </c>
      <c r="DD184" s="7" t="str">
        <f>IF(AND(DB184="Important High",DC184="-----",BJ184=1),"Imp High Rej","-----")</f>
        <v>-----</v>
      </c>
      <c r="DE184" s="7" t="str">
        <f>IF(AND(DB184="-----",DC184="Important Low",BJ184=1),"Imp Low Rej","-----")</f>
        <v>-----</v>
      </c>
      <c r="DF184" s="7" t="str">
        <f>IF(Y184&gt;AM184,"Overbought",IF(Y184&gt;AO184,"Bullish Momentum",IF(Y184&gt;AQ184,"Flat Momentum","-----")))</f>
        <v>Flat Momentum</v>
      </c>
      <c r="DG184" s="7" t="str">
        <f>IF(Y184&lt;AV184,"Oversold",IF(Y184&lt;AT184,"Bearish Momentum",IF(Y184&lt;AR184,"Flat Momentum","-----")))</f>
        <v>-----</v>
      </c>
      <c r="DH184" s="7" t="str">
        <f>IF(AND(DF184="Overbought",AD184=2),"Culminated Thrust","-----")</f>
        <v>-----</v>
      </c>
      <c r="DI184" s="7" t="str">
        <f>IF(AND(DG184="Oversold",AD184=5),"Culminated Thrust","-----")</f>
        <v>-----</v>
      </c>
      <c r="DJ184" s="14">
        <f>(Q184-$D184)/$D184</f>
        <v>-2.0193006680986505E-4</v>
      </c>
      <c r="DK184" s="14">
        <f>(R184-$D184)/$D184</f>
        <v>-5.0963302575851403E-4</v>
      </c>
      <c r="DL184" s="14">
        <f>(S184-$D184)/$D184</f>
        <v>-1</v>
      </c>
      <c r="DM184" s="14">
        <f>(T184-$D184)/$D184</f>
        <v>-7.5656465031482146E-3</v>
      </c>
      <c r="DN184" s="14">
        <f>(U184-$D184)/$D184</f>
        <v>-4.7674727202095387E-3</v>
      </c>
      <c r="DO184" s="14">
        <f>(V184-$D184)/$D184</f>
        <v>-8.0137389371170691E-3</v>
      </c>
      <c r="DP184" s="14">
        <f t="shared" si="306"/>
        <v>-2.0193006680986505E-4</v>
      </c>
      <c r="DQ184" s="14">
        <f t="shared" si="307"/>
        <v>-5.0963302575851403E-4</v>
      </c>
      <c r="DR184" s="14">
        <f t="shared" si="308"/>
        <v>-4.7674727202095387E-3</v>
      </c>
      <c r="DS184" s="14">
        <f t="shared" si="309"/>
        <v>-7.5656465031482146E-3</v>
      </c>
      <c r="DT184" s="14">
        <f t="shared" si="310"/>
        <v>-8.0137389371170691E-3</v>
      </c>
      <c r="DU184" s="14">
        <f t="shared" si="311"/>
        <v>-1</v>
      </c>
      <c r="DV184" t="str">
        <f>IF($D184&gt;Q184,"SUP","RES")</f>
        <v>SUP</v>
      </c>
      <c r="DW184" t="str">
        <f>IF($D184&gt;R184,"SUP","RES")</f>
        <v>SUP</v>
      </c>
      <c r="DX184" t="str">
        <f>IF($D184&gt;S184,"SUP","RES")</f>
        <v>SUP</v>
      </c>
      <c r="DY184" t="str">
        <f>IF($D184&gt;T184,"SUP","RES")</f>
        <v>SUP</v>
      </c>
      <c r="DZ184" t="str">
        <f>IF($D184&gt;U184,"SUP","RES")</f>
        <v>SUP</v>
      </c>
      <c r="EA184" t="str">
        <f>IF($D184&gt;V184,"SUP","RES")</f>
        <v>SUP</v>
      </c>
      <c r="EB184" s="7">
        <f t="shared" si="312"/>
        <v>0</v>
      </c>
      <c r="EC184" s="7">
        <f t="shared" si="313"/>
        <v>6</v>
      </c>
      <c r="ED184" s="13" t="str">
        <f t="shared" si="314"/>
        <v>All Sup</v>
      </c>
      <c r="EE184" s="13" t="str">
        <f t="shared" si="315"/>
        <v>-----</v>
      </c>
      <c r="EF184" s="7" t="str">
        <f>IF(OR(ED184="All Sup",EE184="All Res"),"na",((D184-MIN(Q184:V184))/(MAX(Q184:V184)-MIN(Q184:V184))))</f>
        <v>na</v>
      </c>
      <c r="EG184">
        <v>1.4999999999999999E-4</v>
      </c>
      <c r="EH184">
        <f>Q184*(1+$EG184)</f>
        <v>5199.5498155000005</v>
      </c>
      <c r="EI184">
        <f>Q184*(1-$EG184)</f>
        <v>5197.9901845000004</v>
      </c>
      <c r="EJ184">
        <f>R184*(1+$EG184)</f>
        <v>5197.9495755000007</v>
      </c>
      <c r="EK184">
        <f>R184*(1-$EG184)</f>
        <v>5196.3904245000003</v>
      </c>
      <c r="EL184">
        <f>S184*(1+$EG184)</f>
        <v>0</v>
      </c>
      <c r="EM184">
        <f>S184*(1-$EG184)</f>
        <v>0</v>
      </c>
      <c r="EN184">
        <f>T184*(1+$EG184)</f>
        <v>5161.2540719999997</v>
      </c>
      <c r="EO184">
        <f>T184*(1-$EG184)</f>
        <v>5159.7059279999994</v>
      </c>
      <c r="EP184">
        <f>U184*(1+$EG184)</f>
        <v>5175.8062545000003</v>
      </c>
      <c r="EQ184">
        <f>U184*(1-$EG184)</f>
        <v>5174.2537455000002</v>
      </c>
      <c r="ER184">
        <f>V184*(1+$EG184)</f>
        <v>5158.9237224999997</v>
      </c>
      <c r="ES184">
        <f>V184*(1-$EG184)</f>
        <v>5157.3762774999996</v>
      </c>
      <c r="ET184" s="7" t="str">
        <f t="shared" si="316"/>
        <v>TOUCH</v>
      </c>
      <c r="EU184" s="7" t="str">
        <f t="shared" si="317"/>
        <v>TOUCH</v>
      </c>
      <c r="EV184" s="7" t="str">
        <f t="shared" si="318"/>
        <v>-----</v>
      </c>
      <c r="EW184" s="7" t="str">
        <f t="shared" si="319"/>
        <v>-----</v>
      </c>
      <c r="EX184" s="7" t="str">
        <f t="shared" si="320"/>
        <v>-----</v>
      </c>
      <c r="EY184" s="7" t="str">
        <f t="shared" si="321"/>
        <v>-----</v>
      </c>
      <c r="EZ184">
        <f t="shared" si="339"/>
        <v>0</v>
      </c>
      <c r="FA184">
        <f t="shared" si="340"/>
        <v>0</v>
      </c>
      <c r="FB184">
        <f t="shared" si="341"/>
        <v>182</v>
      </c>
      <c r="FC184">
        <f t="shared" si="342"/>
        <v>182</v>
      </c>
      <c r="FD184">
        <f t="shared" si="343"/>
        <v>182</v>
      </c>
      <c r="FE184">
        <f t="shared" si="344"/>
        <v>182</v>
      </c>
      <c r="FF184">
        <f t="shared" si="345"/>
        <v>1</v>
      </c>
      <c r="FG184">
        <f t="shared" si="346"/>
        <v>2</v>
      </c>
      <c r="FH184">
        <f t="shared" si="347"/>
        <v>0</v>
      </c>
      <c r="FI184">
        <f t="shared" si="348"/>
        <v>0</v>
      </c>
      <c r="FJ184">
        <f t="shared" si="349"/>
        <v>0</v>
      </c>
      <c r="FK184">
        <f t="shared" si="350"/>
        <v>0</v>
      </c>
      <c r="FL184" s="7">
        <f t="shared" si="322"/>
        <v>1</v>
      </c>
      <c r="FM184" s="7">
        <f t="shared" si="323"/>
        <v>2</v>
      </c>
      <c r="FN184" s="7" t="str">
        <f t="shared" si="324"/>
        <v>-----</v>
      </c>
      <c r="FO184" s="7" t="str">
        <f t="shared" si="325"/>
        <v>-----</v>
      </c>
      <c r="FP184" s="7" t="str">
        <f t="shared" si="326"/>
        <v>-----</v>
      </c>
      <c r="FQ184" s="7" t="str">
        <f t="shared" si="327"/>
        <v>-----</v>
      </c>
      <c r="FR184" s="13">
        <f>IF(FL184="-----","-----",(D184-Q184)/Q184)</f>
        <v>2.0197085079726019E-4</v>
      </c>
      <c r="FS184" s="13">
        <f>IF(FM184="-----","-----",(Q184-R184)/R184)</f>
        <v>3.0785985449780629E-4</v>
      </c>
      <c r="FT184" s="13" t="str">
        <f>IF(FN184="-----","-----",(R184-S184)/S184)</f>
        <v>-----</v>
      </c>
      <c r="FU184" s="13" t="str">
        <f>IF(FO184="-----","-----",(S184-T184)/T184)</f>
        <v>-----</v>
      </c>
      <c r="FV184" s="13" t="str">
        <f>IF(FP184="-----","-----",(T184-U184)/U184)</f>
        <v>-----</v>
      </c>
      <c r="FW184" s="13" t="str">
        <f>IF(FQ184="-----","-----",(U184-V184)/V184)</f>
        <v>-----</v>
      </c>
      <c r="FX184" s="7" t="str">
        <f t="shared" si="328"/>
        <v>Support</v>
      </c>
      <c r="FY184" s="7" t="str">
        <f t="shared" si="329"/>
        <v>Support</v>
      </c>
      <c r="FZ184" s="7" t="str">
        <f t="shared" si="330"/>
        <v>-----</v>
      </c>
      <c r="GA184" s="7" t="str">
        <f t="shared" si="331"/>
        <v>-----</v>
      </c>
      <c r="GB184" s="7" t="str">
        <f t="shared" si="332"/>
        <v>-----</v>
      </c>
      <c r="GC184" s="7" t="str">
        <f t="shared" si="333"/>
        <v>-----</v>
      </c>
      <c r="GD184" s="7" t="str">
        <f>IF(AND(BG184&gt;AA184,BG183&gt;AA183,BG182&gt;AA182,BG181&gt;AA181,BG180&gt;AA180,BG179&gt;AA179,BG178&gt;AA178,BG177&gt;AA177,BG176&gt;AA176,BG175&gt;AA175,BG174&gt;AA174,BG173&gt;AA173),"Bullish",IF(AND(BG184&lt;AA184,BG183&lt;AA183,BG182&lt;AA182,BG181&lt;AA181,BG180&lt;AA180,BG179&lt;AA179,BG178&lt;AA178,BG177&lt;AA177,BG176&lt;AA176,BG175&lt;AA175,BG174&lt;AA174,BG173&lt;AA173),"Bearish","-----"))</f>
        <v>Bullish</v>
      </c>
      <c r="GE184">
        <f>(Z184-BG184)/BG184</f>
        <v>6.2016698284915787E-4</v>
      </c>
      <c r="GI184" s="7" t="str">
        <f>IF(Y184&gt;Z184,"Bullish","Bearish")</f>
        <v>Bullish</v>
      </c>
      <c r="GJ184" s="19" t="str">
        <f>IF(AND(D184&gt;Y184,D183&lt;Y183),"TEMA crossover","-----")</f>
        <v>-----</v>
      </c>
      <c r="GK184" s="19" t="str">
        <f>IF(AND(D184&lt;Y184,D183&gt;Y183),"TEMA crossunder","-----")</f>
        <v>-----</v>
      </c>
      <c r="GL184" s="20" t="str">
        <f>IF(GD184="Bearish","YES","-----")</f>
        <v>-----</v>
      </c>
      <c r="GM184" s="20" t="str">
        <f>IF(GH184="Reverse to Bearish","YES","-----")</f>
        <v>-----</v>
      </c>
      <c r="GN184" s="20" t="str">
        <f>IF(AND(GI184="Bullish",GI183="Bullish",GI182="Bullish",GI181="Bullish"),"YES","-----")</f>
        <v>-----</v>
      </c>
      <c r="GO184" s="20" t="str">
        <f>IF(OR(GK184="TEMA crossunder",GK183="TEMA crossunder",GK182="TEMA crossunder",GK181="TEMA crossunder"),"YES","-----")</f>
        <v>-----</v>
      </c>
      <c r="GP184" s="20" t="str">
        <f>IF(GD184="Bullish","YES","-----")</f>
        <v>YES</v>
      </c>
      <c r="GQ184" s="20" t="str">
        <f>IF(GH184="Reverse to Bullish","YES","-----")</f>
        <v>-----</v>
      </c>
      <c r="GR184" s="20" t="str">
        <f>IF(AND(GI184="Bearish",GI183="Bearish",GI182="Bearish",GI181="Bearish"),"YES","-----")</f>
        <v>-----</v>
      </c>
      <c r="GS184" s="20" t="str">
        <f>IF(OR(GJ184="TEMA crossover",GJ183="TEMA crossover",GJ182="TEMA crossover",GJ181="TEMA crossover"),"YES","-----")</f>
        <v>-----</v>
      </c>
      <c r="GT184" s="20" t="str">
        <f t="shared" si="351"/>
        <v>-----</v>
      </c>
      <c r="GU184" s="20" t="str">
        <f t="shared" si="352"/>
        <v>-----</v>
      </c>
      <c r="GV184" s="20" t="str">
        <f t="shared" si="353"/>
        <v>-----</v>
      </c>
      <c r="GW184" s="20" t="str">
        <f t="shared" si="354"/>
        <v>-----</v>
      </c>
      <c r="GX184" s="20" t="str">
        <f t="shared" si="355"/>
        <v>-----</v>
      </c>
      <c r="GY184" s="20" t="str">
        <f t="shared" si="356"/>
        <v>-----</v>
      </c>
      <c r="GZ184" s="7" t="str">
        <f>IF(G184&gt;BH184,"YES","-----")</f>
        <v>-----</v>
      </c>
      <c r="HA184" s="7" t="str">
        <f>IF(F184&lt;BI184,"YES","-----")</f>
        <v>-----</v>
      </c>
      <c r="HB184">
        <f>BH184-BI184</f>
        <v>5.3299999999999272</v>
      </c>
      <c r="HI184">
        <f t="shared" si="334"/>
        <v>-4.8959500000000844</v>
      </c>
      <c r="HJ184">
        <f t="shared" si="335"/>
        <v>0.43404999999984284</v>
      </c>
      <c r="HK184" s="7"/>
      <c r="HL184" s="7"/>
      <c r="HM184" s="7"/>
      <c r="HN184" s="7"/>
      <c r="HO184" s="7"/>
      <c r="HP184" s="7"/>
      <c r="HQ184" s="28">
        <f t="shared" si="358"/>
        <v>1.4533100000007835</v>
      </c>
      <c r="HR184" s="28" t="str">
        <f t="shared" si="336"/>
        <v>Bull</v>
      </c>
      <c r="HS184">
        <f t="shared" si="337"/>
        <v>1.4533100000007835</v>
      </c>
    </row>
    <row r="185" spans="1:227" x14ac:dyDescent="0.55000000000000004">
      <c r="A185">
        <f>Validation!A184</f>
        <v>1772083200</v>
      </c>
      <c r="B185" t="str">
        <f>Price!B184</f>
        <v>XAUUSD</v>
      </c>
      <c r="C185" t="str">
        <f>Price!C184</f>
        <v>M5</v>
      </c>
      <c r="D185">
        <f>Price!D184</f>
        <v>5202.71</v>
      </c>
      <c r="E185">
        <f>Price!E184</f>
        <v>5199.91</v>
      </c>
      <c r="F185">
        <f>Price!F184</f>
        <v>5203.1000000000004</v>
      </c>
      <c r="G185">
        <f>Price!G184</f>
        <v>5197.9799999999996</v>
      </c>
      <c r="H185">
        <f>Price!H184</f>
        <v>397</v>
      </c>
      <c r="I185">
        <f>Diagonals!E184</f>
        <v>5180.01</v>
      </c>
      <c r="J185">
        <f>Diagonals!F184</f>
        <v>0</v>
      </c>
      <c r="K185">
        <f>Diagonals!G184</f>
        <v>0</v>
      </c>
      <c r="L185">
        <f>Diagonals!H184</f>
        <v>5181.3900000000003</v>
      </c>
      <c r="M185">
        <f>Diagonals!I184</f>
        <v>0</v>
      </c>
      <c r="N185">
        <f>Diagonals!J184</f>
        <v>0</v>
      </c>
      <c r="O185">
        <f>Diagonals!K184</f>
        <v>0</v>
      </c>
      <c r="P185">
        <f>Diagonals!L184</f>
        <v>0</v>
      </c>
      <c r="Q185">
        <f>Trendlines!E184</f>
        <v>5198.78</v>
      </c>
      <c r="R185">
        <f>Trendlines!F184</f>
        <v>5197.1400000000003</v>
      </c>
      <c r="S185">
        <f>Trendlines!G184</f>
        <v>0</v>
      </c>
      <c r="T185">
        <f>Trendlines!H184</f>
        <v>5160.55</v>
      </c>
      <c r="U185">
        <f>Trendlines!I184</f>
        <v>5175.05</v>
      </c>
      <c r="V185">
        <f>Trendlines!J184</f>
        <v>5158.1899999999996</v>
      </c>
      <c r="W185">
        <f>Trendlines!K184</f>
        <v>0</v>
      </c>
      <c r="X185">
        <f>Trendlines!L184</f>
        <v>0</v>
      </c>
      <c r="Y185">
        <f>Tema_Hrma_Smma!E184</f>
        <v>5199.58</v>
      </c>
      <c r="Z185">
        <f>Tema_Hrma_Smma!F184</f>
        <v>5196.5</v>
      </c>
      <c r="AA185">
        <f>Tema_Hrma_Smma!G184</f>
        <v>5188.54</v>
      </c>
      <c r="AB185">
        <f>ZScore!H184</f>
        <v>1</v>
      </c>
      <c r="AC185">
        <f>ZScore!I184</f>
        <v>8.115E-2</v>
      </c>
      <c r="AD185">
        <f>ZScore!J184</f>
        <v>0</v>
      </c>
      <c r="AE185">
        <f>HA!E184</f>
        <v>5197</v>
      </c>
      <c r="AF185">
        <f>HA!F184</f>
        <v>5203.1000000000004</v>
      </c>
      <c r="AG185">
        <f>HA!G184</f>
        <v>5197</v>
      </c>
      <c r="AH185">
        <f>HA!H184</f>
        <v>5200.93</v>
      </c>
      <c r="AI185">
        <f>HA!I184</f>
        <v>1</v>
      </c>
      <c r="AJ185">
        <f>HA!J184</f>
        <v>3.92</v>
      </c>
      <c r="AK185">
        <f>HA!K184</f>
        <v>0.41269</v>
      </c>
      <c r="AL185">
        <f>HA!L184</f>
        <v>5</v>
      </c>
      <c r="AM185">
        <f>KC!E184</f>
        <v>5220.3879900000002</v>
      </c>
      <c r="AN185">
        <f>KC!F184</f>
        <v>5214.2005200000003</v>
      </c>
      <c r="AO185">
        <f>KC!G184</f>
        <v>5208.0130499999996</v>
      </c>
      <c r="AP185">
        <f>KC!H184</f>
        <v>5201.8255799999997</v>
      </c>
      <c r="AQ185">
        <f>KC!I184</f>
        <v>5195.6381099999999</v>
      </c>
      <c r="AR185">
        <f>KC!J184</f>
        <v>5192.62709</v>
      </c>
      <c r="AS185">
        <f>KC!K184</f>
        <v>5186.4396200000001</v>
      </c>
      <c r="AT185">
        <f>KC!L184</f>
        <v>5180.2521500000003</v>
      </c>
      <c r="AU185">
        <f>KC!M184</f>
        <v>5174.0646800000004</v>
      </c>
      <c r="AV185">
        <f>KC!N184</f>
        <v>5167.8772200000003</v>
      </c>
      <c r="AW185">
        <f>SR_Levels!E184</f>
        <v>5193.3500000000004</v>
      </c>
      <c r="AX185">
        <f>SR_Levels!F184</f>
        <v>5178.6000000000004</v>
      </c>
      <c r="AY185">
        <f>SR_Levels!G184</f>
        <v>5161.8900000000003</v>
      </c>
      <c r="AZ185">
        <f>SR_Levels!H184</f>
        <v>5135.8500000000004</v>
      </c>
      <c r="BA185">
        <f>SR_Levels!I184</f>
        <v>5205.3100000000004</v>
      </c>
      <c r="BB185">
        <f>SR_Levels!J184</f>
        <v>0</v>
      </c>
      <c r="BC185">
        <f>SR_Levels!K184</f>
        <v>0</v>
      </c>
      <c r="BD185">
        <f>SR_Levels!L184</f>
        <v>0</v>
      </c>
      <c r="BE185">
        <f>ZigZag!E184</f>
        <v>0</v>
      </c>
      <c r="BF185">
        <f>ZigZag!F184</f>
        <v>0</v>
      </c>
      <c r="BG185">
        <f>ZigZag!G184</f>
        <v>5192.8</v>
      </c>
      <c r="BH185">
        <f>Dual_Tema!E184</f>
        <v>5201.83</v>
      </c>
      <c r="BI185">
        <f>Dual_Tema!F184</f>
        <v>5196.33</v>
      </c>
      <c r="BJ185">
        <f>Pinbar!E184</f>
        <v>0</v>
      </c>
      <c r="BK185">
        <f>SSA!E184</f>
        <v>5200.2420499999998</v>
      </c>
      <c r="BL185">
        <f>SSA!F184</f>
        <v>5199.0173400000003</v>
      </c>
      <c r="BN185" t="str">
        <f t="shared" si="357"/>
        <v>Green Candle</v>
      </c>
      <c r="BO185" s="34">
        <f t="shared" si="359"/>
        <v>1.9450719387745785E-3</v>
      </c>
      <c r="BP185" s="34">
        <f t="shared" si="361"/>
        <v>1.7251504211792668E-3</v>
      </c>
      <c r="BQ185" s="34">
        <f t="shared" si="369"/>
        <v>2.1901859635469201E-3</v>
      </c>
      <c r="BR185" s="34">
        <f t="shared" si="371"/>
        <v>2.2481044260880267E-3</v>
      </c>
      <c r="BS185" s="35">
        <f t="shared" si="360"/>
        <v>3.2391623882421783E-4</v>
      </c>
      <c r="BT185" s="35">
        <f t="shared" si="362"/>
        <v>1.4364898806218385E-4</v>
      </c>
      <c r="BU185" s="35">
        <f t="shared" si="370"/>
        <v>1.2155133135172136E-4</v>
      </c>
      <c r="BV185" s="35">
        <f t="shared" si="372"/>
        <v>9.3570261600728344E-5</v>
      </c>
      <c r="BW185" s="27">
        <v>96</v>
      </c>
      <c r="BX185">
        <f>F185-G185</f>
        <v>5.1200000000008004</v>
      </c>
      <c r="BY185">
        <f>ABS(F185-D184)</f>
        <v>3.2800000000006548</v>
      </c>
      <c r="BZ185">
        <f>ABS(G185-D184)</f>
        <v>1.8400000000001455</v>
      </c>
      <c r="CA185">
        <f t="shared" si="338"/>
        <v>5.1200000000008004</v>
      </c>
      <c r="CB185">
        <f t="shared" si="363"/>
        <v>3.5600000000001404</v>
      </c>
      <c r="CC185">
        <f t="shared" si="366"/>
        <v>4.0609254764815814</v>
      </c>
      <c r="CD185">
        <f t="shared" si="364"/>
        <v>-0.50092547648144103</v>
      </c>
      <c r="CE185">
        <f t="shared" si="367"/>
        <v>-1</v>
      </c>
      <c r="CF185">
        <f t="shared" si="368"/>
        <v>-35</v>
      </c>
      <c r="CG185" s="7" t="str">
        <f t="shared" si="365"/>
        <v>Low Volatility Period</v>
      </c>
      <c r="CI185" s="27"/>
      <c r="CJ185" s="27"/>
      <c r="CK185" s="27"/>
      <c r="CL185" s="27"/>
      <c r="CM185" s="27"/>
      <c r="CN185" s="27"/>
      <c r="CO185" s="27"/>
      <c r="CP185" s="27"/>
      <c r="CQ185" s="27"/>
      <c r="CR185" s="27"/>
      <c r="CS185" s="27"/>
      <c r="CZ185" s="7" t="str">
        <f>IF(AND(D185&gt;BH185,D185&gt;E185),"Bullish Trigger","-----")</f>
        <v>Bullish Trigger</v>
      </c>
      <c r="DA185" s="7" t="str">
        <f>IF(AND(D185&lt;BI185,D185&lt;E185),"Bearish Trigger","-----")</f>
        <v>-----</v>
      </c>
      <c r="DB185" s="13" t="str">
        <f>IF(AND(W185=BE185,W185&gt;0,BE185&gt;0),"Important High","------")</f>
        <v>------</v>
      </c>
      <c r="DC185" s="13" t="str">
        <f>IF(AND(X185=BF185,X185&gt;0,BF185&gt;0),"Important Low","------")</f>
        <v>------</v>
      </c>
      <c r="DD185" s="7" t="str">
        <f>IF(AND(DB185="Important High",DC185="-----",BJ185=1),"Imp High Rej","-----")</f>
        <v>-----</v>
      </c>
      <c r="DE185" s="7" t="str">
        <f>IF(AND(DB185="-----",DC185="Important Low",BJ185=1),"Imp Low Rej","-----")</f>
        <v>-----</v>
      </c>
      <c r="DF185" s="7" t="str">
        <f>IF(Y185&gt;AM185,"Overbought",IF(Y185&gt;AO185,"Bullish Momentum",IF(Y185&gt;AQ185,"Flat Momentum","-----")))</f>
        <v>Flat Momentum</v>
      </c>
      <c r="DG185" s="7" t="str">
        <f>IF(Y185&lt;AV185,"Oversold",IF(Y185&lt;AT185,"Bearish Momentum",IF(Y185&lt;AR185,"Flat Momentum","-----")))</f>
        <v>-----</v>
      </c>
      <c r="DH185" s="7" t="str">
        <f>IF(AND(DF185="Overbought",AD185=2),"Culminated Thrust","-----")</f>
        <v>-----</v>
      </c>
      <c r="DI185" s="7" t="str">
        <f>IF(AND(DG185="Oversold",AD185=5),"Culminated Thrust","-----")</f>
        <v>-----</v>
      </c>
      <c r="DJ185" s="14">
        <f>(Q185-$D185)/$D185</f>
        <v>-7.5537556388887545E-4</v>
      </c>
      <c r="DK185" s="14">
        <f>(R185-$D185)/$D185</f>
        <v>-1.0705959009823167E-3</v>
      </c>
      <c r="DL185" s="14">
        <f>(S185-$D185)/$D185</f>
        <v>-1</v>
      </c>
      <c r="DM185" s="14">
        <f>(T185-$D185)/$D185</f>
        <v>-8.1034691535757045E-3</v>
      </c>
      <c r="DN185" s="14">
        <f>(U185-$D185)/$D185</f>
        <v>-5.3164600756144117E-3</v>
      </c>
      <c r="DO185" s="14">
        <f>(V185-$D185)/$D185</f>
        <v>-8.5570789069543442E-3</v>
      </c>
      <c r="DP185" s="14">
        <f t="shared" si="306"/>
        <v>-7.5537556388887545E-4</v>
      </c>
      <c r="DQ185" s="14">
        <f t="shared" si="307"/>
        <v>-1.0705959009823167E-3</v>
      </c>
      <c r="DR185" s="14">
        <f t="shared" si="308"/>
        <v>-5.3164600756144117E-3</v>
      </c>
      <c r="DS185" s="14">
        <f t="shared" si="309"/>
        <v>-8.1034691535757045E-3</v>
      </c>
      <c r="DT185" s="14">
        <f t="shared" si="310"/>
        <v>-8.5570789069543442E-3</v>
      </c>
      <c r="DU185" s="14">
        <f t="shared" si="311"/>
        <v>-1</v>
      </c>
      <c r="DV185" t="str">
        <f>IF($D185&gt;Q185,"SUP","RES")</f>
        <v>SUP</v>
      </c>
      <c r="DW185" t="str">
        <f>IF($D185&gt;R185,"SUP","RES")</f>
        <v>SUP</v>
      </c>
      <c r="DX185" t="str">
        <f>IF($D185&gt;S185,"SUP","RES")</f>
        <v>SUP</v>
      </c>
      <c r="DY185" t="str">
        <f>IF($D185&gt;T185,"SUP","RES")</f>
        <v>SUP</v>
      </c>
      <c r="DZ185" t="str">
        <f>IF($D185&gt;U185,"SUP","RES")</f>
        <v>SUP</v>
      </c>
      <c r="EA185" t="str">
        <f>IF($D185&gt;V185,"SUP","RES")</f>
        <v>SUP</v>
      </c>
      <c r="EB185" s="7">
        <f t="shared" si="312"/>
        <v>0</v>
      </c>
      <c r="EC185" s="7">
        <f t="shared" si="313"/>
        <v>6</v>
      </c>
      <c r="ED185" s="13" t="str">
        <f t="shared" si="314"/>
        <v>All Sup</v>
      </c>
      <c r="EE185" s="13" t="str">
        <f t="shared" si="315"/>
        <v>-----</v>
      </c>
      <c r="EF185" s="7" t="str">
        <f>IF(OR(ED185="All Sup",EE185="All Res"),"na",((D185-MIN(Q185:V185))/(MAX(Q185:V185)-MIN(Q185:V185))))</f>
        <v>na</v>
      </c>
      <c r="EG185">
        <v>1.4999999999999999E-4</v>
      </c>
      <c r="EH185">
        <f>Q185*(1+$EG185)</f>
        <v>5199.5598170000003</v>
      </c>
      <c r="EI185">
        <f>Q185*(1-$EG185)</f>
        <v>5198.0001830000001</v>
      </c>
      <c r="EJ185">
        <f>R185*(1+$EG185)</f>
        <v>5197.9195710000013</v>
      </c>
      <c r="EK185">
        <f>R185*(1-$EG185)</f>
        <v>5196.3604290000003</v>
      </c>
      <c r="EL185">
        <f>S185*(1+$EG185)</f>
        <v>0</v>
      </c>
      <c r="EM185">
        <f>S185*(1-$EG185)</f>
        <v>0</v>
      </c>
      <c r="EN185">
        <f>T185*(1+$EG185)</f>
        <v>5161.3240825000003</v>
      </c>
      <c r="EO185">
        <f>T185*(1-$EG185)</f>
        <v>5159.7759175000001</v>
      </c>
      <c r="EP185">
        <f>U185*(1+$EG185)</f>
        <v>5175.8262575000008</v>
      </c>
      <c r="EQ185">
        <f>U185*(1-$EG185)</f>
        <v>5174.2737425000005</v>
      </c>
      <c r="ER185">
        <f>V185*(1+$EG185)</f>
        <v>5158.9637284999999</v>
      </c>
      <c r="ES185">
        <f>V185*(1-$EG185)</f>
        <v>5157.4162714999993</v>
      </c>
      <c r="ET185" s="7" t="str">
        <f t="shared" si="316"/>
        <v>-----</v>
      </c>
      <c r="EU185" s="7" t="str">
        <f t="shared" si="317"/>
        <v>-----</v>
      </c>
      <c r="EV185" s="7" t="str">
        <f t="shared" si="318"/>
        <v>-----</v>
      </c>
      <c r="EW185" s="7" t="str">
        <f t="shared" si="319"/>
        <v>-----</v>
      </c>
      <c r="EX185" s="7" t="str">
        <f t="shared" si="320"/>
        <v>-----</v>
      </c>
      <c r="EY185" s="7" t="str">
        <f t="shared" si="321"/>
        <v>-----</v>
      </c>
      <c r="EZ185">
        <f t="shared" si="339"/>
        <v>1</v>
      </c>
      <c r="FA185">
        <f t="shared" si="340"/>
        <v>1</v>
      </c>
      <c r="FB185">
        <f t="shared" si="341"/>
        <v>183</v>
      </c>
      <c r="FC185">
        <f t="shared" si="342"/>
        <v>183</v>
      </c>
      <c r="FD185">
        <f t="shared" si="343"/>
        <v>183</v>
      </c>
      <c r="FE185">
        <f t="shared" si="344"/>
        <v>183</v>
      </c>
      <c r="FF185">
        <f t="shared" si="345"/>
        <v>1</v>
      </c>
      <c r="FG185">
        <f t="shared" si="346"/>
        <v>2</v>
      </c>
      <c r="FH185">
        <f t="shared" si="347"/>
        <v>0</v>
      </c>
      <c r="FI185">
        <f t="shared" si="348"/>
        <v>0</v>
      </c>
      <c r="FJ185">
        <f t="shared" si="349"/>
        <v>0</v>
      </c>
      <c r="FK185">
        <f t="shared" si="350"/>
        <v>0</v>
      </c>
      <c r="FL185" s="7" t="str">
        <f t="shared" si="322"/>
        <v>-----</v>
      </c>
      <c r="FM185" s="7" t="str">
        <f t="shared" si="323"/>
        <v>-----</v>
      </c>
      <c r="FN185" s="7" t="str">
        <f t="shared" si="324"/>
        <v>-----</v>
      </c>
      <c r="FO185" s="7" t="str">
        <f t="shared" si="325"/>
        <v>-----</v>
      </c>
      <c r="FP185" s="7" t="str">
        <f t="shared" si="326"/>
        <v>-----</v>
      </c>
      <c r="FQ185" s="7" t="str">
        <f t="shared" si="327"/>
        <v>-----</v>
      </c>
      <c r="FR185" s="13" t="str">
        <f>IF(FL185="-----","-----",(D185-Q185)/Q185)</f>
        <v>-----</v>
      </c>
      <c r="FS185" s="13" t="str">
        <f>IF(FM185="-----","-----",(Q185-R185)/R185)</f>
        <v>-----</v>
      </c>
      <c r="FT185" s="13" t="str">
        <f>IF(FN185="-----","-----",(R185-S185)/S185)</f>
        <v>-----</v>
      </c>
      <c r="FU185" s="13" t="str">
        <f>IF(FO185="-----","-----",(S185-T185)/T185)</f>
        <v>-----</v>
      </c>
      <c r="FV185" s="13" t="str">
        <f>IF(FP185="-----","-----",(T185-U185)/U185)</f>
        <v>-----</v>
      </c>
      <c r="FW185" s="13" t="str">
        <f>IF(FQ185="-----","-----",(U185-V185)/V185)</f>
        <v>-----</v>
      </c>
      <c r="FX185" s="7" t="str">
        <f t="shared" si="328"/>
        <v>-----</v>
      </c>
      <c r="FY185" s="7" t="str">
        <f t="shared" si="329"/>
        <v>-----</v>
      </c>
      <c r="FZ185" s="7" t="str">
        <f t="shared" si="330"/>
        <v>-----</v>
      </c>
      <c r="GA185" s="7" t="str">
        <f t="shared" si="331"/>
        <v>-----</v>
      </c>
      <c r="GB185" s="7" t="str">
        <f t="shared" si="332"/>
        <v>-----</v>
      </c>
      <c r="GC185" s="7" t="str">
        <f t="shared" si="333"/>
        <v>-----</v>
      </c>
      <c r="GD185" s="7" t="str">
        <f>IF(AND(BG185&gt;AA185,BG184&gt;AA184,BG183&gt;AA183,BG182&gt;AA182,BG181&gt;AA181,BG180&gt;AA180,BG179&gt;AA179,BG178&gt;AA178,BG177&gt;AA177,BG176&gt;AA176,BG175&gt;AA175,BG174&gt;AA174),"Bullish",IF(AND(BG185&lt;AA185,BG184&lt;AA184,BG183&lt;AA183,BG182&lt;AA182,BG181&lt;AA181,BG180&lt;AA180,BG179&lt;AA179,BG178&lt;AA178,BG177&lt;AA177,BG176&lt;AA176,BG175&lt;AA175,BG174&lt;AA174),"Bearish","-----"))</f>
        <v>Bullish</v>
      </c>
      <c r="GE185">
        <f>(Z185-BG185)/BG185</f>
        <v>7.1252503466334499E-4</v>
      </c>
      <c r="GI185" s="7" t="str">
        <f>IF(Y185&gt;Z185,"Bullish","Bearish")</f>
        <v>Bullish</v>
      </c>
      <c r="GJ185" s="19" t="str">
        <f>IF(AND(D185&gt;Y185,D184&lt;Y184),"TEMA crossover","-----")</f>
        <v>-----</v>
      </c>
      <c r="GK185" s="19" t="str">
        <f>IF(AND(D185&lt;Y185,D184&gt;Y184),"TEMA crossunder","-----")</f>
        <v>-----</v>
      </c>
      <c r="GL185" s="20" t="str">
        <f>IF(GD185="Bearish","YES","-----")</f>
        <v>-----</v>
      </c>
      <c r="GM185" s="20" t="str">
        <f>IF(GH185="Reverse to Bearish","YES","-----")</f>
        <v>-----</v>
      </c>
      <c r="GN185" s="20" t="str">
        <f>IF(AND(GI185="Bullish",GI184="Bullish",GI183="Bullish",GI182="Bullish"),"YES","-----")</f>
        <v>-----</v>
      </c>
      <c r="GO185" s="20" t="str">
        <f>IF(OR(GK185="TEMA crossunder",GK184="TEMA crossunder",GK183="TEMA crossunder",GK182="TEMA crossunder"),"YES","-----")</f>
        <v>-----</v>
      </c>
      <c r="GP185" s="20" t="str">
        <f>IF(GD185="Bullish","YES","-----")</f>
        <v>YES</v>
      </c>
      <c r="GQ185" s="20" t="str">
        <f>IF(GH185="Reverse to Bullish","YES","-----")</f>
        <v>-----</v>
      </c>
      <c r="GR185" s="20" t="str">
        <f>IF(AND(GI185="Bearish",GI184="Bearish",GI183="Bearish",GI182="Bearish"),"YES","-----")</f>
        <v>-----</v>
      </c>
      <c r="GS185" s="20" t="str">
        <f>IF(OR(GJ185="TEMA crossover",GJ184="TEMA crossover",GJ183="TEMA crossover",GJ182="TEMA crossover"),"YES","-----")</f>
        <v>-----</v>
      </c>
      <c r="GT185" s="20" t="str">
        <f t="shared" si="351"/>
        <v>-----</v>
      </c>
      <c r="GU185" s="20" t="str">
        <f t="shared" si="352"/>
        <v>-----</v>
      </c>
      <c r="GV185" s="20" t="str">
        <f t="shared" si="353"/>
        <v>-----</v>
      </c>
      <c r="GW185" s="20" t="str">
        <f t="shared" si="354"/>
        <v>-----</v>
      </c>
      <c r="GX185" s="20" t="str">
        <f t="shared" si="355"/>
        <v>-----</v>
      </c>
      <c r="GY185" s="20" t="str">
        <f t="shared" si="356"/>
        <v>-----</v>
      </c>
      <c r="GZ185" s="7" t="str">
        <f>IF(G185&gt;BH185,"YES","-----")</f>
        <v>-----</v>
      </c>
      <c r="HA185" s="7" t="str">
        <f>IF(F185&lt;BI185,"YES","-----")</f>
        <v>-----</v>
      </c>
      <c r="HB185">
        <f>BH185-BI185</f>
        <v>5.5</v>
      </c>
      <c r="HI185">
        <f t="shared" si="334"/>
        <v>-3.9120499999999083</v>
      </c>
      <c r="HJ185">
        <f t="shared" si="335"/>
        <v>1.5879500000000917</v>
      </c>
      <c r="HK185" s="7"/>
      <c r="HL185" s="7"/>
      <c r="HM185" s="7"/>
      <c r="HN185" s="7"/>
      <c r="HO185" s="7"/>
      <c r="HP185" s="7"/>
      <c r="HQ185" s="28">
        <f t="shared" si="358"/>
        <v>1.2247099999995044</v>
      </c>
      <c r="HR185" s="28" t="str">
        <f t="shared" si="336"/>
        <v>Bull</v>
      </c>
      <c r="HS185">
        <f t="shared" si="337"/>
        <v>1.2247099999995044</v>
      </c>
    </row>
    <row r="186" spans="1:227" x14ac:dyDescent="0.55000000000000004">
      <c r="A186">
        <f>Validation!A185</f>
        <v>1772083500</v>
      </c>
      <c r="B186" t="str">
        <f>Price!B185</f>
        <v>XAUUSD</v>
      </c>
      <c r="C186" t="str">
        <f>Price!C185</f>
        <v>M5</v>
      </c>
      <c r="D186">
        <f>Price!D185</f>
        <v>5200.41</v>
      </c>
      <c r="E186">
        <f>Price!E185</f>
        <v>5202.75</v>
      </c>
      <c r="F186">
        <f>Price!F185</f>
        <v>5205.3100000000004</v>
      </c>
      <c r="G186">
        <f>Price!G185</f>
        <v>5199.6099999999997</v>
      </c>
      <c r="H186">
        <f>Price!H185</f>
        <v>387</v>
      </c>
      <c r="I186">
        <f>Diagonals!E185</f>
        <v>5180.18</v>
      </c>
      <c r="J186">
        <f>Diagonals!F185</f>
        <v>0</v>
      </c>
      <c r="K186">
        <f>Diagonals!G185</f>
        <v>0</v>
      </c>
      <c r="L186">
        <f>Diagonals!H185</f>
        <v>5181.0600000000004</v>
      </c>
      <c r="M186">
        <f>Diagonals!I185</f>
        <v>0</v>
      </c>
      <c r="N186">
        <f>Diagonals!J185</f>
        <v>0</v>
      </c>
      <c r="O186">
        <f>Diagonals!K185</f>
        <v>5205.3100000000004</v>
      </c>
      <c r="P186">
        <f>Diagonals!L185</f>
        <v>0</v>
      </c>
      <c r="Q186">
        <f>Trendlines!E185</f>
        <v>5198.79</v>
      </c>
      <c r="R186">
        <f>Trendlines!F185</f>
        <v>5197.1099999999997</v>
      </c>
      <c r="S186">
        <f>Trendlines!G185</f>
        <v>5205.3100000000004</v>
      </c>
      <c r="T186">
        <f>Trendlines!H185</f>
        <v>5160.63</v>
      </c>
      <c r="U186">
        <f>Trendlines!I185</f>
        <v>5175.07</v>
      </c>
      <c r="V186">
        <f>Trendlines!J185</f>
        <v>5158.2299999999996</v>
      </c>
      <c r="W186">
        <f>Trendlines!K185</f>
        <v>5205.3100000000004</v>
      </c>
      <c r="X186">
        <f>Trendlines!L185</f>
        <v>0</v>
      </c>
      <c r="Y186">
        <f>Tema_Hrma_Smma!E185</f>
        <v>5201.22</v>
      </c>
      <c r="Z186">
        <f>Tema_Hrma_Smma!F185</f>
        <v>5197.72</v>
      </c>
      <c r="AA186">
        <f>Tema_Hrma_Smma!G185</f>
        <v>5188.8999999999996</v>
      </c>
      <c r="AB186">
        <f>ZScore!H185</f>
        <v>-1</v>
      </c>
      <c r="AC186">
        <f>ZScore!I185</f>
        <v>0.24526999999999999</v>
      </c>
      <c r="AD186">
        <f>ZScore!J185</f>
        <v>3</v>
      </c>
      <c r="AE186">
        <f>HA!E185</f>
        <v>5198.96</v>
      </c>
      <c r="AF186">
        <f>HA!F185</f>
        <v>5205.3100000000004</v>
      </c>
      <c r="AG186">
        <f>HA!G185</f>
        <v>5198.96</v>
      </c>
      <c r="AH186">
        <f>HA!H185</f>
        <v>5202.0200000000004</v>
      </c>
      <c r="AI186">
        <f>HA!I185</f>
        <v>1</v>
      </c>
      <c r="AJ186">
        <f>HA!J185</f>
        <v>3.06</v>
      </c>
      <c r="AK186">
        <f>HA!K185</f>
        <v>7.8869999999999996E-2</v>
      </c>
      <c r="AL186">
        <f>HA!L185</f>
        <v>6</v>
      </c>
      <c r="AM186">
        <f>KC!E185</f>
        <v>5221.0522199999996</v>
      </c>
      <c r="AN186">
        <f>KC!F185</f>
        <v>5214.8630899999998</v>
      </c>
      <c r="AO186">
        <f>KC!G185</f>
        <v>5208.6739500000003</v>
      </c>
      <c r="AP186">
        <f>KC!H185</f>
        <v>5202.4848199999997</v>
      </c>
      <c r="AQ186">
        <f>KC!I185</f>
        <v>5196.2956800000002</v>
      </c>
      <c r="AR186">
        <f>KC!J185</f>
        <v>5193.1696199999997</v>
      </c>
      <c r="AS186">
        <f>KC!K185</f>
        <v>5186.9804899999999</v>
      </c>
      <c r="AT186">
        <f>KC!L185</f>
        <v>5180.7913500000004</v>
      </c>
      <c r="AU186">
        <f>KC!M185</f>
        <v>5174.6022199999998</v>
      </c>
      <c r="AV186">
        <f>KC!N185</f>
        <v>5168.4130800000003</v>
      </c>
      <c r="AW186">
        <f>SR_Levels!E185</f>
        <v>5193.3500000000004</v>
      </c>
      <c r="AX186">
        <f>SR_Levels!F185</f>
        <v>5178.6000000000004</v>
      </c>
      <c r="AY186">
        <f>SR_Levels!G185</f>
        <v>5161.8900000000003</v>
      </c>
      <c r="AZ186">
        <f>SR_Levels!H185</f>
        <v>5135.8500000000004</v>
      </c>
      <c r="BA186">
        <f>SR_Levels!I185</f>
        <v>5205.3100000000004</v>
      </c>
      <c r="BB186">
        <f>SR_Levels!J185</f>
        <v>0</v>
      </c>
      <c r="BC186">
        <f>SR_Levels!K185</f>
        <v>0</v>
      </c>
      <c r="BD186">
        <f>SR_Levels!L185</f>
        <v>0</v>
      </c>
      <c r="BE186">
        <f>ZigZag!E185</f>
        <v>5205.3100000000004</v>
      </c>
      <c r="BF186">
        <f>ZigZag!F185</f>
        <v>0</v>
      </c>
      <c r="BG186">
        <f>ZigZag!G185</f>
        <v>5193.4399999999996</v>
      </c>
      <c r="BH186">
        <f>Dual_Tema!E185</f>
        <v>5204.1899999999996</v>
      </c>
      <c r="BI186">
        <f>Dual_Tema!F185</f>
        <v>5198.33</v>
      </c>
      <c r="BJ186">
        <f>Pinbar!E185</f>
        <v>0</v>
      </c>
      <c r="BK186">
        <f>SSA!E185</f>
        <v>5200.5782099999997</v>
      </c>
      <c r="BL186">
        <f>SSA!F185</f>
        <v>5199.7977700000001</v>
      </c>
      <c r="BN186" t="str">
        <f t="shared" si="357"/>
        <v>Red Candle</v>
      </c>
      <c r="BO186" s="34">
        <f t="shared" si="359"/>
        <v>1.486705349250661E-3</v>
      </c>
      <c r="BP186" s="34">
        <f t="shared" si="361"/>
        <v>1.2090571472027634E-3</v>
      </c>
      <c r="BQ186" s="34">
        <f t="shared" si="369"/>
        <v>1.4982773661900151E-3</v>
      </c>
      <c r="BR186" s="34">
        <f t="shared" si="371"/>
        <v>2.3244384052731881E-3</v>
      </c>
      <c r="BS186" s="35">
        <f t="shared" si="360"/>
        <v>2.4763087162771313E-4</v>
      </c>
      <c r="BT186" s="35">
        <f t="shared" si="362"/>
        <v>1.0069897198583533E-4</v>
      </c>
      <c r="BU186" s="35">
        <f t="shared" si="370"/>
        <v>8.3178796304705926E-5</v>
      </c>
      <c r="BV186" s="35">
        <f t="shared" si="372"/>
        <v>9.6743890945161226E-5</v>
      </c>
      <c r="BW186" s="27">
        <v>96</v>
      </c>
      <c r="BX186">
        <f>F186-G186</f>
        <v>5.7000000000007276</v>
      </c>
      <c r="BY186">
        <f>ABS(F186-D185)</f>
        <v>2.6000000000003638</v>
      </c>
      <c r="BZ186">
        <f>ABS(G186-D185)</f>
        <v>3.1000000000003638</v>
      </c>
      <c r="CA186">
        <f t="shared" si="338"/>
        <v>5.7000000000007276</v>
      </c>
      <c r="CB186">
        <f t="shared" si="363"/>
        <v>3.5778571428572832</v>
      </c>
      <c r="CC186">
        <f t="shared" si="366"/>
        <v>4.1780022281615201</v>
      </c>
      <c r="CD186">
        <f t="shared" si="364"/>
        <v>-0.60014508530423694</v>
      </c>
      <c r="CE186">
        <f t="shared" si="367"/>
        <v>-1</v>
      </c>
      <c r="CF186">
        <f t="shared" si="368"/>
        <v>-36</v>
      </c>
      <c r="CG186" s="7" t="str">
        <f t="shared" si="365"/>
        <v>Low Volatility Period</v>
      </c>
      <c r="CI186" s="27"/>
      <c r="CJ186" s="27"/>
      <c r="CK186" s="27"/>
      <c r="CL186" s="27"/>
      <c r="CM186" s="27"/>
      <c r="CN186" s="27"/>
      <c r="CO186" s="27"/>
      <c r="CP186" s="27"/>
      <c r="CQ186" s="27"/>
      <c r="CR186" s="27"/>
      <c r="CS186" s="27"/>
      <c r="CZ186" s="7" t="str">
        <f>IF(AND(D186&gt;BH186,D186&gt;E186),"Bullish Trigger","-----")</f>
        <v>-----</v>
      </c>
      <c r="DA186" s="7" t="str">
        <f>IF(AND(D186&lt;BI186,D186&lt;E186),"Bearish Trigger","-----")</f>
        <v>-----</v>
      </c>
      <c r="DB186" s="13" t="str">
        <f>IF(AND(W186=BE186,W186&gt;0,BE186&gt;0),"Important High","------")</f>
        <v>Important High</v>
      </c>
      <c r="DC186" s="13" t="str">
        <f>IF(AND(X186=BF186,X186&gt;0,BF186&gt;0),"Important Low","------")</f>
        <v>------</v>
      </c>
      <c r="DD186" s="7" t="str">
        <f>IF(AND(DB186="Important High",DC186="-----",BJ186=1),"Imp High Rej","-----")</f>
        <v>-----</v>
      </c>
      <c r="DE186" s="7" t="str">
        <f>IF(AND(DB186="-----",DC186="Important Low",BJ186=1),"Imp Low Rej","-----")</f>
        <v>-----</v>
      </c>
      <c r="DF186" s="7" t="str">
        <f>IF(Y186&gt;AM186,"Overbought",IF(Y186&gt;AO186,"Bullish Momentum",IF(Y186&gt;AQ186,"Flat Momentum","-----")))</f>
        <v>Flat Momentum</v>
      </c>
      <c r="DG186" s="7" t="str">
        <f>IF(Y186&lt;AV186,"Oversold",IF(Y186&lt;AT186,"Bearish Momentum",IF(Y186&lt;AR186,"Flat Momentum","-----")))</f>
        <v>-----</v>
      </c>
      <c r="DH186" s="7" t="str">
        <f>IF(AND(DF186="Overbought",AD186=2),"Culminated Thrust","-----")</f>
        <v>-----</v>
      </c>
      <c r="DI186" s="7" t="str">
        <f>IF(AND(DG186="Oversold",AD186=5),"Culminated Thrust","-----")</f>
        <v>-----</v>
      </c>
      <c r="DJ186" s="14">
        <f>(Q186-$D186)/$D186</f>
        <v>-3.1151389986556653E-4</v>
      </c>
      <c r="DK186" s="14">
        <f>(R186-$D186)/$D186</f>
        <v>-6.3456535157808362E-4</v>
      </c>
      <c r="DL186" s="14">
        <f>(S186-$D186)/$D186</f>
        <v>9.4223340082811658E-4</v>
      </c>
      <c r="DM186" s="14">
        <f>(T186-$D186)/$D186</f>
        <v>-7.6493968744771558E-3</v>
      </c>
      <c r="DN186" s="14">
        <f>(U186-$D186)/$D186</f>
        <v>-4.8726927299963165E-3</v>
      </c>
      <c r="DO186" s="14">
        <f>(V186-$D186)/$D186</f>
        <v>-8.1108989483522059E-3</v>
      </c>
      <c r="DP186" s="14">
        <f t="shared" si="306"/>
        <v>9.4223340082811658E-4</v>
      </c>
      <c r="DQ186" s="14">
        <f t="shared" si="307"/>
        <v>-3.1151389986556653E-4</v>
      </c>
      <c r="DR186" s="14">
        <f t="shared" si="308"/>
        <v>-6.3456535157808362E-4</v>
      </c>
      <c r="DS186" s="14">
        <f t="shared" si="309"/>
        <v>-4.8726927299963165E-3</v>
      </c>
      <c r="DT186" s="14">
        <f t="shared" si="310"/>
        <v>-7.6493968744771558E-3</v>
      </c>
      <c r="DU186" s="14">
        <f t="shared" si="311"/>
        <v>-8.1108989483522059E-3</v>
      </c>
      <c r="DV186" t="str">
        <f>IF($D186&gt;Q186,"SUP","RES")</f>
        <v>SUP</v>
      </c>
      <c r="DW186" t="str">
        <f>IF($D186&gt;R186,"SUP","RES")</f>
        <v>SUP</v>
      </c>
      <c r="DX186" t="str">
        <f>IF($D186&gt;S186,"SUP","RES")</f>
        <v>RES</v>
      </c>
      <c r="DY186" t="str">
        <f>IF($D186&gt;T186,"SUP","RES")</f>
        <v>SUP</v>
      </c>
      <c r="DZ186" t="str">
        <f>IF($D186&gt;U186,"SUP","RES")</f>
        <v>SUP</v>
      </c>
      <c r="EA186" t="str">
        <f>IF($D186&gt;V186,"SUP","RES")</f>
        <v>SUP</v>
      </c>
      <c r="EB186" s="7">
        <f t="shared" si="312"/>
        <v>1</v>
      </c>
      <c r="EC186" s="7">
        <f t="shared" si="313"/>
        <v>5</v>
      </c>
      <c r="ED186" s="13" t="str">
        <f t="shared" si="314"/>
        <v>-----</v>
      </c>
      <c r="EE186" s="13" t="str">
        <f t="shared" si="315"/>
        <v>-----</v>
      </c>
      <c r="EF186" s="7">
        <f>IF(OR(ED186="All Sup",EE186="All Res"),"na",((D186-MIN(Q186:V186))/(MAX(Q186:V186)-MIN(Q186:V186))))</f>
        <v>0.89592183517416191</v>
      </c>
      <c r="EG186">
        <v>1.4999999999999999E-4</v>
      </c>
      <c r="EH186">
        <f>Q186*(1+$EG186)</f>
        <v>5199.5698185000001</v>
      </c>
      <c r="EI186">
        <f>Q186*(1-$EG186)</f>
        <v>5198.0101814999998</v>
      </c>
      <c r="EJ186">
        <f>R186*(1+$EG186)</f>
        <v>5197.8895665</v>
      </c>
      <c r="EK186">
        <f>R186*(1-$EG186)</f>
        <v>5196.3304334999993</v>
      </c>
      <c r="EL186">
        <f>S186*(1+$EG186)</f>
        <v>5206.0907965000006</v>
      </c>
      <c r="EM186">
        <f>S186*(1-$EG186)</f>
        <v>5204.5292035000002</v>
      </c>
      <c r="EN186">
        <f>T186*(1+$EG186)</f>
        <v>5161.4040945000006</v>
      </c>
      <c r="EO186">
        <f>T186*(1-$EG186)</f>
        <v>5159.8559055000005</v>
      </c>
      <c r="EP186">
        <f>U186*(1+$EG186)</f>
        <v>5175.8462605000004</v>
      </c>
      <c r="EQ186">
        <f>U186*(1-$EG186)</f>
        <v>5174.2937394999999</v>
      </c>
      <c r="ER186">
        <f>V186*(1+$EG186)</f>
        <v>5159.0037345000001</v>
      </c>
      <c r="ES186">
        <f>V186*(1-$EG186)</f>
        <v>5157.4562655</v>
      </c>
      <c r="ET186" s="7" t="str">
        <f t="shared" si="316"/>
        <v>-----</v>
      </c>
      <c r="EU186" s="7" t="str">
        <f t="shared" si="317"/>
        <v>-----</v>
      </c>
      <c r="EV186" s="7" t="str">
        <f t="shared" si="318"/>
        <v>-----</v>
      </c>
      <c r="EW186" s="7" t="str">
        <f t="shared" si="319"/>
        <v>-----</v>
      </c>
      <c r="EX186" s="7" t="str">
        <f t="shared" si="320"/>
        <v>-----</v>
      </c>
      <c r="EY186" s="7" t="str">
        <f t="shared" si="321"/>
        <v>-----</v>
      </c>
      <c r="EZ186">
        <f t="shared" si="339"/>
        <v>2</v>
      </c>
      <c r="FA186">
        <f t="shared" si="340"/>
        <v>2</v>
      </c>
      <c r="FB186">
        <f t="shared" si="341"/>
        <v>184</v>
      </c>
      <c r="FC186">
        <f t="shared" si="342"/>
        <v>184</v>
      </c>
      <c r="FD186">
        <f t="shared" si="343"/>
        <v>184</v>
      </c>
      <c r="FE186">
        <f t="shared" si="344"/>
        <v>184</v>
      </c>
      <c r="FF186">
        <f t="shared" si="345"/>
        <v>1</v>
      </c>
      <c r="FG186">
        <f t="shared" si="346"/>
        <v>2</v>
      </c>
      <c r="FH186">
        <f t="shared" si="347"/>
        <v>0</v>
      </c>
      <c r="FI186">
        <f t="shared" si="348"/>
        <v>0</v>
      </c>
      <c r="FJ186">
        <f t="shared" si="349"/>
        <v>0</v>
      </c>
      <c r="FK186">
        <f t="shared" si="350"/>
        <v>0</v>
      </c>
      <c r="FL186" s="7" t="str">
        <f t="shared" si="322"/>
        <v>-----</v>
      </c>
      <c r="FM186" s="7" t="str">
        <f t="shared" si="323"/>
        <v>-----</v>
      </c>
      <c r="FN186" s="7" t="str">
        <f t="shared" si="324"/>
        <v>-----</v>
      </c>
      <c r="FO186" s="7" t="str">
        <f t="shared" si="325"/>
        <v>-----</v>
      </c>
      <c r="FP186" s="7" t="str">
        <f t="shared" si="326"/>
        <v>-----</v>
      </c>
      <c r="FQ186" s="7" t="str">
        <f t="shared" si="327"/>
        <v>-----</v>
      </c>
      <c r="FR186" s="13" t="str">
        <f>IF(FL186="-----","-----",(D186-Q186)/Q186)</f>
        <v>-----</v>
      </c>
      <c r="FS186" s="13" t="str">
        <f>IF(FM186="-----","-----",(Q186-R186)/R186)</f>
        <v>-----</v>
      </c>
      <c r="FT186" s="13" t="str">
        <f>IF(FN186="-----","-----",(R186-S186)/S186)</f>
        <v>-----</v>
      </c>
      <c r="FU186" s="13" t="str">
        <f>IF(FO186="-----","-----",(S186-T186)/T186)</f>
        <v>-----</v>
      </c>
      <c r="FV186" s="13" t="str">
        <f>IF(FP186="-----","-----",(T186-U186)/U186)</f>
        <v>-----</v>
      </c>
      <c r="FW186" s="13" t="str">
        <f>IF(FQ186="-----","-----",(U186-V186)/V186)</f>
        <v>-----</v>
      </c>
      <c r="FX186" s="7" t="str">
        <f t="shared" si="328"/>
        <v>-----</v>
      </c>
      <c r="FY186" s="7" t="str">
        <f t="shared" si="329"/>
        <v>-----</v>
      </c>
      <c r="FZ186" s="7" t="str">
        <f t="shared" si="330"/>
        <v>-----</v>
      </c>
      <c r="GA186" s="7" t="str">
        <f t="shared" si="331"/>
        <v>-----</v>
      </c>
      <c r="GB186" s="7" t="str">
        <f t="shared" si="332"/>
        <v>-----</v>
      </c>
      <c r="GC186" s="7" t="str">
        <f t="shared" si="333"/>
        <v>-----</v>
      </c>
      <c r="GD186" s="7" t="str">
        <f>IF(AND(BG186&gt;AA186,BG185&gt;AA185,BG184&gt;AA184,BG183&gt;AA183,BG182&gt;AA182,BG181&gt;AA181,BG180&gt;AA180,BG179&gt;AA179,BG178&gt;AA178,BG177&gt;AA177,BG176&gt;AA176,BG175&gt;AA175),"Bullish",IF(AND(BG186&lt;AA186,BG185&lt;AA185,BG184&lt;AA184,BG183&lt;AA183,BG182&lt;AA182,BG181&lt;AA181,BG180&lt;AA180,BG179&lt;AA179,BG178&lt;AA178,BG177&lt;AA177,BG176&lt;AA176,BG175&lt;AA175),"Bearish","-----"))</f>
        <v>Bullish</v>
      </c>
      <c r="GE186">
        <f>(Z186-BG186)/BG186</f>
        <v>8.2411657783678163E-4</v>
      </c>
      <c r="GI186" s="7" t="str">
        <f>IF(Y186&gt;Z186,"Bullish","Bearish")</f>
        <v>Bullish</v>
      </c>
      <c r="GJ186" s="19" t="str">
        <f>IF(AND(D186&gt;Y186,D185&lt;Y185),"TEMA crossover","-----")</f>
        <v>-----</v>
      </c>
      <c r="GK186" s="19" t="str">
        <f>IF(AND(D186&lt;Y186,D185&gt;Y185),"TEMA crossunder","-----")</f>
        <v>TEMA crossunder</v>
      </c>
      <c r="GL186" s="20" t="str">
        <f>IF(GD186="Bearish","YES","-----")</f>
        <v>-----</v>
      </c>
      <c r="GM186" s="20" t="str">
        <f>IF(GH186="Reverse to Bearish","YES","-----")</f>
        <v>-----</v>
      </c>
      <c r="GN186" s="20" t="str">
        <f>IF(AND(GI186="Bullish",GI185="Bullish",GI184="Bullish",GI183="Bullish"),"YES","-----")</f>
        <v>YES</v>
      </c>
      <c r="GO186" s="20" t="str">
        <f>IF(OR(GK186="TEMA crossunder",GK185="TEMA crossunder",GK184="TEMA crossunder",GK183="TEMA crossunder"),"YES","-----")</f>
        <v>YES</v>
      </c>
      <c r="GP186" s="20" t="str">
        <f>IF(GD186="Bullish","YES","-----")</f>
        <v>YES</v>
      </c>
      <c r="GQ186" s="20" t="str">
        <f>IF(GH186="Reverse to Bullish","YES","-----")</f>
        <v>-----</v>
      </c>
      <c r="GR186" s="20" t="str">
        <f>IF(AND(GI186="Bearish",GI185="Bearish",GI184="Bearish",GI183="Bearish"),"YES","-----")</f>
        <v>-----</v>
      </c>
      <c r="GS186" s="20" t="str">
        <f>IF(OR(GJ186="TEMA crossover",GJ185="TEMA crossover",GJ184="TEMA crossover",GJ183="TEMA crossover"),"YES","-----")</f>
        <v>-----</v>
      </c>
      <c r="GT186" s="20" t="str">
        <f t="shared" si="351"/>
        <v>-----</v>
      </c>
      <c r="GU186" s="20" t="str">
        <f t="shared" si="352"/>
        <v>-----</v>
      </c>
      <c r="GV186" s="20" t="str">
        <f t="shared" si="353"/>
        <v>-----</v>
      </c>
      <c r="GW186" s="20" t="str">
        <f t="shared" si="354"/>
        <v>-----</v>
      </c>
      <c r="GX186" s="20" t="str">
        <f t="shared" si="355"/>
        <v>-----</v>
      </c>
      <c r="GY186" s="20" t="str">
        <f t="shared" si="356"/>
        <v>-----</v>
      </c>
      <c r="GZ186" s="7" t="str">
        <f>IF(G186&gt;BH186,"YES","-----")</f>
        <v>-----</v>
      </c>
      <c r="HA186" s="7" t="str">
        <f>IF(F186&lt;BI186,"YES","-----")</f>
        <v>-----</v>
      </c>
      <c r="HB186">
        <f>BH186-BI186</f>
        <v>5.8599999999996726</v>
      </c>
      <c r="HI186">
        <f t="shared" si="334"/>
        <v>-2.2482099999997445</v>
      </c>
      <c r="HJ186">
        <f t="shared" si="335"/>
        <v>3.6117899999999281</v>
      </c>
      <c r="HK186" s="7"/>
      <c r="HL186" s="7"/>
      <c r="HM186" s="7"/>
      <c r="HN186" s="7"/>
      <c r="HO186" s="7"/>
      <c r="HP186" s="7"/>
      <c r="HQ186" s="28">
        <f t="shared" si="358"/>
        <v>0.78043999999954394</v>
      </c>
      <c r="HR186" s="28" t="str">
        <f t="shared" si="336"/>
        <v>Bull</v>
      </c>
      <c r="HS186">
        <f t="shared" si="337"/>
        <v>0.78043999999954394</v>
      </c>
    </row>
    <row r="187" spans="1:227" x14ac:dyDescent="0.55000000000000004">
      <c r="A187">
        <f>Validation!A186</f>
        <v>1772083800</v>
      </c>
      <c r="B187" t="str">
        <f>Price!B186</f>
        <v>XAUUSD</v>
      </c>
      <c r="C187" t="str">
        <f>Price!C186</f>
        <v>M5</v>
      </c>
      <c r="D187">
        <f>Price!D186</f>
        <v>5201.13</v>
      </c>
      <c r="E187">
        <f>Price!E186</f>
        <v>5200.32</v>
      </c>
      <c r="F187">
        <f>Price!F186</f>
        <v>5201.63</v>
      </c>
      <c r="G187">
        <f>Price!G186</f>
        <v>5199.0600000000004</v>
      </c>
      <c r="H187">
        <f>Price!H186</f>
        <v>538</v>
      </c>
      <c r="I187">
        <f>Diagonals!E186</f>
        <v>5180.3599999999997</v>
      </c>
      <c r="J187">
        <f>Diagonals!F186</f>
        <v>0</v>
      </c>
      <c r="K187">
        <f>Diagonals!G186</f>
        <v>0</v>
      </c>
      <c r="L187">
        <f>Diagonals!H186</f>
        <v>5180.7299999999996</v>
      </c>
      <c r="M187">
        <f>Diagonals!I186</f>
        <v>0</v>
      </c>
      <c r="N187">
        <f>Diagonals!J186</f>
        <v>0</v>
      </c>
      <c r="O187">
        <f>Diagonals!K186</f>
        <v>0</v>
      </c>
      <c r="P187">
        <f>Diagonals!L186</f>
        <v>0</v>
      </c>
      <c r="Q187">
        <f>Trendlines!E186</f>
        <v>5198.79</v>
      </c>
      <c r="R187">
        <f>Trendlines!F186</f>
        <v>5197.09</v>
      </c>
      <c r="S187">
        <f>Trendlines!G186</f>
        <v>5205.29</v>
      </c>
      <c r="T187">
        <f>Trendlines!H186</f>
        <v>5160.7</v>
      </c>
      <c r="U187">
        <f>Trendlines!I186</f>
        <v>5175.09</v>
      </c>
      <c r="V187">
        <f>Trendlines!J186</f>
        <v>5158.2700000000004</v>
      </c>
      <c r="W187">
        <f>Trendlines!K186</f>
        <v>0</v>
      </c>
      <c r="X187">
        <f>Trendlines!L186</f>
        <v>0</v>
      </c>
      <c r="Y187">
        <f>Tema_Hrma_Smma!E186</f>
        <v>5201.59</v>
      </c>
      <c r="Z187">
        <f>Tema_Hrma_Smma!F186</f>
        <v>5198.75</v>
      </c>
      <c r="AA187">
        <f>Tema_Hrma_Smma!G186</f>
        <v>5189.24</v>
      </c>
      <c r="AB187">
        <f>ZScore!H186</f>
        <v>1</v>
      </c>
      <c r="AC187">
        <f>ZScore!I186</f>
        <v>0.79715999999999998</v>
      </c>
      <c r="AD187">
        <f>ZScore!J186</f>
        <v>0</v>
      </c>
      <c r="AE187">
        <f>HA!E186</f>
        <v>5200.49</v>
      </c>
      <c r="AF187">
        <f>HA!F186</f>
        <v>5201.63</v>
      </c>
      <c r="AG187">
        <f>HA!G186</f>
        <v>5199.0600000000004</v>
      </c>
      <c r="AH187">
        <f>HA!H186</f>
        <v>5200.54</v>
      </c>
      <c r="AI187">
        <f>HA!I186</f>
        <v>1</v>
      </c>
      <c r="AJ187">
        <f>HA!J186</f>
        <v>0.04</v>
      </c>
      <c r="AK187">
        <f>HA!K186</f>
        <v>-1.0746</v>
      </c>
      <c r="AL187">
        <f>HA!L186</f>
        <v>7</v>
      </c>
      <c r="AM187">
        <f>KC!E186</f>
        <v>5221.4833200000003</v>
      </c>
      <c r="AN187">
        <f>KC!F186</f>
        <v>5215.3445000000002</v>
      </c>
      <c r="AO187">
        <f>KC!G186</f>
        <v>5209.2056700000003</v>
      </c>
      <c r="AP187">
        <f>KC!H186</f>
        <v>5203.0668400000004</v>
      </c>
      <c r="AQ187">
        <f>KC!I186</f>
        <v>5196.9280200000003</v>
      </c>
      <c r="AR187">
        <f>KC!J186</f>
        <v>5193.7495099999996</v>
      </c>
      <c r="AS187">
        <f>KC!K186</f>
        <v>5187.6106799999998</v>
      </c>
      <c r="AT187">
        <f>KC!L186</f>
        <v>5181.4718499999999</v>
      </c>
      <c r="AU187">
        <f>KC!M186</f>
        <v>5175.3330299999998</v>
      </c>
      <c r="AV187">
        <f>KC!N186</f>
        <v>5169.1941999999999</v>
      </c>
      <c r="AW187">
        <f>SR_Levels!E186</f>
        <v>5193.3500000000004</v>
      </c>
      <c r="AX187">
        <f>SR_Levels!F186</f>
        <v>5178.6000000000004</v>
      </c>
      <c r="AY187">
        <f>SR_Levels!G186</f>
        <v>5161.8900000000003</v>
      </c>
      <c r="AZ187">
        <f>SR_Levels!H186</f>
        <v>5135.8500000000004</v>
      </c>
      <c r="BA187">
        <f>SR_Levels!I186</f>
        <v>5205.3100000000004</v>
      </c>
      <c r="BB187">
        <f>SR_Levels!J186</f>
        <v>0</v>
      </c>
      <c r="BC187">
        <f>SR_Levels!K186</f>
        <v>0</v>
      </c>
      <c r="BD187">
        <f>SR_Levels!L186</f>
        <v>0</v>
      </c>
      <c r="BE187">
        <f>ZigZag!E186</f>
        <v>0</v>
      </c>
      <c r="BF187">
        <f>ZigZag!F186</f>
        <v>0</v>
      </c>
      <c r="BG187">
        <f>ZigZag!G186</f>
        <v>5193.95</v>
      </c>
      <c r="BH187">
        <f>Dual_Tema!E186</f>
        <v>5203.76</v>
      </c>
      <c r="BI187">
        <f>Dual_Tema!F186</f>
        <v>5199.25</v>
      </c>
      <c r="BJ187">
        <f>Pinbar!E186</f>
        <v>0</v>
      </c>
      <c r="BK187">
        <f>SSA!E186</f>
        <v>5200.3155999999999</v>
      </c>
      <c r="BL187">
        <f>SSA!F186</f>
        <v>5200.0566900000003</v>
      </c>
      <c r="BN187" t="str">
        <f t="shared" si="357"/>
        <v>Green Candle</v>
      </c>
      <c r="BO187" s="34">
        <f t="shared" si="359"/>
        <v>1.5173542579309807E-3</v>
      </c>
      <c r="BP187" s="34">
        <f t="shared" si="361"/>
        <v>1.2069622665482616E-3</v>
      </c>
      <c r="BQ187" s="34">
        <f t="shared" si="369"/>
        <v>1.3573144811016569E-3</v>
      </c>
      <c r="BR187" s="34">
        <f t="shared" si="371"/>
        <v>2.4226374947962093E-3</v>
      </c>
      <c r="BS187" s="35">
        <f t="shared" si="360"/>
        <v>2.5273263803593515E-4</v>
      </c>
      <c r="BT187" s="35">
        <f t="shared" si="362"/>
        <v>1.0052459168696792E-4</v>
      </c>
      <c r="BU187" s="35">
        <f t="shared" si="370"/>
        <v>7.5358070525721743E-5</v>
      </c>
      <c r="BV187" s="35">
        <f t="shared" si="372"/>
        <v>1.0082623427365434E-4</v>
      </c>
      <c r="BW187" s="27">
        <v>96</v>
      </c>
      <c r="BX187">
        <f>F187-G187</f>
        <v>2.569999999999709</v>
      </c>
      <c r="BY187">
        <f>ABS(F187-D186)</f>
        <v>1.2200000000002547</v>
      </c>
      <c r="BZ187">
        <f>ABS(G187-D186)</f>
        <v>1.3499999999994543</v>
      </c>
      <c r="CA187">
        <f t="shared" si="338"/>
        <v>2.569999999999709</v>
      </c>
      <c r="CB187">
        <f t="shared" si="363"/>
        <v>3.4878571428572678</v>
      </c>
      <c r="CC187">
        <f t="shared" si="366"/>
        <v>4.0631449261499624</v>
      </c>
      <c r="CD187">
        <f t="shared" si="364"/>
        <v>-0.57528778329269459</v>
      </c>
      <c r="CE187">
        <f t="shared" si="367"/>
        <v>-1</v>
      </c>
      <c r="CF187">
        <f t="shared" si="368"/>
        <v>-37</v>
      </c>
      <c r="CG187" s="7" t="str">
        <f t="shared" si="365"/>
        <v>Low Volatility Period</v>
      </c>
      <c r="CI187" s="27"/>
      <c r="CJ187" s="27"/>
      <c r="CK187" s="27"/>
      <c r="CL187" s="27"/>
      <c r="CM187" s="27"/>
      <c r="CN187" s="27"/>
      <c r="CO187" s="27"/>
      <c r="CP187" s="27"/>
      <c r="CQ187" s="27"/>
      <c r="CR187" s="27"/>
      <c r="CS187" s="27"/>
      <c r="CZ187" s="7" t="str">
        <f>IF(AND(D187&gt;BH187,D187&gt;E187),"Bullish Trigger","-----")</f>
        <v>-----</v>
      </c>
      <c r="DA187" s="7" t="str">
        <f>IF(AND(D187&lt;BI187,D187&lt;E187),"Bearish Trigger","-----")</f>
        <v>-----</v>
      </c>
      <c r="DB187" s="13" t="str">
        <f>IF(AND(W187=BE187,W187&gt;0,BE187&gt;0),"Important High","------")</f>
        <v>------</v>
      </c>
      <c r="DC187" s="13" t="str">
        <f>IF(AND(X187=BF187,X187&gt;0,BF187&gt;0),"Important Low","------")</f>
        <v>------</v>
      </c>
      <c r="DD187" s="7" t="str">
        <f>IF(AND(DB187="Important High",DC187="-----",BJ187=1),"Imp High Rej","-----")</f>
        <v>-----</v>
      </c>
      <c r="DE187" s="7" t="str">
        <f>IF(AND(DB187="-----",DC187="Important Low",BJ187=1),"Imp Low Rej","-----")</f>
        <v>-----</v>
      </c>
      <c r="DF187" s="7" t="str">
        <f>IF(Y187&gt;AM187,"Overbought",IF(Y187&gt;AO187,"Bullish Momentum",IF(Y187&gt;AQ187,"Flat Momentum","-----")))</f>
        <v>Flat Momentum</v>
      </c>
      <c r="DG187" s="7" t="str">
        <f>IF(Y187&lt;AV187,"Oversold",IF(Y187&lt;AT187,"Bearish Momentum",IF(Y187&lt;AR187,"Flat Momentum","-----")))</f>
        <v>-----</v>
      </c>
      <c r="DH187" s="7" t="str">
        <f>IF(AND(DF187="Overbought",AD187=2),"Culminated Thrust","-----")</f>
        <v>-----</v>
      </c>
      <c r="DI187" s="7" t="str">
        <f>IF(AND(DG187="Oversold",AD187=5),"Culminated Thrust","-----")</f>
        <v>-----</v>
      </c>
      <c r="DJ187" s="14">
        <f>(Q187-$D187)/$D187</f>
        <v>-4.4990223278405762E-4</v>
      </c>
      <c r="DK187" s="14">
        <f>(R187-$D187)/$D187</f>
        <v>-7.7675428224250568E-4</v>
      </c>
      <c r="DL187" s="14">
        <f>(S187-$D187)/$D187</f>
        <v>7.9982619161602471E-4</v>
      </c>
      <c r="DM187" s="14">
        <f>(T187-$D187)/$D187</f>
        <v>-7.7733107997685676E-3</v>
      </c>
      <c r="DN187" s="14">
        <f>(U187-$D187)/$D187</f>
        <v>-5.0066043340581687E-3</v>
      </c>
      <c r="DO187" s="14">
        <f>(V187-$D187)/$D187</f>
        <v>-8.2405169645826341E-3</v>
      </c>
      <c r="DP187" s="14">
        <f t="shared" si="306"/>
        <v>7.9982619161602471E-4</v>
      </c>
      <c r="DQ187" s="14">
        <f t="shared" si="307"/>
        <v>-4.4990223278405762E-4</v>
      </c>
      <c r="DR187" s="14">
        <f t="shared" si="308"/>
        <v>-7.7675428224250568E-4</v>
      </c>
      <c r="DS187" s="14">
        <f t="shared" si="309"/>
        <v>-5.0066043340581687E-3</v>
      </c>
      <c r="DT187" s="14">
        <f t="shared" si="310"/>
        <v>-7.7733107997685676E-3</v>
      </c>
      <c r="DU187" s="14">
        <f t="shared" si="311"/>
        <v>-8.2405169645826341E-3</v>
      </c>
      <c r="DV187" t="str">
        <f>IF($D187&gt;Q187,"SUP","RES")</f>
        <v>SUP</v>
      </c>
      <c r="DW187" t="str">
        <f>IF($D187&gt;R187,"SUP","RES")</f>
        <v>SUP</v>
      </c>
      <c r="DX187" t="str">
        <f>IF($D187&gt;S187,"SUP","RES")</f>
        <v>RES</v>
      </c>
      <c r="DY187" t="str">
        <f>IF($D187&gt;T187,"SUP","RES")</f>
        <v>SUP</v>
      </c>
      <c r="DZ187" t="str">
        <f>IF($D187&gt;U187,"SUP","RES")</f>
        <v>SUP</v>
      </c>
      <c r="EA187" t="str">
        <f>IF($D187&gt;V187,"SUP","RES")</f>
        <v>SUP</v>
      </c>
      <c r="EB187" s="7">
        <f t="shared" si="312"/>
        <v>1</v>
      </c>
      <c r="EC187" s="7">
        <f t="shared" si="313"/>
        <v>5</v>
      </c>
      <c r="ED187" s="13" t="str">
        <f t="shared" si="314"/>
        <v>-----</v>
      </c>
      <c r="EE187" s="13" t="str">
        <f t="shared" si="315"/>
        <v>-----</v>
      </c>
      <c r="EF187" s="7">
        <f>IF(OR(ED187="All Sup",EE187="All Res"),"na",((D187-MIN(Q187:V187))/(MAX(Q187:V187)-MIN(Q187:V187))))</f>
        <v>0.91152700978307322</v>
      </c>
      <c r="EG187">
        <v>1.4999999999999999E-4</v>
      </c>
      <c r="EH187">
        <f>Q187*(1+$EG187)</f>
        <v>5199.5698185000001</v>
      </c>
      <c r="EI187">
        <f>Q187*(1-$EG187)</f>
        <v>5198.0101814999998</v>
      </c>
      <c r="EJ187">
        <f>R187*(1+$EG187)</f>
        <v>5197.8695635000004</v>
      </c>
      <c r="EK187">
        <f>R187*(1-$EG187)</f>
        <v>5196.3104364999999</v>
      </c>
      <c r="EL187">
        <f>S187*(1+$EG187)</f>
        <v>5206.0707935</v>
      </c>
      <c r="EM187">
        <f>S187*(1-$EG187)</f>
        <v>5204.5092064999999</v>
      </c>
      <c r="EN187">
        <f>T187*(1+$EG187)</f>
        <v>5161.4741050000002</v>
      </c>
      <c r="EO187">
        <f>T187*(1-$EG187)</f>
        <v>5159.9258950000003</v>
      </c>
      <c r="EP187">
        <f>U187*(1+$EG187)</f>
        <v>5175.866263500001</v>
      </c>
      <c r="EQ187">
        <f>U187*(1-$EG187)</f>
        <v>5174.3137365000002</v>
      </c>
      <c r="ER187">
        <f>V187*(1+$EG187)</f>
        <v>5159.0437405000011</v>
      </c>
      <c r="ES187">
        <f>V187*(1-$EG187)</f>
        <v>5157.4962595000006</v>
      </c>
      <c r="ET187" s="7" t="str">
        <f t="shared" si="316"/>
        <v>-----</v>
      </c>
      <c r="EU187" s="7" t="str">
        <f t="shared" si="317"/>
        <v>-----</v>
      </c>
      <c r="EV187" s="7" t="str">
        <f t="shared" si="318"/>
        <v>-----</v>
      </c>
      <c r="EW187" s="7" t="str">
        <f t="shared" si="319"/>
        <v>-----</v>
      </c>
      <c r="EX187" s="7" t="str">
        <f t="shared" si="320"/>
        <v>-----</v>
      </c>
      <c r="EY187" s="7" t="str">
        <f t="shared" si="321"/>
        <v>-----</v>
      </c>
      <c r="EZ187">
        <f t="shared" si="339"/>
        <v>3</v>
      </c>
      <c r="FA187">
        <f t="shared" si="340"/>
        <v>3</v>
      </c>
      <c r="FB187">
        <f t="shared" si="341"/>
        <v>185</v>
      </c>
      <c r="FC187">
        <f t="shared" si="342"/>
        <v>185</v>
      </c>
      <c r="FD187">
        <f t="shared" si="343"/>
        <v>185</v>
      </c>
      <c r="FE187">
        <f t="shared" si="344"/>
        <v>185</v>
      </c>
      <c r="FF187">
        <f t="shared" si="345"/>
        <v>1</v>
      </c>
      <c r="FG187">
        <f t="shared" si="346"/>
        <v>2</v>
      </c>
      <c r="FH187">
        <f t="shared" si="347"/>
        <v>0</v>
      </c>
      <c r="FI187">
        <f t="shared" si="348"/>
        <v>0</v>
      </c>
      <c r="FJ187">
        <f t="shared" si="349"/>
        <v>0</v>
      </c>
      <c r="FK187">
        <f t="shared" si="350"/>
        <v>0</v>
      </c>
      <c r="FL187" s="7" t="str">
        <f t="shared" si="322"/>
        <v>-----</v>
      </c>
      <c r="FM187" s="7" t="str">
        <f t="shared" si="323"/>
        <v>-----</v>
      </c>
      <c r="FN187" s="7" t="str">
        <f t="shared" si="324"/>
        <v>-----</v>
      </c>
      <c r="FO187" s="7" t="str">
        <f t="shared" si="325"/>
        <v>-----</v>
      </c>
      <c r="FP187" s="7" t="str">
        <f t="shared" si="326"/>
        <v>-----</v>
      </c>
      <c r="FQ187" s="7" t="str">
        <f t="shared" si="327"/>
        <v>-----</v>
      </c>
      <c r="FR187" s="13" t="str">
        <f>IF(FL187="-----","-----",(D187-Q187)/Q187)</f>
        <v>-----</v>
      </c>
      <c r="FS187" s="13" t="str">
        <f>IF(FM187="-----","-----",(Q187-R187)/R187)</f>
        <v>-----</v>
      </c>
      <c r="FT187" s="13" t="str">
        <f>IF(FN187="-----","-----",(R187-S187)/S187)</f>
        <v>-----</v>
      </c>
      <c r="FU187" s="13" t="str">
        <f>IF(FO187="-----","-----",(S187-T187)/T187)</f>
        <v>-----</v>
      </c>
      <c r="FV187" s="13" t="str">
        <f>IF(FP187="-----","-----",(T187-U187)/U187)</f>
        <v>-----</v>
      </c>
      <c r="FW187" s="13" t="str">
        <f>IF(FQ187="-----","-----",(U187-V187)/V187)</f>
        <v>-----</v>
      </c>
      <c r="FX187" s="7" t="str">
        <f t="shared" si="328"/>
        <v>-----</v>
      </c>
      <c r="FY187" s="7" t="str">
        <f t="shared" si="329"/>
        <v>-----</v>
      </c>
      <c r="FZ187" s="7" t="str">
        <f t="shared" si="330"/>
        <v>-----</v>
      </c>
      <c r="GA187" s="7" t="str">
        <f t="shared" si="331"/>
        <v>-----</v>
      </c>
      <c r="GB187" s="7" t="str">
        <f t="shared" si="332"/>
        <v>-----</v>
      </c>
      <c r="GC187" s="7" t="str">
        <f t="shared" si="333"/>
        <v>-----</v>
      </c>
      <c r="GD187" s="7" t="str">
        <f>IF(AND(BG187&gt;AA187,BG186&gt;AA186,BG185&gt;AA185,BG184&gt;AA184,BG183&gt;AA183,BG182&gt;AA182,BG181&gt;AA181,BG180&gt;AA180,BG179&gt;AA179,BG178&gt;AA178,BG177&gt;AA177,BG176&gt;AA176),"Bullish",IF(AND(BG187&lt;AA187,BG186&lt;AA186,BG185&lt;AA185,BG184&lt;AA184,BG183&lt;AA183,BG182&lt;AA182,BG181&lt;AA181,BG180&lt;AA180,BG179&lt;AA179,BG178&lt;AA178,BG177&lt;AA177,BG176&lt;AA176),"Bearish","-----"))</f>
        <v>Bullish</v>
      </c>
      <c r="GE187">
        <f>(Z187-BG187)/BG187</f>
        <v>9.2415213854584312E-4</v>
      </c>
      <c r="GI187" s="7" t="str">
        <f>IF(Y187&gt;Z187,"Bullish","Bearish")</f>
        <v>Bullish</v>
      </c>
      <c r="GJ187" s="19" t="str">
        <f>IF(AND(D187&gt;Y187,D186&lt;Y186),"TEMA crossover","-----")</f>
        <v>-----</v>
      </c>
      <c r="GK187" s="19" t="str">
        <f>IF(AND(D187&lt;Y187,D186&gt;Y186),"TEMA crossunder","-----")</f>
        <v>-----</v>
      </c>
      <c r="GL187" s="20" t="str">
        <f>IF(GD187="Bearish","YES","-----")</f>
        <v>-----</v>
      </c>
      <c r="GM187" s="20" t="str">
        <f>IF(GH187="Reverse to Bearish","YES","-----")</f>
        <v>-----</v>
      </c>
      <c r="GN187" s="20" t="str">
        <f>IF(AND(GI187="Bullish",GI186="Bullish",GI185="Bullish",GI184="Bullish"),"YES","-----")</f>
        <v>YES</v>
      </c>
      <c r="GO187" s="20" t="str">
        <f>IF(OR(GK187="TEMA crossunder",GK186="TEMA crossunder",GK185="TEMA crossunder",GK184="TEMA crossunder"),"YES","-----")</f>
        <v>YES</v>
      </c>
      <c r="GP187" s="20" t="str">
        <f>IF(GD187="Bullish","YES","-----")</f>
        <v>YES</v>
      </c>
      <c r="GQ187" s="20" t="str">
        <f>IF(GH187="Reverse to Bullish","YES","-----")</f>
        <v>-----</v>
      </c>
      <c r="GR187" s="20" t="str">
        <f>IF(AND(GI187="Bearish",GI186="Bearish",GI185="Bearish",GI184="Bearish"),"YES","-----")</f>
        <v>-----</v>
      </c>
      <c r="GS187" s="20" t="str">
        <f>IF(OR(GJ187="TEMA crossover",GJ186="TEMA crossover",GJ185="TEMA crossover",GJ184="TEMA crossover"),"YES","-----")</f>
        <v>-----</v>
      </c>
      <c r="GT187" s="20" t="str">
        <f t="shared" si="351"/>
        <v>-----</v>
      </c>
      <c r="GU187" s="20" t="str">
        <f t="shared" si="352"/>
        <v>-----</v>
      </c>
      <c r="GV187" s="20" t="str">
        <f t="shared" si="353"/>
        <v>-----</v>
      </c>
      <c r="GW187" s="20" t="str">
        <f t="shared" si="354"/>
        <v>-----</v>
      </c>
      <c r="GX187" s="20" t="str">
        <f t="shared" si="355"/>
        <v>-----</v>
      </c>
      <c r="GY187" s="20" t="str">
        <f t="shared" si="356"/>
        <v>-----</v>
      </c>
      <c r="GZ187" s="7" t="str">
        <f>IF(G187&gt;BH187,"YES","-----")</f>
        <v>-----</v>
      </c>
      <c r="HA187" s="7" t="str">
        <f>IF(F187&lt;BI187,"YES","-----")</f>
        <v>-----</v>
      </c>
      <c r="HB187">
        <f>BH187-BI187</f>
        <v>4.5100000000002183</v>
      </c>
      <c r="HI187">
        <f t="shared" si="334"/>
        <v>-1.065599999999904</v>
      </c>
      <c r="HJ187">
        <f t="shared" si="335"/>
        <v>3.4444000000003143</v>
      </c>
      <c r="HK187" s="7"/>
      <c r="HL187" s="7"/>
      <c r="HM187" s="7"/>
      <c r="HN187" s="7"/>
      <c r="HO187" s="7"/>
      <c r="HP187" s="7"/>
      <c r="HQ187" s="28">
        <f t="shared" si="358"/>
        <v>0.25890999999955966</v>
      </c>
      <c r="HR187" s="28" t="str">
        <f t="shared" si="336"/>
        <v>Bull</v>
      </c>
      <c r="HS187">
        <f t="shared" si="337"/>
        <v>0.25890999999955966</v>
      </c>
    </row>
    <row r="188" spans="1:227" x14ac:dyDescent="0.55000000000000004">
      <c r="A188">
        <f>Validation!A187</f>
        <v>1772084100</v>
      </c>
      <c r="B188" t="str">
        <f>Price!B187</f>
        <v>XAUUSD</v>
      </c>
      <c r="C188" t="str">
        <f>Price!C187</f>
        <v>M5</v>
      </c>
      <c r="D188">
        <f>Price!D187</f>
        <v>5199.26</v>
      </c>
      <c r="E188">
        <f>Price!E187</f>
        <v>5201.12</v>
      </c>
      <c r="F188">
        <f>Price!F187</f>
        <v>5203.26</v>
      </c>
      <c r="G188">
        <f>Price!G187</f>
        <v>5195.84</v>
      </c>
      <c r="H188">
        <f>Price!H187</f>
        <v>511</v>
      </c>
      <c r="I188">
        <f>Diagonals!E187</f>
        <v>5180.54</v>
      </c>
      <c r="J188">
        <f>Diagonals!F187</f>
        <v>0</v>
      </c>
      <c r="K188">
        <f>Diagonals!G187</f>
        <v>0</v>
      </c>
      <c r="L188">
        <f>Diagonals!H187</f>
        <v>5180.41</v>
      </c>
      <c r="M188">
        <f>Diagonals!I187</f>
        <v>0</v>
      </c>
      <c r="N188">
        <f>Diagonals!J187</f>
        <v>0</v>
      </c>
      <c r="O188">
        <f>Diagonals!K187</f>
        <v>0</v>
      </c>
      <c r="P188">
        <f>Diagonals!L187</f>
        <v>0</v>
      </c>
      <c r="Q188">
        <f>Trendlines!E187</f>
        <v>5198.8</v>
      </c>
      <c r="R188">
        <f>Trendlines!F187</f>
        <v>5197.0600000000004</v>
      </c>
      <c r="S188">
        <f>Trendlines!G187</f>
        <v>5205.2700000000004</v>
      </c>
      <c r="T188">
        <f>Trendlines!H187</f>
        <v>5160.78</v>
      </c>
      <c r="U188">
        <f>Trendlines!I187</f>
        <v>5175.12</v>
      </c>
      <c r="V188">
        <f>Trendlines!J187</f>
        <v>5158.3</v>
      </c>
      <c r="W188">
        <f>Trendlines!K187</f>
        <v>0</v>
      </c>
      <c r="X188">
        <f>Trendlines!L187</f>
        <v>0</v>
      </c>
      <c r="Y188">
        <f>Tema_Hrma_Smma!E187</f>
        <v>5201.13</v>
      </c>
      <c r="Z188">
        <f>Tema_Hrma_Smma!F187</f>
        <v>5199.45</v>
      </c>
      <c r="AA188">
        <f>Tema_Hrma_Smma!G187</f>
        <v>5189.54</v>
      </c>
      <c r="AB188">
        <f>ZScore!H187</f>
        <v>-1</v>
      </c>
      <c r="AC188">
        <f>ZScore!I187</f>
        <v>0.41563</v>
      </c>
      <c r="AD188">
        <f>ZScore!J187</f>
        <v>3</v>
      </c>
      <c r="AE188">
        <f>HA!E187</f>
        <v>5200.51</v>
      </c>
      <c r="AF188">
        <f>HA!F187</f>
        <v>5203.26</v>
      </c>
      <c r="AG188">
        <f>HA!G187</f>
        <v>5195.84</v>
      </c>
      <c r="AH188">
        <f>HA!H187</f>
        <v>5199.87</v>
      </c>
      <c r="AI188">
        <f>HA!I187</f>
        <v>-1</v>
      </c>
      <c r="AJ188">
        <f>HA!J187</f>
        <v>0.64</v>
      </c>
      <c r="AK188">
        <f>HA!K187</f>
        <v>-0.84501999999999999</v>
      </c>
      <c r="AL188">
        <f>HA!L187</f>
        <v>-1</v>
      </c>
      <c r="AM188">
        <f>KC!E187</f>
        <v>5222.1332199999997</v>
      </c>
      <c r="AN188">
        <f>KC!F187</f>
        <v>5215.9925400000002</v>
      </c>
      <c r="AO188">
        <f>KC!G187</f>
        <v>5209.8518700000004</v>
      </c>
      <c r="AP188">
        <f>KC!H187</f>
        <v>5203.71119</v>
      </c>
      <c r="AQ188">
        <f>KC!I187</f>
        <v>5197.5705099999996</v>
      </c>
      <c r="AR188">
        <f>KC!J187</f>
        <v>5194.2601999999997</v>
      </c>
      <c r="AS188">
        <f>KC!K187</f>
        <v>5188.1195200000002</v>
      </c>
      <c r="AT188">
        <f>KC!L187</f>
        <v>5181.9788500000004</v>
      </c>
      <c r="AU188">
        <f>KC!M187</f>
        <v>5175.83817</v>
      </c>
      <c r="AV188">
        <f>KC!N187</f>
        <v>5169.6974899999996</v>
      </c>
      <c r="AW188">
        <f>SR_Levels!E187</f>
        <v>5193.3500000000004</v>
      </c>
      <c r="AX188">
        <f>SR_Levels!F187</f>
        <v>5178.6000000000004</v>
      </c>
      <c r="AY188">
        <f>SR_Levels!G187</f>
        <v>5161.8900000000003</v>
      </c>
      <c r="AZ188">
        <f>SR_Levels!H187</f>
        <v>5135.8500000000004</v>
      </c>
      <c r="BA188">
        <f>SR_Levels!I187</f>
        <v>5205.3100000000004</v>
      </c>
      <c r="BB188">
        <f>SR_Levels!J187</f>
        <v>0</v>
      </c>
      <c r="BC188">
        <f>SR_Levels!K187</f>
        <v>0</v>
      </c>
      <c r="BD188">
        <f>SR_Levels!L187</f>
        <v>0</v>
      </c>
      <c r="BE188">
        <f>ZigZag!E187</f>
        <v>0</v>
      </c>
      <c r="BF188">
        <f>ZigZag!F187</f>
        <v>0</v>
      </c>
      <c r="BG188">
        <f>ZigZag!G187</f>
        <v>5194.34</v>
      </c>
      <c r="BH188">
        <f>Dual_Tema!E187</f>
        <v>5204.1400000000003</v>
      </c>
      <c r="BI188">
        <f>Dual_Tema!F187</f>
        <v>5198.16</v>
      </c>
      <c r="BJ188">
        <f>Pinbar!E187</f>
        <v>0</v>
      </c>
      <c r="BK188">
        <f>SSA!E187</f>
        <v>5199.5412500000002</v>
      </c>
      <c r="BL188">
        <f>SSA!F187</f>
        <v>5199.7989699999998</v>
      </c>
      <c r="BN188" t="str">
        <f t="shared" si="357"/>
        <v>Red Candle</v>
      </c>
      <c r="BO188" s="34">
        <f t="shared" si="359"/>
        <v>9.0864638639809314E-4</v>
      </c>
      <c r="BP188" s="34">
        <f t="shared" si="361"/>
        <v>7.429649305155106E-4</v>
      </c>
      <c r="BQ188" s="34">
        <f t="shared" si="369"/>
        <v>6.7362618750665959E-4</v>
      </c>
      <c r="BR188" s="34">
        <f t="shared" si="371"/>
        <v>2.444770928049067E-3</v>
      </c>
      <c r="BS188" s="35">
        <f t="shared" si="360"/>
        <v>1.5138376022694189E-4</v>
      </c>
      <c r="BT188" s="35">
        <f t="shared" si="362"/>
        <v>6.189267099743212E-5</v>
      </c>
      <c r="BU188" s="35">
        <f t="shared" si="370"/>
        <v>3.741177776017679E-5</v>
      </c>
      <c r="BV188" s="35">
        <f t="shared" si="372"/>
        <v>1.017463148640374E-4</v>
      </c>
      <c r="BW188" s="27">
        <v>96</v>
      </c>
      <c r="BX188">
        <f>F188-G188</f>
        <v>7.4200000000000728</v>
      </c>
      <c r="BY188">
        <f>ABS(F188-D187)</f>
        <v>2.1300000000001091</v>
      </c>
      <c r="BZ188">
        <f>ABS(G188-D187)</f>
        <v>5.2899999999999636</v>
      </c>
      <c r="CA188">
        <f t="shared" si="338"/>
        <v>7.4200000000000728</v>
      </c>
      <c r="CB188">
        <f t="shared" si="363"/>
        <v>3.8000000000001171</v>
      </c>
      <c r="CC188">
        <f t="shared" si="366"/>
        <v>4.3029202885678277</v>
      </c>
      <c r="CD188">
        <f t="shared" si="364"/>
        <v>-0.50292028856771065</v>
      </c>
      <c r="CE188">
        <f t="shared" si="367"/>
        <v>-1</v>
      </c>
      <c r="CF188">
        <f t="shared" si="368"/>
        <v>-38</v>
      </c>
      <c r="CG188" s="7" t="str">
        <f t="shared" si="365"/>
        <v>Low Volatility Period</v>
      </c>
      <c r="CI188" s="27"/>
      <c r="CJ188" s="27"/>
      <c r="CK188" s="27"/>
      <c r="CL188" s="27"/>
      <c r="CM188" s="27"/>
      <c r="CN188" s="27"/>
      <c r="CO188" s="27"/>
      <c r="CP188" s="27"/>
      <c r="CQ188" s="27"/>
      <c r="CR188" s="27"/>
      <c r="CS188" s="27"/>
      <c r="CZ188" s="7" t="str">
        <f>IF(AND(D188&gt;BH188,D188&gt;E188),"Bullish Trigger","-----")</f>
        <v>-----</v>
      </c>
      <c r="DA188" s="7" t="str">
        <f>IF(AND(D188&lt;BI188,D188&lt;E188),"Bearish Trigger","-----")</f>
        <v>-----</v>
      </c>
      <c r="DB188" s="13" t="str">
        <f>IF(AND(W188=BE188,W188&gt;0,BE188&gt;0),"Important High","------")</f>
        <v>------</v>
      </c>
      <c r="DC188" s="13" t="str">
        <f>IF(AND(X188=BF188,X188&gt;0,BF188&gt;0),"Important Low","------")</f>
        <v>------</v>
      </c>
      <c r="DD188" s="7" t="str">
        <f>IF(AND(DB188="Important High",DC188="-----",BJ188=1),"Imp High Rej","-----")</f>
        <v>-----</v>
      </c>
      <c r="DE188" s="7" t="str">
        <f>IF(AND(DB188="-----",DC188="Important Low",BJ188=1),"Imp Low Rej","-----")</f>
        <v>-----</v>
      </c>
      <c r="DF188" s="7" t="str">
        <f>IF(Y188&gt;AM188,"Overbought",IF(Y188&gt;AO188,"Bullish Momentum",IF(Y188&gt;AQ188,"Flat Momentum","-----")))</f>
        <v>Flat Momentum</v>
      </c>
      <c r="DG188" s="7" t="str">
        <f>IF(Y188&lt;AV188,"Oversold",IF(Y188&lt;AT188,"Bearish Momentum",IF(Y188&lt;AR188,"Flat Momentum","-----")))</f>
        <v>-----</v>
      </c>
      <c r="DH188" s="7" t="str">
        <f>IF(AND(DF188="Overbought",AD188=2),"Culminated Thrust","-----")</f>
        <v>-----</v>
      </c>
      <c r="DI188" s="7" t="str">
        <f>IF(AND(DG188="Oversold",AD188=5),"Culminated Thrust","-----")</f>
        <v>-----</v>
      </c>
      <c r="DJ188" s="14">
        <f>(Q188-$D188)/$D188</f>
        <v>-8.8474129010673896E-5</v>
      </c>
      <c r="DK188" s="14">
        <f>(R188-$D188)/$D188</f>
        <v>-4.2313713874663281E-4</v>
      </c>
      <c r="DL188" s="14">
        <f>(S188-$D188)/$D188</f>
        <v>1.1559337290307117E-3</v>
      </c>
      <c r="DM188" s="14">
        <f>(T188-$D188)/$D188</f>
        <v>-7.4010532268054437E-3</v>
      </c>
      <c r="DN188" s="14">
        <f>(U188-$D188)/$D188</f>
        <v>-4.6429684224294082E-3</v>
      </c>
      <c r="DO188" s="14">
        <f>(V188-$D188)/$D188</f>
        <v>-7.8780441832106939E-3</v>
      </c>
      <c r="DP188" s="14">
        <f t="shared" si="306"/>
        <v>1.1559337290307117E-3</v>
      </c>
      <c r="DQ188" s="14">
        <f t="shared" si="307"/>
        <v>-8.8474129010673896E-5</v>
      </c>
      <c r="DR188" s="14">
        <f t="shared" si="308"/>
        <v>-4.2313713874663281E-4</v>
      </c>
      <c r="DS188" s="14">
        <f t="shared" si="309"/>
        <v>-4.6429684224294082E-3</v>
      </c>
      <c r="DT188" s="14">
        <f t="shared" si="310"/>
        <v>-7.4010532268054437E-3</v>
      </c>
      <c r="DU188" s="14">
        <f t="shared" si="311"/>
        <v>-7.8780441832106939E-3</v>
      </c>
      <c r="DV188" t="str">
        <f>IF($D188&gt;Q188,"SUP","RES")</f>
        <v>SUP</v>
      </c>
      <c r="DW188" t="str">
        <f>IF($D188&gt;R188,"SUP","RES")</f>
        <v>SUP</v>
      </c>
      <c r="DX188" t="str">
        <f>IF($D188&gt;S188,"SUP","RES")</f>
        <v>RES</v>
      </c>
      <c r="DY188" t="str">
        <f>IF($D188&gt;T188,"SUP","RES")</f>
        <v>SUP</v>
      </c>
      <c r="DZ188" t="str">
        <f>IF($D188&gt;U188,"SUP","RES")</f>
        <v>SUP</v>
      </c>
      <c r="EA188" t="str">
        <f>IF($D188&gt;V188,"SUP","RES")</f>
        <v>SUP</v>
      </c>
      <c r="EB188" s="7">
        <f t="shared" si="312"/>
        <v>1</v>
      </c>
      <c r="EC188" s="7">
        <f t="shared" si="313"/>
        <v>5</v>
      </c>
      <c r="ED188" s="13" t="str">
        <f t="shared" si="314"/>
        <v>-----</v>
      </c>
      <c r="EE188" s="13" t="str">
        <f t="shared" si="315"/>
        <v>-----</v>
      </c>
      <c r="EF188" s="7">
        <f>IF(OR(ED188="All Sup",EE188="All Res"),"na",((D188-MIN(Q188:V188))/(MAX(Q188:V188)-MIN(Q188:V188))))</f>
        <v>0.87204598680008116</v>
      </c>
      <c r="EG188">
        <v>1.4999999999999999E-4</v>
      </c>
      <c r="EH188">
        <f>Q188*(1+$EG188)</f>
        <v>5199.5798200000008</v>
      </c>
      <c r="EI188">
        <f>Q188*(1-$EG188)</f>
        <v>5198.0201800000004</v>
      </c>
      <c r="EJ188">
        <f>R188*(1+$EG188)</f>
        <v>5197.8395590000009</v>
      </c>
      <c r="EK188">
        <f>R188*(1-$EG188)</f>
        <v>5196.2804410000008</v>
      </c>
      <c r="EL188">
        <f>S188*(1+$EG188)</f>
        <v>5206.0507905000013</v>
      </c>
      <c r="EM188">
        <f>S188*(1-$EG188)</f>
        <v>5204.4892095000005</v>
      </c>
      <c r="EN188">
        <f>T188*(1+$EG188)</f>
        <v>5161.5541170000006</v>
      </c>
      <c r="EO188">
        <f>T188*(1-$EG188)</f>
        <v>5160.0058829999998</v>
      </c>
      <c r="EP188">
        <f>U188*(1+$EG188)</f>
        <v>5175.8962680000004</v>
      </c>
      <c r="EQ188">
        <f>U188*(1-$EG188)</f>
        <v>5174.3437320000003</v>
      </c>
      <c r="ER188">
        <f>V188*(1+$EG188)</f>
        <v>5159.0737450000006</v>
      </c>
      <c r="ES188">
        <f>V188*(1-$EG188)</f>
        <v>5157.5262550000007</v>
      </c>
      <c r="ET188" s="7" t="str">
        <f t="shared" si="316"/>
        <v>TOUCH</v>
      </c>
      <c r="EU188" s="7" t="str">
        <f t="shared" si="317"/>
        <v>-----</v>
      </c>
      <c r="EV188" s="7" t="str">
        <f t="shared" si="318"/>
        <v>-----</v>
      </c>
      <c r="EW188" s="7" t="str">
        <f t="shared" si="319"/>
        <v>-----</v>
      </c>
      <c r="EX188" s="7" t="str">
        <f t="shared" si="320"/>
        <v>-----</v>
      </c>
      <c r="EY188" s="7" t="str">
        <f t="shared" si="321"/>
        <v>-----</v>
      </c>
      <c r="EZ188">
        <f t="shared" si="339"/>
        <v>0</v>
      </c>
      <c r="FA188">
        <f t="shared" si="340"/>
        <v>4</v>
      </c>
      <c r="FB188">
        <f t="shared" si="341"/>
        <v>186</v>
      </c>
      <c r="FC188">
        <f t="shared" si="342"/>
        <v>186</v>
      </c>
      <c r="FD188">
        <f t="shared" si="343"/>
        <v>186</v>
      </c>
      <c r="FE188">
        <f t="shared" si="344"/>
        <v>186</v>
      </c>
      <c r="FF188">
        <f t="shared" si="345"/>
        <v>1</v>
      </c>
      <c r="FG188">
        <f t="shared" si="346"/>
        <v>2</v>
      </c>
      <c r="FH188">
        <f t="shared" si="347"/>
        <v>0</v>
      </c>
      <c r="FI188">
        <f t="shared" si="348"/>
        <v>0</v>
      </c>
      <c r="FJ188">
        <f t="shared" si="349"/>
        <v>0</v>
      </c>
      <c r="FK188">
        <f t="shared" si="350"/>
        <v>0</v>
      </c>
      <c r="FL188" s="7">
        <f t="shared" si="322"/>
        <v>1</v>
      </c>
      <c r="FM188" s="7" t="str">
        <f t="shared" si="323"/>
        <v>-----</v>
      </c>
      <c r="FN188" s="7" t="str">
        <f t="shared" si="324"/>
        <v>-----</v>
      </c>
      <c r="FO188" s="7" t="str">
        <f t="shared" si="325"/>
        <v>-----</v>
      </c>
      <c r="FP188" s="7" t="str">
        <f t="shared" si="326"/>
        <v>-----</v>
      </c>
      <c r="FQ188" s="7" t="str">
        <f t="shared" si="327"/>
        <v>-----</v>
      </c>
      <c r="FR188" s="13">
        <f>IF(FL188="-----","-----",(D188-Q188)/Q188)</f>
        <v>8.8481957374785794E-5</v>
      </c>
      <c r="FS188" s="13" t="str">
        <f>IF(FM188="-----","-----",(Q188-R188)/R188)</f>
        <v>-----</v>
      </c>
      <c r="FT188" s="13" t="str">
        <f>IF(FN188="-----","-----",(R188-S188)/S188)</f>
        <v>-----</v>
      </c>
      <c r="FU188" s="13" t="str">
        <f>IF(FO188="-----","-----",(S188-T188)/T188)</f>
        <v>-----</v>
      </c>
      <c r="FV188" s="13" t="str">
        <f>IF(FP188="-----","-----",(T188-U188)/U188)</f>
        <v>-----</v>
      </c>
      <c r="FW188" s="13" t="str">
        <f>IF(FQ188="-----","-----",(U188-V188)/V188)</f>
        <v>-----</v>
      </c>
      <c r="FX188" s="7" t="str">
        <f t="shared" si="328"/>
        <v>Support</v>
      </c>
      <c r="FY188" s="7" t="str">
        <f t="shared" si="329"/>
        <v>-----</v>
      </c>
      <c r="FZ188" s="7" t="str">
        <f t="shared" si="330"/>
        <v>-----</v>
      </c>
      <c r="GA188" s="7" t="str">
        <f t="shared" si="331"/>
        <v>-----</v>
      </c>
      <c r="GB188" s="7" t="str">
        <f t="shared" si="332"/>
        <v>-----</v>
      </c>
      <c r="GC188" s="7" t="str">
        <f t="shared" si="333"/>
        <v>-----</v>
      </c>
      <c r="GD188" s="7" t="str">
        <f>IF(AND(BG188&gt;AA188,BG187&gt;AA187,BG186&gt;AA186,BG185&gt;AA185,BG184&gt;AA184,BG183&gt;AA183,BG182&gt;AA182,BG181&gt;AA181,BG180&gt;AA180,BG179&gt;AA179,BG178&gt;AA178,BG177&gt;AA177),"Bullish",IF(AND(BG188&lt;AA188,BG187&lt;AA187,BG186&lt;AA186,BG185&lt;AA185,BG184&lt;AA184,BG183&lt;AA183,BG182&lt;AA182,BG181&lt;AA181,BG180&lt;AA180,BG179&lt;AA179,BG178&lt;AA178,BG177&lt;AA177),"Bearish","-----"))</f>
        <v>Bullish</v>
      </c>
      <c r="GE188">
        <f>(Z188-BG188)/BG188</f>
        <v>9.8376309598518239E-4</v>
      </c>
      <c r="GI188" s="7" t="str">
        <f>IF(Y188&gt;Z188,"Bullish","Bearish")</f>
        <v>Bullish</v>
      </c>
      <c r="GJ188" s="19" t="str">
        <f>IF(AND(D188&gt;Y188,D187&lt;Y187),"TEMA crossover","-----")</f>
        <v>-----</v>
      </c>
      <c r="GK188" s="19" t="str">
        <f>IF(AND(D188&lt;Y188,D187&gt;Y187),"TEMA crossunder","-----")</f>
        <v>-----</v>
      </c>
      <c r="GL188" s="20" t="str">
        <f>IF(GD188="Bearish","YES","-----")</f>
        <v>-----</v>
      </c>
      <c r="GM188" s="20" t="str">
        <f>IF(GH188="Reverse to Bearish","YES","-----")</f>
        <v>-----</v>
      </c>
      <c r="GN188" s="20" t="str">
        <f>IF(AND(GI188="Bullish",GI187="Bullish",GI186="Bullish",GI185="Bullish"),"YES","-----")</f>
        <v>YES</v>
      </c>
      <c r="GO188" s="20" t="str">
        <f>IF(OR(GK188="TEMA crossunder",GK187="TEMA crossunder",GK186="TEMA crossunder",GK185="TEMA crossunder"),"YES","-----")</f>
        <v>YES</v>
      </c>
      <c r="GP188" s="20" t="str">
        <f>IF(GD188="Bullish","YES","-----")</f>
        <v>YES</v>
      </c>
      <c r="GQ188" s="20" t="str">
        <f>IF(GH188="Reverse to Bullish","YES","-----")</f>
        <v>-----</v>
      </c>
      <c r="GR188" s="20" t="str">
        <f>IF(AND(GI188="Bearish",GI187="Bearish",GI186="Bearish",GI185="Bearish"),"YES","-----")</f>
        <v>-----</v>
      </c>
      <c r="GS188" s="20" t="str">
        <f>IF(OR(GJ188="TEMA crossover",GJ187="TEMA crossover",GJ186="TEMA crossover",GJ185="TEMA crossover"),"YES","-----")</f>
        <v>-----</v>
      </c>
      <c r="GT188" s="20" t="str">
        <f t="shared" si="351"/>
        <v>-----</v>
      </c>
      <c r="GU188" s="20" t="str">
        <f t="shared" si="352"/>
        <v>-----</v>
      </c>
      <c r="GV188" s="20" t="str">
        <f t="shared" si="353"/>
        <v>-----</v>
      </c>
      <c r="GW188" s="20" t="str">
        <f t="shared" si="354"/>
        <v>-----</v>
      </c>
      <c r="GX188" s="20" t="str">
        <f t="shared" si="355"/>
        <v>-----</v>
      </c>
      <c r="GY188" s="20" t="str">
        <f t="shared" si="356"/>
        <v>-----</v>
      </c>
      <c r="GZ188" s="7" t="str">
        <f>IF(G188&gt;BH188,"YES","-----")</f>
        <v>-----</v>
      </c>
      <c r="HA188" s="7" t="str">
        <f>IF(F188&lt;BI188,"YES","-----")</f>
        <v>-----</v>
      </c>
      <c r="HB188">
        <f>BH188-BI188</f>
        <v>5.9800000000004729</v>
      </c>
      <c r="HI188">
        <f t="shared" si="334"/>
        <v>-1.3812500000003638</v>
      </c>
      <c r="HJ188">
        <f t="shared" si="335"/>
        <v>4.5987500000001091</v>
      </c>
      <c r="HK188" s="7"/>
      <c r="HL188" s="7"/>
      <c r="HM188" s="7"/>
      <c r="HN188" s="7"/>
      <c r="HO188" s="7"/>
      <c r="HP188" s="7"/>
      <c r="HQ188" s="28">
        <f t="shared" si="358"/>
        <v>-0.25771999999960826</v>
      </c>
      <c r="HR188" s="28" t="str">
        <f t="shared" si="336"/>
        <v>Bear</v>
      </c>
      <c r="HS188">
        <f t="shared" si="337"/>
        <v>0.25771999999960826</v>
      </c>
    </row>
    <row r="189" spans="1:227" x14ac:dyDescent="0.55000000000000004">
      <c r="A189">
        <f>Validation!A188</f>
        <v>1772084400</v>
      </c>
      <c r="B189" t="str">
        <f>Price!B188</f>
        <v>XAUUSD</v>
      </c>
      <c r="C189" t="str">
        <f>Price!C188</f>
        <v>M5</v>
      </c>
      <c r="D189">
        <f>Price!D188</f>
        <v>5199.6899999999996</v>
      </c>
      <c r="E189">
        <f>Price!E188</f>
        <v>5199.2700000000004</v>
      </c>
      <c r="F189">
        <f>Price!F188</f>
        <v>5201.71</v>
      </c>
      <c r="G189">
        <f>Price!G188</f>
        <v>5198.9399999999996</v>
      </c>
      <c r="H189">
        <f>Price!H188</f>
        <v>474</v>
      </c>
      <c r="I189">
        <f>Diagonals!E188</f>
        <v>5180.71</v>
      </c>
      <c r="J189">
        <f>Diagonals!F188</f>
        <v>0</v>
      </c>
      <c r="K189">
        <f>Diagonals!G188</f>
        <v>0</v>
      </c>
      <c r="L189">
        <f>Diagonals!H188</f>
        <v>5180.08</v>
      </c>
      <c r="M189">
        <f>Diagonals!I188</f>
        <v>0</v>
      </c>
      <c r="N189">
        <f>Diagonals!J188</f>
        <v>0</v>
      </c>
      <c r="O189">
        <f>Diagonals!K188</f>
        <v>0</v>
      </c>
      <c r="P189">
        <f>Diagonals!L188</f>
        <v>0</v>
      </c>
      <c r="Q189">
        <f>Trendlines!E188</f>
        <v>5198.8</v>
      </c>
      <c r="R189">
        <f>Trendlines!F188</f>
        <v>5197.04</v>
      </c>
      <c r="S189">
        <f>Trendlines!G188</f>
        <v>5205.26</v>
      </c>
      <c r="T189">
        <f>Trendlines!H188</f>
        <v>5160.8500000000004</v>
      </c>
      <c r="U189">
        <f>Trendlines!I188</f>
        <v>5175.1400000000003</v>
      </c>
      <c r="V189">
        <f>Trendlines!J188</f>
        <v>5158.34</v>
      </c>
      <c r="W189">
        <f>Trendlines!K188</f>
        <v>0</v>
      </c>
      <c r="X189">
        <f>Trendlines!L188</f>
        <v>0</v>
      </c>
      <c r="Y189">
        <f>Tema_Hrma_Smma!E188</f>
        <v>5201.0600000000004</v>
      </c>
      <c r="Z189">
        <f>Tema_Hrma_Smma!F188</f>
        <v>5199.99</v>
      </c>
      <c r="AA189">
        <f>Tema_Hrma_Smma!G188</f>
        <v>5189.82</v>
      </c>
      <c r="AB189">
        <f>ZScore!H188</f>
        <v>1</v>
      </c>
      <c r="AC189">
        <f>ZScore!I188</f>
        <v>0.93225999999999998</v>
      </c>
      <c r="AD189">
        <f>ZScore!J188</f>
        <v>0</v>
      </c>
      <c r="AE189">
        <f>HA!E188</f>
        <v>5200.1899999999996</v>
      </c>
      <c r="AF189">
        <f>HA!F188</f>
        <v>5201.71</v>
      </c>
      <c r="AG189">
        <f>HA!G188</f>
        <v>5198.9399999999996</v>
      </c>
      <c r="AH189">
        <f>HA!H188</f>
        <v>5199.8999999999996</v>
      </c>
      <c r="AI189">
        <f>HA!I188</f>
        <v>-1</v>
      </c>
      <c r="AJ189">
        <f>HA!J188</f>
        <v>0.28999999999999998</v>
      </c>
      <c r="AK189">
        <f>HA!K188</f>
        <v>-0.97845000000000004</v>
      </c>
      <c r="AL189">
        <f>HA!L188</f>
        <v>-2</v>
      </c>
      <c r="AM189">
        <f>KC!E188</f>
        <v>5222.6538499999997</v>
      </c>
      <c r="AN189">
        <f>KC!F188</f>
        <v>5216.5320000000002</v>
      </c>
      <c r="AO189">
        <f>KC!G188</f>
        <v>5210.4101499999997</v>
      </c>
      <c r="AP189">
        <f>KC!H188</f>
        <v>5204.2883000000002</v>
      </c>
      <c r="AQ189">
        <f>KC!I188</f>
        <v>5198.1664499999997</v>
      </c>
      <c r="AR189">
        <f>KC!J188</f>
        <v>5194.7900099999997</v>
      </c>
      <c r="AS189">
        <f>KC!K188</f>
        <v>5188.6681600000002</v>
      </c>
      <c r="AT189">
        <f>KC!L188</f>
        <v>5182.5463099999997</v>
      </c>
      <c r="AU189">
        <f>KC!M188</f>
        <v>5176.4244600000002</v>
      </c>
      <c r="AV189">
        <f>KC!N188</f>
        <v>5170.3026</v>
      </c>
      <c r="AW189">
        <f>SR_Levels!E188</f>
        <v>5193.3500000000004</v>
      </c>
      <c r="AX189">
        <f>SR_Levels!F188</f>
        <v>5178.6000000000004</v>
      </c>
      <c r="AY189">
        <f>SR_Levels!G188</f>
        <v>5161.8900000000003</v>
      </c>
      <c r="AZ189">
        <f>SR_Levels!H188</f>
        <v>5135.8500000000004</v>
      </c>
      <c r="BA189">
        <f>SR_Levels!I188</f>
        <v>5205.3100000000004</v>
      </c>
      <c r="BB189">
        <f>SR_Levels!J188</f>
        <v>0</v>
      </c>
      <c r="BC189">
        <f>SR_Levels!K188</f>
        <v>0</v>
      </c>
      <c r="BD189">
        <f>SR_Levels!L188</f>
        <v>0</v>
      </c>
      <c r="BE189">
        <f>ZigZag!E188</f>
        <v>0</v>
      </c>
      <c r="BF189">
        <f>ZigZag!F188</f>
        <v>0</v>
      </c>
      <c r="BG189">
        <f>ZigZag!G188</f>
        <v>5194.76</v>
      </c>
      <c r="BH189">
        <f>Dual_Tema!E188</f>
        <v>5203.51</v>
      </c>
      <c r="BI189">
        <f>Dual_Tema!F188</f>
        <v>5198.88</v>
      </c>
      <c r="BJ189">
        <f>Pinbar!E188</f>
        <v>0</v>
      </c>
      <c r="BK189">
        <f>SSA!E188</f>
        <v>5198.4792699999998</v>
      </c>
      <c r="BL189">
        <f>SSA!F188</f>
        <v>5199.1391199999998</v>
      </c>
      <c r="BN189" t="str">
        <f t="shared" si="357"/>
        <v>Green Candle</v>
      </c>
      <c r="BO189" s="34">
        <f t="shared" si="359"/>
        <v>3.5399251613643656E-4</v>
      </c>
      <c r="BP189" s="34">
        <f t="shared" si="361"/>
        <v>1.0453847131255412E-3</v>
      </c>
      <c r="BQ189" s="34">
        <f t="shared" si="369"/>
        <v>5.5611145320177968E-4</v>
      </c>
      <c r="BR189" s="34">
        <f t="shared" si="371"/>
        <v>2.6050002121020821E-3</v>
      </c>
      <c r="BS189" s="35">
        <f t="shared" si="360"/>
        <v>5.8990052439478191E-5</v>
      </c>
      <c r="BT189" s="35">
        <f t="shared" si="362"/>
        <v>8.7073680612670401E-5</v>
      </c>
      <c r="BU189" s="35">
        <f t="shared" si="370"/>
        <v>3.0886970355581411E-5</v>
      </c>
      <c r="BV189" s="35">
        <f t="shared" si="372"/>
        <v>1.0840642055520711E-4</v>
      </c>
      <c r="BW189" s="27">
        <v>96</v>
      </c>
      <c r="BX189">
        <f>F189-G189</f>
        <v>2.7700000000004366</v>
      </c>
      <c r="BY189">
        <f>ABS(F189-D188)</f>
        <v>2.4499999999998181</v>
      </c>
      <c r="BZ189">
        <f>ABS(G189-D188)</f>
        <v>0.32000000000061846</v>
      </c>
      <c r="CA189">
        <f t="shared" si="338"/>
        <v>2.7700000000004366</v>
      </c>
      <c r="CB189">
        <f t="shared" si="363"/>
        <v>3.8400000000001455</v>
      </c>
      <c r="CC189">
        <f t="shared" si="366"/>
        <v>4.1934259822415854</v>
      </c>
      <c r="CD189">
        <f t="shared" si="364"/>
        <v>-0.35342598224143984</v>
      </c>
      <c r="CE189">
        <f t="shared" si="367"/>
        <v>-1</v>
      </c>
      <c r="CF189">
        <f t="shared" si="368"/>
        <v>-39</v>
      </c>
      <c r="CG189" s="7" t="str">
        <f t="shared" si="365"/>
        <v>Low Volatility Period</v>
      </c>
      <c r="CI189" s="27"/>
      <c r="CJ189" s="27"/>
      <c r="CK189" s="27"/>
      <c r="CL189" s="27"/>
      <c r="CM189" s="27"/>
      <c r="CN189" s="27"/>
      <c r="CO189" s="27"/>
      <c r="CP189" s="27"/>
      <c r="CQ189" s="27"/>
      <c r="CR189" s="27"/>
      <c r="CS189" s="27"/>
      <c r="CZ189" s="7" t="str">
        <f>IF(AND(D189&gt;BH189,D189&gt;E189),"Bullish Trigger","-----")</f>
        <v>-----</v>
      </c>
      <c r="DA189" s="7" t="str">
        <f>IF(AND(D189&lt;BI189,D189&lt;E189),"Bearish Trigger","-----")</f>
        <v>-----</v>
      </c>
      <c r="DB189" s="13" t="str">
        <f>IF(AND(W189=BE189,W189&gt;0,BE189&gt;0),"Important High","------")</f>
        <v>------</v>
      </c>
      <c r="DC189" s="13" t="str">
        <f>IF(AND(X189=BF189,X189&gt;0,BF189&gt;0),"Important Low","------")</f>
        <v>------</v>
      </c>
      <c r="DD189" s="7" t="str">
        <f>IF(AND(DB189="Important High",DC189="-----",BJ189=1),"Imp High Rej","-----")</f>
        <v>-----</v>
      </c>
      <c r="DE189" s="7" t="str">
        <f>IF(AND(DB189="-----",DC189="Important Low",BJ189=1),"Imp Low Rej","-----")</f>
        <v>-----</v>
      </c>
      <c r="DF189" s="7" t="str">
        <f>IF(Y189&gt;AM189,"Overbought",IF(Y189&gt;AO189,"Bullish Momentum",IF(Y189&gt;AQ189,"Flat Momentum","-----")))</f>
        <v>Flat Momentum</v>
      </c>
      <c r="DG189" s="7" t="str">
        <f>IF(Y189&lt;AV189,"Oversold",IF(Y189&lt;AT189,"Bearish Momentum",IF(Y189&lt;AR189,"Flat Momentum","-----")))</f>
        <v>-----</v>
      </c>
      <c r="DH189" s="7" t="str">
        <f>IF(AND(DF189="Overbought",AD189=2),"Culminated Thrust","-----")</f>
        <v>-----</v>
      </c>
      <c r="DI189" s="7" t="str">
        <f>IF(AND(DG189="Oversold",AD189=5),"Culminated Thrust","-----")</f>
        <v>-----</v>
      </c>
      <c r="DJ189" s="14">
        <f>(Q189-$D189)/$D189</f>
        <v>-1.711640501644171E-4</v>
      </c>
      <c r="DK189" s="14">
        <f>(R189-$D189)/$D189</f>
        <v>-5.0964576734375253E-4</v>
      </c>
      <c r="DL189" s="14">
        <f>(S189-$D189)/$D189</f>
        <v>1.0712177072095873E-3</v>
      </c>
      <c r="DM189" s="14">
        <f>(T189-$D189)/$D189</f>
        <v>-7.4696760768428964E-3</v>
      </c>
      <c r="DN189" s="14">
        <f>(U189-$D189)/$D189</f>
        <v>-4.7214353163360263E-3</v>
      </c>
      <c r="DO189" s="14">
        <f>(V189-$D189)/$D189</f>
        <v>-7.9523971621384085E-3</v>
      </c>
      <c r="DP189" s="14">
        <f t="shared" si="306"/>
        <v>1.0712177072095873E-3</v>
      </c>
      <c r="DQ189" s="14">
        <f t="shared" si="307"/>
        <v>-1.711640501644171E-4</v>
      </c>
      <c r="DR189" s="14">
        <f t="shared" si="308"/>
        <v>-5.0964576734375253E-4</v>
      </c>
      <c r="DS189" s="14">
        <f t="shared" si="309"/>
        <v>-4.7214353163360263E-3</v>
      </c>
      <c r="DT189" s="14">
        <f t="shared" si="310"/>
        <v>-7.4696760768428964E-3</v>
      </c>
      <c r="DU189" s="14">
        <f t="shared" si="311"/>
        <v>-7.9523971621384085E-3</v>
      </c>
      <c r="DV189" t="str">
        <f>IF($D189&gt;Q189,"SUP","RES")</f>
        <v>SUP</v>
      </c>
      <c r="DW189" t="str">
        <f>IF($D189&gt;R189,"SUP","RES")</f>
        <v>SUP</v>
      </c>
      <c r="DX189" t="str">
        <f>IF($D189&gt;S189,"SUP","RES")</f>
        <v>RES</v>
      </c>
      <c r="DY189" t="str">
        <f>IF($D189&gt;T189,"SUP","RES")</f>
        <v>SUP</v>
      </c>
      <c r="DZ189" t="str">
        <f>IF($D189&gt;U189,"SUP","RES")</f>
        <v>SUP</v>
      </c>
      <c r="EA189" t="str">
        <f>IF($D189&gt;V189,"SUP","RES")</f>
        <v>SUP</v>
      </c>
      <c r="EB189" s="7">
        <f t="shared" si="312"/>
        <v>1</v>
      </c>
      <c r="EC189" s="7">
        <f t="shared" si="313"/>
        <v>5</v>
      </c>
      <c r="ED189" s="13" t="str">
        <f t="shared" si="314"/>
        <v>-----</v>
      </c>
      <c r="EE189" s="13" t="str">
        <f t="shared" si="315"/>
        <v>-----</v>
      </c>
      <c r="EF189" s="7">
        <f>IF(OR(ED189="All Sup",EE189="All Res"),"na",((D189-MIN(Q189:V189))/(MAX(Q189:V189)-MIN(Q189:V189))))</f>
        <v>0.88128729752769375</v>
      </c>
      <c r="EG189">
        <v>1.4999999999999999E-4</v>
      </c>
      <c r="EH189">
        <f>Q189*(1+$EG189)</f>
        <v>5199.5798200000008</v>
      </c>
      <c r="EI189">
        <f>Q189*(1-$EG189)</f>
        <v>5198.0201800000004</v>
      </c>
      <c r="EJ189">
        <f>R189*(1+$EG189)</f>
        <v>5197.8195560000004</v>
      </c>
      <c r="EK189">
        <f>R189*(1-$EG189)</f>
        <v>5196.2604440000005</v>
      </c>
      <c r="EL189">
        <f>S189*(1+$EG189)</f>
        <v>5206.0407890000006</v>
      </c>
      <c r="EM189">
        <f>S189*(1-$EG189)</f>
        <v>5204.4792109999999</v>
      </c>
      <c r="EN189">
        <f>T189*(1+$EG189)</f>
        <v>5161.6241275000011</v>
      </c>
      <c r="EO189">
        <f>T189*(1-$EG189)</f>
        <v>5160.0758725000005</v>
      </c>
      <c r="EP189">
        <f>U189*(1+$EG189)</f>
        <v>5175.916271000001</v>
      </c>
      <c r="EQ189">
        <f>U189*(1-$EG189)</f>
        <v>5174.3637290000006</v>
      </c>
      <c r="ER189">
        <f>V189*(1+$EG189)</f>
        <v>5159.1137510000008</v>
      </c>
      <c r="ES189">
        <f>V189*(1-$EG189)</f>
        <v>5157.5662490000004</v>
      </c>
      <c r="ET189" s="7" t="str">
        <f t="shared" si="316"/>
        <v>TOUCH</v>
      </c>
      <c r="EU189" s="7" t="str">
        <f t="shared" si="317"/>
        <v>-----</v>
      </c>
      <c r="EV189" s="7" t="str">
        <f t="shared" si="318"/>
        <v>-----</v>
      </c>
      <c r="EW189" s="7" t="str">
        <f t="shared" si="319"/>
        <v>-----</v>
      </c>
      <c r="EX189" s="7" t="str">
        <f t="shared" si="320"/>
        <v>-----</v>
      </c>
      <c r="EY189" s="7" t="str">
        <f t="shared" si="321"/>
        <v>-----</v>
      </c>
      <c r="EZ189">
        <f t="shared" si="339"/>
        <v>0</v>
      </c>
      <c r="FA189">
        <f t="shared" si="340"/>
        <v>5</v>
      </c>
      <c r="FB189">
        <f t="shared" si="341"/>
        <v>187</v>
      </c>
      <c r="FC189">
        <f t="shared" si="342"/>
        <v>187</v>
      </c>
      <c r="FD189">
        <f t="shared" si="343"/>
        <v>187</v>
      </c>
      <c r="FE189">
        <f t="shared" si="344"/>
        <v>187</v>
      </c>
      <c r="FF189">
        <f t="shared" si="345"/>
        <v>2</v>
      </c>
      <c r="FG189">
        <f t="shared" si="346"/>
        <v>2</v>
      </c>
      <c r="FH189">
        <f t="shared" si="347"/>
        <v>0</v>
      </c>
      <c r="FI189">
        <f t="shared" si="348"/>
        <v>0</v>
      </c>
      <c r="FJ189">
        <f t="shared" si="349"/>
        <v>0</v>
      </c>
      <c r="FK189">
        <f t="shared" si="350"/>
        <v>0</v>
      </c>
      <c r="FL189" s="7">
        <f t="shared" si="322"/>
        <v>2</v>
      </c>
      <c r="FM189" s="7" t="str">
        <f t="shared" si="323"/>
        <v>-----</v>
      </c>
      <c r="FN189" s="7" t="str">
        <f t="shared" si="324"/>
        <v>-----</v>
      </c>
      <c r="FO189" s="7" t="str">
        <f t="shared" si="325"/>
        <v>-----</v>
      </c>
      <c r="FP189" s="7" t="str">
        <f t="shared" si="326"/>
        <v>-----</v>
      </c>
      <c r="FQ189" s="7" t="str">
        <f t="shared" si="327"/>
        <v>-----</v>
      </c>
      <c r="FR189" s="13">
        <f>IF(FL189="-----","-----",(D189-Q189)/Q189)</f>
        <v>1.7119335231196005E-4</v>
      </c>
      <c r="FS189" s="13" t="str">
        <f>IF(FM189="-----","-----",(Q189-R189)/R189)</f>
        <v>-----</v>
      </c>
      <c r="FT189" s="13" t="str">
        <f>IF(FN189="-----","-----",(R189-S189)/S189)</f>
        <v>-----</v>
      </c>
      <c r="FU189" s="13" t="str">
        <f>IF(FO189="-----","-----",(S189-T189)/T189)</f>
        <v>-----</v>
      </c>
      <c r="FV189" s="13" t="str">
        <f>IF(FP189="-----","-----",(T189-U189)/U189)</f>
        <v>-----</v>
      </c>
      <c r="FW189" s="13" t="str">
        <f>IF(FQ189="-----","-----",(U189-V189)/V189)</f>
        <v>-----</v>
      </c>
      <c r="FX189" s="7" t="str">
        <f t="shared" si="328"/>
        <v>Support</v>
      </c>
      <c r="FY189" s="7" t="str">
        <f t="shared" si="329"/>
        <v>-----</v>
      </c>
      <c r="FZ189" s="7" t="str">
        <f t="shared" si="330"/>
        <v>-----</v>
      </c>
      <c r="GA189" s="7" t="str">
        <f t="shared" si="331"/>
        <v>-----</v>
      </c>
      <c r="GB189" s="7" t="str">
        <f t="shared" si="332"/>
        <v>-----</v>
      </c>
      <c r="GC189" s="7" t="str">
        <f t="shared" si="333"/>
        <v>-----</v>
      </c>
      <c r="GD189" s="7" t="str">
        <f>IF(AND(BG189&gt;AA189,BG188&gt;AA188,BG187&gt;AA187,BG186&gt;AA186,BG185&gt;AA185,BG184&gt;AA184,BG183&gt;AA183,BG182&gt;AA182,BG181&gt;AA181,BG180&gt;AA180,BG179&gt;AA179,BG178&gt;AA178),"Bullish",IF(AND(BG189&lt;AA189,BG188&lt;AA188,BG187&lt;AA187,BG186&lt;AA186,BG185&lt;AA185,BG184&lt;AA184,BG183&lt;AA183,BG182&lt;AA182,BG181&lt;AA181,BG180&lt;AA180,BG179&lt;AA179,BG178&lt;AA178),"Bearish","-----"))</f>
        <v>Bullish</v>
      </c>
      <c r="GE189">
        <f>(Z189-BG189)/BG189</f>
        <v>1.0067837590186195E-3</v>
      </c>
      <c r="GI189" s="7" t="str">
        <f>IF(Y189&gt;Z189,"Bullish","Bearish")</f>
        <v>Bullish</v>
      </c>
      <c r="GJ189" s="19" t="str">
        <f>IF(AND(D189&gt;Y189,D188&lt;Y188),"TEMA crossover","-----")</f>
        <v>-----</v>
      </c>
      <c r="GK189" s="19" t="str">
        <f>IF(AND(D189&lt;Y189,D188&gt;Y188),"TEMA crossunder","-----")</f>
        <v>-----</v>
      </c>
      <c r="GL189" s="20" t="str">
        <f>IF(GD189="Bearish","YES","-----")</f>
        <v>-----</v>
      </c>
      <c r="GM189" s="20" t="str">
        <f>IF(GH189="Reverse to Bearish","YES","-----")</f>
        <v>-----</v>
      </c>
      <c r="GN189" s="20" t="str">
        <f>IF(AND(GI189="Bullish",GI188="Bullish",GI187="Bullish",GI186="Bullish"),"YES","-----")</f>
        <v>YES</v>
      </c>
      <c r="GO189" s="20" t="str">
        <f>IF(OR(GK189="TEMA crossunder",GK188="TEMA crossunder",GK187="TEMA crossunder",GK186="TEMA crossunder"),"YES","-----")</f>
        <v>YES</v>
      </c>
      <c r="GP189" s="20" t="str">
        <f>IF(GD189="Bullish","YES","-----")</f>
        <v>YES</v>
      </c>
      <c r="GQ189" s="20" t="str">
        <f>IF(GH189="Reverse to Bullish","YES","-----")</f>
        <v>-----</v>
      </c>
      <c r="GR189" s="20" t="str">
        <f>IF(AND(GI189="Bearish",GI188="Bearish",GI187="Bearish",GI186="Bearish"),"YES","-----")</f>
        <v>-----</v>
      </c>
      <c r="GS189" s="20" t="str">
        <f>IF(OR(GJ189="TEMA crossover",GJ188="TEMA crossover",GJ187="TEMA crossover",GJ186="TEMA crossover"),"YES","-----")</f>
        <v>-----</v>
      </c>
      <c r="GT189" s="20" t="str">
        <f t="shared" si="351"/>
        <v>-----</v>
      </c>
      <c r="GU189" s="20" t="str">
        <f t="shared" si="352"/>
        <v>-----</v>
      </c>
      <c r="GV189" s="20" t="str">
        <f t="shared" si="353"/>
        <v>-----</v>
      </c>
      <c r="GW189" s="20" t="str">
        <f t="shared" si="354"/>
        <v>-----</v>
      </c>
      <c r="GX189" s="20" t="str">
        <f t="shared" si="355"/>
        <v>-----</v>
      </c>
      <c r="GY189" s="20" t="str">
        <f t="shared" si="356"/>
        <v>-----</v>
      </c>
      <c r="GZ189" s="7" t="str">
        <f>IF(G189&gt;BH189,"YES","-----")</f>
        <v>-----</v>
      </c>
      <c r="HA189" s="7" t="str">
        <f>IF(F189&lt;BI189,"YES","-----")</f>
        <v>-----</v>
      </c>
      <c r="HB189">
        <f>BH189-BI189</f>
        <v>4.6300000000001091</v>
      </c>
      <c r="HI189">
        <f t="shared" si="334"/>
        <v>0.40073000000029424</v>
      </c>
      <c r="HJ189">
        <f t="shared" si="335"/>
        <v>5.0307300000004034</v>
      </c>
      <c r="HK189" s="7"/>
      <c r="HL189" s="7"/>
      <c r="HM189" s="7"/>
      <c r="HN189" s="7"/>
      <c r="HO189" s="7"/>
      <c r="HP189" s="7"/>
      <c r="HQ189" s="28">
        <f t="shared" si="358"/>
        <v>-0.65985000000000582</v>
      </c>
      <c r="HR189" s="28" t="str">
        <f t="shared" si="336"/>
        <v>Bear</v>
      </c>
      <c r="HS189">
        <f t="shared" si="337"/>
        <v>0.65985000000000582</v>
      </c>
    </row>
    <row r="190" spans="1:227" x14ac:dyDescent="0.55000000000000004">
      <c r="A190">
        <f>Validation!A189</f>
        <v>1772084700</v>
      </c>
      <c r="B190" t="str">
        <f>Price!B189</f>
        <v>XAUUSD</v>
      </c>
      <c r="C190" t="str">
        <f>Price!C189</f>
        <v>M5</v>
      </c>
      <c r="D190">
        <f>Price!D189</f>
        <v>5193.88</v>
      </c>
      <c r="E190">
        <f>Price!E189</f>
        <v>5199.41</v>
      </c>
      <c r="F190">
        <f>Price!F189</f>
        <v>5199.99</v>
      </c>
      <c r="G190">
        <f>Price!G189</f>
        <v>5191.3500000000004</v>
      </c>
      <c r="H190">
        <f>Price!H189</f>
        <v>546</v>
      </c>
      <c r="I190">
        <f>Diagonals!E189</f>
        <v>5180.8900000000003</v>
      </c>
      <c r="J190">
        <f>Diagonals!F189</f>
        <v>0</v>
      </c>
      <c r="K190">
        <f>Diagonals!G189</f>
        <v>0</v>
      </c>
      <c r="L190">
        <f>Diagonals!H189</f>
        <v>5179.75</v>
      </c>
      <c r="M190">
        <f>Diagonals!I189</f>
        <v>0</v>
      </c>
      <c r="N190">
        <f>Diagonals!J189</f>
        <v>0</v>
      </c>
      <c r="O190">
        <f>Diagonals!K189</f>
        <v>0</v>
      </c>
      <c r="P190">
        <f>Diagonals!L189</f>
        <v>0</v>
      </c>
      <c r="Q190">
        <f>Trendlines!E189</f>
        <v>5198.8100000000004</v>
      </c>
      <c r="R190">
        <f>Trendlines!F189</f>
        <v>5197.01</v>
      </c>
      <c r="S190">
        <f>Trendlines!G189</f>
        <v>5205.24</v>
      </c>
      <c r="T190">
        <f>Trendlines!H189</f>
        <v>5160.93</v>
      </c>
      <c r="U190">
        <f>Trendlines!I189</f>
        <v>5175.16</v>
      </c>
      <c r="V190">
        <f>Trendlines!J189</f>
        <v>5158.38</v>
      </c>
      <c r="W190">
        <f>Trendlines!K189</f>
        <v>0</v>
      </c>
      <c r="X190">
        <f>Trendlines!L189</f>
        <v>0</v>
      </c>
      <c r="Y190">
        <f>Tema_Hrma_Smma!E189</f>
        <v>5198.4799999999996</v>
      </c>
      <c r="Z190">
        <f>Tema_Hrma_Smma!F189</f>
        <v>5199.83</v>
      </c>
      <c r="AA190">
        <f>Tema_Hrma_Smma!G189</f>
        <v>5190.04</v>
      </c>
      <c r="AB190">
        <f>ZScore!H189</f>
        <v>-1</v>
      </c>
      <c r="AC190">
        <f>ZScore!I189</f>
        <v>0.91242000000000001</v>
      </c>
      <c r="AD190">
        <f>ZScore!J189</f>
        <v>3</v>
      </c>
      <c r="AE190">
        <f>HA!E189</f>
        <v>5200.05</v>
      </c>
      <c r="AF190">
        <f>HA!F189</f>
        <v>5200.05</v>
      </c>
      <c r="AG190">
        <f>HA!G189</f>
        <v>5191.3500000000004</v>
      </c>
      <c r="AH190">
        <f>HA!H189</f>
        <v>5196.16</v>
      </c>
      <c r="AI190">
        <f>HA!I189</f>
        <v>-1</v>
      </c>
      <c r="AJ190">
        <f>HA!J189</f>
        <v>3.89</v>
      </c>
      <c r="AK190">
        <f>HA!K189</f>
        <v>0.39432</v>
      </c>
      <c r="AL190">
        <f>HA!L189</f>
        <v>-3</v>
      </c>
      <c r="AM190">
        <f>KC!E189</f>
        <v>5223.1938200000004</v>
      </c>
      <c r="AN190">
        <f>KC!F189</f>
        <v>5217.06358</v>
      </c>
      <c r="AO190">
        <f>KC!G189</f>
        <v>5210.9333299999998</v>
      </c>
      <c r="AP190">
        <f>KC!H189</f>
        <v>5204.8030799999997</v>
      </c>
      <c r="AQ190">
        <f>KC!I189</f>
        <v>5198.6728400000002</v>
      </c>
      <c r="AR190">
        <f>KC!J189</f>
        <v>5195.1273700000002</v>
      </c>
      <c r="AS190">
        <f>KC!K189</f>
        <v>5188.9971299999997</v>
      </c>
      <c r="AT190">
        <f>KC!L189</f>
        <v>5182.8668799999996</v>
      </c>
      <c r="AU190">
        <f>KC!M189</f>
        <v>5176.7366300000003</v>
      </c>
      <c r="AV190">
        <f>KC!N189</f>
        <v>5170.6063800000002</v>
      </c>
      <c r="AW190">
        <f>SR_Levels!E189</f>
        <v>5193.3500000000004</v>
      </c>
      <c r="AX190">
        <f>SR_Levels!F189</f>
        <v>5178.6000000000004</v>
      </c>
      <c r="AY190">
        <f>SR_Levels!G189</f>
        <v>5161.8900000000003</v>
      </c>
      <c r="AZ190">
        <f>SR_Levels!H189</f>
        <v>5135.8500000000004</v>
      </c>
      <c r="BA190">
        <f>SR_Levels!I189</f>
        <v>5205.3100000000004</v>
      </c>
      <c r="BB190">
        <f>SR_Levels!J189</f>
        <v>0</v>
      </c>
      <c r="BC190">
        <f>SR_Levels!K189</f>
        <v>0</v>
      </c>
      <c r="BD190">
        <f>SR_Levels!L189</f>
        <v>0</v>
      </c>
      <c r="BE190">
        <f>ZigZag!E189</f>
        <v>0</v>
      </c>
      <c r="BF190">
        <f>ZigZag!F189</f>
        <v>0</v>
      </c>
      <c r="BG190">
        <f>ZigZag!G189</f>
        <v>5194.78</v>
      </c>
      <c r="BH190">
        <f>Dual_Tema!E189</f>
        <v>5202.17</v>
      </c>
      <c r="BI190">
        <f>Dual_Tema!F189</f>
        <v>5195.5600000000004</v>
      </c>
      <c r="BJ190">
        <f>Pinbar!E189</f>
        <v>0</v>
      </c>
      <c r="BK190">
        <f>SSA!E189</f>
        <v>5197.3186299999998</v>
      </c>
      <c r="BL190">
        <f>SSA!F189</f>
        <v>5198.2288699999999</v>
      </c>
      <c r="BN190" t="str">
        <f t="shared" si="357"/>
        <v>Red Candle</v>
      </c>
      <c r="BO190" s="34">
        <f t="shared" si="359"/>
        <v>-1.1423472350965413E-3</v>
      </c>
      <c r="BP190" s="34">
        <f t="shared" si="361"/>
        <v>4.815675215452675E-4</v>
      </c>
      <c r="BQ190" s="34">
        <f t="shared" si="369"/>
        <v>9.6268071925198484E-6</v>
      </c>
      <c r="BR190" s="34">
        <f t="shared" si="371"/>
        <v>1.0156862820678292E-3</v>
      </c>
      <c r="BS190" s="35">
        <f t="shared" si="360"/>
        <v>-1.9048189119219572E-4</v>
      </c>
      <c r="BT190" s="35">
        <f t="shared" si="362"/>
        <v>4.0121771950119012E-5</v>
      </c>
      <c r="BU190" s="35">
        <f t="shared" si="370"/>
        <v>5.3482019057859986E-7</v>
      </c>
      <c r="BV190" s="35">
        <f t="shared" si="372"/>
        <v>4.2299678846058342E-5</v>
      </c>
      <c r="BW190" s="27">
        <v>96</v>
      </c>
      <c r="BX190">
        <f>F190-G190</f>
        <v>8.6399999999994179</v>
      </c>
      <c r="BY190">
        <f>ABS(F190-D189)</f>
        <v>0.3000000000001819</v>
      </c>
      <c r="BZ190">
        <f>ABS(G190-D189)</f>
        <v>8.339999999999236</v>
      </c>
      <c r="CA190">
        <f t="shared" si="338"/>
        <v>8.6399999999994179</v>
      </c>
      <c r="CB190">
        <f t="shared" si="363"/>
        <v>4.3607142857144288</v>
      </c>
      <c r="CC190">
        <f t="shared" si="366"/>
        <v>4.5110384120814304</v>
      </c>
      <c r="CD190">
        <f t="shared" si="364"/>
        <v>-0.15032412636700165</v>
      </c>
      <c r="CE190">
        <f t="shared" si="367"/>
        <v>-1</v>
      </c>
      <c r="CF190">
        <f t="shared" si="368"/>
        <v>-40</v>
      </c>
      <c r="CG190" s="7" t="str">
        <f t="shared" si="365"/>
        <v>Low Volatility Period</v>
      </c>
      <c r="CI190" s="27"/>
      <c r="CJ190" s="27"/>
      <c r="CK190" s="27"/>
      <c r="CL190" s="27"/>
      <c r="CM190" s="27"/>
      <c r="CN190" s="27"/>
      <c r="CO190" s="27"/>
      <c r="CP190" s="27"/>
      <c r="CQ190" s="27"/>
      <c r="CR190" s="27"/>
      <c r="CS190" s="27"/>
      <c r="CZ190" s="7" t="str">
        <f>IF(AND(D190&gt;BH190,D190&gt;E190),"Bullish Trigger","-----")</f>
        <v>-----</v>
      </c>
      <c r="DA190" s="7" t="str">
        <f>IF(AND(D190&lt;BI190,D190&lt;E190),"Bearish Trigger","-----")</f>
        <v>Bearish Trigger</v>
      </c>
      <c r="DB190" s="13" t="str">
        <f>IF(AND(W190=BE190,W190&gt;0,BE190&gt;0),"Important High","------")</f>
        <v>------</v>
      </c>
      <c r="DC190" s="13" t="str">
        <f>IF(AND(X190=BF190,X190&gt;0,BF190&gt;0),"Important Low","------")</f>
        <v>------</v>
      </c>
      <c r="DD190" s="7" t="str">
        <f>IF(AND(DB190="Important High",DC190="-----",BJ190=1),"Imp High Rej","-----")</f>
        <v>-----</v>
      </c>
      <c r="DE190" s="7" t="str">
        <f>IF(AND(DB190="-----",DC190="Important Low",BJ190=1),"Imp Low Rej","-----")</f>
        <v>-----</v>
      </c>
      <c r="DF190" s="7" t="str">
        <f>IF(Y190&gt;AM190,"Overbought",IF(Y190&gt;AO190,"Bullish Momentum",IF(Y190&gt;AQ190,"Flat Momentum","-----")))</f>
        <v>-----</v>
      </c>
      <c r="DG190" s="7" t="str">
        <f>IF(Y190&lt;AV190,"Oversold",IF(Y190&lt;AT190,"Bearish Momentum",IF(Y190&lt;AR190,"Flat Momentum","-----")))</f>
        <v>-----</v>
      </c>
      <c r="DH190" s="7" t="str">
        <f>IF(AND(DF190="Overbought",AD190=2),"Culminated Thrust","-----")</f>
        <v>-----</v>
      </c>
      <c r="DI190" s="7" t="str">
        <f>IF(AND(DG190="Oversold",AD190=5),"Culminated Thrust","-----")</f>
        <v>-----</v>
      </c>
      <c r="DJ190" s="14">
        <f>(Q190-$D190)/$D190</f>
        <v>9.4919405146062113E-4</v>
      </c>
      <c r="DK190" s="14">
        <f>(R190-$D190)/$D190</f>
        <v>6.0263232881778341E-4</v>
      </c>
      <c r="DL190" s="14">
        <f>(S190-$D190)/$D190</f>
        <v>2.1871895384567362E-3</v>
      </c>
      <c r="DM190" s="14">
        <f>(T190-$D190)/$D190</f>
        <v>-6.3440048672668255E-3</v>
      </c>
      <c r="DN190" s="14">
        <f>(U190-$D190)/$D190</f>
        <v>-3.604241915485197E-3</v>
      </c>
      <c r="DO190" s="14">
        <f>(V190-$D190)/$D190</f>
        <v>-6.8349673076774971E-3</v>
      </c>
      <c r="DP190" s="14">
        <f t="shared" si="306"/>
        <v>2.1871895384567362E-3</v>
      </c>
      <c r="DQ190" s="14">
        <f t="shared" si="307"/>
        <v>9.4919405146062113E-4</v>
      </c>
      <c r="DR190" s="14">
        <f t="shared" si="308"/>
        <v>6.0263232881778341E-4</v>
      </c>
      <c r="DS190" s="14">
        <f t="shared" si="309"/>
        <v>-3.604241915485197E-3</v>
      </c>
      <c r="DT190" s="14">
        <f t="shared" si="310"/>
        <v>-6.3440048672668255E-3</v>
      </c>
      <c r="DU190" s="14">
        <f t="shared" si="311"/>
        <v>-6.8349673076774971E-3</v>
      </c>
      <c r="DV190" t="str">
        <f>IF($D190&gt;Q190,"SUP","RES")</f>
        <v>RES</v>
      </c>
      <c r="DW190" t="str">
        <f>IF($D190&gt;R190,"SUP","RES")</f>
        <v>RES</v>
      </c>
      <c r="DX190" t="str">
        <f>IF($D190&gt;S190,"SUP","RES")</f>
        <v>RES</v>
      </c>
      <c r="DY190" t="str">
        <f>IF($D190&gt;T190,"SUP","RES")</f>
        <v>SUP</v>
      </c>
      <c r="DZ190" t="str">
        <f>IF($D190&gt;U190,"SUP","RES")</f>
        <v>SUP</v>
      </c>
      <c r="EA190" t="str">
        <f>IF($D190&gt;V190,"SUP","RES")</f>
        <v>SUP</v>
      </c>
      <c r="EB190" s="7">
        <f t="shared" si="312"/>
        <v>3</v>
      </c>
      <c r="EC190" s="7">
        <f t="shared" si="313"/>
        <v>3</v>
      </c>
      <c r="ED190" s="13" t="str">
        <f t="shared" si="314"/>
        <v>-----</v>
      </c>
      <c r="EE190" s="13" t="str">
        <f t="shared" si="315"/>
        <v>-----</v>
      </c>
      <c r="EF190" s="7">
        <f>IF(OR(ED190="All Sup",EE190="All Res"),"na",((D190-MIN(Q190:V190))/(MAX(Q190:V190)-MIN(Q190:V190))))</f>
        <v>0.7575757575757629</v>
      </c>
      <c r="EG190">
        <v>1.4999999999999999E-4</v>
      </c>
      <c r="EH190">
        <f>Q190*(1+$EG190)</f>
        <v>5199.5898215000007</v>
      </c>
      <c r="EI190">
        <f>Q190*(1-$EG190)</f>
        <v>5198.0301785000001</v>
      </c>
      <c r="EJ190">
        <f>R190*(1+$EG190)</f>
        <v>5197.7895515000009</v>
      </c>
      <c r="EK190">
        <f>R190*(1-$EG190)</f>
        <v>5196.2304485000004</v>
      </c>
      <c r="EL190">
        <f>S190*(1+$EG190)</f>
        <v>5206.020786</v>
      </c>
      <c r="EM190">
        <f>S190*(1-$EG190)</f>
        <v>5204.4592139999995</v>
      </c>
      <c r="EN190">
        <f>T190*(1+$EG190)</f>
        <v>5161.7041395000006</v>
      </c>
      <c r="EO190">
        <f>T190*(1-$EG190)</f>
        <v>5160.1558605</v>
      </c>
      <c r="EP190">
        <f>U190*(1+$EG190)</f>
        <v>5175.9362740000006</v>
      </c>
      <c r="EQ190">
        <f>U190*(1-$EG190)</f>
        <v>5174.383726</v>
      </c>
      <c r="ER190">
        <f>V190*(1+$EG190)</f>
        <v>5159.153757000001</v>
      </c>
      <c r="ES190">
        <f>V190*(1-$EG190)</f>
        <v>5157.6062430000002</v>
      </c>
      <c r="ET190" s="7" t="str">
        <f t="shared" si="316"/>
        <v>TOUCH</v>
      </c>
      <c r="EU190" s="7" t="str">
        <f t="shared" si="317"/>
        <v>TOUCH</v>
      </c>
      <c r="EV190" s="7" t="str">
        <f t="shared" si="318"/>
        <v>-----</v>
      </c>
      <c r="EW190" s="7" t="str">
        <f t="shared" si="319"/>
        <v>-----</v>
      </c>
      <c r="EX190" s="7" t="str">
        <f t="shared" si="320"/>
        <v>-----</v>
      </c>
      <c r="EY190" s="7" t="str">
        <f t="shared" si="321"/>
        <v>-----</v>
      </c>
      <c r="EZ190">
        <f t="shared" si="339"/>
        <v>0</v>
      </c>
      <c r="FA190">
        <f t="shared" si="340"/>
        <v>0</v>
      </c>
      <c r="FB190">
        <f t="shared" si="341"/>
        <v>188</v>
      </c>
      <c r="FC190">
        <f t="shared" si="342"/>
        <v>188</v>
      </c>
      <c r="FD190">
        <f t="shared" si="343"/>
        <v>188</v>
      </c>
      <c r="FE190">
        <f t="shared" si="344"/>
        <v>188</v>
      </c>
      <c r="FF190">
        <f t="shared" si="345"/>
        <v>3</v>
      </c>
      <c r="FG190">
        <f t="shared" si="346"/>
        <v>1</v>
      </c>
      <c r="FH190">
        <f t="shared" si="347"/>
        <v>0</v>
      </c>
      <c r="FI190">
        <f t="shared" si="348"/>
        <v>0</v>
      </c>
      <c r="FJ190">
        <f t="shared" si="349"/>
        <v>0</v>
      </c>
      <c r="FK190">
        <f t="shared" si="350"/>
        <v>0</v>
      </c>
      <c r="FL190" s="7">
        <f t="shared" si="322"/>
        <v>3</v>
      </c>
      <c r="FM190" s="7">
        <f t="shared" si="323"/>
        <v>1</v>
      </c>
      <c r="FN190" s="7" t="str">
        <f t="shared" si="324"/>
        <v>-----</v>
      </c>
      <c r="FO190" s="7" t="str">
        <f t="shared" si="325"/>
        <v>-----</v>
      </c>
      <c r="FP190" s="7" t="str">
        <f t="shared" si="326"/>
        <v>-----</v>
      </c>
      <c r="FQ190" s="7" t="str">
        <f t="shared" si="327"/>
        <v>-----</v>
      </c>
      <c r="FR190" s="13">
        <f>IF(FL190="-----","-----",(D190-Q190)/Q190)</f>
        <v>-9.4829393649706198E-4</v>
      </c>
      <c r="FS190" s="13">
        <f>IF(FM190="-----","-----",(Q190-R190)/R190)</f>
        <v>3.4635299912837993E-4</v>
      </c>
      <c r="FT190" s="13" t="str">
        <f>IF(FN190="-----","-----",(R190-S190)/S190)</f>
        <v>-----</v>
      </c>
      <c r="FU190" s="13" t="str">
        <f>IF(FO190="-----","-----",(S190-T190)/T190)</f>
        <v>-----</v>
      </c>
      <c r="FV190" s="13" t="str">
        <f>IF(FP190="-----","-----",(T190-U190)/U190)</f>
        <v>-----</v>
      </c>
      <c r="FW190" s="13" t="str">
        <f>IF(FQ190="-----","-----",(U190-V190)/V190)</f>
        <v>-----</v>
      </c>
      <c r="FX190" s="7" t="str">
        <f t="shared" si="328"/>
        <v>Resistant</v>
      </c>
      <c r="FY190" s="7" t="str">
        <f t="shared" si="329"/>
        <v>Support</v>
      </c>
      <c r="FZ190" s="7" t="str">
        <f t="shared" si="330"/>
        <v>-----</v>
      </c>
      <c r="GA190" s="7" t="str">
        <f t="shared" si="331"/>
        <v>-----</v>
      </c>
      <c r="GB190" s="7" t="str">
        <f t="shared" si="332"/>
        <v>-----</v>
      </c>
      <c r="GC190" s="7" t="str">
        <f t="shared" si="333"/>
        <v>-----</v>
      </c>
      <c r="GD190" s="7" t="str">
        <f>IF(AND(BG190&gt;AA190,BG189&gt;AA189,BG188&gt;AA188,BG187&gt;AA187,BG186&gt;AA186,BG185&gt;AA185,BG184&gt;AA184,BG183&gt;AA183,BG182&gt;AA182,BG181&gt;AA181,BG180&gt;AA180,BG179&gt;AA179),"Bullish",IF(AND(BG190&lt;AA190,BG189&lt;AA189,BG188&lt;AA188,BG187&lt;AA187,BG186&lt;AA186,BG185&lt;AA185,BG184&lt;AA184,BG183&lt;AA183,BG182&lt;AA182,BG181&lt;AA181,BG180&lt;AA180,BG179&lt;AA179),"Bearish","-----"))</f>
        <v>Bullish</v>
      </c>
      <c r="GE190">
        <f>(Z190-BG190)/BG190</f>
        <v>9.72129714829152E-4</v>
      </c>
      <c r="GI190" s="7" t="str">
        <f>IF(Y190&gt;Z190,"Bullish","Bearish")</f>
        <v>Bearish</v>
      </c>
      <c r="GJ190" s="19" t="str">
        <f>IF(AND(D190&gt;Y190,D189&lt;Y189),"TEMA crossover","-----")</f>
        <v>-----</v>
      </c>
      <c r="GK190" s="19" t="str">
        <f>IF(AND(D190&lt;Y190,D189&gt;Y189),"TEMA crossunder","-----")</f>
        <v>-----</v>
      </c>
      <c r="GL190" s="20" t="str">
        <f>IF(GD190="Bearish","YES","-----")</f>
        <v>-----</v>
      </c>
      <c r="GM190" s="20" t="str">
        <f>IF(GH190="Reverse to Bearish","YES","-----")</f>
        <v>-----</v>
      </c>
      <c r="GN190" s="20" t="str">
        <f>IF(AND(GI190="Bullish",GI189="Bullish",GI188="Bullish",GI187="Bullish"),"YES","-----")</f>
        <v>-----</v>
      </c>
      <c r="GO190" s="20" t="str">
        <f>IF(OR(GK190="TEMA crossunder",GK189="TEMA crossunder",GK188="TEMA crossunder",GK187="TEMA crossunder"),"YES","-----")</f>
        <v>-----</v>
      </c>
      <c r="GP190" s="20" t="str">
        <f>IF(GD190="Bullish","YES","-----")</f>
        <v>YES</v>
      </c>
      <c r="GQ190" s="20" t="str">
        <f>IF(GH190="Reverse to Bullish","YES","-----")</f>
        <v>-----</v>
      </c>
      <c r="GR190" s="20" t="str">
        <f>IF(AND(GI190="Bearish",GI189="Bearish",GI188="Bearish",GI187="Bearish"),"YES","-----")</f>
        <v>-----</v>
      </c>
      <c r="GS190" s="20" t="str">
        <f>IF(OR(GJ190="TEMA crossover",GJ189="TEMA crossover",GJ188="TEMA crossover",GJ187="TEMA crossover"),"YES","-----")</f>
        <v>-----</v>
      </c>
      <c r="GT190" s="20" t="str">
        <f t="shared" si="351"/>
        <v>-----</v>
      </c>
      <c r="GU190" s="20" t="str">
        <f t="shared" si="352"/>
        <v>-----</v>
      </c>
      <c r="GV190" s="20" t="str">
        <f t="shared" si="353"/>
        <v>-----</v>
      </c>
      <c r="GW190" s="20" t="str">
        <f t="shared" si="354"/>
        <v>-----</v>
      </c>
      <c r="GX190" s="20" t="str">
        <f t="shared" si="355"/>
        <v>-----</v>
      </c>
      <c r="GY190" s="20" t="str">
        <f t="shared" si="356"/>
        <v>-----</v>
      </c>
      <c r="GZ190" s="7" t="str">
        <f>IF(G190&gt;BH190,"YES","-----")</f>
        <v>-----</v>
      </c>
      <c r="HA190" s="7" t="str">
        <f>IF(F190&lt;BI190,"YES","-----")</f>
        <v>-----</v>
      </c>
      <c r="HB190">
        <f>BH190-BI190</f>
        <v>6.6099999999996726</v>
      </c>
      <c r="HI190">
        <f t="shared" si="334"/>
        <v>-1.7586299999993571</v>
      </c>
      <c r="HJ190">
        <f t="shared" si="335"/>
        <v>4.8513700000003155</v>
      </c>
      <c r="HK190" s="7"/>
      <c r="HL190" s="7"/>
      <c r="HM190" s="7"/>
      <c r="HN190" s="7"/>
      <c r="HO190" s="7"/>
      <c r="HP190" s="7"/>
      <c r="HQ190" s="28">
        <f t="shared" si="358"/>
        <v>-0.91024000000015803</v>
      </c>
      <c r="HR190" s="28" t="str">
        <f t="shared" si="336"/>
        <v>Bear</v>
      </c>
      <c r="HS190">
        <f t="shared" si="337"/>
        <v>0.91024000000015803</v>
      </c>
    </row>
    <row r="191" spans="1:227" x14ac:dyDescent="0.55000000000000004">
      <c r="A191">
        <f>Validation!A190</f>
        <v>1772085000</v>
      </c>
      <c r="B191" t="str">
        <f>Price!B190</f>
        <v>XAUUSD</v>
      </c>
      <c r="C191" t="str">
        <f>Price!C190</f>
        <v>M5</v>
      </c>
      <c r="D191">
        <f>Price!D190</f>
        <v>5194.18</v>
      </c>
      <c r="E191">
        <f>Price!E190</f>
        <v>5193.84</v>
      </c>
      <c r="F191">
        <f>Price!F190</f>
        <v>5196.3599999999997</v>
      </c>
      <c r="G191">
        <f>Price!G190</f>
        <v>5193.28</v>
      </c>
      <c r="H191">
        <f>Price!H190</f>
        <v>459</v>
      </c>
      <c r="I191">
        <f>Diagonals!E190</f>
        <v>5181.07</v>
      </c>
      <c r="J191">
        <f>Diagonals!F190</f>
        <v>0</v>
      </c>
      <c r="K191">
        <f>Diagonals!G190</f>
        <v>0</v>
      </c>
      <c r="L191">
        <f>Diagonals!H190</f>
        <v>5179.42</v>
      </c>
      <c r="M191">
        <f>Diagonals!I190</f>
        <v>0</v>
      </c>
      <c r="N191">
        <f>Diagonals!J190</f>
        <v>0</v>
      </c>
      <c r="O191">
        <f>Diagonals!K190</f>
        <v>0</v>
      </c>
      <c r="P191">
        <f>Diagonals!L190</f>
        <v>0</v>
      </c>
      <c r="Q191">
        <f>Trendlines!E190</f>
        <v>5198.8100000000004</v>
      </c>
      <c r="R191">
        <f>Trendlines!F190</f>
        <v>5196.9799999999996</v>
      </c>
      <c r="S191">
        <f>Trendlines!G190</f>
        <v>5205.22</v>
      </c>
      <c r="T191">
        <f>Trendlines!H190</f>
        <v>5161</v>
      </c>
      <c r="U191">
        <f>Trendlines!I190</f>
        <v>5175.18</v>
      </c>
      <c r="V191">
        <f>Trendlines!J190</f>
        <v>5158.42</v>
      </c>
      <c r="W191">
        <f>Trendlines!K190</f>
        <v>0</v>
      </c>
      <c r="X191">
        <f>Trendlines!L190</f>
        <v>0</v>
      </c>
      <c r="Y191">
        <f>Tema_Hrma_Smma!E190</f>
        <v>5196.55</v>
      </c>
      <c r="Z191">
        <f>Tema_Hrma_Smma!F190</f>
        <v>5199.29</v>
      </c>
      <c r="AA191">
        <f>Tema_Hrma_Smma!G190</f>
        <v>5190.17</v>
      </c>
      <c r="AB191">
        <f>ZScore!H190</f>
        <v>1</v>
      </c>
      <c r="AC191">
        <f>ZScore!I190</f>
        <v>0.95820000000000005</v>
      </c>
      <c r="AD191">
        <f>ZScore!J190</f>
        <v>0</v>
      </c>
      <c r="AE191">
        <f>HA!E190</f>
        <v>5198.1000000000004</v>
      </c>
      <c r="AF191">
        <f>HA!F190</f>
        <v>5198.1000000000004</v>
      </c>
      <c r="AG191">
        <f>HA!G190</f>
        <v>5193.28</v>
      </c>
      <c r="AH191">
        <f>HA!H190</f>
        <v>5194.41</v>
      </c>
      <c r="AI191">
        <f>HA!I190</f>
        <v>-1</v>
      </c>
      <c r="AJ191">
        <f>HA!J190</f>
        <v>3.69</v>
      </c>
      <c r="AK191">
        <f>HA!K190</f>
        <v>0.31401000000000001</v>
      </c>
      <c r="AL191">
        <f>HA!L190</f>
        <v>-4</v>
      </c>
      <c r="AM191">
        <f>KC!E190</f>
        <v>5223.4241000000002</v>
      </c>
      <c r="AN191">
        <f>KC!F190</f>
        <v>5217.3212599999997</v>
      </c>
      <c r="AO191">
        <f>KC!G190</f>
        <v>5211.2184200000002</v>
      </c>
      <c r="AP191">
        <f>KC!H190</f>
        <v>5205.1155799999997</v>
      </c>
      <c r="AQ191">
        <f>KC!I190</f>
        <v>5199.0127400000001</v>
      </c>
      <c r="AR191">
        <f>KC!J190</f>
        <v>5195.3715000000002</v>
      </c>
      <c r="AS191">
        <f>KC!K190</f>
        <v>5189.2686599999997</v>
      </c>
      <c r="AT191">
        <f>KC!L190</f>
        <v>5183.1658200000002</v>
      </c>
      <c r="AU191">
        <f>KC!M190</f>
        <v>5177.0629799999997</v>
      </c>
      <c r="AV191">
        <f>KC!N190</f>
        <v>5170.9601499999999</v>
      </c>
      <c r="AW191">
        <f>SR_Levels!E190</f>
        <v>5193.3500000000004</v>
      </c>
      <c r="AX191">
        <f>SR_Levels!F190</f>
        <v>5178.6000000000004</v>
      </c>
      <c r="AY191">
        <f>SR_Levels!G190</f>
        <v>5161.8900000000003</v>
      </c>
      <c r="AZ191">
        <f>SR_Levels!H190</f>
        <v>5135.8500000000004</v>
      </c>
      <c r="BA191">
        <f>SR_Levels!I190</f>
        <v>5205.3100000000004</v>
      </c>
      <c r="BB191">
        <f>SR_Levels!J190</f>
        <v>0</v>
      </c>
      <c r="BC191">
        <f>SR_Levels!K190</f>
        <v>0</v>
      </c>
      <c r="BD191">
        <f>SR_Levels!L190</f>
        <v>0</v>
      </c>
      <c r="BE191">
        <f>ZigZag!E190</f>
        <v>0</v>
      </c>
      <c r="BF191">
        <f>ZigZag!F190</f>
        <v>0</v>
      </c>
      <c r="BG191">
        <f>ZigZag!G190</f>
        <v>5194.7700000000004</v>
      </c>
      <c r="BH191">
        <f>Dual_Tema!E190</f>
        <v>5199.47</v>
      </c>
      <c r="BI191">
        <f>Dual_Tema!F190</f>
        <v>5194.34</v>
      </c>
      <c r="BJ191">
        <f>Pinbar!E190</f>
        <v>0</v>
      </c>
      <c r="BK191">
        <f>SSA!E190</f>
        <v>5196.4073900000003</v>
      </c>
      <c r="BL191">
        <f>SSA!F190</f>
        <v>5197.3181299999997</v>
      </c>
      <c r="BN191" t="str">
        <f t="shared" si="357"/>
        <v>Green Candle</v>
      </c>
      <c r="BO191" s="34">
        <f t="shared" si="359"/>
        <v>-1.6395301679316132E-3</v>
      </c>
      <c r="BP191" s="34">
        <f t="shared" si="361"/>
        <v>3.0235276672052613E-4</v>
      </c>
      <c r="BQ191" s="34">
        <f t="shared" si="369"/>
        <v>8.2791817087812802E-5</v>
      </c>
      <c r="BR191" s="34">
        <f t="shared" si="371"/>
        <v>5.4706491965461623E-4</v>
      </c>
      <c r="BS191" s="35">
        <f t="shared" si="360"/>
        <v>-2.7344188601385877E-4</v>
      </c>
      <c r="BT191" s="35">
        <f t="shared" si="362"/>
        <v>2.5192572938648183E-5</v>
      </c>
      <c r="BU191" s="35">
        <f t="shared" si="370"/>
        <v>4.5993655790610433E-6</v>
      </c>
      <c r="BV191" s="35">
        <f t="shared" si="372"/>
        <v>2.2788398576389923E-5</v>
      </c>
      <c r="BW191" s="27">
        <v>96</v>
      </c>
      <c r="BX191">
        <f>F191-G191</f>
        <v>3.0799999999999272</v>
      </c>
      <c r="BY191">
        <f>ABS(F191-D190)</f>
        <v>2.4799999999995634</v>
      </c>
      <c r="BZ191">
        <f>ABS(G191-D190)</f>
        <v>0.6000000000003638</v>
      </c>
      <c r="CA191">
        <f t="shared" si="338"/>
        <v>3.0799999999999272</v>
      </c>
      <c r="CB191">
        <f t="shared" si="363"/>
        <v>4.4600000000001012</v>
      </c>
      <c r="CC191">
        <f t="shared" si="366"/>
        <v>4.4088213826470373</v>
      </c>
      <c r="CD191">
        <f t="shared" si="364"/>
        <v>5.1178617353063949E-2</v>
      </c>
      <c r="CE191">
        <f t="shared" si="367"/>
        <v>1</v>
      </c>
      <c r="CF191">
        <f t="shared" si="368"/>
        <v>1</v>
      </c>
      <c r="CG191" s="7" t="str">
        <f t="shared" si="365"/>
        <v>-----</v>
      </c>
      <c r="CI191" s="27"/>
      <c r="CJ191" s="27"/>
      <c r="CK191" s="27"/>
      <c r="CL191" s="27"/>
      <c r="CM191" s="27"/>
      <c r="CN191" s="27"/>
      <c r="CO191" s="27"/>
      <c r="CP191" s="27"/>
      <c r="CQ191" s="27"/>
      <c r="CR191" s="27"/>
      <c r="CS191" s="27"/>
      <c r="CZ191" s="7" t="str">
        <f>IF(AND(D191&gt;BH191,D191&gt;E191),"Bullish Trigger","-----")</f>
        <v>-----</v>
      </c>
      <c r="DA191" s="7" t="str">
        <f>IF(AND(D191&lt;BI191,D191&lt;E191),"Bearish Trigger","-----")</f>
        <v>-----</v>
      </c>
      <c r="DB191" s="13" t="str">
        <f>IF(AND(W191=BE191,W191&gt;0,BE191&gt;0),"Important High","------")</f>
        <v>------</v>
      </c>
      <c r="DC191" s="13" t="str">
        <f>IF(AND(X191=BF191,X191&gt;0,BF191&gt;0),"Important Low","------")</f>
        <v>------</v>
      </c>
      <c r="DD191" s="7" t="str">
        <f>IF(AND(DB191="Important High",DC191="-----",BJ191=1),"Imp High Rej","-----")</f>
        <v>-----</v>
      </c>
      <c r="DE191" s="7" t="str">
        <f>IF(AND(DB191="-----",DC191="Important Low",BJ191=1),"Imp Low Rej","-----")</f>
        <v>-----</v>
      </c>
      <c r="DF191" s="7" t="str">
        <f>IF(Y191&gt;AM191,"Overbought",IF(Y191&gt;AO191,"Bullish Momentum",IF(Y191&gt;AQ191,"Flat Momentum","-----")))</f>
        <v>-----</v>
      </c>
      <c r="DG191" s="7" t="str">
        <f>IF(Y191&lt;AV191,"Oversold",IF(Y191&lt;AT191,"Bearish Momentum",IF(Y191&lt;AR191,"Flat Momentum","-----")))</f>
        <v>-----</v>
      </c>
      <c r="DH191" s="7" t="str">
        <f>IF(AND(DF191="Overbought",AD191=2),"Culminated Thrust","-----")</f>
        <v>-----</v>
      </c>
      <c r="DI191" s="7" t="str">
        <f>IF(AND(DG191="Oversold",AD191=5),"Culminated Thrust","-----")</f>
        <v>-----</v>
      </c>
      <c r="DJ191" s="14">
        <f>(Q191-$D191)/$D191</f>
        <v>8.9138227785716102E-4</v>
      </c>
      <c r="DK191" s="14">
        <f>(R191-$D191)/$D191</f>
        <v>5.3906487645774158E-4</v>
      </c>
      <c r="DL191" s="14">
        <f>(S191-$D191)/$D191</f>
        <v>2.1254557986053551E-3</v>
      </c>
      <c r="DM191" s="14">
        <f>(T191-$D191)/$D191</f>
        <v>-6.3879187860259538E-3</v>
      </c>
      <c r="DN191" s="14">
        <f>(U191-$D191)/$D191</f>
        <v>-3.6579402331070542E-3</v>
      </c>
      <c r="DO191" s="14">
        <f>(V191-$D191)/$D191</f>
        <v>-6.8846285650478447E-3</v>
      </c>
      <c r="DP191" s="14">
        <f t="shared" si="306"/>
        <v>2.1254557986053551E-3</v>
      </c>
      <c r="DQ191" s="14">
        <f t="shared" si="307"/>
        <v>8.9138227785716102E-4</v>
      </c>
      <c r="DR191" s="14">
        <f t="shared" si="308"/>
        <v>5.3906487645774158E-4</v>
      </c>
      <c r="DS191" s="14">
        <f t="shared" si="309"/>
        <v>-3.6579402331070542E-3</v>
      </c>
      <c r="DT191" s="14">
        <f t="shared" si="310"/>
        <v>-6.3879187860259538E-3</v>
      </c>
      <c r="DU191" s="14">
        <f t="shared" si="311"/>
        <v>-6.8846285650478447E-3</v>
      </c>
      <c r="DV191" t="str">
        <f>IF($D191&gt;Q191,"SUP","RES")</f>
        <v>RES</v>
      </c>
      <c r="DW191" t="str">
        <f>IF($D191&gt;R191,"SUP","RES")</f>
        <v>RES</v>
      </c>
      <c r="DX191" t="str">
        <f>IF($D191&gt;S191,"SUP","RES")</f>
        <v>RES</v>
      </c>
      <c r="DY191" t="str">
        <f>IF($D191&gt;T191,"SUP","RES")</f>
        <v>SUP</v>
      </c>
      <c r="DZ191" t="str">
        <f>IF($D191&gt;U191,"SUP","RES")</f>
        <v>SUP</v>
      </c>
      <c r="EA191" t="str">
        <f>IF($D191&gt;V191,"SUP","RES")</f>
        <v>SUP</v>
      </c>
      <c r="EB191" s="7">
        <f t="shared" si="312"/>
        <v>3</v>
      </c>
      <c r="EC191" s="7">
        <f t="shared" si="313"/>
        <v>3</v>
      </c>
      <c r="ED191" s="13" t="str">
        <f t="shared" si="314"/>
        <v>-----</v>
      </c>
      <c r="EE191" s="13" t="str">
        <f t="shared" si="315"/>
        <v>-----</v>
      </c>
      <c r="EF191" s="7">
        <f>IF(OR(ED191="All Sup",EE191="All Res"),"na",((D191-MIN(Q191:V191))/(MAX(Q191:V191)-MIN(Q191:V191))))</f>
        <v>0.76410256410256583</v>
      </c>
      <c r="EG191">
        <v>1.4999999999999999E-4</v>
      </c>
      <c r="EH191">
        <f>Q191*(1+$EG191)</f>
        <v>5199.5898215000007</v>
      </c>
      <c r="EI191">
        <f>Q191*(1-$EG191)</f>
        <v>5198.0301785000001</v>
      </c>
      <c r="EJ191">
        <f>R191*(1+$EG191)</f>
        <v>5197.7595469999997</v>
      </c>
      <c r="EK191">
        <f>R191*(1-$EG191)</f>
        <v>5196.2004529999995</v>
      </c>
      <c r="EL191">
        <f>S191*(1+$EG191)</f>
        <v>5206.0007830000004</v>
      </c>
      <c r="EM191">
        <f>S191*(1-$EG191)</f>
        <v>5204.4392170000001</v>
      </c>
      <c r="EN191">
        <f>T191*(1+$EG191)</f>
        <v>5161.7741500000002</v>
      </c>
      <c r="EO191">
        <f>T191*(1-$EG191)</f>
        <v>5160.2258499999998</v>
      </c>
      <c r="EP191">
        <f>U191*(1+$EG191)</f>
        <v>5175.9562770000011</v>
      </c>
      <c r="EQ191">
        <f>U191*(1-$EG191)</f>
        <v>5174.4037230000004</v>
      </c>
      <c r="ER191">
        <f>V191*(1+$EG191)</f>
        <v>5159.1937630000002</v>
      </c>
      <c r="ES191">
        <f>V191*(1-$EG191)</f>
        <v>5157.6462369999999</v>
      </c>
      <c r="ET191" s="7" t="str">
        <f t="shared" si="316"/>
        <v>-----</v>
      </c>
      <c r="EU191" s="7" t="str">
        <f t="shared" si="317"/>
        <v>-----</v>
      </c>
      <c r="EV191" s="7" t="str">
        <f t="shared" si="318"/>
        <v>-----</v>
      </c>
      <c r="EW191" s="7" t="str">
        <f t="shared" si="319"/>
        <v>-----</v>
      </c>
      <c r="EX191" s="7" t="str">
        <f t="shared" si="320"/>
        <v>-----</v>
      </c>
      <c r="EY191" s="7" t="str">
        <f t="shared" si="321"/>
        <v>-----</v>
      </c>
      <c r="EZ191">
        <f t="shared" si="339"/>
        <v>1</v>
      </c>
      <c r="FA191">
        <f t="shared" si="340"/>
        <v>1</v>
      </c>
      <c r="FB191">
        <f t="shared" si="341"/>
        <v>189</v>
      </c>
      <c r="FC191">
        <f t="shared" si="342"/>
        <v>189</v>
      </c>
      <c r="FD191">
        <f t="shared" si="343"/>
        <v>189</v>
      </c>
      <c r="FE191">
        <f t="shared" si="344"/>
        <v>189</v>
      </c>
      <c r="FF191">
        <f t="shared" si="345"/>
        <v>3</v>
      </c>
      <c r="FG191">
        <f t="shared" si="346"/>
        <v>1</v>
      </c>
      <c r="FH191">
        <f t="shared" si="347"/>
        <v>0</v>
      </c>
      <c r="FI191">
        <f t="shared" si="348"/>
        <v>0</v>
      </c>
      <c r="FJ191">
        <f t="shared" si="349"/>
        <v>0</v>
      </c>
      <c r="FK191">
        <f t="shared" si="350"/>
        <v>0</v>
      </c>
      <c r="FL191" s="7" t="str">
        <f t="shared" si="322"/>
        <v>-----</v>
      </c>
      <c r="FM191" s="7" t="str">
        <f t="shared" si="323"/>
        <v>-----</v>
      </c>
      <c r="FN191" s="7" t="str">
        <f t="shared" si="324"/>
        <v>-----</v>
      </c>
      <c r="FO191" s="7" t="str">
        <f t="shared" si="325"/>
        <v>-----</v>
      </c>
      <c r="FP191" s="7" t="str">
        <f t="shared" si="326"/>
        <v>-----</v>
      </c>
      <c r="FQ191" s="7" t="str">
        <f t="shared" si="327"/>
        <v>-----</v>
      </c>
      <c r="FR191" s="13" t="str">
        <f>IF(FL191="-----","-----",(D191-Q191)/Q191)</f>
        <v>-----</v>
      </c>
      <c r="FS191" s="13" t="str">
        <f>IF(FM191="-----","-----",(Q191-R191)/R191)</f>
        <v>-----</v>
      </c>
      <c r="FT191" s="13" t="str">
        <f>IF(FN191="-----","-----",(R191-S191)/S191)</f>
        <v>-----</v>
      </c>
      <c r="FU191" s="13" t="str">
        <f>IF(FO191="-----","-----",(S191-T191)/T191)</f>
        <v>-----</v>
      </c>
      <c r="FV191" s="13" t="str">
        <f>IF(FP191="-----","-----",(T191-U191)/U191)</f>
        <v>-----</v>
      </c>
      <c r="FW191" s="13" t="str">
        <f>IF(FQ191="-----","-----",(U191-V191)/V191)</f>
        <v>-----</v>
      </c>
      <c r="FX191" s="7" t="str">
        <f t="shared" si="328"/>
        <v>-----</v>
      </c>
      <c r="FY191" s="7" t="str">
        <f t="shared" si="329"/>
        <v>-----</v>
      </c>
      <c r="FZ191" s="7" t="str">
        <f t="shared" si="330"/>
        <v>-----</v>
      </c>
      <c r="GA191" s="7" t="str">
        <f t="shared" si="331"/>
        <v>-----</v>
      </c>
      <c r="GB191" s="7" t="str">
        <f t="shared" si="332"/>
        <v>-----</v>
      </c>
      <c r="GC191" s="7" t="str">
        <f t="shared" si="333"/>
        <v>-----</v>
      </c>
      <c r="GD191" s="7" t="str">
        <f>IF(AND(BG191&gt;AA191,BG190&gt;AA190,BG189&gt;AA189,BG188&gt;AA188,BG187&gt;AA187,BG186&gt;AA186,BG185&gt;AA185,BG184&gt;AA184,BG183&gt;AA183,BG182&gt;AA182,BG181&gt;AA181,BG180&gt;AA180),"Bullish",IF(AND(BG191&lt;AA191,BG190&lt;AA190,BG189&lt;AA189,BG188&lt;AA188,BG187&lt;AA187,BG186&lt;AA186,BG185&lt;AA185,BG184&lt;AA184,BG183&lt;AA183,BG182&lt;AA182,BG181&lt;AA181,BG180&lt;AA180),"Bearish","-----"))</f>
        <v>Bullish</v>
      </c>
      <c r="GE191">
        <f>(Z191-BG191)/BG191</f>
        <v>8.7010589496734733E-4</v>
      </c>
      <c r="GI191" s="7" t="str">
        <f>IF(Y191&gt;Z191,"Bullish","Bearish")</f>
        <v>Bearish</v>
      </c>
      <c r="GJ191" s="19" t="str">
        <f>IF(AND(D191&gt;Y191,D190&lt;Y190),"TEMA crossover","-----")</f>
        <v>-----</v>
      </c>
      <c r="GK191" s="19" t="str">
        <f>IF(AND(D191&lt;Y191,D190&gt;Y190),"TEMA crossunder","-----")</f>
        <v>-----</v>
      </c>
      <c r="GL191" s="20" t="str">
        <f>IF(GD191="Bearish","YES","-----")</f>
        <v>-----</v>
      </c>
      <c r="GM191" s="20" t="str">
        <f>IF(GH191="Reverse to Bearish","YES","-----")</f>
        <v>-----</v>
      </c>
      <c r="GN191" s="20" t="str">
        <f>IF(AND(GI191="Bullish",GI190="Bullish",GI189="Bullish",GI188="Bullish"),"YES","-----")</f>
        <v>-----</v>
      </c>
      <c r="GO191" s="20" t="str">
        <f>IF(OR(GK191="TEMA crossunder",GK190="TEMA crossunder",GK189="TEMA crossunder",GK188="TEMA crossunder"),"YES","-----")</f>
        <v>-----</v>
      </c>
      <c r="GP191" s="20" t="str">
        <f>IF(GD191="Bullish","YES","-----")</f>
        <v>YES</v>
      </c>
      <c r="GQ191" s="20" t="str">
        <f>IF(GH191="Reverse to Bullish","YES","-----")</f>
        <v>-----</v>
      </c>
      <c r="GR191" s="20" t="str">
        <f>IF(AND(GI191="Bearish",GI190="Bearish",GI189="Bearish",GI188="Bearish"),"YES","-----")</f>
        <v>-----</v>
      </c>
      <c r="GS191" s="20" t="str">
        <f>IF(OR(GJ191="TEMA crossover",GJ190="TEMA crossover",GJ189="TEMA crossover",GJ188="TEMA crossover"),"YES","-----")</f>
        <v>-----</v>
      </c>
      <c r="GT191" s="20" t="str">
        <f t="shared" si="351"/>
        <v>-----</v>
      </c>
      <c r="GU191" s="20" t="str">
        <f t="shared" si="352"/>
        <v>-----</v>
      </c>
      <c r="GV191" s="20" t="str">
        <f t="shared" si="353"/>
        <v>-----</v>
      </c>
      <c r="GW191" s="20" t="str">
        <f t="shared" si="354"/>
        <v>-----</v>
      </c>
      <c r="GX191" s="20" t="str">
        <f t="shared" si="355"/>
        <v>-----</v>
      </c>
      <c r="GY191" s="20" t="str">
        <f t="shared" si="356"/>
        <v>-----</v>
      </c>
      <c r="GZ191" s="7" t="str">
        <f>IF(G191&gt;BH191,"YES","-----")</f>
        <v>-----</v>
      </c>
      <c r="HA191" s="7" t="str">
        <f>IF(F191&lt;BI191,"YES","-----")</f>
        <v>-----</v>
      </c>
      <c r="HB191">
        <f>BH191-BI191</f>
        <v>5.1300000000001091</v>
      </c>
      <c r="HI191">
        <f t="shared" si="334"/>
        <v>-2.0673900000001595</v>
      </c>
      <c r="HJ191">
        <f t="shared" si="335"/>
        <v>3.0626099999999497</v>
      </c>
      <c r="HK191" s="7"/>
      <c r="HL191" s="7"/>
      <c r="HM191" s="7"/>
      <c r="HN191" s="7"/>
      <c r="HO191" s="7"/>
      <c r="HP191" s="7"/>
      <c r="HQ191" s="28">
        <f t="shared" si="358"/>
        <v>-0.9107399999993504</v>
      </c>
      <c r="HR191" s="28" t="str">
        <f t="shared" si="336"/>
        <v>Bear</v>
      </c>
      <c r="HS191">
        <f t="shared" si="337"/>
        <v>0.9107399999993504</v>
      </c>
    </row>
    <row r="192" spans="1:227" x14ac:dyDescent="0.55000000000000004">
      <c r="A192">
        <f>Validation!A191</f>
        <v>1772085300</v>
      </c>
      <c r="B192" t="str">
        <f>Price!B191</f>
        <v>XAUUSD</v>
      </c>
      <c r="C192" t="str">
        <f>Price!C191</f>
        <v>M5</v>
      </c>
      <c r="D192">
        <f>Price!D191</f>
        <v>5198.46</v>
      </c>
      <c r="E192">
        <f>Price!E191</f>
        <v>5194.38</v>
      </c>
      <c r="F192">
        <f>Price!F191</f>
        <v>5198.6099999999997</v>
      </c>
      <c r="G192">
        <f>Price!G191</f>
        <v>5194.38</v>
      </c>
      <c r="H192">
        <f>Price!H191</f>
        <v>476</v>
      </c>
      <c r="I192">
        <f>Diagonals!E191</f>
        <v>5181.25</v>
      </c>
      <c r="J192">
        <f>Diagonals!F191</f>
        <v>0</v>
      </c>
      <c r="K192">
        <f>Diagonals!G191</f>
        <v>0</v>
      </c>
      <c r="L192">
        <f>Diagonals!H191</f>
        <v>5179.09</v>
      </c>
      <c r="M192">
        <f>Diagonals!I191</f>
        <v>0</v>
      </c>
      <c r="N192">
        <f>Diagonals!J191</f>
        <v>0</v>
      </c>
      <c r="O192">
        <f>Diagonals!K191</f>
        <v>0</v>
      </c>
      <c r="P192">
        <f>Diagonals!L191</f>
        <v>0</v>
      </c>
      <c r="Q192">
        <f>Trendlines!E191</f>
        <v>5198.82</v>
      </c>
      <c r="R192">
        <f>Trendlines!F191</f>
        <v>5196.96</v>
      </c>
      <c r="S192">
        <f>Trendlines!G191</f>
        <v>5205.2</v>
      </c>
      <c r="T192">
        <f>Trendlines!H191</f>
        <v>5161.08</v>
      </c>
      <c r="U192">
        <f>Trendlines!I191</f>
        <v>5175.2</v>
      </c>
      <c r="V192">
        <f>Trendlines!J191</f>
        <v>5158.46</v>
      </c>
      <c r="W192">
        <f>Trendlines!K191</f>
        <v>0</v>
      </c>
      <c r="X192">
        <f>Trendlines!L191</f>
        <v>0</v>
      </c>
      <c r="Y192">
        <f>Tema_Hrma_Smma!E191</f>
        <v>5196.57</v>
      </c>
      <c r="Z192">
        <f>Tema_Hrma_Smma!F191</f>
        <v>5198.8900000000003</v>
      </c>
      <c r="AA192">
        <f>Tema_Hrma_Smma!G191</f>
        <v>5190.33</v>
      </c>
      <c r="AB192">
        <f>ZScore!H191</f>
        <v>1</v>
      </c>
      <c r="AC192">
        <f>ZScore!I191</f>
        <v>0.39477000000000001</v>
      </c>
      <c r="AD192">
        <f>ZScore!J191</f>
        <v>0</v>
      </c>
      <c r="AE192">
        <f>HA!E191</f>
        <v>5196.26</v>
      </c>
      <c r="AF192">
        <f>HA!F191</f>
        <v>5198.6099999999997</v>
      </c>
      <c r="AG192">
        <f>HA!G191</f>
        <v>5194.38</v>
      </c>
      <c r="AH192">
        <f>HA!H191</f>
        <v>5196.46</v>
      </c>
      <c r="AI192">
        <f>HA!I191</f>
        <v>1</v>
      </c>
      <c r="AJ192">
        <f>HA!J191</f>
        <v>0.2</v>
      </c>
      <c r="AK192">
        <f>HA!K191</f>
        <v>-1.02356</v>
      </c>
      <c r="AL192">
        <f>HA!L191</f>
        <v>1</v>
      </c>
      <c r="AM192">
        <f>KC!E191</f>
        <v>5223.4844000000003</v>
      </c>
      <c r="AN192">
        <f>KC!F191</f>
        <v>5217.4347699999998</v>
      </c>
      <c r="AO192">
        <f>KC!G191</f>
        <v>5211.3851400000003</v>
      </c>
      <c r="AP192">
        <f>KC!H191</f>
        <v>5205.3355099999999</v>
      </c>
      <c r="AQ192">
        <f>KC!I191</f>
        <v>5199.2858800000004</v>
      </c>
      <c r="AR192">
        <f>KC!J191</f>
        <v>5195.5723200000002</v>
      </c>
      <c r="AS192">
        <f>KC!K191</f>
        <v>5189.5227000000004</v>
      </c>
      <c r="AT192">
        <f>KC!L191</f>
        <v>5183.47307</v>
      </c>
      <c r="AU192">
        <f>KC!M191</f>
        <v>5177.4234399999996</v>
      </c>
      <c r="AV192">
        <f>KC!N191</f>
        <v>5171.37381</v>
      </c>
      <c r="AW192">
        <f>SR_Levels!E191</f>
        <v>5193.3500000000004</v>
      </c>
      <c r="AX192">
        <f>SR_Levels!F191</f>
        <v>5178.6000000000004</v>
      </c>
      <c r="AY192">
        <f>SR_Levels!G191</f>
        <v>5161.8900000000003</v>
      </c>
      <c r="AZ192">
        <f>SR_Levels!H191</f>
        <v>5135.8500000000004</v>
      </c>
      <c r="BA192">
        <f>SR_Levels!I191</f>
        <v>5205.3100000000004</v>
      </c>
      <c r="BB192">
        <f>SR_Levels!J191</f>
        <v>0</v>
      </c>
      <c r="BC192">
        <f>SR_Levels!K191</f>
        <v>0</v>
      </c>
      <c r="BD192">
        <f>SR_Levels!L191</f>
        <v>0</v>
      </c>
      <c r="BE192">
        <f>ZigZag!E191</f>
        <v>0</v>
      </c>
      <c r="BF192">
        <f>ZigZag!F191</f>
        <v>0</v>
      </c>
      <c r="BG192">
        <f>ZigZag!G191</f>
        <v>5194.9399999999996</v>
      </c>
      <c r="BH192">
        <f>Dual_Tema!E191</f>
        <v>5198.83</v>
      </c>
      <c r="BI192">
        <f>Dual_Tema!F191</f>
        <v>5194.1099999999997</v>
      </c>
      <c r="BJ192">
        <f>Pinbar!E191</f>
        <v>0</v>
      </c>
      <c r="BK192">
        <f>SSA!E191</f>
        <v>5195.86528</v>
      </c>
      <c r="BL192">
        <f>SSA!F191</f>
        <v>5196.5917099999997</v>
      </c>
      <c r="BN192" t="str">
        <f t="shared" si="357"/>
        <v>Green Candle</v>
      </c>
      <c r="BO192" s="34">
        <f t="shared" si="359"/>
        <v>-3.7497043502332517E-4</v>
      </c>
      <c r="BP192" s="34">
        <f t="shared" si="361"/>
        <v>1.111177443675615E-3</v>
      </c>
      <c r="BQ192" s="34">
        <f t="shared" si="369"/>
        <v>8.3363335149488904E-4</v>
      </c>
      <c r="BR192" s="34">
        <f t="shared" si="371"/>
        <v>1.122745121451052E-3</v>
      </c>
      <c r="BS192" s="35">
        <f t="shared" si="360"/>
        <v>-6.2504838827082132E-5</v>
      </c>
      <c r="BT192" s="35">
        <f t="shared" si="362"/>
        <v>9.255099449312354E-5</v>
      </c>
      <c r="BU192" s="35">
        <f t="shared" si="370"/>
        <v>4.6294742246377751E-5</v>
      </c>
      <c r="BV192" s="35">
        <f t="shared" si="372"/>
        <v>4.6755897794126255E-5</v>
      </c>
      <c r="BW192" s="27">
        <v>96</v>
      </c>
      <c r="BX192">
        <f>F192-G192</f>
        <v>4.2299999999995634</v>
      </c>
      <c r="BY192">
        <f>ABS(F192-D191)</f>
        <v>4.4299999999993815</v>
      </c>
      <c r="BZ192">
        <f>ABS(G192-D191)</f>
        <v>0.1999999999998181</v>
      </c>
      <c r="CA192">
        <f t="shared" si="338"/>
        <v>4.4299999999993815</v>
      </c>
      <c r="CB192">
        <f t="shared" si="363"/>
        <v>4.4807142857143196</v>
      </c>
      <c r="CC192">
        <f t="shared" si="366"/>
        <v>4.4103341410293471</v>
      </c>
      <c r="CD192">
        <f t="shared" si="364"/>
        <v>7.0380144684972556E-2</v>
      </c>
      <c r="CE192">
        <f t="shared" si="367"/>
        <v>1</v>
      </c>
      <c r="CF192">
        <f t="shared" si="368"/>
        <v>2</v>
      </c>
      <c r="CG192" s="7" t="str">
        <f t="shared" si="365"/>
        <v>-----</v>
      </c>
      <c r="CI192" s="27"/>
      <c r="CJ192" s="27"/>
      <c r="CK192" s="27"/>
      <c r="CL192" s="27"/>
      <c r="CM192" s="27"/>
      <c r="CN192" s="27"/>
      <c r="CO192" s="27"/>
      <c r="CP192" s="27"/>
      <c r="CQ192" s="27"/>
      <c r="CR192" s="27"/>
      <c r="CS192" s="27"/>
      <c r="CZ192" s="7" t="str">
        <f>IF(AND(D192&gt;BH192,D192&gt;E192),"Bullish Trigger","-----")</f>
        <v>-----</v>
      </c>
      <c r="DA192" s="7" t="str">
        <f>IF(AND(D192&lt;BI192,D192&lt;E192),"Bearish Trigger","-----")</f>
        <v>-----</v>
      </c>
      <c r="DB192" s="13" t="str">
        <f>IF(AND(W192=BE192,W192&gt;0,BE192&gt;0),"Important High","------")</f>
        <v>------</v>
      </c>
      <c r="DC192" s="13" t="str">
        <f>IF(AND(X192=BF192,X192&gt;0,BF192&gt;0),"Important Low","------")</f>
        <v>------</v>
      </c>
      <c r="DD192" s="7" t="str">
        <f>IF(AND(DB192="Important High",DC192="-----",BJ192=1),"Imp High Rej","-----")</f>
        <v>-----</v>
      </c>
      <c r="DE192" s="7" t="str">
        <f>IF(AND(DB192="-----",DC192="Important Low",BJ192=1),"Imp Low Rej","-----")</f>
        <v>-----</v>
      </c>
      <c r="DF192" s="7" t="str">
        <f>IF(Y192&gt;AM192,"Overbought",IF(Y192&gt;AO192,"Bullish Momentum",IF(Y192&gt;AQ192,"Flat Momentum","-----")))</f>
        <v>-----</v>
      </c>
      <c r="DG192" s="7" t="str">
        <f>IF(Y192&lt;AV192,"Oversold",IF(Y192&lt;AT192,"Bearish Momentum",IF(Y192&lt;AR192,"Flat Momentum","-----")))</f>
        <v>-----</v>
      </c>
      <c r="DH192" s="7" t="str">
        <f>IF(AND(DF192="Overbought",AD192=2),"Culminated Thrust","-----")</f>
        <v>-----</v>
      </c>
      <c r="DI192" s="7" t="str">
        <f>IF(AND(DG192="Oversold",AD192=5),"Culminated Thrust","-----")</f>
        <v>-----</v>
      </c>
      <c r="DJ192" s="14">
        <f>(Q192-$D192)/$D192</f>
        <v>6.9251278263114961E-5</v>
      </c>
      <c r="DK192" s="14">
        <f>(R192-$D192)/$D192</f>
        <v>-2.8854699276324144E-4</v>
      </c>
      <c r="DL192" s="14">
        <f>(S192-$D192)/$D192</f>
        <v>1.2965378208161227E-3</v>
      </c>
      <c r="DM192" s="14">
        <f>(T192-$D192)/$D192</f>
        <v>-7.1905910596599971E-3</v>
      </c>
      <c r="DN192" s="14">
        <f>(U192-$D192)/$D192</f>
        <v>-4.4744020344487058E-3</v>
      </c>
      <c r="DO192" s="14">
        <f>(V192-$D192)/$D192</f>
        <v>-7.694586473686438E-3</v>
      </c>
      <c r="DP192" s="14">
        <f t="shared" si="306"/>
        <v>1.2965378208161227E-3</v>
      </c>
      <c r="DQ192" s="14">
        <f t="shared" si="307"/>
        <v>6.9251278263114961E-5</v>
      </c>
      <c r="DR192" s="14">
        <f t="shared" si="308"/>
        <v>-2.8854699276324144E-4</v>
      </c>
      <c r="DS192" s="14">
        <f t="shared" si="309"/>
        <v>-4.4744020344487058E-3</v>
      </c>
      <c r="DT192" s="14">
        <f t="shared" si="310"/>
        <v>-7.1905910596599971E-3</v>
      </c>
      <c r="DU192" s="14">
        <f t="shared" si="311"/>
        <v>-7.694586473686438E-3</v>
      </c>
      <c r="DV192" t="str">
        <f>IF($D192&gt;Q192,"SUP","RES")</f>
        <v>RES</v>
      </c>
      <c r="DW192" t="str">
        <f>IF($D192&gt;R192,"SUP","RES")</f>
        <v>SUP</v>
      </c>
      <c r="DX192" t="str">
        <f>IF($D192&gt;S192,"SUP","RES")</f>
        <v>RES</v>
      </c>
      <c r="DY192" t="str">
        <f>IF($D192&gt;T192,"SUP","RES")</f>
        <v>SUP</v>
      </c>
      <c r="DZ192" t="str">
        <f>IF($D192&gt;U192,"SUP","RES")</f>
        <v>SUP</v>
      </c>
      <c r="EA192" t="str">
        <f>IF($D192&gt;V192,"SUP","RES")</f>
        <v>SUP</v>
      </c>
      <c r="EB192" s="7">
        <f t="shared" si="312"/>
        <v>2</v>
      </c>
      <c r="EC192" s="7">
        <f t="shared" si="313"/>
        <v>4</v>
      </c>
      <c r="ED192" s="13" t="str">
        <f t="shared" si="314"/>
        <v>-----</v>
      </c>
      <c r="EE192" s="13" t="str">
        <f t="shared" si="315"/>
        <v>-----</v>
      </c>
      <c r="EF192" s="7">
        <f>IF(OR(ED192="All Sup",EE192="All Res"),"na",((D192-MIN(Q192:V192))/(MAX(Q192:V192)-MIN(Q192:V192))))</f>
        <v>0.85579803166453117</v>
      </c>
      <c r="EG192">
        <v>1.4999999999999999E-4</v>
      </c>
      <c r="EH192">
        <f>Q192*(1+$EG192)</f>
        <v>5199.5998230000005</v>
      </c>
      <c r="EI192">
        <f>Q192*(1-$EG192)</f>
        <v>5198.0401769999999</v>
      </c>
      <c r="EJ192">
        <f>R192*(1+$EG192)</f>
        <v>5197.7395440000009</v>
      </c>
      <c r="EK192">
        <f>R192*(1-$EG192)</f>
        <v>5196.180456</v>
      </c>
      <c r="EL192">
        <f>S192*(1+$EG192)</f>
        <v>5205.9807799999999</v>
      </c>
      <c r="EM192">
        <f>S192*(1-$EG192)</f>
        <v>5204.4192199999998</v>
      </c>
      <c r="EN192">
        <f>T192*(1+$EG192)</f>
        <v>5161.8541620000005</v>
      </c>
      <c r="EO192">
        <f>T192*(1-$EG192)</f>
        <v>5160.3058380000002</v>
      </c>
      <c r="EP192">
        <f>U192*(1+$EG192)</f>
        <v>5175.9762799999999</v>
      </c>
      <c r="EQ192">
        <f>U192*(1-$EG192)</f>
        <v>5174.4237199999998</v>
      </c>
      <c r="ER192">
        <f>V192*(1+$EG192)</f>
        <v>5159.2337690000004</v>
      </c>
      <c r="ES192">
        <f>V192*(1-$EG192)</f>
        <v>5157.6862309999997</v>
      </c>
      <c r="ET192" s="7" t="str">
        <f t="shared" si="316"/>
        <v>TOUCH</v>
      </c>
      <c r="EU192" s="7" t="str">
        <f t="shared" si="317"/>
        <v>TOUCH</v>
      </c>
      <c r="EV192" s="7" t="str">
        <f t="shared" si="318"/>
        <v>-----</v>
      </c>
      <c r="EW192" s="7" t="str">
        <f t="shared" si="319"/>
        <v>-----</v>
      </c>
      <c r="EX192" s="7" t="str">
        <f t="shared" si="320"/>
        <v>-----</v>
      </c>
      <c r="EY192" s="7" t="str">
        <f t="shared" si="321"/>
        <v>-----</v>
      </c>
      <c r="EZ192">
        <f t="shared" si="339"/>
        <v>0</v>
      </c>
      <c r="FA192">
        <f t="shared" si="340"/>
        <v>0</v>
      </c>
      <c r="FB192">
        <f t="shared" si="341"/>
        <v>190</v>
      </c>
      <c r="FC192">
        <f t="shared" si="342"/>
        <v>190</v>
      </c>
      <c r="FD192">
        <f t="shared" si="343"/>
        <v>190</v>
      </c>
      <c r="FE192">
        <f t="shared" si="344"/>
        <v>190</v>
      </c>
      <c r="FF192">
        <f t="shared" si="345"/>
        <v>4</v>
      </c>
      <c r="FG192">
        <f t="shared" si="346"/>
        <v>2</v>
      </c>
      <c r="FH192">
        <f t="shared" si="347"/>
        <v>0</v>
      </c>
      <c r="FI192">
        <f t="shared" si="348"/>
        <v>0</v>
      </c>
      <c r="FJ192">
        <f t="shared" si="349"/>
        <v>0</v>
      </c>
      <c r="FK192">
        <f t="shared" si="350"/>
        <v>0</v>
      </c>
      <c r="FL192" s="7">
        <f t="shared" si="322"/>
        <v>4</v>
      </c>
      <c r="FM192" s="7">
        <f t="shared" si="323"/>
        <v>2</v>
      </c>
      <c r="FN192" s="7" t="str">
        <f t="shared" si="324"/>
        <v>-----</v>
      </c>
      <c r="FO192" s="7" t="str">
        <f t="shared" si="325"/>
        <v>-----</v>
      </c>
      <c r="FP192" s="7" t="str">
        <f t="shared" si="326"/>
        <v>-----</v>
      </c>
      <c r="FQ192" s="7" t="str">
        <f t="shared" si="327"/>
        <v>-----</v>
      </c>
      <c r="FR192" s="13">
        <f>IF(FL192="-----","-----",(D192-Q192)/Q192)</f>
        <v>-6.9246482855661983E-5</v>
      </c>
      <c r="FS192" s="13">
        <f>IF(FM192="-----","-----",(Q192-R192)/R192)</f>
        <v>3.5790154244013278E-4</v>
      </c>
      <c r="FT192" s="13" t="str">
        <f>IF(FN192="-----","-----",(R192-S192)/S192)</f>
        <v>-----</v>
      </c>
      <c r="FU192" s="13" t="str">
        <f>IF(FO192="-----","-----",(S192-T192)/T192)</f>
        <v>-----</v>
      </c>
      <c r="FV192" s="13" t="str">
        <f>IF(FP192="-----","-----",(T192-U192)/U192)</f>
        <v>-----</v>
      </c>
      <c r="FW192" s="13" t="str">
        <f>IF(FQ192="-----","-----",(U192-V192)/V192)</f>
        <v>-----</v>
      </c>
      <c r="FX192" s="7" t="str">
        <f t="shared" si="328"/>
        <v>Resistant</v>
      </c>
      <c r="FY192" s="7" t="str">
        <f t="shared" si="329"/>
        <v>Support</v>
      </c>
      <c r="FZ192" s="7" t="str">
        <f t="shared" si="330"/>
        <v>-----</v>
      </c>
      <c r="GA192" s="7" t="str">
        <f t="shared" si="331"/>
        <v>-----</v>
      </c>
      <c r="GB192" s="7" t="str">
        <f t="shared" si="332"/>
        <v>-----</v>
      </c>
      <c r="GC192" s="7" t="str">
        <f t="shared" si="333"/>
        <v>-----</v>
      </c>
      <c r="GD192" s="7" t="str">
        <f>IF(AND(BG192&gt;AA192,BG191&gt;AA191,BG190&gt;AA190,BG189&gt;AA189,BG188&gt;AA188,BG187&gt;AA187,BG186&gt;AA186,BG185&gt;AA185,BG184&gt;AA184,BG183&gt;AA183,BG182&gt;AA182,BG181&gt;AA181),"Bullish",IF(AND(BG192&lt;AA192,BG191&lt;AA191,BG190&lt;AA190,BG189&lt;AA189,BG188&lt;AA188,BG187&lt;AA187,BG186&lt;AA186,BG185&lt;AA185,BG184&lt;AA184,BG183&lt;AA183,BG182&lt;AA182,BG181&lt;AA181),"Bearish","-----"))</f>
        <v>Bullish</v>
      </c>
      <c r="GE192">
        <f>(Z192-BG192)/BG192</f>
        <v>7.6035526878091527E-4</v>
      </c>
      <c r="GI192" s="7" t="str">
        <f>IF(Y192&gt;Z192,"Bullish","Bearish")</f>
        <v>Bearish</v>
      </c>
      <c r="GJ192" s="19" t="str">
        <f>IF(AND(D192&gt;Y192,D191&lt;Y191),"TEMA crossover","-----")</f>
        <v>TEMA crossover</v>
      </c>
      <c r="GK192" s="19" t="str">
        <f>IF(AND(D192&lt;Y192,D191&gt;Y191),"TEMA crossunder","-----")</f>
        <v>-----</v>
      </c>
      <c r="GL192" s="20" t="str">
        <f>IF(GD192="Bearish","YES","-----")</f>
        <v>-----</v>
      </c>
      <c r="GM192" s="20" t="str">
        <f>IF(GH192="Reverse to Bearish","YES","-----")</f>
        <v>-----</v>
      </c>
      <c r="GN192" s="20" t="str">
        <f>IF(AND(GI192="Bullish",GI191="Bullish",GI190="Bullish",GI189="Bullish"),"YES","-----")</f>
        <v>-----</v>
      </c>
      <c r="GO192" s="20" t="str">
        <f>IF(OR(GK192="TEMA crossunder",GK191="TEMA crossunder",GK190="TEMA crossunder",GK189="TEMA crossunder"),"YES","-----")</f>
        <v>-----</v>
      </c>
      <c r="GP192" s="20" t="str">
        <f>IF(GD192="Bullish","YES","-----")</f>
        <v>YES</v>
      </c>
      <c r="GQ192" s="20" t="str">
        <f>IF(GH192="Reverse to Bullish","YES","-----")</f>
        <v>-----</v>
      </c>
      <c r="GR192" s="20" t="str">
        <f>IF(AND(GI192="Bearish",GI191="Bearish",GI190="Bearish",GI189="Bearish"),"YES","-----")</f>
        <v>-----</v>
      </c>
      <c r="GS192" s="20" t="str">
        <f>IF(OR(GJ192="TEMA crossover",GJ191="TEMA crossover",GJ190="TEMA crossover",GJ189="TEMA crossover"),"YES","-----")</f>
        <v>YES</v>
      </c>
      <c r="GT192" s="20" t="str">
        <f t="shared" si="351"/>
        <v>-----</v>
      </c>
      <c r="GU192" s="20" t="str">
        <f t="shared" si="352"/>
        <v>-----</v>
      </c>
      <c r="GV192" s="20" t="str">
        <f t="shared" si="353"/>
        <v>-----</v>
      </c>
      <c r="GW192" s="20" t="str">
        <f t="shared" si="354"/>
        <v>-----</v>
      </c>
      <c r="GX192" s="20" t="str">
        <f t="shared" si="355"/>
        <v>-----</v>
      </c>
      <c r="GY192" s="20" t="str">
        <f t="shared" si="356"/>
        <v>-----</v>
      </c>
      <c r="GZ192" s="7" t="str">
        <f>IF(G192&gt;BH192,"YES","-----")</f>
        <v>-----</v>
      </c>
      <c r="HA192" s="7" t="str">
        <f>IF(F192&lt;BI192,"YES","-----")</f>
        <v>-----</v>
      </c>
      <c r="HB192">
        <f>BH192-BI192</f>
        <v>4.7200000000002547</v>
      </c>
      <c r="HI192">
        <f t="shared" si="334"/>
        <v>-1.7552800000003117</v>
      </c>
      <c r="HJ192">
        <f t="shared" si="335"/>
        <v>2.964719999999943</v>
      </c>
      <c r="HK192" s="7"/>
      <c r="HL192" s="7"/>
      <c r="HM192" s="7"/>
      <c r="HN192" s="7"/>
      <c r="HO192" s="7"/>
      <c r="HP192" s="7"/>
      <c r="HQ192" s="28">
        <f t="shared" si="358"/>
        <v>-0.72642999999970925</v>
      </c>
      <c r="HR192" s="28" t="str">
        <f t="shared" si="336"/>
        <v>Bear</v>
      </c>
      <c r="HS192">
        <f t="shared" si="337"/>
        <v>0.72642999999970925</v>
      </c>
    </row>
    <row r="193" spans="1:227" x14ac:dyDescent="0.55000000000000004">
      <c r="A193">
        <f>Validation!A192</f>
        <v>1772085600</v>
      </c>
      <c r="B193" t="str">
        <f>Price!B192</f>
        <v>XAUUSD</v>
      </c>
      <c r="C193" t="str">
        <f>Price!C192</f>
        <v>M5</v>
      </c>
      <c r="D193">
        <f>Price!D192</f>
        <v>5193.7700000000004</v>
      </c>
      <c r="E193">
        <f>Price!E192</f>
        <v>5198.47</v>
      </c>
      <c r="F193">
        <f>Price!F192</f>
        <v>5199.3599999999997</v>
      </c>
      <c r="G193">
        <f>Price!G192</f>
        <v>5193.51</v>
      </c>
      <c r="H193">
        <f>Price!H192</f>
        <v>463</v>
      </c>
      <c r="I193">
        <f>Diagonals!E192</f>
        <v>5181.42</v>
      </c>
      <c r="J193">
        <f>Diagonals!F192</f>
        <v>0</v>
      </c>
      <c r="K193">
        <f>Diagonals!G192</f>
        <v>0</v>
      </c>
      <c r="L193">
        <f>Diagonals!H192</f>
        <v>5178.76</v>
      </c>
      <c r="M193">
        <f>Diagonals!I192</f>
        <v>0</v>
      </c>
      <c r="N193">
        <f>Diagonals!J192</f>
        <v>0</v>
      </c>
      <c r="O193">
        <f>Diagonals!K192</f>
        <v>0</v>
      </c>
      <c r="P193">
        <f>Diagonals!L192</f>
        <v>0</v>
      </c>
      <c r="Q193">
        <f>Trendlines!E192</f>
        <v>5198.82</v>
      </c>
      <c r="R193">
        <f>Trendlines!F192</f>
        <v>5196.93</v>
      </c>
      <c r="S193">
        <f>Trendlines!G192</f>
        <v>5205.1899999999996</v>
      </c>
      <c r="T193">
        <f>Trendlines!H192</f>
        <v>5161.16</v>
      </c>
      <c r="U193">
        <f>Trendlines!I192</f>
        <v>5175.2299999999996</v>
      </c>
      <c r="V193">
        <f>Trendlines!J192</f>
        <v>5158.5</v>
      </c>
      <c r="W193">
        <f>Trendlines!K192</f>
        <v>0</v>
      </c>
      <c r="X193">
        <f>Trendlines!L192</f>
        <v>0</v>
      </c>
      <c r="Y193">
        <f>Tema_Hrma_Smma!E192</f>
        <v>5195.82</v>
      </c>
      <c r="Z193">
        <f>Tema_Hrma_Smma!F192</f>
        <v>5198.41</v>
      </c>
      <c r="AA193">
        <f>Tema_Hrma_Smma!G192</f>
        <v>5190.5</v>
      </c>
      <c r="AB193">
        <f>ZScore!H192</f>
        <v>-1</v>
      </c>
      <c r="AC193">
        <f>ZScore!I192</f>
        <v>0.61621000000000004</v>
      </c>
      <c r="AD193">
        <f>ZScore!J192</f>
        <v>3</v>
      </c>
      <c r="AE193">
        <f>HA!E192</f>
        <v>5196.3599999999997</v>
      </c>
      <c r="AF193">
        <f>HA!F192</f>
        <v>5199.3599999999997</v>
      </c>
      <c r="AG193">
        <f>HA!G192</f>
        <v>5193.51</v>
      </c>
      <c r="AH193">
        <f>HA!H192</f>
        <v>5196.28</v>
      </c>
      <c r="AI193">
        <f>HA!I192</f>
        <v>-1</v>
      </c>
      <c r="AJ193">
        <f>HA!J192</f>
        <v>0.08</v>
      </c>
      <c r="AK193">
        <f>HA!K192</f>
        <v>-1.06247</v>
      </c>
      <c r="AL193">
        <f>HA!L192</f>
        <v>-1</v>
      </c>
      <c r="AM193">
        <f>KC!E192</f>
        <v>5223.6095699999996</v>
      </c>
      <c r="AN193">
        <f>KC!F192</f>
        <v>5217.5883999999996</v>
      </c>
      <c r="AO193">
        <f>KC!G192</f>
        <v>5211.5672199999999</v>
      </c>
      <c r="AP193">
        <f>KC!H192</f>
        <v>5205.5460499999999</v>
      </c>
      <c r="AQ193">
        <f>KC!I192</f>
        <v>5199.5248799999999</v>
      </c>
      <c r="AR193">
        <f>KC!J192</f>
        <v>5195.7152800000003</v>
      </c>
      <c r="AS193">
        <f>KC!K192</f>
        <v>5189.6941100000004</v>
      </c>
      <c r="AT193">
        <f>KC!L192</f>
        <v>5183.6729400000004</v>
      </c>
      <c r="AU193">
        <f>KC!M192</f>
        <v>5177.6517599999997</v>
      </c>
      <c r="AV193">
        <f>KC!N192</f>
        <v>5171.6305899999998</v>
      </c>
      <c r="AW193">
        <f>SR_Levels!E192</f>
        <v>5193.3500000000004</v>
      </c>
      <c r="AX193">
        <f>SR_Levels!F192</f>
        <v>5178.6000000000004</v>
      </c>
      <c r="AY193">
        <f>SR_Levels!G192</f>
        <v>5161.8900000000003</v>
      </c>
      <c r="AZ193">
        <f>SR_Levels!H192</f>
        <v>5135.8500000000004</v>
      </c>
      <c r="BA193">
        <f>SR_Levels!I192</f>
        <v>5205.3100000000004</v>
      </c>
      <c r="BB193">
        <f>SR_Levels!J192</f>
        <v>0</v>
      </c>
      <c r="BC193">
        <f>SR_Levels!K192</f>
        <v>0</v>
      </c>
      <c r="BD193">
        <f>SR_Levels!L192</f>
        <v>0</v>
      </c>
      <c r="BE193">
        <f>ZigZag!E192</f>
        <v>0</v>
      </c>
      <c r="BF193">
        <f>ZigZag!F192</f>
        <v>0</v>
      </c>
      <c r="BG193">
        <f>ZigZag!G192</f>
        <v>5194.9799999999996</v>
      </c>
      <c r="BH193">
        <f>Dual_Tema!E192</f>
        <v>5198.8100000000004</v>
      </c>
      <c r="BI193">
        <f>Dual_Tema!F192</f>
        <v>5193.5600000000004</v>
      </c>
      <c r="BJ193">
        <f>Pinbar!E192</f>
        <v>0</v>
      </c>
      <c r="BK193">
        <f>SSA!E192</f>
        <v>5195.6347500000002</v>
      </c>
      <c r="BL193">
        <f>SSA!F192</f>
        <v>5196.1132299999999</v>
      </c>
      <c r="BN193" t="str">
        <f t="shared" si="357"/>
        <v>Red Candle</v>
      </c>
      <c r="BO193" s="34">
        <f t="shared" si="359"/>
        <v>-1.4150771082437341E-3</v>
      </c>
      <c r="BP193" s="34">
        <f t="shared" si="361"/>
        <v>1.0012997641184462E-4</v>
      </c>
      <c r="BQ193" s="34">
        <f t="shared" si="369"/>
        <v>-2.098227863694957E-4</v>
      </c>
      <c r="BR193" s="34">
        <f t="shared" si="371"/>
        <v>-5.968333179307006E-5</v>
      </c>
      <c r="BS193" s="35">
        <f t="shared" si="360"/>
        <v>-2.3598536363866884E-4</v>
      </c>
      <c r="BT193" s="35">
        <f t="shared" si="362"/>
        <v>8.3437817874898457E-6</v>
      </c>
      <c r="BU193" s="35">
        <f t="shared" si="370"/>
        <v>-1.165797661473178E-5</v>
      </c>
      <c r="BV193" s="35">
        <f t="shared" si="372"/>
        <v>-2.4868766124175323E-6</v>
      </c>
      <c r="BW193" s="27">
        <v>96</v>
      </c>
      <c r="BX193">
        <f>F193-G193</f>
        <v>5.8499999999994543</v>
      </c>
      <c r="BY193">
        <f>ABS(F193-D192)</f>
        <v>0.8999999999996362</v>
      </c>
      <c r="BZ193">
        <f>ABS(G193-D192)</f>
        <v>4.9499999999998181</v>
      </c>
      <c r="CA193">
        <f t="shared" si="338"/>
        <v>5.8499999999994543</v>
      </c>
      <c r="CB193">
        <f t="shared" si="363"/>
        <v>4.7214285714285325</v>
      </c>
      <c r="CC193">
        <f t="shared" si="366"/>
        <v>4.5131674166700693</v>
      </c>
      <c r="CD193">
        <f t="shared" si="364"/>
        <v>0.20826115475846319</v>
      </c>
      <c r="CE193">
        <f t="shared" si="367"/>
        <v>1</v>
      </c>
      <c r="CF193">
        <f t="shared" si="368"/>
        <v>3</v>
      </c>
      <c r="CG193" s="7" t="str">
        <f t="shared" si="365"/>
        <v>-----</v>
      </c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  <c r="CS193" s="27"/>
      <c r="CZ193" s="7" t="str">
        <f>IF(AND(D193&gt;BH193,D193&gt;E193),"Bullish Trigger","-----")</f>
        <v>-----</v>
      </c>
      <c r="DA193" s="7" t="str">
        <f>IF(AND(D193&lt;BI193,D193&lt;E193),"Bearish Trigger","-----")</f>
        <v>-----</v>
      </c>
      <c r="DB193" s="13" t="str">
        <f>IF(AND(W193=BE193,W193&gt;0,BE193&gt;0),"Important High","------")</f>
        <v>------</v>
      </c>
      <c r="DC193" s="13" t="str">
        <f>IF(AND(X193=BF193,X193&gt;0,BF193&gt;0),"Important Low","------")</f>
        <v>------</v>
      </c>
      <c r="DD193" s="7" t="str">
        <f>IF(AND(DB193="Important High",DC193="-----",BJ193=1),"Imp High Rej","-----")</f>
        <v>-----</v>
      </c>
      <c r="DE193" s="7" t="str">
        <f>IF(AND(DB193="-----",DC193="Important Low",BJ193=1),"Imp Low Rej","-----")</f>
        <v>-----</v>
      </c>
      <c r="DF193" s="7" t="str">
        <f>IF(Y193&gt;AM193,"Overbought",IF(Y193&gt;AO193,"Bullish Momentum",IF(Y193&gt;AQ193,"Flat Momentum","-----")))</f>
        <v>-----</v>
      </c>
      <c r="DG193" s="7" t="str">
        <f>IF(Y193&lt;AV193,"Oversold",IF(Y193&lt;AT193,"Bearish Momentum",IF(Y193&lt;AR193,"Flat Momentum","-----")))</f>
        <v>-----</v>
      </c>
      <c r="DH193" s="7" t="str">
        <f>IF(AND(DF193="Overbought",AD193=2),"Culminated Thrust","-----")</f>
        <v>-----</v>
      </c>
      <c r="DI193" s="7" t="str">
        <f>IF(AND(DG193="Oversold",AD193=5),"Culminated Thrust","-----")</f>
        <v>-----</v>
      </c>
      <c r="DJ193" s="14">
        <f>(Q193-$D193)/$D193</f>
        <v>9.7231875882052379E-4</v>
      </c>
      <c r="DK193" s="14">
        <f>(R193-$D193)/$D193</f>
        <v>6.0842124314319931E-4</v>
      </c>
      <c r="DL193" s="14">
        <f>(S193-$D193)/$D193</f>
        <v>2.1987881635111223E-3</v>
      </c>
      <c r="DM193" s="14">
        <f>(T193-$D193)/$D193</f>
        <v>-6.2786761831965182E-3</v>
      </c>
      <c r="DN193" s="14">
        <f>(U193-$D193)/$D193</f>
        <v>-3.5696613442645461E-3</v>
      </c>
      <c r="DO193" s="14">
        <f>(V193-$D193)/$D193</f>
        <v>-6.7908282422980675E-3</v>
      </c>
      <c r="DP193" s="14">
        <f t="shared" si="306"/>
        <v>2.1987881635111223E-3</v>
      </c>
      <c r="DQ193" s="14">
        <f t="shared" si="307"/>
        <v>9.7231875882052379E-4</v>
      </c>
      <c r="DR193" s="14">
        <f t="shared" si="308"/>
        <v>6.0842124314319931E-4</v>
      </c>
      <c r="DS193" s="14">
        <f t="shared" si="309"/>
        <v>-3.5696613442645461E-3</v>
      </c>
      <c r="DT193" s="14">
        <f t="shared" si="310"/>
        <v>-6.2786761831965182E-3</v>
      </c>
      <c r="DU193" s="14">
        <f t="shared" si="311"/>
        <v>-6.7908282422980675E-3</v>
      </c>
      <c r="DV193" t="str">
        <f>IF($D193&gt;Q193,"SUP","RES")</f>
        <v>RES</v>
      </c>
      <c r="DW193" t="str">
        <f>IF($D193&gt;R193,"SUP","RES")</f>
        <v>RES</v>
      </c>
      <c r="DX193" t="str">
        <f>IF($D193&gt;S193,"SUP","RES")</f>
        <v>RES</v>
      </c>
      <c r="DY193" t="str">
        <f>IF($D193&gt;T193,"SUP","RES")</f>
        <v>SUP</v>
      </c>
      <c r="DZ193" t="str">
        <f>IF($D193&gt;U193,"SUP","RES")</f>
        <v>SUP</v>
      </c>
      <c r="EA193" t="str">
        <f>IF($D193&gt;V193,"SUP","RES")</f>
        <v>SUP</v>
      </c>
      <c r="EB193" s="7">
        <f t="shared" si="312"/>
        <v>3</v>
      </c>
      <c r="EC193" s="7">
        <f t="shared" si="313"/>
        <v>3</v>
      </c>
      <c r="ED193" s="13" t="str">
        <f t="shared" si="314"/>
        <v>-----</v>
      </c>
      <c r="EE193" s="13" t="str">
        <f t="shared" si="315"/>
        <v>-----</v>
      </c>
      <c r="EF193" s="7">
        <f>IF(OR(ED193="All Sup",EE193="All Res"),"na",((D193-MIN(Q193:V193))/(MAX(Q193:V193)-MIN(Q193:V193))))</f>
        <v>0.75540801028058979</v>
      </c>
      <c r="EG193">
        <v>1.4999999999999999E-4</v>
      </c>
      <c r="EH193">
        <f>Q193*(1+$EG193)</f>
        <v>5199.5998230000005</v>
      </c>
      <c r="EI193">
        <f>Q193*(1-$EG193)</f>
        <v>5198.0401769999999</v>
      </c>
      <c r="EJ193">
        <f>R193*(1+$EG193)</f>
        <v>5197.7095395000006</v>
      </c>
      <c r="EK193">
        <f>R193*(1-$EG193)</f>
        <v>5196.1504605</v>
      </c>
      <c r="EL193">
        <f>S193*(1+$EG193)</f>
        <v>5205.9707785000001</v>
      </c>
      <c r="EM193">
        <f>S193*(1-$EG193)</f>
        <v>5204.4092215000001</v>
      </c>
      <c r="EN193">
        <f>T193*(1+$EG193)</f>
        <v>5161.934174</v>
      </c>
      <c r="EO193">
        <f>T193*(1-$EG193)</f>
        <v>5160.3858259999997</v>
      </c>
      <c r="EP193">
        <f>U193*(1+$EG193)</f>
        <v>5176.0062845000002</v>
      </c>
      <c r="EQ193">
        <f>U193*(1-$EG193)</f>
        <v>5174.4537154999998</v>
      </c>
      <c r="ER193">
        <f>V193*(1+$EG193)</f>
        <v>5159.2737750000006</v>
      </c>
      <c r="ES193">
        <f>V193*(1-$EG193)</f>
        <v>5157.7262250000003</v>
      </c>
      <c r="ET193" s="7" t="str">
        <f t="shared" si="316"/>
        <v>TOUCH</v>
      </c>
      <c r="EU193" s="7" t="str">
        <f t="shared" si="317"/>
        <v>TOUCH</v>
      </c>
      <c r="EV193" s="7" t="str">
        <f t="shared" si="318"/>
        <v>-----</v>
      </c>
      <c r="EW193" s="7" t="str">
        <f t="shared" si="319"/>
        <v>-----</v>
      </c>
      <c r="EX193" s="7" t="str">
        <f t="shared" si="320"/>
        <v>-----</v>
      </c>
      <c r="EY193" s="7" t="str">
        <f t="shared" si="321"/>
        <v>-----</v>
      </c>
      <c r="EZ193">
        <f t="shared" si="339"/>
        <v>0</v>
      </c>
      <c r="FA193">
        <f t="shared" si="340"/>
        <v>0</v>
      </c>
      <c r="FB193">
        <f t="shared" si="341"/>
        <v>191</v>
      </c>
      <c r="FC193">
        <f t="shared" si="342"/>
        <v>191</v>
      </c>
      <c r="FD193">
        <f t="shared" si="343"/>
        <v>191</v>
      </c>
      <c r="FE193">
        <f t="shared" si="344"/>
        <v>191</v>
      </c>
      <c r="FF193">
        <f t="shared" si="345"/>
        <v>5</v>
      </c>
      <c r="FG193">
        <f t="shared" si="346"/>
        <v>3</v>
      </c>
      <c r="FH193">
        <f t="shared" si="347"/>
        <v>0</v>
      </c>
      <c r="FI193">
        <f t="shared" si="348"/>
        <v>0</v>
      </c>
      <c r="FJ193">
        <f t="shared" si="349"/>
        <v>0</v>
      </c>
      <c r="FK193">
        <f t="shared" si="350"/>
        <v>0</v>
      </c>
      <c r="FL193" s="7">
        <f t="shared" si="322"/>
        <v>5</v>
      </c>
      <c r="FM193" s="7">
        <f t="shared" si="323"/>
        <v>3</v>
      </c>
      <c r="FN193" s="7" t="str">
        <f t="shared" si="324"/>
        <v>-----</v>
      </c>
      <c r="FO193" s="7" t="str">
        <f t="shared" si="325"/>
        <v>-----</v>
      </c>
      <c r="FP193" s="7" t="str">
        <f t="shared" si="326"/>
        <v>-----</v>
      </c>
      <c r="FQ193" s="7" t="str">
        <f t="shared" si="327"/>
        <v>-----</v>
      </c>
      <c r="FR193" s="13">
        <f>IF(FL193="-----","-----",(D193-Q193)/Q193)</f>
        <v>-9.7137427339266842E-4</v>
      </c>
      <c r="FS193" s="13">
        <f>IF(FM193="-----","-----",(Q193-R193)/R193)</f>
        <v>3.6367624732282672E-4</v>
      </c>
      <c r="FT193" s="13" t="str">
        <f>IF(FN193="-----","-----",(R193-S193)/S193)</f>
        <v>-----</v>
      </c>
      <c r="FU193" s="13" t="str">
        <f>IF(FO193="-----","-----",(S193-T193)/T193)</f>
        <v>-----</v>
      </c>
      <c r="FV193" s="13" t="str">
        <f>IF(FP193="-----","-----",(T193-U193)/U193)</f>
        <v>-----</v>
      </c>
      <c r="FW193" s="13" t="str">
        <f>IF(FQ193="-----","-----",(U193-V193)/V193)</f>
        <v>-----</v>
      </c>
      <c r="FX193" s="7" t="str">
        <f t="shared" si="328"/>
        <v>Resistant</v>
      </c>
      <c r="FY193" s="7" t="str">
        <f t="shared" si="329"/>
        <v>Support</v>
      </c>
      <c r="FZ193" s="7" t="str">
        <f t="shared" si="330"/>
        <v>-----</v>
      </c>
      <c r="GA193" s="7" t="str">
        <f t="shared" si="331"/>
        <v>-----</v>
      </c>
      <c r="GB193" s="7" t="str">
        <f t="shared" si="332"/>
        <v>-----</v>
      </c>
      <c r="GC193" s="7" t="str">
        <f t="shared" si="333"/>
        <v>-----</v>
      </c>
      <c r="GD193" s="7" t="str">
        <f>IF(AND(BG193&gt;AA193,BG192&gt;AA192,BG191&gt;AA191,BG190&gt;AA190,BG189&gt;AA189,BG188&gt;AA188,BG187&gt;AA187,BG186&gt;AA186,BG185&gt;AA185,BG184&gt;AA184,BG183&gt;AA183,BG182&gt;AA182),"Bullish",IF(AND(BG193&lt;AA193,BG192&lt;AA192,BG191&lt;AA191,BG190&lt;AA190,BG189&lt;AA189,BG188&lt;AA188,BG187&lt;AA187,BG186&lt;AA186,BG185&lt;AA185,BG184&lt;AA184,BG183&lt;AA183,BG182&lt;AA182),"Bearish","-----"))</f>
        <v>Bullish</v>
      </c>
      <c r="GE193">
        <f>(Z193-BG193)/BG193</f>
        <v>6.6025278249392519E-4</v>
      </c>
      <c r="GI193" s="7" t="str">
        <f>IF(Y193&gt;Z193,"Bullish","Bearish")</f>
        <v>Bearish</v>
      </c>
      <c r="GJ193" s="19" t="str">
        <f>IF(AND(D193&gt;Y193,D192&lt;Y192),"TEMA crossover","-----")</f>
        <v>-----</v>
      </c>
      <c r="GK193" s="19" t="str">
        <f>IF(AND(D193&lt;Y193,D192&gt;Y192),"TEMA crossunder","-----")</f>
        <v>TEMA crossunder</v>
      </c>
      <c r="GL193" s="20" t="str">
        <f>IF(GD193="Bearish","YES","-----")</f>
        <v>-----</v>
      </c>
      <c r="GM193" s="20" t="str">
        <f>IF(GH193="Reverse to Bearish","YES","-----")</f>
        <v>-----</v>
      </c>
      <c r="GN193" s="20" t="str">
        <f>IF(AND(GI193="Bullish",GI192="Bullish",GI191="Bullish",GI190="Bullish"),"YES","-----")</f>
        <v>-----</v>
      </c>
      <c r="GO193" s="20" t="str">
        <f>IF(OR(GK193="TEMA crossunder",GK192="TEMA crossunder",GK191="TEMA crossunder",GK190="TEMA crossunder"),"YES","-----")</f>
        <v>YES</v>
      </c>
      <c r="GP193" s="20" t="str">
        <f>IF(GD193="Bullish","YES","-----")</f>
        <v>YES</v>
      </c>
      <c r="GQ193" s="20" t="str">
        <f>IF(GH193="Reverse to Bullish","YES","-----")</f>
        <v>-----</v>
      </c>
      <c r="GR193" s="20" t="str">
        <f>IF(AND(GI193="Bearish",GI192="Bearish",GI191="Bearish",GI190="Bearish"),"YES","-----")</f>
        <v>YES</v>
      </c>
      <c r="GS193" s="20" t="str">
        <f>IF(OR(GJ193="TEMA crossover",GJ192="TEMA crossover",GJ191="TEMA crossover",GJ190="TEMA crossover"),"YES","-----")</f>
        <v>YES</v>
      </c>
      <c r="GT193" s="20" t="str">
        <f t="shared" si="351"/>
        <v>-----</v>
      </c>
      <c r="GU193" s="20" t="str">
        <f t="shared" si="352"/>
        <v>-----</v>
      </c>
      <c r="GV193" s="20" t="str">
        <f t="shared" si="353"/>
        <v>-----</v>
      </c>
      <c r="GW193" s="20" t="str">
        <f t="shared" si="354"/>
        <v>-----</v>
      </c>
      <c r="GX193" s="20" t="str">
        <f t="shared" si="355"/>
        <v>-----</v>
      </c>
      <c r="GY193" s="20" t="str">
        <f t="shared" si="356"/>
        <v>-----</v>
      </c>
      <c r="GZ193" s="7" t="str">
        <f>IF(G193&gt;BH193,"YES","-----")</f>
        <v>-----</v>
      </c>
      <c r="HA193" s="7" t="str">
        <f>IF(F193&lt;BI193,"YES","-----")</f>
        <v>-----</v>
      </c>
      <c r="HB193">
        <f>BH193-BI193</f>
        <v>5.25</v>
      </c>
      <c r="HI193">
        <f t="shared" si="334"/>
        <v>-2.0747499999997672</v>
      </c>
      <c r="HJ193">
        <f t="shared" si="335"/>
        <v>3.1752500000002328</v>
      </c>
      <c r="HK193" s="7"/>
      <c r="HL193" s="7"/>
      <c r="HM193" s="7"/>
      <c r="HN193" s="7"/>
      <c r="HO193" s="7"/>
      <c r="HP193" s="7"/>
      <c r="HQ193" s="28">
        <f t="shared" si="358"/>
        <v>-0.47847999999976309</v>
      </c>
      <c r="HR193" s="28" t="str">
        <f t="shared" si="336"/>
        <v>Bear</v>
      </c>
      <c r="HS193">
        <f t="shared" si="337"/>
        <v>0.47847999999976309</v>
      </c>
    </row>
    <row r="194" spans="1:227" x14ac:dyDescent="0.55000000000000004">
      <c r="A194">
        <f>Validation!A193</f>
        <v>1772085900</v>
      </c>
      <c r="B194" t="str">
        <f>Price!B193</f>
        <v>XAUUSD</v>
      </c>
      <c r="C194" t="str">
        <f>Price!C193</f>
        <v>M5</v>
      </c>
      <c r="D194">
        <f>Price!D193</f>
        <v>5198.41</v>
      </c>
      <c r="E194">
        <f>Price!E193</f>
        <v>5193.7700000000004</v>
      </c>
      <c r="F194">
        <f>Price!F193</f>
        <v>5199.63</v>
      </c>
      <c r="G194">
        <f>Price!G193</f>
        <v>5193.5</v>
      </c>
      <c r="H194">
        <f>Price!H193</f>
        <v>409</v>
      </c>
      <c r="I194">
        <f>Diagonals!E193</f>
        <v>5181.6000000000004</v>
      </c>
      <c r="J194">
        <f>Diagonals!F193</f>
        <v>0</v>
      </c>
      <c r="K194">
        <f>Diagonals!G193</f>
        <v>0</v>
      </c>
      <c r="L194">
        <f>Diagonals!H193</f>
        <v>5178.43</v>
      </c>
      <c r="M194">
        <f>Diagonals!I193</f>
        <v>0</v>
      </c>
      <c r="N194">
        <f>Diagonals!J193</f>
        <v>0</v>
      </c>
      <c r="O194">
        <f>Diagonals!K193</f>
        <v>0</v>
      </c>
      <c r="P194">
        <f>Diagonals!L193</f>
        <v>0</v>
      </c>
      <c r="Q194">
        <f>Trendlines!E193</f>
        <v>5198.83</v>
      </c>
      <c r="R194">
        <f>Trendlines!F193</f>
        <v>5196.91</v>
      </c>
      <c r="S194">
        <f>Trendlines!G193</f>
        <v>5205.17</v>
      </c>
      <c r="T194">
        <f>Trendlines!H193</f>
        <v>5161.2299999999996</v>
      </c>
      <c r="U194">
        <f>Trendlines!I193</f>
        <v>5175.25</v>
      </c>
      <c r="V194">
        <f>Trendlines!J193</f>
        <v>5158.54</v>
      </c>
      <c r="W194">
        <f>Trendlines!K193</f>
        <v>0</v>
      </c>
      <c r="X194">
        <f>Trendlines!L193</f>
        <v>0</v>
      </c>
      <c r="Y194">
        <f>Tema_Hrma_Smma!E193</f>
        <v>5196.17</v>
      </c>
      <c r="Z194">
        <f>Tema_Hrma_Smma!F193</f>
        <v>5198.12</v>
      </c>
      <c r="AA194">
        <f>Tema_Hrma_Smma!G193</f>
        <v>5190.66</v>
      </c>
      <c r="AB194">
        <f>ZScore!H193</f>
        <v>1</v>
      </c>
      <c r="AC194">
        <f>ZScore!I193</f>
        <v>0.59469000000000005</v>
      </c>
      <c r="AD194">
        <f>ZScore!J193</f>
        <v>0</v>
      </c>
      <c r="AE194">
        <f>HA!E193</f>
        <v>5196.32</v>
      </c>
      <c r="AF194">
        <f>HA!F193</f>
        <v>5199.63</v>
      </c>
      <c r="AG194">
        <f>HA!G193</f>
        <v>5193.5</v>
      </c>
      <c r="AH194">
        <f>HA!H193</f>
        <v>5196.33</v>
      </c>
      <c r="AI194">
        <f>HA!I193</f>
        <v>1</v>
      </c>
      <c r="AJ194">
        <f>HA!J193</f>
        <v>0.01</v>
      </c>
      <c r="AK194">
        <f>HA!K193</f>
        <v>-1.08212</v>
      </c>
      <c r="AL194">
        <f>HA!L193</f>
        <v>1</v>
      </c>
      <c r="AM194">
        <f>KC!E193</f>
        <v>5223.7715500000004</v>
      </c>
      <c r="AN194">
        <f>KC!F193</f>
        <v>5217.7638999999999</v>
      </c>
      <c r="AO194">
        <f>KC!G193</f>
        <v>5211.7562500000004</v>
      </c>
      <c r="AP194">
        <f>KC!H193</f>
        <v>5205.7485900000001</v>
      </c>
      <c r="AQ194">
        <f>KC!I193</f>
        <v>5199.7409399999997</v>
      </c>
      <c r="AR194">
        <f>KC!J193</f>
        <v>5195.8133500000004</v>
      </c>
      <c r="AS194">
        <f>KC!K193</f>
        <v>5189.8056999999999</v>
      </c>
      <c r="AT194">
        <f>KC!L193</f>
        <v>5183.7980399999997</v>
      </c>
      <c r="AU194">
        <f>KC!M193</f>
        <v>5177.7903900000001</v>
      </c>
      <c r="AV194">
        <f>KC!N193</f>
        <v>5171.7827299999999</v>
      </c>
      <c r="AW194">
        <f>SR_Levels!E193</f>
        <v>5193.3500000000004</v>
      </c>
      <c r="AX194">
        <f>SR_Levels!F193</f>
        <v>5178.6000000000004</v>
      </c>
      <c r="AY194">
        <f>SR_Levels!G193</f>
        <v>5161.8900000000003</v>
      </c>
      <c r="AZ194">
        <f>SR_Levels!H193</f>
        <v>5135.8500000000004</v>
      </c>
      <c r="BA194">
        <f>SR_Levels!I193</f>
        <v>5205.3100000000004</v>
      </c>
      <c r="BB194">
        <f>SR_Levels!J193</f>
        <v>0</v>
      </c>
      <c r="BC194">
        <f>SR_Levels!K193</f>
        <v>0</v>
      </c>
      <c r="BD194">
        <f>SR_Levels!L193</f>
        <v>0</v>
      </c>
      <c r="BE194">
        <f>ZigZag!E193</f>
        <v>0</v>
      </c>
      <c r="BF194">
        <f>ZigZag!F193</f>
        <v>0</v>
      </c>
      <c r="BG194">
        <f>ZigZag!G193</f>
        <v>5195.1400000000003</v>
      </c>
      <c r="BH194">
        <f>Dual_Tema!E193</f>
        <v>5198.96</v>
      </c>
      <c r="BI194">
        <f>Dual_Tema!F193</f>
        <v>5193.24</v>
      </c>
      <c r="BJ194">
        <f>Pinbar!E193</f>
        <v>0</v>
      </c>
      <c r="BK194">
        <f>SSA!E193</f>
        <v>5195.7973000000002</v>
      </c>
      <c r="BL194">
        <f>SSA!F193</f>
        <v>5195.9552700000004</v>
      </c>
      <c r="BN194" t="str">
        <f t="shared" si="357"/>
        <v>Green Candle</v>
      </c>
      <c r="BO194" s="34">
        <f t="shared" si="359"/>
        <v>-1.6348480360672824E-4</v>
      </c>
      <c r="BP194" s="34">
        <f t="shared" si="361"/>
        <v>7.4501303291540921E-4</v>
      </c>
      <c r="BQ194" s="34">
        <f t="shared" si="369"/>
        <v>5.7935866343306053E-4</v>
      </c>
      <c r="BR194" s="34">
        <f t="shared" si="371"/>
        <v>5.1003125625492807E-4</v>
      </c>
      <c r="BS194" s="35">
        <f t="shared" si="360"/>
        <v>-2.7249323514388912E-5</v>
      </c>
      <c r="BT194" s="35">
        <f t="shared" si="362"/>
        <v>6.2063229881559323E-5</v>
      </c>
      <c r="BU194" s="35">
        <f t="shared" si="370"/>
        <v>3.2177789915932564E-5</v>
      </c>
      <c r="BV194" s="35">
        <f t="shared" si="372"/>
        <v>2.1246110467165735E-5</v>
      </c>
      <c r="BW194" s="27">
        <v>96</v>
      </c>
      <c r="BX194">
        <f>F194-G194</f>
        <v>6.1300000000001091</v>
      </c>
      <c r="BY194">
        <f>ABS(F194-D193)</f>
        <v>5.8599999999996726</v>
      </c>
      <c r="BZ194">
        <f>ABS(G194-D193)</f>
        <v>0.27000000000043656</v>
      </c>
      <c r="CA194">
        <f t="shared" si="338"/>
        <v>6.1300000000001091</v>
      </c>
      <c r="CB194">
        <f t="shared" si="363"/>
        <v>5.0514285714285245</v>
      </c>
      <c r="CC194">
        <f t="shared" si="366"/>
        <v>4.6286554583365005</v>
      </c>
      <c r="CD194">
        <f t="shared" si="364"/>
        <v>0.42277311309202403</v>
      </c>
      <c r="CE194">
        <f t="shared" si="367"/>
        <v>1</v>
      </c>
      <c r="CF194">
        <f t="shared" si="368"/>
        <v>4</v>
      </c>
      <c r="CG194" s="7" t="str">
        <f t="shared" si="365"/>
        <v>-----</v>
      </c>
      <c r="CI194" s="27"/>
      <c r="CJ194" s="27"/>
      <c r="CK194" s="27"/>
      <c r="CL194" s="27"/>
      <c r="CM194" s="27"/>
      <c r="CN194" s="27"/>
      <c r="CO194" s="27"/>
      <c r="CP194" s="27"/>
      <c r="CQ194" s="27"/>
      <c r="CR194" s="27"/>
      <c r="CS194" s="27"/>
      <c r="CZ194" s="7" t="str">
        <f>IF(AND(D194&gt;BH194,D194&gt;E194),"Bullish Trigger","-----")</f>
        <v>-----</v>
      </c>
      <c r="DA194" s="7" t="str">
        <f>IF(AND(D194&lt;BI194,D194&lt;E194),"Bearish Trigger","-----")</f>
        <v>-----</v>
      </c>
      <c r="DB194" s="13" t="str">
        <f>IF(AND(W194=BE194,W194&gt;0,BE194&gt;0),"Important High","------")</f>
        <v>------</v>
      </c>
      <c r="DC194" s="13" t="str">
        <f>IF(AND(X194=BF194,X194&gt;0,BF194&gt;0),"Important Low","------")</f>
        <v>------</v>
      </c>
      <c r="DD194" s="7" t="str">
        <f>IF(AND(DB194="Important High",DC194="-----",BJ194=1),"Imp High Rej","-----")</f>
        <v>-----</v>
      </c>
      <c r="DE194" s="7" t="str">
        <f>IF(AND(DB194="-----",DC194="Important Low",BJ194=1),"Imp Low Rej","-----")</f>
        <v>-----</v>
      </c>
      <c r="DF194" s="7" t="str">
        <f>IF(Y194&gt;AM194,"Overbought",IF(Y194&gt;AO194,"Bullish Momentum",IF(Y194&gt;AQ194,"Flat Momentum","-----")))</f>
        <v>-----</v>
      </c>
      <c r="DG194" s="7" t="str">
        <f>IF(Y194&lt;AV194,"Oversold",IF(Y194&lt;AT194,"Bearish Momentum",IF(Y194&lt;AR194,"Flat Momentum","-----")))</f>
        <v>-----</v>
      </c>
      <c r="DH194" s="7" t="str">
        <f>IF(AND(DF194="Overbought",AD194=2),"Culminated Thrust","-----")</f>
        <v>-----</v>
      </c>
      <c r="DI194" s="7" t="str">
        <f>IF(AND(DG194="Oversold",AD194=5),"Culminated Thrust","-----")</f>
        <v>-----</v>
      </c>
      <c r="DJ194" s="14">
        <f>(Q194-$D194)/$D194</f>
        <v>8.0793935068621515E-5</v>
      </c>
      <c r="DK194" s="14">
        <f>(R194-$D194)/$D194</f>
        <v>-2.8854976810216974E-4</v>
      </c>
      <c r="DL194" s="14">
        <f>(S194-$D194)/$D194</f>
        <v>1.3003976215804867E-3</v>
      </c>
      <c r="DM194" s="14">
        <f>(T194-$D194)/$D194</f>
        <v>-7.1521869186925028E-3</v>
      </c>
      <c r="DN194" s="14">
        <f>(U194-$D194)/$D194</f>
        <v>-4.4552084194974719E-3</v>
      </c>
      <c r="DO194" s="14">
        <f>(V194-$D194)/$D194</f>
        <v>-7.6696528361556498E-3</v>
      </c>
      <c r="DP194" s="14">
        <f t="shared" si="306"/>
        <v>1.3003976215804867E-3</v>
      </c>
      <c r="DQ194" s="14">
        <f t="shared" si="307"/>
        <v>8.0793935068621515E-5</v>
      </c>
      <c r="DR194" s="14">
        <f t="shared" si="308"/>
        <v>-2.8854976810216974E-4</v>
      </c>
      <c r="DS194" s="14">
        <f t="shared" si="309"/>
        <v>-4.4552084194974719E-3</v>
      </c>
      <c r="DT194" s="14">
        <f t="shared" si="310"/>
        <v>-7.1521869186925028E-3</v>
      </c>
      <c r="DU194" s="14">
        <f t="shared" si="311"/>
        <v>-7.6696528361556498E-3</v>
      </c>
      <c r="DV194" t="str">
        <f>IF($D194&gt;Q194,"SUP","RES")</f>
        <v>RES</v>
      </c>
      <c r="DW194" t="str">
        <f>IF($D194&gt;R194,"SUP","RES")</f>
        <v>SUP</v>
      </c>
      <c r="DX194" t="str">
        <f>IF($D194&gt;S194,"SUP","RES")</f>
        <v>RES</v>
      </c>
      <c r="DY194" t="str">
        <f>IF($D194&gt;T194,"SUP","RES")</f>
        <v>SUP</v>
      </c>
      <c r="DZ194" t="str">
        <f>IF($D194&gt;U194,"SUP","RES")</f>
        <v>SUP</v>
      </c>
      <c r="EA194" t="str">
        <f>IF($D194&gt;V194,"SUP","RES")</f>
        <v>SUP</v>
      </c>
      <c r="EB194" s="7">
        <f t="shared" si="312"/>
        <v>2</v>
      </c>
      <c r="EC194" s="7">
        <f t="shared" si="313"/>
        <v>4</v>
      </c>
      <c r="ED194" s="13" t="str">
        <f t="shared" si="314"/>
        <v>-----</v>
      </c>
      <c r="EE194" s="13" t="str">
        <f t="shared" si="315"/>
        <v>-----</v>
      </c>
      <c r="EF194" s="7">
        <f>IF(OR(ED194="All Sup",EE194="All Res"),"na",((D194-MIN(Q194:V194))/(MAX(Q194:V194)-MIN(Q194:V194))))</f>
        <v>0.85502895131888912</v>
      </c>
      <c r="EG194">
        <v>1.4999999999999999E-4</v>
      </c>
      <c r="EH194">
        <f>Q194*(1+$EG194)</f>
        <v>5199.6098245000003</v>
      </c>
      <c r="EI194">
        <f>Q194*(1-$EG194)</f>
        <v>5198.0501754999996</v>
      </c>
      <c r="EJ194">
        <f>R194*(1+$EG194)</f>
        <v>5197.6895365</v>
      </c>
      <c r="EK194">
        <f>R194*(1-$EG194)</f>
        <v>5196.1304634999997</v>
      </c>
      <c r="EL194">
        <f>S194*(1+$EG194)</f>
        <v>5205.9507755000004</v>
      </c>
      <c r="EM194">
        <f>S194*(1-$EG194)</f>
        <v>5204.3892244999997</v>
      </c>
      <c r="EN194">
        <f>T194*(1+$EG194)</f>
        <v>5162.0041844999996</v>
      </c>
      <c r="EO194">
        <f>T194*(1-$EG194)</f>
        <v>5160.4558154999995</v>
      </c>
      <c r="EP194">
        <f>U194*(1+$EG194)</f>
        <v>5176.0262875000008</v>
      </c>
      <c r="EQ194">
        <f>U194*(1-$EG194)</f>
        <v>5174.4737125000001</v>
      </c>
      <c r="ER194">
        <f>V194*(1+$EG194)</f>
        <v>5159.3137810000007</v>
      </c>
      <c r="ES194">
        <f>V194*(1-$EG194)</f>
        <v>5157.7662190000001</v>
      </c>
      <c r="ET194" s="7" t="str">
        <f t="shared" si="316"/>
        <v>TOUCH</v>
      </c>
      <c r="EU194" s="7" t="str">
        <f t="shared" si="317"/>
        <v>TOUCH</v>
      </c>
      <c r="EV194" s="7" t="str">
        <f t="shared" si="318"/>
        <v>-----</v>
      </c>
      <c r="EW194" s="7" t="str">
        <f t="shared" si="319"/>
        <v>-----</v>
      </c>
      <c r="EX194" s="7" t="str">
        <f t="shared" si="320"/>
        <v>-----</v>
      </c>
      <c r="EY194" s="7" t="str">
        <f t="shared" si="321"/>
        <v>-----</v>
      </c>
      <c r="EZ194">
        <f t="shared" si="339"/>
        <v>0</v>
      </c>
      <c r="FA194">
        <f t="shared" si="340"/>
        <v>0</v>
      </c>
      <c r="FB194">
        <f t="shared" si="341"/>
        <v>192</v>
      </c>
      <c r="FC194">
        <f t="shared" si="342"/>
        <v>192</v>
      </c>
      <c r="FD194">
        <f t="shared" si="343"/>
        <v>192</v>
      </c>
      <c r="FE194">
        <f t="shared" si="344"/>
        <v>192</v>
      </c>
      <c r="FF194">
        <f t="shared" si="345"/>
        <v>6</v>
      </c>
      <c r="FG194">
        <f t="shared" si="346"/>
        <v>4</v>
      </c>
      <c r="FH194">
        <f t="shared" si="347"/>
        <v>0</v>
      </c>
      <c r="FI194">
        <f t="shared" si="348"/>
        <v>0</v>
      </c>
      <c r="FJ194">
        <f t="shared" si="349"/>
        <v>0</v>
      </c>
      <c r="FK194">
        <f t="shared" si="350"/>
        <v>0</v>
      </c>
      <c r="FL194" s="7">
        <f t="shared" si="322"/>
        <v>6</v>
      </c>
      <c r="FM194" s="7">
        <f t="shared" si="323"/>
        <v>4</v>
      </c>
      <c r="FN194" s="7" t="str">
        <f t="shared" si="324"/>
        <v>-----</v>
      </c>
      <c r="FO194" s="7" t="str">
        <f t="shared" si="325"/>
        <v>-----</v>
      </c>
      <c r="FP194" s="7" t="str">
        <f t="shared" si="326"/>
        <v>-----</v>
      </c>
      <c r="FQ194" s="7" t="str">
        <f t="shared" si="327"/>
        <v>-----</v>
      </c>
      <c r="FR194" s="13">
        <f>IF(FL194="-----","-----",(D194-Q194)/Q194)</f>
        <v>-8.0787407936030371E-5</v>
      </c>
      <c r="FS194" s="13">
        <f>IF(FM194="-----","-----",(Q194-R194)/R194)</f>
        <v>3.6945030797148166E-4</v>
      </c>
      <c r="FT194" s="13" t="str">
        <f>IF(FN194="-----","-----",(R194-S194)/S194)</f>
        <v>-----</v>
      </c>
      <c r="FU194" s="13" t="str">
        <f>IF(FO194="-----","-----",(S194-T194)/T194)</f>
        <v>-----</v>
      </c>
      <c r="FV194" s="13" t="str">
        <f>IF(FP194="-----","-----",(T194-U194)/U194)</f>
        <v>-----</v>
      </c>
      <c r="FW194" s="13" t="str">
        <f>IF(FQ194="-----","-----",(U194-V194)/V194)</f>
        <v>-----</v>
      </c>
      <c r="FX194" s="7" t="str">
        <f t="shared" si="328"/>
        <v>Resistant</v>
      </c>
      <c r="FY194" s="7" t="str">
        <f t="shared" si="329"/>
        <v>Support</v>
      </c>
      <c r="FZ194" s="7" t="str">
        <f t="shared" si="330"/>
        <v>-----</v>
      </c>
      <c r="GA194" s="7" t="str">
        <f t="shared" si="331"/>
        <v>-----</v>
      </c>
      <c r="GB194" s="7" t="str">
        <f t="shared" si="332"/>
        <v>-----</v>
      </c>
      <c r="GC194" s="7" t="str">
        <f t="shared" si="333"/>
        <v>-----</v>
      </c>
      <c r="GD194" s="7" t="str">
        <f>IF(AND(BG194&gt;AA194,BG193&gt;AA193,BG192&gt;AA192,BG191&gt;AA191,BG190&gt;AA190,BG189&gt;AA189,BG188&gt;AA188,BG187&gt;AA187,BG186&gt;AA186,BG185&gt;AA185,BG184&gt;AA184,BG183&gt;AA183),"Bullish",IF(AND(BG194&lt;AA194,BG193&lt;AA193,BG192&lt;AA192,BG191&lt;AA191,BG190&lt;AA190,BG189&lt;AA189,BG188&lt;AA188,BG187&lt;AA187,BG186&lt;AA186,BG185&lt;AA185,BG184&lt;AA184,BG183&lt;AA183),"Bearish","-----"))</f>
        <v>Bullish</v>
      </c>
      <c r="GE194">
        <f>(Z194-BG194)/BG194</f>
        <v>5.7361303064009121E-4</v>
      </c>
      <c r="GI194" s="7" t="str">
        <f>IF(Y194&gt;Z194,"Bullish","Bearish")</f>
        <v>Bearish</v>
      </c>
      <c r="GJ194" s="19" t="str">
        <f>IF(AND(D194&gt;Y194,D193&lt;Y193),"TEMA crossover","-----")</f>
        <v>TEMA crossover</v>
      </c>
      <c r="GK194" s="19" t="str">
        <f>IF(AND(D194&lt;Y194,D193&gt;Y193),"TEMA crossunder","-----")</f>
        <v>-----</v>
      </c>
      <c r="GL194" s="20" t="str">
        <f>IF(GD194="Bearish","YES","-----")</f>
        <v>-----</v>
      </c>
      <c r="GM194" s="20" t="str">
        <f>IF(GH194="Reverse to Bearish","YES","-----")</f>
        <v>-----</v>
      </c>
      <c r="GN194" s="20" t="str">
        <f>IF(AND(GI194="Bullish",GI193="Bullish",GI192="Bullish",GI191="Bullish"),"YES","-----")</f>
        <v>-----</v>
      </c>
      <c r="GO194" s="20" t="str">
        <f>IF(OR(GK194="TEMA crossunder",GK193="TEMA crossunder",GK192="TEMA crossunder",GK191="TEMA crossunder"),"YES","-----")</f>
        <v>YES</v>
      </c>
      <c r="GP194" s="20" t="str">
        <f>IF(GD194="Bullish","YES","-----")</f>
        <v>YES</v>
      </c>
      <c r="GQ194" s="20" t="str">
        <f>IF(GH194="Reverse to Bullish","YES","-----")</f>
        <v>-----</v>
      </c>
      <c r="GR194" s="20" t="str">
        <f>IF(AND(GI194="Bearish",GI193="Bearish",GI192="Bearish",GI191="Bearish"),"YES","-----")</f>
        <v>YES</v>
      </c>
      <c r="GS194" s="20" t="str">
        <f>IF(OR(GJ194="TEMA crossover",GJ193="TEMA crossover",GJ192="TEMA crossover",GJ191="TEMA crossover"),"YES","-----")</f>
        <v>YES</v>
      </c>
      <c r="GT194" s="20" t="str">
        <f t="shared" si="351"/>
        <v>-----</v>
      </c>
      <c r="GU194" s="20" t="str">
        <f t="shared" si="352"/>
        <v>-----</v>
      </c>
      <c r="GV194" s="20" t="str">
        <f t="shared" si="353"/>
        <v>-----</v>
      </c>
      <c r="GW194" s="20" t="str">
        <f t="shared" si="354"/>
        <v>-----</v>
      </c>
      <c r="GX194" s="20" t="str">
        <f t="shared" si="355"/>
        <v>-----</v>
      </c>
      <c r="GY194" s="20" t="str">
        <f t="shared" si="356"/>
        <v>-----</v>
      </c>
      <c r="GZ194" s="7" t="str">
        <f>IF(G194&gt;BH194,"YES","-----")</f>
        <v>-----</v>
      </c>
      <c r="HA194" s="7" t="str">
        <f>IF(F194&lt;BI194,"YES","-----")</f>
        <v>-----</v>
      </c>
      <c r="HB194">
        <f>BH194-BI194</f>
        <v>5.7200000000002547</v>
      </c>
      <c r="HI194">
        <f t="shared" si="334"/>
        <v>-2.5573000000003958</v>
      </c>
      <c r="HJ194">
        <f t="shared" si="335"/>
        <v>3.1626999999998588</v>
      </c>
      <c r="HK194" s="7"/>
      <c r="HL194" s="7"/>
      <c r="HM194" s="7"/>
      <c r="HN194" s="7"/>
      <c r="HO194" s="7"/>
      <c r="HP194" s="7"/>
      <c r="HQ194" s="28">
        <f t="shared" si="358"/>
        <v>-0.15797000000020489</v>
      </c>
      <c r="HR194" s="28" t="str">
        <f t="shared" si="336"/>
        <v>Bear</v>
      </c>
      <c r="HS194">
        <f t="shared" si="337"/>
        <v>0.15797000000020489</v>
      </c>
    </row>
    <row r="195" spans="1:227" x14ac:dyDescent="0.55000000000000004">
      <c r="A195">
        <f>Validation!A194</f>
        <v>1772086200</v>
      </c>
      <c r="B195" t="str">
        <f>Price!B194</f>
        <v>XAUUSD</v>
      </c>
      <c r="C195" t="str">
        <f>Price!C194</f>
        <v>M5</v>
      </c>
      <c r="D195">
        <f>Price!D194</f>
        <v>5197.99</v>
      </c>
      <c r="E195">
        <f>Price!E194</f>
        <v>5198.41</v>
      </c>
      <c r="F195">
        <f>Price!F194</f>
        <v>5198.41</v>
      </c>
      <c r="G195">
        <f>Price!G194</f>
        <v>5195.75</v>
      </c>
      <c r="H195">
        <f>Price!H194</f>
        <v>398</v>
      </c>
      <c r="I195">
        <f>Diagonals!E194</f>
        <v>5181.78</v>
      </c>
      <c r="J195">
        <f>Diagonals!F194</f>
        <v>0</v>
      </c>
      <c r="K195">
        <f>Diagonals!G194</f>
        <v>0</v>
      </c>
      <c r="L195">
        <f>Diagonals!H194</f>
        <v>5178.1000000000004</v>
      </c>
      <c r="M195">
        <f>Diagonals!I194</f>
        <v>0</v>
      </c>
      <c r="N195">
        <f>Diagonals!J194</f>
        <v>0</v>
      </c>
      <c r="O195">
        <f>Diagonals!K194</f>
        <v>0</v>
      </c>
      <c r="P195">
        <f>Diagonals!L194</f>
        <v>0</v>
      </c>
      <c r="Q195">
        <f>Trendlines!E194</f>
        <v>5198.84</v>
      </c>
      <c r="R195">
        <f>Trendlines!F194</f>
        <v>5196.88</v>
      </c>
      <c r="S195">
        <f>Trendlines!G194</f>
        <v>5205.1499999999996</v>
      </c>
      <c r="T195">
        <f>Trendlines!H194</f>
        <v>5161.3100000000004</v>
      </c>
      <c r="U195">
        <f>Trendlines!I194</f>
        <v>5175.2700000000004</v>
      </c>
      <c r="V195">
        <f>Trendlines!J194</f>
        <v>5158.58</v>
      </c>
      <c r="W195">
        <f>Trendlines!K194</f>
        <v>0</v>
      </c>
      <c r="X195">
        <f>Trendlines!L194</f>
        <v>0</v>
      </c>
      <c r="Y195">
        <f>Tema_Hrma_Smma!E194</f>
        <v>5196.53</v>
      </c>
      <c r="Z195">
        <f>Tema_Hrma_Smma!F194</f>
        <v>5197.95</v>
      </c>
      <c r="AA195">
        <f>Tema_Hrma_Smma!G194</f>
        <v>5190.8500000000004</v>
      </c>
      <c r="AB195">
        <f>ZScore!H194</f>
        <v>-1</v>
      </c>
      <c r="AC195">
        <f>ZScore!I194</f>
        <v>0.92837000000000003</v>
      </c>
      <c r="AD195">
        <f>ZScore!J194</f>
        <v>3</v>
      </c>
      <c r="AE195">
        <f>HA!E194</f>
        <v>5196.32</v>
      </c>
      <c r="AF195">
        <f>HA!F194</f>
        <v>5198.41</v>
      </c>
      <c r="AG195">
        <f>HA!G194</f>
        <v>5195.75</v>
      </c>
      <c r="AH195">
        <f>HA!H194</f>
        <v>5197.6400000000003</v>
      </c>
      <c r="AI195">
        <f>HA!I194</f>
        <v>1</v>
      </c>
      <c r="AJ195">
        <f>HA!J194</f>
        <v>1.32</v>
      </c>
      <c r="AK195">
        <f>HA!K194</f>
        <v>-0.58067999999999997</v>
      </c>
      <c r="AL195">
        <f>HA!L194</f>
        <v>2</v>
      </c>
      <c r="AM195">
        <f>KC!E194</f>
        <v>5223.84728</v>
      </c>
      <c r="AN195">
        <f>KC!F194</f>
        <v>5217.8615399999999</v>
      </c>
      <c r="AO195">
        <f>KC!G194</f>
        <v>5211.8757999999998</v>
      </c>
      <c r="AP195">
        <f>KC!H194</f>
        <v>5205.8900599999997</v>
      </c>
      <c r="AQ195">
        <f>KC!I194</f>
        <v>5199.9043199999996</v>
      </c>
      <c r="AR195">
        <f>KC!J194</f>
        <v>5195.9341800000002</v>
      </c>
      <c r="AS195">
        <f>KC!K194</f>
        <v>5189.9484400000001</v>
      </c>
      <c r="AT195">
        <f>KC!L194</f>
        <v>5183.9627</v>
      </c>
      <c r="AU195">
        <f>KC!M194</f>
        <v>5177.97696</v>
      </c>
      <c r="AV195">
        <f>KC!N194</f>
        <v>5171.9912199999999</v>
      </c>
      <c r="AW195">
        <f>SR_Levels!E194</f>
        <v>5193.3500000000004</v>
      </c>
      <c r="AX195">
        <f>SR_Levels!F194</f>
        <v>5178.6000000000004</v>
      </c>
      <c r="AY195">
        <f>SR_Levels!G194</f>
        <v>5161.8900000000003</v>
      </c>
      <c r="AZ195">
        <f>SR_Levels!H194</f>
        <v>5135.8500000000004</v>
      </c>
      <c r="BA195">
        <f>SR_Levels!I194</f>
        <v>5205.3100000000004</v>
      </c>
      <c r="BB195">
        <f>SR_Levels!J194</f>
        <v>0</v>
      </c>
      <c r="BC195">
        <f>SR_Levels!K194</f>
        <v>0</v>
      </c>
      <c r="BD195">
        <f>SR_Levels!L194</f>
        <v>0</v>
      </c>
      <c r="BE195">
        <f>ZigZag!E194</f>
        <v>0</v>
      </c>
      <c r="BF195">
        <f>ZigZag!F194</f>
        <v>0</v>
      </c>
      <c r="BG195">
        <f>ZigZag!G194</f>
        <v>5195.3</v>
      </c>
      <c r="BH195">
        <f>Dual_Tema!E194</f>
        <v>5198.4799999999996</v>
      </c>
      <c r="BI195">
        <f>Dual_Tema!F194</f>
        <v>5194.18</v>
      </c>
      <c r="BJ195">
        <f>Pinbar!E194</f>
        <v>1</v>
      </c>
      <c r="BK195">
        <f>SSA!E194</f>
        <v>5196.1157800000001</v>
      </c>
      <c r="BL195">
        <f>SSA!F194</f>
        <v>5196.0355200000004</v>
      </c>
      <c r="BN195" t="str">
        <f t="shared" si="357"/>
        <v>Red Candle</v>
      </c>
      <c r="BO195" s="34">
        <f t="shared" si="359"/>
        <v>-3.2694256772991537E-4</v>
      </c>
      <c r="BP195" s="34">
        <f t="shared" si="361"/>
        <v>2.6934213184226508E-5</v>
      </c>
      <c r="BQ195" s="34">
        <f t="shared" si="369"/>
        <v>7.1810036463326732E-4</v>
      </c>
      <c r="BR195" s="34">
        <f t="shared" si="371"/>
        <v>2.2898706896534726E-4</v>
      </c>
      <c r="BS195" s="35">
        <f t="shared" si="360"/>
        <v>-5.4497852455259732E-5</v>
      </c>
      <c r="BT195" s="35">
        <f t="shared" si="362"/>
        <v>2.2444900575901983E-6</v>
      </c>
      <c r="BU195" s="35">
        <f t="shared" si="370"/>
        <v>3.9880942664494157E-5</v>
      </c>
      <c r="BV195" s="35">
        <f t="shared" si="372"/>
        <v>9.5400811490620185E-6</v>
      </c>
      <c r="BW195" s="27">
        <v>96</v>
      </c>
      <c r="BX195">
        <f>F195-G195</f>
        <v>2.6599999999998545</v>
      </c>
      <c r="BY195">
        <f>ABS(F195-D194)</f>
        <v>0</v>
      </c>
      <c r="BZ195">
        <f>ABS(G195-D194)</f>
        <v>2.6599999999998545</v>
      </c>
      <c r="CA195">
        <f t="shared" si="338"/>
        <v>2.6599999999998545</v>
      </c>
      <c r="CB195">
        <f t="shared" si="363"/>
        <v>4.9071428571427793</v>
      </c>
      <c r="CC195">
        <f t="shared" si="366"/>
        <v>4.488037211312454</v>
      </c>
      <c r="CD195">
        <f t="shared" si="364"/>
        <v>0.41910564583032528</v>
      </c>
      <c r="CE195">
        <f t="shared" si="367"/>
        <v>1</v>
      </c>
      <c r="CF195">
        <f t="shared" si="368"/>
        <v>5</v>
      </c>
      <c r="CG195" s="7" t="str">
        <f t="shared" si="365"/>
        <v>-----</v>
      </c>
      <c r="CI195" s="27"/>
      <c r="CJ195" s="27"/>
      <c r="CK195" s="27"/>
      <c r="CL195" s="27"/>
      <c r="CM195" s="27"/>
      <c r="CN195" s="27"/>
      <c r="CO195" s="27"/>
      <c r="CP195" s="27"/>
      <c r="CQ195" s="27"/>
      <c r="CR195" s="27"/>
      <c r="CS195" s="27"/>
      <c r="CZ195" s="7" t="str">
        <f>IF(AND(D195&gt;BH195,D195&gt;E195),"Bullish Trigger","-----")</f>
        <v>-----</v>
      </c>
      <c r="DA195" s="7" t="str">
        <f>IF(AND(D195&lt;BI195,D195&lt;E195),"Bearish Trigger","-----")</f>
        <v>-----</v>
      </c>
      <c r="DB195" s="13" t="str">
        <f>IF(AND(W195=BE195,W195&gt;0,BE195&gt;0),"Important High","------")</f>
        <v>------</v>
      </c>
      <c r="DC195" s="13" t="str">
        <f>IF(AND(X195=BF195,X195&gt;0,BF195&gt;0),"Important Low","------")</f>
        <v>------</v>
      </c>
      <c r="DD195" s="7" t="str">
        <f>IF(AND(DB195="Important High",DC195="-----",BJ195=1),"Imp High Rej","-----")</f>
        <v>-----</v>
      </c>
      <c r="DE195" s="7" t="str">
        <f>IF(AND(DB195="-----",DC195="Important Low",BJ195=1),"Imp Low Rej","-----")</f>
        <v>-----</v>
      </c>
      <c r="DF195" s="7" t="str">
        <f>IF(Y195&gt;AM195,"Overbought",IF(Y195&gt;AO195,"Bullish Momentum",IF(Y195&gt;AQ195,"Flat Momentum","-----")))</f>
        <v>-----</v>
      </c>
      <c r="DG195" s="7" t="str">
        <f>IF(Y195&lt;AV195,"Oversold",IF(Y195&lt;AT195,"Bearish Momentum",IF(Y195&lt;AR195,"Flat Momentum","-----")))</f>
        <v>-----</v>
      </c>
      <c r="DH195" s="7" t="str">
        <f>IF(AND(DF195="Overbought",AD195=2),"Culminated Thrust","-----")</f>
        <v>-----</v>
      </c>
      <c r="DI195" s="7" t="str">
        <f>IF(AND(DG195="Oversold",AD195=5),"Culminated Thrust","-----")</f>
        <v>-----</v>
      </c>
      <c r="DJ195" s="14">
        <f>(Q195-$D195)/$D195</f>
        <v>1.635247470657627E-4</v>
      </c>
      <c r="DK195" s="14">
        <f>(R195-$D195)/$D195</f>
        <v>-2.1354408146219455E-4</v>
      </c>
      <c r="DL195" s="14">
        <f>(S195-$D195)/$D195</f>
        <v>1.3774555164592188E-3</v>
      </c>
      <c r="DM195" s="14">
        <f>(T195-$D195)/$D195</f>
        <v>-7.0565737910229503E-3</v>
      </c>
      <c r="DN195" s="14">
        <f>(U195-$D195)/$D195</f>
        <v>-4.3709202980381544E-3</v>
      </c>
      <c r="DO195" s="14">
        <f>(V195-$D195)/$D195</f>
        <v>-7.5817768021869715E-3</v>
      </c>
      <c r="DP195" s="14">
        <f t="shared" si="306"/>
        <v>1.3774555164592188E-3</v>
      </c>
      <c r="DQ195" s="14">
        <f t="shared" si="307"/>
        <v>1.635247470657627E-4</v>
      </c>
      <c r="DR195" s="14">
        <f t="shared" si="308"/>
        <v>-2.1354408146219455E-4</v>
      </c>
      <c r="DS195" s="14">
        <f t="shared" si="309"/>
        <v>-4.3709202980381544E-3</v>
      </c>
      <c r="DT195" s="14">
        <f t="shared" si="310"/>
        <v>-7.0565737910229503E-3</v>
      </c>
      <c r="DU195" s="14">
        <f t="shared" si="311"/>
        <v>-7.5817768021869715E-3</v>
      </c>
      <c r="DV195" t="str">
        <f>IF($D195&gt;Q195,"SUP","RES")</f>
        <v>RES</v>
      </c>
      <c r="DW195" t="str">
        <f>IF($D195&gt;R195,"SUP","RES")</f>
        <v>SUP</v>
      </c>
      <c r="DX195" t="str">
        <f>IF($D195&gt;S195,"SUP","RES")</f>
        <v>RES</v>
      </c>
      <c r="DY195" t="str">
        <f>IF($D195&gt;T195,"SUP","RES")</f>
        <v>SUP</v>
      </c>
      <c r="DZ195" t="str">
        <f>IF($D195&gt;U195,"SUP","RES")</f>
        <v>SUP</v>
      </c>
      <c r="EA195" t="str">
        <f>IF($D195&gt;V195,"SUP","RES")</f>
        <v>SUP</v>
      </c>
      <c r="EB195" s="7">
        <f t="shared" si="312"/>
        <v>2</v>
      </c>
      <c r="EC195" s="7">
        <f t="shared" si="313"/>
        <v>4</v>
      </c>
      <c r="ED195" s="13" t="str">
        <f t="shared" si="314"/>
        <v>-----</v>
      </c>
      <c r="EE195" s="13" t="str">
        <f t="shared" si="315"/>
        <v>-----</v>
      </c>
      <c r="EF195" s="7">
        <f>IF(OR(ED195="All Sup",EE195="All Res"),"na",((D195-MIN(Q195:V195))/(MAX(Q195:V195)-MIN(Q195:V195))))</f>
        <v>0.84625295254455879</v>
      </c>
      <c r="EG195">
        <v>1.4999999999999999E-4</v>
      </c>
      <c r="EH195">
        <f>Q195*(1+$EG195)</f>
        <v>5199.619826000001</v>
      </c>
      <c r="EI195">
        <f>Q195*(1-$EG195)</f>
        <v>5198.0601740000002</v>
      </c>
      <c r="EJ195">
        <f>R195*(1+$EG195)</f>
        <v>5197.6595320000006</v>
      </c>
      <c r="EK195">
        <f>R195*(1-$EG195)</f>
        <v>5196.1004680000005</v>
      </c>
      <c r="EL195">
        <f>S195*(1+$EG195)</f>
        <v>5205.9307724999999</v>
      </c>
      <c r="EM195">
        <f>S195*(1-$EG195)</f>
        <v>5204.3692274999994</v>
      </c>
      <c r="EN195">
        <f>T195*(1+$EG195)</f>
        <v>5162.0841965000009</v>
      </c>
      <c r="EO195">
        <f>T195*(1-$EG195)</f>
        <v>5160.5358035000008</v>
      </c>
      <c r="EP195">
        <f>U195*(1+$EG195)</f>
        <v>5176.0462905000013</v>
      </c>
      <c r="EQ195">
        <f>U195*(1-$EG195)</f>
        <v>5174.4937095000005</v>
      </c>
      <c r="ER195">
        <f>V195*(1+$EG195)</f>
        <v>5159.353787</v>
      </c>
      <c r="ES195">
        <f>V195*(1-$EG195)</f>
        <v>5157.8062129999998</v>
      </c>
      <c r="ET195" s="7" t="str">
        <f t="shared" si="316"/>
        <v>TOUCH</v>
      </c>
      <c r="EU195" s="7" t="str">
        <f t="shared" si="317"/>
        <v>-----</v>
      </c>
      <c r="EV195" s="7" t="str">
        <f t="shared" si="318"/>
        <v>-----</v>
      </c>
      <c r="EW195" s="7" t="str">
        <f t="shared" si="319"/>
        <v>-----</v>
      </c>
      <c r="EX195" s="7" t="str">
        <f t="shared" si="320"/>
        <v>-----</v>
      </c>
      <c r="EY195" s="7" t="str">
        <f t="shared" si="321"/>
        <v>-----</v>
      </c>
      <c r="EZ195">
        <f t="shared" si="339"/>
        <v>0</v>
      </c>
      <c r="FA195">
        <f t="shared" si="340"/>
        <v>1</v>
      </c>
      <c r="FB195">
        <f t="shared" si="341"/>
        <v>193</v>
      </c>
      <c r="FC195">
        <f t="shared" si="342"/>
        <v>193</v>
      </c>
      <c r="FD195">
        <f t="shared" si="343"/>
        <v>193</v>
      </c>
      <c r="FE195">
        <f t="shared" si="344"/>
        <v>193</v>
      </c>
      <c r="FF195">
        <f t="shared" si="345"/>
        <v>7</v>
      </c>
      <c r="FG195">
        <f t="shared" si="346"/>
        <v>4</v>
      </c>
      <c r="FH195">
        <f t="shared" si="347"/>
        <v>0</v>
      </c>
      <c r="FI195">
        <f t="shared" si="348"/>
        <v>0</v>
      </c>
      <c r="FJ195">
        <f t="shared" si="349"/>
        <v>0</v>
      </c>
      <c r="FK195">
        <f t="shared" si="350"/>
        <v>0</v>
      </c>
      <c r="FL195" s="7">
        <f t="shared" si="322"/>
        <v>7</v>
      </c>
      <c r="FM195" s="7" t="str">
        <f t="shared" si="323"/>
        <v>-----</v>
      </c>
      <c r="FN195" s="7" t="str">
        <f t="shared" si="324"/>
        <v>-----</v>
      </c>
      <c r="FO195" s="7" t="str">
        <f t="shared" si="325"/>
        <v>-----</v>
      </c>
      <c r="FP195" s="7" t="str">
        <f t="shared" si="326"/>
        <v>-----</v>
      </c>
      <c r="FQ195" s="7" t="str">
        <f t="shared" si="327"/>
        <v>-----</v>
      </c>
      <c r="FR195" s="13">
        <f>IF(FL195="-----","-----",(D195-Q195)/Q195)</f>
        <v>-1.6349801109485264E-4</v>
      </c>
      <c r="FS195" s="13" t="str">
        <f>IF(FM195="-----","-----",(Q195-R195)/R195)</f>
        <v>-----</v>
      </c>
      <c r="FT195" s="13" t="str">
        <f>IF(FN195="-----","-----",(R195-S195)/S195)</f>
        <v>-----</v>
      </c>
      <c r="FU195" s="13" t="str">
        <f>IF(FO195="-----","-----",(S195-T195)/T195)</f>
        <v>-----</v>
      </c>
      <c r="FV195" s="13" t="str">
        <f>IF(FP195="-----","-----",(T195-U195)/U195)</f>
        <v>-----</v>
      </c>
      <c r="FW195" s="13" t="str">
        <f>IF(FQ195="-----","-----",(U195-V195)/V195)</f>
        <v>-----</v>
      </c>
      <c r="FX195" s="7" t="str">
        <f t="shared" si="328"/>
        <v>Resistant</v>
      </c>
      <c r="FY195" s="7" t="str">
        <f t="shared" si="329"/>
        <v>-----</v>
      </c>
      <c r="FZ195" s="7" t="str">
        <f t="shared" si="330"/>
        <v>-----</v>
      </c>
      <c r="GA195" s="7" t="str">
        <f t="shared" si="331"/>
        <v>-----</v>
      </c>
      <c r="GB195" s="7" t="str">
        <f t="shared" si="332"/>
        <v>-----</v>
      </c>
      <c r="GC195" s="7" t="str">
        <f t="shared" si="333"/>
        <v>-----</v>
      </c>
      <c r="GD195" s="7" t="str">
        <f>IF(AND(BG195&gt;AA195,BG194&gt;AA194,BG193&gt;AA193,BG192&gt;AA192,BG191&gt;AA191,BG190&gt;AA190,BG189&gt;AA189,BG188&gt;AA188,BG187&gt;AA187,BG186&gt;AA186,BG185&gt;AA185,BG184&gt;AA184),"Bullish",IF(AND(BG195&lt;AA195,BG194&lt;AA194,BG193&lt;AA193,BG192&lt;AA192,BG191&lt;AA191,BG190&lt;AA190,BG189&lt;AA189,BG188&lt;AA188,BG187&lt;AA187,BG186&lt;AA186,BG185&lt;AA185,BG184&lt;AA184),"Bearish","-----"))</f>
        <v>Bullish</v>
      </c>
      <c r="GE195">
        <f>(Z195-BG195)/BG195</f>
        <v>5.1007641522138011E-4</v>
      </c>
      <c r="GI195" s="7" t="str">
        <f>IF(Y195&gt;Z195,"Bullish","Bearish")</f>
        <v>Bearish</v>
      </c>
      <c r="GJ195" s="19" t="str">
        <f>IF(AND(D195&gt;Y195,D194&lt;Y194),"TEMA crossover","-----")</f>
        <v>-----</v>
      </c>
      <c r="GK195" s="19" t="str">
        <f>IF(AND(D195&lt;Y195,D194&gt;Y194),"TEMA crossunder","-----")</f>
        <v>-----</v>
      </c>
      <c r="GL195" s="20" t="str">
        <f>IF(GD195="Bearish","YES","-----")</f>
        <v>-----</v>
      </c>
      <c r="GM195" s="20" t="str">
        <f>IF(GH195="Reverse to Bearish","YES","-----")</f>
        <v>-----</v>
      </c>
      <c r="GN195" s="20" t="str">
        <f>IF(AND(GI195="Bullish",GI194="Bullish",GI193="Bullish",GI192="Bullish"),"YES","-----")</f>
        <v>-----</v>
      </c>
      <c r="GO195" s="20" t="str">
        <f>IF(OR(GK195="TEMA crossunder",GK194="TEMA crossunder",GK193="TEMA crossunder",GK192="TEMA crossunder"),"YES","-----")</f>
        <v>YES</v>
      </c>
      <c r="GP195" s="20" t="str">
        <f>IF(GD195="Bullish","YES","-----")</f>
        <v>YES</v>
      </c>
      <c r="GQ195" s="20" t="str">
        <f>IF(GH195="Reverse to Bullish","YES","-----")</f>
        <v>-----</v>
      </c>
      <c r="GR195" s="20" t="str">
        <f>IF(AND(GI195="Bearish",GI194="Bearish",GI193="Bearish",GI192="Bearish"),"YES","-----")</f>
        <v>YES</v>
      </c>
      <c r="GS195" s="20" t="str">
        <f>IF(OR(GJ195="TEMA crossover",GJ194="TEMA crossover",GJ193="TEMA crossover",GJ192="TEMA crossover"),"YES","-----")</f>
        <v>YES</v>
      </c>
      <c r="GT195" s="20" t="str">
        <f t="shared" si="351"/>
        <v>-----</v>
      </c>
      <c r="GU195" s="20" t="str">
        <f t="shared" si="352"/>
        <v>-----</v>
      </c>
      <c r="GV195" s="20" t="str">
        <f t="shared" si="353"/>
        <v>-----</v>
      </c>
      <c r="GW195" s="20" t="str">
        <f t="shared" si="354"/>
        <v>-----</v>
      </c>
      <c r="GX195" s="20" t="str">
        <f t="shared" si="355"/>
        <v>-----</v>
      </c>
      <c r="GY195" s="20" t="str">
        <f t="shared" si="356"/>
        <v>-----</v>
      </c>
      <c r="GZ195" s="7" t="str">
        <f>IF(G195&gt;BH195,"YES","-----")</f>
        <v>-----</v>
      </c>
      <c r="HA195" s="7" t="str">
        <f>IF(F195&lt;BI195,"YES","-----")</f>
        <v>-----</v>
      </c>
      <c r="HB195">
        <f>BH195-BI195</f>
        <v>4.2999999999992724</v>
      </c>
      <c r="HI195">
        <f t="shared" si="334"/>
        <v>-1.9357799999997951</v>
      </c>
      <c r="HJ195">
        <f t="shared" si="335"/>
        <v>2.3642199999994773</v>
      </c>
      <c r="HK195" s="7"/>
      <c r="HL195" s="7"/>
      <c r="HM195" s="7"/>
      <c r="HN195" s="7"/>
      <c r="HO195" s="7"/>
      <c r="HP195" s="7"/>
      <c r="HQ195" s="28">
        <f t="shared" si="358"/>
        <v>8.0259999999725551E-2</v>
      </c>
      <c r="HR195" s="28" t="str">
        <f t="shared" si="336"/>
        <v>Bull</v>
      </c>
      <c r="HS195">
        <f t="shared" si="337"/>
        <v>8.0259999999725551E-2</v>
      </c>
    </row>
    <row r="196" spans="1:227" x14ac:dyDescent="0.55000000000000004">
      <c r="A196">
        <f>Validation!A195</f>
        <v>1772086500</v>
      </c>
      <c r="B196" t="str">
        <f>Price!B195</f>
        <v>XAUUSD</v>
      </c>
      <c r="C196" t="str">
        <f>Price!C195</f>
        <v>M5</v>
      </c>
      <c r="D196">
        <f>Price!D195</f>
        <v>5196.0600000000004</v>
      </c>
      <c r="E196">
        <f>Price!E195</f>
        <v>5197.97</v>
      </c>
      <c r="F196">
        <f>Price!F195</f>
        <v>5198.51</v>
      </c>
      <c r="G196">
        <f>Price!G195</f>
        <v>5194.66</v>
      </c>
      <c r="H196">
        <f>Price!H195</f>
        <v>446</v>
      </c>
      <c r="I196">
        <f>Diagonals!E195</f>
        <v>5181.95</v>
      </c>
      <c r="J196">
        <f>Diagonals!F195</f>
        <v>0</v>
      </c>
      <c r="K196">
        <f>Diagonals!G195</f>
        <v>0</v>
      </c>
      <c r="L196">
        <f>Diagonals!H195</f>
        <v>5177.7700000000004</v>
      </c>
      <c r="M196">
        <f>Diagonals!I195</f>
        <v>0</v>
      </c>
      <c r="N196">
        <f>Diagonals!J195</f>
        <v>0</v>
      </c>
      <c r="O196">
        <f>Diagonals!K195</f>
        <v>0</v>
      </c>
      <c r="P196">
        <f>Diagonals!L195</f>
        <v>0</v>
      </c>
      <c r="Q196">
        <f>Trendlines!E195</f>
        <v>5198.84</v>
      </c>
      <c r="R196">
        <f>Trendlines!F195</f>
        <v>5196.8500000000004</v>
      </c>
      <c r="S196">
        <f>Trendlines!G195</f>
        <v>5205.13</v>
      </c>
      <c r="T196">
        <f>Trendlines!H195</f>
        <v>5161.38</v>
      </c>
      <c r="U196">
        <f>Trendlines!I195</f>
        <v>5175.29</v>
      </c>
      <c r="V196">
        <f>Trendlines!J195</f>
        <v>5158.6099999999997</v>
      </c>
      <c r="W196">
        <f>Trendlines!K195</f>
        <v>0</v>
      </c>
      <c r="X196">
        <f>Trendlines!L195</f>
        <v>0</v>
      </c>
      <c r="Y196">
        <f>Tema_Hrma_Smma!E195</f>
        <v>5196.3100000000004</v>
      </c>
      <c r="Z196">
        <f>Tema_Hrma_Smma!F195</f>
        <v>5197.76</v>
      </c>
      <c r="AA196">
        <f>Tema_Hrma_Smma!G195</f>
        <v>5191.01</v>
      </c>
      <c r="AB196">
        <f>ZScore!H195</f>
        <v>-1</v>
      </c>
      <c r="AC196">
        <f>ZScore!I195</f>
        <v>0.39168999999999998</v>
      </c>
      <c r="AD196">
        <f>ZScore!J195</f>
        <v>3</v>
      </c>
      <c r="AE196">
        <f>HA!E195</f>
        <v>5196.9799999999996</v>
      </c>
      <c r="AF196">
        <f>HA!F195</f>
        <v>5198.51</v>
      </c>
      <c r="AG196">
        <f>HA!G195</f>
        <v>5194.66</v>
      </c>
      <c r="AH196">
        <f>HA!H195</f>
        <v>5196.8</v>
      </c>
      <c r="AI196">
        <f>HA!I195</f>
        <v>-1</v>
      </c>
      <c r="AJ196">
        <f>HA!J195</f>
        <v>0.18</v>
      </c>
      <c r="AK196">
        <f>HA!K195</f>
        <v>-1.00813</v>
      </c>
      <c r="AL196">
        <f>HA!L195</f>
        <v>-1</v>
      </c>
      <c r="AM196">
        <f>KC!E195</f>
        <v>5223.7811400000001</v>
      </c>
      <c r="AN196">
        <f>KC!F195</f>
        <v>5217.8431200000005</v>
      </c>
      <c r="AO196">
        <f>KC!G195</f>
        <v>5211.9050900000002</v>
      </c>
      <c r="AP196">
        <f>KC!H195</f>
        <v>5205.9670699999997</v>
      </c>
      <c r="AQ196">
        <f>KC!I195</f>
        <v>5200.0290400000004</v>
      </c>
      <c r="AR196">
        <f>KC!J195</f>
        <v>5196.03928</v>
      </c>
      <c r="AS196">
        <f>KC!K195</f>
        <v>5190.1012600000004</v>
      </c>
      <c r="AT196">
        <f>KC!L195</f>
        <v>5184.1632300000001</v>
      </c>
      <c r="AU196">
        <f>KC!M195</f>
        <v>5178.2252099999996</v>
      </c>
      <c r="AV196">
        <f>KC!N195</f>
        <v>5172.2871800000003</v>
      </c>
      <c r="AW196">
        <f>SR_Levels!E195</f>
        <v>5193.3500000000004</v>
      </c>
      <c r="AX196">
        <f>SR_Levels!F195</f>
        <v>5178.6000000000004</v>
      </c>
      <c r="AY196">
        <f>SR_Levels!G195</f>
        <v>5161.8900000000003</v>
      </c>
      <c r="AZ196">
        <f>SR_Levels!H195</f>
        <v>5135.8500000000004</v>
      </c>
      <c r="BA196">
        <f>SR_Levels!I195</f>
        <v>5205.3100000000004</v>
      </c>
      <c r="BB196">
        <f>SR_Levels!J195</f>
        <v>0</v>
      </c>
      <c r="BC196">
        <f>SR_Levels!K195</f>
        <v>0</v>
      </c>
      <c r="BD196">
        <f>SR_Levels!L195</f>
        <v>0</v>
      </c>
      <c r="BE196">
        <f>ZigZag!E195</f>
        <v>0</v>
      </c>
      <c r="BF196">
        <f>ZigZag!F195</f>
        <v>0</v>
      </c>
      <c r="BG196">
        <f>ZigZag!G195</f>
        <v>5195.38</v>
      </c>
      <c r="BH196">
        <f>Dual_Tema!E195</f>
        <v>5198.25</v>
      </c>
      <c r="BI196">
        <f>Dual_Tema!F195</f>
        <v>5194.2700000000004</v>
      </c>
      <c r="BJ196">
        <f>Pinbar!E195</f>
        <v>0</v>
      </c>
      <c r="BK196">
        <f>SSA!E195</f>
        <v>5196.4506099999999</v>
      </c>
      <c r="BL196">
        <f>SSA!F195</f>
        <v>5196.2430700000004</v>
      </c>
      <c r="BN196" t="str">
        <f t="shared" si="357"/>
        <v>Red Candle</v>
      </c>
      <c r="BO196" s="34">
        <f t="shared" si="359"/>
        <v>4.1972475297846756E-4</v>
      </c>
      <c r="BP196" s="34">
        <f t="shared" si="361"/>
        <v>-7.2310195352898177E-4</v>
      </c>
      <c r="BQ196" s="34">
        <f t="shared" si="369"/>
        <v>9.0149440033293615E-4</v>
      </c>
      <c r="BR196" s="34">
        <f t="shared" si="371"/>
        <v>4.2935560078016799E-4</v>
      </c>
      <c r="BS196" s="35">
        <f t="shared" si="360"/>
        <v>6.9941894684344419E-5</v>
      </c>
      <c r="BT196" s="35">
        <f t="shared" si="362"/>
        <v>-6.0278476333497366E-5</v>
      </c>
      <c r="BU196" s="35">
        <f t="shared" si="370"/>
        <v>5.006171406263249E-5</v>
      </c>
      <c r="BV196" s="35">
        <f t="shared" si="372"/>
        <v>1.7886137206657438E-5</v>
      </c>
      <c r="BW196" s="27">
        <v>96</v>
      </c>
      <c r="BX196">
        <f>F196-G196</f>
        <v>3.8500000000003638</v>
      </c>
      <c r="BY196">
        <f>ABS(F196-D195)</f>
        <v>0.52000000000043656</v>
      </c>
      <c r="BZ196">
        <f>ABS(G196-D195)</f>
        <v>3.3299999999999272</v>
      </c>
      <c r="CA196">
        <f t="shared" si="338"/>
        <v>3.8500000000003638</v>
      </c>
      <c r="CB196">
        <f t="shared" si="363"/>
        <v>5.0021428571428386</v>
      </c>
      <c r="CC196">
        <f t="shared" si="366"/>
        <v>4.4424631247901614</v>
      </c>
      <c r="CD196">
        <f t="shared" si="364"/>
        <v>0.55967973235267721</v>
      </c>
      <c r="CE196">
        <f t="shared" si="367"/>
        <v>1</v>
      </c>
      <c r="CF196">
        <f t="shared" si="368"/>
        <v>6</v>
      </c>
      <c r="CG196" s="7" t="str">
        <f t="shared" si="365"/>
        <v>-----</v>
      </c>
      <c r="CI196" s="27"/>
      <c r="CJ196" s="27"/>
      <c r="CK196" s="27"/>
      <c r="CL196" s="27"/>
      <c r="CM196" s="27"/>
      <c r="CN196" s="27"/>
      <c r="CO196" s="27"/>
      <c r="CP196" s="27"/>
      <c r="CQ196" s="27"/>
      <c r="CR196" s="27"/>
      <c r="CS196" s="27"/>
      <c r="CZ196" s="7" t="str">
        <f>IF(AND(D196&gt;BH196,D196&gt;E196),"Bullish Trigger","-----")</f>
        <v>-----</v>
      </c>
      <c r="DA196" s="7" t="str">
        <f>IF(AND(D196&lt;BI196,D196&lt;E196),"Bearish Trigger","-----")</f>
        <v>-----</v>
      </c>
      <c r="DB196" s="13" t="str">
        <f>IF(AND(W196=BE196,W196&gt;0,BE196&gt;0),"Important High","------")</f>
        <v>------</v>
      </c>
      <c r="DC196" s="13" t="str">
        <f>IF(AND(X196=BF196,X196&gt;0,BF196&gt;0),"Important Low","------")</f>
        <v>------</v>
      </c>
      <c r="DD196" s="7" t="str">
        <f>IF(AND(DB196="Important High",DC196="-----",BJ196=1),"Imp High Rej","-----")</f>
        <v>-----</v>
      </c>
      <c r="DE196" s="7" t="str">
        <f>IF(AND(DB196="-----",DC196="Important Low",BJ196=1),"Imp Low Rej","-----")</f>
        <v>-----</v>
      </c>
      <c r="DF196" s="7" t="str">
        <f>IF(Y196&gt;AM196,"Overbought",IF(Y196&gt;AO196,"Bullish Momentum",IF(Y196&gt;AQ196,"Flat Momentum","-----")))</f>
        <v>-----</v>
      </c>
      <c r="DG196" s="7" t="str">
        <f>IF(Y196&lt;AV196,"Oversold",IF(Y196&lt;AT196,"Bearish Momentum",IF(Y196&lt;AR196,"Flat Momentum","-----")))</f>
        <v>-----</v>
      </c>
      <c r="DH196" s="7" t="str">
        <f>IF(AND(DF196="Overbought",AD196=2),"Culminated Thrust","-----")</f>
        <v>-----</v>
      </c>
      <c r="DI196" s="7" t="str">
        <f>IF(AND(DG196="Oversold",AD196=5),"Culminated Thrust","-----")</f>
        <v>-----</v>
      </c>
      <c r="DJ196" s="14">
        <f>(Q196-$D196)/$D196</f>
        <v>5.3502076573398792E-4</v>
      </c>
      <c r="DK196" s="14">
        <f>(R196-$D196)/$D196</f>
        <v>1.520382751546294E-4</v>
      </c>
      <c r="DL196" s="14">
        <f>(S196-$D196)/$D196</f>
        <v>1.7455533615854529E-3</v>
      </c>
      <c r="DM196" s="14">
        <f>(T196-$D196)/$D196</f>
        <v>-6.6742878257757396E-3</v>
      </c>
      <c r="DN196" s="14">
        <f>(U196-$D196)/$D196</f>
        <v>-3.997259461977043E-3</v>
      </c>
      <c r="DO196" s="14">
        <f>(V196-$D196)/$D196</f>
        <v>-7.2073840563813205E-3</v>
      </c>
      <c r="DP196" s="14">
        <f t="shared" ref="DP196:DP259" si="373">LARGE($DJ196:$DO196,1)</f>
        <v>1.7455533615854529E-3</v>
      </c>
      <c r="DQ196" s="14">
        <f t="shared" ref="DQ196:DQ259" si="374">LARGE($DJ196:$DO196,2)</f>
        <v>5.3502076573398792E-4</v>
      </c>
      <c r="DR196" s="14">
        <f t="shared" ref="DR196:DR259" si="375">LARGE($DJ196:$DO196,3)</f>
        <v>1.520382751546294E-4</v>
      </c>
      <c r="DS196" s="14">
        <f t="shared" ref="DS196:DS259" si="376">LARGE($DJ196:$DO196,4)</f>
        <v>-3.997259461977043E-3</v>
      </c>
      <c r="DT196" s="14">
        <f t="shared" ref="DT196:DT259" si="377">LARGE($DJ196:$DO196,5)</f>
        <v>-6.6742878257757396E-3</v>
      </c>
      <c r="DU196" s="14">
        <f t="shared" ref="DU196:DU259" si="378">LARGE($DJ196:$DO196,6)</f>
        <v>-7.2073840563813205E-3</v>
      </c>
      <c r="DV196" t="str">
        <f>IF($D196&gt;Q196,"SUP","RES")</f>
        <v>RES</v>
      </c>
      <c r="DW196" t="str">
        <f>IF($D196&gt;R196,"SUP","RES")</f>
        <v>RES</v>
      </c>
      <c r="DX196" t="str">
        <f>IF($D196&gt;S196,"SUP","RES")</f>
        <v>RES</v>
      </c>
      <c r="DY196" t="str">
        <f>IF($D196&gt;T196,"SUP","RES")</f>
        <v>SUP</v>
      </c>
      <c r="DZ196" t="str">
        <f>IF($D196&gt;U196,"SUP","RES")</f>
        <v>SUP</v>
      </c>
      <c r="EA196" t="str">
        <f>IF($D196&gt;V196,"SUP","RES")</f>
        <v>SUP</v>
      </c>
      <c r="EB196" s="7">
        <f t="shared" ref="EB196:EB259" si="379">COUNTIF(DV196:EA196,"RES")</f>
        <v>3</v>
      </c>
      <c r="EC196" s="7">
        <f t="shared" ref="EC196:EC259" si="380">COUNTIF(DV196:EA196,"SUP")</f>
        <v>3</v>
      </c>
      <c r="ED196" s="13" t="str">
        <f t="shared" ref="ED196:ED259" si="381">IF(EB196=0,"All Sup","-----")</f>
        <v>-----</v>
      </c>
      <c r="EE196" s="13" t="str">
        <f t="shared" ref="EE196:EE259" si="382">IF(EC196=0,"All Res","-----")</f>
        <v>-----</v>
      </c>
      <c r="EF196" s="7">
        <f>IF(OR(ED196="All Sup",EE196="All Res"),"na",((D196-MIN(Q196:V196))/(MAX(Q196:V196)-MIN(Q196:V196))))</f>
        <v>0.80503009458298314</v>
      </c>
      <c r="EG196">
        <v>1.4999999999999999E-4</v>
      </c>
      <c r="EH196">
        <f>Q196*(1+$EG196)</f>
        <v>5199.619826000001</v>
      </c>
      <c r="EI196">
        <f>Q196*(1-$EG196)</f>
        <v>5198.0601740000002</v>
      </c>
      <c r="EJ196">
        <f>R196*(1+$EG196)</f>
        <v>5197.6295275000011</v>
      </c>
      <c r="EK196">
        <f>R196*(1-$EG196)</f>
        <v>5196.0704725000005</v>
      </c>
      <c r="EL196">
        <f>S196*(1+$EG196)</f>
        <v>5205.9107695000002</v>
      </c>
      <c r="EM196">
        <f>S196*(1-$EG196)</f>
        <v>5204.3492305</v>
      </c>
      <c r="EN196">
        <f>T196*(1+$EG196)</f>
        <v>5162.1542070000005</v>
      </c>
      <c r="EO196">
        <f>T196*(1-$EG196)</f>
        <v>5160.6057930000006</v>
      </c>
      <c r="EP196">
        <f>U196*(1+$EG196)</f>
        <v>5176.0662935</v>
      </c>
      <c r="EQ196">
        <f>U196*(1-$EG196)</f>
        <v>5174.5137064999999</v>
      </c>
      <c r="ER196">
        <f>V196*(1+$EG196)</f>
        <v>5159.3837915000004</v>
      </c>
      <c r="ES196">
        <f>V196*(1-$EG196)</f>
        <v>5157.8362084999999</v>
      </c>
      <c r="ET196" s="7" t="str">
        <f t="shared" ref="ET196:ET259" si="383">IF(AND(MAX($D196,$E196)&gt;=MIN(EH196,EI196),MAX(EH196,EI196)&gt;=MIN($D196,$E196)),"TOUCH","-----")</f>
        <v>-----</v>
      </c>
      <c r="EU196" s="7" t="str">
        <f t="shared" ref="EU196:EU259" si="384">IF(AND(MAX($D196,$E196)&gt;=MIN(EJ196,EK196),MAX(EJ196,EK196)&gt;=MIN($D196,$E196)),"TOUCH","-----")</f>
        <v>TOUCH</v>
      </c>
      <c r="EV196" s="7" t="str">
        <f t="shared" ref="EV196:EV259" si="385">IF(AND(MAX($D196,$E196)&gt;=MIN(EL196,EM196),MAX(EL196,EM196)&gt;=MIN($D196,$E196)),"TOUCH","-----")</f>
        <v>-----</v>
      </c>
      <c r="EW196" s="7" t="str">
        <f t="shared" ref="EW196:EW259" si="386">IF(AND(MAX($D196,$E196)&gt;=MIN(EN196,EO196),MAX(EN196,EO196)&gt;=MIN($D196,$E196)),"TOUCH","-----")</f>
        <v>-----</v>
      </c>
      <c r="EX196" s="7" t="str">
        <f t="shared" ref="EX196:EX259" si="387">IF(AND(MAX($D196,$E196)&gt;=MIN(EP196,EQ196),MAX(EP196,EQ196)&gt;=MIN($D196,$E196)),"TOUCH","-----")</f>
        <v>-----</v>
      </c>
      <c r="EY196" s="7" t="str">
        <f t="shared" ref="EY196:EY259" si="388">IF(AND(MAX($D196,$E196)&gt;=MIN(ER196,ES196),MAX(ER196,ES196)&gt;=MIN($D196,$E196)),"TOUCH","-----")</f>
        <v>-----</v>
      </c>
      <c r="EZ196">
        <f t="shared" si="339"/>
        <v>1</v>
      </c>
      <c r="FA196">
        <f t="shared" si="340"/>
        <v>0</v>
      </c>
      <c r="FB196">
        <f t="shared" si="341"/>
        <v>194</v>
      </c>
      <c r="FC196">
        <f t="shared" si="342"/>
        <v>194</v>
      </c>
      <c r="FD196">
        <f t="shared" si="343"/>
        <v>194</v>
      </c>
      <c r="FE196">
        <f t="shared" si="344"/>
        <v>194</v>
      </c>
      <c r="FF196">
        <f t="shared" si="345"/>
        <v>7</v>
      </c>
      <c r="FG196">
        <f t="shared" si="346"/>
        <v>5</v>
      </c>
      <c r="FH196">
        <f t="shared" si="347"/>
        <v>0</v>
      </c>
      <c r="FI196">
        <f t="shared" si="348"/>
        <v>0</v>
      </c>
      <c r="FJ196">
        <f t="shared" si="349"/>
        <v>0</v>
      </c>
      <c r="FK196">
        <f t="shared" si="350"/>
        <v>0</v>
      </c>
      <c r="FL196" s="7" t="str">
        <f t="shared" ref="FL196:FL259" si="389">IF(ET196="TOUCH",FF196,"-----")</f>
        <v>-----</v>
      </c>
      <c r="FM196" s="7">
        <f t="shared" ref="FM196:FM259" si="390">IF(EU196="TOUCH",FG196,"-----")</f>
        <v>5</v>
      </c>
      <c r="FN196" s="7" t="str">
        <f t="shared" ref="FN196:FN259" si="391">IF(EV196="TOUCH",FH196,"-----")</f>
        <v>-----</v>
      </c>
      <c r="FO196" s="7" t="str">
        <f t="shared" ref="FO196:FO259" si="392">IF(EW196="TOUCH",FI196,"-----")</f>
        <v>-----</v>
      </c>
      <c r="FP196" s="7" t="str">
        <f t="shared" ref="FP196:FP259" si="393">IF(EX196="TOUCH",FJ196,"-----")</f>
        <v>-----</v>
      </c>
      <c r="FQ196" s="7" t="str">
        <f t="shared" ref="FQ196:FQ259" si="394">IF(EY196="TOUCH",FK196,"-----")</f>
        <v>-----</v>
      </c>
      <c r="FR196" s="13" t="str">
        <f>IF(FL196="-----","-----",(D196-Q196)/Q196)</f>
        <v>-----</v>
      </c>
      <c r="FS196" s="13">
        <f>IF(FM196="-----","-----",(Q196-R196)/R196)</f>
        <v>3.8292427143361488E-4</v>
      </c>
      <c r="FT196" s="13" t="str">
        <f>IF(FN196="-----","-----",(R196-S196)/S196)</f>
        <v>-----</v>
      </c>
      <c r="FU196" s="13" t="str">
        <f>IF(FO196="-----","-----",(S196-T196)/T196)</f>
        <v>-----</v>
      </c>
      <c r="FV196" s="13" t="str">
        <f>IF(FP196="-----","-----",(T196-U196)/U196)</f>
        <v>-----</v>
      </c>
      <c r="FW196" s="13" t="str">
        <f>IF(FQ196="-----","-----",(U196-V196)/V196)</f>
        <v>-----</v>
      </c>
      <c r="FX196" s="7" t="str">
        <f t="shared" ref="FX196:FX259" si="395">IF(FR196="-----","-----",IF(FR196&gt;0%,"Support","Resistant"))</f>
        <v>-----</v>
      </c>
      <c r="FY196" s="7" t="str">
        <f t="shared" ref="FY196:FY259" si="396">IF(FS196="-----","-----",IF(FS196&gt;0%,"Support","Resistant"))</f>
        <v>Support</v>
      </c>
      <c r="FZ196" s="7" t="str">
        <f t="shared" ref="FZ196:FZ259" si="397">IF(FT196="-----","-----",IF(FT196&gt;0%,"Support","Resistant"))</f>
        <v>-----</v>
      </c>
      <c r="GA196" s="7" t="str">
        <f t="shared" ref="GA196:GA259" si="398">IF(FU196="-----","-----",IF(FU196&gt;0%,"Support","Resistant"))</f>
        <v>-----</v>
      </c>
      <c r="GB196" s="7" t="str">
        <f t="shared" ref="GB196:GB259" si="399">IF(FV196="-----","-----",IF(FV196&gt;0%,"Support","Resistant"))</f>
        <v>-----</v>
      </c>
      <c r="GC196" s="7" t="str">
        <f t="shared" ref="GC196:GC259" si="400">IF(FW196="-----","-----",IF(FW196&gt;0%,"Support","Resistant"))</f>
        <v>-----</v>
      </c>
      <c r="GD196" s="7" t="str">
        <f>IF(AND(BG196&gt;AA196,BG195&gt;AA195,BG194&gt;AA194,BG193&gt;AA193,BG192&gt;AA192,BG191&gt;AA191,BG190&gt;AA190,BG189&gt;AA189,BG188&gt;AA188,BG187&gt;AA187,BG186&gt;AA186,BG185&gt;AA185),"Bullish",IF(AND(BG196&lt;AA196,BG195&lt;AA195,BG194&lt;AA194,BG193&lt;AA193,BG192&lt;AA192,BG191&lt;AA191,BG190&lt;AA190,BG189&lt;AA189,BG188&lt;AA188,BG187&lt;AA187,BG186&lt;AA186,BG185&lt;AA185),"Bearish","-----"))</f>
        <v>Bullish</v>
      </c>
      <c r="GE196">
        <f>(Z196-BG196)/BG196</f>
        <v>4.5809931131122442E-4</v>
      </c>
      <c r="GI196" s="7" t="str">
        <f>IF(Y196&gt;Z196,"Bullish","Bearish")</f>
        <v>Bearish</v>
      </c>
      <c r="GJ196" s="19" t="str">
        <f>IF(AND(D196&gt;Y196,D195&lt;Y195),"TEMA crossover","-----")</f>
        <v>-----</v>
      </c>
      <c r="GK196" s="19" t="str">
        <f>IF(AND(D196&lt;Y196,D195&gt;Y195),"TEMA crossunder","-----")</f>
        <v>TEMA crossunder</v>
      </c>
      <c r="GL196" s="20" t="str">
        <f>IF(GD196="Bearish","YES","-----")</f>
        <v>-----</v>
      </c>
      <c r="GM196" s="20" t="str">
        <f>IF(GH196="Reverse to Bearish","YES","-----")</f>
        <v>-----</v>
      </c>
      <c r="GN196" s="20" t="str">
        <f>IF(AND(GI196="Bullish",GI195="Bullish",GI194="Bullish",GI193="Bullish"),"YES","-----")</f>
        <v>-----</v>
      </c>
      <c r="GO196" s="20" t="str">
        <f>IF(OR(GK196="TEMA crossunder",GK195="TEMA crossunder",GK194="TEMA crossunder",GK193="TEMA crossunder"),"YES","-----")</f>
        <v>YES</v>
      </c>
      <c r="GP196" s="20" t="str">
        <f>IF(GD196="Bullish","YES","-----")</f>
        <v>YES</v>
      </c>
      <c r="GQ196" s="20" t="str">
        <f>IF(GH196="Reverse to Bullish","YES","-----")</f>
        <v>-----</v>
      </c>
      <c r="GR196" s="20" t="str">
        <f>IF(AND(GI196="Bearish",GI195="Bearish",GI194="Bearish",GI193="Bearish"),"YES","-----")</f>
        <v>YES</v>
      </c>
      <c r="GS196" s="20" t="str">
        <f>IF(OR(GJ196="TEMA crossover",GJ195="TEMA crossover",GJ194="TEMA crossover",GJ193="TEMA crossover"),"YES","-----")</f>
        <v>YES</v>
      </c>
      <c r="GT196" s="20" t="str">
        <f t="shared" si="351"/>
        <v>-----</v>
      </c>
      <c r="GU196" s="20" t="str">
        <f t="shared" si="352"/>
        <v>-----</v>
      </c>
      <c r="GV196" s="20" t="str">
        <f t="shared" si="353"/>
        <v>-----</v>
      </c>
      <c r="GW196" s="20" t="str">
        <f t="shared" si="354"/>
        <v>-----</v>
      </c>
      <c r="GX196" s="20" t="str">
        <f t="shared" si="355"/>
        <v>-----</v>
      </c>
      <c r="GY196" s="20" t="str">
        <f t="shared" si="356"/>
        <v>-----</v>
      </c>
      <c r="GZ196" s="7" t="str">
        <f>IF(G196&gt;BH196,"YES","-----")</f>
        <v>-----</v>
      </c>
      <c r="HA196" s="7" t="str">
        <f>IF(F196&lt;BI196,"YES","-----")</f>
        <v>-----</v>
      </c>
      <c r="HB196">
        <f>BH196-BI196</f>
        <v>3.9799999999995634</v>
      </c>
      <c r="HI196">
        <f t="shared" ref="HI196:HI259" si="401">BI196-BK196</f>
        <v>-2.1806099999994331</v>
      </c>
      <c r="HJ196">
        <f t="shared" ref="HJ196:HJ259" si="402">BH196-BK196</f>
        <v>1.7993900000001304</v>
      </c>
      <c r="HK196" s="7"/>
      <c r="HL196" s="7"/>
      <c r="HM196" s="7"/>
      <c r="HN196" s="7"/>
      <c r="HO196" s="7"/>
      <c r="HP196" s="7"/>
      <c r="HQ196" s="28">
        <f t="shared" si="358"/>
        <v>0.20753999999942607</v>
      </c>
      <c r="HR196" s="28" t="str">
        <f t="shared" ref="HR196:HR259" si="403">IF(HQ196&gt;0,"Bull",IF(HQ196&lt;0,"Bear","-----"))</f>
        <v>Bull</v>
      </c>
      <c r="HS196">
        <f t="shared" ref="HS196:HS259" si="404">ABS(HQ196)</f>
        <v>0.20753999999942607</v>
      </c>
    </row>
    <row r="197" spans="1:227" x14ac:dyDescent="0.55000000000000004">
      <c r="A197">
        <f>Validation!A196</f>
        <v>1772086800</v>
      </c>
      <c r="B197" t="str">
        <f>Price!B196</f>
        <v>XAUUSD</v>
      </c>
      <c r="C197" t="str">
        <f>Price!C196</f>
        <v>M5</v>
      </c>
      <c r="D197">
        <f>Price!D196</f>
        <v>5196.4399999999996</v>
      </c>
      <c r="E197">
        <f>Price!E196</f>
        <v>5196.0600000000004</v>
      </c>
      <c r="F197">
        <f>Price!F196</f>
        <v>5197.2</v>
      </c>
      <c r="G197">
        <f>Price!G196</f>
        <v>5192.83</v>
      </c>
      <c r="H197">
        <f>Price!H196</f>
        <v>410</v>
      </c>
      <c r="I197">
        <f>Diagonals!E196</f>
        <v>5182.13</v>
      </c>
      <c r="J197">
        <f>Diagonals!F196</f>
        <v>0</v>
      </c>
      <c r="K197">
        <f>Diagonals!G196</f>
        <v>0</v>
      </c>
      <c r="L197">
        <f>Diagonals!H196</f>
        <v>5177.45</v>
      </c>
      <c r="M197">
        <f>Diagonals!I196</f>
        <v>0</v>
      </c>
      <c r="N197">
        <f>Diagonals!J196</f>
        <v>0</v>
      </c>
      <c r="O197">
        <f>Diagonals!K196</f>
        <v>0</v>
      </c>
      <c r="P197">
        <f>Diagonals!L196</f>
        <v>0</v>
      </c>
      <c r="Q197">
        <f>Trendlines!E196</f>
        <v>5198.8500000000004</v>
      </c>
      <c r="R197">
        <f>Trendlines!F196</f>
        <v>5196.83</v>
      </c>
      <c r="S197">
        <f>Trendlines!G196</f>
        <v>5205.12</v>
      </c>
      <c r="T197">
        <f>Trendlines!H196</f>
        <v>5161.46</v>
      </c>
      <c r="U197">
        <f>Trendlines!I196</f>
        <v>5175.3100000000004</v>
      </c>
      <c r="V197">
        <f>Trendlines!J196</f>
        <v>5158.6499999999996</v>
      </c>
      <c r="W197">
        <f>Trendlines!K196</f>
        <v>0</v>
      </c>
      <c r="X197">
        <f>Trendlines!L196</f>
        <v>0</v>
      </c>
      <c r="Y197">
        <f>Tema_Hrma_Smma!E196</f>
        <v>5195.74</v>
      </c>
      <c r="Z197">
        <f>Tema_Hrma_Smma!F196</f>
        <v>5197.45</v>
      </c>
      <c r="AA197">
        <f>Tema_Hrma_Smma!G196</f>
        <v>5191.1499999999996</v>
      </c>
      <c r="AB197">
        <f>ZScore!H196</f>
        <v>1</v>
      </c>
      <c r="AC197">
        <f>ZScore!I196</f>
        <v>0.94108999999999998</v>
      </c>
      <c r="AD197">
        <f>ZScore!J196</f>
        <v>0</v>
      </c>
      <c r="AE197">
        <f>HA!E196</f>
        <v>5196.8900000000003</v>
      </c>
      <c r="AF197">
        <f>HA!F196</f>
        <v>5197.2</v>
      </c>
      <c r="AG197">
        <f>HA!G196</f>
        <v>5192.83</v>
      </c>
      <c r="AH197">
        <f>HA!H196</f>
        <v>5195.63</v>
      </c>
      <c r="AI197">
        <f>HA!I196</f>
        <v>-1</v>
      </c>
      <c r="AJ197">
        <f>HA!J196</f>
        <v>1.26</v>
      </c>
      <c r="AK197">
        <f>HA!K196</f>
        <v>-0.59721999999999997</v>
      </c>
      <c r="AL197">
        <f>HA!L196</f>
        <v>-2</v>
      </c>
      <c r="AM197">
        <f>KC!E196</f>
        <v>5223.8183399999998</v>
      </c>
      <c r="AN197">
        <f>KC!F196</f>
        <v>5217.8861800000004</v>
      </c>
      <c r="AO197">
        <f>KC!G196</f>
        <v>5211.9540200000001</v>
      </c>
      <c r="AP197">
        <f>KC!H196</f>
        <v>5206.0218599999998</v>
      </c>
      <c r="AQ197">
        <f>KC!I196</f>
        <v>5200.0897000000004</v>
      </c>
      <c r="AR197">
        <f>KC!J196</f>
        <v>5196.0832799999998</v>
      </c>
      <c r="AS197">
        <f>KC!K196</f>
        <v>5190.1511200000004</v>
      </c>
      <c r="AT197">
        <f>KC!L196</f>
        <v>5184.2189600000002</v>
      </c>
      <c r="AU197">
        <f>KC!M196</f>
        <v>5178.2867999999999</v>
      </c>
      <c r="AV197">
        <f>KC!N196</f>
        <v>5172.3546399999996</v>
      </c>
      <c r="AW197">
        <f>SR_Levels!E196</f>
        <v>5193.3500000000004</v>
      </c>
      <c r="AX197">
        <f>SR_Levels!F196</f>
        <v>5178.6000000000004</v>
      </c>
      <c r="AY197">
        <f>SR_Levels!G196</f>
        <v>5161.8900000000003</v>
      </c>
      <c r="AZ197">
        <f>SR_Levels!H196</f>
        <v>5135.8500000000004</v>
      </c>
      <c r="BA197">
        <f>SR_Levels!I196</f>
        <v>5205.3100000000004</v>
      </c>
      <c r="BB197">
        <f>SR_Levels!J196</f>
        <v>0</v>
      </c>
      <c r="BC197">
        <f>SR_Levels!K196</f>
        <v>0</v>
      </c>
      <c r="BD197">
        <f>SR_Levels!L196</f>
        <v>0</v>
      </c>
      <c r="BE197">
        <f>ZigZag!E196</f>
        <v>0</v>
      </c>
      <c r="BF197">
        <f>ZigZag!F196</f>
        <v>0</v>
      </c>
      <c r="BG197">
        <f>ZigZag!G196</f>
        <v>5195.3900000000003</v>
      </c>
      <c r="BH197">
        <f>Dual_Tema!E196</f>
        <v>5197.49</v>
      </c>
      <c r="BI197">
        <f>Dual_Tema!F196</f>
        <v>5193.45</v>
      </c>
      <c r="BJ197">
        <f>Pinbar!E196</f>
        <v>0</v>
      </c>
      <c r="BK197">
        <f>SSA!E196</f>
        <v>5196.6937600000001</v>
      </c>
      <c r="BL197">
        <f>SSA!F196</f>
        <v>5196.4684100000004</v>
      </c>
      <c r="BN197" t="str">
        <f t="shared" si="357"/>
        <v>Green Candle</v>
      </c>
      <c r="BO197" s="34">
        <f t="shared" si="359"/>
        <v>4.3510236456945073E-4</v>
      </c>
      <c r="BP197" s="34">
        <f t="shared" si="361"/>
        <v>-1.2051411668150269E-3</v>
      </c>
      <c r="BQ197" s="34">
        <f t="shared" si="369"/>
        <v>7.3758668569379182E-4</v>
      </c>
      <c r="BR197" s="34">
        <f t="shared" si="371"/>
        <v>5.1793020457280292E-4</v>
      </c>
      <c r="BS197" s="35">
        <f t="shared" si="360"/>
        <v>7.2503917445843058E-5</v>
      </c>
      <c r="BT197" s="35">
        <f t="shared" si="362"/>
        <v>-1.0048394559958318E-4</v>
      </c>
      <c r="BU197" s="35">
        <f t="shared" si="370"/>
        <v>4.0962772413610793E-5</v>
      </c>
      <c r="BV197" s="35">
        <f t="shared" si="372"/>
        <v>2.1575071280865998E-5</v>
      </c>
      <c r="BW197" s="27">
        <v>96</v>
      </c>
      <c r="BX197">
        <f>F197-G197</f>
        <v>4.3699999999998909</v>
      </c>
      <c r="BY197">
        <f>ABS(F197-D196)</f>
        <v>1.1399999999994179</v>
      </c>
      <c r="BZ197">
        <f>ABS(G197-D196)</f>
        <v>3.2300000000004729</v>
      </c>
      <c r="CA197">
        <f t="shared" ref="CA197:CA260" si="405">MAX(BX197:BZ197)</f>
        <v>4.3699999999998909</v>
      </c>
      <c r="CB197">
        <f t="shared" si="363"/>
        <v>4.8842857142857223</v>
      </c>
      <c r="CC197">
        <f t="shared" si="366"/>
        <v>4.4372871873051425</v>
      </c>
      <c r="CD197">
        <f t="shared" si="364"/>
        <v>0.44699852698057985</v>
      </c>
      <c r="CE197">
        <f t="shared" si="367"/>
        <v>1</v>
      </c>
      <c r="CF197">
        <f t="shared" si="368"/>
        <v>7</v>
      </c>
      <c r="CG197" s="7" t="str">
        <f t="shared" si="365"/>
        <v>-----</v>
      </c>
      <c r="CI197" s="27"/>
      <c r="CJ197" s="27"/>
      <c r="CK197" s="27"/>
      <c r="CL197" s="27"/>
      <c r="CM197" s="27"/>
      <c r="CN197" s="27"/>
      <c r="CO197" s="27"/>
      <c r="CP197" s="27"/>
      <c r="CQ197" s="27"/>
      <c r="CR197" s="27"/>
      <c r="CS197" s="27"/>
      <c r="CZ197" s="7" t="str">
        <f>IF(AND(D197&gt;BH197,D197&gt;E197),"Bullish Trigger","-----")</f>
        <v>-----</v>
      </c>
      <c r="DA197" s="7" t="str">
        <f>IF(AND(D197&lt;BI197,D197&lt;E197),"Bearish Trigger","-----")</f>
        <v>-----</v>
      </c>
      <c r="DB197" s="13" t="str">
        <f>IF(AND(W197=BE197,W197&gt;0,BE197&gt;0),"Important High","------")</f>
        <v>------</v>
      </c>
      <c r="DC197" s="13" t="str">
        <f>IF(AND(X197=BF197,X197&gt;0,BF197&gt;0),"Important Low","------")</f>
        <v>------</v>
      </c>
      <c r="DD197" s="7" t="str">
        <f>IF(AND(DB197="Important High",DC197="-----",BJ197=1),"Imp High Rej","-----")</f>
        <v>-----</v>
      </c>
      <c r="DE197" s="7" t="str">
        <f>IF(AND(DB197="-----",DC197="Important Low",BJ197=1),"Imp Low Rej","-----")</f>
        <v>-----</v>
      </c>
      <c r="DF197" s="7" t="str">
        <f>IF(Y197&gt;AM197,"Overbought",IF(Y197&gt;AO197,"Bullish Momentum",IF(Y197&gt;AQ197,"Flat Momentum","-----")))</f>
        <v>-----</v>
      </c>
      <c r="DG197" s="7" t="str">
        <f>IF(Y197&lt;AV197,"Oversold",IF(Y197&lt;AT197,"Bearish Momentum",IF(Y197&lt;AR197,"Flat Momentum","-----")))</f>
        <v>Flat Momentum</v>
      </c>
      <c r="DH197" s="7" t="str">
        <f>IF(AND(DF197="Overbought",AD197=2),"Culminated Thrust","-----")</f>
        <v>-----</v>
      </c>
      <c r="DI197" s="7" t="str">
        <f>IF(AND(DG197="Oversold",AD197=5),"Culminated Thrust","-----")</f>
        <v>-----</v>
      </c>
      <c r="DJ197" s="14">
        <f>(Q197-$D197)/$D197</f>
        <v>4.6377904873351065E-4</v>
      </c>
      <c r="DK197" s="14">
        <f>(R197-$D197)/$D197</f>
        <v>7.5051381330358373E-5</v>
      </c>
      <c r="DL197" s="14">
        <f>(S197-$D197)/$D197</f>
        <v>1.670374333197399E-3</v>
      </c>
      <c r="DM197" s="14">
        <f>(T197-$D197)/$D197</f>
        <v>-6.7315315870094842E-3</v>
      </c>
      <c r="DN197" s="14">
        <f>(U197-$D197)/$D197</f>
        <v>-4.0662453525873868E-3</v>
      </c>
      <c r="DO197" s="14">
        <f>(V197-$D197)/$D197</f>
        <v>-7.2722864114663048E-3</v>
      </c>
      <c r="DP197" s="14">
        <f t="shared" si="373"/>
        <v>1.670374333197399E-3</v>
      </c>
      <c r="DQ197" s="14">
        <f t="shared" si="374"/>
        <v>4.6377904873351065E-4</v>
      </c>
      <c r="DR197" s="14">
        <f t="shared" si="375"/>
        <v>7.5051381330358373E-5</v>
      </c>
      <c r="DS197" s="14">
        <f t="shared" si="376"/>
        <v>-4.0662453525873868E-3</v>
      </c>
      <c r="DT197" s="14">
        <f t="shared" si="377"/>
        <v>-6.7315315870094842E-3</v>
      </c>
      <c r="DU197" s="14">
        <f t="shared" si="378"/>
        <v>-7.2722864114663048E-3</v>
      </c>
      <c r="DV197" t="str">
        <f>IF($D197&gt;Q197,"SUP","RES")</f>
        <v>RES</v>
      </c>
      <c r="DW197" t="str">
        <f>IF($D197&gt;R197,"SUP","RES")</f>
        <v>RES</v>
      </c>
      <c r="DX197" t="str">
        <f>IF($D197&gt;S197,"SUP","RES")</f>
        <v>RES</v>
      </c>
      <c r="DY197" t="str">
        <f>IF($D197&gt;T197,"SUP","RES")</f>
        <v>SUP</v>
      </c>
      <c r="DZ197" t="str">
        <f>IF($D197&gt;U197,"SUP","RES")</f>
        <v>SUP</v>
      </c>
      <c r="EA197" t="str">
        <f>IF($D197&gt;V197,"SUP","RES")</f>
        <v>SUP</v>
      </c>
      <c r="EB197" s="7">
        <f t="shared" si="379"/>
        <v>3</v>
      </c>
      <c r="EC197" s="7">
        <f t="shared" si="380"/>
        <v>3</v>
      </c>
      <c r="ED197" s="13" t="str">
        <f t="shared" si="381"/>
        <v>-----</v>
      </c>
      <c r="EE197" s="13" t="str">
        <f t="shared" si="382"/>
        <v>-----</v>
      </c>
      <c r="EF197" s="7">
        <f>IF(OR(ED197="All Sup",EE197="All Res"),"na",((D197-MIN(Q197:V197))/(MAX(Q197:V197)-MIN(Q197:V197))))</f>
        <v>0.81321282547879825</v>
      </c>
      <c r="EG197">
        <v>1.4999999999999999E-4</v>
      </c>
      <c r="EH197">
        <f>Q197*(1+$EG197)</f>
        <v>5199.6298275000008</v>
      </c>
      <c r="EI197">
        <f>Q197*(1-$EG197)</f>
        <v>5198.0701725000008</v>
      </c>
      <c r="EJ197">
        <f>R197*(1+$EG197)</f>
        <v>5197.6095245000006</v>
      </c>
      <c r="EK197">
        <f>R197*(1-$EG197)</f>
        <v>5196.0504755000002</v>
      </c>
      <c r="EL197">
        <f>S197*(1+$EG197)</f>
        <v>5205.9007680000004</v>
      </c>
      <c r="EM197">
        <f>S197*(1-$EG197)</f>
        <v>5204.3392320000003</v>
      </c>
      <c r="EN197">
        <f>T197*(1+$EG197)</f>
        <v>5162.2342190000008</v>
      </c>
      <c r="EO197">
        <f>T197*(1-$EG197)</f>
        <v>5160.6857810000001</v>
      </c>
      <c r="EP197">
        <f>U197*(1+$EG197)</f>
        <v>5176.0862965000006</v>
      </c>
      <c r="EQ197">
        <f>U197*(1-$EG197)</f>
        <v>5174.5337035000002</v>
      </c>
      <c r="ER197">
        <f>V197*(1+$EG197)</f>
        <v>5159.4237975000005</v>
      </c>
      <c r="ES197">
        <f>V197*(1-$EG197)</f>
        <v>5157.8762024999996</v>
      </c>
      <c r="ET197" s="7" t="str">
        <f t="shared" si="383"/>
        <v>-----</v>
      </c>
      <c r="EU197" s="7" t="str">
        <f t="shared" si="384"/>
        <v>TOUCH</v>
      </c>
      <c r="EV197" s="7" t="str">
        <f t="shared" si="385"/>
        <v>-----</v>
      </c>
      <c r="EW197" s="7" t="str">
        <f t="shared" si="386"/>
        <v>-----</v>
      </c>
      <c r="EX197" s="7" t="str">
        <f t="shared" si="387"/>
        <v>-----</v>
      </c>
      <c r="EY197" s="7" t="str">
        <f t="shared" si="388"/>
        <v>-----</v>
      </c>
      <c r="EZ197">
        <f t="shared" ref="EZ197:EZ260" si="406">IF(ET197="TOUCH",0,EZ196+1)</f>
        <v>2</v>
      </c>
      <c r="FA197">
        <f t="shared" ref="FA197:FA260" si="407">IF(EU197="TOUCH",0,FA196+1)</f>
        <v>0</v>
      </c>
      <c r="FB197">
        <f t="shared" ref="FB197:FB260" si="408">IF(EV197="TOUCH",0,FB196+1)</f>
        <v>195</v>
      </c>
      <c r="FC197">
        <f t="shared" ref="FC197:FC260" si="409">IF(EW197="TOUCH",0,FC196+1)</f>
        <v>195</v>
      </c>
      <c r="FD197">
        <f t="shared" ref="FD197:FD260" si="410">IF(EX197="TOUCH",0,FD196+1)</f>
        <v>195</v>
      </c>
      <c r="FE197">
        <f t="shared" ref="FE197:FE260" si="411">IF(EY197="TOUCH",0,FE196+1)</f>
        <v>195</v>
      </c>
      <c r="FF197">
        <f t="shared" ref="FF197:FF260" si="412">IF(ET197="TOUCH",IF(EZ196&gt;=3,1,FF196+1),FF196)</f>
        <v>7</v>
      </c>
      <c r="FG197">
        <f t="shared" ref="FG197:FG260" si="413">IF(EU197="TOUCH",IF(FA196&gt;=3,1,FG196+1),FG196)</f>
        <v>6</v>
      </c>
      <c r="FH197">
        <f t="shared" ref="FH197:FH260" si="414">IF(EV197="TOUCH",IF(FB196&gt;=3,1,FH196+1),FH196)</f>
        <v>0</v>
      </c>
      <c r="FI197">
        <f t="shared" ref="FI197:FI260" si="415">IF(EW197="TOUCH",IF(FC196&gt;=3,1,FI196+1),FI196)</f>
        <v>0</v>
      </c>
      <c r="FJ197">
        <f t="shared" ref="FJ197:FJ260" si="416">IF(EX197="TOUCH",IF(FD196&gt;=3,1,FJ196+1),FJ196)</f>
        <v>0</v>
      </c>
      <c r="FK197">
        <f t="shared" ref="FK197:FK260" si="417">IF(EY197="TOUCH",IF(FE196&gt;=3,1,FK196+1),FK196)</f>
        <v>0</v>
      </c>
      <c r="FL197" s="7" t="str">
        <f t="shared" si="389"/>
        <v>-----</v>
      </c>
      <c r="FM197" s="7">
        <f t="shared" si="390"/>
        <v>6</v>
      </c>
      <c r="FN197" s="7" t="str">
        <f t="shared" si="391"/>
        <v>-----</v>
      </c>
      <c r="FO197" s="7" t="str">
        <f t="shared" si="392"/>
        <v>-----</v>
      </c>
      <c r="FP197" s="7" t="str">
        <f t="shared" si="393"/>
        <v>-----</v>
      </c>
      <c r="FQ197" s="7" t="str">
        <f t="shared" si="394"/>
        <v>-----</v>
      </c>
      <c r="FR197" s="13" t="str">
        <f>IF(FL197="-----","-----",(D197-Q197)/Q197)</f>
        <v>-----</v>
      </c>
      <c r="FS197" s="13">
        <f>IF(FM197="-----","-----",(Q197-R197)/R197)</f>
        <v>3.8869849504417821E-4</v>
      </c>
      <c r="FT197" s="13" t="str">
        <f>IF(FN197="-----","-----",(R197-S197)/S197)</f>
        <v>-----</v>
      </c>
      <c r="FU197" s="13" t="str">
        <f>IF(FO197="-----","-----",(S197-T197)/T197)</f>
        <v>-----</v>
      </c>
      <c r="FV197" s="13" t="str">
        <f>IF(FP197="-----","-----",(T197-U197)/U197)</f>
        <v>-----</v>
      </c>
      <c r="FW197" s="13" t="str">
        <f>IF(FQ197="-----","-----",(U197-V197)/V197)</f>
        <v>-----</v>
      </c>
      <c r="FX197" s="7" t="str">
        <f t="shared" si="395"/>
        <v>-----</v>
      </c>
      <c r="FY197" s="7" t="str">
        <f t="shared" si="396"/>
        <v>Support</v>
      </c>
      <c r="FZ197" s="7" t="str">
        <f t="shared" si="397"/>
        <v>-----</v>
      </c>
      <c r="GA197" s="7" t="str">
        <f t="shared" si="398"/>
        <v>-----</v>
      </c>
      <c r="GB197" s="7" t="str">
        <f t="shared" si="399"/>
        <v>-----</v>
      </c>
      <c r="GC197" s="7" t="str">
        <f t="shared" si="400"/>
        <v>-----</v>
      </c>
      <c r="GD197" s="7" t="str">
        <f>IF(AND(BG197&gt;AA197,BG196&gt;AA196,BG195&gt;AA195,BG194&gt;AA194,BG193&gt;AA193,BG192&gt;AA192,BG191&gt;AA191,BG190&gt;AA190,BG189&gt;AA189,BG188&gt;AA188,BG187&gt;AA187,BG186&gt;AA186),"Bullish",IF(AND(BG197&lt;AA197,BG196&lt;AA196,BG195&lt;AA195,BG194&lt;AA194,BG193&lt;AA193,BG192&lt;AA192,BG191&lt;AA191,BG190&lt;AA190,BG189&lt;AA189,BG188&lt;AA188,BG187&lt;AA187,BG186&lt;AA186),"Bearish","-----"))</f>
        <v>Bullish</v>
      </c>
      <c r="GE197">
        <f>(Z197-BG197)/BG197</f>
        <v>3.965053634086162E-4</v>
      </c>
      <c r="GI197" s="7" t="str">
        <f>IF(Y197&gt;Z197,"Bullish","Bearish")</f>
        <v>Bearish</v>
      </c>
      <c r="GJ197" s="19" t="str">
        <f>IF(AND(D197&gt;Y197,D196&lt;Y196),"TEMA crossover","-----")</f>
        <v>TEMA crossover</v>
      </c>
      <c r="GK197" s="19" t="str">
        <f>IF(AND(D197&lt;Y197,D196&gt;Y196),"TEMA crossunder","-----")</f>
        <v>-----</v>
      </c>
      <c r="GL197" s="20" t="str">
        <f>IF(GD197="Bearish","YES","-----")</f>
        <v>-----</v>
      </c>
      <c r="GM197" s="20" t="str">
        <f>IF(GH197="Reverse to Bearish","YES","-----")</f>
        <v>-----</v>
      </c>
      <c r="GN197" s="20" t="str">
        <f>IF(AND(GI197="Bullish",GI196="Bullish",GI195="Bullish",GI194="Bullish"),"YES","-----")</f>
        <v>-----</v>
      </c>
      <c r="GO197" s="20" t="str">
        <f>IF(OR(GK197="TEMA crossunder",GK196="TEMA crossunder",GK195="TEMA crossunder",GK194="TEMA crossunder"),"YES","-----")</f>
        <v>YES</v>
      </c>
      <c r="GP197" s="20" t="str">
        <f>IF(GD197="Bullish","YES","-----")</f>
        <v>YES</v>
      </c>
      <c r="GQ197" s="20" t="str">
        <f>IF(GH197="Reverse to Bullish","YES","-----")</f>
        <v>-----</v>
      </c>
      <c r="GR197" s="20" t="str">
        <f>IF(AND(GI197="Bearish",GI196="Bearish",GI195="Bearish",GI194="Bearish"),"YES","-----")</f>
        <v>YES</v>
      </c>
      <c r="GS197" s="20" t="str">
        <f>IF(OR(GJ197="TEMA crossover",GJ196="TEMA crossover",GJ195="TEMA crossover",GJ194="TEMA crossover"),"YES","-----")</f>
        <v>YES</v>
      </c>
      <c r="GT197" s="20" t="str">
        <f t="shared" ref="GT197:GT260" si="418">IF(AND(GL197="YES",GM197="YES",GN197="YES",GO197="YES"),"Open Sell / Close Buy","-----")</f>
        <v>-----</v>
      </c>
      <c r="GU197" s="20" t="str">
        <f t="shared" ref="GU197:GU260" si="419">IF(AND(GP197="YES",GQ197="YES",GR197="YES",GS197="YES"),"Open Buy / Close Sell","-----")</f>
        <v>-----</v>
      </c>
      <c r="GV197" s="20" t="str">
        <f t="shared" ref="GV197:GV260" si="420">IF(GT197&lt;&gt;"-----","YES",IF(GU197&lt;&gt;"-----","YES","-----"))</f>
        <v>-----</v>
      </c>
      <c r="GW197" s="20" t="str">
        <f t="shared" ref="GW197:GW260" si="421">IF(AND(GP197="-----",GQ197="YES",GR197="YES",GS197="YES"),"Close Sell","-----")</f>
        <v>-----</v>
      </c>
      <c r="GX197" s="20" t="str">
        <f t="shared" ref="GX197:GX260" si="422">IF(AND(GL197="-----",GM197="YES",GN197="YES",GO197="YES"),"Close Buy","-----")</f>
        <v>-----</v>
      </c>
      <c r="GY197" s="20" t="str">
        <f t="shared" ref="GY197:GY260" si="423">IF(GW197&lt;&gt;"-----","YES",IF(GX197&lt;&gt;"-----","YES","-----"))</f>
        <v>-----</v>
      </c>
      <c r="GZ197" s="7" t="str">
        <f>IF(G197&gt;BH197,"YES","-----")</f>
        <v>-----</v>
      </c>
      <c r="HA197" s="7" t="str">
        <f>IF(F197&lt;BI197,"YES","-----")</f>
        <v>-----</v>
      </c>
      <c r="HB197">
        <f>BH197-BI197</f>
        <v>4.0399999999999636</v>
      </c>
      <c r="HI197">
        <f t="shared" si="401"/>
        <v>-3.2437600000002931</v>
      </c>
      <c r="HJ197">
        <f t="shared" si="402"/>
        <v>0.79623999999967054</v>
      </c>
      <c r="HK197" s="7"/>
      <c r="HL197" s="7"/>
      <c r="HM197" s="7"/>
      <c r="HN197" s="7"/>
      <c r="HO197" s="7"/>
      <c r="HP197" s="7"/>
      <c r="HQ197" s="28">
        <f t="shared" si="358"/>
        <v>0.22534999999970751</v>
      </c>
      <c r="HR197" s="28" t="str">
        <f t="shared" si="403"/>
        <v>Bull</v>
      </c>
      <c r="HS197">
        <f t="shared" si="404"/>
        <v>0.22534999999970751</v>
      </c>
    </row>
    <row r="198" spans="1:227" x14ac:dyDescent="0.55000000000000004">
      <c r="A198">
        <f>Validation!A197</f>
        <v>1772087100</v>
      </c>
      <c r="B198" t="str">
        <f>Price!B197</f>
        <v>XAUUSD</v>
      </c>
      <c r="C198" t="str">
        <f>Price!C197</f>
        <v>M5</v>
      </c>
      <c r="D198">
        <f>Price!D197</f>
        <v>5193.49</v>
      </c>
      <c r="E198">
        <f>Price!E197</f>
        <v>5196.4399999999996</v>
      </c>
      <c r="F198">
        <f>Price!F197</f>
        <v>5197.92</v>
      </c>
      <c r="G198">
        <f>Price!G197</f>
        <v>5193.16</v>
      </c>
      <c r="H198">
        <f>Price!H197</f>
        <v>400</v>
      </c>
      <c r="I198">
        <f>Diagonals!E197</f>
        <v>5182.3100000000004</v>
      </c>
      <c r="J198">
        <f>Diagonals!F197</f>
        <v>0</v>
      </c>
      <c r="K198">
        <f>Diagonals!G197</f>
        <v>0</v>
      </c>
      <c r="L198">
        <f>Diagonals!H197</f>
        <v>5177.12</v>
      </c>
      <c r="M198">
        <f>Diagonals!I197</f>
        <v>0</v>
      </c>
      <c r="N198">
        <f>Diagonals!J197</f>
        <v>0</v>
      </c>
      <c r="O198">
        <f>Diagonals!K197</f>
        <v>0</v>
      </c>
      <c r="P198">
        <f>Diagonals!L197</f>
        <v>0</v>
      </c>
      <c r="Q198">
        <f>Trendlines!E197</f>
        <v>5198.8500000000004</v>
      </c>
      <c r="R198">
        <f>Trendlines!F197</f>
        <v>5196.8</v>
      </c>
      <c r="S198">
        <f>Trendlines!G197</f>
        <v>5205.1000000000004</v>
      </c>
      <c r="T198">
        <f>Trendlines!H197</f>
        <v>5161.53</v>
      </c>
      <c r="U198">
        <f>Trendlines!I197</f>
        <v>5175.34</v>
      </c>
      <c r="V198">
        <f>Trendlines!J197</f>
        <v>5158.6899999999996</v>
      </c>
      <c r="W198">
        <f>Trendlines!K197</f>
        <v>0</v>
      </c>
      <c r="X198">
        <f>Trendlines!L197</f>
        <v>0</v>
      </c>
      <c r="Y198">
        <f>Tema_Hrma_Smma!E197</f>
        <v>5195.09</v>
      </c>
      <c r="Z198">
        <f>Tema_Hrma_Smma!F197</f>
        <v>5197.05</v>
      </c>
      <c r="AA198">
        <f>Tema_Hrma_Smma!G197</f>
        <v>5191.26</v>
      </c>
      <c r="AB198">
        <f>ZScore!H197</f>
        <v>-1</v>
      </c>
      <c r="AC198">
        <f>ZScore!I197</f>
        <v>1.4250000000000001E-2</v>
      </c>
      <c r="AD198">
        <f>ZScore!J197</f>
        <v>3</v>
      </c>
      <c r="AE198">
        <f>HA!E197</f>
        <v>5196.26</v>
      </c>
      <c r="AF198">
        <f>HA!F197</f>
        <v>5197.92</v>
      </c>
      <c r="AG198">
        <f>HA!G197</f>
        <v>5193.16</v>
      </c>
      <c r="AH198">
        <f>HA!H197</f>
        <v>5195.25</v>
      </c>
      <c r="AI198">
        <f>HA!I197</f>
        <v>-1</v>
      </c>
      <c r="AJ198">
        <f>HA!J197</f>
        <v>1.01</v>
      </c>
      <c r="AK198">
        <f>HA!K197</f>
        <v>-0.68993000000000004</v>
      </c>
      <c r="AL198">
        <f>HA!L197</f>
        <v>-3</v>
      </c>
      <c r="AM198">
        <f>KC!E197</f>
        <v>5223.8508300000003</v>
      </c>
      <c r="AN198">
        <f>KC!F197</f>
        <v>5217.9185399999997</v>
      </c>
      <c r="AO198">
        <f>KC!G197</f>
        <v>5211.9862599999997</v>
      </c>
      <c r="AP198">
        <f>KC!H197</f>
        <v>5206.0539799999997</v>
      </c>
      <c r="AQ198">
        <f>KC!I197</f>
        <v>5200.1216899999999</v>
      </c>
      <c r="AR198">
        <f>KC!J197</f>
        <v>5196.0909099999999</v>
      </c>
      <c r="AS198">
        <f>KC!K197</f>
        <v>5190.1586299999999</v>
      </c>
      <c r="AT198">
        <f>KC!L197</f>
        <v>5184.2263400000002</v>
      </c>
      <c r="AU198">
        <f>KC!M197</f>
        <v>5178.2940600000002</v>
      </c>
      <c r="AV198">
        <f>KC!N197</f>
        <v>5172.3617800000002</v>
      </c>
      <c r="AW198">
        <f>SR_Levels!E197</f>
        <v>5193.3500000000004</v>
      </c>
      <c r="AX198">
        <f>SR_Levels!F197</f>
        <v>5178.6000000000004</v>
      </c>
      <c r="AY198">
        <f>SR_Levels!G197</f>
        <v>5161.8900000000003</v>
      </c>
      <c r="AZ198">
        <f>SR_Levels!H197</f>
        <v>5135.8500000000004</v>
      </c>
      <c r="BA198">
        <f>SR_Levels!I197</f>
        <v>5205.3100000000004</v>
      </c>
      <c r="BB198">
        <f>SR_Levels!J197</f>
        <v>0</v>
      </c>
      <c r="BC198">
        <f>SR_Levels!K197</f>
        <v>0</v>
      </c>
      <c r="BD198">
        <f>SR_Levels!L197</f>
        <v>0</v>
      </c>
      <c r="BE198">
        <f>ZigZag!E197</f>
        <v>0</v>
      </c>
      <c r="BF198">
        <f>ZigZag!F197</f>
        <v>0</v>
      </c>
      <c r="BG198">
        <f>ZigZag!G197</f>
        <v>5195.3500000000004</v>
      </c>
      <c r="BH198">
        <f>Dual_Tema!E197</f>
        <v>5197.3999999999996</v>
      </c>
      <c r="BI198">
        <f>Dual_Tema!F197</f>
        <v>5193.1099999999997</v>
      </c>
      <c r="BJ198">
        <f>Pinbar!E197</f>
        <v>0</v>
      </c>
      <c r="BK198">
        <f>SSA!E197</f>
        <v>5196.7126200000002</v>
      </c>
      <c r="BL198">
        <f>SSA!F197</f>
        <v>5196.5905199999997</v>
      </c>
      <c r="BN198" t="str">
        <f t="shared" si="357"/>
        <v>Red Candle</v>
      </c>
      <c r="BO198" s="34">
        <f t="shared" si="359"/>
        <v>-9.5605236935558668E-4</v>
      </c>
      <c r="BP198" s="34">
        <f t="shared" si="361"/>
        <v>-1.3306643130061024E-3</v>
      </c>
      <c r="BQ198" s="34">
        <f t="shared" si="369"/>
        <v>1.5406273049234365E-4</v>
      </c>
      <c r="BR198" s="34">
        <f t="shared" si="371"/>
        <v>-1.2321601500164814E-4</v>
      </c>
      <c r="BS198" s="35">
        <f t="shared" si="360"/>
        <v>-1.5940557340121675E-4</v>
      </c>
      <c r="BT198" s="35">
        <f t="shared" si="362"/>
        <v>-1.109563799635005E-4</v>
      </c>
      <c r="BU198" s="35">
        <f t="shared" si="370"/>
        <v>8.5584179589925924E-6</v>
      </c>
      <c r="BV198" s="35">
        <f t="shared" si="372"/>
        <v>-5.1343037660300794E-6</v>
      </c>
      <c r="BW198" s="27">
        <v>96</v>
      </c>
      <c r="BX198">
        <f>F198-G198</f>
        <v>4.7600000000002183</v>
      </c>
      <c r="BY198">
        <f>ABS(F198-D197)</f>
        <v>1.4800000000004729</v>
      </c>
      <c r="BZ198">
        <f>ABS(G198-D197)</f>
        <v>3.2799999999997453</v>
      </c>
      <c r="CA198">
        <f t="shared" si="405"/>
        <v>4.7600000000002183</v>
      </c>
      <c r="CB198">
        <f t="shared" si="363"/>
        <v>4.8107142857143117</v>
      </c>
      <c r="CC198">
        <f t="shared" si="366"/>
        <v>4.4603381024976478</v>
      </c>
      <c r="CD198">
        <f t="shared" si="364"/>
        <v>0.35037618321666386</v>
      </c>
      <c r="CE198">
        <f t="shared" si="367"/>
        <v>1</v>
      </c>
      <c r="CF198">
        <f t="shared" si="368"/>
        <v>8</v>
      </c>
      <c r="CG198" s="7" t="str">
        <f t="shared" si="365"/>
        <v>-----</v>
      </c>
      <c r="CI198" s="27"/>
      <c r="CJ198" s="27"/>
      <c r="CK198" s="27"/>
      <c r="CL198" s="27"/>
      <c r="CM198" s="27"/>
      <c r="CN198" s="27"/>
      <c r="CO198" s="27"/>
      <c r="CP198" s="27"/>
      <c r="CQ198" s="27"/>
      <c r="CR198" s="27"/>
      <c r="CS198" s="27"/>
      <c r="CZ198" s="7" t="str">
        <f>IF(AND(D198&gt;BH198,D198&gt;E198),"Bullish Trigger","-----")</f>
        <v>-----</v>
      </c>
      <c r="DA198" s="7" t="str">
        <f>IF(AND(D198&lt;BI198,D198&lt;E198),"Bearish Trigger","-----")</f>
        <v>-----</v>
      </c>
      <c r="DB198" s="13" t="str">
        <f>IF(AND(W198=BE198,W198&gt;0,BE198&gt;0),"Important High","------")</f>
        <v>------</v>
      </c>
      <c r="DC198" s="13" t="str">
        <f>IF(AND(X198=BF198,X198&gt;0,BF198&gt;0),"Important Low","------")</f>
        <v>------</v>
      </c>
      <c r="DD198" s="7" t="str">
        <f>IF(AND(DB198="Important High",DC198="-----",BJ198=1),"Imp High Rej","-----")</f>
        <v>-----</v>
      </c>
      <c r="DE198" s="7" t="str">
        <f>IF(AND(DB198="-----",DC198="Important Low",BJ198=1),"Imp Low Rej","-----")</f>
        <v>-----</v>
      </c>
      <c r="DF198" s="7" t="str">
        <f>IF(Y198&gt;AM198,"Overbought",IF(Y198&gt;AO198,"Bullish Momentum",IF(Y198&gt;AQ198,"Flat Momentum","-----")))</f>
        <v>-----</v>
      </c>
      <c r="DG198" s="7" t="str">
        <f>IF(Y198&lt;AV198,"Oversold",IF(Y198&lt;AT198,"Bearish Momentum",IF(Y198&lt;AR198,"Flat Momentum","-----")))</f>
        <v>Flat Momentum</v>
      </c>
      <c r="DH198" s="7" t="str">
        <f>IF(AND(DF198="Overbought",AD198=2),"Culminated Thrust","-----")</f>
        <v>-----</v>
      </c>
      <c r="DI198" s="7" t="str">
        <f>IF(AND(DG198="Oversold",AD198=5),"Culminated Thrust","-----")</f>
        <v>-----</v>
      </c>
      <c r="DJ198" s="14">
        <f>(Q198-$D198)/$D198</f>
        <v>1.032061292117744E-3</v>
      </c>
      <c r="DK198" s="14">
        <f>(R198-$D198)/$D198</f>
        <v>6.373363576324206E-4</v>
      </c>
      <c r="DL198" s="14">
        <f>(S198-$D198)/$D198</f>
        <v>2.23549097042655E-3</v>
      </c>
      <c r="DM198" s="14">
        <f>(T198-$D198)/$D198</f>
        <v>-6.1538580029999171E-3</v>
      </c>
      <c r="DN198" s="14">
        <f>(U198-$D198)/$D198</f>
        <v>-3.494759785808702E-3</v>
      </c>
      <c r="DO198" s="14">
        <f>(V198-$D198)/$D198</f>
        <v>-6.7006964488234661E-3</v>
      </c>
      <c r="DP198" s="14">
        <f t="shared" si="373"/>
        <v>2.23549097042655E-3</v>
      </c>
      <c r="DQ198" s="14">
        <f t="shared" si="374"/>
        <v>1.032061292117744E-3</v>
      </c>
      <c r="DR198" s="14">
        <f t="shared" si="375"/>
        <v>6.373363576324206E-4</v>
      </c>
      <c r="DS198" s="14">
        <f t="shared" si="376"/>
        <v>-3.494759785808702E-3</v>
      </c>
      <c r="DT198" s="14">
        <f t="shared" si="377"/>
        <v>-6.1538580029999171E-3</v>
      </c>
      <c r="DU198" s="14">
        <f t="shared" si="378"/>
        <v>-6.7006964488234661E-3</v>
      </c>
      <c r="DV198" t="str">
        <f>IF($D198&gt;Q198,"SUP","RES")</f>
        <v>RES</v>
      </c>
      <c r="DW198" t="str">
        <f>IF($D198&gt;R198,"SUP","RES")</f>
        <v>RES</v>
      </c>
      <c r="DX198" t="str">
        <f>IF($D198&gt;S198,"SUP","RES")</f>
        <v>RES</v>
      </c>
      <c r="DY198" t="str">
        <f>IF($D198&gt;T198,"SUP","RES")</f>
        <v>SUP</v>
      </c>
      <c r="DZ198" t="str">
        <f>IF($D198&gt;U198,"SUP","RES")</f>
        <v>SUP</v>
      </c>
      <c r="EA198" t="str">
        <f>IF($D198&gt;V198,"SUP","RES")</f>
        <v>SUP</v>
      </c>
      <c r="EB198" s="7">
        <f t="shared" si="379"/>
        <v>3</v>
      </c>
      <c r="EC198" s="7">
        <f t="shared" si="380"/>
        <v>3</v>
      </c>
      <c r="ED198" s="13" t="str">
        <f t="shared" si="381"/>
        <v>-----</v>
      </c>
      <c r="EE198" s="13" t="str">
        <f t="shared" si="382"/>
        <v>-----</v>
      </c>
      <c r="EF198" s="7">
        <f>IF(OR(ED198="All Sup",EE198="All Res"),"na",((D198-MIN(Q198:V198))/(MAX(Q198:V198)-MIN(Q198:V198))))</f>
        <v>0.74983839689721199</v>
      </c>
      <c r="EG198">
        <v>1.4999999999999999E-4</v>
      </c>
      <c r="EH198">
        <f>Q198*(1+$EG198)</f>
        <v>5199.6298275000008</v>
      </c>
      <c r="EI198">
        <f>Q198*(1-$EG198)</f>
        <v>5198.0701725000008</v>
      </c>
      <c r="EJ198">
        <f>R198*(1+$EG198)</f>
        <v>5197.5795200000002</v>
      </c>
      <c r="EK198">
        <f>R198*(1-$EG198)</f>
        <v>5196.0204800000001</v>
      </c>
      <c r="EL198">
        <f>S198*(1+$EG198)</f>
        <v>5205.8807650000008</v>
      </c>
      <c r="EM198">
        <f>S198*(1-$EG198)</f>
        <v>5204.3192350000008</v>
      </c>
      <c r="EN198">
        <f>T198*(1+$EG198)</f>
        <v>5162.3042295000005</v>
      </c>
      <c r="EO198">
        <f>T198*(1-$EG198)</f>
        <v>5160.7557704999999</v>
      </c>
      <c r="EP198">
        <f>U198*(1+$EG198)</f>
        <v>5176.1163010000009</v>
      </c>
      <c r="EQ198">
        <f>U198*(1-$EG198)</f>
        <v>5174.5636990000003</v>
      </c>
      <c r="ER198">
        <f>V198*(1+$EG198)</f>
        <v>5159.4638034999998</v>
      </c>
      <c r="ES198">
        <f>V198*(1-$EG198)</f>
        <v>5157.9161964999994</v>
      </c>
      <c r="ET198" s="7" t="str">
        <f t="shared" si="383"/>
        <v>-----</v>
      </c>
      <c r="EU198" s="7" t="str">
        <f t="shared" si="384"/>
        <v>TOUCH</v>
      </c>
      <c r="EV198" s="7" t="str">
        <f t="shared" si="385"/>
        <v>-----</v>
      </c>
      <c r="EW198" s="7" t="str">
        <f t="shared" si="386"/>
        <v>-----</v>
      </c>
      <c r="EX198" s="7" t="str">
        <f t="shared" si="387"/>
        <v>-----</v>
      </c>
      <c r="EY198" s="7" t="str">
        <f t="shared" si="388"/>
        <v>-----</v>
      </c>
      <c r="EZ198">
        <f t="shared" si="406"/>
        <v>3</v>
      </c>
      <c r="FA198">
        <f t="shared" si="407"/>
        <v>0</v>
      </c>
      <c r="FB198">
        <f t="shared" si="408"/>
        <v>196</v>
      </c>
      <c r="FC198">
        <f t="shared" si="409"/>
        <v>196</v>
      </c>
      <c r="FD198">
        <f t="shared" si="410"/>
        <v>196</v>
      </c>
      <c r="FE198">
        <f t="shared" si="411"/>
        <v>196</v>
      </c>
      <c r="FF198">
        <f t="shared" si="412"/>
        <v>7</v>
      </c>
      <c r="FG198">
        <f t="shared" si="413"/>
        <v>7</v>
      </c>
      <c r="FH198">
        <f t="shared" si="414"/>
        <v>0</v>
      </c>
      <c r="FI198">
        <f t="shared" si="415"/>
        <v>0</v>
      </c>
      <c r="FJ198">
        <f t="shared" si="416"/>
        <v>0</v>
      </c>
      <c r="FK198">
        <f t="shared" si="417"/>
        <v>0</v>
      </c>
      <c r="FL198" s="7" t="str">
        <f t="shared" si="389"/>
        <v>-----</v>
      </c>
      <c r="FM198" s="7">
        <f t="shared" si="390"/>
        <v>7</v>
      </c>
      <c r="FN198" s="7" t="str">
        <f t="shared" si="391"/>
        <v>-----</v>
      </c>
      <c r="FO198" s="7" t="str">
        <f t="shared" si="392"/>
        <v>-----</v>
      </c>
      <c r="FP198" s="7" t="str">
        <f t="shared" si="393"/>
        <v>-----</v>
      </c>
      <c r="FQ198" s="7" t="str">
        <f t="shared" si="394"/>
        <v>-----</v>
      </c>
      <c r="FR198" s="13" t="str">
        <f>IF(FL198="-----","-----",(D198-Q198)/Q198)</f>
        <v>-----</v>
      </c>
      <c r="FS198" s="13">
        <f>IF(FM198="-----","-----",(Q198-R198)/R198)</f>
        <v>3.9447352216752266E-4</v>
      </c>
      <c r="FT198" s="13" t="str">
        <f>IF(FN198="-----","-----",(R198-S198)/S198)</f>
        <v>-----</v>
      </c>
      <c r="FU198" s="13" t="str">
        <f>IF(FO198="-----","-----",(S198-T198)/T198)</f>
        <v>-----</v>
      </c>
      <c r="FV198" s="13" t="str">
        <f>IF(FP198="-----","-----",(T198-U198)/U198)</f>
        <v>-----</v>
      </c>
      <c r="FW198" s="13" t="str">
        <f>IF(FQ198="-----","-----",(U198-V198)/V198)</f>
        <v>-----</v>
      </c>
      <c r="FX198" s="7" t="str">
        <f t="shared" si="395"/>
        <v>-----</v>
      </c>
      <c r="FY198" s="7" t="str">
        <f t="shared" si="396"/>
        <v>Support</v>
      </c>
      <c r="FZ198" s="7" t="str">
        <f t="shared" si="397"/>
        <v>-----</v>
      </c>
      <c r="GA198" s="7" t="str">
        <f t="shared" si="398"/>
        <v>-----</v>
      </c>
      <c r="GB198" s="7" t="str">
        <f t="shared" si="399"/>
        <v>-----</v>
      </c>
      <c r="GC198" s="7" t="str">
        <f t="shared" si="400"/>
        <v>-----</v>
      </c>
      <c r="GD198" s="7" t="str">
        <f>IF(AND(BG198&gt;AA198,BG197&gt;AA197,BG196&gt;AA196,BG195&gt;AA195,BG194&gt;AA194,BG193&gt;AA193,BG192&gt;AA192,BG191&gt;AA191,BG190&gt;AA190,BG189&gt;AA189,BG188&gt;AA188,BG187&gt;AA187),"Bullish",IF(AND(BG198&lt;AA198,BG197&lt;AA197,BG196&lt;AA196,BG195&lt;AA195,BG194&lt;AA194,BG193&lt;AA193,BG192&lt;AA192,BG191&lt;AA191,BG190&lt;AA190,BG189&lt;AA189,BG188&lt;AA188,BG187&lt;AA187),"Bearish","-----"))</f>
        <v>Bullish</v>
      </c>
      <c r="GE198">
        <f>(Z198-BG198)/BG198</f>
        <v>3.2721568325518355E-4</v>
      </c>
      <c r="GI198" s="7" t="str">
        <f>IF(Y198&gt;Z198,"Bullish","Bearish")</f>
        <v>Bearish</v>
      </c>
      <c r="GJ198" s="19" t="str">
        <f>IF(AND(D198&gt;Y198,D197&lt;Y197),"TEMA crossover","-----")</f>
        <v>-----</v>
      </c>
      <c r="GK198" s="19" t="str">
        <f>IF(AND(D198&lt;Y198,D197&gt;Y197),"TEMA crossunder","-----")</f>
        <v>TEMA crossunder</v>
      </c>
      <c r="GL198" s="20" t="str">
        <f>IF(GD198="Bearish","YES","-----")</f>
        <v>-----</v>
      </c>
      <c r="GM198" s="20" t="str">
        <f>IF(GH198="Reverse to Bearish","YES","-----")</f>
        <v>-----</v>
      </c>
      <c r="GN198" s="20" t="str">
        <f>IF(AND(GI198="Bullish",GI197="Bullish",GI196="Bullish",GI195="Bullish"),"YES","-----")</f>
        <v>-----</v>
      </c>
      <c r="GO198" s="20" t="str">
        <f>IF(OR(GK198="TEMA crossunder",GK197="TEMA crossunder",GK196="TEMA crossunder",GK195="TEMA crossunder"),"YES","-----")</f>
        <v>YES</v>
      </c>
      <c r="GP198" s="20" t="str">
        <f>IF(GD198="Bullish","YES","-----")</f>
        <v>YES</v>
      </c>
      <c r="GQ198" s="20" t="str">
        <f>IF(GH198="Reverse to Bullish","YES","-----")</f>
        <v>-----</v>
      </c>
      <c r="GR198" s="20" t="str">
        <f>IF(AND(GI198="Bearish",GI197="Bearish",GI196="Bearish",GI195="Bearish"),"YES","-----")</f>
        <v>YES</v>
      </c>
      <c r="GS198" s="20" t="str">
        <f>IF(OR(GJ198="TEMA crossover",GJ197="TEMA crossover",GJ196="TEMA crossover",GJ195="TEMA crossover"),"YES","-----")</f>
        <v>YES</v>
      </c>
      <c r="GT198" s="20" t="str">
        <f t="shared" si="418"/>
        <v>-----</v>
      </c>
      <c r="GU198" s="20" t="str">
        <f t="shared" si="419"/>
        <v>-----</v>
      </c>
      <c r="GV198" s="20" t="str">
        <f t="shared" si="420"/>
        <v>-----</v>
      </c>
      <c r="GW198" s="20" t="str">
        <f t="shared" si="421"/>
        <v>-----</v>
      </c>
      <c r="GX198" s="20" t="str">
        <f t="shared" si="422"/>
        <v>-----</v>
      </c>
      <c r="GY198" s="20" t="str">
        <f t="shared" si="423"/>
        <v>-----</v>
      </c>
      <c r="GZ198" s="7" t="str">
        <f>IF(G198&gt;BH198,"YES","-----")</f>
        <v>-----</v>
      </c>
      <c r="HA198" s="7" t="str">
        <f>IF(F198&lt;BI198,"YES","-----")</f>
        <v>-----</v>
      </c>
      <c r="HB198">
        <f>BH198-BI198</f>
        <v>4.2899999999999636</v>
      </c>
      <c r="HI198">
        <f t="shared" si="401"/>
        <v>-3.6026200000005701</v>
      </c>
      <c r="HJ198">
        <f t="shared" si="402"/>
        <v>0.68737999999939348</v>
      </c>
      <c r="HK198" s="7"/>
      <c r="HL198" s="7"/>
      <c r="HM198" s="7"/>
      <c r="HN198" s="7"/>
      <c r="HO198" s="7"/>
      <c r="HP198" s="7"/>
      <c r="HQ198" s="28">
        <f t="shared" si="358"/>
        <v>0.12210000000050059</v>
      </c>
      <c r="HR198" s="28" t="str">
        <f t="shared" si="403"/>
        <v>Bull</v>
      </c>
      <c r="HS198">
        <f t="shared" si="404"/>
        <v>0.12210000000050059</v>
      </c>
    </row>
    <row r="199" spans="1:227" x14ac:dyDescent="0.55000000000000004">
      <c r="A199">
        <f>Validation!A198</f>
        <v>1772087400</v>
      </c>
      <c r="B199" t="str">
        <f>Price!B198</f>
        <v>XAUUSD</v>
      </c>
      <c r="C199" t="str">
        <f>Price!C198</f>
        <v>M5</v>
      </c>
      <c r="D199">
        <f>Price!D198</f>
        <v>5196.8999999999996</v>
      </c>
      <c r="E199">
        <f>Price!E198</f>
        <v>5193.51</v>
      </c>
      <c r="F199">
        <f>Price!F198</f>
        <v>5197.3599999999997</v>
      </c>
      <c r="G199">
        <f>Price!G198</f>
        <v>5193.51</v>
      </c>
      <c r="H199">
        <f>Price!H198</f>
        <v>444</v>
      </c>
      <c r="I199">
        <f>Diagonals!E198</f>
        <v>5182.49</v>
      </c>
      <c r="J199">
        <f>Diagonals!F198</f>
        <v>0</v>
      </c>
      <c r="K199">
        <f>Diagonals!G198</f>
        <v>0</v>
      </c>
      <c r="L199">
        <f>Diagonals!H198</f>
        <v>5176.79</v>
      </c>
      <c r="M199">
        <f>Diagonals!I198</f>
        <v>0</v>
      </c>
      <c r="N199">
        <f>Diagonals!J198</f>
        <v>0</v>
      </c>
      <c r="O199">
        <f>Diagonals!K198</f>
        <v>0</v>
      </c>
      <c r="P199">
        <f>Diagonals!L198</f>
        <v>0</v>
      </c>
      <c r="Q199">
        <f>Trendlines!E198</f>
        <v>5198.8599999999997</v>
      </c>
      <c r="R199">
        <f>Trendlines!F198</f>
        <v>5196.78</v>
      </c>
      <c r="S199">
        <f>Trendlines!G198</f>
        <v>5205.08</v>
      </c>
      <c r="T199">
        <f>Trendlines!H198</f>
        <v>5161.6099999999997</v>
      </c>
      <c r="U199">
        <f>Trendlines!I198</f>
        <v>5175.3599999999997</v>
      </c>
      <c r="V199">
        <f>Trendlines!J198</f>
        <v>5158.7299999999996</v>
      </c>
      <c r="W199">
        <f>Trendlines!K198</f>
        <v>0</v>
      </c>
      <c r="X199">
        <f>Trendlines!L198</f>
        <v>0</v>
      </c>
      <c r="Y199">
        <f>Tema_Hrma_Smma!E198</f>
        <v>5195.24</v>
      </c>
      <c r="Z199">
        <f>Tema_Hrma_Smma!F198</f>
        <v>5196.76</v>
      </c>
      <c r="AA199">
        <f>Tema_Hrma_Smma!G198</f>
        <v>5191.38</v>
      </c>
      <c r="AB199">
        <f>ZScore!H198</f>
        <v>1</v>
      </c>
      <c r="AC199">
        <f>ZScore!I198</f>
        <v>0.14773</v>
      </c>
      <c r="AD199">
        <f>ZScore!J198</f>
        <v>0</v>
      </c>
      <c r="AE199">
        <f>HA!E198</f>
        <v>5195.76</v>
      </c>
      <c r="AF199">
        <f>HA!F198</f>
        <v>5197.3599999999997</v>
      </c>
      <c r="AG199">
        <f>HA!G198</f>
        <v>5193.51</v>
      </c>
      <c r="AH199">
        <f>HA!H198</f>
        <v>5195.32</v>
      </c>
      <c r="AI199">
        <f>HA!I198</f>
        <v>-1</v>
      </c>
      <c r="AJ199">
        <f>HA!J198</f>
        <v>0.44</v>
      </c>
      <c r="AK199">
        <f>HA!K198</f>
        <v>-0.90159999999999996</v>
      </c>
      <c r="AL199">
        <f>HA!L198</f>
        <v>-4</v>
      </c>
      <c r="AM199">
        <f>KC!E198</f>
        <v>5223.8100000000004</v>
      </c>
      <c r="AN199">
        <f>KC!F198</f>
        <v>5217.8869100000002</v>
      </c>
      <c r="AO199">
        <f>KC!G198</f>
        <v>5211.9638199999999</v>
      </c>
      <c r="AP199">
        <f>KC!H198</f>
        <v>5206.0407400000004</v>
      </c>
      <c r="AQ199">
        <f>KC!I198</f>
        <v>5200.1176500000001</v>
      </c>
      <c r="AR199">
        <f>KC!J198</f>
        <v>5196.0806899999998</v>
      </c>
      <c r="AS199">
        <f>KC!K198</f>
        <v>5190.1575999999995</v>
      </c>
      <c r="AT199">
        <f>KC!L198</f>
        <v>5184.2345100000002</v>
      </c>
      <c r="AU199">
        <f>KC!M198</f>
        <v>5178.3114299999997</v>
      </c>
      <c r="AV199">
        <f>KC!N198</f>
        <v>5172.3883400000004</v>
      </c>
      <c r="AW199">
        <f>SR_Levels!E198</f>
        <v>5193.3500000000004</v>
      </c>
      <c r="AX199">
        <f>SR_Levels!F198</f>
        <v>5178.6000000000004</v>
      </c>
      <c r="AY199">
        <f>SR_Levels!G198</f>
        <v>5161.8900000000003</v>
      </c>
      <c r="AZ199">
        <f>SR_Levels!H198</f>
        <v>5135.8500000000004</v>
      </c>
      <c r="BA199">
        <f>SR_Levels!I198</f>
        <v>5205.3100000000004</v>
      </c>
      <c r="BB199">
        <f>SR_Levels!J198</f>
        <v>0</v>
      </c>
      <c r="BC199">
        <f>SR_Levels!K198</f>
        <v>0</v>
      </c>
      <c r="BD199">
        <f>SR_Levels!L198</f>
        <v>0</v>
      </c>
      <c r="BE199">
        <f>ZigZag!E198</f>
        <v>0</v>
      </c>
      <c r="BF199">
        <f>ZigZag!F198</f>
        <v>0</v>
      </c>
      <c r="BG199">
        <f>ZigZag!G198</f>
        <v>5195.3900000000003</v>
      </c>
      <c r="BH199">
        <f>Dual_Tema!E198</f>
        <v>5197.1099999999997</v>
      </c>
      <c r="BI199">
        <f>Dual_Tema!F198</f>
        <v>5193.09</v>
      </c>
      <c r="BJ199">
        <f>Pinbar!E198</f>
        <v>0</v>
      </c>
      <c r="BK199">
        <f>SSA!E198</f>
        <v>5196.5048399999996</v>
      </c>
      <c r="BL199">
        <f>SSA!F198</f>
        <v>5196.5476799999997</v>
      </c>
      <c r="BN199" t="str">
        <f t="shared" ref="BN199:BN262" si="424">IF(D199&gt;E199,"Green Candle",IF(D199&lt;E199,"Red Candle","Doji"))</f>
        <v>Green Candle</v>
      </c>
      <c r="BO199" s="34">
        <f t="shared" si="359"/>
        <v>6.0264509210061767E-4</v>
      </c>
      <c r="BP199" s="34">
        <f t="shared" si="361"/>
        <v>-8.1328480541742465E-4</v>
      </c>
      <c r="BQ199" s="34">
        <f t="shared" si="369"/>
        <v>7.028354113511881E-4</v>
      </c>
      <c r="BR199" s="34">
        <f t="shared" si="371"/>
        <v>3.9269585705881127E-4</v>
      </c>
      <c r="BS199" s="35">
        <f t="shared" si="360"/>
        <v>1.0041563705764922E-4</v>
      </c>
      <c r="BT199" s="35">
        <f t="shared" si="362"/>
        <v>-6.7799009953684042E-5</v>
      </c>
      <c r="BU199" s="35">
        <f t="shared" si="370"/>
        <v>3.9033458352877304E-5</v>
      </c>
      <c r="BV199" s="35">
        <f t="shared" si="372"/>
        <v>1.6359249320307967E-5</v>
      </c>
      <c r="BW199" s="27">
        <v>96</v>
      </c>
      <c r="BX199">
        <f>F199-G199</f>
        <v>3.8499999999994543</v>
      </c>
      <c r="BY199">
        <f>ABS(F199-D198)</f>
        <v>3.8699999999998909</v>
      </c>
      <c r="BZ199">
        <f>ABS(G199-D198)</f>
        <v>2.0000000000436557E-2</v>
      </c>
      <c r="CA199">
        <f t="shared" si="405"/>
        <v>3.8699999999998909</v>
      </c>
      <c r="CB199">
        <f t="shared" si="363"/>
        <v>4.7214285714285325</v>
      </c>
      <c r="CC199">
        <f t="shared" si="366"/>
        <v>4.4181710951763788</v>
      </c>
      <c r="CD199">
        <f t="shared" si="364"/>
        <v>0.3032574762521536</v>
      </c>
      <c r="CE199">
        <f t="shared" si="367"/>
        <v>1</v>
      </c>
      <c r="CF199">
        <f t="shared" si="368"/>
        <v>9</v>
      </c>
      <c r="CG199" s="7" t="str">
        <f t="shared" si="365"/>
        <v>-----</v>
      </c>
      <c r="CI199" s="27"/>
      <c r="CJ199" s="27"/>
      <c r="CK199" s="27"/>
      <c r="CL199" s="27"/>
      <c r="CM199" s="27"/>
      <c r="CN199" s="27"/>
      <c r="CO199" s="27"/>
      <c r="CP199" s="27"/>
      <c r="CQ199" s="27"/>
      <c r="CR199" s="27"/>
      <c r="CS199" s="27"/>
      <c r="CZ199" s="7" t="str">
        <f>IF(AND(D199&gt;BH199,D199&gt;E199),"Bullish Trigger","-----")</f>
        <v>-----</v>
      </c>
      <c r="DA199" s="7" t="str">
        <f>IF(AND(D199&lt;BI199,D199&lt;E199),"Bearish Trigger","-----")</f>
        <v>-----</v>
      </c>
      <c r="DB199" s="13" t="str">
        <f>IF(AND(W199=BE199,W199&gt;0,BE199&gt;0),"Important High","------")</f>
        <v>------</v>
      </c>
      <c r="DC199" s="13" t="str">
        <f>IF(AND(X199=BF199,X199&gt;0,BF199&gt;0),"Important Low","------")</f>
        <v>------</v>
      </c>
      <c r="DD199" s="7" t="str">
        <f>IF(AND(DB199="Important High",DC199="-----",BJ199=1),"Imp High Rej","-----")</f>
        <v>-----</v>
      </c>
      <c r="DE199" s="7" t="str">
        <f>IF(AND(DB199="-----",DC199="Important Low",BJ199=1),"Imp Low Rej","-----")</f>
        <v>-----</v>
      </c>
      <c r="DF199" s="7" t="str">
        <f>IF(Y199&gt;AM199,"Overbought",IF(Y199&gt;AO199,"Bullish Momentum",IF(Y199&gt;AQ199,"Flat Momentum","-----")))</f>
        <v>-----</v>
      </c>
      <c r="DG199" s="7" t="str">
        <f>IF(Y199&lt;AV199,"Oversold",IF(Y199&lt;AT199,"Bearish Momentum",IF(Y199&lt;AR199,"Flat Momentum","-----")))</f>
        <v>Flat Momentum</v>
      </c>
      <c r="DH199" s="7" t="str">
        <f>IF(AND(DF199="Overbought",AD199=2),"Culminated Thrust","-----")</f>
        <v>-----</v>
      </c>
      <c r="DI199" s="7" t="str">
        <f>IF(AND(DG199="Oversold",AD199=5),"Culminated Thrust","-----")</f>
        <v>-----</v>
      </c>
      <c r="DJ199" s="14">
        <f>(Q199-$D199)/$D199</f>
        <v>3.7714791510324165E-4</v>
      </c>
      <c r="DK199" s="14">
        <f>(R199-$D199)/$D199</f>
        <v>-2.3090688679768876E-5</v>
      </c>
      <c r="DL199" s="14">
        <f>(S199-$D199)/$D199</f>
        <v>1.574015278339066E-3</v>
      </c>
      <c r="DM199" s="14">
        <f>(T199-$D199)/$D199</f>
        <v>-6.790586695914866E-3</v>
      </c>
      <c r="DN199" s="14">
        <f>(U199-$D199)/$D199</f>
        <v>-4.1447786180222757E-3</v>
      </c>
      <c r="DO199" s="14">
        <f>(V199-$D199)/$D199</f>
        <v>-7.3447632242298437E-3</v>
      </c>
      <c r="DP199" s="14">
        <f t="shared" si="373"/>
        <v>1.574015278339066E-3</v>
      </c>
      <c r="DQ199" s="14">
        <f t="shared" si="374"/>
        <v>3.7714791510324165E-4</v>
      </c>
      <c r="DR199" s="14">
        <f t="shared" si="375"/>
        <v>-2.3090688679768876E-5</v>
      </c>
      <c r="DS199" s="14">
        <f t="shared" si="376"/>
        <v>-4.1447786180222757E-3</v>
      </c>
      <c r="DT199" s="14">
        <f t="shared" si="377"/>
        <v>-6.790586695914866E-3</v>
      </c>
      <c r="DU199" s="14">
        <f t="shared" si="378"/>
        <v>-7.3447632242298437E-3</v>
      </c>
      <c r="DV199" t="str">
        <f>IF($D199&gt;Q199,"SUP","RES")</f>
        <v>RES</v>
      </c>
      <c r="DW199" t="str">
        <f>IF($D199&gt;R199,"SUP","RES")</f>
        <v>SUP</v>
      </c>
      <c r="DX199" t="str">
        <f>IF($D199&gt;S199,"SUP","RES")</f>
        <v>RES</v>
      </c>
      <c r="DY199" t="str">
        <f>IF($D199&gt;T199,"SUP","RES")</f>
        <v>SUP</v>
      </c>
      <c r="DZ199" t="str">
        <f>IF($D199&gt;U199,"SUP","RES")</f>
        <v>SUP</v>
      </c>
      <c r="EA199" t="str">
        <f>IF($D199&gt;V199,"SUP","RES")</f>
        <v>SUP</v>
      </c>
      <c r="EB199" s="7">
        <f t="shared" si="379"/>
        <v>2</v>
      </c>
      <c r="EC199" s="7">
        <f t="shared" si="380"/>
        <v>4</v>
      </c>
      <c r="ED199" s="13" t="str">
        <f t="shared" si="381"/>
        <v>-----</v>
      </c>
      <c r="EE199" s="13" t="str">
        <f t="shared" si="382"/>
        <v>-----</v>
      </c>
      <c r="EF199" s="7">
        <f>IF(OR(ED199="All Sup",EE199="All Res"),"na",((D199-MIN(Q199:V199))/(MAX(Q199:V199)-MIN(Q199:V199))))</f>
        <v>0.82351672060409431</v>
      </c>
      <c r="EG199">
        <v>1.4999999999999999E-4</v>
      </c>
      <c r="EH199">
        <f>Q199*(1+$EG199)</f>
        <v>5199.6398289999997</v>
      </c>
      <c r="EI199">
        <f>Q199*(1-$EG199)</f>
        <v>5198.0801709999996</v>
      </c>
      <c r="EJ199">
        <f>R199*(1+$EG199)</f>
        <v>5197.5595170000006</v>
      </c>
      <c r="EK199">
        <f>R199*(1-$EG199)</f>
        <v>5196.0004829999998</v>
      </c>
      <c r="EL199">
        <f>S199*(1+$EG199)</f>
        <v>5205.8607620000002</v>
      </c>
      <c r="EM199">
        <f>S199*(1-$EG199)</f>
        <v>5204.2992379999996</v>
      </c>
      <c r="EN199">
        <f>T199*(1+$EG199)</f>
        <v>5162.3842414999999</v>
      </c>
      <c r="EO199">
        <f>T199*(1-$EG199)</f>
        <v>5160.8357584999994</v>
      </c>
      <c r="EP199">
        <f>U199*(1+$EG199)</f>
        <v>5176.1363040000006</v>
      </c>
      <c r="EQ199">
        <f>U199*(1-$EG199)</f>
        <v>5174.5836959999997</v>
      </c>
      <c r="ER199">
        <f>V199*(1+$EG199)</f>
        <v>5159.5038095</v>
      </c>
      <c r="ES199">
        <f>V199*(1-$EG199)</f>
        <v>5157.9561905</v>
      </c>
      <c r="ET199" s="7" t="str">
        <f t="shared" si="383"/>
        <v>-----</v>
      </c>
      <c r="EU199" s="7" t="str">
        <f t="shared" si="384"/>
        <v>TOUCH</v>
      </c>
      <c r="EV199" s="7" t="str">
        <f t="shared" si="385"/>
        <v>-----</v>
      </c>
      <c r="EW199" s="7" t="str">
        <f t="shared" si="386"/>
        <v>-----</v>
      </c>
      <c r="EX199" s="7" t="str">
        <f t="shared" si="387"/>
        <v>-----</v>
      </c>
      <c r="EY199" s="7" t="str">
        <f t="shared" si="388"/>
        <v>-----</v>
      </c>
      <c r="EZ199">
        <f t="shared" si="406"/>
        <v>4</v>
      </c>
      <c r="FA199">
        <f t="shared" si="407"/>
        <v>0</v>
      </c>
      <c r="FB199">
        <f t="shared" si="408"/>
        <v>197</v>
      </c>
      <c r="FC199">
        <f t="shared" si="409"/>
        <v>197</v>
      </c>
      <c r="FD199">
        <f t="shared" si="410"/>
        <v>197</v>
      </c>
      <c r="FE199">
        <f t="shared" si="411"/>
        <v>197</v>
      </c>
      <c r="FF199">
        <f t="shared" si="412"/>
        <v>7</v>
      </c>
      <c r="FG199">
        <f t="shared" si="413"/>
        <v>8</v>
      </c>
      <c r="FH199">
        <f t="shared" si="414"/>
        <v>0</v>
      </c>
      <c r="FI199">
        <f t="shared" si="415"/>
        <v>0</v>
      </c>
      <c r="FJ199">
        <f t="shared" si="416"/>
        <v>0</v>
      </c>
      <c r="FK199">
        <f t="shared" si="417"/>
        <v>0</v>
      </c>
      <c r="FL199" s="7" t="str">
        <f t="shared" si="389"/>
        <v>-----</v>
      </c>
      <c r="FM199" s="7">
        <f t="shared" si="390"/>
        <v>8</v>
      </c>
      <c r="FN199" s="7" t="str">
        <f t="shared" si="391"/>
        <v>-----</v>
      </c>
      <c r="FO199" s="7" t="str">
        <f t="shared" si="392"/>
        <v>-----</v>
      </c>
      <c r="FP199" s="7" t="str">
        <f t="shared" si="393"/>
        <v>-----</v>
      </c>
      <c r="FQ199" s="7" t="str">
        <f t="shared" si="394"/>
        <v>-----</v>
      </c>
      <c r="FR199" s="13" t="str">
        <f>IF(FL199="-----","-----",(D199-Q199)/Q199)</f>
        <v>-----</v>
      </c>
      <c r="FS199" s="13">
        <f>IF(FM199="-----","-----",(Q199-R199)/R199)</f>
        <v>4.002478457814122E-4</v>
      </c>
      <c r="FT199" s="13" t="str">
        <f>IF(FN199="-----","-----",(R199-S199)/S199)</f>
        <v>-----</v>
      </c>
      <c r="FU199" s="13" t="str">
        <f>IF(FO199="-----","-----",(S199-T199)/T199)</f>
        <v>-----</v>
      </c>
      <c r="FV199" s="13" t="str">
        <f>IF(FP199="-----","-----",(T199-U199)/U199)</f>
        <v>-----</v>
      </c>
      <c r="FW199" s="13" t="str">
        <f>IF(FQ199="-----","-----",(U199-V199)/V199)</f>
        <v>-----</v>
      </c>
      <c r="FX199" s="7" t="str">
        <f t="shared" si="395"/>
        <v>-----</v>
      </c>
      <c r="FY199" s="7" t="str">
        <f t="shared" si="396"/>
        <v>Support</v>
      </c>
      <c r="FZ199" s="7" t="str">
        <f t="shared" si="397"/>
        <v>-----</v>
      </c>
      <c r="GA199" s="7" t="str">
        <f t="shared" si="398"/>
        <v>-----</v>
      </c>
      <c r="GB199" s="7" t="str">
        <f t="shared" si="399"/>
        <v>-----</v>
      </c>
      <c r="GC199" s="7" t="str">
        <f t="shared" si="400"/>
        <v>-----</v>
      </c>
      <c r="GD199" s="7" t="str">
        <f>IF(AND(BG199&gt;AA199,BG198&gt;AA198,BG197&gt;AA197,BG196&gt;AA196,BG195&gt;AA195,BG194&gt;AA194,BG193&gt;AA193,BG192&gt;AA192,BG191&gt;AA191,BG190&gt;AA190,BG189&gt;AA189,BG188&gt;AA188),"Bullish",IF(AND(BG199&lt;AA199,BG198&lt;AA198,BG197&lt;AA197,BG196&lt;AA196,BG195&lt;AA195,BG194&lt;AA194,BG193&lt;AA193,BG192&lt;AA192,BG191&lt;AA191,BG190&lt;AA190,BG189&lt;AA189,BG188&lt;AA188),"Bearish","-----"))</f>
        <v>Bullish</v>
      </c>
      <c r="GE199">
        <f>(Z199-BG199)/BG199</f>
        <v>2.6369531449994913E-4</v>
      </c>
      <c r="GI199" s="7" t="str">
        <f>IF(Y199&gt;Z199,"Bullish","Bearish")</f>
        <v>Bearish</v>
      </c>
      <c r="GJ199" s="19" t="str">
        <f>IF(AND(D199&gt;Y199,D198&lt;Y198),"TEMA crossover","-----")</f>
        <v>TEMA crossover</v>
      </c>
      <c r="GK199" s="19" t="str">
        <f>IF(AND(D199&lt;Y199,D198&gt;Y198),"TEMA crossunder","-----")</f>
        <v>-----</v>
      </c>
      <c r="GL199" s="20" t="str">
        <f>IF(GD199="Bearish","YES","-----")</f>
        <v>-----</v>
      </c>
      <c r="GM199" s="20" t="str">
        <f>IF(GH199="Reverse to Bearish","YES","-----")</f>
        <v>-----</v>
      </c>
      <c r="GN199" s="20" t="str">
        <f>IF(AND(GI199="Bullish",GI198="Bullish",GI197="Bullish",GI196="Bullish"),"YES","-----")</f>
        <v>-----</v>
      </c>
      <c r="GO199" s="20" t="str">
        <f>IF(OR(GK199="TEMA crossunder",GK198="TEMA crossunder",GK197="TEMA crossunder",GK196="TEMA crossunder"),"YES","-----")</f>
        <v>YES</v>
      </c>
      <c r="GP199" s="20" t="str">
        <f>IF(GD199="Bullish","YES","-----")</f>
        <v>YES</v>
      </c>
      <c r="GQ199" s="20" t="str">
        <f>IF(GH199="Reverse to Bullish","YES","-----")</f>
        <v>-----</v>
      </c>
      <c r="GR199" s="20" t="str">
        <f>IF(AND(GI199="Bearish",GI198="Bearish",GI197="Bearish",GI196="Bearish"),"YES","-----")</f>
        <v>YES</v>
      </c>
      <c r="GS199" s="20" t="str">
        <f>IF(OR(GJ199="TEMA crossover",GJ198="TEMA crossover",GJ197="TEMA crossover",GJ196="TEMA crossover"),"YES","-----")</f>
        <v>YES</v>
      </c>
      <c r="GT199" s="20" t="str">
        <f t="shared" si="418"/>
        <v>-----</v>
      </c>
      <c r="GU199" s="20" t="str">
        <f t="shared" si="419"/>
        <v>-----</v>
      </c>
      <c r="GV199" s="20" t="str">
        <f t="shared" si="420"/>
        <v>-----</v>
      </c>
      <c r="GW199" s="20" t="str">
        <f t="shared" si="421"/>
        <v>-----</v>
      </c>
      <c r="GX199" s="20" t="str">
        <f t="shared" si="422"/>
        <v>-----</v>
      </c>
      <c r="GY199" s="20" t="str">
        <f t="shared" si="423"/>
        <v>-----</v>
      </c>
      <c r="GZ199" s="7" t="str">
        <f>IF(G199&gt;BH199,"YES","-----")</f>
        <v>-----</v>
      </c>
      <c r="HA199" s="7" t="str">
        <f>IF(F199&lt;BI199,"YES","-----")</f>
        <v>-----</v>
      </c>
      <c r="HB199">
        <f>BH199-BI199</f>
        <v>4.0199999999995271</v>
      </c>
      <c r="HI199">
        <f t="shared" si="401"/>
        <v>-3.4148399999994581</v>
      </c>
      <c r="HJ199">
        <f t="shared" si="402"/>
        <v>0.60516000000006898</v>
      </c>
      <c r="HK199" s="7"/>
      <c r="HL199" s="7"/>
      <c r="HM199" s="7"/>
      <c r="HN199" s="7"/>
      <c r="HO199" s="7"/>
      <c r="HP199" s="7"/>
      <c r="HQ199" s="28">
        <f t="shared" si="358"/>
        <v>-4.2840000000069267E-2</v>
      </c>
      <c r="HR199" s="28" t="str">
        <f t="shared" si="403"/>
        <v>Bear</v>
      </c>
      <c r="HS199">
        <f t="shared" si="404"/>
        <v>4.2840000000069267E-2</v>
      </c>
    </row>
    <row r="200" spans="1:227" x14ac:dyDescent="0.55000000000000004">
      <c r="A200">
        <f>Validation!A199</f>
        <v>1772087700</v>
      </c>
      <c r="B200" t="str">
        <f>Price!B199</f>
        <v>XAUUSD</v>
      </c>
      <c r="C200" t="str">
        <f>Price!C199</f>
        <v>M5</v>
      </c>
      <c r="D200">
        <f>Price!D199</f>
        <v>5196.79</v>
      </c>
      <c r="E200">
        <f>Price!E199</f>
        <v>5196.8999999999996</v>
      </c>
      <c r="F200">
        <f>Price!F199</f>
        <v>5198.24</v>
      </c>
      <c r="G200">
        <f>Price!G199</f>
        <v>5194.1400000000003</v>
      </c>
      <c r="H200">
        <f>Price!H199</f>
        <v>425</v>
      </c>
      <c r="I200">
        <f>Diagonals!E199</f>
        <v>5182.66</v>
      </c>
      <c r="J200">
        <f>Diagonals!F199</f>
        <v>0</v>
      </c>
      <c r="K200">
        <f>Diagonals!G199</f>
        <v>0</v>
      </c>
      <c r="L200">
        <f>Diagonals!H199</f>
        <v>5176.46</v>
      </c>
      <c r="M200">
        <f>Diagonals!I199</f>
        <v>0</v>
      </c>
      <c r="N200">
        <f>Diagonals!J199</f>
        <v>0</v>
      </c>
      <c r="O200">
        <f>Diagonals!K199</f>
        <v>0</v>
      </c>
      <c r="P200">
        <f>Diagonals!L199</f>
        <v>0</v>
      </c>
      <c r="Q200">
        <f>Trendlines!E199</f>
        <v>5198.8599999999997</v>
      </c>
      <c r="R200">
        <f>Trendlines!F199</f>
        <v>5196.75</v>
      </c>
      <c r="S200">
        <f>Trendlines!G199</f>
        <v>5205.0600000000004</v>
      </c>
      <c r="T200">
        <f>Trendlines!H199</f>
        <v>5161.6899999999996</v>
      </c>
      <c r="U200">
        <f>Trendlines!I199</f>
        <v>5175.38</v>
      </c>
      <c r="V200">
        <f>Trendlines!J199</f>
        <v>5158.7700000000004</v>
      </c>
      <c r="W200">
        <f>Trendlines!K199</f>
        <v>0</v>
      </c>
      <c r="X200">
        <f>Trendlines!L199</f>
        <v>0</v>
      </c>
      <c r="Y200">
        <f>Tema_Hrma_Smma!E199</f>
        <v>5195.59</v>
      </c>
      <c r="Z200">
        <f>Tema_Hrma_Smma!F199</f>
        <v>5196.59</v>
      </c>
      <c r="AA200">
        <f>Tema_Hrma_Smma!G199</f>
        <v>5191.51</v>
      </c>
      <c r="AB200">
        <f>ZScore!H199</f>
        <v>-1</v>
      </c>
      <c r="AC200">
        <f>ZScore!I199</f>
        <v>1.0375799999999999</v>
      </c>
      <c r="AD200">
        <f>ZScore!J199</f>
        <v>3</v>
      </c>
      <c r="AE200">
        <f>HA!E199</f>
        <v>5195.54</v>
      </c>
      <c r="AF200">
        <f>HA!F199</f>
        <v>5198.24</v>
      </c>
      <c r="AG200">
        <f>HA!G199</f>
        <v>5194.1400000000003</v>
      </c>
      <c r="AH200">
        <f>HA!H199</f>
        <v>5196.5200000000004</v>
      </c>
      <c r="AI200">
        <f>HA!I199</f>
        <v>1</v>
      </c>
      <c r="AJ200">
        <f>HA!J199</f>
        <v>0.98</v>
      </c>
      <c r="AK200">
        <f>HA!K199</f>
        <v>-0.69118999999999997</v>
      </c>
      <c r="AL200">
        <f>HA!L199</f>
        <v>1</v>
      </c>
      <c r="AM200">
        <f>KC!E199</f>
        <v>5223.7842600000004</v>
      </c>
      <c r="AN200">
        <f>KC!F199</f>
        <v>5217.8656799999999</v>
      </c>
      <c r="AO200">
        <f>KC!G199</f>
        <v>5211.9471000000003</v>
      </c>
      <c r="AP200">
        <f>KC!H199</f>
        <v>5206.0285100000001</v>
      </c>
      <c r="AQ200">
        <f>KC!I199</f>
        <v>5200.1099299999996</v>
      </c>
      <c r="AR200">
        <f>KC!J199</f>
        <v>5196.0730599999997</v>
      </c>
      <c r="AS200">
        <f>KC!K199</f>
        <v>5190.1544800000001</v>
      </c>
      <c r="AT200">
        <f>KC!L199</f>
        <v>5184.2358999999997</v>
      </c>
      <c r="AU200">
        <f>KC!M199</f>
        <v>5178.3173200000001</v>
      </c>
      <c r="AV200">
        <f>KC!N199</f>
        <v>5172.3987399999996</v>
      </c>
      <c r="AW200">
        <f>SR_Levels!E199</f>
        <v>5193.3500000000004</v>
      </c>
      <c r="AX200">
        <f>SR_Levels!F199</f>
        <v>5178.6000000000004</v>
      </c>
      <c r="AY200">
        <f>SR_Levels!G199</f>
        <v>5161.8900000000003</v>
      </c>
      <c r="AZ200">
        <f>SR_Levels!H199</f>
        <v>5135.8500000000004</v>
      </c>
      <c r="BA200">
        <f>SR_Levels!I199</f>
        <v>5205.3100000000004</v>
      </c>
      <c r="BB200">
        <f>SR_Levels!J199</f>
        <v>0</v>
      </c>
      <c r="BC200">
        <f>SR_Levels!K199</f>
        <v>0</v>
      </c>
      <c r="BD200">
        <f>SR_Levels!L199</f>
        <v>0</v>
      </c>
      <c r="BE200">
        <f>ZigZag!E199</f>
        <v>0</v>
      </c>
      <c r="BF200">
        <f>ZigZag!F199</f>
        <v>0</v>
      </c>
      <c r="BG200">
        <f>ZigZag!G199</f>
        <v>5195.46</v>
      </c>
      <c r="BH200">
        <f>Dual_Tema!E199</f>
        <v>5197.3999999999996</v>
      </c>
      <c r="BI200">
        <f>Dual_Tema!F199</f>
        <v>5193.42</v>
      </c>
      <c r="BJ200">
        <f>Pinbar!E199</f>
        <v>0</v>
      </c>
      <c r="BK200">
        <f>SSA!E199</f>
        <v>5195.9514600000002</v>
      </c>
      <c r="BL200">
        <f>SSA!F199</f>
        <v>5196.2495699999999</v>
      </c>
      <c r="BN200" t="str">
        <f t="shared" si="424"/>
        <v>Red Candle</v>
      </c>
      <c r="BO200" s="34">
        <f t="shared" si="359"/>
        <v>-3.1163374955034406E-4</v>
      </c>
      <c r="BP200" s="34">
        <f t="shared" si="361"/>
        <v>-4.7506760577475937E-4</v>
      </c>
      <c r="BQ200" s="34">
        <f t="shared" si="369"/>
        <v>4.3314711216013713E-4</v>
      </c>
      <c r="BR200" s="34">
        <f t="shared" si="371"/>
        <v>2.675443661701582E-4</v>
      </c>
      <c r="BS200" s="35">
        <f t="shared" si="360"/>
        <v>-5.1945703681499644E-5</v>
      </c>
      <c r="BT200" s="35">
        <f t="shared" si="362"/>
        <v>-3.9597589839845959E-5</v>
      </c>
      <c r="BU200" s="35">
        <f t="shared" si="370"/>
        <v>2.4058807799098858E-5</v>
      </c>
      <c r="BV200" s="35">
        <f t="shared" si="372"/>
        <v>1.1146253058980093E-5</v>
      </c>
      <c r="BW200" s="27">
        <v>96</v>
      </c>
      <c r="BX200">
        <f>F200-G200</f>
        <v>4.0999999999994543</v>
      </c>
      <c r="BY200">
        <f>ABS(F200-D199)</f>
        <v>1.3400000000001455</v>
      </c>
      <c r="BZ200">
        <f>ABS(G200-D199)</f>
        <v>2.7599999999993088</v>
      </c>
      <c r="CA200">
        <f t="shared" si="405"/>
        <v>4.0999999999994543</v>
      </c>
      <c r="CB200">
        <f t="shared" si="363"/>
        <v>4.6071428571427271</v>
      </c>
      <c r="CC200">
        <f t="shared" si="366"/>
        <v>4.3954445883780275</v>
      </c>
      <c r="CD200">
        <f t="shared" si="364"/>
        <v>0.21169826876469955</v>
      </c>
      <c r="CE200">
        <f t="shared" si="367"/>
        <v>1</v>
      </c>
      <c r="CF200">
        <f t="shared" si="368"/>
        <v>10</v>
      </c>
      <c r="CG200" s="7" t="str">
        <f t="shared" si="365"/>
        <v>-----</v>
      </c>
      <c r="CI200" s="27"/>
      <c r="CJ200" s="27"/>
      <c r="CK200" s="27"/>
      <c r="CL200" s="27"/>
      <c r="CM200" s="27"/>
      <c r="CN200" s="27"/>
      <c r="CO200" s="27"/>
      <c r="CP200" s="27"/>
      <c r="CQ200" s="27"/>
      <c r="CR200" s="27"/>
      <c r="CS200" s="27"/>
      <c r="CZ200" s="7" t="str">
        <f>IF(AND(D200&gt;BH200,D200&gt;E200),"Bullish Trigger","-----")</f>
        <v>-----</v>
      </c>
      <c r="DA200" s="7" t="str">
        <f>IF(AND(D200&lt;BI200,D200&lt;E200),"Bearish Trigger","-----")</f>
        <v>-----</v>
      </c>
      <c r="DB200" s="13" t="str">
        <f>IF(AND(W200=BE200,W200&gt;0,BE200&gt;0),"Important High","------")</f>
        <v>------</v>
      </c>
      <c r="DC200" s="13" t="str">
        <f>IF(AND(X200=BF200,X200&gt;0,BF200&gt;0),"Important Low","------")</f>
        <v>------</v>
      </c>
      <c r="DD200" s="7" t="str">
        <f>IF(AND(DB200="Important High",DC200="-----",BJ200=1),"Imp High Rej","-----")</f>
        <v>-----</v>
      </c>
      <c r="DE200" s="7" t="str">
        <f>IF(AND(DB200="-----",DC200="Important Low",BJ200=1),"Imp Low Rej","-----")</f>
        <v>-----</v>
      </c>
      <c r="DF200" s="7" t="str">
        <f>IF(Y200&gt;AM200,"Overbought",IF(Y200&gt;AO200,"Bullish Momentum",IF(Y200&gt;AQ200,"Flat Momentum","-----")))</f>
        <v>-----</v>
      </c>
      <c r="DG200" s="7" t="str">
        <f>IF(Y200&lt;AV200,"Oversold",IF(Y200&lt;AT200,"Bearish Momentum",IF(Y200&lt;AR200,"Flat Momentum","-----")))</f>
        <v>Flat Momentum</v>
      </c>
      <c r="DH200" s="7" t="str">
        <f>IF(AND(DF200="Overbought",AD200=2),"Culminated Thrust","-----")</f>
        <v>-----</v>
      </c>
      <c r="DI200" s="7" t="str">
        <f>IF(AND(DG200="Oversold",AD200=5),"Culminated Thrust","-----")</f>
        <v>-----</v>
      </c>
      <c r="DJ200" s="14">
        <f>(Q200-$D200)/$D200</f>
        <v>3.9832281081200299E-4</v>
      </c>
      <c r="DK200" s="14">
        <f>(R200-$D200)/$D200</f>
        <v>-7.6970591461197436E-6</v>
      </c>
      <c r="DL200" s="14">
        <f>(S200-$D200)/$D200</f>
        <v>1.5913669784617882E-3</v>
      </c>
      <c r="DM200" s="14">
        <f>(T200-$D200)/$D200</f>
        <v>-6.7541694007262872E-3</v>
      </c>
      <c r="DN200" s="14">
        <f>(U200-$D200)/$D200</f>
        <v>-4.1198509079643118E-3</v>
      </c>
      <c r="DO200" s="14">
        <f>(V200-$D200)/$D200</f>
        <v>-7.3160547183933793E-3</v>
      </c>
      <c r="DP200" s="14">
        <f t="shared" si="373"/>
        <v>1.5913669784617882E-3</v>
      </c>
      <c r="DQ200" s="14">
        <f t="shared" si="374"/>
        <v>3.9832281081200299E-4</v>
      </c>
      <c r="DR200" s="14">
        <f t="shared" si="375"/>
        <v>-7.6970591461197436E-6</v>
      </c>
      <c r="DS200" s="14">
        <f t="shared" si="376"/>
        <v>-4.1198509079643118E-3</v>
      </c>
      <c r="DT200" s="14">
        <f t="shared" si="377"/>
        <v>-6.7541694007262872E-3</v>
      </c>
      <c r="DU200" s="14">
        <f t="shared" si="378"/>
        <v>-7.3160547183933793E-3</v>
      </c>
      <c r="DV200" t="str">
        <f>IF($D200&gt;Q200,"SUP","RES")</f>
        <v>RES</v>
      </c>
      <c r="DW200" t="str">
        <f>IF($D200&gt;R200,"SUP","RES")</f>
        <v>SUP</v>
      </c>
      <c r="DX200" t="str">
        <f>IF($D200&gt;S200,"SUP","RES")</f>
        <v>RES</v>
      </c>
      <c r="DY200" t="str">
        <f>IF($D200&gt;T200,"SUP","RES")</f>
        <v>SUP</v>
      </c>
      <c r="DZ200" t="str">
        <f>IF($D200&gt;U200,"SUP","RES")</f>
        <v>SUP</v>
      </c>
      <c r="EA200" t="str">
        <f>IF($D200&gt;V200,"SUP","RES")</f>
        <v>SUP</v>
      </c>
      <c r="EB200" s="7">
        <f t="shared" si="379"/>
        <v>2</v>
      </c>
      <c r="EC200" s="7">
        <f t="shared" si="380"/>
        <v>4</v>
      </c>
      <c r="ED200" s="13" t="str">
        <f t="shared" si="381"/>
        <v>-----</v>
      </c>
      <c r="EE200" s="13" t="str">
        <f t="shared" si="382"/>
        <v>-----</v>
      </c>
      <c r="EF200" s="7">
        <f>IF(OR(ED200="All Sup",EE200="All Res"),"na",((D200-MIN(Q200:V200))/(MAX(Q200:V200)-MIN(Q200:V200))))</f>
        <v>0.82134370274356361</v>
      </c>
      <c r="EG200">
        <v>1.4999999999999999E-4</v>
      </c>
      <c r="EH200">
        <f>Q200*(1+$EG200)</f>
        <v>5199.6398289999997</v>
      </c>
      <c r="EI200">
        <f>Q200*(1-$EG200)</f>
        <v>5198.0801709999996</v>
      </c>
      <c r="EJ200">
        <f>R200*(1+$EG200)</f>
        <v>5197.5295125000002</v>
      </c>
      <c r="EK200">
        <f>R200*(1-$EG200)</f>
        <v>5195.9704874999998</v>
      </c>
      <c r="EL200">
        <f>S200*(1+$EG200)</f>
        <v>5205.8407590000006</v>
      </c>
      <c r="EM200">
        <f>S200*(1-$EG200)</f>
        <v>5204.2792410000002</v>
      </c>
      <c r="EN200">
        <f>T200*(1+$EG200)</f>
        <v>5162.4642535000003</v>
      </c>
      <c r="EO200">
        <f>T200*(1-$EG200)</f>
        <v>5160.9157464999998</v>
      </c>
      <c r="EP200">
        <f>U200*(1+$EG200)</f>
        <v>5176.1563070000002</v>
      </c>
      <c r="EQ200">
        <f>U200*(1-$EG200)</f>
        <v>5174.603693</v>
      </c>
      <c r="ER200">
        <f>V200*(1+$EG200)</f>
        <v>5159.5438155000011</v>
      </c>
      <c r="ES200">
        <f>V200*(1-$EG200)</f>
        <v>5157.9961845000007</v>
      </c>
      <c r="ET200" s="7" t="str">
        <f t="shared" si="383"/>
        <v>-----</v>
      </c>
      <c r="EU200" s="7" t="str">
        <f t="shared" si="384"/>
        <v>TOUCH</v>
      </c>
      <c r="EV200" s="7" t="str">
        <f t="shared" si="385"/>
        <v>-----</v>
      </c>
      <c r="EW200" s="7" t="str">
        <f t="shared" si="386"/>
        <v>-----</v>
      </c>
      <c r="EX200" s="7" t="str">
        <f t="shared" si="387"/>
        <v>-----</v>
      </c>
      <c r="EY200" s="7" t="str">
        <f t="shared" si="388"/>
        <v>-----</v>
      </c>
      <c r="EZ200">
        <f t="shared" si="406"/>
        <v>5</v>
      </c>
      <c r="FA200">
        <f t="shared" si="407"/>
        <v>0</v>
      </c>
      <c r="FB200">
        <f t="shared" si="408"/>
        <v>198</v>
      </c>
      <c r="FC200">
        <f t="shared" si="409"/>
        <v>198</v>
      </c>
      <c r="FD200">
        <f t="shared" si="410"/>
        <v>198</v>
      </c>
      <c r="FE200">
        <f t="shared" si="411"/>
        <v>198</v>
      </c>
      <c r="FF200">
        <f t="shared" si="412"/>
        <v>7</v>
      </c>
      <c r="FG200">
        <f t="shared" si="413"/>
        <v>9</v>
      </c>
      <c r="FH200">
        <f t="shared" si="414"/>
        <v>0</v>
      </c>
      <c r="FI200">
        <f t="shared" si="415"/>
        <v>0</v>
      </c>
      <c r="FJ200">
        <f t="shared" si="416"/>
        <v>0</v>
      </c>
      <c r="FK200">
        <f t="shared" si="417"/>
        <v>0</v>
      </c>
      <c r="FL200" s="7" t="str">
        <f t="shared" si="389"/>
        <v>-----</v>
      </c>
      <c r="FM200" s="7">
        <f t="shared" si="390"/>
        <v>9</v>
      </c>
      <c r="FN200" s="7" t="str">
        <f t="shared" si="391"/>
        <v>-----</v>
      </c>
      <c r="FO200" s="7" t="str">
        <f t="shared" si="392"/>
        <v>-----</v>
      </c>
      <c r="FP200" s="7" t="str">
        <f t="shared" si="393"/>
        <v>-----</v>
      </c>
      <c r="FQ200" s="7" t="str">
        <f t="shared" si="394"/>
        <v>-----</v>
      </c>
      <c r="FR200" s="13" t="str">
        <f>IF(FL200="-----","-----",(D200-Q200)/Q200)</f>
        <v>-----</v>
      </c>
      <c r="FS200" s="13">
        <f>IF(FM200="-----","-----",(Q200-R200)/R200)</f>
        <v>4.0602299514113104E-4</v>
      </c>
      <c r="FT200" s="13" t="str">
        <f>IF(FN200="-----","-----",(R200-S200)/S200)</f>
        <v>-----</v>
      </c>
      <c r="FU200" s="13" t="str">
        <f>IF(FO200="-----","-----",(S200-T200)/T200)</f>
        <v>-----</v>
      </c>
      <c r="FV200" s="13" t="str">
        <f>IF(FP200="-----","-----",(T200-U200)/U200)</f>
        <v>-----</v>
      </c>
      <c r="FW200" s="13" t="str">
        <f>IF(FQ200="-----","-----",(U200-V200)/V200)</f>
        <v>-----</v>
      </c>
      <c r="FX200" s="7" t="str">
        <f t="shared" si="395"/>
        <v>-----</v>
      </c>
      <c r="FY200" s="7" t="str">
        <f t="shared" si="396"/>
        <v>Support</v>
      </c>
      <c r="FZ200" s="7" t="str">
        <f t="shared" si="397"/>
        <v>-----</v>
      </c>
      <c r="GA200" s="7" t="str">
        <f t="shared" si="398"/>
        <v>-----</v>
      </c>
      <c r="GB200" s="7" t="str">
        <f t="shared" si="399"/>
        <v>-----</v>
      </c>
      <c r="GC200" s="7" t="str">
        <f t="shared" si="400"/>
        <v>-----</v>
      </c>
      <c r="GD200" s="7" t="str">
        <f>IF(AND(BG200&gt;AA200,BG199&gt;AA199,BG198&gt;AA198,BG197&gt;AA197,BG196&gt;AA196,BG195&gt;AA195,BG194&gt;AA194,BG193&gt;AA193,BG192&gt;AA192,BG191&gt;AA191,BG190&gt;AA190,BG189&gt;AA189),"Bullish",IF(AND(BG200&lt;AA200,BG199&lt;AA199,BG198&lt;AA198,BG197&lt;AA197,BG196&lt;AA196,BG195&lt;AA195,BG194&lt;AA194,BG193&lt;AA193,BG192&lt;AA192,BG191&lt;AA191,BG190&lt;AA190,BG189&lt;AA189),"Bearish","-----"))</f>
        <v>Bullish</v>
      </c>
      <c r="GE200">
        <f>(Z200-BG200)/BG200</f>
        <v>2.1749758442950366E-4</v>
      </c>
      <c r="GI200" s="7" t="str">
        <f>IF(Y200&gt;Z200,"Bullish","Bearish")</f>
        <v>Bearish</v>
      </c>
      <c r="GJ200" s="19" t="str">
        <f>IF(AND(D200&gt;Y200,D199&lt;Y199),"TEMA crossover","-----")</f>
        <v>-----</v>
      </c>
      <c r="GK200" s="19" t="str">
        <f>IF(AND(D200&lt;Y200,D199&gt;Y199),"TEMA crossunder","-----")</f>
        <v>-----</v>
      </c>
      <c r="GL200" s="20" t="str">
        <f>IF(GD200="Bearish","YES","-----")</f>
        <v>-----</v>
      </c>
      <c r="GM200" s="20" t="str">
        <f>IF(GH200="Reverse to Bearish","YES","-----")</f>
        <v>-----</v>
      </c>
      <c r="GN200" s="20" t="str">
        <f>IF(AND(GI200="Bullish",GI199="Bullish",GI198="Bullish",GI197="Bullish"),"YES","-----")</f>
        <v>-----</v>
      </c>
      <c r="GO200" s="20" t="str">
        <f>IF(OR(GK200="TEMA crossunder",GK199="TEMA crossunder",GK198="TEMA crossunder",GK197="TEMA crossunder"),"YES","-----")</f>
        <v>YES</v>
      </c>
      <c r="GP200" s="20" t="str">
        <f>IF(GD200="Bullish","YES","-----")</f>
        <v>YES</v>
      </c>
      <c r="GQ200" s="20" t="str">
        <f>IF(GH200="Reverse to Bullish","YES","-----")</f>
        <v>-----</v>
      </c>
      <c r="GR200" s="20" t="str">
        <f>IF(AND(GI200="Bearish",GI199="Bearish",GI198="Bearish",GI197="Bearish"),"YES","-----")</f>
        <v>YES</v>
      </c>
      <c r="GS200" s="20" t="str">
        <f>IF(OR(GJ200="TEMA crossover",GJ199="TEMA crossover",GJ198="TEMA crossover",GJ197="TEMA crossover"),"YES","-----")</f>
        <v>YES</v>
      </c>
      <c r="GT200" s="20" t="str">
        <f t="shared" si="418"/>
        <v>-----</v>
      </c>
      <c r="GU200" s="20" t="str">
        <f t="shared" si="419"/>
        <v>-----</v>
      </c>
      <c r="GV200" s="20" t="str">
        <f t="shared" si="420"/>
        <v>-----</v>
      </c>
      <c r="GW200" s="20" t="str">
        <f t="shared" si="421"/>
        <v>-----</v>
      </c>
      <c r="GX200" s="20" t="str">
        <f t="shared" si="422"/>
        <v>-----</v>
      </c>
      <c r="GY200" s="20" t="str">
        <f t="shared" si="423"/>
        <v>-----</v>
      </c>
      <c r="GZ200" s="7" t="str">
        <f>IF(G200&gt;BH200,"YES","-----")</f>
        <v>-----</v>
      </c>
      <c r="HA200" s="7" t="str">
        <f>IF(F200&lt;BI200,"YES","-----")</f>
        <v>-----</v>
      </c>
      <c r="HB200">
        <f>BH200-BI200</f>
        <v>3.9799999999995634</v>
      </c>
      <c r="HI200">
        <f t="shared" si="401"/>
        <v>-2.5314600000001519</v>
      </c>
      <c r="HJ200">
        <f t="shared" si="402"/>
        <v>1.4485399999994115</v>
      </c>
      <c r="HK200" s="7"/>
      <c r="HL200" s="7"/>
      <c r="HM200" s="7"/>
      <c r="HN200" s="7"/>
      <c r="HO200" s="7"/>
      <c r="HP200" s="7"/>
      <c r="HQ200" s="28">
        <f t="shared" si="358"/>
        <v>-0.2981099999997241</v>
      </c>
      <c r="HR200" s="28" t="str">
        <f t="shared" si="403"/>
        <v>Bear</v>
      </c>
      <c r="HS200">
        <f t="shared" si="404"/>
        <v>0.2981099999997241</v>
      </c>
    </row>
    <row r="201" spans="1:227" x14ac:dyDescent="0.55000000000000004">
      <c r="A201">
        <f>Validation!A200</f>
        <v>1772088000</v>
      </c>
      <c r="B201" t="str">
        <f>Price!B200</f>
        <v>XAUUSD</v>
      </c>
      <c r="C201" t="str">
        <f>Price!C200</f>
        <v>M5</v>
      </c>
      <c r="D201">
        <f>Price!D200</f>
        <v>5196.4399999999996</v>
      </c>
      <c r="E201">
        <f>Price!E200</f>
        <v>5196.79</v>
      </c>
      <c r="F201">
        <f>Price!F200</f>
        <v>5197.21</v>
      </c>
      <c r="G201">
        <f>Price!G200</f>
        <v>5194.2700000000004</v>
      </c>
      <c r="H201">
        <f>Price!H200</f>
        <v>369</v>
      </c>
      <c r="I201">
        <f>Diagonals!E200</f>
        <v>5182.84</v>
      </c>
      <c r="J201">
        <f>Diagonals!F200</f>
        <v>0</v>
      </c>
      <c r="K201">
        <f>Diagonals!G200</f>
        <v>0</v>
      </c>
      <c r="L201">
        <f>Diagonals!H200</f>
        <v>5176.13</v>
      </c>
      <c r="M201">
        <f>Diagonals!I200</f>
        <v>0</v>
      </c>
      <c r="N201">
        <f>Diagonals!J200</f>
        <v>0</v>
      </c>
      <c r="O201">
        <f>Diagonals!K200</f>
        <v>0</v>
      </c>
      <c r="P201">
        <f>Diagonals!L200</f>
        <v>0</v>
      </c>
      <c r="Q201">
        <f>Trendlines!E200</f>
        <v>5198.87</v>
      </c>
      <c r="R201">
        <f>Trendlines!F200</f>
        <v>5196.72</v>
      </c>
      <c r="S201">
        <f>Trendlines!G200</f>
        <v>5205.05</v>
      </c>
      <c r="T201">
        <f>Trendlines!H200</f>
        <v>5161.76</v>
      </c>
      <c r="U201">
        <f>Trendlines!I200</f>
        <v>5175.3999999999996</v>
      </c>
      <c r="V201">
        <f>Trendlines!J200</f>
        <v>5158.8100000000004</v>
      </c>
      <c r="W201">
        <f>Trendlines!K200</f>
        <v>0</v>
      </c>
      <c r="X201">
        <f>Trendlines!L200</f>
        <v>0</v>
      </c>
      <c r="Y201">
        <f>Tema_Hrma_Smma!E200</f>
        <v>5195.6400000000003</v>
      </c>
      <c r="Z201">
        <f>Tema_Hrma_Smma!F200</f>
        <v>5196.46</v>
      </c>
      <c r="AA201">
        <f>Tema_Hrma_Smma!G200</f>
        <v>5191.6400000000003</v>
      </c>
      <c r="AB201">
        <f>ZScore!H200</f>
        <v>-1</v>
      </c>
      <c r="AC201">
        <f>ZScore!I200</f>
        <v>0.95003000000000004</v>
      </c>
      <c r="AD201">
        <f>ZScore!J200</f>
        <v>3</v>
      </c>
      <c r="AE201">
        <f>HA!E200</f>
        <v>5196.03</v>
      </c>
      <c r="AF201">
        <f>HA!F200</f>
        <v>5197.21</v>
      </c>
      <c r="AG201">
        <f>HA!G200</f>
        <v>5194.2700000000004</v>
      </c>
      <c r="AH201">
        <f>HA!H200</f>
        <v>5196.18</v>
      </c>
      <c r="AI201">
        <f>HA!I200</f>
        <v>1</v>
      </c>
      <c r="AJ201">
        <f>HA!J200</f>
        <v>0.15</v>
      </c>
      <c r="AK201">
        <f>HA!K200</f>
        <v>-1.00017</v>
      </c>
      <c r="AL201">
        <f>HA!L200</f>
        <v>2</v>
      </c>
      <c r="AM201">
        <f>KC!E200</f>
        <v>5223.6719899999998</v>
      </c>
      <c r="AN201">
        <f>KC!F200</f>
        <v>5217.7721199999996</v>
      </c>
      <c r="AO201">
        <f>KC!G200</f>
        <v>5211.8722399999997</v>
      </c>
      <c r="AP201">
        <f>KC!H200</f>
        <v>5205.9723599999998</v>
      </c>
      <c r="AQ201">
        <f>KC!I200</f>
        <v>5200.0724899999996</v>
      </c>
      <c r="AR201">
        <f>KC!J200</f>
        <v>5196.0695299999998</v>
      </c>
      <c r="AS201">
        <f>KC!K200</f>
        <v>5190.1696499999998</v>
      </c>
      <c r="AT201">
        <f>KC!L200</f>
        <v>5184.2697799999996</v>
      </c>
      <c r="AU201">
        <f>KC!M200</f>
        <v>5178.3698999999997</v>
      </c>
      <c r="AV201">
        <f>KC!N200</f>
        <v>5172.4700199999997</v>
      </c>
      <c r="AW201">
        <f>SR_Levels!E200</f>
        <v>5193.3500000000004</v>
      </c>
      <c r="AX201">
        <f>SR_Levels!F200</f>
        <v>5178.6000000000004</v>
      </c>
      <c r="AY201">
        <f>SR_Levels!G200</f>
        <v>5161.8900000000003</v>
      </c>
      <c r="AZ201">
        <f>SR_Levels!H200</f>
        <v>5135.8500000000004</v>
      </c>
      <c r="BA201">
        <f>SR_Levels!I200</f>
        <v>5205.3100000000004</v>
      </c>
      <c r="BB201">
        <f>SR_Levels!J200</f>
        <v>0</v>
      </c>
      <c r="BC201">
        <f>SR_Levels!K200</f>
        <v>0</v>
      </c>
      <c r="BD201">
        <f>SR_Levels!L200</f>
        <v>0</v>
      </c>
      <c r="BE201">
        <f>ZigZag!E200</f>
        <v>0</v>
      </c>
      <c r="BF201">
        <f>ZigZag!F200</f>
        <v>0</v>
      </c>
      <c r="BG201">
        <f>ZigZag!G200</f>
        <v>5195.5</v>
      </c>
      <c r="BH201">
        <f>Dual_Tema!E200</f>
        <v>5197.1099999999997</v>
      </c>
      <c r="BI201">
        <f>Dual_Tema!F200</f>
        <v>5193.72</v>
      </c>
      <c r="BJ201">
        <f>Pinbar!E200</f>
        <v>0</v>
      </c>
      <c r="BK201">
        <f>SSA!E200</f>
        <v>5195.06286</v>
      </c>
      <c r="BL201">
        <f>SSA!F200</f>
        <v>5195.6562199999998</v>
      </c>
      <c r="BN201" t="str">
        <f t="shared" si="424"/>
        <v>Red Candle</v>
      </c>
      <c r="BO201" s="34">
        <f t="shared" si="359"/>
        <v>-2.981921858257186E-4</v>
      </c>
      <c r="BP201" s="34">
        <f t="shared" si="361"/>
        <v>-6.2503726183671393E-4</v>
      </c>
      <c r="BQ201" s="34">
        <f t="shared" si="369"/>
        <v>-2.7126600421345515E-4</v>
      </c>
      <c r="BR201" s="34">
        <f t="shared" si="371"/>
        <v>4.196940468901289E-4</v>
      </c>
      <c r="BS201" s="35">
        <f t="shared" si="360"/>
        <v>-4.9704873664513372E-5</v>
      </c>
      <c r="BT201" s="35">
        <f t="shared" si="362"/>
        <v>-5.2101365931589427E-5</v>
      </c>
      <c r="BU201" s="35">
        <f t="shared" si="370"/>
        <v>-1.507226438401954E-5</v>
      </c>
      <c r="BV201" s="35">
        <f t="shared" si="372"/>
        <v>1.7483736171053366E-5</v>
      </c>
      <c r="BW201" s="27">
        <v>96</v>
      </c>
      <c r="BX201">
        <f>F201-G201</f>
        <v>2.9399999999995998</v>
      </c>
      <c r="BY201">
        <f>ABS(F201-D200)</f>
        <v>0.42000000000007276</v>
      </c>
      <c r="BZ201">
        <f>ABS(G201-D200)</f>
        <v>2.5199999999995271</v>
      </c>
      <c r="CA201">
        <f t="shared" si="405"/>
        <v>2.9399999999995998</v>
      </c>
      <c r="CB201">
        <f t="shared" si="363"/>
        <v>4.6335714285712912</v>
      </c>
      <c r="CC201">
        <f t="shared" si="366"/>
        <v>4.2914842606367118</v>
      </c>
      <c r="CD201">
        <f t="shared" si="364"/>
        <v>0.34208716793457938</v>
      </c>
      <c r="CE201">
        <f t="shared" si="367"/>
        <v>1</v>
      </c>
      <c r="CF201">
        <f t="shared" si="368"/>
        <v>11</v>
      </c>
      <c r="CG201" s="7" t="str">
        <f t="shared" si="365"/>
        <v>-----</v>
      </c>
      <c r="CI201" s="27"/>
      <c r="CJ201" s="27"/>
      <c r="CK201" s="27"/>
      <c r="CL201" s="27"/>
      <c r="CM201" s="27"/>
      <c r="CN201" s="27"/>
      <c r="CO201" s="27"/>
      <c r="CP201" s="27"/>
      <c r="CQ201" s="27"/>
      <c r="CR201" s="27"/>
      <c r="CS201" s="27"/>
      <c r="CZ201" s="7" t="str">
        <f>IF(AND(D201&gt;BH201,D201&gt;E201),"Bullish Trigger","-----")</f>
        <v>-----</v>
      </c>
      <c r="DA201" s="7" t="str">
        <f>IF(AND(D201&lt;BI201,D201&lt;E201),"Bearish Trigger","-----")</f>
        <v>-----</v>
      </c>
      <c r="DB201" s="13" t="str">
        <f>IF(AND(W201=BE201,W201&gt;0,BE201&gt;0),"Important High","------")</f>
        <v>------</v>
      </c>
      <c r="DC201" s="13" t="str">
        <f>IF(AND(X201=BF201,X201&gt;0,BF201&gt;0),"Important Low","------")</f>
        <v>------</v>
      </c>
      <c r="DD201" s="7" t="str">
        <f>IF(AND(DB201="Important High",DC201="-----",BJ201=1),"Imp High Rej","-----")</f>
        <v>-----</v>
      </c>
      <c r="DE201" s="7" t="str">
        <f>IF(AND(DB201="-----",DC201="Important Low",BJ201=1),"Imp Low Rej","-----")</f>
        <v>-----</v>
      </c>
      <c r="DF201" s="7" t="str">
        <f>IF(Y201&gt;AM201,"Overbought",IF(Y201&gt;AO201,"Bullish Momentum",IF(Y201&gt;AQ201,"Flat Momentum","-----")))</f>
        <v>-----</v>
      </c>
      <c r="DG201" s="7" t="str">
        <f>IF(Y201&lt;AV201,"Oversold",IF(Y201&lt;AT201,"Bearish Momentum",IF(Y201&lt;AR201,"Flat Momentum","-----")))</f>
        <v>Flat Momentum</v>
      </c>
      <c r="DH201" s="7" t="str">
        <f>IF(AND(DF201="Overbought",AD201=2),"Culminated Thrust","-----")</f>
        <v>-----</v>
      </c>
      <c r="DI201" s="7" t="str">
        <f>IF(AND(DG201="Oversold",AD201=5),"Culminated Thrust","-----")</f>
        <v>-----</v>
      </c>
      <c r="DJ201" s="14">
        <f>(Q201-$D201)/$D201</f>
        <v>4.6762783751958865E-4</v>
      </c>
      <c r="DK201" s="14">
        <f>(R201-$D201)/$D201</f>
        <v>5.3883043006491915E-5</v>
      </c>
      <c r="DL201" s="14">
        <f>(S201-$D201)/$D201</f>
        <v>1.6569035724458634E-3</v>
      </c>
      <c r="DM201" s="14">
        <f>(T201-$D201)/$D201</f>
        <v>-6.6737997552169144E-3</v>
      </c>
      <c r="DN201" s="14">
        <f>(U201-$D201)/$D201</f>
        <v>-4.0489258030497735E-3</v>
      </c>
      <c r="DO201" s="14">
        <f>(V201-$D201)/$D201</f>
        <v>-7.2414961011768066E-3</v>
      </c>
      <c r="DP201" s="14">
        <f t="shared" si="373"/>
        <v>1.6569035724458634E-3</v>
      </c>
      <c r="DQ201" s="14">
        <f t="shared" si="374"/>
        <v>4.6762783751958865E-4</v>
      </c>
      <c r="DR201" s="14">
        <f t="shared" si="375"/>
        <v>5.3883043006491915E-5</v>
      </c>
      <c r="DS201" s="14">
        <f t="shared" si="376"/>
        <v>-4.0489258030497735E-3</v>
      </c>
      <c r="DT201" s="14">
        <f t="shared" si="377"/>
        <v>-6.6737997552169144E-3</v>
      </c>
      <c r="DU201" s="14">
        <f t="shared" si="378"/>
        <v>-7.2414961011768066E-3</v>
      </c>
      <c r="DV201" t="str">
        <f>IF($D201&gt;Q201,"SUP","RES")</f>
        <v>RES</v>
      </c>
      <c r="DW201" t="str">
        <f>IF($D201&gt;R201,"SUP","RES")</f>
        <v>RES</v>
      </c>
      <c r="DX201" t="str">
        <f>IF($D201&gt;S201,"SUP","RES")</f>
        <v>RES</v>
      </c>
      <c r="DY201" t="str">
        <f>IF($D201&gt;T201,"SUP","RES")</f>
        <v>SUP</v>
      </c>
      <c r="DZ201" t="str">
        <f>IF($D201&gt;U201,"SUP","RES")</f>
        <v>SUP</v>
      </c>
      <c r="EA201" t="str">
        <f>IF($D201&gt;V201,"SUP","RES")</f>
        <v>SUP</v>
      </c>
      <c r="EB201" s="7">
        <f t="shared" si="379"/>
        <v>3</v>
      </c>
      <c r="EC201" s="7">
        <f t="shared" si="380"/>
        <v>3</v>
      </c>
      <c r="ED201" s="13" t="str">
        <f t="shared" si="381"/>
        <v>-----</v>
      </c>
      <c r="EE201" s="13" t="str">
        <f t="shared" si="382"/>
        <v>-----</v>
      </c>
      <c r="EF201" s="7">
        <f>IF(OR(ED201="All Sup",EE201="All Res"),"na",((D201-MIN(Q201:V201))/(MAX(Q201:V201)-MIN(Q201:V201))))</f>
        <v>0.81379757785465778</v>
      </c>
      <c r="EG201">
        <v>1.4999999999999999E-4</v>
      </c>
      <c r="EH201">
        <f>Q201*(1+$EG201)</f>
        <v>5199.6498305000005</v>
      </c>
      <c r="EI201">
        <f>Q201*(1-$EG201)</f>
        <v>5198.0901695000002</v>
      </c>
      <c r="EJ201">
        <f>R201*(1+$EG201)</f>
        <v>5197.4995080000008</v>
      </c>
      <c r="EK201">
        <f>R201*(1-$EG201)</f>
        <v>5195.9404920000006</v>
      </c>
      <c r="EL201">
        <f>S201*(1+$EG201)</f>
        <v>5205.8307575000008</v>
      </c>
      <c r="EM201">
        <f>S201*(1-$EG201)</f>
        <v>5204.2692425000005</v>
      </c>
      <c r="EN201">
        <f>T201*(1+$EG201)</f>
        <v>5162.5342640000008</v>
      </c>
      <c r="EO201">
        <f>T201*(1-$EG201)</f>
        <v>5160.9857360000005</v>
      </c>
      <c r="EP201">
        <f>U201*(1+$EG201)</f>
        <v>5176.1763099999998</v>
      </c>
      <c r="EQ201">
        <f>U201*(1-$EG201)</f>
        <v>5174.6236899999994</v>
      </c>
      <c r="ER201">
        <f>V201*(1+$EG201)</f>
        <v>5159.5838215000012</v>
      </c>
      <c r="ES201">
        <f>V201*(1-$EG201)</f>
        <v>5158.0361785000005</v>
      </c>
      <c r="ET201" s="7" t="str">
        <f t="shared" si="383"/>
        <v>-----</v>
      </c>
      <c r="EU201" s="7" t="str">
        <f t="shared" si="384"/>
        <v>TOUCH</v>
      </c>
      <c r="EV201" s="7" t="str">
        <f t="shared" si="385"/>
        <v>-----</v>
      </c>
      <c r="EW201" s="7" t="str">
        <f t="shared" si="386"/>
        <v>-----</v>
      </c>
      <c r="EX201" s="7" t="str">
        <f t="shared" si="387"/>
        <v>-----</v>
      </c>
      <c r="EY201" s="7" t="str">
        <f t="shared" si="388"/>
        <v>-----</v>
      </c>
      <c r="EZ201">
        <f t="shared" si="406"/>
        <v>6</v>
      </c>
      <c r="FA201">
        <f t="shared" si="407"/>
        <v>0</v>
      </c>
      <c r="FB201">
        <f t="shared" si="408"/>
        <v>199</v>
      </c>
      <c r="FC201">
        <f t="shared" si="409"/>
        <v>199</v>
      </c>
      <c r="FD201">
        <f t="shared" si="410"/>
        <v>199</v>
      </c>
      <c r="FE201">
        <f t="shared" si="411"/>
        <v>199</v>
      </c>
      <c r="FF201">
        <f t="shared" si="412"/>
        <v>7</v>
      </c>
      <c r="FG201">
        <f t="shared" si="413"/>
        <v>10</v>
      </c>
      <c r="FH201">
        <f t="shared" si="414"/>
        <v>0</v>
      </c>
      <c r="FI201">
        <f t="shared" si="415"/>
        <v>0</v>
      </c>
      <c r="FJ201">
        <f t="shared" si="416"/>
        <v>0</v>
      </c>
      <c r="FK201">
        <f t="shared" si="417"/>
        <v>0</v>
      </c>
      <c r="FL201" s="7" t="str">
        <f t="shared" si="389"/>
        <v>-----</v>
      </c>
      <c r="FM201" s="7">
        <f t="shared" si="390"/>
        <v>10</v>
      </c>
      <c r="FN201" s="7" t="str">
        <f t="shared" si="391"/>
        <v>-----</v>
      </c>
      <c r="FO201" s="7" t="str">
        <f t="shared" si="392"/>
        <v>-----</v>
      </c>
      <c r="FP201" s="7" t="str">
        <f t="shared" si="393"/>
        <v>-----</v>
      </c>
      <c r="FQ201" s="7" t="str">
        <f t="shared" si="394"/>
        <v>-----</v>
      </c>
      <c r="FR201" s="13" t="str">
        <f>IF(FL201="-----","-----",(D201-Q201)/Q201)</f>
        <v>-----</v>
      </c>
      <c r="FS201" s="13">
        <f>IF(FM201="-----","-----",(Q201-R201)/R201)</f>
        <v>4.1372250188573484E-4</v>
      </c>
      <c r="FT201" s="13" t="str">
        <f>IF(FN201="-----","-----",(R201-S201)/S201)</f>
        <v>-----</v>
      </c>
      <c r="FU201" s="13" t="str">
        <f>IF(FO201="-----","-----",(S201-T201)/T201)</f>
        <v>-----</v>
      </c>
      <c r="FV201" s="13" t="str">
        <f>IF(FP201="-----","-----",(T201-U201)/U201)</f>
        <v>-----</v>
      </c>
      <c r="FW201" s="13" t="str">
        <f>IF(FQ201="-----","-----",(U201-V201)/V201)</f>
        <v>-----</v>
      </c>
      <c r="FX201" s="7" t="str">
        <f t="shared" si="395"/>
        <v>-----</v>
      </c>
      <c r="FY201" s="7" t="str">
        <f t="shared" si="396"/>
        <v>Support</v>
      </c>
      <c r="FZ201" s="7" t="str">
        <f t="shared" si="397"/>
        <v>-----</v>
      </c>
      <c r="GA201" s="7" t="str">
        <f t="shared" si="398"/>
        <v>-----</v>
      </c>
      <c r="GB201" s="7" t="str">
        <f t="shared" si="399"/>
        <v>-----</v>
      </c>
      <c r="GC201" s="7" t="str">
        <f t="shared" si="400"/>
        <v>-----</v>
      </c>
      <c r="GD201" s="7" t="str">
        <f>IF(AND(BG201&gt;AA201,BG200&gt;AA200,BG199&gt;AA199,BG198&gt;AA198,BG197&gt;AA197,BG196&gt;AA196,BG195&gt;AA195,BG194&gt;AA194,BG193&gt;AA193,BG192&gt;AA192,BG191&gt;AA191,BG190&gt;AA190),"Bullish",IF(AND(BG201&lt;AA201,BG200&lt;AA200,BG199&lt;AA199,BG198&lt;AA198,BG197&lt;AA197,BG196&lt;AA196,BG195&lt;AA195,BG194&lt;AA194,BG193&lt;AA193,BG192&lt;AA192,BG191&lt;AA191,BG190&lt;AA190),"Bearish","-----"))</f>
        <v>Bullish</v>
      </c>
      <c r="GE201">
        <f>(Z201-BG201)/BG201</f>
        <v>1.8477528630546364E-4</v>
      </c>
      <c r="GI201" s="7" t="str">
        <f>IF(Y201&gt;Z201,"Bullish","Bearish")</f>
        <v>Bearish</v>
      </c>
      <c r="GJ201" s="19" t="str">
        <f>IF(AND(D201&gt;Y201,D200&lt;Y200),"TEMA crossover","-----")</f>
        <v>-----</v>
      </c>
      <c r="GK201" s="19" t="str">
        <f>IF(AND(D201&lt;Y201,D200&gt;Y200),"TEMA crossunder","-----")</f>
        <v>-----</v>
      </c>
      <c r="GL201" s="20" t="str">
        <f>IF(GD201="Bearish","YES","-----")</f>
        <v>-----</v>
      </c>
      <c r="GM201" s="20" t="str">
        <f>IF(GH201="Reverse to Bearish","YES","-----")</f>
        <v>-----</v>
      </c>
      <c r="GN201" s="20" t="str">
        <f>IF(AND(GI201="Bullish",GI200="Bullish",GI199="Bullish",GI198="Bullish"),"YES","-----")</f>
        <v>-----</v>
      </c>
      <c r="GO201" s="20" t="str">
        <f>IF(OR(GK201="TEMA crossunder",GK200="TEMA crossunder",GK199="TEMA crossunder",GK198="TEMA crossunder"),"YES","-----")</f>
        <v>YES</v>
      </c>
      <c r="GP201" s="20" t="str">
        <f>IF(GD201="Bullish","YES","-----")</f>
        <v>YES</v>
      </c>
      <c r="GQ201" s="20" t="str">
        <f>IF(GH201="Reverse to Bullish","YES","-----")</f>
        <v>-----</v>
      </c>
      <c r="GR201" s="20" t="str">
        <f>IF(AND(GI201="Bearish",GI200="Bearish",GI199="Bearish",GI198="Bearish"),"YES","-----")</f>
        <v>YES</v>
      </c>
      <c r="GS201" s="20" t="str">
        <f>IF(OR(GJ201="TEMA crossover",GJ200="TEMA crossover",GJ199="TEMA crossover",GJ198="TEMA crossover"),"YES","-----")</f>
        <v>YES</v>
      </c>
      <c r="GT201" s="20" t="str">
        <f t="shared" si="418"/>
        <v>-----</v>
      </c>
      <c r="GU201" s="20" t="str">
        <f t="shared" si="419"/>
        <v>-----</v>
      </c>
      <c r="GV201" s="20" t="str">
        <f t="shared" si="420"/>
        <v>-----</v>
      </c>
      <c r="GW201" s="20" t="str">
        <f t="shared" si="421"/>
        <v>-----</v>
      </c>
      <c r="GX201" s="20" t="str">
        <f t="shared" si="422"/>
        <v>-----</v>
      </c>
      <c r="GY201" s="20" t="str">
        <f t="shared" si="423"/>
        <v>-----</v>
      </c>
      <c r="GZ201" s="7" t="str">
        <f>IF(G201&gt;BH201,"YES","-----")</f>
        <v>-----</v>
      </c>
      <c r="HA201" s="7" t="str">
        <f>IF(F201&lt;BI201,"YES","-----")</f>
        <v>-----</v>
      </c>
      <c r="HB201">
        <f>BH201-BI201</f>
        <v>3.3899999999994179</v>
      </c>
      <c r="HI201">
        <f t="shared" si="401"/>
        <v>-1.3428599999997459</v>
      </c>
      <c r="HJ201">
        <f t="shared" si="402"/>
        <v>2.047139999999672</v>
      </c>
      <c r="HK201" s="7"/>
      <c r="HL201" s="7"/>
      <c r="HM201" s="7"/>
      <c r="HN201" s="7"/>
      <c r="HO201" s="7"/>
      <c r="HP201" s="7"/>
      <c r="HQ201" s="28">
        <f t="shared" ref="HQ201:HQ264" si="425">BK201-BL201</f>
        <v>-0.59335999999984779</v>
      </c>
      <c r="HR201" s="28" t="str">
        <f t="shared" si="403"/>
        <v>Bear</v>
      </c>
      <c r="HS201">
        <f t="shared" si="404"/>
        <v>0.59335999999984779</v>
      </c>
    </row>
    <row r="202" spans="1:227" x14ac:dyDescent="0.55000000000000004">
      <c r="A202">
        <f>Validation!A201</f>
        <v>1772088300</v>
      </c>
      <c r="B202" t="str">
        <f>Price!B201</f>
        <v>XAUUSD</v>
      </c>
      <c r="C202" t="str">
        <f>Price!C201</f>
        <v>M5</v>
      </c>
      <c r="D202">
        <f>Price!D201</f>
        <v>5192.8</v>
      </c>
      <c r="E202">
        <f>Price!E201</f>
        <v>5196.4399999999996</v>
      </c>
      <c r="F202">
        <f>Price!F201</f>
        <v>5196.96</v>
      </c>
      <c r="G202">
        <f>Price!G201</f>
        <v>5192.25</v>
      </c>
      <c r="H202">
        <f>Price!H201</f>
        <v>386</v>
      </c>
      <c r="I202">
        <f>Diagonals!E201</f>
        <v>5183.0200000000004</v>
      </c>
      <c r="J202">
        <f>Diagonals!F201</f>
        <v>0</v>
      </c>
      <c r="K202">
        <f>Diagonals!G201</f>
        <v>0</v>
      </c>
      <c r="L202">
        <f>Diagonals!H201</f>
        <v>5175.8</v>
      </c>
      <c r="M202">
        <f>Diagonals!I201</f>
        <v>0</v>
      </c>
      <c r="N202">
        <f>Diagonals!J201</f>
        <v>0</v>
      </c>
      <c r="O202">
        <f>Diagonals!K201</f>
        <v>0</v>
      </c>
      <c r="P202">
        <f>Diagonals!L201</f>
        <v>0</v>
      </c>
      <c r="Q202">
        <f>Trendlines!E201</f>
        <v>5198.88</v>
      </c>
      <c r="R202">
        <f>Trendlines!F201</f>
        <v>5196.7</v>
      </c>
      <c r="S202">
        <f>Trendlines!G201</f>
        <v>5205.03</v>
      </c>
      <c r="T202">
        <f>Trendlines!H201</f>
        <v>5161.84</v>
      </c>
      <c r="U202">
        <f>Trendlines!I201</f>
        <v>5175.43</v>
      </c>
      <c r="V202">
        <f>Trendlines!J201</f>
        <v>5158.8500000000004</v>
      </c>
      <c r="W202">
        <f>Trendlines!K201</f>
        <v>0</v>
      </c>
      <c r="X202">
        <f>Trendlines!L201</f>
        <v>0</v>
      </c>
      <c r="Y202">
        <f>Tema_Hrma_Smma!E201</f>
        <v>5194.7299999999996</v>
      </c>
      <c r="Z202">
        <f>Tema_Hrma_Smma!F201</f>
        <v>5196.12</v>
      </c>
      <c r="AA202">
        <f>Tema_Hrma_Smma!G201</f>
        <v>5191.7299999999996</v>
      </c>
      <c r="AB202">
        <f>ZScore!H201</f>
        <v>-1</v>
      </c>
      <c r="AC202">
        <f>ZScore!I201</f>
        <v>0.25274000000000002</v>
      </c>
      <c r="AD202">
        <f>ZScore!J201</f>
        <v>3</v>
      </c>
      <c r="AE202">
        <f>HA!E201</f>
        <v>5196.1000000000004</v>
      </c>
      <c r="AF202">
        <f>HA!F201</f>
        <v>5196.96</v>
      </c>
      <c r="AG202">
        <f>HA!G201</f>
        <v>5192.25</v>
      </c>
      <c r="AH202">
        <f>HA!H201</f>
        <v>5194.6099999999997</v>
      </c>
      <c r="AI202">
        <f>HA!I201</f>
        <v>-1</v>
      </c>
      <c r="AJ202">
        <f>HA!J201</f>
        <v>1.49</v>
      </c>
      <c r="AK202">
        <f>HA!K201</f>
        <v>-0.48432999999999998</v>
      </c>
      <c r="AL202">
        <f>HA!L201</f>
        <v>-1</v>
      </c>
      <c r="AM202">
        <f>KC!E201</f>
        <v>5223.5795200000002</v>
      </c>
      <c r="AN202">
        <f>KC!F201</f>
        <v>5217.6865600000001</v>
      </c>
      <c r="AO202">
        <f>KC!G201</f>
        <v>5211.7935900000002</v>
      </c>
      <c r="AP202">
        <f>KC!H201</f>
        <v>5205.9006300000001</v>
      </c>
      <c r="AQ202">
        <f>KC!I201</f>
        <v>5200.00767</v>
      </c>
      <c r="AR202">
        <f>KC!J201</f>
        <v>5196.0162200000004</v>
      </c>
      <c r="AS202">
        <f>KC!K201</f>
        <v>5190.1232600000003</v>
      </c>
      <c r="AT202">
        <f>KC!L201</f>
        <v>5184.2303000000002</v>
      </c>
      <c r="AU202">
        <f>KC!M201</f>
        <v>5178.3373300000003</v>
      </c>
      <c r="AV202">
        <f>KC!N201</f>
        <v>5172.4443700000002</v>
      </c>
      <c r="AW202">
        <f>SR_Levels!E201</f>
        <v>5178.6000000000004</v>
      </c>
      <c r="AX202">
        <f>SR_Levels!F201</f>
        <v>5161.8900000000003</v>
      </c>
      <c r="AY202">
        <f>SR_Levels!G201</f>
        <v>5135.8500000000004</v>
      </c>
      <c r="AZ202">
        <f>SR_Levels!H201</f>
        <v>0</v>
      </c>
      <c r="BA202">
        <f>SR_Levels!I201</f>
        <v>5193.3500000000004</v>
      </c>
      <c r="BB202">
        <f>SR_Levels!J201</f>
        <v>5205.3100000000004</v>
      </c>
      <c r="BC202">
        <f>SR_Levels!K201</f>
        <v>0</v>
      </c>
      <c r="BD202">
        <f>SR_Levels!L201</f>
        <v>0</v>
      </c>
      <c r="BE202">
        <f>ZigZag!E201</f>
        <v>0</v>
      </c>
      <c r="BF202">
        <f>ZigZag!F201</f>
        <v>0</v>
      </c>
      <c r="BG202">
        <f>ZigZag!G201</f>
        <v>5195.3900000000003</v>
      </c>
      <c r="BH202">
        <f>Dual_Tema!E201</f>
        <v>5196.84</v>
      </c>
      <c r="BI202">
        <f>Dual_Tema!F201</f>
        <v>5192.9399999999996</v>
      </c>
      <c r="BJ202">
        <f>Pinbar!E201</f>
        <v>0</v>
      </c>
      <c r="BK202">
        <f>SSA!E201</f>
        <v>5193.8986699999996</v>
      </c>
      <c r="BL202">
        <f>SSA!F201</f>
        <v>5194.7774399999998</v>
      </c>
      <c r="BN202" t="str">
        <f t="shared" si="424"/>
        <v>Red Candle</v>
      </c>
      <c r="BO202" s="34">
        <f t="shared" ref="BO202:BO265" si="426">(D202/D196)-1</f>
        <v>-6.2739845190395993E-4</v>
      </c>
      <c r="BP202" s="34">
        <f t="shared" si="361"/>
        <v>-2.0793703358568116E-4</v>
      </c>
      <c r="BQ202" s="34">
        <f t="shared" si="369"/>
        <v>-1.3500467323868115E-3</v>
      </c>
      <c r="BR202" s="34">
        <f t="shared" si="371"/>
        <v>2.7353035223787181E-4</v>
      </c>
      <c r="BS202" s="35">
        <f t="shared" ref="BS202:BS265" si="427">((BO202+1)^(1/6))-1</f>
        <v>-1.0459375447047226E-4</v>
      </c>
      <c r="BT202" s="35">
        <f t="shared" si="362"/>
        <v>-1.7329737795668265E-5</v>
      </c>
      <c r="BU202" s="35">
        <f t="shared" si="370"/>
        <v>-7.50504539358543E-5</v>
      </c>
      <c r="BV202" s="35">
        <f t="shared" si="372"/>
        <v>1.1395604497366207E-5</v>
      </c>
      <c r="BW202" s="27">
        <v>96</v>
      </c>
      <c r="BX202">
        <f>F202-G202</f>
        <v>4.7100000000000364</v>
      </c>
      <c r="BY202">
        <f>ABS(F202-D201)</f>
        <v>0.52000000000043656</v>
      </c>
      <c r="BZ202">
        <f>ABS(G202-D201)</f>
        <v>4.1899999999995998</v>
      </c>
      <c r="CA202">
        <f t="shared" si="405"/>
        <v>4.7100000000000364</v>
      </c>
      <c r="CB202">
        <f t="shared" si="363"/>
        <v>4.4399999999998601</v>
      </c>
      <c r="CC202">
        <f t="shared" si="366"/>
        <v>4.3213782420198061</v>
      </c>
      <c r="CD202">
        <f t="shared" si="364"/>
        <v>0.11862175798005392</v>
      </c>
      <c r="CE202">
        <f t="shared" si="367"/>
        <v>1</v>
      </c>
      <c r="CF202">
        <f t="shared" si="368"/>
        <v>12</v>
      </c>
      <c r="CG202" s="7" t="str">
        <f t="shared" si="365"/>
        <v>-----</v>
      </c>
      <c r="CI202" s="27"/>
      <c r="CJ202" s="27"/>
      <c r="CK202" s="27"/>
      <c r="CL202" s="27"/>
      <c r="CM202" s="27"/>
      <c r="CN202" s="27"/>
      <c r="CO202" s="27"/>
      <c r="CP202" s="27"/>
      <c r="CQ202" s="27"/>
      <c r="CR202" s="27"/>
      <c r="CS202" s="27"/>
      <c r="CZ202" s="7" t="str">
        <f>IF(AND(D202&gt;BH202,D202&gt;E202),"Bullish Trigger","-----")</f>
        <v>-----</v>
      </c>
      <c r="DA202" s="7" t="str">
        <f>IF(AND(D202&lt;BI202,D202&lt;E202),"Bearish Trigger","-----")</f>
        <v>Bearish Trigger</v>
      </c>
      <c r="DB202" s="13" t="str">
        <f>IF(AND(W202=BE202,W202&gt;0,BE202&gt;0),"Important High","------")</f>
        <v>------</v>
      </c>
      <c r="DC202" s="13" t="str">
        <f>IF(AND(X202=BF202,X202&gt;0,BF202&gt;0),"Important Low","------")</f>
        <v>------</v>
      </c>
      <c r="DD202" s="7" t="str">
        <f>IF(AND(DB202="Important High",DC202="-----",BJ202=1),"Imp High Rej","-----")</f>
        <v>-----</v>
      </c>
      <c r="DE202" s="7" t="str">
        <f>IF(AND(DB202="-----",DC202="Important Low",BJ202=1),"Imp Low Rej","-----")</f>
        <v>-----</v>
      </c>
      <c r="DF202" s="7" t="str">
        <f>IF(Y202&gt;AM202,"Overbought",IF(Y202&gt;AO202,"Bullish Momentum",IF(Y202&gt;AQ202,"Flat Momentum","-----")))</f>
        <v>-----</v>
      </c>
      <c r="DG202" s="7" t="str">
        <f>IF(Y202&lt;AV202,"Oversold",IF(Y202&lt;AT202,"Bearish Momentum",IF(Y202&lt;AR202,"Flat Momentum","-----")))</f>
        <v>Flat Momentum</v>
      </c>
      <c r="DH202" s="7" t="str">
        <f>IF(AND(DF202="Overbought",AD202=2),"Culminated Thrust","-----")</f>
        <v>-----</v>
      </c>
      <c r="DI202" s="7" t="str">
        <f>IF(AND(DG202="Oversold",AD202=5),"Culminated Thrust","-----")</f>
        <v>-----</v>
      </c>
      <c r="DJ202" s="14">
        <f>(Q202-$D202)/$D202</f>
        <v>1.170851948852243E-3</v>
      </c>
      <c r="DK202" s="14">
        <f>(R202-$D202)/$D202</f>
        <v>7.5103990140187112E-4</v>
      </c>
      <c r="DL202" s="14">
        <f>(S202-$D202)/$D202</f>
        <v>2.355184101062926E-3</v>
      </c>
      <c r="DM202" s="14">
        <f>(T202-$D202)/$D202</f>
        <v>-5.9621013711292628E-3</v>
      </c>
      <c r="DN202" s="14">
        <f>(U202-$D202)/$D202</f>
        <v>-3.3450161762440091E-3</v>
      </c>
      <c r="DO202" s="14">
        <f>(V202-$D202)/$D202</f>
        <v>-6.5378986288707084E-3</v>
      </c>
      <c r="DP202" s="14">
        <f t="shared" si="373"/>
        <v>2.355184101062926E-3</v>
      </c>
      <c r="DQ202" s="14">
        <f t="shared" si="374"/>
        <v>1.170851948852243E-3</v>
      </c>
      <c r="DR202" s="14">
        <f t="shared" si="375"/>
        <v>7.5103990140187112E-4</v>
      </c>
      <c r="DS202" s="14">
        <f t="shared" si="376"/>
        <v>-3.3450161762440091E-3</v>
      </c>
      <c r="DT202" s="14">
        <f t="shared" si="377"/>
        <v>-5.9621013711292628E-3</v>
      </c>
      <c r="DU202" s="14">
        <f t="shared" si="378"/>
        <v>-6.5378986288707084E-3</v>
      </c>
      <c r="DV202" t="str">
        <f>IF($D202&gt;Q202,"SUP","RES")</f>
        <v>RES</v>
      </c>
      <c r="DW202" t="str">
        <f>IF($D202&gt;R202,"SUP","RES")</f>
        <v>RES</v>
      </c>
      <c r="DX202" t="str">
        <f>IF($D202&gt;S202,"SUP","RES")</f>
        <v>RES</v>
      </c>
      <c r="DY202" t="str">
        <f>IF($D202&gt;T202,"SUP","RES")</f>
        <v>SUP</v>
      </c>
      <c r="DZ202" t="str">
        <f>IF($D202&gt;U202,"SUP","RES")</f>
        <v>SUP</v>
      </c>
      <c r="EA202" t="str">
        <f>IF($D202&gt;V202,"SUP","RES")</f>
        <v>SUP</v>
      </c>
      <c r="EB202" s="7">
        <f t="shared" si="379"/>
        <v>3</v>
      </c>
      <c r="EC202" s="7">
        <f t="shared" si="380"/>
        <v>3</v>
      </c>
      <c r="ED202" s="13" t="str">
        <f t="shared" si="381"/>
        <v>-----</v>
      </c>
      <c r="EE202" s="13" t="str">
        <f t="shared" si="382"/>
        <v>-----</v>
      </c>
      <c r="EF202" s="7">
        <f>IF(OR(ED202="All Sup",EE202="All Res"),"na",((D202-MIN(Q202:V202))/(MAX(Q202:V202)-MIN(Q202:V202))))</f>
        <v>0.735166738847992</v>
      </c>
      <c r="EG202">
        <v>1.4999999999999999E-4</v>
      </c>
      <c r="EH202">
        <f>Q202*(1+$EG202)</f>
        <v>5199.6598320000003</v>
      </c>
      <c r="EI202">
        <f>Q202*(1-$EG202)</f>
        <v>5198.1001679999999</v>
      </c>
      <c r="EJ202">
        <f>R202*(1+$EG202)</f>
        <v>5197.4795050000002</v>
      </c>
      <c r="EK202">
        <f>R202*(1-$EG202)</f>
        <v>5195.9204950000003</v>
      </c>
      <c r="EL202">
        <f>S202*(1+$EG202)</f>
        <v>5205.8107545000003</v>
      </c>
      <c r="EM202">
        <f>S202*(1-$EG202)</f>
        <v>5204.2492455000001</v>
      </c>
      <c r="EN202">
        <f>T202*(1+$EG202)</f>
        <v>5162.6142760000002</v>
      </c>
      <c r="EO202">
        <f>T202*(1-$EG202)</f>
        <v>5161.065724</v>
      </c>
      <c r="EP202">
        <f>U202*(1+$EG202)</f>
        <v>5176.2063145000011</v>
      </c>
      <c r="EQ202">
        <f>U202*(1-$EG202)</f>
        <v>5174.6536855000004</v>
      </c>
      <c r="ER202">
        <f>V202*(1+$EG202)</f>
        <v>5159.6238275000005</v>
      </c>
      <c r="ES202">
        <f>V202*(1-$EG202)</f>
        <v>5158.0761725000002</v>
      </c>
      <c r="ET202" s="7" t="str">
        <f t="shared" si="383"/>
        <v>-----</v>
      </c>
      <c r="EU202" s="7" t="str">
        <f t="shared" si="384"/>
        <v>TOUCH</v>
      </c>
      <c r="EV202" s="7" t="str">
        <f t="shared" si="385"/>
        <v>-----</v>
      </c>
      <c r="EW202" s="7" t="str">
        <f t="shared" si="386"/>
        <v>-----</v>
      </c>
      <c r="EX202" s="7" t="str">
        <f t="shared" si="387"/>
        <v>-----</v>
      </c>
      <c r="EY202" s="7" t="str">
        <f t="shared" si="388"/>
        <v>-----</v>
      </c>
      <c r="EZ202">
        <f t="shared" si="406"/>
        <v>7</v>
      </c>
      <c r="FA202">
        <f t="shared" si="407"/>
        <v>0</v>
      </c>
      <c r="FB202">
        <f t="shared" si="408"/>
        <v>200</v>
      </c>
      <c r="FC202">
        <f t="shared" si="409"/>
        <v>200</v>
      </c>
      <c r="FD202">
        <f t="shared" si="410"/>
        <v>200</v>
      </c>
      <c r="FE202">
        <f t="shared" si="411"/>
        <v>200</v>
      </c>
      <c r="FF202">
        <f t="shared" si="412"/>
        <v>7</v>
      </c>
      <c r="FG202">
        <f t="shared" si="413"/>
        <v>11</v>
      </c>
      <c r="FH202">
        <f t="shared" si="414"/>
        <v>0</v>
      </c>
      <c r="FI202">
        <f t="shared" si="415"/>
        <v>0</v>
      </c>
      <c r="FJ202">
        <f t="shared" si="416"/>
        <v>0</v>
      </c>
      <c r="FK202">
        <f t="shared" si="417"/>
        <v>0</v>
      </c>
      <c r="FL202" s="7" t="str">
        <f t="shared" si="389"/>
        <v>-----</v>
      </c>
      <c r="FM202" s="7">
        <f t="shared" si="390"/>
        <v>11</v>
      </c>
      <c r="FN202" s="7" t="str">
        <f t="shared" si="391"/>
        <v>-----</v>
      </c>
      <c r="FO202" s="7" t="str">
        <f t="shared" si="392"/>
        <v>-----</v>
      </c>
      <c r="FP202" s="7" t="str">
        <f t="shared" si="393"/>
        <v>-----</v>
      </c>
      <c r="FQ202" s="7" t="str">
        <f t="shared" si="394"/>
        <v>-----</v>
      </c>
      <c r="FR202" s="13" t="str">
        <f>IF(FL202="-----","-----",(D202-Q202)/Q202)</f>
        <v>-----</v>
      </c>
      <c r="FS202" s="13">
        <f>IF(FM202="-----","-----",(Q202-R202)/R202)</f>
        <v>4.1949698847351034E-4</v>
      </c>
      <c r="FT202" s="13" t="str">
        <f>IF(FN202="-----","-----",(R202-S202)/S202)</f>
        <v>-----</v>
      </c>
      <c r="FU202" s="13" t="str">
        <f>IF(FO202="-----","-----",(S202-T202)/T202)</f>
        <v>-----</v>
      </c>
      <c r="FV202" s="13" t="str">
        <f>IF(FP202="-----","-----",(T202-U202)/U202)</f>
        <v>-----</v>
      </c>
      <c r="FW202" s="13" t="str">
        <f>IF(FQ202="-----","-----",(U202-V202)/V202)</f>
        <v>-----</v>
      </c>
      <c r="FX202" s="7" t="str">
        <f t="shared" si="395"/>
        <v>-----</v>
      </c>
      <c r="FY202" s="7" t="str">
        <f t="shared" si="396"/>
        <v>Support</v>
      </c>
      <c r="FZ202" s="7" t="str">
        <f t="shared" si="397"/>
        <v>-----</v>
      </c>
      <c r="GA202" s="7" t="str">
        <f t="shared" si="398"/>
        <v>-----</v>
      </c>
      <c r="GB202" s="7" t="str">
        <f t="shared" si="399"/>
        <v>-----</v>
      </c>
      <c r="GC202" s="7" t="str">
        <f t="shared" si="400"/>
        <v>-----</v>
      </c>
      <c r="GD202" s="7" t="str">
        <f>IF(AND(BG202&gt;AA202,BG201&gt;AA201,BG200&gt;AA200,BG199&gt;AA199,BG198&gt;AA198,BG197&gt;AA197,BG196&gt;AA196,BG195&gt;AA195,BG194&gt;AA194,BG193&gt;AA193,BG192&gt;AA192,BG191&gt;AA191),"Bullish",IF(AND(BG202&lt;AA202,BG201&lt;AA201,BG200&lt;AA200,BG199&lt;AA199,BG198&lt;AA198,BG197&lt;AA197,BG196&lt;AA196,BG195&lt;AA195,BG194&lt;AA194,BG193&lt;AA193,BG192&lt;AA192,BG191&lt;AA191),"Bearish","-----"))</f>
        <v>Bullish</v>
      </c>
      <c r="GE202">
        <f>(Z202-BG202)/BG202</f>
        <v>1.4050918217873218E-4</v>
      </c>
      <c r="GI202" s="7" t="str">
        <f>IF(Y202&gt;Z202,"Bullish","Bearish")</f>
        <v>Bearish</v>
      </c>
      <c r="GJ202" s="19" t="str">
        <f>IF(AND(D202&gt;Y202,D201&lt;Y201),"TEMA crossover","-----")</f>
        <v>-----</v>
      </c>
      <c r="GK202" s="19" t="str">
        <f>IF(AND(D202&lt;Y202,D201&gt;Y201),"TEMA crossunder","-----")</f>
        <v>TEMA crossunder</v>
      </c>
      <c r="GL202" s="20" t="str">
        <f>IF(GD202="Bearish","YES","-----")</f>
        <v>-----</v>
      </c>
      <c r="GM202" s="20" t="str">
        <f>IF(GH202="Reverse to Bearish","YES","-----")</f>
        <v>-----</v>
      </c>
      <c r="GN202" s="20" t="str">
        <f>IF(AND(GI202="Bullish",GI201="Bullish",GI200="Bullish",GI199="Bullish"),"YES","-----")</f>
        <v>-----</v>
      </c>
      <c r="GO202" s="20" t="str">
        <f>IF(OR(GK202="TEMA crossunder",GK201="TEMA crossunder",GK200="TEMA crossunder",GK199="TEMA crossunder"),"YES","-----")</f>
        <v>YES</v>
      </c>
      <c r="GP202" s="20" t="str">
        <f>IF(GD202="Bullish","YES","-----")</f>
        <v>YES</v>
      </c>
      <c r="GQ202" s="20" t="str">
        <f>IF(GH202="Reverse to Bullish","YES","-----")</f>
        <v>-----</v>
      </c>
      <c r="GR202" s="20" t="str">
        <f>IF(AND(GI202="Bearish",GI201="Bearish",GI200="Bearish",GI199="Bearish"),"YES","-----")</f>
        <v>YES</v>
      </c>
      <c r="GS202" s="20" t="str">
        <f>IF(OR(GJ202="TEMA crossover",GJ201="TEMA crossover",GJ200="TEMA crossover",GJ199="TEMA crossover"),"YES","-----")</f>
        <v>YES</v>
      </c>
      <c r="GT202" s="20" t="str">
        <f t="shared" si="418"/>
        <v>-----</v>
      </c>
      <c r="GU202" s="20" t="str">
        <f t="shared" si="419"/>
        <v>-----</v>
      </c>
      <c r="GV202" s="20" t="str">
        <f t="shared" si="420"/>
        <v>-----</v>
      </c>
      <c r="GW202" s="20" t="str">
        <f t="shared" si="421"/>
        <v>-----</v>
      </c>
      <c r="GX202" s="20" t="str">
        <f t="shared" si="422"/>
        <v>-----</v>
      </c>
      <c r="GY202" s="20" t="str">
        <f t="shared" si="423"/>
        <v>-----</v>
      </c>
      <c r="GZ202" s="7" t="str">
        <f>IF(G202&gt;BH202,"YES","-----")</f>
        <v>-----</v>
      </c>
      <c r="HA202" s="7" t="str">
        <f>IF(F202&lt;BI202,"YES","-----")</f>
        <v>-----</v>
      </c>
      <c r="HB202">
        <f>BH202-BI202</f>
        <v>3.9000000000005457</v>
      </c>
      <c r="HI202">
        <f t="shared" si="401"/>
        <v>-0.9586699999999837</v>
      </c>
      <c r="HJ202">
        <f t="shared" si="402"/>
        <v>2.941330000000562</v>
      </c>
      <c r="HK202" s="7"/>
      <c r="HL202" s="7"/>
      <c r="HM202" s="7"/>
      <c r="HN202" s="7"/>
      <c r="HO202" s="7"/>
      <c r="HP202" s="7"/>
      <c r="HQ202" s="28">
        <f t="shared" si="425"/>
        <v>-0.87877000000025873</v>
      </c>
      <c r="HR202" s="28" t="str">
        <f t="shared" si="403"/>
        <v>Bear</v>
      </c>
      <c r="HS202">
        <f t="shared" si="404"/>
        <v>0.87877000000025873</v>
      </c>
    </row>
    <row r="203" spans="1:227" x14ac:dyDescent="0.55000000000000004">
      <c r="A203">
        <f>Validation!A202</f>
        <v>1772088600</v>
      </c>
      <c r="B203" t="str">
        <f>Price!B202</f>
        <v>XAUUSD</v>
      </c>
      <c r="C203" t="str">
        <f>Price!C202</f>
        <v>M5</v>
      </c>
      <c r="D203">
        <f>Price!D202</f>
        <v>5192.66</v>
      </c>
      <c r="E203">
        <f>Price!E202</f>
        <v>5192.79</v>
      </c>
      <c r="F203">
        <f>Price!F202</f>
        <v>5196.8100000000004</v>
      </c>
      <c r="G203">
        <f>Price!G202</f>
        <v>5191.22</v>
      </c>
      <c r="H203">
        <f>Price!H202</f>
        <v>477</v>
      </c>
      <c r="I203">
        <f>Diagonals!E202</f>
        <v>5183.1899999999996</v>
      </c>
      <c r="J203">
        <f>Diagonals!F202</f>
        <v>0</v>
      </c>
      <c r="K203">
        <f>Diagonals!G202</f>
        <v>0</v>
      </c>
      <c r="L203">
        <f>Diagonals!H202</f>
        <v>5175.47</v>
      </c>
      <c r="M203">
        <f>Diagonals!I202</f>
        <v>0</v>
      </c>
      <c r="N203">
        <f>Diagonals!J202</f>
        <v>0</v>
      </c>
      <c r="O203">
        <f>Diagonals!K202</f>
        <v>0</v>
      </c>
      <c r="P203">
        <f>Diagonals!L202</f>
        <v>0</v>
      </c>
      <c r="Q203">
        <f>Trendlines!E202</f>
        <v>5198.88</v>
      </c>
      <c r="R203">
        <f>Trendlines!F202</f>
        <v>5196.67</v>
      </c>
      <c r="S203">
        <f>Trendlines!G202</f>
        <v>5205.01</v>
      </c>
      <c r="T203">
        <f>Trendlines!H202</f>
        <v>5161.91</v>
      </c>
      <c r="U203">
        <f>Trendlines!I202</f>
        <v>5175.45</v>
      </c>
      <c r="V203">
        <f>Trendlines!J202</f>
        <v>5158.8900000000003</v>
      </c>
      <c r="W203">
        <f>Trendlines!K202</f>
        <v>0</v>
      </c>
      <c r="X203">
        <f>Trendlines!L202</f>
        <v>0</v>
      </c>
      <c r="Y203">
        <f>Tema_Hrma_Smma!E202</f>
        <v>5193.97</v>
      </c>
      <c r="Z203">
        <f>Tema_Hrma_Smma!F202</f>
        <v>5195.68</v>
      </c>
      <c r="AA203">
        <f>Tema_Hrma_Smma!G202</f>
        <v>5191.79</v>
      </c>
      <c r="AB203">
        <f>ZScore!H202</f>
        <v>-1</v>
      </c>
      <c r="AC203">
        <f>ZScore!I202</f>
        <v>1.02901</v>
      </c>
      <c r="AD203">
        <f>ZScore!J202</f>
        <v>3</v>
      </c>
      <c r="AE203">
        <f>HA!E202</f>
        <v>5195.3599999999997</v>
      </c>
      <c r="AF203">
        <f>HA!F202</f>
        <v>5196.8100000000004</v>
      </c>
      <c r="AG203">
        <f>HA!G202</f>
        <v>5191.22</v>
      </c>
      <c r="AH203">
        <f>HA!H202</f>
        <v>5193.37</v>
      </c>
      <c r="AI203">
        <f>HA!I202</f>
        <v>-1</v>
      </c>
      <c r="AJ203">
        <f>HA!J202</f>
        <v>1.99</v>
      </c>
      <c r="AK203">
        <f>HA!K202</f>
        <v>-0.28935</v>
      </c>
      <c r="AL203">
        <f>HA!L202</f>
        <v>-2</v>
      </c>
      <c r="AM203">
        <f>KC!E202</f>
        <v>5223.4153200000001</v>
      </c>
      <c r="AN203">
        <f>KC!F202</f>
        <v>5217.5415599999997</v>
      </c>
      <c r="AO203">
        <f>KC!G202</f>
        <v>5211.6677900000004</v>
      </c>
      <c r="AP203">
        <f>KC!H202</f>
        <v>5205.79403</v>
      </c>
      <c r="AQ203">
        <f>KC!I202</f>
        <v>5199.9202599999999</v>
      </c>
      <c r="AR203">
        <f>KC!J202</f>
        <v>5195.9018800000003</v>
      </c>
      <c r="AS203">
        <f>KC!K202</f>
        <v>5190.0281100000002</v>
      </c>
      <c r="AT203">
        <f>KC!L202</f>
        <v>5184.15434</v>
      </c>
      <c r="AU203">
        <f>KC!M202</f>
        <v>5178.2805799999996</v>
      </c>
      <c r="AV203">
        <f>KC!N202</f>
        <v>5172.4068100000004</v>
      </c>
      <c r="AW203">
        <f>SR_Levels!E202</f>
        <v>5178.6000000000004</v>
      </c>
      <c r="AX203">
        <f>SR_Levels!F202</f>
        <v>5161.8900000000003</v>
      </c>
      <c r="AY203">
        <f>SR_Levels!G202</f>
        <v>5135.8500000000004</v>
      </c>
      <c r="AZ203">
        <f>SR_Levels!H202</f>
        <v>0</v>
      </c>
      <c r="BA203">
        <f>SR_Levels!I202</f>
        <v>5193.3500000000004</v>
      </c>
      <c r="BB203">
        <f>SR_Levels!J202</f>
        <v>5205.3100000000004</v>
      </c>
      <c r="BC203">
        <f>SR_Levels!K202</f>
        <v>0</v>
      </c>
      <c r="BD203">
        <f>SR_Levels!L202</f>
        <v>0</v>
      </c>
      <c r="BE203">
        <f>ZigZag!E202</f>
        <v>0</v>
      </c>
      <c r="BF203">
        <f>ZigZag!F202</f>
        <v>0</v>
      </c>
      <c r="BG203">
        <f>ZigZag!G202</f>
        <v>5195.26</v>
      </c>
      <c r="BH203">
        <f>Dual_Tema!E202</f>
        <v>5196.63</v>
      </c>
      <c r="BI203">
        <f>Dual_Tema!F202</f>
        <v>5191.96</v>
      </c>
      <c r="BJ203">
        <f>Pinbar!E202</f>
        <v>0</v>
      </c>
      <c r="BK203">
        <f>SSA!E202</f>
        <v>5192.6411600000001</v>
      </c>
      <c r="BL203">
        <f>SSA!F202</f>
        <v>5193.7093000000004</v>
      </c>
      <c r="BN203" t="str">
        <f t="shared" si="424"/>
        <v>Red Candle</v>
      </c>
      <c r="BO203" s="34">
        <f t="shared" si="426"/>
        <v>-7.2742108058587718E-4</v>
      </c>
      <c r="BP203" s="34">
        <f t="shared" si="361"/>
        <v>-2.9263521864864028E-4</v>
      </c>
      <c r="BQ203" s="34">
        <f t="shared" si="369"/>
        <v>-1.9316856023111617E-3</v>
      </c>
      <c r="BR203" s="34">
        <f t="shared" si="371"/>
        <v>9.629069003924684E-6</v>
      </c>
      <c r="BS203" s="35">
        <f t="shared" si="427"/>
        <v>-1.2127360904012896E-4</v>
      </c>
      <c r="BT203" s="35">
        <f t="shared" si="362"/>
        <v>-2.4389539627800438E-5</v>
      </c>
      <c r="BU203" s="35">
        <f t="shared" si="370"/>
        <v>-1.0741388144186459E-4</v>
      </c>
      <c r="BV203" s="35">
        <f t="shared" si="372"/>
        <v>4.0120935729248686E-7</v>
      </c>
      <c r="BW203" s="27">
        <v>96</v>
      </c>
      <c r="BX203">
        <f>F203-G203</f>
        <v>5.5900000000001455</v>
      </c>
      <c r="BY203">
        <f>ABS(F203-D202)</f>
        <v>4.0100000000002183</v>
      </c>
      <c r="BZ203">
        <f>ABS(G203-D202)</f>
        <v>1.5799999999999272</v>
      </c>
      <c r="CA203">
        <f t="shared" si="405"/>
        <v>5.5900000000001455</v>
      </c>
      <c r="CB203">
        <f t="shared" si="363"/>
        <v>4.6414285714284107</v>
      </c>
      <c r="CC203">
        <f t="shared" si="366"/>
        <v>4.4119940818755445</v>
      </c>
      <c r="CD203">
        <f t="shared" si="364"/>
        <v>0.22943448955286616</v>
      </c>
      <c r="CE203">
        <f t="shared" si="367"/>
        <v>1</v>
      </c>
      <c r="CF203">
        <f t="shared" si="368"/>
        <v>13</v>
      </c>
      <c r="CG203" s="7" t="str">
        <f t="shared" si="365"/>
        <v>High Volatility Period</v>
      </c>
      <c r="CI203" s="27"/>
      <c r="CJ203" s="27"/>
      <c r="CK203" s="27"/>
      <c r="CL203" s="27"/>
      <c r="CM203" s="27"/>
      <c r="CN203" s="27"/>
      <c r="CO203" s="27"/>
      <c r="CP203" s="27"/>
      <c r="CQ203" s="27"/>
      <c r="CR203" s="27"/>
      <c r="CS203" s="27"/>
      <c r="CZ203" s="7" t="str">
        <f>IF(AND(D203&gt;BH203,D203&gt;E203),"Bullish Trigger","-----")</f>
        <v>-----</v>
      </c>
      <c r="DA203" s="7" t="str">
        <f>IF(AND(D203&lt;BI203,D203&lt;E203),"Bearish Trigger","-----")</f>
        <v>-----</v>
      </c>
      <c r="DB203" s="13" t="str">
        <f>IF(AND(W203=BE203,W203&gt;0,BE203&gt;0),"Important High","------")</f>
        <v>------</v>
      </c>
      <c r="DC203" s="13" t="str">
        <f>IF(AND(X203=BF203,X203&gt;0,BF203&gt;0),"Important Low","------")</f>
        <v>------</v>
      </c>
      <c r="DD203" s="7" t="str">
        <f>IF(AND(DB203="Important High",DC203="-----",BJ203=1),"Imp High Rej","-----")</f>
        <v>-----</v>
      </c>
      <c r="DE203" s="7" t="str">
        <f>IF(AND(DB203="-----",DC203="Important Low",BJ203=1),"Imp Low Rej","-----")</f>
        <v>-----</v>
      </c>
      <c r="DF203" s="7" t="str">
        <f>IF(Y203&gt;AM203,"Overbought",IF(Y203&gt;AO203,"Bullish Momentum",IF(Y203&gt;AQ203,"Flat Momentum","-----")))</f>
        <v>-----</v>
      </c>
      <c r="DG203" s="7" t="str">
        <f>IF(Y203&lt;AV203,"Oversold",IF(Y203&lt;AT203,"Bearish Momentum",IF(Y203&lt;AR203,"Flat Momentum","-----")))</f>
        <v>Flat Momentum</v>
      </c>
      <c r="DH203" s="7" t="str">
        <f>IF(AND(DF203="Overbought",AD203=2),"Culminated Thrust","-----")</f>
        <v>-----</v>
      </c>
      <c r="DI203" s="7" t="str">
        <f>IF(AND(DG203="Oversold",AD203=5),"Culminated Thrust","-----")</f>
        <v>-----</v>
      </c>
      <c r="DJ203" s="14">
        <f>(Q203-$D203)/$D203</f>
        <v>1.1978446499482452E-3</v>
      </c>
      <c r="DK203" s="14">
        <f>(R203-$D203)/$D203</f>
        <v>7.7224389811776976E-4</v>
      </c>
      <c r="DL203" s="14">
        <f>(S203-$D203)/$D203</f>
        <v>2.3783571425820996E-3</v>
      </c>
      <c r="DM203" s="14">
        <f>(T203-$D203)/$D203</f>
        <v>-5.9218204157406801E-3</v>
      </c>
      <c r="DN203" s="14">
        <f>(U203-$D203)/$D203</f>
        <v>-3.3142936375576367E-3</v>
      </c>
      <c r="DO203" s="14">
        <f>(V203-$D203)/$D203</f>
        <v>-6.503410583400324E-3</v>
      </c>
      <c r="DP203" s="14">
        <f t="shared" si="373"/>
        <v>2.3783571425820996E-3</v>
      </c>
      <c r="DQ203" s="14">
        <f t="shared" si="374"/>
        <v>1.1978446499482452E-3</v>
      </c>
      <c r="DR203" s="14">
        <f t="shared" si="375"/>
        <v>7.7224389811776976E-4</v>
      </c>
      <c r="DS203" s="14">
        <f t="shared" si="376"/>
        <v>-3.3142936375576367E-3</v>
      </c>
      <c r="DT203" s="14">
        <f t="shared" si="377"/>
        <v>-5.9218204157406801E-3</v>
      </c>
      <c r="DU203" s="14">
        <f t="shared" si="378"/>
        <v>-6.503410583400324E-3</v>
      </c>
      <c r="DV203" t="str">
        <f>IF($D203&gt;Q203,"SUP","RES")</f>
        <v>RES</v>
      </c>
      <c r="DW203" t="str">
        <f>IF($D203&gt;R203,"SUP","RES")</f>
        <v>RES</v>
      </c>
      <c r="DX203" t="str">
        <f>IF($D203&gt;S203,"SUP","RES")</f>
        <v>RES</v>
      </c>
      <c r="DY203" t="str">
        <f>IF($D203&gt;T203,"SUP","RES")</f>
        <v>SUP</v>
      </c>
      <c r="DZ203" t="str">
        <f>IF($D203&gt;U203,"SUP","RES")</f>
        <v>SUP</v>
      </c>
      <c r="EA203" t="str">
        <f>IF($D203&gt;V203,"SUP","RES")</f>
        <v>SUP</v>
      </c>
      <c r="EB203" s="7">
        <f t="shared" si="379"/>
        <v>3</v>
      </c>
      <c r="EC203" s="7">
        <f t="shared" si="380"/>
        <v>3</v>
      </c>
      <c r="ED203" s="13" t="str">
        <f t="shared" si="381"/>
        <v>-----</v>
      </c>
      <c r="EE203" s="13" t="str">
        <f t="shared" si="382"/>
        <v>-----</v>
      </c>
      <c r="EF203" s="7">
        <f>IF(OR(ED203="All Sup",EE203="All Res"),"na",((D203-MIN(Q203:V203))/(MAX(Q203:V203)-MIN(Q203:V203))))</f>
        <v>0.73222029488290563</v>
      </c>
      <c r="EG203">
        <v>1.4999999999999999E-4</v>
      </c>
      <c r="EH203">
        <f>Q203*(1+$EG203)</f>
        <v>5199.6598320000003</v>
      </c>
      <c r="EI203">
        <f>Q203*(1-$EG203)</f>
        <v>5198.1001679999999</v>
      </c>
      <c r="EJ203">
        <f>R203*(1+$EG203)</f>
        <v>5197.4495005000008</v>
      </c>
      <c r="EK203">
        <f>R203*(1-$EG203)</f>
        <v>5195.8904995000003</v>
      </c>
      <c r="EL203">
        <f>S203*(1+$EG203)</f>
        <v>5205.7907515000006</v>
      </c>
      <c r="EM203">
        <f>S203*(1-$EG203)</f>
        <v>5204.2292485000007</v>
      </c>
      <c r="EN203">
        <f>T203*(1+$EG203)</f>
        <v>5162.6842865000008</v>
      </c>
      <c r="EO203">
        <f>T203*(1-$EG203)</f>
        <v>5161.1357134999998</v>
      </c>
      <c r="EP203">
        <f>U203*(1+$EG203)</f>
        <v>5176.2263175000007</v>
      </c>
      <c r="EQ203">
        <f>U203*(1-$EG203)</f>
        <v>5174.6736824999998</v>
      </c>
      <c r="ER203">
        <f>V203*(1+$EG203)</f>
        <v>5159.6638335000007</v>
      </c>
      <c r="ES203">
        <f>V203*(1-$EG203)</f>
        <v>5158.1161665</v>
      </c>
      <c r="ET203" s="7" t="str">
        <f t="shared" si="383"/>
        <v>-----</v>
      </c>
      <c r="EU203" s="7" t="str">
        <f t="shared" si="384"/>
        <v>-----</v>
      </c>
      <c r="EV203" s="7" t="str">
        <f t="shared" si="385"/>
        <v>-----</v>
      </c>
      <c r="EW203" s="7" t="str">
        <f t="shared" si="386"/>
        <v>-----</v>
      </c>
      <c r="EX203" s="7" t="str">
        <f t="shared" si="387"/>
        <v>-----</v>
      </c>
      <c r="EY203" s="7" t="str">
        <f t="shared" si="388"/>
        <v>-----</v>
      </c>
      <c r="EZ203">
        <f t="shared" si="406"/>
        <v>8</v>
      </c>
      <c r="FA203">
        <f t="shared" si="407"/>
        <v>1</v>
      </c>
      <c r="FB203">
        <f t="shared" si="408"/>
        <v>201</v>
      </c>
      <c r="FC203">
        <f t="shared" si="409"/>
        <v>201</v>
      </c>
      <c r="FD203">
        <f t="shared" si="410"/>
        <v>201</v>
      </c>
      <c r="FE203">
        <f t="shared" si="411"/>
        <v>201</v>
      </c>
      <c r="FF203">
        <f t="shared" si="412"/>
        <v>7</v>
      </c>
      <c r="FG203">
        <f t="shared" si="413"/>
        <v>11</v>
      </c>
      <c r="FH203">
        <f t="shared" si="414"/>
        <v>0</v>
      </c>
      <c r="FI203">
        <f t="shared" si="415"/>
        <v>0</v>
      </c>
      <c r="FJ203">
        <f t="shared" si="416"/>
        <v>0</v>
      </c>
      <c r="FK203">
        <f t="shared" si="417"/>
        <v>0</v>
      </c>
      <c r="FL203" s="7" t="str">
        <f t="shared" si="389"/>
        <v>-----</v>
      </c>
      <c r="FM203" s="7" t="str">
        <f t="shared" si="390"/>
        <v>-----</v>
      </c>
      <c r="FN203" s="7" t="str">
        <f t="shared" si="391"/>
        <v>-----</v>
      </c>
      <c r="FO203" s="7" t="str">
        <f t="shared" si="392"/>
        <v>-----</v>
      </c>
      <c r="FP203" s="7" t="str">
        <f t="shared" si="393"/>
        <v>-----</v>
      </c>
      <c r="FQ203" s="7" t="str">
        <f t="shared" si="394"/>
        <v>-----</v>
      </c>
      <c r="FR203" s="13" t="str">
        <f>IF(FL203="-----","-----",(D203-Q203)/Q203)</f>
        <v>-----</v>
      </c>
      <c r="FS203" s="13" t="str">
        <f>IF(FM203="-----","-----",(Q203-R203)/R203)</f>
        <v>-----</v>
      </c>
      <c r="FT203" s="13" t="str">
        <f>IF(FN203="-----","-----",(R203-S203)/S203)</f>
        <v>-----</v>
      </c>
      <c r="FU203" s="13" t="str">
        <f>IF(FO203="-----","-----",(S203-T203)/T203)</f>
        <v>-----</v>
      </c>
      <c r="FV203" s="13" t="str">
        <f>IF(FP203="-----","-----",(T203-U203)/U203)</f>
        <v>-----</v>
      </c>
      <c r="FW203" s="13" t="str">
        <f>IF(FQ203="-----","-----",(U203-V203)/V203)</f>
        <v>-----</v>
      </c>
      <c r="FX203" s="7" t="str">
        <f t="shared" si="395"/>
        <v>-----</v>
      </c>
      <c r="FY203" s="7" t="str">
        <f t="shared" si="396"/>
        <v>-----</v>
      </c>
      <c r="FZ203" s="7" t="str">
        <f t="shared" si="397"/>
        <v>-----</v>
      </c>
      <c r="GA203" s="7" t="str">
        <f t="shared" si="398"/>
        <v>-----</v>
      </c>
      <c r="GB203" s="7" t="str">
        <f t="shared" si="399"/>
        <v>-----</v>
      </c>
      <c r="GC203" s="7" t="str">
        <f t="shared" si="400"/>
        <v>-----</v>
      </c>
      <c r="GD203" s="7" t="str">
        <f>IF(AND(BG203&gt;AA203,BG202&gt;AA202,BG201&gt;AA201,BG200&gt;AA200,BG199&gt;AA199,BG198&gt;AA198,BG197&gt;AA197,BG196&gt;AA196,BG195&gt;AA195,BG194&gt;AA194,BG193&gt;AA193,BG192&gt;AA192),"Bullish",IF(AND(BG203&lt;AA203,BG202&lt;AA202,BG201&lt;AA201,BG200&lt;AA200,BG199&lt;AA199,BG198&lt;AA198,BG197&lt;AA197,BG196&lt;AA196,BG195&lt;AA195,BG194&lt;AA194,BG193&lt;AA193,BG192&lt;AA192),"Bearish","-----"))</f>
        <v>Bullish</v>
      </c>
      <c r="GE203">
        <f>(Z203-BG203)/BG203</f>
        <v>8.0842922202175202E-5</v>
      </c>
      <c r="GI203" s="7" t="str">
        <f>IF(Y203&gt;Z203,"Bullish","Bearish")</f>
        <v>Bearish</v>
      </c>
      <c r="GJ203" s="19" t="str">
        <f>IF(AND(D203&gt;Y203,D202&lt;Y202),"TEMA crossover","-----")</f>
        <v>-----</v>
      </c>
      <c r="GK203" s="19" t="str">
        <f>IF(AND(D203&lt;Y203,D202&gt;Y202),"TEMA crossunder","-----")</f>
        <v>-----</v>
      </c>
      <c r="GL203" s="20" t="str">
        <f>IF(GD203="Bearish","YES","-----")</f>
        <v>-----</v>
      </c>
      <c r="GM203" s="20" t="str">
        <f>IF(GH203="Reverse to Bearish","YES","-----")</f>
        <v>-----</v>
      </c>
      <c r="GN203" s="20" t="str">
        <f>IF(AND(GI203="Bullish",GI202="Bullish",GI201="Bullish",GI200="Bullish"),"YES","-----")</f>
        <v>-----</v>
      </c>
      <c r="GO203" s="20" t="str">
        <f>IF(OR(GK203="TEMA crossunder",GK202="TEMA crossunder",GK201="TEMA crossunder",GK200="TEMA crossunder"),"YES","-----")</f>
        <v>YES</v>
      </c>
      <c r="GP203" s="20" t="str">
        <f>IF(GD203="Bullish","YES","-----")</f>
        <v>YES</v>
      </c>
      <c r="GQ203" s="20" t="str">
        <f>IF(GH203="Reverse to Bullish","YES","-----")</f>
        <v>-----</v>
      </c>
      <c r="GR203" s="20" t="str">
        <f>IF(AND(GI203="Bearish",GI202="Bearish",GI201="Bearish",GI200="Bearish"),"YES","-----")</f>
        <v>YES</v>
      </c>
      <c r="GS203" s="20" t="str">
        <f>IF(OR(GJ203="TEMA crossover",GJ202="TEMA crossover",GJ201="TEMA crossover",GJ200="TEMA crossover"),"YES","-----")</f>
        <v>-----</v>
      </c>
      <c r="GT203" s="20" t="str">
        <f t="shared" si="418"/>
        <v>-----</v>
      </c>
      <c r="GU203" s="20" t="str">
        <f t="shared" si="419"/>
        <v>-----</v>
      </c>
      <c r="GV203" s="20" t="str">
        <f t="shared" si="420"/>
        <v>-----</v>
      </c>
      <c r="GW203" s="20" t="str">
        <f t="shared" si="421"/>
        <v>-----</v>
      </c>
      <c r="GX203" s="20" t="str">
        <f t="shared" si="422"/>
        <v>-----</v>
      </c>
      <c r="GY203" s="20" t="str">
        <f t="shared" si="423"/>
        <v>-----</v>
      </c>
      <c r="GZ203" s="7" t="str">
        <f>IF(G203&gt;BH203,"YES","-----")</f>
        <v>-----</v>
      </c>
      <c r="HA203" s="7" t="str">
        <f>IF(F203&lt;BI203,"YES","-----")</f>
        <v>-----</v>
      </c>
      <c r="HB203">
        <f>BH203-BI203</f>
        <v>4.6700000000000728</v>
      </c>
      <c r="HI203">
        <f t="shared" si="401"/>
        <v>-0.6811600000000908</v>
      </c>
      <c r="HJ203">
        <f t="shared" si="402"/>
        <v>3.988839999999982</v>
      </c>
      <c r="HK203" s="7"/>
      <c r="HL203" s="7"/>
      <c r="HM203" s="7"/>
      <c r="HN203" s="7"/>
      <c r="HO203" s="7"/>
      <c r="HP203" s="7"/>
      <c r="HQ203" s="28">
        <f t="shared" si="425"/>
        <v>-1.0681400000003123</v>
      </c>
      <c r="HR203" s="28" t="str">
        <f t="shared" si="403"/>
        <v>Bear</v>
      </c>
      <c r="HS203">
        <f t="shared" si="404"/>
        <v>1.0681400000003123</v>
      </c>
    </row>
    <row r="204" spans="1:227" x14ac:dyDescent="0.55000000000000004">
      <c r="A204">
        <f>Validation!A203</f>
        <v>1772088900</v>
      </c>
      <c r="B204" t="str">
        <f>Price!B203</f>
        <v>XAUUSD</v>
      </c>
      <c r="C204" t="str">
        <f>Price!C203</f>
        <v>M5</v>
      </c>
      <c r="D204">
        <f>Price!D203</f>
        <v>5193.26</v>
      </c>
      <c r="E204">
        <f>Price!E203</f>
        <v>5192.9799999999996</v>
      </c>
      <c r="F204">
        <f>Price!F203</f>
        <v>5193.33</v>
      </c>
      <c r="G204">
        <f>Price!G203</f>
        <v>5190.37</v>
      </c>
      <c r="H204">
        <f>Price!H203</f>
        <v>468</v>
      </c>
      <c r="I204">
        <f>Diagonals!E203</f>
        <v>5183.37</v>
      </c>
      <c r="J204">
        <f>Diagonals!F203</f>
        <v>0</v>
      </c>
      <c r="K204">
        <f>Diagonals!G203</f>
        <v>0</v>
      </c>
      <c r="L204">
        <f>Diagonals!H203</f>
        <v>5175.1400000000003</v>
      </c>
      <c r="M204">
        <f>Diagonals!I203</f>
        <v>0</v>
      </c>
      <c r="N204">
        <f>Diagonals!J203</f>
        <v>0</v>
      </c>
      <c r="O204">
        <f>Diagonals!K203</f>
        <v>0</v>
      </c>
      <c r="P204">
        <f>Diagonals!L203</f>
        <v>0</v>
      </c>
      <c r="Q204">
        <f>Trendlines!E203</f>
        <v>5198.8900000000003</v>
      </c>
      <c r="R204">
        <f>Trendlines!F203</f>
        <v>5196.6499999999996</v>
      </c>
      <c r="S204">
        <f>Trendlines!G203</f>
        <v>5204.99</v>
      </c>
      <c r="T204">
        <f>Trendlines!H203</f>
        <v>5161.99</v>
      </c>
      <c r="U204">
        <f>Trendlines!I203</f>
        <v>5175.47</v>
      </c>
      <c r="V204">
        <f>Trendlines!J203</f>
        <v>5158.92</v>
      </c>
      <c r="W204">
        <f>Trendlines!K203</f>
        <v>0</v>
      </c>
      <c r="X204">
        <f>Trendlines!L203</f>
        <v>0</v>
      </c>
      <c r="Y204">
        <f>Tema_Hrma_Smma!E203</f>
        <v>5192.91</v>
      </c>
      <c r="Z204">
        <f>Tema_Hrma_Smma!F203</f>
        <v>5195.08</v>
      </c>
      <c r="AA204">
        <f>Tema_Hrma_Smma!G203</f>
        <v>5191.82</v>
      </c>
      <c r="AB204">
        <f>ZScore!H203</f>
        <v>1</v>
      </c>
      <c r="AC204">
        <f>ZScore!I203</f>
        <v>0.97023999999999999</v>
      </c>
      <c r="AD204">
        <f>ZScore!J203</f>
        <v>0</v>
      </c>
      <c r="AE204">
        <f>HA!E203</f>
        <v>5194.3599999999997</v>
      </c>
      <c r="AF204">
        <f>HA!F203</f>
        <v>5194.3599999999997</v>
      </c>
      <c r="AG204">
        <f>HA!G203</f>
        <v>5190.37</v>
      </c>
      <c r="AH204">
        <f>HA!H203</f>
        <v>5192.49</v>
      </c>
      <c r="AI204">
        <f>HA!I203</f>
        <v>-1</v>
      </c>
      <c r="AJ204">
        <f>HA!J203</f>
        <v>1.88</v>
      </c>
      <c r="AK204">
        <f>HA!K203</f>
        <v>-0.33409</v>
      </c>
      <c r="AL204">
        <f>HA!L203</f>
        <v>-3</v>
      </c>
      <c r="AM204">
        <f>KC!E203</f>
        <v>5223.1738400000004</v>
      </c>
      <c r="AN204">
        <f>KC!F203</f>
        <v>5217.3126599999996</v>
      </c>
      <c r="AO204">
        <f>KC!G203</f>
        <v>5211.4514900000004</v>
      </c>
      <c r="AP204">
        <f>KC!H203</f>
        <v>5205.5903200000002</v>
      </c>
      <c r="AQ204">
        <f>KC!I203</f>
        <v>5199.7291500000001</v>
      </c>
      <c r="AR204">
        <f>KC!J203</f>
        <v>5195.7245000000003</v>
      </c>
      <c r="AS204">
        <f>KC!K203</f>
        <v>5189.8633300000001</v>
      </c>
      <c r="AT204">
        <f>KC!L203</f>
        <v>5184.00216</v>
      </c>
      <c r="AU204">
        <f>KC!M203</f>
        <v>5178.1409800000001</v>
      </c>
      <c r="AV204">
        <f>KC!N203</f>
        <v>5172.27981</v>
      </c>
      <c r="AW204">
        <f>SR_Levels!E203</f>
        <v>5178.6000000000004</v>
      </c>
      <c r="AX204">
        <f>SR_Levels!F203</f>
        <v>5161.8900000000003</v>
      </c>
      <c r="AY204">
        <f>SR_Levels!G203</f>
        <v>5135.8500000000004</v>
      </c>
      <c r="AZ204">
        <f>SR_Levels!H203</f>
        <v>0</v>
      </c>
      <c r="BA204">
        <f>SR_Levels!I203</f>
        <v>5193.3500000000004</v>
      </c>
      <c r="BB204">
        <f>SR_Levels!J203</f>
        <v>5205.3100000000004</v>
      </c>
      <c r="BC204">
        <f>SR_Levels!K203</f>
        <v>0</v>
      </c>
      <c r="BD204">
        <f>SR_Levels!L203</f>
        <v>0</v>
      </c>
      <c r="BE204">
        <f>ZigZag!E203</f>
        <v>0</v>
      </c>
      <c r="BF204">
        <f>ZigZag!F203</f>
        <v>0</v>
      </c>
      <c r="BG204">
        <f>ZigZag!G203</f>
        <v>5195.05</v>
      </c>
      <c r="BH204">
        <f>Dual_Tema!E203</f>
        <v>5194.83</v>
      </c>
      <c r="BI204">
        <f>Dual_Tema!F203</f>
        <v>5190.95</v>
      </c>
      <c r="BJ204">
        <f>Pinbar!E203</f>
        <v>1</v>
      </c>
      <c r="BK204">
        <f>SSA!E203</f>
        <v>5191.3582299999998</v>
      </c>
      <c r="BL204">
        <f>SSA!F203</f>
        <v>5192.53377</v>
      </c>
      <c r="BN204" t="str">
        <f t="shared" si="424"/>
        <v>Green Candle</v>
      </c>
      <c r="BO204" s="34">
        <f t="shared" si="426"/>
        <v>-4.4286212161681604E-5</v>
      </c>
      <c r="BP204" s="34">
        <f t="shared" si="361"/>
        <v>-1.0002962415791572E-3</v>
      </c>
      <c r="BQ204" s="34">
        <f t="shared" si="369"/>
        <v>-1.3748915950857477E-3</v>
      </c>
      <c r="BR204" s="34">
        <f t="shared" si="371"/>
        <v>1.097696954759364E-4</v>
      </c>
      <c r="BS204" s="35">
        <f t="shared" si="427"/>
        <v>-7.381171563181077E-6</v>
      </c>
      <c r="BT204" s="35">
        <f t="shared" si="362"/>
        <v>-8.3396261650436898E-5</v>
      </c>
      <c r="BU204" s="35">
        <f t="shared" si="370"/>
        <v>-7.6432502540857428E-5</v>
      </c>
      <c r="BV204" s="35">
        <f t="shared" si="372"/>
        <v>4.5734967593080711E-6</v>
      </c>
      <c r="BW204" s="27">
        <v>96</v>
      </c>
      <c r="BX204">
        <f>F204-G204</f>
        <v>2.9600000000000364</v>
      </c>
      <c r="BY204">
        <f>ABS(F204-D203)</f>
        <v>0.67000000000007276</v>
      </c>
      <c r="BZ204">
        <f>ABS(G204-D203)</f>
        <v>2.2899999999999636</v>
      </c>
      <c r="CA204">
        <f t="shared" si="405"/>
        <v>2.9600000000000364</v>
      </c>
      <c r="CB204">
        <f t="shared" si="363"/>
        <v>4.2357142857141685</v>
      </c>
      <c r="CC204">
        <f t="shared" si="366"/>
        <v>4.3082802188844367</v>
      </c>
      <c r="CD204">
        <f t="shared" si="364"/>
        <v>-7.256593317026816E-2</v>
      </c>
      <c r="CE204">
        <f t="shared" si="367"/>
        <v>-1</v>
      </c>
      <c r="CF204">
        <f t="shared" si="368"/>
        <v>-1</v>
      </c>
      <c r="CG204" s="7" t="str">
        <f t="shared" si="365"/>
        <v>-----</v>
      </c>
      <c r="CI204" s="27"/>
      <c r="CJ204" s="27"/>
      <c r="CK204" s="27"/>
      <c r="CL204" s="27"/>
      <c r="CM204" s="27"/>
      <c r="CN204" s="27"/>
      <c r="CO204" s="27"/>
      <c r="CP204" s="27"/>
      <c r="CQ204" s="27"/>
      <c r="CR204" s="27"/>
      <c r="CS204" s="27"/>
      <c r="CZ204" s="7" t="str">
        <f>IF(AND(D204&gt;BH204,D204&gt;E204),"Bullish Trigger","-----")</f>
        <v>-----</v>
      </c>
      <c r="DA204" s="7" t="str">
        <f>IF(AND(D204&lt;BI204,D204&lt;E204),"Bearish Trigger","-----")</f>
        <v>-----</v>
      </c>
      <c r="DB204" s="13" t="str">
        <f>IF(AND(W204=BE204,W204&gt;0,BE204&gt;0),"Important High","------")</f>
        <v>------</v>
      </c>
      <c r="DC204" s="13" t="str">
        <f>IF(AND(X204=BF204,X204&gt;0,BF204&gt;0),"Important Low","------")</f>
        <v>------</v>
      </c>
      <c r="DD204" s="7" t="str">
        <f>IF(AND(DB204="Important High",DC204="-----",BJ204=1),"Imp High Rej","-----")</f>
        <v>-----</v>
      </c>
      <c r="DE204" s="7" t="str">
        <f>IF(AND(DB204="-----",DC204="Important Low",BJ204=1),"Imp Low Rej","-----")</f>
        <v>-----</v>
      </c>
      <c r="DF204" s="7" t="str">
        <f>IF(Y204&gt;AM204,"Overbought",IF(Y204&gt;AO204,"Bullish Momentum",IF(Y204&gt;AQ204,"Flat Momentum","-----")))</f>
        <v>-----</v>
      </c>
      <c r="DG204" s="7" t="str">
        <f>IF(Y204&lt;AV204,"Oversold",IF(Y204&lt;AT204,"Bearish Momentum",IF(Y204&lt;AR204,"Flat Momentum","-----")))</f>
        <v>Flat Momentum</v>
      </c>
      <c r="DH204" s="7" t="str">
        <f>IF(AND(DF204="Overbought",AD204=2),"Culminated Thrust","-----")</f>
        <v>-----</v>
      </c>
      <c r="DI204" s="7" t="str">
        <f>IF(AND(DG204="Oversold",AD204=5),"Culminated Thrust","-----")</f>
        <v>-----</v>
      </c>
      <c r="DJ204" s="14">
        <f>(Q204-$D204)/$D204</f>
        <v>1.084097464790923E-3</v>
      </c>
      <c r="DK204" s="14">
        <f>(R204-$D204)/$D204</f>
        <v>6.5276916618837067E-4</v>
      </c>
      <c r="DL204" s="14">
        <f>(S204-$D204)/$D204</f>
        <v>2.2586968493777631E-3</v>
      </c>
      <c r="DM204" s="14">
        <f>(T204-$D204)/$D204</f>
        <v>-6.0212660255793927E-3</v>
      </c>
      <c r="DN204" s="14">
        <f>(U204-$D204)/$D204</f>
        <v>-3.425593942918314E-3</v>
      </c>
      <c r="DO204" s="14">
        <f>(V204-$D204)/$D204</f>
        <v>-6.6124168633960451E-3</v>
      </c>
      <c r="DP204" s="14">
        <f t="shared" si="373"/>
        <v>2.2586968493777631E-3</v>
      </c>
      <c r="DQ204" s="14">
        <f t="shared" si="374"/>
        <v>1.084097464790923E-3</v>
      </c>
      <c r="DR204" s="14">
        <f t="shared" si="375"/>
        <v>6.5276916618837067E-4</v>
      </c>
      <c r="DS204" s="14">
        <f t="shared" si="376"/>
        <v>-3.425593942918314E-3</v>
      </c>
      <c r="DT204" s="14">
        <f t="shared" si="377"/>
        <v>-6.0212660255793927E-3</v>
      </c>
      <c r="DU204" s="14">
        <f t="shared" si="378"/>
        <v>-6.6124168633960451E-3</v>
      </c>
      <c r="DV204" t="str">
        <f>IF($D204&gt;Q204,"SUP","RES")</f>
        <v>RES</v>
      </c>
      <c r="DW204" t="str">
        <f>IF($D204&gt;R204,"SUP","RES")</f>
        <v>RES</v>
      </c>
      <c r="DX204" t="str">
        <f>IF($D204&gt;S204,"SUP","RES")</f>
        <v>RES</v>
      </c>
      <c r="DY204" t="str">
        <f>IF($D204&gt;T204,"SUP","RES")</f>
        <v>SUP</v>
      </c>
      <c r="DZ204" t="str">
        <f>IF($D204&gt;U204,"SUP","RES")</f>
        <v>SUP</v>
      </c>
      <c r="EA204" t="str">
        <f>IF($D204&gt;V204,"SUP","RES")</f>
        <v>SUP</v>
      </c>
      <c r="EB204" s="7">
        <f t="shared" si="379"/>
        <v>3</v>
      </c>
      <c r="EC204" s="7">
        <f t="shared" si="380"/>
        <v>3</v>
      </c>
      <c r="ED204" s="13" t="str">
        <f t="shared" si="381"/>
        <v>-----</v>
      </c>
      <c r="EE204" s="13" t="str">
        <f t="shared" si="382"/>
        <v>-----</v>
      </c>
      <c r="EF204" s="7">
        <f>IF(OR(ED204="All Sup",EE204="All Res"),"na",((D204-MIN(Q204:V204))/(MAX(Q204:V204)-MIN(Q204:V204))))</f>
        <v>0.74538745387454663</v>
      </c>
      <c r="EG204">
        <v>1.4999999999999999E-4</v>
      </c>
      <c r="EH204">
        <f>Q204*(1+$EG204)</f>
        <v>5199.669833500001</v>
      </c>
      <c r="EI204">
        <f>Q204*(1-$EG204)</f>
        <v>5198.1101665000006</v>
      </c>
      <c r="EJ204">
        <f>R204*(1+$EG204)</f>
        <v>5197.4294975000003</v>
      </c>
      <c r="EK204">
        <f>R204*(1-$EG204)</f>
        <v>5195.8705024999999</v>
      </c>
      <c r="EL204">
        <f>S204*(1+$EG204)</f>
        <v>5205.7707485000001</v>
      </c>
      <c r="EM204">
        <f>S204*(1-$EG204)</f>
        <v>5204.2092514999995</v>
      </c>
      <c r="EN204">
        <f>T204*(1+$EG204)</f>
        <v>5162.7642985000002</v>
      </c>
      <c r="EO204">
        <f>T204*(1-$EG204)</f>
        <v>5161.2157015000003</v>
      </c>
      <c r="EP204">
        <f>U204*(1+$EG204)</f>
        <v>5176.2463205000004</v>
      </c>
      <c r="EQ204">
        <f>U204*(1-$EG204)</f>
        <v>5174.6936795000001</v>
      </c>
      <c r="ER204">
        <f>V204*(1+$EG204)</f>
        <v>5159.6938380000001</v>
      </c>
      <c r="ES204">
        <f>V204*(1-$EG204)</f>
        <v>5158.146162</v>
      </c>
      <c r="ET204" s="7" t="str">
        <f t="shared" si="383"/>
        <v>-----</v>
      </c>
      <c r="EU204" s="7" t="str">
        <f t="shared" si="384"/>
        <v>-----</v>
      </c>
      <c r="EV204" s="7" t="str">
        <f t="shared" si="385"/>
        <v>-----</v>
      </c>
      <c r="EW204" s="7" t="str">
        <f t="shared" si="386"/>
        <v>-----</v>
      </c>
      <c r="EX204" s="7" t="str">
        <f t="shared" si="387"/>
        <v>-----</v>
      </c>
      <c r="EY204" s="7" t="str">
        <f t="shared" si="388"/>
        <v>-----</v>
      </c>
      <c r="EZ204">
        <f t="shared" si="406"/>
        <v>9</v>
      </c>
      <c r="FA204">
        <f t="shared" si="407"/>
        <v>2</v>
      </c>
      <c r="FB204">
        <f t="shared" si="408"/>
        <v>202</v>
      </c>
      <c r="FC204">
        <f t="shared" si="409"/>
        <v>202</v>
      </c>
      <c r="FD204">
        <f t="shared" si="410"/>
        <v>202</v>
      </c>
      <c r="FE204">
        <f t="shared" si="411"/>
        <v>202</v>
      </c>
      <c r="FF204">
        <f t="shared" si="412"/>
        <v>7</v>
      </c>
      <c r="FG204">
        <f t="shared" si="413"/>
        <v>11</v>
      </c>
      <c r="FH204">
        <f t="shared" si="414"/>
        <v>0</v>
      </c>
      <c r="FI204">
        <f t="shared" si="415"/>
        <v>0</v>
      </c>
      <c r="FJ204">
        <f t="shared" si="416"/>
        <v>0</v>
      </c>
      <c r="FK204">
        <f t="shared" si="417"/>
        <v>0</v>
      </c>
      <c r="FL204" s="7" t="str">
        <f t="shared" si="389"/>
        <v>-----</v>
      </c>
      <c r="FM204" s="7" t="str">
        <f t="shared" si="390"/>
        <v>-----</v>
      </c>
      <c r="FN204" s="7" t="str">
        <f t="shared" si="391"/>
        <v>-----</v>
      </c>
      <c r="FO204" s="7" t="str">
        <f t="shared" si="392"/>
        <v>-----</v>
      </c>
      <c r="FP204" s="7" t="str">
        <f t="shared" si="393"/>
        <v>-----</v>
      </c>
      <c r="FQ204" s="7" t="str">
        <f t="shared" si="394"/>
        <v>-----</v>
      </c>
      <c r="FR204" s="13" t="str">
        <f>IF(FL204="-----","-----",(D204-Q204)/Q204)</f>
        <v>-----</v>
      </c>
      <c r="FS204" s="13" t="str">
        <f>IF(FM204="-----","-----",(Q204-R204)/R204)</f>
        <v>-----</v>
      </c>
      <c r="FT204" s="13" t="str">
        <f>IF(FN204="-----","-----",(R204-S204)/S204)</f>
        <v>-----</v>
      </c>
      <c r="FU204" s="13" t="str">
        <f>IF(FO204="-----","-----",(S204-T204)/T204)</f>
        <v>-----</v>
      </c>
      <c r="FV204" s="13" t="str">
        <f>IF(FP204="-----","-----",(T204-U204)/U204)</f>
        <v>-----</v>
      </c>
      <c r="FW204" s="13" t="str">
        <f>IF(FQ204="-----","-----",(U204-V204)/V204)</f>
        <v>-----</v>
      </c>
      <c r="FX204" s="7" t="str">
        <f t="shared" si="395"/>
        <v>-----</v>
      </c>
      <c r="FY204" s="7" t="str">
        <f t="shared" si="396"/>
        <v>-----</v>
      </c>
      <c r="FZ204" s="7" t="str">
        <f t="shared" si="397"/>
        <v>-----</v>
      </c>
      <c r="GA204" s="7" t="str">
        <f t="shared" si="398"/>
        <v>-----</v>
      </c>
      <c r="GB204" s="7" t="str">
        <f t="shared" si="399"/>
        <v>-----</v>
      </c>
      <c r="GC204" s="7" t="str">
        <f t="shared" si="400"/>
        <v>-----</v>
      </c>
      <c r="GD204" s="7" t="str">
        <f>IF(AND(BG204&gt;AA204,BG203&gt;AA203,BG202&gt;AA202,BG201&gt;AA201,BG200&gt;AA200,BG199&gt;AA199,BG198&gt;AA198,BG197&gt;AA197,BG196&gt;AA196,BG195&gt;AA195,BG194&gt;AA194,BG193&gt;AA193),"Bullish",IF(AND(BG204&lt;AA204,BG203&lt;AA203,BG202&lt;AA202,BG201&lt;AA201,BG200&lt;AA200,BG199&lt;AA199,BG198&lt;AA198,BG197&lt;AA197,BG196&lt;AA196,BG195&lt;AA195,BG194&lt;AA194,BG193&lt;AA193),"Bearish","-----"))</f>
        <v>Bullish</v>
      </c>
      <c r="GE204">
        <f>(Z204-BG204)/BG204</f>
        <v>5.7747278659002975E-6</v>
      </c>
      <c r="GI204" s="7" t="str">
        <f>IF(Y204&gt;Z204,"Bullish","Bearish")</f>
        <v>Bearish</v>
      </c>
      <c r="GJ204" s="19" t="str">
        <f>IF(AND(D204&gt;Y204,D203&lt;Y203),"TEMA crossover","-----")</f>
        <v>TEMA crossover</v>
      </c>
      <c r="GK204" s="19" t="str">
        <f>IF(AND(D204&lt;Y204,D203&gt;Y203),"TEMA crossunder","-----")</f>
        <v>-----</v>
      </c>
      <c r="GL204" s="20" t="str">
        <f>IF(GD204="Bearish","YES","-----")</f>
        <v>-----</v>
      </c>
      <c r="GM204" s="20" t="str">
        <f>IF(GH204="Reverse to Bearish","YES","-----")</f>
        <v>-----</v>
      </c>
      <c r="GN204" s="20" t="str">
        <f>IF(AND(GI204="Bullish",GI203="Bullish",GI202="Bullish",GI201="Bullish"),"YES","-----")</f>
        <v>-----</v>
      </c>
      <c r="GO204" s="20" t="str">
        <f>IF(OR(GK204="TEMA crossunder",GK203="TEMA crossunder",GK202="TEMA crossunder",GK201="TEMA crossunder"),"YES","-----")</f>
        <v>YES</v>
      </c>
      <c r="GP204" s="20" t="str">
        <f>IF(GD204="Bullish","YES","-----")</f>
        <v>YES</v>
      </c>
      <c r="GQ204" s="20" t="str">
        <f>IF(GH204="Reverse to Bullish","YES","-----")</f>
        <v>-----</v>
      </c>
      <c r="GR204" s="20" t="str">
        <f>IF(AND(GI204="Bearish",GI203="Bearish",GI202="Bearish",GI201="Bearish"),"YES","-----")</f>
        <v>YES</v>
      </c>
      <c r="GS204" s="20" t="str">
        <f>IF(OR(GJ204="TEMA crossover",GJ203="TEMA crossover",GJ202="TEMA crossover",GJ201="TEMA crossover"),"YES","-----")</f>
        <v>YES</v>
      </c>
      <c r="GT204" s="20" t="str">
        <f t="shared" si="418"/>
        <v>-----</v>
      </c>
      <c r="GU204" s="20" t="str">
        <f t="shared" si="419"/>
        <v>-----</v>
      </c>
      <c r="GV204" s="20" t="str">
        <f t="shared" si="420"/>
        <v>-----</v>
      </c>
      <c r="GW204" s="20" t="str">
        <f t="shared" si="421"/>
        <v>-----</v>
      </c>
      <c r="GX204" s="20" t="str">
        <f t="shared" si="422"/>
        <v>-----</v>
      </c>
      <c r="GY204" s="20" t="str">
        <f t="shared" si="423"/>
        <v>-----</v>
      </c>
      <c r="GZ204" s="7" t="str">
        <f>IF(G204&gt;BH204,"YES","-----")</f>
        <v>-----</v>
      </c>
      <c r="HA204" s="7" t="str">
        <f>IF(F204&lt;BI204,"YES","-----")</f>
        <v>-----</v>
      </c>
      <c r="HB204">
        <f>BH204-BI204</f>
        <v>3.8800000000001091</v>
      </c>
      <c r="HI204">
        <f t="shared" si="401"/>
        <v>-0.4082300000000032</v>
      </c>
      <c r="HJ204">
        <f t="shared" si="402"/>
        <v>3.4717700000001059</v>
      </c>
      <c r="HK204" s="7"/>
      <c r="HL204" s="7"/>
      <c r="HM204" s="7"/>
      <c r="HN204" s="7"/>
      <c r="HO204" s="7"/>
      <c r="HP204" s="7"/>
      <c r="HQ204" s="28">
        <f t="shared" si="425"/>
        <v>-1.1755400000001828</v>
      </c>
      <c r="HR204" s="28" t="str">
        <f t="shared" si="403"/>
        <v>Bear</v>
      </c>
      <c r="HS204">
        <f t="shared" si="404"/>
        <v>1.1755400000001828</v>
      </c>
    </row>
    <row r="205" spans="1:227" x14ac:dyDescent="0.55000000000000004">
      <c r="A205">
        <f>Validation!A204</f>
        <v>1772089200</v>
      </c>
      <c r="B205" t="str">
        <f>Price!B204</f>
        <v>XAUUSD</v>
      </c>
      <c r="C205" t="str">
        <f>Price!C204</f>
        <v>M5</v>
      </c>
      <c r="D205">
        <f>Price!D204</f>
        <v>5190.96</v>
      </c>
      <c r="E205">
        <f>Price!E204</f>
        <v>5193.29</v>
      </c>
      <c r="F205">
        <f>Price!F204</f>
        <v>5194.72</v>
      </c>
      <c r="G205">
        <f>Price!G204</f>
        <v>5185.4399999999996</v>
      </c>
      <c r="H205">
        <f>Price!H204</f>
        <v>519</v>
      </c>
      <c r="I205">
        <f>Diagonals!E204</f>
        <v>5183.55</v>
      </c>
      <c r="J205">
        <f>Diagonals!F204</f>
        <v>0</v>
      </c>
      <c r="K205">
        <f>Diagonals!G204</f>
        <v>0</v>
      </c>
      <c r="L205">
        <f>Diagonals!H204</f>
        <v>5174.82</v>
      </c>
      <c r="M205">
        <f>Diagonals!I204</f>
        <v>0</v>
      </c>
      <c r="N205">
        <f>Diagonals!J204</f>
        <v>0</v>
      </c>
      <c r="O205">
        <f>Diagonals!K204</f>
        <v>0</v>
      </c>
      <c r="P205">
        <f>Diagonals!L204</f>
        <v>0</v>
      </c>
      <c r="Q205">
        <f>Trendlines!E204</f>
        <v>5198.8900000000003</v>
      </c>
      <c r="R205">
        <f>Trendlines!F204</f>
        <v>5196.62</v>
      </c>
      <c r="S205">
        <f>Trendlines!G204</f>
        <v>5204.9799999999996</v>
      </c>
      <c r="T205">
        <f>Trendlines!H204</f>
        <v>5162.0600000000004</v>
      </c>
      <c r="U205">
        <f>Trendlines!I204</f>
        <v>5175.49</v>
      </c>
      <c r="V205">
        <f>Trendlines!J204</f>
        <v>5158.96</v>
      </c>
      <c r="W205">
        <f>Trendlines!K204</f>
        <v>0</v>
      </c>
      <c r="X205">
        <f>Trendlines!L204</f>
        <v>0</v>
      </c>
      <c r="Y205">
        <f>Tema_Hrma_Smma!E204</f>
        <v>5191.33</v>
      </c>
      <c r="Z205">
        <f>Tema_Hrma_Smma!F204</f>
        <v>5194.25</v>
      </c>
      <c r="AA205">
        <f>Tema_Hrma_Smma!G204</f>
        <v>5191.8100000000004</v>
      </c>
      <c r="AB205">
        <f>ZScore!H204</f>
        <v>-1</v>
      </c>
      <c r="AC205">
        <f>ZScore!I204</f>
        <v>0.21797</v>
      </c>
      <c r="AD205">
        <f>ZScore!J204</f>
        <v>3</v>
      </c>
      <c r="AE205">
        <f>HA!E204</f>
        <v>5193.42</v>
      </c>
      <c r="AF205">
        <f>HA!F204</f>
        <v>5194.72</v>
      </c>
      <c r="AG205">
        <f>HA!G204</f>
        <v>5185.4399999999996</v>
      </c>
      <c r="AH205">
        <f>HA!H204</f>
        <v>5191.1000000000004</v>
      </c>
      <c r="AI205">
        <f>HA!I204</f>
        <v>-1</v>
      </c>
      <c r="AJ205">
        <f>HA!J204</f>
        <v>2.3199999999999998</v>
      </c>
      <c r="AK205">
        <f>HA!K204</f>
        <v>-0.15806999999999999</v>
      </c>
      <c r="AL205">
        <f>HA!L204</f>
        <v>-4</v>
      </c>
      <c r="AM205">
        <f>KC!E204</f>
        <v>5222.9949999999999</v>
      </c>
      <c r="AN205">
        <f>KC!F204</f>
        <v>5217.1222799999996</v>
      </c>
      <c r="AO205">
        <f>KC!G204</f>
        <v>5211.2495699999999</v>
      </c>
      <c r="AP205">
        <f>KC!H204</f>
        <v>5205.3768499999996</v>
      </c>
      <c r="AQ205">
        <f>KC!I204</f>
        <v>5199.5041300000003</v>
      </c>
      <c r="AR205">
        <f>KC!J204</f>
        <v>5195.3799600000002</v>
      </c>
      <c r="AS205">
        <f>KC!K204</f>
        <v>5189.5072399999999</v>
      </c>
      <c r="AT205">
        <f>KC!L204</f>
        <v>5183.6345300000003</v>
      </c>
      <c r="AU205">
        <f>KC!M204</f>
        <v>5177.76181</v>
      </c>
      <c r="AV205">
        <f>KC!N204</f>
        <v>5171.8891000000003</v>
      </c>
      <c r="AW205">
        <f>SR_Levels!E204</f>
        <v>5178.6000000000004</v>
      </c>
      <c r="AX205">
        <f>SR_Levels!F204</f>
        <v>5161.8900000000003</v>
      </c>
      <c r="AY205">
        <f>SR_Levels!G204</f>
        <v>5135.8500000000004</v>
      </c>
      <c r="AZ205">
        <f>SR_Levels!H204</f>
        <v>0</v>
      </c>
      <c r="BA205">
        <f>SR_Levels!I204</f>
        <v>5193.3500000000004</v>
      </c>
      <c r="BB205">
        <f>SR_Levels!J204</f>
        <v>5205.3100000000004</v>
      </c>
      <c r="BC205">
        <f>SR_Levels!K204</f>
        <v>0</v>
      </c>
      <c r="BD205">
        <f>SR_Levels!L204</f>
        <v>0</v>
      </c>
      <c r="BE205">
        <f>ZigZag!E204</f>
        <v>0</v>
      </c>
      <c r="BF205">
        <f>ZigZag!F204</f>
        <v>0</v>
      </c>
      <c r="BG205">
        <f>ZigZag!G204</f>
        <v>5194.72</v>
      </c>
      <c r="BH205">
        <f>Dual_Tema!E204</f>
        <v>5194.41</v>
      </c>
      <c r="BI205">
        <f>Dual_Tema!F204</f>
        <v>5187.9399999999996</v>
      </c>
      <c r="BJ205">
        <f>Pinbar!E204</f>
        <v>0</v>
      </c>
      <c r="BK205">
        <f>SSA!E204</f>
        <v>5190.0676100000001</v>
      </c>
      <c r="BL205">
        <f>SSA!F204</f>
        <v>5191.30069</v>
      </c>
      <c r="BN205" t="str">
        <f t="shared" si="424"/>
        <v>Red Candle</v>
      </c>
      <c r="BO205" s="34">
        <f t="shared" si="426"/>
        <v>-1.1429890896494932E-3</v>
      </c>
      <c r="BP205" s="34">
        <f t="shared" si="361"/>
        <v>-5.410328143141685E-4</v>
      </c>
      <c r="BQ205" s="34">
        <f t="shared" si="369"/>
        <v>-1.9553443194075815E-3</v>
      </c>
      <c r="BR205" s="34">
        <f t="shared" si="371"/>
        <v>-4.4095701150526079E-4</v>
      </c>
      <c r="BS205" s="35">
        <f t="shared" si="427"/>
        <v>-1.9058896892265587E-4</v>
      </c>
      <c r="BT205" s="35">
        <f t="shared" si="362"/>
        <v>-4.5097251869852251E-5</v>
      </c>
      <c r="BU205" s="35">
        <f t="shared" si="370"/>
        <v>-1.0873067176830897E-4</v>
      </c>
      <c r="BV205" s="35">
        <f t="shared" si="372"/>
        <v>-1.8377092040777754E-5</v>
      </c>
      <c r="BW205" s="27">
        <v>96</v>
      </c>
      <c r="BX205">
        <f>F205-G205</f>
        <v>9.2800000000006548</v>
      </c>
      <c r="BY205">
        <f>ABS(F205-D204)</f>
        <v>1.4600000000000364</v>
      </c>
      <c r="BZ205">
        <f>ABS(G205-D204)</f>
        <v>7.8200000000006185</v>
      </c>
      <c r="CA205">
        <f t="shared" si="405"/>
        <v>9.2800000000006548</v>
      </c>
      <c r="CB205">
        <f t="shared" si="363"/>
        <v>4.678571428571364</v>
      </c>
      <c r="CC205">
        <f t="shared" si="366"/>
        <v>4.6634030603927386</v>
      </c>
      <c r="CD205">
        <f t="shared" si="364"/>
        <v>1.5168368178625435E-2</v>
      </c>
      <c r="CE205">
        <f t="shared" si="367"/>
        <v>1</v>
      </c>
      <c r="CF205">
        <f t="shared" si="368"/>
        <v>1</v>
      </c>
      <c r="CG205" s="7" t="str">
        <f t="shared" si="365"/>
        <v>-----</v>
      </c>
      <c r="CI205" s="27"/>
      <c r="CJ205" s="27"/>
      <c r="CK205" s="27"/>
      <c r="CL205" s="27"/>
      <c r="CM205" s="27"/>
      <c r="CN205" s="27"/>
      <c r="CO205" s="27"/>
      <c r="CP205" s="27"/>
      <c r="CQ205" s="27"/>
      <c r="CR205" s="27"/>
      <c r="CS205" s="27"/>
      <c r="CZ205" s="7" t="str">
        <f>IF(AND(D205&gt;BH205,D205&gt;E205),"Bullish Trigger","-----")</f>
        <v>-----</v>
      </c>
      <c r="DA205" s="7" t="str">
        <f>IF(AND(D205&lt;BI205,D205&lt;E205),"Bearish Trigger","-----")</f>
        <v>-----</v>
      </c>
      <c r="DB205" s="13" t="str">
        <f>IF(AND(W205=BE205,W205&gt;0,BE205&gt;0),"Important High","------")</f>
        <v>------</v>
      </c>
      <c r="DC205" s="13" t="str">
        <f>IF(AND(X205=BF205,X205&gt;0,BF205&gt;0),"Important Low","------")</f>
        <v>------</v>
      </c>
      <c r="DD205" s="7" t="str">
        <f>IF(AND(DB205="Important High",DC205="-----",BJ205=1),"Imp High Rej","-----")</f>
        <v>-----</v>
      </c>
      <c r="DE205" s="7" t="str">
        <f>IF(AND(DB205="-----",DC205="Important Low",BJ205=1),"Imp Low Rej","-----")</f>
        <v>-----</v>
      </c>
      <c r="DF205" s="7" t="str">
        <f>IF(Y205&gt;AM205,"Overbought",IF(Y205&gt;AO205,"Bullish Momentum",IF(Y205&gt;AQ205,"Flat Momentum","-----")))</f>
        <v>-----</v>
      </c>
      <c r="DG205" s="7" t="str">
        <f>IF(Y205&lt;AV205,"Oversold",IF(Y205&lt;AT205,"Bearish Momentum",IF(Y205&lt;AR205,"Flat Momentum","-----")))</f>
        <v>Flat Momentum</v>
      </c>
      <c r="DH205" s="7" t="str">
        <f>IF(AND(DF205="Overbought",AD205=2),"Culminated Thrust","-----")</f>
        <v>-----</v>
      </c>
      <c r="DI205" s="7" t="str">
        <f>IF(AND(DG205="Oversold",AD205=5),"Culminated Thrust","-----")</f>
        <v>-----</v>
      </c>
      <c r="DJ205" s="14">
        <f>(Q205-$D205)/$D205</f>
        <v>1.5276557708016033E-3</v>
      </c>
      <c r="DK205" s="14">
        <f>(R205-$D205)/$D205</f>
        <v>1.0903570823122995E-3</v>
      </c>
      <c r="DL205" s="14">
        <f>(S205-$D205)/$D205</f>
        <v>2.7008491685544729E-3</v>
      </c>
      <c r="DM205" s="14">
        <f>(T205-$D205)/$D205</f>
        <v>-5.5673709679904364E-3</v>
      </c>
      <c r="DN205" s="14">
        <f>(U205-$D205)/$D205</f>
        <v>-2.9801809299243791E-3</v>
      </c>
      <c r="DO205" s="14">
        <f>(V205-$D205)/$D205</f>
        <v>-6.1645630095396612E-3</v>
      </c>
      <c r="DP205" s="14">
        <f t="shared" si="373"/>
        <v>2.7008491685544729E-3</v>
      </c>
      <c r="DQ205" s="14">
        <f t="shared" si="374"/>
        <v>1.5276557708016033E-3</v>
      </c>
      <c r="DR205" s="14">
        <f t="shared" si="375"/>
        <v>1.0903570823122995E-3</v>
      </c>
      <c r="DS205" s="14">
        <f t="shared" si="376"/>
        <v>-2.9801809299243791E-3</v>
      </c>
      <c r="DT205" s="14">
        <f t="shared" si="377"/>
        <v>-5.5673709679904364E-3</v>
      </c>
      <c r="DU205" s="14">
        <f t="shared" si="378"/>
        <v>-6.1645630095396612E-3</v>
      </c>
      <c r="DV205" t="str">
        <f>IF($D205&gt;Q205,"SUP","RES")</f>
        <v>RES</v>
      </c>
      <c r="DW205" t="str">
        <f>IF($D205&gt;R205,"SUP","RES")</f>
        <v>RES</v>
      </c>
      <c r="DX205" t="str">
        <f>IF($D205&gt;S205,"SUP","RES")</f>
        <v>RES</v>
      </c>
      <c r="DY205" t="str">
        <f>IF($D205&gt;T205,"SUP","RES")</f>
        <v>SUP</v>
      </c>
      <c r="DZ205" t="str">
        <f>IF($D205&gt;U205,"SUP","RES")</f>
        <v>SUP</v>
      </c>
      <c r="EA205" t="str">
        <f>IF($D205&gt;V205,"SUP","RES")</f>
        <v>SUP</v>
      </c>
      <c r="EB205" s="7">
        <f t="shared" si="379"/>
        <v>3</v>
      </c>
      <c r="EC205" s="7">
        <f t="shared" si="380"/>
        <v>3</v>
      </c>
      <c r="ED205" s="13" t="str">
        <f t="shared" si="381"/>
        <v>-----</v>
      </c>
      <c r="EE205" s="13" t="str">
        <f t="shared" si="382"/>
        <v>-----</v>
      </c>
      <c r="EF205" s="7">
        <f>IF(OR(ED205="All Sup",EE205="All Res"),"na",((D205-MIN(Q205:V205))/(MAX(Q205:V205)-MIN(Q205:V205))))</f>
        <v>0.69534984789222787</v>
      </c>
      <c r="EG205">
        <v>1.4999999999999999E-4</v>
      </c>
      <c r="EH205">
        <f>Q205*(1+$EG205)</f>
        <v>5199.669833500001</v>
      </c>
      <c r="EI205">
        <f>Q205*(1-$EG205)</f>
        <v>5198.1101665000006</v>
      </c>
      <c r="EJ205">
        <f>R205*(1+$EG205)</f>
        <v>5197.3994930000008</v>
      </c>
      <c r="EK205">
        <f>R205*(1-$EG205)</f>
        <v>5195.8405069999999</v>
      </c>
      <c r="EL205">
        <f>S205*(1+$EG205)</f>
        <v>5205.7607470000003</v>
      </c>
      <c r="EM205">
        <f>S205*(1-$EG205)</f>
        <v>5204.1992529999998</v>
      </c>
      <c r="EN205">
        <f>T205*(1+$EG205)</f>
        <v>5162.8343090000008</v>
      </c>
      <c r="EO205">
        <f>T205*(1-$EG205)</f>
        <v>5161.285691</v>
      </c>
      <c r="EP205">
        <f>U205*(1+$EG205)</f>
        <v>5176.2663235</v>
      </c>
      <c r="EQ205">
        <f>U205*(1-$EG205)</f>
        <v>5174.7136764999996</v>
      </c>
      <c r="ER205">
        <f>V205*(1+$EG205)</f>
        <v>5159.7338440000003</v>
      </c>
      <c r="ES205">
        <f>V205*(1-$EG205)</f>
        <v>5158.1861559999998</v>
      </c>
      <c r="ET205" s="7" t="str">
        <f t="shared" si="383"/>
        <v>-----</v>
      </c>
      <c r="EU205" s="7" t="str">
        <f t="shared" si="384"/>
        <v>-----</v>
      </c>
      <c r="EV205" s="7" t="str">
        <f t="shared" si="385"/>
        <v>-----</v>
      </c>
      <c r="EW205" s="7" t="str">
        <f t="shared" si="386"/>
        <v>-----</v>
      </c>
      <c r="EX205" s="7" t="str">
        <f t="shared" si="387"/>
        <v>-----</v>
      </c>
      <c r="EY205" s="7" t="str">
        <f t="shared" si="388"/>
        <v>-----</v>
      </c>
      <c r="EZ205">
        <f t="shared" si="406"/>
        <v>10</v>
      </c>
      <c r="FA205">
        <f t="shared" si="407"/>
        <v>3</v>
      </c>
      <c r="FB205">
        <f t="shared" si="408"/>
        <v>203</v>
      </c>
      <c r="FC205">
        <f t="shared" si="409"/>
        <v>203</v>
      </c>
      <c r="FD205">
        <f t="shared" si="410"/>
        <v>203</v>
      </c>
      <c r="FE205">
        <f t="shared" si="411"/>
        <v>203</v>
      </c>
      <c r="FF205">
        <f t="shared" si="412"/>
        <v>7</v>
      </c>
      <c r="FG205">
        <f t="shared" si="413"/>
        <v>11</v>
      </c>
      <c r="FH205">
        <f t="shared" si="414"/>
        <v>0</v>
      </c>
      <c r="FI205">
        <f t="shared" si="415"/>
        <v>0</v>
      </c>
      <c r="FJ205">
        <f t="shared" si="416"/>
        <v>0</v>
      </c>
      <c r="FK205">
        <f t="shared" si="417"/>
        <v>0</v>
      </c>
      <c r="FL205" s="7" t="str">
        <f t="shared" si="389"/>
        <v>-----</v>
      </c>
      <c r="FM205" s="7" t="str">
        <f t="shared" si="390"/>
        <v>-----</v>
      </c>
      <c r="FN205" s="7" t="str">
        <f t="shared" si="391"/>
        <v>-----</v>
      </c>
      <c r="FO205" s="7" t="str">
        <f t="shared" si="392"/>
        <v>-----</v>
      </c>
      <c r="FP205" s="7" t="str">
        <f t="shared" si="393"/>
        <v>-----</v>
      </c>
      <c r="FQ205" s="7" t="str">
        <f t="shared" si="394"/>
        <v>-----</v>
      </c>
      <c r="FR205" s="13" t="str">
        <f>IF(FL205="-----","-----",(D205-Q205)/Q205)</f>
        <v>-----</v>
      </c>
      <c r="FS205" s="13" t="str">
        <f>IF(FM205="-----","-----",(Q205-R205)/R205)</f>
        <v>-----</v>
      </c>
      <c r="FT205" s="13" t="str">
        <f>IF(FN205="-----","-----",(R205-S205)/S205)</f>
        <v>-----</v>
      </c>
      <c r="FU205" s="13" t="str">
        <f>IF(FO205="-----","-----",(S205-T205)/T205)</f>
        <v>-----</v>
      </c>
      <c r="FV205" s="13" t="str">
        <f>IF(FP205="-----","-----",(T205-U205)/U205)</f>
        <v>-----</v>
      </c>
      <c r="FW205" s="13" t="str">
        <f>IF(FQ205="-----","-----",(U205-V205)/V205)</f>
        <v>-----</v>
      </c>
      <c r="FX205" s="7" t="str">
        <f t="shared" si="395"/>
        <v>-----</v>
      </c>
      <c r="FY205" s="7" t="str">
        <f t="shared" si="396"/>
        <v>-----</v>
      </c>
      <c r="FZ205" s="7" t="str">
        <f t="shared" si="397"/>
        <v>-----</v>
      </c>
      <c r="GA205" s="7" t="str">
        <f t="shared" si="398"/>
        <v>-----</v>
      </c>
      <c r="GB205" s="7" t="str">
        <f t="shared" si="399"/>
        <v>-----</v>
      </c>
      <c r="GC205" s="7" t="str">
        <f t="shared" si="400"/>
        <v>-----</v>
      </c>
      <c r="GD205" s="7" t="str">
        <f>IF(AND(BG205&gt;AA205,BG204&gt;AA204,BG203&gt;AA203,BG202&gt;AA202,BG201&gt;AA201,BG200&gt;AA200,BG199&gt;AA199,BG198&gt;AA198,BG197&gt;AA197,BG196&gt;AA196,BG195&gt;AA195,BG194&gt;AA194),"Bullish",IF(AND(BG205&lt;AA205,BG204&lt;AA204,BG203&lt;AA203,BG202&lt;AA202,BG201&lt;AA201,BG200&lt;AA200,BG199&lt;AA199,BG198&lt;AA198,BG197&lt;AA197,BG196&lt;AA196,BG195&lt;AA195,BG194&lt;AA194),"Bearish","-----"))</f>
        <v>Bullish</v>
      </c>
      <c r="GE205">
        <f>(Z205-BG205)/BG205</f>
        <v>-9.0476483814383568E-5</v>
      </c>
      <c r="GI205" s="7" t="str">
        <f>IF(Y205&gt;Z205,"Bullish","Bearish")</f>
        <v>Bearish</v>
      </c>
      <c r="GJ205" s="19" t="str">
        <f>IF(AND(D205&gt;Y205,D204&lt;Y204),"TEMA crossover","-----")</f>
        <v>-----</v>
      </c>
      <c r="GK205" s="19" t="str">
        <f>IF(AND(D205&lt;Y205,D204&gt;Y204),"TEMA crossunder","-----")</f>
        <v>TEMA crossunder</v>
      </c>
      <c r="GL205" s="20" t="str">
        <f>IF(GD205="Bearish","YES","-----")</f>
        <v>-----</v>
      </c>
      <c r="GM205" s="20" t="str">
        <f>IF(GH205="Reverse to Bearish","YES","-----")</f>
        <v>-----</v>
      </c>
      <c r="GN205" s="20" t="str">
        <f>IF(AND(GI205="Bullish",GI204="Bullish",GI203="Bullish",GI202="Bullish"),"YES","-----")</f>
        <v>-----</v>
      </c>
      <c r="GO205" s="20" t="str">
        <f>IF(OR(GK205="TEMA crossunder",GK204="TEMA crossunder",GK203="TEMA crossunder",GK202="TEMA crossunder"),"YES","-----")</f>
        <v>YES</v>
      </c>
      <c r="GP205" s="20" t="str">
        <f>IF(GD205="Bullish","YES","-----")</f>
        <v>YES</v>
      </c>
      <c r="GQ205" s="20" t="str">
        <f>IF(GH205="Reverse to Bullish","YES","-----")</f>
        <v>-----</v>
      </c>
      <c r="GR205" s="20" t="str">
        <f>IF(AND(GI205="Bearish",GI204="Bearish",GI203="Bearish",GI202="Bearish"),"YES","-----")</f>
        <v>YES</v>
      </c>
      <c r="GS205" s="20" t="str">
        <f>IF(OR(GJ205="TEMA crossover",GJ204="TEMA crossover",GJ203="TEMA crossover",GJ202="TEMA crossover"),"YES","-----")</f>
        <v>YES</v>
      </c>
      <c r="GT205" s="20" t="str">
        <f t="shared" si="418"/>
        <v>-----</v>
      </c>
      <c r="GU205" s="20" t="str">
        <f t="shared" si="419"/>
        <v>-----</v>
      </c>
      <c r="GV205" s="20" t="str">
        <f t="shared" si="420"/>
        <v>-----</v>
      </c>
      <c r="GW205" s="20" t="str">
        <f t="shared" si="421"/>
        <v>-----</v>
      </c>
      <c r="GX205" s="20" t="str">
        <f t="shared" si="422"/>
        <v>-----</v>
      </c>
      <c r="GY205" s="20" t="str">
        <f t="shared" si="423"/>
        <v>-----</v>
      </c>
      <c r="GZ205" s="7" t="str">
        <f>IF(G205&gt;BH205,"YES","-----")</f>
        <v>-----</v>
      </c>
      <c r="HA205" s="7" t="str">
        <f>IF(F205&lt;BI205,"YES","-----")</f>
        <v>-----</v>
      </c>
      <c r="HB205">
        <f>BH205-BI205</f>
        <v>6.4700000000002547</v>
      </c>
      <c r="HI205">
        <f t="shared" si="401"/>
        <v>-2.127610000000459</v>
      </c>
      <c r="HJ205">
        <f t="shared" si="402"/>
        <v>4.3423899999997957</v>
      </c>
      <c r="HK205" s="7"/>
      <c r="HL205" s="7"/>
      <c r="HM205" s="7"/>
      <c r="HN205" s="7"/>
      <c r="HO205" s="7"/>
      <c r="HP205" s="7"/>
      <c r="HQ205" s="28">
        <f t="shared" si="425"/>
        <v>-1.2330799999999726</v>
      </c>
      <c r="HR205" s="28" t="str">
        <f t="shared" si="403"/>
        <v>Bear</v>
      </c>
      <c r="HS205">
        <f t="shared" si="404"/>
        <v>1.2330799999999726</v>
      </c>
    </row>
    <row r="206" spans="1:227" x14ac:dyDescent="0.55000000000000004">
      <c r="A206">
        <f>Validation!A205</f>
        <v>1772089500</v>
      </c>
      <c r="B206" t="str">
        <f>Price!B205</f>
        <v>XAUUSD</v>
      </c>
      <c r="C206" t="str">
        <f>Price!C205</f>
        <v>M5</v>
      </c>
      <c r="D206">
        <f>Price!D205</f>
        <v>5184.75</v>
      </c>
      <c r="E206">
        <f>Price!E205</f>
        <v>5190.71</v>
      </c>
      <c r="F206">
        <f>Price!F205</f>
        <v>5190.7700000000004</v>
      </c>
      <c r="G206">
        <f>Price!G205</f>
        <v>5182.59</v>
      </c>
      <c r="H206">
        <f>Price!H205</f>
        <v>426</v>
      </c>
      <c r="I206">
        <f>Diagonals!E205</f>
        <v>5183.7299999999996</v>
      </c>
      <c r="J206">
        <f>Diagonals!F205</f>
        <v>0</v>
      </c>
      <c r="K206">
        <f>Diagonals!G205</f>
        <v>0</v>
      </c>
      <c r="L206">
        <f>Diagonals!H205</f>
        <v>5174.49</v>
      </c>
      <c r="M206">
        <f>Diagonals!I205</f>
        <v>0</v>
      </c>
      <c r="N206">
        <f>Diagonals!J205</f>
        <v>0</v>
      </c>
      <c r="O206">
        <f>Diagonals!K205</f>
        <v>0</v>
      </c>
      <c r="P206">
        <f>Diagonals!L205</f>
        <v>0</v>
      </c>
      <c r="Q206">
        <f>Trendlines!E205</f>
        <v>5198.8999999999996</v>
      </c>
      <c r="R206">
        <f>Trendlines!F205</f>
        <v>5196.59</v>
      </c>
      <c r="S206">
        <f>Trendlines!G205</f>
        <v>5204.96</v>
      </c>
      <c r="T206">
        <f>Trendlines!H205</f>
        <v>5162.1400000000003</v>
      </c>
      <c r="U206">
        <f>Trendlines!I205</f>
        <v>5175.51</v>
      </c>
      <c r="V206">
        <f>Trendlines!J205</f>
        <v>5159</v>
      </c>
      <c r="W206">
        <f>Trendlines!K205</f>
        <v>0</v>
      </c>
      <c r="X206">
        <f>Trendlines!L205</f>
        <v>0</v>
      </c>
      <c r="Y206">
        <f>Tema_Hrma_Smma!E205</f>
        <v>5188.28</v>
      </c>
      <c r="Z206">
        <f>Tema_Hrma_Smma!F205</f>
        <v>5192.8900000000003</v>
      </c>
      <c r="AA206">
        <f>Tema_Hrma_Smma!G205</f>
        <v>5191.71</v>
      </c>
      <c r="AB206">
        <f>ZScore!H205</f>
        <v>-1</v>
      </c>
      <c r="AC206">
        <f>ZScore!I205</f>
        <v>1.10808</v>
      </c>
      <c r="AD206">
        <f>ZScore!J205</f>
        <v>3</v>
      </c>
      <c r="AE206">
        <f>HA!E205</f>
        <v>5192.26</v>
      </c>
      <c r="AF206">
        <f>HA!F205</f>
        <v>5192.26</v>
      </c>
      <c r="AG206">
        <f>HA!G205</f>
        <v>5182.59</v>
      </c>
      <c r="AH206">
        <f>HA!H205</f>
        <v>5187.2</v>
      </c>
      <c r="AI206">
        <f>HA!I205</f>
        <v>-1</v>
      </c>
      <c r="AJ206">
        <f>HA!J205</f>
        <v>5.0599999999999996</v>
      </c>
      <c r="AK206">
        <f>HA!K205</f>
        <v>0.92808000000000002</v>
      </c>
      <c r="AL206">
        <f>HA!L205</f>
        <v>-5</v>
      </c>
      <c r="AM206">
        <f>KC!E205</f>
        <v>5222.74262</v>
      </c>
      <c r="AN206">
        <f>KC!F205</f>
        <v>5216.8465699999997</v>
      </c>
      <c r="AO206">
        <f>KC!G205</f>
        <v>5210.9505200000003</v>
      </c>
      <c r="AP206">
        <f>KC!H205</f>
        <v>5205.05447</v>
      </c>
      <c r="AQ206">
        <f>KC!I205</f>
        <v>5199.1584199999998</v>
      </c>
      <c r="AR206">
        <f>KC!J205</f>
        <v>5194.8521300000002</v>
      </c>
      <c r="AS206">
        <f>KC!K205</f>
        <v>5188.9560799999999</v>
      </c>
      <c r="AT206">
        <f>KC!L205</f>
        <v>5183.0600400000003</v>
      </c>
      <c r="AU206">
        <f>KC!M205</f>
        <v>5177.16399</v>
      </c>
      <c r="AV206">
        <f>KC!N205</f>
        <v>5171.2679399999997</v>
      </c>
      <c r="AW206">
        <f>SR_Levels!E205</f>
        <v>5178.6000000000004</v>
      </c>
      <c r="AX206">
        <f>SR_Levels!F205</f>
        <v>5161.8900000000003</v>
      </c>
      <c r="AY206">
        <f>SR_Levels!G205</f>
        <v>5135.8500000000004</v>
      </c>
      <c r="AZ206">
        <f>SR_Levels!H205</f>
        <v>0</v>
      </c>
      <c r="BA206">
        <f>SR_Levels!I205</f>
        <v>5193.3500000000004</v>
      </c>
      <c r="BB206">
        <f>SR_Levels!J205</f>
        <v>5205.3100000000004</v>
      </c>
      <c r="BC206">
        <f>SR_Levels!K205</f>
        <v>0</v>
      </c>
      <c r="BD206">
        <f>SR_Levels!L205</f>
        <v>0</v>
      </c>
      <c r="BE206">
        <f>ZigZag!E205</f>
        <v>0</v>
      </c>
      <c r="BF206">
        <f>ZigZag!F205</f>
        <v>0</v>
      </c>
      <c r="BG206">
        <f>ZigZag!G205</f>
        <v>5194.1000000000004</v>
      </c>
      <c r="BH206">
        <f>Dual_Tema!E205</f>
        <v>5192.2700000000004</v>
      </c>
      <c r="BI206">
        <f>Dual_Tema!F205</f>
        <v>5184.71</v>
      </c>
      <c r="BJ206">
        <f>Pinbar!E205</f>
        <v>0</v>
      </c>
      <c r="BK206">
        <f>SSA!E205</f>
        <v>5188.8510399999996</v>
      </c>
      <c r="BL206">
        <f>SSA!F205</f>
        <v>5190.0758699999997</v>
      </c>
      <c r="BN206" t="str">
        <f t="shared" si="424"/>
        <v>Red Candle</v>
      </c>
      <c r="BO206" s="34">
        <f t="shared" si="426"/>
        <v>-2.3168148029841795E-3</v>
      </c>
      <c r="BP206" s="34">
        <f t="shared" si="361"/>
        <v>-2.6277265548504403E-3</v>
      </c>
      <c r="BQ206" s="34">
        <f t="shared" si="369"/>
        <v>-2.7907817650973943E-3</v>
      </c>
      <c r="BR206" s="34">
        <f t="shared" si="371"/>
        <v>-1.8846712124653831E-3</v>
      </c>
      <c r="BS206" s="35">
        <f t="shared" si="427"/>
        <v>-3.865090812601446E-4</v>
      </c>
      <c r="BT206" s="35">
        <f t="shared" si="362"/>
        <v>-2.1924138712070551E-4</v>
      </c>
      <c r="BU206" s="35">
        <f t="shared" si="370"/>
        <v>-1.552481287078189E-4</v>
      </c>
      <c r="BV206" s="35">
        <f t="shared" si="372"/>
        <v>-7.8598970932985956E-5</v>
      </c>
      <c r="BW206" s="27">
        <v>96</v>
      </c>
      <c r="BX206">
        <f>F206-G206</f>
        <v>8.180000000000291</v>
      </c>
      <c r="BY206">
        <f>ABS(F206-D205)</f>
        <v>0.18999999999959982</v>
      </c>
      <c r="BZ206">
        <f>ABS(G206-D205)</f>
        <v>8.3699999999998909</v>
      </c>
      <c r="CA206">
        <f t="shared" si="405"/>
        <v>8.3699999999998909</v>
      </c>
      <c r="CB206">
        <f t="shared" si="363"/>
        <v>4.9599999999999715</v>
      </c>
      <c r="CC206">
        <f t="shared" si="366"/>
        <v>4.9281599846503923</v>
      </c>
      <c r="CD206">
        <f t="shared" si="364"/>
        <v>3.1840015349579254E-2</v>
      </c>
      <c r="CE206">
        <f t="shared" si="367"/>
        <v>1</v>
      </c>
      <c r="CF206">
        <f t="shared" si="368"/>
        <v>2</v>
      </c>
      <c r="CG206" s="7" t="str">
        <f t="shared" si="365"/>
        <v>-----</v>
      </c>
      <c r="CI206" s="27"/>
      <c r="CJ206" s="27"/>
      <c r="CK206" s="27"/>
      <c r="CL206" s="27"/>
      <c r="CM206" s="27"/>
      <c r="CN206" s="27"/>
      <c r="CO206" s="27"/>
      <c r="CP206" s="27"/>
      <c r="CQ206" s="27"/>
      <c r="CR206" s="27"/>
      <c r="CS206" s="27"/>
      <c r="CZ206" s="7" t="str">
        <f>IF(AND(D206&gt;BH206,D206&gt;E206),"Bullish Trigger","-----")</f>
        <v>-----</v>
      </c>
      <c r="DA206" s="7" t="str">
        <f>IF(AND(D206&lt;BI206,D206&lt;E206),"Bearish Trigger","-----")</f>
        <v>-----</v>
      </c>
      <c r="DB206" s="13" t="str">
        <f>IF(AND(W206=BE206,W206&gt;0,BE206&gt;0),"Important High","------")</f>
        <v>------</v>
      </c>
      <c r="DC206" s="13" t="str">
        <f>IF(AND(X206=BF206,X206&gt;0,BF206&gt;0),"Important Low","------")</f>
        <v>------</v>
      </c>
      <c r="DD206" s="7" t="str">
        <f>IF(AND(DB206="Important High",DC206="-----",BJ206=1),"Imp High Rej","-----")</f>
        <v>-----</v>
      </c>
      <c r="DE206" s="7" t="str">
        <f>IF(AND(DB206="-----",DC206="Important Low",BJ206=1),"Imp Low Rej","-----")</f>
        <v>-----</v>
      </c>
      <c r="DF206" s="7" t="str">
        <f>IF(Y206&gt;AM206,"Overbought",IF(Y206&gt;AO206,"Bullish Momentum",IF(Y206&gt;AQ206,"Flat Momentum","-----")))</f>
        <v>-----</v>
      </c>
      <c r="DG206" s="7" t="str">
        <f>IF(Y206&lt;AV206,"Oversold",IF(Y206&lt;AT206,"Bearish Momentum",IF(Y206&lt;AR206,"Flat Momentum","-----")))</f>
        <v>Flat Momentum</v>
      </c>
      <c r="DH206" s="7" t="str">
        <f>IF(AND(DF206="Overbought",AD206=2),"Culminated Thrust","-----")</f>
        <v>-----</v>
      </c>
      <c r="DI206" s="7" t="str">
        <f>IF(AND(DG206="Oversold",AD206=5),"Culminated Thrust","-----")</f>
        <v>-----</v>
      </c>
      <c r="DJ206" s="14">
        <f>(Q206-$D206)/$D206</f>
        <v>2.7291576257292322E-3</v>
      </c>
      <c r="DK206" s="14">
        <f>(R206-$D206)/$D206</f>
        <v>2.2836202324123911E-3</v>
      </c>
      <c r="DL206" s="14">
        <f>(S206-$D206)/$D206</f>
        <v>3.8979700081971237E-3</v>
      </c>
      <c r="DM206" s="14">
        <f>(T206-$D206)/$D206</f>
        <v>-4.3608660012536132E-3</v>
      </c>
      <c r="DN206" s="14">
        <f>(U206-$D206)/$D206</f>
        <v>-1.7821495732677143E-3</v>
      </c>
      <c r="DO206" s="14">
        <f>(V206-$D206)/$D206</f>
        <v>-4.9664882588360097E-3</v>
      </c>
      <c r="DP206" s="14">
        <f t="shared" si="373"/>
        <v>3.8979700081971237E-3</v>
      </c>
      <c r="DQ206" s="14">
        <f t="shared" si="374"/>
        <v>2.7291576257292322E-3</v>
      </c>
      <c r="DR206" s="14">
        <f t="shared" si="375"/>
        <v>2.2836202324123911E-3</v>
      </c>
      <c r="DS206" s="14">
        <f t="shared" si="376"/>
        <v>-1.7821495732677143E-3</v>
      </c>
      <c r="DT206" s="14">
        <f t="shared" si="377"/>
        <v>-4.3608660012536132E-3</v>
      </c>
      <c r="DU206" s="14">
        <f t="shared" si="378"/>
        <v>-4.9664882588360097E-3</v>
      </c>
      <c r="DV206" t="str">
        <f>IF($D206&gt;Q206,"SUP","RES")</f>
        <v>RES</v>
      </c>
      <c r="DW206" t="str">
        <f>IF($D206&gt;R206,"SUP","RES")</f>
        <v>RES</v>
      </c>
      <c r="DX206" t="str">
        <f>IF($D206&gt;S206,"SUP","RES")</f>
        <v>RES</v>
      </c>
      <c r="DY206" t="str">
        <f>IF($D206&gt;T206,"SUP","RES")</f>
        <v>SUP</v>
      </c>
      <c r="DZ206" t="str">
        <f>IF($D206&gt;U206,"SUP","RES")</f>
        <v>SUP</v>
      </c>
      <c r="EA206" t="str">
        <f>IF($D206&gt;V206,"SUP","RES")</f>
        <v>SUP</v>
      </c>
      <c r="EB206" s="7">
        <f t="shared" si="379"/>
        <v>3</v>
      </c>
      <c r="EC206" s="7">
        <f t="shared" si="380"/>
        <v>3</v>
      </c>
      <c r="ED206" s="13" t="str">
        <f t="shared" si="381"/>
        <v>-----</v>
      </c>
      <c r="EE206" s="13" t="str">
        <f t="shared" si="382"/>
        <v>-----</v>
      </c>
      <c r="EF206" s="7">
        <f>IF(OR(ED206="All Sup",EE206="All Res"),"na",((D206-MIN(Q206:V206))/(MAX(Q206:V206)-MIN(Q206:V206))))</f>
        <v>0.56026979982593517</v>
      </c>
      <c r="EG206">
        <v>1.4999999999999999E-4</v>
      </c>
      <c r="EH206">
        <f>Q206*(1+$EG206)</f>
        <v>5199.6798349999999</v>
      </c>
      <c r="EI206">
        <f>Q206*(1-$EG206)</f>
        <v>5198.1201649999994</v>
      </c>
      <c r="EJ206">
        <f>R206*(1+$EG206)</f>
        <v>5197.3694885000004</v>
      </c>
      <c r="EK206">
        <f>R206*(1-$EG206)</f>
        <v>5195.8105114999998</v>
      </c>
      <c r="EL206">
        <f>S206*(1+$EG206)</f>
        <v>5205.7407440000006</v>
      </c>
      <c r="EM206">
        <f>S206*(1-$EG206)</f>
        <v>5204.1792560000004</v>
      </c>
      <c r="EN206">
        <f>T206*(1+$EG206)</f>
        <v>5162.9143210000011</v>
      </c>
      <c r="EO206">
        <f>T206*(1-$EG206)</f>
        <v>5161.3656790000005</v>
      </c>
      <c r="EP206">
        <f>U206*(1+$EG206)</f>
        <v>5176.2863265000005</v>
      </c>
      <c r="EQ206">
        <f>U206*(1-$EG206)</f>
        <v>5174.7336734999999</v>
      </c>
      <c r="ER206">
        <f>V206*(1+$EG206)</f>
        <v>5159.7738500000005</v>
      </c>
      <c r="ES206">
        <f>V206*(1-$EG206)</f>
        <v>5158.2261500000004</v>
      </c>
      <c r="ET206" s="7" t="str">
        <f t="shared" si="383"/>
        <v>-----</v>
      </c>
      <c r="EU206" s="7" t="str">
        <f t="shared" si="384"/>
        <v>-----</v>
      </c>
      <c r="EV206" s="7" t="str">
        <f t="shared" si="385"/>
        <v>-----</v>
      </c>
      <c r="EW206" s="7" t="str">
        <f t="shared" si="386"/>
        <v>-----</v>
      </c>
      <c r="EX206" s="7" t="str">
        <f t="shared" si="387"/>
        <v>-----</v>
      </c>
      <c r="EY206" s="7" t="str">
        <f t="shared" si="388"/>
        <v>-----</v>
      </c>
      <c r="EZ206">
        <f t="shared" si="406"/>
        <v>11</v>
      </c>
      <c r="FA206">
        <f t="shared" si="407"/>
        <v>4</v>
      </c>
      <c r="FB206">
        <f t="shared" si="408"/>
        <v>204</v>
      </c>
      <c r="FC206">
        <f t="shared" si="409"/>
        <v>204</v>
      </c>
      <c r="FD206">
        <f t="shared" si="410"/>
        <v>204</v>
      </c>
      <c r="FE206">
        <f t="shared" si="411"/>
        <v>204</v>
      </c>
      <c r="FF206">
        <f t="shared" si="412"/>
        <v>7</v>
      </c>
      <c r="FG206">
        <f t="shared" si="413"/>
        <v>11</v>
      </c>
      <c r="FH206">
        <f t="shared" si="414"/>
        <v>0</v>
      </c>
      <c r="FI206">
        <f t="shared" si="415"/>
        <v>0</v>
      </c>
      <c r="FJ206">
        <f t="shared" si="416"/>
        <v>0</v>
      </c>
      <c r="FK206">
        <f t="shared" si="417"/>
        <v>0</v>
      </c>
      <c r="FL206" s="7" t="str">
        <f t="shared" si="389"/>
        <v>-----</v>
      </c>
      <c r="FM206" s="7" t="str">
        <f t="shared" si="390"/>
        <v>-----</v>
      </c>
      <c r="FN206" s="7" t="str">
        <f t="shared" si="391"/>
        <v>-----</v>
      </c>
      <c r="FO206" s="7" t="str">
        <f t="shared" si="392"/>
        <v>-----</v>
      </c>
      <c r="FP206" s="7" t="str">
        <f t="shared" si="393"/>
        <v>-----</v>
      </c>
      <c r="FQ206" s="7" t="str">
        <f t="shared" si="394"/>
        <v>-----</v>
      </c>
      <c r="FR206" s="13" t="str">
        <f>IF(FL206="-----","-----",(D206-Q206)/Q206)</f>
        <v>-----</v>
      </c>
      <c r="FS206" s="13" t="str">
        <f>IF(FM206="-----","-----",(Q206-R206)/R206)</f>
        <v>-----</v>
      </c>
      <c r="FT206" s="13" t="str">
        <f>IF(FN206="-----","-----",(R206-S206)/S206)</f>
        <v>-----</v>
      </c>
      <c r="FU206" s="13" t="str">
        <f>IF(FO206="-----","-----",(S206-T206)/T206)</f>
        <v>-----</v>
      </c>
      <c r="FV206" s="13" t="str">
        <f>IF(FP206="-----","-----",(T206-U206)/U206)</f>
        <v>-----</v>
      </c>
      <c r="FW206" s="13" t="str">
        <f>IF(FQ206="-----","-----",(U206-V206)/V206)</f>
        <v>-----</v>
      </c>
      <c r="FX206" s="7" t="str">
        <f t="shared" si="395"/>
        <v>-----</v>
      </c>
      <c r="FY206" s="7" t="str">
        <f t="shared" si="396"/>
        <v>-----</v>
      </c>
      <c r="FZ206" s="7" t="str">
        <f t="shared" si="397"/>
        <v>-----</v>
      </c>
      <c r="GA206" s="7" t="str">
        <f t="shared" si="398"/>
        <v>-----</v>
      </c>
      <c r="GB206" s="7" t="str">
        <f t="shared" si="399"/>
        <v>-----</v>
      </c>
      <c r="GC206" s="7" t="str">
        <f t="shared" si="400"/>
        <v>-----</v>
      </c>
      <c r="GD206" s="7" t="str">
        <f>IF(AND(BG206&gt;AA206,BG205&gt;AA205,BG204&gt;AA204,BG203&gt;AA203,BG202&gt;AA202,BG201&gt;AA201,BG200&gt;AA200,BG199&gt;AA199,BG198&gt;AA198,BG197&gt;AA197,BG196&gt;AA196,BG195&gt;AA195),"Bullish",IF(AND(BG206&lt;AA206,BG205&lt;AA205,BG204&lt;AA204,BG203&lt;AA203,BG202&lt;AA202,BG201&lt;AA201,BG200&lt;AA200,BG199&lt;AA199,BG198&lt;AA198,BG197&lt;AA197,BG196&lt;AA196,BG195&lt;AA195),"Bearish","-----"))</f>
        <v>Bullish</v>
      </c>
      <c r="GE206">
        <f>(Z206-BG206)/BG206</f>
        <v>-2.329566238616962E-4</v>
      </c>
      <c r="GI206" s="7" t="str">
        <f>IF(Y206&gt;Z206,"Bullish","Bearish")</f>
        <v>Bearish</v>
      </c>
      <c r="GJ206" s="19" t="str">
        <f>IF(AND(D206&gt;Y206,D205&lt;Y205),"TEMA crossover","-----")</f>
        <v>-----</v>
      </c>
      <c r="GK206" s="19" t="str">
        <f>IF(AND(D206&lt;Y206,D205&gt;Y205),"TEMA crossunder","-----")</f>
        <v>-----</v>
      </c>
      <c r="GL206" s="20" t="str">
        <f>IF(GD206="Bearish","YES","-----")</f>
        <v>-----</v>
      </c>
      <c r="GM206" s="20" t="str">
        <f>IF(GH206="Reverse to Bearish","YES","-----")</f>
        <v>-----</v>
      </c>
      <c r="GN206" s="20" t="str">
        <f>IF(AND(GI206="Bullish",GI205="Bullish",GI204="Bullish",GI203="Bullish"),"YES","-----")</f>
        <v>-----</v>
      </c>
      <c r="GO206" s="20" t="str">
        <f>IF(OR(GK206="TEMA crossunder",GK205="TEMA crossunder",GK204="TEMA crossunder",GK203="TEMA crossunder"),"YES","-----")</f>
        <v>YES</v>
      </c>
      <c r="GP206" s="20" t="str">
        <f>IF(GD206="Bullish","YES","-----")</f>
        <v>YES</v>
      </c>
      <c r="GQ206" s="20" t="str">
        <f>IF(GH206="Reverse to Bullish","YES","-----")</f>
        <v>-----</v>
      </c>
      <c r="GR206" s="20" t="str">
        <f>IF(AND(GI206="Bearish",GI205="Bearish",GI204="Bearish",GI203="Bearish"),"YES","-----")</f>
        <v>YES</v>
      </c>
      <c r="GS206" s="20" t="str">
        <f>IF(OR(GJ206="TEMA crossover",GJ205="TEMA crossover",GJ204="TEMA crossover",GJ203="TEMA crossover"),"YES","-----")</f>
        <v>YES</v>
      </c>
      <c r="GT206" s="20" t="str">
        <f t="shared" si="418"/>
        <v>-----</v>
      </c>
      <c r="GU206" s="20" t="str">
        <f t="shared" si="419"/>
        <v>-----</v>
      </c>
      <c r="GV206" s="20" t="str">
        <f t="shared" si="420"/>
        <v>-----</v>
      </c>
      <c r="GW206" s="20" t="str">
        <f t="shared" si="421"/>
        <v>-----</v>
      </c>
      <c r="GX206" s="20" t="str">
        <f t="shared" si="422"/>
        <v>-----</v>
      </c>
      <c r="GY206" s="20" t="str">
        <f t="shared" si="423"/>
        <v>-----</v>
      </c>
      <c r="GZ206" s="7" t="str">
        <f>IF(G206&gt;BH206,"YES","-----")</f>
        <v>-----</v>
      </c>
      <c r="HA206" s="7" t="str">
        <f>IF(F206&lt;BI206,"YES","-----")</f>
        <v>-----</v>
      </c>
      <c r="HB206">
        <f>BH206-BI206</f>
        <v>7.5600000000004002</v>
      </c>
      <c r="HI206">
        <f t="shared" si="401"/>
        <v>-4.1410399999995207</v>
      </c>
      <c r="HJ206">
        <f t="shared" si="402"/>
        <v>3.4189600000008795</v>
      </c>
      <c r="HK206" s="7"/>
      <c r="HL206" s="7"/>
      <c r="HM206" s="7"/>
      <c r="HN206" s="7"/>
      <c r="HO206" s="7"/>
      <c r="HP206" s="7"/>
      <c r="HQ206" s="28">
        <f t="shared" si="425"/>
        <v>-1.2248300000001109</v>
      </c>
      <c r="HR206" s="28" t="str">
        <f t="shared" si="403"/>
        <v>Bear</v>
      </c>
      <c r="HS206">
        <f t="shared" si="404"/>
        <v>1.2248300000001109</v>
      </c>
    </row>
    <row r="207" spans="1:227" x14ac:dyDescent="0.55000000000000004">
      <c r="A207">
        <f>Validation!A206</f>
        <v>1772089800</v>
      </c>
      <c r="B207" t="str">
        <f>Price!B206</f>
        <v>XAUUSD</v>
      </c>
      <c r="C207" t="str">
        <f>Price!C206</f>
        <v>M5</v>
      </c>
      <c r="D207">
        <f>Price!D206</f>
        <v>5187.62</v>
      </c>
      <c r="E207">
        <f>Price!E206</f>
        <v>5184.75</v>
      </c>
      <c r="F207">
        <f>Price!F206</f>
        <v>5187.78</v>
      </c>
      <c r="G207">
        <f>Price!G206</f>
        <v>5182.45</v>
      </c>
      <c r="H207">
        <f>Price!H206</f>
        <v>530</v>
      </c>
      <c r="I207">
        <f>Diagonals!E206</f>
        <v>5183.8999999999996</v>
      </c>
      <c r="J207">
        <f>Diagonals!F206</f>
        <v>0</v>
      </c>
      <c r="K207">
        <f>Diagonals!G206</f>
        <v>0</v>
      </c>
      <c r="L207">
        <f>Diagonals!H206</f>
        <v>5174.16</v>
      </c>
      <c r="M207">
        <f>Diagonals!I206</f>
        <v>0</v>
      </c>
      <c r="N207">
        <f>Diagonals!J206</f>
        <v>0</v>
      </c>
      <c r="O207">
        <f>Diagonals!K206</f>
        <v>0</v>
      </c>
      <c r="P207">
        <f>Diagonals!L206</f>
        <v>0</v>
      </c>
      <c r="Q207">
        <f>Trendlines!E206</f>
        <v>5198.8999999999996</v>
      </c>
      <c r="R207">
        <f>Trendlines!F206</f>
        <v>5196.57</v>
      </c>
      <c r="S207">
        <f>Trendlines!G206</f>
        <v>5204.9399999999996</v>
      </c>
      <c r="T207">
        <f>Trendlines!H206</f>
        <v>5162.22</v>
      </c>
      <c r="U207">
        <f>Trendlines!I206</f>
        <v>5175.54</v>
      </c>
      <c r="V207">
        <f>Trendlines!J206</f>
        <v>5159.04</v>
      </c>
      <c r="W207">
        <f>Trendlines!K206</f>
        <v>0</v>
      </c>
      <c r="X207">
        <f>Trendlines!L206</f>
        <v>0</v>
      </c>
      <c r="Y207">
        <f>Tema_Hrma_Smma!E206</f>
        <v>5186.3999999999996</v>
      </c>
      <c r="Z207">
        <f>Tema_Hrma_Smma!F206</f>
        <v>5191.41</v>
      </c>
      <c r="AA207">
        <f>Tema_Hrma_Smma!G206</f>
        <v>5191.55</v>
      </c>
      <c r="AB207">
        <f>ZScore!H206</f>
        <v>1</v>
      </c>
      <c r="AC207">
        <f>ZScore!I206</f>
        <v>2.1870000000000001E-2</v>
      </c>
      <c r="AD207">
        <f>ZScore!J206</f>
        <v>0</v>
      </c>
      <c r="AE207">
        <f>HA!E206</f>
        <v>5189.7299999999996</v>
      </c>
      <c r="AF207">
        <f>HA!F206</f>
        <v>5189.7299999999996</v>
      </c>
      <c r="AG207">
        <f>HA!G206</f>
        <v>5182.45</v>
      </c>
      <c r="AH207">
        <f>HA!H206</f>
        <v>5185.6499999999996</v>
      </c>
      <c r="AI207">
        <f>HA!I206</f>
        <v>-1</v>
      </c>
      <c r="AJ207">
        <f>HA!J206</f>
        <v>4.08</v>
      </c>
      <c r="AK207">
        <f>HA!K206</f>
        <v>0.54788000000000003</v>
      </c>
      <c r="AL207">
        <f>HA!L206</f>
        <v>-6</v>
      </c>
      <c r="AM207">
        <f>KC!E206</f>
        <v>5222.2718100000002</v>
      </c>
      <c r="AN207">
        <f>KC!F206</f>
        <v>5216.3684800000001</v>
      </c>
      <c r="AO207">
        <f>KC!G206</f>
        <v>5210.4651400000002</v>
      </c>
      <c r="AP207">
        <f>KC!H206</f>
        <v>5204.5618100000002</v>
      </c>
      <c r="AQ207">
        <f>KC!I206</f>
        <v>5198.6584800000001</v>
      </c>
      <c r="AR207">
        <f>KC!J206</f>
        <v>5194.2027399999997</v>
      </c>
      <c r="AS207">
        <f>KC!K206</f>
        <v>5188.2994099999996</v>
      </c>
      <c r="AT207">
        <f>KC!L206</f>
        <v>5182.3960699999998</v>
      </c>
      <c r="AU207">
        <f>KC!M206</f>
        <v>5176.4927399999997</v>
      </c>
      <c r="AV207">
        <f>KC!N206</f>
        <v>5170.5894099999996</v>
      </c>
      <c r="AW207">
        <f>SR_Levels!E206</f>
        <v>5178.6000000000004</v>
      </c>
      <c r="AX207">
        <f>SR_Levels!F206</f>
        <v>5161.8900000000003</v>
      </c>
      <c r="AY207">
        <f>SR_Levels!G206</f>
        <v>5135.8500000000004</v>
      </c>
      <c r="AZ207">
        <f>SR_Levels!H206</f>
        <v>0</v>
      </c>
      <c r="BA207">
        <f>SR_Levels!I206</f>
        <v>5193.3500000000004</v>
      </c>
      <c r="BB207">
        <f>SR_Levels!J206</f>
        <v>5205.3100000000004</v>
      </c>
      <c r="BC207">
        <f>SR_Levels!K206</f>
        <v>0</v>
      </c>
      <c r="BD207">
        <f>SR_Levels!L206</f>
        <v>0</v>
      </c>
      <c r="BE207">
        <f>ZigZag!E206</f>
        <v>0</v>
      </c>
      <c r="BF207">
        <f>ZigZag!F206</f>
        <v>0</v>
      </c>
      <c r="BG207">
        <f>ZigZag!G206</f>
        <v>5193.51</v>
      </c>
      <c r="BH207">
        <f>Dual_Tema!E206</f>
        <v>5189.53</v>
      </c>
      <c r="BI207">
        <f>Dual_Tema!F206</f>
        <v>5182.71</v>
      </c>
      <c r="BJ207">
        <f>Pinbar!E206</f>
        <v>0</v>
      </c>
      <c r="BK207">
        <f>SSA!E206</f>
        <v>5187.8724199999997</v>
      </c>
      <c r="BL207">
        <f>SSA!F206</f>
        <v>5188.9741400000003</v>
      </c>
      <c r="BN207" t="str">
        <f t="shared" si="424"/>
        <v>Green Candle</v>
      </c>
      <c r="BO207" s="34">
        <f t="shared" si="426"/>
        <v>-1.6973158547004541E-3</v>
      </c>
      <c r="BP207" s="34">
        <f t="shared" si="361"/>
        <v>-1.995001914201433E-3</v>
      </c>
      <c r="BQ207" s="34">
        <f t="shared" si="369"/>
        <v>-2.3212922308829542E-3</v>
      </c>
      <c r="BR207" s="34">
        <f t="shared" si="371"/>
        <v>-1.968121434824055E-3</v>
      </c>
      <c r="BS207" s="35">
        <f t="shared" si="427"/>
        <v>-2.8308624473460942E-4</v>
      </c>
      <c r="BT207" s="35">
        <f t="shared" si="362"/>
        <v>-1.6640236869069902E-4</v>
      </c>
      <c r="BU207" s="35">
        <f t="shared" si="370"/>
        <v>-1.2910225482620774E-4</v>
      </c>
      <c r="BV207" s="35">
        <f t="shared" si="372"/>
        <v>-8.208249482877239E-5</v>
      </c>
      <c r="BW207" s="27">
        <v>96</v>
      </c>
      <c r="BX207">
        <f>F207-G207</f>
        <v>5.3299999999999272</v>
      </c>
      <c r="BY207">
        <f>ABS(F207-D206)</f>
        <v>3.0299999999997453</v>
      </c>
      <c r="BZ207">
        <f>ABS(G207-D206)</f>
        <v>2.3000000000001819</v>
      </c>
      <c r="CA207">
        <f t="shared" si="405"/>
        <v>5.3299999999999272</v>
      </c>
      <c r="CB207">
        <f t="shared" si="363"/>
        <v>4.9228571428571479</v>
      </c>
      <c r="CC207">
        <f t="shared" si="366"/>
        <v>4.9568628428896444</v>
      </c>
      <c r="CD207">
        <f t="shared" si="364"/>
        <v>-3.4005700032496478E-2</v>
      </c>
      <c r="CE207">
        <f t="shared" si="367"/>
        <v>-1</v>
      </c>
      <c r="CF207">
        <f t="shared" si="368"/>
        <v>-1</v>
      </c>
      <c r="CG207" s="7" t="str">
        <f t="shared" si="365"/>
        <v>-----</v>
      </c>
      <c r="CI207" s="27"/>
      <c r="CJ207" s="27"/>
      <c r="CK207" s="27"/>
      <c r="CL207" s="27"/>
      <c r="CM207" s="27"/>
      <c r="CN207" s="27"/>
      <c r="CO207" s="27"/>
      <c r="CP207" s="27"/>
      <c r="CQ207" s="27"/>
      <c r="CR207" s="27"/>
      <c r="CS207" s="27"/>
      <c r="CZ207" s="7" t="str">
        <f>IF(AND(D207&gt;BH207,D207&gt;E207),"Bullish Trigger","-----")</f>
        <v>-----</v>
      </c>
      <c r="DA207" s="7" t="str">
        <f>IF(AND(D207&lt;BI207,D207&lt;E207),"Bearish Trigger","-----")</f>
        <v>-----</v>
      </c>
      <c r="DB207" s="13" t="str">
        <f>IF(AND(W207=BE207,W207&gt;0,BE207&gt;0),"Important High","------")</f>
        <v>------</v>
      </c>
      <c r="DC207" s="13" t="str">
        <f>IF(AND(X207=BF207,X207&gt;0,BF207&gt;0),"Important Low","------")</f>
        <v>------</v>
      </c>
      <c r="DD207" s="7" t="str">
        <f>IF(AND(DB207="Important High",DC207="-----",BJ207=1),"Imp High Rej","-----")</f>
        <v>-----</v>
      </c>
      <c r="DE207" s="7" t="str">
        <f>IF(AND(DB207="-----",DC207="Important Low",BJ207=1),"Imp Low Rej","-----")</f>
        <v>-----</v>
      </c>
      <c r="DF207" s="7" t="str">
        <f>IF(Y207&gt;AM207,"Overbought",IF(Y207&gt;AO207,"Bullish Momentum",IF(Y207&gt;AQ207,"Flat Momentum","-----")))</f>
        <v>-----</v>
      </c>
      <c r="DG207" s="7" t="str">
        <f>IF(Y207&lt;AV207,"Oversold",IF(Y207&lt;AT207,"Bearish Momentum",IF(Y207&lt;AR207,"Flat Momentum","-----")))</f>
        <v>Flat Momentum</v>
      </c>
      <c r="DH207" s="7" t="str">
        <f>IF(AND(DF207="Overbought",AD207=2),"Culminated Thrust","-----")</f>
        <v>-----</v>
      </c>
      <c r="DI207" s="7" t="str">
        <f>IF(AND(DG207="Oversold",AD207=5),"Culminated Thrust","-----")</f>
        <v>-----</v>
      </c>
      <c r="DJ207" s="14">
        <f>(Q207-$D207)/$D207</f>
        <v>2.1744075317775293E-3</v>
      </c>
      <c r="DK207" s="14">
        <f>(R207-$D207)/$D207</f>
        <v>1.7252612951603661E-3</v>
      </c>
      <c r="DL207" s="14">
        <f>(S207-$D207)/$D207</f>
        <v>3.3387179477293457E-3</v>
      </c>
      <c r="DM207" s="14">
        <f>(T207-$D207)/$D207</f>
        <v>-4.8962722790026328E-3</v>
      </c>
      <c r="DN207" s="14">
        <f>(U207-$D207)/$D207</f>
        <v>-2.3286208319036336E-3</v>
      </c>
      <c r="DO207" s="14">
        <f>(V207-$D207)/$D207</f>
        <v>-5.5092701470038146E-3</v>
      </c>
      <c r="DP207" s="14">
        <f t="shared" si="373"/>
        <v>3.3387179477293457E-3</v>
      </c>
      <c r="DQ207" s="14">
        <f t="shared" si="374"/>
        <v>2.1744075317775293E-3</v>
      </c>
      <c r="DR207" s="14">
        <f t="shared" si="375"/>
        <v>1.7252612951603661E-3</v>
      </c>
      <c r="DS207" s="14">
        <f t="shared" si="376"/>
        <v>-2.3286208319036336E-3</v>
      </c>
      <c r="DT207" s="14">
        <f t="shared" si="377"/>
        <v>-4.8962722790026328E-3</v>
      </c>
      <c r="DU207" s="14">
        <f t="shared" si="378"/>
        <v>-5.5092701470038146E-3</v>
      </c>
      <c r="DV207" t="str">
        <f>IF($D207&gt;Q207,"SUP","RES")</f>
        <v>RES</v>
      </c>
      <c r="DW207" t="str">
        <f>IF($D207&gt;R207,"SUP","RES")</f>
        <v>RES</v>
      </c>
      <c r="DX207" t="str">
        <f>IF($D207&gt;S207,"SUP","RES")</f>
        <v>RES</v>
      </c>
      <c r="DY207" t="str">
        <f>IF($D207&gt;T207,"SUP","RES")</f>
        <v>SUP</v>
      </c>
      <c r="DZ207" t="str">
        <f>IF($D207&gt;U207,"SUP","RES")</f>
        <v>SUP</v>
      </c>
      <c r="EA207" t="str">
        <f>IF($D207&gt;V207,"SUP","RES")</f>
        <v>SUP</v>
      </c>
      <c r="EB207" s="7">
        <f t="shared" si="379"/>
        <v>3</v>
      </c>
      <c r="EC207" s="7">
        <f t="shared" si="380"/>
        <v>3</v>
      </c>
      <c r="ED207" s="13" t="str">
        <f t="shared" si="381"/>
        <v>-----</v>
      </c>
      <c r="EE207" s="13" t="str">
        <f t="shared" si="382"/>
        <v>-----</v>
      </c>
      <c r="EF207" s="7">
        <f>IF(OR(ED207="All Sup",EE207="All Res"),"na",((D207-MIN(Q207:V207))/(MAX(Q207:V207)-MIN(Q207:V207))))</f>
        <v>0.62265795206972008</v>
      </c>
      <c r="EG207">
        <v>1.4999999999999999E-4</v>
      </c>
      <c r="EH207">
        <f>Q207*(1+$EG207)</f>
        <v>5199.6798349999999</v>
      </c>
      <c r="EI207">
        <f>Q207*(1-$EG207)</f>
        <v>5198.1201649999994</v>
      </c>
      <c r="EJ207">
        <f>R207*(1+$EG207)</f>
        <v>5197.3494854999999</v>
      </c>
      <c r="EK207">
        <f>R207*(1-$EG207)</f>
        <v>5195.7905144999995</v>
      </c>
      <c r="EL207">
        <f>S207*(1+$EG207)</f>
        <v>5205.7207410000001</v>
      </c>
      <c r="EM207">
        <f>S207*(1-$EG207)</f>
        <v>5204.159259</v>
      </c>
      <c r="EN207">
        <f>T207*(1+$EG207)</f>
        <v>5162.9943330000006</v>
      </c>
      <c r="EO207">
        <f>T207*(1-$EG207)</f>
        <v>5161.445667</v>
      </c>
      <c r="EP207">
        <f>U207*(1+$EG207)</f>
        <v>5176.3163310000009</v>
      </c>
      <c r="EQ207">
        <f>U207*(1-$EG207)</f>
        <v>5174.7636689999999</v>
      </c>
      <c r="ER207">
        <f>V207*(1+$EG207)</f>
        <v>5159.8138560000007</v>
      </c>
      <c r="ES207">
        <f>V207*(1-$EG207)</f>
        <v>5158.2661440000002</v>
      </c>
      <c r="ET207" s="7" t="str">
        <f t="shared" si="383"/>
        <v>-----</v>
      </c>
      <c r="EU207" s="7" t="str">
        <f t="shared" si="384"/>
        <v>-----</v>
      </c>
      <c r="EV207" s="7" t="str">
        <f t="shared" si="385"/>
        <v>-----</v>
      </c>
      <c r="EW207" s="7" t="str">
        <f t="shared" si="386"/>
        <v>-----</v>
      </c>
      <c r="EX207" s="7" t="str">
        <f t="shared" si="387"/>
        <v>-----</v>
      </c>
      <c r="EY207" s="7" t="str">
        <f t="shared" si="388"/>
        <v>-----</v>
      </c>
      <c r="EZ207">
        <f t="shared" si="406"/>
        <v>12</v>
      </c>
      <c r="FA207">
        <f t="shared" si="407"/>
        <v>5</v>
      </c>
      <c r="FB207">
        <f t="shared" si="408"/>
        <v>205</v>
      </c>
      <c r="FC207">
        <f t="shared" si="409"/>
        <v>205</v>
      </c>
      <c r="FD207">
        <f t="shared" si="410"/>
        <v>205</v>
      </c>
      <c r="FE207">
        <f t="shared" si="411"/>
        <v>205</v>
      </c>
      <c r="FF207">
        <f t="shared" si="412"/>
        <v>7</v>
      </c>
      <c r="FG207">
        <f t="shared" si="413"/>
        <v>11</v>
      </c>
      <c r="FH207">
        <f t="shared" si="414"/>
        <v>0</v>
      </c>
      <c r="FI207">
        <f t="shared" si="415"/>
        <v>0</v>
      </c>
      <c r="FJ207">
        <f t="shared" si="416"/>
        <v>0</v>
      </c>
      <c r="FK207">
        <f t="shared" si="417"/>
        <v>0</v>
      </c>
      <c r="FL207" s="7" t="str">
        <f t="shared" si="389"/>
        <v>-----</v>
      </c>
      <c r="FM207" s="7" t="str">
        <f t="shared" si="390"/>
        <v>-----</v>
      </c>
      <c r="FN207" s="7" t="str">
        <f t="shared" si="391"/>
        <v>-----</v>
      </c>
      <c r="FO207" s="7" t="str">
        <f t="shared" si="392"/>
        <v>-----</v>
      </c>
      <c r="FP207" s="7" t="str">
        <f t="shared" si="393"/>
        <v>-----</v>
      </c>
      <c r="FQ207" s="7" t="str">
        <f t="shared" si="394"/>
        <v>-----</v>
      </c>
      <c r="FR207" s="13" t="str">
        <f>IF(FL207="-----","-----",(D207-Q207)/Q207)</f>
        <v>-----</v>
      </c>
      <c r="FS207" s="13" t="str">
        <f>IF(FM207="-----","-----",(Q207-R207)/R207)</f>
        <v>-----</v>
      </c>
      <c r="FT207" s="13" t="str">
        <f>IF(FN207="-----","-----",(R207-S207)/S207)</f>
        <v>-----</v>
      </c>
      <c r="FU207" s="13" t="str">
        <f>IF(FO207="-----","-----",(S207-T207)/T207)</f>
        <v>-----</v>
      </c>
      <c r="FV207" s="13" t="str">
        <f>IF(FP207="-----","-----",(T207-U207)/U207)</f>
        <v>-----</v>
      </c>
      <c r="FW207" s="13" t="str">
        <f>IF(FQ207="-----","-----",(U207-V207)/V207)</f>
        <v>-----</v>
      </c>
      <c r="FX207" s="7" t="str">
        <f t="shared" si="395"/>
        <v>-----</v>
      </c>
      <c r="FY207" s="7" t="str">
        <f t="shared" si="396"/>
        <v>-----</v>
      </c>
      <c r="FZ207" s="7" t="str">
        <f t="shared" si="397"/>
        <v>-----</v>
      </c>
      <c r="GA207" s="7" t="str">
        <f t="shared" si="398"/>
        <v>-----</v>
      </c>
      <c r="GB207" s="7" t="str">
        <f t="shared" si="399"/>
        <v>-----</v>
      </c>
      <c r="GC207" s="7" t="str">
        <f t="shared" si="400"/>
        <v>-----</v>
      </c>
      <c r="GD207" s="7" t="str">
        <f>IF(AND(BG207&gt;AA207,BG206&gt;AA206,BG205&gt;AA205,BG204&gt;AA204,BG203&gt;AA203,BG202&gt;AA202,BG201&gt;AA201,BG200&gt;AA200,BG199&gt;AA199,BG198&gt;AA198,BG197&gt;AA197,BG196&gt;AA196),"Bullish",IF(AND(BG207&lt;AA207,BG206&lt;AA206,BG205&lt;AA205,BG204&lt;AA204,BG203&lt;AA203,BG202&lt;AA202,BG201&lt;AA201,BG200&lt;AA200,BG199&lt;AA199,BG198&lt;AA198,BG197&lt;AA197,BG196&lt;AA196),"Bearish","-----"))</f>
        <v>Bullish</v>
      </c>
      <c r="GE207">
        <f>(Z207-BG207)/BG207</f>
        <v>-4.0435081476696179E-4</v>
      </c>
      <c r="GI207" s="7" t="str">
        <f>IF(Y207&gt;Z207,"Bullish","Bearish")</f>
        <v>Bearish</v>
      </c>
      <c r="GJ207" s="19" t="str">
        <f>IF(AND(D207&gt;Y207,D206&lt;Y206),"TEMA crossover","-----")</f>
        <v>TEMA crossover</v>
      </c>
      <c r="GK207" s="19" t="str">
        <f>IF(AND(D207&lt;Y207,D206&gt;Y206),"TEMA crossunder","-----")</f>
        <v>-----</v>
      </c>
      <c r="GL207" s="20" t="str">
        <f>IF(GD207="Bearish","YES","-----")</f>
        <v>-----</v>
      </c>
      <c r="GM207" s="20" t="str">
        <f>IF(GH207="Reverse to Bearish","YES","-----")</f>
        <v>-----</v>
      </c>
      <c r="GN207" s="20" t="str">
        <f>IF(AND(GI207="Bullish",GI206="Bullish",GI205="Bullish",GI204="Bullish"),"YES","-----")</f>
        <v>-----</v>
      </c>
      <c r="GO207" s="20" t="str">
        <f>IF(OR(GK207="TEMA crossunder",GK206="TEMA crossunder",GK205="TEMA crossunder",GK204="TEMA crossunder"),"YES","-----")</f>
        <v>YES</v>
      </c>
      <c r="GP207" s="20" t="str">
        <f>IF(GD207="Bullish","YES","-----")</f>
        <v>YES</v>
      </c>
      <c r="GQ207" s="20" t="str">
        <f>IF(GH207="Reverse to Bullish","YES","-----")</f>
        <v>-----</v>
      </c>
      <c r="GR207" s="20" t="str">
        <f>IF(AND(GI207="Bearish",GI206="Bearish",GI205="Bearish",GI204="Bearish"),"YES","-----")</f>
        <v>YES</v>
      </c>
      <c r="GS207" s="20" t="str">
        <f>IF(OR(GJ207="TEMA crossover",GJ206="TEMA crossover",GJ205="TEMA crossover",GJ204="TEMA crossover"),"YES","-----")</f>
        <v>YES</v>
      </c>
      <c r="GT207" s="20" t="str">
        <f t="shared" si="418"/>
        <v>-----</v>
      </c>
      <c r="GU207" s="20" t="str">
        <f t="shared" si="419"/>
        <v>-----</v>
      </c>
      <c r="GV207" s="20" t="str">
        <f t="shared" si="420"/>
        <v>-----</v>
      </c>
      <c r="GW207" s="20" t="str">
        <f t="shared" si="421"/>
        <v>-----</v>
      </c>
      <c r="GX207" s="20" t="str">
        <f t="shared" si="422"/>
        <v>-----</v>
      </c>
      <c r="GY207" s="20" t="str">
        <f t="shared" si="423"/>
        <v>-----</v>
      </c>
      <c r="GZ207" s="7" t="str">
        <f>IF(G207&gt;BH207,"YES","-----")</f>
        <v>-----</v>
      </c>
      <c r="HA207" s="7" t="str">
        <f>IF(F207&lt;BI207,"YES","-----")</f>
        <v>-----</v>
      </c>
      <c r="HB207">
        <f>BH207-BI207</f>
        <v>6.819999999999709</v>
      </c>
      <c r="HI207">
        <f t="shared" si="401"/>
        <v>-5.1624199999996563</v>
      </c>
      <c r="HJ207">
        <f t="shared" si="402"/>
        <v>1.6575800000000527</v>
      </c>
      <c r="HK207" s="7"/>
      <c r="HL207" s="7"/>
      <c r="HM207" s="7"/>
      <c r="HN207" s="7"/>
      <c r="HO207" s="7"/>
      <c r="HP207" s="7"/>
      <c r="HQ207" s="28">
        <f t="shared" si="425"/>
        <v>-1.1017200000005687</v>
      </c>
      <c r="HR207" s="28" t="str">
        <f t="shared" si="403"/>
        <v>Bear</v>
      </c>
      <c r="HS207">
        <f t="shared" si="404"/>
        <v>1.1017200000005687</v>
      </c>
    </row>
    <row r="208" spans="1:227" x14ac:dyDescent="0.55000000000000004">
      <c r="A208">
        <f>Validation!A207</f>
        <v>1772090100</v>
      </c>
      <c r="B208" t="str">
        <f>Price!B207</f>
        <v>XAUUSD</v>
      </c>
      <c r="C208" t="str">
        <f>Price!C207</f>
        <v>M5</v>
      </c>
      <c r="D208">
        <f>Price!D207</f>
        <v>5188.55</v>
      </c>
      <c r="E208">
        <f>Price!E207</f>
        <v>5187.62</v>
      </c>
      <c r="F208">
        <f>Price!F207</f>
        <v>5190.8100000000004</v>
      </c>
      <c r="G208">
        <f>Price!G207</f>
        <v>5185.24</v>
      </c>
      <c r="H208">
        <f>Price!H207</f>
        <v>496</v>
      </c>
      <c r="I208">
        <f>Diagonals!E207</f>
        <v>5184.08</v>
      </c>
      <c r="J208">
        <f>Diagonals!F207</f>
        <v>0</v>
      </c>
      <c r="K208">
        <f>Diagonals!G207</f>
        <v>0</v>
      </c>
      <c r="L208">
        <f>Diagonals!H207</f>
        <v>5173.83</v>
      </c>
      <c r="M208">
        <f>Diagonals!I207</f>
        <v>0</v>
      </c>
      <c r="N208">
        <f>Diagonals!J207</f>
        <v>0</v>
      </c>
      <c r="O208">
        <f>Diagonals!K207</f>
        <v>0</v>
      </c>
      <c r="P208">
        <f>Diagonals!L207</f>
        <v>0</v>
      </c>
      <c r="Q208">
        <f>Trendlines!E207</f>
        <v>5198.91</v>
      </c>
      <c r="R208">
        <f>Trendlines!F207</f>
        <v>5196.54</v>
      </c>
      <c r="S208">
        <f>Trendlines!G207</f>
        <v>5204.92</v>
      </c>
      <c r="T208">
        <f>Trendlines!H207</f>
        <v>5162.29</v>
      </c>
      <c r="U208">
        <f>Trendlines!I207</f>
        <v>5175.5600000000004</v>
      </c>
      <c r="V208">
        <f>Trendlines!J207</f>
        <v>5159.08</v>
      </c>
      <c r="W208">
        <f>Trendlines!K207</f>
        <v>0</v>
      </c>
      <c r="X208">
        <f>Trendlines!L207</f>
        <v>0</v>
      </c>
      <c r="Y208">
        <f>Tema_Hrma_Smma!E207</f>
        <v>5186.43</v>
      </c>
      <c r="Z208">
        <f>Tema_Hrma_Smma!F207</f>
        <v>5190.25</v>
      </c>
      <c r="AA208">
        <f>Tema_Hrma_Smma!G207</f>
        <v>5191.43</v>
      </c>
      <c r="AB208">
        <f>ZScore!H207</f>
        <v>1</v>
      </c>
      <c r="AC208">
        <f>ZScore!I207</f>
        <v>0.72828999999999999</v>
      </c>
      <c r="AD208">
        <f>ZScore!J207</f>
        <v>0</v>
      </c>
      <c r="AE208">
        <f>HA!E207</f>
        <v>5187.6899999999996</v>
      </c>
      <c r="AF208">
        <f>HA!F207</f>
        <v>5190.8100000000004</v>
      </c>
      <c r="AG208">
        <f>HA!G207</f>
        <v>5185.24</v>
      </c>
      <c r="AH208">
        <f>HA!H207</f>
        <v>5188.0600000000004</v>
      </c>
      <c r="AI208">
        <f>HA!I207</f>
        <v>1</v>
      </c>
      <c r="AJ208">
        <f>HA!J207</f>
        <v>0.36</v>
      </c>
      <c r="AK208">
        <f>HA!K207</f>
        <v>-0.92442999999999997</v>
      </c>
      <c r="AL208">
        <f>HA!L207</f>
        <v>1</v>
      </c>
      <c r="AM208">
        <f>KC!E207</f>
        <v>5221.7152400000004</v>
      </c>
      <c r="AN208">
        <f>KC!F207</f>
        <v>5215.8208500000001</v>
      </c>
      <c r="AO208">
        <f>KC!G207</f>
        <v>5209.9264700000003</v>
      </c>
      <c r="AP208">
        <f>KC!H207</f>
        <v>5204.0320899999997</v>
      </c>
      <c r="AQ208">
        <f>KC!I207</f>
        <v>5198.1377000000002</v>
      </c>
      <c r="AR208">
        <f>KC!J207</f>
        <v>5193.5521399999998</v>
      </c>
      <c r="AS208">
        <f>KC!K207</f>
        <v>5187.6577500000003</v>
      </c>
      <c r="AT208">
        <f>KC!L207</f>
        <v>5181.7633699999997</v>
      </c>
      <c r="AU208">
        <f>KC!M207</f>
        <v>5175.8689899999999</v>
      </c>
      <c r="AV208">
        <f>KC!N207</f>
        <v>5169.9746100000002</v>
      </c>
      <c r="AW208">
        <f>SR_Levels!E207</f>
        <v>5178.6000000000004</v>
      </c>
      <c r="AX208">
        <f>SR_Levels!F207</f>
        <v>5161.8900000000003</v>
      </c>
      <c r="AY208">
        <f>SR_Levels!G207</f>
        <v>5135.8500000000004</v>
      </c>
      <c r="AZ208">
        <f>SR_Levels!H207</f>
        <v>0</v>
      </c>
      <c r="BA208">
        <f>SR_Levels!I207</f>
        <v>5193.3500000000004</v>
      </c>
      <c r="BB208">
        <f>SR_Levels!J207</f>
        <v>5205.3100000000004</v>
      </c>
      <c r="BC208">
        <f>SR_Levels!K207</f>
        <v>0</v>
      </c>
      <c r="BD208">
        <f>SR_Levels!L207</f>
        <v>0</v>
      </c>
      <c r="BE208">
        <f>ZigZag!E207</f>
        <v>0</v>
      </c>
      <c r="BF208">
        <f>ZigZag!F207</f>
        <v>0</v>
      </c>
      <c r="BG208">
        <f>ZigZag!G207</f>
        <v>5193.13</v>
      </c>
      <c r="BH208">
        <f>Dual_Tema!E207</f>
        <v>5189.38</v>
      </c>
      <c r="BI208">
        <f>Dual_Tema!F207</f>
        <v>5182.96</v>
      </c>
      <c r="BJ208">
        <f>Pinbar!E207</f>
        <v>0</v>
      </c>
      <c r="BK208">
        <f>SSA!E207</f>
        <v>5187.0402899999999</v>
      </c>
      <c r="BL208">
        <f>SSA!F207</f>
        <v>5188.0072200000004</v>
      </c>
      <c r="BN208" t="str">
        <f t="shared" si="424"/>
        <v>Green Candle</v>
      </c>
      <c r="BO208" s="34">
        <f t="shared" si="426"/>
        <v>-8.1844091819438525E-4</v>
      </c>
      <c r="BP208" s="34">
        <f t="shared" ref="BP208:BP271" si="428">(D208/D196)-1</f>
        <v>-1.4453258815333436E-3</v>
      </c>
      <c r="BQ208" s="34">
        <f t="shared" si="369"/>
        <v>-1.0262077676034265E-3</v>
      </c>
      <c r="BR208" s="34">
        <f t="shared" si="371"/>
        <v>-2.1673827170939353E-3</v>
      </c>
      <c r="BS208" s="35">
        <f t="shared" si="427"/>
        <v>-1.3645336002965358E-4</v>
      </c>
      <c r="BT208" s="35">
        <f t="shared" ref="BT208:BT271" si="429">((BP208+1)^(1/12))-1</f>
        <v>-1.2052368414461334E-4</v>
      </c>
      <c r="BU208" s="35">
        <f t="shared" si="370"/>
        <v>-5.7039188720575673E-5</v>
      </c>
      <c r="BV208" s="35">
        <f t="shared" si="372"/>
        <v>-9.0401533965667191E-5</v>
      </c>
      <c r="BW208" s="27">
        <v>96</v>
      </c>
      <c r="BX208">
        <f>F208-G208</f>
        <v>5.5700000000006185</v>
      </c>
      <c r="BY208">
        <f>ABS(F208-D207)</f>
        <v>3.1900000000005093</v>
      </c>
      <c r="BZ208">
        <f>ABS(G208-D207)</f>
        <v>2.3800000000001091</v>
      </c>
      <c r="CA208">
        <f t="shared" si="405"/>
        <v>5.5700000000006185</v>
      </c>
      <c r="CB208">
        <f t="shared" si="363"/>
        <v>4.8828571428571843</v>
      </c>
      <c r="CC208">
        <f t="shared" si="366"/>
        <v>5.0006583541118568</v>
      </c>
      <c r="CD208">
        <f t="shared" si="364"/>
        <v>-0.11780121125467247</v>
      </c>
      <c r="CE208">
        <f t="shared" si="367"/>
        <v>-1</v>
      </c>
      <c r="CF208">
        <f t="shared" si="368"/>
        <v>-2</v>
      </c>
      <c r="CG208" s="7" t="str">
        <f t="shared" si="365"/>
        <v>-----</v>
      </c>
      <c r="CI208" s="27"/>
      <c r="CJ208" s="27"/>
      <c r="CK208" s="27"/>
      <c r="CL208" s="27"/>
      <c r="CM208" s="27"/>
      <c r="CN208" s="27"/>
      <c r="CO208" s="27"/>
      <c r="CP208" s="27"/>
      <c r="CQ208" s="27"/>
      <c r="CR208" s="27"/>
      <c r="CS208" s="27"/>
      <c r="CZ208" s="7" t="str">
        <f>IF(AND(D208&gt;BH208,D208&gt;E208),"Bullish Trigger","-----")</f>
        <v>-----</v>
      </c>
      <c r="DA208" s="7" t="str">
        <f>IF(AND(D208&lt;BI208,D208&lt;E208),"Bearish Trigger","-----")</f>
        <v>-----</v>
      </c>
      <c r="DB208" s="13" t="str">
        <f>IF(AND(W208=BE208,W208&gt;0,BE208&gt;0),"Important High","------")</f>
        <v>------</v>
      </c>
      <c r="DC208" s="13" t="str">
        <f>IF(AND(X208=BF208,X208&gt;0,BF208&gt;0),"Important Low","------")</f>
        <v>------</v>
      </c>
      <c r="DD208" s="7" t="str">
        <f>IF(AND(DB208="Important High",DC208="-----",BJ208=1),"Imp High Rej","-----")</f>
        <v>-----</v>
      </c>
      <c r="DE208" s="7" t="str">
        <f>IF(AND(DB208="-----",DC208="Important Low",BJ208=1),"Imp Low Rej","-----")</f>
        <v>-----</v>
      </c>
      <c r="DF208" s="7" t="str">
        <f>IF(Y208&gt;AM208,"Overbought",IF(Y208&gt;AO208,"Bullish Momentum",IF(Y208&gt;AQ208,"Flat Momentum","-----")))</f>
        <v>-----</v>
      </c>
      <c r="DG208" s="7" t="str">
        <f>IF(Y208&lt;AV208,"Oversold",IF(Y208&lt;AT208,"Bearish Momentum",IF(Y208&lt;AR208,"Flat Momentum","-----")))</f>
        <v>Flat Momentum</v>
      </c>
      <c r="DH208" s="7" t="str">
        <f>IF(AND(DF208="Overbought",AD208=2),"Culminated Thrust","-----")</f>
        <v>-----</v>
      </c>
      <c r="DI208" s="7" t="str">
        <f>IF(AND(DG208="Oversold",AD208=5),"Culminated Thrust","-----")</f>
        <v>-----</v>
      </c>
      <c r="DJ208" s="14">
        <f>(Q208-$D208)/$D208</f>
        <v>1.9967042815429497E-3</v>
      </c>
      <c r="DK208" s="14">
        <f>(R208-$D208)/$D208</f>
        <v>1.5399292673289803E-3</v>
      </c>
      <c r="DL208" s="14">
        <f>(S208-$D208)/$D208</f>
        <v>3.1550240433261489E-3</v>
      </c>
      <c r="DM208" s="14">
        <f>(T208-$D208)/$D208</f>
        <v>-5.0611442503204589E-3</v>
      </c>
      <c r="DN208" s="14">
        <f>(U208-$D208)/$D208</f>
        <v>-2.5035896348690446E-3</v>
      </c>
      <c r="DO208" s="14">
        <f>(V208-$D208)/$D208</f>
        <v>-5.6798142062811875E-3</v>
      </c>
      <c r="DP208" s="14">
        <f t="shared" si="373"/>
        <v>3.1550240433261489E-3</v>
      </c>
      <c r="DQ208" s="14">
        <f t="shared" si="374"/>
        <v>1.9967042815429497E-3</v>
      </c>
      <c r="DR208" s="14">
        <f t="shared" si="375"/>
        <v>1.5399292673289803E-3</v>
      </c>
      <c r="DS208" s="14">
        <f t="shared" si="376"/>
        <v>-2.5035896348690446E-3</v>
      </c>
      <c r="DT208" s="14">
        <f t="shared" si="377"/>
        <v>-5.0611442503204589E-3</v>
      </c>
      <c r="DU208" s="14">
        <f t="shared" si="378"/>
        <v>-5.6798142062811875E-3</v>
      </c>
      <c r="DV208" t="str">
        <f>IF($D208&gt;Q208,"SUP","RES")</f>
        <v>RES</v>
      </c>
      <c r="DW208" t="str">
        <f>IF($D208&gt;R208,"SUP","RES")</f>
        <v>RES</v>
      </c>
      <c r="DX208" t="str">
        <f>IF($D208&gt;S208,"SUP","RES")</f>
        <v>RES</v>
      </c>
      <c r="DY208" t="str">
        <f>IF($D208&gt;T208,"SUP","RES")</f>
        <v>SUP</v>
      </c>
      <c r="DZ208" t="str">
        <f>IF($D208&gt;U208,"SUP","RES")</f>
        <v>SUP</v>
      </c>
      <c r="EA208" t="str">
        <f>IF($D208&gt;V208,"SUP","RES")</f>
        <v>SUP</v>
      </c>
      <c r="EB208" s="7">
        <f t="shared" si="379"/>
        <v>3</v>
      </c>
      <c r="EC208" s="7">
        <f t="shared" si="380"/>
        <v>3</v>
      </c>
      <c r="ED208" s="13" t="str">
        <f t="shared" si="381"/>
        <v>-----</v>
      </c>
      <c r="EE208" s="13" t="str">
        <f t="shared" si="382"/>
        <v>-----</v>
      </c>
      <c r="EF208" s="7">
        <f>IF(OR(ED208="All Sup",EE208="All Res"),"na",((D208-MIN(Q208:V208))/(MAX(Q208:V208)-MIN(Q208:V208))))</f>
        <v>0.64288830715532641</v>
      </c>
      <c r="EG208">
        <v>1.4999999999999999E-4</v>
      </c>
      <c r="EH208">
        <f>Q208*(1+$EG208)</f>
        <v>5199.6898365000006</v>
      </c>
      <c r="EI208">
        <f>Q208*(1-$EG208)</f>
        <v>5198.1301635</v>
      </c>
      <c r="EJ208">
        <f>R208*(1+$EG208)</f>
        <v>5197.3194810000005</v>
      </c>
      <c r="EK208">
        <f>R208*(1-$EG208)</f>
        <v>5195.7605190000004</v>
      </c>
      <c r="EL208">
        <f>S208*(1+$EG208)</f>
        <v>5205.7007380000005</v>
      </c>
      <c r="EM208">
        <f>S208*(1-$EG208)</f>
        <v>5204.1392620000006</v>
      </c>
      <c r="EN208">
        <f>T208*(1+$EG208)</f>
        <v>5163.0643435000002</v>
      </c>
      <c r="EO208">
        <f>T208*(1-$EG208)</f>
        <v>5161.5156564999997</v>
      </c>
      <c r="EP208">
        <f>U208*(1+$EG208)</f>
        <v>5176.3363340000005</v>
      </c>
      <c r="EQ208">
        <f>U208*(1-$EG208)</f>
        <v>5174.7836660000003</v>
      </c>
      <c r="ER208">
        <f>V208*(1+$EG208)</f>
        <v>5159.8538620000008</v>
      </c>
      <c r="ES208">
        <f>V208*(1-$EG208)</f>
        <v>5158.3061379999999</v>
      </c>
      <c r="ET208" s="7" t="str">
        <f t="shared" si="383"/>
        <v>-----</v>
      </c>
      <c r="EU208" s="7" t="str">
        <f t="shared" si="384"/>
        <v>-----</v>
      </c>
      <c r="EV208" s="7" t="str">
        <f t="shared" si="385"/>
        <v>-----</v>
      </c>
      <c r="EW208" s="7" t="str">
        <f t="shared" si="386"/>
        <v>-----</v>
      </c>
      <c r="EX208" s="7" t="str">
        <f t="shared" si="387"/>
        <v>-----</v>
      </c>
      <c r="EY208" s="7" t="str">
        <f t="shared" si="388"/>
        <v>-----</v>
      </c>
      <c r="EZ208">
        <f t="shared" si="406"/>
        <v>13</v>
      </c>
      <c r="FA208">
        <f t="shared" si="407"/>
        <v>6</v>
      </c>
      <c r="FB208">
        <f t="shared" si="408"/>
        <v>206</v>
      </c>
      <c r="FC208">
        <f t="shared" si="409"/>
        <v>206</v>
      </c>
      <c r="FD208">
        <f t="shared" si="410"/>
        <v>206</v>
      </c>
      <c r="FE208">
        <f t="shared" si="411"/>
        <v>206</v>
      </c>
      <c r="FF208">
        <f t="shared" si="412"/>
        <v>7</v>
      </c>
      <c r="FG208">
        <f t="shared" si="413"/>
        <v>11</v>
      </c>
      <c r="FH208">
        <f t="shared" si="414"/>
        <v>0</v>
      </c>
      <c r="FI208">
        <f t="shared" si="415"/>
        <v>0</v>
      </c>
      <c r="FJ208">
        <f t="shared" si="416"/>
        <v>0</v>
      </c>
      <c r="FK208">
        <f t="shared" si="417"/>
        <v>0</v>
      </c>
      <c r="FL208" s="7" t="str">
        <f t="shared" si="389"/>
        <v>-----</v>
      </c>
      <c r="FM208" s="7" t="str">
        <f t="shared" si="390"/>
        <v>-----</v>
      </c>
      <c r="FN208" s="7" t="str">
        <f t="shared" si="391"/>
        <v>-----</v>
      </c>
      <c r="FO208" s="7" t="str">
        <f t="shared" si="392"/>
        <v>-----</v>
      </c>
      <c r="FP208" s="7" t="str">
        <f t="shared" si="393"/>
        <v>-----</v>
      </c>
      <c r="FQ208" s="7" t="str">
        <f t="shared" si="394"/>
        <v>-----</v>
      </c>
      <c r="FR208" s="13" t="str">
        <f>IF(FL208="-----","-----",(D208-Q208)/Q208)</f>
        <v>-----</v>
      </c>
      <c r="FS208" s="13" t="str">
        <f>IF(FM208="-----","-----",(Q208-R208)/R208)</f>
        <v>-----</v>
      </c>
      <c r="FT208" s="13" t="str">
        <f>IF(FN208="-----","-----",(R208-S208)/S208)</f>
        <v>-----</v>
      </c>
      <c r="FU208" s="13" t="str">
        <f>IF(FO208="-----","-----",(S208-T208)/T208)</f>
        <v>-----</v>
      </c>
      <c r="FV208" s="13" t="str">
        <f>IF(FP208="-----","-----",(T208-U208)/U208)</f>
        <v>-----</v>
      </c>
      <c r="FW208" s="13" t="str">
        <f>IF(FQ208="-----","-----",(U208-V208)/V208)</f>
        <v>-----</v>
      </c>
      <c r="FX208" s="7" t="str">
        <f t="shared" si="395"/>
        <v>-----</v>
      </c>
      <c r="FY208" s="7" t="str">
        <f t="shared" si="396"/>
        <v>-----</v>
      </c>
      <c r="FZ208" s="7" t="str">
        <f t="shared" si="397"/>
        <v>-----</v>
      </c>
      <c r="GA208" s="7" t="str">
        <f t="shared" si="398"/>
        <v>-----</v>
      </c>
      <c r="GB208" s="7" t="str">
        <f t="shared" si="399"/>
        <v>-----</v>
      </c>
      <c r="GC208" s="7" t="str">
        <f t="shared" si="400"/>
        <v>-----</v>
      </c>
      <c r="GD208" s="7" t="str">
        <f>IF(AND(BG208&gt;AA208,BG207&gt;AA207,BG206&gt;AA206,BG205&gt;AA205,BG204&gt;AA204,BG203&gt;AA203,BG202&gt;AA202,BG201&gt;AA201,BG200&gt;AA200,BG199&gt;AA199,BG198&gt;AA198,BG197&gt;AA197),"Bullish",IF(AND(BG208&lt;AA208,BG207&lt;AA207,BG206&lt;AA206,BG205&lt;AA205,BG204&lt;AA204,BG203&lt;AA203,BG202&lt;AA202,BG201&lt;AA201,BG200&lt;AA200,BG199&lt;AA199,BG198&lt;AA198,BG197&lt;AA197),"Bearish","-----"))</f>
        <v>Bullish</v>
      </c>
      <c r="GE208">
        <f>(Z208-BG208)/BG208</f>
        <v>-5.5457883781074397E-4</v>
      </c>
      <c r="GI208" s="7" t="str">
        <f>IF(Y208&gt;Z208,"Bullish","Bearish")</f>
        <v>Bearish</v>
      </c>
      <c r="GJ208" s="19" t="str">
        <f>IF(AND(D208&gt;Y208,D207&lt;Y207),"TEMA crossover","-----")</f>
        <v>-----</v>
      </c>
      <c r="GK208" s="19" t="str">
        <f>IF(AND(D208&lt;Y208,D207&gt;Y207),"TEMA crossunder","-----")</f>
        <v>-----</v>
      </c>
      <c r="GL208" s="20" t="str">
        <f>IF(GD208="Bearish","YES","-----")</f>
        <v>-----</v>
      </c>
      <c r="GM208" s="20" t="str">
        <f>IF(GH208="Reverse to Bearish","YES","-----")</f>
        <v>-----</v>
      </c>
      <c r="GN208" s="20" t="str">
        <f>IF(AND(GI208="Bullish",GI207="Bullish",GI206="Bullish",GI205="Bullish"),"YES","-----")</f>
        <v>-----</v>
      </c>
      <c r="GO208" s="20" t="str">
        <f>IF(OR(GK208="TEMA crossunder",GK207="TEMA crossunder",GK206="TEMA crossunder",GK205="TEMA crossunder"),"YES","-----")</f>
        <v>YES</v>
      </c>
      <c r="GP208" s="20" t="str">
        <f>IF(GD208="Bullish","YES","-----")</f>
        <v>YES</v>
      </c>
      <c r="GQ208" s="20" t="str">
        <f>IF(GH208="Reverse to Bullish","YES","-----")</f>
        <v>-----</v>
      </c>
      <c r="GR208" s="20" t="str">
        <f>IF(AND(GI208="Bearish",GI207="Bearish",GI206="Bearish",GI205="Bearish"),"YES","-----")</f>
        <v>YES</v>
      </c>
      <c r="GS208" s="20" t="str">
        <f>IF(OR(GJ208="TEMA crossover",GJ207="TEMA crossover",GJ206="TEMA crossover",GJ205="TEMA crossover"),"YES","-----")</f>
        <v>YES</v>
      </c>
      <c r="GT208" s="20" t="str">
        <f t="shared" si="418"/>
        <v>-----</v>
      </c>
      <c r="GU208" s="20" t="str">
        <f t="shared" si="419"/>
        <v>-----</v>
      </c>
      <c r="GV208" s="20" t="str">
        <f t="shared" si="420"/>
        <v>-----</v>
      </c>
      <c r="GW208" s="20" t="str">
        <f t="shared" si="421"/>
        <v>-----</v>
      </c>
      <c r="GX208" s="20" t="str">
        <f t="shared" si="422"/>
        <v>-----</v>
      </c>
      <c r="GY208" s="20" t="str">
        <f t="shared" si="423"/>
        <v>-----</v>
      </c>
      <c r="GZ208" s="7" t="str">
        <f>IF(G208&gt;BH208,"YES","-----")</f>
        <v>-----</v>
      </c>
      <c r="HA208" s="7" t="str">
        <f>IF(F208&lt;BI208,"YES","-----")</f>
        <v>-----</v>
      </c>
      <c r="HB208">
        <f>BH208-BI208</f>
        <v>6.4200000000000728</v>
      </c>
      <c r="HI208">
        <f t="shared" si="401"/>
        <v>-4.0802899999998772</v>
      </c>
      <c r="HJ208">
        <f t="shared" si="402"/>
        <v>2.3397100000001956</v>
      </c>
      <c r="HK208" s="7"/>
      <c r="HL208" s="7"/>
      <c r="HM208" s="7"/>
      <c r="HN208" s="7"/>
      <c r="HO208" s="7"/>
      <c r="HP208" s="7"/>
      <c r="HQ208" s="28">
        <f t="shared" si="425"/>
        <v>-0.96693000000050233</v>
      </c>
      <c r="HR208" s="28" t="str">
        <f t="shared" si="403"/>
        <v>Bear</v>
      </c>
      <c r="HS208">
        <f t="shared" si="404"/>
        <v>0.96693000000050233</v>
      </c>
    </row>
    <row r="209" spans="1:227" x14ac:dyDescent="0.55000000000000004">
      <c r="A209">
        <f>Validation!A208</f>
        <v>1772090400</v>
      </c>
      <c r="B209" t="str">
        <f>Price!B208</f>
        <v>XAUUSD</v>
      </c>
      <c r="C209" t="str">
        <f>Price!C208</f>
        <v>M5</v>
      </c>
      <c r="D209">
        <f>Price!D208</f>
        <v>5186.04</v>
      </c>
      <c r="E209">
        <f>Price!E208</f>
        <v>5188.55</v>
      </c>
      <c r="F209">
        <f>Price!F208</f>
        <v>5189.16</v>
      </c>
      <c r="G209">
        <f>Price!G208</f>
        <v>5182.0600000000004</v>
      </c>
      <c r="H209">
        <f>Price!H208</f>
        <v>425</v>
      </c>
      <c r="I209">
        <f>Diagonals!E208</f>
        <v>5184.26</v>
      </c>
      <c r="J209">
        <f>Diagonals!F208</f>
        <v>0</v>
      </c>
      <c r="K209">
        <f>Diagonals!G208</f>
        <v>0</v>
      </c>
      <c r="L209">
        <f>Diagonals!H208</f>
        <v>5173.5</v>
      </c>
      <c r="M209">
        <f>Diagonals!I208</f>
        <v>0</v>
      </c>
      <c r="N209">
        <f>Diagonals!J208</f>
        <v>0</v>
      </c>
      <c r="O209">
        <f>Diagonals!K208</f>
        <v>0</v>
      </c>
      <c r="P209">
        <f>Diagonals!L208</f>
        <v>0</v>
      </c>
      <c r="Q209">
        <f>Trendlines!E208</f>
        <v>5198.91</v>
      </c>
      <c r="R209">
        <f>Trendlines!F208</f>
        <v>5196.5200000000004</v>
      </c>
      <c r="S209">
        <f>Trendlines!G208</f>
        <v>5204.91</v>
      </c>
      <c r="T209">
        <f>Trendlines!H208</f>
        <v>5162.37</v>
      </c>
      <c r="U209">
        <f>Trendlines!I208</f>
        <v>5175.58</v>
      </c>
      <c r="V209">
        <f>Trendlines!J208</f>
        <v>5159.12</v>
      </c>
      <c r="W209">
        <f>Trendlines!K208</f>
        <v>0</v>
      </c>
      <c r="X209">
        <f>Trendlines!L208</f>
        <v>0</v>
      </c>
      <c r="Y209">
        <f>Tema_Hrma_Smma!E208</f>
        <v>5185.3999999999996</v>
      </c>
      <c r="Z209">
        <f>Tema_Hrma_Smma!F208</f>
        <v>5189.09</v>
      </c>
      <c r="AA209">
        <f>Tema_Hrma_Smma!G208</f>
        <v>5191.3</v>
      </c>
      <c r="AB209">
        <f>ZScore!H208</f>
        <v>-1</v>
      </c>
      <c r="AC209">
        <f>ZScore!I208</f>
        <v>0.15185000000000001</v>
      </c>
      <c r="AD209">
        <f>ZScore!J208</f>
        <v>3</v>
      </c>
      <c r="AE209">
        <f>HA!E208</f>
        <v>5187.87</v>
      </c>
      <c r="AF209">
        <f>HA!F208</f>
        <v>5189.16</v>
      </c>
      <c r="AG209">
        <f>HA!G208</f>
        <v>5182.0600000000004</v>
      </c>
      <c r="AH209">
        <f>HA!H208</f>
        <v>5186.45</v>
      </c>
      <c r="AI209">
        <f>HA!I208</f>
        <v>-1</v>
      </c>
      <c r="AJ209">
        <f>HA!J208</f>
        <v>1.42</v>
      </c>
      <c r="AK209">
        <f>HA!K208</f>
        <v>-0.50839999999999996</v>
      </c>
      <c r="AL209">
        <f>HA!L208</f>
        <v>-1</v>
      </c>
      <c r="AM209">
        <f>KC!E208</f>
        <v>5221.2023600000002</v>
      </c>
      <c r="AN209">
        <f>KC!F208</f>
        <v>5215.2943299999997</v>
      </c>
      <c r="AO209">
        <f>KC!G208</f>
        <v>5209.3863099999999</v>
      </c>
      <c r="AP209">
        <f>KC!H208</f>
        <v>5203.4782800000003</v>
      </c>
      <c r="AQ209">
        <f>KC!I208</f>
        <v>5197.5702600000004</v>
      </c>
      <c r="AR209">
        <f>KC!J208</f>
        <v>5192.8320899999999</v>
      </c>
      <c r="AS209">
        <f>KC!K208</f>
        <v>5186.92407</v>
      </c>
      <c r="AT209">
        <f>KC!L208</f>
        <v>5181.0160400000004</v>
      </c>
      <c r="AU209">
        <f>KC!M208</f>
        <v>5175.1080199999997</v>
      </c>
      <c r="AV209">
        <f>KC!N208</f>
        <v>5169.1999900000001</v>
      </c>
      <c r="AW209">
        <f>SR_Levels!E208</f>
        <v>5178.6000000000004</v>
      </c>
      <c r="AX209">
        <f>SR_Levels!F208</f>
        <v>5161.8900000000003</v>
      </c>
      <c r="AY209">
        <f>SR_Levels!G208</f>
        <v>5135.8500000000004</v>
      </c>
      <c r="AZ209">
        <f>SR_Levels!H208</f>
        <v>0</v>
      </c>
      <c r="BA209">
        <f>SR_Levels!I208</f>
        <v>5193.3500000000004</v>
      </c>
      <c r="BB209">
        <f>SR_Levels!J208</f>
        <v>5205.3100000000004</v>
      </c>
      <c r="BC209">
        <f>SR_Levels!K208</f>
        <v>0</v>
      </c>
      <c r="BD209">
        <f>SR_Levels!L208</f>
        <v>0</v>
      </c>
      <c r="BE209">
        <f>ZigZag!E208</f>
        <v>0</v>
      </c>
      <c r="BF209">
        <f>ZigZag!F208</f>
        <v>0</v>
      </c>
      <c r="BG209">
        <f>ZigZag!G208</f>
        <v>5192.6099999999997</v>
      </c>
      <c r="BH209">
        <f>Dual_Tema!E208</f>
        <v>5188.6099999999997</v>
      </c>
      <c r="BI209">
        <f>Dual_Tema!F208</f>
        <v>5181.74</v>
      </c>
      <c r="BJ209">
        <f>Pinbar!E208</f>
        <v>0</v>
      </c>
      <c r="BK209">
        <f>SSA!E208</f>
        <v>5186.3099599999996</v>
      </c>
      <c r="BL209">
        <f>SSA!F208</f>
        <v>5187.15859</v>
      </c>
      <c r="BN209" t="str">
        <f t="shared" si="424"/>
        <v>Red Candle</v>
      </c>
      <c r="BO209" s="34">
        <f t="shared" si="426"/>
        <v>-1.2748764602342755E-3</v>
      </c>
      <c r="BP209" s="34">
        <f t="shared" si="428"/>
        <v>-2.0013701688078589E-3</v>
      </c>
      <c r="BQ209" s="34">
        <f t="shared" si="369"/>
        <v>-1.5671386051311353E-3</v>
      </c>
      <c r="BR209" s="34">
        <f t="shared" si="371"/>
        <v>-3.2040994020423597E-3</v>
      </c>
      <c r="BS209" s="35">
        <f t="shared" si="427"/>
        <v>-2.1259236680282179E-4</v>
      </c>
      <c r="BT209" s="35">
        <f t="shared" si="429"/>
        <v>-1.6693403048495536E-4</v>
      </c>
      <c r="BU209" s="35">
        <f t="shared" si="370"/>
        <v>-8.7127751449700419E-5</v>
      </c>
      <c r="BV209" s="35">
        <f t="shared" si="372"/>
        <v>-1.3370954006786118E-4</v>
      </c>
      <c r="BW209" s="27">
        <v>96</v>
      </c>
      <c r="BX209">
        <f>F209-G209</f>
        <v>7.0999999999994543</v>
      </c>
      <c r="BY209">
        <f>ABS(F209-D208)</f>
        <v>0.60999999999967258</v>
      </c>
      <c r="BZ209">
        <f>ABS(G209-D208)</f>
        <v>6.4899999999997817</v>
      </c>
      <c r="CA209">
        <f t="shared" si="405"/>
        <v>7.0999999999994543</v>
      </c>
      <c r="CB209">
        <f t="shared" ref="CB209:CB272" si="430">AVERAGE(CA196:CA209)</f>
        <v>5.2000000000000126</v>
      </c>
      <c r="CC209">
        <f t="shared" si="366"/>
        <v>5.1506113288181137</v>
      </c>
      <c r="CD209">
        <f t="shared" ref="CD209:CD272" si="431">CB209-CC209</f>
        <v>4.9388671181898935E-2</v>
      </c>
      <c r="CE209">
        <f t="shared" si="367"/>
        <v>1</v>
      </c>
      <c r="CF209">
        <f t="shared" si="368"/>
        <v>1</v>
      </c>
      <c r="CG209" s="7" t="str">
        <f t="shared" ref="CG209:CG272" si="432">IF(AND(CE209=1,CF209&gt;12),"High Volatility Period",IF(AND(CE209=-1,CF209&lt;-12),"Low Volatility Period","-----"))</f>
        <v>-----</v>
      </c>
      <c r="CI209" s="27"/>
      <c r="CJ209" s="27"/>
      <c r="CK209" s="27"/>
      <c r="CL209" s="27"/>
      <c r="CM209" s="27"/>
      <c r="CN209" s="27"/>
      <c r="CO209" s="27"/>
      <c r="CP209" s="27"/>
      <c r="CQ209" s="27"/>
      <c r="CR209" s="27"/>
      <c r="CS209" s="27"/>
      <c r="CZ209" s="7" t="str">
        <f>IF(AND(D209&gt;BH209,D209&gt;E209),"Bullish Trigger","-----")</f>
        <v>-----</v>
      </c>
      <c r="DA209" s="7" t="str">
        <f>IF(AND(D209&lt;BI209,D209&lt;E209),"Bearish Trigger","-----")</f>
        <v>-----</v>
      </c>
      <c r="DB209" s="13" t="str">
        <f>IF(AND(W209=BE209,W209&gt;0,BE209&gt;0),"Important High","------")</f>
        <v>------</v>
      </c>
      <c r="DC209" s="13" t="str">
        <f>IF(AND(X209=BF209,X209&gt;0,BF209&gt;0),"Important Low","------")</f>
        <v>------</v>
      </c>
      <c r="DD209" s="7" t="str">
        <f>IF(AND(DB209="Important High",DC209="-----",BJ209=1),"Imp High Rej","-----")</f>
        <v>-----</v>
      </c>
      <c r="DE209" s="7" t="str">
        <f>IF(AND(DB209="-----",DC209="Important Low",BJ209=1),"Imp Low Rej","-----")</f>
        <v>-----</v>
      </c>
      <c r="DF209" s="7" t="str">
        <f>IF(Y209&gt;AM209,"Overbought",IF(Y209&gt;AO209,"Bullish Momentum",IF(Y209&gt;AQ209,"Flat Momentum","-----")))</f>
        <v>-----</v>
      </c>
      <c r="DG209" s="7" t="str">
        <f>IF(Y209&lt;AV209,"Oversold",IF(Y209&lt;AT209,"Bearish Momentum",IF(Y209&lt;AR209,"Flat Momentum","-----")))</f>
        <v>Flat Momentum</v>
      </c>
      <c r="DH209" s="7" t="str">
        <f>IF(AND(DF209="Overbought",AD209=2),"Culminated Thrust","-----")</f>
        <v>-----</v>
      </c>
      <c r="DI209" s="7" t="str">
        <f>IF(AND(DG209="Oversold",AD209=5),"Culminated Thrust","-----")</f>
        <v>-----</v>
      </c>
      <c r="DJ209" s="14">
        <f>(Q209-$D209)/$D209</f>
        <v>2.4816623088136404E-3</v>
      </c>
      <c r="DK209" s="14">
        <f>(R209-$D209)/$D209</f>
        <v>2.0208097122275327E-3</v>
      </c>
      <c r="DL209" s="14">
        <f>(S209-$D209)/$D209</f>
        <v>3.6386144341346944E-3</v>
      </c>
      <c r="DM209" s="14">
        <f>(T209-$D209)/$D209</f>
        <v>-4.564176134391573E-3</v>
      </c>
      <c r="DN209" s="14">
        <f>(U209-$D209)/$D209</f>
        <v>-2.0169532051430451E-3</v>
      </c>
      <c r="DO209" s="14">
        <f>(V209-$D209)/$D209</f>
        <v>-5.1908585356071442E-3</v>
      </c>
      <c r="DP209" s="14">
        <f t="shared" si="373"/>
        <v>3.6386144341346944E-3</v>
      </c>
      <c r="DQ209" s="14">
        <f t="shared" si="374"/>
        <v>2.4816623088136404E-3</v>
      </c>
      <c r="DR209" s="14">
        <f t="shared" si="375"/>
        <v>2.0208097122275327E-3</v>
      </c>
      <c r="DS209" s="14">
        <f t="shared" si="376"/>
        <v>-2.0169532051430451E-3</v>
      </c>
      <c r="DT209" s="14">
        <f t="shared" si="377"/>
        <v>-4.564176134391573E-3</v>
      </c>
      <c r="DU209" s="14">
        <f t="shared" si="378"/>
        <v>-5.1908585356071442E-3</v>
      </c>
      <c r="DV209" t="str">
        <f>IF($D209&gt;Q209,"SUP","RES")</f>
        <v>RES</v>
      </c>
      <c r="DW209" t="str">
        <f>IF($D209&gt;R209,"SUP","RES")</f>
        <v>RES</v>
      </c>
      <c r="DX209" t="str">
        <f>IF($D209&gt;S209,"SUP","RES")</f>
        <v>RES</v>
      </c>
      <c r="DY209" t="str">
        <f>IF($D209&gt;T209,"SUP","RES")</f>
        <v>SUP</v>
      </c>
      <c r="DZ209" t="str">
        <f>IF($D209&gt;U209,"SUP","RES")</f>
        <v>SUP</v>
      </c>
      <c r="EA209" t="str">
        <f>IF($D209&gt;V209,"SUP","RES")</f>
        <v>SUP</v>
      </c>
      <c r="EB209" s="7">
        <f t="shared" si="379"/>
        <v>3</v>
      </c>
      <c r="EC209" s="7">
        <f t="shared" si="380"/>
        <v>3</v>
      </c>
      <c r="ED209" s="13" t="str">
        <f t="shared" si="381"/>
        <v>-----</v>
      </c>
      <c r="EE209" s="13" t="str">
        <f t="shared" si="382"/>
        <v>-----</v>
      </c>
      <c r="EF209" s="7">
        <f>IF(OR(ED209="All Sup",EE209="All Res"),"na",((D209-MIN(Q209:V209))/(MAX(Q209:V209)-MIN(Q209:V209))))</f>
        <v>0.58790128849093892</v>
      </c>
      <c r="EG209">
        <v>1.4999999999999999E-4</v>
      </c>
      <c r="EH209">
        <f>Q209*(1+$EG209)</f>
        <v>5199.6898365000006</v>
      </c>
      <c r="EI209">
        <f>Q209*(1-$EG209)</f>
        <v>5198.1301635</v>
      </c>
      <c r="EJ209">
        <f>R209*(1+$EG209)</f>
        <v>5197.2994780000008</v>
      </c>
      <c r="EK209">
        <f>R209*(1-$EG209)</f>
        <v>5195.740522000001</v>
      </c>
      <c r="EL209">
        <f>S209*(1+$EG209)</f>
        <v>5205.6907365000006</v>
      </c>
      <c r="EM209">
        <f>S209*(1-$EG209)</f>
        <v>5204.1292635</v>
      </c>
      <c r="EN209">
        <f>T209*(1+$EG209)</f>
        <v>5163.1443555000005</v>
      </c>
      <c r="EO209">
        <f>T209*(1-$EG209)</f>
        <v>5161.5956445000002</v>
      </c>
      <c r="EP209">
        <f>U209*(1+$EG209)</f>
        <v>5176.3563370000002</v>
      </c>
      <c r="EQ209">
        <f>U209*(1-$EG209)</f>
        <v>5174.8036629999997</v>
      </c>
      <c r="ER209">
        <f>V209*(1+$EG209)</f>
        <v>5159.8938680000001</v>
      </c>
      <c r="ES209">
        <f>V209*(1-$EG209)</f>
        <v>5158.3461319999997</v>
      </c>
      <c r="ET209" s="7" t="str">
        <f t="shared" si="383"/>
        <v>-----</v>
      </c>
      <c r="EU209" s="7" t="str">
        <f t="shared" si="384"/>
        <v>-----</v>
      </c>
      <c r="EV209" s="7" t="str">
        <f t="shared" si="385"/>
        <v>-----</v>
      </c>
      <c r="EW209" s="7" t="str">
        <f t="shared" si="386"/>
        <v>-----</v>
      </c>
      <c r="EX209" s="7" t="str">
        <f t="shared" si="387"/>
        <v>-----</v>
      </c>
      <c r="EY209" s="7" t="str">
        <f t="shared" si="388"/>
        <v>-----</v>
      </c>
      <c r="EZ209">
        <f t="shared" si="406"/>
        <v>14</v>
      </c>
      <c r="FA209">
        <f t="shared" si="407"/>
        <v>7</v>
      </c>
      <c r="FB209">
        <f t="shared" si="408"/>
        <v>207</v>
      </c>
      <c r="FC209">
        <f t="shared" si="409"/>
        <v>207</v>
      </c>
      <c r="FD209">
        <f t="shared" si="410"/>
        <v>207</v>
      </c>
      <c r="FE209">
        <f t="shared" si="411"/>
        <v>207</v>
      </c>
      <c r="FF209">
        <f t="shared" si="412"/>
        <v>7</v>
      </c>
      <c r="FG209">
        <f t="shared" si="413"/>
        <v>11</v>
      </c>
      <c r="FH209">
        <f t="shared" si="414"/>
        <v>0</v>
      </c>
      <c r="FI209">
        <f t="shared" si="415"/>
        <v>0</v>
      </c>
      <c r="FJ209">
        <f t="shared" si="416"/>
        <v>0</v>
      </c>
      <c r="FK209">
        <f t="shared" si="417"/>
        <v>0</v>
      </c>
      <c r="FL209" s="7" t="str">
        <f t="shared" si="389"/>
        <v>-----</v>
      </c>
      <c r="FM209" s="7" t="str">
        <f t="shared" si="390"/>
        <v>-----</v>
      </c>
      <c r="FN209" s="7" t="str">
        <f t="shared" si="391"/>
        <v>-----</v>
      </c>
      <c r="FO209" s="7" t="str">
        <f t="shared" si="392"/>
        <v>-----</v>
      </c>
      <c r="FP209" s="7" t="str">
        <f t="shared" si="393"/>
        <v>-----</v>
      </c>
      <c r="FQ209" s="7" t="str">
        <f t="shared" si="394"/>
        <v>-----</v>
      </c>
      <c r="FR209" s="13" t="str">
        <f>IF(FL209="-----","-----",(D209-Q209)/Q209)</f>
        <v>-----</v>
      </c>
      <c r="FS209" s="13" t="str">
        <f>IF(FM209="-----","-----",(Q209-R209)/R209)</f>
        <v>-----</v>
      </c>
      <c r="FT209" s="13" t="str">
        <f>IF(FN209="-----","-----",(R209-S209)/S209)</f>
        <v>-----</v>
      </c>
      <c r="FU209" s="13" t="str">
        <f>IF(FO209="-----","-----",(S209-T209)/T209)</f>
        <v>-----</v>
      </c>
      <c r="FV209" s="13" t="str">
        <f>IF(FP209="-----","-----",(T209-U209)/U209)</f>
        <v>-----</v>
      </c>
      <c r="FW209" s="13" t="str">
        <f>IF(FQ209="-----","-----",(U209-V209)/V209)</f>
        <v>-----</v>
      </c>
      <c r="FX209" s="7" t="str">
        <f t="shared" si="395"/>
        <v>-----</v>
      </c>
      <c r="FY209" s="7" t="str">
        <f t="shared" si="396"/>
        <v>-----</v>
      </c>
      <c r="FZ209" s="7" t="str">
        <f t="shared" si="397"/>
        <v>-----</v>
      </c>
      <c r="GA209" s="7" t="str">
        <f t="shared" si="398"/>
        <v>-----</v>
      </c>
      <c r="GB209" s="7" t="str">
        <f t="shared" si="399"/>
        <v>-----</v>
      </c>
      <c r="GC209" s="7" t="str">
        <f t="shared" si="400"/>
        <v>-----</v>
      </c>
      <c r="GD209" s="7" t="str">
        <f>IF(AND(BG209&gt;AA209,BG208&gt;AA208,BG207&gt;AA207,BG206&gt;AA206,BG205&gt;AA205,BG204&gt;AA204,BG203&gt;AA203,BG202&gt;AA202,BG201&gt;AA201,BG200&gt;AA200,BG199&gt;AA199,BG198&gt;AA198),"Bullish",IF(AND(BG209&lt;AA209,BG208&lt;AA208,BG207&lt;AA207,BG206&lt;AA206,BG205&lt;AA205,BG204&lt;AA204,BG203&lt;AA203,BG202&lt;AA202,BG201&lt;AA201,BG200&lt;AA200,BG199&lt;AA199,BG198&lt;AA198),"Bearish","-----"))</f>
        <v>Bullish</v>
      </c>
      <c r="GE209">
        <f>(Z209-BG209)/BG209</f>
        <v>-6.7788645786984333E-4</v>
      </c>
      <c r="GI209" s="7" t="str">
        <f>IF(Y209&gt;Z209,"Bullish","Bearish")</f>
        <v>Bearish</v>
      </c>
      <c r="GJ209" s="19" t="str">
        <f>IF(AND(D209&gt;Y209,D208&lt;Y208),"TEMA crossover","-----")</f>
        <v>-----</v>
      </c>
      <c r="GK209" s="19" t="str">
        <f>IF(AND(D209&lt;Y209,D208&gt;Y208),"TEMA crossunder","-----")</f>
        <v>-----</v>
      </c>
      <c r="GL209" s="20" t="str">
        <f>IF(GD209="Bearish","YES","-----")</f>
        <v>-----</v>
      </c>
      <c r="GM209" s="20" t="str">
        <f>IF(GH209="Reverse to Bearish","YES","-----")</f>
        <v>-----</v>
      </c>
      <c r="GN209" s="20" t="str">
        <f>IF(AND(GI209="Bullish",GI208="Bullish",GI207="Bullish",GI206="Bullish"),"YES","-----")</f>
        <v>-----</v>
      </c>
      <c r="GO209" s="20" t="str">
        <f>IF(OR(GK209="TEMA crossunder",GK208="TEMA crossunder",GK207="TEMA crossunder",GK206="TEMA crossunder"),"YES","-----")</f>
        <v>-----</v>
      </c>
      <c r="GP209" s="20" t="str">
        <f>IF(GD209="Bullish","YES","-----")</f>
        <v>YES</v>
      </c>
      <c r="GQ209" s="20" t="str">
        <f>IF(GH209="Reverse to Bullish","YES","-----")</f>
        <v>-----</v>
      </c>
      <c r="GR209" s="20" t="str">
        <f>IF(AND(GI209="Bearish",GI208="Bearish",GI207="Bearish",GI206="Bearish"),"YES","-----")</f>
        <v>YES</v>
      </c>
      <c r="GS209" s="20" t="str">
        <f>IF(OR(GJ209="TEMA crossover",GJ208="TEMA crossover",GJ207="TEMA crossover",GJ206="TEMA crossover"),"YES","-----")</f>
        <v>YES</v>
      </c>
      <c r="GT209" s="20" t="str">
        <f t="shared" si="418"/>
        <v>-----</v>
      </c>
      <c r="GU209" s="20" t="str">
        <f t="shared" si="419"/>
        <v>-----</v>
      </c>
      <c r="GV209" s="20" t="str">
        <f t="shared" si="420"/>
        <v>-----</v>
      </c>
      <c r="GW209" s="20" t="str">
        <f t="shared" si="421"/>
        <v>-----</v>
      </c>
      <c r="GX209" s="20" t="str">
        <f t="shared" si="422"/>
        <v>-----</v>
      </c>
      <c r="GY209" s="20" t="str">
        <f t="shared" si="423"/>
        <v>-----</v>
      </c>
      <c r="GZ209" s="7" t="str">
        <f>IF(G209&gt;BH209,"YES","-----")</f>
        <v>-----</v>
      </c>
      <c r="HA209" s="7" t="str">
        <f>IF(F209&lt;BI209,"YES","-----")</f>
        <v>-----</v>
      </c>
      <c r="HB209">
        <f>BH209-BI209</f>
        <v>6.8699999999998909</v>
      </c>
      <c r="HI209">
        <f t="shared" si="401"/>
        <v>-4.56995999999981</v>
      </c>
      <c r="HJ209">
        <f t="shared" si="402"/>
        <v>2.3000400000000809</v>
      </c>
      <c r="HK209" s="7"/>
      <c r="HL209" s="7"/>
      <c r="HM209" s="7"/>
      <c r="HN209" s="7"/>
      <c r="HO209" s="7"/>
      <c r="HP209" s="7"/>
      <c r="HQ209" s="28">
        <f t="shared" si="425"/>
        <v>-0.84863000000041211</v>
      </c>
      <c r="HR209" s="28" t="str">
        <f t="shared" si="403"/>
        <v>Bear</v>
      </c>
      <c r="HS209">
        <f t="shared" si="404"/>
        <v>0.84863000000041211</v>
      </c>
    </row>
    <row r="210" spans="1:227" x14ac:dyDescent="0.55000000000000004">
      <c r="A210">
        <f>Validation!A209</f>
        <v>1772090700</v>
      </c>
      <c r="B210" t="str">
        <f>Price!B209</f>
        <v>XAUUSD</v>
      </c>
      <c r="C210" t="str">
        <f>Price!C209</f>
        <v>M5</v>
      </c>
      <c r="D210">
        <f>Price!D209</f>
        <v>5184.88</v>
      </c>
      <c r="E210">
        <f>Price!E209</f>
        <v>5186.04</v>
      </c>
      <c r="F210">
        <f>Price!F209</f>
        <v>5188.0200000000004</v>
      </c>
      <c r="G210">
        <f>Price!G209</f>
        <v>5184.43</v>
      </c>
      <c r="H210">
        <f>Price!H209</f>
        <v>394</v>
      </c>
      <c r="I210">
        <f>Diagonals!E209</f>
        <v>5184.43</v>
      </c>
      <c r="J210">
        <f>Diagonals!F209</f>
        <v>0</v>
      </c>
      <c r="K210">
        <f>Diagonals!G209</f>
        <v>0</v>
      </c>
      <c r="L210">
        <f>Diagonals!H209</f>
        <v>5173.17</v>
      </c>
      <c r="M210">
        <f>Diagonals!I209</f>
        <v>0</v>
      </c>
      <c r="N210">
        <f>Diagonals!J209</f>
        <v>0</v>
      </c>
      <c r="O210">
        <f>Diagonals!K209</f>
        <v>0</v>
      </c>
      <c r="P210">
        <f>Diagonals!L209</f>
        <v>0</v>
      </c>
      <c r="Q210">
        <f>Trendlines!E209</f>
        <v>5198.92</v>
      </c>
      <c r="R210">
        <f>Trendlines!F209</f>
        <v>5196.49</v>
      </c>
      <c r="S210">
        <f>Trendlines!G209</f>
        <v>5204.8900000000003</v>
      </c>
      <c r="T210">
        <f>Trendlines!H209</f>
        <v>5162.4399999999996</v>
      </c>
      <c r="U210">
        <f>Trendlines!I209</f>
        <v>5175.6000000000004</v>
      </c>
      <c r="V210">
        <f>Trendlines!J209</f>
        <v>5159.16</v>
      </c>
      <c r="W210">
        <f>Trendlines!K209</f>
        <v>0</v>
      </c>
      <c r="X210">
        <f>Trendlines!L209</f>
        <v>0</v>
      </c>
      <c r="Y210">
        <f>Tema_Hrma_Smma!E209</f>
        <v>5184.8900000000003</v>
      </c>
      <c r="Z210">
        <f>Tema_Hrma_Smma!F209</f>
        <v>5188.04</v>
      </c>
      <c r="AA210">
        <f>Tema_Hrma_Smma!G209</f>
        <v>5191.1499999999996</v>
      </c>
      <c r="AB210">
        <f>ZScore!H209</f>
        <v>-1</v>
      </c>
      <c r="AC210">
        <f>ZScore!I209</f>
        <v>0.64549999999999996</v>
      </c>
      <c r="AD210">
        <f>ZScore!J209</f>
        <v>3</v>
      </c>
      <c r="AE210">
        <f>HA!E209</f>
        <v>5187.16</v>
      </c>
      <c r="AF210">
        <f>HA!F209</f>
        <v>5188.0200000000004</v>
      </c>
      <c r="AG210">
        <f>HA!G209</f>
        <v>5184.43</v>
      </c>
      <c r="AH210">
        <f>HA!H209</f>
        <v>5185.84</v>
      </c>
      <c r="AI210">
        <f>HA!I209</f>
        <v>-1</v>
      </c>
      <c r="AJ210">
        <f>HA!J209</f>
        <v>1.32</v>
      </c>
      <c r="AK210">
        <f>HA!K209</f>
        <v>-0.54701</v>
      </c>
      <c r="AL210">
        <f>HA!L209</f>
        <v>-2</v>
      </c>
      <c r="AM210">
        <f>KC!E209</f>
        <v>5220.6079600000003</v>
      </c>
      <c r="AN210">
        <f>KC!F209</f>
        <v>5214.6940100000002</v>
      </c>
      <c r="AO210">
        <f>KC!G209</f>
        <v>5208.78006</v>
      </c>
      <c r="AP210">
        <f>KC!H209</f>
        <v>5202.8661099999999</v>
      </c>
      <c r="AQ210">
        <f>KC!I209</f>
        <v>5196.9521599999998</v>
      </c>
      <c r="AR210">
        <f>KC!J209</f>
        <v>5192.1381300000003</v>
      </c>
      <c r="AS210">
        <f>KC!K209</f>
        <v>5186.2241800000002</v>
      </c>
      <c r="AT210">
        <f>KC!L209</f>
        <v>5180.3102200000003</v>
      </c>
      <c r="AU210">
        <f>KC!M209</f>
        <v>5174.3962700000002</v>
      </c>
      <c r="AV210">
        <f>KC!N209</f>
        <v>5168.4823200000001</v>
      </c>
      <c r="AW210">
        <f>SR_Levels!E209</f>
        <v>5178.6000000000004</v>
      </c>
      <c r="AX210">
        <f>SR_Levels!F209</f>
        <v>5161.8900000000003</v>
      </c>
      <c r="AY210">
        <f>SR_Levels!G209</f>
        <v>5135.8500000000004</v>
      </c>
      <c r="AZ210">
        <f>SR_Levels!H209</f>
        <v>0</v>
      </c>
      <c r="BA210">
        <f>SR_Levels!I209</f>
        <v>5193.3500000000004</v>
      </c>
      <c r="BB210">
        <f>SR_Levels!J209</f>
        <v>5205.3100000000004</v>
      </c>
      <c r="BC210">
        <f>SR_Levels!K209</f>
        <v>0</v>
      </c>
      <c r="BD210">
        <f>SR_Levels!L209</f>
        <v>0</v>
      </c>
      <c r="BE210">
        <f>ZigZag!E209</f>
        <v>0</v>
      </c>
      <c r="BF210">
        <f>ZigZag!F209</f>
        <v>0</v>
      </c>
      <c r="BG210">
        <f>ZigZag!G209</f>
        <v>5192.12</v>
      </c>
      <c r="BH210">
        <f>Dual_Tema!E209</f>
        <v>5187.68</v>
      </c>
      <c r="BI210">
        <f>Dual_Tema!F209</f>
        <v>5182.26</v>
      </c>
      <c r="BJ210">
        <f>Pinbar!E209</f>
        <v>0</v>
      </c>
      <c r="BK210">
        <f>SSA!E209</f>
        <v>5185.7392799999998</v>
      </c>
      <c r="BL210">
        <f>SSA!F209</f>
        <v>5186.4489299999996</v>
      </c>
      <c r="BN210" t="str">
        <f t="shared" si="424"/>
        <v>Red Candle</v>
      </c>
      <c r="BO210" s="34">
        <f t="shared" si="426"/>
        <v>-1.613629974235864E-3</v>
      </c>
      <c r="BP210" s="34">
        <f t="shared" si="428"/>
        <v>-1.6578447248380979E-3</v>
      </c>
      <c r="BQ210" s="34">
        <f t="shared" si="369"/>
        <v>-2.612312107816539E-3</v>
      </c>
      <c r="BR210" s="34">
        <f t="shared" si="371"/>
        <v>-2.9863030030323756E-3</v>
      </c>
      <c r="BS210" s="35">
        <f t="shared" si="427"/>
        <v>-2.6911932711293218E-4</v>
      </c>
      <c r="BT210" s="35">
        <f t="shared" si="429"/>
        <v>-1.3825881387985461E-4</v>
      </c>
      <c r="BU210" s="35">
        <f t="shared" si="370"/>
        <v>-1.4530778341503847E-4</v>
      </c>
      <c r="BV210" s="35">
        <f t="shared" si="372"/>
        <v>-1.2460769011113371E-4</v>
      </c>
      <c r="BW210" s="27">
        <v>96</v>
      </c>
      <c r="BX210">
        <f>F210-G210</f>
        <v>3.5900000000001455</v>
      </c>
      <c r="BY210">
        <f>ABS(F210-D209)</f>
        <v>1.9800000000004729</v>
      </c>
      <c r="BZ210">
        <f>ABS(G210-D209)</f>
        <v>1.6099999999996726</v>
      </c>
      <c r="CA210">
        <f t="shared" si="405"/>
        <v>3.5900000000001455</v>
      </c>
      <c r="CB210">
        <f t="shared" si="430"/>
        <v>5.1814285714285688</v>
      </c>
      <c r="CC210">
        <f t="shared" ref="CC210:CC273" si="433">(CC209*13+CA210)/14</f>
        <v>5.039139091045401</v>
      </c>
      <c r="CD210">
        <f t="shared" si="431"/>
        <v>0.1422894803831678</v>
      </c>
      <c r="CE210">
        <f t="shared" ref="CE210:CE273" si="434">IF(CD210&gt;=0,1,-1)</f>
        <v>1</v>
      </c>
      <c r="CF210">
        <f t="shared" si="368"/>
        <v>2</v>
      </c>
      <c r="CG210" s="7" t="str">
        <f t="shared" si="432"/>
        <v>-----</v>
      </c>
      <c r="CI210" s="27"/>
      <c r="CJ210" s="27"/>
      <c r="CK210" s="27"/>
      <c r="CL210" s="27"/>
      <c r="CM210" s="27"/>
      <c r="CN210" s="27"/>
      <c r="CO210" s="27"/>
      <c r="CP210" s="27"/>
      <c r="CQ210" s="27"/>
      <c r="CR210" s="27"/>
      <c r="CS210" s="27"/>
      <c r="CZ210" s="7" t="str">
        <f>IF(AND(D210&gt;BH210,D210&gt;E210),"Bullish Trigger","-----")</f>
        <v>-----</v>
      </c>
      <c r="DA210" s="7" t="str">
        <f>IF(AND(D210&lt;BI210,D210&lt;E210),"Bearish Trigger","-----")</f>
        <v>-----</v>
      </c>
      <c r="DB210" s="13" t="str">
        <f>IF(AND(W210=BE210,W210&gt;0,BE210&gt;0),"Important High","------")</f>
        <v>------</v>
      </c>
      <c r="DC210" s="13" t="str">
        <f>IF(AND(X210=BF210,X210&gt;0,BF210&gt;0),"Important Low","------")</f>
        <v>------</v>
      </c>
      <c r="DD210" s="7" t="str">
        <f>IF(AND(DB210="Important High",DC210="-----",BJ210=1),"Imp High Rej","-----")</f>
        <v>-----</v>
      </c>
      <c r="DE210" s="7" t="str">
        <f>IF(AND(DB210="-----",DC210="Important Low",BJ210=1),"Imp Low Rej","-----")</f>
        <v>-----</v>
      </c>
      <c r="DF210" s="7" t="str">
        <f>IF(Y210&gt;AM210,"Overbought",IF(Y210&gt;AO210,"Bullish Momentum",IF(Y210&gt;AQ210,"Flat Momentum","-----")))</f>
        <v>-----</v>
      </c>
      <c r="DG210" s="7" t="str">
        <f>IF(Y210&lt;AV210,"Oversold",IF(Y210&lt;AT210,"Bearish Momentum",IF(Y210&lt;AR210,"Flat Momentum","-----")))</f>
        <v>Flat Momentum</v>
      </c>
      <c r="DH210" s="7" t="str">
        <f>IF(AND(DF210="Overbought",AD210=2),"Culminated Thrust","-----")</f>
        <v>-----</v>
      </c>
      <c r="DI210" s="7" t="str">
        <f>IF(AND(DG210="Oversold",AD210=5),"Culminated Thrust","-----")</f>
        <v>-----</v>
      </c>
      <c r="DJ210" s="14">
        <f>(Q210-$D210)/$D210</f>
        <v>2.7078736634213257E-3</v>
      </c>
      <c r="DK210" s="14">
        <f>(R210-$D210)/$D210</f>
        <v>2.2392032216752697E-3</v>
      </c>
      <c r="DL210" s="14">
        <f>(S210-$D210)/$D210</f>
        <v>3.8592985758590785E-3</v>
      </c>
      <c r="DM210" s="14">
        <f>(T210-$D210)/$D210</f>
        <v>-4.3279690176051345E-3</v>
      </c>
      <c r="DN210" s="14">
        <f>(U210-$D210)/$D210</f>
        <v>-1.7898196293838517E-3</v>
      </c>
      <c r="DO210" s="14">
        <f>(V210-$D210)/$D210</f>
        <v>-4.9605776797149118E-3</v>
      </c>
      <c r="DP210" s="14">
        <f t="shared" si="373"/>
        <v>3.8592985758590785E-3</v>
      </c>
      <c r="DQ210" s="14">
        <f t="shared" si="374"/>
        <v>2.7078736634213257E-3</v>
      </c>
      <c r="DR210" s="14">
        <f t="shared" si="375"/>
        <v>2.2392032216752697E-3</v>
      </c>
      <c r="DS210" s="14">
        <f t="shared" si="376"/>
        <v>-1.7898196293838517E-3</v>
      </c>
      <c r="DT210" s="14">
        <f t="shared" si="377"/>
        <v>-4.3279690176051345E-3</v>
      </c>
      <c r="DU210" s="14">
        <f t="shared" si="378"/>
        <v>-4.9605776797149118E-3</v>
      </c>
      <c r="DV210" t="str">
        <f>IF($D210&gt;Q210,"SUP","RES")</f>
        <v>RES</v>
      </c>
      <c r="DW210" t="str">
        <f>IF($D210&gt;R210,"SUP","RES")</f>
        <v>RES</v>
      </c>
      <c r="DX210" t="str">
        <f>IF($D210&gt;S210,"SUP","RES")</f>
        <v>RES</v>
      </c>
      <c r="DY210" t="str">
        <f>IF($D210&gt;T210,"SUP","RES")</f>
        <v>SUP</v>
      </c>
      <c r="DZ210" t="str">
        <f>IF($D210&gt;U210,"SUP","RES")</f>
        <v>SUP</v>
      </c>
      <c r="EA210" t="str">
        <f>IF($D210&gt;V210,"SUP","RES")</f>
        <v>SUP</v>
      </c>
      <c r="EB210" s="7">
        <f t="shared" si="379"/>
        <v>3</v>
      </c>
      <c r="EC210" s="7">
        <f t="shared" si="380"/>
        <v>3</v>
      </c>
      <c r="ED210" s="13" t="str">
        <f t="shared" si="381"/>
        <v>-----</v>
      </c>
      <c r="EE210" s="13" t="str">
        <f t="shared" si="382"/>
        <v>-----</v>
      </c>
      <c r="EF210" s="7">
        <f>IF(OR(ED210="All Sup",EE210="All Res"),"na",((D210-MIN(Q210:V210))/(MAX(Q210:V210)-MIN(Q210:V210))))</f>
        <v>0.56243166411546008</v>
      </c>
      <c r="EG210">
        <v>1.4999999999999999E-4</v>
      </c>
      <c r="EH210">
        <f>Q210*(1+$EG210)</f>
        <v>5199.6998380000005</v>
      </c>
      <c r="EI210">
        <f>Q210*(1-$EG210)</f>
        <v>5198.1401620000006</v>
      </c>
      <c r="EJ210">
        <f>R210*(1+$EG210)</f>
        <v>5197.2694735000005</v>
      </c>
      <c r="EK210">
        <f>R210*(1-$EG210)</f>
        <v>5195.7105265</v>
      </c>
      <c r="EL210">
        <f>S210*(1+$EG210)</f>
        <v>5205.670733500001</v>
      </c>
      <c r="EM210">
        <f>S210*(1-$EG210)</f>
        <v>5204.1092665000006</v>
      </c>
      <c r="EN210">
        <f>T210*(1+$EG210)</f>
        <v>5163.2143660000002</v>
      </c>
      <c r="EO210">
        <f>T210*(1-$EG210)</f>
        <v>5161.665634</v>
      </c>
      <c r="EP210">
        <f>U210*(1+$EG210)</f>
        <v>5176.3763400000007</v>
      </c>
      <c r="EQ210">
        <f>U210*(1-$EG210)</f>
        <v>5174.82366</v>
      </c>
      <c r="ER210">
        <f>V210*(1+$EG210)</f>
        <v>5159.9338740000003</v>
      </c>
      <c r="ES210">
        <f>V210*(1-$EG210)</f>
        <v>5158.3861260000003</v>
      </c>
      <c r="ET210" s="7" t="str">
        <f t="shared" si="383"/>
        <v>-----</v>
      </c>
      <c r="EU210" s="7" t="str">
        <f t="shared" si="384"/>
        <v>-----</v>
      </c>
      <c r="EV210" s="7" t="str">
        <f t="shared" si="385"/>
        <v>-----</v>
      </c>
      <c r="EW210" s="7" t="str">
        <f t="shared" si="386"/>
        <v>-----</v>
      </c>
      <c r="EX210" s="7" t="str">
        <f t="shared" si="387"/>
        <v>-----</v>
      </c>
      <c r="EY210" s="7" t="str">
        <f t="shared" si="388"/>
        <v>-----</v>
      </c>
      <c r="EZ210">
        <f t="shared" si="406"/>
        <v>15</v>
      </c>
      <c r="FA210">
        <f t="shared" si="407"/>
        <v>8</v>
      </c>
      <c r="FB210">
        <f t="shared" si="408"/>
        <v>208</v>
      </c>
      <c r="FC210">
        <f t="shared" si="409"/>
        <v>208</v>
      </c>
      <c r="FD210">
        <f t="shared" si="410"/>
        <v>208</v>
      </c>
      <c r="FE210">
        <f t="shared" si="411"/>
        <v>208</v>
      </c>
      <c r="FF210">
        <f t="shared" si="412"/>
        <v>7</v>
      </c>
      <c r="FG210">
        <f t="shared" si="413"/>
        <v>11</v>
      </c>
      <c r="FH210">
        <f t="shared" si="414"/>
        <v>0</v>
      </c>
      <c r="FI210">
        <f t="shared" si="415"/>
        <v>0</v>
      </c>
      <c r="FJ210">
        <f t="shared" si="416"/>
        <v>0</v>
      </c>
      <c r="FK210">
        <f t="shared" si="417"/>
        <v>0</v>
      </c>
      <c r="FL210" s="7" t="str">
        <f t="shared" si="389"/>
        <v>-----</v>
      </c>
      <c r="FM210" s="7" t="str">
        <f t="shared" si="390"/>
        <v>-----</v>
      </c>
      <c r="FN210" s="7" t="str">
        <f t="shared" si="391"/>
        <v>-----</v>
      </c>
      <c r="FO210" s="7" t="str">
        <f t="shared" si="392"/>
        <v>-----</v>
      </c>
      <c r="FP210" s="7" t="str">
        <f t="shared" si="393"/>
        <v>-----</v>
      </c>
      <c r="FQ210" s="7" t="str">
        <f t="shared" si="394"/>
        <v>-----</v>
      </c>
      <c r="FR210" s="13" t="str">
        <f>IF(FL210="-----","-----",(D210-Q210)/Q210)</f>
        <v>-----</v>
      </c>
      <c r="FS210" s="13" t="str">
        <f>IF(FM210="-----","-----",(Q210-R210)/R210)</f>
        <v>-----</v>
      </c>
      <c r="FT210" s="13" t="str">
        <f>IF(FN210="-----","-----",(R210-S210)/S210)</f>
        <v>-----</v>
      </c>
      <c r="FU210" s="13" t="str">
        <f>IF(FO210="-----","-----",(S210-T210)/T210)</f>
        <v>-----</v>
      </c>
      <c r="FV210" s="13" t="str">
        <f>IF(FP210="-----","-----",(T210-U210)/U210)</f>
        <v>-----</v>
      </c>
      <c r="FW210" s="13" t="str">
        <f>IF(FQ210="-----","-----",(U210-V210)/V210)</f>
        <v>-----</v>
      </c>
      <c r="FX210" s="7" t="str">
        <f t="shared" si="395"/>
        <v>-----</v>
      </c>
      <c r="FY210" s="7" t="str">
        <f t="shared" si="396"/>
        <v>-----</v>
      </c>
      <c r="FZ210" s="7" t="str">
        <f t="shared" si="397"/>
        <v>-----</v>
      </c>
      <c r="GA210" s="7" t="str">
        <f t="shared" si="398"/>
        <v>-----</v>
      </c>
      <c r="GB210" s="7" t="str">
        <f t="shared" si="399"/>
        <v>-----</v>
      </c>
      <c r="GC210" s="7" t="str">
        <f t="shared" si="400"/>
        <v>-----</v>
      </c>
      <c r="GD210" s="7" t="str">
        <f>IF(AND(BG210&gt;AA210,BG209&gt;AA209,BG208&gt;AA208,BG207&gt;AA207,BG206&gt;AA206,BG205&gt;AA205,BG204&gt;AA204,BG203&gt;AA203,BG202&gt;AA202,BG201&gt;AA201,BG200&gt;AA200,BG199&gt;AA199),"Bullish",IF(AND(BG210&lt;AA210,BG209&lt;AA209,BG208&lt;AA208,BG207&lt;AA207,BG206&lt;AA206,BG205&lt;AA205,BG204&lt;AA204,BG203&lt;AA203,BG202&lt;AA202,BG201&lt;AA201,BG200&lt;AA200,BG199&lt;AA199),"Bearish","-----"))</f>
        <v>Bullish</v>
      </c>
      <c r="GE210">
        <f>(Z210-BG210)/BG210</f>
        <v>-7.8580618321609042E-4</v>
      </c>
      <c r="GI210" s="7" t="str">
        <f>IF(Y210&gt;Z210,"Bullish","Bearish")</f>
        <v>Bearish</v>
      </c>
      <c r="GJ210" s="19" t="str">
        <f>IF(AND(D210&gt;Y210,D209&lt;Y209),"TEMA crossover","-----")</f>
        <v>-----</v>
      </c>
      <c r="GK210" s="19" t="str">
        <f>IF(AND(D210&lt;Y210,D209&gt;Y209),"TEMA crossunder","-----")</f>
        <v>TEMA crossunder</v>
      </c>
      <c r="GL210" s="20" t="str">
        <f>IF(GD210="Bearish","YES","-----")</f>
        <v>-----</v>
      </c>
      <c r="GM210" s="20" t="str">
        <f>IF(GH210="Reverse to Bearish","YES","-----")</f>
        <v>-----</v>
      </c>
      <c r="GN210" s="20" t="str">
        <f>IF(AND(GI210="Bullish",GI209="Bullish",GI208="Bullish",GI207="Bullish"),"YES","-----")</f>
        <v>-----</v>
      </c>
      <c r="GO210" s="20" t="str">
        <f>IF(OR(GK210="TEMA crossunder",GK209="TEMA crossunder",GK208="TEMA crossunder",GK207="TEMA crossunder"),"YES","-----")</f>
        <v>YES</v>
      </c>
      <c r="GP210" s="20" t="str">
        <f>IF(GD210="Bullish","YES","-----")</f>
        <v>YES</v>
      </c>
      <c r="GQ210" s="20" t="str">
        <f>IF(GH210="Reverse to Bullish","YES","-----")</f>
        <v>-----</v>
      </c>
      <c r="GR210" s="20" t="str">
        <f>IF(AND(GI210="Bearish",GI209="Bearish",GI208="Bearish",GI207="Bearish"),"YES","-----")</f>
        <v>YES</v>
      </c>
      <c r="GS210" s="20" t="str">
        <f>IF(OR(GJ210="TEMA crossover",GJ209="TEMA crossover",GJ208="TEMA crossover",GJ207="TEMA crossover"),"YES","-----")</f>
        <v>YES</v>
      </c>
      <c r="GT210" s="20" t="str">
        <f t="shared" si="418"/>
        <v>-----</v>
      </c>
      <c r="GU210" s="20" t="str">
        <f t="shared" si="419"/>
        <v>-----</v>
      </c>
      <c r="GV210" s="20" t="str">
        <f t="shared" si="420"/>
        <v>-----</v>
      </c>
      <c r="GW210" s="20" t="str">
        <f t="shared" si="421"/>
        <v>-----</v>
      </c>
      <c r="GX210" s="20" t="str">
        <f t="shared" si="422"/>
        <v>-----</v>
      </c>
      <c r="GY210" s="20" t="str">
        <f t="shared" si="423"/>
        <v>-----</v>
      </c>
      <c r="GZ210" s="7" t="str">
        <f>IF(G210&gt;BH210,"YES","-----")</f>
        <v>-----</v>
      </c>
      <c r="HA210" s="7" t="str">
        <f>IF(F210&lt;BI210,"YES","-----")</f>
        <v>-----</v>
      </c>
      <c r="HB210">
        <f>BH210-BI210</f>
        <v>5.4200000000000728</v>
      </c>
      <c r="HI210">
        <f t="shared" si="401"/>
        <v>-3.4792799999995623</v>
      </c>
      <c r="HJ210">
        <f t="shared" si="402"/>
        <v>1.9407200000005105</v>
      </c>
      <c r="HK210" s="7"/>
      <c r="HL210" s="7"/>
      <c r="HM210" s="7"/>
      <c r="HN210" s="7"/>
      <c r="HO210" s="7"/>
      <c r="HP210" s="7"/>
      <c r="HQ210" s="28">
        <f t="shared" si="425"/>
        <v>-0.70964999999978318</v>
      </c>
      <c r="HR210" s="28" t="str">
        <f t="shared" si="403"/>
        <v>Bear</v>
      </c>
      <c r="HS210">
        <f t="shared" si="404"/>
        <v>0.70964999999978318</v>
      </c>
    </row>
    <row r="211" spans="1:227" x14ac:dyDescent="0.55000000000000004">
      <c r="A211">
        <f>Validation!A210</f>
        <v>1772091000</v>
      </c>
      <c r="B211" t="str">
        <f>Price!B210</f>
        <v>XAUUSD</v>
      </c>
      <c r="C211" t="str">
        <f>Price!C210</f>
        <v>M5</v>
      </c>
      <c r="D211">
        <f>Price!D210</f>
        <v>5186.1499999999996</v>
      </c>
      <c r="E211">
        <f>Price!E210</f>
        <v>5185.2299999999996</v>
      </c>
      <c r="F211">
        <f>Price!F210</f>
        <v>5188.7299999999996</v>
      </c>
      <c r="G211">
        <f>Price!G210</f>
        <v>5184.58</v>
      </c>
      <c r="H211">
        <f>Price!H210</f>
        <v>408</v>
      </c>
      <c r="I211">
        <f>Diagonals!E210</f>
        <v>5184.6099999999997</v>
      </c>
      <c r="J211">
        <f>Diagonals!F210</f>
        <v>0</v>
      </c>
      <c r="K211">
        <f>Diagonals!G210</f>
        <v>0</v>
      </c>
      <c r="L211">
        <f>Diagonals!H210</f>
        <v>5172.84</v>
      </c>
      <c r="M211">
        <f>Diagonals!I210</f>
        <v>0</v>
      </c>
      <c r="N211">
        <f>Diagonals!J210</f>
        <v>0</v>
      </c>
      <c r="O211">
        <f>Diagonals!K210</f>
        <v>0</v>
      </c>
      <c r="P211">
        <f>Diagonals!L210</f>
        <v>0</v>
      </c>
      <c r="Q211">
        <f>Trendlines!E210</f>
        <v>5198.93</v>
      </c>
      <c r="R211">
        <f>Trendlines!F210</f>
        <v>5196.46</v>
      </c>
      <c r="S211">
        <f>Trendlines!G210</f>
        <v>5204.87</v>
      </c>
      <c r="T211">
        <f>Trendlines!H210</f>
        <v>5162.5200000000004</v>
      </c>
      <c r="U211">
        <f>Trendlines!I210</f>
        <v>5175.62</v>
      </c>
      <c r="V211">
        <f>Trendlines!J210</f>
        <v>5159.1899999999996</v>
      </c>
      <c r="W211">
        <f>Trendlines!K210</f>
        <v>0</v>
      </c>
      <c r="X211">
        <f>Trendlines!L210</f>
        <v>0</v>
      </c>
      <c r="Y211">
        <f>Tema_Hrma_Smma!E210</f>
        <v>5185.04</v>
      </c>
      <c r="Z211">
        <f>Tema_Hrma_Smma!F210</f>
        <v>5187.24</v>
      </c>
      <c r="AA211">
        <f>Tema_Hrma_Smma!G210</f>
        <v>5191.01</v>
      </c>
      <c r="AB211">
        <f>ZScore!H210</f>
        <v>1</v>
      </c>
      <c r="AC211">
        <f>ZScore!I210</f>
        <v>0.73428000000000004</v>
      </c>
      <c r="AD211">
        <f>ZScore!J210</f>
        <v>0</v>
      </c>
      <c r="AE211">
        <f>HA!E210</f>
        <v>5186.5</v>
      </c>
      <c r="AF211">
        <f>HA!F210</f>
        <v>5188.7299999999996</v>
      </c>
      <c r="AG211">
        <f>HA!G210</f>
        <v>5184.58</v>
      </c>
      <c r="AH211">
        <f>HA!H210</f>
        <v>5186.17</v>
      </c>
      <c r="AI211">
        <f>HA!I210</f>
        <v>-1</v>
      </c>
      <c r="AJ211">
        <f>HA!J210</f>
        <v>0.33</v>
      </c>
      <c r="AK211">
        <f>HA!K210</f>
        <v>-0.93874000000000002</v>
      </c>
      <c r="AL211">
        <f>HA!L210</f>
        <v>-3</v>
      </c>
      <c r="AM211">
        <f>KC!E210</f>
        <v>5219.9763499999999</v>
      </c>
      <c r="AN211">
        <f>KC!F210</f>
        <v>5214.0644899999998</v>
      </c>
      <c r="AO211">
        <f>KC!G210</f>
        <v>5208.1526400000002</v>
      </c>
      <c r="AP211">
        <f>KC!H210</f>
        <v>5202.2407899999998</v>
      </c>
      <c r="AQ211">
        <f>KC!I210</f>
        <v>5196.3289400000003</v>
      </c>
      <c r="AR211">
        <f>KC!J210</f>
        <v>5191.4797900000003</v>
      </c>
      <c r="AS211">
        <f>KC!K210</f>
        <v>5185.5679399999999</v>
      </c>
      <c r="AT211">
        <f>KC!L210</f>
        <v>5179.6560900000004</v>
      </c>
      <c r="AU211">
        <f>KC!M210</f>
        <v>5173.74424</v>
      </c>
      <c r="AV211">
        <f>KC!N210</f>
        <v>5167.8323899999996</v>
      </c>
      <c r="AW211">
        <f>SR_Levels!E210</f>
        <v>5178.6000000000004</v>
      </c>
      <c r="AX211">
        <f>SR_Levels!F210</f>
        <v>5161.8900000000003</v>
      </c>
      <c r="AY211">
        <f>SR_Levels!G210</f>
        <v>5135.8500000000004</v>
      </c>
      <c r="AZ211">
        <f>SR_Levels!H210</f>
        <v>0</v>
      </c>
      <c r="BA211">
        <f>SR_Levels!I210</f>
        <v>5193.3500000000004</v>
      </c>
      <c r="BB211">
        <f>SR_Levels!J210</f>
        <v>5205.3100000000004</v>
      </c>
      <c r="BC211">
        <f>SR_Levels!K210</f>
        <v>0</v>
      </c>
      <c r="BD211">
        <f>SR_Levels!L210</f>
        <v>0</v>
      </c>
      <c r="BE211">
        <f>ZigZag!E210</f>
        <v>0</v>
      </c>
      <c r="BF211">
        <f>ZigZag!F210</f>
        <v>0</v>
      </c>
      <c r="BG211">
        <f>ZigZag!G210</f>
        <v>5191.72</v>
      </c>
      <c r="BH211">
        <f>Dual_Tema!E210</f>
        <v>5187.5600000000004</v>
      </c>
      <c r="BI211">
        <f>Dual_Tema!F210</f>
        <v>5182.8100000000004</v>
      </c>
      <c r="BJ211">
        <f>Pinbar!E210</f>
        <v>0</v>
      </c>
      <c r="BK211">
        <f>SSA!E210</f>
        <v>5185.3648700000003</v>
      </c>
      <c r="BL211">
        <f>SSA!F210</f>
        <v>5185.9069</v>
      </c>
      <c r="BN211" t="str">
        <f t="shared" si="424"/>
        <v>Green Candle</v>
      </c>
      <c r="BO211" s="34">
        <f t="shared" si="426"/>
        <v>-9.2661087737155867E-4</v>
      </c>
      <c r="BP211" s="34">
        <f t="shared" si="428"/>
        <v>-2.0685408608978051E-3</v>
      </c>
      <c r="BQ211" s="34">
        <f t="shared" si="369"/>
        <v>-1.4671423647949489E-3</v>
      </c>
      <c r="BR211" s="34">
        <f t="shared" si="371"/>
        <v>-2.8801433534636489E-3</v>
      </c>
      <c r="BS211" s="35">
        <f t="shared" si="427"/>
        <v>-1.5449480555040918E-4</v>
      </c>
      <c r="BT211" s="35">
        <f t="shared" si="429"/>
        <v>-1.7254205011318913E-4</v>
      </c>
      <c r="BU211" s="35">
        <f t="shared" si="370"/>
        <v>-8.1564432995895331E-5</v>
      </c>
      <c r="BV211" s="35">
        <f t="shared" si="372"/>
        <v>-1.2017190158630786E-4</v>
      </c>
      <c r="BW211" s="27">
        <v>96</v>
      </c>
      <c r="BX211">
        <f>F211-G211</f>
        <v>4.1499999999996362</v>
      </c>
      <c r="BY211">
        <f>ABS(F211-D210)</f>
        <v>3.8499999999994543</v>
      </c>
      <c r="BZ211">
        <f>ABS(G211-D210)</f>
        <v>0.3000000000001819</v>
      </c>
      <c r="CA211">
        <f t="shared" si="405"/>
        <v>4.1499999999996362</v>
      </c>
      <c r="CB211">
        <f t="shared" si="430"/>
        <v>5.1657142857142651</v>
      </c>
      <c r="CC211">
        <f t="shared" si="433"/>
        <v>4.9756291559707035</v>
      </c>
      <c r="CD211">
        <f t="shared" si="431"/>
        <v>0.19008512974356151</v>
      </c>
      <c r="CE211">
        <f t="shared" si="434"/>
        <v>1</v>
      </c>
      <c r="CF211">
        <f t="shared" si="368"/>
        <v>3</v>
      </c>
      <c r="CG211" s="7" t="str">
        <f t="shared" si="432"/>
        <v>-----</v>
      </c>
      <c r="CI211" s="27"/>
      <c r="CJ211" s="27"/>
      <c r="CK211" s="27"/>
      <c r="CL211" s="27"/>
      <c r="CM211" s="27"/>
      <c r="CN211" s="27"/>
      <c r="CO211" s="27"/>
      <c r="CP211" s="27"/>
      <c r="CQ211" s="27"/>
      <c r="CR211" s="27"/>
      <c r="CS211" s="27"/>
      <c r="CZ211" s="7" t="str">
        <f>IF(AND(D211&gt;BH211,D211&gt;E211),"Bullish Trigger","-----")</f>
        <v>-----</v>
      </c>
      <c r="DA211" s="7" t="str">
        <f>IF(AND(D211&lt;BI211,D211&lt;E211),"Bearish Trigger","-----")</f>
        <v>-----</v>
      </c>
      <c r="DB211" s="13" t="str">
        <f>IF(AND(W211=BE211,W211&gt;0,BE211&gt;0),"Important High","------")</f>
        <v>------</v>
      </c>
      <c r="DC211" s="13" t="str">
        <f>IF(AND(X211=BF211,X211&gt;0,BF211&gt;0),"Important Low","------")</f>
        <v>------</v>
      </c>
      <c r="DD211" s="7" t="str">
        <f>IF(AND(DB211="Important High",DC211="-----",BJ211=1),"Imp High Rej","-----")</f>
        <v>-----</v>
      </c>
      <c r="DE211" s="7" t="str">
        <f>IF(AND(DB211="-----",DC211="Important Low",BJ211=1),"Imp Low Rej","-----")</f>
        <v>-----</v>
      </c>
      <c r="DF211" s="7" t="str">
        <f>IF(Y211&gt;AM211,"Overbought",IF(Y211&gt;AO211,"Bullish Momentum",IF(Y211&gt;AQ211,"Flat Momentum","-----")))</f>
        <v>-----</v>
      </c>
      <c r="DG211" s="7" t="str">
        <f>IF(Y211&lt;AV211,"Oversold",IF(Y211&lt;AT211,"Bearish Momentum",IF(Y211&lt;AR211,"Flat Momentum","-----")))</f>
        <v>Flat Momentum</v>
      </c>
      <c r="DH211" s="7" t="str">
        <f>IF(AND(DF211="Overbought",AD211=2),"Culminated Thrust","-----")</f>
        <v>-----</v>
      </c>
      <c r="DI211" s="7" t="str">
        <f>IF(AND(DG211="Oversold",AD211=5),"Culminated Thrust","-----")</f>
        <v>-----</v>
      </c>
      <c r="DJ211" s="14">
        <f>(Q211-$D211)/$D211</f>
        <v>2.4642557581251324E-3</v>
      </c>
      <c r="DK211" s="14">
        <f>(R211-$D211)/$D211</f>
        <v>1.9879872352323788E-3</v>
      </c>
      <c r="DL211" s="14">
        <f>(S211-$D211)/$D211</f>
        <v>3.6096140682394949E-3</v>
      </c>
      <c r="DM211" s="14">
        <f>(T211-$D211)/$D211</f>
        <v>-4.5563664760948294E-3</v>
      </c>
      <c r="DN211" s="14">
        <f>(U211-$D211)/$D211</f>
        <v>-2.0304079133846389E-3</v>
      </c>
      <c r="DO211" s="14">
        <f>(V211-$D211)/$D211</f>
        <v>-5.1984612863106615E-3</v>
      </c>
      <c r="DP211" s="14">
        <f t="shared" si="373"/>
        <v>3.6096140682394949E-3</v>
      </c>
      <c r="DQ211" s="14">
        <f t="shared" si="374"/>
        <v>2.4642557581251324E-3</v>
      </c>
      <c r="DR211" s="14">
        <f t="shared" si="375"/>
        <v>1.9879872352323788E-3</v>
      </c>
      <c r="DS211" s="14">
        <f t="shared" si="376"/>
        <v>-2.0304079133846389E-3</v>
      </c>
      <c r="DT211" s="14">
        <f t="shared" si="377"/>
        <v>-4.5563664760948294E-3</v>
      </c>
      <c r="DU211" s="14">
        <f t="shared" si="378"/>
        <v>-5.1984612863106615E-3</v>
      </c>
      <c r="DV211" t="str">
        <f>IF($D211&gt;Q211,"SUP","RES")</f>
        <v>RES</v>
      </c>
      <c r="DW211" t="str">
        <f>IF($D211&gt;R211,"SUP","RES")</f>
        <v>RES</v>
      </c>
      <c r="DX211" t="str">
        <f>IF($D211&gt;S211,"SUP","RES")</f>
        <v>RES</v>
      </c>
      <c r="DY211" t="str">
        <f>IF($D211&gt;T211,"SUP","RES")</f>
        <v>SUP</v>
      </c>
      <c r="DZ211" t="str">
        <f>IF($D211&gt;U211,"SUP","RES")</f>
        <v>SUP</v>
      </c>
      <c r="EA211" t="str">
        <f>IF($D211&gt;V211,"SUP","RES")</f>
        <v>SUP</v>
      </c>
      <c r="EB211" s="7">
        <f t="shared" si="379"/>
        <v>3</v>
      </c>
      <c r="EC211" s="7">
        <f t="shared" si="380"/>
        <v>3</v>
      </c>
      <c r="ED211" s="13" t="str">
        <f t="shared" si="381"/>
        <v>-----</v>
      </c>
      <c r="EE211" s="13" t="str">
        <f t="shared" si="382"/>
        <v>-----</v>
      </c>
      <c r="EF211" s="7">
        <f>IF(OR(ED211="All Sup",EE211="All Res"),"na",((D211-MIN(Q211:V211))/(MAX(Q211:V211)-MIN(Q211:V211))))</f>
        <v>0.59019264448335951</v>
      </c>
      <c r="EG211">
        <v>1.4999999999999999E-4</v>
      </c>
      <c r="EH211">
        <f>Q211*(1+$EG211)</f>
        <v>5199.7098395000012</v>
      </c>
      <c r="EI211">
        <f>Q211*(1-$EG211)</f>
        <v>5198.1501605000003</v>
      </c>
      <c r="EJ211">
        <f>R211*(1+$EG211)</f>
        <v>5197.2394690000001</v>
      </c>
      <c r="EK211">
        <f>R211*(1-$EG211)</f>
        <v>5195.680531</v>
      </c>
      <c r="EL211">
        <f>S211*(1+$EG211)</f>
        <v>5205.6507305000005</v>
      </c>
      <c r="EM211">
        <f>S211*(1-$EG211)</f>
        <v>5204.0892695000002</v>
      </c>
      <c r="EN211">
        <f>T211*(1+$EG211)</f>
        <v>5163.2943780000005</v>
      </c>
      <c r="EO211">
        <f>T211*(1-$EG211)</f>
        <v>5161.7456220000004</v>
      </c>
      <c r="EP211">
        <f>U211*(1+$EG211)</f>
        <v>5176.3963430000003</v>
      </c>
      <c r="EQ211">
        <f>U211*(1-$EG211)</f>
        <v>5174.8436570000003</v>
      </c>
      <c r="ER211">
        <f>V211*(1+$EG211)</f>
        <v>5159.9638784999997</v>
      </c>
      <c r="ES211">
        <f>V211*(1-$EG211)</f>
        <v>5158.4161214999995</v>
      </c>
      <c r="ET211" s="7" t="str">
        <f t="shared" si="383"/>
        <v>-----</v>
      </c>
      <c r="EU211" s="7" t="str">
        <f t="shared" si="384"/>
        <v>-----</v>
      </c>
      <c r="EV211" s="7" t="str">
        <f t="shared" si="385"/>
        <v>-----</v>
      </c>
      <c r="EW211" s="7" t="str">
        <f t="shared" si="386"/>
        <v>-----</v>
      </c>
      <c r="EX211" s="7" t="str">
        <f t="shared" si="387"/>
        <v>-----</v>
      </c>
      <c r="EY211" s="7" t="str">
        <f t="shared" si="388"/>
        <v>-----</v>
      </c>
      <c r="EZ211">
        <f t="shared" si="406"/>
        <v>16</v>
      </c>
      <c r="FA211">
        <f t="shared" si="407"/>
        <v>9</v>
      </c>
      <c r="FB211">
        <f t="shared" si="408"/>
        <v>209</v>
      </c>
      <c r="FC211">
        <f t="shared" si="409"/>
        <v>209</v>
      </c>
      <c r="FD211">
        <f t="shared" si="410"/>
        <v>209</v>
      </c>
      <c r="FE211">
        <f t="shared" si="411"/>
        <v>209</v>
      </c>
      <c r="FF211">
        <f t="shared" si="412"/>
        <v>7</v>
      </c>
      <c r="FG211">
        <f t="shared" si="413"/>
        <v>11</v>
      </c>
      <c r="FH211">
        <f t="shared" si="414"/>
        <v>0</v>
      </c>
      <c r="FI211">
        <f t="shared" si="415"/>
        <v>0</v>
      </c>
      <c r="FJ211">
        <f t="shared" si="416"/>
        <v>0</v>
      </c>
      <c r="FK211">
        <f t="shared" si="417"/>
        <v>0</v>
      </c>
      <c r="FL211" s="7" t="str">
        <f t="shared" si="389"/>
        <v>-----</v>
      </c>
      <c r="FM211" s="7" t="str">
        <f t="shared" si="390"/>
        <v>-----</v>
      </c>
      <c r="FN211" s="7" t="str">
        <f t="shared" si="391"/>
        <v>-----</v>
      </c>
      <c r="FO211" s="7" t="str">
        <f t="shared" si="392"/>
        <v>-----</v>
      </c>
      <c r="FP211" s="7" t="str">
        <f t="shared" si="393"/>
        <v>-----</v>
      </c>
      <c r="FQ211" s="7" t="str">
        <f t="shared" si="394"/>
        <v>-----</v>
      </c>
      <c r="FR211" s="13" t="str">
        <f>IF(FL211="-----","-----",(D211-Q211)/Q211)</f>
        <v>-----</v>
      </c>
      <c r="FS211" s="13" t="str">
        <f>IF(FM211="-----","-----",(Q211-R211)/R211)</f>
        <v>-----</v>
      </c>
      <c r="FT211" s="13" t="str">
        <f>IF(FN211="-----","-----",(R211-S211)/S211)</f>
        <v>-----</v>
      </c>
      <c r="FU211" s="13" t="str">
        <f>IF(FO211="-----","-----",(S211-T211)/T211)</f>
        <v>-----</v>
      </c>
      <c r="FV211" s="13" t="str">
        <f>IF(FP211="-----","-----",(T211-U211)/U211)</f>
        <v>-----</v>
      </c>
      <c r="FW211" s="13" t="str">
        <f>IF(FQ211="-----","-----",(U211-V211)/V211)</f>
        <v>-----</v>
      </c>
      <c r="FX211" s="7" t="str">
        <f t="shared" si="395"/>
        <v>-----</v>
      </c>
      <c r="FY211" s="7" t="str">
        <f t="shared" si="396"/>
        <v>-----</v>
      </c>
      <c r="FZ211" s="7" t="str">
        <f t="shared" si="397"/>
        <v>-----</v>
      </c>
      <c r="GA211" s="7" t="str">
        <f t="shared" si="398"/>
        <v>-----</v>
      </c>
      <c r="GB211" s="7" t="str">
        <f t="shared" si="399"/>
        <v>-----</v>
      </c>
      <c r="GC211" s="7" t="str">
        <f t="shared" si="400"/>
        <v>-----</v>
      </c>
      <c r="GD211" s="7" t="str">
        <f>IF(AND(BG211&gt;AA211,BG210&gt;AA210,BG209&gt;AA209,BG208&gt;AA208,BG207&gt;AA207,BG206&gt;AA206,BG205&gt;AA205,BG204&gt;AA204,BG203&gt;AA203,BG202&gt;AA202,BG201&gt;AA201,BG200&gt;AA200),"Bullish",IF(AND(BG211&lt;AA211,BG210&lt;AA210,BG209&lt;AA209,BG208&lt;AA208,BG207&lt;AA207,BG206&lt;AA206,BG205&lt;AA205,BG204&lt;AA204,BG203&lt;AA203,BG202&lt;AA202,BG201&lt;AA201,BG200&lt;AA200),"Bearish","-----"))</f>
        <v>Bullish</v>
      </c>
      <c r="GE211">
        <f>(Z211-BG211)/BG211</f>
        <v>-8.6291248372417483E-4</v>
      </c>
      <c r="GI211" s="7" t="str">
        <f>IF(Y211&gt;Z211,"Bullish","Bearish")</f>
        <v>Bearish</v>
      </c>
      <c r="GJ211" s="19" t="str">
        <f>IF(AND(D211&gt;Y211,D210&lt;Y210),"TEMA crossover","-----")</f>
        <v>TEMA crossover</v>
      </c>
      <c r="GK211" s="19" t="str">
        <f>IF(AND(D211&lt;Y211,D210&gt;Y210),"TEMA crossunder","-----")</f>
        <v>-----</v>
      </c>
      <c r="GL211" s="20" t="str">
        <f>IF(GD211="Bearish","YES","-----")</f>
        <v>-----</v>
      </c>
      <c r="GM211" s="20" t="str">
        <f>IF(GH211="Reverse to Bearish","YES","-----")</f>
        <v>-----</v>
      </c>
      <c r="GN211" s="20" t="str">
        <f>IF(AND(GI211="Bullish",GI210="Bullish",GI209="Bullish",GI208="Bullish"),"YES","-----")</f>
        <v>-----</v>
      </c>
      <c r="GO211" s="20" t="str">
        <f>IF(OR(GK211="TEMA crossunder",GK210="TEMA crossunder",GK209="TEMA crossunder",GK208="TEMA crossunder"),"YES","-----")</f>
        <v>YES</v>
      </c>
      <c r="GP211" s="20" t="str">
        <f>IF(GD211="Bullish","YES","-----")</f>
        <v>YES</v>
      </c>
      <c r="GQ211" s="20" t="str">
        <f>IF(GH211="Reverse to Bullish","YES","-----")</f>
        <v>-----</v>
      </c>
      <c r="GR211" s="20" t="str">
        <f>IF(AND(GI211="Bearish",GI210="Bearish",GI209="Bearish",GI208="Bearish"),"YES","-----")</f>
        <v>YES</v>
      </c>
      <c r="GS211" s="20" t="str">
        <f>IF(OR(GJ211="TEMA crossover",GJ210="TEMA crossover",GJ209="TEMA crossover",GJ208="TEMA crossover"),"YES","-----")</f>
        <v>YES</v>
      </c>
      <c r="GT211" s="20" t="str">
        <f t="shared" si="418"/>
        <v>-----</v>
      </c>
      <c r="GU211" s="20" t="str">
        <f t="shared" si="419"/>
        <v>-----</v>
      </c>
      <c r="GV211" s="20" t="str">
        <f t="shared" si="420"/>
        <v>-----</v>
      </c>
      <c r="GW211" s="20" t="str">
        <f t="shared" si="421"/>
        <v>-----</v>
      </c>
      <c r="GX211" s="20" t="str">
        <f t="shared" si="422"/>
        <v>-----</v>
      </c>
      <c r="GY211" s="20" t="str">
        <f t="shared" si="423"/>
        <v>-----</v>
      </c>
      <c r="GZ211" s="7" t="str">
        <f>IF(G211&gt;BH211,"YES","-----")</f>
        <v>-----</v>
      </c>
      <c r="HA211" s="7" t="str">
        <f>IF(F211&lt;BI211,"YES","-----")</f>
        <v>-----</v>
      </c>
      <c r="HB211">
        <f>BH211-BI211</f>
        <v>4.75</v>
      </c>
      <c r="HI211">
        <f t="shared" si="401"/>
        <v>-2.5548699999999371</v>
      </c>
      <c r="HJ211">
        <f t="shared" si="402"/>
        <v>2.1951300000000629</v>
      </c>
      <c r="HK211" s="7"/>
      <c r="HL211" s="7"/>
      <c r="HM211" s="7"/>
      <c r="HN211" s="7"/>
      <c r="HO211" s="7"/>
      <c r="HP211" s="7"/>
      <c r="HQ211" s="28">
        <f t="shared" si="425"/>
        <v>-0.54202999999961321</v>
      </c>
      <c r="HR211" s="28" t="str">
        <f t="shared" si="403"/>
        <v>Bear</v>
      </c>
      <c r="HS211">
        <f t="shared" si="404"/>
        <v>0.54202999999961321</v>
      </c>
    </row>
    <row r="212" spans="1:227" x14ac:dyDescent="0.55000000000000004">
      <c r="A212">
        <f>Validation!A211</f>
        <v>1772091300</v>
      </c>
      <c r="B212" t="str">
        <f>Price!B211</f>
        <v>XAUUSD</v>
      </c>
      <c r="C212" t="str">
        <f>Price!C211</f>
        <v>M5</v>
      </c>
      <c r="D212">
        <f>Price!D211</f>
        <v>5188.3500000000004</v>
      </c>
      <c r="E212">
        <f>Price!E211</f>
        <v>5186.0600000000004</v>
      </c>
      <c r="F212">
        <f>Price!F211</f>
        <v>5189</v>
      </c>
      <c r="G212">
        <f>Price!G211</f>
        <v>5184.6400000000003</v>
      </c>
      <c r="H212">
        <f>Price!H211</f>
        <v>403</v>
      </c>
      <c r="I212">
        <f>Diagonals!E211</f>
        <v>5184.79</v>
      </c>
      <c r="J212">
        <f>Diagonals!F211</f>
        <v>0</v>
      </c>
      <c r="K212">
        <f>Diagonals!G211</f>
        <v>0</v>
      </c>
      <c r="L212">
        <f>Diagonals!H211</f>
        <v>5172.51</v>
      </c>
      <c r="M212">
        <f>Diagonals!I211</f>
        <v>0</v>
      </c>
      <c r="N212">
        <f>Diagonals!J211</f>
        <v>0</v>
      </c>
      <c r="O212">
        <f>Diagonals!K211</f>
        <v>0</v>
      </c>
      <c r="P212">
        <f>Diagonals!L211</f>
        <v>0</v>
      </c>
      <c r="Q212">
        <f>Trendlines!E211</f>
        <v>5198.93</v>
      </c>
      <c r="R212">
        <f>Trendlines!F211</f>
        <v>5196.4399999999996</v>
      </c>
      <c r="S212">
        <f>Trendlines!G211</f>
        <v>5204.8500000000004</v>
      </c>
      <c r="T212">
        <f>Trendlines!H211</f>
        <v>5162.59</v>
      </c>
      <c r="U212">
        <f>Trendlines!I211</f>
        <v>5175.6499999999996</v>
      </c>
      <c r="V212">
        <f>Trendlines!J211</f>
        <v>5159.2299999999996</v>
      </c>
      <c r="W212">
        <f>Trendlines!K211</f>
        <v>0</v>
      </c>
      <c r="X212">
        <f>Trendlines!L211</f>
        <v>0</v>
      </c>
      <c r="Y212">
        <f>Tema_Hrma_Smma!E211</f>
        <v>5185.67</v>
      </c>
      <c r="Z212">
        <f>Tema_Hrma_Smma!F211</f>
        <v>5186.7299999999996</v>
      </c>
      <c r="AA212">
        <f>Tema_Hrma_Smma!G211</f>
        <v>5190.8999999999996</v>
      </c>
      <c r="AB212">
        <f>ZScore!H211</f>
        <v>1</v>
      </c>
      <c r="AC212">
        <f>ZScore!I211</f>
        <v>0.23483999999999999</v>
      </c>
      <c r="AD212">
        <f>ZScore!J211</f>
        <v>0</v>
      </c>
      <c r="AE212">
        <f>HA!E211</f>
        <v>5186.34</v>
      </c>
      <c r="AF212">
        <f>HA!F211</f>
        <v>5189</v>
      </c>
      <c r="AG212">
        <f>HA!G211</f>
        <v>5184.6400000000003</v>
      </c>
      <c r="AH212">
        <f>HA!H211</f>
        <v>5187.01</v>
      </c>
      <c r="AI212">
        <f>HA!I211</f>
        <v>1</v>
      </c>
      <c r="AJ212">
        <f>HA!J211</f>
        <v>0.67</v>
      </c>
      <c r="AK212">
        <f>HA!K211</f>
        <v>-0.80006999999999995</v>
      </c>
      <c r="AL212">
        <f>HA!L211</f>
        <v>1</v>
      </c>
      <c r="AM212">
        <f>KC!E211</f>
        <v>5219.3033100000002</v>
      </c>
      <c r="AN212">
        <f>KC!F211</f>
        <v>5213.4078200000004</v>
      </c>
      <c r="AO212">
        <f>KC!G211</f>
        <v>5207.5123199999998</v>
      </c>
      <c r="AP212">
        <f>KC!H211</f>
        <v>5201.6168299999999</v>
      </c>
      <c r="AQ212">
        <f>KC!I211</f>
        <v>5195.7213400000001</v>
      </c>
      <c r="AR212">
        <f>KC!J211</f>
        <v>5190.8608400000003</v>
      </c>
      <c r="AS212">
        <f>KC!K211</f>
        <v>5184.9653399999997</v>
      </c>
      <c r="AT212">
        <f>KC!L211</f>
        <v>5179.0698499999999</v>
      </c>
      <c r="AU212">
        <f>KC!M211</f>
        <v>5173.17436</v>
      </c>
      <c r="AV212">
        <f>KC!N211</f>
        <v>5167.2788600000003</v>
      </c>
      <c r="AW212">
        <f>SR_Levels!E211</f>
        <v>5178.6000000000004</v>
      </c>
      <c r="AX212">
        <f>SR_Levels!F211</f>
        <v>5161.8900000000003</v>
      </c>
      <c r="AY212">
        <f>SR_Levels!G211</f>
        <v>5135.8500000000004</v>
      </c>
      <c r="AZ212">
        <f>SR_Levels!H211</f>
        <v>0</v>
      </c>
      <c r="BA212">
        <f>SR_Levels!I211</f>
        <v>5193.3500000000004</v>
      </c>
      <c r="BB212">
        <f>SR_Levels!J211</f>
        <v>5205.3100000000004</v>
      </c>
      <c r="BC212">
        <f>SR_Levels!K211</f>
        <v>0</v>
      </c>
      <c r="BD212">
        <f>SR_Levels!L211</f>
        <v>0</v>
      </c>
      <c r="BE212">
        <f>ZigZag!E211</f>
        <v>0</v>
      </c>
      <c r="BF212">
        <f>ZigZag!F211</f>
        <v>0</v>
      </c>
      <c r="BG212">
        <f>ZigZag!G211</f>
        <v>5191.3999999999996</v>
      </c>
      <c r="BH212">
        <f>Dual_Tema!E211</f>
        <v>5187.74</v>
      </c>
      <c r="BI212">
        <f>Dual_Tema!F211</f>
        <v>5183.29</v>
      </c>
      <c r="BJ212">
        <f>Pinbar!E211</f>
        <v>0</v>
      </c>
      <c r="BK212">
        <f>SSA!E211</f>
        <v>5185.1516799999999</v>
      </c>
      <c r="BL212">
        <f>SSA!F211</f>
        <v>5185.5292900000004</v>
      </c>
      <c r="BN212" t="str">
        <f t="shared" si="424"/>
        <v>Green Candle</v>
      </c>
      <c r="BO212" s="34">
        <f t="shared" si="426"/>
        <v>6.943439895850112E-4</v>
      </c>
      <c r="BP212" s="34">
        <f t="shared" si="428"/>
        <v>-1.6240794798326741E-3</v>
      </c>
      <c r="BQ212" s="34">
        <f t="shared" si="369"/>
        <v>-1.9352071114051572E-3</v>
      </c>
      <c r="BR212" s="34">
        <f t="shared" si="371"/>
        <v>-2.0983755380573621E-3</v>
      </c>
      <c r="BS212" s="35">
        <f t="shared" si="427"/>
        <v>1.1569053235405136E-4</v>
      </c>
      <c r="BT212" s="35">
        <f t="shared" si="429"/>
        <v>-1.3544080427951855E-4</v>
      </c>
      <c r="BU212" s="35">
        <f t="shared" si="370"/>
        <v>-1.0760987875269024E-4</v>
      </c>
      <c r="BV212" s="35">
        <f t="shared" si="372"/>
        <v>-8.752034540038256E-5</v>
      </c>
      <c r="BW212" s="27">
        <v>96</v>
      </c>
      <c r="BX212">
        <f>F212-G212</f>
        <v>4.3599999999996726</v>
      </c>
      <c r="BY212">
        <f>ABS(F212-D211)</f>
        <v>2.8500000000003638</v>
      </c>
      <c r="BZ212">
        <f>ABS(G212-D211)</f>
        <v>1.5099999999993088</v>
      </c>
      <c r="CA212">
        <f t="shared" si="405"/>
        <v>4.3599999999996726</v>
      </c>
      <c r="CB212">
        <f t="shared" si="430"/>
        <v>5.1371428571427975</v>
      </c>
      <c r="CC212">
        <f t="shared" si="433"/>
        <v>4.9316556448299158</v>
      </c>
      <c r="CD212">
        <f t="shared" si="431"/>
        <v>0.2054872123128817</v>
      </c>
      <c r="CE212">
        <f t="shared" si="434"/>
        <v>1</v>
      </c>
      <c r="CF212">
        <f t="shared" ref="CF212:CF275" si="435">IF(CE212=CE211,CF211+CE212,CE212)</f>
        <v>4</v>
      </c>
      <c r="CG212" s="7" t="str">
        <f t="shared" si="432"/>
        <v>-----</v>
      </c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  <c r="CS212" s="27"/>
      <c r="CZ212" s="7" t="str">
        <f>IF(AND(D212&gt;BH212,D212&gt;E212),"Bullish Trigger","-----")</f>
        <v>Bullish Trigger</v>
      </c>
      <c r="DA212" s="7" t="str">
        <f>IF(AND(D212&lt;BI212,D212&lt;E212),"Bearish Trigger","-----")</f>
        <v>-----</v>
      </c>
      <c r="DB212" s="13" t="str">
        <f>IF(AND(W212=BE212,W212&gt;0,BE212&gt;0),"Important High","------")</f>
        <v>------</v>
      </c>
      <c r="DC212" s="13" t="str">
        <f>IF(AND(X212=BF212,X212&gt;0,BF212&gt;0),"Important Low","------")</f>
        <v>------</v>
      </c>
      <c r="DD212" s="7" t="str">
        <f>IF(AND(DB212="Important High",DC212="-----",BJ212=1),"Imp High Rej","-----")</f>
        <v>-----</v>
      </c>
      <c r="DE212" s="7" t="str">
        <f>IF(AND(DB212="-----",DC212="Important Low",BJ212=1),"Imp Low Rej","-----")</f>
        <v>-----</v>
      </c>
      <c r="DF212" s="7" t="str">
        <f>IF(Y212&gt;AM212,"Overbought",IF(Y212&gt;AO212,"Bullish Momentum",IF(Y212&gt;AQ212,"Flat Momentum","-----")))</f>
        <v>-----</v>
      </c>
      <c r="DG212" s="7" t="str">
        <f>IF(Y212&lt;AV212,"Oversold",IF(Y212&lt;AT212,"Bearish Momentum",IF(Y212&lt;AR212,"Flat Momentum","-----")))</f>
        <v>Flat Momentum</v>
      </c>
      <c r="DH212" s="7" t="str">
        <f>IF(AND(DF212="Overbought",AD212=2),"Culminated Thrust","-----")</f>
        <v>-----</v>
      </c>
      <c r="DI212" s="7" t="str">
        <f>IF(AND(DG212="Oversold",AD212=5),"Culminated Thrust","-----")</f>
        <v>-----</v>
      </c>
      <c r="DJ212" s="14">
        <f>(Q212-$D212)/$D212</f>
        <v>2.0391839409446022E-3</v>
      </c>
      <c r="DK212" s="14">
        <f>(R212-$D212)/$D212</f>
        <v>1.5592625786616623E-3</v>
      </c>
      <c r="DL212" s="14">
        <f>(S212-$D212)/$D212</f>
        <v>3.1802017982595619E-3</v>
      </c>
      <c r="DM212" s="14">
        <f>(T212-$D212)/$D212</f>
        <v>-4.9649695953434556E-3</v>
      </c>
      <c r="DN212" s="14">
        <f>(U212-$D212)/$D212</f>
        <v>-2.4477916871453787E-3</v>
      </c>
      <c r="DO212" s="14">
        <f>(V212-$D212)/$D212</f>
        <v>-5.6125743251709695E-3</v>
      </c>
      <c r="DP212" s="14">
        <f t="shared" si="373"/>
        <v>3.1802017982595619E-3</v>
      </c>
      <c r="DQ212" s="14">
        <f t="shared" si="374"/>
        <v>2.0391839409446022E-3</v>
      </c>
      <c r="DR212" s="14">
        <f t="shared" si="375"/>
        <v>1.5592625786616623E-3</v>
      </c>
      <c r="DS212" s="14">
        <f t="shared" si="376"/>
        <v>-2.4477916871453787E-3</v>
      </c>
      <c r="DT212" s="14">
        <f t="shared" si="377"/>
        <v>-4.9649695953434556E-3</v>
      </c>
      <c r="DU212" s="14">
        <f t="shared" si="378"/>
        <v>-5.6125743251709695E-3</v>
      </c>
      <c r="DV212" t="str">
        <f>IF($D212&gt;Q212,"SUP","RES")</f>
        <v>RES</v>
      </c>
      <c r="DW212" t="str">
        <f>IF($D212&gt;R212,"SUP","RES")</f>
        <v>RES</v>
      </c>
      <c r="DX212" t="str">
        <f>IF($D212&gt;S212,"SUP","RES")</f>
        <v>RES</v>
      </c>
      <c r="DY212" t="str">
        <f>IF($D212&gt;T212,"SUP","RES")</f>
        <v>SUP</v>
      </c>
      <c r="DZ212" t="str">
        <f>IF($D212&gt;U212,"SUP","RES")</f>
        <v>SUP</v>
      </c>
      <c r="EA212" t="str">
        <f>IF($D212&gt;V212,"SUP","RES")</f>
        <v>SUP</v>
      </c>
      <c r="EB212" s="7">
        <f t="shared" si="379"/>
        <v>3</v>
      </c>
      <c r="EC212" s="7">
        <f t="shared" si="380"/>
        <v>3</v>
      </c>
      <c r="ED212" s="13" t="str">
        <f t="shared" si="381"/>
        <v>-----</v>
      </c>
      <c r="EE212" s="13" t="str">
        <f t="shared" si="382"/>
        <v>-----</v>
      </c>
      <c r="EF212" s="7">
        <f>IF(OR(ED212="All Sup",EE212="All Res"),"na",((D212-MIN(Q212:V212))/(MAX(Q212:V212)-MIN(Q212:V212))))</f>
        <v>0.63831652783867354</v>
      </c>
      <c r="EG212">
        <v>1.4999999999999999E-4</v>
      </c>
      <c r="EH212">
        <f>Q212*(1+$EG212)</f>
        <v>5199.7098395000012</v>
      </c>
      <c r="EI212">
        <f>Q212*(1-$EG212)</f>
        <v>5198.1501605000003</v>
      </c>
      <c r="EJ212">
        <f>R212*(1+$EG212)</f>
        <v>5197.2194660000005</v>
      </c>
      <c r="EK212">
        <f>R212*(1-$EG212)</f>
        <v>5195.6605339999996</v>
      </c>
      <c r="EL212">
        <f>S212*(1+$EG212)</f>
        <v>5205.6307275000008</v>
      </c>
      <c r="EM212">
        <f>S212*(1-$EG212)</f>
        <v>5204.0692725000008</v>
      </c>
      <c r="EN212">
        <f>T212*(1+$EG212)</f>
        <v>5163.364388500001</v>
      </c>
      <c r="EO212">
        <f>T212*(1-$EG212)</f>
        <v>5161.8156115000002</v>
      </c>
      <c r="EP212">
        <f>U212*(1+$EG212)</f>
        <v>5176.4263474999998</v>
      </c>
      <c r="EQ212">
        <f>U212*(1-$EG212)</f>
        <v>5174.8736524999995</v>
      </c>
      <c r="ER212">
        <f>V212*(1+$EG212)</f>
        <v>5160.0038844999999</v>
      </c>
      <c r="ES212">
        <f>V212*(1-$EG212)</f>
        <v>5158.4561154999992</v>
      </c>
      <c r="ET212" s="7" t="str">
        <f t="shared" si="383"/>
        <v>-----</v>
      </c>
      <c r="EU212" s="7" t="str">
        <f t="shared" si="384"/>
        <v>-----</v>
      </c>
      <c r="EV212" s="7" t="str">
        <f t="shared" si="385"/>
        <v>-----</v>
      </c>
      <c r="EW212" s="7" t="str">
        <f t="shared" si="386"/>
        <v>-----</v>
      </c>
      <c r="EX212" s="7" t="str">
        <f t="shared" si="387"/>
        <v>-----</v>
      </c>
      <c r="EY212" s="7" t="str">
        <f t="shared" si="388"/>
        <v>-----</v>
      </c>
      <c r="EZ212">
        <f t="shared" si="406"/>
        <v>17</v>
      </c>
      <c r="FA212">
        <f t="shared" si="407"/>
        <v>10</v>
      </c>
      <c r="FB212">
        <f t="shared" si="408"/>
        <v>210</v>
      </c>
      <c r="FC212">
        <f t="shared" si="409"/>
        <v>210</v>
      </c>
      <c r="FD212">
        <f t="shared" si="410"/>
        <v>210</v>
      </c>
      <c r="FE212">
        <f t="shared" si="411"/>
        <v>210</v>
      </c>
      <c r="FF212">
        <f t="shared" si="412"/>
        <v>7</v>
      </c>
      <c r="FG212">
        <f t="shared" si="413"/>
        <v>11</v>
      </c>
      <c r="FH212">
        <f t="shared" si="414"/>
        <v>0</v>
      </c>
      <c r="FI212">
        <f t="shared" si="415"/>
        <v>0</v>
      </c>
      <c r="FJ212">
        <f t="shared" si="416"/>
        <v>0</v>
      </c>
      <c r="FK212">
        <f t="shared" si="417"/>
        <v>0</v>
      </c>
      <c r="FL212" s="7" t="str">
        <f t="shared" si="389"/>
        <v>-----</v>
      </c>
      <c r="FM212" s="7" t="str">
        <f t="shared" si="390"/>
        <v>-----</v>
      </c>
      <c r="FN212" s="7" t="str">
        <f t="shared" si="391"/>
        <v>-----</v>
      </c>
      <c r="FO212" s="7" t="str">
        <f t="shared" si="392"/>
        <v>-----</v>
      </c>
      <c r="FP212" s="7" t="str">
        <f t="shared" si="393"/>
        <v>-----</v>
      </c>
      <c r="FQ212" s="7" t="str">
        <f t="shared" si="394"/>
        <v>-----</v>
      </c>
      <c r="FR212" s="13" t="str">
        <f>IF(FL212="-----","-----",(D212-Q212)/Q212)</f>
        <v>-----</v>
      </c>
      <c r="FS212" s="13" t="str">
        <f>IF(FM212="-----","-----",(Q212-R212)/R212)</f>
        <v>-----</v>
      </c>
      <c r="FT212" s="13" t="str">
        <f>IF(FN212="-----","-----",(R212-S212)/S212)</f>
        <v>-----</v>
      </c>
      <c r="FU212" s="13" t="str">
        <f>IF(FO212="-----","-----",(S212-T212)/T212)</f>
        <v>-----</v>
      </c>
      <c r="FV212" s="13" t="str">
        <f>IF(FP212="-----","-----",(T212-U212)/U212)</f>
        <v>-----</v>
      </c>
      <c r="FW212" s="13" t="str">
        <f>IF(FQ212="-----","-----",(U212-V212)/V212)</f>
        <v>-----</v>
      </c>
      <c r="FX212" s="7" t="str">
        <f t="shared" si="395"/>
        <v>-----</v>
      </c>
      <c r="FY212" s="7" t="str">
        <f t="shared" si="396"/>
        <v>-----</v>
      </c>
      <c r="FZ212" s="7" t="str">
        <f t="shared" si="397"/>
        <v>-----</v>
      </c>
      <c r="GA212" s="7" t="str">
        <f t="shared" si="398"/>
        <v>-----</v>
      </c>
      <c r="GB212" s="7" t="str">
        <f t="shared" si="399"/>
        <v>-----</v>
      </c>
      <c r="GC212" s="7" t="str">
        <f t="shared" si="400"/>
        <v>-----</v>
      </c>
      <c r="GD212" s="7" t="str">
        <f>IF(AND(BG212&gt;AA212,BG211&gt;AA211,BG210&gt;AA210,BG209&gt;AA209,BG208&gt;AA208,BG207&gt;AA207,BG206&gt;AA206,BG205&gt;AA205,BG204&gt;AA204,BG203&gt;AA203,BG202&gt;AA202,BG201&gt;AA201),"Bullish",IF(AND(BG212&lt;AA212,BG211&lt;AA211,BG210&lt;AA210,BG209&lt;AA209,BG208&lt;AA208,BG207&lt;AA207,BG206&lt;AA206,BG205&lt;AA205,BG204&lt;AA204,BG203&lt;AA203,BG202&lt;AA202,BG201&lt;AA201),"Bearish","-----"))</f>
        <v>Bullish</v>
      </c>
      <c r="GE212">
        <f>(Z212-BG212)/BG212</f>
        <v>-8.9956466463768402E-4</v>
      </c>
      <c r="GI212" s="7" t="str">
        <f>IF(Y212&gt;Z212,"Bullish","Bearish")</f>
        <v>Bearish</v>
      </c>
      <c r="GJ212" s="19" t="str">
        <f>IF(AND(D212&gt;Y212,D211&lt;Y211),"TEMA crossover","-----")</f>
        <v>-----</v>
      </c>
      <c r="GK212" s="19" t="str">
        <f>IF(AND(D212&lt;Y212,D211&gt;Y211),"TEMA crossunder","-----")</f>
        <v>-----</v>
      </c>
      <c r="GL212" s="20" t="str">
        <f>IF(GD212="Bearish","YES","-----")</f>
        <v>-----</v>
      </c>
      <c r="GM212" s="20" t="str">
        <f>IF(GH212="Reverse to Bearish","YES","-----")</f>
        <v>-----</v>
      </c>
      <c r="GN212" s="20" t="str">
        <f>IF(AND(GI212="Bullish",GI211="Bullish",GI210="Bullish",GI209="Bullish"),"YES","-----")</f>
        <v>-----</v>
      </c>
      <c r="GO212" s="20" t="str">
        <f>IF(OR(GK212="TEMA crossunder",GK211="TEMA crossunder",GK210="TEMA crossunder",GK209="TEMA crossunder"),"YES","-----")</f>
        <v>YES</v>
      </c>
      <c r="GP212" s="20" t="str">
        <f>IF(GD212="Bullish","YES","-----")</f>
        <v>YES</v>
      </c>
      <c r="GQ212" s="20" t="str">
        <f>IF(GH212="Reverse to Bullish","YES","-----")</f>
        <v>-----</v>
      </c>
      <c r="GR212" s="20" t="str">
        <f>IF(AND(GI212="Bearish",GI211="Bearish",GI210="Bearish",GI209="Bearish"),"YES","-----")</f>
        <v>YES</v>
      </c>
      <c r="GS212" s="20" t="str">
        <f>IF(OR(GJ212="TEMA crossover",GJ211="TEMA crossover",GJ210="TEMA crossover",GJ209="TEMA crossover"),"YES","-----")</f>
        <v>YES</v>
      </c>
      <c r="GT212" s="20" t="str">
        <f t="shared" si="418"/>
        <v>-----</v>
      </c>
      <c r="GU212" s="20" t="str">
        <f t="shared" si="419"/>
        <v>-----</v>
      </c>
      <c r="GV212" s="20" t="str">
        <f t="shared" si="420"/>
        <v>-----</v>
      </c>
      <c r="GW212" s="20" t="str">
        <f t="shared" si="421"/>
        <v>-----</v>
      </c>
      <c r="GX212" s="20" t="str">
        <f t="shared" si="422"/>
        <v>-----</v>
      </c>
      <c r="GY212" s="20" t="str">
        <f t="shared" si="423"/>
        <v>-----</v>
      </c>
      <c r="GZ212" s="7" t="str">
        <f>IF(G212&gt;BH212,"YES","-----")</f>
        <v>-----</v>
      </c>
      <c r="HA212" s="7" t="str">
        <f>IF(F212&lt;BI212,"YES","-----")</f>
        <v>-----</v>
      </c>
      <c r="HB212">
        <f>BH212-BI212</f>
        <v>4.4499999999998181</v>
      </c>
      <c r="HI212">
        <f t="shared" si="401"/>
        <v>-1.8616799999999785</v>
      </c>
      <c r="HJ212">
        <f t="shared" si="402"/>
        <v>2.5883199999998396</v>
      </c>
      <c r="HK212" s="7"/>
      <c r="HL212" s="7"/>
      <c r="HM212" s="7"/>
      <c r="HN212" s="7"/>
      <c r="HO212" s="7"/>
      <c r="HP212" s="7"/>
      <c r="HQ212" s="28">
        <f t="shared" si="425"/>
        <v>-0.37761000000045897</v>
      </c>
      <c r="HR212" s="28" t="str">
        <f t="shared" si="403"/>
        <v>Bear</v>
      </c>
      <c r="HS212">
        <f t="shared" si="404"/>
        <v>0.37761000000045897</v>
      </c>
    </row>
    <row r="213" spans="1:227" x14ac:dyDescent="0.55000000000000004">
      <c r="A213">
        <f>Validation!A212</f>
        <v>1772091600</v>
      </c>
      <c r="B213" t="str">
        <f>Price!B212</f>
        <v>XAUUSD</v>
      </c>
      <c r="C213" t="str">
        <f>Price!C212</f>
        <v>M5</v>
      </c>
      <c r="D213">
        <f>Price!D212</f>
        <v>5186.49</v>
      </c>
      <c r="E213">
        <f>Price!E212</f>
        <v>5188.34</v>
      </c>
      <c r="F213">
        <f>Price!F212</f>
        <v>5189.78</v>
      </c>
      <c r="G213">
        <f>Price!G212</f>
        <v>5186.08</v>
      </c>
      <c r="H213">
        <f>Price!H212</f>
        <v>327</v>
      </c>
      <c r="I213">
        <f>Diagonals!E212</f>
        <v>5184.96</v>
      </c>
      <c r="J213">
        <f>Diagonals!F212</f>
        <v>0</v>
      </c>
      <c r="K213">
        <f>Diagonals!G212</f>
        <v>0</v>
      </c>
      <c r="L213">
        <f>Diagonals!H212</f>
        <v>5172.18</v>
      </c>
      <c r="M213">
        <f>Diagonals!I212</f>
        <v>0</v>
      </c>
      <c r="N213">
        <f>Diagonals!J212</f>
        <v>0</v>
      </c>
      <c r="O213">
        <f>Diagonals!K212</f>
        <v>0</v>
      </c>
      <c r="P213">
        <f>Diagonals!L212</f>
        <v>0</v>
      </c>
      <c r="Q213">
        <f>Trendlines!E212</f>
        <v>5198.9399999999996</v>
      </c>
      <c r="R213">
        <f>Trendlines!F212</f>
        <v>5196.41</v>
      </c>
      <c r="S213">
        <f>Trendlines!G212</f>
        <v>5204.84</v>
      </c>
      <c r="T213">
        <f>Trendlines!H212</f>
        <v>5162.67</v>
      </c>
      <c r="U213">
        <f>Trendlines!I212</f>
        <v>5175.67</v>
      </c>
      <c r="V213">
        <f>Trendlines!J212</f>
        <v>5159.2700000000004</v>
      </c>
      <c r="W213">
        <f>Trendlines!K212</f>
        <v>0</v>
      </c>
      <c r="X213">
        <f>Trendlines!L212</f>
        <v>0</v>
      </c>
      <c r="Y213">
        <f>Tema_Hrma_Smma!E212</f>
        <v>5186.21</v>
      </c>
      <c r="Z213">
        <f>Tema_Hrma_Smma!F212</f>
        <v>5186.42</v>
      </c>
      <c r="AA213">
        <f>Tema_Hrma_Smma!G212</f>
        <v>5190.8</v>
      </c>
      <c r="AB213">
        <f>ZScore!H212</f>
        <v>-1</v>
      </c>
      <c r="AC213">
        <f>ZScore!I212</f>
        <v>0.39593</v>
      </c>
      <c r="AD213">
        <f>ZScore!J212</f>
        <v>3</v>
      </c>
      <c r="AE213">
        <f>HA!E212</f>
        <v>5186.68</v>
      </c>
      <c r="AF213">
        <f>HA!F212</f>
        <v>5189.78</v>
      </c>
      <c r="AG213">
        <f>HA!G212</f>
        <v>5186.08</v>
      </c>
      <c r="AH213">
        <f>HA!H212</f>
        <v>5187.67</v>
      </c>
      <c r="AI213">
        <f>HA!I212</f>
        <v>1</v>
      </c>
      <c r="AJ213">
        <f>HA!J212</f>
        <v>1</v>
      </c>
      <c r="AK213">
        <f>HA!K212</f>
        <v>-0.67408000000000001</v>
      </c>
      <c r="AL213">
        <f>HA!L212</f>
        <v>2</v>
      </c>
      <c r="AM213">
        <f>KC!E212</f>
        <v>5218.7449900000001</v>
      </c>
      <c r="AN213">
        <f>KC!F212</f>
        <v>5212.84789</v>
      </c>
      <c r="AO213">
        <f>KC!G212</f>
        <v>5206.9507899999999</v>
      </c>
      <c r="AP213">
        <f>KC!H212</f>
        <v>5201.0536899999997</v>
      </c>
      <c r="AQ213">
        <f>KC!I212</f>
        <v>5195.1565899999996</v>
      </c>
      <c r="AR213">
        <f>KC!J212</f>
        <v>5190.3183600000002</v>
      </c>
      <c r="AS213">
        <f>KC!K212</f>
        <v>5184.4212600000001</v>
      </c>
      <c r="AT213">
        <f>KC!L212</f>
        <v>5178.5241599999999</v>
      </c>
      <c r="AU213">
        <f>KC!M212</f>
        <v>5172.6270699999995</v>
      </c>
      <c r="AV213">
        <f>KC!N212</f>
        <v>5166.7299700000003</v>
      </c>
      <c r="AW213">
        <f>SR_Levels!E212</f>
        <v>5178.6000000000004</v>
      </c>
      <c r="AX213">
        <f>SR_Levels!F212</f>
        <v>5161.8900000000003</v>
      </c>
      <c r="AY213">
        <f>SR_Levels!G212</f>
        <v>5135.8500000000004</v>
      </c>
      <c r="AZ213">
        <f>SR_Levels!H212</f>
        <v>0</v>
      </c>
      <c r="BA213">
        <f>SR_Levels!I212</f>
        <v>5193.3500000000004</v>
      </c>
      <c r="BB213">
        <f>SR_Levels!J212</f>
        <v>5205.3100000000004</v>
      </c>
      <c r="BC213">
        <f>SR_Levels!K212</f>
        <v>0</v>
      </c>
      <c r="BD213">
        <f>SR_Levels!L212</f>
        <v>0</v>
      </c>
      <c r="BE213">
        <f>ZigZag!E212</f>
        <v>0</v>
      </c>
      <c r="BF213">
        <f>ZigZag!F212</f>
        <v>0</v>
      </c>
      <c r="BG213">
        <f>ZigZag!G212</f>
        <v>5191.12</v>
      </c>
      <c r="BH213">
        <f>Dual_Tema!E212</f>
        <v>5188.33</v>
      </c>
      <c r="BI213">
        <f>Dual_Tema!F212</f>
        <v>5184.3900000000003</v>
      </c>
      <c r="BJ213">
        <f>Pinbar!E212</f>
        <v>0</v>
      </c>
      <c r="BK213">
        <f>SSA!E212</f>
        <v>5185.0366999999997</v>
      </c>
      <c r="BL213">
        <f>SSA!F212</f>
        <v>5185.2829899999997</v>
      </c>
      <c r="BN213" t="str">
        <f t="shared" si="424"/>
        <v>Red Candle</v>
      </c>
      <c r="BO213" s="34">
        <f t="shared" si="426"/>
        <v>-2.1782628642808E-4</v>
      </c>
      <c r="BP213" s="34">
        <f t="shared" si="428"/>
        <v>-1.9147724211190376E-3</v>
      </c>
      <c r="BQ213" s="34">
        <f t="shared" si="369"/>
        <v>-2.2123936367711705E-3</v>
      </c>
      <c r="BR213" s="34">
        <f t="shared" si="371"/>
        <v>-2.5386128788447149E-3</v>
      </c>
      <c r="BS213" s="35">
        <f t="shared" si="427"/>
        <v>-3.6307676530289434E-5</v>
      </c>
      <c r="BT213" s="35">
        <f t="shared" si="429"/>
        <v>-1.5970457430602991E-4</v>
      </c>
      <c r="BU213" s="35">
        <f t="shared" si="370"/>
        <v>-1.2303935199520222E-4</v>
      </c>
      <c r="BV213" s="35">
        <f t="shared" si="372"/>
        <v>-1.059044175784063E-4</v>
      </c>
      <c r="BW213" s="27">
        <v>96</v>
      </c>
      <c r="BX213">
        <f>F213-G213</f>
        <v>3.6999999999998181</v>
      </c>
      <c r="BY213">
        <f>ABS(F213-D212)</f>
        <v>1.4299999999993815</v>
      </c>
      <c r="BZ213">
        <f>ABS(G213-D212)</f>
        <v>2.2700000000004366</v>
      </c>
      <c r="CA213">
        <f t="shared" si="405"/>
        <v>3.6999999999998181</v>
      </c>
      <c r="CB213">
        <f t="shared" si="430"/>
        <v>5.1249999999999352</v>
      </c>
      <c r="CC213">
        <f t="shared" si="433"/>
        <v>4.8436802416277658</v>
      </c>
      <c r="CD213">
        <f t="shared" si="431"/>
        <v>0.28131975837216938</v>
      </c>
      <c r="CE213">
        <f t="shared" si="434"/>
        <v>1</v>
      </c>
      <c r="CF213">
        <f t="shared" si="435"/>
        <v>5</v>
      </c>
      <c r="CG213" s="7" t="str">
        <f t="shared" si="432"/>
        <v>-----</v>
      </c>
      <c r="CI213" s="27"/>
      <c r="CJ213" s="27"/>
      <c r="CK213" s="27"/>
      <c r="CL213" s="27"/>
      <c r="CM213" s="27"/>
      <c r="CN213" s="27"/>
      <c r="CO213" s="27"/>
      <c r="CP213" s="27"/>
      <c r="CQ213" s="27"/>
      <c r="CR213" s="27"/>
      <c r="CS213" s="27"/>
      <c r="CZ213" s="7" t="str">
        <f>IF(AND(D213&gt;BH213,D213&gt;E213),"Bullish Trigger","-----")</f>
        <v>-----</v>
      </c>
      <c r="DA213" s="7" t="str">
        <f>IF(AND(D213&lt;BI213,D213&lt;E213),"Bearish Trigger","-----")</f>
        <v>-----</v>
      </c>
      <c r="DB213" s="13" t="str">
        <f>IF(AND(W213=BE213,W213&gt;0,BE213&gt;0),"Important High","------")</f>
        <v>------</v>
      </c>
      <c r="DC213" s="13" t="str">
        <f>IF(AND(X213=BF213,X213&gt;0,BF213&gt;0),"Important Low","------")</f>
        <v>------</v>
      </c>
      <c r="DD213" s="7" t="str">
        <f>IF(AND(DB213="Important High",DC213="-----",BJ213=1),"Imp High Rej","-----")</f>
        <v>-----</v>
      </c>
      <c r="DE213" s="7" t="str">
        <f>IF(AND(DB213="-----",DC213="Important Low",BJ213=1),"Imp Low Rej","-----")</f>
        <v>-----</v>
      </c>
      <c r="DF213" s="7" t="str">
        <f>IF(Y213&gt;AM213,"Overbought",IF(Y213&gt;AO213,"Bullish Momentum",IF(Y213&gt;AQ213,"Flat Momentum","-----")))</f>
        <v>-----</v>
      </c>
      <c r="DG213" s="7" t="str">
        <f>IF(Y213&lt;AV213,"Oversold",IF(Y213&lt;AT213,"Bearish Momentum",IF(Y213&lt;AR213,"Flat Momentum","-----")))</f>
        <v>Flat Momentum</v>
      </c>
      <c r="DH213" s="7" t="str">
        <f>IF(AND(DF213="Overbought",AD213=2),"Culminated Thrust","-----")</f>
        <v>-----</v>
      </c>
      <c r="DI213" s="7" t="str">
        <f>IF(AND(DG213="Oversold",AD213=5),"Culminated Thrust","-----")</f>
        <v>-----</v>
      </c>
      <c r="DJ213" s="14">
        <f>(Q213-$D213)/$D213</f>
        <v>2.4004673681044058E-3</v>
      </c>
      <c r="DK213" s="14">
        <f>(R213-$D213)/$D213</f>
        <v>1.9126615495258013E-3</v>
      </c>
      <c r="DL213" s="14">
        <f>(S213-$D213)/$D213</f>
        <v>3.5380382493748882E-3</v>
      </c>
      <c r="DM213" s="14">
        <f>(T213-$D213)/$D213</f>
        <v>-4.5927014223491628E-3</v>
      </c>
      <c r="DN213" s="14">
        <f>(U213-$D213)/$D213</f>
        <v>-2.0861893110754497E-3</v>
      </c>
      <c r="DO213" s="14">
        <f>(V213-$D213)/$D213</f>
        <v>-5.2482507437591405E-3</v>
      </c>
      <c r="DP213" s="14">
        <f t="shared" si="373"/>
        <v>3.5380382493748882E-3</v>
      </c>
      <c r="DQ213" s="14">
        <f t="shared" si="374"/>
        <v>2.4004673681044058E-3</v>
      </c>
      <c r="DR213" s="14">
        <f t="shared" si="375"/>
        <v>1.9126615495258013E-3</v>
      </c>
      <c r="DS213" s="14">
        <f t="shared" si="376"/>
        <v>-2.0861893110754497E-3</v>
      </c>
      <c r="DT213" s="14">
        <f t="shared" si="377"/>
        <v>-4.5927014223491628E-3</v>
      </c>
      <c r="DU213" s="14">
        <f t="shared" si="378"/>
        <v>-5.2482507437591405E-3</v>
      </c>
      <c r="DV213" t="str">
        <f>IF($D213&gt;Q213,"SUP","RES")</f>
        <v>RES</v>
      </c>
      <c r="DW213" t="str">
        <f>IF($D213&gt;R213,"SUP","RES")</f>
        <v>RES</v>
      </c>
      <c r="DX213" t="str">
        <f>IF($D213&gt;S213,"SUP","RES")</f>
        <v>RES</v>
      </c>
      <c r="DY213" t="str">
        <f>IF($D213&gt;T213,"SUP","RES")</f>
        <v>SUP</v>
      </c>
      <c r="DZ213" t="str">
        <f>IF($D213&gt;U213,"SUP","RES")</f>
        <v>SUP</v>
      </c>
      <c r="EA213" t="str">
        <f>IF($D213&gt;V213,"SUP","RES")</f>
        <v>SUP</v>
      </c>
      <c r="EB213" s="7">
        <f t="shared" si="379"/>
        <v>3</v>
      </c>
      <c r="EC213" s="7">
        <f t="shared" si="380"/>
        <v>3</v>
      </c>
      <c r="ED213" s="13" t="str">
        <f t="shared" si="381"/>
        <v>-----</v>
      </c>
      <c r="EE213" s="13" t="str">
        <f t="shared" si="382"/>
        <v>-----</v>
      </c>
      <c r="EF213" s="7">
        <f>IF(OR(ED213="All Sup",EE213="All Res"),"na",((D213-MIN(Q213:V213))/(MAX(Q213:V213)-MIN(Q213:V213))))</f>
        <v>0.5973228000877665</v>
      </c>
      <c r="EG213">
        <v>1.4999999999999999E-4</v>
      </c>
      <c r="EH213">
        <f>Q213*(1+$EG213)</f>
        <v>5199.7198410000001</v>
      </c>
      <c r="EI213">
        <f>Q213*(1-$EG213)</f>
        <v>5198.160159</v>
      </c>
      <c r="EJ213">
        <f>R213*(1+$EG213)</f>
        <v>5197.1894615000001</v>
      </c>
      <c r="EK213">
        <f>R213*(1-$EG213)</f>
        <v>5195.6305384999996</v>
      </c>
      <c r="EL213">
        <f>S213*(1+$EG213)</f>
        <v>5205.620726000001</v>
      </c>
      <c r="EM213">
        <f>S213*(1-$EG213)</f>
        <v>5204.0592740000002</v>
      </c>
      <c r="EN213">
        <f>T213*(1+$EG213)</f>
        <v>5163.4444005000005</v>
      </c>
      <c r="EO213">
        <f>T213*(1-$EG213)</f>
        <v>5161.8955995000006</v>
      </c>
      <c r="EP213">
        <f>U213*(1+$EG213)</f>
        <v>5176.4463505000003</v>
      </c>
      <c r="EQ213">
        <f>U213*(1-$EG213)</f>
        <v>5174.8936494999998</v>
      </c>
      <c r="ER213">
        <f>V213*(1+$EG213)</f>
        <v>5160.043890500001</v>
      </c>
      <c r="ES213">
        <f>V213*(1-$EG213)</f>
        <v>5158.4961095000008</v>
      </c>
      <c r="ET213" s="7" t="str">
        <f t="shared" si="383"/>
        <v>-----</v>
      </c>
      <c r="EU213" s="7" t="str">
        <f t="shared" si="384"/>
        <v>-----</v>
      </c>
      <c r="EV213" s="7" t="str">
        <f t="shared" si="385"/>
        <v>-----</v>
      </c>
      <c r="EW213" s="7" t="str">
        <f t="shared" si="386"/>
        <v>-----</v>
      </c>
      <c r="EX213" s="7" t="str">
        <f t="shared" si="387"/>
        <v>-----</v>
      </c>
      <c r="EY213" s="7" t="str">
        <f t="shared" si="388"/>
        <v>-----</v>
      </c>
      <c r="EZ213">
        <f t="shared" si="406"/>
        <v>18</v>
      </c>
      <c r="FA213">
        <f t="shared" si="407"/>
        <v>11</v>
      </c>
      <c r="FB213">
        <f t="shared" si="408"/>
        <v>211</v>
      </c>
      <c r="FC213">
        <f t="shared" si="409"/>
        <v>211</v>
      </c>
      <c r="FD213">
        <f t="shared" si="410"/>
        <v>211</v>
      </c>
      <c r="FE213">
        <f t="shared" si="411"/>
        <v>211</v>
      </c>
      <c r="FF213">
        <f t="shared" si="412"/>
        <v>7</v>
      </c>
      <c r="FG213">
        <f t="shared" si="413"/>
        <v>11</v>
      </c>
      <c r="FH213">
        <f t="shared" si="414"/>
        <v>0</v>
      </c>
      <c r="FI213">
        <f t="shared" si="415"/>
        <v>0</v>
      </c>
      <c r="FJ213">
        <f t="shared" si="416"/>
        <v>0</v>
      </c>
      <c r="FK213">
        <f t="shared" si="417"/>
        <v>0</v>
      </c>
      <c r="FL213" s="7" t="str">
        <f t="shared" si="389"/>
        <v>-----</v>
      </c>
      <c r="FM213" s="7" t="str">
        <f t="shared" si="390"/>
        <v>-----</v>
      </c>
      <c r="FN213" s="7" t="str">
        <f t="shared" si="391"/>
        <v>-----</v>
      </c>
      <c r="FO213" s="7" t="str">
        <f t="shared" si="392"/>
        <v>-----</v>
      </c>
      <c r="FP213" s="7" t="str">
        <f t="shared" si="393"/>
        <v>-----</v>
      </c>
      <c r="FQ213" s="7" t="str">
        <f t="shared" si="394"/>
        <v>-----</v>
      </c>
      <c r="FR213" s="13" t="str">
        <f>IF(FL213="-----","-----",(D213-Q213)/Q213)</f>
        <v>-----</v>
      </c>
      <c r="FS213" s="13" t="str">
        <f>IF(FM213="-----","-----",(Q213-R213)/R213)</f>
        <v>-----</v>
      </c>
      <c r="FT213" s="13" t="str">
        <f>IF(FN213="-----","-----",(R213-S213)/S213)</f>
        <v>-----</v>
      </c>
      <c r="FU213" s="13" t="str">
        <f>IF(FO213="-----","-----",(S213-T213)/T213)</f>
        <v>-----</v>
      </c>
      <c r="FV213" s="13" t="str">
        <f>IF(FP213="-----","-----",(T213-U213)/U213)</f>
        <v>-----</v>
      </c>
      <c r="FW213" s="13" t="str">
        <f>IF(FQ213="-----","-----",(U213-V213)/V213)</f>
        <v>-----</v>
      </c>
      <c r="FX213" s="7" t="str">
        <f t="shared" si="395"/>
        <v>-----</v>
      </c>
      <c r="FY213" s="7" t="str">
        <f t="shared" si="396"/>
        <v>-----</v>
      </c>
      <c r="FZ213" s="7" t="str">
        <f t="shared" si="397"/>
        <v>-----</v>
      </c>
      <c r="GA213" s="7" t="str">
        <f t="shared" si="398"/>
        <v>-----</v>
      </c>
      <c r="GB213" s="7" t="str">
        <f t="shared" si="399"/>
        <v>-----</v>
      </c>
      <c r="GC213" s="7" t="str">
        <f t="shared" si="400"/>
        <v>-----</v>
      </c>
      <c r="GD213" s="7" t="str">
        <f>IF(AND(BG213&gt;AA213,BG212&gt;AA212,BG211&gt;AA211,BG210&gt;AA210,BG209&gt;AA209,BG208&gt;AA208,BG207&gt;AA207,BG206&gt;AA206,BG205&gt;AA205,BG204&gt;AA204,BG203&gt;AA203,BG202&gt;AA202),"Bullish",IF(AND(BG213&lt;AA213,BG212&lt;AA212,BG211&lt;AA211,BG210&lt;AA210,BG209&lt;AA209,BG208&lt;AA208,BG207&lt;AA207,BG206&lt;AA206,BG205&lt;AA205,BG204&lt;AA204,BG203&lt;AA203,BG202&lt;AA202),"Bearish","-----"))</f>
        <v>Bullish</v>
      </c>
      <c r="GE213">
        <f>(Z213-BG213)/BG213</f>
        <v>-9.0539228528714773E-4</v>
      </c>
      <c r="GI213" s="7" t="str">
        <f>IF(Y213&gt;Z213,"Bullish","Bearish")</f>
        <v>Bearish</v>
      </c>
      <c r="GJ213" s="19" t="str">
        <f>IF(AND(D213&gt;Y213,D212&lt;Y212),"TEMA crossover","-----")</f>
        <v>-----</v>
      </c>
      <c r="GK213" s="19" t="str">
        <f>IF(AND(D213&lt;Y213,D212&gt;Y212),"TEMA crossunder","-----")</f>
        <v>-----</v>
      </c>
      <c r="GL213" s="20" t="str">
        <f>IF(GD213="Bearish","YES","-----")</f>
        <v>-----</v>
      </c>
      <c r="GM213" s="20" t="str">
        <f>IF(GH213="Reverse to Bearish","YES","-----")</f>
        <v>-----</v>
      </c>
      <c r="GN213" s="20" t="str">
        <f>IF(AND(GI213="Bullish",GI212="Bullish",GI211="Bullish",GI210="Bullish"),"YES","-----")</f>
        <v>-----</v>
      </c>
      <c r="GO213" s="20" t="str">
        <f>IF(OR(GK213="TEMA crossunder",GK212="TEMA crossunder",GK211="TEMA crossunder",GK210="TEMA crossunder"),"YES","-----")</f>
        <v>YES</v>
      </c>
      <c r="GP213" s="20" t="str">
        <f>IF(GD213="Bullish","YES","-----")</f>
        <v>YES</v>
      </c>
      <c r="GQ213" s="20" t="str">
        <f>IF(GH213="Reverse to Bullish","YES","-----")</f>
        <v>-----</v>
      </c>
      <c r="GR213" s="20" t="str">
        <f>IF(AND(GI213="Bearish",GI212="Bearish",GI211="Bearish",GI210="Bearish"),"YES","-----")</f>
        <v>YES</v>
      </c>
      <c r="GS213" s="20" t="str">
        <f>IF(OR(GJ213="TEMA crossover",GJ212="TEMA crossover",GJ211="TEMA crossover",GJ210="TEMA crossover"),"YES","-----")</f>
        <v>YES</v>
      </c>
      <c r="GT213" s="20" t="str">
        <f t="shared" si="418"/>
        <v>-----</v>
      </c>
      <c r="GU213" s="20" t="str">
        <f t="shared" si="419"/>
        <v>-----</v>
      </c>
      <c r="GV213" s="20" t="str">
        <f t="shared" si="420"/>
        <v>-----</v>
      </c>
      <c r="GW213" s="20" t="str">
        <f t="shared" si="421"/>
        <v>-----</v>
      </c>
      <c r="GX213" s="20" t="str">
        <f t="shared" si="422"/>
        <v>-----</v>
      </c>
      <c r="GY213" s="20" t="str">
        <f t="shared" si="423"/>
        <v>-----</v>
      </c>
      <c r="GZ213" s="7" t="str">
        <f>IF(G213&gt;BH213,"YES","-----")</f>
        <v>-----</v>
      </c>
      <c r="HA213" s="7" t="str">
        <f>IF(F213&lt;BI213,"YES","-----")</f>
        <v>-----</v>
      </c>
      <c r="HB213">
        <f>BH213-BI213</f>
        <v>3.9399999999995998</v>
      </c>
      <c r="HI213">
        <f t="shared" si="401"/>
        <v>-0.6466999999993277</v>
      </c>
      <c r="HJ213">
        <f t="shared" si="402"/>
        <v>3.2933000000002721</v>
      </c>
      <c r="HK213" s="7"/>
      <c r="HL213" s="7"/>
      <c r="HM213" s="7"/>
      <c r="HN213" s="7"/>
      <c r="HO213" s="7"/>
      <c r="HP213" s="7"/>
      <c r="HQ213" s="28">
        <f t="shared" si="425"/>
        <v>-0.24629000000004453</v>
      </c>
      <c r="HR213" s="28" t="str">
        <f t="shared" si="403"/>
        <v>Bear</v>
      </c>
      <c r="HS213">
        <f t="shared" si="404"/>
        <v>0.24629000000004453</v>
      </c>
    </row>
    <row r="214" spans="1:227" x14ac:dyDescent="0.55000000000000004">
      <c r="A214">
        <f>Validation!A213</f>
        <v>1772091900</v>
      </c>
      <c r="B214" t="str">
        <f>Price!B213</f>
        <v>XAUUSD</v>
      </c>
      <c r="C214" t="str">
        <f>Price!C213</f>
        <v>M5</v>
      </c>
      <c r="D214">
        <f>Price!D213</f>
        <v>5181.91</v>
      </c>
      <c r="E214">
        <f>Price!E213</f>
        <v>5186.5</v>
      </c>
      <c r="F214">
        <f>Price!F213</f>
        <v>5186.8999999999996</v>
      </c>
      <c r="G214">
        <f>Price!G213</f>
        <v>5181.87</v>
      </c>
      <c r="H214">
        <f>Price!H213</f>
        <v>417</v>
      </c>
      <c r="I214">
        <f>Diagonals!E213</f>
        <v>5185.1400000000003</v>
      </c>
      <c r="J214">
        <f>Diagonals!F213</f>
        <v>0</v>
      </c>
      <c r="K214">
        <f>Diagonals!G213</f>
        <v>0</v>
      </c>
      <c r="L214">
        <f>Diagonals!H213</f>
        <v>5171.8599999999997</v>
      </c>
      <c r="M214">
        <f>Diagonals!I213</f>
        <v>0</v>
      </c>
      <c r="N214">
        <f>Diagonals!J213</f>
        <v>0</v>
      </c>
      <c r="O214">
        <f>Diagonals!K213</f>
        <v>0</v>
      </c>
      <c r="P214">
        <f>Diagonals!L213</f>
        <v>0</v>
      </c>
      <c r="Q214">
        <f>Trendlines!E213</f>
        <v>5198.9399999999996</v>
      </c>
      <c r="R214">
        <f>Trendlines!F213</f>
        <v>5196.3900000000003</v>
      </c>
      <c r="S214">
        <f>Trendlines!G213</f>
        <v>5204.82</v>
      </c>
      <c r="T214">
        <f>Trendlines!H213</f>
        <v>5162.74</v>
      </c>
      <c r="U214">
        <f>Trendlines!I213</f>
        <v>5175.6899999999996</v>
      </c>
      <c r="V214">
        <f>Trendlines!J213</f>
        <v>5159.3100000000004</v>
      </c>
      <c r="W214">
        <f>Trendlines!K213</f>
        <v>0</v>
      </c>
      <c r="X214">
        <f>Trendlines!L213</f>
        <v>0</v>
      </c>
      <c r="Y214">
        <f>Tema_Hrma_Smma!E213</f>
        <v>5184.7299999999996</v>
      </c>
      <c r="Z214">
        <f>Tema_Hrma_Smma!F213</f>
        <v>5185.82</v>
      </c>
      <c r="AA214">
        <f>Tema_Hrma_Smma!G213</f>
        <v>5190.6499999999996</v>
      </c>
      <c r="AB214">
        <f>ZScore!H213</f>
        <v>-1</v>
      </c>
      <c r="AC214">
        <f>ZScore!I213</f>
        <v>0.60512999999999995</v>
      </c>
      <c r="AD214">
        <f>ZScore!J213</f>
        <v>3</v>
      </c>
      <c r="AE214">
        <f>HA!E213</f>
        <v>5187.17</v>
      </c>
      <c r="AF214">
        <f>HA!F213</f>
        <v>5187.17</v>
      </c>
      <c r="AG214">
        <f>HA!G213</f>
        <v>5181.87</v>
      </c>
      <c r="AH214">
        <f>HA!H213</f>
        <v>5184.3</v>
      </c>
      <c r="AI214">
        <f>HA!I213</f>
        <v>-1</v>
      </c>
      <c r="AJ214">
        <f>HA!J213</f>
        <v>2.88</v>
      </c>
      <c r="AK214">
        <f>HA!K213</f>
        <v>6.7699999999999996E-2</v>
      </c>
      <c r="AL214">
        <f>HA!L213</f>
        <v>-1</v>
      </c>
      <c r="AM214">
        <f>KC!E213</f>
        <v>5218.1938499999997</v>
      </c>
      <c r="AN214">
        <f>KC!F213</f>
        <v>5212.2852700000003</v>
      </c>
      <c r="AO214">
        <f>KC!G213</f>
        <v>5206.3766900000001</v>
      </c>
      <c r="AP214">
        <f>KC!H213</f>
        <v>5200.4681099999998</v>
      </c>
      <c r="AQ214">
        <f>KC!I213</f>
        <v>5194.5595300000004</v>
      </c>
      <c r="AR214">
        <f>KC!J213</f>
        <v>5189.7326199999998</v>
      </c>
      <c r="AS214">
        <f>KC!K213</f>
        <v>5183.8240400000004</v>
      </c>
      <c r="AT214">
        <f>KC!L213</f>
        <v>5177.9154600000002</v>
      </c>
      <c r="AU214">
        <f>KC!M213</f>
        <v>5172.0068799999999</v>
      </c>
      <c r="AV214">
        <f>KC!N213</f>
        <v>5166.0982999999997</v>
      </c>
      <c r="AW214">
        <f>SR_Levels!E213</f>
        <v>5178.6000000000004</v>
      </c>
      <c r="AX214">
        <f>SR_Levels!F213</f>
        <v>5161.8900000000003</v>
      </c>
      <c r="AY214">
        <f>SR_Levels!G213</f>
        <v>5135.8500000000004</v>
      </c>
      <c r="AZ214">
        <f>SR_Levels!H213</f>
        <v>0</v>
      </c>
      <c r="BA214">
        <f>SR_Levels!I213</f>
        <v>5193.3500000000004</v>
      </c>
      <c r="BB214">
        <f>SR_Levels!J213</f>
        <v>5205.3100000000004</v>
      </c>
      <c r="BC214">
        <f>SR_Levels!K213</f>
        <v>0</v>
      </c>
      <c r="BD214">
        <f>SR_Levels!L213</f>
        <v>0</v>
      </c>
      <c r="BE214">
        <f>ZigZag!E213</f>
        <v>0</v>
      </c>
      <c r="BF214">
        <f>ZigZag!F213</f>
        <v>0</v>
      </c>
      <c r="BG214">
        <f>ZigZag!G213</f>
        <v>5190.58</v>
      </c>
      <c r="BH214">
        <f>Dual_Tema!E213</f>
        <v>5187.38</v>
      </c>
      <c r="BI214">
        <f>Dual_Tema!F213</f>
        <v>5183.09</v>
      </c>
      <c r="BJ214">
        <f>Pinbar!E213</f>
        <v>0</v>
      </c>
      <c r="BK214">
        <f>SSA!E213</f>
        <v>5185.0460599999997</v>
      </c>
      <c r="BL214">
        <f>SSA!F213</f>
        <v>5185.16453</v>
      </c>
      <c r="BN214" t="str">
        <f t="shared" si="424"/>
        <v>Red Candle</v>
      </c>
      <c r="BO214" s="34">
        <f t="shared" si="426"/>
        <v>-1.2797409680932459E-3</v>
      </c>
      <c r="BP214" s="34">
        <f t="shared" si="428"/>
        <v>-2.0971344939146874E-3</v>
      </c>
      <c r="BQ214" s="34">
        <f t="shared" ref="BQ214:BQ277" si="436">(D214/D196)-1</f>
        <v>-2.7232172068837324E-3</v>
      </c>
      <c r="BR214" s="34">
        <f t="shared" si="371"/>
        <v>-2.3046354555746884E-3</v>
      </c>
      <c r="BS214" s="35">
        <f t="shared" si="427"/>
        <v>-2.1340398210734079E-4</v>
      </c>
      <c r="BT214" s="35">
        <f t="shared" si="429"/>
        <v>-1.7492941137275952E-4</v>
      </c>
      <c r="BU214" s="35">
        <f t="shared" ref="BU214:BU277" si="437">((BQ214+1)^(1/18))-1</f>
        <v>-1.5148474215831431E-4</v>
      </c>
      <c r="BV214" s="35">
        <f t="shared" si="372"/>
        <v>-9.6132679589855385E-5</v>
      </c>
      <c r="BW214" s="27">
        <v>96</v>
      </c>
      <c r="BX214">
        <f>F214-G214</f>
        <v>5.0299999999997453</v>
      </c>
      <c r="BY214">
        <f>ABS(F214-D213)</f>
        <v>0.40999999999985448</v>
      </c>
      <c r="BZ214">
        <f>ABS(G214-D213)</f>
        <v>4.6199999999998909</v>
      </c>
      <c r="CA214">
        <f t="shared" si="405"/>
        <v>5.0299999999997453</v>
      </c>
      <c r="CB214">
        <f t="shared" si="430"/>
        <v>5.1914285714285269</v>
      </c>
      <c r="CC214">
        <f t="shared" si="433"/>
        <v>4.8569887957971929</v>
      </c>
      <c r="CD214">
        <f t="shared" si="431"/>
        <v>0.33443977563133398</v>
      </c>
      <c r="CE214">
        <f t="shared" si="434"/>
        <v>1</v>
      </c>
      <c r="CF214">
        <f t="shared" si="435"/>
        <v>6</v>
      </c>
      <c r="CG214" s="7" t="str">
        <f t="shared" si="432"/>
        <v>-----</v>
      </c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  <c r="CZ214" s="7" t="str">
        <f>IF(AND(D214&gt;BH214,D214&gt;E214),"Bullish Trigger","-----")</f>
        <v>-----</v>
      </c>
      <c r="DA214" s="7" t="str">
        <f>IF(AND(D214&lt;BI214,D214&lt;E214),"Bearish Trigger","-----")</f>
        <v>Bearish Trigger</v>
      </c>
      <c r="DB214" s="13" t="str">
        <f>IF(AND(W214=BE214,W214&gt;0,BE214&gt;0),"Important High","------")</f>
        <v>------</v>
      </c>
      <c r="DC214" s="13" t="str">
        <f>IF(AND(X214=BF214,X214&gt;0,BF214&gt;0),"Important Low","------")</f>
        <v>------</v>
      </c>
      <c r="DD214" s="7" t="str">
        <f>IF(AND(DB214="Important High",DC214="-----",BJ214=1),"Imp High Rej","-----")</f>
        <v>-----</v>
      </c>
      <c r="DE214" s="7" t="str">
        <f>IF(AND(DB214="-----",DC214="Important Low",BJ214=1),"Imp Low Rej","-----")</f>
        <v>-----</v>
      </c>
      <c r="DF214" s="7" t="str">
        <f>IF(Y214&gt;AM214,"Overbought",IF(Y214&gt;AO214,"Bullish Momentum",IF(Y214&gt;AQ214,"Flat Momentum","-----")))</f>
        <v>-----</v>
      </c>
      <c r="DG214" s="7" t="str">
        <f>IF(Y214&lt;AV214,"Oversold",IF(Y214&lt;AT214,"Bearish Momentum",IF(Y214&lt;AR214,"Flat Momentum","-----")))</f>
        <v>Flat Momentum</v>
      </c>
      <c r="DH214" s="7" t="str">
        <f>IF(AND(DF214="Overbought",AD214=2),"Culminated Thrust","-----")</f>
        <v>-----</v>
      </c>
      <c r="DI214" s="7" t="str">
        <f>IF(AND(DG214="Oversold",AD214=5),"Culminated Thrust","-----")</f>
        <v>-----</v>
      </c>
      <c r="DJ214" s="14">
        <f>(Q214-$D214)/$D214</f>
        <v>3.2864329947837278E-3</v>
      </c>
      <c r="DK214" s="14">
        <f>(R214-$D214)/$D214</f>
        <v>2.794336451231394E-3</v>
      </c>
      <c r="DL214" s="14">
        <f>(S214-$D214)/$D214</f>
        <v>4.4211497305047471E-3</v>
      </c>
      <c r="DM214" s="14">
        <f>(T214-$D214)/$D214</f>
        <v>-3.6994081332944943E-3</v>
      </c>
      <c r="DN214" s="14">
        <f>(U214-$D214)/$D214</f>
        <v>-1.2003296081947109E-3</v>
      </c>
      <c r="DO214" s="14">
        <f>(V214-$D214)/$D214</f>
        <v>-4.3613262291316238E-3</v>
      </c>
      <c r="DP214" s="14">
        <f t="shared" si="373"/>
        <v>4.4211497305047471E-3</v>
      </c>
      <c r="DQ214" s="14">
        <f t="shared" si="374"/>
        <v>3.2864329947837278E-3</v>
      </c>
      <c r="DR214" s="14">
        <f t="shared" si="375"/>
        <v>2.794336451231394E-3</v>
      </c>
      <c r="DS214" s="14">
        <f t="shared" si="376"/>
        <v>-1.2003296081947109E-3</v>
      </c>
      <c r="DT214" s="14">
        <f t="shared" si="377"/>
        <v>-3.6994081332944943E-3</v>
      </c>
      <c r="DU214" s="14">
        <f t="shared" si="378"/>
        <v>-4.3613262291316238E-3</v>
      </c>
      <c r="DV214" t="str">
        <f>IF($D214&gt;Q214,"SUP","RES")</f>
        <v>RES</v>
      </c>
      <c r="DW214" t="str">
        <f>IF($D214&gt;R214,"SUP","RES")</f>
        <v>RES</v>
      </c>
      <c r="DX214" t="str">
        <f>IF($D214&gt;S214,"SUP","RES")</f>
        <v>RES</v>
      </c>
      <c r="DY214" t="str">
        <f>IF($D214&gt;T214,"SUP","RES")</f>
        <v>SUP</v>
      </c>
      <c r="DZ214" t="str">
        <f>IF($D214&gt;U214,"SUP","RES")</f>
        <v>SUP</v>
      </c>
      <c r="EA214" t="str">
        <f>IF($D214&gt;V214,"SUP","RES")</f>
        <v>SUP</v>
      </c>
      <c r="EB214" s="7">
        <f t="shared" si="379"/>
        <v>3</v>
      </c>
      <c r="EC214" s="7">
        <f t="shared" si="380"/>
        <v>3</v>
      </c>
      <c r="ED214" s="13" t="str">
        <f t="shared" si="381"/>
        <v>-----</v>
      </c>
      <c r="EE214" s="13" t="str">
        <f t="shared" si="382"/>
        <v>-----</v>
      </c>
      <c r="EF214" s="7">
        <f>IF(OR(ED214="All Sup",EE214="All Res"),"na",((D214-MIN(Q214:V214))/(MAX(Q214:V214)-MIN(Q214:V214))))</f>
        <v>0.49659415513073607</v>
      </c>
      <c r="EG214">
        <v>1.4999999999999999E-4</v>
      </c>
      <c r="EH214">
        <f>Q214*(1+$EG214)</f>
        <v>5199.7198410000001</v>
      </c>
      <c r="EI214">
        <f>Q214*(1-$EG214)</f>
        <v>5198.160159</v>
      </c>
      <c r="EJ214">
        <f>R214*(1+$EG214)</f>
        <v>5197.1694585000005</v>
      </c>
      <c r="EK214">
        <f>R214*(1-$EG214)</f>
        <v>5195.6105415000002</v>
      </c>
      <c r="EL214">
        <f>S214*(1+$EG214)</f>
        <v>5205.6007230000005</v>
      </c>
      <c r="EM214">
        <f>S214*(1-$EG214)</f>
        <v>5204.0392769999999</v>
      </c>
      <c r="EN214">
        <f>T214*(1+$EG214)</f>
        <v>5163.5144110000001</v>
      </c>
      <c r="EO214">
        <f>T214*(1-$EG214)</f>
        <v>5161.9655889999995</v>
      </c>
      <c r="EP214">
        <f>U214*(1+$EG214)</f>
        <v>5176.4663535</v>
      </c>
      <c r="EQ214">
        <f>U214*(1-$EG214)</f>
        <v>5174.9136464999992</v>
      </c>
      <c r="ER214">
        <f>V214*(1+$EG214)</f>
        <v>5160.0838965000012</v>
      </c>
      <c r="ES214">
        <f>V214*(1-$EG214)</f>
        <v>5158.5361035000005</v>
      </c>
      <c r="ET214" s="7" t="str">
        <f t="shared" si="383"/>
        <v>-----</v>
      </c>
      <c r="EU214" s="7" t="str">
        <f t="shared" si="384"/>
        <v>-----</v>
      </c>
      <c r="EV214" s="7" t="str">
        <f t="shared" si="385"/>
        <v>-----</v>
      </c>
      <c r="EW214" s="7" t="str">
        <f t="shared" si="386"/>
        <v>-----</v>
      </c>
      <c r="EX214" s="7" t="str">
        <f t="shared" si="387"/>
        <v>-----</v>
      </c>
      <c r="EY214" s="7" t="str">
        <f t="shared" si="388"/>
        <v>-----</v>
      </c>
      <c r="EZ214">
        <f t="shared" si="406"/>
        <v>19</v>
      </c>
      <c r="FA214">
        <f t="shared" si="407"/>
        <v>12</v>
      </c>
      <c r="FB214">
        <f t="shared" si="408"/>
        <v>212</v>
      </c>
      <c r="FC214">
        <f t="shared" si="409"/>
        <v>212</v>
      </c>
      <c r="FD214">
        <f t="shared" si="410"/>
        <v>212</v>
      </c>
      <c r="FE214">
        <f t="shared" si="411"/>
        <v>212</v>
      </c>
      <c r="FF214">
        <f t="shared" si="412"/>
        <v>7</v>
      </c>
      <c r="FG214">
        <f t="shared" si="413"/>
        <v>11</v>
      </c>
      <c r="FH214">
        <f t="shared" si="414"/>
        <v>0</v>
      </c>
      <c r="FI214">
        <f t="shared" si="415"/>
        <v>0</v>
      </c>
      <c r="FJ214">
        <f t="shared" si="416"/>
        <v>0</v>
      </c>
      <c r="FK214">
        <f t="shared" si="417"/>
        <v>0</v>
      </c>
      <c r="FL214" s="7" t="str">
        <f t="shared" si="389"/>
        <v>-----</v>
      </c>
      <c r="FM214" s="7" t="str">
        <f t="shared" si="390"/>
        <v>-----</v>
      </c>
      <c r="FN214" s="7" t="str">
        <f t="shared" si="391"/>
        <v>-----</v>
      </c>
      <c r="FO214" s="7" t="str">
        <f t="shared" si="392"/>
        <v>-----</v>
      </c>
      <c r="FP214" s="7" t="str">
        <f t="shared" si="393"/>
        <v>-----</v>
      </c>
      <c r="FQ214" s="7" t="str">
        <f t="shared" si="394"/>
        <v>-----</v>
      </c>
      <c r="FR214" s="13" t="str">
        <f>IF(FL214="-----","-----",(D214-Q214)/Q214)</f>
        <v>-----</v>
      </c>
      <c r="FS214" s="13" t="str">
        <f>IF(FM214="-----","-----",(Q214-R214)/R214)</f>
        <v>-----</v>
      </c>
      <c r="FT214" s="13" t="str">
        <f>IF(FN214="-----","-----",(R214-S214)/S214)</f>
        <v>-----</v>
      </c>
      <c r="FU214" s="13" t="str">
        <f>IF(FO214="-----","-----",(S214-T214)/T214)</f>
        <v>-----</v>
      </c>
      <c r="FV214" s="13" t="str">
        <f>IF(FP214="-----","-----",(T214-U214)/U214)</f>
        <v>-----</v>
      </c>
      <c r="FW214" s="13" t="str">
        <f>IF(FQ214="-----","-----",(U214-V214)/V214)</f>
        <v>-----</v>
      </c>
      <c r="FX214" s="7" t="str">
        <f t="shared" si="395"/>
        <v>-----</v>
      </c>
      <c r="FY214" s="7" t="str">
        <f t="shared" si="396"/>
        <v>-----</v>
      </c>
      <c r="FZ214" s="7" t="str">
        <f t="shared" si="397"/>
        <v>-----</v>
      </c>
      <c r="GA214" s="7" t="str">
        <f t="shared" si="398"/>
        <v>-----</v>
      </c>
      <c r="GB214" s="7" t="str">
        <f t="shared" si="399"/>
        <v>-----</v>
      </c>
      <c r="GC214" s="7" t="str">
        <f t="shared" si="400"/>
        <v>-----</v>
      </c>
      <c r="GD214" s="7" t="str">
        <f>IF(AND(BG214&gt;AA214,BG213&gt;AA213,BG212&gt;AA212,BG211&gt;AA211,BG210&gt;AA210,BG209&gt;AA209,BG208&gt;AA208,BG207&gt;AA207,BG206&gt;AA206,BG205&gt;AA205,BG204&gt;AA204,BG203&gt;AA203),"Bullish",IF(AND(BG214&lt;AA214,BG213&lt;AA213,BG212&lt;AA212,BG211&lt;AA211,BG210&lt;AA210,BG209&lt;AA209,BG208&lt;AA208,BG207&lt;AA207,BG206&lt;AA206,BG205&lt;AA205,BG204&lt;AA204,BG203&lt;AA203),"Bearish","-----"))</f>
        <v>-----</v>
      </c>
      <c r="GE214">
        <f>(Z214-BG214)/BG214</f>
        <v>-9.1704587926594295E-4</v>
      </c>
      <c r="GI214" s="7" t="str">
        <f>IF(Y214&gt;Z214,"Bullish","Bearish")</f>
        <v>Bearish</v>
      </c>
      <c r="GJ214" s="19" t="str">
        <f>IF(AND(D214&gt;Y214,D213&lt;Y213),"TEMA crossover","-----")</f>
        <v>-----</v>
      </c>
      <c r="GK214" s="19" t="str">
        <f>IF(AND(D214&lt;Y214,D213&gt;Y213),"TEMA crossunder","-----")</f>
        <v>TEMA crossunder</v>
      </c>
      <c r="GL214" s="20" t="str">
        <f>IF(GD214="Bearish","YES","-----")</f>
        <v>-----</v>
      </c>
      <c r="GM214" s="20" t="str">
        <f>IF(GH214="Reverse to Bearish","YES","-----")</f>
        <v>-----</v>
      </c>
      <c r="GN214" s="20" t="str">
        <f>IF(AND(GI214="Bullish",GI213="Bullish",GI212="Bullish",GI211="Bullish"),"YES","-----")</f>
        <v>-----</v>
      </c>
      <c r="GO214" s="20" t="str">
        <f>IF(OR(GK214="TEMA crossunder",GK213="TEMA crossunder",GK212="TEMA crossunder",GK211="TEMA crossunder"),"YES","-----")</f>
        <v>YES</v>
      </c>
      <c r="GP214" s="20" t="str">
        <f>IF(GD214="Bullish","YES","-----")</f>
        <v>-----</v>
      </c>
      <c r="GQ214" s="20" t="str">
        <f>IF(GH214="Reverse to Bullish","YES","-----")</f>
        <v>-----</v>
      </c>
      <c r="GR214" s="20" t="str">
        <f>IF(AND(GI214="Bearish",GI213="Bearish",GI212="Bearish",GI211="Bearish"),"YES","-----")</f>
        <v>YES</v>
      </c>
      <c r="GS214" s="20" t="str">
        <f>IF(OR(GJ214="TEMA crossover",GJ213="TEMA crossover",GJ212="TEMA crossover",GJ211="TEMA crossover"),"YES","-----")</f>
        <v>YES</v>
      </c>
      <c r="GT214" s="20" t="str">
        <f t="shared" si="418"/>
        <v>-----</v>
      </c>
      <c r="GU214" s="20" t="str">
        <f t="shared" si="419"/>
        <v>-----</v>
      </c>
      <c r="GV214" s="20" t="str">
        <f t="shared" si="420"/>
        <v>-----</v>
      </c>
      <c r="GW214" s="20" t="str">
        <f t="shared" si="421"/>
        <v>-----</v>
      </c>
      <c r="GX214" s="20" t="str">
        <f t="shared" si="422"/>
        <v>-----</v>
      </c>
      <c r="GY214" s="20" t="str">
        <f t="shared" si="423"/>
        <v>-----</v>
      </c>
      <c r="GZ214" s="7" t="str">
        <f>IF(G214&gt;BH214,"YES","-----")</f>
        <v>-----</v>
      </c>
      <c r="HA214" s="7" t="str">
        <f>IF(F214&lt;BI214,"YES","-----")</f>
        <v>-----</v>
      </c>
      <c r="HB214">
        <f>BH214-BI214</f>
        <v>4.2899999999999636</v>
      </c>
      <c r="HI214">
        <f t="shared" si="401"/>
        <v>-1.9560599999995247</v>
      </c>
      <c r="HJ214">
        <f t="shared" si="402"/>
        <v>2.3339400000004389</v>
      </c>
      <c r="HK214" s="7"/>
      <c r="HL214" s="7"/>
      <c r="HM214" s="7"/>
      <c r="HN214" s="7"/>
      <c r="HO214" s="7"/>
      <c r="HP214" s="7"/>
      <c r="HQ214" s="28">
        <f t="shared" si="425"/>
        <v>-0.11847000000034313</v>
      </c>
      <c r="HR214" s="28" t="str">
        <f t="shared" si="403"/>
        <v>Bear</v>
      </c>
      <c r="HS214">
        <f t="shared" si="404"/>
        <v>0.11847000000034313</v>
      </c>
    </row>
    <row r="215" spans="1:227" x14ac:dyDescent="0.55000000000000004">
      <c r="A215">
        <f>Validation!A214</f>
        <v>1772092200</v>
      </c>
      <c r="B215" t="str">
        <f>Price!B214</f>
        <v>XAUUSD</v>
      </c>
      <c r="C215" t="str">
        <f>Price!C214</f>
        <v>M5</v>
      </c>
      <c r="D215">
        <f>Price!D214</f>
        <v>5183.7</v>
      </c>
      <c r="E215">
        <f>Price!E214</f>
        <v>5181.62</v>
      </c>
      <c r="F215">
        <f>Price!F214</f>
        <v>5184.2</v>
      </c>
      <c r="G215">
        <f>Price!G214</f>
        <v>5179.72</v>
      </c>
      <c r="H215">
        <f>Price!H214</f>
        <v>448</v>
      </c>
      <c r="I215">
        <f>Diagonals!E214</f>
        <v>5185.32</v>
      </c>
      <c r="J215">
        <f>Diagonals!F214</f>
        <v>0</v>
      </c>
      <c r="K215">
        <f>Diagonals!G214</f>
        <v>0</v>
      </c>
      <c r="L215">
        <f>Diagonals!H214</f>
        <v>5171.53</v>
      </c>
      <c r="M215">
        <f>Diagonals!I214</f>
        <v>0</v>
      </c>
      <c r="N215">
        <f>Diagonals!J214</f>
        <v>0</v>
      </c>
      <c r="O215">
        <f>Diagonals!K214</f>
        <v>0</v>
      </c>
      <c r="P215">
        <f>Diagonals!L214</f>
        <v>0</v>
      </c>
      <c r="Q215">
        <f>Trendlines!E214</f>
        <v>5198.95</v>
      </c>
      <c r="R215">
        <f>Trendlines!F214</f>
        <v>5196.3599999999997</v>
      </c>
      <c r="S215">
        <f>Trendlines!G214</f>
        <v>5204.8</v>
      </c>
      <c r="T215">
        <f>Trendlines!H214</f>
        <v>5162.82</v>
      </c>
      <c r="U215">
        <f>Trendlines!I214</f>
        <v>5175.71</v>
      </c>
      <c r="V215">
        <f>Trendlines!J214</f>
        <v>5159.3500000000004</v>
      </c>
      <c r="W215">
        <f>Trendlines!K214</f>
        <v>0</v>
      </c>
      <c r="X215">
        <f>Trendlines!L214</f>
        <v>0</v>
      </c>
      <c r="Y215">
        <f>Tema_Hrma_Smma!E214</f>
        <v>5183.3599999999997</v>
      </c>
      <c r="Z215">
        <f>Tema_Hrma_Smma!F214</f>
        <v>5185.03</v>
      </c>
      <c r="AA215">
        <f>Tema_Hrma_Smma!G214</f>
        <v>5190.4399999999996</v>
      </c>
      <c r="AB215">
        <f>ZScore!H214</f>
        <v>1</v>
      </c>
      <c r="AC215">
        <f>ZScore!I214</f>
        <v>0.31636999999999998</v>
      </c>
      <c r="AD215">
        <f>ZScore!J214</f>
        <v>0</v>
      </c>
      <c r="AE215">
        <f>HA!E214</f>
        <v>5185.7299999999996</v>
      </c>
      <c r="AF215">
        <f>HA!F214</f>
        <v>5185.7299999999996</v>
      </c>
      <c r="AG215">
        <f>HA!G214</f>
        <v>5179.72</v>
      </c>
      <c r="AH215">
        <f>HA!H214</f>
        <v>5182.3100000000004</v>
      </c>
      <c r="AI215">
        <f>HA!I214</f>
        <v>-1</v>
      </c>
      <c r="AJ215">
        <f>HA!J214</f>
        <v>3.42</v>
      </c>
      <c r="AK215">
        <f>HA!K214</f>
        <v>0.28022000000000002</v>
      </c>
      <c r="AL215">
        <f>HA!L214</f>
        <v>-2</v>
      </c>
      <c r="AM215">
        <f>KC!E214</f>
        <v>5217.5245500000001</v>
      </c>
      <c r="AN215">
        <f>KC!F214</f>
        <v>5211.6141799999996</v>
      </c>
      <c r="AO215">
        <f>KC!G214</f>
        <v>5205.70381</v>
      </c>
      <c r="AP215">
        <f>KC!H214</f>
        <v>5199.7934400000004</v>
      </c>
      <c r="AQ215">
        <f>KC!I214</f>
        <v>5193.8830699999999</v>
      </c>
      <c r="AR215">
        <f>KC!J214</f>
        <v>5189.0736299999999</v>
      </c>
      <c r="AS215">
        <f>KC!K214</f>
        <v>5183.1632499999996</v>
      </c>
      <c r="AT215">
        <f>KC!L214</f>
        <v>5177.25288</v>
      </c>
      <c r="AU215">
        <f>KC!M214</f>
        <v>5171.3425100000004</v>
      </c>
      <c r="AV215">
        <f>KC!N214</f>
        <v>5165.4321399999999</v>
      </c>
      <c r="AW215">
        <f>SR_Levels!E214</f>
        <v>5178.6000000000004</v>
      </c>
      <c r="AX215">
        <f>SR_Levels!F214</f>
        <v>5161.8900000000003</v>
      </c>
      <c r="AY215">
        <f>SR_Levels!G214</f>
        <v>5135.8500000000004</v>
      </c>
      <c r="AZ215">
        <f>SR_Levels!H214</f>
        <v>0</v>
      </c>
      <c r="BA215">
        <f>SR_Levels!I214</f>
        <v>5193.3500000000004</v>
      </c>
      <c r="BB215">
        <f>SR_Levels!J214</f>
        <v>5205.3100000000004</v>
      </c>
      <c r="BC215">
        <f>SR_Levels!K214</f>
        <v>0</v>
      </c>
      <c r="BD215">
        <f>SR_Levels!L214</f>
        <v>0</v>
      </c>
      <c r="BE215">
        <f>ZigZag!E214</f>
        <v>0</v>
      </c>
      <c r="BF215">
        <f>ZigZag!F214</f>
        <v>0</v>
      </c>
      <c r="BG215">
        <f>ZigZag!G214</f>
        <v>5190.01</v>
      </c>
      <c r="BH215">
        <f>Dual_Tema!E214</f>
        <v>5185.5200000000004</v>
      </c>
      <c r="BI215">
        <f>Dual_Tema!F214</f>
        <v>5181.25</v>
      </c>
      <c r="BJ215">
        <f>Pinbar!E214</f>
        <v>0</v>
      </c>
      <c r="BK215">
        <f>SSA!E214</f>
        <v>5185.24737</v>
      </c>
      <c r="BL215">
        <f>SSA!F214</f>
        <v>5185.2059499999996</v>
      </c>
      <c r="BN215" t="str">
        <f t="shared" si="424"/>
        <v>Green Candle</v>
      </c>
      <c r="BO215" s="34">
        <f t="shared" si="426"/>
        <v>-4.5121132887526727E-4</v>
      </c>
      <c r="BP215" s="34">
        <f t="shared" si="428"/>
        <v>-1.7255125504076485E-3</v>
      </c>
      <c r="BQ215" s="34">
        <f t="shared" si="436"/>
        <v>-2.4516784567896188E-3</v>
      </c>
      <c r="BR215" s="34">
        <f t="shared" si="371"/>
        <v>-2.0176428233138477E-3</v>
      </c>
      <c r="BS215" s="35">
        <f t="shared" si="427"/>
        <v>-7.5216030355540475E-5</v>
      </c>
      <c r="BT215" s="35">
        <f t="shared" si="429"/>
        <v>-1.4390655795093465E-4</v>
      </c>
      <c r="BU215" s="35">
        <f t="shared" si="437"/>
        <v>-1.3636229857150184E-4</v>
      </c>
      <c r="BV215" s="35">
        <f t="shared" si="372"/>
        <v>-8.4149834479352315E-5</v>
      </c>
      <c r="BW215" s="27">
        <v>96</v>
      </c>
      <c r="BX215">
        <f>F215-G215</f>
        <v>4.4799999999995634</v>
      </c>
      <c r="BY215">
        <f>ABS(F215-D214)</f>
        <v>2.2899999999999636</v>
      </c>
      <c r="BZ215">
        <f>ABS(G215-D214)</f>
        <v>2.1899999999995998</v>
      </c>
      <c r="CA215">
        <f t="shared" si="405"/>
        <v>4.4799999999995634</v>
      </c>
      <c r="CB215">
        <f t="shared" si="430"/>
        <v>5.3014285714285245</v>
      </c>
      <c r="CC215">
        <f t="shared" si="433"/>
        <v>4.8300610246687912</v>
      </c>
      <c r="CD215">
        <f t="shared" si="431"/>
        <v>0.47136754675973336</v>
      </c>
      <c r="CE215">
        <f t="shared" si="434"/>
        <v>1</v>
      </c>
      <c r="CF215">
        <f t="shared" si="435"/>
        <v>7</v>
      </c>
      <c r="CG215" s="7" t="str">
        <f t="shared" si="432"/>
        <v>-----</v>
      </c>
      <c r="CI215" s="27"/>
      <c r="CJ215" s="27"/>
      <c r="CK215" s="27"/>
      <c r="CL215" s="27"/>
      <c r="CM215" s="27"/>
      <c r="CN215" s="27"/>
      <c r="CO215" s="27"/>
      <c r="CP215" s="27"/>
      <c r="CQ215" s="27"/>
      <c r="CR215" s="27"/>
      <c r="CS215" s="27"/>
      <c r="CZ215" s="7" t="str">
        <f>IF(AND(D215&gt;BH215,D215&gt;E215),"Bullish Trigger","-----")</f>
        <v>-----</v>
      </c>
      <c r="DA215" s="7" t="str">
        <f>IF(AND(D215&lt;BI215,D215&lt;E215),"Bearish Trigger","-----")</f>
        <v>-----</v>
      </c>
      <c r="DB215" s="13" t="str">
        <f>IF(AND(W215=BE215,W215&gt;0,BE215&gt;0),"Important High","------")</f>
        <v>------</v>
      </c>
      <c r="DC215" s="13" t="str">
        <f>IF(AND(X215=BF215,X215&gt;0,BF215&gt;0),"Important Low","------")</f>
        <v>------</v>
      </c>
      <c r="DD215" s="7" t="str">
        <f>IF(AND(DB215="Important High",DC215="-----",BJ215=1),"Imp High Rej","-----")</f>
        <v>-----</v>
      </c>
      <c r="DE215" s="7" t="str">
        <f>IF(AND(DB215="-----",DC215="Important Low",BJ215=1),"Imp Low Rej","-----")</f>
        <v>-----</v>
      </c>
      <c r="DF215" s="7" t="str">
        <f>IF(Y215&gt;AM215,"Overbought",IF(Y215&gt;AO215,"Bullish Momentum",IF(Y215&gt;AQ215,"Flat Momentum","-----")))</f>
        <v>-----</v>
      </c>
      <c r="DG215" s="7" t="str">
        <f>IF(Y215&lt;AV215,"Oversold",IF(Y215&lt;AT215,"Bearish Momentum",IF(Y215&lt;AR215,"Flat Momentum","-----")))</f>
        <v>Flat Momentum</v>
      </c>
      <c r="DH215" s="7" t="str">
        <f>IF(AND(DF215="Overbought",AD215=2),"Culminated Thrust","-----")</f>
        <v>-----</v>
      </c>
      <c r="DI215" s="7" t="str">
        <f>IF(AND(DG215="Oversold",AD215=5),"Culminated Thrust","-----")</f>
        <v>-----</v>
      </c>
      <c r="DJ215" s="14">
        <f>(Q215-$D215)/$D215</f>
        <v>2.941914076817717E-3</v>
      </c>
      <c r="DK215" s="14">
        <f>(R215-$D215)/$D215</f>
        <v>2.442270964754877E-3</v>
      </c>
      <c r="DL215" s="14">
        <f>(S215-$D215)/$D215</f>
        <v>4.0704516079249119E-3</v>
      </c>
      <c r="DM215" s="14">
        <f>(T215-$D215)/$D215</f>
        <v>-4.0280108802592954E-3</v>
      </c>
      <c r="DN215" s="14">
        <f>(U215-$D215)/$D215</f>
        <v>-1.5413700638539619E-3</v>
      </c>
      <c r="DO215" s="14">
        <f>(V215-$D215)/$D215</f>
        <v>-4.6974169029842493E-3</v>
      </c>
      <c r="DP215" s="14">
        <f t="shared" si="373"/>
        <v>4.0704516079249119E-3</v>
      </c>
      <c r="DQ215" s="14">
        <f t="shared" si="374"/>
        <v>2.941914076817717E-3</v>
      </c>
      <c r="DR215" s="14">
        <f t="shared" si="375"/>
        <v>2.442270964754877E-3</v>
      </c>
      <c r="DS215" s="14">
        <f t="shared" si="376"/>
        <v>-1.5413700638539619E-3</v>
      </c>
      <c r="DT215" s="14">
        <f t="shared" si="377"/>
        <v>-4.0280108802592954E-3</v>
      </c>
      <c r="DU215" s="14">
        <f t="shared" si="378"/>
        <v>-4.6974169029842493E-3</v>
      </c>
      <c r="DV215" t="str">
        <f>IF($D215&gt;Q215,"SUP","RES")</f>
        <v>RES</v>
      </c>
      <c r="DW215" t="str">
        <f>IF($D215&gt;R215,"SUP","RES")</f>
        <v>RES</v>
      </c>
      <c r="DX215" t="str">
        <f>IF($D215&gt;S215,"SUP","RES")</f>
        <v>RES</v>
      </c>
      <c r="DY215" t="str">
        <f>IF($D215&gt;T215,"SUP","RES")</f>
        <v>SUP</v>
      </c>
      <c r="DZ215" t="str">
        <f>IF($D215&gt;U215,"SUP","RES")</f>
        <v>SUP</v>
      </c>
      <c r="EA215" t="str">
        <f>IF($D215&gt;V215,"SUP","RES")</f>
        <v>SUP</v>
      </c>
      <c r="EB215" s="7">
        <f t="shared" si="379"/>
        <v>3</v>
      </c>
      <c r="EC215" s="7">
        <f t="shared" si="380"/>
        <v>3</v>
      </c>
      <c r="ED215" s="13" t="str">
        <f t="shared" si="381"/>
        <v>-----</v>
      </c>
      <c r="EE215" s="13" t="str">
        <f t="shared" si="382"/>
        <v>-----</v>
      </c>
      <c r="EF215" s="7">
        <f>IF(OR(ED215="All Sup",EE215="All Res"),"na",((D215-MIN(Q215:V215))/(MAX(Q215:V215)-MIN(Q215:V215))))</f>
        <v>0.53575357535752588</v>
      </c>
      <c r="EG215">
        <v>1.4999999999999999E-4</v>
      </c>
      <c r="EH215">
        <f>Q215*(1+$EG215)</f>
        <v>5199.7298424999999</v>
      </c>
      <c r="EI215">
        <f>Q215*(1-$EG215)</f>
        <v>5198.1701574999997</v>
      </c>
      <c r="EJ215">
        <f>R215*(1+$EG215)</f>
        <v>5197.1394540000001</v>
      </c>
      <c r="EK215">
        <f>R215*(1-$EG215)</f>
        <v>5195.5805460000001</v>
      </c>
      <c r="EL215">
        <f>S215*(1+$EG215)</f>
        <v>5205.5807200000008</v>
      </c>
      <c r="EM215">
        <f>S215*(1-$EG215)</f>
        <v>5204.0192800000004</v>
      </c>
      <c r="EN215">
        <f>T215*(1+$EG215)</f>
        <v>5163.5944230000005</v>
      </c>
      <c r="EO215">
        <f>T215*(1-$EG215)</f>
        <v>5162.0455769999999</v>
      </c>
      <c r="EP215">
        <f>U215*(1+$EG215)</f>
        <v>5176.4863565000005</v>
      </c>
      <c r="EQ215">
        <f>U215*(1-$EG215)</f>
        <v>5174.9336435000005</v>
      </c>
      <c r="ER215">
        <f>V215*(1+$EG215)</f>
        <v>5160.1239025000004</v>
      </c>
      <c r="ES215">
        <f>V215*(1-$EG215)</f>
        <v>5158.5760975000003</v>
      </c>
      <c r="ET215" s="7" t="str">
        <f t="shared" si="383"/>
        <v>-----</v>
      </c>
      <c r="EU215" s="7" t="str">
        <f t="shared" si="384"/>
        <v>-----</v>
      </c>
      <c r="EV215" s="7" t="str">
        <f t="shared" si="385"/>
        <v>-----</v>
      </c>
      <c r="EW215" s="7" t="str">
        <f t="shared" si="386"/>
        <v>-----</v>
      </c>
      <c r="EX215" s="7" t="str">
        <f t="shared" si="387"/>
        <v>-----</v>
      </c>
      <c r="EY215" s="7" t="str">
        <f t="shared" si="388"/>
        <v>-----</v>
      </c>
      <c r="EZ215">
        <f t="shared" si="406"/>
        <v>20</v>
      </c>
      <c r="FA215">
        <f t="shared" si="407"/>
        <v>13</v>
      </c>
      <c r="FB215">
        <f t="shared" si="408"/>
        <v>213</v>
      </c>
      <c r="FC215">
        <f t="shared" si="409"/>
        <v>213</v>
      </c>
      <c r="FD215">
        <f t="shared" si="410"/>
        <v>213</v>
      </c>
      <c r="FE215">
        <f t="shared" si="411"/>
        <v>213</v>
      </c>
      <c r="FF215">
        <f t="shared" si="412"/>
        <v>7</v>
      </c>
      <c r="FG215">
        <f t="shared" si="413"/>
        <v>11</v>
      </c>
      <c r="FH215">
        <f t="shared" si="414"/>
        <v>0</v>
      </c>
      <c r="FI215">
        <f t="shared" si="415"/>
        <v>0</v>
      </c>
      <c r="FJ215">
        <f t="shared" si="416"/>
        <v>0</v>
      </c>
      <c r="FK215">
        <f t="shared" si="417"/>
        <v>0</v>
      </c>
      <c r="FL215" s="7" t="str">
        <f t="shared" si="389"/>
        <v>-----</v>
      </c>
      <c r="FM215" s="7" t="str">
        <f t="shared" si="390"/>
        <v>-----</v>
      </c>
      <c r="FN215" s="7" t="str">
        <f t="shared" si="391"/>
        <v>-----</v>
      </c>
      <c r="FO215" s="7" t="str">
        <f t="shared" si="392"/>
        <v>-----</v>
      </c>
      <c r="FP215" s="7" t="str">
        <f t="shared" si="393"/>
        <v>-----</v>
      </c>
      <c r="FQ215" s="7" t="str">
        <f t="shared" si="394"/>
        <v>-----</v>
      </c>
      <c r="FR215" s="13" t="str">
        <f>IF(FL215="-----","-----",(D215-Q215)/Q215)</f>
        <v>-----</v>
      </c>
      <c r="FS215" s="13" t="str">
        <f>IF(FM215="-----","-----",(Q215-R215)/R215)</f>
        <v>-----</v>
      </c>
      <c r="FT215" s="13" t="str">
        <f>IF(FN215="-----","-----",(R215-S215)/S215)</f>
        <v>-----</v>
      </c>
      <c r="FU215" s="13" t="str">
        <f>IF(FO215="-----","-----",(S215-T215)/T215)</f>
        <v>-----</v>
      </c>
      <c r="FV215" s="13" t="str">
        <f>IF(FP215="-----","-----",(T215-U215)/U215)</f>
        <v>-----</v>
      </c>
      <c r="FW215" s="13" t="str">
        <f>IF(FQ215="-----","-----",(U215-V215)/V215)</f>
        <v>-----</v>
      </c>
      <c r="FX215" s="7" t="str">
        <f t="shared" si="395"/>
        <v>-----</v>
      </c>
      <c r="FY215" s="7" t="str">
        <f t="shared" si="396"/>
        <v>-----</v>
      </c>
      <c r="FZ215" s="7" t="str">
        <f t="shared" si="397"/>
        <v>-----</v>
      </c>
      <c r="GA215" s="7" t="str">
        <f t="shared" si="398"/>
        <v>-----</v>
      </c>
      <c r="GB215" s="7" t="str">
        <f t="shared" si="399"/>
        <v>-----</v>
      </c>
      <c r="GC215" s="7" t="str">
        <f t="shared" si="400"/>
        <v>-----</v>
      </c>
      <c r="GD215" s="7" t="str">
        <f>IF(AND(BG215&gt;AA215,BG214&gt;AA214,BG213&gt;AA213,BG212&gt;AA212,BG211&gt;AA211,BG210&gt;AA210,BG209&gt;AA209,BG208&gt;AA208,BG207&gt;AA207,BG206&gt;AA206,BG205&gt;AA205,BG204&gt;AA204),"Bullish",IF(AND(BG215&lt;AA215,BG214&lt;AA214,BG213&lt;AA213,BG212&lt;AA212,BG211&lt;AA211,BG210&lt;AA210,BG209&lt;AA209,BG208&lt;AA208,BG207&lt;AA207,BG206&lt;AA206,BG205&lt;AA205,BG204&lt;AA204),"Bearish","-----"))</f>
        <v>-----</v>
      </c>
      <c r="GE215">
        <f>(Z215-BG215)/BG215</f>
        <v>-9.5953572343800359E-4</v>
      </c>
      <c r="GI215" s="7" t="str">
        <f>IF(Y215&gt;Z215,"Bullish","Bearish")</f>
        <v>Bearish</v>
      </c>
      <c r="GJ215" s="19" t="str">
        <f>IF(AND(D215&gt;Y215,D214&lt;Y214),"TEMA crossover","-----")</f>
        <v>TEMA crossover</v>
      </c>
      <c r="GK215" s="19" t="str">
        <f>IF(AND(D215&lt;Y215,D214&gt;Y214),"TEMA crossunder","-----")</f>
        <v>-----</v>
      </c>
      <c r="GL215" s="20" t="str">
        <f>IF(GD215="Bearish","YES","-----")</f>
        <v>-----</v>
      </c>
      <c r="GM215" s="20" t="str">
        <f>IF(GH215="Reverse to Bearish","YES","-----")</f>
        <v>-----</v>
      </c>
      <c r="GN215" s="20" t="str">
        <f>IF(AND(GI215="Bullish",GI214="Bullish",GI213="Bullish",GI212="Bullish"),"YES","-----")</f>
        <v>-----</v>
      </c>
      <c r="GO215" s="20" t="str">
        <f>IF(OR(GK215="TEMA crossunder",GK214="TEMA crossunder",GK213="TEMA crossunder",GK212="TEMA crossunder"),"YES","-----")</f>
        <v>YES</v>
      </c>
      <c r="GP215" s="20" t="str">
        <f>IF(GD215="Bullish","YES","-----")</f>
        <v>-----</v>
      </c>
      <c r="GQ215" s="20" t="str">
        <f>IF(GH215="Reverse to Bullish","YES","-----")</f>
        <v>-----</v>
      </c>
      <c r="GR215" s="20" t="str">
        <f>IF(AND(GI215="Bearish",GI214="Bearish",GI213="Bearish",GI212="Bearish"),"YES","-----")</f>
        <v>YES</v>
      </c>
      <c r="GS215" s="20" t="str">
        <f>IF(OR(GJ215="TEMA crossover",GJ214="TEMA crossover",GJ213="TEMA crossover",GJ212="TEMA crossover"),"YES","-----")</f>
        <v>YES</v>
      </c>
      <c r="GT215" s="20" t="str">
        <f t="shared" si="418"/>
        <v>-----</v>
      </c>
      <c r="GU215" s="20" t="str">
        <f t="shared" si="419"/>
        <v>-----</v>
      </c>
      <c r="GV215" s="20" t="str">
        <f t="shared" si="420"/>
        <v>-----</v>
      </c>
      <c r="GW215" s="20" t="str">
        <f t="shared" si="421"/>
        <v>-----</v>
      </c>
      <c r="GX215" s="20" t="str">
        <f t="shared" si="422"/>
        <v>-----</v>
      </c>
      <c r="GY215" s="20" t="str">
        <f t="shared" si="423"/>
        <v>-----</v>
      </c>
      <c r="GZ215" s="7" t="str">
        <f>IF(G215&gt;BH215,"YES","-----")</f>
        <v>-----</v>
      </c>
      <c r="HA215" s="7" t="str">
        <f>IF(F215&lt;BI215,"YES","-----")</f>
        <v>-----</v>
      </c>
      <c r="HB215">
        <f>BH215-BI215</f>
        <v>4.2700000000004366</v>
      </c>
      <c r="HI215">
        <f t="shared" si="401"/>
        <v>-3.9973700000000463</v>
      </c>
      <c r="HJ215">
        <f t="shared" si="402"/>
        <v>0.27263000000039028</v>
      </c>
      <c r="HK215" s="7"/>
      <c r="HL215" s="7"/>
      <c r="HM215" s="7"/>
      <c r="HN215" s="7"/>
      <c r="HO215" s="7"/>
      <c r="HP215" s="7"/>
      <c r="HQ215" s="28">
        <f t="shared" si="425"/>
        <v>4.1420000000471191E-2</v>
      </c>
      <c r="HR215" s="28" t="str">
        <f t="shared" si="403"/>
        <v>Bull</v>
      </c>
      <c r="HS215">
        <f t="shared" si="404"/>
        <v>4.1420000000471191E-2</v>
      </c>
    </row>
    <row r="216" spans="1:227" x14ac:dyDescent="0.55000000000000004">
      <c r="A216">
        <f>Validation!A215</f>
        <v>1772092500</v>
      </c>
      <c r="B216" t="str">
        <f>Price!B215</f>
        <v>XAUUSD</v>
      </c>
      <c r="C216" t="str">
        <f>Price!C215</f>
        <v>M5</v>
      </c>
      <c r="D216">
        <f>Price!D215</f>
        <v>5186.0200000000004</v>
      </c>
      <c r="E216">
        <f>Price!E215</f>
        <v>5183.7299999999996</v>
      </c>
      <c r="F216">
        <f>Price!F215</f>
        <v>5188.1400000000003</v>
      </c>
      <c r="G216">
        <f>Price!G215</f>
        <v>5183.7299999999996</v>
      </c>
      <c r="H216">
        <f>Price!H215</f>
        <v>351</v>
      </c>
      <c r="I216">
        <f>Diagonals!E215</f>
        <v>5185.5</v>
      </c>
      <c r="J216">
        <f>Diagonals!F215</f>
        <v>0</v>
      </c>
      <c r="K216">
        <f>Diagonals!G215</f>
        <v>0</v>
      </c>
      <c r="L216">
        <f>Diagonals!H215</f>
        <v>5171.2</v>
      </c>
      <c r="M216">
        <f>Diagonals!I215</f>
        <v>0</v>
      </c>
      <c r="N216">
        <f>Diagonals!J215</f>
        <v>0</v>
      </c>
      <c r="O216">
        <f>Diagonals!K215</f>
        <v>0</v>
      </c>
      <c r="P216">
        <f>Diagonals!L215</f>
        <v>0</v>
      </c>
      <c r="Q216">
        <f>Trendlines!E215</f>
        <v>5198.95</v>
      </c>
      <c r="R216">
        <f>Trendlines!F215</f>
        <v>5196.33</v>
      </c>
      <c r="S216">
        <f>Trendlines!G215</f>
        <v>5204.78</v>
      </c>
      <c r="T216">
        <f>Trendlines!H215</f>
        <v>5162.8999999999996</v>
      </c>
      <c r="U216">
        <f>Trendlines!I215</f>
        <v>5175.74</v>
      </c>
      <c r="V216">
        <f>Trendlines!J215</f>
        <v>5159.3900000000003</v>
      </c>
      <c r="W216">
        <f>Trendlines!K215</f>
        <v>0</v>
      </c>
      <c r="X216">
        <f>Trendlines!L215</f>
        <v>0</v>
      </c>
      <c r="Y216">
        <f>Tema_Hrma_Smma!E215</f>
        <v>5184.2299999999996</v>
      </c>
      <c r="Z216">
        <f>Tema_Hrma_Smma!F215</f>
        <v>5184.6099999999997</v>
      </c>
      <c r="AA216">
        <f>Tema_Hrma_Smma!G215</f>
        <v>5190.2700000000004</v>
      </c>
      <c r="AB216">
        <f>ZScore!H215</f>
        <v>1</v>
      </c>
      <c r="AC216">
        <f>ZScore!I215</f>
        <v>0.23749000000000001</v>
      </c>
      <c r="AD216">
        <f>ZScore!J215</f>
        <v>0</v>
      </c>
      <c r="AE216">
        <f>HA!E215</f>
        <v>5184.0200000000004</v>
      </c>
      <c r="AF216">
        <f>HA!F215</f>
        <v>5188.1400000000003</v>
      </c>
      <c r="AG216">
        <f>HA!G215</f>
        <v>5183.7299999999996</v>
      </c>
      <c r="AH216">
        <f>HA!H215</f>
        <v>5185.3999999999996</v>
      </c>
      <c r="AI216">
        <f>HA!I215</f>
        <v>1</v>
      </c>
      <c r="AJ216">
        <f>HA!J215</f>
        <v>1.38</v>
      </c>
      <c r="AK216">
        <f>HA!K215</f>
        <v>-0.53069</v>
      </c>
      <c r="AL216">
        <f>HA!L215</f>
        <v>1</v>
      </c>
      <c r="AM216">
        <f>KC!E215</f>
        <v>5216.9249499999996</v>
      </c>
      <c r="AN216">
        <f>KC!F215</f>
        <v>5211.0100700000003</v>
      </c>
      <c r="AO216">
        <f>KC!G215</f>
        <v>5205.09519</v>
      </c>
      <c r="AP216">
        <f>KC!H215</f>
        <v>5199.1803200000004</v>
      </c>
      <c r="AQ216">
        <f>KC!I215</f>
        <v>5193.2654400000001</v>
      </c>
      <c r="AR216">
        <f>KC!J215</f>
        <v>5188.4791699999996</v>
      </c>
      <c r="AS216">
        <f>KC!K215</f>
        <v>5182.5642900000003</v>
      </c>
      <c r="AT216">
        <f>KC!L215</f>
        <v>5176.6494199999997</v>
      </c>
      <c r="AU216">
        <f>KC!M215</f>
        <v>5170.7345400000004</v>
      </c>
      <c r="AV216">
        <f>KC!N215</f>
        <v>5164.8196600000001</v>
      </c>
      <c r="AW216">
        <f>SR_Levels!E215</f>
        <v>5178.6000000000004</v>
      </c>
      <c r="AX216">
        <f>SR_Levels!F215</f>
        <v>5161.8900000000003</v>
      </c>
      <c r="AY216">
        <f>SR_Levels!G215</f>
        <v>5135.8500000000004</v>
      </c>
      <c r="AZ216">
        <f>SR_Levels!H215</f>
        <v>0</v>
      </c>
      <c r="BA216">
        <f>SR_Levels!I215</f>
        <v>5193.3500000000004</v>
      </c>
      <c r="BB216">
        <f>SR_Levels!J215</f>
        <v>5205.3100000000004</v>
      </c>
      <c r="BC216">
        <f>SR_Levels!K215</f>
        <v>0</v>
      </c>
      <c r="BD216">
        <f>SR_Levels!L215</f>
        <v>0</v>
      </c>
      <c r="BE216">
        <f>ZigZag!E215</f>
        <v>0</v>
      </c>
      <c r="BF216">
        <f>ZigZag!F215</f>
        <v>0</v>
      </c>
      <c r="BG216">
        <f>ZigZag!G215</f>
        <v>5189.72</v>
      </c>
      <c r="BH216">
        <f>Dual_Tema!E215</f>
        <v>5186.3500000000004</v>
      </c>
      <c r="BI216">
        <f>Dual_Tema!F215</f>
        <v>5182.1099999999997</v>
      </c>
      <c r="BJ216">
        <f>Pinbar!E215</f>
        <v>0</v>
      </c>
      <c r="BK216">
        <f>SSA!E215</f>
        <v>5185.4771600000004</v>
      </c>
      <c r="BL216">
        <f>SSA!F215</f>
        <v>5185.3415500000001</v>
      </c>
      <c r="BN216" t="str">
        <f t="shared" si="424"/>
        <v>Green Candle</v>
      </c>
      <c r="BO216" s="34">
        <f t="shared" si="426"/>
        <v>2.1987008378210326E-4</v>
      </c>
      <c r="BP216" s="34">
        <f t="shared" si="428"/>
        <v>-1.3941146794113068E-3</v>
      </c>
      <c r="BQ216" s="34">
        <f t="shared" si="436"/>
        <v>-1.4383391515145894E-3</v>
      </c>
      <c r="BR216" s="34">
        <f t="shared" si="371"/>
        <v>-2.3930163933164605E-3</v>
      </c>
      <c r="BS216" s="35">
        <f t="shared" si="427"/>
        <v>3.6641657272129535E-5</v>
      </c>
      <c r="BT216" s="35">
        <f t="shared" si="429"/>
        <v>-1.1625052250152645E-4</v>
      </c>
      <c r="BU216" s="35">
        <f t="shared" si="437"/>
        <v>-7.996205587723626E-5</v>
      </c>
      <c r="BV216" s="35">
        <f t="shared" si="372"/>
        <v>-9.9823527014764046E-5</v>
      </c>
      <c r="BW216" s="27">
        <v>96</v>
      </c>
      <c r="BX216">
        <f>F216-G216</f>
        <v>4.410000000000764</v>
      </c>
      <c r="BY216">
        <f>ABS(F216-D215)</f>
        <v>4.4400000000005093</v>
      </c>
      <c r="BZ216">
        <f>ABS(G216-D215)</f>
        <v>2.9999999999745341E-2</v>
      </c>
      <c r="CA216">
        <f t="shared" si="405"/>
        <v>4.4400000000005093</v>
      </c>
      <c r="CB216">
        <f t="shared" si="430"/>
        <v>5.2821428571428442</v>
      </c>
      <c r="CC216">
        <f t="shared" si="433"/>
        <v>4.8021995229067711</v>
      </c>
      <c r="CD216">
        <f t="shared" si="431"/>
        <v>0.47994333423607305</v>
      </c>
      <c r="CE216">
        <f t="shared" si="434"/>
        <v>1</v>
      </c>
      <c r="CF216">
        <f t="shared" si="435"/>
        <v>8</v>
      </c>
      <c r="CG216" s="7" t="str">
        <f t="shared" si="432"/>
        <v>-----</v>
      </c>
      <c r="CI216" s="27"/>
      <c r="CJ216" s="27"/>
      <c r="CK216" s="27"/>
      <c r="CL216" s="27"/>
      <c r="CM216" s="27"/>
      <c r="CN216" s="27"/>
      <c r="CO216" s="27"/>
      <c r="CP216" s="27"/>
      <c r="CQ216" s="27"/>
      <c r="CR216" s="27"/>
      <c r="CS216" s="27"/>
      <c r="CZ216" s="7" t="str">
        <f>IF(AND(D216&gt;BH216,D216&gt;E216),"Bullish Trigger","-----")</f>
        <v>-----</v>
      </c>
      <c r="DA216" s="7" t="str">
        <f>IF(AND(D216&lt;BI216,D216&lt;E216),"Bearish Trigger","-----")</f>
        <v>-----</v>
      </c>
      <c r="DB216" s="13" t="str">
        <f>IF(AND(W216=BE216,W216&gt;0,BE216&gt;0),"Important High","------")</f>
        <v>------</v>
      </c>
      <c r="DC216" s="13" t="str">
        <f>IF(AND(X216=BF216,X216&gt;0,BF216&gt;0),"Important Low","------")</f>
        <v>------</v>
      </c>
      <c r="DD216" s="7" t="str">
        <f>IF(AND(DB216="Important High",DC216="-----",BJ216=1),"Imp High Rej","-----")</f>
        <v>-----</v>
      </c>
      <c r="DE216" s="7" t="str">
        <f>IF(AND(DB216="-----",DC216="Important Low",BJ216=1),"Imp Low Rej","-----")</f>
        <v>-----</v>
      </c>
      <c r="DF216" s="7" t="str">
        <f>IF(Y216&gt;AM216,"Overbought",IF(Y216&gt;AO216,"Bullish Momentum",IF(Y216&gt;AQ216,"Flat Momentum","-----")))</f>
        <v>-----</v>
      </c>
      <c r="DG216" s="7" t="str">
        <f>IF(Y216&lt;AV216,"Oversold",IF(Y216&lt;AT216,"Bearish Momentum",IF(Y216&lt;AR216,"Flat Momentum","-----")))</f>
        <v>Flat Momentum</v>
      </c>
      <c r="DH216" s="7" t="str">
        <f>IF(AND(DF216="Overbought",AD216=2),"Culminated Thrust","-----")</f>
        <v>-----</v>
      </c>
      <c r="DI216" s="7" t="str">
        <f>IF(AND(DG216="Oversold",AD216=5),"Culminated Thrust","-----")</f>
        <v>-----</v>
      </c>
      <c r="DJ216" s="14">
        <f>(Q216-$D216)/$D216</f>
        <v>2.4932414452700493E-3</v>
      </c>
      <c r="DK216" s="14">
        <f>(R216-$D216)/$D216</f>
        <v>1.9880370688889534E-3</v>
      </c>
      <c r="DL216" s="14">
        <f>(S216-$D216)/$D216</f>
        <v>3.6174175957669479E-3</v>
      </c>
      <c r="DM216" s="14">
        <f>(T216-$D216)/$D216</f>
        <v>-4.4581393824167275E-3</v>
      </c>
      <c r="DN216" s="14">
        <f>(U216-$D216)/$D216</f>
        <v>-1.9822522859535164E-3</v>
      </c>
      <c r="DO216" s="14">
        <f>(V216-$D216)/$D216</f>
        <v>-5.1349589858890069E-3</v>
      </c>
      <c r="DP216" s="14">
        <f t="shared" si="373"/>
        <v>3.6174175957669479E-3</v>
      </c>
      <c r="DQ216" s="14">
        <f t="shared" si="374"/>
        <v>2.4932414452700493E-3</v>
      </c>
      <c r="DR216" s="14">
        <f t="shared" si="375"/>
        <v>1.9880370688889534E-3</v>
      </c>
      <c r="DS216" s="14">
        <f t="shared" si="376"/>
        <v>-1.9822522859535164E-3</v>
      </c>
      <c r="DT216" s="14">
        <f t="shared" si="377"/>
        <v>-4.4581393824167275E-3</v>
      </c>
      <c r="DU216" s="14">
        <f t="shared" si="378"/>
        <v>-5.1349589858890069E-3</v>
      </c>
      <c r="DV216" t="str">
        <f>IF($D216&gt;Q216,"SUP","RES")</f>
        <v>RES</v>
      </c>
      <c r="DW216" t="str">
        <f>IF($D216&gt;R216,"SUP","RES")</f>
        <v>RES</v>
      </c>
      <c r="DX216" t="str">
        <f>IF($D216&gt;S216,"SUP","RES")</f>
        <v>RES</v>
      </c>
      <c r="DY216" t="str">
        <f>IF($D216&gt;T216,"SUP","RES")</f>
        <v>SUP</v>
      </c>
      <c r="DZ216" t="str">
        <f>IF($D216&gt;U216,"SUP","RES")</f>
        <v>SUP</v>
      </c>
      <c r="EA216" t="str">
        <f>IF($D216&gt;V216,"SUP","RES")</f>
        <v>SUP</v>
      </c>
      <c r="EB216" s="7">
        <f t="shared" si="379"/>
        <v>3</v>
      </c>
      <c r="EC216" s="7">
        <f t="shared" si="380"/>
        <v>3</v>
      </c>
      <c r="ED216" s="13" t="str">
        <f t="shared" si="381"/>
        <v>-----</v>
      </c>
      <c r="EE216" s="13" t="str">
        <f t="shared" si="382"/>
        <v>-----</v>
      </c>
      <c r="EF216" s="7">
        <f>IF(OR(ED216="All Sup",EE216="All Res"),"na",((D216-MIN(Q216:V216))/(MAX(Q216:V216)-MIN(Q216:V216))))</f>
        <v>0.58669310420798526</v>
      </c>
      <c r="EG216">
        <v>1.4999999999999999E-4</v>
      </c>
      <c r="EH216">
        <f>Q216*(1+$EG216)</f>
        <v>5199.7298424999999</v>
      </c>
      <c r="EI216">
        <f>Q216*(1-$EG216)</f>
        <v>5198.1701574999997</v>
      </c>
      <c r="EJ216">
        <f>R216*(1+$EG216)</f>
        <v>5197.1094495000007</v>
      </c>
      <c r="EK216">
        <f>R216*(1-$EG216)</f>
        <v>5195.5505505000001</v>
      </c>
      <c r="EL216">
        <f>S216*(1+$EG216)</f>
        <v>5205.5607170000003</v>
      </c>
      <c r="EM216">
        <f>S216*(1-$EG216)</f>
        <v>5203.9992830000001</v>
      </c>
      <c r="EN216">
        <f>T216*(1+$EG216)</f>
        <v>5163.6744349999999</v>
      </c>
      <c r="EO216">
        <f>T216*(1-$EG216)</f>
        <v>5162.1255649999994</v>
      </c>
      <c r="EP216">
        <f>U216*(1+$EG216)</f>
        <v>5176.516361</v>
      </c>
      <c r="EQ216">
        <f>U216*(1-$EG216)</f>
        <v>5174.9636389999996</v>
      </c>
      <c r="ER216">
        <f>V216*(1+$EG216)</f>
        <v>5160.1639085000006</v>
      </c>
      <c r="ES216">
        <f>V216*(1-$EG216)</f>
        <v>5158.6160915</v>
      </c>
      <c r="ET216" s="7" t="str">
        <f t="shared" si="383"/>
        <v>-----</v>
      </c>
      <c r="EU216" s="7" t="str">
        <f t="shared" si="384"/>
        <v>-----</v>
      </c>
      <c r="EV216" s="7" t="str">
        <f t="shared" si="385"/>
        <v>-----</v>
      </c>
      <c r="EW216" s="7" t="str">
        <f t="shared" si="386"/>
        <v>-----</v>
      </c>
      <c r="EX216" s="7" t="str">
        <f t="shared" si="387"/>
        <v>-----</v>
      </c>
      <c r="EY216" s="7" t="str">
        <f t="shared" si="388"/>
        <v>-----</v>
      </c>
      <c r="EZ216">
        <f t="shared" si="406"/>
        <v>21</v>
      </c>
      <c r="FA216">
        <f t="shared" si="407"/>
        <v>14</v>
      </c>
      <c r="FB216">
        <f t="shared" si="408"/>
        <v>214</v>
      </c>
      <c r="FC216">
        <f t="shared" si="409"/>
        <v>214</v>
      </c>
      <c r="FD216">
        <f t="shared" si="410"/>
        <v>214</v>
      </c>
      <c r="FE216">
        <f t="shared" si="411"/>
        <v>214</v>
      </c>
      <c r="FF216">
        <f t="shared" si="412"/>
        <v>7</v>
      </c>
      <c r="FG216">
        <f t="shared" si="413"/>
        <v>11</v>
      </c>
      <c r="FH216">
        <f t="shared" si="414"/>
        <v>0</v>
      </c>
      <c r="FI216">
        <f t="shared" si="415"/>
        <v>0</v>
      </c>
      <c r="FJ216">
        <f t="shared" si="416"/>
        <v>0</v>
      </c>
      <c r="FK216">
        <f t="shared" si="417"/>
        <v>0</v>
      </c>
      <c r="FL216" s="7" t="str">
        <f t="shared" si="389"/>
        <v>-----</v>
      </c>
      <c r="FM216" s="7" t="str">
        <f t="shared" si="390"/>
        <v>-----</v>
      </c>
      <c r="FN216" s="7" t="str">
        <f t="shared" si="391"/>
        <v>-----</v>
      </c>
      <c r="FO216" s="7" t="str">
        <f t="shared" si="392"/>
        <v>-----</v>
      </c>
      <c r="FP216" s="7" t="str">
        <f t="shared" si="393"/>
        <v>-----</v>
      </c>
      <c r="FQ216" s="7" t="str">
        <f t="shared" si="394"/>
        <v>-----</v>
      </c>
      <c r="FR216" s="13" t="str">
        <f>IF(FL216="-----","-----",(D216-Q216)/Q216)</f>
        <v>-----</v>
      </c>
      <c r="FS216" s="13" t="str">
        <f>IF(FM216="-----","-----",(Q216-R216)/R216)</f>
        <v>-----</v>
      </c>
      <c r="FT216" s="13" t="str">
        <f>IF(FN216="-----","-----",(R216-S216)/S216)</f>
        <v>-----</v>
      </c>
      <c r="FU216" s="13" t="str">
        <f>IF(FO216="-----","-----",(S216-T216)/T216)</f>
        <v>-----</v>
      </c>
      <c r="FV216" s="13" t="str">
        <f>IF(FP216="-----","-----",(T216-U216)/U216)</f>
        <v>-----</v>
      </c>
      <c r="FW216" s="13" t="str">
        <f>IF(FQ216="-----","-----",(U216-V216)/V216)</f>
        <v>-----</v>
      </c>
      <c r="FX216" s="7" t="str">
        <f t="shared" si="395"/>
        <v>-----</v>
      </c>
      <c r="FY216" s="7" t="str">
        <f t="shared" si="396"/>
        <v>-----</v>
      </c>
      <c r="FZ216" s="7" t="str">
        <f t="shared" si="397"/>
        <v>-----</v>
      </c>
      <c r="GA216" s="7" t="str">
        <f t="shared" si="398"/>
        <v>-----</v>
      </c>
      <c r="GB216" s="7" t="str">
        <f t="shared" si="399"/>
        <v>-----</v>
      </c>
      <c r="GC216" s="7" t="str">
        <f t="shared" si="400"/>
        <v>-----</v>
      </c>
      <c r="GD216" s="7" t="str">
        <f>IF(AND(BG216&gt;AA216,BG215&gt;AA215,BG214&gt;AA214,BG213&gt;AA213,BG212&gt;AA212,BG211&gt;AA211,BG210&gt;AA210,BG209&gt;AA209,BG208&gt;AA208,BG207&gt;AA207,BG206&gt;AA206,BG205&gt;AA205),"Bullish",IF(AND(BG216&lt;AA216,BG215&lt;AA215,BG214&lt;AA214,BG213&lt;AA213,BG212&lt;AA212,BG211&lt;AA211,BG210&lt;AA210,BG209&lt;AA209,BG208&lt;AA208,BG207&lt;AA207,BG206&lt;AA206,BG205&lt;AA205),"Bearish","-----"))</f>
        <v>-----</v>
      </c>
      <c r="GE216">
        <f>(Z216-BG216)/BG216</f>
        <v>-9.8463886298308617E-4</v>
      </c>
      <c r="GI216" s="7" t="str">
        <f>IF(Y216&gt;Z216,"Bullish","Bearish")</f>
        <v>Bearish</v>
      </c>
      <c r="GJ216" s="19" t="str">
        <f>IF(AND(D216&gt;Y216,D215&lt;Y215),"TEMA crossover","-----")</f>
        <v>-----</v>
      </c>
      <c r="GK216" s="19" t="str">
        <f>IF(AND(D216&lt;Y216,D215&gt;Y215),"TEMA crossunder","-----")</f>
        <v>-----</v>
      </c>
      <c r="GL216" s="20" t="str">
        <f>IF(GD216="Bearish","YES","-----")</f>
        <v>-----</v>
      </c>
      <c r="GM216" s="20" t="str">
        <f>IF(GH216="Reverse to Bearish","YES","-----")</f>
        <v>-----</v>
      </c>
      <c r="GN216" s="20" t="str">
        <f>IF(AND(GI216="Bullish",GI215="Bullish",GI214="Bullish",GI213="Bullish"),"YES","-----")</f>
        <v>-----</v>
      </c>
      <c r="GO216" s="20" t="str">
        <f>IF(OR(GK216="TEMA crossunder",GK215="TEMA crossunder",GK214="TEMA crossunder",GK213="TEMA crossunder"),"YES","-----")</f>
        <v>YES</v>
      </c>
      <c r="GP216" s="20" t="str">
        <f>IF(GD216="Bullish","YES","-----")</f>
        <v>-----</v>
      </c>
      <c r="GQ216" s="20" t="str">
        <f>IF(GH216="Reverse to Bullish","YES","-----")</f>
        <v>-----</v>
      </c>
      <c r="GR216" s="20" t="str">
        <f>IF(AND(GI216="Bearish",GI215="Bearish",GI214="Bearish",GI213="Bearish"),"YES","-----")</f>
        <v>YES</v>
      </c>
      <c r="GS216" s="20" t="str">
        <f>IF(OR(GJ216="TEMA crossover",GJ215="TEMA crossover",GJ214="TEMA crossover",GJ213="TEMA crossover"),"YES","-----")</f>
        <v>YES</v>
      </c>
      <c r="GT216" s="20" t="str">
        <f t="shared" si="418"/>
        <v>-----</v>
      </c>
      <c r="GU216" s="20" t="str">
        <f t="shared" si="419"/>
        <v>-----</v>
      </c>
      <c r="GV216" s="20" t="str">
        <f t="shared" si="420"/>
        <v>-----</v>
      </c>
      <c r="GW216" s="20" t="str">
        <f t="shared" si="421"/>
        <v>-----</v>
      </c>
      <c r="GX216" s="20" t="str">
        <f t="shared" si="422"/>
        <v>-----</v>
      </c>
      <c r="GY216" s="20" t="str">
        <f t="shared" si="423"/>
        <v>-----</v>
      </c>
      <c r="GZ216" s="7" t="str">
        <f>IF(G216&gt;BH216,"YES","-----")</f>
        <v>-----</v>
      </c>
      <c r="HA216" s="7" t="str">
        <f>IF(F216&lt;BI216,"YES","-----")</f>
        <v>-----</v>
      </c>
      <c r="HB216">
        <f>BH216-BI216</f>
        <v>4.2400000000006912</v>
      </c>
      <c r="HI216">
        <f t="shared" si="401"/>
        <v>-3.3671600000006947</v>
      </c>
      <c r="HJ216">
        <f t="shared" si="402"/>
        <v>0.87283999999999651</v>
      </c>
      <c r="HK216" s="7"/>
      <c r="HL216" s="7"/>
      <c r="HM216" s="7"/>
      <c r="HN216" s="7"/>
      <c r="HO216" s="7"/>
      <c r="HP216" s="7"/>
      <c r="HQ216" s="28">
        <f t="shared" si="425"/>
        <v>0.13561000000026979</v>
      </c>
      <c r="HR216" s="28" t="str">
        <f t="shared" si="403"/>
        <v>Bull</v>
      </c>
      <c r="HS216">
        <f t="shared" si="404"/>
        <v>0.13561000000026979</v>
      </c>
    </row>
    <row r="217" spans="1:227" x14ac:dyDescent="0.55000000000000004">
      <c r="A217">
        <f>Validation!A216</f>
        <v>1772092800</v>
      </c>
      <c r="B217" t="str">
        <f>Price!B216</f>
        <v>XAUUSD</v>
      </c>
      <c r="C217" t="str">
        <f>Price!C216</f>
        <v>M5</v>
      </c>
      <c r="D217">
        <f>Price!D216</f>
        <v>5181.47</v>
      </c>
      <c r="E217">
        <f>Price!E216</f>
        <v>5186.3599999999997</v>
      </c>
      <c r="F217">
        <f>Price!F216</f>
        <v>5187.05</v>
      </c>
      <c r="G217">
        <f>Price!G216</f>
        <v>5179.66</v>
      </c>
      <c r="H217">
        <f>Price!H216</f>
        <v>630</v>
      </c>
      <c r="I217">
        <f>Diagonals!E216</f>
        <v>5185.67</v>
      </c>
      <c r="J217">
        <f>Diagonals!F216</f>
        <v>0</v>
      </c>
      <c r="K217">
        <f>Diagonals!G216</f>
        <v>0</v>
      </c>
      <c r="L217">
        <f>Diagonals!H216</f>
        <v>5170.87</v>
      </c>
      <c r="M217">
        <f>Diagonals!I216</f>
        <v>0</v>
      </c>
      <c r="N217">
        <f>Diagonals!J216</f>
        <v>0</v>
      </c>
      <c r="O217">
        <f>Diagonals!K216</f>
        <v>0</v>
      </c>
      <c r="P217">
        <f>Diagonals!L216</f>
        <v>0</v>
      </c>
      <c r="Q217">
        <f>Trendlines!E216</f>
        <v>5198.96</v>
      </c>
      <c r="R217">
        <f>Trendlines!F216</f>
        <v>5196.3100000000004</v>
      </c>
      <c r="S217">
        <f>Trendlines!G216</f>
        <v>5204.7700000000004</v>
      </c>
      <c r="T217">
        <f>Trendlines!H216</f>
        <v>5162.97</v>
      </c>
      <c r="U217">
        <f>Trendlines!I216</f>
        <v>5175.76</v>
      </c>
      <c r="V217">
        <f>Trendlines!J216</f>
        <v>5159.43</v>
      </c>
      <c r="W217">
        <f>Trendlines!K216</f>
        <v>0</v>
      </c>
      <c r="X217">
        <f>Trendlines!L216</f>
        <v>0</v>
      </c>
      <c r="Y217">
        <f>Tema_Hrma_Smma!E216</f>
        <v>5183.28</v>
      </c>
      <c r="Z217">
        <f>Tema_Hrma_Smma!F216</f>
        <v>5184.05</v>
      </c>
      <c r="AA217">
        <f>Tema_Hrma_Smma!G216</f>
        <v>5190.1000000000004</v>
      </c>
      <c r="AB217">
        <f>ZScore!H216</f>
        <v>-1</v>
      </c>
      <c r="AC217">
        <f>ZScore!I216</f>
        <v>0.71523999999999999</v>
      </c>
      <c r="AD217">
        <f>ZScore!J216</f>
        <v>3</v>
      </c>
      <c r="AE217">
        <f>HA!E216</f>
        <v>5184.71</v>
      </c>
      <c r="AF217">
        <f>HA!F216</f>
        <v>5187.05</v>
      </c>
      <c r="AG217">
        <f>HA!G216</f>
        <v>5179.66</v>
      </c>
      <c r="AH217">
        <f>HA!H216</f>
        <v>5183.6400000000003</v>
      </c>
      <c r="AI217">
        <f>HA!I216</f>
        <v>-1</v>
      </c>
      <c r="AJ217">
        <f>HA!J216</f>
        <v>1.08</v>
      </c>
      <c r="AK217">
        <f>HA!K216</f>
        <v>-0.65151000000000003</v>
      </c>
      <c r="AL217">
        <f>HA!L216</f>
        <v>-1</v>
      </c>
      <c r="AM217">
        <f>KC!E216</f>
        <v>5216.4324100000003</v>
      </c>
      <c r="AN217">
        <f>KC!F216</f>
        <v>5210.4927200000002</v>
      </c>
      <c r="AO217">
        <f>KC!G216</f>
        <v>5204.55303</v>
      </c>
      <c r="AP217">
        <f>KC!H216</f>
        <v>5198.6133300000001</v>
      </c>
      <c r="AQ217">
        <f>KC!I216</f>
        <v>5192.67364</v>
      </c>
      <c r="AR217">
        <f>KC!J216</f>
        <v>5187.83799</v>
      </c>
      <c r="AS217">
        <f>KC!K216</f>
        <v>5181.8982999999998</v>
      </c>
      <c r="AT217">
        <f>KC!L216</f>
        <v>5175.9586099999997</v>
      </c>
      <c r="AU217">
        <f>KC!M216</f>
        <v>5170.0189200000004</v>
      </c>
      <c r="AV217">
        <f>KC!N216</f>
        <v>5164.0792300000003</v>
      </c>
      <c r="AW217">
        <f>SR_Levels!E216</f>
        <v>5178.6000000000004</v>
      </c>
      <c r="AX217">
        <f>SR_Levels!F216</f>
        <v>5161.8900000000003</v>
      </c>
      <c r="AY217">
        <f>SR_Levels!G216</f>
        <v>5135.8500000000004</v>
      </c>
      <c r="AZ217">
        <f>SR_Levels!H216</f>
        <v>0</v>
      </c>
      <c r="BA217">
        <f>SR_Levels!I216</f>
        <v>5193.3500000000004</v>
      </c>
      <c r="BB217">
        <f>SR_Levels!J216</f>
        <v>5205.3100000000004</v>
      </c>
      <c r="BC217">
        <f>SR_Levels!K216</f>
        <v>0</v>
      </c>
      <c r="BD217">
        <f>SR_Levels!L216</f>
        <v>0</v>
      </c>
      <c r="BE217">
        <f>ZigZag!E216</f>
        <v>0</v>
      </c>
      <c r="BF217">
        <f>ZigZag!F216</f>
        <v>0</v>
      </c>
      <c r="BG217">
        <f>ZigZag!G216</f>
        <v>5189.22</v>
      </c>
      <c r="BH217">
        <f>Dual_Tema!E216</f>
        <v>5186.43</v>
      </c>
      <c r="BI217">
        <f>Dual_Tema!F216</f>
        <v>5180.74</v>
      </c>
      <c r="BJ217">
        <f>Pinbar!E216</f>
        <v>0</v>
      </c>
      <c r="BK217">
        <f>SSA!E216</f>
        <v>5185.5363799999996</v>
      </c>
      <c r="BL217">
        <f>SSA!F216</f>
        <v>5185.4389600000004</v>
      </c>
      <c r="BN217" t="str">
        <f t="shared" si="424"/>
        <v>Red Candle</v>
      </c>
      <c r="BO217" s="34">
        <f t="shared" si="426"/>
        <v>-9.0240351705972444E-4</v>
      </c>
      <c r="BP217" s="34">
        <f t="shared" si="428"/>
        <v>-1.8281782175165739E-3</v>
      </c>
      <c r="BQ217" s="34">
        <f t="shared" si="436"/>
        <v>-2.9690777194095741E-3</v>
      </c>
      <c r="BR217" s="34">
        <f t="shared" si="371"/>
        <v>-2.3682219274245853E-3</v>
      </c>
      <c r="BS217" s="35">
        <f t="shared" si="427"/>
        <v>-1.5045716822337241E-4</v>
      </c>
      <c r="BT217" s="35">
        <f t="shared" si="429"/>
        <v>-1.5247598892509373E-4</v>
      </c>
      <c r="BU217" s="35">
        <f t="shared" si="437"/>
        <v>-1.6518047701885585E-4</v>
      </c>
      <c r="BV217" s="35">
        <f t="shared" si="372"/>
        <v>-9.878806181395916E-5</v>
      </c>
      <c r="BW217" s="27">
        <v>96</v>
      </c>
      <c r="BX217">
        <f>F217-G217</f>
        <v>7.3900000000003274</v>
      </c>
      <c r="BY217">
        <f>ABS(F217-D216)</f>
        <v>1.0299999999997453</v>
      </c>
      <c r="BZ217">
        <f>ABS(G217-D216)</f>
        <v>6.3600000000005821</v>
      </c>
      <c r="CA217">
        <f t="shared" si="405"/>
        <v>7.3900000000003274</v>
      </c>
      <c r="CB217">
        <f t="shared" si="430"/>
        <v>5.4107142857142856</v>
      </c>
      <c r="CC217">
        <f t="shared" si="433"/>
        <v>4.9870424141277399</v>
      </c>
      <c r="CD217">
        <f t="shared" si="431"/>
        <v>0.42367187158654573</v>
      </c>
      <c r="CE217">
        <f t="shared" si="434"/>
        <v>1</v>
      </c>
      <c r="CF217">
        <f t="shared" si="435"/>
        <v>9</v>
      </c>
      <c r="CG217" s="7" t="str">
        <f t="shared" si="432"/>
        <v>-----</v>
      </c>
      <c r="CI217" s="27"/>
      <c r="CJ217" s="27"/>
      <c r="CK217" s="27"/>
      <c r="CL217" s="27"/>
      <c r="CM217" s="27"/>
      <c r="CN217" s="27"/>
      <c r="CO217" s="27"/>
      <c r="CP217" s="27"/>
      <c r="CQ217" s="27"/>
      <c r="CR217" s="27"/>
      <c r="CS217" s="27"/>
      <c r="CZ217" s="7" t="str">
        <f>IF(AND(D217&gt;BH217,D217&gt;E217),"Bullish Trigger","-----")</f>
        <v>-----</v>
      </c>
      <c r="DA217" s="7" t="str">
        <f>IF(AND(D217&lt;BI217,D217&lt;E217),"Bearish Trigger","-----")</f>
        <v>-----</v>
      </c>
      <c r="DB217" s="13" t="str">
        <f>IF(AND(W217=BE217,W217&gt;0,BE217&gt;0),"Important High","------")</f>
        <v>------</v>
      </c>
      <c r="DC217" s="13" t="str">
        <f>IF(AND(X217=BF217,X217&gt;0,BF217&gt;0),"Important Low","------")</f>
        <v>------</v>
      </c>
      <c r="DD217" s="7" t="str">
        <f>IF(AND(DB217="Important High",DC217="-----",BJ217=1),"Imp High Rej","-----")</f>
        <v>-----</v>
      </c>
      <c r="DE217" s="7" t="str">
        <f>IF(AND(DB217="-----",DC217="Important Low",BJ217=1),"Imp Low Rej","-----")</f>
        <v>-----</v>
      </c>
      <c r="DF217" s="7" t="str">
        <f>IF(Y217&gt;AM217,"Overbought",IF(Y217&gt;AO217,"Bullish Momentum",IF(Y217&gt;AQ217,"Flat Momentum","-----")))</f>
        <v>-----</v>
      </c>
      <c r="DG217" s="7" t="str">
        <f>IF(Y217&lt;AV217,"Oversold",IF(Y217&lt;AT217,"Bearish Momentum",IF(Y217&lt;AR217,"Flat Momentum","-----")))</f>
        <v>Flat Momentum</v>
      </c>
      <c r="DH217" s="7" t="str">
        <f>IF(AND(DF217="Overbought",AD217=2),"Culminated Thrust","-----")</f>
        <v>-----</v>
      </c>
      <c r="DI217" s="7" t="str">
        <f>IF(AND(DG217="Oversold",AD217=5),"Culminated Thrust","-----")</f>
        <v>-----</v>
      </c>
      <c r="DJ217" s="14">
        <f>(Q217-$D217)/$D217</f>
        <v>3.3754899671328371E-3</v>
      </c>
      <c r="DK217" s="14">
        <f>(R217-$D217)/$D217</f>
        <v>2.8640520933248953E-3</v>
      </c>
      <c r="DL217" s="14">
        <f>(S217-$D217)/$D217</f>
        <v>4.4967933810289703E-3</v>
      </c>
      <c r="DM217" s="14">
        <f>(T217-$D217)/$D217</f>
        <v>-3.570415345452159E-3</v>
      </c>
      <c r="DN217" s="14">
        <f>(U217-$D217)/$D217</f>
        <v>-1.1020038714882139E-3</v>
      </c>
      <c r="DO217" s="14">
        <f>(V217-$D217)/$D217</f>
        <v>-4.2536191466900249E-3</v>
      </c>
      <c r="DP217" s="14">
        <f t="shared" si="373"/>
        <v>4.4967933810289703E-3</v>
      </c>
      <c r="DQ217" s="14">
        <f t="shared" si="374"/>
        <v>3.3754899671328371E-3</v>
      </c>
      <c r="DR217" s="14">
        <f t="shared" si="375"/>
        <v>2.8640520933248953E-3</v>
      </c>
      <c r="DS217" s="14">
        <f t="shared" si="376"/>
        <v>-1.1020038714882139E-3</v>
      </c>
      <c r="DT217" s="14">
        <f t="shared" si="377"/>
        <v>-3.570415345452159E-3</v>
      </c>
      <c r="DU217" s="14">
        <f t="shared" si="378"/>
        <v>-4.2536191466900249E-3</v>
      </c>
      <c r="DV217" t="str">
        <f>IF($D217&gt;Q217,"SUP","RES")</f>
        <v>RES</v>
      </c>
      <c r="DW217" t="str">
        <f>IF($D217&gt;R217,"SUP","RES")</f>
        <v>RES</v>
      </c>
      <c r="DX217" t="str">
        <f>IF($D217&gt;S217,"SUP","RES")</f>
        <v>RES</v>
      </c>
      <c r="DY217" t="str">
        <f>IF($D217&gt;T217,"SUP","RES")</f>
        <v>SUP</v>
      </c>
      <c r="DZ217" t="str">
        <f>IF($D217&gt;U217,"SUP","RES")</f>
        <v>SUP</v>
      </c>
      <c r="EA217" t="str">
        <f>IF($D217&gt;V217,"SUP","RES")</f>
        <v>SUP</v>
      </c>
      <c r="EB217" s="7">
        <f t="shared" si="379"/>
        <v>3</v>
      </c>
      <c r="EC217" s="7">
        <f t="shared" si="380"/>
        <v>3</v>
      </c>
      <c r="ED217" s="13" t="str">
        <f t="shared" si="381"/>
        <v>-----</v>
      </c>
      <c r="EE217" s="13" t="str">
        <f t="shared" si="382"/>
        <v>-----</v>
      </c>
      <c r="EF217" s="7">
        <f>IF(OR(ED217="All Sup",EE217="All Res"),"na",((D217-MIN(Q217:V217))/(MAX(Q217:V217)-MIN(Q217:V217))))</f>
        <v>0.48610498456109158</v>
      </c>
      <c r="EG217">
        <v>1.4999999999999999E-4</v>
      </c>
      <c r="EH217">
        <f>Q217*(1+$EG217)</f>
        <v>5199.7398440000006</v>
      </c>
      <c r="EI217">
        <f>Q217*(1-$EG217)</f>
        <v>5198.1801560000004</v>
      </c>
      <c r="EJ217">
        <f>R217*(1+$EG217)</f>
        <v>5197.089446500001</v>
      </c>
      <c r="EK217">
        <f>R217*(1-$EG217)</f>
        <v>5195.5305535000007</v>
      </c>
      <c r="EL217">
        <f>S217*(1+$EG217)</f>
        <v>5205.5507155000005</v>
      </c>
      <c r="EM217">
        <f>S217*(1-$EG217)</f>
        <v>5203.9892845000004</v>
      </c>
      <c r="EN217">
        <f>T217*(1+$EG217)</f>
        <v>5163.7444455000004</v>
      </c>
      <c r="EO217">
        <f>T217*(1-$EG217)</f>
        <v>5162.1955545000001</v>
      </c>
      <c r="EP217">
        <f>U217*(1+$EG217)</f>
        <v>5176.5363640000005</v>
      </c>
      <c r="EQ217">
        <f>U217*(1-$EG217)</f>
        <v>5174.9836359999999</v>
      </c>
      <c r="ER217">
        <f>V217*(1+$EG217)</f>
        <v>5160.2039145000008</v>
      </c>
      <c r="ES217">
        <f>V217*(1-$EG217)</f>
        <v>5158.6560855000007</v>
      </c>
      <c r="ET217" s="7" t="str">
        <f t="shared" si="383"/>
        <v>-----</v>
      </c>
      <c r="EU217" s="7" t="str">
        <f t="shared" si="384"/>
        <v>-----</v>
      </c>
      <c r="EV217" s="7" t="str">
        <f t="shared" si="385"/>
        <v>-----</v>
      </c>
      <c r="EW217" s="7" t="str">
        <f t="shared" si="386"/>
        <v>-----</v>
      </c>
      <c r="EX217" s="7" t="str">
        <f t="shared" si="387"/>
        <v>-----</v>
      </c>
      <c r="EY217" s="7" t="str">
        <f t="shared" si="388"/>
        <v>-----</v>
      </c>
      <c r="EZ217">
        <f t="shared" si="406"/>
        <v>22</v>
      </c>
      <c r="FA217">
        <f t="shared" si="407"/>
        <v>15</v>
      </c>
      <c r="FB217">
        <f t="shared" si="408"/>
        <v>215</v>
      </c>
      <c r="FC217">
        <f t="shared" si="409"/>
        <v>215</v>
      </c>
      <c r="FD217">
        <f t="shared" si="410"/>
        <v>215</v>
      </c>
      <c r="FE217">
        <f t="shared" si="411"/>
        <v>215</v>
      </c>
      <c r="FF217">
        <f t="shared" si="412"/>
        <v>7</v>
      </c>
      <c r="FG217">
        <f t="shared" si="413"/>
        <v>11</v>
      </c>
      <c r="FH217">
        <f t="shared" si="414"/>
        <v>0</v>
      </c>
      <c r="FI217">
        <f t="shared" si="415"/>
        <v>0</v>
      </c>
      <c r="FJ217">
        <f t="shared" si="416"/>
        <v>0</v>
      </c>
      <c r="FK217">
        <f t="shared" si="417"/>
        <v>0</v>
      </c>
      <c r="FL217" s="7" t="str">
        <f t="shared" si="389"/>
        <v>-----</v>
      </c>
      <c r="FM217" s="7" t="str">
        <f t="shared" si="390"/>
        <v>-----</v>
      </c>
      <c r="FN217" s="7" t="str">
        <f t="shared" si="391"/>
        <v>-----</v>
      </c>
      <c r="FO217" s="7" t="str">
        <f t="shared" si="392"/>
        <v>-----</v>
      </c>
      <c r="FP217" s="7" t="str">
        <f t="shared" si="393"/>
        <v>-----</v>
      </c>
      <c r="FQ217" s="7" t="str">
        <f t="shared" si="394"/>
        <v>-----</v>
      </c>
      <c r="FR217" s="13" t="str">
        <f>IF(FL217="-----","-----",(D217-Q217)/Q217)</f>
        <v>-----</v>
      </c>
      <c r="FS217" s="13" t="str">
        <f>IF(FM217="-----","-----",(Q217-R217)/R217)</f>
        <v>-----</v>
      </c>
      <c r="FT217" s="13" t="str">
        <f>IF(FN217="-----","-----",(R217-S217)/S217)</f>
        <v>-----</v>
      </c>
      <c r="FU217" s="13" t="str">
        <f>IF(FO217="-----","-----",(S217-T217)/T217)</f>
        <v>-----</v>
      </c>
      <c r="FV217" s="13" t="str">
        <f>IF(FP217="-----","-----",(T217-U217)/U217)</f>
        <v>-----</v>
      </c>
      <c r="FW217" s="13" t="str">
        <f>IF(FQ217="-----","-----",(U217-V217)/V217)</f>
        <v>-----</v>
      </c>
      <c r="FX217" s="7" t="str">
        <f t="shared" si="395"/>
        <v>-----</v>
      </c>
      <c r="FY217" s="7" t="str">
        <f t="shared" si="396"/>
        <v>-----</v>
      </c>
      <c r="FZ217" s="7" t="str">
        <f t="shared" si="397"/>
        <v>-----</v>
      </c>
      <c r="GA217" s="7" t="str">
        <f t="shared" si="398"/>
        <v>-----</v>
      </c>
      <c r="GB217" s="7" t="str">
        <f t="shared" si="399"/>
        <v>-----</v>
      </c>
      <c r="GC217" s="7" t="str">
        <f t="shared" si="400"/>
        <v>-----</v>
      </c>
      <c r="GD217" s="7" t="str">
        <f>IF(AND(BG217&gt;AA217,BG216&gt;AA216,BG215&gt;AA215,BG214&gt;AA214,BG213&gt;AA213,BG212&gt;AA212,BG211&gt;AA211,BG210&gt;AA210,BG209&gt;AA209,BG208&gt;AA208,BG207&gt;AA207,BG206&gt;AA206),"Bullish",IF(AND(BG217&lt;AA217,BG216&lt;AA216,BG215&lt;AA215,BG214&lt;AA214,BG213&lt;AA213,BG212&lt;AA212,BG211&lt;AA211,BG210&lt;AA210,BG209&lt;AA209,BG208&lt;AA208,BG207&lt;AA207,BG206&lt;AA206),"Bearish","-----"))</f>
        <v>-----</v>
      </c>
      <c r="GE217">
        <f>(Z217-BG217)/BG217</f>
        <v>-9.9629616782485084E-4</v>
      </c>
      <c r="GI217" s="7" t="str">
        <f>IF(Y217&gt;Z217,"Bullish","Bearish")</f>
        <v>Bearish</v>
      </c>
      <c r="GJ217" s="19" t="str">
        <f>IF(AND(D217&gt;Y217,D216&lt;Y216),"TEMA crossover","-----")</f>
        <v>-----</v>
      </c>
      <c r="GK217" s="19" t="str">
        <f>IF(AND(D217&lt;Y217,D216&gt;Y216),"TEMA crossunder","-----")</f>
        <v>TEMA crossunder</v>
      </c>
      <c r="GL217" s="20" t="str">
        <f>IF(GD217="Bearish","YES","-----")</f>
        <v>-----</v>
      </c>
      <c r="GM217" s="20" t="str">
        <f>IF(GH217="Reverse to Bearish","YES","-----")</f>
        <v>-----</v>
      </c>
      <c r="GN217" s="20" t="str">
        <f>IF(AND(GI217="Bullish",GI216="Bullish",GI215="Bullish",GI214="Bullish"),"YES","-----")</f>
        <v>-----</v>
      </c>
      <c r="GO217" s="20" t="str">
        <f>IF(OR(GK217="TEMA crossunder",GK216="TEMA crossunder",GK215="TEMA crossunder",GK214="TEMA crossunder"),"YES","-----")</f>
        <v>YES</v>
      </c>
      <c r="GP217" s="20" t="str">
        <f>IF(GD217="Bullish","YES","-----")</f>
        <v>-----</v>
      </c>
      <c r="GQ217" s="20" t="str">
        <f>IF(GH217="Reverse to Bullish","YES","-----")</f>
        <v>-----</v>
      </c>
      <c r="GR217" s="20" t="str">
        <f>IF(AND(GI217="Bearish",GI216="Bearish",GI215="Bearish",GI214="Bearish"),"YES","-----")</f>
        <v>YES</v>
      </c>
      <c r="GS217" s="20" t="str">
        <f>IF(OR(GJ217="TEMA crossover",GJ216="TEMA crossover",GJ215="TEMA crossover",GJ214="TEMA crossover"),"YES","-----")</f>
        <v>YES</v>
      </c>
      <c r="GT217" s="20" t="str">
        <f t="shared" si="418"/>
        <v>-----</v>
      </c>
      <c r="GU217" s="20" t="str">
        <f t="shared" si="419"/>
        <v>-----</v>
      </c>
      <c r="GV217" s="20" t="str">
        <f t="shared" si="420"/>
        <v>-----</v>
      </c>
      <c r="GW217" s="20" t="str">
        <f t="shared" si="421"/>
        <v>-----</v>
      </c>
      <c r="GX217" s="20" t="str">
        <f t="shared" si="422"/>
        <v>-----</v>
      </c>
      <c r="GY217" s="20" t="str">
        <f t="shared" si="423"/>
        <v>-----</v>
      </c>
      <c r="GZ217" s="7" t="str">
        <f>IF(G217&gt;BH217,"YES","-----")</f>
        <v>-----</v>
      </c>
      <c r="HA217" s="7" t="str">
        <f>IF(F217&lt;BI217,"YES","-----")</f>
        <v>-----</v>
      </c>
      <c r="HB217">
        <f>BH217-BI217</f>
        <v>5.6900000000005093</v>
      </c>
      <c r="HI217">
        <f t="shared" si="401"/>
        <v>-4.7963799999997718</v>
      </c>
      <c r="HJ217">
        <f t="shared" si="402"/>
        <v>0.89362000000073749</v>
      </c>
      <c r="HK217" s="7"/>
      <c r="HL217" s="7"/>
      <c r="HM217" s="7"/>
      <c r="HN217" s="7"/>
      <c r="HO217" s="7"/>
      <c r="HP217" s="7"/>
      <c r="HQ217" s="28">
        <f t="shared" si="425"/>
        <v>9.7419999999146967E-2</v>
      </c>
      <c r="HR217" s="28" t="str">
        <f t="shared" si="403"/>
        <v>Bull</v>
      </c>
      <c r="HS217">
        <f t="shared" si="404"/>
        <v>9.7419999999146967E-2</v>
      </c>
    </row>
    <row r="218" spans="1:227" x14ac:dyDescent="0.55000000000000004">
      <c r="A218">
        <f>Validation!A217</f>
        <v>1772093100</v>
      </c>
      <c r="B218" t="str">
        <f>Price!B217</f>
        <v>XAUUSD</v>
      </c>
      <c r="C218" t="str">
        <f>Price!C217</f>
        <v>M5</v>
      </c>
      <c r="D218">
        <f>Price!D217</f>
        <v>5183.96</v>
      </c>
      <c r="E218">
        <f>Price!E217</f>
        <v>5181.4799999999996</v>
      </c>
      <c r="F218">
        <f>Price!F217</f>
        <v>5185.37</v>
      </c>
      <c r="G218">
        <f>Price!G217</f>
        <v>5179.41</v>
      </c>
      <c r="H218">
        <f>Price!H217</f>
        <v>542</v>
      </c>
      <c r="I218">
        <f>Diagonals!E217</f>
        <v>5185.8500000000004</v>
      </c>
      <c r="J218">
        <f>Diagonals!F217</f>
        <v>0</v>
      </c>
      <c r="K218">
        <f>Diagonals!G217</f>
        <v>0</v>
      </c>
      <c r="L218">
        <f>Diagonals!H217</f>
        <v>5170.54</v>
      </c>
      <c r="M218">
        <f>Diagonals!I217</f>
        <v>0</v>
      </c>
      <c r="N218">
        <f>Diagonals!J217</f>
        <v>0</v>
      </c>
      <c r="O218">
        <f>Diagonals!K217</f>
        <v>0</v>
      </c>
      <c r="P218">
        <f>Diagonals!L217</f>
        <v>0</v>
      </c>
      <c r="Q218">
        <f>Trendlines!E217</f>
        <v>5198.96</v>
      </c>
      <c r="R218">
        <f>Trendlines!F217</f>
        <v>5196.28</v>
      </c>
      <c r="S218">
        <f>Trendlines!G217</f>
        <v>5204.75</v>
      </c>
      <c r="T218">
        <f>Trendlines!H217</f>
        <v>5163.05</v>
      </c>
      <c r="U218">
        <f>Trendlines!I217</f>
        <v>5175.78</v>
      </c>
      <c r="V218">
        <f>Trendlines!J217</f>
        <v>5159.47</v>
      </c>
      <c r="W218">
        <f>Trendlines!K217</f>
        <v>0</v>
      </c>
      <c r="X218">
        <f>Trendlines!L217</f>
        <v>0</v>
      </c>
      <c r="Y218">
        <f>Tema_Hrma_Smma!E217</f>
        <v>5182.83</v>
      </c>
      <c r="Z218">
        <f>Tema_Hrma_Smma!F217</f>
        <v>5183.5200000000004</v>
      </c>
      <c r="AA218">
        <f>Tema_Hrma_Smma!G217</f>
        <v>5189.8999999999996</v>
      </c>
      <c r="AB218">
        <f>ZScore!H217</f>
        <v>1</v>
      </c>
      <c r="AC218">
        <f>ZScore!I217</f>
        <v>0.16983000000000001</v>
      </c>
      <c r="AD218">
        <f>ZScore!J217</f>
        <v>0</v>
      </c>
      <c r="AE218">
        <f>HA!E217</f>
        <v>5184.17</v>
      </c>
      <c r="AF218">
        <f>HA!F217</f>
        <v>5185.37</v>
      </c>
      <c r="AG218">
        <f>HA!G217</f>
        <v>5179.41</v>
      </c>
      <c r="AH218">
        <f>HA!H217</f>
        <v>5182.55</v>
      </c>
      <c r="AI218">
        <f>HA!I217</f>
        <v>-1</v>
      </c>
      <c r="AJ218">
        <f>HA!J217</f>
        <v>1.62</v>
      </c>
      <c r="AK218">
        <f>HA!K217</f>
        <v>-0.43792999999999999</v>
      </c>
      <c r="AL218">
        <f>HA!L217</f>
        <v>-2</v>
      </c>
      <c r="AM218">
        <f>KC!E217</f>
        <v>5215.8977800000002</v>
      </c>
      <c r="AN218">
        <f>KC!F217</f>
        <v>5209.9406200000003</v>
      </c>
      <c r="AO218">
        <f>KC!G217</f>
        <v>5203.9834600000004</v>
      </c>
      <c r="AP218">
        <f>KC!H217</f>
        <v>5198.0263000000004</v>
      </c>
      <c r="AQ218">
        <f>KC!I217</f>
        <v>5192.0691399999996</v>
      </c>
      <c r="AR218">
        <f>KC!J217</f>
        <v>5187.1709899999996</v>
      </c>
      <c r="AS218">
        <f>KC!K217</f>
        <v>5181.2138299999997</v>
      </c>
      <c r="AT218">
        <f>KC!L217</f>
        <v>5175.2566699999998</v>
      </c>
      <c r="AU218">
        <f>KC!M217</f>
        <v>5169.2995099999998</v>
      </c>
      <c r="AV218">
        <f>KC!N217</f>
        <v>5163.3423499999999</v>
      </c>
      <c r="AW218">
        <f>SR_Levels!E217</f>
        <v>5178.6000000000004</v>
      </c>
      <c r="AX218">
        <f>SR_Levels!F217</f>
        <v>5161.8900000000003</v>
      </c>
      <c r="AY218">
        <f>SR_Levels!G217</f>
        <v>5135.8500000000004</v>
      </c>
      <c r="AZ218">
        <f>SR_Levels!H217</f>
        <v>0</v>
      </c>
      <c r="BA218">
        <f>SR_Levels!I217</f>
        <v>5193.3500000000004</v>
      </c>
      <c r="BB218">
        <f>SR_Levels!J217</f>
        <v>5205.3100000000004</v>
      </c>
      <c r="BC218">
        <f>SR_Levels!K217</f>
        <v>0</v>
      </c>
      <c r="BD218">
        <f>SR_Levels!L217</f>
        <v>0</v>
      </c>
      <c r="BE218">
        <f>ZigZag!E217</f>
        <v>0</v>
      </c>
      <c r="BF218">
        <f>ZigZag!F217</f>
        <v>5179.41</v>
      </c>
      <c r="BG218">
        <f>ZigZag!G217</f>
        <v>5188.7700000000004</v>
      </c>
      <c r="BH218">
        <f>Dual_Tema!E217</f>
        <v>5185.72</v>
      </c>
      <c r="BI218">
        <f>Dual_Tema!F217</f>
        <v>5179.8</v>
      </c>
      <c r="BJ218">
        <f>Pinbar!E217</f>
        <v>0</v>
      </c>
      <c r="BK218">
        <f>SSA!E217</f>
        <v>5185.4002</v>
      </c>
      <c r="BL218">
        <f>SSA!F217</f>
        <v>5185.4195799999998</v>
      </c>
      <c r="BN218" t="str">
        <f t="shared" si="424"/>
        <v>Green Candle</v>
      </c>
      <c r="BO218" s="34">
        <f t="shared" si="426"/>
        <v>-8.4612641783998743E-4</v>
      </c>
      <c r="BP218" s="34">
        <f t="shared" si="428"/>
        <v>-1.5236993104772445E-4</v>
      </c>
      <c r="BQ218" s="34">
        <f t="shared" si="436"/>
        <v>-2.4688317211201127E-3</v>
      </c>
      <c r="BR218" s="34">
        <f t="shared" si="371"/>
        <v>-2.7796960993842212E-3</v>
      </c>
      <c r="BS218" s="35">
        <f t="shared" si="427"/>
        <v>-1.4107081271830246E-4</v>
      </c>
      <c r="BT218" s="35">
        <f t="shared" si="429"/>
        <v>-1.2698381085307631E-5</v>
      </c>
      <c r="BU218" s="35">
        <f t="shared" si="437"/>
        <v>-1.3731747728151777E-4</v>
      </c>
      <c r="BV218" s="35">
        <f t="shared" si="372"/>
        <v>-1.1597521722317428E-4</v>
      </c>
      <c r="BW218" s="27">
        <v>96</v>
      </c>
      <c r="BX218">
        <f>F218-G218</f>
        <v>5.9600000000000364</v>
      </c>
      <c r="BY218">
        <f>ABS(F218-D217)</f>
        <v>3.8999999999996362</v>
      </c>
      <c r="BZ218">
        <f>ABS(G218-D217)</f>
        <v>2.0600000000004002</v>
      </c>
      <c r="CA218">
        <f t="shared" si="405"/>
        <v>5.9600000000000364</v>
      </c>
      <c r="CB218">
        <f t="shared" si="430"/>
        <v>5.625</v>
      </c>
      <c r="CC218">
        <f t="shared" si="433"/>
        <v>5.0565393845471904</v>
      </c>
      <c r="CD218">
        <f t="shared" si="431"/>
        <v>0.56846061545280957</v>
      </c>
      <c r="CE218">
        <f t="shared" si="434"/>
        <v>1</v>
      </c>
      <c r="CF218">
        <f t="shared" si="435"/>
        <v>10</v>
      </c>
      <c r="CG218" s="7" t="str">
        <f t="shared" si="432"/>
        <v>-----</v>
      </c>
      <c r="CI218" s="27"/>
      <c r="CJ218" s="27"/>
      <c r="CK218" s="27"/>
      <c r="CL218" s="27"/>
      <c r="CM218" s="27"/>
      <c r="CN218" s="27"/>
      <c r="CO218" s="27"/>
      <c r="CP218" s="27"/>
      <c r="CQ218" s="27"/>
      <c r="CR218" s="27"/>
      <c r="CS218" s="27"/>
      <c r="CZ218" s="7" t="str">
        <f>IF(AND(D218&gt;BH218,D218&gt;E218),"Bullish Trigger","-----")</f>
        <v>-----</v>
      </c>
      <c r="DA218" s="7" t="str">
        <f>IF(AND(D218&lt;BI218,D218&lt;E218),"Bearish Trigger","-----")</f>
        <v>-----</v>
      </c>
      <c r="DB218" s="13" t="str">
        <f>IF(AND(W218=BE218,W218&gt;0,BE218&gt;0),"Important High","------")</f>
        <v>------</v>
      </c>
      <c r="DC218" s="13" t="str">
        <f>IF(AND(X218=BF218,X218&gt;0,BF218&gt;0),"Important Low","------")</f>
        <v>------</v>
      </c>
      <c r="DD218" s="7" t="str">
        <f>IF(AND(DB218="Important High",DC218="-----",BJ218=1),"Imp High Rej","-----")</f>
        <v>-----</v>
      </c>
      <c r="DE218" s="7" t="str">
        <f>IF(AND(DB218="-----",DC218="Important Low",BJ218=1),"Imp Low Rej","-----")</f>
        <v>-----</v>
      </c>
      <c r="DF218" s="7" t="str">
        <f>IF(Y218&gt;AM218,"Overbought",IF(Y218&gt;AO218,"Bullish Momentum",IF(Y218&gt;AQ218,"Flat Momentum","-----")))</f>
        <v>-----</v>
      </c>
      <c r="DG218" s="7" t="str">
        <f>IF(Y218&lt;AV218,"Oversold",IF(Y218&lt;AT218,"Bearish Momentum",IF(Y218&lt;AR218,"Flat Momentum","-----")))</f>
        <v>Flat Momentum</v>
      </c>
      <c r="DH218" s="7" t="str">
        <f>IF(AND(DF218="Overbought",AD218=2),"Culminated Thrust","-----")</f>
        <v>-----</v>
      </c>
      <c r="DI218" s="7" t="str">
        <f>IF(AND(DG218="Oversold",AD218=5),"Culminated Thrust","-----")</f>
        <v>-----</v>
      </c>
      <c r="DJ218" s="14">
        <f>(Q218-$D218)/$D218</f>
        <v>2.8935408452225712E-3</v>
      </c>
      <c r="DK218" s="14">
        <f>(R218-$D218)/$D218</f>
        <v>2.3765615475427491E-3</v>
      </c>
      <c r="DL218" s="14">
        <f>(S218-$D218)/$D218</f>
        <v>4.0104476114784767E-3</v>
      </c>
      <c r="DM218" s="14">
        <f>(T218-$D218)/$D218</f>
        <v>-4.0335959382402364E-3</v>
      </c>
      <c r="DN218" s="14">
        <f>(U218-$D218)/$D218</f>
        <v>-1.5779442742614317E-3</v>
      </c>
      <c r="DO218" s="14">
        <f>(V218-$D218)/$D218</f>
        <v>-4.7241876866333425E-3</v>
      </c>
      <c r="DP218" s="14">
        <f t="shared" si="373"/>
        <v>4.0104476114784767E-3</v>
      </c>
      <c r="DQ218" s="14">
        <f t="shared" si="374"/>
        <v>2.8935408452225712E-3</v>
      </c>
      <c r="DR218" s="14">
        <f t="shared" si="375"/>
        <v>2.3765615475427491E-3</v>
      </c>
      <c r="DS218" s="14">
        <f t="shared" si="376"/>
        <v>-1.5779442742614317E-3</v>
      </c>
      <c r="DT218" s="14">
        <f t="shared" si="377"/>
        <v>-4.0335959382402364E-3</v>
      </c>
      <c r="DU218" s="14">
        <f t="shared" si="378"/>
        <v>-4.7241876866333425E-3</v>
      </c>
      <c r="DV218" t="str">
        <f>IF($D218&gt;Q218,"SUP","RES")</f>
        <v>RES</v>
      </c>
      <c r="DW218" t="str">
        <f>IF($D218&gt;R218,"SUP","RES")</f>
        <v>RES</v>
      </c>
      <c r="DX218" t="str">
        <f>IF($D218&gt;S218,"SUP","RES")</f>
        <v>RES</v>
      </c>
      <c r="DY218" t="str">
        <f>IF($D218&gt;T218,"SUP","RES")</f>
        <v>SUP</v>
      </c>
      <c r="DZ218" t="str">
        <f>IF($D218&gt;U218,"SUP","RES")</f>
        <v>SUP</v>
      </c>
      <c r="EA218" t="str">
        <f>IF($D218&gt;V218,"SUP","RES")</f>
        <v>SUP</v>
      </c>
      <c r="EB218" s="7">
        <f t="shared" si="379"/>
        <v>3</v>
      </c>
      <c r="EC218" s="7">
        <f t="shared" si="380"/>
        <v>3</v>
      </c>
      <c r="ED218" s="13" t="str">
        <f t="shared" si="381"/>
        <v>-----</v>
      </c>
      <c r="EE218" s="13" t="str">
        <f t="shared" si="382"/>
        <v>-----</v>
      </c>
      <c r="EF218" s="7">
        <f>IF(OR(ED218="All Sup",EE218="All Res"),"na",((D218-MIN(Q218:V218))/(MAX(Q218:V218)-MIN(Q218:V218))))</f>
        <v>0.54085689045936214</v>
      </c>
      <c r="EG218">
        <v>1.4999999999999999E-4</v>
      </c>
      <c r="EH218">
        <f>Q218*(1+$EG218)</f>
        <v>5199.7398440000006</v>
      </c>
      <c r="EI218">
        <f>Q218*(1-$EG218)</f>
        <v>5198.1801560000004</v>
      </c>
      <c r="EJ218">
        <f>R218*(1+$EG218)</f>
        <v>5197.0594420000007</v>
      </c>
      <c r="EK218">
        <f>R218*(1-$EG218)</f>
        <v>5195.5005579999997</v>
      </c>
      <c r="EL218">
        <f>S218*(1+$EG218)</f>
        <v>5205.5307125000008</v>
      </c>
      <c r="EM218">
        <f>S218*(1-$EG218)</f>
        <v>5203.9692875000001</v>
      </c>
      <c r="EN218">
        <f>T218*(1+$EG218)</f>
        <v>5163.8244575000008</v>
      </c>
      <c r="EO218">
        <f>T218*(1-$EG218)</f>
        <v>5162.2755425000005</v>
      </c>
      <c r="EP218">
        <f>U218*(1+$EG218)</f>
        <v>5176.5563670000001</v>
      </c>
      <c r="EQ218">
        <f>U218*(1-$EG218)</f>
        <v>5175.0036330000003</v>
      </c>
      <c r="ER218">
        <f>V218*(1+$EG218)</f>
        <v>5160.243920500001</v>
      </c>
      <c r="ES218">
        <f>V218*(1-$EG218)</f>
        <v>5158.6960795000005</v>
      </c>
      <c r="ET218" s="7" t="str">
        <f t="shared" si="383"/>
        <v>-----</v>
      </c>
      <c r="EU218" s="7" t="str">
        <f t="shared" si="384"/>
        <v>-----</v>
      </c>
      <c r="EV218" s="7" t="str">
        <f t="shared" si="385"/>
        <v>-----</v>
      </c>
      <c r="EW218" s="7" t="str">
        <f t="shared" si="386"/>
        <v>-----</v>
      </c>
      <c r="EX218" s="7" t="str">
        <f t="shared" si="387"/>
        <v>-----</v>
      </c>
      <c r="EY218" s="7" t="str">
        <f t="shared" si="388"/>
        <v>-----</v>
      </c>
      <c r="EZ218">
        <f t="shared" si="406"/>
        <v>23</v>
      </c>
      <c r="FA218">
        <f t="shared" si="407"/>
        <v>16</v>
      </c>
      <c r="FB218">
        <f t="shared" si="408"/>
        <v>216</v>
      </c>
      <c r="FC218">
        <f t="shared" si="409"/>
        <v>216</v>
      </c>
      <c r="FD218">
        <f t="shared" si="410"/>
        <v>216</v>
      </c>
      <c r="FE218">
        <f t="shared" si="411"/>
        <v>216</v>
      </c>
      <c r="FF218">
        <f t="shared" si="412"/>
        <v>7</v>
      </c>
      <c r="FG218">
        <f t="shared" si="413"/>
        <v>11</v>
      </c>
      <c r="FH218">
        <f t="shared" si="414"/>
        <v>0</v>
      </c>
      <c r="FI218">
        <f t="shared" si="415"/>
        <v>0</v>
      </c>
      <c r="FJ218">
        <f t="shared" si="416"/>
        <v>0</v>
      </c>
      <c r="FK218">
        <f t="shared" si="417"/>
        <v>0</v>
      </c>
      <c r="FL218" s="7" t="str">
        <f t="shared" si="389"/>
        <v>-----</v>
      </c>
      <c r="FM218" s="7" t="str">
        <f t="shared" si="390"/>
        <v>-----</v>
      </c>
      <c r="FN218" s="7" t="str">
        <f t="shared" si="391"/>
        <v>-----</v>
      </c>
      <c r="FO218" s="7" t="str">
        <f t="shared" si="392"/>
        <v>-----</v>
      </c>
      <c r="FP218" s="7" t="str">
        <f t="shared" si="393"/>
        <v>-----</v>
      </c>
      <c r="FQ218" s="7" t="str">
        <f t="shared" si="394"/>
        <v>-----</v>
      </c>
      <c r="FR218" s="13" t="str">
        <f>IF(FL218="-----","-----",(D218-Q218)/Q218)</f>
        <v>-----</v>
      </c>
      <c r="FS218" s="13" t="str">
        <f>IF(FM218="-----","-----",(Q218-R218)/R218)</f>
        <v>-----</v>
      </c>
      <c r="FT218" s="13" t="str">
        <f>IF(FN218="-----","-----",(R218-S218)/S218)</f>
        <v>-----</v>
      </c>
      <c r="FU218" s="13" t="str">
        <f>IF(FO218="-----","-----",(S218-T218)/T218)</f>
        <v>-----</v>
      </c>
      <c r="FV218" s="13" t="str">
        <f>IF(FP218="-----","-----",(T218-U218)/U218)</f>
        <v>-----</v>
      </c>
      <c r="FW218" s="13" t="str">
        <f>IF(FQ218="-----","-----",(U218-V218)/V218)</f>
        <v>-----</v>
      </c>
      <c r="FX218" s="7" t="str">
        <f t="shared" si="395"/>
        <v>-----</v>
      </c>
      <c r="FY218" s="7" t="str">
        <f t="shared" si="396"/>
        <v>-----</v>
      </c>
      <c r="FZ218" s="7" t="str">
        <f t="shared" si="397"/>
        <v>-----</v>
      </c>
      <c r="GA218" s="7" t="str">
        <f t="shared" si="398"/>
        <v>-----</v>
      </c>
      <c r="GB218" s="7" t="str">
        <f t="shared" si="399"/>
        <v>-----</v>
      </c>
      <c r="GC218" s="7" t="str">
        <f t="shared" si="400"/>
        <v>-----</v>
      </c>
      <c r="GD218" s="7" t="str">
        <f>IF(AND(BG218&gt;AA218,BG217&gt;AA217,BG216&gt;AA216,BG215&gt;AA215,BG214&gt;AA214,BG213&gt;AA213,BG212&gt;AA212,BG211&gt;AA211,BG210&gt;AA210,BG209&gt;AA209,BG208&gt;AA208,BG207&gt;AA207),"Bullish",IF(AND(BG218&lt;AA218,BG217&lt;AA217,BG216&lt;AA216,BG215&lt;AA215,BG214&lt;AA214,BG213&lt;AA213,BG212&lt;AA212,BG211&lt;AA211,BG210&lt;AA210,BG209&lt;AA209,BG208&lt;AA208,BG207&lt;AA207),"Bearish","-----"))</f>
        <v>-----</v>
      </c>
      <c r="GE218">
        <f>(Z218-BG218)/BG218</f>
        <v>-1.0118004845078891E-3</v>
      </c>
      <c r="GI218" s="7" t="str">
        <f>IF(Y218&gt;Z218,"Bullish","Bearish")</f>
        <v>Bearish</v>
      </c>
      <c r="GJ218" s="19" t="str">
        <f>IF(AND(D218&gt;Y218,D217&lt;Y217),"TEMA crossover","-----")</f>
        <v>TEMA crossover</v>
      </c>
      <c r="GK218" s="19" t="str">
        <f>IF(AND(D218&lt;Y218,D217&gt;Y217),"TEMA crossunder","-----")</f>
        <v>-----</v>
      </c>
      <c r="GL218" s="20" t="str">
        <f>IF(GD218="Bearish","YES","-----")</f>
        <v>-----</v>
      </c>
      <c r="GM218" s="20" t="str">
        <f>IF(GH218="Reverse to Bearish","YES","-----")</f>
        <v>-----</v>
      </c>
      <c r="GN218" s="20" t="str">
        <f>IF(AND(GI218="Bullish",GI217="Bullish",GI216="Bullish",GI215="Bullish"),"YES","-----")</f>
        <v>-----</v>
      </c>
      <c r="GO218" s="20" t="str">
        <f>IF(OR(GK218="TEMA crossunder",GK217="TEMA crossunder",GK216="TEMA crossunder",GK215="TEMA crossunder"),"YES","-----")</f>
        <v>YES</v>
      </c>
      <c r="GP218" s="20" t="str">
        <f>IF(GD218="Bullish","YES","-----")</f>
        <v>-----</v>
      </c>
      <c r="GQ218" s="20" t="str">
        <f>IF(GH218="Reverse to Bullish","YES","-----")</f>
        <v>-----</v>
      </c>
      <c r="GR218" s="20" t="str">
        <f>IF(AND(GI218="Bearish",GI217="Bearish",GI216="Bearish",GI215="Bearish"),"YES","-----")</f>
        <v>YES</v>
      </c>
      <c r="GS218" s="20" t="str">
        <f>IF(OR(GJ218="TEMA crossover",GJ217="TEMA crossover",GJ216="TEMA crossover",GJ215="TEMA crossover"),"YES","-----")</f>
        <v>YES</v>
      </c>
      <c r="GT218" s="20" t="str">
        <f t="shared" si="418"/>
        <v>-----</v>
      </c>
      <c r="GU218" s="20" t="str">
        <f t="shared" si="419"/>
        <v>-----</v>
      </c>
      <c r="GV218" s="20" t="str">
        <f t="shared" si="420"/>
        <v>-----</v>
      </c>
      <c r="GW218" s="20" t="str">
        <f t="shared" si="421"/>
        <v>-----</v>
      </c>
      <c r="GX218" s="20" t="str">
        <f t="shared" si="422"/>
        <v>-----</v>
      </c>
      <c r="GY218" s="20" t="str">
        <f t="shared" si="423"/>
        <v>-----</v>
      </c>
      <c r="GZ218" s="7" t="str">
        <f>IF(G218&gt;BH218,"YES","-----")</f>
        <v>-----</v>
      </c>
      <c r="HA218" s="7" t="str">
        <f>IF(F218&lt;BI218,"YES","-----")</f>
        <v>-----</v>
      </c>
      <c r="HB218">
        <f>BH218-BI218</f>
        <v>5.9200000000000728</v>
      </c>
      <c r="HI218">
        <f t="shared" si="401"/>
        <v>-5.6001999999998588</v>
      </c>
      <c r="HJ218">
        <f t="shared" si="402"/>
        <v>0.31980000000021391</v>
      </c>
      <c r="HK218" s="7"/>
      <c r="HL218" s="7"/>
      <c r="HM218" s="7"/>
      <c r="HN218" s="7"/>
      <c r="HO218" s="7"/>
      <c r="HP218" s="7"/>
      <c r="HQ218" s="28">
        <f t="shared" si="425"/>
        <v>-1.937999999972817E-2</v>
      </c>
      <c r="HR218" s="28" t="str">
        <f t="shared" si="403"/>
        <v>Bear</v>
      </c>
      <c r="HS218">
        <f t="shared" si="404"/>
        <v>1.937999999972817E-2</v>
      </c>
    </row>
    <row r="219" spans="1:227" x14ac:dyDescent="0.55000000000000004">
      <c r="A219">
        <f>Validation!A218</f>
        <v>1772093400</v>
      </c>
      <c r="B219" t="str">
        <f>Price!B218</f>
        <v>XAUUSD</v>
      </c>
      <c r="C219" t="str">
        <f>Price!C218</f>
        <v>M5</v>
      </c>
      <c r="D219">
        <f>Price!D218</f>
        <v>5189.4799999999996</v>
      </c>
      <c r="E219">
        <f>Price!E218</f>
        <v>5183.8</v>
      </c>
      <c r="F219">
        <f>Price!F218</f>
        <v>5190.47</v>
      </c>
      <c r="G219">
        <f>Price!G218</f>
        <v>5183.76</v>
      </c>
      <c r="H219">
        <f>Price!H218</f>
        <v>567</v>
      </c>
      <c r="I219">
        <f>Diagonals!E218</f>
        <v>5186.03</v>
      </c>
      <c r="J219">
        <f>Diagonals!F218</f>
        <v>0</v>
      </c>
      <c r="K219">
        <f>Diagonals!G218</f>
        <v>0</v>
      </c>
      <c r="L219">
        <f>Diagonals!H218</f>
        <v>5170.21</v>
      </c>
      <c r="M219">
        <f>Diagonals!I218</f>
        <v>0</v>
      </c>
      <c r="N219">
        <f>Diagonals!J218</f>
        <v>0</v>
      </c>
      <c r="O219">
        <f>Diagonals!K218</f>
        <v>0</v>
      </c>
      <c r="P219">
        <f>Diagonals!L218</f>
        <v>0</v>
      </c>
      <c r="Q219">
        <f>Trendlines!E218</f>
        <v>5198.97</v>
      </c>
      <c r="R219">
        <f>Trendlines!F218</f>
        <v>5196.26</v>
      </c>
      <c r="S219">
        <f>Trendlines!G218</f>
        <v>5204.7299999999996</v>
      </c>
      <c r="T219">
        <f>Trendlines!H218</f>
        <v>5163.12</v>
      </c>
      <c r="U219">
        <f>Trendlines!I218</f>
        <v>5175.8</v>
      </c>
      <c r="V219">
        <f>Trendlines!J218</f>
        <v>5159.5</v>
      </c>
      <c r="W219">
        <f>Trendlines!K218</f>
        <v>0</v>
      </c>
      <c r="X219">
        <f>Trendlines!L218</f>
        <v>0</v>
      </c>
      <c r="Y219">
        <f>Tema_Hrma_Smma!E218</f>
        <v>5185.05</v>
      </c>
      <c r="Z219">
        <f>Tema_Hrma_Smma!F218</f>
        <v>5183.6099999999997</v>
      </c>
      <c r="AA219">
        <f>Tema_Hrma_Smma!G218</f>
        <v>5189.78</v>
      </c>
      <c r="AB219">
        <f>ZScore!H218</f>
        <v>1</v>
      </c>
      <c r="AC219">
        <f>ZScore!I218</f>
        <v>1.0023200000000001</v>
      </c>
      <c r="AD219">
        <f>ZScore!J218</f>
        <v>0</v>
      </c>
      <c r="AE219">
        <f>HA!E218</f>
        <v>5183.3599999999997</v>
      </c>
      <c r="AF219">
        <f>HA!F218</f>
        <v>5190.47</v>
      </c>
      <c r="AG219">
        <f>HA!G218</f>
        <v>5183.3599999999997</v>
      </c>
      <c r="AH219">
        <f>HA!H218</f>
        <v>5186.88</v>
      </c>
      <c r="AI219">
        <f>HA!I218</f>
        <v>1</v>
      </c>
      <c r="AJ219">
        <f>HA!J218</f>
        <v>3.51</v>
      </c>
      <c r="AK219">
        <f>HA!K218</f>
        <v>0.31096000000000001</v>
      </c>
      <c r="AL219">
        <f>HA!L218</f>
        <v>1</v>
      </c>
      <c r="AM219">
        <f>KC!E218</f>
        <v>5215.45417</v>
      </c>
      <c r="AN219">
        <f>KC!F218</f>
        <v>5209.4902199999997</v>
      </c>
      <c r="AO219">
        <f>KC!G218</f>
        <v>5203.5262700000003</v>
      </c>
      <c r="AP219">
        <f>KC!H218</f>
        <v>5197.56232</v>
      </c>
      <c r="AQ219">
        <f>KC!I218</f>
        <v>5191.59836</v>
      </c>
      <c r="AR219">
        <f>KC!J218</f>
        <v>5186.6106799999998</v>
      </c>
      <c r="AS219">
        <f>KC!K218</f>
        <v>5180.6467300000004</v>
      </c>
      <c r="AT219">
        <f>KC!L218</f>
        <v>5174.6827800000001</v>
      </c>
      <c r="AU219">
        <f>KC!M218</f>
        <v>5168.7188299999998</v>
      </c>
      <c r="AV219">
        <f>KC!N218</f>
        <v>5162.7548800000004</v>
      </c>
      <c r="AW219">
        <f>SR_Levels!E218</f>
        <v>5178.6000000000004</v>
      </c>
      <c r="AX219">
        <f>SR_Levels!F218</f>
        <v>5161.8900000000003</v>
      </c>
      <c r="AY219">
        <f>SR_Levels!G218</f>
        <v>5135.8500000000004</v>
      </c>
      <c r="AZ219">
        <f>SR_Levels!H218</f>
        <v>0</v>
      </c>
      <c r="BA219">
        <f>SR_Levels!I218</f>
        <v>5193.3500000000004</v>
      </c>
      <c r="BB219">
        <f>SR_Levels!J218</f>
        <v>5205.3100000000004</v>
      </c>
      <c r="BC219">
        <f>SR_Levels!K218</f>
        <v>0</v>
      </c>
      <c r="BD219">
        <f>SR_Levels!L218</f>
        <v>0</v>
      </c>
      <c r="BE219">
        <f>ZigZag!E218</f>
        <v>0</v>
      </c>
      <c r="BF219">
        <f>ZigZag!F218</f>
        <v>0</v>
      </c>
      <c r="BG219">
        <f>ZigZag!G218</f>
        <v>5188.71</v>
      </c>
      <c r="BH219">
        <f>Dual_Tema!E218</f>
        <v>5187.8100000000004</v>
      </c>
      <c r="BI219">
        <f>Dual_Tema!F218</f>
        <v>5181.3999999999996</v>
      </c>
      <c r="BJ219">
        <f>Pinbar!E218</f>
        <v>0</v>
      </c>
      <c r="BK219">
        <f>SSA!E218</f>
        <v>5184.8827300000003</v>
      </c>
      <c r="BL219">
        <f>SSA!F218</f>
        <v>5185.1511499999997</v>
      </c>
      <c r="BN219" t="str">
        <f t="shared" si="424"/>
        <v>Green Candle</v>
      </c>
      <c r="BO219" s="34">
        <f t="shared" si="426"/>
        <v>5.7649778559287768E-4</v>
      </c>
      <c r="BP219" s="34">
        <f t="shared" si="428"/>
        <v>3.5854592279305209E-4</v>
      </c>
      <c r="BQ219" s="34">
        <f t="shared" si="436"/>
        <v>-1.3393784975868073E-3</v>
      </c>
      <c r="BR219" s="34">
        <f t="shared" si="371"/>
        <v>-1.6371712912106595E-3</v>
      </c>
      <c r="BS219" s="35">
        <f t="shared" si="427"/>
        <v>9.6059892553235215E-5</v>
      </c>
      <c r="BT219" s="35">
        <f t="shared" si="429"/>
        <v>2.9873917930300919E-5</v>
      </c>
      <c r="BU219" s="35">
        <f t="shared" si="437"/>
        <v>-7.4457020532436857E-5</v>
      </c>
      <c r="BV219" s="35">
        <f t="shared" si="372"/>
        <v>-6.8269041256563412E-5</v>
      </c>
      <c r="BW219" s="27">
        <v>96</v>
      </c>
      <c r="BX219">
        <f>F219-G219</f>
        <v>6.7100000000000364</v>
      </c>
      <c r="BY219">
        <f>ABS(F219-D218)</f>
        <v>6.5100000000002183</v>
      </c>
      <c r="BZ219">
        <f>ABS(G219-D218)</f>
        <v>0.1999999999998181</v>
      </c>
      <c r="CA219">
        <f t="shared" si="405"/>
        <v>6.7100000000000364</v>
      </c>
      <c r="CB219">
        <f t="shared" si="430"/>
        <v>5.4414285714285269</v>
      </c>
      <c r="CC219">
        <f t="shared" si="433"/>
        <v>5.1746437142223938</v>
      </c>
      <c r="CD219">
        <f t="shared" si="431"/>
        <v>0.2667848572061331</v>
      </c>
      <c r="CE219">
        <f t="shared" si="434"/>
        <v>1</v>
      </c>
      <c r="CF219">
        <f t="shared" si="435"/>
        <v>11</v>
      </c>
      <c r="CG219" s="7" t="str">
        <f t="shared" si="432"/>
        <v>-----</v>
      </c>
      <c r="CI219" s="27"/>
      <c r="CJ219" s="27"/>
      <c r="CK219" s="27"/>
      <c r="CL219" s="27"/>
      <c r="CM219" s="27"/>
      <c r="CN219" s="27"/>
      <c r="CO219" s="27"/>
      <c r="CP219" s="27"/>
      <c r="CQ219" s="27"/>
      <c r="CR219" s="27"/>
      <c r="CS219" s="27"/>
      <c r="CZ219" s="7" t="str">
        <f>IF(AND(D219&gt;BH219,D219&gt;E219),"Bullish Trigger","-----")</f>
        <v>Bullish Trigger</v>
      </c>
      <c r="DA219" s="7" t="str">
        <f>IF(AND(D219&lt;BI219,D219&lt;E219),"Bearish Trigger","-----")</f>
        <v>-----</v>
      </c>
      <c r="DB219" s="13" t="str">
        <f>IF(AND(W219=BE219,W219&gt;0,BE219&gt;0),"Important High","------")</f>
        <v>------</v>
      </c>
      <c r="DC219" s="13" t="str">
        <f>IF(AND(X219=BF219,X219&gt;0,BF219&gt;0),"Important Low","------")</f>
        <v>------</v>
      </c>
      <c r="DD219" s="7" t="str">
        <f>IF(AND(DB219="Important High",DC219="-----",BJ219=1),"Imp High Rej","-----")</f>
        <v>-----</v>
      </c>
      <c r="DE219" s="7" t="str">
        <f>IF(AND(DB219="-----",DC219="Important Low",BJ219=1),"Imp Low Rej","-----")</f>
        <v>-----</v>
      </c>
      <c r="DF219" s="7" t="str">
        <f>IF(Y219&gt;AM219,"Overbought",IF(Y219&gt;AO219,"Bullish Momentum",IF(Y219&gt;AQ219,"Flat Momentum","-----")))</f>
        <v>-----</v>
      </c>
      <c r="DG219" s="7" t="str">
        <f>IF(Y219&lt;AV219,"Oversold",IF(Y219&lt;AT219,"Bearish Momentum",IF(Y219&lt;AR219,"Flat Momentum","-----")))</f>
        <v>Flat Momentum</v>
      </c>
      <c r="DH219" s="7" t="str">
        <f>IF(AND(DF219="Overbought",AD219=2),"Culminated Thrust","-----")</f>
        <v>-----</v>
      </c>
      <c r="DI219" s="7" t="str">
        <f>IF(AND(DG219="Oversold",AD219=5),"Culminated Thrust","-----")</f>
        <v>-----</v>
      </c>
      <c r="DJ219" s="14">
        <f>(Q219-$D219)/$D219</f>
        <v>1.8286995999600522E-3</v>
      </c>
      <c r="DK219" s="14">
        <f>(R219-$D219)/$D219</f>
        <v>1.3064892821632718E-3</v>
      </c>
      <c r="DL219" s="14">
        <f>(S219-$D219)/$D219</f>
        <v>2.9386373971958656E-3</v>
      </c>
      <c r="DM219" s="14">
        <f>(T219-$D219)/$D219</f>
        <v>-5.079507002628332E-3</v>
      </c>
      <c r="DN219" s="14">
        <f>(U219-$D219)/$D219</f>
        <v>-2.636102268435254E-3</v>
      </c>
      <c r="DO219" s="14">
        <f>(V219-$D219)/$D219</f>
        <v>-5.7770720765856244E-3</v>
      </c>
      <c r="DP219" s="14">
        <f t="shared" si="373"/>
        <v>2.9386373971958656E-3</v>
      </c>
      <c r="DQ219" s="14">
        <f t="shared" si="374"/>
        <v>1.8286995999600522E-3</v>
      </c>
      <c r="DR219" s="14">
        <f t="shared" si="375"/>
        <v>1.3064892821632718E-3</v>
      </c>
      <c r="DS219" s="14">
        <f t="shared" si="376"/>
        <v>-2.636102268435254E-3</v>
      </c>
      <c r="DT219" s="14">
        <f t="shared" si="377"/>
        <v>-5.079507002628332E-3</v>
      </c>
      <c r="DU219" s="14">
        <f t="shared" si="378"/>
        <v>-5.7770720765856244E-3</v>
      </c>
      <c r="DV219" t="str">
        <f>IF($D219&gt;Q219,"SUP","RES")</f>
        <v>RES</v>
      </c>
      <c r="DW219" t="str">
        <f>IF($D219&gt;R219,"SUP","RES")</f>
        <v>RES</v>
      </c>
      <c r="DX219" t="str">
        <f>IF($D219&gt;S219,"SUP","RES")</f>
        <v>RES</v>
      </c>
      <c r="DY219" t="str">
        <f>IF($D219&gt;T219,"SUP","RES")</f>
        <v>SUP</v>
      </c>
      <c r="DZ219" t="str">
        <f>IF($D219&gt;U219,"SUP","RES")</f>
        <v>SUP</v>
      </c>
      <c r="EA219" t="str">
        <f>IF($D219&gt;V219,"SUP","RES")</f>
        <v>SUP</v>
      </c>
      <c r="EB219" s="7">
        <f t="shared" si="379"/>
        <v>3</v>
      </c>
      <c r="EC219" s="7">
        <f t="shared" si="380"/>
        <v>3</v>
      </c>
      <c r="ED219" s="13" t="str">
        <f t="shared" si="381"/>
        <v>-----</v>
      </c>
      <c r="EE219" s="13" t="str">
        <f t="shared" si="382"/>
        <v>-----</v>
      </c>
      <c r="EF219" s="7">
        <f>IF(OR(ED219="All Sup",EE219="All Res"),"na",((D219-MIN(Q219:V219))/(MAX(Q219:V219)-MIN(Q219:V219))))</f>
        <v>0.66283440194560805</v>
      </c>
      <c r="EG219">
        <v>1.4999999999999999E-4</v>
      </c>
      <c r="EH219">
        <f>Q219*(1+$EG219)</f>
        <v>5199.7498455000004</v>
      </c>
      <c r="EI219">
        <f>Q219*(1-$EG219)</f>
        <v>5198.1901545000001</v>
      </c>
      <c r="EJ219">
        <f>R219*(1+$EG219)</f>
        <v>5197.039439000001</v>
      </c>
      <c r="EK219">
        <f>R219*(1-$EG219)</f>
        <v>5195.4805610000003</v>
      </c>
      <c r="EL219">
        <f>S219*(1+$EG219)</f>
        <v>5205.5107095000003</v>
      </c>
      <c r="EM219">
        <f>S219*(1-$EG219)</f>
        <v>5203.9492904999997</v>
      </c>
      <c r="EN219">
        <f>T219*(1+$EG219)</f>
        <v>5163.8944680000004</v>
      </c>
      <c r="EO219">
        <f>T219*(1-$EG219)</f>
        <v>5162.3455320000003</v>
      </c>
      <c r="EP219">
        <f>U219*(1+$EG219)</f>
        <v>5176.5763700000007</v>
      </c>
      <c r="EQ219">
        <f>U219*(1-$EG219)</f>
        <v>5175.0236300000006</v>
      </c>
      <c r="ER219">
        <f>V219*(1+$EG219)</f>
        <v>5160.2739250000004</v>
      </c>
      <c r="ES219">
        <f>V219*(1-$EG219)</f>
        <v>5158.7260750000005</v>
      </c>
      <c r="ET219" s="7" t="str">
        <f t="shared" si="383"/>
        <v>-----</v>
      </c>
      <c r="EU219" s="7" t="str">
        <f t="shared" si="384"/>
        <v>-----</v>
      </c>
      <c r="EV219" s="7" t="str">
        <f t="shared" si="385"/>
        <v>-----</v>
      </c>
      <c r="EW219" s="7" t="str">
        <f t="shared" si="386"/>
        <v>-----</v>
      </c>
      <c r="EX219" s="7" t="str">
        <f t="shared" si="387"/>
        <v>-----</v>
      </c>
      <c r="EY219" s="7" t="str">
        <f t="shared" si="388"/>
        <v>-----</v>
      </c>
      <c r="EZ219">
        <f t="shared" si="406"/>
        <v>24</v>
      </c>
      <c r="FA219">
        <f t="shared" si="407"/>
        <v>17</v>
      </c>
      <c r="FB219">
        <f t="shared" si="408"/>
        <v>217</v>
      </c>
      <c r="FC219">
        <f t="shared" si="409"/>
        <v>217</v>
      </c>
      <c r="FD219">
        <f t="shared" si="410"/>
        <v>217</v>
      </c>
      <c r="FE219">
        <f t="shared" si="411"/>
        <v>217</v>
      </c>
      <c r="FF219">
        <f t="shared" si="412"/>
        <v>7</v>
      </c>
      <c r="FG219">
        <f t="shared" si="413"/>
        <v>11</v>
      </c>
      <c r="FH219">
        <f t="shared" si="414"/>
        <v>0</v>
      </c>
      <c r="FI219">
        <f t="shared" si="415"/>
        <v>0</v>
      </c>
      <c r="FJ219">
        <f t="shared" si="416"/>
        <v>0</v>
      </c>
      <c r="FK219">
        <f t="shared" si="417"/>
        <v>0</v>
      </c>
      <c r="FL219" s="7" t="str">
        <f t="shared" si="389"/>
        <v>-----</v>
      </c>
      <c r="FM219" s="7" t="str">
        <f t="shared" si="390"/>
        <v>-----</v>
      </c>
      <c r="FN219" s="7" t="str">
        <f t="shared" si="391"/>
        <v>-----</v>
      </c>
      <c r="FO219" s="7" t="str">
        <f t="shared" si="392"/>
        <v>-----</v>
      </c>
      <c r="FP219" s="7" t="str">
        <f t="shared" si="393"/>
        <v>-----</v>
      </c>
      <c r="FQ219" s="7" t="str">
        <f t="shared" si="394"/>
        <v>-----</v>
      </c>
      <c r="FR219" s="13" t="str">
        <f>IF(FL219="-----","-----",(D219-Q219)/Q219)</f>
        <v>-----</v>
      </c>
      <c r="FS219" s="13" t="str">
        <f>IF(FM219="-----","-----",(Q219-R219)/R219)</f>
        <v>-----</v>
      </c>
      <c r="FT219" s="13" t="str">
        <f>IF(FN219="-----","-----",(R219-S219)/S219)</f>
        <v>-----</v>
      </c>
      <c r="FU219" s="13" t="str">
        <f>IF(FO219="-----","-----",(S219-T219)/T219)</f>
        <v>-----</v>
      </c>
      <c r="FV219" s="13" t="str">
        <f>IF(FP219="-----","-----",(T219-U219)/U219)</f>
        <v>-----</v>
      </c>
      <c r="FW219" s="13" t="str">
        <f>IF(FQ219="-----","-----",(U219-V219)/V219)</f>
        <v>-----</v>
      </c>
      <c r="FX219" s="7" t="str">
        <f t="shared" si="395"/>
        <v>-----</v>
      </c>
      <c r="FY219" s="7" t="str">
        <f t="shared" si="396"/>
        <v>-----</v>
      </c>
      <c r="FZ219" s="7" t="str">
        <f t="shared" si="397"/>
        <v>-----</v>
      </c>
      <c r="GA219" s="7" t="str">
        <f t="shared" si="398"/>
        <v>-----</v>
      </c>
      <c r="GB219" s="7" t="str">
        <f t="shared" si="399"/>
        <v>-----</v>
      </c>
      <c r="GC219" s="7" t="str">
        <f t="shared" si="400"/>
        <v>-----</v>
      </c>
      <c r="GD219" s="7" t="str">
        <f>IF(AND(BG219&gt;AA219,BG218&gt;AA218,BG217&gt;AA217,BG216&gt;AA216,BG215&gt;AA215,BG214&gt;AA214,BG213&gt;AA213,BG212&gt;AA212,BG211&gt;AA211,BG210&gt;AA210,BG209&gt;AA209,BG208&gt;AA208),"Bullish",IF(AND(BG219&lt;AA219,BG218&lt;AA218,BG217&lt;AA217,BG216&lt;AA216,BG215&lt;AA215,BG214&lt;AA214,BG213&lt;AA213,BG212&lt;AA212,BG211&lt;AA211,BG210&lt;AA210,BG209&lt;AA209,BG208&lt;AA208),"Bearish","-----"))</f>
        <v>-----</v>
      </c>
      <c r="GE219">
        <f>(Z219-BG219)/BG219</f>
        <v>-9.8290326497344491E-4</v>
      </c>
      <c r="GI219" s="7" t="str">
        <f>IF(Y219&gt;Z219,"Bullish","Bearish")</f>
        <v>Bullish</v>
      </c>
      <c r="GJ219" s="19" t="str">
        <f>IF(AND(D219&gt;Y219,D218&lt;Y218),"TEMA crossover","-----")</f>
        <v>-----</v>
      </c>
      <c r="GK219" s="19" t="str">
        <f>IF(AND(D219&lt;Y219,D218&gt;Y218),"TEMA crossunder","-----")</f>
        <v>-----</v>
      </c>
      <c r="GL219" s="20" t="str">
        <f>IF(GD219="Bearish","YES","-----")</f>
        <v>-----</v>
      </c>
      <c r="GM219" s="20" t="str">
        <f>IF(GH219="Reverse to Bearish","YES","-----")</f>
        <v>-----</v>
      </c>
      <c r="GN219" s="20" t="str">
        <f>IF(AND(GI219="Bullish",GI218="Bullish",GI217="Bullish",GI216="Bullish"),"YES","-----")</f>
        <v>-----</v>
      </c>
      <c r="GO219" s="20" t="str">
        <f>IF(OR(GK219="TEMA crossunder",GK218="TEMA crossunder",GK217="TEMA crossunder",GK216="TEMA crossunder"),"YES","-----")</f>
        <v>YES</v>
      </c>
      <c r="GP219" s="20" t="str">
        <f>IF(GD219="Bullish","YES","-----")</f>
        <v>-----</v>
      </c>
      <c r="GQ219" s="20" t="str">
        <f>IF(GH219="Reverse to Bullish","YES","-----")</f>
        <v>-----</v>
      </c>
      <c r="GR219" s="20" t="str">
        <f>IF(AND(GI219="Bearish",GI218="Bearish",GI217="Bearish",GI216="Bearish"),"YES","-----")</f>
        <v>-----</v>
      </c>
      <c r="GS219" s="20" t="str">
        <f>IF(OR(GJ219="TEMA crossover",GJ218="TEMA crossover",GJ217="TEMA crossover",GJ216="TEMA crossover"),"YES","-----")</f>
        <v>YES</v>
      </c>
      <c r="GT219" s="20" t="str">
        <f t="shared" si="418"/>
        <v>-----</v>
      </c>
      <c r="GU219" s="20" t="str">
        <f t="shared" si="419"/>
        <v>-----</v>
      </c>
      <c r="GV219" s="20" t="str">
        <f t="shared" si="420"/>
        <v>-----</v>
      </c>
      <c r="GW219" s="20" t="str">
        <f t="shared" si="421"/>
        <v>-----</v>
      </c>
      <c r="GX219" s="20" t="str">
        <f t="shared" si="422"/>
        <v>-----</v>
      </c>
      <c r="GY219" s="20" t="str">
        <f t="shared" si="423"/>
        <v>-----</v>
      </c>
      <c r="GZ219" s="7" t="str">
        <f>IF(G219&gt;BH219,"YES","-----")</f>
        <v>-----</v>
      </c>
      <c r="HA219" s="7" t="str">
        <f>IF(F219&lt;BI219,"YES","-----")</f>
        <v>-----</v>
      </c>
      <c r="HB219">
        <f>BH219-BI219</f>
        <v>6.410000000000764</v>
      </c>
      <c r="HI219">
        <f t="shared" si="401"/>
        <v>-3.4827300000006289</v>
      </c>
      <c r="HJ219">
        <f t="shared" si="402"/>
        <v>2.927270000000135</v>
      </c>
      <c r="HK219" s="7"/>
      <c r="HL219" s="7"/>
      <c r="HM219" s="7"/>
      <c r="HN219" s="7"/>
      <c r="HO219" s="7"/>
      <c r="HP219" s="7"/>
      <c r="HQ219" s="28">
        <f t="shared" si="425"/>
        <v>-0.26841999999942345</v>
      </c>
      <c r="HR219" s="28" t="str">
        <f t="shared" si="403"/>
        <v>Bear</v>
      </c>
      <c r="HS219">
        <f t="shared" si="404"/>
        <v>0.26841999999942345</v>
      </c>
    </row>
    <row r="220" spans="1:227" x14ac:dyDescent="0.55000000000000004">
      <c r="A220">
        <f>Validation!A219</f>
        <v>1772093700</v>
      </c>
      <c r="B220" t="str">
        <f>Price!B219</f>
        <v>XAUUSD</v>
      </c>
      <c r="C220" t="str">
        <f>Price!C219</f>
        <v>M5</v>
      </c>
      <c r="D220">
        <f>Price!D219</f>
        <v>5187.25</v>
      </c>
      <c r="E220">
        <f>Price!E219</f>
        <v>5189.4799999999996</v>
      </c>
      <c r="F220">
        <f>Price!F219</f>
        <v>5190.8500000000004</v>
      </c>
      <c r="G220">
        <f>Price!G219</f>
        <v>5184.8900000000003</v>
      </c>
      <c r="H220">
        <f>Price!H219</f>
        <v>492</v>
      </c>
      <c r="I220">
        <f>Diagonals!E219</f>
        <v>5186.2</v>
      </c>
      <c r="J220">
        <f>Diagonals!F219</f>
        <v>0</v>
      </c>
      <c r="K220">
        <f>Diagonals!G219</f>
        <v>0</v>
      </c>
      <c r="L220">
        <f>Diagonals!H219</f>
        <v>5169.88</v>
      </c>
      <c r="M220">
        <f>Diagonals!I219</f>
        <v>0</v>
      </c>
      <c r="N220">
        <f>Diagonals!J219</f>
        <v>0</v>
      </c>
      <c r="O220">
        <f>Diagonals!K219</f>
        <v>0</v>
      </c>
      <c r="P220">
        <f>Diagonals!L219</f>
        <v>0</v>
      </c>
      <c r="Q220">
        <f>Trendlines!E219</f>
        <v>5198.9799999999996</v>
      </c>
      <c r="R220">
        <f>Trendlines!F219</f>
        <v>5196.2299999999996</v>
      </c>
      <c r="S220">
        <f>Trendlines!G219</f>
        <v>5204.71</v>
      </c>
      <c r="T220">
        <f>Trendlines!H219</f>
        <v>5163.2</v>
      </c>
      <c r="U220">
        <f>Trendlines!I219</f>
        <v>5175.82</v>
      </c>
      <c r="V220">
        <f>Trendlines!J219</f>
        <v>5159.54</v>
      </c>
      <c r="W220">
        <f>Trendlines!K219</f>
        <v>0</v>
      </c>
      <c r="X220">
        <f>Trendlines!L219</f>
        <v>0</v>
      </c>
      <c r="Y220">
        <f>Tema_Hrma_Smma!E219</f>
        <v>5186.3900000000003</v>
      </c>
      <c r="Z220">
        <f>Tema_Hrma_Smma!F219</f>
        <v>5183.9799999999996</v>
      </c>
      <c r="AA220">
        <f>Tema_Hrma_Smma!G219</f>
        <v>5189.72</v>
      </c>
      <c r="AB220">
        <f>ZScore!H219</f>
        <v>-1</v>
      </c>
      <c r="AC220">
        <f>ZScore!I219</f>
        <v>0.26075999999999999</v>
      </c>
      <c r="AD220">
        <f>ZScore!J219</f>
        <v>3</v>
      </c>
      <c r="AE220">
        <f>HA!E219</f>
        <v>5185.12</v>
      </c>
      <c r="AF220">
        <f>HA!F219</f>
        <v>5190.8500000000004</v>
      </c>
      <c r="AG220">
        <f>HA!G219</f>
        <v>5184.8900000000003</v>
      </c>
      <c r="AH220">
        <f>HA!H219</f>
        <v>5188.12</v>
      </c>
      <c r="AI220">
        <f>HA!I219</f>
        <v>1</v>
      </c>
      <c r="AJ220">
        <f>HA!J219</f>
        <v>3</v>
      </c>
      <c r="AK220">
        <f>HA!K219</f>
        <v>0.10605000000000001</v>
      </c>
      <c r="AL220">
        <f>HA!L219</f>
        <v>2</v>
      </c>
      <c r="AM220">
        <f>KC!E219</f>
        <v>5215.1295</v>
      </c>
      <c r="AN220">
        <f>KC!F219</f>
        <v>5209.1572200000001</v>
      </c>
      <c r="AO220">
        <f>KC!G219</f>
        <v>5203.1849400000001</v>
      </c>
      <c r="AP220">
        <f>KC!H219</f>
        <v>5197.2126500000004</v>
      </c>
      <c r="AQ220">
        <f>KC!I219</f>
        <v>5191.2403700000004</v>
      </c>
      <c r="AR220">
        <f>KC!J219</f>
        <v>5186.1652599999998</v>
      </c>
      <c r="AS220">
        <f>KC!K219</f>
        <v>5180.1929799999998</v>
      </c>
      <c r="AT220">
        <f>KC!L219</f>
        <v>5174.2206900000001</v>
      </c>
      <c r="AU220">
        <f>KC!M219</f>
        <v>5168.2484100000001</v>
      </c>
      <c r="AV220">
        <f>KC!N219</f>
        <v>5162.2761300000002</v>
      </c>
      <c r="AW220">
        <f>SR_Levels!E219</f>
        <v>5178.6000000000004</v>
      </c>
      <c r="AX220">
        <f>SR_Levels!F219</f>
        <v>5161.8900000000003</v>
      </c>
      <c r="AY220">
        <f>SR_Levels!G219</f>
        <v>5135.8500000000004</v>
      </c>
      <c r="AZ220">
        <f>SR_Levels!H219</f>
        <v>0</v>
      </c>
      <c r="BA220">
        <f>SR_Levels!I219</f>
        <v>5193.3500000000004</v>
      </c>
      <c r="BB220">
        <f>SR_Levels!J219</f>
        <v>5205.3100000000004</v>
      </c>
      <c r="BC220">
        <f>SR_Levels!K219</f>
        <v>0</v>
      </c>
      <c r="BD220">
        <f>SR_Levels!L219</f>
        <v>0</v>
      </c>
      <c r="BE220">
        <f>ZigZag!E219</f>
        <v>5190.8500000000004</v>
      </c>
      <c r="BF220">
        <f>ZigZag!F219</f>
        <v>0</v>
      </c>
      <c r="BG220">
        <f>ZigZag!G219</f>
        <v>5188.63</v>
      </c>
      <c r="BH220">
        <f>Dual_Tema!E219</f>
        <v>5189.37</v>
      </c>
      <c r="BI220">
        <f>Dual_Tema!F219</f>
        <v>5183.03</v>
      </c>
      <c r="BJ220">
        <f>Pinbar!E219</f>
        <v>0</v>
      </c>
      <c r="BK220">
        <f>SSA!E219</f>
        <v>5183.78701</v>
      </c>
      <c r="BL220">
        <f>SSA!F219</f>
        <v>5184.4690799999998</v>
      </c>
      <c r="BN220" t="str">
        <f t="shared" si="424"/>
        <v>Red Candle</v>
      </c>
      <c r="BO220" s="34">
        <f t="shared" si="426"/>
        <v>1.0305080559098734E-3</v>
      </c>
      <c r="BP220" s="34">
        <f t="shared" si="428"/>
        <v>-2.5055169556043033E-4</v>
      </c>
      <c r="BQ220" s="34">
        <f t="shared" si="436"/>
        <v>-1.0687875519951318E-3</v>
      </c>
      <c r="BR220" s="34">
        <f t="shared" ref="BR220:BR283" si="438">(D220/D196)-1</f>
        <v>-1.6955154482435342E-3</v>
      </c>
      <c r="BS220" s="35">
        <f t="shared" si="427"/>
        <v>1.7167764275072273E-4</v>
      </c>
      <c r="BT220" s="35">
        <f t="shared" si="429"/>
        <v>-2.0881706047526372E-5</v>
      </c>
      <c r="BU220" s="35">
        <f t="shared" si="437"/>
        <v>-5.9407074924244796E-5</v>
      </c>
      <c r="BV220" s="35">
        <f t="shared" ref="BV220:BV283" si="439">((BR220+1)^(1/24))-1</f>
        <v>-7.0703936249305599E-5</v>
      </c>
      <c r="BW220" s="27">
        <v>96</v>
      </c>
      <c r="BX220">
        <f>F220-G220</f>
        <v>5.9600000000000364</v>
      </c>
      <c r="BY220">
        <f>ABS(F220-D219)</f>
        <v>1.3700000000008004</v>
      </c>
      <c r="BZ220">
        <f>ABS(G220-D219)</f>
        <v>4.589999999999236</v>
      </c>
      <c r="CA220">
        <f t="shared" si="405"/>
        <v>5.9600000000000364</v>
      </c>
      <c r="CB220">
        <f t="shared" si="430"/>
        <v>5.2692857142856804</v>
      </c>
      <c r="CC220">
        <f t="shared" si="433"/>
        <v>5.2307405917779395</v>
      </c>
      <c r="CD220">
        <f t="shared" si="431"/>
        <v>3.8545122507740892E-2</v>
      </c>
      <c r="CE220">
        <f t="shared" si="434"/>
        <v>1</v>
      </c>
      <c r="CF220">
        <f t="shared" si="435"/>
        <v>12</v>
      </c>
      <c r="CG220" s="7" t="str">
        <f t="shared" si="432"/>
        <v>-----</v>
      </c>
      <c r="CI220" s="27"/>
      <c r="CJ220" s="27"/>
      <c r="CK220" s="27"/>
      <c r="CL220" s="27"/>
      <c r="CM220" s="27"/>
      <c r="CN220" s="27"/>
      <c r="CO220" s="27"/>
      <c r="CP220" s="27"/>
      <c r="CQ220" s="27"/>
      <c r="CR220" s="27"/>
      <c r="CS220" s="27"/>
      <c r="CZ220" s="7" t="str">
        <f>IF(AND(D220&gt;BH220,D220&gt;E220),"Bullish Trigger","-----")</f>
        <v>-----</v>
      </c>
      <c r="DA220" s="7" t="str">
        <f>IF(AND(D220&lt;BI220,D220&lt;E220),"Bearish Trigger","-----")</f>
        <v>-----</v>
      </c>
      <c r="DB220" s="13" t="str">
        <f>IF(AND(W220=BE220,W220&gt;0,BE220&gt;0),"Important High","------")</f>
        <v>------</v>
      </c>
      <c r="DC220" s="13" t="str">
        <f>IF(AND(X220=BF220,X220&gt;0,BF220&gt;0),"Important Low","------")</f>
        <v>------</v>
      </c>
      <c r="DD220" s="7" t="str">
        <f>IF(AND(DB220="Important High",DC220="-----",BJ220=1),"Imp High Rej","-----")</f>
        <v>-----</v>
      </c>
      <c r="DE220" s="7" t="str">
        <f>IF(AND(DB220="-----",DC220="Important Low",BJ220=1),"Imp Low Rej","-----")</f>
        <v>-----</v>
      </c>
      <c r="DF220" s="7" t="str">
        <f>IF(Y220&gt;AM220,"Overbought",IF(Y220&gt;AO220,"Bullish Momentum",IF(Y220&gt;AQ220,"Flat Momentum","-----")))</f>
        <v>-----</v>
      </c>
      <c r="DG220" s="7" t="str">
        <f>IF(Y220&lt;AV220,"Oversold",IF(Y220&lt;AT220,"Bearish Momentum",IF(Y220&lt;AR220,"Flat Momentum","-----")))</f>
        <v>-----</v>
      </c>
      <c r="DH220" s="7" t="str">
        <f>IF(AND(DF220="Overbought",AD220=2),"Culminated Thrust","-----")</f>
        <v>-----</v>
      </c>
      <c r="DI220" s="7" t="str">
        <f>IF(AND(DG220="Oversold",AD220=5),"Culminated Thrust","-----")</f>
        <v>-----</v>
      </c>
      <c r="DJ220" s="14">
        <f>(Q220-$D220)/$D220</f>
        <v>2.2613137982552536E-3</v>
      </c>
      <c r="DK220" s="14">
        <f>(R220-$D220)/$D220</f>
        <v>1.7311677671212229E-3</v>
      </c>
      <c r="DL220" s="14">
        <f>(S220-$D220)/$D220</f>
        <v>3.3659453467637063E-3</v>
      </c>
      <c r="DM220" s="14">
        <f>(T220-$D220)/$D220</f>
        <v>-4.6363680177358294E-3</v>
      </c>
      <c r="DN220" s="14">
        <f>(U220-$D220)/$D220</f>
        <v>-2.2034796857680447E-3</v>
      </c>
      <c r="DO220" s="14">
        <f>(V220-$D220)/$D220</f>
        <v>-5.341944190081457E-3</v>
      </c>
      <c r="DP220" s="14">
        <f t="shared" si="373"/>
        <v>3.3659453467637063E-3</v>
      </c>
      <c r="DQ220" s="14">
        <f t="shared" si="374"/>
        <v>2.2613137982552536E-3</v>
      </c>
      <c r="DR220" s="14">
        <f t="shared" si="375"/>
        <v>1.7311677671212229E-3</v>
      </c>
      <c r="DS220" s="14">
        <f t="shared" si="376"/>
        <v>-2.2034796857680447E-3</v>
      </c>
      <c r="DT220" s="14">
        <f t="shared" si="377"/>
        <v>-4.6363680177358294E-3</v>
      </c>
      <c r="DU220" s="14">
        <f t="shared" si="378"/>
        <v>-5.341944190081457E-3</v>
      </c>
      <c r="DV220" t="str">
        <f>IF($D220&gt;Q220,"SUP","RES")</f>
        <v>RES</v>
      </c>
      <c r="DW220" t="str">
        <f>IF($D220&gt;R220,"SUP","RES")</f>
        <v>RES</v>
      </c>
      <c r="DX220" t="str">
        <f>IF($D220&gt;S220,"SUP","RES")</f>
        <v>RES</v>
      </c>
      <c r="DY220" t="str">
        <f>IF($D220&gt;T220,"SUP","RES")</f>
        <v>SUP</v>
      </c>
      <c r="DZ220" t="str">
        <f>IF($D220&gt;U220,"SUP","RES")</f>
        <v>SUP</v>
      </c>
      <c r="EA220" t="str">
        <f>IF($D220&gt;V220,"SUP","RES")</f>
        <v>SUP</v>
      </c>
      <c r="EB220" s="7">
        <f t="shared" si="379"/>
        <v>3</v>
      </c>
      <c r="EC220" s="7">
        <f t="shared" si="380"/>
        <v>3</v>
      </c>
      <c r="ED220" s="13" t="str">
        <f t="shared" si="381"/>
        <v>-----</v>
      </c>
      <c r="EE220" s="13" t="str">
        <f t="shared" si="382"/>
        <v>-----</v>
      </c>
      <c r="EF220" s="7">
        <f>IF(OR(ED220="All Sup",EE220="All Res"),"na",((D220-MIN(Q220:V220))/(MAX(Q220:V220)-MIN(Q220:V220))))</f>
        <v>0.61346026123533304</v>
      </c>
      <c r="EG220">
        <v>1.4999999999999999E-4</v>
      </c>
      <c r="EH220">
        <f>Q220*(1+$EG220)</f>
        <v>5199.7598470000003</v>
      </c>
      <c r="EI220">
        <f>Q220*(1-$EG220)</f>
        <v>5198.2001529999998</v>
      </c>
      <c r="EJ220">
        <f>R220*(1+$EG220)</f>
        <v>5197.0094344999998</v>
      </c>
      <c r="EK220">
        <f>R220*(1-$EG220)</f>
        <v>5195.4505654999994</v>
      </c>
      <c r="EL220">
        <f>S220*(1+$EG220)</f>
        <v>5205.4907065000007</v>
      </c>
      <c r="EM220">
        <f>S220*(1-$EG220)</f>
        <v>5203.9292935000003</v>
      </c>
      <c r="EN220">
        <f>T220*(1+$EG220)</f>
        <v>5163.9744799999999</v>
      </c>
      <c r="EO220">
        <f>T220*(1-$EG220)</f>
        <v>5162.4255199999998</v>
      </c>
      <c r="EP220">
        <f>U220*(1+$EG220)</f>
        <v>5176.5963730000003</v>
      </c>
      <c r="EQ220">
        <f>U220*(1-$EG220)</f>
        <v>5175.043627</v>
      </c>
      <c r="ER220">
        <f>V220*(1+$EG220)</f>
        <v>5160.3139310000006</v>
      </c>
      <c r="ES220">
        <f>V220*(1-$EG220)</f>
        <v>5158.7660690000002</v>
      </c>
      <c r="ET220" s="7" t="str">
        <f t="shared" si="383"/>
        <v>-----</v>
      </c>
      <c r="EU220" s="7" t="str">
        <f t="shared" si="384"/>
        <v>-----</v>
      </c>
      <c r="EV220" s="7" t="str">
        <f t="shared" si="385"/>
        <v>-----</v>
      </c>
      <c r="EW220" s="7" t="str">
        <f t="shared" si="386"/>
        <v>-----</v>
      </c>
      <c r="EX220" s="7" t="str">
        <f t="shared" si="387"/>
        <v>-----</v>
      </c>
      <c r="EY220" s="7" t="str">
        <f t="shared" si="388"/>
        <v>-----</v>
      </c>
      <c r="EZ220">
        <f t="shared" si="406"/>
        <v>25</v>
      </c>
      <c r="FA220">
        <f t="shared" si="407"/>
        <v>18</v>
      </c>
      <c r="FB220">
        <f t="shared" si="408"/>
        <v>218</v>
      </c>
      <c r="FC220">
        <f t="shared" si="409"/>
        <v>218</v>
      </c>
      <c r="FD220">
        <f t="shared" si="410"/>
        <v>218</v>
      </c>
      <c r="FE220">
        <f t="shared" si="411"/>
        <v>218</v>
      </c>
      <c r="FF220">
        <f t="shared" si="412"/>
        <v>7</v>
      </c>
      <c r="FG220">
        <f t="shared" si="413"/>
        <v>11</v>
      </c>
      <c r="FH220">
        <f t="shared" si="414"/>
        <v>0</v>
      </c>
      <c r="FI220">
        <f t="shared" si="415"/>
        <v>0</v>
      </c>
      <c r="FJ220">
        <f t="shared" si="416"/>
        <v>0</v>
      </c>
      <c r="FK220">
        <f t="shared" si="417"/>
        <v>0</v>
      </c>
      <c r="FL220" s="7" t="str">
        <f t="shared" si="389"/>
        <v>-----</v>
      </c>
      <c r="FM220" s="7" t="str">
        <f t="shared" si="390"/>
        <v>-----</v>
      </c>
      <c r="FN220" s="7" t="str">
        <f t="shared" si="391"/>
        <v>-----</v>
      </c>
      <c r="FO220" s="7" t="str">
        <f t="shared" si="392"/>
        <v>-----</v>
      </c>
      <c r="FP220" s="7" t="str">
        <f t="shared" si="393"/>
        <v>-----</v>
      </c>
      <c r="FQ220" s="7" t="str">
        <f t="shared" si="394"/>
        <v>-----</v>
      </c>
      <c r="FR220" s="13" t="str">
        <f>IF(FL220="-----","-----",(D220-Q220)/Q220)</f>
        <v>-----</v>
      </c>
      <c r="FS220" s="13" t="str">
        <f>IF(FM220="-----","-----",(Q220-R220)/R220)</f>
        <v>-----</v>
      </c>
      <c r="FT220" s="13" t="str">
        <f>IF(FN220="-----","-----",(R220-S220)/S220)</f>
        <v>-----</v>
      </c>
      <c r="FU220" s="13" t="str">
        <f>IF(FO220="-----","-----",(S220-T220)/T220)</f>
        <v>-----</v>
      </c>
      <c r="FV220" s="13" t="str">
        <f>IF(FP220="-----","-----",(T220-U220)/U220)</f>
        <v>-----</v>
      </c>
      <c r="FW220" s="13" t="str">
        <f>IF(FQ220="-----","-----",(U220-V220)/V220)</f>
        <v>-----</v>
      </c>
      <c r="FX220" s="7" t="str">
        <f t="shared" si="395"/>
        <v>-----</v>
      </c>
      <c r="FY220" s="7" t="str">
        <f t="shared" si="396"/>
        <v>-----</v>
      </c>
      <c r="FZ220" s="7" t="str">
        <f t="shared" si="397"/>
        <v>-----</v>
      </c>
      <c r="GA220" s="7" t="str">
        <f t="shared" si="398"/>
        <v>-----</v>
      </c>
      <c r="GB220" s="7" t="str">
        <f t="shared" si="399"/>
        <v>-----</v>
      </c>
      <c r="GC220" s="7" t="str">
        <f t="shared" si="400"/>
        <v>-----</v>
      </c>
      <c r="GD220" s="7" t="str">
        <f>IF(AND(BG220&gt;AA220,BG219&gt;AA219,BG218&gt;AA218,BG217&gt;AA217,BG216&gt;AA216,BG215&gt;AA215,BG214&gt;AA214,BG213&gt;AA213,BG212&gt;AA212,BG211&gt;AA211,BG210&gt;AA210,BG209&gt;AA209),"Bullish",IF(AND(BG220&lt;AA220,BG219&lt;AA219,BG218&lt;AA218,BG217&lt;AA217,BG216&lt;AA216,BG215&lt;AA215,BG214&lt;AA214,BG213&lt;AA213,BG212&lt;AA212,BG211&lt;AA211,BG210&lt;AA210,BG209&lt;AA209),"Bearish","-----"))</f>
        <v>-----</v>
      </c>
      <c r="GE220">
        <f>(Z220-BG220)/BG220</f>
        <v>-8.9619032384281503E-4</v>
      </c>
      <c r="GI220" s="7" t="str">
        <f>IF(Y220&gt;Z220,"Bullish","Bearish")</f>
        <v>Bullish</v>
      </c>
      <c r="GJ220" s="19" t="str">
        <f>IF(AND(D220&gt;Y220,D219&lt;Y219),"TEMA crossover","-----")</f>
        <v>-----</v>
      </c>
      <c r="GK220" s="19" t="str">
        <f>IF(AND(D220&lt;Y220,D219&gt;Y219),"TEMA crossunder","-----")</f>
        <v>-----</v>
      </c>
      <c r="GL220" s="20" t="str">
        <f>IF(GD220="Bearish","YES","-----")</f>
        <v>-----</v>
      </c>
      <c r="GM220" s="20" t="str">
        <f>IF(GH220="Reverse to Bearish","YES","-----")</f>
        <v>-----</v>
      </c>
      <c r="GN220" s="20" t="str">
        <f>IF(AND(GI220="Bullish",GI219="Bullish",GI218="Bullish",GI217="Bullish"),"YES","-----")</f>
        <v>-----</v>
      </c>
      <c r="GO220" s="20" t="str">
        <f>IF(OR(GK220="TEMA crossunder",GK219="TEMA crossunder",GK218="TEMA crossunder",GK217="TEMA crossunder"),"YES","-----")</f>
        <v>YES</v>
      </c>
      <c r="GP220" s="20" t="str">
        <f>IF(GD220="Bullish","YES","-----")</f>
        <v>-----</v>
      </c>
      <c r="GQ220" s="20" t="str">
        <f>IF(GH220="Reverse to Bullish","YES","-----")</f>
        <v>-----</v>
      </c>
      <c r="GR220" s="20" t="str">
        <f>IF(AND(GI220="Bearish",GI219="Bearish",GI218="Bearish",GI217="Bearish"),"YES","-----")</f>
        <v>-----</v>
      </c>
      <c r="GS220" s="20" t="str">
        <f>IF(OR(GJ220="TEMA crossover",GJ219="TEMA crossover",GJ218="TEMA crossover",GJ217="TEMA crossover"),"YES","-----")</f>
        <v>YES</v>
      </c>
      <c r="GT220" s="20" t="str">
        <f t="shared" si="418"/>
        <v>-----</v>
      </c>
      <c r="GU220" s="20" t="str">
        <f t="shared" si="419"/>
        <v>-----</v>
      </c>
      <c r="GV220" s="20" t="str">
        <f t="shared" si="420"/>
        <v>-----</v>
      </c>
      <c r="GW220" s="20" t="str">
        <f t="shared" si="421"/>
        <v>-----</v>
      </c>
      <c r="GX220" s="20" t="str">
        <f t="shared" si="422"/>
        <v>-----</v>
      </c>
      <c r="GY220" s="20" t="str">
        <f t="shared" si="423"/>
        <v>-----</v>
      </c>
      <c r="GZ220" s="7" t="str">
        <f>IF(G220&gt;BH220,"YES","-----")</f>
        <v>-----</v>
      </c>
      <c r="HA220" s="7" t="str">
        <f>IF(F220&lt;BI220,"YES","-----")</f>
        <v>-----</v>
      </c>
      <c r="HB220">
        <f>BH220-BI220</f>
        <v>6.3400000000001455</v>
      </c>
      <c r="HI220">
        <f t="shared" si="401"/>
        <v>-0.75701000000026397</v>
      </c>
      <c r="HJ220">
        <f t="shared" si="402"/>
        <v>5.5829899999998815</v>
      </c>
      <c r="HK220" s="7"/>
      <c r="HL220" s="7"/>
      <c r="HM220" s="7"/>
      <c r="HN220" s="7"/>
      <c r="HO220" s="7"/>
      <c r="HP220" s="7"/>
      <c r="HQ220" s="28">
        <f t="shared" si="425"/>
        <v>-0.68206999999983964</v>
      </c>
      <c r="HR220" s="28" t="str">
        <f t="shared" si="403"/>
        <v>Bear</v>
      </c>
      <c r="HS220">
        <f t="shared" si="404"/>
        <v>0.68206999999983964</v>
      </c>
    </row>
    <row r="221" spans="1:227" x14ac:dyDescent="0.55000000000000004">
      <c r="A221">
        <f>Validation!A220</f>
        <v>1772094000</v>
      </c>
      <c r="B221" t="str">
        <f>Price!B220</f>
        <v>XAUUSD</v>
      </c>
      <c r="C221" t="str">
        <f>Price!C220</f>
        <v>M5</v>
      </c>
      <c r="D221">
        <f>Price!D220</f>
        <v>5187.01</v>
      </c>
      <c r="E221">
        <f>Price!E220</f>
        <v>5187.24</v>
      </c>
      <c r="F221">
        <f>Price!F220</f>
        <v>5187.55</v>
      </c>
      <c r="G221">
        <f>Price!G220</f>
        <v>5184.9399999999996</v>
      </c>
      <c r="H221">
        <f>Price!H220</f>
        <v>402</v>
      </c>
      <c r="I221">
        <f>Diagonals!E220</f>
        <v>5186.38</v>
      </c>
      <c r="J221">
        <f>Diagonals!F220</f>
        <v>0</v>
      </c>
      <c r="K221">
        <f>Diagonals!G220</f>
        <v>0</v>
      </c>
      <c r="L221">
        <f>Diagonals!H220</f>
        <v>5169.55</v>
      </c>
      <c r="M221">
        <f>Diagonals!I220</f>
        <v>0</v>
      </c>
      <c r="N221">
        <f>Diagonals!J220</f>
        <v>0</v>
      </c>
      <c r="O221">
        <f>Diagonals!K220</f>
        <v>0</v>
      </c>
      <c r="P221">
        <f>Diagonals!L220</f>
        <v>0</v>
      </c>
      <c r="Q221">
        <f>Trendlines!E220</f>
        <v>5198.9799999999996</v>
      </c>
      <c r="R221">
        <f>Trendlines!F220</f>
        <v>5196.2</v>
      </c>
      <c r="S221">
        <f>Trendlines!G220</f>
        <v>5204.7</v>
      </c>
      <c r="T221">
        <f>Trendlines!H220</f>
        <v>5163.2700000000004</v>
      </c>
      <c r="U221">
        <f>Trendlines!I220</f>
        <v>5175.8500000000004</v>
      </c>
      <c r="V221">
        <f>Trendlines!J220</f>
        <v>5159.58</v>
      </c>
      <c r="W221">
        <f>Trendlines!K220</f>
        <v>0</v>
      </c>
      <c r="X221">
        <f>Trendlines!L220</f>
        <v>0</v>
      </c>
      <c r="Y221">
        <f>Tema_Hrma_Smma!E220</f>
        <v>5186.67</v>
      </c>
      <c r="Z221">
        <f>Tema_Hrma_Smma!F220</f>
        <v>5184.32</v>
      </c>
      <c r="AA221">
        <f>Tema_Hrma_Smma!G220</f>
        <v>5189.6499999999996</v>
      </c>
      <c r="AB221">
        <f>ZScore!H220</f>
        <v>-1</v>
      </c>
      <c r="AC221">
        <f>ZScore!I220</f>
        <v>0.99317</v>
      </c>
      <c r="AD221">
        <f>ZScore!J220</f>
        <v>3</v>
      </c>
      <c r="AE221">
        <f>HA!E220</f>
        <v>5186.62</v>
      </c>
      <c r="AF221">
        <f>HA!F220</f>
        <v>5187.55</v>
      </c>
      <c r="AG221">
        <f>HA!G220</f>
        <v>5184.9399999999996</v>
      </c>
      <c r="AH221">
        <f>HA!H220</f>
        <v>5186.68</v>
      </c>
      <c r="AI221">
        <f>HA!I220</f>
        <v>1</v>
      </c>
      <c r="AJ221">
        <f>HA!J220</f>
        <v>7.0000000000000007E-2</v>
      </c>
      <c r="AK221">
        <f>HA!K220</f>
        <v>-1.0538799999999999</v>
      </c>
      <c r="AL221">
        <f>HA!L220</f>
        <v>3</v>
      </c>
      <c r="AM221">
        <f>KC!E220</f>
        <v>5214.6950299999999</v>
      </c>
      <c r="AN221">
        <f>KC!F220</f>
        <v>5208.7423699999999</v>
      </c>
      <c r="AO221">
        <f>KC!G220</f>
        <v>5202.7897199999998</v>
      </c>
      <c r="AP221">
        <f>KC!H220</f>
        <v>5196.8370599999998</v>
      </c>
      <c r="AQ221">
        <f>KC!I220</f>
        <v>5190.8844099999997</v>
      </c>
      <c r="AR221">
        <f>KC!J220</f>
        <v>5185.8105999999998</v>
      </c>
      <c r="AS221">
        <f>KC!K220</f>
        <v>5179.8579399999999</v>
      </c>
      <c r="AT221">
        <f>KC!L220</f>
        <v>5173.9052899999997</v>
      </c>
      <c r="AU221">
        <f>KC!M220</f>
        <v>5167.9526400000004</v>
      </c>
      <c r="AV221">
        <f>KC!N220</f>
        <v>5161.9999799999996</v>
      </c>
      <c r="AW221">
        <f>SR_Levels!E220</f>
        <v>5178.6000000000004</v>
      </c>
      <c r="AX221">
        <f>SR_Levels!F220</f>
        <v>5161.8900000000003</v>
      </c>
      <c r="AY221">
        <f>SR_Levels!G220</f>
        <v>5135.8500000000004</v>
      </c>
      <c r="AZ221">
        <f>SR_Levels!H220</f>
        <v>0</v>
      </c>
      <c r="BA221">
        <f>SR_Levels!I220</f>
        <v>5193.3500000000004</v>
      </c>
      <c r="BB221">
        <f>SR_Levels!J220</f>
        <v>5205.3100000000004</v>
      </c>
      <c r="BC221">
        <f>SR_Levels!K220</f>
        <v>0</v>
      </c>
      <c r="BD221">
        <f>SR_Levels!L220</f>
        <v>0</v>
      </c>
      <c r="BE221">
        <f>ZigZag!E220</f>
        <v>0</v>
      </c>
      <c r="BF221">
        <f>ZigZag!F220</f>
        <v>0</v>
      </c>
      <c r="BG221">
        <f>ZigZag!G220</f>
        <v>5188.4799999999996</v>
      </c>
      <c r="BH221">
        <f>Dual_Tema!E220</f>
        <v>5188.75</v>
      </c>
      <c r="BI221">
        <f>Dual_Tema!F220</f>
        <v>5184.1099999999997</v>
      </c>
      <c r="BJ221">
        <f>Pinbar!E220</f>
        <v>1</v>
      </c>
      <c r="BK221">
        <f>SSA!E220</f>
        <v>5182.2341500000002</v>
      </c>
      <c r="BL221">
        <f>SSA!F220</f>
        <v>5183.3516099999997</v>
      </c>
      <c r="BN221" t="str">
        <f t="shared" si="424"/>
        <v>Red Candle</v>
      </c>
      <c r="BO221" s="34">
        <f t="shared" si="426"/>
        <v>6.3854003896834932E-4</v>
      </c>
      <c r="BP221" s="34">
        <f t="shared" si="428"/>
        <v>1.8704059359353487E-4</v>
      </c>
      <c r="BQ221" s="34">
        <f t="shared" si="436"/>
        <v>-1.0880743202904553E-3</v>
      </c>
      <c r="BR221" s="34">
        <f t="shared" si="438"/>
        <v>-1.8147039126785725E-3</v>
      </c>
      <c r="BS221" s="35">
        <f t="shared" si="427"/>
        <v>1.0639503605380796E-4</v>
      </c>
      <c r="BT221" s="35">
        <f t="shared" si="429"/>
        <v>1.5585380090943346E-5</v>
      </c>
      <c r="BU221" s="35">
        <f t="shared" si="437"/>
        <v>-6.0479654526268689E-5</v>
      </c>
      <c r="BV221" s="35">
        <f t="shared" si="439"/>
        <v>-7.5678489679043004E-5</v>
      </c>
      <c r="BW221" s="27">
        <v>96</v>
      </c>
      <c r="BX221">
        <f>F221-G221</f>
        <v>2.6100000000005821</v>
      </c>
      <c r="BY221">
        <f>ABS(F221-D220)</f>
        <v>0.3000000000001819</v>
      </c>
      <c r="BZ221">
        <f>ABS(G221-D220)</f>
        <v>2.3100000000004002</v>
      </c>
      <c r="CA221">
        <f t="shared" si="405"/>
        <v>2.6100000000005821</v>
      </c>
      <c r="CB221">
        <f t="shared" si="430"/>
        <v>5.0750000000000126</v>
      </c>
      <c r="CC221">
        <f t="shared" si="433"/>
        <v>5.0435448352224137</v>
      </c>
      <c r="CD221">
        <f t="shared" si="431"/>
        <v>3.145516477759891E-2</v>
      </c>
      <c r="CE221">
        <f t="shared" si="434"/>
        <v>1</v>
      </c>
      <c r="CF221">
        <f t="shared" si="435"/>
        <v>13</v>
      </c>
      <c r="CG221" s="7" t="str">
        <f t="shared" si="432"/>
        <v>High Volatility Period</v>
      </c>
      <c r="CI221" s="27"/>
      <c r="CJ221" s="27"/>
      <c r="CK221" s="27"/>
      <c r="CL221" s="27"/>
      <c r="CM221" s="27"/>
      <c r="CN221" s="27"/>
      <c r="CO221" s="27"/>
      <c r="CP221" s="27"/>
      <c r="CQ221" s="27"/>
      <c r="CR221" s="27"/>
      <c r="CS221" s="27"/>
      <c r="CZ221" s="7" t="str">
        <f>IF(AND(D221&gt;BH221,D221&gt;E221),"Bullish Trigger","-----")</f>
        <v>-----</v>
      </c>
      <c r="DA221" s="7" t="str">
        <f>IF(AND(D221&lt;BI221,D221&lt;E221),"Bearish Trigger","-----")</f>
        <v>-----</v>
      </c>
      <c r="DB221" s="13" t="str">
        <f>IF(AND(W221=BE221,W221&gt;0,BE221&gt;0),"Important High","------")</f>
        <v>------</v>
      </c>
      <c r="DC221" s="13" t="str">
        <f>IF(AND(X221=BF221,X221&gt;0,BF221&gt;0),"Important Low","------")</f>
        <v>------</v>
      </c>
      <c r="DD221" s="7" t="str">
        <f>IF(AND(DB221="Important High",DC221="-----",BJ221=1),"Imp High Rej","-----")</f>
        <v>-----</v>
      </c>
      <c r="DE221" s="7" t="str">
        <f>IF(AND(DB221="-----",DC221="Important Low",BJ221=1),"Imp Low Rej","-----")</f>
        <v>-----</v>
      </c>
      <c r="DF221" s="7" t="str">
        <f>IF(Y221&gt;AM221,"Overbought",IF(Y221&gt;AO221,"Bullish Momentum",IF(Y221&gt;AQ221,"Flat Momentum","-----")))</f>
        <v>-----</v>
      </c>
      <c r="DG221" s="7" t="str">
        <f>IF(Y221&lt;AV221,"Oversold",IF(Y221&lt;AT221,"Bearish Momentum",IF(Y221&lt;AR221,"Flat Momentum","-----")))</f>
        <v>-----</v>
      </c>
      <c r="DH221" s="7" t="str">
        <f>IF(AND(DF221="Overbought",AD221=2),"Culminated Thrust","-----")</f>
        <v>-----</v>
      </c>
      <c r="DI221" s="7" t="str">
        <f>IF(AND(DG221="Oversold",AD221=5),"Culminated Thrust","-----")</f>
        <v>-----</v>
      </c>
      <c r="DJ221" s="14">
        <f>(Q221-$D221)/$D221</f>
        <v>2.3076878587084551E-3</v>
      </c>
      <c r="DK221" s="14">
        <f>(R221-$D221)/$D221</f>
        <v>1.7717336191755172E-3</v>
      </c>
      <c r="DL221" s="14">
        <f>(S221-$D221)/$D221</f>
        <v>3.4104426249418449E-3</v>
      </c>
      <c r="DM221" s="14">
        <f>(T221-$D221)/$D221</f>
        <v>-4.5768178584579136E-3</v>
      </c>
      <c r="DN221" s="14">
        <f>(U221-$D221)/$D221</f>
        <v>-2.1515285299237622E-3</v>
      </c>
      <c r="DO221" s="14">
        <f>(V221-$D221)/$D221</f>
        <v>-5.2882103562553939E-3</v>
      </c>
      <c r="DP221" s="14">
        <f t="shared" si="373"/>
        <v>3.4104426249418449E-3</v>
      </c>
      <c r="DQ221" s="14">
        <f t="shared" si="374"/>
        <v>2.3076878587084551E-3</v>
      </c>
      <c r="DR221" s="14">
        <f t="shared" si="375"/>
        <v>1.7717336191755172E-3</v>
      </c>
      <c r="DS221" s="14">
        <f t="shared" si="376"/>
        <v>-2.1515285299237622E-3</v>
      </c>
      <c r="DT221" s="14">
        <f t="shared" si="377"/>
        <v>-4.5768178584579136E-3</v>
      </c>
      <c r="DU221" s="14">
        <f t="shared" si="378"/>
        <v>-5.2882103562553939E-3</v>
      </c>
      <c r="DV221" t="str">
        <f>IF($D221&gt;Q221,"SUP","RES")</f>
        <v>RES</v>
      </c>
      <c r="DW221" t="str">
        <f>IF($D221&gt;R221,"SUP","RES")</f>
        <v>RES</v>
      </c>
      <c r="DX221" t="str">
        <f>IF($D221&gt;S221,"SUP","RES")</f>
        <v>RES</v>
      </c>
      <c r="DY221" t="str">
        <f>IF($D221&gt;T221,"SUP","RES")</f>
        <v>SUP</v>
      </c>
      <c r="DZ221" t="str">
        <f>IF($D221&gt;U221,"SUP","RES")</f>
        <v>SUP</v>
      </c>
      <c r="EA221" t="str">
        <f>IF($D221&gt;V221,"SUP","RES")</f>
        <v>SUP</v>
      </c>
      <c r="EB221" s="7">
        <f t="shared" si="379"/>
        <v>3</v>
      </c>
      <c r="EC221" s="7">
        <f t="shared" si="380"/>
        <v>3</v>
      </c>
      <c r="ED221" s="13" t="str">
        <f t="shared" si="381"/>
        <v>-----</v>
      </c>
      <c r="EE221" s="13" t="str">
        <f t="shared" si="382"/>
        <v>-----</v>
      </c>
      <c r="EF221" s="7">
        <f>IF(OR(ED221="All Sup",EE221="All Res"),"na",((D221-MIN(Q221:V221))/(MAX(Q221:V221)-MIN(Q221:V221))))</f>
        <v>0.60793439716312847</v>
      </c>
      <c r="EG221">
        <v>1.4999999999999999E-4</v>
      </c>
      <c r="EH221">
        <f>Q221*(1+$EG221)</f>
        <v>5199.7598470000003</v>
      </c>
      <c r="EI221">
        <f>Q221*(1-$EG221)</f>
        <v>5198.2001529999998</v>
      </c>
      <c r="EJ221">
        <f>R221*(1+$EG221)</f>
        <v>5196.9794300000003</v>
      </c>
      <c r="EK221">
        <f>R221*(1-$EG221)</f>
        <v>5195.4205700000002</v>
      </c>
      <c r="EL221">
        <f>S221*(1+$EG221)</f>
        <v>5205.4807049999999</v>
      </c>
      <c r="EM221">
        <f>S221*(1-$EG221)</f>
        <v>5203.9192949999997</v>
      </c>
      <c r="EN221">
        <f>T221*(1+$EG221)</f>
        <v>5164.0444905000013</v>
      </c>
      <c r="EO221">
        <f>T221*(1-$EG221)</f>
        <v>5162.4955095000005</v>
      </c>
      <c r="EP221">
        <f>U221*(1+$EG221)</f>
        <v>5176.6263775000007</v>
      </c>
      <c r="EQ221">
        <f>U221*(1-$EG221)</f>
        <v>5175.0736225000001</v>
      </c>
      <c r="ER221">
        <f>V221*(1+$EG221)</f>
        <v>5160.3539370000008</v>
      </c>
      <c r="ES221">
        <f>V221*(1-$EG221)</f>
        <v>5158.806063</v>
      </c>
      <c r="ET221" s="7" t="str">
        <f t="shared" si="383"/>
        <v>-----</v>
      </c>
      <c r="EU221" s="7" t="str">
        <f t="shared" si="384"/>
        <v>-----</v>
      </c>
      <c r="EV221" s="7" t="str">
        <f t="shared" si="385"/>
        <v>-----</v>
      </c>
      <c r="EW221" s="7" t="str">
        <f t="shared" si="386"/>
        <v>-----</v>
      </c>
      <c r="EX221" s="7" t="str">
        <f t="shared" si="387"/>
        <v>-----</v>
      </c>
      <c r="EY221" s="7" t="str">
        <f t="shared" si="388"/>
        <v>-----</v>
      </c>
      <c r="EZ221">
        <f t="shared" si="406"/>
        <v>26</v>
      </c>
      <c r="FA221">
        <f t="shared" si="407"/>
        <v>19</v>
      </c>
      <c r="FB221">
        <f t="shared" si="408"/>
        <v>219</v>
      </c>
      <c r="FC221">
        <f t="shared" si="409"/>
        <v>219</v>
      </c>
      <c r="FD221">
        <f t="shared" si="410"/>
        <v>219</v>
      </c>
      <c r="FE221">
        <f t="shared" si="411"/>
        <v>219</v>
      </c>
      <c r="FF221">
        <f t="shared" si="412"/>
        <v>7</v>
      </c>
      <c r="FG221">
        <f t="shared" si="413"/>
        <v>11</v>
      </c>
      <c r="FH221">
        <f t="shared" si="414"/>
        <v>0</v>
      </c>
      <c r="FI221">
        <f t="shared" si="415"/>
        <v>0</v>
      </c>
      <c r="FJ221">
        <f t="shared" si="416"/>
        <v>0</v>
      </c>
      <c r="FK221">
        <f t="shared" si="417"/>
        <v>0</v>
      </c>
      <c r="FL221" s="7" t="str">
        <f t="shared" si="389"/>
        <v>-----</v>
      </c>
      <c r="FM221" s="7" t="str">
        <f t="shared" si="390"/>
        <v>-----</v>
      </c>
      <c r="FN221" s="7" t="str">
        <f t="shared" si="391"/>
        <v>-----</v>
      </c>
      <c r="FO221" s="7" t="str">
        <f t="shared" si="392"/>
        <v>-----</v>
      </c>
      <c r="FP221" s="7" t="str">
        <f t="shared" si="393"/>
        <v>-----</v>
      </c>
      <c r="FQ221" s="7" t="str">
        <f t="shared" si="394"/>
        <v>-----</v>
      </c>
      <c r="FR221" s="13" t="str">
        <f>IF(FL221="-----","-----",(D221-Q221)/Q221)</f>
        <v>-----</v>
      </c>
      <c r="FS221" s="13" t="str">
        <f>IF(FM221="-----","-----",(Q221-R221)/R221)</f>
        <v>-----</v>
      </c>
      <c r="FT221" s="13" t="str">
        <f>IF(FN221="-----","-----",(R221-S221)/S221)</f>
        <v>-----</v>
      </c>
      <c r="FU221" s="13" t="str">
        <f>IF(FO221="-----","-----",(S221-T221)/T221)</f>
        <v>-----</v>
      </c>
      <c r="FV221" s="13" t="str">
        <f>IF(FP221="-----","-----",(T221-U221)/U221)</f>
        <v>-----</v>
      </c>
      <c r="FW221" s="13" t="str">
        <f>IF(FQ221="-----","-----",(U221-V221)/V221)</f>
        <v>-----</v>
      </c>
      <c r="FX221" s="7" t="str">
        <f t="shared" si="395"/>
        <v>-----</v>
      </c>
      <c r="FY221" s="7" t="str">
        <f t="shared" si="396"/>
        <v>-----</v>
      </c>
      <c r="FZ221" s="7" t="str">
        <f t="shared" si="397"/>
        <v>-----</v>
      </c>
      <c r="GA221" s="7" t="str">
        <f t="shared" si="398"/>
        <v>-----</v>
      </c>
      <c r="GB221" s="7" t="str">
        <f t="shared" si="399"/>
        <v>-----</v>
      </c>
      <c r="GC221" s="7" t="str">
        <f t="shared" si="400"/>
        <v>-----</v>
      </c>
      <c r="GD221" s="7" t="str">
        <f>IF(AND(BG221&gt;AA221,BG220&gt;AA220,BG219&gt;AA219,BG218&gt;AA218,BG217&gt;AA217,BG216&gt;AA216,BG215&gt;AA215,BG214&gt;AA214,BG213&gt;AA213,BG212&gt;AA212,BG211&gt;AA211,BG210&gt;AA210),"Bullish",IF(AND(BG221&lt;AA221,BG220&lt;AA220,BG219&lt;AA219,BG218&lt;AA218,BG217&lt;AA217,BG216&lt;AA216,BG215&lt;AA215,BG214&lt;AA214,BG213&lt;AA213,BG212&lt;AA212,BG211&lt;AA211,BG210&lt;AA210),"Bearish","-----"))</f>
        <v>-----</v>
      </c>
      <c r="GE221">
        <f>(Z221-BG221)/BG221</f>
        <v>-8.0177624275314834E-4</v>
      </c>
      <c r="GI221" s="7" t="str">
        <f>IF(Y221&gt;Z221,"Bullish","Bearish")</f>
        <v>Bullish</v>
      </c>
      <c r="GJ221" s="19" t="str">
        <f>IF(AND(D221&gt;Y221,D220&lt;Y220),"TEMA crossover","-----")</f>
        <v>-----</v>
      </c>
      <c r="GK221" s="19" t="str">
        <f>IF(AND(D221&lt;Y221,D220&gt;Y220),"TEMA crossunder","-----")</f>
        <v>-----</v>
      </c>
      <c r="GL221" s="20" t="str">
        <f>IF(GD221="Bearish","YES","-----")</f>
        <v>-----</v>
      </c>
      <c r="GM221" s="20" t="str">
        <f>IF(GH221="Reverse to Bearish","YES","-----")</f>
        <v>-----</v>
      </c>
      <c r="GN221" s="20" t="str">
        <f>IF(AND(GI221="Bullish",GI220="Bullish",GI219="Bullish",GI218="Bullish"),"YES","-----")</f>
        <v>-----</v>
      </c>
      <c r="GO221" s="20" t="str">
        <f>IF(OR(GK221="TEMA crossunder",GK220="TEMA crossunder",GK219="TEMA crossunder",GK218="TEMA crossunder"),"YES","-----")</f>
        <v>-----</v>
      </c>
      <c r="GP221" s="20" t="str">
        <f>IF(GD221="Bullish","YES","-----")</f>
        <v>-----</v>
      </c>
      <c r="GQ221" s="20" t="str">
        <f>IF(GH221="Reverse to Bullish","YES","-----")</f>
        <v>-----</v>
      </c>
      <c r="GR221" s="20" t="str">
        <f>IF(AND(GI221="Bearish",GI220="Bearish",GI219="Bearish",GI218="Bearish"),"YES","-----")</f>
        <v>-----</v>
      </c>
      <c r="GS221" s="20" t="str">
        <f>IF(OR(GJ221="TEMA crossover",GJ220="TEMA crossover",GJ219="TEMA crossover",GJ218="TEMA crossover"),"YES","-----")</f>
        <v>YES</v>
      </c>
      <c r="GT221" s="20" t="str">
        <f t="shared" si="418"/>
        <v>-----</v>
      </c>
      <c r="GU221" s="20" t="str">
        <f t="shared" si="419"/>
        <v>-----</v>
      </c>
      <c r="GV221" s="20" t="str">
        <f t="shared" si="420"/>
        <v>-----</v>
      </c>
      <c r="GW221" s="20" t="str">
        <f t="shared" si="421"/>
        <v>-----</v>
      </c>
      <c r="GX221" s="20" t="str">
        <f t="shared" si="422"/>
        <v>-----</v>
      </c>
      <c r="GY221" s="20" t="str">
        <f t="shared" si="423"/>
        <v>-----</v>
      </c>
      <c r="GZ221" s="7" t="str">
        <f>IF(G221&gt;BH221,"YES","-----")</f>
        <v>-----</v>
      </c>
      <c r="HA221" s="7" t="str">
        <f>IF(F221&lt;BI221,"YES","-----")</f>
        <v>-----</v>
      </c>
      <c r="HB221">
        <f>BH221-BI221</f>
        <v>4.6400000000003274</v>
      </c>
      <c r="HI221">
        <f t="shared" si="401"/>
        <v>1.8758499999994456</v>
      </c>
      <c r="HJ221">
        <f t="shared" si="402"/>
        <v>6.515849999999773</v>
      </c>
      <c r="HK221" s="7"/>
      <c r="HL221" s="7"/>
      <c r="HM221" s="7"/>
      <c r="HN221" s="7"/>
      <c r="HO221" s="7"/>
      <c r="HP221" s="7"/>
      <c r="HQ221" s="28">
        <f t="shared" si="425"/>
        <v>-1.1174599999994825</v>
      </c>
      <c r="HR221" s="28" t="str">
        <f t="shared" si="403"/>
        <v>Bear</v>
      </c>
      <c r="HS221">
        <f t="shared" si="404"/>
        <v>1.1174599999994825</v>
      </c>
    </row>
    <row r="222" spans="1:227" x14ac:dyDescent="0.55000000000000004">
      <c r="A222">
        <f>Validation!A221</f>
        <v>1772094300</v>
      </c>
      <c r="B222" t="str">
        <f>Price!B221</f>
        <v>XAUUSD</v>
      </c>
      <c r="C222" t="str">
        <f>Price!C221</f>
        <v>M5</v>
      </c>
      <c r="D222">
        <f>Price!D221</f>
        <v>5176.99</v>
      </c>
      <c r="E222">
        <f>Price!E221</f>
        <v>5187.0200000000004</v>
      </c>
      <c r="F222">
        <f>Price!F221</f>
        <v>5187.6899999999996</v>
      </c>
      <c r="G222">
        <f>Price!G221</f>
        <v>5175.41</v>
      </c>
      <c r="H222">
        <f>Price!H221</f>
        <v>671</v>
      </c>
      <c r="I222">
        <f>Diagonals!E221</f>
        <v>5186.5600000000004</v>
      </c>
      <c r="J222">
        <f>Diagonals!F221</f>
        <v>0</v>
      </c>
      <c r="K222">
        <f>Diagonals!G221</f>
        <v>0</v>
      </c>
      <c r="L222">
        <f>Diagonals!H221</f>
        <v>5169.2299999999996</v>
      </c>
      <c r="M222">
        <f>Diagonals!I221</f>
        <v>0</v>
      </c>
      <c r="N222">
        <f>Diagonals!J221</f>
        <v>0</v>
      </c>
      <c r="O222">
        <f>Diagonals!K221</f>
        <v>0</v>
      </c>
      <c r="P222">
        <f>Diagonals!L221</f>
        <v>0</v>
      </c>
      <c r="Q222">
        <f>Trendlines!E221</f>
        <v>5198.99</v>
      </c>
      <c r="R222">
        <f>Trendlines!F221</f>
        <v>5196.18</v>
      </c>
      <c r="S222">
        <f>Trendlines!G221</f>
        <v>5204.68</v>
      </c>
      <c r="T222">
        <f>Trendlines!H221</f>
        <v>5163.3500000000004</v>
      </c>
      <c r="U222">
        <f>Trendlines!I221</f>
        <v>5175.87</v>
      </c>
      <c r="V222">
        <f>Trendlines!J221</f>
        <v>5159.62</v>
      </c>
      <c r="W222">
        <f>Trendlines!K221</f>
        <v>0</v>
      </c>
      <c r="X222">
        <f>Trendlines!L221</f>
        <v>0</v>
      </c>
      <c r="Y222">
        <f>Tema_Hrma_Smma!E221</f>
        <v>5183.68</v>
      </c>
      <c r="Z222">
        <f>Tema_Hrma_Smma!F221</f>
        <v>5183.8999999999996</v>
      </c>
      <c r="AA222">
        <f>Tema_Hrma_Smma!G221</f>
        <v>5189.47</v>
      </c>
      <c r="AB222">
        <f>ZScore!H221</f>
        <v>-1</v>
      </c>
      <c r="AC222">
        <f>ZScore!I221</f>
        <v>2.5729600000000001</v>
      </c>
      <c r="AD222">
        <f>ZScore!J221</f>
        <v>5</v>
      </c>
      <c r="AE222">
        <f>HA!E221</f>
        <v>5186.6499999999996</v>
      </c>
      <c r="AF222">
        <f>HA!F221</f>
        <v>5187.6899999999996</v>
      </c>
      <c r="AG222">
        <f>HA!G221</f>
        <v>5175.41</v>
      </c>
      <c r="AH222">
        <f>HA!H221</f>
        <v>5181.78</v>
      </c>
      <c r="AI222">
        <f>HA!I221</f>
        <v>-1</v>
      </c>
      <c r="AJ222">
        <f>HA!J221</f>
        <v>4.87</v>
      </c>
      <c r="AK222">
        <f>HA!K221</f>
        <v>0.84928000000000003</v>
      </c>
      <c r="AL222">
        <f>HA!L221</f>
        <v>-1</v>
      </c>
      <c r="AM222">
        <f>KC!E221</f>
        <v>5214.5415000000003</v>
      </c>
      <c r="AN222">
        <f>KC!F221</f>
        <v>5208.5413799999997</v>
      </c>
      <c r="AO222">
        <f>KC!G221</f>
        <v>5202.5412500000002</v>
      </c>
      <c r="AP222">
        <f>KC!H221</f>
        <v>5196.5411299999996</v>
      </c>
      <c r="AQ222">
        <f>KC!I221</f>
        <v>5190.5410099999999</v>
      </c>
      <c r="AR222">
        <f>KC!J221</f>
        <v>5185.2836600000001</v>
      </c>
      <c r="AS222">
        <f>KC!K221</f>
        <v>5179.2835299999997</v>
      </c>
      <c r="AT222">
        <f>KC!L221</f>
        <v>5173.28341</v>
      </c>
      <c r="AU222">
        <f>KC!M221</f>
        <v>5167.2832900000003</v>
      </c>
      <c r="AV222">
        <f>KC!N221</f>
        <v>5161.28316</v>
      </c>
      <c r="AW222">
        <f>SR_Levels!E221</f>
        <v>5161.8900000000003</v>
      </c>
      <c r="AX222">
        <f>SR_Levels!F221</f>
        <v>5135.8500000000004</v>
      </c>
      <c r="AY222">
        <f>SR_Levels!G221</f>
        <v>0</v>
      </c>
      <c r="AZ222">
        <f>SR_Levels!H221</f>
        <v>0</v>
      </c>
      <c r="BA222">
        <f>SR_Levels!I221</f>
        <v>5178.6000000000004</v>
      </c>
      <c r="BB222">
        <f>SR_Levels!J221</f>
        <v>5193.3500000000004</v>
      </c>
      <c r="BC222">
        <f>SR_Levels!K221</f>
        <v>5205.3100000000004</v>
      </c>
      <c r="BD222">
        <f>SR_Levels!L221</f>
        <v>0</v>
      </c>
      <c r="BE222">
        <f>ZigZag!E221</f>
        <v>0</v>
      </c>
      <c r="BF222">
        <f>ZigZag!F221</f>
        <v>0</v>
      </c>
      <c r="BG222">
        <f>ZigZag!G221</f>
        <v>5187.88</v>
      </c>
      <c r="BH222">
        <f>Dual_Tema!E221</f>
        <v>5188.41</v>
      </c>
      <c r="BI222">
        <f>Dual_Tema!F221</f>
        <v>5180.1400000000003</v>
      </c>
      <c r="BJ222">
        <f>Pinbar!E221</f>
        <v>0</v>
      </c>
      <c r="BK222">
        <f>SSA!E221</f>
        <v>5180.3831499999997</v>
      </c>
      <c r="BL222">
        <f>SSA!F221</f>
        <v>5181.8673799999997</v>
      </c>
      <c r="BN222" t="str">
        <f t="shared" si="424"/>
        <v>Red Candle</v>
      </c>
      <c r="BO222" s="34">
        <f t="shared" si="426"/>
        <v>-1.7412196636342747E-3</v>
      </c>
      <c r="BP222" s="34">
        <f t="shared" si="428"/>
        <v>-1.5217324219655159E-3</v>
      </c>
      <c r="BQ222" s="34">
        <f t="shared" si="436"/>
        <v>-3.1329068831524864E-3</v>
      </c>
      <c r="BR222" s="34">
        <f t="shared" si="438"/>
        <v>-3.1770543507352311E-3</v>
      </c>
      <c r="BS222" s="35">
        <f t="shared" si="427"/>
        <v>-2.9041404644070123E-4</v>
      </c>
      <c r="BT222" s="35">
        <f t="shared" si="429"/>
        <v>-1.2689956696032567E-4</v>
      </c>
      <c r="BU222" s="35">
        <f t="shared" si="437"/>
        <v>-1.7430840152521387E-4</v>
      </c>
      <c r="BV222" s="35">
        <f t="shared" si="439"/>
        <v>-1.3257920655129762E-4</v>
      </c>
      <c r="BW222" s="27">
        <v>96</v>
      </c>
      <c r="BX222">
        <f>F222-G222</f>
        <v>12.279999999999745</v>
      </c>
      <c r="BY222">
        <f>ABS(F222-D221)</f>
        <v>0.67999999999938154</v>
      </c>
      <c r="BZ222">
        <f>ABS(G222-D221)</f>
        <v>11.600000000000364</v>
      </c>
      <c r="CA222">
        <f t="shared" si="405"/>
        <v>12.279999999999745</v>
      </c>
      <c r="CB222">
        <f t="shared" si="430"/>
        <v>5.5542857142856645</v>
      </c>
      <c r="CC222">
        <f t="shared" si="433"/>
        <v>5.5604344898493654</v>
      </c>
      <c r="CD222">
        <f t="shared" si="431"/>
        <v>-6.148775563700859E-3</v>
      </c>
      <c r="CE222">
        <f t="shared" si="434"/>
        <v>-1</v>
      </c>
      <c r="CF222">
        <f t="shared" si="435"/>
        <v>-1</v>
      </c>
      <c r="CG222" s="7" t="str">
        <f t="shared" si="432"/>
        <v>-----</v>
      </c>
      <c r="CI222" s="27"/>
      <c r="CJ222" s="27"/>
      <c r="CK222" s="27"/>
      <c r="CL222" s="27"/>
      <c r="CM222" s="27"/>
      <c r="CN222" s="27"/>
      <c r="CO222" s="27"/>
      <c r="CP222" s="27"/>
      <c r="CQ222" s="27"/>
      <c r="CR222" s="27"/>
      <c r="CS222" s="27"/>
      <c r="CZ222" s="7" t="str">
        <f>IF(AND(D222&gt;BH222,D222&gt;E222),"Bullish Trigger","-----")</f>
        <v>-----</v>
      </c>
      <c r="DA222" s="7" t="str">
        <f>IF(AND(D222&lt;BI222,D222&lt;E222),"Bearish Trigger","-----")</f>
        <v>Bearish Trigger</v>
      </c>
      <c r="DB222" s="13" t="str">
        <f>IF(AND(W222=BE222,W222&gt;0,BE222&gt;0),"Important High","------")</f>
        <v>------</v>
      </c>
      <c r="DC222" s="13" t="str">
        <f>IF(AND(X222=BF222,X222&gt;0,BF222&gt;0),"Important Low","------")</f>
        <v>------</v>
      </c>
      <c r="DD222" s="7" t="str">
        <f>IF(AND(DB222="Important High",DC222="-----",BJ222=1),"Imp High Rej","-----")</f>
        <v>-----</v>
      </c>
      <c r="DE222" s="7" t="str">
        <f>IF(AND(DB222="-----",DC222="Important Low",BJ222=1),"Imp Low Rej","-----")</f>
        <v>-----</v>
      </c>
      <c r="DF222" s="7" t="str">
        <f>IF(Y222&gt;AM222,"Overbought",IF(Y222&gt;AO222,"Bullish Momentum",IF(Y222&gt;AQ222,"Flat Momentum","-----")))</f>
        <v>-----</v>
      </c>
      <c r="DG222" s="7" t="str">
        <f>IF(Y222&lt;AV222,"Oversold",IF(Y222&lt;AT222,"Bearish Momentum",IF(Y222&lt;AR222,"Flat Momentum","-----")))</f>
        <v>Flat Momentum</v>
      </c>
      <c r="DH222" s="7" t="str">
        <f>IF(AND(DF222="Overbought",AD222=2),"Culminated Thrust","-----")</f>
        <v>-----</v>
      </c>
      <c r="DI222" s="7" t="str">
        <f>IF(AND(DG222="Oversold",AD222=5),"Culminated Thrust","-----")</f>
        <v>-----</v>
      </c>
      <c r="DJ222" s="14">
        <f>(Q222-$D222)/$D222</f>
        <v>4.2495735939223371E-3</v>
      </c>
      <c r="DK222" s="14">
        <f>(R222-$D222)/$D222</f>
        <v>3.7067871485169006E-3</v>
      </c>
      <c r="DL222" s="14">
        <f>(S222-$D222)/$D222</f>
        <v>5.3486678552596223E-3</v>
      </c>
      <c r="DM222" s="14">
        <f>(T222-$D222)/$D222</f>
        <v>-2.6347356282317366E-3</v>
      </c>
      <c r="DN222" s="14">
        <f>(U222-$D222)/$D222</f>
        <v>-2.1634192841784336E-4</v>
      </c>
      <c r="DO222" s="14">
        <f>(V222-$D222)/$D222</f>
        <v>-3.3552315148377516E-3</v>
      </c>
      <c r="DP222" s="14">
        <f t="shared" si="373"/>
        <v>5.3486678552596223E-3</v>
      </c>
      <c r="DQ222" s="14">
        <f t="shared" si="374"/>
        <v>4.2495735939223371E-3</v>
      </c>
      <c r="DR222" s="14">
        <f t="shared" si="375"/>
        <v>3.7067871485169006E-3</v>
      </c>
      <c r="DS222" s="14">
        <f t="shared" si="376"/>
        <v>-2.1634192841784336E-4</v>
      </c>
      <c r="DT222" s="14">
        <f t="shared" si="377"/>
        <v>-2.6347356282317366E-3</v>
      </c>
      <c r="DU222" s="14">
        <f t="shared" si="378"/>
        <v>-3.3552315148377516E-3</v>
      </c>
      <c r="DV222" t="str">
        <f>IF($D222&gt;Q222,"SUP","RES")</f>
        <v>RES</v>
      </c>
      <c r="DW222" t="str">
        <f>IF($D222&gt;R222,"SUP","RES")</f>
        <v>RES</v>
      </c>
      <c r="DX222" t="str">
        <f>IF($D222&gt;S222,"SUP","RES")</f>
        <v>RES</v>
      </c>
      <c r="DY222" t="str">
        <f>IF($D222&gt;T222,"SUP","RES")</f>
        <v>SUP</v>
      </c>
      <c r="DZ222" t="str">
        <f>IF($D222&gt;U222,"SUP","RES")</f>
        <v>SUP</v>
      </c>
      <c r="EA222" t="str">
        <f>IF($D222&gt;V222,"SUP","RES")</f>
        <v>SUP</v>
      </c>
      <c r="EB222" s="7">
        <f t="shared" si="379"/>
        <v>3</v>
      </c>
      <c r="EC222" s="7">
        <f t="shared" si="380"/>
        <v>3</v>
      </c>
      <c r="ED222" s="13" t="str">
        <f t="shared" si="381"/>
        <v>-----</v>
      </c>
      <c r="EE222" s="13" t="str">
        <f t="shared" si="382"/>
        <v>-----</v>
      </c>
      <c r="EF222" s="7">
        <f>IF(OR(ED222="All Sup",EE222="All Res"),"na",((D222-MIN(Q222:V222))/(MAX(Q222:V222)-MIN(Q222:V222))))</f>
        <v>0.38548601864180509</v>
      </c>
      <c r="EG222">
        <v>1.4999999999999999E-4</v>
      </c>
      <c r="EH222">
        <f>Q222*(1+$EG222)</f>
        <v>5199.7698485000001</v>
      </c>
      <c r="EI222">
        <f>Q222*(1-$EG222)</f>
        <v>5198.2101514999995</v>
      </c>
      <c r="EJ222">
        <f>R222*(1+$EG222)</f>
        <v>5196.9594270000007</v>
      </c>
      <c r="EK222">
        <f>R222*(1-$EG222)</f>
        <v>5195.4005730000008</v>
      </c>
      <c r="EL222">
        <f>S222*(1+$EG222)</f>
        <v>5205.4607020000012</v>
      </c>
      <c r="EM222">
        <f>S222*(1-$EG222)</f>
        <v>5203.8992980000003</v>
      </c>
      <c r="EN222">
        <f>T222*(1+$EG222)</f>
        <v>5164.1245025000007</v>
      </c>
      <c r="EO222">
        <f>T222*(1-$EG222)</f>
        <v>5162.5754975000009</v>
      </c>
      <c r="EP222">
        <f>U222*(1+$EG222)</f>
        <v>5176.6463805000003</v>
      </c>
      <c r="EQ222">
        <f>U222*(1-$EG222)</f>
        <v>5175.0936195000004</v>
      </c>
      <c r="ER222">
        <f>V222*(1+$EG222)</f>
        <v>5160.393943</v>
      </c>
      <c r="ES222">
        <f>V222*(1-$EG222)</f>
        <v>5158.8460569999997</v>
      </c>
      <c r="ET222" s="7" t="str">
        <f t="shared" si="383"/>
        <v>-----</v>
      </c>
      <c r="EU222" s="7" t="str">
        <f t="shared" si="384"/>
        <v>-----</v>
      </c>
      <c r="EV222" s="7" t="str">
        <f t="shared" si="385"/>
        <v>-----</v>
      </c>
      <c r="EW222" s="7" t="str">
        <f t="shared" si="386"/>
        <v>-----</v>
      </c>
      <c r="EX222" s="7" t="str">
        <f t="shared" si="387"/>
        <v>-----</v>
      </c>
      <c r="EY222" s="7" t="str">
        <f t="shared" si="388"/>
        <v>-----</v>
      </c>
      <c r="EZ222">
        <f t="shared" si="406"/>
        <v>27</v>
      </c>
      <c r="FA222">
        <f t="shared" si="407"/>
        <v>20</v>
      </c>
      <c r="FB222">
        <f t="shared" si="408"/>
        <v>220</v>
      </c>
      <c r="FC222">
        <f t="shared" si="409"/>
        <v>220</v>
      </c>
      <c r="FD222">
        <f t="shared" si="410"/>
        <v>220</v>
      </c>
      <c r="FE222">
        <f t="shared" si="411"/>
        <v>220</v>
      </c>
      <c r="FF222">
        <f t="shared" si="412"/>
        <v>7</v>
      </c>
      <c r="FG222">
        <f t="shared" si="413"/>
        <v>11</v>
      </c>
      <c r="FH222">
        <f t="shared" si="414"/>
        <v>0</v>
      </c>
      <c r="FI222">
        <f t="shared" si="415"/>
        <v>0</v>
      </c>
      <c r="FJ222">
        <f t="shared" si="416"/>
        <v>0</v>
      </c>
      <c r="FK222">
        <f t="shared" si="417"/>
        <v>0</v>
      </c>
      <c r="FL222" s="7" t="str">
        <f t="shared" si="389"/>
        <v>-----</v>
      </c>
      <c r="FM222" s="7" t="str">
        <f t="shared" si="390"/>
        <v>-----</v>
      </c>
      <c r="FN222" s="7" t="str">
        <f t="shared" si="391"/>
        <v>-----</v>
      </c>
      <c r="FO222" s="7" t="str">
        <f t="shared" si="392"/>
        <v>-----</v>
      </c>
      <c r="FP222" s="7" t="str">
        <f t="shared" si="393"/>
        <v>-----</v>
      </c>
      <c r="FQ222" s="7" t="str">
        <f t="shared" si="394"/>
        <v>-----</v>
      </c>
      <c r="FR222" s="13" t="str">
        <f>IF(FL222="-----","-----",(D222-Q222)/Q222)</f>
        <v>-----</v>
      </c>
      <c r="FS222" s="13" t="str">
        <f>IF(FM222="-----","-----",(Q222-R222)/R222)</f>
        <v>-----</v>
      </c>
      <c r="FT222" s="13" t="str">
        <f>IF(FN222="-----","-----",(R222-S222)/S222)</f>
        <v>-----</v>
      </c>
      <c r="FU222" s="13" t="str">
        <f>IF(FO222="-----","-----",(S222-T222)/T222)</f>
        <v>-----</v>
      </c>
      <c r="FV222" s="13" t="str">
        <f>IF(FP222="-----","-----",(T222-U222)/U222)</f>
        <v>-----</v>
      </c>
      <c r="FW222" s="13" t="str">
        <f>IF(FQ222="-----","-----",(U222-V222)/V222)</f>
        <v>-----</v>
      </c>
      <c r="FX222" s="7" t="str">
        <f t="shared" si="395"/>
        <v>-----</v>
      </c>
      <c r="FY222" s="7" t="str">
        <f t="shared" si="396"/>
        <v>-----</v>
      </c>
      <c r="FZ222" s="7" t="str">
        <f t="shared" si="397"/>
        <v>-----</v>
      </c>
      <c r="GA222" s="7" t="str">
        <f t="shared" si="398"/>
        <v>-----</v>
      </c>
      <c r="GB222" s="7" t="str">
        <f t="shared" si="399"/>
        <v>-----</v>
      </c>
      <c r="GC222" s="7" t="str">
        <f t="shared" si="400"/>
        <v>-----</v>
      </c>
      <c r="GD222" s="7" t="str">
        <f>IF(AND(BG222&gt;AA222,BG221&gt;AA221,BG220&gt;AA220,BG219&gt;AA219,BG218&gt;AA218,BG217&gt;AA217,BG216&gt;AA216,BG215&gt;AA215,BG214&gt;AA214,BG213&gt;AA213,BG212&gt;AA212,BG211&gt;AA211),"Bullish",IF(AND(BG222&lt;AA222,BG221&lt;AA221,BG220&lt;AA220,BG219&lt;AA219,BG218&lt;AA218,BG217&lt;AA217,BG216&lt;AA216,BG215&lt;AA215,BG214&lt;AA214,BG213&lt;AA213,BG212&lt;AA212,BG211&lt;AA211),"Bearish","-----"))</f>
        <v>-----</v>
      </c>
      <c r="GE222">
        <f>(Z222-BG222)/BG222</f>
        <v>-7.6717271795039065E-4</v>
      </c>
      <c r="GI222" s="7" t="str">
        <f>IF(Y222&gt;Z222,"Bullish","Bearish")</f>
        <v>Bearish</v>
      </c>
      <c r="GJ222" s="19" t="str">
        <f>IF(AND(D222&gt;Y222,D221&lt;Y221),"TEMA crossover","-----")</f>
        <v>-----</v>
      </c>
      <c r="GK222" s="19" t="str">
        <f>IF(AND(D222&lt;Y222,D221&gt;Y221),"TEMA crossunder","-----")</f>
        <v>TEMA crossunder</v>
      </c>
      <c r="GL222" s="20" t="str">
        <f>IF(GD222="Bearish","YES","-----")</f>
        <v>-----</v>
      </c>
      <c r="GM222" s="20" t="str">
        <f>IF(GH222="Reverse to Bearish","YES","-----")</f>
        <v>-----</v>
      </c>
      <c r="GN222" s="20" t="str">
        <f>IF(AND(GI222="Bullish",GI221="Bullish",GI220="Bullish",GI219="Bullish"),"YES","-----")</f>
        <v>-----</v>
      </c>
      <c r="GO222" s="20" t="str">
        <f>IF(OR(GK222="TEMA crossunder",GK221="TEMA crossunder",GK220="TEMA crossunder",GK219="TEMA crossunder"),"YES","-----")</f>
        <v>YES</v>
      </c>
      <c r="GP222" s="20" t="str">
        <f>IF(GD222="Bullish","YES","-----")</f>
        <v>-----</v>
      </c>
      <c r="GQ222" s="20" t="str">
        <f>IF(GH222="Reverse to Bullish","YES","-----")</f>
        <v>-----</v>
      </c>
      <c r="GR222" s="20" t="str">
        <f>IF(AND(GI222="Bearish",GI221="Bearish",GI220="Bearish",GI219="Bearish"),"YES","-----")</f>
        <v>-----</v>
      </c>
      <c r="GS222" s="20" t="str">
        <f>IF(OR(GJ222="TEMA crossover",GJ221="TEMA crossover",GJ220="TEMA crossover",GJ219="TEMA crossover"),"YES","-----")</f>
        <v>-----</v>
      </c>
      <c r="GT222" s="20" t="str">
        <f t="shared" si="418"/>
        <v>-----</v>
      </c>
      <c r="GU222" s="20" t="str">
        <f t="shared" si="419"/>
        <v>-----</v>
      </c>
      <c r="GV222" s="20" t="str">
        <f t="shared" si="420"/>
        <v>-----</v>
      </c>
      <c r="GW222" s="20" t="str">
        <f t="shared" si="421"/>
        <v>-----</v>
      </c>
      <c r="GX222" s="20" t="str">
        <f t="shared" si="422"/>
        <v>-----</v>
      </c>
      <c r="GY222" s="20" t="str">
        <f t="shared" si="423"/>
        <v>-----</v>
      </c>
      <c r="GZ222" s="7" t="str">
        <f>IF(G222&gt;BH222,"YES","-----")</f>
        <v>-----</v>
      </c>
      <c r="HA222" s="7" t="str">
        <f>IF(F222&lt;BI222,"YES","-----")</f>
        <v>-----</v>
      </c>
      <c r="HB222">
        <f>BH222-BI222</f>
        <v>8.2699999999995271</v>
      </c>
      <c r="HI222">
        <f t="shared" si="401"/>
        <v>-0.24314999999933207</v>
      </c>
      <c r="HJ222">
        <f t="shared" si="402"/>
        <v>8.026850000000195</v>
      </c>
      <c r="HK222" s="7"/>
      <c r="HL222" s="7"/>
      <c r="HM222" s="7"/>
      <c r="HN222" s="7"/>
      <c r="HO222" s="7"/>
      <c r="HP222" s="7"/>
      <c r="HQ222" s="28">
        <f t="shared" si="425"/>
        <v>-1.484230000000025</v>
      </c>
      <c r="HR222" s="28" t="str">
        <f t="shared" si="403"/>
        <v>Bear</v>
      </c>
      <c r="HS222">
        <f t="shared" si="404"/>
        <v>1.484230000000025</v>
      </c>
    </row>
    <row r="223" spans="1:227" x14ac:dyDescent="0.55000000000000004">
      <c r="A223">
        <f>Validation!A222</f>
        <v>1772094600</v>
      </c>
      <c r="B223" t="str">
        <f>Price!B222</f>
        <v>XAUUSD</v>
      </c>
      <c r="C223" t="str">
        <f>Price!C222</f>
        <v>M5</v>
      </c>
      <c r="D223">
        <f>Price!D222</f>
        <v>5175.0600000000004</v>
      </c>
      <c r="E223">
        <f>Price!E222</f>
        <v>5176.9799999999996</v>
      </c>
      <c r="F223">
        <f>Price!F222</f>
        <v>5180.83</v>
      </c>
      <c r="G223">
        <f>Price!G222</f>
        <v>5171.24</v>
      </c>
      <c r="H223">
        <f>Price!H222</f>
        <v>709</v>
      </c>
      <c r="I223">
        <f>Diagonals!E222</f>
        <v>5186.74</v>
      </c>
      <c r="J223">
        <f>Diagonals!F222</f>
        <v>0</v>
      </c>
      <c r="K223">
        <f>Diagonals!G222</f>
        <v>0</v>
      </c>
      <c r="L223">
        <f>Diagonals!H222</f>
        <v>5168.8999999999996</v>
      </c>
      <c r="M223">
        <f>Diagonals!I222</f>
        <v>0</v>
      </c>
      <c r="N223">
        <f>Diagonals!J222</f>
        <v>0</v>
      </c>
      <c r="O223">
        <f>Diagonals!K222</f>
        <v>0</v>
      </c>
      <c r="P223">
        <f>Diagonals!L222</f>
        <v>0</v>
      </c>
      <c r="Q223">
        <f>Trendlines!E222</f>
        <v>5198.99</v>
      </c>
      <c r="R223">
        <f>Trendlines!F222</f>
        <v>5196.1499999999996</v>
      </c>
      <c r="S223">
        <f>Trendlines!G222</f>
        <v>5204.66</v>
      </c>
      <c r="T223">
        <f>Trendlines!H222</f>
        <v>5163.43</v>
      </c>
      <c r="U223">
        <f>Trendlines!I222</f>
        <v>5175.8900000000003</v>
      </c>
      <c r="V223">
        <f>Trendlines!J222</f>
        <v>5159.66</v>
      </c>
      <c r="W223">
        <f>Trendlines!K222</f>
        <v>0</v>
      </c>
      <c r="X223">
        <f>Trendlines!L222</f>
        <v>0</v>
      </c>
      <c r="Y223">
        <f>Tema_Hrma_Smma!E222</f>
        <v>5179.66</v>
      </c>
      <c r="Z223">
        <f>Tema_Hrma_Smma!F222</f>
        <v>5182.68</v>
      </c>
      <c r="AA223">
        <f>Tema_Hrma_Smma!G222</f>
        <v>5189.1499999999996</v>
      </c>
      <c r="AB223">
        <f>ZScore!H222</f>
        <v>-1</v>
      </c>
      <c r="AC223">
        <f>ZScore!I222</f>
        <v>0.37901000000000001</v>
      </c>
      <c r="AD223">
        <f>ZScore!J222</f>
        <v>3</v>
      </c>
      <c r="AE223">
        <f>HA!E222</f>
        <v>5184.21</v>
      </c>
      <c r="AF223">
        <f>HA!F222</f>
        <v>5184.21</v>
      </c>
      <c r="AG223">
        <f>HA!G222</f>
        <v>5171.24</v>
      </c>
      <c r="AH223">
        <f>HA!H222</f>
        <v>5176.03</v>
      </c>
      <c r="AI223">
        <f>HA!I222</f>
        <v>-1</v>
      </c>
      <c r="AJ223">
        <f>HA!J222</f>
        <v>8.19</v>
      </c>
      <c r="AK223">
        <f>HA!K222</f>
        <v>2.1381299999999999</v>
      </c>
      <c r="AL223">
        <f>HA!L222</f>
        <v>-2</v>
      </c>
      <c r="AM223">
        <f>KC!E222</f>
        <v>5214.2604199999996</v>
      </c>
      <c r="AN223">
        <f>KC!F222</f>
        <v>5208.2049900000002</v>
      </c>
      <c r="AO223">
        <f>KC!G222</f>
        <v>5202.1495599999998</v>
      </c>
      <c r="AP223">
        <f>KC!H222</f>
        <v>5196.0941199999997</v>
      </c>
      <c r="AQ223">
        <f>KC!I222</f>
        <v>5190.0386900000003</v>
      </c>
      <c r="AR223">
        <f>KC!J222</f>
        <v>5184.5412800000004</v>
      </c>
      <c r="AS223">
        <f>KC!K222</f>
        <v>5178.48585</v>
      </c>
      <c r="AT223">
        <f>KC!L222</f>
        <v>5172.4304199999997</v>
      </c>
      <c r="AU223">
        <f>KC!M222</f>
        <v>5166.3749900000003</v>
      </c>
      <c r="AV223">
        <f>KC!N222</f>
        <v>5160.3195500000002</v>
      </c>
      <c r="AW223">
        <f>SR_Levels!E222</f>
        <v>5161.8900000000003</v>
      </c>
      <c r="AX223">
        <f>SR_Levels!F222</f>
        <v>5135.8500000000004</v>
      </c>
      <c r="AY223">
        <f>SR_Levels!G222</f>
        <v>0</v>
      </c>
      <c r="AZ223">
        <f>SR_Levels!H222</f>
        <v>0</v>
      </c>
      <c r="BA223">
        <f>SR_Levels!I222</f>
        <v>5178.6000000000004</v>
      </c>
      <c r="BB223">
        <f>SR_Levels!J222</f>
        <v>5193.3500000000004</v>
      </c>
      <c r="BC223">
        <f>SR_Levels!K222</f>
        <v>5205.3100000000004</v>
      </c>
      <c r="BD223">
        <f>SR_Levels!L222</f>
        <v>0</v>
      </c>
      <c r="BE223">
        <f>ZigZag!E222</f>
        <v>0</v>
      </c>
      <c r="BF223">
        <f>ZigZag!F222</f>
        <v>0</v>
      </c>
      <c r="BG223">
        <f>ZigZag!G222</f>
        <v>5187.01</v>
      </c>
      <c r="BH223">
        <f>Dual_Tema!E222</f>
        <v>5184.83</v>
      </c>
      <c r="BI223">
        <f>Dual_Tema!F222</f>
        <v>5175.58</v>
      </c>
      <c r="BJ223">
        <f>Pinbar!E222</f>
        <v>0</v>
      </c>
      <c r="BK223">
        <f>SSA!E222</f>
        <v>5178.7068799999997</v>
      </c>
      <c r="BL223">
        <f>SSA!F222</f>
        <v>5180.2871299999997</v>
      </c>
      <c r="BN223" t="str">
        <f t="shared" si="424"/>
        <v>Red Candle</v>
      </c>
      <c r="BO223" s="34">
        <f t="shared" si="426"/>
        <v>-1.2371006683431496E-3</v>
      </c>
      <c r="BP223" s="34">
        <f t="shared" si="428"/>
        <v>-2.1383878214088492E-3</v>
      </c>
      <c r="BQ223" s="34">
        <f t="shared" si="436"/>
        <v>-3.0630172453649518E-3</v>
      </c>
      <c r="BR223" s="34">
        <f t="shared" si="438"/>
        <v>-4.2025053397216627E-3</v>
      </c>
      <c r="BS223" s="35">
        <f t="shared" si="427"/>
        <v>-2.0628980417414233E-4</v>
      </c>
      <c r="BT223" s="35">
        <f t="shared" si="429"/>
        <v>-1.7837387592867238E-4</v>
      </c>
      <c r="BU223" s="35">
        <f t="shared" si="437"/>
        <v>-1.7041424916974801E-4</v>
      </c>
      <c r="BV223" s="35">
        <f t="shared" si="439"/>
        <v>-1.754579672729184E-4</v>
      </c>
      <c r="BW223" s="27">
        <v>96</v>
      </c>
      <c r="BX223">
        <f>F223-G223</f>
        <v>9.5900000000001455</v>
      </c>
      <c r="BY223">
        <f>ABS(F223-D222)</f>
        <v>3.8400000000001455</v>
      </c>
      <c r="BZ223">
        <f>ABS(G223-D222)</f>
        <v>5.75</v>
      </c>
      <c r="CA223">
        <f t="shared" si="405"/>
        <v>9.5900000000001455</v>
      </c>
      <c r="CB223">
        <f t="shared" si="430"/>
        <v>5.7321428571428568</v>
      </c>
      <c r="CC223">
        <f t="shared" si="433"/>
        <v>5.8482605977172781</v>
      </c>
      <c r="CD223">
        <f t="shared" si="431"/>
        <v>-0.11611774057442137</v>
      </c>
      <c r="CE223">
        <f t="shared" si="434"/>
        <v>-1</v>
      </c>
      <c r="CF223">
        <f t="shared" si="435"/>
        <v>-2</v>
      </c>
      <c r="CG223" s="7" t="str">
        <f t="shared" si="432"/>
        <v>-----</v>
      </c>
      <c r="CI223" s="27"/>
      <c r="CJ223" s="27"/>
      <c r="CK223" s="27"/>
      <c r="CL223" s="27"/>
      <c r="CM223" s="27"/>
      <c r="CN223" s="27"/>
      <c r="CO223" s="27"/>
      <c r="CP223" s="27"/>
      <c r="CQ223" s="27"/>
      <c r="CR223" s="27"/>
      <c r="CS223" s="27"/>
      <c r="CZ223" s="7" t="str">
        <f>IF(AND(D223&gt;BH223,D223&gt;E223),"Bullish Trigger","-----")</f>
        <v>-----</v>
      </c>
      <c r="DA223" s="7" t="str">
        <f>IF(AND(D223&lt;BI223,D223&lt;E223),"Bearish Trigger","-----")</f>
        <v>Bearish Trigger</v>
      </c>
      <c r="DB223" s="13" t="str">
        <f>IF(AND(W223=BE223,W223&gt;0,BE223&gt;0),"Important High","------")</f>
        <v>------</v>
      </c>
      <c r="DC223" s="13" t="str">
        <f>IF(AND(X223=BF223,X223&gt;0,BF223&gt;0),"Important Low","------")</f>
        <v>------</v>
      </c>
      <c r="DD223" s="7" t="str">
        <f>IF(AND(DB223="Important High",DC223="-----",BJ223=1),"Imp High Rej","-----")</f>
        <v>-----</v>
      </c>
      <c r="DE223" s="7" t="str">
        <f>IF(AND(DB223="-----",DC223="Important Low",BJ223=1),"Imp Low Rej","-----")</f>
        <v>-----</v>
      </c>
      <c r="DF223" s="7" t="str">
        <f>IF(Y223&gt;AM223,"Overbought",IF(Y223&gt;AO223,"Bullish Momentum",IF(Y223&gt;AQ223,"Flat Momentum","-----")))</f>
        <v>-----</v>
      </c>
      <c r="DG223" s="7" t="str">
        <f>IF(Y223&lt;AV223,"Oversold",IF(Y223&lt;AT223,"Bearish Momentum",IF(Y223&lt;AR223,"Flat Momentum","-----")))</f>
        <v>Flat Momentum</v>
      </c>
      <c r="DH223" s="7" t="str">
        <f>IF(AND(DF223="Overbought",AD223=2),"Culminated Thrust","-----")</f>
        <v>-----</v>
      </c>
      <c r="DI223" s="7" t="str">
        <f>IF(AND(DG223="Oversold",AD223=5),"Culminated Thrust","-----")</f>
        <v>-----</v>
      </c>
      <c r="DJ223" s="14">
        <f>(Q223-$D223)/$D223</f>
        <v>4.624100976606915E-3</v>
      </c>
      <c r="DK223" s="14">
        <f>(R223-$D223)/$D223</f>
        <v>4.0753150688106485E-3</v>
      </c>
      <c r="DL223" s="14">
        <f>(S223-$D223)/$D223</f>
        <v>5.7197404474536436E-3</v>
      </c>
      <c r="DM223" s="14">
        <f>(T223-$D223)/$D223</f>
        <v>-2.2473169393205311E-3</v>
      </c>
      <c r="DN223" s="14">
        <f>(U223-$D223)/$D223</f>
        <v>1.6038461389818228E-4</v>
      </c>
      <c r="DO223" s="14">
        <f>(V223-$D223)/$D223</f>
        <v>-2.975810908472664E-3</v>
      </c>
      <c r="DP223" s="14">
        <f t="shared" si="373"/>
        <v>5.7197404474536436E-3</v>
      </c>
      <c r="DQ223" s="14">
        <f t="shared" si="374"/>
        <v>4.624100976606915E-3</v>
      </c>
      <c r="DR223" s="14">
        <f t="shared" si="375"/>
        <v>4.0753150688106485E-3</v>
      </c>
      <c r="DS223" s="14">
        <f t="shared" si="376"/>
        <v>1.6038461389818228E-4</v>
      </c>
      <c r="DT223" s="14">
        <f t="shared" si="377"/>
        <v>-2.2473169393205311E-3</v>
      </c>
      <c r="DU223" s="14">
        <f t="shared" si="378"/>
        <v>-2.975810908472664E-3</v>
      </c>
      <c r="DV223" t="str">
        <f>IF($D223&gt;Q223,"SUP","RES")</f>
        <v>RES</v>
      </c>
      <c r="DW223" t="str">
        <f>IF($D223&gt;R223,"SUP","RES")</f>
        <v>RES</v>
      </c>
      <c r="DX223" t="str">
        <f>IF($D223&gt;S223,"SUP","RES")</f>
        <v>RES</v>
      </c>
      <c r="DY223" t="str">
        <f>IF($D223&gt;T223,"SUP","RES")</f>
        <v>SUP</v>
      </c>
      <c r="DZ223" t="str">
        <f>IF($D223&gt;U223,"SUP","RES")</f>
        <v>RES</v>
      </c>
      <c r="EA223" t="str">
        <f>IF($D223&gt;V223,"SUP","RES")</f>
        <v>SUP</v>
      </c>
      <c r="EB223" s="7">
        <f t="shared" si="379"/>
        <v>4</v>
      </c>
      <c r="EC223" s="7">
        <f t="shared" si="380"/>
        <v>2</v>
      </c>
      <c r="ED223" s="13" t="str">
        <f t="shared" si="381"/>
        <v>-----</v>
      </c>
      <c r="EE223" s="13" t="str">
        <f t="shared" si="382"/>
        <v>-----</v>
      </c>
      <c r="EF223" s="7">
        <f>IF(OR(ED223="All Sup",EE223="All Res"),"na",((D223-MIN(Q223:V223))/(MAX(Q223:V223)-MIN(Q223:V223))))</f>
        <v>0.34222222222223436</v>
      </c>
      <c r="EG223">
        <v>1.4999999999999999E-4</v>
      </c>
      <c r="EH223">
        <f>Q223*(1+$EG223)</f>
        <v>5199.7698485000001</v>
      </c>
      <c r="EI223">
        <f>Q223*(1-$EG223)</f>
        <v>5198.2101514999995</v>
      </c>
      <c r="EJ223">
        <f>R223*(1+$EG223)</f>
        <v>5196.9294225000003</v>
      </c>
      <c r="EK223">
        <f>R223*(1-$EG223)</f>
        <v>5195.3705774999999</v>
      </c>
      <c r="EL223">
        <f>S223*(1+$EG223)</f>
        <v>5205.4406990000007</v>
      </c>
      <c r="EM223">
        <f>S223*(1-$EG223)</f>
        <v>5203.8793009999999</v>
      </c>
      <c r="EN223">
        <f>T223*(1+$EG223)</f>
        <v>5164.2045145000011</v>
      </c>
      <c r="EO223">
        <f>T223*(1-$EG223)</f>
        <v>5162.6554855000004</v>
      </c>
      <c r="EP223">
        <f>U223*(1+$EG223)</f>
        <v>5176.6663835000008</v>
      </c>
      <c r="EQ223">
        <f>U223*(1-$EG223)</f>
        <v>5175.1136165000007</v>
      </c>
      <c r="ER223">
        <f>V223*(1+$EG223)</f>
        <v>5160.4339490000002</v>
      </c>
      <c r="ES223">
        <f>V223*(1-$EG223)</f>
        <v>5158.8860509999995</v>
      </c>
      <c r="ET223" s="7" t="str">
        <f t="shared" si="383"/>
        <v>-----</v>
      </c>
      <c r="EU223" s="7" t="str">
        <f t="shared" si="384"/>
        <v>-----</v>
      </c>
      <c r="EV223" s="7" t="str">
        <f t="shared" si="385"/>
        <v>-----</v>
      </c>
      <c r="EW223" s="7" t="str">
        <f t="shared" si="386"/>
        <v>-----</v>
      </c>
      <c r="EX223" s="7" t="str">
        <f t="shared" si="387"/>
        <v>TOUCH</v>
      </c>
      <c r="EY223" s="7" t="str">
        <f t="shared" si="388"/>
        <v>-----</v>
      </c>
      <c r="EZ223">
        <f t="shared" si="406"/>
        <v>28</v>
      </c>
      <c r="FA223">
        <f t="shared" si="407"/>
        <v>21</v>
      </c>
      <c r="FB223">
        <f t="shared" si="408"/>
        <v>221</v>
      </c>
      <c r="FC223">
        <f t="shared" si="409"/>
        <v>221</v>
      </c>
      <c r="FD223">
        <f t="shared" si="410"/>
        <v>0</v>
      </c>
      <c r="FE223">
        <f t="shared" si="411"/>
        <v>221</v>
      </c>
      <c r="FF223">
        <f t="shared" si="412"/>
        <v>7</v>
      </c>
      <c r="FG223">
        <f t="shared" si="413"/>
        <v>11</v>
      </c>
      <c r="FH223">
        <f t="shared" si="414"/>
        <v>0</v>
      </c>
      <c r="FI223">
        <f t="shared" si="415"/>
        <v>0</v>
      </c>
      <c r="FJ223">
        <f t="shared" si="416"/>
        <v>1</v>
      </c>
      <c r="FK223">
        <f t="shared" si="417"/>
        <v>0</v>
      </c>
      <c r="FL223" s="7" t="str">
        <f t="shared" si="389"/>
        <v>-----</v>
      </c>
      <c r="FM223" s="7" t="str">
        <f t="shared" si="390"/>
        <v>-----</v>
      </c>
      <c r="FN223" s="7" t="str">
        <f t="shared" si="391"/>
        <v>-----</v>
      </c>
      <c r="FO223" s="7" t="str">
        <f t="shared" si="392"/>
        <v>-----</v>
      </c>
      <c r="FP223" s="7">
        <f t="shared" si="393"/>
        <v>1</v>
      </c>
      <c r="FQ223" s="7" t="str">
        <f t="shared" si="394"/>
        <v>-----</v>
      </c>
      <c r="FR223" s="13" t="str">
        <f>IF(FL223="-----","-----",(D223-Q223)/Q223)</f>
        <v>-----</v>
      </c>
      <c r="FS223" s="13" t="str">
        <f>IF(FM223="-----","-----",(Q223-R223)/R223)</f>
        <v>-----</v>
      </c>
      <c r="FT223" s="13" t="str">
        <f>IF(FN223="-----","-----",(R223-S223)/S223)</f>
        <v>-----</v>
      </c>
      <c r="FU223" s="13" t="str">
        <f>IF(FO223="-----","-----",(S223-T223)/T223)</f>
        <v>-----</v>
      </c>
      <c r="FV223" s="13">
        <f>IF(FP223="-----","-----",(T223-U223)/U223)</f>
        <v>-2.407315456858634E-3</v>
      </c>
      <c r="FW223" s="13" t="str">
        <f>IF(FQ223="-----","-----",(U223-V223)/V223)</f>
        <v>-----</v>
      </c>
      <c r="FX223" s="7" t="str">
        <f t="shared" si="395"/>
        <v>-----</v>
      </c>
      <c r="FY223" s="7" t="str">
        <f t="shared" si="396"/>
        <v>-----</v>
      </c>
      <c r="FZ223" s="7" t="str">
        <f t="shared" si="397"/>
        <v>-----</v>
      </c>
      <c r="GA223" s="7" t="str">
        <f t="shared" si="398"/>
        <v>-----</v>
      </c>
      <c r="GB223" s="7" t="str">
        <f t="shared" si="399"/>
        <v>Resistant</v>
      </c>
      <c r="GC223" s="7" t="str">
        <f t="shared" si="400"/>
        <v>-----</v>
      </c>
      <c r="GD223" s="7" t="str">
        <f>IF(AND(BG223&gt;AA223,BG222&gt;AA222,BG221&gt;AA221,BG220&gt;AA220,BG219&gt;AA219,BG218&gt;AA218,BG217&gt;AA217,BG216&gt;AA216,BG215&gt;AA215,BG214&gt;AA214,BG213&gt;AA213,BG212&gt;AA212),"Bullish",IF(AND(BG223&lt;AA223,BG222&lt;AA222,BG221&lt;AA221,BG220&lt;AA220,BG219&lt;AA219,BG218&lt;AA218,BG217&lt;AA217,BG216&lt;AA216,BG215&lt;AA215,BG214&lt;AA214,BG213&lt;AA213,BG212&lt;AA212),"Bearish","-----"))</f>
        <v>-----</v>
      </c>
      <c r="GE223">
        <f>(Z223-BG223)/BG223</f>
        <v>-8.3477764646683295E-4</v>
      </c>
      <c r="GI223" s="7" t="str">
        <f>IF(Y223&gt;Z223,"Bullish","Bearish")</f>
        <v>Bearish</v>
      </c>
      <c r="GJ223" s="19" t="str">
        <f>IF(AND(D223&gt;Y223,D222&lt;Y222),"TEMA crossover","-----")</f>
        <v>-----</v>
      </c>
      <c r="GK223" s="19" t="str">
        <f>IF(AND(D223&lt;Y223,D222&gt;Y222),"TEMA crossunder","-----")</f>
        <v>-----</v>
      </c>
      <c r="GL223" s="20" t="str">
        <f>IF(GD223="Bearish","YES","-----")</f>
        <v>-----</v>
      </c>
      <c r="GM223" s="20" t="str">
        <f>IF(GH223="Reverse to Bearish","YES","-----")</f>
        <v>-----</v>
      </c>
      <c r="GN223" s="20" t="str">
        <f>IF(AND(GI223="Bullish",GI222="Bullish",GI221="Bullish",GI220="Bullish"),"YES","-----")</f>
        <v>-----</v>
      </c>
      <c r="GO223" s="20" t="str">
        <f>IF(OR(GK223="TEMA crossunder",GK222="TEMA crossunder",GK221="TEMA crossunder",GK220="TEMA crossunder"),"YES","-----")</f>
        <v>YES</v>
      </c>
      <c r="GP223" s="20" t="str">
        <f>IF(GD223="Bullish","YES","-----")</f>
        <v>-----</v>
      </c>
      <c r="GQ223" s="20" t="str">
        <f>IF(GH223="Reverse to Bullish","YES","-----")</f>
        <v>-----</v>
      </c>
      <c r="GR223" s="20" t="str">
        <f>IF(AND(GI223="Bearish",GI222="Bearish",GI221="Bearish",GI220="Bearish"),"YES","-----")</f>
        <v>-----</v>
      </c>
      <c r="GS223" s="20" t="str">
        <f>IF(OR(GJ223="TEMA crossover",GJ222="TEMA crossover",GJ221="TEMA crossover",GJ220="TEMA crossover"),"YES","-----")</f>
        <v>-----</v>
      </c>
      <c r="GT223" s="20" t="str">
        <f t="shared" si="418"/>
        <v>-----</v>
      </c>
      <c r="GU223" s="20" t="str">
        <f t="shared" si="419"/>
        <v>-----</v>
      </c>
      <c r="GV223" s="20" t="str">
        <f t="shared" si="420"/>
        <v>-----</v>
      </c>
      <c r="GW223" s="20" t="str">
        <f t="shared" si="421"/>
        <v>-----</v>
      </c>
      <c r="GX223" s="20" t="str">
        <f t="shared" si="422"/>
        <v>-----</v>
      </c>
      <c r="GY223" s="20" t="str">
        <f t="shared" si="423"/>
        <v>-----</v>
      </c>
      <c r="GZ223" s="7" t="str">
        <f>IF(G223&gt;BH223,"YES","-----")</f>
        <v>-----</v>
      </c>
      <c r="HA223" s="7" t="str">
        <f>IF(F223&lt;BI223,"YES","-----")</f>
        <v>-----</v>
      </c>
      <c r="HB223">
        <f>BH223-BI223</f>
        <v>9.25</v>
      </c>
      <c r="HI223">
        <f t="shared" si="401"/>
        <v>-3.1268799999998009</v>
      </c>
      <c r="HJ223">
        <f t="shared" si="402"/>
        <v>6.1231200000001991</v>
      </c>
      <c r="HK223" s="7"/>
      <c r="HL223" s="7"/>
      <c r="HM223" s="7"/>
      <c r="HN223" s="7"/>
      <c r="HO223" s="7"/>
      <c r="HP223" s="7"/>
      <c r="HQ223" s="28">
        <f t="shared" si="425"/>
        <v>-1.5802499999999782</v>
      </c>
      <c r="HR223" s="28" t="str">
        <f t="shared" si="403"/>
        <v>Bear</v>
      </c>
      <c r="HS223">
        <f t="shared" si="404"/>
        <v>1.5802499999999782</v>
      </c>
    </row>
    <row r="224" spans="1:227" x14ac:dyDescent="0.55000000000000004">
      <c r="A224">
        <f>Validation!A223</f>
        <v>1772094900</v>
      </c>
      <c r="B224" t="str">
        <f>Price!B223</f>
        <v>XAUUSD</v>
      </c>
      <c r="C224" t="str">
        <f>Price!C223</f>
        <v>M5</v>
      </c>
      <c r="D224">
        <f>Price!D223</f>
        <v>5174.82</v>
      </c>
      <c r="E224">
        <f>Price!E223</f>
        <v>5175.04</v>
      </c>
      <c r="F224">
        <f>Price!F223</f>
        <v>5177.72</v>
      </c>
      <c r="G224">
        <f>Price!G223</f>
        <v>5172.7700000000004</v>
      </c>
      <c r="H224">
        <f>Price!H223</f>
        <v>622</v>
      </c>
      <c r="I224">
        <f>Diagonals!E223</f>
        <v>5186.91</v>
      </c>
      <c r="J224">
        <f>Diagonals!F223</f>
        <v>0</v>
      </c>
      <c r="K224">
        <f>Diagonals!G223</f>
        <v>0</v>
      </c>
      <c r="L224">
        <f>Diagonals!H223</f>
        <v>5168.57</v>
      </c>
      <c r="M224">
        <f>Diagonals!I223</f>
        <v>0</v>
      </c>
      <c r="N224">
        <f>Diagonals!J223</f>
        <v>0</v>
      </c>
      <c r="O224">
        <f>Diagonals!K223</f>
        <v>0</v>
      </c>
      <c r="P224">
        <f>Diagonals!L223</f>
        <v>0</v>
      </c>
      <c r="Q224">
        <f>Trendlines!E223</f>
        <v>5199</v>
      </c>
      <c r="R224">
        <f>Trendlines!F223</f>
        <v>5196.13</v>
      </c>
      <c r="S224">
        <f>Trendlines!G223</f>
        <v>5204.6400000000003</v>
      </c>
      <c r="T224">
        <f>Trendlines!H223</f>
        <v>5163.5</v>
      </c>
      <c r="U224">
        <f>Trendlines!I223</f>
        <v>5175.91</v>
      </c>
      <c r="V224">
        <f>Trendlines!J223</f>
        <v>5159.7</v>
      </c>
      <c r="W224">
        <f>Trendlines!K223</f>
        <v>0</v>
      </c>
      <c r="X224">
        <f>Trendlines!L223</f>
        <v>0</v>
      </c>
      <c r="Y224">
        <f>Tema_Hrma_Smma!E223</f>
        <v>5176.87</v>
      </c>
      <c r="Z224">
        <f>Tema_Hrma_Smma!F223</f>
        <v>5181.13</v>
      </c>
      <c r="AA224">
        <f>Tema_Hrma_Smma!G223</f>
        <v>5188.7700000000004</v>
      </c>
      <c r="AB224">
        <f>ZScore!H223</f>
        <v>-1</v>
      </c>
      <c r="AC224">
        <f>ZScore!I223</f>
        <v>0.99600999999999995</v>
      </c>
      <c r="AD224">
        <f>ZScore!J223</f>
        <v>3</v>
      </c>
      <c r="AE224">
        <f>HA!E223</f>
        <v>5180.12</v>
      </c>
      <c r="AF224">
        <f>HA!F223</f>
        <v>5180.12</v>
      </c>
      <c r="AG224">
        <f>HA!G223</f>
        <v>5172.7700000000004</v>
      </c>
      <c r="AH224">
        <f>HA!H223</f>
        <v>5175.09</v>
      </c>
      <c r="AI224">
        <f>HA!I223</f>
        <v>-1</v>
      </c>
      <c r="AJ224">
        <f>HA!J223</f>
        <v>5.03</v>
      </c>
      <c r="AK224">
        <f>HA!K223</f>
        <v>0.88985999999999998</v>
      </c>
      <c r="AL224">
        <f>HA!L223</f>
        <v>-3</v>
      </c>
      <c r="AM224">
        <f>KC!E223</f>
        <v>5213.6881800000001</v>
      </c>
      <c r="AN224">
        <f>KC!F223</f>
        <v>5207.6053400000001</v>
      </c>
      <c r="AO224">
        <f>KC!G223</f>
        <v>5201.5225</v>
      </c>
      <c r="AP224">
        <f>KC!H223</f>
        <v>5195.43966</v>
      </c>
      <c r="AQ224">
        <f>KC!I223</f>
        <v>5189.3568299999997</v>
      </c>
      <c r="AR224">
        <f>KC!J223</f>
        <v>5183.7032499999996</v>
      </c>
      <c r="AS224">
        <f>KC!K223</f>
        <v>5177.6204100000004</v>
      </c>
      <c r="AT224">
        <f>KC!L223</f>
        <v>5171.5375700000004</v>
      </c>
      <c r="AU224">
        <f>KC!M223</f>
        <v>5165.4547300000004</v>
      </c>
      <c r="AV224">
        <f>KC!N223</f>
        <v>5159.3718900000003</v>
      </c>
      <c r="AW224">
        <f>SR_Levels!E223</f>
        <v>5161.8900000000003</v>
      </c>
      <c r="AX224">
        <f>SR_Levels!F223</f>
        <v>5135.8500000000004</v>
      </c>
      <c r="AY224">
        <f>SR_Levels!G223</f>
        <v>0</v>
      </c>
      <c r="AZ224">
        <f>SR_Levels!H223</f>
        <v>0</v>
      </c>
      <c r="BA224">
        <f>SR_Levels!I223</f>
        <v>5178.6000000000004</v>
      </c>
      <c r="BB224">
        <f>SR_Levels!J223</f>
        <v>5193.3500000000004</v>
      </c>
      <c r="BC224">
        <f>SR_Levels!K223</f>
        <v>5205.3100000000004</v>
      </c>
      <c r="BD224">
        <f>SR_Levels!L223</f>
        <v>0</v>
      </c>
      <c r="BE224">
        <f>ZigZag!E223</f>
        <v>0</v>
      </c>
      <c r="BF224">
        <f>ZigZag!F223</f>
        <v>0</v>
      </c>
      <c r="BG224">
        <f>ZigZag!G223</f>
        <v>5186.16</v>
      </c>
      <c r="BH224">
        <f>Dual_Tema!E223</f>
        <v>5181.0600000000004</v>
      </c>
      <c r="BI224">
        <f>Dual_Tema!F223</f>
        <v>5173.5</v>
      </c>
      <c r="BJ224">
        <f>Pinbar!E223</f>
        <v>0</v>
      </c>
      <c r="BK224">
        <f>SSA!E223</f>
        <v>5177.4473099999996</v>
      </c>
      <c r="BL224">
        <f>SSA!F223</f>
        <v>5178.8672200000001</v>
      </c>
      <c r="BN224" t="str">
        <f t="shared" si="424"/>
        <v>Red Candle</v>
      </c>
      <c r="BO224" s="34">
        <f t="shared" si="426"/>
        <v>-1.7631308883556684E-3</v>
      </c>
      <c r="BP224" s="34">
        <f t="shared" si="428"/>
        <v>-2.6077654745729761E-3</v>
      </c>
      <c r="BQ224" s="34">
        <f t="shared" si="436"/>
        <v>-1.9152321712715414E-3</v>
      </c>
      <c r="BR224" s="34">
        <f t="shared" si="438"/>
        <v>-4.2276097360102183E-3</v>
      </c>
      <c r="BS224" s="35">
        <f t="shared" si="427"/>
        <v>-2.9407125807112688E-4</v>
      </c>
      <c r="BT224" s="35">
        <f t="shared" si="429"/>
        <v>-2.1757396217358949E-4</v>
      </c>
      <c r="BU224" s="35">
        <f t="shared" si="437"/>
        <v>-1.0649813831165034E-4</v>
      </c>
      <c r="BV224" s="35">
        <f t="shared" si="439"/>
        <v>-1.7650822660730814E-4</v>
      </c>
      <c r="BW224" s="27">
        <v>96</v>
      </c>
      <c r="BX224">
        <f>F224-G224</f>
        <v>4.9499999999998181</v>
      </c>
      <c r="BY224">
        <f>ABS(F224-D223)</f>
        <v>2.6599999999998545</v>
      </c>
      <c r="BZ224">
        <f>ABS(G224-D223)</f>
        <v>2.2899999999999636</v>
      </c>
      <c r="CA224">
        <f t="shared" si="405"/>
        <v>4.9499999999998181</v>
      </c>
      <c r="CB224">
        <f t="shared" si="430"/>
        <v>5.8292857142856906</v>
      </c>
      <c r="CC224">
        <f t="shared" si="433"/>
        <v>5.7840991264517454</v>
      </c>
      <c r="CD224">
        <f t="shared" si="431"/>
        <v>4.5186587833945246E-2</v>
      </c>
      <c r="CE224">
        <f t="shared" si="434"/>
        <v>1</v>
      </c>
      <c r="CF224">
        <f t="shared" si="435"/>
        <v>1</v>
      </c>
      <c r="CG224" s="7" t="str">
        <f t="shared" si="432"/>
        <v>-----</v>
      </c>
      <c r="CI224" s="27"/>
      <c r="CJ224" s="27"/>
      <c r="CK224" s="27"/>
      <c r="CL224" s="27"/>
      <c r="CM224" s="27"/>
      <c r="CN224" s="27"/>
      <c r="CO224" s="27"/>
      <c r="CP224" s="27"/>
      <c r="CQ224" s="27"/>
      <c r="CR224" s="27"/>
      <c r="CS224" s="27"/>
      <c r="CZ224" s="7" t="str">
        <f>IF(AND(D224&gt;BH224,D224&gt;E224),"Bullish Trigger","-----")</f>
        <v>-----</v>
      </c>
      <c r="DA224" s="7" t="str">
        <f>IF(AND(D224&lt;BI224,D224&lt;E224),"Bearish Trigger","-----")</f>
        <v>-----</v>
      </c>
      <c r="DB224" s="13" t="str">
        <f>IF(AND(W224=BE224,W224&gt;0,BE224&gt;0),"Important High","------")</f>
        <v>------</v>
      </c>
      <c r="DC224" s="13" t="str">
        <f>IF(AND(X224=BF224,X224&gt;0,BF224&gt;0),"Important Low","------")</f>
        <v>------</v>
      </c>
      <c r="DD224" s="7" t="str">
        <f>IF(AND(DB224="Important High",DC224="-----",BJ224=1),"Imp High Rej","-----")</f>
        <v>-----</v>
      </c>
      <c r="DE224" s="7" t="str">
        <f>IF(AND(DB224="-----",DC224="Important Low",BJ224=1),"Imp Low Rej","-----")</f>
        <v>-----</v>
      </c>
      <c r="DF224" s="7" t="str">
        <f>IF(Y224&gt;AM224,"Overbought",IF(Y224&gt;AO224,"Bullish Momentum",IF(Y224&gt;AQ224,"Flat Momentum","-----")))</f>
        <v>-----</v>
      </c>
      <c r="DG224" s="7" t="str">
        <f>IF(Y224&lt;AV224,"Oversold",IF(Y224&lt;AT224,"Bearish Momentum",IF(Y224&lt;AR224,"Flat Momentum","-----")))</f>
        <v>Flat Momentum</v>
      </c>
      <c r="DH224" s="7" t="str">
        <f>IF(AND(DF224="Overbought",AD224=2),"Culminated Thrust","-----")</f>
        <v>-----</v>
      </c>
      <c r="DI224" s="7" t="str">
        <f>IF(AND(DG224="Oversold",AD224=5),"Culminated Thrust","-----")</f>
        <v>-----</v>
      </c>
      <c r="DJ224" s="14">
        <f>(Q224-$D224)/$D224</f>
        <v>4.6726262942479724E-3</v>
      </c>
      <c r="DK224" s="14">
        <f>(R224-$D224)/$D224</f>
        <v>4.118017631531223E-3</v>
      </c>
      <c r="DL224" s="14">
        <f>(S224-$D224)/$D224</f>
        <v>5.762519276032909E-3</v>
      </c>
      <c r="DM224" s="14">
        <f>(T224-$D224)/$D224</f>
        <v>-2.1875157010291585E-3</v>
      </c>
      <c r="DN224" s="14">
        <f>(U224-$D224)/$D224</f>
        <v>2.1063534577050905E-4</v>
      </c>
      <c r="DO224" s="14">
        <f>(V224-$D224)/$D224</f>
        <v>-2.9218407596785768E-3</v>
      </c>
      <c r="DP224" s="14">
        <f t="shared" si="373"/>
        <v>5.762519276032909E-3</v>
      </c>
      <c r="DQ224" s="14">
        <f t="shared" si="374"/>
        <v>4.6726262942479724E-3</v>
      </c>
      <c r="DR224" s="14">
        <f t="shared" si="375"/>
        <v>4.118017631531223E-3</v>
      </c>
      <c r="DS224" s="14">
        <f t="shared" si="376"/>
        <v>2.1063534577050905E-4</v>
      </c>
      <c r="DT224" s="14">
        <f t="shared" si="377"/>
        <v>-2.1875157010291585E-3</v>
      </c>
      <c r="DU224" s="14">
        <f t="shared" si="378"/>
        <v>-2.9218407596785768E-3</v>
      </c>
      <c r="DV224" t="str">
        <f>IF($D224&gt;Q224,"SUP","RES")</f>
        <v>RES</v>
      </c>
      <c r="DW224" t="str">
        <f>IF($D224&gt;R224,"SUP","RES")</f>
        <v>RES</v>
      </c>
      <c r="DX224" t="str">
        <f>IF($D224&gt;S224,"SUP","RES")</f>
        <v>RES</v>
      </c>
      <c r="DY224" t="str">
        <f>IF($D224&gt;T224,"SUP","RES")</f>
        <v>SUP</v>
      </c>
      <c r="DZ224" t="str">
        <f>IF($D224&gt;U224,"SUP","RES")</f>
        <v>RES</v>
      </c>
      <c r="EA224" t="str">
        <f>IF($D224&gt;V224,"SUP","RES")</f>
        <v>SUP</v>
      </c>
      <c r="EB224" s="7">
        <f t="shared" si="379"/>
        <v>4</v>
      </c>
      <c r="EC224" s="7">
        <f t="shared" si="380"/>
        <v>2</v>
      </c>
      <c r="ED224" s="13" t="str">
        <f t="shared" si="381"/>
        <v>-----</v>
      </c>
      <c r="EE224" s="13" t="str">
        <f t="shared" si="382"/>
        <v>-----</v>
      </c>
      <c r="EF224" s="7">
        <f>IF(OR(ED224="All Sup",EE224="All Res"),"na",((D224-MIN(Q224:V224))/(MAX(Q224:V224)-MIN(Q224:V224))))</f>
        <v>0.33644859813083489</v>
      </c>
      <c r="EG224">
        <v>1.4999999999999999E-4</v>
      </c>
      <c r="EH224">
        <f>Q224*(1+$EG224)</f>
        <v>5199.7798500000008</v>
      </c>
      <c r="EI224">
        <f>Q224*(1-$EG224)</f>
        <v>5198.2201500000001</v>
      </c>
      <c r="EJ224">
        <f>R224*(1+$EG224)</f>
        <v>5196.9094195000007</v>
      </c>
      <c r="EK224">
        <f>R224*(1-$EG224)</f>
        <v>5195.3505805000004</v>
      </c>
      <c r="EL224">
        <f>S224*(1+$EG224)</f>
        <v>5205.420696000001</v>
      </c>
      <c r="EM224">
        <f>S224*(1-$EG224)</f>
        <v>5203.8593040000005</v>
      </c>
      <c r="EN224">
        <f>T224*(1+$EG224)</f>
        <v>5164.2745250000007</v>
      </c>
      <c r="EO224">
        <f>T224*(1-$EG224)</f>
        <v>5162.7254750000002</v>
      </c>
      <c r="EP224">
        <f>U224*(1+$EG224)</f>
        <v>5176.6863865000005</v>
      </c>
      <c r="EQ224">
        <f>U224*(1-$EG224)</f>
        <v>5175.1336135000001</v>
      </c>
      <c r="ER224">
        <f>V224*(1+$EG224)</f>
        <v>5160.4739550000004</v>
      </c>
      <c r="ES224">
        <f>V224*(1-$EG224)</f>
        <v>5158.9260450000002</v>
      </c>
      <c r="ET224" s="7" t="str">
        <f t="shared" si="383"/>
        <v>-----</v>
      </c>
      <c r="EU224" s="7" t="str">
        <f t="shared" si="384"/>
        <v>-----</v>
      </c>
      <c r="EV224" s="7" t="str">
        <f t="shared" si="385"/>
        <v>-----</v>
      </c>
      <c r="EW224" s="7" t="str">
        <f t="shared" si="386"/>
        <v>-----</v>
      </c>
      <c r="EX224" s="7" t="str">
        <f t="shared" si="387"/>
        <v>-----</v>
      </c>
      <c r="EY224" s="7" t="str">
        <f t="shared" si="388"/>
        <v>-----</v>
      </c>
      <c r="EZ224">
        <f t="shared" si="406"/>
        <v>29</v>
      </c>
      <c r="FA224">
        <f t="shared" si="407"/>
        <v>22</v>
      </c>
      <c r="FB224">
        <f t="shared" si="408"/>
        <v>222</v>
      </c>
      <c r="FC224">
        <f t="shared" si="409"/>
        <v>222</v>
      </c>
      <c r="FD224">
        <f t="shared" si="410"/>
        <v>1</v>
      </c>
      <c r="FE224">
        <f t="shared" si="411"/>
        <v>222</v>
      </c>
      <c r="FF224">
        <f t="shared" si="412"/>
        <v>7</v>
      </c>
      <c r="FG224">
        <f t="shared" si="413"/>
        <v>11</v>
      </c>
      <c r="FH224">
        <f t="shared" si="414"/>
        <v>0</v>
      </c>
      <c r="FI224">
        <f t="shared" si="415"/>
        <v>0</v>
      </c>
      <c r="FJ224">
        <f t="shared" si="416"/>
        <v>1</v>
      </c>
      <c r="FK224">
        <f t="shared" si="417"/>
        <v>0</v>
      </c>
      <c r="FL224" s="7" t="str">
        <f t="shared" si="389"/>
        <v>-----</v>
      </c>
      <c r="FM224" s="7" t="str">
        <f t="shared" si="390"/>
        <v>-----</v>
      </c>
      <c r="FN224" s="7" t="str">
        <f t="shared" si="391"/>
        <v>-----</v>
      </c>
      <c r="FO224" s="7" t="str">
        <f t="shared" si="392"/>
        <v>-----</v>
      </c>
      <c r="FP224" s="7" t="str">
        <f t="shared" si="393"/>
        <v>-----</v>
      </c>
      <c r="FQ224" s="7" t="str">
        <f t="shared" si="394"/>
        <v>-----</v>
      </c>
      <c r="FR224" s="13" t="str">
        <f>IF(FL224="-----","-----",(D224-Q224)/Q224)</f>
        <v>-----</v>
      </c>
      <c r="FS224" s="13" t="str">
        <f>IF(FM224="-----","-----",(Q224-R224)/R224)</f>
        <v>-----</v>
      </c>
      <c r="FT224" s="13" t="str">
        <f>IF(FN224="-----","-----",(R224-S224)/S224)</f>
        <v>-----</v>
      </c>
      <c r="FU224" s="13" t="str">
        <f>IF(FO224="-----","-----",(S224-T224)/T224)</f>
        <v>-----</v>
      </c>
      <c r="FV224" s="13" t="str">
        <f>IF(FP224="-----","-----",(T224-U224)/U224)</f>
        <v>-----</v>
      </c>
      <c r="FW224" s="13" t="str">
        <f>IF(FQ224="-----","-----",(U224-V224)/V224)</f>
        <v>-----</v>
      </c>
      <c r="FX224" s="7" t="str">
        <f t="shared" si="395"/>
        <v>-----</v>
      </c>
      <c r="FY224" s="7" t="str">
        <f t="shared" si="396"/>
        <v>-----</v>
      </c>
      <c r="FZ224" s="7" t="str">
        <f t="shared" si="397"/>
        <v>-----</v>
      </c>
      <c r="GA224" s="7" t="str">
        <f t="shared" si="398"/>
        <v>-----</v>
      </c>
      <c r="GB224" s="7" t="str">
        <f t="shared" si="399"/>
        <v>-----</v>
      </c>
      <c r="GC224" s="7" t="str">
        <f t="shared" si="400"/>
        <v>-----</v>
      </c>
      <c r="GD224" s="7" t="str">
        <f>IF(AND(BG224&gt;AA224,BG223&gt;AA223,BG222&gt;AA222,BG221&gt;AA221,BG220&gt;AA220,BG219&gt;AA219,BG218&gt;AA218,BG217&gt;AA217,BG216&gt;AA216,BG215&gt;AA215,BG214&gt;AA214,BG213&gt;AA213),"Bullish",IF(AND(BG224&lt;AA224,BG223&lt;AA223,BG222&lt;AA222,BG221&lt;AA221,BG220&lt;AA220,BG219&lt;AA219,BG218&lt;AA218,BG217&lt;AA217,BG216&lt;AA216,BG215&lt;AA215,BG214&lt;AA214,BG213&lt;AA213),"Bearish","-----"))</f>
        <v>-----</v>
      </c>
      <c r="GE224">
        <f>(Z224-BG224)/BG224</f>
        <v>-9.6988908942256802E-4</v>
      </c>
      <c r="GI224" s="7" t="str">
        <f>IF(Y224&gt;Z224,"Bullish","Bearish")</f>
        <v>Bearish</v>
      </c>
      <c r="GJ224" s="19" t="str">
        <f>IF(AND(D224&gt;Y224,D223&lt;Y223),"TEMA crossover","-----")</f>
        <v>-----</v>
      </c>
      <c r="GK224" s="19" t="str">
        <f>IF(AND(D224&lt;Y224,D223&gt;Y223),"TEMA crossunder","-----")</f>
        <v>-----</v>
      </c>
      <c r="GL224" s="20" t="str">
        <f>IF(GD224="Bearish","YES","-----")</f>
        <v>-----</v>
      </c>
      <c r="GM224" s="20" t="str">
        <f>IF(GH224="Reverse to Bearish","YES","-----")</f>
        <v>-----</v>
      </c>
      <c r="GN224" s="20" t="str">
        <f>IF(AND(GI224="Bullish",GI223="Bullish",GI222="Bullish",GI221="Bullish"),"YES","-----")</f>
        <v>-----</v>
      </c>
      <c r="GO224" s="20" t="str">
        <f>IF(OR(GK224="TEMA crossunder",GK223="TEMA crossunder",GK222="TEMA crossunder",GK221="TEMA crossunder"),"YES","-----")</f>
        <v>YES</v>
      </c>
      <c r="GP224" s="20" t="str">
        <f>IF(GD224="Bullish","YES","-----")</f>
        <v>-----</v>
      </c>
      <c r="GQ224" s="20" t="str">
        <f>IF(GH224="Reverse to Bullish","YES","-----")</f>
        <v>-----</v>
      </c>
      <c r="GR224" s="20" t="str">
        <f>IF(AND(GI224="Bearish",GI223="Bearish",GI222="Bearish",GI221="Bearish"),"YES","-----")</f>
        <v>-----</v>
      </c>
      <c r="GS224" s="20" t="str">
        <f>IF(OR(GJ224="TEMA crossover",GJ223="TEMA crossover",GJ222="TEMA crossover",GJ221="TEMA crossover"),"YES","-----")</f>
        <v>-----</v>
      </c>
      <c r="GT224" s="20" t="str">
        <f t="shared" si="418"/>
        <v>-----</v>
      </c>
      <c r="GU224" s="20" t="str">
        <f t="shared" si="419"/>
        <v>-----</v>
      </c>
      <c r="GV224" s="20" t="str">
        <f t="shared" si="420"/>
        <v>-----</v>
      </c>
      <c r="GW224" s="20" t="str">
        <f t="shared" si="421"/>
        <v>-----</v>
      </c>
      <c r="GX224" s="20" t="str">
        <f t="shared" si="422"/>
        <v>-----</v>
      </c>
      <c r="GY224" s="20" t="str">
        <f t="shared" si="423"/>
        <v>-----</v>
      </c>
      <c r="GZ224" s="7" t="str">
        <f>IF(G224&gt;BH224,"YES","-----")</f>
        <v>-----</v>
      </c>
      <c r="HA224" s="7" t="str">
        <f>IF(F224&lt;BI224,"YES","-----")</f>
        <v>-----</v>
      </c>
      <c r="HB224">
        <f>BH224-BI224</f>
        <v>7.5600000000004002</v>
      </c>
      <c r="HI224">
        <f t="shared" si="401"/>
        <v>-3.9473099999995611</v>
      </c>
      <c r="HJ224">
        <f t="shared" si="402"/>
        <v>3.6126900000008391</v>
      </c>
      <c r="HK224" s="7"/>
      <c r="HL224" s="7"/>
      <c r="HM224" s="7"/>
      <c r="HN224" s="7"/>
      <c r="HO224" s="7"/>
      <c r="HP224" s="7"/>
      <c r="HQ224" s="28">
        <f t="shared" si="425"/>
        <v>-1.4199100000005274</v>
      </c>
      <c r="HR224" s="28" t="str">
        <f t="shared" si="403"/>
        <v>Bear</v>
      </c>
      <c r="HS224">
        <f t="shared" si="404"/>
        <v>1.4199100000005274</v>
      </c>
    </row>
    <row r="225" spans="1:227" x14ac:dyDescent="0.55000000000000004">
      <c r="A225">
        <f>Validation!A224</f>
        <v>1772095200</v>
      </c>
      <c r="B225" t="str">
        <f>Price!B224</f>
        <v>XAUUSD</v>
      </c>
      <c r="C225" t="str">
        <f>Price!C224</f>
        <v>M5</v>
      </c>
      <c r="D225">
        <f>Price!D224</f>
        <v>5174.28</v>
      </c>
      <c r="E225">
        <f>Price!E224</f>
        <v>5174.88</v>
      </c>
      <c r="F225">
        <f>Price!F224</f>
        <v>5176.67</v>
      </c>
      <c r="G225">
        <f>Price!G224</f>
        <v>5171.71</v>
      </c>
      <c r="H225">
        <f>Price!H224</f>
        <v>520</v>
      </c>
      <c r="I225">
        <f>Diagonals!E224</f>
        <v>5187.09</v>
      </c>
      <c r="J225">
        <f>Diagonals!F224</f>
        <v>0</v>
      </c>
      <c r="K225">
        <f>Diagonals!G224</f>
        <v>0</v>
      </c>
      <c r="L225">
        <f>Diagonals!H224</f>
        <v>5168.24</v>
      </c>
      <c r="M225">
        <f>Diagonals!I224</f>
        <v>0</v>
      </c>
      <c r="N225">
        <f>Diagonals!J224</f>
        <v>0</v>
      </c>
      <c r="O225">
        <f>Diagonals!K224</f>
        <v>0</v>
      </c>
      <c r="P225">
        <f>Diagonals!L224</f>
        <v>0</v>
      </c>
      <c r="Q225">
        <f>Trendlines!E224</f>
        <v>5199</v>
      </c>
      <c r="R225">
        <f>Trendlines!F224</f>
        <v>5196.1000000000004</v>
      </c>
      <c r="S225">
        <f>Trendlines!G224</f>
        <v>5204.63</v>
      </c>
      <c r="T225">
        <f>Trendlines!H224</f>
        <v>5163.58</v>
      </c>
      <c r="U225">
        <f>Trendlines!I224</f>
        <v>5175.93</v>
      </c>
      <c r="V225">
        <f>Trendlines!J224</f>
        <v>5159.74</v>
      </c>
      <c r="W225">
        <f>Trendlines!K224</f>
        <v>0</v>
      </c>
      <c r="X225">
        <f>Trendlines!L224</f>
        <v>0</v>
      </c>
      <c r="Y225">
        <f>Tema_Hrma_Smma!E224</f>
        <v>5174.79</v>
      </c>
      <c r="Z225">
        <f>Tema_Hrma_Smma!F224</f>
        <v>5179.47</v>
      </c>
      <c r="AA225">
        <f>Tema_Hrma_Smma!G224</f>
        <v>5188.37</v>
      </c>
      <c r="AB225">
        <f>ZScore!H224</f>
        <v>-1</v>
      </c>
      <c r="AC225">
        <f>ZScore!I224</f>
        <v>0.85702</v>
      </c>
      <c r="AD225">
        <f>ZScore!J224</f>
        <v>3</v>
      </c>
      <c r="AE225">
        <f>HA!E224</f>
        <v>5177.6000000000004</v>
      </c>
      <c r="AF225">
        <f>HA!F224</f>
        <v>5177.6000000000004</v>
      </c>
      <c r="AG225">
        <f>HA!G224</f>
        <v>5171.71</v>
      </c>
      <c r="AH225">
        <f>HA!H224</f>
        <v>5174.38</v>
      </c>
      <c r="AI225">
        <f>HA!I224</f>
        <v>-1</v>
      </c>
      <c r="AJ225">
        <f>HA!J224</f>
        <v>3.22</v>
      </c>
      <c r="AK225">
        <f>HA!K224</f>
        <v>0.17246</v>
      </c>
      <c r="AL225">
        <f>HA!L224</f>
        <v>-4</v>
      </c>
      <c r="AM225">
        <f>KC!E224</f>
        <v>5212.9817300000004</v>
      </c>
      <c r="AN225">
        <f>KC!F224</f>
        <v>5206.8706199999997</v>
      </c>
      <c r="AO225">
        <f>KC!G224</f>
        <v>5200.7595099999999</v>
      </c>
      <c r="AP225">
        <f>KC!H224</f>
        <v>5194.6484</v>
      </c>
      <c r="AQ225">
        <f>KC!I224</f>
        <v>5188.5372900000002</v>
      </c>
      <c r="AR225">
        <f>KC!J224</f>
        <v>5182.7890600000001</v>
      </c>
      <c r="AS225">
        <f>KC!K224</f>
        <v>5176.6779399999996</v>
      </c>
      <c r="AT225">
        <f>KC!L224</f>
        <v>5170.5668299999998</v>
      </c>
      <c r="AU225">
        <f>KC!M224</f>
        <v>5164.4557199999999</v>
      </c>
      <c r="AV225">
        <f>KC!N224</f>
        <v>5158.3446100000001</v>
      </c>
      <c r="AW225">
        <f>SR_Levels!E224</f>
        <v>5161.8900000000003</v>
      </c>
      <c r="AX225">
        <f>SR_Levels!F224</f>
        <v>5135.8500000000004</v>
      </c>
      <c r="AY225">
        <f>SR_Levels!G224</f>
        <v>0</v>
      </c>
      <c r="AZ225">
        <f>SR_Levels!H224</f>
        <v>0</v>
      </c>
      <c r="BA225">
        <f>SR_Levels!I224</f>
        <v>5178.6000000000004</v>
      </c>
      <c r="BB225">
        <f>SR_Levels!J224</f>
        <v>5193.3500000000004</v>
      </c>
      <c r="BC225">
        <f>SR_Levels!K224</f>
        <v>5205.3100000000004</v>
      </c>
      <c r="BD225">
        <f>SR_Levels!L224</f>
        <v>0</v>
      </c>
      <c r="BE225">
        <f>ZigZag!E224</f>
        <v>0</v>
      </c>
      <c r="BF225">
        <f>ZigZag!F224</f>
        <v>0</v>
      </c>
      <c r="BG225">
        <f>ZigZag!G224</f>
        <v>5185.3</v>
      </c>
      <c r="BH225">
        <f>Dual_Tema!E224</f>
        <v>5178.2299999999996</v>
      </c>
      <c r="BI225">
        <f>Dual_Tema!F224</f>
        <v>5171.8100000000004</v>
      </c>
      <c r="BJ225">
        <f>Pinbar!E224</f>
        <v>0</v>
      </c>
      <c r="BK225">
        <f>SSA!E224</f>
        <v>5176.7096799999999</v>
      </c>
      <c r="BL225">
        <f>SSA!F224</f>
        <v>5177.78845</v>
      </c>
      <c r="BN225" t="str">
        <f t="shared" si="424"/>
        <v>Red Candle</v>
      </c>
      <c r="BO225" s="34">
        <f t="shared" si="426"/>
        <v>-2.92900252048367E-3</v>
      </c>
      <c r="BP225" s="34">
        <f t="shared" si="428"/>
        <v>-2.3541932983578429E-3</v>
      </c>
      <c r="BQ225" s="34">
        <f t="shared" si="436"/>
        <v>-2.5715067796022728E-3</v>
      </c>
      <c r="BR225" s="34">
        <f t="shared" si="438"/>
        <v>-4.264457975075242E-3</v>
      </c>
      <c r="BS225" s="35">
        <f t="shared" si="427"/>
        <v>-4.8876392311825168E-4</v>
      </c>
      <c r="BT225" s="35">
        <f t="shared" si="429"/>
        <v>-1.9639477604149747E-4</v>
      </c>
      <c r="BU225" s="35">
        <f t="shared" si="437"/>
        <v>-1.4303525738590395E-4</v>
      </c>
      <c r="BV225" s="35">
        <f t="shared" si="439"/>
        <v>-1.7804984347513653E-4</v>
      </c>
      <c r="BW225" s="27">
        <v>96</v>
      </c>
      <c r="BX225">
        <f>F225-G225</f>
        <v>4.9600000000000364</v>
      </c>
      <c r="BY225">
        <f>ABS(F225-D224)</f>
        <v>1.8500000000003638</v>
      </c>
      <c r="BZ225">
        <f>ABS(G225-D224)</f>
        <v>3.1099999999996726</v>
      </c>
      <c r="CA225">
        <f t="shared" si="405"/>
        <v>4.9600000000000364</v>
      </c>
      <c r="CB225">
        <f t="shared" si="430"/>
        <v>5.8871428571428623</v>
      </c>
      <c r="CC225">
        <f t="shared" si="433"/>
        <v>5.7252349031337664</v>
      </c>
      <c r="CD225">
        <f t="shared" si="431"/>
        <v>0.16190795400909597</v>
      </c>
      <c r="CE225">
        <f t="shared" si="434"/>
        <v>1</v>
      </c>
      <c r="CF225">
        <f t="shared" si="435"/>
        <v>2</v>
      </c>
      <c r="CG225" s="7" t="str">
        <f t="shared" si="432"/>
        <v>-----</v>
      </c>
      <c r="CI225" s="27"/>
      <c r="CJ225" s="27"/>
      <c r="CK225" s="27"/>
      <c r="CL225" s="27"/>
      <c r="CM225" s="27"/>
      <c r="CN225" s="27"/>
      <c r="CO225" s="27"/>
      <c r="CP225" s="27"/>
      <c r="CQ225" s="27"/>
      <c r="CR225" s="27"/>
      <c r="CS225" s="27"/>
      <c r="CZ225" s="7" t="str">
        <f>IF(AND(D225&gt;BH225,D225&gt;E225),"Bullish Trigger","-----")</f>
        <v>-----</v>
      </c>
      <c r="DA225" s="7" t="str">
        <f>IF(AND(D225&lt;BI225,D225&lt;E225),"Bearish Trigger","-----")</f>
        <v>-----</v>
      </c>
      <c r="DB225" s="13" t="str">
        <f>IF(AND(W225=BE225,W225&gt;0,BE225&gt;0),"Important High","------")</f>
        <v>------</v>
      </c>
      <c r="DC225" s="13" t="str">
        <f>IF(AND(X225=BF225,X225&gt;0,BF225&gt;0),"Important Low","------")</f>
        <v>------</v>
      </c>
      <c r="DD225" s="7" t="str">
        <f>IF(AND(DB225="Important High",DC225="-----",BJ225=1),"Imp High Rej","-----")</f>
        <v>-----</v>
      </c>
      <c r="DE225" s="7" t="str">
        <f>IF(AND(DB225="-----",DC225="Important Low",BJ225=1),"Imp Low Rej","-----")</f>
        <v>-----</v>
      </c>
      <c r="DF225" s="7" t="str">
        <f>IF(Y225&gt;AM225,"Overbought",IF(Y225&gt;AO225,"Bullish Momentum",IF(Y225&gt;AQ225,"Flat Momentum","-----")))</f>
        <v>-----</v>
      </c>
      <c r="DG225" s="7" t="str">
        <f>IF(Y225&lt;AV225,"Oversold",IF(Y225&lt;AT225,"Bearish Momentum",IF(Y225&lt;AR225,"Flat Momentum","-----")))</f>
        <v>Flat Momentum</v>
      </c>
      <c r="DH225" s="7" t="str">
        <f>IF(AND(DF225="Overbought",AD225=2),"Culminated Thrust","-----")</f>
        <v>-----</v>
      </c>
      <c r="DI225" s="7" t="str">
        <f>IF(AND(DG225="Oversold",AD225=5),"Culminated Thrust","-----")</f>
        <v>-----</v>
      </c>
      <c r="DJ225" s="14">
        <f>(Q225-$D225)/$D225</f>
        <v>4.7774762865558599E-3</v>
      </c>
      <c r="DK225" s="14">
        <f>(R225-$D225)/$D225</f>
        <v>4.2170118354632182E-3</v>
      </c>
      <c r="DL225" s="14">
        <f>(S225-$D225)/$D225</f>
        <v>5.8655503760910435E-3</v>
      </c>
      <c r="DM225" s="14">
        <f>(T225-$D225)/$D225</f>
        <v>-2.0679205609282487E-3</v>
      </c>
      <c r="DN225" s="14">
        <f>(U225-$D225)/$D225</f>
        <v>3.1888494631147636E-4</v>
      </c>
      <c r="DO225" s="14">
        <f>(V225-$D225)/$D225</f>
        <v>-2.8100527996165582E-3</v>
      </c>
      <c r="DP225" s="14">
        <f t="shared" si="373"/>
        <v>5.8655503760910435E-3</v>
      </c>
      <c r="DQ225" s="14">
        <f t="shared" si="374"/>
        <v>4.7774762865558599E-3</v>
      </c>
      <c r="DR225" s="14">
        <f t="shared" si="375"/>
        <v>4.2170118354632182E-3</v>
      </c>
      <c r="DS225" s="14">
        <f t="shared" si="376"/>
        <v>3.1888494631147636E-4</v>
      </c>
      <c r="DT225" s="14">
        <f t="shared" si="377"/>
        <v>-2.0679205609282487E-3</v>
      </c>
      <c r="DU225" s="14">
        <f t="shared" si="378"/>
        <v>-2.8100527996165582E-3</v>
      </c>
      <c r="DV225" t="str">
        <f>IF($D225&gt;Q225,"SUP","RES")</f>
        <v>RES</v>
      </c>
      <c r="DW225" t="str">
        <f>IF($D225&gt;R225,"SUP","RES")</f>
        <v>RES</v>
      </c>
      <c r="DX225" t="str">
        <f>IF($D225&gt;S225,"SUP","RES")</f>
        <v>RES</v>
      </c>
      <c r="DY225" t="str">
        <f>IF($D225&gt;T225,"SUP","RES")</f>
        <v>SUP</v>
      </c>
      <c r="DZ225" t="str">
        <f>IF($D225&gt;U225,"SUP","RES")</f>
        <v>RES</v>
      </c>
      <c r="EA225" t="str">
        <f>IF($D225&gt;V225,"SUP","RES")</f>
        <v>SUP</v>
      </c>
      <c r="EB225" s="7">
        <f t="shared" si="379"/>
        <v>4</v>
      </c>
      <c r="EC225" s="7">
        <f t="shared" si="380"/>
        <v>2</v>
      </c>
      <c r="ED225" s="13" t="str">
        <f t="shared" si="381"/>
        <v>-----</v>
      </c>
      <c r="EE225" s="13" t="str">
        <f t="shared" si="382"/>
        <v>-----</v>
      </c>
      <c r="EF225" s="7">
        <f>IF(OR(ED225="All Sup",EE225="All Res"),"na",((D225-MIN(Q225:V225))/(MAX(Q225:V225)-MIN(Q225:V225))))</f>
        <v>0.3239028736912421</v>
      </c>
      <c r="EG225">
        <v>1.4999999999999999E-4</v>
      </c>
      <c r="EH225">
        <f>Q225*(1+$EG225)</f>
        <v>5199.7798500000008</v>
      </c>
      <c r="EI225">
        <f>Q225*(1-$EG225)</f>
        <v>5198.2201500000001</v>
      </c>
      <c r="EJ225">
        <f>R225*(1+$EG225)</f>
        <v>5196.8794150000012</v>
      </c>
      <c r="EK225">
        <f>R225*(1-$EG225)</f>
        <v>5195.3205850000004</v>
      </c>
      <c r="EL225">
        <f>S225*(1+$EG225)</f>
        <v>5205.4106945000003</v>
      </c>
      <c r="EM225">
        <f>S225*(1-$EG225)</f>
        <v>5203.8493054999999</v>
      </c>
      <c r="EN225">
        <f>T225*(1+$EG225)</f>
        <v>5164.3545370000002</v>
      </c>
      <c r="EO225">
        <f>T225*(1-$EG225)</f>
        <v>5162.8054629999997</v>
      </c>
      <c r="EP225">
        <f>U225*(1+$EG225)</f>
        <v>5176.706389500001</v>
      </c>
      <c r="EQ225">
        <f>U225*(1-$EG225)</f>
        <v>5175.1536105000005</v>
      </c>
      <c r="ER225">
        <f>V225*(1+$EG225)</f>
        <v>5160.5139610000006</v>
      </c>
      <c r="ES225">
        <f>V225*(1-$EG225)</f>
        <v>5158.9660389999999</v>
      </c>
      <c r="ET225" s="7" t="str">
        <f t="shared" si="383"/>
        <v>-----</v>
      </c>
      <c r="EU225" s="7" t="str">
        <f t="shared" si="384"/>
        <v>-----</v>
      </c>
      <c r="EV225" s="7" t="str">
        <f t="shared" si="385"/>
        <v>-----</v>
      </c>
      <c r="EW225" s="7" t="str">
        <f t="shared" si="386"/>
        <v>-----</v>
      </c>
      <c r="EX225" s="7" t="str">
        <f t="shared" si="387"/>
        <v>-----</v>
      </c>
      <c r="EY225" s="7" t="str">
        <f t="shared" si="388"/>
        <v>-----</v>
      </c>
      <c r="EZ225">
        <f t="shared" si="406"/>
        <v>30</v>
      </c>
      <c r="FA225">
        <f t="shared" si="407"/>
        <v>23</v>
      </c>
      <c r="FB225">
        <f t="shared" si="408"/>
        <v>223</v>
      </c>
      <c r="FC225">
        <f t="shared" si="409"/>
        <v>223</v>
      </c>
      <c r="FD225">
        <f t="shared" si="410"/>
        <v>2</v>
      </c>
      <c r="FE225">
        <f t="shared" si="411"/>
        <v>223</v>
      </c>
      <c r="FF225">
        <f t="shared" si="412"/>
        <v>7</v>
      </c>
      <c r="FG225">
        <f t="shared" si="413"/>
        <v>11</v>
      </c>
      <c r="FH225">
        <f t="shared" si="414"/>
        <v>0</v>
      </c>
      <c r="FI225">
        <f t="shared" si="415"/>
        <v>0</v>
      </c>
      <c r="FJ225">
        <f t="shared" si="416"/>
        <v>1</v>
      </c>
      <c r="FK225">
        <f t="shared" si="417"/>
        <v>0</v>
      </c>
      <c r="FL225" s="7" t="str">
        <f t="shared" si="389"/>
        <v>-----</v>
      </c>
      <c r="FM225" s="7" t="str">
        <f t="shared" si="390"/>
        <v>-----</v>
      </c>
      <c r="FN225" s="7" t="str">
        <f t="shared" si="391"/>
        <v>-----</v>
      </c>
      <c r="FO225" s="7" t="str">
        <f t="shared" si="392"/>
        <v>-----</v>
      </c>
      <c r="FP225" s="7" t="str">
        <f t="shared" si="393"/>
        <v>-----</v>
      </c>
      <c r="FQ225" s="7" t="str">
        <f t="shared" si="394"/>
        <v>-----</v>
      </c>
      <c r="FR225" s="13" t="str">
        <f>IF(FL225="-----","-----",(D225-Q225)/Q225)</f>
        <v>-----</v>
      </c>
      <c r="FS225" s="13" t="str">
        <f>IF(FM225="-----","-----",(Q225-R225)/R225)</f>
        <v>-----</v>
      </c>
      <c r="FT225" s="13" t="str">
        <f>IF(FN225="-----","-----",(R225-S225)/S225)</f>
        <v>-----</v>
      </c>
      <c r="FU225" s="13" t="str">
        <f>IF(FO225="-----","-----",(S225-T225)/T225)</f>
        <v>-----</v>
      </c>
      <c r="FV225" s="13" t="str">
        <f>IF(FP225="-----","-----",(T225-U225)/U225)</f>
        <v>-----</v>
      </c>
      <c r="FW225" s="13" t="str">
        <f>IF(FQ225="-----","-----",(U225-V225)/V225)</f>
        <v>-----</v>
      </c>
      <c r="FX225" s="7" t="str">
        <f t="shared" si="395"/>
        <v>-----</v>
      </c>
      <c r="FY225" s="7" t="str">
        <f t="shared" si="396"/>
        <v>-----</v>
      </c>
      <c r="FZ225" s="7" t="str">
        <f t="shared" si="397"/>
        <v>-----</v>
      </c>
      <c r="GA225" s="7" t="str">
        <f t="shared" si="398"/>
        <v>-----</v>
      </c>
      <c r="GB225" s="7" t="str">
        <f t="shared" si="399"/>
        <v>-----</v>
      </c>
      <c r="GC225" s="7" t="str">
        <f t="shared" si="400"/>
        <v>-----</v>
      </c>
      <c r="GD225" s="7" t="str">
        <f>IF(AND(BG225&gt;AA225,BG224&gt;AA224,BG223&gt;AA223,BG222&gt;AA222,BG221&gt;AA221,BG220&gt;AA220,BG219&gt;AA219,BG218&gt;AA218,BG217&gt;AA217,BG216&gt;AA216,BG215&gt;AA215,BG214&gt;AA214),"Bullish",IF(AND(BG225&lt;AA225,BG224&lt;AA224,BG223&lt;AA223,BG222&lt;AA222,BG221&lt;AA221,BG220&lt;AA220,BG219&lt;AA219,BG218&lt;AA218,BG217&lt;AA217,BG216&lt;AA216,BG215&lt;AA215,BG214&lt;AA214),"Bearish","-----"))</f>
        <v>Bearish</v>
      </c>
      <c r="GE225">
        <f>(Z225-BG225)/BG225</f>
        <v>-1.124332246928804E-3</v>
      </c>
      <c r="GI225" s="7" t="str">
        <f>IF(Y225&gt;Z225,"Bullish","Bearish")</f>
        <v>Bearish</v>
      </c>
      <c r="GJ225" s="19" t="str">
        <f>IF(AND(D225&gt;Y225,D224&lt;Y224),"TEMA crossover","-----")</f>
        <v>-----</v>
      </c>
      <c r="GK225" s="19" t="str">
        <f>IF(AND(D225&lt;Y225,D224&gt;Y224),"TEMA crossunder","-----")</f>
        <v>-----</v>
      </c>
      <c r="GL225" s="20" t="str">
        <f>IF(GD225="Bearish","YES","-----")</f>
        <v>YES</v>
      </c>
      <c r="GM225" s="20" t="str">
        <f>IF(GH225="Reverse to Bearish","YES","-----")</f>
        <v>-----</v>
      </c>
      <c r="GN225" s="20" t="str">
        <f>IF(AND(GI225="Bullish",GI224="Bullish",GI223="Bullish",GI222="Bullish"),"YES","-----")</f>
        <v>-----</v>
      </c>
      <c r="GO225" s="20" t="str">
        <f>IF(OR(GK225="TEMA crossunder",GK224="TEMA crossunder",GK223="TEMA crossunder",GK222="TEMA crossunder"),"YES","-----")</f>
        <v>YES</v>
      </c>
      <c r="GP225" s="20" t="str">
        <f>IF(GD225="Bullish","YES","-----")</f>
        <v>-----</v>
      </c>
      <c r="GQ225" s="20" t="str">
        <f>IF(GH225="Reverse to Bullish","YES","-----")</f>
        <v>-----</v>
      </c>
      <c r="GR225" s="20" t="str">
        <f>IF(AND(GI225="Bearish",GI224="Bearish",GI223="Bearish",GI222="Bearish"),"YES","-----")</f>
        <v>YES</v>
      </c>
      <c r="GS225" s="20" t="str">
        <f>IF(OR(GJ225="TEMA crossover",GJ224="TEMA crossover",GJ223="TEMA crossover",GJ222="TEMA crossover"),"YES","-----")</f>
        <v>-----</v>
      </c>
      <c r="GT225" s="20" t="str">
        <f t="shared" si="418"/>
        <v>-----</v>
      </c>
      <c r="GU225" s="20" t="str">
        <f t="shared" si="419"/>
        <v>-----</v>
      </c>
      <c r="GV225" s="20" t="str">
        <f t="shared" si="420"/>
        <v>-----</v>
      </c>
      <c r="GW225" s="20" t="str">
        <f t="shared" si="421"/>
        <v>-----</v>
      </c>
      <c r="GX225" s="20" t="str">
        <f t="shared" si="422"/>
        <v>-----</v>
      </c>
      <c r="GY225" s="20" t="str">
        <f t="shared" si="423"/>
        <v>-----</v>
      </c>
      <c r="GZ225" s="7" t="str">
        <f>IF(G225&gt;BH225,"YES","-----")</f>
        <v>-----</v>
      </c>
      <c r="HA225" s="7" t="str">
        <f>IF(F225&lt;BI225,"YES","-----")</f>
        <v>-----</v>
      </c>
      <c r="HB225">
        <f>BH225-BI225</f>
        <v>6.4199999999991633</v>
      </c>
      <c r="HI225">
        <f t="shared" si="401"/>
        <v>-4.8996799999995346</v>
      </c>
      <c r="HJ225">
        <f t="shared" si="402"/>
        <v>1.5203199999996286</v>
      </c>
      <c r="HK225" s="7"/>
      <c r="HL225" s="7"/>
      <c r="HM225" s="7"/>
      <c r="HN225" s="7"/>
      <c r="HO225" s="7"/>
      <c r="HP225" s="7"/>
      <c r="HQ225" s="28">
        <f t="shared" si="425"/>
        <v>-1.0787700000000768</v>
      </c>
      <c r="HR225" s="28" t="str">
        <f t="shared" si="403"/>
        <v>Bear</v>
      </c>
      <c r="HS225">
        <f t="shared" si="404"/>
        <v>1.0787700000000768</v>
      </c>
    </row>
    <row r="226" spans="1:227" x14ac:dyDescent="0.55000000000000004">
      <c r="A226">
        <f>Validation!A225</f>
        <v>1772095500</v>
      </c>
      <c r="B226" t="str">
        <f>Price!B225</f>
        <v>XAUUSD</v>
      </c>
      <c r="C226" t="str">
        <f>Price!C225</f>
        <v>M5</v>
      </c>
      <c r="D226">
        <f>Price!D225</f>
        <v>5179.75</v>
      </c>
      <c r="E226">
        <f>Price!E225</f>
        <v>5174.1400000000003</v>
      </c>
      <c r="F226">
        <f>Price!F225</f>
        <v>5179.8500000000004</v>
      </c>
      <c r="G226">
        <f>Price!G225</f>
        <v>5167.91</v>
      </c>
      <c r="H226">
        <f>Price!H225</f>
        <v>615</v>
      </c>
      <c r="I226">
        <f>Diagonals!E225</f>
        <v>5187.2700000000004</v>
      </c>
      <c r="J226">
        <f>Diagonals!F225</f>
        <v>0</v>
      </c>
      <c r="K226">
        <f>Diagonals!G225</f>
        <v>0</v>
      </c>
      <c r="L226">
        <f>Diagonals!H225</f>
        <v>5167.91</v>
      </c>
      <c r="M226">
        <f>Diagonals!I225</f>
        <v>0</v>
      </c>
      <c r="N226">
        <f>Diagonals!J225</f>
        <v>0</v>
      </c>
      <c r="O226">
        <f>Diagonals!K225</f>
        <v>0</v>
      </c>
      <c r="P226">
        <f>Diagonals!L225</f>
        <v>5167.91</v>
      </c>
      <c r="Q226">
        <f>Trendlines!E225</f>
        <v>5199.01</v>
      </c>
      <c r="R226">
        <f>Trendlines!F225</f>
        <v>5196.07</v>
      </c>
      <c r="S226">
        <f>Trendlines!G225</f>
        <v>5204.6099999999997</v>
      </c>
      <c r="T226">
        <f>Trendlines!H225</f>
        <v>5163.6499999999996</v>
      </c>
      <c r="U226">
        <f>Trendlines!I225</f>
        <v>5175.96</v>
      </c>
      <c r="V226">
        <f>Trendlines!J225</f>
        <v>5159.78</v>
      </c>
      <c r="W226">
        <f>Trendlines!K225</f>
        <v>0</v>
      </c>
      <c r="X226">
        <f>Trendlines!L225</f>
        <v>5167.91</v>
      </c>
      <c r="Y226">
        <f>Tema_Hrma_Smma!E225</f>
        <v>5174.41</v>
      </c>
      <c r="Z226">
        <f>Tema_Hrma_Smma!F225</f>
        <v>5178.1000000000004</v>
      </c>
      <c r="AA226">
        <f>Tema_Hrma_Smma!G225</f>
        <v>5188</v>
      </c>
      <c r="AB226">
        <f>ZScore!H225</f>
        <v>1</v>
      </c>
      <c r="AC226">
        <f>ZScore!I225</f>
        <v>0.96006000000000002</v>
      </c>
      <c r="AD226">
        <f>ZScore!J225</f>
        <v>0</v>
      </c>
      <c r="AE226">
        <f>HA!E225</f>
        <v>5175.99</v>
      </c>
      <c r="AF226">
        <f>HA!F225</f>
        <v>5179.8500000000004</v>
      </c>
      <c r="AG226">
        <f>HA!G225</f>
        <v>5167.91</v>
      </c>
      <c r="AH226">
        <f>HA!H225</f>
        <v>5175.41</v>
      </c>
      <c r="AI226">
        <f>HA!I225</f>
        <v>-1</v>
      </c>
      <c r="AJ226">
        <f>HA!J225</f>
        <v>0.57999999999999996</v>
      </c>
      <c r="AK226">
        <f>HA!K225</f>
        <v>-0.86778</v>
      </c>
      <c r="AL226">
        <f>HA!L225</f>
        <v>-5</v>
      </c>
      <c r="AM226">
        <f>KC!E225</f>
        <v>5212.4450200000001</v>
      </c>
      <c r="AN226">
        <f>KC!F225</f>
        <v>5206.26379</v>
      </c>
      <c r="AO226">
        <f>KC!G225</f>
        <v>5200.0825599999998</v>
      </c>
      <c r="AP226">
        <f>KC!H225</f>
        <v>5193.9013199999999</v>
      </c>
      <c r="AQ226">
        <f>KC!I225</f>
        <v>5187.7200899999998</v>
      </c>
      <c r="AR226">
        <f>KC!J225</f>
        <v>5181.7440399999996</v>
      </c>
      <c r="AS226">
        <f>KC!K225</f>
        <v>5175.5628100000004</v>
      </c>
      <c r="AT226">
        <f>KC!L225</f>
        <v>5169.3815699999996</v>
      </c>
      <c r="AU226">
        <f>KC!M225</f>
        <v>5163.2003400000003</v>
      </c>
      <c r="AV226">
        <f>KC!N225</f>
        <v>5157.0191000000004</v>
      </c>
      <c r="AW226">
        <f>SR_Levels!E225</f>
        <v>5178.6000000000004</v>
      </c>
      <c r="AX226">
        <f>SR_Levels!F225</f>
        <v>5161.8900000000003</v>
      </c>
      <c r="AY226">
        <f>SR_Levels!G225</f>
        <v>5135.8500000000004</v>
      </c>
      <c r="AZ226">
        <f>SR_Levels!H225</f>
        <v>0</v>
      </c>
      <c r="BA226">
        <f>SR_Levels!I225</f>
        <v>5193.3500000000004</v>
      </c>
      <c r="BB226">
        <f>SR_Levels!J225</f>
        <v>5205.3100000000004</v>
      </c>
      <c r="BC226">
        <f>SR_Levels!K225</f>
        <v>0</v>
      </c>
      <c r="BD226">
        <f>SR_Levels!L225</f>
        <v>0</v>
      </c>
      <c r="BE226">
        <f>ZigZag!E225</f>
        <v>0</v>
      </c>
      <c r="BF226">
        <f>ZigZag!F225</f>
        <v>5167.91</v>
      </c>
      <c r="BG226">
        <f>ZigZag!G225</f>
        <v>5184.63</v>
      </c>
      <c r="BH226">
        <f>Dual_Tema!E225</f>
        <v>5178.12</v>
      </c>
      <c r="BI226">
        <f>Dual_Tema!F225</f>
        <v>5169.03</v>
      </c>
      <c r="BJ226">
        <f>Pinbar!E225</f>
        <v>0</v>
      </c>
      <c r="BK226">
        <f>SSA!E225</f>
        <v>5176.5192399999996</v>
      </c>
      <c r="BL226">
        <f>SSA!F225</f>
        <v>5177.1538499999997</v>
      </c>
      <c r="BN226" t="str">
        <f t="shared" si="424"/>
        <v>Green Candle</v>
      </c>
      <c r="BO226" s="34">
        <f t="shared" si="426"/>
        <v>-1.4458528121836789E-3</v>
      </c>
      <c r="BP226" s="34">
        <f t="shared" si="428"/>
        <v>-4.1683471924447435E-4</v>
      </c>
      <c r="BQ226" s="34">
        <f t="shared" si="436"/>
        <v>-1.6960422468705882E-3</v>
      </c>
      <c r="BR226" s="34">
        <f t="shared" si="438"/>
        <v>-2.5130950546911057E-3</v>
      </c>
      <c r="BS226" s="35">
        <f t="shared" si="427"/>
        <v>-2.411207700414586E-4</v>
      </c>
      <c r="BT226" s="35">
        <f t="shared" si="429"/>
        <v>-3.4742864701509113E-5</v>
      </c>
      <c r="BU226" s="35">
        <f t="shared" si="437"/>
        <v>-9.4300117622680979E-5</v>
      </c>
      <c r="BV226" s="35">
        <f t="shared" si="439"/>
        <v>-1.0483859482812719E-4</v>
      </c>
      <c r="BW226" s="27">
        <v>96</v>
      </c>
      <c r="BX226">
        <f>F226-G226</f>
        <v>11.940000000000509</v>
      </c>
      <c r="BY226">
        <f>ABS(F226-D225)</f>
        <v>5.5700000000006185</v>
      </c>
      <c r="BZ226">
        <f>ABS(G226-D225)</f>
        <v>6.3699999999998909</v>
      </c>
      <c r="CA226">
        <f t="shared" si="405"/>
        <v>11.940000000000509</v>
      </c>
      <c r="CB226">
        <f t="shared" si="430"/>
        <v>6.4285714285714937</v>
      </c>
      <c r="CC226">
        <f t="shared" si="433"/>
        <v>6.1691466957671048</v>
      </c>
      <c r="CD226">
        <f t="shared" si="431"/>
        <v>0.25942473280438882</v>
      </c>
      <c r="CE226">
        <f t="shared" si="434"/>
        <v>1</v>
      </c>
      <c r="CF226">
        <f t="shared" si="435"/>
        <v>3</v>
      </c>
      <c r="CG226" s="7" t="str">
        <f t="shared" si="432"/>
        <v>-----</v>
      </c>
      <c r="CI226" s="27"/>
      <c r="CJ226" s="27"/>
      <c r="CK226" s="27"/>
      <c r="CL226" s="27"/>
      <c r="CM226" s="27"/>
      <c r="CN226" s="27"/>
      <c r="CO226" s="27"/>
      <c r="CP226" s="27"/>
      <c r="CQ226" s="27"/>
      <c r="CR226" s="27"/>
      <c r="CS226" s="27"/>
      <c r="CZ226" s="7" t="str">
        <f>IF(AND(D226&gt;BH226,D226&gt;E226),"Bullish Trigger","-----")</f>
        <v>Bullish Trigger</v>
      </c>
      <c r="DA226" s="7" t="str">
        <f>IF(AND(D226&lt;BI226,D226&lt;E226),"Bearish Trigger","-----")</f>
        <v>-----</v>
      </c>
      <c r="DB226" s="13" t="str">
        <f>IF(AND(W226=BE226,W226&gt;0,BE226&gt;0),"Important High","------")</f>
        <v>------</v>
      </c>
      <c r="DC226" s="13" t="str">
        <f>IF(AND(X226=BF226,X226&gt;0,BF226&gt;0),"Important Low","------")</f>
        <v>Important Low</v>
      </c>
      <c r="DD226" s="7" t="str">
        <f>IF(AND(DB226="Important High",DC226="-----",BJ226=1),"Imp High Rej","-----")</f>
        <v>-----</v>
      </c>
      <c r="DE226" s="7" t="str">
        <f>IF(AND(DB226="-----",DC226="Important Low",BJ226=1),"Imp Low Rej","-----")</f>
        <v>-----</v>
      </c>
      <c r="DF226" s="7" t="str">
        <f>IF(Y226&gt;AM226,"Overbought",IF(Y226&gt;AO226,"Bullish Momentum",IF(Y226&gt;AQ226,"Flat Momentum","-----")))</f>
        <v>-----</v>
      </c>
      <c r="DG226" s="7" t="str">
        <f>IF(Y226&lt;AV226,"Oversold",IF(Y226&lt;AT226,"Bearish Momentum",IF(Y226&lt;AR226,"Flat Momentum","-----")))</f>
        <v>Flat Momentum</v>
      </c>
      <c r="DH226" s="7" t="str">
        <f>IF(AND(DF226="Overbought",AD226=2),"Culminated Thrust","-----")</f>
        <v>-----</v>
      </c>
      <c r="DI226" s="7" t="str">
        <f>IF(AND(DG226="Oversold",AD226=5),"Culminated Thrust","-----")</f>
        <v>-----</v>
      </c>
      <c r="DJ226" s="14">
        <f>(Q226-$D226)/$D226</f>
        <v>3.718326174043191E-3</v>
      </c>
      <c r="DK226" s="14">
        <f>(R226-$D226)/$D226</f>
        <v>3.150731212896319E-3</v>
      </c>
      <c r="DL226" s="14">
        <f>(S226-$D226)/$D226</f>
        <v>4.7994594333702735E-3</v>
      </c>
      <c r="DM226" s="14">
        <f>(T226-$D226)/$D226</f>
        <v>-3.1082581205657345E-3</v>
      </c>
      <c r="DN226" s="14">
        <f>(U226-$D226)/$D226</f>
        <v>-7.31695545151786E-4</v>
      </c>
      <c r="DO226" s="14">
        <f>(V226-$D226)/$D226</f>
        <v>-3.855398426565038E-3</v>
      </c>
      <c r="DP226" s="14">
        <f t="shared" si="373"/>
        <v>4.7994594333702735E-3</v>
      </c>
      <c r="DQ226" s="14">
        <f t="shared" si="374"/>
        <v>3.718326174043191E-3</v>
      </c>
      <c r="DR226" s="14">
        <f t="shared" si="375"/>
        <v>3.150731212896319E-3</v>
      </c>
      <c r="DS226" s="14">
        <f t="shared" si="376"/>
        <v>-7.31695545151786E-4</v>
      </c>
      <c r="DT226" s="14">
        <f t="shared" si="377"/>
        <v>-3.1082581205657345E-3</v>
      </c>
      <c r="DU226" s="14">
        <f t="shared" si="378"/>
        <v>-3.855398426565038E-3</v>
      </c>
      <c r="DV226" t="str">
        <f>IF($D226&gt;Q226,"SUP","RES")</f>
        <v>RES</v>
      </c>
      <c r="DW226" t="str">
        <f>IF($D226&gt;R226,"SUP","RES")</f>
        <v>RES</v>
      </c>
      <c r="DX226" t="str">
        <f>IF($D226&gt;S226,"SUP","RES")</f>
        <v>RES</v>
      </c>
      <c r="DY226" t="str">
        <f>IF($D226&gt;T226,"SUP","RES")</f>
        <v>SUP</v>
      </c>
      <c r="DZ226" t="str">
        <f>IF($D226&gt;U226,"SUP","RES")</f>
        <v>SUP</v>
      </c>
      <c r="EA226" t="str">
        <f>IF($D226&gt;V226,"SUP","RES")</f>
        <v>SUP</v>
      </c>
      <c r="EB226" s="7">
        <f t="shared" si="379"/>
        <v>3</v>
      </c>
      <c r="EC226" s="7">
        <f t="shared" si="380"/>
        <v>3</v>
      </c>
      <c r="ED226" s="13" t="str">
        <f t="shared" si="381"/>
        <v>-----</v>
      </c>
      <c r="EE226" s="13" t="str">
        <f t="shared" si="382"/>
        <v>-----</v>
      </c>
      <c r="EF226" s="7">
        <f>IF(OR(ED226="All Sup",EE226="All Res"),"na",((D226-MIN(Q226:V226))/(MAX(Q226:V226)-MIN(Q226:V226))))</f>
        <v>0.44546062904305794</v>
      </c>
      <c r="EG226">
        <v>1.4999999999999999E-4</v>
      </c>
      <c r="EH226">
        <f>Q226*(1+$EG226)</f>
        <v>5199.7898515000006</v>
      </c>
      <c r="EI226">
        <f>Q226*(1-$EG226)</f>
        <v>5198.2301485000007</v>
      </c>
      <c r="EJ226">
        <f>R226*(1+$EG226)</f>
        <v>5196.8494105</v>
      </c>
      <c r="EK226">
        <f>R226*(1-$EG226)</f>
        <v>5195.2905894999994</v>
      </c>
      <c r="EL226">
        <f>S226*(1+$EG226)</f>
        <v>5205.3906914999998</v>
      </c>
      <c r="EM226">
        <f>S226*(1-$EG226)</f>
        <v>5203.8293084999996</v>
      </c>
      <c r="EN226">
        <f>T226*(1+$EG226)</f>
        <v>5164.4245474999998</v>
      </c>
      <c r="EO226">
        <f>T226*(1-$EG226)</f>
        <v>5162.8754524999995</v>
      </c>
      <c r="EP226">
        <f>U226*(1+$EG226)</f>
        <v>5176.7363940000005</v>
      </c>
      <c r="EQ226">
        <f>U226*(1-$EG226)</f>
        <v>5175.1836060000005</v>
      </c>
      <c r="ER226">
        <f>V226*(1+$EG226)</f>
        <v>5160.5539669999998</v>
      </c>
      <c r="ES226">
        <f>V226*(1-$EG226)</f>
        <v>5159.0060329999997</v>
      </c>
      <c r="ET226" s="7" t="str">
        <f t="shared" si="383"/>
        <v>-----</v>
      </c>
      <c r="EU226" s="7" t="str">
        <f t="shared" si="384"/>
        <v>-----</v>
      </c>
      <c r="EV226" s="7" t="str">
        <f t="shared" si="385"/>
        <v>-----</v>
      </c>
      <c r="EW226" s="7" t="str">
        <f t="shared" si="386"/>
        <v>-----</v>
      </c>
      <c r="EX226" s="7" t="str">
        <f t="shared" si="387"/>
        <v>TOUCH</v>
      </c>
      <c r="EY226" s="7" t="str">
        <f t="shared" si="388"/>
        <v>-----</v>
      </c>
      <c r="EZ226">
        <f t="shared" si="406"/>
        <v>31</v>
      </c>
      <c r="FA226">
        <f t="shared" si="407"/>
        <v>24</v>
      </c>
      <c r="FB226">
        <f t="shared" si="408"/>
        <v>224</v>
      </c>
      <c r="FC226">
        <f t="shared" si="409"/>
        <v>224</v>
      </c>
      <c r="FD226">
        <f t="shared" si="410"/>
        <v>0</v>
      </c>
      <c r="FE226">
        <f t="shared" si="411"/>
        <v>224</v>
      </c>
      <c r="FF226">
        <f t="shared" si="412"/>
        <v>7</v>
      </c>
      <c r="FG226">
        <f t="shared" si="413"/>
        <v>11</v>
      </c>
      <c r="FH226">
        <f t="shared" si="414"/>
        <v>0</v>
      </c>
      <c r="FI226">
        <f t="shared" si="415"/>
        <v>0</v>
      </c>
      <c r="FJ226">
        <f t="shared" si="416"/>
        <v>2</v>
      </c>
      <c r="FK226">
        <f t="shared" si="417"/>
        <v>0</v>
      </c>
      <c r="FL226" s="7" t="str">
        <f t="shared" si="389"/>
        <v>-----</v>
      </c>
      <c r="FM226" s="7" t="str">
        <f t="shared" si="390"/>
        <v>-----</v>
      </c>
      <c r="FN226" s="7" t="str">
        <f t="shared" si="391"/>
        <v>-----</v>
      </c>
      <c r="FO226" s="7" t="str">
        <f t="shared" si="392"/>
        <v>-----</v>
      </c>
      <c r="FP226" s="7">
        <f t="shared" si="393"/>
        <v>2</v>
      </c>
      <c r="FQ226" s="7" t="str">
        <f t="shared" si="394"/>
        <v>-----</v>
      </c>
      <c r="FR226" s="13" t="str">
        <f>IF(FL226="-----","-----",(D226-Q226)/Q226)</f>
        <v>-----</v>
      </c>
      <c r="FS226" s="13" t="str">
        <f>IF(FM226="-----","-----",(Q226-R226)/R226)</f>
        <v>-----</v>
      </c>
      <c r="FT226" s="13" t="str">
        <f>IF(FN226="-----","-----",(R226-S226)/S226)</f>
        <v>-----</v>
      </c>
      <c r="FU226" s="13" t="str">
        <f>IF(FO226="-----","-----",(S226-T226)/T226)</f>
        <v>-----</v>
      </c>
      <c r="FV226" s="13">
        <f>IF(FP226="-----","-----",(T226-U226)/U226)</f>
        <v>-2.3783027689550152E-3</v>
      </c>
      <c r="FW226" s="13" t="str">
        <f>IF(FQ226="-----","-----",(U226-V226)/V226)</f>
        <v>-----</v>
      </c>
      <c r="FX226" s="7" t="str">
        <f t="shared" si="395"/>
        <v>-----</v>
      </c>
      <c r="FY226" s="7" t="str">
        <f t="shared" si="396"/>
        <v>-----</v>
      </c>
      <c r="FZ226" s="7" t="str">
        <f t="shared" si="397"/>
        <v>-----</v>
      </c>
      <c r="GA226" s="7" t="str">
        <f t="shared" si="398"/>
        <v>-----</v>
      </c>
      <c r="GB226" s="7" t="str">
        <f t="shared" si="399"/>
        <v>Resistant</v>
      </c>
      <c r="GC226" s="7" t="str">
        <f t="shared" si="400"/>
        <v>-----</v>
      </c>
      <c r="GD226" s="7" t="str">
        <f>IF(AND(BG226&gt;AA226,BG225&gt;AA225,BG224&gt;AA224,BG223&gt;AA223,BG222&gt;AA222,BG221&gt;AA221,BG220&gt;AA220,BG219&gt;AA219,BG218&gt;AA218,BG217&gt;AA217,BG216&gt;AA216,BG215&gt;AA215),"Bullish",IF(AND(BG226&lt;AA226,BG225&lt;AA225,BG224&lt;AA224,BG223&lt;AA223,BG222&lt;AA222,BG221&lt;AA221,BG220&lt;AA220,BG219&lt;AA219,BG218&lt;AA218,BG217&lt;AA217,BG216&lt;AA216,BG215&lt;AA215),"Bearish","-----"))</f>
        <v>Bearish</v>
      </c>
      <c r="GE226">
        <f>(Z226-BG226)/BG226</f>
        <v>-1.2594919984646436E-3</v>
      </c>
      <c r="GI226" s="7" t="str">
        <f>IF(Y226&gt;Z226,"Bullish","Bearish")</f>
        <v>Bearish</v>
      </c>
      <c r="GJ226" s="19" t="str">
        <f>IF(AND(D226&gt;Y226,D225&lt;Y225),"TEMA crossover","-----")</f>
        <v>TEMA crossover</v>
      </c>
      <c r="GK226" s="19" t="str">
        <f>IF(AND(D226&lt;Y226,D225&gt;Y225),"TEMA crossunder","-----")</f>
        <v>-----</v>
      </c>
      <c r="GL226" s="20" t="str">
        <f>IF(GD226="Bearish","YES","-----")</f>
        <v>YES</v>
      </c>
      <c r="GM226" s="20" t="str">
        <f>IF(GH226="Reverse to Bearish","YES","-----")</f>
        <v>-----</v>
      </c>
      <c r="GN226" s="20" t="str">
        <f>IF(AND(GI226="Bullish",GI225="Bullish",GI224="Bullish",GI223="Bullish"),"YES","-----")</f>
        <v>-----</v>
      </c>
      <c r="GO226" s="20" t="str">
        <f>IF(OR(GK226="TEMA crossunder",GK225="TEMA crossunder",GK224="TEMA crossunder",GK223="TEMA crossunder"),"YES","-----")</f>
        <v>-----</v>
      </c>
      <c r="GP226" s="20" t="str">
        <f>IF(GD226="Bullish","YES","-----")</f>
        <v>-----</v>
      </c>
      <c r="GQ226" s="20" t="str">
        <f>IF(GH226="Reverse to Bullish","YES","-----")</f>
        <v>-----</v>
      </c>
      <c r="GR226" s="20" t="str">
        <f>IF(AND(GI226="Bearish",GI225="Bearish",GI224="Bearish",GI223="Bearish"),"YES","-----")</f>
        <v>YES</v>
      </c>
      <c r="GS226" s="20" t="str">
        <f>IF(OR(GJ226="TEMA crossover",GJ225="TEMA crossover",GJ224="TEMA crossover",GJ223="TEMA crossover"),"YES","-----")</f>
        <v>YES</v>
      </c>
      <c r="GT226" s="20" t="str">
        <f t="shared" si="418"/>
        <v>-----</v>
      </c>
      <c r="GU226" s="20" t="str">
        <f t="shared" si="419"/>
        <v>-----</v>
      </c>
      <c r="GV226" s="20" t="str">
        <f t="shared" si="420"/>
        <v>-----</v>
      </c>
      <c r="GW226" s="20" t="str">
        <f t="shared" si="421"/>
        <v>-----</v>
      </c>
      <c r="GX226" s="20" t="str">
        <f t="shared" si="422"/>
        <v>-----</v>
      </c>
      <c r="GY226" s="20" t="str">
        <f t="shared" si="423"/>
        <v>-----</v>
      </c>
      <c r="GZ226" s="7" t="str">
        <f>IF(G226&gt;BH226,"YES","-----")</f>
        <v>-----</v>
      </c>
      <c r="HA226" s="7" t="str">
        <f>IF(F226&lt;BI226,"YES","-----")</f>
        <v>-----</v>
      </c>
      <c r="HB226">
        <f>BH226-BI226</f>
        <v>9.0900000000001455</v>
      </c>
      <c r="HI226">
        <f t="shared" si="401"/>
        <v>-7.4892399999998815</v>
      </c>
      <c r="HJ226">
        <f t="shared" si="402"/>
        <v>1.600760000000264</v>
      </c>
      <c r="HK226" s="7"/>
      <c r="HL226" s="7"/>
      <c r="HM226" s="7"/>
      <c r="HN226" s="7"/>
      <c r="HO226" s="7"/>
      <c r="HP226" s="7"/>
      <c r="HQ226" s="28">
        <f t="shared" si="425"/>
        <v>-0.63461000000006607</v>
      </c>
      <c r="HR226" s="28" t="str">
        <f t="shared" si="403"/>
        <v>Bear</v>
      </c>
      <c r="HS226">
        <f t="shared" si="404"/>
        <v>0.63461000000006607</v>
      </c>
    </row>
    <row r="227" spans="1:227" x14ac:dyDescent="0.55000000000000004">
      <c r="A227">
        <f>Validation!A226</f>
        <v>1772095800</v>
      </c>
      <c r="B227" t="str">
        <f>Price!B226</f>
        <v>XAUUSD</v>
      </c>
      <c r="C227" t="str">
        <f>Price!C226</f>
        <v>M5</v>
      </c>
      <c r="D227">
        <f>Price!D226</f>
        <v>5178.38</v>
      </c>
      <c r="E227">
        <f>Price!E226</f>
        <v>5179.75</v>
      </c>
      <c r="F227">
        <f>Price!F226</f>
        <v>5182.29</v>
      </c>
      <c r="G227">
        <f>Price!G226</f>
        <v>5177.83</v>
      </c>
      <c r="H227">
        <f>Price!H226</f>
        <v>522</v>
      </c>
      <c r="I227">
        <f>Diagonals!E226</f>
        <v>5187.4399999999996</v>
      </c>
      <c r="J227">
        <f>Diagonals!F226</f>
        <v>0</v>
      </c>
      <c r="K227">
        <f>Diagonals!G226</f>
        <v>0</v>
      </c>
      <c r="L227">
        <f>Diagonals!H226</f>
        <v>5167.58</v>
      </c>
      <c r="M227">
        <f>Diagonals!I226</f>
        <v>0</v>
      </c>
      <c r="N227">
        <f>Diagonals!J226</f>
        <v>0</v>
      </c>
      <c r="O227">
        <f>Diagonals!K226</f>
        <v>0</v>
      </c>
      <c r="P227">
        <f>Diagonals!L226</f>
        <v>0</v>
      </c>
      <c r="Q227">
        <f>Trendlines!E226</f>
        <v>5199.01</v>
      </c>
      <c r="R227">
        <f>Trendlines!F226</f>
        <v>5196.05</v>
      </c>
      <c r="S227">
        <f>Trendlines!G226</f>
        <v>5204.59</v>
      </c>
      <c r="T227">
        <f>Trendlines!H226</f>
        <v>5163.7299999999996</v>
      </c>
      <c r="U227">
        <f>Trendlines!I226</f>
        <v>5175.9799999999996</v>
      </c>
      <c r="V227">
        <f>Trendlines!J226</f>
        <v>5159.8100000000004</v>
      </c>
      <c r="W227">
        <f>Trendlines!K226</f>
        <v>0</v>
      </c>
      <c r="X227">
        <f>Trendlines!L226</f>
        <v>0</v>
      </c>
      <c r="Y227">
        <f>Tema_Hrma_Smma!E226</f>
        <v>5176.1099999999997</v>
      </c>
      <c r="Z227">
        <f>Tema_Hrma_Smma!F226</f>
        <v>5177.43</v>
      </c>
      <c r="AA227">
        <f>Tema_Hrma_Smma!G226</f>
        <v>5187.72</v>
      </c>
      <c r="AB227">
        <f>ZScore!H226</f>
        <v>-1</v>
      </c>
      <c r="AC227">
        <f>ZScore!I226</f>
        <v>0.58214999999999995</v>
      </c>
      <c r="AD227">
        <f>ZScore!J226</f>
        <v>3</v>
      </c>
      <c r="AE227">
        <f>HA!E226</f>
        <v>5175.7</v>
      </c>
      <c r="AF227">
        <f>HA!F226</f>
        <v>5182.29</v>
      </c>
      <c r="AG227">
        <f>HA!G226</f>
        <v>5175.7</v>
      </c>
      <c r="AH227">
        <f>HA!H226</f>
        <v>5179.5600000000004</v>
      </c>
      <c r="AI227">
        <f>HA!I226</f>
        <v>1</v>
      </c>
      <c r="AJ227">
        <f>HA!J226</f>
        <v>3.86</v>
      </c>
      <c r="AK227">
        <f>HA!K226</f>
        <v>0.42209999999999998</v>
      </c>
      <c r="AL227">
        <f>HA!L226</f>
        <v>1</v>
      </c>
      <c r="AM227">
        <f>KC!E226</f>
        <v>5211.8055199999999</v>
      </c>
      <c r="AN227">
        <f>KC!F226</f>
        <v>5205.6001500000002</v>
      </c>
      <c r="AO227">
        <f>KC!G226</f>
        <v>5199.3947799999996</v>
      </c>
      <c r="AP227">
        <f>KC!H226</f>
        <v>5193.18941</v>
      </c>
      <c r="AQ227">
        <f>KC!I226</f>
        <v>5186.9840400000003</v>
      </c>
      <c r="AR227">
        <f>KC!J226</f>
        <v>5180.8828800000001</v>
      </c>
      <c r="AS227">
        <f>KC!K226</f>
        <v>5174.6775100000004</v>
      </c>
      <c r="AT227">
        <f>KC!L226</f>
        <v>5168.4721399999999</v>
      </c>
      <c r="AU227">
        <f>KC!M226</f>
        <v>5162.2667700000002</v>
      </c>
      <c r="AV227">
        <f>KC!N226</f>
        <v>5156.0613999999996</v>
      </c>
      <c r="AW227">
        <f>SR_Levels!E226</f>
        <v>5161.8900000000003</v>
      </c>
      <c r="AX227">
        <f>SR_Levels!F226</f>
        <v>5135.8500000000004</v>
      </c>
      <c r="AY227">
        <f>SR_Levels!G226</f>
        <v>0</v>
      </c>
      <c r="AZ227">
        <f>SR_Levels!H226</f>
        <v>0</v>
      </c>
      <c r="BA227">
        <f>SR_Levels!I226</f>
        <v>5178.6000000000004</v>
      </c>
      <c r="BB227">
        <f>SR_Levels!J226</f>
        <v>5193.3500000000004</v>
      </c>
      <c r="BC227">
        <f>SR_Levels!K226</f>
        <v>5205.3100000000004</v>
      </c>
      <c r="BD227">
        <f>SR_Levels!L226</f>
        <v>0</v>
      </c>
      <c r="BE227">
        <f>ZigZag!E226</f>
        <v>0</v>
      </c>
      <c r="BF227">
        <f>ZigZag!F226</f>
        <v>0</v>
      </c>
      <c r="BG227">
        <f>ZigZag!G226</f>
        <v>5184.26</v>
      </c>
      <c r="BH227">
        <f>Dual_Tema!E226</f>
        <v>5179.3999999999996</v>
      </c>
      <c r="BI227">
        <f>Dual_Tema!F226</f>
        <v>5172.28</v>
      </c>
      <c r="BJ227">
        <f>Pinbar!E226</f>
        <v>0</v>
      </c>
      <c r="BK227">
        <f>SSA!E226</f>
        <v>5176.6531599999998</v>
      </c>
      <c r="BL227">
        <f>SSA!F226</f>
        <v>5176.9035000000003</v>
      </c>
      <c r="BN227" t="str">
        <f t="shared" si="424"/>
        <v>Red Candle</v>
      </c>
      <c r="BO227" s="34">
        <f t="shared" si="426"/>
        <v>-1.6637716140898151E-3</v>
      </c>
      <c r="BP227" s="34">
        <f t="shared" si="428"/>
        <v>-1.0262939599127163E-3</v>
      </c>
      <c r="BQ227" s="34">
        <f t="shared" si="436"/>
        <v>-1.4770422133265626E-3</v>
      </c>
      <c r="BR227" s="34">
        <f t="shared" si="438"/>
        <v>-2.7500356272122106E-3</v>
      </c>
      <c r="BS227" s="35">
        <f t="shared" si="427"/>
        <v>-2.774876963625994E-4</v>
      </c>
      <c r="BT227" s="35">
        <f t="shared" si="429"/>
        <v>-8.5564752474454053E-5</v>
      </c>
      <c r="BU227" s="35">
        <f t="shared" si="437"/>
        <v>-8.2115190335407817E-5</v>
      </c>
      <c r="BV227" s="35">
        <f t="shared" si="439"/>
        <v>-1.1473608073231389E-4</v>
      </c>
      <c r="BW227" s="27">
        <v>96</v>
      </c>
      <c r="BX227">
        <f>F227-G227</f>
        <v>4.4600000000000364</v>
      </c>
      <c r="BY227">
        <f>ABS(F227-D226)</f>
        <v>2.5399999999999636</v>
      </c>
      <c r="BZ227">
        <f>ABS(G227-D226)</f>
        <v>1.9200000000000728</v>
      </c>
      <c r="CA227">
        <f t="shared" si="405"/>
        <v>4.4600000000000364</v>
      </c>
      <c r="CB227">
        <f t="shared" si="430"/>
        <v>6.482857142857223</v>
      </c>
      <c r="CC227">
        <f t="shared" si="433"/>
        <v>6.0470647889265994</v>
      </c>
      <c r="CD227">
        <f t="shared" si="431"/>
        <v>0.43579235393062365</v>
      </c>
      <c r="CE227">
        <f t="shared" si="434"/>
        <v>1</v>
      </c>
      <c r="CF227">
        <f t="shared" si="435"/>
        <v>4</v>
      </c>
      <c r="CG227" s="7" t="str">
        <f t="shared" si="432"/>
        <v>-----</v>
      </c>
      <c r="CI227" s="27"/>
      <c r="CJ227" s="27"/>
      <c r="CK227" s="27"/>
      <c r="CL227" s="27"/>
      <c r="CM227" s="27"/>
      <c r="CN227" s="27"/>
      <c r="CO227" s="27"/>
      <c r="CP227" s="27"/>
      <c r="CQ227" s="27"/>
      <c r="CR227" s="27"/>
      <c r="CS227" s="27"/>
      <c r="CZ227" s="7" t="str">
        <f>IF(AND(D227&gt;BH227,D227&gt;E227),"Bullish Trigger","-----")</f>
        <v>-----</v>
      </c>
      <c r="DA227" s="7" t="str">
        <f>IF(AND(D227&lt;BI227,D227&lt;E227),"Bearish Trigger","-----")</f>
        <v>-----</v>
      </c>
      <c r="DB227" s="13" t="str">
        <f>IF(AND(W227=BE227,W227&gt;0,BE227&gt;0),"Important High","------")</f>
        <v>------</v>
      </c>
      <c r="DC227" s="13" t="str">
        <f>IF(AND(X227=BF227,X227&gt;0,BF227&gt;0),"Important Low","------")</f>
        <v>------</v>
      </c>
      <c r="DD227" s="7" t="str">
        <f>IF(AND(DB227="Important High",DC227="-----",BJ227=1),"Imp High Rej","-----")</f>
        <v>-----</v>
      </c>
      <c r="DE227" s="7" t="str">
        <f>IF(AND(DB227="-----",DC227="Important Low",BJ227=1),"Imp Low Rej","-----")</f>
        <v>-----</v>
      </c>
      <c r="DF227" s="7" t="str">
        <f>IF(Y227&gt;AM227,"Overbought",IF(Y227&gt;AO227,"Bullish Momentum",IF(Y227&gt;AQ227,"Flat Momentum","-----")))</f>
        <v>-----</v>
      </c>
      <c r="DG227" s="7" t="str">
        <f>IF(Y227&lt;AV227,"Oversold",IF(Y227&lt;AT227,"Bearish Momentum",IF(Y227&lt;AR227,"Flat Momentum","-----")))</f>
        <v>Flat Momentum</v>
      </c>
      <c r="DH227" s="7" t="str">
        <f>IF(AND(DF227="Overbought",AD227=2),"Culminated Thrust","-----")</f>
        <v>-----</v>
      </c>
      <c r="DI227" s="7" t="str">
        <f>IF(AND(DG227="Oversold",AD227=5),"Culminated Thrust","-----")</f>
        <v>-----</v>
      </c>
      <c r="DJ227" s="14">
        <f>(Q227-$D227)/$D227</f>
        <v>3.9838714037981199E-3</v>
      </c>
      <c r="DK227" s="14">
        <f>(R227-$D227)/$D227</f>
        <v>3.4122640671407026E-3</v>
      </c>
      <c r="DL227" s="14">
        <f>(S227-$D227)/$D227</f>
        <v>5.0614284776320075E-3</v>
      </c>
      <c r="DM227" s="14">
        <f>(T227-$D227)/$D227</f>
        <v>-2.8290700952808686E-3</v>
      </c>
      <c r="DN227" s="14">
        <f>(U227-$D227)/$D227</f>
        <v>-4.6346540810070826E-4</v>
      </c>
      <c r="DO227" s="14">
        <f>(V227-$D227)/$D227</f>
        <v>-3.5860635951783584E-3</v>
      </c>
      <c r="DP227" s="14">
        <f t="shared" si="373"/>
        <v>5.0614284776320075E-3</v>
      </c>
      <c r="DQ227" s="14">
        <f t="shared" si="374"/>
        <v>3.9838714037981199E-3</v>
      </c>
      <c r="DR227" s="14">
        <f t="shared" si="375"/>
        <v>3.4122640671407026E-3</v>
      </c>
      <c r="DS227" s="14">
        <f t="shared" si="376"/>
        <v>-4.6346540810070826E-4</v>
      </c>
      <c r="DT227" s="14">
        <f t="shared" si="377"/>
        <v>-2.8290700952808686E-3</v>
      </c>
      <c r="DU227" s="14">
        <f t="shared" si="378"/>
        <v>-3.5860635951783584E-3</v>
      </c>
      <c r="DV227" t="str">
        <f>IF($D227&gt;Q227,"SUP","RES")</f>
        <v>RES</v>
      </c>
      <c r="DW227" t="str">
        <f>IF($D227&gt;R227,"SUP","RES")</f>
        <v>RES</v>
      </c>
      <c r="DX227" t="str">
        <f>IF($D227&gt;S227,"SUP","RES")</f>
        <v>RES</v>
      </c>
      <c r="DY227" t="str">
        <f>IF($D227&gt;T227,"SUP","RES")</f>
        <v>SUP</v>
      </c>
      <c r="DZ227" t="str">
        <f>IF($D227&gt;U227,"SUP","RES")</f>
        <v>SUP</v>
      </c>
      <c r="EA227" t="str">
        <f>IF($D227&gt;V227,"SUP","RES")</f>
        <v>SUP</v>
      </c>
      <c r="EB227" s="7">
        <f t="shared" si="379"/>
        <v>3</v>
      </c>
      <c r="EC227" s="7">
        <f t="shared" si="380"/>
        <v>3</v>
      </c>
      <c r="ED227" s="13" t="str">
        <f t="shared" si="381"/>
        <v>-----</v>
      </c>
      <c r="EE227" s="13" t="str">
        <f t="shared" si="382"/>
        <v>-----</v>
      </c>
      <c r="EF227" s="7">
        <f>IF(OR(ED227="All Sup",EE227="All Res"),"na",((D227-MIN(Q227:V227))/(MAX(Q227:V227)-MIN(Q227:V227))))</f>
        <v>0.41469405984814234</v>
      </c>
      <c r="EG227">
        <v>1.4999999999999999E-4</v>
      </c>
      <c r="EH227">
        <f>Q227*(1+$EG227)</f>
        <v>5199.7898515000006</v>
      </c>
      <c r="EI227">
        <f>Q227*(1-$EG227)</f>
        <v>5198.2301485000007</v>
      </c>
      <c r="EJ227">
        <f>R227*(1+$EG227)</f>
        <v>5196.8294075000003</v>
      </c>
      <c r="EK227">
        <f>R227*(1-$EG227)</f>
        <v>5195.2705925</v>
      </c>
      <c r="EL227">
        <f>S227*(1+$EG227)</f>
        <v>5205.3706885000011</v>
      </c>
      <c r="EM227">
        <f>S227*(1-$EG227)</f>
        <v>5203.8093115000001</v>
      </c>
      <c r="EN227">
        <f>T227*(1+$EG227)</f>
        <v>5164.5045595000001</v>
      </c>
      <c r="EO227">
        <f>T227*(1-$EG227)</f>
        <v>5162.9554404999999</v>
      </c>
      <c r="EP227">
        <f>U227*(1+$EG227)</f>
        <v>5176.7563970000001</v>
      </c>
      <c r="EQ227">
        <f>U227*(1-$EG227)</f>
        <v>5175.2036029999999</v>
      </c>
      <c r="ER227">
        <f>V227*(1+$EG227)</f>
        <v>5160.5839715000011</v>
      </c>
      <c r="ES227">
        <f>V227*(1-$EG227)</f>
        <v>5159.0360285000006</v>
      </c>
      <c r="ET227" s="7" t="str">
        <f t="shared" si="383"/>
        <v>-----</v>
      </c>
      <c r="EU227" s="7" t="str">
        <f t="shared" si="384"/>
        <v>-----</v>
      </c>
      <c r="EV227" s="7" t="str">
        <f t="shared" si="385"/>
        <v>-----</v>
      </c>
      <c r="EW227" s="7" t="str">
        <f t="shared" si="386"/>
        <v>-----</v>
      </c>
      <c r="EX227" s="7" t="str">
        <f t="shared" si="387"/>
        <v>-----</v>
      </c>
      <c r="EY227" s="7" t="str">
        <f t="shared" si="388"/>
        <v>-----</v>
      </c>
      <c r="EZ227">
        <f t="shared" si="406"/>
        <v>32</v>
      </c>
      <c r="FA227">
        <f t="shared" si="407"/>
        <v>25</v>
      </c>
      <c r="FB227">
        <f t="shared" si="408"/>
        <v>225</v>
      </c>
      <c r="FC227">
        <f t="shared" si="409"/>
        <v>225</v>
      </c>
      <c r="FD227">
        <f t="shared" si="410"/>
        <v>1</v>
      </c>
      <c r="FE227">
        <f t="shared" si="411"/>
        <v>225</v>
      </c>
      <c r="FF227">
        <f t="shared" si="412"/>
        <v>7</v>
      </c>
      <c r="FG227">
        <f t="shared" si="413"/>
        <v>11</v>
      </c>
      <c r="FH227">
        <f t="shared" si="414"/>
        <v>0</v>
      </c>
      <c r="FI227">
        <f t="shared" si="415"/>
        <v>0</v>
      </c>
      <c r="FJ227">
        <f t="shared" si="416"/>
        <v>2</v>
      </c>
      <c r="FK227">
        <f t="shared" si="417"/>
        <v>0</v>
      </c>
      <c r="FL227" s="7" t="str">
        <f t="shared" si="389"/>
        <v>-----</v>
      </c>
      <c r="FM227" s="7" t="str">
        <f t="shared" si="390"/>
        <v>-----</v>
      </c>
      <c r="FN227" s="7" t="str">
        <f t="shared" si="391"/>
        <v>-----</v>
      </c>
      <c r="FO227" s="7" t="str">
        <f t="shared" si="392"/>
        <v>-----</v>
      </c>
      <c r="FP227" s="7" t="str">
        <f t="shared" si="393"/>
        <v>-----</v>
      </c>
      <c r="FQ227" s="7" t="str">
        <f t="shared" si="394"/>
        <v>-----</v>
      </c>
      <c r="FR227" s="13" t="str">
        <f>IF(FL227="-----","-----",(D227-Q227)/Q227)</f>
        <v>-----</v>
      </c>
      <c r="FS227" s="13" t="str">
        <f>IF(FM227="-----","-----",(Q227-R227)/R227)</f>
        <v>-----</v>
      </c>
      <c r="FT227" s="13" t="str">
        <f>IF(FN227="-----","-----",(R227-S227)/S227)</f>
        <v>-----</v>
      </c>
      <c r="FU227" s="13" t="str">
        <f>IF(FO227="-----","-----",(S227-T227)/T227)</f>
        <v>-----</v>
      </c>
      <c r="FV227" s="13" t="str">
        <f>IF(FP227="-----","-----",(T227-U227)/U227)</f>
        <v>-----</v>
      </c>
      <c r="FW227" s="13" t="str">
        <f>IF(FQ227="-----","-----",(U227-V227)/V227)</f>
        <v>-----</v>
      </c>
      <c r="FX227" s="7" t="str">
        <f t="shared" si="395"/>
        <v>-----</v>
      </c>
      <c r="FY227" s="7" t="str">
        <f t="shared" si="396"/>
        <v>-----</v>
      </c>
      <c r="FZ227" s="7" t="str">
        <f t="shared" si="397"/>
        <v>-----</v>
      </c>
      <c r="GA227" s="7" t="str">
        <f t="shared" si="398"/>
        <v>-----</v>
      </c>
      <c r="GB227" s="7" t="str">
        <f t="shared" si="399"/>
        <v>-----</v>
      </c>
      <c r="GC227" s="7" t="str">
        <f t="shared" si="400"/>
        <v>-----</v>
      </c>
      <c r="GD227" s="7" t="str">
        <f>IF(AND(BG227&gt;AA227,BG226&gt;AA226,BG225&gt;AA225,BG224&gt;AA224,BG223&gt;AA223,BG222&gt;AA222,BG221&gt;AA221,BG220&gt;AA220,BG219&gt;AA219,BG218&gt;AA218,BG217&gt;AA217,BG216&gt;AA216),"Bullish",IF(AND(BG227&lt;AA227,BG226&lt;AA226,BG225&lt;AA225,BG224&lt;AA224,BG223&lt;AA223,BG222&lt;AA222,BG221&lt;AA221,BG220&lt;AA220,BG219&lt;AA219,BG218&lt;AA218,BG217&lt;AA217,BG216&lt;AA216),"Bearish","-----"))</f>
        <v>Bearish</v>
      </c>
      <c r="GE227">
        <f>(Z227-BG227)/BG227</f>
        <v>-1.3174493563208494E-3</v>
      </c>
      <c r="GI227" s="7" t="str">
        <f>IF(Y227&gt;Z227,"Bullish","Bearish")</f>
        <v>Bearish</v>
      </c>
      <c r="GJ227" s="19" t="str">
        <f>IF(AND(D227&gt;Y227,D226&lt;Y226),"TEMA crossover","-----")</f>
        <v>-----</v>
      </c>
      <c r="GK227" s="19" t="str">
        <f>IF(AND(D227&lt;Y227,D226&gt;Y226),"TEMA crossunder","-----")</f>
        <v>-----</v>
      </c>
      <c r="GL227" s="20" t="str">
        <f>IF(GD227="Bearish","YES","-----")</f>
        <v>YES</v>
      </c>
      <c r="GM227" s="20" t="str">
        <f>IF(GH227="Reverse to Bearish","YES","-----")</f>
        <v>-----</v>
      </c>
      <c r="GN227" s="20" t="str">
        <f>IF(AND(GI227="Bullish",GI226="Bullish",GI225="Bullish",GI224="Bullish"),"YES","-----")</f>
        <v>-----</v>
      </c>
      <c r="GO227" s="20" t="str">
        <f>IF(OR(GK227="TEMA crossunder",GK226="TEMA crossunder",GK225="TEMA crossunder",GK224="TEMA crossunder"),"YES","-----")</f>
        <v>-----</v>
      </c>
      <c r="GP227" s="20" t="str">
        <f>IF(GD227="Bullish","YES","-----")</f>
        <v>-----</v>
      </c>
      <c r="GQ227" s="20" t="str">
        <f>IF(GH227="Reverse to Bullish","YES","-----")</f>
        <v>-----</v>
      </c>
      <c r="GR227" s="20" t="str">
        <f>IF(AND(GI227="Bearish",GI226="Bearish",GI225="Bearish",GI224="Bearish"),"YES","-----")</f>
        <v>YES</v>
      </c>
      <c r="GS227" s="20" t="str">
        <f>IF(OR(GJ227="TEMA crossover",GJ226="TEMA crossover",GJ225="TEMA crossover",GJ224="TEMA crossover"),"YES","-----")</f>
        <v>YES</v>
      </c>
      <c r="GT227" s="20" t="str">
        <f t="shared" si="418"/>
        <v>-----</v>
      </c>
      <c r="GU227" s="20" t="str">
        <f t="shared" si="419"/>
        <v>-----</v>
      </c>
      <c r="GV227" s="20" t="str">
        <f t="shared" si="420"/>
        <v>-----</v>
      </c>
      <c r="GW227" s="20" t="str">
        <f t="shared" si="421"/>
        <v>-----</v>
      </c>
      <c r="GX227" s="20" t="str">
        <f t="shared" si="422"/>
        <v>-----</v>
      </c>
      <c r="GY227" s="20" t="str">
        <f t="shared" si="423"/>
        <v>-----</v>
      </c>
      <c r="GZ227" s="7" t="str">
        <f>IF(G227&gt;BH227,"YES","-----")</f>
        <v>-----</v>
      </c>
      <c r="HA227" s="7" t="str">
        <f>IF(F227&lt;BI227,"YES","-----")</f>
        <v>-----</v>
      </c>
      <c r="HB227">
        <f>BH227-BI227</f>
        <v>7.1199999999998909</v>
      </c>
      <c r="HI227">
        <f t="shared" si="401"/>
        <v>-4.3731600000000981</v>
      </c>
      <c r="HJ227">
        <f t="shared" si="402"/>
        <v>2.7468399999997928</v>
      </c>
      <c r="HK227" s="7"/>
      <c r="HL227" s="7"/>
      <c r="HM227" s="7"/>
      <c r="HN227" s="7"/>
      <c r="HO227" s="7"/>
      <c r="HP227" s="7"/>
      <c r="HQ227" s="28">
        <f t="shared" si="425"/>
        <v>-0.25034000000050582</v>
      </c>
      <c r="HR227" s="28" t="str">
        <f t="shared" si="403"/>
        <v>Bear</v>
      </c>
      <c r="HS227">
        <f t="shared" si="404"/>
        <v>0.25034000000050582</v>
      </c>
    </row>
    <row r="228" spans="1:227" x14ac:dyDescent="0.55000000000000004">
      <c r="A228">
        <f>Validation!A227</f>
        <v>1772096100</v>
      </c>
      <c r="B228" t="str">
        <f>Price!B227</f>
        <v>XAUUSD</v>
      </c>
      <c r="C228" t="str">
        <f>Price!C227</f>
        <v>M5</v>
      </c>
      <c r="D228">
        <f>Price!D227</f>
        <v>5179.41</v>
      </c>
      <c r="E228">
        <f>Price!E227</f>
        <v>5178.38</v>
      </c>
      <c r="F228">
        <f>Price!F227</f>
        <v>5181.51</v>
      </c>
      <c r="G228">
        <f>Price!G227</f>
        <v>5175.3500000000004</v>
      </c>
      <c r="H228">
        <f>Price!H227</f>
        <v>492</v>
      </c>
      <c r="I228">
        <f>Diagonals!E227</f>
        <v>5187.62</v>
      </c>
      <c r="J228">
        <f>Diagonals!F227</f>
        <v>0</v>
      </c>
      <c r="K228">
        <f>Diagonals!G227</f>
        <v>0</v>
      </c>
      <c r="L228">
        <f>Diagonals!H227</f>
        <v>5167.25</v>
      </c>
      <c r="M228">
        <f>Diagonals!I227</f>
        <v>0</v>
      </c>
      <c r="N228">
        <f>Diagonals!J227</f>
        <v>0</v>
      </c>
      <c r="O228">
        <f>Diagonals!K227</f>
        <v>0</v>
      </c>
      <c r="P228">
        <f>Diagonals!L227</f>
        <v>0</v>
      </c>
      <c r="Q228">
        <f>Trendlines!E227</f>
        <v>5199.0200000000004</v>
      </c>
      <c r="R228">
        <f>Trendlines!F227</f>
        <v>5196.0200000000004</v>
      </c>
      <c r="S228">
        <f>Trendlines!G227</f>
        <v>5204.57</v>
      </c>
      <c r="T228">
        <f>Trendlines!H227</f>
        <v>5163.8</v>
      </c>
      <c r="U228">
        <f>Trendlines!I227</f>
        <v>5176</v>
      </c>
      <c r="V228">
        <f>Trendlines!J227</f>
        <v>5159.8500000000004</v>
      </c>
      <c r="W228">
        <f>Trendlines!K227</f>
        <v>0</v>
      </c>
      <c r="X228">
        <f>Trendlines!L227</f>
        <v>0</v>
      </c>
      <c r="Y228">
        <f>Tema_Hrma_Smma!E227</f>
        <v>5176.97</v>
      </c>
      <c r="Z228">
        <f>Tema_Hrma_Smma!F227</f>
        <v>5177.07</v>
      </c>
      <c r="AA228">
        <f>Tema_Hrma_Smma!G227</f>
        <v>5187.4799999999996</v>
      </c>
      <c r="AB228">
        <f>ZScore!H227</f>
        <v>1</v>
      </c>
      <c r="AC228">
        <f>ZScore!I227</f>
        <v>0.70689000000000002</v>
      </c>
      <c r="AD228">
        <f>ZScore!J227</f>
        <v>0</v>
      </c>
      <c r="AE228">
        <f>HA!E227</f>
        <v>5177.63</v>
      </c>
      <c r="AF228">
        <f>HA!F227</f>
        <v>5181.51</v>
      </c>
      <c r="AG228">
        <f>HA!G227</f>
        <v>5175.3500000000004</v>
      </c>
      <c r="AH228">
        <f>HA!H227</f>
        <v>5178.66</v>
      </c>
      <c r="AI228">
        <f>HA!I227</f>
        <v>1</v>
      </c>
      <c r="AJ228">
        <f>HA!J227</f>
        <v>1.03</v>
      </c>
      <c r="AK228">
        <f>HA!K227</f>
        <v>-0.69154000000000004</v>
      </c>
      <c r="AL228">
        <f>HA!L227</f>
        <v>2</v>
      </c>
      <c r="AM228">
        <f>KC!E227</f>
        <v>5211.2640899999997</v>
      </c>
      <c r="AN228">
        <f>KC!F227</f>
        <v>5205.0231700000004</v>
      </c>
      <c r="AO228">
        <f>KC!G227</f>
        <v>5198.7822399999995</v>
      </c>
      <c r="AP228">
        <f>KC!H227</f>
        <v>5192.5413200000003</v>
      </c>
      <c r="AQ228">
        <f>KC!I227</f>
        <v>5186.3003900000003</v>
      </c>
      <c r="AR228">
        <f>KC!J227</f>
        <v>5180.1050599999999</v>
      </c>
      <c r="AS228">
        <f>KC!K227</f>
        <v>5173.8641399999997</v>
      </c>
      <c r="AT228">
        <f>KC!L227</f>
        <v>5167.6232099999997</v>
      </c>
      <c r="AU228">
        <f>KC!M227</f>
        <v>5161.3822899999996</v>
      </c>
      <c r="AV228">
        <f>KC!N227</f>
        <v>5155.1413599999996</v>
      </c>
      <c r="AW228">
        <f>SR_Levels!E227</f>
        <v>5178.6000000000004</v>
      </c>
      <c r="AX228">
        <f>SR_Levels!F227</f>
        <v>5161.8900000000003</v>
      </c>
      <c r="AY228">
        <f>SR_Levels!G227</f>
        <v>5135.8500000000004</v>
      </c>
      <c r="AZ228">
        <f>SR_Levels!H227</f>
        <v>0</v>
      </c>
      <c r="BA228">
        <f>SR_Levels!I227</f>
        <v>5193.3500000000004</v>
      </c>
      <c r="BB228">
        <f>SR_Levels!J227</f>
        <v>5205.3100000000004</v>
      </c>
      <c r="BC228">
        <f>SR_Levels!K227</f>
        <v>0</v>
      </c>
      <c r="BD228">
        <f>SR_Levels!L227</f>
        <v>0</v>
      </c>
      <c r="BE228">
        <f>ZigZag!E227</f>
        <v>0</v>
      </c>
      <c r="BF228">
        <f>ZigZag!F227</f>
        <v>0</v>
      </c>
      <c r="BG228">
        <f>ZigZag!G227</f>
        <v>5183.87</v>
      </c>
      <c r="BH228">
        <f>Dual_Tema!E227</f>
        <v>5179.96</v>
      </c>
      <c r="BI228">
        <f>Dual_Tema!F227</f>
        <v>5173.3100000000004</v>
      </c>
      <c r="BJ228">
        <f>Pinbar!E227</f>
        <v>0</v>
      </c>
      <c r="BK228">
        <f>SSA!E227</f>
        <v>5177.02243</v>
      </c>
      <c r="BL228">
        <f>SSA!F227</f>
        <v>5176.9629699999996</v>
      </c>
      <c r="BN228" t="str">
        <f t="shared" si="424"/>
        <v>Green Candle</v>
      </c>
      <c r="BO228" s="34">
        <f t="shared" si="426"/>
        <v>4.674530953314715E-4</v>
      </c>
      <c r="BP228" s="34">
        <f t="shared" si="428"/>
        <v>-1.2745805068242744E-3</v>
      </c>
      <c r="BQ228" s="34">
        <f t="shared" si="436"/>
        <v>-1.054990665164901E-3</v>
      </c>
      <c r="BR228" s="34">
        <f t="shared" si="438"/>
        <v>-2.6669182748408904E-3</v>
      </c>
      <c r="BS228" s="35">
        <f t="shared" si="427"/>
        <v>7.789367908328515E-5</v>
      </c>
      <c r="BT228" s="35">
        <f t="shared" si="429"/>
        <v>-1.0627714180344583E-4</v>
      </c>
      <c r="BU228" s="35">
        <f t="shared" si="437"/>
        <v>-5.8639811704064293E-5</v>
      </c>
      <c r="BV228" s="35">
        <f t="shared" si="439"/>
        <v>-1.112638445873726E-4</v>
      </c>
      <c r="BW228" s="27">
        <v>96</v>
      </c>
      <c r="BX228">
        <f>F228-G228</f>
        <v>6.1599999999998545</v>
      </c>
      <c r="BY228">
        <f>ABS(F228-D227)</f>
        <v>3.1300000000001091</v>
      </c>
      <c r="BZ228">
        <f>ABS(G228-D227)</f>
        <v>3.0299999999997453</v>
      </c>
      <c r="CA228">
        <f t="shared" si="405"/>
        <v>6.1599999999998545</v>
      </c>
      <c r="CB228">
        <f t="shared" si="430"/>
        <v>6.5635714285715165</v>
      </c>
      <c r="CC228">
        <f t="shared" si="433"/>
        <v>6.0551315897175462</v>
      </c>
      <c r="CD228">
        <f t="shared" si="431"/>
        <v>0.50843983885397037</v>
      </c>
      <c r="CE228">
        <f t="shared" si="434"/>
        <v>1</v>
      </c>
      <c r="CF228">
        <f t="shared" si="435"/>
        <v>5</v>
      </c>
      <c r="CG228" s="7" t="str">
        <f t="shared" si="432"/>
        <v>-----</v>
      </c>
      <c r="CI228" s="27"/>
      <c r="CJ228" s="27"/>
      <c r="CK228" s="27"/>
      <c r="CL228" s="27"/>
      <c r="CM228" s="27"/>
      <c r="CN228" s="27"/>
      <c r="CO228" s="27"/>
      <c r="CP228" s="27"/>
      <c r="CQ228" s="27"/>
      <c r="CR228" s="27"/>
      <c r="CS228" s="27"/>
      <c r="CZ228" s="7" t="str">
        <f>IF(AND(D228&gt;BH228,D228&gt;E228),"Bullish Trigger","-----")</f>
        <v>-----</v>
      </c>
      <c r="DA228" s="7" t="str">
        <f>IF(AND(D228&lt;BI228,D228&lt;E228),"Bearish Trigger","-----")</f>
        <v>-----</v>
      </c>
      <c r="DB228" s="13" t="str">
        <f>IF(AND(W228=BE228,W228&gt;0,BE228&gt;0),"Important High","------")</f>
        <v>------</v>
      </c>
      <c r="DC228" s="13" t="str">
        <f>IF(AND(X228=BF228,X228&gt;0,BF228&gt;0),"Important Low","------")</f>
        <v>------</v>
      </c>
      <c r="DD228" s="7" t="str">
        <f>IF(AND(DB228="Important High",DC228="-----",BJ228=1),"Imp High Rej","-----")</f>
        <v>-----</v>
      </c>
      <c r="DE228" s="7" t="str">
        <f>IF(AND(DB228="-----",DC228="Important Low",BJ228=1),"Imp Low Rej","-----")</f>
        <v>-----</v>
      </c>
      <c r="DF228" s="7" t="str">
        <f>IF(Y228&gt;AM228,"Overbought",IF(Y228&gt;AO228,"Bullish Momentum",IF(Y228&gt;AQ228,"Flat Momentum","-----")))</f>
        <v>-----</v>
      </c>
      <c r="DG228" s="7" t="str">
        <f>IF(Y228&lt;AV228,"Oversold",IF(Y228&lt;AT228,"Bearish Momentum",IF(Y228&lt;AR228,"Flat Momentum","-----")))</f>
        <v>Flat Momentum</v>
      </c>
      <c r="DH228" s="7" t="str">
        <f>IF(AND(DF228="Overbought",AD228=2),"Culminated Thrust","-----")</f>
        <v>-----</v>
      </c>
      <c r="DI228" s="7" t="str">
        <f>IF(AND(DG228="Oversold",AD228=5),"Culminated Thrust","-----")</f>
        <v>-----</v>
      </c>
      <c r="DJ228" s="14">
        <f>(Q228-$D228)/$D228</f>
        <v>3.7861455262280033E-3</v>
      </c>
      <c r="DK228" s="14">
        <f>(R228-$D228)/$D228</f>
        <v>3.2069289745358222E-3</v>
      </c>
      <c r="DL228" s="14">
        <f>(S228-$D228)/$D228</f>
        <v>4.8576961468583977E-3</v>
      </c>
      <c r="DM228" s="14">
        <f>(T228-$D228)/$D228</f>
        <v>-3.0138567906382529E-3</v>
      </c>
      <c r="DN228" s="14">
        <f>(U228-$D228)/$D228</f>
        <v>-6.5837614709008448E-4</v>
      </c>
      <c r="DO228" s="14">
        <f>(V228-$D228)/$D228</f>
        <v>-3.776491917032923E-3</v>
      </c>
      <c r="DP228" s="14">
        <f t="shared" si="373"/>
        <v>4.8576961468583977E-3</v>
      </c>
      <c r="DQ228" s="14">
        <f t="shared" si="374"/>
        <v>3.7861455262280033E-3</v>
      </c>
      <c r="DR228" s="14">
        <f t="shared" si="375"/>
        <v>3.2069289745358222E-3</v>
      </c>
      <c r="DS228" s="14">
        <f t="shared" si="376"/>
        <v>-6.5837614709008448E-4</v>
      </c>
      <c r="DT228" s="14">
        <f t="shared" si="377"/>
        <v>-3.0138567906382529E-3</v>
      </c>
      <c r="DU228" s="14">
        <f t="shared" si="378"/>
        <v>-3.776491917032923E-3</v>
      </c>
      <c r="DV228" t="str">
        <f>IF($D228&gt;Q228,"SUP","RES")</f>
        <v>RES</v>
      </c>
      <c r="DW228" t="str">
        <f>IF($D228&gt;R228,"SUP","RES")</f>
        <v>RES</v>
      </c>
      <c r="DX228" t="str">
        <f>IF($D228&gt;S228,"SUP","RES")</f>
        <v>RES</v>
      </c>
      <c r="DY228" t="str">
        <f>IF($D228&gt;T228,"SUP","RES")</f>
        <v>SUP</v>
      </c>
      <c r="DZ228" t="str">
        <f>IF($D228&gt;U228,"SUP","RES")</f>
        <v>SUP</v>
      </c>
      <c r="EA228" t="str">
        <f>IF($D228&gt;V228,"SUP","RES")</f>
        <v>SUP</v>
      </c>
      <c r="EB228" s="7">
        <f t="shared" si="379"/>
        <v>3</v>
      </c>
      <c r="EC228" s="7">
        <f t="shared" si="380"/>
        <v>3</v>
      </c>
      <c r="ED228" s="13" t="str">
        <f t="shared" si="381"/>
        <v>-----</v>
      </c>
      <c r="EE228" s="13" t="str">
        <f t="shared" si="382"/>
        <v>-----</v>
      </c>
      <c r="EF228" s="7">
        <f>IF(OR(ED228="All Sup",EE228="All Res"),"na",((D228-MIN(Q228:V228))/(MAX(Q228:V228)-MIN(Q228:V228))))</f>
        <v>0.43738819320214173</v>
      </c>
      <c r="EG228">
        <v>1.4999999999999999E-4</v>
      </c>
      <c r="EH228">
        <f>Q228*(1+$EG228)</f>
        <v>5199.7998530000013</v>
      </c>
      <c r="EI228">
        <f>Q228*(1-$EG228)</f>
        <v>5198.2401470000004</v>
      </c>
      <c r="EJ228">
        <f>R228*(1+$EG228)</f>
        <v>5196.7994030000009</v>
      </c>
      <c r="EK228">
        <f>R228*(1-$EG228)</f>
        <v>5195.2405970000009</v>
      </c>
      <c r="EL228">
        <f>S228*(1+$EG228)</f>
        <v>5205.3506855000005</v>
      </c>
      <c r="EM228">
        <f>S228*(1-$EG228)</f>
        <v>5203.7893144999998</v>
      </c>
      <c r="EN228">
        <f>T228*(1+$EG228)</f>
        <v>5164.5745700000007</v>
      </c>
      <c r="EO228">
        <f>T228*(1-$EG228)</f>
        <v>5163.0254300000006</v>
      </c>
      <c r="EP228">
        <f>U228*(1+$EG228)</f>
        <v>5176.7764000000006</v>
      </c>
      <c r="EQ228">
        <f>U228*(1-$EG228)</f>
        <v>5175.2236000000003</v>
      </c>
      <c r="ER228">
        <f>V228*(1+$EG228)</f>
        <v>5160.6239775000013</v>
      </c>
      <c r="ES228">
        <f>V228*(1-$EG228)</f>
        <v>5159.0760225000004</v>
      </c>
      <c r="ET228" s="7" t="str">
        <f t="shared" si="383"/>
        <v>-----</v>
      </c>
      <c r="EU228" s="7" t="str">
        <f t="shared" si="384"/>
        <v>-----</v>
      </c>
      <c r="EV228" s="7" t="str">
        <f t="shared" si="385"/>
        <v>-----</v>
      </c>
      <c r="EW228" s="7" t="str">
        <f t="shared" si="386"/>
        <v>-----</v>
      </c>
      <c r="EX228" s="7" t="str">
        <f t="shared" si="387"/>
        <v>-----</v>
      </c>
      <c r="EY228" s="7" t="str">
        <f t="shared" si="388"/>
        <v>-----</v>
      </c>
      <c r="EZ228">
        <f t="shared" si="406"/>
        <v>33</v>
      </c>
      <c r="FA228">
        <f t="shared" si="407"/>
        <v>26</v>
      </c>
      <c r="FB228">
        <f t="shared" si="408"/>
        <v>226</v>
      </c>
      <c r="FC228">
        <f t="shared" si="409"/>
        <v>226</v>
      </c>
      <c r="FD228">
        <f t="shared" si="410"/>
        <v>2</v>
      </c>
      <c r="FE228">
        <f t="shared" si="411"/>
        <v>226</v>
      </c>
      <c r="FF228">
        <f t="shared" si="412"/>
        <v>7</v>
      </c>
      <c r="FG228">
        <f t="shared" si="413"/>
        <v>11</v>
      </c>
      <c r="FH228">
        <f t="shared" si="414"/>
        <v>0</v>
      </c>
      <c r="FI228">
        <f t="shared" si="415"/>
        <v>0</v>
      </c>
      <c r="FJ228">
        <f t="shared" si="416"/>
        <v>2</v>
      </c>
      <c r="FK228">
        <f t="shared" si="417"/>
        <v>0</v>
      </c>
      <c r="FL228" s="7" t="str">
        <f t="shared" si="389"/>
        <v>-----</v>
      </c>
      <c r="FM228" s="7" t="str">
        <f t="shared" si="390"/>
        <v>-----</v>
      </c>
      <c r="FN228" s="7" t="str">
        <f t="shared" si="391"/>
        <v>-----</v>
      </c>
      <c r="FO228" s="7" t="str">
        <f t="shared" si="392"/>
        <v>-----</v>
      </c>
      <c r="FP228" s="7" t="str">
        <f t="shared" si="393"/>
        <v>-----</v>
      </c>
      <c r="FQ228" s="7" t="str">
        <f t="shared" si="394"/>
        <v>-----</v>
      </c>
      <c r="FR228" s="13" t="str">
        <f>IF(FL228="-----","-----",(D228-Q228)/Q228)</f>
        <v>-----</v>
      </c>
      <c r="FS228" s="13" t="str">
        <f>IF(FM228="-----","-----",(Q228-R228)/R228)</f>
        <v>-----</v>
      </c>
      <c r="FT228" s="13" t="str">
        <f>IF(FN228="-----","-----",(R228-S228)/S228)</f>
        <v>-----</v>
      </c>
      <c r="FU228" s="13" t="str">
        <f>IF(FO228="-----","-----",(S228-T228)/T228)</f>
        <v>-----</v>
      </c>
      <c r="FV228" s="13" t="str">
        <f>IF(FP228="-----","-----",(T228-U228)/U228)</f>
        <v>-----</v>
      </c>
      <c r="FW228" s="13" t="str">
        <f>IF(FQ228="-----","-----",(U228-V228)/V228)</f>
        <v>-----</v>
      </c>
      <c r="FX228" s="7" t="str">
        <f t="shared" si="395"/>
        <v>-----</v>
      </c>
      <c r="FY228" s="7" t="str">
        <f t="shared" si="396"/>
        <v>-----</v>
      </c>
      <c r="FZ228" s="7" t="str">
        <f t="shared" si="397"/>
        <v>-----</v>
      </c>
      <c r="GA228" s="7" t="str">
        <f t="shared" si="398"/>
        <v>-----</v>
      </c>
      <c r="GB228" s="7" t="str">
        <f t="shared" si="399"/>
        <v>-----</v>
      </c>
      <c r="GC228" s="7" t="str">
        <f t="shared" si="400"/>
        <v>-----</v>
      </c>
      <c r="GD228" s="7" t="str">
        <f>IF(AND(BG228&gt;AA228,BG227&gt;AA227,BG226&gt;AA226,BG225&gt;AA225,BG224&gt;AA224,BG223&gt;AA223,BG222&gt;AA222,BG221&gt;AA221,BG220&gt;AA220,BG219&gt;AA219,BG218&gt;AA218,BG217&gt;AA217),"Bullish",IF(AND(BG228&lt;AA228,BG227&lt;AA227,BG226&lt;AA226,BG225&lt;AA225,BG224&lt;AA224,BG223&lt;AA223,BG222&lt;AA222,BG221&lt;AA221,BG220&lt;AA220,BG219&lt;AA219,BG218&lt;AA218,BG217&lt;AA217),"Bearish","-----"))</f>
        <v>Bearish</v>
      </c>
      <c r="GE228">
        <f>(Z228-BG228)/BG228</f>
        <v>-1.3117612903101703E-3</v>
      </c>
      <c r="GI228" s="7" t="str">
        <f>IF(Y228&gt;Z228,"Bullish","Bearish")</f>
        <v>Bearish</v>
      </c>
      <c r="GJ228" s="19" t="str">
        <f>IF(AND(D228&gt;Y228,D227&lt;Y227),"TEMA crossover","-----")</f>
        <v>-----</v>
      </c>
      <c r="GK228" s="19" t="str">
        <f>IF(AND(D228&lt;Y228,D227&gt;Y227),"TEMA crossunder","-----")</f>
        <v>-----</v>
      </c>
      <c r="GL228" s="20" t="str">
        <f>IF(GD228="Bearish","YES","-----")</f>
        <v>YES</v>
      </c>
      <c r="GM228" s="20" t="str">
        <f>IF(GH228="Reverse to Bearish","YES","-----")</f>
        <v>-----</v>
      </c>
      <c r="GN228" s="20" t="str">
        <f>IF(AND(GI228="Bullish",GI227="Bullish",GI226="Bullish",GI225="Bullish"),"YES","-----")</f>
        <v>-----</v>
      </c>
      <c r="GO228" s="20" t="str">
        <f>IF(OR(GK228="TEMA crossunder",GK227="TEMA crossunder",GK226="TEMA crossunder",GK225="TEMA crossunder"),"YES","-----")</f>
        <v>-----</v>
      </c>
      <c r="GP228" s="20" t="str">
        <f>IF(GD228="Bullish","YES","-----")</f>
        <v>-----</v>
      </c>
      <c r="GQ228" s="20" t="str">
        <f>IF(GH228="Reverse to Bullish","YES","-----")</f>
        <v>-----</v>
      </c>
      <c r="GR228" s="20" t="str">
        <f>IF(AND(GI228="Bearish",GI227="Bearish",GI226="Bearish",GI225="Bearish"),"YES","-----")</f>
        <v>YES</v>
      </c>
      <c r="GS228" s="20" t="str">
        <f>IF(OR(GJ228="TEMA crossover",GJ227="TEMA crossover",GJ226="TEMA crossover",GJ225="TEMA crossover"),"YES","-----")</f>
        <v>YES</v>
      </c>
      <c r="GT228" s="20" t="str">
        <f t="shared" si="418"/>
        <v>-----</v>
      </c>
      <c r="GU228" s="20" t="str">
        <f t="shared" si="419"/>
        <v>-----</v>
      </c>
      <c r="GV228" s="20" t="str">
        <f t="shared" si="420"/>
        <v>-----</v>
      </c>
      <c r="GW228" s="20" t="str">
        <f t="shared" si="421"/>
        <v>-----</v>
      </c>
      <c r="GX228" s="20" t="str">
        <f t="shared" si="422"/>
        <v>-----</v>
      </c>
      <c r="GY228" s="20" t="str">
        <f t="shared" si="423"/>
        <v>-----</v>
      </c>
      <c r="GZ228" s="7" t="str">
        <f>IF(G228&gt;BH228,"YES","-----")</f>
        <v>-----</v>
      </c>
      <c r="HA228" s="7" t="str">
        <f>IF(F228&lt;BI228,"YES","-----")</f>
        <v>-----</v>
      </c>
      <c r="HB228">
        <f>BH228-BI228</f>
        <v>6.6499999999996362</v>
      </c>
      <c r="HI228">
        <f t="shared" si="401"/>
        <v>-3.7124299999995856</v>
      </c>
      <c r="HJ228">
        <f t="shared" si="402"/>
        <v>2.9375700000000506</v>
      </c>
      <c r="HK228" s="7"/>
      <c r="HL228" s="7"/>
      <c r="HM228" s="7"/>
      <c r="HN228" s="7"/>
      <c r="HO228" s="7"/>
      <c r="HP228" s="7"/>
      <c r="HQ228" s="28">
        <f t="shared" si="425"/>
        <v>5.9460000000399305E-2</v>
      </c>
      <c r="HR228" s="28" t="str">
        <f t="shared" si="403"/>
        <v>Bull</v>
      </c>
      <c r="HS228">
        <f t="shared" si="404"/>
        <v>5.9460000000399305E-2</v>
      </c>
    </row>
    <row r="229" spans="1:227" x14ac:dyDescent="0.55000000000000004">
      <c r="A229">
        <f>Validation!A228</f>
        <v>1772096400</v>
      </c>
      <c r="B229" t="str">
        <f>Price!B228</f>
        <v>XAUUSD</v>
      </c>
      <c r="C229" t="str">
        <f>Price!C228</f>
        <v>M5</v>
      </c>
      <c r="D229">
        <f>Price!D228</f>
        <v>5174.4399999999996</v>
      </c>
      <c r="E229">
        <f>Price!E228</f>
        <v>5179.38</v>
      </c>
      <c r="F229">
        <f>Price!F228</f>
        <v>5180.45</v>
      </c>
      <c r="G229">
        <f>Price!G228</f>
        <v>5174.43</v>
      </c>
      <c r="H229">
        <f>Price!H228</f>
        <v>533</v>
      </c>
      <c r="I229">
        <f>Diagonals!E228</f>
        <v>5187.8</v>
      </c>
      <c r="J229">
        <f>Diagonals!F228</f>
        <v>0</v>
      </c>
      <c r="K229">
        <f>Diagonals!G228</f>
        <v>0</v>
      </c>
      <c r="L229">
        <f>Diagonals!H228</f>
        <v>5166.92</v>
      </c>
      <c r="M229">
        <f>Diagonals!I228</f>
        <v>0</v>
      </c>
      <c r="N229">
        <f>Diagonals!J228</f>
        <v>0</v>
      </c>
      <c r="O229">
        <f>Diagonals!K228</f>
        <v>0</v>
      </c>
      <c r="P229">
        <f>Diagonals!L228</f>
        <v>0</v>
      </c>
      <c r="Q229">
        <f>Trendlines!E228</f>
        <v>5199.03</v>
      </c>
      <c r="R229">
        <f>Trendlines!F228</f>
        <v>5196</v>
      </c>
      <c r="S229">
        <f>Trendlines!G228</f>
        <v>5204.5600000000004</v>
      </c>
      <c r="T229">
        <f>Trendlines!H228</f>
        <v>5163.88</v>
      </c>
      <c r="U229">
        <f>Trendlines!I228</f>
        <v>5176.0200000000004</v>
      </c>
      <c r="V229">
        <f>Trendlines!J228</f>
        <v>5159.8900000000003</v>
      </c>
      <c r="W229">
        <f>Trendlines!K228</f>
        <v>0</v>
      </c>
      <c r="X229">
        <f>Trendlines!L228</f>
        <v>0</v>
      </c>
      <c r="Y229">
        <f>Tema_Hrma_Smma!E228</f>
        <v>5176.47</v>
      </c>
      <c r="Z229">
        <f>Tema_Hrma_Smma!F228</f>
        <v>5176.6499999999996</v>
      </c>
      <c r="AA229">
        <f>Tema_Hrma_Smma!G228</f>
        <v>5187.2</v>
      </c>
      <c r="AB229">
        <f>ZScore!H228</f>
        <v>-1</v>
      </c>
      <c r="AC229">
        <f>ZScore!I228</f>
        <v>0.71421000000000001</v>
      </c>
      <c r="AD229">
        <f>ZScore!J228</f>
        <v>3</v>
      </c>
      <c r="AE229">
        <f>HA!E228</f>
        <v>5178.1499999999996</v>
      </c>
      <c r="AF229">
        <f>HA!F228</f>
        <v>5180.45</v>
      </c>
      <c r="AG229">
        <f>HA!G228</f>
        <v>5174.43</v>
      </c>
      <c r="AH229">
        <f>HA!H228</f>
        <v>5177.18</v>
      </c>
      <c r="AI229">
        <f>HA!I228</f>
        <v>-1</v>
      </c>
      <c r="AJ229">
        <f>HA!J228</f>
        <v>0.97</v>
      </c>
      <c r="AK229">
        <f>HA!K228</f>
        <v>-0.71177999999999997</v>
      </c>
      <c r="AL229">
        <f>HA!L228</f>
        <v>-1</v>
      </c>
      <c r="AM229">
        <f>KC!E228</f>
        <v>5210.7399699999996</v>
      </c>
      <c r="AN229">
        <f>KC!F228</f>
        <v>5204.4652100000003</v>
      </c>
      <c r="AO229">
        <f>KC!G228</f>
        <v>5198.1904599999998</v>
      </c>
      <c r="AP229">
        <f>KC!H228</f>
        <v>5191.9157100000002</v>
      </c>
      <c r="AQ229">
        <f>KC!I228</f>
        <v>5185.64095</v>
      </c>
      <c r="AR229">
        <f>KC!J228</f>
        <v>5179.3786600000003</v>
      </c>
      <c r="AS229">
        <f>KC!K228</f>
        <v>5173.1039099999998</v>
      </c>
      <c r="AT229">
        <f>KC!L228</f>
        <v>5166.8291499999996</v>
      </c>
      <c r="AU229">
        <f>KC!M228</f>
        <v>5160.5544</v>
      </c>
      <c r="AV229">
        <f>KC!N228</f>
        <v>5154.2796500000004</v>
      </c>
      <c r="AW229">
        <f>SR_Levels!E228</f>
        <v>5161.8900000000003</v>
      </c>
      <c r="AX229">
        <f>SR_Levels!F228</f>
        <v>5135.8500000000004</v>
      </c>
      <c r="AY229">
        <f>SR_Levels!G228</f>
        <v>0</v>
      </c>
      <c r="AZ229">
        <f>SR_Levels!H228</f>
        <v>0</v>
      </c>
      <c r="BA229">
        <f>SR_Levels!I228</f>
        <v>5178.6000000000004</v>
      </c>
      <c r="BB229">
        <f>SR_Levels!J228</f>
        <v>5193.3500000000004</v>
      </c>
      <c r="BC229">
        <f>SR_Levels!K228</f>
        <v>5205.3100000000004</v>
      </c>
      <c r="BD229">
        <f>SR_Levels!L228</f>
        <v>0</v>
      </c>
      <c r="BE229">
        <f>ZigZag!E228</f>
        <v>0</v>
      </c>
      <c r="BF229">
        <f>ZigZag!F228</f>
        <v>0</v>
      </c>
      <c r="BG229">
        <f>ZigZag!G228</f>
        <v>5183.34</v>
      </c>
      <c r="BH229">
        <f>Dual_Tema!E228</f>
        <v>5179.8999999999996</v>
      </c>
      <c r="BI229">
        <f>Dual_Tema!F228</f>
        <v>5173.6000000000004</v>
      </c>
      <c r="BJ229">
        <f>Pinbar!E228</f>
        <v>0</v>
      </c>
      <c r="BK229">
        <f>SSA!E228</f>
        <v>5177.4684299999999</v>
      </c>
      <c r="BL229">
        <f>SSA!F228</f>
        <v>5177.2156999999997</v>
      </c>
      <c r="BN229" t="str">
        <f t="shared" si="424"/>
        <v>Red Candle</v>
      </c>
      <c r="BO229" s="34">
        <f t="shared" si="426"/>
        <v>-1.1980537423739168E-4</v>
      </c>
      <c r="BP229" s="34">
        <f t="shared" si="428"/>
        <v>-1.3567578312719819E-3</v>
      </c>
      <c r="BQ229" s="34">
        <f t="shared" si="436"/>
        <v>-2.2579370052929759E-3</v>
      </c>
      <c r="BR229" s="34">
        <f t="shared" si="438"/>
        <v>-3.1824556536749204E-3</v>
      </c>
      <c r="BS229" s="35">
        <f t="shared" si="427"/>
        <v>-1.9968559204719405E-5</v>
      </c>
      <c r="BT229" s="35">
        <f t="shared" si="429"/>
        <v>-1.131335216312257E-4</v>
      </c>
      <c r="BU229" s="35">
        <f t="shared" si="437"/>
        <v>-1.2557489196651783E-4</v>
      </c>
      <c r="BV229" s="35">
        <f t="shared" si="439"/>
        <v>-1.328049487825389E-4</v>
      </c>
      <c r="BW229" s="27">
        <v>96</v>
      </c>
      <c r="BX229">
        <f>F229-G229</f>
        <v>6.0199999999995271</v>
      </c>
      <c r="BY229">
        <f>ABS(F229-D228)</f>
        <v>1.0399999999999636</v>
      </c>
      <c r="BZ229">
        <f>ABS(G229-D228)</f>
        <v>4.9799999999995634</v>
      </c>
      <c r="CA229">
        <f t="shared" si="405"/>
        <v>6.0199999999995271</v>
      </c>
      <c r="CB229">
        <f t="shared" si="430"/>
        <v>6.6735714285715142</v>
      </c>
      <c r="CC229">
        <f t="shared" si="433"/>
        <v>6.0526221904519728</v>
      </c>
      <c r="CD229">
        <f t="shared" si="431"/>
        <v>0.62094923811954139</v>
      </c>
      <c r="CE229">
        <f t="shared" si="434"/>
        <v>1</v>
      </c>
      <c r="CF229">
        <f t="shared" si="435"/>
        <v>6</v>
      </c>
      <c r="CG229" s="7" t="str">
        <f t="shared" si="432"/>
        <v>-----</v>
      </c>
      <c r="CI229" s="27"/>
      <c r="CJ229" s="27"/>
      <c r="CK229" s="27"/>
      <c r="CL229" s="27"/>
      <c r="CM229" s="27"/>
      <c r="CN229" s="27"/>
      <c r="CO229" s="27"/>
      <c r="CP229" s="27"/>
      <c r="CQ229" s="27"/>
      <c r="CR229" s="27"/>
      <c r="CS229" s="27"/>
      <c r="CZ229" s="7" t="str">
        <f>IF(AND(D229&gt;BH229,D229&gt;E229),"Bullish Trigger","-----")</f>
        <v>-----</v>
      </c>
      <c r="DA229" s="7" t="str">
        <f>IF(AND(D229&lt;BI229,D229&lt;E229),"Bearish Trigger","-----")</f>
        <v>-----</v>
      </c>
      <c r="DB229" s="13" t="str">
        <f>IF(AND(W229=BE229,W229&gt;0,BE229&gt;0),"Important High","------")</f>
        <v>------</v>
      </c>
      <c r="DC229" s="13" t="str">
        <f>IF(AND(X229=BF229,X229&gt;0,BF229&gt;0),"Important Low","------")</f>
        <v>------</v>
      </c>
      <c r="DD229" s="7" t="str">
        <f>IF(AND(DB229="Important High",DC229="-----",BJ229=1),"Imp High Rej","-----")</f>
        <v>-----</v>
      </c>
      <c r="DE229" s="7" t="str">
        <f>IF(AND(DB229="-----",DC229="Important Low",BJ229=1),"Imp Low Rej","-----")</f>
        <v>-----</v>
      </c>
      <c r="DF229" s="7" t="str">
        <f>IF(Y229&gt;AM229,"Overbought",IF(Y229&gt;AO229,"Bullish Momentum",IF(Y229&gt;AQ229,"Flat Momentum","-----")))</f>
        <v>-----</v>
      </c>
      <c r="DG229" s="7" t="str">
        <f>IF(Y229&lt;AV229,"Oversold",IF(Y229&lt;AT229,"Bearish Momentum",IF(Y229&lt;AR229,"Flat Momentum","-----")))</f>
        <v>Flat Momentum</v>
      </c>
      <c r="DH229" s="7" t="str">
        <f>IF(AND(DF229="Overbought",AD229=2),"Culminated Thrust","-----")</f>
        <v>-----</v>
      </c>
      <c r="DI229" s="7" t="str">
        <f>IF(AND(DG229="Oversold",AD229=5),"Culminated Thrust","-----")</f>
        <v>-----</v>
      </c>
      <c r="DJ229" s="14">
        <f>(Q229-$D229)/$D229</f>
        <v>4.752205069534123E-3</v>
      </c>
      <c r="DK229" s="14">
        <f>(R229-$D229)/$D229</f>
        <v>4.166634457062098E-3</v>
      </c>
      <c r="DL229" s="14">
        <f>(S229-$D229)/$D229</f>
        <v>5.8209197517027546E-3</v>
      </c>
      <c r="DM229" s="14">
        <f>(T229-$D229)/$D229</f>
        <v>-2.0408005503976261E-3</v>
      </c>
      <c r="DN229" s="14">
        <f>(U229-$D229)/$D229</f>
        <v>3.0534705204830607E-4</v>
      </c>
      <c r="DO229" s="14">
        <f>(V229-$D229)/$D229</f>
        <v>-2.8118984856330877E-3</v>
      </c>
      <c r="DP229" s="14">
        <f t="shared" si="373"/>
        <v>5.8209197517027546E-3</v>
      </c>
      <c r="DQ229" s="14">
        <f t="shared" si="374"/>
        <v>4.752205069534123E-3</v>
      </c>
      <c r="DR229" s="14">
        <f t="shared" si="375"/>
        <v>4.166634457062098E-3</v>
      </c>
      <c r="DS229" s="14">
        <f t="shared" si="376"/>
        <v>3.0534705204830607E-4</v>
      </c>
      <c r="DT229" s="14">
        <f t="shared" si="377"/>
        <v>-2.0408005503976261E-3</v>
      </c>
      <c r="DU229" s="14">
        <f t="shared" si="378"/>
        <v>-2.8118984856330877E-3</v>
      </c>
      <c r="DV229" t="str">
        <f>IF($D229&gt;Q229,"SUP","RES")</f>
        <v>RES</v>
      </c>
      <c r="DW229" t="str">
        <f>IF($D229&gt;R229,"SUP","RES")</f>
        <v>RES</v>
      </c>
      <c r="DX229" t="str">
        <f>IF($D229&gt;S229,"SUP","RES")</f>
        <v>RES</v>
      </c>
      <c r="DY229" t="str">
        <f>IF($D229&gt;T229,"SUP","RES")</f>
        <v>SUP</v>
      </c>
      <c r="DZ229" t="str">
        <f>IF($D229&gt;U229,"SUP","RES")</f>
        <v>RES</v>
      </c>
      <c r="EA229" t="str">
        <f>IF($D229&gt;V229,"SUP","RES")</f>
        <v>SUP</v>
      </c>
      <c r="EB229" s="7">
        <f t="shared" si="379"/>
        <v>4</v>
      </c>
      <c r="EC229" s="7">
        <f t="shared" si="380"/>
        <v>2</v>
      </c>
      <c r="ED229" s="13" t="str">
        <f t="shared" si="381"/>
        <v>-----</v>
      </c>
      <c r="EE229" s="13" t="str">
        <f t="shared" si="382"/>
        <v>-----</v>
      </c>
      <c r="EF229" s="7">
        <f>IF(OR(ED229="All Sup",EE229="All Res"),"na",((D229-MIN(Q229:V229))/(MAX(Q229:V229)-MIN(Q229:V229))))</f>
        <v>0.32572196104766621</v>
      </c>
      <c r="EG229">
        <v>1.4999999999999999E-4</v>
      </c>
      <c r="EH229">
        <f>Q229*(1+$EG229)</f>
        <v>5199.8098545000003</v>
      </c>
      <c r="EI229">
        <f>Q229*(1-$EG229)</f>
        <v>5198.2501455000001</v>
      </c>
      <c r="EJ229">
        <f>R229*(1+$EG229)</f>
        <v>5196.7794000000004</v>
      </c>
      <c r="EK229">
        <f>R229*(1-$EG229)</f>
        <v>5195.2205999999996</v>
      </c>
      <c r="EL229">
        <f>S229*(1+$EG229)</f>
        <v>5205.3406840000007</v>
      </c>
      <c r="EM229">
        <f>S229*(1-$EG229)</f>
        <v>5203.7793160000001</v>
      </c>
      <c r="EN229">
        <f>T229*(1+$EG229)</f>
        <v>5164.654582000001</v>
      </c>
      <c r="EO229">
        <f>T229*(1-$EG229)</f>
        <v>5163.1054180000001</v>
      </c>
      <c r="EP229">
        <f>U229*(1+$EG229)</f>
        <v>5176.7964030000012</v>
      </c>
      <c r="EQ229">
        <f>U229*(1-$EG229)</f>
        <v>5175.2435970000006</v>
      </c>
      <c r="ER229">
        <f>V229*(1+$EG229)</f>
        <v>5160.6639835000005</v>
      </c>
      <c r="ES229">
        <f>V229*(1-$EG229)</f>
        <v>5159.1160165000001</v>
      </c>
      <c r="ET229" s="7" t="str">
        <f t="shared" si="383"/>
        <v>-----</v>
      </c>
      <c r="EU229" s="7" t="str">
        <f t="shared" si="384"/>
        <v>-----</v>
      </c>
      <c r="EV229" s="7" t="str">
        <f t="shared" si="385"/>
        <v>-----</v>
      </c>
      <c r="EW229" s="7" t="str">
        <f t="shared" si="386"/>
        <v>-----</v>
      </c>
      <c r="EX229" s="7" t="str">
        <f t="shared" si="387"/>
        <v>TOUCH</v>
      </c>
      <c r="EY229" s="7" t="str">
        <f t="shared" si="388"/>
        <v>-----</v>
      </c>
      <c r="EZ229">
        <f t="shared" si="406"/>
        <v>34</v>
      </c>
      <c r="FA229">
        <f t="shared" si="407"/>
        <v>27</v>
      </c>
      <c r="FB229">
        <f t="shared" si="408"/>
        <v>227</v>
      </c>
      <c r="FC229">
        <f t="shared" si="409"/>
        <v>227</v>
      </c>
      <c r="FD229">
        <f t="shared" si="410"/>
        <v>0</v>
      </c>
      <c r="FE229">
        <f t="shared" si="411"/>
        <v>227</v>
      </c>
      <c r="FF229">
        <f t="shared" si="412"/>
        <v>7</v>
      </c>
      <c r="FG229">
        <f t="shared" si="413"/>
        <v>11</v>
      </c>
      <c r="FH229">
        <f t="shared" si="414"/>
        <v>0</v>
      </c>
      <c r="FI229">
        <f t="shared" si="415"/>
        <v>0</v>
      </c>
      <c r="FJ229">
        <f t="shared" si="416"/>
        <v>3</v>
      </c>
      <c r="FK229">
        <f t="shared" si="417"/>
        <v>0</v>
      </c>
      <c r="FL229" s="7" t="str">
        <f t="shared" si="389"/>
        <v>-----</v>
      </c>
      <c r="FM229" s="7" t="str">
        <f t="shared" si="390"/>
        <v>-----</v>
      </c>
      <c r="FN229" s="7" t="str">
        <f t="shared" si="391"/>
        <v>-----</v>
      </c>
      <c r="FO229" s="7" t="str">
        <f t="shared" si="392"/>
        <v>-----</v>
      </c>
      <c r="FP229" s="7">
        <f t="shared" si="393"/>
        <v>3</v>
      </c>
      <c r="FQ229" s="7" t="str">
        <f t="shared" si="394"/>
        <v>-----</v>
      </c>
      <c r="FR229" s="13" t="str">
        <f>IF(FL229="-----","-----",(D229-Q229)/Q229)</f>
        <v>-----</v>
      </c>
      <c r="FS229" s="13" t="str">
        <f>IF(FM229="-----","-----",(Q229-R229)/R229)</f>
        <v>-----</v>
      </c>
      <c r="FT229" s="13" t="str">
        <f>IF(FN229="-----","-----",(R229-S229)/S229)</f>
        <v>-----</v>
      </c>
      <c r="FU229" s="13" t="str">
        <f>IF(FO229="-----","-----",(S229-T229)/T229)</f>
        <v>-----</v>
      </c>
      <c r="FV229" s="13">
        <f>IF(FP229="-----","-----",(T229-U229)/U229)</f>
        <v>-2.3454314318724283E-3</v>
      </c>
      <c r="FW229" s="13" t="str">
        <f>IF(FQ229="-----","-----",(U229-V229)/V229)</f>
        <v>-----</v>
      </c>
      <c r="FX229" s="7" t="str">
        <f t="shared" si="395"/>
        <v>-----</v>
      </c>
      <c r="FY229" s="7" t="str">
        <f t="shared" si="396"/>
        <v>-----</v>
      </c>
      <c r="FZ229" s="7" t="str">
        <f t="shared" si="397"/>
        <v>-----</v>
      </c>
      <c r="GA229" s="7" t="str">
        <f t="shared" si="398"/>
        <v>-----</v>
      </c>
      <c r="GB229" s="7" t="str">
        <f t="shared" si="399"/>
        <v>Resistant</v>
      </c>
      <c r="GC229" s="7" t="str">
        <f t="shared" si="400"/>
        <v>-----</v>
      </c>
      <c r="GD229" s="7" t="str">
        <f>IF(AND(BG229&gt;AA229,BG228&gt;AA228,BG227&gt;AA227,BG226&gt;AA226,BG225&gt;AA225,BG224&gt;AA224,BG223&gt;AA223,BG222&gt;AA222,BG221&gt;AA221,BG220&gt;AA220,BG219&gt;AA219,BG218&gt;AA218),"Bullish",IF(AND(BG229&lt;AA229,BG228&lt;AA228,BG227&lt;AA227,BG226&lt;AA226,BG225&lt;AA225,BG224&lt;AA224,BG223&lt;AA223,BG222&lt;AA222,BG221&lt;AA221,BG220&lt;AA220,BG219&lt;AA219,BG218&lt;AA218),"Bearish","-----"))</f>
        <v>Bearish</v>
      </c>
      <c r="GE229">
        <f>(Z229-BG229)/BG229</f>
        <v>-1.2906735811273251E-3</v>
      </c>
      <c r="GI229" s="7" t="str">
        <f>IF(Y229&gt;Z229,"Bullish","Bearish")</f>
        <v>Bearish</v>
      </c>
      <c r="GJ229" s="19" t="str">
        <f>IF(AND(D229&gt;Y229,D228&lt;Y228),"TEMA crossover","-----")</f>
        <v>-----</v>
      </c>
      <c r="GK229" s="19" t="str">
        <f>IF(AND(D229&lt;Y229,D228&gt;Y228),"TEMA crossunder","-----")</f>
        <v>TEMA crossunder</v>
      </c>
      <c r="GL229" s="20" t="str">
        <f>IF(GD229="Bearish","YES","-----")</f>
        <v>YES</v>
      </c>
      <c r="GM229" s="20" t="str">
        <f>IF(GH229="Reverse to Bearish","YES","-----")</f>
        <v>-----</v>
      </c>
      <c r="GN229" s="20" t="str">
        <f>IF(AND(GI229="Bullish",GI228="Bullish",GI227="Bullish",GI226="Bullish"),"YES","-----")</f>
        <v>-----</v>
      </c>
      <c r="GO229" s="20" t="str">
        <f>IF(OR(GK229="TEMA crossunder",GK228="TEMA crossunder",GK227="TEMA crossunder",GK226="TEMA crossunder"),"YES","-----")</f>
        <v>YES</v>
      </c>
      <c r="GP229" s="20" t="str">
        <f>IF(GD229="Bullish","YES","-----")</f>
        <v>-----</v>
      </c>
      <c r="GQ229" s="20" t="str">
        <f>IF(GH229="Reverse to Bullish","YES","-----")</f>
        <v>-----</v>
      </c>
      <c r="GR229" s="20" t="str">
        <f>IF(AND(GI229="Bearish",GI228="Bearish",GI227="Bearish",GI226="Bearish"),"YES","-----")</f>
        <v>YES</v>
      </c>
      <c r="GS229" s="20" t="str">
        <f>IF(OR(GJ229="TEMA crossover",GJ228="TEMA crossover",GJ227="TEMA crossover",GJ226="TEMA crossover"),"YES","-----")</f>
        <v>YES</v>
      </c>
      <c r="GT229" s="20" t="str">
        <f t="shared" si="418"/>
        <v>-----</v>
      </c>
      <c r="GU229" s="20" t="str">
        <f t="shared" si="419"/>
        <v>-----</v>
      </c>
      <c r="GV229" s="20" t="str">
        <f t="shared" si="420"/>
        <v>-----</v>
      </c>
      <c r="GW229" s="20" t="str">
        <f t="shared" si="421"/>
        <v>-----</v>
      </c>
      <c r="GX229" s="20" t="str">
        <f t="shared" si="422"/>
        <v>-----</v>
      </c>
      <c r="GY229" s="20" t="str">
        <f t="shared" si="423"/>
        <v>-----</v>
      </c>
      <c r="GZ229" s="7" t="str">
        <f>IF(G229&gt;BH229,"YES","-----")</f>
        <v>-----</v>
      </c>
      <c r="HA229" s="7" t="str">
        <f>IF(F229&lt;BI229,"YES","-----")</f>
        <v>-----</v>
      </c>
      <c r="HB229">
        <f>BH229-BI229</f>
        <v>6.2999999999992724</v>
      </c>
      <c r="HI229">
        <f t="shared" si="401"/>
        <v>-3.8684299999995346</v>
      </c>
      <c r="HJ229">
        <f t="shared" si="402"/>
        <v>2.4315699999997378</v>
      </c>
      <c r="HK229" s="7"/>
      <c r="HL229" s="7"/>
      <c r="HM229" s="7"/>
      <c r="HN229" s="7"/>
      <c r="HO229" s="7"/>
      <c r="HP229" s="7"/>
      <c r="HQ229" s="28">
        <f t="shared" si="425"/>
        <v>0.252730000000156</v>
      </c>
      <c r="HR229" s="28" t="str">
        <f t="shared" si="403"/>
        <v>Bull</v>
      </c>
      <c r="HS229">
        <f t="shared" si="404"/>
        <v>0.252730000000156</v>
      </c>
    </row>
    <row r="230" spans="1:227" x14ac:dyDescent="0.55000000000000004">
      <c r="A230">
        <f>Validation!A229</f>
        <v>1772096700</v>
      </c>
      <c r="B230" t="str">
        <f>Price!B229</f>
        <v>XAUUSD</v>
      </c>
      <c r="C230" t="str">
        <f>Price!C229</f>
        <v>M5</v>
      </c>
      <c r="D230">
        <f>Price!D229</f>
        <v>5178.01</v>
      </c>
      <c r="E230">
        <f>Price!E229</f>
        <v>5174.46</v>
      </c>
      <c r="F230">
        <f>Price!F229</f>
        <v>5178.3999999999996</v>
      </c>
      <c r="G230">
        <f>Price!G229</f>
        <v>5173.92</v>
      </c>
      <c r="H230">
        <f>Price!H229</f>
        <v>462</v>
      </c>
      <c r="I230">
        <f>Diagonals!E229</f>
        <v>5187.9799999999996</v>
      </c>
      <c r="J230">
        <f>Diagonals!F229</f>
        <v>0</v>
      </c>
      <c r="K230">
        <f>Diagonals!G229</f>
        <v>0</v>
      </c>
      <c r="L230">
        <f>Diagonals!H229</f>
        <v>5166.59</v>
      </c>
      <c r="M230">
        <f>Diagonals!I229</f>
        <v>0</v>
      </c>
      <c r="N230">
        <f>Diagonals!J229</f>
        <v>0</v>
      </c>
      <c r="O230">
        <f>Diagonals!K229</f>
        <v>0</v>
      </c>
      <c r="P230">
        <f>Diagonals!L229</f>
        <v>0</v>
      </c>
      <c r="Q230">
        <f>Trendlines!E229</f>
        <v>5199.03</v>
      </c>
      <c r="R230">
        <f>Trendlines!F229</f>
        <v>5195.97</v>
      </c>
      <c r="S230">
        <f>Trendlines!G229</f>
        <v>5204.54</v>
      </c>
      <c r="T230">
        <f>Trendlines!H229</f>
        <v>5163.95</v>
      </c>
      <c r="U230">
        <f>Trendlines!I229</f>
        <v>5176.05</v>
      </c>
      <c r="V230">
        <f>Trendlines!J229</f>
        <v>5159.93</v>
      </c>
      <c r="W230">
        <f>Trendlines!K229</f>
        <v>0</v>
      </c>
      <c r="X230">
        <f>Trendlines!L229</f>
        <v>0</v>
      </c>
      <c r="Y230">
        <f>Tema_Hrma_Smma!E229</f>
        <v>5176.38</v>
      </c>
      <c r="Z230">
        <f>Tema_Hrma_Smma!F229</f>
        <v>5176.3</v>
      </c>
      <c r="AA230">
        <f>Tema_Hrma_Smma!G229</f>
        <v>5186.91</v>
      </c>
      <c r="AB230">
        <f>ZScore!H229</f>
        <v>1</v>
      </c>
      <c r="AC230">
        <f>ZScore!I229</f>
        <v>0.20846000000000001</v>
      </c>
      <c r="AD230">
        <f>ZScore!J229</f>
        <v>0</v>
      </c>
      <c r="AE230">
        <f>HA!E229</f>
        <v>5177.66</v>
      </c>
      <c r="AF230">
        <f>HA!F229</f>
        <v>5178.3999999999996</v>
      </c>
      <c r="AG230">
        <f>HA!G229</f>
        <v>5173.92</v>
      </c>
      <c r="AH230">
        <f>HA!H229</f>
        <v>5176.2</v>
      </c>
      <c r="AI230">
        <f>HA!I229</f>
        <v>-1</v>
      </c>
      <c r="AJ230">
        <f>HA!J229</f>
        <v>1.46</v>
      </c>
      <c r="AK230">
        <f>HA!K229</f>
        <v>-0.51887000000000005</v>
      </c>
      <c r="AL230">
        <f>HA!L229</f>
        <v>-2</v>
      </c>
      <c r="AM230">
        <f>KC!E229</f>
        <v>5210.1468000000004</v>
      </c>
      <c r="AN230">
        <f>KC!F229</f>
        <v>5203.8501999999999</v>
      </c>
      <c r="AO230">
        <f>KC!G229</f>
        <v>5197.5535900000004</v>
      </c>
      <c r="AP230">
        <f>KC!H229</f>
        <v>5191.2569899999999</v>
      </c>
      <c r="AQ230">
        <f>KC!I229</f>
        <v>5184.9603800000004</v>
      </c>
      <c r="AR230">
        <f>KC!J229</f>
        <v>5178.6908899999999</v>
      </c>
      <c r="AS230">
        <f>KC!K229</f>
        <v>5172.3942800000004</v>
      </c>
      <c r="AT230">
        <f>KC!L229</f>
        <v>5166.0976799999999</v>
      </c>
      <c r="AU230">
        <f>KC!M229</f>
        <v>5159.8010700000004</v>
      </c>
      <c r="AV230">
        <f>KC!N229</f>
        <v>5153.5044699999999</v>
      </c>
      <c r="AW230">
        <f>SR_Levels!E229</f>
        <v>5161.8900000000003</v>
      </c>
      <c r="AX230">
        <f>SR_Levels!F229</f>
        <v>5135.8500000000004</v>
      </c>
      <c r="AY230">
        <f>SR_Levels!G229</f>
        <v>0</v>
      </c>
      <c r="AZ230">
        <f>SR_Levels!H229</f>
        <v>0</v>
      </c>
      <c r="BA230">
        <f>SR_Levels!I229</f>
        <v>5178.6000000000004</v>
      </c>
      <c r="BB230">
        <f>SR_Levels!J229</f>
        <v>5193.3500000000004</v>
      </c>
      <c r="BC230">
        <f>SR_Levels!K229</f>
        <v>5205.3100000000004</v>
      </c>
      <c r="BD230">
        <f>SR_Levels!L229</f>
        <v>0</v>
      </c>
      <c r="BE230">
        <f>ZigZag!E229</f>
        <v>0</v>
      </c>
      <c r="BF230">
        <f>ZigZag!F229</f>
        <v>0</v>
      </c>
      <c r="BG230">
        <f>ZigZag!G229</f>
        <v>5182.87</v>
      </c>
      <c r="BH230">
        <f>Dual_Tema!E229</f>
        <v>5178.93</v>
      </c>
      <c r="BI230">
        <f>Dual_Tema!F229</f>
        <v>5173.6099999999997</v>
      </c>
      <c r="BJ230">
        <f>Pinbar!E229</f>
        <v>0</v>
      </c>
      <c r="BK230">
        <f>SSA!E229</f>
        <v>5178.0092999999997</v>
      </c>
      <c r="BL230">
        <f>SSA!F229</f>
        <v>5177.6125000000002</v>
      </c>
      <c r="BN230" t="str">
        <f t="shared" si="424"/>
        <v>Green Candle</v>
      </c>
      <c r="BO230" s="34">
        <f t="shared" si="426"/>
        <v>6.1644656239256967E-4</v>
      </c>
      <c r="BP230" s="34">
        <f t="shared" si="428"/>
        <v>-1.147771201938208E-3</v>
      </c>
      <c r="BQ230" s="34">
        <f t="shared" si="436"/>
        <v>-1.9929264602427388E-3</v>
      </c>
      <c r="BR230" s="34">
        <f t="shared" si="438"/>
        <v>-1.2999662471671058E-3</v>
      </c>
      <c r="BS230" s="35">
        <f t="shared" si="427"/>
        <v>1.0271471433820345E-4</v>
      </c>
      <c r="BT230" s="35">
        <f t="shared" si="429"/>
        <v>-9.5697953638285149E-5</v>
      </c>
      <c r="BU230" s="35">
        <f t="shared" si="437"/>
        <v>-1.1082246877003321E-4</v>
      </c>
      <c r="BV230" s="35">
        <f t="shared" si="439"/>
        <v>-5.4199028524548609E-5</v>
      </c>
      <c r="BW230" s="27">
        <v>96</v>
      </c>
      <c r="BX230">
        <f>F230-G230</f>
        <v>4.4799999999995634</v>
      </c>
      <c r="BY230">
        <f>ABS(F230-D229)</f>
        <v>3.9600000000000364</v>
      </c>
      <c r="BZ230">
        <f>ABS(G230-D229)</f>
        <v>0.51999999999952706</v>
      </c>
      <c r="CA230">
        <f t="shared" si="405"/>
        <v>4.4799999999995634</v>
      </c>
      <c r="CB230">
        <f t="shared" si="430"/>
        <v>6.6764285714285894</v>
      </c>
      <c r="CC230">
        <f t="shared" si="433"/>
        <v>5.9402920339910859</v>
      </c>
      <c r="CD230">
        <f t="shared" si="431"/>
        <v>0.73613653743750351</v>
      </c>
      <c r="CE230">
        <f t="shared" si="434"/>
        <v>1</v>
      </c>
      <c r="CF230">
        <f t="shared" si="435"/>
        <v>7</v>
      </c>
      <c r="CG230" s="7" t="str">
        <f t="shared" si="432"/>
        <v>-----</v>
      </c>
      <c r="CI230" s="27"/>
      <c r="CJ230" s="27"/>
      <c r="CK230" s="27"/>
      <c r="CL230" s="27"/>
      <c r="CM230" s="27"/>
      <c r="CN230" s="27"/>
      <c r="CO230" s="27"/>
      <c r="CP230" s="27"/>
      <c r="CQ230" s="27"/>
      <c r="CR230" s="27"/>
      <c r="CS230" s="27"/>
      <c r="CZ230" s="7" t="str">
        <f>IF(AND(D230&gt;BH230,D230&gt;E230),"Bullish Trigger","-----")</f>
        <v>-----</v>
      </c>
      <c r="DA230" s="7" t="str">
        <f>IF(AND(D230&lt;BI230,D230&lt;E230),"Bearish Trigger","-----")</f>
        <v>-----</v>
      </c>
      <c r="DB230" s="13" t="str">
        <f>IF(AND(W230=BE230,W230&gt;0,BE230&gt;0),"Important High","------")</f>
        <v>------</v>
      </c>
      <c r="DC230" s="13" t="str">
        <f>IF(AND(X230=BF230,X230&gt;0,BF230&gt;0),"Important Low","------")</f>
        <v>------</v>
      </c>
      <c r="DD230" s="7" t="str">
        <f>IF(AND(DB230="Important High",DC230="-----",BJ230=1),"Imp High Rej","-----")</f>
        <v>-----</v>
      </c>
      <c r="DE230" s="7" t="str">
        <f>IF(AND(DB230="-----",DC230="Important Low",BJ230=1),"Imp Low Rej","-----")</f>
        <v>-----</v>
      </c>
      <c r="DF230" s="7" t="str">
        <f>IF(Y230&gt;AM230,"Overbought",IF(Y230&gt;AO230,"Bullish Momentum",IF(Y230&gt;AQ230,"Flat Momentum","-----")))</f>
        <v>-----</v>
      </c>
      <c r="DG230" s="7" t="str">
        <f>IF(Y230&lt;AV230,"Oversold",IF(Y230&lt;AT230,"Bearish Momentum",IF(Y230&lt;AR230,"Flat Momentum","-----")))</f>
        <v>Flat Momentum</v>
      </c>
      <c r="DH230" s="7" t="str">
        <f>IF(AND(DF230="Overbought",AD230=2),"Culminated Thrust","-----")</f>
        <v>-----</v>
      </c>
      <c r="DI230" s="7" t="str">
        <f>IF(AND(DG230="Oversold",AD230=5),"Culminated Thrust","-----")</f>
        <v>-----</v>
      </c>
      <c r="DJ230" s="14">
        <f>(Q230-$D230)/$D230</f>
        <v>4.0594745857963823E-3</v>
      </c>
      <c r="DK230" s="14">
        <f>(R230-$D230)/$D230</f>
        <v>3.4685139657899531E-3</v>
      </c>
      <c r="DL230" s="14">
        <f>(S230-$D230)/$D230</f>
        <v>5.1235899505794203E-3</v>
      </c>
      <c r="DM230" s="14">
        <f>(T230-$D230)/$D230</f>
        <v>-2.7153288618601353E-3</v>
      </c>
      <c r="DN230" s="14">
        <f>(U230-$D230)/$D230</f>
        <v>-3.7852379582118154E-4</v>
      </c>
      <c r="DO230" s="14">
        <f>(V230-$D230)/$D230</f>
        <v>-3.4916888920646979E-3</v>
      </c>
      <c r="DP230" s="14">
        <f t="shared" si="373"/>
        <v>5.1235899505794203E-3</v>
      </c>
      <c r="DQ230" s="14">
        <f t="shared" si="374"/>
        <v>4.0594745857963823E-3</v>
      </c>
      <c r="DR230" s="14">
        <f t="shared" si="375"/>
        <v>3.4685139657899531E-3</v>
      </c>
      <c r="DS230" s="14">
        <f t="shared" si="376"/>
        <v>-3.7852379582118154E-4</v>
      </c>
      <c r="DT230" s="14">
        <f t="shared" si="377"/>
        <v>-2.7153288618601353E-3</v>
      </c>
      <c r="DU230" s="14">
        <f t="shared" si="378"/>
        <v>-3.4916888920646979E-3</v>
      </c>
      <c r="DV230" t="str">
        <f>IF($D230&gt;Q230,"SUP","RES")</f>
        <v>RES</v>
      </c>
      <c r="DW230" t="str">
        <f>IF($D230&gt;R230,"SUP","RES")</f>
        <v>RES</v>
      </c>
      <c r="DX230" t="str">
        <f>IF($D230&gt;S230,"SUP","RES")</f>
        <v>RES</v>
      </c>
      <c r="DY230" t="str">
        <f>IF($D230&gt;T230,"SUP","RES")</f>
        <v>SUP</v>
      </c>
      <c r="DZ230" t="str">
        <f>IF($D230&gt;U230,"SUP","RES")</f>
        <v>SUP</v>
      </c>
      <c r="EA230" t="str">
        <f>IF($D230&gt;V230,"SUP","RES")</f>
        <v>SUP</v>
      </c>
      <c r="EB230" s="7">
        <f t="shared" si="379"/>
        <v>3</v>
      </c>
      <c r="EC230" s="7">
        <f t="shared" si="380"/>
        <v>3</v>
      </c>
      <c r="ED230" s="13" t="str">
        <f t="shared" si="381"/>
        <v>-----</v>
      </c>
      <c r="EE230" s="13" t="str">
        <f t="shared" si="382"/>
        <v>-----</v>
      </c>
      <c r="EF230" s="7">
        <f>IF(OR(ED230="All Sup",EE230="All Res"),"na",((D230-MIN(Q230:V230))/(MAX(Q230:V230)-MIN(Q230:V230))))</f>
        <v>0.40529029365613228</v>
      </c>
      <c r="EG230">
        <v>1.4999999999999999E-4</v>
      </c>
      <c r="EH230">
        <f>Q230*(1+$EG230)</f>
        <v>5199.8098545000003</v>
      </c>
      <c r="EI230">
        <f>Q230*(1-$EG230)</f>
        <v>5198.2501455000001</v>
      </c>
      <c r="EJ230">
        <f>R230*(1+$EG230)</f>
        <v>5196.7493955000009</v>
      </c>
      <c r="EK230">
        <f>R230*(1-$EG230)</f>
        <v>5195.1906045000005</v>
      </c>
      <c r="EL230">
        <f>S230*(1+$EG230)</f>
        <v>5205.3206810000001</v>
      </c>
      <c r="EM230">
        <f>S230*(1-$EG230)</f>
        <v>5203.7593189999998</v>
      </c>
      <c r="EN230">
        <f>T230*(1+$EG230)</f>
        <v>5164.7245925000007</v>
      </c>
      <c r="EO230">
        <f>T230*(1-$EG230)</f>
        <v>5163.1754074999999</v>
      </c>
      <c r="EP230">
        <f>U230*(1+$EG230)</f>
        <v>5176.8264075000006</v>
      </c>
      <c r="EQ230">
        <f>U230*(1-$EG230)</f>
        <v>5175.2735925000006</v>
      </c>
      <c r="ER230">
        <f>V230*(1+$EG230)</f>
        <v>5160.7039895000007</v>
      </c>
      <c r="ES230">
        <f>V230*(1-$EG230)</f>
        <v>5159.1560105000008</v>
      </c>
      <c r="ET230" s="7" t="str">
        <f t="shared" si="383"/>
        <v>-----</v>
      </c>
      <c r="EU230" s="7" t="str">
        <f t="shared" si="384"/>
        <v>-----</v>
      </c>
      <c r="EV230" s="7" t="str">
        <f t="shared" si="385"/>
        <v>-----</v>
      </c>
      <c r="EW230" s="7" t="str">
        <f t="shared" si="386"/>
        <v>-----</v>
      </c>
      <c r="EX230" s="7" t="str">
        <f t="shared" si="387"/>
        <v>TOUCH</v>
      </c>
      <c r="EY230" s="7" t="str">
        <f t="shared" si="388"/>
        <v>-----</v>
      </c>
      <c r="EZ230">
        <f t="shared" si="406"/>
        <v>35</v>
      </c>
      <c r="FA230">
        <f t="shared" si="407"/>
        <v>28</v>
      </c>
      <c r="FB230">
        <f t="shared" si="408"/>
        <v>228</v>
      </c>
      <c r="FC230">
        <f t="shared" si="409"/>
        <v>228</v>
      </c>
      <c r="FD230">
        <f t="shared" si="410"/>
        <v>0</v>
      </c>
      <c r="FE230">
        <f t="shared" si="411"/>
        <v>228</v>
      </c>
      <c r="FF230">
        <f t="shared" si="412"/>
        <v>7</v>
      </c>
      <c r="FG230">
        <f t="shared" si="413"/>
        <v>11</v>
      </c>
      <c r="FH230">
        <f t="shared" si="414"/>
        <v>0</v>
      </c>
      <c r="FI230">
        <f t="shared" si="415"/>
        <v>0</v>
      </c>
      <c r="FJ230">
        <f t="shared" si="416"/>
        <v>4</v>
      </c>
      <c r="FK230">
        <f t="shared" si="417"/>
        <v>0</v>
      </c>
      <c r="FL230" s="7" t="str">
        <f t="shared" si="389"/>
        <v>-----</v>
      </c>
      <c r="FM230" s="7" t="str">
        <f t="shared" si="390"/>
        <v>-----</v>
      </c>
      <c r="FN230" s="7" t="str">
        <f t="shared" si="391"/>
        <v>-----</v>
      </c>
      <c r="FO230" s="7" t="str">
        <f t="shared" si="392"/>
        <v>-----</v>
      </c>
      <c r="FP230" s="7">
        <f t="shared" si="393"/>
        <v>4</v>
      </c>
      <c r="FQ230" s="7" t="str">
        <f t="shared" si="394"/>
        <v>-----</v>
      </c>
      <c r="FR230" s="13" t="str">
        <f>IF(FL230="-----","-----",(D230-Q230)/Q230)</f>
        <v>-----</v>
      </c>
      <c r="FS230" s="13" t="str">
        <f>IF(FM230="-----","-----",(Q230-R230)/R230)</f>
        <v>-----</v>
      </c>
      <c r="FT230" s="13" t="str">
        <f>IF(FN230="-----","-----",(R230-S230)/S230)</f>
        <v>-----</v>
      </c>
      <c r="FU230" s="13" t="str">
        <f>IF(FO230="-----","-----",(S230-T230)/T230)</f>
        <v>-----</v>
      </c>
      <c r="FV230" s="13">
        <f>IF(FP230="-----","-----",(T230-U230)/U230)</f>
        <v>-2.3376899373074764E-3</v>
      </c>
      <c r="FW230" s="13" t="str">
        <f>IF(FQ230="-----","-----",(U230-V230)/V230)</f>
        <v>-----</v>
      </c>
      <c r="FX230" s="7" t="str">
        <f t="shared" si="395"/>
        <v>-----</v>
      </c>
      <c r="FY230" s="7" t="str">
        <f t="shared" si="396"/>
        <v>-----</v>
      </c>
      <c r="FZ230" s="7" t="str">
        <f t="shared" si="397"/>
        <v>-----</v>
      </c>
      <c r="GA230" s="7" t="str">
        <f t="shared" si="398"/>
        <v>-----</v>
      </c>
      <c r="GB230" s="7" t="str">
        <f t="shared" si="399"/>
        <v>Resistant</v>
      </c>
      <c r="GC230" s="7" t="str">
        <f t="shared" si="400"/>
        <v>-----</v>
      </c>
      <c r="GD230" s="7" t="str">
        <f>IF(AND(BG230&gt;AA230,BG229&gt;AA229,BG228&gt;AA228,BG227&gt;AA227,BG226&gt;AA226,BG225&gt;AA225,BG224&gt;AA224,BG223&gt;AA223,BG222&gt;AA222,BG221&gt;AA221,BG220&gt;AA220,BG219&gt;AA219),"Bullish",IF(AND(BG230&lt;AA230,BG229&lt;AA229,BG228&lt;AA228,BG227&lt;AA227,BG226&lt;AA226,BG225&lt;AA225,BG224&lt;AA224,BG223&lt;AA223,BG222&lt;AA222,BG221&lt;AA221,BG220&lt;AA220,BG219&lt;AA219),"Bearish","-----"))</f>
        <v>Bearish</v>
      </c>
      <c r="GE230">
        <f>(Z230-BG230)/BG230</f>
        <v>-1.2676374286832795E-3</v>
      </c>
      <c r="GI230" s="7" t="str">
        <f>IF(Y230&gt;Z230,"Bullish","Bearish")</f>
        <v>Bullish</v>
      </c>
      <c r="GJ230" s="19" t="str">
        <f>IF(AND(D230&gt;Y230,D229&lt;Y229),"TEMA crossover","-----")</f>
        <v>TEMA crossover</v>
      </c>
      <c r="GK230" s="19" t="str">
        <f>IF(AND(D230&lt;Y230,D229&gt;Y229),"TEMA crossunder","-----")</f>
        <v>-----</v>
      </c>
      <c r="GL230" s="20" t="str">
        <f>IF(GD230="Bearish","YES","-----")</f>
        <v>YES</v>
      </c>
      <c r="GM230" s="20" t="str">
        <f>IF(GH230="Reverse to Bearish","YES","-----")</f>
        <v>-----</v>
      </c>
      <c r="GN230" s="20" t="str">
        <f>IF(AND(GI230="Bullish",GI229="Bullish",GI228="Bullish",GI227="Bullish"),"YES","-----")</f>
        <v>-----</v>
      </c>
      <c r="GO230" s="20" t="str">
        <f>IF(OR(GK230="TEMA crossunder",GK229="TEMA crossunder",GK228="TEMA crossunder",GK227="TEMA crossunder"),"YES","-----")</f>
        <v>YES</v>
      </c>
      <c r="GP230" s="20" t="str">
        <f>IF(GD230="Bullish","YES","-----")</f>
        <v>-----</v>
      </c>
      <c r="GQ230" s="20" t="str">
        <f>IF(GH230="Reverse to Bullish","YES","-----")</f>
        <v>-----</v>
      </c>
      <c r="GR230" s="20" t="str">
        <f>IF(AND(GI230="Bearish",GI229="Bearish",GI228="Bearish",GI227="Bearish"),"YES","-----")</f>
        <v>-----</v>
      </c>
      <c r="GS230" s="20" t="str">
        <f>IF(OR(GJ230="TEMA crossover",GJ229="TEMA crossover",GJ228="TEMA crossover",GJ227="TEMA crossover"),"YES","-----")</f>
        <v>YES</v>
      </c>
      <c r="GT230" s="20" t="str">
        <f t="shared" si="418"/>
        <v>-----</v>
      </c>
      <c r="GU230" s="20" t="str">
        <f t="shared" si="419"/>
        <v>-----</v>
      </c>
      <c r="GV230" s="20" t="str">
        <f t="shared" si="420"/>
        <v>-----</v>
      </c>
      <c r="GW230" s="20" t="str">
        <f t="shared" si="421"/>
        <v>-----</v>
      </c>
      <c r="GX230" s="20" t="str">
        <f t="shared" si="422"/>
        <v>-----</v>
      </c>
      <c r="GY230" s="20" t="str">
        <f t="shared" si="423"/>
        <v>-----</v>
      </c>
      <c r="GZ230" s="7" t="str">
        <f>IF(G230&gt;BH230,"YES","-----")</f>
        <v>-----</v>
      </c>
      <c r="HA230" s="7" t="str">
        <f>IF(F230&lt;BI230,"YES","-----")</f>
        <v>-----</v>
      </c>
      <c r="HB230">
        <f>BH230-BI230</f>
        <v>5.3200000000006185</v>
      </c>
      <c r="HI230">
        <f t="shared" si="401"/>
        <v>-4.3993000000000393</v>
      </c>
      <c r="HJ230">
        <f t="shared" si="402"/>
        <v>0.92070000000057917</v>
      </c>
      <c r="HK230" s="7"/>
      <c r="HL230" s="7"/>
      <c r="HM230" s="7"/>
      <c r="HN230" s="7"/>
      <c r="HO230" s="7"/>
      <c r="HP230" s="7"/>
      <c r="HQ230" s="28">
        <f t="shared" si="425"/>
        <v>0.39679999999952997</v>
      </c>
      <c r="HR230" s="28" t="str">
        <f t="shared" si="403"/>
        <v>Bull</v>
      </c>
      <c r="HS230">
        <f t="shared" si="404"/>
        <v>0.39679999999952997</v>
      </c>
    </row>
    <row r="231" spans="1:227" x14ac:dyDescent="0.55000000000000004">
      <c r="A231">
        <f>Validation!A230</f>
        <v>1772097000</v>
      </c>
      <c r="B231" t="str">
        <f>Price!B230</f>
        <v>XAUUSD</v>
      </c>
      <c r="C231" t="str">
        <f>Price!C230</f>
        <v>M5</v>
      </c>
      <c r="D231">
        <f>Price!D230</f>
        <v>5181.6400000000003</v>
      </c>
      <c r="E231">
        <f>Price!E230</f>
        <v>5177.68</v>
      </c>
      <c r="F231">
        <f>Price!F230</f>
        <v>5182.57</v>
      </c>
      <c r="G231">
        <f>Price!G230</f>
        <v>5177.62</v>
      </c>
      <c r="H231">
        <f>Price!H230</f>
        <v>503</v>
      </c>
      <c r="I231">
        <f>Diagonals!E230</f>
        <v>5188.1499999999996</v>
      </c>
      <c r="J231">
        <f>Diagonals!F230</f>
        <v>0</v>
      </c>
      <c r="K231">
        <f>Diagonals!G230</f>
        <v>0</v>
      </c>
      <c r="L231">
        <f>Diagonals!H230</f>
        <v>5166.2700000000004</v>
      </c>
      <c r="M231">
        <f>Diagonals!I230</f>
        <v>0</v>
      </c>
      <c r="N231">
        <f>Diagonals!J230</f>
        <v>0</v>
      </c>
      <c r="O231">
        <f>Diagonals!K230</f>
        <v>0</v>
      </c>
      <c r="P231">
        <f>Diagonals!L230</f>
        <v>0</v>
      </c>
      <c r="Q231">
        <f>Trendlines!E230</f>
        <v>5199.04</v>
      </c>
      <c r="R231">
        <f>Trendlines!F230</f>
        <v>5195.95</v>
      </c>
      <c r="S231">
        <f>Trendlines!G230</f>
        <v>5204.5200000000004</v>
      </c>
      <c r="T231">
        <f>Trendlines!H230</f>
        <v>5164.03</v>
      </c>
      <c r="U231">
        <f>Trendlines!I230</f>
        <v>5176.07</v>
      </c>
      <c r="V231">
        <f>Trendlines!J230</f>
        <v>5159.97</v>
      </c>
      <c r="W231">
        <f>Trendlines!K230</f>
        <v>0</v>
      </c>
      <c r="X231">
        <f>Trendlines!L230</f>
        <v>0</v>
      </c>
      <c r="Y231">
        <f>Tema_Hrma_Smma!E230</f>
        <v>5178.26</v>
      </c>
      <c r="Z231">
        <f>Tema_Hrma_Smma!F230</f>
        <v>5176.4399999999996</v>
      </c>
      <c r="AA231">
        <f>Tema_Hrma_Smma!G230</f>
        <v>5186.68</v>
      </c>
      <c r="AB231">
        <f>ZScore!H230</f>
        <v>1</v>
      </c>
      <c r="AC231">
        <f>ZScore!I230</f>
        <v>0.35710999999999998</v>
      </c>
      <c r="AD231">
        <f>ZScore!J230</f>
        <v>0</v>
      </c>
      <c r="AE231">
        <f>HA!E230</f>
        <v>5176.93</v>
      </c>
      <c r="AF231">
        <f>HA!F230</f>
        <v>5182.57</v>
      </c>
      <c r="AG231">
        <f>HA!G230</f>
        <v>5176.93</v>
      </c>
      <c r="AH231">
        <f>HA!H230</f>
        <v>5179.88</v>
      </c>
      <c r="AI231">
        <f>HA!I230</f>
        <v>1</v>
      </c>
      <c r="AJ231">
        <f>HA!J230</f>
        <v>2.95</v>
      </c>
      <c r="AK231">
        <f>HA!K230</f>
        <v>6.2309999999999997E-2</v>
      </c>
      <c r="AL231">
        <f>HA!L230</f>
        <v>1</v>
      </c>
      <c r="AM231">
        <f>KC!E230</f>
        <v>5209.6541299999999</v>
      </c>
      <c r="AN231">
        <f>KC!F230</f>
        <v>5203.33716</v>
      </c>
      <c r="AO231">
        <f>KC!G230</f>
        <v>5197.0201800000004</v>
      </c>
      <c r="AP231">
        <f>KC!H230</f>
        <v>5190.7032099999997</v>
      </c>
      <c r="AQ231">
        <f>KC!I230</f>
        <v>5184.3862300000001</v>
      </c>
      <c r="AR231">
        <f>KC!J230</f>
        <v>5178.1395199999997</v>
      </c>
      <c r="AS231">
        <f>KC!K230</f>
        <v>5171.8225499999999</v>
      </c>
      <c r="AT231">
        <f>KC!L230</f>
        <v>5165.5055700000003</v>
      </c>
      <c r="AU231">
        <f>KC!M230</f>
        <v>5159.1886000000004</v>
      </c>
      <c r="AV231">
        <f>KC!N230</f>
        <v>5152.8716199999999</v>
      </c>
      <c r="AW231">
        <f>SR_Levels!E230</f>
        <v>5178.6000000000004</v>
      </c>
      <c r="AX231">
        <f>SR_Levels!F230</f>
        <v>5161.8900000000003</v>
      </c>
      <c r="AY231">
        <f>SR_Levels!G230</f>
        <v>5135.8500000000004</v>
      </c>
      <c r="AZ231">
        <f>SR_Levels!H230</f>
        <v>0</v>
      </c>
      <c r="BA231">
        <f>SR_Levels!I230</f>
        <v>5193.3500000000004</v>
      </c>
      <c r="BB231">
        <f>SR_Levels!J230</f>
        <v>5205.3100000000004</v>
      </c>
      <c r="BC231">
        <f>SR_Levels!K230</f>
        <v>0</v>
      </c>
      <c r="BD231">
        <f>SR_Levels!L230</f>
        <v>0</v>
      </c>
      <c r="BE231">
        <f>ZigZag!E230</f>
        <v>0</v>
      </c>
      <c r="BF231">
        <f>ZigZag!F230</f>
        <v>0</v>
      </c>
      <c r="BG231">
        <f>ZigZag!G230</f>
        <v>5182.71</v>
      </c>
      <c r="BH231">
        <f>Dual_Tema!E230</f>
        <v>5180.41</v>
      </c>
      <c r="BI231">
        <f>Dual_Tema!F230</f>
        <v>5175.47</v>
      </c>
      <c r="BJ231">
        <f>Pinbar!E230</f>
        <v>0</v>
      </c>
      <c r="BK231">
        <f>SSA!E230</f>
        <v>5178.4912700000004</v>
      </c>
      <c r="BL231">
        <f>SSA!F230</f>
        <v>5178.05188</v>
      </c>
      <c r="BN231" t="str">
        <f t="shared" si="424"/>
        <v>Green Candle</v>
      </c>
      <c r="BO231" s="34">
        <f t="shared" si="426"/>
        <v>1.4224201241526124E-3</v>
      </c>
      <c r="BP231" s="34">
        <f t="shared" si="428"/>
        <v>-1.5107486684599047E-3</v>
      </c>
      <c r="BQ231" s="34">
        <f t="shared" si="436"/>
        <v>-9.3512182612898176E-4</v>
      </c>
      <c r="BR231" s="34">
        <f t="shared" si="438"/>
        <v>-1.1527444184422642E-3</v>
      </c>
      <c r="BS231" s="35">
        <f t="shared" si="427"/>
        <v>2.3692963721777538E-4</v>
      </c>
      <c r="BT231" s="35">
        <f t="shared" si="429"/>
        <v>-1.2598298013544174E-4</v>
      </c>
      <c r="BU231" s="35">
        <f t="shared" si="437"/>
        <v>-5.1974167368906699E-5</v>
      </c>
      <c r="BV231" s="35">
        <f t="shared" si="439"/>
        <v>-4.8057567670123369E-5</v>
      </c>
      <c r="BW231" s="27">
        <v>96</v>
      </c>
      <c r="BX231">
        <f>F231-G231</f>
        <v>4.9499999999998181</v>
      </c>
      <c r="BY231">
        <f>ABS(F231-D230)</f>
        <v>4.5599999999994907</v>
      </c>
      <c r="BZ231">
        <f>ABS(G231-D230)</f>
        <v>0.39000000000032742</v>
      </c>
      <c r="CA231">
        <f t="shared" si="405"/>
        <v>4.9499999999998181</v>
      </c>
      <c r="CB231">
        <f t="shared" si="430"/>
        <v>6.5021428571428386</v>
      </c>
      <c r="CC231">
        <f t="shared" si="433"/>
        <v>5.8695568887059952</v>
      </c>
      <c r="CD231">
        <f t="shared" si="431"/>
        <v>0.63258596843684334</v>
      </c>
      <c r="CE231">
        <f t="shared" si="434"/>
        <v>1</v>
      </c>
      <c r="CF231">
        <f t="shared" si="435"/>
        <v>8</v>
      </c>
      <c r="CG231" s="7" t="str">
        <f t="shared" si="432"/>
        <v>-----</v>
      </c>
      <c r="CI231" s="27"/>
      <c r="CJ231" s="27"/>
      <c r="CK231" s="27"/>
      <c r="CL231" s="27"/>
      <c r="CM231" s="27"/>
      <c r="CN231" s="27"/>
      <c r="CO231" s="27"/>
      <c r="CP231" s="27"/>
      <c r="CQ231" s="27"/>
      <c r="CR231" s="27"/>
      <c r="CS231" s="27"/>
      <c r="CZ231" s="7" t="str">
        <f>IF(AND(D231&gt;BH231,D231&gt;E231),"Bullish Trigger","-----")</f>
        <v>Bullish Trigger</v>
      </c>
      <c r="DA231" s="7" t="str">
        <f>IF(AND(D231&lt;BI231,D231&lt;E231),"Bearish Trigger","-----")</f>
        <v>-----</v>
      </c>
      <c r="DB231" s="13" t="str">
        <f>IF(AND(W231=BE231,W231&gt;0,BE231&gt;0),"Important High","------")</f>
        <v>------</v>
      </c>
      <c r="DC231" s="13" t="str">
        <f>IF(AND(X231=BF231,X231&gt;0,BF231&gt;0),"Important Low","------")</f>
        <v>------</v>
      </c>
      <c r="DD231" s="7" t="str">
        <f>IF(AND(DB231="Important High",DC231="-----",BJ231=1),"Imp High Rej","-----")</f>
        <v>-----</v>
      </c>
      <c r="DE231" s="7" t="str">
        <f>IF(AND(DB231="-----",DC231="Important Low",BJ231=1),"Imp Low Rej","-----")</f>
        <v>-----</v>
      </c>
      <c r="DF231" s="7" t="str">
        <f>IF(Y231&gt;AM231,"Overbought",IF(Y231&gt;AO231,"Bullish Momentum",IF(Y231&gt;AQ231,"Flat Momentum","-----")))</f>
        <v>-----</v>
      </c>
      <c r="DG231" s="7" t="str">
        <f>IF(Y231&lt;AV231,"Oversold",IF(Y231&lt;AT231,"Bearish Momentum",IF(Y231&lt;AR231,"Flat Momentum","-----")))</f>
        <v>-----</v>
      </c>
      <c r="DH231" s="7" t="str">
        <f>IF(AND(DF231="Overbought",AD231=2),"Culminated Thrust","-----")</f>
        <v>-----</v>
      </c>
      <c r="DI231" s="7" t="str">
        <f>IF(AND(DG231="Oversold",AD231=5),"Culminated Thrust","-----")</f>
        <v>-----</v>
      </c>
      <c r="DJ231" s="14">
        <f>(Q231-$D231)/$D231</f>
        <v>3.3580102052631279E-3</v>
      </c>
      <c r="DK231" s="14">
        <f>(R231-$D231)/$D231</f>
        <v>2.7616739101904977E-3</v>
      </c>
      <c r="DL231" s="14">
        <f>(S231-$D231)/$D231</f>
        <v>4.4155904308288705E-3</v>
      </c>
      <c r="DM231" s="14">
        <f>(T231-$D231)/$D231</f>
        <v>-3.3985379146371768E-3</v>
      </c>
      <c r="DN231" s="14">
        <f>(U231-$D231)/$D231</f>
        <v>-1.0749492438688558E-3</v>
      </c>
      <c r="DO231" s="14">
        <f>(V231-$D231)/$D231</f>
        <v>-4.1820736291984916E-3</v>
      </c>
      <c r="DP231" s="14">
        <f t="shared" si="373"/>
        <v>4.4155904308288705E-3</v>
      </c>
      <c r="DQ231" s="14">
        <f t="shared" si="374"/>
        <v>3.3580102052631279E-3</v>
      </c>
      <c r="DR231" s="14">
        <f t="shared" si="375"/>
        <v>2.7616739101904977E-3</v>
      </c>
      <c r="DS231" s="14">
        <f t="shared" si="376"/>
        <v>-1.0749492438688558E-3</v>
      </c>
      <c r="DT231" s="14">
        <f t="shared" si="377"/>
        <v>-3.3985379146371768E-3</v>
      </c>
      <c r="DU231" s="14">
        <f t="shared" si="378"/>
        <v>-4.1820736291984916E-3</v>
      </c>
      <c r="DV231" t="str">
        <f>IF($D231&gt;Q231,"SUP","RES")</f>
        <v>RES</v>
      </c>
      <c r="DW231" t="str">
        <f>IF($D231&gt;R231,"SUP","RES")</f>
        <v>RES</v>
      </c>
      <c r="DX231" t="str">
        <f>IF($D231&gt;S231,"SUP","RES")</f>
        <v>RES</v>
      </c>
      <c r="DY231" t="str">
        <f>IF($D231&gt;T231,"SUP","RES")</f>
        <v>SUP</v>
      </c>
      <c r="DZ231" t="str">
        <f>IF($D231&gt;U231,"SUP","RES")</f>
        <v>SUP</v>
      </c>
      <c r="EA231" t="str">
        <f>IF($D231&gt;V231,"SUP","RES")</f>
        <v>SUP</v>
      </c>
      <c r="EB231" s="7">
        <f t="shared" si="379"/>
        <v>3</v>
      </c>
      <c r="EC231" s="7">
        <f t="shared" si="380"/>
        <v>3</v>
      </c>
      <c r="ED231" s="13" t="str">
        <f t="shared" si="381"/>
        <v>-----</v>
      </c>
      <c r="EE231" s="13" t="str">
        <f t="shared" si="382"/>
        <v>-----</v>
      </c>
      <c r="EF231" s="7">
        <f>IF(OR(ED231="All Sup",EE231="All Res"),"na",((D231-MIN(Q231:V231))/(MAX(Q231:V231)-MIN(Q231:V231))))</f>
        <v>0.48641975308641938</v>
      </c>
      <c r="EG231">
        <v>1.4999999999999999E-4</v>
      </c>
      <c r="EH231">
        <f>Q231*(1+$EG231)</f>
        <v>5199.8198560000001</v>
      </c>
      <c r="EI231">
        <f>Q231*(1-$EG231)</f>
        <v>5198.2601439999999</v>
      </c>
      <c r="EJ231">
        <f>R231*(1+$EG231)</f>
        <v>5196.7293925000004</v>
      </c>
      <c r="EK231">
        <f>R231*(1-$EG231)</f>
        <v>5195.1706075000002</v>
      </c>
      <c r="EL231">
        <f>S231*(1+$EG231)</f>
        <v>5205.3006780000005</v>
      </c>
      <c r="EM231">
        <f>S231*(1-$EG231)</f>
        <v>5203.7393220000004</v>
      </c>
      <c r="EN231">
        <f>T231*(1+$EG231)</f>
        <v>5164.8046045000001</v>
      </c>
      <c r="EO231">
        <f>T231*(1-$EG231)</f>
        <v>5163.2553954999994</v>
      </c>
      <c r="EP231">
        <f>U231*(1+$EG231)</f>
        <v>5176.8464105000003</v>
      </c>
      <c r="EQ231">
        <f>U231*(1-$EG231)</f>
        <v>5175.2935895000001</v>
      </c>
      <c r="ER231">
        <f>V231*(1+$EG231)</f>
        <v>5160.7439955000009</v>
      </c>
      <c r="ES231">
        <f>V231*(1-$EG231)</f>
        <v>5159.1960045000005</v>
      </c>
      <c r="ET231" s="7" t="str">
        <f t="shared" si="383"/>
        <v>-----</v>
      </c>
      <c r="EU231" s="7" t="str">
        <f t="shared" si="384"/>
        <v>-----</v>
      </c>
      <c r="EV231" s="7" t="str">
        <f t="shared" si="385"/>
        <v>-----</v>
      </c>
      <c r="EW231" s="7" t="str">
        <f t="shared" si="386"/>
        <v>-----</v>
      </c>
      <c r="EX231" s="7" t="str">
        <f t="shared" si="387"/>
        <v>-----</v>
      </c>
      <c r="EY231" s="7" t="str">
        <f t="shared" si="388"/>
        <v>-----</v>
      </c>
      <c r="EZ231">
        <f t="shared" si="406"/>
        <v>36</v>
      </c>
      <c r="FA231">
        <f t="shared" si="407"/>
        <v>29</v>
      </c>
      <c r="FB231">
        <f t="shared" si="408"/>
        <v>229</v>
      </c>
      <c r="FC231">
        <f t="shared" si="409"/>
        <v>229</v>
      </c>
      <c r="FD231">
        <f t="shared" si="410"/>
        <v>1</v>
      </c>
      <c r="FE231">
        <f t="shared" si="411"/>
        <v>229</v>
      </c>
      <c r="FF231">
        <f t="shared" si="412"/>
        <v>7</v>
      </c>
      <c r="FG231">
        <f t="shared" si="413"/>
        <v>11</v>
      </c>
      <c r="FH231">
        <f t="shared" si="414"/>
        <v>0</v>
      </c>
      <c r="FI231">
        <f t="shared" si="415"/>
        <v>0</v>
      </c>
      <c r="FJ231">
        <f t="shared" si="416"/>
        <v>4</v>
      </c>
      <c r="FK231">
        <f t="shared" si="417"/>
        <v>0</v>
      </c>
      <c r="FL231" s="7" t="str">
        <f t="shared" si="389"/>
        <v>-----</v>
      </c>
      <c r="FM231" s="7" t="str">
        <f t="shared" si="390"/>
        <v>-----</v>
      </c>
      <c r="FN231" s="7" t="str">
        <f t="shared" si="391"/>
        <v>-----</v>
      </c>
      <c r="FO231" s="7" t="str">
        <f t="shared" si="392"/>
        <v>-----</v>
      </c>
      <c r="FP231" s="7" t="str">
        <f t="shared" si="393"/>
        <v>-----</v>
      </c>
      <c r="FQ231" s="7" t="str">
        <f t="shared" si="394"/>
        <v>-----</v>
      </c>
      <c r="FR231" s="13" t="str">
        <f>IF(FL231="-----","-----",(D231-Q231)/Q231)</f>
        <v>-----</v>
      </c>
      <c r="FS231" s="13" t="str">
        <f>IF(FM231="-----","-----",(Q231-R231)/R231)</f>
        <v>-----</v>
      </c>
      <c r="FT231" s="13" t="str">
        <f>IF(FN231="-----","-----",(R231-S231)/S231)</f>
        <v>-----</v>
      </c>
      <c r="FU231" s="13" t="str">
        <f>IF(FO231="-----","-----",(S231-T231)/T231)</f>
        <v>-----</v>
      </c>
      <c r="FV231" s="13" t="str">
        <f>IF(FP231="-----","-----",(T231-U231)/U231)</f>
        <v>-----</v>
      </c>
      <c r="FW231" s="13" t="str">
        <f>IF(FQ231="-----","-----",(U231-V231)/V231)</f>
        <v>-----</v>
      </c>
      <c r="FX231" s="7" t="str">
        <f t="shared" si="395"/>
        <v>-----</v>
      </c>
      <c r="FY231" s="7" t="str">
        <f t="shared" si="396"/>
        <v>-----</v>
      </c>
      <c r="FZ231" s="7" t="str">
        <f t="shared" si="397"/>
        <v>-----</v>
      </c>
      <c r="GA231" s="7" t="str">
        <f t="shared" si="398"/>
        <v>-----</v>
      </c>
      <c r="GB231" s="7" t="str">
        <f t="shared" si="399"/>
        <v>-----</v>
      </c>
      <c r="GC231" s="7" t="str">
        <f t="shared" si="400"/>
        <v>-----</v>
      </c>
      <c r="GD231" s="7" t="str">
        <f>IF(AND(BG231&gt;AA231,BG230&gt;AA230,BG229&gt;AA229,BG228&gt;AA228,BG227&gt;AA227,BG226&gt;AA226,BG225&gt;AA225,BG224&gt;AA224,BG223&gt;AA223,BG222&gt;AA222,BG221&gt;AA221,BG220&gt;AA220),"Bullish",IF(AND(BG231&lt;AA231,BG230&lt;AA230,BG229&lt;AA229,BG228&lt;AA228,BG227&lt;AA227,BG226&lt;AA226,BG225&lt;AA225,BG224&lt;AA224,BG223&lt;AA223,BG222&lt;AA222,BG221&lt;AA221,BG220&lt;AA220),"Bearish","-----"))</f>
        <v>Bearish</v>
      </c>
      <c r="GE231">
        <f>(Z231-BG231)/BG231</f>
        <v>-1.209791788465964E-3</v>
      </c>
      <c r="GI231" s="7" t="str">
        <f>IF(Y231&gt;Z231,"Bullish","Bearish")</f>
        <v>Bullish</v>
      </c>
      <c r="GJ231" s="19" t="str">
        <f>IF(AND(D231&gt;Y231,D230&lt;Y230),"TEMA crossover","-----")</f>
        <v>-----</v>
      </c>
      <c r="GK231" s="19" t="str">
        <f>IF(AND(D231&lt;Y231,D230&gt;Y230),"TEMA crossunder","-----")</f>
        <v>-----</v>
      </c>
      <c r="GL231" s="20" t="str">
        <f>IF(GD231="Bearish","YES","-----")</f>
        <v>YES</v>
      </c>
      <c r="GM231" s="20" t="str">
        <f>IF(GH231="Reverse to Bearish","YES","-----")</f>
        <v>-----</v>
      </c>
      <c r="GN231" s="20" t="str">
        <f>IF(AND(GI231="Bullish",GI230="Bullish",GI229="Bullish",GI228="Bullish"),"YES","-----")</f>
        <v>-----</v>
      </c>
      <c r="GO231" s="20" t="str">
        <f>IF(OR(GK231="TEMA crossunder",GK230="TEMA crossunder",GK229="TEMA crossunder",GK228="TEMA crossunder"),"YES","-----")</f>
        <v>YES</v>
      </c>
      <c r="GP231" s="20" t="str">
        <f>IF(GD231="Bullish","YES","-----")</f>
        <v>-----</v>
      </c>
      <c r="GQ231" s="20" t="str">
        <f>IF(GH231="Reverse to Bullish","YES","-----")</f>
        <v>-----</v>
      </c>
      <c r="GR231" s="20" t="str">
        <f>IF(AND(GI231="Bearish",GI230="Bearish",GI229="Bearish",GI228="Bearish"),"YES","-----")</f>
        <v>-----</v>
      </c>
      <c r="GS231" s="20" t="str">
        <f>IF(OR(GJ231="TEMA crossover",GJ230="TEMA crossover",GJ229="TEMA crossover",GJ228="TEMA crossover"),"YES","-----")</f>
        <v>YES</v>
      </c>
      <c r="GT231" s="20" t="str">
        <f t="shared" si="418"/>
        <v>-----</v>
      </c>
      <c r="GU231" s="20" t="str">
        <f t="shared" si="419"/>
        <v>-----</v>
      </c>
      <c r="GV231" s="20" t="str">
        <f t="shared" si="420"/>
        <v>-----</v>
      </c>
      <c r="GW231" s="20" t="str">
        <f t="shared" si="421"/>
        <v>-----</v>
      </c>
      <c r="GX231" s="20" t="str">
        <f t="shared" si="422"/>
        <v>-----</v>
      </c>
      <c r="GY231" s="20" t="str">
        <f t="shared" si="423"/>
        <v>-----</v>
      </c>
      <c r="GZ231" s="7" t="str">
        <f>IF(G231&gt;BH231,"YES","-----")</f>
        <v>-----</v>
      </c>
      <c r="HA231" s="7" t="str">
        <f>IF(F231&lt;BI231,"YES","-----")</f>
        <v>-----</v>
      </c>
      <c r="HB231">
        <f>BH231-BI231</f>
        <v>4.9399999999995998</v>
      </c>
      <c r="HI231">
        <f t="shared" si="401"/>
        <v>-3.021270000000186</v>
      </c>
      <c r="HJ231">
        <f t="shared" si="402"/>
        <v>1.9187299999994138</v>
      </c>
      <c r="HK231" s="7"/>
      <c r="HL231" s="7"/>
      <c r="HM231" s="7"/>
      <c r="HN231" s="7"/>
      <c r="HO231" s="7"/>
      <c r="HP231" s="7"/>
      <c r="HQ231" s="28">
        <f t="shared" si="425"/>
        <v>0.4393900000004578</v>
      </c>
      <c r="HR231" s="28" t="str">
        <f t="shared" si="403"/>
        <v>Bull</v>
      </c>
      <c r="HS231">
        <f t="shared" si="404"/>
        <v>0.4393900000004578</v>
      </c>
    </row>
    <row r="232" spans="1:227" x14ac:dyDescent="0.55000000000000004">
      <c r="A232">
        <f>Validation!A231</f>
        <v>1772097300</v>
      </c>
      <c r="B232" t="str">
        <f>Price!B231</f>
        <v>XAUUSD</v>
      </c>
      <c r="C232" t="str">
        <f>Price!C231</f>
        <v>M5</v>
      </c>
      <c r="D232">
        <f>Price!D231</f>
        <v>5176.99</v>
      </c>
      <c r="E232">
        <f>Price!E231</f>
        <v>5181.63</v>
      </c>
      <c r="F232">
        <f>Price!F231</f>
        <v>5182.3100000000004</v>
      </c>
      <c r="G232">
        <f>Price!G231</f>
        <v>5175.91</v>
      </c>
      <c r="H232">
        <f>Price!H231</f>
        <v>460</v>
      </c>
      <c r="I232">
        <f>Diagonals!E231</f>
        <v>5188.33</v>
      </c>
      <c r="J232">
        <f>Diagonals!F231</f>
        <v>0</v>
      </c>
      <c r="K232">
        <f>Diagonals!G231</f>
        <v>0</v>
      </c>
      <c r="L232">
        <f>Diagonals!H231</f>
        <v>5165.9399999999996</v>
      </c>
      <c r="M232">
        <f>Diagonals!I231</f>
        <v>0</v>
      </c>
      <c r="N232">
        <f>Diagonals!J231</f>
        <v>0</v>
      </c>
      <c r="O232">
        <f>Diagonals!K231</f>
        <v>0</v>
      </c>
      <c r="P232">
        <f>Diagonals!L231</f>
        <v>0</v>
      </c>
      <c r="Q232">
        <f>Trendlines!E231</f>
        <v>5199.04</v>
      </c>
      <c r="R232">
        <f>Trendlines!F231</f>
        <v>5195.92</v>
      </c>
      <c r="S232">
        <f>Trendlines!G231</f>
        <v>5204.5</v>
      </c>
      <c r="T232">
        <f>Trendlines!H231</f>
        <v>5164.1099999999997</v>
      </c>
      <c r="U232">
        <f>Trendlines!I231</f>
        <v>5176.09</v>
      </c>
      <c r="V232">
        <f>Trendlines!J231</f>
        <v>5160.01</v>
      </c>
      <c r="W232">
        <f>Trendlines!K231</f>
        <v>0</v>
      </c>
      <c r="X232">
        <f>Trendlines!L231</f>
        <v>0</v>
      </c>
      <c r="Y232">
        <f>Tema_Hrma_Smma!E231</f>
        <v>5178.42</v>
      </c>
      <c r="Z232">
        <f>Tema_Hrma_Smma!F231</f>
        <v>5176.58</v>
      </c>
      <c r="AA232">
        <f>Tema_Hrma_Smma!G231</f>
        <v>5186.4799999999996</v>
      </c>
      <c r="AB232">
        <f>ZScore!H231</f>
        <v>-1</v>
      </c>
      <c r="AC232">
        <f>ZScore!I231</f>
        <v>0.60819000000000001</v>
      </c>
      <c r="AD232">
        <f>ZScore!J231</f>
        <v>3</v>
      </c>
      <c r="AE232">
        <f>HA!E231</f>
        <v>5178.3999999999996</v>
      </c>
      <c r="AF232">
        <f>HA!F231</f>
        <v>5182.3100000000004</v>
      </c>
      <c r="AG232">
        <f>HA!G231</f>
        <v>5175.91</v>
      </c>
      <c r="AH232">
        <f>HA!H231</f>
        <v>5179.21</v>
      </c>
      <c r="AI232">
        <f>HA!I231</f>
        <v>1</v>
      </c>
      <c r="AJ232">
        <f>HA!J231</f>
        <v>0.81</v>
      </c>
      <c r="AK232">
        <f>HA!K231</f>
        <v>-0.77841000000000005</v>
      </c>
      <c r="AL232">
        <f>HA!L231</f>
        <v>2</v>
      </c>
      <c r="AM232">
        <f>KC!E231</f>
        <v>5209.2029499999999</v>
      </c>
      <c r="AN232">
        <f>KC!F231</f>
        <v>5202.8752899999999</v>
      </c>
      <c r="AO232">
        <f>KC!G231</f>
        <v>5196.5476399999998</v>
      </c>
      <c r="AP232">
        <f>KC!H231</f>
        <v>5190.2199899999996</v>
      </c>
      <c r="AQ232">
        <f>KC!I231</f>
        <v>5183.8923299999997</v>
      </c>
      <c r="AR232">
        <f>KC!J231</f>
        <v>5177.6520099999998</v>
      </c>
      <c r="AS232">
        <f>KC!K231</f>
        <v>5171.3243499999999</v>
      </c>
      <c r="AT232">
        <f>KC!L231</f>
        <v>5164.9966999999997</v>
      </c>
      <c r="AU232">
        <f>KC!M231</f>
        <v>5158.6690399999998</v>
      </c>
      <c r="AV232">
        <f>KC!N231</f>
        <v>5152.3413899999996</v>
      </c>
      <c r="AW232">
        <f>SR_Levels!E231</f>
        <v>5161.8900000000003</v>
      </c>
      <c r="AX232">
        <f>SR_Levels!F231</f>
        <v>5135.8500000000004</v>
      </c>
      <c r="AY232">
        <f>SR_Levels!G231</f>
        <v>0</v>
      </c>
      <c r="AZ232">
        <f>SR_Levels!H231</f>
        <v>0</v>
      </c>
      <c r="BA232">
        <f>SR_Levels!I231</f>
        <v>5178.6000000000004</v>
      </c>
      <c r="BB232">
        <f>SR_Levels!J231</f>
        <v>5193.3500000000004</v>
      </c>
      <c r="BC232">
        <f>SR_Levels!K231</f>
        <v>5205.3100000000004</v>
      </c>
      <c r="BD232">
        <f>SR_Levels!L231</f>
        <v>0</v>
      </c>
      <c r="BE232">
        <f>ZigZag!E231</f>
        <v>0</v>
      </c>
      <c r="BF232">
        <f>ZigZag!F231</f>
        <v>0</v>
      </c>
      <c r="BG232">
        <f>ZigZag!G231</f>
        <v>5182.3999999999996</v>
      </c>
      <c r="BH232">
        <f>Dual_Tema!E231</f>
        <v>5181.28</v>
      </c>
      <c r="BI232">
        <f>Dual_Tema!F231</f>
        <v>5175.8500000000004</v>
      </c>
      <c r="BJ232">
        <f>Pinbar!E231</f>
        <v>0</v>
      </c>
      <c r="BK232">
        <f>SSA!E231</f>
        <v>5178.8335800000004</v>
      </c>
      <c r="BL232">
        <f>SSA!F231</f>
        <v>5178.4427299999998</v>
      </c>
      <c r="BN232" t="str">
        <f t="shared" si="424"/>
        <v>Red Candle</v>
      </c>
      <c r="BO232" s="34">
        <f t="shared" si="426"/>
        <v>-5.3284424923982776E-4</v>
      </c>
      <c r="BP232" s="34">
        <f t="shared" si="428"/>
        <v>-1.9779266470674184E-3</v>
      </c>
      <c r="BQ232" s="34">
        <f t="shared" si="436"/>
        <v>-9.4945686050129652E-4</v>
      </c>
      <c r="BR232" s="34">
        <f t="shared" si="438"/>
        <v>-2.2279827697526677E-3</v>
      </c>
      <c r="BS232" s="35">
        <f t="shared" si="427"/>
        <v>-8.882709817070733E-5</v>
      </c>
      <c r="BT232" s="35">
        <f t="shared" si="429"/>
        <v>-1.649768337548263E-4</v>
      </c>
      <c r="BU232" s="35">
        <f t="shared" si="437"/>
        <v>-5.2771267557205626E-5</v>
      </c>
      <c r="BV232" s="35">
        <f t="shared" si="439"/>
        <v>-9.2931865568135485E-5</v>
      </c>
      <c r="BW232" s="27">
        <v>96</v>
      </c>
      <c r="BX232">
        <f>F232-G232</f>
        <v>6.4000000000005457</v>
      </c>
      <c r="BY232">
        <f>ABS(F232-D231)</f>
        <v>0.67000000000007276</v>
      </c>
      <c r="BZ232">
        <f>ABS(G232-D231)</f>
        <v>5.7300000000004729</v>
      </c>
      <c r="CA232">
        <f t="shared" si="405"/>
        <v>6.4000000000005457</v>
      </c>
      <c r="CB232">
        <f t="shared" si="430"/>
        <v>6.533571428571447</v>
      </c>
      <c r="CC232">
        <f t="shared" si="433"/>
        <v>5.9074456823698913</v>
      </c>
      <c r="CD232">
        <f t="shared" si="431"/>
        <v>0.6261257462015557</v>
      </c>
      <c r="CE232">
        <f t="shared" si="434"/>
        <v>1</v>
      </c>
      <c r="CF232">
        <f t="shared" si="435"/>
        <v>9</v>
      </c>
      <c r="CG232" s="7" t="str">
        <f t="shared" si="432"/>
        <v>-----</v>
      </c>
      <c r="CI232" s="27"/>
      <c r="CJ232" s="27"/>
      <c r="CK232" s="27"/>
      <c r="CL232" s="27"/>
      <c r="CM232" s="27"/>
      <c r="CN232" s="27"/>
      <c r="CO232" s="27"/>
      <c r="CP232" s="27"/>
      <c r="CQ232" s="27"/>
      <c r="CR232" s="27"/>
      <c r="CS232" s="27"/>
      <c r="CZ232" s="7" t="str">
        <f>IF(AND(D232&gt;BH232,D232&gt;E232),"Bullish Trigger","-----")</f>
        <v>-----</v>
      </c>
      <c r="DA232" s="7" t="str">
        <f>IF(AND(D232&lt;BI232,D232&lt;E232),"Bearish Trigger","-----")</f>
        <v>-----</v>
      </c>
      <c r="DB232" s="13" t="str">
        <f>IF(AND(W232=BE232,W232&gt;0,BE232&gt;0),"Important High","------")</f>
        <v>------</v>
      </c>
      <c r="DC232" s="13" t="str">
        <f>IF(AND(X232=BF232,X232&gt;0,BF232&gt;0),"Important Low","------")</f>
        <v>------</v>
      </c>
      <c r="DD232" s="7" t="str">
        <f>IF(AND(DB232="Important High",DC232="-----",BJ232=1),"Imp High Rej","-----")</f>
        <v>-----</v>
      </c>
      <c r="DE232" s="7" t="str">
        <f>IF(AND(DB232="-----",DC232="Important Low",BJ232=1),"Imp Low Rej","-----")</f>
        <v>-----</v>
      </c>
      <c r="DF232" s="7" t="str">
        <f>IF(Y232&gt;AM232,"Overbought",IF(Y232&gt;AO232,"Bullish Momentum",IF(Y232&gt;AQ232,"Flat Momentum","-----")))</f>
        <v>-----</v>
      </c>
      <c r="DG232" s="7" t="str">
        <f>IF(Y232&lt;AV232,"Oversold",IF(Y232&lt;AT232,"Bearish Momentum",IF(Y232&lt;AR232,"Flat Momentum","-----")))</f>
        <v>-----</v>
      </c>
      <c r="DH232" s="7" t="str">
        <f>IF(AND(DF232="Overbought",AD232=2),"Culminated Thrust","-----")</f>
        <v>-----</v>
      </c>
      <c r="DI232" s="7" t="str">
        <f>IF(AND(DG232="Oversold",AD232=5),"Culminated Thrust","-----")</f>
        <v>-----</v>
      </c>
      <c r="DJ232" s="14">
        <f>(Q232-$D232)/$D232</f>
        <v>4.2592317157267414E-3</v>
      </c>
      <c r="DK232" s="14">
        <f>(R232-$D232)/$D232</f>
        <v>3.6565649151341401E-3</v>
      </c>
      <c r="DL232" s="14">
        <f>(S232-$D232)/$D232</f>
        <v>5.313898616763838E-3</v>
      </c>
      <c r="DM232" s="14">
        <f>(T232-$D232)/$D232</f>
        <v>-2.4879321768054622E-3</v>
      </c>
      <c r="DN232" s="14">
        <f>(U232-$D232)/$D232</f>
        <v>-1.738461924785708E-4</v>
      </c>
      <c r="DO232" s="14">
        <f>(V232-$D232)/$D232</f>
        <v>-3.2798981647636106E-3</v>
      </c>
      <c r="DP232" s="14">
        <f t="shared" si="373"/>
        <v>5.313898616763838E-3</v>
      </c>
      <c r="DQ232" s="14">
        <f t="shared" si="374"/>
        <v>4.2592317157267414E-3</v>
      </c>
      <c r="DR232" s="14">
        <f t="shared" si="375"/>
        <v>3.6565649151341401E-3</v>
      </c>
      <c r="DS232" s="14">
        <f t="shared" si="376"/>
        <v>-1.738461924785708E-4</v>
      </c>
      <c r="DT232" s="14">
        <f t="shared" si="377"/>
        <v>-2.4879321768054622E-3</v>
      </c>
      <c r="DU232" s="14">
        <f t="shared" si="378"/>
        <v>-3.2798981647636106E-3</v>
      </c>
      <c r="DV232" t="str">
        <f>IF($D232&gt;Q232,"SUP","RES")</f>
        <v>RES</v>
      </c>
      <c r="DW232" t="str">
        <f>IF($D232&gt;R232,"SUP","RES")</f>
        <v>RES</v>
      </c>
      <c r="DX232" t="str">
        <f>IF($D232&gt;S232,"SUP","RES")</f>
        <v>RES</v>
      </c>
      <c r="DY232" t="str">
        <f>IF($D232&gt;T232,"SUP","RES")</f>
        <v>SUP</v>
      </c>
      <c r="DZ232" t="str">
        <f>IF($D232&gt;U232,"SUP","RES")</f>
        <v>SUP</v>
      </c>
      <c r="EA232" t="str">
        <f>IF($D232&gt;V232,"SUP","RES")</f>
        <v>SUP</v>
      </c>
      <c r="EB232" s="7">
        <f t="shared" si="379"/>
        <v>3</v>
      </c>
      <c r="EC232" s="7">
        <f t="shared" si="380"/>
        <v>3</v>
      </c>
      <c r="ED232" s="13" t="str">
        <f t="shared" si="381"/>
        <v>-----</v>
      </c>
      <c r="EE232" s="13" t="str">
        <f t="shared" si="382"/>
        <v>-----</v>
      </c>
      <c r="EF232" s="7">
        <f>IF(OR(ED232="All Sup",EE232="All Res"),"na",((D232-MIN(Q232:V232))/(MAX(Q232:V232)-MIN(Q232:V232))))</f>
        <v>0.38165879973026851</v>
      </c>
      <c r="EG232">
        <v>1.4999999999999999E-4</v>
      </c>
      <c r="EH232">
        <f>Q232*(1+$EG232)</f>
        <v>5199.8198560000001</v>
      </c>
      <c r="EI232">
        <f>Q232*(1-$EG232)</f>
        <v>5198.2601439999999</v>
      </c>
      <c r="EJ232">
        <f>R232*(1+$EG232)</f>
        <v>5196.6993880000009</v>
      </c>
      <c r="EK232">
        <f>R232*(1-$EG232)</f>
        <v>5195.1406120000001</v>
      </c>
      <c r="EL232">
        <f>S232*(1+$EG232)</f>
        <v>5205.2806750000009</v>
      </c>
      <c r="EM232">
        <f>S232*(1-$EG232)</f>
        <v>5203.719325</v>
      </c>
      <c r="EN232">
        <f>T232*(1+$EG232)</f>
        <v>5164.8846165000004</v>
      </c>
      <c r="EO232">
        <f>T232*(1-$EG232)</f>
        <v>5163.3353834999998</v>
      </c>
      <c r="EP232">
        <f>U232*(1+$EG232)</f>
        <v>5176.8664135000008</v>
      </c>
      <c r="EQ232">
        <f>U232*(1-$EG232)</f>
        <v>5175.3135865000004</v>
      </c>
      <c r="ER232">
        <f>V232*(1+$EG232)</f>
        <v>5160.7840015000011</v>
      </c>
      <c r="ES232">
        <f>V232*(1-$EG232)</f>
        <v>5159.2359985000003</v>
      </c>
      <c r="ET232" s="7" t="str">
        <f t="shared" si="383"/>
        <v>-----</v>
      </c>
      <c r="EU232" s="7" t="str">
        <f t="shared" si="384"/>
        <v>-----</v>
      </c>
      <c r="EV232" s="7" t="str">
        <f t="shared" si="385"/>
        <v>-----</v>
      </c>
      <c r="EW232" s="7" t="str">
        <f t="shared" si="386"/>
        <v>-----</v>
      </c>
      <c r="EX232" s="7" t="str">
        <f t="shared" si="387"/>
        <v>-----</v>
      </c>
      <c r="EY232" s="7" t="str">
        <f t="shared" si="388"/>
        <v>-----</v>
      </c>
      <c r="EZ232">
        <f t="shared" si="406"/>
        <v>37</v>
      </c>
      <c r="FA232">
        <f t="shared" si="407"/>
        <v>30</v>
      </c>
      <c r="FB232">
        <f t="shared" si="408"/>
        <v>230</v>
      </c>
      <c r="FC232">
        <f t="shared" si="409"/>
        <v>230</v>
      </c>
      <c r="FD232">
        <f t="shared" si="410"/>
        <v>2</v>
      </c>
      <c r="FE232">
        <f t="shared" si="411"/>
        <v>230</v>
      </c>
      <c r="FF232">
        <f t="shared" si="412"/>
        <v>7</v>
      </c>
      <c r="FG232">
        <f t="shared" si="413"/>
        <v>11</v>
      </c>
      <c r="FH232">
        <f t="shared" si="414"/>
        <v>0</v>
      </c>
      <c r="FI232">
        <f t="shared" si="415"/>
        <v>0</v>
      </c>
      <c r="FJ232">
        <f t="shared" si="416"/>
        <v>4</v>
      </c>
      <c r="FK232">
        <f t="shared" si="417"/>
        <v>0</v>
      </c>
      <c r="FL232" s="7" t="str">
        <f t="shared" si="389"/>
        <v>-----</v>
      </c>
      <c r="FM232" s="7" t="str">
        <f t="shared" si="390"/>
        <v>-----</v>
      </c>
      <c r="FN232" s="7" t="str">
        <f t="shared" si="391"/>
        <v>-----</v>
      </c>
      <c r="FO232" s="7" t="str">
        <f t="shared" si="392"/>
        <v>-----</v>
      </c>
      <c r="FP232" s="7" t="str">
        <f t="shared" si="393"/>
        <v>-----</v>
      </c>
      <c r="FQ232" s="7" t="str">
        <f t="shared" si="394"/>
        <v>-----</v>
      </c>
      <c r="FR232" s="13" t="str">
        <f>IF(FL232="-----","-----",(D232-Q232)/Q232)</f>
        <v>-----</v>
      </c>
      <c r="FS232" s="13" t="str">
        <f>IF(FM232="-----","-----",(Q232-R232)/R232)</f>
        <v>-----</v>
      </c>
      <c r="FT232" s="13" t="str">
        <f>IF(FN232="-----","-----",(R232-S232)/S232)</f>
        <v>-----</v>
      </c>
      <c r="FU232" s="13" t="str">
        <f>IF(FO232="-----","-----",(S232-T232)/T232)</f>
        <v>-----</v>
      </c>
      <c r="FV232" s="13" t="str">
        <f>IF(FP232="-----","-----",(T232-U232)/U232)</f>
        <v>-----</v>
      </c>
      <c r="FW232" s="13" t="str">
        <f>IF(FQ232="-----","-----",(U232-V232)/V232)</f>
        <v>-----</v>
      </c>
      <c r="FX232" s="7" t="str">
        <f t="shared" si="395"/>
        <v>-----</v>
      </c>
      <c r="FY232" s="7" t="str">
        <f t="shared" si="396"/>
        <v>-----</v>
      </c>
      <c r="FZ232" s="7" t="str">
        <f t="shared" si="397"/>
        <v>-----</v>
      </c>
      <c r="GA232" s="7" t="str">
        <f t="shared" si="398"/>
        <v>-----</v>
      </c>
      <c r="GB232" s="7" t="str">
        <f t="shared" si="399"/>
        <v>-----</v>
      </c>
      <c r="GC232" s="7" t="str">
        <f t="shared" si="400"/>
        <v>-----</v>
      </c>
      <c r="GD232" s="7" t="str">
        <f>IF(AND(BG232&gt;AA232,BG231&gt;AA231,BG230&gt;AA230,BG229&gt;AA229,BG228&gt;AA228,BG227&gt;AA227,BG226&gt;AA226,BG225&gt;AA225,BG224&gt;AA224,BG223&gt;AA223,BG222&gt;AA222,BG221&gt;AA221),"Bullish",IF(AND(BG232&lt;AA232,BG231&lt;AA231,BG230&lt;AA230,BG229&lt;AA229,BG228&lt;AA228,BG227&lt;AA227,BG226&lt;AA226,BG225&lt;AA225,BG224&lt;AA224,BG223&lt;AA223,BG222&lt;AA222,BG221&lt;AA221),"Bearish","-----"))</f>
        <v>Bearish</v>
      </c>
      <c r="GE232">
        <f>(Z232-BG232)/BG232</f>
        <v>-1.1230317999381964E-3</v>
      </c>
      <c r="GI232" s="7" t="str">
        <f>IF(Y232&gt;Z232,"Bullish","Bearish")</f>
        <v>Bullish</v>
      </c>
      <c r="GJ232" s="19" t="str">
        <f>IF(AND(D232&gt;Y232,D231&lt;Y231),"TEMA crossover","-----")</f>
        <v>-----</v>
      </c>
      <c r="GK232" s="19" t="str">
        <f>IF(AND(D232&lt;Y232,D231&gt;Y231),"TEMA crossunder","-----")</f>
        <v>TEMA crossunder</v>
      </c>
      <c r="GL232" s="20" t="str">
        <f>IF(GD232="Bearish","YES","-----")</f>
        <v>YES</v>
      </c>
      <c r="GM232" s="20" t="str">
        <f>IF(GH232="Reverse to Bearish","YES","-----")</f>
        <v>-----</v>
      </c>
      <c r="GN232" s="20" t="str">
        <f>IF(AND(GI232="Bullish",GI231="Bullish",GI230="Bullish",GI229="Bullish"),"YES","-----")</f>
        <v>-----</v>
      </c>
      <c r="GO232" s="20" t="str">
        <f>IF(OR(GK232="TEMA crossunder",GK231="TEMA crossunder",GK230="TEMA crossunder",GK229="TEMA crossunder"),"YES","-----")</f>
        <v>YES</v>
      </c>
      <c r="GP232" s="20" t="str">
        <f>IF(GD232="Bullish","YES","-----")</f>
        <v>-----</v>
      </c>
      <c r="GQ232" s="20" t="str">
        <f>IF(GH232="Reverse to Bullish","YES","-----")</f>
        <v>-----</v>
      </c>
      <c r="GR232" s="20" t="str">
        <f>IF(AND(GI232="Bearish",GI231="Bearish",GI230="Bearish",GI229="Bearish"),"YES","-----")</f>
        <v>-----</v>
      </c>
      <c r="GS232" s="20" t="str">
        <f>IF(OR(GJ232="TEMA crossover",GJ231="TEMA crossover",GJ230="TEMA crossover",GJ229="TEMA crossover"),"YES","-----")</f>
        <v>YES</v>
      </c>
      <c r="GT232" s="20" t="str">
        <f t="shared" si="418"/>
        <v>-----</v>
      </c>
      <c r="GU232" s="20" t="str">
        <f t="shared" si="419"/>
        <v>-----</v>
      </c>
      <c r="GV232" s="20" t="str">
        <f t="shared" si="420"/>
        <v>-----</v>
      </c>
      <c r="GW232" s="20" t="str">
        <f t="shared" si="421"/>
        <v>-----</v>
      </c>
      <c r="GX232" s="20" t="str">
        <f t="shared" si="422"/>
        <v>-----</v>
      </c>
      <c r="GY232" s="20" t="str">
        <f t="shared" si="423"/>
        <v>-----</v>
      </c>
      <c r="GZ232" s="7" t="str">
        <f>IF(G232&gt;BH232,"YES","-----")</f>
        <v>-----</v>
      </c>
      <c r="HA232" s="7" t="str">
        <f>IF(F232&lt;BI232,"YES","-----")</f>
        <v>-----</v>
      </c>
      <c r="HB232">
        <f>BH232-BI232</f>
        <v>5.4299999999993815</v>
      </c>
      <c r="HI232">
        <f t="shared" si="401"/>
        <v>-2.9835800000000745</v>
      </c>
      <c r="HJ232">
        <f t="shared" si="402"/>
        <v>2.446419999999307</v>
      </c>
      <c r="HK232" s="7"/>
      <c r="HL232" s="7"/>
      <c r="HM232" s="7"/>
      <c r="HN232" s="7"/>
      <c r="HO232" s="7"/>
      <c r="HP232" s="7"/>
      <c r="HQ232" s="28">
        <f t="shared" si="425"/>
        <v>0.39085000000068248</v>
      </c>
      <c r="HR232" s="28" t="str">
        <f t="shared" si="403"/>
        <v>Bull</v>
      </c>
      <c r="HS232">
        <f t="shared" si="404"/>
        <v>0.39085000000068248</v>
      </c>
    </row>
    <row r="233" spans="1:227" x14ac:dyDescent="0.55000000000000004">
      <c r="A233">
        <f>Validation!A232</f>
        <v>1772097600</v>
      </c>
      <c r="B233" t="str">
        <f>Price!B232</f>
        <v>XAUUSD</v>
      </c>
      <c r="C233" t="str">
        <f>Price!C232</f>
        <v>M5</v>
      </c>
      <c r="D233">
        <f>Price!D232</f>
        <v>5176.5600000000004</v>
      </c>
      <c r="E233">
        <f>Price!E232</f>
        <v>5176.97</v>
      </c>
      <c r="F233">
        <f>Price!F232</f>
        <v>5177.1000000000004</v>
      </c>
      <c r="G233">
        <f>Price!G232</f>
        <v>5174.75</v>
      </c>
      <c r="H233">
        <f>Price!H232</f>
        <v>396</v>
      </c>
      <c r="I233">
        <f>Diagonals!E232</f>
        <v>5188.51</v>
      </c>
      <c r="J233">
        <f>Diagonals!F232</f>
        <v>0</v>
      </c>
      <c r="K233">
        <f>Diagonals!G232</f>
        <v>0</v>
      </c>
      <c r="L233">
        <f>Diagonals!H232</f>
        <v>5165.6099999999997</v>
      </c>
      <c r="M233">
        <f>Diagonals!I232</f>
        <v>0</v>
      </c>
      <c r="N233">
        <f>Diagonals!J232</f>
        <v>0</v>
      </c>
      <c r="O233">
        <f>Diagonals!K232</f>
        <v>0</v>
      </c>
      <c r="P233">
        <f>Diagonals!L232</f>
        <v>0</v>
      </c>
      <c r="Q233">
        <f>Trendlines!E232</f>
        <v>5199.05</v>
      </c>
      <c r="R233">
        <f>Trendlines!F232</f>
        <v>5195.8900000000003</v>
      </c>
      <c r="S233">
        <f>Trendlines!G232</f>
        <v>5204.49</v>
      </c>
      <c r="T233">
        <f>Trendlines!H232</f>
        <v>5164.18</v>
      </c>
      <c r="U233">
        <f>Trendlines!I232</f>
        <v>5176.1099999999997</v>
      </c>
      <c r="V233">
        <f>Trendlines!J232</f>
        <v>5160.05</v>
      </c>
      <c r="W233">
        <f>Trendlines!K232</f>
        <v>0</v>
      </c>
      <c r="X233">
        <f>Trendlines!L232</f>
        <v>0</v>
      </c>
      <c r="Y233">
        <f>Tema_Hrma_Smma!E232</f>
        <v>5177.42</v>
      </c>
      <c r="Z233">
        <f>Tema_Hrma_Smma!F232</f>
        <v>5176.46</v>
      </c>
      <c r="AA233">
        <f>Tema_Hrma_Smma!G232</f>
        <v>5186.2299999999996</v>
      </c>
      <c r="AB233">
        <f>ZScore!H232</f>
        <v>-1</v>
      </c>
      <c r="AC233">
        <f>ZScore!I232</f>
        <v>0.93218999999999996</v>
      </c>
      <c r="AD233">
        <f>ZScore!J232</f>
        <v>3</v>
      </c>
      <c r="AE233">
        <f>HA!E232</f>
        <v>5178.8100000000004</v>
      </c>
      <c r="AF233">
        <f>HA!F232</f>
        <v>5178.8100000000004</v>
      </c>
      <c r="AG233">
        <f>HA!G232</f>
        <v>5174.75</v>
      </c>
      <c r="AH233">
        <f>HA!H232</f>
        <v>5176.3500000000004</v>
      </c>
      <c r="AI233">
        <f>HA!I232</f>
        <v>-1</v>
      </c>
      <c r="AJ233">
        <f>HA!J232</f>
        <v>2.46</v>
      </c>
      <c r="AK233">
        <f>HA!K232</f>
        <v>-0.12426</v>
      </c>
      <c r="AL233">
        <f>HA!L232</f>
        <v>-1</v>
      </c>
      <c r="AM233">
        <f>KC!E232</f>
        <v>5208.6231699999998</v>
      </c>
      <c r="AN233">
        <f>KC!F232</f>
        <v>5202.3005199999998</v>
      </c>
      <c r="AO233">
        <f>KC!G232</f>
        <v>5195.97786</v>
      </c>
      <c r="AP233">
        <f>KC!H232</f>
        <v>5189.6552099999999</v>
      </c>
      <c r="AQ233">
        <f>KC!I232</f>
        <v>5183.3325599999998</v>
      </c>
      <c r="AR233">
        <f>KC!J232</f>
        <v>5177.1905100000004</v>
      </c>
      <c r="AS233">
        <f>KC!K232</f>
        <v>5170.8678600000003</v>
      </c>
      <c r="AT233">
        <f>KC!L232</f>
        <v>5164.5451999999996</v>
      </c>
      <c r="AU233">
        <f>KC!M232</f>
        <v>5158.2225500000004</v>
      </c>
      <c r="AV233">
        <f>KC!N232</f>
        <v>5151.8998899999997</v>
      </c>
      <c r="AW233">
        <f>SR_Levels!E232</f>
        <v>5161.8900000000003</v>
      </c>
      <c r="AX233">
        <f>SR_Levels!F232</f>
        <v>5135.8500000000004</v>
      </c>
      <c r="AY233">
        <f>SR_Levels!G232</f>
        <v>0</v>
      </c>
      <c r="AZ233">
        <f>SR_Levels!H232</f>
        <v>0</v>
      </c>
      <c r="BA233">
        <f>SR_Levels!I232</f>
        <v>5178.6000000000004</v>
      </c>
      <c r="BB233">
        <f>SR_Levels!J232</f>
        <v>5193.3500000000004</v>
      </c>
      <c r="BC233">
        <f>SR_Levels!K232</f>
        <v>5205.3100000000004</v>
      </c>
      <c r="BD233">
        <f>SR_Levels!L232</f>
        <v>0</v>
      </c>
      <c r="BE233">
        <f>ZigZag!E232</f>
        <v>0</v>
      </c>
      <c r="BF233">
        <f>ZigZag!F232</f>
        <v>0</v>
      </c>
      <c r="BG233">
        <f>ZigZag!G232</f>
        <v>5181.95</v>
      </c>
      <c r="BH233">
        <f>Dual_Tema!E232</f>
        <v>5179.32</v>
      </c>
      <c r="BI233">
        <f>Dual_Tema!F232</f>
        <v>5175.5200000000004</v>
      </c>
      <c r="BJ233">
        <f>Pinbar!E232</f>
        <v>1</v>
      </c>
      <c r="BK233">
        <f>SSA!E232</f>
        <v>5179.2638399999996</v>
      </c>
      <c r="BL233">
        <f>SSA!F232</f>
        <v>5178.85329</v>
      </c>
      <c r="BN233" t="str">
        <f t="shared" si="424"/>
        <v>Red Candle</v>
      </c>
      <c r="BO233" s="34">
        <f t="shared" si="426"/>
        <v>-3.5146126780960518E-4</v>
      </c>
      <c r="BP233" s="34">
        <f t="shared" si="428"/>
        <v>-2.0146481306185793E-3</v>
      </c>
      <c r="BQ233" s="34">
        <f t="shared" si="436"/>
        <v>-1.3773945251460695E-3</v>
      </c>
      <c r="BR233" s="34">
        <f t="shared" si="438"/>
        <v>-1.8279843580071287E-3</v>
      </c>
      <c r="BS233" s="35">
        <f t="shared" si="427"/>
        <v>-5.8585457937687657E-5</v>
      </c>
      <c r="BT233" s="35">
        <f t="shared" si="429"/>
        <v>-1.6804256793057082E-4</v>
      </c>
      <c r="BU233" s="35">
        <f t="shared" si="437"/>
        <v>-7.6571735177055622E-5</v>
      </c>
      <c r="BV233" s="35">
        <f t="shared" si="439"/>
        <v>-7.623280914403896E-5</v>
      </c>
      <c r="BW233" s="27">
        <v>96</v>
      </c>
      <c r="BX233">
        <f>F233-G233</f>
        <v>2.3500000000003638</v>
      </c>
      <c r="BY233">
        <f>ABS(F233-D232)</f>
        <v>0.11000000000058208</v>
      </c>
      <c r="BZ233">
        <f>ABS(G233-D232)</f>
        <v>2.2399999999997817</v>
      </c>
      <c r="CA233">
        <f t="shared" si="405"/>
        <v>2.3500000000003638</v>
      </c>
      <c r="CB233">
        <f t="shared" si="430"/>
        <v>6.2221428571428987</v>
      </c>
      <c r="CC233">
        <f t="shared" si="433"/>
        <v>5.6533424193434962</v>
      </c>
      <c r="CD233">
        <f t="shared" si="431"/>
        <v>0.56880043779940248</v>
      </c>
      <c r="CE233">
        <f t="shared" si="434"/>
        <v>1</v>
      </c>
      <c r="CF233">
        <f t="shared" si="435"/>
        <v>10</v>
      </c>
      <c r="CG233" s="7" t="str">
        <f t="shared" si="432"/>
        <v>-----</v>
      </c>
      <c r="CI233" s="27"/>
      <c r="CJ233" s="27"/>
      <c r="CK233" s="27"/>
      <c r="CL233" s="27"/>
      <c r="CM233" s="27"/>
      <c r="CN233" s="27"/>
      <c r="CO233" s="27"/>
      <c r="CP233" s="27"/>
      <c r="CQ233" s="27"/>
      <c r="CR233" s="27"/>
      <c r="CS233" s="27"/>
      <c r="CZ233" s="7" t="str">
        <f>IF(AND(D233&gt;BH233,D233&gt;E233),"Bullish Trigger","-----")</f>
        <v>-----</v>
      </c>
      <c r="DA233" s="7" t="str">
        <f>IF(AND(D233&lt;BI233,D233&lt;E233),"Bearish Trigger","-----")</f>
        <v>-----</v>
      </c>
      <c r="DB233" s="13" t="str">
        <f>IF(AND(W233=BE233,W233&gt;0,BE233&gt;0),"Important High","------")</f>
        <v>------</v>
      </c>
      <c r="DC233" s="13" t="str">
        <f>IF(AND(X233=BF233,X233&gt;0,BF233&gt;0),"Important Low","------")</f>
        <v>------</v>
      </c>
      <c r="DD233" s="7" t="str">
        <f>IF(AND(DB233="Important High",DC233="-----",BJ233=1),"Imp High Rej","-----")</f>
        <v>-----</v>
      </c>
      <c r="DE233" s="7" t="str">
        <f>IF(AND(DB233="-----",DC233="Important Low",BJ233=1),"Imp Low Rej","-----")</f>
        <v>-----</v>
      </c>
      <c r="DF233" s="7" t="str">
        <f>IF(Y233&gt;AM233,"Overbought",IF(Y233&gt;AO233,"Bullish Momentum",IF(Y233&gt;AQ233,"Flat Momentum","-----")))</f>
        <v>-----</v>
      </c>
      <c r="DG233" s="7" t="str">
        <f>IF(Y233&lt;AV233,"Oversold",IF(Y233&lt;AT233,"Bearish Momentum",IF(Y233&lt;AR233,"Flat Momentum","-----")))</f>
        <v>-----</v>
      </c>
      <c r="DH233" s="7" t="str">
        <f>IF(AND(DF233="Overbought",AD233=2),"Culminated Thrust","-----")</f>
        <v>-----</v>
      </c>
      <c r="DI233" s="7" t="str">
        <f>IF(AND(DG233="Oversold",AD233=5),"Culminated Thrust","-----")</f>
        <v>-----</v>
      </c>
      <c r="DJ233" s="14">
        <f>(Q233-$D233)/$D233</f>
        <v>4.3445840480936726E-3</v>
      </c>
      <c r="DK233" s="14">
        <f>(R233-$D233)/$D233</f>
        <v>3.7341400466719067E-3</v>
      </c>
      <c r="DL233" s="14">
        <f>(S233-$D233)/$D233</f>
        <v>5.3954749872501002E-3</v>
      </c>
      <c r="DM233" s="14">
        <f>(T233-$D233)/$D233</f>
        <v>-2.3915496005069213E-3</v>
      </c>
      <c r="DN233" s="14">
        <f>(U233-$D233)/$D233</f>
        <v>-8.693031665830736E-5</v>
      </c>
      <c r="DO233" s="14">
        <f>(V233-$D233)/$D233</f>
        <v>-3.1893767289474509E-3</v>
      </c>
      <c r="DP233" s="14">
        <f t="shared" si="373"/>
        <v>5.3954749872501002E-3</v>
      </c>
      <c r="DQ233" s="14">
        <f t="shared" si="374"/>
        <v>4.3445840480936726E-3</v>
      </c>
      <c r="DR233" s="14">
        <f t="shared" si="375"/>
        <v>3.7341400466719067E-3</v>
      </c>
      <c r="DS233" s="14">
        <f t="shared" si="376"/>
        <v>-8.693031665830736E-5</v>
      </c>
      <c r="DT233" s="14">
        <f t="shared" si="377"/>
        <v>-2.3915496005069213E-3</v>
      </c>
      <c r="DU233" s="14">
        <f t="shared" si="378"/>
        <v>-3.1893767289474509E-3</v>
      </c>
      <c r="DV233" t="str">
        <f>IF($D233&gt;Q233,"SUP","RES")</f>
        <v>RES</v>
      </c>
      <c r="DW233" t="str">
        <f>IF($D233&gt;R233,"SUP","RES")</f>
        <v>RES</v>
      </c>
      <c r="DX233" t="str">
        <f>IF($D233&gt;S233,"SUP","RES")</f>
        <v>RES</v>
      </c>
      <c r="DY233" t="str">
        <f>IF($D233&gt;T233,"SUP","RES")</f>
        <v>SUP</v>
      </c>
      <c r="DZ233" t="str">
        <f>IF($D233&gt;U233,"SUP","RES")</f>
        <v>SUP</v>
      </c>
      <c r="EA233" t="str">
        <f>IF($D233&gt;V233,"SUP","RES")</f>
        <v>SUP</v>
      </c>
      <c r="EB233" s="7">
        <f t="shared" si="379"/>
        <v>3</v>
      </c>
      <c r="EC233" s="7">
        <f t="shared" si="380"/>
        <v>3</v>
      </c>
      <c r="ED233" s="13" t="str">
        <f t="shared" si="381"/>
        <v>-----</v>
      </c>
      <c r="EE233" s="13" t="str">
        <f t="shared" si="382"/>
        <v>-----</v>
      </c>
      <c r="EF233" s="7">
        <f>IF(OR(ED233="All Sup",EE233="All Res"),"na",((D233-MIN(Q233:V233))/(MAX(Q233:V233)-MIN(Q233:V233))))</f>
        <v>0.37151215121512976</v>
      </c>
      <c r="EG233">
        <v>1.4999999999999999E-4</v>
      </c>
      <c r="EH233">
        <f>Q233*(1+$EG233)</f>
        <v>5199.8298575000008</v>
      </c>
      <c r="EI233">
        <f>Q233*(1-$EG233)</f>
        <v>5198.2701425000005</v>
      </c>
      <c r="EJ233">
        <f>R233*(1+$EG233)</f>
        <v>5196.6693835000005</v>
      </c>
      <c r="EK233">
        <f>R233*(1-$EG233)</f>
        <v>5195.1106165000001</v>
      </c>
      <c r="EL233">
        <f>S233*(1+$EG233)</f>
        <v>5205.2706735000002</v>
      </c>
      <c r="EM233">
        <f>S233*(1-$EG233)</f>
        <v>5203.7093265000003</v>
      </c>
      <c r="EN233">
        <f>T233*(1+$EG233)</f>
        <v>5164.954627000001</v>
      </c>
      <c r="EO233">
        <f>T233*(1-$EG233)</f>
        <v>5163.4053730000005</v>
      </c>
      <c r="EP233">
        <f>U233*(1+$EG233)</f>
        <v>5176.8864165000005</v>
      </c>
      <c r="EQ233">
        <f>U233*(1-$EG233)</f>
        <v>5175.3335834999998</v>
      </c>
      <c r="ER233">
        <f>V233*(1+$EG233)</f>
        <v>5160.8240075000003</v>
      </c>
      <c r="ES233">
        <f>V233*(1-$EG233)</f>
        <v>5159.2759925</v>
      </c>
      <c r="ET233" s="7" t="str">
        <f t="shared" si="383"/>
        <v>-----</v>
      </c>
      <c r="EU233" s="7" t="str">
        <f t="shared" si="384"/>
        <v>-----</v>
      </c>
      <c r="EV233" s="7" t="str">
        <f t="shared" si="385"/>
        <v>-----</v>
      </c>
      <c r="EW233" s="7" t="str">
        <f t="shared" si="386"/>
        <v>-----</v>
      </c>
      <c r="EX233" s="7" t="str">
        <f t="shared" si="387"/>
        <v>TOUCH</v>
      </c>
      <c r="EY233" s="7" t="str">
        <f t="shared" si="388"/>
        <v>-----</v>
      </c>
      <c r="EZ233">
        <f t="shared" si="406"/>
        <v>38</v>
      </c>
      <c r="FA233">
        <f t="shared" si="407"/>
        <v>31</v>
      </c>
      <c r="FB233">
        <f t="shared" si="408"/>
        <v>231</v>
      </c>
      <c r="FC233">
        <f t="shared" si="409"/>
        <v>231</v>
      </c>
      <c r="FD233">
        <f t="shared" si="410"/>
        <v>0</v>
      </c>
      <c r="FE233">
        <f t="shared" si="411"/>
        <v>231</v>
      </c>
      <c r="FF233">
        <f t="shared" si="412"/>
        <v>7</v>
      </c>
      <c r="FG233">
        <f t="shared" si="413"/>
        <v>11</v>
      </c>
      <c r="FH233">
        <f t="shared" si="414"/>
        <v>0</v>
      </c>
      <c r="FI233">
        <f t="shared" si="415"/>
        <v>0</v>
      </c>
      <c r="FJ233">
        <f t="shared" si="416"/>
        <v>5</v>
      </c>
      <c r="FK233">
        <f t="shared" si="417"/>
        <v>0</v>
      </c>
      <c r="FL233" s="7" t="str">
        <f t="shared" si="389"/>
        <v>-----</v>
      </c>
      <c r="FM233" s="7" t="str">
        <f t="shared" si="390"/>
        <v>-----</v>
      </c>
      <c r="FN233" s="7" t="str">
        <f t="shared" si="391"/>
        <v>-----</v>
      </c>
      <c r="FO233" s="7" t="str">
        <f t="shared" si="392"/>
        <v>-----</v>
      </c>
      <c r="FP233" s="7">
        <f t="shared" si="393"/>
        <v>5</v>
      </c>
      <c r="FQ233" s="7" t="str">
        <f t="shared" si="394"/>
        <v>-----</v>
      </c>
      <c r="FR233" s="13" t="str">
        <f>IF(FL233="-----","-----",(D233-Q233)/Q233)</f>
        <v>-----</v>
      </c>
      <c r="FS233" s="13" t="str">
        <f>IF(FM233="-----","-----",(Q233-R233)/R233)</f>
        <v>-----</v>
      </c>
      <c r="FT233" s="13" t="str">
        <f>IF(FN233="-----","-----",(R233-S233)/S233)</f>
        <v>-----</v>
      </c>
      <c r="FU233" s="13" t="str">
        <f>IF(FO233="-----","-----",(S233-T233)/T233)</f>
        <v>-----</v>
      </c>
      <c r="FV233" s="13">
        <f>IF(FP233="-----","-----",(T233-U233)/U233)</f>
        <v>-2.3048196425499812E-3</v>
      </c>
      <c r="FW233" s="13" t="str">
        <f>IF(FQ233="-----","-----",(U233-V233)/V233)</f>
        <v>-----</v>
      </c>
      <c r="FX233" s="7" t="str">
        <f t="shared" si="395"/>
        <v>-----</v>
      </c>
      <c r="FY233" s="7" t="str">
        <f t="shared" si="396"/>
        <v>-----</v>
      </c>
      <c r="FZ233" s="7" t="str">
        <f t="shared" si="397"/>
        <v>-----</v>
      </c>
      <c r="GA233" s="7" t="str">
        <f t="shared" si="398"/>
        <v>-----</v>
      </c>
      <c r="GB233" s="7" t="str">
        <f t="shared" si="399"/>
        <v>Resistant</v>
      </c>
      <c r="GC233" s="7" t="str">
        <f t="shared" si="400"/>
        <v>-----</v>
      </c>
      <c r="GD233" s="7" t="str">
        <f>IF(AND(BG233&gt;AA233,BG232&gt;AA232,BG231&gt;AA231,BG230&gt;AA230,BG229&gt;AA229,BG228&gt;AA228,BG227&gt;AA227,BG226&gt;AA226,BG225&gt;AA225,BG224&gt;AA224,BG223&gt;AA223,BG222&gt;AA222),"Bullish",IF(AND(BG233&lt;AA233,BG232&lt;AA232,BG231&lt;AA231,BG230&lt;AA230,BG229&lt;AA229,BG228&lt;AA228,BG227&lt;AA227,BG226&lt;AA226,BG225&lt;AA225,BG224&lt;AA224,BG223&lt;AA223,BG222&lt;AA222),"Bearish","-----"))</f>
        <v>Bearish</v>
      </c>
      <c r="GE233">
        <f>(Z233-BG233)/BG233</f>
        <v>-1.0594467333725299E-3</v>
      </c>
      <c r="GI233" s="7" t="str">
        <f>IF(Y233&gt;Z233,"Bullish","Bearish")</f>
        <v>Bullish</v>
      </c>
      <c r="GJ233" s="19" t="str">
        <f>IF(AND(D233&gt;Y233,D232&lt;Y232),"TEMA crossover","-----")</f>
        <v>-----</v>
      </c>
      <c r="GK233" s="19" t="str">
        <f>IF(AND(D233&lt;Y233,D232&gt;Y232),"TEMA crossunder","-----")</f>
        <v>-----</v>
      </c>
      <c r="GL233" s="20" t="str">
        <f>IF(GD233="Bearish","YES","-----")</f>
        <v>YES</v>
      </c>
      <c r="GM233" s="20" t="str">
        <f>IF(GH233="Reverse to Bearish","YES","-----")</f>
        <v>-----</v>
      </c>
      <c r="GN233" s="20" t="str">
        <f>IF(AND(GI233="Bullish",GI232="Bullish",GI231="Bullish",GI230="Bullish"),"YES","-----")</f>
        <v>YES</v>
      </c>
      <c r="GO233" s="20" t="str">
        <f>IF(OR(GK233="TEMA crossunder",GK232="TEMA crossunder",GK231="TEMA crossunder",GK230="TEMA crossunder"),"YES","-----")</f>
        <v>YES</v>
      </c>
      <c r="GP233" s="20" t="str">
        <f>IF(GD233="Bullish","YES","-----")</f>
        <v>-----</v>
      </c>
      <c r="GQ233" s="20" t="str">
        <f>IF(GH233="Reverse to Bullish","YES","-----")</f>
        <v>-----</v>
      </c>
      <c r="GR233" s="20" t="str">
        <f>IF(AND(GI233="Bearish",GI232="Bearish",GI231="Bearish",GI230="Bearish"),"YES","-----")</f>
        <v>-----</v>
      </c>
      <c r="GS233" s="20" t="str">
        <f>IF(OR(GJ233="TEMA crossover",GJ232="TEMA crossover",GJ231="TEMA crossover",GJ230="TEMA crossover"),"YES","-----")</f>
        <v>YES</v>
      </c>
      <c r="GT233" s="20" t="str">
        <f t="shared" si="418"/>
        <v>-----</v>
      </c>
      <c r="GU233" s="20" t="str">
        <f t="shared" si="419"/>
        <v>-----</v>
      </c>
      <c r="GV233" s="20" t="str">
        <f t="shared" si="420"/>
        <v>-----</v>
      </c>
      <c r="GW233" s="20" t="str">
        <f t="shared" si="421"/>
        <v>-----</v>
      </c>
      <c r="GX233" s="20" t="str">
        <f t="shared" si="422"/>
        <v>-----</v>
      </c>
      <c r="GY233" s="20" t="str">
        <f t="shared" si="423"/>
        <v>-----</v>
      </c>
      <c r="GZ233" s="7" t="str">
        <f>IF(G233&gt;BH233,"YES","-----")</f>
        <v>-----</v>
      </c>
      <c r="HA233" s="7" t="str">
        <f>IF(F233&lt;BI233,"YES","-----")</f>
        <v>-----</v>
      </c>
      <c r="HB233">
        <f>BH233-BI233</f>
        <v>3.7999999999992724</v>
      </c>
      <c r="HI233">
        <f t="shared" si="401"/>
        <v>-3.7438399999991816</v>
      </c>
      <c r="HJ233">
        <f t="shared" si="402"/>
        <v>5.6160000000090804E-2</v>
      </c>
      <c r="HK233" s="7"/>
      <c r="HL233" s="7"/>
      <c r="HM233" s="7"/>
      <c r="HN233" s="7"/>
      <c r="HO233" s="7"/>
      <c r="HP233" s="7"/>
      <c r="HQ233" s="28">
        <f t="shared" si="425"/>
        <v>0.41054999999960273</v>
      </c>
      <c r="HR233" s="28" t="str">
        <f t="shared" si="403"/>
        <v>Bull</v>
      </c>
      <c r="HS233">
        <f t="shared" si="404"/>
        <v>0.41054999999960273</v>
      </c>
    </row>
    <row r="234" spans="1:227" x14ac:dyDescent="0.55000000000000004">
      <c r="A234">
        <f>Validation!A233</f>
        <v>1772097900</v>
      </c>
      <c r="B234" t="str">
        <f>Price!B233</f>
        <v>XAUUSD</v>
      </c>
      <c r="C234" t="str">
        <f>Price!C233</f>
        <v>M5</v>
      </c>
      <c r="D234">
        <f>Price!D233</f>
        <v>5181.2</v>
      </c>
      <c r="E234">
        <f>Price!E233</f>
        <v>5176.5600000000004</v>
      </c>
      <c r="F234">
        <f>Price!F233</f>
        <v>5182.28</v>
      </c>
      <c r="G234">
        <f>Price!G233</f>
        <v>5176.5600000000004</v>
      </c>
      <c r="H234">
        <f>Price!H233</f>
        <v>452</v>
      </c>
      <c r="I234">
        <f>Diagonals!E233</f>
        <v>5188.68</v>
      </c>
      <c r="J234">
        <f>Diagonals!F233</f>
        <v>0</v>
      </c>
      <c r="K234">
        <f>Diagonals!G233</f>
        <v>0</v>
      </c>
      <c r="L234">
        <f>Diagonals!H233</f>
        <v>5165.28</v>
      </c>
      <c r="M234">
        <f>Diagonals!I233</f>
        <v>0</v>
      </c>
      <c r="N234">
        <f>Diagonals!J233</f>
        <v>0</v>
      </c>
      <c r="O234">
        <f>Diagonals!K233</f>
        <v>0</v>
      </c>
      <c r="P234">
        <f>Diagonals!L233</f>
        <v>0</v>
      </c>
      <c r="Q234">
        <f>Trendlines!E233</f>
        <v>5199.05</v>
      </c>
      <c r="R234">
        <f>Trendlines!F233</f>
        <v>5195.87</v>
      </c>
      <c r="S234">
        <f>Trendlines!G233</f>
        <v>5204.47</v>
      </c>
      <c r="T234">
        <f>Trendlines!H233</f>
        <v>5164.26</v>
      </c>
      <c r="U234">
        <f>Trendlines!I233</f>
        <v>5176.13</v>
      </c>
      <c r="V234">
        <f>Trendlines!J233</f>
        <v>5160.09</v>
      </c>
      <c r="W234">
        <f>Trendlines!K233</f>
        <v>0</v>
      </c>
      <c r="X234">
        <f>Trendlines!L233</f>
        <v>0</v>
      </c>
      <c r="Y234">
        <f>Tema_Hrma_Smma!E233</f>
        <v>5178.6899999999996</v>
      </c>
      <c r="Z234">
        <f>Tema_Hrma_Smma!F233</f>
        <v>5176.67</v>
      </c>
      <c r="AA234">
        <f>Tema_Hrma_Smma!G233</f>
        <v>5186</v>
      </c>
      <c r="AB234">
        <f>ZScore!H233</f>
        <v>1</v>
      </c>
      <c r="AC234">
        <f>ZScore!I233</f>
        <v>0.60829999999999995</v>
      </c>
      <c r="AD234">
        <f>ZScore!J233</f>
        <v>0</v>
      </c>
      <c r="AE234">
        <f>HA!E233</f>
        <v>5177.58</v>
      </c>
      <c r="AF234">
        <f>HA!F233</f>
        <v>5182.28</v>
      </c>
      <c r="AG234">
        <f>HA!G233</f>
        <v>5176.5600000000004</v>
      </c>
      <c r="AH234">
        <f>HA!H233</f>
        <v>5179.1499999999996</v>
      </c>
      <c r="AI234">
        <f>HA!I233</f>
        <v>1</v>
      </c>
      <c r="AJ234">
        <f>HA!J233</f>
        <v>1.57</v>
      </c>
      <c r="AK234">
        <f>HA!K233</f>
        <v>-0.47321999999999997</v>
      </c>
      <c r="AL234">
        <f>HA!L233</f>
        <v>1</v>
      </c>
      <c r="AM234">
        <f>KC!E233</f>
        <v>5208.2460099999998</v>
      </c>
      <c r="AN234">
        <f>KC!F233</f>
        <v>5201.9023699999998</v>
      </c>
      <c r="AO234">
        <f>KC!G233</f>
        <v>5195.5587299999997</v>
      </c>
      <c r="AP234">
        <f>KC!H233</f>
        <v>5189.2150899999997</v>
      </c>
      <c r="AQ234">
        <f>KC!I233</f>
        <v>5182.8714399999999</v>
      </c>
      <c r="AR234">
        <f>KC!J233</f>
        <v>5176.8039200000003</v>
      </c>
      <c r="AS234">
        <f>KC!K233</f>
        <v>5170.4602800000002</v>
      </c>
      <c r="AT234">
        <f>KC!L233</f>
        <v>5164.1166300000004</v>
      </c>
      <c r="AU234">
        <f>KC!M233</f>
        <v>5157.7729900000004</v>
      </c>
      <c r="AV234">
        <f>KC!N233</f>
        <v>5151.4293500000003</v>
      </c>
      <c r="AW234">
        <f>SR_Levels!E233</f>
        <v>5178.6000000000004</v>
      </c>
      <c r="AX234">
        <f>SR_Levels!F233</f>
        <v>5161.8900000000003</v>
      </c>
      <c r="AY234">
        <f>SR_Levels!G233</f>
        <v>5135.8500000000004</v>
      </c>
      <c r="AZ234">
        <f>SR_Levels!H233</f>
        <v>0</v>
      </c>
      <c r="BA234">
        <f>SR_Levels!I233</f>
        <v>5193.3500000000004</v>
      </c>
      <c r="BB234">
        <f>SR_Levels!J233</f>
        <v>5205.3100000000004</v>
      </c>
      <c r="BC234">
        <f>SR_Levels!K233</f>
        <v>0</v>
      </c>
      <c r="BD234">
        <f>SR_Levels!L233</f>
        <v>0</v>
      </c>
      <c r="BE234">
        <f>ZigZag!E233</f>
        <v>0</v>
      </c>
      <c r="BF234">
        <f>ZigZag!F233</f>
        <v>0</v>
      </c>
      <c r="BG234">
        <f>ZigZag!G233</f>
        <v>5181.8100000000004</v>
      </c>
      <c r="BH234">
        <f>Dual_Tema!E233</f>
        <v>5180.62</v>
      </c>
      <c r="BI234">
        <f>Dual_Tema!F233</f>
        <v>5176.18</v>
      </c>
      <c r="BJ234">
        <f>Pinbar!E233</f>
        <v>0</v>
      </c>
      <c r="BK234">
        <f>SSA!E233</f>
        <v>5179.9306299999998</v>
      </c>
      <c r="BL234">
        <f>SSA!F233</f>
        <v>5179.3919599999999</v>
      </c>
      <c r="BN234" t="str">
        <f t="shared" si="424"/>
        <v>Green Candle</v>
      </c>
      <c r="BO234" s="34">
        <f t="shared" si="426"/>
        <v>3.4559920917631715E-4</v>
      </c>
      <c r="BP234" s="34">
        <f t="shared" si="428"/>
        <v>8.1321385592780793E-4</v>
      </c>
      <c r="BQ234" s="34">
        <f t="shared" si="436"/>
        <v>-9.2942179166310979E-4</v>
      </c>
      <c r="BR234" s="34">
        <f t="shared" si="438"/>
        <v>-7.0975605992817936E-4</v>
      </c>
      <c r="BS234" s="35">
        <f t="shared" si="427"/>
        <v>5.7591575585380639E-5</v>
      </c>
      <c r="BT234" s="35">
        <f t="shared" si="429"/>
        <v>6.7742575815987749E-5</v>
      </c>
      <c r="BU234" s="35">
        <f t="shared" si="437"/>
        <v>-5.1657219714451585E-5</v>
      </c>
      <c r="BV234" s="35">
        <f t="shared" si="439"/>
        <v>-2.9583231407781518E-5</v>
      </c>
      <c r="BW234" s="27">
        <v>96</v>
      </c>
      <c r="BX234">
        <f>F234-G234</f>
        <v>5.7199999999993452</v>
      </c>
      <c r="BY234">
        <f>ABS(F234-D233)</f>
        <v>5.7199999999993452</v>
      </c>
      <c r="BZ234">
        <f>ABS(G234-D233)</f>
        <v>0</v>
      </c>
      <c r="CA234">
        <f t="shared" si="405"/>
        <v>5.7199999999993452</v>
      </c>
      <c r="CB234">
        <f t="shared" si="430"/>
        <v>6.2049999999999921</v>
      </c>
      <c r="CC234">
        <f t="shared" si="433"/>
        <v>5.6581036751046279</v>
      </c>
      <c r="CD234">
        <f t="shared" si="431"/>
        <v>0.54689632489536422</v>
      </c>
      <c r="CE234">
        <f t="shared" si="434"/>
        <v>1</v>
      </c>
      <c r="CF234">
        <f t="shared" si="435"/>
        <v>11</v>
      </c>
      <c r="CG234" s="7" t="str">
        <f t="shared" si="432"/>
        <v>-----</v>
      </c>
      <c r="CI234" s="27"/>
      <c r="CJ234" s="27"/>
      <c r="CK234" s="27"/>
      <c r="CL234" s="27"/>
      <c r="CM234" s="27"/>
      <c r="CN234" s="27"/>
      <c r="CO234" s="27"/>
      <c r="CP234" s="27"/>
      <c r="CQ234" s="27"/>
      <c r="CR234" s="27"/>
      <c r="CS234" s="27"/>
      <c r="CZ234" s="7" t="str">
        <f>IF(AND(D234&gt;BH234,D234&gt;E234),"Bullish Trigger","-----")</f>
        <v>Bullish Trigger</v>
      </c>
      <c r="DA234" s="7" t="str">
        <f>IF(AND(D234&lt;BI234,D234&lt;E234),"Bearish Trigger","-----")</f>
        <v>-----</v>
      </c>
      <c r="DB234" s="13" t="str">
        <f>IF(AND(W234=BE234,W234&gt;0,BE234&gt;0),"Important High","------")</f>
        <v>------</v>
      </c>
      <c r="DC234" s="13" t="str">
        <f>IF(AND(X234=BF234,X234&gt;0,BF234&gt;0),"Important Low","------")</f>
        <v>------</v>
      </c>
      <c r="DD234" s="7" t="str">
        <f>IF(AND(DB234="Important High",DC234="-----",BJ234=1),"Imp High Rej","-----")</f>
        <v>-----</v>
      </c>
      <c r="DE234" s="7" t="str">
        <f>IF(AND(DB234="-----",DC234="Important Low",BJ234=1),"Imp Low Rej","-----")</f>
        <v>-----</v>
      </c>
      <c r="DF234" s="7" t="str">
        <f>IF(Y234&gt;AM234,"Overbought",IF(Y234&gt;AO234,"Bullish Momentum",IF(Y234&gt;AQ234,"Flat Momentum","-----")))</f>
        <v>-----</v>
      </c>
      <c r="DG234" s="7" t="str">
        <f>IF(Y234&lt;AV234,"Oversold",IF(Y234&lt;AT234,"Bearish Momentum",IF(Y234&lt;AR234,"Flat Momentum","-----")))</f>
        <v>-----</v>
      </c>
      <c r="DH234" s="7" t="str">
        <f>IF(AND(DF234="Overbought",AD234=2),"Culminated Thrust","-----")</f>
        <v>-----</v>
      </c>
      <c r="DI234" s="7" t="str">
        <f>IF(AND(DG234="Oversold",AD234=5),"Culminated Thrust","-----")</f>
        <v>-----</v>
      </c>
      <c r="DJ234" s="14">
        <f>(Q234-$D234)/$D234</f>
        <v>3.445147842198789E-3</v>
      </c>
      <c r="DK234" s="14">
        <f>(R234-$D234)/$D234</f>
        <v>2.8313904114877003E-3</v>
      </c>
      <c r="DL234" s="14">
        <f>(S234-$D234)/$D234</f>
        <v>4.4912375511465367E-3</v>
      </c>
      <c r="DM234" s="14">
        <f>(T234-$D234)/$D234</f>
        <v>-3.269512854164981E-3</v>
      </c>
      <c r="DN234" s="14">
        <f>(U234-$D234)/$D234</f>
        <v>-9.7853779047319322E-4</v>
      </c>
      <c r="DO234" s="14">
        <f>(V234-$D234)/$D234</f>
        <v>-4.0743457114181415E-3</v>
      </c>
      <c r="DP234" s="14">
        <f t="shared" si="373"/>
        <v>4.4912375511465367E-3</v>
      </c>
      <c r="DQ234" s="14">
        <f t="shared" si="374"/>
        <v>3.445147842198789E-3</v>
      </c>
      <c r="DR234" s="14">
        <f t="shared" si="375"/>
        <v>2.8313904114877003E-3</v>
      </c>
      <c r="DS234" s="14">
        <f t="shared" si="376"/>
        <v>-9.7853779047319322E-4</v>
      </c>
      <c r="DT234" s="14">
        <f t="shared" si="377"/>
        <v>-3.269512854164981E-3</v>
      </c>
      <c r="DU234" s="14">
        <f t="shared" si="378"/>
        <v>-4.0743457114181415E-3</v>
      </c>
      <c r="DV234" t="str">
        <f>IF($D234&gt;Q234,"SUP","RES")</f>
        <v>RES</v>
      </c>
      <c r="DW234" t="str">
        <f>IF($D234&gt;R234,"SUP","RES")</f>
        <v>RES</v>
      </c>
      <c r="DX234" t="str">
        <f>IF($D234&gt;S234,"SUP","RES")</f>
        <v>RES</v>
      </c>
      <c r="DY234" t="str">
        <f>IF($D234&gt;T234,"SUP","RES")</f>
        <v>SUP</v>
      </c>
      <c r="DZ234" t="str">
        <f>IF($D234&gt;U234,"SUP","RES")</f>
        <v>SUP</v>
      </c>
      <c r="EA234" t="str">
        <f>IF($D234&gt;V234,"SUP","RES")</f>
        <v>SUP</v>
      </c>
      <c r="EB234" s="7">
        <f t="shared" si="379"/>
        <v>3</v>
      </c>
      <c r="EC234" s="7">
        <f t="shared" si="380"/>
        <v>3</v>
      </c>
      <c r="ED234" s="13" t="str">
        <f t="shared" si="381"/>
        <v>-----</v>
      </c>
      <c r="EE234" s="13" t="str">
        <f t="shared" si="382"/>
        <v>-----</v>
      </c>
      <c r="EF234" s="7">
        <f>IF(OR(ED234="All Sup",EE234="All Res"),"na",((D234-MIN(Q234:V234))/(MAX(Q234:V234)-MIN(Q234:V234))))</f>
        <v>0.47566471383505227</v>
      </c>
      <c r="EG234">
        <v>1.4999999999999999E-4</v>
      </c>
      <c r="EH234">
        <f>Q234*(1+$EG234)</f>
        <v>5199.8298575000008</v>
      </c>
      <c r="EI234">
        <f>Q234*(1-$EG234)</f>
        <v>5198.2701425000005</v>
      </c>
      <c r="EJ234">
        <f>R234*(1+$EG234)</f>
        <v>5196.6493805</v>
      </c>
      <c r="EK234">
        <f>R234*(1-$EG234)</f>
        <v>5195.0906194999998</v>
      </c>
      <c r="EL234">
        <f>S234*(1+$EG234)</f>
        <v>5205.2506705000005</v>
      </c>
      <c r="EM234">
        <f>S234*(1-$EG234)</f>
        <v>5203.6893295</v>
      </c>
      <c r="EN234">
        <f>T234*(1+$EG234)</f>
        <v>5165.0346390000004</v>
      </c>
      <c r="EO234">
        <f>T234*(1-$EG234)</f>
        <v>5163.485361</v>
      </c>
      <c r="EP234">
        <f>U234*(1+$EG234)</f>
        <v>5176.906419500001</v>
      </c>
      <c r="EQ234">
        <f>U234*(1-$EG234)</f>
        <v>5175.3535805000001</v>
      </c>
      <c r="ER234">
        <f>V234*(1+$EG234)</f>
        <v>5160.8640135000005</v>
      </c>
      <c r="ES234">
        <f>V234*(1-$EG234)</f>
        <v>5159.3159864999998</v>
      </c>
      <c r="ET234" s="7" t="str">
        <f t="shared" si="383"/>
        <v>-----</v>
      </c>
      <c r="EU234" s="7" t="str">
        <f t="shared" si="384"/>
        <v>-----</v>
      </c>
      <c r="EV234" s="7" t="str">
        <f t="shared" si="385"/>
        <v>-----</v>
      </c>
      <c r="EW234" s="7" t="str">
        <f t="shared" si="386"/>
        <v>-----</v>
      </c>
      <c r="EX234" s="7" t="str">
        <f t="shared" si="387"/>
        <v>TOUCH</v>
      </c>
      <c r="EY234" s="7" t="str">
        <f t="shared" si="388"/>
        <v>-----</v>
      </c>
      <c r="EZ234">
        <f t="shared" si="406"/>
        <v>39</v>
      </c>
      <c r="FA234">
        <f t="shared" si="407"/>
        <v>32</v>
      </c>
      <c r="FB234">
        <f t="shared" si="408"/>
        <v>232</v>
      </c>
      <c r="FC234">
        <f t="shared" si="409"/>
        <v>232</v>
      </c>
      <c r="FD234">
        <f t="shared" si="410"/>
        <v>0</v>
      </c>
      <c r="FE234">
        <f t="shared" si="411"/>
        <v>232</v>
      </c>
      <c r="FF234">
        <f t="shared" si="412"/>
        <v>7</v>
      </c>
      <c r="FG234">
        <f t="shared" si="413"/>
        <v>11</v>
      </c>
      <c r="FH234">
        <f t="shared" si="414"/>
        <v>0</v>
      </c>
      <c r="FI234">
        <f t="shared" si="415"/>
        <v>0</v>
      </c>
      <c r="FJ234">
        <f t="shared" si="416"/>
        <v>6</v>
      </c>
      <c r="FK234">
        <f t="shared" si="417"/>
        <v>0</v>
      </c>
      <c r="FL234" s="7" t="str">
        <f t="shared" si="389"/>
        <v>-----</v>
      </c>
      <c r="FM234" s="7" t="str">
        <f t="shared" si="390"/>
        <v>-----</v>
      </c>
      <c r="FN234" s="7" t="str">
        <f t="shared" si="391"/>
        <v>-----</v>
      </c>
      <c r="FO234" s="7" t="str">
        <f t="shared" si="392"/>
        <v>-----</v>
      </c>
      <c r="FP234" s="7">
        <f t="shared" si="393"/>
        <v>6</v>
      </c>
      <c r="FQ234" s="7" t="str">
        <f t="shared" si="394"/>
        <v>-----</v>
      </c>
      <c r="FR234" s="13" t="str">
        <f>IF(FL234="-----","-----",(D234-Q234)/Q234)</f>
        <v>-----</v>
      </c>
      <c r="FS234" s="13" t="str">
        <f>IF(FM234="-----","-----",(Q234-R234)/R234)</f>
        <v>-----</v>
      </c>
      <c r="FT234" s="13" t="str">
        <f>IF(FN234="-----","-----",(R234-S234)/S234)</f>
        <v>-----</v>
      </c>
      <c r="FU234" s="13" t="str">
        <f>IF(FO234="-----","-----",(S234-T234)/T234)</f>
        <v>-----</v>
      </c>
      <c r="FV234" s="13">
        <f>IF(FP234="-----","-----",(T234-U234)/U234)</f>
        <v>-2.2932190652089285E-3</v>
      </c>
      <c r="FW234" s="13" t="str">
        <f>IF(FQ234="-----","-----",(U234-V234)/V234)</f>
        <v>-----</v>
      </c>
      <c r="FX234" s="7" t="str">
        <f t="shared" si="395"/>
        <v>-----</v>
      </c>
      <c r="FY234" s="7" t="str">
        <f t="shared" si="396"/>
        <v>-----</v>
      </c>
      <c r="FZ234" s="7" t="str">
        <f t="shared" si="397"/>
        <v>-----</v>
      </c>
      <c r="GA234" s="7" t="str">
        <f t="shared" si="398"/>
        <v>-----</v>
      </c>
      <c r="GB234" s="7" t="str">
        <f t="shared" si="399"/>
        <v>Resistant</v>
      </c>
      <c r="GC234" s="7" t="str">
        <f t="shared" si="400"/>
        <v>-----</v>
      </c>
      <c r="GD234" s="7" t="str">
        <f>IF(AND(BG234&gt;AA234,BG233&gt;AA233,BG232&gt;AA232,BG231&gt;AA231,BG230&gt;AA230,BG229&gt;AA229,BG228&gt;AA228,BG227&gt;AA227,BG226&gt;AA226,BG225&gt;AA225,BG224&gt;AA224,BG223&gt;AA223),"Bullish",IF(AND(BG234&lt;AA234,BG233&lt;AA233,BG232&lt;AA232,BG231&lt;AA231,BG230&lt;AA230,BG229&lt;AA229,BG228&lt;AA228,BG227&lt;AA227,BG226&lt;AA226,BG225&lt;AA225,BG224&lt;AA224,BG223&lt;AA223),"Bearish","-----"))</f>
        <v>Bearish</v>
      </c>
      <c r="GE234">
        <f>(Z234-BG234)/BG234</f>
        <v>-9.9193139076892583E-4</v>
      </c>
      <c r="GI234" s="7" t="str">
        <f>IF(Y234&gt;Z234,"Bullish","Bearish")</f>
        <v>Bullish</v>
      </c>
      <c r="GJ234" s="19" t="str">
        <f>IF(AND(D234&gt;Y234,D233&lt;Y233),"TEMA crossover","-----")</f>
        <v>TEMA crossover</v>
      </c>
      <c r="GK234" s="19" t="str">
        <f>IF(AND(D234&lt;Y234,D233&gt;Y233),"TEMA crossunder","-----")</f>
        <v>-----</v>
      </c>
      <c r="GL234" s="20" t="str">
        <f>IF(GD234="Bearish","YES","-----")</f>
        <v>YES</v>
      </c>
      <c r="GM234" s="20" t="str">
        <f>IF(GH234="Reverse to Bearish","YES","-----")</f>
        <v>-----</v>
      </c>
      <c r="GN234" s="20" t="str">
        <f>IF(AND(GI234="Bullish",GI233="Bullish",GI232="Bullish",GI231="Bullish"),"YES","-----")</f>
        <v>YES</v>
      </c>
      <c r="GO234" s="20" t="str">
        <f>IF(OR(GK234="TEMA crossunder",GK233="TEMA crossunder",GK232="TEMA crossunder",GK231="TEMA crossunder"),"YES","-----")</f>
        <v>YES</v>
      </c>
      <c r="GP234" s="20" t="str">
        <f>IF(GD234="Bullish","YES","-----")</f>
        <v>-----</v>
      </c>
      <c r="GQ234" s="20" t="str">
        <f>IF(GH234="Reverse to Bullish","YES","-----")</f>
        <v>-----</v>
      </c>
      <c r="GR234" s="20" t="str">
        <f>IF(AND(GI234="Bearish",GI233="Bearish",GI232="Bearish",GI231="Bearish"),"YES","-----")</f>
        <v>-----</v>
      </c>
      <c r="GS234" s="20" t="str">
        <f>IF(OR(GJ234="TEMA crossover",GJ233="TEMA crossover",GJ232="TEMA crossover",GJ231="TEMA crossover"),"YES","-----")</f>
        <v>YES</v>
      </c>
      <c r="GT234" s="20" t="str">
        <f t="shared" si="418"/>
        <v>-----</v>
      </c>
      <c r="GU234" s="20" t="str">
        <f t="shared" si="419"/>
        <v>-----</v>
      </c>
      <c r="GV234" s="20" t="str">
        <f t="shared" si="420"/>
        <v>-----</v>
      </c>
      <c r="GW234" s="20" t="str">
        <f t="shared" si="421"/>
        <v>-----</v>
      </c>
      <c r="GX234" s="20" t="str">
        <f t="shared" si="422"/>
        <v>-----</v>
      </c>
      <c r="GY234" s="20" t="str">
        <f t="shared" si="423"/>
        <v>-----</v>
      </c>
      <c r="GZ234" s="7" t="str">
        <f>IF(G234&gt;BH234,"YES","-----")</f>
        <v>-----</v>
      </c>
      <c r="HA234" s="7" t="str">
        <f>IF(F234&lt;BI234,"YES","-----")</f>
        <v>-----</v>
      </c>
      <c r="HB234">
        <f>BH234-BI234</f>
        <v>4.4399999999995998</v>
      </c>
      <c r="HI234">
        <f t="shared" si="401"/>
        <v>-3.7506299999995463</v>
      </c>
      <c r="HJ234">
        <f t="shared" si="402"/>
        <v>0.68937000000005355</v>
      </c>
      <c r="HK234" s="7"/>
      <c r="HL234" s="7"/>
      <c r="HM234" s="7"/>
      <c r="HN234" s="7"/>
      <c r="HO234" s="7"/>
      <c r="HP234" s="7"/>
      <c r="HQ234" s="28">
        <f t="shared" si="425"/>
        <v>0.53866999999991094</v>
      </c>
      <c r="HR234" s="28" t="str">
        <f t="shared" si="403"/>
        <v>Bull</v>
      </c>
      <c r="HS234">
        <f t="shared" si="404"/>
        <v>0.53866999999991094</v>
      </c>
    </row>
    <row r="235" spans="1:227" x14ac:dyDescent="0.55000000000000004">
      <c r="A235">
        <f>Validation!A234</f>
        <v>1772098200</v>
      </c>
      <c r="B235" t="str">
        <f>Price!B234</f>
        <v>XAUUSD</v>
      </c>
      <c r="C235" t="str">
        <f>Price!C234</f>
        <v>M5</v>
      </c>
      <c r="D235">
        <f>Price!D234</f>
        <v>5181.63</v>
      </c>
      <c r="E235">
        <f>Price!E234</f>
        <v>5181.13</v>
      </c>
      <c r="F235">
        <f>Price!F234</f>
        <v>5183.53</v>
      </c>
      <c r="G235">
        <f>Price!G234</f>
        <v>5179.3</v>
      </c>
      <c r="H235">
        <f>Price!H234</f>
        <v>454</v>
      </c>
      <c r="I235">
        <f>Diagonals!E234</f>
        <v>5188.8599999999997</v>
      </c>
      <c r="J235">
        <f>Diagonals!F234</f>
        <v>0</v>
      </c>
      <c r="K235">
        <f>Diagonals!G234</f>
        <v>0</v>
      </c>
      <c r="L235">
        <f>Diagonals!H234</f>
        <v>5164.95</v>
      </c>
      <c r="M235">
        <f>Diagonals!I234</f>
        <v>0</v>
      </c>
      <c r="N235">
        <f>Diagonals!J234</f>
        <v>0</v>
      </c>
      <c r="O235">
        <f>Diagonals!K234</f>
        <v>0</v>
      </c>
      <c r="P235">
        <f>Diagonals!L234</f>
        <v>0</v>
      </c>
      <c r="Q235">
        <f>Trendlines!E234</f>
        <v>5199.0600000000004</v>
      </c>
      <c r="R235">
        <f>Trendlines!F234</f>
        <v>5195.84</v>
      </c>
      <c r="S235">
        <f>Trendlines!G234</f>
        <v>5204.45</v>
      </c>
      <c r="T235">
        <f>Trendlines!H234</f>
        <v>5164.33</v>
      </c>
      <c r="U235">
        <f>Trendlines!I234</f>
        <v>5176.16</v>
      </c>
      <c r="V235">
        <f>Trendlines!J234</f>
        <v>5160.12</v>
      </c>
      <c r="W235">
        <f>Trendlines!K234</f>
        <v>0</v>
      </c>
      <c r="X235">
        <f>Trendlines!L234</f>
        <v>0</v>
      </c>
      <c r="Y235">
        <f>Tema_Hrma_Smma!E234</f>
        <v>5180.22</v>
      </c>
      <c r="Z235">
        <f>Tema_Hrma_Smma!F234</f>
        <v>5177.1899999999996</v>
      </c>
      <c r="AA235">
        <f>Tema_Hrma_Smma!G234</f>
        <v>5185.8500000000004</v>
      </c>
      <c r="AB235">
        <f>ZScore!H234</f>
        <v>1</v>
      </c>
      <c r="AC235">
        <f>ZScore!I234</f>
        <v>0.89754999999999996</v>
      </c>
      <c r="AD235">
        <f>ZScore!J234</f>
        <v>0</v>
      </c>
      <c r="AE235">
        <f>HA!E234</f>
        <v>5178.3599999999997</v>
      </c>
      <c r="AF235">
        <f>HA!F234</f>
        <v>5183.53</v>
      </c>
      <c r="AG235">
        <f>HA!G234</f>
        <v>5178.3599999999997</v>
      </c>
      <c r="AH235">
        <f>HA!H234</f>
        <v>5181.3999999999996</v>
      </c>
      <c r="AI235">
        <f>HA!I234</f>
        <v>1</v>
      </c>
      <c r="AJ235">
        <f>HA!J234</f>
        <v>3.03</v>
      </c>
      <c r="AK235">
        <f>HA!K234</f>
        <v>0.10170999999999999</v>
      </c>
      <c r="AL235">
        <f>HA!L234</f>
        <v>2</v>
      </c>
      <c r="AM235">
        <f>KC!E234</f>
        <v>5207.9553500000002</v>
      </c>
      <c r="AN235">
        <f>KC!F234</f>
        <v>5201.5968899999998</v>
      </c>
      <c r="AO235">
        <f>KC!G234</f>
        <v>5195.2384300000003</v>
      </c>
      <c r="AP235">
        <f>KC!H234</f>
        <v>5188.8799799999997</v>
      </c>
      <c r="AQ235">
        <f>KC!I234</f>
        <v>5182.5215200000002</v>
      </c>
      <c r="AR235">
        <f>KC!J234</f>
        <v>5176.5485500000004</v>
      </c>
      <c r="AS235">
        <f>KC!K234</f>
        <v>5170.1900900000001</v>
      </c>
      <c r="AT235">
        <f>KC!L234</f>
        <v>5163.8316400000003</v>
      </c>
      <c r="AU235">
        <f>KC!M234</f>
        <v>5157.47318</v>
      </c>
      <c r="AV235">
        <f>KC!N234</f>
        <v>5151.1147199999996</v>
      </c>
      <c r="AW235">
        <f>SR_Levels!E234</f>
        <v>5178.6000000000004</v>
      </c>
      <c r="AX235">
        <f>SR_Levels!F234</f>
        <v>5161.8900000000003</v>
      </c>
      <c r="AY235">
        <f>SR_Levels!G234</f>
        <v>5135.8500000000004</v>
      </c>
      <c r="AZ235">
        <f>SR_Levels!H234</f>
        <v>0</v>
      </c>
      <c r="BA235">
        <f>SR_Levels!I234</f>
        <v>5193.3500000000004</v>
      </c>
      <c r="BB235">
        <f>SR_Levels!J234</f>
        <v>5205.3100000000004</v>
      </c>
      <c r="BC235">
        <f>SR_Levels!K234</f>
        <v>0</v>
      </c>
      <c r="BD235">
        <f>SR_Levels!L234</f>
        <v>0</v>
      </c>
      <c r="BE235">
        <f>ZigZag!E234</f>
        <v>0</v>
      </c>
      <c r="BF235">
        <f>ZigZag!F234</f>
        <v>0</v>
      </c>
      <c r="BG235">
        <f>ZigZag!G234</f>
        <v>5181.79</v>
      </c>
      <c r="BH235">
        <f>Dual_Tema!E234</f>
        <v>5182.09</v>
      </c>
      <c r="BI235">
        <f>Dual_Tema!F234</f>
        <v>5177.93</v>
      </c>
      <c r="BJ235">
        <f>Pinbar!E234</f>
        <v>0</v>
      </c>
      <c r="BK235">
        <f>SSA!E234</f>
        <v>5180.8189499999999</v>
      </c>
      <c r="BL235">
        <f>SSA!F234</f>
        <v>5180.10545</v>
      </c>
      <c r="BN235" t="str">
        <f t="shared" si="424"/>
        <v>Green Candle</v>
      </c>
      <c r="BO235" s="34">
        <f t="shared" si="426"/>
        <v>1.3895223444471139E-3</v>
      </c>
      <c r="BP235" s="34">
        <f t="shared" si="428"/>
        <v>1.2695504979651773E-3</v>
      </c>
      <c r="BQ235" s="34">
        <f t="shared" si="436"/>
        <v>3.0879267852501613E-5</v>
      </c>
      <c r="BR235" s="34">
        <f t="shared" si="438"/>
        <v>-8.7155211476708239E-4</v>
      </c>
      <c r="BS235" s="35">
        <f t="shared" si="427"/>
        <v>2.3145308973848699E-4</v>
      </c>
      <c r="BT235" s="35">
        <f t="shared" si="429"/>
        <v>1.0573436449656803E-4</v>
      </c>
      <c r="BU235" s="35">
        <f t="shared" si="437"/>
        <v>1.7154898657167905E-6</v>
      </c>
      <c r="BV235" s="35">
        <f t="shared" si="439"/>
        <v>-3.6329845769067504E-5</v>
      </c>
      <c r="BW235" s="27">
        <v>96</v>
      </c>
      <c r="BX235">
        <f>F235-G235</f>
        <v>4.2299999999995634</v>
      </c>
      <c r="BY235">
        <f>ABS(F235-D234)</f>
        <v>2.3299999999999272</v>
      </c>
      <c r="BZ235">
        <f>ABS(G235-D234)</f>
        <v>1.8999999999996362</v>
      </c>
      <c r="CA235">
        <f t="shared" si="405"/>
        <v>4.2299999999995634</v>
      </c>
      <c r="CB235">
        <f t="shared" si="430"/>
        <v>6.3207142857142049</v>
      </c>
      <c r="CC235">
        <f t="shared" si="433"/>
        <v>5.5560962697399807</v>
      </c>
      <c r="CD235">
        <f t="shared" si="431"/>
        <v>0.76461801597422419</v>
      </c>
      <c r="CE235">
        <f t="shared" si="434"/>
        <v>1</v>
      </c>
      <c r="CF235">
        <f t="shared" si="435"/>
        <v>12</v>
      </c>
      <c r="CG235" s="7" t="str">
        <f t="shared" si="432"/>
        <v>-----</v>
      </c>
      <c r="CI235" s="27"/>
      <c r="CJ235" s="27"/>
      <c r="CK235" s="27"/>
      <c r="CL235" s="27"/>
      <c r="CM235" s="27"/>
      <c r="CN235" s="27"/>
      <c r="CO235" s="27"/>
      <c r="CP235" s="27"/>
      <c r="CQ235" s="27"/>
      <c r="CR235" s="27"/>
      <c r="CS235" s="27"/>
      <c r="CZ235" s="7" t="str">
        <f>IF(AND(D235&gt;BH235,D235&gt;E235),"Bullish Trigger","-----")</f>
        <v>-----</v>
      </c>
      <c r="DA235" s="7" t="str">
        <f>IF(AND(D235&lt;BI235,D235&lt;E235),"Bearish Trigger","-----")</f>
        <v>-----</v>
      </c>
      <c r="DB235" s="13" t="str">
        <f>IF(AND(W235=BE235,W235&gt;0,BE235&gt;0),"Important High","------")</f>
        <v>------</v>
      </c>
      <c r="DC235" s="13" t="str">
        <f>IF(AND(X235=BF235,X235&gt;0,BF235&gt;0),"Important Low","------")</f>
        <v>------</v>
      </c>
      <c r="DD235" s="7" t="str">
        <f>IF(AND(DB235="Important High",DC235="-----",BJ235=1),"Imp High Rej","-----")</f>
        <v>-----</v>
      </c>
      <c r="DE235" s="7" t="str">
        <f>IF(AND(DB235="-----",DC235="Important Low",BJ235=1),"Imp Low Rej","-----")</f>
        <v>-----</v>
      </c>
      <c r="DF235" s="7" t="str">
        <f>IF(Y235&gt;AM235,"Overbought",IF(Y235&gt;AO235,"Bullish Momentum",IF(Y235&gt;AQ235,"Flat Momentum","-----")))</f>
        <v>-----</v>
      </c>
      <c r="DG235" s="7" t="str">
        <f>IF(Y235&lt;AV235,"Oversold",IF(Y235&lt;AT235,"Bearish Momentum",IF(Y235&lt;AR235,"Flat Momentum","-----")))</f>
        <v>-----</v>
      </c>
      <c r="DH235" s="7" t="str">
        <f>IF(AND(DF235="Overbought",AD235=2),"Culminated Thrust","-----")</f>
        <v>-----</v>
      </c>
      <c r="DI235" s="7" t="str">
        <f>IF(AND(DG235="Oversold",AD235=5),"Culminated Thrust","-----")</f>
        <v>-----</v>
      </c>
      <c r="DJ235" s="14">
        <f>(Q235-$D235)/$D235</f>
        <v>3.3638063698103282E-3</v>
      </c>
      <c r="DK235" s="14">
        <f>(R235-$D235)/$D235</f>
        <v>2.7423802934597868E-3</v>
      </c>
      <c r="DL235" s="14">
        <f>(S235-$D235)/$D235</f>
        <v>4.4040195845708218E-3</v>
      </c>
      <c r="DM235" s="14">
        <f>(T235-$D235)/$D235</f>
        <v>-3.3387177393986414E-3</v>
      </c>
      <c r="DN235" s="14">
        <f>(U235-$D235)/$D235</f>
        <v>-1.0556523719370652E-3</v>
      </c>
      <c r="DO235" s="14">
        <f>(V235-$D235)/$D235</f>
        <v>-4.1512033858072108E-3</v>
      </c>
      <c r="DP235" s="14">
        <f t="shared" si="373"/>
        <v>4.4040195845708218E-3</v>
      </c>
      <c r="DQ235" s="14">
        <f t="shared" si="374"/>
        <v>3.3638063698103282E-3</v>
      </c>
      <c r="DR235" s="14">
        <f t="shared" si="375"/>
        <v>2.7423802934597868E-3</v>
      </c>
      <c r="DS235" s="14">
        <f t="shared" si="376"/>
        <v>-1.0556523719370652E-3</v>
      </c>
      <c r="DT235" s="14">
        <f t="shared" si="377"/>
        <v>-3.3387177393986414E-3</v>
      </c>
      <c r="DU235" s="14">
        <f t="shared" si="378"/>
        <v>-4.1512033858072108E-3</v>
      </c>
      <c r="DV235" t="str">
        <f>IF($D235&gt;Q235,"SUP","RES")</f>
        <v>RES</v>
      </c>
      <c r="DW235" t="str">
        <f>IF($D235&gt;R235,"SUP","RES")</f>
        <v>RES</v>
      </c>
      <c r="DX235" t="str">
        <f>IF($D235&gt;S235,"SUP","RES")</f>
        <v>RES</v>
      </c>
      <c r="DY235" t="str">
        <f>IF($D235&gt;T235,"SUP","RES")</f>
        <v>SUP</v>
      </c>
      <c r="DZ235" t="str">
        <f>IF($D235&gt;U235,"SUP","RES")</f>
        <v>SUP</v>
      </c>
      <c r="EA235" t="str">
        <f>IF($D235&gt;V235,"SUP","RES")</f>
        <v>SUP</v>
      </c>
      <c r="EB235" s="7">
        <f t="shared" si="379"/>
        <v>3</v>
      </c>
      <c r="EC235" s="7">
        <f t="shared" si="380"/>
        <v>3</v>
      </c>
      <c r="ED235" s="13" t="str">
        <f t="shared" si="381"/>
        <v>-----</v>
      </c>
      <c r="EE235" s="13" t="str">
        <f t="shared" si="382"/>
        <v>-----</v>
      </c>
      <c r="EF235" s="7">
        <f>IF(OR(ED235="All Sup",EE235="All Res"),"na",((D235-MIN(Q235:V235))/(MAX(Q235:V235)-MIN(Q235:V235))))</f>
        <v>0.48522445296639416</v>
      </c>
      <c r="EG235">
        <v>1.4999999999999999E-4</v>
      </c>
      <c r="EH235">
        <f>Q235*(1+$EG235)</f>
        <v>5199.8398590000006</v>
      </c>
      <c r="EI235">
        <f>Q235*(1-$EG235)</f>
        <v>5198.2801410000002</v>
      </c>
      <c r="EJ235">
        <f>R235*(1+$EG235)</f>
        <v>5196.6193760000006</v>
      </c>
      <c r="EK235">
        <f>R235*(1-$EG235)</f>
        <v>5195.0606240000006</v>
      </c>
      <c r="EL235">
        <f>S235*(1+$EG235)</f>
        <v>5205.2306675</v>
      </c>
      <c r="EM235">
        <f>S235*(1-$EG235)</f>
        <v>5203.6693324999997</v>
      </c>
      <c r="EN235">
        <f>T235*(1+$EG235)</f>
        <v>5165.1046495000001</v>
      </c>
      <c r="EO235">
        <f>T235*(1-$EG235)</f>
        <v>5163.5553504999998</v>
      </c>
      <c r="EP235">
        <f>U235*(1+$EG235)</f>
        <v>5176.9364240000004</v>
      </c>
      <c r="EQ235">
        <f>U235*(1-$EG235)</f>
        <v>5175.3835760000002</v>
      </c>
      <c r="ER235">
        <f>V235*(1+$EG235)</f>
        <v>5160.894018</v>
      </c>
      <c r="ES235">
        <f>V235*(1-$EG235)</f>
        <v>5159.3459819999998</v>
      </c>
      <c r="ET235" s="7" t="str">
        <f t="shared" si="383"/>
        <v>-----</v>
      </c>
      <c r="EU235" s="7" t="str">
        <f t="shared" si="384"/>
        <v>-----</v>
      </c>
      <c r="EV235" s="7" t="str">
        <f t="shared" si="385"/>
        <v>-----</v>
      </c>
      <c r="EW235" s="7" t="str">
        <f t="shared" si="386"/>
        <v>-----</v>
      </c>
      <c r="EX235" s="7" t="str">
        <f t="shared" si="387"/>
        <v>-----</v>
      </c>
      <c r="EY235" s="7" t="str">
        <f t="shared" si="388"/>
        <v>-----</v>
      </c>
      <c r="EZ235">
        <f t="shared" si="406"/>
        <v>40</v>
      </c>
      <c r="FA235">
        <f t="shared" si="407"/>
        <v>33</v>
      </c>
      <c r="FB235">
        <f t="shared" si="408"/>
        <v>233</v>
      </c>
      <c r="FC235">
        <f t="shared" si="409"/>
        <v>233</v>
      </c>
      <c r="FD235">
        <f t="shared" si="410"/>
        <v>1</v>
      </c>
      <c r="FE235">
        <f t="shared" si="411"/>
        <v>233</v>
      </c>
      <c r="FF235">
        <f t="shared" si="412"/>
        <v>7</v>
      </c>
      <c r="FG235">
        <f t="shared" si="413"/>
        <v>11</v>
      </c>
      <c r="FH235">
        <f t="shared" si="414"/>
        <v>0</v>
      </c>
      <c r="FI235">
        <f t="shared" si="415"/>
        <v>0</v>
      </c>
      <c r="FJ235">
        <f t="shared" si="416"/>
        <v>6</v>
      </c>
      <c r="FK235">
        <f t="shared" si="417"/>
        <v>0</v>
      </c>
      <c r="FL235" s="7" t="str">
        <f t="shared" si="389"/>
        <v>-----</v>
      </c>
      <c r="FM235" s="7" t="str">
        <f t="shared" si="390"/>
        <v>-----</v>
      </c>
      <c r="FN235" s="7" t="str">
        <f t="shared" si="391"/>
        <v>-----</v>
      </c>
      <c r="FO235" s="7" t="str">
        <f t="shared" si="392"/>
        <v>-----</v>
      </c>
      <c r="FP235" s="7" t="str">
        <f t="shared" si="393"/>
        <v>-----</v>
      </c>
      <c r="FQ235" s="7" t="str">
        <f t="shared" si="394"/>
        <v>-----</v>
      </c>
      <c r="FR235" s="13" t="str">
        <f>IF(FL235="-----","-----",(D235-Q235)/Q235)</f>
        <v>-----</v>
      </c>
      <c r="FS235" s="13" t="str">
        <f>IF(FM235="-----","-----",(Q235-R235)/R235)</f>
        <v>-----</v>
      </c>
      <c r="FT235" s="13" t="str">
        <f>IF(FN235="-----","-----",(R235-S235)/S235)</f>
        <v>-----</v>
      </c>
      <c r="FU235" s="13" t="str">
        <f>IF(FO235="-----","-----",(S235-T235)/T235)</f>
        <v>-----</v>
      </c>
      <c r="FV235" s="13" t="str">
        <f>IF(FP235="-----","-----",(T235-U235)/U235)</f>
        <v>-----</v>
      </c>
      <c r="FW235" s="13" t="str">
        <f>IF(FQ235="-----","-----",(U235-V235)/V235)</f>
        <v>-----</v>
      </c>
      <c r="FX235" s="7" t="str">
        <f t="shared" si="395"/>
        <v>-----</v>
      </c>
      <c r="FY235" s="7" t="str">
        <f t="shared" si="396"/>
        <v>-----</v>
      </c>
      <c r="FZ235" s="7" t="str">
        <f t="shared" si="397"/>
        <v>-----</v>
      </c>
      <c r="GA235" s="7" t="str">
        <f t="shared" si="398"/>
        <v>-----</v>
      </c>
      <c r="GB235" s="7" t="str">
        <f t="shared" si="399"/>
        <v>-----</v>
      </c>
      <c r="GC235" s="7" t="str">
        <f t="shared" si="400"/>
        <v>-----</v>
      </c>
      <c r="GD235" s="7" t="str">
        <f>IF(AND(BG235&gt;AA235,BG234&gt;AA234,BG233&gt;AA233,BG232&gt;AA232,BG231&gt;AA231,BG230&gt;AA230,BG229&gt;AA229,BG228&gt;AA228,BG227&gt;AA227,BG226&gt;AA226,BG225&gt;AA225,BG224&gt;AA224),"Bullish",IF(AND(BG235&lt;AA235,BG234&lt;AA234,BG233&lt;AA233,BG232&lt;AA232,BG231&lt;AA231,BG230&lt;AA230,BG229&lt;AA229,BG228&lt;AA228,BG227&lt;AA227,BG226&lt;AA226,BG225&lt;AA225,BG224&lt;AA224),"Bearish","-----"))</f>
        <v>Bearish</v>
      </c>
      <c r="GE235">
        <f>(Z235-BG235)/BG235</f>
        <v>-8.8772412621900226E-4</v>
      </c>
      <c r="GI235" s="7" t="str">
        <f>IF(Y235&gt;Z235,"Bullish","Bearish")</f>
        <v>Bullish</v>
      </c>
      <c r="GJ235" s="19" t="str">
        <f>IF(AND(D235&gt;Y235,D234&lt;Y234),"TEMA crossover","-----")</f>
        <v>-----</v>
      </c>
      <c r="GK235" s="19" t="str">
        <f>IF(AND(D235&lt;Y235,D234&gt;Y234),"TEMA crossunder","-----")</f>
        <v>-----</v>
      </c>
      <c r="GL235" s="20" t="str">
        <f>IF(GD235="Bearish","YES","-----")</f>
        <v>YES</v>
      </c>
      <c r="GM235" s="20" t="str">
        <f>IF(GH235="Reverse to Bearish","YES","-----")</f>
        <v>-----</v>
      </c>
      <c r="GN235" s="20" t="str">
        <f>IF(AND(GI235="Bullish",GI234="Bullish",GI233="Bullish",GI232="Bullish"),"YES","-----")</f>
        <v>YES</v>
      </c>
      <c r="GO235" s="20" t="str">
        <f>IF(OR(GK235="TEMA crossunder",GK234="TEMA crossunder",GK233="TEMA crossunder",GK232="TEMA crossunder"),"YES","-----")</f>
        <v>YES</v>
      </c>
      <c r="GP235" s="20" t="str">
        <f>IF(GD235="Bullish","YES","-----")</f>
        <v>-----</v>
      </c>
      <c r="GQ235" s="20" t="str">
        <f>IF(GH235="Reverse to Bullish","YES","-----")</f>
        <v>-----</v>
      </c>
      <c r="GR235" s="20" t="str">
        <f>IF(AND(GI235="Bearish",GI234="Bearish",GI233="Bearish",GI232="Bearish"),"YES","-----")</f>
        <v>-----</v>
      </c>
      <c r="GS235" s="20" t="str">
        <f>IF(OR(GJ235="TEMA crossover",GJ234="TEMA crossover",GJ233="TEMA crossover",GJ232="TEMA crossover"),"YES","-----")</f>
        <v>YES</v>
      </c>
      <c r="GT235" s="20" t="str">
        <f t="shared" si="418"/>
        <v>-----</v>
      </c>
      <c r="GU235" s="20" t="str">
        <f t="shared" si="419"/>
        <v>-----</v>
      </c>
      <c r="GV235" s="20" t="str">
        <f t="shared" si="420"/>
        <v>-----</v>
      </c>
      <c r="GW235" s="20" t="str">
        <f t="shared" si="421"/>
        <v>-----</v>
      </c>
      <c r="GX235" s="20" t="str">
        <f t="shared" si="422"/>
        <v>-----</v>
      </c>
      <c r="GY235" s="20" t="str">
        <f t="shared" si="423"/>
        <v>-----</v>
      </c>
      <c r="GZ235" s="7" t="str">
        <f>IF(G235&gt;BH235,"YES","-----")</f>
        <v>-----</v>
      </c>
      <c r="HA235" s="7" t="str">
        <f>IF(F235&lt;BI235,"YES","-----")</f>
        <v>-----</v>
      </c>
      <c r="HB235">
        <f>BH235-BI235</f>
        <v>4.1599999999998545</v>
      </c>
      <c r="HI235">
        <f t="shared" si="401"/>
        <v>-2.8889499999995678</v>
      </c>
      <c r="HJ235">
        <f t="shared" si="402"/>
        <v>1.2710500000002867</v>
      </c>
      <c r="HK235" s="7"/>
      <c r="HL235" s="7"/>
      <c r="HM235" s="7"/>
      <c r="HN235" s="7"/>
      <c r="HO235" s="7"/>
      <c r="HP235" s="7"/>
      <c r="HQ235" s="28">
        <f t="shared" si="425"/>
        <v>0.71349999999983993</v>
      </c>
      <c r="HR235" s="28" t="str">
        <f t="shared" si="403"/>
        <v>Bull</v>
      </c>
      <c r="HS235">
        <f t="shared" si="404"/>
        <v>0.71349999999983993</v>
      </c>
    </row>
    <row r="236" spans="1:227" x14ac:dyDescent="0.55000000000000004">
      <c r="A236">
        <f>Validation!A235</f>
        <v>1772098500</v>
      </c>
      <c r="B236" t="str">
        <f>Price!B235</f>
        <v>XAUUSD</v>
      </c>
      <c r="C236" t="str">
        <f>Price!C235</f>
        <v>M5</v>
      </c>
      <c r="D236">
        <f>Price!D235</f>
        <v>5183.3</v>
      </c>
      <c r="E236">
        <f>Price!E235</f>
        <v>5181.62</v>
      </c>
      <c r="F236">
        <f>Price!F235</f>
        <v>5183.7</v>
      </c>
      <c r="G236">
        <f>Price!G235</f>
        <v>5180.25</v>
      </c>
      <c r="H236">
        <f>Price!H235</f>
        <v>360</v>
      </c>
      <c r="I236">
        <f>Diagonals!E235</f>
        <v>5189.04</v>
      </c>
      <c r="J236">
        <f>Diagonals!F235</f>
        <v>0</v>
      </c>
      <c r="K236">
        <f>Diagonals!G235</f>
        <v>0</v>
      </c>
      <c r="L236">
        <f>Diagonals!H235</f>
        <v>5164.62</v>
      </c>
      <c r="M236">
        <f>Diagonals!I235</f>
        <v>0</v>
      </c>
      <c r="N236">
        <f>Diagonals!J235</f>
        <v>0</v>
      </c>
      <c r="O236">
        <f>Diagonals!K235</f>
        <v>0</v>
      </c>
      <c r="P236">
        <f>Diagonals!L235</f>
        <v>0</v>
      </c>
      <c r="Q236">
        <f>Trendlines!E235</f>
        <v>5199.0600000000004</v>
      </c>
      <c r="R236">
        <f>Trendlines!F235</f>
        <v>5195.82</v>
      </c>
      <c r="S236">
        <f>Trendlines!G235</f>
        <v>5204.43</v>
      </c>
      <c r="T236">
        <f>Trendlines!H235</f>
        <v>5164.41</v>
      </c>
      <c r="U236">
        <f>Trendlines!I235</f>
        <v>5176.18</v>
      </c>
      <c r="V236">
        <f>Trendlines!J235</f>
        <v>5160.16</v>
      </c>
      <c r="W236">
        <f>Trendlines!K235</f>
        <v>0</v>
      </c>
      <c r="X236">
        <f>Trendlines!L235</f>
        <v>0</v>
      </c>
      <c r="Y236">
        <f>Tema_Hrma_Smma!E235</f>
        <v>5181.63</v>
      </c>
      <c r="Z236">
        <f>Tema_Hrma_Smma!F235</f>
        <v>5177.93</v>
      </c>
      <c r="AA236">
        <f>Tema_Hrma_Smma!G235</f>
        <v>5185.75</v>
      </c>
      <c r="AB236">
        <f>ZScore!H235</f>
        <v>1</v>
      </c>
      <c r="AC236">
        <f>ZScore!I235</f>
        <v>0.46771000000000001</v>
      </c>
      <c r="AD236">
        <f>ZScore!J235</f>
        <v>0</v>
      </c>
      <c r="AE236">
        <f>HA!E235</f>
        <v>5179.88</v>
      </c>
      <c r="AF236">
        <f>HA!F235</f>
        <v>5183.7</v>
      </c>
      <c r="AG236">
        <f>HA!G235</f>
        <v>5179.88</v>
      </c>
      <c r="AH236">
        <f>HA!H235</f>
        <v>5182.22</v>
      </c>
      <c r="AI236">
        <f>HA!I235</f>
        <v>1</v>
      </c>
      <c r="AJ236">
        <f>HA!J235</f>
        <v>2.34</v>
      </c>
      <c r="AK236">
        <f>HA!K235</f>
        <v>-0.17319999999999999</v>
      </c>
      <c r="AL236">
        <f>HA!L235</f>
        <v>3</v>
      </c>
      <c r="AM236">
        <f>KC!E235</f>
        <v>5207.6051799999996</v>
      </c>
      <c r="AN236">
        <f>KC!F235</f>
        <v>5201.2693200000003</v>
      </c>
      <c r="AO236">
        <f>KC!G235</f>
        <v>5194.9334500000004</v>
      </c>
      <c r="AP236">
        <f>KC!H235</f>
        <v>5188.5975900000003</v>
      </c>
      <c r="AQ236">
        <f>KC!I235</f>
        <v>5182.2617300000002</v>
      </c>
      <c r="AR236">
        <f>KC!J235</f>
        <v>5176.41536</v>
      </c>
      <c r="AS236">
        <f>KC!K235</f>
        <v>5170.0794999999998</v>
      </c>
      <c r="AT236">
        <f>KC!L235</f>
        <v>5163.7436299999999</v>
      </c>
      <c r="AU236">
        <f>KC!M235</f>
        <v>5157.4077699999998</v>
      </c>
      <c r="AV236">
        <f>KC!N235</f>
        <v>5151.0718999999999</v>
      </c>
      <c r="AW236">
        <f>SR_Levels!E235</f>
        <v>5178.6000000000004</v>
      </c>
      <c r="AX236">
        <f>SR_Levels!F235</f>
        <v>5161.8900000000003</v>
      </c>
      <c r="AY236">
        <f>SR_Levels!G235</f>
        <v>5135.8500000000004</v>
      </c>
      <c r="AZ236">
        <f>SR_Levels!H235</f>
        <v>0</v>
      </c>
      <c r="BA236">
        <f>SR_Levels!I235</f>
        <v>5193.3500000000004</v>
      </c>
      <c r="BB236">
        <f>SR_Levels!J235</f>
        <v>5205.3100000000004</v>
      </c>
      <c r="BC236">
        <f>SR_Levels!K235</f>
        <v>0</v>
      </c>
      <c r="BD236">
        <f>SR_Levels!L235</f>
        <v>0</v>
      </c>
      <c r="BE236">
        <f>ZigZag!E235</f>
        <v>0</v>
      </c>
      <c r="BF236">
        <f>ZigZag!F235</f>
        <v>0</v>
      </c>
      <c r="BG236">
        <f>ZigZag!G235</f>
        <v>5181.84</v>
      </c>
      <c r="BH236">
        <f>Dual_Tema!E235</f>
        <v>5183.1099999999997</v>
      </c>
      <c r="BI236">
        <f>Dual_Tema!F235</f>
        <v>5179.4799999999996</v>
      </c>
      <c r="BJ236">
        <f>Pinbar!E235</f>
        <v>0</v>
      </c>
      <c r="BK236">
        <f>SSA!E235</f>
        <v>5181.9837100000004</v>
      </c>
      <c r="BL236">
        <f>SSA!F235</f>
        <v>5181.0445799999998</v>
      </c>
      <c r="BN236" t="str">
        <f t="shared" si="424"/>
        <v>Green Candle</v>
      </c>
      <c r="BO236" s="34">
        <f t="shared" si="426"/>
        <v>1.0216279999459843E-3</v>
      </c>
      <c r="BP236" s="34">
        <f t="shared" si="428"/>
        <v>1.6387043414072267E-3</v>
      </c>
      <c r="BQ236" s="34">
        <f t="shared" si="436"/>
        <v>-1.2731579718971986E-4</v>
      </c>
      <c r="BR236" s="34">
        <f t="shared" si="438"/>
        <v>-9.7333448977043879E-4</v>
      </c>
      <c r="BS236" s="35">
        <f t="shared" si="427"/>
        <v>1.7019889772607044E-4</v>
      </c>
      <c r="BT236" s="35">
        <f t="shared" si="429"/>
        <v>1.3645623684532815E-4</v>
      </c>
      <c r="BU236" s="35">
        <f t="shared" si="437"/>
        <v>-7.0735251233022822E-6</v>
      </c>
      <c r="BV236" s="35">
        <f t="shared" si="439"/>
        <v>-4.0574530472348158E-5</v>
      </c>
      <c r="BW236" s="27">
        <v>96</v>
      </c>
      <c r="BX236">
        <f>F236-G236</f>
        <v>3.4499999999998181</v>
      </c>
      <c r="BY236">
        <f>ABS(F236-D235)</f>
        <v>2.069999999999709</v>
      </c>
      <c r="BZ236">
        <f>ABS(G236-D235)</f>
        <v>1.3800000000001091</v>
      </c>
      <c r="CA236">
        <f t="shared" si="405"/>
        <v>3.4499999999998181</v>
      </c>
      <c r="CB236">
        <f t="shared" si="430"/>
        <v>5.6899999999999249</v>
      </c>
      <c r="CC236">
        <f t="shared" si="433"/>
        <v>5.4056608219013977</v>
      </c>
      <c r="CD236">
        <f t="shared" si="431"/>
        <v>0.28433917809852716</v>
      </c>
      <c r="CE236">
        <f t="shared" si="434"/>
        <v>1</v>
      </c>
      <c r="CF236">
        <f t="shared" si="435"/>
        <v>13</v>
      </c>
      <c r="CG236" s="7" t="str">
        <f t="shared" si="432"/>
        <v>High Volatility Period</v>
      </c>
      <c r="CI236" s="27"/>
      <c r="CJ236" s="27"/>
      <c r="CK236" s="27"/>
      <c r="CL236" s="27"/>
      <c r="CM236" s="27"/>
      <c r="CN236" s="27"/>
      <c r="CO236" s="27"/>
      <c r="CP236" s="27"/>
      <c r="CQ236" s="27"/>
      <c r="CR236" s="27"/>
      <c r="CS236" s="27"/>
      <c r="CZ236" s="7" t="str">
        <f>IF(AND(D236&gt;BH236,D236&gt;E236),"Bullish Trigger","-----")</f>
        <v>Bullish Trigger</v>
      </c>
      <c r="DA236" s="7" t="str">
        <f>IF(AND(D236&lt;BI236,D236&lt;E236),"Bearish Trigger","-----")</f>
        <v>-----</v>
      </c>
      <c r="DB236" s="13" t="str">
        <f>IF(AND(W236=BE236,W236&gt;0,BE236&gt;0),"Important High","------")</f>
        <v>------</v>
      </c>
      <c r="DC236" s="13" t="str">
        <f>IF(AND(X236=BF236,X236&gt;0,BF236&gt;0),"Important Low","------")</f>
        <v>------</v>
      </c>
      <c r="DD236" s="7" t="str">
        <f>IF(AND(DB236="Important High",DC236="-----",BJ236=1),"Imp High Rej","-----")</f>
        <v>-----</v>
      </c>
      <c r="DE236" s="7" t="str">
        <f>IF(AND(DB236="-----",DC236="Important Low",BJ236=1),"Imp Low Rej","-----")</f>
        <v>-----</v>
      </c>
      <c r="DF236" s="7" t="str">
        <f>IF(Y236&gt;AM236,"Overbought",IF(Y236&gt;AO236,"Bullish Momentum",IF(Y236&gt;AQ236,"Flat Momentum","-----")))</f>
        <v>-----</v>
      </c>
      <c r="DG236" s="7" t="str">
        <f>IF(Y236&lt;AV236,"Oversold",IF(Y236&lt;AT236,"Bearish Momentum",IF(Y236&lt;AR236,"Flat Momentum","-----")))</f>
        <v>-----</v>
      </c>
      <c r="DH236" s="7" t="str">
        <f>IF(AND(DF236="Overbought",AD236=2),"Culminated Thrust","-----")</f>
        <v>-----</v>
      </c>
      <c r="DI236" s="7" t="str">
        <f>IF(AND(DG236="Oversold",AD236=5),"Culminated Thrust","-----")</f>
        <v>-----</v>
      </c>
      <c r="DJ236" s="14">
        <f>(Q236-$D236)/$D236</f>
        <v>3.0405340227268761E-3</v>
      </c>
      <c r="DK236" s="14">
        <f>(R236-$D236)/$D236</f>
        <v>2.4154496170392466E-3</v>
      </c>
      <c r="DL236" s="14">
        <f>(S236-$D236)/$D236</f>
        <v>4.0765535469681688E-3</v>
      </c>
      <c r="DM236" s="14">
        <f>(T236-$D236)/$D236</f>
        <v>-3.6443964269867318E-3</v>
      </c>
      <c r="DN236" s="14">
        <f>(U236-$D236)/$D236</f>
        <v>-1.3736422742268229E-3</v>
      </c>
      <c r="DO236" s="14">
        <f>(V236-$D236)/$D236</f>
        <v>-4.4643373912373061E-3</v>
      </c>
      <c r="DP236" s="14">
        <f t="shared" si="373"/>
        <v>4.0765535469681688E-3</v>
      </c>
      <c r="DQ236" s="14">
        <f t="shared" si="374"/>
        <v>3.0405340227268761E-3</v>
      </c>
      <c r="DR236" s="14">
        <f t="shared" si="375"/>
        <v>2.4154496170392466E-3</v>
      </c>
      <c r="DS236" s="14">
        <f t="shared" si="376"/>
        <v>-1.3736422742268229E-3</v>
      </c>
      <c r="DT236" s="14">
        <f t="shared" si="377"/>
        <v>-3.6443964269867318E-3</v>
      </c>
      <c r="DU236" s="14">
        <f t="shared" si="378"/>
        <v>-4.4643373912373061E-3</v>
      </c>
      <c r="DV236" t="str">
        <f>IF($D236&gt;Q236,"SUP","RES")</f>
        <v>RES</v>
      </c>
      <c r="DW236" t="str">
        <f>IF($D236&gt;R236,"SUP","RES")</f>
        <v>RES</v>
      </c>
      <c r="DX236" t="str">
        <f>IF($D236&gt;S236,"SUP","RES")</f>
        <v>RES</v>
      </c>
      <c r="DY236" t="str">
        <f>IF($D236&gt;T236,"SUP","RES")</f>
        <v>SUP</v>
      </c>
      <c r="DZ236" t="str">
        <f>IF($D236&gt;U236,"SUP","RES")</f>
        <v>SUP</v>
      </c>
      <c r="EA236" t="str">
        <f>IF($D236&gt;V236,"SUP","RES")</f>
        <v>SUP</v>
      </c>
      <c r="EB236" s="7">
        <f t="shared" si="379"/>
        <v>3</v>
      </c>
      <c r="EC236" s="7">
        <f t="shared" si="380"/>
        <v>3</v>
      </c>
      <c r="ED236" s="13" t="str">
        <f t="shared" si="381"/>
        <v>-----</v>
      </c>
      <c r="EE236" s="13" t="str">
        <f t="shared" si="382"/>
        <v>-----</v>
      </c>
      <c r="EF236" s="7">
        <f>IF(OR(ED236="All Sup",EE236="All Res"),"na",((D236-MIN(Q236:V236))/(MAX(Q236:V236)-MIN(Q236:V236))))</f>
        <v>0.52270160379489716</v>
      </c>
      <c r="EG236">
        <v>1.4999999999999999E-4</v>
      </c>
      <c r="EH236">
        <f>Q236*(1+$EG236)</f>
        <v>5199.8398590000006</v>
      </c>
      <c r="EI236">
        <f>Q236*(1-$EG236)</f>
        <v>5198.2801410000002</v>
      </c>
      <c r="EJ236">
        <f>R236*(1+$EG236)</f>
        <v>5196.599373</v>
      </c>
      <c r="EK236">
        <f>R236*(1-$EG236)</f>
        <v>5195.0406269999994</v>
      </c>
      <c r="EL236">
        <f>S236*(1+$EG236)</f>
        <v>5205.2106645000003</v>
      </c>
      <c r="EM236">
        <f>S236*(1-$EG236)</f>
        <v>5203.6493355000002</v>
      </c>
      <c r="EN236">
        <f>T236*(1+$EG236)</f>
        <v>5165.1846615000004</v>
      </c>
      <c r="EO236">
        <f>T236*(1-$EG236)</f>
        <v>5163.6353385000002</v>
      </c>
      <c r="EP236">
        <f>U236*(1+$EG236)</f>
        <v>5176.956427000001</v>
      </c>
      <c r="EQ236">
        <f>U236*(1-$EG236)</f>
        <v>5175.4035730000005</v>
      </c>
      <c r="ER236">
        <f>V236*(1+$EG236)</f>
        <v>5160.9340240000001</v>
      </c>
      <c r="ES236">
        <f>V236*(1-$EG236)</f>
        <v>5159.3859759999996</v>
      </c>
      <c r="ET236" s="7" t="str">
        <f t="shared" si="383"/>
        <v>-----</v>
      </c>
      <c r="EU236" s="7" t="str">
        <f t="shared" si="384"/>
        <v>-----</v>
      </c>
      <c r="EV236" s="7" t="str">
        <f t="shared" si="385"/>
        <v>-----</v>
      </c>
      <c r="EW236" s="7" t="str">
        <f t="shared" si="386"/>
        <v>-----</v>
      </c>
      <c r="EX236" s="7" t="str">
        <f t="shared" si="387"/>
        <v>-----</v>
      </c>
      <c r="EY236" s="7" t="str">
        <f t="shared" si="388"/>
        <v>-----</v>
      </c>
      <c r="EZ236">
        <f t="shared" si="406"/>
        <v>41</v>
      </c>
      <c r="FA236">
        <f t="shared" si="407"/>
        <v>34</v>
      </c>
      <c r="FB236">
        <f t="shared" si="408"/>
        <v>234</v>
      </c>
      <c r="FC236">
        <f t="shared" si="409"/>
        <v>234</v>
      </c>
      <c r="FD236">
        <f t="shared" si="410"/>
        <v>2</v>
      </c>
      <c r="FE236">
        <f t="shared" si="411"/>
        <v>234</v>
      </c>
      <c r="FF236">
        <f t="shared" si="412"/>
        <v>7</v>
      </c>
      <c r="FG236">
        <f t="shared" si="413"/>
        <v>11</v>
      </c>
      <c r="FH236">
        <f t="shared" si="414"/>
        <v>0</v>
      </c>
      <c r="FI236">
        <f t="shared" si="415"/>
        <v>0</v>
      </c>
      <c r="FJ236">
        <f t="shared" si="416"/>
        <v>6</v>
      </c>
      <c r="FK236">
        <f t="shared" si="417"/>
        <v>0</v>
      </c>
      <c r="FL236" s="7" t="str">
        <f t="shared" si="389"/>
        <v>-----</v>
      </c>
      <c r="FM236" s="7" t="str">
        <f t="shared" si="390"/>
        <v>-----</v>
      </c>
      <c r="FN236" s="7" t="str">
        <f t="shared" si="391"/>
        <v>-----</v>
      </c>
      <c r="FO236" s="7" t="str">
        <f t="shared" si="392"/>
        <v>-----</v>
      </c>
      <c r="FP236" s="7" t="str">
        <f t="shared" si="393"/>
        <v>-----</v>
      </c>
      <c r="FQ236" s="7" t="str">
        <f t="shared" si="394"/>
        <v>-----</v>
      </c>
      <c r="FR236" s="13" t="str">
        <f>IF(FL236="-----","-----",(D236-Q236)/Q236)</f>
        <v>-----</v>
      </c>
      <c r="FS236" s="13" t="str">
        <f>IF(FM236="-----","-----",(Q236-R236)/R236)</f>
        <v>-----</v>
      </c>
      <c r="FT236" s="13" t="str">
        <f>IF(FN236="-----","-----",(R236-S236)/S236)</f>
        <v>-----</v>
      </c>
      <c r="FU236" s="13" t="str">
        <f>IF(FO236="-----","-----",(S236-T236)/T236)</f>
        <v>-----</v>
      </c>
      <c r="FV236" s="13" t="str">
        <f>IF(FP236="-----","-----",(T236-U236)/U236)</f>
        <v>-----</v>
      </c>
      <c r="FW236" s="13" t="str">
        <f>IF(FQ236="-----","-----",(U236-V236)/V236)</f>
        <v>-----</v>
      </c>
      <c r="FX236" s="7" t="str">
        <f t="shared" si="395"/>
        <v>-----</v>
      </c>
      <c r="FY236" s="7" t="str">
        <f t="shared" si="396"/>
        <v>-----</v>
      </c>
      <c r="FZ236" s="7" t="str">
        <f t="shared" si="397"/>
        <v>-----</v>
      </c>
      <c r="GA236" s="7" t="str">
        <f t="shared" si="398"/>
        <v>-----</v>
      </c>
      <c r="GB236" s="7" t="str">
        <f t="shared" si="399"/>
        <v>-----</v>
      </c>
      <c r="GC236" s="7" t="str">
        <f t="shared" si="400"/>
        <v>-----</v>
      </c>
      <c r="GD236" s="7" t="str">
        <f>IF(AND(BG236&gt;AA236,BG235&gt;AA235,BG234&gt;AA234,BG233&gt;AA233,BG232&gt;AA232,BG231&gt;AA231,BG230&gt;AA230,BG229&gt;AA229,BG228&gt;AA228,BG227&gt;AA227,BG226&gt;AA226,BG225&gt;AA225),"Bullish",IF(AND(BG236&lt;AA236,BG235&lt;AA235,BG234&lt;AA234,BG233&lt;AA233,BG232&lt;AA232,BG231&lt;AA231,BG230&lt;AA230,BG229&lt;AA229,BG228&lt;AA228,BG227&lt;AA227,BG226&lt;AA226,BG225&lt;AA225),"Bearish","-----"))</f>
        <v>Bearish</v>
      </c>
      <c r="GE236">
        <f>(Z236-BG236)/BG236</f>
        <v>-7.5455822642147468E-4</v>
      </c>
      <c r="GI236" s="7" t="str">
        <f>IF(Y236&gt;Z236,"Bullish","Bearish")</f>
        <v>Bullish</v>
      </c>
      <c r="GJ236" s="19" t="str">
        <f>IF(AND(D236&gt;Y236,D235&lt;Y235),"TEMA crossover","-----")</f>
        <v>-----</v>
      </c>
      <c r="GK236" s="19" t="str">
        <f>IF(AND(D236&lt;Y236,D235&gt;Y235),"TEMA crossunder","-----")</f>
        <v>-----</v>
      </c>
      <c r="GL236" s="20" t="str">
        <f>IF(GD236="Bearish","YES","-----")</f>
        <v>YES</v>
      </c>
      <c r="GM236" s="20" t="str">
        <f>IF(GH236="Reverse to Bearish","YES","-----")</f>
        <v>-----</v>
      </c>
      <c r="GN236" s="20" t="str">
        <f>IF(AND(GI236="Bullish",GI235="Bullish",GI234="Bullish",GI233="Bullish"),"YES","-----")</f>
        <v>YES</v>
      </c>
      <c r="GO236" s="20" t="str">
        <f>IF(OR(GK236="TEMA crossunder",GK235="TEMA crossunder",GK234="TEMA crossunder",GK233="TEMA crossunder"),"YES","-----")</f>
        <v>-----</v>
      </c>
      <c r="GP236" s="20" t="str">
        <f>IF(GD236="Bullish","YES","-----")</f>
        <v>-----</v>
      </c>
      <c r="GQ236" s="20" t="str">
        <f>IF(GH236="Reverse to Bullish","YES","-----")</f>
        <v>-----</v>
      </c>
      <c r="GR236" s="20" t="str">
        <f>IF(AND(GI236="Bearish",GI235="Bearish",GI234="Bearish",GI233="Bearish"),"YES","-----")</f>
        <v>-----</v>
      </c>
      <c r="GS236" s="20" t="str">
        <f>IF(OR(GJ236="TEMA crossover",GJ235="TEMA crossover",GJ234="TEMA crossover",GJ233="TEMA crossover"),"YES","-----")</f>
        <v>YES</v>
      </c>
      <c r="GT236" s="20" t="str">
        <f t="shared" si="418"/>
        <v>-----</v>
      </c>
      <c r="GU236" s="20" t="str">
        <f t="shared" si="419"/>
        <v>-----</v>
      </c>
      <c r="GV236" s="20" t="str">
        <f t="shared" si="420"/>
        <v>-----</v>
      </c>
      <c r="GW236" s="20" t="str">
        <f t="shared" si="421"/>
        <v>-----</v>
      </c>
      <c r="GX236" s="20" t="str">
        <f t="shared" si="422"/>
        <v>-----</v>
      </c>
      <c r="GY236" s="20" t="str">
        <f t="shared" si="423"/>
        <v>-----</v>
      </c>
      <c r="GZ236" s="7" t="str">
        <f>IF(G236&gt;BH236,"YES","-----")</f>
        <v>-----</v>
      </c>
      <c r="HA236" s="7" t="str">
        <f>IF(F236&lt;BI236,"YES","-----")</f>
        <v>-----</v>
      </c>
      <c r="HB236">
        <f>BH236-BI236</f>
        <v>3.6300000000001091</v>
      </c>
      <c r="HI236">
        <f t="shared" si="401"/>
        <v>-2.503710000000865</v>
      </c>
      <c r="HJ236">
        <f t="shared" si="402"/>
        <v>1.1262899999992442</v>
      </c>
      <c r="HK236" s="7"/>
      <c r="HL236" s="7"/>
      <c r="HM236" s="7"/>
      <c r="HN236" s="7"/>
      <c r="HO236" s="7"/>
      <c r="HP236" s="7"/>
      <c r="HQ236" s="28">
        <f t="shared" si="425"/>
        <v>0.93913000000065949</v>
      </c>
      <c r="HR236" s="28" t="str">
        <f t="shared" si="403"/>
        <v>Bull</v>
      </c>
      <c r="HS236">
        <f t="shared" si="404"/>
        <v>0.93913000000065949</v>
      </c>
    </row>
    <row r="237" spans="1:227" x14ac:dyDescent="0.55000000000000004">
      <c r="A237">
        <f>Validation!A236</f>
        <v>1772098800</v>
      </c>
      <c r="B237" t="str">
        <f>Price!B236</f>
        <v>XAUUSD</v>
      </c>
      <c r="C237" t="str">
        <f>Price!C236</f>
        <v>M5</v>
      </c>
      <c r="D237">
        <f>Price!D236</f>
        <v>5181.5</v>
      </c>
      <c r="E237">
        <f>Price!E236</f>
        <v>5183.07</v>
      </c>
      <c r="F237">
        <f>Price!F236</f>
        <v>5183.55</v>
      </c>
      <c r="G237">
        <f>Price!G236</f>
        <v>5180.3599999999997</v>
      </c>
      <c r="H237">
        <f>Price!H236</f>
        <v>292</v>
      </c>
      <c r="I237">
        <f>Diagonals!E236</f>
        <v>5189.21</v>
      </c>
      <c r="J237">
        <f>Diagonals!F236</f>
        <v>0</v>
      </c>
      <c r="K237">
        <f>Diagonals!G236</f>
        <v>0</v>
      </c>
      <c r="L237">
        <f>Diagonals!H236</f>
        <v>5164.29</v>
      </c>
      <c r="M237">
        <f>Diagonals!I236</f>
        <v>0</v>
      </c>
      <c r="N237">
        <f>Diagonals!J236</f>
        <v>0</v>
      </c>
      <c r="O237">
        <f>Diagonals!K236</f>
        <v>0</v>
      </c>
      <c r="P237">
        <f>Diagonals!L236</f>
        <v>0</v>
      </c>
      <c r="Q237">
        <f>Trendlines!E236</f>
        <v>5199.07</v>
      </c>
      <c r="R237">
        <f>Trendlines!F236</f>
        <v>5195.79</v>
      </c>
      <c r="S237">
        <f>Trendlines!G236</f>
        <v>5204.41</v>
      </c>
      <c r="T237">
        <f>Trendlines!H236</f>
        <v>5164.4799999999996</v>
      </c>
      <c r="U237">
        <f>Trendlines!I236</f>
        <v>5176.2</v>
      </c>
      <c r="V237">
        <f>Trendlines!J236</f>
        <v>5160.2</v>
      </c>
      <c r="W237">
        <f>Trendlines!K236</f>
        <v>0</v>
      </c>
      <c r="X237">
        <f>Trendlines!L236</f>
        <v>0</v>
      </c>
      <c r="Y237">
        <f>Tema_Hrma_Smma!E236</f>
        <v>5182.18</v>
      </c>
      <c r="Z237">
        <f>Tema_Hrma_Smma!F236</f>
        <v>5178.6400000000003</v>
      </c>
      <c r="AA237">
        <f>Tema_Hrma_Smma!G236</f>
        <v>5185.6400000000003</v>
      </c>
      <c r="AB237">
        <f>ZScore!H236</f>
        <v>-1</v>
      </c>
      <c r="AC237">
        <f>ZScore!I236</f>
        <v>0.50602999999999998</v>
      </c>
      <c r="AD237">
        <f>ZScore!J236</f>
        <v>3</v>
      </c>
      <c r="AE237">
        <f>HA!E236</f>
        <v>5181.05</v>
      </c>
      <c r="AF237">
        <f>HA!F236</f>
        <v>5183.55</v>
      </c>
      <c r="AG237">
        <f>HA!G236</f>
        <v>5180.3599999999997</v>
      </c>
      <c r="AH237">
        <f>HA!H236</f>
        <v>5182.12</v>
      </c>
      <c r="AI237">
        <f>HA!I236</f>
        <v>1</v>
      </c>
      <c r="AJ237">
        <f>HA!J236</f>
        <v>1.07</v>
      </c>
      <c r="AK237">
        <f>HA!K236</f>
        <v>-0.67230999999999996</v>
      </c>
      <c r="AL237">
        <f>HA!L236</f>
        <v>4</v>
      </c>
      <c r="AM237">
        <f>KC!E236</f>
        <v>5207.08961</v>
      </c>
      <c r="AN237">
        <f>KC!F236</f>
        <v>5200.8340600000001</v>
      </c>
      <c r="AO237">
        <f>KC!G236</f>
        <v>5194.5784999999996</v>
      </c>
      <c r="AP237">
        <f>KC!H236</f>
        <v>5188.3229499999998</v>
      </c>
      <c r="AQ237">
        <f>KC!I236</f>
        <v>5182.0673900000002</v>
      </c>
      <c r="AR237">
        <f>KC!J236</f>
        <v>5176.3741200000004</v>
      </c>
      <c r="AS237">
        <f>KC!K236</f>
        <v>5170.1185599999999</v>
      </c>
      <c r="AT237">
        <f>KC!L236</f>
        <v>5163.86301</v>
      </c>
      <c r="AU237">
        <f>KC!M236</f>
        <v>5157.6074500000004</v>
      </c>
      <c r="AV237">
        <f>KC!N236</f>
        <v>5151.3518999999997</v>
      </c>
      <c r="AW237">
        <f>SR_Levels!E236</f>
        <v>5178.6000000000004</v>
      </c>
      <c r="AX237">
        <f>SR_Levels!F236</f>
        <v>5161.8900000000003</v>
      </c>
      <c r="AY237">
        <f>SR_Levels!G236</f>
        <v>5135.8500000000004</v>
      </c>
      <c r="AZ237">
        <f>SR_Levels!H236</f>
        <v>0</v>
      </c>
      <c r="BA237">
        <f>SR_Levels!I236</f>
        <v>5193.3500000000004</v>
      </c>
      <c r="BB237">
        <f>SR_Levels!J236</f>
        <v>5205.3100000000004</v>
      </c>
      <c r="BC237">
        <f>SR_Levels!K236</f>
        <v>0</v>
      </c>
      <c r="BD237">
        <f>SR_Levels!L236</f>
        <v>0</v>
      </c>
      <c r="BE237">
        <f>ZigZag!E236</f>
        <v>0</v>
      </c>
      <c r="BF237">
        <f>ZigZag!F236</f>
        <v>0</v>
      </c>
      <c r="BG237">
        <f>ZigZag!G236</f>
        <v>5181.83</v>
      </c>
      <c r="BH237">
        <f>Dual_Tema!E236</f>
        <v>5183.66</v>
      </c>
      <c r="BI237">
        <f>Dual_Tema!F236</f>
        <v>5180.45</v>
      </c>
      <c r="BJ237">
        <f>Pinbar!E236</f>
        <v>0</v>
      </c>
      <c r="BK237">
        <f>SSA!E236</f>
        <v>5183.3785699999999</v>
      </c>
      <c r="BL237">
        <f>SSA!F236</f>
        <v>5182.2115700000004</v>
      </c>
      <c r="BN237" t="str">
        <f t="shared" si="424"/>
        <v>Red Candle</v>
      </c>
      <c r="BO237" s="34">
        <f t="shared" si="426"/>
        <v>-2.7018472915973923E-5</v>
      </c>
      <c r="BP237" s="34">
        <f t="shared" si="428"/>
        <v>1.3953632196170851E-3</v>
      </c>
      <c r="BQ237" s="34">
        <f t="shared" si="436"/>
        <v>-1.5377263232538851E-3</v>
      </c>
      <c r="BR237" s="34">
        <f t="shared" si="438"/>
        <v>-9.6211503348120342E-4</v>
      </c>
      <c r="BS237" s="35">
        <f t="shared" si="427"/>
        <v>-4.5031295144992711E-6</v>
      </c>
      <c r="BT237" s="35">
        <f t="shared" si="429"/>
        <v>1.1620596847561337E-4</v>
      </c>
      <c r="BU237" s="35">
        <f t="shared" si="437"/>
        <v>-8.549133639701445E-5</v>
      </c>
      <c r="BV237" s="35">
        <f t="shared" si="439"/>
        <v>-4.0106619175972469E-5</v>
      </c>
      <c r="BW237" s="27">
        <v>96</v>
      </c>
      <c r="BX237">
        <f>F237-G237</f>
        <v>3.1900000000005093</v>
      </c>
      <c r="BY237">
        <f>ABS(F237-D236)</f>
        <v>0.25</v>
      </c>
      <c r="BZ237">
        <f>ABS(G237-D236)</f>
        <v>2.9400000000005093</v>
      </c>
      <c r="CA237">
        <f t="shared" si="405"/>
        <v>3.1900000000005093</v>
      </c>
      <c r="CB237">
        <f t="shared" si="430"/>
        <v>5.2328571428570934</v>
      </c>
      <c r="CC237">
        <f t="shared" si="433"/>
        <v>5.247399334622763</v>
      </c>
      <c r="CD237">
        <f t="shared" si="431"/>
        <v>-1.4542191765669621E-2</v>
      </c>
      <c r="CE237">
        <f t="shared" si="434"/>
        <v>-1</v>
      </c>
      <c r="CF237">
        <f t="shared" si="435"/>
        <v>-1</v>
      </c>
      <c r="CG237" s="7" t="str">
        <f t="shared" si="432"/>
        <v>-----</v>
      </c>
      <c r="CI237" s="27"/>
      <c r="CJ237" s="27"/>
      <c r="CK237" s="27"/>
      <c r="CL237" s="27"/>
      <c r="CM237" s="27"/>
      <c r="CN237" s="27"/>
      <c r="CO237" s="27"/>
      <c r="CP237" s="27"/>
      <c r="CQ237" s="27"/>
      <c r="CR237" s="27"/>
      <c r="CS237" s="27"/>
      <c r="CZ237" s="7" t="str">
        <f>IF(AND(D237&gt;BH237,D237&gt;E237),"Bullish Trigger","-----")</f>
        <v>-----</v>
      </c>
      <c r="DA237" s="7" t="str">
        <f>IF(AND(D237&lt;BI237,D237&lt;E237),"Bearish Trigger","-----")</f>
        <v>-----</v>
      </c>
      <c r="DB237" s="13" t="str">
        <f>IF(AND(W237=BE237,W237&gt;0,BE237&gt;0),"Important High","------")</f>
        <v>------</v>
      </c>
      <c r="DC237" s="13" t="str">
        <f>IF(AND(X237=BF237,X237&gt;0,BF237&gt;0),"Important Low","------")</f>
        <v>------</v>
      </c>
      <c r="DD237" s="7" t="str">
        <f>IF(AND(DB237="Important High",DC237="-----",BJ237=1),"Imp High Rej","-----")</f>
        <v>-----</v>
      </c>
      <c r="DE237" s="7" t="str">
        <f>IF(AND(DB237="-----",DC237="Important Low",BJ237=1),"Imp Low Rej","-----")</f>
        <v>-----</v>
      </c>
      <c r="DF237" s="7" t="str">
        <f>IF(Y237&gt;AM237,"Overbought",IF(Y237&gt;AO237,"Bullish Momentum",IF(Y237&gt;AQ237,"Flat Momentum","-----")))</f>
        <v>Flat Momentum</v>
      </c>
      <c r="DG237" s="7" t="str">
        <f>IF(Y237&lt;AV237,"Oversold",IF(Y237&lt;AT237,"Bearish Momentum",IF(Y237&lt;AR237,"Flat Momentum","-----")))</f>
        <v>-----</v>
      </c>
      <c r="DH237" s="7" t="str">
        <f>IF(AND(DF237="Overbought",AD237=2),"Culminated Thrust","-----")</f>
        <v>-----</v>
      </c>
      <c r="DI237" s="7" t="str">
        <f>IF(AND(DG237="Oversold",AD237=5),"Culminated Thrust","-----")</f>
        <v>-----</v>
      </c>
      <c r="DJ237" s="14">
        <f>(Q237-$D237)/$D237</f>
        <v>3.3909099681558833E-3</v>
      </c>
      <c r="DK237" s="14">
        <f>(R237-$D237)/$D237</f>
        <v>2.7578886422850455E-3</v>
      </c>
      <c r="DL237" s="14">
        <f>(S237-$D237)/$D237</f>
        <v>4.4214995657627819E-3</v>
      </c>
      <c r="DM237" s="14">
        <f>(T237-$D237)/$D237</f>
        <v>-3.2847630994886495E-3</v>
      </c>
      <c r="DN237" s="14">
        <f>(U237-$D237)/$D237</f>
        <v>-1.0228698253401875E-3</v>
      </c>
      <c r="DO237" s="14">
        <f>(V237-$D237)/$D237</f>
        <v>-4.1107787320274402E-3</v>
      </c>
      <c r="DP237" s="14">
        <f t="shared" si="373"/>
        <v>4.4214995657627819E-3</v>
      </c>
      <c r="DQ237" s="14">
        <f t="shared" si="374"/>
        <v>3.3909099681558833E-3</v>
      </c>
      <c r="DR237" s="14">
        <f t="shared" si="375"/>
        <v>2.7578886422850455E-3</v>
      </c>
      <c r="DS237" s="14">
        <f t="shared" si="376"/>
        <v>-1.0228698253401875E-3</v>
      </c>
      <c r="DT237" s="14">
        <f t="shared" si="377"/>
        <v>-3.2847630994886495E-3</v>
      </c>
      <c r="DU237" s="14">
        <f t="shared" si="378"/>
        <v>-4.1107787320274402E-3</v>
      </c>
      <c r="DV237" t="str">
        <f>IF($D237&gt;Q237,"SUP","RES")</f>
        <v>RES</v>
      </c>
      <c r="DW237" t="str">
        <f>IF($D237&gt;R237,"SUP","RES")</f>
        <v>RES</v>
      </c>
      <c r="DX237" t="str">
        <f>IF($D237&gt;S237,"SUP","RES")</f>
        <v>RES</v>
      </c>
      <c r="DY237" t="str">
        <f>IF($D237&gt;T237,"SUP","RES")</f>
        <v>SUP</v>
      </c>
      <c r="DZ237" t="str">
        <f>IF($D237&gt;U237,"SUP","RES")</f>
        <v>SUP</v>
      </c>
      <c r="EA237" t="str">
        <f>IF($D237&gt;V237,"SUP","RES")</f>
        <v>SUP</v>
      </c>
      <c r="EB237" s="7">
        <f t="shared" si="379"/>
        <v>3</v>
      </c>
      <c r="EC237" s="7">
        <f t="shared" si="380"/>
        <v>3</v>
      </c>
      <c r="ED237" s="13" t="str">
        <f t="shared" si="381"/>
        <v>-----</v>
      </c>
      <c r="EE237" s="13" t="str">
        <f t="shared" si="382"/>
        <v>-----</v>
      </c>
      <c r="EF237" s="7">
        <f>IF(OR(ED237="All Sup",EE237="All Res"),"na",((D237-MIN(Q237:V237))/(MAX(Q237:V237)-MIN(Q237:V237))))</f>
        <v>0.48179144989821682</v>
      </c>
      <c r="EG237">
        <v>1.4999999999999999E-4</v>
      </c>
      <c r="EH237">
        <f>Q237*(1+$EG237)</f>
        <v>5199.8498605000004</v>
      </c>
      <c r="EI237">
        <f>Q237*(1-$EG237)</f>
        <v>5198.2901394999999</v>
      </c>
      <c r="EJ237">
        <f>R237*(1+$EG237)</f>
        <v>5196.5693685000006</v>
      </c>
      <c r="EK237">
        <f>R237*(1-$EG237)</f>
        <v>5195.0106315000003</v>
      </c>
      <c r="EL237">
        <f>S237*(1+$EG237)</f>
        <v>5205.1906615000007</v>
      </c>
      <c r="EM237">
        <f>S237*(1-$EG237)</f>
        <v>5203.6293384999999</v>
      </c>
      <c r="EN237">
        <f>T237*(1+$EG237)</f>
        <v>5165.254672</v>
      </c>
      <c r="EO237">
        <f>T237*(1-$EG237)</f>
        <v>5163.705328</v>
      </c>
      <c r="EP237">
        <f>U237*(1+$EG237)</f>
        <v>5176.9764300000006</v>
      </c>
      <c r="EQ237">
        <f>U237*(1-$EG237)</f>
        <v>5175.4235699999999</v>
      </c>
      <c r="ER237">
        <f>V237*(1+$EG237)</f>
        <v>5160.9740300000003</v>
      </c>
      <c r="ES237">
        <f>V237*(1-$EG237)</f>
        <v>5159.4259700000002</v>
      </c>
      <c r="ET237" s="7" t="str">
        <f t="shared" si="383"/>
        <v>-----</v>
      </c>
      <c r="EU237" s="7" t="str">
        <f t="shared" si="384"/>
        <v>-----</v>
      </c>
      <c r="EV237" s="7" t="str">
        <f t="shared" si="385"/>
        <v>-----</v>
      </c>
      <c r="EW237" s="7" t="str">
        <f t="shared" si="386"/>
        <v>-----</v>
      </c>
      <c r="EX237" s="7" t="str">
        <f t="shared" si="387"/>
        <v>-----</v>
      </c>
      <c r="EY237" s="7" t="str">
        <f t="shared" si="388"/>
        <v>-----</v>
      </c>
      <c r="EZ237">
        <f t="shared" si="406"/>
        <v>42</v>
      </c>
      <c r="FA237">
        <f t="shared" si="407"/>
        <v>35</v>
      </c>
      <c r="FB237">
        <f t="shared" si="408"/>
        <v>235</v>
      </c>
      <c r="FC237">
        <f t="shared" si="409"/>
        <v>235</v>
      </c>
      <c r="FD237">
        <f t="shared" si="410"/>
        <v>3</v>
      </c>
      <c r="FE237">
        <f t="shared" si="411"/>
        <v>235</v>
      </c>
      <c r="FF237">
        <f t="shared" si="412"/>
        <v>7</v>
      </c>
      <c r="FG237">
        <f t="shared" si="413"/>
        <v>11</v>
      </c>
      <c r="FH237">
        <f t="shared" si="414"/>
        <v>0</v>
      </c>
      <c r="FI237">
        <f t="shared" si="415"/>
        <v>0</v>
      </c>
      <c r="FJ237">
        <f t="shared" si="416"/>
        <v>6</v>
      </c>
      <c r="FK237">
        <f t="shared" si="417"/>
        <v>0</v>
      </c>
      <c r="FL237" s="7" t="str">
        <f t="shared" si="389"/>
        <v>-----</v>
      </c>
      <c r="FM237" s="7" t="str">
        <f t="shared" si="390"/>
        <v>-----</v>
      </c>
      <c r="FN237" s="7" t="str">
        <f t="shared" si="391"/>
        <v>-----</v>
      </c>
      <c r="FO237" s="7" t="str">
        <f t="shared" si="392"/>
        <v>-----</v>
      </c>
      <c r="FP237" s="7" t="str">
        <f t="shared" si="393"/>
        <v>-----</v>
      </c>
      <c r="FQ237" s="7" t="str">
        <f t="shared" si="394"/>
        <v>-----</v>
      </c>
      <c r="FR237" s="13" t="str">
        <f>IF(FL237="-----","-----",(D237-Q237)/Q237)</f>
        <v>-----</v>
      </c>
      <c r="FS237" s="13" t="str">
        <f>IF(FM237="-----","-----",(Q237-R237)/R237)</f>
        <v>-----</v>
      </c>
      <c r="FT237" s="13" t="str">
        <f>IF(FN237="-----","-----",(R237-S237)/S237)</f>
        <v>-----</v>
      </c>
      <c r="FU237" s="13" t="str">
        <f>IF(FO237="-----","-----",(S237-T237)/T237)</f>
        <v>-----</v>
      </c>
      <c r="FV237" s="13" t="str">
        <f>IF(FP237="-----","-----",(T237-U237)/U237)</f>
        <v>-----</v>
      </c>
      <c r="FW237" s="13" t="str">
        <f>IF(FQ237="-----","-----",(U237-V237)/V237)</f>
        <v>-----</v>
      </c>
      <c r="FX237" s="7" t="str">
        <f t="shared" si="395"/>
        <v>-----</v>
      </c>
      <c r="FY237" s="7" t="str">
        <f t="shared" si="396"/>
        <v>-----</v>
      </c>
      <c r="FZ237" s="7" t="str">
        <f t="shared" si="397"/>
        <v>-----</v>
      </c>
      <c r="GA237" s="7" t="str">
        <f t="shared" si="398"/>
        <v>-----</v>
      </c>
      <c r="GB237" s="7" t="str">
        <f t="shared" si="399"/>
        <v>-----</v>
      </c>
      <c r="GC237" s="7" t="str">
        <f t="shared" si="400"/>
        <v>-----</v>
      </c>
      <c r="GD237" s="7" t="str">
        <f>IF(AND(BG237&gt;AA237,BG236&gt;AA236,BG235&gt;AA235,BG234&gt;AA234,BG233&gt;AA233,BG232&gt;AA232,BG231&gt;AA231,BG230&gt;AA230,BG229&gt;AA229,BG228&gt;AA228,BG227&gt;AA227,BG226&gt;AA226),"Bullish",IF(AND(BG237&lt;AA237,BG236&lt;AA236,BG235&lt;AA235,BG234&lt;AA234,BG233&lt;AA233,BG232&lt;AA232,BG231&lt;AA231,BG230&lt;AA230,BG229&lt;AA229,BG228&lt;AA228,BG227&lt;AA227,BG226&lt;AA226),"Bearish","-----"))</f>
        <v>Bearish</v>
      </c>
      <c r="GE237">
        <f>(Z237-BG237)/BG237</f>
        <v>-6.1561263105883439E-4</v>
      </c>
      <c r="GI237" s="7" t="str">
        <f>IF(Y237&gt;Z237,"Bullish","Bearish")</f>
        <v>Bullish</v>
      </c>
      <c r="GJ237" s="19" t="str">
        <f>IF(AND(D237&gt;Y237,D236&lt;Y236),"TEMA crossover","-----")</f>
        <v>-----</v>
      </c>
      <c r="GK237" s="19" t="str">
        <f>IF(AND(D237&lt;Y237,D236&gt;Y236),"TEMA crossunder","-----")</f>
        <v>TEMA crossunder</v>
      </c>
      <c r="GL237" s="20" t="str">
        <f>IF(GD237="Bearish","YES","-----")</f>
        <v>YES</v>
      </c>
      <c r="GM237" s="20" t="str">
        <f>IF(GH237="Reverse to Bearish","YES","-----")</f>
        <v>-----</v>
      </c>
      <c r="GN237" s="20" t="str">
        <f>IF(AND(GI237="Bullish",GI236="Bullish",GI235="Bullish",GI234="Bullish"),"YES","-----")</f>
        <v>YES</v>
      </c>
      <c r="GO237" s="20" t="str">
        <f>IF(OR(GK237="TEMA crossunder",GK236="TEMA crossunder",GK235="TEMA crossunder",GK234="TEMA crossunder"),"YES","-----")</f>
        <v>YES</v>
      </c>
      <c r="GP237" s="20" t="str">
        <f>IF(GD237="Bullish","YES","-----")</f>
        <v>-----</v>
      </c>
      <c r="GQ237" s="20" t="str">
        <f>IF(GH237="Reverse to Bullish","YES","-----")</f>
        <v>-----</v>
      </c>
      <c r="GR237" s="20" t="str">
        <f>IF(AND(GI237="Bearish",GI236="Bearish",GI235="Bearish",GI234="Bearish"),"YES","-----")</f>
        <v>-----</v>
      </c>
      <c r="GS237" s="20" t="str">
        <f>IF(OR(GJ237="TEMA crossover",GJ236="TEMA crossover",GJ235="TEMA crossover",GJ234="TEMA crossover"),"YES","-----")</f>
        <v>YES</v>
      </c>
      <c r="GT237" s="20" t="str">
        <f t="shared" si="418"/>
        <v>-----</v>
      </c>
      <c r="GU237" s="20" t="str">
        <f t="shared" si="419"/>
        <v>-----</v>
      </c>
      <c r="GV237" s="20" t="str">
        <f t="shared" si="420"/>
        <v>-----</v>
      </c>
      <c r="GW237" s="20" t="str">
        <f t="shared" si="421"/>
        <v>-----</v>
      </c>
      <c r="GX237" s="20" t="str">
        <f t="shared" si="422"/>
        <v>-----</v>
      </c>
      <c r="GY237" s="20" t="str">
        <f t="shared" si="423"/>
        <v>-----</v>
      </c>
      <c r="GZ237" s="7" t="str">
        <f>IF(G237&gt;BH237,"YES","-----")</f>
        <v>-----</v>
      </c>
      <c r="HA237" s="7" t="str">
        <f>IF(F237&lt;BI237,"YES","-----")</f>
        <v>-----</v>
      </c>
      <c r="HB237">
        <f>BH237-BI237</f>
        <v>3.2100000000000364</v>
      </c>
      <c r="HI237">
        <f t="shared" si="401"/>
        <v>-2.9285700000000361</v>
      </c>
      <c r="HJ237">
        <f t="shared" si="402"/>
        <v>0.28143000000000029</v>
      </c>
      <c r="HK237" s="7"/>
      <c r="HL237" s="7"/>
      <c r="HM237" s="7"/>
      <c r="HN237" s="7"/>
      <c r="HO237" s="7"/>
      <c r="HP237" s="7"/>
      <c r="HQ237" s="28">
        <f t="shared" si="425"/>
        <v>1.1669999999994616</v>
      </c>
      <c r="HR237" s="28" t="str">
        <f t="shared" si="403"/>
        <v>Bull</v>
      </c>
      <c r="HS237">
        <f t="shared" si="404"/>
        <v>1.1669999999994616</v>
      </c>
    </row>
    <row r="238" spans="1:227" x14ac:dyDescent="0.55000000000000004">
      <c r="A238">
        <f>Validation!A237</f>
        <v>1772099100</v>
      </c>
      <c r="B238" t="str">
        <f>Price!B237</f>
        <v>XAUUSD</v>
      </c>
      <c r="C238" t="str">
        <f>Price!C237</f>
        <v>M5</v>
      </c>
      <c r="D238">
        <f>Price!D237</f>
        <v>5184.6400000000003</v>
      </c>
      <c r="E238">
        <f>Price!E237</f>
        <v>5181.55</v>
      </c>
      <c r="F238">
        <f>Price!F237</f>
        <v>5185.2700000000004</v>
      </c>
      <c r="G238">
        <f>Price!G237</f>
        <v>5181.55</v>
      </c>
      <c r="H238">
        <f>Price!H237</f>
        <v>361</v>
      </c>
      <c r="I238">
        <f>Diagonals!E237</f>
        <v>5189.3900000000003</v>
      </c>
      <c r="J238">
        <f>Diagonals!F237</f>
        <v>0</v>
      </c>
      <c r="K238">
        <f>Diagonals!G237</f>
        <v>0</v>
      </c>
      <c r="L238">
        <f>Diagonals!H237</f>
        <v>5163.96</v>
      </c>
      <c r="M238">
        <f>Diagonals!I237</f>
        <v>0</v>
      </c>
      <c r="N238">
        <f>Diagonals!J237</f>
        <v>0</v>
      </c>
      <c r="O238">
        <f>Diagonals!K237</f>
        <v>0</v>
      </c>
      <c r="P238">
        <f>Diagonals!L237</f>
        <v>0</v>
      </c>
      <c r="Q238">
        <f>Trendlines!E237</f>
        <v>5199.08</v>
      </c>
      <c r="R238">
        <f>Trendlines!F237</f>
        <v>5195.76</v>
      </c>
      <c r="S238">
        <f>Trendlines!G237</f>
        <v>5204.3999999999996</v>
      </c>
      <c r="T238">
        <f>Trendlines!H237</f>
        <v>5164.5600000000004</v>
      </c>
      <c r="U238">
        <f>Trendlines!I237</f>
        <v>5176.22</v>
      </c>
      <c r="V238">
        <f>Trendlines!J237</f>
        <v>5160.24</v>
      </c>
      <c r="W238">
        <f>Trendlines!K237</f>
        <v>0</v>
      </c>
      <c r="X238">
        <f>Trendlines!L237</f>
        <v>0</v>
      </c>
      <c r="Y238">
        <f>Tema_Hrma_Smma!E237</f>
        <v>5183.45</v>
      </c>
      <c r="Z238">
        <f>Tema_Hrma_Smma!F237</f>
        <v>5179.51</v>
      </c>
      <c r="AA238">
        <f>Tema_Hrma_Smma!G237</f>
        <v>5185.57</v>
      </c>
      <c r="AB238">
        <f>ZScore!H237</f>
        <v>1</v>
      </c>
      <c r="AC238">
        <f>ZScore!I237</f>
        <v>4.6089999999999999E-2</v>
      </c>
      <c r="AD238">
        <f>ZScore!J237</f>
        <v>0</v>
      </c>
      <c r="AE238">
        <f>HA!E237</f>
        <v>5181.58</v>
      </c>
      <c r="AF238">
        <f>HA!F237</f>
        <v>5185.2700000000004</v>
      </c>
      <c r="AG238">
        <f>HA!G237</f>
        <v>5181.55</v>
      </c>
      <c r="AH238">
        <f>HA!H237</f>
        <v>5183.25</v>
      </c>
      <c r="AI238">
        <f>HA!I237</f>
        <v>1</v>
      </c>
      <c r="AJ238">
        <f>HA!J237</f>
        <v>1.67</v>
      </c>
      <c r="AK238">
        <f>HA!K237</f>
        <v>-0.43686000000000003</v>
      </c>
      <c r="AL238">
        <f>HA!L237</f>
        <v>5</v>
      </c>
      <c r="AM238">
        <f>KC!E237</f>
        <v>5206.9155799999999</v>
      </c>
      <c r="AN238">
        <f>KC!F237</f>
        <v>5200.6786099999999</v>
      </c>
      <c r="AO238">
        <f>KC!G237</f>
        <v>5194.4416300000003</v>
      </c>
      <c r="AP238">
        <f>KC!H237</f>
        <v>5188.2046499999997</v>
      </c>
      <c r="AQ238">
        <f>KC!I237</f>
        <v>5181.9676799999997</v>
      </c>
      <c r="AR238">
        <f>KC!J237</f>
        <v>5176.4294</v>
      </c>
      <c r="AS238">
        <f>KC!K237</f>
        <v>5170.1924300000001</v>
      </c>
      <c r="AT238">
        <f>KC!L237</f>
        <v>5163.9554500000004</v>
      </c>
      <c r="AU238">
        <f>KC!M237</f>
        <v>5157.7184800000005</v>
      </c>
      <c r="AV238">
        <f>KC!N237</f>
        <v>5151.4814999999999</v>
      </c>
      <c r="AW238">
        <f>SR_Levels!E237</f>
        <v>5178.6000000000004</v>
      </c>
      <c r="AX238">
        <f>SR_Levels!F237</f>
        <v>5161.8900000000003</v>
      </c>
      <c r="AY238">
        <f>SR_Levels!G237</f>
        <v>5135.8500000000004</v>
      </c>
      <c r="AZ238">
        <f>SR_Levels!H237</f>
        <v>0</v>
      </c>
      <c r="BA238">
        <f>SR_Levels!I237</f>
        <v>5193.3500000000004</v>
      </c>
      <c r="BB238">
        <f>SR_Levels!J237</f>
        <v>5205.3100000000004</v>
      </c>
      <c r="BC238">
        <f>SR_Levels!K237</f>
        <v>0</v>
      </c>
      <c r="BD238">
        <f>SR_Levels!L237</f>
        <v>0</v>
      </c>
      <c r="BE238">
        <f>ZigZag!E237</f>
        <v>0</v>
      </c>
      <c r="BF238">
        <f>ZigZag!F237</f>
        <v>0</v>
      </c>
      <c r="BG238">
        <f>ZigZag!G237</f>
        <v>5181.9799999999996</v>
      </c>
      <c r="BH238">
        <f>Dual_Tema!E237</f>
        <v>5184.8</v>
      </c>
      <c r="BI238">
        <f>Dual_Tema!F237</f>
        <v>5181.57</v>
      </c>
      <c r="BJ238">
        <f>Pinbar!E237</f>
        <v>0</v>
      </c>
      <c r="BK238">
        <f>SSA!E237</f>
        <v>5184.9561299999996</v>
      </c>
      <c r="BL238">
        <f>SSA!F237</f>
        <v>5183.58385</v>
      </c>
      <c r="BN238" t="str">
        <f t="shared" si="424"/>
        <v>Green Candle</v>
      </c>
      <c r="BO238" s="34">
        <f t="shared" si="426"/>
        <v>1.4776926360684506E-3</v>
      </c>
      <c r="BP238" s="34">
        <f t="shared" si="428"/>
        <v>9.4406100680544114E-4</v>
      </c>
      <c r="BQ238" s="34">
        <f t="shared" si="436"/>
        <v>-5.031567786398794E-4</v>
      </c>
      <c r="BR238" s="34">
        <f t="shared" si="438"/>
        <v>5.2683277015619367E-4</v>
      </c>
      <c r="BS238" s="35">
        <f t="shared" si="427"/>
        <v>2.4613060561251565E-4</v>
      </c>
      <c r="BT238" s="35">
        <f t="shared" si="429"/>
        <v>7.8637730240860293E-5</v>
      </c>
      <c r="BU238" s="35">
        <f t="shared" si="437"/>
        <v>-2.7959798255761115E-5</v>
      </c>
      <c r="BV238" s="35">
        <f t="shared" si="439"/>
        <v>2.1945825910085759E-5</v>
      </c>
      <c r="BW238" s="27">
        <v>96</v>
      </c>
      <c r="BX238">
        <f>F238-G238</f>
        <v>3.7200000000002547</v>
      </c>
      <c r="BY238">
        <f>ABS(F238-D237)</f>
        <v>3.7700000000004366</v>
      </c>
      <c r="BZ238">
        <f>ABS(G238-D237)</f>
        <v>5.0000000000181899E-2</v>
      </c>
      <c r="CA238">
        <f t="shared" si="405"/>
        <v>3.7700000000004366</v>
      </c>
      <c r="CB238">
        <f t="shared" si="430"/>
        <v>5.1485714285714232</v>
      </c>
      <c r="CC238">
        <f t="shared" si="433"/>
        <v>5.1418708107211684</v>
      </c>
      <c r="CD238">
        <f t="shared" si="431"/>
        <v>6.7006178502548863E-3</v>
      </c>
      <c r="CE238">
        <f t="shared" si="434"/>
        <v>1</v>
      </c>
      <c r="CF238">
        <f t="shared" si="435"/>
        <v>1</v>
      </c>
      <c r="CG238" s="7" t="str">
        <f t="shared" si="432"/>
        <v>-----</v>
      </c>
      <c r="CI238" s="27"/>
      <c r="CJ238" s="27"/>
      <c r="CK238" s="27"/>
      <c r="CL238" s="27"/>
      <c r="CM238" s="27"/>
      <c r="CN238" s="27"/>
      <c r="CO238" s="27"/>
      <c r="CP238" s="27"/>
      <c r="CQ238" s="27"/>
      <c r="CR238" s="27"/>
      <c r="CS238" s="27"/>
      <c r="CZ238" s="7" t="str">
        <f>IF(AND(D238&gt;BH238,D238&gt;E238),"Bullish Trigger","-----")</f>
        <v>-----</v>
      </c>
      <c r="DA238" s="7" t="str">
        <f>IF(AND(D238&lt;BI238,D238&lt;E238),"Bearish Trigger","-----")</f>
        <v>-----</v>
      </c>
      <c r="DB238" s="13" t="str">
        <f>IF(AND(W238=BE238,W238&gt;0,BE238&gt;0),"Important High","------")</f>
        <v>------</v>
      </c>
      <c r="DC238" s="13" t="str">
        <f>IF(AND(X238=BF238,X238&gt;0,BF238&gt;0),"Important Low","------")</f>
        <v>------</v>
      </c>
      <c r="DD238" s="7" t="str">
        <f>IF(AND(DB238="Important High",DC238="-----",BJ238=1),"Imp High Rej","-----")</f>
        <v>-----</v>
      </c>
      <c r="DE238" s="7" t="str">
        <f>IF(AND(DB238="-----",DC238="Important Low",BJ238=1),"Imp Low Rej","-----")</f>
        <v>-----</v>
      </c>
      <c r="DF238" s="7" t="str">
        <f>IF(Y238&gt;AM238,"Overbought",IF(Y238&gt;AO238,"Bullish Momentum",IF(Y238&gt;AQ238,"Flat Momentum","-----")))</f>
        <v>Flat Momentum</v>
      </c>
      <c r="DG238" s="7" t="str">
        <f>IF(Y238&lt;AV238,"Oversold",IF(Y238&lt;AT238,"Bearish Momentum",IF(Y238&lt;AR238,"Flat Momentum","-----")))</f>
        <v>-----</v>
      </c>
      <c r="DH238" s="7" t="str">
        <f>IF(AND(DF238="Overbought",AD238=2),"Culminated Thrust","-----")</f>
        <v>-----</v>
      </c>
      <c r="DI238" s="7" t="str">
        <f>IF(AND(DG238="Oversold",AD238=5),"Culminated Thrust","-----")</f>
        <v>-----</v>
      </c>
      <c r="DJ238" s="14">
        <f>(Q238-$D238)/$D238</f>
        <v>2.7851499814836901E-3</v>
      </c>
      <c r="DK238" s="14">
        <f>(R238-$D238)/$D238</f>
        <v>2.1447969386495284E-3</v>
      </c>
      <c r="DL238" s="14">
        <f>(S238-$D238)/$D238</f>
        <v>3.811257869398706E-3</v>
      </c>
      <c r="DM238" s="14">
        <f>(T238-$D238)/$D238</f>
        <v>-3.872978644611762E-3</v>
      </c>
      <c r="DN238" s="14">
        <f>(U238-$D238)/$D238</f>
        <v>-1.6240278977904103E-3</v>
      </c>
      <c r="DO238" s="14">
        <f>(V238-$D238)/$D238</f>
        <v>-4.7062091099865262E-3</v>
      </c>
      <c r="DP238" s="14">
        <f t="shared" si="373"/>
        <v>3.811257869398706E-3</v>
      </c>
      <c r="DQ238" s="14">
        <f t="shared" si="374"/>
        <v>2.7851499814836901E-3</v>
      </c>
      <c r="DR238" s="14">
        <f t="shared" si="375"/>
        <v>2.1447969386495284E-3</v>
      </c>
      <c r="DS238" s="14">
        <f t="shared" si="376"/>
        <v>-1.6240278977904103E-3</v>
      </c>
      <c r="DT238" s="14">
        <f t="shared" si="377"/>
        <v>-3.872978644611762E-3</v>
      </c>
      <c r="DU238" s="14">
        <f t="shared" si="378"/>
        <v>-4.7062091099865262E-3</v>
      </c>
      <c r="DV238" t="str">
        <f>IF($D238&gt;Q238,"SUP","RES")</f>
        <v>RES</v>
      </c>
      <c r="DW238" t="str">
        <f>IF($D238&gt;R238,"SUP","RES")</f>
        <v>RES</v>
      </c>
      <c r="DX238" t="str">
        <f>IF($D238&gt;S238,"SUP","RES")</f>
        <v>RES</v>
      </c>
      <c r="DY238" t="str">
        <f>IF($D238&gt;T238,"SUP","RES")</f>
        <v>SUP</v>
      </c>
      <c r="DZ238" t="str">
        <f>IF($D238&gt;U238,"SUP","RES")</f>
        <v>SUP</v>
      </c>
      <c r="EA238" t="str">
        <f>IF($D238&gt;V238,"SUP","RES")</f>
        <v>SUP</v>
      </c>
      <c r="EB238" s="7">
        <f t="shared" si="379"/>
        <v>3</v>
      </c>
      <c r="EC238" s="7">
        <f t="shared" si="380"/>
        <v>3</v>
      </c>
      <c r="ED238" s="13" t="str">
        <f t="shared" si="381"/>
        <v>-----</v>
      </c>
      <c r="EE238" s="13" t="str">
        <f t="shared" si="382"/>
        <v>-----</v>
      </c>
      <c r="EF238" s="7">
        <f>IF(OR(ED238="All Sup",EE238="All Res"),"na",((D238-MIN(Q238:V238))/(MAX(Q238:V238)-MIN(Q238:V238))))</f>
        <v>0.55253623188407219</v>
      </c>
      <c r="EG238">
        <v>1.4999999999999999E-4</v>
      </c>
      <c r="EH238">
        <f>Q238*(1+$EG238)</f>
        <v>5199.8598620000002</v>
      </c>
      <c r="EI238">
        <f>Q238*(1-$EG238)</f>
        <v>5198.3001379999996</v>
      </c>
      <c r="EJ238">
        <f>R238*(1+$EG238)</f>
        <v>5196.5393640000011</v>
      </c>
      <c r="EK238">
        <f>R238*(1-$EG238)</f>
        <v>5194.9806360000002</v>
      </c>
      <c r="EL238">
        <f>S238*(1+$EG238)</f>
        <v>5205.18066</v>
      </c>
      <c r="EM238">
        <f>S238*(1-$EG238)</f>
        <v>5203.6193399999993</v>
      </c>
      <c r="EN238">
        <f>T238*(1+$EG238)</f>
        <v>5165.3346840000013</v>
      </c>
      <c r="EO238">
        <f>T238*(1-$EG238)</f>
        <v>5163.7853160000004</v>
      </c>
      <c r="EP238">
        <f>U238*(1+$EG238)</f>
        <v>5176.9964330000012</v>
      </c>
      <c r="EQ238">
        <f>U238*(1-$EG238)</f>
        <v>5175.4435670000003</v>
      </c>
      <c r="ER238">
        <f>V238*(1+$EG238)</f>
        <v>5161.0140360000005</v>
      </c>
      <c r="ES238">
        <f>V238*(1-$EG238)</f>
        <v>5159.465964</v>
      </c>
      <c r="ET238" s="7" t="str">
        <f t="shared" si="383"/>
        <v>-----</v>
      </c>
      <c r="EU238" s="7" t="str">
        <f t="shared" si="384"/>
        <v>-----</v>
      </c>
      <c r="EV238" s="7" t="str">
        <f t="shared" si="385"/>
        <v>-----</v>
      </c>
      <c r="EW238" s="7" t="str">
        <f t="shared" si="386"/>
        <v>-----</v>
      </c>
      <c r="EX238" s="7" t="str">
        <f t="shared" si="387"/>
        <v>-----</v>
      </c>
      <c r="EY238" s="7" t="str">
        <f t="shared" si="388"/>
        <v>-----</v>
      </c>
      <c r="EZ238">
        <f t="shared" si="406"/>
        <v>43</v>
      </c>
      <c r="FA238">
        <f t="shared" si="407"/>
        <v>36</v>
      </c>
      <c r="FB238">
        <f t="shared" si="408"/>
        <v>236</v>
      </c>
      <c r="FC238">
        <f t="shared" si="409"/>
        <v>236</v>
      </c>
      <c r="FD238">
        <f t="shared" si="410"/>
        <v>4</v>
      </c>
      <c r="FE238">
        <f t="shared" si="411"/>
        <v>236</v>
      </c>
      <c r="FF238">
        <f t="shared" si="412"/>
        <v>7</v>
      </c>
      <c r="FG238">
        <f t="shared" si="413"/>
        <v>11</v>
      </c>
      <c r="FH238">
        <f t="shared" si="414"/>
        <v>0</v>
      </c>
      <c r="FI238">
        <f t="shared" si="415"/>
        <v>0</v>
      </c>
      <c r="FJ238">
        <f t="shared" si="416"/>
        <v>6</v>
      </c>
      <c r="FK238">
        <f t="shared" si="417"/>
        <v>0</v>
      </c>
      <c r="FL238" s="7" t="str">
        <f t="shared" si="389"/>
        <v>-----</v>
      </c>
      <c r="FM238" s="7" t="str">
        <f t="shared" si="390"/>
        <v>-----</v>
      </c>
      <c r="FN238" s="7" t="str">
        <f t="shared" si="391"/>
        <v>-----</v>
      </c>
      <c r="FO238" s="7" t="str">
        <f t="shared" si="392"/>
        <v>-----</v>
      </c>
      <c r="FP238" s="7" t="str">
        <f t="shared" si="393"/>
        <v>-----</v>
      </c>
      <c r="FQ238" s="7" t="str">
        <f t="shared" si="394"/>
        <v>-----</v>
      </c>
      <c r="FR238" s="13" t="str">
        <f>IF(FL238="-----","-----",(D238-Q238)/Q238)</f>
        <v>-----</v>
      </c>
      <c r="FS238" s="13" t="str">
        <f>IF(FM238="-----","-----",(Q238-R238)/R238)</f>
        <v>-----</v>
      </c>
      <c r="FT238" s="13" t="str">
        <f>IF(FN238="-----","-----",(R238-S238)/S238)</f>
        <v>-----</v>
      </c>
      <c r="FU238" s="13" t="str">
        <f>IF(FO238="-----","-----",(S238-T238)/T238)</f>
        <v>-----</v>
      </c>
      <c r="FV238" s="13" t="str">
        <f>IF(FP238="-----","-----",(T238-U238)/U238)</f>
        <v>-----</v>
      </c>
      <c r="FW238" s="13" t="str">
        <f>IF(FQ238="-----","-----",(U238-V238)/V238)</f>
        <v>-----</v>
      </c>
      <c r="FX238" s="7" t="str">
        <f t="shared" si="395"/>
        <v>-----</v>
      </c>
      <c r="FY238" s="7" t="str">
        <f t="shared" si="396"/>
        <v>-----</v>
      </c>
      <c r="FZ238" s="7" t="str">
        <f t="shared" si="397"/>
        <v>-----</v>
      </c>
      <c r="GA238" s="7" t="str">
        <f t="shared" si="398"/>
        <v>-----</v>
      </c>
      <c r="GB238" s="7" t="str">
        <f t="shared" si="399"/>
        <v>-----</v>
      </c>
      <c r="GC238" s="7" t="str">
        <f t="shared" si="400"/>
        <v>-----</v>
      </c>
      <c r="GD238" s="7" t="str">
        <f>IF(AND(BG238&gt;AA238,BG237&gt;AA237,BG236&gt;AA236,BG235&gt;AA235,BG234&gt;AA234,BG233&gt;AA233,BG232&gt;AA232,BG231&gt;AA231,BG230&gt;AA230,BG229&gt;AA229,BG228&gt;AA228,BG227&gt;AA227),"Bullish",IF(AND(BG238&lt;AA238,BG237&lt;AA237,BG236&lt;AA236,BG235&lt;AA235,BG234&lt;AA234,BG233&lt;AA233,BG232&lt;AA232,BG231&lt;AA231,BG230&lt;AA230,BG229&lt;AA229,BG228&lt;AA228,BG227&lt;AA227),"Bearish","-----"))</f>
        <v>Bearish</v>
      </c>
      <c r="GE238">
        <f>(Z238-BG238)/BG238</f>
        <v>-4.7665178175125057E-4</v>
      </c>
      <c r="GI238" s="7" t="str">
        <f>IF(Y238&gt;Z238,"Bullish","Bearish")</f>
        <v>Bullish</v>
      </c>
      <c r="GJ238" s="19" t="str">
        <f>IF(AND(D238&gt;Y238,D237&lt;Y237),"TEMA crossover","-----")</f>
        <v>TEMA crossover</v>
      </c>
      <c r="GK238" s="19" t="str">
        <f>IF(AND(D238&lt;Y238,D237&gt;Y237),"TEMA crossunder","-----")</f>
        <v>-----</v>
      </c>
      <c r="GL238" s="20" t="str">
        <f>IF(GD238="Bearish","YES","-----")</f>
        <v>YES</v>
      </c>
      <c r="GM238" s="20" t="str">
        <f>IF(GH238="Reverse to Bearish","YES","-----")</f>
        <v>-----</v>
      </c>
      <c r="GN238" s="20" t="str">
        <f>IF(AND(GI238="Bullish",GI237="Bullish",GI236="Bullish",GI235="Bullish"),"YES","-----")</f>
        <v>YES</v>
      </c>
      <c r="GO238" s="20" t="str">
        <f>IF(OR(GK238="TEMA crossunder",GK237="TEMA crossunder",GK236="TEMA crossunder",GK235="TEMA crossunder"),"YES","-----")</f>
        <v>YES</v>
      </c>
      <c r="GP238" s="20" t="str">
        <f>IF(GD238="Bullish","YES","-----")</f>
        <v>-----</v>
      </c>
      <c r="GQ238" s="20" t="str">
        <f>IF(GH238="Reverse to Bullish","YES","-----")</f>
        <v>-----</v>
      </c>
      <c r="GR238" s="20" t="str">
        <f>IF(AND(GI238="Bearish",GI237="Bearish",GI236="Bearish",GI235="Bearish"),"YES","-----")</f>
        <v>-----</v>
      </c>
      <c r="GS238" s="20" t="str">
        <f>IF(OR(GJ238="TEMA crossover",GJ237="TEMA crossover",GJ236="TEMA crossover",GJ235="TEMA crossover"),"YES","-----")</f>
        <v>YES</v>
      </c>
      <c r="GT238" s="20" t="str">
        <f t="shared" si="418"/>
        <v>-----</v>
      </c>
      <c r="GU238" s="20" t="str">
        <f t="shared" si="419"/>
        <v>-----</v>
      </c>
      <c r="GV238" s="20" t="str">
        <f t="shared" si="420"/>
        <v>-----</v>
      </c>
      <c r="GW238" s="20" t="str">
        <f t="shared" si="421"/>
        <v>-----</v>
      </c>
      <c r="GX238" s="20" t="str">
        <f t="shared" si="422"/>
        <v>-----</v>
      </c>
      <c r="GY238" s="20" t="str">
        <f t="shared" si="423"/>
        <v>-----</v>
      </c>
      <c r="GZ238" s="7" t="str">
        <f>IF(G238&gt;BH238,"YES","-----")</f>
        <v>-----</v>
      </c>
      <c r="HA238" s="7" t="str">
        <f>IF(F238&lt;BI238,"YES","-----")</f>
        <v>-----</v>
      </c>
      <c r="HB238">
        <f>BH238-BI238</f>
        <v>3.2300000000004729</v>
      </c>
      <c r="HI238">
        <f t="shared" si="401"/>
        <v>-3.3861299999998664</v>
      </c>
      <c r="HJ238">
        <f t="shared" si="402"/>
        <v>-0.15612999999939348</v>
      </c>
      <c r="HK238" s="7"/>
      <c r="HL238" s="7"/>
      <c r="HM238" s="7"/>
      <c r="HN238" s="7"/>
      <c r="HO238" s="7"/>
      <c r="HP238" s="7"/>
      <c r="HQ238" s="28">
        <f t="shared" si="425"/>
        <v>1.3722799999995914</v>
      </c>
      <c r="HR238" s="28" t="str">
        <f t="shared" si="403"/>
        <v>Bull</v>
      </c>
      <c r="HS238">
        <f t="shared" si="404"/>
        <v>1.3722799999995914</v>
      </c>
    </row>
    <row r="239" spans="1:227" x14ac:dyDescent="0.55000000000000004">
      <c r="A239">
        <f>Validation!A238</f>
        <v>1772099400</v>
      </c>
      <c r="B239" t="str">
        <f>Price!B238</f>
        <v>XAUUSD</v>
      </c>
      <c r="C239" t="str">
        <f>Price!C238</f>
        <v>M5</v>
      </c>
      <c r="D239">
        <f>Price!D238</f>
        <v>5186.9799999999996</v>
      </c>
      <c r="E239">
        <f>Price!E238</f>
        <v>5184.63</v>
      </c>
      <c r="F239">
        <f>Price!F238</f>
        <v>5187.22</v>
      </c>
      <c r="G239">
        <f>Price!G238</f>
        <v>5184.05</v>
      </c>
      <c r="H239">
        <f>Price!H238</f>
        <v>368</v>
      </c>
      <c r="I239">
        <f>Diagonals!E238</f>
        <v>5189.57</v>
      </c>
      <c r="J239">
        <f>Diagonals!F238</f>
        <v>0</v>
      </c>
      <c r="K239">
        <f>Diagonals!G238</f>
        <v>0</v>
      </c>
      <c r="L239">
        <f>Diagonals!H238</f>
        <v>5163.6400000000003</v>
      </c>
      <c r="M239">
        <f>Diagonals!I238</f>
        <v>0</v>
      </c>
      <c r="N239">
        <f>Diagonals!J238</f>
        <v>0</v>
      </c>
      <c r="O239">
        <f>Diagonals!K238</f>
        <v>0</v>
      </c>
      <c r="P239">
        <f>Diagonals!L238</f>
        <v>0</v>
      </c>
      <c r="Q239">
        <f>Trendlines!E238</f>
        <v>5199.08</v>
      </c>
      <c r="R239">
        <f>Trendlines!F238</f>
        <v>5195.74</v>
      </c>
      <c r="S239">
        <f>Trendlines!G238</f>
        <v>5204.38</v>
      </c>
      <c r="T239">
        <f>Trendlines!H238</f>
        <v>5164.6400000000003</v>
      </c>
      <c r="U239">
        <f>Trendlines!I238</f>
        <v>5176.24</v>
      </c>
      <c r="V239">
        <f>Trendlines!J238</f>
        <v>5160.28</v>
      </c>
      <c r="W239">
        <f>Trendlines!K238</f>
        <v>0</v>
      </c>
      <c r="X239">
        <f>Trendlines!L238</f>
        <v>0</v>
      </c>
      <c r="Y239">
        <f>Tema_Hrma_Smma!E238</f>
        <v>5185.29</v>
      </c>
      <c r="Z239">
        <f>Tema_Hrma_Smma!F238</f>
        <v>5180.62</v>
      </c>
      <c r="AA239">
        <f>Tema_Hrma_Smma!G238</f>
        <v>5185.55</v>
      </c>
      <c r="AB239">
        <f>ZScore!H238</f>
        <v>1</v>
      </c>
      <c r="AC239">
        <f>ZScore!I238</f>
        <v>0.22386</v>
      </c>
      <c r="AD239">
        <f>ZScore!J238</f>
        <v>0</v>
      </c>
      <c r="AE239">
        <f>HA!E238</f>
        <v>5182.42</v>
      </c>
      <c r="AF239">
        <f>HA!F238</f>
        <v>5187.22</v>
      </c>
      <c r="AG239">
        <f>HA!G238</f>
        <v>5182.42</v>
      </c>
      <c r="AH239">
        <f>HA!H238</f>
        <v>5185.72</v>
      </c>
      <c r="AI239">
        <f>HA!I238</f>
        <v>1</v>
      </c>
      <c r="AJ239">
        <f>HA!J238</f>
        <v>3.3</v>
      </c>
      <c r="AK239">
        <f>HA!K238</f>
        <v>0.20604</v>
      </c>
      <c r="AL239">
        <f>HA!L238</f>
        <v>6</v>
      </c>
      <c r="AM239">
        <f>KC!E238</f>
        <v>5206.8574900000003</v>
      </c>
      <c r="AN239">
        <f>KC!F238</f>
        <v>5200.6398300000001</v>
      </c>
      <c r="AO239">
        <f>KC!G238</f>
        <v>5194.4221799999996</v>
      </c>
      <c r="AP239">
        <f>KC!H238</f>
        <v>5188.2045200000002</v>
      </c>
      <c r="AQ239">
        <f>KC!I238</f>
        <v>5181.9868699999997</v>
      </c>
      <c r="AR239">
        <f>KC!J238</f>
        <v>5176.6158299999997</v>
      </c>
      <c r="AS239">
        <f>KC!K238</f>
        <v>5170.3981800000001</v>
      </c>
      <c r="AT239">
        <f>KC!L238</f>
        <v>5164.1805199999999</v>
      </c>
      <c r="AU239">
        <f>KC!M238</f>
        <v>5157.9628700000003</v>
      </c>
      <c r="AV239">
        <f>KC!N238</f>
        <v>5151.7452199999998</v>
      </c>
      <c r="AW239">
        <f>SR_Levels!E238</f>
        <v>5178.6000000000004</v>
      </c>
      <c r="AX239">
        <f>SR_Levels!F238</f>
        <v>5161.8900000000003</v>
      </c>
      <c r="AY239">
        <f>SR_Levels!G238</f>
        <v>5135.8500000000004</v>
      </c>
      <c r="AZ239">
        <f>SR_Levels!H238</f>
        <v>0</v>
      </c>
      <c r="BA239">
        <f>SR_Levels!I238</f>
        <v>5193.3500000000004</v>
      </c>
      <c r="BB239">
        <f>SR_Levels!J238</f>
        <v>5205.3100000000004</v>
      </c>
      <c r="BC239">
        <f>SR_Levels!K238</f>
        <v>0</v>
      </c>
      <c r="BD239">
        <f>SR_Levels!L238</f>
        <v>0</v>
      </c>
      <c r="BE239">
        <f>ZigZag!E238</f>
        <v>0</v>
      </c>
      <c r="BF239">
        <f>ZigZag!F238</f>
        <v>0</v>
      </c>
      <c r="BG239">
        <f>ZigZag!G238</f>
        <v>5182.2700000000004</v>
      </c>
      <c r="BH239">
        <f>Dual_Tema!E238</f>
        <v>5186.43</v>
      </c>
      <c r="BI239">
        <f>Dual_Tema!F238</f>
        <v>5183.41</v>
      </c>
      <c r="BJ239">
        <f>Pinbar!E238</f>
        <v>0</v>
      </c>
      <c r="BK239">
        <f>SSA!E238</f>
        <v>5186.4503299999997</v>
      </c>
      <c r="BL239">
        <f>SSA!F238</f>
        <v>5185.0170900000003</v>
      </c>
      <c r="BN239" t="str">
        <f t="shared" si="424"/>
        <v>Green Candle</v>
      </c>
      <c r="BO239" s="34">
        <f t="shared" si="426"/>
        <v>2.0129197768401497E-3</v>
      </c>
      <c r="BP239" s="34">
        <f t="shared" si="428"/>
        <v>1.6607510456936314E-3</v>
      </c>
      <c r="BQ239" s="34">
        <f t="shared" si="436"/>
        <v>-5.7836788439624698E-6</v>
      </c>
      <c r="BR239" s="34">
        <f t="shared" si="438"/>
        <v>6.3275266701379174E-4</v>
      </c>
      <c r="BS239" s="35">
        <f t="shared" si="427"/>
        <v>3.3520559691258001E-4</v>
      </c>
      <c r="BT239" s="35">
        <f t="shared" si="429"/>
        <v>1.3829068824344759E-4</v>
      </c>
      <c r="BU239" s="35">
        <f t="shared" si="437"/>
        <v>-3.2131636895638138E-7</v>
      </c>
      <c r="BV239" s="35">
        <f t="shared" si="439"/>
        <v>2.6356704142305176E-5</v>
      </c>
      <c r="BW239" s="27">
        <v>96</v>
      </c>
      <c r="BX239">
        <f>F239-G239</f>
        <v>3.1700000000000728</v>
      </c>
      <c r="BY239">
        <f>ABS(F239-D238)</f>
        <v>2.5799999999999272</v>
      </c>
      <c r="BZ239">
        <f>ABS(G239-D238)</f>
        <v>0.59000000000014552</v>
      </c>
      <c r="CA239">
        <f t="shared" si="405"/>
        <v>3.1700000000000728</v>
      </c>
      <c r="CB239">
        <f t="shared" si="430"/>
        <v>5.0207142857142832</v>
      </c>
      <c r="CC239">
        <f t="shared" si="433"/>
        <v>5.0010228956696618</v>
      </c>
      <c r="CD239">
        <f t="shared" si="431"/>
        <v>1.9691390044621393E-2</v>
      </c>
      <c r="CE239">
        <f t="shared" si="434"/>
        <v>1</v>
      </c>
      <c r="CF239">
        <f t="shared" si="435"/>
        <v>2</v>
      </c>
      <c r="CG239" s="7" t="str">
        <f t="shared" si="432"/>
        <v>-----</v>
      </c>
      <c r="CI239" s="27"/>
      <c r="CJ239" s="27"/>
      <c r="CK239" s="27"/>
      <c r="CL239" s="27"/>
      <c r="CM239" s="27"/>
      <c r="CN239" s="27"/>
      <c r="CO239" s="27"/>
      <c r="CP239" s="27"/>
      <c r="CQ239" s="27"/>
      <c r="CR239" s="27"/>
      <c r="CS239" s="27"/>
      <c r="CZ239" s="7" t="str">
        <f>IF(AND(D239&gt;BH239,D239&gt;E239),"Bullish Trigger","-----")</f>
        <v>Bullish Trigger</v>
      </c>
      <c r="DA239" s="7" t="str">
        <f>IF(AND(D239&lt;BI239,D239&lt;E239),"Bearish Trigger","-----")</f>
        <v>-----</v>
      </c>
      <c r="DB239" s="13" t="str">
        <f>IF(AND(W239=BE239,W239&gt;0,BE239&gt;0),"Important High","------")</f>
        <v>------</v>
      </c>
      <c r="DC239" s="13" t="str">
        <f>IF(AND(X239=BF239,X239&gt;0,BF239&gt;0),"Important Low","------")</f>
        <v>------</v>
      </c>
      <c r="DD239" s="7" t="str">
        <f>IF(AND(DB239="Important High",DC239="-----",BJ239=1),"Imp High Rej","-----")</f>
        <v>-----</v>
      </c>
      <c r="DE239" s="7" t="str">
        <f>IF(AND(DB239="-----",DC239="Important Low",BJ239=1),"Imp Low Rej","-----")</f>
        <v>-----</v>
      </c>
      <c r="DF239" s="7" t="str">
        <f>IF(Y239&gt;AM239,"Overbought",IF(Y239&gt;AO239,"Bullish Momentum",IF(Y239&gt;AQ239,"Flat Momentum","-----")))</f>
        <v>Flat Momentum</v>
      </c>
      <c r="DG239" s="7" t="str">
        <f>IF(Y239&lt;AV239,"Oversold",IF(Y239&lt;AT239,"Bearish Momentum",IF(Y239&lt;AR239,"Flat Momentum","-----")))</f>
        <v>-----</v>
      </c>
      <c r="DH239" s="7" t="str">
        <f>IF(AND(DF239="Overbought",AD239=2),"Culminated Thrust","-----")</f>
        <v>-----</v>
      </c>
      <c r="DI239" s="7" t="str">
        <f>IF(AND(DG239="Oversold",AD239=5),"Culminated Thrust","-----")</f>
        <v>-----</v>
      </c>
      <c r="DJ239" s="14">
        <f>(Q239-$D239)/$D239</f>
        <v>2.3327639589896944E-3</v>
      </c>
      <c r="DK239" s="14">
        <f>(R239-$D239)/$D239</f>
        <v>1.6888439901445965E-3</v>
      </c>
      <c r="DL239" s="14">
        <f>(S239-$D239)/$D239</f>
        <v>3.3545531311091514E-3</v>
      </c>
      <c r="DM239" s="14">
        <f>(T239-$D239)/$D239</f>
        <v>-4.3069377556881339E-3</v>
      </c>
      <c r="DN239" s="14">
        <f>(U239-$D239)/$D239</f>
        <v>-2.0705690016155419E-3</v>
      </c>
      <c r="DO239" s="14">
        <f>(V239-$D239)/$D239</f>
        <v>-5.1475039425638467E-3</v>
      </c>
      <c r="DP239" s="14">
        <f t="shared" si="373"/>
        <v>3.3545531311091514E-3</v>
      </c>
      <c r="DQ239" s="14">
        <f t="shared" si="374"/>
        <v>2.3327639589896944E-3</v>
      </c>
      <c r="DR239" s="14">
        <f t="shared" si="375"/>
        <v>1.6888439901445965E-3</v>
      </c>
      <c r="DS239" s="14">
        <f t="shared" si="376"/>
        <v>-2.0705690016155419E-3</v>
      </c>
      <c r="DT239" s="14">
        <f t="shared" si="377"/>
        <v>-4.3069377556881339E-3</v>
      </c>
      <c r="DU239" s="14">
        <f t="shared" si="378"/>
        <v>-5.1475039425638467E-3</v>
      </c>
      <c r="DV239" t="str">
        <f>IF($D239&gt;Q239,"SUP","RES")</f>
        <v>RES</v>
      </c>
      <c r="DW239" t="str">
        <f>IF($D239&gt;R239,"SUP","RES")</f>
        <v>RES</v>
      </c>
      <c r="DX239" t="str">
        <f>IF($D239&gt;S239,"SUP","RES")</f>
        <v>RES</v>
      </c>
      <c r="DY239" t="str">
        <f>IF($D239&gt;T239,"SUP","RES")</f>
        <v>SUP</v>
      </c>
      <c r="DZ239" t="str">
        <f>IF($D239&gt;U239,"SUP","RES")</f>
        <v>SUP</v>
      </c>
      <c r="EA239" t="str">
        <f>IF($D239&gt;V239,"SUP","RES")</f>
        <v>SUP</v>
      </c>
      <c r="EB239" s="7">
        <f t="shared" si="379"/>
        <v>3</v>
      </c>
      <c r="EC239" s="7">
        <f t="shared" si="380"/>
        <v>3</v>
      </c>
      <c r="ED239" s="13" t="str">
        <f t="shared" si="381"/>
        <v>-----</v>
      </c>
      <c r="EE239" s="13" t="str">
        <f t="shared" si="382"/>
        <v>-----</v>
      </c>
      <c r="EF239" s="7">
        <f>IF(OR(ED239="All Sup",EE239="All Res"),"na",((D239-MIN(Q239:V239))/(MAX(Q239:V239)-MIN(Q239:V239))))</f>
        <v>0.6054421768707392</v>
      </c>
      <c r="EG239">
        <v>1.4999999999999999E-4</v>
      </c>
      <c r="EH239">
        <f>Q239*(1+$EG239)</f>
        <v>5199.8598620000002</v>
      </c>
      <c r="EI239">
        <f>Q239*(1-$EG239)</f>
        <v>5198.3001379999996</v>
      </c>
      <c r="EJ239">
        <f>R239*(1+$EG239)</f>
        <v>5196.5193610000006</v>
      </c>
      <c r="EK239">
        <f>R239*(1-$EG239)</f>
        <v>5194.9606389999999</v>
      </c>
      <c r="EL239">
        <f>S239*(1+$EG239)</f>
        <v>5205.1606570000004</v>
      </c>
      <c r="EM239">
        <f>S239*(1-$EG239)</f>
        <v>5203.5993429999999</v>
      </c>
      <c r="EN239">
        <f>T239*(1+$EG239)</f>
        <v>5165.4146960000007</v>
      </c>
      <c r="EO239">
        <f>T239*(1-$EG239)</f>
        <v>5163.8653040000008</v>
      </c>
      <c r="EP239">
        <f>U239*(1+$EG239)</f>
        <v>5177.0164359999999</v>
      </c>
      <c r="EQ239">
        <f>U239*(1-$EG239)</f>
        <v>5175.4635639999997</v>
      </c>
      <c r="ER239">
        <f>V239*(1+$EG239)</f>
        <v>5161.0540420000007</v>
      </c>
      <c r="ES239">
        <f>V239*(1-$EG239)</f>
        <v>5159.5059579999997</v>
      </c>
      <c r="ET239" s="7" t="str">
        <f t="shared" si="383"/>
        <v>-----</v>
      </c>
      <c r="EU239" s="7" t="str">
        <f t="shared" si="384"/>
        <v>-----</v>
      </c>
      <c r="EV239" s="7" t="str">
        <f t="shared" si="385"/>
        <v>-----</v>
      </c>
      <c r="EW239" s="7" t="str">
        <f t="shared" si="386"/>
        <v>-----</v>
      </c>
      <c r="EX239" s="7" t="str">
        <f t="shared" si="387"/>
        <v>-----</v>
      </c>
      <c r="EY239" s="7" t="str">
        <f t="shared" si="388"/>
        <v>-----</v>
      </c>
      <c r="EZ239">
        <f t="shared" si="406"/>
        <v>44</v>
      </c>
      <c r="FA239">
        <f t="shared" si="407"/>
        <v>37</v>
      </c>
      <c r="FB239">
        <f t="shared" si="408"/>
        <v>237</v>
      </c>
      <c r="FC239">
        <f t="shared" si="409"/>
        <v>237</v>
      </c>
      <c r="FD239">
        <f t="shared" si="410"/>
        <v>5</v>
      </c>
      <c r="FE239">
        <f t="shared" si="411"/>
        <v>237</v>
      </c>
      <c r="FF239">
        <f t="shared" si="412"/>
        <v>7</v>
      </c>
      <c r="FG239">
        <f t="shared" si="413"/>
        <v>11</v>
      </c>
      <c r="FH239">
        <f t="shared" si="414"/>
        <v>0</v>
      </c>
      <c r="FI239">
        <f t="shared" si="415"/>
        <v>0</v>
      </c>
      <c r="FJ239">
        <f t="shared" si="416"/>
        <v>6</v>
      </c>
      <c r="FK239">
        <f t="shared" si="417"/>
        <v>0</v>
      </c>
      <c r="FL239" s="7" t="str">
        <f t="shared" si="389"/>
        <v>-----</v>
      </c>
      <c r="FM239" s="7" t="str">
        <f t="shared" si="390"/>
        <v>-----</v>
      </c>
      <c r="FN239" s="7" t="str">
        <f t="shared" si="391"/>
        <v>-----</v>
      </c>
      <c r="FO239" s="7" t="str">
        <f t="shared" si="392"/>
        <v>-----</v>
      </c>
      <c r="FP239" s="7" t="str">
        <f t="shared" si="393"/>
        <v>-----</v>
      </c>
      <c r="FQ239" s="7" t="str">
        <f t="shared" si="394"/>
        <v>-----</v>
      </c>
      <c r="FR239" s="13" t="str">
        <f>IF(FL239="-----","-----",(D239-Q239)/Q239)</f>
        <v>-----</v>
      </c>
      <c r="FS239" s="13" t="str">
        <f>IF(FM239="-----","-----",(Q239-R239)/R239)</f>
        <v>-----</v>
      </c>
      <c r="FT239" s="13" t="str">
        <f>IF(FN239="-----","-----",(R239-S239)/S239)</f>
        <v>-----</v>
      </c>
      <c r="FU239" s="13" t="str">
        <f>IF(FO239="-----","-----",(S239-T239)/T239)</f>
        <v>-----</v>
      </c>
      <c r="FV239" s="13" t="str">
        <f>IF(FP239="-----","-----",(T239-U239)/U239)</f>
        <v>-----</v>
      </c>
      <c r="FW239" s="13" t="str">
        <f>IF(FQ239="-----","-----",(U239-V239)/V239)</f>
        <v>-----</v>
      </c>
      <c r="FX239" s="7" t="str">
        <f t="shared" si="395"/>
        <v>-----</v>
      </c>
      <c r="FY239" s="7" t="str">
        <f t="shared" si="396"/>
        <v>-----</v>
      </c>
      <c r="FZ239" s="7" t="str">
        <f t="shared" si="397"/>
        <v>-----</v>
      </c>
      <c r="GA239" s="7" t="str">
        <f t="shared" si="398"/>
        <v>-----</v>
      </c>
      <c r="GB239" s="7" t="str">
        <f t="shared" si="399"/>
        <v>-----</v>
      </c>
      <c r="GC239" s="7" t="str">
        <f t="shared" si="400"/>
        <v>-----</v>
      </c>
      <c r="GD239" s="7" t="str">
        <f>IF(AND(BG239&gt;AA239,BG238&gt;AA238,BG237&gt;AA237,BG236&gt;AA236,BG235&gt;AA235,BG234&gt;AA234,BG233&gt;AA233,BG232&gt;AA232,BG231&gt;AA231,BG230&gt;AA230,BG229&gt;AA229,BG228&gt;AA228),"Bullish",IF(AND(BG239&lt;AA239,BG238&lt;AA238,BG237&lt;AA237,BG236&lt;AA236,BG235&lt;AA235,BG234&lt;AA234,BG233&lt;AA233,BG232&lt;AA232,BG231&lt;AA231,BG230&lt;AA230,BG229&lt;AA229,BG228&lt;AA228),"Bearish","-----"))</f>
        <v>Bearish</v>
      </c>
      <c r="GE239">
        <f>(Z239-BG239)/BG239</f>
        <v>-3.1839329097105046E-4</v>
      </c>
      <c r="GI239" s="7" t="str">
        <f>IF(Y239&gt;Z239,"Bullish","Bearish")</f>
        <v>Bullish</v>
      </c>
      <c r="GJ239" s="19" t="str">
        <f>IF(AND(D239&gt;Y239,D238&lt;Y238),"TEMA crossover","-----")</f>
        <v>-----</v>
      </c>
      <c r="GK239" s="19" t="str">
        <f>IF(AND(D239&lt;Y239,D238&gt;Y238),"TEMA crossunder","-----")</f>
        <v>-----</v>
      </c>
      <c r="GL239" s="20" t="str">
        <f>IF(GD239="Bearish","YES","-----")</f>
        <v>YES</v>
      </c>
      <c r="GM239" s="20" t="str">
        <f>IF(GH239="Reverse to Bearish","YES","-----")</f>
        <v>-----</v>
      </c>
      <c r="GN239" s="20" t="str">
        <f>IF(AND(GI239="Bullish",GI238="Bullish",GI237="Bullish",GI236="Bullish"),"YES","-----")</f>
        <v>YES</v>
      </c>
      <c r="GO239" s="20" t="str">
        <f>IF(OR(GK239="TEMA crossunder",GK238="TEMA crossunder",GK237="TEMA crossunder",GK236="TEMA crossunder"),"YES","-----")</f>
        <v>YES</v>
      </c>
      <c r="GP239" s="20" t="str">
        <f>IF(GD239="Bullish","YES","-----")</f>
        <v>-----</v>
      </c>
      <c r="GQ239" s="20" t="str">
        <f>IF(GH239="Reverse to Bullish","YES","-----")</f>
        <v>-----</v>
      </c>
      <c r="GR239" s="20" t="str">
        <f>IF(AND(GI239="Bearish",GI238="Bearish",GI237="Bearish",GI236="Bearish"),"YES","-----")</f>
        <v>-----</v>
      </c>
      <c r="GS239" s="20" t="str">
        <f>IF(OR(GJ239="TEMA crossover",GJ238="TEMA crossover",GJ237="TEMA crossover",GJ236="TEMA crossover"),"YES","-----")</f>
        <v>YES</v>
      </c>
      <c r="GT239" s="20" t="str">
        <f t="shared" si="418"/>
        <v>-----</v>
      </c>
      <c r="GU239" s="20" t="str">
        <f t="shared" si="419"/>
        <v>-----</v>
      </c>
      <c r="GV239" s="20" t="str">
        <f t="shared" si="420"/>
        <v>-----</v>
      </c>
      <c r="GW239" s="20" t="str">
        <f t="shared" si="421"/>
        <v>-----</v>
      </c>
      <c r="GX239" s="20" t="str">
        <f t="shared" si="422"/>
        <v>-----</v>
      </c>
      <c r="GY239" s="20" t="str">
        <f t="shared" si="423"/>
        <v>-----</v>
      </c>
      <c r="GZ239" s="7" t="str">
        <f>IF(G239&gt;BH239,"YES","-----")</f>
        <v>-----</v>
      </c>
      <c r="HA239" s="7" t="str">
        <f>IF(F239&lt;BI239,"YES","-----")</f>
        <v>-----</v>
      </c>
      <c r="HB239">
        <f>BH239-BI239</f>
        <v>3.0200000000004366</v>
      </c>
      <c r="HI239">
        <f t="shared" si="401"/>
        <v>-3.0403299999998126</v>
      </c>
      <c r="HJ239">
        <f t="shared" si="402"/>
        <v>-2.0329999999376014E-2</v>
      </c>
      <c r="HK239" s="7"/>
      <c r="HL239" s="7"/>
      <c r="HM239" s="7"/>
      <c r="HN239" s="7"/>
      <c r="HO239" s="7"/>
      <c r="HP239" s="7"/>
      <c r="HQ239" s="28">
        <f t="shared" si="425"/>
        <v>1.4332399999993868</v>
      </c>
      <c r="HR239" s="28" t="str">
        <f t="shared" si="403"/>
        <v>Bull</v>
      </c>
      <c r="HS239">
        <f t="shared" si="404"/>
        <v>1.4332399999993868</v>
      </c>
    </row>
    <row r="240" spans="1:227" x14ac:dyDescent="0.55000000000000004">
      <c r="A240">
        <f>Validation!A239</f>
        <v>1772099700</v>
      </c>
      <c r="B240" t="str">
        <f>Price!B239</f>
        <v>XAUUSD</v>
      </c>
      <c r="C240" t="str">
        <f>Price!C239</f>
        <v>M5</v>
      </c>
      <c r="D240">
        <f>Price!D239</f>
        <v>5186.32</v>
      </c>
      <c r="E240">
        <f>Price!E239</f>
        <v>5186.8100000000004</v>
      </c>
      <c r="F240">
        <f>Price!F239</f>
        <v>5189.72</v>
      </c>
      <c r="G240">
        <f>Price!G239</f>
        <v>5186.04</v>
      </c>
      <c r="H240">
        <f>Price!H239</f>
        <v>407</v>
      </c>
      <c r="I240">
        <f>Diagonals!E239</f>
        <v>5189.75</v>
      </c>
      <c r="J240">
        <f>Diagonals!F239</f>
        <v>0</v>
      </c>
      <c r="K240">
        <f>Diagonals!G239</f>
        <v>0</v>
      </c>
      <c r="L240">
        <f>Diagonals!H239</f>
        <v>5163.3100000000004</v>
      </c>
      <c r="M240">
        <f>Diagonals!I239</f>
        <v>0</v>
      </c>
      <c r="N240">
        <f>Diagonals!J239</f>
        <v>0</v>
      </c>
      <c r="O240">
        <f>Diagonals!K239</f>
        <v>0</v>
      </c>
      <c r="P240">
        <f>Diagonals!L239</f>
        <v>0</v>
      </c>
      <c r="Q240">
        <f>Trendlines!E239</f>
        <v>5199.09</v>
      </c>
      <c r="R240">
        <f>Trendlines!F239</f>
        <v>5195.71</v>
      </c>
      <c r="S240">
        <f>Trendlines!G239</f>
        <v>5204.3599999999997</v>
      </c>
      <c r="T240">
        <f>Trendlines!H239</f>
        <v>5164.71</v>
      </c>
      <c r="U240">
        <f>Trendlines!I239</f>
        <v>5176.2700000000004</v>
      </c>
      <c r="V240">
        <f>Trendlines!J239</f>
        <v>5160.32</v>
      </c>
      <c r="W240">
        <f>Trendlines!K239</f>
        <v>0</v>
      </c>
      <c r="X240">
        <f>Trendlines!L239</f>
        <v>0</v>
      </c>
      <c r="Y240">
        <f>Tema_Hrma_Smma!E239</f>
        <v>5186.99</v>
      </c>
      <c r="Z240">
        <f>Tema_Hrma_Smma!F239</f>
        <v>5181.8999999999996</v>
      </c>
      <c r="AA240">
        <f>Tema_Hrma_Smma!G239</f>
        <v>5185.58</v>
      </c>
      <c r="AB240">
        <f>ZScore!H239</f>
        <v>-1</v>
      </c>
      <c r="AC240">
        <f>ZScore!I239</f>
        <v>0.89971000000000001</v>
      </c>
      <c r="AD240">
        <f>ZScore!J239</f>
        <v>3</v>
      </c>
      <c r="AE240">
        <f>HA!E239</f>
        <v>5184.07</v>
      </c>
      <c r="AF240">
        <f>HA!F239</f>
        <v>5189.72</v>
      </c>
      <c r="AG240">
        <f>HA!G239</f>
        <v>5184.07</v>
      </c>
      <c r="AH240">
        <f>HA!H239</f>
        <v>5187.22</v>
      </c>
      <c r="AI240">
        <f>HA!I239</f>
        <v>1</v>
      </c>
      <c r="AJ240">
        <f>HA!J239</f>
        <v>3.15</v>
      </c>
      <c r="AK240">
        <f>HA!K239</f>
        <v>0.14949000000000001</v>
      </c>
      <c r="AL240">
        <f>HA!L239</f>
        <v>7</v>
      </c>
      <c r="AM240">
        <f>KC!E239</f>
        <v>5206.9008800000001</v>
      </c>
      <c r="AN240">
        <f>KC!F239</f>
        <v>5200.7140300000001</v>
      </c>
      <c r="AO240">
        <f>KC!G239</f>
        <v>5194.52718</v>
      </c>
      <c r="AP240">
        <f>KC!H239</f>
        <v>5188.34033</v>
      </c>
      <c r="AQ240">
        <f>KC!I239</f>
        <v>5182.1534799999999</v>
      </c>
      <c r="AR240">
        <f>KC!J239</f>
        <v>5176.9418299999998</v>
      </c>
      <c r="AS240">
        <f>KC!K239</f>
        <v>5170.75497</v>
      </c>
      <c r="AT240">
        <f>KC!L239</f>
        <v>5164.5681199999999</v>
      </c>
      <c r="AU240">
        <f>KC!M239</f>
        <v>5158.3812699999999</v>
      </c>
      <c r="AV240">
        <f>KC!N239</f>
        <v>5152.1944199999998</v>
      </c>
      <c r="AW240">
        <f>SR_Levels!E239</f>
        <v>5178.6000000000004</v>
      </c>
      <c r="AX240">
        <f>SR_Levels!F239</f>
        <v>5161.8900000000003</v>
      </c>
      <c r="AY240">
        <f>SR_Levels!G239</f>
        <v>5135.8500000000004</v>
      </c>
      <c r="AZ240">
        <f>SR_Levels!H239</f>
        <v>0</v>
      </c>
      <c r="BA240">
        <f>SR_Levels!I239</f>
        <v>5193.3500000000004</v>
      </c>
      <c r="BB240">
        <f>SR_Levels!J239</f>
        <v>5205.3100000000004</v>
      </c>
      <c r="BC240">
        <f>SR_Levels!K239</f>
        <v>0</v>
      </c>
      <c r="BD240">
        <f>SR_Levels!L239</f>
        <v>0</v>
      </c>
      <c r="BE240">
        <f>ZigZag!E239</f>
        <v>0</v>
      </c>
      <c r="BF240">
        <f>ZigZag!F239</f>
        <v>0</v>
      </c>
      <c r="BG240">
        <f>ZigZag!G239</f>
        <v>5182.63</v>
      </c>
      <c r="BH240">
        <f>Dual_Tema!E239</f>
        <v>5188.6099999999997</v>
      </c>
      <c r="BI240">
        <f>Dual_Tema!F239</f>
        <v>5185.45</v>
      </c>
      <c r="BJ240">
        <f>Pinbar!E239</f>
        <v>1</v>
      </c>
      <c r="BK240">
        <f>SSA!E239</f>
        <v>5187.5739999999996</v>
      </c>
      <c r="BL240">
        <f>SSA!F239</f>
        <v>5186.2955499999998</v>
      </c>
      <c r="BN240" t="str">
        <f t="shared" si="424"/>
        <v>Red Candle</v>
      </c>
      <c r="BO240" s="34">
        <f t="shared" si="426"/>
        <v>9.8818806454104013E-4</v>
      </c>
      <c r="BP240" s="34">
        <f t="shared" si="428"/>
        <v>1.3341287907309152E-3</v>
      </c>
      <c r="BQ240" s="34">
        <f t="shared" si="436"/>
        <v>1.8022055286952554E-3</v>
      </c>
      <c r="BR240" s="34">
        <f t="shared" si="438"/>
        <v>5.7847829356472147E-5</v>
      </c>
      <c r="BS240" s="35">
        <f t="shared" si="427"/>
        <v>1.6463023809354382E-4</v>
      </c>
      <c r="BT240" s="35">
        <f t="shared" si="429"/>
        <v>1.1110947483916611E-4</v>
      </c>
      <c r="BU240" s="35">
        <f t="shared" si="437"/>
        <v>1.0003742034414564E-4</v>
      </c>
      <c r="BV240" s="35">
        <f t="shared" si="439"/>
        <v>2.4102594144981282E-6</v>
      </c>
      <c r="BW240" s="27">
        <v>96</v>
      </c>
      <c r="BX240">
        <f>F240-G240</f>
        <v>3.680000000000291</v>
      </c>
      <c r="BY240">
        <f>ABS(F240-D239)</f>
        <v>2.7400000000006912</v>
      </c>
      <c r="BZ240">
        <f>ABS(G240-D239)</f>
        <v>0.93999999999959982</v>
      </c>
      <c r="CA240">
        <f t="shared" si="405"/>
        <v>3.680000000000291</v>
      </c>
      <c r="CB240">
        <f t="shared" si="430"/>
        <v>4.4307142857142674</v>
      </c>
      <c r="CC240">
        <f t="shared" si="433"/>
        <v>4.9066641174075638</v>
      </c>
      <c r="CD240">
        <f t="shared" si="431"/>
        <v>-0.47594983169329641</v>
      </c>
      <c r="CE240">
        <f t="shared" si="434"/>
        <v>-1</v>
      </c>
      <c r="CF240">
        <f t="shared" si="435"/>
        <v>-1</v>
      </c>
      <c r="CG240" s="7" t="str">
        <f t="shared" si="432"/>
        <v>-----</v>
      </c>
      <c r="CI240" s="27"/>
      <c r="CJ240" s="27"/>
      <c r="CK240" s="27"/>
      <c r="CL240" s="27"/>
      <c r="CM240" s="27"/>
      <c r="CN240" s="27"/>
      <c r="CO240" s="27"/>
      <c r="CP240" s="27"/>
      <c r="CQ240" s="27"/>
      <c r="CR240" s="27"/>
      <c r="CS240" s="27"/>
      <c r="CZ240" s="7" t="str">
        <f>IF(AND(D240&gt;BH240,D240&gt;E240),"Bullish Trigger","-----")</f>
        <v>-----</v>
      </c>
      <c r="DA240" s="7" t="str">
        <f>IF(AND(D240&lt;BI240,D240&lt;E240),"Bearish Trigger","-----")</f>
        <v>-----</v>
      </c>
      <c r="DB240" s="13" t="str">
        <f>IF(AND(W240=BE240,W240&gt;0,BE240&gt;0),"Important High","------")</f>
        <v>------</v>
      </c>
      <c r="DC240" s="13" t="str">
        <f>IF(AND(X240=BF240,X240&gt;0,BF240&gt;0),"Important Low","------")</f>
        <v>------</v>
      </c>
      <c r="DD240" s="7" t="str">
        <f>IF(AND(DB240="Important High",DC240="-----",BJ240=1),"Imp High Rej","-----")</f>
        <v>-----</v>
      </c>
      <c r="DE240" s="7" t="str">
        <f>IF(AND(DB240="-----",DC240="Important Low",BJ240=1),"Imp Low Rej","-----")</f>
        <v>-----</v>
      </c>
      <c r="DF240" s="7" t="str">
        <f>IF(Y240&gt;AM240,"Overbought",IF(Y240&gt;AO240,"Bullish Momentum",IF(Y240&gt;AQ240,"Flat Momentum","-----")))</f>
        <v>Flat Momentum</v>
      </c>
      <c r="DG240" s="7" t="str">
        <f>IF(Y240&lt;AV240,"Oversold",IF(Y240&lt;AT240,"Bearish Momentum",IF(Y240&lt;AR240,"Flat Momentum","-----")))</f>
        <v>-----</v>
      </c>
      <c r="DH240" s="7" t="str">
        <f>IF(AND(DF240="Overbought",AD240=2),"Culminated Thrust","-----")</f>
        <v>-----</v>
      </c>
      <c r="DI240" s="7" t="str">
        <f>IF(AND(DG240="Oversold",AD240=5),"Culminated Thrust","-----")</f>
        <v>-----</v>
      </c>
      <c r="DJ240" s="14">
        <f>(Q240-$D240)/$D240</f>
        <v>2.4622468339787051E-3</v>
      </c>
      <c r="DK240" s="14">
        <f>(R240-$D240)/$D240</f>
        <v>1.8105323234972636E-3</v>
      </c>
      <c r="DL240" s="14">
        <f>(S240-$D240)/$D240</f>
        <v>3.4783815884866271E-3</v>
      </c>
      <c r="DM240" s="14">
        <f>(T240-$D240)/$D240</f>
        <v>-4.1667309383145801E-3</v>
      </c>
      <c r="DN240" s="14">
        <f>(U240-$D240)/$D240</f>
        <v>-1.9377901864904737E-3</v>
      </c>
      <c r="DO240" s="14">
        <f>(V240-$D240)/$D240</f>
        <v>-5.0131885421647723E-3</v>
      </c>
      <c r="DP240" s="14">
        <f t="shared" si="373"/>
        <v>3.4783815884866271E-3</v>
      </c>
      <c r="DQ240" s="14">
        <f t="shared" si="374"/>
        <v>2.4622468339787051E-3</v>
      </c>
      <c r="DR240" s="14">
        <f t="shared" si="375"/>
        <v>1.8105323234972636E-3</v>
      </c>
      <c r="DS240" s="14">
        <f t="shared" si="376"/>
        <v>-1.9377901864904737E-3</v>
      </c>
      <c r="DT240" s="14">
        <f t="shared" si="377"/>
        <v>-4.1667309383145801E-3</v>
      </c>
      <c r="DU240" s="14">
        <f t="shared" si="378"/>
        <v>-5.0131885421647723E-3</v>
      </c>
      <c r="DV240" t="str">
        <f>IF($D240&gt;Q240,"SUP","RES")</f>
        <v>RES</v>
      </c>
      <c r="DW240" t="str">
        <f>IF($D240&gt;R240,"SUP","RES")</f>
        <v>RES</v>
      </c>
      <c r="DX240" t="str">
        <f>IF($D240&gt;S240,"SUP","RES")</f>
        <v>RES</v>
      </c>
      <c r="DY240" t="str">
        <f>IF($D240&gt;T240,"SUP","RES")</f>
        <v>SUP</v>
      </c>
      <c r="DZ240" t="str">
        <f>IF($D240&gt;U240,"SUP","RES")</f>
        <v>SUP</v>
      </c>
      <c r="EA240" t="str">
        <f>IF($D240&gt;V240,"SUP","RES")</f>
        <v>SUP</v>
      </c>
      <c r="EB240" s="7">
        <f t="shared" si="379"/>
        <v>3</v>
      </c>
      <c r="EC240" s="7">
        <f t="shared" si="380"/>
        <v>3</v>
      </c>
      <c r="ED240" s="13" t="str">
        <f t="shared" si="381"/>
        <v>-----</v>
      </c>
      <c r="EE240" s="13" t="str">
        <f t="shared" si="382"/>
        <v>-----</v>
      </c>
      <c r="EF240" s="7">
        <f>IF(OR(ED240="All Sup",EE240="All Res"),"na",((D240-MIN(Q240:V240))/(MAX(Q240:V240)-MIN(Q240:V240))))</f>
        <v>0.59037238873751186</v>
      </c>
      <c r="EG240">
        <v>1.4999999999999999E-4</v>
      </c>
      <c r="EH240">
        <f>Q240*(1+$EG240)</f>
        <v>5199.869863500001</v>
      </c>
      <c r="EI240">
        <f>Q240*(1-$EG240)</f>
        <v>5198.3101365000002</v>
      </c>
      <c r="EJ240">
        <f>R240*(1+$EG240)</f>
        <v>5196.4893565000002</v>
      </c>
      <c r="EK240">
        <f>R240*(1-$EG240)</f>
        <v>5194.9306434999999</v>
      </c>
      <c r="EL240">
        <f>S240*(1+$EG240)</f>
        <v>5205.1406539999998</v>
      </c>
      <c r="EM240">
        <f>S240*(1-$EG240)</f>
        <v>5203.5793459999995</v>
      </c>
      <c r="EN240">
        <f>T240*(1+$EG240)</f>
        <v>5165.4847065000004</v>
      </c>
      <c r="EO240">
        <f>T240*(1-$EG240)</f>
        <v>5163.9352934999997</v>
      </c>
      <c r="EP240">
        <f>U240*(1+$EG240)</f>
        <v>5177.0464405000012</v>
      </c>
      <c r="EQ240">
        <f>U240*(1-$EG240)</f>
        <v>5175.4935595000006</v>
      </c>
      <c r="ER240">
        <f>V240*(1+$EG240)</f>
        <v>5161.0940479999999</v>
      </c>
      <c r="ES240">
        <f>V240*(1-$EG240)</f>
        <v>5159.5459519999995</v>
      </c>
      <c r="ET240" s="7" t="str">
        <f t="shared" si="383"/>
        <v>-----</v>
      </c>
      <c r="EU240" s="7" t="str">
        <f t="shared" si="384"/>
        <v>-----</v>
      </c>
      <c r="EV240" s="7" t="str">
        <f t="shared" si="385"/>
        <v>-----</v>
      </c>
      <c r="EW240" s="7" t="str">
        <f t="shared" si="386"/>
        <v>-----</v>
      </c>
      <c r="EX240" s="7" t="str">
        <f t="shared" si="387"/>
        <v>-----</v>
      </c>
      <c r="EY240" s="7" t="str">
        <f t="shared" si="388"/>
        <v>-----</v>
      </c>
      <c r="EZ240">
        <f t="shared" si="406"/>
        <v>45</v>
      </c>
      <c r="FA240">
        <f t="shared" si="407"/>
        <v>38</v>
      </c>
      <c r="FB240">
        <f t="shared" si="408"/>
        <v>238</v>
      </c>
      <c r="FC240">
        <f t="shared" si="409"/>
        <v>238</v>
      </c>
      <c r="FD240">
        <f t="shared" si="410"/>
        <v>6</v>
      </c>
      <c r="FE240">
        <f t="shared" si="411"/>
        <v>238</v>
      </c>
      <c r="FF240">
        <f t="shared" si="412"/>
        <v>7</v>
      </c>
      <c r="FG240">
        <f t="shared" si="413"/>
        <v>11</v>
      </c>
      <c r="FH240">
        <f t="shared" si="414"/>
        <v>0</v>
      </c>
      <c r="FI240">
        <f t="shared" si="415"/>
        <v>0</v>
      </c>
      <c r="FJ240">
        <f t="shared" si="416"/>
        <v>6</v>
      </c>
      <c r="FK240">
        <f t="shared" si="417"/>
        <v>0</v>
      </c>
      <c r="FL240" s="7" t="str">
        <f t="shared" si="389"/>
        <v>-----</v>
      </c>
      <c r="FM240" s="7" t="str">
        <f t="shared" si="390"/>
        <v>-----</v>
      </c>
      <c r="FN240" s="7" t="str">
        <f t="shared" si="391"/>
        <v>-----</v>
      </c>
      <c r="FO240" s="7" t="str">
        <f t="shared" si="392"/>
        <v>-----</v>
      </c>
      <c r="FP240" s="7" t="str">
        <f t="shared" si="393"/>
        <v>-----</v>
      </c>
      <c r="FQ240" s="7" t="str">
        <f t="shared" si="394"/>
        <v>-----</v>
      </c>
      <c r="FR240" s="13" t="str">
        <f>IF(FL240="-----","-----",(D240-Q240)/Q240)</f>
        <v>-----</v>
      </c>
      <c r="FS240" s="13" t="str">
        <f>IF(FM240="-----","-----",(Q240-R240)/R240)</f>
        <v>-----</v>
      </c>
      <c r="FT240" s="13" t="str">
        <f>IF(FN240="-----","-----",(R240-S240)/S240)</f>
        <v>-----</v>
      </c>
      <c r="FU240" s="13" t="str">
        <f>IF(FO240="-----","-----",(S240-T240)/T240)</f>
        <v>-----</v>
      </c>
      <c r="FV240" s="13" t="str">
        <f>IF(FP240="-----","-----",(T240-U240)/U240)</f>
        <v>-----</v>
      </c>
      <c r="FW240" s="13" t="str">
        <f>IF(FQ240="-----","-----",(U240-V240)/V240)</f>
        <v>-----</v>
      </c>
      <c r="FX240" s="7" t="str">
        <f t="shared" si="395"/>
        <v>-----</v>
      </c>
      <c r="FY240" s="7" t="str">
        <f t="shared" si="396"/>
        <v>-----</v>
      </c>
      <c r="FZ240" s="7" t="str">
        <f t="shared" si="397"/>
        <v>-----</v>
      </c>
      <c r="GA240" s="7" t="str">
        <f t="shared" si="398"/>
        <v>-----</v>
      </c>
      <c r="GB240" s="7" t="str">
        <f t="shared" si="399"/>
        <v>-----</v>
      </c>
      <c r="GC240" s="7" t="str">
        <f t="shared" si="400"/>
        <v>-----</v>
      </c>
      <c r="GD240" s="7" t="str">
        <f>IF(AND(BG240&gt;AA240,BG239&gt;AA239,BG238&gt;AA238,BG237&gt;AA237,BG236&gt;AA236,BG235&gt;AA235,BG234&gt;AA234,BG233&gt;AA233,BG232&gt;AA232,BG231&gt;AA231,BG230&gt;AA230,BG229&gt;AA229),"Bullish",IF(AND(BG240&lt;AA240,BG239&lt;AA239,BG238&lt;AA238,BG237&lt;AA237,BG236&lt;AA236,BG235&lt;AA235,BG234&lt;AA234,BG233&lt;AA233,BG232&lt;AA232,BG231&lt;AA231,BG230&lt;AA230,BG229&lt;AA229),"Bearish","-----"))</f>
        <v>Bearish</v>
      </c>
      <c r="GE240">
        <f>(Z240-BG240)/BG240</f>
        <v>-1.4085512567952428E-4</v>
      </c>
      <c r="GI240" s="7" t="str">
        <f>IF(Y240&gt;Z240,"Bullish","Bearish")</f>
        <v>Bullish</v>
      </c>
      <c r="GJ240" s="19" t="str">
        <f>IF(AND(D240&gt;Y240,D239&lt;Y239),"TEMA crossover","-----")</f>
        <v>-----</v>
      </c>
      <c r="GK240" s="19" t="str">
        <f>IF(AND(D240&lt;Y240,D239&gt;Y239),"TEMA crossunder","-----")</f>
        <v>TEMA crossunder</v>
      </c>
      <c r="GL240" s="20" t="str">
        <f>IF(GD240="Bearish","YES","-----")</f>
        <v>YES</v>
      </c>
      <c r="GM240" s="20" t="str">
        <f>IF(GH240="Reverse to Bearish","YES","-----")</f>
        <v>-----</v>
      </c>
      <c r="GN240" s="20" t="str">
        <f>IF(AND(GI240="Bullish",GI239="Bullish",GI238="Bullish",GI237="Bullish"),"YES","-----")</f>
        <v>YES</v>
      </c>
      <c r="GO240" s="20" t="str">
        <f>IF(OR(GK240="TEMA crossunder",GK239="TEMA crossunder",GK238="TEMA crossunder",GK237="TEMA crossunder"),"YES","-----")</f>
        <v>YES</v>
      </c>
      <c r="GP240" s="20" t="str">
        <f>IF(GD240="Bullish","YES","-----")</f>
        <v>-----</v>
      </c>
      <c r="GQ240" s="20" t="str">
        <f>IF(GH240="Reverse to Bullish","YES","-----")</f>
        <v>-----</v>
      </c>
      <c r="GR240" s="20" t="str">
        <f>IF(AND(GI240="Bearish",GI239="Bearish",GI238="Bearish",GI237="Bearish"),"YES","-----")</f>
        <v>-----</v>
      </c>
      <c r="GS240" s="20" t="str">
        <f>IF(OR(GJ240="TEMA crossover",GJ239="TEMA crossover",GJ238="TEMA crossover",GJ237="TEMA crossover"),"YES","-----")</f>
        <v>YES</v>
      </c>
      <c r="GT240" s="20" t="str">
        <f t="shared" si="418"/>
        <v>-----</v>
      </c>
      <c r="GU240" s="20" t="str">
        <f t="shared" si="419"/>
        <v>-----</v>
      </c>
      <c r="GV240" s="20" t="str">
        <f t="shared" si="420"/>
        <v>-----</v>
      </c>
      <c r="GW240" s="20" t="str">
        <f t="shared" si="421"/>
        <v>-----</v>
      </c>
      <c r="GX240" s="20" t="str">
        <f t="shared" si="422"/>
        <v>-----</v>
      </c>
      <c r="GY240" s="20" t="str">
        <f t="shared" si="423"/>
        <v>-----</v>
      </c>
      <c r="GZ240" s="7" t="str">
        <f>IF(G240&gt;BH240,"YES","-----")</f>
        <v>-----</v>
      </c>
      <c r="HA240" s="7" t="str">
        <f>IF(F240&lt;BI240,"YES","-----")</f>
        <v>-----</v>
      </c>
      <c r="HB240">
        <f>BH240-BI240</f>
        <v>3.1599999999998545</v>
      </c>
      <c r="HI240">
        <f t="shared" si="401"/>
        <v>-2.1239999999997963</v>
      </c>
      <c r="HJ240">
        <f t="shared" si="402"/>
        <v>1.0360000000000582</v>
      </c>
      <c r="HK240" s="7"/>
      <c r="HL240" s="7"/>
      <c r="HM240" s="7"/>
      <c r="HN240" s="7"/>
      <c r="HO240" s="7"/>
      <c r="HP240" s="7"/>
      <c r="HQ240" s="28">
        <f t="shared" si="425"/>
        <v>1.2784499999997934</v>
      </c>
      <c r="HR240" s="28" t="str">
        <f t="shared" si="403"/>
        <v>Bull</v>
      </c>
      <c r="HS240">
        <f t="shared" si="404"/>
        <v>1.2784499999997934</v>
      </c>
    </row>
    <row r="241" spans="1:227" x14ac:dyDescent="0.55000000000000004">
      <c r="A241">
        <f>Validation!A240</f>
        <v>1772100000</v>
      </c>
      <c r="B241" t="str">
        <f>Price!B240</f>
        <v>XAUUSD</v>
      </c>
      <c r="C241" t="str">
        <f>Price!C240</f>
        <v>M5</v>
      </c>
      <c r="D241">
        <f>Price!D240</f>
        <v>5189.51</v>
      </c>
      <c r="E241">
        <f>Price!E240</f>
        <v>5186.3999999999996</v>
      </c>
      <c r="F241">
        <f>Price!F240</f>
        <v>5189.5200000000004</v>
      </c>
      <c r="G241">
        <f>Price!G240</f>
        <v>5185.62</v>
      </c>
      <c r="H241">
        <f>Price!H240</f>
        <v>327</v>
      </c>
      <c r="I241">
        <f>Diagonals!E240</f>
        <v>5189.92</v>
      </c>
      <c r="J241">
        <f>Diagonals!F240</f>
        <v>0</v>
      </c>
      <c r="K241">
        <f>Diagonals!G240</f>
        <v>0</v>
      </c>
      <c r="L241">
        <f>Diagonals!H240</f>
        <v>5162.9799999999996</v>
      </c>
      <c r="M241">
        <f>Diagonals!I240</f>
        <v>0</v>
      </c>
      <c r="N241">
        <f>Diagonals!J240</f>
        <v>0</v>
      </c>
      <c r="O241">
        <f>Diagonals!K240</f>
        <v>0</v>
      </c>
      <c r="P241">
        <f>Diagonals!L240</f>
        <v>0</v>
      </c>
      <c r="Q241">
        <f>Trendlines!E240</f>
        <v>5199.09</v>
      </c>
      <c r="R241">
        <f>Trendlines!F240</f>
        <v>5195.6899999999996</v>
      </c>
      <c r="S241">
        <f>Trendlines!G240</f>
        <v>5204.34</v>
      </c>
      <c r="T241">
        <f>Trendlines!H240</f>
        <v>5164.79</v>
      </c>
      <c r="U241">
        <f>Trendlines!I240</f>
        <v>5176.29</v>
      </c>
      <c r="V241">
        <f>Trendlines!J240</f>
        <v>5160.3599999999997</v>
      </c>
      <c r="W241">
        <f>Trendlines!K240</f>
        <v>0</v>
      </c>
      <c r="X241">
        <f>Trendlines!L240</f>
        <v>0</v>
      </c>
      <c r="Y241">
        <f>Tema_Hrma_Smma!E240</f>
        <v>5188.37</v>
      </c>
      <c r="Z241">
        <f>Tema_Hrma_Smma!F240</f>
        <v>5183.24</v>
      </c>
      <c r="AA241">
        <f>Tema_Hrma_Smma!G240</f>
        <v>5185.6400000000003</v>
      </c>
      <c r="AB241">
        <f>ZScore!H240</f>
        <v>1</v>
      </c>
      <c r="AC241">
        <f>ZScore!I240</f>
        <v>5.1380000000000002E-2</v>
      </c>
      <c r="AD241">
        <f>ZScore!J240</f>
        <v>0</v>
      </c>
      <c r="AE241">
        <f>HA!E240</f>
        <v>5185.6499999999996</v>
      </c>
      <c r="AF241">
        <f>HA!F240</f>
        <v>5189.5200000000004</v>
      </c>
      <c r="AG241">
        <f>HA!G240</f>
        <v>5185.62</v>
      </c>
      <c r="AH241">
        <f>HA!H240</f>
        <v>5187.76</v>
      </c>
      <c r="AI241">
        <f>HA!I240</f>
        <v>1</v>
      </c>
      <c r="AJ241">
        <f>HA!J240</f>
        <v>2.12</v>
      </c>
      <c r="AK241">
        <f>HA!K240</f>
        <v>-0.25419999999999998</v>
      </c>
      <c r="AL241">
        <f>HA!L240</f>
        <v>8</v>
      </c>
      <c r="AM241">
        <f>KC!E240</f>
        <v>5207.13843</v>
      </c>
      <c r="AN241">
        <f>KC!F240</f>
        <v>5200.9576900000002</v>
      </c>
      <c r="AO241">
        <f>KC!G240</f>
        <v>5194.7769500000004</v>
      </c>
      <c r="AP241">
        <f>KC!H240</f>
        <v>5188.5962099999997</v>
      </c>
      <c r="AQ241">
        <f>KC!I240</f>
        <v>5182.4154699999999</v>
      </c>
      <c r="AR241">
        <f>KC!J240</f>
        <v>5177.3488699999998</v>
      </c>
      <c r="AS241">
        <f>KC!K240</f>
        <v>5171.16813</v>
      </c>
      <c r="AT241">
        <f>KC!L240</f>
        <v>5164.9873900000002</v>
      </c>
      <c r="AU241">
        <f>KC!M240</f>
        <v>5158.8066500000004</v>
      </c>
      <c r="AV241">
        <f>KC!N240</f>
        <v>5152.6259099999997</v>
      </c>
      <c r="AW241">
        <f>SR_Levels!E240</f>
        <v>5178.6000000000004</v>
      </c>
      <c r="AX241">
        <f>SR_Levels!F240</f>
        <v>5161.8900000000003</v>
      </c>
      <c r="AY241">
        <f>SR_Levels!G240</f>
        <v>5135.8500000000004</v>
      </c>
      <c r="AZ241">
        <f>SR_Levels!H240</f>
        <v>0</v>
      </c>
      <c r="BA241">
        <f>SR_Levels!I240</f>
        <v>5193.3500000000004</v>
      </c>
      <c r="BB241">
        <f>SR_Levels!J240</f>
        <v>5205.3100000000004</v>
      </c>
      <c r="BC241">
        <f>SR_Levels!K240</f>
        <v>0</v>
      </c>
      <c r="BD241">
        <f>SR_Levels!L240</f>
        <v>0</v>
      </c>
      <c r="BE241">
        <f>ZigZag!E240</f>
        <v>0</v>
      </c>
      <c r="BF241">
        <f>ZigZag!F240</f>
        <v>0</v>
      </c>
      <c r="BG241">
        <f>ZigZag!G240</f>
        <v>5183.03</v>
      </c>
      <c r="BH241">
        <f>Dual_Tema!E240</f>
        <v>5189.8</v>
      </c>
      <c r="BI241">
        <f>Dual_Tema!F240</f>
        <v>5186.41</v>
      </c>
      <c r="BJ241">
        <f>Pinbar!E240</f>
        <v>0</v>
      </c>
      <c r="BK241">
        <f>SSA!E240</f>
        <v>5188.1281900000004</v>
      </c>
      <c r="BL241">
        <f>SSA!F240</f>
        <v>5187.2118700000001</v>
      </c>
      <c r="BN241" t="str">
        <f t="shared" si="424"/>
        <v>Green Candle</v>
      </c>
      <c r="BO241" s="34">
        <f t="shared" si="426"/>
        <v>1.520756981876481E-3</v>
      </c>
      <c r="BP241" s="34">
        <f t="shared" si="428"/>
        <v>2.9123924521301525E-3</v>
      </c>
      <c r="BQ241" s="34">
        <f t="shared" si="436"/>
        <v>2.7922381576250821E-3</v>
      </c>
      <c r="BR241" s="34">
        <f t="shared" si="438"/>
        <v>1.5516832095912036E-3</v>
      </c>
      <c r="BS241" s="35">
        <f t="shared" si="427"/>
        <v>2.5329904178517104E-4</v>
      </c>
      <c r="BT241" s="35">
        <f t="shared" si="429"/>
        <v>2.4237600612053711E-4</v>
      </c>
      <c r="BU241" s="35">
        <f t="shared" si="437"/>
        <v>1.549201712320869E-4</v>
      </c>
      <c r="BV241" s="35">
        <f t="shared" si="439"/>
        <v>6.4605444887400054E-5</v>
      </c>
      <c r="BW241" s="27">
        <v>96</v>
      </c>
      <c r="BX241">
        <f>F241-G241</f>
        <v>3.9000000000005457</v>
      </c>
      <c r="BY241">
        <f>ABS(F241-D240)</f>
        <v>3.2000000000007276</v>
      </c>
      <c r="BZ241">
        <f>ABS(G241-D240)</f>
        <v>0.6999999999998181</v>
      </c>
      <c r="CA241">
        <f t="shared" si="405"/>
        <v>3.9000000000005457</v>
      </c>
      <c r="CB241">
        <f t="shared" si="430"/>
        <v>4.3907142857143038</v>
      </c>
      <c r="CC241">
        <f t="shared" si="433"/>
        <v>4.8347595375927765</v>
      </c>
      <c r="CD241">
        <f t="shared" si="431"/>
        <v>-0.44404525187847277</v>
      </c>
      <c r="CE241">
        <f t="shared" si="434"/>
        <v>-1</v>
      </c>
      <c r="CF241">
        <f t="shared" si="435"/>
        <v>-2</v>
      </c>
      <c r="CG241" s="7" t="str">
        <f t="shared" si="432"/>
        <v>-----</v>
      </c>
      <c r="CI241" s="27"/>
      <c r="CJ241" s="27"/>
      <c r="CK241" s="27"/>
      <c r="CL241" s="27"/>
      <c r="CM241" s="27"/>
      <c r="CN241" s="27"/>
      <c r="CO241" s="27"/>
      <c r="CP241" s="27"/>
      <c r="CQ241" s="27"/>
      <c r="CR241" s="27"/>
      <c r="CS241" s="27"/>
      <c r="CZ241" s="7" t="str">
        <f>IF(AND(D241&gt;BH241,D241&gt;E241),"Bullish Trigger","-----")</f>
        <v>-----</v>
      </c>
      <c r="DA241" s="7" t="str">
        <f>IF(AND(D241&lt;BI241,D241&lt;E241),"Bearish Trigger","-----")</f>
        <v>-----</v>
      </c>
      <c r="DB241" s="13" t="str">
        <f>IF(AND(W241=BE241,W241&gt;0,BE241&gt;0),"Important High","------")</f>
        <v>------</v>
      </c>
      <c r="DC241" s="13" t="str">
        <f>IF(AND(X241=BF241,X241&gt;0,BF241&gt;0),"Important Low","------")</f>
        <v>------</v>
      </c>
      <c r="DD241" s="7" t="str">
        <f>IF(AND(DB241="Important High",DC241="-----",BJ241=1),"Imp High Rej","-----")</f>
        <v>-----</v>
      </c>
      <c r="DE241" s="7" t="str">
        <f>IF(AND(DB241="-----",DC241="Important Low",BJ241=1),"Imp Low Rej","-----")</f>
        <v>-----</v>
      </c>
      <c r="DF241" s="7" t="str">
        <f>IF(Y241&gt;AM241,"Overbought",IF(Y241&gt;AO241,"Bullish Momentum",IF(Y241&gt;AQ241,"Flat Momentum","-----")))</f>
        <v>Flat Momentum</v>
      </c>
      <c r="DG241" s="7" t="str">
        <f>IF(Y241&lt;AV241,"Oversold",IF(Y241&lt;AT241,"Bearish Momentum",IF(Y241&lt;AR241,"Flat Momentum","-----")))</f>
        <v>-----</v>
      </c>
      <c r="DH241" s="7" t="str">
        <f>IF(AND(DF241="Overbought",AD241=2),"Culminated Thrust","-----")</f>
        <v>-----</v>
      </c>
      <c r="DI241" s="7" t="str">
        <f>IF(AND(DG241="Oversold",AD241=5),"Culminated Thrust","-----")</f>
        <v>-----</v>
      </c>
      <c r="DJ241" s="14">
        <f>(Q241-$D241)/$D241</f>
        <v>1.8460317062689786E-3</v>
      </c>
      <c r="DK241" s="14">
        <f>(R241-$D241)/$D241</f>
        <v>1.1908638773216317E-3</v>
      </c>
      <c r="DL241" s="14">
        <f>(S241-$D241)/$D241</f>
        <v>2.857687912731631E-3</v>
      </c>
      <c r="DM241" s="14">
        <f>(T241-$D241)/$D241</f>
        <v>-4.7634555092870533E-3</v>
      </c>
      <c r="DN241" s="14">
        <f>(U241-$D241)/$D241</f>
        <v>-2.5474466760831475E-3</v>
      </c>
      <c r="DO241" s="14">
        <f>(V241-$D241)/$D241</f>
        <v>-5.6171006511213087E-3</v>
      </c>
      <c r="DP241" s="14">
        <f t="shared" si="373"/>
        <v>2.857687912731631E-3</v>
      </c>
      <c r="DQ241" s="14">
        <f t="shared" si="374"/>
        <v>1.8460317062689786E-3</v>
      </c>
      <c r="DR241" s="14">
        <f t="shared" si="375"/>
        <v>1.1908638773216317E-3</v>
      </c>
      <c r="DS241" s="14">
        <f t="shared" si="376"/>
        <v>-2.5474466760831475E-3</v>
      </c>
      <c r="DT241" s="14">
        <f t="shared" si="377"/>
        <v>-4.7634555092870533E-3</v>
      </c>
      <c r="DU241" s="14">
        <f t="shared" si="378"/>
        <v>-5.6171006511213087E-3</v>
      </c>
      <c r="DV241" t="str">
        <f>IF($D241&gt;Q241,"SUP","RES")</f>
        <v>RES</v>
      </c>
      <c r="DW241" t="str">
        <f>IF($D241&gt;R241,"SUP","RES")</f>
        <v>RES</v>
      </c>
      <c r="DX241" t="str">
        <f>IF($D241&gt;S241,"SUP","RES")</f>
        <v>RES</v>
      </c>
      <c r="DY241" t="str">
        <f>IF($D241&gt;T241,"SUP","RES")</f>
        <v>SUP</v>
      </c>
      <c r="DZ241" t="str">
        <f>IF($D241&gt;U241,"SUP","RES")</f>
        <v>SUP</v>
      </c>
      <c r="EA241" t="str">
        <f>IF($D241&gt;V241,"SUP","RES")</f>
        <v>SUP</v>
      </c>
      <c r="EB241" s="7">
        <f t="shared" si="379"/>
        <v>3</v>
      </c>
      <c r="EC241" s="7">
        <f t="shared" si="380"/>
        <v>3</v>
      </c>
      <c r="ED241" s="13" t="str">
        <f t="shared" si="381"/>
        <v>-----</v>
      </c>
      <c r="EE241" s="13" t="str">
        <f t="shared" si="382"/>
        <v>-----</v>
      </c>
      <c r="EF241" s="7">
        <f>IF(OR(ED241="All Sup",EE241="All Res"),"na",((D241-MIN(Q241:V241))/(MAX(Q241:V241)-MIN(Q241:V241))))</f>
        <v>0.66280127330605343</v>
      </c>
      <c r="EG241">
        <v>1.4999999999999999E-4</v>
      </c>
      <c r="EH241">
        <f>Q241*(1+$EG241)</f>
        <v>5199.869863500001</v>
      </c>
      <c r="EI241">
        <f>Q241*(1-$EG241)</f>
        <v>5198.3101365000002</v>
      </c>
      <c r="EJ241">
        <f>R241*(1+$EG241)</f>
        <v>5196.4693534999997</v>
      </c>
      <c r="EK241">
        <f>R241*(1-$EG241)</f>
        <v>5194.9106464999995</v>
      </c>
      <c r="EL241">
        <f>S241*(1+$EG241)</f>
        <v>5205.1206510000011</v>
      </c>
      <c r="EM241">
        <f>S241*(1-$EG241)</f>
        <v>5203.5593490000001</v>
      </c>
      <c r="EN241">
        <f>T241*(1+$EG241)</f>
        <v>5165.5647185000007</v>
      </c>
      <c r="EO241">
        <f>T241*(1-$EG241)</f>
        <v>5164.0152815000001</v>
      </c>
      <c r="EP241">
        <f>U241*(1+$EG241)</f>
        <v>5177.0664435000008</v>
      </c>
      <c r="EQ241">
        <f>U241*(1-$EG241)</f>
        <v>5175.5135565</v>
      </c>
      <c r="ER241">
        <f>V241*(1+$EG241)</f>
        <v>5161.1340540000001</v>
      </c>
      <c r="ES241">
        <f>V241*(1-$EG241)</f>
        <v>5159.5859460000001</v>
      </c>
      <c r="ET241" s="7" t="str">
        <f t="shared" si="383"/>
        <v>-----</v>
      </c>
      <c r="EU241" s="7" t="str">
        <f t="shared" si="384"/>
        <v>-----</v>
      </c>
      <c r="EV241" s="7" t="str">
        <f t="shared" si="385"/>
        <v>-----</v>
      </c>
      <c r="EW241" s="7" t="str">
        <f t="shared" si="386"/>
        <v>-----</v>
      </c>
      <c r="EX241" s="7" t="str">
        <f t="shared" si="387"/>
        <v>-----</v>
      </c>
      <c r="EY241" s="7" t="str">
        <f t="shared" si="388"/>
        <v>-----</v>
      </c>
      <c r="EZ241">
        <f t="shared" si="406"/>
        <v>46</v>
      </c>
      <c r="FA241">
        <f t="shared" si="407"/>
        <v>39</v>
      </c>
      <c r="FB241">
        <f t="shared" si="408"/>
        <v>239</v>
      </c>
      <c r="FC241">
        <f t="shared" si="409"/>
        <v>239</v>
      </c>
      <c r="FD241">
        <f t="shared" si="410"/>
        <v>7</v>
      </c>
      <c r="FE241">
        <f t="shared" si="411"/>
        <v>239</v>
      </c>
      <c r="FF241">
        <f t="shared" si="412"/>
        <v>7</v>
      </c>
      <c r="FG241">
        <f t="shared" si="413"/>
        <v>11</v>
      </c>
      <c r="FH241">
        <f t="shared" si="414"/>
        <v>0</v>
      </c>
      <c r="FI241">
        <f t="shared" si="415"/>
        <v>0</v>
      </c>
      <c r="FJ241">
        <f t="shared" si="416"/>
        <v>6</v>
      </c>
      <c r="FK241">
        <f t="shared" si="417"/>
        <v>0</v>
      </c>
      <c r="FL241" s="7" t="str">
        <f t="shared" si="389"/>
        <v>-----</v>
      </c>
      <c r="FM241" s="7" t="str">
        <f t="shared" si="390"/>
        <v>-----</v>
      </c>
      <c r="FN241" s="7" t="str">
        <f t="shared" si="391"/>
        <v>-----</v>
      </c>
      <c r="FO241" s="7" t="str">
        <f t="shared" si="392"/>
        <v>-----</v>
      </c>
      <c r="FP241" s="7" t="str">
        <f t="shared" si="393"/>
        <v>-----</v>
      </c>
      <c r="FQ241" s="7" t="str">
        <f t="shared" si="394"/>
        <v>-----</v>
      </c>
      <c r="FR241" s="13" t="str">
        <f>IF(FL241="-----","-----",(D241-Q241)/Q241)</f>
        <v>-----</v>
      </c>
      <c r="FS241" s="13" t="str">
        <f>IF(FM241="-----","-----",(Q241-R241)/R241)</f>
        <v>-----</v>
      </c>
      <c r="FT241" s="13" t="str">
        <f>IF(FN241="-----","-----",(R241-S241)/S241)</f>
        <v>-----</v>
      </c>
      <c r="FU241" s="13" t="str">
        <f>IF(FO241="-----","-----",(S241-T241)/T241)</f>
        <v>-----</v>
      </c>
      <c r="FV241" s="13" t="str">
        <f>IF(FP241="-----","-----",(T241-U241)/U241)</f>
        <v>-----</v>
      </c>
      <c r="FW241" s="13" t="str">
        <f>IF(FQ241="-----","-----",(U241-V241)/V241)</f>
        <v>-----</v>
      </c>
      <c r="FX241" s="7" t="str">
        <f t="shared" si="395"/>
        <v>-----</v>
      </c>
      <c r="FY241" s="7" t="str">
        <f t="shared" si="396"/>
        <v>-----</v>
      </c>
      <c r="FZ241" s="7" t="str">
        <f t="shared" si="397"/>
        <v>-----</v>
      </c>
      <c r="GA241" s="7" t="str">
        <f t="shared" si="398"/>
        <v>-----</v>
      </c>
      <c r="GB241" s="7" t="str">
        <f t="shared" si="399"/>
        <v>-----</v>
      </c>
      <c r="GC241" s="7" t="str">
        <f t="shared" si="400"/>
        <v>-----</v>
      </c>
      <c r="GD241" s="7" t="str">
        <f>IF(AND(BG241&gt;AA241,BG240&gt;AA240,BG239&gt;AA239,BG238&gt;AA238,BG237&gt;AA237,BG236&gt;AA236,BG235&gt;AA235,BG234&gt;AA234,BG233&gt;AA233,BG232&gt;AA232,BG231&gt;AA231,BG230&gt;AA230),"Bullish",IF(AND(BG241&lt;AA241,BG240&lt;AA240,BG239&lt;AA239,BG238&lt;AA238,BG237&lt;AA237,BG236&lt;AA236,BG235&lt;AA235,BG234&lt;AA234,BG233&lt;AA233,BG232&lt;AA232,BG231&lt;AA231,BG230&lt;AA230),"Bearish","-----"))</f>
        <v>Bearish</v>
      </c>
      <c r="GE241">
        <f>(Z241-BG241)/BG241</f>
        <v>4.051684053536954E-5</v>
      </c>
      <c r="GI241" s="7" t="str">
        <f>IF(Y241&gt;Z241,"Bullish","Bearish")</f>
        <v>Bullish</v>
      </c>
      <c r="GJ241" s="19" t="str">
        <f>IF(AND(D241&gt;Y241,D240&lt;Y240),"TEMA crossover","-----")</f>
        <v>TEMA crossover</v>
      </c>
      <c r="GK241" s="19" t="str">
        <f>IF(AND(D241&lt;Y241,D240&gt;Y240),"TEMA crossunder","-----")</f>
        <v>-----</v>
      </c>
      <c r="GL241" s="20" t="str">
        <f>IF(GD241="Bearish","YES","-----")</f>
        <v>YES</v>
      </c>
      <c r="GM241" s="20" t="str">
        <f>IF(GH241="Reverse to Bearish","YES","-----")</f>
        <v>-----</v>
      </c>
      <c r="GN241" s="20" t="str">
        <f>IF(AND(GI241="Bullish",GI240="Bullish",GI239="Bullish",GI238="Bullish"),"YES","-----")</f>
        <v>YES</v>
      </c>
      <c r="GO241" s="20" t="str">
        <f>IF(OR(GK241="TEMA crossunder",GK240="TEMA crossunder",GK239="TEMA crossunder",GK238="TEMA crossunder"),"YES","-----")</f>
        <v>YES</v>
      </c>
      <c r="GP241" s="20" t="str">
        <f>IF(GD241="Bullish","YES","-----")</f>
        <v>-----</v>
      </c>
      <c r="GQ241" s="20" t="str">
        <f>IF(GH241="Reverse to Bullish","YES","-----")</f>
        <v>-----</v>
      </c>
      <c r="GR241" s="20" t="str">
        <f>IF(AND(GI241="Bearish",GI240="Bearish",GI239="Bearish",GI238="Bearish"),"YES","-----")</f>
        <v>-----</v>
      </c>
      <c r="GS241" s="20" t="str">
        <f>IF(OR(GJ241="TEMA crossover",GJ240="TEMA crossover",GJ239="TEMA crossover",GJ238="TEMA crossover"),"YES","-----")</f>
        <v>YES</v>
      </c>
      <c r="GT241" s="20" t="str">
        <f t="shared" si="418"/>
        <v>-----</v>
      </c>
      <c r="GU241" s="20" t="str">
        <f t="shared" si="419"/>
        <v>-----</v>
      </c>
      <c r="GV241" s="20" t="str">
        <f t="shared" si="420"/>
        <v>-----</v>
      </c>
      <c r="GW241" s="20" t="str">
        <f t="shared" si="421"/>
        <v>-----</v>
      </c>
      <c r="GX241" s="20" t="str">
        <f t="shared" si="422"/>
        <v>-----</v>
      </c>
      <c r="GY241" s="20" t="str">
        <f t="shared" si="423"/>
        <v>-----</v>
      </c>
      <c r="GZ241" s="7" t="str">
        <f>IF(G241&gt;BH241,"YES","-----")</f>
        <v>-----</v>
      </c>
      <c r="HA241" s="7" t="str">
        <f>IF(F241&lt;BI241,"YES","-----")</f>
        <v>-----</v>
      </c>
      <c r="HB241">
        <f>BH241-BI241</f>
        <v>3.3900000000003274</v>
      </c>
      <c r="HI241">
        <f t="shared" si="401"/>
        <v>-1.7181900000005044</v>
      </c>
      <c r="HJ241">
        <f t="shared" si="402"/>
        <v>1.671809999999823</v>
      </c>
      <c r="HK241" s="7"/>
      <c r="HL241" s="7"/>
      <c r="HM241" s="7"/>
      <c r="HN241" s="7"/>
      <c r="HO241" s="7"/>
      <c r="HP241" s="7"/>
      <c r="HQ241" s="28">
        <f t="shared" si="425"/>
        <v>0.91632000000026892</v>
      </c>
      <c r="HR241" s="28" t="str">
        <f t="shared" si="403"/>
        <v>Bull</v>
      </c>
      <c r="HS241">
        <f t="shared" si="404"/>
        <v>0.91632000000026892</v>
      </c>
    </row>
    <row r="242" spans="1:227" x14ac:dyDescent="0.55000000000000004">
      <c r="A242">
        <f>Validation!A241</f>
        <v>1772100300</v>
      </c>
      <c r="B242" t="str">
        <f>Price!B241</f>
        <v>XAUUSD</v>
      </c>
      <c r="C242" t="str">
        <f>Price!C241</f>
        <v>M5</v>
      </c>
      <c r="D242">
        <f>Price!D241</f>
        <v>5188.45</v>
      </c>
      <c r="E242">
        <f>Price!E241</f>
        <v>5189.51</v>
      </c>
      <c r="F242">
        <f>Price!F241</f>
        <v>5190.1000000000004</v>
      </c>
      <c r="G242">
        <f>Price!G241</f>
        <v>5188.17</v>
      </c>
      <c r="H242">
        <f>Price!H241</f>
        <v>314</v>
      </c>
      <c r="I242">
        <f>Diagonals!E241</f>
        <v>5190.1000000000004</v>
      </c>
      <c r="J242">
        <f>Diagonals!F241</f>
        <v>0</v>
      </c>
      <c r="K242">
        <f>Diagonals!G241</f>
        <v>0</v>
      </c>
      <c r="L242">
        <f>Diagonals!H241</f>
        <v>5162.6499999999996</v>
      </c>
      <c r="M242">
        <f>Diagonals!I241</f>
        <v>0</v>
      </c>
      <c r="N242">
        <f>Diagonals!J241</f>
        <v>0</v>
      </c>
      <c r="O242">
        <f>Diagonals!K241</f>
        <v>5190.1000000000004</v>
      </c>
      <c r="P242">
        <f>Diagonals!L241</f>
        <v>0</v>
      </c>
      <c r="Q242">
        <f>Trendlines!E241</f>
        <v>5199.1000000000004</v>
      </c>
      <c r="R242">
        <f>Trendlines!F241</f>
        <v>5195.66</v>
      </c>
      <c r="S242">
        <f>Trendlines!G241</f>
        <v>5204.33</v>
      </c>
      <c r="T242">
        <f>Trendlines!H241</f>
        <v>5164.8599999999997</v>
      </c>
      <c r="U242">
        <f>Trendlines!I241</f>
        <v>5176.3100000000004</v>
      </c>
      <c r="V242">
        <f>Trendlines!J241</f>
        <v>5160.3999999999996</v>
      </c>
      <c r="W242">
        <f>Trendlines!K241</f>
        <v>5190.1000000000004</v>
      </c>
      <c r="X242">
        <f>Trendlines!L241</f>
        <v>0</v>
      </c>
      <c r="Y242">
        <f>Tema_Hrma_Smma!E241</f>
        <v>5189.45</v>
      </c>
      <c r="Z242">
        <f>Tema_Hrma_Smma!F241</f>
        <v>5184.5600000000004</v>
      </c>
      <c r="AA242">
        <f>Tema_Hrma_Smma!G241</f>
        <v>5185.72</v>
      </c>
      <c r="AB242">
        <f>ZScore!H241</f>
        <v>-1</v>
      </c>
      <c r="AC242">
        <f>ZScore!I241</f>
        <v>0.6925</v>
      </c>
      <c r="AD242">
        <f>ZScore!J241</f>
        <v>3</v>
      </c>
      <c r="AE242">
        <f>HA!E241</f>
        <v>5186.7</v>
      </c>
      <c r="AF242">
        <f>HA!F241</f>
        <v>5190.1000000000004</v>
      </c>
      <c r="AG242">
        <f>HA!G241</f>
        <v>5186.7</v>
      </c>
      <c r="AH242">
        <f>HA!H241</f>
        <v>5189.0600000000004</v>
      </c>
      <c r="AI242">
        <f>HA!I241</f>
        <v>1</v>
      </c>
      <c r="AJ242">
        <f>HA!J241</f>
        <v>2.35</v>
      </c>
      <c r="AK242">
        <f>HA!K241</f>
        <v>-0.15966</v>
      </c>
      <c r="AL242">
        <f>HA!L241</f>
        <v>9</v>
      </c>
      <c r="AM242">
        <f>KC!E241</f>
        <v>5207.3902699999999</v>
      </c>
      <c r="AN242">
        <f>KC!F241</f>
        <v>5201.2313199999999</v>
      </c>
      <c r="AO242">
        <f>KC!G241</f>
        <v>5195.0723699999999</v>
      </c>
      <c r="AP242">
        <f>KC!H241</f>
        <v>5188.9134199999999</v>
      </c>
      <c r="AQ242">
        <f>KC!I241</f>
        <v>5182.7544699999999</v>
      </c>
      <c r="AR242">
        <f>KC!J241</f>
        <v>5177.87021</v>
      </c>
      <c r="AS242">
        <f>KC!K241</f>
        <v>5171.71126</v>
      </c>
      <c r="AT242">
        <f>KC!L241</f>
        <v>5165.55231</v>
      </c>
      <c r="AU242">
        <f>KC!M241</f>
        <v>5159.39336</v>
      </c>
      <c r="AV242">
        <f>KC!N241</f>
        <v>5153.23441</v>
      </c>
      <c r="AW242">
        <f>SR_Levels!E241</f>
        <v>5178.6000000000004</v>
      </c>
      <c r="AX242">
        <f>SR_Levels!F241</f>
        <v>5161.8900000000003</v>
      </c>
      <c r="AY242">
        <f>SR_Levels!G241</f>
        <v>5135.8500000000004</v>
      </c>
      <c r="AZ242">
        <f>SR_Levels!H241</f>
        <v>0</v>
      </c>
      <c r="BA242">
        <f>SR_Levels!I241</f>
        <v>5193.3500000000004</v>
      </c>
      <c r="BB242">
        <f>SR_Levels!J241</f>
        <v>5205.3100000000004</v>
      </c>
      <c r="BC242">
        <f>SR_Levels!K241</f>
        <v>0</v>
      </c>
      <c r="BD242">
        <f>SR_Levels!L241</f>
        <v>0</v>
      </c>
      <c r="BE242">
        <f>ZigZag!E241</f>
        <v>5190.1000000000004</v>
      </c>
      <c r="BF242">
        <f>ZigZag!F241</f>
        <v>0</v>
      </c>
      <c r="BG242">
        <f>ZigZag!G241</f>
        <v>5183.45</v>
      </c>
      <c r="BH242">
        <f>Dual_Tema!E241</f>
        <v>5190.72</v>
      </c>
      <c r="BI242">
        <f>Dual_Tema!F241</f>
        <v>5188.1099999999997</v>
      </c>
      <c r="BJ242">
        <f>Pinbar!E241</f>
        <v>0</v>
      </c>
      <c r="BK242">
        <f>SSA!E241</f>
        <v>5187.8615499999996</v>
      </c>
      <c r="BL242">
        <f>SSA!F241</f>
        <v>5187.5367100000003</v>
      </c>
      <c r="BN242" t="str">
        <f t="shared" si="424"/>
        <v>Red Candle</v>
      </c>
      <c r="BO242" s="34">
        <f t="shared" si="426"/>
        <v>9.9357552138590322E-4</v>
      </c>
      <c r="BP242" s="34">
        <f t="shared" si="428"/>
        <v>2.0162185859045056E-3</v>
      </c>
      <c r="BQ242" s="34">
        <f t="shared" si="436"/>
        <v>2.633908039313404E-3</v>
      </c>
      <c r="BR242" s="34">
        <f t="shared" si="438"/>
        <v>8.6613322633666279E-4</v>
      </c>
      <c r="BS242" s="35">
        <f t="shared" si="427"/>
        <v>1.6552740680531031E-4</v>
      </c>
      <c r="BT242" s="35">
        <f t="shared" si="429"/>
        <v>1.6786314953831649E-4</v>
      </c>
      <c r="BU242" s="35">
        <f t="shared" si="437"/>
        <v>1.4614653294264812E-4</v>
      </c>
      <c r="BV242" s="35">
        <f t="shared" si="439"/>
        <v>3.6073915206324969E-5</v>
      </c>
      <c r="BW242" s="27">
        <v>96</v>
      </c>
      <c r="BX242">
        <f>F242-G242</f>
        <v>1.930000000000291</v>
      </c>
      <c r="BY242">
        <f>ABS(F242-D241)</f>
        <v>0.59000000000014552</v>
      </c>
      <c r="BZ242">
        <f>ABS(G242-D241)</f>
        <v>1.3400000000001455</v>
      </c>
      <c r="CA242">
        <f t="shared" si="405"/>
        <v>1.930000000000291</v>
      </c>
      <c r="CB242">
        <f t="shared" si="430"/>
        <v>4.0885714285714778</v>
      </c>
      <c r="CC242">
        <f t="shared" si="433"/>
        <v>4.627276713479028</v>
      </c>
      <c r="CD242">
        <f t="shared" si="431"/>
        <v>-0.53870528490755021</v>
      </c>
      <c r="CE242">
        <f t="shared" si="434"/>
        <v>-1</v>
      </c>
      <c r="CF242">
        <f t="shared" si="435"/>
        <v>-3</v>
      </c>
      <c r="CG242" s="7" t="str">
        <f t="shared" si="432"/>
        <v>-----</v>
      </c>
      <c r="CI242" s="27"/>
      <c r="CJ242" s="27"/>
      <c r="CK242" s="27"/>
      <c r="CL242" s="27"/>
      <c r="CM242" s="27"/>
      <c r="CN242" s="27"/>
      <c r="CO242" s="27"/>
      <c r="CP242" s="27"/>
      <c r="CQ242" s="27"/>
      <c r="CR242" s="27"/>
      <c r="CS242" s="27"/>
      <c r="CZ242" s="7" t="str">
        <f>IF(AND(D242&gt;BH242,D242&gt;E242),"Bullish Trigger","-----")</f>
        <v>-----</v>
      </c>
      <c r="DA242" s="7" t="str">
        <f>IF(AND(D242&lt;BI242,D242&lt;E242),"Bearish Trigger","-----")</f>
        <v>-----</v>
      </c>
      <c r="DB242" s="13" t="str">
        <f>IF(AND(W242=BE242,W242&gt;0,BE242&gt;0),"Important High","------")</f>
        <v>Important High</v>
      </c>
      <c r="DC242" s="13" t="str">
        <f>IF(AND(X242=BF242,X242&gt;0,BF242&gt;0),"Important Low","------")</f>
        <v>------</v>
      </c>
      <c r="DD242" s="7" t="str">
        <f>IF(AND(DB242="Important High",DC242="-----",BJ242=1),"Imp High Rej","-----")</f>
        <v>-----</v>
      </c>
      <c r="DE242" s="7" t="str">
        <f>IF(AND(DB242="-----",DC242="Important Low",BJ242=1),"Imp Low Rej","-----")</f>
        <v>-----</v>
      </c>
      <c r="DF242" s="7" t="str">
        <f>IF(Y242&gt;AM242,"Overbought",IF(Y242&gt;AO242,"Bullish Momentum",IF(Y242&gt;AQ242,"Flat Momentum","-----")))</f>
        <v>Flat Momentum</v>
      </c>
      <c r="DG242" s="7" t="str">
        <f>IF(Y242&lt;AV242,"Oversold",IF(Y242&lt;AT242,"Bearish Momentum",IF(Y242&lt;AR242,"Flat Momentum","-----")))</f>
        <v>-----</v>
      </c>
      <c r="DH242" s="7" t="str">
        <f>IF(AND(DF242="Overbought",AD242=2),"Culminated Thrust","-----")</f>
        <v>-----</v>
      </c>
      <c r="DI242" s="7" t="str">
        <f>IF(AND(DG242="Oversold",AD242=5),"Culminated Thrust","-----")</f>
        <v>-----</v>
      </c>
      <c r="DJ242" s="14">
        <f>(Q242-$D242)/$D242</f>
        <v>2.0526361437424559E-3</v>
      </c>
      <c r="DK242" s="14">
        <f>(R242-$D242)/$D242</f>
        <v>1.3896250325241713E-3</v>
      </c>
      <c r="DL242" s="14">
        <f>(S242-$D242)/$D242</f>
        <v>3.0606443157397893E-3</v>
      </c>
      <c r="DM242" s="14">
        <f>(T242-$D242)/$D242</f>
        <v>-4.5466372423363715E-3</v>
      </c>
      <c r="DN242" s="14">
        <f>(U242-$D242)/$D242</f>
        <v>-2.3398124680780231E-3</v>
      </c>
      <c r="DO242" s="14">
        <f>(V242-$D242)/$D242</f>
        <v>-5.4062388574622833E-3</v>
      </c>
      <c r="DP242" s="14">
        <f t="shared" si="373"/>
        <v>3.0606443157397893E-3</v>
      </c>
      <c r="DQ242" s="14">
        <f t="shared" si="374"/>
        <v>2.0526361437424559E-3</v>
      </c>
      <c r="DR242" s="14">
        <f t="shared" si="375"/>
        <v>1.3896250325241713E-3</v>
      </c>
      <c r="DS242" s="14">
        <f t="shared" si="376"/>
        <v>-2.3398124680780231E-3</v>
      </c>
      <c r="DT242" s="14">
        <f t="shared" si="377"/>
        <v>-4.5466372423363715E-3</v>
      </c>
      <c r="DU242" s="14">
        <f t="shared" si="378"/>
        <v>-5.4062388574622833E-3</v>
      </c>
      <c r="DV242" t="str">
        <f>IF($D242&gt;Q242,"SUP","RES")</f>
        <v>RES</v>
      </c>
      <c r="DW242" t="str">
        <f>IF($D242&gt;R242,"SUP","RES")</f>
        <v>RES</v>
      </c>
      <c r="DX242" t="str">
        <f>IF($D242&gt;S242,"SUP","RES")</f>
        <v>RES</v>
      </c>
      <c r="DY242" t="str">
        <f>IF($D242&gt;T242,"SUP","RES")</f>
        <v>SUP</v>
      </c>
      <c r="DZ242" t="str">
        <f>IF($D242&gt;U242,"SUP","RES")</f>
        <v>SUP</v>
      </c>
      <c r="EA242" t="str">
        <f>IF($D242&gt;V242,"SUP","RES")</f>
        <v>SUP</v>
      </c>
      <c r="EB242" s="7">
        <f t="shared" si="379"/>
        <v>3</v>
      </c>
      <c r="EC242" s="7">
        <f t="shared" si="380"/>
        <v>3</v>
      </c>
      <c r="ED242" s="13" t="str">
        <f t="shared" si="381"/>
        <v>-----</v>
      </c>
      <c r="EE242" s="13" t="str">
        <f t="shared" si="382"/>
        <v>-----</v>
      </c>
      <c r="EF242" s="7">
        <f>IF(OR(ED242="All Sup",EE242="All Res"),"na",((D242-MIN(Q242:V242))/(MAX(Q242:V242)-MIN(Q242:V242))))</f>
        <v>0.63851582062371948</v>
      </c>
      <c r="EG242">
        <v>1.4999999999999999E-4</v>
      </c>
      <c r="EH242">
        <f>Q242*(1+$EG242)</f>
        <v>5199.8798650000008</v>
      </c>
      <c r="EI242">
        <f>Q242*(1-$EG242)</f>
        <v>5198.3201350000008</v>
      </c>
      <c r="EJ242">
        <f>R242*(1+$EG242)</f>
        <v>5196.4393490000002</v>
      </c>
      <c r="EK242">
        <f>R242*(1-$EG242)</f>
        <v>5194.8806509999995</v>
      </c>
      <c r="EL242">
        <f>S242*(1+$EG242)</f>
        <v>5205.1106495000004</v>
      </c>
      <c r="EM242">
        <f>S242*(1-$EG242)</f>
        <v>5203.5493505000004</v>
      </c>
      <c r="EN242">
        <f>T242*(1+$EG242)</f>
        <v>5165.6347290000003</v>
      </c>
      <c r="EO242">
        <f>T242*(1-$EG242)</f>
        <v>5164.0852709999999</v>
      </c>
      <c r="EP242">
        <f>U242*(1+$EG242)</f>
        <v>5177.0864465000013</v>
      </c>
      <c r="EQ242">
        <f>U242*(1-$EG242)</f>
        <v>5175.5335535000004</v>
      </c>
      <c r="ER242">
        <f>V242*(1+$EG242)</f>
        <v>5161.1740600000003</v>
      </c>
      <c r="ES242">
        <f>V242*(1-$EG242)</f>
        <v>5159.6259399999999</v>
      </c>
      <c r="ET242" s="7" t="str">
        <f t="shared" si="383"/>
        <v>-----</v>
      </c>
      <c r="EU242" s="7" t="str">
        <f t="shared" si="384"/>
        <v>-----</v>
      </c>
      <c r="EV242" s="7" t="str">
        <f t="shared" si="385"/>
        <v>-----</v>
      </c>
      <c r="EW242" s="7" t="str">
        <f t="shared" si="386"/>
        <v>-----</v>
      </c>
      <c r="EX242" s="7" t="str">
        <f t="shared" si="387"/>
        <v>-----</v>
      </c>
      <c r="EY242" s="7" t="str">
        <f t="shared" si="388"/>
        <v>-----</v>
      </c>
      <c r="EZ242">
        <f t="shared" si="406"/>
        <v>47</v>
      </c>
      <c r="FA242">
        <f t="shared" si="407"/>
        <v>40</v>
      </c>
      <c r="FB242">
        <f t="shared" si="408"/>
        <v>240</v>
      </c>
      <c r="FC242">
        <f t="shared" si="409"/>
        <v>240</v>
      </c>
      <c r="FD242">
        <f t="shared" si="410"/>
        <v>8</v>
      </c>
      <c r="FE242">
        <f t="shared" si="411"/>
        <v>240</v>
      </c>
      <c r="FF242">
        <f t="shared" si="412"/>
        <v>7</v>
      </c>
      <c r="FG242">
        <f t="shared" si="413"/>
        <v>11</v>
      </c>
      <c r="FH242">
        <f t="shared" si="414"/>
        <v>0</v>
      </c>
      <c r="FI242">
        <f t="shared" si="415"/>
        <v>0</v>
      </c>
      <c r="FJ242">
        <f t="shared" si="416"/>
        <v>6</v>
      </c>
      <c r="FK242">
        <f t="shared" si="417"/>
        <v>0</v>
      </c>
      <c r="FL242" s="7" t="str">
        <f t="shared" si="389"/>
        <v>-----</v>
      </c>
      <c r="FM242" s="7" t="str">
        <f t="shared" si="390"/>
        <v>-----</v>
      </c>
      <c r="FN242" s="7" t="str">
        <f t="shared" si="391"/>
        <v>-----</v>
      </c>
      <c r="FO242" s="7" t="str">
        <f t="shared" si="392"/>
        <v>-----</v>
      </c>
      <c r="FP242" s="7" t="str">
        <f t="shared" si="393"/>
        <v>-----</v>
      </c>
      <c r="FQ242" s="7" t="str">
        <f t="shared" si="394"/>
        <v>-----</v>
      </c>
      <c r="FR242" s="13" t="str">
        <f>IF(FL242="-----","-----",(D242-Q242)/Q242)</f>
        <v>-----</v>
      </c>
      <c r="FS242" s="13" t="str">
        <f>IF(FM242="-----","-----",(Q242-R242)/R242)</f>
        <v>-----</v>
      </c>
      <c r="FT242" s="13" t="str">
        <f>IF(FN242="-----","-----",(R242-S242)/S242)</f>
        <v>-----</v>
      </c>
      <c r="FU242" s="13" t="str">
        <f>IF(FO242="-----","-----",(S242-T242)/T242)</f>
        <v>-----</v>
      </c>
      <c r="FV242" s="13" t="str">
        <f>IF(FP242="-----","-----",(T242-U242)/U242)</f>
        <v>-----</v>
      </c>
      <c r="FW242" s="13" t="str">
        <f>IF(FQ242="-----","-----",(U242-V242)/V242)</f>
        <v>-----</v>
      </c>
      <c r="FX242" s="7" t="str">
        <f t="shared" si="395"/>
        <v>-----</v>
      </c>
      <c r="FY242" s="7" t="str">
        <f t="shared" si="396"/>
        <v>-----</v>
      </c>
      <c r="FZ242" s="7" t="str">
        <f t="shared" si="397"/>
        <v>-----</v>
      </c>
      <c r="GA242" s="7" t="str">
        <f t="shared" si="398"/>
        <v>-----</v>
      </c>
      <c r="GB242" s="7" t="str">
        <f t="shared" si="399"/>
        <v>-----</v>
      </c>
      <c r="GC242" s="7" t="str">
        <f t="shared" si="400"/>
        <v>-----</v>
      </c>
      <c r="GD242" s="7" t="str">
        <f>IF(AND(BG242&gt;AA242,BG241&gt;AA241,BG240&gt;AA240,BG239&gt;AA239,BG238&gt;AA238,BG237&gt;AA237,BG236&gt;AA236,BG235&gt;AA235,BG234&gt;AA234,BG233&gt;AA233,BG232&gt;AA232,BG231&gt;AA231),"Bullish",IF(AND(BG242&lt;AA242,BG241&lt;AA241,BG240&lt;AA240,BG239&lt;AA239,BG238&lt;AA238,BG237&lt;AA237,BG236&lt;AA236,BG235&lt;AA235,BG234&lt;AA234,BG233&lt;AA233,BG232&lt;AA232,BG231&lt;AA231),"Bearish","-----"))</f>
        <v>Bearish</v>
      </c>
      <c r="GE242">
        <f>(Z242-BG242)/BG242</f>
        <v>2.1414309002702487E-4</v>
      </c>
      <c r="GI242" s="7" t="str">
        <f>IF(Y242&gt;Z242,"Bullish","Bearish")</f>
        <v>Bullish</v>
      </c>
      <c r="GJ242" s="19" t="str">
        <f>IF(AND(D242&gt;Y242,D241&lt;Y241),"TEMA crossover","-----")</f>
        <v>-----</v>
      </c>
      <c r="GK242" s="19" t="str">
        <f>IF(AND(D242&lt;Y242,D241&gt;Y241),"TEMA crossunder","-----")</f>
        <v>TEMA crossunder</v>
      </c>
      <c r="GL242" s="20" t="str">
        <f>IF(GD242="Bearish","YES","-----")</f>
        <v>YES</v>
      </c>
      <c r="GM242" s="20" t="str">
        <f>IF(GH242="Reverse to Bearish","YES","-----")</f>
        <v>-----</v>
      </c>
      <c r="GN242" s="20" t="str">
        <f>IF(AND(GI242="Bullish",GI241="Bullish",GI240="Bullish",GI239="Bullish"),"YES","-----")</f>
        <v>YES</v>
      </c>
      <c r="GO242" s="20" t="str">
        <f>IF(OR(GK242="TEMA crossunder",GK241="TEMA crossunder",GK240="TEMA crossunder",GK239="TEMA crossunder"),"YES","-----")</f>
        <v>YES</v>
      </c>
      <c r="GP242" s="20" t="str">
        <f>IF(GD242="Bullish","YES","-----")</f>
        <v>-----</v>
      </c>
      <c r="GQ242" s="20" t="str">
        <f>IF(GH242="Reverse to Bullish","YES","-----")</f>
        <v>-----</v>
      </c>
      <c r="GR242" s="20" t="str">
        <f>IF(AND(GI242="Bearish",GI241="Bearish",GI240="Bearish",GI239="Bearish"),"YES","-----")</f>
        <v>-----</v>
      </c>
      <c r="GS242" s="20" t="str">
        <f>IF(OR(GJ242="TEMA crossover",GJ241="TEMA crossover",GJ240="TEMA crossover",GJ239="TEMA crossover"),"YES","-----")</f>
        <v>YES</v>
      </c>
      <c r="GT242" s="20" t="str">
        <f t="shared" si="418"/>
        <v>-----</v>
      </c>
      <c r="GU242" s="20" t="str">
        <f t="shared" si="419"/>
        <v>-----</v>
      </c>
      <c r="GV242" s="20" t="str">
        <f t="shared" si="420"/>
        <v>-----</v>
      </c>
      <c r="GW242" s="20" t="str">
        <f t="shared" si="421"/>
        <v>-----</v>
      </c>
      <c r="GX242" s="20" t="str">
        <f t="shared" si="422"/>
        <v>-----</v>
      </c>
      <c r="GY242" s="20" t="str">
        <f t="shared" si="423"/>
        <v>-----</v>
      </c>
      <c r="GZ242" s="7" t="str">
        <f>IF(G242&gt;BH242,"YES","-----")</f>
        <v>-----</v>
      </c>
      <c r="HA242" s="7" t="str">
        <f>IF(F242&lt;BI242,"YES","-----")</f>
        <v>-----</v>
      </c>
      <c r="HB242">
        <f>BH242-BI242</f>
        <v>2.6100000000005821</v>
      </c>
      <c r="HI242">
        <f t="shared" si="401"/>
        <v>0.24845000000004802</v>
      </c>
      <c r="HJ242">
        <f t="shared" si="402"/>
        <v>2.8584500000006301</v>
      </c>
      <c r="HK242" s="7"/>
      <c r="HL242" s="7"/>
      <c r="HM242" s="7"/>
      <c r="HN242" s="7"/>
      <c r="HO242" s="7"/>
      <c r="HP242" s="7"/>
      <c r="HQ242" s="28">
        <f t="shared" si="425"/>
        <v>0.32483999999931257</v>
      </c>
      <c r="HR242" s="28" t="str">
        <f t="shared" si="403"/>
        <v>Bull</v>
      </c>
      <c r="HS242">
        <f t="shared" si="404"/>
        <v>0.32483999999931257</v>
      </c>
    </row>
    <row r="243" spans="1:227" x14ac:dyDescent="0.55000000000000004">
      <c r="A243">
        <f>Validation!A242</f>
        <v>1772100600</v>
      </c>
      <c r="B243" t="str">
        <f>Price!B242</f>
        <v>XAUUSD</v>
      </c>
      <c r="C243" t="str">
        <f>Price!C242</f>
        <v>M5</v>
      </c>
      <c r="D243">
        <f>Price!D242</f>
        <v>5187.8900000000003</v>
      </c>
      <c r="E243">
        <f>Price!E242</f>
        <v>5188.45</v>
      </c>
      <c r="F243">
        <f>Price!F242</f>
        <v>5188.6899999999996</v>
      </c>
      <c r="G243">
        <f>Price!G242</f>
        <v>5187.1000000000004</v>
      </c>
      <c r="H243">
        <f>Price!H242</f>
        <v>307</v>
      </c>
      <c r="I243">
        <f>Diagonals!E242</f>
        <v>5190.28</v>
      </c>
      <c r="J243">
        <f>Diagonals!F242</f>
        <v>0</v>
      </c>
      <c r="K243">
        <f>Diagonals!G242</f>
        <v>0</v>
      </c>
      <c r="L243">
        <f>Diagonals!H242</f>
        <v>5162.32</v>
      </c>
      <c r="M243">
        <f>Diagonals!I242</f>
        <v>0</v>
      </c>
      <c r="N243">
        <f>Diagonals!J242</f>
        <v>0</v>
      </c>
      <c r="O243">
        <f>Diagonals!K242</f>
        <v>0</v>
      </c>
      <c r="P243">
        <f>Diagonals!L242</f>
        <v>0</v>
      </c>
      <c r="Q243">
        <f>Trendlines!E242</f>
        <v>5199.1000000000004</v>
      </c>
      <c r="R243">
        <f>Trendlines!F242</f>
        <v>5195.63</v>
      </c>
      <c r="S243">
        <f>Trendlines!G242</f>
        <v>5204.3100000000004</v>
      </c>
      <c r="T243">
        <f>Trendlines!H242</f>
        <v>5164.9399999999996</v>
      </c>
      <c r="U243">
        <f>Trendlines!I242</f>
        <v>5176.33</v>
      </c>
      <c r="V243">
        <f>Trendlines!J242</f>
        <v>5160.43</v>
      </c>
      <c r="W243">
        <f>Trendlines!K242</f>
        <v>0</v>
      </c>
      <c r="X243">
        <f>Trendlines!L242</f>
        <v>0</v>
      </c>
      <c r="Y243">
        <f>Tema_Hrma_Smma!E242</f>
        <v>5189.5</v>
      </c>
      <c r="Z243">
        <f>Tema_Hrma_Smma!F242</f>
        <v>5185.63</v>
      </c>
      <c r="AA243">
        <f>Tema_Hrma_Smma!G242</f>
        <v>5185.8</v>
      </c>
      <c r="AB243">
        <f>ZScore!H242</f>
        <v>-1</v>
      </c>
      <c r="AC243">
        <f>ZScore!I242</f>
        <v>0.87456999999999996</v>
      </c>
      <c r="AD243">
        <f>ZScore!J242</f>
        <v>3</v>
      </c>
      <c r="AE243">
        <f>HA!E242</f>
        <v>5187.88</v>
      </c>
      <c r="AF243">
        <f>HA!F242</f>
        <v>5188.6899999999996</v>
      </c>
      <c r="AG243">
        <f>HA!G242</f>
        <v>5187.1000000000004</v>
      </c>
      <c r="AH243">
        <f>HA!H242</f>
        <v>5188.03</v>
      </c>
      <c r="AI243">
        <f>HA!I242</f>
        <v>1</v>
      </c>
      <c r="AJ243">
        <f>HA!J242</f>
        <v>0.15</v>
      </c>
      <c r="AK243">
        <f>HA!K242</f>
        <v>-1.02894</v>
      </c>
      <c r="AL243">
        <f>HA!L242</f>
        <v>10</v>
      </c>
      <c r="AM243">
        <f>KC!E242</f>
        <v>5207.6711800000003</v>
      </c>
      <c r="AN243">
        <f>KC!F242</f>
        <v>5201.5297</v>
      </c>
      <c r="AO243">
        <f>KC!G242</f>
        <v>5195.3882199999998</v>
      </c>
      <c r="AP243">
        <f>KC!H242</f>
        <v>5189.2467399999996</v>
      </c>
      <c r="AQ243">
        <f>KC!I242</f>
        <v>5183.1052499999996</v>
      </c>
      <c r="AR243">
        <f>KC!J242</f>
        <v>5178.43426</v>
      </c>
      <c r="AS243">
        <f>KC!K242</f>
        <v>5172.2927799999998</v>
      </c>
      <c r="AT243">
        <f>KC!L242</f>
        <v>5166.1512899999998</v>
      </c>
      <c r="AU243">
        <f>KC!M242</f>
        <v>5160.0098099999996</v>
      </c>
      <c r="AV243">
        <f>KC!N242</f>
        <v>5153.8683300000002</v>
      </c>
      <c r="AW243">
        <f>SR_Levels!E242</f>
        <v>5178.6000000000004</v>
      </c>
      <c r="AX243">
        <f>SR_Levels!F242</f>
        <v>5161.8900000000003</v>
      </c>
      <c r="AY243">
        <f>SR_Levels!G242</f>
        <v>5135.8500000000004</v>
      </c>
      <c r="AZ243">
        <f>SR_Levels!H242</f>
        <v>0</v>
      </c>
      <c r="BA243">
        <f>SR_Levels!I242</f>
        <v>5193.3500000000004</v>
      </c>
      <c r="BB243">
        <f>SR_Levels!J242</f>
        <v>5205.3100000000004</v>
      </c>
      <c r="BC243">
        <f>SR_Levels!K242</f>
        <v>0</v>
      </c>
      <c r="BD243">
        <f>SR_Levels!L242</f>
        <v>0</v>
      </c>
      <c r="BE243">
        <f>ZigZag!E242</f>
        <v>0</v>
      </c>
      <c r="BF243">
        <f>ZigZag!F242</f>
        <v>0</v>
      </c>
      <c r="BG243">
        <f>ZigZag!G242</f>
        <v>5183.7700000000004</v>
      </c>
      <c r="BH243">
        <f>Dual_Tema!E242</f>
        <v>5190.49</v>
      </c>
      <c r="BI243">
        <f>Dual_Tema!F242</f>
        <v>5188.5200000000004</v>
      </c>
      <c r="BJ243">
        <f>Pinbar!E242</f>
        <v>0</v>
      </c>
      <c r="BK243">
        <f>SSA!E242</f>
        <v>5186.7412199999999</v>
      </c>
      <c r="BL243">
        <f>SSA!F242</f>
        <v>5187.13897</v>
      </c>
      <c r="BN243" t="str">
        <f t="shared" si="424"/>
        <v>Red Candle</v>
      </c>
      <c r="BO243" s="34">
        <f t="shared" si="426"/>
        <v>1.2332336196083649E-3</v>
      </c>
      <c r="BP243" s="34">
        <f t="shared" si="428"/>
        <v>1.2061818266031477E-3</v>
      </c>
      <c r="BQ243" s="34">
        <f t="shared" si="436"/>
        <v>2.6303176480593216E-3</v>
      </c>
      <c r="BR243" s="34">
        <f t="shared" si="438"/>
        <v>-3.0638907944524618E-4</v>
      </c>
      <c r="BS243" s="35">
        <f t="shared" si="427"/>
        <v>2.0543340049217207E-4</v>
      </c>
      <c r="BT243" s="35">
        <f t="shared" si="429"/>
        <v>1.0045962687388332E-4</v>
      </c>
      <c r="BU243" s="35">
        <f t="shared" si="437"/>
        <v>1.4594756134611586E-4</v>
      </c>
      <c r="BV243" s="35">
        <f t="shared" si="439"/>
        <v>-1.2768086244285826E-5</v>
      </c>
      <c r="BW243" s="27">
        <v>96</v>
      </c>
      <c r="BX243">
        <f>F243-G243</f>
        <v>1.589999999999236</v>
      </c>
      <c r="BY243">
        <f>ABS(F243-D242)</f>
        <v>0.23999999999978172</v>
      </c>
      <c r="BZ243">
        <f>ABS(G243-D242)</f>
        <v>1.3499999999994543</v>
      </c>
      <c r="CA243">
        <f t="shared" si="405"/>
        <v>1.589999999999236</v>
      </c>
      <c r="CB243">
        <f t="shared" si="430"/>
        <v>3.7721428571428857</v>
      </c>
      <c r="CC243">
        <f t="shared" si="433"/>
        <v>4.4103283768019006</v>
      </c>
      <c r="CD243">
        <f t="shared" si="431"/>
        <v>-0.63818551965901493</v>
      </c>
      <c r="CE243">
        <f t="shared" si="434"/>
        <v>-1</v>
      </c>
      <c r="CF243">
        <f t="shared" si="435"/>
        <v>-4</v>
      </c>
      <c r="CG243" s="7" t="str">
        <f t="shared" si="432"/>
        <v>-----</v>
      </c>
      <c r="CI243" s="27"/>
      <c r="CJ243" s="27"/>
      <c r="CK243" s="27"/>
      <c r="CL243" s="27"/>
      <c r="CM243" s="27"/>
      <c r="CN243" s="27"/>
      <c r="CO243" s="27"/>
      <c r="CP243" s="27"/>
      <c r="CQ243" s="27"/>
      <c r="CR243" s="27"/>
      <c r="CS243" s="27"/>
      <c r="CZ243" s="7" t="str">
        <f>IF(AND(D243&gt;BH243,D243&gt;E243),"Bullish Trigger","-----")</f>
        <v>-----</v>
      </c>
      <c r="DA243" s="7" t="str">
        <f>IF(AND(D243&lt;BI243,D243&lt;E243),"Bearish Trigger","-----")</f>
        <v>Bearish Trigger</v>
      </c>
      <c r="DB243" s="13" t="str">
        <f>IF(AND(W243=BE243,W243&gt;0,BE243&gt;0),"Important High","------")</f>
        <v>------</v>
      </c>
      <c r="DC243" s="13" t="str">
        <f>IF(AND(X243=BF243,X243&gt;0,BF243&gt;0),"Important Low","------")</f>
        <v>------</v>
      </c>
      <c r="DD243" s="7" t="str">
        <f>IF(AND(DB243="Important High",DC243="-----",BJ243=1),"Imp High Rej","-----")</f>
        <v>-----</v>
      </c>
      <c r="DE243" s="7" t="str">
        <f>IF(AND(DB243="-----",DC243="Important Low",BJ243=1),"Imp Low Rej","-----")</f>
        <v>-----</v>
      </c>
      <c r="DF243" s="7" t="str">
        <f>IF(Y243&gt;AM243,"Overbought",IF(Y243&gt;AO243,"Bullish Momentum",IF(Y243&gt;AQ243,"Flat Momentum","-----")))</f>
        <v>Flat Momentum</v>
      </c>
      <c r="DG243" s="7" t="str">
        <f>IF(Y243&lt;AV243,"Oversold",IF(Y243&lt;AT243,"Bearish Momentum",IF(Y243&lt;AR243,"Flat Momentum","-----")))</f>
        <v>-----</v>
      </c>
      <c r="DH243" s="7" t="str">
        <f>IF(AND(DF243="Overbought",AD243=2),"Culminated Thrust","-----")</f>
        <v>-----</v>
      </c>
      <c r="DI243" s="7" t="str">
        <f>IF(AND(DG243="Oversold",AD243=5),"Culminated Thrust","-----")</f>
        <v>-----</v>
      </c>
      <c r="DJ243" s="14">
        <f>(Q243-$D243)/$D243</f>
        <v>2.1608014048100548E-3</v>
      </c>
      <c r="DK243" s="14">
        <f>(R243-$D243)/$D243</f>
        <v>1.4919360279419536E-3</v>
      </c>
      <c r="DL243" s="14">
        <f>(S243-$D243)/$D243</f>
        <v>3.165063253075927E-3</v>
      </c>
      <c r="DM243" s="14">
        <f>(T243-$D243)/$D243</f>
        <v>-4.4237638037816392E-3</v>
      </c>
      <c r="DN243" s="14">
        <f>(U243-$D243)/$D243</f>
        <v>-2.2282662122752022E-3</v>
      </c>
      <c r="DO243" s="14">
        <f>(V243-$D243)/$D243</f>
        <v>-5.2930960371172162E-3</v>
      </c>
      <c r="DP243" s="14">
        <f t="shared" si="373"/>
        <v>3.165063253075927E-3</v>
      </c>
      <c r="DQ243" s="14">
        <f t="shared" si="374"/>
        <v>2.1608014048100548E-3</v>
      </c>
      <c r="DR243" s="14">
        <f t="shared" si="375"/>
        <v>1.4919360279419536E-3</v>
      </c>
      <c r="DS243" s="14">
        <f t="shared" si="376"/>
        <v>-2.2282662122752022E-3</v>
      </c>
      <c r="DT243" s="14">
        <f t="shared" si="377"/>
        <v>-4.4237638037816392E-3</v>
      </c>
      <c r="DU243" s="14">
        <f t="shared" si="378"/>
        <v>-5.2930960371172162E-3</v>
      </c>
      <c r="DV243" t="str">
        <f>IF($D243&gt;Q243,"SUP","RES")</f>
        <v>RES</v>
      </c>
      <c r="DW243" t="str">
        <f>IF($D243&gt;R243,"SUP","RES")</f>
        <v>RES</v>
      </c>
      <c r="DX243" t="str">
        <f>IF($D243&gt;S243,"SUP","RES")</f>
        <v>RES</v>
      </c>
      <c r="DY243" t="str">
        <f>IF($D243&gt;T243,"SUP","RES")</f>
        <v>SUP</v>
      </c>
      <c r="DZ243" t="str">
        <f>IF($D243&gt;U243,"SUP","RES")</f>
        <v>SUP</v>
      </c>
      <c r="EA243" t="str">
        <f>IF($D243&gt;V243,"SUP","RES")</f>
        <v>SUP</v>
      </c>
      <c r="EB243" s="7">
        <f t="shared" si="379"/>
        <v>3</v>
      </c>
      <c r="EC243" s="7">
        <f t="shared" si="380"/>
        <v>3</v>
      </c>
      <c r="ED243" s="13" t="str">
        <f t="shared" si="381"/>
        <v>-----</v>
      </c>
      <c r="EE243" s="13" t="str">
        <f t="shared" si="382"/>
        <v>-----</v>
      </c>
      <c r="EF243" s="7">
        <f>IF(OR(ED243="All Sup",EE243="All Res"),"na",((D243-MIN(Q243:V243))/(MAX(Q243:V243)-MIN(Q243:V243))))</f>
        <v>0.62579762989972576</v>
      </c>
      <c r="EG243">
        <v>1.4999999999999999E-4</v>
      </c>
      <c r="EH243">
        <f>Q243*(1+$EG243)</f>
        <v>5199.8798650000008</v>
      </c>
      <c r="EI243">
        <f>Q243*(1-$EG243)</f>
        <v>5198.3201350000008</v>
      </c>
      <c r="EJ243">
        <f>R243*(1+$EG243)</f>
        <v>5196.4093445000008</v>
      </c>
      <c r="EK243">
        <f>R243*(1-$EG243)</f>
        <v>5194.8506555000004</v>
      </c>
      <c r="EL243">
        <f>S243*(1+$EG243)</f>
        <v>5205.0906465000007</v>
      </c>
      <c r="EM243">
        <f>S243*(1-$EG243)</f>
        <v>5203.5293535000001</v>
      </c>
      <c r="EN243">
        <f>T243*(1+$EG243)</f>
        <v>5165.7147409999998</v>
      </c>
      <c r="EO243">
        <f>T243*(1-$EG243)</f>
        <v>5164.1652589999994</v>
      </c>
      <c r="EP243">
        <f>U243*(1+$EG243)</f>
        <v>5177.1064495000001</v>
      </c>
      <c r="EQ243">
        <f>U243*(1-$EG243)</f>
        <v>5175.5535504999998</v>
      </c>
      <c r="ER243">
        <f>V243*(1+$EG243)</f>
        <v>5161.2040645000006</v>
      </c>
      <c r="ES243">
        <f>V243*(1-$EG243)</f>
        <v>5159.6559354999999</v>
      </c>
      <c r="ET243" s="7" t="str">
        <f t="shared" si="383"/>
        <v>-----</v>
      </c>
      <c r="EU243" s="7" t="str">
        <f t="shared" si="384"/>
        <v>-----</v>
      </c>
      <c r="EV243" s="7" t="str">
        <f t="shared" si="385"/>
        <v>-----</v>
      </c>
      <c r="EW243" s="7" t="str">
        <f t="shared" si="386"/>
        <v>-----</v>
      </c>
      <c r="EX243" s="7" t="str">
        <f t="shared" si="387"/>
        <v>-----</v>
      </c>
      <c r="EY243" s="7" t="str">
        <f t="shared" si="388"/>
        <v>-----</v>
      </c>
      <c r="EZ243">
        <f t="shared" si="406"/>
        <v>48</v>
      </c>
      <c r="FA243">
        <f t="shared" si="407"/>
        <v>41</v>
      </c>
      <c r="FB243">
        <f t="shared" si="408"/>
        <v>241</v>
      </c>
      <c r="FC243">
        <f t="shared" si="409"/>
        <v>241</v>
      </c>
      <c r="FD243">
        <f t="shared" si="410"/>
        <v>9</v>
      </c>
      <c r="FE243">
        <f t="shared" si="411"/>
        <v>241</v>
      </c>
      <c r="FF243">
        <f t="shared" si="412"/>
        <v>7</v>
      </c>
      <c r="FG243">
        <f t="shared" si="413"/>
        <v>11</v>
      </c>
      <c r="FH243">
        <f t="shared" si="414"/>
        <v>0</v>
      </c>
      <c r="FI243">
        <f t="shared" si="415"/>
        <v>0</v>
      </c>
      <c r="FJ243">
        <f t="shared" si="416"/>
        <v>6</v>
      </c>
      <c r="FK243">
        <f t="shared" si="417"/>
        <v>0</v>
      </c>
      <c r="FL243" s="7" t="str">
        <f t="shared" si="389"/>
        <v>-----</v>
      </c>
      <c r="FM243" s="7" t="str">
        <f t="shared" si="390"/>
        <v>-----</v>
      </c>
      <c r="FN243" s="7" t="str">
        <f t="shared" si="391"/>
        <v>-----</v>
      </c>
      <c r="FO243" s="7" t="str">
        <f t="shared" si="392"/>
        <v>-----</v>
      </c>
      <c r="FP243" s="7" t="str">
        <f t="shared" si="393"/>
        <v>-----</v>
      </c>
      <c r="FQ243" s="7" t="str">
        <f t="shared" si="394"/>
        <v>-----</v>
      </c>
      <c r="FR243" s="13" t="str">
        <f>IF(FL243="-----","-----",(D243-Q243)/Q243)</f>
        <v>-----</v>
      </c>
      <c r="FS243" s="13" t="str">
        <f>IF(FM243="-----","-----",(Q243-R243)/R243)</f>
        <v>-----</v>
      </c>
      <c r="FT243" s="13" t="str">
        <f>IF(FN243="-----","-----",(R243-S243)/S243)</f>
        <v>-----</v>
      </c>
      <c r="FU243" s="13" t="str">
        <f>IF(FO243="-----","-----",(S243-T243)/T243)</f>
        <v>-----</v>
      </c>
      <c r="FV243" s="13" t="str">
        <f>IF(FP243="-----","-----",(T243-U243)/U243)</f>
        <v>-----</v>
      </c>
      <c r="FW243" s="13" t="str">
        <f>IF(FQ243="-----","-----",(U243-V243)/V243)</f>
        <v>-----</v>
      </c>
      <c r="FX243" s="7" t="str">
        <f t="shared" si="395"/>
        <v>-----</v>
      </c>
      <c r="FY243" s="7" t="str">
        <f t="shared" si="396"/>
        <v>-----</v>
      </c>
      <c r="FZ243" s="7" t="str">
        <f t="shared" si="397"/>
        <v>-----</v>
      </c>
      <c r="GA243" s="7" t="str">
        <f t="shared" si="398"/>
        <v>-----</v>
      </c>
      <c r="GB243" s="7" t="str">
        <f t="shared" si="399"/>
        <v>-----</v>
      </c>
      <c r="GC243" s="7" t="str">
        <f t="shared" si="400"/>
        <v>-----</v>
      </c>
      <c r="GD243" s="7" t="str">
        <f>IF(AND(BG243&gt;AA243,BG242&gt;AA242,BG241&gt;AA241,BG240&gt;AA240,BG239&gt;AA239,BG238&gt;AA238,BG237&gt;AA237,BG236&gt;AA236,BG235&gt;AA235,BG234&gt;AA234,BG233&gt;AA233,BG232&gt;AA232),"Bullish",IF(AND(BG243&lt;AA243,BG242&lt;AA242,BG241&lt;AA241,BG240&lt;AA240,BG239&lt;AA239,BG238&lt;AA238,BG237&lt;AA237,BG236&lt;AA236,BG235&lt;AA235,BG234&lt;AA234,BG233&lt;AA233,BG232&lt;AA232),"Bearish","-----"))</f>
        <v>Bearish</v>
      </c>
      <c r="GE243">
        <f>(Z243-BG243)/BG243</f>
        <v>3.5881221581969731E-4</v>
      </c>
      <c r="GI243" s="7" t="str">
        <f>IF(Y243&gt;Z243,"Bullish","Bearish")</f>
        <v>Bullish</v>
      </c>
      <c r="GJ243" s="19" t="str">
        <f>IF(AND(D243&gt;Y243,D242&lt;Y242),"TEMA crossover","-----")</f>
        <v>-----</v>
      </c>
      <c r="GK243" s="19" t="str">
        <f>IF(AND(D243&lt;Y243,D242&gt;Y242),"TEMA crossunder","-----")</f>
        <v>-----</v>
      </c>
      <c r="GL243" s="20" t="str">
        <f>IF(GD243="Bearish","YES","-----")</f>
        <v>YES</v>
      </c>
      <c r="GM243" s="20" t="str">
        <f>IF(GH243="Reverse to Bearish","YES","-----")</f>
        <v>-----</v>
      </c>
      <c r="GN243" s="20" t="str">
        <f>IF(AND(GI243="Bullish",GI242="Bullish",GI241="Bullish",GI240="Bullish"),"YES","-----")</f>
        <v>YES</v>
      </c>
      <c r="GO243" s="20" t="str">
        <f>IF(OR(GK243="TEMA crossunder",GK242="TEMA crossunder",GK241="TEMA crossunder",GK240="TEMA crossunder"),"YES","-----")</f>
        <v>YES</v>
      </c>
      <c r="GP243" s="20" t="str">
        <f>IF(GD243="Bullish","YES","-----")</f>
        <v>-----</v>
      </c>
      <c r="GQ243" s="20" t="str">
        <f>IF(GH243="Reverse to Bullish","YES","-----")</f>
        <v>-----</v>
      </c>
      <c r="GR243" s="20" t="str">
        <f>IF(AND(GI243="Bearish",GI242="Bearish",GI241="Bearish",GI240="Bearish"),"YES","-----")</f>
        <v>-----</v>
      </c>
      <c r="GS243" s="20" t="str">
        <f>IF(OR(GJ243="TEMA crossover",GJ242="TEMA crossover",GJ241="TEMA crossover",GJ240="TEMA crossover"),"YES","-----")</f>
        <v>YES</v>
      </c>
      <c r="GT243" s="20" t="str">
        <f t="shared" si="418"/>
        <v>-----</v>
      </c>
      <c r="GU243" s="20" t="str">
        <f t="shared" si="419"/>
        <v>-----</v>
      </c>
      <c r="GV243" s="20" t="str">
        <f t="shared" si="420"/>
        <v>-----</v>
      </c>
      <c r="GW243" s="20" t="str">
        <f t="shared" si="421"/>
        <v>-----</v>
      </c>
      <c r="GX243" s="20" t="str">
        <f t="shared" si="422"/>
        <v>-----</v>
      </c>
      <c r="GY243" s="20" t="str">
        <f t="shared" si="423"/>
        <v>-----</v>
      </c>
      <c r="GZ243" s="7" t="str">
        <f>IF(G243&gt;BH243,"YES","-----")</f>
        <v>-----</v>
      </c>
      <c r="HA243" s="7" t="str">
        <f>IF(F243&lt;BI243,"YES","-----")</f>
        <v>-----</v>
      </c>
      <c r="HB243">
        <f>BH243-BI243</f>
        <v>1.9699999999993452</v>
      </c>
      <c r="HI243">
        <f t="shared" si="401"/>
        <v>1.7787800000005518</v>
      </c>
      <c r="HJ243">
        <f t="shared" si="402"/>
        <v>3.748779999999897</v>
      </c>
      <c r="HK243" s="7"/>
      <c r="HL243" s="7"/>
      <c r="HM243" s="7"/>
      <c r="HN243" s="7"/>
      <c r="HO243" s="7"/>
      <c r="HP243" s="7"/>
      <c r="HQ243" s="28">
        <f t="shared" si="425"/>
        <v>-0.39775000000008731</v>
      </c>
      <c r="HR243" s="28" t="str">
        <f t="shared" si="403"/>
        <v>Bear</v>
      </c>
      <c r="HS243">
        <f t="shared" si="404"/>
        <v>0.39775000000008731</v>
      </c>
    </row>
    <row r="244" spans="1:227" x14ac:dyDescent="0.55000000000000004">
      <c r="A244">
        <f>Validation!A243</f>
        <v>1772100900</v>
      </c>
      <c r="B244" t="str">
        <f>Price!B243</f>
        <v>XAUUSD</v>
      </c>
      <c r="C244" t="str">
        <f>Price!C243</f>
        <v>M5</v>
      </c>
      <c r="D244">
        <f>Price!D243</f>
        <v>5182.8500000000004</v>
      </c>
      <c r="E244">
        <f>Price!E243</f>
        <v>5188.1099999999997</v>
      </c>
      <c r="F244">
        <f>Price!F243</f>
        <v>5188.75</v>
      </c>
      <c r="G244">
        <f>Price!G243</f>
        <v>5181.92</v>
      </c>
      <c r="H244">
        <f>Price!H243</f>
        <v>348</v>
      </c>
      <c r="I244">
        <f>Diagonals!E243</f>
        <v>5190.45</v>
      </c>
      <c r="J244">
        <f>Diagonals!F243</f>
        <v>0</v>
      </c>
      <c r="K244">
        <f>Diagonals!G243</f>
        <v>0</v>
      </c>
      <c r="L244">
        <f>Diagonals!H243</f>
        <v>5161.99</v>
      </c>
      <c r="M244">
        <f>Diagonals!I243</f>
        <v>0</v>
      </c>
      <c r="N244">
        <f>Diagonals!J243</f>
        <v>0</v>
      </c>
      <c r="O244">
        <f>Diagonals!K243</f>
        <v>0</v>
      </c>
      <c r="P244">
        <f>Diagonals!L243</f>
        <v>0</v>
      </c>
      <c r="Q244">
        <f>Trendlines!E243</f>
        <v>5199.1099999999997</v>
      </c>
      <c r="R244">
        <f>Trendlines!F243</f>
        <v>5195.6099999999997</v>
      </c>
      <c r="S244">
        <f>Trendlines!G243</f>
        <v>5204.29</v>
      </c>
      <c r="T244">
        <f>Trendlines!H243</f>
        <v>5165.01</v>
      </c>
      <c r="U244">
        <f>Trendlines!I243</f>
        <v>5176.3599999999997</v>
      </c>
      <c r="V244">
        <f>Trendlines!J243</f>
        <v>5160.47</v>
      </c>
      <c r="W244">
        <f>Trendlines!K243</f>
        <v>0</v>
      </c>
      <c r="X244">
        <f>Trendlines!L243</f>
        <v>0</v>
      </c>
      <c r="Y244">
        <f>Tema_Hrma_Smma!E243</f>
        <v>5187.75</v>
      </c>
      <c r="Z244">
        <f>Tema_Hrma_Smma!F243</f>
        <v>5186.09</v>
      </c>
      <c r="AA244">
        <f>Tema_Hrma_Smma!G243</f>
        <v>5185.8100000000004</v>
      </c>
      <c r="AB244">
        <f>ZScore!H243</f>
        <v>-1</v>
      </c>
      <c r="AC244">
        <f>ZScore!I243</f>
        <v>0.83609999999999995</v>
      </c>
      <c r="AD244">
        <f>ZScore!J243</f>
        <v>3</v>
      </c>
      <c r="AE244">
        <f>HA!E243</f>
        <v>5187.96</v>
      </c>
      <c r="AF244">
        <f>HA!F243</f>
        <v>5188.75</v>
      </c>
      <c r="AG244">
        <f>HA!G243</f>
        <v>5181.92</v>
      </c>
      <c r="AH244">
        <f>HA!H243</f>
        <v>5185.41</v>
      </c>
      <c r="AI244">
        <f>HA!I243</f>
        <v>-1</v>
      </c>
      <c r="AJ244">
        <f>HA!J243</f>
        <v>2.5499999999999998</v>
      </c>
      <c r="AK244">
        <f>HA!K243</f>
        <v>-8.4570000000000006E-2</v>
      </c>
      <c r="AL244">
        <f>HA!L243</f>
        <v>-1</v>
      </c>
      <c r="AM244">
        <f>KC!E243</f>
        <v>5208.0140899999997</v>
      </c>
      <c r="AN244">
        <f>KC!F243</f>
        <v>5201.8754499999995</v>
      </c>
      <c r="AO244">
        <f>KC!G243</f>
        <v>5195.7368100000003</v>
      </c>
      <c r="AP244">
        <f>KC!H243</f>
        <v>5189.5981700000002</v>
      </c>
      <c r="AQ244">
        <f>KC!I243</f>
        <v>5183.4595300000001</v>
      </c>
      <c r="AR244">
        <f>KC!J243</f>
        <v>5178.8852800000004</v>
      </c>
      <c r="AS244">
        <f>KC!K243</f>
        <v>5172.7466400000003</v>
      </c>
      <c r="AT244">
        <f>KC!L243</f>
        <v>5166.6080000000002</v>
      </c>
      <c r="AU244">
        <f>KC!M243</f>
        <v>5160.4693600000001</v>
      </c>
      <c r="AV244">
        <f>KC!N243</f>
        <v>5154.3307100000002</v>
      </c>
      <c r="AW244">
        <f>SR_Levels!E243</f>
        <v>5178.6000000000004</v>
      </c>
      <c r="AX244">
        <f>SR_Levels!F243</f>
        <v>5161.8900000000003</v>
      </c>
      <c r="AY244">
        <f>SR_Levels!G243</f>
        <v>5135.8500000000004</v>
      </c>
      <c r="AZ244">
        <f>SR_Levels!H243</f>
        <v>0</v>
      </c>
      <c r="BA244">
        <f>SR_Levels!I243</f>
        <v>5193.3500000000004</v>
      </c>
      <c r="BB244">
        <f>SR_Levels!J243</f>
        <v>5205.3100000000004</v>
      </c>
      <c r="BC244">
        <f>SR_Levels!K243</f>
        <v>0</v>
      </c>
      <c r="BD244">
        <f>SR_Levels!L243</f>
        <v>0</v>
      </c>
      <c r="BE244">
        <f>ZigZag!E243</f>
        <v>0</v>
      </c>
      <c r="BF244">
        <f>ZigZag!F243</f>
        <v>0</v>
      </c>
      <c r="BG244">
        <f>ZigZag!G243</f>
        <v>5183.82</v>
      </c>
      <c r="BH244">
        <f>Dual_Tema!E243</f>
        <v>5190.24</v>
      </c>
      <c r="BI244">
        <f>Dual_Tema!F243</f>
        <v>5186.1000000000004</v>
      </c>
      <c r="BJ244">
        <f>Pinbar!E243</f>
        <v>0</v>
      </c>
      <c r="BK244">
        <f>SSA!E243</f>
        <v>5184.83871</v>
      </c>
      <c r="BL244">
        <f>SSA!F243</f>
        <v>5185.98884</v>
      </c>
      <c r="BN244" t="str">
        <f t="shared" si="424"/>
        <v>Red Candle</v>
      </c>
      <c r="BO244" s="34">
        <f t="shared" si="426"/>
        <v>-3.4525058634737871E-4</v>
      </c>
      <c r="BP244" s="34">
        <f t="shared" si="428"/>
        <v>1.1319318754721142E-3</v>
      </c>
      <c r="BQ244" s="34">
        <f t="shared" si="436"/>
        <v>5.9848448284194333E-4</v>
      </c>
      <c r="BR244" s="34">
        <f t="shared" si="438"/>
        <v>-8.4823364981434501E-4</v>
      </c>
      <c r="BS244" s="35">
        <f t="shared" si="427"/>
        <v>-5.7550043774723392E-5</v>
      </c>
      <c r="BT244" s="35">
        <f t="shared" si="429"/>
        <v>9.4278754263488196E-5</v>
      </c>
      <c r="BU244" s="35">
        <f t="shared" si="437"/>
        <v>3.3239744785085179E-5</v>
      </c>
      <c r="BV244" s="35">
        <f t="shared" si="439"/>
        <v>-3.5357441725114569E-5</v>
      </c>
      <c r="BW244" s="27">
        <v>96</v>
      </c>
      <c r="BX244">
        <f>F244-G244</f>
        <v>6.8299999999999272</v>
      </c>
      <c r="BY244">
        <f>ABS(F244-D243)</f>
        <v>0.85999999999967258</v>
      </c>
      <c r="BZ244">
        <f>ABS(G244-D243)</f>
        <v>5.9700000000002547</v>
      </c>
      <c r="CA244">
        <f t="shared" si="405"/>
        <v>6.8299999999999272</v>
      </c>
      <c r="CB244">
        <f t="shared" si="430"/>
        <v>3.9400000000000546</v>
      </c>
      <c r="CC244">
        <f t="shared" si="433"/>
        <v>4.5831620641731883</v>
      </c>
      <c r="CD244">
        <f t="shared" si="431"/>
        <v>-0.64316206417313371</v>
      </c>
      <c r="CE244">
        <f t="shared" si="434"/>
        <v>-1</v>
      </c>
      <c r="CF244">
        <f t="shared" si="435"/>
        <v>-5</v>
      </c>
      <c r="CG244" s="7" t="str">
        <f t="shared" si="432"/>
        <v>-----</v>
      </c>
      <c r="CI244" s="27"/>
      <c r="CJ244" s="27"/>
      <c r="CK244" s="27"/>
      <c r="CL244" s="27"/>
      <c r="CM244" s="27"/>
      <c r="CN244" s="27"/>
      <c r="CO244" s="27"/>
      <c r="CP244" s="27"/>
      <c r="CQ244" s="27"/>
      <c r="CR244" s="27"/>
      <c r="CS244" s="27"/>
      <c r="CZ244" s="7" t="str">
        <f>IF(AND(D244&gt;BH244,D244&gt;E244),"Bullish Trigger","-----")</f>
        <v>-----</v>
      </c>
      <c r="DA244" s="7" t="str">
        <f>IF(AND(D244&lt;BI244,D244&lt;E244),"Bearish Trigger","-----")</f>
        <v>Bearish Trigger</v>
      </c>
      <c r="DB244" s="13" t="str">
        <f>IF(AND(W244=BE244,W244&gt;0,BE244&gt;0),"Important High","------")</f>
        <v>------</v>
      </c>
      <c r="DC244" s="13" t="str">
        <f>IF(AND(X244=BF244,X244&gt;0,BF244&gt;0),"Important Low","------")</f>
        <v>------</v>
      </c>
      <c r="DD244" s="7" t="str">
        <f>IF(AND(DB244="Important High",DC244="-----",BJ244=1),"Imp High Rej","-----")</f>
        <v>-----</v>
      </c>
      <c r="DE244" s="7" t="str">
        <f>IF(AND(DB244="-----",DC244="Important Low",BJ244=1),"Imp Low Rej","-----")</f>
        <v>-----</v>
      </c>
      <c r="DF244" s="7" t="str">
        <f>IF(Y244&gt;AM244,"Overbought",IF(Y244&gt;AO244,"Bullish Momentum",IF(Y244&gt;AQ244,"Flat Momentum","-----")))</f>
        <v>Flat Momentum</v>
      </c>
      <c r="DG244" s="7" t="str">
        <f>IF(Y244&lt;AV244,"Oversold",IF(Y244&lt;AT244,"Bearish Momentum",IF(Y244&lt;AR244,"Flat Momentum","-----")))</f>
        <v>-----</v>
      </c>
      <c r="DH244" s="7" t="str">
        <f>IF(AND(DF244="Overbought",AD244=2),"Culminated Thrust","-----")</f>
        <v>-----</v>
      </c>
      <c r="DI244" s="7" t="str">
        <f>IF(AND(DG244="Oversold",AD244=5),"Culminated Thrust","-----")</f>
        <v>-----</v>
      </c>
      <c r="DJ244" s="14">
        <f>(Q244-$D244)/$D244</f>
        <v>3.1372700348262649E-3</v>
      </c>
      <c r="DK244" s="14">
        <f>(R244-$D244)/$D244</f>
        <v>2.4619659067886025E-3</v>
      </c>
      <c r="DL244" s="14">
        <f>(S244-$D244)/$D244</f>
        <v>4.1367201443220621E-3</v>
      </c>
      <c r="DM244" s="14">
        <f>(T244-$D244)/$D244</f>
        <v>-3.4421216126262854E-3</v>
      </c>
      <c r="DN244" s="14">
        <f>(U244-$D244)/$D244</f>
        <v>-1.2522067974185421E-3</v>
      </c>
      <c r="DO244" s="14">
        <f>(V244-$D244)/$D244</f>
        <v>-4.3180875387094182E-3</v>
      </c>
      <c r="DP244" s="14">
        <f t="shared" si="373"/>
        <v>4.1367201443220621E-3</v>
      </c>
      <c r="DQ244" s="14">
        <f t="shared" si="374"/>
        <v>3.1372700348262649E-3</v>
      </c>
      <c r="DR244" s="14">
        <f t="shared" si="375"/>
        <v>2.4619659067886025E-3</v>
      </c>
      <c r="DS244" s="14">
        <f t="shared" si="376"/>
        <v>-1.2522067974185421E-3</v>
      </c>
      <c r="DT244" s="14">
        <f t="shared" si="377"/>
        <v>-3.4421216126262854E-3</v>
      </c>
      <c r="DU244" s="14">
        <f t="shared" si="378"/>
        <v>-4.3180875387094182E-3</v>
      </c>
      <c r="DV244" t="str">
        <f>IF($D244&gt;Q244,"SUP","RES")</f>
        <v>RES</v>
      </c>
      <c r="DW244" t="str">
        <f>IF($D244&gt;R244,"SUP","RES")</f>
        <v>RES</v>
      </c>
      <c r="DX244" t="str">
        <f>IF($D244&gt;S244,"SUP","RES")</f>
        <v>RES</v>
      </c>
      <c r="DY244" t="str">
        <f>IF($D244&gt;T244,"SUP","RES")</f>
        <v>SUP</v>
      </c>
      <c r="DZ244" t="str">
        <f>IF($D244&gt;U244,"SUP","RES")</f>
        <v>SUP</v>
      </c>
      <c r="EA244" t="str">
        <f>IF($D244&gt;V244,"SUP","RES")</f>
        <v>SUP</v>
      </c>
      <c r="EB244" s="7">
        <f t="shared" si="379"/>
        <v>3</v>
      </c>
      <c r="EC244" s="7">
        <f t="shared" si="380"/>
        <v>3</v>
      </c>
      <c r="ED244" s="13" t="str">
        <f t="shared" si="381"/>
        <v>-----</v>
      </c>
      <c r="EE244" s="13" t="str">
        <f t="shared" si="382"/>
        <v>-----</v>
      </c>
      <c r="EF244" s="7">
        <f>IF(OR(ED244="All Sup",EE244="All Res"),"na",((D244-MIN(Q244:V244))/(MAX(Q244:V244)-MIN(Q244:V244))))</f>
        <v>0.51072569602921625</v>
      </c>
      <c r="EG244">
        <v>1.4999999999999999E-4</v>
      </c>
      <c r="EH244">
        <f>Q244*(1+$EG244)</f>
        <v>5199.8898665000006</v>
      </c>
      <c r="EI244">
        <f>Q244*(1-$EG244)</f>
        <v>5198.3301334999996</v>
      </c>
      <c r="EJ244">
        <f>R244*(1+$EG244)</f>
        <v>5196.3893415000002</v>
      </c>
      <c r="EK244">
        <f>R244*(1-$EG244)</f>
        <v>5194.8306585</v>
      </c>
      <c r="EL244">
        <f>S244*(1+$EG244)</f>
        <v>5205.0706435000002</v>
      </c>
      <c r="EM244">
        <f>S244*(1-$EG244)</f>
        <v>5203.5093564999997</v>
      </c>
      <c r="EN244">
        <f>T244*(1+$EG244)</f>
        <v>5165.7847515000003</v>
      </c>
      <c r="EO244">
        <f>T244*(1-$EG244)</f>
        <v>5164.2352485000001</v>
      </c>
      <c r="EP244">
        <f>U244*(1+$EG244)</f>
        <v>5177.1364540000004</v>
      </c>
      <c r="EQ244">
        <f>U244*(1-$EG244)</f>
        <v>5175.5835459999998</v>
      </c>
      <c r="ER244">
        <f>V244*(1+$EG244)</f>
        <v>5161.2440705000008</v>
      </c>
      <c r="ES244">
        <f>V244*(1-$EG244)</f>
        <v>5159.6959295000006</v>
      </c>
      <c r="ET244" s="7" t="str">
        <f t="shared" si="383"/>
        <v>-----</v>
      </c>
      <c r="EU244" s="7" t="str">
        <f t="shared" si="384"/>
        <v>-----</v>
      </c>
      <c r="EV244" s="7" t="str">
        <f t="shared" si="385"/>
        <v>-----</v>
      </c>
      <c r="EW244" s="7" t="str">
        <f t="shared" si="386"/>
        <v>-----</v>
      </c>
      <c r="EX244" s="7" t="str">
        <f t="shared" si="387"/>
        <v>-----</v>
      </c>
      <c r="EY244" s="7" t="str">
        <f t="shared" si="388"/>
        <v>-----</v>
      </c>
      <c r="EZ244">
        <f t="shared" si="406"/>
        <v>49</v>
      </c>
      <c r="FA244">
        <f t="shared" si="407"/>
        <v>42</v>
      </c>
      <c r="FB244">
        <f t="shared" si="408"/>
        <v>242</v>
      </c>
      <c r="FC244">
        <f t="shared" si="409"/>
        <v>242</v>
      </c>
      <c r="FD244">
        <f t="shared" si="410"/>
        <v>10</v>
      </c>
      <c r="FE244">
        <f t="shared" si="411"/>
        <v>242</v>
      </c>
      <c r="FF244">
        <f t="shared" si="412"/>
        <v>7</v>
      </c>
      <c r="FG244">
        <f t="shared" si="413"/>
        <v>11</v>
      </c>
      <c r="FH244">
        <f t="shared" si="414"/>
        <v>0</v>
      </c>
      <c r="FI244">
        <f t="shared" si="415"/>
        <v>0</v>
      </c>
      <c r="FJ244">
        <f t="shared" si="416"/>
        <v>6</v>
      </c>
      <c r="FK244">
        <f t="shared" si="417"/>
        <v>0</v>
      </c>
      <c r="FL244" s="7" t="str">
        <f t="shared" si="389"/>
        <v>-----</v>
      </c>
      <c r="FM244" s="7" t="str">
        <f t="shared" si="390"/>
        <v>-----</v>
      </c>
      <c r="FN244" s="7" t="str">
        <f t="shared" si="391"/>
        <v>-----</v>
      </c>
      <c r="FO244" s="7" t="str">
        <f t="shared" si="392"/>
        <v>-----</v>
      </c>
      <c r="FP244" s="7" t="str">
        <f t="shared" si="393"/>
        <v>-----</v>
      </c>
      <c r="FQ244" s="7" t="str">
        <f t="shared" si="394"/>
        <v>-----</v>
      </c>
      <c r="FR244" s="13" t="str">
        <f>IF(FL244="-----","-----",(D244-Q244)/Q244)</f>
        <v>-----</v>
      </c>
      <c r="FS244" s="13" t="str">
        <f>IF(FM244="-----","-----",(Q244-R244)/R244)</f>
        <v>-----</v>
      </c>
      <c r="FT244" s="13" t="str">
        <f>IF(FN244="-----","-----",(R244-S244)/S244)</f>
        <v>-----</v>
      </c>
      <c r="FU244" s="13" t="str">
        <f>IF(FO244="-----","-----",(S244-T244)/T244)</f>
        <v>-----</v>
      </c>
      <c r="FV244" s="13" t="str">
        <f>IF(FP244="-----","-----",(T244-U244)/U244)</f>
        <v>-----</v>
      </c>
      <c r="FW244" s="13" t="str">
        <f>IF(FQ244="-----","-----",(U244-V244)/V244)</f>
        <v>-----</v>
      </c>
      <c r="FX244" s="7" t="str">
        <f t="shared" si="395"/>
        <v>-----</v>
      </c>
      <c r="FY244" s="7" t="str">
        <f t="shared" si="396"/>
        <v>-----</v>
      </c>
      <c r="FZ244" s="7" t="str">
        <f t="shared" si="397"/>
        <v>-----</v>
      </c>
      <c r="GA244" s="7" t="str">
        <f t="shared" si="398"/>
        <v>-----</v>
      </c>
      <c r="GB244" s="7" t="str">
        <f t="shared" si="399"/>
        <v>-----</v>
      </c>
      <c r="GC244" s="7" t="str">
        <f t="shared" si="400"/>
        <v>-----</v>
      </c>
      <c r="GD244" s="7" t="str">
        <f>IF(AND(BG244&gt;AA244,BG243&gt;AA243,BG242&gt;AA242,BG241&gt;AA241,BG240&gt;AA240,BG239&gt;AA239,BG238&gt;AA238,BG237&gt;AA237,BG236&gt;AA236,BG235&gt;AA235,BG234&gt;AA234,BG233&gt;AA233),"Bullish",IF(AND(BG244&lt;AA244,BG243&lt;AA243,BG242&lt;AA242,BG241&lt;AA241,BG240&lt;AA240,BG239&lt;AA239,BG238&lt;AA238,BG237&lt;AA237,BG236&lt;AA236,BG235&lt;AA235,BG234&lt;AA234,BG233&lt;AA233),"Bearish","-----"))</f>
        <v>Bearish</v>
      </c>
      <c r="GE244">
        <f>(Z244-BG244)/BG244</f>
        <v>4.3790100736530914E-4</v>
      </c>
      <c r="GI244" s="7" t="str">
        <f>IF(Y244&gt;Z244,"Bullish","Bearish")</f>
        <v>Bullish</v>
      </c>
      <c r="GJ244" s="19" t="str">
        <f>IF(AND(D244&gt;Y244,D243&lt;Y243),"TEMA crossover","-----")</f>
        <v>-----</v>
      </c>
      <c r="GK244" s="19" t="str">
        <f>IF(AND(D244&lt;Y244,D243&gt;Y243),"TEMA crossunder","-----")</f>
        <v>-----</v>
      </c>
      <c r="GL244" s="20" t="str">
        <f>IF(GD244="Bearish","YES","-----")</f>
        <v>YES</v>
      </c>
      <c r="GM244" s="20" t="str">
        <f>IF(GH244="Reverse to Bearish","YES","-----")</f>
        <v>-----</v>
      </c>
      <c r="GN244" s="20" t="str">
        <f>IF(AND(GI244="Bullish",GI243="Bullish",GI242="Bullish",GI241="Bullish"),"YES","-----")</f>
        <v>YES</v>
      </c>
      <c r="GO244" s="20" t="str">
        <f>IF(OR(GK244="TEMA crossunder",GK243="TEMA crossunder",GK242="TEMA crossunder",GK241="TEMA crossunder"),"YES","-----")</f>
        <v>YES</v>
      </c>
      <c r="GP244" s="20" t="str">
        <f>IF(GD244="Bullish","YES","-----")</f>
        <v>-----</v>
      </c>
      <c r="GQ244" s="20" t="str">
        <f>IF(GH244="Reverse to Bullish","YES","-----")</f>
        <v>-----</v>
      </c>
      <c r="GR244" s="20" t="str">
        <f>IF(AND(GI244="Bearish",GI243="Bearish",GI242="Bearish",GI241="Bearish"),"YES","-----")</f>
        <v>-----</v>
      </c>
      <c r="GS244" s="20" t="str">
        <f>IF(OR(GJ244="TEMA crossover",GJ243="TEMA crossover",GJ242="TEMA crossover",GJ241="TEMA crossover"),"YES","-----")</f>
        <v>YES</v>
      </c>
      <c r="GT244" s="20" t="str">
        <f t="shared" si="418"/>
        <v>-----</v>
      </c>
      <c r="GU244" s="20" t="str">
        <f t="shared" si="419"/>
        <v>-----</v>
      </c>
      <c r="GV244" s="20" t="str">
        <f t="shared" si="420"/>
        <v>-----</v>
      </c>
      <c r="GW244" s="20" t="str">
        <f t="shared" si="421"/>
        <v>-----</v>
      </c>
      <c r="GX244" s="20" t="str">
        <f t="shared" si="422"/>
        <v>-----</v>
      </c>
      <c r="GY244" s="20" t="str">
        <f t="shared" si="423"/>
        <v>-----</v>
      </c>
      <c r="GZ244" s="7" t="str">
        <f>IF(G244&gt;BH244,"YES","-----")</f>
        <v>-----</v>
      </c>
      <c r="HA244" s="7" t="str">
        <f>IF(F244&lt;BI244,"YES","-----")</f>
        <v>-----</v>
      </c>
      <c r="HB244">
        <f>BH244-BI244</f>
        <v>4.1399999999994179</v>
      </c>
      <c r="HI244">
        <f t="shared" si="401"/>
        <v>1.2612900000003719</v>
      </c>
      <c r="HJ244">
        <f t="shared" si="402"/>
        <v>5.4012899999997899</v>
      </c>
      <c r="HK244" s="7"/>
      <c r="HL244" s="7"/>
      <c r="HM244" s="7"/>
      <c r="HN244" s="7"/>
      <c r="HO244" s="7"/>
      <c r="HP244" s="7"/>
      <c r="HQ244" s="28">
        <f t="shared" si="425"/>
        <v>-1.1501299999999901</v>
      </c>
      <c r="HR244" s="28" t="str">
        <f t="shared" si="403"/>
        <v>Bear</v>
      </c>
      <c r="HS244">
        <f t="shared" si="404"/>
        <v>1.1501299999999901</v>
      </c>
    </row>
    <row r="245" spans="1:227" x14ac:dyDescent="0.55000000000000004">
      <c r="A245">
        <f>Validation!A244</f>
        <v>1772101200</v>
      </c>
      <c r="B245" t="str">
        <f>Price!B244</f>
        <v>XAUUSD</v>
      </c>
      <c r="C245" t="str">
        <f>Price!C244</f>
        <v>M5</v>
      </c>
      <c r="D245">
        <f>Price!D244</f>
        <v>5183.6000000000004</v>
      </c>
      <c r="E245">
        <f>Price!E244</f>
        <v>5182.8500000000004</v>
      </c>
      <c r="F245">
        <f>Price!F244</f>
        <v>5184.58</v>
      </c>
      <c r="G245">
        <f>Price!G244</f>
        <v>5181.3599999999997</v>
      </c>
      <c r="H245">
        <f>Price!H244</f>
        <v>424</v>
      </c>
      <c r="I245">
        <f>Diagonals!E244</f>
        <v>5190.63</v>
      </c>
      <c r="J245">
        <f>Diagonals!F244</f>
        <v>0</v>
      </c>
      <c r="K245">
        <f>Diagonals!G244</f>
        <v>0</v>
      </c>
      <c r="L245">
        <f>Diagonals!H244</f>
        <v>5161.66</v>
      </c>
      <c r="M245">
        <f>Diagonals!I244</f>
        <v>0</v>
      </c>
      <c r="N245">
        <f>Diagonals!J244</f>
        <v>0</v>
      </c>
      <c r="O245">
        <f>Diagonals!K244</f>
        <v>0</v>
      </c>
      <c r="P245">
        <f>Diagonals!L244</f>
        <v>0</v>
      </c>
      <c r="Q245">
        <f>Trendlines!E244</f>
        <v>5199.12</v>
      </c>
      <c r="R245">
        <f>Trendlines!F244</f>
        <v>5195.58</v>
      </c>
      <c r="S245">
        <f>Trendlines!G244</f>
        <v>5204.2700000000004</v>
      </c>
      <c r="T245">
        <f>Trendlines!H244</f>
        <v>5165.09</v>
      </c>
      <c r="U245">
        <f>Trendlines!I244</f>
        <v>5176.38</v>
      </c>
      <c r="V245">
        <f>Trendlines!J244</f>
        <v>5160.51</v>
      </c>
      <c r="W245">
        <f>Trendlines!K244</f>
        <v>0</v>
      </c>
      <c r="X245">
        <f>Trendlines!L244</f>
        <v>0</v>
      </c>
      <c r="Y245">
        <f>Tema_Hrma_Smma!E244</f>
        <v>5185.87</v>
      </c>
      <c r="Z245">
        <f>Tema_Hrma_Smma!F244</f>
        <v>5186.08</v>
      </c>
      <c r="AA245">
        <f>Tema_Hrma_Smma!G244</f>
        <v>5185.75</v>
      </c>
      <c r="AB245">
        <f>ZScore!H244</f>
        <v>1</v>
      </c>
      <c r="AC245">
        <f>ZScore!I244</f>
        <v>0.80318000000000001</v>
      </c>
      <c r="AD245">
        <f>ZScore!J244</f>
        <v>0</v>
      </c>
      <c r="AE245">
        <f>HA!E244</f>
        <v>5186.68</v>
      </c>
      <c r="AF245">
        <f>HA!F244</f>
        <v>5186.68</v>
      </c>
      <c r="AG245">
        <f>HA!G244</f>
        <v>5181.3599999999997</v>
      </c>
      <c r="AH245">
        <f>HA!H244</f>
        <v>5183.1000000000004</v>
      </c>
      <c r="AI245">
        <f>HA!I244</f>
        <v>-1</v>
      </c>
      <c r="AJ245">
        <f>HA!J244</f>
        <v>3.58</v>
      </c>
      <c r="AK245">
        <f>HA!K244</f>
        <v>0.32312000000000002</v>
      </c>
      <c r="AL245">
        <f>HA!L244</f>
        <v>-2</v>
      </c>
      <c r="AM245">
        <f>KC!E244</f>
        <v>5208.1476499999999</v>
      </c>
      <c r="AN245">
        <f>KC!F244</f>
        <v>5202.0366000000004</v>
      </c>
      <c r="AO245">
        <f>KC!G244</f>
        <v>5195.9255499999999</v>
      </c>
      <c r="AP245">
        <f>KC!H244</f>
        <v>5189.8145000000004</v>
      </c>
      <c r="AQ245">
        <f>KC!I244</f>
        <v>5183.70345</v>
      </c>
      <c r="AR245">
        <f>KC!J244</f>
        <v>5179.2347399999999</v>
      </c>
      <c r="AS245">
        <f>KC!K244</f>
        <v>5173.1236900000004</v>
      </c>
      <c r="AT245">
        <f>KC!L244</f>
        <v>5167.0126399999999</v>
      </c>
      <c r="AU245">
        <f>KC!M244</f>
        <v>5160.9015900000004</v>
      </c>
      <c r="AV245">
        <f>KC!N244</f>
        <v>5154.79054</v>
      </c>
      <c r="AW245">
        <f>SR_Levels!E244</f>
        <v>5178.6000000000004</v>
      </c>
      <c r="AX245">
        <f>SR_Levels!F244</f>
        <v>5161.8900000000003</v>
      </c>
      <c r="AY245">
        <f>SR_Levels!G244</f>
        <v>5135.8500000000004</v>
      </c>
      <c r="AZ245">
        <f>SR_Levels!H244</f>
        <v>0</v>
      </c>
      <c r="BA245">
        <f>SR_Levels!I244</f>
        <v>5193.3500000000004</v>
      </c>
      <c r="BB245">
        <f>SR_Levels!J244</f>
        <v>5205.3100000000004</v>
      </c>
      <c r="BC245">
        <f>SR_Levels!K244</f>
        <v>0</v>
      </c>
      <c r="BD245">
        <f>SR_Levels!L244</f>
        <v>0</v>
      </c>
      <c r="BE245">
        <f>ZigZag!E244</f>
        <v>0</v>
      </c>
      <c r="BF245">
        <f>ZigZag!F244</f>
        <v>0</v>
      </c>
      <c r="BG245">
        <f>ZigZag!G244</f>
        <v>5183.78</v>
      </c>
      <c r="BH245">
        <f>Dual_Tema!E244</f>
        <v>5187.95</v>
      </c>
      <c r="BI245">
        <f>Dual_Tema!F244</f>
        <v>5184.16</v>
      </c>
      <c r="BJ245">
        <f>Pinbar!E244</f>
        <v>0</v>
      </c>
      <c r="BK245">
        <f>SSA!E244</f>
        <v>5182.4650099999999</v>
      </c>
      <c r="BL245">
        <f>SSA!F244</f>
        <v>5184.2269200000001</v>
      </c>
      <c r="BN245" t="str">
        <f t="shared" si="424"/>
        <v>Green Candle</v>
      </c>
      <c r="BO245" s="34">
        <f t="shared" si="426"/>
        <v>-6.5163158523828812E-4</v>
      </c>
      <c r="BP245" s="34">
        <f t="shared" si="428"/>
        <v>1.3599765094967076E-3</v>
      </c>
      <c r="BQ245" s="34">
        <f t="shared" si="436"/>
        <v>1.0080372626188883E-3</v>
      </c>
      <c r="BR245" s="34">
        <f t="shared" si="438"/>
        <v>-6.574114952544452E-4</v>
      </c>
      <c r="BS245" s="35">
        <f t="shared" si="427"/>
        <v>-1.0863476371292258E-4</v>
      </c>
      <c r="BT245" s="35">
        <f t="shared" si="429"/>
        <v>1.1326079510554088E-4</v>
      </c>
      <c r="BU245" s="35">
        <f t="shared" si="437"/>
        <v>5.5975429579024905E-5</v>
      </c>
      <c r="BV245" s="35">
        <f t="shared" si="439"/>
        <v>-2.7400778131236869E-5</v>
      </c>
      <c r="BW245" s="27">
        <v>96</v>
      </c>
      <c r="BX245">
        <f>F245-G245</f>
        <v>3.2200000000002547</v>
      </c>
      <c r="BY245">
        <f>ABS(F245-D244)</f>
        <v>1.7299999999995634</v>
      </c>
      <c r="BZ245">
        <f>ABS(G245-D244)</f>
        <v>1.4900000000006912</v>
      </c>
      <c r="CA245">
        <f t="shared" si="405"/>
        <v>3.2200000000002547</v>
      </c>
      <c r="CB245">
        <f t="shared" si="430"/>
        <v>3.816428571428657</v>
      </c>
      <c r="CC245">
        <f t="shared" si="433"/>
        <v>4.4857933453036933</v>
      </c>
      <c r="CD245">
        <f t="shared" si="431"/>
        <v>-0.66936477387503635</v>
      </c>
      <c r="CE245">
        <f t="shared" si="434"/>
        <v>-1</v>
      </c>
      <c r="CF245">
        <f t="shared" si="435"/>
        <v>-6</v>
      </c>
      <c r="CG245" s="7" t="str">
        <f t="shared" si="432"/>
        <v>-----</v>
      </c>
      <c r="CI245" s="27"/>
      <c r="CJ245" s="27"/>
      <c r="CK245" s="27"/>
      <c r="CL245" s="27"/>
      <c r="CM245" s="27"/>
      <c r="CN245" s="27"/>
      <c r="CO245" s="27"/>
      <c r="CP245" s="27"/>
      <c r="CQ245" s="27"/>
      <c r="CR245" s="27"/>
      <c r="CS245" s="27"/>
      <c r="CZ245" s="7" t="str">
        <f>IF(AND(D245&gt;BH245,D245&gt;E245),"Bullish Trigger","-----")</f>
        <v>-----</v>
      </c>
      <c r="DA245" s="7" t="str">
        <f>IF(AND(D245&lt;BI245,D245&lt;E245),"Bearish Trigger","-----")</f>
        <v>-----</v>
      </c>
      <c r="DB245" s="13" t="str">
        <f>IF(AND(W245=BE245,W245&gt;0,BE245&gt;0),"Important High","------")</f>
        <v>------</v>
      </c>
      <c r="DC245" s="13" t="str">
        <f>IF(AND(X245=BF245,X245&gt;0,BF245&gt;0),"Important Low","------")</f>
        <v>------</v>
      </c>
      <c r="DD245" s="7" t="str">
        <f>IF(AND(DB245="Important High",DC245="-----",BJ245=1),"Imp High Rej","-----")</f>
        <v>-----</v>
      </c>
      <c r="DE245" s="7" t="str">
        <f>IF(AND(DB245="-----",DC245="Important Low",BJ245=1),"Imp Low Rej","-----")</f>
        <v>-----</v>
      </c>
      <c r="DF245" s="7" t="str">
        <f>IF(Y245&gt;AM245,"Overbought",IF(Y245&gt;AO245,"Bullish Momentum",IF(Y245&gt;AQ245,"Flat Momentum","-----")))</f>
        <v>Flat Momentum</v>
      </c>
      <c r="DG245" s="7" t="str">
        <f>IF(Y245&lt;AV245,"Oversold",IF(Y245&lt;AT245,"Bearish Momentum",IF(Y245&lt;AR245,"Flat Momentum","-----")))</f>
        <v>-----</v>
      </c>
      <c r="DH245" s="7" t="str">
        <f>IF(AND(DF245="Overbought",AD245=2),"Culminated Thrust","-----")</f>
        <v>-----</v>
      </c>
      <c r="DI245" s="7" t="str">
        <f>IF(AND(DG245="Oversold",AD245=5),"Culminated Thrust","-----")</f>
        <v>-----</v>
      </c>
      <c r="DJ245" s="14">
        <f>(Q245-$D245)/$D245</f>
        <v>2.994058183501722E-3</v>
      </c>
      <c r="DK245" s="14">
        <f>(R245-$D245)/$D245</f>
        <v>2.3111351184504133E-3</v>
      </c>
      <c r="DL245" s="14">
        <f>(S245-$D245)/$D245</f>
        <v>3.9875762018674417E-3</v>
      </c>
      <c r="DM245" s="14">
        <f>(T245-$D245)/$D245</f>
        <v>-3.5708773825141246E-3</v>
      </c>
      <c r="DN245" s="14">
        <f>(U245-$D245)/$D245</f>
        <v>-1.3928543869126194E-3</v>
      </c>
      <c r="DO245" s="14">
        <f>(V245-$D245)/$D245</f>
        <v>-4.4544332124392596E-3</v>
      </c>
      <c r="DP245" s="14">
        <f t="shared" si="373"/>
        <v>3.9875762018674417E-3</v>
      </c>
      <c r="DQ245" s="14">
        <f t="shared" si="374"/>
        <v>2.994058183501722E-3</v>
      </c>
      <c r="DR245" s="14">
        <f t="shared" si="375"/>
        <v>2.3111351184504133E-3</v>
      </c>
      <c r="DS245" s="14">
        <f t="shared" si="376"/>
        <v>-1.3928543869126194E-3</v>
      </c>
      <c r="DT245" s="14">
        <f t="shared" si="377"/>
        <v>-3.5708773825141246E-3</v>
      </c>
      <c r="DU245" s="14">
        <f t="shared" si="378"/>
        <v>-4.4544332124392596E-3</v>
      </c>
      <c r="DV245" t="str">
        <f>IF($D245&gt;Q245,"SUP","RES")</f>
        <v>RES</v>
      </c>
      <c r="DW245" t="str">
        <f>IF($D245&gt;R245,"SUP","RES")</f>
        <v>RES</v>
      </c>
      <c r="DX245" t="str">
        <f>IF($D245&gt;S245,"SUP","RES")</f>
        <v>RES</v>
      </c>
      <c r="DY245" t="str">
        <f>IF($D245&gt;T245,"SUP","RES")</f>
        <v>SUP</v>
      </c>
      <c r="DZ245" t="str">
        <f>IF($D245&gt;U245,"SUP","RES")</f>
        <v>SUP</v>
      </c>
      <c r="EA245" t="str">
        <f>IF($D245&gt;V245,"SUP","RES")</f>
        <v>SUP</v>
      </c>
      <c r="EB245" s="7">
        <f t="shared" si="379"/>
        <v>3</v>
      </c>
      <c r="EC245" s="7">
        <f t="shared" si="380"/>
        <v>3</v>
      </c>
      <c r="ED245" s="13" t="str">
        <f t="shared" si="381"/>
        <v>-----</v>
      </c>
      <c r="EE245" s="13" t="str">
        <f t="shared" si="382"/>
        <v>-----</v>
      </c>
      <c r="EF245" s="7">
        <f>IF(OR(ED245="All Sup",EE245="All Res"),"na",((D245-MIN(Q245:V245))/(MAX(Q245:V245)-MIN(Q245:V245))))</f>
        <v>0.5276508226691049</v>
      </c>
      <c r="EG245">
        <v>1.4999999999999999E-4</v>
      </c>
      <c r="EH245">
        <f>Q245*(1+$EG245)</f>
        <v>5199.8998680000004</v>
      </c>
      <c r="EI245">
        <f>Q245*(1-$EG245)</f>
        <v>5198.3401320000003</v>
      </c>
      <c r="EJ245">
        <f>R245*(1+$EG245)</f>
        <v>5196.3593370000008</v>
      </c>
      <c r="EK245">
        <f>R245*(1-$EG245)</f>
        <v>5194.800663</v>
      </c>
      <c r="EL245">
        <f>S245*(1+$EG245)</f>
        <v>5205.0506405000006</v>
      </c>
      <c r="EM245">
        <f>S245*(1-$EG245)</f>
        <v>5203.4893595000003</v>
      </c>
      <c r="EN245">
        <f>T245*(1+$EG245)</f>
        <v>5165.8647635000007</v>
      </c>
      <c r="EO245">
        <f>T245*(1-$EG245)</f>
        <v>5164.3152365000005</v>
      </c>
      <c r="EP245">
        <f>U245*(1+$EG245)</f>
        <v>5177.156457000001</v>
      </c>
      <c r="EQ245">
        <f>U245*(1-$EG245)</f>
        <v>5175.6035430000002</v>
      </c>
      <c r="ER245">
        <f>V245*(1+$EG245)</f>
        <v>5161.284076500001</v>
      </c>
      <c r="ES245">
        <f>V245*(1-$EG245)</f>
        <v>5159.7359235000004</v>
      </c>
      <c r="ET245" s="7" t="str">
        <f t="shared" si="383"/>
        <v>-----</v>
      </c>
      <c r="EU245" s="7" t="str">
        <f t="shared" si="384"/>
        <v>-----</v>
      </c>
      <c r="EV245" s="7" t="str">
        <f t="shared" si="385"/>
        <v>-----</v>
      </c>
      <c r="EW245" s="7" t="str">
        <f t="shared" si="386"/>
        <v>-----</v>
      </c>
      <c r="EX245" s="7" t="str">
        <f t="shared" si="387"/>
        <v>-----</v>
      </c>
      <c r="EY245" s="7" t="str">
        <f t="shared" si="388"/>
        <v>-----</v>
      </c>
      <c r="EZ245">
        <f t="shared" si="406"/>
        <v>50</v>
      </c>
      <c r="FA245">
        <f t="shared" si="407"/>
        <v>43</v>
      </c>
      <c r="FB245">
        <f t="shared" si="408"/>
        <v>243</v>
      </c>
      <c r="FC245">
        <f t="shared" si="409"/>
        <v>243</v>
      </c>
      <c r="FD245">
        <f t="shared" si="410"/>
        <v>11</v>
      </c>
      <c r="FE245">
        <f t="shared" si="411"/>
        <v>243</v>
      </c>
      <c r="FF245">
        <f t="shared" si="412"/>
        <v>7</v>
      </c>
      <c r="FG245">
        <f t="shared" si="413"/>
        <v>11</v>
      </c>
      <c r="FH245">
        <f t="shared" si="414"/>
        <v>0</v>
      </c>
      <c r="FI245">
        <f t="shared" si="415"/>
        <v>0</v>
      </c>
      <c r="FJ245">
        <f t="shared" si="416"/>
        <v>6</v>
      </c>
      <c r="FK245">
        <f t="shared" si="417"/>
        <v>0</v>
      </c>
      <c r="FL245" s="7" t="str">
        <f t="shared" si="389"/>
        <v>-----</v>
      </c>
      <c r="FM245" s="7" t="str">
        <f t="shared" si="390"/>
        <v>-----</v>
      </c>
      <c r="FN245" s="7" t="str">
        <f t="shared" si="391"/>
        <v>-----</v>
      </c>
      <c r="FO245" s="7" t="str">
        <f t="shared" si="392"/>
        <v>-----</v>
      </c>
      <c r="FP245" s="7" t="str">
        <f t="shared" si="393"/>
        <v>-----</v>
      </c>
      <c r="FQ245" s="7" t="str">
        <f t="shared" si="394"/>
        <v>-----</v>
      </c>
      <c r="FR245" s="13" t="str">
        <f>IF(FL245="-----","-----",(D245-Q245)/Q245)</f>
        <v>-----</v>
      </c>
      <c r="FS245" s="13" t="str">
        <f>IF(FM245="-----","-----",(Q245-R245)/R245)</f>
        <v>-----</v>
      </c>
      <c r="FT245" s="13" t="str">
        <f>IF(FN245="-----","-----",(R245-S245)/S245)</f>
        <v>-----</v>
      </c>
      <c r="FU245" s="13" t="str">
        <f>IF(FO245="-----","-----",(S245-T245)/T245)</f>
        <v>-----</v>
      </c>
      <c r="FV245" s="13" t="str">
        <f>IF(FP245="-----","-----",(T245-U245)/U245)</f>
        <v>-----</v>
      </c>
      <c r="FW245" s="13" t="str">
        <f>IF(FQ245="-----","-----",(U245-V245)/V245)</f>
        <v>-----</v>
      </c>
      <c r="FX245" s="7" t="str">
        <f t="shared" si="395"/>
        <v>-----</v>
      </c>
      <c r="FY245" s="7" t="str">
        <f t="shared" si="396"/>
        <v>-----</v>
      </c>
      <c r="FZ245" s="7" t="str">
        <f t="shared" si="397"/>
        <v>-----</v>
      </c>
      <c r="GA245" s="7" t="str">
        <f t="shared" si="398"/>
        <v>-----</v>
      </c>
      <c r="GB245" s="7" t="str">
        <f t="shared" si="399"/>
        <v>-----</v>
      </c>
      <c r="GC245" s="7" t="str">
        <f t="shared" si="400"/>
        <v>-----</v>
      </c>
      <c r="GD245" s="7" t="str">
        <f>IF(AND(BG245&gt;AA245,BG244&gt;AA244,BG243&gt;AA243,BG242&gt;AA242,BG241&gt;AA241,BG240&gt;AA240,BG239&gt;AA239,BG238&gt;AA238,BG237&gt;AA237,BG236&gt;AA236,BG235&gt;AA235,BG234&gt;AA234),"Bullish",IF(AND(BG245&lt;AA245,BG244&lt;AA244,BG243&lt;AA243,BG242&lt;AA242,BG241&lt;AA241,BG240&lt;AA240,BG239&lt;AA239,BG238&lt;AA238,BG237&lt;AA237,BG236&lt;AA236,BG235&lt;AA235,BG234&lt;AA234),"Bearish","-----"))</f>
        <v>Bearish</v>
      </c>
      <c r="GE245">
        <f>(Z245-BG245)/BG245</f>
        <v>4.4369166901376639E-4</v>
      </c>
      <c r="GI245" s="7" t="str">
        <f>IF(Y245&gt;Z245,"Bullish","Bearish")</f>
        <v>Bearish</v>
      </c>
      <c r="GJ245" s="19" t="str">
        <f>IF(AND(D245&gt;Y245,D244&lt;Y244),"TEMA crossover","-----")</f>
        <v>-----</v>
      </c>
      <c r="GK245" s="19" t="str">
        <f>IF(AND(D245&lt;Y245,D244&gt;Y244),"TEMA crossunder","-----")</f>
        <v>-----</v>
      </c>
      <c r="GL245" s="20" t="str">
        <f>IF(GD245="Bearish","YES","-----")</f>
        <v>YES</v>
      </c>
      <c r="GM245" s="20" t="str">
        <f>IF(GH245="Reverse to Bearish","YES","-----")</f>
        <v>-----</v>
      </c>
      <c r="GN245" s="20" t="str">
        <f>IF(AND(GI245="Bullish",GI244="Bullish",GI243="Bullish",GI242="Bullish"),"YES","-----")</f>
        <v>-----</v>
      </c>
      <c r="GO245" s="20" t="str">
        <f>IF(OR(GK245="TEMA crossunder",GK244="TEMA crossunder",GK243="TEMA crossunder",GK242="TEMA crossunder"),"YES","-----")</f>
        <v>YES</v>
      </c>
      <c r="GP245" s="20" t="str">
        <f>IF(GD245="Bullish","YES","-----")</f>
        <v>-----</v>
      </c>
      <c r="GQ245" s="20" t="str">
        <f>IF(GH245="Reverse to Bullish","YES","-----")</f>
        <v>-----</v>
      </c>
      <c r="GR245" s="20" t="str">
        <f>IF(AND(GI245="Bearish",GI244="Bearish",GI243="Bearish",GI242="Bearish"),"YES","-----")</f>
        <v>-----</v>
      </c>
      <c r="GS245" s="20" t="str">
        <f>IF(OR(GJ245="TEMA crossover",GJ244="TEMA crossover",GJ243="TEMA crossover",GJ242="TEMA crossover"),"YES","-----")</f>
        <v>-----</v>
      </c>
      <c r="GT245" s="20" t="str">
        <f t="shared" si="418"/>
        <v>-----</v>
      </c>
      <c r="GU245" s="20" t="str">
        <f t="shared" si="419"/>
        <v>-----</v>
      </c>
      <c r="GV245" s="20" t="str">
        <f t="shared" si="420"/>
        <v>-----</v>
      </c>
      <c r="GW245" s="20" t="str">
        <f t="shared" si="421"/>
        <v>-----</v>
      </c>
      <c r="GX245" s="20" t="str">
        <f t="shared" si="422"/>
        <v>-----</v>
      </c>
      <c r="GY245" s="20" t="str">
        <f t="shared" si="423"/>
        <v>-----</v>
      </c>
      <c r="GZ245" s="7" t="str">
        <f>IF(G245&gt;BH245,"YES","-----")</f>
        <v>-----</v>
      </c>
      <c r="HA245" s="7" t="str">
        <f>IF(F245&lt;BI245,"YES","-----")</f>
        <v>-----</v>
      </c>
      <c r="HB245">
        <f>BH245-BI245</f>
        <v>3.7899999999999636</v>
      </c>
      <c r="HI245">
        <f t="shared" si="401"/>
        <v>1.6949899999999616</v>
      </c>
      <c r="HJ245">
        <f t="shared" si="402"/>
        <v>5.4849899999999252</v>
      </c>
      <c r="HK245" s="7"/>
      <c r="HL245" s="7"/>
      <c r="HM245" s="7"/>
      <c r="HN245" s="7"/>
      <c r="HO245" s="7"/>
      <c r="HP245" s="7"/>
      <c r="HQ245" s="28">
        <f t="shared" si="425"/>
        <v>-1.7619100000001708</v>
      </c>
      <c r="HR245" s="28" t="str">
        <f t="shared" si="403"/>
        <v>Bear</v>
      </c>
      <c r="HS245">
        <f t="shared" si="404"/>
        <v>1.7619100000001708</v>
      </c>
    </row>
    <row r="246" spans="1:227" x14ac:dyDescent="0.55000000000000004">
      <c r="A246">
        <f>Validation!A245</f>
        <v>1772101500</v>
      </c>
      <c r="B246" t="str">
        <f>Price!B245</f>
        <v>XAUUSD</v>
      </c>
      <c r="C246" t="str">
        <f>Price!C245</f>
        <v>M5</v>
      </c>
      <c r="D246">
        <f>Price!D245</f>
        <v>5179.29</v>
      </c>
      <c r="E246">
        <f>Price!E245</f>
        <v>5183.58</v>
      </c>
      <c r="F246">
        <f>Price!F245</f>
        <v>5185.13</v>
      </c>
      <c r="G246">
        <f>Price!G245</f>
        <v>5178.9799999999996</v>
      </c>
      <c r="H246">
        <f>Price!H245</f>
        <v>458</v>
      </c>
      <c r="I246">
        <f>Diagonals!E245</f>
        <v>5190.8100000000004</v>
      </c>
      <c r="J246">
        <f>Diagonals!F245</f>
        <v>0</v>
      </c>
      <c r="K246">
        <f>Diagonals!G245</f>
        <v>0</v>
      </c>
      <c r="L246">
        <f>Diagonals!H245</f>
        <v>5161.33</v>
      </c>
      <c r="M246">
        <f>Diagonals!I245</f>
        <v>0</v>
      </c>
      <c r="N246">
        <f>Diagonals!J245</f>
        <v>0</v>
      </c>
      <c r="O246">
        <f>Diagonals!K245</f>
        <v>0</v>
      </c>
      <c r="P246">
        <f>Diagonals!L245</f>
        <v>0</v>
      </c>
      <c r="Q246">
        <f>Trendlines!E245</f>
        <v>5199.12</v>
      </c>
      <c r="R246">
        <f>Trendlines!F245</f>
        <v>5195.5600000000004</v>
      </c>
      <c r="S246">
        <f>Trendlines!G245</f>
        <v>5204.26</v>
      </c>
      <c r="T246">
        <f>Trendlines!H245</f>
        <v>5165.17</v>
      </c>
      <c r="U246">
        <f>Trendlines!I245</f>
        <v>5176.3999999999996</v>
      </c>
      <c r="V246">
        <f>Trendlines!J245</f>
        <v>5160.55</v>
      </c>
      <c r="W246">
        <f>Trendlines!K245</f>
        <v>0</v>
      </c>
      <c r="X246">
        <f>Trendlines!L245</f>
        <v>0</v>
      </c>
      <c r="Y246">
        <f>Tema_Hrma_Smma!E245</f>
        <v>5183.62</v>
      </c>
      <c r="Z246">
        <f>Tema_Hrma_Smma!F245</f>
        <v>5185.59</v>
      </c>
      <c r="AA246">
        <f>Tema_Hrma_Smma!G245</f>
        <v>5185.6499999999996</v>
      </c>
      <c r="AB246">
        <f>ZScore!H245</f>
        <v>-1</v>
      </c>
      <c r="AC246">
        <f>ZScore!I245</f>
        <v>0.49342000000000003</v>
      </c>
      <c r="AD246">
        <f>ZScore!J245</f>
        <v>3</v>
      </c>
      <c r="AE246">
        <f>HA!E245</f>
        <v>5184.8900000000003</v>
      </c>
      <c r="AF246">
        <f>HA!F245</f>
        <v>5185.13</v>
      </c>
      <c r="AG246">
        <f>HA!G245</f>
        <v>5178.9799999999996</v>
      </c>
      <c r="AH246">
        <f>HA!H245</f>
        <v>5181.74</v>
      </c>
      <c r="AI246">
        <f>HA!I245</f>
        <v>-1</v>
      </c>
      <c r="AJ246">
        <f>HA!J245</f>
        <v>3.14</v>
      </c>
      <c r="AK246">
        <f>HA!K245</f>
        <v>0.14685999999999999</v>
      </c>
      <c r="AL246">
        <f>HA!L245</f>
        <v>-3</v>
      </c>
      <c r="AM246">
        <f>KC!E245</f>
        <v>5208.3787599999996</v>
      </c>
      <c r="AN246">
        <f>KC!F245</f>
        <v>5202.2541300000003</v>
      </c>
      <c r="AO246">
        <f>KC!G245</f>
        <v>5196.1295</v>
      </c>
      <c r="AP246">
        <f>KC!H245</f>
        <v>5190.0048699999998</v>
      </c>
      <c r="AQ246">
        <f>KC!I245</f>
        <v>5183.8802400000004</v>
      </c>
      <c r="AR246">
        <f>KC!J245</f>
        <v>5179.4462000000003</v>
      </c>
      <c r="AS246">
        <f>KC!K245</f>
        <v>5173.3215700000001</v>
      </c>
      <c r="AT246">
        <f>KC!L245</f>
        <v>5167.1969399999998</v>
      </c>
      <c r="AU246">
        <f>KC!M245</f>
        <v>5161.0723099999996</v>
      </c>
      <c r="AV246">
        <f>KC!N245</f>
        <v>5154.9476800000002</v>
      </c>
      <c r="AW246">
        <f>SR_Levels!E245</f>
        <v>5178.6000000000004</v>
      </c>
      <c r="AX246">
        <f>SR_Levels!F245</f>
        <v>5161.8900000000003</v>
      </c>
      <c r="AY246">
        <f>SR_Levels!G245</f>
        <v>5135.8500000000004</v>
      </c>
      <c r="AZ246">
        <f>SR_Levels!H245</f>
        <v>0</v>
      </c>
      <c r="BA246">
        <f>SR_Levels!I245</f>
        <v>5193.3500000000004</v>
      </c>
      <c r="BB246">
        <f>SR_Levels!J245</f>
        <v>5205.3100000000004</v>
      </c>
      <c r="BC246">
        <f>SR_Levels!K245</f>
        <v>0</v>
      </c>
      <c r="BD246">
        <f>SR_Levels!L245</f>
        <v>0</v>
      </c>
      <c r="BE246">
        <f>ZigZag!E245</f>
        <v>0</v>
      </c>
      <c r="BF246">
        <f>ZigZag!F245</f>
        <v>0</v>
      </c>
      <c r="BG246">
        <f>ZigZag!G245</f>
        <v>5183.59</v>
      </c>
      <c r="BH246">
        <f>Dual_Tema!E245</f>
        <v>5186.6899999999996</v>
      </c>
      <c r="BI246">
        <f>Dual_Tema!F245</f>
        <v>5181.7</v>
      </c>
      <c r="BJ246">
        <f>Pinbar!E245</f>
        <v>0</v>
      </c>
      <c r="BK246">
        <f>SSA!E245</f>
        <v>5179.8225499999999</v>
      </c>
      <c r="BL246">
        <f>SSA!F245</f>
        <v>5182.0247399999998</v>
      </c>
      <c r="BN246" t="str">
        <f t="shared" si="424"/>
        <v>Red Candle</v>
      </c>
      <c r="BO246" s="34">
        <f t="shared" si="426"/>
        <v>-1.355489055823722E-3</v>
      </c>
      <c r="BP246" s="34">
        <f t="shared" si="428"/>
        <v>-3.6864046938933637E-4</v>
      </c>
      <c r="BQ246" s="34">
        <f t="shared" si="436"/>
        <v>-2.3168662067640788E-5</v>
      </c>
      <c r="BR246" s="34">
        <f t="shared" si="438"/>
        <v>4.4427360300103302E-4</v>
      </c>
      <c r="BS246" s="35">
        <f t="shared" si="427"/>
        <v>-2.2604254222202691E-4</v>
      </c>
      <c r="BT246" s="35">
        <f t="shared" si="429"/>
        <v>-3.0725230802941539E-5</v>
      </c>
      <c r="BU246" s="35">
        <f t="shared" si="437"/>
        <v>-1.287161975227491E-6</v>
      </c>
      <c r="BV246" s="35">
        <f t="shared" si="439"/>
        <v>1.8507460540329035E-5</v>
      </c>
      <c r="BW246" s="27">
        <v>96</v>
      </c>
      <c r="BX246">
        <f>F246-G246</f>
        <v>6.1500000000005457</v>
      </c>
      <c r="BY246">
        <f>ABS(F246-D245)</f>
        <v>1.5299999999997453</v>
      </c>
      <c r="BZ246">
        <f>ABS(G246-D245)</f>
        <v>4.6200000000008004</v>
      </c>
      <c r="CA246">
        <f t="shared" si="405"/>
        <v>6.1500000000005457</v>
      </c>
      <c r="CB246">
        <f t="shared" si="430"/>
        <v>3.7985714285715142</v>
      </c>
      <c r="CC246">
        <f t="shared" si="433"/>
        <v>4.6046652492106119</v>
      </c>
      <c r="CD246">
        <f t="shared" si="431"/>
        <v>-0.80609382063909774</v>
      </c>
      <c r="CE246">
        <f t="shared" si="434"/>
        <v>-1</v>
      </c>
      <c r="CF246">
        <f t="shared" si="435"/>
        <v>-7</v>
      </c>
      <c r="CG246" s="7" t="str">
        <f t="shared" si="432"/>
        <v>-----</v>
      </c>
      <c r="CI246" s="27"/>
      <c r="CJ246" s="27"/>
      <c r="CK246" s="27"/>
      <c r="CL246" s="27"/>
      <c r="CM246" s="27"/>
      <c r="CN246" s="27"/>
      <c r="CO246" s="27"/>
      <c r="CP246" s="27"/>
      <c r="CQ246" s="27"/>
      <c r="CR246" s="27"/>
      <c r="CS246" s="27"/>
      <c r="CZ246" s="7" t="str">
        <f>IF(AND(D246&gt;BH246,D246&gt;E246),"Bullish Trigger","-----")</f>
        <v>-----</v>
      </c>
      <c r="DA246" s="7" t="str">
        <f>IF(AND(D246&lt;BI246,D246&lt;E246),"Bearish Trigger","-----")</f>
        <v>Bearish Trigger</v>
      </c>
      <c r="DB246" s="13" t="str">
        <f>IF(AND(W246=BE246,W246&gt;0,BE246&gt;0),"Important High","------")</f>
        <v>------</v>
      </c>
      <c r="DC246" s="13" t="str">
        <f>IF(AND(X246=BF246,X246&gt;0,BF246&gt;0),"Important Low","------")</f>
        <v>------</v>
      </c>
      <c r="DD246" s="7" t="str">
        <f>IF(AND(DB246="Important High",DC246="-----",BJ246=1),"Imp High Rej","-----")</f>
        <v>-----</v>
      </c>
      <c r="DE246" s="7" t="str">
        <f>IF(AND(DB246="-----",DC246="Important Low",BJ246=1),"Imp Low Rej","-----")</f>
        <v>-----</v>
      </c>
      <c r="DF246" s="7" t="str">
        <f>IF(Y246&gt;AM246,"Overbought",IF(Y246&gt;AO246,"Bullish Momentum",IF(Y246&gt;AQ246,"Flat Momentum","-----")))</f>
        <v>-----</v>
      </c>
      <c r="DG246" s="7" t="str">
        <f>IF(Y246&lt;AV246,"Oversold",IF(Y246&lt;AT246,"Bearish Momentum",IF(Y246&lt;AR246,"Flat Momentum","-----")))</f>
        <v>-----</v>
      </c>
      <c r="DH246" s="7" t="str">
        <f>IF(AND(DF246="Overbought",AD246=2),"Culminated Thrust","-----")</f>
        <v>-----</v>
      </c>
      <c r="DI246" s="7" t="str">
        <f>IF(AND(DG246="Oversold",AD246=5),"Culminated Thrust","-----")</f>
        <v>-----</v>
      </c>
      <c r="DJ246" s="14">
        <f>(Q246-$D246)/$D246</f>
        <v>3.8287101127760614E-3</v>
      </c>
      <c r="DK246" s="14">
        <f>(R246-$D246)/$D246</f>
        <v>3.1413572130543832E-3</v>
      </c>
      <c r="DL246" s="14">
        <f>(S246-$D246)/$D246</f>
        <v>4.8211241309137455E-3</v>
      </c>
      <c r="DM246" s="14">
        <f>(T246-$D246)/$D246</f>
        <v>-2.726242400020059E-3</v>
      </c>
      <c r="DN246" s="14">
        <f>(U246-$D246)/$D246</f>
        <v>-5.5799153938094364E-4</v>
      </c>
      <c r="DO246" s="14">
        <f>(V246-$D246)/$D246</f>
        <v>-3.6182565564005457E-3</v>
      </c>
      <c r="DP246" s="14">
        <f t="shared" si="373"/>
        <v>4.8211241309137455E-3</v>
      </c>
      <c r="DQ246" s="14">
        <f t="shared" si="374"/>
        <v>3.8287101127760614E-3</v>
      </c>
      <c r="DR246" s="14">
        <f t="shared" si="375"/>
        <v>3.1413572130543832E-3</v>
      </c>
      <c r="DS246" s="14">
        <f t="shared" si="376"/>
        <v>-5.5799153938094364E-4</v>
      </c>
      <c r="DT246" s="14">
        <f t="shared" si="377"/>
        <v>-2.726242400020059E-3</v>
      </c>
      <c r="DU246" s="14">
        <f t="shared" si="378"/>
        <v>-3.6182565564005457E-3</v>
      </c>
      <c r="DV246" t="str">
        <f>IF($D246&gt;Q246,"SUP","RES")</f>
        <v>RES</v>
      </c>
      <c r="DW246" t="str">
        <f>IF($D246&gt;R246,"SUP","RES")</f>
        <v>RES</v>
      </c>
      <c r="DX246" t="str">
        <f>IF($D246&gt;S246,"SUP","RES")</f>
        <v>RES</v>
      </c>
      <c r="DY246" t="str">
        <f>IF($D246&gt;T246,"SUP","RES")</f>
        <v>SUP</v>
      </c>
      <c r="DZ246" t="str">
        <f>IF($D246&gt;U246,"SUP","RES")</f>
        <v>SUP</v>
      </c>
      <c r="EA246" t="str">
        <f>IF($D246&gt;V246,"SUP","RES")</f>
        <v>SUP</v>
      </c>
      <c r="EB246" s="7">
        <f t="shared" si="379"/>
        <v>3</v>
      </c>
      <c r="EC246" s="7">
        <f t="shared" si="380"/>
        <v>3</v>
      </c>
      <c r="ED246" s="13" t="str">
        <f t="shared" si="381"/>
        <v>-----</v>
      </c>
      <c r="EE246" s="13" t="str">
        <f t="shared" si="382"/>
        <v>-----</v>
      </c>
      <c r="EF246" s="7">
        <f>IF(OR(ED246="All Sup",EE246="All Res"),"na",((D246-MIN(Q246:V246))/(MAX(Q246:V246)-MIN(Q246:V246))))</f>
        <v>0.42873484328528405</v>
      </c>
      <c r="EG246">
        <v>1.4999999999999999E-4</v>
      </c>
      <c r="EH246">
        <f>Q246*(1+$EG246)</f>
        <v>5199.8998680000004</v>
      </c>
      <c r="EI246">
        <f>Q246*(1-$EG246)</f>
        <v>5198.3401320000003</v>
      </c>
      <c r="EJ246">
        <f>R246*(1+$EG246)</f>
        <v>5196.3393340000011</v>
      </c>
      <c r="EK246">
        <f>R246*(1-$EG246)</f>
        <v>5194.7806660000006</v>
      </c>
      <c r="EL246">
        <f>S246*(1+$EG246)</f>
        <v>5205.0406390000007</v>
      </c>
      <c r="EM246">
        <f>S246*(1-$EG246)</f>
        <v>5203.4793610000006</v>
      </c>
      <c r="EN246">
        <f>T246*(1+$EG246)</f>
        <v>5165.944775500001</v>
      </c>
      <c r="EO246">
        <f>T246*(1-$EG246)</f>
        <v>5164.3952245</v>
      </c>
      <c r="EP246">
        <f>U246*(1+$EG246)</f>
        <v>5177.1764599999997</v>
      </c>
      <c r="EQ246">
        <f>U246*(1-$EG246)</f>
        <v>5175.6235399999996</v>
      </c>
      <c r="ER246">
        <f>V246*(1+$EG246)</f>
        <v>5161.3240825000003</v>
      </c>
      <c r="ES246">
        <f>V246*(1-$EG246)</f>
        <v>5159.7759175000001</v>
      </c>
      <c r="ET246" s="7" t="str">
        <f t="shared" si="383"/>
        <v>-----</v>
      </c>
      <c r="EU246" s="7" t="str">
        <f t="shared" si="384"/>
        <v>-----</v>
      </c>
      <c r="EV246" s="7" t="str">
        <f t="shared" si="385"/>
        <v>-----</v>
      </c>
      <c r="EW246" s="7" t="str">
        <f t="shared" si="386"/>
        <v>-----</v>
      </c>
      <c r="EX246" s="7" t="str">
        <f t="shared" si="387"/>
        <v>-----</v>
      </c>
      <c r="EY246" s="7" t="str">
        <f t="shared" si="388"/>
        <v>-----</v>
      </c>
      <c r="EZ246">
        <f t="shared" si="406"/>
        <v>51</v>
      </c>
      <c r="FA246">
        <f t="shared" si="407"/>
        <v>44</v>
      </c>
      <c r="FB246">
        <f t="shared" si="408"/>
        <v>244</v>
      </c>
      <c r="FC246">
        <f t="shared" si="409"/>
        <v>244</v>
      </c>
      <c r="FD246">
        <f t="shared" si="410"/>
        <v>12</v>
      </c>
      <c r="FE246">
        <f t="shared" si="411"/>
        <v>244</v>
      </c>
      <c r="FF246">
        <f t="shared" si="412"/>
        <v>7</v>
      </c>
      <c r="FG246">
        <f t="shared" si="413"/>
        <v>11</v>
      </c>
      <c r="FH246">
        <f t="shared" si="414"/>
        <v>0</v>
      </c>
      <c r="FI246">
        <f t="shared" si="415"/>
        <v>0</v>
      </c>
      <c r="FJ246">
        <f t="shared" si="416"/>
        <v>6</v>
      </c>
      <c r="FK246">
        <f t="shared" si="417"/>
        <v>0</v>
      </c>
      <c r="FL246" s="7" t="str">
        <f t="shared" si="389"/>
        <v>-----</v>
      </c>
      <c r="FM246" s="7" t="str">
        <f t="shared" si="390"/>
        <v>-----</v>
      </c>
      <c r="FN246" s="7" t="str">
        <f t="shared" si="391"/>
        <v>-----</v>
      </c>
      <c r="FO246" s="7" t="str">
        <f t="shared" si="392"/>
        <v>-----</v>
      </c>
      <c r="FP246" s="7" t="str">
        <f t="shared" si="393"/>
        <v>-----</v>
      </c>
      <c r="FQ246" s="7" t="str">
        <f t="shared" si="394"/>
        <v>-----</v>
      </c>
      <c r="FR246" s="13" t="str">
        <f>IF(FL246="-----","-----",(D246-Q246)/Q246)</f>
        <v>-----</v>
      </c>
      <c r="FS246" s="13" t="str">
        <f>IF(FM246="-----","-----",(Q246-R246)/R246)</f>
        <v>-----</v>
      </c>
      <c r="FT246" s="13" t="str">
        <f>IF(FN246="-----","-----",(R246-S246)/S246)</f>
        <v>-----</v>
      </c>
      <c r="FU246" s="13" t="str">
        <f>IF(FO246="-----","-----",(S246-T246)/T246)</f>
        <v>-----</v>
      </c>
      <c r="FV246" s="13" t="str">
        <f>IF(FP246="-----","-----",(T246-U246)/U246)</f>
        <v>-----</v>
      </c>
      <c r="FW246" s="13" t="str">
        <f>IF(FQ246="-----","-----",(U246-V246)/V246)</f>
        <v>-----</v>
      </c>
      <c r="FX246" s="7" t="str">
        <f t="shared" si="395"/>
        <v>-----</v>
      </c>
      <c r="FY246" s="7" t="str">
        <f t="shared" si="396"/>
        <v>-----</v>
      </c>
      <c r="FZ246" s="7" t="str">
        <f t="shared" si="397"/>
        <v>-----</v>
      </c>
      <c r="GA246" s="7" t="str">
        <f t="shared" si="398"/>
        <v>-----</v>
      </c>
      <c r="GB246" s="7" t="str">
        <f t="shared" si="399"/>
        <v>-----</v>
      </c>
      <c r="GC246" s="7" t="str">
        <f t="shared" si="400"/>
        <v>-----</v>
      </c>
      <c r="GD246" s="7" t="str">
        <f>IF(AND(BG246&gt;AA246,BG245&gt;AA245,BG244&gt;AA244,BG243&gt;AA243,BG242&gt;AA242,BG241&gt;AA241,BG240&gt;AA240,BG239&gt;AA239,BG238&gt;AA238,BG237&gt;AA237,BG236&gt;AA236,BG235&gt;AA235),"Bullish",IF(AND(BG246&lt;AA246,BG245&lt;AA245,BG244&lt;AA244,BG243&lt;AA243,BG242&lt;AA242,BG241&lt;AA241,BG240&lt;AA240,BG239&lt;AA239,BG238&lt;AA238,BG237&lt;AA237,BG236&lt;AA236,BG235&lt;AA235),"Bearish","-----"))</f>
        <v>Bearish</v>
      </c>
      <c r="GE246">
        <f>(Z246-BG246)/BG246</f>
        <v>3.8583298447600984E-4</v>
      </c>
      <c r="GI246" s="7" t="str">
        <f>IF(Y246&gt;Z246,"Bullish","Bearish")</f>
        <v>Bearish</v>
      </c>
      <c r="GJ246" s="19" t="str">
        <f>IF(AND(D246&gt;Y246,D245&lt;Y245),"TEMA crossover","-----")</f>
        <v>-----</v>
      </c>
      <c r="GK246" s="19" t="str">
        <f>IF(AND(D246&lt;Y246,D245&gt;Y245),"TEMA crossunder","-----")</f>
        <v>-----</v>
      </c>
      <c r="GL246" s="20" t="str">
        <f>IF(GD246="Bearish","YES","-----")</f>
        <v>YES</v>
      </c>
      <c r="GM246" s="20" t="str">
        <f>IF(GH246="Reverse to Bearish","YES","-----")</f>
        <v>-----</v>
      </c>
      <c r="GN246" s="20" t="str">
        <f>IF(AND(GI246="Bullish",GI245="Bullish",GI244="Bullish",GI243="Bullish"),"YES","-----")</f>
        <v>-----</v>
      </c>
      <c r="GO246" s="20" t="str">
        <f>IF(OR(GK246="TEMA crossunder",GK245="TEMA crossunder",GK244="TEMA crossunder",GK243="TEMA crossunder"),"YES","-----")</f>
        <v>-----</v>
      </c>
      <c r="GP246" s="20" t="str">
        <f>IF(GD246="Bullish","YES","-----")</f>
        <v>-----</v>
      </c>
      <c r="GQ246" s="20" t="str">
        <f>IF(GH246="Reverse to Bullish","YES","-----")</f>
        <v>-----</v>
      </c>
      <c r="GR246" s="20" t="str">
        <f>IF(AND(GI246="Bearish",GI245="Bearish",GI244="Bearish",GI243="Bearish"),"YES","-----")</f>
        <v>-----</v>
      </c>
      <c r="GS246" s="20" t="str">
        <f>IF(OR(GJ246="TEMA crossover",GJ245="TEMA crossover",GJ244="TEMA crossover",GJ243="TEMA crossover"),"YES","-----")</f>
        <v>-----</v>
      </c>
      <c r="GT246" s="20" t="str">
        <f t="shared" si="418"/>
        <v>-----</v>
      </c>
      <c r="GU246" s="20" t="str">
        <f t="shared" si="419"/>
        <v>-----</v>
      </c>
      <c r="GV246" s="20" t="str">
        <f t="shared" si="420"/>
        <v>-----</v>
      </c>
      <c r="GW246" s="20" t="str">
        <f t="shared" si="421"/>
        <v>-----</v>
      </c>
      <c r="GX246" s="20" t="str">
        <f t="shared" si="422"/>
        <v>-----</v>
      </c>
      <c r="GY246" s="20" t="str">
        <f t="shared" si="423"/>
        <v>-----</v>
      </c>
      <c r="GZ246" s="7" t="str">
        <f>IF(G246&gt;BH246,"YES","-----")</f>
        <v>-----</v>
      </c>
      <c r="HA246" s="7" t="str">
        <f>IF(F246&lt;BI246,"YES","-----")</f>
        <v>-----</v>
      </c>
      <c r="HB246">
        <f>BH246-BI246</f>
        <v>4.9899999999997817</v>
      </c>
      <c r="HI246">
        <f t="shared" si="401"/>
        <v>1.8774499999999534</v>
      </c>
      <c r="HJ246">
        <f t="shared" si="402"/>
        <v>6.8674499999997352</v>
      </c>
      <c r="HK246" s="7"/>
      <c r="HL246" s="7"/>
      <c r="HM246" s="7"/>
      <c r="HN246" s="7"/>
      <c r="HO246" s="7"/>
      <c r="HP246" s="7"/>
      <c r="HQ246" s="28">
        <f t="shared" si="425"/>
        <v>-2.2021899999999732</v>
      </c>
      <c r="HR246" s="28" t="str">
        <f t="shared" si="403"/>
        <v>Bear</v>
      </c>
      <c r="HS246">
        <f t="shared" si="404"/>
        <v>2.2021899999999732</v>
      </c>
    </row>
    <row r="247" spans="1:227" x14ac:dyDescent="0.55000000000000004">
      <c r="A247">
        <f>Validation!A246</f>
        <v>1772101800</v>
      </c>
      <c r="B247" t="str">
        <f>Price!B246</f>
        <v>XAUUSD</v>
      </c>
      <c r="C247" t="str">
        <f>Price!C246</f>
        <v>M5</v>
      </c>
      <c r="D247">
        <f>Price!D246</f>
        <v>5177.04</v>
      </c>
      <c r="E247">
        <f>Price!E246</f>
        <v>5179.2299999999996</v>
      </c>
      <c r="F247">
        <f>Price!F246</f>
        <v>5179.3599999999997</v>
      </c>
      <c r="G247">
        <f>Price!G246</f>
        <v>5174.74</v>
      </c>
      <c r="H247">
        <f>Price!H246</f>
        <v>556</v>
      </c>
      <c r="I247">
        <f>Diagonals!E246</f>
        <v>5190.99</v>
      </c>
      <c r="J247">
        <f>Diagonals!F246</f>
        <v>0</v>
      </c>
      <c r="K247">
        <f>Diagonals!G246</f>
        <v>0</v>
      </c>
      <c r="L247">
        <f>Diagonals!H246</f>
        <v>5161</v>
      </c>
      <c r="M247">
        <f>Diagonals!I246</f>
        <v>0</v>
      </c>
      <c r="N247">
        <f>Diagonals!J246</f>
        <v>0</v>
      </c>
      <c r="O247">
        <f>Diagonals!K246</f>
        <v>0</v>
      </c>
      <c r="P247">
        <f>Diagonals!L246</f>
        <v>0</v>
      </c>
      <c r="Q247">
        <f>Trendlines!E246</f>
        <v>5199.13</v>
      </c>
      <c r="R247">
        <f>Trendlines!F246</f>
        <v>5195.53</v>
      </c>
      <c r="S247">
        <f>Trendlines!G246</f>
        <v>5204.24</v>
      </c>
      <c r="T247">
        <f>Trendlines!H246</f>
        <v>5165.24</v>
      </c>
      <c r="U247">
        <f>Trendlines!I246</f>
        <v>5176.42</v>
      </c>
      <c r="V247">
        <f>Trendlines!J246</f>
        <v>5160.59</v>
      </c>
      <c r="W247">
        <f>Trendlines!K246</f>
        <v>0</v>
      </c>
      <c r="X247">
        <f>Trendlines!L246</f>
        <v>0</v>
      </c>
      <c r="Y247">
        <f>Tema_Hrma_Smma!E246</f>
        <v>5180.1899999999996</v>
      </c>
      <c r="Z247">
        <f>Tema_Hrma_Smma!F246</f>
        <v>5184.47</v>
      </c>
      <c r="AA247">
        <f>Tema_Hrma_Smma!G246</f>
        <v>5185.47</v>
      </c>
      <c r="AB247">
        <f>ZScore!H246</f>
        <v>-1</v>
      </c>
      <c r="AC247">
        <f>ZScore!I246</f>
        <v>0.27628999999999998</v>
      </c>
      <c r="AD247">
        <f>ZScore!J246</f>
        <v>3</v>
      </c>
      <c r="AE247">
        <f>HA!E246</f>
        <v>5183.32</v>
      </c>
      <c r="AF247">
        <f>HA!F246</f>
        <v>5183.32</v>
      </c>
      <c r="AG247">
        <f>HA!G246</f>
        <v>5174.74</v>
      </c>
      <c r="AH247">
        <f>HA!H246</f>
        <v>5177.59</v>
      </c>
      <c r="AI247">
        <f>HA!I246</f>
        <v>-1</v>
      </c>
      <c r="AJ247">
        <f>HA!J246</f>
        <v>5.72</v>
      </c>
      <c r="AK247">
        <f>HA!K246</f>
        <v>1.1608000000000001</v>
      </c>
      <c r="AL247">
        <f>HA!L246</f>
        <v>-4</v>
      </c>
      <c r="AM247">
        <f>KC!E246</f>
        <v>5208.2645599999996</v>
      </c>
      <c r="AN247">
        <f>KC!F246</f>
        <v>5202.16345</v>
      </c>
      <c r="AO247">
        <f>KC!G246</f>
        <v>5196.0623400000004</v>
      </c>
      <c r="AP247">
        <f>KC!H246</f>
        <v>5189.9612299999999</v>
      </c>
      <c r="AQ247">
        <f>KC!I246</f>
        <v>5183.8601200000003</v>
      </c>
      <c r="AR247">
        <f>KC!J246</f>
        <v>5179.4495500000003</v>
      </c>
      <c r="AS247">
        <f>KC!K246</f>
        <v>5173.3484399999998</v>
      </c>
      <c r="AT247">
        <f>KC!L246</f>
        <v>5167.2473300000001</v>
      </c>
      <c r="AU247">
        <f>KC!M246</f>
        <v>5161.1462199999996</v>
      </c>
      <c r="AV247">
        <f>KC!N246</f>
        <v>5155.04511</v>
      </c>
      <c r="AW247">
        <f>SR_Levels!E246</f>
        <v>5161.8900000000003</v>
      </c>
      <c r="AX247">
        <f>SR_Levels!F246</f>
        <v>5135.8500000000004</v>
      </c>
      <c r="AY247">
        <f>SR_Levels!G246</f>
        <v>0</v>
      </c>
      <c r="AZ247">
        <f>SR_Levels!H246</f>
        <v>0</v>
      </c>
      <c r="BA247">
        <f>SR_Levels!I246</f>
        <v>5178.6000000000004</v>
      </c>
      <c r="BB247">
        <f>SR_Levels!J246</f>
        <v>5193.3500000000004</v>
      </c>
      <c r="BC247">
        <f>SR_Levels!K246</f>
        <v>5205.3100000000004</v>
      </c>
      <c r="BD247">
        <f>SR_Levels!L246</f>
        <v>0</v>
      </c>
      <c r="BE247">
        <f>ZigZag!E246</f>
        <v>0</v>
      </c>
      <c r="BF247">
        <f>ZigZag!F246</f>
        <v>0</v>
      </c>
      <c r="BG247">
        <f>ZigZag!G246</f>
        <v>5183.12</v>
      </c>
      <c r="BH247">
        <f>Dual_Tema!E246</f>
        <v>5183.05</v>
      </c>
      <c r="BI247">
        <f>Dual_Tema!F246</f>
        <v>5178.05</v>
      </c>
      <c r="BJ247">
        <f>Pinbar!E246</f>
        <v>0</v>
      </c>
      <c r="BK247">
        <f>SSA!E246</f>
        <v>5177.2636400000001</v>
      </c>
      <c r="BL247">
        <f>SSA!F246</f>
        <v>5179.64419</v>
      </c>
      <c r="BN247" t="str">
        <f t="shared" si="424"/>
        <v>Red Candle</v>
      </c>
      <c r="BO247" s="34">
        <f t="shared" si="426"/>
        <v>-2.4029243608741924E-3</v>
      </c>
      <c r="BP247" s="34">
        <f t="shared" si="428"/>
        <v>-8.8582164299655375E-4</v>
      </c>
      <c r="BQ247" s="34">
        <f t="shared" si="436"/>
        <v>5.0246983248425359E-4</v>
      </c>
      <c r="BR247" s="34">
        <f t="shared" si="438"/>
        <v>3.8260425966063494E-4</v>
      </c>
      <c r="BS247" s="35">
        <f t="shared" si="427"/>
        <v>-4.0088895867773644E-4</v>
      </c>
      <c r="BT247" s="35">
        <f t="shared" si="429"/>
        <v>-7.3848457638248099E-5</v>
      </c>
      <c r="BU247" s="35">
        <f t="shared" si="437"/>
        <v>2.7908369252926946E-5</v>
      </c>
      <c r="BV247" s="35">
        <f t="shared" si="439"/>
        <v>1.5938922244718157E-5</v>
      </c>
      <c r="BW247" s="27">
        <v>96</v>
      </c>
      <c r="BX247">
        <f>F247-G247</f>
        <v>4.6199999999998909</v>
      </c>
      <c r="BY247">
        <f>ABS(F247-D246)</f>
        <v>6.9999999999708962E-2</v>
      </c>
      <c r="BZ247">
        <f>ABS(G247-D246)</f>
        <v>4.5500000000001819</v>
      </c>
      <c r="CA247">
        <f t="shared" si="405"/>
        <v>4.6199999999998909</v>
      </c>
      <c r="CB247">
        <f t="shared" si="430"/>
        <v>3.9607142857143378</v>
      </c>
      <c r="CC247">
        <f t="shared" si="433"/>
        <v>4.6057605885527035</v>
      </c>
      <c r="CD247">
        <f t="shared" si="431"/>
        <v>-0.64504630283836573</v>
      </c>
      <c r="CE247">
        <f t="shared" si="434"/>
        <v>-1</v>
      </c>
      <c r="CF247">
        <f t="shared" si="435"/>
        <v>-8</v>
      </c>
      <c r="CG247" s="7" t="str">
        <f t="shared" si="432"/>
        <v>-----</v>
      </c>
      <c r="CI247" s="27"/>
      <c r="CJ247" s="27"/>
      <c r="CK247" s="27"/>
      <c r="CL247" s="27"/>
      <c r="CM247" s="27"/>
      <c r="CN247" s="27"/>
      <c r="CO247" s="27"/>
      <c r="CP247" s="27"/>
      <c r="CQ247" s="27"/>
      <c r="CR247" s="27"/>
      <c r="CS247" s="27"/>
      <c r="CZ247" s="7" t="str">
        <f>IF(AND(D247&gt;BH247,D247&gt;E247),"Bullish Trigger","-----")</f>
        <v>-----</v>
      </c>
      <c r="DA247" s="7" t="str">
        <f>IF(AND(D247&lt;BI247,D247&lt;E247),"Bearish Trigger","-----")</f>
        <v>Bearish Trigger</v>
      </c>
      <c r="DB247" s="13" t="str">
        <f>IF(AND(W247=BE247,W247&gt;0,BE247&gt;0),"Important High","------")</f>
        <v>------</v>
      </c>
      <c r="DC247" s="13" t="str">
        <f>IF(AND(X247=BF247,X247&gt;0,BF247&gt;0),"Important Low","------")</f>
        <v>------</v>
      </c>
      <c r="DD247" s="7" t="str">
        <f>IF(AND(DB247="Important High",DC247="-----",BJ247=1),"Imp High Rej","-----")</f>
        <v>-----</v>
      </c>
      <c r="DE247" s="7" t="str">
        <f>IF(AND(DB247="-----",DC247="Important Low",BJ247=1),"Imp Low Rej","-----")</f>
        <v>-----</v>
      </c>
      <c r="DF247" s="7" t="str">
        <f>IF(Y247&gt;AM247,"Overbought",IF(Y247&gt;AO247,"Bullish Momentum",IF(Y247&gt;AQ247,"Flat Momentum","-----")))</f>
        <v>-----</v>
      </c>
      <c r="DG247" s="7" t="str">
        <f>IF(Y247&lt;AV247,"Oversold",IF(Y247&lt;AT247,"Bearish Momentum",IF(Y247&lt;AR247,"Flat Momentum","-----")))</f>
        <v>-----</v>
      </c>
      <c r="DH247" s="7" t="str">
        <f>IF(AND(DF247="Overbought",AD247=2),"Culminated Thrust","-----")</f>
        <v>-----</v>
      </c>
      <c r="DI247" s="7" t="str">
        <f>IF(AND(DG247="Oversold",AD247=5),"Culminated Thrust","-----")</f>
        <v>-----</v>
      </c>
      <c r="DJ247" s="14">
        <f>(Q247-$D247)/$D247</f>
        <v>4.2669170027660871E-3</v>
      </c>
      <c r="DK247" s="14">
        <f>(R247-$D247)/$D247</f>
        <v>3.5715389488973973E-3</v>
      </c>
      <c r="DL247" s="14">
        <f>(S247-$D247)/$D247</f>
        <v>5.2539675181184266E-3</v>
      </c>
      <c r="DM247" s="14">
        <f>(T247-$D247)/$D247</f>
        <v>-2.279294732124956E-3</v>
      </c>
      <c r="DN247" s="14">
        <f>(U247-$D247)/$D247</f>
        <v>-1.197595537217968E-4</v>
      </c>
      <c r="DO247" s="14">
        <f>(V247-$D247)/$D247</f>
        <v>-3.1774913850385199E-3</v>
      </c>
      <c r="DP247" s="14">
        <f t="shared" si="373"/>
        <v>5.2539675181184266E-3</v>
      </c>
      <c r="DQ247" s="14">
        <f t="shared" si="374"/>
        <v>4.2669170027660871E-3</v>
      </c>
      <c r="DR247" s="14">
        <f t="shared" si="375"/>
        <v>3.5715389488973973E-3</v>
      </c>
      <c r="DS247" s="14">
        <f t="shared" si="376"/>
        <v>-1.197595537217968E-4</v>
      </c>
      <c r="DT247" s="14">
        <f t="shared" si="377"/>
        <v>-2.279294732124956E-3</v>
      </c>
      <c r="DU247" s="14">
        <f t="shared" si="378"/>
        <v>-3.1774913850385199E-3</v>
      </c>
      <c r="DV247" t="str">
        <f>IF($D247&gt;Q247,"SUP","RES")</f>
        <v>RES</v>
      </c>
      <c r="DW247" t="str">
        <f>IF($D247&gt;R247,"SUP","RES")</f>
        <v>RES</v>
      </c>
      <c r="DX247" t="str">
        <f>IF($D247&gt;S247,"SUP","RES")</f>
        <v>RES</v>
      </c>
      <c r="DY247" t="str">
        <f>IF($D247&gt;T247,"SUP","RES")</f>
        <v>SUP</v>
      </c>
      <c r="DZ247" t="str">
        <f>IF($D247&gt;U247,"SUP","RES")</f>
        <v>SUP</v>
      </c>
      <c r="EA247" t="str">
        <f>IF($D247&gt;V247,"SUP","RES")</f>
        <v>SUP</v>
      </c>
      <c r="EB247" s="7">
        <f t="shared" si="379"/>
        <v>3</v>
      </c>
      <c r="EC247" s="7">
        <f t="shared" si="380"/>
        <v>3</v>
      </c>
      <c r="ED247" s="13" t="str">
        <f t="shared" si="381"/>
        <v>-----</v>
      </c>
      <c r="EE247" s="13" t="str">
        <f t="shared" si="382"/>
        <v>-----</v>
      </c>
      <c r="EF247" s="7">
        <f>IF(OR(ED247="All Sup",EE247="All Res"),"na",((D247-MIN(Q247:V247))/(MAX(Q247:V247)-MIN(Q247:V247))))</f>
        <v>0.37686139747995318</v>
      </c>
      <c r="EG247">
        <v>1.4999999999999999E-4</v>
      </c>
      <c r="EH247">
        <f>Q247*(1+$EG247)</f>
        <v>5199.9098695000002</v>
      </c>
      <c r="EI247">
        <f>Q247*(1-$EG247)</f>
        <v>5198.3501305</v>
      </c>
      <c r="EJ247">
        <f>R247*(1+$EG247)</f>
        <v>5196.3093294999999</v>
      </c>
      <c r="EK247">
        <f>R247*(1-$EG247)</f>
        <v>5194.7506704999996</v>
      </c>
      <c r="EL247">
        <f>S247*(1+$EG247)</f>
        <v>5205.0206360000002</v>
      </c>
      <c r="EM247">
        <f>S247*(1-$EG247)</f>
        <v>5203.4593640000003</v>
      </c>
      <c r="EN247">
        <f>T247*(1+$EG247)</f>
        <v>5166.0147860000006</v>
      </c>
      <c r="EO247">
        <f>T247*(1-$EG247)</f>
        <v>5164.4652139999998</v>
      </c>
      <c r="EP247">
        <f>U247*(1+$EG247)</f>
        <v>5177.1964630000002</v>
      </c>
      <c r="EQ247">
        <f>U247*(1-$EG247)</f>
        <v>5175.6435369999999</v>
      </c>
      <c r="ER247">
        <f>V247*(1+$EG247)</f>
        <v>5161.3640885000004</v>
      </c>
      <c r="ES247">
        <f>V247*(1-$EG247)</f>
        <v>5159.8159114999999</v>
      </c>
      <c r="ET247" s="7" t="str">
        <f t="shared" si="383"/>
        <v>-----</v>
      </c>
      <c r="EU247" s="7" t="str">
        <f t="shared" si="384"/>
        <v>-----</v>
      </c>
      <c r="EV247" s="7" t="str">
        <f t="shared" si="385"/>
        <v>-----</v>
      </c>
      <c r="EW247" s="7" t="str">
        <f t="shared" si="386"/>
        <v>-----</v>
      </c>
      <c r="EX247" s="7" t="str">
        <f t="shared" si="387"/>
        <v>TOUCH</v>
      </c>
      <c r="EY247" s="7" t="str">
        <f t="shared" si="388"/>
        <v>-----</v>
      </c>
      <c r="EZ247">
        <f t="shared" si="406"/>
        <v>52</v>
      </c>
      <c r="FA247">
        <f t="shared" si="407"/>
        <v>45</v>
      </c>
      <c r="FB247">
        <f t="shared" si="408"/>
        <v>245</v>
      </c>
      <c r="FC247">
        <f t="shared" si="409"/>
        <v>245</v>
      </c>
      <c r="FD247">
        <f t="shared" si="410"/>
        <v>0</v>
      </c>
      <c r="FE247">
        <f t="shared" si="411"/>
        <v>245</v>
      </c>
      <c r="FF247">
        <f t="shared" si="412"/>
        <v>7</v>
      </c>
      <c r="FG247">
        <f t="shared" si="413"/>
        <v>11</v>
      </c>
      <c r="FH247">
        <f t="shared" si="414"/>
        <v>0</v>
      </c>
      <c r="FI247">
        <f t="shared" si="415"/>
        <v>0</v>
      </c>
      <c r="FJ247">
        <f t="shared" si="416"/>
        <v>1</v>
      </c>
      <c r="FK247">
        <f t="shared" si="417"/>
        <v>0</v>
      </c>
      <c r="FL247" s="7" t="str">
        <f t="shared" si="389"/>
        <v>-----</v>
      </c>
      <c r="FM247" s="7" t="str">
        <f t="shared" si="390"/>
        <v>-----</v>
      </c>
      <c r="FN247" s="7" t="str">
        <f t="shared" si="391"/>
        <v>-----</v>
      </c>
      <c r="FO247" s="7" t="str">
        <f t="shared" si="392"/>
        <v>-----</v>
      </c>
      <c r="FP247" s="7">
        <f t="shared" si="393"/>
        <v>1</v>
      </c>
      <c r="FQ247" s="7" t="str">
        <f t="shared" si="394"/>
        <v>-----</v>
      </c>
      <c r="FR247" s="13" t="str">
        <f>IF(FL247="-----","-----",(D247-Q247)/Q247)</f>
        <v>-----</v>
      </c>
      <c r="FS247" s="13" t="str">
        <f>IF(FM247="-----","-----",(Q247-R247)/R247)</f>
        <v>-----</v>
      </c>
      <c r="FT247" s="13" t="str">
        <f>IF(FN247="-----","-----",(R247-S247)/S247)</f>
        <v>-----</v>
      </c>
      <c r="FU247" s="13" t="str">
        <f>IF(FO247="-----","-----",(S247-T247)/T247)</f>
        <v>-----</v>
      </c>
      <c r="FV247" s="13">
        <f>IF(FP247="-----","-----",(T247-U247)/U247)</f>
        <v>-2.1597938343488918E-3</v>
      </c>
      <c r="FW247" s="13" t="str">
        <f>IF(FQ247="-----","-----",(U247-V247)/V247)</f>
        <v>-----</v>
      </c>
      <c r="FX247" s="7" t="str">
        <f t="shared" si="395"/>
        <v>-----</v>
      </c>
      <c r="FY247" s="7" t="str">
        <f t="shared" si="396"/>
        <v>-----</v>
      </c>
      <c r="FZ247" s="7" t="str">
        <f t="shared" si="397"/>
        <v>-----</v>
      </c>
      <c r="GA247" s="7" t="str">
        <f t="shared" si="398"/>
        <v>-----</v>
      </c>
      <c r="GB247" s="7" t="str">
        <f t="shared" si="399"/>
        <v>Resistant</v>
      </c>
      <c r="GC247" s="7" t="str">
        <f t="shared" si="400"/>
        <v>-----</v>
      </c>
      <c r="GD247" s="7" t="str">
        <f>IF(AND(BG247&gt;AA247,BG246&gt;AA246,BG245&gt;AA245,BG244&gt;AA244,BG243&gt;AA243,BG242&gt;AA242,BG241&gt;AA241,BG240&gt;AA240,BG239&gt;AA239,BG238&gt;AA238,BG237&gt;AA237,BG236&gt;AA236),"Bullish",IF(AND(BG247&lt;AA247,BG246&lt;AA246,BG245&lt;AA245,BG244&lt;AA244,BG243&lt;AA243,BG242&lt;AA242,BG241&lt;AA241,BG240&lt;AA240,BG239&lt;AA239,BG238&lt;AA238,BG237&lt;AA237,BG236&lt;AA236),"Bearish","-----"))</f>
        <v>Bearish</v>
      </c>
      <c r="GE247">
        <f>(Z247-BG247)/BG247</f>
        <v>2.6046088070512814E-4</v>
      </c>
      <c r="GI247" s="7" t="str">
        <f>IF(Y247&gt;Z247,"Bullish","Bearish")</f>
        <v>Bearish</v>
      </c>
      <c r="GJ247" s="19" t="str">
        <f>IF(AND(D247&gt;Y247,D246&lt;Y246),"TEMA crossover","-----")</f>
        <v>-----</v>
      </c>
      <c r="GK247" s="19" t="str">
        <f>IF(AND(D247&lt;Y247,D246&gt;Y246),"TEMA crossunder","-----")</f>
        <v>-----</v>
      </c>
      <c r="GL247" s="20" t="str">
        <f>IF(GD247="Bearish","YES","-----")</f>
        <v>YES</v>
      </c>
      <c r="GM247" s="20" t="str">
        <f>IF(GH247="Reverse to Bearish","YES","-----")</f>
        <v>-----</v>
      </c>
      <c r="GN247" s="20" t="str">
        <f>IF(AND(GI247="Bullish",GI246="Bullish",GI245="Bullish",GI244="Bullish"),"YES","-----")</f>
        <v>-----</v>
      </c>
      <c r="GO247" s="20" t="str">
        <f>IF(OR(GK247="TEMA crossunder",GK246="TEMA crossunder",GK245="TEMA crossunder",GK244="TEMA crossunder"),"YES","-----")</f>
        <v>-----</v>
      </c>
      <c r="GP247" s="20" t="str">
        <f>IF(GD247="Bullish","YES","-----")</f>
        <v>-----</v>
      </c>
      <c r="GQ247" s="20" t="str">
        <f>IF(GH247="Reverse to Bullish","YES","-----")</f>
        <v>-----</v>
      </c>
      <c r="GR247" s="20" t="str">
        <f>IF(AND(GI247="Bearish",GI246="Bearish",GI245="Bearish",GI244="Bearish"),"YES","-----")</f>
        <v>-----</v>
      </c>
      <c r="GS247" s="20" t="str">
        <f>IF(OR(GJ247="TEMA crossover",GJ246="TEMA crossover",GJ245="TEMA crossover",GJ244="TEMA crossover"),"YES","-----")</f>
        <v>-----</v>
      </c>
      <c r="GT247" s="20" t="str">
        <f t="shared" si="418"/>
        <v>-----</v>
      </c>
      <c r="GU247" s="20" t="str">
        <f t="shared" si="419"/>
        <v>-----</v>
      </c>
      <c r="GV247" s="20" t="str">
        <f t="shared" si="420"/>
        <v>-----</v>
      </c>
      <c r="GW247" s="20" t="str">
        <f t="shared" si="421"/>
        <v>-----</v>
      </c>
      <c r="GX247" s="20" t="str">
        <f t="shared" si="422"/>
        <v>-----</v>
      </c>
      <c r="GY247" s="20" t="str">
        <f t="shared" si="423"/>
        <v>-----</v>
      </c>
      <c r="GZ247" s="7" t="str">
        <f>IF(G247&gt;BH247,"YES","-----")</f>
        <v>-----</v>
      </c>
      <c r="HA247" s="7" t="str">
        <f>IF(F247&lt;BI247,"YES","-----")</f>
        <v>-----</v>
      </c>
      <c r="HB247">
        <f>BH247-BI247</f>
        <v>5</v>
      </c>
      <c r="HI247">
        <f t="shared" si="401"/>
        <v>0.78636000000005879</v>
      </c>
      <c r="HJ247">
        <f t="shared" si="402"/>
        <v>5.7863600000000588</v>
      </c>
      <c r="HK247" s="7"/>
      <c r="HL247" s="7"/>
      <c r="HM247" s="7"/>
      <c r="HN247" s="7"/>
      <c r="HO247" s="7"/>
      <c r="HP247" s="7"/>
      <c r="HQ247" s="28">
        <f t="shared" si="425"/>
        <v>-2.3805499999998574</v>
      </c>
      <c r="HR247" s="28" t="str">
        <f t="shared" si="403"/>
        <v>Bear</v>
      </c>
      <c r="HS247">
        <f t="shared" si="404"/>
        <v>2.3805499999998574</v>
      </c>
    </row>
    <row r="248" spans="1:227" x14ac:dyDescent="0.55000000000000004">
      <c r="A248">
        <f>Validation!A247</f>
        <v>1772102100</v>
      </c>
      <c r="B248" t="str">
        <f>Price!B247</f>
        <v>XAUUSD</v>
      </c>
      <c r="C248" t="str">
        <f>Price!C247</f>
        <v>M5</v>
      </c>
      <c r="D248">
        <f>Price!D247</f>
        <v>5176.09</v>
      </c>
      <c r="E248">
        <f>Price!E247</f>
        <v>5176.87</v>
      </c>
      <c r="F248">
        <f>Price!F247</f>
        <v>5177.16</v>
      </c>
      <c r="G248">
        <f>Price!G247</f>
        <v>5171.8</v>
      </c>
      <c r="H248">
        <f>Price!H247</f>
        <v>482</v>
      </c>
      <c r="I248">
        <f>Diagonals!E247</f>
        <v>5191.16</v>
      </c>
      <c r="J248">
        <f>Diagonals!F247</f>
        <v>0</v>
      </c>
      <c r="K248">
        <f>Diagonals!G247</f>
        <v>0</v>
      </c>
      <c r="L248">
        <f>Diagonals!H247</f>
        <v>5160.68</v>
      </c>
      <c r="M248">
        <f>Diagonals!I247</f>
        <v>0</v>
      </c>
      <c r="N248">
        <f>Diagonals!J247</f>
        <v>0</v>
      </c>
      <c r="O248">
        <f>Diagonals!K247</f>
        <v>0</v>
      </c>
      <c r="P248">
        <f>Diagonals!L247</f>
        <v>0</v>
      </c>
      <c r="Q248">
        <f>Trendlines!E247</f>
        <v>5199.13</v>
      </c>
      <c r="R248">
        <f>Trendlines!F247</f>
        <v>5195.5</v>
      </c>
      <c r="S248">
        <f>Trendlines!G247</f>
        <v>5204.22</v>
      </c>
      <c r="T248">
        <f>Trendlines!H247</f>
        <v>5165.32</v>
      </c>
      <c r="U248">
        <f>Trendlines!I247</f>
        <v>5176.4399999999996</v>
      </c>
      <c r="V248">
        <f>Trendlines!J247</f>
        <v>5160.63</v>
      </c>
      <c r="W248">
        <f>Trendlines!K247</f>
        <v>0</v>
      </c>
      <c r="X248">
        <f>Trendlines!L247</f>
        <v>0</v>
      </c>
      <c r="Y248">
        <f>Tema_Hrma_Smma!E247</f>
        <v>5177.0600000000004</v>
      </c>
      <c r="Z248">
        <f>Tema_Hrma_Smma!F247</f>
        <v>5182.8999999999996</v>
      </c>
      <c r="AA248">
        <f>Tema_Hrma_Smma!G247</f>
        <v>5185.21</v>
      </c>
      <c r="AB248">
        <f>ZScore!H247</f>
        <v>-1</v>
      </c>
      <c r="AC248">
        <f>ZScore!I247</f>
        <v>0.79298999999999997</v>
      </c>
      <c r="AD248">
        <f>ZScore!J247</f>
        <v>3</v>
      </c>
      <c r="AE248">
        <f>HA!E247</f>
        <v>5180.45</v>
      </c>
      <c r="AF248">
        <f>HA!F247</f>
        <v>5180.45</v>
      </c>
      <c r="AG248">
        <f>HA!G247</f>
        <v>5171.8</v>
      </c>
      <c r="AH248">
        <f>HA!H247</f>
        <v>5175.4799999999996</v>
      </c>
      <c r="AI248">
        <f>HA!I247</f>
        <v>-1</v>
      </c>
      <c r="AJ248">
        <f>HA!J247</f>
        <v>4.97</v>
      </c>
      <c r="AK248">
        <f>HA!K247</f>
        <v>0.8619</v>
      </c>
      <c r="AL248">
        <f>HA!L247</f>
        <v>-5</v>
      </c>
      <c r="AM248">
        <f>KC!E247</f>
        <v>5208.06466</v>
      </c>
      <c r="AN248">
        <f>KC!F247</f>
        <v>5201.9604099999997</v>
      </c>
      <c r="AO248">
        <f>KC!G247</f>
        <v>5195.8561499999996</v>
      </c>
      <c r="AP248">
        <f>KC!H247</f>
        <v>5189.7518899999995</v>
      </c>
      <c r="AQ248">
        <f>KC!I247</f>
        <v>5183.6476300000004</v>
      </c>
      <c r="AR248">
        <f>KC!J247</f>
        <v>5179.2332699999997</v>
      </c>
      <c r="AS248">
        <f>KC!K247</f>
        <v>5173.1290099999997</v>
      </c>
      <c r="AT248">
        <f>KC!L247</f>
        <v>5167.0247499999996</v>
      </c>
      <c r="AU248">
        <f>KC!M247</f>
        <v>5160.9204900000004</v>
      </c>
      <c r="AV248">
        <f>KC!N247</f>
        <v>5154.8162300000004</v>
      </c>
      <c r="AW248">
        <f>SR_Levels!E247</f>
        <v>5161.8900000000003</v>
      </c>
      <c r="AX248">
        <f>SR_Levels!F247</f>
        <v>5135.8500000000004</v>
      </c>
      <c r="AY248">
        <f>SR_Levels!G247</f>
        <v>0</v>
      </c>
      <c r="AZ248">
        <f>SR_Levels!H247</f>
        <v>0</v>
      </c>
      <c r="BA248">
        <f>SR_Levels!I247</f>
        <v>5178.6000000000004</v>
      </c>
      <c r="BB248">
        <f>SR_Levels!J247</f>
        <v>5193.3500000000004</v>
      </c>
      <c r="BC248">
        <f>SR_Levels!K247</f>
        <v>5205.3100000000004</v>
      </c>
      <c r="BD248">
        <f>SR_Levels!L247</f>
        <v>0</v>
      </c>
      <c r="BE248">
        <f>ZigZag!E247</f>
        <v>0</v>
      </c>
      <c r="BF248">
        <f>ZigZag!F247</f>
        <v>0</v>
      </c>
      <c r="BG248">
        <f>ZigZag!G247</f>
        <v>5182.54</v>
      </c>
      <c r="BH248">
        <f>Dual_Tema!E247</f>
        <v>5179.68</v>
      </c>
      <c r="BI248">
        <f>Dual_Tema!F247</f>
        <v>5174.34</v>
      </c>
      <c r="BJ248">
        <f>Pinbar!E247</f>
        <v>1</v>
      </c>
      <c r="BK248">
        <f>SSA!E247</f>
        <v>5175.0839299999998</v>
      </c>
      <c r="BL248">
        <f>SSA!F247</f>
        <v>5177.3640599999999</v>
      </c>
      <c r="BN248" t="str">
        <f t="shared" si="424"/>
        <v>Red Candle</v>
      </c>
      <c r="BO248" s="34">
        <f t="shared" si="426"/>
        <v>-2.3822143414699015E-3</v>
      </c>
      <c r="BP248" s="34">
        <f t="shared" si="428"/>
        <v>-1.3910057299404421E-3</v>
      </c>
      <c r="BQ248" s="34">
        <f t="shared" si="436"/>
        <v>-3.7079882039625645E-4</v>
      </c>
      <c r="BR248" s="34">
        <f t="shared" si="438"/>
        <v>2.4541916433817867E-4</v>
      </c>
      <c r="BS248" s="35">
        <f t="shared" si="427"/>
        <v>-3.9743039168294025E-4</v>
      </c>
      <c r="BT248" s="35">
        <f t="shared" si="429"/>
        <v>-1.1599111221893832E-4</v>
      </c>
      <c r="BU248" s="35">
        <f t="shared" si="437"/>
        <v>-2.0603542370656314E-5</v>
      </c>
      <c r="BV248" s="35">
        <f t="shared" si="439"/>
        <v>1.0224596186825252E-5</v>
      </c>
      <c r="BW248" s="27">
        <v>96</v>
      </c>
      <c r="BX248">
        <f>F248-G248</f>
        <v>5.3599999999996726</v>
      </c>
      <c r="BY248">
        <f>ABS(F248-D247)</f>
        <v>0.11999999999989086</v>
      </c>
      <c r="BZ248">
        <f>ABS(G248-D247)</f>
        <v>5.2399999999997817</v>
      </c>
      <c r="CA248">
        <f t="shared" si="405"/>
        <v>5.3599999999996726</v>
      </c>
      <c r="CB248">
        <f t="shared" si="430"/>
        <v>3.9350000000000755</v>
      </c>
      <c r="CC248">
        <f t="shared" si="433"/>
        <v>4.6596348322274874</v>
      </c>
      <c r="CD248">
        <f t="shared" si="431"/>
        <v>-0.72463483222741187</v>
      </c>
      <c r="CE248">
        <f t="shared" si="434"/>
        <v>-1</v>
      </c>
      <c r="CF248">
        <f t="shared" si="435"/>
        <v>-9</v>
      </c>
      <c r="CG248" s="7" t="str">
        <f t="shared" si="432"/>
        <v>-----</v>
      </c>
      <c r="CI248" s="27"/>
      <c r="CJ248" s="27"/>
      <c r="CK248" s="27"/>
      <c r="CL248" s="27"/>
      <c r="CM248" s="27"/>
      <c r="CN248" s="27"/>
      <c r="CO248" s="27"/>
      <c r="CP248" s="27"/>
      <c r="CQ248" s="27"/>
      <c r="CR248" s="27"/>
      <c r="CS248" s="27"/>
      <c r="CZ248" s="7" t="str">
        <f>IF(AND(D248&gt;BH248,D248&gt;E248),"Bullish Trigger","-----")</f>
        <v>-----</v>
      </c>
      <c r="DA248" s="7" t="str">
        <f>IF(AND(D248&lt;BI248,D248&lt;E248),"Bearish Trigger","-----")</f>
        <v>-----</v>
      </c>
      <c r="DB248" s="13" t="str">
        <f>IF(AND(W248=BE248,W248&gt;0,BE248&gt;0),"Important High","------")</f>
        <v>------</v>
      </c>
      <c r="DC248" s="13" t="str">
        <f>IF(AND(X248=BF248,X248&gt;0,BF248&gt;0),"Important Low","------")</f>
        <v>------</v>
      </c>
      <c r="DD248" s="7" t="str">
        <f>IF(AND(DB248="Important High",DC248="-----",BJ248=1),"Imp High Rej","-----")</f>
        <v>-----</v>
      </c>
      <c r="DE248" s="7" t="str">
        <f>IF(AND(DB248="-----",DC248="Important Low",BJ248=1),"Imp Low Rej","-----")</f>
        <v>-----</v>
      </c>
      <c r="DF248" s="7" t="str">
        <f>IF(Y248&gt;AM248,"Overbought",IF(Y248&gt;AO248,"Bullish Momentum",IF(Y248&gt;AQ248,"Flat Momentum","-----")))</f>
        <v>-----</v>
      </c>
      <c r="DG248" s="7" t="str">
        <f>IF(Y248&lt;AV248,"Oversold",IF(Y248&lt;AT248,"Bearish Momentum",IF(Y248&lt;AR248,"Flat Momentum","-----")))</f>
        <v>Flat Momentum</v>
      </c>
      <c r="DH248" s="7" t="str">
        <f>IF(AND(DF248="Overbought",AD248=2),"Culminated Thrust","-----")</f>
        <v>-----</v>
      </c>
      <c r="DI248" s="7" t="str">
        <f>IF(AND(DG248="Oversold",AD248=5),"Culminated Thrust","-----")</f>
        <v>-----</v>
      </c>
      <c r="DJ248" s="14">
        <f>(Q248-$D248)/$D248</f>
        <v>4.4512363579458552E-3</v>
      </c>
      <c r="DK248" s="14">
        <f>(R248-$D248)/$D248</f>
        <v>3.7499347963423847E-3</v>
      </c>
      <c r="DL248" s="14">
        <f>(S248-$D248)/$D248</f>
        <v>5.4346041123705556E-3</v>
      </c>
      <c r="DM248" s="14">
        <f>(T248-$D248)/$D248</f>
        <v>-2.0807211621127987E-3</v>
      </c>
      <c r="DN248" s="14">
        <f>(U248-$D248)/$D248</f>
        <v>6.7618607867995782E-5</v>
      </c>
      <c r="DO248" s="14">
        <f>(V248-$D248)/$D248</f>
        <v>-2.9868105075452774E-3</v>
      </c>
      <c r="DP248" s="14">
        <f t="shared" si="373"/>
        <v>5.4346041123705556E-3</v>
      </c>
      <c r="DQ248" s="14">
        <f t="shared" si="374"/>
        <v>4.4512363579458552E-3</v>
      </c>
      <c r="DR248" s="14">
        <f t="shared" si="375"/>
        <v>3.7499347963423847E-3</v>
      </c>
      <c r="DS248" s="14">
        <f t="shared" si="376"/>
        <v>6.7618607867995782E-5</v>
      </c>
      <c r="DT248" s="14">
        <f t="shared" si="377"/>
        <v>-2.0807211621127987E-3</v>
      </c>
      <c r="DU248" s="14">
        <f t="shared" si="378"/>
        <v>-2.9868105075452774E-3</v>
      </c>
      <c r="DV248" t="str">
        <f>IF($D248&gt;Q248,"SUP","RES")</f>
        <v>RES</v>
      </c>
      <c r="DW248" t="str">
        <f>IF($D248&gt;R248,"SUP","RES")</f>
        <v>RES</v>
      </c>
      <c r="DX248" t="str">
        <f>IF($D248&gt;S248,"SUP","RES")</f>
        <v>RES</v>
      </c>
      <c r="DY248" t="str">
        <f>IF($D248&gt;T248,"SUP","RES")</f>
        <v>SUP</v>
      </c>
      <c r="DZ248" t="str">
        <f>IF($D248&gt;U248,"SUP","RES")</f>
        <v>RES</v>
      </c>
      <c r="EA248" t="str">
        <f>IF($D248&gt;V248,"SUP","RES")</f>
        <v>SUP</v>
      </c>
      <c r="EB248" s="7">
        <f t="shared" si="379"/>
        <v>4</v>
      </c>
      <c r="EC248" s="7">
        <f t="shared" si="380"/>
        <v>2</v>
      </c>
      <c r="ED248" s="13" t="str">
        <f t="shared" si="381"/>
        <v>-----</v>
      </c>
      <c r="EE248" s="13" t="str">
        <f t="shared" si="382"/>
        <v>-----</v>
      </c>
      <c r="EF248" s="7">
        <f>IF(OR(ED248="All Sup",EE248="All Res"),"na",((D248-MIN(Q248:V248))/(MAX(Q248:V248)-MIN(Q248:V248))))</f>
        <v>0.35466850194998817</v>
      </c>
      <c r="EG248">
        <v>1.4999999999999999E-4</v>
      </c>
      <c r="EH248">
        <f>Q248*(1+$EG248)</f>
        <v>5199.9098695000002</v>
      </c>
      <c r="EI248">
        <f>Q248*(1-$EG248)</f>
        <v>5198.3501305</v>
      </c>
      <c r="EJ248">
        <f>R248*(1+$EG248)</f>
        <v>5196.2793250000004</v>
      </c>
      <c r="EK248">
        <f>R248*(1-$EG248)</f>
        <v>5194.7206750000005</v>
      </c>
      <c r="EL248">
        <f>S248*(1+$EG248)</f>
        <v>5205.0006330000006</v>
      </c>
      <c r="EM248">
        <f>S248*(1-$EG248)</f>
        <v>5203.4393669999999</v>
      </c>
      <c r="EN248">
        <f>T248*(1+$EG248)</f>
        <v>5166.0947980000001</v>
      </c>
      <c r="EO248">
        <f>T248*(1-$EG248)</f>
        <v>5164.5452020000002</v>
      </c>
      <c r="EP248">
        <f>U248*(1+$EG248)</f>
        <v>5177.2164659999999</v>
      </c>
      <c r="EQ248">
        <f>U248*(1-$EG248)</f>
        <v>5175.6635339999993</v>
      </c>
      <c r="ER248">
        <f>V248*(1+$EG248)</f>
        <v>5161.4040945000006</v>
      </c>
      <c r="ES248">
        <f>V248*(1-$EG248)</f>
        <v>5159.8559055000005</v>
      </c>
      <c r="ET248" s="7" t="str">
        <f t="shared" si="383"/>
        <v>-----</v>
      </c>
      <c r="EU248" s="7" t="str">
        <f t="shared" si="384"/>
        <v>-----</v>
      </c>
      <c r="EV248" s="7" t="str">
        <f t="shared" si="385"/>
        <v>-----</v>
      </c>
      <c r="EW248" s="7" t="str">
        <f t="shared" si="386"/>
        <v>-----</v>
      </c>
      <c r="EX248" s="7" t="str">
        <f t="shared" si="387"/>
        <v>TOUCH</v>
      </c>
      <c r="EY248" s="7" t="str">
        <f t="shared" si="388"/>
        <v>-----</v>
      </c>
      <c r="EZ248">
        <f t="shared" si="406"/>
        <v>53</v>
      </c>
      <c r="FA248">
        <f t="shared" si="407"/>
        <v>46</v>
      </c>
      <c r="FB248">
        <f t="shared" si="408"/>
        <v>246</v>
      </c>
      <c r="FC248">
        <f t="shared" si="409"/>
        <v>246</v>
      </c>
      <c r="FD248">
        <f t="shared" si="410"/>
        <v>0</v>
      </c>
      <c r="FE248">
        <f t="shared" si="411"/>
        <v>246</v>
      </c>
      <c r="FF248">
        <f t="shared" si="412"/>
        <v>7</v>
      </c>
      <c r="FG248">
        <f t="shared" si="413"/>
        <v>11</v>
      </c>
      <c r="FH248">
        <f t="shared" si="414"/>
        <v>0</v>
      </c>
      <c r="FI248">
        <f t="shared" si="415"/>
        <v>0</v>
      </c>
      <c r="FJ248">
        <f t="shared" si="416"/>
        <v>2</v>
      </c>
      <c r="FK248">
        <f t="shared" si="417"/>
        <v>0</v>
      </c>
      <c r="FL248" s="7" t="str">
        <f t="shared" si="389"/>
        <v>-----</v>
      </c>
      <c r="FM248" s="7" t="str">
        <f t="shared" si="390"/>
        <v>-----</v>
      </c>
      <c r="FN248" s="7" t="str">
        <f t="shared" si="391"/>
        <v>-----</v>
      </c>
      <c r="FO248" s="7" t="str">
        <f t="shared" si="392"/>
        <v>-----</v>
      </c>
      <c r="FP248" s="7">
        <f t="shared" si="393"/>
        <v>2</v>
      </c>
      <c r="FQ248" s="7" t="str">
        <f t="shared" si="394"/>
        <v>-----</v>
      </c>
      <c r="FR248" s="13" t="str">
        <f>IF(FL248="-----","-----",(D248-Q248)/Q248)</f>
        <v>-----</v>
      </c>
      <c r="FS248" s="13" t="str">
        <f>IF(FM248="-----","-----",(Q248-R248)/R248)</f>
        <v>-----</v>
      </c>
      <c r="FT248" s="13" t="str">
        <f>IF(FN248="-----","-----",(R248-S248)/S248)</f>
        <v>-----</v>
      </c>
      <c r="FU248" s="13" t="str">
        <f>IF(FO248="-----","-----",(S248-T248)/T248)</f>
        <v>-----</v>
      </c>
      <c r="FV248" s="13">
        <f>IF(FP248="-----","-----",(T248-U248)/U248)</f>
        <v>-2.1481945120584594E-3</v>
      </c>
      <c r="FW248" s="13" t="str">
        <f>IF(FQ248="-----","-----",(U248-V248)/V248)</f>
        <v>-----</v>
      </c>
      <c r="FX248" s="7" t="str">
        <f t="shared" si="395"/>
        <v>-----</v>
      </c>
      <c r="FY248" s="7" t="str">
        <f t="shared" si="396"/>
        <v>-----</v>
      </c>
      <c r="FZ248" s="7" t="str">
        <f t="shared" si="397"/>
        <v>-----</v>
      </c>
      <c r="GA248" s="7" t="str">
        <f t="shared" si="398"/>
        <v>-----</v>
      </c>
      <c r="GB248" s="7" t="str">
        <f t="shared" si="399"/>
        <v>Resistant</v>
      </c>
      <c r="GC248" s="7" t="str">
        <f t="shared" si="400"/>
        <v>-----</v>
      </c>
      <c r="GD248" s="7" t="str">
        <f>IF(AND(BG248&gt;AA248,BG247&gt;AA247,BG246&gt;AA246,BG245&gt;AA245,BG244&gt;AA244,BG243&gt;AA243,BG242&gt;AA242,BG241&gt;AA241,BG240&gt;AA240,BG239&gt;AA239,BG238&gt;AA238,BG237&gt;AA237),"Bullish",IF(AND(BG248&lt;AA248,BG247&lt;AA247,BG246&lt;AA246,BG245&lt;AA245,BG244&lt;AA244,BG243&lt;AA243,BG242&lt;AA242,BG241&lt;AA241,BG240&lt;AA240,BG239&lt;AA239,BG238&lt;AA238,BG237&lt;AA237),"Bearish","-----"))</f>
        <v>Bearish</v>
      </c>
      <c r="GE248">
        <f>(Z248-BG248)/BG248</f>
        <v>6.946400799601597E-5</v>
      </c>
      <c r="GI248" s="7" t="str">
        <f>IF(Y248&gt;Z248,"Bullish","Bearish")</f>
        <v>Bearish</v>
      </c>
      <c r="GJ248" s="19" t="str">
        <f>IF(AND(D248&gt;Y248,D247&lt;Y247),"TEMA crossover","-----")</f>
        <v>-----</v>
      </c>
      <c r="GK248" s="19" t="str">
        <f>IF(AND(D248&lt;Y248,D247&gt;Y247),"TEMA crossunder","-----")</f>
        <v>-----</v>
      </c>
      <c r="GL248" s="20" t="str">
        <f>IF(GD248="Bearish","YES","-----")</f>
        <v>YES</v>
      </c>
      <c r="GM248" s="20" t="str">
        <f>IF(GH248="Reverse to Bearish","YES","-----")</f>
        <v>-----</v>
      </c>
      <c r="GN248" s="20" t="str">
        <f>IF(AND(GI248="Bullish",GI247="Bullish",GI246="Bullish",GI245="Bullish"),"YES","-----")</f>
        <v>-----</v>
      </c>
      <c r="GO248" s="20" t="str">
        <f>IF(OR(GK248="TEMA crossunder",GK247="TEMA crossunder",GK246="TEMA crossunder",GK245="TEMA crossunder"),"YES","-----")</f>
        <v>-----</v>
      </c>
      <c r="GP248" s="20" t="str">
        <f>IF(GD248="Bullish","YES","-----")</f>
        <v>-----</v>
      </c>
      <c r="GQ248" s="20" t="str">
        <f>IF(GH248="Reverse to Bullish","YES","-----")</f>
        <v>-----</v>
      </c>
      <c r="GR248" s="20" t="str">
        <f>IF(AND(GI248="Bearish",GI247="Bearish",GI246="Bearish",GI245="Bearish"),"YES","-----")</f>
        <v>YES</v>
      </c>
      <c r="GS248" s="20" t="str">
        <f>IF(OR(GJ248="TEMA crossover",GJ247="TEMA crossover",GJ246="TEMA crossover",GJ245="TEMA crossover"),"YES","-----")</f>
        <v>-----</v>
      </c>
      <c r="GT248" s="20" t="str">
        <f t="shared" si="418"/>
        <v>-----</v>
      </c>
      <c r="GU248" s="20" t="str">
        <f t="shared" si="419"/>
        <v>-----</v>
      </c>
      <c r="GV248" s="20" t="str">
        <f t="shared" si="420"/>
        <v>-----</v>
      </c>
      <c r="GW248" s="20" t="str">
        <f t="shared" si="421"/>
        <v>-----</v>
      </c>
      <c r="GX248" s="20" t="str">
        <f t="shared" si="422"/>
        <v>-----</v>
      </c>
      <c r="GY248" s="20" t="str">
        <f t="shared" si="423"/>
        <v>-----</v>
      </c>
      <c r="GZ248" s="7" t="str">
        <f>IF(G248&gt;BH248,"YES","-----")</f>
        <v>-----</v>
      </c>
      <c r="HA248" s="7" t="str">
        <f>IF(F248&lt;BI248,"YES","-----")</f>
        <v>-----</v>
      </c>
      <c r="HB248">
        <f>BH248-BI248</f>
        <v>5.3400000000001455</v>
      </c>
      <c r="HI248">
        <f t="shared" si="401"/>
        <v>-0.74392999999963649</v>
      </c>
      <c r="HJ248">
        <f t="shared" si="402"/>
        <v>4.596070000000509</v>
      </c>
      <c r="HK248" s="7"/>
      <c r="HL248" s="7"/>
      <c r="HM248" s="7"/>
      <c r="HN248" s="7"/>
      <c r="HO248" s="7"/>
      <c r="HP248" s="7"/>
      <c r="HQ248" s="28">
        <f t="shared" si="425"/>
        <v>-2.2801300000000992</v>
      </c>
      <c r="HR248" s="28" t="str">
        <f t="shared" si="403"/>
        <v>Bear</v>
      </c>
      <c r="HS248">
        <f t="shared" si="404"/>
        <v>2.2801300000000992</v>
      </c>
    </row>
    <row r="249" spans="1:227" x14ac:dyDescent="0.55000000000000004">
      <c r="A249">
        <f>Validation!A248</f>
        <v>1772102400</v>
      </c>
      <c r="B249" t="str">
        <f>Price!B248</f>
        <v>XAUUSD</v>
      </c>
      <c r="C249" t="str">
        <f>Price!C248</f>
        <v>M5</v>
      </c>
      <c r="D249">
        <f>Price!D248</f>
        <v>5172.13</v>
      </c>
      <c r="E249">
        <f>Price!E248</f>
        <v>5176.16</v>
      </c>
      <c r="F249">
        <f>Price!F248</f>
        <v>5178.75</v>
      </c>
      <c r="G249">
        <f>Price!G248</f>
        <v>5172.13</v>
      </c>
      <c r="H249">
        <f>Price!H248</f>
        <v>443</v>
      </c>
      <c r="I249">
        <f>Diagonals!E248</f>
        <v>5191.34</v>
      </c>
      <c r="J249">
        <f>Diagonals!F248</f>
        <v>0</v>
      </c>
      <c r="K249">
        <f>Diagonals!G248</f>
        <v>0</v>
      </c>
      <c r="L249">
        <f>Diagonals!H248</f>
        <v>5160.3500000000004</v>
      </c>
      <c r="M249">
        <f>Diagonals!I248</f>
        <v>0</v>
      </c>
      <c r="N249">
        <f>Diagonals!J248</f>
        <v>0</v>
      </c>
      <c r="O249">
        <f>Diagonals!K248</f>
        <v>0</v>
      </c>
      <c r="P249">
        <f>Diagonals!L248</f>
        <v>0</v>
      </c>
      <c r="Q249">
        <f>Trendlines!E248</f>
        <v>5199.1400000000003</v>
      </c>
      <c r="R249">
        <f>Trendlines!F248</f>
        <v>5195.4799999999996</v>
      </c>
      <c r="S249">
        <f>Trendlines!G248</f>
        <v>5204.2</v>
      </c>
      <c r="T249">
        <f>Trendlines!H248</f>
        <v>5165.3900000000003</v>
      </c>
      <c r="U249">
        <f>Trendlines!I248</f>
        <v>5176.47</v>
      </c>
      <c r="V249">
        <f>Trendlines!J248</f>
        <v>5160.67</v>
      </c>
      <c r="W249">
        <f>Trendlines!K248</f>
        <v>0</v>
      </c>
      <c r="X249">
        <f>Trendlines!L248</f>
        <v>0</v>
      </c>
      <c r="Y249">
        <f>Tema_Hrma_Smma!E248</f>
        <v>5174.84</v>
      </c>
      <c r="Z249">
        <f>Tema_Hrma_Smma!F248</f>
        <v>5181.2</v>
      </c>
      <c r="AA249">
        <f>Tema_Hrma_Smma!G248</f>
        <v>5184.92</v>
      </c>
      <c r="AB249">
        <f>ZScore!H248</f>
        <v>-1</v>
      </c>
      <c r="AC249">
        <f>ZScore!I248</f>
        <v>0.3967</v>
      </c>
      <c r="AD249">
        <f>ZScore!J248</f>
        <v>3</v>
      </c>
      <c r="AE249">
        <f>HA!E248</f>
        <v>5177.97</v>
      </c>
      <c r="AF249">
        <f>HA!F248</f>
        <v>5178.75</v>
      </c>
      <c r="AG249">
        <f>HA!G248</f>
        <v>5172.13</v>
      </c>
      <c r="AH249">
        <f>HA!H248</f>
        <v>5174.79</v>
      </c>
      <c r="AI249">
        <f>HA!I248</f>
        <v>-1</v>
      </c>
      <c r="AJ249">
        <f>HA!J248</f>
        <v>3.17</v>
      </c>
      <c r="AK249">
        <f>HA!K248</f>
        <v>0.15001</v>
      </c>
      <c r="AL249">
        <f>HA!L248</f>
        <v>-6</v>
      </c>
      <c r="AM249">
        <f>KC!E248</f>
        <v>5207.6588899999997</v>
      </c>
      <c r="AN249">
        <f>KC!F248</f>
        <v>5201.5807999999997</v>
      </c>
      <c r="AO249">
        <f>KC!G248</f>
        <v>5195.5027200000004</v>
      </c>
      <c r="AP249">
        <f>KC!H248</f>
        <v>5189.4246300000004</v>
      </c>
      <c r="AQ249">
        <f>KC!I248</f>
        <v>5183.3465399999995</v>
      </c>
      <c r="AR249">
        <f>KC!J248</f>
        <v>5178.8772099999996</v>
      </c>
      <c r="AS249">
        <f>KC!K248</f>
        <v>5172.7991199999997</v>
      </c>
      <c r="AT249">
        <f>KC!L248</f>
        <v>5166.7210299999997</v>
      </c>
      <c r="AU249">
        <f>KC!M248</f>
        <v>5160.6429500000004</v>
      </c>
      <c r="AV249">
        <f>KC!N248</f>
        <v>5154.5648600000004</v>
      </c>
      <c r="AW249">
        <f>SR_Levels!E248</f>
        <v>5161.8900000000003</v>
      </c>
      <c r="AX249">
        <f>SR_Levels!F248</f>
        <v>5135.8500000000004</v>
      </c>
      <c r="AY249">
        <f>SR_Levels!G248</f>
        <v>0</v>
      </c>
      <c r="AZ249">
        <f>SR_Levels!H248</f>
        <v>0</v>
      </c>
      <c r="BA249">
        <f>SR_Levels!I248</f>
        <v>5178.6000000000004</v>
      </c>
      <c r="BB249">
        <f>SR_Levels!J248</f>
        <v>5193.3500000000004</v>
      </c>
      <c r="BC249">
        <f>SR_Levels!K248</f>
        <v>5205.3100000000004</v>
      </c>
      <c r="BD249">
        <f>SR_Levels!L248</f>
        <v>0</v>
      </c>
      <c r="BE249">
        <f>ZigZag!E248</f>
        <v>0</v>
      </c>
      <c r="BF249">
        <f>ZigZag!F248</f>
        <v>0</v>
      </c>
      <c r="BG249">
        <f>ZigZag!G248</f>
        <v>5181.95</v>
      </c>
      <c r="BH249">
        <f>Dual_Tema!E248</f>
        <v>5178.3999999999996</v>
      </c>
      <c r="BI249">
        <f>Dual_Tema!F248</f>
        <v>5172.26</v>
      </c>
      <c r="BJ249">
        <f>Pinbar!E248</f>
        <v>0</v>
      </c>
      <c r="BK249">
        <f>SSA!E248</f>
        <v>5173.46137</v>
      </c>
      <c r="BL249">
        <f>SSA!F248</f>
        <v>5175.4127099999996</v>
      </c>
      <c r="BN249" t="str">
        <f t="shared" si="424"/>
        <v>Red Candle</v>
      </c>
      <c r="BO249" s="34">
        <f t="shared" si="426"/>
        <v>-3.0378439018561298E-3</v>
      </c>
      <c r="BP249" s="34">
        <f t="shared" si="428"/>
        <v>-1.808356653478671E-3</v>
      </c>
      <c r="BQ249" s="34">
        <f t="shared" si="436"/>
        <v>-1.8353262673593829E-3</v>
      </c>
      <c r="BR249" s="34">
        <f t="shared" si="438"/>
        <v>-4.155167482238209E-4</v>
      </c>
      <c r="BS249" s="35">
        <f t="shared" si="427"/>
        <v>-5.0694937703554821E-4</v>
      </c>
      <c r="BT249" s="35">
        <f t="shared" si="429"/>
        <v>-1.5082143399136605E-4</v>
      </c>
      <c r="BU249" s="35">
        <f t="shared" si="437"/>
        <v>-1.0205104478078209E-4</v>
      </c>
      <c r="BV249" s="35">
        <f t="shared" si="439"/>
        <v>-1.7316645866349845E-5</v>
      </c>
      <c r="BW249" s="27">
        <v>96</v>
      </c>
      <c r="BX249">
        <f>F249-G249</f>
        <v>6.6199999999998909</v>
      </c>
      <c r="BY249">
        <f>ABS(F249-D248)</f>
        <v>2.6599999999998545</v>
      </c>
      <c r="BZ249">
        <f>ABS(G249-D248)</f>
        <v>3.9600000000000364</v>
      </c>
      <c r="CA249">
        <f t="shared" si="405"/>
        <v>6.6199999999998909</v>
      </c>
      <c r="CB249">
        <f t="shared" si="430"/>
        <v>4.1057142857143845</v>
      </c>
      <c r="CC249">
        <f t="shared" si="433"/>
        <v>4.7996609156398025</v>
      </c>
      <c r="CD249">
        <f t="shared" si="431"/>
        <v>-0.693946629925418</v>
      </c>
      <c r="CE249">
        <f t="shared" si="434"/>
        <v>-1</v>
      </c>
      <c r="CF249">
        <f t="shared" si="435"/>
        <v>-10</v>
      </c>
      <c r="CG249" s="7" t="str">
        <f t="shared" si="432"/>
        <v>-----</v>
      </c>
      <c r="CI249" s="27"/>
      <c r="CJ249" s="27"/>
      <c r="CK249" s="27"/>
      <c r="CL249" s="27"/>
      <c r="CM249" s="27"/>
      <c r="CN249" s="27"/>
      <c r="CO249" s="27"/>
      <c r="CP249" s="27"/>
      <c r="CQ249" s="27"/>
      <c r="CR249" s="27"/>
      <c r="CS249" s="27"/>
      <c r="CZ249" s="7" t="str">
        <f>IF(AND(D249&gt;BH249,D249&gt;E249),"Bullish Trigger","-----")</f>
        <v>-----</v>
      </c>
      <c r="DA249" s="7" t="str">
        <f>IF(AND(D249&lt;BI249,D249&lt;E249),"Bearish Trigger","-----")</f>
        <v>Bearish Trigger</v>
      </c>
      <c r="DB249" s="13" t="str">
        <f>IF(AND(W249=BE249,W249&gt;0,BE249&gt;0),"Important High","------")</f>
        <v>------</v>
      </c>
      <c r="DC249" s="13" t="str">
        <f>IF(AND(X249=BF249,X249&gt;0,BF249&gt;0),"Important Low","------")</f>
        <v>------</v>
      </c>
      <c r="DD249" s="7" t="str">
        <f>IF(AND(DB249="Important High",DC249="-----",BJ249=1),"Imp High Rej","-----")</f>
        <v>-----</v>
      </c>
      <c r="DE249" s="7" t="str">
        <f>IF(AND(DB249="-----",DC249="Important Low",BJ249=1),"Imp Low Rej","-----")</f>
        <v>-----</v>
      </c>
      <c r="DF249" s="7" t="str">
        <f>IF(Y249&gt;AM249,"Overbought",IF(Y249&gt;AO249,"Bullish Momentum",IF(Y249&gt;AQ249,"Flat Momentum","-----")))</f>
        <v>-----</v>
      </c>
      <c r="DG249" s="7" t="str">
        <f>IF(Y249&lt;AV249,"Oversold",IF(Y249&lt;AT249,"Bearish Momentum",IF(Y249&lt;AR249,"Flat Momentum","-----")))</f>
        <v>Flat Momentum</v>
      </c>
      <c r="DH249" s="7" t="str">
        <f>IF(AND(DF249="Overbought",AD249=2),"Culminated Thrust","-----")</f>
        <v>-----</v>
      </c>
      <c r="DI249" s="7" t="str">
        <f>IF(AND(DG249="Oversold",AD249=5),"Culminated Thrust","-----")</f>
        <v>-----</v>
      </c>
      <c r="DJ249" s="14">
        <f>(Q249-$D249)/$D249</f>
        <v>5.2222198591296461E-3</v>
      </c>
      <c r="DK249" s="14">
        <f>(R249-$D249)/$D249</f>
        <v>4.5145810333459243E-3</v>
      </c>
      <c r="DL249" s="14">
        <f>(S249-$D249)/$D249</f>
        <v>6.2005402029724132E-3</v>
      </c>
      <c r="DM249" s="14">
        <f>(T249-$D249)/$D249</f>
        <v>-1.3031381655139722E-3</v>
      </c>
      <c r="DN249" s="14">
        <f>(U249-$D249)/$D249</f>
        <v>8.3911270598382981E-4</v>
      </c>
      <c r="DO249" s="14">
        <f>(V249-$D249)/$D249</f>
        <v>-2.2157215692567736E-3</v>
      </c>
      <c r="DP249" s="14">
        <f t="shared" si="373"/>
        <v>6.2005402029724132E-3</v>
      </c>
      <c r="DQ249" s="14">
        <f t="shared" si="374"/>
        <v>5.2222198591296461E-3</v>
      </c>
      <c r="DR249" s="14">
        <f t="shared" si="375"/>
        <v>4.5145810333459243E-3</v>
      </c>
      <c r="DS249" s="14">
        <f t="shared" si="376"/>
        <v>8.3911270598382981E-4</v>
      </c>
      <c r="DT249" s="14">
        <f t="shared" si="377"/>
        <v>-1.3031381655139722E-3</v>
      </c>
      <c r="DU249" s="14">
        <f t="shared" si="378"/>
        <v>-2.2157215692567736E-3</v>
      </c>
      <c r="DV249" t="str">
        <f>IF($D249&gt;Q249,"SUP","RES")</f>
        <v>RES</v>
      </c>
      <c r="DW249" t="str">
        <f>IF($D249&gt;R249,"SUP","RES")</f>
        <v>RES</v>
      </c>
      <c r="DX249" t="str">
        <f>IF($D249&gt;S249,"SUP","RES")</f>
        <v>RES</v>
      </c>
      <c r="DY249" t="str">
        <f>IF($D249&gt;T249,"SUP","RES")</f>
        <v>SUP</v>
      </c>
      <c r="DZ249" t="str">
        <f>IF($D249&gt;U249,"SUP","RES")</f>
        <v>RES</v>
      </c>
      <c r="EA249" t="str">
        <f>IF($D249&gt;V249,"SUP","RES")</f>
        <v>SUP</v>
      </c>
      <c r="EB249" s="7">
        <f t="shared" si="379"/>
        <v>4</v>
      </c>
      <c r="EC249" s="7">
        <f t="shared" si="380"/>
        <v>2</v>
      </c>
      <c r="ED249" s="13" t="str">
        <f t="shared" si="381"/>
        <v>-----</v>
      </c>
      <c r="EE249" s="13" t="str">
        <f t="shared" si="382"/>
        <v>-----</v>
      </c>
      <c r="EF249" s="7">
        <f>IF(OR(ED249="All Sup",EE249="All Res"),"na",((D249-MIN(Q249:V249))/(MAX(Q249:V249)-MIN(Q249:V249))))</f>
        <v>0.26326671261199408</v>
      </c>
      <c r="EG249">
        <v>1.4999999999999999E-4</v>
      </c>
      <c r="EH249">
        <f>Q249*(1+$EG249)</f>
        <v>5199.919871000001</v>
      </c>
      <c r="EI249">
        <f>Q249*(1-$EG249)</f>
        <v>5198.3601290000006</v>
      </c>
      <c r="EJ249">
        <f>R249*(1+$EG249)</f>
        <v>5196.2593219999999</v>
      </c>
      <c r="EK249">
        <f>R249*(1-$EG249)</f>
        <v>5194.7006779999992</v>
      </c>
      <c r="EL249">
        <f>S249*(1+$EG249)</f>
        <v>5204.98063</v>
      </c>
      <c r="EM249">
        <f>S249*(1-$EG249)</f>
        <v>5203.4193699999996</v>
      </c>
      <c r="EN249">
        <f>T249*(1+$EG249)</f>
        <v>5166.1648085000006</v>
      </c>
      <c r="EO249">
        <f>T249*(1-$EG249)</f>
        <v>5164.6151915</v>
      </c>
      <c r="EP249">
        <f>U249*(1+$EG249)</f>
        <v>5177.2464705000011</v>
      </c>
      <c r="EQ249">
        <f>U249*(1-$EG249)</f>
        <v>5175.6935295000003</v>
      </c>
      <c r="ER249">
        <f>V249*(1+$EG249)</f>
        <v>5161.4441005000008</v>
      </c>
      <c r="ES249">
        <f>V249*(1-$EG249)</f>
        <v>5159.8958995000003</v>
      </c>
      <c r="ET249" s="7" t="str">
        <f t="shared" si="383"/>
        <v>-----</v>
      </c>
      <c r="EU249" s="7" t="str">
        <f t="shared" si="384"/>
        <v>-----</v>
      </c>
      <c r="EV249" s="7" t="str">
        <f t="shared" si="385"/>
        <v>-----</v>
      </c>
      <c r="EW249" s="7" t="str">
        <f t="shared" si="386"/>
        <v>-----</v>
      </c>
      <c r="EX249" s="7" t="str">
        <f t="shared" si="387"/>
        <v>TOUCH</v>
      </c>
      <c r="EY249" s="7" t="str">
        <f t="shared" si="388"/>
        <v>-----</v>
      </c>
      <c r="EZ249">
        <f t="shared" si="406"/>
        <v>54</v>
      </c>
      <c r="FA249">
        <f t="shared" si="407"/>
        <v>47</v>
      </c>
      <c r="FB249">
        <f t="shared" si="408"/>
        <v>247</v>
      </c>
      <c r="FC249">
        <f t="shared" si="409"/>
        <v>247</v>
      </c>
      <c r="FD249">
        <f t="shared" si="410"/>
        <v>0</v>
      </c>
      <c r="FE249">
        <f t="shared" si="411"/>
        <v>247</v>
      </c>
      <c r="FF249">
        <f t="shared" si="412"/>
        <v>7</v>
      </c>
      <c r="FG249">
        <f t="shared" si="413"/>
        <v>11</v>
      </c>
      <c r="FH249">
        <f t="shared" si="414"/>
        <v>0</v>
      </c>
      <c r="FI249">
        <f t="shared" si="415"/>
        <v>0</v>
      </c>
      <c r="FJ249">
        <f t="shared" si="416"/>
        <v>3</v>
      </c>
      <c r="FK249">
        <f t="shared" si="417"/>
        <v>0</v>
      </c>
      <c r="FL249" s="7" t="str">
        <f t="shared" si="389"/>
        <v>-----</v>
      </c>
      <c r="FM249" s="7" t="str">
        <f t="shared" si="390"/>
        <v>-----</v>
      </c>
      <c r="FN249" s="7" t="str">
        <f t="shared" si="391"/>
        <v>-----</v>
      </c>
      <c r="FO249" s="7" t="str">
        <f t="shared" si="392"/>
        <v>-----</v>
      </c>
      <c r="FP249" s="7">
        <f t="shared" si="393"/>
        <v>3</v>
      </c>
      <c r="FQ249" s="7" t="str">
        <f t="shared" si="394"/>
        <v>-----</v>
      </c>
      <c r="FR249" s="13" t="str">
        <f>IF(FL249="-----","-----",(D249-Q249)/Q249)</f>
        <v>-----</v>
      </c>
      <c r="FS249" s="13" t="str">
        <f>IF(FM249="-----","-----",(Q249-R249)/R249)</f>
        <v>-----</v>
      </c>
      <c r="FT249" s="13" t="str">
        <f>IF(FN249="-----","-----",(R249-S249)/S249)</f>
        <v>-----</v>
      </c>
      <c r="FU249" s="13" t="str">
        <f>IF(FO249="-----","-----",(S249-T249)/T249)</f>
        <v>-----</v>
      </c>
      <c r="FV249" s="13">
        <f>IF(FP249="-----","-----",(T249-U249)/U249)</f>
        <v>-2.1404547886880302E-3</v>
      </c>
      <c r="FW249" s="13" t="str">
        <f>IF(FQ249="-----","-----",(U249-V249)/V249)</f>
        <v>-----</v>
      </c>
      <c r="FX249" s="7" t="str">
        <f t="shared" si="395"/>
        <v>-----</v>
      </c>
      <c r="FY249" s="7" t="str">
        <f t="shared" si="396"/>
        <v>-----</v>
      </c>
      <c r="FZ249" s="7" t="str">
        <f t="shared" si="397"/>
        <v>-----</v>
      </c>
      <c r="GA249" s="7" t="str">
        <f t="shared" si="398"/>
        <v>-----</v>
      </c>
      <c r="GB249" s="7" t="str">
        <f t="shared" si="399"/>
        <v>Resistant</v>
      </c>
      <c r="GC249" s="7" t="str">
        <f t="shared" si="400"/>
        <v>-----</v>
      </c>
      <c r="GD249" s="7" t="str">
        <f>IF(AND(BG249&gt;AA249,BG248&gt;AA248,BG247&gt;AA247,BG246&gt;AA246,BG245&gt;AA245,BG244&gt;AA244,BG243&gt;AA243,BG242&gt;AA242,BG241&gt;AA241,BG240&gt;AA240,BG239&gt;AA239,BG238&gt;AA238),"Bullish",IF(AND(BG249&lt;AA249,BG248&lt;AA248,BG247&lt;AA247,BG246&lt;AA246,BG245&lt;AA245,BG244&lt;AA244,BG243&lt;AA243,BG242&lt;AA242,BG241&lt;AA241,BG240&lt;AA240,BG239&lt;AA239,BG238&lt;AA238),"Bearish","-----"))</f>
        <v>Bearish</v>
      </c>
      <c r="GE249">
        <f>(Z249-BG249)/BG249</f>
        <v>-1.4473316029679946E-4</v>
      </c>
      <c r="GI249" s="7" t="str">
        <f>IF(Y249&gt;Z249,"Bullish","Bearish")</f>
        <v>Bearish</v>
      </c>
      <c r="GJ249" s="19" t="str">
        <f>IF(AND(D249&gt;Y249,D248&lt;Y248),"TEMA crossover","-----")</f>
        <v>-----</v>
      </c>
      <c r="GK249" s="19" t="str">
        <f>IF(AND(D249&lt;Y249,D248&gt;Y248),"TEMA crossunder","-----")</f>
        <v>-----</v>
      </c>
      <c r="GL249" s="20" t="str">
        <f>IF(GD249="Bearish","YES","-----")</f>
        <v>YES</v>
      </c>
      <c r="GM249" s="20" t="str">
        <f>IF(GH249="Reverse to Bearish","YES","-----")</f>
        <v>-----</v>
      </c>
      <c r="GN249" s="20" t="str">
        <f>IF(AND(GI249="Bullish",GI248="Bullish",GI247="Bullish",GI246="Bullish"),"YES","-----")</f>
        <v>-----</v>
      </c>
      <c r="GO249" s="20" t="str">
        <f>IF(OR(GK249="TEMA crossunder",GK248="TEMA crossunder",GK247="TEMA crossunder",GK246="TEMA crossunder"),"YES","-----")</f>
        <v>-----</v>
      </c>
      <c r="GP249" s="20" t="str">
        <f>IF(GD249="Bullish","YES","-----")</f>
        <v>-----</v>
      </c>
      <c r="GQ249" s="20" t="str">
        <f>IF(GH249="Reverse to Bullish","YES","-----")</f>
        <v>-----</v>
      </c>
      <c r="GR249" s="20" t="str">
        <f>IF(AND(GI249="Bearish",GI248="Bearish",GI247="Bearish",GI246="Bearish"),"YES","-----")</f>
        <v>YES</v>
      </c>
      <c r="GS249" s="20" t="str">
        <f>IF(OR(GJ249="TEMA crossover",GJ248="TEMA crossover",GJ247="TEMA crossover",GJ246="TEMA crossover"),"YES","-----")</f>
        <v>-----</v>
      </c>
      <c r="GT249" s="20" t="str">
        <f t="shared" si="418"/>
        <v>-----</v>
      </c>
      <c r="GU249" s="20" t="str">
        <f t="shared" si="419"/>
        <v>-----</v>
      </c>
      <c r="GV249" s="20" t="str">
        <f t="shared" si="420"/>
        <v>-----</v>
      </c>
      <c r="GW249" s="20" t="str">
        <f t="shared" si="421"/>
        <v>-----</v>
      </c>
      <c r="GX249" s="20" t="str">
        <f t="shared" si="422"/>
        <v>-----</v>
      </c>
      <c r="GY249" s="20" t="str">
        <f t="shared" si="423"/>
        <v>-----</v>
      </c>
      <c r="GZ249" s="7" t="str">
        <f>IF(G249&gt;BH249,"YES","-----")</f>
        <v>-----</v>
      </c>
      <c r="HA249" s="7" t="str">
        <f>IF(F249&lt;BI249,"YES","-----")</f>
        <v>-----</v>
      </c>
      <c r="HB249">
        <f>BH249-BI249</f>
        <v>6.1399999999994179</v>
      </c>
      <c r="HI249">
        <f t="shared" si="401"/>
        <v>-1.2013699999997698</v>
      </c>
      <c r="HJ249">
        <f t="shared" si="402"/>
        <v>4.9386299999996481</v>
      </c>
      <c r="HK249" s="7"/>
      <c r="HL249" s="7"/>
      <c r="HM249" s="7"/>
      <c r="HN249" s="7"/>
      <c r="HO249" s="7"/>
      <c r="HP249" s="7"/>
      <c r="HQ249" s="28">
        <f t="shared" si="425"/>
        <v>-1.9513399999996182</v>
      </c>
      <c r="HR249" s="28" t="str">
        <f t="shared" si="403"/>
        <v>Bear</v>
      </c>
      <c r="HS249">
        <f t="shared" si="404"/>
        <v>1.9513399999996182</v>
      </c>
    </row>
    <row r="250" spans="1:227" x14ac:dyDescent="0.55000000000000004">
      <c r="A250">
        <f>Validation!A249</f>
        <v>1772102700</v>
      </c>
      <c r="B250" t="str">
        <f>Price!B249</f>
        <v>XAUUSD</v>
      </c>
      <c r="C250" t="str">
        <f>Price!C249</f>
        <v>M5</v>
      </c>
      <c r="D250">
        <f>Price!D249</f>
        <v>5171.17</v>
      </c>
      <c r="E250">
        <f>Price!E249</f>
        <v>5171.82</v>
      </c>
      <c r="F250">
        <f>Price!F249</f>
        <v>5175.1899999999996</v>
      </c>
      <c r="G250">
        <f>Price!G249</f>
        <v>5170.66</v>
      </c>
      <c r="H250">
        <f>Price!H249</f>
        <v>412</v>
      </c>
      <c r="I250">
        <f>Diagonals!E249</f>
        <v>5191.5200000000004</v>
      </c>
      <c r="J250">
        <f>Diagonals!F249</f>
        <v>0</v>
      </c>
      <c r="K250">
        <f>Diagonals!G249</f>
        <v>0</v>
      </c>
      <c r="L250">
        <f>Diagonals!H249</f>
        <v>5160.0200000000004</v>
      </c>
      <c r="M250">
        <f>Diagonals!I249</f>
        <v>0</v>
      </c>
      <c r="N250">
        <f>Diagonals!J249</f>
        <v>0</v>
      </c>
      <c r="O250">
        <f>Diagonals!K249</f>
        <v>0</v>
      </c>
      <c r="P250">
        <f>Diagonals!L249</f>
        <v>0</v>
      </c>
      <c r="Q250">
        <f>Trendlines!E249</f>
        <v>5199.1400000000003</v>
      </c>
      <c r="R250">
        <f>Trendlines!F249</f>
        <v>5195.45</v>
      </c>
      <c r="S250">
        <f>Trendlines!G249</f>
        <v>5204.1899999999996</v>
      </c>
      <c r="T250">
        <f>Trendlines!H249</f>
        <v>5165.47</v>
      </c>
      <c r="U250">
        <f>Trendlines!I249</f>
        <v>5176.49</v>
      </c>
      <c r="V250">
        <f>Trendlines!J249</f>
        <v>5160.7</v>
      </c>
      <c r="W250">
        <f>Trendlines!K249</f>
        <v>0</v>
      </c>
      <c r="X250">
        <f>Trendlines!L249</f>
        <v>0</v>
      </c>
      <c r="Y250">
        <f>Tema_Hrma_Smma!E249</f>
        <v>5172.6000000000004</v>
      </c>
      <c r="Z250">
        <f>Tema_Hrma_Smma!F249</f>
        <v>5179.3599999999997</v>
      </c>
      <c r="AA250">
        <f>Tema_Hrma_Smma!G249</f>
        <v>5184.6000000000004</v>
      </c>
      <c r="AB250">
        <f>ZScore!H249</f>
        <v>-1</v>
      </c>
      <c r="AC250">
        <f>ZScore!I249</f>
        <v>0.83843000000000001</v>
      </c>
      <c r="AD250">
        <f>ZScore!J249</f>
        <v>3</v>
      </c>
      <c r="AE250">
        <f>HA!E249</f>
        <v>5176.38</v>
      </c>
      <c r="AF250">
        <f>HA!F249</f>
        <v>5176.38</v>
      </c>
      <c r="AG250">
        <f>HA!G249</f>
        <v>5170.66</v>
      </c>
      <c r="AH250">
        <f>HA!H249</f>
        <v>5172.21</v>
      </c>
      <c r="AI250">
        <f>HA!I249</f>
        <v>-1</v>
      </c>
      <c r="AJ250">
        <f>HA!J249</f>
        <v>4.17</v>
      </c>
      <c r="AK250">
        <f>HA!K249</f>
        <v>0.53866999999999998</v>
      </c>
      <c r="AL250">
        <f>HA!L249</f>
        <v>-7</v>
      </c>
      <c r="AM250">
        <f>KC!E249</f>
        <v>5207.0068300000003</v>
      </c>
      <c r="AN250">
        <f>KC!F249</f>
        <v>5200.9800400000004</v>
      </c>
      <c r="AO250">
        <f>KC!G249</f>
        <v>5194.9532499999996</v>
      </c>
      <c r="AP250">
        <f>KC!H249</f>
        <v>5188.9264599999997</v>
      </c>
      <c r="AQ250">
        <f>KC!I249</f>
        <v>5182.8996699999998</v>
      </c>
      <c r="AR250">
        <f>KC!J249</f>
        <v>5178.39401</v>
      </c>
      <c r="AS250">
        <f>KC!K249</f>
        <v>5172.3672200000001</v>
      </c>
      <c r="AT250">
        <f>KC!L249</f>
        <v>5166.3404300000002</v>
      </c>
      <c r="AU250">
        <f>KC!M249</f>
        <v>5160.3136400000003</v>
      </c>
      <c r="AV250">
        <f>KC!N249</f>
        <v>5154.2868500000004</v>
      </c>
      <c r="AW250">
        <f>SR_Levels!E249</f>
        <v>5161.8900000000003</v>
      </c>
      <c r="AX250">
        <f>SR_Levels!F249</f>
        <v>5135.8500000000004</v>
      </c>
      <c r="AY250">
        <f>SR_Levels!G249</f>
        <v>0</v>
      </c>
      <c r="AZ250">
        <f>SR_Levels!H249</f>
        <v>0</v>
      </c>
      <c r="BA250">
        <f>SR_Levels!I249</f>
        <v>5178.6000000000004</v>
      </c>
      <c r="BB250">
        <f>SR_Levels!J249</f>
        <v>5193.3500000000004</v>
      </c>
      <c r="BC250">
        <f>SR_Levels!K249</f>
        <v>5205.3100000000004</v>
      </c>
      <c r="BD250">
        <f>SR_Levels!L249</f>
        <v>0</v>
      </c>
      <c r="BE250">
        <f>ZigZag!E249</f>
        <v>0</v>
      </c>
      <c r="BF250">
        <f>ZigZag!F249</f>
        <v>0</v>
      </c>
      <c r="BG250">
        <f>ZigZag!G249</f>
        <v>5181.2700000000004</v>
      </c>
      <c r="BH250">
        <f>Dual_Tema!E249</f>
        <v>5175.99</v>
      </c>
      <c r="BI250">
        <f>Dual_Tema!F249</f>
        <v>5170.38</v>
      </c>
      <c r="BJ250">
        <f>Pinbar!E249</f>
        <v>0</v>
      </c>
      <c r="BK250">
        <f>SSA!E249</f>
        <v>5172.5539699999999</v>
      </c>
      <c r="BL250">
        <f>SSA!F249</f>
        <v>5173.9833399999998</v>
      </c>
      <c r="BN250" t="str">
        <f t="shared" si="424"/>
        <v>Red Candle</v>
      </c>
      <c r="BO250" s="34">
        <f t="shared" si="426"/>
        <v>-2.2535863472800122E-3</v>
      </c>
      <c r="BP250" s="34">
        <f t="shared" si="428"/>
        <v>-2.5980588816195693E-3</v>
      </c>
      <c r="BQ250" s="34">
        <f t="shared" si="436"/>
        <v>-1.1242053780284866E-3</v>
      </c>
      <c r="BR250" s="34">
        <f t="shared" si="438"/>
        <v>-1.6564506008976965E-3</v>
      </c>
      <c r="BS250" s="35">
        <f t="shared" si="427"/>
        <v>-3.759508951637347E-4</v>
      </c>
      <c r="BT250" s="35">
        <f t="shared" si="429"/>
        <v>-2.1676314460439272E-4</v>
      </c>
      <c r="BU250" s="35">
        <f t="shared" si="437"/>
        <v>-6.2489034751034289E-5</v>
      </c>
      <c r="BV250" s="35">
        <f t="shared" si="439"/>
        <v>-6.9073615644787978E-5</v>
      </c>
      <c r="BW250" s="27">
        <v>96</v>
      </c>
      <c r="BX250">
        <f>F250-G250</f>
        <v>4.5299999999997453</v>
      </c>
      <c r="BY250">
        <f>ABS(F250-D249)</f>
        <v>3.0599999999994907</v>
      </c>
      <c r="BZ250">
        <f>ABS(G250-D249)</f>
        <v>1.4700000000002547</v>
      </c>
      <c r="CA250">
        <f t="shared" si="405"/>
        <v>4.5299999999997453</v>
      </c>
      <c r="CB250">
        <f t="shared" si="430"/>
        <v>4.1828571428572365</v>
      </c>
      <c r="CC250">
        <f t="shared" si="433"/>
        <v>4.7803994216655132</v>
      </c>
      <c r="CD250">
        <f t="shared" si="431"/>
        <v>-0.59754227880827671</v>
      </c>
      <c r="CE250">
        <f t="shared" si="434"/>
        <v>-1</v>
      </c>
      <c r="CF250">
        <f t="shared" si="435"/>
        <v>-11</v>
      </c>
      <c r="CG250" s="7" t="str">
        <f t="shared" si="432"/>
        <v>-----</v>
      </c>
      <c r="CI250" s="27"/>
      <c r="CJ250" s="27"/>
      <c r="CK250" s="27"/>
      <c r="CL250" s="27"/>
      <c r="CM250" s="27"/>
      <c r="CN250" s="27"/>
      <c r="CO250" s="27"/>
      <c r="CP250" s="27"/>
      <c r="CQ250" s="27"/>
      <c r="CR250" s="27"/>
      <c r="CS250" s="27"/>
      <c r="CZ250" s="7" t="str">
        <f>IF(AND(D250&gt;BH250,D250&gt;E250),"Bullish Trigger","-----")</f>
        <v>-----</v>
      </c>
      <c r="DA250" s="7" t="str">
        <f>IF(AND(D250&lt;BI250,D250&lt;E250),"Bearish Trigger","-----")</f>
        <v>-----</v>
      </c>
      <c r="DB250" s="13" t="str">
        <f>IF(AND(W250=BE250,W250&gt;0,BE250&gt;0),"Important High","------")</f>
        <v>------</v>
      </c>
      <c r="DC250" s="13" t="str">
        <f>IF(AND(X250=BF250,X250&gt;0,BF250&gt;0),"Important Low","------")</f>
        <v>------</v>
      </c>
      <c r="DD250" s="7" t="str">
        <f>IF(AND(DB250="Important High",DC250="-----",BJ250=1),"Imp High Rej","-----")</f>
        <v>-----</v>
      </c>
      <c r="DE250" s="7" t="str">
        <f>IF(AND(DB250="-----",DC250="Important Low",BJ250=1),"Imp Low Rej","-----")</f>
        <v>-----</v>
      </c>
      <c r="DF250" s="7" t="str">
        <f>IF(Y250&gt;AM250,"Overbought",IF(Y250&gt;AO250,"Bullish Momentum",IF(Y250&gt;AQ250,"Flat Momentum","-----")))</f>
        <v>-----</v>
      </c>
      <c r="DG250" s="7" t="str">
        <f>IF(Y250&lt;AV250,"Oversold",IF(Y250&lt;AT250,"Bearish Momentum",IF(Y250&lt;AR250,"Flat Momentum","-----")))</f>
        <v>Flat Momentum</v>
      </c>
      <c r="DH250" s="7" t="str">
        <f>IF(AND(DF250="Overbought",AD250=2),"Culminated Thrust","-----")</f>
        <v>-----</v>
      </c>
      <c r="DI250" s="7" t="str">
        <f>IF(AND(DG250="Oversold",AD250=5),"Culminated Thrust","-----")</f>
        <v>-----</v>
      </c>
      <c r="DJ250" s="14">
        <f>(Q250-$D250)/$D250</f>
        <v>5.4088339776105316E-3</v>
      </c>
      <c r="DK250" s="14">
        <f>(R250-$D250)/$D250</f>
        <v>4.6952623874287145E-3</v>
      </c>
      <c r="DL250" s="14">
        <f>(S250-$D250)/$D250</f>
        <v>6.3854021430352374E-3</v>
      </c>
      <c r="DM250" s="14">
        <f>(T250-$D250)/$D250</f>
        <v>-1.1022650580042462E-3</v>
      </c>
      <c r="DN250" s="14">
        <f>(U250-$D250)/$D250</f>
        <v>1.0287807208039397E-3</v>
      </c>
      <c r="DO250" s="14">
        <f>(V250-$D250)/$D250</f>
        <v>-2.0246868697026505E-3</v>
      </c>
      <c r="DP250" s="14">
        <f t="shared" si="373"/>
        <v>6.3854021430352374E-3</v>
      </c>
      <c r="DQ250" s="14">
        <f t="shared" si="374"/>
        <v>5.4088339776105316E-3</v>
      </c>
      <c r="DR250" s="14">
        <f t="shared" si="375"/>
        <v>4.6952623874287145E-3</v>
      </c>
      <c r="DS250" s="14">
        <f t="shared" si="376"/>
        <v>1.0287807208039397E-3</v>
      </c>
      <c r="DT250" s="14">
        <f t="shared" si="377"/>
        <v>-1.1022650580042462E-3</v>
      </c>
      <c r="DU250" s="14">
        <f t="shared" si="378"/>
        <v>-2.0246868697026505E-3</v>
      </c>
      <c r="DV250" t="str">
        <f>IF($D250&gt;Q250,"SUP","RES")</f>
        <v>RES</v>
      </c>
      <c r="DW250" t="str">
        <f>IF($D250&gt;R250,"SUP","RES")</f>
        <v>RES</v>
      </c>
      <c r="DX250" t="str">
        <f>IF($D250&gt;S250,"SUP","RES")</f>
        <v>RES</v>
      </c>
      <c r="DY250" t="str">
        <f>IF($D250&gt;T250,"SUP","RES")</f>
        <v>SUP</v>
      </c>
      <c r="DZ250" t="str">
        <f>IF($D250&gt;U250,"SUP","RES")</f>
        <v>RES</v>
      </c>
      <c r="EA250" t="str">
        <f>IF($D250&gt;V250,"SUP","RES")</f>
        <v>SUP</v>
      </c>
      <c r="EB250" s="7">
        <f t="shared" si="379"/>
        <v>4</v>
      </c>
      <c r="EC250" s="7">
        <f t="shared" si="380"/>
        <v>2</v>
      </c>
      <c r="ED250" s="13" t="str">
        <f t="shared" si="381"/>
        <v>-----</v>
      </c>
      <c r="EE250" s="13" t="str">
        <f t="shared" si="382"/>
        <v>-----</v>
      </c>
      <c r="EF250" s="7">
        <f>IF(OR(ED250="All Sup",EE250="All Res"),"na",((D250-MIN(Q250:V250))/(MAX(Q250:V250)-MIN(Q250:V250))))</f>
        <v>0.24074499885031747</v>
      </c>
      <c r="EG250">
        <v>1.4999999999999999E-4</v>
      </c>
      <c r="EH250">
        <f>Q250*(1+$EG250)</f>
        <v>5199.919871000001</v>
      </c>
      <c r="EI250">
        <f>Q250*(1-$EG250)</f>
        <v>5198.3601290000006</v>
      </c>
      <c r="EJ250">
        <f>R250*(1+$EG250)</f>
        <v>5196.2293175000004</v>
      </c>
      <c r="EK250">
        <f>R250*(1-$EG250)</f>
        <v>5194.6706825000001</v>
      </c>
      <c r="EL250">
        <f>S250*(1+$EG250)</f>
        <v>5204.9706285000002</v>
      </c>
      <c r="EM250">
        <f>S250*(1-$EG250)</f>
        <v>5203.4093714999999</v>
      </c>
      <c r="EN250">
        <f>T250*(1+$EG250)</f>
        <v>5166.244820500001</v>
      </c>
      <c r="EO250">
        <f>T250*(1-$EG250)</f>
        <v>5164.6951795000004</v>
      </c>
      <c r="EP250">
        <f>U250*(1+$EG250)</f>
        <v>5177.2664734999998</v>
      </c>
      <c r="EQ250">
        <f>U250*(1-$EG250)</f>
        <v>5175.7135264999997</v>
      </c>
      <c r="ER250">
        <f>V250*(1+$EG250)</f>
        <v>5161.4741050000002</v>
      </c>
      <c r="ES250">
        <f>V250*(1-$EG250)</f>
        <v>5159.9258950000003</v>
      </c>
      <c r="ET250" s="7" t="str">
        <f t="shared" si="383"/>
        <v>-----</v>
      </c>
      <c r="EU250" s="7" t="str">
        <f t="shared" si="384"/>
        <v>-----</v>
      </c>
      <c r="EV250" s="7" t="str">
        <f t="shared" si="385"/>
        <v>-----</v>
      </c>
      <c r="EW250" s="7" t="str">
        <f t="shared" si="386"/>
        <v>-----</v>
      </c>
      <c r="EX250" s="7" t="str">
        <f t="shared" si="387"/>
        <v>-----</v>
      </c>
      <c r="EY250" s="7" t="str">
        <f t="shared" si="388"/>
        <v>-----</v>
      </c>
      <c r="EZ250">
        <f t="shared" si="406"/>
        <v>55</v>
      </c>
      <c r="FA250">
        <f t="shared" si="407"/>
        <v>48</v>
      </c>
      <c r="FB250">
        <f t="shared" si="408"/>
        <v>248</v>
      </c>
      <c r="FC250">
        <f t="shared" si="409"/>
        <v>248</v>
      </c>
      <c r="FD250">
        <f t="shared" si="410"/>
        <v>1</v>
      </c>
      <c r="FE250">
        <f t="shared" si="411"/>
        <v>248</v>
      </c>
      <c r="FF250">
        <f t="shared" si="412"/>
        <v>7</v>
      </c>
      <c r="FG250">
        <f t="shared" si="413"/>
        <v>11</v>
      </c>
      <c r="FH250">
        <f t="shared" si="414"/>
        <v>0</v>
      </c>
      <c r="FI250">
        <f t="shared" si="415"/>
        <v>0</v>
      </c>
      <c r="FJ250">
        <f t="shared" si="416"/>
        <v>3</v>
      </c>
      <c r="FK250">
        <f t="shared" si="417"/>
        <v>0</v>
      </c>
      <c r="FL250" s="7" t="str">
        <f t="shared" si="389"/>
        <v>-----</v>
      </c>
      <c r="FM250" s="7" t="str">
        <f t="shared" si="390"/>
        <v>-----</v>
      </c>
      <c r="FN250" s="7" t="str">
        <f t="shared" si="391"/>
        <v>-----</v>
      </c>
      <c r="FO250" s="7" t="str">
        <f t="shared" si="392"/>
        <v>-----</v>
      </c>
      <c r="FP250" s="7" t="str">
        <f t="shared" si="393"/>
        <v>-----</v>
      </c>
      <c r="FQ250" s="7" t="str">
        <f t="shared" si="394"/>
        <v>-----</v>
      </c>
      <c r="FR250" s="13" t="str">
        <f>IF(FL250="-----","-----",(D250-Q250)/Q250)</f>
        <v>-----</v>
      </c>
      <c r="FS250" s="13" t="str">
        <f>IF(FM250="-----","-----",(Q250-R250)/R250)</f>
        <v>-----</v>
      </c>
      <c r="FT250" s="13" t="str">
        <f>IF(FN250="-----","-----",(R250-S250)/S250)</f>
        <v>-----</v>
      </c>
      <c r="FU250" s="13" t="str">
        <f>IF(FO250="-----","-----",(S250-T250)/T250)</f>
        <v>-----</v>
      </c>
      <c r="FV250" s="13" t="str">
        <f>IF(FP250="-----","-----",(T250-U250)/U250)</f>
        <v>-----</v>
      </c>
      <c r="FW250" s="13" t="str">
        <f>IF(FQ250="-----","-----",(U250-V250)/V250)</f>
        <v>-----</v>
      </c>
      <c r="FX250" s="7" t="str">
        <f t="shared" si="395"/>
        <v>-----</v>
      </c>
      <c r="FY250" s="7" t="str">
        <f t="shared" si="396"/>
        <v>-----</v>
      </c>
      <c r="FZ250" s="7" t="str">
        <f t="shared" si="397"/>
        <v>-----</v>
      </c>
      <c r="GA250" s="7" t="str">
        <f t="shared" si="398"/>
        <v>-----</v>
      </c>
      <c r="GB250" s="7" t="str">
        <f t="shared" si="399"/>
        <v>-----</v>
      </c>
      <c r="GC250" s="7" t="str">
        <f t="shared" si="400"/>
        <v>-----</v>
      </c>
      <c r="GD250" s="7" t="str">
        <f>IF(AND(BG250&gt;AA250,BG249&gt;AA249,BG248&gt;AA248,BG247&gt;AA247,BG246&gt;AA246,BG245&gt;AA245,BG244&gt;AA244,BG243&gt;AA243,BG242&gt;AA242,BG241&gt;AA241,BG240&gt;AA240,BG239&gt;AA239),"Bullish",IF(AND(BG250&lt;AA250,BG249&lt;AA249,BG248&lt;AA248,BG247&lt;AA247,BG246&lt;AA246,BG245&lt;AA245,BG244&lt;AA244,BG243&lt;AA243,BG242&lt;AA242,BG241&lt;AA241,BG240&lt;AA240,BG239&lt;AA239),"Bearish","-----"))</f>
        <v>Bearish</v>
      </c>
      <c r="GE250">
        <f>(Z250-BG250)/BG250</f>
        <v>-3.6863548898257836E-4</v>
      </c>
      <c r="GI250" s="7" t="str">
        <f>IF(Y250&gt;Z250,"Bullish","Bearish")</f>
        <v>Bearish</v>
      </c>
      <c r="GJ250" s="19" t="str">
        <f>IF(AND(D250&gt;Y250,D249&lt;Y249),"TEMA crossover","-----")</f>
        <v>-----</v>
      </c>
      <c r="GK250" s="19" t="str">
        <f>IF(AND(D250&lt;Y250,D249&gt;Y249),"TEMA crossunder","-----")</f>
        <v>-----</v>
      </c>
      <c r="GL250" s="20" t="str">
        <f>IF(GD250="Bearish","YES","-----")</f>
        <v>YES</v>
      </c>
      <c r="GM250" s="20" t="str">
        <f>IF(GH250="Reverse to Bearish","YES","-----")</f>
        <v>-----</v>
      </c>
      <c r="GN250" s="20" t="str">
        <f>IF(AND(GI250="Bullish",GI249="Bullish",GI248="Bullish",GI247="Bullish"),"YES","-----")</f>
        <v>-----</v>
      </c>
      <c r="GO250" s="20" t="str">
        <f>IF(OR(GK250="TEMA crossunder",GK249="TEMA crossunder",GK248="TEMA crossunder",GK247="TEMA crossunder"),"YES","-----")</f>
        <v>-----</v>
      </c>
      <c r="GP250" s="20" t="str">
        <f>IF(GD250="Bullish","YES","-----")</f>
        <v>-----</v>
      </c>
      <c r="GQ250" s="20" t="str">
        <f>IF(GH250="Reverse to Bullish","YES","-----")</f>
        <v>-----</v>
      </c>
      <c r="GR250" s="20" t="str">
        <f>IF(AND(GI250="Bearish",GI249="Bearish",GI248="Bearish",GI247="Bearish"),"YES","-----")</f>
        <v>YES</v>
      </c>
      <c r="GS250" s="20" t="str">
        <f>IF(OR(GJ250="TEMA crossover",GJ249="TEMA crossover",GJ248="TEMA crossover",GJ247="TEMA crossover"),"YES","-----")</f>
        <v>-----</v>
      </c>
      <c r="GT250" s="20" t="str">
        <f t="shared" si="418"/>
        <v>-----</v>
      </c>
      <c r="GU250" s="20" t="str">
        <f t="shared" si="419"/>
        <v>-----</v>
      </c>
      <c r="GV250" s="20" t="str">
        <f t="shared" si="420"/>
        <v>-----</v>
      </c>
      <c r="GW250" s="20" t="str">
        <f t="shared" si="421"/>
        <v>-----</v>
      </c>
      <c r="GX250" s="20" t="str">
        <f t="shared" si="422"/>
        <v>-----</v>
      </c>
      <c r="GY250" s="20" t="str">
        <f t="shared" si="423"/>
        <v>-----</v>
      </c>
      <c r="GZ250" s="7" t="str">
        <f>IF(G250&gt;BH250,"YES","-----")</f>
        <v>-----</v>
      </c>
      <c r="HA250" s="7" t="str">
        <f>IF(F250&lt;BI250,"YES","-----")</f>
        <v>-----</v>
      </c>
      <c r="HB250">
        <f>BH250-BI250</f>
        <v>5.6099999999996726</v>
      </c>
      <c r="HI250">
        <f t="shared" si="401"/>
        <v>-2.1739699999998265</v>
      </c>
      <c r="HJ250">
        <f t="shared" si="402"/>
        <v>3.436029999999846</v>
      </c>
      <c r="HK250" s="7"/>
      <c r="HL250" s="7"/>
      <c r="HM250" s="7"/>
      <c r="HN250" s="7"/>
      <c r="HO250" s="7"/>
      <c r="HP250" s="7"/>
      <c r="HQ250" s="28">
        <f t="shared" si="425"/>
        <v>-1.4293699999998353</v>
      </c>
      <c r="HR250" s="28" t="str">
        <f t="shared" si="403"/>
        <v>Bear</v>
      </c>
      <c r="HS250">
        <f t="shared" si="404"/>
        <v>1.4293699999998353</v>
      </c>
    </row>
    <row r="251" spans="1:227" x14ac:dyDescent="0.55000000000000004">
      <c r="A251">
        <f>Validation!A250</f>
        <v>1772103000</v>
      </c>
      <c r="B251" t="str">
        <f>Price!B250</f>
        <v>XAUUSD</v>
      </c>
      <c r="C251" t="str">
        <f>Price!C250</f>
        <v>M5</v>
      </c>
      <c r="D251">
        <f>Price!D250</f>
        <v>5173.6000000000004</v>
      </c>
      <c r="E251">
        <f>Price!E250</f>
        <v>5171.17</v>
      </c>
      <c r="F251">
        <f>Price!F250</f>
        <v>5173.62</v>
      </c>
      <c r="G251">
        <f>Price!G250</f>
        <v>5168.84</v>
      </c>
      <c r="H251">
        <f>Price!H250</f>
        <v>394</v>
      </c>
      <c r="I251">
        <f>Diagonals!E250</f>
        <v>5191.6899999999996</v>
      </c>
      <c r="J251">
        <f>Diagonals!F250</f>
        <v>0</v>
      </c>
      <c r="K251">
        <f>Diagonals!G250</f>
        <v>0</v>
      </c>
      <c r="L251">
        <f>Diagonals!H250</f>
        <v>5159.6899999999996</v>
      </c>
      <c r="M251">
        <f>Diagonals!I250</f>
        <v>0</v>
      </c>
      <c r="N251">
        <f>Diagonals!J250</f>
        <v>0</v>
      </c>
      <c r="O251">
        <f>Diagonals!K250</f>
        <v>0</v>
      </c>
      <c r="P251">
        <f>Diagonals!L250</f>
        <v>0</v>
      </c>
      <c r="Q251">
        <f>Trendlines!E250</f>
        <v>5199.1499999999996</v>
      </c>
      <c r="R251">
        <f>Trendlines!F250</f>
        <v>5195.43</v>
      </c>
      <c r="S251">
        <f>Trendlines!G250</f>
        <v>5204.17</v>
      </c>
      <c r="T251">
        <f>Trendlines!H250</f>
        <v>5165.54</v>
      </c>
      <c r="U251">
        <f>Trendlines!I250</f>
        <v>5176.51</v>
      </c>
      <c r="V251">
        <f>Trendlines!J250</f>
        <v>5160.74</v>
      </c>
      <c r="W251">
        <f>Trendlines!K250</f>
        <v>0</v>
      </c>
      <c r="X251">
        <f>Trendlines!L250</f>
        <v>0</v>
      </c>
      <c r="Y251">
        <f>Tema_Hrma_Smma!E250</f>
        <v>5171.1899999999996</v>
      </c>
      <c r="Z251">
        <f>Tema_Hrma_Smma!F250</f>
        <v>5177.59</v>
      </c>
      <c r="AA251">
        <f>Tema_Hrma_Smma!G250</f>
        <v>5184.25</v>
      </c>
      <c r="AB251">
        <f>ZScore!H250</f>
        <v>1</v>
      </c>
      <c r="AC251">
        <f>ZScore!I250</f>
        <v>0.18493999999999999</v>
      </c>
      <c r="AD251">
        <f>ZScore!J250</f>
        <v>0</v>
      </c>
      <c r="AE251">
        <f>HA!E250</f>
        <v>5174.29</v>
      </c>
      <c r="AF251">
        <f>HA!F250</f>
        <v>5174.29</v>
      </c>
      <c r="AG251">
        <f>HA!G250</f>
        <v>5168.84</v>
      </c>
      <c r="AH251">
        <f>HA!H250</f>
        <v>5171.8100000000004</v>
      </c>
      <c r="AI251">
        <f>HA!I250</f>
        <v>-1</v>
      </c>
      <c r="AJ251">
        <f>HA!J250</f>
        <v>2.4900000000000002</v>
      </c>
      <c r="AK251">
        <f>HA!K250</f>
        <v>-0.12891</v>
      </c>
      <c r="AL251">
        <f>HA!L250</f>
        <v>-8</v>
      </c>
      <c r="AM251">
        <f>KC!E250</f>
        <v>5206.4041100000004</v>
      </c>
      <c r="AN251">
        <f>KC!F250</f>
        <v>5200.3833100000002</v>
      </c>
      <c r="AO251">
        <f>KC!G250</f>
        <v>5194.3625099999999</v>
      </c>
      <c r="AP251">
        <f>KC!H250</f>
        <v>5188.3416999999999</v>
      </c>
      <c r="AQ251">
        <f>KC!I250</f>
        <v>5182.3208999999997</v>
      </c>
      <c r="AR251">
        <f>KC!J250</f>
        <v>5177.7861999999996</v>
      </c>
      <c r="AS251">
        <f>KC!K250</f>
        <v>5171.7653899999996</v>
      </c>
      <c r="AT251">
        <f>KC!L250</f>
        <v>5165.7445900000002</v>
      </c>
      <c r="AU251">
        <f>KC!M250</f>
        <v>5159.72379</v>
      </c>
      <c r="AV251">
        <f>KC!N250</f>
        <v>5153.7029899999998</v>
      </c>
      <c r="AW251">
        <f>SR_Levels!E250</f>
        <v>5161.8900000000003</v>
      </c>
      <c r="AX251">
        <f>SR_Levels!F250</f>
        <v>5135.8500000000004</v>
      </c>
      <c r="AY251">
        <f>SR_Levels!G250</f>
        <v>0</v>
      </c>
      <c r="AZ251">
        <f>SR_Levels!H250</f>
        <v>0</v>
      </c>
      <c r="BA251">
        <f>SR_Levels!I250</f>
        <v>5178.6000000000004</v>
      </c>
      <c r="BB251">
        <f>SR_Levels!J250</f>
        <v>5193.3500000000004</v>
      </c>
      <c r="BC251">
        <f>SR_Levels!K250</f>
        <v>5205.3100000000004</v>
      </c>
      <c r="BD251">
        <f>SR_Levels!L250</f>
        <v>0</v>
      </c>
      <c r="BE251">
        <f>ZigZag!E250</f>
        <v>0</v>
      </c>
      <c r="BF251">
        <f>ZigZag!F250</f>
        <v>0</v>
      </c>
      <c r="BG251">
        <f>ZigZag!G250</f>
        <v>5180.6099999999997</v>
      </c>
      <c r="BH251">
        <f>Dual_Tema!E250</f>
        <v>5173.83</v>
      </c>
      <c r="BI251">
        <f>Dual_Tema!F250</f>
        <v>5168.47</v>
      </c>
      <c r="BJ251">
        <f>Pinbar!E250</f>
        <v>0</v>
      </c>
      <c r="BK251">
        <f>SSA!E250</f>
        <v>5172.3562499999998</v>
      </c>
      <c r="BL251">
        <f>SSA!F250</f>
        <v>5173.1697899999999</v>
      </c>
      <c r="BN251" t="str">
        <f t="shared" si="424"/>
        <v>Green Candle</v>
      </c>
      <c r="BO251" s="34">
        <f t="shared" si="426"/>
        <v>-1.9291612007099612E-3</v>
      </c>
      <c r="BP251" s="34">
        <f t="shared" si="428"/>
        <v>-2.5795356835768279E-3</v>
      </c>
      <c r="BQ251" s="34">
        <f t="shared" si="436"/>
        <v>-5.7180830512926217E-4</v>
      </c>
      <c r="BR251" s="34">
        <f t="shared" si="438"/>
        <v>-9.2306860446700334E-4</v>
      </c>
      <c r="BS251" s="35">
        <f t="shared" si="427"/>
        <v>-3.2178562071072392E-4</v>
      </c>
      <c r="BT251" s="35">
        <f t="shared" si="429"/>
        <v>-2.1521587259532016E-4</v>
      </c>
      <c r="BU251" s="35">
        <f t="shared" si="437"/>
        <v>-3.1775709021797383E-5</v>
      </c>
      <c r="BV251" s="35">
        <f t="shared" si="439"/>
        <v>-3.847821363789361E-5</v>
      </c>
      <c r="BW251" s="27">
        <v>96</v>
      </c>
      <c r="BX251">
        <f>F251-G251</f>
        <v>4.7799999999997453</v>
      </c>
      <c r="BY251">
        <f>ABS(F251-D250)</f>
        <v>2.4499999999998181</v>
      </c>
      <c r="BZ251">
        <f>ABS(G251-D250)</f>
        <v>2.3299999999999272</v>
      </c>
      <c r="CA251">
        <f t="shared" si="405"/>
        <v>4.7799999999997453</v>
      </c>
      <c r="CB251">
        <f t="shared" si="430"/>
        <v>4.2964285714286108</v>
      </c>
      <c r="CC251">
        <f t="shared" si="433"/>
        <v>4.7803708915465295</v>
      </c>
      <c r="CD251">
        <f t="shared" si="431"/>
        <v>-0.48394232011791871</v>
      </c>
      <c r="CE251">
        <f t="shared" si="434"/>
        <v>-1</v>
      </c>
      <c r="CF251">
        <f t="shared" si="435"/>
        <v>-12</v>
      </c>
      <c r="CG251" s="7" t="str">
        <f t="shared" si="432"/>
        <v>-----</v>
      </c>
      <c r="CI251" s="27"/>
      <c r="CJ251" s="27"/>
      <c r="CK251" s="27"/>
      <c r="CL251" s="27"/>
      <c r="CM251" s="27"/>
      <c r="CN251" s="27"/>
      <c r="CO251" s="27"/>
      <c r="CP251" s="27"/>
      <c r="CQ251" s="27"/>
      <c r="CR251" s="27"/>
      <c r="CS251" s="27"/>
      <c r="CZ251" s="7" t="str">
        <f>IF(AND(D251&gt;BH251,D251&gt;E251),"Bullish Trigger","-----")</f>
        <v>-----</v>
      </c>
      <c r="DA251" s="7" t="str">
        <f>IF(AND(D251&lt;BI251,D251&lt;E251),"Bearish Trigger","-----")</f>
        <v>-----</v>
      </c>
      <c r="DB251" s="13" t="str">
        <f>IF(AND(W251=BE251,W251&gt;0,BE251&gt;0),"Important High","------")</f>
        <v>------</v>
      </c>
      <c r="DC251" s="13" t="str">
        <f>IF(AND(X251=BF251,X251&gt;0,BF251&gt;0),"Important Low","------")</f>
        <v>------</v>
      </c>
      <c r="DD251" s="7" t="str">
        <f>IF(AND(DB251="Important High",DC251="-----",BJ251=1),"Imp High Rej","-----")</f>
        <v>-----</v>
      </c>
      <c r="DE251" s="7" t="str">
        <f>IF(AND(DB251="-----",DC251="Important Low",BJ251=1),"Imp Low Rej","-----")</f>
        <v>-----</v>
      </c>
      <c r="DF251" s="7" t="str">
        <f>IF(Y251&gt;AM251,"Overbought",IF(Y251&gt;AO251,"Bullish Momentum",IF(Y251&gt;AQ251,"Flat Momentum","-----")))</f>
        <v>-----</v>
      </c>
      <c r="DG251" s="7" t="str">
        <f>IF(Y251&lt;AV251,"Oversold",IF(Y251&lt;AT251,"Bearish Momentum",IF(Y251&lt;AR251,"Flat Momentum","-----")))</f>
        <v>Flat Momentum</v>
      </c>
      <c r="DH251" s="7" t="str">
        <f>IF(AND(DF251="Overbought",AD251=2),"Culminated Thrust","-----")</f>
        <v>-----</v>
      </c>
      <c r="DI251" s="7" t="str">
        <f>IF(AND(DG251="Oversold",AD251=5),"Culminated Thrust","-----")</f>
        <v>-----</v>
      </c>
      <c r="DJ251" s="14">
        <f>(Q251-$D251)/$D251</f>
        <v>4.9385340961804686E-3</v>
      </c>
      <c r="DK251" s="14">
        <f>(R251-$D251)/$D251</f>
        <v>4.2194989948971555E-3</v>
      </c>
      <c r="DL251" s="14">
        <f>(S251-$D251)/$D251</f>
        <v>5.9088449049017524E-3</v>
      </c>
      <c r="DM251" s="14">
        <f>(T251-$D251)/$D251</f>
        <v>-1.557909386114195E-3</v>
      </c>
      <c r="DN251" s="14">
        <f>(U251-$D251)/$D251</f>
        <v>5.6247100664911359E-4</v>
      </c>
      <c r="DO251" s="14">
        <f>(V251-$D251)/$D251</f>
        <v>-2.4856966135767323E-3</v>
      </c>
      <c r="DP251" s="14">
        <f t="shared" si="373"/>
        <v>5.9088449049017524E-3</v>
      </c>
      <c r="DQ251" s="14">
        <f t="shared" si="374"/>
        <v>4.9385340961804686E-3</v>
      </c>
      <c r="DR251" s="14">
        <f t="shared" si="375"/>
        <v>4.2194989948971555E-3</v>
      </c>
      <c r="DS251" s="14">
        <f t="shared" si="376"/>
        <v>5.6247100664911359E-4</v>
      </c>
      <c r="DT251" s="14">
        <f t="shared" si="377"/>
        <v>-1.557909386114195E-3</v>
      </c>
      <c r="DU251" s="14">
        <f t="shared" si="378"/>
        <v>-2.4856966135767323E-3</v>
      </c>
      <c r="DV251" t="str">
        <f>IF($D251&gt;Q251,"SUP","RES")</f>
        <v>RES</v>
      </c>
      <c r="DW251" t="str">
        <f>IF($D251&gt;R251,"SUP","RES")</f>
        <v>RES</v>
      </c>
      <c r="DX251" t="str">
        <f>IF($D251&gt;S251,"SUP","RES")</f>
        <v>RES</v>
      </c>
      <c r="DY251" t="str">
        <f>IF($D251&gt;T251,"SUP","RES")</f>
        <v>SUP</v>
      </c>
      <c r="DZ251" t="str">
        <f>IF($D251&gt;U251,"SUP","RES")</f>
        <v>RES</v>
      </c>
      <c r="EA251" t="str">
        <f>IF($D251&gt;V251,"SUP","RES")</f>
        <v>SUP</v>
      </c>
      <c r="EB251" s="7">
        <f t="shared" si="379"/>
        <v>4</v>
      </c>
      <c r="EC251" s="7">
        <f t="shared" si="380"/>
        <v>2</v>
      </c>
      <c r="ED251" s="13" t="str">
        <f t="shared" si="381"/>
        <v>-----</v>
      </c>
      <c r="EE251" s="13" t="str">
        <f t="shared" si="382"/>
        <v>-----</v>
      </c>
      <c r="EF251" s="7">
        <f>IF(OR(ED251="All Sup",EE251="All Res"),"na",((D251-MIN(Q251:V251))/(MAX(Q251:V251)-MIN(Q251:V251))))</f>
        <v>0.29610868063551682</v>
      </c>
      <c r="EG251">
        <v>1.4999999999999999E-4</v>
      </c>
      <c r="EH251">
        <f>Q251*(1+$EG251)</f>
        <v>5199.9298724999999</v>
      </c>
      <c r="EI251">
        <f>Q251*(1-$EG251)</f>
        <v>5198.3701274999994</v>
      </c>
      <c r="EJ251">
        <f>R251*(1+$EG251)</f>
        <v>5196.2093145000008</v>
      </c>
      <c r="EK251">
        <f>R251*(1-$EG251)</f>
        <v>5194.6506855000007</v>
      </c>
      <c r="EL251">
        <f>S251*(1+$EG251)</f>
        <v>5204.9506255000006</v>
      </c>
      <c r="EM251">
        <f>S251*(1-$EG251)</f>
        <v>5203.3893745000005</v>
      </c>
      <c r="EN251">
        <f>T251*(1+$EG251)</f>
        <v>5166.3148310000006</v>
      </c>
      <c r="EO251">
        <f>T251*(1-$EG251)</f>
        <v>5164.7651690000002</v>
      </c>
      <c r="EP251">
        <f>U251*(1+$EG251)</f>
        <v>5177.2864765000004</v>
      </c>
      <c r="EQ251">
        <f>U251*(1-$EG251)</f>
        <v>5175.7335235</v>
      </c>
      <c r="ER251">
        <f>V251*(1+$EG251)</f>
        <v>5161.5141110000004</v>
      </c>
      <c r="ES251">
        <f>V251*(1-$EG251)</f>
        <v>5159.9658890000001</v>
      </c>
      <c r="ET251" s="7" t="str">
        <f t="shared" si="383"/>
        <v>-----</v>
      </c>
      <c r="EU251" s="7" t="str">
        <f t="shared" si="384"/>
        <v>-----</v>
      </c>
      <c r="EV251" s="7" t="str">
        <f t="shared" si="385"/>
        <v>-----</v>
      </c>
      <c r="EW251" s="7" t="str">
        <f t="shared" si="386"/>
        <v>-----</v>
      </c>
      <c r="EX251" s="7" t="str">
        <f t="shared" si="387"/>
        <v>-----</v>
      </c>
      <c r="EY251" s="7" t="str">
        <f t="shared" si="388"/>
        <v>-----</v>
      </c>
      <c r="EZ251">
        <f t="shared" si="406"/>
        <v>56</v>
      </c>
      <c r="FA251">
        <f t="shared" si="407"/>
        <v>49</v>
      </c>
      <c r="FB251">
        <f t="shared" si="408"/>
        <v>249</v>
      </c>
      <c r="FC251">
        <f t="shared" si="409"/>
        <v>249</v>
      </c>
      <c r="FD251">
        <f t="shared" si="410"/>
        <v>2</v>
      </c>
      <c r="FE251">
        <f t="shared" si="411"/>
        <v>249</v>
      </c>
      <c r="FF251">
        <f t="shared" si="412"/>
        <v>7</v>
      </c>
      <c r="FG251">
        <f t="shared" si="413"/>
        <v>11</v>
      </c>
      <c r="FH251">
        <f t="shared" si="414"/>
        <v>0</v>
      </c>
      <c r="FI251">
        <f t="shared" si="415"/>
        <v>0</v>
      </c>
      <c r="FJ251">
        <f t="shared" si="416"/>
        <v>3</v>
      </c>
      <c r="FK251">
        <f t="shared" si="417"/>
        <v>0</v>
      </c>
      <c r="FL251" s="7" t="str">
        <f t="shared" si="389"/>
        <v>-----</v>
      </c>
      <c r="FM251" s="7" t="str">
        <f t="shared" si="390"/>
        <v>-----</v>
      </c>
      <c r="FN251" s="7" t="str">
        <f t="shared" si="391"/>
        <v>-----</v>
      </c>
      <c r="FO251" s="7" t="str">
        <f t="shared" si="392"/>
        <v>-----</v>
      </c>
      <c r="FP251" s="7" t="str">
        <f t="shared" si="393"/>
        <v>-----</v>
      </c>
      <c r="FQ251" s="7" t="str">
        <f t="shared" si="394"/>
        <v>-----</v>
      </c>
      <c r="FR251" s="13" t="str">
        <f>IF(FL251="-----","-----",(D251-Q251)/Q251)</f>
        <v>-----</v>
      </c>
      <c r="FS251" s="13" t="str">
        <f>IF(FM251="-----","-----",(Q251-R251)/R251)</f>
        <v>-----</v>
      </c>
      <c r="FT251" s="13" t="str">
        <f>IF(FN251="-----","-----",(R251-S251)/S251)</f>
        <v>-----</v>
      </c>
      <c r="FU251" s="13" t="str">
        <f>IF(FO251="-----","-----",(S251-T251)/T251)</f>
        <v>-----</v>
      </c>
      <c r="FV251" s="13" t="str">
        <f>IF(FP251="-----","-----",(T251-U251)/U251)</f>
        <v>-----</v>
      </c>
      <c r="FW251" s="13" t="str">
        <f>IF(FQ251="-----","-----",(U251-V251)/V251)</f>
        <v>-----</v>
      </c>
      <c r="FX251" s="7" t="str">
        <f t="shared" si="395"/>
        <v>-----</v>
      </c>
      <c r="FY251" s="7" t="str">
        <f t="shared" si="396"/>
        <v>-----</v>
      </c>
      <c r="FZ251" s="7" t="str">
        <f t="shared" si="397"/>
        <v>-----</v>
      </c>
      <c r="GA251" s="7" t="str">
        <f t="shared" si="398"/>
        <v>-----</v>
      </c>
      <c r="GB251" s="7" t="str">
        <f t="shared" si="399"/>
        <v>-----</v>
      </c>
      <c r="GC251" s="7" t="str">
        <f t="shared" si="400"/>
        <v>-----</v>
      </c>
      <c r="GD251" s="7" t="str">
        <f>IF(AND(BG251&gt;AA251,BG250&gt;AA250,BG249&gt;AA249,BG248&gt;AA248,BG247&gt;AA247,BG246&gt;AA246,BG245&gt;AA245,BG244&gt;AA244,BG243&gt;AA243,BG242&gt;AA242,BG241&gt;AA241,BG240&gt;AA240),"Bullish",IF(AND(BG251&lt;AA251,BG250&lt;AA250,BG249&lt;AA249,BG248&lt;AA248,BG247&lt;AA247,BG246&lt;AA246,BG245&lt;AA245,BG244&lt;AA244,BG243&lt;AA243,BG242&lt;AA242,BG241&lt;AA241,BG240&lt;AA240),"Bearish","-----"))</f>
        <v>Bearish</v>
      </c>
      <c r="GE251">
        <f>(Z251-BG251)/BG251</f>
        <v>-5.8294293529131264E-4</v>
      </c>
      <c r="GI251" s="7" t="str">
        <f>IF(Y251&gt;Z251,"Bullish","Bearish")</f>
        <v>Bearish</v>
      </c>
      <c r="GJ251" s="19" t="str">
        <f>IF(AND(D251&gt;Y251,D250&lt;Y250),"TEMA crossover","-----")</f>
        <v>TEMA crossover</v>
      </c>
      <c r="GK251" s="19" t="str">
        <f>IF(AND(D251&lt;Y251,D250&gt;Y250),"TEMA crossunder","-----")</f>
        <v>-----</v>
      </c>
      <c r="GL251" s="20" t="str">
        <f>IF(GD251="Bearish","YES","-----")</f>
        <v>YES</v>
      </c>
      <c r="GM251" s="20" t="str">
        <f>IF(GH251="Reverse to Bearish","YES","-----")</f>
        <v>-----</v>
      </c>
      <c r="GN251" s="20" t="str">
        <f>IF(AND(GI251="Bullish",GI250="Bullish",GI249="Bullish",GI248="Bullish"),"YES","-----")</f>
        <v>-----</v>
      </c>
      <c r="GO251" s="20" t="str">
        <f>IF(OR(GK251="TEMA crossunder",GK250="TEMA crossunder",GK249="TEMA crossunder",GK248="TEMA crossunder"),"YES","-----")</f>
        <v>-----</v>
      </c>
      <c r="GP251" s="20" t="str">
        <f>IF(GD251="Bullish","YES","-----")</f>
        <v>-----</v>
      </c>
      <c r="GQ251" s="20" t="str">
        <f>IF(GH251="Reverse to Bullish","YES","-----")</f>
        <v>-----</v>
      </c>
      <c r="GR251" s="20" t="str">
        <f>IF(AND(GI251="Bearish",GI250="Bearish",GI249="Bearish",GI248="Bearish"),"YES","-----")</f>
        <v>YES</v>
      </c>
      <c r="GS251" s="20" t="str">
        <f>IF(OR(GJ251="TEMA crossover",GJ250="TEMA crossover",GJ249="TEMA crossover",GJ248="TEMA crossover"),"YES","-----")</f>
        <v>YES</v>
      </c>
      <c r="GT251" s="20" t="str">
        <f t="shared" si="418"/>
        <v>-----</v>
      </c>
      <c r="GU251" s="20" t="str">
        <f t="shared" si="419"/>
        <v>-----</v>
      </c>
      <c r="GV251" s="20" t="str">
        <f t="shared" si="420"/>
        <v>-----</v>
      </c>
      <c r="GW251" s="20" t="str">
        <f t="shared" si="421"/>
        <v>-----</v>
      </c>
      <c r="GX251" s="20" t="str">
        <f t="shared" si="422"/>
        <v>-----</v>
      </c>
      <c r="GY251" s="20" t="str">
        <f t="shared" si="423"/>
        <v>-----</v>
      </c>
      <c r="GZ251" s="7" t="str">
        <f>IF(G251&gt;BH251,"YES","-----")</f>
        <v>-----</v>
      </c>
      <c r="HA251" s="7" t="str">
        <f>IF(F251&lt;BI251,"YES","-----")</f>
        <v>-----</v>
      </c>
      <c r="HB251">
        <f>BH251-BI251</f>
        <v>5.3599999999996726</v>
      </c>
      <c r="HI251">
        <f t="shared" si="401"/>
        <v>-3.8862499999995634</v>
      </c>
      <c r="HJ251">
        <f t="shared" si="402"/>
        <v>1.4737500000001091</v>
      </c>
      <c r="HK251" s="7"/>
      <c r="HL251" s="7"/>
      <c r="HM251" s="7"/>
      <c r="HN251" s="7"/>
      <c r="HO251" s="7"/>
      <c r="HP251" s="7"/>
      <c r="HQ251" s="28">
        <f t="shared" si="425"/>
        <v>-0.81354000000010274</v>
      </c>
      <c r="HR251" s="28" t="str">
        <f t="shared" si="403"/>
        <v>Bear</v>
      </c>
      <c r="HS251">
        <f t="shared" si="404"/>
        <v>0.81354000000010274</v>
      </c>
    </row>
    <row r="252" spans="1:227" x14ac:dyDescent="0.55000000000000004">
      <c r="A252">
        <f>Validation!A251</f>
        <v>1772103300</v>
      </c>
      <c r="B252" t="str">
        <f>Price!B251</f>
        <v>XAUUSD</v>
      </c>
      <c r="C252" t="str">
        <f>Price!C251</f>
        <v>M5</v>
      </c>
      <c r="D252">
        <f>Price!D251</f>
        <v>5171.6099999999997</v>
      </c>
      <c r="E252">
        <f>Price!E251</f>
        <v>5173.5200000000004</v>
      </c>
      <c r="F252">
        <f>Price!F251</f>
        <v>5173.7299999999996</v>
      </c>
      <c r="G252">
        <f>Price!G251</f>
        <v>5166.7</v>
      </c>
      <c r="H252">
        <f>Price!H251</f>
        <v>475</v>
      </c>
      <c r="I252">
        <f>Diagonals!E251</f>
        <v>5191.87</v>
      </c>
      <c r="J252">
        <f>Diagonals!F251</f>
        <v>0</v>
      </c>
      <c r="K252">
        <f>Diagonals!G251</f>
        <v>0</v>
      </c>
      <c r="L252">
        <f>Diagonals!H251</f>
        <v>5159.3599999999997</v>
      </c>
      <c r="M252">
        <f>Diagonals!I251</f>
        <v>0</v>
      </c>
      <c r="N252">
        <f>Diagonals!J251</f>
        <v>0</v>
      </c>
      <c r="O252">
        <f>Diagonals!K251</f>
        <v>0</v>
      </c>
      <c r="P252">
        <f>Diagonals!L251</f>
        <v>0</v>
      </c>
      <c r="Q252">
        <f>Trendlines!E251</f>
        <v>5199.1499999999996</v>
      </c>
      <c r="R252">
        <f>Trendlines!F251</f>
        <v>5195.3999999999996</v>
      </c>
      <c r="S252">
        <f>Trendlines!G251</f>
        <v>5204.1499999999996</v>
      </c>
      <c r="T252">
        <f>Trendlines!H251</f>
        <v>5165.62</v>
      </c>
      <c r="U252">
        <f>Trendlines!I251</f>
        <v>5176.53</v>
      </c>
      <c r="V252">
        <f>Trendlines!J251</f>
        <v>5160.78</v>
      </c>
      <c r="W252">
        <f>Trendlines!K251</f>
        <v>0</v>
      </c>
      <c r="X252">
        <f>Trendlines!L251</f>
        <v>0</v>
      </c>
      <c r="Y252">
        <f>Tema_Hrma_Smma!E251</f>
        <v>5169.83</v>
      </c>
      <c r="Z252">
        <f>Tema_Hrma_Smma!F251</f>
        <v>5175.87</v>
      </c>
      <c r="AA252">
        <f>Tema_Hrma_Smma!G251</f>
        <v>5183.8900000000003</v>
      </c>
      <c r="AB252">
        <f>ZScore!H251</f>
        <v>-1</v>
      </c>
      <c r="AC252">
        <f>ZScore!I251</f>
        <v>0.37683</v>
      </c>
      <c r="AD252">
        <f>ZScore!J251</f>
        <v>3</v>
      </c>
      <c r="AE252">
        <f>HA!E251</f>
        <v>5173.05</v>
      </c>
      <c r="AF252">
        <f>HA!F251</f>
        <v>5173.7299999999996</v>
      </c>
      <c r="AG252">
        <f>HA!G251</f>
        <v>5166.7</v>
      </c>
      <c r="AH252">
        <f>HA!H251</f>
        <v>5171.3900000000003</v>
      </c>
      <c r="AI252">
        <f>HA!I251</f>
        <v>-1</v>
      </c>
      <c r="AJ252">
        <f>HA!J251</f>
        <v>1.66</v>
      </c>
      <c r="AK252">
        <f>HA!K251</f>
        <v>-0.45828000000000002</v>
      </c>
      <c r="AL252">
        <f>HA!L251</f>
        <v>-9</v>
      </c>
      <c r="AM252">
        <f>KC!E251</f>
        <v>5205.7346299999999</v>
      </c>
      <c r="AN252">
        <f>KC!F251</f>
        <v>5199.7173499999999</v>
      </c>
      <c r="AO252">
        <f>KC!G251</f>
        <v>5193.7000600000001</v>
      </c>
      <c r="AP252">
        <f>KC!H251</f>
        <v>5187.6827800000001</v>
      </c>
      <c r="AQ252">
        <f>KC!I251</f>
        <v>5181.6655000000001</v>
      </c>
      <c r="AR252">
        <f>KC!J251</f>
        <v>5177.0499399999999</v>
      </c>
      <c r="AS252">
        <f>KC!K251</f>
        <v>5171.0326500000001</v>
      </c>
      <c r="AT252">
        <f>KC!L251</f>
        <v>5165.0153700000001</v>
      </c>
      <c r="AU252">
        <f>KC!M251</f>
        <v>5158.99809</v>
      </c>
      <c r="AV252">
        <f>KC!N251</f>
        <v>5152.9808000000003</v>
      </c>
      <c r="AW252">
        <f>SR_Levels!E251</f>
        <v>5161.8900000000003</v>
      </c>
      <c r="AX252">
        <f>SR_Levels!F251</f>
        <v>5135.8500000000004</v>
      </c>
      <c r="AY252">
        <f>SR_Levels!G251</f>
        <v>0</v>
      </c>
      <c r="AZ252">
        <f>SR_Levels!H251</f>
        <v>0</v>
      </c>
      <c r="BA252">
        <f>SR_Levels!I251</f>
        <v>5178.6000000000004</v>
      </c>
      <c r="BB252">
        <f>SR_Levels!J251</f>
        <v>5193.3500000000004</v>
      </c>
      <c r="BC252">
        <f>SR_Levels!K251</f>
        <v>5205.3100000000004</v>
      </c>
      <c r="BD252">
        <f>SR_Levels!L251</f>
        <v>0</v>
      </c>
      <c r="BE252">
        <f>ZigZag!E251</f>
        <v>0</v>
      </c>
      <c r="BF252">
        <f>ZigZag!F251</f>
        <v>0</v>
      </c>
      <c r="BG252">
        <f>ZigZag!G251</f>
        <v>5179.8999999999996</v>
      </c>
      <c r="BH252">
        <f>Dual_Tema!E251</f>
        <v>5172.68</v>
      </c>
      <c r="BI252">
        <f>Dual_Tema!F251</f>
        <v>5166.42</v>
      </c>
      <c r="BJ252">
        <f>Pinbar!E251</f>
        <v>0</v>
      </c>
      <c r="BK252">
        <f>SSA!E251</f>
        <v>5172.6755899999998</v>
      </c>
      <c r="BL252">
        <f>SSA!F251</f>
        <v>5172.9226900000003</v>
      </c>
      <c r="BN252" t="str">
        <f t="shared" si="424"/>
        <v>Red Candle</v>
      </c>
      <c r="BO252" s="34">
        <f t="shared" si="426"/>
        <v>-1.4828287274897267E-3</v>
      </c>
      <c r="BP252" s="34">
        <f t="shared" si="428"/>
        <v>-2.8363078252017226E-3</v>
      </c>
      <c r="BQ252" s="34">
        <f t="shared" si="436"/>
        <v>-1.8509225662008966E-3</v>
      </c>
      <c r="BR252" s="34">
        <f t="shared" si="438"/>
        <v>-1.5059630343997599E-3</v>
      </c>
      <c r="BS252" s="35">
        <f t="shared" si="427"/>
        <v>-2.4729095288766878E-4</v>
      </c>
      <c r="BT252" s="35">
        <f t="shared" si="429"/>
        <v>-2.3666680400502571E-4</v>
      </c>
      <c r="BU252" s="35">
        <f t="shared" si="437"/>
        <v>-1.0291901680870019E-4</v>
      </c>
      <c r="BV252" s="35">
        <f t="shared" si="439"/>
        <v>-6.279378407481051E-5</v>
      </c>
      <c r="BW252" s="27">
        <v>96</v>
      </c>
      <c r="BX252">
        <f>F252-G252</f>
        <v>7.0299999999997453</v>
      </c>
      <c r="BY252">
        <f>ABS(F252-D251)</f>
        <v>0.12999999999919964</v>
      </c>
      <c r="BZ252">
        <f>ABS(G252-D251)</f>
        <v>6.9000000000005457</v>
      </c>
      <c r="CA252">
        <f t="shared" si="405"/>
        <v>7.0299999999997453</v>
      </c>
      <c r="CB252">
        <f t="shared" si="430"/>
        <v>4.5292857142857041</v>
      </c>
      <c r="CC252">
        <f t="shared" si="433"/>
        <v>4.9410586850074738</v>
      </c>
      <c r="CD252">
        <f t="shared" si="431"/>
        <v>-0.41177297072176966</v>
      </c>
      <c r="CE252">
        <f t="shared" si="434"/>
        <v>-1</v>
      </c>
      <c r="CF252">
        <f t="shared" si="435"/>
        <v>-13</v>
      </c>
      <c r="CG252" s="7" t="str">
        <f t="shared" si="432"/>
        <v>Low Volatility Period</v>
      </c>
      <c r="CH252" s="21"/>
      <c r="CI252" s="21"/>
      <c r="CJ252" s="21"/>
      <c r="CK252" s="21"/>
      <c r="CL252" s="21"/>
      <c r="CM252" s="21"/>
      <c r="CZ252" s="7" t="str">
        <f>IF(AND(D252&gt;BH252,D252&gt;E252),"Bullish Trigger","-----")</f>
        <v>-----</v>
      </c>
      <c r="DA252" s="7" t="str">
        <f>IF(AND(D252&lt;BI252,D252&lt;E252),"Bearish Trigger","-----")</f>
        <v>-----</v>
      </c>
      <c r="DB252" s="13" t="str">
        <f>IF(AND(W252=BE252,W252&gt;0,BE252&gt;0),"Important High","------")</f>
        <v>------</v>
      </c>
      <c r="DC252" s="13" t="str">
        <f>IF(AND(X252=BF252,X252&gt;0,BF252&gt;0),"Important Low","------")</f>
        <v>------</v>
      </c>
      <c r="DD252" s="7" t="str">
        <f>IF(AND(DB252="Important High",DC252="-----",BJ252=1),"Imp High Rej","-----")</f>
        <v>-----</v>
      </c>
      <c r="DE252" s="7" t="str">
        <f>IF(AND(DB252="-----",DC252="Important Low",BJ252=1),"Imp Low Rej","-----")</f>
        <v>-----</v>
      </c>
      <c r="DF252" s="7" t="str">
        <f>IF(Y252&gt;AM252,"Overbought",IF(Y252&gt;AO252,"Bullish Momentum",IF(Y252&gt;AQ252,"Flat Momentum","-----")))</f>
        <v>-----</v>
      </c>
      <c r="DG252" s="7" t="str">
        <f>IF(Y252&lt;AV252,"Oversold",IF(Y252&lt;AT252,"Bearish Momentum",IF(Y252&lt;AR252,"Flat Momentum","-----")))</f>
        <v>Flat Momentum</v>
      </c>
      <c r="DH252" s="7" t="str">
        <f>IF(AND(DF252="Overbought",AD252=2),"Culminated Thrust","-----")</f>
        <v>-----</v>
      </c>
      <c r="DI252" s="7" t="str">
        <f>IF(AND(DG252="Oversold",AD252=5),"Culminated Thrust","-----")</f>
        <v>-----</v>
      </c>
      <c r="DJ252" s="14">
        <f>(Q252-$D252)/$D252</f>
        <v>5.3252275403597648E-3</v>
      </c>
      <c r="DK252" s="14">
        <f>(R252-$D252)/$D252</f>
        <v>4.6001148578489028E-3</v>
      </c>
      <c r="DL252" s="14">
        <f>(S252-$D252)/$D252</f>
        <v>6.2920444503742484E-3</v>
      </c>
      <c r="DM252" s="14">
        <f>(T252-$D252)/$D252</f>
        <v>-1.1582466581973084E-3</v>
      </c>
      <c r="DN252" s="14">
        <f>(U252-$D252)/$D252</f>
        <v>9.5134783945426528E-4</v>
      </c>
      <c r="DO252" s="14">
        <f>(V252-$D252)/$D252</f>
        <v>-2.0941254270913563E-3</v>
      </c>
      <c r="DP252" s="14">
        <f t="shared" si="373"/>
        <v>6.2920444503742484E-3</v>
      </c>
      <c r="DQ252" s="14">
        <f t="shared" si="374"/>
        <v>5.3252275403597648E-3</v>
      </c>
      <c r="DR252" s="14">
        <f t="shared" si="375"/>
        <v>4.6001148578489028E-3</v>
      </c>
      <c r="DS252" s="14">
        <f t="shared" si="376"/>
        <v>9.5134783945426528E-4</v>
      </c>
      <c r="DT252" s="14">
        <f t="shared" si="377"/>
        <v>-1.1582466581973084E-3</v>
      </c>
      <c r="DU252" s="14">
        <f t="shared" si="378"/>
        <v>-2.0941254270913563E-3</v>
      </c>
      <c r="DV252" t="str">
        <f>IF($D252&gt;Q252,"SUP","RES")</f>
        <v>RES</v>
      </c>
      <c r="DW252" t="str">
        <f>IF($D252&gt;R252,"SUP","RES")</f>
        <v>RES</v>
      </c>
      <c r="DX252" t="str">
        <f>IF($D252&gt;S252,"SUP","RES")</f>
        <v>RES</v>
      </c>
      <c r="DY252" t="str">
        <f>IF($D252&gt;T252,"SUP","RES")</f>
        <v>SUP</v>
      </c>
      <c r="DZ252" t="str">
        <f>IF($D252&gt;U252,"SUP","RES")</f>
        <v>RES</v>
      </c>
      <c r="EA252" t="str">
        <f>IF($D252&gt;V252,"SUP","RES")</f>
        <v>SUP</v>
      </c>
      <c r="EB252" s="7">
        <f t="shared" si="379"/>
        <v>4</v>
      </c>
      <c r="EC252" s="7">
        <f t="shared" si="380"/>
        <v>2</v>
      </c>
      <c r="ED252" s="13" t="str">
        <f t="shared" si="381"/>
        <v>-----</v>
      </c>
      <c r="EE252" s="13" t="str">
        <f t="shared" si="382"/>
        <v>-----</v>
      </c>
      <c r="EF252" s="7">
        <f>IF(OR(ED252="All Sup",EE252="All Res"),"na",((D252-MIN(Q252:V252))/(MAX(Q252:V252)-MIN(Q252:V252))))</f>
        <v>0.24971178233802063</v>
      </c>
      <c r="EG252">
        <v>1.4999999999999999E-4</v>
      </c>
      <c r="EH252">
        <f>Q252*(1+$EG252)</f>
        <v>5199.9298724999999</v>
      </c>
      <c r="EI252">
        <f>Q252*(1-$EG252)</f>
        <v>5198.3701274999994</v>
      </c>
      <c r="EJ252">
        <f>R252*(1+$EG252)</f>
        <v>5196.1793100000004</v>
      </c>
      <c r="EK252">
        <f>R252*(1-$EG252)</f>
        <v>5194.6206899999997</v>
      </c>
      <c r="EL252">
        <f>S252*(1+$EG252)</f>
        <v>5204.9306225</v>
      </c>
      <c r="EM252">
        <f>S252*(1-$EG252)</f>
        <v>5203.3693775000002</v>
      </c>
      <c r="EN252">
        <f>T252*(1+$EG252)</f>
        <v>5166.394843</v>
      </c>
      <c r="EO252">
        <f>T252*(1-$EG252)</f>
        <v>5164.8451569999997</v>
      </c>
      <c r="EP252">
        <f>U252*(1+$EG252)</f>
        <v>5177.3064795</v>
      </c>
      <c r="EQ252">
        <f>U252*(1-$EG252)</f>
        <v>5175.7535204999995</v>
      </c>
      <c r="ER252">
        <f>V252*(1+$EG252)</f>
        <v>5161.5541170000006</v>
      </c>
      <c r="ES252">
        <f>V252*(1-$EG252)</f>
        <v>5160.0058829999998</v>
      </c>
      <c r="ET252" s="7" t="str">
        <f t="shared" si="383"/>
        <v>-----</v>
      </c>
      <c r="EU252" s="7" t="str">
        <f t="shared" si="384"/>
        <v>-----</v>
      </c>
      <c r="EV252" s="7" t="str">
        <f t="shared" si="385"/>
        <v>-----</v>
      </c>
      <c r="EW252" s="7" t="str">
        <f t="shared" si="386"/>
        <v>-----</v>
      </c>
      <c r="EX252" s="7" t="str">
        <f t="shared" si="387"/>
        <v>-----</v>
      </c>
      <c r="EY252" s="7" t="str">
        <f t="shared" si="388"/>
        <v>-----</v>
      </c>
      <c r="EZ252">
        <f t="shared" si="406"/>
        <v>57</v>
      </c>
      <c r="FA252">
        <f t="shared" si="407"/>
        <v>50</v>
      </c>
      <c r="FB252">
        <f t="shared" si="408"/>
        <v>250</v>
      </c>
      <c r="FC252">
        <f t="shared" si="409"/>
        <v>250</v>
      </c>
      <c r="FD252">
        <f t="shared" si="410"/>
        <v>3</v>
      </c>
      <c r="FE252">
        <f t="shared" si="411"/>
        <v>250</v>
      </c>
      <c r="FF252">
        <f t="shared" si="412"/>
        <v>7</v>
      </c>
      <c r="FG252">
        <f t="shared" si="413"/>
        <v>11</v>
      </c>
      <c r="FH252">
        <f t="shared" si="414"/>
        <v>0</v>
      </c>
      <c r="FI252">
        <f t="shared" si="415"/>
        <v>0</v>
      </c>
      <c r="FJ252">
        <f t="shared" si="416"/>
        <v>3</v>
      </c>
      <c r="FK252">
        <f t="shared" si="417"/>
        <v>0</v>
      </c>
      <c r="FL252" s="7" t="str">
        <f t="shared" si="389"/>
        <v>-----</v>
      </c>
      <c r="FM252" s="7" t="str">
        <f t="shared" si="390"/>
        <v>-----</v>
      </c>
      <c r="FN252" s="7" t="str">
        <f t="shared" si="391"/>
        <v>-----</v>
      </c>
      <c r="FO252" s="7" t="str">
        <f t="shared" si="392"/>
        <v>-----</v>
      </c>
      <c r="FP252" s="7" t="str">
        <f t="shared" si="393"/>
        <v>-----</v>
      </c>
      <c r="FQ252" s="7" t="str">
        <f t="shared" si="394"/>
        <v>-----</v>
      </c>
      <c r="FR252" s="13" t="str">
        <f>IF(FL252="-----","-----",(D252-Q252)/Q252)</f>
        <v>-----</v>
      </c>
      <c r="FS252" s="13" t="str">
        <f>IF(FM252="-----","-----",(Q252-R252)/R252)</f>
        <v>-----</v>
      </c>
      <c r="FT252" s="13" t="str">
        <f>IF(FN252="-----","-----",(R252-S252)/S252)</f>
        <v>-----</v>
      </c>
      <c r="FU252" s="13" t="str">
        <f>IF(FO252="-----","-----",(S252-T252)/T252)</f>
        <v>-----</v>
      </c>
      <c r="FV252" s="13" t="str">
        <f>IF(FP252="-----","-----",(T252-U252)/U252)</f>
        <v>-----</v>
      </c>
      <c r="FW252" s="13" t="str">
        <f>IF(FQ252="-----","-----",(U252-V252)/V252)</f>
        <v>-----</v>
      </c>
      <c r="FX252" s="7" t="str">
        <f t="shared" si="395"/>
        <v>-----</v>
      </c>
      <c r="FY252" s="7" t="str">
        <f t="shared" si="396"/>
        <v>-----</v>
      </c>
      <c r="FZ252" s="7" t="str">
        <f t="shared" si="397"/>
        <v>-----</v>
      </c>
      <c r="GA252" s="7" t="str">
        <f t="shared" si="398"/>
        <v>-----</v>
      </c>
      <c r="GB252" s="7" t="str">
        <f t="shared" si="399"/>
        <v>-----</v>
      </c>
      <c r="GC252" s="7" t="str">
        <f t="shared" si="400"/>
        <v>-----</v>
      </c>
      <c r="GD252" s="7" t="str">
        <f>IF(AND(BG252&gt;AA252,BG251&gt;AA251,BG250&gt;AA250,BG249&gt;AA249,BG248&gt;AA248,BG247&gt;AA247,BG246&gt;AA246,BG245&gt;AA245,BG244&gt;AA244,BG243&gt;AA243,BG242&gt;AA242,BG241&gt;AA241),"Bullish",IF(AND(BG252&lt;AA252,BG251&lt;AA251,BG250&lt;AA250,BG249&lt;AA249,BG248&lt;AA248,BG247&lt;AA247,BG246&lt;AA246,BG245&lt;AA245,BG244&lt;AA244,BG243&lt;AA243,BG242&lt;AA242,BG241&lt;AA241),"Bearish","-----"))</f>
        <v>Bearish</v>
      </c>
      <c r="GE252">
        <f>(Z252-BG252)/BG252</f>
        <v>-7.7800729743812539E-4</v>
      </c>
      <c r="GI252" s="7" t="str">
        <f>IF(Y252&gt;Z252,"Bullish","Bearish")</f>
        <v>Bearish</v>
      </c>
      <c r="GJ252" s="19" t="str">
        <f>IF(AND(D252&gt;Y252,D251&lt;Y251),"TEMA crossover","-----")</f>
        <v>-----</v>
      </c>
      <c r="GK252" s="19" t="str">
        <f>IF(AND(D252&lt;Y252,D251&gt;Y251),"TEMA crossunder","-----")</f>
        <v>-----</v>
      </c>
      <c r="GL252" s="20" t="str">
        <f>IF(GD252="Bearish","YES","-----")</f>
        <v>YES</v>
      </c>
      <c r="GM252" s="20" t="str">
        <f>IF(GH252="Reverse to Bearish","YES","-----")</f>
        <v>-----</v>
      </c>
      <c r="GN252" s="20" t="str">
        <f>IF(AND(GI252="Bullish",GI251="Bullish",GI250="Bullish",GI249="Bullish"),"YES","-----")</f>
        <v>-----</v>
      </c>
      <c r="GO252" s="20" t="str">
        <f>IF(OR(GK252="TEMA crossunder",GK251="TEMA crossunder",GK250="TEMA crossunder",GK249="TEMA crossunder"),"YES","-----")</f>
        <v>-----</v>
      </c>
      <c r="GP252" s="20" t="str">
        <f>IF(GD252="Bullish","YES","-----")</f>
        <v>-----</v>
      </c>
      <c r="GQ252" s="20" t="str">
        <f>IF(GH252="Reverse to Bullish","YES","-----")</f>
        <v>-----</v>
      </c>
      <c r="GR252" s="20" t="str">
        <f>IF(AND(GI252="Bearish",GI251="Bearish",GI250="Bearish",GI249="Bearish"),"YES","-----")</f>
        <v>YES</v>
      </c>
      <c r="GS252" s="20" t="str">
        <f>IF(OR(GJ252="TEMA crossover",GJ251="TEMA crossover",GJ250="TEMA crossover",GJ249="TEMA crossover"),"YES","-----")</f>
        <v>YES</v>
      </c>
      <c r="GT252" s="20" t="str">
        <f t="shared" si="418"/>
        <v>-----</v>
      </c>
      <c r="GU252" s="20" t="str">
        <f t="shared" si="419"/>
        <v>-----</v>
      </c>
      <c r="GV252" s="20" t="str">
        <f t="shared" si="420"/>
        <v>-----</v>
      </c>
      <c r="GW252" s="20" t="str">
        <f t="shared" si="421"/>
        <v>-----</v>
      </c>
      <c r="GX252" s="20" t="str">
        <f t="shared" si="422"/>
        <v>-----</v>
      </c>
      <c r="GY252" s="20" t="str">
        <f t="shared" si="423"/>
        <v>-----</v>
      </c>
      <c r="GZ252" s="7" t="str">
        <f>IF(G252&gt;BH252,"YES","-----")</f>
        <v>-----</v>
      </c>
      <c r="HA252" s="7" t="str">
        <f>IF(F252&lt;BI252,"YES","-----")</f>
        <v>-----</v>
      </c>
      <c r="HB252">
        <f>BH252-BI252</f>
        <v>6.2600000000002183</v>
      </c>
      <c r="HI252">
        <f t="shared" si="401"/>
        <v>-6.2555899999997564</v>
      </c>
      <c r="HJ252">
        <f t="shared" si="402"/>
        <v>4.4100000004618778E-3</v>
      </c>
      <c r="HK252" s="7"/>
      <c r="HL252" s="7"/>
      <c r="HM252" s="7"/>
      <c r="HN252" s="7"/>
      <c r="HO252" s="7"/>
      <c r="HP252" s="7"/>
      <c r="HQ252" s="28">
        <f t="shared" si="425"/>
        <v>-0.24710000000050059</v>
      </c>
      <c r="HR252" s="28" t="str">
        <f t="shared" si="403"/>
        <v>Bear</v>
      </c>
      <c r="HS252">
        <f t="shared" si="404"/>
        <v>0.24710000000050059</v>
      </c>
    </row>
    <row r="253" spans="1:227" x14ac:dyDescent="0.55000000000000004">
      <c r="A253">
        <f>Validation!A252</f>
        <v>1772103600</v>
      </c>
      <c r="B253" t="str">
        <f>Price!B252</f>
        <v>XAUUSD</v>
      </c>
      <c r="C253" t="str">
        <f>Price!C252</f>
        <v>M5</v>
      </c>
      <c r="D253">
        <f>Price!D252</f>
        <v>5173.83</v>
      </c>
      <c r="E253">
        <f>Price!E252</f>
        <v>5171.6099999999997</v>
      </c>
      <c r="F253">
        <f>Price!F252</f>
        <v>5175.22</v>
      </c>
      <c r="G253">
        <f>Price!G252</f>
        <v>5169.26</v>
      </c>
      <c r="H253">
        <f>Price!H252</f>
        <v>519</v>
      </c>
      <c r="I253">
        <f>Diagonals!E252</f>
        <v>5192.05</v>
      </c>
      <c r="J253">
        <f>Diagonals!F252</f>
        <v>0</v>
      </c>
      <c r="K253">
        <f>Diagonals!G252</f>
        <v>0</v>
      </c>
      <c r="L253">
        <f>Diagonals!H252</f>
        <v>5159.03</v>
      </c>
      <c r="M253">
        <f>Diagonals!I252</f>
        <v>0</v>
      </c>
      <c r="N253">
        <f>Diagonals!J252</f>
        <v>0</v>
      </c>
      <c r="O253">
        <f>Diagonals!K252</f>
        <v>0</v>
      </c>
      <c r="P253">
        <f>Diagonals!L252</f>
        <v>0</v>
      </c>
      <c r="Q253">
        <f>Trendlines!E252</f>
        <v>5199.16</v>
      </c>
      <c r="R253">
        <f>Trendlines!F252</f>
        <v>5195.37</v>
      </c>
      <c r="S253">
        <f>Trendlines!G252</f>
        <v>5204.13</v>
      </c>
      <c r="T253">
        <f>Trendlines!H252</f>
        <v>5165.6899999999996</v>
      </c>
      <c r="U253">
        <f>Trendlines!I252</f>
        <v>5176.55</v>
      </c>
      <c r="V253">
        <f>Trendlines!J252</f>
        <v>5160.82</v>
      </c>
      <c r="W253">
        <f>Trendlines!K252</f>
        <v>0</v>
      </c>
      <c r="X253">
        <f>Trendlines!L252</f>
        <v>0</v>
      </c>
      <c r="Y253">
        <f>Tema_Hrma_Smma!E252</f>
        <v>5170.18</v>
      </c>
      <c r="Z253">
        <f>Tema_Hrma_Smma!F252</f>
        <v>5174.58</v>
      </c>
      <c r="AA253">
        <f>Tema_Hrma_Smma!G252</f>
        <v>5183.55</v>
      </c>
      <c r="AB253">
        <f>ZScore!H252</f>
        <v>1</v>
      </c>
      <c r="AC253">
        <f>ZScore!I252</f>
        <v>0.26036999999999999</v>
      </c>
      <c r="AD253">
        <f>ZScore!J252</f>
        <v>0</v>
      </c>
      <c r="AE253">
        <f>HA!E252</f>
        <v>5172.22</v>
      </c>
      <c r="AF253">
        <f>HA!F252</f>
        <v>5175.22</v>
      </c>
      <c r="AG253">
        <f>HA!G252</f>
        <v>5169.26</v>
      </c>
      <c r="AH253">
        <f>HA!H252</f>
        <v>5172.4799999999996</v>
      </c>
      <c r="AI253">
        <f>HA!I252</f>
        <v>1</v>
      </c>
      <c r="AJ253">
        <f>HA!J252</f>
        <v>0.26</v>
      </c>
      <c r="AK253">
        <f>HA!K252</f>
        <v>-1.01322</v>
      </c>
      <c r="AL253">
        <f>HA!L252</f>
        <v>1</v>
      </c>
      <c r="AM253">
        <f>KC!E252</f>
        <v>5204.9779699999999</v>
      </c>
      <c r="AN253">
        <f>KC!F252</f>
        <v>5198.9856900000004</v>
      </c>
      <c r="AO253">
        <f>KC!G252</f>
        <v>5192.9934000000003</v>
      </c>
      <c r="AP253">
        <f>KC!H252</f>
        <v>5187.0011199999999</v>
      </c>
      <c r="AQ253">
        <f>KC!I252</f>
        <v>5181.0088299999998</v>
      </c>
      <c r="AR253">
        <f>KC!J252</f>
        <v>5176.3051599999999</v>
      </c>
      <c r="AS253">
        <f>KC!K252</f>
        <v>5170.3128800000004</v>
      </c>
      <c r="AT253">
        <f>KC!L252</f>
        <v>5164.3206</v>
      </c>
      <c r="AU253">
        <f>KC!M252</f>
        <v>5158.3283099999999</v>
      </c>
      <c r="AV253">
        <f>KC!N252</f>
        <v>5152.3360300000004</v>
      </c>
      <c r="AW253">
        <f>SR_Levels!E252</f>
        <v>5161.8900000000003</v>
      </c>
      <c r="AX253">
        <f>SR_Levels!F252</f>
        <v>5135.8500000000004</v>
      </c>
      <c r="AY253">
        <f>SR_Levels!G252</f>
        <v>0</v>
      </c>
      <c r="AZ253">
        <f>SR_Levels!H252</f>
        <v>0</v>
      </c>
      <c r="BA253">
        <f>SR_Levels!I252</f>
        <v>5178.6000000000004</v>
      </c>
      <c r="BB253">
        <f>SR_Levels!J252</f>
        <v>5193.3500000000004</v>
      </c>
      <c r="BC253">
        <f>SR_Levels!K252</f>
        <v>5205.3100000000004</v>
      </c>
      <c r="BD253">
        <f>SR_Levels!L252</f>
        <v>0</v>
      </c>
      <c r="BE253">
        <f>ZigZag!E252</f>
        <v>0</v>
      </c>
      <c r="BF253">
        <f>ZigZag!F252</f>
        <v>0</v>
      </c>
      <c r="BG253">
        <f>ZigZag!G252</f>
        <v>5179.3900000000003</v>
      </c>
      <c r="BH253">
        <f>Dual_Tema!E252</f>
        <v>5172.87</v>
      </c>
      <c r="BI253">
        <f>Dual_Tema!F252</f>
        <v>5166.5600000000004</v>
      </c>
      <c r="BJ253">
        <f>Pinbar!E252</f>
        <v>0</v>
      </c>
      <c r="BK253">
        <f>SSA!E252</f>
        <v>5173.4049699999996</v>
      </c>
      <c r="BL253">
        <f>SSA!F252</f>
        <v>5173.1638300000004</v>
      </c>
      <c r="BN253" t="str">
        <f t="shared" si="424"/>
        <v>Green Candle</v>
      </c>
      <c r="BO253" s="34">
        <f t="shared" si="426"/>
        <v>-6.2004543136617851E-4</v>
      </c>
      <c r="BP253" s="34">
        <f t="shared" si="428"/>
        <v>-3.0214798699684797E-3</v>
      </c>
      <c r="BQ253" s="34">
        <f t="shared" si="436"/>
        <v>-1.505317824699981E-3</v>
      </c>
      <c r="BR253" s="34">
        <f t="shared" si="438"/>
        <v>-1.1788715300586894E-4</v>
      </c>
      <c r="BS253" s="35">
        <f t="shared" si="427"/>
        <v>-1.0336761370532965E-4</v>
      </c>
      <c r="BT253" s="35">
        <f t="shared" si="429"/>
        <v>-2.5213935385093311E-4</v>
      </c>
      <c r="BU253" s="35">
        <f t="shared" si="437"/>
        <v>-8.3688273156079518E-5</v>
      </c>
      <c r="BV253" s="35">
        <f t="shared" si="439"/>
        <v>-4.9122421950098527E-6</v>
      </c>
      <c r="BW253" s="27">
        <v>96</v>
      </c>
      <c r="BX253">
        <f>F253-G253</f>
        <v>5.9600000000000364</v>
      </c>
      <c r="BY253">
        <f>ABS(F253-D252)</f>
        <v>3.6100000000005821</v>
      </c>
      <c r="BZ253">
        <f>ABS(G253-D252)</f>
        <v>2.3499999999994543</v>
      </c>
      <c r="CA253">
        <f t="shared" si="405"/>
        <v>5.9600000000000364</v>
      </c>
      <c r="CB253">
        <f t="shared" si="430"/>
        <v>4.7285714285714153</v>
      </c>
      <c r="CC253">
        <f t="shared" si="433"/>
        <v>5.0138402075069433</v>
      </c>
      <c r="CD253">
        <f t="shared" si="431"/>
        <v>-0.28526877893552793</v>
      </c>
      <c r="CE253">
        <f t="shared" si="434"/>
        <v>-1</v>
      </c>
      <c r="CF253">
        <f t="shared" si="435"/>
        <v>-14</v>
      </c>
      <c r="CG253" s="7" t="str">
        <f t="shared" si="432"/>
        <v>Low Volatility Period</v>
      </c>
      <c r="CH253" s="21"/>
      <c r="CI253" s="21"/>
      <c r="CJ253" s="21"/>
      <c r="CK253" s="21"/>
      <c r="CL253" s="21"/>
      <c r="CM253" s="21"/>
      <c r="CZ253" s="7" t="str">
        <f>IF(AND(D253&gt;BH253,D253&gt;E253),"Bullish Trigger","-----")</f>
        <v>Bullish Trigger</v>
      </c>
      <c r="DA253" s="7" t="str">
        <f>IF(AND(D253&lt;BI253,D253&lt;E253),"Bearish Trigger","-----")</f>
        <v>-----</v>
      </c>
      <c r="DB253" s="13" t="str">
        <f>IF(AND(W253=BE253,W253&gt;0,BE253&gt;0),"Important High","------")</f>
        <v>------</v>
      </c>
      <c r="DC253" s="13" t="str">
        <f>IF(AND(X253=BF253,X253&gt;0,BF253&gt;0),"Important Low","------")</f>
        <v>------</v>
      </c>
      <c r="DD253" s="7" t="str">
        <f>IF(AND(DB253="Important High",DC253="-----",BJ253=1),"Imp High Rej","-----")</f>
        <v>-----</v>
      </c>
      <c r="DE253" s="7" t="str">
        <f>IF(AND(DB253="-----",DC253="Important Low",BJ253=1),"Imp Low Rej","-----")</f>
        <v>-----</v>
      </c>
      <c r="DF253" s="7" t="str">
        <f>IF(Y253&gt;AM253,"Overbought",IF(Y253&gt;AO253,"Bullish Momentum",IF(Y253&gt;AQ253,"Flat Momentum","-----")))</f>
        <v>-----</v>
      </c>
      <c r="DG253" s="7" t="str">
        <f>IF(Y253&lt;AV253,"Oversold",IF(Y253&lt;AT253,"Bearish Momentum",IF(Y253&lt;AR253,"Flat Momentum","-----")))</f>
        <v>Flat Momentum</v>
      </c>
      <c r="DH253" s="7" t="str">
        <f>IF(AND(DF253="Overbought",AD253=2),"Culminated Thrust","-----")</f>
        <v>-----</v>
      </c>
      <c r="DI253" s="7" t="str">
        <f>IF(AND(DG253="Oversold",AD253=5),"Culminated Thrust","-----")</f>
        <v>-----</v>
      </c>
      <c r="DJ253" s="14">
        <f>(Q253-$D253)/$D253</f>
        <v>4.8957928652468147E-3</v>
      </c>
      <c r="DK253" s="14">
        <f>(R253-$D253)/$D253</f>
        <v>4.1632600993847819E-3</v>
      </c>
      <c r="DL253" s="14">
        <f>(S253-$D253)/$D253</f>
        <v>5.8563965186332334E-3</v>
      </c>
      <c r="DM253" s="14">
        <f>(T253-$D253)/$D253</f>
        <v>-1.5733025630916221E-3</v>
      </c>
      <c r="DN253" s="14">
        <f>(U253-$D253)/$D253</f>
        <v>5.2572272378494361E-4</v>
      </c>
      <c r="DO253" s="14">
        <f>(V253-$D253)/$D253</f>
        <v>-2.5145781751623494E-3</v>
      </c>
      <c r="DP253" s="14">
        <f t="shared" si="373"/>
        <v>5.8563965186332334E-3</v>
      </c>
      <c r="DQ253" s="14">
        <f t="shared" si="374"/>
        <v>4.8957928652468147E-3</v>
      </c>
      <c r="DR253" s="14">
        <f t="shared" si="375"/>
        <v>4.1632600993847819E-3</v>
      </c>
      <c r="DS253" s="14">
        <f t="shared" si="376"/>
        <v>5.2572272378494361E-4</v>
      </c>
      <c r="DT253" s="14">
        <f t="shared" si="377"/>
        <v>-1.5733025630916221E-3</v>
      </c>
      <c r="DU253" s="14">
        <f t="shared" si="378"/>
        <v>-2.5145781751623494E-3</v>
      </c>
      <c r="DV253" t="str">
        <f>IF($D253&gt;Q253,"SUP","RES")</f>
        <v>RES</v>
      </c>
      <c r="DW253" t="str">
        <f>IF($D253&gt;R253,"SUP","RES")</f>
        <v>RES</v>
      </c>
      <c r="DX253" t="str">
        <f>IF($D253&gt;S253,"SUP","RES")</f>
        <v>RES</v>
      </c>
      <c r="DY253" t="str">
        <f>IF($D253&gt;T253,"SUP","RES")</f>
        <v>SUP</v>
      </c>
      <c r="DZ253" t="str">
        <f>IF($D253&gt;U253,"SUP","RES")</f>
        <v>RES</v>
      </c>
      <c r="EA253" t="str">
        <f>IF($D253&gt;V253,"SUP","RES")</f>
        <v>SUP</v>
      </c>
      <c r="EB253" s="7">
        <f t="shared" si="379"/>
        <v>4</v>
      </c>
      <c r="EC253" s="7">
        <f t="shared" si="380"/>
        <v>2</v>
      </c>
      <c r="ED253" s="13" t="str">
        <f t="shared" si="381"/>
        <v>-----</v>
      </c>
      <c r="EE253" s="13" t="str">
        <f t="shared" si="382"/>
        <v>-----</v>
      </c>
      <c r="EF253" s="7">
        <f>IF(OR(ED253="All Sup",EE253="All Res"),"na",((D253-MIN(Q253:V253))/(MAX(Q253:V253)-MIN(Q253:V253))))</f>
        <v>0.30039251904872083</v>
      </c>
      <c r="EG253">
        <v>1.4999999999999999E-4</v>
      </c>
      <c r="EH253">
        <f>Q253*(1+$EG253)</f>
        <v>5199.9398740000006</v>
      </c>
      <c r="EI253">
        <f>Q253*(1-$EG253)</f>
        <v>5198.380126</v>
      </c>
      <c r="EJ253">
        <f>R253*(1+$EG253)</f>
        <v>5196.1493055000001</v>
      </c>
      <c r="EK253">
        <f>R253*(1-$EG253)</f>
        <v>5194.5906944999997</v>
      </c>
      <c r="EL253">
        <f>S253*(1+$EG253)</f>
        <v>5204.9106195000004</v>
      </c>
      <c r="EM253">
        <f>S253*(1-$EG253)</f>
        <v>5203.3493804999998</v>
      </c>
      <c r="EN253">
        <f>T253*(1+$EG253)</f>
        <v>5166.4648534999997</v>
      </c>
      <c r="EO253">
        <f>T253*(1-$EG253)</f>
        <v>5164.9151464999995</v>
      </c>
      <c r="EP253">
        <f>U253*(1+$EG253)</f>
        <v>5177.3264825000006</v>
      </c>
      <c r="EQ253">
        <f>U253*(1-$EG253)</f>
        <v>5175.7735175000007</v>
      </c>
      <c r="ER253">
        <f>V253*(1+$EG253)</f>
        <v>5161.5941229999999</v>
      </c>
      <c r="ES253">
        <f>V253*(1-$EG253)</f>
        <v>5160.0458769999996</v>
      </c>
      <c r="ET253" s="7" t="str">
        <f t="shared" si="383"/>
        <v>-----</v>
      </c>
      <c r="EU253" s="7" t="str">
        <f t="shared" si="384"/>
        <v>-----</v>
      </c>
      <c r="EV253" s="7" t="str">
        <f t="shared" si="385"/>
        <v>-----</v>
      </c>
      <c r="EW253" s="7" t="str">
        <f t="shared" si="386"/>
        <v>-----</v>
      </c>
      <c r="EX253" s="7" t="str">
        <f t="shared" si="387"/>
        <v>-----</v>
      </c>
      <c r="EY253" s="7" t="str">
        <f t="shared" si="388"/>
        <v>-----</v>
      </c>
      <c r="EZ253">
        <f t="shared" si="406"/>
        <v>58</v>
      </c>
      <c r="FA253">
        <f t="shared" si="407"/>
        <v>51</v>
      </c>
      <c r="FB253">
        <f t="shared" si="408"/>
        <v>251</v>
      </c>
      <c r="FC253">
        <f t="shared" si="409"/>
        <v>251</v>
      </c>
      <c r="FD253">
        <f t="shared" si="410"/>
        <v>4</v>
      </c>
      <c r="FE253">
        <f t="shared" si="411"/>
        <v>251</v>
      </c>
      <c r="FF253">
        <f t="shared" si="412"/>
        <v>7</v>
      </c>
      <c r="FG253">
        <f t="shared" si="413"/>
        <v>11</v>
      </c>
      <c r="FH253">
        <f t="shared" si="414"/>
        <v>0</v>
      </c>
      <c r="FI253">
        <f t="shared" si="415"/>
        <v>0</v>
      </c>
      <c r="FJ253">
        <f t="shared" si="416"/>
        <v>3</v>
      </c>
      <c r="FK253">
        <f t="shared" si="417"/>
        <v>0</v>
      </c>
      <c r="FL253" s="7" t="str">
        <f t="shared" si="389"/>
        <v>-----</v>
      </c>
      <c r="FM253" s="7" t="str">
        <f t="shared" si="390"/>
        <v>-----</v>
      </c>
      <c r="FN253" s="7" t="str">
        <f t="shared" si="391"/>
        <v>-----</v>
      </c>
      <c r="FO253" s="7" t="str">
        <f t="shared" si="392"/>
        <v>-----</v>
      </c>
      <c r="FP253" s="7" t="str">
        <f t="shared" si="393"/>
        <v>-----</v>
      </c>
      <c r="FQ253" s="7" t="str">
        <f t="shared" si="394"/>
        <v>-----</v>
      </c>
      <c r="FR253" s="13" t="str">
        <f>IF(FL253="-----","-----",(D253-Q253)/Q253)</f>
        <v>-----</v>
      </c>
      <c r="FS253" s="13" t="str">
        <f>IF(FM253="-----","-----",(Q253-R253)/R253)</f>
        <v>-----</v>
      </c>
      <c r="FT253" s="13" t="str">
        <f>IF(FN253="-----","-----",(R253-S253)/S253)</f>
        <v>-----</v>
      </c>
      <c r="FU253" s="13" t="str">
        <f>IF(FO253="-----","-----",(S253-T253)/T253)</f>
        <v>-----</v>
      </c>
      <c r="FV253" s="13" t="str">
        <f>IF(FP253="-----","-----",(T253-U253)/U253)</f>
        <v>-----</v>
      </c>
      <c r="FW253" s="13" t="str">
        <f>IF(FQ253="-----","-----",(U253-V253)/V253)</f>
        <v>-----</v>
      </c>
      <c r="FX253" s="7" t="str">
        <f t="shared" si="395"/>
        <v>-----</v>
      </c>
      <c r="FY253" s="7" t="str">
        <f t="shared" si="396"/>
        <v>-----</v>
      </c>
      <c r="FZ253" s="7" t="str">
        <f t="shared" si="397"/>
        <v>-----</v>
      </c>
      <c r="GA253" s="7" t="str">
        <f t="shared" si="398"/>
        <v>-----</v>
      </c>
      <c r="GB253" s="7" t="str">
        <f t="shared" si="399"/>
        <v>-----</v>
      </c>
      <c r="GC253" s="7" t="str">
        <f t="shared" si="400"/>
        <v>-----</v>
      </c>
      <c r="GD253" s="7" t="str">
        <f>IF(AND(BG253&gt;AA253,BG252&gt;AA252,BG251&gt;AA251,BG250&gt;AA250,BG249&gt;AA249,BG248&gt;AA248,BG247&gt;AA247,BG246&gt;AA246,BG245&gt;AA245,BG244&gt;AA244,BG243&gt;AA243,BG242&gt;AA242),"Bullish",IF(AND(BG253&lt;AA253,BG252&lt;AA252,BG251&lt;AA251,BG250&lt;AA250,BG249&lt;AA249,BG248&lt;AA248,BG247&lt;AA247,BG246&lt;AA246,BG245&lt;AA245,BG244&lt;AA244,BG243&lt;AA243,BG242&lt;AA242),"Bearish","-----"))</f>
        <v>Bearish</v>
      </c>
      <c r="GE253">
        <f>(Z253-BG253)/BG253</f>
        <v>-9.2868079059510867E-4</v>
      </c>
      <c r="GI253" s="7" t="str">
        <f>IF(Y253&gt;Z253,"Bullish","Bearish")</f>
        <v>Bearish</v>
      </c>
      <c r="GJ253" s="19" t="str">
        <f>IF(AND(D253&gt;Y253,D252&lt;Y252),"TEMA crossover","-----")</f>
        <v>-----</v>
      </c>
      <c r="GK253" s="19" t="str">
        <f>IF(AND(D253&lt;Y253,D252&gt;Y252),"TEMA crossunder","-----")</f>
        <v>-----</v>
      </c>
      <c r="GL253" s="20" t="str">
        <f>IF(GD253="Bearish","YES","-----")</f>
        <v>YES</v>
      </c>
      <c r="GM253" s="20" t="str">
        <f>IF(GH253="Reverse to Bearish","YES","-----")</f>
        <v>-----</v>
      </c>
      <c r="GN253" s="20" t="str">
        <f>IF(AND(GI253="Bullish",GI252="Bullish",GI251="Bullish",GI250="Bullish"),"YES","-----")</f>
        <v>-----</v>
      </c>
      <c r="GO253" s="20" t="str">
        <f>IF(OR(GK253="TEMA crossunder",GK252="TEMA crossunder",GK251="TEMA crossunder",GK250="TEMA crossunder"),"YES","-----")</f>
        <v>-----</v>
      </c>
      <c r="GP253" s="20" t="str">
        <f>IF(GD253="Bullish","YES","-----")</f>
        <v>-----</v>
      </c>
      <c r="GQ253" s="20" t="str">
        <f>IF(GH253="Reverse to Bullish","YES","-----")</f>
        <v>-----</v>
      </c>
      <c r="GR253" s="20" t="str">
        <f>IF(AND(GI253="Bearish",GI252="Bearish",GI251="Bearish",GI250="Bearish"),"YES","-----")</f>
        <v>YES</v>
      </c>
      <c r="GS253" s="20" t="str">
        <f>IF(OR(GJ253="TEMA crossover",GJ252="TEMA crossover",GJ251="TEMA crossover",GJ250="TEMA crossover"),"YES","-----")</f>
        <v>YES</v>
      </c>
      <c r="GT253" s="20" t="str">
        <f t="shared" si="418"/>
        <v>-----</v>
      </c>
      <c r="GU253" s="20" t="str">
        <f t="shared" si="419"/>
        <v>-----</v>
      </c>
      <c r="GV253" s="20" t="str">
        <f t="shared" si="420"/>
        <v>-----</v>
      </c>
      <c r="GW253" s="20" t="str">
        <f t="shared" si="421"/>
        <v>-----</v>
      </c>
      <c r="GX253" s="20" t="str">
        <f t="shared" si="422"/>
        <v>-----</v>
      </c>
      <c r="GY253" s="20" t="str">
        <f t="shared" si="423"/>
        <v>-----</v>
      </c>
      <c r="GZ253" s="7" t="str">
        <f>IF(G253&gt;BH253,"YES","-----")</f>
        <v>-----</v>
      </c>
      <c r="HA253" s="7" t="str">
        <f>IF(F253&lt;BI253,"YES","-----")</f>
        <v>-----</v>
      </c>
      <c r="HB253">
        <f>BH253-BI253</f>
        <v>6.3099999999994907</v>
      </c>
      <c r="HI253">
        <f t="shared" si="401"/>
        <v>-6.8449699999991935</v>
      </c>
      <c r="HJ253">
        <f t="shared" si="402"/>
        <v>-0.53496999999970285</v>
      </c>
      <c r="HK253" s="7"/>
      <c r="HL253" s="7"/>
      <c r="HM253" s="7"/>
      <c r="HN253" s="7"/>
      <c r="HO253" s="7"/>
      <c r="HP253" s="7"/>
      <c r="HQ253" s="28">
        <f t="shared" si="425"/>
        <v>0.24113999999917723</v>
      </c>
      <c r="HR253" s="28" t="str">
        <f t="shared" si="403"/>
        <v>Bull</v>
      </c>
      <c r="HS253">
        <f t="shared" si="404"/>
        <v>0.24113999999917723</v>
      </c>
    </row>
    <row r="254" spans="1:227" x14ac:dyDescent="0.55000000000000004">
      <c r="A254">
        <f>Validation!A253</f>
        <v>1772103900</v>
      </c>
      <c r="B254" t="str">
        <f>Price!B253</f>
        <v>XAUUSD</v>
      </c>
      <c r="C254" t="str">
        <f>Price!C253</f>
        <v>M5</v>
      </c>
      <c r="D254">
        <f>Price!D253</f>
        <v>5177.33</v>
      </c>
      <c r="E254">
        <f>Price!E253</f>
        <v>5173.83</v>
      </c>
      <c r="F254">
        <f>Price!F253</f>
        <v>5178.5</v>
      </c>
      <c r="G254">
        <f>Price!G253</f>
        <v>5172.74</v>
      </c>
      <c r="H254">
        <f>Price!H253</f>
        <v>423</v>
      </c>
      <c r="I254">
        <f>Diagonals!E253</f>
        <v>5192.22</v>
      </c>
      <c r="J254">
        <f>Diagonals!F253</f>
        <v>0</v>
      </c>
      <c r="K254">
        <f>Diagonals!G253</f>
        <v>0</v>
      </c>
      <c r="L254">
        <f>Diagonals!H253</f>
        <v>5158.7</v>
      </c>
      <c r="M254">
        <f>Diagonals!I253</f>
        <v>0</v>
      </c>
      <c r="N254">
        <f>Diagonals!J253</f>
        <v>0</v>
      </c>
      <c r="O254">
        <f>Diagonals!K253</f>
        <v>0</v>
      </c>
      <c r="P254">
        <f>Diagonals!L253</f>
        <v>0</v>
      </c>
      <c r="Q254">
        <f>Trendlines!E253</f>
        <v>5199.17</v>
      </c>
      <c r="R254">
        <f>Trendlines!F253</f>
        <v>5195.3500000000004</v>
      </c>
      <c r="S254">
        <f>Trendlines!G253</f>
        <v>5204.12</v>
      </c>
      <c r="T254">
        <f>Trendlines!H253</f>
        <v>5165.7700000000004</v>
      </c>
      <c r="U254">
        <f>Trendlines!I253</f>
        <v>5176.58</v>
      </c>
      <c r="V254">
        <f>Trendlines!J253</f>
        <v>5160.8599999999997</v>
      </c>
      <c r="W254">
        <f>Trendlines!K253</f>
        <v>0</v>
      </c>
      <c r="X254">
        <f>Trendlines!L253</f>
        <v>0</v>
      </c>
      <c r="Y254">
        <f>Tema_Hrma_Smma!E253</f>
        <v>5172.25</v>
      </c>
      <c r="Z254">
        <f>Tema_Hrma_Smma!F253</f>
        <v>5174</v>
      </c>
      <c r="AA254">
        <f>Tema_Hrma_Smma!G253</f>
        <v>5183.3</v>
      </c>
      <c r="AB254">
        <f>ZScore!H253</f>
        <v>1</v>
      </c>
      <c r="AC254">
        <f>ZScore!I253</f>
        <v>0.20721000000000001</v>
      </c>
      <c r="AD254">
        <f>ZScore!J253</f>
        <v>0</v>
      </c>
      <c r="AE254">
        <f>HA!E253</f>
        <v>5172.3500000000004</v>
      </c>
      <c r="AF254">
        <f>HA!F253</f>
        <v>5178.5</v>
      </c>
      <c r="AG254">
        <f>HA!G253</f>
        <v>5172.3500000000004</v>
      </c>
      <c r="AH254">
        <f>HA!H253</f>
        <v>5175.6000000000004</v>
      </c>
      <c r="AI254">
        <f>HA!I253</f>
        <v>1</v>
      </c>
      <c r="AJ254">
        <f>HA!J253</f>
        <v>3.25</v>
      </c>
      <c r="AK254">
        <f>HA!K253</f>
        <v>0.17296</v>
      </c>
      <c r="AL254">
        <f>HA!L253</f>
        <v>2</v>
      </c>
      <c r="AM254">
        <f>KC!E253</f>
        <v>5204.3818300000003</v>
      </c>
      <c r="AN254">
        <f>KC!F253</f>
        <v>5198.39869</v>
      </c>
      <c r="AO254">
        <f>KC!G253</f>
        <v>5192.41554</v>
      </c>
      <c r="AP254">
        <f>KC!H253</f>
        <v>5186.4323899999999</v>
      </c>
      <c r="AQ254">
        <f>KC!I253</f>
        <v>5180.4492399999999</v>
      </c>
      <c r="AR254">
        <f>KC!J253</f>
        <v>5175.6592300000002</v>
      </c>
      <c r="AS254">
        <f>KC!K253</f>
        <v>5169.6760800000002</v>
      </c>
      <c r="AT254">
        <f>KC!L253</f>
        <v>5163.6929399999999</v>
      </c>
      <c r="AU254">
        <f>KC!M253</f>
        <v>5157.7097899999999</v>
      </c>
      <c r="AV254">
        <f>KC!N253</f>
        <v>5151.7266399999999</v>
      </c>
      <c r="AW254">
        <f>SR_Levels!E253</f>
        <v>5161.8900000000003</v>
      </c>
      <c r="AX254">
        <f>SR_Levels!F253</f>
        <v>5135.8500000000004</v>
      </c>
      <c r="AY254">
        <f>SR_Levels!G253</f>
        <v>0</v>
      </c>
      <c r="AZ254">
        <f>SR_Levels!H253</f>
        <v>0</v>
      </c>
      <c r="BA254">
        <f>SR_Levels!I253</f>
        <v>5178.6000000000004</v>
      </c>
      <c r="BB254">
        <f>SR_Levels!J253</f>
        <v>5193.3500000000004</v>
      </c>
      <c r="BC254">
        <f>SR_Levels!K253</f>
        <v>5205.3100000000004</v>
      </c>
      <c r="BD254">
        <f>SR_Levels!L253</f>
        <v>0</v>
      </c>
      <c r="BE254">
        <f>ZigZag!E253</f>
        <v>0</v>
      </c>
      <c r="BF254">
        <f>ZigZag!F253</f>
        <v>0</v>
      </c>
      <c r="BG254">
        <f>ZigZag!G253</f>
        <v>5179.16</v>
      </c>
      <c r="BH254">
        <f>Dual_Tema!E253</f>
        <v>5174.76</v>
      </c>
      <c r="BI254">
        <f>Dual_Tema!F253</f>
        <v>5168.5600000000004</v>
      </c>
      <c r="BJ254">
        <f>Pinbar!E253</f>
        <v>0</v>
      </c>
      <c r="BK254">
        <f>SSA!E253</f>
        <v>5174.2739600000004</v>
      </c>
      <c r="BL254">
        <f>SSA!F253</f>
        <v>5173.7188900000001</v>
      </c>
      <c r="BN254" t="str">
        <f t="shared" si="424"/>
        <v>Green Candle</v>
      </c>
      <c r="BO254" s="34">
        <f t="shared" si="426"/>
        <v>2.3956306787553672E-4</v>
      </c>
      <c r="BP254" s="34">
        <f t="shared" si="428"/>
        <v>-2.1432219641703831E-3</v>
      </c>
      <c r="BQ254" s="34">
        <f t="shared" si="436"/>
        <v>-1.1517758956649526E-3</v>
      </c>
      <c r="BR254" s="34">
        <f t="shared" si="438"/>
        <v>-1.3132458222375742E-4</v>
      </c>
      <c r="BS254" s="35">
        <f t="shared" si="427"/>
        <v>3.9923193113855504E-5</v>
      </c>
      <c r="BT254" s="35">
        <f t="shared" si="429"/>
        <v>-1.7877751332939784E-4</v>
      </c>
      <c r="BU254" s="35">
        <f t="shared" si="437"/>
        <v>-6.4022378217454268E-5</v>
      </c>
      <c r="BV254" s="35">
        <f t="shared" si="439"/>
        <v>-5.4722019462438709E-6</v>
      </c>
      <c r="BW254" s="27">
        <v>96</v>
      </c>
      <c r="BX254">
        <f>F254-G254</f>
        <v>5.7600000000002183</v>
      </c>
      <c r="BY254">
        <f>ABS(F254-D253)</f>
        <v>4.6700000000000728</v>
      </c>
      <c r="BZ254">
        <f>ABS(G254-D253)</f>
        <v>1.0900000000001455</v>
      </c>
      <c r="CA254">
        <f t="shared" si="405"/>
        <v>5.7600000000002183</v>
      </c>
      <c r="CB254">
        <f t="shared" si="430"/>
        <v>4.8771428571428386</v>
      </c>
      <c r="CC254">
        <f t="shared" si="433"/>
        <v>5.0671373355421769</v>
      </c>
      <c r="CD254">
        <f t="shared" si="431"/>
        <v>-0.18999447839933836</v>
      </c>
      <c r="CE254">
        <f t="shared" si="434"/>
        <v>-1</v>
      </c>
      <c r="CF254">
        <f t="shared" si="435"/>
        <v>-15</v>
      </c>
      <c r="CG254" s="7" t="str">
        <f t="shared" si="432"/>
        <v>Low Volatility Period</v>
      </c>
      <c r="CH254" s="21"/>
      <c r="CI254" s="21"/>
      <c r="CJ254" s="21"/>
      <c r="CK254" s="21"/>
      <c r="CL254" s="21"/>
      <c r="CM254" s="21"/>
      <c r="CZ254" s="7" t="str">
        <f>IF(AND(D254&gt;BH254,D254&gt;E254),"Bullish Trigger","-----")</f>
        <v>Bullish Trigger</v>
      </c>
      <c r="DA254" s="7" t="str">
        <f>IF(AND(D254&lt;BI254,D254&lt;E254),"Bearish Trigger","-----")</f>
        <v>-----</v>
      </c>
      <c r="DB254" s="13" t="str">
        <f>IF(AND(W254=BE254,W254&gt;0,BE254&gt;0),"Important High","------")</f>
        <v>------</v>
      </c>
      <c r="DC254" s="13" t="str">
        <f>IF(AND(X254=BF254,X254&gt;0,BF254&gt;0),"Important Low","------")</f>
        <v>------</v>
      </c>
      <c r="DD254" s="7" t="str">
        <f>IF(AND(DB254="Important High",DC254="-----",BJ254=1),"Imp High Rej","-----")</f>
        <v>-----</v>
      </c>
      <c r="DE254" s="7" t="str">
        <f>IF(AND(DB254="-----",DC254="Important Low",BJ254=1),"Imp Low Rej","-----")</f>
        <v>-----</v>
      </c>
      <c r="DF254" s="7" t="str">
        <f>IF(Y254&gt;AM254,"Overbought",IF(Y254&gt;AO254,"Bullish Momentum",IF(Y254&gt;AQ254,"Flat Momentum","-----")))</f>
        <v>-----</v>
      </c>
      <c r="DG254" s="7" t="str">
        <f>IF(Y254&lt;AV254,"Oversold",IF(Y254&lt;AT254,"Bearish Momentum",IF(Y254&lt;AR254,"Flat Momentum","-----")))</f>
        <v>Flat Momentum</v>
      </c>
      <c r="DH254" s="7" t="str">
        <f>IF(AND(DF254="Overbought",AD254=2),"Culminated Thrust","-----")</f>
        <v>-----</v>
      </c>
      <c r="DI254" s="7" t="str">
        <f>IF(AND(DG254="Oversold",AD254=5),"Culminated Thrust","-----")</f>
        <v>-----</v>
      </c>
      <c r="DJ254" s="14">
        <f>(Q254-$D254)/$D254</f>
        <v>4.2183905603854002E-3</v>
      </c>
      <c r="DK254" s="14">
        <f>(R254-$D254)/$D254</f>
        <v>3.4805585118198833E-3</v>
      </c>
      <c r="DL254" s="14">
        <f>(S254-$D254)/$D254</f>
        <v>5.1744818275056767E-3</v>
      </c>
      <c r="DM254" s="14">
        <f>(T254-$D254)/$D254</f>
        <v>-2.2328111207899613E-3</v>
      </c>
      <c r="DN254" s="14">
        <f>(U254-$D254)/$D254</f>
        <v>-1.4486231320004714E-4</v>
      </c>
      <c r="DO254" s="14">
        <f>(V254-$D254)/$D254</f>
        <v>-3.1811763978730843E-3</v>
      </c>
      <c r="DP254" s="14">
        <f t="shared" si="373"/>
        <v>5.1744818275056767E-3</v>
      </c>
      <c r="DQ254" s="14">
        <f t="shared" si="374"/>
        <v>4.2183905603854002E-3</v>
      </c>
      <c r="DR254" s="14">
        <f t="shared" si="375"/>
        <v>3.4805585118198833E-3</v>
      </c>
      <c r="DS254" s="14">
        <f t="shared" si="376"/>
        <v>-1.4486231320004714E-4</v>
      </c>
      <c r="DT254" s="14">
        <f t="shared" si="377"/>
        <v>-2.2328111207899613E-3</v>
      </c>
      <c r="DU254" s="14">
        <f t="shared" si="378"/>
        <v>-3.1811763978730843E-3</v>
      </c>
      <c r="DV254" t="str">
        <f>IF($D254&gt;Q254,"SUP","RES")</f>
        <v>RES</v>
      </c>
      <c r="DW254" t="str">
        <f>IF($D254&gt;R254,"SUP","RES")</f>
        <v>RES</v>
      </c>
      <c r="DX254" t="str">
        <f>IF($D254&gt;S254,"SUP","RES")</f>
        <v>RES</v>
      </c>
      <c r="DY254" t="str">
        <f>IF($D254&gt;T254,"SUP","RES")</f>
        <v>SUP</v>
      </c>
      <c r="DZ254" t="str">
        <f>IF($D254&gt;U254,"SUP","RES")</f>
        <v>SUP</v>
      </c>
      <c r="EA254" t="str">
        <f>IF($D254&gt;V254,"SUP","RES")</f>
        <v>SUP</v>
      </c>
      <c r="EB254" s="7">
        <f t="shared" si="379"/>
        <v>3</v>
      </c>
      <c r="EC254" s="7">
        <f t="shared" si="380"/>
        <v>3</v>
      </c>
      <c r="ED254" s="13" t="str">
        <f t="shared" si="381"/>
        <v>-----</v>
      </c>
      <c r="EE254" s="13" t="str">
        <f t="shared" si="382"/>
        <v>-----</v>
      </c>
      <c r="EF254" s="7">
        <f>IF(OR(ED254="All Sup",EE254="All Res"),"na",((D254-MIN(Q254:V254))/(MAX(Q254:V254)-MIN(Q254:V254))))</f>
        <v>0.38072122052704971</v>
      </c>
      <c r="EG254">
        <v>1.4999999999999999E-4</v>
      </c>
      <c r="EH254">
        <f>Q254*(1+$EG254)</f>
        <v>5199.9498755000004</v>
      </c>
      <c r="EI254">
        <f>Q254*(1-$EG254)</f>
        <v>5198.3901244999997</v>
      </c>
      <c r="EJ254">
        <f>R254*(1+$EG254)</f>
        <v>5196.1293025000004</v>
      </c>
      <c r="EK254">
        <f>R254*(1-$EG254)</f>
        <v>5194.5706975000003</v>
      </c>
      <c r="EL254">
        <f>S254*(1+$EG254)</f>
        <v>5204.9006180000006</v>
      </c>
      <c r="EM254">
        <f>S254*(1-$EG254)</f>
        <v>5203.3393820000001</v>
      </c>
      <c r="EN254">
        <f>T254*(1+$EG254)</f>
        <v>5166.5448655000009</v>
      </c>
      <c r="EO254">
        <f>T254*(1-$EG254)</f>
        <v>5164.9951345000009</v>
      </c>
      <c r="EP254">
        <f>U254*(1+$EG254)</f>
        <v>5177.356487</v>
      </c>
      <c r="EQ254">
        <f>U254*(1-$EG254)</f>
        <v>5175.8035129999998</v>
      </c>
      <c r="ER254">
        <f>V254*(1+$EG254)</f>
        <v>5161.634129</v>
      </c>
      <c r="ES254">
        <f>V254*(1-$EG254)</f>
        <v>5160.0858709999993</v>
      </c>
      <c r="ET254" s="7" t="str">
        <f t="shared" si="383"/>
        <v>-----</v>
      </c>
      <c r="EU254" s="7" t="str">
        <f t="shared" si="384"/>
        <v>-----</v>
      </c>
      <c r="EV254" s="7" t="str">
        <f t="shared" si="385"/>
        <v>-----</v>
      </c>
      <c r="EW254" s="7" t="str">
        <f t="shared" si="386"/>
        <v>-----</v>
      </c>
      <c r="EX254" s="7" t="str">
        <f t="shared" si="387"/>
        <v>TOUCH</v>
      </c>
      <c r="EY254" s="7" t="str">
        <f t="shared" si="388"/>
        <v>-----</v>
      </c>
      <c r="EZ254">
        <f t="shared" si="406"/>
        <v>59</v>
      </c>
      <c r="FA254">
        <f t="shared" si="407"/>
        <v>52</v>
      </c>
      <c r="FB254">
        <f t="shared" si="408"/>
        <v>252</v>
      </c>
      <c r="FC254">
        <f t="shared" si="409"/>
        <v>252</v>
      </c>
      <c r="FD254">
        <f t="shared" si="410"/>
        <v>0</v>
      </c>
      <c r="FE254">
        <f t="shared" si="411"/>
        <v>252</v>
      </c>
      <c r="FF254">
        <f t="shared" si="412"/>
        <v>7</v>
      </c>
      <c r="FG254">
        <f t="shared" si="413"/>
        <v>11</v>
      </c>
      <c r="FH254">
        <f t="shared" si="414"/>
        <v>0</v>
      </c>
      <c r="FI254">
        <f t="shared" si="415"/>
        <v>0</v>
      </c>
      <c r="FJ254">
        <f t="shared" si="416"/>
        <v>1</v>
      </c>
      <c r="FK254">
        <f t="shared" si="417"/>
        <v>0</v>
      </c>
      <c r="FL254" s="7" t="str">
        <f t="shared" si="389"/>
        <v>-----</v>
      </c>
      <c r="FM254" s="7" t="str">
        <f t="shared" si="390"/>
        <v>-----</v>
      </c>
      <c r="FN254" s="7" t="str">
        <f t="shared" si="391"/>
        <v>-----</v>
      </c>
      <c r="FO254" s="7" t="str">
        <f t="shared" si="392"/>
        <v>-----</v>
      </c>
      <c r="FP254" s="7">
        <f t="shared" si="393"/>
        <v>1</v>
      </c>
      <c r="FQ254" s="7" t="str">
        <f t="shared" si="394"/>
        <v>-----</v>
      </c>
      <c r="FR254" s="13" t="str">
        <f>IF(FL254="-----","-----",(D254-Q254)/Q254)</f>
        <v>-----</v>
      </c>
      <c r="FS254" s="13" t="str">
        <f>IF(FM254="-----","-----",(Q254-R254)/R254)</f>
        <v>-----</v>
      </c>
      <c r="FT254" s="13" t="str">
        <f>IF(FN254="-----","-----",(R254-S254)/S254)</f>
        <v>-----</v>
      </c>
      <c r="FU254" s="13" t="str">
        <f>IF(FO254="-----","-----",(S254-T254)/T254)</f>
        <v>-----</v>
      </c>
      <c r="FV254" s="13">
        <f>IF(FP254="-----","-----",(T254-U254)/U254)</f>
        <v>-2.0882513165061665E-3</v>
      </c>
      <c r="FW254" s="13" t="str">
        <f>IF(FQ254="-----","-----",(U254-V254)/V254)</f>
        <v>-----</v>
      </c>
      <c r="FX254" s="7" t="str">
        <f t="shared" si="395"/>
        <v>-----</v>
      </c>
      <c r="FY254" s="7" t="str">
        <f t="shared" si="396"/>
        <v>-----</v>
      </c>
      <c r="FZ254" s="7" t="str">
        <f t="shared" si="397"/>
        <v>-----</v>
      </c>
      <c r="GA254" s="7" t="str">
        <f t="shared" si="398"/>
        <v>-----</v>
      </c>
      <c r="GB254" s="7" t="str">
        <f t="shared" si="399"/>
        <v>Resistant</v>
      </c>
      <c r="GC254" s="7" t="str">
        <f t="shared" si="400"/>
        <v>-----</v>
      </c>
      <c r="GD254" s="7" t="str">
        <f>IF(AND(BG254&gt;AA254,BG253&gt;AA253,BG252&gt;AA252,BG251&gt;AA251,BG250&gt;AA250,BG249&gt;AA249,BG248&gt;AA248,BG247&gt;AA247,BG246&gt;AA246,BG245&gt;AA245,BG244&gt;AA244,BG243&gt;AA243),"Bullish",IF(AND(BG254&lt;AA254,BG253&lt;AA253,BG252&lt;AA252,BG251&lt;AA251,BG250&lt;AA250,BG249&lt;AA249,BG248&lt;AA248,BG247&lt;AA247,BG246&lt;AA246,BG245&lt;AA245,BG244&lt;AA244,BG243&lt;AA243),"Bearish","-----"))</f>
        <v>Bearish</v>
      </c>
      <c r="GE254">
        <f>(Z254-BG254)/BG254</f>
        <v>-9.9630055839168021E-4</v>
      </c>
      <c r="GI254" s="7" t="str">
        <f>IF(Y254&gt;Z254,"Bullish","Bearish")</f>
        <v>Bearish</v>
      </c>
      <c r="GJ254" s="19" t="str">
        <f>IF(AND(D254&gt;Y254,D253&lt;Y253),"TEMA crossover","-----")</f>
        <v>-----</v>
      </c>
      <c r="GK254" s="19" t="str">
        <f>IF(AND(D254&lt;Y254,D253&gt;Y253),"TEMA crossunder","-----")</f>
        <v>-----</v>
      </c>
      <c r="GL254" s="20" t="str">
        <f>IF(GD254="Bearish","YES","-----")</f>
        <v>YES</v>
      </c>
      <c r="GM254" s="20" t="str">
        <f>IF(GH254="Reverse to Bearish","YES","-----")</f>
        <v>-----</v>
      </c>
      <c r="GN254" s="20" t="str">
        <f>IF(AND(GI254="Bullish",GI253="Bullish",GI252="Bullish",GI251="Bullish"),"YES","-----")</f>
        <v>-----</v>
      </c>
      <c r="GO254" s="20" t="str">
        <f>IF(OR(GK254="TEMA crossunder",GK253="TEMA crossunder",GK252="TEMA crossunder",GK251="TEMA crossunder"),"YES","-----")</f>
        <v>-----</v>
      </c>
      <c r="GP254" s="20" t="str">
        <f>IF(GD254="Bullish","YES","-----")</f>
        <v>-----</v>
      </c>
      <c r="GQ254" s="20" t="str">
        <f>IF(GH254="Reverse to Bullish","YES","-----")</f>
        <v>-----</v>
      </c>
      <c r="GR254" s="20" t="str">
        <f>IF(AND(GI254="Bearish",GI253="Bearish",GI252="Bearish",GI251="Bearish"),"YES","-----")</f>
        <v>YES</v>
      </c>
      <c r="GS254" s="20" t="str">
        <f>IF(OR(GJ254="TEMA crossover",GJ253="TEMA crossover",GJ252="TEMA crossover",GJ251="TEMA crossover"),"YES","-----")</f>
        <v>YES</v>
      </c>
      <c r="GT254" s="20" t="str">
        <f t="shared" si="418"/>
        <v>-----</v>
      </c>
      <c r="GU254" s="20" t="str">
        <f t="shared" si="419"/>
        <v>-----</v>
      </c>
      <c r="GV254" s="20" t="str">
        <f t="shared" si="420"/>
        <v>-----</v>
      </c>
      <c r="GW254" s="20" t="str">
        <f t="shared" si="421"/>
        <v>-----</v>
      </c>
      <c r="GX254" s="20" t="str">
        <f t="shared" si="422"/>
        <v>-----</v>
      </c>
      <c r="GY254" s="20" t="str">
        <f t="shared" si="423"/>
        <v>-----</v>
      </c>
      <c r="GZ254" s="7" t="str">
        <f>IF(G254&gt;BH254,"YES","-----")</f>
        <v>-----</v>
      </c>
      <c r="HA254" s="7" t="str">
        <f>IF(F254&lt;BI254,"YES","-----")</f>
        <v>-----</v>
      </c>
      <c r="HB254">
        <f>BH254-BI254</f>
        <v>6.1999999999998181</v>
      </c>
      <c r="HI254">
        <f t="shared" si="401"/>
        <v>-5.7139600000000428</v>
      </c>
      <c r="HJ254">
        <f t="shared" si="402"/>
        <v>0.48603999999977532</v>
      </c>
      <c r="HK254" s="7"/>
      <c r="HL254" s="7"/>
      <c r="HM254" s="7"/>
      <c r="HN254" s="7"/>
      <c r="HO254" s="7"/>
      <c r="HP254" s="7"/>
      <c r="HQ254" s="28">
        <f t="shared" si="425"/>
        <v>0.55507000000034168</v>
      </c>
      <c r="HR254" s="28" t="str">
        <f t="shared" si="403"/>
        <v>Bull</v>
      </c>
      <c r="HS254">
        <f t="shared" si="404"/>
        <v>0.55507000000034168</v>
      </c>
    </row>
    <row r="255" spans="1:227" x14ac:dyDescent="0.55000000000000004">
      <c r="A255">
        <f>Validation!A254</f>
        <v>1772104200</v>
      </c>
      <c r="B255" t="str">
        <f>Price!B254</f>
        <v>XAUUSD</v>
      </c>
      <c r="C255" t="str">
        <f>Price!C254</f>
        <v>M5</v>
      </c>
      <c r="D255">
        <f>Price!D254</f>
        <v>5175.8500000000004</v>
      </c>
      <c r="E255">
        <f>Price!E254</f>
        <v>5177.32</v>
      </c>
      <c r="F255">
        <f>Price!F254</f>
        <v>5177.43</v>
      </c>
      <c r="G255">
        <f>Price!G254</f>
        <v>5175.29</v>
      </c>
      <c r="H255">
        <f>Price!H254</f>
        <v>317</v>
      </c>
      <c r="I255">
        <f>Diagonals!E254</f>
        <v>5192.3999999999996</v>
      </c>
      <c r="J255">
        <f>Diagonals!F254</f>
        <v>0</v>
      </c>
      <c r="K255">
        <f>Diagonals!G254</f>
        <v>0</v>
      </c>
      <c r="L255">
        <f>Diagonals!H254</f>
        <v>5158.37</v>
      </c>
      <c r="M255">
        <f>Diagonals!I254</f>
        <v>0</v>
      </c>
      <c r="N255">
        <f>Diagonals!J254</f>
        <v>0</v>
      </c>
      <c r="O255">
        <f>Diagonals!K254</f>
        <v>0</v>
      </c>
      <c r="P255">
        <f>Diagonals!L254</f>
        <v>0</v>
      </c>
      <c r="Q255">
        <f>Trendlines!E254</f>
        <v>5199.17</v>
      </c>
      <c r="R255">
        <f>Trendlines!F254</f>
        <v>5195.32</v>
      </c>
      <c r="S255">
        <f>Trendlines!G254</f>
        <v>5204.1000000000004</v>
      </c>
      <c r="T255">
        <f>Trendlines!H254</f>
        <v>5165.8500000000004</v>
      </c>
      <c r="U255">
        <f>Trendlines!I254</f>
        <v>5176.6000000000004</v>
      </c>
      <c r="V255">
        <f>Trendlines!J254</f>
        <v>5160.8999999999996</v>
      </c>
      <c r="W255">
        <f>Trendlines!K254</f>
        <v>0</v>
      </c>
      <c r="X255">
        <f>Trendlines!L254</f>
        <v>0</v>
      </c>
      <c r="Y255">
        <f>Tema_Hrma_Smma!E254</f>
        <v>5173.71</v>
      </c>
      <c r="Z255">
        <f>Tema_Hrma_Smma!F254</f>
        <v>5173.82</v>
      </c>
      <c r="AA255">
        <f>Tema_Hrma_Smma!G254</f>
        <v>5183.1000000000004</v>
      </c>
      <c r="AB255">
        <f>ZScore!H254</f>
        <v>-1</v>
      </c>
      <c r="AC255">
        <f>ZScore!I254</f>
        <v>0.53652999999999995</v>
      </c>
      <c r="AD255">
        <f>ZScore!J254</f>
        <v>3</v>
      </c>
      <c r="AE255">
        <f>HA!E254</f>
        <v>5173.9799999999996</v>
      </c>
      <c r="AF255">
        <f>HA!F254</f>
        <v>5177.43</v>
      </c>
      <c r="AG255">
        <f>HA!G254</f>
        <v>5173.9799999999996</v>
      </c>
      <c r="AH255">
        <f>HA!H254</f>
        <v>5176.47</v>
      </c>
      <c r="AI255">
        <f>HA!I254</f>
        <v>1</v>
      </c>
      <c r="AJ255">
        <f>HA!J254</f>
        <v>2.5</v>
      </c>
      <c r="AK255">
        <f>HA!K254</f>
        <v>-0.1225</v>
      </c>
      <c r="AL255">
        <f>HA!L254</f>
        <v>3</v>
      </c>
      <c r="AM255">
        <f>KC!E254</f>
        <v>5203.7599200000004</v>
      </c>
      <c r="AN255">
        <f>KC!F254</f>
        <v>5197.8055400000003</v>
      </c>
      <c r="AO255">
        <f>KC!G254</f>
        <v>5191.8511600000002</v>
      </c>
      <c r="AP255">
        <f>KC!H254</f>
        <v>5185.89678</v>
      </c>
      <c r="AQ255">
        <f>KC!I254</f>
        <v>5179.9423900000002</v>
      </c>
      <c r="AR255">
        <f>KC!J254</f>
        <v>5175.1613500000003</v>
      </c>
      <c r="AS255">
        <f>KC!K254</f>
        <v>5169.2069700000002</v>
      </c>
      <c r="AT255">
        <f>KC!L254</f>
        <v>5163.2525800000003</v>
      </c>
      <c r="AU255">
        <f>KC!M254</f>
        <v>5157.2982000000002</v>
      </c>
      <c r="AV255">
        <f>KC!N254</f>
        <v>5151.3438200000001</v>
      </c>
      <c r="AW255">
        <f>SR_Levels!E254</f>
        <v>5161.8900000000003</v>
      </c>
      <c r="AX255">
        <f>SR_Levels!F254</f>
        <v>5135.8500000000004</v>
      </c>
      <c r="AY255">
        <f>SR_Levels!G254</f>
        <v>0</v>
      </c>
      <c r="AZ255">
        <f>SR_Levels!H254</f>
        <v>0</v>
      </c>
      <c r="BA255">
        <f>SR_Levels!I254</f>
        <v>5178.6000000000004</v>
      </c>
      <c r="BB255">
        <f>SR_Levels!J254</f>
        <v>5193.3500000000004</v>
      </c>
      <c r="BC255">
        <f>SR_Levels!K254</f>
        <v>5205.3100000000004</v>
      </c>
      <c r="BD255">
        <f>SR_Levels!L254</f>
        <v>0</v>
      </c>
      <c r="BE255">
        <f>ZigZag!E254</f>
        <v>0</v>
      </c>
      <c r="BF255">
        <f>ZigZag!F254</f>
        <v>0</v>
      </c>
      <c r="BG255">
        <f>ZigZag!G254</f>
        <v>5178.95</v>
      </c>
      <c r="BH255">
        <f>Dual_Tema!E254</f>
        <v>5175.59</v>
      </c>
      <c r="BI255">
        <f>Dual_Tema!F254</f>
        <v>5171.25</v>
      </c>
      <c r="BJ255">
        <f>Pinbar!E254</f>
        <v>0</v>
      </c>
      <c r="BK255">
        <f>SSA!E254</f>
        <v>5174.9708300000002</v>
      </c>
      <c r="BL255">
        <f>SSA!F254</f>
        <v>5174.3448600000002</v>
      </c>
      <c r="BN255" t="str">
        <f t="shared" si="424"/>
        <v>Red Candle</v>
      </c>
      <c r="BO255" s="34">
        <f t="shared" si="426"/>
        <v>7.1923946227192559E-4</v>
      </c>
      <c r="BP255" s="34">
        <f t="shared" si="428"/>
        <v>-2.3207893767986931E-3</v>
      </c>
      <c r="BQ255" s="34">
        <f t="shared" si="436"/>
        <v>-1.090417832673829E-3</v>
      </c>
      <c r="BR255" s="34">
        <f t="shared" si="438"/>
        <v>-1.1174068441651697E-3</v>
      </c>
      <c r="BS255" s="35">
        <f t="shared" si="427"/>
        <v>1.1983733550735565E-4</v>
      </c>
      <c r="BT255" s="35">
        <f t="shared" si="429"/>
        <v>-1.936051379700654E-4</v>
      </c>
      <c r="BU255" s="35">
        <f t="shared" si="437"/>
        <v>-6.0609983736581441E-5</v>
      </c>
      <c r="BV255" s="35">
        <f t="shared" si="439"/>
        <v>-4.6583565312285913E-5</v>
      </c>
      <c r="BW255" s="27">
        <v>96</v>
      </c>
      <c r="BX255">
        <f>F255-G255</f>
        <v>2.1400000000003274</v>
      </c>
      <c r="BY255">
        <f>ABS(F255-D254)</f>
        <v>0.1000000000003638</v>
      </c>
      <c r="BZ255">
        <f>ABS(G255-D254)</f>
        <v>2.0399999999999636</v>
      </c>
      <c r="CA255">
        <f t="shared" si="405"/>
        <v>2.1400000000003274</v>
      </c>
      <c r="CB255">
        <f t="shared" si="430"/>
        <v>4.751428571428538</v>
      </c>
      <c r="CC255">
        <f t="shared" si="433"/>
        <v>4.8580560972891877</v>
      </c>
      <c r="CD255">
        <f t="shared" si="431"/>
        <v>-0.10662752586064972</v>
      </c>
      <c r="CE255">
        <f t="shared" si="434"/>
        <v>-1</v>
      </c>
      <c r="CF255">
        <f t="shared" si="435"/>
        <v>-16</v>
      </c>
      <c r="CG255" s="7" t="str">
        <f t="shared" si="432"/>
        <v>Low Volatility Period</v>
      </c>
      <c r="CH255" s="21"/>
      <c r="CI255" s="21"/>
      <c r="CJ255" s="21"/>
      <c r="CK255" s="21"/>
      <c r="CL255" s="21"/>
      <c r="CM255" s="21"/>
      <c r="CZ255" s="7" t="str">
        <f>IF(AND(D255&gt;BH255,D255&gt;E255),"Bullish Trigger","-----")</f>
        <v>-----</v>
      </c>
      <c r="DA255" s="7" t="str">
        <f>IF(AND(D255&lt;BI255,D255&lt;E255),"Bearish Trigger","-----")</f>
        <v>-----</v>
      </c>
      <c r="DB255" s="13" t="str">
        <f>IF(AND(W255=BE255,W255&gt;0,BE255&gt;0),"Important High","------")</f>
        <v>------</v>
      </c>
      <c r="DC255" s="13" t="str">
        <f>IF(AND(X255=BF255,X255&gt;0,BF255&gt;0),"Important Low","------")</f>
        <v>------</v>
      </c>
      <c r="DD255" s="7" t="str">
        <f>IF(AND(DB255="Important High",DC255="-----",BJ255=1),"Imp High Rej","-----")</f>
        <v>-----</v>
      </c>
      <c r="DE255" s="7" t="str">
        <f>IF(AND(DB255="-----",DC255="Important Low",BJ255=1),"Imp Low Rej","-----")</f>
        <v>-----</v>
      </c>
      <c r="DF255" s="7" t="str">
        <f>IF(Y255&gt;AM255,"Overbought",IF(Y255&gt;AO255,"Bullish Momentum",IF(Y255&gt;AQ255,"Flat Momentum","-----")))</f>
        <v>-----</v>
      </c>
      <c r="DG255" s="7" t="str">
        <f>IF(Y255&lt;AV255,"Oversold",IF(Y255&lt;AT255,"Bearish Momentum",IF(Y255&lt;AR255,"Flat Momentum","-----")))</f>
        <v>Flat Momentum</v>
      </c>
      <c r="DH255" s="7" t="str">
        <f>IF(AND(DF255="Overbought",AD255=2),"Culminated Thrust","-----")</f>
        <v>-----</v>
      </c>
      <c r="DI255" s="7" t="str">
        <f>IF(AND(DG255="Oversold",AD255=5),"Culminated Thrust","-----")</f>
        <v>-----</v>
      </c>
      <c r="DJ255" s="14">
        <f>(Q255-$D255)/$D255</f>
        <v>4.505540152825083E-3</v>
      </c>
      <c r="DK255" s="14">
        <f>(R255-$D255)/$D255</f>
        <v>3.7617009766510515E-3</v>
      </c>
      <c r="DL255" s="14">
        <f>(S255-$D255)/$D255</f>
        <v>5.4580407082894591E-3</v>
      </c>
      <c r="DM255" s="14">
        <f>(T255-$D255)/$D255</f>
        <v>-1.9320498082440565E-3</v>
      </c>
      <c r="DN255" s="14">
        <f>(U255-$D255)/$D255</f>
        <v>1.4490373561830422E-4</v>
      </c>
      <c r="DO255" s="14">
        <f>(V255-$D255)/$D255</f>
        <v>-2.8884144633250048E-3</v>
      </c>
      <c r="DP255" s="14">
        <f t="shared" si="373"/>
        <v>5.4580407082894591E-3</v>
      </c>
      <c r="DQ255" s="14">
        <f t="shared" si="374"/>
        <v>4.505540152825083E-3</v>
      </c>
      <c r="DR255" s="14">
        <f t="shared" si="375"/>
        <v>3.7617009766510515E-3</v>
      </c>
      <c r="DS255" s="14">
        <f t="shared" si="376"/>
        <v>1.4490373561830422E-4</v>
      </c>
      <c r="DT255" s="14">
        <f t="shared" si="377"/>
        <v>-1.9320498082440565E-3</v>
      </c>
      <c r="DU255" s="14">
        <f t="shared" si="378"/>
        <v>-2.8884144633250048E-3</v>
      </c>
      <c r="DV255" t="str">
        <f>IF($D255&gt;Q255,"SUP","RES")</f>
        <v>RES</v>
      </c>
      <c r="DW255" t="str">
        <f>IF($D255&gt;R255,"SUP","RES")</f>
        <v>RES</v>
      </c>
      <c r="DX255" t="str">
        <f>IF($D255&gt;S255,"SUP","RES")</f>
        <v>RES</v>
      </c>
      <c r="DY255" t="str">
        <f>IF($D255&gt;T255,"SUP","RES")</f>
        <v>SUP</v>
      </c>
      <c r="DZ255" t="str">
        <f>IF($D255&gt;U255,"SUP","RES")</f>
        <v>RES</v>
      </c>
      <c r="EA255" t="str">
        <f>IF($D255&gt;V255,"SUP","RES")</f>
        <v>SUP</v>
      </c>
      <c r="EB255" s="7">
        <f t="shared" si="379"/>
        <v>4</v>
      </c>
      <c r="EC255" s="7">
        <f t="shared" si="380"/>
        <v>2</v>
      </c>
      <c r="ED255" s="13" t="str">
        <f t="shared" si="381"/>
        <v>-----</v>
      </c>
      <c r="EE255" s="13" t="str">
        <f t="shared" si="382"/>
        <v>-----</v>
      </c>
      <c r="EF255" s="7">
        <f>IF(OR(ED255="All Sup",EE255="All Res"),"na",((D255-MIN(Q255:V255))/(MAX(Q255:V255)-MIN(Q255:V255))))</f>
        <v>0.34606481481482582</v>
      </c>
      <c r="EG255">
        <v>1.4999999999999999E-4</v>
      </c>
      <c r="EH255">
        <f>Q255*(1+$EG255)</f>
        <v>5199.9498755000004</v>
      </c>
      <c r="EI255">
        <f>Q255*(1-$EG255)</f>
        <v>5198.3901244999997</v>
      </c>
      <c r="EJ255">
        <f>R255*(1+$EG255)</f>
        <v>5196.0992980000001</v>
      </c>
      <c r="EK255">
        <f>R255*(1-$EG255)</f>
        <v>5194.5407020000002</v>
      </c>
      <c r="EL255">
        <f>S255*(1+$EG255)</f>
        <v>5204.8806150000009</v>
      </c>
      <c r="EM255">
        <f>S255*(1-$EG255)</f>
        <v>5203.3193850000007</v>
      </c>
      <c r="EN255">
        <f>T255*(1+$EG255)</f>
        <v>5166.6248775000013</v>
      </c>
      <c r="EO255">
        <f>T255*(1-$EG255)</f>
        <v>5165.0751225000004</v>
      </c>
      <c r="EP255">
        <f>U255*(1+$EG255)</f>
        <v>5177.3764900000006</v>
      </c>
      <c r="EQ255">
        <f>U255*(1-$EG255)</f>
        <v>5175.8235100000002</v>
      </c>
      <c r="ER255">
        <f>V255*(1+$EG255)</f>
        <v>5161.6741350000002</v>
      </c>
      <c r="ES255">
        <f>V255*(1-$EG255)</f>
        <v>5160.125865</v>
      </c>
      <c r="ET255" s="7" t="str">
        <f t="shared" si="383"/>
        <v>-----</v>
      </c>
      <c r="EU255" s="7" t="str">
        <f t="shared" si="384"/>
        <v>-----</v>
      </c>
      <c r="EV255" s="7" t="str">
        <f t="shared" si="385"/>
        <v>-----</v>
      </c>
      <c r="EW255" s="7" t="str">
        <f t="shared" si="386"/>
        <v>-----</v>
      </c>
      <c r="EX255" s="7" t="str">
        <f t="shared" si="387"/>
        <v>TOUCH</v>
      </c>
      <c r="EY255" s="7" t="str">
        <f t="shared" si="388"/>
        <v>-----</v>
      </c>
      <c r="EZ255">
        <f t="shared" si="406"/>
        <v>60</v>
      </c>
      <c r="FA255">
        <f t="shared" si="407"/>
        <v>53</v>
      </c>
      <c r="FB255">
        <f t="shared" si="408"/>
        <v>253</v>
      </c>
      <c r="FC255">
        <f t="shared" si="409"/>
        <v>253</v>
      </c>
      <c r="FD255">
        <f t="shared" si="410"/>
        <v>0</v>
      </c>
      <c r="FE255">
        <f t="shared" si="411"/>
        <v>253</v>
      </c>
      <c r="FF255">
        <f t="shared" si="412"/>
        <v>7</v>
      </c>
      <c r="FG255">
        <f t="shared" si="413"/>
        <v>11</v>
      </c>
      <c r="FH255">
        <f t="shared" si="414"/>
        <v>0</v>
      </c>
      <c r="FI255">
        <f t="shared" si="415"/>
        <v>0</v>
      </c>
      <c r="FJ255">
        <f t="shared" si="416"/>
        <v>2</v>
      </c>
      <c r="FK255">
        <f t="shared" si="417"/>
        <v>0</v>
      </c>
      <c r="FL255" s="7" t="str">
        <f t="shared" si="389"/>
        <v>-----</v>
      </c>
      <c r="FM255" s="7" t="str">
        <f t="shared" si="390"/>
        <v>-----</v>
      </c>
      <c r="FN255" s="7" t="str">
        <f t="shared" si="391"/>
        <v>-----</v>
      </c>
      <c r="FO255" s="7" t="str">
        <f t="shared" si="392"/>
        <v>-----</v>
      </c>
      <c r="FP255" s="7">
        <f t="shared" si="393"/>
        <v>2</v>
      </c>
      <c r="FQ255" s="7" t="str">
        <f t="shared" si="394"/>
        <v>-----</v>
      </c>
      <c r="FR255" s="13" t="str">
        <f>IF(FL255="-----","-----",(D255-Q255)/Q255)</f>
        <v>-----</v>
      </c>
      <c r="FS255" s="13" t="str">
        <f>IF(FM255="-----","-----",(Q255-R255)/R255)</f>
        <v>-----</v>
      </c>
      <c r="FT255" s="13" t="str">
        <f>IF(FN255="-----","-----",(R255-S255)/S255)</f>
        <v>-----</v>
      </c>
      <c r="FU255" s="13" t="str">
        <f>IF(FO255="-----","-----",(S255-T255)/T255)</f>
        <v>-----</v>
      </c>
      <c r="FV255" s="13">
        <f>IF(FP255="-----","-----",(T255-U255)/U255)</f>
        <v>-2.076652629138817E-3</v>
      </c>
      <c r="FW255" s="13" t="str">
        <f>IF(FQ255="-----","-----",(U255-V255)/V255)</f>
        <v>-----</v>
      </c>
      <c r="FX255" s="7" t="str">
        <f t="shared" si="395"/>
        <v>-----</v>
      </c>
      <c r="FY255" s="7" t="str">
        <f t="shared" si="396"/>
        <v>-----</v>
      </c>
      <c r="FZ255" s="7" t="str">
        <f t="shared" si="397"/>
        <v>-----</v>
      </c>
      <c r="GA255" s="7" t="str">
        <f t="shared" si="398"/>
        <v>-----</v>
      </c>
      <c r="GB255" s="7" t="str">
        <f t="shared" si="399"/>
        <v>Resistant</v>
      </c>
      <c r="GC255" s="7" t="str">
        <f t="shared" si="400"/>
        <v>-----</v>
      </c>
      <c r="GD255" s="7" t="str">
        <f>IF(AND(BG255&gt;AA255,BG254&gt;AA254,BG253&gt;AA253,BG252&gt;AA252,BG251&gt;AA251,BG250&gt;AA250,BG249&gt;AA249,BG248&gt;AA248,BG247&gt;AA247,BG246&gt;AA246,BG245&gt;AA245,BG244&gt;AA244),"Bullish",IF(AND(BG255&lt;AA255,BG254&lt;AA254,BG253&lt;AA253,BG252&lt;AA252,BG251&lt;AA251,BG250&lt;AA250,BG249&lt;AA249,BG248&lt;AA248,BG247&lt;AA247,BG246&lt;AA246,BG245&lt;AA245,BG244&lt;AA244),"Bearish","-----"))</f>
        <v>Bearish</v>
      </c>
      <c r="GE255">
        <f>(Z255-BG255)/BG255</f>
        <v>-9.9054827716044949E-4</v>
      </c>
      <c r="GI255" s="7" t="str">
        <f>IF(Y255&gt;Z255,"Bullish","Bearish")</f>
        <v>Bearish</v>
      </c>
      <c r="GJ255" s="19" t="str">
        <f>IF(AND(D255&gt;Y255,D254&lt;Y254),"TEMA crossover","-----")</f>
        <v>-----</v>
      </c>
      <c r="GK255" s="19" t="str">
        <f>IF(AND(D255&lt;Y255,D254&gt;Y254),"TEMA crossunder","-----")</f>
        <v>-----</v>
      </c>
      <c r="GL255" s="20" t="str">
        <f>IF(GD255="Bearish","YES","-----")</f>
        <v>YES</v>
      </c>
      <c r="GM255" s="20" t="str">
        <f>IF(GH255="Reverse to Bearish","YES","-----")</f>
        <v>-----</v>
      </c>
      <c r="GN255" s="20" t="str">
        <f>IF(AND(GI255="Bullish",GI254="Bullish",GI253="Bullish",GI252="Bullish"),"YES","-----")</f>
        <v>-----</v>
      </c>
      <c r="GO255" s="20" t="str">
        <f>IF(OR(GK255="TEMA crossunder",GK254="TEMA crossunder",GK253="TEMA crossunder",GK252="TEMA crossunder"),"YES","-----")</f>
        <v>-----</v>
      </c>
      <c r="GP255" s="20" t="str">
        <f>IF(GD255="Bullish","YES","-----")</f>
        <v>-----</v>
      </c>
      <c r="GQ255" s="20" t="str">
        <f>IF(GH255="Reverse to Bullish","YES","-----")</f>
        <v>-----</v>
      </c>
      <c r="GR255" s="20" t="str">
        <f>IF(AND(GI255="Bearish",GI254="Bearish",GI253="Bearish",GI252="Bearish"),"YES","-----")</f>
        <v>YES</v>
      </c>
      <c r="GS255" s="20" t="str">
        <f>IF(OR(GJ255="TEMA crossover",GJ254="TEMA crossover",GJ253="TEMA crossover",GJ252="TEMA crossover"),"YES","-----")</f>
        <v>-----</v>
      </c>
      <c r="GT255" s="20" t="str">
        <f t="shared" si="418"/>
        <v>-----</v>
      </c>
      <c r="GU255" s="20" t="str">
        <f t="shared" si="419"/>
        <v>-----</v>
      </c>
      <c r="GV255" s="20" t="str">
        <f t="shared" si="420"/>
        <v>-----</v>
      </c>
      <c r="GW255" s="20" t="str">
        <f t="shared" si="421"/>
        <v>-----</v>
      </c>
      <c r="GX255" s="20" t="str">
        <f t="shared" si="422"/>
        <v>-----</v>
      </c>
      <c r="GY255" s="20" t="str">
        <f t="shared" si="423"/>
        <v>-----</v>
      </c>
      <c r="GZ255" s="7" t="str">
        <f>IF(G255&gt;BH255,"YES","-----")</f>
        <v>-----</v>
      </c>
      <c r="HA255" s="7" t="str">
        <f>IF(F255&lt;BI255,"YES","-----")</f>
        <v>-----</v>
      </c>
      <c r="HB255">
        <f>BH255-BI255</f>
        <v>4.3400000000001455</v>
      </c>
      <c r="HI255">
        <f t="shared" si="401"/>
        <v>-3.7208300000002055</v>
      </c>
      <c r="HJ255">
        <f t="shared" si="402"/>
        <v>0.61916999999994005</v>
      </c>
      <c r="HK255" s="7"/>
      <c r="HL255" s="7"/>
      <c r="HM255" s="7"/>
      <c r="HN255" s="7"/>
      <c r="HO255" s="7"/>
      <c r="HP255" s="7"/>
      <c r="HQ255" s="28">
        <f t="shared" si="425"/>
        <v>0.6259700000000521</v>
      </c>
      <c r="HR255" s="28" t="str">
        <f t="shared" si="403"/>
        <v>Bull</v>
      </c>
      <c r="HS255">
        <f t="shared" si="404"/>
        <v>0.6259700000000521</v>
      </c>
    </row>
    <row r="256" spans="1:227" x14ac:dyDescent="0.55000000000000004">
      <c r="A256">
        <f>Validation!A255</f>
        <v>1772104500</v>
      </c>
      <c r="B256" t="str">
        <f>Price!B255</f>
        <v>XAUUSD</v>
      </c>
      <c r="C256" t="str">
        <f>Price!C255</f>
        <v>M5</v>
      </c>
      <c r="D256">
        <f>Price!D255</f>
        <v>5175.54</v>
      </c>
      <c r="E256">
        <f>Price!E255</f>
        <v>5175.55</v>
      </c>
      <c r="F256">
        <f>Price!F255</f>
        <v>5176</v>
      </c>
      <c r="G256">
        <f>Price!G255</f>
        <v>5171.05</v>
      </c>
      <c r="H256">
        <f>Price!H255</f>
        <v>367</v>
      </c>
      <c r="I256">
        <f>Diagonals!E255</f>
        <v>5192.58</v>
      </c>
      <c r="J256">
        <f>Diagonals!F255</f>
        <v>0</v>
      </c>
      <c r="K256">
        <f>Diagonals!G255</f>
        <v>0</v>
      </c>
      <c r="L256">
        <f>Diagonals!H255</f>
        <v>5158.05</v>
      </c>
      <c r="M256">
        <f>Diagonals!I255</f>
        <v>0</v>
      </c>
      <c r="N256">
        <f>Diagonals!J255</f>
        <v>0</v>
      </c>
      <c r="O256">
        <f>Diagonals!K255</f>
        <v>0</v>
      </c>
      <c r="P256">
        <f>Diagonals!L255</f>
        <v>0</v>
      </c>
      <c r="Q256">
        <f>Trendlines!E255</f>
        <v>5199.18</v>
      </c>
      <c r="R256">
        <f>Trendlines!F255</f>
        <v>5195.3</v>
      </c>
      <c r="S256">
        <f>Trendlines!G255</f>
        <v>5204.08</v>
      </c>
      <c r="T256">
        <f>Trendlines!H255</f>
        <v>5165.92</v>
      </c>
      <c r="U256">
        <f>Trendlines!I255</f>
        <v>5176.62</v>
      </c>
      <c r="V256">
        <f>Trendlines!J255</f>
        <v>5160.9399999999996</v>
      </c>
      <c r="W256">
        <f>Trendlines!K255</f>
        <v>0</v>
      </c>
      <c r="X256">
        <f>Trendlines!L255</f>
        <v>0</v>
      </c>
      <c r="Y256">
        <f>Tema_Hrma_Smma!E255</f>
        <v>5173.75</v>
      </c>
      <c r="Z256">
        <f>Tema_Hrma_Smma!F255</f>
        <v>5173.6400000000003</v>
      </c>
      <c r="AA256">
        <f>Tema_Hrma_Smma!G255</f>
        <v>5182.8900000000003</v>
      </c>
      <c r="AB256">
        <f>ZScore!H255</f>
        <v>-1</v>
      </c>
      <c r="AC256">
        <f>ZScore!I255</f>
        <v>1.06891</v>
      </c>
      <c r="AD256">
        <f>ZScore!J255</f>
        <v>3</v>
      </c>
      <c r="AE256">
        <f>HA!E255</f>
        <v>5175.22</v>
      </c>
      <c r="AF256">
        <f>HA!F255</f>
        <v>5176</v>
      </c>
      <c r="AG256">
        <f>HA!G255</f>
        <v>5171.05</v>
      </c>
      <c r="AH256">
        <f>HA!H255</f>
        <v>5174.53</v>
      </c>
      <c r="AI256">
        <f>HA!I255</f>
        <v>-1</v>
      </c>
      <c r="AJ256">
        <f>HA!J255</f>
        <v>0.69</v>
      </c>
      <c r="AK256">
        <f>HA!K255</f>
        <v>-0.83389000000000002</v>
      </c>
      <c r="AL256">
        <f>HA!L255</f>
        <v>-1</v>
      </c>
      <c r="AM256">
        <f>KC!E255</f>
        <v>5203.0360499999997</v>
      </c>
      <c r="AN256">
        <f>KC!F255</f>
        <v>5197.1388299999999</v>
      </c>
      <c r="AO256">
        <f>KC!G255</f>
        <v>5191.24161</v>
      </c>
      <c r="AP256">
        <f>KC!H255</f>
        <v>5185.3443900000002</v>
      </c>
      <c r="AQ256">
        <f>KC!I255</f>
        <v>5179.4471599999997</v>
      </c>
      <c r="AR256">
        <f>KC!J255</f>
        <v>5174.6696499999998</v>
      </c>
      <c r="AS256">
        <f>KC!K255</f>
        <v>5168.7724200000002</v>
      </c>
      <c r="AT256">
        <f>KC!L255</f>
        <v>5162.8752000000004</v>
      </c>
      <c r="AU256">
        <f>KC!M255</f>
        <v>5156.9779799999997</v>
      </c>
      <c r="AV256">
        <f>KC!N255</f>
        <v>5151.0807599999998</v>
      </c>
      <c r="AW256">
        <f>SR_Levels!E255</f>
        <v>5161.8900000000003</v>
      </c>
      <c r="AX256">
        <f>SR_Levels!F255</f>
        <v>5135.8500000000004</v>
      </c>
      <c r="AY256">
        <f>SR_Levels!G255</f>
        <v>0</v>
      </c>
      <c r="AZ256">
        <f>SR_Levels!H255</f>
        <v>0</v>
      </c>
      <c r="BA256">
        <f>SR_Levels!I255</f>
        <v>5178.6000000000004</v>
      </c>
      <c r="BB256">
        <f>SR_Levels!J255</f>
        <v>5193.3500000000004</v>
      </c>
      <c r="BC256">
        <f>SR_Levels!K255</f>
        <v>5205.3100000000004</v>
      </c>
      <c r="BD256">
        <f>SR_Levels!L255</f>
        <v>0</v>
      </c>
      <c r="BE256">
        <f>ZigZag!E255</f>
        <v>0</v>
      </c>
      <c r="BF256">
        <f>ZigZag!F255</f>
        <v>0</v>
      </c>
      <c r="BG256">
        <f>ZigZag!G255</f>
        <v>5178.6099999999997</v>
      </c>
      <c r="BH256">
        <f>Dual_Tema!E255</f>
        <v>5175.5</v>
      </c>
      <c r="BI256">
        <f>Dual_Tema!F255</f>
        <v>5170.9799999999996</v>
      </c>
      <c r="BJ256">
        <f>Pinbar!E255</f>
        <v>1</v>
      </c>
      <c r="BK256">
        <f>SSA!E255</f>
        <v>5175.3531499999999</v>
      </c>
      <c r="BL256">
        <f>SSA!F255</f>
        <v>5174.8490099999999</v>
      </c>
      <c r="BN256" t="str">
        <f t="shared" si="424"/>
        <v>Red Candle</v>
      </c>
      <c r="BO256" s="34">
        <f t="shared" si="426"/>
        <v>8.4506987780330611E-4</v>
      </c>
      <c r="BP256" s="34">
        <f t="shared" si="428"/>
        <v>-1.4104209074158325E-3</v>
      </c>
      <c r="BQ256" s="34">
        <f t="shared" si="436"/>
        <v>-1.755184545117916E-3</v>
      </c>
      <c r="BR256" s="34">
        <f t="shared" si="438"/>
        <v>-2.8008553232661271E-4</v>
      </c>
      <c r="BS256" s="35">
        <f t="shared" si="427"/>
        <v>1.407954119594379E-4</v>
      </c>
      <c r="BT256" s="35">
        <f t="shared" si="429"/>
        <v>-1.1761112387098649E-4</v>
      </c>
      <c r="BU256" s="35">
        <f t="shared" si="437"/>
        <v>-9.7591164687438337E-5</v>
      </c>
      <c r="BV256" s="35">
        <f t="shared" si="439"/>
        <v>-1.1671797034207287E-5</v>
      </c>
      <c r="BW256" s="27">
        <v>96</v>
      </c>
      <c r="BX256">
        <f>F256-G256</f>
        <v>4.9499999999998181</v>
      </c>
      <c r="BY256">
        <f>ABS(F256-D255)</f>
        <v>0.1499999999996362</v>
      </c>
      <c r="BZ256">
        <f>ABS(G256-D255)</f>
        <v>4.8000000000001819</v>
      </c>
      <c r="CA256">
        <f t="shared" si="405"/>
        <v>4.9499999999998181</v>
      </c>
      <c r="CB256">
        <f t="shared" si="430"/>
        <v>4.9671428571427896</v>
      </c>
      <c r="CC256">
        <f t="shared" si="433"/>
        <v>4.8646235189113751</v>
      </c>
      <c r="CD256">
        <f t="shared" si="431"/>
        <v>0.10251933823141446</v>
      </c>
      <c r="CE256">
        <f t="shared" si="434"/>
        <v>1</v>
      </c>
      <c r="CF256">
        <f t="shared" si="435"/>
        <v>1</v>
      </c>
      <c r="CG256" s="7" t="str">
        <f t="shared" si="432"/>
        <v>-----</v>
      </c>
      <c r="CH256" s="21"/>
      <c r="CI256" s="21"/>
      <c r="CJ256" s="21"/>
      <c r="CK256" s="21"/>
      <c r="CL256" s="21"/>
      <c r="CM256" s="21"/>
      <c r="CZ256" s="7" t="str">
        <f>IF(AND(D256&gt;BH256,D256&gt;E256),"Bullish Trigger","-----")</f>
        <v>-----</v>
      </c>
      <c r="DA256" s="7" t="str">
        <f>IF(AND(D256&lt;BI256,D256&lt;E256),"Bearish Trigger","-----")</f>
        <v>-----</v>
      </c>
      <c r="DB256" s="13" t="str">
        <f>IF(AND(W256=BE256,W256&gt;0,BE256&gt;0),"Important High","------")</f>
        <v>------</v>
      </c>
      <c r="DC256" s="13" t="str">
        <f>IF(AND(X256=BF256,X256&gt;0,BF256&gt;0),"Important Low","------")</f>
        <v>------</v>
      </c>
      <c r="DD256" s="7" t="str">
        <f>IF(AND(DB256="Important High",DC256="-----",BJ256=1),"Imp High Rej","-----")</f>
        <v>-----</v>
      </c>
      <c r="DE256" s="7" t="str">
        <f>IF(AND(DB256="-----",DC256="Important Low",BJ256=1),"Imp Low Rej","-----")</f>
        <v>-----</v>
      </c>
      <c r="DF256" s="7" t="str">
        <f>IF(Y256&gt;AM256,"Overbought",IF(Y256&gt;AO256,"Bullish Momentum",IF(Y256&gt;AQ256,"Flat Momentum","-----")))</f>
        <v>-----</v>
      </c>
      <c r="DG256" s="7" t="str">
        <f>IF(Y256&lt;AV256,"Oversold",IF(Y256&lt;AT256,"Bearish Momentum",IF(Y256&lt;AR256,"Flat Momentum","-----")))</f>
        <v>Flat Momentum</v>
      </c>
      <c r="DH256" s="7" t="str">
        <f>IF(AND(DF256="Overbought",AD256=2),"Culminated Thrust","-----")</f>
        <v>-----</v>
      </c>
      <c r="DI256" s="7" t="str">
        <f>IF(AND(DG256="Oversold",AD256=5),"Culminated Thrust","-----")</f>
        <v>-----</v>
      </c>
      <c r="DJ256" s="14">
        <f>(Q256-$D256)/$D256</f>
        <v>4.5676393187957832E-3</v>
      </c>
      <c r="DK256" s="14">
        <f>(R256-$D256)/$D256</f>
        <v>3.8179590921913883E-3</v>
      </c>
      <c r="DL256" s="14">
        <f>(S256-$D256)/$D256</f>
        <v>5.5144004297136076E-3</v>
      </c>
      <c r="DM256" s="14">
        <f>(T256-$D256)/$D256</f>
        <v>-1.8587432422510291E-3</v>
      </c>
      <c r="DN256" s="14">
        <f>(U256-$D256)/$D256</f>
        <v>2.0867387750841984E-4</v>
      </c>
      <c r="DO256" s="14">
        <f>(V256-$D256)/$D256</f>
        <v>-2.8209616774288989E-3</v>
      </c>
      <c r="DP256" s="14">
        <f t="shared" si="373"/>
        <v>5.5144004297136076E-3</v>
      </c>
      <c r="DQ256" s="14">
        <f t="shared" si="374"/>
        <v>4.5676393187957832E-3</v>
      </c>
      <c r="DR256" s="14">
        <f t="shared" si="375"/>
        <v>3.8179590921913883E-3</v>
      </c>
      <c r="DS256" s="14">
        <f t="shared" si="376"/>
        <v>2.0867387750841984E-4</v>
      </c>
      <c r="DT256" s="14">
        <f t="shared" si="377"/>
        <v>-1.8587432422510291E-3</v>
      </c>
      <c r="DU256" s="14">
        <f t="shared" si="378"/>
        <v>-2.8209616774288989E-3</v>
      </c>
      <c r="DV256" t="str">
        <f>IF($D256&gt;Q256,"SUP","RES")</f>
        <v>RES</v>
      </c>
      <c r="DW256" t="str">
        <f>IF($D256&gt;R256,"SUP","RES")</f>
        <v>RES</v>
      </c>
      <c r="DX256" t="str">
        <f>IF($D256&gt;S256,"SUP","RES")</f>
        <v>RES</v>
      </c>
      <c r="DY256" t="str">
        <f>IF($D256&gt;T256,"SUP","RES")</f>
        <v>SUP</v>
      </c>
      <c r="DZ256" t="str">
        <f>IF($D256&gt;U256,"SUP","RES")</f>
        <v>RES</v>
      </c>
      <c r="EA256" t="str">
        <f>IF($D256&gt;V256,"SUP","RES")</f>
        <v>SUP</v>
      </c>
      <c r="EB256" s="7">
        <f t="shared" si="379"/>
        <v>4</v>
      </c>
      <c r="EC256" s="7">
        <f t="shared" si="380"/>
        <v>2</v>
      </c>
      <c r="ED256" s="13" t="str">
        <f t="shared" si="381"/>
        <v>-----</v>
      </c>
      <c r="EE256" s="13" t="str">
        <f t="shared" si="382"/>
        <v>-----</v>
      </c>
      <c r="EF256" s="7">
        <f>IF(OR(ED256="All Sup",EE256="All Res"),"na",((D256-MIN(Q256:V256))/(MAX(Q256:V256)-MIN(Q256:V256))))</f>
        <v>0.33843300880853622</v>
      </c>
      <c r="EG256">
        <v>1.4999999999999999E-4</v>
      </c>
      <c r="EH256">
        <f>Q256*(1+$EG256)</f>
        <v>5199.9598770000011</v>
      </c>
      <c r="EI256">
        <f>Q256*(1-$EG256)</f>
        <v>5198.4001230000003</v>
      </c>
      <c r="EJ256">
        <f>R256*(1+$EG256)</f>
        <v>5196.0792950000005</v>
      </c>
      <c r="EK256">
        <f>R256*(1-$EG256)</f>
        <v>5194.5207049999999</v>
      </c>
      <c r="EL256">
        <f>S256*(1+$EG256)</f>
        <v>5204.8606120000004</v>
      </c>
      <c r="EM256">
        <f>S256*(1-$EG256)</f>
        <v>5203.2993880000004</v>
      </c>
      <c r="EN256">
        <f>T256*(1+$EG256)</f>
        <v>5166.6948880000009</v>
      </c>
      <c r="EO256">
        <f>T256*(1-$EG256)</f>
        <v>5165.1451120000002</v>
      </c>
      <c r="EP256">
        <f>U256*(1+$EG256)</f>
        <v>5177.3964930000002</v>
      </c>
      <c r="EQ256">
        <f>U256*(1-$EG256)</f>
        <v>5175.8435069999996</v>
      </c>
      <c r="ER256">
        <f>V256*(1+$EG256)</f>
        <v>5161.7141410000004</v>
      </c>
      <c r="ES256">
        <f>V256*(1-$EG256)</f>
        <v>5160.1658589999997</v>
      </c>
      <c r="ET256" s="7" t="str">
        <f t="shared" si="383"/>
        <v>-----</v>
      </c>
      <c r="EU256" s="7" t="str">
        <f t="shared" si="384"/>
        <v>-----</v>
      </c>
      <c r="EV256" s="7" t="str">
        <f t="shared" si="385"/>
        <v>-----</v>
      </c>
      <c r="EW256" s="7" t="str">
        <f t="shared" si="386"/>
        <v>-----</v>
      </c>
      <c r="EX256" s="7" t="str">
        <f t="shared" si="387"/>
        <v>-----</v>
      </c>
      <c r="EY256" s="7" t="str">
        <f t="shared" si="388"/>
        <v>-----</v>
      </c>
      <c r="EZ256">
        <f t="shared" si="406"/>
        <v>61</v>
      </c>
      <c r="FA256">
        <f t="shared" si="407"/>
        <v>54</v>
      </c>
      <c r="FB256">
        <f t="shared" si="408"/>
        <v>254</v>
      </c>
      <c r="FC256">
        <f t="shared" si="409"/>
        <v>254</v>
      </c>
      <c r="FD256">
        <f t="shared" si="410"/>
        <v>1</v>
      </c>
      <c r="FE256">
        <f t="shared" si="411"/>
        <v>254</v>
      </c>
      <c r="FF256">
        <f t="shared" si="412"/>
        <v>7</v>
      </c>
      <c r="FG256">
        <f t="shared" si="413"/>
        <v>11</v>
      </c>
      <c r="FH256">
        <f t="shared" si="414"/>
        <v>0</v>
      </c>
      <c r="FI256">
        <f t="shared" si="415"/>
        <v>0</v>
      </c>
      <c r="FJ256">
        <f t="shared" si="416"/>
        <v>2</v>
      </c>
      <c r="FK256">
        <f t="shared" si="417"/>
        <v>0</v>
      </c>
      <c r="FL256" s="7" t="str">
        <f t="shared" si="389"/>
        <v>-----</v>
      </c>
      <c r="FM256" s="7" t="str">
        <f t="shared" si="390"/>
        <v>-----</v>
      </c>
      <c r="FN256" s="7" t="str">
        <f t="shared" si="391"/>
        <v>-----</v>
      </c>
      <c r="FO256" s="7" t="str">
        <f t="shared" si="392"/>
        <v>-----</v>
      </c>
      <c r="FP256" s="7" t="str">
        <f t="shared" si="393"/>
        <v>-----</v>
      </c>
      <c r="FQ256" s="7" t="str">
        <f t="shared" si="394"/>
        <v>-----</v>
      </c>
      <c r="FR256" s="13" t="str">
        <f>IF(FL256="-----","-----",(D256-Q256)/Q256)</f>
        <v>-----</v>
      </c>
      <c r="FS256" s="13" t="str">
        <f>IF(FM256="-----","-----",(Q256-R256)/R256)</f>
        <v>-----</v>
      </c>
      <c r="FT256" s="13" t="str">
        <f>IF(FN256="-----","-----",(R256-S256)/S256)</f>
        <v>-----</v>
      </c>
      <c r="FU256" s="13" t="str">
        <f>IF(FO256="-----","-----",(S256-T256)/T256)</f>
        <v>-----</v>
      </c>
      <c r="FV256" s="13" t="str">
        <f>IF(FP256="-----","-----",(T256-U256)/U256)</f>
        <v>-----</v>
      </c>
      <c r="FW256" s="13" t="str">
        <f>IF(FQ256="-----","-----",(U256-V256)/V256)</f>
        <v>-----</v>
      </c>
      <c r="FX256" s="7" t="str">
        <f t="shared" si="395"/>
        <v>-----</v>
      </c>
      <c r="FY256" s="7" t="str">
        <f t="shared" si="396"/>
        <v>-----</v>
      </c>
      <c r="FZ256" s="7" t="str">
        <f t="shared" si="397"/>
        <v>-----</v>
      </c>
      <c r="GA256" s="7" t="str">
        <f t="shared" si="398"/>
        <v>-----</v>
      </c>
      <c r="GB256" s="7" t="str">
        <f t="shared" si="399"/>
        <v>-----</v>
      </c>
      <c r="GC256" s="7" t="str">
        <f t="shared" si="400"/>
        <v>-----</v>
      </c>
      <c r="GD256" s="7" t="str">
        <f>IF(AND(BG256&gt;AA256,BG255&gt;AA255,BG254&gt;AA254,BG253&gt;AA253,BG252&gt;AA252,BG251&gt;AA251,BG250&gt;AA250,BG249&gt;AA249,BG248&gt;AA248,BG247&gt;AA247,BG246&gt;AA246,BG245&gt;AA245),"Bullish",IF(AND(BG256&lt;AA256,BG255&lt;AA255,BG254&lt;AA254,BG253&lt;AA253,BG252&lt;AA252,BG251&lt;AA251,BG250&lt;AA250,BG249&lt;AA249,BG248&lt;AA248,BG247&lt;AA247,BG246&lt;AA246,BG245&lt;AA245),"Bearish","-----"))</f>
        <v>Bearish</v>
      </c>
      <c r="GE256">
        <f>(Z256-BG256)/BG256</f>
        <v>-9.5971698969401934E-4</v>
      </c>
      <c r="GI256" s="7" t="str">
        <f>IF(Y256&gt;Z256,"Bullish","Bearish")</f>
        <v>Bullish</v>
      </c>
      <c r="GJ256" s="19" t="str">
        <f>IF(AND(D256&gt;Y256,D255&lt;Y255),"TEMA crossover","-----")</f>
        <v>-----</v>
      </c>
      <c r="GK256" s="19" t="str">
        <f>IF(AND(D256&lt;Y256,D255&gt;Y255),"TEMA crossunder","-----")</f>
        <v>-----</v>
      </c>
      <c r="GL256" s="20" t="str">
        <f>IF(GD256="Bearish","YES","-----")</f>
        <v>YES</v>
      </c>
      <c r="GM256" s="20" t="str">
        <f>IF(GH256="Reverse to Bearish","YES","-----")</f>
        <v>-----</v>
      </c>
      <c r="GN256" s="20" t="str">
        <f>IF(AND(GI256="Bullish",GI255="Bullish",GI254="Bullish",GI253="Bullish"),"YES","-----")</f>
        <v>-----</v>
      </c>
      <c r="GO256" s="20" t="str">
        <f>IF(OR(GK256="TEMA crossunder",GK255="TEMA crossunder",GK254="TEMA crossunder",GK253="TEMA crossunder"),"YES","-----")</f>
        <v>-----</v>
      </c>
      <c r="GP256" s="20" t="str">
        <f>IF(GD256="Bullish","YES","-----")</f>
        <v>-----</v>
      </c>
      <c r="GQ256" s="20" t="str">
        <f>IF(GH256="Reverse to Bullish","YES","-----")</f>
        <v>-----</v>
      </c>
      <c r="GR256" s="20" t="str">
        <f>IF(AND(GI256="Bearish",GI255="Bearish",GI254="Bearish",GI253="Bearish"),"YES","-----")</f>
        <v>-----</v>
      </c>
      <c r="GS256" s="20" t="str">
        <f>IF(OR(GJ256="TEMA crossover",GJ255="TEMA crossover",GJ254="TEMA crossover",GJ253="TEMA crossover"),"YES","-----")</f>
        <v>-----</v>
      </c>
      <c r="GT256" s="20" t="str">
        <f t="shared" si="418"/>
        <v>-----</v>
      </c>
      <c r="GU256" s="20" t="str">
        <f t="shared" si="419"/>
        <v>-----</v>
      </c>
      <c r="GV256" s="20" t="str">
        <f t="shared" si="420"/>
        <v>-----</v>
      </c>
      <c r="GW256" s="20" t="str">
        <f t="shared" si="421"/>
        <v>-----</v>
      </c>
      <c r="GX256" s="20" t="str">
        <f t="shared" si="422"/>
        <v>-----</v>
      </c>
      <c r="GY256" s="20" t="str">
        <f t="shared" si="423"/>
        <v>-----</v>
      </c>
      <c r="GZ256" s="7" t="str">
        <f>IF(G256&gt;BH256,"YES","-----")</f>
        <v>-----</v>
      </c>
      <c r="HA256" s="7" t="str">
        <f>IF(F256&lt;BI256,"YES","-----")</f>
        <v>-----</v>
      </c>
      <c r="HB256">
        <f>BH256-BI256</f>
        <v>4.5200000000004366</v>
      </c>
      <c r="HI256">
        <f t="shared" si="401"/>
        <v>-4.3731500000003507</v>
      </c>
      <c r="HJ256">
        <f t="shared" si="402"/>
        <v>0.14685000000008586</v>
      </c>
      <c r="HK256" s="7"/>
      <c r="HL256" s="7"/>
      <c r="HM256" s="7"/>
      <c r="HN256" s="7"/>
      <c r="HO256" s="7"/>
      <c r="HP256" s="7"/>
      <c r="HQ256" s="28">
        <f t="shared" si="425"/>
        <v>0.50414000000000669</v>
      </c>
      <c r="HR256" s="28" t="str">
        <f t="shared" si="403"/>
        <v>Bull</v>
      </c>
      <c r="HS256">
        <f t="shared" si="404"/>
        <v>0.50414000000000669</v>
      </c>
    </row>
    <row r="257" spans="1:227" x14ac:dyDescent="0.55000000000000004">
      <c r="A257">
        <f>Validation!A256</f>
        <v>1772104800</v>
      </c>
      <c r="B257" t="str">
        <f>Price!B256</f>
        <v>XAUUSD</v>
      </c>
      <c r="C257" t="str">
        <f>Price!C256</f>
        <v>M5</v>
      </c>
      <c r="D257">
        <f>Price!D256</f>
        <v>5171.7</v>
      </c>
      <c r="E257">
        <f>Price!E256</f>
        <v>5175.5200000000004</v>
      </c>
      <c r="F257">
        <f>Price!F256</f>
        <v>5175.8</v>
      </c>
      <c r="G257">
        <f>Price!G256</f>
        <v>5170.9799999999996</v>
      </c>
      <c r="H257">
        <f>Price!H256</f>
        <v>354</v>
      </c>
      <c r="I257">
        <f>Diagonals!E256</f>
        <v>5192.76</v>
      </c>
      <c r="J257">
        <f>Diagonals!F256</f>
        <v>0</v>
      </c>
      <c r="K257">
        <f>Diagonals!G256</f>
        <v>0</v>
      </c>
      <c r="L257">
        <f>Diagonals!H256</f>
        <v>5157.72</v>
      </c>
      <c r="M257">
        <f>Diagonals!I256</f>
        <v>0</v>
      </c>
      <c r="N257">
        <f>Diagonals!J256</f>
        <v>0</v>
      </c>
      <c r="O257">
        <f>Diagonals!K256</f>
        <v>0</v>
      </c>
      <c r="P257">
        <f>Diagonals!L256</f>
        <v>0</v>
      </c>
      <c r="Q257">
        <f>Trendlines!E256</f>
        <v>5199.18</v>
      </c>
      <c r="R257">
        <f>Trendlines!F256</f>
        <v>5195.2700000000004</v>
      </c>
      <c r="S257">
        <f>Trendlines!G256</f>
        <v>5204.0600000000004</v>
      </c>
      <c r="T257">
        <f>Trendlines!H256</f>
        <v>5166</v>
      </c>
      <c r="U257">
        <f>Trendlines!I256</f>
        <v>5176.6400000000003</v>
      </c>
      <c r="V257">
        <f>Trendlines!J256</f>
        <v>5160.9799999999996</v>
      </c>
      <c r="W257">
        <f>Trendlines!K256</f>
        <v>0</v>
      </c>
      <c r="X257">
        <f>Trendlines!L256</f>
        <v>0</v>
      </c>
      <c r="Y257">
        <f>Tema_Hrma_Smma!E256</f>
        <v>5173.16</v>
      </c>
      <c r="Z257">
        <f>Tema_Hrma_Smma!F256</f>
        <v>5173.33</v>
      </c>
      <c r="AA257">
        <f>Tema_Hrma_Smma!G256</f>
        <v>5182.62</v>
      </c>
      <c r="AB257">
        <f>ZScore!H256</f>
        <v>-1</v>
      </c>
      <c r="AC257">
        <f>ZScore!I256</f>
        <v>0.32890999999999998</v>
      </c>
      <c r="AD257">
        <f>ZScore!J256</f>
        <v>3</v>
      </c>
      <c r="AE257">
        <f>HA!E256</f>
        <v>5174.88</v>
      </c>
      <c r="AF257">
        <f>HA!F256</f>
        <v>5175.8</v>
      </c>
      <c r="AG257">
        <f>HA!G256</f>
        <v>5170.9799999999996</v>
      </c>
      <c r="AH257">
        <f>HA!H256</f>
        <v>5173.5</v>
      </c>
      <c r="AI257">
        <f>HA!I256</f>
        <v>-1</v>
      </c>
      <c r="AJ257">
        <f>HA!J256</f>
        <v>1.38</v>
      </c>
      <c r="AK257">
        <f>HA!K256</f>
        <v>-0.55430000000000001</v>
      </c>
      <c r="AL257">
        <f>HA!L256</f>
        <v>-2</v>
      </c>
      <c r="AM257">
        <f>KC!E256</f>
        <v>5202.4663</v>
      </c>
      <c r="AN257">
        <f>KC!F256</f>
        <v>5196.5912399999997</v>
      </c>
      <c r="AO257">
        <f>KC!G256</f>
        <v>5190.7161699999997</v>
      </c>
      <c r="AP257">
        <f>KC!H256</f>
        <v>5184.8411100000003</v>
      </c>
      <c r="AQ257">
        <f>KC!I256</f>
        <v>5178.96605</v>
      </c>
      <c r="AR257">
        <f>KC!J256</f>
        <v>5174.1914699999998</v>
      </c>
      <c r="AS257">
        <f>KC!K256</f>
        <v>5168.3164100000004</v>
      </c>
      <c r="AT257">
        <f>KC!L256</f>
        <v>5162.4413500000001</v>
      </c>
      <c r="AU257">
        <f>KC!M256</f>
        <v>5156.5662899999998</v>
      </c>
      <c r="AV257">
        <f>KC!N256</f>
        <v>5150.6912199999997</v>
      </c>
      <c r="AW257">
        <f>SR_Levels!E256</f>
        <v>5161.8900000000003</v>
      </c>
      <c r="AX257">
        <f>SR_Levels!F256</f>
        <v>5135.8500000000004</v>
      </c>
      <c r="AY257">
        <f>SR_Levels!G256</f>
        <v>0</v>
      </c>
      <c r="AZ257">
        <f>SR_Levels!H256</f>
        <v>0</v>
      </c>
      <c r="BA257">
        <f>SR_Levels!I256</f>
        <v>5178.6000000000004</v>
      </c>
      <c r="BB257">
        <f>SR_Levels!J256</f>
        <v>5193.3500000000004</v>
      </c>
      <c r="BC257">
        <f>SR_Levels!K256</f>
        <v>5205.3100000000004</v>
      </c>
      <c r="BD257">
        <f>SR_Levels!L256</f>
        <v>0</v>
      </c>
      <c r="BE257">
        <f>ZigZag!E256</f>
        <v>0</v>
      </c>
      <c r="BF257">
        <f>ZigZag!F256</f>
        <v>0</v>
      </c>
      <c r="BG257">
        <f>ZigZag!G256</f>
        <v>5178.2</v>
      </c>
      <c r="BH257">
        <f>Dual_Tema!E256</f>
        <v>5175.42</v>
      </c>
      <c r="BI257">
        <f>Dual_Tema!F256</f>
        <v>5170.83</v>
      </c>
      <c r="BJ257">
        <f>Pinbar!E256</f>
        <v>0</v>
      </c>
      <c r="BK257">
        <f>SSA!E256</f>
        <v>5175.2691500000001</v>
      </c>
      <c r="BL257">
        <f>SSA!F256</f>
        <v>5175.05908</v>
      </c>
      <c r="BN257" t="str">
        <f t="shared" si="424"/>
        <v>Red Candle</v>
      </c>
      <c r="BO257" s="34">
        <f t="shared" si="426"/>
        <v>-3.6724911087071543E-4</v>
      </c>
      <c r="BP257" s="34">
        <f t="shared" si="428"/>
        <v>-2.295701828844976E-3</v>
      </c>
      <c r="BQ257" s="34">
        <f t="shared" si="436"/>
        <v>-2.9458374622611805E-3</v>
      </c>
      <c r="BR257" s="34">
        <f t="shared" si="438"/>
        <v>-9.3884741990835074E-4</v>
      </c>
      <c r="BS257" s="35">
        <f t="shared" si="427"/>
        <v>-6.1217553352532761E-5</v>
      </c>
      <c r="BT257" s="35">
        <f t="shared" si="429"/>
        <v>-1.9151007562190347E-4</v>
      </c>
      <c r="BU257" s="35">
        <f t="shared" si="437"/>
        <v>-1.6388573490966341E-4</v>
      </c>
      <c r="BV257" s="35">
        <f t="shared" si="439"/>
        <v>-3.9136251372973163E-5</v>
      </c>
      <c r="BW257" s="27">
        <v>96</v>
      </c>
      <c r="BX257">
        <f>F257-G257</f>
        <v>4.8200000000006185</v>
      </c>
      <c r="BY257">
        <f>ABS(F257-D256)</f>
        <v>0.26000000000021828</v>
      </c>
      <c r="BZ257">
        <f>ABS(G257-D256)</f>
        <v>4.5600000000004002</v>
      </c>
      <c r="CA257">
        <f t="shared" si="405"/>
        <v>4.8200000000006185</v>
      </c>
      <c r="CB257">
        <f t="shared" si="430"/>
        <v>5.197857142857174</v>
      </c>
      <c r="CC257">
        <f t="shared" si="433"/>
        <v>4.8614361247034639</v>
      </c>
      <c r="CD257">
        <f t="shared" si="431"/>
        <v>0.33642101815371017</v>
      </c>
      <c r="CE257">
        <f t="shared" si="434"/>
        <v>1</v>
      </c>
      <c r="CF257">
        <f t="shared" si="435"/>
        <v>2</v>
      </c>
      <c r="CG257" s="7" t="str">
        <f t="shared" si="432"/>
        <v>-----</v>
      </c>
      <c r="CH257" s="21"/>
      <c r="CI257" s="21"/>
      <c r="CJ257" s="21"/>
      <c r="CK257" s="21"/>
      <c r="CL257" s="21"/>
      <c r="CM257" s="21"/>
      <c r="CZ257" s="7" t="str">
        <f>IF(AND(D257&gt;BH257,D257&gt;E257),"Bullish Trigger","-----")</f>
        <v>-----</v>
      </c>
      <c r="DA257" s="7" t="str">
        <f>IF(AND(D257&lt;BI257,D257&lt;E257),"Bearish Trigger","-----")</f>
        <v>-----</v>
      </c>
      <c r="DB257" s="13" t="str">
        <f>IF(AND(W257=BE257,W257&gt;0,BE257&gt;0),"Important High","------")</f>
        <v>------</v>
      </c>
      <c r="DC257" s="13" t="str">
        <f>IF(AND(X257=BF257,X257&gt;0,BF257&gt;0),"Important Low","------")</f>
        <v>------</v>
      </c>
      <c r="DD257" s="7" t="str">
        <f>IF(AND(DB257="Important High",DC257="-----",BJ257=1),"Imp High Rej","-----")</f>
        <v>-----</v>
      </c>
      <c r="DE257" s="7" t="str">
        <f>IF(AND(DB257="-----",DC257="Important Low",BJ257=1),"Imp Low Rej","-----")</f>
        <v>-----</v>
      </c>
      <c r="DF257" s="7" t="str">
        <f>IF(Y257&gt;AM257,"Overbought",IF(Y257&gt;AO257,"Bullish Momentum",IF(Y257&gt;AQ257,"Flat Momentum","-----")))</f>
        <v>-----</v>
      </c>
      <c r="DG257" s="7" t="str">
        <f>IF(Y257&lt;AV257,"Oversold",IF(Y257&lt;AT257,"Bearish Momentum",IF(Y257&lt;AR257,"Flat Momentum","-----")))</f>
        <v>Flat Momentum</v>
      </c>
      <c r="DH257" s="7" t="str">
        <f>IF(AND(DF257="Overbought",AD257=2),"Culminated Thrust","-----")</f>
        <v>-----</v>
      </c>
      <c r="DI257" s="7" t="str">
        <f>IF(AND(DG257="Oversold",AD257=5),"Culminated Thrust","-----")</f>
        <v>-----</v>
      </c>
      <c r="DJ257" s="14">
        <f>(Q257-$D257)/$D257</f>
        <v>5.3135332675910193E-3</v>
      </c>
      <c r="DK257" s="14">
        <f>(R257-$D257)/$D257</f>
        <v>4.5574956010597323E-3</v>
      </c>
      <c r="DL257" s="14">
        <f>(S257-$D257)/$D257</f>
        <v>6.2571301506275656E-3</v>
      </c>
      <c r="DM257" s="14">
        <f>(T257-$D257)/$D257</f>
        <v>-1.1021520969893494E-3</v>
      </c>
      <c r="DN257" s="14">
        <f>(U257-$D257)/$D257</f>
        <v>9.5519848405756507E-4</v>
      </c>
      <c r="DO257" s="14">
        <f>(V257-$D257)/$D257</f>
        <v>-2.0728193824081551E-3</v>
      </c>
      <c r="DP257" s="14">
        <f t="shared" si="373"/>
        <v>6.2571301506275656E-3</v>
      </c>
      <c r="DQ257" s="14">
        <f t="shared" si="374"/>
        <v>5.3135332675910193E-3</v>
      </c>
      <c r="DR257" s="14">
        <f t="shared" si="375"/>
        <v>4.5574956010597323E-3</v>
      </c>
      <c r="DS257" s="14">
        <f t="shared" si="376"/>
        <v>9.5519848405756507E-4</v>
      </c>
      <c r="DT257" s="14">
        <f t="shared" si="377"/>
        <v>-1.1021520969893494E-3</v>
      </c>
      <c r="DU257" s="14">
        <f t="shared" si="378"/>
        <v>-2.0728193824081551E-3</v>
      </c>
      <c r="DV257" t="str">
        <f>IF($D257&gt;Q257,"SUP","RES")</f>
        <v>RES</v>
      </c>
      <c r="DW257" t="str">
        <f>IF($D257&gt;R257,"SUP","RES")</f>
        <v>RES</v>
      </c>
      <c r="DX257" t="str">
        <f>IF($D257&gt;S257,"SUP","RES")</f>
        <v>RES</v>
      </c>
      <c r="DY257" t="str">
        <f>IF($D257&gt;T257,"SUP","RES")</f>
        <v>SUP</v>
      </c>
      <c r="DZ257" t="str">
        <f>IF($D257&gt;U257,"SUP","RES")</f>
        <v>RES</v>
      </c>
      <c r="EA257" t="str">
        <f>IF($D257&gt;V257,"SUP","RES")</f>
        <v>SUP</v>
      </c>
      <c r="EB257" s="7">
        <f t="shared" si="379"/>
        <v>4</v>
      </c>
      <c r="EC257" s="7">
        <f t="shared" si="380"/>
        <v>2</v>
      </c>
      <c r="ED257" s="13" t="str">
        <f t="shared" si="381"/>
        <v>-----</v>
      </c>
      <c r="EE257" s="13" t="str">
        <f t="shared" si="382"/>
        <v>-----</v>
      </c>
      <c r="EF257" s="7">
        <f>IF(OR(ED257="All Sup",EE257="All Res"),"na",((D257-MIN(Q257:V257))/(MAX(Q257:V257)-MIN(Q257:V257))))</f>
        <v>0.24883936861652847</v>
      </c>
      <c r="EG257">
        <v>1.4999999999999999E-4</v>
      </c>
      <c r="EH257">
        <f>Q257*(1+$EG257)</f>
        <v>5199.9598770000011</v>
      </c>
      <c r="EI257">
        <f>Q257*(1-$EG257)</f>
        <v>5198.4001230000003</v>
      </c>
      <c r="EJ257">
        <f>R257*(1+$EG257)</f>
        <v>5196.049290500001</v>
      </c>
      <c r="EK257">
        <f>R257*(1-$EG257)</f>
        <v>5194.4907095000008</v>
      </c>
      <c r="EL257">
        <f>S257*(1+$EG257)</f>
        <v>5204.8406090000008</v>
      </c>
      <c r="EM257">
        <f>S257*(1-$EG257)</f>
        <v>5203.279391</v>
      </c>
      <c r="EN257">
        <f>T257*(1+$EG257)</f>
        <v>5166.7749000000003</v>
      </c>
      <c r="EO257">
        <f>T257*(1-$EG257)</f>
        <v>5165.2250999999997</v>
      </c>
      <c r="EP257">
        <f>U257*(1+$EG257)</f>
        <v>5177.4164960000007</v>
      </c>
      <c r="EQ257">
        <f>U257*(1-$EG257)</f>
        <v>5175.8635040000008</v>
      </c>
      <c r="ER257">
        <f>V257*(1+$EG257)</f>
        <v>5161.7541469999996</v>
      </c>
      <c r="ES257">
        <f>V257*(1-$EG257)</f>
        <v>5160.2058529999995</v>
      </c>
      <c r="ET257" s="7" t="str">
        <f t="shared" si="383"/>
        <v>-----</v>
      </c>
      <c r="EU257" s="7" t="str">
        <f t="shared" si="384"/>
        <v>-----</v>
      </c>
      <c r="EV257" s="7" t="str">
        <f t="shared" si="385"/>
        <v>-----</v>
      </c>
      <c r="EW257" s="7" t="str">
        <f t="shared" si="386"/>
        <v>-----</v>
      </c>
      <c r="EX257" s="7" t="str">
        <f t="shared" si="387"/>
        <v>-----</v>
      </c>
      <c r="EY257" s="7" t="str">
        <f t="shared" si="388"/>
        <v>-----</v>
      </c>
      <c r="EZ257">
        <f t="shared" si="406"/>
        <v>62</v>
      </c>
      <c r="FA257">
        <f t="shared" si="407"/>
        <v>55</v>
      </c>
      <c r="FB257">
        <f t="shared" si="408"/>
        <v>255</v>
      </c>
      <c r="FC257">
        <f t="shared" si="409"/>
        <v>255</v>
      </c>
      <c r="FD257">
        <f t="shared" si="410"/>
        <v>2</v>
      </c>
      <c r="FE257">
        <f t="shared" si="411"/>
        <v>255</v>
      </c>
      <c r="FF257">
        <f t="shared" si="412"/>
        <v>7</v>
      </c>
      <c r="FG257">
        <f t="shared" si="413"/>
        <v>11</v>
      </c>
      <c r="FH257">
        <f t="shared" si="414"/>
        <v>0</v>
      </c>
      <c r="FI257">
        <f t="shared" si="415"/>
        <v>0</v>
      </c>
      <c r="FJ257">
        <f t="shared" si="416"/>
        <v>2</v>
      </c>
      <c r="FK257">
        <f t="shared" si="417"/>
        <v>0</v>
      </c>
      <c r="FL257" s="7" t="str">
        <f t="shared" si="389"/>
        <v>-----</v>
      </c>
      <c r="FM257" s="7" t="str">
        <f t="shared" si="390"/>
        <v>-----</v>
      </c>
      <c r="FN257" s="7" t="str">
        <f t="shared" si="391"/>
        <v>-----</v>
      </c>
      <c r="FO257" s="7" t="str">
        <f t="shared" si="392"/>
        <v>-----</v>
      </c>
      <c r="FP257" s="7" t="str">
        <f t="shared" si="393"/>
        <v>-----</v>
      </c>
      <c r="FQ257" s="7" t="str">
        <f t="shared" si="394"/>
        <v>-----</v>
      </c>
      <c r="FR257" s="13" t="str">
        <f>IF(FL257="-----","-----",(D257-Q257)/Q257)</f>
        <v>-----</v>
      </c>
      <c r="FS257" s="13" t="str">
        <f>IF(FM257="-----","-----",(Q257-R257)/R257)</f>
        <v>-----</v>
      </c>
      <c r="FT257" s="13" t="str">
        <f>IF(FN257="-----","-----",(R257-S257)/S257)</f>
        <v>-----</v>
      </c>
      <c r="FU257" s="13" t="str">
        <f>IF(FO257="-----","-----",(S257-T257)/T257)</f>
        <v>-----</v>
      </c>
      <c r="FV257" s="13" t="str">
        <f>IF(FP257="-----","-----",(T257-U257)/U257)</f>
        <v>-----</v>
      </c>
      <c r="FW257" s="13" t="str">
        <f>IF(FQ257="-----","-----",(U257-V257)/V257)</f>
        <v>-----</v>
      </c>
      <c r="FX257" s="7" t="str">
        <f t="shared" si="395"/>
        <v>-----</v>
      </c>
      <c r="FY257" s="7" t="str">
        <f t="shared" si="396"/>
        <v>-----</v>
      </c>
      <c r="FZ257" s="7" t="str">
        <f t="shared" si="397"/>
        <v>-----</v>
      </c>
      <c r="GA257" s="7" t="str">
        <f t="shared" si="398"/>
        <v>-----</v>
      </c>
      <c r="GB257" s="7" t="str">
        <f t="shared" si="399"/>
        <v>-----</v>
      </c>
      <c r="GC257" s="7" t="str">
        <f t="shared" si="400"/>
        <v>-----</v>
      </c>
      <c r="GD257" s="7" t="str">
        <f>IF(AND(BG257&gt;AA257,BG256&gt;AA256,BG255&gt;AA255,BG254&gt;AA254,BG253&gt;AA253,BG252&gt;AA252,BG251&gt;AA251,BG250&gt;AA250,BG249&gt;AA249,BG248&gt;AA248,BG247&gt;AA247,BG246&gt;AA246),"Bullish",IF(AND(BG257&lt;AA257,BG256&lt;AA256,BG255&lt;AA255,BG254&lt;AA254,BG253&lt;AA253,BG252&lt;AA252,BG251&lt;AA251,BG250&lt;AA250,BG249&lt;AA249,BG248&lt;AA248,BG247&lt;AA247,BG246&lt;AA246),"Bearish","-----"))</f>
        <v>Bearish</v>
      </c>
      <c r="GE257">
        <f>(Z257-BG257)/BG257</f>
        <v>-9.4048124831020254E-4</v>
      </c>
      <c r="GI257" s="7" t="str">
        <f>IF(Y257&gt;Z257,"Bullish","Bearish")</f>
        <v>Bearish</v>
      </c>
      <c r="GJ257" s="19" t="str">
        <f>IF(AND(D257&gt;Y257,D256&lt;Y256),"TEMA crossover","-----")</f>
        <v>-----</v>
      </c>
      <c r="GK257" s="19" t="str">
        <f>IF(AND(D257&lt;Y257,D256&gt;Y256),"TEMA crossunder","-----")</f>
        <v>TEMA crossunder</v>
      </c>
      <c r="GL257" s="20" t="str">
        <f>IF(GD257="Bearish","YES","-----")</f>
        <v>YES</v>
      </c>
      <c r="GM257" s="20" t="str">
        <f>IF(GH257="Reverse to Bearish","YES","-----")</f>
        <v>-----</v>
      </c>
      <c r="GN257" s="20" t="str">
        <f>IF(AND(GI257="Bullish",GI256="Bullish",GI255="Bullish",GI254="Bullish"),"YES","-----")</f>
        <v>-----</v>
      </c>
      <c r="GO257" s="20" t="str">
        <f>IF(OR(GK257="TEMA crossunder",GK256="TEMA crossunder",GK255="TEMA crossunder",GK254="TEMA crossunder"),"YES","-----")</f>
        <v>YES</v>
      </c>
      <c r="GP257" s="20" t="str">
        <f>IF(GD257="Bullish","YES","-----")</f>
        <v>-----</v>
      </c>
      <c r="GQ257" s="20" t="str">
        <f>IF(GH257="Reverse to Bullish","YES","-----")</f>
        <v>-----</v>
      </c>
      <c r="GR257" s="20" t="str">
        <f>IF(AND(GI257="Bearish",GI256="Bearish",GI255="Bearish",GI254="Bearish"),"YES","-----")</f>
        <v>-----</v>
      </c>
      <c r="GS257" s="20" t="str">
        <f>IF(OR(GJ257="TEMA crossover",GJ256="TEMA crossover",GJ255="TEMA crossover",GJ254="TEMA crossover"),"YES","-----")</f>
        <v>-----</v>
      </c>
      <c r="GT257" s="20" t="str">
        <f t="shared" si="418"/>
        <v>-----</v>
      </c>
      <c r="GU257" s="20" t="str">
        <f t="shared" si="419"/>
        <v>-----</v>
      </c>
      <c r="GV257" s="20" t="str">
        <f t="shared" si="420"/>
        <v>-----</v>
      </c>
      <c r="GW257" s="20" t="str">
        <f t="shared" si="421"/>
        <v>-----</v>
      </c>
      <c r="GX257" s="20" t="str">
        <f t="shared" si="422"/>
        <v>-----</v>
      </c>
      <c r="GY257" s="20" t="str">
        <f t="shared" si="423"/>
        <v>-----</v>
      </c>
      <c r="GZ257" s="7" t="str">
        <f>IF(G257&gt;BH257,"YES","-----")</f>
        <v>-----</v>
      </c>
      <c r="HA257" s="7" t="str">
        <f>IF(F257&lt;BI257,"YES","-----")</f>
        <v>-----</v>
      </c>
      <c r="HB257">
        <f>BH257-BI257</f>
        <v>4.5900000000001455</v>
      </c>
      <c r="HI257">
        <f t="shared" si="401"/>
        <v>-4.4391500000001543</v>
      </c>
      <c r="HJ257">
        <f t="shared" si="402"/>
        <v>0.15084999999999127</v>
      </c>
      <c r="HK257" s="7"/>
      <c r="HL257" s="7"/>
      <c r="HM257" s="7"/>
      <c r="HN257" s="7"/>
      <c r="HO257" s="7"/>
      <c r="HP257" s="7"/>
      <c r="HQ257" s="28">
        <f t="shared" si="425"/>
        <v>0.21007000000008702</v>
      </c>
      <c r="HR257" s="28" t="str">
        <f t="shared" si="403"/>
        <v>Bull</v>
      </c>
      <c r="HS257">
        <f t="shared" si="404"/>
        <v>0.21007000000008702</v>
      </c>
    </row>
    <row r="258" spans="1:227" x14ac:dyDescent="0.55000000000000004">
      <c r="A258">
        <f>Validation!A257</f>
        <v>1772105100</v>
      </c>
      <c r="B258" t="str">
        <f>Price!B257</f>
        <v>XAUUSD</v>
      </c>
      <c r="C258" t="str">
        <f>Price!C257</f>
        <v>M5</v>
      </c>
      <c r="D258">
        <f>Price!D257</f>
        <v>5171.88</v>
      </c>
      <c r="E258">
        <f>Price!E257</f>
        <v>5171.63</v>
      </c>
      <c r="F258">
        <f>Price!F257</f>
        <v>5176.1000000000004</v>
      </c>
      <c r="G258">
        <f>Price!G257</f>
        <v>5171.43</v>
      </c>
      <c r="H258">
        <f>Price!H257</f>
        <v>330</v>
      </c>
      <c r="I258">
        <f>Diagonals!E257</f>
        <v>5192.93</v>
      </c>
      <c r="J258">
        <f>Diagonals!F257</f>
        <v>0</v>
      </c>
      <c r="K258">
        <f>Diagonals!G257</f>
        <v>0</v>
      </c>
      <c r="L258">
        <f>Diagonals!H257</f>
        <v>5157.3900000000003</v>
      </c>
      <c r="M258">
        <f>Diagonals!I257</f>
        <v>0</v>
      </c>
      <c r="N258">
        <f>Diagonals!J257</f>
        <v>0</v>
      </c>
      <c r="O258">
        <f>Diagonals!K257</f>
        <v>0</v>
      </c>
      <c r="P258">
        <f>Diagonals!L257</f>
        <v>0</v>
      </c>
      <c r="Q258">
        <f>Trendlines!E257</f>
        <v>5199.1899999999996</v>
      </c>
      <c r="R258">
        <f>Trendlines!F257</f>
        <v>5195.24</v>
      </c>
      <c r="S258">
        <f>Trendlines!G257</f>
        <v>5204.05</v>
      </c>
      <c r="T258">
        <f>Trendlines!H257</f>
        <v>5166.07</v>
      </c>
      <c r="U258">
        <f>Trendlines!I257</f>
        <v>5176.67</v>
      </c>
      <c r="V258">
        <f>Trendlines!J257</f>
        <v>5161.01</v>
      </c>
      <c r="W258">
        <f>Trendlines!K257</f>
        <v>0</v>
      </c>
      <c r="X258">
        <f>Trendlines!L257</f>
        <v>0</v>
      </c>
      <c r="Y258">
        <f>Tema_Hrma_Smma!E257</f>
        <v>5172.9799999999996</v>
      </c>
      <c r="Z258">
        <f>Tema_Hrma_Smma!F257</f>
        <v>5173.03</v>
      </c>
      <c r="AA258">
        <f>Tema_Hrma_Smma!G257</f>
        <v>5182.3599999999997</v>
      </c>
      <c r="AB258">
        <f>ZScore!H257</f>
        <v>1</v>
      </c>
      <c r="AC258">
        <f>ZScore!I257</f>
        <v>0.97885999999999995</v>
      </c>
      <c r="AD258">
        <f>ZScore!J257</f>
        <v>0</v>
      </c>
      <c r="AE258">
        <f>HA!E257</f>
        <v>5174.1899999999996</v>
      </c>
      <c r="AF258">
        <f>HA!F257</f>
        <v>5176.1000000000004</v>
      </c>
      <c r="AG258">
        <f>HA!G257</f>
        <v>5171.43</v>
      </c>
      <c r="AH258">
        <f>HA!H257</f>
        <v>5172.76</v>
      </c>
      <c r="AI258">
        <f>HA!I257</f>
        <v>-1</v>
      </c>
      <c r="AJ258">
        <f>HA!J257</f>
        <v>1.43</v>
      </c>
      <c r="AK258">
        <f>HA!K257</f>
        <v>-0.52983000000000002</v>
      </c>
      <c r="AL258">
        <f>HA!L257</f>
        <v>-3</v>
      </c>
      <c r="AM258">
        <f>KC!E257</f>
        <v>5201.3249100000003</v>
      </c>
      <c r="AN258">
        <f>KC!F257</f>
        <v>5195.62201</v>
      </c>
      <c r="AO258">
        <f>KC!G257</f>
        <v>5189.9191000000001</v>
      </c>
      <c r="AP258">
        <f>KC!H257</f>
        <v>5184.2161999999998</v>
      </c>
      <c r="AQ258">
        <f>KC!I257</f>
        <v>5178.5132999999996</v>
      </c>
      <c r="AR258">
        <f>KC!J257</f>
        <v>5173.7449800000004</v>
      </c>
      <c r="AS258">
        <f>KC!K257</f>
        <v>5168.0420800000002</v>
      </c>
      <c r="AT258">
        <f>KC!L257</f>
        <v>5162.3391799999999</v>
      </c>
      <c r="AU258">
        <f>KC!M257</f>
        <v>5156.6362799999997</v>
      </c>
      <c r="AV258">
        <f>KC!N257</f>
        <v>5150.9333699999997</v>
      </c>
      <c r="AW258">
        <f>SR_Levels!E257</f>
        <v>5161.8900000000003</v>
      </c>
      <c r="AX258">
        <f>SR_Levels!F257</f>
        <v>5135.8500000000004</v>
      </c>
      <c r="AY258">
        <f>SR_Levels!G257</f>
        <v>0</v>
      </c>
      <c r="AZ258">
        <f>SR_Levels!H257</f>
        <v>0</v>
      </c>
      <c r="BA258">
        <f>SR_Levels!I257</f>
        <v>5178.6000000000004</v>
      </c>
      <c r="BB258">
        <f>SR_Levels!J257</f>
        <v>5193.3500000000004</v>
      </c>
      <c r="BC258">
        <f>SR_Levels!K257</f>
        <v>5205.3100000000004</v>
      </c>
      <c r="BD258">
        <f>SR_Levels!L257</f>
        <v>0</v>
      </c>
      <c r="BE258">
        <f>ZigZag!E257</f>
        <v>0</v>
      </c>
      <c r="BF258">
        <f>ZigZag!F257</f>
        <v>0</v>
      </c>
      <c r="BG258">
        <f>ZigZag!G257</f>
        <v>5177.83</v>
      </c>
      <c r="BH258">
        <f>Dual_Tema!E257</f>
        <v>5175.5600000000004</v>
      </c>
      <c r="BI258">
        <f>Dual_Tema!F257</f>
        <v>5171</v>
      </c>
      <c r="BJ258">
        <f>Pinbar!E257</f>
        <v>1</v>
      </c>
      <c r="BK258">
        <f>SSA!E257</f>
        <v>5174.7300800000003</v>
      </c>
      <c r="BL258">
        <f>SSA!F257</f>
        <v>5174.8945800000001</v>
      </c>
      <c r="BN258" t="str">
        <f t="shared" si="424"/>
        <v>Green Candle</v>
      </c>
      <c r="BO258" s="34">
        <f t="shared" si="426"/>
        <v>5.2208113140883583E-5</v>
      </c>
      <c r="BP258" s="34">
        <f t="shared" si="428"/>
        <v>-1.4306980300388128E-3</v>
      </c>
      <c r="BQ258" s="34">
        <f t="shared" si="436"/>
        <v>-2.7842477903406992E-3</v>
      </c>
      <c r="BR258" s="34">
        <f t="shared" si="438"/>
        <v>-1.7988110862348083E-3</v>
      </c>
      <c r="BS258" s="35">
        <f t="shared" si="427"/>
        <v>8.7011629124056356E-6</v>
      </c>
      <c r="BT258" s="35">
        <f t="shared" si="429"/>
        <v>-1.1930308746044282E-4</v>
      </c>
      <c r="BU258" s="35">
        <f t="shared" si="437"/>
        <v>-1.5488417186393377E-4</v>
      </c>
      <c r="BV258" s="35">
        <f t="shared" si="439"/>
        <v>-7.5015139959888621E-5</v>
      </c>
      <c r="BW258" s="27">
        <v>96</v>
      </c>
      <c r="BX258">
        <f>F258-G258</f>
        <v>4.6700000000000728</v>
      </c>
      <c r="BY258">
        <f>ABS(F258-D257)</f>
        <v>4.4000000000005457</v>
      </c>
      <c r="BZ258">
        <f>ABS(G258-D257)</f>
        <v>0.26999999999952706</v>
      </c>
      <c r="CA258">
        <f t="shared" si="405"/>
        <v>4.6700000000000728</v>
      </c>
      <c r="CB258">
        <f t="shared" si="430"/>
        <v>5.0435714285714699</v>
      </c>
      <c r="CC258">
        <f t="shared" si="433"/>
        <v>4.8477621157960789</v>
      </c>
      <c r="CD258">
        <f t="shared" si="431"/>
        <v>0.19580931277539104</v>
      </c>
      <c r="CE258">
        <f t="shared" si="434"/>
        <v>1</v>
      </c>
      <c r="CF258">
        <f t="shared" si="435"/>
        <v>3</v>
      </c>
      <c r="CG258" s="7" t="str">
        <f t="shared" si="432"/>
        <v>-----</v>
      </c>
      <c r="CH258" s="21"/>
      <c r="CI258" s="21"/>
      <c r="CJ258" s="21"/>
      <c r="CK258" s="21"/>
      <c r="CL258" s="21"/>
      <c r="CM258" s="21"/>
      <c r="CZ258" s="7" t="str">
        <f>IF(AND(D258&gt;BH258,D258&gt;E258),"Bullish Trigger","-----")</f>
        <v>-----</v>
      </c>
      <c r="DA258" s="7" t="str">
        <f>IF(AND(D258&lt;BI258,D258&lt;E258),"Bearish Trigger","-----")</f>
        <v>-----</v>
      </c>
      <c r="DB258" s="13" t="str">
        <f>IF(AND(W258=BE258,W258&gt;0,BE258&gt;0),"Important High","------")</f>
        <v>------</v>
      </c>
      <c r="DC258" s="13" t="str">
        <f>IF(AND(X258=BF258,X258&gt;0,BF258&gt;0),"Important Low","------")</f>
        <v>------</v>
      </c>
      <c r="DD258" s="7" t="str">
        <f>IF(AND(DB258="Important High",DC258="-----",BJ258=1),"Imp High Rej","-----")</f>
        <v>-----</v>
      </c>
      <c r="DE258" s="7" t="str">
        <f>IF(AND(DB258="-----",DC258="Important Low",BJ258=1),"Imp Low Rej","-----")</f>
        <v>-----</v>
      </c>
      <c r="DF258" s="7" t="str">
        <f>IF(Y258&gt;AM258,"Overbought",IF(Y258&gt;AO258,"Bullish Momentum",IF(Y258&gt;AQ258,"Flat Momentum","-----")))</f>
        <v>-----</v>
      </c>
      <c r="DG258" s="7" t="str">
        <f>IF(Y258&lt;AV258,"Oversold",IF(Y258&lt;AT258,"Bearish Momentum",IF(Y258&lt;AR258,"Flat Momentum","-----")))</f>
        <v>Flat Momentum</v>
      </c>
      <c r="DH258" s="7" t="str">
        <f>IF(AND(DF258="Overbought",AD258=2),"Culminated Thrust","-----")</f>
        <v>-----</v>
      </c>
      <c r="DI258" s="7" t="str">
        <f>IF(AND(DG258="Oversold",AD258=5),"Culminated Thrust","-----")</f>
        <v>-----</v>
      </c>
      <c r="DJ258" s="14">
        <f>(Q258-$D258)/$D258</f>
        <v>5.2804782786915958E-3</v>
      </c>
      <c r="DK258" s="14">
        <f>(R258-$D258)/$D258</f>
        <v>4.5167327934908918E-3</v>
      </c>
      <c r="DL258" s="14">
        <f>(S258-$D258)/$D258</f>
        <v>6.2201752554197067E-3</v>
      </c>
      <c r="DM258" s="14">
        <f>(T258-$D258)/$D258</f>
        <v>-1.1233825997510384E-3</v>
      </c>
      <c r="DN258" s="14">
        <f>(U258-$D258)/$D258</f>
        <v>9.261622466105098E-4</v>
      </c>
      <c r="DO258" s="14">
        <f>(V258-$D258)/$D258</f>
        <v>-2.1017502339574566E-3</v>
      </c>
      <c r="DP258" s="14">
        <f t="shared" si="373"/>
        <v>6.2201752554197067E-3</v>
      </c>
      <c r="DQ258" s="14">
        <f t="shared" si="374"/>
        <v>5.2804782786915958E-3</v>
      </c>
      <c r="DR258" s="14">
        <f t="shared" si="375"/>
        <v>4.5167327934908918E-3</v>
      </c>
      <c r="DS258" s="14">
        <f t="shared" si="376"/>
        <v>9.261622466105098E-4</v>
      </c>
      <c r="DT258" s="14">
        <f t="shared" si="377"/>
        <v>-1.1233825997510384E-3</v>
      </c>
      <c r="DU258" s="14">
        <f t="shared" si="378"/>
        <v>-2.1017502339574566E-3</v>
      </c>
      <c r="DV258" t="str">
        <f>IF($D258&gt;Q258,"SUP","RES")</f>
        <v>RES</v>
      </c>
      <c r="DW258" t="str">
        <f>IF($D258&gt;R258,"SUP","RES")</f>
        <v>RES</v>
      </c>
      <c r="DX258" t="str">
        <f>IF($D258&gt;S258,"SUP","RES")</f>
        <v>RES</v>
      </c>
      <c r="DY258" t="str">
        <f>IF($D258&gt;T258,"SUP","RES")</f>
        <v>SUP</v>
      </c>
      <c r="DZ258" t="str">
        <f>IF($D258&gt;U258,"SUP","RES")</f>
        <v>RES</v>
      </c>
      <c r="EA258" t="str">
        <f>IF($D258&gt;V258,"SUP","RES")</f>
        <v>SUP</v>
      </c>
      <c r="EB258" s="7">
        <f t="shared" si="379"/>
        <v>4</v>
      </c>
      <c r="EC258" s="7">
        <f t="shared" si="380"/>
        <v>2</v>
      </c>
      <c r="ED258" s="13" t="str">
        <f t="shared" si="381"/>
        <v>-----</v>
      </c>
      <c r="EE258" s="13" t="str">
        <f t="shared" si="382"/>
        <v>-----</v>
      </c>
      <c r="EF258" s="7">
        <f>IF(OR(ED258="All Sup",EE258="All Res"),"na",((D258-MIN(Q258:V258))/(MAX(Q258:V258)-MIN(Q258:V258))))</f>
        <v>0.25255576208178204</v>
      </c>
      <c r="EG258">
        <v>1.4999999999999999E-4</v>
      </c>
      <c r="EH258">
        <f>Q258*(1+$EG258)</f>
        <v>5199.9698785</v>
      </c>
      <c r="EI258">
        <f>Q258*(1-$EG258)</f>
        <v>5198.4101215000001</v>
      </c>
      <c r="EJ258">
        <f>R258*(1+$EG258)</f>
        <v>5196.0192860000006</v>
      </c>
      <c r="EK258">
        <f>R258*(1-$EG258)</f>
        <v>5194.4607139999998</v>
      </c>
      <c r="EL258">
        <f>S258*(1+$EG258)</f>
        <v>5204.830607500001</v>
      </c>
      <c r="EM258">
        <f>S258*(1-$EG258)</f>
        <v>5203.2693925000003</v>
      </c>
      <c r="EN258">
        <f>T258*(1+$EG258)</f>
        <v>5166.8449105</v>
      </c>
      <c r="EO258">
        <f>T258*(1-$EG258)</f>
        <v>5165.2950894999994</v>
      </c>
      <c r="EP258">
        <f>U258*(1+$EG258)</f>
        <v>5177.4465005000002</v>
      </c>
      <c r="EQ258">
        <f>U258*(1-$EG258)</f>
        <v>5175.8934995</v>
      </c>
      <c r="ER258">
        <f>V258*(1+$EG258)</f>
        <v>5161.7841515000009</v>
      </c>
      <c r="ES258">
        <f>V258*(1-$EG258)</f>
        <v>5160.2358485000004</v>
      </c>
      <c r="ET258" s="7" t="str">
        <f t="shared" si="383"/>
        <v>-----</v>
      </c>
      <c r="EU258" s="7" t="str">
        <f t="shared" si="384"/>
        <v>-----</v>
      </c>
      <c r="EV258" s="7" t="str">
        <f t="shared" si="385"/>
        <v>-----</v>
      </c>
      <c r="EW258" s="7" t="str">
        <f t="shared" si="386"/>
        <v>-----</v>
      </c>
      <c r="EX258" s="7" t="str">
        <f t="shared" si="387"/>
        <v>-----</v>
      </c>
      <c r="EY258" s="7" t="str">
        <f t="shared" si="388"/>
        <v>-----</v>
      </c>
      <c r="EZ258">
        <f t="shared" si="406"/>
        <v>63</v>
      </c>
      <c r="FA258">
        <f t="shared" si="407"/>
        <v>56</v>
      </c>
      <c r="FB258">
        <f t="shared" si="408"/>
        <v>256</v>
      </c>
      <c r="FC258">
        <f t="shared" si="409"/>
        <v>256</v>
      </c>
      <c r="FD258">
        <f t="shared" si="410"/>
        <v>3</v>
      </c>
      <c r="FE258">
        <f t="shared" si="411"/>
        <v>256</v>
      </c>
      <c r="FF258">
        <f t="shared" si="412"/>
        <v>7</v>
      </c>
      <c r="FG258">
        <f t="shared" si="413"/>
        <v>11</v>
      </c>
      <c r="FH258">
        <f t="shared" si="414"/>
        <v>0</v>
      </c>
      <c r="FI258">
        <f t="shared" si="415"/>
        <v>0</v>
      </c>
      <c r="FJ258">
        <f t="shared" si="416"/>
        <v>2</v>
      </c>
      <c r="FK258">
        <f t="shared" si="417"/>
        <v>0</v>
      </c>
      <c r="FL258" s="7" t="str">
        <f t="shared" si="389"/>
        <v>-----</v>
      </c>
      <c r="FM258" s="7" t="str">
        <f t="shared" si="390"/>
        <v>-----</v>
      </c>
      <c r="FN258" s="7" t="str">
        <f t="shared" si="391"/>
        <v>-----</v>
      </c>
      <c r="FO258" s="7" t="str">
        <f t="shared" si="392"/>
        <v>-----</v>
      </c>
      <c r="FP258" s="7" t="str">
        <f t="shared" si="393"/>
        <v>-----</v>
      </c>
      <c r="FQ258" s="7" t="str">
        <f t="shared" si="394"/>
        <v>-----</v>
      </c>
      <c r="FR258" s="13" t="str">
        <f>IF(FL258="-----","-----",(D258-Q258)/Q258)</f>
        <v>-----</v>
      </c>
      <c r="FS258" s="13" t="str">
        <f>IF(FM258="-----","-----",(Q258-R258)/R258)</f>
        <v>-----</v>
      </c>
      <c r="FT258" s="13" t="str">
        <f>IF(FN258="-----","-----",(R258-S258)/S258)</f>
        <v>-----</v>
      </c>
      <c r="FU258" s="13" t="str">
        <f>IF(FO258="-----","-----",(S258-T258)/T258)</f>
        <v>-----</v>
      </c>
      <c r="FV258" s="13" t="str">
        <f>IF(FP258="-----","-----",(T258-U258)/U258)</f>
        <v>-----</v>
      </c>
      <c r="FW258" s="13" t="str">
        <f>IF(FQ258="-----","-----",(U258-V258)/V258)</f>
        <v>-----</v>
      </c>
      <c r="FX258" s="7" t="str">
        <f t="shared" si="395"/>
        <v>-----</v>
      </c>
      <c r="FY258" s="7" t="str">
        <f t="shared" si="396"/>
        <v>-----</v>
      </c>
      <c r="FZ258" s="7" t="str">
        <f t="shared" si="397"/>
        <v>-----</v>
      </c>
      <c r="GA258" s="7" t="str">
        <f t="shared" si="398"/>
        <v>-----</v>
      </c>
      <c r="GB258" s="7" t="str">
        <f t="shared" si="399"/>
        <v>-----</v>
      </c>
      <c r="GC258" s="7" t="str">
        <f t="shared" si="400"/>
        <v>-----</v>
      </c>
      <c r="GD258" s="7" t="str">
        <f>IF(AND(BG258&gt;AA258,BG257&gt;AA257,BG256&gt;AA256,BG255&gt;AA255,BG254&gt;AA254,BG253&gt;AA253,BG252&gt;AA252,BG251&gt;AA251,BG250&gt;AA250,BG249&gt;AA249,BG248&gt;AA248,BG247&gt;AA247),"Bullish",IF(AND(BG258&lt;AA258,BG257&lt;AA257,BG256&lt;AA256,BG255&lt;AA255,BG254&lt;AA254,BG253&lt;AA253,BG252&lt;AA252,BG251&lt;AA251,BG250&lt;AA250,BG249&lt;AA249,BG248&lt;AA248,BG247&lt;AA247),"Bearish","-----"))</f>
        <v>Bearish</v>
      </c>
      <c r="GE258">
        <f>(Z258-BG258)/BG258</f>
        <v>-9.2702927674338125E-4</v>
      </c>
      <c r="GI258" s="7" t="str">
        <f>IF(Y258&gt;Z258,"Bullish","Bearish")</f>
        <v>Bearish</v>
      </c>
      <c r="GJ258" s="19" t="str">
        <f>IF(AND(D258&gt;Y258,D257&lt;Y257),"TEMA crossover","-----")</f>
        <v>-----</v>
      </c>
      <c r="GK258" s="19" t="str">
        <f>IF(AND(D258&lt;Y258,D257&gt;Y257),"TEMA crossunder","-----")</f>
        <v>-----</v>
      </c>
      <c r="GL258" s="20" t="str">
        <f>IF(GD258="Bearish","YES","-----")</f>
        <v>YES</v>
      </c>
      <c r="GM258" s="20" t="str">
        <f>IF(GH258="Reverse to Bearish","YES","-----")</f>
        <v>-----</v>
      </c>
      <c r="GN258" s="20" t="str">
        <f>IF(AND(GI258="Bullish",GI257="Bullish",GI256="Bullish",GI255="Bullish"),"YES","-----")</f>
        <v>-----</v>
      </c>
      <c r="GO258" s="20" t="str">
        <f>IF(OR(GK258="TEMA crossunder",GK257="TEMA crossunder",GK256="TEMA crossunder",GK255="TEMA crossunder"),"YES","-----")</f>
        <v>YES</v>
      </c>
      <c r="GP258" s="20" t="str">
        <f>IF(GD258="Bullish","YES","-----")</f>
        <v>-----</v>
      </c>
      <c r="GQ258" s="20" t="str">
        <f>IF(GH258="Reverse to Bullish","YES","-----")</f>
        <v>-----</v>
      </c>
      <c r="GR258" s="20" t="str">
        <f>IF(AND(GI258="Bearish",GI257="Bearish",GI256="Bearish",GI255="Bearish"),"YES","-----")</f>
        <v>-----</v>
      </c>
      <c r="GS258" s="20" t="str">
        <f>IF(OR(GJ258="TEMA crossover",GJ257="TEMA crossover",GJ256="TEMA crossover",GJ255="TEMA crossover"),"YES","-----")</f>
        <v>-----</v>
      </c>
      <c r="GT258" s="20" t="str">
        <f t="shared" si="418"/>
        <v>-----</v>
      </c>
      <c r="GU258" s="20" t="str">
        <f t="shared" si="419"/>
        <v>-----</v>
      </c>
      <c r="GV258" s="20" t="str">
        <f t="shared" si="420"/>
        <v>-----</v>
      </c>
      <c r="GW258" s="20" t="str">
        <f t="shared" si="421"/>
        <v>-----</v>
      </c>
      <c r="GX258" s="20" t="str">
        <f t="shared" si="422"/>
        <v>-----</v>
      </c>
      <c r="GY258" s="20" t="str">
        <f t="shared" si="423"/>
        <v>-----</v>
      </c>
      <c r="GZ258" s="7" t="str">
        <f>IF(G258&gt;BH258,"YES","-----")</f>
        <v>-----</v>
      </c>
      <c r="HA258" s="7" t="str">
        <f>IF(F258&lt;BI258,"YES","-----")</f>
        <v>-----</v>
      </c>
      <c r="HB258">
        <f>BH258-BI258</f>
        <v>4.5600000000004002</v>
      </c>
      <c r="HI258">
        <f t="shared" si="401"/>
        <v>-3.730080000000271</v>
      </c>
      <c r="HJ258">
        <f t="shared" si="402"/>
        <v>0.82992000000012922</v>
      </c>
      <c r="HK258" s="7"/>
      <c r="HL258" s="7"/>
      <c r="HM258" s="7"/>
      <c r="HN258" s="7"/>
      <c r="HO258" s="7"/>
      <c r="HP258" s="7"/>
      <c r="HQ258" s="28">
        <f t="shared" si="425"/>
        <v>-0.16449999999986176</v>
      </c>
      <c r="HR258" s="28" t="str">
        <f t="shared" si="403"/>
        <v>Bear</v>
      </c>
      <c r="HS258">
        <f t="shared" si="404"/>
        <v>0.16449999999986176</v>
      </c>
    </row>
    <row r="259" spans="1:227" x14ac:dyDescent="0.55000000000000004">
      <c r="A259">
        <f>Validation!A258</f>
        <v>1772105400</v>
      </c>
      <c r="B259" t="str">
        <f>Price!B258</f>
        <v>XAUUSD</v>
      </c>
      <c r="C259" t="str">
        <f>Price!C258</f>
        <v>M5</v>
      </c>
      <c r="D259">
        <f>Price!D258</f>
        <v>5173.38</v>
      </c>
      <c r="E259">
        <f>Price!E258</f>
        <v>5171.88</v>
      </c>
      <c r="F259">
        <f>Price!F258</f>
        <v>5174.12</v>
      </c>
      <c r="G259">
        <f>Price!G258</f>
        <v>5171.76</v>
      </c>
      <c r="H259">
        <f>Price!H258</f>
        <v>287</v>
      </c>
      <c r="I259">
        <f>Diagonals!E258</f>
        <v>5193.1099999999997</v>
      </c>
      <c r="J259">
        <f>Diagonals!F258</f>
        <v>0</v>
      </c>
      <c r="K259">
        <f>Diagonals!G258</f>
        <v>0</v>
      </c>
      <c r="L259">
        <f>Diagonals!H258</f>
        <v>5157.0600000000004</v>
      </c>
      <c r="M259">
        <f>Diagonals!I258</f>
        <v>0</v>
      </c>
      <c r="N259">
        <f>Diagonals!J258</f>
        <v>0</v>
      </c>
      <c r="O259">
        <f>Diagonals!K258</f>
        <v>0</v>
      </c>
      <c r="P259">
        <f>Diagonals!L258</f>
        <v>0</v>
      </c>
      <c r="Q259">
        <f>Trendlines!E258</f>
        <v>5199.1899999999996</v>
      </c>
      <c r="R259">
        <f>Trendlines!F258</f>
        <v>5195.22</v>
      </c>
      <c r="S259">
        <f>Trendlines!G258</f>
        <v>5204.03</v>
      </c>
      <c r="T259">
        <f>Trendlines!H258</f>
        <v>5166.1499999999996</v>
      </c>
      <c r="U259">
        <f>Trendlines!I258</f>
        <v>5176.6899999999996</v>
      </c>
      <c r="V259">
        <f>Trendlines!J258</f>
        <v>5161.05</v>
      </c>
      <c r="W259">
        <f>Trendlines!K258</f>
        <v>0</v>
      </c>
      <c r="X259">
        <f>Trendlines!L258</f>
        <v>0</v>
      </c>
      <c r="Y259">
        <f>Tema_Hrma_Smma!E258</f>
        <v>5172.8900000000003</v>
      </c>
      <c r="Z259">
        <f>Tema_Hrma_Smma!F258</f>
        <v>5172.7700000000004</v>
      </c>
      <c r="AA259">
        <f>Tema_Hrma_Smma!G258</f>
        <v>5182.1000000000004</v>
      </c>
      <c r="AB259">
        <f>ZScore!H258</f>
        <v>1</v>
      </c>
      <c r="AC259">
        <f>ZScore!I258</f>
        <v>0.51763999999999999</v>
      </c>
      <c r="AD259">
        <f>ZScore!J258</f>
        <v>0</v>
      </c>
      <c r="AE259">
        <f>HA!E258</f>
        <v>5173.47</v>
      </c>
      <c r="AF259">
        <f>HA!F258</f>
        <v>5174.12</v>
      </c>
      <c r="AG259">
        <f>HA!G258</f>
        <v>5171.76</v>
      </c>
      <c r="AH259">
        <f>HA!H258</f>
        <v>5172.78</v>
      </c>
      <c r="AI259">
        <f>HA!I258</f>
        <v>-1</v>
      </c>
      <c r="AJ259">
        <f>HA!J258</f>
        <v>0.69</v>
      </c>
      <c r="AK259">
        <f>HA!K258</f>
        <v>-0.81998000000000004</v>
      </c>
      <c r="AL259">
        <f>HA!L258</f>
        <v>-4</v>
      </c>
      <c r="AM259">
        <f>KC!E258</f>
        <v>5200.6724899999999</v>
      </c>
      <c r="AN259">
        <f>KC!F258</f>
        <v>5195.0144</v>
      </c>
      <c r="AO259">
        <f>KC!G258</f>
        <v>5189.3563100000001</v>
      </c>
      <c r="AP259">
        <f>KC!H258</f>
        <v>5183.69823</v>
      </c>
      <c r="AQ259">
        <f>KC!I258</f>
        <v>5178.0401400000001</v>
      </c>
      <c r="AR259">
        <f>KC!J258</f>
        <v>5173.3391600000004</v>
      </c>
      <c r="AS259">
        <f>KC!K258</f>
        <v>5167.6810699999996</v>
      </c>
      <c r="AT259">
        <f>KC!L258</f>
        <v>5162.0229799999997</v>
      </c>
      <c r="AU259">
        <f>KC!M258</f>
        <v>5156.3648999999996</v>
      </c>
      <c r="AV259">
        <f>KC!N258</f>
        <v>5150.7068099999997</v>
      </c>
      <c r="AW259">
        <f>SR_Levels!E258</f>
        <v>5161.8900000000003</v>
      </c>
      <c r="AX259">
        <f>SR_Levels!F258</f>
        <v>5135.8500000000004</v>
      </c>
      <c r="AY259">
        <f>SR_Levels!G258</f>
        <v>0</v>
      </c>
      <c r="AZ259">
        <f>SR_Levels!H258</f>
        <v>0</v>
      </c>
      <c r="BA259">
        <f>SR_Levels!I258</f>
        <v>5178.6000000000004</v>
      </c>
      <c r="BB259">
        <f>SR_Levels!J258</f>
        <v>5193.3500000000004</v>
      </c>
      <c r="BC259">
        <f>SR_Levels!K258</f>
        <v>5205.3100000000004</v>
      </c>
      <c r="BD259">
        <f>SR_Levels!L258</f>
        <v>0</v>
      </c>
      <c r="BE259">
        <f>ZigZag!E258</f>
        <v>0</v>
      </c>
      <c r="BF259">
        <f>ZigZag!F258</f>
        <v>0</v>
      </c>
      <c r="BG259">
        <f>ZigZag!G258</f>
        <v>5177.5</v>
      </c>
      <c r="BH259">
        <f>Dual_Tema!E258</f>
        <v>5174.74</v>
      </c>
      <c r="BI259">
        <f>Dual_Tema!F258</f>
        <v>5171.3100000000004</v>
      </c>
      <c r="BJ259">
        <f>Pinbar!E258</f>
        <v>0</v>
      </c>
      <c r="BK259">
        <f>SSA!E258</f>
        <v>5173.7116800000003</v>
      </c>
      <c r="BL259">
        <f>SSA!F258</f>
        <v>5174.3031300000002</v>
      </c>
      <c r="BN259" t="str">
        <f t="shared" si="424"/>
        <v>Green Candle</v>
      </c>
      <c r="BO259" s="34">
        <f t="shared" si="426"/>
        <v>-8.6976185920240034E-5</v>
      </c>
      <c r="BP259" s="34">
        <f t="shared" si="428"/>
        <v>-7.0696768809974664E-4</v>
      </c>
      <c r="BQ259" s="34">
        <f t="shared" si="436"/>
        <v>-3.1081932590938388E-3</v>
      </c>
      <c r="BR259" s="34">
        <f t="shared" si="438"/>
        <v>-1.5921630838172662E-3</v>
      </c>
      <c r="BS259" s="35">
        <f t="shared" si="427"/>
        <v>-1.449655635188396E-5</v>
      </c>
      <c r="BT259" s="35">
        <f t="shared" si="429"/>
        <v>-5.8933072344946602E-5</v>
      </c>
      <c r="BU259" s="35">
        <f t="shared" si="437"/>
        <v>-1.7293136367169115E-4</v>
      </c>
      <c r="BV259" s="35">
        <f t="shared" si="439"/>
        <v>-6.6390792802017984E-5</v>
      </c>
      <c r="BW259" s="27">
        <v>96</v>
      </c>
      <c r="BX259">
        <f>F259-G259</f>
        <v>2.3599999999996726</v>
      </c>
      <c r="BY259">
        <f>ABS(F259-D258)</f>
        <v>2.2399999999997817</v>
      </c>
      <c r="BZ259">
        <f>ABS(G259-D258)</f>
        <v>0.11999999999989086</v>
      </c>
      <c r="CA259">
        <f t="shared" si="405"/>
        <v>2.3599999999996726</v>
      </c>
      <c r="CB259">
        <f t="shared" si="430"/>
        <v>4.9821428571428568</v>
      </c>
      <c r="CC259">
        <f t="shared" si="433"/>
        <v>4.6700648218106204</v>
      </c>
      <c r="CD259">
        <f t="shared" si="431"/>
        <v>0.31207803533223633</v>
      </c>
      <c r="CE259">
        <f t="shared" si="434"/>
        <v>1</v>
      </c>
      <c r="CF259">
        <f t="shared" si="435"/>
        <v>4</v>
      </c>
      <c r="CG259" s="7" t="str">
        <f t="shared" si="432"/>
        <v>-----</v>
      </c>
      <c r="CH259" s="21"/>
      <c r="CI259" s="21"/>
      <c r="CJ259" s="21"/>
      <c r="CK259" s="21"/>
      <c r="CL259" s="21"/>
      <c r="CM259" s="21"/>
      <c r="CZ259" s="7" t="str">
        <f>IF(AND(D259&gt;BH259,D259&gt;E259),"Bullish Trigger","-----")</f>
        <v>-----</v>
      </c>
      <c r="DA259" s="7" t="str">
        <f>IF(AND(D259&lt;BI259,D259&lt;E259),"Bearish Trigger","-----")</f>
        <v>-----</v>
      </c>
      <c r="DB259" s="13" t="str">
        <f>IF(AND(W259=BE259,W259&gt;0,BE259&gt;0),"Important High","------")</f>
        <v>------</v>
      </c>
      <c r="DC259" s="13" t="str">
        <f>IF(AND(X259=BF259,X259&gt;0,BF259&gt;0),"Important Low","------")</f>
        <v>------</v>
      </c>
      <c r="DD259" s="7" t="str">
        <f>IF(AND(DB259="Important High",DC259="-----",BJ259=1),"Imp High Rej","-----")</f>
        <v>-----</v>
      </c>
      <c r="DE259" s="7" t="str">
        <f>IF(AND(DB259="-----",DC259="Important Low",BJ259=1),"Imp Low Rej","-----")</f>
        <v>-----</v>
      </c>
      <c r="DF259" s="7" t="str">
        <f>IF(Y259&gt;AM259,"Overbought",IF(Y259&gt;AO259,"Bullish Momentum",IF(Y259&gt;AQ259,"Flat Momentum","-----")))</f>
        <v>-----</v>
      </c>
      <c r="DG259" s="7" t="str">
        <f>IF(Y259&lt;AV259,"Oversold",IF(Y259&lt;AT259,"Bearish Momentum",IF(Y259&lt;AR259,"Flat Momentum","-----")))</f>
        <v>Flat Momentum</v>
      </c>
      <c r="DH259" s="7" t="str">
        <f>IF(AND(DF259="Overbought",AD259=2),"Culminated Thrust","-----")</f>
        <v>-----</v>
      </c>
      <c r="DI259" s="7" t="str">
        <f>IF(AND(DG259="Oversold",AD259=5),"Culminated Thrust","-----")</f>
        <v>-----</v>
      </c>
      <c r="DJ259" s="14">
        <f>(Q259-$D259)/$D259</f>
        <v>4.9890013878739802E-3</v>
      </c>
      <c r="DK259" s="14">
        <f>(R259-$D259)/$D259</f>
        <v>4.2216114029899497E-3</v>
      </c>
      <c r="DL259" s="14">
        <f>(S259-$D259)/$D259</f>
        <v>5.92455995886628E-3</v>
      </c>
      <c r="DM259" s="14">
        <f>(T259-$D259)/$D259</f>
        <v>-1.3975389397261507E-3</v>
      </c>
      <c r="DN259" s="14">
        <f>(U259-$D259)/$D259</f>
        <v>6.3981381611238506E-4</v>
      </c>
      <c r="DO259" s="14">
        <f>(V259-$D259)/$D259</f>
        <v>-2.3833547893253398E-3</v>
      </c>
      <c r="DP259" s="14">
        <f t="shared" si="373"/>
        <v>5.92455995886628E-3</v>
      </c>
      <c r="DQ259" s="14">
        <f t="shared" si="374"/>
        <v>4.9890013878739802E-3</v>
      </c>
      <c r="DR259" s="14">
        <f t="shared" si="375"/>
        <v>4.2216114029899497E-3</v>
      </c>
      <c r="DS259" s="14">
        <f t="shared" si="376"/>
        <v>6.3981381611238506E-4</v>
      </c>
      <c r="DT259" s="14">
        <f t="shared" si="377"/>
        <v>-1.3975389397261507E-3</v>
      </c>
      <c r="DU259" s="14">
        <f t="shared" si="378"/>
        <v>-2.3833547893253398E-3</v>
      </c>
      <c r="DV259" t="str">
        <f>IF($D259&gt;Q259,"SUP","RES")</f>
        <v>RES</v>
      </c>
      <c r="DW259" t="str">
        <f>IF($D259&gt;R259,"SUP","RES")</f>
        <v>RES</v>
      </c>
      <c r="DX259" t="str">
        <f>IF($D259&gt;S259,"SUP","RES")</f>
        <v>RES</v>
      </c>
      <c r="DY259" t="str">
        <f>IF($D259&gt;T259,"SUP","RES")</f>
        <v>SUP</v>
      </c>
      <c r="DZ259" t="str">
        <f>IF($D259&gt;U259,"SUP","RES")</f>
        <v>RES</v>
      </c>
      <c r="EA259" t="str">
        <f>IF($D259&gt;V259,"SUP","RES")</f>
        <v>SUP</v>
      </c>
      <c r="EB259" s="7">
        <f t="shared" si="379"/>
        <v>4</v>
      </c>
      <c r="EC259" s="7">
        <f t="shared" si="380"/>
        <v>2</v>
      </c>
      <c r="ED259" s="13" t="str">
        <f t="shared" si="381"/>
        <v>-----</v>
      </c>
      <c r="EE259" s="13" t="str">
        <f t="shared" si="382"/>
        <v>-----</v>
      </c>
      <c r="EF259" s="7">
        <f>IF(OR(ED259="All Sup",EE259="All Res"),"na",((D259-MIN(Q259:V259))/(MAX(Q259:V259)-MIN(Q259:V259))))</f>
        <v>0.28687761749651125</v>
      </c>
      <c r="EG259">
        <v>1.4999999999999999E-4</v>
      </c>
      <c r="EH259">
        <f>Q259*(1+$EG259)</f>
        <v>5199.9698785</v>
      </c>
      <c r="EI259">
        <f>Q259*(1-$EG259)</f>
        <v>5198.4101215000001</v>
      </c>
      <c r="EJ259">
        <f>R259*(1+$EG259)</f>
        <v>5195.999283000001</v>
      </c>
      <c r="EK259">
        <f>R259*(1-$EG259)</f>
        <v>5194.4407170000004</v>
      </c>
      <c r="EL259">
        <f>S259*(1+$EG259)</f>
        <v>5204.8106045000004</v>
      </c>
      <c r="EM259">
        <f>S259*(1-$EG259)</f>
        <v>5203.2493955</v>
      </c>
      <c r="EN259">
        <f>T259*(1+$EG259)</f>
        <v>5166.9249225000003</v>
      </c>
      <c r="EO259">
        <f>T259*(1-$EG259)</f>
        <v>5165.3750774999999</v>
      </c>
      <c r="EP259">
        <f>U259*(1+$EG259)</f>
        <v>5177.4665034999998</v>
      </c>
      <c r="EQ259">
        <f>U259*(1-$EG259)</f>
        <v>5175.9134964999994</v>
      </c>
      <c r="ER259">
        <f>V259*(1+$EG259)</f>
        <v>5161.8241575000011</v>
      </c>
      <c r="ES259">
        <f>V259*(1-$EG259)</f>
        <v>5160.2758425000002</v>
      </c>
      <c r="ET259" s="7" t="str">
        <f t="shared" si="383"/>
        <v>-----</v>
      </c>
      <c r="EU259" s="7" t="str">
        <f t="shared" si="384"/>
        <v>-----</v>
      </c>
      <c r="EV259" s="7" t="str">
        <f t="shared" si="385"/>
        <v>-----</v>
      </c>
      <c r="EW259" s="7" t="str">
        <f t="shared" si="386"/>
        <v>-----</v>
      </c>
      <c r="EX259" s="7" t="str">
        <f t="shared" si="387"/>
        <v>-----</v>
      </c>
      <c r="EY259" s="7" t="str">
        <f t="shared" si="388"/>
        <v>-----</v>
      </c>
      <c r="EZ259">
        <f t="shared" si="406"/>
        <v>64</v>
      </c>
      <c r="FA259">
        <f t="shared" si="407"/>
        <v>57</v>
      </c>
      <c r="FB259">
        <f t="shared" si="408"/>
        <v>257</v>
      </c>
      <c r="FC259">
        <f t="shared" si="409"/>
        <v>257</v>
      </c>
      <c r="FD259">
        <f t="shared" si="410"/>
        <v>4</v>
      </c>
      <c r="FE259">
        <f t="shared" si="411"/>
        <v>257</v>
      </c>
      <c r="FF259">
        <f t="shared" si="412"/>
        <v>7</v>
      </c>
      <c r="FG259">
        <f t="shared" si="413"/>
        <v>11</v>
      </c>
      <c r="FH259">
        <f t="shared" si="414"/>
        <v>0</v>
      </c>
      <c r="FI259">
        <f t="shared" si="415"/>
        <v>0</v>
      </c>
      <c r="FJ259">
        <f t="shared" si="416"/>
        <v>2</v>
      </c>
      <c r="FK259">
        <f t="shared" si="417"/>
        <v>0</v>
      </c>
      <c r="FL259" s="7" t="str">
        <f t="shared" si="389"/>
        <v>-----</v>
      </c>
      <c r="FM259" s="7" t="str">
        <f t="shared" si="390"/>
        <v>-----</v>
      </c>
      <c r="FN259" s="7" t="str">
        <f t="shared" si="391"/>
        <v>-----</v>
      </c>
      <c r="FO259" s="7" t="str">
        <f t="shared" si="392"/>
        <v>-----</v>
      </c>
      <c r="FP259" s="7" t="str">
        <f t="shared" si="393"/>
        <v>-----</v>
      </c>
      <c r="FQ259" s="7" t="str">
        <f t="shared" si="394"/>
        <v>-----</v>
      </c>
      <c r="FR259" s="13" t="str">
        <f>IF(FL259="-----","-----",(D259-Q259)/Q259)</f>
        <v>-----</v>
      </c>
      <c r="FS259" s="13" t="str">
        <f>IF(FM259="-----","-----",(Q259-R259)/R259)</f>
        <v>-----</v>
      </c>
      <c r="FT259" s="13" t="str">
        <f>IF(FN259="-----","-----",(R259-S259)/S259)</f>
        <v>-----</v>
      </c>
      <c r="FU259" s="13" t="str">
        <f>IF(FO259="-----","-----",(S259-T259)/T259)</f>
        <v>-----</v>
      </c>
      <c r="FV259" s="13" t="str">
        <f>IF(FP259="-----","-----",(T259-U259)/U259)</f>
        <v>-----</v>
      </c>
      <c r="FW259" s="13" t="str">
        <f>IF(FQ259="-----","-----",(U259-V259)/V259)</f>
        <v>-----</v>
      </c>
      <c r="FX259" s="7" t="str">
        <f t="shared" si="395"/>
        <v>-----</v>
      </c>
      <c r="FY259" s="7" t="str">
        <f t="shared" si="396"/>
        <v>-----</v>
      </c>
      <c r="FZ259" s="7" t="str">
        <f t="shared" si="397"/>
        <v>-----</v>
      </c>
      <c r="GA259" s="7" t="str">
        <f t="shared" si="398"/>
        <v>-----</v>
      </c>
      <c r="GB259" s="7" t="str">
        <f t="shared" si="399"/>
        <v>-----</v>
      </c>
      <c r="GC259" s="7" t="str">
        <f t="shared" si="400"/>
        <v>-----</v>
      </c>
      <c r="GD259" s="7" t="str">
        <f>IF(AND(BG259&gt;AA259,BG258&gt;AA258,BG257&gt;AA257,BG256&gt;AA256,BG255&gt;AA255,BG254&gt;AA254,BG253&gt;AA253,BG252&gt;AA252,BG251&gt;AA251,BG250&gt;AA250,BG249&gt;AA249,BG248&gt;AA248),"Bullish",IF(AND(BG259&lt;AA259,BG258&lt;AA258,BG257&lt;AA257,BG256&lt;AA256,BG255&lt;AA255,BG254&lt;AA254,BG253&lt;AA253,BG252&lt;AA252,BG251&lt;AA251,BG250&lt;AA250,BG249&lt;AA249,BG248&lt;AA248),"Bearish","-----"))</f>
        <v>Bearish</v>
      </c>
      <c r="GE259">
        <f>(Z259-BG259)/BG259</f>
        <v>-9.1356832448084282E-4</v>
      </c>
      <c r="GI259" s="7" t="str">
        <f>IF(Y259&gt;Z259,"Bullish","Bearish")</f>
        <v>Bullish</v>
      </c>
      <c r="GJ259" s="19" t="str">
        <f>IF(AND(D259&gt;Y259,D258&lt;Y258),"TEMA crossover","-----")</f>
        <v>TEMA crossover</v>
      </c>
      <c r="GK259" s="19" t="str">
        <f>IF(AND(D259&lt;Y259,D258&gt;Y258),"TEMA crossunder","-----")</f>
        <v>-----</v>
      </c>
      <c r="GL259" s="20" t="str">
        <f>IF(GD259="Bearish","YES","-----")</f>
        <v>YES</v>
      </c>
      <c r="GM259" s="20" t="str">
        <f>IF(GH259="Reverse to Bearish","YES","-----")</f>
        <v>-----</v>
      </c>
      <c r="GN259" s="20" t="str">
        <f>IF(AND(GI259="Bullish",GI258="Bullish",GI257="Bullish",GI256="Bullish"),"YES","-----")</f>
        <v>-----</v>
      </c>
      <c r="GO259" s="20" t="str">
        <f>IF(OR(GK259="TEMA crossunder",GK258="TEMA crossunder",GK257="TEMA crossunder",GK256="TEMA crossunder"),"YES","-----")</f>
        <v>YES</v>
      </c>
      <c r="GP259" s="20" t="str">
        <f>IF(GD259="Bullish","YES","-----")</f>
        <v>-----</v>
      </c>
      <c r="GQ259" s="20" t="str">
        <f>IF(GH259="Reverse to Bullish","YES","-----")</f>
        <v>-----</v>
      </c>
      <c r="GR259" s="20" t="str">
        <f>IF(AND(GI259="Bearish",GI258="Bearish",GI257="Bearish",GI256="Bearish"),"YES","-----")</f>
        <v>-----</v>
      </c>
      <c r="GS259" s="20" t="str">
        <f>IF(OR(GJ259="TEMA crossover",GJ258="TEMA crossover",GJ257="TEMA crossover",GJ256="TEMA crossover"),"YES","-----")</f>
        <v>YES</v>
      </c>
      <c r="GT259" s="20" t="str">
        <f t="shared" si="418"/>
        <v>-----</v>
      </c>
      <c r="GU259" s="20" t="str">
        <f t="shared" si="419"/>
        <v>-----</v>
      </c>
      <c r="GV259" s="20" t="str">
        <f t="shared" si="420"/>
        <v>-----</v>
      </c>
      <c r="GW259" s="20" t="str">
        <f t="shared" si="421"/>
        <v>-----</v>
      </c>
      <c r="GX259" s="20" t="str">
        <f t="shared" si="422"/>
        <v>-----</v>
      </c>
      <c r="GY259" s="20" t="str">
        <f t="shared" si="423"/>
        <v>-----</v>
      </c>
      <c r="GZ259" s="7" t="str">
        <f>IF(G259&gt;BH259,"YES","-----")</f>
        <v>-----</v>
      </c>
      <c r="HA259" s="7" t="str">
        <f>IF(F259&lt;BI259,"YES","-----")</f>
        <v>-----</v>
      </c>
      <c r="HB259">
        <f>BH259-BI259</f>
        <v>3.4299999999993815</v>
      </c>
      <c r="HI259">
        <f t="shared" si="401"/>
        <v>-2.4016799999999421</v>
      </c>
      <c r="HJ259">
        <f t="shared" si="402"/>
        <v>1.0283199999994395</v>
      </c>
      <c r="HK259" s="7"/>
      <c r="HL259" s="7"/>
      <c r="HM259" s="7"/>
      <c r="HN259" s="7"/>
      <c r="HO259" s="7"/>
      <c r="HP259" s="7"/>
      <c r="HQ259" s="28">
        <f t="shared" si="425"/>
        <v>-0.59144999999989523</v>
      </c>
      <c r="HR259" s="28" t="str">
        <f t="shared" si="403"/>
        <v>Bear</v>
      </c>
      <c r="HS259">
        <f t="shared" si="404"/>
        <v>0.59144999999989523</v>
      </c>
    </row>
    <row r="260" spans="1:227" x14ac:dyDescent="0.55000000000000004">
      <c r="A260">
        <f>Validation!A259</f>
        <v>1772105700</v>
      </c>
      <c r="B260" t="str">
        <f>Price!B259</f>
        <v>XAUUSD</v>
      </c>
      <c r="C260" t="str">
        <f>Price!C259</f>
        <v>M5</v>
      </c>
      <c r="D260">
        <f>Price!D259</f>
        <v>5173.54</v>
      </c>
      <c r="E260">
        <f>Price!E259</f>
        <v>5173.38</v>
      </c>
      <c r="F260">
        <f>Price!F259</f>
        <v>5175.49</v>
      </c>
      <c r="G260">
        <f>Price!G259</f>
        <v>5172.4399999999996</v>
      </c>
      <c r="H260">
        <f>Price!H259</f>
        <v>315</v>
      </c>
      <c r="I260">
        <f>Diagonals!E259</f>
        <v>5193.29</v>
      </c>
      <c r="J260">
        <f>Diagonals!F259</f>
        <v>0</v>
      </c>
      <c r="K260">
        <f>Diagonals!G259</f>
        <v>0</v>
      </c>
      <c r="L260">
        <f>Diagonals!H259</f>
        <v>5156.7299999999996</v>
      </c>
      <c r="M260">
        <f>Diagonals!I259</f>
        <v>0</v>
      </c>
      <c r="N260">
        <f>Diagonals!J259</f>
        <v>0</v>
      </c>
      <c r="O260">
        <f>Diagonals!K259</f>
        <v>0</v>
      </c>
      <c r="P260">
        <f>Diagonals!L259</f>
        <v>0</v>
      </c>
      <c r="Q260">
        <f>Trendlines!E259</f>
        <v>5199.2</v>
      </c>
      <c r="R260">
        <f>Trendlines!F259</f>
        <v>5195.1899999999996</v>
      </c>
      <c r="S260">
        <f>Trendlines!G259</f>
        <v>5204.01</v>
      </c>
      <c r="T260">
        <f>Trendlines!H259</f>
        <v>5166.22</v>
      </c>
      <c r="U260">
        <f>Trendlines!I259</f>
        <v>5176.71</v>
      </c>
      <c r="V260">
        <f>Trendlines!J259</f>
        <v>5161.09</v>
      </c>
      <c r="W260">
        <f>Trendlines!K259</f>
        <v>0</v>
      </c>
      <c r="X260">
        <f>Trendlines!L259</f>
        <v>0</v>
      </c>
      <c r="Y260">
        <f>Tema_Hrma_Smma!E259</f>
        <v>5173.2299999999996</v>
      </c>
      <c r="Z260">
        <f>Tema_Hrma_Smma!F259</f>
        <v>5172.6400000000003</v>
      </c>
      <c r="AA260">
        <f>Tema_Hrma_Smma!G259</f>
        <v>5181.8599999999997</v>
      </c>
      <c r="AB260">
        <f>ZScore!H259</f>
        <v>1</v>
      </c>
      <c r="AC260">
        <f>ZScore!I259</f>
        <v>1.00936</v>
      </c>
      <c r="AD260">
        <f>ZScore!J259</f>
        <v>0</v>
      </c>
      <c r="AE260">
        <f>HA!E259</f>
        <v>5173.13</v>
      </c>
      <c r="AF260">
        <f>HA!F259</f>
        <v>5175.49</v>
      </c>
      <c r="AG260">
        <f>HA!G259</f>
        <v>5172.4399999999996</v>
      </c>
      <c r="AH260">
        <f>HA!H259</f>
        <v>5173.71</v>
      </c>
      <c r="AI260">
        <f>HA!I259</f>
        <v>1</v>
      </c>
      <c r="AJ260">
        <f>HA!J259</f>
        <v>0.57999999999999996</v>
      </c>
      <c r="AK260">
        <f>HA!K259</f>
        <v>-0.86321000000000003</v>
      </c>
      <c r="AL260">
        <f>HA!L259</f>
        <v>1</v>
      </c>
      <c r="AM260">
        <f>KC!E259</f>
        <v>5200.1271100000004</v>
      </c>
      <c r="AN260">
        <f>KC!F259</f>
        <v>5194.4949500000002</v>
      </c>
      <c r="AO260">
        <f>KC!G259</f>
        <v>5188.8627900000001</v>
      </c>
      <c r="AP260">
        <f>KC!H259</f>
        <v>5183.2306200000003</v>
      </c>
      <c r="AQ260">
        <f>KC!I259</f>
        <v>5177.5984600000002</v>
      </c>
      <c r="AR260">
        <f>KC!J259</f>
        <v>5172.9884000000002</v>
      </c>
      <c r="AS260">
        <f>KC!K259</f>
        <v>5167.3562400000001</v>
      </c>
      <c r="AT260">
        <f>KC!L259</f>
        <v>5161.72408</v>
      </c>
      <c r="AU260">
        <f>KC!M259</f>
        <v>5156.0919199999998</v>
      </c>
      <c r="AV260">
        <f>KC!N259</f>
        <v>5150.4597599999997</v>
      </c>
      <c r="AW260">
        <f>SR_Levels!E259</f>
        <v>5161.8900000000003</v>
      </c>
      <c r="AX260">
        <f>SR_Levels!F259</f>
        <v>5135.8500000000004</v>
      </c>
      <c r="AY260">
        <f>SR_Levels!G259</f>
        <v>0</v>
      </c>
      <c r="AZ260">
        <f>SR_Levels!H259</f>
        <v>0</v>
      </c>
      <c r="BA260">
        <f>SR_Levels!I259</f>
        <v>5178.6000000000004</v>
      </c>
      <c r="BB260">
        <f>SR_Levels!J259</f>
        <v>5193.3500000000004</v>
      </c>
      <c r="BC260">
        <f>SR_Levels!K259</f>
        <v>5205.3100000000004</v>
      </c>
      <c r="BD260">
        <f>SR_Levels!L259</f>
        <v>0</v>
      </c>
      <c r="BE260">
        <f>ZigZag!E259</f>
        <v>0</v>
      </c>
      <c r="BF260">
        <f>ZigZag!F259</f>
        <v>0</v>
      </c>
      <c r="BG260">
        <f>ZigZag!G259</f>
        <v>5177.2299999999996</v>
      </c>
      <c r="BH260">
        <f>Dual_Tema!E259</f>
        <v>5174.93</v>
      </c>
      <c r="BI260">
        <f>Dual_Tema!F259</f>
        <v>5171.87</v>
      </c>
      <c r="BJ260">
        <f>Pinbar!E259</f>
        <v>0</v>
      </c>
      <c r="BK260">
        <f>SSA!E259</f>
        <v>5172.2355399999997</v>
      </c>
      <c r="BL260">
        <f>SSA!F259</f>
        <v>5173.2693399999998</v>
      </c>
      <c r="BN260" t="str">
        <f t="shared" si="424"/>
        <v>Green Candle</v>
      </c>
      <c r="BO260" s="34">
        <f t="shared" si="426"/>
        <v>-7.3203755603756804E-4</v>
      </c>
      <c r="BP260" s="34">
        <f t="shared" si="428"/>
        <v>-4.926498573247784E-4</v>
      </c>
      <c r="BQ260" s="34">
        <f t="shared" si="436"/>
        <v>-2.8736906012392094E-3</v>
      </c>
      <c r="BR260" s="34">
        <f t="shared" si="438"/>
        <v>-1.8829703084907168E-3</v>
      </c>
      <c r="BS260" s="35">
        <f t="shared" si="427"/>
        <v>-1.2204348981437185E-4</v>
      </c>
      <c r="BT260" s="35">
        <f t="shared" si="429"/>
        <v>-4.1063427635767979E-5</v>
      </c>
      <c r="BU260" s="35">
        <f t="shared" si="437"/>
        <v>-1.5986652984922856E-4</v>
      </c>
      <c r="BV260" s="35">
        <f t="shared" si="439"/>
        <v>-7.8527971752229142E-5</v>
      </c>
      <c r="BW260" s="27">
        <v>96</v>
      </c>
      <c r="BX260">
        <f>F260-G260</f>
        <v>3.0500000000001819</v>
      </c>
      <c r="BY260">
        <f>ABS(F260-D259)</f>
        <v>2.1099999999996726</v>
      </c>
      <c r="BZ260">
        <f>ABS(G260-D259)</f>
        <v>0.94000000000050932</v>
      </c>
      <c r="CA260">
        <f t="shared" si="405"/>
        <v>3.0500000000001819</v>
      </c>
      <c r="CB260">
        <f t="shared" si="430"/>
        <v>4.7607142857142595</v>
      </c>
      <c r="CC260">
        <f t="shared" si="433"/>
        <v>4.5543459059670175</v>
      </c>
      <c r="CD260">
        <f t="shared" si="431"/>
        <v>0.20636837974724198</v>
      </c>
      <c r="CE260">
        <f t="shared" si="434"/>
        <v>1</v>
      </c>
      <c r="CF260">
        <f t="shared" si="435"/>
        <v>5</v>
      </c>
      <c r="CG260" s="7" t="str">
        <f t="shared" si="432"/>
        <v>-----</v>
      </c>
      <c r="CH260" s="21"/>
      <c r="CI260" s="21"/>
      <c r="CJ260" s="21"/>
      <c r="CK260" s="21"/>
      <c r="CL260" s="21"/>
      <c r="CM260" s="21"/>
      <c r="CZ260" s="7" t="str">
        <f>IF(AND(D260&gt;BH260,D260&gt;E260),"Bullish Trigger","-----")</f>
        <v>-----</v>
      </c>
      <c r="DA260" s="7" t="str">
        <f>IF(AND(D260&lt;BI260,D260&lt;E260),"Bearish Trigger","-----")</f>
        <v>-----</v>
      </c>
      <c r="DB260" s="13" t="str">
        <f>IF(AND(W260=BE260,W260&gt;0,BE260&gt;0),"Important High","------")</f>
        <v>------</v>
      </c>
      <c r="DC260" s="13" t="str">
        <f>IF(AND(X260=BF260,X260&gt;0,BF260&gt;0),"Important Low","------")</f>
        <v>------</v>
      </c>
      <c r="DD260" s="7" t="str">
        <f>IF(AND(DB260="Important High",DC260="-----",BJ260=1),"Imp High Rej","-----")</f>
        <v>-----</v>
      </c>
      <c r="DE260" s="7" t="str">
        <f>IF(AND(DB260="-----",DC260="Important Low",BJ260=1),"Imp Low Rej","-----")</f>
        <v>-----</v>
      </c>
      <c r="DF260" s="7" t="str">
        <f>IF(Y260&gt;AM260,"Overbought",IF(Y260&gt;AO260,"Bullish Momentum",IF(Y260&gt;AQ260,"Flat Momentum","-----")))</f>
        <v>-----</v>
      </c>
      <c r="DG260" s="7" t="str">
        <f>IF(Y260&lt;AV260,"Oversold",IF(Y260&lt;AT260,"Bearish Momentum",IF(Y260&lt;AR260,"Flat Momentum","-----")))</f>
        <v>-----</v>
      </c>
      <c r="DH260" s="7" t="str">
        <f>IF(AND(DF260="Overbought",AD260=2),"Culminated Thrust","-----")</f>
        <v>-----</v>
      </c>
      <c r="DI260" s="7" t="str">
        <f>IF(AND(DG260="Oversold",AD260=5),"Culminated Thrust","-----")</f>
        <v>-----</v>
      </c>
      <c r="DJ260" s="14">
        <f>(Q260-$D260)/$D260</f>
        <v>4.9598534079179548E-3</v>
      </c>
      <c r="DK260" s="14">
        <f>(R260-$D260)/$D260</f>
        <v>4.1847555059011119E-3</v>
      </c>
      <c r="DL260" s="14">
        <f>(S260-$D260)/$D260</f>
        <v>5.8895843078434216E-3</v>
      </c>
      <c r="DM260" s="14">
        <f>(T260-$D260)/$D260</f>
        <v>-1.4148919308635303E-3</v>
      </c>
      <c r="DN260" s="14">
        <f>(U260-$D260)/$D260</f>
        <v>6.1273325421279683E-4</v>
      </c>
      <c r="DO260" s="14">
        <f>(V260-$D260)/$D260</f>
        <v>-2.4064760299523764E-3</v>
      </c>
      <c r="DP260" s="14">
        <f t="shared" ref="DP260:DP323" si="440">LARGE($DJ260:$DO260,1)</f>
        <v>5.8895843078434216E-3</v>
      </c>
      <c r="DQ260" s="14">
        <f t="shared" ref="DQ260:DQ323" si="441">LARGE($DJ260:$DO260,2)</f>
        <v>4.9598534079179548E-3</v>
      </c>
      <c r="DR260" s="14">
        <f t="shared" ref="DR260:DR323" si="442">LARGE($DJ260:$DO260,3)</f>
        <v>4.1847555059011119E-3</v>
      </c>
      <c r="DS260" s="14">
        <f t="shared" ref="DS260:DS323" si="443">LARGE($DJ260:$DO260,4)</f>
        <v>6.1273325421279683E-4</v>
      </c>
      <c r="DT260" s="14">
        <f t="shared" ref="DT260:DT323" si="444">LARGE($DJ260:$DO260,5)</f>
        <v>-1.4148919308635303E-3</v>
      </c>
      <c r="DU260" s="14">
        <f t="shared" ref="DU260:DU323" si="445">LARGE($DJ260:$DO260,6)</f>
        <v>-2.4064760299523764E-3</v>
      </c>
      <c r="DV260" t="str">
        <f>IF($D260&gt;Q260,"SUP","RES")</f>
        <v>RES</v>
      </c>
      <c r="DW260" t="str">
        <f>IF($D260&gt;R260,"SUP","RES")</f>
        <v>RES</v>
      </c>
      <c r="DX260" t="str">
        <f>IF($D260&gt;S260,"SUP","RES")</f>
        <v>RES</v>
      </c>
      <c r="DY260" t="str">
        <f>IF($D260&gt;T260,"SUP","RES")</f>
        <v>SUP</v>
      </c>
      <c r="DZ260" t="str">
        <f>IF($D260&gt;U260,"SUP","RES")</f>
        <v>RES</v>
      </c>
      <c r="EA260" t="str">
        <f>IF($D260&gt;V260,"SUP","RES")</f>
        <v>SUP</v>
      </c>
      <c r="EB260" s="7">
        <f t="shared" ref="EB260:EB323" si="446">COUNTIF(DV260:EA260,"RES")</f>
        <v>4</v>
      </c>
      <c r="EC260" s="7">
        <f t="shared" ref="EC260:EC323" si="447">COUNTIF(DV260:EA260,"SUP")</f>
        <v>2</v>
      </c>
      <c r="ED260" s="13" t="str">
        <f t="shared" ref="ED260:ED323" si="448">IF(EB260=0,"All Sup","-----")</f>
        <v>-----</v>
      </c>
      <c r="EE260" s="13" t="str">
        <f t="shared" ref="EE260:EE323" si="449">IF(EC260=0,"All Res","-----")</f>
        <v>-----</v>
      </c>
      <c r="EF260" s="7">
        <f>IF(OR(ED260="All Sup",EE260="All Res"),"na",((D260-MIN(Q260:V260))/(MAX(Q260:V260)-MIN(Q260:V260))))</f>
        <v>0.2900745573159319</v>
      </c>
      <c r="EG260">
        <v>1.4999999999999999E-4</v>
      </c>
      <c r="EH260">
        <f>Q260*(1+$EG260)</f>
        <v>5199.9798799999999</v>
      </c>
      <c r="EI260">
        <f>Q260*(1-$EG260)</f>
        <v>5198.4201199999998</v>
      </c>
      <c r="EJ260">
        <f>R260*(1+$EG260)</f>
        <v>5195.9692784999997</v>
      </c>
      <c r="EK260">
        <f>R260*(1-$EG260)</f>
        <v>5194.4107214999995</v>
      </c>
      <c r="EL260">
        <f>S260*(1+$EG260)</f>
        <v>5204.7906015000008</v>
      </c>
      <c r="EM260">
        <f>S260*(1-$EG260)</f>
        <v>5203.2293985000006</v>
      </c>
      <c r="EN260">
        <f>T260*(1+$EG260)</f>
        <v>5166.9949330000009</v>
      </c>
      <c r="EO260">
        <f>T260*(1-$EG260)</f>
        <v>5165.4450670000006</v>
      </c>
      <c r="EP260">
        <f>U260*(1+$EG260)</f>
        <v>5177.4865065000004</v>
      </c>
      <c r="EQ260">
        <f>U260*(1-$EG260)</f>
        <v>5175.9334934999997</v>
      </c>
      <c r="ER260">
        <f>V260*(1+$EG260)</f>
        <v>5161.8641635000004</v>
      </c>
      <c r="ES260">
        <f>V260*(1-$EG260)</f>
        <v>5160.3158364999999</v>
      </c>
      <c r="ET260" s="7" t="str">
        <f t="shared" ref="ET260:ET323" si="450">IF(AND(MAX($D260,$E260)&gt;=MIN(EH260,EI260),MAX(EH260,EI260)&gt;=MIN($D260,$E260)),"TOUCH","-----")</f>
        <v>-----</v>
      </c>
      <c r="EU260" s="7" t="str">
        <f t="shared" ref="EU260:EU323" si="451">IF(AND(MAX($D260,$E260)&gt;=MIN(EJ260,EK260),MAX(EJ260,EK260)&gt;=MIN($D260,$E260)),"TOUCH","-----")</f>
        <v>-----</v>
      </c>
      <c r="EV260" s="7" t="str">
        <f t="shared" ref="EV260:EV323" si="452">IF(AND(MAX($D260,$E260)&gt;=MIN(EL260,EM260),MAX(EL260,EM260)&gt;=MIN($D260,$E260)),"TOUCH","-----")</f>
        <v>-----</v>
      </c>
      <c r="EW260" s="7" t="str">
        <f t="shared" ref="EW260:EW323" si="453">IF(AND(MAX($D260,$E260)&gt;=MIN(EN260,EO260),MAX(EN260,EO260)&gt;=MIN($D260,$E260)),"TOUCH","-----")</f>
        <v>-----</v>
      </c>
      <c r="EX260" s="7" t="str">
        <f t="shared" ref="EX260:EX323" si="454">IF(AND(MAX($D260,$E260)&gt;=MIN(EP260,EQ260),MAX(EP260,EQ260)&gt;=MIN($D260,$E260)),"TOUCH","-----")</f>
        <v>-----</v>
      </c>
      <c r="EY260" s="7" t="str">
        <f t="shared" ref="EY260:EY323" si="455">IF(AND(MAX($D260,$E260)&gt;=MIN(ER260,ES260),MAX(ER260,ES260)&gt;=MIN($D260,$E260)),"TOUCH","-----")</f>
        <v>-----</v>
      </c>
      <c r="EZ260">
        <f t="shared" si="406"/>
        <v>65</v>
      </c>
      <c r="FA260">
        <f t="shared" si="407"/>
        <v>58</v>
      </c>
      <c r="FB260">
        <f t="shared" si="408"/>
        <v>258</v>
      </c>
      <c r="FC260">
        <f t="shared" si="409"/>
        <v>258</v>
      </c>
      <c r="FD260">
        <f t="shared" si="410"/>
        <v>5</v>
      </c>
      <c r="FE260">
        <f t="shared" si="411"/>
        <v>258</v>
      </c>
      <c r="FF260">
        <f t="shared" si="412"/>
        <v>7</v>
      </c>
      <c r="FG260">
        <f t="shared" si="413"/>
        <v>11</v>
      </c>
      <c r="FH260">
        <f t="shared" si="414"/>
        <v>0</v>
      </c>
      <c r="FI260">
        <f t="shared" si="415"/>
        <v>0</v>
      </c>
      <c r="FJ260">
        <f t="shared" si="416"/>
        <v>2</v>
      </c>
      <c r="FK260">
        <f t="shared" si="417"/>
        <v>0</v>
      </c>
      <c r="FL260" s="7" t="str">
        <f t="shared" ref="FL260:FL323" si="456">IF(ET260="TOUCH",FF260,"-----")</f>
        <v>-----</v>
      </c>
      <c r="FM260" s="7" t="str">
        <f t="shared" ref="FM260:FM323" si="457">IF(EU260="TOUCH",FG260,"-----")</f>
        <v>-----</v>
      </c>
      <c r="FN260" s="7" t="str">
        <f t="shared" ref="FN260:FN323" si="458">IF(EV260="TOUCH",FH260,"-----")</f>
        <v>-----</v>
      </c>
      <c r="FO260" s="7" t="str">
        <f t="shared" ref="FO260:FO323" si="459">IF(EW260="TOUCH",FI260,"-----")</f>
        <v>-----</v>
      </c>
      <c r="FP260" s="7" t="str">
        <f t="shared" ref="FP260:FP323" si="460">IF(EX260="TOUCH",FJ260,"-----")</f>
        <v>-----</v>
      </c>
      <c r="FQ260" s="7" t="str">
        <f t="shared" ref="FQ260:FQ323" si="461">IF(EY260="TOUCH",FK260,"-----")</f>
        <v>-----</v>
      </c>
      <c r="FR260" s="13" t="str">
        <f>IF(FL260="-----","-----",(D260-Q260)/Q260)</f>
        <v>-----</v>
      </c>
      <c r="FS260" s="13" t="str">
        <f>IF(FM260="-----","-----",(Q260-R260)/R260)</f>
        <v>-----</v>
      </c>
      <c r="FT260" s="13" t="str">
        <f>IF(FN260="-----","-----",(R260-S260)/S260)</f>
        <v>-----</v>
      </c>
      <c r="FU260" s="13" t="str">
        <f>IF(FO260="-----","-----",(S260-T260)/T260)</f>
        <v>-----</v>
      </c>
      <c r="FV260" s="13" t="str">
        <f>IF(FP260="-----","-----",(T260-U260)/U260)</f>
        <v>-----</v>
      </c>
      <c r="FW260" s="13" t="str">
        <f>IF(FQ260="-----","-----",(U260-V260)/V260)</f>
        <v>-----</v>
      </c>
      <c r="FX260" s="7" t="str">
        <f t="shared" ref="FX260:FX323" si="462">IF(FR260="-----","-----",IF(FR260&gt;0%,"Support","Resistant"))</f>
        <v>-----</v>
      </c>
      <c r="FY260" s="7" t="str">
        <f t="shared" ref="FY260:FY323" si="463">IF(FS260="-----","-----",IF(FS260&gt;0%,"Support","Resistant"))</f>
        <v>-----</v>
      </c>
      <c r="FZ260" s="7" t="str">
        <f t="shared" ref="FZ260:FZ323" si="464">IF(FT260="-----","-----",IF(FT260&gt;0%,"Support","Resistant"))</f>
        <v>-----</v>
      </c>
      <c r="GA260" s="7" t="str">
        <f t="shared" ref="GA260:GA323" si="465">IF(FU260="-----","-----",IF(FU260&gt;0%,"Support","Resistant"))</f>
        <v>-----</v>
      </c>
      <c r="GB260" s="7" t="str">
        <f t="shared" ref="GB260:GB323" si="466">IF(FV260="-----","-----",IF(FV260&gt;0%,"Support","Resistant"))</f>
        <v>-----</v>
      </c>
      <c r="GC260" s="7" t="str">
        <f t="shared" ref="GC260:GC323" si="467">IF(FW260="-----","-----",IF(FW260&gt;0%,"Support","Resistant"))</f>
        <v>-----</v>
      </c>
      <c r="GD260" s="7" t="str">
        <f>IF(AND(BG260&gt;AA260,BG259&gt;AA259,BG258&gt;AA258,BG257&gt;AA257,BG256&gt;AA256,BG255&gt;AA255,BG254&gt;AA254,BG253&gt;AA253,BG252&gt;AA252,BG251&gt;AA251,BG250&gt;AA250,BG249&gt;AA249),"Bullish",IF(AND(BG260&lt;AA260,BG259&lt;AA259,BG258&lt;AA258,BG257&lt;AA257,BG256&lt;AA256,BG255&lt;AA255,BG254&lt;AA254,BG253&lt;AA253,BG252&lt;AA252,BG251&lt;AA251,BG250&lt;AA250,BG249&lt;AA249),"Bearish","-----"))</f>
        <v>Bearish</v>
      </c>
      <c r="GE260">
        <f>(Z260-BG260)/BG260</f>
        <v>-8.8657448094815879E-4</v>
      </c>
      <c r="GI260" s="7" t="str">
        <f>IF(Y260&gt;Z260,"Bullish","Bearish")</f>
        <v>Bullish</v>
      </c>
      <c r="GJ260" s="19" t="str">
        <f>IF(AND(D260&gt;Y260,D259&lt;Y259),"TEMA crossover","-----")</f>
        <v>-----</v>
      </c>
      <c r="GK260" s="19" t="str">
        <f>IF(AND(D260&lt;Y260,D259&gt;Y259),"TEMA crossunder","-----")</f>
        <v>-----</v>
      </c>
      <c r="GL260" s="20" t="str">
        <f>IF(GD260="Bearish","YES","-----")</f>
        <v>YES</v>
      </c>
      <c r="GM260" s="20" t="str">
        <f>IF(GH260="Reverse to Bearish","YES","-----")</f>
        <v>-----</v>
      </c>
      <c r="GN260" s="20" t="str">
        <f>IF(AND(GI260="Bullish",GI259="Bullish",GI258="Bullish",GI257="Bullish"),"YES","-----")</f>
        <v>-----</v>
      </c>
      <c r="GO260" s="20" t="str">
        <f>IF(OR(GK260="TEMA crossunder",GK259="TEMA crossunder",GK258="TEMA crossunder",GK257="TEMA crossunder"),"YES","-----")</f>
        <v>YES</v>
      </c>
      <c r="GP260" s="20" t="str">
        <f>IF(GD260="Bullish","YES","-----")</f>
        <v>-----</v>
      </c>
      <c r="GQ260" s="20" t="str">
        <f>IF(GH260="Reverse to Bullish","YES","-----")</f>
        <v>-----</v>
      </c>
      <c r="GR260" s="20" t="str">
        <f>IF(AND(GI260="Bearish",GI259="Bearish",GI258="Bearish",GI257="Bearish"),"YES","-----")</f>
        <v>-----</v>
      </c>
      <c r="GS260" s="20" t="str">
        <f>IF(OR(GJ260="TEMA crossover",GJ259="TEMA crossover",GJ258="TEMA crossover",GJ257="TEMA crossover"),"YES","-----")</f>
        <v>YES</v>
      </c>
      <c r="GT260" s="20" t="str">
        <f t="shared" si="418"/>
        <v>-----</v>
      </c>
      <c r="GU260" s="20" t="str">
        <f t="shared" si="419"/>
        <v>-----</v>
      </c>
      <c r="GV260" s="20" t="str">
        <f t="shared" si="420"/>
        <v>-----</v>
      </c>
      <c r="GW260" s="20" t="str">
        <f t="shared" si="421"/>
        <v>-----</v>
      </c>
      <c r="GX260" s="20" t="str">
        <f t="shared" si="422"/>
        <v>-----</v>
      </c>
      <c r="GY260" s="20" t="str">
        <f t="shared" si="423"/>
        <v>-----</v>
      </c>
      <c r="GZ260" s="7" t="str">
        <f>IF(G260&gt;BH260,"YES","-----")</f>
        <v>-----</v>
      </c>
      <c r="HA260" s="7" t="str">
        <f>IF(F260&lt;BI260,"YES","-----")</f>
        <v>-----</v>
      </c>
      <c r="HB260">
        <f>BH260-BI260</f>
        <v>3.0600000000004002</v>
      </c>
      <c r="HI260">
        <f t="shared" ref="HI260:HI323" si="468">BI260-BK260</f>
        <v>-0.36553999999978259</v>
      </c>
      <c r="HJ260">
        <f t="shared" ref="HJ260:HJ323" si="469">BH260-BK260</f>
        <v>2.6944600000006176</v>
      </c>
      <c r="HK260" s="7"/>
      <c r="HL260" s="7"/>
      <c r="HM260" s="7"/>
      <c r="HN260" s="7"/>
      <c r="HO260" s="7"/>
      <c r="HP260" s="7"/>
      <c r="HQ260" s="28">
        <f t="shared" si="425"/>
        <v>-1.0338000000001557</v>
      </c>
      <c r="HR260" s="28" t="str">
        <f t="shared" ref="HR260:HR323" si="470">IF(HQ260&gt;0,"Bull",IF(HQ260&lt;0,"Bear","-----"))</f>
        <v>Bear</v>
      </c>
      <c r="HS260">
        <f t="shared" ref="HS260:HS323" si="471">ABS(HQ260)</f>
        <v>1.0338000000001557</v>
      </c>
    </row>
    <row r="261" spans="1:227" x14ac:dyDescent="0.55000000000000004">
      <c r="A261">
        <f>Validation!A260</f>
        <v>1772106000</v>
      </c>
      <c r="B261" t="str">
        <f>Price!B260</f>
        <v>XAUUSD</v>
      </c>
      <c r="C261" t="str">
        <f>Price!C260</f>
        <v>M5</v>
      </c>
      <c r="D261">
        <f>Price!D260</f>
        <v>5174.68</v>
      </c>
      <c r="E261">
        <f>Price!E260</f>
        <v>5173.54</v>
      </c>
      <c r="F261">
        <f>Price!F260</f>
        <v>5175.09</v>
      </c>
      <c r="G261">
        <f>Price!G260</f>
        <v>5173.1099999999997</v>
      </c>
      <c r="H261">
        <f>Price!H260</f>
        <v>286</v>
      </c>
      <c r="I261">
        <f>Diagonals!E260</f>
        <v>5193.46</v>
      </c>
      <c r="J261">
        <f>Diagonals!F260</f>
        <v>0</v>
      </c>
      <c r="K261">
        <f>Diagonals!G260</f>
        <v>0</v>
      </c>
      <c r="L261">
        <f>Diagonals!H260</f>
        <v>5156.3999999999996</v>
      </c>
      <c r="M261">
        <f>Diagonals!I260</f>
        <v>0</v>
      </c>
      <c r="N261">
        <f>Diagonals!J260</f>
        <v>0</v>
      </c>
      <c r="O261">
        <f>Diagonals!K260</f>
        <v>0</v>
      </c>
      <c r="P261">
        <f>Diagonals!L260</f>
        <v>0</v>
      </c>
      <c r="Q261">
        <f>Trendlines!E260</f>
        <v>5199.2</v>
      </c>
      <c r="R261">
        <f>Trendlines!F260</f>
        <v>5195.17</v>
      </c>
      <c r="S261">
        <f>Trendlines!G260</f>
        <v>5203.99</v>
      </c>
      <c r="T261">
        <f>Trendlines!H260</f>
        <v>5166.3</v>
      </c>
      <c r="U261">
        <f>Trendlines!I260</f>
        <v>5176.7299999999996</v>
      </c>
      <c r="V261">
        <f>Trendlines!J260</f>
        <v>5161.13</v>
      </c>
      <c r="W261">
        <f>Trendlines!K260</f>
        <v>0</v>
      </c>
      <c r="X261">
        <f>Trendlines!L260</f>
        <v>0</v>
      </c>
      <c r="Y261">
        <f>Tema_Hrma_Smma!E260</f>
        <v>5173.72</v>
      </c>
      <c r="Z261">
        <f>Tema_Hrma_Smma!F260</f>
        <v>5172.6499999999996</v>
      </c>
      <c r="AA261">
        <f>Tema_Hrma_Smma!G260</f>
        <v>5181.6400000000003</v>
      </c>
      <c r="AB261">
        <f>ZScore!H260</f>
        <v>1</v>
      </c>
      <c r="AC261">
        <f>ZScore!I260</f>
        <v>0.65003</v>
      </c>
      <c r="AD261">
        <f>ZScore!J260</f>
        <v>0</v>
      </c>
      <c r="AE261">
        <f>HA!E260</f>
        <v>5173.42</v>
      </c>
      <c r="AF261">
        <f>HA!F260</f>
        <v>5175.09</v>
      </c>
      <c r="AG261">
        <f>HA!G260</f>
        <v>5173.1099999999997</v>
      </c>
      <c r="AH261">
        <f>HA!H260</f>
        <v>5174.1099999999997</v>
      </c>
      <c r="AI261">
        <f>HA!I260</f>
        <v>1</v>
      </c>
      <c r="AJ261">
        <f>HA!J260</f>
        <v>0.68</v>
      </c>
      <c r="AK261">
        <f>HA!K260</f>
        <v>-0.81976000000000004</v>
      </c>
      <c r="AL261">
        <f>HA!L260</f>
        <v>2</v>
      </c>
      <c r="AM261">
        <f>KC!E260</f>
        <v>5199.5890600000002</v>
      </c>
      <c r="AN261">
        <f>KC!F260</f>
        <v>5193.9864699999998</v>
      </c>
      <c r="AO261">
        <f>KC!G260</f>
        <v>5188.3838800000003</v>
      </c>
      <c r="AP261">
        <f>KC!H260</f>
        <v>5182.7812899999999</v>
      </c>
      <c r="AQ261">
        <f>KC!I260</f>
        <v>5177.1786899999997</v>
      </c>
      <c r="AR261">
        <f>KC!J260</f>
        <v>5172.7013999999999</v>
      </c>
      <c r="AS261">
        <f>KC!K260</f>
        <v>5167.0988100000004</v>
      </c>
      <c r="AT261">
        <f>KC!L260</f>
        <v>5161.49622</v>
      </c>
      <c r="AU261">
        <f>KC!M260</f>
        <v>5155.8936299999996</v>
      </c>
      <c r="AV261">
        <f>KC!N260</f>
        <v>5150.2910300000003</v>
      </c>
      <c r="AW261">
        <f>SR_Levels!E260</f>
        <v>5161.8900000000003</v>
      </c>
      <c r="AX261">
        <f>SR_Levels!F260</f>
        <v>5135.8500000000004</v>
      </c>
      <c r="AY261">
        <f>SR_Levels!G260</f>
        <v>0</v>
      </c>
      <c r="AZ261">
        <f>SR_Levels!H260</f>
        <v>0</v>
      </c>
      <c r="BA261">
        <f>SR_Levels!I260</f>
        <v>5178.6000000000004</v>
      </c>
      <c r="BB261">
        <f>SR_Levels!J260</f>
        <v>5193.3500000000004</v>
      </c>
      <c r="BC261">
        <f>SR_Levels!K260</f>
        <v>5205.3100000000004</v>
      </c>
      <c r="BD261">
        <f>SR_Levels!L260</f>
        <v>0</v>
      </c>
      <c r="BE261">
        <f>ZigZag!E260</f>
        <v>0</v>
      </c>
      <c r="BF261">
        <f>ZigZag!F260</f>
        <v>0</v>
      </c>
      <c r="BG261">
        <f>ZigZag!G260</f>
        <v>5177.0200000000004</v>
      </c>
      <c r="BH261">
        <f>Dual_Tema!E260</f>
        <v>5174.8999999999996</v>
      </c>
      <c r="BI261">
        <f>Dual_Tema!F260</f>
        <v>5172.57</v>
      </c>
      <c r="BJ261">
        <f>Pinbar!E260</f>
        <v>0</v>
      </c>
      <c r="BK261">
        <f>SSA!E260</f>
        <v>5170.4435299999996</v>
      </c>
      <c r="BL261">
        <f>SSA!F260</f>
        <v>5171.8564299999998</v>
      </c>
      <c r="BN261" t="str">
        <f t="shared" si="424"/>
        <v>Green Candle</v>
      </c>
      <c r="BO261" s="34">
        <f t="shared" si="426"/>
        <v>-2.2604982756457837E-4</v>
      </c>
      <c r="BP261" s="34">
        <f t="shared" si="428"/>
        <v>4.930270507508272E-4</v>
      </c>
      <c r="BQ261" s="34">
        <f t="shared" si="436"/>
        <v>-2.5463145903247275E-3</v>
      </c>
      <c r="BR261" s="34">
        <f t="shared" si="438"/>
        <v>-1.3162211714753402E-3</v>
      </c>
      <c r="BS261" s="35">
        <f t="shared" si="427"/>
        <v>-3.7678520259709636E-5</v>
      </c>
      <c r="BT261" s="35">
        <f t="shared" si="429"/>
        <v>4.1076306345644298E-5</v>
      </c>
      <c r="BU261" s="35">
        <f t="shared" si="437"/>
        <v>-1.4163230047903319E-4</v>
      </c>
      <c r="BV261" s="35">
        <f t="shared" si="439"/>
        <v>-5.4877167168343455E-5</v>
      </c>
      <c r="BW261" s="27">
        <v>96</v>
      </c>
      <c r="BX261">
        <f>F261-G261</f>
        <v>1.9800000000004729</v>
      </c>
      <c r="BY261">
        <f>ABS(F261-D260)</f>
        <v>1.5500000000001819</v>
      </c>
      <c r="BZ261">
        <f>ABS(G261-D260)</f>
        <v>0.43000000000029104</v>
      </c>
      <c r="CA261">
        <f t="shared" ref="CA261:CA324" si="472">MAX(BX261:BZ261)</f>
        <v>1.9800000000004729</v>
      </c>
      <c r="CB261">
        <f t="shared" si="430"/>
        <v>4.5721428571428726</v>
      </c>
      <c r="CC261">
        <f t="shared" si="433"/>
        <v>4.3704640555408352</v>
      </c>
      <c r="CD261">
        <f t="shared" si="431"/>
        <v>0.20167880160203744</v>
      </c>
      <c r="CE261">
        <f t="shared" si="434"/>
        <v>1</v>
      </c>
      <c r="CF261">
        <f t="shared" si="435"/>
        <v>6</v>
      </c>
      <c r="CG261" s="7" t="str">
        <f t="shared" si="432"/>
        <v>-----</v>
      </c>
      <c r="CH261" s="21"/>
      <c r="CI261" s="21"/>
      <c r="CJ261" s="21"/>
      <c r="CK261" s="21"/>
      <c r="CL261" s="21"/>
      <c r="CM261" s="21"/>
      <c r="CZ261" s="7" t="str">
        <f>IF(AND(D261&gt;BH261,D261&gt;E261),"Bullish Trigger","-----")</f>
        <v>-----</v>
      </c>
      <c r="DA261" s="7" t="str">
        <f>IF(AND(D261&lt;BI261,D261&lt;E261),"Bearish Trigger","-----")</f>
        <v>-----</v>
      </c>
      <c r="DB261" s="13" t="str">
        <f>IF(AND(W261=BE261,W261&gt;0,BE261&gt;0),"Important High","------")</f>
        <v>------</v>
      </c>
      <c r="DC261" s="13" t="str">
        <f>IF(AND(X261=BF261,X261&gt;0,BF261&gt;0),"Important Low","------")</f>
        <v>------</v>
      </c>
      <c r="DD261" s="7" t="str">
        <f>IF(AND(DB261="Important High",DC261="-----",BJ261=1),"Imp High Rej","-----")</f>
        <v>-----</v>
      </c>
      <c r="DE261" s="7" t="str">
        <f>IF(AND(DB261="-----",DC261="Important Low",BJ261=1),"Imp Low Rej","-----")</f>
        <v>-----</v>
      </c>
      <c r="DF261" s="7" t="str">
        <f>IF(Y261&gt;AM261,"Overbought",IF(Y261&gt;AO261,"Bullish Momentum",IF(Y261&gt;AQ261,"Flat Momentum","-----")))</f>
        <v>-----</v>
      </c>
      <c r="DG261" s="7" t="str">
        <f>IF(Y261&lt;AV261,"Oversold",IF(Y261&lt;AT261,"Bearish Momentum",IF(Y261&lt;AR261,"Flat Momentum","-----")))</f>
        <v>-----</v>
      </c>
      <c r="DH261" s="7" t="str">
        <f>IF(AND(DF261="Overbought",AD261=2),"Culminated Thrust","-----")</f>
        <v>-----</v>
      </c>
      <c r="DI261" s="7" t="str">
        <f>IF(AND(DG261="Oversold",AD261=5),"Culminated Thrust","-----")</f>
        <v>-----</v>
      </c>
      <c r="DJ261" s="14">
        <f>(Q261-$D261)/$D261</f>
        <v>4.7384572572602606E-3</v>
      </c>
      <c r="DK261" s="14">
        <f>(R261-$D261)/$D261</f>
        <v>3.9596651387138488E-3</v>
      </c>
      <c r="DL261" s="14">
        <f>(S261-$D261)/$D261</f>
        <v>5.6641183609420272E-3</v>
      </c>
      <c r="DM261" s="14">
        <f>(T261-$D261)/$D261</f>
        <v>-1.6194238097814954E-3</v>
      </c>
      <c r="DN261" s="14">
        <f>(U261-$D261)/$D261</f>
        <v>3.9615976253590024E-4</v>
      </c>
      <c r="DO261" s="14">
        <f>(V261-$D261)/$D261</f>
        <v>-2.6185194060309395E-3</v>
      </c>
      <c r="DP261" s="14">
        <f t="shared" si="440"/>
        <v>5.6641183609420272E-3</v>
      </c>
      <c r="DQ261" s="14">
        <f t="shared" si="441"/>
        <v>4.7384572572602606E-3</v>
      </c>
      <c r="DR261" s="14">
        <f t="shared" si="442"/>
        <v>3.9596651387138488E-3</v>
      </c>
      <c r="DS261" s="14">
        <f t="shared" si="443"/>
        <v>3.9615976253590024E-4</v>
      </c>
      <c r="DT261" s="14">
        <f t="shared" si="444"/>
        <v>-1.6194238097814954E-3</v>
      </c>
      <c r="DU261" s="14">
        <f t="shared" si="445"/>
        <v>-2.6185194060309395E-3</v>
      </c>
      <c r="DV261" t="str">
        <f>IF($D261&gt;Q261,"SUP","RES")</f>
        <v>RES</v>
      </c>
      <c r="DW261" t="str">
        <f>IF($D261&gt;R261,"SUP","RES")</f>
        <v>RES</v>
      </c>
      <c r="DX261" t="str">
        <f>IF($D261&gt;S261,"SUP","RES")</f>
        <v>RES</v>
      </c>
      <c r="DY261" t="str">
        <f>IF($D261&gt;T261,"SUP","RES")</f>
        <v>SUP</v>
      </c>
      <c r="DZ261" t="str">
        <f>IF($D261&gt;U261,"SUP","RES")</f>
        <v>RES</v>
      </c>
      <c r="EA261" t="str">
        <f>IF($D261&gt;V261,"SUP","RES")</f>
        <v>SUP</v>
      </c>
      <c r="EB261" s="7">
        <f t="shared" si="446"/>
        <v>4</v>
      </c>
      <c r="EC261" s="7">
        <f t="shared" si="447"/>
        <v>2</v>
      </c>
      <c r="ED261" s="13" t="str">
        <f t="shared" si="448"/>
        <v>-----</v>
      </c>
      <c r="EE261" s="13" t="str">
        <f t="shared" si="449"/>
        <v>-----</v>
      </c>
      <c r="EF261" s="7">
        <f>IF(OR(ED261="All Sup",EE261="All Res"),"na",((D261-MIN(Q261:V261))/(MAX(Q261:V261)-MIN(Q261:V261))))</f>
        <v>0.31614559029398703</v>
      </c>
      <c r="EG261">
        <v>1.4999999999999999E-4</v>
      </c>
      <c r="EH261">
        <f>Q261*(1+$EG261)</f>
        <v>5199.9798799999999</v>
      </c>
      <c r="EI261">
        <f>Q261*(1-$EG261)</f>
        <v>5198.4201199999998</v>
      </c>
      <c r="EJ261">
        <f>R261*(1+$EG261)</f>
        <v>5195.9492755000001</v>
      </c>
      <c r="EK261">
        <f>R261*(1-$EG261)</f>
        <v>5194.3907245</v>
      </c>
      <c r="EL261">
        <f>S261*(1+$EG261)</f>
        <v>5204.7705985000002</v>
      </c>
      <c r="EM261">
        <f>S261*(1-$EG261)</f>
        <v>5203.2094015000002</v>
      </c>
      <c r="EN261">
        <f>T261*(1+$EG261)</f>
        <v>5167.0749450000003</v>
      </c>
      <c r="EO261">
        <f>T261*(1-$EG261)</f>
        <v>5165.5250550000001</v>
      </c>
      <c r="EP261">
        <f>U261*(1+$EG261)</f>
        <v>5177.5065095</v>
      </c>
      <c r="EQ261">
        <f>U261*(1-$EG261)</f>
        <v>5175.9534905</v>
      </c>
      <c r="ER261">
        <f>V261*(1+$EG261)</f>
        <v>5161.9041695000005</v>
      </c>
      <c r="ES261">
        <f>V261*(1-$EG261)</f>
        <v>5160.3558305000006</v>
      </c>
      <c r="ET261" s="7" t="str">
        <f t="shared" si="450"/>
        <v>-----</v>
      </c>
      <c r="EU261" s="7" t="str">
        <f t="shared" si="451"/>
        <v>-----</v>
      </c>
      <c r="EV261" s="7" t="str">
        <f t="shared" si="452"/>
        <v>-----</v>
      </c>
      <c r="EW261" s="7" t="str">
        <f t="shared" si="453"/>
        <v>-----</v>
      </c>
      <c r="EX261" s="7" t="str">
        <f t="shared" si="454"/>
        <v>-----</v>
      </c>
      <c r="EY261" s="7" t="str">
        <f t="shared" si="455"/>
        <v>-----</v>
      </c>
      <c r="EZ261">
        <f t="shared" ref="EZ261:EZ324" si="473">IF(ET261="TOUCH",0,EZ260+1)</f>
        <v>66</v>
      </c>
      <c r="FA261">
        <f t="shared" ref="FA261:FA324" si="474">IF(EU261="TOUCH",0,FA260+1)</f>
        <v>59</v>
      </c>
      <c r="FB261">
        <f t="shared" ref="FB261:FB324" si="475">IF(EV261="TOUCH",0,FB260+1)</f>
        <v>259</v>
      </c>
      <c r="FC261">
        <f t="shared" ref="FC261:FC324" si="476">IF(EW261="TOUCH",0,FC260+1)</f>
        <v>259</v>
      </c>
      <c r="FD261">
        <f t="shared" ref="FD261:FD324" si="477">IF(EX261="TOUCH",0,FD260+1)</f>
        <v>6</v>
      </c>
      <c r="FE261">
        <f t="shared" ref="FE261:FE324" si="478">IF(EY261="TOUCH",0,FE260+1)</f>
        <v>259</v>
      </c>
      <c r="FF261">
        <f t="shared" ref="FF261:FF324" si="479">IF(ET261="TOUCH",IF(EZ260&gt;=3,1,FF260+1),FF260)</f>
        <v>7</v>
      </c>
      <c r="FG261">
        <f t="shared" ref="FG261:FG324" si="480">IF(EU261="TOUCH",IF(FA260&gt;=3,1,FG260+1),FG260)</f>
        <v>11</v>
      </c>
      <c r="FH261">
        <f t="shared" ref="FH261:FH324" si="481">IF(EV261="TOUCH",IF(FB260&gt;=3,1,FH260+1),FH260)</f>
        <v>0</v>
      </c>
      <c r="FI261">
        <f t="shared" ref="FI261:FI324" si="482">IF(EW261="TOUCH",IF(FC260&gt;=3,1,FI260+1),FI260)</f>
        <v>0</v>
      </c>
      <c r="FJ261">
        <f t="shared" ref="FJ261:FJ324" si="483">IF(EX261="TOUCH",IF(FD260&gt;=3,1,FJ260+1),FJ260)</f>
        <v>2</v>
      </c>
      <c r="FK261">
        <f t="shared" ref="FK261:FK324" si="484">IF(EY261="TOUCH",IF(FE260&gt;=3,1,FK260+1),FK260)</f>
        <v>0</v>
      </c>
      <c r="FL261" s="7" t="str">
        <f t="shared" si="456"/>
        <v>-----</v>
      </c>
      <c r="FM261" s="7" t="str">
        <f t="shared" si="457"/>
        <v>-----</v>
      </c>
      <c r="FN261" s="7" t="str">
        <f t="shared" si="458"/>
        <v>-----</v>
      </c>
      <c r="FO261" s="7" t="str">
        <f t="shared" si="459"/>
        <v>-----</v>
      </c>
      <c r="FP261" s="7" t="str">
        <f t="shared" si="460"/>
        <v>-----</v>
      </c>
      <c r="FQ261" s="7" t="str">
        <f t="shared" si="461"/>
        <v>-----</v>
      </c>
      <c r="FR261" s="13" t="str">
        <f>IF(FL261="-----","-----",(D261-Q261)/Q261)</f>
        <v>-----</v>
      </c>
      <c r="FS261" s="13" t="str">
        <f>IF(FM261="-----","-----",(Q261-R261)/R261)</f>
        <v>-----</v>
      </c>
      <c r="FT261" s="13" t="str">
        <f>IF(FN261="-----","-----",(R261-S261)/S261)</f>
        <v>-----</v>
      </c>
      <c r="FU261" s="13" t="str">
        <f>IF(FO261="-----","-----",(S261-T261)/T261)</f>
        <v>-----</v>
      </c>
      <c r="FV261" s="13" t="str">
        <f>IF(FP261="-----","-----",(T261-U261)/U261)</f>
        <v>-----</v>
      </c>
      <c r="FW261" s="13" t="str">
        <f>IF(FQ261="-----","-----",(U261-V261)/V261)</f>
        <v>-----</v>
      </c>
      <c r="FX261" s="7" t="str">
        <f t="shared" si="462"/>
        <v>-----</v>
      </c>
      <c r="FY261" s="7" t="str">
        <f t="shared" si="463"/>
        <v>-----</v>
      </c>
      <c r="FZ261" s="7" t="str">
        <f t="shared" si="464"/>
        <v>-----</v>
      </c>
      <c r="GA261" s="7" t="str">
        <f t="shared" si="465"/>
        <v>-----</v>
      </c>
      <c r="GB261" s="7" t="str">
        <f t="shared" si="466"/>
        <v>-----</v>
      </c>
      <c r="GC261" s="7" t="str">
        <f t="shared" si="467"/>
        <v>-----</v>
      </c>
      <c r="GD261" s="7" t="str">
        <f>IF(AND(BG261&gt;AA261,BG260&gt;AA260,BG259&gt;AA259,BG258&gt;AA258,BG257&gt;AA257,BG256&gt;AA256,BG255&gt;AA255,BG254&gt;AA254,BG253&gt;AA253,BG252&gt;AA252,BG251&gt;AA251,BG250&gt;AA250),"Bullish",IF(AND(BG261&lt;AA261,BG260&lt;AA260,BG259&lt;AA259,BG258&lt;AA258,BG257&lt;AA257,BG256&lt;AA256,BG255&lt;AA255,BG254&lt;AA254,BG253&lt;AA253,BG252&lt;AA252,BG251&lt;AA251,BG250&lt;AA250),"Bearish","-----"))</f>
        <v>Bearish</v>
      </c>
      <c r="GE261">
        <f>(Z261-BG261)/BG261</f>
        <v>-8.4411495416297408E-4</v>
      </c>
      <c r="GI261" s="7" t="str">
        <f>IF(Y261&gt;Z261,"Bullish","Bearish")</f>
        <v>Bullish</v>
      </c>
      <c r="GJ261" s="19" t="str">
        <f>IF(AND(D261&gt;Y261,D260&lt;Y260),"TEMA crossover","-----")</f>
        <v>-----</v>
      </c>
      <c r="GK261" s="19" t="str">
        <f>IF(AND(D261&lt;Y261,D260&gt;Y260),"TEMA crossunder","-----")</f>
        <v>-----</v>
      </c>
      <c r="GL261" s="20" t="str">
        <f>IF(GD261="Bearish","YES","-----")</f>
        <v>YES</v>
      </c>
      <c r="GM261" s="20" t="str">
        <f>IF(GH261="Reverse to Bearish","YES","-----")</f>
        <v>-----</v>
      </c>
      <c r="GN261" s="20" t="str">
        <f>IF(AND(GI261="Bullish",GI260="Bullish",GI259="Bullish",GI258="Bullish"),"YES","-----")</f>
        <v>-----</v>
      </c>
      <c r="GO261" s="20" t="str">
        <f>IF(OR(GK261="TEMA crossunder",GK260="TEMA crossunder",GK259="TEMA crossunder",GK258="TEMA crossunder"),"YES","-----")</f>
        <v>-----</v>
      </c>
      <c r="GP261" s="20" t="str">
        <f>IF(GD261="Bullish","YES","-----")</f>
        <v>-----</v>
      </c>
      <c r="GQ261" s="20" t="str">
        <f>IF(GH261="Reverse to Bullish","YES","-----")</f>
        <v>-----</v>
      </c>
      <c r="GR261" s="20" t="str">
        <f>IF(AND(GI261="Bearish",GI260="Bearish",GI259="Bearish",GI258="Bearish"),"YES","-----")</f>
        <v>-----</v>
      </c>
      <c r="GS261" s="20" t="str">
        <f>IF(OR(GJ261="TEMA crossover",GJ260="TEMA crossover",GJ259="TEMA crossover",GJ258="TEMA crossover"),"YES","-----")</f>
        <v>YES</v>
      </c>
      <c r="GT261" s="20" t="str">
        <f t="shared" ref="GT261:GT324" si="485">IF(AND(GL261="YES",GM261="YES",GN261="YES",GO261="YES"),"Open Sell / Close Buy","-----")</f>
        <v>-----</v>
      </c>
      <c r="GU261" s="20" t="str">
        <f t="shared" ref="GU261:GU324" si="486">IF(AND(GP261="YES",GQ261="YES",GR261="YES",GS261="YES"),"Open Buy / Close Sell","-----")</f>
        <v>-----</v>
      </c>
      <c r="GV261" s="20" t="str">
        <f t="shared" ref="GV261:GV324" si="487">IF(GT261&lt;&gt;"-----","YES",IF(GU261&lt;&gt;"-----","YES","-----"))</f>
        <v>-----</v>
      </c>
      <c r="GW261" s="20" t="str">
        <f t="shared" ref="GW261:GW324" si="488">IF(AND(GP261="-----",GQ261="YES",GR261="YES",GS261="YES"),"Close Sell","-----")</f>
        <v>-----</v>
      </c>
      <c r="GX261" s="20" t="str">
        <f t="shared" ref="GX261:GX324" si="489">IF(AND(GL261="-----",GM261="YES",GN261="YES",GO261="YES"),"Close Buy","-----")</f>
        <v>-----</v>
      </c>
      <c r="GY261" s="20" t="str">
        <f t="shared" ref="GY261:GY324" si="490">IF(GW261&lt;&gt;"-----","YES",IF(GX261&lt;&gt;"-----","YES","-----"))</f>
        <v>-----</v>
      </c>
      <c r="GZ261" s="7" t="str">
        <f>IF(G261&gt;BH261,"YES","-----")</f>
        <v>-----</v>
      </c>
      <c r="HA261" s="7" t="str">
        <f>IF(F261&lt;BI261,"YES","-----")</f>
        <v>-----</v>
      </c>
      <c r="HB261">
        <f>BH261-BI261</f>
        <v>2.3299999999999272</v>
      </c>
      <c r="HI261">
        <f t="shared" si="468"/>
        <v>2.126470000000154</v>
      </c>
      <c r="HJ261">
        <f t="shared" si="469"/>
        <v>4.4564700000000812</v>
      </c>
      <c r="HK261" s="7"/>
      <c r="HL261" s="7"/>
      <c r="HM261" s="7"/>
      <c r="HN261" s="7"/>
      <c r="HO261" s="7"/>
      <c r="HP261" s="7"/>
      <c r="HQ261" s="28">
        <f t="shared" si="425"/>
        <v>-1.4129000000002634</v>
      </c>
      <c r="HR261" s="28" t="str">
        <f t="shared" si="470"/>
        <v>Bear</v>
      </c>
      <c r="HS261">
        <f t="shared" si="471"/>
        <v>1.4129000000002634</v>
      </c>
    </row>
    <row r="262" spans="1:227" x14ac:dyDescent="0.55000000000000004">
      <c r="A262">
        <f>Validation!A261</f>
        <v>1772106300</v>
      </c>
      <c r="B262" t="str">
        <f>Price!B261</f>
        <v>XAUUSD</v>
      </c>
      <c r="C262" t="str">
        <f>Price!C261</f>
        <v>M5</v>
      </c>
      <c r="D262">
        <f>Price!D261</f>
        <v>5171.3999999999996</v>
      </c>
      <c r="E262">
        <f>Price!E261</f>
        <v>5174.54</v>
      </c>
      <c r="F262">
        <f>Price!F261</f>
        <v>5174.54</v>
      </c>
      <c r="G262">
        <f>Price!G261</f>
        <v>5170.8500000000004</v>
      </c>
      <c r="H262">
        <f>Price!H261</f>
        <v>331</v>
      </c>
      <c r="I262">
        <f>Diagonals!E261</f>
        <v>5193.6400000000003</v>
      </c>
      <c r="J262">
        <f>Diagonals!F261</f>
        <v>0</v>
      </c>
      <c r="K262">
        <f>Diagonals!G261</f>
        <v>0</v>
      </c>
      <c r="L262">
        <f>Diagonals!H261</f>
        <v>5156.07</v>
      </c>
      <c r="M262">
        <f>Diagonals!I261</f>
        <v>0</v>
      </c>
      <c r="N262">
        <f>Diagonals!J261</f>
        <v>0</v>
      </c>
      <c r="O262">
        <f>Diagonals!K261</f>
        <v>0</v>
      </c>
      <c r="P262">
        <f>Diagonals!L261</f>
        <v>0</v>
      </c>
      <c r="Q262">
        <f>Trendlines!E261</f>
        <v>5199.21</v>
      </c>
      <c r="R262">
        <f>Trendlines!F261</f>
        <v>5195.1400000000003</v>
      </c>
      <c r="S262">
        <f>Trendlines!G261</f>
        <v>5203.9799999999996</v>
      </c>
      <c r="T262">
        <f>Trendlines!H261</f>
        <v>5166.38</v>
      </c>
      <c r="U262">
        <f>Trendlines!I261</f>
        <v>5176.75</v>
      </c>
      <c r="V262">
        <f>Trendlines!J261</f>
        <v>5161.17</v>
      </c>
      <c r="W262">
        <f>Trendlines!K261</f>
        <v>0</v>
      </c>
      <c r="X262">
        <f>Trendlines!L261</f>
        <v>0</v>
      </c>
      <c r="Y262">
        <f>Tema_Hrma_Smma!E261</f>
        <v>5173.05</v>
      </c>
      <c r="Z262">
        <f>Tema_Hrma_Smma!F261</f>
        <v>5172.5</v>
      </c>
      <c r="AA262">
        <f>Tema_Hrma_Smma!G261</f>
        <v>5181.41</v>
      </c>
      <c r="AB262">
        <f>ZScore!H261</f>
        <v>-1</v>
      </c>
      <c r="AC262">
        <f>ZScore!I261</f>
        <v>8.3280000000000007E-2</v>
      </c>
      <c r="AD262">
        <f>ZScore!J261</f>
        <v>3</v>
      </c>
      <c r="AE262">
        <f>HA!E261</f>
        <v>5173.76</v>
      </c>
      <c r="AF262">
        <f>HA!F261</f>
        <v>5174.54</v>
      </c>
      <c r="AG262">
        <f>HA!G261</f>
        <v>5170.8500000000004</v>
      </c>
      <c r="AH262">
        <f>HA!H261</f>
        <v>5172.83</v>
      </c>
      <c r="AI262">
        <f>HA!I261</f>
        <v>-1</v>
      </c>
      <c r="AJ262">
        <f>HA!J261</f>
        <v>0.93</v>
      </c>
      <c r="AK262">
        <f>HA!K261</f>
        <v>-0.72106000000000003</v>
      </c>
      <c r="AL262">
        <f>HA!L261</f>
        <v>-1</v>
      </c>
      <c r="AM262">
        <f>KC!E261</f>
        <v>5198.9661999999998</v>
      </c>
      <c r="AN262">
        <f>KC!F261</f>
        <v>5193.4171299999998</v>
      </c>
      <c r="AO262">
        <f>KC!G261</f>
        <v>5187.8680599999998</v>
      </c>
      <c r="AP262">
        <f>KC!H261</f>
        <v>5182.31898</v>
      </c>
      <c r="AQ262">
        <f>KC!I261</f>
        <v>5176.76991</v>
      </c>
      <c r="AR262">
        <f>KC!J261</f>
        <v>5172.4081800000004</v>
      </c>
      <c r="AS262">
        <f>KC!K261</f>
        <v>5166.8591100000003</v>
      </c>
      <c r="AT262">
        <f>KC!L261</f>
        <v>5161.3100400000003</v>
      </c>
      <c r="AU262">
        <f>KC!M261</f>
        <v>5155.7609599999996</v>
      </c>
      <c r="AV262">
        <f>KC!N261</f>
        <v>5150.2118899999996</v>
      </c>
      <c r="AW262">
        <f>SR_Levels!E261</f>
        <v>5161.8900000000003</v>
      </c>
      <c r="AX262">
        <f>SR_Levels!F261</f>
        <v>5135.8500000000004</v>
      </c>
      <c r="AY262">
        <f>SR_Levels!G261</f>
        <v>0</v>
      </c>
      <c r="AZ262">
        <f>SR_Levels!H261</f>
        <v>0</v>
      </c>
      <c r="BA262">
        <f>SR_Levels!I261</f>
        <v>5178.6000000000004</v>
      </c>
      <c r="BB262">
        <f>SR_Levels!J261</f>
        <v>5193.3500000000004</v>
      </c>
      <c r="BC262">
        <f>SR_Levels!K261</f>
        <v>5205.3100000000004</v>
      </c>
      <c r="BD262">
        <f>SR_Levels!L261</f>
        <v>0</v>
      </c>
      <c r="BE262">
        <f>ZigZag!E261</f>
        <v>0</v>
      </c>
      <c r="BF262">
        <f>ZigZag!F261</f>
        <v>0</v>
      </c>
      <c r="BG262">
        <f>ZigZag!G261</f>
        <v>5176.68</v>
      </c>
      <c r="BH262">
        <f>Dual_Tema!E261</f>
        <v>5174.6499999999996</v>
      </c>
      <c r="BI262">
        <f>Dual_Tema!F261</f>
        <v>5171.8999999999996</v>
      </c>
      <c r="BJ262">
        <f>Pinbar!E261</f>
        <v>0</v>
      </c>
      <c r="BK262">
        <f>SSA!E261</f>
        <v>5168.5372299999999</v>
      </c>
      <c r="BL262">
        <f>SSA!F261</f>
        <v>5170.1968299999999</v>
      </c>
      <c r="BN262" t="str">
        <f t="shared" si="424"/>
        <v>Red Candle</v>
      </c>
      <c r="BO262" s="34">
        <f t="shared" si="426"/>
        <v>-7.9991653044908517E-4</v>
      </c>
      <c r="BP262" s="34">
        <f t="shared" si="428"/>
        <v>4.447736198964769E-5</v>
      </c>
      <c r="BQ262" s="34">
        <f t="shared" si="436"/>
        <v>-2.2092092188662482E-3</v>
      </c>
      <c r="BR262" s="34">
        <f t="shared" si="438"/>
        <v>-2.5536970744354237E-3</v>
      </c>
      <c r="BS262" s="35">
        <f t="shared" si="427"/>
        <v>-1.3336387864593124E-4</v>
      </c>
      <c r="BT262" s="35">
        <f t="shared" si="429"/>
        <v>3.7063712770013524E-6</v>
      </c>
      <c r="BU262" s="35">
        <f t="shared" si="437"/>
        <v>-1.2286206970490987E-4</v>
      </c>
      <c r="BV262" s="35">
        <f t="shared" si="439"/>
        <v>-1.0653446316200021E-4</v>
      </c>
      <c r="BW262" s="27">
        <v>96</v>
      </c>
      <c r="BX262">
        <f>F262-G262</f>
        <v>3.6899999999995998</v>
      </c>
      <c r="BY262">
        <f>ABS(F262-D261)</f>
        <v>0.14000000000032742</v>
      </c>
      <c r="BZ262">
        <f>ABS(G262-D261)</f>
        <v>3.8299999999999272</v>
      </c>
      <c r="CA262">
        <f t="shared" si="472"/>
        <v>3.8299999999999272</v>
      </c>
      <c r="CB262">
        <f t="shared" si="430"/>
        <v>4.4628571428571764</v>
      </c>
      <c r="CC262">
        <f t="shared" si="433"/>
        <v>4.3318594801450558</v>
      </c>
      <c r="CD262">
        <f t="shared" si="431"/>
        <v>0.13099766271212054</v>
      </c>
      <c r="CE262">
        <f t="shared" si="434"/>
        <v>1</v>
      </c>
      <c r="CF262">
        <f t="shared" si="435"/>
        <v>7</v>
      </c>
      <c r="CG262" s="7" t="str">
        <f t="shared" si="432"/>
        <v>-----</v>
      </c>
      <c r="CH262" s="21"/>
      <c r="CI262" s="21"/>
      <c r="CJ262" s="21"/>
      <c r="CK262" s="21"/>
      <c r="CL262" s="21"/>
      <c r="CM262" s="21"/>
      <c r="CZ262" s="7" t="str">
        <f>IF(AND(D262&gt;BH262,D262&gt;E262),"Bullish Trigger","-----")</f>
        <v>-----</v>
      </c>
      <c r="DA262" s="7" t="str">
        <f>IF(AND(D262&lt;BI262,D262&lt;E262),"Bearish Trigger","-----")</f>
        <v>Bearish Trigger</v>
      </c>
      <c r="DB262" s="13" t="str">
        <f>IF(AND(W262=BE262,W262&gt;0,BE262&gt;0),"Important High","------")</f>
        <v>------</v>
      </c>
      <c r="DC262" s="13" t="str">
        <f>IF(AND(X262=BF262,X262&gt;0,BF262&gt;0),"Important Low","------")</f>
        <v>------</v>
      </c>
      <c r="DD262" s="7" t="str">
        <f>IF(AND(DB262="Important High",DC262="-----",BJ262=1),"Imp High Rej","-----")</f>
        <v>-----</v>
      </c>
      <c r="DE262" s="7" t="str">
        <f>IF(AND(DB262="-----",DC262="Important Low",BJ262=1),"Imp Low Rej","-----")</f>
        <v>-----</v>
      </c>
      <c r="DF262" s="7" t="str">
        <f>IF(Y262&gt;AM262,"Overbought",IF(Y262&gt;AO262,"Bullish Momentum",IF(Y262&gt;AQ262,"Flat Momentum","-----")))</f>
        <v>-----</v>
      </c>
      <c r="DG262" s="7" t="str">
        <f>IF(Y262&lt;AV262,"Oversold",IF(Y262&lt;AT262,"Bearish Momentum",IF(Y262&lt;AR262,"Flat Momentum","-----")))</f>
        <v>-----</v>
      </c>
      <c r="DH262" s="7" t="str">
        <f>IF(AND(DF262="Overbought",AD262=2),"Culminated Thrust","-----")</f>
        <v>-----</v>
      </c>
      <c r="DI262" s="7" t="str">
        <f>IF(AND(DG262="Oversold",AD262=5),"Culminated Thrust","-----")</f>
        <v>-----</v>
      </c>
      <c r="DJ262" s="14">
        <f>(Q262-$D262)/$D262</f>
        <v>5.3776540201880343E-3</v>
      </c>
      <c r="DK262" s="14">
        <f>(R262-$D262)/$D262</f>
        <v>4.5906330974205614E-3</v>
      </c>
      <c r="DL262" s="14">
        <f>(S262-$D262)/$D262</f>
        <v>6.3000348068221234E-3</v>
      </c>
      <c r="DM262" s="14">
        <f>(T262-$D262)/$D262</f>
        <v>-9.7072359515789296E-4</v>
      </c>
      <c r="DN262" s="14">
        <f>(U262-$D262)/$D262</f>
        <v>1.034536102409476E-3</v>
      </c>
      <c r="DO262" s="14">
        <f>(V262-$D262)/$D262</f>
        <v>-1.9781877247939754E-3</v>
      </c>
      <c r="DP262" s="14">
        <f t="shared" si="440"/>
        <v>6.3000348068221234E-3</v>
      </c>
      <c r="DQ262" s="14">
        <f t="shared" si="441"/>
        <v>5.3776540201880343E-3</v>
      </c>
      <c r="DR262" s="14">
        <f t="shared" si="442"/>
        <v>4.5906330974205614E-3</v>
      </c>
      <c r="DS262" s="14">
        <f t="shared" si="443"/>
        <v>1.034536102409476E-3</v>
      </c>
      <c r="DT262" s="14">
        <f t="shared" si="444"/>
        <v>-9.7072359515789296E-4</v>
      </c>
      <c r="DU262" s="14">
        <f t="shared" si="445"/>
        <v>-1.9781877247939754E-3</v>
      </c>
      <c r="DV262" t="str">
        <f>IF($D262&gt;Q262,"SUP","RES")</f>
        <v>RES</v>
      </c>
      <c r="DW262" t="str">
        <f>IF($D262&gt;R262,"SUP","RES")</f>
        <v>RES</v>
      </c>
      <c r="DX262" t="str">
        <f>IF($D262&gt;S262,"SUP","RES")</f>
        <v>RES</v>
      </c>
      <c r="DY262" t="str">
        <f>IF($D262&gt;T262,"SUP","RES")</f>
        <v>SUP</v>
      </c>
      <c r="DZ262" t="str">
        <f>IF($D262&gt;U262,"SUP","RES")</f>
        <v>RES</v>
      </c>
      <c r="EA262" t="str">
        <f>IF($D262&gt;V262,"SUP","RES")</f>
        <v>SUP</v>
      </c>
      <c r="EB262" s="7">
        <f t="shared" si="446"/>
        <v>4</v>
      </c>
      <c r="EC262" s="7">
        <f t="shared" si="447"/>
        <v>2</v>
      </c>
      <c r="ED262" s="13" t="str">
        <f t="shared" si="448"/>
        <v>-----</v>
      </c>
      <c r="EE262" s="13" t="str">
        <f t="shared" si="449"/>
        <v>-----</v>
      </c>
      <c r="EF262" s="7">
        <f>IF(OR(ED262="All Sup",EE262="All Res"),"na",((D262-MIN(Q262:V262))/(MAX(Q262:V262)-MIN(Q262:V262))))</f>
        <v>0.23896285914505222</v>
      </c>
      <c r="EG262">
        <v>1.4999999999999999E-4</v>
      </c>
      <c r="EH262">
        <f>Q262*(1+$EG262)</f>
        <v>5199.9898815000006</v>
      </c>
      <c r="EI262">
        <f>Q262*(1-$EG262)</f>
        <v>5198.4301185000004</v>
      </c>
      <c r="EJ262">
        <f>R262*(1+$EG262)</f>
        <v>5195.9192710000007</v>
      </c>
      <c r="EK262">
        <f>R262*(1-$EG262)</f>
        <v>5194.360729</v>
      </c>
      <c r="EL262">
        <f>S262*(1+$EG262)</f>
        <v>5204.7605970000004</v>
      </c>
      <c r="EM262">
        <f>S262*(1-$EG262)</f>
        <v>5203.1994029999996</v>
      </c>
      <c r="EN262">
        <f>T262*(1+$EG262)</f>
        <v>5167.1549570000006</v>
      </c>
      <c r="EO262">
        <f>T262*(1-$EG262)</f>
        <v>5165.6050430000005</v>
      </c>
      <c r="EP262">
        <f>U262*(1+$EG262)</f>
        <v>5177.5265125000005</v>
      </c>
      <c r="EQ262">
        <f>U262*(1-$EG262)</f>
        <v>5175.9734875000004</v>
      </c>
      <c r="ER262">
        <f>V262*(1+$EG262)</f>
        <v>5161.9441755000007</v>
      </c>
      <c r="ES262">
        <f>V262*(1-$EG262)</f>
        <v>5160.3958245000003</v>
      </c>
      <c r="ET262" s="7" t="str">
        <f t="shared" si="450"/>
        <v>-----</v>
      </c>
      <c r="EU262" s="7" t="str">
        <f t="shared" si="451"/>
        <v>-----</v>
      </c>
      <c r="EV262" s="7" t="str">
        <f t="shared" si="452"/>
        <v>-----</v>
      </c>
      <c r="EW262" s="7" t="str">
        <f t="shared" si="453"/>
        <v>-----</v>
      </c>
      <c r="EX262" s="7" t="str">
        <f t="shared" si="454"/>
        <v>-----</v>
      </c>
      <c r="EY262" s="7" t="str">
        <f t="shared" si="455"/>
        <v>-----</v>
      </c>
      <c r="EZ262">
        <f t="shared" si="473"/>
        <v>67</v>
      </c>
      <c r="FA262">
        <f t="shared" si="474"/>
        <v>60</v>
      </c>
      <c r="FB262">
        <f t="shared" si="475"/>
        <v>260</v>
      </c>
      <c r="FC262">
        <f t="shared" si="476"/>
        <v>260</v>
      </c>
      <c r="FD262">
        <f t="shared" si="477"/>
        <v>7</v>
      </c>
      <c r="FE262">
        <f t="shared" si="478"/>
        <v>260</v>
      </c>
      <c r="FF262">
        <f t="shared" si="479"/>
        <v>7</v>
      </c>
      <c r="FG262">
        <f t="shared" si="480"/>
        <v>11</v>
      </c>
      <c r="FH262">
        <f t="shared" si="481"/>
        <v>0</v>
      </c>
      <c r="FI262">
        <f t="shared" si="482"/>
        <v>0</v>
      </c>
      <c r="FJ262">
        <f t="shared" si="483"/>
        <v>2</v>
      </c>
      <c r="FK262">
        <f t="shared" si="484"/>
        <v>0</v>
      </c>
      <c r="FL262" s="7" t="str">
        <f t="shared" si="456"/>
        <v>-----</v>
      </c>
      <c r="FM262" s="7" t="str">
        <f t="shared" si="457"/>
        <v>-----</v>
      </c>
      <c r="FN262" s="7" t="str">
        <f t="shared" si="458"/>
        <v>-----</v>
      </c>
      <c r="FO262" s="7" t="str">
        <f t="shared" si="459"/>
        <v>-----</v>
      </c>
      <c r="FP262" s="7" t="str">
        <f t="shared" si="460"/>
        <v>-----</v>
      </c>
      <c r="FQ262" s="7" t="str">
        <f t="shared" si="461"/>
        <v>-----</v>
      </c>
      <c r="FR262" s="13" t="str">
        <f>IF(FL262="-----","-----",(D262-Q262)/Q262)</f>
        <v>-----</v>
      </c>
      <c r="FS262" s="13" t="str">
        <f>IF(FM262="-----","-----",(Q262-R262)/R262)</f>
        <v>-----</v>
      </c>
      <c r="FT262" s="13" t="str">
        <f>IF(FN262="-----","-----",(R262-S262)/S262)</f>
        <v>-----</v>
      </c>
      <c r="FU262" s="13" t="str">
        <f>IF(FO262="-----","-----",(S262-T262)/T262)</f>
        <v>-----</v>
      </c>
      <c r="FV262" s="13" t="str">
        <f>IF(FP262="-----","-----",(T262-U262)/U262)</f>
        <v>-----</v>
      </c>
      <c r="FW262" s="13" t="str">
        <f>IF(FQ262="-----","-----",(U262-V262)/V262)</f>
        <v>-----</v>
      </c>
      <c r="FX262" s="7" t="str">
        <f t="shared" si="462"/>
        <v>-----</v>
      </c>
      <c r="FY262" s="7" t="str">
        <f t="shared" si="463"/>
        <v>-----</v>
      </c>
      <c r="FZ262" s="7" t="str">
        <f t="shared" si="464"/>
        <v>-----</v>
      </c>
      <c r="GA262" s="7" t="str">
        <f t="shared" si="465"/>
        <v>-----</v>
      </c>
      <c r="GB262" s="7" t="str">
        <f t="shared" si="466"/>
        <v>-----</v>
      </c>
      <c r="GC262" s="7" t="str">
        <f t="shared" si="467"/>
        <v>-----</v>
      </c>
      <c r="GD262" s="7" t="str">
        <f>IF(AND(BG262&gt;AA262,BG261&gt;AA261,BG260&gt;AA260,BG259&gt;AA259,BG258&gt;AA258,BG257&gt;AA257,BG256&gt;AA256,BG255&gt;AA255,BG254&gt;AA254,BG253&gt;AA253,BG252&gt;AA252,BG251&gt;AA251),"Bullish",IF(AND(BG262&lt;AA262,BG261&lt;AA261,BG260&lt;AA260,BG259&lt;AA259,BG258&lt;AA258,BG257&lt;AA257,BG256&lt;AA256,BG255&lt;AA255,BG254&lt;AA254,BG253&lt;AA253,BG252&lt;AA252,BG251&lt;AA251),"Bearish","-----"))</f>
        <v>Bearish</v>
      </c>
      <c r="GE262">
        <f>(Z262-BG262)/BG262</f>
        <v>-8.0746733427607869E-4</v>
      </c>
      <c r="GI262" s="7" t="str">
        <f>IF(Y262&gt;Z262,"Bullish","Bearish")</f>
        <v>Bullish</v>
      </c>
      <c r="GJ262" s="19" t="str">
        <f>IF(AND(D262&gt;Y262,D261&lt;Y261),"TEMA crossover","-----")</f>
        <v>-----</v>
      </c>
      <c r="GK262" s="19" t="str">
        <f>IF(AND(D262&lt;Y262,D261&gt;Y261),"TEMA crossunder","-----")</f>
        <v>TEMA crossunder</v>
      </c>
      <c r="GL262" s="20" t="str">
        <f>IF(GD262="Bearish","YES","-----")</f>
        <v>YES</v>
      </c>
      <c r="GM262" s="20" t="str">
        <f>IF(GH262="Reverse to Bearish","YES","-----")</f>
        <v>-----</v>
      </c>
      <c r="GN262" s="20" t="str">
        <f>IF(AND(GI262="Bullish",GI261="Bullish",GI260="Bullish",GI259="Bullish"),"YES","-----")</f>
        <v>YES</v>
      </c>
      <c r="GO262" s="20" t="str">
        <f>IF(OR(GK262="TEMA crossunder",GK261="TEMA crossunder",GK260="TEMA crossunder",GK259="TEMA crossunder"),"YES","-----")</f>
        <v>YES</v>
      </c>
      <c r="GP262" s="20" t="str">
        <f>IF(GD262="Bullish","YES","-----")</f>
        <v>-----</v>
      </c>
      <c r="GQ262" s="20" t="str">
        <f>IF(GH262="Reverse to Bullish","YES","-----")</f>
        <v>-----</v>
      </c>
      <c r="GR262" s="20" t="str">
        <f>IF(AND(GI262="Bearish",GI261="Bearish",GI260="Bearish",GI259="Bearish"),"YES","-----")</f>
        <v>-----</v>
      </c>
      <c r="GS262" s="20" t="str">
        <f>IF(OR(GJ262="TEMA crossover",GJ261="TEMA crossover",GJ260="TEMA crossover",GJ259="TEMA crossover"),"YES","-----")</f>
        <v>YES</v>
      </c>
      <c r="GT262" s="20" t="str">
        <f t="shared" si="485"/>
        <v>-----</v>
      </c>
      <c r="GU262" s="20" t="str">
        <f t="shared" si="486"/>
        <v>-----</v>
      </c>
      <c r="GV262" s="20" t="str">
        <f t="shared" si="487"/>
        <v>-----</v>
      </c>
      <c r="GW262" s="20" t="str">
        <f t="shared" si="488"/>
        <v>-----</v>
      </c>
      <c r="GX262" s="20" t="str">
        <f t="shared" si="489"/>
        <v>-----</v>
      </c>
      <c r="GY262" s="20" t="str">
        <f t="shared" si="490"/>
        <v>-----</v>
      </c>
      <c r="GZ262" s="7" t="str">
        <f>IF(G262&gt;BH262,"YES","-----")</f>
        <v>-----</v>
      </c>
      <c r="HA262" s="7" t="str">
        <f>IF(F262&lt;BI262,"YES","-----")</f>
        <v>-----</v>
      </c>
      <c r="HB262">
        <f>BH262-BI262</f>
        <v>2.75</v>
      </c>
      <c r="HI262">
        <f t="shared" si="468"/>
        <v>3.3627699999997276</v>
      </c>
      <c r="HJ262">
        <f t="shared" si="469"/>
        <v>6.1127699999997276</v>
      </c>
      <c r="HK262" s="7"/>
      <c r="HL262" s="7"/>
      <c r="HM262" s="7"/>
      <c r="HN262" s="7"/>
      <c r="HO262" s="7"/>
      <c r="HP262" s="7"/>
      <c r="HQ262" s="28">
        <f t="shared" si="425"/>
        <v>-1.6595999999999549</v>
      </c>
      <c r="HR262" s="28" t="str">
        <f t="shared" si="470"/>
        <v>Bear</v>
      </c>
      <c r="HS262">
        <f t="shared" si="471"/>
        <v>1.6595999999999549</v>
      </c>
    </row>
    <row r="263" spans="1:227" x14ac:dyDescent="0.55000000000000004">
      <c r="A263">
        <f>Validation!A262</f>
        <v>1772106600</v>
      </c>
      <c r="B263" t="str">
        <f>Price!B262</f>
        <v>XAUUSD</v>
      </c>
      <c r="C263" t="str">
        <f>Price!C262</f>
        <v>M5</v>
      </c>
      <c r="D263">
        <f>Price!D262</f>
        <v>5163.51</v>
      </c>
      <c r="E263">
        <f>Price!E262</f>
        <v>5171.41</v>
      </c>
      <c r="F263">
        <f>Price!F262</f>
        <v>5171.57</v>
      </c>
      <c r="G263">
        <f>Price!G262</f>
        <v>5161.25</v>
      </c>
      <c r="H263">
        <f>Price!H262</f>
        <v>455</v>
      </c>
      <c r="I263">
        <f>Diagonals!E262</f>
        <v>5193.82</v>
      </c>
      <c r="J263">
        <f>Diagonals!F262</f>
        <v>0</v>
      </c>
      <c r="K263">
        <f>Diagonals!G262</f>
        <v>0</v>
      </c>
      <c r="L263">
        <f>Diagonals!H262</f>
        <v>5155.74</v>
      </c>
      <c r="M263">
        <f>Diagonals!I262</f>
        <v>0</v>
      </c>
      <c r="N263">
        <f>Diagonals!J262</f>
        <v>0</v>
      </c>
      <c r="O263">
        <f>Diagonals!K262</f>
        <v>0</v>
      </c>
      <c r="P263">
        <f>Diagonals!L262</f>
        <v>0</v>
      </c>
      <c r="Q263">
        <f>Trendlines!E262</f>
        <v>5199.22</v>
      </c>
      <c r="R263">
        <f>Trendlines!F262</f>
        <v>5195.1099999999997</v>
      </c>
      <c r="S263">
        <f>Trendlines!G262</f>
        <v>5203.96</v>
      </c>
      <c r="T263">
        <f>Trendlines!H262</f>
        <v>5166.45</v>
      </c>
      <c r="U263">
        <f>Trendlines!I262</f>
        <v>5176.78</v>
      </c>
      <c r="V263">
        <f>Trendlines!J262</f>
        <v>5161.21</v>
      </c>
      <c r="W263">
        <f>Trendlines!K262</f>
        <v>0</v>
      </c>
      <c r="X263">
        <f>Trendlines!L262</f>
        <v>0</v>
      </c>
      <c r="Y263">
        <f>Tema_Hrma_Smma!E262</f>
        <v>5169.32</v>
      </c>
      <c r="Z263">
        <f>Tema_Hrma_Smma!F262</f>
        <v>5171.54</v>
      </c>
      <c r="AA263">
        <f>Tema_Hrma_Smma!G262</f>
        <v>5181.0600000000004</v>
      </c>
      <c r="AB263">
        <f>ZScore!H262</f>
        <v>-1</v>
      </c>
      <c r="AC263">
        <f>ZScore!I262</f>
        <v>1.81863</v>
      </c>
      <c r="AD263">
        <f>ZScore!J262</f>
        <v>4</v>
      </c>
      <c r="AE263">
        <f>HA!E262</f>
        <v>5173.3</v>
      </c>
      <c r="AF263">
        <f>HA!F262</f>
        <v>5173.3</v>
      </c>
      <c r="AG263">
        <f>HA!G262</f>
        <v>5161.25</v>
      </c>
      <c r="AH263">
        <f>HA!H262</f>
        <v>5166.93</v>
      </c>
      <c r="AI263">
        <f>HA!I262</f>
        <v>-1</v>
      </c>
      <c r="AJ263">
        <f>HA!J262</f>
        <v>6.36</v>
      </c>
      <c r="AK263">
        <f>HA!K262</f>
        <v>1.43344</v>
      </c>
      <c r="AL263">
        <f>HA!L262</f>
        <v>-2</v>
      </c>
      <c r="AM263">
        <f>KC!E262</f>
        <v>5198.6267399999997</v>
      </c>
      <c r="AN263">
        <f>KC!F262</f>
        <v>5193.0456899999999</v>
      </c>
      <c r="AO263">
        <f>KC!G262</f>
        <v>5187.4646400000001</v>
      </c>
      <c r="AP263">
        <f>KC!H262</f>
        <v>5181.8836000000001</v>
      </c>
      <c r="AQ263">
        <f>KC!I262</f>
        <v>5176.3025500000003</v>
      </c>
      <c r="AR263">
        <f>KC!J262</f>
        <v>5171.8728099999998</v>
      </c>
      <c r="AS263">
        <f>KC!K262</f>
        <v>5166.2917600000001</v>
      </c>
      <c r="AT263">
        <f>KC!L262</f>
        <v>5160.7107100000003</v>
      </c>
      <c r="AU263">
        <f>KC!M262</f>
        <v>5155.1296599999996</v>
      </c>
      <c r="AV263">
        <f>KC!N262</f>
        <v>5149.5486099999998</v>
      </c>
      <c r="AW263">
        <f>SR_Levels!E262</f>
        <v>5161.8900000000003</v>
      </c>
      <c r="AX263">
        <f>SR_Levels!F262</f>
        <v>5135.8500000000004</v>
      </c>
      <c r="AY263">
        <f>SR_Levels!G262</f>
        <v>0</v>
      </c>
      <c r="AZ263">
        <f>SR_Levels!H262</f>
        <v>0</v>
      </c>
      <c r="BA263">
        <f>SR_Levels!I262</f>
        <v>5178.6000000000004</v>
      </c>
      <c r="BB263">
        <f>SR_Levels!J262</f>
        <v>5193.3500000000004</v>
      </c>
      <c r="BC263">
        <f>SR_Levels!K262</f>
        <v>5205.3100000000004</v>
      </c>
      <c r="BD263">
        <f>SR_Levels!L262</f>
        <v>0</v>
      </c>
      <c r="BE263">
        <f>ZigZag!E262</f>
        <v>0</v>
      </c>
      <c r="BF263">
        <f>ZigZag!F262</f>
        <v>0</v>
      </c>
      <c r="BG263">
        <f>ZigZag!G262</f>
        <v>5175.88</v>
      </c>
      <c r="BH263">
        <f>Dual_Tema!E262</f>
        <v>5173.07</v>
      </c>
      <c r="BI263">
        <f>Dual_Tema!F262</f>
        <v>5166.79</v>
      </c>
      <c r="BJ263">
        <f>Pinbar!E262</f>
        <v>0</v>
      </c>
      <c r="BK263">
        <f>SSA!E262</f>
        <v>5166.9208200000003</v>
      </c>
      <c r="BL263">
        <f>SSA!F262</f>
        <v>5168.5588200000002</v>
      </c>
      <c r="BN263" t="str">
        <f t="shared" ref="BN263:BN326" si="491">IF(D263&gt;E263,"Green Candle",IF(D263&lt;E263,"Red Candle","Doji"))</f>
        <v>Red Candle</v>
      </c>
      <c r="BO263" s="34">
        <f t="shared" si="426"/>
        <v>-1.5836185393584001E-3</v>
      </c>
      <c r="BP263" s="34">
        <f t="shared" si="428"/>
        <v>-1.9502860677285128E-3</v>
      </c>
      <c r="BQ263" s="34">
        <f t="shared" si="436"/>
        <v>-3.8756848522262244E-3</v>
      </c>
      <c r="BR263" s="34">
        <f t="shared" si="438"/>
        <v>-4.5247909188004254E-3</v>
      </c>
      <c r="BS263" s="35">
        <f t="shared" si="427"/>
        <v>-2.641107480469973E-4</v>
      </c>
      <c r="BT263" s="35">
        <f t="shared" si="429"/>
        <v>-1.6266929724295665E-4</v>
      </c>
      <c r="BU263" s="35">
        <f t="shared" si="437"/>
        <v>-2.1571088555027984E-4</v>
      </c>
      <c r="BV263" s="35">
        <f t="shared" si="439"/>
        <v>-1.8894293012716723E-4</v>
      </c>
      <c r="BW263" s="27">
        <v>96</v>
      </c>
      <c r="BX263">
        <f>F263-G263</f>
        <v>10.319999999999709</v>
      </c>
      <c r="BY263">
        <f>ABS(F263-D262)</f>
        <v>0.17000000000007276</v>
      </c>
      <c r="BZ263">
        <f>ABS(G263-D262)</f>
        <v>10.149999999999636</v>
      </c>
      <c r="CA263">
        <f t="shared" si="472"/>
        <v>10.319999999999709</v>
      </c>
      <c r="CB263">
        <f t="shared" si="430"/>
        <v>4.7271428571428782</v>
      </c>
      <c r="CC263">
        <f t="shared" si="433"/>
        <v>4.7595838029918172</v>
      </c>
      <c r="CD263">
        <f t="shared" si="431"/>
        <v>-3.2440945848938973E-2</v>
      </c>
      <c r="CE263">
        <f t="shared" si="434"/>
        <v>-1</v>
      </c>
      <c r="CF263">
        <f t="shared" si="435"/>
        <v>-1</v>
      </c>
      <c r="CG263" s="7" t="str">
        <f t="shared" si="432"/>
        <v>-----</v>
      </c>
      <c r="CH263" s="21"/>
      <c r="CI263" s="21"/>
      <c r="CJ263" s="21"/>
      <c r="CK263" s="21"/>
      <c r="CL263" s="21"/>
      <c r="CM263" s="21"/>
      <c r="CZ263" s="7" t="str">
        <f>IF(AND(D263&gt;BH263,D263&gt;E263),"Bullish Trigger","-----")</f>
        <v>-----</v>
      </c>
      <c r="DA263" s="7" t="str">
        <f>IF(AND(D263&lt;BI263,D263&lt;E263),"Bearish Trigger","-----")</f>
        <v>Bearish Trigger</v>
      </c>
      <c r="DB263" s="13" t="str">
        <f>IF(AND(W263=BE263,W263&gt;0,BE263&gt;0),"Important High","------")</f>
        <v>------</v>
      </c>
      <c r="DC263" s="13" t="str">
        <f>IF(AND(X263=BF263,X263&gt;0,BF263&gt;0),"Important Low","------")</f>
        <v>------</v>
      </c>
      <c r="DD263" s="7" t="str">
        <f>IF(AND(DB263="Important High",DC263="-----",BJ263=1),"Imp High Rej","-----")</f>
        <v>-----</v>
      </c>
      <c r="DE263" s="7" t="str">
        <f>IF(AND(DB263="-----",DC263="Important Low",BJ263=1),"Imp Low Rej","-----")</f>
        <v>-----</v>
      </c>
      <c r="DF263" s="7" t="str">
        <f>IF(Y263&gt;AM263,"Overbought",IF(Y263&gt;AO263,"Bullish Momentum",IF(Y263&gt;AQ263,"Flat Momentum","-----")))</f>
        <v>-----</v>
      </c>
      <c r="DG263" s="7" t="str">
        <f>IF(Y263&lt;AV263,"Oversold",IF(Y263&lt;AT263,"Bearish Momentum",IF(Y263&lt;AR263,"Flat Momentum","-----")))</f>
        <v>Flat Momentum</v>
      </c>
      <c r="DH263" s="7" t="str">
        <f>IF(AND(DF263="Overbought",AD263=2),"Culminated Thrust","-----")</f>
        <v>-----</v>
      </c>
      <c r="DI263" s="7" t="str">
        <f>IF(AND(DG263="Oversold",AD263=5),"Culminated Thrust","-----")</f>
        <v>-----</v>
      </c>
      <c r="DJ263" s="14">
        <f>(Q263-$D263)/$D263</f>
        <v>6.9158382573094729E-3</v>
      </c>
      <c r="DK263" s="14">
        <f>(R263-$D263)/$D263</f>
        <v>6.1198680742362175E-3</v>
      </c>
      <c r="DL263" s="14">
        <f>(S263-$D263)/$D263</f>
        <v>7.8338184684448794E-3</v>
      </c>
      <c r="DM263" s="14">
        <f>(T263-$D263)/$D263</f>
        <v>5.6938013095735257E-4</v>
      </c>
      <c r="DN263" s="14">
        <f>(U263-$D263)/$D263</f>
        <v>2.5699572577567442E-3</v>
      </c>
      <c r="DO263" s="14">
        <f>(V263-$D263)/$D263</f>
        <v>-4.454334357830588E-4</v>
      </c>
      <c r="DP263" s="14">
        <f t="shared" si="440"/>
        <v>7.8338184684448794E-3</v>
      </c>
      <c r="DQ263" s="14">
        <f t="shared" si="441"/>
        <v>6.9158382573094729E-3</v>
      </c>
      <c r="DR263" s="14">
        <f t="shared" si="442"/>
        <v>6.1198680742362175E-3</v>
      </c>
      <c r="DS263" s="14">
        <f t="shared" si="443"/>
        <v>2.5699572577567442E-3</v>
      </c>
      <c r="DT263" s="14">
        <f t="shared" si="444"/>
        <v>5.6938013095735257E-4</v>
      </c>
      <c r="DU263" s="14">
        <f t="shared" si="445"/>
        <v>-4.454334357830588E-4</v>
      </c>
      <c r="DV263" t="str">
        <f>IF($D263&gt;Q263,"SUP","RES")</f>
        <v>RES</v>
      </c>
      <c r="DW263" t="str">
        <f>IF($D263&gt;R263,"SUP","RES")</f>
        <v>RES</v>
      </c>
      <c r="DX263" t="str">
        <f>IF($D263&gt;S263,"SUP","RES")</f>
        <v>RES</v>
      </c>
      <c r="DY263" t="str">
        <f>IF($D263&gt;T263,"SUP","RES")</f>
        <v>RES</v>
      </c>
      <c r="DZ263" t="str">
        <f>IF($D263&gt;U263,"SUP","RES")</f>
        <v>RES</v>
      </c>
      <c r="EA263" t="str">
        <f>IF($D263&gt;V263,"SUP","RES")</f>
        <v>SUP</v>
      </c>
      <c r="EB263" s="7">
        <f t="shared" si="446"/>
        <v>5</v>
      </c>
      <c r="EC263" s="7">
        <f t="shared" si="447"/>
        <v>1</v>
      </c>
      <c r="ED263" s="13" t="str">
        <f t="shared" si="448"/>
        <v>-----</v>
      </c>
      <c r="EE263" s="13" t="str">
        <f t="shared" si="449"/>
        <v>-----</v>
      </c>
      <c r="EF263" s="7">
        <f>IF(OR(ED263="All Sup",EE263="All Res"),"na",((D263-MIN(Q263:V263))/(MAX(Q263:V263)-MIN(Q263:V263))))</f>
        <v>5.3801169590647527E-2</v>
      </c>
      <c r="EG263">
        <v>1.4999999999999999E-4</v>
      </c>
      <c r="EH263">
        <f>Q263*(1+$EG263)</f>
        <v>5199.9998830000004</v>
      </c>
      <c r="EI263">
        <f>Q263*(1-$EG263)</f>
        <v>5198.4401170000001</v>
      </c>
      <c r="EJ263">
        <f>R263*(1+$EG263)</f>
        <v>5195.8892665000003</v>
      </c>
      <c r="EK263">
        <f>R263*(1-$EG263)</f>
        <v>5194.3307335</v>
      </c>
      <c r="EL263">
        <f>S263*(1+$EG263)</f>
        <v>5204.7405940000008</v>
      </c>
      <c r="EM263">
        <f>S263*(1-$EG263)</f>
        <v>5203.1794060000002</v>
      </c>
      <c r="EN263">
        <f>T263*(1+$EG263)</f>
        <v>5167.2249675000003</v>
      </c>
      <c r="EO263">
        <f>T263*(1-$EG263)</f>
        <v>5165.6750325000003</v>
      </c>
      <c r="EP263">
        <f>U263*(1+$EG263)</f>
        <v>5177.556517</v>
      </c>
      <c r="EQ263">
        <f>U263*(1-$EG263)</f>
        <v>5176.0034829999995</v>
      </c>
      <c r="ER263">
        <f>V263*(1+$EG263)</f>
        <v>5161.9841815000009</v>
      </c>
      <c r="ES263">
        <f>V263*(1-$EG263)</f>
        <v>5160.4358185000001</v>
      </c>
      <c r="ET263" s="7" t="str">
        <f t="shared" si="450"/>
        <v>-----</v>
      </c>
      <c r="EU263" s="7" t="str">
        <f t="shared" si="451"/>
        <v>-----</v>
      </c>
      <c r="EV263" s="7" t="str">
        <f t="shared" si="452"/>
        <v>-----</v>
      </c>
      <c r="EW263" s="7" t="str">
        <f t="shared" si="453"/>
        <v>TOUCH</v>
      </c>
      <c r="EX263" s="7" t="str">
        <f t="shared" si="454"/>
        <v>-----</v>
      </c>
      <c r="EY263" s="7" t="str">
        <f t="shared" si="455"/>
        <v>-----</v>
      </c>
      <c r="EZ263">
        <f t="shared" si="473"/>
        <v>68</v>
      </c>
      <c r="FA263">
        <f t="shared" si="474"/>
        <v>61</v>
      </c>
      <c r="FB263">
        <f t="shared" si="475"/>
        <v>261</v>
      </c>
      <c r="FC263">
        <f t="shared" si="476"/>
        <v>0</v>
      </c>
      <c r="FD263">
        <f t="shared" si="477"/>
        <v>8</v>
      </c>
      <c r="FE263">
        <f t="shared" si="478"/>
        <v>261</v>
      </c>
      <c r="FF263">
        <f t="shared" si="479"/>
        <v>7</v>
      </c>
      <c r="FG263">
        <f t="shared" si="480"/>
        <v>11</v>
      </c>
      <c r="FH263">
        <f t="shared" si="481"/>
        <v>0</v>
      </c>
      <c r="FI263">
        <f t="shared" si="482"/>
        <v>1</v>
      </c>
      <c r="FJ263">
        <f t="shared" si="483"/>
        <v>2</v>
      </c>
      <c r="FK263">
        <f t="shared" si="484"/>
        <v>0</v>
      </c>
      <c r="FL263" s="7" t="str">
        <f t="shared" si="456"/>
        <v>-----</v>
      </c>
      <c r="FM263" s="7" t="str">
        <f t="shared" si="457"/>
        <v>-----</v>
      </c>
      <c r="FN263" s="7" t="str">
        <f t="shared" si="458"/>
        <v>-----</v>
      </c>
      <c r="FO263" s="7">
        <f t="shared" si="459"/>
        <v>1</v>
      </c>
      <c r="FP263" s="7" t="str">
        <f t="shared" si="460"/>
        <v>-----</v>
      </c>
      <c r="FQ263" s="7" t="str">
        <f t="shared" si="461"/>
        <v>-----</v>
      </c>
      <c r="FR263" s="13" t="str">
        <f>IF(FL263="-----","-----",(D263-Q263)/Q263)</f>
        <v>-----</v>
      </c>
      <c r="FS263" s="13" t="str">
        <f>IF(FM263="-----","-----",(Q263-R263)/R263)</f>
        <v>-----</v>
      </c>
      <c r="FT263" s="13" t="str">
        <f>IF(FN263="-----","-----",(R263-S263)/S263)</f>
        <v>-----</v>
      </c>
      <c r="FU263" s="13">
        <f>IF(FO263="-----","-----",(S263-T263)/T263)</f>
        <v>7.2603044643808068E-3</v>
      </c>
      <c r="FV263" s="13" t="str">
        <f>IF(FP263="-----","-----",(T263-U263)/U263)</f>
        <v>-----</v>
      </c>
      <c r="FW263" s="13" t="str">
        <f>IF(FQ263="-----","-----",(U263-V263)/V263)</f>
        <v>-----</v>
      </c>
      <c r="FX263" s="7" t="str">
        <f t="shared" si="462"/>
        <v>-----</v>
      </c>
      <c r="FY263" s="7" t="str">
        <f t="shared" si="463"/>
        <v>-----</v>
      </c>
      <c r="FZ263" s="7" t="str">
        <f t="shared" si="464"/>
        <v>-----</v>
      </c>
      <c r="GA263" s="7" t="str">
        <f t="shared" si="465"/>
        <v>Support</v>
      </c>
      <c r="GB263" s="7" t="str">
        <f t="shared" si="466"/>
        <v>-----</v>
      </c>
      <c r="GC263" s="7" t="str">
        <f t="shared" si="467"/>
        <v>-----</v>
      </c>
      <c r="GD263" s="7" t="str">
        <f>IF(AND(BG263&gt;AA263,BG262&gt;AA262,BG261&gt;AA261,BG260&gt;AA260,BG259&gt;AA259,BG258&gt;AA258,BG257&gt;AA257,BG256&gt;AA256,BG255&gt;AA255,BG254&gt;AA254,BG253&gt;AA253,BG252&gt;AA252),"Bullish",IF(AND(BG263&lt;AA263,BG262&lt;AA262,BG261&lt;AA261,BG260&lt;AA260,BG259&lt;AA259,BG258&lt;AA258,BG257&lt;AA257,BG256&lt;AA256,BG255&lt;AA255,BG254&lt;AA254,BG253&lt;AA253,BG252&lt;AA252),"Bearish","-----"))</f>
        <v>Bearish</v>
      </c>
      <c r="GE263">
        <f>(Z263-BG263)/BG263</f>
        <v>-8.3850475667908561E-4</v>
      </c>
      <c r="GI263" s="7" t="str">
        <f>IF(Y263&gt;Z263,"Bullish","Bearish")</f>
        <v>Bearish</v>
      </c>
      <c r="GJ263" s="19" t="str">
        <f>IF(AND(D263&gt;Y263,D262&lt;Y262),"TEMA crossover","-----")</f>
        <v>-----</v>
      </c>
      <c r="GK263" s="19" t="str">
        <f>IF(AND(D263&lt;Y263,D262&gt;Y262),"TEMA crossunder","-----")</f>
        <v>-----</v>
      </c>
      <c r="GL263" s="20" t="str">
        <f>IF(GD263="Bearish","YES","-----")</f>
        <v>YES</v>
      </c>
      <c r="GM263" s="20" t="str">
        <f>IF(GH263="Reverse to Bearish","YES","-----")</f>
        <v>-----</v>
      </c>
      <c r="GN263" s="20" t="str">
        <f>IF(AND(GI263="Bullish",GI262="Bullish",GI261="Bullish",GI260="Bullish"),"YES","-----")</f>
        <v>-----</v>
      </c>
      <c r="GO263" s="20" t="str">
        <f>IF(OR(GK263="TEMA crossunder",GK262="TEMA crossunder",GK261="TEMA crossunder",GK260="TEMA crossunder"),"YES","-----")</f>
        <v>YES</v>
      </c>
      <c r="GP263" s="20" t="str">
        <f>IF(GD263="Bullish","YES","-----")</f>
        <v>-----</v>
      </c>
      <c r="GQ263" s="20" t="str">
        <f>IF(GH263="Reverse to Bullish","YES","-----")</f>
        <v>-----</v>
      </c>
      <c r="GR263" s="20" t="str">
        <f>IF(AND(GI263="Bearish",GI262="Bearish",GI261="Bearish",GI260="Bearish"),"YES","-----")</f>
        <v>-----</v>
      </c>
      <c r="GS263" s="20" t="str">
        <f>IF(OR(GJ263="TEMA crossover",GJ262="TEMA crossover",GJ261="TEMA crossover",GJ260="TEMA crossover"),"YES","-----")</f>
        <v>-----</v>
      </c>
      <c r="GT263" s="20" t="str">
        <f t="shared" si="485"/>
        <v>-----</v>
      </c>
      <c r="GU263" s="20" t="str">
        <f t="shared" si="486"/>
        <v>-----</v>
      </c>
      <c r="GV263" s="20" t="str">
        <f t="shared" si="487"/>
        <v>-----</v>
      </c>
      <c r="GW263" s="20" t="str">
        <f t="shared" si="488"/>
        <v>-----</v>
      </c>
      <c r="GX263" s="20" t="str">
        <f t="shared" si="489"/>
        <v>-----</v>
      </c>
      <c r="GY263" s="20" t="str">
        <f t="shared" si="490"/>
        <v>-----</v>
      </c>
      <c r="GZ263" s="7" t="str">
        <f>IF(G263&gt;BH263,"YES","-----")</f>
        <v>-----</v>
      </c>
      <c r="HA263" s="7" t="str">
        <f>IF(F263&lt;BI263,"YES","-----")</f>
        <v>-----</v>
      </c>
      <c r="HB263">
        <f>BH263-BI263</f>
        <v>6.2799999999997453</v>
      </c>
      <c r="HI263">
        <f t="shared" si="468"/>
        <v>-0.13082000000031258</v>
      </c>
      <c r="HJ263">
        <f t="shared" si="469"/>
        <v>6.1491799999994328</v>
      </c>
      <c r="HK263" s="7"/>
      <c r="HL263" s="7"/>
      <c r="HM263" s="7"/>
      <c r="HN263" s="7"/>
      <c r="HO263" s="7"/>
      <c r="HP263" s="7"/>
      <c r="HQ263" s="28">
        <f t="shared" si="425"/>
        <v>-1.63799999999992</v>
      </c>
      <c r="HR263" s="28" t="str">
        <f t="shared" si="470"/>
        <v>Bear</v>
      </c>
      <c r="HS263">
        <f t="shared" si="471"/>
        <v>1.63799999999992</v>
      </c>
    </row>
    <row r="264" spans="1:227" x14ac:dyDescent="0.55000000000000004">
      <c r="A264">
        <f>Validation!A263</f>
        <v>1772106900</v>
      </c>
      <c r="B264" t="str">
        <f>Price!B263</f>
        <v>XAUUSD</v>
      </c>
      <c r="C264" t="str">
        <f>Price!C263</f>
        <v>M5</v>
      </c>
      <c r="D264">
        <f>Price!D263</f>
        <v>5164.71</v>
      </c>
      <c r="E264">
        <f>Price!E263</f>
        <v>5163.74</v>
      </c>
      <c r="F264">
        <f>Price!F263</f>
        <v>5165.92</v>
      </c>
      <c r="G264">
        <f>Price!G263</f>
        <v>5161.83</v>
      </c>
      <c r="H264">
        <f>Price!H263</f>
        <v>459</v>
      </c>
      <c r="I264">
        <f>Diagonals!E263</f>
        <v>5194</v>
      </c>
      <c r="J264">
        <f>Diagonals!F263</f>
        <v>0</v>
      </c>
      <c r="K264">
        <f>Diagonals!G263</f>
        <v>0</v>
      </c>
      <c r="L264">
        <f>Diagonals!H263</f>
        <v>5155.41</v>
      </c>
      <c r="M264">
        <f>Diagonals!I263</f>
        <v>0</v>
      </c>
      <c r="N264">
        <f>Diagonals!J263</f>
        <v>0</v>
      </c>
      <c r="O264">
        <f>Diagonals!K263</f>
        <v>0</v>
      </c>
      <c r="P264">
        <f>Diagonals!L263</f>
        <v>0</v>
      </c>
      <c r="Q264">
        <f>Trendlines!E263</f>
        <v>5199.22</v>
      </c>
      <c r="R264">
        <f>Trendlines!F263</f>
        <v>5195.09</v>
      </c>
      <c r="S264">
        <f>Trendlines!G263</f>
        <v>5203.9399999999996</v>
      </c>
      <c r="T264">
        <f>Trendlines!H263</f>
        <v>5166.53</v>
      </c>
      <c r="U264">
        <f>Trendlines!I263</f>
        <v>5176.8</v>
      </c>
      <c r="V264">
        <f>Trendlines!J263</f>
        <v>5161.25</v>
      </c>
      <c r="W264">
        <f>Trendlines!K263</f>
        <v>0</v>
      </c>
      <c r="X264">
        <f>Trendlines!L263</f>
        <v>0</v>
      </c>
      <c r="Y264">
        <f>Tema_Hrma_Smma!E263</f>
        <v>5166.3599999999997</v>
      </c>
      <c r="Z264">
        <f>Tema_Hrma_Smma!F263</f>
        <v>5170.13</v>
      </c>
      <c r="AA264">
        <f>Tema_Hrma_Smma!G263</f>
        <v>5180.6099999999997</v>
      </c>
      <c r="AB264">
        <f>ZScore!H263</f>
        <v>1</v>
      </c>
      <c r="AC264">
        <f>ZScore!I263</f>
        <v>0.71392999999999995</v>
      </c>
      <c r="AD264">
        <f>ZScore!J263</f>
        <v>0</v>
      </c>
      <c r="AE264">
        <f>HA!E263</f>
        <v>5170.12</v>
      </c>
      <c r="AF264">
        <f>HA!F263</f>
        <v>5170.12</v>
      </c>
      <c r="AG264">
        <f>HA!G263</f>
        <v>5161.83</v>
      </c>
      <c r="AH264">
        <f>HA!H263</f>
        <v>5164.05</v>
      </c>
      <c r="AI264">
        <f>HA!I263</f>
        <v>-1</v>
      </c>
      <c r="AJ264">
        <f>HA!J263</f>
        <v>6.07</v>
      </c>
      <c r="AK264">
        <f>HA!K263</f>
        <v>1.3059099999999999</v>
      </c>
      <c r="AL264">
        <f>HA!L263</f>
        <v>-3</v>
      </c>
      <c r="AM264">
        <f>KC!E263</f>
        <v>5198.0179799999996</v>
      </c>
      <c r="AN264">
        <f>KC!F263</f>
        <v>5192.4287199999999</v>
      </c>
      <c r="AO264">
        <f>KC!G263</f>
        <v>5186.8394600000001</v>
      </c>
      <c r="AP264">
        <f>KC!H263</f>
        <v>5181.2502000000004</v>
      </c>
      <c r="AQ264">
        <f>KC!I263</f>
        <v>5175.6609399999998</v>
      </c>
      <c r="AR264">
        <f>KC!J263</f>
        <v>5171.1954100000003</v>
      </c>
      <c r="AS264">
        <f>KC!K263</f>
        <v>5165.6061499999996</v>
      </c>
      <c r="AT264">
        <f>KC!L263</f>
        <v>5160.0168899999999</v>
      </c>
      <c r="AU264">
        <f>KC!M263</f>
        <v>5154.4276300000001</v>
      </c>
      <c r="AV264">
        <f>KC!N263</f>
        <v>5148.8383700000004</v>
      </c>
      <c r="AW264">
        <f>SR_Levels!E263</f>
        <v>5161.8900000000003</v>
      </c>
      <c r="AX264">
        <f>SR_Levels!F263</f>
        <v>5135.8500000000004</v>
      </c>
      <c r="AY264">
        <f>SR_Levels!G263</f>
        <v>0</v>
      </c>
      <c r="AZ264">
        <f>SR_Levels!H263</f>
        <v>0</v>
      </c>
      <c r="BA264">
        <f>SR_Levels!I263</f>
        <v>5178.6000000000004</v>
      </c>
      <c r="BB264">
        <f>SR_Levels!J263</f>
        <v>5193.3500000000004</v>
      </c>
      <c r="BC264">
        <f>SR_Levels!K263</f>
        <v>5205.3100000000004</v>
      </c>
      <c r="BD264">
        <f>SR_Levels!L263</f>
        <v>0</v>
      </c>
      <c r="BE264">
        <f>ZigZag!E263</f>
        <v>0</v>
      </c>
      <c r="BF264">
        <f>ZigZag!F263</f>
        <v>0</v>
      </c>
      <c r="BG264">
        <f>ZigZag!G263</f>
        <v>5175.04</v>
      </c>
      <c r="BH264">
        <f>Dual_Tema!E263</f>
        <v>5169.3500000000004</v>
      </c>
      <c r="BI264">
        <f>Dual_Tema!F263</f>
        <v>5163.8599999999997</v>
      </c>
      <c r="BJ264">
        <f>Pinbar!E263</f>
        <v>0</v>
      </c>
      <c r="BK264">
        <f>SSA!E263</f>
        <v>5166.1189000000004</v>
      </c>
      <c r="BL264">
        <f>SSA!F263</f>
        <v>5167.3388599999998</v>
      </c>
      <c r="BN264" t="str">
        <f t="shared" si="491"/>
        <v>Green Candle</v>
      </c>
      <c r="BO264" s="34">
        <f t="shared" si="426"/>
        <v>-1.3863430706049229E-3</v>
      </c>
      <c r="BP264" s="34">
        <f t="shared" si="428"/>
        <v>-1.3342073358199036E-3</v>
      </c>
      <c r="BQ264" s="34">
        <f t="shared" si="436"/>
        <v>-2.8150576623436896E-3</v>
      </c>
      <c r="BR264" s="34">
        <f t="shared" si="438"/>
        <v>-4.1667309383145446E-3</v>
      </c>
      <c r="BS264" s="35">
        <f t="shared" si="427"/>
        <v>-2.3119076017041884E-4</v>
      </c>
      <c r="BT264" s="35">
        <f t="shared" si="429"/>
        <v>-1.1125199294625965E-4</v>
      </c>
      <c r="BU264" s="35">
        <f t="shared" si="437"/>
        <v>-1.5660036959963541E-4</v>
      </c>
      <c r="BV264" s="35">
        <f t="shared" si="439"/>
        <v>-1.739613649270888E-4</v>
      </c>
      <c r="BW264" s="27">
        <v>96</v>
      </c>
      <c r="BX264">
        <f>F264-G264</f>
        <v>4.0900000000001455</v>
      </c>
      <c r="BY264">
        <f>ABS(F264-D263)</f>
        <v>2.4099999999998545</v>
      </c>
      <c r="BZ264">
        <f>ABS(G264-D263)</f>
        <v>1.680000000000291</v>
      </c>
      <c r="CA264">
        <f t="shared" si="472"/>
        <v>4.0900000000001455</v>
      </c>
      <c r="CB264">
        <f t="shared" si="430"/>
        <v>4.6957142857143355</v>
      </c>
      <c r="CC264">
        <f t="shared" si="433"/>
        <v>4.7117563884924119</v>
      </c>
      <c r="CD264">
        <f t="shared" si="431"/>
        <v>-1.6042102778076384E-2</v>
      </c>
      <c r="CE264">
        <f t="shared" si="434"/>
        <v>-1</v>
      </c>
      <c r="CF264">
        <f t="shared" si="435"/>
        <v>-2</v>
      </c>
      <c r="CG264" s="7" t="str">
        <f t="shared" si="432"/>
        <v>-----</v>
      </c>
      <c r="CH264" s="21"/>
      <c r="CI264" s="21"/>
      <c r="CJ264" s="21"/>
      <c r="CK264" s="21"/>
      <c r="CL264" s="21"/>
      <c r="CM264" s="21"/>
      <c r="CZ264" s="7" t="str">
        <f>IF(AND(D264&gt;BH264,D264&gt;E264),"Bullish Trigger","-----")</f>
        <v>-----</v>
      </c>
      <c r="DA264" s="7" t="str">
        <f>IF(AND(D264&lt;BI264,D264&lt;E264),"Bearish Trigger","-----")</f>
        <v>-----</v>
      </c>
      <c r="DB264" s="13" t="str">
        <f>IF(AND(W264=BE264,W264&gt;0,BE264&gt;0),"Important High","------")</f>
        <v>------</v>
      </c>
      <c r="DC264" s="13" t="str">
        <f>IF(AND(X264=BF264,X264&gt;0,BF264&gt;0),"Important Low","------")</f>
        <v>------</v>
      </c>
      <c r="DD264" s="7" t="str">
        <f>IF(AND(DB264="Important High",DC264="-----",BJ264=1),"Imp High Rej","-----")</f>
        <v>-----</v>
      </c>
      <c r="DE264" s="7" t="str">
        <f>IF(AND(DB264="-----",DC264="Important Low",BJ264=1),"Imp Low Rej","-----")</f>
        <v>-----</v>
      </c>
      <c r="DF264" s="7" t="str">
        <f>IF(Y264&gt;AM264,"Overbought",IF(Y264&gt;AO264,"Bullish Momentum",IF(Y264&gt;AQ264,"Flat Momentum","-----")))</f>
        <v>-----</v>
      </c>
      <c r="DG264" s="7" t="str">
        <f>IF(Y264&lt;AV264,"Oversold",IF(Y264&lt;AT264,"Bearish Momentum",IF(Y264&lt;AR264,"Flat Momentum","-----")))</f>
        <v>Flat Momentum</v>
      </c>
      <c r="DH264" s="7" t="str">
        <f>IF(AND(DF264="Overbought",AD264=2),"Culminated Thrust","-----")</f>
        <v>-----</v>
      </c>
      <c r="DI264" s="7" t="str">
        <f>IF(AND(DG264="Oversold",AD264=5),"Culminated Thrust","-----")</f>
        <v>-----</v>
      </c>
      <c r="DJ264" s="14">
        <f>(Q264-$D264)/$D264</f>
        <v>6.6818853333488653E-3</v>
      </c>
      <c r="DK264" s="14">
        <f>(R264-$D264)/$D264</f>
        <v>5.8822276565383361E-3</v>
      </c>
      <c r="DL264" s="14">
        <f>(S264-$D264)/$D264</f>
        <v>7.5957798211321766E-3</v>
      </c>
      <c r="DM264" s="14">
        <f>(T264-$D264)/$D264</f>
        <v>3.5239151859440491E-4</v>
      </c>
      <c r="DN264" s="14">
        <f>(U264-$D264)/$D264</f>
        <v>2.340886516377521E-3</v>
      </c>
      <c r="DO264" s="14">
        <f>(V264-$D264)/$D264</f>
        <v>-6.6993112875651036E-4</v>
      </c>
      <c r="DP264" s="14">
        <f t="shared" si="440"/>
        <v>7.5957798211321766E-3</v>
      </c>
      <c r="DQ264" s="14">
        <f t="shared" si="441"/>
        <v>6.6818853333488653E-3</v>
      </c>
      <c r="DR264" s="14">
        <f t="shared" si="442"/>
        <v>5.8822276565383361E-3</v>
      </c>
      <c r="DS264" s="14">
        <f t="shared" si="443"/>
        <v>2.340886516377521E-3</v>
      </c>
      <c r="DT264" s="14">
        <f t="shared" si="444"/>
        <v>3.5239151859440491E-4</v>
      </c>
      <c r="DU264" s="14">
        <f t="shared" si="445"/>
        <v>-6.6993112875651036E-4</v>
      </c>
      <c r="DV264" t="str">
        <f>IF($D264&gt;Q264,"SUP","RES")</f>
        <v>RES</v>
      </c>
      <c r="DW264" t="str">
        <f>IF($D264&gt;R264,"SUP","RES")</f>
        <v>RES</v>
      </c>
      <c r="DX264" t="str">
        <f>IF($D264&gt;S264,"SUP","RES")</f>
        <v>RES</v>
      </c>
      <c r="DY264" t="str">
        <f>IF($D264&gt;T264,"SUP","RES")</f>
        <v>RES</v>
      </c>
      <c r="DZ264" t="str">
        <f>IF($D264&gt;U264,"SUP","RES")</f>
        <v>RES</v>
      </c>
      <c r="EA264" t="str">
        <f>IF($D264&gt;V264,"SUP","RES")</f>
        <v>SUP</v>
      </c>
      <c r="EB264" s="7">
        <f t="shared" si="446"/>
        <v>5</v>
      </c>
      <c r="EC264" s="7">
        <f t="shared" si="447"/>
        <v>1</v>
      </c>
      <c r="ED264" s="13" t="str">
        <f t="shared" si="448"/>
        <v>-----</v>
      </c>
      <c r="EE264" s="13" t="str">
        <f t="shared" si="449"/>
        <v>-----</v>
      </c>
      <c r="EF264" s="7">
        <f>IF(OR(ED264="All Sup",EE264="All Res"),"na",((D264-MIN(Q264:V264))/(MAX(Q264:V264)-MIN(Q264:V264))))</f>
        <v>8.1049426095105848E-2</v>
      </c>
      <c r="EG264">
        <v>1.4999999999999999E-4</v>
      </c>
      <c r="EH264">
        <f>Q264*(1+$EG264)</f>
        <v>5199.9998830000004</v>
      </c>
      <c r="EI264">
        <f>Q264*(1-$EG264)</f>
        <v>5198.4401170000001</v>
      </c>
      <c r="EJ264">
        <f>R264*(1+$EG264)</f>
        <v>5195.8692635000007</v>
      </c>
      <c r="EK264">
        <f>R264*(1-$EG264)</f>
        <v>5194.3107365000005</v>
      </c>
      <c r="EL264">
        <f>S264*(1+$EG264)</f>
        <v>5204.7205910000002</v>
      </c>
      <c r="EM264">
        <f>S264*(1-$EG264)</f>
        <v>5203.1594089999999</v>
      </c>
      <c r="EN264">
        <f>T264*(1+$EG264)</f>
        <v>5167.3049795000006</v>
      </c>
      <c r="EO264">
        <f>T264*(1-$EG264)</f>
        <v>5165.7550204999998</v>
      </c>
      <c r="EP264">
        <f>U264*(1+$EG264)</f>
        <v>5177.5765200000005</v>
      </c>
      <c r="EQ264">
        <f>U264*(1-$EG264)</f>
        <v>5176.0234799999998</v>
      </c>
      <c r="ER264">
        <f>V264*(1+$EG264)</f>
        <v>5162.0241875000002</v>
      </c>
      <c r="ES264">
        <f>V264*(1-$EG264)</f>
        <v>5160.4758124999998</v>
      </c>
      <c r="ET264" s="7" t="str">
        <f t="shared" si="450"/>
        <v>-----</v>
      </c>
      <c r="EU264" s="7" t="str">
        <f t="shared" si="451"/>
        <v>-----</v>
      </c>
      <c r="EV264" s="7" t="str">
        <f t="shared" si="452"/>
        <v>-----</v>
      </c>
      <c r="EW264" s="7" t="str">
        <f t="shared" si="453"/>
        <v>-----</v>
      </c>
      <c r="EX264" s="7" t="str">
        <f t="shared" si="454"/>
        <v>-----</v>
      </c>
      <c r="EY264" s="7" t="str">
        <f t="shared" si="455"/>
        <v>-----</v>
      </c>
      <c r="EZ264">
        <f t="shared" si="473"/>
        <v>69</v>
      </c>
      <c r="FA264">
        <f t="shared" si="474"/>
        <v>62</v>
      </c>
      <c r="FB264">
        <f t="shared" si="475"/>
        <v>262</v>
      </c>
      <c r="FC264">
        <f t="shared" si="476"/>
        <v>1</v>
      </c>
      <c r="FD264">
        <f t="shared" si="477"/>
        <v>9</v>
      </c>
      <c r="FE264">
        <f t="shared" si="478"/>
        <v>262</v>
      </c>
      <c r="FF264">
        <f t="shared" si="479"/>
        <v>7</v>
      </c>
      <c r="FG264">
        <f t="shared" si="480"/>
        <v>11</v>
      </c>
      <c r="FH264">
        <f t="shared" si="481"/>
        <v>0</v>
      </c>
      <c r="FI264">
        <f t="shared" si="482"/>
        <v>1</v>
      </c>
      <c r="FJ264">
        <f t="shared" si="483"/>
        <v>2</v>
      </c>
      <c r="FK264">
        <f t="shared" si="484"/>
        <v>0</v>
      </c>
      <c r="FL264" s="7" t="str">
        <f t="shared" si="456"/>
        <v>-----</v>
      </c>
      <c r="FM264" s="7" t="str">
        <f t="shared" si="457"/>
        <v>-----</v>
      </c>
      <c r="FN264" s="7" t="str">
        <f t="shared" si="458"/>
        <v>-----</v>
      </c>
      <c r="FO264" s="7" t="str">
        <f t="shared" si="459"/>
        <v>-----</v>
      </c>
      <c r="FP264" s="7" t="str">
        <f t="shared" si="460"/>
        <v>-----</v>
      </c>
      <c r="FQ264" s="7" t="str">
        <f t="shared" si="461"/>
        <v>-----</v>
      </c>
      <c r="FR264" s="13" t="str">
        <f>IF(FL264="-----","-----",(D264-Q264)/Q264)</f>
        <v>-----</v>
      </c>
      <c r="FS264" s="13" t="str">
        <f>IF(FM264="-----","-----",(Q264-R264)/R264)</f>
        <v>-----</v>
      </c>
      <c r="FT264" s="13" t="str">
        <f>IF(FN264="-----","-----",(R264-S264)/S264)</f>
        <v>-----</v>
      </c>
      <c r="FU264" s="13" t="str">
        <f>IF(FO264="-----","-----",(S264-T264)/T264)</f>
        <v>-----</v>
      </c>
      <c r="FV264" s="13" t="str">
        <f>IF(FP264="-----","-----",(T264-U264)/U264)</f>
        <v>-----</v>
      </c>
      <c r="FW264" s="13" t="str">
        <f>IF(FQ264="-----","-----",(U264-V264)/V264)</f>
        <v>-----</v>
      </c>
      <c r="FX264" s="7" t="str">
        <f t="shared" si="462"/>
        <v>-----</v>
      </c>
      <c r="FY264" s="7" t="str">
        <f t="shared" si="463"/>
        <v>-----</v>
      </c>
      <c r="FZ264" s="7" t="str">
        <f t="shared" si="464"/>
        <v>-----</v>
      </c>
      <c r="GA264" s="7" t="str">
        <f t="shared" si="465"/>
        <v>-----</v>
      </c>
      <c r="GB264" s="7" t="str">
        <f t="shared" si="466"/>
        <v>-----</v>
      </c>
      <c r="GC264" s="7" t="str">
        <f t="shared" si="467"/>
        <v>-----</v>
      </c>
      <c r="GD264" s="7" t="str">
        <f>IF(AND(BG264&gt;AA264,BG263&gt;AA263,BG262&gt;AA262,BG261&gt;AA261,BG260&gt;AA260,BG259&gt;AA259,BG258&gt;AA258,BG257&gt;AA257,BG256&gt;AA256,BG255&gt;AA255,BG254&gt;AA254,BG253&gt;AA253),"Bullish",IF(AND(BG264&lt;AA264,BG263&lt;AA263,BG262&lt;AA262,BG261&lt;AA261,BG260&lt;AA260,BG259&lt;AA259,BG258&lt;AA258,BG257&lt;AA257,BG256&lt;AA256,BG255&lt;AA255,BG254&lt;AA254,BG253&lt;AA253),"Bearish","-----"))</f>
        <v>Bearish</v>
      </c>
      <c r="GE264">
        <f>(Z264-BG264)/BG264</f>
        <v>-9.4878493692799562E-4</v>
      </c>
      <c r="GI264" s="7" t="str">
        <f>IF(Y264&gt;Z264,"Bullish","Bearish")</f>
        <v>Bearish</v>
      </c>
      <c r="GJ264" s="19" t="str">
        <f>IF(AND(D264&gt;Y264,D263&lt;Y263),"TEMA crossover","-----")</f>
        <v>-----</v>
      </c>
      <c r="GK264" s="19" t="str">
        <f>IF(AND(D264&lt;Y264,D263&gt;Y263),"TEMA crossunder","-----")</f>
        <v>-----</v>
      </c>
      <c r="GL264" s="20" t="str">
        <f>IF(GD264="Bearish","YES","-----")</f>
        <v>YES</v>
      </c>
      <c r="GM264" s="20" t="str">
        <f>IF(GH264="Reverse to Bearish","YES","-----")</f>
        <v>-----</v>
      </c>
      <c r="GN264" s="20" t="str">
        <f>IF(AND(GI264="Bullish",GI263="Bullish",GI262="Bullish",GI261="Bullish"),"YES","-----")</f>
        <v>-----</v>
      </c>
      <c r="GO264" s="20" t="str">
        <f>IF(OR(GK264="TEMA crossunder",GK263="TEMA crossunder",GK262="TEMA crossunder",GK261="TEMA crossunder"),"YES","-----")</f>
        <v>YES</v>
      </c>
      <c r="GP264" s="20" t="str">
        <f>IF(GD264="Bullish","YES","-----")</f>
        <v>-----</v>
      </c>
      <c r="GQ264" s="20" t="str">
        <f>IF(GH264="Reverse to Bullish","YES","-----")</f>
        <v>-----</v>
      </c>
      <c r="GR264" s="20" t="str">
        <f>IF(AND(GI264="Bearish",GI263="Bearish",GI262="Bearish",GI261="Bearish"),"YES","-----")</f>
        <v>-----</v>
      </c>
      <c r="GS264" s="20" t="str">
        <f>IF(OR(GJ264="TEMA crossover",GJ263="TEMA crossover",GJ262="TEMA crossover",GJ261="TEMA crossover"),"YES","-----")</f>
        <v>-----</v>
      </c>
      <c r="GT264" s="20" t="str">
        <f t="shared" si="485"/>
        <v>-----</v>
      </c>
      <c r="GU264" s="20" t="str">
        <f t="shared" si="486"/>
        <v>-----</v>
      </c>
      <c r="GV264" s="20" t="str">
        <f t="shared" si="487"/>
        <v>-----</v>
      </c>
      <c r="GW264" s="20" t="str">
        <f t="shared" si="488"/>
        <v>-----</v>
      </c>
      <c r="GX264" s="20" t="str">
        <f t="shared" si="489"/>
        <v>-----</v>
      </c>
      <c r="GY264" s="20" t="str">
        <f t="shared" si="490"/>
        <v>-----</v>
      </c>
      <c r="GZ264" s="7" t="str">
        <f>IF(G264&gt;BH264,"YES","-----")</f>
        <v>-----</v>
      </c>
      <c r="HA264" s="7" t="str">
        <f>IF(F264&lt;BI264,"YES","-----")</f>
        <v>-----</v>
      </c>
      <c r="HB264">
        <f>BH264-BI264</f>
        <v>5.4900000000006912</v>
      </c>
      <c r="HI264">
        <f t="shared" si="468"/>
        <v>-2.2589000000007218</v>
      </c>
      <c r="HJ264">
        <f t="shared" si="469"/>
        <v>3.2310999999999694</v>
      </c>
      <c r="HK264" s="7"/>
      <c r="HL264" s="7"/>
      <c r="HM264" s="7"/>
      <c r="HN264" s="7"/>
      <c r="HO264" s="7"/>
      <c r="HP264" s="7"/>
      <c r="HQ264" s="28">
        <f t="shared" si="425"/>
        <v>-1.2199599999994462</v>
      </c>
      <c r="HR264" s="28" t="str">
        <f t="shared" si="470"/>
        <v>Bear</v>
      </c>
      <c r="HS264">
        <f t="shared" si="471"/>
        <v>1.2199599999994462</v>
      </c>
    </row>
    <row r="265" spans="1:227" x14ac:dyDescent="0.55000000000000004">
      <c r="A265">
        <f>Validation!A264</f>
        <v>1772107200</v>
      </c>
      <c r="B265" t="str">
        <f>Price!B264</f>
        <v>XAUUSD</v>
      </c>
      <c r="C265" t="str">
        <f>Price!C264</f>
        <v>M5</v>
      </c>
      <c r="D265">
        <f>Price!D264</f>
        <v>5165.67</v>
      </c>
      <c r="E265">
        <f>Price!E264</f>
        <v>5164.7700000000004</v>
      </c>
      <c r="F265">
        <f>Price!F264</f>
        <v>5168.17</v>
      </c>
      <c r="G265">
        <f>Price!G264</f>
        <v>5157.9799999999996</v>
      </c>
      <c r="H265">
        <f>Price!H264</f>
        <v>708</v>
      </c>
      <c r="I265">
        <f>Diagonals!E264</f>
        <v>5194.17</v>
      </c>
      <c r="J265">
        <f>Diagonals!F264</f>
        <v>0</v>
      </c>
      <c r="K265">
        <f>Diagonals!G264</f>
        <v>0</v>
      </c>
      <c r="L265">
        <f>Diagonals!H264</f>
        <v>5155.09</v>
      </c>
      <c r="M265">
        <f>Diagonals!I264</f>
        <v>0</v>
      </c>
      <c r="N265">
        <f>Diagonals!J264</f>
        <v>0</v>
      </c>
      <c r="O265">
        <f>Diagonals!K264</f>
        <v>0</v>
      </c>
      <c r="P265">
        <f>Diagonals!L264</f>
        <v>5157.9799999999996</v>
      </c>
      <c r="Q265">
        <f>Trendlines!E264</f>
        <v>5199.2299999999996</v>
      </c>
      <c r="R265">
        <f>Trendlines!F264</f>
        <v>5195.0600000000004</v>
      </c>
      <c r="S265">
        <f>Trendlines!G264</f>
        <v>5203.92</v>
      </c>
      <c r="T265">
        <f>Trendlines!H264</f>
        <v>5166.6000000000004</v>
      </c>
      <c r="U265">
        <f>Trendlines!I264</f>
        <v>5176.82</v>
      </c>
      <c r="V265">
        <f>Trendlines!J264</f>
        <v>5161.29</v>
      </c>
      <c r="W265">
        <f>Trendlines!K264</f>
        <v>0</v>
      </c>
      <c r="X265">
        <f>Trendlines!L264</f>
        <v>5157.9799999999996</v>
      </c>
      <c r="Y265">
        <f>Tema_Hrma_Smma!E264</f>
        <v>5164.47</v>
      </c>
      <c r="Z265">
        <f>Tema_Hrma_Smma!F264</f>
        <v>5168.63</v>
      </c>
      <c r="AA265">
        <f>Tema_Hrma_Smma!G264</f>
        <v>5180.1499999999996</v>
      </c>
      <c r="AB265">
        <f>ZScore!H264</f>
        <v>1</v>
      </c>
      <c r="AC265">
        <f>ZScore!I264</f>
        <v>0.73577999999999999</v>
      </c>
      <c r="AD265">
        <f>ZScore!J264</f>
        <v>0</v>
      </c>
      <c r="AE265">
        <f>HA!E264</f>
        <v>5167.08</v>
      </c>
      <c r="AF265">
        <f>HA!F264</f>
        <v>5168.17</v>
      </c>
      <c r="AG265">
        <f>HA!G264</f>
        <v>5157.9799999999996</v>
      </c>
      <c r="AH265">
        <f>HA!H264</f>
        <v>5164.1499999999996</v>
      </c>
      <c r="AI265">
        <f>HA!I264</f>
        <v>-1</v>
      </c>
      <c r="AJ265">
        <f>HA!J264</f>
        <v>2.94</v>
      </c>
      <c r="AK265">
        <f>HA!K264</f>
        <v>6.3089999999999993E-2</v>
      </c>
      <c r="AL265">
        <f>HA!L264</f>
        <v>-4</v>
      </c>
      <c r="AM265">
        <f>KC!E264</f>
        <v>5197.4653500000004</v>
      </c>
      <c r="AN265">
        <f>KC!F264</f>
        <v>5191.8414000000002</v>
      </c>
      <c r="AO265">
        <f>KC!G264</f>
        <v>5186.2174500000001</v>
      </c>
      <c r="AP265">
        <f>KC!H264</f>
        <v>5180.5934999999999</v>
      </c>
      <c r="AQ265">
        <f>KC!I264</f>
        <v>5174.9695499999998</v>
      </c>
      <c r="AR265">
        <f>KC!J264</f>
        <v>5170.3357100000003</v>
      </c>
      <c r="AS265">
        <f>KC!K264</f>
        <v>5164.7117600000001</v>
      </c>
      <c r="AT265">
        <f>KC!L264</f>
        <v>5159.08781</v>
      </c>
      <c r="AU265">
        <f>KC!M264</f>
        <v>5153.4638599999998</v>
      </c>
      <c r="AV265">
        <f>KC!N264</f>
        <v>5147.8399099999997</v>
      </c>
      <c r="AW265">
        <f>SR_Levels!E264</f>
        <v>5161.8900000000003</v>
      </c>
      <c r="AX265">
        <f>SR_Levels!F264</f>
        <v>5135.8500000000004</v>
      </c>
      <c r="AY265">
        <f>SR_Levels!G264</f>
        <v>0</v>
      </c>
      <c r="AZ265">
        <f>SR_Levels!H264</f>
        <v>0</v>
      </c>
      <c r="BA265">
        <f>SR_Levels!I264</f>
        <v>5178.6000000000004</v>
      </c>
      <c r="BB265">
        <f>SR_Levels!J264</f>
        <v>5193.3500000000004</v>
      </c>
      <c r="BC265">
        <f>SR_Levels!K264</f>
        <v>5205.3100000000004</v>
      </c>
      <c r="BD265">
        <f>SR_Levels!L264</f>
        <v>0</v>
      </c>
      <c r="BE265">
        <f>ZigZag!E264</f>
        <v>0</v>
      </c>
      <c r="BF265">
        <f>ZigZag!F264</f>
        <v>5157.9799999999996</v>
      </c>
      <c r="BG265">
        <f>ZigZag!G264</f>
        <v>5174.25</v>
      </c>
      <c r="BH265">
        <f>Dual_Tema!E264</f>
        <v>5168.16</v>
      </c>
      <c r="BI265">
        <f>Dual_Tema!F264</f>
        <v>5160.2299999999996</v>
      </c>
      <c r="BJ265">
        <f>Pinbar!E264</f>
        <v>0</v>
      </c>
      <c r="BK265">
        <f>SSA!E264</f>
        <v>5166.32834</v>
      </c>
      <c r="BL265">
        <f>SSA!F264</f>
        <v>5166.8335999999999</v>
      </c>
      <c r="BN265" t="str">
        <f t="shared" si="491"/>
        <v>Green Candle</v>
      </c>
      <c r="BO265" s="34">
        <f t="shared" si="426"/>
        <v>-1.490321607923617E-3</v>
      </c>
      <c r="BP265" s="34">
        <f t="shared" si="428"/>
        <v>-1.5771681713546704E-3</v>
      </c>
      <c r="BQ265" s="34">
        <f t="shared" si="436"/>
        <v>-2.1962356868017174E-3</v>
      </c>
      <c r="BR265" s="34">
        <f t="shared" si="438"/>
        <v>-4.5938826594418281E-3</v>
      </c>
      <c r="BS265" s="35">
        <f t="shared" si="427"/>
        <v>-2.4854131545026803E-4</v>
      </c>
      <c r="BT265" s="35">
        <f t="shared" si="429"/>
        <v>-1.3152578392039427E-4</v>
      </c>
      <c r="BU265" s="35">
        <f t="shared" si="437"/>
        <v>-1.2213981529030082E-4</v>
      </c>
      <c r="BV265" s="35">
        <f t="shared" si="439"/>
        <v>-1.9183438768866079E-4</v>
      </c>
      <c r="BW265" s="27">
        <v>96</v>
      </c>
      <c r="BX265">
        <f>F265-G265</f>
        <v>10.190000000000509</v>
      </c>
      <c r="BY265">
        <f>ABS(F265-D264)</f>
        <v>3.4600000000000364</v>
      </c>
      <c r="BZ265">
        <f>ABS(G265-D264)</f>
        <v>6.7300000000004729</v>
      </c>
      <c r="CA265">
        <f t="shared" si="472"/>
        <v>10.190000000000509</v>
      </c>
      <c r="CB265">
        <f t="shared" si="430"/>
        <v>5.0821428571429612</v>
      </c>
      <c r="CC265">
        <f t="shared" si="433"/>
        <v>5.1030595036001341</v>
      </c>
      <c r="CD265">
        <f t="shared" si="431"/>
        <v>-2.0916646457172838E-2</v>
      </c>
      <c r="CE265">
        <f t="shared" si="434"/>
        <v>-1</v>
      </c>
      <c r="CF265">
        <f t="shared" si="435"/>
        <v>-3</v>
      </c>
      <c r="CG265" s="7" t="str">
        <f t="shared" si="432"/>
        <v>-----</v>
      </c>
      <c r="CH265" s="21"/>
      <c r="CI265" s="21"/>
      <c r="CJ265" s="21"/>
      <c r="CK265" s="21"/>
      <c r="CL265" s="21"/>
      <c r="CM265" s="21"/>
      <c r="CZ265" s="7" t="str">
        <f>IF(AND(D265&gt;BH265,D265&gt;E265),"Bullish Trigger","-----")</f>
        <v>-----</v>
      </c>
      <c r="DA265" s="7" t="str">
        <f>IF(AND(D265&lt;BI265,D265&lt;E265),"Bearish Trigger","-----")</f>
        <v>-----</v>
      </c>
      <c r="DB265" s="13" t="str">
        <f>IF(AND(W265=BE265,W265&gt;0,BE265&gt;0),"Important High","------")</f>
        <v>------</v>
      </c>
      <c r="DC265" s="13" t="str">
        <f>IF(AND(X265=BF265,X265&gt;0,BF265&gt;0),"Important Low","------")</f>
        <v>Important Low</v>
      </c>
      <c r="DD265" s="7" t="str">
        <f>IF(AND(DB265="Important High",DC265="-----",BJ265=1),"Imp High Rej","-----")</f>
        <v>-----</v>
      </c>
      <c r="DE265" s="7" t="str">
        <f>IF(AND(DB265="-----",DC265="Important Low",BJ265=1),"Imp Low Rej","-----")</f>
        <v>-----</v>
      </c>
      <c r="DF265" s="7" t="str">
        <f>IF(Y265&gt;AM265,"Overbought",IF(Y265&gt;AO265,"Bullish Momentum",IF(Y265&gt;AQ265,"Flat Momentum","-----")))</f>
        <v>-----</v>
      </c>
      <c r="DG265" s="7" t="str">
        <f>IF(Y265&lt;AV265,"Oversold",IF(Y265&lt;AT265,"Bearish Momentum",IF(Y265&lt;AR265,"Flat Momentum","-----")))</f>
        <v>Flat Momentum</v>
      </c>
      <c r="DH265" s="7" t="str">
        <f>IF(AND(DF265="Overbought",AD265=2),"Culminated Thrust","-----")</f>
        <v>-----</v>
      </c>
      <c r="DI265" s="7" t="str">
        <f>IF(AND(DG265="Oversold",AD265=5),"Culminated Thrust","-----")</f>
        <v>-----</v>
      </c>
      <c r="DJ265" s="14">
        <f>(Q265-$D265)/$D265</f>
        <v>6.4967371125138635E-3</v>
      </c>
      <c r="DK265" s="14">
        <f>(R265-$D265)/$D265</f>
        <v>5.6894846167099963E-3</v>
      </c>
      <c r="DL265" s="14">
        <f>(S265-$D265)/$D265</f>
        <v>7.4046541881304844E-3</v>
      </c>
      <c r="DM265" s="14">
        <f>(T265-$D265)/$D265</f>
        <v>1.8003472928009164E-4</v>
      </c>
      <c r="DN265" s="14">
        <f>(U265-$D265)/$D265</f>
        <v>2.1584808940562669E-3</v>
      </c>
      <c r="DO265" s="14">
        <f>(V265-$D265)/$D265</f>
        <v>-8.4790549918986483E-4</v>
      </c>
      <c r="DP265" s="14">
        <f t="shared" si="440"/>
        <v>7.4046541881304844E-3</v>
      </c>
      <c r="DQ265" s="14">
        <f t="shared" si="441"/>
        <v>6.4967371125138635E-3</v>
      </c>
      <c r="DR265" s="14">
        <f t="shared" si="442"/>
        <v>5.6894846167099963E-3</v>
      </c>
      <c r="DS265" s="14">
        <f t="shared" si="443"/>
        <v>2.1584808940562669E-3</v>
      </c>
      <c r="DT265" s="14">
        <f t="shared" si="444"/>
        <v>1.8003472928009164E-4</v>
      </c>
      <c r="DU265" s="14">
        <f t="shared" si="445"/>
        <v>-8.4790549918986483E-4</v>
      </c>
      <c r="DV265" t="str">
        <f>IF($D265&gt;Q265,"SUP","RES")</f>
        <v>RES</v>
      </c>
      <c r="DW265" t="str">
        <f>IF($D265&gt;R265,"SUP","RES")</f>
        <v>RES</v>
      </c>
      <c r="DX265" t="str">
        <f>IF($D265&gt;S265,"SUP","RES")</f>
        <v>RES</v>
      </c>
      <c r="DY265" t="str">
        <f>IF($D265&gt;T265,"SUP","RES")</f>
        <v>RES</v>
      </c>
      <c r="DZ265" t="str">
        <f>IF($D265&gt;U265,"SUP","RES")</f>
        <v>RES</v>
      </c>
      <c r="EA265" t="str">
        <f>IF($D265&gt;V265,"SUP","RES")</f>
        <v>SUP</v>
      </c>
      <c r="EB265" s="7">
        <f t="shared" si="446"/>
        <v>5</v>
      </c>
      <c r="EC265" s="7">
        <f t="shared" si="447"/>
        <v>1</v>
      </c>
      <c r="ED265" s="13" t="str">
        <f t="shared" si="448"/>
        <v>-----</v>
      </c>
      <c r="EE265" s="13" t="str">
        <f t="shared" si="449"/>
        <v>-----</v>
      </c>
      <c r="EF265" s="7">
        <f>IF(OR(ED265="All Sup",EE265="All Res"),"na",((D265-MIN(Q265:V265))/(MAX(Q265:V265)-MIN(Q265:V265))))</f>
        <v>0.10274454609430209</v>
      </c>
      <c r="EG265">
        <v>1.4999999999999999E-4</v>
      </c>
      <c r="EH265">
        <f>Q265*(1+$EG265)</f>
        <v>5200.0098845000002</v>
      </c>
      <c r="EI265">
        <f>Q265*(1-$EG265)</f>
        <v>5198.4501154999998</v>
      </c>
      <c r="EJ265">
        <f>R265*(1+$EG265)</f>
        <v>5195.8392590000012</v>
      </c>
      <c r="EK265">
        <f>R265*(1-$EG265)</f>
        <v>5194.2807410000005</v>
      </c>
      <c r="EL265">
        <f>S265*(1+$EG265)</f>
        <v>5204.7005880000006</v>
      </c>
      <c r="EM265">
        <f>S265*(1-$EG265)</f>
        <v>5203.1394120000004</v>
      </c>
      <c r="EN265">
        <f>T265*(1+$EG265)</f>
        <v>5167.3749900000012</v>
      </c>
      <c r="EO265">
        <f>T265*(1-$EG265)</f>
        <v>5165.8250100000005</v>
      </c>
      <c r="EP265">
        <f>U265*(1+$EG265)</f>
        <v>5177.5965230000002</v>
      </c>
      <c r="EQ265">
        <f>U265*(1-$EG265)</f>
        <v>5176.0434770000002</v>
      </c>
      <c r="ER265">
        <f>V265*(1+$EG265)</f>
        <v>5162.0641935000003</v>
      </c>
      <c r="ES265">
        <f>V265*(1-$EG265)</f>
        <v>5160.5158064999996</v>
      </c>
      <c r="ET265" s="7" t="str">
        <f t="shared" si="450"/>
        <v>-----</v>
      </c>
      <c r="EU265" s="7" t="str">
        <f t="shared" si="451"/>
        <v>-----</v>
      </c>
      <c r="EV265" s="7" t="str">
        <f t="shared" si="452"/>
        <v>-----</v>
      </c>
      <c r="EW265" s="7" t="str">
        <f t="shared" si="453"/>
        <v>-----</v>
      </c>
      <c r="EX265" s="7" t="str">
        <f t="shared" si="454"/>
        <v>-----</v>
      </c>
      <c r="EY265" s="7" t="str">
        <f t="shared" si="455"/>
        <v>-----</v>
      </c>
      <c r="EZ265">
        <f t="shared" si="473"/>
        <v>70</v>
      </c>
      <c r="FA265">
        <f t="shared" si="474"/>
        <v>63</v>
      </c>
      <c r="FB265">
        <f t="shared" si="475"/>
        <v>263</v>
      </c>
      <c r="FC265">
        <f t="shared" si="476"/>
        <v>2</v>
      </c>
      <c r="FD265">
        <f t="shared" si="477"/>
        <v>10</v>
      </c>
      <c r="FE265">
        <f t="shared" si="478"/>
        <v>263</v>
      </c>
      <c r="FF265">
        <f t="shared" si="479"/>
        <v>7</v>
      </c>
      <c r="FG265">
        <f t="shared" si="480"/>
        <v>11</v>
      </c>
      <c r="FH265">
        <f t="shared" si="481"/>
        <v>0</v>
      </c>
      <c r="FI265">
        <f t="shared" si="482"/>
        <v>1</v>
      </c>
      <c r="FJ265">
        <f t="shared" si="483"/>
        <v>2</v>
      </c>
      <c r="FK265">
        <f t="shared" si="484"/>
        <v>0</v>
      </c>
      <c r="FL265" s="7" t="str">
        <f t="shared" si="456"/>
        <v>-----</v>
      </c>
      <c r="FM265" s="7" t="str">
        <f t="shared" si="457"/>
        <v>-----</v>
      </c>
      <c r="FN265" s="7" t="str">
        <f t="shared" si="458"/>
        <v>-----</v>
      </c>
      <c r="FO265" s="7" t="str">
        <f t="shared" si="459"/>
        <v>-----</v>
      </c>
      <c r="FP265" s="7" t="str">
        <f t="shared" si="460"/>
        <v>-----</v>
      </c>
      <c r="FQ265" s="7" t="str">
        <f t="shared" si="461"/>
        <v>-----</v>
      </c>
      <c r="FR265" s="13" t="str">
        <f>IF(FL265="-----","-----",(D265-Q265)/Q265)</f>
        <v>-----</v>
      </c>
      <c r="FS265" s="13" t="str">
        <f>IF(FM265="-----","-----",(Q265-R265)/R265)</f>
        <v>-----</v>
      </c>
      <c r="FT265" s="13" t="str">
        <f>IF(FN265="-----","-----",(R265-S265)/S265)</f>
        <v>-----</v>
      </c>
      <c r="FU265" s="13" t="str">
        <f>IF(FO265="-----","-----",(S265-T265)/T265)</f>
        <v>-----</v>
      </c>
      <c r="FV265" s="13" t="str">
        <f>IF(FP265="-----","-----",(T265-U265)/U265)</f>
        <v>-----</v>
      </c>
      <c r="FW265" s="13" t="str">
        <f>IF(FQ265="-----","-----",(U265-V265)/V265)</f>
        <v>-----</v>
      </c>
      <c r="FX265" s="7" t="str">
        <f t="shared" si="462"/>
        <v>-----</v>
      </c>
      <c r="FY265" s="7" t="str">
        <f t="shared" si="463"/>
        <v>-----</v>
      </c>
      <c r="FZ265" s="7" t="str">
        <f t="shared" si="464"/>
        <v>-----</v>
      </c>
      <c r="GA265" s="7" t="str">
        <f t="shared" si="465"/>
        <v>-----</v>
      </c>
      <c r="GB265" s="7" t="str">
        <f t="shared" si="466"/>
        <v>-----</v>
      </c>
      <c r="GC265" s="7" t="str">
        <f t="shared" si="467"/>
        <v>-----</v>
      </c>
      <c r="GD265" s="7" t="str">
        <f>IF(AND(BG265&gt;AA265,BG264&gt;AA264,BG263&gt;AA263,BG262&gt;AA262,BG261&gt;AA261,BG260&gt;AA260,BG259&gt;AA259,BG258&gt;AA258,BG257&gt;AA257,BG256&gt;AA256,BG255&gt;AA255,BG254&gt;AA254),"Bullish",IF(AND(BG265&lt;AA265,BG264&lt;AA264,BG263&lt;AA263,BG262&lt;AA262,BG261&lt;AA261,BG260&lt;AA260,BG259&lt;AA259,BG258&lt;AA258,BG257&lt;AA257,BG256&lt;AA256,BG255&lt;AA255,BG254&lt;AA254),"Bearish","-----"))</f>
        <v>Bearish</v>
      </c>
      <c r="GE265">
        <f>(Z265-BG265)/BG265</f>
        <v>-1.0861477508817491E-3</v>
      </c>
      <c r="GI265" s="7" t="str">
        <f>IF(Y265&gt;Z265,"Bullish","Bearish")</f>
        <v>Bearish</v>
      </c>
      <c r="GJ265" s="19" t="str">
        <f>IF(AND(D265&gt;Y265,D264&lt;Y264),"TEMA crossover","-----")</f>
        <v>TEMA crossover</v>
      </c>
      <c r="GK265" s="19" t="str">
        <f>IF(AND(D265&lt;Y265,D264&gt;Y264),"TEMA crossunder","-----")</f>
        <v>-----</v>
      </c>
      <c r="GL265" s="20" t="str">
        <f>IF(GD265="Bearish","YES","-----")</f>
        <v>YES</v>
      </c>
      <c r="GM265" s="20" t="str">
        <f>IF(GH265="Reverse to Bearish","YES","-----")</f>
        <v>-----</v>
      </c>
      <c r="GN265" s="20" t="str">
        <f>IF(AND(GI265="Bullish",GI264="Bullish",GI263="Bullish",GI262="Bullish"),"YES","-----")</f>
        <v>-----</v>
      </c>
      <c r="GO265" s="20" t="str">
        <f>IF(OR(GK265="TEMA crossunder",GK264="TEMA crossunder",GK263="TEMA crossunder",GK262="TEMA crossunder"),"YES","-----")</f>
        <v>YES</v>
      </c>
      <c r="GP265" s="20" t="str">
        <f>IF(GD265="Bullish","YES","-----")</f>
        <v>-----</v>
      </c>
      <c r="GQ265" s="20" t="str">
        <f>IF(GH265="Reverse to Bullish","YES","-----")</f>
        <v>-----</v>
      </c>
      <c r="GR265" s="20" t="str">
        <f>IF(AND(GI265="Bearish",GI264="Bearish",GI263="Bearish",GI262="Bearish"),"YES","-----")</f>
        <v>-----</v>
      </c>
      <c r="GS265" s="20" t="str">
        <f>IF(OR(GJ265="TEMA crossover",GJ264="TEMA crossover",GJ263="TEMA crossover",GJ262="TEMA crossover"),"YES","-----")</f>
        <v>YES</v>
      </c>
      <c r="GT265" s="20" t="str">
        <f t="shared" si="485"/>
        <v>-----</v>
      </c>
      <c r="GU265" s="20" t="str">
        <f t="shared" si="486"/>
        <v>-----</v>
      </c>
      <c r="GV265" s="20" t="str">
        <f t="shared" si="487"/>
        <v>-----</v>
      </c>
      <c r="GW265" s="20" t="str">
        <f t="shared" si="488"/>
        <v>-----</v>
      </c>
      <c r="GX265" s="20" t="str">
        <f t="shared" si="489"/>
        <v>-----</v>
      </c>
      <c r="GY265" s="20" t="str">
        <f t="shared" si="490"/>
        <v>-----</v>
      </c>
      <c r="GZ265" s="7" t="str">
        <f>IF(G265&gt;BH265,"YES","-----")</f>
        <v>-----</v>
      </c>
      <c r="HA265" s="7" t="str">
        <f>IF(F265&lt;BI265,"YES","-----")</f>
        <v>-----</v>
      </c>
      <c r="HB265">
        <f>BH265-BI265</f>
        <v>7.930000000000291</v>
      </c>
      <c r="HI265">
        <f t="shared" si="468"/>
        <v>-6.0983400000004622</v>
      </c>
      <c r="HJ265">
        <f t="shared" si="469"/>
        <v>1.8316599999998289</v>
      </c>
      <c r="HK265" s="7"/>
      <c r="HL265" s="7"/>
      <c r="HM265" s="7"/>
      <c r="HN265" s="7"/>
      <c r="HO265" s="7"/>
      <c r="HP265" s="7"/>
      <c r="HQ265" s="28">
        <f t="shared" ref="HQ265:HQ328" si="492">BK265-BL265</f>
        <v>-0.50525999999990745</v>
      </c>
      <c r="HR265" s="28" t="str">
        <f t="shared" si="470"/>
        <v>Bear</v>
      </c>
      <c r="HS265">
        <f t="shared" si="471"/>
        <v>0.50525999999990745</v>
      </c>
    </row>
    <row r="266" spans="1:227" x14ac:dyDescent="0.55000000000000004">
      <c r="A266">
        <f>Validation!A265</f>
        <v>1772107500</v>
      </c>
      <c r="B266" t="str">
        <f>Price!B265</f>
        <v>XAUUSD</v>
      </c>
      <c r="C266" t="str">
        <f>Price!C265</f>
        <v>M5</v>
      </c>
      <c r="D266">
        <f>Price!D265</f>
        <v>5169.1499999999996</v>
      </c>
      <c r="E266">
        <f>Price!E265</f>
        <v>5165.67</v>
      </c>
      <c r="F266">
        <f>Price!F265</f>
        <v>5169.25</v>
      </c>
      <c r="G266">
        <f>Price!G265</f>
        <v>5163.18</v>
      </c>
      <c r="H266">
        <f>Price!H265</f>
        <v>574</v>
      </c>
      <c r="I266">
        <f>Diagonals!E265</f>
        <v>5194.3500000000004</v>
      </c>
      <c r="J266">
        <f>Diagonals!F265</f>
        <v>0</v>
      </c>
      <c r="K266">
        <f>Diagonals!G265</f>
        <v>0</v>
      </c>
      <c r="L266">
        <f>Diagonals!H265</f>
        <v>5154.76</v>
      </c>
      <c r="M266">
        <f>Diagonals!I265</f>
        <v>0</v>
      </c>
      <c r="N266">
        <f>Diagonals!J265</f>
        <v>0</v>
      </c>
      <c r="O266">
        <f>Diagonals!K265</f>
        <v>0</v>
      </c>
      <c r="P266">
        <f>Diagonals!L265</f>
        <v>0</v>
      </c>
      <c r="Q266">
        <f>Trendlines!E265</f>
        <v>5199.2299999999996</v>
      </c>
      <c r="R266">
        <f>Trendlines!F265</f>
        <v>5195.04</v>
      </c>
      <c r="S266">
        <f>Trendlines!G265</f>
        <v>5203.91</v>
      </c>
      <c r="T266">
        <f>Trendlines!H265</f>
        <v>5166.68</v>
      </c>
      <c r="U266">
        <f>Trendlines!I265</f>
        <v>5176.84</v>
      </c>
      <c r="V266">
        <f>Trendlines!J265</f>
        <v>5161.32</v>
      </c>
      <c r="W266">
        <f>Trendlines!K265</f>
        <v>0</v>
      </c>
      <c r="X266">
        <f>Trendlines!L265</f>
        <v>0</v>
      </c>
      <c r="Y266">
        <f>Tema_Hrma_Smma!E265</f>
        <v>5165</v>
      </c>
      <c r="Z266">
        <f>Tema_Hrma_Smma!F265</f>
        <v>5167.59</v>
      </c>
      <c r="AA266">
        <f>Tema_Hrma_Smma!G265</f>
        <v>5179.75</v>
      </c>
      <c r="AB266">
        <f>ZScore!H265</f>
        <v>1</v>
      </c>
      <c r="AC266">
        <f>ZScore!I265</f>
        <v>0.20698</v>
      </c>
      <c r="AD266">
        <f>ZScore!J265</f>
        <v>0</v>
      </c>
      <c r="AE266">
        <f>HA!E265</f>
        <v>5165.62</v>
      </c>
      <c r="AF266">
        <f>HA!F265</f>
        <v>5169.25</v>
      </c>
      <c r="AG266">
        <f>HA!G265</f>
        <v>5163.18</v>
      </c>
      <c r="AH266">
        <f>HA!H265</f>
        <v>5166.8100000000004</v>
      </c>
      <c r="AI266">
        <f>HA!I265</f>
        <v>1</v>
      </c>
      <c r="AJ266">
        <f>HA!J265</f>
        <v>1.2</v>
      </c>
      <c r="AK266">
        <f>HA!K265</f>
        <v>-0.62402000000000002</v>
      </c>
      <c r="AL266">
        <f>HA!L265</f>
        <v>1</v>
      </c>
      <c r="AM266">
        <f>KC!E265</f>
        <v>5196.8017</v>
      </c>
      <c r="AN266">
        <f>KC!F265</f>
        <v>5191.1728700000003</v>
      </c>
      <c r="AO266">
        <f>KC!G265</f>
        <v>5185.5440399999998</v>
      </c>
      <c r="AP266">
        <f>KC!H265</f>
        <v>5179.9152199999999</v>
      </c>
      <c r="AQ266">
        <f>KC!I265</f>
        <v>5174.2863900000002</v>
      </c>
      <c r="AR266">
        <f>KC!J265</f>
        <v>5169.5003299999998</v>
      </c>
      <c r="AS266">
        <f>KC!K265</f>
        <v>5163.8715000000002</v>
      </c>
      <c r="AT266">
        <f>KC!L265</f>
        <v>5158.2426699999996</v>
      </c>
      <c r="AU266">
        <f>KC!M265</f>
        <v>5152.6138499999997</v>
      </c>
      <c r="AV266">
        <f>KC!N265</f>
        <v>5146.9850200000001</v>
      </c>
      <c r="AW266">
        <f>SR_Levels!E265</f>
        <v>5161.8900000000003</v>
      </c>
      <c r="AX266">
        <f>SR_Levels!F265</f>
        <v>5135.8500000000004</v>
      </c>
      <c r="AY266">
        <f>SR_Levels!G265</f>
        <v>0</v>
      </c>
      <c r="AZ266">
        <f>SR_Levels!H265</f>
        <v>0</v>
      </c>
      <c r="BA266">
        <f>SR_Levels!I265</f>
        <v>5178.6000000000004</v>
      </c>
      <c r="BB266">
        <f>SR_Levels!J265</f>
        <v>5193.3500000000004</v>
      </c>
      <c r="BC266">
        <f>SR_Levels!K265</f>
        <v>5205.3100000000004</v>
      </c>
      <c r="BD266">
        <f>SR_Levels!L265</f>
        <v>0</v>
      </c>
      <c r="BE266">
        <f>ZigZag!E265</f>
        <v>0</v>
      </c>
      <c r="BF266">
        <f>ZigZag!F265</f>
        <v>0</v>
      </c>
      <c r="BG266">
        <f>ZigZag!G265</f>
        <v>5173.75</v>
      </c>
      <c r="BH266">
        <f>Dual_Tema!E265</f>
        <v>5168.05</v>
      </c>
      <c r="BI266">
        <f>Dual_Tema!F265</f>
        <v>5160.6099999999997</v>
      </c>
      <c r="BJ266">
        <f>Pinbar!E265</f>
        <v>0</v>
      </c>
      <c r="BK266">
        <f>SSA!E265</f>
        <v>5167.6288000000004</v>
      </c>
      <c r="BL266">
        <f>SSA!F265</f>
        <v>5167.2312000000002</v>
      </c>
      <c r="BN266" t="str">
        <f t="shared" si="491"/>
        <v>Green Candle</v>
      </c>
      <c r="BO266" s="34">
        <f t="shared" ref="BO266:BO329" si="493">(D266/D260)-1</f>
        <v>-8.4854857602345568E-4</v>
      </c>
      <c r="BP266" s="34">
        <f t="shared" si="428"/>
        <v>-1.5799649626352386E-3</v>
      </c>
      <c r="BQ266" s="34">
        <f t="shared" si="436"/>
        <v>-1.3407803960132636E-3</v>
      </c>
      <c r="BR266" s="34">
        <f t="shared" si="438"/>
        <v>-3.7198007111950426E-3</v>
      </c>
      <c r="BS266" s="35">
        <f t="shared" ref="BS266:BS329" si="494">((BO266+1)^(1/6))-1</f>
        <v>-1.4147479102399885E-4</v>
      </c>
      <c r="BT266" s="35">
        <f t="shared" si="429"/>
        <v>-1.3175918762231564E-4</v>
      </c>
      <c r="BU266" s="35">
        <f t="shared" si="437"/>
        <v>-7.4535002478337553E-5</v>
      </c>
      <c r="BV266" s="35">
        <f t="shared" si="439"/>
        <v>-1.5526862685910636E-4</v>
      </c>
      <c r="BW266" s="27">
        <v>96</v>
      </c>
      <c r="BX266">
        <f>F266-G266</f>
        <v>6.069999999999709</v>
      </c>
      <c r="BY266">
        <f>ABS(F266-D265)</f>
        <v>3.5799999999999272</v>
      </c>
      <c r="BZ266">
        <f>ABS(G266-D265)</f>
        <v>2.4899999999997817</v>
      </c>
      <c r="CA266">
        <f t="shared" si="472"/>
        <v>6.069999999999709</v>
      </c>
      <c r="CB266">
        <f t="shared" si="430"/>
        <v>5.01357142857153</v>
      </c>
      <c r="CC266">
        <f t="shared" si="433"/>
        <v>5.1721266819143894</v>
      </c>
      <c r="CD266">
        <f t="shared" si="431"/>
        <v>-0.15855525334285936</v>
      </c>
      <c r="CE266">
        <f t="shared" si="434"/>
        <v>-1</v>
      </c>
      <c r="CF266">
        <f t="shared" si="435"/>
        <v>-4</v>
      </c>
      <c r="CG266" s="7" t="str">
        <f t="shared" si="432"/>
        <v>-----</v>
      </c>
      <c r="CH266" s="21"/>
      <c r="CI266" s="21"/>
      <c r="CJ266" s="21"/>
      <c r="CK266" s="21"/>
      <c r="CL266" s="21"/>
      <c r="CM266" s="21"/>
      <c r="CZ266" s="7" t="str">
        <f>IF(AND(D266&gt;BH266,D266&gt;E266),"Bullish Trigger","-----")</f>
        <v>Bullish Trigger</v>
      </c>
      <c r="DA266" s="7" t="str">
        <f>IF(AND(D266&lt;BI266,D266&lt;E266),"Bearish Trigger","-----")</f>
        <v>-----</v>
      </c>
      <c r="DB266" s="13" t="str">
        <f>IF(AND(W266=BE266,W266&gt;0,BE266&gt;0),"Important High","------")</f>
        <v>------</v>
      </c>
      <c r="DC266" s="13" t="str">
        <f>IF(AND(X266=BF266,X266&gt;0,BF266&gt;0),"Important Low","------")</f>
        <v>------</v>
      </c>
      <c r="DD266" s="7" t="str">
        <f>IF(AND(DB266="Important High",DC266="-----",BJ266=1),"Imp High Rej","-----")</f>
        <v>-----</v>
      </c>
      <c r="DE266" s="7" t="str">
        <f>IF(AND(DB266="-----",DC266="Important Low",BJ266=1),"Imp Low Rej","-----")</f>
        <v>-----</v>
      </c>
      <c r="DF266" s="7" t="str">
        <f>IF(Y266&gt;AM266,"Overbought",IF(Y266&gt;AO266,"Bullish Momentum",IF(Y266&gt;AQ266,"Flat Momentum","-----")))</f>
        <v>-----</v>
      </c>
      <c r="DG266" s="7" t="str">
        <f>IF(Y266&lt;AV266,"Oversold",IF(Y266&lt;AT266,"Bearish Momentum",IF(Y266&lt;AR266,"Flat Momentum","-----")))</f>
        <v>Flat Momentum</v>
      </c>
      <c r="DH266" s="7" t="str">
        <f>IF(AND(DF266="Overbought",AD266=2),"Culminated Thrust","-----")</f>
        <v>-----</v>
      </c>
      <c r="DI266" s="7" t="str">
        <f>IF(AND(DG266="Oversold",AD266=5),"Culminated Thrust","-----")</f>
        <v>-----</v>
      </c>
      <c r="DJ266" s="14">
        <f>(Q266-$D266)/$D266</f>
        <v>5.8191385430873413E-3</v>
      </c>
      <c r="DK266" s="14">
        <f>(R266-$D266)/$D266</f>
        <v>5.0085604016134816E-3</v>
      </c>
      <c r="DL266" s="14">
        <f>(S266-$D266)/$D266</f>
        <v>6.7245098323709352E-3</v>
      </c>
      <c r="DM266" s="14">
        <f>(T266-$D266)/$D266</f>
        <v>-4.778348471217406E-4</v>
      </c>
      <c r="DN266" s="14">
        <f>(U266-$D266)/$D266</f>
        <v>1.4876720543997581E-3</v>
      </c>
      <c r="DO266" s="14">
        <f>(V266-$D266)/$D266</f>
        <v>-1.5147558109166745E-3</v>
      </c>
      <c r="DP266" s="14">
        <f t="shared" si="440"/>
        <v>6.7245098323709352E-3</v>
      </c>
      <c r="DQ266" s="14">
        <f t="shared" si="441"/>
        <v>5.8191385430873413E-3</v>
      </c>
      <c r="DR266" s="14">
        <f t="shared" si="442"/>
        <v>5.0085604016134816E-3</v>
      </c>
      <c r="DS266" s="14">
        <f t="shared" si="443"/>
        <v>1.4876720543997581E-3</v>
      </c>
      <c r="DT266" s="14">
        <f t="shared" si="444"/>
        <v>-4.778348471217406E-4</v>
      </c>
      <c r="DU266" s="14">
        <f t="shared" si="445"/>
        <v>-1.5147558109166745E-3</v>
      </c>
      <c r="DV266" t="str">
        <f>IF($D266&gt;Q266,"SUP","RES")</f>
        <v>RES</v>
      </c>
      <c r="DW266" t="str">
        <f>IF($D266&gt;R266,"SUP","RES")</f>
        <v>RES</v>
      </c>
      <c r="DX266" t="str">
        <f>IF($D266&gt;S266,"SUP","RES")</f>
        <v>RES</v>
      </c>
      <c r="DY266" t="str">
        <f>IF($D266&gt;T266,"SUP","RES")</f>
        <v>SUP</v>
      </c>
      <c r="DZ266" t="str">
        <f>IF($D266&gt;U266,"SUP","RES")</f>
        <v>RES</v>
      </c>
      <c r="EA266" t="str">
        <f>IF($D266&gt;V266,"SUP","RES")</f>
        <v>SUP</v>
      </c>
      <c r="EB266" s="7">
        <f t="shared" si="446"/>
        <v>4</v>
      </c>
      <c r="EC266" s="7">
        <f t="shared" si="447"/>
        <v>2</v>
      </c>
      <c r="ED266" s="13" t="str">
        <f t="shared" si="448"/>
        <v>-----</v>
      </c>
      <c r="EE266" s="13" t="str">
        <f t="shared" si="449"/>
        <v>-----</v>
      </c>
      <c r="EF266" s="7">
        <f>IF(OR(ED266="All Sup",EE266="All Res"),"na",((D266-MIN(Q266:V266))/(MAX(Q266:V266)-MIN(Q266:V266))))</f>
        <v>0.18384597323315099</v>
      </c>
      <c r="EG266">
        <v>1.4999999999999999E-4</v>
      </c>
      <c r="EH266">
        <f>Q266*(1+$EG266)</f>
        <v>5200.0098845000002</v>
      </c>
      <c r="EI266">
        <f>Q266*(1-$EG266)</f>
        <v>5198.4501154999998</v>
      </c>
      <c r="EJ266">
        <f>R266*(1+$EG266)</f>
        <v>5195.8192560000007</v>
      </c>
      <c r="EK266">
        <f>R266*(1-$EG266)</f>
        <v>5194.2607440000002</v>
      </c>
      <c r="EL266">
        <f>S266*(1+$EG266)</f>
        <v>5204.6905865000008</v>
      </c>
      <c r="EM266">
        <f>S266*(1-$EG266)</f>
        <v>5203.1294134999998</v>
      </c>
      <c r="EN266">
        <f>T266*(1+$EG266)</f>
        <v>5167.4550020000006</v>
      </c>
      <c r="EO266">
        <f>T266*(1-$EG266)</f>
        <v>5165.904998</v>
      </c>
      <c r="EP266">
        <f>U266*(1+$EG266)</f>
        <v>5177.6165260000007</v>
      </c>
      <c r="EQ266">
        <f>U266*(1-$EG266)</f>
        <v>5176.0634740000005</v>
      </c>
      <c r="ER266">
        <f>V266*(1+$EG266)</f>
        <v>5162.0941979999998</v>
      </c>
      <c r="ES266">
        <f>V266*(1-$EG266)</f>
        <v>5160.5458019999996</v>
      </c>
      <c r="ET266" s="7" t="str">
        <f t="shared" si="450"/>
        <v>-----</v>
      </c>
      <c r="EU266" s="7" t="str">
        <f t="shared" si="451"/>
        <v>-----</v>
      </c>
      <c r="EV266" s="7" t="str">
        <f t="shared" si="452"/>
        <v>-----</v>
      </c>
      <c r="EW266" s="7" t="str">
        <f t="shared" si="453"/>
        <v>TOUCH</v>
      </c>
      <c r="EX266" s="7" t="str">
        <f t="shared" si="454"/>
        <v>-----</v>
      </c>
      <c r="EY266" s="7" t="str">
        <f t="shared" si="455"/>
        <v>-----</v>
      </c>
      <c r="EZ266">
        <f t="shared" si="473"/>
        <v>71</v>
      </c>
      <c r="FA266">
        <f t="shared" si="474"/>
        <v>64</v>
      </c>
      <c r="FB266">
        <f t="shared" si="475"/>
        <v>264</v>
      </c>
      <c r="FC266">
        <f t="shared" si="476"/>
        <v>0</v>
      </c>
      <c r="FD266">
        <f t="shared" si="477"/>
        <v>11</v>
      </c>
      <c r="FE266">
        <f t="shared" si="478"/>
        <v>264</v>
      </c>
      <c r="FF266">
        <f t="shared" si="479"/>
        <v>7</v>
      </c>
      <c r="FG266">
        <f t="shared" si="480"/>
        <v>11</v>
      </c>
      <c r="FH266">
        <f t="shared" si="481"/>
        <v>0</v>
      </c>
      <c r="FI266">
        <f t="shared" si="482"/>
        <v>2</v>
      </c>
      <c r="FJ266">
        <f t="shared" si="483"/>
        <v>2</v>
      </c>
      <c r="FK266">
        <f t="shared" si="484"/>
        <v>0</v>
      </c>
      <c r="FL266" s="7" t="str">
        <f t="shared" si="456"/>
        <v>-----</v>
      </c>
      <c r="FM266" s="7" t="str">
        <f t="shared" si="457"/>
        <v>-----</v>
      </c>
      <c r="FN266" s="7" t="str">
        <f t="shared" si="458"/>
        <v>-----</v>
      </c>
      <c r="FO266" s="7">
        <f t="shared" si="459"/>
        <v>2</v>
      </c>
      <c r="FP266" s="7" t="str">
        <f t="shared" si="460"/>
        <v>-----</v>
      </c>
      <c r="FQ266" s="7" t="str">
        <f t="shared" si="461"/>
        <v>-----</v>
      </c>
      <c r="FR266" s="13" t="str">
        <f>IF(FL266="-----","-----",(D266-Q266)/Q266)</f>
        <v>-----</v>
      </c>
      <c r="FS266" s="13" t="str">
        <f>IF(FM266="-----","-----",(Q266-R266)/R266)</f>
        <v>-----</v>
      </c>
      <c r="FT266" s="13" t="str">
        <f>IF(FN266="-----","-----",(R266-S266)/S266)</f>
        <v>-----</v>
      </c>
      <c r="FU266" s="13">
        <f>IF(FO266="-----","-----",(S266-T266)/T266)</f>
        <v>7.2057878560312545E-3</v>
      </c>
      <c r="FV266" s="13" t="str">
        <f>IF(FP266="-----","-----",(T266-U266)/U266)</f>
        <v>-----</v>
      </c>
      <c r="FW266" s="13" t="str">
        <f>IF(FQ266="-----","-----",(U266-V266)/V266)</f>
        <v>-----</v>
      </c>
      <c r="FX266" s="7" t="str">
        <f t="shared" si="462"/>
        <v>-----</v>
      </c>
      <c r="FY266" s="7" t="str">
        <f t="shared" si="463"/>
        <v>-----</v>
      </c>
      <c r="FZ266" s="7" t="str">
        <f t="shared" si="464"/>
        <v>-----</v>
      </c>
      <c r="GA266" s="7" t="str">
        <f t="shared" si="465"/>
        <v>Support</v>
      </c>
      <c r="GB266" s="7" t="str">
        <f t="shared" si="466"/>
        <v>-----</v>
      </c>
      <c r="GC266" s="7" t="str">
        <f t="shared" si="467"/>
        <v>-----</v>
      </c>
      <c r="GD266" s="7" t="str">
        <f>IF(AND(BG266&gt;AA266,BG265&gt;AA265,BG264&gt;AA264,BG263&gt;AA263,BG262&gt;AA262,BG261&gt;AA261,BG260&gt;AA260,BG259&gt;AA259,BG258&gt;AA258,BG257&gt;AA257,BG256&gt;AA256,BG255&gt;AA255),"Bullish",IF(AND(BG266&lt;AA266,BG265&lt;AA265,BG264&lt;AA264,BG263&lt;AA263,BG262&lt;AA262,BG261&lt;AA261,BG260&lt;AA260,BG259&lt;AA259,BG258&lt;AA258,BG257&lt;AA257,BG256&lt;AA256,BG255&lt;AA255),"Bearish","-----"))</f>
        <v>Bearish</v>
      </c>
      <c r="GE266">
        <f>(Z266-BG266)/BG266</f>
        <v>-1.1906257550132601E-3</v>
      </c>
      <c r="GI266" s="7" t="str">
        <f>IF(Y266&gt;Z266,"Bullish","Bearish")</f>
        <v>Bearish</v>
      </c>
      <c r="GJ266" s="19" t="str">
        <f>IF(AND(D266&gt;Y266,D265&lt;Y265),"TEMA crossover","-----")</f>
        <v>-----</v>
      </c>
      <c r="GK266" s="19" t="str">
        <f>IF(AND(D266&lt;Y266,D265&gt;Y265),"TEMA crossunder","-----")</f>
        <v>-----</v>
      </c>
      <c r="GL266" s="20" t="str">
        <f>IF(GD266="Bearish","YES","-----")</f>
        <v>YES</v>
      </c>
      <c r="GM266" s="20" t="str">
        <f>IF(GH266="Reverse to Bearish","YES","-----")</f>
        <v>-----</v>
      </c>
      <c r="GN266" s="20" t="str">
        <f>IF(AND(GI266="Bullish",GI265="Bullish",GI264="Bullish",GI263="Bullish"),"YES","-----")</f>
        <v>-----</v>
      </c>
      <c r="GO266" s="20" t="str">
        <f>IF(OR(GK266="TEMA crossunder",GK265="TEMA crossunder",GK264="TEMA crossunder",GK263="TEMA crossunder"),"YES","-----")</f>
        <v>-----</v>
      </c>
      <c r="GP266" s="20" t="str">
        <f>IF(GD266="Bullish","YES","-----")</f>
        <v>-----</v>
      </c>
      <c r="GQ266" s="20" t="str">
        <f>IF(GH266="Reverse to Bullish","YES","-----")</f>
        <v>-----</v>
      </c>
      <c r="GR266" s="20" t="str">
        <f>IF(AND(GI266="Bearish",GI265="Bearish",GI264="Bearish",GI263="Bearish"),"YES","-----")</f>
        <v>YES</v>
      </c>
      <c r="GS266" s="20" t="str">
        <f>IF(OR(GJ266="TEMA crossover",GJ265="TEMA crossover",GJ264="TEMA crossover",GJ263="TEMA crossover"),"YES","-----")</f>
        <v>YES</v>
      </c>
      <c r="GT266" s="20" t="str">
        <f t="shared" si="485"/>
        <v>-----</v>
      </c>
      <c r="GU266" s="20" t="str">
        <f t="shared" si="486"/>
        <v>-----</v>
      </c>
      <c r="GV266" s="20" t="str">
        <f t="shared" si="487"/>
        <v>-----</v>
      </c>
      <c r="GW266" s="20" t="str">
        <f t="shared" si="488"/>
        <v>-----</v>
      </c>
      <c r="GX266" s="20" t="str">
        <f t="shared" si="489"/>
        <v>-----</v>
      </c>
      <c r="GY266" s="20" t="str">
        <f t="shared" si="490"/>
        <v>-----</v>
      </c>
      <c r="GZ266" s="7" t="str">
        <f>IF(G266&gt;BH266,"YES","-----")</f>
        <v>-----</v>
      </c>
      <c r="HA266" s="7" t="str">
        <f>IF(F266&lt;BI266,"YES","-----")</f>
        <v>-----</v>
      </c>
      <c r="HB266">
        <f>BH266-BI266</f>
        <v>7.4400000000005093</v>
      </c>
      <c r="HI266">
        <f t="shared" si="468"/>
        <v>-7.0188000000007378</v>
      </c>
      <c r="HJ266">
        <f t="shared" si="469"/>
        <v>0.42119999999977153</v>
      </c>
      <c r="HK266" s="7"/>
      <c r="HL266" s="7"/>
      <c r="HM266" s="7"/>
      <c r="HN266" s="7"/>
      <c r="HO266" s="7"/>
      <c r="HP266" s="7"/>
      <c r="HQ266" s="28">
        <f t="shared" si="492"/>
        <v>0.39760000000023865</v>
      </c>
      <c r="HR266" s="28" t="str">
        <f t="shared" si="470"/>
        <v>Bull</v>
      </c>
      <c r="HS266">
        <f t="shared" si="471"/>
        <v>0.39760000000023865</v>
      </c>
    </row>
    <row r="267" spans="1:227" x14ac:dyDescent="0.55000000000000004">
      <c r="A267">
        <f>Validation!A266</f>
        <v>1772107800</v>
      </c>
      <c r="B267" t="str">
        <f>Price!B266</f>
        <v>XAUUSD</v>
      </c>
      <c r="C267" t="str">
        <f>Price!C266</f>
        <v>M5</v>
      </c>
      <c r="D267">
        <f>Price!D266</f>
        <v>5168.46</v>
      </c>
      <c r="E267">
        <f>Price!E266</f>
        <v>5169.1499999999996</v>
      </c>
      <c r="F267">
        <f>Price!F266</f>
        <v>5170.05</v>
      </c>
      <c r="G267">
        <f>Price!G266</f>
        <v>5166.8500000000004</v>
      </c>
      <c r="H267">
        <f>Price!H266</f>
        <v>484</v>
      </c>
      <c r="I267">
        <f>Diagonals!E266</f>
        <v>5194.53</v>
      </c>
      <c r="J267">
        <f>Diagonals!F266</f>
        <v>0</v>
      </c>
      <c r="K267">
        <f>Diagonals!G266</f>
        <v>0</v>
      </c>
      <c r="L267">
        <f>Diagonals!H266</f>
        <v>5154.43</v>
      </c>
      <c r="M267">
        <f>Diagonals!I266</f>
        <v>0</v>
      </c>
      <c r="N267">
        <f>Diagonals!J266</f>
        <v>0</v>
      </c>
      <c r="O267">
        <f>Diagonals!K266</f>
        <v>0</v>
      </c>
      <c r="P267">
        <f>Diagonals!L266</f>
        <v>0</v>
      </c>
      <c r="Q267">
        <f>Trendlines!E266</f>
        <v>5199.24</v>
      </c>
      <c r="R267">
        <f>Trendlines!F266</f>
        <v>5195.01</v>
      </c>
      <c r="S267">
        <f>Trendlines!G266</f>
        <v>5203.8900000000003</v>
      </c>
      <c r="T267">
        <f>Trendlines!H266</f>
        <v>5166.75</v>
      </c>
      <c r="U267">
        <f>Trendlines!I266</f>
        <v>5176.8599999999997</v>
      </c>
      <c r="V267">
        <f>Trendlines!J266</f>
        <v>5161.3599999999997</v>
      </c>
      <c r="W267">
        <f>Trendlines!K266</f>
        <v>0</v>
      </c>
      <c r="X267">
        <f>Trendlines!L266</f>
        <v>0</v>
      </c>
      <c r="Y267">
        <f>Tema_Hrma_Smma!E266</f>
        <v>5166.09</v>
      </c>
      <c r="Z267">
        <f>Tema_Hrma_Smma!F266</f>
        <v>5167.03</v>
      </c>
      <c r="AA267">
        <f>Tema_Hrma_Smma!G266</f>
        <v>5179.41</v>
      </c>
      <c r="AB267">
        <f>ZScore!H266</f>
        <v>-1</v>
      </c>
      <c r="AC267">
        <f>ZScore!I266</f>
        <v>0.81237000000000004</v>
      </c>
      <c r="AD267">
        <f>ZScore!J266</f>
        <v>3</v>
      </c>
      <c r="AE267">
        <f>HA!E266</f>
        <v>5166.21</v>
      </c>
      <c r="AF267">
        <f>HA!F266</f>
        <v>5170.05</v>
      </c>
      <c r="AG267">
        <f>HA!G266</f>
        <v>5166.21</v>
      </c>
      <c r="AH267">
        <f>HA!H266</f>
        <v>5168.63</v>
      </c>
      <c r="AI267">
        <f>HA!I266</f>
        <v>1</v>
      </c>
      <c r="AJ267">
        <f>HA!J266</f>
        <v>2.41</v>
      </c>
      <c r="AK267">
        <f>HA!K266</f>
        <v>-0.13699</v>
      </c>
      <c r="AL267">
        <f>HA!L266</f>
        <v>2</v>
      </c>
      <c r="AM267">
        <f>KC!E266</f>
        <v>5196.1772700000001</v>
      </c>
      <c r="AN267">
        <f>KC!F266</f>
        <v>5190.5441199999996</v>
      </c>
      <c r="AO267">
        <f>KC!G266</f>
        <v>5184.9109699999999</v>
      </c>
      <c r="AP267">
        <f>KC!H266</f>
        <v>5179.27783</v>
      </c>
      <c r="AQ267">
        <f>KC!I266</f>
        <v>5173.6446800000003</v>
      </c>
      <c r="AR267">
        <f>KC!J266</f>
        <v>5168.7938800000002</v>
      </c>
      <c r="AS267">
        <f>KC!K266</f>
        <v>5163.1607299999996</v>
      </c>
      <c r="AT267">
        <f>KC!L266</f>
        <v>5157.5275799999999</v>
      </c>
      <c r="AU267">
        <f>KC!M266</f>
        <v>5151.8944300000003</v>
      </c>
      <c r="AV267">
        <f>KC!N266</f>
        <v>5146.2612799999997</v>
      </c>
      <c r="AW267">
        <f>SR_Levels!E266</f>
        <v>5161.8900000000003</v>
      </c>
      <c r="AX267">
        <f>SR_Levels!F266</f>
        <v>5135.8500000000004</v>
      </c>
      <c r="AY267">
        <f>SR_Levels!G266</f>
        <v>0</v>
      </c>
      <c r="AZ267">
        <f>SR_Levels!H266</f>
        <v>0</v>
      </c>
      <c r="BA267">
        <f>SR_Levels!I266</f>
        <v>5178.6000000000004</v>
      </c>
      <c r="BB267">
        <f>SR_Levels!J266</f>
        <v>5193.3500000000004</v>
      </c>
      <c r="BC267">
        <f>SR_Levels!K266</f>
        <v>5205.3100000000004</v>
      </c>
      <c r="BD267">
        <f>SR_Levels!L266</f>
        <v>0</v>
      </c>
      <c r="BE267">
        <f>ZigZag!E266</f>
        <v>0</v>
      </c>
      <c r="BF267">
        <f>ZigZag!F266</f>
        <v>0</v>
      </c>
      <c r="BG267">
        <f>ZigZag!G266</f>
        <v>5173.37</v>
      </c>
      <c r="BH267">
        <f>Dual_Tema!E266</f>
        <v>5168.49</v>
      </c>
      <c r="BI267">
        <f>Dual_Tema!F266</f>
        <v>5162.83</v>
      </c>
      <c r="BJ267">
        <f>Pinbar!E266</f>
        <v>0</v>
      </c>
      <c r="BK267">
        <f>SSA!E266</f>
        <v>5169.86661</v>
      </c>
      <c r="BL267">
        <f>SSA!F266</f>
        <v>5168.5488999999998</v>
      </c>
      <c r="BN267" t="str">
        <f t="shared" si="491"/>
        <v>Red Candle</v>
      </c>
      <c r="BO267" s="34">
        <f t="shared" si="493"/>
        <v>-1.2020066941338392E-3</v>
      </c>
      <c r="BP267" s="34">
        <f t="shared" si="428"/>
        <v>-1.4277848082924205E-3</v>
      </c>
      <c r="BQ267" s="34">
        <f t="shared" si="436"/>
        <v>-7.0957226519829941E-4</v>
      </c>
      <c r="BR267" s="34">
        <f t="shared" si="438"/>
        <v>-3.7452605972756459E-3</v>
      </c>
      <c r="BS267" s="35">
        <f t="shared" si="494"/>
        <v>-2.0043485751564116E-4</v>
      </c>
      <c r="BT267" s="35">
        <f t="shared" si="429"/>
        <v>-1.1906000048511611E-4</v>
      </c>
      <c r="BU267" s="35">
        <f t="shared" si="437"/>
        <v>-3.9433896394047707E-5</v>
      </c>
      <c r="BV267" s="35">
        <f t="shared" si="439"/>
        <v>-1.5633326395836367E-4</v>
      </c>
      <c r="BW267" s="27">
        <v>96</v>
      </c>
      <c r="BX267">
        <f>F267-G267</f>
        <v>3.1999999999998181</v>
      </c>
      <c r="BY267">
        <f>ABS(F267-D266)</f>
        <v>0.9000000000005457</v>
      </c>
      <c r="BZ267">
        <f>ABS(G267-D266)</f>
        <v>2.2999999999992724</v>
      </c>
      <c r="CA267">
        <f t="shared" si="472"/>
        <v>3.1999999999998181</v>
      </c>
      <c r="CB267">
        <f t="shared" si="430"/>
        <v>4.8164285714286574</v>
      </c>
      <c r="CC267">
        <f t="shared" si="433"/>
        <v>5.0312604903490632</v>
      </c>
      <c r="CD267">
        <f t="shared" si="431"/>
        <v>-0.21483191892040576</v>
      </c>
      <c r="CE267">
        <f t="shared" si="434"/>
        <v>-1</v>
      </c>
      <c r="CF267">
        <f t="shared" si="435"/>
        <v>-5</v>
      </c>
      <c r="CG267" s="7" t="str">
        <f t="shared" si="432"/>
        <v>-----</v>
      </c>
      <c r="CH267" s="21"/>
      <c r="CI267" s="21"/>
      <c r="CJ267" s="21"/>
      <c r="CK267" s="21"/>
      <c r="CL267" s="21"/>
      <c r="CM267" s="21"/>
      <c r="CZ267" s="7" t="str">
        <f>IF(AND(D267&gt;BH267,D267&gt;E267),"Bullish Trigger","-----")</f>
        <v>-----</v>
      </c>
      <c r="DA267" s="7" t="str">
        <f>IF(AND(D267&lt;BI267,D267&lt;E267),"Bearish Trigger","-----")</f>
        <v>-----</v>
      </c>
      <c r="DB267" s="13" t="str">
        <f>IF(AND(W267=BE267,W267&gt;0,BE267&gt;0),"Important High","------")</f>
        <v>------</v>
      </c>
      <c r="DC267" s="13" t="str">
        <f>IF(AND(X267=BF267,X267&gt;0,BF267&gt;0),"Important Low","------")</f>
        <v>------</v>
      </c>
      <c r="DD267" s="7" t="str">
        <f>IF(AND(DB267="Important High",DC267="-----",BJ267=1),"Imp High Rej","-----")</f>
        <v>-----</v>
      </c>
      <c r="DE267" s="7" t="str">
        <f>IF(AND(DB267="-----",DC267="Important Low",BJ267=1),"Imp Low Rej","-----")</f>
        <v>-----</v>
      </c>
      <c r="DF267" s="7" t="str">
        <f>IF(Y267&gt;AM267,"Overbought",IF(Y267&gt;AO267,"Bullish Momentum",IF(Y267&gt;AQ267,"Flat Momentum","-----")))</f>
        <v>-----</v>
      </c>
      <c r="DG267" s="7" t="str">
        <f>IF(Y267&lt;AV267,"Oversold",IF(Y267&lt;AT267,"Bearish Momentum",IF(Y267&lt;AR267,"Flat Momentum","-----")))</f>
        <v>Flat Momentum</v>
      </c>
      <c r="DH267" s="7" t="str">
        <f>IF(AND(DF267="Overbought",AD267=2),"Culminated Thrust","-----")</f>
        <v>-----</v>
      </c>
      <c r="DI267" s="7" t="str">
        <f>IF(AND(DG267="Oversold",AD267=5),"Culminated Thrust","-----")</f>
        <v>-----</v>
      </c>
      <c r="DJ267" s="14">
        <f>(Q267-$D267)/$D267</f>
        <v>5.9553522712761141E-3</v>
      </c>
      <c r="DK267" s="14">
        <f>(R267-$D267)/$D267</f>
        <v>5.136926666744094E-3</v>
      </c>
      <c r="DL267" s="14">
        <f>(S267-$D267)/$D267</f>
        <v>6.8550399925703769E-3</v>
      </c>
      <c r="DM267" s="14">
        <f>(T267-$D267)/$D267</f>
        <v>-3.3085290395979392E-4</v>
      </c>
      <c r="DN267" s="14">
        <f>(U267-$D267)/$D267</f>
        <v>1.6252423352409878E-3</v>
      </c>
      <c r="DO267" s="14">
        <f>(V267-$D267)/$D267</f>
        <v>-1.3737167357395362E-3</v>
      </c>
      <c r="DP267" s="14">
        <f t="shared" si="440"/>
        <v>6.8550399925703769E-3</v>
      </c>
      <c r="DQ267" s="14">
        <f t="shared" si="441"/>
        <v>5.9553522712761141E-3</v>
      </c>
      <c r="DR267" s="14">
        <f t="shared" si="442"/>
        <v>5.136926666744094E-3</v>
      </c>
      <c r="DS267" s="14">
        <f t="shared" si="443"/>
        <v>1.6252423352409878E-3</v>
      </c>
      <c r="DT267" s="14">
        <f t="shared" si="444"/>
        <v>-3.3085290395979392E-4</v>
      </c>
      <c r="DU267" s="14">
        <f t="shared" si="445"/>
        <v>-1.3737167357395362E-3</v>
      </c>
      <c r="DV267" t="str">
        <f>IF($D267&gt;Q267,"SUP","RES")</f>
        <v>RES</v>
      </c>
      <c r="DW267" t="str">
        <f>IF($D267&gt;R267,"SUP","RES")</f>
        <v>RES</v>
      </c>
      <c r="DX267" t="str">
        <f>IF($D267&gt;S267,"SUP","RES")</f>
        <v>RES</v>
      </c>
      <c r="DY267" t="str">
        <f>IF($D267&gt;T267,"SUP","RES")</f>
        <v>SUP</v>
      </c>
      <c r="DZ267" t="str">
        <f>IF($D267&gt;U267,"SUP","RES")</f>
        <v>RES</v>
      </c>
      <c r="EA267" t="str">
        <f>IF($D267&gt;V267,"SUP","RES")</f>
        <v>SUP</v>
      </c>
      <c r="EB267" s="7">
        <f t="shared" si="446"/>
        <v>4</v>
      </c>
      <c r="EC267" s="7">
        <f t="shared" si="447"/>
        <v>2</v>
      </c>
      <c r="ED267" s="13" t="str">
        <f t="shared" si="448"/>
        <v>-----</v>
      </c>
      <c r="EE267" s="13" t="str">
        <f t="shared" si="449"/>
        <v>-----</v>
      </c>
      <c r="EF267" s="7">
        <f>IF(OR(ED267="All Sup",EE267="All Res"),"na",((D267-MIN(Q267:V267))/(MAX(Q267:V267)-MIN(Q267:V267))))</f>
        <v>0.1669409828356514</v>
      </c>
      <c r="EG267">
        <v>1.4999999999999999E-4</v>
      </c>
      <c r="EH267">
        <f>Q267*(1+$EG267)</f>
        <v>5200.019886</v>
      </c>
      <c r="EI267">
        <f>Q267*(1-$EG267)</f>
        <v>5198.4601139999995</v>
      </c>
      <c r="EJ267">
        <f>R267*(1+$EG267)</f>
        <v>5195.7892515000003</v>
      </c>
      <c r="EK267">
        <f>R267*(1-$EG267)</f>
        <v>5194.2307485000001</v>
      </c>
      <c r="EL267">
        <f>S267*(1+$EG267)</f>
        <v>5204.6705835000012</v>
      </c>
      <c r="EM267">
        <f>S267*(1-$EG267)</f>
        <v>5203.1094165000004</v>
      </c>
      <c r="EN267">
        <f>T267*(1+$EG267)</f>
        <v>5167.5250125000002</v>
      </c>
      <c r="EO267">
        <f>T267*(1-$EG267)</f>
        <v>5165.9749874999998</v>
      </c>
      <c r="EP267">
        <f>U267*(1+$EG267)</f>
        <v>5177.6365290000003</v>
      </c>
      <c r="EQ267">
        <f>U267*(1-$EG267)</f>
        <v>5176.0834709999999</v>
      </c>
      <c r="ER267">
        <f>V267*(1+$EG267)</f>
        <v>5162.134204</v>
      </c>
      <c r="ES267">
        <f>V267*(1-$EG267)</f>
        <v>5160.5857959999994</v>
      </c>
      <c r="ET267" s="7" t="str">
        <f t="shared" si="450"/>
        <v>-----</v>
      </c>
      <c r="EU267" s="7" t="str">
        <f t="shared" si="451"/>
        <v>-----</v>
      </c>
      <c r="EV267" s="7" t="str">
        <f t="shared" si="452"/>
        <v>-----</v>
      </c>
      <c r="EW267" s="7" t="str">
        <f t="shared" si="453"/>
        <v>-----</v>
      </c>
      <c r="EX267" s="7" t="str">
        <f t="shared" si="454"/>
        <v>-----</v>
      </c>
      <c r="EY267" s="7" t="str">
        <f t="shared" si="455"/>
        <v>-----</v>
      </c>
      <c r="EZ267">
        <f t="shared" si="473"/>
        <v>72</v>
      </c>
      <c r="FA267">
        <f t="shared" si="474"/>
        <v>65</v>
      </c>
      <c r="FB267">
        <f t="shared" si="475"/>
        <v>265</v>
      </c>
      <c r="FC267">
        <f t="shared" si="476"/>
        <v>1</v>
      </c>
      <c r="FD267">
        <f t="shared" si="477"/>
        <v>12</v>
      </c>
      <c r="FE267">
        <f t="shared" si="478"/>
        <v>265</v>
      </c>
      <c r="FF267">
        <f t="shared" si="479"/>
        <v>7</v>
      </c>
      <c r="FG267">
        <f t="shared" si="480"/>
        <v>11</v>
      </c>
      <c r="FH267">
        <f t="shared" si="481"/>
        <v>0</v>
      </c>
      <c r="FI267">
        <f t="shared" si="482"/>
        <v>2</v>
      </c>
      <c r="FJ267">
        <f t="shared" si="483"/>
        <v>2</v>
      </c>
      <c r="FK267">
        <f t="shared" si="484"/>
        <v>0</v>
      </c>
      <c r="FL267" s="7" t="str">
        <f t="shared" si="456"/>
        <v>-----</v>
      </c>
      <c r="FM267" s="7" t="str">
        <f t="shared" si="457"/>
        <v>-----</v>
      </c>
      <c r="FN267" s="7" t="str">
        <f t="shared" si="458"/>
        <v>-----</v>
      </c>
      <c r="FO267" s="7" t="str">
        <f t="shared" si="459"/>
        <v>-----</v>
      </c>
      <c r="FP267" s="7" t="str">
        <f t="shared" si="460"/>
        <v>-----</v>
      </c>
      <c r="FQ267" s="7" t="str">
        <f t="shared" si="461"/>
        <v>-----</v>
      </c>
      <c r="FR267" s="13" t="str">
        <f>IF(FL267="-----","-----",(D267-Q267)/Q267)</f>
        <v>-----</v>
      </c>
      <c r="FS267" s="13" t="str">
        <f>IF(FM267="-----","-----",(Q267-R267)/R267)</f>
        <v>-----</v>
      </c>
      <c r="FT267" s="13" t="str">
        <f>IF(FN267="-----","-----",(R267-S267)/S267)</f>
        <v>-----</v>
      </c>
      <c r="FU267" s="13" t="str">
        <f>IF(FO267="-----","-----",(S267-T267)/T267)</f>
        <v>-----</v>
      </c>
      <c r="FV267" s="13" t="str">
        <f>IF(FP267="-----","-----",(T267-U267)/U267)</f>
        <v>-----</v>
      </c>
      <c r="FW267" s="13" t="str">
        <f>IF(FQ267="-----","-----",(U267-V267)/V267)</f>
        <v>-----</v>
      </c>
      <c r="FX267" s="7" t="str">
        <f t="shared" si="462"/>
        <v>-----</v>
      </c>
      <c r="FY267" s="7" t="str">
        <f t="shared" si="463"/>
        <v>-----</v>
      </c>
      <c r="FZ267" s="7" t="str">
        <f t="shared" si="464"/>
        <v>-----</v>
      </c>
      <c r="GA267" s="7" t="str">
        <f t="shared" si="465"/>
        <v>-----</v>
      </c>
      <c r="GB267" s="7" t="str">
        <f t="shared" si="466"/>
        <v>-----</v>
      </c>
      <c r="GC267" s="7" t="str">
        <f t="shared" si="467"/>
        <v>-----</v>
      </c>
      <c r="GD267" s="7" t="str">
        <f>IF(AND(BG267&gt;AA267,BG266&gt;AA266,BG265&gt;AA265,BG264&gt;AA264,BG263&gt;AA263,BG262&gt;AA262,BG261&gt;AA261,BG260&gt;AA260,BG259&gt;AA259,BG258&gt;AA258,BG257&gt;AA257,BG256&gt;AA256),"Bullish",IF(AND(BG267&lt;AA267,BG266&lt;AA266,BG265&lt;AA265,BG264&lt;AA264,BG263&lt;AA263,BG262&lt;AA262,BG261&lt;AA261,BG260&lt;AA260,BG259&lt;AA259,BG258&lt;AA258,BG257&lt;AA257,BG256&lt;AA256),"Bearish","-----"))</f>
        <v>Bearish</v>
      </c>
      <c r="GE267">
        <f>(Z267-BG267)/BG267</f>
        <v>-1.2255067779803389E-3</v>
      </c>
      <c r="GI267" s="7" t="str">
        <f>IF(Y267&gt;Z267,"Bullish","Bearish")</f>
        <v>Bearish</v>
      </c>
      <c r="GJ267" s="19" t="str">
        <f>IF(AND(D267&gt;Y267,D266&lt;Y266),"TEMA crossover","-----")</f>
        <v>-----</v>
      </c>
      <c r="GK267" s="19" t="str">
        <f>IF(AND(D267&lt;Y267,D266&gt;Y266),"TEMA crossunder","-----")</f>
        <v>-----</v>
      </c>
      <c r="GL267" s="20" t="str">
        <f>IF(GD267="Bearish","YES","-----")</f>
        <v>YES</v>
      </c>
      <c r="GM267" s="20" t="str">
        <f>IF(GH267="Reverse to Bearish","YES","-----")</f>
        <v>-----</v>
      </c>
      <c r="GN267" s="20" t="str">
        <f>IF(AND(GI267="Bullish",GI266="Bullish",GI265="Bullish",GI264="Bullish"),"YES","-----")</f>
        <v>-----</v>
      </c>
      <c r="GO267" s="20" t="str">
        <f>IF(OR(GK267="TEMA crossunder",GK266="TEMA crossunder",GK265="TEMA crossunder",GK264="TEMA crossunder"),"YES","-----")</f>
        <v>-----</v>
      </c>
      <c r="GP267" s="20" t="str">
        <f>IF(GD267="Bullish","YES","-----")</f>
        <v>-----</v>
      </c>
      <c r="GQ267" s="20" t="str">
        <f>IF(GH267="Reverse to Bullish","YES","-----")</f>
        <v>-----</v>
      </c>
      <c r="GR267" s="20" t="str">
        <f>IF(AND(GI267="Bearish",GI266="Bearish",GI265="Bearish",GI264="Bearish"),"YES","-----")</f>
        <v>YES</v>
      </c>
      <c r="GS267" s="20" t="str">
        <f>IF(OR(GJ267="TEMA crossover",GJ266="TEMA crossover",GJ265="TEMA crossover",GJ264="TEMA crossover"),"YES","-----")</f>
        <v>YES</v>
      </c>
      <c r="GT267" s="20" t="str">
        <f t="shared" si="485"/>
        <v>-----</v>
      </c>
      <c r="GU267" s="20" t="str">
        <f t="shared" si="486"/>
        <v>-----</v>
      </c>
      <c r="GV267" s="20" t="str">
        <f t="shared" si="487"/>
        <v>-----</v>
      </c>
      <c r="GW267" s="20" t="str">
        <f t="shared" si="488"/>
        <v>-----</v>
      </c>
      <c r="GX267" s="20" t="str">
        <f t="shared" si="489"/>
        <v>-----</v>
      </c>
      <c r="GY267" s="20" t="str">
        <f t="shared" si="490"/>
        <v>-----</v>
      </c>
      <c r="GZ267" s="7" t="str">
        <f>IF(G267&gt;BH267,"YES","-----")</f>
        <v>-----</v>
      </c>
      <c r="HA267" s="7" t="str">
        <f>IF(F267&lt;BI267,"YES","-----")</f>
        <v>-----</v>
      </c>
      <c r="HB267">
        <f>BH267-BI267</f>
        <v>5.6599999999998545</v>
      </c>
      <c r="HI267">
        <f t="shared" si="468"/>
        <v>-7.0366100000001097</v>
      </c>
      <c r="HJ267">
        <f t="shared" si="469"/>
        <v>-1.3766100000002552</v>
      </c>
      <c r="HK267" s="7"/>
      <c r="HL267" s="7"/>
      <c r="HM267" s="7"/>
      <c r="HN267" s="7"/>
      <c r="HO267" s="7"/>
      <c r="HP267" s="7"/>
      <c r="HQ267" s="28">
        <f t="shared" si="492"/>
        <v>1.3177100000002611</v>
      </c>
      <c r="HR267" s="28" t="str">
        <f t="shared" si="470"/>
        <v>Bull</v>
      </c>
      <c r="HS267">
        <f t="shared" si="471"/>
        <v>1.3177100000002611</v>
      </c>
    </row>
    <row r="268" spans="1:227" x14ac:dyDescent="0.55000000000000004">
      <c r="A268">
        <f>Validation!A267</f>
        <v>1772108100</v>
      </c>
      <c r="B268" t="str">
        <f>Price!B267</f>
        <v>XAUUSD</v>
      </c>
      <c r="C268" t="str">
        <f>Price!C267</f>
        <v>M5</v>
      </c>
      <c r="D268">
        <f>Price!D267</f>
        <v>5172.18</v>
      </c>
      <c r="E268">
        <f>Price!E267</f>
        <v>5168.54</v>
      </c>
      <c r="F268">
        <f>Price!F267</f>
        <v>5173.71</v>
      </c>
      <c r="G268">
        <f>Price!G267</f>
        <v>5166.13</v>
      </c>
      <c r="H268">
        <f>Price!H267</f>
        <v>476</v>
      </c>
      <c r="I268">
        <f>Diagonals!E267</f>
        <v>5194.7</v>
      </c>
      <c r="J268">
        <f>Diagonals!F267</f>
        <v>0</v>
      </c>
      <c r="K268">
        <f>Diagonals!G267</f>
        <v>0</v>
      </c>
      <c r="L268">
        <f>Diagonals!H267</f>
        <v>5154.1000000000004</v>
      </c>
      <c r="M268">
        <f>Diagonals!I267</f>
        <v>0</v>
      </c>
      <c r="N268">
        <f>Diagonals!J267</f>
        <v>0</v>
      </c>
      <c r="O268">
        <f>Diagonals!K267</f>
        <v>0</v>
      </c>
      <c r="P268">
        <f>Diagonals!L267</f>
        <v>0</v>
      </c>
      <c r="Q268">
        <f>Trendlines!E267</f>
        <v>5199.24</v>
      </c>
      <c r="R268">
        <f>Trendlines!F267</f>
        <v>5194.9799999999996</v>
      </c>
      <c r="S268">
        <f>Trendlines!G267</f>
        <v>5203.87</v>
      </c>
      <c r="T268">
        <f>Trendlines!H267</f>
        <v>5166.83</v>
      </c>
      <c r="U268">
        <f>Trendlines!I267</f>
        <v>5176.8900000000003</v>
      </c>
      <c r="V268">
        <f>Trendlines!J267</f>
        <v>5161.3999999999996</v>
      </c>
      <c r="W268">
        <f>Trendlines!K267</f>
        <v>0</v>
      </c>
      <c r="X268">
        <f>Trendlines!L267</f>
        <v>0</v>
      </c>
      <c r="Y268">
        <f>Tema_Hrma_Smma!E267</f>
        <v>5167.9799999999996</v>
      </c>
      <c r="Z268">
        <f>Tema_Hrma_Smma!F267</f>
        <v>5167.01</v>
      </c>
      <c r="AA268">
        <f>Tema_Hrma_Smma!G267</f>
        <v>5179.1400000000003</v>
      </c>
      <c r="AB268">
        <f>ZScore!H267</f>
        <v>1</v>
      </c>
      <c r="AC268">
        <f>ZScore!I267</f>
        <v>0.26724999999999999</v>
      </c>
      <c r="AD268">
        <f>ZScore!J267</f>
        <v>0</v>
      </c>
      <c r="AE268">
        <f>HA!E267</f>
        <v>5167.42</v>
      </c>
      <c r="AF268">
        <f>HA!F267</f>
        <v>5173.71</v>
      </c>
      <c r="AG268">
        <f>HA!G267</f>
        <v>5166.13</v>
      </c>
      <c r="AH268">
        <f>HA!H267</f>
        <v>5170.1400000000003</v>
      </c>
      <c r="AI268">
        <f>HA!I267</f>
        <v>1</v>
      </c>
      <c r="AJ268">
        <f>HA!J267</f>
        <v>2.72</v>
      </c>
      <c r="AK268">
        <f>HA!K267</f>
        <v>-7.1999999999999998E-3</v>
      </c>
      <c r="AL268">
        <f>HA!L267</f>
        <v>3</v>
      </c>
      <c r="AM268">
        <f>KC!E267</f>
        <v>5195.7928300000003</v>
      </c>
      <c r="AN268">
        <f>KC!F267</f>
        <v>5190.1295600000003</v>
      </c>
      <c r="AO268">
        <f>KC!G267</f>
        <v>5184.4662900000003</v>
      </c>
      <c r="AP268">
        <f>KC!H267</f>
        <v>5178.8030200000003</v>
      </c>
      <c r="AQ268">
        <f>KC!I267</f>
        <v>5173.1397399999996</v>
      </c>
      <c r="AR268">
        <f>KC!J267</f>
        <v>5168.1747800000003</v>
      </c>
      <c r="AS268">
        <f>KC!K267</f>
        <v>5162.5115100000003</v>
      </c>
      <c r="AT268">
        <f>KC!L267</f>
        <v>5156.8482400000003</v>
      </c>
      <c r="AU268">
        <f>KC!M267</f>
        <v>5151.1849599999996</v>
      </c>
      <c r="AV268">
        <f>KC!N267</f>
        <v>5145.5216899999996</v>
      </c>
      <c r="AW268">
        <f>SR_Levels!E267</f>
        <v>5161.8900000000003</v>
      </c>
      <c r="AX268">
        <f>SR_Levels!F267</f>
        <v>5135.8500000000004</v>
      </c>
      <c r="AY268">
        <f>SR_Levels!G267</f>
        <v>0</v>
      </c>
      <c r="AZ268">
        <f>SR_Levels!H267</f>
        <v>0</v>
      </c>
      <c r="BA268">
        <f>SR_Levels!I267</f>
        <v>5178.6000000000004</v>
      </c>
      <c r="BB268">
        <f>SR_Levels!J267</f>
        <v>5193.3500000000004</v>
      </c>
      <c r="BC268">
        <f>SR_Levels!K267</f>
        <v>5205.3100000000004</v>
      </c>
      <c r="BD268">
        <f>SR_Levels!L267</f>
        <v>0</v>
      </c>
      <c r="BE268">
        <f>ZigZag!E267</f>
        <v>0</v>
      </c>
      <c r="BF268">
        <f>ZigZag!F267</f>
        <v>0</v>
      </c>
      <c r="BG268">
        <f>ZigZag!G267</f>
        <v>5173.18</v>
      </c>
      <c r="BH268">
        <f>Dual_Tema!E267</f>
        <v>5170.66</v>
      </c>
      <c r="BI268">
        <f>Dual_Tema!F267</f>
        <v>5164.03</v>
      </c>
      <c r="BJ268">
        <f>Pinbar!E267</f>
        <v>0</v>
      </c>
      <c r="BK268">
        <f>SSA!E267</f>
        <v>5172.8462300000001</v>
      </c>
      <c r="BL268">
        <f>SSA!F267</f>
        <v>5170.6975700000003</v>
      </c>
      <c r="BN268" t="str">
        <f t="shared" si="491"/>
        <v>Green Candle</v>
      </c>
      <c r="BO268" s="34">
        <f t="shared" si="493"/>
        <v>1.5082956259448999E-4</v>
      </c>
      <c r="BP268" s="34">
        <f t="shared" si="428"/>
        <v>-6.4920761891507084E-4</v>
      </c>
      <c r="BQ268" s="34">
        <f t="shared" si="436"/>
        <v>1.953136330850036E-4</v>
      </c>
      <c r="BR268" s="34">
        <f t="shared" si="438"/>
        <v>-2.0587128703319912E-3</v>
      </c>
      <c r="BS268" s="35">
        <f t="shared" si="494"/>
        <v>2.5136680747772644E-5</v>
      </c>
      <c r="BT268" s="35">
        <f t="shared" si="429"/>
        <v>-5.4116739422460647E-5</v>
      </c>
      <c r="BU268" s="35">
        <f t="shared" si="437"/>
        <v>1.0849756739261807E-5</v>
      </c>
      <c r="BV268" s="35">
        <f t="shared" si="439"/>
        <v>-8.5864435632077019E-5</v>
      </c>
      <c r="BW268" s="27">
        <v>96</v>
      </c>
      <c r="BX268">
        <f>F268-G268</f>
        <v>7.5799999999999272</v>
      </c>
      <c r="BY268">
        <f>ABS(F268-D267)</f>
        <v>5.25</v>
      </c>
      <c r="BZ268">
        <f>ABS(G268-D267)</f>
        <v>2.3299999999999272</v>
      </c>
      <c r="CA268">
        <f t="shared" si="472"/>
        <v>7.5799999999999272</v>
      </c>
      <c r="CB268">
        <f t="shared" si="430"/>
        <v>4.946428571428636</v>
      </c>
      <c r="CC268">
        <f t="shared" si="433"/>
        <v>5.2133133124669815</v>
      </c>
      <c r="CD268">
        <f t="shared" si="431"/>
        <v>-0.26688474103834547</v>
      </c>
      <c r="CE268">
        <f t="shared" si="434"/>
        <v>-1</v>
      </c>
      <c r="CF268">
        <f t="shared" si="435"/>
        <v>-6</v>
      </c>
      <c r="CG268" s="7" t="str">
        <f t="shared" si="432"/>
        <v>-----</v>
      </c>
      <c r="CH268" s="21"/>
      <c r="CI268" s="21"/>
      <c r="CJ268" s="21"/>
      <c r="CK268" s="21"/>
      <c r="CL268" s="21"/>
      <c r="CM268" s="21"/>
      <c r="CZ268" s="7" t="str">
        <f>IF(AND(D268&gt;BH268,D268&gt;E268),"Bullish Trigger","-----")</f>
        <v>Bullish Trigger</v>
      </c>
      <c r="DA268" s="7" t="str">
        <f>IF(AND(D268&lt;BI268,D268&lt;E268),"Bearish Trigger","-----")</f>
        <v>-----</v>
      </c>
      <c r="DB268" s="13" t="str">
        <f>IF(AND(W268=BE268,W268&gt;0,BE268&gt;0),"Important High","------")</f>
        <v>------</v>
      </c>
      <c r="DC268" s="13" t="str">
        <f>IF(AND(X268=BF268,X268&gt;0,BF268&gt;0),"Important Low","------")</f>
        <v>------</v>
      </c>
      <c r="DD268" s="7" t="str">
        <f>IF(AND(DB268="Important High",DC268="-----",BJ268=1),"Imp High Rej","-----")</f>
        <v>-----</v>
      </c>
      <c r="DE268" s="7" t="str">
        <f>IF(AND(DB268="-----",DC268="Important Low",BJ268=1),"Imp Low Rej","-----")</f>
        <v>-----</v>
      </c>
      <c r="DF268" s="7" t="str">
        <f>IF(Y268&gt;AM268,"Overbought",IF(Y268&gt;AO268,"Bullish Momentum",IF(Y268&gt;AQ268,"Flat Momentum","-----")))</f>
        <v>-----</v>
      </c>
      <c r="DG268" s="7" t="str">
        <f>IF(Y268&lt;AV268,"Oversold",IF(Y268&lt;AT268,"Bearish Momentum",IF(Y268&lt;AR268,"Flat Momentum","-----")))</f>
        <v>Flat Momentum</v>
      </c>
      <c r="DH268" s="7" t="str">
        <f>IF(AND(DF268="Overbought",AD268=2),"Culminated Thrust","-----")</f>
        <v>-----</v>
      </c>
      <c r="DI268" s="7" t="str">
        <f>IF(AND(DG268="Oversold",AD268=5),"Culminated Thrust","-----")</f>
        <v>-----</v>
      </c>
      <c r="DJ268" s="14">
        <f>(Q268-$D268)/$D268</f>
        <v>5.2318364790087521E-3</v>
      </c>
      <c r="DK268" s="14">
        <f>(R268-$D268)/$D268</f>
        <v>4.4081992506059863E-3</v>
      </c>
      <c r="DL268" s="14">
        <f>(S268-$D268)/$D268</f>
        <v>6.1270102741976494E-3</v>
      </c>
      <c r="DM268" s="14">
        <f>(T268-$D268)/$D268</f>
        <v>-1.0343800873133502E-3</v>
      </c>
      <c r="DN268" s="14">
        <f>(U268-$D268)/$D268</f>
        <v>9.106411609804833E-4</v>
      </c>
      <c r="DO268" s="14">
        <f>(V268-$D268)/$D268</f>
        <v>-2.0842275404182866E-3</v>
      </c>
      <c r="DP268" s="14">
        <f t="shared" si="440"/>
        <v>6.1270102741976494E-3</v>
      </c>
      <c r="DQ268" s="14">
        <f t="shared" si="441"/>
        <v>5.2318364790087521E-3</v>
      </c>
      <c r="DR268" s="14">
        <f t="shared" si="442"/>
        <v>4.4081992506059863E-3</v>
      </c>
      <c r="DS268" s="14">
        <f t="shared" si="443"/>
        <v>9.106411609804833E-4</v>
      </c>
      <c r="DT268" s="14">
        <f t="shared" si="444"/>
        <v>-1.0343800873133502E-3</v>
      </c>
      <c r="DU268" s="14">
        <f t="shared" si="445"/>
        <v>-2.0842275404182866E-3</v>
      </c>
      <c r="DV268" t="str">
        <f>IF($D268&gt;Q268,"SUP","RES")</f>
        <v>RES</v>
      </c>
      <c r="DW268" t="str">
        <f>IF($D268&gt;R268,"SUP","RES")</f>
        <v>RES</v>
      </c>
      <c r="DX268" t="str">
        <f>IF($D268&gt;S268,"SUP","RES")</f>
        <v>RES</v>
      </c>
      <c r="DY268" t="str">
        <f>IF($D268&gt;T268,"SUP","RES")</f>
        <v>SUP</v>
      </c>
      <c r="DZ268" t="str">
        <f>IF($D268&gt;U268,"SUP","RES")</f>
        <v>RES</v>
      </c>
      <c r="EA268" t="str">
        <f>IF($D268&gt;V268,"SUP","RES")</f>
        <v>SUP</v>
      </c>
      <c r="EB268" s="7">
        <f t="shared" si="446"/>
        <v>4</v>
      </c>
      <c r="EC268" s="7">
        <f t="shared" si="447"/>
        <v>2</v>
      </c>
      <c r="ED268" s="13" t="str">
        <f t="shared" si="448"/>
        <v>-----</v>
      </c>
      <c r="EE268" s="13" t="str">
        <f t="shared" si="449"/>
        <v>-----</v>
      </c>
      <c r="EF268" s="7">
        <f>IF(OR(ED268="All Sup",EE268="All Res"),"na",((D268-MIN(Q268:V268))/(MAX(Q268:V268)-MIN(Q268:V268))))</f>
        <v>0.25382623028021167</v>
      </c>
      <c r="EG268">
        <v>1.4999999999999999E-4</v>
      </c>
      <c r="EH268">
        <f>Q268*(1+$EG268)</f>
        <v>5200.019886</v>
      </c>
      <c r="EI268">
        <f>Q268*(1-$EG268)</f>
        <v>5198.4601139999995</v>
      </c>
      <c r="EJ268">
        <f>R268*(1+$EG268)</f>
        <v>5195.759247</v>
      </c>
      <c r="EK268">
        <f>R268*(1-$EG268)</f>
        <v>5194.2007530000001</v>
      </c>
      <c r="EL268">
        <f>S268*(1+$EG268)</f>
        <v>5204.6505805000006</v>
      </c>
      <c r="EM268">
        <f>S268*(1-$EG268)</f>
        <v>5203.0894195000001</v>
      </c>
      <c r="EN268">
        <f>T268*(1+$EG268)</f>
        <v>5167.6050245000006</v>
      </c>
      <c r="EO268">
        <f>T268*(1-$EG268)</f>
        <v>5166.0549755000002</v>
      </c>
      <c r="EP268">
        <f>U268*(1+$EG268)</f>
        <v>5177.6665335000007</v>
      </c>
      <c r="EQ268">
        <f>U268*(1-$EG268)</f>
        <v>5176.1134665</v>
      </c>
      <c r="ER268">
        <f>V268*(1+$EG268)</f>
        <v>5162.1742100000001</v>
      </c>
      <c r="ES268">
        <f>V268*(1-$EG268)</f>
        <v>5160.6257900000001</v>
      </c>
      <c r="ET268" s="7" t="str">
        <f t="shared" si="450"/>
        <v>-----</v>
      </c>
      <c r="EU268" s="7" t="str">
        <f t="shared" si="451"/>
        <v>-----</v>
      </c>
      <c r="EV268" s="7" t="str">
        <f t="shared" si="452"/>
        <v>-----</v>
      </c>
      <c r="EW268" s="7" t="str">
        <f t="shared" si="453"/>
        <v>-----</v>
      </c>
      <c r="EX268" s="7" t="str">
        <f t="shared" si="454"/>
        <v>-----</v>
      </c>
      <c r="EY268" s="7" t="str">
        <f t="shared" si="455"/>
        <v>-----</v>
      </c>
      <c r="EZ268">
        <f t="shared" si="473"/>
        <v>73</v>
      </c>
      <c r="FA268">
        <f t="shared" si="474"/>
        <v>66</v>
      </c>
      <c r="FB268">
        <f t="shared" si="475"/>
        <v>266</v>
      </c>
      <c r="FC268">
        <f t="shared" si="476"/>
        <v>2</v>
      </c>
      <c r="FD268">
        <f t="shared" si="477"/>
        <v>13</v>
      </c>
      <c r="FE268">
        <f t="shared" si="478"/>
        <v>266</v>
      </c>
      <c r="FF268">
        <f t="shared" si="479"/>
        <v>7</v>
      </c>
      <c r="FG268">
        <f t="shared" si="480"/>
        <v>11</v>
      </c>
      <c r="FH268">
        <f t="shared" si="481"/>
        <v>0</v>
      </c>
      <c r="FI268">
        <f t="shared" si="482"/>
        <v>2</v>
      </c>
      <c r="FJ268">
        <f t="shared" si="483"/>
        <v>2</v>
      </c>
      <c r="FK268">
        <f t="shared" si="484"/>
        <v>0</v>
      </c>
      <c r="FL268" s="7" t="str">
        <f t="shared" si="456"/>
        <v>-----</v>
      </c>
      <c r="FM268" s="7" t="str">
        <f t="shared" si="457"/>
        <v>-----</v>
      </c>
      <c r="FN268" s="7" t="str">
        <f t="shared" si="458"/>
        <v>-----</v>
      </c>
      <c r="FO268" s="7" t="str">
        <f t="shared" si="459"/>
        <v>-----</v>
      </c>
      <c r="FP268" s="7" t="str">
        <f t="shared" si="460"/>
        <v>-----</v>
      </c>
      <c r="FQ268" s="7" t="str">
        <f t="shared" si="461"/>
        <v>-----</v>
      </c>
      <c r="FR268" s="13" t="str">
        <f>IF(FL268="-----","-----",(D268-Q268)/Q268)</f>
        <v>-----</v>
      </c>
      <c r="FS268" s="13" t="str">
        <f>IF(FM268="-----","-----",(Q268-R268)/R268)</f>
        <v>-----</v>
      </c>
      <c r="FT268" s="13" t="str">
        <f>IF(FN268="-----","-----",(R268-S268)/S268)</f>
        <v>-----</v>
      </c>
      <c r="FU268" s="13" t="str">
        <f>IF(FO268="-----","-----",(S268-T268)/T268)</f>
        <v>-----</v>
      </c>
      <c r="FV268" s="13" t="str">
        <f>IF(FP268="-----","-----",(T268-U268)/U268)</f>
        <v>-----</v>
      </c>
      <c r="FW268" s="13" t="str">
        <f>IF(FQ268="-----","-----",(U268-V268)/V268)</f>
        <v>-----</v>
      </c>
      <c r="FX268" s="7" t="str">
        <f t="shared" si="462"/>
        <v>-----</v>
      </c>
      <c r="FY268" s="7" t="str">
        <f t="shared" si="463"/>
        <v>-----</v>
      </c>
      <c r="FZ268" s="7" t="str">
        <f t="shared" si="464"/>
        <v>-----</v>
      </c>
      <c r="GA268" s="7" t="str">
        <f t="shared" si="465"/>
        <v>-----</v>
      </c>
      <c r="GB268" s="7" t="str">
        <f t="shared" si="466"/>
        <v>-----</v>
      </c>
      <c r="GC268" s="7" t="str">
        <f t="shared" si="467"/>
        <v>-----</v>
      </c>
      <c r="GD268" s="7" t="str">
        <f>IF(AND(BG268&gt;AA268,BG267&gt;AA267,BG266&gt;AA266,BG265&gt;AA265,BG264&gt;AA264,BG263&gt;AA263,BG262&gt;AA262,BG261&gt;AA261,BG260&gt;AA260,BG259&gt;AA259,BG258&gt;AA258,BG257&gt;AA257),"Bullish",IF(AND(BG268&lt;AA268,BG267&lt;AA267,BG266&lt;AA266,BG265&lt;AA265,BG264&lt;AA264,BG263&lt;AA263,BG262&lt;AA262,BG261&lt;AA261,BG260&lt;AA260,BG259&lt;AA259,BG258&lt;AA258,BG257&lt;AA257),"Bearish","-----"))</f>
        <v>Bearish</v>
      </c>
      <c r="GE268">
        <f>(Z268-BG268)/BG268</f>
        <v>-1.1926899895228994E-3</v>
      </c>
      <c r="GI268" s="7" t="str">
        <f>IF(Y268&gt;Z268,"Bullish","Bearish")</f>
        <v>Bullish</v>
      </c>
      <c r="GJ268" s="19" t="str">
        <f>IF(AND(D268&gt;Y268,D267&lt;Y267),"TEMA crossover","-----")</f>
        <v>-----</v>
      </c>
      <c r="GK268" s="19" t="str">
        <f>IF(AND(D268&lt;Y268,D267&gt;Y267),"TEMA crossunder","-----")</f>
        <v>-----</v>
      </c>
      <c r="GL268" s="20" t="str">
        <f>IF(GD268="Bearish","YES","-----")</f>
        <v>YES</v>
      </c>
      <c r="GM268" s="20" t="str">
        <f>IF(GH268="Reverse to Bearish","YES","-----")</f>
        <v>-----</v>
      </c>
      <c r="GN268" s="20" t="str">
        <f>IF(AND(GI268="Bullish",GI267="Bullish",GI266="Bullish",GI265="Bullish"),"YES","-----")</f>
        <v>-----</v>
      </c>
      <c r="GO268" s="20" t="str">
        <f>IF(OR(GK268="TEMA crossunder",GK267="TEMA crossunder",GK266="TEMA crossunder",GK265="TEMA crossunder"),"YES","-----")</f>
        <v>-----</v>
      </c>
      <c r="GP268" s="20" t="str">
        <f>IF(GD268="Bullish","YES","-----")</f>
        <v>-----</v>
      </c>
      <c r="GQ268" s="20" t="str">
        <f>IF(GH268="Reverse to Bullish","YES","-----")</f>
        <v>-----</v>
      </c>
      <c r="GR268" s="20" t="str">
        <f>IF(AND(GI268="Bearish",GI267="Bearish",GI266="Bearish",GI265="Bearish"),"YES","-----")</f>
        <v>-----</v>
      </c>
      <c r="GS268" s="20" t="str">
        <f>IF(OR(GJ268="TEMA crossover",GJ267="TEMA crossover",GJ266="TEMA crossover",GJ265="TEMA crossover"),"YES","-----")</f>
        <v>YES</v>
      </c>
      <c r="GT268" s="20" t="str">
        <f t="shared" si="485"/>
        <v>-----</v>
      </c>
      <c r="GU268" s="20" t="str">
        <f t="shared" si="486"/>
        <v>-----</v>
      </c>
      <c r="GV268" s="20" t="str">
        <f t="shared" si="487"/>
        <v>-----</v>
      </c>
      <c r="GW268" s="20" t="str">
        <f t="shared" si="488"/>
        <v>-----</v>
      </c>
      <c r="GX268" s="20" t="str">
        <f t="shared" si="489"/>
        <v>-----</v>
      </c>
      <c r="GY268" s="20" t="str">
        <f t="shared" si="490"/>
        <v>-----</v>
      </c>
      <c r="GZ268" s="7" t="str">
        <f>IF(G268&gt;BH268,"YES","-----")</f>
        <v>-----</v>
      </c>
      <c r="HA268" s="7" t="str">
        <f>IF(F268&lt;BI268,"YES","-----")</f>
        <v>-----</v>
      </c>
      <c r="HB268">
        <f>BH268-BI268</f>
        <v>6.6300000000001091</v>
      </c>
      <c r="HI268">
        <f t="shared" si="468"/>
        <v>-8.8162300000003597</v>
      </c>
      <c r="HJ268">
        <f t="shared" si="469"/>
        <v>-2.1862300000002506</v>
      </c>
      <c r="HK268" s="7"/>
      <c r="HL268" s="7"/>
      <c r="HM268" s="7"/>
      <c r="HN268" s="7"/>
      <c r="HO268" s="7"/>
      <c r="HP268" s="7"/>
      <c r="HQ268" s="28">
        <f t="shared" si="492"/>
        <v>2.1486599999998361</v>
      </c>
      <c r="HR268" s="28" t="str">
        <f t="shared" si="470"/>
        <v>Bull</v>
      </c>
      <c r="HS268">
        <f t="shared" si="471"/>
        <v>2.1486599999998361</v>
      </c>
    </row>
    <row r="269" spans="1:227" x14ac:dyDescent="0.55000000000000004">
      <c r="A269">
        <f>Validation!A268</f>
        <v>1772108400</v>
      </c>
      <c r="B269" t="str">
        <f>Price!B268</f>
        <v>XAUUSD</v>
      </c>
      <c r="C269" t="str">
        <f>Price!C268</f>
        <v>M5</v>
      </c>
      <c r="D269">
        <f>Price!D268</f>
        <v>5176.5200000000004</v>
      </c>
      <c r="E269">
        <f>Price!E268</f>
        <v>5172.18</v>
      </c>
      <c r="F269">
        <f>Price!F268</f>
        <v>5176.5600000000004</v>
      </c>
      <c r="G269">
        <f>Price!G268</f>
        <v>5170.29</v>
      </c>
      <c r="H269">
        <f>Price!H268</f>
        <v>473</v>
      </c>
      <c r="I269">
        <f>Diagonals!E268</f>
        <v>5194.88</v>
      </c>
      <c r="J269">
        <f>Diagonals!F268</f>
        <v>0</v>
      </c>
      <c r="K269">
        <f>Diagonals!G268</f>
        <v>0</v>
      </c>
      <c r="L269">
        <f>Diagonals!H268</f>
        <v>5153.7700000000004</v>
      </c>
      <c r="M269">
        <f>Diagonals!I268</f>
        <v>0</v>
      </c>
      <c r="N269">
        <f>Diagonals!J268</f>
        <v>0</v>
      </c>
      <c r="O269">
        <f>Diagonals!K268</f>
        <v>0</v>
      </c>
      <c r="P269">
        <f>Diagonals!L268</f>
        <v>0</v>
      </c>
      <c r="Q269">
        <f>Trendlines!E268</f>
        <v>5199.25</v>
      </c>
      <c r="R269">
        <f>Trendlines!F268</f>
        <v>5194.96</v>
      </c>
      <c r="S269">
        <f>Trendlines!G268</f>
        <v>5203.8500000000004</v>
      </c>
      <c r="T269">
        <f>Trendlines!H268</f>
        <v>5166.8999999999996</v>
      </c>
      <c r="U269">
        <f>Trendlines!I268</f>
        <v>5176.91</v>
      </c>
      <c r="V269">
        <f>Trendlines!J268</f>
        <v>5161.4399999999996</v>
      </c>
      <c r="W269">
        <f>Trendlines!K268</f>
        <v>0</v>
      </c>
      <c r="X269">
        <f>Trendlines!L268</f>
        <v>0</v>
      </c>
      <c r="Y269">
        <f>Tema_Hrma_Smma!E268</f>
        <v>5171.09</v>
      </c>
      <c r="Z269">
        <f>Tema_Hrma_Smma!F268</f>
        <v>5167.68</v>
      </c>
      <c r="AA269">
        <f>Tema_Hrma_Smma!G268</f>
        <v>5178.96</v>
      </c>
      <c r="AB269">
        <f>ZScore!H268</f>
        <v>1</v>
      </c>
      <c r="AC269">
        <f>ZScore!I268</f>
        <v>0.52017000000000002</v>
      </c>
      <c r="AD269">
        <f>ZScore!J268</f>
        <v>0</v>
      </c>
      <c r="AE269">
        <f>HA!E268</f>
        <v>5168.78</v>
      </c>
      <c r="AF269">
        <f>HA!F268</f>
        <v>5176.5600000000004</v>
      </c>
      <c r="AG269">
        <f>HA!G268</f>
        <v>5168.78</v>
      </c>
      <c r="AH269">
        <f>HA!H268</f>
        <v>5173.8900000000003</v>
      </c>
      <c r="AI269">
        <f>HA!I268</f>
        <v>1</v>
      </c>
      <c r="AJ269">
        <f>HA!J268</f>
        <v>5.1100000000000003</v>
      </c>
      <c r="AK269">
        <f>HA!K268</f>
        <v>0.94803999999999999</v>
      </c>
      <c r="AL269">
        <f>HA!L268</f>
        <v>4</v>
      </c>
      <c r="AM269">
        <f>KC!E268</f>
        <v>5195.4168900000004</v>
      </c>
      <c r="AN269">
        <f>KC!F268</f>
        <v>5189.7663300000004</v>
      </c>
      <c r="AO269">
        <f>KC!G268</f>
        <v>5184.1157800000001</v>
      </c>
      <c r="AP269">
        <f>KC!H268</f>
        <v>5178.46522</v>
      </c>
      <c r="AQ269">
        <f>KC!I268</f>
        <v>5172.8146699999998</v>
      </c>
      <c r="AR269">
        <f>KC!J268</f>
        <v>5167.7367999999997</v>
      </c>
      <c r="AS269">
        <f>KC!K268</f>
        <v>5162.0862500000003</v>
      </c>
      <c r="AT269">
        <f>KC!L268</f>
        <v>5156.4356900000002</v>
      </c>
      <c r="AU269">
        <f>KC!M268</f>
        <v>5150.78514</v>
      </c>
      <c r="AV269">
        <f>KC!N268</f>
        <v>5145.1345799999999</v>
      </c>
      <c r="AW269">
        <f>SR_Levels!E268</f>
        <v>5161.8900000000003</v>
      </c>
      <c r="AX269">
        <f>SR_Levels!F268</f>
        <v>5135.8500000000004</v>
      </c>
      <c r="AY269">
        <f>SR_Levels!G268</f>
        <v>0</v>
      </c>
      <c r="AZ269">
        <f>SR_Levels!H268</f>
        <v>0</v>
      </c>
      <c r="BA269">
        <f>SR_Levels!I268</f>
        <v>5178.6000000000004</v>
      </c>
      <c r="BB269">
        <f>SR_Levels!J268</f>
        <v>5193.3500000000004</v>
      </c>
      <c r="BC269">
        <f>SR_Levels!K268</f>
        <v>5205.3100000000004</v>
      </c>
      <c r="BD269">
        <f>SR_Levels!L268</f>
        <v>0</v>
      </c>
      <c r="BE269">
        <f>ZigZag!E268</f>
        <v>0</v>
      </c>
      <c r="BF269">
        <f>ZigZag!F268</f>
        <v>0</v>
      </c>
      <c r="BG269">
        <f>ZigZag!G268</f>
        <v>5173.2700000000004</v>
      </c>
      <c r="BH269">
        <f>Dual_Tema!E268</f>
        <v>5173.49</v>
      </c>
      <c r="BI269">
        <f>Dual_Tema!F268</f>
        <v>5166.8999999999996</v>
      </c>
      <c r="BJ269">
        <f>Pinbar!E268</f>
        <v>0</v>
      </c>
      <c r="BK269">
        <f>SSA!E268</f>
        <v>5176.1400400000002</v>
      </c>
      <c r="BL269">
        <f>SSA!F268</f>
        <v>5173.4188000000004</v>
      </c>
      <c r="BN269" t="str">
        <f t="shared" si="491"/>
        <v>Green Candle</v>
      </c>
      <c r="BO269" s="34">
        <f t="shared" si="493"/>
        <v>2.5196039128423386E-3</v>
      </c>
      <c r="BP269" s="34">
        <f t="shared" si="428"/>
        <v>9.3199528201570736E-4</v>
      </c>
      <c r="BQ269" s="34">
        <f t="shared" si="436"/>
        <v>5.6440389670631141E-4</v>
      </c>
      <c r="BR269" s="34">
        <f t="shared" si="438"/>
        <v>-1.3658461301025993E-3</v>
      </c>
      <c r="BS269" s="35">
        <f t="shared" si="494"/>
        <v>4.1949380170391848E-4</v>
      </c>
      <c r="BT269" s="35">
        <f t="shared" si="429"/>
        <v>7.7633116967179561E-5</v>
      </c>
      <c r="BU269" s="35">
        <f t="shared" si="437"/>
        <v>3.134741802734986E-5</v>
      </c>
      <c r="BV269" s="35">
        <f t="shared" si="439"/>
        <v>-5.6947534600282346E-5</v>
      </c>
      <c r="BW269" s="27">
        <v>96</v>
      </c>
      <c r="BX269">
        <f>F269-G269</f>
        <v>6.2700000000004366</v>
      </c>
      <c r="BY269">
        <f>ABS(F269-D268)</f>
        <v>4.3800000000001091</v>
      </c>
      <c r="BZ269">
        <f>ABS(G269-D268)</f>
        <v>1.8900000000003274</v>
      </c>
      <c r="CA269">
        <f t="shared" si="472"/>
        <v>6.2700000000004366</v>
      </c>
      <c r="CB269">
        <f t="shared" si="430"/>
        <v>5.2414285714286439</v>
      </c>
      <c r="CC269">
        <f t="shared" si="433"/>
        <v>5.2887909330050862</v>
      </c>
      <c r="CD269">
        <f t="shared" si="431"/>
        <v>-4.7362361576442247E-2</v>
      </c>
      <c r="CE269">
        <f t="shared" si="434"/>
        <v>-1</v>
      </c>
      <c r="CF269">
        <f t="shared" si="435"/>
        <v>-7</v>
      </c>
      <c r="CG269" s="7" t="str">
        <f t="shared" si="432"/>
        <v>-----</v>
      </c>
      <c r="CH269" s="21"/>
      <c r="CI269" s="21"/>
      <c r="CJ269" s="21"/>
      <c r="CK269" s="21"/>
      <c r="CL269" s="21"/>
      <c r="CM269" s="21"/>
      <c r="CZ269" s="7" t="str">
        <f>IF(AND(D269&gt;BH269,D269&gt;E269),"Bullish Trigger","-----")</f>
        <v>Bullish Trigger</v>
      </c>
      <c r="DA269" s="7" t="str">
        <f>IF(AND(D269&lt;BI269,D269&lt;E269),"Bearish Trigger","-----")</f>
        <v>-----</v>
      </c>
      <c r="DB269" s="13" t="str">
        <f>IF(AND(W269=BE269,W269&gt;0,BE269&gt;0),"Important High","------")</f>
        <v>------</v>
      </c>
      <c r="DC269" s="13" t="str">
        <f>IF(AND(X269=BF269,X269&gt;0,BF269&gt;0),"Important Low","------")</f>
        <v>------</v>
      </c>
      <c r="DD269" s="7" t="str">
        <f>IF(AND(DB269="Important High",DC269="-----",BJ269=1),"Imp High Rej","-----")</f>
        <v>-----</v>
      </c>
      <c r="DE269" s="7" t="str">
        <f>IF(AND(DB269="-----",DC269="Important Low",BJ269=1),"Imp Low Rej","-----")</f>
        <v>-----</v>
      </c>
      <c r="DF269" s="7" t="str">
        <f>IF(Y269&gt;AM269,"Overbought",IF(Y269&gt;AO269,"Bullish Momentum",IF(Y269&gt;AQ269,"Flat Momentum","-----")))</f>
        <v>-----</v>
      </c>
      <c r="DG269" s="7" t="str">
        <f>IF(Y269&lt;AV269,"Oversold",IF(Y269&lt;AT269,"Bearish Momentum",IF(Y269&lt;AR269,"Flat Momentum","-----")))</f>
        <v>-----</v>
      </c>
      <c r="DH269" s="7" t="str">
        <f>IF(AND(DF269="Overbought",AD269=2),"Culminated Thrust","-----")</f>
        <v>-----</v>
      </c>
      <c r="DI269" s="7" t="str">
        <f>IF(AND(DG269="Oversold",AD269=5),"Culminated Thrust","-----")</f>
        <v>-----</v>
      </c>
      <c r="DJ269" s="14">
        <f>(Q269-$D269)/$D269</f>
        <v>4.390980813364879E-3</v>
      </c>
      <c r="DK269" s="14">
        <f>(R269-$D269)/$D269</f>
        <v>3.5622387240848287E-3</v>
      </c>
      <c r="DL269" s="14">
        <f>(S269-$D269)/$D269</f>
        <v>5.2796086946442639E-3</v>
      </c>
      <c r="DM269" s="14">
        <f>(T269-$D269)/$D269</f>
        <v>-1.8583913517190699E-3</v>
      </c>
      <c r="DN269" s="14">
        <f>(U269-$D269)/$D269</f>
        <v>7.534018993443818E-5</v>
      </c>
      <c r="DO269" s="14">
        <f>(V269-$D269)/$D269</f>
        <v>-2.9131540108027856E-3</v>
      </c>
      <c r="DP269" s="14">
        <f t="shared" si="440"/>
        <v>5.2796086946442639E-3</v>
      </c>
      <c r="DQ269" s="14">
        <f t="shared" si="441"/>
        <v>4.390980813364879E-3</v>
      </c>
      <c r="DR269" s="14">
        <f t="shared" si="442"/>
        <v>3.5622387240848287E-3</v>
      </c>
      <c r="DS269" s="14">
        <f t="shared" si="443"/>
        <v>7.534018993443818E-5</v>
      </c>
      <c r="DT269" s="14">
        <f t="shared" si="444"/>
        <v>-1.8583913517190699E-3</v>
      </c>
      <c r="DU269" s="14">
        <f t="shared" si="445"/>
        <v>-2.9131540108027856E-3</v>
      </c>
      <c r="DV269" t="str">
        <f>IF($D269&gt;Q269,"SUP","RES")</f>
        <v>RES</v>
      </c>
      <c r="DW269" t="str">
        <f>IF($D269&gt;R269,"SUP","RES")</f>
        <v>RES</v>
      </c>
      <c r="DX269" t="str">
        <f>IF($D269&gt;S269,"SUP","RES")</f>
        <v>RES</v>
      </c>
      <c r="DY269" t="str">
        <f>IF($D269&gt;T269,"SUP","RES")</f>
        <v>SUP</v>
      </c>
      <c r="DZ269" t="str">
        <f>IF($D269&gt;U269,"SUP","RES")</f>
        <v>RES</v>
      </c>
      <c r="EA269" t="str">
        <f>IF($D269&gt;V269,"SUP","RES")</f>
        <v>SUP</v>
      </c>
      <c r="EB269" s="7">
        <f t="shared" si="446"/>
        <v>4</v>
      </c>
      <c r="EC269" s="7">
        <f t="shared" si="447"/>
        <v>2</v>
      </c>
      <c r="ED269" s="13" t="str">
        <f t="shared" si="448"/>
        <v>-----</v>
      </c>
      <c r="EE269" s="13" t="str">
        <f t="shared" si="449"/>
        <v>-----</v>
      </c>
      <c r="EF269" s="7">
        <f>IF(OR(ED269="All Sup",EE269="All Res"),"na",((D269-MIN(Q269:V269))/(MAX(Q269:V269)-MIN(Q269:V269))))</f>
        <v>0.35557651497289705</v>
      </c>
      <c r="EG269">
        <v>1.4999999999999999E-4</v>
      </c>
      <c r="EH269">
        <f>Q269*(1+$EG269)</f>
        <v>5200.0298875000008</v>
      </c>
      <c r="EI269">
        <f>Q269*(1-$EG269)</f>
        <v>5198.4701125000001</v>
      </c>
      <c r="EJ269">
        <f>R269*(1+$EG269)</f>
        <v>5195.7392440000003</v>
      </c>
      <c r="EK269">
        <f>R269*(1-$EG269)</f>
        <v>5194.1807559999997</v>
      </c>
      <c r="EL269">
        <f>S269*(1+$EG269)</f>
        <v>5204.630577500001</v>
      </c>
      <c r="EM269">
        <f>S269*(1-$EG269)</f>
        <v>5203.0694225000007</v>
      </c>
      <c r="EN269">
        <f>T269*(1+$EG269)</f>
        <v>5167.6750350000002</v>
      </c>
      <c r="EO269">
        <f>T269*(1-$EG269)</f>
        <v>5166.124965</v>
      </c>
      <c r="EP269">
        <f>U269*(1+$EG269)</f>
        <v>5177.6865365000003</v>
      </c>
      <c r="EQ269">
        <f>U269*(1-$EG269)</f>
        <v>5176.1334635000003</v>
      </c>
      <c r="ER269">
        <f>V269*(1+$EG269)</f>
        <v>5162.2142160000003</v>
      </c>
      <c r="ES269">
        <f>V269*(1-$EG269)</f>
        <v>5160.6657839999998</v>
      </c>
      <c r="ET269" s="7" t="str">
        <f t="shared" si="450"/>
        <v>-----</v>
      </c>
      <c r="EU269" s="7" t="str">
        <f t="shared" si="451"/>
        <v>-----</v>
      </c>
      <c r="EV269" s="7" t="str">
        <f t="shared" si="452"/>
        <v>-----</v>
      </c>
      <c r="EW269" s="7" t="str">
        <f t="shared" si="453"/>
        <v>-----</v>
      </c>
      <c r="EX269" s="7" t="str">
        <f t="shared" si="454"/>
        <v>TOUCH</v>
      </c>
      <c r="EY269" s="7" t="str">
        <f t="shared" si="455"/>
        <v>-----</v>
      </c>
      <c r="EZ269">
        <f t="shared" si="473"/>
        <v>74</v>
      </c>
      <c r="FA269">
        <f t="shared" si="474"/>
        <v>67</v>
      </c>
      <c r="FB269">
        <f t="shared" si="475"/>
        <v>267</v>
      </c>
      <c r="FC269">
        <f t="shared" si="476"/>
        <v>3</v>
      </c>
      <c r="FD269">
        <f t="shared" si="477"/>
        <v>0</v>
      </c>
      <c r="FE269">
        <f t="shared" si="478"/>
        <v>267</v>
      </c>
      <c r="FF269">
        <f t="shared" si="479"/>
        <v>7</v>
      </c>
      <c r="FG269">
        <f t="shared" si="480"/>
        <v>11</v>
      </c>
      <c r="FH269">
        <f t="shared" si="481"/>
        <v>0</v>
      </c>
      <c r="FI269">
        <f t="shared" si="482"/>
        <v>2</v>
      </c>
      <c r="FJ269">
        <f t="shared" si="483"/>
        <v>1</v>
      </c>
      <c r="FK269">
        <f t="shared" si="484"/>
        <v>0</v>
      </c>
      <c r="FL269" s="7" t="str">
        <f t="shared" si="456"/>
        <v>-----</v>
      </c>
      <c r="FM269" s="7" t="str">
        <f t="shared" si="457"/>
        <v>-----</v>
      </c>
      <c r="FN269" s="7" t="str">
        <f t="shared" si="458"/>
        <v>-----</v>
      </c>
      <c r="FO269" s="7" t="str">
        <f t="shared" si="459"/>
        <v>-----</v>
      </c>
      <c r="FP269" s="7">
        <f t="shared" si="460"/>
        <v>1</v>
      </c>
      <c r="FQ269" s="7" t="str">
        <f t="shared" si="461"/>
        <v>-----</v>
      </c>
      <c r="FR269" s="13" t="str">
        <f>IF(FL269="-----","-----",(D269-Q269)/Q269)</f>
        <v>-----</v>
      </c>
      <c r="FS269" s="13" t="str">
        <f>IF(FM269="-----","-----",(Q269-R269)/R269)</f>
        <v>-----</v>
      </c>
      <c r="FT269" s="13" t="str">
        <f>IF(FN269="-----","-----",(R269-S269)/S269)</f>
        <v>-----</v>
      </c>
      <c r="FU269" s="13" t="str">
        <f>IF(FO269="-----","-----",(S269-T269)/T269)</f>
        <v>-----</v>
      </c>
      <c r="FV269" s="13">
        <f>IF(FP269="-----","-----",(T269-U269)/U269)</f>
        <v>-1.9335858649271898E-3</v>
      </c>
      <c r="FW269" s="13" t="str">
        <f>IF(FQ269="-----","-----",(U269-V269)/V269)</f>
        <v>-----</v>
      </c>
      <c r="FX269" s="7" t="str">
        <f t="shared" si="462"/>
        <v>-----</v>
      </c>
      <c r="FY269" s="7" t="str">
        <f t="shared" si="463"/>
        <v>-----</v>
      </c>
      <c r="FZ269" s="7" t="str">
        <f t="shared" si="464"/>
        <v>-----</v>
      </c>
      <c r="GA269" s="7" t="str">
        <f t="shared" si="465"/>
        <v>-----</v>
      </c>
      <c r="GB269" s="7" t="str">
        <f t="shared" si="466"/>
        <v>Resistant</v>
      </c>
      <c r="GC269" s="7" t="str">
        <f t="shared" si="467"/>
        <v>-----</v>
      </c>
      <c r="GD269" s="7" t="str">
        <f>IF(AND(BG269&gt;AA269,BG268&gt;AA268,BG267&gt;AA267,BG266&gt;AA266,BG265&gt;AA265,BG264&gt;AA264,BG263&gt;AA263,BG262&gt;AA262,BG261&gt;AA261,BG260&gt;AA260,BG259&gt;AA259,BG258&gt;AA258),"Bullish",IF(AND(BG269&lt;AA269,BG268&lt;AA268,BG267&lt;AA267,BG266&lt;AA266,BG265&lt;AA265,BG264&lt;AA264,BG263&lt;AA263,BG262&lt;AA262,BG261&lt;AA261,BG260&lt;AA260,BG259&lt;AA259,BG258&lt;AA258),"Bearish","-----"))</f>
        <v>Bearish</v>
      </c>
      <c r="GE269">
        <f>(Z269-BG269)/BG269</f>
        <v>-1.0805544655508306E-3</v>
      </c>
      <c r="GI269" s="7" t="str">
        <f>IF(Y269&gt;Z269,"Bullish","Bearish")</f>
        <v>Bullish</v>
      </c>
      <c r="GJ269" s="19" t="str">
        <f>IF(AND(D269&gt;Y269,D268&lt;Y268),"TEMA crossover","-----")</f>
        <v>-----</v>
      </c>
      <c r="GK269" s="19" t="str">
        <f>IF(AND(D269&lt;Y269,D268&gt;Y268),"TEMA crossunder","-----")</f>
        <v>-----</v>
      </c>
      <c r="GL269" s="20" t="str">
        <f>IF(GD269="Bearish","YES","-----")</f>
        <v>YES</v>
      </c>
      <c r="GM269" s="20" t="str">
        <f>IF(GH269="Reverse to Bearish","YES","-----")</f>
        <v>-----</v>
      </c>
      <c r="GN269" s="20" t="str">
        <f>IF(AND(GI269="Bullish",GI268="Bullish",GI267="Bullish",GI266="Bullish"),"YES","-----")</f>
        <v>-----</v>
      </c>
      <c r="GO269" s="20" t="str">
        <f>IF(OR(GK269="TEMA crossunder",GK268="TEMA crossunder",GK267="TEMA crossunder",GK266="TEMA crossunder"),"YES","-----")</f>
        <v>-----</v>
      </c>
      <c r="GP269" s="20" t="str">
        <f>IF(GD269="Bullish","YES","-----")</f>
        <v>-----</v>
      </c>
      <c r="GQ269" s="20" t="str">
        <f>IF(GH269="Reverse to Bullish","YES","-----")</f>
        <v>-----</v>
      </c>
      <c r="GR269" s="20" t="str">
        <f>IF(AND(GI269="Bearish",GI268="Bearish",GI267="Bearish",GI266="Bearish"),"YES","-----")</f>
        <v>-----</v>
      </c>
      <c r="GS269" s="20" t="str">
        <f>IF(OR(GJ269="TEMA crossover",GJ268="TEMA crossover",GJ267="TEMA crossover",GJ266="TEMA crossover"),"YES","-----")</f>
        <v>-----</v>
      </c>
      <c r="GT269" s="20" t="str">
        <f t="shared" si="485"/>
        <v>-----</v>
      </c>
      <c r="GU269" s="20" t="str">
        <f t="shared" si="486"/>
        <v>-----</v>
      </c>
      <c r="GV269" s="20" t="str">
        <f t="shared" si="487"/>
        <v>-----</v>
      </c>
      <c r="GW269" s="20" t="str">
        <f t="shared" si="488"/>
        <v>-----</v>
      </c>
      <c r="GX269" s="20" t="str">
        <f t="shared" si="489"/>
        <v>-----</v>
      </c>
      <c r="GY269" s="20" t="str">
        <f t="shared" si="490"/>
        <v>-----</v>
      </c>
      <c r="GZ269" s="7" t="str">
        <f>IF(G269&gt;BH269,"YES","-----")</f>
        <v>-----</v>
      </c>
      <c r="HA269" s="7" t="str">
        <f>IF(F269&lt;BI269,"YES","-----")</f>
        <v>-----</v>
      </c>
      <c r="HB269">
        <f>BH269-BI269</f>
        <v>6.5900000000001455</v>
      </c>
      <c r="HI269">
        <f t="shared" si="468"/>
        <v>-9.2400400000005902</v>
      </c>
      <c r="HJ269">
        <f t="shared" si="469"/>
        <v>-2.6500400000004447</v>
      </c>
      <c r="HK269" s="7"/>
      <c r="HL269" s="7"/>
      <c r="HM269" s="7"/>
      <c r="HN269" s="7"/>
      <c r="HO269" s="7"/>
      <c r="HP269" s="7"/>
      <c r="HQ269" s="28">
        <f t="shared" si="492"/>
        <v>2.7212399999998524</v>
      </c>
      <c r="HR269" s="28" t="str">
        <f t="shared" si="470"/>
        <v>Bull</v>
      </c>
      <c r="HS269">
        <f t="shared" si="471"/>
        <v>2.7212399999998524</v>
      </c>
    </row>
    <row r="270" spans="1:227" x14ac:dyDescent="0.55000000000000004">
      <c r="A270">
        <f>Validation!A269</f>
        <v>1772108700</v>
      </c>
      <c r="B270" t="str">
        <f>Price!B269</f>
        <v>XAUUSD</v>
      </c>
      <c r="C270" t="str">
        <f>Price!C269</f>
        <v>M5</v>
      </c>
      <c r="D270">
        <f>Price!D269</f>
        <v>5178.54</v>
      </c>
      <c r="E270">
        <f>Price!E269</f>
        <v>5176.5200000000004</v>
      </c>
      <c r="F270">
        <f>Price!F269</f>
        <v>5179.99</v>
      </c>
      <c r="G270">
        <f>Price!G269</f>
        <v>5175.9399999999996</v>
      </c>
      <c r="H270">
        <f>Price!H269</f>
        <v>473</v>
      </c>
      <c r="I270">
        <f>Diagonals!E269</f>
        <v>5195.0600000000004</v>
      </c>
      <c r="J270">
        <f>Diagonals!F269</f>
        <v>0</v>
      </c>
      <c r="K270">
        <f>Diagonals!G269</f>
        <v>0</v>
      </c>
      <c r="L270">
        <f>Diagonals!H269</f>
        <v>5153.4399999999996</v>
      </c>
      <c r="M270">
        <f>Diagonals!I269</f>
        <v>0</v>
      </c>
      <c r="N270">
        <f>Diagonals!J269</f>
        <v>0</v>
      </c>
      <c r="O270">
        <f>Diagonals!K269</f>
        <v>0</v>
      </c>
      <c r="P270">
        <f>Diagonals!L269</f>
        <v>0</v>
      </c>
      <c r="Q270">
        <f>Trendlines!E269</f>
        <v>5199.25</v>
      </c>
      <c r="R270">
        <f>Trendlines!F269</f>
        <v>5194.93</v>
      </c>
      <c r="S270">
        <f>Trendlines!G269</f>
        <v>5203.84</v>
      </c>
      <c r="T270">
        <f>Trendlines!H269</f>
        <v>5166.9799999999996</v>
      </c>
      <c r="U270">
        <f>Trendlines!I269</f>
        <v>5176.93</v>
      </c>
      <c r="V270">
        <f>Trendlines!J269</f>
        <v>5161.4799999999996</v>
      </c>
      <c r="W270">
        <f>Trendlines!K269</f>
        <v>0</v>
      </c>
      <c r="X270">
        <f>Trendlines!L269</f>
        <v>0</v>
      </c>
      <c r="Y270">
        <f>Tema_Hrma_Smma!E269</f>
        <v>5174.88</v>
      </c>
      <c r="Z270">
        <f>Tema_Hrma_Smma!F269</f>
        <v>5169.05</v>
      </c>
      <c r="AA270">
        <f>Tema_Hrma_Smma!G269</f>
        <v>5178.88</v>
      </c>
      <c r="AB270">
        <f>ZScore!H269</f>
        <v>1</v>
      </c>
      <c r="AC270">
        <f>ZScore!I269</f>
        <v>0.32965</v>
      </c>
      <c r="AD270">
        <f>ZScore!J269</f>
        <v>0</v>
      </c>
      <c r="AE270">
        <f>HA!E269</f>
        <v>5171.33</v>
      </c>
      <c r="AF270">
        <f>HA!F269</f>
        <v>5179.99</v>
      </c>
      <c r="AG270">
        <f>HA!G269</f>
        <v>5171.33</v>
      </c>
      <c r="AH270">
        <f>HA!H269</f>
        <v>5177.75</v>
      </c>
      <c r="AI270">
        <f>HA!I269</f>
        <v>1</v>
      </c>
      <c r="AJ270">
        <f>HA!J269</f>
        <v>6.41</v>
      </c>
      <c r="AK270">
        <f>HA!K269</f>
        <v>1.4621599999999999</v>
      </c>
      <c r="AL270">
        <f>HA!L269</f>
        <v>5</v>
      </c>
      <c r="AM270">
        <f>KC!E269</f>
        <v>5195.2427399999997</v>
      </c>
      <c r="AN270">
        <f>KC!F269</f>
        <v>5189.6097099999997</v>
      </c>
      <c r="AO270">
        <f>KC!G269</f>
        <v>5183.9766900000004</v>
      </c>
      <c r="AP270">
        <f>KC!H269</f>
        <v>5178.3436600000005</v>
      </c>
      <c r="AQ270">
        <f>KC!I269</f>
        <v>5172.7106400000002</v>
      </c>
      <c r="AR270">
        <f>KC!J269</f>
        <v>5167.57971</v>
      </c>
      <c r="AS270">
        <f>KC!K269</f>
        <v>5161.94668</v>
      </c>
      <c r="AT270">
        <f>KC!L269</f>
        <v>5156.3136599999998</v>
      </c>
      <c r="AU270">
        <f>KC!M269</f>
        <v>5150.6806299999998</v>
      </c>
      <c r="AV270">
        <f>KC!N269</f>
        <v>5145.0476099999996</v>
      </c>
      <c r="AW270">
        <f>SR_Levels!E269</f>
        <v>5161.8900000000003</v>
      </c>
      <c r="AX270">
        <f>SR_Levels!F269</f>
        <v>5135.8500000000004</v>
      </c>
      <c r="AY270">
        <f>SR_Levels!G269</f>
        <v>0</v>
      </c>
      <c r="AZ270">
        <f>SR_Levels!H269</f>
        <v>0</v>
      </c>
      <c r="BA270">
        <f>SR_Levels!I269</f>
        <v>5178.6000000000004</v>
      </c>
      <c r="BB270">
        <f>SR_Levels!J269</f>
        <v>5193.3500000000004</v>
      </c>
      <c r="BC270">
        <f>SR_Levels!K269</f>
        <v>5205.3100000000004</v>
      </c>
      <c r="BD270">
        <f>SR_Levels!L269</f>
        <v>0</v>
      </c>
      <c r="BE270">
        <f>ZigZag!E269</f>
        <v>0</v>
      </c>
      <c r="BF270">
        <f>ZigZag!F269</f>
        <v>0</v>
      </c>
      <c r="BG270">
        <f>ZigZag!G269</f>
        <v>5173.62</v>
      </c>
      <c r="BH270">
        <f>Dual_Tema!E269</f>
        <v>5176.9799999999996</v>
      </c>
      <c r="BI270">
        <f>Dual_Tema!F269</f>
        <v>5171.5200000000004</v>
      </c>
      <c r="BJ270">
        <f>Pinbar!E269</f>
        <v>0</v>
      </c>
      <c r="BK270">
        <f>SSA!E269</f>
        <v>5179.2540499999996</v>
      </c>
      <c r="BL270">
        <f>SSA!F269</f>
        <v>5176.3364199999996</v>
      </c>
      <c r="BN270" t="str">
        <f t="shared" si="491"/>
        <v>Green Candle</v>
      </c>
      <c r="BO270" s="34">
        <f t="shared" si="493"/>
        <v>2.6777882978907819E-3</v>
      </c>
      <c r="BP270" s="34">
        <f t="shared" si="428"/>
        <v>1.28773289403461E-3</v>
      </c>
      <c r="BQ270" s="34">
        <f t="shared" si="436"/>
        <v>1.3400082372800881E-3</v>
      </c>
      <c r="BR270" s="34">
        <f t="shared" si="438"/>
        <v>-1.4480749291889694E-4</v>
      </c>
      <c r="BS270" s="35">
        <f t="shared" si="494"/>
        <v>4.4580090809964723E-4</v>
      </c>
      <c r="BT270" s="35">
        <f t="shared" si="429"/>
        <v>1.0724779039494869E-4</v>
      </c>
      <c r="BU270" s="35">
        <f t="shared" si="437"/>
        <v>7.4397835575501503E-5</v>
      </c>
      <c r="BV270" s="35">
        <f t="shared" si="439"/>
        <v>-6.0340642339395956E-6</v>
      </c>
      <c r="BW270" s="27">
        <v>96</v>
      </c>
      <c r="BX270">
        <f>F270-G270</f>
        <v>4.0500000000001819</v>
      </c>
      <c r="BY270">
        <f>ABS(F270-D269)</f>
        <v>3.4699999999993452</v>
      </c>
      <c r="BZ270">
        <f>ABS(G270-D269)</f>
        <v>0.58000000000083674</v>
      </c>
      <c r="CA270">
        <f t="shared" si="472"/>
        <v>4.0500000000001819</v>
      </c>
      <c r="CB270">
        <f t="shared" si="430"/>
        <v>5.1771428571429556</v>
      </c>
      <c r="CC270">
        <f t="shared" si="433"/>
        <v>5.2003058663618793</v>
      </c>
      <c r="CD270">
        <f t="shared" si="431"/>
        <v>-2.3163009218923669E-2</v>
      </c>
      <c r="CE270">
        <f t="shared" si="434"/>
        <v>-1</v>
      </c>
      <c r="CF270">
        <f t="shared" si="435"/>
        <v>-8</v>
      </c>
      <c r="CG270" s="7" t="str">
        <f t="shared" si="432"/>
        <v>-----</v>
      </c>
      <c r="CH270" s="21"/>
      <c r="CI270" s="21"/>
      <c r="CJ270" s="21"/>
      <c r="CK270" s="21"/>
      <c r="CL270" s="21"/>
      <c r="CM270" s="21"/>
      <c r="CZ270" s="7" t="str">
        <f>IF(AND(D270&gt;BH270,D270&gt;E270),"Bullish Trigger","-----")</f>
        <v>Bullish Trigger</v>
      </c>
      <c r="DA270" s="7" t="str">
        <f>IF(AND(D270&lt;BI270,D270&lt;E270),"Bearish Trigger","-----")</f>
        <v>-----</v>
      </c>
      <c r="DB270" s="13" t="str">
        <f>IF(AND(W270=BE270,W270&gt;0,BE270&gt;0),"Important High","------")</f>
        <v>------</v>
      </c>
      <c r="DC270" s="13" t="str">
        <f>IF(AND(X270=BF270,X270&gt;0,BF270&gt;0),"Important Low","------")</f>
        <v>------</v>
      </c>
      <c r="DD270" s="7" t="str">
        <f>IF(AND(DB270="Important High",DC270="-----",BJ270=1),"Imp High Rej","-----")</f>
        <v>-----</v>
      </c>
      <c r="DE270" s="7" t="str">
        <f>IF(AND(DB270="-----",DC270="Important Low",BJ270=1),"Imp Low Rej","-----")</f>
        <v>-----</v>
      </c>
      <c r="DF270" s="7" t="str">
        <f>IF(Y270&gt;AM270,"Overbought",IF(Y270&gt;AO270,"Bullish Momentum",IF(Y270&gt;AQ270,"Flat Momentum","-----")))</f>
        <v>Flat Momentum</v>
      </c>
      <c r="DG270" s="7" t="str">
        <f>IF(Y270&lt;AV270,"Oversold",IF(Y270&lt;AT270,"Bearish Momentum",IF(Y270&lt;AR270,"Flat Momentum","-----")))</f>
        <v>-----</v>
      </c>
      <c r="DH270" s="7" t="str">
        <f>IF(AND(DF270="Overbought",AD270=2),"Culminated Thrust","-----")</f>
        <v>-----</v>
      </c>
      <c r="DI270" s="7" t="str">
        <f>IF(AND(DG270="Oversold",AD270=5),"Culminated Thrust","-----")</f>
        <v>-----</v>
      </c>
      <c r="DJ270" s="14">
        <f>(Q270-$D270)/$D270</f>
        <v>3.9991966847798873E-3</v>
      </c>
      <c r="DK270" s="14">
        <f>(R270-$D270)/$D270</f>
        <v>3.1649847254246037E-3</v>
      </c>
      <c r="DL270" s="14">
        <f>(S270-$D270)/$D270</f>
        <v>4.8855468915949638E-3</v>
      </c>
      <c r="DM270" s="14">
        <f>(T270-$D270)/$D270</f>
        <v>-2.2322894097564949E-3</v>
      </c>
      <c r="DN270" s="14">
        <f>(U270-$D270)/$D270</f>
        <v>-3.1089843855597766E-4</v>
      </c>
      <c r="DO270" s="14">
        <f>(V270-$D270)/$D270</f>
        <v>-3.2943648209727838E-3</v>
      </c>
      <c r="DP270" s="14">
        <f t="shared" si="440"/>
        <v>4.8855468915949638E-3</v>
      </c>
      <c r="DQ270" s="14">
        <f t="shared" si="441"/>
        <v>3.9991966847798873E-3</v>
      </c>
      <c r="DR270" s="14">
        <f t="shared" si="442"/>
        <v>3.1649847254246037E-3</v>
      </c>
      <c r="DS270" s="14">
        <f t="shared" si="443"/>
        <v>-3.1089843855597766E-4</v>
      </c>
      <c r="DT270" s="14">
        <f t="shared" si="444"/>
        <v>-2.2322894097564949E-3</v>
      </c>
      <c r="DU270" s="14">
        <f t="shared" si="445"/>
        <v>-3.2943648209727838E-3</v>
      </c>
      <c r="DV270" t="str">
        <f>IF($D270&gt;Q270,"SUP","RES")</f>
        <v>RES</v>
      </c>
      <c r="DW270" t="str">
        <f>IF($D270&gt;R270,"SUP","RES")</f>
        <v>RES</v>
      </c>
      <c r="DX270" t="str">
        <f>IF($D270&gt;S270,"SUP","RES")</f>
        <v>RES</v>
      </c>
      <c r="DY270" t="str">
        <f>IF($D270&gt;T270,"SUP","RES")</f>
        <v>SUP</v>
      </c>
      <c r="DZ270" t="str">
        <f>IF($D270&gt;U270,"SUP","RES")</f>
        <v>SUP</v>
      </c>
      <c r="EA270" t="str">
        <f>IF($D270&gt;V270,"SUP","RES")</f>
        <v>SUP</v>
      </c>
      <c r="EB270" s="7">
        <f t="shared" si="446"/>
        <v>3</v>
      </c>
      <c r="EC270" s="7">
        <f t="shared" si="447"/>
        <v>3</v>
      </c>
      <c r="ED270" s="13" t="str">
        <f t="shared" si="448"/>
        <v>-----</v>
      </c>
      <c r="EE270" s="13" t="str">
        <f t="shared" si="449"/>
        <v>-----</v>
      </c>
      <c r="EF270" s="7">
        <f>IF(OR(ED270="All Sup",EE270="All Res"),"na",((D270-MIN(Q270:V270))/(MAX(Q270:V270)-MIN(Q270:V270))))</f>
        <v>0.4027384324834789</v>
      </c>
      <c r="EG270">
        <v>1.4999999999999999E-4</v>
      </c>
      <c r="EH270">
        <f>Q270*(1+$EG270)</f>
        <v>5200.0298875000008</v>
      </c>
      <c r="EI270">
        <f>Q270*(1-$EG270)</f>
        <v>5198.4701125000001</v>
      </c>
      <c r="EJ270">
        <f>R270*(1+$EG270)</f>
        <v>5195.7092395000009</v>
      </c>
      <c r="EK270">
        <f>R270*(1-$EG270)</f>
        <v>5194.1507605000006</v>
      </c>
      <c r="EL270">
        <f>S270*(1+$EG270)</f>
        <v>5204.6205760000003</v>
      </c>
      <c r="EM270">
        <f>S270*(1-$EG270)</f>
        <v>5203.059424</v>
      </c>
      <c r="EN270">
        <f>T270*(1+$EG270)</f>
        <v>5167.7550469999996</v>
      </c>
      <c r="EO270">
        <f>T270*(1-$EG270)</f>
        <v>5166.2049529999995</v>
      </c>
      <c r="EP270">
        <f>U270*(1+$EG270)</f>
        <v>5177.7065395000009</v>
      </c>
      <c r="EQ270">
        <f>U270*(1-$EG270)</f>
        <v>5176.1534605000006</v>
      </c>
      <c r="ER270">
        <f>V270*(1+$EG270)</f>
        <v>5162.2542220000005</v>
      </c>
      <c r="ES270">
        <f>V270*(1-$EG270)</f>
        <v>5160.7057779999996</v>
      </c>
      <c r="ET270" s="7" t="str">
        <f t="shared" si="450"/>
        <v>-----</v>
      </c>
      <c r="EU270" s="7" t="str">
        <f t="shared" si="451"/>
        <v>-----</v>
      </c>
      <c r="EV270" s="7" t="str">
        <f t="shared" si="452"/>
        <v>-----</v>
      </c>
      <c r="EW270" s="7" t="str">
        <f t="shared" si="453"/>
        <v>-----</v>
      </c>
      <c r="EX270" s="7" t="str">
        <f t="shared" si="454"/>
        <v>TOUCH</v>
      </c>
      <c r="EY270" s="7" t="str">
        <f t="shared" si="455"/>
        <v>-----</v>
      </c>
      <c r="EZ270">
        <f t="shared" si="473"/>
        <v>75</v>
      </c>
      <c r="FA270">
        <f t="shared" si="474"/>
        <v>68</v>
      </c>
      <c r="FB270">
        <f t="shared" si="475"/>
        <v>268</v>
      </c>
      <c r="FC270">
        <f t="shared" si="476"/>
        <v>4</v>
      </c>
      <c r="FD270">
        <f t="shared" si="477"/>
        <v>0</v>
      </c>
      <c r="FE270">
        <f t="shared" si="478"/>
        <v>268</v>
      </c>
      <c r="FF270">
        <f t="shared" si="479"/>
        <v>7</v>
      </c>
      <c r="FG270">
        <f t="shared" si="480"/>
        <v>11</v>
      </c>
      <c r="FH270">
        <f t="shared" si="481"/>
        <v>0</v>
      </c>
      <c r="FI270">
        <f t="shared" si="482"/>
        <v>2</v>
      </c>
      <c r="FJ270">
        <f t="shared" si="483"/>
        <v>2</v>
      </c>
      <c r="FK270">
        <f t="shared" si="484"/>
        <v>0</v>
      </c>
      <c r="FL270" s="7" t="str">
        <f t="shared" si="456"/>
        <v>-----</v>
      </c>
      <c r="FM270" s="7" t="str">
        <f t="shared" si="457"/>
        <v>-----</v>
      </c>
      <c r="FN270" s="7" t="str">
        <f t="shared" si="458"/>
        <v>-----</v>
      </c>
      <c r="FO270" s="7" t="str">
        <f t="shared" si="459"/>
        <v>-----</v>
      </c>
      <c r="FP270" s="7">
        <f t="shared" si="460"/>
        <v>2</v>
      </c>
      <c r="FQ270" s="7" t="str">
        <f t="shared" si="461"/>
        <v>-----</v>
      </c>
      <c r="FR270" s="13" t="str">
        <f>IF(FL270="-----","-----",(D270-Q270)/Q270)</f>
        <v>-----</v>
      </c>
      <c r="FS270" s="13" t="str">
        <f>IF(FM270="-----","-----",(Q270-R270)/R270)</f>
        <v>-----</v>
      </c>
      <c r="FT270" s="13" t="str">
        <f>IF(FN270="-----","-----",(R270-S270)/S270)</f>
        <v>-----</v>
      </c>
      <c r="FU270" s="13" t="str">
        <f>IF(FO270="-----","-----",(S270-T270)/T270)</f>
        <v>-----</v>
      </c>
      <c r="FV270" s="13">
        <f>IF(FP270="-----","-----",(T270-U270)/U270)</f>
        <v>-1.9219885144285758E-3</v>
      </c>
      <c r="FW270" s="13" t="str">
        <f>IF(FQ270="-----","-----",(U270-V270)/V270)</f>
        <v>-----</v>
      </c>
      <c r="FX270" s="7" t="str">
        <f t="shared" si="462"/>
        <v>-----</v>
      </c>
      <c r="FY270" s="7" t="str">
        <f t="shared" si="463"/>
        <v>-----</v>
      </c>
      <c r="FZ270" s="7" t="str">
        <f t="shared" si="464"/>
        <v>-----</v>
      </c>
      <c r="GA270" s="7" t="str">
        <f t="shared" si="465"/>
        <v>-----</v>
      </c>
      <c r="GB270" s="7" t="str">
        <f t="shared" si="466"/>
        <v>Resistant</v>
      </c>
      <c r="GC270" s="7" t="str">
        <f t="shared" si="467"/>
        <v>-----</v>
      </c>
      <c r="GD270" s="7" t="str">
        <f>IF(AND(BG270&gt;AA270,BG269&gt;AA269,BG268&gt;AA268,BG267&gt;AA267,BG266&gt;AA266,BG265&gt;AA265,BG264&gt;AA264,BG263&gt;AA263,BG262&gt;AA262,BG261&gt;AA261,BG260&gt;AA260,BG259&gt;AA259),"Bullish",IF(AND(BG270&lt;AA270,BG269&lt;AA269,BG268&lt;AA268,BG267&lt;AA267,BG266&lt;AA266,BG265&lt;AA265,BG264&lt;AA264,BG263&lt;AA263,BG262&lt;AA262,BG261&lt;AA261,BG260&lt;AA260,BG259&lt;AA259),"Bearish","-----"))</f>
        <v>Bearish</v>
      </c>
      <c r="GE270">
        <f>(Z270-BG270)/BG270</f>
        <v>-8.8332734139726326E-4</v>
      </c>
      <c r="GI270" s="7" t="str">
        <f>IF(Y270&gt;Z270,"Bullish","Bearish")</f>
        <v>Bullish</v>
      </c>
      <c r="GJ270" s="19" t="str">
        <f>IF(AND(D270&gt;Y270,D269&lt;Y269),"TEMA crossover","-----")</f>
        <v>-----</v>
      </c>
      <c r="GK270" s="19" t="str">
        <f>IF(AND(D270&lt;Y270,D269&gt;Y269),"TEMA crossunder","-----")</f>
        <v>-----</v>
      </c>
      <c r="GL270" s="20" t="str">
        <f>IF(GD270="Bearish","YES","-----")</f>
        <v>YES</v>
      </c>
      <c r="GM270" s="20" t="str">
        <f>IF(GH270="Reverse to Bearish","YES","-----")</f>
        <v>-----</v>
      </c>
      <c r="GN270" s="20" t="str">
        <f>IF(AND(GI270="Bullish",GI269="Bullish",GI268="Bullish",GI267="Bullish"),"YES","-----")</f>
        <v>-----</v>
      </c>
      <c r="GO270" s="20" t="str">
        <f>IF(OR(GK270="TEMA crossunder",GK269="TEMA crossunder",GK268="TEMA crossunder",GK267="TEMA crossunder"),"YES","-----")</f>
        <v>-----</v>
      </c>
      <c r="GP270" s="20" t="str">
        <f>IF(GD270="Bullish","YES","-----")</f>
        <v>-----</v>
      </c>
      <c r="GQ270" s="20" t="str">
        <f>IF(GH270="Reverse to Bullish","YES","-----")</f>
        <v>-----</v>
      </c>
      <c r="GR270" s="20" t="str">
        <f>IF(AND(GI270="Bearish",GI269="Bearish",GI268="Bearish",GI267="Bearish"),"YES","-----")</f>
        <v>-----</v>
      </c>
      <c r="GS270" s="20" t="str">
        <f>IF(OR(GJ270="TEMA crossover",GJ269="TEMA crossover",GJ268="TEMA crossover",GJ267="TEMA crossover"),"YES","-----")</f>
        <v>-----</v>
      </c>
      <c r="GT270" s="20" t="str">
        <f t="shared" si="485"/>
        <v>-----</v>
      </c>
      <c r="GU270" s="20" t="str">
        <f t="shared" si="486"/>
        <v>-----</v>
      </c>
      <c r="GV270" s="20" t="str">
        <f t="shared" si="487"/>
        <v>-----</v>
      </c>
      <c r="GW270" s="20" t="str">
        <f t="shared" si="488"/>
        <v>-----</v>
      </c>
      <c r="GX270" s="20" t="str">
        <f t="shared" si="489"/>
        <v>-----</v>
      </c>
      <c r="GY270" s="20" t="str">
        <f t="shared" si="490"/>
        <v>-----</v>
      </c>
      <c r="GZ270" s="7" t="str">
        <f>IF(G270&gt;BH270,"YES","-----")</f>
        <v>-----</v>
      </c>
      <c r="HA270" s="7" t="str">
        <f>IF(F270&lt;BI270,"YES","-----")</f>
        <v>-----</v>
      </c>
      <c r="HB270">
        <f>BH270-BI270</f>
        <v>5.4599999999991269</v>
      </c>
      <c r="HI270">
        <f t="shared" si="468"/>
        <v>-7.7340499999991152</v>
      </c>
      <c r="HJ270">
        <f t="shared" si="469"/>
        <v>-2.2740499999999884</v>
      </c>
      <c r="HK270" s="7"/>
      <c r="HL270" s="7"/>
      <c r="HM270" s="7"/>
      <c r="HN270" s="7"/>
      <c r="HO270" s="7"/>
      <c r="HP270" s="7"/>
      <c r="HQ270" s="28">
        <f t="shared" si="492"/>
        <v>2.9176299999999173</v>
      </c>
      <c r="HR270" s="28" t="str">
        <f t="shared" si="470"/>
        <v>Bull</v>
      </c>
      <c r="HS270">
        <f t="shared" si="471"/>
        <v>2.9176299999999173</v>
      </c>
    </row>
    <row r="271" spans="1:227" x14ac:dyDescent="0.55000000000000004">
      <c r="A271">
        <f>Validation!A270</f>
        <v>1772109000</v>
      </c>
      <c r="B271" t="str">
        <f>Price!B270</f>
        <v>XAUUSD</v>
      </c>
      <c r="C271" t="str">
        <f>Price!C270</f>
        <v>M5</v>
      </c>
      <c r="D271">
        <f>Price!D270</f>
        <v>5183.1000000000004</v>
      </c>
      <c r="E271">
        <f>Price!E270</f>
        <v>5178.6099999999997</v>
      </c>
      <c r="F271">
        <f>Price!F270</f>
        <v>5184.1000000000004</v>
      </c>
      <c r="G271">
        <f>Price!G270</f>
        <v>5177.8</v>
      </c>
      <c r="H271">
        <f>Price!H270</f>
        <v>495</v>
      </c>
      <c r="I271">
        <f>Diagonals!E270</f>
        <v>5195.24</v>
      </c>
      <c r="J271">
        <f>Diagonals!F270</f>
        <v>0</v>
      </c>
      <c r="K271">
        <f>Diagonals!G270</f>
        <v>0</v>
      </c>
      <c r="L271">
        <f>Diagonals!H270</f>
        <v>5153.1099999999997</v>
      </c>
      <c r="M271">
        <f>Diagonals!I270</f>
        <v>0</v>
      </c>
      <c r="N271">
        <f>Diagonals!J270</f>
        <v>0</v>
      </c>
      <c r="O271">
        <f>Diagonals!K270</f>
        <v>0</v>
      </c>
      <c r="P271">
        <f>Diagonals!L270</f>
        <v>0</v>
      </c>
      <c r="Q271">
        <f>Trendlines!E270</f>
        <v>5199.26</v>
      </c>
      <c r="R271">
        <f>Trendlines!F270</f>
        <v>5194.91</v>
      </c>
      <c r="S271">
        <f>Trendlines!G270</f>
        <v>5203.82</v>
      </c>
      <c r="T271">
        <f>Trendlines!H270</f>
        <v>5167.0600000000004</v>
      </c>
      <c r="U271">
        <f>Trendlines!I270</f>
        <v>5176.95</v>
      </c>
      <c r="V271">
        <f>Trendlines!J270</f>
        <v>5161.5200000000004</v>
      </c>
      <c r="W271">
        <f>Trendlines!K270</f>
        <v>0</v>
      </c>
      <c r="X271">
        <f>Trendlines!L270</f>
        <v>0</v>
      </c>
      <c r="Y271">
        <f>Tema_Hrma_Smma!E270</f>
        <v>5178.95</v>
      </c>
      <c r="Z271">
        <f>Tema_Hrma_Smma!F270</f>
        <v>5171.03</v>
      </c>
      <c r="AA271">
        <f>Tema_Hrma_Smma!G270</f>
        <v>5178.91</v>
      </c>
      <c r="AB271">
        <f>ZScore!H270</f>
        <v>1</v>
      </c>
      <c r="AC271">
        <f>ZScore!I270</f>
        <v>0.57201000000000002</v>
      </c>
      <c r="AD271">
        <f>ZScore!J270</f>
        <v>0</v>
      </c>
      <c r="AE271">
        <f>HA!E270</f>
        <v>5174.54</v>
      </c>
      <c r="AF271">
        <f>HA!F270</f>
        <v>5184.1000000000004</v>
      </c>
      <c r="AG271">
        <f>HA!G270</f>
        <v>5174.54</v>
      </c>
      <c r="AH271">
        <f>HA!H270</f>
        <v>5180.8999999999996</v>
      </c>
      <c r="AI271">
        <f>HA!I270</f>
        <v>1</v>
      </c>
      <c r="AJ271">
        <f>HA!J270</f>
        <v>6.36</v>
      </c>
      <c r="AK271">
        <f>HA!K270</f>
        <v>1.43458</v>
      </c>
      <c r="AL271">
        <f>HA!L270</f>
        <v>6</v>
      </c>
      <c r="AM271">
        <f>KC!E270</f>
        <v>5195.0991100000001</v>
      </c>
      <c r="AN271">
        <f>KC!F270</f>
        <v>5189.5416400000004</v>
      </c>
      <c r="AO271">
        <f>KC!G270</f>
        <v>5183.9841800000004</v>
      </c>
      <c r="AP271">
        <f>KC!H270</f>
        <v>5178.4267099999997</v>
      </c>
      <c r="AQ271">
        <f>KC!I270</f>
        <v>5172.86924</v>
      </c>
      <c r="AR271">
        <f>KC!J270</f>
        <v>5167.67065</v>
      </c>
      <c r="AS271">
        <f>KC!K270</f>
        <v>5162.1131800000003</v>
      </c>
      <c r="AT271">
        <f>KC!L270</f>
        <v>5156.5557099999996</v>
      </c>
      <c r="AU271">
        <f>KC!M270</f>
        <v>5150.9982399999999</v>
      </c>
      <c r="AV271">
        <f>KC!N270</f>
        <v>5145.4407799999999</v>
      </c>
      <c r="AW271">
        <f>SR_Levels!E270</f>
        <v>5178.6000000000004</v>
      </c>
      <c r="AX271">
        <f>SR_Levels!F270</f>
        <v>5161.8900000000003</v>
      </c>
      <c r="AY271">
        <f>SR_Levels!G270</f>
        <v>5135.8500000000004</v>
      </c>
      <c r="AZ271">
        <f>SR_Levels!H270</f>
        <v>0</v>
      </c>
      <c r="BA271">
        <f>SR_Levels!I270</f>
        <v>5193.3500000000004</v>
      </c>
      <c r="BB271">
        <f>SR_Levels!J270</f>
        <v>5205.3100000000004</v>
      </c>
      <c r="BC271">
        <f>SR_Levels!K270</f>
        <v>0</v>
      </c>
      <c r="BD271">
        <f>SR_Levels!L270</f>
        <v>0</v>
      </c>
      <c r="BE271">
        <f>ZigZag!E270</f>
        <v>0</v>
      </c>
      <c r="BF271">
        <f>ZigZag!F270</f>
        <v>0</v>
      </c>
      <c r="BG271">
        <f>ZigZag!G270</f>
        <v>5174.1899999999996</v>
      </c>
      <c r="BH271">
        <f>Dual_Tema!E270</f>
        <v>5181.1499999999996</v>
      </c>
      <c r="BI271">
        <f>Dual_Tema!F270</f>
        <v>5175.33</v>
      </c>
      <c r="BJ271">
        <f>Pinbar!E270</f>
        <v>0</v>
      </c>
      <c r="BK271">
        <f>SSA!E270</f>
        <v>5181.7806799999998</v>
      </c>
      <c r="BL271">
        <f>SSA!F270</f>
        <v>5179.0585499999997</v>
      </c>
      <c r="BN271" t="str">
        <f t="shared" si="491"/>
        <v>Green Candle</v>
      </c>
      <c r="BO271" s="34">
        <f t="shared" si="493"/>
        <v>3.3741992810225607E-3</v>
      </c>
      <c r="BP271" s="34">
        <f t="shared" si="428"/>
        <v>1.8788490310011063E-3</v>
      </c>
      <c r="BQ271" s="34">
        <f t="shared" si="436"/>
        <v>1.7917094299582104E-3</v>
      </c>
      <c r="BR271" s="34">
        <f t="shared" si="438"/>
        <v>1.1705530573455913E-3</v>
      </c>
      <c r="BS271" s="35">
        <f t="shared" si="494"/>
        <v>5.6157753292684909E-4</v>
      </c>
      <c r="BT271" s="35">
        <f t="shared" si="429"/>
        <v>1.5643608500459649E-4</v>
      </c>
      <c r="BU271" s="35">
        <f t="shared" si="437"/>
        <v>9.9455291644456878E-5</v>
      </c>
      <c r="BV271" s="35">
        <f t="shared" si="439"/>
        <v>4.8745708628228357E-5</v>
      </c>
      <c r="BW271" s="27">
        <v>96</v>
      </c>
      <c r="BX271">
        <f>F271-G271</f>
        <v>6.3000000000001819</v>
      </c>
      <c r="BY271">
        <f>ABS(F271-D270)</f>
        <v>5.5600000000004002</v>
      </c>
      <c r="BZ271">
        <f>ABS(G271-D270)</f>
        <v>0.73999999999978172</v>
      </c>
      <c r="CA271">
        <f t="shared" si="472"/>
        <v>6.3000000000001819</v>
      </c>
      <c r="CB271">
        <f t="shared" si="430"/>
        <v>5.2828571428572104</v>
      </c>
      <c r="CC271">
        <f t="shared" si="433"/>
        <v>5.2788554473360438</v>
      </c>
      <c r="CD271">
        <f t="shared" si="431"/>
        <v>4.0016955211665817E-3</v>
      </c>
      <c r="CE271">
        <f t="shared" si="434"/>
        <v>1</v>
      </c>
      <c r="CF271">
        <f t="shared" si="435"/>
        <v>1</v>
      </c>
      <c r="CG271" s="7" t="str">
        <f t="shared" si="432"/>
        <v>-----</v>
      </c>
      <c r="CH271" s="21"/>
      <c r="CI271" s="21"/>
      <c r="CJ271" s="21"/>
      <c r="CK271" s="21"/>
      <c r="CL271" s="21"/>
      <c r="CM271" s="21"/>
      <c r="CZ271" s="7" t="str">
        <f>IF(AND(D271&gt;BH271,D271&gt;E271),"Bullish Trigger","-----")</f>
        <v>Bullish Trigger</v>
      </c>
      <c r="DA271" s="7" t="str">
        <f>IF(AND(D271&lt;BI271,D271&lt;E271),"Bearish Trigger","-----")</f>
        <v>-----</v>
      </c>
      <c r="DB271" s="13" t="str">
        <f>IF(AND(W271=BE271,W271&gt;0,BE271&gt;0),"Important High","------")</f>
        <v>------</v>
      </c>
      <c r="DC271" s="13" t="str">
        <f>IF(AND(X271=BF271,X271&gt;0,BF271&gt;0),"Important Low","------")</f>
        <v>------</v>
      </c>
      <c r="DD271" s="7" t="str">
        <f>IF(AND(DB271="Important High",DC271="-----",BJ271=1),"Imp High Rej","-----")</f>
        <v>-----</v>
      </c>
      <c r="DE271" s="7" t="str">
        <f>IF(AND(DB271="-----",DC271="Important Low",BJ271=1),"Imp Low Rej","-----")</f>
        <v>-----</v>
      </c>
      <c r="DF271" s="7" t="str">
        <f>IF(Y271&gt;AM271,"Overbought",IF(Y271&gt;AO271,"Bullish Momentum",IF(Y271&gt;AQ271,"Flat Momentum","-----")))</f>
        <v>Flat Momentum</v>
      </c>
      <c r="DG271" s="7" t="str">
        <f>IF(Y271&lt;AV271,"Oversold",IF(Y271&lt;AT271,"Bearish Momentum",IF(Y271&lt;AR271,"Flat Momentum","-----")))</f>
        <v>-----</v>
      </c>
      <c r="DH271" s="7" t="str">
        <f>IF(AND(DF271="Overbought",AD271=2),"Culminated Thrust","-----")</f>
        <v>-----</v>
      </c>
      <c r="DI271" s="7" t="str">
        <f>IF(AND(DG271="Oversold",AD271=5),"Culminated Thrust","-----")</f>
        <v>-----</v>
      </c>
      <c r="DJ271" s="14">
        <f>(Q271-$D271)/$D271</f>
        <v>3.1178252397213741E-3</v>
      </c>
      <c r="DK271" s="14">
        <f>(R271-$D271)/$D271</f>
        <v>2.2785591634349113E-3</v>
      </c>
      <c r="DL271" s="14">
        <f>(S271-$D271)/$D271</f>
        <v>3.9976076093456315E-3</v>
      </c>
      <c r="DM271" s="14">
        <f>(T271-$D271)/$D271</f>
        <v>-3.0946730720997013E-3</v>
      </c>
      <c r="DN271" s="14">
        <f>(U271-$D271)/$D271</f>
        <v>-1.1865485906119011E-3</v>
      </c>
      <c r="DO271" s="14">
        <f>(V271-$D271)/$D271</f>
        <v>-4.1635314773012149E-3</v>
      </c>
      <c r="DP271" s="14">
        <f t="shared" si="440"/>
        <v>3.9976076093456315E-3</v>
      </c>
      <c r="DQ271" s="14">
        <f t="shared" si="441"/>
        <v>3.1178252397213741E-3</v>
      </c>
      <c r="DR271" s="14">
        <f t="shared" si="442"/>
        <v>2.2785591634349113E-3</v>
      </c>
      <c r="DS271" s="14">
        <f t="shared" si="443"/>
        <v>-1.1865485906119011E-3</v>
      </c>
      <c r="DT271" s="14">
        <f t="shared" si="444"/>
        <v>-3.0946730720997013E-3</v>
      </c>
      <c r="DU271" s="14">
        <f t="shared" si="445"/>
        <v>-4.1635314773012149E-3</v>
      </c>
      <c r="DV271" t="str">
        <f>IF($D271&gt;Q271,"SUP","RES")</f>
        <v>RES</v>
      </c>
      <c r="DW271" t="str">
        <f>IF($D271&gt;R271,"SUP","RES")</f>
        <v>RES</v>
      </c>
      <c r="DX271" t="str">
        <f>IF($D271&gt;S271,"SUP","RES")</f>
        <v>RES</v>
      </c>
      <c r="DY271" t="str">
        <f>IF($D271&gt;T271,"SUP","RES")</f>
        <v>SUP</v>
      </c>
      <c r="DZ271" t="str">
        <f>IF($D271&gt;U271,"SUP","RES")</f>
        <v>SUP</v>
      </c>
      <c r="EA271" t="str">
        <f>IF($D271&gt;V271,"SUP","RES")</f>
        <v>SUP</v>
      </c>
      <c r="EB271" s="7">
        <f t="shared" si="446"/>
        <v>3</v>
      </c>
      <c r="EC271" s="7">
        <f t="shared" si="447"/>
        <v>3</v>
      </c>
      <c r="ED271" s="13" t="str">
        <f t="shared" si="448"/>
        <v>-----</v>
      </c>
      <c r="EE271" s="13" t="str">
        <f t="shared" si="449"/>
        <v>-----</v>
      </c>
      <c r="EF271" s="7">
        <f>IF(OR(ED271="All Sup",EE271="All Res"),"na",((D271-MIN(Q271:V271))/(MAX(Q271:V271)-MIN(Q271:V271))))</f>
        <v>0.5101654846335768</v>
      </c>
      <c r="EG271">
        <v>1.4999999999999999E-4</v>
      </c>
      <c r="EH271">
        <f>Q271*(1+$EG271)</f>
        <v>5200.0398890000006</v>
      </c>
      <c r="EI271">
        <f>Q271*(1-$EG271)</f>
        <v>5198.4801109999999</v>
      </c>
      <c r="EJ271">
        <f>R271*(1+$EG271)</f>
        <v>5195.6892365000003</v>
      </c>
      <c r="EK271">
        <f>R271*(1-$EG271)</f>
        <v>5194.1307635000003</v>
      </c>
      <c r="EL271">
        <f>S271*(1+$EG271)</f>
        <v>5204.6005730000006</v>
      </c>
      <c r="EM271">
        <f>S271*(1-$EG271)</f>
        <v>5203.0394269999997</v>
      </c>
      <c r="EN271">
        <f>T271*(1+$EG271)</f>
        <v>5167.8350590000009</v>
      </c>
      <c r="EO271">
        <f>T271*(1-$EG271)</f>
        <v>5166.2849410000008</v>
      </c>
      <c r="EP271">
        <f>U271*(1+$EG271)</f>
        <v>5177.7265425000005</v>
      </c>
      <c r="EQ271">
        <f>U271*(1-$EG271)</f>
        <v>5176.1734575</v>
      </c>
      <c r="ER271">
        <f>V271*(1+$EG271)</f>
        <v>5162.2942280000007</v>
      </c>
      <c r="ES271">
        <f>V271*(1-$EG271)</f>
        <v>5160.7457720000002</v>
      </c>
      <c r="ET271" s="7" t="str">
        <f t="shared" si="450"/>
        <v>-----</v>
      </c>
      <c r="EU271" s="7" t="str">
        <f t="shared" si="451"/>
        <v>-----</v>
      </c>
      <c r="EV271" s="7" t="str">
        <f t="shared" si="452"/>
        <v>-----</v>
      </c>
      <c r="EW271" s="7" t="str">
        <f t="shared" si="453"/>
        <v>-----</v>
      </c>
      <c r="EX271" s="7" t="str">
        <f t="shared" si="454"/>
        <v>-----</v>
      </c>
      <c r="EY271" s="7" t="str">
        <f t="shared" si="455"/>
        <v>-----</v>
      </c>
      <c r="EZ271">
        <f t="shared" si="473"/>
        <v>76</v>
      </c>
      <c r="FA271">
        <f t="shared" si="474"/>
        <v>69</v>
      </c>
      <c r="FB271">
        <f t="shared" si="475"/>
        <v>269</v>
      </c>
      <c r="FC271">
        <f t="shared" si="476"/>
        <v>5</v>
      </c>
      <c r="FD271">
        <f t="shared" si="477"/>
        <v>1</v>
      </c>
      <c r="FE271">
        <f t="shared" si="478"/>
        <v>269</v>
      </c>
      <c r="FF271">
        <f t="shared" si="479"/>
        <v>7</v>
      </c>
      <c r="FG271">
        <f t="shared" si="480"/>
        <v>11</v>
      </c>
      <c r="FH271">
        <f t="shared" si="481"/>
        <v>0</v>
      </c>
      <c r="FI271">
        <f t="shared" si="482"/>
        <v>2</v>
      </c>
      <c r="FJ271">
        <f t="shared" si="483"/>
        <v>2</v>
      </c>
      <c r="FK271">
        <f t="shared" si="484"/>
        <v>0</v>
      </c>
      <c r="FL271" s="7" t="str">
        <f t="shared" si="456"/>
        <v>-----</v>
      </c>
      <c r="FM271" s="7" t="str">
        <f t="shared" si="457"/>
        <v>-----</v>
      </c>
      <c r="FN271" s="7" t="str">
        <f t="shared" si="458"/>
        <v>-----</v>
      </c>
      <c r="FO271" s="7" t="str">
        <f t="shared" si="459"/>
        <v>-----</v>
      </c>
      <c r="FP271" s="7" t="str">
        <f t="shared" si="460"/>
        <v>-----</v>
      </c>
      <c r="FQ271" s="7" t="str">
        <f t="shared" si="461"/>
        <v>-----</v>
      </c>
      <c r="FR271" s="13" t="str">
        <f>IF(FL271="-----","-----",(D271-Q271)/Q271)</f>
        <v>-----</v>
      </c>
      <c r="FS271" s="13" t="str">
        <f>IF(FM271="-----","-----",(Q271-R271)/R271)</f>
        <v>-----</v>
      </c>
      <c r="FT271" s="13" t="str">
        <f>IF(FN271="-----","-----",(R271-S271)/S271)</f>
        <v>-----</v>
      </c>
      <c r="FU271" s="13" t="str">
        <f>IF(FO271="-----","-----",(S271-T271)/T271)</f>
        <v>-----</v>
      </c>
      <c r="FV271" s="13" t="str">
        <f>IF(FP271="-----","-----",(T271-U271)/U271)</f>
        <v>-----</v>
      </c>
      <c r="FW271" s="13" t="str">
        <f>IF(FQ271="-----","-----",(U271-V271)/V271)</f>
        <v>-----</v>
      </c>
      <c r="FX271" s="7" t="str">
        <f t="shared" si="462"/>
        <v>-----</v>
      </c>
      <c r="FY271" s="7" t="str">
        <f t="shared" si="463"/>
        <v>-----</v>
      </c>
      <c r="FZ271" s="7" t="str">
        <f t="shared" si="464"/>
        <v>-----</v>
      </c>
      <c r="GA271" s="7" t="str">
        <f t="shared" si="465"/>
        <v>-----</v>
      </c>
      <c r="GB271" s="7" t="str">
        <f t="shared" si="466"/>
        <v>-----</v>
      </c>
      <c r="GC271" s="7" t="str">
        <f t="shared" si="467"/>
        <v>-----</v>
      </c>
      <c r="GD271" s="7" t="str">
        <f>IF(AND(BG271&gt;AA271,BG270&gt;AA270,BG269&gt;AA269,BG268&gt;AA268,BG267&gt;AA267,BG266&gt;AA266,BG265&gt;AA265,BG264&gt;AA264,BG263&gt;AA263,BG262&gt;AA262,BG261&gt;AA261,BG260&gt;AA260),"Bullish",IF(AND(BG271&lt;AA271,BG270&lt;AA270,BG269&lt;AA269,BG268&lt;AA268,BG267&lt;AA267,BG266&lt;AA266,BG265&lt;AA265,BG264&lt;AA264,BG263&lt;AA263,BG262&lt;AA262,BG261&lt;AA261,BG260&lt;AA260),"Bearish","-----"))</f>
        <v>Bearish</v>
      </c>
      <c r="GE271">
        <f>(Z271-BG271)/BG271</f>
        <v>-6.1072361084534097E-4</v>
      </c>
      <c r="GI271" s="7" t="str">
        <f>IF(Y271&gt;Z271,"Bullish","Bearish")</f>
        <v>Bullish</v>
      </c>
      <c r="GJ271" s="19" t="str">
        <f>IF(AND(D271&gt;Y271,D270&lt;Y270),"TEMA crossover","-----")</f>
        <v>-----</v>
      </c>
      <c r="GK271" s="19" t="str">
        <f>IF(AND(D271&lt;Y271,D270&gt;Y270),"TEMA crossunder","-----")</f>
        <v>-----</v>
      </c>
      <c r="GL271" s="20" t="str">
        <f>IF(GD271="Bearish","YES","-----")</f>
        <v>YES</v>
      </c>
      <c r="GM271" s="20" t="str">
        <f>IF(GH271="Reverse to Bearish","YES","-----")</f>
        <v>-----</v>
      </c>
      <c r="GN271" s="20" t="str">
        <f>IF(AND(GI271="Bullish",GI270="Bullish",GI269="Bullish",GI268="Bullish"),"YES","-----")</f>
        <v>YES</v>
      </c>
      <c r="GO271" s="20" t="str">
        <f>IF(OR(GK271="TEMA crossunder",GK270="TEMA crossunder",GK269="TEMA crossunder",GK268="TEMA crossunder"),"YES","-----")</f>
        <v>-----</v>
      </c>
      <c r="GP271" s="20" t="str">
        <f>IF(GD271="Bullish","YES","-----")</f>
        <v>-----</v>
      </c>
      <c r="GQ271" s="20" t="str">
        <f>IF(GH271="Reverse to Bullish","YES","-----")</f>
        <v>-----</v>
      </c>
      <c r="GR271" s="20" t="str">
        <f>IF(AND(GI271="Bearish",GI270="Bearish",GI269="Bearish",GI268="Bearish"),"YES","-----")</f>
        <v>-----</v>
      </c>
      <c r="GS271" s="20" t="str">
        <f>IF(OR(GJ271="TEMA crossover",GJ270="TEMA crossover",GJ269="TEMA crossover",GJ268="TEMA crossover"),"YES","-----")</f>
        <v>-----</v>
      </c>
      <c r="GT271" s="20" t="str">
        <f t="shared" si="485"/>
        <v>-----</v>
      </c>
      <c r="GU271" s="20" t="str">
        <f t="shared" si="486"/>
        <v>-----</v>
      </c>
      <c r="GV271" s="20" t="str">
        <f t="shared" si="487"/>
        <v>-----</v>
      </c>
      <c r="GW271" s="20" t="str">
        <f t="shared" si="488"/>
        <v>-----</v>
      </c>
      <c r="GX271" s="20" t="str">
        <f t="shared" si="489"/>
        <v>-----</v>
      </c>
      <c r="GY271" s="20" t="str">
        <f t="shared" si="490"/>
        <v>-----</v>
      </c>
      <c r="GZ271" s="7" t="str">
        <f>IF(G271&gt;BH271,"YES","-----")</f>
        <v>-----</v>
      </c>
      <c r="HA271" s="7" t="str">
        <f>IF(F271&lt;BI271,"YES","-----")</f>
        <v>-----</v>
      </c>
      <c r="HB271">
        <f>BH271-BI271</f>
        <v>5.819999999999709</v>
      </c>
      <c r="HI271">
        <f t="shared" si="468"/>
        <v>-6.4506799999999203</v>
      </c>
      <c r="HJ271">
        <f t="shared" si="469"/>
        <v>-0.63068000000021129</v>
      </c>
      <c r="HK271" s="7"/>
      <c r="HL271" s="7"/>
      <c r="HM271" s="7"/>
      <c r="HN271" s="7"/>
      <c r="HO271" s="7"/>
      <c r="HP271" s="7"/>
      <c r="HQ271" s="28">
        <f t="shared" si="492"/>
        <v>2.7221300000001065</v>
      </c>
      <c r="HR271" s="28" t="str">
        <f t="shared" si="470"/>
        <v>Bull</v>
      </c>
      <c r="HS271">
        <f t="shared" si="471"/>
        <v>2.7221300000001065</v>
      </c>
    </row>
    <row r="272" spans="1:227" x14ac:dyDescent="0.55000000000000004">
      <c r="A272">
        <f>Validation!A271</f>
        <v>1772109300</v>
      </c>
      <c r="B272" t="str">
        <f>Price!B271</f>
        <v>XAUUSD</v>
      </c>
      <c r="C272" t="str">
        <f>Price!C271</f>
        <v>M5</v>
      </c>
      <c r="D272">
        <f>Price!D271</f>
        <v>5182.34</v>
      </c>
      <c r="E272">
        <f>Price!E271</f>
        <v>5183.09</v>
      </c>
      <c r="F272">
        <f>Price!F271</f>
        <v>5184.38</v>
      </c>
      <c r="G272">
        <f>Price!G271</f>
        <v>5179.83</v>
      </c>
      <c r="H272">
        <f>Price!H271</f>
        <v>475</v>
      </c>
      <c r="I272">
        <f>Diagonals!E271</f>
        <v>5195.41</v>
      </c>
      <c r="J272">
        <f>Diagonals!F271</f>
        <v>0</v>
      </c>
      <c r="K272">
        <f>Diagonals!G271</f>
        <v>0</v>
      </c>
      <c r="L272">
        <f>Diagonals!H271</f>
        <v>5152.78</v>
      </c>
      <c r="M272">
        <f>Diagonals!I271</f>
        <v>0</v>
      </c>
      <c r="N272">
        <f>Diagonals!J271</f>
        <v>0</v>
      </c>
      <c r="O272">
        <f>Diagonals!K271</f>
        <v>0</v>
      </c>
      <c r="P272">
        <f>Diagonals!L271</f>
        <v>0</v>
      </c>
      <c r="Q272">
        <f>Trendlines!E271</f>
        <v>5199.2700000000004</v>
      </c>
      <c r="R272">
        <f>Trendlines!F271</f>
        <v>5194.88</v>
      </c>
      <c r="S272">
        <f>Trendlines!G271</f>
        <v>5203.8</v>
      </c>
      <c r="T272">
        <f>Trendlines!H271</f>
        <v>5167.13</v>
      </c>
      <c r="U272">
        <f>Trendlines!I271</f>
        <v>5176.9799999999996</v>
      </c>
      <c r="V272">
        <f>Trendlines!J271</f>
        <v>5161.5600000000004</v>
      </c>
      <c r="W272">
        <f>Trendlines!K271</f>
        <v>0</v>
      </c>
      <c r="X272">
        <f>Trendlines!L271</f>
        <v>0</v>
      </c>
      <c r="Y272">
        <f>Tema_Hrma_Smma!E271</f>
        <v>5181.66</v>
      </c>
      <c r="Z272">
        <f>Tema_Hrma_Smma!F271</f>
        <v>5173.18</v>
      </c>
      <c r="AA272">
        <f>Tema_Hrma_Smma!G271</f>
        <v>5179</v>
      </c>
      <c r="AB272">
        <f>ZScore!H271</f>
        <v>-1</v>
      </c>
      <c r="AC272">
        <f>ZScore!I271</f>
        <v>0.79400000000000004</v>
      </c>
      <c r="AD272">
        <f>ZScore!J271</f>
        <v>3</v>
      </c>
      <c r="AE272">
        <f>HA!E271</f>
        <v>5177.72</v>
      </c>
      <c r="AF272">
        <f>HA!F271</f>
        <v>5184.38</v>
      </c>
      <c r="AG272">
        <f>HA!G271</f>
        <v>5177.72</v>
      </c>
      <c r="AH272">
        <f>HA!H271</f>
        <v>5182.41</v>
      </c>
      <c r="AI272">
        <f>HA!I271</f>
        <v>1</v>
      </c>
      <c r="AJ272">
        <f>HA!J271</f>
        <v>4.6900000000000004</v>
      </c>
      <c r="AK272">
        <f>HA!K271</f>
        <v>0.76280999999999999</v>
      </c>
      <c r="AL272">
        <f>HA!L271</f>
        <v>7</v>
      </c>
      <c r="AM272">
        <f>KC!E271</f>
        <v>5195.3593199999996</v>
      </c>
      <c r="AN272">
        <f>KC!F271</f>
        <v>5189.8235800000002</v>
      </c>
      <c r="AO272">
        <f>KC!G271</f>
        <v>5184.28784</v>
      </c>
      <c r="AP272">
        <f>KC!H271</f>
        <v>5178.7520999999997</v>
      </c>
      <c r="AQ272">
        <f>KC!I271</f>
        <v>5173.2163600000003</v>
      </c>
      <c r="AR272">
        <f>KC!J271</f>
        <v>5167.9859999999999</v>
      </c>
      <c r="AS272">
        <f>KC!K271</f>
        <v>5162.4502599999996</v>
      </c>
      <c r="AT272">
        <f>KC!L271</f>
        <v>5156.9145200000003</v>
      </c>
      <c r="AU272">
        <f>KC!M271</f>
        <v>5151.37878</v>
      </c>
      <c r="AV272">
        <f>KC!N271</f>
        <v>5145.8430399999997</v>
      </c>
      <c r="AW272">
        <f>SR_Levels!E271</f>
        <v>5178.6000000000004</v>
      </c>
      <c r="AX272">
        <f>SR_Levels!F271</f>
        <v>5161.8900000000003</v>
      </c>
      <c r="AY272">
        <f>SR_Levels!G271</f>
        <v>5135.8500000000004</v>
      </c>
      <c r="AZ272">
        <f>SR_Levels!H271</f>
        <v>0</v>
      </c>
      <c r="BA272">
        <f>SR_Levels!I271</f>
        <v>5193.3500000000004</v>
      </c>
      <c r="BB272">
        <f>SR_Levels!J271</f>
        <v>5205.3100000000004</v>
      </c>
      <c r="BC272">
        <f>SR_Levels!K271</f>
        <v>0</v>
      </c>
      <c r="BD272">
        <f>SR_Levels!L271</f>
        <v>0</v>
      </c>
      <c r="BE272">
        <f>ZigZag!E271</f>
        <v>0</v>
      </c>
      <c r="BF272">
        <f>ZigZag!F271</f>
        <v>0</v>
      </c>
      <c r="BG272">
        <f>ZigZag!G271</f>
        <v>5174.76</v>
      </c>
      <c r="BH272">
        <f>Dual_Tema!E271</f>
        <v>5183.82</v>
      </c>
      <c r="BI272">
        <f>Dual_Tema!F271</f>
        <v>5178.62</v>
      </c>
      <c r="BJ272">
        <f>Pinbar!E271</f>
        <v>0</v>
      </c>
      <c r="BK272">
        <f>SSA!E271</f>
        <v>5183.3291799999997</v>
      </c>
      <c r="BL272">
        <f>SSA!F271</f>
        <v>5181.1938700000001</v>
      </c>
      <c r="BN272" t="str">
        <f t="shared" si="491"/>
        <v>Red Candle</v>
      </c>
      <c r="BO272" s="34">
        <f t="shared" si="493"/>
        <v>2.5516767747115754E-3</v>
      </c>
      <c r="BP272" s="34">
        <f t="shared" ref="BP272:BP335" si="495">(D272/D260)-1</f>
        <v>1.7009629769944024E-3</v>
      </c>
      <c r="BQ272" s="34">
        <f t="shared" si="436"/>
        <v>9.6768025217630615E-4</v>
      </c>
      <c r="BR272" s="34">
        <f t="shared" si="438"/>
        <v>1.2074751405017903E-3</v>
      </c>
      <c r="BS272" s="35">
        <f t="shared" si="494"/>
        <v>4.2482800970100598E-4</v>
      </c>
      <c r="BT272" s="35">
        <f t="shared" ref="BT272:BT335" si="496">((BP272+1)^(1/12))-1</f>
        <v>1.4163652765852852E-4</v>
      </c>
      <c r="BU272" s="35">
        <f t="shared" si="437"/>
        <v>5.373546322440248E-5</v>
      </c>
      <c r="BV272" s="35">
        <f t="shared" si="439"/>
        <v>5.0282377811905477E-5</v>
      </c>
      <c r="BW272" s="27">
        <v>96</v>
      </c>
      <c r="BX272">
        <f>F272-G272</f>
        <v>4.5500000000001819</v>
      </c>
      <c r="BY272">
        <f>ABS(F272-D271)</f>
        <v>1.2799999999997453</v>
      </c>
      <c r="BZ272">
        <f>ABS(G272-D271)</f>
        <v>3.2700000000004366</v>
      </c>
      <c r="CA272">
        <f t="shared" si="472"/>
        <v>4.5500000000001819</v>
      </c>
      <c r="CB272">
        <f t="shared" si="430"/>
        <v>5.2742857142857895</v>
      </c>
      <c r="CC272">
        <f t="shared" si="433"/>
        <v>5.2267943439549116</v>
      </c>
      <c r="CD272">
        <f t="shared" si="431"/>
        <v>4.7491370330877913E-2</v>
      </c>
      <c r="CE272">
        <f t="shared" si="434"/>
        <v>1</v>
      </c>
      <c r="CF272">
        <f t="shared" si="435"/>
        <v>2</v>
      </c>
      <c r="CG272" s="7" t="str">
        <f t="shared" si="432"/>
        <v>-----</v>
      </c>
      <c r="CH272" s="21"/>
      <c r="CI272" s="21"/>
      <c r="CJ272" s="21"/>
      <c r="CK272" s="21"/>
      <c r="CL272" s="21"/>
      <c r="CM272" s="21"/>
      <c r="CZ272" s="7" t="str">
        <f>IF(AND(D272&gt;BH272,D272&gt;E272),"Bullish Trigger","-----")</f>
        <v>-----</v>
      </c>
      <c r="DA272" s="7" t="str">
        <f>IF(AND(D272&lt;BI272,D272&lt;E272),"Bearish Trigger","-----")</f>
        <v>-----</v>
      </c>
      <c r="DB272" s="13" t="str">
        <f>IF(AND(W272=BE272,W272&gt;0,BE272&gt;0),"Important High","------")</f>
        <v>------</v>
      </c>
      <c r="DC272" s="13" t="str">
        <f>IF(AND(X272=BF272,X272&gt;0,BF272&gt;0),"Important Low","------")</f>
        <v>------</v>
      </c>
      <c r="DD272" s="7" t="str">
        <f>IF(AND(DB272="Important High",DC272="-----",BJ272=1),"Imp High Rej","-----")</f>
        <v>-----</v>
      </c>
      <c r="DE272" s="7" t="str">
        <f>IF(AND(DB272="-----",DC272="Important Low",BJ272=1),"Imp Low Rej","-----")</f>
        <v>-----</v>
      </c>
      <c r="DF272" s="7" t="str">
        <f>IF(Y272&gt;AM272,"Overbought",IF(Y272&gt;AO272,"Bullish Momentum",IF(Y272&gt;AQ272,"Flat Momentum","-----")))</f>
        <v>Flat Momentum</v>
      </c>
      <c r="DG272" s="7" t="str">
        <f>IF(Y272&lt;AV272,"Oversold",IF(Y272&lt;AT272,"Bearish Momentum",IF(Y272&lt;AR272,"Flat Momentum","-----")))</f>
        <v>-----</v>
      </c>
      <c r="DH272" s="7" t="str">
        <f>IF(AND(DF272="Overbought",AD272=2),"Culminated Thrust","-----")</f>
        <v>-----</v>
      </c>
      <c r="DI272" s="7" t="str">
        <f>IF(AND(DG272="Oversold",AD272=5),"Culminated Thrust","-----")</f>
        <v>-----</v>
      </c>
      <c r="DJ272" s="14">
        <f>(Q272-$D272)/$D272</f>
        <v>3.2668640035197014E-3</v>
      </c>
      <c r="DK272" s="14">
        <f>(R272-$D272)/$D272</f>
        <v>2.4197563262927488E-3</v>
      </c>
      <c r="DL272" s="14">
        <f>(S272-$D272)/$D272</f>
        <v>4.1409865041660788E-3</v>
      </c>
      <c r="DM272" s="14">
        <f>(T272-$D272)/$D272</f>
        <v>-2.9349676015082058E-3</v>
      </c>
      <c r="DN272" s="14">
        <f>(U272-$D272)/$D272</f>
        <v>-1.0342818109195038E-3</v>
      </c>
      <c r="DO272" s="14">
        <f>(V272-$D272)/$D272</f>
        <v>-4.0097716475568455E-3</v>
      </c>
      <c r="DP272" s="14">
        <f t="shared" si="440"/>
        <v>4.1409865041660788E-3</v>
      </c>
      <c r="DQ272" s="14">
        <f t="shared" si="441"/>
        <v>3.2668640035197014E-3</v>
      </c>
      <c r="DR272" s="14">
        <f t="shared" si="442"/>
        <v>2.4197563262927488E-3</v>
      </c>
      <c r="DS272" s="14">
        <f t="shared" si="443"/>
        <v>-1.0342818109195038E-3</v>
      </c>
      <c r="DT272" s="14">
        <f t="shared" si="444"/>
        <v>-2.9349676015082058E-3</v>
      </c>
      <c r="DU272" s="14">
        <f t="shared" si="445"/>
        <v>-4.0097716475568455E-3</v>
      </c>
      <c r="DV272" t="str">
        <f>IF($D272&gt;Q272,"SUP","RES")</f>
        <v>RES</v>
      </c>
      <c r="DW272" t="str">
        <f>IF($D272&gt;R272,"SUP","RES")</f>
        <v>RES</v>
      </c>
      <c r="DX272" t="str">
        <f>IF($D272&gt;S272,"SUP","RES")</f>
        <v>RES</v>
      </c>
      <c r="DY272" t="str">
        <f>IF($D272&gt;T272,"SUP","RES")</f>
        <v>SUP</v>
      </c>
      <c r="DZ272" t="str">
        <f>IF($D272&gt;U272,"SUP","RES")</f>
        <v>SUP</v>
      </c>
      <c r="EA272" t="str">
        <f>IF($D272&gt;V272,"SUP","RES")</f>
        <v>SUP</v>
      </c>
      <c r="EB272" s="7">
        <f t="shared" si="446"/>
        <v>3</v>
      </c>
      <c r="EC272" s="7">
        <f t="shared" si="447"/>
        <v>3</v>
      </c>
      <c r="ED272" s="13" t="str">
        <f t="shared" si="448"/>
        <v>-----</v>
      </c>
      <c r="EE272" s="13" t="str">
        <f t="shared" si="449"/>
        <v>-----</v>
      </c>
      <c r="EF272" s="7">
        <f>IF(OR(ED272="All Sup",EE272="All Res"),"na",((D272-MIN(Q272:V272))/(MAX(Q272:V272)-MIN(Q272:V272))))</f>
        <v>0.49195075757575407</v>
      </c>
      <c r="EG272">
        <v>1.4999999999999999E-4</v>
      </c>
      <c r="EH272">
        <f>Q272*(1+$EG272)</f>
        <v>5200.0498905000013</v>
      </c>
      <c r="EI272">
        <f>Q272*(1-$EG272)</f>
        <v>5198.4901095000005</v>
      </c>
      <c r="EJ272">
        <f>R272*(1+$EG272)</f>
        <v>5195.6592320000009</v>
      </c>
      <c r="EK272">
        <f>R272*(1-$EG272)</f>
        <v>5194.1007680000002</v>
      </c>
      <c r="EL272">
        <f>S272*(1+$EG272)</f>
        <v>5204.580570000001</v>
      </c>
      <c r="EM272">
        <f>S272*(1-$EG272)</f>
        <v>5203.0194300000003</v>
      </c>
      <c r="EN272">
        <f>T272*(1+$EG272)</f>
        <v>5167.9050695000005</v>
      </c>
      <c r="EO272">
        <f>T272*(1-$EG272)</f>
        <v>5166.3549305000006</v>
      </c>
      <c r="EP272">
        <f>U272*(1+$EG272)</f>
        <v>5177.756547</v>
      </c>
      <c r="EQ272">
        <f>U272*(1-$EG272)</f>
        <v>5176.2034530000001</v>
      </c>
      <c r="ER272">
        <f>V272*(1+$EG272)</f>
        <v>5162.3342340000008</v>
      </c>
      <c r="ES272">
        <f>V272*(1-$EG272)</f>
        <v>5160.7857660000009</v>
      </c>
      <c r="ET272" s="7" t="str">
        <f t="shared" si="450"/>
        <v>-----</v>
      </c>
      <c r="EU272" s="7" t="str">
        <f t="shared" si="451"/>
        <v>-----</v>
      </c>
      <c r="EV272" s="7" t="str">
        <f t="shared" si="452"/>
        <v>-----</v>
      </c>
      <c r="EW272" s="7" t="str">
        <f t="shared" si="453"/>
        <v>-----</v>
      </c>
      <c r="EX272" s="7" t="str">
        <f t="shared" si="454"/>
        <v>-----</v>
      </c>
      <c r="EY272" s="7" t="str">
        <f t="shared" si="455"/>
        <v>-----</v>
      </c>
      <c r="EZ272">
        <f t="shared" si="473"/>
        <v>77</v>
      </c>
      <c r="FA272">
        <f t="shared" si="474"/>
        <v>70</v>
      </c>
      <c r="FB272">
        <f t="shared" si="475"/>
        <v>270</v>
      </c>
      <c r="FC272">
        <f t="shared" si="476"/>
        <v>6</v>
      </c>
      <c r="FD272">
        <f t="shared" si="477"/>
        <v>2</v>
      </c>
      <c r="FE272">
        <f t="shared" si="478"/>
        <v>270</v>
      </c>
      <c r="FF272">
        <f t="shared" si="479"/>
        <v>7</v>
      </c>
      <c r="FG272">
        <f t="shared" si="480"/>
        <v>11</v>
      </c>
      <c r="FH272">
        <f t="shared" si="481"/>
        <v>0</v>
      </c>
      <c r="FI272">
        <f t="shared" si="482"/>
        <v>2</v>
      </c>
      <c r="FJ272">
        <f t="shared" si="483"/>
        <v>2</v>
      </c>
      <c r="FK272">
        <f t="shared" si="484"/>
        <v>0</v>
      </c>
      <c r="FL272" s="7" t="str">
        <f t="shared" si="456"/>
        <v>-----</v>
      </c>
      <c r="FM272" s="7" t="str">
        <f t="shared" si="457"/>
        <v>-----</v>
      </c>
      <c r="FN272" s="7" t="str">
        <f t="shared" si="458"/>
        <v>-----</v>
      </c>
      <c r="FO272" s="7" t="str">
        <f t="shared" si="459"/>
        <v>-----</v>
      </c>
      <c r="FP272" s="7" t="str">
        <f t="shared" si="460"/>
        <v>-----</v>
      </c>
      <c r="FQ272" s="7" t="str">
        <f t="shared" si="461"/>
        <v>-----</v>
      </c>
      <c r="FR272" s="13" t="str">
        <f>IF(FL272="-----","-----",(D272-Q272)/Q272)</f>
        <v>-----</v>
      </c>
      <c r="FS272" s="13" t="str">
        <f>IF(FM272="-----","-----",(Q272-R272)/R272)</f>
        <v>-----</v>
      </c>
      <c r="FT272" s="13" t="str">
        <f>IF(FN272="-----","-----",(R272-S272)/S272)</f>
        <v>-----</v>
      </c>
      <c r="FU272" s="13" t="str">
        <f>IF(FO272="-----","-----",(S272-T272)/T272)</f>
        <v>-----</v>
      </c>
      <c r="FV272" s="13" t="str">
        <f>IF(FP272="-----","-----",(T272-U272)/U272)</f>
        <v>-----</v>
      </c>
      <c r="FW272" s="13" t="str">
        <f>IF(FQ272="-----","-----",(U272-V272)/V272)</f>
        <v>-----</v>
      </c>
      <c r="FX272" s="7" t="str">
        <f t="shared" si="462"/>
        <v>-----</v>
      </c>
      <c r="FY272" s="7" t="str">
        <f t="shared" si="463"/>
        <v>-----</v>
      </c>
      <c r="FZ272" s="7" t="str">
        <f t="shared" si="464"/>
        <v>-----</v>
      </c>
      <c r="GA272" s="7" t="str">
        <f t="shared" si="465"/>
        <v>-----</v>
      </c>
      <c r="GB272" s="7" t="str">
        <f t="shared" si="466"/>
        <v>-----</v>
      </c>
      <c r="GC272" s="7" t="str">
        <f t="shared" si="467"/>
        <v>-----</v>
      </c>
      <c r="GD272" s="7" t="str">
        <f>IF(AND(BG272&gt;AA272,BG271&gt;AA271,BG270&gt;AA270,BG269&gt;AA269,BG268&gt;AA268,BG267&gt;AA267,BG266&gt;AA266,BG265&gt;AA265,BG264&gt;AA264,BG263&gt;AA263,BG262&gt;AA262,BG261&gt;AA261),"Bullish",IF(AND(BG272&lt;AA272,BG271&lt;AA271,BG270&lt;AA270,BG269&lt;AA269,BG268&lt;AA268,BG267&lt;AA267,BG266&lt;AA266,BG265&lt;AA265,BG264&lt;AA264,BG263&lt;AA263,BG262&lt;AA262,BG261&lt;AA261),"Bearish","-----"))</f>
        <v>Bearish</v>
      </c>
      <c r="GE272">
        <f>(Z272-BG272)/BG272</f>
        <v>-3.0532816980882732E-4</v>
      </c>
      <c r="GI272" s="7" t="str">
        <f>IF(Y272&gt;Z272,"Bullish","Bearish")</f>
        <v>Bullish</v>
      </c>
      <c r="GJ272" s="19" t="str">
        <f>IF(AND(D272&gt;Y272,D271&lt;Y271),"TEMA crossover","-----")</f>
        <v>-----</v>
      </c>
      <c r="GK272" s="19" t="str">
        <f>IF(AND(D272&lt;Y272,D271&gt;Y271),"TEMA crossunder","-----")</f>
        <v>-----</v>
      </c>
      <c r="GL272" s="20" t="str">
        <f>IF(GD272="Bearish","YES","-----")</f>
        <v>YES</v>
      </c>
      <c r="GM272" s="20" t="str">
        <f>IF(GH272="Reverse to Bearish","YES","-----")</f>
        <v>-----</v>
      </c>
      <c r="GN272" s="20" t="str">
        <f>IF(AND(GI272="Bullish",GI271="Bullish",GI270="Bullish",GI269="Bullish"),"YES","-----")</f>
        <v>YES</v>
      </c>
      <c r="GO272" s="20" t="str">
        <f>IF(OR(GK272="TEMA crossunder",GK271="TEMA crossunder",GK270="TEMA crossunder",GK269="TEMA crossunder"),"YES","-----")</f>
        <v>-----</v>
      </c>
      <c r="GP272" s="20" t="str">
        <f>IF(GD272="Bullish","YES","-----")</f>
        <v>-----</v>
      </c>
      <c r="GQ272" s="20" t="str">
        <f>IF(GH272="Reverse to Bullish","YES","-----")</f>
        <v>-----</v>
      </c>
      <c r="GR272" s="20" t="str">
        <f>IF(AND(GI272="Bearish",GI271="Bearish",GI270="Bearish",GI269="Bearish"),"YES","-----")</f>
        <v>-----</v>
      </c>
      <c r="GS272" s="20" t="str">
        <f>IF(OR(GJ272="TEMA crossover",GJ271="TEMA crossover",GJ270="TEMA crossover",GJ269="TEMA crossover"),"YES","-----")</f>
        <v>-----</v>
      </c>
      <c r="GT272" s="20" t="str">
        <f t="shared" si="485"/>
        <v>-----</v>
      </c>
      <c r="GU272" s="20" t="str">
        <f t="shared" si="486"/>
        <v>-----</v>
      </c>
      <c r="GV272" s="20" t="str">
        <f t="shared" si="487"/>
        <v>-----</v>
      </c>
      <c r="GW272" s="20" t="str">
        <f t="shared" si="488"/>
        <v>-----</v>
      </c>
      <c r="GX272" s="20" t="str">
        <f t="shared" si="489"/>
        <v>-----</v>
      </c>
      <c r="GY272" s="20" t="str">
        <f t="shared" si="490"/>
        <v>-----</v>
      </c>
      <c r="GZ272" s="7" t="str">
        <f>IF(G272&gt;BH272,"YES","-----")</f>
        <v>-----</v>
      </c>
      <c r="HA272" s="7" t="str">
        <f>IF(F272&lt;BI272,"YES","-----")</f>
        <v>-----</v>
      </c>
      <c r="HB272">
        <f>BH272-BI272</f>
        <v>5.1999999999998181</v>
      </c>
      <c r="HI272">
        <f t="shared" si="468"/>
        <v>-4.7091799999998329</v>
      </c>
      <c r="HJ272">
        <f t="shared" si="469"/>
        <v>0.49081999999998516</v>
      </c>
      <c r="HK272" s="7"/>
      <c r="HL272" s="7"/>
      <c r="HM272" s="7"/>
      <c r="HN272" s="7"/>
      <c r="HO272" s="7"/>
      <c r="HP272" s="7"/>
      <c r="HQ272" s="28">
        <f t="shared" si="492"/>
        <v>2.135309999999663</v>
      </c>
      <c r="HR272" s="28" t="str">
        <f t="shared" si="470"/>
        <v>Bull</v>
      </c>
      <c r="HS272">
        <f t="shared" si="471"/>
        <v>2.135309999999663</v>
      </c>
    </row>
    <row r="273" spans="1:227" x14ac:dyDescent="0.55000000000000004">
      <c r="A273">
        <f>Validation!A272</f>
        <v>1772109600</v>
      </c>
      <c r="B273" t="str">
        <f>Price!B272</f>
        <v>XAUUSD</v>
      </c>
      <c r="C273" t="str">
        <f>Price!C272</f>
        <v>M5</v>
      </c>
      <c r="D273">
        <f>Price!D272</f>
        <v>5187.5200000000004</v>
      </c>
      <c r="E273">
        <f>Price!E272</f>
        <v>5182.33</v>
      </c>
      <c r="F273">
        <f>Price!F272</f>
        <v>5187.67</v>
      </c>
      <c r="G273">
        <f>Price!G272</f>
        <v>5182.26</v>
      </c>
      <c r="H273">
        <f>Price!H272</f>
        <v>492</v>
      </c>
      <c r="I273">
        <f>Diagonals!E272</f>
        <v>5195.59</v>
      </c>
      <c r="J273">
        <f>Diagonals!F272</f>
        <v>0</v>
      </c>
      <c r="K273">
        <f>Diagonals!G272</f>
        <v>0</v>
      </c>
      <c r="L273">
        <f>Diagonals!H272</f>
        <v>5152.46</v>
      </c>
      <c r="M273">
        <f>Diagonals!I272</f>
        <v>0</v>
      </c>
      <c r="N273">
        <f>Diagonals!J272</f>
        <v>0</v>
      </c>
      <c r="O273">
        <f>Diagonals!K272</f>
        <v>0</v>
      </c>
      <c r="P273">
        <f>Diagonals!L272</f>
        <v>0</v>
      </c>
      <c r="Q273">
        <f>Trendlines!E272</f>
        <v>5199.2700000000004</v>
      </c>
      <c r="R273">
        <f>Trendlines!F272</f>
        <v>5194.8500000000004</v>
      </c>
      <c r="S273">
        <f>Trendlines!G272</f>
        <v>5203.78</v>
      </c>
      <c r="T273">
        <f>Trendlines!H272</f>
        <v>5167.21</v>
      </c>
      <c r="U273">
        <f>Trendlines!I272</f>
        <v>5177</v>
      </c>
      <c r="V273">
        <f>Trendlines!J272</f>
        <v>5161.6000000000004</v>
      </c>
      <c r="W273">
        <f>Trendlines!K272</f>
        <v>0</v>
      </c>
      <c r="X273">
        <f>Trendlines!L272</f>
        <v>0</v>
      </c>
      <c r="Y273">
        <f>Tema_Hrma_Smma!E272</f>
        <v>5184.9799999999996</v>
      </c>
      <c r="Z273">
        <f>Tema_Hrma_Smma!F272</f>
        <v>5175.63</v>
      </c>
      <c r="AA273">
        <f>Tema_Hrma_Smma!G272</f>
        <v>5179.1400000000003</v>
      </c>
      <c r="AB273">
        <f>ZScore!H272</f>
        <v>1</v>
      </c>
      <c r="AC273">
        <f>ZScore!I272</f>
        <v>0.84077000000000002</v>
      </c>
      <c r="AD273">
        <f>ZScore!J272</f>
        <v>0</v>
      </c>
      <c r="AE273">
        <f>HA!E272</f>
        <v>5180.07</v>
      </c>
      <c r="AF273">
        <f>HA!F272</f>
        <v>5187.67</v>
      </c>
      <c r="AG273">
        <f>HA!G272</f>
        <v>5180.07</v>
      </c>
      <c r="AH273">
        <f>HA!H272</f>
        <v>5184.9399999999996</v>
      </c>
      <c r="AI273">
        <f>HA!I272</f>
        <v>1</v>
      </c>
      <c r="AJ273">
        <f>HA!J272</f>
        <v>4.88</v>
      </c>
      <c r="AK273">
        <f>HA!K272</f>
        <v>0.83406999999999998</v>
      </c>
      <c r="AL273">
        <f>HA!L272</f>
        <v>8</v>
      </c>
      <c r="AM273">
        <f>KC!E272</f>
        <v>5195.7159199999996</v>
      </c>
      <c r="AN273">
        <f>KC!F272</f>
        <v>5190.2302399999999</v>
      </c>
      <c r="AO273">
        <f>KC!G272</f>
        <v>5184.7445600000001</v>
      </c>
      <c r="AP273">
        <f>KC!H272</f>
        <v>5179.2588800000003</v>
      </c>
      <c r="AQ273">
        <f>KC!I272</f>
        <v>5173.7732100000003</v>
      </c>
      <c r="AR273">
        <f>KC!J272</f>
        <v>5168.5148300000001</v>
      </c>
      <c r="AS273">
        <f>KC!K272</f>
        <v>5163.0291500000003</v>
      </c>
      <c r="AT273">
        <f>KC!L272</f>
        <v>5157.5434699999996</v>
      </c>
      <c r="AU273">
        <f>KC!M272</f>
        <v>5152.0577899999998</v>
      </c>
      <c r="AV273">
        <f>KC!N272</f>
        <v>5146.5721199999998</v>
      </c>
      <c r="AW273">
        <f>SR_Levels!E272</f>
        <v>5178.6000000000004</v>
      </c>
      <c r="AX273">
        <f>SR_Levels!F272</f>
        <v>5161.8900000000003</v>
      </c>
      <c r="AY273">
        <f>SR_Levels!G272</f>
        <v>5135.8500000000004</v>
      </c>
      <c r="AZ273">
        <f>SR_Levels!H272</f>
        <v>0</v>
      </c>
      <c r="BA273">
        <f>SR_Levels!I272</f>
        <v>5193.3500000000004</v>
      </c>
      <c r="BB273">
        <f>SR_Levels!J272</f>
        <v>5205.3100000000004</v>
      </c>
      <c r="BC273">
        <f>SR_Levels!K272</f>
        <v>0</v>
      </c>
      <c r="BD273">
        <f>SR_Levels!L272</f>
        <v>0</v>
      </c>
      <c r="BE273">
        <f>ZigZag!E272</f>
        <v>0</v>
      </c>
      <c r="BF273">
        <f>ZigZag!F272</f>
        <v>0</v>
      </c>
      <c r="BG273">
        <f>ZigZag!G272</f>
        <v>5175.55</v>
      </c>
      <c r="BH273">
        <f>Dual_Tema!E272</f>
        <v>5186.95</v>
      </c>
      <c r="BI273">
        <f>Dual_Tema!F272</f>
        <v>5181.72</v>
      </c>
      <c r="BJ273">
        <f>Pinbar!E272</f>
        <v>0</v>
      </c>
      <c r="BK273">
        <f>SSA!E272</f>
        <v>5183.80998</v>
      </c>
      <c r="BL273">
        <f>SSA!F272</f>
        <v>5182.5019199999997</v>
      </c>
      <c r="BN273" t="str">
        <f t="shared" si="491"/>
        <v>Green Candle</v>
      </c>
      <c r="BO273" s="34">
        <f t="shared" si="493"/>
        <v>3.6877522511542526E-3</v>
      </c>
      <c r="BP273" s="34">
        <f t="shared" si="495"/>
        <v>2.4813128541281149E-3</v>
      </c>
      <c r="BQ273" s="34">
        <f t="shared" si="436"/>
        <v>2.2547021262209199E-3</v>
      </c>
      <c r="BR273" s="34">
        <f t="shared" si="438"/>
        <v>2.9755632592376458E-3</v>
      </c>
      <c r="BS273" s="35">
        <f t="shared" si="494"/>
        <v>6.1368308711817754E-4</v>
      </c>
      <c r="BT273" s="35">
        <f t="shared" si="496"/>
        <v>2.0654128340935607E-4</v>
      </c>
      <c r="BU273" s="35">
        <f t="shared" si="437"/>
        <v>1.251280556211487E-4</v>
      </c>
      <c r="BV273" s="35">
        <f t="shared" si="439"/>
        <v>1.2380537296885485E-4</v>
      </c>
      <c r="BW273" s="27">
        <v>96</v>
      </c>
      <c r="BX273">
        <f>F273-G273</f>
        <v>5.4099999999998545</v>
      </c>
      <c r="BY273">
        <f>ABS(F273-D272)</f>
        <v>5.3299999999999272</v>
      </c>
      <c r="BZ273">
        <f>ABS(G273-D272)</f>
        <v>7.999999999992724E-2</v>
      </c>
      <c r="CA273">
        <f t="shared" si="472"/>
        <v>5.4099999999998545</v>
      </c>
      <c r="CB273">
        <f t="shared" ref="CB273:CB336" si="497">AVERAGE(CA260:CA273)</f>
        <v>5.4921428571429454</v>
      </c>
      <c r="CC273">
        <f t="shared" si="433"/>
        <v>5.2398804622438364</v>
      </c>
      <c r="CD273">
        <f t="shared" ref="CD273:CD336" si="498">CB273-CC273</f>
        <v>0.25226239489910895</v>
      </c>
      <c r="CE273">
        <f t="shared" si="434"/>
        <v>1</v>
      </c>
      <c r="CF273">
        <f t="shared" si="435"/>
        <v>3</v>
      </c>
      <c r="CG273" s="7" t="str">
        <f t="shared" ref="CG273:CG336" si="499">IF(AND(CE273=1,CF273&gt;12),"High Volatility Period",IF(AND(CE273=-1,CF273&lt;-12),"Low Volatility Period","-----"))</f>
        <v>-----</v>
      </c>
      <c r="CH273" s="21"/>
      <c r="CI273" s="21"/>
      <c r="CJ273" s="21"/>
      <c r="CK273" s="21"/>
      <c r="CL273" s="21"/>
      <c r="CM273" s="21"/>
      <c r="CZ273" s="7" t="str">
        <f>IF(AND(D273&gt;BH273,D273&gt;E273),"Bullish Trigger","-----")</f>
        <v>Bullish Trigger</v>
      </c>
      <c r="DA273" s="7" t="str">
        <f>IF(AND(D273&lt;BI273,D273&lt;E273),"Bearish Trigger","-----")</f>
        <v>-----</v>
      </c>
      <c r="DB273" s="13" t="str">
        <f>IF(AND(W273=BE273,W273&gt;0,BE273&gt;0),"Important High","------")</f>
        <v>------</v>
      </c>
      <c r="DC273" s="13" t="str">
        <f>IF(AND(X273=BF273,X273&gt;0,BF273&gt;0),"Important Low","------")</f>
        <v>------</v>
      </c>
      <c r="DD273" s="7" t="str">
        <f>IF(AND(DB273="Important High",DC273="-----",BJ273=1),"Imp High Rej","-----")</f>
        <v>-----</v>
      </c>
      <c r="DE273" s="7" t="str">
        <f>IF(AND(DB273="-----",DC273="Important Low",BJ273=1),"Imp Low Rej","-----")</f>
        <v>-----</v>
      </c>
      <c r="DF273" s="7" t="str">
        <f>IF(Y273&gt;AM273,"Overbought",IF(Y273&gt;AO273,"Bullish Momentum",IF(Y273&gt;AQ273,"Flat Momentum","-----")))</f>
        <v>Bullish Momentum</v>
      </c>
      <c r="DG273" s="7" t="str">
        <f>IF(Y273&lt;AV273,"Oversold",IF(Y273&lt;AT273,"Bearish Momentum",IF(Y273&lt;AR273,"Flat Momentum","-----")))</f>
        <v>-----</v>
      </c>
      <c r="DH273" s="7" t="str">
        <f>IF(AND(DF273="Overbought",AD273=2),"Culminated Thrust","-----")</f>
        <v>-----</v>
      </c>
      <c r="DI273" s="7" t="str">
        <f>IF(AND(DG273="Oversold",AD273=5),"Culminated Thrust","-----")</f>
        <v>-----</v>
      </c>
      <c r="DJ273" s="14">
        <f>(Q273-$D273)/$D273</f>
        <v>2.265051508235149E-3</v>
      </c>
      <c r="DK273" s="14">
        <f>(R273-$D273)/$D273</f>
        <v>1.4130066004564661E-3</v>
      </c>
      <c r="DL273" s="14">
        <f>(S273-$D273)/$D273</f>
        <v>3.13444574671506E-3</v>
      </c>
      <c r="DM273" s="14">
        <f>(T273-$D273)/$D273</f>
        <v>-3.9151656282771724E-3</v>
      </c>
      <c r="DN273" s="14">
        <f>(U273-$D273)/$D273</f>
        <v>-2.0279439886497662E-3</v>
      </c>
      <c r="DO273" s="14">
        <f>(V273-$D273)/$D273</f>
        <v>-4.9966072419961888E-3</v>
      </c>
      <c r="DP273" s="14">
        <f t="shared" si="440"/>
        <v>3.13444574671506E-3</v>
      </c>
      <c r="DQ273" s="14">
        <f t="shared" si="441"/>
        <v>2.265051508235149E-3</v>
      </c>
      <c r="DR273" s="14">
        <f t="shared" si="442"/>
        <v>1.4130066004564661E-3</v>
      </c>
      <c r="DS273" s="14">
        <f t="shared" si="443"/>
        <v>-2.0279439886497662E-3</v>
      </c>
      <c r="DT273" s="14">
        <f t="shared" si="444"/>
        <v>-3.9151656282771724E-3</v>
      </c>
      <c r="DU273" s="14">
        <f t="shared" si="445"/>
        <v>-4.9966072419961888E-3</v>
      </c>
      <c r="DV273" t="str">
        <f>IF($D273&gt;Q273,"SUP","RES")</f>
        <v>RES</v>
      </c>
      <c r="DW273" t="str">
        <f>IF($D273&gt;R273,"SUP","RES")</f>
        <v>RES</v>
      </c>
      <c r="DX273" t="str">
        <f>IF($D273&gt;S273,"SUP","RES")</f>
        <v>RES</v>
      </c>
      <c r="DY273" t="str">
        <f>IF($D273&gt;T273,"SUP","RES")</f>
        <v>SUP</v>
      </c>
      <c r="DZ273" t="str">
        <f>IF($D273&gt;U273,"SUP","RES")</f>
        <v>SUP</v>
      </c>
      <c r="EA273" t="str">
        <f>IF($D273&gt;V273,"SUP","RES")</f>
        <v>SUP</v>
      </c>
      <c r="EB273" s="7">
        <f t="shared" si="446"/>
        <v>3</v>
      </c>
      <c r="EC273" s="7">
        <f t="shared" si="447"/>
        <v>3</v>
      </c>
      <c r="ED273" s="13" t="str">
        <f t="shared" si="448"/>
        <v>-----</v>
      </c>
      <c r="EE273" s="13" t="str">
        <f t="shared" si="449"/>
        <v>-----</v>
      </c>
      <c r="EF273" s="7">
        <f>IF(OR(ED273="All Sup",EE273="All Res"),"na",((D273-MIN(Q273:V273))/(MAX(Q273:V273)-MIN(Q273:V273))))</f>
        <v>0.61450924608820423</v>
      </c>
      <c r="EG273">
        <v>1.4999999999999999E-4</v>
      </c>
      <c r="EH273">
        <f>Q273*(1+$EG273)</f>
        <v>5200.0498905000013</v>
      </c>
      <c r="EI273">
        <f>Q273*(1-$EG273)</f>
        <v>5198.4901095000005</v>
      </c>
      <c r="EJ273">
        <f>R273*(1+$EG273)</f>
        <v>5195.6292275000005</v>
      </c>
      <c r="EK273">
        <f>R273*(1-$EG273)</f>
        <v>5194.0707725000002</v>
      </c>
      <c r="EL273">
        <f>S273*(1+$EG273)</f>
        <v>5204.5605670000004</v>
      </c>
      <c r="EM273">
        <f>S273*(1-$EG273)</f>
        <v>5202.999433</v>
      </c>
      <c r="EN273">
        <f>T273*(1+$EG273)</f>
        <v>5167.9850815000009</v>
      </c>
      <c r="EO273">
        <f>T273*(1-$EG273)</f>
        <v>5166.4349185000001</v>
      </c>
      <c r="EP273">
        <f>U273*(1+$EG273)</f>
        <v>5177.7765500000005</v>
      </c>
      <c r="EQ273">
        <f>U273*(1-$EG273)</f>
        <v>5176.2234500000004</v>
      </c>
      <c r="ER273">
        <f>V273*(1+$EG273)</f>
        <v>5162.374240000001</v>
      </c>
      <c r="ES273">
        <f>V273*(1-$EG273)</f>
        <v>5160.8257600000006</v>
      </c>
      <c r="ET273" s="7" t="str">
        <f t="shared" si="450"/>
        <v>-----</v>
      </c>
      <c r="EU273" s="7" t="str">
        <f t="shared" si="451"/>
        <v>-----</v>
      </c>
      <c r="EV273" s="7" t="str">
        <f t="shared" si="452"/>
        <v>-----</v>
      </c>
      <c r="EW273" s="7" t="str">
        <f t="shared" si="453"/>
        <v>-----</v>
      </c>
      <c r="EX273" s="7" t="str">
        <f t="shared" si="454"/>
        <v>-----</v>
      </c>
      <c r="EY273" s="7" t="str">
        <f t="shared" si="455"/>
        <v>-----</v>
      </c>
      <c r="EZ273">
        <f t="shared" si="473"/>
        <v>78</v>
      </c>
      <c r="FA273">
        <f t="shared" si="474"/>
        <v>71</v>
      </c>
      <c r="FB273">
        <f t="shared" si="475"/>
        <v>271</v>
      </c>
      <c r="FC273">
        <f t="shared" si="476"/>
        <v>7</v>
      </c>
      <c r="FD273">
        <f t="shared" si="477"/>
        <v>3</v>
      </c>
      <c r="FE273">
        <f t="shared" si="478"/>
        <v>271</v>
      </c>
      <c r="FF273">
        <f t="shared" si="479"/>
        <v>7</v>
      </c>
      <c r="FG273">
        <f t="shared" si="480"/>
        <v>11</v>
      </c>
      <c r="FH273">
        <f t="shared" si="481"/>
        <v>0</v>
      </c>
      <c r="FI273">
        <f t="shared" si="482"/>
        <v>2</v>
      </c>
      <c r="FJ273">
        <f t="shared" si="483"/>
        <v>2</v>
      </c>
      <c r="FK273">
        <f t="shared" si="484"/>
        <v>0</v>
      </c>
      <c r="FL273" s="7" t="str">
        <f t="shared" si="456"/>
        <v>-----</v>
      </c>
      <c r="FM273" s="7" t="str">
        <f t="shared" si="457"/>
        <v>-----</v>
      </c>
      <c r="FN273" s="7" t="str">
        <f t="shared" si="458"/>
        <v>-----</v>
      </c>
      <c r="FO273" s="7" t="str">
        <f t="shared" si="459"/>
        <v>-----</v>
      </c>
      <c r="FP273" s="7" t="str">
        <f t="shared" si="460"/>
        <v>-----</v>
      </c>
      <c r="FQ273" s="7" t="str">
        <f t="shared" si="461"/>
        <v>-----</v>
      </c>
      <c r="FR273" s="13" t="str">
        <f>IF(FL273="-----","-----",(D273-Q273)/Q273)</f>
        <v>-----</v>
      </c>
      <c r="FS273" s="13" t="str">
        <f>IF(FM273="-----","-----",(Q273-R273)/R273)</f>
        <v>-----</v>
      </c>
      <c r="FT273" s="13" t="str">
        <f>IF(FN273="-----","-----",(R273-S273)/S273)</f>
        <v>-----</v>
      </c>
      <c r="FU273" s="13" t="str">
        <f>IF(FO273="-----","-----",(S273-T273)/T273)</f>
        <v>-----</v>
      </c>
      <c r="FV273" s="13" t="str">
        <f>IF(FP273="-----","-----",(T273-U273)/U273)</f>
        <v>-----</v>
      </c>
      <c r="FW273" s="13" t="str">
        <f>IF(FQ273="-----","-----",(U273-V273)/V273)</f>
        <v>-----</v>
      </c>
      <c r="FX273" s="7" t="str">
        <f t="shared" si="462"/>
        <v>-----</v>
      </c>
      <c r="FY273" s="7" t="str">
        <f t="shared" si="463"/>
        <v>-----</v>
      </c>
      <c r="FZ273" s="7" t="str">
        <f t="shared" si="464"/>
        <v>-----</v>
      </c>
      <c r="GA273" s="7" t="str">
        <f t="shared" si="465"/>
        <v>-----</v>
      </c>
      <c r="GB273" s="7" t="str">
        <f t="shared" si="466"/>
        <v>-----</v>
      </c>
      <c r="GC273" s="7" t="str">
        <f t="shared" si="467"/>
        <v>-----</v>
      </c>
      <c r="GD273" s="7" t="str">
        <f>IF(AND(BG273&gt;AA273,BG272&gt;AA272,BG271&gt;AA271,BG270&gt;AA270,BG269&gt;AA269,BG268&gt;AA268,BG267&gt;AA267,BG266&gt;AA266,BG265&gt;AA265,BG264&gt;AA264,BG263&gt;AA263,BG262&gt;AA262),"Bullish",IF(AND(BG273&lt;AA273,BG272&lt;AA272,BG271&lt;AA271,BG270&lt;AA270,BG269&lt;AA269,BG268&lt;AA268,BG267&lt;AA267,BG266&lt;AA266,BG265&lt;AA265,BG264&lt;AA264,BG263&lt;AA263,BG262&lt;AA262),"Bearish","-----"))</f>
        <v>Bearish</v>
      </c>
      <c r="GE273">
        <f>(Z273-BG273)/BG273</f>
        <v>1.5457294393818481E-5</v>
      </c>
      <c r="GI273" s="7" t="str">
        <f>IF(Y273&gt;Z273,"Bullish","Bearish")</f>
        <v>Bullish</v>
      </c>
      <c r="GJ273" s="19" t="str">
        <f>IF(AND(D273&gt;Y273,D272&lt;Y272),"TEMA crossover","-----")</f>
        <v>-----</v>
      </c>
      <c r="GK273" s="19" t="str">
        <f>IF(AND(D273&lt;Y273,D272&gt;Y272),"TEMA crossunder","-----")</f>
        <v>-----</v>
      </c>
      <c r="GL273" s="20" t="str">
        <f>IF(GD273="Bearish","YES","-----")</f>
        <v>YES</v>
      </c>
      <c r="GM273" s="20" t="str">
        <f>IF(GH273="Reverse to Bearish","YES","-----")</f>
        <v>-----</v>
      </c>
      <c r="GN273" s="20" t="str">
        <f>IF(AND(GI273="Bullish",GI272="Bullish",GI271="Bullish",GI270="Bullish"),"YES","-----")</f>
        <v>YES</v>
      </c>
      <c r="GO273" s="20" t="str">
        <f>IF(OR(GK273="TEMA crossunder",GK272="TEMA crossunder",GK271="TEMA crossunder",GK270="TEMA crossunder"),"YES","-----")</f>
        <v>-----</v>
      </c>
      <c r="GP273" s="20" t="str">
        <f>IF(GD273="Bullish","YES","-----")</f>
        <v>-----</v>
      </c>
      <c r="GQ273" s="20" t="str">
        <f>IF(GH273="Reverse to Bullish","YES","-----")</f>
        <v>-----</v>
      </c>
      <c r="GR273" s="20" t="str">
        <f>IF(AND(GI273="Bearish",GI272="Bearish",GI271="Bearish",GI270="Bearish"),"YES","-----")</f>
        <v>-----</v>
      </c>
      <c r="GS273" s="20" t="str">
        <f>IF(OR(GJ273="TEMA crossover",GJ272="TEMA crossover",GJ271="TEMA crossover",GJ270="TEMA crossover"),"YES","-----")</f>
        <v>-----</v>
      </c>
      <c r="GT273" s="20" t="str">
        <f t="shared" si="485"/>
        <v>-----</v>
      </c>
      <c r="GU273" s="20" t="str">
        <f t="shared" si="486"/>
        <v>-----</v>
      </c>
      <c r="GV273" s="20" t="str">
        <f t="shared" si="487"/>
        <v>-----</v>
      </c>
      <c r="GW273" s="20" t="str">
        <f t="shared" si="488"/>
        <v>-----</v>
      </c>
      <c r="GX273" s="20" t="str">
        <f t="shared" si="489"/>
        <v>-----</v>
      </c>
      <c r="GY273" s="20" t="str">
        <f t="shared" si="490"/>
        <v>-----</v>
      </c>
      <c r="GZ273" s="7" t="str">
        <f>IF(G273&gt;BH273,"YES","-----")</f>
        <v>-----</v>
      </c>
      <c r="HA273" s="7" t="str">
        <f>IF(F273&lt;BI273,"YES","-----")</f>
        <v>-----</v>
      </c>
      <c r="HB273">
        <f>BH273-BI273</f>
        <v>5.2299999999995634</v>
      </c>
      <c r="HI273">
        <f t="shared" si="468"/>
        <v>-2.0899799999997413</v>
      </c>
      <c r="HJ273">
        <f t="shared" si="469"/>
        <v>3.1400199999998222</v>
      </c>
      <c r="HK273" s="7"/>
      <c r="HL273" s="7"/>
      <c r="HM273" s="7"/>
      <c r="HN273" s="7"/>
      <c r="HO273" s="7"/>
      <c r="HP273" s="7"/>
      <c r="HQ273" s="28">
        <f t="shared" si="492"/>
        <v>1.308060000000296</v>
      </c>
      <c r="HR273" s="28" t="str">
        <f t="shared" si="470"/>
        <v>Bull</v>
      </c>
      <c r="HS273">
        <f t="shared" si="471"/>
        <v>1.308060000000296</v>
      </c>
    </row>
    <row r="274" spans="1:227" x14ac:dyDescent="0.55000000000000004">
      <c r="A274">
        <f>Validation!A273</f>
        <v>1772109900</v>
      </c>
      <c r="B274" t="str">
        <f>Price!B273</f>
        <v>XAUUSD</v>
      </c>
      <c r="C274" t="str">
        <f>Price!C273</f>
        <v>M5</v>
      </c>
      <c r="D274">
        <f>Price!D273</f>
        <v>5181.29</v>
      </c>
      <c r="E274">
        <f>Price!E273</f>
        <v>5187.83</v>
      </c>
      <c r="F274">
        <f>Price!F273</f>
        <v>5187.83</v>
      </c>
      <c r="G274">
        <f>Price!G273</f>
        <v>5181.29</v>
      </c>
      <c r="H274">
        <f>Price!H273</f>
        <v>440</v>
      </c>
      <c r="I274">
        <f>Diagonals!E273</f>
        <v>5195.7700000000004</v>
      </c>
      <c r="J274">
        <f>Diagonals!F273</f>
        <v>0</v>
      </c>
      <c r="K274">
        <f>Diagonals!G273</f>
        <v>0</v>
      </c>
      <c r="L274">
        <f>Diagonals!H273</f>
        <v>5152.13</v>
      </c>
      <c r="M274">
        <f>Diagonals!I273</f>
        <v>0</v>
      </c>
      <c r="N274">
        <f>Diagonals!J273</f>
        <v>0</v>
      </c>
      <c r="O274">
        <f>Diagonals!K273</f>
        <v>5187.83</v>
      </c>
      <c r="P274">
        <f>Diagonals!L273</f>
        <v>0</v>
      </c>
      <c r="Q274">
        <f>Trendlines!E273</f>
        <v>5199.28</v>
      </c>
      <c r="R274">
        <f>Trendlines!F273</f>
        <v>5194.83</v>
      </c>
      <c r="S274">
        <f>Trendlines!G273</f>
        <v>5203.7700000000004</v>
      </c>
      <c r="T274">
        <f>Trendlines!H273</f>
        <v>5167.28</v>
      </c>
      <c r="U274">
        <f>Trendlines!I273</f>
        <v>5177.0200000000004</v>
      </c>
      <c r="V274">
        <f>Trendlines!J273</f>
        <v>5161.63</v>
      </c>
      <c r="W274">
        <f>Trendlines!K273</f>
        <v>5187.83</v>
      </c>
      <c r="X274">
        <f>Trendlines!L273</f>
        <v>0</v>
      </c>
      <c r="Y274">
        <f>Tema_Hrma_Smma!E273</f>
        <v>5185.72</v>
      </c>
      <c r="Z274">
        <f>Tema_Hrma_Smma!F273</f>
        <v>5177.7299999999996</v>
      </c>
      <c r="AA274">
        <f>Tema_Hrma_Smma!G273</f>
        <v>5179.29</v>
      </c>
      <c r="AB274">
        <f>ZScore!H273</f>
        <v>-1</v>
      </c>
      <c r="AC274">
        <f>ZScore!I273</f>
        <v>1.33216</v>
      </c>
      <c r="AD274">
        <f>ZScore!J273</f>
        <v>3</v>
      </c>
      <c r="AE274">
        <f>HA!E273</f>
        <v>5182.51</v>
      </c>
      <c r="AF274">
        <f>HA!F273</f>
        <v>5187.83</v>
      </c>
      <c r="AG274">
        <f>HA!G273</f>
        <v>5181.29</v>
      </c>
      <c r="AH274">
        <f>HA!H273</f>
        <v>5184.5600000000004</v>
      </c>
      <c r="AI274">
        <f>HA!I273</f>
        <v>1</v>
      </c>
      <c r="AJ274">
        <f>HA!J273</f>
        <v>2.0499999999999998</v>
      </c>
      <c r="AK274">
        <f>HA!K273</f>
        <v>-0.28694999999999998</v>
      </c>
      <c r="AL274">
        <f>HA!L273</f>
        <v>9</v>
      </c>
      <c r="AM274">
        <f>KC!E273</f>
        <v>5196.3103600000004</v>
      </c>
      <c r="AN274">
        <f>KC!F273</f>
        <v>5190.8503600000004</v>
      </c>
      <c r="AO274">
        <f>KC!G273</f>
        <v>5185.3903600000003</v>
      </c>
      <c r="AP274">
        <f>KC!H273</f>
        <v>5179.9303600000003</v>
      </c>
      <c r="AQ274">
        <f>KC!I273</f>
        <v>5174.4703600000003</v>
      </c>
      <c r="AR274">
        <f>KC!J273</f>
        <v>5169.1583600000004</v>
      </c>
      <c r="AS274">
        <f>KC!K273</f>
        <v>5163.6983600000003</v>
      </c>
      <c r="AT274">
        <f>KC!L273</f>
        <v>5158.2383600000003</v>
      </c>
      <c r="AU274">
        <f>KC!M273</f>
        <v>5152.7783600000002</v>
      </c>
      <c r="AV274">
        <f>KC!N273</f>
        <v>5147.3183600000002</v>
      </c>
      <c r="AW274">
        <f>SR_Levels!E273</f>
        <v>5178.6000000000004</v>
      </c>
      <c r="AX274">
        <f>SR_Levels!F273</f>
        <v>5161.8900000000003</v>
      </c>
      <c r="AY274">
        <f>SR_Levels!G273</f>
        <v>5135.8500000000004</v>
      </c>
      <c r="AZ274">
        <f>SR_Levels!H273</f>
        <v>0</v>
      </c>
      <c r="BA274">
        <f>SR_Levels!I273</f>
        <v>5193.3500000000004</v>
      </c>
      <c r="BB274">
        <f>SR_Levels!J273</f>
        <v>5205.3100000000004</v>
      </c>
      <c r="BC274">
        <f>SR_Levels!K273</f>
        <v>0</v>
      </c>
      <c r="BD274">
        <f>SR_Levels!L273</f>
        <v>0</v>
      </c>
      <c r="BE274">
        <f>ZigZag!E273</f>
        <v>5187.83</v>
      </c>
      <c r="BF274">
        <f>ZigZag!F273</f>
        <v>0</v>
      </c>
      <c r="BG274">
        <f>ZigZag!G273</f>
        <v>5176.12</v>
      </c>
      <c r="BH274">
        <f>Dual_Tema!E273</f>
        <v>5188.8</v>
      </c>
      <c r="BI274">
        <f>Dual_Tema!F273</f>
        <v>5183</v>
      </c>
      <c r="BJ274">
        <f>Pinbar!E273</f>
        <v>0</v>
      </c>
      <c r="BK274">
        <f>SSA!E273</f>
        <v>5183.1527699999997</v>
      </c>
      <c r="BL274">
        <f>SSA!F273</f>
        <v>5182.8273499999996</v>
      </c>
      <c r="BN274" t="str">
        <f t="shared" si="491"/>
        <v>Red Candle</v>
      </c>
      <c r="BO274" s="34">
        <f t="shared" si="493"/>
        <v>1.7613462795185164E-3</v>
      </c>
      <c r="BP274" s="34">
        <f t="shared" si="495"/>
        <v>1.9124415052016452E-3</v>
      </c>
      <c r="BQ274" s="34">
        <f t="shared" si="436"/>
        <v>1.1109951811791863E-3</v>
      </c>
      <c r="BR274" s="34">
        <f t="shared" si="438"/>
        <v>1.9570039275444984E-3</v>
      </c>
      <c r="BS274" s="35">
        <f t="shared" si="494"/>
        <v>2.9334250453194599E-4</v>
      </c>
      <c r="BT274" s="35">
        <f t="shared" si="496"/>
        <v>1.5923060227596153E-4</v>
      </c>
      <c r="BU274" s="35">
        <f t="shared" si="437"/>
        <v>6.1689596211333964E-5</v>
      </c>
      <c r="BV274" s="35">
        <f t="shared" si="439"/>
        <v>8.1465463549479367E-5</v>
      </c>
      <c r="BW274" s="27">
        <v>96</v>
      </c>
      <c r="BX274">
        <f>F274-G274</f>
        <v>6.5399999999999636</v>
      </c>
      <c r="BY274">
        <f>ABS(F274-D273)</f>
        <v>0.30999999999949068</v>
      </c>
      <c r="BZ274">
        <f>ABS(G274-D273)</f>
        <v>6.2300000000004729</v>
      </c>
      <c r="CA274">
        <f t="shared" si="472"/>
        <v>6.5399999999999636</v>
      </c>
      <c r="CB274">
        <f t="shared" si="497"/>
        <v>5.7414285714286439</v>
      </c>
      <c r="CC274">
        <f t="shared" ref="CC274:CC337" si="500">(CC273*13+CA274)/14</f>
        <v>5.3327461435121313</v>
      </c>
      <c r="CD274">
        <f t="shared" si="498"/>
        <v>0.40868242791651266</v>
      </c>
      <c r="CE274">
        <f t="shared" ref="CE274:CE337" si="501">IF(CD274&gt;=0,1,-1)</f>
        <v>1</v>
      </c>
      <c r="CF274">
        <f t="shared" si="435"/>
        <v>4</v>
      </c>
      <c r="CG274" s="7" t="str">
        <f t="shared" si="499"/>
        <v>-----</v>
      </c>
      <c r="CH274" s="21"/>
      <c r="CI274" s="21"/>
      <c r="CJ274" s="21"/>
      <c r="CK274" s="21"/>
      <c r="CL274" s="21"/>
      <c r="CM274" s="21"/>
      <c r="CZ274" s="7" t="str">
        <f>IF(AND(D274&gt;BH274,D274&gt;E274),"Bullish Trigger","-----")</f>
        <v>-----</v>
      </c>
      <c r="DA274" s="7" t="str">
        <f>IF(AND(D274&lt;BI274,D274&lt;E274),"Bearish Trigger","-----")</f>
        <v>Bearish Trigger</v>
      </c>
      <c r="DB274" s="13" t="str">
        <f>IF(AND(W274=BE274,W274&gt;0,BE274&gt;0),"Important High","------")</f>
        <v>Important High</v>
      </c>
      <c r="DC274" s="13" t="str">
        <f>IF(AND(X274=BF274,X274&gt;0,BF274&gt;0),"Important Low","------")</f>
        <v>------</v>
      </c>
      <c r="DD274" s="7" t="str">
        <f>IF(AND(DB274="Important High",DC274="-----",BJ274=1),"Imp High Rej","-----")</f>
        <v>-----</v>
      </c>
      <c r="DE274" s="7" t="str">
        <f>IF(AND(DB274="-----",DC274="Important Low",BJ274=1),"Imp Low Rej","-----")</f>
        <v>-----</v>
      </c>
      <c r="DF274" s="7" t="str">
        <f>IF(Y274&gt;AM274,"Overbought",IF(Y274&gt;AO274,"Bullish Momentum",IF(Y274&gt;AQ274,"Flat Momentum","-----")))</f>
        <v>Bullish Momentum</v>
      </c>
      <c r="DG274" s="7" t="str">
        <f>IF(Y274&lt;AV274,"Oversold",IF(Y274&lt;AT274,"Bearish Momentum",IF(Y274&lt;AR274,"Flat Momentum","-----")))</f>
        <v>-----</v>
      </c>
      <c r="DH274" s="7" t="str">
        <f>IF(AND(DF274="Overbought",AD274=2),"Culminated Thrust","-----")</f>
        <v>-----</v>
      </c>
      <c r="DI274" s="7" t="str">
        <f>IF(AND(DG274="Oversold",AD274=5),"Culminated Thrust","-----")</f>
        <v>-----</v>
      </c>
      <c r="DJ274" s="14">
        <f>(Q274-$D274)/$D274</f>
        <v>3.4721082973544776E-3</v>
      </c>
      <c r="DK274" s="14">
        <f>(R274-$D274)/$D274</f>
        <v>2.6132488241345231E-3</v>
      </c>
      <c r="DL274" s="14">
        <f>(S274-$D274)/$D274</f>
        <v>4.3386878557271401E-3</v>
      </c>
      <c r="DM274" s="14">
        <f>(T274-$D274)/$D274</f>
        <v>-2.7039598246769085E-3</v>
      </c>
      <c r="DN274" s="14">
        <f>(U274-$D274)/$D274</f>
        <v>-8.2411909003347178E-4</v>
      </c>
      <c r="DO274" s="14">
        <f>(V274-$D274)/$D274</f>
        <v>-3.7944218524730046E-3</v>
      </c>
      <c r="DP274" s="14">
        <f t="shared" si="440"/>
        <v>4.3386878557271401E-3</v>
      </c>
      <c r="DQ274" s="14">
        <f t="shared" si="441"/>
        <v>3.4721082973544776E-3</v>
      </c>
      <c r="DR274" s="14">
        <f t="shared" si="442"/>
        <v>2.6132488241345231E-3</v>
      </c>
      <c r="DS274" s="14">
        <f t="shared" si="443"/>
        <v>-8.2411909003347178E-4</v>
      </c>
      <c r="DT274" s="14">
        <f t="shared" si="444"/>
        <v>-2.7039598246769085E-3</v>
      </c>
      <c r="DU274" s="14">
        <f t="shared" si="445"/>
        <v>-3.7944218524730046E-3</v>
      </c>
      <c r="DV274" t="str">
        <f>IF($D274&gt;Q274,"SUP","RES")</f>
        <v>RES</v>
      </c>
      <c r="DW274" t="str">
        <f>IF($D274&gt;R274,"SUP","RES")</f>
        <v>RES</v>
      </c>
      <c r="DX274" t="str">
        <f>IF($D274&gt;S274,"SUP","RES")</f>
        <v>RES</v>
      </c>
      <c r="DY274" t="str">
        <f>IF($D274&gt;T274,"SUP","RES")</f>
        <v>SUP</v>
      </c>
      <c r="DZ274" t="str">
        <f>IF($D274&gt;U274,"SUP","RES")</f>
        <v>SUP</v>
      </c>
      <c r="EA274" t="str">
        <f>IF($D274&gt;V274,"SUP","RES")</f>
        <v>SUP</v>
      </c>
      <c r="EB274" s="7">
        <f t="shared" si="446"/>
        <v>3</v>
      </c>
      <c r="EC274" s="7">
        <f t="shared" si="447"/>
        <v>3</v>
      </c>
      <c r="ED274" s="13" t="str">
        <f t="shared" si="448"/>
        <v>-----</v>
      </c>
      <c r="EE274" s="13" t="str">
        <f t="shared" si="449"/>
        <v>-----</v>
      </c>
      <c r="EF274" s="7">
        <f>IF(OR(ED274="All Sup",EE274="All Res"),"na",((D274-MIN(Q274:V274))/(MAX(Q274:V274)-MIN(Q274:V274))))</f>
        <v>0.46654010441385146</v>
      </c>
      <c r="EG274">
        <v>1.4999999999999999E-4</v>
      </c>
      <c r="EH274">
        <f>Q274*(1+$EG274)</f>
        <v>5200.0598920000002</v>
      </c>
      <c r="EI274">
        <f>Q274*(1-$EG274)</f>
        <v>5198.5001080000002</v>
      </c>
      <c r="EJ274">
        <f>R274*(1+$EG274)</f>
        <v>5195.6092245</v>
      </c>
      <c r="EK274">
        <f>R274*(1-$EG274)</f>
        <v>5194.0507754999999</v>
      </c>
      <c r="EL274">
        <f>S274*(1+$EG274)</f>
        <v>5204.5505655000006</v>
      </c>
      <c r="EM274">
        <f>S274*(1-$EG274)</f>
        <v>5202.9894345000002</v>
      </c>
      <c r="EN274">
        <f>T274*(1+$EG274)</f>
        <v>5168.0550920000005</v>
      </c>
      <c r="EO274">
        <f>T274*(1-$EG274)</f>
        <v>5166.5049079999999</v>
      </c>
      <c r="EP274">
        <f>U274*(1+$EG274)</f>
        <v>5177.796553000001</v>
      </c>
      <c r="EQ274">
        <f>U274*(1-$EG274)</f>
        <v>5176.2434470000007</v>
      </c>
      <c r="ER274">
        <f>V274*(1+$EG274)</f>
        <v>5162.4042445000005</v>
      </c>
      <c r="ES274">
        <f>V274*(1-$EG274)</f>
        <v>5160.8557554999998</v>
      </c>
      <c r="ET274" s="7" t="str">
        <f t="shared" si="450"/>
        <v>-----</v>
      </c>
      <c r="EU274" s="7" t="str">
        <f t="shared" si="451"/>
        <v>-----</v>
      </c>
      <c r="EV274" s="7" t="str">
        <f t="shared" si="452"/>
        <v>-----</v>
      </c>
      <c r="EW274" s="7" t="str">
        <f t="shared" si="453"/>
        <v>-----</v>
      </c>
      <c r="EX274" s="7" t="str">
        <f t="shared" si="454"/>
        <v>-----</v>
      </c>
      <c r="EY274" s="7" t="str">
        <f t="shared" si="455"/>
        <v>-----</v>
      </c>
      <c r="EZ274">
        <f t="shared" si="473"/>
        <v>79</v>
      </c>
      <c r="FA274">
        <f t="shared" si="474"/>
        <v>72</v>
      </c>
      <c r="FB274">
        <f t="shared" si="475"/>
        <v>272</v>
      </c>
      <c r="FC274">
        <f t="shared" si="476"/>
        <v>8</v>
      </c>
      <c r="FD274">
        <f t="shared" si="477"/>
        <v>4</v>
      </c>
      <c r="FE274">
        <f t="shared" si="478"/>
        <v>272</v>
      </c>
      <c r="FF274">
        <f t="shared" si="479"/>
        <v>7</v>
      </c>
      <c r="FG274">
        <f t="shared" si="480"/>
        <v>11</v>
      </c>
      <c r="FH274">
        <f t="shared" si="481"/>
        <v>0</v>
      </c>
      <c r="FI274">
        <f t="shared" si="482"/>
        <v>2</v>
      </c>
      <c r="FJ274">
        <f t="shared" si="483"/>
        <v>2</v>
      </c>
      <c r="FK274">
        <f t="shared" si="484"/>
        <v>0</v>
      </c>
      <c r="FL274" s="7" t="str">
        <f t="shared" si="456"/>
        <v>-----</v>
      </c>
      <c r="FM274" s="7" t="str">
        <f t="shared" si="457"/>
        <v>-----</v>
      </c>
      <c r="FN274" s="7" t="str">
        <f t="shared" si="458"/>
        <v>-----</v>
      </c>
      <c r="FO274" s="7" t="str">
        <f t="shared" si="459"/>
        <v>-----</v>
      </c>
      <c r="FP274" s="7" t="str">
        <f t="shared" si="460"/>
        <v>-----</v>
      </c>
      <c r="FQ274" s="7" t="str">
        <f t="shared" si="461"/>
        <v>-----</v>
      </c>
      <c r="FR274" s="13" t="str">
        <f>IF(FL274="-----","-----",(D274-Q274)/Q274)</f>
        <v>-----</v>
      </c>
      <c r="FS274" s="13" t="str">
        <f>IF(FM274="-----","-----",(Q274-R274)/R274)</f>
        <v>-----</v>
      </c>
      <c r="FT274" s="13" t="str">
        <f>IF(FN274="-----","-----",(R274-S274)/S274)</f>
        <v>-----</v>
      </c>
      <c r="FU274" s="13" t="str">
        <f>IF(FO274="-----","-----",(S274-T274)/T274)</f>
        <v>-----</v>
      </c>
      <c r="FV274" s="13" t="str">
        <f>IF(FP274="-----","-----",(T274-U274)/U274)</f>
        <v>-----</v>
      </c>
      <c r="FW274" s="13" t="str">
        <f>IF(FQ274="-----","-----",(U274-V274)/V274)</f>
        <v>-----</v>
      </c>
      <c r="FX274" s="7" t="str">
        <f t="shared" si="462"/>
        <v>-----</v>
      </c>
      <c r="FY274" s="7" t="str">
        <f t="shared" si="463"/>
        <v>-----</v>
      </c>
      <c r="FZ274" s="7" t="str">
        <f t="shared" si="464"/>
        <v>-----</v>
      </c>
      <c r="GA274" s="7" t="str">
        <f t="shared" si="465"/>
        <v>-----</v>
      </c>
      <c r="GB274" s="7" t="str">
        <f t="shared" si="466"/>
        <v>-----</v>
      </c>
      <c r="GC274" s="7" t="str">
        <f t="shared" si="467"/>
        <v>-----</v>
      </c>
      <c r="GD274" s="7" t="str">
        <f>IF(AND(BG274&gt;AA274,BG273&gt;AA273,BG272&gt;AA272,BG271&gt;AA271,BG270&gt;AA270,BG269&gt;AA269,BG268&gt;AA268,BG267&gt;AA267,BG266&gt;AA266,BG265&gt;AA265,BG264&gt;AA264,BG263&gt;AA263),"Bullish",IF(AND(BG274&lt;AA274,BG273&lt;AA273,BG272&lt;AA272,BG271&lt;AA271,BG270&lt;AA270,BG269&lt;AA269,BG268&lt;AA268,BG267&lt;AA267,BG266&lt;AA266,BG265&lt;AA265,BG264&lt;AA264,BG263&lt;AA263),"Bearish","-----"))</f>
        <v>Bearish</v>
      </c>
      <c r="GE274">
        <f>(Z274-BG274)/BG274</f>
        <v>3.1104379342049114E-4</v>
      </c>
      <c r="GI274" s="7" t="str">
        <f>IF(Y274&gt;Z274,"Bullish","Bearish")</f>
        <v>Bullish</v>
      </c>
      <c r="GJ274" s="19" t="str">
        <f>IF(AND(D274&gt;Y274,D273&lt;Y273),"TEMA crossover","-----")</f>
        <v>-----</v>
      </c>
      <c r="GK274" s="19" t="str">
        <f>IF(AND(D274&lt;Y274,D273&gt;Y273),"TEMA crossunder","-----")</f>
        <v>TEMA crossunder</v>
      </c>
      <c r="GL274" s="20" t="str">
        <f>IF(GD274="Bearish","YES","-----")</f>
        <v>YES</v>
      </c>
      <c r="GM274" s="20" t="str">
        <f>IF(GH274="Reverse to Bearish","YES","-----")</f>
        <v>-----</v>
      </c>
      <c r="GN274" s="20" t="str">
        <f>IF(AND(GI274="Bullish",GI273="Bullish",GI272="Bullish",GI271="Bullish"),"YES","-----")</f>
        <v>YES</v>
      </c>
      <c r="GO274" s="20" t="str">
        <f>IF(OR(GK274="TEMA crossunder",GK273="TEMA crossunder",GK272="TEMA crossunder",GK271="TEMA crossunder"),"YES","-----")</f>
        <v>YES</v>
      </c>
      <c r="GP274" s="20" t="str">
        <f>IF(GD274="Bullish","YES","-----")</f>
        <v>-----</v>
      </c>
      <c r="GQ274" s="20" t="str">
        <f>IF(GH274="Reverse to Bullish","YES","-----")</f>
        <v>-----</v>
      </c>
      <c r="GR274" s="20" t="str">
        <f>IF(AND(GI274="Bearish",GI273="Bearish",GI272="Bearish",GI271="Bearish"),"YES","-----")</f>
        <v>-----</v>
      </c>
      <c r="GS274" s="20" t="str">
        <f>IF(OR(GJ274="TEMA crossover",GJ273="TEMA crossover",GJ272="TEMA crossover",GJ271="TEMA crossover"),"YES","-----")</f>
        <v>-----</v>
      </c>
      <c r="GT274" s="20" t="str">
        <f t="shared" si="485"/>
        <v>-----</v>
      </c>
      <c r="GU274" s="20" t="str">
        <f t="shared" si="486"/>
        <v>-----</v>
      </c>
      <c r="GV274" s="20" t="str">
        <f t="shared" si="487"/>
        <v>-----</v>
      </c>
      <c r="GW274" s="20" t="str">
        <f t="shared" si="488"/>
        <v>-----</v>
      </c>
      <c r="GX274" s="20" t="str">
        <f t="shared" si="489"/>
        <v>-----</v>
      </c>
      <c r="GY274" s="20" t="str">
        <f t="shared" si="490"/>
        <v>-----</v>
      </c>
      <c r="GZ274" s="7" t="str">
        <f>IF(G274&gt;BH274,"YES","-----")</f>
        <v>-----</v>
      </c>
      <c r="HA274" s="7" t="str">
        <f>IF(F274&lt;BI274,"YES","-----")</f>
        <v>-----</v>
      </c>
      <c r="HB274">
        <f>BH274-BI274</f>
        <v>5.8000000000001819</v>
      </c>
      <c r="HI274">
        <f t="shared" si="468"/>
        <v>-0.15276999999969121</v>
      </c>
      <c r="HJ274">
        <f t="shared" si="469"/>
        <v>5.6472300000004907</v>
      </c>
      <c r="HK274" s="7"/>
      <c r="HL274" s="7"/>
      <c r="HM274" s="7"/>
      <c r="HN274" s="7"/>
      <c r="HO274" s="7"/>
      <c r="HP274" s="7"/>
      <c r="HQ274" s="28">
        <f t="shared" si="492"/>
        <v>0.32542000000012195</v>
      </c>
      <c r="HR274" s="28" t="str">
        <f t="shared" si="470"/>
        <v>Bull</v>
      </c>
      <c r="HS274">
        <f t="shared" si="471"/>
        <v>0.32542000000012195</v>
      </c>
    </row>
    <row r="275" spans="1:227" x14ac:dyDescent="0.55000000000000004">
      <c r="A275">
        <f>Validation!A274</f>
        <v>1772110200</v>
      </c>
      <c r="B275" t="str">
        <f>Price!B274</f>
        <v>XAUUSD</v>
      </c>
      <c r="C275" t="str">
        <f>Price!C274</f>
        <v>M5</v>
      </c>
      <c r="D275">
        <f>Price!D274</f>
        <v>5181.25</v>
      </c>
      <c r="E275">
        <f>Price!E274</f>
        <v>5181.3100000000004</v>
      </c>
      <c r="F275">
        <f>Price!F274</f>
        <v>5181.96</v>
      </c>
      <c r="G275">
        <f>Price!G274</f>
        <v>5179.54</v>
      </c>
      <c r="H275">
        <f>Price!H274</f>
        <v>388</v>
      </c>
      <c r="I275">
        <f>Diagonals!E274</f>
        <v>5195.9399999999996</v>
      </c>
      <c r="J275">
        <f>Diagonals!F274</f>
        <v>0</v>
      </c>
      <c r="K275">
        <f>Diagonals!G274</f>
        <v>0</v>
      </c>
      <c r="L275">
        <f>Diagonals!H274</f>
        <v>5151.8</v>
      </c>
      <c r="M275">
        <f>Diagonals!I274</f>
        <v>0</v>
      </c>
      <c r="N275">
        <f>Diagonals!J274</f>
        <v>0</v>
      </c>
      <c r="O275">
        <f>Diagonals!K274</f>
        <v>0</v>
      </c>
      <c r="P275">
        <f>Diagonals!L274</f>
        <v>0</v>
      </c>
      <c r="Q275">
        <f>Trendlines!E274</f>
        <v>5199.28</v>
      </c>
      <c r="R275">
        <f>Trendlines!F274</f>
        <v>5194.8</v>
      </c>
      <c r="S275">
        <f>Trendlines!G274</f>
        <v>5203.75</v>
      </c>
      <c r="T275">
        <f>Trendlines!H274</f>
        <v>5167.3599999999997</v>
      </c>
      <c r="U275">
        <f>Trendlines!I274</f>
        <v>5177.04</v>
      </c>
      <c r="V275">
        <f>Trendlines!J274</f>
        <v>5161.67</v>
      </c>
      <c r="W275">
        <f>Trendlines!K274</f>
        <v>0</v>
      </c>
      <c r="X275">
        <f>Trendlines!L274</f>
        <v>0</v>
      </c>
      <c r="Y275">
        <f>Tema_Hrma_Smma!E274</f>
        <v>5184.71</v>
      </c>
      <c r="Z275">
        <f>Tema_Hrma_Smma!F274</f>
        <v>5179.18</v>
      </c>
      <c r="AA275">
        <f>Tema_Hrma_Smma!G274</f>
        <v>5179.37</v>
      </c>
      <c r="AB275">
        <f>ZScore!H274</f>
        <v>-1</v>
      </c>
      <c r="AC275">
        <f>ZScore!I274</f>
        <v>1.0484800000000001</v>
      </c>
      <c r="AD275">
        <f>ZScore!J274</f>
        <v>3</v>
      </c>
      <c r="AE275">
        <f>HA!E274</f>
        <v>5183.53</v>
      </c>
      <c r="AF275">
        <f>HA!F274</f>
        <v>5183.53</v>
      </c>
      <c r="AG275">
        <f>HA!G274</f>
        <v>5179.54</v>
      </c>
      <c r="AH275">
        <f>HA!H274</f>
        <v>5181.0200000000004</v>
      </c>
      <c r="AI275">
        <f>HA!I274</f>
        <v>-1</v>
      </c>
      <c r="AJ275">
        <f>HA!J274</f>
        <v>2.52</v>
      </c>
      <c r="AK275">
        <f>HA!K274</f>
        <v>-0.10262</v>
      </c>
      <c r="AL275">
        <f>HA!L274</f>
        <v>-1</v>
      </c>
      <c r="AM275">
        <f>KC!E274</f>
        <v>5196.7672700000003</v>
      </c>
      <c r="AN275">
        <f>KC!F274</f>
        <v>5191.3510999999999</v>
      </c>
      <c r="AO275">
        <f>KC!G274</f>
        <v>5185.9349300000003</v>
      </c>
      <c r="AP275">
        <f>KC!H274</f>
        <v>5180.5187599999999</v>
      </c>
      <c r="AQ275">
        <f>KC!I274</f>
        <v>5175.1025799999998</v>
      </c>
      <c r="AR275">
        <f>KC!J274</f>
        <v>5169.8253599999998</v>
      </c>
      <c r="AS275">
        <f>KC!K274</f>
        <v>5164.4091799999997</v>
      </c>
      <c r="AT275">
        <f>KC!L274</f>
        <v>5158.9930100000001</v>
      </c>
      <c r="AU275">
        <f>KC!M274</f>
        <v>5153.5768399999997</v>
      </c>
      <c r="AV275">
        <f>KC!N274</f>
        <v>5148.1606599999996</v>
      </c>
      <c r="AW275">
        <f>SR_Levels!E274</f>
        <v>5178.6000000000004</v>
      </c>
      <c r="AX275">
        <f>SR_Levels!F274</f>
        <v>5161.8900000000003</v>
      </c>
      <c r="AY275">
        <f>SR_Levels!G274</f>
        <v>5135.8500000000004</v>
      </c>
      <c r="AZ275">
        <f>SR_Levels!H274</f>
        <v>0</v>
      </c>
      <c r="BA275">
        <f>SR_Levels!I274</f>
        <v>5193.3500000000004</v>
      </c>
      <c r="BB275">
        <f>SR_Levels!J274</f>
        <v>5205.3100000000004</v>
      </c>
      <c r="BC275">
        <f>SR_Levels!K274</f>
        <v>0</v>
      </c>
      <c r="BD275">
        <f>SR_Levels!L274</f>
        <v>0</v>
      </c>
      <c r="BE275">
        <f>ZigZag!E274</f>
        <v>0</v>
      </c>
      <c r="BF275">
        <f>ZigZag!F274</f>
        <v>0</v>
      </c>
      <c r="BG275">
        <f>ZigZag!G274</f>
        <v>5176.46</v>
      </c>
      <c r="BH275">
        <f>Dual_Tema!E274</f>
        <v>5186.88</v>
      </c>
      <c r="BI275">
        <f>Dual_Tema!F274</f>
        <v>5182.71</v>
      </c>
      <c r="BJ275">
        <f>Pinbar!E274</f>
        <v>0</v>
      </c>
      <c r="BK275">
        <f>SSA!E274</f>
        <v>5181.7470700000003</v>
      </c>
      <c r="BL275">
        <f>SSA!F274</f>
        <v>5182.2872100000004</v>
      </c>
      <c r="BN275" t="str">
        <f t="shared" si="491"/>
        <v>Red Candle</v>
      </c>
      <c r="BO275" s="34">
        <f t="shared" si="493"/>
        <v>9.137412779240961E-4</v>
      </c>
      <c r="BP275" s="34">
        <f t="shared" si="495"/>
        <v>3.4356474568655315E-3</v>
      </c>
      <c r="BQ275" s="34">
        <f t="shared" si="436"/>
        <v>1.8465881624998293E-3</v>
      </c>
      <c r="BR275" s="34">
        <f t="shared" si="438"/>
        <v>1.4786608937682466E-3</v>
      </c>
      <c r="BS275" s="35">
        <f t="shared" si="494"/>
        <v>1.5223226457039551E-4</v>
      </c>
      <c r="BT275" s="35">
        <f t="shared" si="496"/>
        <v>2.8585410709758285E-4</v>
      </c>
      <c r="BU275" s="35">
        <f t="shared" si="437"/>
        <v>1.0249888123814443E-4</v>
      </c>
      <c r="BV275" s="35">
        <f t="shared" si="439"/>
        <v>6.1567259820094478E-5</v>
      </c>
      <c r="BW275" s="27">
        <v>96</v>
      </c>
      <c r="BX275">
        <f>F275-G275</f>
        <v>2.4200000000000728</v>
      </c>
      <c r="BY275">
        <f>ABS(F275-D274)</f>
        <v>0.67000000000007276</v>
      </c>
      <c r="BZ275">
        <f>ABS(G275-D274)</f>
        <v>1.75</v>
      </c>
      <c r="CA275">
        <f t="shared" si="472"/>
        <v>2.4200000000000728</v>
      </c>
      <c r="CB275">
        <f t="shared" si="497"/>
        <v>5.7728571428571867</v>
      </c>
      <c r="CC275">
        <f t="shared" si="500"/>
        <v>5.1246928475469842</v>
      </c>
      <c r="CD275">
        <f t="shared" si="498"/>
        <v>0.64816429531020248</v>
      </c>
      <c r="CE275">
        <f t="shared" si="501"/>
        <v>1</v>
      </c>
      <c r="CF275">
        <f t="shared" si="435"/>
        <v>5</v>
      </c>
      <c r="CG275" s="7" t="str">
        <f t="shared" si="499"/>
        <v>-----</v>
      </c>
      <c r="CH275" s="21"/>
      <c r="CI275" s="21"/>
      <c r="CJ275" s="21"/>
      <c r="CK275" s="21"/>
      <c r="CL275" s="21"/>
      <c r="CM275" s="21"/>
      <c r="CZ275" s="7" t="str">
        <f>IF(AND(D275&gt;BH275,D275&gt;E275),"Bullish Trigger","-----")</f>
        <v>-----</v>
      </c>
      <c r="DA275" s="7" t="str">
        <f>IF(AND(D275&lt;BI275,D275&lt;E275),"Bearish Trigger","-----")</f>
        <v>Bearish Trigger</v>
      </c>
      <c r="DB275" s="13" t="str">
        <f>IF(AND(W275=BE275,W275&gt;0,BE275&gt;0),"Important High","------")</f>
        <v>------</v>
      </c>
      <c r="DC275" s="13" t="str">
        <f>IF(AND(X275=BF275,X275&gt;0,BF275&gt;0),"Important Low","------")</f>
        <v>------</v>
      </c>
      <c r="DD275" s="7" t="str">
        <f>IF(AND(DB275="Important High",DC275="-----",BJ275=1),"Imp High Rej","-----")</f>
        <v>-----</v>
      </c>
      <c r="DE275" s="7" t="str">
        <f>IF(AND(DB275="-----",DC275="Important Low",BJ275=1),"Imp Low Rej","-----")</f>
        <v>-----</v>
      </c>
      <c r="DF275" s="7" t="str">
        <f>IF(Y275&gt;AM275,"Overbought",IF(Y275&gt;AO275,"Bullish Momentum",IF(Y275&gt;AQ275,"Flat Momentum","-----")))</f>
        <v>Flat Momentum</v>
      </c>
      <c r="DG275" s="7" t="str">
        <f>IF(Y275&lt;AV275,"Oversold",IF(Y275&lt;AT275,"Bearish Momentum",IF(Y275&lt;AR275,"Flat Momentum","-----")))</f>
        <v>-----</v>
      </c>
      <c r="DH275" s="7" t="str">
        <f>IF(AND(DF275="Overbought",AD275=2),"Culminated Thrust","-----")</f>
        <v>-----</v>
      </c>
      <c r="DI275" s="7" t="str">
        <f>IF(AND(DG275="Oversold",AD275=5),"Culminated Thrust","-----")</f>
        <v>-----</v>
      </c>
      <c r="DJ275" s="14">
        <f>(Q275-$D275)/$D275</f>
        <v>3.4798552472858377E-3</v>
      </c>
      <c r="DK275" s="14">
        <f>(R275-$D275)/$D275</f>
        <v>2.6151990349819409E-3</v>
      </c>
      <c r="DL275" s="14">
        <f>(S275-$D275)/$D275</f>
        <v>4.3425814234016886E-3</v>
      </c>
      <c r="DM275" s="14">
        <f>(T275-$D275)/$D275</f>
        <v>-2.6808202653800391E-3</v>
      </c>
      <c r="DN275" s="14">
        <f>(U275-$D275)/$D275</f>
        <v>-8.1254523522316746E-4</v>
      </c>
      <c r="DO275" s="14">
        <f>(V275-$D275)/$D275</f>
        <v>-3.7790108564535446E-3</v>
      </c>
      <c r="DP275" s="14">
        <f t="shared" si="440"/>
        <v>4.3425814234016886E-3</v>
      </c>
      <c r="DQ275" s="14">
        <f t="shared" si="441"/>
        <v>3.4798552472858377E-3</v>
      </c>
      <c r="DR275" s="14">
        <f t="shared" si="442"/>
        <v>2.6151990349819409E-3</v>
      </c>
      <c r="DS275" s="14">
        <f t="shared" si="443"/>
        <v>-8.1254523522316746E-4</v>
      </c>
      <c r="DT275" s="14">
        <f t="shared" si="444"/>
        <v>-2.6808202653800391E-3</v>
      </c>
      <c r="DU275" s="14">
        <f t="shared" si="445"/>
        <v>-3.7790108564535446E-3</v>
      </c>
      <c r="DV275" t="str">
        <f>IF($D275&gt;Q275,"SUP","RES")</f>
        <v>RES</v>
      </c>
      <c r="DW275" t="str">
        <f>IF($D275&gt;R275,"SUP","RES")</f>
        <v>RES</v>
      </c>
      <c r="DX275" t="str">
        <f>IF($D275&gt;S275,"SUP","RES")</f>
        <v>RES</v>
      </c>
      <c r="DY275" t="str">
        <f>IF($D275&gt;T275,"SUP","RES")</f>
        <v>SUP</v>
      </c>
      <c r="DZ275" t="str">
        <f>IF($D275&gt;U275,"SUP","RES")</f>
        <v>SUP</v>
      </c>
      <c r="EA275" t="str">
        <f>IF($D275&gt;V275,"SUP","RES")</f>
        <v>SUP</v>
      </c>
      <c r="EB275" s="7">
        <f t="shared" si="446"/>
        <v>3</v>
      </c>
      <c r="EC275" s="7">
        <f t="shared" si="447"/>
        <v>3</v>
      </c>
      <c r="ED275" s="13" t="str">
        <f t="shared" si="448"/>
        <v>-----</v>
      </c>
      <c r="EE275" s="13" t="str">
        <f t="shared" si="449"/>
        <v>-----</v>
      </c>
      <c r="EF275" s="7">
        <f>IF(OR(ED275="All Sup",EE275="All Res"),"na",((D275-MIN(Q275:V275))/(MAX(Q275:V275)-MIN(Q275:V275))))</f>
        <v>0.46530418250950478</v>
      </c>
      <c r="EG275">
        <v>1.4999999999999999E-4</v>
      </c>
      <c r="EH275">
        <f>Q275*(1+$EG275)</f>
        <v>5200.0598920000002</v>
      </c>
      <c r="EI275">
        <f>Q275*(1-$EG275)</f>
        <v>5198.5001080000002</v>
      </c>
      <c r="EJ275">
        <f>R275*(1+$EG275)</f>
        <v>5195.5792200000005</v>
      </c>
      <c r="EK275">
        <f>R275*(1-$EG275)</f>
        <v>5194.0207799999998</v>
      </c>
      <c r="EL275">
        <f>S275*(1+$EG275)</f>
        <v>5204.5305625000001</v>
      </c>
      <c r="EM275">
        <f>S275*(1-$EG275)</f>
        <v>5202.9694374999999</v>
      </c>
      <c r="EN275">
        <f>T275*(1+$EG275)</f>
        <v>5168.135104</v>
      </c>
      <c r="EO275">
        <f>T275*(1-$EG275)</f>
        <v>5166.5848959999994</v>
      </c>
      <c r="EP275">
        <f>U275*(1+$EG275)</f>
        <v>5177.8165560000007</v>
      </c>
      <c r="EQ275">
        <f>U275*(1-$EG275)</f>
        <v>5176.2634440000002</v>
      </c>
      <c r="ER275">
        <f>V275*(1+$EG275)</f>
        <v>5162.4442505000006</v>
      </c>
      <c r="ES275">
        <f>V275*(1-$EG275)</f>
        <v>5160.8957495000004</v>
      </c>
      <c r="ET275" s="7" t="str">
        <f t="shared" si="450"/>
        <v>-----</v>
      </c>
      <c r="EU275" s="7" t="str">
        <f t="shared" si="451"/>
        <v>-----</v>
      </c>
      <c r="EV275" s="7" t="str">
        <f t="shared" si="452"/>
        <v>-----</v>
      </c>
      <c r="EW275" s="7" t="str">
        <f t="shared" si="453"/>
        <v>-----</v>
      </c>
      <c r="EX275" s="7" t="str">
        <f t="shared" si="454"/>
        <v>-----</v>
      </c>
      <c r="EY275" s="7" t="str">
        <f t="shared" si="455"/>
        <v>-----</v>
      </c>
      <c r="EZ275">
        <f t="shared" si="473"/>
        <v>80</v>
      </c>
      <c r="FA275">
        <f t="shared" si="474"/>
        <v>73</v>
      </c>
      <c r="FB275">
        <f t="shared" si="475"/>
        <v>273</v>
      </c>
      <c r="FC275">
        <f t="shared" si="476"/>
        <v>9</v>
      </c>
      <c r="FD275">
        <f t="shared" si="477"/>
        <v>5</v>
      </c>
      <c r="FE275">
        <f t="shared" si="478"/>
        <v>273</v>
      </c>
      <c r="FF275">
        <f t="shared" si="479"/>
        <v>7</v>
      </c>
      <c r="FG275">
        <f t="shared" si="480"/>
        <v>11</v>
      </c>
      <c r="FH275">
        <f t="shared" si="481"/>
        <v>0</v>
      </c>
      <c r="FI275">
        <f t="shared" si="482"/>
        <v>2</v>
      </c>
      <c r="FJ275">
        <f t="shared" si="483"/>
        <v>2</v>
      </c>
      <c r="FK275">
        <f t="shared" si="484"/>
        <v>0</v>
      </c>
      <c r="FL275" s="7" t="str">
        <f t="shared" si="456"/>
        <v>-----</v>
      </c>
      <c r="FM275" s="7" t="str">
        <f t="shared" si="457"/>
        <v>-----</v>
      </c>
      <c r="FN275" s="7" t="str">
        <f t="shared" si="458"/>
        <v>-----</v>
      </c>
      <c r="FO275" s="7" t="str">
        <f t="shared" si="459"/>
        <v>-----</v>
      </c>
      <c r="FP275" s="7" t="str">
        <f t="shared" si="460"/>
        <v>-----</v>
      </c>
      <c r="FQ275" s="7" t="str">
        <f t="shared" si="461"/>
        <v>-----</v>
      </c>
      <c r="FR275" s="13" t="str">
        <f>IF(FL275="-----","-----",(D275-Q275)/Q275)</f>
        <v>-----</v>
      </c>
      <c r="FS275" s="13" t="str">
        <f>IF(FM275="-----","-----",(Q275-R275)/R275)</f>
        <v>-----</v>
      </c>
      <c r="FT275" s="13" t="str">
        <f>IF(FN275="-----","-----",(R275-S275)/S275)</f>
        <v>-----</v>
      </c>
      <c r="FU275" s="13" t="str">
        <f>IF(FO275="-----","-----",(S275-T275)/T275)</f>
        <v>-----</v>
      </c>
      <c r="FV275" s="13" t="str">
        <f>IF(FP275="-----","-----",(T275-U275)/U275)</f>
        <v>-----</v>
      </c>
      <c r="FW275" s="13" t="str">
        <f>IF(FQ275="-----","-----",(U275-V275)/V275)</f>
        <v>-----</v>
      </c>
      <c r="FX275" s="7" t="str">
        <f t="shared" si="462"/>
        <v>-----</v>
      </c>
      <c r="FY275" s="7" t="str">
        <f t="shared" si="463"/>
        <v>-----</v>
      </c>
      <c r="FZ275" s="7" t="str">
        <f t="shared" si="464"/>
        <v>-----</v>
      </c>
      <c r="GA275" s="7" t="str">
        <f t="shared" si="465"/>
        <v>-----</v>
      </c>
      <c r="GB275" s="7" t="str">
        <f t="shared" si="466"/>
        <v>-----</v>
      </c>
      <c r="GC275" s="7" t="str">
        <f t="shared" si="467"/>
        <v>-----</v>
      </c>
      <c r="GD275" s="7" t="str">
        <f>IF(AND(BG275&gt;AA275,BG274&gt;AA274,BG273&gt;AA273,BG272&gt;AA272,BG271&gt;AA271,BG270&gt;AA270,BG269&gt;AA269,BG268&gt;AA268,BG267&gt;AA267,BG266&gt;AA266,BG265&gt;AA265,BG264&gt;AA264),"Bullish",IF(AND(BG275&lt;AA275,BG274&lt;AA274,BG273&lt;AA273,BG272&lt;AA272,BG271&lt;AA271,BG270&lt;AA270,BG269&lt;AA269,BG268&lt;AA268,BG267&lt;AA267,BG266&lt;AA266,BG265&lt;AA265,BG264&lt;AA264),"Bearish","-----"))</f>
        <v>Bearish</v>
      </c>
      <c r="GE275">
        <f>(Z275-BG275)/BG275</f>
        <v>5.2545562025018149E-4</v>
      </c>
      <c r="GI275" s="7" t="str">
        <f>IF(Y275&gt;Z275,"Bullish","Bearish")</f>
        <v>Bullish</v>
      </c>
      <c r="GJ275" s="19" t="str">
        <f>IF(AND(D275&gt;Y275,D274&lt;Y274),"TEMA crossover","-----")</f>
        <v>-----</v>
      </c>
      <c r="GK275" s="19" t="str">
        <f>IF(AND(D275&lt;Y275,D274&gt;Y274),"TEMA crossunder","-----")</f>
        <v>-----</v>
      </c>
      <c r="GL275" s="20" t="str">
        <f>IF(GD275="Bearish","YES","-----")</f>
        <v>YES</v>
      </c>
      <c r="GM275" s="20" t="str">
        <f>IF(GH275="Reverse to Bearish","YES","-----")</f>
        <v>-----</v>
      </c>
      <c r="GN275" s="20" t="str">
        <f>IF(AND(GI275="Bullish",GI274="Bullish",GI273="Bullish",GI272="Bullish"),"YES","-----")</f>
        <v>YES</v>
      </c>
      <c r="GO275" s="20" t="str">
        <f>IF(OR(GK275="TEMA crossunder",GK274="TEMA crossunder",GK273="TEMA crossunder",GK272="TEMA crossunder"),"YES","-----")</f>
        <v>YES</v>
      </c>
      <c r="GP275" s="20" t="str">
        <f>IF(GD275="Bullish","YES","-----")</f>
        <v>-----</v>
      </c>
      <c r="GQ275" s="20" t="str">
        <f>IF(GH275="Reverse to Bullish","YES","-----")</f>
        <v>-----</v>
      </c>
      <c r="GR275" s="20" t="str">
        <f>IF(AND(GI275="Bearish",GI274="Bearish",GI273="Bearish",GI272="Bearish"),"YES","-----")</f>
        <v>-----</v>
      </c>
      <c r="GS275" s="20" t="str">
        <f>IF(OR(GJ275="TEMA crossover",GJ274="TEMA crossover",GJ273="TEMA crossover",GJ272="TEMA crossover"),"YES","-----")</f>
        <v>-----</v>
      </c>
      <c r="GT275" s="20" t="str">
        <f t="shared" si="485"/>
        <v>-----</v>
      </c>
      <c r="GU275" s="20" t="str">
        <f t="shared" si="486"/>
        <v>-----</v>
      </c>
      <c r="GV275" s="20" t="str">
        <f t="shared" si="487"/>
        <v>-----</v>
      </c>
      <c r="GW275" s="20" t="str">
        <f t="shared" si="488"/>
        <v>-----</v>
      </c>
      <c r="GX275" s="20" t="str">
        <f t="shared" si="489"/>
        <v>-----</v>
      </c>
      <c r="GY275" s="20" t="str">
        <f t="shared" si="490"/>
        <v>-----</v>
      </c>
      <c r="GZ275" s="7" t="str">
        <f>IF(G275&gt;BH275,"YES","-----")</f>
        <v>-----</v>
      </c>
      <c r="HA275" s="7" t="str">
        <f>IF(F275&lt;BI275,"YES","-----")</f>
        <v>YES</v>
      </c>
      <c r="HB275">
        <f>BH275-BI275</f>
        <v>4.1700000000000728</v>
      </c>
      <c r="HI275">
        <f t="shared" si="468"/>
        <v>0.96292999999968742</v>
      </c>
      <c r="HJ275">
        <f t="shared" si="469"/>
        <v>5.1329299999997602</v>
      </c>
      <c r="HK275" s="7"/>
      <c r="HL275" s="7"/>
      <c r="HM275" s="7"/>
      <c r="HN275" s="7"/>
      <c r="HO275" s="7"/>
      <c r="HP275" s="7"/>
      <c r="HQ275" s="28">
        <f t="shared" si="492"/>
        <v>-0.5401400000000649</v>
      </c>
      <c r="HR275" s="28" t="str">
        <f t="shared" si="470"/>
        <v>Bear</v>
      </c>
      <c r="HS275">
        <f t="shared" si="471"/>
        <v>0.5401400000000649</v>
      </c>
    </row>
    <row r="276" spans="1:227" x14ac:dyDescent="0.55000000000000004">
      <c r="A276">
        <f>Validation!A275</f>
        <v>1772110500</v>
      </c>
      <c r="B276" t="str">
        <f>Price!B275</f>
        <v>XAUUSD</v>
      </c>
      <c r="C276" t="str">
        <f>Price!C275</f>
        <v>M5</v>
      </c>
      <c r="D276">
        <f>Price!D275</f>
        <v>5183.8500000000004</v>
      </c>
      <c r="E276">
        <f>Price!E275</f>
        <v>5181.3900000000003</v>
      </c>
      <c r="F276">
        <f>Price!F275</f>
        <v>5185.1000000000004</v>
      </c>
      <c r="G276">
        <f>Price!G275</f>
        <v>5179.9799999999996</v>
      </c>
      <c r="H276">
        <f>Price!H275</f>
        <v>466</v>
      </c>
      <c r="I276">
        <f>Diagonals!E275</f>
        <v>5196.12</v>
      </c>
      <c r="J276">
        <f>Diagonals!F275</f>
        <v>0</v>
      </c>
      <c r="K276">
        <f>Diagonals!G275</f>
        <v>0</v>
      </c>
      <c r="L276">
        <f>Diagonals!H275</f>
        <v>5151.47</v>
      </c>
      <c r="M276">
        <f>Diagonals!I275</f>
        <v>0</v>
      </c>
      <c r="N276">
        <f>Diagonals!J275</f>
        <v>0</v>
      </c>
      <c r="O276">
        <f>Diagonals!K275</f>
        <v>0</v>
      </c>
      <c r="P276">
        <f>Diagonals!L275</f>
        <v>0</v>
      </c>
      <c r="Q276">
        <f>Trendlines!E275</f>
        <v>5199.29</v>
      </c>
      <c r="R276">
        <f>Trendlines!F275</f>
        <v>5194.78</v>
      </c>
      <c r="S276">
        <f>Trendlines!G275</f>
        <v>5203.7299999999996</v>
      </c>
      <c r="T276">
        <f>Trendlines!H275</f>
        <v>5167.43</v>
      </c>
      <c r="U276">
        <f>Trendlines!I275</f>
        <v>5177.0600000000004</v>
      </c>
      <c r="V276">
        <f>Trendlines!J275</f>
        <v>5161.71</v>
      </c>
      <c r="W276">
        <f>Trendlines!K275</f>
        <v>0</v>
      </c>
      <c r="X276">
        <f>Trendlines!L275</f>
        <v>0</v>
      </c>
      <c r="Y276">
        <f>Tema_Hrma_Smma!E275</f>
        <v>5184.8599999999997</v>
      </c>
      <c r="Z276">
        <f>Tema_Hrma_Smma!F275</f>
        <v>5180.41</v>
      </c>
      <c r="AA276">
        <f>Tema_Hrma_Smma!G275</f>
        <v>5179.4399999999996</v>
      </c>
      <c r="AB276">
        <f>ZScore!H275</f>
        <v>1</v>
      </c>
      <c r="AC276">
        <f>ZScore!I275</f>
        <v>0.16561000000000001</v>
      </c>
      <c r="AD276">
        <f>ZScore!J275</f>
        <v>0</v>
      </c>
      <c r="AE276">
        <f>HA!E275</f>
        <v>5182.2700000000004</v>
      </c>
      <c r="AF276">
        <f>HA!F275</f>
        <v>5185.1000000000004</v>
      </c>
      <c r="AG276">
        <f>HA!G275</f>
        <v>5179.9799999999996</v>
      </c>
      <c r="AH276">
        <f>HA!H275</f>
        <v>5182.58</v>
      </c>
      <c r="AI276">
        <f>HA!I275</f>
        <v>1</v>
      </c>
      <c r="AJ276">
        <f>HA!J275</f>
        <v>0.31</v>
      </c>
      <c r="AK276">
        <f>HA!K275</f>
        <v>-0.97597</v>
      </c>
      <c r="AL276">
        <f>HA!L275</f>
        <v>1</v>
      </c>
      <c r="AM276">
        <f>KC!E275</f>
        <v>5197.4412899999998</v>
      </c>
      <c r="AN276">
        <f>KC!F275</f>
        <v>5192.0204199999998</v>
      </c>
      <c r="AO276">
        <f>KC!G275</f>
        <v>5186.5995599999997</v>
      </c>
      <c r="AP276">
        <f>KC!H275</f>
        <v>5181.1786899999997</v>
      </c>
      <c r="AQ276">
        <f>KC!I275</f>
        <v>5175.7578299999996</v>
      </c>
      <c r="AR276">
        <f>KC!J275</f>
        <v>5170.5074599999998</v>
      </c>
      <c r="AS276">
        <f>KC!K275</f>
        <v>5165.0865899999999</v>
      </c>
      <c r="AT276">
        <f>KC!L275</f>
        <v>5159.6657299999997</v>
      </c>
      <c r="AU276">
        <f>KC!M275</f>
        <v>5154.2448599999998</v>
      </c>
      <c r="AV276">
        <f>KC!N275</f>
        <v>5148.8239999999996</v>
      </c>
      <c r="AW276">
        <f>SR_Levels!E275</f>
        <v>5178.6000000000004</v>
      </c>
      <c r="AX276">
        <f>SR_Levels!F275</f>
        <v>5161.8900000000003</v>
      </c>
      <c r="AY276">
        <f>SR_Levels!G275</f>
        <v>5135.8500000000004</v>
      </c>
      <c r="AZ276">
        <f>SR_Levels!H275</f>
        <v>0</v>
      </c>
      <c r="BA276">
        <f>SR_Levels!I275</f>
        <v>5193.3500000000004</v>
      </c>
      <c r="BB276">
        <f>SR_Levels!J275</f>
        <v>5205.3100000000004</v>
      </c>
      <c r="BC276">
        <f>SR_Levels!K275</f>
        <v>0</v>
      </c>
      <c r="BD276">
        <f>SR_Levels!L275</f>
        <v>0</v>
      </c>
      <c r="BE276">
        <f>ZigZag!E275</f>
        <v>0</v>
      </c>
      <c r="BF276">
        <f>ZigZag!F275</f>
        <v>0</v>
      </c>
      <c r="BG276">
        <f>ZigZag!G275</f>
        <v>5176.93</v>
      </c>
      <c r="BH276">
        <f>Dual_Tema!E275</f>
        <v>5186.97</v>
      </c>
      <c r="BI276">
        <f>Dual_Tema!F275</f>
        <v>5182.5200000000004</v>
      </c>
      <c r="BJ276">
        <f>Pinbar!E275</f>
        <v>0</v>
      </c>
      <c r="BK276">
        <f>SSA!E275</f>
        <v>5179.89689</v>
      </c>
      <c r="BL276">
        <f>SSA!F275</f>
        <v>5181.0920500000002</v>
      </c>
      <c r="BN276" t="str">
        <f t="shared" si="491"/>
        <v>Green Candle</v>
      </c>
      <c r="BO276" s="34">
        <f t="shared" si="493"/>
        <v>1.02538553337439E-3</v>
      </c>
      <c r="BP276" s="34">
        <f t="shared" si="495"/>
        <v>3.7059195966473446E-3</v>
      </c>
      <c r="BQ276" s="34">
        <f t="shared" si="436"/>
        <v>2.3144388500893065E-3</v>
      </c>
      <c r="BR276" s="34">
        <f t="shared" si="438"/>
        <v>2.3667677957155409E-3</v>
      </c>
      <c r="BS276" s="35">
        <f t="shared" si="494"/>
        <v>1.7082461965078899E-4</v>
      </c>
      <c r="BT276" s="35">
        <f t="shared" si="496"/>
        <v>3.0830331529330124E-4</v>
      </c>
      <c r="BU276" s="35">
        <f t="shared" si="437"/>
        <v>1.2843961776498602E-4</v>
      </c>
      <c r="BV276" s="35">
        <f t="shared" si="439"/>
        <v>9.8503660008963934E-5</v>
      </c>
      <c r="BW276" s="27">
        <v>96</v>
      </c>
      <c r="BX276">
        <f>F276-G276</f>
        <v>5.1200000000008004</v>
      </c>
      <c r="BY276">
        <f>ABS(F276-D275)</f>
        <v>3.8500000000003638</v>
      </c>
      <c r="BZ276">
        <f>ABS(G276-D275)</f>
        <v>1.2700000000004366</v>
      </c>
      <c r="CA276">
        <f t="shared" si="472"/>
        <v>5.1200000000008004</v>
      </c>
      <c r="CB276">
        <f t="shared" si="497"/>
        <v>5.8650000000001068</v>
      </c>
      <c r="CC276">
        <f t="shared" si="500"/>
        <v>5.1243576441508276</v>
      </c>
      <c r="CD276">
        <f t="shared" si="498"/>
        <v>0.74064235584927918</v>
      </c>
      <c r="CE276">
        <f t="shared" si="501"/>
        <v>1</v>
      </c>
      <c r="CF276">
        <f t="shared" ref="CF276:CF339" si="502">IF(CE276=CE275,CF275+CE276,CE276)</f>
        <v>6</v>
      </c>
      <c r="CG276" s="7" t="str">
        <f t="shared" si="499"/>
        <v>-----</v>
      </c>
      <c r="CH276" s="21"/>
      <c r="CI276" s="21"/>
      <c r="CJ276" s="21"/>
      <c r="CK276" s="21"/>
      <c r="CL276" s="21"/>
      <c r="CM276" s="21"/>
      <c r="CZ276" s="7" t="str">
        <f>IF(AND(D276&gt;BH276,D276&gt;E276),"Bullish Trigger","-----")</f>
        <v>-----</v>
      </c>
      <c r="DA276" s="7" t="str">
        <f>IF(AND(D276&lt;BI276,D276&lt;E276),"Bearish Trigger","-----")</f>
        <v>-----</v>
      </c>
      <c r="DB276" s="13" t="str">
        <f>IF(AND(W276=BE276,W276&gt;0,BE276&gt;0),"Important High","------")</f>
        <v>------</v>
      </c>
      <c r="DC276" s="13" t="str">
        <f>IF(AND(X276=BF276,X276&gt;0,BF276&gt;0),"Important Low","------")</f>
        <v>------</v>
      </c>
      <c r="DD276" s="7" t="str">
        <f>IF(AND(DB276="Important High",DC276="-----",BJ276=1),"Imp High Rej","-----")</f>
        <v>-----</v>
      </c>
      <c r="DE276" s="7" t="str">
        <f>IF(AND(DB276="-----",DC276="Important Low",BJ276=1),"Imp Low Rej","-----")</f>
        <v>-----</v>
      </c>
      <c r="DF276" s="7" t="str">
        <f>IF(Y276&gt;AM276,"Overbought",IF(Y276&gt;AO276,"Bullish Momentum",IF(Y276&gt;AQ276,"Flat Momentum","-----")))</f>
        <v>Flat Momentum</v>
      </c>
      <c r="DG276" s="7" t="str">
        <f>IF(Y276&lt;AV276,"Oversold",IF(Y276&lt;AT276,"Bearish Momentum",IF(Y276&lt;AR276,"Flat Momentum","-----")))</f>
        <v>-----</v>
      </c>
      <c r="DH276" s="7" t="str">
        <f>IF(AND(DF276="Overbought",AD276=2),"Culminated Thrust","-----")</f>
        <v>-----</v>
      </c>
      <c r="DI276" s="7" t="str">
        <f>IF(AND(DG276="Oversold",AD276=5),"Culminated Thrust","-----")</f>
        <v>-----</v>
      </c>
      <c r="DJ276" s="14">
        <f>(Q276-$D276)/$D276</f>
        <v>2.9784812446347017E-3</v>
      </c>
      <c r="DK276" s="14">
        <f>(R276-$D276)/$D276</f>
        <v>2.1084715028404336E-3</v>
      </c>
      <c r="DL276" s="14">
        <f>(S276-$D276)/$D276</f>
        <v>3.8349875092834858E-3</v>
      </c>
      <c r="DM276" s="14">
        <f>(T276-$D276)/$D276</f>
        <v>-3.1675299246699019E-3</v>
      </c>
      <c r="DN276" s="14">
        <f>(U276-$D276)/$D276</f>
        <v>-1.3098372831003913E-3</v>
      </c>
      <c r="DO276" s="14">
        <f>(V276-$D276)/$D276</f>
        <v>-4.2709569142626285E-3</v>
      </c>
      <c r="DP276" s="14">
        <f t="shared" si="440"/>
        <v>3.8349875092834858E-3</v>
      </c>
      <c r="DQ276" s="14">
        <f t="shared" si="441"/>
        <v>2.9784812446347017E-3</v>
      </c>
      <c r="DR276" s="14">
        <f t="shared" si="442"/>
        <v>2.1084715028404336E-3</v>
      </c>
      <c r="DS276" s="14">
        <f t="shared" si="443"/>
        <v>-1.3098372831003913E-3</v>
      </c>
      <c r="DT276" s="14">
        <f t="shared" si="444"/>
        <v>-3.1675299246699019E-3</v>
      </c>
      <c r="DU276" s="14">
        <f t="shared" si="445"/>
        <v>-4.2709569142626285E-3</v>
      </c>
      <c r="DV276" t="str">
        <f>IF($D276&gt;Q276,"SUP","RES")</f>
        <v>RES</v>
      </c>
      <c r="DW276" t="str">
        <f>IF($D276&gt;R276,"SUP","RES")</f>
        <v>RES</v>
      </c>
      <c r="DX276" t="str">
        <f>IF($D276&gt;S276,"SUP","RES")</f>
        <v>RES</v>
      </c>
      <c r="DY276" t="str">
        <f>IF($D276&gt;T276,"SUP","RES")</f>
        <v>SUP</v>
      </c>
      <c r="DZ276" t="str">
        <f>IF($D276&gt;U276,"SUP","RES")</f>
        <v>SUP</v>
      </c>
      <c r="EA276" t="str">
        <f>IF($D276&gt;V276,"SUP","RES")</f>
        <v>SUP</v>
      </c>
      <c r="EB276" s="7">
        <f t="shared" si="446"/>
        <v>3</v>
      </c>
      <c r="EC276" s="7">
        <f t="shared" si="447"/>
        <v>3</v>
      </c>
      <c r="ED276" s="13" t="str">
        <f t="shared" si="448"/>
        <v>-----</v>
      </c>
      <c r="EE276" s="13" t="str">
        <f t="shared" si="449"/>
        <v>-----</v>
      </c>
      <c r="EF276" s="7">
        <f>IF(OR(ED276="All Sup",EE276="All Res"),"na",((D276-MIN(Q276:V276))/(MAX(Q276:V276)-MIN(Q276:V276))))</f>
        <v>0.52689195621134166</v>
      </c>
      <c r="EG276">
        <v>1.4999999999999999E-4</v>
      </c>
      <c r="EH276">
        <f>Q276*(1+$EG276)</f>
        <v>5200.0698935</v>
      </c>
      <c r="EI276">
        <f>Q276*(1-$EG276)</f>
        <v>5198.5101064999999</v>
      </c>
      <c r="EJ276">
        <f>R276*(1+$EG276)</f>
        <v>5195.559217</v>
      </c>
      <c r="EK276">
        <f>R276*(1-$EG276)</f>
        <v>5194.0007829999995</v>
      </c>
      <c r="EL276">
        <f>S276*(1+$EG276)</f>
        <v>5204.5105595000005</v>
      </c>
      <c r="EM276">
        <f>S276*(1-$EG276)</f>
        <v>5202.9494404999996</v>
      </c>
      <c r="EN276">
        <f>T276*(1+$EG276)</f>
        <v>5168.2051145000005</v>
      </c>
      <c r="EO276">
        <f>T276*(1-$EG276)</f>
        <v>5166.6548855000001</v>
      </c>
      <c r="EP276">
        <f>U276*(1+$EG276)</f>
        <v>5177.8365590000012</v>
      </c>
      <c r="EQ276">
        <f>U276*(1-$EG276)</f>
        <v>5176.2834410000005</v>
      </c>
      <c r="ER276">
        <f>V276*(1+$EG276)</f>
        <v>5162.4842565000008</v>
      </c>
      <c r="ES276">
        <f>V276*(1-$EG276)</f>
        <v>5160.9357435000002</v>
      </c>
      <c r="ET276" s="7" t="str">
        <f t="shared" si="450"/>
        <v>-----</v>
      </c>
      <c r="EU276" s="7" t="str">
        <f t="shared" si="451"/>
        <v>-----</v>
      </c>
      <c r="EV276" s="7" t="str">
        <f t="shared" si="452"/>
        <v>-----</v>
      </c>
      <c r="EW276" s="7" t="str">
        <f t="shared" si="453"/>
        <v>-----</v>
      </c>
      <c r="EX276" s="7" t="str">
        <f t="shared" si="454"/>
        <v>-----</v>
      </c>
      <c r="EY276" s="7" t="str">
        <f t="shared" si="455"/>
        <v>-----</v>
      </c>
      <c r="EZ276">
        <f t="shared" si="473"/>
        <v>81</v>
      </c>
      <c r="FA276">
        <f t="shared" si="474"/>
        <v>74</v>
      </c>
      <c r="FB276">
        <f t="shared" si="475"/>
        <v>274</v>
      </c>
      <c r="FC276">
        <f t="shared" si="476"/>
        <v>10</v>
      </c>
      <c r="FD276">
        <f t="shared" si="477"/>
        <v>6</v>
      </c>
      <c r="FE276">
        <f t="shared" si="478"/>
        <v>274</v>
      </c>
      <c r="FF276">
        <f t="shared" si="479"/>
        <v>7</v>
      </c>
      <c r="FG276">
        <f t="shared" si="480"/>
        <v>11</v>
      </c>
      <c r="FH276">
        <f t="shared" si="481"/>
        <v>0</v>
      </c>
      <c r="FI276">
        <f t="shared" si="482"/>
        <v>2</v>
      </c>
      <c r="FJ276">
        <f t="shared" si="483"/>
        <v>2</v>
      </c>
      <c r="FK276">
        <f t="shared" si="484"/>
        <v>0</v>
      </c>
      <c r="FL276" s="7" t="str">
        <f t="shared" si="456"/>
        <v>-----</v>
      </c>
      <c r="FM276" s="7" t="str">
        <f t="shared" si="457"/>
        <v>-----</v>
      </c>
      <c r="FN276" s="7" t="str">
        <f t="shared" si="458"/>
        <v>-----</v>
      </c>
      <c r="FO276" s="7" t="str">
        <f t="shared" si="459"/>
        <v>-----</v>
      </c>
      <c r="FP276" s="7" t="str">
        <f t="shared" si="460"/>
        <v>-----</v>
      </c>
      <c r="FQ276" s="7" t="str">
        <f t="shared" si="461"/>
        <v>-----</v>
      </c>
      <c r="FR276" s="13" t="str">
        <f>IF(FL276="-----","-----",(D276-Q276)/Q276)</f>
        <v>-----</v>
      </c>
      <c r="FS276" s="13" t="str">
        <f>IF(FM276="-----","-----",(Q276-R276)/R276)</f>
        <v>-----</v>
      </c>
      <c r="FT276" s="13" t="str">
        <f>IF(FN276="-----","-----",(R276-S276)/S276)</f>
        <v>-----</v>
      </c>
      <c r="FU276" s="13" t="str">
        <f>IF(FO276="-----","-----",(S276-T276)/T276)</f>
        <v>-----</v>
      </c>
      <c r="FV276" s="13" t="str">
        <f>IF(FP276="-----","-----",(T276-U276)/U276)</f>
        <v>-----</v>
      </c>
      <c r="FW276" s="13" t="str">
        <f>IF(FQ276="-----","-----",(U276-V276)/V276)</f>
        <v>-----</v>
      </c>
      <c r="FX276" s="7" t="str">
        <f t="shared" si="462"/>
        <v>-----</v>
      </c>
      <c r="FY276" s="7" t="str">
        <f t="shared" si="463"/>
        <v>-----</v>
      </c>
      <c r="FZ276" s="7" t="str">
        <f t="shared" si="464"/>
        <v>-----</v>
      </c>
      <c r="GA276" s="7" t="str">
        <f t="shared" si="465"/>
        <v>-----</v>
      </c>
      <c r="GB276" s="7" t="str">
        <f t="shared" si="466"/>
        <v>-----</v>
      </c>
      <c r="GC276" s="7" t="str">
        <f t="shared" si="467"/>
        <v>-----</v>
      </c>
      <c r="GD276" s="7" t="str">
        <f>IF(AND(BG276&gt;AA276,BG275&gt;AA275,BG274&gt;AA274,BG273&gt;AA273,BG272&gt;AA272,BG271&gt;AA271,BG270&gt;AA270,BG269&gt;AA269,BG268&gt;AA268,BG267&gt;AA267,BG266&gt;AA266,BG265&gt;AA265),"Bullish",IF(AND(BG276&lt;AA276,BG275&lt;AA275,BG274&lt;AA274,BG273&lt;AA273,BG272&lt;AA272,BG271&lt;AA271,BG270&lt;AA270,BG269&lt;AA269,BG268&lt;AA268,BG267&lt;AA267,BG266&lt;AA266,BG265&lt;AA265),"Bearish","-----"))</f>
        <v>Bearish</v>
      </c>
      <c r="GE276">
        <f>(Z276-BG276)/BG276</f>
        <v>6.7221306836282566E-4</v>
      </c>
      <c r="GI276" s="7" t="str">
        <f>IF(Y276&gt;Z276,"Bullish","Bearish")</f>
        <v>Bullish</v>
      </c>
      <c r="GJ276" s="19" t="str">
        <f>IF(AND(D276&gt;Y276,D275&lt;Y275),"TEMA crossover","-----")</f>
        <v>-----</v>
      </c>
      <c r="GK276" s="19" t="str">
        <f>IF(AND(D276&lt;Y276,D275&gt;Y275),"TEMA crossunder","-----")</f>
        <v>-----</v>
      </c>
      <c r="GL276" s="20" t="str">
        <f>IF(GD276="Bearish","YES","-----")</f>
        <v>YES</v>
      </c>
      <c r="GM276" s="20" t="str">
        <f>IF(GH276="Reverse to Bearish","YES","-----")</f>
        <v>-----</v>
      </c>
      <c r="GN276" s="20" t="str">
        <f>IF(AND(GI276="Bullish",GI275="Bullish",GI274="Bullish",GI273="Bullish"),"YES","-----")</f>
        <v>YES</v>
      </c>
      <c r="GO276" s="20" t="str">
        <f>IF(OR(GK276="TEMA crossunder",GK275="TEMA crossunder",GK274="TEMA crossunder",GK273="TEMA crossunder"),"YES","-----")</f>
        <v>YES</v>
      </c>
      <c r="GP276" s="20" t="str">
        <f>IF(GD276="Bullish","YES","-----")</f>
        <v>-----</v>
      </c>
      <c r="GQ276" s="20" t="str">
        <f>IF(GH276="Reverse to Bullish","YES","-----")</f>
        <v>-----</v>
      </c>
      <c r="GR276" s="20" t="str">
        <f>IF(AND(GI276="Bearish",GI275="Bearish",GI274="Bearish",GI273="Bearish"),"YES","-----")</f>
        <v>-----</v>
      </c>
      <c r="GS276" s="20" t="str">
        <f>IF(OR(GJ276="TEMA crossover",GJ275="TEMA crossover",GJ274="TEMA crossover",GJ273="TEMA crossover"),"YES","-----")</f>
        <v>-----</v>
      </c>
      <c r="GT276" s="20" t="str">
        <f t="shared" si="485"/>
        <v>-----</v>
      </c>
      <c r="GU276" s="20" t="str">
        <f t="shared" si="486"/>
        <v>-----</v>
      </c>
      <c r="GV276" s="20" t="str">
        <f t="shared" si="487"/>
        <v>-----</v>
      </c>
      <c r="GW276" s="20" t="str">
        <f t="shared" si="488"/>
        <v>-----</v>
      </c>
      <c r="GX276" s="20" t="str">
        <f t="shared" si="489"/>
        <v>-----</v>
      </c>
      <c r="GY276" s="20" t="str">
        <f t="shared" si="490"/>
        <v>-----</v>
      </c>
      <c r="GZ276" s="7" t="str">
        <f>IF(G276&gt;BH276,"YES","-----")</f>
        <v>-----</v>
      </c>
      <c r="HA276" s="7" t="str">
        <f>IF(F276&lt;BI276,"YES","-----")</f>
        <v>-----</v>
      </c>
      <c r="HB276">
        <f>BH276-BI276</f>
        <v>4.4499999999998181</v>
      </c>
      <c r="HI276">
        <f t="shared" si="468"/>
        <v>2.6231100000004517</v>
      </c>
      <c r="HJ276">
        <f t="shared" si="469"/>
        <v>7.0731100000002698</v>
      </c>
      <c r="HK276" s="7"/>
      <c r="HL276" s="7"/>
      <c r="HM276" s="7"/>
      <c r="HN276" s="7"/>
      <c r="HO276" s="7"/>
      <c r="HP276" s="7"/>
      <c r="HQ276" s="28">
        <f t="shared" si="492"/>
        <v>-1.1951600000002145</v>
      </c>
      <c r="HR276" s="28" t="str">
        <f t="shared" si="470"/>
        <v>Bear</v>
      </c>
      <c r="HS276">
        <f t="shared" si="471"/>
        <v>1.1951600000002145</v>
      </c>
    </row>
    <row r="277" spans="1:227" x14ac:dyDescent="0.55000000000000004">
      <c r="A277">
        <f>Validation!A276</f>
        <v>1772110800</v>
      </c>
      <c r="B277" t="str">
        <f>Price!B276</f>
        <v>XAUUSD</v>
      </c>
      <c r="C277" t="str">
        <f>Price!C276</f>
        <v>M5</v>
      </c>
      <c r="D277">
        <f>Price!D276</f>
        <v>5175.76</v>
      </c>
      <c r="E277">
        <f>Price!E276</f>
        <v>5183.8500000000004</v>
      </c>
      <c r="F277">
        <f>Price!F276</f>
        <v>5185.57</v>
      </c>
      <c r="G277">
        <f>Price!G276</f>
        <v>5175.17</v>
      </c>
      <c r="H277">
        <f>Price!H276</f>
        <v>767</v>
      </c>
      <c r="I277">
        <f>Diagonals!E276</f>
        <v>5196.3</v>
      </c>
      <c r="J277">
        <f>Diagonals!F276</f>
        <v>0</v>
      </c>
      <c r="K277">
        <f>Diagonals!G276</f>
        <v>0</v>
      </c>
      <c r="L277">
        <f>Diagonals!H276</f>
        <v>5151.1400000000003</v>
      </c>
      <c r="M277">
        <f>Diagonals!I276</f>
        <v>0</v>
      </c>
      <c r="N277">
        <f>Diagonals!J276</f>
        <v>0</v>
      </c>
      <c r="O277">
        <f>Diagonals!K276</f>
        <v>0</v>
      </c>
      <c r="P277">
        <f>Diagonals!L276</f>
        <v>0</v>
      </c>
      <c r="Q277">
        <f>Trendlines!E276</f>
        <v>5199.29</v>
      </c>
      <c r="R277">
        <f>Trendlines!F276</f>
        <v>5194.75</v>
      </c>
      <c r="S277">
        <f>Trendlines!G276</f>
        <v>5203.71</v>
      </c>
      <c r="T277">
        <f>Trendlines!H276</f>
        <v>5167.51</v>
      </c>
      <c r="U277">
        <f>Trendlines!I276</f>
        <v>5177.09</v>
      </c>
      <c r="V277">
        <f>Trendlines!J276</f>
        <v>5161.75</v>
      </c>
      <c r="W277">
        <f>Trendlines!K276</f>
        <v>0</v>
      </c>
      <c r="X277">
        <f>Trendlines!L276</f>
        <v>0</v>
      </c>
      <c r="Y277">
        <f>Tema_Hrma_Smma!E276</f>
        <v>5182.76</v>
      </c>
      <c r="Z277">
        <f>Tema_Hrma_Smma!F276</f>
        <v>5180.95</v>
      </c>
      <c r="AA277">
        <f>Tema_Hrma_Smma!G276</f>
        <v>5179.4799999999996</v>
      </c>
      <c r="AB277">
        <f>ZScore!H276</f>
        <v>-1</v>
      </c>
      <c r="AC277">
        <f>ZScore!I276</f>
        <v>1.8970499999999999</v>
      </c>
      <c r="AD277">
        <f>ZScore!J276</f>
        <v>4</v>
      </c>
      <c r="AE277">
        <f>HA!E276</f>
        <v>5182.43</v>
      </c>
      <c r="AF277">
        <f>HA!F276</f>
        <v>5185.57</v>
      </c>
      <c r="AG277">
        <f>HA!G276</f>
        <v>5175.17</v>
      </c>
      <c r="AH277">
        <f>HA!H276</f>
        <v>5180.09</v>
      </c>
      <c r="AI277">
        <f>HA!I276</f>
        <v>-1</v>
      </c>
      <c r="AJ277">
        <f>HA!J276</f>
        <v>2.34</v>
      </c>
      <c r="AK277">
        <f>HA!K276</f>
        <v>-0.16284000000000001</v>
      </c>
      <c r="AL277">
        <f>HA!L276</f>
        <v>-1</v>
      </c>
      <c r="AM277">
        <f>KC!E276</f>
        <v>5198.2499699999998</v>
      </c>
      <c r="AN277">
        <f>KC!F276</f>
        <v>5192.7946599999996</v>
      </c>
      <c r="AO277">
        <f>KC!G276</f>
        <v>5187.3393500000002</v>
      </c>
      <c r="AP277">
        <f>KC!H276</f>
        <v>5181.8840499999997</v>
      </c>
      <c r="AQ277">
        <f>KC!I276</f>
        <v>5176.4287400000003</v>
      </c>
      <c r="AR277">
        <f>KC!J276</f>
        <v>5171.06448</v>
      </c>
      <c r="AS277">
        <f>KC!K276</f>
        <v>5165.6091699999997</v>
      </c>
      <c r="AT277">
        <f>KC!L276</f>
        <v>5160.1538600000003</v>
      </c>
      <c r="AU277">
        <f>KC!M276</f>
        <v>5154.6985500000001</v>
      </c>
      <c r="AV277">
        <f>KC!N276</f>
        <v>5149.2432399999998</v>
      </c>
      <c r="AW277">
        <f>SR_Levels!E276</f>
        <v>5161.8900000000003</v>
      </c>
      <c r="AX277">
        <f>SR_Levels!F276</f>
        <v>5135.8500000000004</v>
      </c>
      <c r="AY277">
        <f>SR_Levels!G276</f>
        <v>0</v>
      </c>
      <c r="AZ277">
        <f>SR_Levels!H276</f>
        <v>0</v>
      </c>
      <c r="BA277">
        <f>SR_Levels!I276</f>
        <v>5178.6000000000004</v>
      </c>
      <c r="BB277">
        <f>SR_Levels!J276</f>
        <v>5193.3500000000004</v>
      </c>
      <c r="BC277">
        <f>SR_Levels!K276</f>
        <v>5205.3100000000004</v>
      </c>
      <c r="BD277">
        <f>SR_Levels!L276</f>
        <v>0</v>
      </c>
      <c r="BE277">
        <f>ZigZag!E276</f>
        <v>0</v>
      </c>
      <c r="BF277">
        <f>ZigZag!F276</f>
        <v>0</v>
      </c>
      <c r="BG277">
        <f>ZigZag!G276</f>
        <v>5177.0600000000004</v>
      </c>
      <c r="BH277">
        <f>Dual_Tema!E276</f>
        <v>5187.09</v>
      </c>
      <c r="BI277">
        <f>Dual_Tema!F276</f>
        <v>5179.8599999999997</v>
      </c>
      <c r="BJ277">
        <f>Pinbar!E276</f>
        <v>0</v>
      </c>
      <c r="BK277">
        <f>SSA!E276</f>
        <v>5177.86402</v>
      </c>
      <c r="BL277">
        <f>SSA!F276</f>
        <v>5179.4780300000002</v>
      </c>
      <c r="BN277" t="str">
        <f t="shared" si="491"/>
        <v>Red Candle</v>
      </c>
      <c r="BO277" s="34">
        <f t="shared" si="493"/>
        <v>-1.4161409195269092E-3</v>
      </c>
      <c r="BP277" s="34">
        <f t="shared" si="495"/>
        <v>1.9532800198232003E-3</v>
      </c>
      <c r="BQ277" s="34">
        <f t="shared" si="436"/>
        <v>4.600473964797569E-4</v>
      </c>
      <c r="BR277" s="34">
        <f t="shared" si="438"/>
        <v>3.7303119739151569E-4</v>
      </c>
      <c r="BS277" s="35">
        <f t="shared" si="494"/>
        <v>-2.3616287494943045E-4</v>
      </c>
      <c r="BT277" s="35">
        <f t="shared" si="496"/>
        <v>1.6262779320697085E-4</v>
      </c>
      <c r="BU277" s="35">
        <f t="shared" si="437"/>
        <v>2.5552637969772363E-5</v>
      </c>
      <c r="BV277" s="35">
        <f t="shared" si="439"/>
        <v>1.5540189020502027E-5</v>
      </c>
      <c r="BW277" s="27">
        <v>96</v>
      </c>
      <c r="BX277">
        <f>F277-G277</f>
        <v>10.399999999999636</v>
      </c>
      <c r="BY277">
        <f>ABS(F277-D276)</f>
        <v>1.7199999999993452</v>
      </c>
      <c r="BZ277">
        <f>ABS(G277-D276)</f>
        <v>8.680000000000291</v>
      </c>
      <c r="CA277">
        <f t="shared" si="472"/>
        <v>10.399999999999636</v>
      </c>
      <c r="CB277">
        <f t="shared" si="497"/>
        <v>5.8707142857143868</v>
      </c>
      <c r="CC277">
        <f t="shared" si="500"/>
        <v>5.5011892409971708</v>
      </c>
      <c r="CD277">
        <f t="shared" si="498"/>
        <v>0.36952504471721603</v>
      </c>
      <c r="CE277">
        <f t="shared" si="501"/>
        <v>1</v>
      </c>
      <c r="CF277">
        <f t="shared" si="502"/>
        <v>7</v>
      </c>
      <c r="CG277" s="7" t="str">
        <f t="shared" si="499"/>
        <v>-----</v>
      </c>
      <c r="CH277" s="21"/>
      <c r="CI277" s="21"/>
      <c r="CJ277" s="21"/>
      <c r="CK277" s="21"/>
      <c r="CL277" s="21"/>
      <c r="CM277" s="21"/>
      <c r="CZ277" s="7" t="str">
        <f>IF(AND(D277&gt;BH277,D277&gt;E277),"Bullish Trigger","-----")</f>
        <v>-----</v>
      </c>
      <c r="DA277" s="7" t="str">
        <f>IF(AND(D277&lt;BI277,D277&lt;E277),"Bearish Trigger","-----")</f>
        <v>Bearish Trigger</v>
      </c>
      <c r="DB277" s="13" t="str">
        <f>IF(AND(W277=BE277,W277&gt;0,BE277&gt;0),"Important High","------")</f>
        <v>------</v>
      </c>
      <c r="DC277" s="13" t="str">
        <f>IF(AND(X277=BF277,X277&gt;0,BF277&gt;0),"Important Low","------")</f>
        <v>------</v>
      </c>
      <c r="DD277" s="7" t="str">
        <f>IF(AND(DB277="Important High",DC277="-----",BJ277=1),"Imp High Rej","-----")</f>
        <v>-----</v>
      </c>
      <c r="DE277" s="7" t="str">
        <f>IF(AND(DB277="-----",DC277="Important Low",BJ277=1),"Imp Low Rej","-----")</f>
        <v>-----</v>
      </c>
      <c r="DF277" s="7" t="str">
        <f>IF(Y277&gt;AM277,"Overbought",IF(Y277&gt;AO277,"Bullish Momentum",IF(Y277&gt;AQ277,"Flat Momentum","-----")))</f>
        <v>Flat Momentum</v>
      </c>
      <c r="DG277" s="7" t="str">
        <f>IF(Y277&lt;AV277,"Oversold",IF(Y277&lt;AT277,"Bearish Momentum",IF(Y277&lt;AR277,"Flat Momentum","-----")))</f>
        <v>-----</v>
      </c>
      <c r="DH277" s="7" t="str">
        <f>IF(AND(DF277="Overbought",AD277=2),"Culminated Thrust","-----")</f>
        <v>-----</v>
      </c>
      <c r="DI277" s="7" t="str">
        <f>IF(AND(DG277="Oversold",AD277=5),"Culminated Thrust","-----")</f>
        <v>-----</v>
      </c>
      <c r="DJ277" s="14">
        <f>(Q277-$D277)/$D277</f>
        <v>4.5461922500270001E-3</v>
      </c>
      <c r="DK277" s="14">
        <f>(R277-$D277)/$D277</f>
        <v>3.669026384530925E-3</v>
      </c>
      <c r="DL277" s="14">
        <f>(S277-$D277)/$D277</f>
        <v>5.4001731146729789E-3</v>
      </c>
      <c r="DM277" s="14">
        <f>(T277-$D277)/$D277</f>
        <v>-1.5939688084455228E-3</v>
      </c>
      <c r="DN277" s="14">
        <f>(U277-$D277)/$D277</f>
        <v>2.5696709275544599E-4</v>
      </c>
      <c r="DO277" s="14">
        <f>(V277-$D277)/$D277</f>
        <v>-2.7068488492511663E-3</v>
      </c>
      <c r="DP277" s="14">
        <f t="shared" si="440"/>
        <v>5.4001731146729789E-3</v>
      </c>
      <c r="DQ277" s="14">
        <f t="shared" si="441"/>
        <v>4.5461922500270001E-3</v>
      </c>
      <c r="DR277" s="14">
        <f t="shared" si="442"/>
        <v>3.669026384530925E-3</v>
      </c>
      <c r="DS277" s="14">
        <f t="shared" si="443"/>
        <v>2.5696709275544599E-4</v>
      </c>
      <c r="DT277" s="14">
        <f t="shared" si="444"/>
        <v>-1.5939688084455228E-3</v>
      </c>
      <c r="DU277" s="14">
        <f t="shared" si="445"/>
        <v>-2.7068488492511663E-3</v>
      </c>
      <c r="DV277" t="str">
        <f>IF($D277&gt;Q277,"SUP","RES")</f>
        <v>RES</v>
      </c>
      <c r="DW277" t="str">
        <f>IF($D277&gt;R277,"SUP","RES")</f>
        <v>RES</v>
      </c>
      <c r="DX277" t="str">
        <f>IF($D277&gt;S277,"SUP","RES")</f>
        <v>RES</v>
      </c>
      <c r="DY277" t="str">
        <f>IF($D277&gt;T277,"SUP","RES")</f>
        <v>SUP</v>
      </c>
      <c r="DZ277" t="str">
        <f>IF($D277&gt;U277,"SUP","RES")</f>
        <v>RES</v>
      </c>
      <c r="EA277" t="str">
        <f>IF($D277&gt;V277,"SUP","RES")</f>
        <v>SUP</v>
      </c>
      <c r="EB277" s="7">
        <f t="shared" si="446"/>
        <v>4</v>
      </c>
      <c r="EC277" s="7">
        <f t="shared" si="447"/>
        <v>2</v>
      </c>
      <c r="ED277" s="13" t="str">
        <f t="shared" si="448"/>
        <v>-----</v>
      </c>
      <c r="EE277" s="13" t="str">
        <f t="shared" si="449"/>
        <v>-----</v>
      </c>
      <c r="EF277" s="7">
        <f>IF(OR(ED277="All Sup",EE277="All Res"),"na",((D277-MIN(Q277:V277))/(MAX(Q277:V277)-MIN(Q277:V277))))</f>
        <v>0.33388941849380854</v>
      </c>
      <c r="EG277">
        <v>1.4999999999999999E-4</v>
      </c>
      <c r="EH277">
        <f>Q277*(1+$EG277)</f>
        <v>5200.0698935</v>
      </c>
      <c r="EI277">
        <f>Q277*(1-$EG277)</f>
        <v>5198.5101064999999</v>
      </c>
      <c r="EJ277">
        <f>R277*(1+$EG277)</f>
        <v>5195.5292125000005</v>
      </c>
      <c r="EK277">
        <f>R277*(1-$EG277)</f>
        <v>5193.9707875000004</v>
      </c>
      <c r="EL277">
        <f>S277*(1+$EG277)</f>
        <v>5204.4905565000008</v>
      </c>
      <c r="EM277">
        <f>S277*(1-$EG277)</f>
        <v>5202.9294435000002</v>
      </c>
      <c r="EN277">
        <f>T277*(1+$EG277)</f>
        <v>5168.2851265000008</v>
      </c>
      <c r="EO277">
        <f>T277*(1-$EG277)</f>
        <v>5166.7348735000005</v>
      </c>
      <c r="EP277">
        <f>U277*(1+$EG277)</f>
        <v>5177.8665635000007</v>
      </c>
      <c r="EQ277">
        <f>U277*(1-$EG277)</f>
        <v>5176.3134365000005</v>
      </c>
      <c r="ER277">
        <f>V277*(1+$EG277)</f>
        <v>5162.5242625000001</v>
      </c>
      <c r="ES277">
        <f>V277*(1-$EG277)</f>
        <v>5160.9757374999999</v>
      </c>
      <c r="ET277" s="7" t="str">
        <f t="shared" si="450"/>
        <v>-----</v>
      </c>
      <c r="EU277" s="7" t="str">
        <f t="shared" si="451"/>
        <v>-----</v>
      </c>
      <c r="EV277" s="7" t="str">
        <f t="shared" si="452"/>
        <v>-----</v>
      </c>
      <c r="EW277" s="7" t="str">
        <f t="shared" si="453"/>
        <v>-----</v>
      </c>
      <c r="EX277" s="7" t="str">
        <f t="shared" si="454"/>
        <v>TOUCH</v>
      </c>
      <c r="EY277" s="7" t="str">
        <f t="shared" si="455"/>
        <v>-----</v>
      </c>
      <c r="EZ277">
        <f t="shared" si="473"/>
        <v>82</v>
      </c>
      <c r="FA277">
        <f t="shared" si="474"/>
        <v>75</v>
      </c>
      <c r="FB277">
        <f t="shared" si="475"/>
        <v>275</v>
      </c>
      <c r="FC277">
        <f t="shared" si="476"/>
        <v>11</v>
      </c>
      <c r="FD277">
        <f t="shared" si="477"/>
        <v>0</v>
      </c>
      <c r="FE277">
        <f t="shared" si="478"/>
        <v>275</v>
      </c>
      <c r="FF277">
        <f t="shared" si="479"/>
        <v>7</v>
      </c>
      <c r="FG277">
        <f t="shared" si="480"/>
        <v>11</v>
      </c>
      <c r="FH277">
        <f t="shared" si="481"/>
        <v>0</v>
      </c>
      <c r="FI277">
        <f t="shared" si="482"/>
        <v>2</v>
      </c>
      <c r="FJ277">
        <f t="shared" si="483"/>
        <v>1</v>
      </c>
      <c r="FK277">
        <f t="shared" si="484"/>
        <v>0</v>
      </c>
      <c r="FL277" s="7" t="str">
        <f t="shared" si="456"/>
        <v>-----</v>
      </c>
      <c r="FM277" s="7" t="str">
        <f t="shared" si="457"/>
        <v>-----</v>
      </c>
      <c r="FN277" s="7" t="str">
        <f t="shared" si="458"/>
        <v>-----</v>
      </c>
      <c r="FO277" s="7" t="str">
        <f t="shared" si="459"/>
        <v>-----</v>
      </c>
      <c r="FP277" s="7">
        <f t="shared" si="460"/>
        <v>1</v>
      </c>
      <c r="FQ277" s="7" t="str">
        <f t="shared" si="461"/>
        <v>-----</v>
      </c>
      <c r="FR277" s="13" t="str">
        <f>IF(FL277="-----","-----",(D277-Q277)/Q277)</f>
        <v>-----</v>
      </c>
      <c r="FS277" s="13" t="str">
        <f>IF(FM277="-----","-----",(Q277-R277)/R277)</f>
        <v>-----</v>
      </c>
      <c r="FT277" s="13" t="str">
        <f>IF(FN277="-----","-----",(R277-S277)/S277)</f>
        <v>-----</v>
      </c>
      <c r="FU277" s="13" t="str">
        <f>IF(FO277="-----","-----",(S277-T277)/T277)</f>
        <v>-----</v>
      </c>
      <c r="FV277" s="13">
        <f>IF(FP277="-----","-----",(T277-U277)/U277)</f>
        <v>-1.8504603937733218E-3</v>
      </c>
      <c r="FW277" s="13" t="str">
        <f>IF(FQ277="-----","-----",(U277-V277)/V277)</f>
        <v>-----</v>
      </c>
      <c r="FX277" s="7" t="str">
        <f t="shared" si="462"/>
        <v>-----</v>
      </c>
      <c r="FY277" s="7" t="str">
        <f t="shared" si="463"/>
        <v>-----</v>
      </c>
      <c r="FZ277" s="7" t="str">
        <f t="shared" si="464"/>
        <v>-----</v>
      </c>
      <c r="GA277" s="7" t="str">
        <f t="shared" si="465"/>
        <v>-----</v>
      </c>
      <c r="GB277" s="7" t="str">
        <f t="shared" si="466"/>
        <v>Resistant</v>
      </c>
      <c r="GC277" s="7" t="str">
        <f t="shared" si="467"/>
        <v>-----</v>
      </c>
      <c r="GD277" s="7" t="str">
        <f>IF(AND(BG277&gt;AA277,BG276&gt;AA276,BG275&gt;AA275,BG274&gt;AA274,BG273&gt;AA273,BG272&gt;AA272,BG271&gt;AA271,BG270&gt;AA270,BG269&gt;AA269,BG268&gt;AA268,BG267&gt;AA267,BG266&gt;AA266),"Bullish",IF(AND(BG277&lt;AA277,BG276&lt;AA276,BG275&lt;AA275,BG274&lt;AA274,BG273&lt;AA273,BG272&lt;AA272,BG271&lt;AA271,BG270&lt;AA270,BG269&lt;AA269,BG268&lt;AA268,BG267&lt;AA267,BG266&lt;AA266),"Bearish","-----"))</f>
        <v>Bearish</v>
      </c>
      <c r="GE277">
        <f>(Z277-BG277)/BG277</f>
        <v>7.5139171653398212E-4</v>
      </c>
      <c r="GI277" s="7" t="str">
        <f>IF(Y277&gt;Z277,"Bullish","Bearish")</f>
        <v>Bullish</v>
      </c>
      <c r="GJ277" s="19" t="str">
        <f>IF(AND(D277&gt;Y277,D276&lt;Y276),"TEMA crossover","-----")</f>
        <v>-----</v>
      </c>
      <c r="GK277" s="19" t="str">
        <f>IF(AND(D277&lt;Y277,D276&gt;Y276),"TEMA crossunder","-----")</f>
        <v>-----</v>
      </c>
      <c r="GL277" s="20" t="str">
        <f>IF(GD277="Bearish","YES","-----")</f>
        <v>YES</v>
      </c>
      <c r="GM277" s="20" t="str">
        <f>IF(GH277="Reverse to Bearish","YES","-----")</f>
        <v>-----</v>
      </c>
      <c r="GN277" s="20" t="str">
        <f>IF(AND(GI277="Bullish",GI276="Bullish",GI275="Bullish",GI274="Bullish"),"YES","-----")</f>
        <v>YES</v>
      </c>
      <c r="GO277" s="20" t="str">
        <f>IF(OR(GK277="TEMA crossunder",GK276="TEMA crossunder",GK275="TEMA crossunder",GK274="TEMA crossunder"),"YES","-----")</f>
        <v>YES</v>
      </c>
      <c r="GP277" s="20" t="str">
        <f>IF(GD277="Bullish","YES","-----")</f>
        <v>-----</v>
      </c>
      <c r="GQ277" s="20" t="str">
        <f>IF(GH277="Reverse to Bullish","YES","-----")</f>
        <v>-----</v>
      </c>
      <c r="GR277" s="20" t="str">
        <f>IF(AND(GI277="Bearish",GI276="Bearish",GI275="Bearish",GI274="Bearish"),"YES","-----")</f>
        <v>-----</v>
      </c>
      <c r="GS277" s="20" t="str">
        <f>IF(OR(GJ277="TEMA crossover",GJ276="TEMA crossover",GJ275="TEMA crossover",GJ274="TEMA crossover"),"YES","-----")</f>
        <v>-----</v>
      </c>
      <c r="GT277" s="20" t="str">
        <f t="shared" si="485"/>
        <v>-----</v>
      </c>
      <c r="GU277" s="20" t="str">
        <f t="shared" si="486"/>
        <v>-----</v>
      </c>
      <c r="GV277" s="20" t="str">
        <f t="shared" si="487"/>
        <v>-----</v>
      </c>
      <c r="GW277" s="20" t="str">
        <f t="shared" si="488"/>
        <v>-----</v>
      </c>
      <c r="GX277" s="20" t="str">
        <f t="shared" si="489"/>
        <v>-----</v>
      </c>
      <c r="GY277" s="20" t="str">
        <f t="shared" si="490"/>
        <v>-----</v>
      </c>
      <c r="GZ277" s="7" t="str">
        <f>IF(G277&gt;BH277,"YES","-----")</f>
        <v>-----</v>
      </c>
      <c r="HA277" s="7" t="str">
        <f>IF(F277&lt;BI277,"YES","-----")</f>
        <v>-----</v>
      </c>
      <c r="HB277">
        <f>BH277-BI277</f>
        <v>7.2300000000004729</v>
      </c>
      <c r="HI277">
        <f t="shared" si="468"/>
        <v>1.9959799999996903</v>
      </c>
      <c r="HJ277">
        <f t="shared" si="469"/>
        <v>9.2259800000001633</v>
      </c>
      <c r="HK277" s="7"/>
      <c r="HL277" s="7"/>
      <c r="HM277" s="7"/>
      <c r="HN277" s="7"/>
      <c r="HO277" s="7"/>
      <c r="HP277" s="7"/>
      <c r="HQ277" s="28">
        <f t="shared" si="492"/>
        <v>-1.6140100000002349</v>
      </c>
      <c r="HR277" s="28" t="str">
        <f t="shared" si="470"/>
        <v>Bear</v>
      </c>
      <c r="HS277">
        <f t="shared" si="471"/>
        <v>1.6140100000002349</v>
      </c>
    </row>
    <row r="278" spans="1:227" x14ac:dyDescent="0.55000000000000004">
      <c r="A278">
        <f>Validation!A277</f>
        <v>1772111100</v>
      </c>
      <c r="B278" t="str">
        <f>Price!B277</f>
        <v>XAUUSD</v>
      </c>
      <c r="C278" t="str">
        <f>Price!C277</f>
        <v>M5</v>
      </c>
      <c r="D278">
        <f>Price!D277</f>
        <v>5172.5</v>
      </c>
      <c r="E278">
        <f>Price!E277</f>
        <v>5175.96</v>
      </c>
      <c r="F278">
        <f>Price!F277</f>
        <v>5180.43</v>
      </c>
      <c r="G278">
        <f>Price!G277</f>
        <v>5171.18</v>
      </c>
      <c r="H278">
        <f>Price!H277</f>
        <v>806</v>
      </c>
      <c r="I278">
        <f>Diagonals!E277</f>
        <v>5196.47</v>
      </c>
      <c r="J278">
        <f>Diagonals!F277</f>
        <v>0</v>
      </c>
      <c r="K278">
        <f>Diagonals!G277</f>
        <v>0</v>
      </c>
      <c r="L278">
        <f>Diagonals!H277</f>
        <v>5150.8100000000004</v>
      </c>
      <c r="M278">
        <f>Diagonals!I277</f>
        <v>0</v>
      </c>
      <c r="N278">
        <f>Diagonals!J277</f>
        <v>0</v>
      </c>
      <c r="O278">
        <f>Diagonals!K277</f>
        <v>0</v>
      </c>
      <c r="P278">
        <f>Diagonals!L277</f>
        <v>0</v>
      </c>
      <c r="Q278">
        <f>Trendlines!E277</f>
        <v>5199.3</v>
      </c>
      <c r="R278">
        <f>Trendlines!F277</f>
        <v>5194.72</v>
      </c>
      <c r="S278">
        <f>Trendlines!G277</f>
        <v>5203.7</v>
      </c>
      <c r="T278">
        <f>Trendlines!H277</f>
        <v>5167.59</v>
      </c>
      <c r="U278">
        <f>Trendlines!I277</f>
        <v>5177.1099999999997</v>
      </c>
      <c r="V278">
        <f>Trendlines!J277</f>
        <v>5161.79</v>
      </c>
      <c r="W278">
        <f>Trendlines!K277</f>
        <v>0</v>
      </c>
      <c r="X278">
        <f>Trendlines!L277</f>
        <v>0</v>
      </c>
      <c r="Y278">
        <f>Tema_Hrma_Smma!E277</f>
        <v>5179.2700000000004</v>
      </c>
      <c r="Z278">
        <f>Tema_Hrma_Smma!F277</f>
        <v>5180.6400000000003</v>
      </c>
      <c r="AA278">
        <f>Tema_Hrma_Smma!G277</f>
        <v>5179.41</v>
      </c>
      <c r="AB278">
        <f>ZScore!H277</f>
        <v>-1</v>
      </c>
      <c r="AC278">
        <f>ZScore!I277</f>
        <v>0.19944999999999999</v>
      </c>
      <c r="AD278">
        <f>ZScore!J277</f>
        <v>3</v>
      </c>
      <c r="AE278">
        <f>HA!E277</f>
        <v>5181.26</v>
      </c>
      <c r="AF278">
        <f>HA!F277</f>
        <v>5181.26</v>
      </c>
      <c r="AG278">
        <f>HA!G277</f>
        <v>5171.18</v>
      </c>
      <c r="AH278">
        <f>HA!H277</f>
        <v>5175.0200000000004</v>
      </c>
      <c r="AI278">
        <f>HA!I277</f>
        <v>-1</v>
      </c>
      <c r="AJ278">
        <f>HA!J277</f>
        <v>6.24</v>
      </c>
      <c r="AK278">
        <f>HA!K277</f>
        <v>1.38273</v>
      </c>
      <c r="AL278">
        <f>HA!L277</f>
        <v>-2</v>
      </c>
      <c r="AM278">
        <f>KC!E277</f>
        <v>5198.8730400000004</v>
      </c>
      <c r="AN278">
        <f>KC!F277</f>
        <v>5193.3964400000004</v>
      </c>
      <c r="AO278">
        <f>KC!G277</f>
        <v>5187.9198299999998</v>
      </c>
      <c r="AP278">
        <f>KC!H277</f>
        <v>5182.4432299999999</v>
      </c>
      <c r="AQ278">
        <f>KC!I277</f>
        <v>5176.9666200000001</v>
      </c>
      <c r="AR278">
        <f>KC!J277</f>
        <v>5171.42202</v>
      </c>
      <c r="AS278">
        <f>KC!K277</f>
        <v>5165.9454100000003</v>
      </c>
      <c r="AT278">
        <f>KC!L277</f>
        <v>5160.4688100000003</v>
      </c>
      <c r="AU278">
        <f>KC!M277</f>
        <v>5154.9921999999997</v>
      </c>
      <c r="AV278">
        <f>KC!N277</f>
        <v>5149.5155999999997</v>
      </c>
      <c r="AW278">
        <f>SR_Levels!E277</f>
        <v>5161.8900000000003</v>
      </c>
      <c r="AX278">
        <f>SR_Levels!F277</f>
        <v>5135.8500000000004</v>
      </c>
      <c r="AY278">
        <f>SR_Levels!G277</f>
        <v>0</v>
      </c>
      <c r="AZ278">
        <f>SR_Levels!H277</f>
        <v>0</v>
      </c>
      <c r="BA278">
        <f>SR_Levels!I277</f>
        <v>5178.6000000000004</v>
      </c>
      <c r="BB278">
        <f>SR_Levels!J277</f>
        <v>5193.3500000000004</v>
      </c>
      <c r="BC278">
        <f>SR_Levels!K277</f>
        <v>5205.3100000000004</v>
      </c>
      <c r="BD278">
        <f>SR_Levels!L277</f>
        <v>0</v>
      </c>
      <c r="BE278">
        <f>ZigZag!E277</f>
        <v>0</v>
      </c>
      <c r="BF278">
        <f>ZigZag!F277</f>
        <v>0</v>
      </c>
      <c r="BG278">
        <f>ZigZag!G277</f>
        <v>5176.8900000000003</v>
      </c>
      <c r="BH278">
        <f>Dual_Tema!E277</f>
        <v>5184.51</v>
      </c>
      <c r="BI278">
        <f>Dual_Tema!F277</f>
        <v>5176.07</v>
      </c>
      <c r="BJ278">
        <f>Pinbar!E277</f>
        <v>0</v>
      </c>
      <c r="BK278">
        <f>SSA!E277</f>
        <v>5176.1064699999997</v>
      </c>
      <c r="BL278">
        <f>SSA!F277</f>
        <v>5177.7922500000004</v>
      </c>
      <c r="BN278" t="str">
        <f t="shared" si="491"/>
        <v>Red Candle</v>
      </c>
      <c r="BO278" s="34">
        <f t="shared" si="493"/>
        <v>-1.8987561603446279E-3</v>
      </c>
      <c r="BP278" s="34">
        <f t="shared" si="495"/>
        <v>6.4807560237190032E-4</v>
      </c>
      <c r="BQ278" s="34">
        <f t="shared" ref="BQ278:BQ341" si="503">(D278/D260)-1</f>
        <v>-2.0102289728118894E-4</v>
      </c>
      <c r="BR278" s="34">
        <f t="shared" si="438"/>
        <v>-9.3291329700828651E-4</v>
      </c>
      <c r="BS278" s="35">
        <f t="shared" si="494"/>
        <v>-3.1671001727795467E-4</v>
      </c>
      <c r="BT278" s="35">
        <f t="shared" si="496"/>
        <v>5.3990265094006062E-5</v>
      </c>
      <c r="BU278" s="35">
        <f t="shared" ref="BU278:BU341" si="504">((BQ278+1)^(1/18))-1</f>
        <v>-1.1168999020316761E-5</v>
      </c>
      <c r="BV278" s="35">
        <f t="shared" si="439"/>
        <v>-3.8888774289258521E-5</v>
      </c>
      <c r="BW278" s="27">
        <v>96</v>
      </c>
      <c r="BX278">
        <f>F278-G278</f>
        <v>9.25</v>
      </c>
      <c r="BY278">
        <f>ABS(F278-D277)</f>
        <v>4.6700000000000728</v>
      </c>
      <c r="BZ278">
        <f>ABS(G278-D277)</f>
        <v>4.5799999999999272</v>
      </c>
      <c r="CA278">
        <f t="shared" si="472"/>
        <v>9.25</v>
      </c>
      <c r="CB278">
        <f t="shared" si="497"/>
        <v>6.2392857142858054</v>
      </c>
      <c r="CC278">
        <f t="shared" si="500"/>
        <v>5.7689614380688017</v>
      </c>
      <c r="CD278">
        <f t="shared" si="498"/>
        <v>0.47032427621700368</v>
      </c>
      <c r="CE278">
        <f t="shared" si="501"/>
        <v>1</v>
      </c>
      <c r="CF278">
        <f t="shared" si="502"/>
        <v>8</v>
      </c>
      <c r="CG278" s="7" t="str">
        <f t="shared" si="499"/>
        <v>-----</v>
      </c>
      <c r="CH278" s="21"/>
      <c r="CI278" s="21"/>
      <c r="CJ278" s="21"/>
      <c r="CK278" s="21"/>
      <c r="CL278" s="21"/>
      <c r="CM278" s="21"/>
      <c r="CZ278" s="7" t="str">
        <f>IF(AND(D278&gt;BH278,D278&gt;E278),"Bullish Trigger","-----")</f>
        <v>-----</v>
      </c>
      <c r="DA278" s="7" t="str">
        <f>IF(AND(D278&lt;BI278,D278&lt;E278),"Bearish Trigger","-----")</f>
        <v>Bearish Trigger</v>
      </c>
      <c r="DB278" s="13" t="str">
        <f>IF(AND(W278=BE278,W278&gt;0,BE278&gt;0),"Important High","------")</f>
        <v>------</v>
      </c>
      <c r="DC278" s="13" t="str">
        <f>IF(AND(X278=BF278,X278&gt;0,BF278&gt;0),"Important Low","------")</f>
        <v>------</v>
      </c>
      <c r="DD278" s="7" t="str">
        <f>IF(AND(DB278="Important High",DC278="-----",BJ278=1),"Imp High Rej","-----")</f>
        <v>-----</v>
      </c>
      <c r="DE278" s="7" t="str">
        <f>IF(AND(DB278="-----",DC278="Important Low",BJ278=1),"Imp Low Rej","-----")</f>
        <v>-----</v>
      </c>
      <c r="DF278" s="7" t="str">
        <f>IF(Y278&gt;AM278,"Overbought",IF(Y278&gt;AO278,"Bullish Momentum",IF(Y278&gt;AQ278,"Flat Momentum","-----")))</f>
        <v>Flat Momentum</v>
      </c>
      <c r="DG278" s="7" t="str">
        <f>IF(Y278&lt;AV278,"Oversold",IF(Y278&lt;AT278,"Bearish Momentum",IF(Y278&lt;AR278,"Flat Momentum","-----")))</f>
        <v>-----</v>
      </c>
      <c r="DH278" s="7" t="str">
        <f>IF(AND(DF278="Overbought",AD278=2),"Culminated Thrust","-----")</f>
        <v>-----</v>
      </c>
      <c r="DI278" s="7" t="str">
        <f>IF(AND(DG278="Oversold",AD278=5),"Culminated Thrust","-----")</f>
        <v>-----</v>
      </c>
      <c r="DJ278" s="14">
        <f>(Q278-$D278)/$D278</f>
        <v>5.1812469792170482E-3</v>
      </c>
      <c r="DK278" s="14">
        <f>(R278-$D278)/$D278</f>
        <v>4.2957950700822142E-3</v>
      </c>
      <c r="DL278" s="14">
        <f>(S278-$D278)/$D278</f>
        <v>6.0318994683421587E-3</v>
      </c>
      <c r="DM278" s="14">
        <f>(T278-$D278)/$D278</f>
        <v>-9.4925084581920819E-4</v>
      </c>
      <c r="DN278" s="14">
        <f>(U278-$D278)/$D278</f>
        <v>8.9125181246972889E-4</v>
      </c>
      <c r="DO278" s="14">
        <f>(V278-$D278)/$D278</f>
        <v>-2.0705654905751642E-3</v>
      </c>
      <c r="DP278" s="14">
        <f t="shared" si="440"/>
        <v>6.0318994683421587E-3</v>
      </c>
      <c r="DQ278" s="14">
        <f t="shared" si="441"/>
        <v>5.1812469792170482E-3</v>
      </c>
      <c r="DR278" s="14">
        <f t="shared" si="442"/>
        <v>4.2957950700822142E-3</v>
      </c>
      <c r="DS278" s="14">
        <f t="shared" si="443"/>
        <v>8.9125181246972889E-4</v>
      </c>
      <c r="DT278" s="14">
        <f t="shared" si="444"/>
        <v>-9.4925084581920819E-4</v>
      </c>
      <c r="DU278" s="14">
        <f t="shared" si="445"/>
        <v>-2.0705654905751642E-3</v>
      </c>
      <c r="DV278" t="str">
        <f>IF($D278&gt;Q278,"SUP","RES")</f>
        <v>RES</v>
      </c>
      <c r="DW278" t="str">
        <f>IF($D278&gt;R278,"SUP","RES")</f>
        <v>RES</v>
      </c>
      <c r="DX278" t="str">
        <f>IF($D278&gt;S278,"SUP","RES")</f>
        <v>RES</v>
      </c>
      <c r="DY278" t="str">
        <f>IF($D278&gt;T278,"SUP","RES")</f>
        <v>SUP</v>
      </c>
      <c r="DZ278" t="str">
        <f>IF($D278&gt;U278,"SUP","RES")</f>
        <v>RES</v>
      </c>
      <c r="EA278" t="str">
        <f>IF($D278&gt;V278,"SUP","RES")</f>
        <v>SUP</v>
      </c>
      <c r="EB278" s="7">
        <f t="shared" si="446"/>
        <v>4</v>
      </c>
      <c r="EC278" s="7">
        <f t="shared" si="447"/>
        <v>2</v>
      </c>
      <c r="ED278" s="13" t="str">
        <f t="shared" si="448"/>
        <v>-----</v>
      </c>
      <c r="EE278" s="13" t="str">
        <f t="shared" si="449"/>
        <v>-----</v>
      </c>
      <c r="EF278" s="7">
        <f>IF(OR(ED278="All Sup",EE278="All Res"),"na",((D278-MIN(Q278:V278))/(MAX(Q278:V278)-MIN(Q278:V278))))</f>
        <v>0.25554760200429666</v>
      </c>
      <c r="EG278">
        <v>1.4999999999999999E-4</v>
      </c>
      <c r="EH278">
        <f>Q278*(1+$EG278)</f>
        <v>5200.0798950000008</v>
      </c>
      <c r="EI278">
        <f>Q278*(1-$EG278)</f>
        <v>5198.5201050000005</v>
      </c>
      <c r="EJ278">
        <f>R278*(1+$EG278)</f>
        <v>5195.4992080000011</v>
      </c>
      <c r="EK278">
        <f>R278*(1-$EG278)</f>
        <v>5193.9407920000003</v>
      </c>
      <c r="EL278">
        <f>S278*(1+$EG278)</f>
        <v>5204.4805550000001</v>
      </c>
      <c r="EM278">
        <f>S278*(1-$EG278)</f>
        <v>5202.9194449999995</v>
      </c>
      <c r="EN278">
        <f>T278*(1+$EG278)</f>
        <v>5168.3651385000003</v>
      </c>
      <c r="EO278">
        <f>T278*(1-$EG278)</f>
        <v>5166.8148615</v>
      </c>
      <c r="EP278">
        <f>U278*(1+$EG278)</f>
        <v>5177.8865665000003</v>
      </c>
      <c r="EQ278">
        <f>U278*(1-$EG278)</f>
        <v>5176.3334335</v>
      </c>
      <c r="ER278">
        <f>V278*(1+$EG278)</f>
        <v>5162.5642685000003</v>
      </c>
      <c r="ES278">
        <f>V278*(1-$EG278)</f>
        <v>5161.0157314999997</v>
      </c>
      <c r="ET278" s="7" t="str">
        <f t="shared" si="450"/>
        <v>-----</v>
      </c>
      <c r="EU278" s="7" t="str">
        <f t="shared" si="451"/>
        <v>-----</v>
      </c>
      <c r="EV278" s="7" t="str">
        <f t="shared" si="452"/>
        <v>-----</v>
      </c>
      <c r="EW278" s="7" t="str">
        <f t="shared" si="453"/>
        <v>-----</v>
      </c>
      <c r="EX278" s="7" t="str">
        <f t="shared" si="454"/>
        <v>-----</v>
      </c>
      <c r="EY278" s="7" t="str">
        <f t="shared" si="455"/>
        <v>-----</v>
      </c>
      <c r="EZ278">
        <f t="shared" si="473"/>
        <v>83</v>
      </c>
      <c r="FA278">
        <f t="shared" si="474"/>
        <v>76</v>
      </c>
      <c r="FB278">
        <f t="shared" si="475"/>
        <v>276</v>
      </c>
      <c r="FC278">
        <f t="shared" si="476"/>
        <v>12</v>
      </c>
      <c r="FD278">
        <f t="shared" si="477"/>
        <v>1</v>
      </c>
      <c r="FE278">
        <f t="shared" si="478"/>
        <v>276</v>
      </c>
      <c r="FF278">
        <f t="shared" si="479"/>
        <v>7</v>
      </c>
      <c r="FG278">
        <f t="shared" si="480"/>
        <v>11</v>
      </c>
      <c r="FH278">
        <f t="shared" si="481"/>
        <v>0</v>
      </c>
      <c r="FI278">
        <f t="shared" si="482"/>
        <v>2</v>
      </c>
      <c r="FJ278">
        <f t="shared" si="483"/>
        <v>1</v>
      </c>
      <c r="FK278">
        <f t="shared" si="484"/>
        <v>0</v>
      </c>
      <c r="FL278" s="7" t="str">
        <f t="shared" si="456"/>
        <v>-----</v>
      </c>
      <c r="FM278" s="7" t="str">
        <f t="shared" si="457"/>
        <v>-----</v>
      </c>
      <c r="FN278" s="7" t="str">
        <f t="shared" si="458"/>
        <v>-----</v>
      </c>
      <c r="FO278" s="7" t="str">
        <f t="shared" si="459"/>
        <v>-----</v>
      </c>
      <c r="FP278" s="7" t="str">
        <f t="shared" si="460"/>
        <v>-----</v>
      </c>
      <c r="FQ278" s="7" t="str">
        <f t="shared" si="461"/>
        <v>-----</v>
      </c>
      <c r="FR278" s="13" t="str">
        <f>IF(FL278="-----","-----",(D278-Q278)/Q278)</f>
        <v>-----</v>
      </c>
      <c r="FS278" s="13" t="str">
        <f>IF(FM278="-----","-----",(Q278-R278)/R278)</f>
        <v>-----</v>
      </c>
      <c r="FT278" s="13" t="str">
        <f>IF(FN278="-----","-----",(R278-S278)/S278)</f>
        <v>-----</v>
      </c>
      <c r="FU278" s="13" t="str">
        <f>IF(FO278="-----","-----",(S278-T278)/T278)</f>
        <v>-----</v>
      </c>
      <c r="FV278" s="13" t="str">
        <f>IF(FP278="-----","-----",(T278-U278)/U278)</f>
        <v>-----</v>
      </c>
      <c r="FW278" s="13" t="str">
        <f>IF(FQ278="-----","-----",(U278-V278)/V278)</f>
        <v>-----</v>
      </c>
      <c r="FX278" s="7" t="str">
        <f t="shared" si="462"/>
        <v>-----</v>
      </c>
      <c r="FY278" s="7" t="str">
        <f t="shared" si="463"/>
        <v>-----</v>
      </c>
      <c r="FZ278" s="7" t="str">
        <f t="shared" si="464"/>
        <v>-----</v>
      </c>
      <c r="GA278" s="7" t="str">
        <f t="shared" si="465"/>
        <v>-----</v>
      </c>
      <c r="GB278" s="7" t="str">
        <f t="shared" si="466"/>
        <v>-----</v>
      </c>
      <c r="GC278" s="7" t="str">
        <f t="shared" si="467"/>
        <v>-----</v>
      </c>
      <c r="GD278" s="7" t="str">
        <f>IF(AND(BG278&gt;AA278,BG277&gt;AA277,BG276&gt;AA276,BG275&gt;AA275,BG274&gt;AA274,BG273&gt;AA273,BG272&gt;AA272,BG271&gt;AA271,BG270&gt;AA270,BG269&gt;AA269,BG268&gt;AA268,BG267&gt;AA267),"Bullish",IF(AND(BG278&lt;AA278,BG277&lt;AA277,BG276&lt;AA276,BG275&lt;AA275,BG274&lt;AA274,BG273&lt;AA273,BG272&lt;AA272,BG271&lt;AA271,BG270&lt;AA270,BG269&lt;AA269,BG268&lt;AA268,BG267&lt;AA267),"Bearish","-----"))</f>
        <v>Bearish</v>
      </c>
      <c r="GE278">
        <f>(Z278-BG278)/BG278</f>
        <v>7.2437312749546541E-4</v>
      </c>
      <c r="GI278" s="7" t="str">
        <f>IF(Y278&gt;Z278,"Bullish","Bearish")</f>
        <v>Bearish</v>
      </c>
      <c r="GJ278" s="19" t="str">
        <f>IF(AND(D278&gt;Y278,D277&lt;Y277),"TEMA crossover","-----")</f>
        <v>-----</v>
      </c>
      <c r="GK278" s="19" t="str">
        <f>IF(AND(D278&lt;Y278,D277&gt;Y277),"TEMA crossunder","-----")</f>
        <v>-----</v>
      </c>
      <c r="GL278" s="20" t="str">
        <f>IF(GD278="Bearish","YES","-----")</f>
        <v>YES</v>
      </c>
      <c r="GM278" s="20" t="str">
        <f>IF(GH278="Reverse to Bearish","YES","-----")</f>
        <v>-----</v>
      </c>
      <c r="GN278" s="20" t="str">
        <f>IF(AND(GI278="Bullish",GI277="Bullish",GI276="Bullish",GI275="Bullish"),"YES","-----")</f>
        <v>-----</v>
      </c>
      <c r="GO278" s="20" t="str">
        <f>IF(OR(GK278="TEMA crossunder",GK277="TEMA crossunder",GK276="TEMA crossunder",GK275="TEMA crossunder"),"YES","-----")</f>
        <v>-----</v>
      </c>
      <c r="GP278" s="20" t="str">
        <f>IF(GD278="Bullish","YES","-----")</f>
        <v>-----</v>
      </c>
      <c r="GQ278" s="20" t="str">
        <f>IF(GH278="Reverse to Bullish","YES","-----")</f>
        <v>-----</v>
      </c>
      <c r="GR278" s="20" t="str">
        <f>IF(AND(GI278="Bearish",GI277="Bearish",GI276="Bearish",GI275="Bearish"),"YES","-----")</f>
        <v>-----</v>
      </c>
      <c r="GS278" s="20" t="str">
        <f>IF(OR(GJ278="TEMA crossover",GJ277="TEMA crossover",GJ276="TEMA crossover",GJ275="TEMA crossover"),"YES","-----")</f>
        <v>-----</v>
      </c>
      <c r="GT278" s="20" t="str">
        <f t="shared" si="485"/>
        <v>-----</v>
      </c>
      <c r="GU278" s="20" t="str">
        <f t="shared" si="486"/>
        <v>-----</v>
      </c>
      <c r="GV278" s="20" t="str">
        <f t="shared" si="487"/>
        <v>-----</v>
      </c>
      <c r="GW278" s="20" t="str">
        <f t="shared" si="488"/>
        <v>-----</v>
      </c>
      <c r="GX278" s="20" t="str">
        <f t="shared" si="489"/>
        <v>-----</v>
      </c>
      <c r="GY278" s="20" t="str">
        <f t="shared" si="490"/>
        <v>-----</v>
      </c>
      <c r="GZ278" s="7" t="str">
        <f>IF(G278&gt;BH278,"YES","-----")</f>
        <v>-----</v>
      </c>
      <c r="HA278" s="7" t="str">
        <f>IF(F278&lt;BI278,"YES","-----")</f>
        <v>-----</v>
      </c>
      <c r="HB278">
        <f>BH278-BI278</f>
        <v>8.4400000000005093</v>
      </c>
      <c r="HI278">
        <f t="shared" si="468"/>
        <v>-3.647000000000844E-2</v>
      </c>
      <c r="HJ278">
        <f t="shared" si="469"/>
        <v>8.4035300000005009</v>
      </c>
      <c r="HK278" s="7"/>
      <c r="HL278" s="7"/>
      <c r="HM278" s="7"/>
      <c r="HN278" s="7"/>
      <c r="HO278" s="7"/>
      <c r="HP278" s="7"/>
      <c r="HQ278" s="28">
        <f t="shared" si="492"/>
        <v>-1.6857800000007046</v>
      </c>
      <c r="HR278" s="28" t="str">
        <f t="shared" si="470"/>
        <v>Bear</v>
      </c>
      <c r="HS278">
        <f t="shared" si="471"/>
        <v>1.6857800000007046</v>
      </c>
    </row>
    <row r="279" spans="1:227" x14ac:dyDescent="0.55000000000000004">
      <c r="A279">
        <f>Validation!A278</f>
        <v>1772111400</v>
      </c>
      <c r="B279" t="str">
        <f>Price!B278</f>
        <v>XAUUSD</v>
      </c>
      <c r="C279" t="str">
        <f>Price!C278</f>
        <v>M5</v>
      </c>
      <c r="D279">
        <f>Price!D278</f>
        <v>5174</v>
      </c>
      <c r="E279">
        <f>Price!E278</f>
        <v>5172</v>
      </c>
      <c r="F279">
        <f>Price!F278</f>
        <v>5174.55</v>
      </c>
      <c r="G279">
        <f>Price!G278</f>
        <v>5168.3100000000004</v>
      </c>
      <c r="H279">
        <f>Price!H278</f>
        <v>735</v>
      </c>
      <c r="I279">
        <f>Diagonals!E278</f>
        <v>5196.6499999999996</v>
      </c>
      <c r="J279">
        <f>Diagonals!F278</f>
        <v>0</v>
      </c>
      <c r="K279">
        <f>Diagonals!G278</f>
        <v>0</v>
      </c>
      <c r="L279">
        <f>Diagonals!H278</f>
        <v>5150.4799999999996</v>
      </c>
      <c r="M279">
        <f>Diagonals!I278</f>
        <v>0</v>
      </c>
      <c r="N279">
        <f>Diagonals!J278</f>
        <v>0</v>
      </c>
      <c r="O279">
        <f>Diagonals!K278</f>
        <v>0</v>
      </c>
      <c r="P279">
        <f>Diagonals!L278</f>
        <v>0</v>
      </c>
      <c r="Q279">
        <f>Trendlines!E278</f>
        <v>5199.3</v>
      </c>
      <c r="R279">
        <f>Trendlines!F278</f>
        <v>5194.7</v>
      </c>
      <c r="S279">
        <f>Trendlines!G278</f>
        <v>5203.68</v>
      </c>
      <c r="T279">
        <f>Trendlines!H278</f>
        <v>5167.66</v>
      </c>
      <c r="U279">
        <f>Trendlines!I278</f>
        <v>5177.13</v>
      </c>
      <c r="V279">
        <f>Trendlines!J278</f>
        <v>5161.83</v>
      </c>
      <c r="W279">
        <f>Trendlines!K278</f>
        <v>0</v>
      </c>
      <c r="X279">
        <f>Trendlines!L278</f>
        <v>0</v>
      </c>
      <c r="Y279">
        <f>Tema_Hrma_Smma!E278</f>
        <v>5175.8</v>
      </c>
      <c r="Z279">
        <f>Tema_Hrma_Smma!F278</f>
        <v>5179.66</v>
      </c>
      <c r="AA279">
        <f>Tema_Hrma_Smma!G278</f>
        <v>5179.24</v>
      </c>
      <c r="AB279">
        <f>ZScore!H278</f>
        <v>1</v>
      </c>
      <c r="AC279">
        <f>ZScore!I278</f>
        <v>0.33504</v>
      </c>
      <c r="AD279">
        <f>ZScore!J278</f>
        <v>0</v>
      </c>
      <c r="AE279">
        <f>HA!E278</f>
        <v>5178.1400000000003</v>
      </c>
      <c r="AF279">
        <f>HA!F278</f>
        <v>5178.1400000000003</v>
      </c>
      <c r="AG279">
        <f>HA!G278</f>
        <v>5168.3100000000004</v>
      </c>
      <c r="AH279">
        <f>HA!H278</f>
        <v>5172.22</v>
      </c>
      <c r="AI279">
        <f>HA!I278</f>
        <v>-1</v>
      </c>
      <c r="AJ279">
        <f>HA!J278</f>
        <v>5.92</v>
      </c>
      <c r="AK279">
        <f>HA!K278</f>
        <v>1.2485200000000001</v>
      </c>
      <c r="AL279">
        <f>HA!L278</f>
        <v>-3</v>
      </c>
      <c r="AM279">
        <f>KC!E278</f>
        <v>5199.1727499999997</v>
      </c>
      <c r="AN279">
        <f>KC!F278</f>
        <v>5193.6924499999996</v>
      </c>
      <c r="AO279">
        <f>KC!G278</f>
        <v>5188.2121399999996</v>
      </c>
      <c r="AP279">
        <f>KC!H278</f>
        <v>5182.7318299999997</v>
      </c>
      <c r="AQ279">
        <f>KC!I278</f>
        <v>5177.2515199999998</v>
      </c>
      <c r="AR279">
        <f>KC!J278</f>
        <v>5171.5607300000001</v>
      </c>
      <c r="AS279">
        <f>KC!K278</f>
        <v>5166.08043</v>
      </c>
      <c r="AT279">
        <f>KC!L278</f>
        <v>5160.6001200000001</v>
      </c>
      <c r="AU279">
        <f>KC!M278</f>
        <v>5155.1198100000001</v>
      </c>
      <c r="AV279">
        <f>KC!N278</f>
        <v>5149.6395000000002</v>
      </c>
      <c r="AW279">
        <f>SR_Levels!E278</f>
        <v>5161.8900000000003</v>
      </c>
      <c r="AX279">
        <f>SR_Levels!F278</f>
        <v>5135.8500000000004</v>
      </c>
      <c r="AY279">
        <f>SR_Levels!G278</f>
        <v>0</v>
      </c>
      <c r="AZ279">
        <f>SR_Levels!H278</f>
        <v>0</v>
      </c>
      <c r="BA279">
        <f>SR_Levels!I278</f>
        <v>5178.6000000000004</v>
      </c>
      <c r="BB279">
        <f>SR_Levels!J278</f>
        <v>5193.3500000000004</v>
      </c>
      <c r="BC279">
        <f>SR_Levels!K278</f>
        <v>5205.3100000000004</v>
      </c>
      <c r="BD279">
        <f>SR_Levels!L278</f>
        <v>0</v>
      </c>
      <c r="BE279">
        <f>ZigZag!E278</f>
        <v>0</v>
      </c>
      <c r="BF279">
        <f>ZigZag!F278</f>
        <v>0</v>
      </c>
      <c r="BG279">
        <f>ZigZag!G278</f>
        <v>5176.5600000000004</v>
      </c>
      <c r="BH279">
        <f>Dual_Tema!E278</f>
        <v>5179.8900000000003</v>
      </c>
      <c r="BI279">
        <f>Dual_Tema!F278</f>
        <v>5172.2</v>
      </c>
      <c r="BJ279">
        <f>Pinbar!E278</f>
        <v>0</v>
      </c>
      <c r="BK279">
        <f>SSA!E278</f>
        <v>5174.8325400000003</v>
      </c>
      <c r="BL279">
        <f>SSA!F278</f>
        <v>5176.3123999999998</v>
      </c>
      <c r="BN279" t="str">
        <f t="shared" si="491"/>
        <v>Green Candle</v>
      </c>
      <c r="BO279" s="34">
        <f t="shared" si="493"/>
        <v>-2.6062550120289352E-3</v>
      </c>
      <c r="BP279" s="34">
        <f t="shared" si="495"/>
        <v>1.0718860163374533E-3</v>
      </c>
      <c r="BQ279" s="34">
        <f t="shared" si="503"/>
        <v>-1.3140909196318606E-4</v>
      </c>
      <c r="BR279" s="34">
        <f t="shared" si="438"/>
        <v>-3.574292145251956E-4</v>
      </c>
      <c r="BS279" s="35">
        <f t="shared" si="494"/>
        <v>-4.3484829393514168E-4</v>
      </c>
      <c r="BT279" s="35">
        <f t="shared" si="496"/>
        <v>8.9279981612122583E-5</v>
      </c>
      <c r="BU279" s="35">
        <f t="shared" si="504"/>
        <v>-7.3009581753602504E-6</v>
      </c>
      <c r="BV279" s="35">
        <f t="shared" si="439"/>
        <v>-1.4895435210715569E-5</v>
      </c>
      <c r="BW279" s="27">
        <v>96</v>
      </c>
      <c r="BX279">
        <f>F279-G279</f>
        <v>6.2399999999997817</v>
      </c>
      <c r="BY279">
        <f>ABS(F279-D278)</f>
        <v>2.0500000000001819</v>
      </c>
      <c r="BZ279">
        <f>ABS(G279-D278)</f>
        <v>4.1899999999995998</v>
      </c>
      <c r="CA279">
        <f t="shared" si="472"/>
        <v>6.2399999999997817</v>
      </c>
      <c r="CB279">
        <f t="shared" si="497"/>
        <v>5.9571428571428964</v>
      </c>
      <c r="CC279">
        <f t="shared" si="500"/>
        <v>5.8026070496353004</v>
      </c>
      <c r="CD279">
        <f t="shared" si="498"/>
        <v>0.15453580750759599</v>
      </c>
      <c r="CE279">
        <f t="shared" si="501"/>
        <v>1</v>
      </c>
      <c r="CF279">
        <f t="shared" si="502"/>
        <v>9</v>
      </c>
      <c r="CG279" s="7" t="str">
        <f t="shared" si="499"/>
        <v>-----</v>
      </c>
      <c r="CH279" s="21"/>
      <c r="CI279" s="21"/>
      <c r="CJ279" s="21"/>
      <c r="CK279" s="21"/>
      <c r="CL279" s="21"/>
      <c r="CM279" s="21"/>
      <c r="CZ279" s="7" t="str">
        <f>IF(AND(D279&gt;BH279,D279&gt;E279),"Bullish Trigger","-----")</f>
        <v>-----</v>
      </c>
      <c r="DA279" s="7" t="str">
        <f>IF(AND(D279&lt;BI279,D279&lt;E279),"Bearish Trigger","-----")</f>
        <v>-----</v>
      </c>
      <c r="DB279" s="13" t="str">
        <f>IF(AND(W279=BE279,W279&gt;0,BE279&gt;0),"Important High","------")</f>
        <v>------</v>
      </c>
      <c r="DC279" s="13" t="str">
        <f>IF(AND(X279=BF279,X279&gt;0,BF279&gt;0),"Important Low","------")</f>
        <v>------</v>
      </c>
      <c r="DD279" s="7" t="str">
        <f>IF(AND(DB279="Important High",DC279="-----",BJ279=1),"Imp High Rej","-----")</f>
        <v>-----</v>
      </c>
      <c r="DE279" s="7" t="str">
        <f>IF(AND(DB279="-----",DC279="Important Low",BJ279=1),"Imp Low Rej","-----")</f>
        <v>-----</v>
      </c>
      <c r="DF279" s="7" t="str">
        <f>IF(Y279&gt;AM279,"Overbought",IF(Y279&gt;AO279,"Bullish Momentum",IF(Y279&gt;AQ279,"Flat Momentum","-----")))</f>
        <v>-----</v>
      </c>
      <c r="DG279" s="7" t="str">
        <f>IF(Y279&lt;AV279,"Oversold",IF(Y279&lt;AT279,"Bearish Momentum",IF(Y279&lt;AR279,"Flat Momentum","-----")))</f>
        <v>-----</v>
      </c>
      <c r="DH279" s="7" t="str">
        <f>IF(AND(DF279="Overbought",AD279=2),"Culminated Thrust","-----")</f>
        <v>-----</v>
      </c>
      <c r="DI279" s="7" t="str">
        <f>IF(AND(DG279="Oversold",AD279=5),"Culminated Thrust","-----")</f>
        <v>-----</v>
      </c>
      <c r="DJ279" s="14">
        <f>(Q279-$D279)/$D279</f>
        <v>4.8898337843061813E-3</v>
      </c>
      <c r="DK279" s="14">
        <f>(R279-$D279)/$D279</f>
        <v>4.0007730962504477E-3</v>
      </c>
      <c r="DL279" s="14">
        <f>(S279-$D279)/$D279</f>
        <v>5.7363741785852905E-3</v>
      </c>
      <c r="DM279" s="14">
        <f>(T279-$D279)/$D279</f>
        <v>-1.2253575570158766E-3</v>
      </c>
      <c r="DN279" s="14">
        <f>(U279-$D279)/$D279</f>
        <v>6.0494781600311349E-4</v>
      </c>
      <c r="DO279" s="14">
        <f>(V279-$D279)/$D279</f>
        <v>-2.3521453420951048E-3</v>
      </c>
      <c r="DP279" s="14">
        <f t="shared" si="440"/>
        <v>5.7363741785852905E-3</v>
      </c>
      <c r="DQ279" s="14">
        <f t="shared" si="441"/>
        <v>4.8898337843061813E-3</v>
      </c>
      <c r="DR279" s="14">
        <f t="shared" si="442"/>
        <v>4.0007730962504477E-3</v>
      </c>
      <c r="DS279" s="14">
        <f t="shared" si="443"/>
        <v>6.0494781600311349E-4</v>
      </c>
      <c r="DT279" s="14">
        <f t="shared" si="444"/>
        <v>-1.2253575570158766E-3</v>
      </c>
      <c r="DU279" s="14">
        <f t="shared" si="445"/>
        <v>-2.3521453420951048E-3</v>
      </c>
      <c r="DV279" t="str">
        <f>IF($D279&gt;Q279,"SUP","RES")</f>
        <v>RES</v>
      </c>
      <c r="DW279" t="str">
        <f>IF($D279&gt;R279,"SUP","RES")</f>
        <v>RES</v>
      </c>
      <c r="DX279" t="str">
        <f>IF($D279&gt;S279,"SUP","RES")</f>
        <v>RES</v>
      </c>
      <c r="DY279" t="str">
        <f>IF($D279&gt;T279,"SUP","RES")</f>
        <v>SUP</v>
      </c>
      <c r="DZ279" t="str">
        <f>IF($D279&gt;U279,"SUP","RES")</f>
        <v>RES</v>
      </c>
      <c r="EA279" t="str">
        <f>IF($D279&gt;V279,"SUP","RES")</f>
        <v>SUP</v>
      </c>
      <c r="EB279" s="7">
        <f t="shared" si="446"/>
        <v>4</v>
      </c>
      <c r="EC279" s="7">
        <f t="shared" si="447"/>
        <v>2</v>
      </c>
      <c r="ED279" s="13" t="str">
        <f t="shared" si="448"/>
        <v>-----</v>
      </c>
      <c r="EE279" s="13" t="str">
        <f t="shared" si="449"/>
        <v>-----</v>
      </c>
      <c r="EF279" s="7">
        <f>IF(OR(ED279="All Sup",EE279="All Res"),"na",((D279-MIN(Q279:V279))/(MAX(Q279:V279)-MIN(Q279:V279))))</f>
        <v>0.29080047789725127</v>
      </c>
      <c r="EG279">
        <v>1.4999999999999999E-4</v>
      </c>
      <c r="EH279">
        <f>Q279*(1+$EG279)</f>
        <v>5200.0798950000008</v>
      </c>
      <c r="EI279">
        <f>Q279*(1-$EG279)</f>
        <v>5198.5201050000005</v>
      </c>
      <c r="EJ279">
        <f>R279*(1+$EG279)</f>
        <v>5195.4792050000005</v>
      </c>
      <c r="EK279">
        <f>R279*(1-$EG279)</f>
        <v>5193.920795</v>
      </c>
      <c r="EL279">
        <f>S279*(1+$EG279)</f>
        <v>5204.4605520000005</v>
      </c>
      <c r="EM279">
        <f>S279*(1-$EG279)</f>
        <v>5202.8994480000001</v>
      </c>
      <c r="EN279">
        <f>T279*(1+$EG279)</f>
        <v>5168.4351489999999</v>
      </c>
      <c r="EO279">
        <f>T279*(1-$EG279)</f>
        <v>5166.8848509999998</v>
      </c>
      <c r="EP279">
        <f>U279*(1+$EG279)</f>
        <v>5177.9065695000008</v>
      </c>
      <c r="EQ279">
        <f>U279*(1-$EG279)</f>
        <v>5176.3534305000003</v>
      </c>
      <c r="ER279">
        <f>V279*(1+$EG279)</f>
        <v>5162.6042745000004</v>
      </c>
      <c r="ES279">
        <f>V279*(1-$EG279)</f>
        <v>5161.0557255000003</v>
      </c>
      <c r="ET279" s="7" t="str">
        <f t="shared" si="450"/>
        <v>-----</v>
      </c>
      <c r="EU279" s="7" t="str">
        <f t="shared" si="451"/>
        <v>-----</v>
      </c>
      <c r="EV279" s="7" t="str">
        <f t="shared" si="452"/>
        <v>-----</v>
      </c>
      <c r="EW279" s="7" t="str">
        <f t="shared" si="453"/>
        <v>-----</v>
      </c>
      <c r="EX279" s="7" t="str">
        <f t="shared" si="454"/>
        <v>-----</v>
      </c>
      <c r="EY279" s="7" t="str">
        <f t="shared" si="455"/>
        <v>-----</v>
      </c>
      <c r="EZ279">
        <f t="shared" si="473"/>
        <v>84</v>
      </c>
      <c r="FA279">
        <f t="shared" si="474"/>
        <v>77</v>
      </c>
      <c r="FB279">
        <f t="shared" si="475"/>
        <v>277</v>
      </c>
      <c r="FC279">
        <f t="shared" si="476"/>
        <v>13</v>
      </c>
      <c r="FD279">
        <f t="shared" si="477"/>
        <v>2</v>
      </c>
      <c r="FE279">
        <f t="shared" si="478"/>
        <v>277</v>
      </c>
      <c r="FF279">
        <f t="shared" si="479"/>
        <v>7</v>
      </c>
      <c r="FG279">
        <f t="shared" si="480"/>
        <v>11</v>
      </c>
      <c r="FH279">
        <f t="shared" si="481"/>
        <v>0</v>
      </c>
      <c r="FI279">
        <f t="shared" si="482"/>
        <v>2</v>
      </c>
      <c r="FJ279">
        <f t="shared" si="483"/>
        <v>1</v>
      </c>
      <c r="FK279">
        <f t="shared" si="484"/>
        <v>0</v>
      </c>
      <c r="FL279" s="7" t="str">
        <f t="shared" si="456"/>
        <v>-----</v>
      </c>
      <c r="FM279" s="7" t="str">
        <f t="shared" si="457"/>
        <v>-----</v>
      </c>
      <c r="FN279" s="7" t="str">
        <f t="shared" si="458"/>
        <v>-----</v>
      </c>
      <c r="FO279" s="7" t="str">
        <f t="shared" si="459"/>
        <v>-----</v>
      </c>
      <c r="FP279" s="7" t="str">
        <f t="shared" si="460"/>
        <v>-----</v>
      </c>
      <c r="FQ279" s="7" t="str">
        <f t="shared" si="461"/>
        <v>-----</v>
      </c>
      <c r="FR279" s="13" t="str">
        <f>IF(FL279="-----","-----",(D279-Q279)/Q279)</f>
        <v>-----</v>
      </c>
      <c r="FS279" s="13" t="str">
        <f>IF(FM279="-----","-----",(Q279-R279)/R279)</f>
        <v>-----</v>
      </c>
      <c r="FT279" s="13" t="str">
        <f>IF(FN279="-----","-----",(R279-S279)/S279)</f>
        <v>-----</v>
      </c>
      <c r="FU279" s="13" t="str">
        <f>IF(FO279="-----","-----",(S279-T279)/T279)</f>
        <v>-----</v>
      </c>
      <c r="FV279" s="13" t="str">
        <f>IF(FP279="-----","-----",(T279-U279)/U279)</f>
        <v>-----</v>
      </c>
      <c r="FW279" s="13" t="str">
        <f>IF(FQ279="-----","-----",(U279-V279)/V279)</f>
        <v>-----</v>
      </c>
      <c r="FX279" s="7" t="str">
        <f t="shared" si="462"/>
        <v>-----</v>
      </c>
      <c r="FY279" s="7" t="str">
        <f t="shared" si="463"/>
        <v>-----</v>
      </c>
      <c r="FZ279" s="7" t="str">
        <f t="shared" si="464"/>
        <v>-----</v>
      </c>
      <c r="GA279" s="7" t="str">
        <f t="shared" si="465"/>
        <v>-----</v>
      </c>
      <c r="GB279" s="7" t="str">
        <f t="shared" si="466"/>
        <v>-----</v>
      </c>
      <c r="GC279" s="7" t="str">
        <f t="shared" si="467"/>
        <v>-----</v>
      </c>
      <c r="GD279" s="7" t="str">
        <f>IF(AND(BG279&gt;AA279,BG278&gt;AA278,BG277&gt;AA277,BG276&gt;AA276,BG275&gt;AA275,BG274&gt;AA274,BG273&gt;AA273,BG272&gt;AA272,BG271&gt;AA271,BG270&gt;AA270,BG269&gt;AA269,BG268&gt;AA268),"Bullish",IF(AND(BG279&lt;AA279,BG278&lt;AA278,BG277&lt;AA277,BG276&lt;AA276,BG275&lt;AA275,BG274&lt;AA274,BG273&lt;AA273,BG272&lt;AA272,BG271&lt;AA271,BG270&lt;AA270,BG269&lt;AA269,BG268&lt;AA268),"Bearish","-----"))</f>
        <v>Bearish</v>
      </c>
      <c r="GE279">
        <f>(Z279-BG279)/BG279</f>
        <v>5.9885329253393262E-4</v>
      </c>
      <c r="GI279" s="7" t="str">
        <f>IF(Y279&gt;Z279,"Bullish","Bearish")</f>
        <v>Bearish</v>
      </c>
      <c r="GJ279" s="19" t="str">
        <f>IF(AND(D279&gt;Y279,D278&lt;Y278),"TEMA crossover","-----")</f>
        <v>-----</v>
      </c>
      <c r="GK279" s="19" t="str">
        <f>IF(AND(D279&lt;Y279,D278&gt;Y278),"TEMA crossunder","-----")</f>
        <v>-----</v>
      </c>
      <c r="GL279" s="20" t="str">
        <f>IF(GD279="Bearish","YES","-----")</f>
        <v>YES</v>
      </c>
      <c r="GM279" s="20" t="str">
        <f>IF(GH279="Reverse to Bearish","YES","-----")</f>
        <v>-----</v>
      </c>
      <c r="GN279" s="20" t="str">
        <f>IF(AND(GI279="Bullish",GI278="Bullish",GI277="Bullish",GI276="Bullish"),"YES","-----")</f>
        <v>-----</v>
      </c>
      <c r="GO279" s="20" t="str">
        <f>IF(OR(GK279="TEMA crossunder",GK278="TEMA crossunder",GK277="TEMA crossunder",GK276="TEMA crossunder"),"YES","-----")</f>
        <v>-----</v>
      </c>
      <c r="GP279" s="20" t="str">
        <f>IF(GD279="Bullish","YES","-----")</f>
        <v>-----</v>
      </c>
      <c r="GQ279" s="20" t="str">
        <f>IF(GH279="Reverse to Bullish","YES","-----")</f>
        <v>-----</v>
      </c>
      <c r="GR279" s="20" t="str">
        <f>IF(AND(GI279="Bearish",GI278="Bearish",GI277="Bearish",GI276="Bearish"),"YES","-----")</f>
        <v>-----</v>
      </c>
      <c r="GS279" s="20" t="str">
        <f>IF(OR(GJ279="TEMA crossover",GJ278="TEMA crossover",GJ277="TEMA crossover",GJ276="TEMA crossover"),"YES","-----")</f>
        <v>-----</v>
      </c>
      <c r="GT279" s="20" t="str">
        <f t="shared" si="485"/>
        <v>-----</v>
      </c>
      <c r="GU279" s="20" t="str">
        <f t="shared" si="486"/>
        <v>-----</v>
      </c>
      <c r="GV279" s="20" t="str">
        <f t="shared" si="487"/>
        <v>-----</v>
      </c>
      <c r="GW279" s="20" t="str">
        <f t="shared" si="488"/>
        <v>-----</v>
      </c>
      <c r="GX279" s="20" t="str">
        <f t="shared" si="489"/>
        <v>-----</v>
      </c>
      <c r="GY279" s="20" t="str">
        <f t="shared" si="490"/>
        <v>-----</v>
      </c>
      <c r="GZ279" s="7" t="str">
        <f>IF(G279&gt;BH279,"YES","-----")</f>
        <v>-----</v>
      </c>
      <c r="HA279" s="7" t="str">
        <f>IF(F279&lt;BI279,"YES","-----")</f>
        <v>-----</v>
      </c>
      <c r="HB279">
        <f>BH279-BI279</f>
        <v>7.6900000000005093</v>
      </c>
      <c r="HI279">
        <f t="shared" si="468"/>
        <v>-2.6325400000005175</v>
      </c>
      <c r="HJ279">
        <f t="shared" si="469"/>
        <v>5.0574599999999919</v>
      </c>
      <c r="HK279" s="7"/>
      <c r="HL279" s="7"/>
      <c r="HM279" s="7"/>
      <c r="HN279" s="7"/>
      <c r="HO279" s="7"/>
      <c r="HP279" s="7"/>
      <c r="HQ279" s="28">
        <f t="shared" si="492"/>
        <v>-1.4798599999994622</v>
      </c>
      <c r="HR279" s="28" t="str">
        <f t="shared" si="470"/>
        <v>Bear</v>
      </c>
      <c r="HS279">
        <f t="shared" si="471"/>
        <v>1.4798599999994622</v>
      </c>
    </row>
    <row r="280" spans="1:227" x14ac:dyDescent="0.55000000000000004">
      <c r="A280">
        <f>Validation!A279</f>
        <v>1772111700</v>
      </c>
      <c r="B280" t="str">
        <f>Price!B279</f>
        <v>XAUUSD</v>
      </c>
      <c r="C280" t="str">
        <f>Price!C279</f>
        <v>M5</v>
      </c>
      <c r="D280">
        <f>Price!D279</f>
        <v>5171.6499999999996</v>
      </c>
      <c r="E280">
        <f>Price!E279</f>
        <v>5174.03</v>
      </c>
      <c r="F280">
        <f>Price!F279</f>
        <v>5177.88</v>
      </c>
      <c r="G280">
        <f>Price!G279</f>
        <v>5171.55</v>
      </c>
      <c r="H280">
        <f>Price!H279</f>
        <v>700</v>
      </c>
      <c r="I280">
        <f>Diagonals!E279</f>
        <v>5196.83</v>
      </c>
      <c r="J280">
        <f>Diagonals!F279</f>
        <v>0</v>
      </c>
      <c r="K280">
        <f>Diagonals!G279</f>
        <v>0</v>
      </c>
      <c r="L280">
        <f>Diagonals!H279</f>
        <v>5150.1499999999996</v>
      </c>
      <c r="M280">
        <f>Diagonals!I279</f>
        <v>0</v>
      </c>
      <c r="N280">
        <f>Diagonals!J279</f>
        <v>0</v>
      </c>
      <c r="O280">
        <f>Diagonals!K279</f>
        <v>0</v>
      </c>
      <c r="P280">
        <f>Diagonals!L279</f>
        <v>0</v>
      </c>
      <c r="Q280">
        <f>Trendlines!E279</f>
        <v>5199.3100000000004</v>
      </c>
      <c r="R280">
        <f>Trendlines!F279</f>
        <v>5194.67</v>
      </c>
      <c r="S280">
        <f>Trendlines!G279</f>
        <v>5203.66</v>
      </c>
      <c r="T280">
        <f>Trendlines!H279</f>
        <v>5167.74</v>
      </c>
      <c r="U280">
        <f>Trendlines!I279</f>
        <v>5177.1499999999996</v>
      </c>
      <c r="V280">
        <f>Trendlines!J279</f>
        <v>5161.87</v>
      </c>
      <c r="W280">
        <f>Trendlines!K279</f>
        <v>0</v>
      </c>
      <c r="X280">
        <f>Trendlines!L279</f>
        <v>0</v>
      </c>
      <c r="Y280">
        <f>Tema_Hrma_Smma!E279</f>
        <v>5174.29</v>
      </c>
      <c r="Z280">
        <f>Tema_Hrma_Smma!F279</f>
        <v>5178.62</v>
      </c>
      <c r="AA280">
        <f>Tema_Hrma_Smma!G279</f>
        <v>5179.07</v>
      </c>
      <c r="AB280">
        <f>ZScore!H279</f>
        <v>-1</v>
      </c>
      <c r="AC280">
        <f>ZScore!I279</f>
        <v>0.19567999999999999</v>
      </c>
      <c r="AD280">
        <f>ZScore!J279</f>
        <v>3</v>
      </c>
      <c r="AE280">
        <f>HA!E279</f>
        <v>5175.18</v>
      </c>
      <c r="AF280">
        <f>HA!F279</f>
        <v>5177.88</v>
      </c>
      <c r="AG280">
        <f>HA!G279</f>
        <v>5171.55</v>
      </c>
      <c r="AH280">
        <f>HA!H279</f>
        <v>5173.78</v>
      </c>
      <c r="AI280">
        <f>HA!I279</f>
        <v>-1</v>
      </c>
      <c r="AJ280">
        <f>HA!J279</f>
        <v>1.4</v>
      </c>
      <c r="AK280">
        <f>HA!K279</f>
        <v>-0.54188999999999998</v>
      </c>
      <c r="AL280">
        <f>HA!L279</f>
        <v>-4</v>
      </c>
      <c r="AM280">
        <f>KC!E279</f>
        <v>5199.2133899999999</v>
      </c>
      <c r="AN280">
        <f>KC!F279</f>
        <v>5193.7699899999998</v>
      </c>
      <c r="AO280">
        <f>KC!G279</f>
        <v>5188.3266000000003</v>
      </c>
      <c r="AP280">
        <f>KC!H279</f>
        <v>5182.8832000000002</v>
      </c>
      <c r="AQ280">
        <f>KC!I279</f>
        <v>5177.4398099999999</v>
      </c>
      <c r="AR280">
        <f>KC!J279</f>
        <v>5171.6274199999998</v>
      </c>
      <c r="AS280">
        <f>KC!K279</f>
        <v>5166.1840199999997</v>
      </c>
      <c r="AT280">
        <f>KC!L279</f>
        <v>5160.7406300000002</v>
      </c>
      <c r="AU280">
        <f>KC!M279</f>
        <v>5155.2972300000001</v>
      </c>
      <c r="AV280">
        <f>KC!N279</f>
        <v>5149.8538399999998</v>
      </c>
      <c r="AW280">
        <f>SR_Levels!E279</f>
        <v>5161.8900000000003</v>
      </c>
      <c r="AX280">
        <f>SR_Levels!F279</f>
        <v>5135.8500000000004</v>
      </c>
      <c r="AY280">
        <f>SR_Levels!G279</f>
        <v>0</v>
      </c>
      <c r="AZ280">
        <f>SR_Levels!H279</f>
        <v>0</v>
      </c>
      <c r="BA280">
        <f>SR_Levels!I279</f>
        <v>5178.6000000000004</v>
      </c>
      <c r="BB280">
        <f>SR_Levels!J279</f>
        <v>5193.3500000000004</v>
      </c>
      <c r="BC280">
        <f>SR_Levels!K279</f>
        <v>5205.3100000000004</v>
      </c>
      <c r="BD280">
        <f>SR_Levels!L279</f>
        <v>0</v>
      </c>
      <c r="BE280">
        <f>ZigZag!E279</f>
        <v>0</v>
      </c>
      <c r="BF280">
        <f>ZigZag!F279</f>
        <v>0</v>
      </c>
      <c r="BG280">
        <f>ZigZag!G279</f>
        <v>5176.3599999999997</v>
      </c>
      <c r="BH280">
        <f>Dual_Tema!E279</f>
        <v>5178.55</v>
      </c>
      <c r="BI280">
        <f>Dual_Tema!F279</f>
        <v>5171.33</v>
      </c>
      <c r="BJ280">
        <f>Pinbar!E279</f>
        <v>0</v>
      </c>
      <c r="BK280">
        <f>SSA!E279</f>
        <v>5174.0018600000003</v>
      </c>
      <c r="BL280">
        <f>SSA!F279</f>
        <v>5175.1571299999996</v>
      </c>
      <c r="BN280" t="str">
        <f t="shared" si="491"/>
        <v>Red Candle</v>
      </c>
      <c r="BO280" s="34">
        <f t="shared" si="493"/>
        <v>-1.8605405217619886E-3</v>
      </c>
      <c r="BP280" s="34">
        <f t="shared" si="495"/>
        <v>-1.0247129836948865E-4</v>
      </c>
      <c r="BQ280" s="34">
        <f t="shared" si="503"/>
        <v>4.8342808523837988E-5</v>
      </c>
      <c r="BR280" s="34">
        <f t="shared" si="438"/>
        <v>-7.5161239213694664E-4</v>
      </c>
      <c r="BS280" s="35">
        <f t="shared" si="494"/>
        <v>-3.1033075029840429E-4</v>
      </c>
      <c r="BT280" s="35">
        <f t="shared" si="496"/>
        <v>-8.5396759460509841E-6</v>
      </c>
      <c r="BU280" s="35">
        <f t="shared" si="504"/>
        <v>2.6856502757244272E-6</v>
      </c>
      <c r="BV280" s="35">
        <f t="shared" si="439"/>
        <v>-3.1328467350988376E-5</v>
      </c>
      <c r="BW280" s="27">
        <v>96</v>
      </c>
      <c r="BX280">
        <f>F280-G280</f>
        <v>6.3299999999999272</v>
      </c>
      <c r="BY280">
        <f>ABS(F280-D279)</f>
        <v>3.8800000000001091</v>
      </c>
      <c r="BZ280">
        <f>ABS(G280-D279)</f>
        <v>2.4499999999998181</v>
      </c>
      <c r="CA280">
        <f t="shared" si="472"/>
        <v>6.3299999999999272</v>
      </c>
      <c r="CB280">
        <f t="shared" si="497"/>
        <v>5.9757142857143402</v>
      </c>
      <c r="CC280">
        <f t="shared" si="500"/>
        <v>5.8402779746613458</v>
      </c>
      <c r="CD280">
        <f t="shared" si="498"/>
        <v>0.13543631105299436</v>
      </c>
      <c r="CE280">
        <f t="shared" si="501"/>
        <v>1</v>
      </c>
      <c r="CF280">
        <f t="shared" si="502"/>
        <v>10</v>
      </c>
      <c r="CG280" s="7" t="str">
        <f t="shared" si="499"/>
        <v>-----</v>
      </c>
      <c r="CH280" s="21"/>
      <c r="CI280" s="21"/>
      <c r="CJ280" s="21"/>
      <c r="CK280" s="21"/>
      <c r="CL280" s="21"/>
      <c r="CM280" s="21"/>
      <c r="CZ280" s="7" t="str">
        <f>IF(AND(D280&gt;BH280,D280&gt;E280),"Bullish Trigger","-----")</f>
        <v>-----</v>
      </c>
      <c r="DA280" s="7" t="str">
        <f>IF(AND(D280&lt;BI280,D280&lt;E280),"Bearish Trigger","-----")</f>
        <v>-----</v>
      </c>
      <c r="DB280" s="13" t="str">
        <f>IF(AND(W280=BE280,W280&gt;0,BE280&gt;0),"Important High","------")</f>
        <v>------</v>
      </c>
      <c r="DC280" s="13" t="str">
        <f>IF(AND(X280=BF280,X280&gt;0,BF280&gt;0),"Important Low","------")</f>
        <v>------</v>
      </c>
      <c r="DD280" s="7" t="str">
        <f>IF(AND(DB280="Important High",DC280="-----",BJ280=1),"Imp High Rej","-----")</f>
        <v>-----</v>
      </c>
      <c r="DE280" s="7" t="str">
        <f>IF(AND(DB280="-----",DC280="Important Low",BJ280=1),"Imp Low Rej","-----")</f>
        <v>-----</v>
      </c>
      <c r="DF280" s="7" t="str">
        <f>IF(Y280&gt;AM280,"Overbought",IF(Y280&gt;AO280,"Bullish Momentum",IF(Y280&gt;AQ280,"Flat Momentum","-----")))</f>
        <v>-----</v>
      </c>
      <c r="DG280" s="7" t="str">
        <f>IF(Y280&lt;AV280,"Oversold",IF(Y280&lt;AT280,"Bearish Momentum",IF(Y280&lt;AR280,"Flat Momentum","-----")))</f>
        <v>-----</v>
      </c>
      <c r="DH280" s="7" t="str">
        <f>IF(AND(DF280="Overbought",AD280=2),"Culminated Thrust","-----")</f>
        <v>-----</v>
      </c>
      <c r="DI280" s="7" t="str">
        <f>IF(AND(DG280="Oversold",AD280=5),"Culminated Thrust","-----")</f>
        <v>-----</v>
      </c>
      <c r="DJ280" s="14">
        <f>(Q280-$D280)/$D280</f>
        <v>5.3483897788908306E-3</v>
      </c>
      <c r="DK280" s="14">
        <f>(R280-$D280)/$D280</f>
        <v>4.4511906258158304E-3</v>
      </c>
      <c r="DL280" s="14">
        <f>(S280-$D280)/$D280</f>
        <v>6.1895139848984794E-3</v>
      </c>
      <c r="DM280" s="14">
        <f>(T280-$D280)/$D280</f>
        <v>-7.5604497597475749E-4</v>
      </c>
      <c r="DN280" s="14">
        <f>(U280-$D280)/$D280</f>
        <v>1.0634903754121025E-3</v>
      </c>
      <c r="DO280" s="14">
        <f>(V280-$D280)/$D280</f>
        <v>-1.8910792493691078E-3</v>
      </c>
      <c r="DP280" s="14">
        <f t="shared" si="440"/>
        <v>6.1895139848984794E-3</v>
      </c>
      <c r="DQ280" s="14">
        <f t="shared" si="441"/>
        <v>5.3483897788908306E-3</v>
      </c>
      <c r="DR280" s="14">
        <f t="shared" si="442"/>
        <v>4.4511906258158304E-3</v>
      </c>
      <c r="DS280" s="14">
        <f t="shared" si="443"/>
        <v>1.0634903754121025E-3</v>
      </c>
      <c r="DT280" s="14">
        <f t="shared" si="444"/>
        <v>-7.5604497597475749E-4</v>
      </c>
      <c r="DU280" s="14">
        <f t="shared" si="445"/>
        <v>-1.8910792493691078E-3</v>
      </c>
      <c r="DV280" t="str">
        <f>IF($D280&gt;Q280,"SUP","RES")</f>
        <v>RES</v>
      </c>
      <c r="DW280" t="str">
        <f>IF($D280&gt;R280,"SUP","RES")</f>
        <v>RES</v>
      </c>
      <c r="DX280" t="str">
        <f>IF($D280&gt;S280,"SUP","RES")</f>
        <v>RES</v>
      </c>
      <c r="DY280" t="str">
        <f>IF($D280&gt;T280,"SUP","RES")</f>
        <v>SUP</v>
      </c>
      <c r="DZ280" t="str">
        <f>IF($D280&gt;U280,"SUP","RES")</f>
        <v>RES</v>
      </c>
      <c r="EA280" t="str">
        <f>IF($D280&gt;V280,"SUP","RES")</f>
        <v>SUP</v>
      </c>
      <c r="EB280" s="7">
        <f t="shared" si="446"/>
        <v>4</v>
      </c>
      <c r="EC280" s="7">
        <f t="shared" si="447"/>
        <v>2</v>
      </c>
      <c r="ED280" s="13" t="str">
        <f t="shared" si="448"/>
        <v>-----</v>
      </c>
      <c r="EE280" s="13" t="str">
        <f t="shared" si="449"/>
        <v>-----</v>
      </c>
      <c r="EF280" s="7">
        <f>IF(OR(ED280="All Sup",EE280="All Res"),"na",((D280-MIN(Q280:V280))/(MAX(Q280:V280)-MIN(Q280:V280))))</f>
        <v>0.23402727925340402</v>
      </c>
      <c r="EG280">
        <v>1.4999999999999999E-4</v>
      </c>
      <c r="EH280">
        <f>Q280*(1+$EG280)</f>
        <v>5200.0898965000006</v>
      </c>
      <c r="EI280">
        <f>Q280*(1-$EG280)</f>
        <v>5198.5301035000002</v>
      </c>
      <c r="EJ280">
        <f>R280*(1+$EG280)</f>
        <v>5195.4492005000002</v>
      </c>
      <c r="EK280">
        <f>R280*(1-$EG280)</f>
        <v>5193.8907995</v>
      </c>
      <c r="EL280">
        <f>S280*(1+$EG280)</f>
        <v>5204.4405489999999</v>
      </c>
      <c r="EM280">
        <f>S280*(1-$EG280)</f>
        <v>5202.8794509999998</v>
      </c>
      <c r="EN280">
        <f>T280*(1+$EG280)</f>
        <v>5168.5151610000003</v>
      </c>
      <c r="EO280">
        <f>T280*(1-$EG280)</f>
        <v>5166.9648390000002</v>
      </c>
      <c r="EP280">
        <f>U280*(1+$EG280)</f>
        <v>5177.9265725000005</v>
      </c>
      <c r="EQ280">
        <f>U280*(1-$EG280)</f>
        <v>5176.3734274999997</v>
      </c>
      <c r="ER280">
        <f>V280*(1+$EG280)</f>
        <v>5162.6442805000006</v>
      </c>
      <c r="ES280">
        <f>V280*(1-$EG280)</f>
        <v>5161.0957195000001</v>
      </c>
      <c r="ET280" s="7" t="str">
        <f t="shared" si="450"/>
        <v>-----</v>
      </c>
      <c r="EU280" s="7" t="str">
        <f t="shared" si="451"/>
        <v>-----</v>
      </c>
      <c r="EV280" s="7" t="str">
        <f t="shared" si="452"/>
        <v>-----</v>
      </c>
      <c r="EW280" s="7" t="str">
        <f t="shared" si="453"/>
        <v>-----</v>
      </c>
      <c r="EX280" s="7" t="str">
        <f t="shared" si="454"/>
        <v>-----</v>
      </c>
      <c r="EY280" s="7" t="str">
        <f t="shared" si="455"/>
        <v>-----</v>
      </c>
      <c r="EZ280">
        <f t="shared" si="473"/>
        <v>85</v>
      </c>
      <c r="FA280">
        <f t="shared" si="474"/>
        <v>78</v>
      </c>
      <c r="FB280">
        <f t="shared" si="475"/>
        <v>278</v>
      </c>
      <c r="FC280">
        <f t="shared" si="476"/>
        <v>14</v>
      </c>
      <c r="FD280">
        <f t="shared" si="477"/>
        <v>3</v>
      </c>
      <c r="FE280">
        <f t="shared" si="478"/>
        <v>278</v>
      </c>
      <c r="FF280">
        <f t="shared" si="479"/>
        <v>7</v>
      </c>
      <c r="FG280">
        <f t="shared" si="480"/>
        <v>11</v>
      </c>
      <c r="FH280">
        <f t="shared" si="481"/>
        <v>0</v>
      </c>
      <c r="FI280">
        <f t="shared" si="482"/>
        <v>2</v>
      </c>
      <c r="FJ280">
        <f t="shared" si="483"/>
        <v>1</v>
      </c>
      <c r="FK280">
        <f t="shared" si="484"/>
        <v>0</v>
      </c>
      <c r="FL280" s="7" t="str">
        <f t="shared" si="456"/>
        <v>-----</v>
      </c>
      <c r="FM280" s="7" t="str">
        <f t="shared" si="457"/>
        <v>-----</v>
      </c>
      <c r="FN280" s="7" t="str">
        <f t="shared" si="458"/>
        <v>-----</v>
      </c>
      <c r="FO280" s="7" t="str">
        <f t="shared" si="459"/>
        <v>-----</v>
      </c>
      <c r="FP280" s="7" t="str">
        <f t="shared" si="460"/>
        <v>-----</v>
      </c>
      <c r="FQ280" s="7" t="str">
        <f t="shared" si="461"/>
        <v>-----</v>
      </c>
      <c r="FR280" s="13" t="str">
        <f>IF(FL280="-----","-----",(D280-Q280)/Q280)</f>
        <v>-----</v>
      </c>
      <c r="FS280" s="13" t="str">
        <f>IF(FM280="-----","-----",(Q280-R280)/R280)</f>
        <v>-----</v>
      </c>
      <c r="FT280" s="13" t="str">
        <f>IF(FN280="-----","-----",(R280-S280)/S280)</f>
        <v>-----</v>
      </c>
      <c r="FU280" s="13" t="str">
        <f>IF(FO280="-----","-----",(S280-T280)/T280)</f>
        <v>-----</v>
      </c>
      <c r="FV280" s="13" t="str">
        <f>IF(FP280="-----","-----",(T280-U280)/U280)</f>
        <v>-----</v>
      </c>
      <c r="FW280" s="13" t="str">
        <f>IF(FQ280="-----","-----",(U280-V280)/V280)</f>
        <v>-----</v>
      </c>
      <c r="FX280" s="7" t="str">
        <f t="shared" si="462"/>
        <v>-----</v>
      </c>
      <c r="FY280" s="7" t="str">
        <f t="shared" si="463"/>
        <v>-----</v>
      </c>
      <c r="FZ280" s="7" t="str">
        <f t="shared" si="464"/>
        <v>-----</v>
      </c>
      <c r="GA280" s="7" t="str">
        <f t="shared" si="465"/>
        <v>-----</v>
      </c>
      <c r="GB280" s="7" t="str">
        <f t="shared" si="466"/>
        <v>-----</v>
      </c>
      <c r="GC280" s="7" t="str">
        <f t="shared" si="467"/>
        <v>-----</v>
      </c>
      <c r="GD280" s="7" t="str">
        <f>IF(AND(BG280&gt;AA280,BG279&gt;AA279,BG278&gt;AA278,BG277&gt;AA277,BG276&gt;AA276,BG275&gt;AA275,BG274&gt;AA274,BG273&gt;AA273,BG272&gt;AA272,BG271&gt;AA271,BG270&gt;AA270,BG269&gt;AA269),"Bullish",IF(AND(BG280&lt;AA280,BG279&lt;AA279,BG278&lt;AA278,BG277&lt;AA277,BG276&lt;AA276,BG275&lt;AA275,BG274&lt;AA274,BG273&lt;AA273,BG272&lt;AA272,BG271&lt;AA271,BG270&lt;AA270,BG269&lt;AA269),"Bearish","-----"))</f>
        <v>Bearish</v>
      </c>
      <c r="GE280">
        <f>(Z280-BG280)/BG280</f>
        <v>4.3660023645963929E-4</v>
      </c>
      <c r="GI280" s="7" t="str">
        <f>IF(Y280&gt;Z280,"Bullish","Bearish")</f>
        <v>Bearish</v>
      </c>
      <c r="GJ280" s="19" t="str">
        <f>IF(AND(D280&gt;Y280,D279&lt;Y279),"TEMA crossover","-----")</f>
        <v>-----</v>
      </c>
      <c r="GK280" s="19" t="str">
        <f>IF(AND(D280&lt;Y280,D279&gt;Y279),"TEMA crossunder","-----")</f>
        <v>-----</v>
      </c>
      <c r="GL280" s="20" t="str">
        <f>IF(GD280="Bearish","YES","-----")</f>
        <v>YES</v>
      </c>
      <c r="GM280" s="20" t="str">
        <f>IF(GH280="Reverse to Bearish","YES","-----")</f>
        <v>-----</v>
      </c>
      <c r="GN280" s="20" t="str">
        <f>IF(AND(GI280="Bullish",GI279="Bullish",GI278="Bullish",GI277="Bullish"),"YES","-----")</f>
        <v>-----</v>
      </c>
      <c r="GO280" s="20" t="str">
        <f>IF(OR(GK280="TEMA crossunder",GK279="TEMA crossunder",GK278="TEMA crossunder",GK277="TEMA crossunder"),"YES","-----")</f>
        <v>-----</v>
      </c>
      <c r="GP280" s="20" t="str">
        <f>IF(GD280="Bullish","YES","-----")</f>
        <v>-----</v>
      </c>
      <c r="GQ280" s="20" t="str">
        <f>IF(GH280="Reverse to Bullish","YES","-----")</f>
        <v>-----</v>
      </c>
      <c r="GR280" s="20" t="str">
        <f>IF(AND(GI280="Bearish",GI279="Bearish",GI278="Bearish",GI277="Bearish"),"YES","-----")</f>
        <v>-----</v>
      </c>
      <c r="GS280" s="20" t="str">
        <f>IF(OR(GJ280="TEMA crossover",GJ279="TEMA crossover",GJ278="TEMA crossover",GJ277="TEMA crossover"),"YES","-----")</f>
        <v>-----</v>
      </c>
      <c r="GT280" s="20" t="str">
        <f t="shared" si="485"/>
        <v>-----</v>
      </c>
      <c r="GU280" s="20" t="str">
        <f t="shared" si="486"/>
        <v>-----</v>
      </c>
      <c r="GV280" s="20" t="str">
        <f t="shared" si="487"/>
        <v>-----</v>
      </c>
      <c r="GW280" s="20" t="str">
        <f t="shared" si="488"/>
        <v>-----</v>
      </c>
      <c r="GX280" s="20" t="str">
        <f t="shared" si="489"/>
        <v>-----</v>
      </c>
      <c r="GY280" s="20" t="str">
        <f t="shared" si="490"/>
        <v>-----</v>
      </c>
      <c r="GZ280" s="7" t="str">
        <f>IF(G280&gt;BH280,"YES","-----")</f>
        <v>-----</v>
      </c>
      <c r="HA280" s="7" t="str">
        <f>IF(F280&lt;BI280,"YES","-----")</f>
        <v>-----</v>
      </c>
      <c r="HB280">
        <f>BH280-BI280</f>
        <v>7.2200000000002547</v>
      </c>
      <c r="HI280">
        <f t="shared" si="468"/>
        <v>-2.6718600000003789</v>
      </c>
      <c r="HJ280">
        <f t="shared" si="469"/>
        <v>4.5481399999998757</v>
      </c>
      <c r="HK280" s="7"/>
      <c r="HL280" s="7"/>
      <c r="HM280" s="7"/>
      <c r="HN280" s="7"/>
      <c r="HO280" s="7"/>
      <c r="HP280" s="7"/>
      <c r="HQ280" s="28">
        <f t="shared" si="492"/>
        <v>-1.155269999999291</v>
      </c>
      <c r="HR280" s="28" t="str">
        <f t="shared" si="470"/>
        <v>Bear</v>
      </c>
      <c r="HS280">
        <f t="shared" si="471"/>
        <v>1.155269999999291</v>
      </c>
    </row>
    <row r="281" spans="1:227" x14ac:dyDescent="0.55000000000000004">
      <c r="A281">
        <f>Validation!A280</f>
        <v>1772112000</v>
      </c>
      <c r="B281" t="str">
        <f>Price!B280</f>
        <v>XAUUSD</v>
      </c>
      <c r="C281" t="str">
        <f>Price!C280</f>
        <v>M5</v>
      </c>
      <c r="D281">
        <f>Price!D280</f>
        <v>5178.12</v>
      </c>
      <c r="E281">
        <f>Price!E280</f>
        <v>5171.6499999999996</v>
      </c>
      <c r="F281">
        <f>Price!F280</f>
        <v>5178.8999999999996</v>
      </c>
      <c r="G281">
        <f>Price!G280</f>
        <v>5171.59</v>
      </c>
      <c r="H281">
        <f>Price!H280</f>
        <v>661</v>
      </c>
      <c r="I281">
        <f>Diagonals!E280</f>
        <v>5197.01</v>
      </c>
      <c r="J281">
        <f>Diagonals!F280</f>
        <v>0</v>
      </c>
      <c r="K281">
        <f>Diagonals!G280</f>
        <v>0</v>
      </c>
      <c r="L281">
        <f>Diagonals!H280</f>
        <v>5149.83</v>
      </c>
      <c r="M281">
        <f>Diagonals!I280</f>
        <v>0</v>
      </c>
      <c r="N281">
        <f>Diagonals!J280</f>
        <v>0</v>
      </c>
      <c r="O281">
        <f>Diagonals!K280</f>
        <v>0</v>
      </c>
      <c r="P281">
        <f>Diagonals!L280</f>
        <v>0</v>
      </c>
      <c r="Q281">
        <f>Trendlines!E280</f>
        <v>5199.32</v>
      </c>
      <c r="R281">
        <f>Trendlines!F280</f>
        <v>5194.6499999999996</v>
      </c>
      <c r="S281">
        <f>Trendlines!G280</f>
        <v>5203.6400000000003</v>
      </c>
      <c r="T281">
        <f>Trendlines!H280</f>
        <v>5167.8100000000004</v>
      </c>
      <c r="U281">
        <f>Trendlines!I280</f>
        <v>5177.17</v>
      </c>
      <c r="V281">
        <f>Trendlines!J280</f>
        <v>5161.91</v>
      </c>
      <c r="W281">
        <f>Trendlines!K280</f>
        <v>0</v>
      </c>
      <c r="X281">
        <f>Trendlines!L280</f>
        <v>0</v>
      </c>
      <c r="Y281">
        <f>Tema_Hrma_Smma!E280</f>
        <v>5174.62</v>
      </c>
      <c r="Z281">
        <f>Tema_Hrma_Smma!F280</f>
        <v>5177.91</v>
      </c>
      <c r="AA281">
        <f>Tema_Hrma_Smma!G280</f>
        <v>5178.95</v>
      </c>
      <c r="AB281">
        <f>ZScore!H280</f>
        <v>1</v>
      </c>
      <c r="AC281">
        <f>ZScore!I280</f>
        <v>1.29691</v>
      </c>
      <c r="AD281">
        <f>ZScore!J280</f>
        <v>0</v>
      </c>
      <c r="AE281">
        <f>HA!E280</f>
        <v>5174.4799999999996</v>
      </c>
      <c r="AF281">
        <f>HA!F280</f>
        <v>5178.8999999999996</v>
      </c>
      <c r="AG281">
        <f>HA!G280</f>
        <v>5171.59</v>
      </c>
      <c r="AH281">
        <f>HA!H280</f>
        <v>5175.0600000000004</v>
      </c>
      <c r="AI281">
        <f>HA!I280</f>
        <v>1</v>
      </c>
      <c r="AJ281">
        <f>HA!J280</f>
        <v>0.59</v>
      </c>
      <c r="AK281">
        <f>HA!K280</f>
        <v>-0.85821000000000003</v>
      </c>
      <c r="AL281">
        <f>HA!L280</f>
        <v>1</v>
      </c>
      <c r="AM281">
        <f>KC!E280</f>
        <v>5199.4047700000001</v>
      </c>
      <c r="AN281">
        <f>KC!F280</f>
        <v>5193.9494599999998</v>
      </c>
      <c r="AO281">
        <f>KC!G280</f>
        <v>5188.4941500000004</v>
      </c>
      <c r="AP281">
        <f>KC!H280</f>
        <v>5183.0388400000002</v>
      </c>
      <c r="AQ281">
        <f>KC!I280</f>
        <v>5177.5835399999996</v>
      </c>
      <c r="AR281">
        <f>KC!J280</f>
        <v>5171.6442500000003</v>
      </c>
      <c r="AS281">
        <f>KC!K280</f>
        <v>5166.18894</v>
      </c>
      <c r="AT281">
        <f>KC!L280</f>
        <v>5160.7336400000004</v>
      </c>
      <c r="AU281">
        <f>KC!M280</f>
        <v>5155.2783300000001</v>
      </c>
      <c r="AV281">
        <f>KC!N280</f>
        <v>5149.8230199999998</v>
      </c>
      <c r="AW281">
        <f>SR_Levels!E280</f>
        <v>5161.8900000000003</v>
      </c>
      <c r="AX281">
        <f>SR_Levels!F280</f>
        <v>5135.8500000000004</v>
      </c>
      <c r="AY281">
        <f>SR_Levels!G280</f>
        <v>0</v>
      </c>
      <c r="AZ281">
        <f>SR_Levels!H280</f>
        <v>0</v>
      </c>
      <c r="BA281">
        <f>SR_Levels!I280</f>
        <v>5178.6000000000004</v>
      </c>
      <c r="BB281">
        <f>SR_Levels!J280</f>
        <v>5193.3500000000004</v>
      </c>
      <c r="BC281">
        <f>SR_Levels!K280</f>
        <v>5205.3100000000004</v>
      </c>
      <c r="BD281">
        <f>SR_Levels!L280</f>
        <v>0</v>
      </c>
      <c r="BE281">
        <f>ZigZag!E280</f>
        <v>0</v>
      </c>
      <c r="BF281">
        <f>ZigZag!F280</f>
        <v>0</v>
      </c>
      <c r="BG281">
        <f>ZigZag!G280</f>
        <v>5176.3500000000004</v>
      </c>
      <c r="BH281">
        <f>Dual_Tema!E280</f>
        <v>5178.2299999999996</v>
      </c>
      <c r="BI281">
        <f>Dual_Tema!F280</f>
        <v>5170.87</v>
      </c>
      <c r="BJ281">
        <f>Pinbar!E280</f>
        <v>0</v>
      </c>
      <c r="BK281">
        <f>SSA!E280</f>
        <v>5173.5539500000004</v>
      </c>
      <c r="BL281">
        <f>SSA!F280</f>
        <v>5174.3555399999996</v>
      </c>
      <c r="BN281" t="str">
        <f t="shared" si="491"/>
        <v>Green Candle</v>
      </c>
      <c r="BO281" s="34">
        <f t="shared" si="493"/>
        <v>-6.0410132689991958E-4</v>
      </c>
      <c r="BP281" s="34">
        <f t="shared" si="495"/>
        <v>3.0908795870576711E-4</v>
      </c>
      <c r="BQ281" s="34">
        <f t="shared" si="503"/>
        <v>2.8294706507780987E-3</v>
      </c>
      <c r="BR281" s="34">
        <f t="shared" si="438"/>
        <v>1.2413713092407352E-3</v>
      </c>
      <c r="BS281" s="35">
        <f t="shared" si="494"/>
        <v>-1.0070890678859357E-4</v>
      </c>
      <c r="BT281" s="35">
        <f t="shared" si="496"/>
        <v>2.5753681692330943E-5</v>
      </c>
      <c r="BU281" s="35">
        <f t="shared" si="504"/>
        <v>1.5698316687529079E-4</v>
      </c>
      <c r="BV281" s="35">
        <f t="shared" si="439"/>
        <v>5.1693062912638865E-5</v>
      </c>
      <c r="BW281" s="27">
        <v>96</v>
      </c>
      <c r="BX281">
        <f>F281-G281</f>
        <v>7.3099999999994907</v>
      </c>
      <c r="BY281">
        <f>ABS(F281-D280)</f>
        <v>7.25</v>
      </c>
      <c r="BZ281">
        <f>ABS(G281-D280)</f>
        <v>5.9999999999490683E-2</v>
      </c>
      <c r="CA281">
        <f t="shared" si="472"/>
        <v>7.3099999999994907</v>
      </c>
      <c r="CB281">
        <f t="shared" si="497"/>
        <v>6.2692857142857452</v>
      </c>
      <c r="CC281">
        <f t="shared" si="500"/>
        <v>5.945258119328356</v>
      </c>
      <c r="CD281">
        <f t="shared" si="498"/>
        <v>0.3240275949573892</v>
      </c>
      <c r="CE281">
        <f t="shared" si="501"/>
        <v>1</v>
      </c>
      <c r="CF281">
        <f t="shared" si="502"/>
        <v>11</v>
      </c>
      <c r="CG281" s="7" t="str">
        <f t="shared" si="499"/>
        <v>-----</v>
      </c>
      <c r="CH281" s="21"/>
      <c r="CI281" s="21"/>
      <c r="CJ281" s="21"/>
      <c r="CK281" s="21"/>
      <c r="CL281" s="21"/>
      <c r="CM281" s="21"/>
      <c r="CZ281" s="7" t="str">
        <f>IF(AND(D281&gt;BH281,D281&gt;E281),"Bullish Trigger","-----")</f>
        <v>-----</v>
      </c>
      <c r="DA281" s="7" t="str">
        <f>IF(AND(D281&lt;BI281,D281&lt;E281),"Bearish Trigger","-----")</f>
        <v>-----</v>
      </c>
      <c r="DB281" s="13" t="str">
        <f>IF(AND(W281=BE281,W281&gt;0,BE281&gt;0),"Important High","------")</f>
        <v>------</v>
      </c>
      <c r="DC281" s="13" t="str">
        <f>IF(AND(X281=BF281,X281&gt;0,BF281&gt;0),"Important Low","------")</f>
        <v>------</v>
      </c>
      <c r="DD281" s="7" t="str">
        <f>IF(AND(DB281="Important High",DC281="-----",BJ281=1),"Imp High Rej","-----")</f>
        <v>-----</v>
      </c>
      <c r="DE281" s="7" t="str">
        <f>IF(AND(DB281="-----",DC281="Important Low",BJ281=1),"Imp Low Rej","-----")</f>
        <v>-----</v>
      </c>
      <c r="DF281" s="7" t="str">
        <f>IF(Y281&gt;AM281,"Overbought",IF(Y281&gt;AO281,"Bullish Momentum",IF(Y281&gt;AQ281,"Flat Momentum","-----")))</f>
        <v>-----</v>
      </c>
      <c r="DG281" s="7" t="str">
        <f>IF(Y281&lt;AV281,"Oversold",IF(Y281&lt;AT281,"Bearish Momentum",IF(Y281&lt;AR281,"Flat Momentum","-----")))</f>
        <v>-----</v>
      </c>
      <c r="DH281" s="7" t="str">
        <f>IF(AND(DF281="Overbought",AD281=2),"Culminated Thrust","-----")</f>
        <v>-----</v>
      </c>
      <c r="DI281" s="7" t="str">
        <f>IF(AND(DG281="Oversold",AD281=5),"Culminated Thrust","-----")</f>
        <v>-----</v>
      </c>
      <c r="DJ281" s="14">
        <f>(Q281-$D281)/$D281</f>
        <v>4.0941500003862054E-3</v>
      </c>
      <c r="DK281" s="14">
        <f>(R281-$D281)/$D281</f>
        <v>3.1922782786029959E-3</v>
      </c>
      <c r="DL281" s="14">
        <f>(S281-$D281)/$D281</f>
        <v>4.9284296231065401E-3</v>
      </c>
      <c r="DM281" s="14">
        <f>(T281-$D281)/$D281</f>
        <v>-1.9910701181122667E-3</v>
      </c>
      <c r="DN281" s="14">
        <f>(U281-$D281)/$D281</f>
        <v>-1.8346426888519736E-4</v>
      </c>
      <c r="DO281" s="14">
        <f>(V281-$D281)/$D281</f>
        <v>-3.1304797880311844E-3</v>
      </c>
      <c r="DP281" s="14">
        <f t="shared" si="440"/>
        <v>4.9284296231065401E-3</v>
      </c>
      <c r="DQ281" s="14">
        <f t="shared" si="441"/>
        <v>4.0941500003862054E-3</v>
      </c>
      <c r="DR281" s="14">
        <f t="shared" si="442"/>
        <v>3.1922782786029959E-3</v>
      </c>
      <c r="DS281" s="14">
        <f t="shared" si="443"/>
        <v>-1.8346426888519736E-4</v>
      </c>
      <c r="DT281" s="14">
        <f t="shared" si="444"/>
        <v>-1.9910701181122667E-3</v>
      </c>
      <c r="DU281" s="14">
        <f t="shared" si="445"/>
        <v>-3.1304797880311844E-3</v>
      </c>
      <c r="DV281" t="str">
        <f>IF($D281&gt;Q281,"SUP","RES")</f>
        <v>RES</v>
      </c>
      <c r="DW281" t="str">
        <f>IF($D281&gt;R281,"SUP","RES")</f>
        <v>RES</v>
      </c>
      <c r="DX281" t="str">
        <f>IF($D281&gt;S281,"SUP","RES")</f>
        <v>RES</v>
      </c>
      <c r="DY281" t="str">
        <f>IF($D281&gt;T281,"SUP","RES")</f>
        <v>SUP</v>
      </c>
      <c r="DZ281" t="str">
        <f>IF($D281&gt;U281,"SUP","RES")</f>
        <v>SUP</v>
      </c>
      <c r="EA281" t="str">
        <f>IF($D281&gt;V281,"SUP","RES")</f>
        <v>SUP</v>
      </c>
      <c r="EB281" s="7">
        <f t="shared" si="446"/>
        <v>3</v>
      </c>
      <c r="EC281" s="7">
        <f t="shared" si="447"/>
        <v>3</v>
      </c>
      <c r="ED281" s="13" t="str">
        <f t="shared" si="448"/>
        <v>-----</v>
      </c>
      <c r="EE281" s="13" t="str">
        <f t="shared" si="449"/>
        <v>-----</v>
      </c>
      <c r="EF281" s="7">
        <f>IF(OR(ED281="All Sup",EE281="All Res"),"na",((D281-MIN(Q281:V281))/(MAX(Q281:V281)-MIN(Q281:V281))))</f>
        <v>0.38844955667385223</v>
      </c>
      <c r="EG281">
        <v>1.4999999999999999E-4</v>
      </c>
      <c r="EH281">
        <f>Q281*(1+$EG281)</f>
        <v>5200.0998980000004</v>
      </c>
      <c r="EI281">
        <f>Q281*(1-$EG281)</f>
        <v>5198.5401019999999</v>
      </c>
      <c r="EJ281">
        <f>R281*(1+$EG281)</f>
        <v>5195.4291975000006</v>
      </c>
      <c r="EK281">
        <f>R281*(1-$EG281)</f>
        <v>5193.8708024999996</v>
      </c>
      <c r="EL281">
        <f>S281*(1+$EG281)</f>
        <v>5204.4205460000012</v>
      </c>
      <c r="EM281">
        <f>S281*(1-$EG281)</f>
        <v>5202.8594540000004</v>
      </c>
      <c r="EN281">
        <f>T281*(1+$EG281)</f>
        <v>5168.5851715000008</v>
      </c>
      <c r="EO281">
        <f>T281*(1-$EG281)</f>
        <v>5167.0348285000009</v>
      </c>
      <c r="EP281">
        <f>U281*(1+$EG281)</f>
        <v>5177.9465755000001</v>
      </c>
      <c r="EQ281">
        <f>U281*(1-$EG281)</f>
        <v>5176.3934245</v>
      </c>
      <c r="ER281">
        <f>V281*(1+$EG281)</f>
        <v>5162.6842865000008</v>
      </c>
      <c r="ES281">
        <f>V281*(1-$EG281)</f>
        <v>5161.1357134999998</v>
      </c>
      <c r="ET281" s="7" t="str">
        <f t="shared" si="450"/>
        <v>-----</v>
      </c>
      <c r="EU281" s="7" t="str">
        <f t="shared" si="451"/>
        <v>-----</v>
      </c>
      <c r="EV281" s="7" t="str">
        <f t="shared" si="452"/>
        <v>-----</v>
      </c>
      <c r="EW281" s="7" t="str">
        <f t="shared" si="453"/>
        <v>-----</v>
      </c>
      <c r="EX281" s="7" t="str">
        <f t="shared" si="454"/>
        <v>TOUCH</v>
      </c>
      <c r="EY281" s="7" t="str">
        <f t="shared" si="455"/>
        <v>-----</v>
      </c>
      <c r="EZ281">
        <f t="shared" si="473"/>
        <v>86</v>
      </c>
      <c r="FA281">
        <f t="shared" si="474"/>
        <v>79</v>
      </c>
      <c r="FB281">
        <f t="shared" si="475"/>
        <v>279</v>
      </c>
      <c r="FC281">
        <f t="shared" si="476"/>
        <v>15</v>
      </c>
      <c r="FD281">
        <f t="shared" si="477"/>
        <v>0</v>
      </c>
      <c r="FE281">
        <f t="shared" si="478"/>
        <v>279</v>
      </c>
      <c r="FF281">
        <f t="shared" si="479"/>
        <v>7</v>
      </c>
      <c r="FG281">
        <f t="shared" si="480"/>
        <v>11</v>
      </c>
      <c r="FH281">
        <f t="shared" si="481"/>
        <v>0</v>
      </c>
      <c r="FI281">
        <f t="shared" si="482"/>
        <v>2</v>
      </c>
      <c r="FJ281">
        <f t="shared" si="483"/>
        <v>1</v>
      </c>
      <c r="FK281">
        <f t="shared" si="484"/>
        <v>0</v>
      </c>
      <c r="FL281" s="7" t="str">
        <f t="shared" si="456"/>
        <v>-----</v>
      </c>
      <c r="FM281" s="7" t="str">
        <f t="shared" si="457"/>
        <v>-----</v>
      </c>
      <c r="FN281" s="7" t="str">
        <f t="shared" si="458"/>
        <v>-----</v>
      </c>
      <c r="FO281" s="7" t="str">
        <f t="shared" si="459"/>
        <v>-----</v>
      </c>
      <c r="FP281" s="7">
        <f t="shared" si="460"/>
        <v>1</v>
      </c>
      <c r="FQ281" s="7" t="str">
        <f t="shared" si="461"/>
        <v>-----</v>
      </c>
      <c r="FR281" s="13" t="str">
        <f>IF(FL281="-----","-----",(D281-Q281)/Q281)</f>
        <v>-----</v>
      </c>
      <c r="FS281" s="13" t="str">
        <f>IF(FM281="-----","-----",(Q281-R281)/R281)</f>
        <v>-----</v>
      </c>
      <c r="FT281" s="13" t="str">
        <f>IF(FN281="-----","-----",(R281-S281)/S281)</f>
        <v>-----</v>
      </c>
      <c r="FU281" s="13" t="str">
        <f>IF(FO281="-----","-----",(S281-T281)/T281)</f>
        <v>-----</v>
      </c>
      <c r="FV281" s="13">
        <f>IF(FP281="-----","-----",(T281-U281)/U281)</f>
        <v>-1.8079375411662495E-3</v>
      </c>
      <c r="FW281" s="13" t="str">
        <f>IF(FQ281="-----","-----",(U281-V281)/V281)</f>
        <v>-----</v>
      </c>
      <c r="FX281" s="7" t="str">
        <f t="shared" si="462"/>
        <v>-----</v>
      </c>
      <c r="FY281" s="7" t="str">
        <f t="shared" si="463"/>
        <v>-----</v>
      </c>
      <c r="FZ281" s="7" t="str">
        <f t="shared" si="464"/>
        <v>-----</v>
      </c>
      <c r="GA281" s="7" t="str">
        <f t="shared" si="465"/>
        <v>-----</v>
      </c>
      <c r="GB281" s="7" t="str">
        <f t="shared" si="466"/>
        <v>Resistant</v>
      </c>
      <c r="GC281" s="7" t="str">
        <f t="shared" si="467"/>
        <v>-----</v>
      </c>
      <c r="GD281" s="7" t="str">
        <f>IF(AND(BG281&gt;AA281,BG280&gt;AA280,BG279&gt;AA279,BG278&gt;AA278,BG277&gt;AA277,BG276&gt;AA276,BG275&gt;AA275,BG274&gt;AA274,BG273&gt;AA273,BG272&gt;AA272,BG271&gt;AA271,BG270&gt;AA270),"Bullish",IF(AND(BG281&lt;AA281,BG280&lt;AA280,BG279&lt;AA279,BG278&lt;AA278,BG277&lt;AA277,BG276&lt;AA276,BG275&lt;AA275,BG274&lt;AA274,BG273&lt;AA273,BG272&lt;AA272,BG271&lt;AA271,BG270&lt;AA270),"Bearish","-----"))</f>
        <v>Bearish</v>
      </c>
      <c r="GE281">
        <f>(Z281-BG281)/BG281</f>
        <v>3.0137065692997778E-4</v>
      </c>
      <c r="GI281" s="7" t="str">
        <f>IF(Y281&gt;Z281,"Bullish","Bearish")</f>
        <v>Bearish</v>
      </c>
      <c r="GJ281" s="19" t="str">
        <f>IF(AND(D281&gt;Y281,D280&lt;Y280),"TEMA crossover","-----")</f>
        <v>TEMA crossover</v>
      </c>
      <c r="GK281" s="19" t="str">
        <f>IF(AND(D281&lt;Y281,D280&gt;Y280),"TEMA crossunder","-----")</f>
        <v>-----</v>
      </c>
      <c r="GL281" s="20" t="str">
        <f>IF(GD281="Bearish","YES","-----")</f>
        <v>YES</v>
      </c>
      <c r="GM281" s="20" t="str">
        <f>IF(GH281="Reverse to Bearish","YES","-----")</f>
        <v>-----</v>
      </c>
      <c r="GN281" s="20" t="str">
        <f>IF(AND(GI281="Bullish",GI280="Bullish",GI279="Bullish",GI278="Bullish"),"YES","-----")</f>
        <v>-----</v>
      </c>
      <c r="GO281" s="20" t="str">
        <f>IF(OR(GK281="TEMA crossunder",GK280="TEMA crossunder",GK279="TEMA crossunder",GK278="TEMA crossunder"),"YES","-----")</f>
        <v>-----</v>
      </c>
      <c r="GP281" s="20" t="str">
        <f>IF(GD281="Bullish","YES","-----")</f>
        <v>-----</v>
      </c>
      <c r="GQ281" s="20" t="str">
        <f>IF(GH281="Reverse to Bullish","YES","-----")</f>
        <v>-----</v>
      </c>
      <c r="GR281" s="20" t="str">
        <f>IF(AND(GI281="Bearish",GI280="Bearish",GI279="Bearish",GI278="Bearish"),"YES","-----")</f>
        <v>YES</v>
      </c>
      <c r="GS281" s="20" t="str">
        <f>IF(OR(GJ281="TEMA crossover",GJ280="TEMA crossover",GJ279="TEMA crossover",GJ278="TEMA crossover"),"YES","-----")</f>
        <v>YES</v>
      </c>
      <c r="GT281" s="20" t="str">
        <f t="shared" si="485"/>
        <v>-----</v>
      </c>
      <c r="GU281" s="20" t="str">
        <f t="shared" si="486"/>
        <v>-----</v>
      </c>
      <c r="GV281" s="20" t="str">
        <f t="shared" si="487"/>
        <v>-----</v>
      </c>
      <c r="GW281" s="20" t="str">
        <f t="shared" si="488"/>
        <v>-----</v>
      </c>
      <c r="GX281" s="20" t="str">
        <f t="shared" si="489"/>
        <v>-----</v>
      </c>
      <c r="GY281" s="20" t="str">
        <f t="shared" si="490"/>
        <v>-----</v>
      </c>
      <c r="GZ281" s="7" t="str">
        <f>IF(G281&gt;BH281,"YES","-----")</f>
        <v>-----</v>
      </c>
      <c r="HA281" s="7" t="str">
        <f>IF(F281&lt;BI281,"YES","-----")</f>
        <v>-----</v>
      </c>
      <c r="HB281">
        <f>BH281-BI281</f>
        <v>7.3599999999996726</v>
      </c>
      <c r="HI281">
        <f t="shared" si="468"/>
        <v>-2.6839500000005501</v>
      </c>
      <c r="HJ281">
        <f t="shared" si="469"/>
        <v>4.6760499999991225</v>
      </c>
      <c r="HK281" s="7"/>
      <c r="HL281" s="7"/>
      <c r="HM281" s="7"/>
      <c r="HN281" s="7"/>
      <c r="HO281" s="7"/>
      <c r="HP281" s="7"/>
      <c r="HQ281" s="28">
        <f t="shared" si="492"/>
        <v>-0.80158999999912339</v>
      </c>
      <c r="HR281" s="28" t="str">
        <f t="shared" si="470"/>
        <v>Bear</v>
      </c>
      <c r="HS281">
        <f t="shared" si="471"/>
        <v>0.80158999999912339</v>
      </c>
    </row>
    <row r="282" spans="1:227" x14ac:dyDescent="0.55000000000000004">
      <c r="A282">
        <f>Validation!A281</f>
        <v>1772112300</v>
      </c>
      <c r="B282" t="str">
        <f>Price!B281</f>
        <v>XAUUSD</v>
      </c>
      <c r="C282" t="str">
        <f>Price!C281</f>
        <v>M5</v>
      </c>
      <c r="D282">
        <f>Price!D281</f>
        <v>5174.76</v>
      </c>
      <c r="E282">
        <f>Price!E281</f>
        <v>5177.96</v>
      </c>
      <c r="F282">
        <f>Price!F281</f>
        <v>5177.96</v>
      </c>
      <c r="G282">
        <f>Price!G281</f>
        <v>5174.6000000000004</v>
      </c>
      <c r="H282">
        <f>Price!H281</f>
        <v>505</v>
      </c>
      <c r="I282">
        <f>Diagonals!E281</f>
        <v>5197.18</v>
      </c>
      <c r="J282">
        <f>Diagonals!F281</f>
        <v>0</v>
      </c>
      <c r="K282">
        <f>Diagonals!G281</f>
        <v>0</v>
      </c>
      <c r="L282">
        <f>Diagonals!H281</f>
        <v>5149.5</v>
      </c>
      <c r="M282">
        <f>Diagonals!I281</f>
        <v>0</v>
      </c>
      <c r="N282">
        <f>Diagonals!J281</f>
        <v>0</v>
      </c>
      <c r="O282">
        <f>Diagonals!K281</f>
        <v>0</v>
      </c>
      <c r="P282">
        <f>Diagonals!L281</f>
        <v>0</v>
      </c>
      <c r="Q282">
        <f>Trendlines!E281</f>
        <v>5199.32</v>
      </c>
      <c r="R282">
        <f>Trendlines!F281</f>
        <v>5194.62</v>
      </c>
      <c r="S282">
        <f>Trendlines!G281</f>
        <v>5203.62</v>
      </c>
      <c r="T282">
        <f>Trendlines!H281</f>
        <v>5167.8900000000003</v>
      </c>
      <c r="U282">
        <f>Trendlines!I281</f>
        <v>5177.2</v>
      </c>
      <c r="V282">
        <f>Trendlines!J281</f>
        <v>5161.9399999999996</v>
      </c>
      <c r="W282">
        <f>Trendlines!K281</f>
        <v>0</v>
      </c>
      <c r="X282">
        <f>Trendlines!L281</f>
        <v>0</v>
      </c>
      <c r="Y282">
        <f>Tema_Hrma_Smma!E281</f>
        <v>5174.7</v>
      </c>
      <c r="Z282">
        <f>Tema_Hrma_Smma!F281</f>
        <v>5177.37</v>
      </c>
      <c r="AA282">
        <f>Tema_Hrma_Smma!G281</f>
        <v>5178.87</v>
      </c>
      <c r="AB282">
        <f>ZScore!H281</f>
        <v>-1</v>
      </c>
      <c r="AC282">
        <f>ZScore!I281</f>
        <v>9.8919999999999994E-2</v>
      </c>
      <c r="AD282">
        <f>ZScore!J281</f>
        <v>3</v>
      </c>
      <c r="AE282">
        <f>HA!E281</f>
        <v>5174.7700000000004</v>
      </c>
      <c r="AF282">
        <f>HA!F281</f>
        <v>5177.96</v>
      </c>
      <c r="AG282">
        <f>HA!G281</f>
        <v>5174.6000000000004</v>
      </c>
      <c r="AH282">
        <f>HA!H281</f>
        <v>5176.32</v>
      </c>
      <c r="AI282">
        <f>HA!I281</f>
        <v>1</v>
      </c>
      <c r="AJ282">
        <f>HA!J281</f>
        <v>1.55</v>
      </c>
      <c r="AK282">
        <f>HA!K281</f>
        <v>-0.4778</v>
      </c>
      <c r="AL282">
        <f>HA!L281</f>
        <v>2</v>
      </c>
      <c r="AM282">
        <f>KC!E281</f>
        <v>5199.3521000000001</v>
      </c>
      <c r="AN282">
        <f>KC!F281</f>
        <v>5193.9315399999996</v>
      </c>
      <c r="AO282">
        <f>KC!G281</f>
        <v>5188.5109899999998</v>
      </c>
      <c r="AP282">
        <f>KC!H281</f>
        <v>5183.0904300000002</v>
      </c>
      <c r="AQ282">
        <f>KC!I281</f>
        <v>5177.6698800000004</v>
      </c>
      <c r="AR282">
        <f>KC!J281</f>
        <v>5171.7034700000004</v>
      </c>
      <c r="AS282">
        <f>KC!K281</f>
        <v>5166.2829099999999</v>
      </c>
      <c r="AT282">
        <f>KC!L281</f>
        <v>5160.8623500000003</v>
      </c>
      <c r="AU282">
        <f>KC!M281</f>
        <v>5155.4417999999996</v>
      </c>
      <c r="AV282">
        <f>KC!N281</f>
        <v>5150.02124</v>
      </c>
      <c r="AW282">
        <f>SR_Levels!E281</f>
        <v>5161.8900000000003</v>
      </c>
      <c r="AX282">
        <f>SR_Levels!F281</f>
        <v>5135.8500000000004</v>
      </c>
      <c r="AY282">
        <f>SR_Levels!G281</f>
        <v>0</v>
      </c>
      <c r="AZ282">
        <f>SR_Levels!H281</f>
        <v>0</v>
      </c>
      <c r="BA282">
        <f>SR_Levels!I281</f>
        <v>5178.6000000000004</v>
      </c>
      <c r="BB282">
        <f>SR_Levels!J281</f>
        <v>5193.3500000000004</v>
      </c>
      <c r="BC282">
        <f>SR_Levels!K281</f>
        <v>5205.3100000000004</v>
      </c>
      <c r="BD282">
        <f>SR_Levels!L281</f>
        <v>0</v>
      </c>
      <c r="BE282">
        <f>ZigZag!E281</f>
        <v>0</v>
      </c>
      <c r="BF282">
        <f>ZigZag!F281</f>
        <v>0</v>
      </c>
      <c r="BG282">
        <f>ZigZag!G281</f>
        <v>5176.3100000000004</v>
      </c>
      <c r="BH282">
        <f>Dual_Tema!E281</f>
        <v>5177.63</v>
      </c>
      <c r="BI282">
        <f>Dual_Tema!F281</f>
        <v>5172.13</v>
      </c>
      <c r="BJ282">
        <f>Pinbar!E281</f>
        <v>0</v>
      </c>
      <c r="BK282">
        <f>SSA!E281</f>
        <v>5173.1199100000003</v>
      </c>
      <c r="BL282">
        <f>SSA!F281</f>
        <v>5173.7377200000001</v>
      </c>
      <c r="BN282" t="str">
        <f t="shared" si="491"/>
        <v>Red Candle</v>
      </c>
      <c r="BO282" s="34">
        <f t="shared" si="493"/>
        <v>-1.7535229607338332E-3</v>
      </c>
      <c r="BP282" s="34">
        <f t="shared" si="495"/>
        <v>-7.2993546443589352E-4</v>
      </c>
      <c r="BQ282" s="34">
        <f t="shared" si="503"/>
        <v>1.9458982208100384E-3</v>
      </c>
      <c r="BR282" s="34">
        <f t="shared" si="438"/>
        <v>5.5685746769063016E-4</v>
      </c>
      <c r="BS282" s="35">
        <f t="shared" si="494"/>
        <v>-2.9246758664069894E-4</v>
      </c>
      <c r="BT282" s="35">
        <f t="shared" si="496"/>
        <v>-6.0848315085793026E-5</v>
      </c>
      <c r="BU282" s="35">
        <f t="shared" si="504"/>
        <v>1.0800624410722826E-4</v>
      </c>
      <c r="BV282" s="35">
        <f t="shared" si="439"/>
        <v>2.3196205698905459E-5</v>
      </c>
      <c r="BW282" s="27">
        <v>96</v>
      </c>
      <c r="BX282">
        <f>F282-G282</f>
        <v>3.3599999999996726</v>
      </c>
      <c r="BY282">
        <f>ABS(F282-D281)</f>
        <v>0.15999999999985448</v>
      </c>
      <c r="BZ282">
        <f>ABS(G282-D281)</f>
        <v>3.5199999999995271</v>
      </c>
      <c r="CA282">
        <f t="shared" si="472"/>
        <v>3.5199999999995271</v>
      </c>
      <c r="CB282">
        <f t="shared" si="497"/>
        <v>5.9792857142857168</v>
      </c>
      <c r="CC282">
        <f t="shared" si="500"/>
        <v>5.7720253965191537</v>
      </c>
      <c r="CD282">
        <f t="shared" si="498"/>
        <v>0.20726031776656306</v>
      </c>
      <c r="CE282">
        <f t="shared" si="501"/>
        <v>1</v>
      </c>
      <c r="CF282">
        <f t="shared" si="502"/>
        <v>12</v>
      </c>
      <c r="CG282" s="7" t="str">
        <f t="shared" si="499"/>
        <v>-----</v>
      </c>
      <c r="CH282" s="21"/>
      <c r="CI282" s="21"/>
      <c r="CJ282" s="21"/>
      <c r="CK282" s="21"/>
      <c r="CL282" s="21"/>
      <c r="CM282" s="21"/>
      <c r="CZ282" s="7" t="str">
        <f>IF(AND(D282&gt;BH282,D282&gt;E282),"Bullish Trigger","-----")</f>
        <v>-----</v>
      </c>
      <c r="DA282" s="7" t="str">
        <f>IF(AND(D282&lt;BI282,D282&lt;E282),"Bearish Trigger","-----")</f>
        <v>-----</v>
      </c>
      <c r="DB282" s="13" t="str">
        <f>IF(AND(W282=BE282,W282&gt;0,BE282&gt;0),"Important High","------")</f>
        <v>------</v>
      </c>
      <c r="DC282" s="13" t="str">
        <f>IF(AND(X282=BF282,X282&gt;0,BF282&gt;0),"Important Low","------")</f>
        <v>------</v>
      </c>
      <c r="DD282" s="7" t="str">
        <f>IF(AND(DB282="Important High",DC282="-----",BJ282=1),"Imp High Rej","-----")</f>
        <v>-----</v>
      </c>
      <c r="DE282" s="7" t="str">
        <f>IF(AND(DB282="-----",DC282="Important Low",BJ282=1),"Imp Low Rej","-----")</f>
        <v>-----</v>
      </c>
      <c r="DF282" s="7" t="str">
        <f>IF(Y282&gt;AM282,"Overbought",IF(Y282&gt;AO282,"Bullish Momentum",IF(Y282&gt;AQ282,"Flat Momentum","-----")))</f>
        <v>-----</v>
      </c>
      <c r="DG282" s="7" t="str">
        <f>IF(Y282&lt;AV282,"Oversold",IF(Y282&lt;AT282,"Bearish Momentum",IF(Y282&lt;AR282,"Flat Momentum","-----")))</f>
        <v>-----</v>
      </c>
      <c r="DH282" s="7" t="str">
        <f>IF(AND(DF282="Overbought",AD282=2),"Culminated Thrust","-----")</f>
        <v>-----</v>
      </c>
      <c r="DI282" s="7" t="str">
        <f>IF(AND(DG282="Oversold",AD282=5),"Culminated Thrust","-----")</f>
        <v>-----</v>
      </c>
      <c r="DJ282" s="14">
        <f>(Q282-$D282)/$D282</f>
        <v>4.7461138294335372E-3</v>
      </c>
      <c r="DK282" s="14">
        <f>(R282-$D282)/$D282</f>
        <v>3.837859147090816E-3</v>
      </c>
      <c r="DL282" s="14">
        <f>(S282-$D282)/$D282</f>
        <v>5.5770702409386466E-3</v>
      </c>
      <c r="DM282" s="14">
        <f>(T282-$D282)/$D282</f>
        <v>-1.3275978016371562E-3</v>
      </c>
      <c r="DN282" s="14">
        <f>(U282-$D282)/$D282</f>
        <v>4.7151945210977897E-4</v>
      </c>
      <c r="DO282" s="14">
        <f>(V282-$D282)/$D282</f>
        <v>-2.477409580347807E-3</v>
      </c>
      <c r="DP282" s="14">
        <f t="shared" si="440"/>
        <v>5.5770702409386466E-3</v>
      </c>
      <c r="DQ282" s="14">
        <f t="shared" si="441"/>
        <v>4.7461138294335372E-3</v>
      </c>
      <c r="DR282" s="14">
        <f t="shared" si="442"/>
        <v>3.837859147090816E-3</v>
      </c>
      <c r="DS282" s="14">
        <f t="shared" si="443"/>
        <v>4.7151945210977897E-4</v>
      </c>
      <c r="DT282" s="14">
        <f t="shared" si="444"/>
        <v>-1.3275978016371562E-3</v>
      </c>
      <c r="DU282" s="14">
        <f t="shared" si="445"/>
        <v>-2.477409580347807E-3</v>
      </c>
      <c r="DV282" t="str">
        <f>IF($D282&gt;Q282,"SUP","RES")</f>
        <v>RES</v>
      </c>
      <c r="DW282" t="str">
        <f>IF($D282&gt;R282,"SUP","RES")</f>
        <v>RES</v>
      </c>
      <c r="DX282" t="str">
        <f>IF($D282&gt;S282,"SUP","RES")</f>
        <v>RES</v>
      </c>
      <c r="DY282" t="str">
        <f>IF($D282&gt;T282,"SUP","RES")</f>
        <v>SUP</v>
      </c>
      <c r="DZ282" t="str">
        <f>IF($D282&gt;U282,"SUP","RES")</f>
        <v>RES</v>
      </c>
      <c r="EA282" t="str">
        <f>IF($D282&gt;V282,"SUP","RES")</f>
        <v>SUP</v>
      </c>
      <c r="EB282" s="7">
        <f t="shared" si="446"/>
        <v>4</v>
      </c>
      <c r="EC282" s="7">
        <f t="shared" si="447"/>
        <v>2</v>
      </c>
      <c r="ED282" s="13" t="str">
        <f t="shared" si="448"/>
        <v>-----</v>
      </c>
      <c r="EE282" s="13" t="str">
        <f t="shared" si="449"/>
        <v>-----</v>
      </c>
      <c r="EF282" s="7">
        <f>IF(OR(ED282="All Sup",EE282="All Res"),"na",((D282-MIN(Q282:V282))/(MAX(Q282:V282)-MIN(Q282:V282))))</f>
        <v>0.30758157389636587</v>
      </c>
      <c r="EG282">
        <v>1.4999999999999999E-4</v>
      </c>
      <c r="EH282">
        <f>Q282*(1+$EG282)</f>
        <v>5200.0998980000004</v>
      </c>
      <c r="EI282">
        <f>Q282*(1-$EG282)</f>
        <v>5198.5401019999999</v>
      </c>
      <c r="EJ282">
        <f>R282*(1+$EG282)</f>
        <v>5195.3991930000002</v>
      </c>
      <c r="EK282">
        <f>R282*(1-$EG282)</f>
        <v>5193.8408069999996</v>
      </c>
      <c r="EL282">
        <f>S282*(1+$EG282)</f>
        <v>5204.4005430000007</v>
      </c>
      <c r="EM282">
        <f>S282*(1-$EG282)</f>
        <v>5202.839457</v>
      </c>
      <c r="EN282">
        <f>T282*(1+$EG282)</f>
        <v>5168.6651835000011</v>
      </c>
      <c r="EO282">
        <f>T282*(1-$EG282)</f>
        <v>5167.1148165000004</v>
      </c>
      <c r="EP282">
        <f>U282*(1+$EG282)</f>
        <v>5177.9765800000005</v>
      </c>
      <c r="EQ282">
        <f>U282*(1-$EG282)</f>
        <v>5176.4234200000001</v>
      </c>
      <c r="ER282">
        <f>V282*(1+$EG282)</f>
        <v>5162.7142910000002</v>
      </c>
      <c r="ES282">
        <f>V282*(1-$EG282)</f>
        <v>5161.1657089999999</v>
      </c>
      <c r="ET282" s="7" t="str">
        <f t="shared" si="450"/>
        <v>-----</v>
      </c>
      <c r="EU282" s="7" t="str">
        <f t="shared" si="451"/>
        <v>-----</v>
      </c>
      <c r="EV282" s="7" t="str">
        <f t="shared" si="452"/>
        <v>-----</v>
      </c>
      <c r="EW282" s="7" t="str">
        <f t="shared" si="453"/>
        <v>-----</v>
      </c>
      <c r="EX282" s="7" t="str">
        <f t="shared" si="454"/>
        <v>TOUCH</v>
      </c>
      <c r="EY282" s="7" t="str">
        <f t="shared" si="455"/>
        <v>-----</v>
      </c>
      <c r="EZ282">
        <f t="shared" si="473"/>
        <v>87</v>
      </c>
      <c r="FA282">
        <f t="shared" si="474"/>
        <v>80</v>
      </c>
      <c r="FB282">
        <f t="shared" si="475"/>
        <v>280</v>
      </c>
      <c r="FC282">
        <f t="shared" si="476"/>
        <v>16</v>
      </c>
      <c r="FD282">
        <f t="shared" si="477"/>
        <v>0</v>
      </c>
      <c r="FE282">
        <f t="shared" si="478"/>
        <v>280</v>
      </c>
      <c r="FF282">
        <f t="shared" si="479"/>
        <v>7</v>
      </c>
      <c r="FG282">
        <f t="shared" si="480"/>
        <v>11</v>
      </c>
      <c r="FH282">
        <f t="shared" si="481"/>
        <v>0</v>
      </c>
      <c r="FI282">
        <f t="shared" si="482"/>
        <v>2</v>
      </c>
      <c r="FJ282">
        <f t="shared" si="483"/>
        <v>2</v>
      </c>
      <c r="FK282">
        <f t="shared" si="484"/>
        <v>0</v>
      </c>
      <c r="FL282" s="7" t="str">
        <f t="shared" si="456"/>
        <v>-----</v>
      </c>
      <c r="FM282" s="7" t="str">
        <f t="shared" si="457"/>
        <v>-----</v>
      </c>
      <c r="FN282" s="7" t="str">
        <f t="shared" si="458"/>
        <v>-----</v>
      </c>
      <c r="FO282" s="7" t="str">
        <f t="shared" si="459"/>
        <v>-----</v>
      </c>
      <c r="FP282" s="7">
        <f t="shared" si="460"/>
        <v>2</v>
      </c>
      <c r="FQ282" s="7" t="str">
        <f t="shared" si="461"/>
        <v>-----</v>
      </c>
      <c r="FR282" s="13" t="str">
        <f>IF(FL282="-----","-----",(D282-Q282)/Q282)</f>
        <v>-----</v>
      </c>
      <c r="FS282" s="13" t="str">
        <f>IF(FM282="-----","-----",(Q282-R282)/R282)</f>
        <v>-----</v>
      </c>
      <c r="FT282" s="13" t="str">
        <f>IF(FN282="-----","-----",(R282-S282)/S282)</f>
        <v>-----</v>
      </c>
      <c r="FU282" s="13" t="str">
        <f>IF(FO282="-----","-----",(S282-T282)/T282)</f>
        <v>-----</v>
      </c>
      <c r="FV282" s="13">
        <f>IF(FP282="-----","-----",(T282-U282)/U282)</f>
        <v>-1.798269334775456E-3</v>
      </c>
      <c r="FW282" s="13" t="str">
        <f>IF(FQ282="-----","-----",(U282-V282)/V282)</f>
        <v>-----</v>
      </c>
      <c r="FX282" s="7" t="str">
        <f t="shared" si="462"/>
        <v>-----</v>
      </c>
      <c r="FY282" s="7" t="str">
        <f t="shared" si="463"/>
        <v>-----</v>
      </c>
      <c r="FZ282" s="7" t="str">
        <f t="shared" si="464"/>
        <v>-----</v>
      </c>
      <c r="GA282" s="7" t="str">
        <f t="shared" si="465"/>
        <v>-----</v>
      </c>
      <c r="GB282" s="7" t="str">
        <f t="shared" si="466"/>
        <v>Resistant</v>
      </c>
      <c r="GC282" s="7" t="str">
        <f t="shared" si="467"/>
        <v>-----</v>
      </c>
      <c r="GD282" s="7" t="str">
        <f>IF(AND(BG282&gt;AA282,BG281&gt;AA281,BG280&gt;AA280,BG279&gt;AA279,BG278&gt;AA278,BG277&gt;AA277,BG276&gt;AA276,BG275&gt;AA275,BG274&gt;AA274,BG273&gt;AA273,BG272&gt;AA272,BG271&gt;AA271),"Bullish",IF(AND(BG282&lt;AA282,BG281&lt;AA281,BG280&lt;AA280,BG279&lt;AA279,BG278&lt;AA278,BG277&lt;AA277,BG276&lt;AA276,BG275&lt;AA275,BG274&lt;AA274,BG273&lt;AA273,BG272&lt;AA272,BG271&lt;AA271),"Bearish","-----"))</f>
        <v>Bearish</v>
      </c>
      <c r="GE282">
        <f>(Z282-BG282)/BG282</f>
        <v>2.0477908007818129E-4</v>
      </c>
      <c r="GI282" s="7" t="str">
        <f>IF(Y282&gt;Z282,"Bullish","Bearish")</f>
        <v>Bearish</v>
      </c>
      <c r="GJ282" s="19" t="str">
        <f>IF(AND(D282&gt;Y282,D281&lt;Y281),"TEMA crossover","-----")</f>
        <v>-----</v>
      </c>
      <c r="GK282" s="19" t="str">
        <f>IF(AND(D282&lt;Y282,D281&gt;Y281),"TEMA crossunder","-----")</f>
        <v>-----</v>
      </c>
      <c r="GL282" s="20" t="str">
        <f>IF(GD282="Bearish","YES","-----")</f>
        <v>YES</v>
      </c>
      <c r="GM282" s="20" t="str">
        <f>IF(GH282="Reverse to Bearish","YES","-----")</f>
        <v>-----</v>
      </c>
      <c r="GN282" s="20" t="str">
        <f>IF(AND(GI282="Bullish",GI281="Bullish",GI280="Bullish",GI279="Bullish"),"YES","-----")</f>
        <v>-----</v>
      </c>
      <c r="GO282" s="20" t="str">
        <f>IF(OR(GK282="TEMA crossunder",GK281="TEMA crossunder",GK280="TEMA crossunder",GK279="TEMA crossunder"),"YES","-----")</f>
        <v>-----</v>
      </c>
      <c r="GP282" s="20" t="str">
        <f>IF(GD282="Bullish","YES","-----")</f>
        <v>-----</v>
      </c>
      <c r="GQ282" s="20" t="str">
        <f>IF(GH282="Reverse to Bullish","YES","-----")</f>
        <v>-----</v>
      </c>
      <c r="GR282" s="20" t="str">
        <f>IF(AND(GI282="Bearish",GI281="Bearish",GI280="Bearish",GI279="Bearish"),"YES","-----")</f>
        <v>YES</v>
      </c>
      <c r="GS282" s="20" t="str">
        <f>IF(OR(GJ282="TEMA crossover",GJ281="TEMA crossover",GJ280="TEMA crossover",GJ279="TEMA crossover"),"YES","-----")</f>
        <v>YES</v>
      </c>
      <c r="GT282" s="20" t="str">
        <f t="shared" si="485"/>
        <v>-----</v>
      </c>
      <c r="GU282" s="20" t="str">
        <f t="shared" si="486"/>
        <v>-----</v>
      </c>
      <c r="GV282" s="20" t="str">
        <f t="shared" si="487"/>
        <v>-----</v>
      </c>
      <c r="GW282" s="20" t="str">
        <f t="shared" si="488"/>
        <v>-----</v>
      </c>
      <c r="GX282" s="20" t="str">
        <f t="shared" si="489"/>
        <v>-----</v>
      </c>
      <c r="GY282" s="20" t="str">
        <f t="shared" si="490"/>
        <v>-----</v>
      </c>
      <c r="GZ282" s="7" t="str">
        <f>IF(G282&gt;BH282,"YES","-----")</f>
        <v>-----</v>
      </c>
      <c r="HA282" s="7" t="str">
        <f>IF(F282&lt;BI282,"YES","-----")</f>
        <v>-----</v>
      </c>
      <c r="HB282">
        <f>BH282-BI282</f>
        <v>5.5</v>
      </c>
      <c r="HI282">
        <f t="shared" si="468"/>
        <v>-0.98991000000023632</v>
      </c>
      <c r="HJ282">
        <f t="shared" si="469"/>
        <v>4.5100899999997637</v>
      </c>
      <c r="HK282" s="7"/>
      <c r="HL282" s="7"/>
      <c r="HM282" s="7"/>
      <c r="HN282" s="7"/>
      <c r="HO282" s="7"/>
      <c r="HP282" s="7"/>
      <c r="HQ282" s="28">
        <f t="shared" si="492"/>
        <v>-0.61780999999973574</v>
      </c>
      <c r="HR282" s="28" t="str">
        <f t="shared" si="470"/>
        <v>Bear</v>
      </c>
      <c r="HS282">
        <f t="shared" si="471"/>
        <v>0.61780999999973574</v>
      </c>
    </row>
    <row r="283" spans="1:227" x14ac:dyDescent="0.55000000000000004">
      <c r="A283">
        <f>Validation!A282</f>
        <v>1772112600</v>
      </c>
      <c r="B283" t="str">
        <f>Price!B282</f>
        <v>XAUUSD</v>
      </c>
      <c r="C283" t="str">
        <f>Price!C282</f>
        <v>M5</v>
      </c>
      <c r="D283">
        <f>Price!D282</f>
        <v>5174.3599999999997</v>
      </c>
      <c r="E283">
        <f>Price!E282</f>
        <v>5174.82</v>
      </c>
      <c r="F283">
        <f>Price!F282</f>
        <v>5175.41</v>
      </c>
      <c r="G283">
        <f>Price!G282</f>
        <v>5166.01</v>
      </c>
      <c r="H283">
        <f>Price!H282</f>
        <v>693</v>
      </c>
      <c r="I283">
        <f>Diagonals!E282</f>
        <v>5197.3599999999997</v>
      </c>
      <c r="J283">
        <f>Diagonals!F282</f>
        <v>0</v>
      </c>
      <c r="K283">
        <f>Diagonals!G282</f>
        <v>0</v>
      </c>
      <c r="L283">
        <f>Diagonals!H282</f>
        <v>5149.17</v>
      </c>
      <c r="M283">
        <f>Diagonals!I282</f>
        <v>0</v>
      </c>
      <c r="N283">
        <f>Diagonals!J282</f>
        <v>0</v>
      </c>
      <c r="O283">
        <f>Diagonals!K282</f>
        <v>0</v>
      </c>
      <c r="P283">
        <f>Diagonals!L282</f>
        <v>0</v>
      </c>
      <c r="Q283">
        <f>Trendlines!E282</f>
        <v>5199.33</v>
      </c>
      <c r="R283">
        <f>Trendlines!F282</f>
        <v>5194.59</v>
      </c>
      <c r="S283">
        <f>Trendlines!G282</f>
        <v>5203.6099999999997</v>
      </c>
      <c r="T283">
        <f>Trendlines!H282</f>
        <v>5167.96</v>
      </c>
      <c r="U283">
        <f>Trendlines!I282</f>
        <v>5177.22</v>
      </c>
      <c r="V283">
        <f>Trendlines!J282</f>
        <v>5161.9799999999996</v>
      </c>
      <c r="W283">
        <f>Trendlines!K282</f>
        <v>0</v>
      </c>
      <c r="X283">
        <f>Trendlines!L282</f>
        <v>0</v>
      </c>
      <c r="Y283">
        <f>Tema_Hrma_Smma!E282</f>
        <v>5172.9399999999996</v>
      </c>
      <c r="Z283">
        <f>Tema_Hrma_Smma!F282</f>
        <v>5176.53</v>
      </c>
      <c r="AA283">
        <f>Tema_Hrma_Smma!G282</f>
        <v>5178.7299999999996</v>
      </c>
      <c r="AB283">
        <f>ZScore!H282</f>
        <v>-1</v>
      </c>
      <c r="AC283">
        <f>ZScore!I282</f>
        <v>0.90042999999999995</v>
      </c>
      <c r="AD283">
        <f>ZScore!J282</f>
        <v>3</v>
      </c>
      <c r="AE283">
        <f>HA!E282</f>
        <v>5175.55</v>
      </c>
      <c r="AF283">
        <f>HA!F282</f>
        <v>5175.55</v>
      </c>
      <c r="AG283">
        <f>HA!G282</f>
        <v>5166.01</v>
      </c>
      <c r="AH283">
        <f>HA!H282</f>
        <v>5172.6499999999996</v>
      </c>
      <c r="AI283">
        <f>HA!I282</f>
        <v>-1</v>
      </c>
      <c r="AJ283">
        <f>HA!J282</f>
        <v>2.9</v>
      </c>
      <c r="AK283">
        <f>HA!K282</f>
        <v>5.4420000000000003E-2</v>
      </c>
      <c r="AL283">
        <f>HA!L282</f>
        <v>-1</v>
      </c>
      <c r="AM283">
        <f>KC!E282</f>
        <v>5199.2588299999998</v>
      </c>
      <c r="AN283">
        <f>KC!F282</f>
        <v>5193.8566099999998</v>
      </c>
      <c r="AO283">
        <f>KC!G282</f>
        <v>5188.4543899999999</v>
      </c>
      <c r="AP283">
        <f>KC!H282</f>
        <v>5183.0521699999999</v>
      </c>
      <c r="AQ283">
        <f>KC!I282</f>
        <v>5177.64995</v>
      </c>
      <c r="AR283">
        <f>KC!J282</f>
        <v>5171.5725599999996</v>
      </c>
      <c r="AS283">
        <f>KC!K282</f>
        <v>5166.1703399999997</v>
      </c>
      <c r="AT283">
        <f>KC!L282</f>
        <v>5160.76811</v>
      </c>
      <c r="AU283">
        <f>KC!M282</f>
        <v>5155.36589</v>
      </c>
      <c r="AV283">
        <f>KC!N282</f>
        <v>5149.9636700000001</v>
      </c>
      <c r="AW283">
        <f>SR_Levels!E282</f>
        <v>5161.8900000000003</v>
      </c>
      <c r="AX283">
        <f>SR_Levels!F282</f>
        <v>5135.8500000000004</v>
      </c>
      <c r="AY283">
        <f>SR_Levels!G282</f>
        <v>0</v>
      </c>
      <c r="AZ283">
        <f>SR_Levels!H282</f>
        <v>0</v>
      </c>
      <c r="BA283">
        <f>SR_Levels!I282</f>
        <v>5178.6000000000004</v>
      </c>
      <c r="BB283">
        <f>SR_Levels!J282</f>
        <v>5193.3500000000004</v>
      </c>
      <c r="BC283">
        <f>SR_Levels!K282</f>
        <v>5205.3100000000004</v>
      </c>
      <c r="BD283">
        <f>SR_Levels!L282</f>
        <v>0</v>
      </c>
      <c r="BE283">
        <f>ZigZag!E282</f>
        <v>0</v>
      </c>
      <c r="BF283">
        <f>ZigZag!F282</f>
        <v>0</v>
      </c>
      <c r="BG283">
        <f>ZigZag!G282</f>
        <v>5175.99</v>
      </c>
      <c r="BH283">
        <f>Dual_Tema!E282</f>
        <v>5176.07</v>
      </c>
      <c r="BI283">
        <f>Dual_Tema!F282</f>
        <v>5168.8</v>
      </c>
      <c r="BJ283">
        <f>Pinbar!E282</f>
        <v>1</v>
      </c>
      <c r="BK283">
        <f>SSA!E282</f>
        <v>5172.6075300000002</v>
      </c>
      <c r="BL283">
        <f>SSA!F282</f>
        <v>5173.17263</v>
      </c>
      <c r="BN283" t="str">
        <f t="shared" si="491"/>
        <v>Red Candle</v>
      </c>
      <c r="BO283" s="34">
        <f t="shared" si="493"/>
        <v>-2.7049167658477202E-4</v>
      </c>
      <c r="BP283" s="34">
        <f t="shared" si="495"/>
        <v>-1.6862495417800938E-3</v>
      </c>
      <c r="BQ283" s="34">
        <f t="shared" si="503"/>
        <v>1.6822599972510233E-3</v>
      </c>
      <c r="BR283" s="34">
        <f t="shared" si="438"/>
        <v>1.8943128090320727E-4</v>
      </c>
      <c r="BS283" s="35">
        <f t="shared" si="494"/>
        <v>-4.508702789218777E-5</v>
      </c>
      <c r="BT283" s="35">
        <f t="shared" si="496"/>
        <v>-1.4062951581006455E-4</v>
      </c>
      <c r="BU283" s="35">
        <f t="shared" si="504"/>
        <v>9.338472579512036E-5</v>
      </c>
      <c r="BV283" s="35">
        <f t="shared" si="439"/>
        <v>7.8922536879133531E-6</v>
      </c>
      <c r="BW283" s="27">
        <v>96</v>
      </c>
      <c r="BX283">
        <f>F283-G283</f>
        <v>9.3999999999996362</v>
      </c>
      <c r="BY283">
        <f>ABS(F283-D282)</f>
        <v>0.6499999999996362</v>
      </c>
      <c r="BZ283">
        <f>ABS(G283-D282)</f>
        <v>8.75</v>
      </c>
      <c r="CA283">
        <f t="shared" si="472"/>
        <v>9.3999999999996362</v>
      </c>
      <c r="CB283">
        <f t="shared" si="497"/>
        <v>6.2028571428570887</v>
      </c>
      <c r="CC283">
        <f t="shared" si="500"/>
        <v>6.0311664396249025</v>
      </c>
      <c r="CD283">
        <f t="shared" si="498"/>
        <v>0.17169070323218616</v>
      </c>
      <c r="CE283">
        <f t="shared" si="501"/>
        <v>1</v>
      </c>
      <c r="CF283">
        <f t="shared" si="502"/>
        <v>13</v>
      </c>
      <c r="CG283" s="7" t="str">
        <f t="shared" si="499"/>
        <v>High Volatility Period</v>
      </c>
      <c r="CH283" s="21"/>
      <c r="CI283" s="21"/>
      <c r="CJ283" s="21"/>
      <c r="CK283" s="21"/>
      <c r="CL283" s="21"/>
      <c r="CM283" s="21"/>
      <c r="CZ283" s="7" t="str">
        <f>IF(AND(D283&gt;BH283,D283&gt;E283),"Bullish Trigger","-----")</f>
        <v>-----</v>
      </c>
      <c r="DA283" s="7" t="str">
        <f>IF(AND(D283&lt;BI283,D283&lt;E283),"Bearish Trigger","-----")</f>
        <v>-----</v>
      </c>
      <c r="DB283" s="13" t="str">
        <f>IF(AND(W283=BE283,W283&gt;0,BE283&gt;0),"Important High","------")</f>
        <v>------</v>
      </c>
      <c r="DC283" s="13" t="str">
        <f>IF(AND(X283=BF283,X283&gt;0,BF283&gt;0),"Important Low","------")</f>
        <v>------</v>
      </c>
      <c r="DD283" s="7" t="str">
        <f>IF(AND(DB283="Important High",DC283="-----",BJ283=1),"Imp High Rej","-----")</f>
        <v>-----</v>
      </c>
      <c r="DE283" s="7" t="str">
        <f>IF(AND(DB283="-----",DC283="Important Low",BJ283=1),"Imp Low Rej","-----")</f>
        <v>-----</v>
      </c>
      <c r="DF283" s="7" t="str">
        <f>IF(Y283&gt;AM283,"Overbought",IF(Y283&gt;AO283,"Bullish Momentum",IF(Y283&gt;AQ283,"Flat Momentum","-----")))</f>
        <v>-----</v>
      </c>
      <c r="DG283" s="7" t="str">
        <f>IF(Y283&lt;AV283,"Oversold",IF(Y283&lt;AT283,"Bearish Momentum",IF(Y283&lt;AR283,"Flat Momentum","-----")))</f>
        <v>-----</v>
      </c>
      <c r="DH283" s="7" t="str">
        <f>IF(AND(DF283="Overbought",AD283=2),"Culminated Thrust","-----")</f>
        <v>-----</v>
      </c>
      <c r="DI283" s="7" t="str">
        <f>IF(AND(DG283="Oversold",AD283=5),"Culminated Thrust","-----")</f>
        <v>-----</v>
      </c>
      <c r="DJ283" s="14">
        <f>(Q283-$D283)/$D283</f>
        <v>4.8257175766665359E-3</v>
      </c>
      <c r="DK283" s="14">
        <f>(R283-$D283)/$D283</f>
        <v>3.9096622577479093E-3</v>
      </c>
      <c r="DL283" s="14">
        <f>(S283-$D283)/$D283</f>
        <v>5.652873012314567E-3</v>
      </c>
      <c r="DM283" s="14">
        <f>(T283-$D283)/$D283</f>
        <v>-1.2368679411559375E-3</v>
      </c>
      <c r="DN283" s="14">
        <f>(U283-$D283)/$D283</f>
        <v>5.5272536120420349E-4</v>
      </c>
      <c r="DO283" s="14">
        <f>(V283-$D283)/$D283</f>
        <v>-2.3925664236736735E-3</v>
      </c>
      <c r="DP283" s="14">
        <f t="shared" si="440"/>
        <v>5.652873012314567E-3</v>
      </c>
      <c r="DQ283" s="14">
        <f t="shared" si="441"/>
        <v>4.8257175766665359E-3</v>
      </c>
      <c r="DR283" s="14">
        <f t="shared" si="442"/>
        <v>3.9096622577479093E-3</v>
      </c>
      <c r="DS283" s="14">
        <f t="shared" si="443"/>
        <v>5.5272536120420349E-4</v>
      </c>
      <c r="DT283" s="14">
        <f t="shared" si="444"/>
        <v>-1.2368679411559375E-3</v>
      </c>
      <c r="DU283" s="14">
        <f t="shared" si="445"/>
        <v>-2.3925664236736735E-3</v>
      </c>
      <c r="DV283" t="str">
        <f>IF($D283&gt;Q283,"SUP","RES")</f>
        <v>RES</v>
      </c>
      <c r="DW283" t="str">
        <f>IF($D283&gt;R283,"SUP","RES")</f>
        <v>RES</v>
      </c>
      <c r="DX283" t="str">
        <f>IF($D283&gt;S283,"SUP","RES")</f>
        <v>RES</v>
      </c>
      <c r="DY283" t="str">
        <f>IF($D283&gt;T283,"SUP","RES")</f>
        <v>SUP</v>
      </c>
      <c r="DZ283" t="str">
        <f>IF($D283&gt;U283,"SUP","RES")</f>
        <v>RES</v>
      </c>
      <c r="EA283" t="str">
        <f>IF($D283&gt;V283,"SUP","RES")</f>
        <v>SUP</v>
      </c>
      <c r="EB283" s="7">
        <f t="shared" si="446"/>
        <v>4</v>
      </c>
      <c r="EC283" s="7">
        <f t="shared" si="447"/>
        <v>2</v>
      </c>
      <c r="ED283" s="13" t="str">
        <f t="shared" si="448"/>
        <v>-----</v>
      </c>
      <c r="EE283" s="13" t="str">
        <f t="shared" si="449"/>
        <v>-----</v>
      </c>
      <c r="EF283" s="7">
        <f>IF(OR(ED283="All Sup",EE283="All Res"),"na",((D283-MIN(Q283:V283))/(MAX(Q283:V283)-MIN(Q283:V283))))</f>
        <v>0.29738169589238717</v>
      </c>
      <c r="EG283">
        <v>1.4999999999999999E-4</v>
      </c>
      <c r="EH283">
        <f>Q283*(1+$EG283)</f>
        <v>5200.1098995000002</v>
      </c>
      <c r="EI283">
        <f>Q283*(1-$EG283)</f>
        <v>5198.5501004999996</v>
      </c>
      <c r="EJ283">
        <f>R283*(1+$EG283)</f>
        <v>5195.3691885000007</v>
      </c>
      <c r="EK283">
        <f>R283*(1-$EG283)</f>
        <v>5193.8108115000005</v>
      </c>
      <c r="EL283">
        <f>S283*(1+$EG283)</f>
        <v>5204.3905414999999</v>
      </c>
      <c r="EM283">
        <f>S283*(1-$EG283)</f>
        <v>5202.8294584999994</v>
      </c>
      <c r="EN283">
        <f>T283*(1+$EG283)</f>
        <v>5168.7351940000008</v>
      </c>
      <c r="EO283">
        <f>T283*(1-$EG283)</f>
        <v>5167.1848060000002</v>
      </c>
      <c r="EP283">
        <f>U283*(1+$EG283)</f>
        <v>5177.996583000001</v>
      </c>
      <c r="EQ283">
        <f>U283*(1-$EG283)</f>
        <v>5176.4434170000004</v>
      </c>
      <c r="ER283">
        <f>V283*(1+$EG283)</f>
        <v>5162.7542970000004</v>
      </c>
      <c r="ES283">
        <f>V283*(1-$EG283)</f>
        <v>5161.2057029999996</v>
      </c>
      <c r="ET283" s="7" t="str">
        <f t="shared" si="450"/>
        <v>-----</v>
      </c>
      <c r="EU283" s="7" t="str">
        <f t="shared" si="451"/>
        <v>-----</v>
      </c>
      <c r="EV283" s="7" t="str">
        <f t="shared" si="452"/>
        <v>-----</v>
      </c>
      <c r="EW283" s="7" t="str">
        <f t="shared" si="453"/>
        <v>-----</v>
      </c>
      <c r="EX283" s="7" t="str">
        <f t="shared" si="454"/>
        <v>-----</v>
      </c>
      <c r="EY283" s="7" t="str">
        <f t="shared" si="455"/>
        <v>-----</v>
      </c>
      <c r="EZ283">
        <f t="shared" si="473"/>
        <v>88</v>
      </c>
      <c r="FA283">
        <f t="shared" si="474"/>
        <v>81</v>
      </c>
      <c r="FB283">
        <f t="shared" si="475"/>
        <v>281</v>
      </c>
      <c r="FC283">
        <f t="shared" si="476"/>
        <v>17</v>
      </c>
      <c r="FD283">
        <f t="shared" si="477"/>
        <v>1</v>
      </c>
      <c r="FE283">
        <f t="shared" si="478"/>
        <v>281</v>
      </c>
      <c r="FF283">
        <f t="shared" si="479"/>
        <v>7</v>
      </c>
      <c r="FG283">
        <f t="shared" si="480"/>
        <v>11</v>
      </c>
      <c r="FH283">
        <f t="shared" si="481"/>
        <v>0</v>
      </c>
      <c r="FI283">
        <f t="shared" si="482"/>
        <v>2</v>
      </c>
      <c r="FJ283">
        <f t="shared" si="483"/>
        <v>2</v>
      </c>
      <c r="FK283">
        <f t="shared" si="484"/>
        <v>0</v>
      </c>
      <c r="FL283" s="7" t="str">
        <f t="shared" si="456"/>
        <v>-----</v>
      </c>
      <c r="FM283" s="7" t="str">
        <f t="shared" si="457"/>
        <v>-----</v>
      </c>
      <c r="FN283" s="7" t="str">
        <f t="shared" si="458"/>
        <v>-----</v>
      </c>
      <c r="FO283" s="7" t="str">
        <f t="shared" si="459"/>
        <v>-----</v>
      </c>
      <c r="FP283" s="7" t="str">
        <f t="shared" si="460"/>
        <v>-----</v>
      </c>
      <c r="FQ283" s="7" t="str">
        <f t="shared" si="461"/>
        <v>-----</v>
      </c>
      <c r="FR283" s="13" t="str">
        <f>IF(FL283="-----","-----",(D283-Q283)/Q283)</f>
        <v>-----</v>
      </c>
      <c r="FS283" s="13" t="str">
        <f>IF(FM283="-----","-----",(Q283-R283)/R283)</f>
        <v>-----</v>
      </c>
      <c r="FT283" s="13" t="str">
        <f>IF(FN283="-----","-----",(R283-S283)/S283)</f>
        <v>-----</v>
      </c>
      <c r="FU283" s="13" t="str">
        <f>IF(FO283="-----","-----",(S283-T283)/T283)</f>
        <v>-----</v>
      </c>
      <c r="FV283" s="13" t="str">
        <f>IF(FP283="-----","-----",(T283-U283)/U283)</f>
        <v>-----</v>
      </c>
      <c r="FW283" s="13" t="str">
        <f>IF(FQ283="-----","-----",(U283-V283)/V283)</f>
        <v>-----</v>
      </c>
      <c r="FX283" s="7" t="str">
        <f t="shared" si="462"/>
        <v>-----</v>
      </c>
      <c r="FY283" s="7" t="str">
        <f t="shared" si="463"/>
        <v>-----</v>
      </c>
      <c r="FZ283" s="7" t="str">
        <f t="shared" si="464"/>
        <v>-----</v>
      </c>
      <c r="GA283" s="7" t="str">
        <f t="shared" si="465"/>
        <v>-----</v>
      </c>
      <c r="GB283" s="7" t="str">
        <f t="shared" si="466"/>
        <v>-----</v>
      </c>
      <c r="GC283" s="7" t="str">
        <f t="shared" si="467"/>
        <v>-----</v>
      </c>
      <c r="GD283" s="7" t="str">
        <f>IF(AND(BG283&gt;AA283,BG282&gt;AA282,BG281&gt;AA281,BG280&gt;AA280,BG279&gt;AA279,BG278&gt;AA278,BG277&gt;AA277,BG276&gt;AA276,BG275&gt;AA275,BG274&gt;AA274,BG273&gt;AA273,BG272&gt;AA272),"Bullish",IF(AND(BG283&lt;AA283,BG282&lt;AA282,BG281&lt;AA281,BG280&lt;AA280,BG279&lt;AA279,BG278&lt;AA278,BG277&lt;AA277,BG276&lt;AA276,BG275&lt;AA275,BG274&lt;AA274,BG273&lt;AA273,BG272&lt;AA272),"Bearish","-----"))</f>
        <v>Bearish</v>
      </c>
      <c r="GE283">
        <f>(Z283-BG283)/BG283</f>
        <v>1.0432786771225672E-4</v>
      </c>
      <c r="GI283" s="7" t="str">
        <f>IF(Y283&gt;Z283,"Bullish","Bearish")</f>
        <v>Bearish</v>
      </c>
      <c r="GJ283" s="19" t="str">
        <f>IF(AND(D283&gt;Y283,D282&lt;Y282),"TEMA crossover","-----")</f>
        <v>-----</v>
      </c>
      <c r="GK283" s="19" t="str">
        <f>IF(AND(D283&lt;Y283,D282&gt;Y282),"TEMA crossunder","-----")</f>
        <v>-----</v>
      </c>
      <c r="GL283" s="20" t="str">
        <f>IF(GD283="Bearish","YES","-----")</f>
        <v>YES</v>
      </c>
      <c r="GM283" s="20" t="str">
        <f>IF(GH283="Reverse to Bearish","YES","-----")</f>
        <v>-----</v>
      </c>
      <c r="GN283" s="20" t="str">
        <f>IF(AND(GI283="Bullish",GI282="Bullish",GI281="Bullish",GI280="Bullish"),"YES","-----")</f>
        <v>-----</v>
      </c>
      <c r="GO283" s="20" t="str">
        <f>IF(OR(GK283="TEMA crossunder",GK282="TEMA crossunder",GK281="TEMA crossunder",GK280="TEMA crossunder"),"YES","-----")</f>
        <v>-----</v>
      </c>
      <c r="GP283" s="20" t="str">
        <f>IF(GD283="Bullish","YES","-----")</f>
        <v>-----</v>
      </c>
      <c r="GQ283" s="20" t="str">
        <f>IF(GH283="Reverse to Bullish","YES","-----")</f>
        <v>-----</v>
      </c>
      <c r="GR283" s="20" t="str">
        <f>IF(AND(GI283="Bearish",GI282="Bearish",GI281="Bearish",GI280="Bearish"),"YES","-----")</f>
        <v>YES</v>
      </c>
      <c r="GS283" s="20" t="str">
        <f>IF(OR(GJ283="TEMA crossover",GJ282="TEMA crossover",GJ281="TEMA crossover",GJ280="TEMA crossover"),"YES","-----")</f>
        <v>YES</v>
      </c>
      <c r="GT283" s="20" t="str">
        <f t="shared" si="485"/>
        <v>-----</v>
      </c>
      <c r="GU283" s="20" t="str">
        <f t="shared" si="486"/>
        <v>-----</v>
      </c>
      <c r="GV283" s="20" t="str">
        <f t="shared" si="487"/>
        <v>-----</v>
      </c>
      <c r="GW283" s="20" t="str">
        <f t="shared" si="488"/>
        <v>-----</v>
      </c>
      <c r="GX283" s="20" t="str">
        <f t="shared" si="489"/>
        <v>-----</v>
      </c>
      <c r="GY283" s="20" t="str">
        <f t="shared" si="490"/>
        <v>-----</v>
      </c>
      <c r="GZ283" s="7" t="str">
        <f>IF(G283&gt;BH283,"YES","-----")</f>
        <v>-----</v>
      </c>
      <c r="HA283" s="7" t="str">
        <f>IF(F283&lt;BI283,"YES","-----")</f>
        <v>-----</v>
      </c>
      <c r="HB283">
        <f>BH283-BI283</f>
        <v>7.2699999999995271</v>
      </c>
      <c r="HI283">
        <f t="shared" si="468"/>
        <v>-3.8075300000000425</v>
      </c>
      <c r="HJ283">
        <f t="shared" si="469"/>
        <v>3.4624699999994846</v>
      </c>
      <c r="HK283" s="7"/>
      <c r="HL283" s="7"/>
      <c r="HM283" s="7"/>
      <c r="HN283" s="7"/>
      <c r="HO283" s="7"/>
      <c r="HP283" s="7"/>
      <c r="HQ283" s="28">
        <f t="shared" si="492"/>
        <v>-0.56509999999980209</v>
      </c>
      <c r="HR283" s="28" t="str">
        <f t="shared" si="470"/>
        <v>Bear</v>
      </c>
      <c r="HS283">
        <f t="shared" si="471"/>
        <v>0.56509999999980209</v>
      </c>
    </row>
    <row r="284" spans="1:227" x14ac:dyDescent="0.55000000000000004">
      <c r="A284">
        <f>Validation!A283</f>
        <v>1772112900</v>
      </c>
      <c r="B284" t="str">
        <f>Price!B283</f>
        <v>XAUUSD</v>
      </c>
      <c r="C284" t="str">
        <f>Price!C283</f>
        <v>M5</v>
      </c>
      <c r="D284">
        <f>Price!D283</f>
        <v>5173.6099999999997</v>
      </c>
      <c r="E284">
        <f>Price!E283</f>
        <v>5174.24</v>
      </c>
      <c r="F284">
        <f>Price!F283</f>
        <v>5177.32</v>
      </c>
      <c r="G284">
        <f>Price!G283</f>
        <v>5169.63</v>
      </c>
      <c r="H284">
        <f>Price!H283</f>
        <v>677</v>
      </c>
      <c r="I284">
        <f>Diagonals!E283</f>
        <v>5197.54</v>
      </c>
      <c r="J284">
        <f>Diagonals!F283</f>
        <v>0</v>
      </c>
      <c r="K284">
        <f>Diagonals!G283</f>
        <v>0</v>
      </c>
      <c r="L284">
        <f>Diagonals!H283</f>
        <v>5148.84</v>
      </c>
      <c r="M284">
        <f>Diagonals!I283</f>
        <v>0</v>
      </c>
      <c r="N284">
        <f>Diagonals!J283</f>
        <v>0</v>
      </c>
      <c r="O284">
        <f>Diagonals!K283</f>
        <v>0</v>
      </c>
      <c r="P284">
        <f>Diagonals!L283</f>
        <v>0</v>
      </c>
      <c r="Q284">
        <f>Trendlines!E283</f>
        <v>5199.33</v>
      </c>
      <c r="R284">
        <f>Trendlines!F283</f>
        <v>5194.57</v>
      </c>
      <c r="S284">
        <f>Trendlines!G283</f>
        <v>5203.59</v>
      </c>
      <c r="T284">
        <f>Trendlines!H283</f>
        <v>5168.04</v>
      </c>
      <c r="U284">
        <f>Trendlines!I283</f>
        <v>5177.24</v>
      </c>
      <c r="V284">
        <f>Trendlines!J283</f>
        <v>5162.0200000000004</v>
      </c>
      <c r="W284">
        <f>Trendlines!K283</f>
        <v>0</v>
      </c>
      <c r="X284">
        <f>Trendlines!L283</f>
        <v>0</v>
      </c>
      <c r="Y284">
        <f>Tema_Hrma_Smma!E283</f>
        <v>5172.66</v>
      </c>
      <c r="Z284">
        <f>Tema_Hrma_Smma!F283</f>
        <v>5175.8</v>
      </c>
      <c r="AA284">
        <f>Tema_Hrma_Smma!G283</f>
        <v>5178.5600000000004</v>
      </c>
      <c r="AB284">
        <f>ZScore!H283</f>
        <v>-1</v>
      </c>
      <c r="AC284">
        <f>ZScore!I283</f>
        <v>0.83448</v>
      </c>
      <c r="AD284">
        <f>ZScore!J283</f>
        <v>3</v>
      </c>
      <c r="AE284">
        <f>HA!E283</f>
        <v>5174.1000000000004</v>
      </c>
      <c r="AF284">
        <f>HA!F283</f>
        <v>5177.32</v>
      </c>
      <c r="AG284">
        <f>HA!G283</f>
        <v>5169.63</v>
      </c>
      <c r="AH284">
        <f>HA!H283</f>
        <v>5173.7</v>
      </c>
      <c r="AI284">
        <f>HA!I283</f>
        <v>-1</v>
      </c>
      <c r="AJ284">
        <f>HA!J283</f>
        <v>0.4</v>
      </c>
      <c r="AK284">
        <f>HA!K283</f>
        <v>-0.93044000000000004</v>
      </c>
      <c r="AL284">
        <f>HA!L283</f>
        <v>-2</v>
      </c>
      <c r="AM284">
        <f>KC!E283</f>
        <v>5199.1354600000004</v>
      </c>
      <c r="AN284">
        <f>KC!F283</f>
        <v>5193.75299</v>
      </c>
      <c r="AO284">
        <f>KC!G283</f>
        <v>5188.3705200000004</v>
      </c>
      <c r="AP284">
        <f>KC!H283</f>
        <v>5182.9880499999999</v>
      </c>
      <c r="AQ284">
        <f>KC!I283</f>
        <v>5177.6055800000004</v>
      </c>
      <c r="AR284">
        <f>KC!J283</f>
        <v>5171.4047399999999</v>
      </c>
      <c r="AS284">
        <f>KC!K283</f>
        <v>5166.0222700000004</v>
      </c>
      <c r="AT284">
        <f>KC!L283</f>
        <v>5160.6397999999999</v>
      </c>
      <c r="AU284">
        <f>KC!M283</f>
        <v>5155.2573300000004</v>
      </c>
      <c r="AV284">
        <f>KC!N283</f>
        <v>5149.8748599999999</v>
      </c>
      <c r="AW284">
        <f>SR_Levels!E283</f>
        <v>5161.8900000000003</v>
      </c>
      <c r="AX284">
        <f>SR_Levels!F283</f>
        <v>5135.8500000000004</v>
      </c>
      <c r="AY284">
        <f>SR_Levels!G283</f>
        <v>0</v>
      </c>
      <c r="AZ284">
        <f>SR_Levels!H283</f>
        <v>0</v>
      </c>
      <c r="BA284">
        <f>SR_Levels!I283</f>
        <v>5178.6000000000004</v>
      </c>
      <c r="BB284">
        <f>SR_Levels!J283</f>
        <v>5193.3500000000004</v>
      </c>
      <c r="BC284">
        <f>SR_Levels!K283</f>
        <v>5205.3100000000004</v>
      </c>
      <c r="BD284">
        <f>SR_Levels!L283</f>
        <v>0</v>
      </c>
      <c r="BE284">
        <f>ZigZag!E283</f>
        <v>0</v>
      </c>
      <c r="BF284">
        <f>ZigZag!F283</f>
        <v>0</v>
      </c>
      <c r="BG284">
        <f>ZigZag!G283</f>
        <v>5175.82</v>
      </c>
      <c r="BH284">
        <f>Dual_Tema!E283</f>
        <v>5176.08</v>
      </c>
      <c r="BI284">
        <f>Dual_Tema!F283</f>
        <v>5168.5200000000004</v>
      </c>
      <c r="BJ284">
        <f>Pinbar!E283</f>
        <v>0</v>
      </c>
      <c r="BK284">
        <f>SSA!E283</f>
        <v>5171.8823599999996</v>
      </c>
      <c r="BL284">
        <f>SSA!F283</f>
        <v>5172.5274900000004</v>
      </c>
      <c r="BN284" t="str">
        <f t="shared" si="491"/>
        <v>Red Candle</v>
      </c>
      <c r="BO284" s="34">
        <f t="shared" si="493"/>
        <v>2.1459642339283214E-4</v>
      </c>
      <c r="BP284" s="34">
        <f t="shared" si="495"/>
        <v>-1.6845672032326231E-3</v>
      </c>
      <c r="BQ284" s="34">
        <f t="shared" si="503"/>
        <v>8.6281110047115028E-4</v>
      </c>
      <c r="BR284" s="34">
        <f t="shared" ref="BR284:BR347" si="505">(D284/D260)-1</f>
        <v>1.3530387316995629E-5</v>
      </c>
      <c r="BS284" s="35">
        <f t="shared" si="494"/>
        <v>3.5762872955258374E-5</v>
      </c>
      <c r="BT284" s="35">
        <f t="shared" si="496"/>
        <v>-1.404891039855638E-4</v>
      </c>
      <c r="BU284" s="35">
        <f t="shared" si="504"/>
        <v>4.7914430800766183E-5</v>
      </c>
      <c r="BV284" s="35">
        <f t="shared" ref="BV284:BV347" si="506">((BR284+1)^(1/24))-1</f>
        <v>5.637624831411614E-7</v>
      </c>
      <c r="BW284" s="27">
        <v>96</v>
      </c>
      <c r="BX284">
        <f>F284-G284</f>
        <v>7.6899999999995998</v>
      </c>
      <c r="BY284">
        <f>ABS(F284-D283)</f>
        <v>2.9600000000000364</v>
      </c>
      <c r="BZ284">
        <f>ABS(G284-D283)</f>
        <v>4.7299999999995634</v>
      </c>
      <c r="CA284">
        <f t="shared" si="472"/>
        <v>7.6899999999995998</v>
      </c>
      <c r="CB284">
        <f t="shared" si="497"/>
        <v>6.4628571428570467</v>
      </c>
      <c r="CC284">
        <f t="shared" si="500"/>
        <v>6.1496545510802383</v>
      </c>
      <c r="CD284">
        <f t="shared" si="498"/>
        <v>0.31320259177680843</v>
      </c>
      <c r="CE284">
        <f t="shared" si="501"/>
        <v>1</v>
      </c>
      <c r="CF284">
        <f t="shared" si="502"/>
        <v>14</v>
      </c>
      <c r="CG284" s="7" t="str">
        <f t="shared" si="499"/>
        <v>High Volatility Period</v>
      </c>
      <c r="CH284" s="21"/>
      <c r="CI284" s="21"/>
      <c r="CJ284" s="21"/>
      <c r="CK284" s="21"/>
      <c r="CL284" s="21"/>
      <c r="CM284" s="21"/>
      <c r="CZ284" s="7" t="str">
        <f>IF(AND(D284&gt;BH284,D284&gt;E284),"Bullish Trigger","-----")</f>
        <v>-----</v>
      </c>
      <c r="DA284" s="7" t="str">
        <f>IF(AND(D284&lt;BI284,D284&lt;E284),"Bearish Trigger","-----")</f>
        <v>-----</v>
      </c>
      <c r="DB284" s="13" t="str">
        <f>IF(AND(W284=BE284,W284&gt;0,BE284&gt;0),"Important High","------")</f>
        <v>------</v>
      </c>
      <c r="DC284" s="13" t="str">
        <f>IF(AND(X284=BF284,X284&gt;0,BF284&gt;0),"Important Low","------")</f>
        <v>------</v>
      </c>
      <c r="DD284" s="7" t="str">
        <f>IF(AND(DB284="Important High",DC284="-----",BJ284=1),"Imp High Rej","-----")</f>
        <v>-----</v>
      </c>
      <c r="DE284" s="7" t="str">
        <f>IF(AND(DB284="-----",DC284="Important Low",BJ284=1),"Imp Low Rej","-----")</f>
        <v>-----</v>
      </c>
      <c r="DF284" s="7" t="str">
        <f>IF(Y284&gt;AM284,"Overbought",IF(Y284&gt;AO284,"Bullish Momentum",IF(Y284&gt;AQ284,"Flat Momentum","-----")))</f>
        <v>-----</v>
      </c>
      <c r="DG284" s="7" t="str">
        <f>IF(Y284&lt;AV284,"Oversold",IF(Y284&lt;AT284,"Bearish Momentum",IF(Y284&lt;AR284,"Flat Momentum","-----")))</f>
        <v>-----</v>
      </c>
      <c r="DH284" s="7" t="str">
        <f>IF(AND(DF284="Overbought",AD284=2),"Culminated Thrust","-----")</f>
        <v>-----</v>
      </c>
      <c r="DI284" s="7" t="str">
        <f>IF(AND(DG284="Oversold",AD284=5),"Culminated Thrust","-----")</f>
        <v>-----</v>
      </c>
      <c r="DJ284" s="14">
        <f>(Q284-$D284)/$D284</f>
        <v>4.9713836180153232E-3</v>
      </c>
      <c r="DK284" s="14">
        <f>(R284-$D284)/$D284</f>
        <v>4.0513297291446468E-3</v>
      </c>
      <c r="DL284" s="14">
        <f>(S284-$D284)/$D284</f>
        <v>5.79479319082816E-3</v>
      </c>
      <c r="DM284" s="14">
        <f>(T284-$D284)/$D284</f>
        <v>-1.076617680884278E-3</v>
      </c>
      <c r="DN284" s="14">
        <f>(U284-$D284)/$D284</f>
        <v>7.0163773457993732E-4</v>
      </c>
      <c r="DO284" s="14">
        <f>(V284-$D284)/$D284</f>
        <v>-2.2402152462205763E-3</v>
      </c>
      <c r="DP284" s="14">
        <f t="shared" si="440"/>
        <v>5.79479319082816E-3</v>
      </c>
      <c r="DQ284" s="14">
        <f t="shared" si="441"/>
        <v>4.9713836180153232E-3</v>
      </c>
      <c r="DR284" s="14">
        <f t="shared" si="442"/>
        <v>4.0513297291446468E-3</v>
      </c>
      <c r="DS284" s="14">
        <f t="shared" si="443"/>
        <v>7.0163773457993732E-4</v>
      </c>
      <c r="DT284" s="14">
        <f t="shared" si="444"/>
        <v>-1.076617680884278E-3</v>
      </c>
      <c r="DU284" s="14">
        <f t="shared" si="445"/>
        <v>-2.2402152462205763E-3</v>
      </c>
      <c r="DV284" t="str">
        <f>IF($D284&gt;Q284,"SUP","RES")</f>
        <v>RES</v>
      </c>
      <c r="DW284" t="str">
        <f>IF($D284&gt;R284,"SUP","RES")</f>
        <v>RES</v>
      </c>
      <c r="DX284" t="str">
        <f>IF($D284&gt;S284,"SUP","RES")</f>
        <v>RES</v>
      </c>
      <c r="DY284" t="str">
        <f>IF($D284&gt;T284,"SUP","RES")</f>
        <v>SUP</v>
      </c>
      <c r="DZ284" t="str">
        <f>IF($D284&gt;U284,"SUP","RES")</f>
        <v>RES</v>
      </c>
      <c r="EA284" t="str">
        <f>IF($D284&gt;V284,"SUP","RES")</f>
        <v>SUP</v>
      </c>
      <c r="EB284" s="7">
        <f t="shared" si="446"/>
        <v>4</v>
      </c>
      <c r="EC284" s="7">
        <f t="shared" si="447"/>
        <v>2</v>
      </c>
      <c r="ED284" s="13" t="str">
        <f t="shared" si="448"/>
        <v>-----</v>
      </c>
      <c r="EE284" s="13" t="str">
        <f t="shared" si="449"/>
        <v>-----</v>
      </c>
      <c r="EF284" s="7">
        <f>IF(OR(ED284="All Sup",EE284="All Res"),"na",((D284-MIN(Q284:V284))/(MAX(Q284:V284)-MIN(Q284:V284))))</f>
        <v>0.27880683184987531</v>
      </c>
      <c r="EG284">
        <v>1.4999999999999999E-4</v>
      </c>
      <c r="EH284">
        <f>Q284*(1+$EG284)</f>
        <v>5200.1098995000002</v>
      </c>
      <c r="EI284">
        <f>Q284*(1-$EG284)</f>
        <v>5198.5501004999996</v>
      </c>
      <c r="EJ284">
        <f>R284*(1+$EG284)</f>
        <v>5195.3491855000002</v>
      </c>
      <c r="EK284">
        <f>R284*(1-$EG284)</f>
        <v>5193.7908145000001</v>
      </c>
      <c r="EL284">
        <f>S284*(1+$EG284)</f>
        <v>5204.3705385000003</v>
      </c>
      <c r="EM284">
        <f>S284*(1-$EG284)</f>
        <v>5202.8094615</v>
      </c>
      <c r="EN284">
        <f>T284*(1+$EG284)</f>
        <v>5168.8152060000002</v>
      </c>
      <c r="EO284">
        <f>T284*(1-$EG284)</f>
        <v>5167.2647939999997</v>
      </c>
      <c r="EP284">
        <f>U284*(1+$EG284)</f>
        <v>5178.0165860000006</v>
      </c>
      <c r="EQ284">
        <f>U284*(1-$EG284)</f>
        <v>5176.4634139999998</v>
      </c>
      <c r="ER284">
        <f>V284*(1+$EG284)</f>
        <v>5162.7943030000006</v>
      </c>
      <c r="ES284">
        <f>V284*(1-$EG284)</f>
        <v>5161.2456970000003</v>
      </c>
      <c r="ET284" s="7" t="str">
        <f t="shared" si="450"/>
        <v>-----</v>
      </c>
      <c r="EU284" s="7" t="str">
        <f t="shared" si="451"/>
        <v>-----</v>
      </c>
      <c r="EV284" s="7" t="str">
        <f t="shared" si="452"/>
        <v>-----</v>
      </c>
      <c r="EW284" s="7" t="str">
        <f t="shared" si="453"/>
        <v>-----</v>
      </c>
      <c r="EX284" s="7" t="str">
        <f t="shared" si="454"/>
        <v>-----</v>
      </c>
      <c r="EY284" s="7" t="str">
        <f t="shared" si="455"/>
        <v>-----</v>
      </c>
      <c r="EZ284">
        <f t="shared" si="473"/>
        <v>89</v>
      </c>
      <c r="FA284">
        <f t="shared" si="474"/>
        <v>82</v>
      </c>
      <c r="FB284">
        <f t="shared" si="475"/>
        <v>282</v>
      </c>
      <c r="FC284">
        <f t="shared" si="476"/>
        <v>18</v>
      </c>
      <c r="FD284">
        <f t="shared" si="477"/>
        <v>2</v>
      </c>
      <c r="FE284">
        <f t="shared" si="478"/>
        <v>282</v>
      </c>
      <c r="FF284">
        <f t="shared" si="479"/>
        <v>7</v>
      </c>
      <c r="FG284">
        <f t="shared" si="480"/>
        <v>11</v>
      </c>
      <c r="FH284">
        <f t="shared" si="481"/>
        <v>0</v>
      </c>
      <c r="FI284">
        <f t="shared" si="482"/>
        <v>2</v>
      </c>
      <c r="FJ284">
        <f t="shared" si="483"/>
        <v>2</v>
      </c>
      <c r="FK284">
        <f t="shared" si="484"/>
        <v>0</v>
      </c>
      <c r="FL284" s="7" t="str">
        <f t="shared" si="456"/>
        <v>-----</v>
      </c>
      <c r="FM284" s="7" t="str">
        <f t="shared" si="457"/>
        <v>-----</v>
      </c>
      <c r="FN284" s="7" t="str">
        <f t="shared" si="458"/>
        <v>-----</v>
      </c>
      <c r="FO284" s="7" t="str">
        <f t="shared" si="459"/>
        <v>-----</v>
      </c>
      <c r="FP284" s="7" t="str">
        <f t="shared" si="460"/>
        <v>-----</v>
      </c>
      <c r="FQ284" s="7" t="str">
        <f t="shared" si="461"/>
        <v>-----</v>
      </c>
      <c r="FR284" s="13" t="str">
        <f>IF(FL284="-----","-----",(D284-Q284)/Q284)</f>
        <v>-----</v>
      </c>
      <c r="FS284" s="13" t="str">
        <f>IF(FM284="-----","-----",(Q284-R284)/R284)</f>
        <v>-----</v>
      </c>
      <c r="FT284" s="13" t="str">
        <f>IF(FN284="-----","-----",(R284-S284)/S284)</f>
        <v>-----</v>
      </c>
      <c r="FU284" s="13" t="str">
        <f>IF(FO284="-----","-----",(S284-T284)/T284)</f>
        <v>-----</v>
      </c>
      <c r="FV284" s="13" t="str">
        <f>IF(FP284="-----","-----",(T284-U284)/U284)</f>
        <v>-----</v>
      </c>
      <c r="FW284" s="13" t="str">
        <f>IF(FQ284="-----","-----",(U284-V284)/V284)</f>
        <v>-----</v>
      </c>
      <c r="FX284" s="7" t="str">
        <f t="shared" si="462"/>
        <v>-----</v>
      </c>
      <c r="FY284" s="7" t="str">
        <f t="shared" si="463"/>
        <v>-----</v>
      </c>
      <c r="FZ284" s="7" t="str">
        <f t="shared" si="464"/>
        <v>-----</v>
      </c>
      <c r="GA284" s="7" t="str">
        <f t="shared" si="465"/>
        <v>-----</v>
      </c>
      <c r="GB284" s="7" t="str">
        <f t="shared" si="466"/>
        <v>-----</v>
      </c>
      <c r="GC284" s="7" t="str">
        <f t="shared" si="467"/>
        <v>-----</v>
      </c>
      <c r="GD284" s="7" t="str">
        <f>IF(AND(BG284&gt;AA284,BG283&gt;AA283,BG282&gt;AA282,BG281&gt;AA281,BG280&gt;AA280,BG279&gt;AA279,BG278&gt;AA278,BG277&gt;AA277,BG276&gt;AA276,BG275&gt;AA275,BG274&gt;AA274,BG273&gt;AA273),"Bullish",IF(AND(BG284&lt;AA284,BG283&lt;AA283,BG282&lt;AA282,BG281&lt;AA281,BG280&lt;AA280,BG279&lt;AA279,BG278&lt;AA278,BG277&lt;AA277,BG276&lt;AA276,BG275&lt;AA275,BG274&lt;AA274,BG273&lt;AA273),"Bearish","-----"))</f>
        <v>Bearish</v>
      </c>
      <c r="GE284">
        <f>(Z284-BG284)/BG284</f>
        <v>-3.864122013425325E-6</v>
      </c>
      <c r="GI284" s="7" t="str">
        <f>IF(Y284&gt;Z284,"Bullish","Bearish")</f>
        <v>Bearish</v>
      </c>
      <c r="GJ284" s="19" t="str">
        <f>IF(AND(D284&gt;Y284,D283&lt;Y283),"TEMA crossover","-----")</f>
        <v>-----</v>
      </c>
      <c r="GK284" s="19" t="str">
        <f>IF(AND(D284&lt;Y284,D283&gt;Y283),"TEMA crossunder","-----")</f>
        <v>-----</v>
      </c>
      <c r="GL284" s="20" t="str">
        <f>IF(GD284="Bearish","YES","-----")</f>
        <v>YES</v>
      </c>
      <c r="GM284" s="20" t="str">
        <f>IF(GH284="Reverse to Bearish","YES","-----")</f>
        <v>-----</v>
      </c>
      <c r="GN284" s="20" t="str">
        <f>IF(AND(GI284="Bullish",GI283="Bullish",GI282="Bullish",GI281="Bullish"),"YES","-----")</f>
        <v>-----</v>
      </c>
      <c r="GO284" s="20" t="str">
        <f>IF(OR(GK284="TEMA crossunder",GK283="TEMA crossunder",GK282="TEMA crossunder",GK281="TEMA crossunder"),"YES","-----")</f>
        <v>-----</v>
      </c>
      <c r="GP284" s="20" t="str">
        <f>IF(GD284="Bullish","YES","-----")</f>
        <v>-----</v>
      </c>
      <c r="GQ284" s="20" t="str">
        <f>IF(GH284="Reverse to Bullish","YES","-----")</f>
        <v>-----</v>
      </c>
      <c r="GR284" s="20" t="str">
        <f>IF(AND(GI284="Bearish",GI283="Bearish",GI282="Bearish",GI281="Bearish"),"YES","-----")</f>
        <v>YES</v>
      </c>
      <c r="GS284" s="20" t="str">
        <f>IF(OR(GJ284="TEMA crossover",GJ283="TEMA crossover",GJ282="TEMA crossover",GJ281="TEMA crossover"),"YES","-----")</f>
        <v>YES</v>
      </c>
      <c r="GT284" s="20" t="str">
        <f t="shared" si="485"/>
        <v>-----</v>
      </c>
      <c r="GU284" s="20" t="str">
        <f t="shared" si="486"/>
        <v>-----</v>
      </c>
      <c r="GV284" s="20" t="str">
        <f t="shared" si="487"/>
        <v>-----</v>
      </c>
      <c r="GW284" s="20" t="str">
        <f t="shared" si="488"/>
        <v>-----</v>
      </c>
      <c r="GX284" s="20" t="str">
        <f t="shared" si="489"/>
        <v>-----</v>
      </c>
      <c r="GY284" s="20" t="str">
        <f t="shared" si="490"/>
        <v>-----</v>
      </c>
      <c r="GZ284" s="7" t="str">
        <f>IF(G284&gt;BH284,"YES","-----")</f>
        <v>-----</v>
      </c>
      <c r="HA284" s="7" t="str">
        <f>IF(F284&lt;BI284,"YES","-----")</f>
        <v>-----</v>
      </c>
      <c r="HB284">
        <f>BH284-BI284</f>
        <v>7.5599999999994907</v>
      </c>
      <c r="HI284">
        <f t="shared" si="468"/>
        <v>-3.3623599999991711</v>
      </c>
      <c r="HJ284">
        <f t="shared" si="469"/>
        <v>4.1976400000003196</v>
      </c>
      <c r="HK284" s="7"/>
      <c r="HL284" s="7"/>
      <c r="HM284" s="7"/>
      <c r="HN284" s="7"/>
      <c r="HO284" s="7"/>
      <c r="HP284" s="7"/>
      <c r="HQ284" s="28">
        <f t="shared" si="492"/>
        <v>-0.64513000000079046</v>
      </c>
      <c r="HR284" s="28" t="str">
        <f t="shared" si="470"/>
        <v>Bear</v>
      </c>
      <c r="HS284">
        <f t="shared" si="471"/>
        <v>0.64513000000079046</v>
      </c>
    </row>
    <row r="285" spans="1:227" x14ac:dyDescent="0.55000000000000004">
      <c r="A285">
        <f>Validation!A284</f>
        <v>1772113200</v>
      </c>
      <c r="B285" t="str">
        <f>Price!B284</f>
        <v>XAUUSD</v>
      </c>
      <c r="C285" t="str">
        <f>Price!C284</f>
        <v>M5</v>
      </c>
      <c r="D285">
        <f>Price!D284</f>
        <v>5165.1400000000003</v>
      </c>
      <c r="E285">
        <f>Price!E284</f>
        <v>5173.22</v>
      </c>
      <c r="F285">
        <f>Price!F284</f>
        <v>5174.4399999999996</v>
      </c>
      <c r="G285">
        <f>Price!G284</f>
        <v>5164.3599999999997</v>
      </c>
      <c r="H285">
        <f>Price!H284</f>
        <v>674</v>
      </c>
      <c r="I285">
        <f>Diagonals!E284</f>
        <v>5197.71</v>
      </c>
      <c r="J285">
        <f>Diagonals!F284</f>
        <v>0</v>
      </c>
      <c r="K285">
        <f>Diagonals!G284</f>
        <v>0</v>
      </c>
      <c r="L285">
        <f>Diagonals!H284</f>
        <v>5148.51</v>
      </c>
      <c r="M285">
        <f>Diagonals!I284</f>
        <v>0</v>
      </c>
      <c r="N285">
        <f>Diagonals!J284</f>
        <v>0</v>
      </c>
      <c r="O285">
        <f>Diagonals!K284</f>
        <v>0</v>
      </c>
      <c r="P285">
        <f>Diagonals!L284</f>
        <v>0</v>
      </c>
      <c r="Q285">
        <f>Trendlines!E284</f>
        <v>5199.34</v>
      </c>
      <c r="R285">
        <f>Trendlines!F284</f>
        <v>5194.54</v>
      </c>
      <c r="S285">
        <f>Trendlines!G284</f>
        <v>5203.57</v>
      </c>
      <c r="T285">
        <f>Trendlines!H284</f>
        <v>5168.12</v>
      </c>
      <c r="U285">
        <f>Trendlines!I284</f>
        <v>5177.26</v>
      </c>
      <c r="V285">
        <f>Trendlines!J284</f>
        <v>5162.0600000000004</v>
      </c>
      <c r="W285">
        <f>Trendlines!K284</f>
        <v>0</v>
      </c>
      <c r="X285">
        <f>Trendlines!L284</f>
        <v>0</v>
      </c>
      <c r="Y285">
        <f>Tema_Hrma_Smma!E284</f>
        <v>5169.8599999999997</v>
      </c>
      <c r="Z285">
        <f>Tema_Hrma_Smma!F284</f>
        <v>5174.5600000000004</v>
      </c>
      <c r="AA285">
        <f>Tema_Hrma_Smma!G284</f>
        <v>5178.3500000000004</v>
      </c>
      <c r="AB285">
        <f>ZScore!H284</f>
        <v>-1</v>
      </c>
      <c r="AC285">
        <f>ZScore!I284</f>
        <v>1.8869400000000001</v>
      </c>
      <c r="AD285">
        <f>ZScore!J284</f>
        <v>4</v>
      </c>
      <c r="AE285">
        <f>HA!E284</f>
        <v>5173.8999999999996</v>
      </c>
      <c r="AF285">
        <f>HA!F284</f>
        <v>5174.4399999999996</v>
      </c>
      <c r="AG285">
        <f>HA!G284</f>
        <v>5164.3599999999997</v>
      </c>
      <c r="AH285">
        <f>HA!H284</f>
        <v>5169.29</v>
      </c>
      <c r="AI285">
        <f>HA!I284</f>
        <v>-1</v>
      </c>
      <c r="AJ285">
        <f>HA!J284</f>
        <v>4.6100000000000003</v>
      </c>
      <c r="AK285">
        <f>HA!K284</f>
        <v>0.72941</v>
      </c>
      <c r="AL285">
        <f>HA!L284</f>
        <v>-3</v>
      </c>
      <c r="AM285">
        <f>KC!E284</f>
        <v>5199.0407800000003</v>
      </c>
      <c r="AN285">
        <f>KC!F284</f>
        <v>5193.6486199999999</v>
      </c>
      <c r="AO285">
        <f>KC!G284</f>
        <v>5188.2564599999996</v>
      </c>
      <c r="AP285">
        <f>KC!H284</f>
        <v>5182.8643000000002</v>
      </c>
      <c r="AQ285">
        <f>KC!I284</f>
        <v>5177.4721399999999</v>
      </c>
      <c r="AR285">
        <f>KC!J284</f>
        <v>5171.0807999999997</v>
      </c>
      <c r="AS285">
        <f>KC!K284</f>
        <v>5165.6886400000003</v>
      </c>
      <c r="AT285">
        <f>KC!L284</f>
        <v>5160.29648</v>
      </c>
      <c r="AU285">
        <f>KC!M284</f>
        <v>5154.9043199999996</v>
      </c>
      <c r="AV285">
        <f>KC!N284</f>
        <v>5149.5121600000002</v>
      </c>
      <c r="AW285">
        <f>SR_Levels!E284</f>
        <v>5161.8900000000003</v>
      </c>
      <c r="AX285">
        <f>SR_Levels!F284</f>
        <v>5135.8500000000004</v>
      </c>
      <c r="AY285">
        <f>SR_Levels!G284</f>
        <v>0</v>
      </c>
      <c r="AZ285">
        <f>SR_Levels!H284</f>
        <v>0</v>
      </c>
      <c r="BA285">
        <f>SR_Levels!I284</f>
        <v>5178.6000000000004</v>
      </c>
      <c r="BB285">
        <f>SR_Levels!J284</f>
        <v>5193.3500000000004</v>
      </c>
      <c r="BC285">
        <f>SR_Levels!K284</f>
        <v>5205.3100000000004</v>
      </c>
      <c r="BD285">
        <f>SR_Levels!L284</f>
        <v>0</v>
      </c>
      <c r="BE285">
        <f>ZigZag!E284</f>
        <v>0</v>
      </c>
      <c r="BF285">
        <f>ZigZag!F284</f>
        <v>0</v>
      </c>
      <c r="BG285">
        <f>ZigZag!G284</f>
        <v>5175.26</v>
      </c>
      <c r="BH285">
        <f>Dual_Tema!E284</f>
        <v>5174.7700000000004</v>
      </c>
      <c r="BI285">
        <f>Dual_Tema!F284</f>
        <v>5165.88</v>
      </c>
      <c r="BJ285">
        <f>Pinbar!E284</f>
        <v>0</v>
      </c>
      <c r="BK285">
        <f>SSA!E284</f>
        <v>5170.8721599999999</v>
      </c>
      <c r="BL285">
        <f>SSA!F284</f>
        <v>5171.6998199999998</v>
      </c>
      <c r="BN285" t="str">
        <f t="shared" si="491"/>
        <v>Red Candle</v>
      </c>
      <c r="BO285" s="34">
        <f t="shared" si="493"/>
        <v>-1.7124081948202141E-3</v>
      </c>
      <c r="BP285" s="34">
        <f t="shared" si="495"/>
        <v>-4.3142002344087604E-3</v>
      </c>
      <c r="BQ285" s="34">
        <f t="shared" si="503"/>
        <v>-6.4235768488096756E-4</v>
      </c>
      <c r="BR285" s="34">
        <f t="shared" si="505"/>
        <v>-1.8435922607774602E-3</v>
      </c>
      <c r="BS285" s="35">
        <f t="shared" si="494"/>
        <v>-2.8560521400933236E-4</v>
      </c>
      <c r="BT285" s="35">
        <f t="shared" si="496"/>
        <v>-3.6022953916259315E-4</v>
      </c>
      <c r="BU285" s="35">
        <f t="shared" si="504"/>
        <v>-3.5697367554488046E-5</v>
      </c>
      <c r="BV285" s="35">
        <f t="shared" si="506"/>
        <v>-7.6884284608946807E-5</v>
      </c>
      <c r="BW285" s="27">
        <v>96</v>
      </c>
      <c r="BX285">
        <f>F285-G285</f>
        <v>10.079999999999927</v>
      </c>
      <c r="BY285">
        <f>ABS(F285-D284)</f>
        <v>0.82999999999992724</v>
      </c>
      <c r="BZ285">
        <f>ABS(G285-D284)</f>
        <v>9.25</v>
      </c>
      <c r="CA285">
        <f t="shared" si="472"/>
        <v>10.079999999999927</v>
      </c>
      <c r="CB285">
        <f t="shared" si="497"/>
        <v>6.7328571428570285</v>
      </c>
      <c r="CC285">
        <f t="shared" si="500"/>
        <v>6.4303935117173596</v>
      </c>
      <c r="CD285">
        <f t="shared" si="498"/>
        <v>0.3024636311396689</v>
      </c>
      <c r="CE285">
        <f t="shared" si="501"/>
        <v>1</v>
      </c>
      <c r="CF285">
        <f t="shared" si="502"/>
        <v>15</v>
      </c>
      <c r="CG285" s="7" t="str">
        <f t="shared" si="499"/>
        <v>High Volatility Period</v>
      </c>
      <c r="CH285" s="21"/>
      <c r="CI285" s="21"/>
      <c r="CJ285" s="21"/>
      <c r="CK285" s="21"/>
      <c r="CL285" s="21"/>
      <c r="CM285" s="21"/>
      <c r="CZ285" s="7" t="str">
        <f>IF(AND(D285&gt;BH285,D285&gt;E285),"Bullish Trigger","-----")</f>
        <v>-----</v>
      </c>
      <c r="DA285" s="7" t="str">
        <f>IF(AND(D285&lt;BI285,D285&lt;E285),"Bearish Trigger","-----")</f>
        <v>Bearish Trigger</v>
      </c>
      <c r="DB285" s="13" t="str">
        <f>IF(AND(W285=BE285,W285&gt;0,BE285&gt;0),"Important High","------")</f>
        <v>------</v>
      </c>
      <c r="DC285" s="13" t="str">
        <f>IF(AND(X285=BF285,X285&gt;0,BF285&gt;0),"Important Low","------")</f>
        <v>------</v>
      </c>
      <c r="DD285" s="7" t="str">
        <f>IF(AND(DB285="Important High",DC285="-----",BJ285=1),"Imp High Rej","-----")</f>
        <v>-----</v>
      </c>
      <c r="DE285" s="7" t="str">
        <f>IF(AND(DB285="-----",DC285="Important Low",BJ285=1),"Imp Low Rej","-----")</f>
        <v>-----</v>
      </c>
      <c r="DF285" s="7" t="str">
        <f>IF(Y285&gt;AM285,"Overbought",IF(Y285&gt;AO285,"Bullish Momentum",IF(Y285&gt;AQ285,"Flat Momentum","-----")))</f>
        <v>-----</v>
      </c>
      <c r="DG285" s="7" t="str">
        <f>IF(Y285&lt;AV285,"Oversold",IF(Y285&lt;AT285,"Bearish Momentum",IF(Y285&lt;AR285,"Flat Momentum","-----")))</f>
        <v>Flat Momentum</v>
      </c>
      <c r="DH285" s="7" t="str">
        <f>IF(AND(DF285="Overbought",AD285=2),"Culminated Thrust","-----")</f>
        <v>-----</v>
      </c>
      <c r="DI285" s="7" t="str">
        <f>IF(AND(DG285="Oversold",AD285=5),"Culminated Thrust","-----")</f>
        <v>-----</v>
      </c>
      <c r="DJ285" s="14">
        <f>(Q285-$D285)/$D285</f>
        <v>6.6213113294121394E-3</v>
      </c>
      <c r="DK285" s="14">
        <f>(R285-$D285)/$D285</f>
        <v>5.6920044761612724E-3</v>
      </c>
      <c r="DL285" s="14">
        <f>(S285-$D285)/$D285</f>
        <v>7.4402629938393498E-3</v>
      </c>
      <c r="DM285" s="14">
        <f>(T285-$D285)/$D285</f>
        <v>5.7694467139314E-4</v>
      </c>
      <c r="DN285" s="14">
        <f>(U285-$D285)/$D285</f>
        <v>2.3464998044583282E-3</v>
      </c>
      <c r="DO285" s="14">
        <f>(V285-$D285)/$D285</f>
        <v>-5.9630523083593608E-4</v>
      </c>
      <c r="DP285" s="14">
        <f t="shared" si="440"/>
        <v>7.4402629938393498E-3</v>
      </c>
      <c r="DQ285" s="14">
        <f t="shared" si="441"/>
        <v>6.6213113294121394E-3</v>
      </c>
      <c r="DR285" s="14">
        <f t="shared" si="442"/>
        <v>5.6920044761612724E-3</v>
      </c>
      <c r="DS285" s="14">
        <f t="shared" si="443"/>
        <v>2.3464998044583282E-3</v>
      </c>
      <c r="DT285" s="14">
        <f t="shared" si="444"/>
        <v>5.7694467139314E-4</v>
      </c>
      <c r="DU285" s="14">
        <f t="shared" si="445"/>
        <v>-5.9630523083593608E-4</v>
      </c>
      <c r="DV285" t="str">
        <f>IF($D285&gt;Q285,"SUP","RES")</f>
        <v>RES</v>
      </c>
      <c r="DW285" t="str">
        <f>IF($D285&gt;R285,"SUP","RES")</f>
        <v>RES</v>
      </c>
      <c r="DX285" t="str">
        <f>IF($D285&gt;S285,"SUP","RES")</f>
        <v>RES</v>
      </c>
      <c r="DY285" t="str">
        <f>IF($D285&gt;T285,"SUP","RES")</f>
        <v>RES</v>
      </c>
      <c r="DZ285" t="str">
        <f>IF($D285&gt;U285,"SUP","RES")</f>
        <v>RES</v>
      </c>
      <c r="EA285" t="str">
        <f>IF($D285&gt;V285,"SUP","RES")</f>
        <v>SUP</v>
      </c>
      <c r="EB285" s="7">
        <f t="shared" si="446"/>
        <v>5</v>
      </c>
      <c r="EC285" s="7">
        <f t="shared" si="447"/>
        <v>1</v>
      </c>
      <c r="ED285" s="13" t="str">
        <f t="shared" si="448"/>
        <v>-----</v>
      </c>
      <c r="EE285" s="13" t="str">
        <f t="shared" si="449"/>
        <v>-----</v>
      </c>
      <c r="EF285" s="7">
        <f>IF(OR(ED285="All Sup",EE285="All Res"),"na",((D285-MIN(Q285:V285))/(MAX(Q285:V285)-MIN(Q285:V285))))</f>
        <v>7.4198988195615004E-2</v>
      </c>
      <c r="EG285">
        <v>1.4999999999999999E-4</v>
      </c>
      <c r="EH285">
        <f>Q285*(1+$EG285)</f>
        <v>5200.1199010000009</v>
      </c>
      <c r="EI285">
        <f>Q285*(1-$EG285)</f>
        <v>5198.5600990000003</v>
      </c>
      <c r="EJ285">
        <f>R285*(1+$EG285)</f>
        <v>5195.3191810000008</v>
      </c>
      <c r="EK285">
        <f>R285*(1-$EG285)</f>
        <v>5193.7608190000001</v>
      </c>
      <c r="EL285">
        <f>S285*(1+$EG285)</f>
        <v>5204.3505354999998</v>
      </c>
      <c r="EM285">
        <f>S285*(1-$EG285)</f>
        <v>5202.7894644999997</v>
      </c>
      <c r="EN285">
        <f>T285*(1+$EG285)</f>
        <v>5168.8952180000006</v>
      </c>
      <c r="EO285">
        <f>T285*(1-$EG285)</f>
        <v>5167.3447820000001</v>
      </c>
      <c r="EP285">
        <f>U285*(1+$EG285)</f>
        <v>5178.0365890000003</v>
      </c>
      <c r="EQ285">
        <f>U285*(1-$EG285)</f>
        <v>5176.4834110000002</v>
      </c>
      <c r="ER285">
        <f>V285*(1+$EG285)</f>
        <v>5162.8343090000008</v>
      </c>
      <c r="ES285">
        <f>V285*(1-$EG285)</f>
        <v>5161.285691</v>
      </c>
      <c r="ET285" s="7" t="str">
        <f t="shared" si="450"/>
        <v>-----</v>
      </c>
      <c r="EU285" s="7" t="str">
        <f t="shared" si="451"/>
        <v>-----</v>
      </c>
      <c r="EV285" s="7" t="str">
        <f t="shared" si="452"/>
        <v>-----</v>
      </c>
      <c r="EW285" s="7" t="str">
        <f t="shared" si="453"/>
        <v>TOUCH</v>
      </c>
      <c r="EX285" s="7" t="str">
        <f t="shared" si="454"/>
        <v>-----</v>
      </c>
      <c r="EY285" s="7" t="str">
        <f t="shared" si="455"/>
        <v>-----</v>
      </c>
      <c r="EZ285">
        <f t="shared" si="473"/>
        <v>90</v>
      </c>
      <c r="FA285">
        <f t="shared" si="474"/>
        <v>83</v>
      </c>
      <c r="FB285">
        <f t="shared" si="475"/>
        <v>283</v>
      </c>
      <c r="FC285">
        <f t="shared" si="476"/>
        <v>0</v>
      </c>
      <c r="FD285">
        <f t="shared" si="477"/>
        <v>3</v>
      </c>
      <c r="FE285">
        <f t="shared" si="478"/>
        <v>283</v>
      </c>
      <c r="FF285">
        <f t="shared" si="479"/>
        <v>7</v>
      </c>
      <c r="FG285">
        <f t="shared" si="480"/>
        <v>11</v>
      </c>
      <c r="FH285">
        <f t="shared" si="481"/>
        <v>0</v>
      </c>
      <c r="FI285">
        <f t="shared" si="482"/>
        <v>1</v>
      </c>
      <c r="FJ285">
        <f t="shared" si="483"/>
        <v>2</v>
      </c>
      <c r="FK285">
        <f t="shared" si="484"/>
        <v>0</v>
      </c>
      <c r="FL285" s="7" t="str">
        <f t="shared" si="456"/>
        <v>-----</v>
      </c>
      <c r="FM285" s="7" t="str">
        <f t="shared" si="457"/>
        <v>-----</v>
      </c>
      <c r="FN285" s="7" t="str">
        <f t="shared" si="458"/>
        <v>-----</v>
      </c>
      <c r="FO285" s="7">
        <f t="shared" si="459"/>
        <v>1</v>
      </c>
      <c r="FP285" s="7" t="str">
        <f t="shared" si="460"/>
        <v>-----</v>
      </c>
      <c r="FQ285" s="7" t="str">
        <f t="shared" si="461"/>
        <v>-----</v>
      </c>
      <c r="FR285" s="13" t="str">
        <f>IF(FL285="-----","-----",(D285-Q285)/Q285)</f>
        <v>-----</v>
      </c>
      <c r="FS285" s="13" t="str">
        <f>IF(FM285="-----","-----",(Q285-R285)/R285)</f>
        <v>-----</v>
      </c>
      <c r="FT285" s="13" t="str">
        <f>IF(FN285="-----","-----",(R285-S285)/S285)</f>
        <v>-----</v>
      </c>
      <c r="FU285" s="13">
        <f>IF(FO285="-----","-----",(S285-T285)/T285)</f>
        <v>6.8593608507542042E-3</v>
      </c>
      <c r="FV285" s="13" t="str">
        <f>IF(FP285="-----","-----",(T285-U285)/U285)</f>
        <v>-----</v>
      </c>
      <c r="FW285" s="13" t="str">
        <f>IF(FQ285="-----","-----",(U285-V285)/V285)</f>
        <v>-----</v>
      </c>
      <c r="FX285" s="7" t="str">
        <f t="shared" si="462"/>
        <v>-----</v>
      </c>
      <c r="FY285" s="7" t="str">
        <f t="shared" si="463"/>
        <v>-----</v>
      </c>
      <c r="FZ285" s="7" t="str">
        <f t="shared" si="464"/>
        <v>-----</v>
      </c>
      <c r="GA285" s="7" t="str">
        <f t="shared" si="465"/>
        <v>Support</v>
      </c>
      <c r="GB285" s="7" t="str">
        <f t="shared" si="466"/>
        <v>-----</v>
      </c>
      <c r="GC285" s="7" t="str">
        <f t="shared" si="467"/>
        <v>-----</v>
      </c>
      <c r="GD285" s="7" t="str">
        <f>IF(AND(BG285&gt;AA285,BG284&gt;AA284,BG283&gt;AA283,BG282&gt;AA282,BG281&gt;AA281,BG280&gt;AA280,BG279&gt;AA279,BG278&gt;AA278,BG277&gt;AA277,BG276&gt;AA276,BG275&gt;AA275,BG274&gt;AA274),"Bullish",IF(AND(BG285&lt;AA285,BG284&lt;AA284,BG283&lt;AA283,BG282&lt;AA282,BG281&lt;AA281,BG280&lt;AA280,BG279&lt;AA279,BG278&lt;AA278,BG277&lt;AA277,BG276&lt;AA276,BG275&lt;AA275,BG274&lt;AA274),"Bearish","-----"))</f>
        <v>Bearish</v>
      </c>
      <c r="GE285">
        <f>(Z285-BG285)/BG285</f>
        <v>-1.3525890486658024E-4</v>
      </c>
      <c r="GI285" s="7" t="str">
        <f>IF(Y285&gt;Z285,"Bullish","Bearish")</f>
        <v>Bearish</v>
      </c>
      <c r="GJ285" s="19" t="str">
        <f>IF(AND(D285&gt;Y285,D284&lt;Y284),"TEMA crossover","-----")</f>
        <v>-----</v>
      </c>
      <c r="GK285" s="19" t="str">
        <f>IF(AND(D285&lt;Y285,D284&gt;Y284),"TEMA crossunder","-----")</f>
        <v>TEMA crossunder</v>
      </c>
      <c r="GL285" s="20" t="str">
        <f>IF(GD285="Bearish","YES","-----")</f>
        <v>YES</v>
      </c>
      <c r="GM285" s="20" t="str">
        <f>IF(GH285="Reverse to Bearish","YES","-----")</f>
        <v>-----</v>
      </c>
      <c r="GN285" s="20" t="str">
        <f>IF(AND(GI285="Bullish",GI284="Bullish",GI283="Bullish",GI282="Bullish"),"YES","-----")</f>
        <v>-----</v>
      </c>
      <c r="GO285" s="20" t="str">
        <f>IF(OR(GK285="TEMA crossunder",GK284="TEMA crossunder",GK283="TEMA crossunder",GK282="TEMA crossunder"),"YES","-----")</f>
        <v>YES</v>
      </c>
      <c r="GP285" s="20" t="str">
        <f>IF(GD285="Bullish","YES","-----")</f>
        <v>-----</v>
      </c>
      <c r="GQ285" s="20" t="str">
        <f>IF(GH285="Reverse to Bullish","YES","-----")</f>
        <v>-----</v>
      </c>
      <c r="GR285" s="20" t="str">
        <f>IF(AND(GI285="Bearish",GI284="Bearish",GI283="Bearish",GI282="Bearish"),"YES","-----")</f>
        <v>YES</v>
      </c>
      <c r="GS285" s="20" t="str">
        <f>IF(OR(GJ285="TEMA crossover",GJ284="TEMA crossover",GJ283="TEMA crossover",GJ282="TEMA crossover"),"YES","-----")</f>
        <v>-----</v>
      </c>
      <c r="GT285" s="20" t="str">
        <f t="shared" si="485"/>
        <v>-----</v>
      </c>
      <c r="GU285" s="20" t="str">
        <f t="shared" si="486"/>
        <v>-----</v>
      </c>
      <c r="GV285" s="20" t="str">
        <f t="shared" si="487"/>
        <v>-----</v>
      </c>
      <c r="GW285" s="20" t="str">
        <f t="shared" si="488"/>
        <v>-----</v>
      </c>
      <c r="GX285" s="20" t="str">
        <f t="shared" si="489"/>
        <v>-----</v>
      </c>
      <c r="GY285" s="20" t="str">
        <f t="shared" si="490"/>
        <v>-----</v>
      </c>
      <c r="GZ285" s="7" t="str">
        <f>IF(G285&gt;BH285,"YES","-----")</f>
        <v>-----</v>
      </c>
      <c r="HA285" s="7" t="str">
        <f>IF(F285&lt;BI285,"YES","-----")</f>
        <v>-----</v>
      </c>
      <c r="HB285">
        <f>BH285-BI285</f>
        <v>8.8900000000003274</v>
      </c>
      <c r="HI285">
        <f t="shared" si="468"/>
        <v>-4.9921599999997852</v>
      </c>
      <c r="HJ285">
        <f t="shared" si="469"/>
        <v>3.8978400000005422</v>
      </c>
      <c r="HK285" s="7"/>
      <c r="HL285" s="7"/>
      <c r="HM285" s="7"/>
      <c r="HN285" s="7"/>
      <c r="HO285" s="7"/>
      <c r="HP285" s="7"/>
      <c r="HQ285" s="28">
        <f t="shared" si="492"/>
        <v>-0.82765999999992346</v>
      </c>
      <c r="HR285" s="28" t="str">
        <f t="shared" si="470"/>
        <v>Bear</v>
      </c>
      <c r="HS285">
        <f t="shared" si="471"/>
        <v>0.82765999999992346</v>
      </c>
    </row>
    <row r="286" spans="1:227" x14ac:dyDescent="0.55000000000000004">
      <c r="A286">
        <f>Validation!A285</f>
        <v>1772113500</v>
      </c>
      <c r="B286" t="str">
        <f>Price!B285</f>
        <v>XAUUSD</v>
      </c>
      <c r="C286" t="str">
        <f>Price!C285</f>
        <v>M5</v>
      </c>
      <c r="D286">
        <f>Price!D285</f>
        <v>5168.76</v>
      </c>
      <c r="E286">
        <f>Price!E285</f>
        <v>5165.13</v>
      </c>
      <c r="F286">
        <f>Price!F285</f>
        <v>5169.6899999999996</v>
      </c>
      <c r="G286">
        <f>Price!G285</f>
        <v>5164.68</v>
      </c>
      <c r="H286">
        <f>Price!H285</f>
        <v>614</v>
      </c>
      <c r="I286">
        <f>Diagonals!E285</f>
        <v>5197.8900000000003</v>
      </c>
      <c r="J286">
        <f>Diagonals!F285</f>
        <v>0</v>
      </c>
      <c r="K286">
        <f>Diagonals!G285</f>
        <v>0</v>
      </c>
      <c r="L286">
        <f>Diagonals!H285</f>
        <v>5148.18</v>
      </c>
      <c r="M286">
        <f>Diagonals!I285</f>
        <v>0</v>
      </c>
      <c r="N286">
        <f>Diagonals!J285</f>
        <v>0</v>
      </c>
      <c r="O286">
        <f>Diagonals!K285</f>
        <v>0</v>
      </c>
      <c r="P286">
        <f>Diagonals!L285</f>
        <v>0</v>
      </c>
      <c r="Q286">
        <f>Trendlines!E285</f>
        <v>5199.34</v>
      </c>
      <c r="R286">
        <f>Trendlines!F285</f>
        <v>5194.5200000000004</v>
      </c>
      <c r="S286">
        <f>Trendlines!G285</f>
        <v>5203.55</v>
      </c>
      <c r="T286">
        <f>Trendlines!H285</f>
        <v>5168.1899999999996</v>
      </c>
      <c r="U286">
        <f>Trendlines!I285</f>
        <v>5177.29</v>
      </c>
      <c r="V286">
        <f>Trendlines!J285</f>
        <v>5162.1000000000004</v>
      </c>
      <c r="W286">
        <f>Trendlines!K285</f>
        <v>0</v>
      </c>
      <c r="X286">
        <f>Trendlines!L285</f>
        <v>0</v>
      </c>
      <c r="Y286">
        <f>Tema_Hrma_Smma!E285</f>
        <v>5168.05</v>
      </c>
      <c r="Z286">
        <f>Tema_Hrma_Smma!F285</f>
        <v>5173.17</v>
      </c>
      <c r="AA286">
        <f>Tema_Hrma_Smma!G285</f>
        <v>5178.0600000000004</v>
      </c>
      <c r="AB286">
        <f>ZScore!H285</f>
        <v>1</v>
      </c>
      <c r="AC286">
        <f>ZScore!I285</f>
        <v>0.26084000000000002</v>
      </c>
      <c r="AD286">
        <f>ZScore!J285</f>
        <v>0</v>
      </c>
      <c r="AE286">
        <f>HA!E285</f>
        <v>5171.59</v>
      </c>
      <c r="AF286">
        <f>HA!F285</f>
        <v>5171.59</v>
      </c>
      <c r="AG286">
        <f>HA!G285</f>
        <v>5164.68</v>
      </c>
      <c r="AH286">
        <f>HA!H285</f>
        <v>5167.07</v>
      </c>
      <c r="AI286">
        <f>HA!I285</f>
        <v>-1</v>
      </c>
      <c r="AJ286">
        <f>HA!J285</f>
        <v>4.53</v>
      </c>
      <c r="AK286">
        <f>HA!K285</f>
        <v>0.69272</v>
      </c>
      <c r="AL286">
        <f>HA!L285</f>
        <v>-4</v>
      </c>
      <c r="AM286">
        <f>KC!E285</f>
        <v>5198.6788999999999</v>
      </c>
      <c r="AN286">
        <f>KC!F285</f>
        <v>5193.2988400000004</v>
      </c>
      <c r="AO286">
        <f>KC!G285</f>
        <v>5187.9187700000002</v>
      </c>
      <c r="AP286">
        <f>KC!H285</f>
        <v>5182.5387099999998</v>
      </c>
      <c r="AQ286">
        <f>KC!I285</f>
        <v>5177.1586500000003</v>
      </c>
      <c r="AR286">
        <f>KC!J285</f>
        <v>5170.6634299999996</v>
      </c>
      <c r="AS286">
        <f>KC!K285</f>
        <v>5165.2833700000001</v>
      </c>
      <c r="AT286">
        <f>KC!L285</f>
        <v>5159.9033099999997</v>
      </c>
      <c r="AU286">
        <f>KC!M285</f>
        <v>5154.5232500000002</v>
      </c>
      <c r="AV286">
        <f>KC!N285</f>
        <v>5149.14318</v>
      </c>
      <c r="AW286">
        <f>SR_Levels!E285</f>
        <v>5161.8900000000003</v>
      </c>
      <c r="AX286">
        <f>SR_Levels!F285</f>
        <v>5135.8500000000004</v>
      </c>
      <c r="AY286">
        <f>SR_Levels!G285</f>
        <v>0</v>
      </c>
      <c r="AZ286">
        <f>SR_Levels!H285</f>
        <v>0</v>
      </c>
      <c r="BA286">
        <f>SR_Levels!I285</f>
        <v>5178.6000000000004</v>
      </c>
      <c r="BB286">
        <f>SR_Levels!J285</f>
        <v>5193.3500000000004</v>
      </c>
      <c r="BC286">
        <f>SR_Levels!K285</f>
        <v>5205.3100000000004</v>
      </c>
      <c r="BD286">
        <f>SR_Levels!L285</f>
        <v>0</v>
      </c>
      <c r="BE286">
        <f>ZigZag!E285</f>
        <v>0</v>
      </c>
      <c r="BF286">
        <f>ZigZag!F285</f>
        <v>0</v>
      </c>
      <c r="BG286">
        <f>ZigZag!G285</f>
        <v>5174.72</v>
      </c>
      <c r="BH286">
        <f>Dual_Tema!E285</f>
        <v>5171.7</v>
      </c>
      <c r="BI286">
        <f>Dual_Tema!F285</f>
        <v>5164.46</v>
      </c>
      <c r="BJ286">
        <f>Pinbar!E285</f>
        <v>0</v>
      </c>
      <c r="BK286">
        <f>SSA!E285</f>
        <v>5169.7852999999996</v>
      </c>
      <c r="BL286">
        <f>SSA!F285</f>
        <v>5170.7425599999997</v>
      </c>
      <c r="BN286" t="str">
        <f t="shared" si="491"/>
        <v>Green Candle</v>
      </c>
      <c r="BO286" s="34">
        <f t="shared" si="493"/>
        <v>-5.5881585180739268E-4</v>
      </c>
      <c r="BP286" s="34">
        <f t="shared" si="495"/>
        <v>-2.4183166740329165E-3</v>
      </c>
      <c r="BQ286" s="34">
        <f t="shared" si="503"/>
        <v>-6.6122988759098611E-4</v>
      </c>
      <c r="BR286" s="34">
        <f t="shared" si="505"/>
        <v>-5.1050005801123177E-4</v>
      </c>
      <c r="BS286" s="35">
        <f t="shared" si="494"/>
        <v>-9.3157668484611378E-5</v>
      </c>
      <c r="BT286" s="35">
        <f t="shared" si="496"/>
        <v>-2.0175010609957411E-4</v>
      </c>
      <c r="BU286" s="35">
        <f t="shared" si="504"/>
        <v>-3.6746469081361255E-5</v>
      </c>
      <c r="BV286" s="35">
        <f t="shared" si="506"/>
        <v>-2.1276040642281835E-5</v>
      </c>
      <c r="BW286" s="27">
        <v>96</v>
      </c>
      <c r="BX286">
        <f>F286-G286</f>
        <v>5.0099999999993088</v>
      </c>
      <c r="BY286">
        <f>ABS(F286-D285)</f>
        <v>4.5499999999992724</v>
      </c>
      <c r="BZ286">
        <f>ABS(G286-D285)</f>
        <v>0.46000000000003638</v>
      </c>
      <c r="CA286">
        <f t="shared" si="472"/>
        <v>5.0099999999993088</v>
      </c>
      <c r="CB286">
        <f t="shared" si="497"/>
        <v>6.7657142857141093</v>
      </c>
      <c r="CC286">
        <f t="shared" si="500"/>
        <v>6.3289368323089272</v>
      </c>
      <c r="CD286">
        <f t="shared" si="498"/>
        <v>0.43677745340518204</v>
      </c>
      <c r="CE286">
        <f t="shared" si="501"/>
        <v>1</v>
      </c>
      <c r="CF286">
        <f t="shared" si="502"/>
        <v>16</v>
      </c>
      <c r="CG286" s="7" t="str">
        <f t="shared" si="499"/>
        <v>High Volatility Period</v>
      </c>
      <c r="CH286" s="21"/>
      <c r="CI286" s="21"/>
      <c r="CJ286" s="21"/>
      <c r="CK286" s="21"/>
      <c r="CL286" s="21"/>
      <c r="CM286" s="21"/>
      <c r="CZ286" s="7" t="str">
        <f>IF(AND(D286&gt;BH286,D286&gt;E286),"Bullish Trigger","-----")</f>
        <v>-----</v>
      </c>
      <c r="DA286" s="7" t="str">
        <f>IF(AND(D286&lt;BI286,D286&lt;E286),"Bearish Trigger","-----")</f>
        <v>-----</v>
      </c>
      <c r="DB286" s="13" t="str">
        <f>IF(AND(W286=BE286,W286&gt;0,BE286&gt;0),"Important High","------")</f>
        <v>------</v>
      </c>
      <c r="DC286" s="13" t="str">
        <f>IF(AND(X286=BF286,X286&gt;0,BF286&gt;0),"Important Low","------")</f>
        <v>------</v>
      </c>
      <c r="DD286" s="7" t="str">
        <f>IF(AND(DB286="Important High",DC286="-----",BJ286=1),"Imp High Rej","-----")</f>
        <v>-----</v>
      </c>
      <c r="DE286" s="7" t="str">
        <f>IF(AND(DB286="-----",DC286="Important Low",BJ286=1),"Imp Low Rej","-----")</f>
        <v>-----</v>
      </c>
      <c r="DF286" s="7" t="str">
        <f>IF(Y286&gt;AM286,"Overbought",IF(Y286&gt;AO286,"Bullish Momentum",IF(Y286&gt;AQ286,"Flat Momentum","-----")))</f>
        <v>-----</v>
      </c>
      <c r="DG286" s="7" t="str">
        <f>IF(Y286&lt;AV286,"Oversold",IF(Y286&lt;AT286,"Bearish Momentum",IF(Y286&lt;AR286,"Flat Momentum","-----")))</f>
        <v>Flat Momentum</v>
      </c>
      <c r="DH286" s="7" t="str">
        <f>IF(AND(DF286="Overbought",AD286=2),"Culminated Thrust","-----")</f>
        <v>-----</v>
      </c>
      <c r="DI286" s="7" t="str">
        <f>IF(AND(DG286="Oversold",AD286=5),"Culminated Thrust","-----")</f>
        <v>-----</v>
      </c>
      <c r="DJ286" s="14">
        <f>(Q286-$D286)/$D286</f>
        <v>5.9163126165656613E-3</v>
      </c>
      <c r="DK286" s="14">
        <f>(R286-$D286)/$D286</f>
        <v>4.9837872139546465E-3</v>
      </c>
      <c r="DL286" s="14">
        <f>(S286-$D286)/$D286</f>
        <v>6.7308213188462928E-3</v>
      </c>
      <c r="DM286" s="14">
        <f>(T286-$D286)/$D286</f>
        <v>-1.1027790030889777E-4</v>
      </c>
      <c r="DN286" s="14">
        <f>(U286-$D286)/$D286</f>
        <v>1.6502991046207882E-3</v>
      </c>
      <c r="DO286" s="14">
        <f>(V286-$D286)/$D286</f>
        <v>-1.2885102036078004E-3</v>
      </c>
      <c r="DP286" s="14">
        <f t="shared" si="440"/>
        <v>6.7308213188462928E-3</v>
      </c>
      <c r="DQ286" s="14">
        <f t="shared" si="441"/>
        <v>5.9163126165656613E-3</v>
      </c>
      <c r="DR286" s="14">
        <f t="shared" si="442"/>
        <v>4.9837872139546465E-3</v>
      </c>
      <c r="DS286" s="14">
        <f t="shared" si="443"/>
        <v>1.6502991046207882E-3</v>
      </c>
      <c r="DT286" s="14">
        <f t="shared" si="444"/>
        <v>-1.1027790030889777E-4</v>
      </c>
      <c r="DU286" s="14">
        <f t="shared" si="445"/>
        <v>-1.2885102036078004E-3</v>
      </c>
      <c r="DV286" t="str">
        <f>IF($D286&gt;Q286,"SUP","RES")</f>
        <v>RES</v>
      </c>
      <c r="DW286" t="str">
        <f>IF($D286&gt;R286,"SUP","RES")</f>
        <v>RES</v>
      </c>
      <c r="DX286" t="str">
        <f>IF($D286&gt;S286,"SUP","RES")</f>
        <v>RES</v>
      </c>
      <c r="DY286" t="str">
        <f>IF($D286&gt;T286,"SUP","RES")</f>
        <v>SUP</v>
      </c>
      <c r="DZ286" t="str">
        <f>IF($D286&gt;U286,"SUP","RES")</f>
        <v>RES</v>
      </c>
      <c r="EA286" t="str">
        <f>IF($D286&gt;V286,"SUP","RES")</f>
        <v>SUP</v>
      </c>
      <c r="EB286" s="7">
        <f t="shared" si="446"/>
        <v>4</v>
      </c>
      <c r="EC286" s="7">
        <f t="shared" si="447"/>
        <v>2</v>
      </c>
      <c r="ED286" s="13" t="str">
        <f t="shared" si="448"/>
        <v>-----</v>
      </c>
      <c r="EE286" s="13" t="str">
        <f t="shared" si="449"/>
        <v>-----</v>
      </c>
      <c r="EF286" s="7">
        <f>IF(OR(ED286="All Sup",EE286="All Res"),"na",((D286-MIN(Q286:V286))/(MAX(Q286:V286)-MIN(Q286:V286))))</f>
        <v>0.16067551266585967</v>
      </c>
      <c r="EG286">
        <v>1.4999999999999999E-4</v>
      </c>
      <c r="EH286">
        <f>Q286*(1+$EG286)</f>
        <v>5200.1199010000009</v>
      </c>
      <c r="EI286">
        <f>Q286*(1-$EG286)</f>
        <v>5198.5600990000003</v>
      </c>
      <c r="EJ286">
        <f>R286*(1+$EG286)</f>
        <v>5195.2991780000011</v>
      </c>
      <c r="EK286">
        <f>R286*(1-$EG286)</f>
        <v>5193.7408220000007</v>
      </c>
      <c r="EL286">
        <f>S286*(1+$EG286)</f>
        <v>5204.330532500001</v>
      </c>
      <c r="EM286">
        <f>S286*(1-$EG286)</f>
        <v>5202.7694675000002</v>
      </c>
      <c r="EN286">
        <f>T286*(1+$EG286)</f>
        <v>5168.9652285000002</v>
      </c>
      <c r="EO286">
        <f>T286*(1-$EG286)</f>
        <v>5167.4147714999999</v>
      </c>
      <c r="EP286">
        <f>U286*(1+$EG286)</f>
        <v>5178.0665935000006</v>
      </c>
      <c r="EQ286">
        <f>U286*(1-$EG286)</f>
        <v>5176.5134065000002</v>
      </c>
      <c r="ER286">
        <f>V286*(1+$EG286)</f>
        <v>5162.8743150000009</v>
      </c>
      <c r="ES286">
        <f>V286*(1-$EG286)</f>
        <v>5161.3256850000007</v>
      </c>
      <c r="ET286" s="7" t="str">
        <f t="shared" si="450"/>
        <v>-----</v>
      </c>
      <c r="EU286" s="7" t="str">
        <f t="shared" si="451"/>
        <v>-----</v>
      </c>
      <c r="EV286" s="7" t="str">
        <f t="shared" si="452"/>
        <v>-----</v>
      </c>
      <c r="EW286" s="7" t="str">
        <f t="shared" si="453"/>
        <v>TOUCH</v>
      </c>
      <c r="EX286" s="7" t="str">
        <f t="shared" si="454"/>
        <v>-----</v>
      </c>
      <c r="EY286" s="7" t="str">
        <f t="shared" si="455"/>
        <v>-----</v>
      </c>
      <c r="EZ286">
        <f t="shared" si="473"/>
        <v>91</v>
      </c>
      <c r="FA286">
        <f t="shared" si="474"/>
        <v>84</v>
      </c>
      <c r="FB286">
        <f t="shared" si="475"/>
        <v>284</v>
      </c>
      <c r="FC286">
        <f t="shared" si="476"/>
        <v>0</v>
      </c>
      <c r="FD286">
        <f t="shared" si="477"/>
        <v>4</v>
      </c>
      <c r="FE286">
        <f t="shared" si="478"/>
        <v>284</v>
      </c>
      <c r="FF286">
        <f t="shared" si="479"/>
        <v>7</v>
      </c>
      <c r="FG286">
        <f t="shared" si="480"/>
        <v>11</v>
      </c>
      <c r="FH286">
        <f t="shared" si="481"/>
        <v>0</v>
      </c>
      <c r="FI286">
        <f t="shared" si="482"/>
        <v>2</v>
      </c>
      <c r="FJ286">
        <f t="shared" si="483"/>
        <v>2</v>
      </c>
      <c r="FK286">
        <f t="shared" si="484"/>
        <v>0</v>
      </c>
      <c r="FL286" s="7" t="str">
        <f t="shared" si="456"/>
        <v>-----</v>
      </c>
      <c r="FM286" s="7" t="str">
        <f t="shared" si="457"/>
        <v>-----</v>
      </c>
      <c r="FN286" s="7" t="str">
        <f t="shared" si="458"/>
        <v>-----</v>
      </c>
      <c r="FO286" s="7">
        <f t="shared" si="459"/>
        <v>2</v>
      </c>
      <c r="FP286" s="7" t="str">
        <f t="shared" si="460"/>
        <v>-----</v>
      </c>
      <c r="FQ286" s="7" t="str">
        <f t="shared" si="461"/>
        <v>-----</v>
      </c>
      <c r="FR286" s="13" t="str">
        <f>IF(FL286="-----","-----",(D286-Q286)/Q286)</f>
        <v>-----</v>
      </c>
      <c r="FS286" s="13" t="str">
        <f>IF(FM286="-----","-----",(Q286-R286)/R286)</f>
        <v>-----</v>
      </c>
      <c r="FT286" s="13" t="str">
        <f>IF(FN286="-----","-----",(R286-S286)/S286)</f>
        <v>-----</v>
      </c>
      <c r="FU286" s="13">
        <f>IF(FO286="-----","-----",(S286-T286)/T286)</f>
        <v>6.8418537244181394E-3</v>
      </c>
      <c r="FV286" s="13" t="str">
        <f>IF(FP286="-----","-----",(T286-U286)/U286)</f>
        <v>-----</v>
      </c>
      <c r="FW286" s="13" t="str">
        <f>IF(FQ286="-----","-----",(U286-V286)/V286)</f>
        <v>-----</v>
      </c>
      <c r="FX286" s="7" t="str">
        <f t="shared" si="462"/>
        <v>-----</v>
      </c>
      <c r="FY286" s="7" t="str">
        <f t="shared" si="463"/>
        <v>-----</v>
      </c>
      <c r="FZ286" s="7" t="str">
        <f t="shared" si="464"/>
        <v>-----</v>
      </c>
      <c r="GA286" s="7" t="str">
        <f t="shared" si="465"/>
        <v>Support</v>
      </c>
      <c r="GB286" s="7" t="str">
        <f t="shared" si="466"/>
        <v>-----</v>
      </c>
      <c r="GC286" s="7" t="str">
        <f t="shared" si="467"/>
        <v>-----</v>
      </c>
      <c r="GD286" s="7" t="str">
        <f>IF(AND(BG286&gt;AA286,BG285&gt;AA285,BG284&gt;AA284,BG283&gt;AA283,BG282&gt;AA282,BG281&gt;AA281,BG280&gt;AA280,BG279&gt;AA279,BG278&gt;AA278,BG277&gt;AA277,BG276&gt;AA276,BG275&gt;AA275),"Bullish",IF(AND(BG286&lt;AA286,BG285&lt;AA285,BG284&lt;AA284,BG283&lt;AA283,BG282&lt;AA282,BG281&lt;AA281,BG280&lt;AA280,BG279&lt;AA279,BG278&lt;AA278,BG277&lt;AA277,BG276&lt;AA276,BG275&lt;AA275),"Bearish","-----"))</f>
        <v>Bearish</v>
      </c>
      <c r="GE286">
        <f>(Z286-BG286)/BG286</f>
        <v>-2.9953311483523393E-4</v>
      </c>
      <c r="GI286" s="7" t="str">
        <f>IF(Y286&gt;Z286,"Bullish","Bearish")</f>
        <v>Bearish</v>
      </c>
      <c r="GJ286" s="19" t="str">
        <f>IF(AND(D286&gt;Y286,D285&lt;Y285),"TEMA crossover","-----")</f>
        <v>TEMA crossover</v>
      </c>
      <c r="GK286" s="19" t="str">
        <f>IF(AND(D286&lt;Y286,D285&gt;Y285),"TEMA crossunder","-----")</f>
        <v>-----</v>
      </c>
      <c r="GL286" s="20" t="str">
        <f>IF(GD286="Bearish","YES","-----")</f>
        <v>YES</v>
      </c>
      <c r="GM286" s="20" t="str">
        <f>IF(GH286="Reverse to Bearish","YES","-----")</f>
        <v>-----</v>
      </c>
      <c r="GN286" s="20" t="str">
        <f>IF(AND(GI286="Bullish",GI285="Bullish",GI284="Bullish",GI283="Bullish"),"YES","-----")</f>
        <v>-----</v>
      </c>
      <c r="GO286" s="20" t="str">
        <f>IF(OR(GK286="TEMA crossunder",GK285="TEMA crossunder",GK284="TEMA crossunder",GK283="TEMA crossunder"),"YES","-----")</f>
        <v>YES</v>
      </c>
      <c r="GP286" s="20" t="str">
        <f>IF(GD286="Bullish","YES","-----")</f>
        <v>-----</v>
      </c>
      <c r="GQ286" s="20" t="str">
        <f>IF(GH286="Reverse to Bullish","YES","-----")</f>
        <v>-----</v>
      </c>
      <c r="GR286" s="20" t="str">
        <f>IF(AND(GI286="Bearish",GI285="Bearish",GI284="Bearish",GI283="Bearish"),"YES","-----")</f>
        <v>YES</v>
      </c>
      <c r="GS286" s="20" t="str">
        <f>IF(OR(GJ286="TEMA crossover",GJ285="TEMA crossover",GJ284="TEMA crossover",GJ283="TEMA crossover"),"YES","-----")</f>
        <v>YES</v>
      </c>
      <c r="GT286" s="20" t="str">
        <f t="shared" si="485"/>
        <v>-----</v>
      </c>
      <c r="GU286" s="20" t="str">
        <f t="shared" si="486"/>
        <v>-----</v>
      </c>
      <c r="GV286" s="20" t="str">
        <f t="shared" si="487"/>
        <v>-----</v>
      </c>
      <c r="GW286" s="20" t="str">
        <f t="shared" si="488"/>
        <v>-----</v>
      </c>
      <c r="GX286" s="20" t="str">
        <f t="shared" si="489"/>
        <v>-----</v>
      </c>
      <c r="GY286" s="20" t="str">
        <f t="shared" si="490"/>
        <v>-----</v>
      </c>
      <c r="GZ286" s="7" t="str">
        <f>IF(G286&gt;BH286,"YES","-----")</f>
        <v>-----</v>
      </c>
      <c r="HA286" s="7" t="str">
        <f>IF(F286&lt;BI286,"YES","-----")</f>
        <v>-----</v>
      </c>
      <c r="HB286">
        <f>BH286-BI286</f>
        <v>7.2399999999997817</v>
      </c>
      <c r="HI286">
        <f t="shared" si="468"/>
        <v>-5.3252999999995154</v>
      </c>
      <c r="HJ286">
        <f t="shared" si="469"/>
        <v>1.9147000000002663</v>
      </c>
      <c r="HK286" s="7"/>
      <c r="HL286" s="7"/>
      <c r="HM286" s="7"/>
      <c r="HN286" s="7"/>
      <c r="HO286" s="7"/>
      <c r="HP286" s="7"/>
      <c r="HQ286" s="28">
        <f t="shared" si="492"/>
        <v>-0.957260000000133</v>
      </c>
      <c r="HR286" s="28" t="str">
        <f t="shared" si="470"/>
        <v>Bear</v>
      </c>
      <c r="HS286">
        <f t="shared" si="471"/>
        <v>0.957260000000133</v>
      </c>
    </row>
    <row r="287" spans="1:227" x14ac:dyDescent="0.55000000000000004">
      <c r="A287">
        <f>Validation!A286</f>
        <v>1772113800</v>
      </c>
      <c r="B287" t="str">
        <f>Price!B286</f>
        <v>XAUUSD</v>
      </c>
      <c r="C287" t="str">
        <f>Price!C286</f>
        <v>M5</v>
      </c>
      <c r="D287">
        <f>Price!D286</f>
        <v>5170.8</v>
      </c>
      <c r="E287">
        <f>Price!E286</f>
        <v>5168.7700000000004</v>
      </c>
      <c r="F287">
        <f>Price!F286</f>
        <v>5170.8500000000004</v>
      </c>
      <c r="G287">
        <f>Price!G286</f>
        <v>5167.8500000000004</v>
      </c>
      <c r="H287">
        <f>Price!H286</f>
        <v>613</v>
      </c>
      <c r="I287">
        <f>Diagonals!E286</f>
        <v>5198.07</v>
      </c>
      <c r="J287">
        <f>Diagonals!F286</f>
        <v>0</v>
      </c>
      <c r="K287">
        <f>Diagonals!G286</f>
        <v>0</v>
      </c>
      <c r="L287">
        <f>Diagonals!H286</f>
        <v>5147.8500000000004</v>
      </c>
      <c r="M287">
        <f>Diagonals!I286</f>
        <v>0</v>
      </c>
      <c r="N287">
        <f>Diagonals!J286</f>
        <v>0</v>
      </c>
      <c r="O287">
        <f>Diagonals!K286</f>
        <v>0</v>
      </c>
      <c r="P287">
        <f>Diagonals!L286</f>
        <v>0</v>
      </c>
      <c r="Q287">
        <f>Trendlines!E286</f>
        <v>5199.3500000000004</v>
      </c>
      <c r="R287">
        <f>Trendlines!F286</f>
        <v>5194.49</v>
      </c>
      <c r="S287">
        <f>Trendlines!G286</f>
        <v>5203.54</v>
      </c>
      <c r="T287">
        <f>Trendlines!H286</f>
        <v>5168.2700000000004</v>
      </c>
      <c r="U287">
        <f>Trendlines!I286</f>
        <v>5177.3100000000004</v>
      </c>
      <c r="V287">
        <f>Trendlines!J286</f>
        <v>5162.1400000000003</v>
      </c>
      <c r="W287">
        <f>Trendlines!K286</f>
        <v>0</v>
      </c>
      <c r="X287">
        <f>Trendlines!L286</f>
        <v>0</v>
      </c>
      <c r="Y287">
        <f>Tema_Hrma_Smma!E286</f>
        <v>5168.07</v>
      </c>
      <c r="Z287">
        <f>Tema_Hrma_Smma!F286</f>
        <v>5172.08</v>
      </c>
      <c r="AA287">
        <f>Tema_Hrma_Smma!G286</f>
        <v>5177.8</v>
      </c>
      <c r="AB287">
        <f>ZScore!H286</f>
        <v>1</v>
      </c>
      <c r="AC287">
        <f>ZScore!I286</f>
        <v>0.32280999999999999</v>
      </c>
      <c r="AD287">
        <f>ZScore!J286</f>
        <v>0</v>
      </c>
      <c r="AE287">
        <f>HA!E286</f>
        <v>5169.33</v>
      </c>
      <c r="AF287">
        <f>HA!F286</f>
        <v>5170.8500000000004</v>
      </c>
      <c r="AG287">
        <f>HA!G286</f>
        <v>5167.8500000000004</v>
      </c>
      <c r="AH287">
        <f>HA!H286</f>
        <v>5169.57</v>
      </c>
      <c r="AI287">
        <f>HA!I286</f>
        <v>1</v>
      </c>
      <c r="AJ287">
        <f>HA!J286</f>
        <v>0.24</v>
      </c>
      <c r="AK287">
        <f>HA!K286</f>
        <v>-1.0014000000000001</v>
      </c>
      <c r="AL287">
        <f>HA!L286</f>
        <v>1</v>
      </c>
      <c r="AM287">
        <f>KC!E286</f>
        <v>5198.0319099999997</v>
      </c>
      <c r="AN287">
        <f>KC!F286</f>
        <v>5192.7129599999998</v>
      </c>
      <c r="AO287">
        <f>KC!G286</f>
        <v>5187.39401</v>
      </c>
      <c r="AP287">
        <f>KC!H286</f>
        <v>5182.0750600000001</v>
      </c>
      <c r="AQ287">
        <f>KC!I286</f>
        <v>5176.7561100000003</v>
      </c>
      <c r="AR287">
        <f>KC!J286</f>
        <v>5170.2709699999996</v>
      </c>
      <c r="AS287">
        <f>KC!K286</f>
        <v>5164.9520199999997</v>
      </c>
      <c r="AT287">
        <f>KC!L286</f>
        <v>5159.6330699999999</v>
      </c>
      <c r="AU287">
        <f>KC!M286</f>
        <v>5154.31412</v>
      </c>
      <c r="AV287">
        <f>KC!N286</f>
        <v>5148.9951700000001</v>
      </c>
      <c r="AW287">
        <f>SR_Levels!E286</f>
        <v>5161.8900000000003</v>
      </c>
      <c r="AX287">
        <f>SR_Levels!F286</f>
        <v>5135.8500000000004</v>
      </c>
      <c r="AY287">
        <f>SR_Levels!G286</f>
        <v>0</v>
      </c>
      <c r="AZ287">
        <f>SR_Levels!H286</f>
        <v>0</v>
      </c>
      <c r="BA287">
        <f>SR_Levels!I286</f>
        <v>5178.6000000000004</v>
      </c>
      <c r="BB287">
        <f>SR_Levels!J286</f>
        <v>5193.3500000000004</v>
      </c>
      <c r="BC287">
        <f>SR_Levels!K286</f>
        <v>5205.3100000000004</v>
      </c>
      <c r="BD287">
        <f>SR_Levels!L286</f>
        <v>0</v>
      </c>
      <c r="BE287">
        <f>ZigZag!E286</f>
        <v>0</v>
      </c>
      <c r="BF287">
        <f>ZigZag!F286</f>
        <v>0</v>
      </c>
      <c r="BG287">
        <f>ZigZag!G286</f>
        <v>5174.37</v>
      </c>
      <c r="BH287">
        <f>Dual_Tema!E286</f>
        <v>5170.43</v>
      </c>
      <c r="BI287">
        <f>Dual_Tema!F286</f>
        <v>5165.25</v>
      </c>
      <c r="BJ287">
        <f>Pinbar!E286</f>
        <v>0</v>
      </c>
      <c r="BK287">
        <f>SSA!E286</f>
        <v>5168.5586400000002</v>
      </c>
      <c r="BL287">
        <f>SSA!F286</f>
        <v>5169.6505999999999</v>
      </c>
      <c r="BN287" t="str">
        <f t="shared" si="491"/>
        <v>Green Candle</v>
      </c>
      <c r="BO287" s="34">
        <f t="shared" si="493"/>
        <v>-1.4136404718314566E-3</v>
      </c>
      <c r="BP287" s="34">
        <f t="shared" si="495"/>
        <v>-2.0168878166465509E-3</v>
      </c>
      <c r="BQ287" s="34">
        <f t="shared" si="503"/>
        <v>-1.1049894523734727E-3</v>
      </c>
      <c r="BR287" s="34">
        <f t="shared" si="505"/>
        <v>1.4118303247210306E-3</v>
      </c>
      <c r="BS287" s="35">
        <f t="shared" si="494"/>
        <v>-2.3574564165917966E-4</v>
      </c>
      <c r="BT287" s="35">
        <f t="shared" si="496"/>
        <v>-1.6822955397244321E-4</v>
      </c>
      <c r="BU287" s="35">
        <f t="shared" si="504"/>
        <v>-6.1420358321573332E-5</v>
      </c>
      <c r="BV287" s="35">
        <f t="shared" si="506"/>
        <v>5.8786504081531632E-5</v>
      </c>
      <c r="BW287" s="27">
        <v>96</v>
      </c>
      <c r="BX287">
        <f>F287-G287</f>
        <v>3</v>
      </c>
      <c r="BY287">
        <f>ABS(F287-D286)</f>
        <v>2.0900000000001455</v>
      </c>
      <c r="BZ287">
        <f>ABS(G287-D286)</f>
        <v>0.90999999999985448</v>
      </c>
      <c r="CA287">
        <f t="shared" si="472"/>
        <v>3</v>
      </c>
      <c r="CB287">
        <f t="shared" si="497"/>
        <v>6.5935714285712619</v>
      </c>
      <c r="CC287">
        <f t="shared" si="500"/>
        <v>6.0911556300011469</v>
      </c>
      <c r="CD287">
        <f t="shared" si="498"/>
        <v>0.50241579857011498</v>
      </c>
      <c r="CE287">
        <f t="shared" si="501"/>
        <v>1</v>
      </c>
      <c r="CF287">
        <f t="shared" si="502"/>
        <v>17</v>
      </c>
      <c r="CG287" s="7" t="str">
        <f t="shared" si="499"/>
        <v>High Volatility Period</v>
      </c>
      <c r="CH287" s="21"/>
      <c r="CI287" s="21"/>
      <c r="CJ287" s="21"/>
      <c r="CK287" s="21"/>
      <c r="CL287" s="21"/>
      <c r="CM287" s="21"/>
      <c r="CZ287" s="7" t="str">
        <f>IF(AND(D287&gt;BH287,D287&gt;E287),"Bullish Trigger","-----")</f>
        <v>Bullish Trigger</v>
      </c>
      <c r="DA287" s="7" t="str">
        <f>IF(AND(D287&lt;BI287,D287&lt;E287),"Bearish Trigger","-----")</f>
        <v>-----</v>
      </c>
      <c r="DB287" s="13" t="str">
        <f>IF(AND(W287=BE287,W287&gt;0,BE287&gt;0),"Important High","------")</f>
        <v>------</v>
      </c>
      <c r="DC287" s="13" t="str">
        <f>IF(AND(X287=BF287,X287&gt;0,BF287&gt;0),"Important Low","------")</f>
        <v>------</v>
      </c>
      <c r="DD287" s="7" t="str">
        <f>IF(AND(DB287="Important High",DC287="-----",BJ287=1),"Imp High Rej","-----")</f>
        <v>-----</v>
      </c>
      <c r="DE287" s="7" t="str">
        <f>IF(AND(DB287="-----",DC287="Important Low",BJ287=1),"Imp Low Rej","-----")</f>
        <v>-----</v>
      </c>
      <c r="DF287" s="7" t="str">
        <f>IF(Y287&gt;AM287,"Overbought",IF(Y287&gt;AO287,"Bullish Momentum",IF(Y287&gt;AQ287,"Flat Momentum","-----")))</f>
        <v>-----</v>
      </c>
      <c r="DG287" s="7" t="str">
        <f>IF(Y287&lt;AV287,"Oversold",IF(Y287&lt;AT287,"Bearish Momentum",IF(Y287&lt;AR287,"Flat Momentum","-----")))</f>
        <v>Flat Momentum</v>
      </c>
      <c r="DH287" s="7" t="str">
        <f>IF(AND(DF287="Overbought",AD287=2),"Culminated Thrust","-----")</f>
        <v>-----</v>
      </c>
      <c r="DI287" s="7" t="str">
        <f>IF(AND(DG287="Oversold",AD287=5),"Culminated Thrust","-----")</f>
        <v>-----</v>
      </c>
      <c r="DJ287" s="14">
        <f>(Q287-$D287)/$D287</f>
        <v>5.5213893401408259E-3</v>
      </c>
      <c r="DK287" s="14">
        <f>(R287-$D287)/$D287</f>
        <v>4.5814960934477452E-3</v>
      </c>
      <c r="DL287" s="14">
        <f>(S287-$D287)/$D287</f>
        <v>6.3317088264871549E-3</v>
      </c>
      <c r="DM287" s="14">
        <f>(T287-$D287)/$D287</f>
        <v>-4.8928599056233951E-4</v>
      </c>
      <c r="DN287" s="14">
        <f>(U287-$D287)/$D287</f>
        <v>1.2589928057554379E-3</v>
      </c>
      <c r="DO287" s="14">
        <f>(V287-$D287)/$D287</f>
        <v>-1.6747892008973184E-3</v>
      </c>
      <c r="DP287" s="14">
        <f t="shared" si="440"/>
        <v>6.3317088264871549E-3</v>
      </c>
      <c r="DQ287" s="14">
        <f t="shared" si="441"/>
        <v>5.5213893401408259E-3</v>
      </c>
      <c r="DR287" s="14">
        <f t="shared" si="442"/>
        <v>4.5814960934477452E-3</v>
      </c>
      <c r="DS287" s="14">
        <f t="shared" si="443"/>
        <v>1.2589928057554379E-3</v>
      </c>
      <c r="DT287" s="14">
        <f t="shared" si="444"/>
        <v>-4.8928599056233951E-4</v>
      </c>
      <c r="DU287" s="14">
        <f t="shared" si="445"/>
        <v>-1.6747892008973184E-3</v>
      </c>
      <c r="DV287" t="str">
        <f>IF($D287&gt;Q287,"SUP","RES")</f>
        <v>RES</v>
      </c>
      <c r="DW287" t="str">
        <f>IF($D287&gt;R287,"SUP","RES")</f>
        <v>RES</v>
      </c>
      <c r="DX287" t="str">
        <f>IF($D287&gt;S287,"SUP","RES")</f>
        <v>RES</v>
      </c>
      <c r="DY287" t="str">
        <f>IF($D287&gt;T287,"SUP","RES")</f>
        <v>SUP</v>
      </c>
      <c r="DZ287" t="str">
        <f>IF($D287&gt;U287,"SUP","RES")</f>
        <v>RES</v>
      </c>
      <c r="EA287" t="str">
        <f>IF($D287&gt;V287,"SUP","RES")</f>
        <v>SUP</v>
      </c>
      <c r="EB287" s="7">
        <f t="shared" si="446"/>
        <v>4</v>
      </c>
      <c r="EC287" s="7">
        <f t="shared" si="447"/>
        <v>2</v>
      </c>
      <c r="ED287" s="13" t="str">
        <f t="shared" si="448"/>
        <v>-----</v>
      </c>
      <c r="EE287" s="13" t="str">
        <f t="shared" si="449"/>
        <v>-----</v>
      </c>
      <c r="EF287" s="7">
        <f>IF(OR(ED287="All Sup",EE287="All Res"),"na",((D287-MIN(Q287:V287))/(MAX(Q287:V287)-MIN(Q287:V287))))</f>
        <v>0.20917874396135097</v>
      </c>
      <c r="EG287">
        <v>1.4999999999999999E-4</v>
      </c>
      <c r="EH287">
        <f>Q287*(1+$EG287)</f>
        <v>5200.1299025000008</v>
      </c>
      <c r="EI287">
        <f>Q287*(1-$EG287)</f>
        <v>5198.5700975000009</v>
      </c>
      <c r="EJ287">
        <f>R287*(1+$EG287)</f>
        <v>5195.2691734999999</v>
      </c>
      <c r="EK287">
        <f>R287*(1-$EG287)</f>
        <v>5193.7108264999997</v>
      </c>
      <c r="EL287">
        <f>S287*(1+$EG287)</f>
        <v>5204.3205310000003</v>
      </c>
      <c r="EM287">
        <f>S287*(1-$EG287)</f>
        <v>5202.7594689999996</v>
      </c>
      <c r="EN287">
        <f>T287*(1+$EG287)</f>
        <v>5169.0452405000005</v>
      </c>
      <c r="EO287">
        <f>T287*(1-$EG287)</f>
        <v>5167.4947595000003</v>
      </c>
      <c r="EP287">
        <f>U287*(1+$EG287)</f>
        <v>5178.0865965000012</v>
      </c>
      <c r="EQ287">
        <f>U287*(1-$EG287)</f>
        <v>5176.5334035000005</v>
      </c>
      <c r="ER287">
        <f>V287*(1+$EG287)</f>
        <v>5162.9143210000011</v>
      </c>
      <c r="ES287">
        <f>V287*(1-$EG287)</f>
        <v>5161.3656790000005</v>
      </c>
      <c r="ET287" s="7" t="str">
        <f t="shared" si="450"/>
        <v>-----</v>
      </c>
      <c r="EU287" s="7" t="str">
        <f t="shared" si="451"/>
        <v>-----</v>
      </c>
      <c r="EV287" s="7" t="str">
        <f t="shared" si="452"/>
        <v>-----</v>
      </c>
      <c r="EW287" s="7" t="str">
        <f t="shared" si="453"/>
        <v>TOUCH</v>
      </c>
      <c r="EX287" s="7" t="str">
        <f t="shared" si="454"/>
        <v>-----</v>
      </c>
      <c r="EY287" s="7" t="str">
        <f t="shared" si="455"/>
        <v>-----</v>
      </c>
      <c r="EZ287">
        <f t="shared" si="473"/>
        <v>92</v>
      </c>
      <c r="FA287">
        <f t="shared" si="474"/>
        <v>85</v>
      </c>
      <c r="FB287">
        <f t="shared" si="475"/>
        <v>285</v>
      </c>
      <c r="FC287">
        <f t="shared" si="476"/>
        <v>0</v>
      </c>
      <c r="FD287">
        <f t="shared" si="477"/>
        <v>5</v>
      </c>
      <c r="FE287">
        <f t="shared" si="478"/>
        <v>285</v>
      </c>
      <c r="FF287">
        <f t="shared" si="479"/>
        <v>7</v>
      </c>
      <c r="FG287">
        <f t="shared" si="480"/>
        <v>11</v>
      </c>
      <c r="FH287">
        <f t="shared" si="481"/>
        <v>0</v>
      </c>
      <c r="FI287">
        <f t="shared" si="482"/>
        <v>3</v>
      </c>
      <c r="FJ287">
        <f t="shared" si="483"/>
        <v>2</v>
      </c>
      <c r="FK287">
        <f t="shared" si="484"/>
        <v>0</v>
      </c>
      <c r="FL287" s="7" t="str">
        <f t="shared" si="456"/>
        <v>-----</v>
      </c>
      <c r="FM287" s="7" t="str">
        <f t="shared" si="457"/>
        <v>-----</v>
      </c>
      <c r="FN287" s="7" t="str">
        <f t="shared" si="458"/>
        <v>-----</v>
      </c>
      <c r="FO287" s="7">
        <f t="shared" si="459"/>
        <v>3</v>
      </c>
      <c r="FP287" s="7" t="str">
        <f t="shared" si="460"/>
        <v>-----</v>
      </c>
      <c r="FQ287" s="7" t="str">
        <f t="shared" si="461"/>
        <v>-----</v>
      </c>
      <c r="FR287" s="13" t="str">
        <f>IF(FL287="-----","-----",(D287-Q287)/Q287)</f>
        <v>-----</v>
      </c>
      <c r="FS287" s="13" t="str">
        <f>IF(FM287="-----","-----",(Q287-R287)/R287)</f>
        <v>-----</v>
      </c>
      <c r="FT287" s="13" t="str">
        <f>IF(FN287="-----","-----",(R287-S287)/S287)</f>
        <v>-----</v>
      </c>
      <c r="FU287" s="13">
        <f>IF(FO287="-----","-----",(S287-T287)/T287)</f>
        <v>6.82433386800603E-3</v>
      </c>
      <c r="FV287" s="13" t="str">
        <f>IF(FP287="-----","-----",(T287-U287)/U287)</f>
        <v>-----</v>
      </c>
      <c r="FW287" s="13" t="str">
        <f>IF(FQ287="-----","-----",(U287-V287)/V287)</f>
        <v>-----</v>
      </c>
      <c r="FX287" s="7" t="str">
        <f t="shared" si="462"/>
        <v>-----</v>
      </c>
      <c r="FY287" s="7" t="str">
        <f t="shared" si="463"/>
        <v>-----</v>
      </c>
      <c r="FZ287" s="7" t="str">
        <f t="shared" si="464"/>
        <v>-----</v>
      </c>
      <c r="GA287" s="7" t="str">
        <f t="shared" si="465"/>
        <v>Support</v>
      </c>
      <c r="GB287" s="7" t="str">
        <f t="shared" si="466"/>
        <v>-----</v>
      </c>
      <c r="GC287" s="7" t="str">
        <f t="shared" si="467"/>
        <v>-----</v>
      </c>
      <c r="GD287" s="7" t="str">
        <f>IF(AND(BG287&gt;AA287,BG286&gt;AA286,BG285&gt;AA285,BG284&gt;AA284,BG283&gt;AA283,BG282&gt;AA282,BG281&gt;AA281,BG280&gt;AA280,BG279&gt;AA279,BG278&gt;AA278,BG277&gt;AA277,BG276&gt;AA276),"Bullish",IF(AND(BG287&lt;AA287,BG286&lt;AA286,BG285&lt;AA285,BG284&lt;AA284,BG283&lt;AA283,BG282&lt;AA282,BG281&lt;AA281,BG280&lt;AA280,BG279&lt;AA279,BG278&lt;AA278,BG277&lt;AA277,BG276&lt;AA276),"Bearish","-----"))</f>
        <v>Bearish</v>
      </c>
      <c r="GE287">
        <f>(Z287-BG287)/BG287</f>
        <v>-4.4256595488918721E-4</v>
      </c>
      <c r="GI287" s="7" t="str">
        <f>IF(Y287&gt;Z287,"Bullish","Bearish")</f>
        <v>Bearish</v>
      </c>
      <c r="GJ287" s="19" t="str">
        <f>IF(AND(D287&gt;Y287,D286&lt;Y286),"TEMA crossover","-----")</f>
        <v>-----</v>
      </c>
      <c r="GK287" s="19" t="str">
        <f>IF(AND(D287&lt;Y287,D286&gt;Y286),"TEMA crossunder","-----")</f>
        <v>-----</v>
      </c>
      <c r="GL287" s="20" t="str">
        <f>IF(GD287="Bearish","YES","-----")</f>
        <v>YES</v>
      </c>
      <c r="GM287" s="20" t="str">
        <f>IF(GH287="Reverse to Bearish","YES","-----")</f>
        <v>-----</v>
      </c>
      <c r="GN287" s="20" t="str">
        <f>IF(AND(GI287="Bullish",GI286="Bullish",GI285="Bullish",GI284="Bullish"),"YES","-----")</f>
        <v>-----</v>
      </c>
      <c r="GO287" s="20" t="str">
        <f>IF(OR(GK287="TEMA crossunder",GK286="TEMA crossunder",GK285="TEMA crossunder",GK284="TEMA crossunder"),"YES","-----")</f>
        <v>YES</v>
      </c>
      <c r="GP287" s="20" t="str">
        <f>IF(GD287="Bullish","YES","-----")</f>
        <v>-----</v>
      </c>
      <c r="GQ287" s="20" t="str">
        <f>IF(GH287="Reverse to Bullish","YES","-----")</f>
        <v>-----</v>
      </c>
      <c r="GR287" s="20" t="str">
        <f>IF(AND(GI287="Bearish",GI286="Bearish",GI285="Bearish",GI284="Bearish"),"YES","-----")</f>
        <v>YES</v>
      </c>
      <c r="GS287" s="20" t="str">
        <f>IF(OR(GJ287="TEMA crossover",GJ286="TEMA crossover",GJ285="TEMA crossover",GJ284="TEMA crossover"),"YES","-----")</f>
        <v>YES</v>
      </c>
      <c r="GT287" s="20" t="str">
        <f t="shared" si="485"/>
        <v>-----</v>
      </c>
      <c r="GU287" s="20" t="str">
        <f t="shared" si="486"/>
        <v>-----</v>
      </c>
      <c r="GV287" s="20" t="str">
        <f t="shared" si="487"/>
        <v>-----</v>
      </c>
      <c r="GW287" s="20" t="str">
        <f t="shared" si="488"/>
        <v>-----</v>
      </c>
      <c r="GX287" s="20" t="str">
        <f t="shared" si="489"/>
        <v>-----</v>
      </c>
      <c r="GY287" s="20" t="str">
        <f t="shared" si="490"/>
        <v>-----</v>
      </c>
      <c r="GZ287" s="7" t="str">
        <f>IF(G287&gt;BH287,"YES","-----")</f>
        <v>-----</v>
      </c>
      <c r="HA287" s="7" t="str">
        <f>IF(F287&lt;BI287,"YES","-----")</f>
        <v>-----</v>
      </c>
      <c r="HB287">
        <f>BH287-BI287</f>
        <v>5.180000000000291</v>
      </c>
      <c r="HI287">
        <f t="shared" si="468"/>
        <v>-3.3086400000001959</v>
      </c>
      <c r="HJ287">
        <f t="shared" si="469"/>
        <v>1.8713600000000952</v>
      </c>
      <c r="HK287" s="7"/>
      <c r="HL287" s="7"/>
      <c r="HM287" s="7"/>
      <c r="HN287" s="7"/>
      <c r="HO287" s="7"/>
      <c r="HP287" s="7"/>
      <c r="HQ287" s="28">
        <f t="shared" si="492"/>
        <v>-1.0919599999997445</v>
      </c>
      <c r="HR287" s="28" t="str">
        <f t="shared" si="470"/>
        <v>Bear</v>
      </c>
      <c r="HS287">
        <f t="shared" si="471"/>
        <v>1.0919599999997445</v>
      </c>
    </row>
    <row r="288" spans="1:227" x14ac:dyDescent="0.55000000000000004">
      <c r="A288">
        <f>Validation!A287</f>
        <v>1772114100</v>
      </c>
      <c r="B288" t="str">
        <f>Price!B287</f>
        <v>XAUUSD</v>
      </c>
      <c r="C288" t="str">
        <f>Price!C287</f>
        <v>M5</v>
      </c>
      <c r="D288">
        <f>Price!D287</f>
        <v>5166.3900000000003</v>
      </c>
      <c r="E288">
        <f>Price!E287</f>
        <v>5170.8</v>
      </c>
      <c r="F288">
        <f>Price!F287</f>
        <v>5171.55</v>
      </c>
      <c r="G288">
        <f>Price!G287</f>
        <v>5166.07</v>
      </c>
      <c r="H288">
        <f>Price!H287</f>
        <v>543</v>
      </c>
      <c r="I288">
        <f>Diagonals!E287</f>
        <v>5198.25</v>
      </c>
      <c r="J288">
        <f>Diagonals!F287</f>
        <v>0</v>
      </c>
      <c r="K288">
        <f>Diagonals!G287</f>
        <v>0</v>
      </c>
      <c r="L288">
        <f>Diagonals!H287</f>
        <v>5147.5200000000004</v>
      </c>
      <c r="M288">
        <f>Diagonals!I287</f>
        <v>0</v>
      </c>
      <c r="N288">
        <f>Diagonals!J287</f>
        <v>0</v>
      </c>
      <c r="O288">
        <f>Diagonals!K287</f>
        <v>0</v>
      </c>
      <c r="P288">
        <f>Diagonals!L287</f>
        <v>0</v>
      </c>
      <c r="Q288">
        <f>Trendlines!E287</f>
        <v>5199.3599999999997</v>
      </c>
      <c r="R288">
        <f>Trendlines!F287</f>
        <v>5194.46</v>
      </c>
      <c r="S288">
        <f>Trendlines!G287</f>
        <v>5203.5200000000004</v>
      </c>
      <c r="T288">
        <f>Trendlines!H287</f>
        <v>5168.34</v>
      </c>
      <c r="U288">
        <f>Trendlines!I287</f>
        <v>5177.33</v>
      </c>
      <c r="V288">
        <f>Trendlines!J287</f>
        <v>5162.18</v>
      </c>
      <c r="W288">
        <f>Trendlines!K287</f>
        <v>0</v>
      </c>
      <c r="X288">
        <f>Trendlines!L287</f>
        <v>0</v>
      </c>
      <c r="Y288">
        <f>Tema_Hrma_Smma!E287</f>
        <v>5167.32</v>
      </c>
      <c r="Z288">
        <f>Tema_Hrma_Smma!F287</f>
        <v>5171.0200000000004</v>
      </c>
      <c r="AA288">
        <f>Tema_Hrma_Smma!G287</f>
        <v>5177.55</v>
      </c>
      <c r="AB288">
        <f>ZScore!H287</f>
        <v>-1</v>
      </c>
      <c r="AC288">
        <f>ZScore!I287</f>
        <v>0.54696999999999996</v>
      </c>
      <c r="AD288">
        <f>ZScore!J287</f>
        <v>3</v>
      </c>
      <c r="AE288">
        <f>HA!E287</f>
        <v>5169.45</v>
      </c>
      <c r="AF288">
        <f>HA!F287</f>
        <v>5171.55</v>
      </c>
      <c r="AG288">
        <f>HA!G287</f>
        <v>5166.07</v>
      </c>
      <c r="AH288">
        <f>HA!H287</f>
        <v>5168.7</v>
      </c>
      <c r="AI288">
        <f>HA!I287</f>
        <v>-1</v>
      </c>
      <c r="AJ288">
        <f>HA!J287</f>
        <v>0.75</v>
      </c>
      <c r="AK288">
        <f>HA!K287</f>
        <v>-0.79971000000000003</v>
      </c>
      <c r="AL288">
        <f>HA!L287</f>
        <v>-1</v>
      </c>
      <c r="AM288">
        <f>KC!E287</f>
        <v>5197.5479800000003</v>
      </c>
      <c r="AN288">
        <f>KC!F287</f>
        <v>5192.2405099999996</v>
      </c>
      <c r="AO288">
        <f>KC!G287</f>
        <v>5186.9330399999999</v>
      </c>
      <c r="AP288">
        <f>KC!H287</f>
        <v>5181.6255700000002</v>
      </c>
      <c r="AQ288">
        <f>KC!I287</f>
        <v>5176.3181000000004</v>
      </c>
      <c r="AR288">
        <f>KC!J287</f>
        <v>5169.8592099999996</v>
      </c>
      <c r="AS288">
        <f>KC!K287</f>
        <v>5164.5517399999999</v>
      </c>
      <c r="AT288">
        <f>KC!L287</f>
        <v>5159.2442700000001</v>
      </c>
      <c r="AU288">
        <f>KC!M287</f>
        <v>5153.9368100000002</v>
      </c>
      <c r="AV288">
        <f>KC!N287</f>
        <v>5148.6293400000004</v>
      </c>
      <c r="AW288">
        <f>SR_Levels!E287</f>
        <v>5161.8900000000003</v>
      </c>
      <c r="AX288">
        <f>SR_Levels!F287</f>
        <v>5135.8500000000004</v>
      </c>
      <c r="AY288">
        <f>SR_Levels!G287</f>
        <v>0</v>
      </c>
      <c r="AZ288">
        <f>SR_Levels!H287</f>
        <v>0</v>
      </c>
      <c r="BA288">
        <f>SR_Levels!I287</f>
        <v>5178.6000000000004</v>
      </c>
      <c r="BB288">
        <f>SR_Levels!J287</f>
        <v>5193.3500000000004</v>
      </c>
      <c r="BC288">
        <f>SR_Levels!K287</f>
        <v>5205.3100000000004</v>
      </c>
      <c r="BD288">
        <f>SR_Levels!L287</f>
        <v>0</v>
      </c>
      <c r="BE288">
        <f>ZigZag!E287</f>
        <v>0</v>
      </c>
      <c r="BF288">
        <f>ZigZag!F287</f>
        <v>0</v>
      </c>
      <c r="BG288">
        <f>ZigZag!G287</f>
        <v>5173.91</v>
      </c>
      <c r="BH288">
        <f>Dual_Tema!E287</f>
        <v>5170.1000000000004</v>
      </c>
      <c r="BI288">
        <f>Dual_Tema!F287</f>
        <v>5165.0200000000004</v>
      </c>
      <c r="BJ288">
        <f>Pinbar!E287</f>
        <v>0</v>
      </c>
      <c r="BK288">
        <f>SSA!E287</f>
        <v>5167.2455200000004</v>
      </c>
      <c r="BL288">
        <f>SSA!F287</f>
        <v>5168.4480599999997</v>
      </c>
      <c r="BN288" t="str">
        <f t="shared" si="491"/>
        <v>Red Candle</v>
      </c>
      <c r="BO288" s="34">
        <f t="shared" si="493"/>
        <v>-1.6174663172784376E-3</v>
      </c>
      <c r="BP288" s="34">
        <f t="shared" si="495"/>
        <v>-3.3681530136867588E-3</v>
      </c>
      <c r="BQ288" s="34">
        <f t="shared" si="503"/>
        <v>-2.3462211356868323E-3</v>
      </c>
      <c r="BR288" s="34">
        <f t="shared" si="505"/>
        <v>3.2528447870272537E-4</v>
      </c>
      <c r="BS288" s="35">
        <f t="shared" si="494"/>
        <v>-2.6975957970187814E-4</v>
      </c>
      <c r="BT288" s="35">
        <f t="shared" si="496"/>
        <v>-2.8111364764615843E-4</v>
      </c>
      <c r="BU288" s="35">
        <f t="shared" si="504"/>
        <v>-1.3049025347333654E-4</v>
      </c>
      <c r="BV288" s="35">
        <f t="shared" si="506"/>
        <v>1.3551407868517273E-5</v>
      </c>
      <c r="BW288" s="27">
        <v>96</v>
      </c>
      <c r="BX288">
        <f>F288-G288</f>
        <v>5.4800000000004729</v>
      </c>
      <c r="BY288">
        <f>ABS(F288-D287)</f>
        <v>0.75</v>
      </c>
      <c r="BZ288">
        <f>ABS(G288-D287)</f>
        <v>4.7300000000004729</v>
      </c>
      <c r="CA288">
        <f t="shared" si="472"/>
        <v>5.4800000000004729</v>
      </c>
      <c r="CB288">
        <f t="shared" si="497"/>
        <v>6.5178571428570127</v>
      </c>
      <c r="CC288">
        <f t="shared" si="500"/>
        <v>6.0475016564296693</v>
      </c>
      <c r="CD288">
        <f t="shared" si="498"/>
        <v>0.47035548642734337</v>
      </c>
      <c r="CE288">
        <f t="shared" si="501"/>
        <v>1</v>
      </c>
      <c r="CF288">
        <f t="shared" si="502"/>
        <v>18</v>
      </c>
      <c r="CG288" s="7" t="str">
        <f t="shared" si="499"/>
        <v>High Volatility Period</v>
      </c>
      <c r="CH288" s="21"/>
      <c r="CI288" s="21"/>
      <c r="CJ288" s="21"/>
      <c r="CK288" s="21"/>
      <c r="CL288" s="21"/>
      <c r="CM288" s="21"/>
      <c r="CZ288" s="7" t="str">
        <f>IF(AND(D288&gt;BH288,D288&gt;E288),"Bullish Trigger","-----")</f>
        <v>-----</v>
      </c>
      <c r="DA288" s="7" t="str">
        <f>IF(AND(D288&lt;BI288,D288&lt;E288),"Bearish Trigger","-----")</f>
        <v>-----</v>
      </c>
      <c r="DB288" s="13" t="str">
        <f>IF(AND(W288=BE288,W288&gt;0,BE288&gt;0),"Important High","------")</f>
        <v>------</v>
      </c>
      <c r="DC288" s="13" t="str">
        <f>IF(AND(X288=BF288,X288&gt;0,BF288&gt;0),"Important Low","------")</f>
        <v>------</v>
      </c>
      <c r="DD288" s="7" t="str">
        <f>IF(AND(DB288="Important High",DC288="-----",BJ288=1),"Imp High Rej","-----")</f>
        <v>-----</v>
      </c>
      <c r="DE288" s="7" t="str">
        <f>IF(AND(DB288="-----",DC288="Important Low",BJ288=1),"Imp Low Rej","-----")</f>
        <v>-----</v>
      </c>
      <c r="DF288" s="7" t="str">
        <f>IF(Y288&gt;AM288,"Overbought",IF(Y288&gt;AO288,"Bullish Momentum",IF(Y288&gt;AQ288,"Flat Momentum","-----")))</f>
        <v>-----</v>
      </c>
      <c r="DG288" s="7" t="str">
        <f>IF(Y288&lt;AV288,"Oversold",IF(Y288&lt;AT288,"Bearish Momentum",IF(Y288&lt;AR288,"Flat Momentum","-----")))</f>
        <v>Flat Momentum</v>
      </c>
      <c r="DH288" s="7" t="str">
        <f>IF(AND(DF288="Overbought",AD288=2),"Culminated Thrust","-----")</f>
        <v>-----</v>
      </c>
      <c r="DI288" s="7" t="str">
        <f>IF(AND(DG288="Oversold",AD288=5),"Culminated Thrust","-----")</f>
        <v>-----</v>
      </c>
      <c r="DJ288" s="14">
        <f>(Q288-$D288)/$D288</f>
        <v>6.3816320486837705E-3</v>
      </c>
      <c r="DK288" s="14">
        <f>(R288-$D288)/$D288</f>
        <v>5.4331941645906923E-3</v>
      </c>
      <c r="DL288" s="14">
        <f>(S288-$D288)/$D288</f>
        <v>7.1868364564038152E-3</v>
      </c>
      <c r="DM288" s="14">
        <f>(T288-$D288)/$D288</f>
        <v>3.7743956611866662E-4</v>
      </c>
      <c r="DN288" s="14">
        <f>(U288-$D288)/$D288</f>
        <v>2.1175327453017674E-3</v>
      </c>
      <c r="DO288" s="14">
        <f>(V288-$D288)/$D288</f>
        <v>-8.1488234531269148E-4</v>
      </c>
      <c r="DP288" s="14">
        <f t="shared" si="440"/>
        <v>7.1868364564038152E-3</v>
      </c>
      <c r="DQ288" s="14">
        <f t="shared" si="441"/>
        <v>6.3816320486837705E-3</v>
      </c>
      <c r="DR288" s="14">
        <f t="shared" si="442"/>
        <v>5.4331941645906923E-3</v>
      </c>
      <c r="DS288" s="14">
        <f t="shared" si="443"/>
        <v>2.1175327453017674E-3</v>
      </c>
      <c r="DT288" s="14">
        <f t="shared" si="444"/>
        <v>3.7743956611866662E-4</v>
      </c>
      <c r="DU288" s="14">
        <f t="shared" si="445"/>
        <v>-8.1488234531269148E-4</v>
      </c>
      <c r="DV288" t="str">
        <f>IF($D288&gt;Q288,"SUP","RES")</f>
        <v>RES</v>
      </c>
      <c r="DW288" t="str">
        <f>IF($D288&gt;R288,"SUP","RES")</f>
        <v>RES</v>
      </c>
      <c r="DX288" t="str">
        <f>IF($D288&gt;S288,"SUP","RES")</f>
        <v>RES</v>
      </c>
      <c r="DY288" t="str">
        <f>IF($D288&gt;T288,"SUP","RES")</f>
        <v>RES</v>
      </c>
      <c r="DZ288" t="str">
        <f>IF($D288&gt;U288,"SUP","RES")</f>
        <v>RES</v>
      </c>
      <c r="EA288" t="str">
        <f>IF($D288&gt;V288,"SUP","RES")</f>
        <v>SUP</v>
      </c>
      <c r="EB288" s="7">
        <f t="shared" si="446"/>
        <v>5</v>
      </c>
      <c r="EC288" s="7">
        <f t="shared" si="447"/>
        <v>1</v>
      </c>
      <c r="ED288" s="13" t="str">
        <f t="shared" si="448"/>
        <v>-----</v>
      </c>
      <c r="EE288" s="13" t="str">
        <f t="shared" si="449"/>
        <v>-----</v>
      </c>
      <c r="EF288" s="7">
        <f>IF(OR(ED288="All Sup",EE288="All Res"),"na",((D288-MIN(Q288:V288))/(MAX(Q288:V288)-MIN(Q288:V288))))</f>
        <v>0.1018384131591684</v>
      </c>
      <c r="EG288">
        <v>1.4999999999999999E-4</v>
      </c>
      <c r="EH288">
        <f>Q288*(1+$EG288)</f>
        <v>5200.1399040000006</v>
      </c>
      <c r="EI288">
        <f>Q288*(1-$EG288)</f>
        <v>5198.5800959999997</v>
      </c>
      <c r="EJ288">
        <f>R288*(1+$EG288)</f>
        <v>5195.2391690000004</v>
      </c>
      <c r="EK288">
        <f>R288*(1-$EG288)</f>
        <v>5193.6808309999997</v>
      </c>
      <c r="EL288">
        <f>S288*(1+$EG288)</f>
        <v>5204.3005280000007</v>
      </c>
      <c r="EM288">
        <f>S288*(1-$EG288)</f>
        <v>5202.7394720000002</v>
      </c>
      <c r="EN288">
        <f>T288*(1+$EG288)</f>
        <v>5169.1152510000011</v>
      </c>
      <c r="EO288">
        <f>T288*(1-$EG288)</f>
        <v>5167.5647490000001</v>
      </c>
      <c r="EP288">
        <f>U288*(1+$EG288)</f>
        <v>5178.1065995000008</v>
      </c>
      <c r="EQ288">
        <f>U288*(1-$EG288)</f>
        <v>5176.5534005</v>
      </c>
      <c r="ER288">
        <f>V288*(1+$EG288)</f>
        <v>5162.9543270000004</v>
      </c>
      <c r="ES288">
        <f>V288*(1-$EG288)</f>
        <v>5161.4056730000002</v>
      </c>
      <c r="ET288" s="7" t="str">
        <f t="shared" si="450"/>
        <v>-----</v>
      </c>
      <c r="EU288" s="7" t="str">
        <f t="shared" si="451"/>
        <v>-----</v>
      </c>
      <c r="EV288" s="7" t="str">
        <f t="shared" si="452"/>
        <v>-----</v>
      </c>
      <c r="EW288" s="7" t="str">
        <f t="shared" si="453"/>
        <v>TOUCH</v>
      </c>
      <c r="EX288" s="7" t="str">
        <f t="shared" si="454"/>
        <v>-----</v>
      </c>
      <c r="EY288" s="7" t="str">
        <f t="shared" si="455"/>
        <v>-----</v>
      </c>
      <c r="EZ288">
        <f t="shared" si="473"/>
        <v>93</v>
      </c>
      <c r="FA288">
        <f t="shared" si="474"/>
        <v>86</v>
      </c>
      <c r="FB288">
        <f t="shared" si="475"/>
        <v>286</v>
      </c>
      <c r="FC288">
        <f t="shared" si="476"/>
        <v>0</v>
      </c>
      <c r="FD288">
        <f t="shared" si="477"/>
        <v>6</v>
      </c>
      <c r="FE288">
        <f t="shared" si="478"/>
        <v>286</v>
      </c>
      <c r="FF288">
        <f t="shared" si="479"/>
        <v>7</v>
      </c>
      <c r="FG288">
        <f t="shared" si="480"/>
        <v>11</v>
      </c>
      <c r="FH288">
        <f t="shared" si="481"/>
        <v>0</v>
      </c>
      <c r="FI288">
        <f t="shared" si="482"/>
        <v>4</v>
      </c>
      <c r="FJ288">
        <f t="shared" si="483"/>
        <v>2</v>
      </c>
      <c r="FK288">
        <f t="shared" si="484"/>
        <v>0</v>
      </c>
      <c r="FL288" s="7" t="str">
        <f t="shared" si="456"/>
        <v>-----</v>
      </c>
      <c r="FM288" s="7" t="str">
        <f t="shared" si="457"/>
        <v>-----</v>
      </c>
      <c r="FN288" s="7" t="str">
        <f t="shared" si="458"/>
        <v>-----</v>
      </c>
      <c r="FO288" s="7">
        <f t="shared" si="459"/>
        <v>4</v>
      </c>
      <c r="FP288" s="7" t="str">
        <f t="shared" si="460"/>
        <v>-----</v>
      </c>
      <c r="FQ288" s="7" t="str">
        <f t="shared" si="461"/>
        <v>-----</v>
      </c>
      <c r="FR288" s="13" t="str">
        <f>IF(FL288="-----","-----",(D288-Q288)/Q288)</f>
        <v>-----</v>
      </c>
      <c r="FS288" s="13" t="str">
        <f>IF(FM288="-----","-----",(Q288-R288)/R288)</f>
        <v>-----</v>
      </c>
      <c r="FT288" s="13" t="str">
        <f>IF(FN288="-----","-----",(R288-S288)/S288)</f>
        <v>-----</v>
      </c>
      <c r="FU288" s="13">
        <f>IF(FO288="-----","-----",(S288-T288)/T288)</f>
        <v>6.8068277241822885E-3</v>
      </c>
      <c r="FV288" s="13" t="str">
        <f>IF(FP288="-----","-----",(T288-U288)/U288)</f>
        <v>-----</v>
      </c>
      <c r="FW288" s="13" t="str">
        <f>IF(FQ288="-----","-----",(U288-V288)/V288)</f>
        <v>-----</v>
      </c>
      <c r="FX288" s="7" t="str">
        <f t="shared" si="462"/>
        <v>-----</v>
      </c>
      <c r="FY288" s="7" t="str">
        <f t="shared" si="463"/>
        <v>-----</v>
      </c>
      <c r="FZ288" s="7" t="str">
        <f t="shared" si="464"/>
        <v>-----</v>
      </c>
      <c r="GA288" s="7" t="str">
        <f t="shared" si="465"/>
        <v>Support</v>
      </c>
      <c r="GB288" s="7" t="str">
        <f t="shared" si="466"/>
        <v>-----</v>
      </c>
      <c r="GC288" s="7" t="str">
        <f t="shared" si="467"/>
        <v>-----</v>
      </c>
      <c r="GD288" s="7" t="str">
        <f>IF(AND(BG288&gt;AA288,BG287&gt;AA287,BG286&gt;AA286,BG285&gt;AA285,BG284&gt;AA284,BG283&gt;AA283,BG282&gt;AA282,BG281&gt;AA281,BG280&gt;AA280,BG279&gt;AA279,BG278&gt;AA278,BG277&gt;AA277),"Bullish",IF(AND(BG288&lt;AA288,BG287&lt;AA287,BG286&lt;AA286,BG285&lt;AA285,BG284&lt;AA284,BG283&lt;AA283,BG282&lt;AA282,BG281&lt;AA281,BG280&lt;AA280,BG279&lt;AA279,BG278&lt;AA278,BG277&lt;AA277),"Bearish","-----"))</f>
        <v>Bearish</v>
      </c>
      <c r="GE288">
        <f>(Z288-BG288)/BG288</f>
        <v>-5.5857175714293798E-4</v>
      </c>
      <c r="GI288" s="7" t="str">
        <f>IF(Y288&gt;Z288,"Bullish","Bearish")</f>
        <v>Bearish</v>
      </c>
      <c r="GJ288" s="19" t="str">
        <f>IF(AND(D288&gt;Y288,D287&lt;Y287),"TEMA crossover","-----")</f>
        <v>-----</v>
      </c>
      <c r="GK288" s="19" t="str">
        <f>IF(AND(D288&lt;Y288,D287&gt;Y287),"TEMA crossunder","-----")</f>
        <v>TEMA crossunder</v>
      </c>
      <c r="GL288" s="20" t="str">
        <f>IF(GD288="Bearish","YES","-----")</f>
        <v>YES</v>
      </c>
      <c r="GM288" s="20" t="str">
        <f>IF(GH288="Reverse to Bearish","YES","-----")</f>
        <v>-----</v>
      </c>
      <c r="GN288" s="20" t="str">
        <f>IF(AND(GI288="Bullish",GI287="Bullish",GI286="Bullish",GI285="Bullish"),"YES","-----")</f>
        <v>-----</v>
      </c>
      <c r="GO288" s="20" t="str">
        <f>IF(OR(GK288="TEMA crossunder",GK287="TEMA crossunder",GK286="TEMA crossunder",GK285="TEMA crossunder"),"YES","-----")</f>
        <v>YES</v>
      </c>
      <c r="GP288" s="20" t="str">
        <f>IF(GD288="Bullish","YES","-----")</f>
        <v>-----</v>
      </c>
      <c r="GQ288" s="20" t="str">
        <f>IF(GH288="Reverse to Bullish","YES","-----")</f>
        <v>-----</v>
      </c>
      <c r="GR288" s="20" t="str">
        <f>IF(AND(GI288="Bearish",GI287="Bearish",GI286="Bearish",GI285="Bearish"),"YES","-----")</f>
        <v>YES</v>
      </c>
      <c r="GS288" s="20" t="str">
        <f>IF(OR(GJ288="TEMA crossover",GJ287="TEMA crossover",GJ286="TEMA crossover",GJ285="TEMA crossover"),"YES","-----")</f>
        <v>YES</v>
      </c>
      <c r="GT288" s="20" t="str">
        <f t="shared" si="485"/>
        <v>-----</v>
      </c>
      <c r="GU288" s="20" t="str">
        <f t="shared" si="486"/>
        <v>-----</v>
      </c>
      <c r="GV288" s="20" t="str">
        <f t="shared" si="487"/>
        <v>-----</v>
      </c>
      <c r="GW288" s="20" t="str">
        <f t="shared" si="488"/>
        <v>-----</v>
      </c>
      <c r="GX288" s="20" t="str">
        <f t="shared" si="489"/>
        <v>-----</v>
      </c>
      <c r="GY288" s="20" t="str">
        <f t="shared" si="490"/>
        <v>-----</v>
      </c>
      <c r="GZ288" s="7" t="str">
        <f>IF(G288&gt;BH288,"YES","-----")</f>
        <v>-----</v>
      </c>
      <c r="HA288" s="7" t="str">
        <f>IF(F288&lt;BI288,"YES","-----")</f>
        <v>-----</v>
      </c>
      <c r="HB288">
        <f>BH288-BI288</f>
        <v>5.0799999999999272</v>
      </c>
      <c r="HI288">
        <f t="shared" si="468"/>
        <v>-2.2255199999999604</v>
      </c>
      <c r="HJ288">
        <f t="shared" si="469"/>
        <v>2.8544799999999668</v>
      </c>
      <c r="HK288" s="7"/>
      <c r="HL288" s="7"/>
      <c r="HM288" s="7"/>
      <c r="HN288" s="7"/>
      <c r="HO288" s="7"/>
      <c r="HP288" s="7"/>
      <c r="HQ288" s="28">
        <f t="shared" si="492"/>
        <v>-1.2025399999993169</v>
      </c>
      <c r="HR288" s="28" t="str">
        <f t="shared" si="470"/>
        <v>Bear</v>
      </c>
      <c r="HS288">
        <f t="shared" si="471"/>
        <v>1.2025399999993169</v>
      </c>
    </row>
    <row r="289" spans="1:227" x14ac:dyDescent="0.55000000000000004">
      <c r="A289">
        <f>Validation!A288</f>
        <v>1772114400</v>
      </c>
      <c r="B289" t="str">
        <f>Price!B288</f>
        <v>XAUUSD</v>
      </c>
      <c r="C289" t="str">
        <f>Price!C288</f>
        <v>M5</v>
      </c>
      <c r="D289">
        <f>Price!D288</f>
        <v>5166.0600000000004</v>
      </c>
      <c r="E289">
        <f>Price!E288</f>
        <v>5166.29</v>
      </c>
      <c r="F289">
        <f>Price!F288</f>
        <v>5170.1099999999997</v>
      </c>
      <c r="G289">
        <f>Price!G288</f>
        <v>5162.8599999999997</v>
      </c>
      <c r="H289">
        <f>Price!H288</f>
        <v>761</v>
      </c>
      <c r="I289">
        <f>Diagonals!E288</f>
        <v>5198.42</v>
      </c>
      <c r="J289">
        <f>Diagonals!F288</f>
        <v>0</v>
      </c>
      <c r="K289">
        <f>Diagonals!G288</f>
        <v>0</v>
      </c>
      <c r="L289">
        <f>Diagonals!H288</f>
        <v>5147.1899999999996</v>
      </c>
      <c r="M289">
        <f>Diagonals!I288</f>
        <v>0</v>
      </c>
      <c r="N289">
        <f>Diagonals!J288</f>
        <v>0</v>
      </c>
      <c r="O289">
        <f>Diagonals!K288</f>
        <v>0</v>
      </c>
      <c r="P289">
        <f>Diagonals!L288</f>
        <v>0</v>
      </c>
      <c r="Q289">
        <f>Trendlines!E288</f>
        <v>5199.3599999999997</v>
      </c>
      <c r="R289">
        <f>Trendlines!F288</f>
        <v>5194.4399999999996</v>
      </c>
      <c r="S289">
        <f>Trendlines!G288</f>
        <v>5203.5</v>
      </c>
      <c r="T289">
        <f>Trendlines!H288</f>
        <v>5168.42</v>
      </c>
      <c r="U289">
        <f>Trendlines!I288</f>
        <v>5177.3500000000004</v>
      </c>
      <c r="V289">
        <f>Trendlines!J288</f>
        <v>5162.21</v>
      </c>
      <c r="W289">
        <f>Trendlines!K288</f>
        <v>0</v>
      </c>
      <c r="X289">
        <f>Trendlines!L288</f>
        <v>0</v>
      </c>
      <c r="Y289">
        <f>Tema_Hrma_Smma!E288</f>
        <v>5166.16</v>
      </c>
      <c r="Z289">
        <f>Tema_Hrma_Smma!F288</f>
        <v>5169.8999999999996</v>
      </c>
      <c r="AA289">
        <f>Tema_Hrma_Smma!G288</f>
        <v>5177.26</v>
      </c>
      <c r="AB289">
        <f>ZScore!H288</f>
        <v>-1</v>
      </c>
      <c r="AC289">
        <f>ZScore!I288</f>
        <v>0.97572000000000003</v>
      </c>
      <c r="AD289">
        <f>ZScore!J288</f>
        <v>3</v>
      </c>
      <c r="AE289">
        <f>HA!E288</f>
        <v>5169.08</v>
      </c>
      <c r="AF289">
        <f>HA!F288</f>
        <v>5170.1099999999997</v>
      </c>
      <c r="AG289">
        <f>HA!G288</f>
        <v>5162.8599999999997</v>
      </c>
      <c r="AH289">
        <f>HA!H288</f>
        <v>5166.33</v>
      </c>
      <c r="AI289">
        <f>HA!I288</f>
        <v>-1</v>
      </c>
      <c r="AJ289">
        <f>HA!J288</f>
        <v>2.75</v>
      </c>
      <c r="AK289">
        <f>HA!K288</f>
        <v>-1.2189999999999999E-2</v>
      </c>
      <c r="AL289">
        <f>HA!L288</f>
        <v>-2</v>
      </c>
      <c r="AM289">
        <f>KC!E288</f>
        <v>5197.0607499999996</v>
      </c>
      <c r="AN289">
        <f>KC!F288</f>
        <v>5191.7525999999998</v>
      </c>
      <c r="AO289">
        <f>KC!G288</f>
        <v>5186.44445</v>
      </c>
      <c r="AP289">
        <f>KC!H288</f>
        <v>5181.1363000000001</v>
      </c>
      <c r="AQ289">
        <f>KC!I288</f>
        <v>5175.82816</v>
      </c>
      <c r="AR289">
        <f>KC!J288</f>
        <v>5169.3612599999997</v>
      </c>
      <c r="AS289">
        <f>KC!K288</f>
        <v>5164.0531099999998</v>
      </c>
      <c r="AT289">
        <f>KC!L288</f>
        <v>5158.74496</v>
      </c>
      <c r="AU289">
        <f>KC!M288</f>
        <v>5153.4368100000002</v>
      </c>
      <c r="AV289">
        <f>KC!N288</f>
        <v>5148.1286700000001</v>
      </c>
      <c r="AW289">
        <f>SR_Levels!E288</f>
        <v>5161.8900000000003</v>
      </c>
      <c r="AX289">
        <f>SR_Levels!F288</f>
        <v>5135.8500000000004</v>
      </c>
      <c r="AY289">
        <f>SR_Levels!G288</f>
        <v>0</v>
      </c>
      <c r="AZ289">
        <f>SR_Levels!H288</f>
        <v>0</v>
      </c>
      <c r="BA289">
        <f>SR_Levels!I288</f>
        <v>5178.6000000000004</v>
      </c>
      <c r="BB289">
        <f>SR_Levels!J288</f>
        <v>5193.3500000000004</v>
      </c>
      <c r="BC289">
        <f>SR_Levels!K288</f>
        <v>5205.3100000000004</v>
      </c>
      <c r="BD289">
        <f>SR_Levels!L288</f>
        <v>0</v>
      </c>
      <c r="BE289">
        <f>ZigZag!E288</f>
        <v>0</v>
      </c>
      <c r="BF289">
        <f>ZigZag!F288</f>
        <v>0</v>
      </c>
      <c r="BG289">
        <f>ZigZag!G288</f>
        <v>5173.37</v>
      </c>
      <c r="BH289">
        <f>Dual_Tema!E288</f>
        <v>5169.34</v>
      </c>
      <c r="BI289">
        <f>Dual_Tema!F288</f>
        <v>5163.42</v>
      </c>
      <c r="BJ289">
        <f>Pinbar!E288</f>
        <v>0</v>
      </c>
      <c r="BK289">
        <f>SSA!E288</f>
        <v>5166.1132600000001</v>
      </c>
      <c r="BL289">
        <f>SSA!F288</f>
        <v>5167.2806600000004</v>
      </c>
      <c r="BN289" t="str">
        <f t="shared" si="491"/>
        <v>Red Candle</v>
      </c>
      <c r="BO289" s="34">
        <f t="shared" si="493"/>
        <v>-1.6040631111865489E-3</v>
      </c>
      <c r="BP289" s="34">
        <f t="shared" si="495"/>
        <v>-1.8741209020510796E-3</v>
      </c>
      <c r="BQ289" s="34">
        <f t="shared" si="503"/>
        <v>-3.2876078022804345E-3</v>
      </c>
      <c r="BR289" s="34">
        <f t="shared" si="505"/>
        <v>7.5498434859433416E-5</v>
      </c>
      <c r="BS289" s="35">
        <f t="shared" si="494"/>
        <v>-2.6752270905627817E-4</v>
      </c>
      <c r="BT289" s="35">
        <f t="shared" si="496"/>
        <v>-1.5631105414515289E-4</v>
      </c>
      <c r="BU289" s="35">
        <f t="shared" si="504"/>
        <v>-1.8292903636796254E-4</v>
      </c>
      <c r="BV289" s="35">
        <f t="shared" si="506"/>
        <v>3.1456543223562505E-6</v>
      </c>
      <c r="BW289" s="27">
        <v>96</v>
      </c>
      <c r="BX289">
        <f>F289-G289</f>
        <v>7.25</v>
      </c>
      <c r="BY289">
        <f>ABS(F289-D288)</f>
        <v>3.7199999999993452</v>
      </c>
      <c r="BZ289">
        <f>ABS(G289-D288)</f>
        <v>3.5300000000006548</v>
      </c>
      <c r="CA289">
        <f t="shared" si="472"/>
        <v>7.25</v>
      </c>
      <c r="CB289">
        <f t="shared" si="497"/>
        <v>6.862857142857008</v>
      </c>
      <c r="CC289">
        <f t="shared" si="500"/>
        <v>6.1333943952561212</v>
      </c>
      <c r="CD289">
        <f t="shared" si="498"/>
        <v>0.72946274760088681</v>
      </c>
      <c r="CE289">
        <f t="shared" si="501"/>
        <v>1</v>
      </c>
      <c r="CF289">
        <f t="shared" si="502"/>
        <v>19</v>
      </c>
      <c r="CG289" s="7" t="str">
        <f t="shared" si="499"/>
        <v>High Volatility Period</v>
      </c>
      <c r="CH289" s="21"/>
      <c r="CI289" s="21"/>
      <c r="CJ289" s="21"/>
      <c r="CK289" s="21"/>
      <c r="CL289" s="21"/>
      <c r="CM289" s="21"/>
      <c r="CZ289" s="7" t="str">
        <f>IF(AND(D289&gt;BH289,D289&gt;E289),"Bullish Trigger","-----")</f>
        <v>-----</v>
      </c>
      <c r="DA289" s="7" t="str">
        <f>IF(AND(D289&lt;BI289,D289&lt;E289),"Bearish Trigger","-----")</f>
        <v>-----</v>
      </c>
      <c r="DB289" s="13" t="str">
        <f>IF(AND(W289=BE289,W289&gt;0,BE289&gt;0),"Important High","------")</f>
        <v>------</v>
      </c>
      <c r="DC289" s="13" t="str">
        <f>IF(AND(X289=BF289,X289&gt;0,BF289&gt;0),"Important Low","------")</f>
        <v>------</v>
      </c>
      <c r="DD289" s="7" t="str">
        <f>IF(AND(DB289="Important High",DC289="-----",BJ289=1),"Imp High Rej","-----")</f>
        <v>-----</v>
      </c>
      <c r="DE289" s="7" t="str">
        <f>IF(AND(DB289="-----",DC289="Important Low",BJ289=1),"Imp Low Rej","-----")</f>
        <v>-----</v>
      </c>
      <c r="DF289" s="7" t="str">
        <f>IF(Y289&gt;AM289,"Overbought",IF(Y289&gt;AO289,"Bullish Momentum",IF(Y289&gt;AQ289,"Flat Momentum","-----")))</f>
        <v>-----</v>
      </c>
      <c r="DG289" s="7" t="str">
        <f>IF(Y289&lt;AV289,"Oversold",IF(Y289&lt;AT289,"Bearish Momentum",IF(Y289&lt;AR289,"Flat Momentum","-----")))</f>
        <v>Flat Momentum</v>
      </c>
      <c r="DH289" s="7" t="str">
        <f>IF(AND(DF289="Overbought",AD289=2),"Culminated Thrust","-----")</f>
        <v>-----</v>
      </c>
      <c r="DI289" s="7" t="str">
        <f>IF(AND(DG289="Oversold",AD289=5),"Culminated Thrust","-----")</f>
        <v>-----</v>
      </c>
      <c r="DJ289" s="14">
        <f>(Q289-$D289)/$D289</f>
        <v>6.4459181658748192E-3</v>
      </c>
      <c r="DK289" s="14">
        <f>(R289-$D289)/$D289</f>
        <v>5.4935482747004872E-3</v>
      </c>
      <c r="DL289" s="14">
        <f>(S289-$D289)/$D289</f>
        <v>7.2473025864971752E-3</v>
      </c>
      <c r="DM289" s="14">
        <f>(T289-$D289)/$D289</f>
        <v>4.5682783397786174E-4</v>
      </c>
      <c r="DN289" s="14">
        <f>(U289-$D289)/$D289</f>
        <v>2.1854179006825245E-3</v>
      </c>
      <c r="DO289" s="14">
        <f>(V289-$D289)/$D289</f>
        <v>-7.4524879695558389E-4</v>
      </c>
      <c r="DP289" s="14">
        <f t="shared" si="440"/>
        <v>7.2473025864971752E-3</v>
      </c>
      <c r="DQ289" s="14">
        <f t="shared" si="441"/>
        <v>6.4459181658748192E-3</v>
      </c>
      <c r="DR289" s="14">
        <f t="shared" si="442"/>
        <v>5.4935482747004872E-3</v>
      </c>
      <c r="DS289" s="14">
        <f t="shared" si="443"/>
        <v>2.1854179006825245E-3</v>
      </c>
      <c r="DT289" s="14">
        <f t="shared" si="444"/>
        <v>4.5682783397786174E-4</v>
      </c>
      <c r="DU289" s="14">
        <f t="shared" si="445"/>
        <v>-7.4524879695558389E-4</v>
      </c>
      <c r="DV289" t="str">
        <f>IF($D289&gt;Q289,"SUP","RES")</f>
        <v>RES</v>
      </c>
      <c r="DW289" t="str">
        <f>IF($D289&gt;R289,"SUP","RES")</f>
        <v>RES</v>
      </c>
      <c r="DX289" t="str">
        <f>IF($D289&gt;S289,"SUP","RES")</f>
        <v>RES</v>
      </c>
      <c r="DY289" t="str">
        <f>IF($D289&gt;T289,"SUP","RES")</f>
        <v>RES</v>
      </c>
      <c r="DZ289" t="str">
        <f>IF($D289&gt;U289,"SUP","RES")</f>
        <v>RES</v>
      </c>
      <c r="EA289" t="str">
        <f>IF($D289&gt;V289,"SUP","RES")</f>
        <v>SUP</v>
      </c>
      <c r="EB289" s="7">
        <f t="shared" si="446"/>
        <v>5</v>
      </c>
      <c r="EC289" s="7">
        <f t="shared" si="447"/>
        <v>1</v>
      </c>
      <c r="ED289" s="13" t="str">
        <f t="shared" si="448"/>
        <v>-----</v>
      </c>
      <c r="EE289" s="13" t="str">
        <f t="shared" si="449"/>
        <v>-----</v>
      </c>
      <c r="EF289" s="7">
        <f>IF(OR(ED289="All Sup",EE289="All Res"),"na",((D289-MIN(Q289:V289))/(MAX(Q289:V289)-MIN(Q289:V289))))</f>
        <v>9.3242915960289829E-2</v>
      </c>
      <c r="EG289">
        <v>1.4999999999999999E-4</v>
      </c>
      <c r="EH289">
        <f>Q289*(1+$EG289)</f>
        <v>5200.1399040000006</v>
      </c>
      <c r="EI289">
        <f>Q289*(1-$EG289)</f>
        <v>5198.5800959999997</v>
      </c>
      <c r="EJ289">
        <f>R289*(1+$EG289)</f>
        <v>5195.2191659999999</v>
      </c>
      <c r="EK289">
        <f>R289*(1-$EG289)</f>
        <v>5193.6608339999993</v>
      </c>
      <c r="EL289">
        <f>S289*(1+$EG289)</f>
        <v>5204.2805250000001</v>
      </c>
      <c r="EM289">
        <f>S289*(1-$EG289)</f>
        <v>5202.7194749999999</v>
      </c>
      <c r="EN289">
        <f>T289*(1+$EG289)</f>
        <v>5169.1952630000005</v>
      </c>
      <c r="EO289">
        <f>T289*(1-$EG289)</f>
        <v>5167.6447370000005</v>
      </c>
      <c r="EP289">
        <f>U289*(1+$EG289)</f>
        <v>5178.1266025000004</v>
      </c>
      <c r="EQ289">
        <f>U289*(1-$EG289)</f>
        <v>5176.5733975000003</v>
      </c>
      <c r="ER289">
        <f>V289*(1+$EG289)</f>
        <v>5162.9843315000007</v>
      </c>
      <c r="ES289">
        <f>V289*(1-$EG289)</f>
        <v>5161.4356685000002</v>
      </c>
      <c r="ET289" s="7" t="str">
        <f t="shared" si="450"/>
        <v>-----</v>
      </c>
      <c r="EU289" s="7" t="str">
        <f t="shared" si="451"/>
        <v>-----</v>
      </c>
      <c r="EV289" s="7" t="str">
        <f t="shared" si="452"/>
        <v>-----</v>
      </c>
      <c r="EW289" s="7" t="str">
        <f t="shared" si="453"/>
        <v>-----</v>
      </c>
      <c r="EX289" s="7" t="str">
        <f t="shared" si="454"/>
        <v>-----</v>
      </c>
      <c r="EY289" s="7" t="str">
        <f t="shared" si="455"/>
        <v>-----</v>
      </c>
      <c r="EZ289">
        <f t="shared" si="473"/>
        <v>94</v>
      </c>
      <c r="FA289">
        <f t="shared" si="474"/>
        <v>87</v>
      </c>
      <c r="FB289">
        <f t="shared" si="475"/>
        <v>287</v>
      </c>
      <c r="FC289">
        <f t="shared" si="476"/>
        <v>1</v>
      </c>
      <c r="FD289">
        <f t="shared" si="477"/>
        <v>7</v>
      </c>
      <c r="FE289">
        <f t="shared" si="478"/>
        <v>287</v>
      </c>
      <c r="FF289">
        <f t="shared" si="479"/>
        <v>7</v>
      </c>
      <c r="FG289">
        <f t="shared" si="480"/>
        <v>11</v>
      </c>
      <c r="FH289">
        <f t="shared" si="481"/>
        <v>0</v>
      </c>
      <c r="FI289">
        <f t="shared" si="482"/>
        <v>4</v>
      </c>
      <c r="FJ289">
        <f t="shared" si="483"/>
        <v>2</v>
      </c>
      <c r="FK289">
        <f t="shared" si="484"/>
        <v>0</v>
      </c>
      <c r="FL289" s="7" t="str">
        <f t="shared" si="456"/>
        <v>-----</v>
      </c>
      <c r="FM289" s="7" t="str">
        <f t="shared" si="457"/>
        <v>-----</v>
      </c>
      <c r="FN289" s="7" t="str">
        <f t="shared" si="458"/>
        <v>-----</v>
      </c>
      <c r="FO289" s="7" t="str">
        <f t="shared" si="459"/>
        <v>-----</v>
      </c>
      <c r="FP289" s="7" t="str">
        <f t="shared" si="460"/>
        <v>-----</v>
      </c>
      <c r="FQ289" s="7" t="str">
        <f t="shared" si="461"/>
        <v>-----</v>
      </c>
      <c r="FR289" s="13" t="str">
        <f>IF(FL289="-----","-----",(D289-Q289)/Q289)</f>
        <v>-----</v>
      </c>
      <c r="FS289" s="13" t="str">
        <f>IF(FM289="-----","-----",(Q289-R289)/R289)</f>
        <v>-----</v>
      </c>
      <c r="FT289" s="13" t="str">
        <f>IF(FN289="-----","-----",(R289-S289)/S289)</f>
        <v>-----</v>
      </c>
      <c r="FU289" s="13" t="str">
        <f>IF(FO289="-----","-----",(S289-T289)/T289)</f>
        <v>-----</v>
      </c>
      <c r="FV289" s="13" t="str">
        <f>IF(FP289="-----","-----",(T289-U289)/U289)</f>
        <v>-----</v>
      </c>
      <c r="FW289" s="13" t="str">
        <f>IF(FQ289="-----","-----",(U289-V289)/V289)</f>
        <v>-----</v>
      </c>
      <c r="FX289" s="7" t="str">
        <f t="shared" si="462"/>
        <v>-----</v>
      </c>
      <c r="FY289" s="7" t="str">
        <f t="shared" si="463"/>
        <v>-----</v>
      </c>
      <c r="FZ289" s="7" t="str">
        <f t="shared" si="464"/>
        <v>-----</v>
      </c>
      <c r="GA289" s="7" t="str">
        <f t="shared" si="465"/>
        <v>-----</v>
      </c>
      <c r="GB289" s="7" t="str">
        <f t="shared" si="466"/>
        <v>-----</v>
      </c>
      <c r="GC289" s="7" t="str">
        <f t="shared" si="467"/>
        <v>-----</v>
      </c>
      <c r="GD289" s="7" t="str">
        <f>IF(AND(BG289&gt;AA289,BG288&gt;AA288,BG287&gt;AA287,BG286&gt;AA286,BG285&gt;AA285,BG284&gt;AA284,BG283&gt;AA283,BG282&gt;AA282,BG281&gt;AA281,BG280&gt;AA280,BG279&gt;AA279,BG278&gt;AA278),"Bullish",IF(AND(BG289&lt;AA289,BG288&lt;AA288,BG287&lt;AA287,BG286&lt;AA286,BG285&lt;AA285,BG284&lt;AA284,BG283&lt;AA283,BG282&lt;AA282,BG281&lt;AA281,BG280&lt;AA280,BG279&lt;AA279,BG278&lt;AA278),"Bearish","-----"))</f>
        <v>Bearish</v>
      </c>
      <c r="GE289">
        <f>(Z289-BG289)/BG289</f>
        <v>-6.7074266870536126E-4</v>
      </c>
      <c r="GI289" s="7" t="str">
        <f>IF(Y289&gt;Z289,"Bullish","Bearish")</f>
        <v>Bearish</v>
      </c>
      <c r="GJ289" s="19" t="str">
        <f>IF(AND(D289&gt;Y289,D288&lt;Y288),"TEMA crossover","-----")</f>
        <v>-----</v>
      </c>
      <c r="GK289" s="19" t="str">
        <f>IF(AND(D289&lt;Y289,D288&gt;Y288),"TEMA crossunder","-----")</f>
        <v>-----</v>
      </c>
      <c r="GL289" s="20" t="str">
        <f>IF(GD289="Bearish","YES","-----")</f>
        <v>YES</v>
      </c>
      <c r="GM289" s="20" t="str">
        <f>IF(GH289="Reverse to Bearish","YES","-----")</f>
        <v>-----</v>
      </c>
      <c r="GN289" s="20" t="str">
        <f>IF(AND(GI289="Bullish",GI288="Bullish",GI287="Bullish",GI286="Bullish"),"YES","-----")</f>
        <v>-----</v>
      </c>
      <c r="GO289" s="20" t="str">
        <f>IF(OR(GK289="TEMA crossunder",GK288="TEMA crossunder",GK287="TEMA crossunder",GK286="TEMA crossunder"),"YES","-----")</f>
        <v>YES</v>
      </c>
      <c r="GP289" s="20" t="str">
        <f>IF(GD289="Bullish","YES","-----")</f>
        <v>-----</v>
      </c>
      <c r="GQ289" s="20" t="str">
        <f>IF(GH289="Reverse to Bullish","YES","-----")</f>
        <v>-----</v>
      </c>
      <c r="GR289" s="20" t="str">
        <f>IF(AND(GI289="Bearish",GI288="Bearish",GI287="Bearish",GI286="Bearish"),"YES","-----")</f>
        <v>YES</v>
      </c>
      <c r="GS289" s="20" t="str">
        <f>IF(OR(GJ289="TEMA crossover",GJ288="TEMA crossover",GJ287="TEMA crossover",GJ286="TEMA crossover"),"YES","-----")</f>
        <v>YES</v>
      </c>
      <c r="GT289" s="20" t="str">
        <f t="shared" si="485"/>
        <v>-----</v>
      </c>
      <c r="GU289" s="20" t="str">
        <f t="shared" si="486"/>
        <v>-----</v>
      </c>
      <c r="GV289" s="20" t="str">
        <f t="shared" si="487"/>
        <v>-----</v>
      </c>
      <c r="GW289" s="20" t="str">
        <f t="shared" si="488"/>
        <v>-----</v>
      </c>
      <c r="GX289" s="20" t="str">
        <f t="shared" si="489"/>
        <v>-----</v>
      </c>
      <c r="GY289" s="20" t="str">
        <f t="shared" si="490"/>
        <v>-----</v>
      </c>
      <c r="GZ289" s="7" t="str">
        <f>IF(G289&gt;BH289,"YES","-----")</f>
        <v>-----</v>
      </c>
      <c r="HA289" s="7" t="str">
        <f>IF(F289&lt;BI289,"YES","-----")</f>
        <v>-----</v>
      </c>
      <c r="HB289">
        <f>BH289-BI289</f>
        <v>5.9200000000000728</v>
      </c>
      <c r="HI289">
        <f t="shared" si="468"/>
        <v>-2.6932600000000093</v>
      </c>
      <c r="HJ289">
        <f t="shared" si="469"/>
        <v>3.2267400000000634</v>
      </c>
      <c r="HK289" s="7"/>
      <c r="HL289" s="7"/>
      <c r="HM289" s="7"/>
      <c r="HN289" s="7"/>
      <c r="HO289" s="7"/>
      <c r="HP289" s="7"/>
      <c r="HQ289" s="28">
        <f t="shared" si="492"/>
        <v>-1.1674000000002707</v>
      </c>
      <c r="HR289" s="28" t="str">
        <f t="shared" si="470"/>
        <v>Bear</v>
      </c>
      <c r="HS289">
        <f t="shared" si="471"/>
        <v>1.1674000000002707</v>
      </c>
    </row>
    <row r="290" spans="1:227" x14ac:dyDescent="0.55000000000000004">
      <c r="A290">
        <f>Validation!A289</f>
        <v>1772114700</v>
      </c>
      <c r="B290" t="str">
        <f>Price!B289</f>
        <v>XAUUSD</v>
      </c>
      <c r="C290" t="str">
        <f>Price!C289</f>
        <v>M5</v>
      </c>
      <c r="D290">
        <f>Price!D289</f>
        <v>5163.55</v>
      </c>
      <c r="E290">
        <f>Price!E289</f>
        <v>5165.95</v>
      </c>
      <c r="F290">
        <f>Price!F289</f>
        <v>5167.58</v>
      </c>
      <c r="G290">
        <f>Price!G289</f>
        <v>5160.3599999999997</v>
      </c>
      <c r="H290">
        <f>Price!H289</f>
        <v>649</v>
      </c>
      <c r="I290">
        <f>Diagonals!E289</f>
        <v>5198.6000000000004</v>
      </c>
      <c r="J290">
        <f>Diagonals!F289</f>
        <v>0</v>
      </c>
      <c r="K290">
        <f>Diagonals!G289</f>
        <v>0</v>
      </c>
      <c r="L290">
        <f>Diagonals!H289</f>
        <v>5146.87</v>
      </c>
      <c r="M290">
        <f>Diagonals!I289</f>
        <v>0</v>
      </c>
      <c r="N290">
        <f>Diagonals!J289</f>
        <v>0</v>
      </c>
      <c r="O290">
        <f>Diagonals!K289</f>
        <v>0</v>
      </c>
      <c r="P290">
        <f>Diagonals!L289</f>
        <v>0</v>
      </c>
      <c r="Q290">
        <f>Trendlines!E289</f>
        <v>5199.37</v>
      </c>
      <c r="R290">
        <f>Trendlines!F289</f>
        <v>5194.41</v>
      </c>
      <c r="S290">
        <f>Trendlines!G289</f>
        <v>5203.4799999999996</v>
      </c>
      <c r="T290">
        <f>Trendlines!H289</f>
        <v>5168.49</v>
      </c>
      <c r="U290">
        <f>Trendlines!I289</f>
        <v>5177.37</v>
      </c>
      <c r="V290">
        <f>Trendlines!J289</f>
        <v>5162.25</v>
      </c>
      <c r="W290">
        <f>Trendlines!K289</f>
        <v>0</v>
      </c>
      <c r="X290">
        <f>Trendlines!L289</f>
        <v>0</v>
      </c>
      <c r="Y290">
        <f>Tema_Hrma_Smma!E289</f>
        <v>5164.33</v>
      </c>
      <c r="Z290">
        <f>Tema_Hrma_Smma!F289</f>
        <v>5168.57</v>
      </c>
      <c r="AA290">
        <f>Tema_Hrma_Smma!G289</f>
        <v>5176.92</v>
      </c>
      <c r="AB290">
        <f>ZScore!H289</f>
        <v>-1</v>
      </c>
      <c r="AC290">
        <f>ZScore!I289</f>
        <v>0.17701</v>
      </c>
      <c r="AD290">
        <f>ZScore!J289</f>
        <v>3</v>
      </c>
      <c r="AE290">
        <f>HA!E289</f>
        <v>5167.7</v>
      </c>
      <c r="AF290">
        <f>HA!F289</f>
        <v>5167.7</v>
      </c>
      <c r="AG290">
        <f>HA!G289</f>
        <v>5160.3599999999997</v>
      </c>
      <c r="AH290">
        <f>HA!H289</f>
        <v>5164.3599999999997</v>
      </c>
      <c r="AI290">
        <f>HA!I289</f>
        <v>-1</v>
      </c>
      <c r="AJ290">
        <f>HA!J289</f>
        <v>3.34</v>
      </c>
      <c r="AK290">
        <f>HA!K289</f>
        <v>0.22470000000000001</v>
      </c>
      <c r="AL290">
        <f>HA!L289</f>
        <v>-3</v>
      </c>
      <c r="AM290">
        <f>KC!E289</f>
        <v>5196.5663500000001</v>
      </c>
      <c r="AN290">
        <f>KC!F289</f>
        <v>5191.2367899999999</v>
      </c>
      <c r="AO290">
        <f>KC!G289</f>
        <v>5185.9072200000001</v>
      </c>
      <c r="AP290">
        <f>KC!H289</f>
        <v>5180.5776500000002</v>
      </c>
      <c r="AQ290">
        <f>KC!I289</f>
        <v>5175.2480800000003</v>
      </c>
      <c r="AR290">
        <f>KC!J289</f>
        <v>5168.75036</v>
      </c>
      <c r="AS290">
        <f>KC!K289</f>
        <v>5163.4207900000001</v>
      </c>
      <c r="AT290">
        <f>KC!L289</f>
        <v>5158.0912200000002</v>
      </c>
      <c r="AU290">
        <f>KC!M289</f>
        <v>5152.7616600000001</v>
      </c>
      <c r="AV290">
        <f>KC!N289</f>
        <v>5147.4320900000002</v>
      </c>
      <c r="AW290">
        <f>SR_Levels!E289</f>
        <v>5161.8900000000003</v>
      </c>
      <c r="AX290">
        <f>SR_Levels!F289</f>
        <v>5135.8500000000004</v>
      </c>
      <c r="AY290">
        <f>SR_Levels!G289</f>
        <v>0</v>
      </c>
      <c r="AZ290">
        <f>SR_Levels!H289</f>
        <v>0</v>
      </c>
      <c r="BA290">
        <f>SR_Levels!I289</f>
        <v>5178.6000000000004</v>
      </c>
      <c r="BB290">
        <f>SR_Levels!J289</f>
        <v>5193.3500000000004</v>
      </c>
      <c r="BC290">
        <f>SR_Levels!K289</f>
        <v>5205.3100000000004</v>
      </c>
      <c r="BD290">
        <f>SR_Levels!L289</f>
        <v>0</v>
      </c>
      <c r="BE290">
        <f>ZigZag!E289</f>
        <v>0</v>
      </c>
      <c r="BF290">
        <f>ZigZag!F289</f>
        <v>0</v>
      </c>
      <c r="BG290">
        <f>ZigZag!G289</f>
        <v>5172.6899999999996</v>
      </c>
      <c r="BH290">
        <f>Dual_Tema!E289</f>
        <v>5167.76</v>
      </c>
      <c r="BI290">
        <f>Dual_Tema!F289</f>
        <v>5161.29</v>
      </c>
      <c r="BJ290">
        <f>Pinbar!E289</f>
        <v>0</v>
      </c>
      <c r="BK290">
        <f>SSA!E289</f>
        <v>5165.3398399999996</v>
      </c>
      <c r="BL290">
        <f>SSA!F289</f>
        <v>5166.3102500000005</v>
      </c>
      <c r="BN290" t="str">
        <f t="shared" si="491"/>
        <v>Red Candle</v>
      </c>
      <c r="BO290" s="34">
        <f t="shared" si="493"/>
        <v>-1.9444836390836162E-3</v>
      </c>
      <c r="BP290" s="34">
        <f t="shared" si="495"/>
        <v>-1.7303044949250612E-3</v>
      </c>
      <c r="BQ290" s="34">
        <f t="shared" si="503"/>
        <v>-3.6257752289505785E-3</v>
      </c>
      <c r="BR290" s="34">
        <f t="shared" si="505"/>
        <v>-1.0833502606810708E-3</v>
      </c>
      <c r="BS290" s="35">
        <f t="shared" si="494"/>
        <v>-3.2434348955456827E-4</v>
      </c>
      <c r="BT290" s="35">
        <f t="shared" si="496"/>
        <v>-1.4430652021302226E-4</v>
      </c>
      <c r="BU290" s="35">
        <f t="shared" si="504"/>
        <v>-2.0177765591289365E-4</v>
      </c>
      <c r="BV290" s="35">
        <f t="shared" si="506"/>
        <v>-4.5163042983409341E-5</v>
      </c>
      <c r="BW290" s="27">
        <v>96</v>
      </c>
      <c r="BX290">
        <f>F290-G290</f>
        <v>7.2200000000002547</v>
      </c>
      <c r="BY290">
        <f>ABS(F290-D289)</f>
        <v>1.5199999999995271</v>
      </c>
      <c r="BZ290">
        <f>ABS(G290-D289)</f>
        <v>5.7000000000007276</v>
      </c>
      <c r="CA290">
        <f t="shared" si="472"/>
        <v>7.2200000000002547</v>
      </c>
      <c r="CB290">
        <f t="shared" si="497"/>
        <v>7.0128571428569684</v>
      </c>
      <c r="CC290">
        <f t="shared" si="500"/>
        <v>6.2110090813092729</v>
      </c>
      <c r="CD290">
        <f t="shared" si="498"/>
        <v>0.8018480615476955</v>
      </c>
      <c r="CE290">
        <f t="shared" si="501"/>
        <v>1</v>
      </c>
      <c r="CF290">
        <f t="shared" si="502"/>
        <v>20</v>
      </c>
      <c r="CG290" s="7" t="str">
        <f t="shared" si="499"/>
        <v>High Volatility Period</v>
      </c>
      <c r="CH290" s="21"/>
      <c r="CI290" s="21"/>
      <c r="CJ290" s="21"/>
      <c r="CK290" s="21"/>
      <c r="CL290" s="21"/>
      <c r="CM290" s="21"/>
      <c r="CZ290" s="7" t="str">
        <f>IF(AND(D290&gt;BH290,D290&gt;E290),"Bullish Trigger","-----")</f>
        <v>-----</v>
      </c>
      <c r="DA290" s="7" t="str">
        <f>IF(AND(D290&lt;BI290,D290&lt;E290),"Bearish Trigger","-----")</f>
        <v>-----</v>
      </c>
      <c r="DB290" s="13" t="str">
        <f>IF(AND(W290=BE290,W290&gt;0,BE290&gt;0),"Important High","------")</f>
        <v>------</v>
      </c>
      <c r="DC290" s="13" t="str">
        <f>IF(AND(X290=BF290,X290&gt;0,BF290&gt;0),"Important Low","------")</f>
        <v>------</v>
      </c>
      <c r="DD290" s="7" t="str">
        <f>IF(AND(DB290="Important High",DC290="-----",BJ290=1),"Imp High Rej","-----")</f>
        <v>-----</v>
      </c>
      <c r="DE290" s="7" t="str">
        <f>IF(AND(DB290="-----",DC290="Important Low",BJ290=1),"Imp Low Rej","-----")</f>
        <v>-----</v>
      </c>
      <c r="DF290" s="7" t="str">
        <f>IF(Y290&gt;AM290,"Overbought",IF(Y290&gt;AO290,"Bullish Momentum",IF(Y290&gt;AQ290,"Flat Momentum","-----")))</f>
        <v>-----</v>
      </c>
      <c r="DG290" s="7" t="str">
        <f>IF(Y290&lt;AV290,"Oversold",IF(Y290&lt;AT290,"Bearish Momentum",IF(Y290&lt;AR290,"Flat Momentum","-----")))</f>
        <v>Flat Momentum</v>
      </c>
      <c r="DH290" s="7" t="str">
        <f>IF(AND(DF290="Overbought",AD290=2),"Culminated Thrust","-----")</f>
        <v>-----</v>
      </c>
      <c r="DI290" s="7" t="str">
        <f>IF(AND(DG290="Oversold",AD290=5),"Culminated Thrust","-----")</f>
        <v>-----</v>
      </c>
      <c r="DJ290" s="14">
        <f>(Q290-$D290)/$D290</f>
        <v>6.937087856222891E-3</v>
      </c>
      <c r="DK290" s="14">
        <f>(R290-$D290)/$D290</f>
        <v>5.9765084099117219E-3</v>
      </c>
      <c r="DL290" s="14">
        <f>(S290-$D290)/$D290</f>
        <v>7.7330518732266328E-3</v>
      </c>
      <c r="DM290" s="14">
        <f>(T290-$D290)/$D290</f>
        <v>9.5670614209208775E-4</v>
      </c>
      <c r="DN290" s="14">
        <f>(U290-$D290)/$D290</f>
        <v>2.6764532153266082E-3</v>
      </c>
      <c r="DO290" s="14">
        <f>(V290-$D290)/$D290</f>
        <v>-2.5176477423481555E-4</v>
      </c>
      <c r="DP290" s="14">
        <f t="shared" si="440"/>
        <v>7.7330518732266328E-3</v>
      </c>
      <c r="DQ290" s="14">
        <f t="shared" si="441"/>
        <v>6.937087856222891E-3</v>
      </c>
      <c r="DR290" s="14">
        <f t="shared" si="442"/>
        <v>5.9765084099117219E-3</v>
      </c>
      <c r="DS290" s="14">
        <f t="shared" si="443"/>
        <v>2.6764532153266082E-3</v>
      </c>
      <c r="DT290" s="14">
        <f t="shared" si="444"/>
        <v>9.5670614209208775E-4</v>
      </c>
      <c r="DU290" s="14">
        <f t="shared" si="445"/>
        <v>-2.5176477423481555E-4</v>
      </c>
      <c r="DV290" t="str">
        <f>IF($D290&gt;Q290,"SUP","RES")</f>
        <v>RES</v>
      </c>
      <c r="DW290" t="str">
        <f>IF($D290&gt;R290,"SUP","RES")</f>
        <v>RES</v>
      </c>
      <c r="DX290" t="str">
        <f>IF($D290&gt;S290,"SUP","RES")</f>
        <v>RES</v>
      </c>
      <c r="DY290" t="str">
        <f>IF($D290&gt;T290,"SUP","RES")</f>
        <v>RES</v>
      </c>
      <c r="DZ290" t="str">
        <f>IF($D290&gt;U290,"SUP","RES")</f>
        <v>RES</v>
      </c>
      <c r="EA290" t="str">
        <f>IF($D290&gt;V290,"SUP","RES")</f>
        <v>SUP</v>
      </c>
      <c r="EB290" s="7">
        <f t="shared" si="446"/>
        <v>5</v>
      </c>
      <c r="EC290" s="7">
        <f t="shared" si="447"/>
        <v>1</v>
      </c>
      <c r="ED290" s="13" t="str">
        <f t="shared" si="448"/>
        <v>-----</v>
      </c>
      <c r="EE290" s="13" t="str">
        <f t="shared" si="449"/>
        <v>-----</v>
      </c>
      <c r="EF290" s="7">
        <f>IF(OR(ED290="All Sup",EE290="All Res"),"na",((D290-MIN(Q290:V290))/(MAX(Q290:V290)-MIN(Q290:V290))))</f>
        <v>3.1530439000732373E-2</v>
      </c>
      <c r="EG290">
        <v>1.4999999999999999E-4</v>
      </c>
      <c r="EH290">
        <f>Q290*(1+$EG290)</f>
        <v>5200.1499055000004</v>
      </c>
      <c r="EI290">
        <f>Q290*(1-$EG290)</f>
        <v>5198.5900945000003</v>
      </c>
      <c r="EJ290">
        <f>R290*(1+$EG290)</f>
        <v>5195.1891615000004</v>
      </c>
      <c r="EK290">
        <f>R290*(1-$EG290)</f>
        <v>5193.6308385000002</v>
      </c>
      <c r="EL290">
        <f>S290*(1+$EG290)</f>
        <v>5204.2605220000005</v>
      </c>
      <c r="EM290">
        <f>S290*(1-$EG290)</f>
        <v>5202.6994779999995</v>
      </c>
      <c r="EN290">
        <f>T290*(1+$EG290)</f>
        <v>5169.2652735000001</v>
      </c>
      <c r="EO290">
        <f>T290*(1-$EG290)</f>
        <v>5167.7147264999994</v>
      </c>
      <c r="EP290">
        <f>U290*(1+$EG290)</f>
        <v>5178.1466055000001</v>
      </c>
      <c r="EQ290">
        <f>U290*(1-$EG290)</f>
        <v>5176.5933944999997</v>
      </c>
      <c r="ER290">
        <f>V290*(1+$EG290)</f>
        <v>5163.0243375000009</v>
      </c>
      <c r="ES290">
        <f>V290*(1-$EG290)</f>
        <v>5161.4756625</v>
      </c>
      <c r="ET290" s="7" t="str">
        <f t="shared" si="450"/>
        <v>-----</v>
      </c>
      <c r="EU290" s="7" t="str">
        <f t="shared" si="451"/>
        <v>-----</v>
      </c>
      <c r="EV290" s="7" t="str">
        <f t="shared" si="452"/>
        <v>-----</v>
      </c>
      <c r="EW290" s="7" t="str">
        <f t="shared" si="453"/>
        <v>-----</v>
      </c>
      <c r="EX290" s="7" t="str">
        <f t="shared" si="454"/>
        <v>-----</v>
      </c>
      <c r="EY290" s="7" t="str">
        <f t="shared" si="455"/>
        <v>-----</v>
      </c>
      <c r="EZ290">
        <f t="shared" si="473"/>
        <v>95</v>
      </c>
      <c r="FA290">
        <f t="shared" si="474"/>
        <v>88</v>
      </c>
      <c r="FB290">
        <f t="shared" si="475"/>
        <v>288</v>
      </c>
      <c r="FC290">
        <f t="shared" si="476"/>
        <v>2</v>
      </c>
      <c r="FD290">
        <f t="shared" si="477"/>
        <v>8</v>
      </c>
      <c r="FE290">
        <f t="shared" si="478"/>
        <v>288</v>
      </c>
      <c r="FF290">
        <f t="shared" si="479"/>
        <v>7</v>
      </c>
      <c r="FG290">
        <f t="shared" si="480"/>
        <v>11</v>
      </c>
      <c r="FH290">
        <f t="shared" si="481"/>
        <v>0</v>
      </c>
      <c r="FI290">
        <f t="shared" si="482"/>
        <v>4</v>
      </c>
      <c r="FJ290">
        <f t="shared" si="483"/>
        <v>2</v>
      </c>
      <c r="FK290">
        <f t="shared" si="484"/>
        <v>0</v>
      </c>
      <c r="FL290" s="7" t="str">
        <f t="shared" si="456"/>
        <v>-----</v>
      </c>
      <c r="FM290" s="7" t="str">
        <f t="shared" si="457"/>
        <v>-----</v>
      </c>
      <c r="FN290" s="7" t="str">
        <f t="shared" si="458"/>
        <v>-----</v>
      </c>
      <c r="FO290" s="7" t="str">
        <f t="shared" si="459"/>
        <v>-----</v>
      </c>
      <c r="FP290" s="7" t="str">
        <f t="shared" si="460"/>
        <v>-----</v>
      </c>
      <c r="FQ290" s="7" t="str">
        <f t="shared" si="461"/>
        <v>-----</v>
      </c>
      <c r="FR290" s="13" t="str">
        <f>IF(FL290="-----","-----",(D290-Q290)/Q290)</f>
        <v>-----</v>
      </c>
      <c r="FS290" s="13" t="str">
        <f>IF(FM290="-----","-----",(Q290-R290)/R290)</f>
        <v>-----</v>
      </c>
      <c r="FT290" s="13" t="str">
        <f>IF(FN290="-----","-----",(R290-S290)/S290)</f>
        <v>-----</v>
      </c>
      <c r="FU290" s="13" t="str">
        <f>IF(FO290="-----","-----",(S290-T290)/T290)</f>
        <v>-----</v>
      </c>
      <c r="FV290" s="13" t="str">
        <f>IF(FP290="-----","-----",(T290-U290)/U290)</f>
        <v>-----</v>
      </c>
      <c r="FW290" s="13" t="str">
        <f>IF(FQ290="-----","-----",(U290-V290)/V290)</f>
        <v>-----</v>
      </c>
      <c r="FX290" s="7" t="str">
        <f t="shared" si="462"/>
        <v>-----</v>
      </c>
      <c r="FY290" s="7" t="str">
        <f t="shared" si="463"/>
        <v>-----</v>
      </c>
      <c r="FZ290" s="7" t="str">
        <f t="shared" si="464"/>
        <v>-----</v>
      </c>
      <c r="GA290" s="7" t="str">
        <f t="shared" si="465"/>
        <v>-----</v>
      </c>
      <c r="GB290" s="7" t="str">
        <f t="shared" si="466"/>
        <v>-----</v>
      </c>
      <c r="GC290" s="7" t="str">
        <f t="shared" si="467"/>
        <v>-----</v>
      </c>
      <c r="GD290" s="7" t="str">
        <f>IF(AND(BG290&gt;AA290,BG289&gt;AA289,BG288&gt;AA288,BG287&gt;AA287,BG286&gt;AA286,BG285&gt;AA285,BG284&gt;AA284,BG283&gt;AA283,BG282&gt;AA282,BG281&gt;AA281,BG280&gt;AA280,BG279&gt;AA279),"Bullish",IF(AND(BG290&lt;AA290,BG289&lt;AA289,BG288&lt;AA288,BG287&lt;AA287,BG286&lt;AA286,BG285&lt;AA285,BG284&lt;AA284,BG283&lt;AA283,BG282&lt;AA282,BG281&lt;AA281,BG280&lt;AA280,BG279&lt;AA279),"Bearish","-----"))</f>
        <v>Bearish</v>
      </c>
      <c r="GE290">
        <f>(Z290-BG290)/BG290</f>
        <v>-7.9649080072455357E-4</v>
      </c>
      <c r="GI290" s="7" t="str">
        <f>IF(Y290&gt;Z290,"Bullish","Bearish")</f>
        <v>Bearish</v>
      </c>
      <c r="GJ290" s="19" t="str">
        <f>IF(AND(D290&gt;Y290,D289&lt;Y289),"TEMA crossover","-----")</f>
        <v>-----</v>
      </c>
      <c r="GK290" s="19" t="str">
        <f>IF(AND(D290&lt;Y290,D289&gt;Y289),"TEMA crossunder","-----")</f>
        <v>-----</v>
      </c>
      <c r="GL290" s="20" t="str">
        <f>IF(GD290="Bearish","YES","-----")</f>
        <v>YES</v>
      </c>
      <c r="GM290" s="20" t="str">
        <f>IF(GH290="Reverse to Bearish","YES","-----")</f>
        <v>-----</v>
      </c>
      <c r="GN290" s="20" t="str">
        <f>IF(AND(GI290="Bullish",GI289="Bullish",GI288="Bullish",GI287="Bullish"),"YES","-----")</f>
        <v>-----</v>
      </c>
      <c r="GO290" s="20" t="str">
        <f>IF(OR(GK290="TEMA crossunder",GK289="TEMA crossunder",GK288="TEMA crossunder",GK287="TEMA crossunder"),"YES","-----")</f>
        <v>YES</v>
      </c>
      <c r="GP290" s="20" t="str">
        <f>IF(GD290="Bullish","YES","-----")</f>
        <v>-----</v>
      </c>
      <c r="GQ290" s="20" t="str">
        <f>IF(GH290="Reverse to Bullish","YES","-----")</f>
        <v>-----</v>
      </c>
      <c r="GR290" s="20" t="str">
        <f>IF(AND(GI290="Bearish",GI289="Bearish",GI288="Bearish",GI287="Bearish"),"YES","-----")</f>
        <v>YES</v>
      </c>
      <c r="GS290" s="20" t="str">
        <f>IF(OR(GJ290="TEMA crossover",GJ289="TEMA crossover",GJ288="TEMA crossover",GJ287="TEMA crossover"),"YES","-----")</f>
        <v>-----</v>
      </c>
      <c r="GT290" s="20" t="str">
        <f t="shared" si="485"/>
        <v>-----</v>
      </c>
      <c r="GU290" s="20" t="str">
        <f t="shared" si="486"/>
        <v>-----</v>
      </c>
      <c r="GV290" s="20" t="str">
        <f t="shared" si="487"/>
        <v>-----</v>
      </c>
      <c r="GW290" s="20" t="str">
        <f t="shared" si="488"/>
        <v>-----</v>
      </c>
      <c r="GX290" s="20" t="str">
        <f t="shared" si="489"/>
        <v>-----</v>
      </c>
      <c r="GY290" s="20" t="str">
        <f t="shared" si="490"/>
        <v>-----</v>
      </c>
      <c r="GZ290" s="7" t="str">
        <f>IF(G290&gt;BH290,"YES","-----")</f>
        <v>-----</v>
      </c>
      <c r="HA290" s="7" t="str">
        <f>IF(F290&lt;BI290,"YES","-----")</f>
        <v>-----</v>
      </c>
      <c r="HB290">
        <f>BH290-BI290</f>
        <v>6.4700000000002547</v>
      </c>
      <c r="HI290">
        <f t="shared" si="468"/>
        <v>-4.0498399999996764</v>
      </c>
      <c r="HJ290">
        <f t="shared" si="469"/>
        <v>2.4201600000005783</v>
      </c>
      <c r="HK290" s="7"/>
      <c r="HL290" s="7"/>
      <c r="HM290" s="7"/>
      <c r="HN290" s="7"/>
      <c r="HO290" s="7"/>
      <c r="HP290" s="7"/>
      <c r="HQ290" s="28">
        <f t="shared" si="492"/>
        <v>-0.97041000000081112</v>
      </c>
      <c r="HR290" s="28" t="str">
        <f t="shared" si="470"/>
        <v>Bear</v>
      </c>
      <c r="HS290">
        <f t="shared" si="471"/>
        <v>0.97041000000081112</v>
      </c>
    </row>
    <row r="291" spans="1:227" x14ac:dyDescent="0.55000000000000004">
      <c r="A291">
        <f>Validation!A290</f>
        <v>1772115000</v>
      </c>
      <c r="B291" t="str">
        <f>Price!B290</f>
        <v>XAUUSD</v>
      </c>
      <c r="C291" t="str">
        <f>Price!C290</f>
        <v>M5</v>
      </c>
      <c r="D291">
        <f>Price!D290</f>
        <v>5166.28</v>
      </c>
      <c r="E291">
        <f>Price!E290</f>
        <v>5163.53</v>
      </c>
      <c r="F291">
        <f>Price!F290</f>
        <v>5166.75</v>
      </c>
      <c r="G291">
        <f>Price!G290</f>
        <v>5162.6000000000004</v>
      </c>
      <c r="H291">
        <f>Price!H290</f>
        <v>557</v>
      </c>
      <c r="I291">
        <f>Diagonals!E290</f>
        <v>5198.78</v>
      </c>
      <c r="J291">
        <f>Diagonals!F290</f>
        <v>0</v>
      </c>
      <c r="K291">
        <f>Diagonals!G290</f>
        <v>0</v>
      </c>
      <c r="L291">
        <f>Diagonals!H290</f>
        <v>5146.54</v>
      </c>
      <c r="M291">
        <f>Diagonals!I290</f>
        <v>0</v>
      </c>
      <c r="N291">
        <f>Diagonals!J290</f>
        <v>0</v>
      </c>
      <c r="O291">
        <f>Diagonals!K290</f>
        <v>0</v>
      </c>
      <c r="P291">
        <f>Diagonals!L290</f>
        <v>0</v>
      </c>
      <c r="Q291">
        <f>Trendlines!E290</f>
        <v>5199.37</v>
      </c>
      <c r="R291">
        <f>Trendlines!F290</f>
        <v>5194.3900000000003</v>
      </c>
      <c r="S291">
        <f>Trendlines!G290</f>
        <v>5203.47</v>
      </c>
      <c r="T291">
        <f>Trendlines!H290</f>
        <v>5168.57</v>
      </c>
      <c r="U291">
        <f>Trendlines!I290</f>
        <v>5177.3999999999996</v>
      </c>
      <c r="V291">
        <f>Trendlines!J290</f>
        <v>5162.29</v>
      </c>
      <c r="W291">
        <f>Trendlines!K290</f>
        <v>0</v>
      </c>
      <c r="X291">
        <f>Trendlines!L290</f>
        <v>0</v>
      </c>
      <c r="Y291">
        <f>Tema_Hrma_Smma!E290</f>
        <v>5163.97</v>
      </c>
      <c r="Z291">
        <f>Tema_Hrma_Smma!F290</f>
        <v>5167.4399999999996</v>
      </c>
      <c r="AA291">
        <f>Tema_Hrma_Smma!G290</f>
        <v>5176.58</v>
      </c>
      <c r="AB291">
        <f>ZScore!H290</f>
        <v>1</v>
      </c>
      <c r="AC291">
        <f>ZScore!I290</f>
        <v>4.5499999999999999E-2</v>
      </c>
      <c r="AD291">
        <f>ZScore!J290</f>
        <v>0</v>
      </c>
      <c r="AE291">
        <f>HA!E290</f>
        <v>5166.03</v>
      </c>
      <c r="AF291">
        <f>HA!F290</f>
        <v>5166.75</v>
      </c>
      <c r="AG291">
        <f>HA!G290</f>
        <v>5162.6000000000004</v>
      </c>
      <c r="AH291">
        <f>HA!H290</f>
        <v>5164.79</v>
      </c>
      <c r="AI291">
        <f>HA!I290</f>
        <v>-1</v>
      </c>
      <c r="AJ291">
        <f>HA!J290</f>
        <v>1.24</v>
      </c>
      <c r="AK291">
        <f>HA!K290</f>
        <v>-0.60314999999999996</v>
      </c>
      <c r="AL291">
        <f>HA!L290</f>
        <v>-4</v>
      </c>
      <c r="AM291">
        <f>KC!E290</f>
        <v>5195.84094</v>
      </c>
      <c r="AN291">
        <f>KC!F290</f>
        <v>5190.5298300000004</v>
      </c>
      <c r="AO291">
        <f>KC!G290</f>
        <v>5185.2187199999998</v>
      </c>
      <c r="AP291">
        <f>KC!H290</f>
        <v>5179.9076100000002</v>
      </c>
      <c r="AQ291">
        <f>KC!I290</f>
        <v>5174.5964999999997</v>
      </c>
      <c r="AR291">
        <f>KC!J290</f>
        <v>5168.1311400000004</v>
      </c>
      <c r="AS291">
        <f>KC!K290</f>
        <v>5162.8200299999999</v>
      </c>
      <c r="AT291">
        <f>KC!L290</f>
        <v>5157.5089200000002</v>
      </c>
      <c r="AU291">
        <f>KC!M290</f>
        <v>5152.1977999999999</v>
      </c>
      <c r="AV291">
        <f>KC!N290</f>
        <v>5146.8866900000003</v>
      </c>
      <c r="AW291">
        <f>SR_Levels!E290</f>
        <v>5161.8900000000003</v>
      </c>
      <c r="AX291">
        <f>SR_Levels!F290</f>
        <v>5135.8500000000004</v>
      </c>
      <c r="AY291">
        <f>SR_Levels!G290</f>
        <v>0</v>
      </c>
      <c r="AZ291">
        <f>SR_Levels!H290</f>
        <v>0</v>
      </c>
      <c r="BA291">
        <f>SR_Levels!I290</f>
        <v>5178.6000000000004</v>
      </c>
      <c r="BB291">
        <f>SR_Levels!J290</f>
        <v>5193.3500000000004</v>
      </c>
      <c r="BC291">
        <f>SR_Levels!K290</f>
        <v>5205.3100000000004</v>
      </c>
      <c r="BD291">
        <f>SR_Levels!L290</f>
        <v>0</v>
      </c>
      <c r="BE291">
        <f>ZigZag!E290</f>
        <v>0</v>
      </c>
      <c r="BF291">
        <f>ZigZag!F290</f>
        <v>0</v>
      </c>
      <c r="BG291">
        <f>ZigZag!G290</f>
        <v>5172.16</v>
      </c>
      <c r="BH291">
        <f>Dual_Tema!E290</f>
        <v>5166.4799999999996</v>
      </c>
      <c r="BI291">
        <f>Dual_Tema!F290</f>
        <v>5161.16</v>
      </c>
      <c r="BJ291">
        <f>Pinbar!E290</f>
        <v>0</v>
      </c>
      <c r="BK291">
        <f>SSA!E290</f>
        <v>5165.1408600000004</v>
      </c>
      <c r="BL291">
        <f>SSA!F290</f>
        <v>5165.7255500000001</v>
      </c>
      <c r="BN291" t="str">
        <f t="shared" si="491"/>
        <v>Green Candle</v>
      </c>
      <c r="BO291" s="34">
        <f t="shared" si="493"/>
        <v>2.207103776470376E-4</v>
      </c>
      <c r="BP291" s="34">
        <f t="shared" si="495"/>
        <v>-1.4920757634325765E-3</v>
      </c>
      <c r="BQ291" s="34">
        <f t="shared" si="503"/>
        <v>-4.0944420455247821E-3</v>
      </c>
      <c r="BR291" s="34">
        <f t="shared" si="505"/>
        <v>-4.2178908224121958E-4</v>
      </c>
      <c r="BS291" s="35">
        <f t="shared" si="494"/>
        <v>3.6781680545328044E-5</v>
      </c>
      <c r="BT291" s="35">
        <f t="shared" si="496"/>
        <v>-1.2442476001239822E-4</v>
      </c>
      <c r="BU291" s="35">
        <f t="shared" si="504"/>
        <v>-2.2790998147415031E-4</v>
      </c>
      <c r="BV291" s="35">
        <f t="shared" si="506"/>
        <v>-1.7578098014947585E-5</v>
      </c>
      <c r="BW291" s="27">
        <v>96</v>
      </c>
      <c r="BX291">
        <f>F291-G291</f>
        <v>4.1499999999996362</v>
      </c>
      <c r="BY291">
        <f>ABS(F291-D290)</f>
        <v>3.1999999999998181</v>
      </c>
      <c r="BZ291">
        <f>ABS(G291-D290)</f>
        <v>0.9499999999998181</v>
      </c>
      <c r="CA291">
        <f t="shared" si="472"/>
        <v>4.1499999999996362</v>
      </c>
      <c r="CB291">
        <f t="shared" si="497"/>
        <v>6.5664285714283972</v>
      </c>
      <c r="CC291">
        <f t="shared" si="500"/>
        <v>6.0637941469300136</v>
      </c>
      <c r="CD291">
        <f t="shared" si="498"/>
        <v>0.50263442449838358</v>
      </c>
      <c r="CE291">
        <f t="shared" si="501"/>
        <v>1</v>
      </c>
      <c r="CF291">
        <f t="shared" si="502"/>
        <v>21</v>
      </c>
      <c r="CG291" s="7" t="str">
        <f t="shared" si="499"/>
        <v>High Volatility Period</v>
      </c>
      <c r="CH291" s="21"/>
      <c r="CI291" s="21"/>
      <c r="CJ291" s="21"/>
      <c r="CK291" s="21"/>
      <c r="CL291" s="21"/>
      <c r="CM291" s="21"/>
      <c r="CZ291" s="7" t="str">
        <f>IF(AND(D291&gt;BH291,D291&gt;E291),"Bullish Trigger","-----")</f>
        <v>-----</v>
      </c>
      <c r="DA291" s="7" t="str">
        <f>IF(AND(D291&lt;BI291,D291&lt;E291),"Bearish Trigger","-----")</f>
        <v>-----</v>
      </c>
      <c r="DB291" s="13" t="str">
        <f>IF(AND(W291=BE291,W291&gt;0,BE291&gt;0),"Important High","------")</f>
        <v>------</v>
      </c>
      <c r="DC291" s="13" t="str">
        <f>IF(AND(X291=BF291,X291&gt;0,BF291&gt;0),"Important Low","------")</f>
        <v>------</v>
      </c>
      <c r="DD291" s="7" t="str">
        <f>IF(AND(DB291="Important High",DC291="-----",BJ291=1),"Imp High Rej","-----")</f>
        <v>-----</v>
      </c>
      <c r="DE291" s="7" t="str">
        <f>IF(AND(DB291="-----",DC291="Important Low",BJ291=1),"Imp Low Rej","-----")</f>
        <v>-----</v>
      </c>
      <c r="DF291" s="7" t="str">
        <f>IF(Y291&gt;AM291,"Overbought",IF(Y291&gt;AO291,"Bullish Momentum",IF(Y291&gt;AQ291,"Flat Momentum","-----")))</f>
        <v>-----</v>
      </c>
      <c r="DG291" s="7" t="str">
        <f>IF(Y291&lt;AV291,"Oversold",IF(Y291&lt;AT291,"Bearish Momentum",IF(Y291&lt;AR291,"Flat Momentum","-----")))</f>
        <v>Flat Momentum</v>
      </c>
      <c r="DH291" s="7" t="str">
        <f>IF(AND(DF291="Overbought",AD291=2),"Culminated Thrust","-----")</f>
        <v>-----</v>
      </c>
      <c r="DI291" s="7" t="str">
        <f>IF(AND(DG291="Oversold",AD291=5),"Culminated Thrust","-----")</f>
        <v>-----</v>
      </c>
      <c r="DJ291" s="14">
        <f>(Q291-$D291)/$D291</f>
        <v>6.4049954706287982E-3</v>
      </c>
      <c r="DK291" s="14">
        <f>(R291-$D291)/$D291</f>
        <v>5.4410523626285418E-3</v>
      </c>
      <c r="DL291" s="14">
        <f>(S291-$D291)/$D291</f>
        <v>7.1986032503078643E-3</v>
      </c>
      <c r="DM291" s="14">
        <f>(T291-$D291)/$D291</f>
        <v>4.4325897938167572E-4</v>
      </c>
      <c r="DN291" s="14">
        <f>(U291-$D291)/$D291</f>
        <v>2.1524191487878883E-3</v>
      </c>
      <c r="DO291" s="14">
        <f>(V291-$D291)/$D291</f>
        <v>-7.7231586363878493E-4</v>
      </c>
      <c r="DP291" s="14">
        <f t="shared" si="440"/>
        <v>7.1986032503078643E-3</v>
      </c>
      <c r="DQ291" s="14">
        <f t="shared" si="441"/>
        <v>6.4049954706287982E-3</v>
      </c>
      <c r="DR291" s="14">
        <f t="shared" si="442"/>
        <v>5.4410523626285418E-3</v>
      </c>
      <c r="DS291" s="14">
        <f t="shared" si="443"/>
        <v>2.1524191487878883E-3</v>
      </c>
      <c r="DT291" s="14">
        <f t="shared" si="444"/>
        <v>4.4325897938167572E-4</v>
      </c>
      <c r="DU291" s="14">
        <f t="shared" si="445"/>
        <v>-7.7231586363878493E-4</v>
      </c>
      <c r="DV291" t="str">
        <f>IF($D291&gt;Q291,"SUP","RES")</f>
        <v>RES</v>
      </c>
      <c r="DW291" t="str">
        <f>IF($D291&gt;R291,"SUP","RES")</f>
        <v>RES</v>
      </c>
      <c r="DX291" t="str">
        <f>IF($D291&gt;S291,"SUP","RES")</f>
        <v>RES</v>
      </c>
      <c r="DY291" t="str">
        <f>IF($D291&gt;T291,"SUP","RES")</f>
        <v>RES</v>
      </c>
      <c r="DZ291" t="str">
        <f>IF($D291&gt;U291,"SUP","RES")</f>
        <v>RES</v>
      </c>
      <c r="EA291" t="str">
        <f>IF($D291&gt;V291,"SUP","RES")</f>
        <v>SUP</v>
      </c>
      <c r="EB291" s="7">
        <f t="shared" si="446"/>
        <v>5</v>
      </c>
      <c r="EC291" s="7">
        <f t="shared" si="447"/>
        <v>1</v>
      </c>
      <c r="ED291" s="13" t="str">
        <f t="shared" si="448"/>
        <v>-----</v>
      </c>
      <c r="EE291" s="13" t="str">
        <f t="shared" si="449"/>
        <v>-----</v>
      </c>
      <c r="EF291" s="7">
        <f>IF(OR(ED291="All Sup",EE291="All Res"),"na",((D291-MIN(Q291:V291))/(MAX(Q291:V291)-MIN(Q291:V291))))</f>
        <v>9.6891694997565656E-2</v>
      </c>
      <c r="EG291">
        <v>1.4999999999999999E-4</v>
      </c>
      <c r="EH291">
        <f>Q291*(1+$EG291)</f>
        <v>5200.1499055000004</v>
      </c>
      <c r="EI291">
        <f>Q291*(1-$EG291)</f>
        <v>5198.5900945000003</v>
      </c>
      <c r="EJ291">
        <f>R291*(1+$EG291)</f>
        <v>5195.1691585000008</v>
      </c>
      <c r="EK291">
        <f>R291*(1-$EG291)</f>
        <v>5193.6108415000008</v>
      </c>
      <c r="EL291">
        <f>S291*(1+$EG291)</f>
        <v>5204.2505205000007</v>
      </c>
      <c r="EM291">
        <f>S291*(1-$EG291)</f>
        <v>5202.6894795000007</v>
      </c>
      <c r="EN291">
        <f>T291*(1+$EG291)</f>
        <v>5169.3452855000005</v>
      </c>
      <c r="EO291">
        <f>T291*(1-$EG291)</f>
        <v>5167.7947144999998</v>
      </c>
      <c r="EP291">
        <f>U291*(1+$EG291)</f>
        <v>5178.1766100000004</v>
      </c>
      <c r="EQ291">
        <f>U291*(1-$EG291)</f>
        <v>5176.6233899999997</v>
      </c>
      <c r="ER291">
        <f>V291*(1+$EG291)</f>
        <v>5163.0643435000002</v>
      </c>
      <c r="ES291">
        <f>V291*(1-$EG291)</f>
        <v>5161.5156564999997</v>
      </c>
      <c r="ET291" s="7" t="str">
        <f t="shared" si="450"/>
        <v>-----</v>
      </c>
      <c r="EU291" s="7" t="str">
        <f t="shared" si="451"/>
        <v>-----</v>
      </c>
      <c r="EV291" s="7" t="str">
        <f t="shared" si="452"/>
        <v>-----</v>
      </c>
      <c r="EW291" s="7" t="str">
        <f t="shared" si="453"/>
        <v>-----</v>
      </c>
      <c r="EX291" s="7" t="str">
        <f t="shared" si="454"/>
        <v>-----</v>
      </c>
      <c r="EY291" s="7" t="str">
        <f t="shared" si="455"/>
        <v>-----</v>
      </c>
      <c r="EZ291">
        <f t="shared" si="473"/>
        <v>96</v>
      </c>
      <c r="FA291">
        <f t="shared" si="474"/>
        <v>89</v>
      </c>
      <c r="FB291">
        <f t="shared" si="475"/>
        <v>289</v>
      </c>
      <c r="FC291">
        <f t="shared" si="476"/>
        <v>3</v>
      </c>
      <c r="FD291">
        <f t="shared" si="477"/>
        <v>9</v>
      </c>
      <c r="FE291">
        <f t="shared" si="478"/>
        <v>289</v>
      </c>
      <c r="FF291">
        <f t="shared" si="479"/>
        <v>7</v>
      </c>
      <c r="FG291">
        <f t="shared" si="480"/>
        <v>11</v>
      </c>
      <c r="FH291">
        <f t="shared" si="481"/>
        <v>0</v>
      </c>
      <c r="FI291">
        <f t="shared" si="482"/>
        <v>4</v>
      </c>
      <c r="FJ291">
        <f t="shared" si="483"/>
        <v>2</v>
      </c>
      <c r="FK291">
        <f t="shared" si="484"/>
        <v>0</v>
      </c>
      <c r="FL291" s="7" t="str">
        <f t="shared" si="456"/>
        <v>-----</v>
      </c>
      <c r="FM291" s="7" t="str">
        <f t="shared" si="457"/>
        <v>-----</v>
      </c>
      <c r="FN291" s="7" t="str">
        <f t="shared" si="458"/>
        <v>-----</v>
      </c>
      <c r="FO291" s="7" t="str">
        <f t="shared" si="459"/>
        <v>-----</v>
      </c>
      <c r="FP291" s="7" t="str">
        <f t="shared" si="460"/>
        <v>-----</v>
      </c>
      <c r="FQ291" s="7" t="str">
        <f t="shared" si="461"/>
        <v>-----</v>
      </c>
      <c r="FR291" s="13" t="str">
        <f>IF(FL291="-----","-----",(D291-Q291)/Q291)</f>
        <v>-----</v>
      </c>
      <c r="FS291" s="13" t="str">
        <f>IF(FM291="-----","-----",(Q291-R291)/R291)</f>
        <v>-----</v>
      </c>
      <c r="FT291" s="13" t="str">
        <f>IF(FN291="-----","-----",(R291-S291)/S291)</f>
        <v>-----</v>
      </c>
      <c r="FU291" s="13" t="str">
        <f>IF(FO291="-----","-----",(S291-T291)/T291)</f>
        <v>-----</v>
      </c>
      <c r="FV291" s="13" t="str">
        <f>IF(FP291="-----","-----",(T291-U291)/U291)</f>
        <v>-----</v>
      </c>
      <c r="FW291" s="13" t="str">
        <f>IF(FQ291="-----","-----",(U291-V291)/V291)</f>
        <v>-----</v>
      </c>
      <c r="FX291" s="7" t="str">
        <f t="shared" si="462"/>
        <v>-----</v>
      </c>
      <c r="FY291" s="7" t="str">
        <f t="shared" si="463"/>
        <v>-----</v>
      </c>
      <c r="FZ291" s="7" t="str">
        <f t="shared" si="464"/>
        <v>-----</v>
      </c>
      <c r="GA291" s="7" t="str">
        <f t="shared" si="465"/>
        <v>-----</v>
      </c>
      <c r="GB291" s="7" t="str">
        <f t="shared" si="466"/>
        <v>-----</v>
      </c>
      <c r="GC291" s="7" t="str">
        <f t="shared" si="467"/>
        <v>-----</v>
      </c>
      <c r="GD291" s="7" t="str">
        <f>IF(AND(BG291&gt;AA291,BG290&gt;AA290,BG289&gt;AA289,BG288&gt;AA288,BG287&gt;AA287,BG286&gt;AA286,BG285&gt;AA285,BG284&gt;AA284,BG283&gt;AA283,BG282&gt;AA282,BG281&gt;AA281,BG280&gt;AA280),"Bullish",IF(AND(BG291&lt;AA291,BG290&lt;AA290,BG289&lt;AA289,BG288&lt;AA288,BG287&lt;AA287,BG286&lt;AA286,BG285&lt;AA285,BG284&lt;AA284,BG283&lt;AA283,BG282&lt;AA282,BG281&lt;AA281,BG280&lt;AA280),"Bearish","-----"))</f>
        <v>Bearish</v>
      </c>
      <c r="GE291">
        <f>(Z291-BG291)/BG291</f>
        <v>-9.1257811049933781E-4</v>
      </c>
      <c r="GI291" s="7" t="str">
        <f>IF(Y291&gt;Z291,"Bullish","Bearish")</f>
        <v>Bearish</v>
      </c>
      <c r="GJ291" s="19" t="str">
        <f>IF(AND(D291&gt;Y291,D290&lt;Y290),"TEMA crossover","-----")</f>
        <v>TEMA crossover</v>
      </c>
      <c r="GK291" s="19" t="str">
        <f>IF(AND(D291&lt;Y291,D290&gt;Y290),"TEMA crossunder","-----")</f>
        <v>-----</v>
      </c>
      <c r="GL291" s="20" t="str">
        <f>IF(GD291="Bearish","YES","-----")</f>
        <v>YES</v>
      </c>
      <c r="GM291" s="20" t="str">
        <f>IF(GH291="Reverse to Bearish","YES","-----")</f>
        <v>-----</v>
      </c>
      <c r="GN291" s="20" t="str">
        <f>IF(AND(GI291="Bullish",GI290="Bullish",GI289="Bullish",GI288="Bullish"),"YES","-----")</f>
        <v>-----</v>
      </c>
      <c r="GO291" s="20" t="str">
        <f>IF(OR(GK291="TEMA crossunder",GK290="TEMA crossunder",GK289="TEMA crossunder",GK288="TEMA crossunder"),"YES","-----")</f>
        <v>YES</v>
      </c>
      <c r="GP291" s="20" t="str">
        <f>IF(GD291="Bullish","YES","-----")</f>
        <v>-----</v>
      </c>
      <c r="GQ291" s="20" t="str">
        <f>IF(GH291="Reverse to Bullish","YES","-----")</f>
        <v>-----</v>
      </c>
      <c r="GR291" s="20" t="str">
        <f>IF(AND(GI291="Bearish",GI290="Bearish",GI289="Bearish",GI288="Bearish"),"YES","-----")</f>
        <v>YES</v>
      </c>
      <c r="GS291" s="20" t="str">
        <f>IF(OR(GJ291="TEMA crossover",GJ290="TEMA crossover",GJ289="TEMA crossover",GJ288="TEMA crossover"),"YES","-----")</f>
        <v>YES</v>
      </c>
      <c r="GT291" s="20" t="str">
        <f t="shared" si="485"/>
        <v>-----</v>
      </c>
      <c r="GU291" s="20" t="str">
        <f t="shared" si="486"/>
        <v>-----</v>
      </c>
      <c r="GV291" s="20" t="str">
        <f t="shared" si="487"/>
        <v>-----</v>
      </c>
      <c r="GW291" s="20" t="str">
        <f t="shared" si="488"/>
        <v>-----</v>
      </c>
      <c r="GX291" s="20" t="str">
        <f t="shared" si="489"/>
        <v>-----</v>
      </c>
      <c r="GY291" s="20" t="str">
        <f t="shared" si="490"/>
        <v>-----</v>
      </c>
      <c r="GZ291" s="7" t="str">
        <f>IF(G291&gt;BH291,"YES","-----")</f>
        <v>-----</v>
      </c>
      <c r="HA291" s="7" t="str">
        <f>IF(F291&lt;BI291,"YES","-----")</f>
        <v>-----</v>
      </c>
      <c r="HB291">
        <f>BH291-BI291</f>
        <v>5.319999999999709</v>
      </c>
      <c r="HI291">
        <f t="shared" si="468"/>
        <v>-3.9808600000005754</v>
      </c>
      <c r="HJ291">
        <f t="shared" si="469"/>
        <v>1.3391399999991336</v>
      </c>
      <c r="HK291" s="7"/>
      <c r="HL291" s="7"/>
      <c r="HM291" s="7"/>
      <c r="HN291" s="7"/>
      <c r="HO291" s="7"/>
      <c r="HP291" s="7"/>
      <c r="HQ291" s="28">
        <f t="shared" si="492"/>
        <v>-0.58468999999968219</v>
      </c>
      <c r="HR291" s="28" t="str">
        <f t="shared" si="470"/>
        <v>Bear</v>
      </c>
      <c r="HS291">
        <f t="shared" si="471"/>
        <v>0.58468999999968219</v>
      </c>
    </row>
    <row r="292" spans="1:227" x14ac:dyDescent="0.55000000000000004">
      <c r="A292">
        <f>Validation!A291</f>
        <v>1772115300</v>
      </c>
      <c r="B292" t="str">
        <f>Price!B291</f>
        <v>XAUUSD</v>
      </c>
      <c r="C292" t="str">
        <f>Price!C291</f>
        <v>M5</v>
      </c>
      <c r="D292">
        <f>Price!D291</f>
        <v>5167.0200000000004</v>
      </c>
      <c r="E292">
        <f>Price!E291</f>
        <v>5166.22</v>
      </c>
      <c r="F292">
        <f>Price!F291</f>
        <v>5168.83</v>
      </c>
      <c r="G292">
        <f>Price!G291</f>
        <v>5165.1899999999996</v>
      </c>
      <c r="H292">
        <f>Price!H291</f>
        <v>583</v>
      </c>
      <c r="I292">
        <f>Diagonals!E291</f>
        <v>5198.95</v>
      </c>
      <c r="J292">
        <f>Diagonals!F291</f>
        <v>0</v>
      </c>
      <c r="K292">
        <f>Diagonals!G291</f>
        <v>0</v>
      </c>
      <c r="L292">
        <f>Diagonals!H291</f>
        <v>5146.21</v>
      </c>
      <c r="M292">
        <f>Diagonals!I291</f>
        <v>0</v>
      </c>
      <c r="N292">
        <f>Diagonals!J291</f>
        <v>0</v>
      </c>
      <c r="O292">
        <f>Diagonals!K291</f>
        <v>0</v>
      </c>
      <c r="P292">
        <f>Diagonals!L291</f>
        <v>0</v>
      </c>
      <c r="Q292">
        <f>Trendlines!E291</f>
        <v>5199.38</v>
      </c>
      <c r="R292">
        <f>Trendlines!F291</f>
        <v>5194.3599999999997</v>
      </c>
      <c r="S292">
        <f>Trendlines!G291</f>
        <v>5203.45</v>
      </c>
      <c r="T292">
        <f>Trendlines!H291</f>
        <v>5168.6400000000003</v>
      </c>
      <c r="U292">
        <f>Trendlines!I291</f>
        <v>5177.42</v>
      </c>
      <c r="V292">
        <f>Trendlines!J291</f>
        <v>5162.33</v>
      </c>
      <c r="W292">
        <f>Trendlines!K291</f>
        <v>0</v>
      </c>
      <c r="X292">
        <f>Trendlines!L291</f>
        <v>0</v>
      </c>
      <c r="Y292">
        <f>Tema_Hrma_Smma!E291</f>
        <v>5164.76</v>
      </c>
      <c r="Z292">
        <f>Tema_Hrma_Smma!F291</f>
        <v>5166.71</v>
      </c>
      <c r="AA292">
        <f>Tema_Hrma_Smma!G291</f>
        <v>5176.29</v>
      </c>
      <c r="AB292">
        <f>ZScore!H291</f>
        <v>1</v>
      </c>
      <c r="AC292">
        <f>ZScore!I291</f>
        <v>0.76227</v>
      </c>
      <c r="AD292">
        <f>ZScore!J291</f>
        <v>0</v>
      </c>
      <c r="AE292">
        <f>HA!E291</f>
        <v>5165.41</v>
      </c>
      <c r="AF292">
        <f>HA!F291</f>
        <v>5168.83</v>
      </c>
      <c r="AG292">
        <f>HA!G291</f>
        <v>5165.1899999999996</v>
      </c>
      <c r="AH292">
        <f>HA!H291</f>
        <v>5166.8100000000004</v>
      </c>
      <c r="AI292">
        <f>HA!I291</f>
        <v>1</v>
      </c>
      <c r="AJ292">
        <f>HA!J291</f>
        <v>1.4</v>
      </c>
      <c r="AK292">
        <f>HA!K291</f>
        <v>-0.53937000000000002</v>
      </c>
      <c r="AL292">
        <f>HA!L291</f>
        <v>1</v>
      </c>
      <c r="AM292">
        <f>KC!E291</f>
        <v>5195.1774599999999</v>
      </c>
      <c r="AN292">
        <f>KC!F291</f>
        <v>5189.87363</v>
      </c>
      <c r="AO292">
        <f>KC!G291</f>
        <v>5184.5698000000002</v>
      </c>
      <c r="AP292">
        <f>KC!H291</f>
        <v>5179.2659800000001</v>
      </c>
      <c r="AQ292">
        <f>KC!I291</f>
        <v>5173.9621500000003</v>
      </c>
      <c r="AR292">
        <f>KC!J291</f>
        <v>5167.58572</v>
      </c>
      <c r="AS292">
        <f>KC!K291</f>
        <v>5162.2818900000002</v>
      </c>
      <c r="AT292">
        <f>KC!L291</f>
        <v>5156.9780600000004</v>
      </c>
      <c r="AU292">
        <f>KC!M291</f>
        <v>5151.6742299999996</v>
      </c>
      <c r="AV292">
        <f>KC!N291</f>
        <v>5146.3704100000004</v>
      </c>
      <c r="AW292">
        <f>SR_Levels!E291</f>
        <v>5161.8900000000003</v>
      </c>
      <c r="AX292">
        <f>SR_Levels!F291</f>
        <v>5135.8500000000004</v>
      </c>
      <c r="AY292">
        <f>SR_Levels!G291</f>
        <v>0</v>
      </c>
      <c r="AZ292">
        <f>SR_Levels!H291</f>
        <v>0</v>
      </c>
      <c r="BA292">
        <f>SR_Levels!I291</f>
        <v>5178.6000000000004</v>
      </c>
      <c r="BB292">
        <f>SR_Levels!J291</f>
        <v>5193.3500000000004</v>
      </c>
      <c r="BC292">
        <f>SR_Levels!K291</f>
        <v>5205.3100000000004</v>
      </c>
      <c r="BD292">
        <f>SR_Levels!L291</f>
        <v>0</v>
      </c>
      <c r="BE292">
        <f>ZigZag!E291</f>
        <v>0</v>
      </c>
      <c r="BF292">
        <f>ZigZag!F291</f>
        <v>0</v>
      </c>
      <c r="BG292">
        <f>ZigZag!G291</f>
        <v>5171.79</v>
      </c>
      <c r="BH292">
        <f>Dual_Tema!E291</f>
        <v>5166.83</v>
      </c>
      <c r="BI292">
        <f>Dual_Tema!F291</f>
        <v>5162.4799999999996</v>
      </c>
      <c r="BJ292">
        <f>Pinbar!E291</f>
        <v>0</v>
      </c>
      <c r="BK292">
        <f>SSA!E291</f>
        <v>5165.5249100000001</v>
      </c>
      <c r="BL292">
        <f>SSA!F291</f>
        <v>5165.6252299999996</v>
      </c>
      <c r="BN292" t="str">
        <f t="shared" si="491"/>
        <v>Green Candle</v>
      </c>
      <c r="BO292" s="34">
        <f t="shared" si="493"/>
        <v>-3.366378009425075E-4</v>
      </c>
      <c r="BP292" s="34">
        <f t="shared" si="495"/>
        <v>-8.9526553421037658E-4</v>
      </c>
      <c r="BQ292" s="34">
        <f t="shared" si="503"/>
        <v>-2.754140378168235E-3</v>
      </c>
      <c r="BR292" s="34">
        <f t="shared" si="505"/>
        <v>-9.9764509355815267E-4</v>
      </c>
      <c r="BS292" s="35">
        <f t="shared" si="494"/>
        <v>-5.6114171568810711E-5</v>
      </c>
      <c r="BT292" s="35">
        <f t="shared" si="496"/>
        <v>-7.4636091566993024E-5</v>
      </c>
      <c r="BU292" s="35">
        <f t="shared" si="504"/>
        <v>-1.5320715152133957E-4</v>
      </c>
      <c r="BV292" s="35">
        <f t="shared" si="506"/>
        <v>-4.1588429871231014E-5</v>
      </c>
      <c r="BW292" s="27">
        <v>96</v>
      </c>
      <c r="BX292">
        <f>F292-G292</f>
        <v>3.6400000000003274</v>
      </c>
      <c r="BY292">
        <f>ABS(F292-D291)</f>
        <v>2.5500000000001819</v>
      </c>
      <c r="BZ292">
        <f>ABS(G292-D291)</f>
        <v>1.0900000000001455</v>
      </c>
      <c r="CA292">
        <f t="shared" si="472"/>
        <v>3.6400000000003274</v>
      </c>
      <c r="CB292">
        <f t="shared" si="497"/>
        <v>6.1657142857141354</v>
      </c>
      <c r="CC292">
        <f t="shared" si="500"/>
        <v>5.8906659935778931</v>
      </c>
      <c r="CD292">
        <f t="shared" si="498"/>
        <v>0.27504829213624227</v>
      </c>
      <c r="CE292">
        <f t="shared" si="501"/>
        <v>1</v>
      </c>
      <c r="CF292">
        <f t="shared" si="502"/>
        <v>22</v>
      </c>
      <c r="CG292" s="7" t="str">
        <f t="shared" si="499"/>
        <v>High Volatility Period</v>
      </c>
      <c r="CH292" s="21"/>
      <c r="CI292" s="21"/>
      <c r="CJ292" s="21"/>
      <c r="CK292" s="21"/>
      <c r="CL292" s="21"/>
      <c r="CM292" s="21"/>
      <c r="CZ292" s="7" t="str">
        <f>IF(AND(D292&gt;BH292,D292&gt;E292),"Bullish Trigger","-----")</f>
        <v>Bullish Trigger</v>
      </c>
      <c r="DA292" s="7" t="str">
        <f>IF(AND(D292&lt;BI292,D292&lt;E292),"Bearish Trigger","-----")</f>
        <v>-----</v>
      </c>
      <c r="DB292" s="13" t="str">
        <f>IF(AND(W292=BE292,W292&gt;0,BE292&gt;0),"Important High","------")</f>
        <v>------</v>
      </c>
      <c r="DC292" s="13" t="str">
        <f>IF(AND(X292=BF292,X292&gt;0,BF292&gt;0),"Important Low","------")</f>
        <v>------</v>
      </c>
      <c r="DD292" s="7" t="str">
        <f>IF(AND(DB292="Important High",DC292="-----",BJ292=1),"Imp High Rej","-----")</f>
        <v>-----</v>
      </c>
      <c r="DE292" s="7" t="str">
        <f>IF(AND(DB292="-----",DC292="Important Low",BJ292=1),"Imp Low Rej","-----")</f>
        <v>-----</v>
      </c>
      <c r="DF292" s="7" t="str">
        <f>IF(Y292&gt;AM292,"Overbought",IF(Y292&gt;AO292,"Bullish Momentum",IF(Y292&gt;AQ292,"Flat Momentum","-----")))</f>
        <v>-----</v>
      </c>
      <c r="DG292" s="7" t="str">
        <f>IF(Y292&lt;AV292,"Oversold",IF(Y292&lt;AT292,"Bearish Momentum",IF(Y292&lt;AR292,"Flat Momentum","-----")))</f>
        <v>Flat Momentum</v>
      </c>
      <c r="DH292" s="7" t="str">
        <f>IF(AND(DF292="Overbought",AD292=2),"Culminated Thrust","-----")</f>
        <v>-----</v>
      </c>
      <c r="DI292" s="7" t="str">
        <f>IF(AND(DG292="Oversold",AD292=5),"Culminated Thrust","-----")</f>
        <v>-----</v>
      </c>
      <c r="DJ292" s="14">
        <f>(Q292-$D292)/$D292</f>
        <v>6.2627975119120246E-3</v>
      </c>
      <c r="DK292" s="14">
        <f>(R292-$D292)/$D292</f>
        <v>5.2912510499280498E-3</v>
      </c>
      <c r="DL292" s="14">
        <f>(S292-$D292)/$D292</f>
        <v>7.0504855796957198E-3</v>
      </c>
      <c r="DM292" s="14">
        <f>(T292-$D292)/$D292</f>
        <v>3.135269458991625E-4</v>
      </c>
      <c r="DN292" s="14">
        <f>(U292-$D292)/$D292</f>
        <v>2.0127655786119727E-3</v>
      </c>
      <c r="DO292" s="14">
        <f>(V292-$D292)/$D292</f>
        <v>-9.0767986189341416E-4</v>
      </c>
      <c r="DP292" s="14">
        <f t="shared" si="440"/>
        <v>7.0504855796957198E-3</v>
      </c>
      <c r="DQ292" s="14">
        <f t="shared" si="441"/>
        <v>6.2627975119120246E-3</v>
      </c>
      <c r="DR292" s="14">
        <f t="shared" si="442"/>
        <v>5.2912510499280498E-3</v>
      </c>
      <c r="DS292" s="14">
        <f t="shared" si="443"/>
        <v>2.0127655786119727E-3</v>
      </c>
      <c r="DT292" s="14">
        <f t="shared" si="444"/>
        <v>3.135269458991625E-4</v>
      </c>
      <c r="DU292" s="14">
        <f t="shared" si="445"/>
        <v>-9.0767986189341416E-4</v>
      </c>
      <c r="DV292" t="str">
        <f>IF($D292&gt;Q292,"SUP","RES")</f>
        <v>RES</v>
      </c>
      <c r="DW292" t="str">
        <f>IF($D292&gt;R292,"SUP","RES")</f>
        <v>RES</v>
      </c>
      <c r="DX292" t="str">
        <f>IF($D292&gt;S292,"SUP","RES")</f>
        <v>RES</v>
      </c>
      <c r="DY292" t="str">
        <f>IF($D292&gt;T292,"SUP","RES")</f>
        <v>RES</v>
      </c>
      <c r="DZ292" t="str">
        <f>IF($D292&gt;U292,"SUP","RES")</f>
        <v>RES</v>
      </c>
      <c r="EA292" t="str">
        <f>IF($D292&gt;V292,"SUP","RES")</f>
        <v>SUP</v>
      </c>
      <c r="EB292" s="7">
        <f t="shared" si="446"/>
        <v>5</v>
      </c>
      <c r="EC292" s="7">
        <f t="shared" si="447"/>
        <v>1</v>
      </c>
      <c r="ED292" s="13" t="str">
        <f t="shared" si="448"/>
        <v>-----</v>
      </c>
      <c r="EE292" s="13" t="str">
        <f t="shared" si="449"/>
        <v>-----</v>
      </c>
      <c r="EF292" s="7">
        <f>IF(OR(ED292="All Sup",EE292="All Res"),"na",((D292-MIN(Q292:V292))/(MAX(Q292:V292)-MIN(Q292:V292))))</f>
        <v>0.11405642023347573</v>
      </c>
      <c r="EG292">
        <v>1.4999999999999999E-4</v>
      </c>
      <c r="EH292">
        <f>Q292*(1+$EG292)</f>
        <v>5200.1599070000002</v>
      </c>
      <c r="EI292">
        <f>Q292*(1-$EG292)</f>
        <v>5198.600093</v>
      </c>
      <c r="EJ292">
        <f>R292*(1+$EG292)</f>
        <v>5195.1391540000004</v>
      </c>
      <c r="EK292">
        <f>R292*(1-$EG292)</f>
        <v>5193.5808459999998</v>
      </c>
      <c r="EL292">
        <f>S292*(1+$EG292)</f>
        <v>5204.2305175000001</v>
      </c>
      <c r="EM292">
        <f>S292*(1-$EG292)</f>
        <v>5202.6694824999995</v>
      </c>
      <c r="EN292">
        <f>T292*(1+$EG292)</f>
        <v>5169.415296000001</v>
      </c>
      <c r="EO292">
        <f>T292*(1-$EG292)</f>
        <v>5167.8647040000005</v>
      </c>
      <c r="EP292">
        <f>U292*(1+$EG292)</f>
        <v>5178.196613000001</v>
      </c>
      <c r="EQ292">
        <f>U292*(1-$EG292)</f>
        <v>5176.6433870000001</v>
      </c>
      <c r="ER292">
        <f>V292*(1+$EG292)</f>
        <v>5163.1043495000004</v>
      </c>
      <c r="ES292">
        <f>V292*(1-$EG292)</f>
        <v>5161.5556505000004</v>
      </c>
      <c r="ET292" s="7" t="str">
        <f t="shared" si="450"/>
        <v>-----</v>
      </c>
      <c r="EU292" s="7" t="str">
        <f t="shared" si="451"/>
        <v>-----</v>
      </c>
      <c r="EV292" s="7" t="str">
        <f t="shared" si="452"/>
        <v>-----</v>
      </c>
      <c r="EW292" s="7" t="str">
        <f t="shared" si="453"/>
        <v>-----</v>
      </c>
      <c r="EX292" s="7" t="str">
        <f t="shared" si="454"/>
        <v>-----</v>
      </c>
      <c r="EY292" s="7" t="str">
        <f t="shared" si="455"/>
        <v>-----</v>
      </c>
      <c r="EZ292">
        <f t="shared" si="473"/>
        <v>97</v>
      </c>
      <c r="FA292">
        <f t="shared" si="474"/>
        <v>90</v>
      </c>
      <c r="FB292">
        <f t="shared" si="475"/>
        <v>290</v>
      </c>
      <c r="FC292">
        <f t="shared" si="476"/>
        <v>4</v>
      </c>
      <c r="FD292">
        <f t="shared" si="477"/>
        <v>10</v>
      </c>
      <c r="FE292">
        <f t="shared" si="478"/>
        <v>290</v>
      </c>
      <c r="FF292">
        <f t="shared" si="479"/>
        <v>7</v>
      </c>
      <c r="FG292">
        <f t="shared" si="480"/>
        <v>11</v>
      </c>
      <c r="FH292">
        <f t="shared" si="481"/>
        <v>0</v>
      </c>
      <c r="FI292">
        <f t="shared" si="482"/>
        <v>4</v>
      </c>
      <c r="FJ292">
        <f t="shared" si="483"/>
        <v>2</v>
      </c>
      <c r="FK292">
        <f t="shared" si="484"/>
        <v>0</v>
      </c>
      <c r="FL292" s="7" t="str">
        <f t="shared" si="456"/>
        <v>-----</v>
      </c>
      <c r="FM292" s="7" t="str">
        <f t="shared" si="457"/>
        <v>-----</v>
      </c>
      <c r="FN292" s="7" t="str">
        <f t="shared" si="458"/>
        <v>-----</v>
      </c>
      <c r="FO292" s="7" t="str">
        <f t="shared" si="459"/>
        <v>-----</v>
      </c>
      <c r="FP292" s="7" t="str">
        <f t="shared" si="460"/>
        <v>-----</v>
      </c>
      <c r="FQ292" s="7" t="str">
        <f t="shared" si="461"/>
        <v>-----</v>
      </c>
      <c r="FR292" s="13" t="str">
        <f>IF(FL292="-----","-----",(D292-Q292)/Q292)</f>
        <v>-----</v>
      </c>
      <c r="FS292" s="13" t="str">
        <f>IF(FM292="-----","-----",(Q292-R292)/R292)</f>
        <v>-----</v>
      </c>
      <c r="FT292" s="13" t="str">
        <f>IF(FN292="-----","-----",(R292-S292)/S292)</f>
        <v>-----</v>
      </c>
      <c r="FU292" s="13" t="str">
        <f>IF(FO292="-----","-----",(S292-T292)/T292)</f>
        <v>-----</v>
      </c>
      <c r="FV292" s="13" t="str">
        <f>IF(FP292="-----","-----",(T292-U292)/U292)</f>
        <v>-----</v>
      </c>
      <c r="FW292" s="13" t="str">
        <f>IF(FQ292="-----","-----",(U292-V292)/V292)</f>
        <v>-----</v>
      </c>
      <c r="FX292" s="7" t="str">
        <f t="shared" si="462"/>
        <v>-----</v>
      </c>
      <c r="FY292" s="7" t="str">
        <f t="shared" si="463"/>
        <v>-----</v>
      </c>
      <c r="FZ292" s="7" t="str">
        <f t="shared" si="464"/>
        <v>-----</v>
      </c>
      <c r="GA292" s="7" t="str">
        <f t="shared" si="465"/>
        <v>-----</v>
      </c>
      <c r="GB292" s="7" t="str">
        <f t="shared" si="466"/>
        <v>-----</v>
      </c>
      <c r="GC292" s="7" t="str">
        <f t="shared" si="467"/>
        <v>-----</v>
      </c>
      <c r="GD292" s="7" t="str">
        <f>IF(AND(BG292&gt;AA292,BG291&gt;AA291,BG290&gt;AA290,BG289&gt;AA289,BG288&gt;AA288,BG287&gt;AA287,BG286&gt;AA286,BG285&gt;AA285,BG284&gt;AA284,BG283&gt;AA283,BG282&gt;AA282,BG281&gt;AA281),"Bullish",IF(AND(BG292&lt;AA292,BG291&lt;AA291,BG290&lt;AA290,BG289&lt;AA289,BG288&lt;AA288,BG287&lt;AA287,BG286&lt;AA286,BG285&lt;AA285,BG284&lt;AA284,BG283&lt;AA283,BG282&lt;AA282,BG281&lt;AA281),"Bearish","-----"))</f>
        <v>Bearish</v>
      </c>
      <c r="GE292">
        <f>(Z292-BG292)/BG292</f>
        <v>-9.8225179289954286E-4</v>
      </c>
      <c r="GI292" s="7" t="str">
        <f>IF(Y292&gt;Z292,"Bullish","Bearish")</f>
        <v>Bearish</v>
      </c>
      <c r="GJ292" s="19" t="str">
        <f>IF(AND(D292&gt;Y292,D291&lt;Y291),"TEMA crossover","-----")</f>
        <v>-----</v>
      </c>
      <c r="GK292" s="19" t="str">
        <f>IF(AND(D292&lt;Y292,D291&gt;Y291),"TEMA crossunder","-----")</f>
        <v>-----</v>
      </c>
      <c r="GL292" s="20" t="str">
        <f>IF(GD292="Bearish","YES","-----")</f>
        <v>YES</v>
      </c>
      <c r="GM292" s="20" t="str">
        <f>IF(GH292="Reverse to Bearish","YES","-----")</f>
        <v>-----</v>
      </c>
      <c r="GN292" s="20" t="str">
        <f>IF(AND(GI292="Bullish",GI291="Bullish",GI290="Bullish",GI289="Bullish"),"YES","-----")</f>
        <v>-----</v>
      </c>
      <c r="GO292" s="20" t="str">
        <f>IF(OR(GK292="TEMA crossunder",GK291="TEMA crossunder",GK290="TEMA crossunder",GK289="TEMA crossunder"),"YES","-----")</f>
        <v>-----</v>
      </c>
      <c r="GP292" s="20" t="str">
        <f>IF(GD292="Bullish","YES","-----")</f>
        <v>-----</v>
      </c>
      <c r="GQ292" s="20" t="str">
        <f>IF(GH292="Reverse to Bullish","YES","-----")</f>
        <v>-----</v>
      </c>
      <c r="GR292" s="20" t="str">
        <f>IF(AND(GI292="Bearish",GI291="Bearish",GI290="Bearish",GI289="Bearish"),"YES","-----")</f>
        <v>YES</v>
      </c>
      <c r="GS292" s="20" t="str">
        <f>IF(OR(GJ292="TEMA crossover",GJ291="TEMA crossover",GJ290="TEMA crossover",GJ289="TEMA crossover"),"YES","-----")</f>
        <v>YES</v>
      </c>
      <c r="GT292" s="20" t="str">
        <f t="shared" si="485"/>
        <v>-----</v>
      </c>
      <c r="GU292" s="20" t="str">
        <f t="shared" si="486"/>
        <v>-----</v>
      </c>
      <c r="GV292" s="20" t="str">
        <f t="shared" si="487"/>
        <v>-----</v>
      </c>
      <c r="GW292" s="20" t="str">
        <f t="shared" si="488"/>
        <v>-----</v>
      </c>
      <c r="GX292" s="20" t="str">
        <f t="shared" si="489"/>
        <v>-----</v>
      </c>
      <c r="GY292" s="20" t="str">
        <f t="shared" si="490"/>
        <v>-----</v>
      </c>
      <c r="GZ292" s="7" t="str">
        <f>IF(G292&gt;BH292,"YES","-----")</f>
        <v>-----</v>
      </c>
      <c r="HA292" s="7" t="str">
        <f>IF(F292&lt;BI292,"YES","-----")</f>
        <v>-----</v>
      </c>
      <c r="HB292">
        <f>BH292-BI292</f>
        <v>4.3500000000003638</v>
      </c>
      <c r="HI292">
        <f t="shared" si="468"/>
        <v>-3.0449100000005274</v>
      </c>
      <c r="HJ292">
        <f t="shared" si="469"/>
        <v>1.3050899999998364</v>
      </c>
      <c r="HK292" s="7"/>
      <c r="HL292" s="7"/>
      <c r="HM292" s="7"/>
      <c r="HN292" s="7"/>
      <c r="HO292" s="7"/>
      <c r="HP292" s="7"/>
      <c r="HQ292" s="28">
        <f t="shared" si="492"/>
        <v>-0.10031999999955588</v>
      </c>
      <c r="HR292" s="28" t="str">
        <f t="shared" si="470"/>
        <v>Bear</v>
      </c>
      <c r="HS292">
        <f t="shared" si="471"/>
        <v>0.10031999999955588</v>
      </c>
    </row>
    <row r="293" spans="1:227" x14ac:dyDescent="0.55000000000000004">
      <c r="A293">
        <f>Validation!A292</f>
        <v>1772115600</v>
      </c>
      <c r="B293" t="str">
        <f>Price!B292</f>
        <v>XAUUSD</v>
      </c>
      <c r="C293" t="str">
        <f>Price!C292</f>
        <v>M5</v>
      </c>
      <c r="D293">
        <f>Price!D292</f>
        <v>5168.82</v>
      </c>
      <c r="E293">
        <f>Price!E292</f>
        <v>5166.99</v>
      </c>
      <c r="F293">
        <f>Price!F292</f>
        <v>5170.04</v>
      </c>
      <c r="G293">
        <f>Price!G292</f>
        <v>5163.53</v>
      </c>
      <c r="H293">
        <f>Price!H292</f>
        <v>576</v>
      </c>
      <c r="I293">
        <f>Diagonals!E292</f>
        <v>5199.13</v>
      </c>
      <c r="J293">
        <f>Diagonals!F292</f>
        <v>0</v>
      </c>
      <c r="K293">
        <f>Diagonals!G292</f>
        <v>0</v>
      </c>
      <c r="L293">
        <f>Diagonals!H292</f>
        <v>5145.88</v>
      </c>
      <c r="M293">
        <f>Diagonals!I292</f>
        <v>0</v>
      </c>
      <c r="N293">
        <f>Diagonals!J292</f>
        <v>0</v>
      </c>
      <c r="O293">
        <f>Diagonals!K292</f>
        <v>0</v>
      </c>
      <c r="P293">
        <f>Diagonals!L292</f>
        <v>0</v>
      </c>
      <c r="Q293">
        <f>Trendlines!E292</f>
        <v>5199.38</v>
      </c>
      <c r="R293">
        <f>Trendlines!F292</f>
        <v>5194.34</v>
      </c>
      <c r="S293">
        <f>Trendlines!G292</f>
        <v>5203.43</v>
      </c>
      <c r="T293">
        <f>Trendlines!H292</f>
        <v>5168.72</v>
      </c>
      <c r="U293">
        <f>Trendlines!I292</f>
        <v>5177.4399999999996</v>
      </c>
      <c r="V293">
        <f>Trendlines!J292</f>
        <v>5162.37</v>
      </c>
      <c r="W293">
        <f>Trendlines!K292</f>
        <v>0</v>
      </c>
      <c r="X293">
        <f>Trendlines!L292</f>
        <v>0</v>
      </c>
      <c r="Y293">
        <f>Tema_Hrma_Smma!E292</f>
        <v>5165.6099999999997</v>
      </c>
      <c r="Z293">
        <f>Tema_Hrma_Smma!F292</f>
        <v>5166.3</v>
      </c>
      <c r="AA293">
        <f>Tema_Hrma_Smma!G292</f>
        <v>5176.04</v>
      </c>
      <c r="AB293">
        <f>ZScore!H292</f>
        <v>1</v>
      </c>
      <c r="AC293">
        <f>ZScore!I292</f>
        <v>0.37702999999999998</v>
      </c>
      <c r="AD293">
        <f>ZScore!J292</f>
        <v>0</v>
      </c>
      <c r="AE293">
        <f>HA!E292</f>
        <v>5166.1099999999997</v>
      </c>
      <c r="AF293">
        <f>HA!F292</f>
        <v>5170.04</v>
      </c>
      <c r="AG293">
        <f>HA!G292</f>
        <v>5163.53</v>
      </c>
      <c r="AH293">
        <f>HA!H292</f>
        <v>5167.34</v>
      </c>
      <c r="AI293">
        <f>HA!I292</f>
        <v>1</v>
      </c>
      <c r="AJ293">
        <f>HA!J292</f>
        <v>1.23</v>
      </c>
      <c r="AK293">
        <f>HA!K292</f>
        <v>-0.60597999999999996</v>
      </c>
      <c r="AL293">
        <f>HA!L292</f>
        <v>2</v>
      </c>
      <c r="AM293">
        <f>KC!E292</f>
        <v>5194.6091299999998</v>
      </c>
      <c r="AN293">
        <f>KC!F292</f>
        <v>5189.30296</v>
      </c>
      <c r="AO293">
        <f>KC!G292</f>
        <v>5183.9967900000001</v>
      </c>
      <c r="AP293">
        <f>KC!H292</f>
        <v>5178.6906099999997</v>
      </c>
      <c r="AQ293">
        <f>KC!I292</f>
        <v>5173.3844399999998</v>
      </c>
      <c r="AR293">
        <f>KC!J292</f>
        <v>5167.06149</v>
      </c>
      <c r="AS293">
        <f>KC!K292</f>
        <v>5161.7553200000002</v>
      </c>
      <c r="AT293">
        <f>KC!L292</f>
        <v>5156.4491500000004</v>
      </c>
      <c r="AU293">
        <f>KC!M292</f>
        <v>5151.1429699999999</v>
      </c>
      <c r="AV293">
        <f>KC!N292</f>
        <v>5145.8368</v>
      </c>
      <c r="AW293">
        <f>SR_Levels!E292</f>
        <v>5161.8900000000003</v>
      </c>
      <c r="AX293">
        <f>SR_Levels!F292</f>
        <v>5135.8500000000004</v>
      </c>
      <c r="AY293">
        <f>SR_Levels!G292</f>
        <v>0</v>
      </c>
      <c r="AZ293">
        <f>SR_Levels!H292</f>
        <v>0</v>
      </c>
      <c r="BA293">
        <f>SR_Levels!I292</f>
        <v>5178.6000000000004</v>
      </c>
      <c r="BB293">
        <f>SR_Levels!J292</f>
        <v>5193.3500000000004</v>
      </c>
      <c r="BC293">
        <f>SR_Levels!K292</f>
        <v>5205.3100000000004</v>
      </c>
      <c r="BD293">
        <f>SR_Levels!L292</f>
        <v>0</v>
      </c>
      <c r="BE293">
        <f>ZigZag!E292</f>
        <v>0</v>
      </c>
      <c r="BF293">
        <f>ZigZag!F292</f>
        <v>0</v>
      </c>
      <c r="BG293">
        <f>ZigZag!G292</f>
        <v>5171.4799999999996</v>
      </c>
      <c r="BH293">
        <f>Dual_Tema!E292</f>
        <v>5167.79</v>
      </c>
      <c r="BI293">
        <f>Dual_Tema!F292</f>
        <v>5162.62</v>
      </c>
      <c r="BJ293">
        <f>Pinbar!E292</f>
        <v>0</v>
      </c>
      <c r="BK293">
        <f>SSA!E292</f>
        <v>5166.46702</v>
      </c>
      <c r="BL293">
        <f>SSA!F292</f>
        <v>5166.0461299999997</v>
      </c>
      <c r="BN293" t="str">
        <f t="shared" si="491"/>
        <v>Green Candle</v>
      </c>
      <c r="BO293" s="34">
        <f t="shared" si="493"/>
        <v>-3.8291947087498723E-4</v>
      </c>
      <c r="BP293" s="34">
        <f t="shared" si="495"/>
        <v>-1.7960186322449889E-3</v>
      </c>
      <c r="BQ293" s="34">
        <f t="shared" si="503"/>
        <v>-2.3990349819059675E-3</v>
      </c>
      <c r="BR293" s="34">
        <f t="shared" si="505"/>
        <v>-1.4874858012720038E-3</v>
      </c>
      <c r="BS293" s="35">
        <f t="shared" si="494"/>
        <v>-6.3830096648787027E-5</v>
      </c>
      <c r="BT293" s="35">
        <f t="shared" si="496"/>
        <v>-1.497915640767955E-4</v>
      </c>
      <c r="BU293" s="35">
        <f t="shared" si="504"/>
        <v>-1.3343094602547012E-4</v>
      </c>
      <c r="BV293" s="35">
        <f t="shared" si="506"/>
        <v>-6.2022793447802371E-5</v>
      </c>
      <c r="BW293" s="27">
        <v>96</v>
      </c>
      <c r="BX293">
        <f>F293-G293</f>
        <v>6.5100000000002183</v>
      </c>
      <c r="BY293">
        <f>ABS(F293-D292)</f>
        <v>3.0199999999995271</v>
      </c>
      <c r="BZ293">
        <f>ABS(G293-D292)</f>
        <v>3.4900000000006912</v>
      </c>
      <c r="CA293">
        <f t="shared" si="472"/>
        <v>6.5100000000002183</v>
      </c>
      <c r="CB293">
        <f t="shared" si="497"/>
        <v>6.1849999999998806</v>
      </c>
      <c r="CC293">
        <f t="shared" si="500"/>
        <v>5.9349041368937732</v>
      </c>
      <c r="CD293">
        <f t="shared" si="498"/>
        <v>0.25009586310610743</v>
      </c>
      <c r="CE293">
        <f t="shared" si="501"/>
        <v>1</v>
      </c>
      <c r="CF293">
        <f t="shared" si="502"/>
        <v>23</v>
      </c>
      <c r="CG293" s="7" t="str">
        <f t="shared" si="499"/>
        <v>High Volatility Period</v>
      </c>
      <c r="CH293" s="21"/>
      <c r="CI293" s="21"/>
      <c r="CJ293" s="21"/>
      <c r="CK293" s="21"/>
      <c r="CL293" s="21"/>
      <c r="CM293" s="21"/>
      <c r="CZ293" s="7" t="str">
        <f>IF(AND(D293&gt;BH293,D293&gt;E293),"Bullish Trigger","-----")</f>
        <v>Bullish Trigger</v>
      </c>
      <c r="DA293" s="7" t="str">
        <f>IF(AND(D293&lt;BI293,D293&lt;E293),"Bearish Trigger","-----")</f>
        <v>-----</v>
      </c>
      <c r="DB293" s="13" t="str">
        <f>IF(AND(W293=BE293,W293&gt;0,BE293&gt;0),"Important High","------")</f>
        <v>------</v>
      </c>
      <c r="DC293" s="13" t="str">
        <f>IF(AND(X293=BF293,X293&gt;0,BF293&gt;0),"Important Low","------")</f>
        <v>------</v>
      </c>
      <c r="DD293" s="7" t="str">
        <f>IF(AND(DB293="Important High",DC293="-----",BJ293=1),"Imp High Rej","-----")</f>
        <v>-----</v>
      </c>
      <c r="DE293" s="7" t="str">
        <f>IF(AND(DB293="-----",DC293="Important Low",BJ293=1),"Imp Low Rej","-----")</f>
        <v>-----</v>
      </c>
      <c r="DF293" s="7" t="str">
        <f>IF(Y293&gt;AM293,"Overbought",IF(Y293&gt;AO293,"Bullish Momentum",IF(Y293&gt;AQ293,"Flat Momentum","-----")))</f>
        <v>-----</v>
      </c>
      <c r="DG293" s="7" t="str">
        <f>IF(Y293&lt;AV293,"Oversold",IF(Y293&lt;AT293,"Bearish Momentum",IF(Y293&lt;AR293,"Flat Momentum","-----")))</f>
        <v>Flat Momentum</v>
      </c>
      <c r="DH293" s="7" t="str">
        <f>IF(AND(DF293="Overbought",AD293=2),"Culminated Thrust","-----")</f>
        <v>-----</v>
      </c>
      <c r="DI293" s="7" t="str">
        <f>IF(AND(DG293="Oversold",AD293=5),"Culminated Thrust","-----")</f>
        <v>-----</v>
      </c>
      <c r="DJ293" s="14">
        <f>(Q293-$D293)/$D293</f>
        <v>5.9123745845280741E-3</v>
      </c>
      <c r="DK293" s="14">
        <f>(R293-$D293)/$D293</f>
        <v>4.9372971006923123E-3</v>
      </c>
      <c r="DL293" s="14">
        <f>(S293-$D293)/$D293</f>
        <v>6.6959189911818531E-3</v>
      </c>
      <c r="DM293" s="14">
        <f>(T293-$D293)/$D293</f>
        <v>-1.9346775472826352E-5</v>
      </c>
      <c r="DN293" s="14">
        <f>(U293-$D293)/$D293</f>
        <v>1.6676920457667111E-3</v>
      </c>
      <c r="DO293" s="14">
        <f>(V293-$D293)/$D293</f>
        <v>-1.2478670180040741E-3</v>
      </c>
      <c r="DP293" s="14">
        <f t="shared" si="440"/>
        <v>6.6959189911818531E-3</v>
      </c>
      <c r="DQ293" s="14">
        <f t="shared" si="441"/>
        <v>5.9123745845280741E-3</v>
      </c>
      <c r="DR293" s="14">
        <f t="shared" si="442"/>
        <v>4.9372971006923123E-3</v>
      </c>
      <c r="DS293" s="14">
        <f t="shared" si="443"/>
        <v>1.6676920457667111E-3</v>
      </c>
      <c r="DT293" s="14">
        <f t="shared" si="444"/>
        <v>-1.9346775472826352E-5</v>
      </c>
      <c r="DU293" s="14">
        <f t="shared" si="445"/>
        <v>-1.2478670180040741E-3</v>
      </c>
      <c r="DV293" t="str">
        <f>IF($D293&gt;Q293,"SUP","RES")</f>
        <v>RES</v>
      </c>
      <c r="DW293" t="str">
        <f>IF($D293&gt;R293,"SUP","RES")</f>
        <v>RES</v>
      </c>
      <c r="DX293" t="str">
        <f>IF($D293&gt;S293,"SUP","RES")</f>
        <v>RES</v>
      </c>
      <c r="DY293" t="str">
        <f>IF($D293&gt;T293,"SUP","RES")</f>
        <v>SUP</v>
      </c>
      <c r="DZ293" t="str">
        <f>IF($D293&gt;U293,"SUP","RES")</f>
        <v>RES</v>
      </c>
      <c r="EA293" t="str">
        <f>IF($D293&gt;V293,"SUP","RES")</f>
        <v>SUP</v>
      </c>
      <c r="EB293" s="7">
        <f t="shared" si="446"/>
        <v>4</v>
      </c>
      <c r="EC293" s="7">
        <f t="shared" si="447"/>
        <v>2</v>
      </c>
      <c r="ED293" s="13" t="str">
        <f t="shared" si="448"/>
        <v>-----</v>
      </c>
      <c r="EE293" s="13" t="str">
        <f t="shared" si="449"/>
        <v>-----</v>
      </c>
      <c r="EF293" s="7">
        <f>IF(OR(ED293="All Sup",EE293="All Res"),"na",((D293-MIN(Q293:V293))/(MAX(Q293:V293)-MIN(Q293:V293))))</f>
        <v>0.15708718947880554</v>
      </c>
      <c r="EG293">
        <v>1.4999999999999999E-4</v>
      </c>
      <c r="EH293">
        <f>Q293*(1+$EG293)</f>
        <v>5200.1599070000002</v>
      </c>
      <c r="EI293">
        <f>Q293*(1-$EG293)</f>
        <v>5198.600093</v>
      </c>
      <c r="EJ293">
        <f>R293*(1+$EG293)</f>
        <v>5195.1191510000008</v>
      </c>
      <c r="EK293">
        <f>R293*(1-$EG293)</f>
        <v>5193.5608490000004</v>
      </c>
      <c r="EL293">
        <f>S293*(1+$EG293)</f>
        <v>5204.2105145000005</v>
      </c>
      <c r="EM293">
        <f>S293*(1-$EG293)</f>
        <v>5202.6494855000001</v>
      </c>
      <c r="EN293">
        <f>T293*(1+$EG293)</f>
        <v>5169.4953080000005</v>
      </c>
      <c r="EO293">
        <f>T293*(1-$EG293)</f>
        <v>5167.944692</v>
      </c>
      <c r="EP293">
        <f>U293*(1+$EG293)</f>
        <v>5178.2166159999997</v>
      </c>
      <c r="EQ293">
        <f>U293*(1-$EG293)</f>
        <v>5176.6633839999995</v>
      </c>
      <c r="ER293">
        <f>V293*(1+$EG293)</f>
        <v>5163.1443555000005</v>
      </c>
      <c r="ES293">
        <f>V293*(1-$EG293)</f>
        <v>5161.5956445000002</v>
      </c>
      <c r="ET293" s="7" t="str">
        <f t="shared" si="450"/>
        <v>-----</v>
      </c>
      <c r="EU293" s="7" t="str">
        <f t="shared" si="451"/>
        <v>-----</v>
      </c>
      <c r="EV293" s="7" t="str">
        <f t="shared" si="452"/>
        <v>-----</v>
      </c>
      <c r="EW293" s="7" t="str">
        <f t="shared" si="453"/>
        <v>TOUCH</v>
      </c>
      <c r="EX293" s="7" t="str">
        <f t="shared" si="454"/>
        <v>-----</v>
      </c>
      <c r="EY293" s="7" t="str">
        <f t="shared" si="455"/>
        <v>-----</v>
      </c>
      <c r="EZ293">
        <f t="shared" si="473"/>
        <v>98</v>
      </c>
      <c r="FA293">
        <f t="shared" si="474"/>
        <v>91</v>
      </c>
      <c r="FB293">
        <f t="shared" si="475"/>
        <v>291</v>
      </c>
      <c r="FC293">
        <f t="shared" si="476"/>
        <v>0</v>
      </c>
      <c r="FD293">
        <f t="shared" si="477"/>
        <v>11</v>
      </c>
      <c r="FE293">
        <f t="shared" si="478"/>
        <v>291</v>
      </c>
      <c r="FF293">
        <f t="shared" si="479"/>
        <v>7</v>
      </c>
      <c r="FG293">
        <f t="shared" si="480"/>
        <v>11</v>
      </c>
      <c r="FH293">
        <f t="shared" si="481"/>
        <v>0</v>
      </c>
      <c r="FI293">
        <f t="shared" si="482"/>
        <v>1</v>
      </c>
      <c r="FJ293">
        <f t="shared" si="483"/>
        <v>2</v>
      </c>
      <c r="FK293">
        <f t="shared" si="484"/>
        <v>0</v>
      </c>
      <c r="FL293" s="7" t="str">
        <f t="shared" si="456"/>
        <v>-----</v>
      </c>
      <c r="FM293" s="7" t="str">
        <f t="shared" si="457"/>
        <v>-----</v>
      </c>
      <c r="FN293" s="7" t="str">
        <f t="shared" si="458"/>
        <v>-----</v>
      </c>
      <c r="FO293" s="7">
        <f t="shared" si="459"/>
        <v>1</v>
      </c>
      <c r="FP293" s="7" t="str">
        <f t="shared" si="460"/>
        <v>-----</v>
      </c>
      <c r="FQ293" s="7" t="str">
        <f t="shared" si="461"/>
        <v>-----</v>
      </c>
      <c r="FR293" s="13" t="str">
        <f>IF(FL293="-----","-----",(D293-Q293)/Q293)</f>
        <v>-----</v>
      </c>
      <c r="FS293" s="13" t="str">
        <f>IF(FM293="-----","-----",(Q293-R293)/R293)</f>
        <v>-----</v>
      </c>
      <c r="FT293" s="13" t="str">
        <f>IF(FN293="-----","-----",(R293-S293)/S293)</f>
        <v>-----</v>
      </c>
      <c r="FU293" s="13">
        <f>IF(FO293="-----","-----",(S293-T293)/T293)</f>
        <v>6.715395687907264E-3</v>
      </c>
      <c r="FV293" s="13" t="str">
        <f>IF(FP293="-----","-----",(T293-U293)/U293)</f>
        <v>-----</v>
      </c>
      <c r="FW293" s="13" t="str">
        <f>IF(FQ293="-----","-----",(U293-V293)/V293)</f>
        <v>-----</v>
      </c>
      <c r="FX293" s="7" t="str">
        <f t="shared" si="462"/>
        <v>-----</v>
      </c>
      <c r="FY293" s="7" t="str">
        <f t="shared" si="463"/>
        <v>-----</v>
      </c>
      <c r="FZ293" s="7" t="str">
        <f t="shared" si="464"/>
        <v>-----</v>
      </c>
      <c r="GA293" s="7" t="str">
        <f t="shared" si="465"/>
        <v>Support</v>
      </c>
      <c r="GB293" s="7" t="str">
        <f t="shared" si="466"/>
        <v>-----</v>
      </c>
      <c r="GC293" s="7" t="str">
        <f t="shared" si="467"/>
        <v>-----</v>
      </c>
      <c r="GD293" s="7" t="str">
        <f>IF(AND(BG293&gt;AA293,BG292&gt;AA292,BG291&gt;AA291,BG290&gt;AA290,BG289&gt;AA289,BG288&gt;AA288,BG287&gt;AA287,BG286&gt;AA286,BG285&gt;AA285,BG284&gt;AA284,BG283&gt;AA283,BG282&gt;AA282),"Bullish",IF(AND(BG293&lt;AA293,BG292&lt;AA292,BG291&lt;AA291,BG290&lt;AA290,BG289&lt;AA289,BG288&lt;AA288,BG287&lt;AA287,BG286&lt;AA286,BG285&lt;AA285,BG284&lt;AA284,BG283&lt;AA283,BG282&lt;AA282),"Bearish","-----"))</f>
        <v>Bearish</v>
      </c>
      <c r="GE293">
        <f>(Z293-BG293)/BG293</f>
        <v>-1.0016474974280829E-3</v>
      </c>
      <c r="GI293" s="7" t="str">
        <f>IF(Y293&gt;Z293,"Bullish","Bearish")</f>
        <v>Bearish</v>
      </c>
      <c r="GJ293" s="19" t="str">
        <f>IF(AND(D293&gt;Y293,D292&lt;Y292),"TEMA crossover","-----")</f>
        <v>-----</v>
      </c>
      <c r="GK293" s="19" t="str">
        <f>IF(AND(D293&lt;Y293,D292&gt;Y292),"TEMA crossunder","-----")</f>
        <v>-----</v>
      </c>
      <c r="GL293" s="20" t="str">
        <f>IF(GD293="Bearish","YES","-----")</f>
        <v>YES</v>
      </c>
      <c r="GM293" s="20" t="str">
        <f>IF(GH293="Reverse to Bearish","YES","-----")</f>
        <v>-----</v>
      </c>
      <c r="GN293" s="20" t="str">
        <f>IF(AND(GI293="Bullish",GI292="Bullish",GI291="Bullish",GI290="Bullish"),"YES","-----")</f>
        <v>-----</v>
      </c>
      <c r="GO293" s="20" t="str">
        <f>IF(OR(GK293="TEMA crossunder",GK292="TEMA crossunder",GK291="TEMA crossunder",GK290="TEMA crossunder"),"YES","-----")</f>
        <v>-----</v>
      </c>
      <c r="GP293" s="20" t="str">
        <f>IF(GD293="Bullish","YES","-----")</f>
        <v>-----</v>
      </c>
      <c r="GQ293" s="20" t="str">
        <f>IF(GH293="Reverse to Bullish","YES","-----")</f>
        <v>-----</v>
      </c>
      <c r="GR293" s="20" t="str">
        <f>IF(AND(GI293="Bearish",GI292="Bearish",GI291="Bearish",GI290="Bearish"),"YES","-----")</f>
        <v>YES</v>
      </c>
      <c r="GS293" s="20" t="str">
        <f>IF(OR(GJ293="TEMA crossover",GJ292="TEMA crossover",GJ291="TEMA crossover",GJ290="TEMA crossover"),"YES","-----")</f>
        <v>YES</v>
      </c>
      <c r="GT293" s="20" t="str">
        <f t="shared" si="485"/>
        <v>-----</v>
      </c>
      <c r="GU293" s="20" t="str">
        <f t="shared" si="486"/>
        <v>-----</v>
      </c>
      <c r="GV293" s="20" t="str">
        <f t="shared" si="487"/>
        <v>-----</v>
      </c>
      <c r="GW293" s="20" t="str">
        <f t="shared" si="488"/>
        <v>-----</v>
      </c>
      <c r="GX293" s="20" t="str">
        <f t="shared" si="489"/>
        <v>-----</v>
      </c>
      <c r="GY293" s="20" t="str">
        <f t="shared" si="490"/>
        <v>-----</v>
      </c>
      <c r="GZ293" s="7" t="str">
        <f>IF(G293&gt;BH293,"YES","-----")</f>
        <v>-----</v>
      </c>
      <c r="HA293" s="7" t="str">
        <f>IF(F293&lt;BI293,"YES","-----")</f>
        <v>-----</v>
      </c>
      <c r="HB293">
        <f>BH293-BI293</f>
        <v>5.1700000000000728</v>
      </c>
      <c r="HI293">
        <f t="shared" si="468"/>
        <v>-3.8470200000001569</v>
      </c>
      <c r="HJ293">
        <f t="shared" si="469"/>
        <v>1.3229799999999159</v>
      </c>
      <c r="HK293" s="7"/>
      <c r="HL293" s="7"/>
      <c r="HM293" s="7"/>
      <c r="HN293" s="7"/>
      <c r="HO293" s="7"/>
      <c r="HP293" s="7"/>
      <c r="HQ293" s="28">
        <f t="shared" si="492"/>
        <v>0.42089000000032684</v>
      </c>
      <c r="HR293" s="28" t="str">
        <f t="shared" si="470"/>
        <v>Bull</v>
      </c>
      <c r="HS293">
        <f t="shared" si="471"/>
        <v>0.42089000000032684</v>
      </c>
    </row>
    <row r="294" spans="1:227" x14ac:dyDescent="0.55000000000000004">
      <c r="A294">
        <f>Validation!A293</f>
        <v>1772115900</v>
      </c>
      <c r="B294" t="str">
        <f>Price!B293</f>
        <v>XAUUSD</v>
      </c>
      <c r="C294" t="str">
        <f>Price!C293</f>
        <v>M5</v>
      </c>
      <c r="D294">
        <f>Price!D293</f>
        <v>5170.41</v>
      </c>
      <c r="E294">
        <f>Price!E293</f>
        <v>5168.83</v>
      </c>
      <c r="F294">
        <f>Price!F293</f>
        <v>5172.32</v>
      </c>
      <c r="G294">
        <f>Price!G293</f>
        <v>5168.55</v>
      </c>
      <c r="H294">
        <f>Price!H293</f>
        <v>644</v>
      </c>
      <c r="I294">
        <f>Diagonals!E293</f>
        <v>5199.3100000000004</v>
      </c>
      <c r="J294">
        <f>Diagonals!F293</f>
        <v>0</v>
      </c>
      <c r="K294">
        <f>Diagonals!G293</f>
        <v>0</v>
      </c>
      <c r="L294">
        <f>Diagonals!H293</f>
        <v>5145.55</v>
      </c>
      <c r="M294">
        <f>Diagonals!I293</f>
        <v>0</v>
      </c>
      <c r="N294">
        <f>Diagonals!J293</f>
        <v>0</v>
      </c>
      <c r="O294">
        <f>Diagonals!K293</f>
        <v>0</v>
      </c>
      <c r="P294">
        <f>Diagonals!L293</f>
        <v>0</v>
      </c>
      <c r="Q294">
        <f>Trendlines!E293</f>
        <v>5199.3900000000003</v>
      </c>
      <c r="R294">
        <f>Trendlines!F293</f>
        <v>5194.3100000000004</v>
      </c>
      <c r="S294">
        <f>Trendlines!G293</f>
        <v>5203.41</v>
      </c>
      <c r="T294">
        <f>Trendlines!H293</f>
        <v>5168.8</v>
      </c>
      <c r="U294">
        <f>Trendlines!I293</f>
        <v>5177.46</v>
      </c>
      <c r="V294">
        <f>Trendlines!J293</f>
        <v>5162.41</v>
      </c>
      <c r="W294">
        <f>Trendlines!K293</f>
        <v>0</v>
      </c>
      <c r="X294">
        <f>Trendlines!L293</f>
        <v>0</v>
      </c>
      <c r="Y294">
        <f>Tema_Hrma_Smma!E293</f>
        <v>5167.6899999999996</v>
      </c>
      <c r="Z294">
        <f>Tema_Hrma_Smma!F293</f>
        <v>5166.42</v>
      </c>
      <c r="AA294">
        <f>Tema_Hrma_Smma!G293</f>
        <v>5175.84</v>
      </c>
      <c r="AB294">
        <f>ZScore!H293</f>
        <v>1</v>
      </c>
      <c r="AC294">
        <f>ZScore!I293</f>
        <v>0.46659</v>
      </c>
      <c r="AD294">
        <f>ZScore!J293</f>
        <v>0</v>
      </c>
      <c r="AE294">
        <f>HA!E293</f>
        <v>5166.7299999999996</v>
      </c>
      <c r="AF294">
        <f>HA!F293</f>
        <v>5172.32</v>
      </c>
      <c r="AG294">
        <f>HA!G293</f>
        <v>5166.7299999999996</v>
      </c>
      <c r="AH294">
        <f>HA!H293</f>
        <v>5170.03</v>
      </c>
      <c r="AI294">
        <f>HA!I293</f>
        <v>1</v>
      </c>
      <c r="AJ294">
        <f>HA!J293</f>
        <v>3.3</v>
      </c>
      <c r="AK294">
        <f>HA!K293</f>
        <v>0.20712</v>
      </c>
      <c r="AL294">
        <f>HA!L293</f>
        <v>3</v>
      </c>
      <c r="AM294">
        <f>KC!E293</f>
        <v>5194.08619</v>
      </c>
      <c r="AN294">
        <f>KC!F293</f>
        <v>5188.7939100000003</v>
      </c>
      <c r="AO294">
        <f>KC!G293</f>
        <v>5183.5016299999997</v>
      </c>
      <c r="AP294">
        <f>KC!H293</f>
        <v>5178.2093400000003</v>
      </c>
      <c r="AQ294">
        <f>KC!I293</f>
        <v>5172.9170599999998</v>
      </c>
      <c r="AR294">
        <f>KC!J293</f>
        <v>5166.6918100000003</v>
      </c>
      <c r="AS294">
        <f>KC!K293</f>
        <v>5161.3995299999997</v>
      </c>
      <c r="AT294">
        <f>KC!L293</f>
        <v>5156.1072400000003</v>
      </c>
      <c r="AU294">
        <f>KC!M293</f>
        <v>5150.8149599999997</v>
      </c>
      <c r="AV294">
        <f>KC!N293</f>
        <v>5145.5226700000003</v>
      </c>
      <c r="AW294">
        <f>SR_Levels!E293</f>
        <v>5161.8900000000003</v>
      </c>
      <c r="AX294">
        <f>SR_Levels!F293</f>
        <v>5135.8500000000004</v>
      </c>
      <c r="AY294">
        <f>SR_Levels!G293</f>
        <v>0</v>
      </c>
      <c r="AZ294">
        <f>SR_Levels!H293</f>
        <v>0</v>
      </c>
      <c r="BA294">
        <f>SR_Levels!I293</f>
        <v>5178.6000000000004</v>
      </c>
      <c r="BB294">
        <f>SR_Levels!J293</f>
        <v>5193.3500000000004</v>
      </c>
      <c r="BC294">
        <f>SR_Levels!K293</f>
        <v>5205.3100000000004</v>
      </c>
      <c r="BD294">
        <f>SR_Levels!L293</f>
        <v>0</v>
      </c>
      <c r="BE294">
        <f>ZigZag!E293</f>
        <v>0</v>
      </c>
      <c r="BF294">
        <f>ZigZag!F293</f>
        <v>0</v>
      </c>
      <c r="BG294">
        <f>ZigZag!G293</f>
        <v>5171.41</v>
      </c>
      <c r="BH294">
        <f>Dual_Tema!E293</f>
        <v>5169.62</v>
      </c>
      <c r="BI294">
        <f>Dual_Tema!F293</f>
        <v>5165.24</v>
      </c>
      <c r="BJ294">
        <f>Pinbar!E293</f>
        <v>0</v>
      </c>
      <c r="BK294">
        <f>SSA!E293</f>
        <v>5167.8062399999999</v>
      </c>
      <c r="BL294">
        <f>SSA!F293</f>
        <v>5166.9261900000001</v>
      </c>
      <c r="BN294" t="str">
        <f t="shared" si="491"/>
        <v>Green Candle</v>
      </c>
      <c r="BO294" s="34">
        <f t="shared" si="493"/>
        <v>7.7810618246010321E-4</v>
      </c>
      <c r="BP294" s="34">
        <f t="shared" si="495"/>
        <v>-8.4061869535989597E-4</v>
      </c>
      <c r="BQ294" s="34">
        <f t="shared" si="503"/>
        <v>-2.5926676119101266E-3</v>
      </c>
      <c r="BR294" s="34">
        <f t="shared" si="505"/>
        <v>-1.5699405623978979E-3</v>
      </c>
      <c r="BS294" s="35">
        <f t="shared" si="494"/>
        <v>1.2964233863965724E-4</v>
      </c>
      <c r="BT294" s="35">
        <f t="shared" si="496"/>
        <v>-7.0078562164899161E-5</v>
      </c>
      <c r="BU294" s="35">
        <f t="shared" si="504"/>
        <v>-1.4421373326312104E-4</v>
      </c>
      <c r="BV294" s="35">
        <f t="shared" si="506"/>
        <v>-6.5463449275715568E-5</v>
      </c>
      <c r="BW294" s="27">
        <v>96</v>
      </c>
      <c r="BX294">
        <f>F294-G294</f>
        <v>3.7699999999995271</v>
      </c>
      <c r="BY294">
        <f>ABS(F294-D293)</f>
        <v>3.5</v>
      </c>
      <c r="BZ294">
        <f>ABS(G294-D293)</f>
        <v>0.26999999999952706</v>
      </c>
      <c r="CA294">
        <f t="shared" si="472"/>
        <v>3.7699999999995271</v>
      </c>
      <c r="CB294">
        <f t="shared" si="497"/>
        <v>6.0021428571427089</v>
      </c>
      <c r="CC294">
        <f t="shared" si="500"/>
        <v>5.7802681271156127</v>
      </c>
      <c r="CD294">
        <f t="shared" si="498"/>
        <v>0.22187473002709623</v>
      </c>
      <c r="CE294">
        <f t="shared" si="501"/>
        <v>1</v>
      </c>
      <c r="CF294">
        <f t="shared" si="502"/>
        <v>24</v>
      </c>
      <c r="CG294" s="7" t="str">
        <f t="shared" si="499"/>
        <v>High Volatility Period</v>
      </c>
      <c r="CH294" s="21"/>
      <c r="CI294" s="21"/>
      <c r="CJ294" s="21"/>
      <c r="CK294" s="21"/>
      <c r="CL294" s="21"/>
      <c r="CM294" s="21"/>
      <c r="CZ294" s="7" t="str">
        <f>IF(AND(D294&gt;BH294,D294&gt;E294),"Bullish Trigger","-----")</f>
        <v>Bullish Trigger</v>
      </c>
      <c r="DA294" s="7" t="str">
        <f>IF(AND(D294&lt;BI294,D294&lt;E294),"Bearish Trigger","-----")</f>
        <v>-----</v>
      </c>
      <c r="DB294" s="13" t="str">
        <f>IF(AND(W294=BE294,W294&gt;0,BE294&gt;0),"Important High","------")</f>
        <v>------</v>
      </c>
      <c r="DC294" s="13" t="str">
        <f>IF(AND(X294=BF294,X294&gt;0,BF294&gt;0),"Important Low","------")</f>
        <v>------</v>
      </c>
      <c r="DD294" s="7" t="str">
        <f>IF(AND(DB294="Important High",DC294="-----",BJ294=1),"Imp High Rej","-----")</f>
        <v>-----</v>
      </c>
      <c r="DE294" s="7" t="str">
        <f>IF(AND(DB294="-----",DC294="Important Low",BJ294=1),"Imp Low Rej","-----")</f>
        <v>-----</v>
      </c>
      <c r="DF294" s="7" t="str">
        <f>IF(Y294&gt;AM294,"Overbought",IF(Y294&gt;AO294,"Bullish Momentum",IF(Y294&gt;AQ294,"Flat Momentum","-----")))</f>
        <v>-----</v>
      </c>
      <c r="DG294" s="7" t="str">
        <f>IF(Y294&lt;AV294,"Oversold",IF(Y294&lt;AT294,"Bearish Momentum",IF(Y294&lt;AR294,"Flat Momentum","-----")))</f>
        <v>-----</v>
      </c>
      <c r="DH294" s="7" t="str">
        <f>IF(AND(DF294="Overbought",AD294=2),"Culminated Thrust","-----")</f>
        <v>-----</v>
      </c>
      <c r="DI294" s="7" t="str">
        <f>IF(AND(DG294="Oversold",AD294=5),"Culminated Thrust","-----")</f>
        <v>-----</v>
      </c>
      <c r="DJ294" s="14">
        <f>(Q294-$D294)/$D294</f>
        <v>5.604971365907244E-3</v>
      </c>
      <c r="DK294" s="14">
        <f>(R294-$D294)/$D294</f>
        <v>4.6224574066661148E-3</v>
      </c>
      <c r="DL294" s="14">
        <f>(S294-$D294)/$D294</f>
        <v>6.3824725698735695E-3</v>
      </c>
      <c r="DM294" s="14">
        <f>(T294-$D294)/$D294</f>
        <v>-3.1138729810588957E-4</v>
      </c>
      <c r="DN294" s="14">
        <f>(U294-$D294)/$D294</f>
        <v>1.3635282308366613E-3</v>
      </c>
      <c r="DO294" s="14">
        <f>(V294-$D294)/$D294</f>
        <v>-1.5472660775451078E-3</v>
      </c>
      <c r="DP294" s="14">
        <f t="shared" si="440"/>
        <v>6.3824725698735695E-3</v>
      </c>
      <c r="DQ294" s="14">
        <f t="shared" si="441"/>
        <v>5.604971365907244E-3</v>
      </c>
      <c r="DR294" s="14">
        <f t="shared" si="442"/>
        <v>4.6224574066661148E-3</v>
      </c>
      <c r="DS294" s="14">
        <f t="shared" si="443"/>
        <v>1.3635282308366613E-3</v>
      </c>
      <c r="DT294" s="14">
        <f t="shared" si="444"/>
        <v>-3.1138729810588957E-4</v>
      </c>
      <c r="DU294" s="14">
        <f t="shared" si="445"/>
        <v>-1.5472660775451078E-3</v>
      </c>
      <c r="DV294" t="str">
        <f>IF($D294&gt;Q294,"SUP","RES")</f>
        <v>RES</v>
      </c>
      <c r="DW294" t="str">
        <f>IF($D294&gt;R294,"SUP","RES")</f>
        <v>RES</v>
      </c>
      <c r="DX294" t="str">
        <f>IF($D294&gt;S294,"SUP","RES")</f>
        <v>RES</v>
      </c>
      <c r="DY294" t="str">
        <f>IF($D294&gt;T294,"SUP","RES")</f>
        <v>SUP</v>
      </c>
      <c r="DZ294" t="str">
        <f>IF($D294&gt;U294,"SUP","RES")</f>
        <v>RES</v>
      </c>
      <c r="EA294" t="str">
        <f>IF($D294&gt;V294,"SUP","RES")</f>
        <v>SUP</v>
      </c>
      <c r="EB294" s="7">
        <f t="shared" si="446"/>
        <v>4</v>
      </c>
      <c r="EC294" s="7">
        <f t="shared" si="447"/>
        <v>2</v>
      </c>
      <c r="ED294" s="13" t="str">
        <f t="shared" si="448"/>
        <v>-----</v>
      </c>
      <c r="EE294" s="13" t="str">
        <f t="shared" si="449"/>
        <v>-----</v>
      </c>
      <c r="EF294" s="7">
        <f>IF(OR(ED294="All Sup",EE294="All Res"),"na",((D294-MIN(Q294:V294))/(MAX(Q294:V294)-MIN(Q294:V294))))</f>
        <v>0.1951219512195122</v>
      </c>
      <c r="EG294">
        <v>1.4999999999999999E-4</v>
      </c>
      <c r="EH294">
        <f>Q294*(1+$EG294)</f>
        <v>5200.1699085000009</v>
      </c>
      <c r="EI294">
        <f>Q294*(1-$EG294)</f>
        <v>5198.6100915000006</v>
      </c>
      <c r="EJ294">
        <f>R294*(1+$EG294)</f>
        <v>5195.0891465000013</v>
      </c>
      <c r="EK294">
        <f>R294*(1-$EG294)</f>
        <v>5193.5308535000004</v>
      </c>
      <c r="EL294">
        <f>S294*(1+$EG294)</f>
        <v>5204.1905115</v>
      </c>
      <c r="EM294">
        <f>S294*(1-$EG294)</f>
        <v>5202.6294884999998</v>
      </c>
      <c r="EN294">
        <f>T294*(1+$EG294)</f>
        <v>5169.5753200000008</v>
      </c>
      <c r="EO294">
        <f>T294*(1-$EG294)</f>
        <v>5168.0246800000004</v>
      </c>
      <c r="EP294">
        <f>U294*(1+$EG294)</f>
        <v>5178.2366190000002</v>
      </c>
      <c r="EQ294">
        <f>U294*(1-$EG294)</f>
        <v>5176.6833809999998</v>
      </c>
      <c r="ER294">
        <f>V294*(1+$EG294)</f>
        <v>5163.1843615000007</v>
      </c>
      <c r="ES294">
        <f>V294*(1-$EG294)</f>
        <v>5161.6356384999999</v>
      </c>
      <c r="ET294" s="7" t="str">
        <f t="shared" si="450"/>
        <v>-----</v>
      </c>
      <c r="EU294" s="7" t="str">
        <f t="shared" si="451"/>
        <v>-----</v>
      </c>
      <c r="EV294" s="7" t="str">
        <f t="shared" si="452"/>
        <v>-----</v>
      </c>
      <c r="EW294" s="7" t="str">
        <f t="shared" si="453"/>
        <v>TOUCH</v>
      </c>
      <c r="EX294" s="7" t="str">
        <f t="shared" si="454"/>
        <v>-----</v>
      </c>
      <c r="EY294" s="7" t="str">
        <f t="shared" si="455"/>
        <v>-----</v>
      </c>
      <c r="EZ294">
        <f t="shared" si="473"/>
        <v>99</v>
      </c>
      <c r="FA294">
        <f t="shared" si="474"/>
        <v>92</v>
      </c>
      <c r="FB294">
        <f t="shared" si="475"/>
        <v>292</v>
      </c>
      <c r="FC294">
        <f t="shared" si="476"/>
        <v>0</v>
      </c>
      <c r="FD294">
        <f t="shared" si="477"/>
        <v>12</v>
      </c>
      <c r="FE294">
        <f t="shared" si="478"/>
        <v>292</v>
      </c>
      <c r="FF294">
        <f t="shared" si="479"/>
        <v>7</v>
      </c>
      <c r="FG294">
        <f t="shared" si="480"/>
        <v>11</v>
      </c>
      <c r="FH294">
        <f t="shared" si="481"/>
        <v>0</v>
      </c>
      <c r="FI294">
        <f t="shared" si="482"/>
        <v>2</v>
      </c>
      <c r="FJ294">
        <f t="shared" si="483"/>
        <v>2</v>
      </c>
      <c r="FK294">
        <f t="shared" si="484"/>
        <v>0</v>
      </c>
      <c r="FL294" s="7" t="str">
        <f t="shared" si="456"/>
        <v>-----</v>
      </c>
      <c r="FM294" s="7" t="str">
        <f t="shared" si="457"/>
        <v>-----</v>
      </c>
      <c r="FN294" s="7" t="str">
        <f t="shared" si="458"/>
        <v>-----</v>
      </c>
      <c r="FO294" s="7">
        <f t="shared" si="459"/>
        <v>2</v>
      </c>
      <c r="FP294" s="7" t="str">
        <f t="shared" si="460"/>
        <v>-----</v>
      </c>
      <c r="FQ294" s="7" t="str">
        <f t="shared" si="461"/>
        <v>-----</v>
      </c>
      <c r="FR294" s="13" t="str">
        <f>IF(FL294="-----","-----",(D294-Q294)/Q294)</f>
        <v>-----</v>
      </c>
      <c r="FS294" s="13" t="str">
        <f>IF(FM294="-----","-----",(Q294-R294)/R294)</f>
        <v>-----</v>
      </c>
      <c r="FT294" s="13" t="str">
        <f>IF(FN294="-----","-----",(R294-S294)/S294)</f>
        <v>-----</v>
      </c>
      <c r="FU294" s="13">
        <f>IF(FO294="-----","-----",(S294-T294)/T294)</f>
        <v>6.6959449001701889E-3</v>
      </c>
      <c r="FV294" s="13" t="str">
        <f>IF(FP294="-----","-----",(T294-U294)/U294)</f>
        <v>-----</v>
      </c>
      <c r="FW294" s="13" t="str">
        <f>IF(FQ294="-----","-----",(U294-V294)/V294)</f>
        <v>-----</v>
      </c>
      <c r="FX294" s="7" t="str">
        <f t="shared" si="462"/>
        <v>-----</v>
      </c>
      <c r="FY294" s="7" t="str">
        <f t="shared" si="463"/>
        <v>-----</v>
      </c>
      <c r="FZ294" s="7" t="str">
        <f t="shared" si="464"/>
        <v>-----</v>
      </c>
      <c r="GA294" s="7" t="str">
        <f t="shared" si="465"/>
        <v>Support</v>
      </c>
      <c r="GB294" s="7" t="str">
        <f t="shared" si="466"/>
        <v>-----</v>
      </c>
      <c r="GC294" s="7" t="str">
        <f t="shared" si="467"/>
        <v>-----</v>
      </c>
      <c r="GD294" s="7" t="str">
        <f>IF(AND(BG294&gt;AA294,BG293&gt;AA293,BG292&gt;AA292,BG291&gt;AA291,BG290&gt;AA290,BG289&gt;AA289,BG288&gt;AA288,BG287&gt;AA287,BG286&gt;AA286,BG285&gt;AA285,BG284&gt;AA284,BG283&gt;AA283),"Bullish",IF(AND(BG294&lt;AA294,BG293&lt;AA293,BG292&lt;AA292,BG291&lt;AA291,BG290&lt;AA290,BG289&lt;AA289,BG288&lt;AA288,BG287&lt;AA287,BG286&lt;AA286,BG285&lt;AA285,BG284&lt;AA284,BG283&lt;AA283),"Bearish","-----"))</f>
        <v>Bearish</v>
      </c>
      <c r="GE294">
        <f>(Z294-BG294)/BG294</f>
        <v>-9.6492059225622841E-4</v>
      </c>
      <c r="GI294" s="7" t="str">
        <f>IF(Y294&gt;Z294,"Bullish","Bearish")</f>
        <v>Bullish</v>
      </c>
      <c r="GJ294" s="19" t="str">
        <f>IF(AND(D294&gt;Y294,D293&lt;Y293),"TEMA crossover","-----")</f>
        <v>-----</v>
      </c>
      <c r="GK294" s="19" t="str">
        <f>IF(AND(D294&lt;Y294,D293&gt;Y293),"TEMA crossunder","-----")</f>
        <v>-----</v>
      </c>
      <c r="GL294" s="20" t="str">
        <f>IF(GD294="Bearish","YES","-----")</f>
        <v>YES</v>
      </c>
      <c r="GM294" s="20" t="str">
        <f>IF(GH294="Reverse to Bearish","YES","-----")</f>
        <v>-----</v>
      </c>
      <c r="GN294" s="20" t="str">
        <f>IF(AND(GI294="Bullish",GI293="Bullish",GI292="Bullish",GI291="Bullish"),"YES","-----")</f>
        <v>-----</v>
      </c>
      <c r="GO294" s="20" t="str">
        <f>IF(OR(GK294="TEMA crossunder",GK293="TEMA crossunder",GK292="TEMA crossunder",GK291="TEMA crossunder"),"YES","-----")</f>
        <v>-----</v>
      </c>
      <c r="GP294" s="20" t="str">
        <f>IF(GD294="Bullish","YES","-----")</f>
        <v>-----</v>
      </c>
      <c r="GQ294" s="20" t="str">
        <f>IF(GH294="Reverse to Bullish","YES","-----")</f>
        <v>-----</v>
      </c>
      <c r="GR294" s="20" t="str">
        <f>IF(AND(GI294="Bearish",GI293="Bearish",GI292="Bearish",GI291="Bearish"),"YES","-----")</f>
        <v>-----</v>
      </c>
      <c r="GS294" s="20" t="str">
        <f>IF(OR(GJ294="TEMA crossover",GJ293="TEMA crossover",GJ292="TEMA crossover",GJ291="TEMA crossover"),"YES","-----")</f>
        <v>YES</v>
      </c>
      <c r="GT294" s="20" t="str">
        <f t="shared" si="485"/>
        <v>-----</v>
      </c>
      <c r="GU294" s="20" t="str">
        <f t="shared" si="486"/>
        <v>-----</v>
      </c>
      <c r="GV294" s="20" t="str">
        <f t="shared" si="487"/>
        <v>-----</v>
      </c>
      <c r="GW294" s="20" t="str">
        <f t="shared" si="488"/>
        <v>-----</v>
      </c>
      <c r="GX294" s="20" t="str">
        <f t="shared" si="489"/>
        <v>-----</v>
      </c>
      <c r="GY294" s="20" t="str">
        <f t="shared" si="490"/>
        <v>-----</v>
      </c>
      <c r="GZ294" s="7" t="str">
        <f>IF(G294&gt;BH294,"YES","-----")</f>
        <v>-----</v>
      </c>
      <c r="HA294" s="7" t="str">
        <f>IF(F294&lt;BI294,"YES","-----")</f>
        <v>-----</v>
      </c>
      <c r="HB294">
        <f>BH294-BI294</f>
        <v>4.3800000000001091</v>
      </c>
      <c r="HI294">
        <f t="shared" si="468"/>
        <v>-2.5662400000001071</v>
      </c>
      <c r="HJ294">
        <f t="shared" si="469"/>
        <v>1.813760000000002</v>
      </c>
      <c r="HK294" s="7"/>
      <c r="HL294" s="7"/>
      <c r="HM294" s="7"/>
      <c r="HN294" s="7"/>
      <c r="HO294" s="7"/>
      <c r="HP294" s="7"/>
      <c r="HQ294" s="28">
        <f t="shared" si="492"/>
        <v>0.88004999999975553</v>
      </c>
      <c r="HR294" s="28" t="str">
        <f t="shared" si="470"/>
        <v>Bull</v>
      </c>
      <c r="HS294">
        <f t="shared" si="471"/>
        <v>0.88004999999975553</v>
      </c>
    </row>
    <row r="295" spans="1:227" x14ac:dyDescent="0.55000000000000004">
      <c r="A295">
        <f>Validation!A294</f>
        <v>1772116200</v>
      </c>
      <c r="B295" t="str">
        <f>Price!B294</f>
        <v>XAUUSD</v>
      </c>
      <c r="C295" t="str">
        <f>Price!C294</f>
        <v>M5</v>
      </c>
      <c r="D295">
        <f>Price!D294</f>
        <v>5165.83</v>
      </c>
      <c r="E295">
        <f>Price!E294</f>
        <v>5170.45</v>
      </c>
      <c r="F295">
        <f>Price!F294</f>
        <v>5170.45</v>
      </c>
      <c r="G295">
        <f>Price!G294</f>
        <v>5140.8599999999997</v>
      </c>
      <c r="H295">
        <f>Price!H294</f>
        <v>945</v>
      </c>
      <c r="I295">
        <f>Diagonals!E294</f>
        <v>5199.49</v>
      </c>
      <c r="J295">
        <f>Diagonals!F294</f>
        <v>0</v>
      </c>
      <c r="K295">
        <f>Diagonals!G294</f>
        <v>0</v>
      </c>
      <c r="L295">
        <f>Diagonals!H294</f>
        <v>5145.22</v>
      </c>
      <c r="M295">
        <f>Diagonals!I294</f>
        <v>0</v>
      </c>
      <c r="N295">
        <f>Diagonals!J294</f>
        <v>0</v>
      </c>
      <c r="O295">
        <f>Diagonals!K294</f>
        <v>0</v>
      </c>
      <c r="P295">
        <f>Diagonals!L294</f>
        <v>0</v>
      </c>
      <c r="Q295">
        <f>Trendlines!E294</f>
        <v>5199.3900000000003</v>
      </c>
      <c r="R295">
        <f>Trendlines!F294</f>
        <v>5194.28</v>
      </c>
      <c r="S295">
        <f>Trendlines!G294</f>
        <v>5203.3999999999996</v>
      </c>
      <c r="T295">
        <f>Trendlines!H294</f>
        <v>5168.87</v>
      </c>
      <c r="U295">
        <f>Trendlines!I294</f>
        <v>5177.4799999999996</v>
      </c>
      <c r="V295">
        <f>Trendlines!J294</f>
        <v>5162.45</v>
      </c>
      <c r="W295">
        <f>Trendlines!K294</f>
        <v>0</v>
      </c>
      <c r="X295">
        <f>Trendlines!L294</f>
        <v>0</v>
      </c>
      <c r="Y295">
        <f>Tema_Hrma_Smma!E294</f>
        <v>5163.51</v>
      </c>
      <c r="Z295">
        <f>Tema_Hrma_Smma!F294</f>
        <v>5165.5200000000004</v>
      </c>
      <c r="AA295">
        <f>Tema_Hrma_Smma!G294</f>
        <v>5175.53</v>
      </c>
      <c r="AB295">
        <f>ZScore!H294</f>
        <v>-1</v>
      </c>
      <c r="AC295">
        <f>ZScore!I294</f>
        <v>0.66200999999999999</v>
      </c>
      <c r="AD295">
        <f>ZScore!J294</f>
        <v>3</v>
      </c>
      <c r="AE295">
        <f>HA!E294</f>
        <v>5168.38</v>
      </c>
      <c r="AF295">
        <f>HA!F294</f>
        <v>5170.45</v>
      </c>
      <c r="AG295">
        <f>HA!G294</f>
        <v>5140.8599999999997</v>
      </c>
      <c r="AH295">
        <f>HA!H294</f>
        <v>5161.8999999999996</v>
      </c>
      <c r="AI295">
        <f>HA!I294</f>
        <v>-1</v>
      </c>
      <c r="AJ295">
        <f>HA!J294</f>
        <v>6.48</v>
      </c>
      <c r="AK295">
        <f>HA!K294</f>
        <v>1.4519299999999999</v>
      </c>
      <c r="AL295">
        <f>HA!L294</f>
        <v>-1</v>
      </c>
      <c r="AM295">
        <f>KC!E294</f>
        <v>5194.1360400000003</v>
      </c>
      <c r="AN295">
        <f>KC!F294</f>
        <v>5188.7243699999999</v>
      </c>
      <c r="AO295">
        <f>KC!G294</f>
        <v>5183.3127000000004</v>
      </c>
      <c r="AP295">
        <f>KC!H294</f>
        <v>5177.9010399999997</v>
      </c>
      <c r="AQ295">
        <f>KC!I294</f>
        <v>5172.4893700000002</v>
      </c>
      <c r="AR295">
        <f>KC!J294</f>
        <v>5165.7320600000003</v>
      </c>
      <c r="AS295">
        <f>KC!K294</f>
        <v>5160.3203899999999</v>
      </c>
      <c r="AT295">
        <f>KC!L294</f>
        <v>5154.9087300000001</v>
      </c>
      <c r="AU295">
        <f>KC!M294</f>
        <v>5149.4970599999997</v>
      </c>
      <c r="AV295">
        <f>KC!N294</f>
        <v>5144.0853900000002</v>
      </c>
      <c r="AW295">
        <f>SR_Levels!E294</f>
        <v>5161.8900000000003</v>
      </c>
      <c r="AX295">
        <f>SR_Levels!F294</f>
        <v>5135.8500000000004</v>
      </c>
      <c r="AY295">
        <f>SR_Levels!G294</f>
        <v>0</v>
      </c>
      <c r="AZ295">
        <f>SR_Levels!H294</f>
        <v>0</v>
      </c>
      <c r="BA295">
        <f>SR_Levels!I294</f>
        <v>5178.6000000000004</v>
      </c>
      <c r="BB295">
        <f>SR_Levels!J294</f>
        <v>5193.3500000000004</v>
      </c>
      <c r="BC295">
        <f>SR_Levels!K294</f>
        <v>5205.3100000000004</v>
      </c>
      <c r="BD295">
        <f>SR_Levels!L294</f>
        <v>0</v>
      </c>
      <c r="BE295">
        <f>ZigZag!E294</f>
        <v>0</v>
      </c>
      <c r="BF295">
        <f>ZigZag!F294</f>
        <v>5140.8599999999997</v>
      </c>
      <c r="BG295">
        <f>ZigZag!G294</f>
        <v>5170.5200000000004</v>
      </c>
      <c r="BH295">
        <f>Dual_Tema!E294</f>
        <v>5169.9399999999996</v>
      </c>
      <c r="BI295">
        <f>Dual_Tema!F294</f>
        <v>5153.4399999999996</v>
      </c>
      <c r="BJ295">
        <f>Pinbar!E294</f>
        <v>1</v>
      </c>
      <c r="BK295">
        <f>SSA!E294</f>
        <v>5169.2606500000002</v>
      </c>
      <c r="BL295">
        <f>SSA!F294</f>
        <v>5168.0934200000002</v>
      </c>
      <c r="BN295" t="str">
        <f t="shared" si="491"/>
        <v>Red Candle</v>
      </c>
      <c r="BO295" s="34">
        <f t="shared" si="493"/>
        <v>-4.4521356701299197E-5</v>
      </c>
      <c r="BP295" s="34">
        <f t="shared" si="495"/>
        <v>-1.6485130528219871E-3</v>
      </c>
      <c r="BQ295" s="34">
        <f t="shared" si="503"/>
        <v>-1.9185588203471937E-3</v>
      </c>
      <c r="BR295" s="34">
        <f t="shared" si="505"/>
        <v>-3.3319827902221766E-3</v>
      </c>
      <c r="BS295" s="35">
        <f t="shared" si="494"/>
        <v>-7.4203637699943314E-6</v>
      </c>
      <c r="BT295" s="35">
        <f t="shared" si="496"/>
        <v>-1.3747999422963897E-4</v>
      </c>
      <c r="BU295" s="35">
        <f t="shared" si="504"/>
        <v>-1.0668328736118671E-4</v>
      </c>
      <c r="BV295" s="35">
        <f t="shared" si="506"/>
        <v>-1.3905475625997088E-4</v>
      </c>
      <c r="BW295" s="27">
        <v>96</v>
      </c>
      <c r="BX295">
        <f>F295-G295</f>
        <v>29.590000000000146</v>
      </c>
      <c r="BY295">
        <f>ABS(F295-D294)</f>
        <v>3.999999999996362E-2</v>
      </c>
      <c r="BZ295">
        <f>ABS(G295-D294)</f>
        <v>29.550000000000182</v>
      </c>
      <c r="CA295">
        <f t="shared" si="472"/>
        <v>29.590000000000146</v>
      </c>
      <c r="CB295">
        <f t="shared" si="497"/>
        <v>7.5935714285713276</v>
      </c>
      <c r="CC295">
        <f t="shared" si="500"/>
        <v>7.4809632608930787</v>
      </c>
      <c r="CD295">
        <f t="shared" si="498"/>
        <v>0.11260816767824888</v>
      </c>
      <c r="CE295">
        <f t="shared" si="501"/>
        <v>1</v>
      </c>
      <c r="CF295">
        <f t="shared" si="502"/>
        <v>25</v>
      </c>
      <c r="CG295" s="7" t="str">
        <f t="shared" si="499"/>
        <v>High Volatility Period</v>
      </c>
      <c r="CH295" s="21"/>
      <c r="CI295" s="21"/>
      <c r="CJ295" s="21"/>
      <c r="CK295" s="21"/>
      <c r="CL295" s="21"/>
      <c r="CM295" s="21"/>
      <c r="CZ295" s="7" t="str">
        <f>IF(AND(D295&gt;BH295,D295&gt;E295),"Bullish Trigger","-----")</f>
        <v>-----</v>
      </c>
      <c r="DA295" s="7" t="str">
        <f>IF(AND(D295&lt;BI295,D295&lt;E295),"Bearish Trigger","-----")</f>
        <v>-----</v>
      </c>
      <c r="DB295" s="13" t="str">
        <f>IF(AND(W295=BE295,W295&gt;0,BE295&gt;0),"Important High","------")</f>
        <v>------</v>
      </c>
      <c r="DC295" s="13" t="str">
        <f>IF(AND(X295=BF295,X295&gt;0,BF295&gt;0),"Important Low","------")</f>
        <v>------</v>
      </c>
      <c r="DD295" s="7" t="str">
        <f>IF(AND(DB295="Important High",DC295="-----",BJ295=1),"Imp High Rej","-----")</f>
        <v>-----</v>
      </c>
      <c r="DE295" s="7" t="str">
        <f>IF(AND(DB295="-----",DC295="Important Low",BJ295=1),"Imp Low Rej","-----")</f>
        <v>-----</v>
      </c>
      <c r="DF295" s="7" t="str">
        <f>IF(Y295&gt;AM295,"Overbought",IF(Y295&gt;AO295,"Bullish Momentum",IF(Y295&gt;AQ295,"Flat Momentum","-----")))</f>
        <v>-----</v>
      </c>
      <c r="DG295" s="7" t="str">
        <f>IF(Y295&lt;AV295,"Oversold",IF(Y295&lt;AT295,"Bearish Momentum",IF(Y295&lt;AR295,"Flat Momentum","-----")))</f>
        <v>Flat Momentum</v>
      </c>
      <c r="DH295" s="7" t="str">
        <f>IF(AND(DF295="Overbought",AD295=2),"Culminated Thrust","-----")</f>
        <v>-----</v>
      </c>
      <c r="DI295" s="7" t="str">
        <f>IF(AND(DG295="Oversold",AD295=5),"Culminated Thrust","-----")</f>
        <v>-----</v>
      </c>
      <c r="DJ295" s="14">
        <f>(Q295-$D295)/$D295</f>
        <v>6.4965358906507575E-3</v>
      </c>
      <c r="DK295" s="14">
        <f>(R295-$D295)/$D295</f>
        <v>5.5073434472291613E-3</v>
      </c>
      <c r="DL295" s="14">
        <f>(S295-$D295)/$D295</f>
        <v>7.2727906260948794E-3</v>
      </c>
      <c r="DM295" s="14">
        <f>(T295-$D295)/$D295</f>
        <v>5.8848239295523929E-4</v>
      </c>
      <c r="DN295" s="14">
        <f>(U295-$D295)/$D295</f>
        <v>2.2552039072132914E-3</v>
      </c>
      <c r="DO295" s="14">
        <f>(V295-$D295)/$D295</f>
        <v>-6.5429950269368313E-4</v>
      </c>
      <c r="DP295" s="14">
        <f t="shared" si="440"/>
        <v>7.2727906260948794E-3</v>
      </c>
      <c r="DQ295" s="14">
        <f t="shared" si="441"/>
        <v>6.4965358906507575E-3</v>
      </c>
      <c r="DR295" s="14">
        <f t="shared" si="442"/>
        <v>5.5073434472291613E-3</v>
      </c>
      <c r="DS295" s="14">
        <f t="shared" si="443"/>
        <v>2.2552039072132914E-3</v>
      </c>
      <c r="DT295" s="14">
        <f t="shared" si="444"/>
        <v>5.8848239295523929E-4</v>
      </c>
      <c r="DU295" s="14">
        <f t="shared" si="445"/>
        <v>-6.5429950269368313E-4</v>
      </c>
      <c r="DV295" t="str">
        <f>IF($D295&gt;Q295,"SUP","RES")</f>
        <v>RES</v>
      </c>
      <c r="DW295" t="str">
        <f>IF($D295&gt;R295,"SUP","RES")</f>
        <v>RES</v>
      </c>
      <c r="DX295" t="str">
        <f>IF($D295&gt;S295,"SUP","RES")</f>
        <v>RES</v>
      </c>
      <c r="DY295" t="str">
        <f>IF($D295&gt;T295,"SUP","RES")</f>
        <v>RES</v>
      </c>
      <c r="DZ295" t="str">
        <f>IF($D295&gt;U295,"SUP","RES")</f>
        <v>RES</v>
      </c>
      <c r="EA295" t="str">
        <f>IF($D295&gt;V295,"SUP","RES")</f>
        <v>SUP</v>
      </c>
      <c r="EB295" s="7">
        <f t="shared" si="446"/>
        <v>5</v>
      </c>
      <c r="EC295" s="7">
        <f t="shared" si="447"/>
        <v>1</v>
      </c>
      <c r="ED295" s="13" t="str">
        <f t="shared" si="448"/>
        <v>-----</v>
      </c>
      <c r="EE295" s="13" t="str">
        <f t="shared" si="449"/>
        <v>-----</v>
      </c>
      <c r="EF295" s="7">
        <f>IF(OR(ED295="All Sup",EE295="All Res"),"na",((D295-MIN(Q295:V295))/(MAX(Q295:V295)-MIN(Q295:V295))))</f>
        <v>8.2539682539685577E-2</v>
      </c>
      <c r="EG295">
        <v>1.4999999999999999E-4</v>
      </c>
      <c r="EH295">
        <f>Q295*(1+$EG295)</f>
        <v>5200.1699085000009</v>
      </c>
      <c r="EI295">
        <f>Q295*(1-$EG295)</f>
        <v>5198.6100915000006</v>
      </c>
      <c r="EJ295">
        <f>R295*(1+$EG295)</f>
        <v>5195.0591420000001</v>
      </c>
      <c r="EK295">
        <f>R295*(1-$EG295)</f>
        <v>5193.5008579999994</v>
      </c>
      <c r="EL295">
        <f>S295*(1+$EG295)</f>
        <v>5204.1805100000001</v>
      </c>
      <c r="EM295">
        <f>S295*(1-$EG295)</f>
        <v>5202.61949</v>
      </c>
      <c r="EN295">
        <f>T295*(1+$EG295)</f>
        <v>5169.6453305000005</v>
      </c>
      <c r="EO295">
        <f>T295*(1-$EG295)</f>
        <v>5168.0946695000002</v>
      </c>
      <c r="EP295">
        <f>U295*(1+$EG295)</f>
        <v>5178.2566219999999</v>
      </c>
      <c r="EQ295">
        <f>U295*(1-$EG295)</f>
        <v>5176.7033779999992</v>
      </c>
      <c r="ER295">
        <f>V295*(1+$EG295)</f>
        <v>5163.2243675</v>
      </c>
      <c r="ES295">
        <f>V295*(1-$EG295)</f>
        <v>5161.6756324999997</v>
      </c>
      <c r="ET295" s="7" t="str">
        <f t="shared" si="450"/>
        <v>-----</v>
      </c>
      <c r="EU295" s="7" t="str">
        <f t="shared" si="451"/>
        <v>-----</v>
      </c>
      <c r="EV295" s="7" t="str">
        <f t="shared" si="452"/>
        <v>-----</v>
      </c>
      <c r="EW295" s="7" t="str">
        <f t="shared" si="453"/>
        <v>TOUCH</v>
      </c>
      <c r="EX295" s="7" t="str">
        <f t="shared" si="454"/>
        <v>-----</v>
      </c>
      <c r="EY295" s="7" t="str">
        <f t="shared" si="455"/>
        <v>-----</v>
      </c>
      <c r="EZ295">
        <f t="shared" si="473"/>
        <v>100</v>
      </c>
      <c r="FA295">
        <f t="shared" si="474"/>
        <v>93</v>
      </c>
      <c r="FB295">
        <f t="shared" si="475"/>
        <v>293</v>
      </c>
      <c r="FC295">
        <f t="shared" si="476"/>
        <v>0</v>
      </c>
      <c r="FD295">
        <f t="shared" si="477"/>
        <v>13</v>
      </c>
      <c r="FE295">
        <f t="shared" si="478"/>
        <v>293</v>
      </c>
      <c r="FF295">
        <f t="shared" si="479"/>
        <v>7</v>
      </c>
      <c r="FG295">
        <f t="shared" si="480"/>
        <v>11</v>
      </c>
      <c r="FH295">
        <f t="shared" si="481"/>
        <v>0</v>
      </c>
      <c r="FI295">
        <f t="shared" si="482"/>
        <v>3</v>
      </c>
      <c r="FJ295">
        <f t="shared" si="483"/>
        <v>2</v>
      </c>
      <c r="FK295">
        <f t="shared" si="484"/>
        <v>0</v>
      </c>
      <c r="FL295" s="7" t="str">
        <f t="shared" si="456"/>
        <v>-----</v>
      </c>
      <c r="FM295" s="7" t="str">
        <f t="shared" si="457"/>
        <v>-----</v>
      </c>
      <c r="FN295" s="7" t="str">
        <f t="shared" si="458"/>
        <v>-----</v>
      </c>
      <c r="FO295" s="7">
        <f t="shared" si="459"/>
        <v>3</v>
      </c>
      <c r="FP295" s="7" t="str">
        <f t="shared" si="460"/>
        <v>-----</v>
      </c>
      <c r="FQ295" s="7" t="str">
        <f t="shared" si="461"/>
        <v>-----</v>
      </c>
      <c r="FR295" s="13" t="str">
        <f>IF(FL295="-----","-----",(D295-Q295)/Q295)</f>
        <v>-----</v>
      </c>
      <c r="FS295" s="13" t="str">
        <f>IF(FM295="-----","-----",(Q295-R295)/R295)</f>
        <v>-----</v>
      </c>
      <c r="FT295" s="13" t="str">
        <f>IF(FN295="-----","-----",(R295-S295)/S295)</f>
        <v>-----</v>
      </c>
      <c r="FU295" s="13">
        <f>IF(FO295="-----","-----",(S295-T295)/T295)</f>
        <v>6.6803769489268919E-3</v>
      </c>
      <c r="FV295" s="13" t="str">
        <f>IF(FP295="-----","-----",(T295-U295)/U295)</f>
        <v>-----</v>
      </c>
      <c r="FW295" s="13" t="str">
        <f>IF(FQ295="-----","-----",(U295-V295)/V295)</f>
        <v>-----</v>
      </c>
      <c r="FX295" s="7" t="str">
        <f t="shared" si="462"/>
        <v>-----</v>
      </c>
      <c r="FY295" s="7" t="str">
        <f t="shared" si="463"/>
        <v>-----</v>
      </c>
      <c r="FZ295" s="7" t="str">
        <f t="shared" si="464"/>
        <v>-----</v>
      </c>
      <c r="GA295" s="7" t="str">
        <f t="shared" si="465"/>
        <v>Support</v>
      </c>
      <c r="GB295" s="7" t="str">
        <f t="shared" si="466"/>
        <v>-----</v>
      </c>
      <c r="GC295" s="7" t="str">
        <f t="shared" si="467"/>
        <v>-----</v>
      </c>
      <c r="GD295" s="7" t="str">
        <f>IF(AND(BG295&gt;AA295,BG294&gt;AA294,BG293&gt;AA293,BG292&gt;AA292,BG291&gt;AA291,BG290&gt;AA290,BG289&gt;AA289,BG288&gt;AA288,BG287&gt;AA287,BG286&gt;AA286,BG285&gt;AA285,BG284&gt;AA284),"Bullish",IF(AND(BG295&lt;AA295,BG294&lt;AA294,BG293&lt;AA293,BG292&lt;AA292,BG291&lt;AA291,BG290&lt;AA290,BG289&lt;AA289,BG288&lt;AA288,BG287&lt;AA287,BG286&lt;AA286,BG285&lt;AA285,BG284&lt;AA284),"Bearish","-----"))</f>
        <v>Bearish</v>
      </c>
      <c r="GE295">
        <f>(Z295-BG295)/BG295</f>
        <v>-9.6702072518818215E-4</v>
      </c>
      <c r="GI295" s="7" t="str">
        <f>IF(Y295&gt;Z295,"Bullish","Bearish")</f>
        <v>Bearish</v>
      </c>
      <c r="GJ295" s="19" t="str">
        <f>IF(AND(D295&gt;Y295,D294&lt;Y294),"TEMA crossover","-----")</f>
        <v>-----</v>
      </c>
      <c r="GK295" s="19" t="str">
        <f>IF(AND(D295&lt;Y295,D294&gt;Y294),"TEMA crossunder","-----")</f>
        <v>-----</v>
      </c>
      <c r="GL295" s="20" t="str">
        <f>IF(GD295="Bearish","YES","-----")</f>
        <v>YES</v>
      </c>
      <c r="GM295" s="20" t="str">
        <f>IF(GH295="Reverse to Bearish","YES","-----")</f>
        <v>-----</v>
      </c>
      <c r="GN295" s="20" t="str">
        <f>IF(AND(GI295="Bullish",GI294="Bullish",GI293="Bullish",GI292="Bullish"),"YES","-----")</f>
        <v>-----</v>
      </c>
      <c r="GO295" s="20" t="str">
        <f>IF(OR(GK295="TEMA crossunder",GK294="TEMA crossunder",GK293="TEMA crossunder",GK292="TEMA crossunder"),"YES","-----")</f>
        <v>-----</v>
      </c>
      <c r="GP295" s="20" t="str">
        <f>IF(GD295="Bullish","YES","-----")</f>
        <v>-----</v>
      </c>
      <c r="GQ295" s="20" t="str">
        <f>IF(GH295="Reverse to Bullish","YES","-----")</f>
        <v>-----</v>
      </c>
      <c r="GR295" s="20" t="str">
        <f>IF(AND(GI295="Bearish",GI294="Bearish",GI293="Bearish",GI292="Bearish"),"YES","-----")</f>
        <v>-----</v>
      </c>
      <c r="GS295" s="20" t="str">
        <f>IF(OR(GJ295="TEMA crossover",GJ294="TEMA crossover",GJ293="TEMA crossover",GJ292="TEMA crossover"),"YES","-----")</f>
        <v>-----</v>
      </c>
      <c r="GT295" s="20" t="str">
        <f t="shared" si="485"/>
        <v>-----</v>
      </c>
      <c r="GU295" s="20" t="str">
        <f t="shared" si="486"/>
        <v>-----</v>
      </c>
      <c r="GV295" s="20" t="str">
        <f t="shared" si="487"/>
        <v>-----</v>
      </c>
      <c r="GW295" s="20" t="str">
        <f t="shared" si="488"/>
        <v>-----</v>
      </c>
      <c r="GX295" s="20" t="str">
        <f t="shared" si="489"/>
        <v>-----</v>
      </c>
      <c r="GY295" s="20" t="str">
        <f t="shared" si="490"/>
        <v>-----</v>
      </c>
      <c r="GZ295" s="7" t="str">
        <f>IF(G295&gt;BH295,"YES","-----")</f>
        <v>-----</v>
      </c>
      <c r="HA295" s="7" t="str">
        <f>IF(F295&lt;BI295,"YES","-----")</f>
        <v>-----</v>
      </c>
      <c r="HB295">
        <f>BH295-BI295</f>
        <v>16.5</v>
      </c>
      <c r="HI295">
        <f t="shared" si="468"/>
        <v>-15.820650000000569</v>
      </c>
      <c r="HJ295">
        <f t="shared" si="469"/>
        <v>0.67934999999943102</v>
      </c>
      <c r="HK295" s="7"/>
      <c r="HL295" s="7"/>
      <c r="HM295" s="7"/>
      <c r="HN295" s="7"/>
      <c r="HO295" s="7"/>
      <c r="HP295" s="7"/>
      <c r="HQ295" s="28">
        <f t="shared" si="492"/>
        <v>1.1672300000000178</v>
      </c>
      <c r="HR295" s="28" t="str">
        <f t="shared" si="470"/>
        <v>Bull</v>
      </c>
      <c r="HS295">
        <f t="shared" si="471"/>
        <v>1.1672300000000178</v>
      </c>
    </row>
    <row r="296" spans="1:227" x14ac:dyDescent="0.55000000000000004">
      <c r="A296">
        <f>Validation!A295</f>
        <v>1772116500</v>
      </c>
      <c r="B296" t="str">
        <f>Price!B295</f>
        <v>XAUUSD</v>
      </c>
      <c r="C296" t="str">
        <f>Price!C295</f>
        <v>M5</v>
      </c>
      <c r="D296">
        <f>Price!D295</f>
        <v>5166.41</v>
      </c>
      <c r="E296">
        <f>Price!E295</f>
        <v>5166.22</v>
      </c>
      <c r="F296">
        <f>Price!F295</f>
        <v>5174.88</v>
      </c>
      <c r="G296">
        <f>Price!G295</f>
        <v>5164.01</v>
      </c>
      <c r="H296">
        <f>Price!H295</f>
        <v>928</v>
      </c>
      <c r="I296">
        <f>Diagonals!E295</f>
        <v>5199.66</v>
      </c>
      <c r="J296">
        <f>Diagonals!F295</f>
        <v>0</v>
      </c>
      <c r="K296">
        <f>Diagonals!G295</f>
        <v>0</v>
      </c>
      <c r="L296">
        <f>Diagonals!H295</f>
        <v>5144.8900000000003</v>
      </c>
      <c r="M296">
        <f>Diagonals!I295</f>
        <v>0</v>
      </c>
      <c r="N296">
        <f>Diagonals!J295</f>
        <v>0</v>
      </c>
      <c r="O296">
        <f>Diagonals!K295</f>
        <v>0</v>
      </c>
      <c r="P296">
        <f>Diagonals!L295</f>
        <v>0</v>
      </c>
      <c r="Q296">
        <f>Trendlines!E295</f>
        <v>5199.3999999999996</v>
      </c>
      <c r="R296">
        <f>Trendlines!F295</f>
        <v>5194.26</v>
      </c>
      <c r="S296">
        <f>Trendlines!G295</f>
        <v>5203.38</v>
      </c>
      <c r="T296">
        <f>Trendlines!H295</f>
        <v>5168.95</v>
      </c>
      <c r="U296">
        <f>Trendlines!I295</f>
        <v>5177.51</v>
      </c>
      <c r="V296">
        <f>Trendlines!J295</f>
        <v>5162.49</v>
      </c>
      <c r="W296">
        <f>Trendlines!K295</f>
        <v>0</v>
      </c>
      <c r="X296">
        <f>Trendlines!L295</f>
        <v>0</v>
      </c>
      <c r="Y296">
        <f>Tema_Hrma_Smma!E295</f>
        <v>5165.47</v>
      </c>
      <c r="Z296">
        <f>Tema_Hrma_Smma!F295</f>
        <v>5165.28</v>
      </c>
      <c r="AA296">
        <f>Tema_Hrma_Smma!G295</f>
        <v>5175.21</v>
      </c>
      <c r="AB296">
        <f>ZScore!H295</f>
        <v>1</v>
      </c>
      <c r="AC296">
        <f>ZScore!I295</f>
        <v>0.98548000000000002</v>
      </c>
      <c r="AD296">
        <f>ZScore!J295</f>
        <v>0</v>
      </c>
      <c r="AE296">
        <f>HA!E295</f>
        <v>5165.1400000000003</v>
      </c>
      <c r="AF296">
        <f>HA!F295</f>
        <v>5174.88</v>
      </c>
      <c r="AG296">
        <f>HA!G295</f>
        <v>5164.01</v>
      </c>
      <c r="AH296">
        <f>HA!H295</f>
        <v>5167.88</v>
      </c>
      <c r="AI296">
        <f>HA!I295</f>
        <v>1</v>
      </c>
      <c r="AJ296">
        <f>HA!J295</f>
        <v>2.74</v>
      </c>
      <c r="AK296">
        <f>HA!K295</f>
        <v>-2.4049999999999998E-2</v>
      </c>
      <c r="AL296">
        <f>HA!L295</f>
        <v>1</v>
      </c>
      <c r="AM296">
        <f>KC!E295</f>
        <v>5193.8308299999999</v>
      </c>
      <c r="AN296">
        <f>KC!F295</f>
        <v>5188.4261399999996</v>
      </c>
      <c r="AO296">
        <f>KC!G295</f>
        <v>5183.0214500000002</v>
      </c>
      <c r="AP296">
        <f>KC!H295</f>
        <v>5177.6167500000001</v>
      </c>
      <c r="AQ296">
        <f>KC!I295</f>
        <v>5172.2120599999998</v>
      </c>
      <c r="AR296">
        <f>KC!J295</f>
        <v>5164.9720100000004</v>
      </c>
      <c r="AS296">
        <f>KC!K295</f>
        <v>5159.5673200000001</v>
      </c>
      <c r="AT296">
        <f>KC!L295</f>
        <v>5154.1626299999998</v>
      </c>
      <c r="AU296">
        <f>KC!M295</f>
        <v>5148.7579400000004</v>
      </c>
      <c r="AV296">
        <f>KC!N295</f>
        <v>5143.3532500000001</v>
      </c>
      <c r="AW296">
        <f>SR_Levels!E295</f>
        <v>5161.8900000000003</v>
      </c>
      <c r="AX296">
        <f>SR_Levels!F295</f>
        <v>5135.8500000000004</v>
      </c>
      <c r="AY296">
        <f>SR_Levels!G295</f>
        <v>0</v>
      </c>
      <c r="AZ296">
        <f>SR_Levels!H295</f>
        <v>0</v>
      </c>
      <c r="BA296">
        <f>SR_Levels!I295</f>
        <v>5178.6000000000004</v>
      </c>
      <c r="BB296">
        <f>SR_Levels!J295</f>
        <v>5193.3500000000004</v>
      </c>
      <c r="BC296">
        <f>SR_Levels!K295</f>
        <v>5205.3100000000004</v>
      </c>
      <c r="BD296">
        <f>SR_Levels!L295</f>
        <v>0</v>
      </c>
      <c r="BE296">
        <f>ZigZag!E295</f>
        <v>0</v>
      </c>
      <c r="BF296">
        <f>ZigZag!F295</f>
        <v>0</v>
      </c>
      <c r="BG296">
        <f>ZigZag!G295</f>
        <v>5170.37</v>
      </c>
      <c r="BH296">
        <f>Dual_Tema!E295</f>
        <v>5172.3500000000004</v>
      </c>
      <c r="BI296">
        <f>Dual_Tema!F295</f>
        <v>5157.3100000000004</v>
      </c>
      <c r="BJ296">
        <f>Pinbar!E295</f>
        <v>1</v>
      </c>
      <c r="BK296">
        <f>SSA!E295</f>
        <v>5170.6215599999996</v>
      </c>
      <c r="BL296">
        <f>SSA!F295</f>
        <v>5169.3574900000003</v>
      </c>
      <c r="BN296" t="str">
        <f t="shared" si="491"/>
        <v>Green Candle</v>
      </c>
      <c r="BO296" s="34">
        <f t="shared" si="493"/>
        <v>5.5388250331644961E-4</v>
      </c>
      <c r="BP296" s="34">
        <f t="shared" si="495"/>
        <v>-1.3916781512328669E-3</v>
      </c>
      <c r="BQ296" s="34">
        <f t="shared" si="503"/>
        <v>-1.1773803769937752E-3</v>
      </c>
      <c r="BR296" s="34">
        <f t="shared" si="505"/>
        <v>-3.0739009790944349E-3</v>
      </c>
      <c r="BS296" s="35">
        <f t="shared" si="494"/>
        <v>9.229245318986834E-5</v>
      </c>
      <c r="BT296" s="35">
        <f t="shared" si="496"/>
        <v>-1.1604721888902603E-4</v>
      </c>
      <c r="BU296" s="35">
        <f t="shared" si="504"/>
        <v>-6.5446415722592022E-5</v>
      </c>
      <c r="BV296" s="35">
        <f t="shared" si="506"/>
        <v>-1.2826823612255289E-4</v>
      </c>
      <c r="BW296" s="27">
        <v>96</v>
      </c>
      <c r="BX296">
        <f>F296-G296</f>
        <v>10.869999999999891</v>
      </c>
      <c r="BY296">
        <f>ABS(F296-D295)</f>
        <v>9.0500000000001819</v>
      </c>
      <c r="BZ296">
        <f>ABS(G296-D295)</f>
        <v>1.819999999999709</v>
      </c>
      <c r="CA296">
        <f t="shared" si="472"/>
        <v>10.869999999999891</v>
      </c>
      <c r="CB296">
        <f t="shared" si="497"/>
        <v>8.1185714285713537</v>
      </c>
      <c r="CC296">
        <f t="shared" si="500"/>
        <v>7.7230373136864232</v>
      </c>
      <c r="CD296">
        <f t="shared" si="498"/>
        <v>0.39553411488493051</v>
      </c>
      <c r="CE296">
        <f t="shared" si="501"/>
        <v>1</v>
      </c>
      <c r="CF296">
        <f t="shared" si="502"/>
        <v>26</v>
      </c>
      <c r="CG296" s="7" t="str">
        <f t="shared" si="499"/>
        <v>High Volatility Period</v>
      </c>
      <c r="CH296" s="21"/>
      <c r="CI296" s="21"/>
      <c r="CJ296" s="21"/>
      <c r="CK296" s="21"/>
      <c r="CL296" s="21"/>
      <c r="CM296" s="21"/>
      <c r="CZ296" s="7" t="str">
        <f>IF(AND(D296&gt;BH296,D296&gt;E296),"Bullish Trigger","-----")</f>
        <v>-----</v>
      </c>
      <c r="DA296" s="7" t="str">
        <f>IF(AND(D296&lt;BI296,D296&lt;E296),"Bearish Trigger","-----")</f>
        <v>-----</v>
      </c>
      <c r="DB296" s="13" t="str">
        <f>IF(AND(W296=BE296,W296&gt;0,BE296&gt;0),"Important High","------")</f>
        <v>------</v>
      </c>
      <c r="DC296" s="13" t="str">
        <f>IF(AND(X296=BF296,X296&gt;0,BF296&gt;0),"Important Low","------")</f>
        <v>------</v>
      </c>
      <c r="DD296" s="7" t="str">
        <f>IF(AND(DB296="Important High",DC296="-----",BJ296=1),"Imp High Rej","-----")</f>
        <v>-----</v>
      </c>
      <c r="DE296" s="7" t="str">
        <f>IF(AND(DB296="-----",DC296="Important Low",BJ296=1),"Imp Low Rej","-----")</f>
        <v>-----</v>
      </c>
      <c r="DF296" s="7" t="str">
        <f>IF(Y296&gt;AM296,"Overbought",IF(Y296&gt;AO296,"Bullish Momentum",IF(Y296&gt;AQ296,"Flat Momentum","-----")))</f>
        <v>-----</v>
      </c>
      <c r="DG296" s="7" t="str">
        <f>IF(Y296&lt;AV296,"Oversold",IF(Y296&lt;AT296,"Bearish Momentum",IF(Y296&lt;AR296,"Flat Momentum","-----")))</f>
        <v>-----</v>
      </c>
      <c r="DH296" s="7" t="str">
        <f>IF(AND(DF296="Overbought",AD296=2),"Culminated Thrust","-----")</f>
        <v>-----</v>
      </c>
      <c r="DI296" s="7" t="str">
        <f>IF(AND(DG296="Oversold",AD296=5),"Culminated Thrust","-----")</f>
        <v>-----</v>
      </c>
      <c r="DJ296" s="14">
        <f>(Q296-$D296)/$D296</f>
        <v>6.3854785044159838E-3</v>
      </c>
      <c r="DK296" s="14">
        <f>(R296-$D296)/$D296</f>
        <v>5.390590371263675E-3</v>
      </c>
      <c r="DL296" s="14">
        <f>(S296-$D296)/$D296</f>
        <v>7.1558393546002456E-3</v>
      </c>
      <c r="DM296" s="14">
        <f>(T296-$D296)/$D296</f>
        <v>4.9163732649943844E-4</v>
      </c>
      <c r="DN296" s="14">
        <f>(U296-$D296)/$D296</f>
        <v>2.148493828403159E-3</v>
      </c>
      <c r="DO296" s="14">
        <f>(V296-$D296)/$D296</f>
        <v>-7.5874737003065438E-4</v>
      </c>
      <c r="DP296" s="14">
        <f t="shared" si="440"/>
        <v>7.1558393546002456E-3</v>
      </c>
      <c r="DQ296" s="14">
        <f t="shared" si="441"/>
        <v>6.3854785044159838E-3</v>
      </c>
      <c r="DR296" s="14">
        <f t="shared" si="442"/>
        <v>5.390590371263675E-3</v>
      </c>
      <c r="DS296" s="14">
        <f t="shared" si="443"/>
        <v>2.148493828403159E-3</v>
      </c>
      <c r="DT296" s="14">
        <f t="shared" si="444"/>
        <v>4.9163732649943844E-4</v>
      </c>
      <c r="DU296" s="14">
        <f t="shared" si="445"/>
        <v>-7.5874737003065438E-4</v>
      </c>
      <c r="DV296" t="str">
        <f>IF($D296&gt;Q296,"SUP","RES")</f>
        <v>RES</v>
      </c>
      <c r="DW296" t="str">
        <f>IF($D296&gt;R296,"SUP","RES")</f>
        <v>RES</v>
      </c>
      <c r="DX296" t="str">
        <f>IF($D296&gt;S296,"SUP","RES")</f>
        <v>RES</v>
      </c>
      <c r="DY296" t="str">
        <f>IF($D296&gt;T296,"SUP","RES")</f>
        <v>RES</v>
      </c>
      <c r="DZ296" t="str">
        <f>IF($D296&gt;U296,"SUP","RES")</f>
        <v>RES</v>
      </c>
      <c r="EA296" t="str">
        <f>IF($D296&gt;V296,"SUP","RES")</f>
        <v>SUP</v>
      </c>
      <c r="EB296" s="7">
        <f t="shared" si="446"/>
        <v>5</v>
      </c>
      <c r="EC296" s="7">
        <f t="shared" si="447"/>
        <v>1</v>
      </c>
      <c r="ED296" s="13" t="str">
        <f t="shared" si="448"/>
        <v>-----</v>
      </c>
      <c r="EE296" s="13" t="str">
        <f t="shared" si="449"/>
        <v>-----</v>
      </c>
      <c r="EF296" s="7">
        <f>IF(OR(ED296="All Sup",EE296="All Res"),"na",((D296-MIN(Q296:V296))/(MAX(Q296:V296)-MIN(Q296:V296))))</f>
        <v>9.586696013695381E-2</v>
      </c>
      <c r="EG296">
        <v>1.4999999999999999E-4</v>
      </c>
      <c r="EH296">
        <f>Q296*(1+$EG296)</f>
        <v>5200.1799099999998</v>
      </c>
      <c r="EI296">
        <f>Q296*(1-$EG296)</f>
        <v>5198.6200899999994</v>
      </c>
      <c r="EJ296">
        <f>R296*(1+$EG296)</f>
        <v>5195.0391390000004</v>
      </c>
      <c r="EK296">
        <f>R296*(1-$EG296)</f>
        <v>5193.480861</v>
      </c>
      <c r="EL296">
        <f>S296*(1+$EG296)</f>
        <v>5204.1605070000005</v>
      </c>
      <c r="EM296">
        <f>S296*(1-$EG296)</f>
        <v>5202.5994930000006</v>
      </c>
      <c r="EN296">
        <f>T296*(1+$EG296)</f>
        <v>5169.7253424999999</v>
      </c>
      <c r="EO296">
        <f>T296*(1-$EG296)</f>
        <v>5168.1746574999997</v>
      </c>
      <c r="EP296">
        <f>U296*(1+$EG296)</f>
        <v>5178.2866265000011</v>
      </c>
      <c r="EQ296">
        <f>U296*(1-$EG296)</f>
        <v>5176.7333735000002</v>
      </c>
      <c r="ER296">
        <f>V296*(1+$EG296)</f>
        <v>5163.2643735000001</v>
      </c>
      <c r="ES296">
        <f>V296*(1-$EG296)</f>
        <v>5161.7156264999994</v>
      </c>
      <c r="ET296" s="7" t="str">
        <f t="shared" si="450"/>
        <v>-----</v>
      </c>
      <c r="EU296" s="7" t="str">
        <f t="shared" si="451"/>
        <v>-----</v>
      </c>
      <c r="EV296" s="7" t="str">
        <f t="shared" si="452"/>
        <v>-----</v>
      </c>
      <c r="EW296" s="7" t="str">
        <f t="shared" si="453"/>
        <v>-----</v>
      </c>
      <c r="EX296" s="7" t="str">
        <f t="shared" si="454"/>
        <v>-----</v>
      </c>
      <c r="EY296" s="7" t="str">
        <f t="shared" si="455"/>
        <v>-----</v>
      </c>
      <c r="EZ296">
        <f t="shared" si="473"/>
        <v>101</v>
      </c>
      <c r="FA296">
        <f t="shared" si="474"/>
        <v>94</v>
      </c>
      <c r="FB296">
        <f t="shared" si="475"/>
        <v>294</v>
      </c>
      <c r="FC296">
        <f t="shared" si="476"/>
        <v>1</v>
      </c>
      <c r="FD296">
        <f t="shared" si="477"/>
        <v>14</v>
      </c>
      <c r="FE296">
        <f t="shared" si="478"/>
        <v>294</v>
      </c>
      <c r="FF296">
        <f t="shared" si="479"/>
        <v>7</v>
      </c>
      <c r="FG296">
        <f t="shared" si="480"/>
        <v>11</v>
      </c>
      <c r="FH296">
        <f t="shared" si="481"/>
        <v>0</v>
      </c>
      <c r="FI296">
        <f t="shared" si="482"/>
        <v>3</v>
      </c>
      <c r="FJ296">
        <f t="shared" si="483"/>
        <v>2</v>
      </c>
      <c r="FK296">
        <f t="shared" si="484"/>
        <v>0</v>
      </c>
      <c r="FL296" s="7" t="str">
        <f t="shared" si="456"/>
        <v>-----</v>
      </c>
      <c r="FM296" s="7" t="str">
        <f t="shared" si="457"/>
        <v>-----</v>
      </c>
      <c r="FN296" s="7" t="str">
        <f t="shared" si="458"/>
        <v>-----</v>
      </c>
      <c r="FO296" s="7" t="str">
        <f t="shared" si="459"/>
        <v>-----</v>
      </c>
      <c r="FP296" s="7" t="str">
        <f t="shared" si="460"/>
        <v>-----</v>
      </c>
      <c r="FQ296" s="7" t="str">
        <f t="shared" si="461"/>
        <v>-----</v>
      </c>
      <c r="FR296" s="13" t="str">
        <f>IF(FL296="-----","-----",(D296-Q296)/Q296)</f>
        <v>-----</v>
      </c>
      <c r="FS296" s="13" t="str">
        <f>IF(FM296="-----","-----",(Q296-R296)/R296)</f>
        <v>-----</v>
      </c>
      <c r="FT296" s="13" t="str">
        <f>IF(FN296="-----","-----",(R296-S296)/S296)</f>
        <v>-----</v>
      </c>
      <c r="FU296" s="13" t="str">
        <f>IF(FO296="-----","-----",(S296-T296)/T296)</f>
        <v>-----</v>
      </c>
      <c r="FV296" s="13" t="str">
        <f>IF(FP296="-----","-----",(T296-U296)/U296)</f>
        <v>-----</v>
      </c>
      <c r="FW296" s="13" t="str">
        <f>IF(FQ296="-----","-----",(U296-V296)/V296)</f>
        <v>-----</v>
      </c>
      <c r="FX296" s="7" t="str">
        <f t="shared" si="462"/>
        <v>-----</v>
      </c>
      <c r="FY296" s="7" t="str">
        <f t="shared" si="463"/>
        <v>-----</v>
      </c>
      <c r="FZ296" s="7" t="str">
        <f t="shared" si="464"/>
        <v>-----</v>
      </c>
      <c r="GA296" s="7" t="str">
        <f t="shared" si="465"/>
        <v>-----</v>
      </c>
      <c r="GB296" s="7" t="str">
        <f t="shared" si="466"/>
        <v>-----</v>
      </c>
      <c r="GC296" s="7" t="str">
        <f t="shared" si="467"/>
        <v>-----</v>
      </c>
      <c r="GD296" s="7" t="str">
        <f>IF(AND(BG296&gt;AA296,BG295&gt;AA295,BG294&gt;AA294,BG293&gt;AA293,BG292&gt;AA292,BG291&gt;AA291,BG290&gt;AA290,BG289&gt;AA289,BG288&gt;AA288,BG287&gt;AA287,BG286&gt;AA286,BG285&gt;AA285),"Bullish",IF(AND(BG296&lt;AA296,BG295&lt;AA295,BG294&lt;AA294,BG293&lt;AA293,BG292&lt;AA292,BG291&lt;AA291,BG290&lt;AA290,BG289&lt;AA289,BG288&lt;AA288,BG287&lt;AA287,BG286&lt;AA286,BG285&lt;AA285),"Bearish","-----"))</f>
        <v>Bearish</v>
      </c>
      <c r="GE296">
        <f>(Z296-BG296)/BG296</f>
        <v>-9.8445565791232463E-4</v>
      </c>
      <c r="GI296" s="7" t="str">
        <f>IF(Y296&gt;Z296,"Bullish","Bearish")</f>
        <v>Bullish</v>
      </c>
      <c r="GJ296" s="19" t="str">
        <f>IF(AND(D296&gt;Y296,D295&lt;Y295),"TEMA crossover","-----")</f>
        <v>-----</v>
      </c>
      <c r="GK296" s="19" t="str">
        <f>IF(AND(D296&lt;Y296,D295&gt;Y295),"TEMA crossunder","-----")</f>
        <v>-----</v>
      </c>
      <c r="GL296" s="20" t="str">
        <f>IF(GD296="Bearish","YES","-----")</f>
        <v>YES</v>
      </c>
      <c r="GM296" s="20" t="str">
        <f>IF(GH296="Reverse to Bearish","YES","-----")</f>
        <v>-----</v>
      </c>
      <c r="GN296" s="20" t="str">
        <f>IF(AND(GI296="Bullish",GI295="Bullish",GI294="Bullish",GI293="Bullish"),"YES","-----")</f>
        <v>-----</v>
      </c>
      <c r="GO296" s="20" t="str">
        <f>IF(OR(GK296="TEMA crossunder",GK295="TEMA crossunder",GK294="TEMA crossunder",GK293="TEMA crossunder"),"YES","-----")</f>
        <v>-----</v>
      </c>
      <c r="GP296" s="20" t="str">
        <f>IF(GD296="Bullish","YES","-----")</f>
        <v>-----</v>
      </c>
      <c r="GQ296" s="20" t="str">
        <f>IF(GH296="Reverse to Bullish","YES","-----")</f>
        <v>-----</v>
      </c>
      <c r="GR296" s="20" t="str">
        <f>IF(AND(GI296="Bearish",GI295="Bearish",GI294="Bearish",GI293="Bearish"),"YES","-----")</f>
        <v>-----</v>
      </c>
      <c r="GS296" s="20" t="str">
        <f>IF(OR(GJ296="TEMA crossover",GJ295="TEMA crossover",GJ294="TEMA crossover",GJ293="TEMA crossover"),"YES","-----")</f>
        <v>-----</v>
      </c>
      <c r="GT296" s="20" t="str">
        <f t="shared" si="485"/>
        <v>-----</v>
      </c>
      <c r="GU296" s="20" t="str">
        <f t="shared" si="486"/>
        <v>-----</v>
      </c>
      <c r="GV296" s="20" t="str">
        <f t="shared" si="487"/>
        <v>-----</v>
      </c>
      <c r="GW296" s="20" t="str">
        <f t="shared" si="488"/>
        <v>-----</v>
      </c>
      <c r="GX296" s="20" t="str">
        <f t="shared" si="489"/>
        <v>-----</v>
      </c>
      <c r="GY296" s="20" t="str">
        <f t="shared" si="490"/>
        <v>-----</v>
      </c>
      <c r="GZ296" s="7" t="str">
        <f>IF(G296&gt;BH296,"YES","-----")</f>
        <v>-----</v>
      </c>
      <c r="HA296" s="7" t="str">
        <f>IF(F296&lt;BI296,"YES","-----")</f>
        <v>-----</v>
      </c>
      <c r="HB296">
        <f>BH296-BI296</f>
        <v>15.039999999999964</v>
      </c>
      <c r="HI296">
        <f t="shared" si="468"/>
        <v>-13.31155999999919</v>
      </c>
      <c r="HJ296">
        <f t="shared" si="469"/>
        <v>1.7284400000007736</v>
      </c>
      <c r="HK296" s="7"/>
      <c r="HL296" s="7"/>
      <c r="HM296" s="7"/>
      <c r="HN296" s="7"/>
      <c r="HO296" s="7"/>
      <c r="HP296" s="7"/>
      <c r="HQ296" s="28">
        <f t="shared" si="492"/>
        <v>1.2640699999992648</v>
      </c>
      <c r="HR296" s="28" t="str">
        <f t="shared" si="470"/>
        <v>Bull</v>
      </c>
      <c r="HS296">
        <f t="shared" si="471"/>
        <v>1.2640699999992648</v>
      </c>
    </row>
    <row r="297" spans="1:227" x14ac:dyDescent="0.55000000000000004">
      <c r="A297">
        <f>Validation!A296</f>
        <v>1772116800</v>
      </c>
      <c r="B297" t="str">
        <f>Price!B296</f>
        <v>XAUUSD</v>
      </c>
      <c r="C297" t="str">
        <f>Price!C296</f>
        <v>M5</v>
      </c>
      <c r="D297">
        <f>Price!D296</f>
        <v>5172.5600000000004</v>
      </c>
      <c r="E297">
        <f>Price!E296</f>
        <v>5165.96</v>
      </c>
      <c r="F297">
        <f>Price!F296</f>
        <v>5174.47</v>
      </c>
      <c r="G297">
        <f>Price!G296</f>
        <v>5158.5</v>
      </c>
      <c r="H297">
        <f>Price!H296</f>
        <v>918</v>
      </c>
      <c r="I297">
        <f>Diagonals!E296</f>
        <v>5199.84</v>
      </c>
      <c r="J297">
        <f>Diagonals!F296</f>
        <v>0</v>
      </c>
      <c r="K297">
        <f>Diagonals!G296</f>
        <v>0</v>
      </c>
      <c r="L297">
        <f>Diagonals!H296</f>
        <v>5144.5600000000004</v>
      </c>
      <c r="M297">
        <f>Diagonals!I296</f>
        <v>0</v>
      </c>
      <c r="N297">
        <f>Diagonals!J296</f>
        <v>0</v>
      </c>
      <c r="O297">
        <f>Diagonals!K296</f>
        <v>0</v>
      </c>
      <c r="P297">
        <f>Diagonals!L296</f>
        <v>0</v>
      </c>
      <c r="Q297">
        <f>Trendlines!E296</f>
        <v>5199.41</v>
      </c>
      <c r="R297">
        <f>Trendlines!F296</f>
        <v>5194.2299999999996</v>
      </c>
      <c r="S297">
        <f>Trendlines!G296</f>
        <v>5203.3599999999997</v>
      </c>
      <c r="T297">
        <f>Trendlines!H296</f>
        <v>5169.0200000000004</v>
      </c>
      <c r="U297">
        <f>Trendlines!I296</f>
        <v>5177.53</v>
      </c>
      <c r="V297">
        <f>Trendlines!J296</f>
        <v>5162.5200000000004</v>
      </c>
      <c r="W297">
        <f>Trendlines!K296</f>
        <v>0</v>
      </c>
      <c r="X297">
        <f>Trendlines!L296</f>
        <v>0</v>
      </c>
      <c r="Y297">
        <f>Tema_Hrma_Smma!E296</f>
        <v>5166.84</v>
      </c>
      <c r="Z297">
        <f>Tema_Hrma_Smma!F296</f>
        <v>5165.3900000000003</v>
      </c>
      <c r="AA297">
        <f>Tema_Hrma_Smma!G296</f>
        <v>5175.0200000000004</v>
      </c>
      <c r="AB297">
        <f>ZScore!H296</f>
        <v>1</v>
      </c>
      <c r="AC297">
        <f>ZScore!I296</f>
        <v>1.3934599999999999</v>
      </c>
      <c r="AD297">
        <f>ZScore!J296</f>
        <v>0</v>
      </c>
      <c r="AE297">
        <f>HA!E296</f>
        <v>5166.51</v>
      </c>
      <c r="AF297">
        <f>HA!F296</f>
        <v>5174.47</v>
      </c>
      <c r="AG297">
        <f>HA!G296</f>
        <v>5158.5</v>
      </c>
      <c r="AH297">
        <f>HA!H296</f>
        <v>5167.87</v>
      </c>
      <c r="AI297">
        <f>HA!I296</f>
        <v>1</v>
      </c>
      <c r="AJ297">
        <f>HA!J296</f>
        <v>1.36</v>
      </c>
      <c r="AK297">
        <f>HA!K296</f>
        <v>-0.56828000000000001</v>
      </c>
      <c r="AL297">
        <f>HA!L296</f>
        <v>2</v>
      </c>
      <c r="AM297">
        <f>KC!E296</f>
        <v>5193.8953199999996</v>
      </c>
      <c r="AN297">
        <f>KC!F296</f>
        <v>5188.4304499999998</v>
      </c>
      <c r="AO297">
        <f>KC!G296</f>
        <v>5182.9655700000003</v>
      </c>
      <c r="AP297">
        <f>KC!H296</f>
        <v>5177.5006899999998</v>
      </c>
      <c r="AQ297">
        <f>KC!I296</f>
        <v>5172.0358200000001</v>
      </c>
      <c r="AR297">
        <f>KC!J296</f>
        <v>5164.2273299999997</v>
      </c>
      <c r="AS297">
        <f>KC!K296</f>
        <v>5158.7624599999999</v>
      </c>
      <c r="AT297">
        <f>KC!L296</f>
        <v>5153.2975800000004</v>
      </c>
      <c r="AU297">
        <f>KC!M296</f>
        <v>5147.8326999999999</v>
      </c>
      <c r="AV297">
        <f>KC!N296</f>
        <v>5142.3678300000001</v>
      </c>
      <c r="AW297">
        <f>SR_Levels!E296</f>
        <v>5161.8900000000003</v>
      </c>
      <c r="AX297">
        <f>SR_Levels!F296</f>
        <v>5135.8500000000004</v>
      </c>
      <c r="AY297">
        <f>SR_Levels!G296</f>
        <v>0</v>
      </c>
      <c r="AZ297">
        <f>SR_Levels!H296</f>
        <v>0</v>
      </c>
      <c r="BA297">
        <f>SR_Levels!I296</f>
        <v>5178.6000000000004</v>
      </c>
      <c r="BB297">
        <f>SR_Levels!J296</f>
        <v>5193.3500000000004</v>
      </c>
      <c r="BC297">
        <f>SR_Levels!K296</f>
        <v>5205.3100000000004</v>
      </c>
      <c r="BD297">
        <f>SR_Levels!L296</f>
        <v>0</v>
      </c>
      <c r="BE297">
        <f>ZigZag!E296</f>
        <v>0</v>
      </c>
      <c r="BF297">
        <f>ZigZag!F296</f>
        <v>0</v>
      </c>
      <c r="BG297">
        <f>ZigZag!G296</f>
        <v>5170.24</v>
      </c>
      <c r="BH297">
        <f>Dual_Tema!E296</f>
        <v>5173.68</v>
      </c>
      <c r="BI297">
        <f>Dual_Tema!F296</f>
        <v>5157.29</v>
      </c>
      <c r="BJ297">
        <f>Pinbar!E296</f>
        <v>0</v>
      </c>
      <c r="BK297">
        <f>SSA!E296</f>
        <v>5171.4905500000004</v>
      </c>
      <c r="BL297">
        <f>SSA!F296</f>
        <v>5170.4240200000004</v>
      </c>
      <c r="BN297" t="str">
        <f t="shared" si="491"/>
        <v>Green Candle</v>
      </c>
      <c r="BO297" s="34">
        <f t="shared" si="493"/>
        <v>1.2155748430207058E-3</v>
      </c>
      <c r="BP297" s="34">
        <f t="shared" si="495"/>
        <v>1.4365535106501959E-3</v>
      </c>
      <c r="BQ297" s="34">
        <f t="shared" si="503"/>
        <v>-2.7831465017391643E-4</v>
      </c>
      <c r="BR297" s="34">
        <f t="shared" si="505"/>
        <v>-2.8838443032508376E-3</v>
      </c>
      <c r="BS297" s="35">
        <f t="shared" si="494"/>
        <v>2.0249327067767275E-4</v>
      </c>
      <c r="BT297" s="35">
        <f t="shared" si="496"/>
        <v>1.1963404348080964E-4</v>
      </c>
      <c r="BU297" s="35">
        <f t="shared" si="504"/>
        <v>-1.5463957480865709E-5</v>
      </c>
      <c r="BV297" s="35">
        <f t="shared" si="506"/>
        <v>-1.2032653493665446E-4</v>
      </c>
      <c r="BW297" s="27">
        <v>96</v>
      </c>
      <c r="BX297">
        <f>F297-G297</f>
        <v>15.970000000000255</v>
      </c>
      <c r="BY297">
        <f>ABS(F297-D296)</f>
        <v>8.0600000000004002</v>
      </c>
      <c r="BZ297">
        <f>ABS(G297-D296)</f>
        <v>7.9099999999998545</v>
      </c>
      <c r="CA297">
        <f t="shared" si="472"/>
        <v>15.970000000000255</v>
      </c>
      <c r="CB297">
        <f t="shared" si="497"/>
        <v>8.5878571428571124</v>
      </c>
      <c r="CC297">
        <f t="shared" si="500"/>
        <v>8.3121060769945547</v>
      </c>
      <c r="CD297">
        <f t="shared" si="498"/>
        <v>0.27575106586255771</v>
      </c>
      <c r="CE297">
        <f t="shared" si="501"/>
        <v>1</v>
      </c>
      <c r="CF297">
        <f t="shared" si="502"/>
        <v>27</v>
      </c>
      <c r="CG297" s="7" t="str">
        <f t="shared" si="499"/>
        <v>High Volatility Period</v>
      </c>
      <c r="CH297" s="21"/>
      <c r="CI297" s="21"/>
      <c r="CJ297" s="21"/>
      <c r="CK297" s="21"/>
      <c r="CL297" s="21"/>
      <c r="CM297" s="21"/>
      <c r="CZ297" s="7" t="str">
        <f>IF(AND(D297&gt;BH297,D297&gt;E297),"Bullish Trigger","-----")</f>
        <v>-----</v>
      </c>
      <c r="DA297" s="7" t="str">
        <f>IF(AND(D297&lt;BI297,D297&lt;E297),"Bearish Trigger","-----")</f>
        <v>-----</v>
      </c>
      <c r="DB297" s="13" t="str">
        <f>IF(AND(W297=BE297,W297&gt;0,BE297&gt;0),"Important High","------")</f>
        <v>------</v>
      </c>
      <c r="DC297" s="13" t="str">
        <f>IF(AND(X297=BF297,X297&gt;0,BF297&gt;0),"Important Low","------")</f>
        <v>------</v>
      </c>
      <c r="DD297" s="7" t="str">
        <f>IF(AND(DB297="Important High",DC297="-----",BJ297=1),"Imp High Rej","-----")</f>
        <v>-----</v>
      </c>
      <c r="DE297" s="7" t="str">
        <f>IF(AND(DB297="-----",DC297="Important Low",BJ297=1),"Imp Low Rej","-----")</f>
        <v>-----</v>
      </c>
      <c r="DF297" s="7" t="str">
        <f>IF(Y297&gt;AM297,"Overbought",IF(Y297&gt;AO297,"Bullish Momentum",IF(Y297&gt;AQ297,"Flat Momentum","-----")))</f>
        <v>-----</v>
      </c>
      <c r="DG297" s="7" t="str">
        <f>IF(Y297&lt;AV297,"Oversold",IF(Y297&lt;AT297,"Bearish Momentum",IF(Y297&lt;AR297,"Flat Momentum","-----")))</f>
        <v>-----</v>
      </c>
      <c r="DH297" s="7" t="str">
        <f>IF(AND(DF297="Overbought",AD297=2),"Culminated Thrust","-----")</f>
        <v>-----</v>
      </c>
      <c r="DI297" s="7" t="str">
        <f>IF(AND(DG297="Oversold",AD297=5),"Culminated Thrust","-----")</f>
        <v>-----</v>
      </c>
      <c r="DJ297" s="14">
        <f>(Q297-$D297)/$D297</f>
        <v>5.1908532718807424E-3</v>
      </c>
      <c r="DK297" s="14">
        <f>(R297-$D297)/$D297</f>
        <v>4.1894149125383104E-3</v>
      </c>
      <c r="DL297" s="14">
        <f>(S297-$D297)/$D297</f>
        <v>5.9544983528464187E-3</v>
      </c>
      <c r="DM297" s="14">
        <f>(T297-$D297)/$D297</f>
        <v>-6.8438065484014939E-4</v>
      </c>
      <c r="DN297" s="14">
        <f>(U297-$D297)/$D297</f>
        <v>9.6083950693647729E-4</v>
      </c>
      <c r="DO297" s="14">
        <f>(V297-$D297)/$D297</f>
        <v>-1.9410118007330921E-3</v>
      </c>
      <c r="DP297" s="14">
        <f t="shared" si="440"/>
        <v>5.9544983528464187E-3</v>
      </c>
      <c r="DQ297" s="14">
        <f t="shared" si="441"/>
        <v>5.1908532718807424E-3</v>
      </c>
      <c r="DR297" s="14">
        <f t="shared" si="442"/>
        <v>4.1894149125383104E-3</v>
      </c>
      <c r="DS297" s="14">
        <f t="shared" si="443"/>
        <v>9.6083950693647729E-4</v>
      </c>
      <c r="DT297" s="14">
        <f t="shared" si="444"/>
        <v>-6.8438065484014939E-4</v>
      </c>
      <c r="DU297" s="14">
        <f t="shared" si="445"/>
        <v>-1.9410118007330921E-3</v>
      </c>
      <c r="DV297" t="str">
        <f>IF($D297&gt;Q297,"SUP","RES")</f>
        <v>RES</v>
      </c>
      <c r="DW297" t="str">
        <f>IF($D297&gt;R297,"SUP","RES")</f>
        <v>RES</v>
      </c>
      <c r="DX297" t="str">
        <f>IF($D297&gt;S297,"SUP","RES")</f>
        <v>RES</v>
      </c>
      <c r="DY297" t="str">
        <f>IF($D297&gt;T297,"SUP","RES")</f>
        <v>SUP</v>
      </c>
      <c r="DZ297" t="str">
        <f>IF($D297&gt;U297,"SUP","RES")</f>
        <v>RES</v>
      </c>
      <c r="EA297" t="str">
        <f>IF($D297&gt;V297,"SUP","RES")</f>
        <v>SUP</v>
      </c>
      <c r="EB297" s="7">
        <f t="shared" si="446"/>
        <v>4</v>
      </c>
      <c r="EC297" s="7">
        <f t="shared" si="447"/>
        <v>2</v>
      </c>
      <c r="ED297" s="13" t="str">
        <f t="shared" si="448"/>
        <v>-----</v>
      </c>
      <c r="EE297" s="13" t="str">
        <f t="shared" si="449"/>
        <v>-----</v>
      </c>
      <c r="EF297" s="7">
        <f>IF(OR(ED297="All Sup",EE297="All Res"),"na",((D297-MIN(Q297:V297))/(MAX(Q297:V297)-MIN(Q297:V297))))</f>
        <v>0.24583741429970987</v>
      </c>
      <c r="EG297">
        <v>1.4999999999999999E-4</v>
      </c>
      <c r="EH297">
        <f>Q297*(1+$EG297)</f>
        <v>5200.1899115000006</v>
      </c>
      <c r="EI297">
        <f>Q297*(1-$EG297)</f>
        <v>5198.6300885000001</v>
      </c>
      <c r="EJ297">
        <f>R297*(1+$EG297)</f>
        <v>5195.0091345000001</v>
      </c>
      <c r="EK297">
        <f>R297*(1-$EG297)</f>
        <v>5193.4508655</v>
      </c>
      <c r="EL297">
        <f>S297*(1+$EG297)</f>
        <v>5204.140504</v>
      </c>
      <c r="EM297">
        <f>S297*(1-$EG297)</f>
        <v>5202.5794959999994</v>
      </c>
      <c r="EN297">
        <f>T297*(1+$EG297)</f>
        <v>5169.7953530000013</v>
      </c>
      <c r="EO297">
        <f>T297*(1-$EG297)</f>
        <v>5168.2446470000004</v>
      </c>
      <c r="EP297">
        <f>U297*(1+$EG297)</f>
        <v>5178.3066294999999</v>
      </c>
      <c r="EQ297">
        <f>U297*(1-$EG297)</f>
        <v>5176.7533704999996</v>
      </c>
      <c r="ER297">
        <f>V297*(1+$EG297)</f>
        <v>5163.2943780000005</v>
      </c>
      <c r="ES297">
        <f>V297*(1-$EG297)</f>
        <v>5161.7456220000004</v>
      </c>
      <c r="ET297" s="7" t="str">
        <f t="shared" si="450"/>
        <v>-----</v>
      </c>
      <c r="EU297" s="7" t="str">
        <f t="shared" si="451"/>
        <v>-----</v>
      </c>
      <c r="EV297" s="7" t="str">
        <f t="shared" si="452"/>
        <v>-----</v>
      </c>
      <c r="EW297" s="7" t="str">
        <f t="shared" si="453"/>
        <v>TOUCH</v>
      </c>
      <c r="EX297" s="7" t="str">
        <f t="shared" si="454"/>
        <v>-----</v>
      </c>
      <c r="EY297" s="7" t="str">
        <f t="shared" si="455"/>
        <v>-----</v>
      </c>
      <c r="EZ297">
        <f t="shared" si="473"/>
        <v>102</v>
      </c>
      <c r="FA297">
        <f t="shared" si="474"/>
        <v>95</v>
      </c>
      <c r="FB297">
        <f t="shared" si="475"/>
        <v>295</v>
      </c>
      <c r="FC297">
        <f t="shared" si="476"/>
        <v>0</v>
      </c>
      <c r="FD297">
        <f t="shared" si="477"/>
        <v>15</v>
      </c>
      <c r="FE297">
        <f t="shared" si="478"/>
        <v>295</v>
      </c>
      <c r="FF297">
        <f t="shared" si="479"/>
        <v>7</v>
      </c>
      <c r="FG297">
        <f t="shared" si="480"/>
        <v>11</v>
      </c>
      <c r="FH297">
        <f t="shared" si="481"/>
        <v>0</v>
      </c>
      <c r="FI297">
        <f t="shared" si="482"/>
        <v>4</v>
      </c>
      <c r="FJ297">
        <f t="shared" si="483"/>
        <v>2</v>
      </c>
      <c r="FK297">
        <f t="shared" si="484"/>
        <v>0</v>
      </c>
      <c r="FL297" s="7" t="str">
        <f t="shared" si="456"/>
        <v>-----</v>
      </c>
      <c r="FM297" s="7" t="str">
        <f t="shared" si="457"/>
        <v>-----</v>
      </c>
      <c r="FN297" s="7" t="str">
        <f t="shared" si="458"/>
        <v>-----</v>
      </c>
      <c r="FO297" s="7">
        <f t="shared" si="459"/>
        <v>4</v>
      </c>
      <c r="FP297" s="7" t="str">
        <f t="shared" si="460"/>
        <v>-----</v>
      </c>
      <c r="FQ297" s="7" t="str">
        <f t="shared" si="461"/>
        <v>-----</v>
      </c>
      <c r="FR297" s="13" t="str">
        <f>IF(FL297="-----","-----",(D297-Q297)/Q297)</f>
        <v>-----</v>
      </c>
      <c r="FS297" s="13" t="str">
        <f>IF(FM297="-----","-----",(Q297-R297)/R297)</f>
        <v>-----</v>
      </c>
      <c r="FT297" s="13" t="str">
        <f>IF(FN297="-----","-----",(R297-S297)/S297)</f>
        <v>-----</v>
      </c>
      <c r="FU297" s="13">
        <f>IF(FO297="-----","-----",(S297-T297)/T297)</f>
        <v>6.6434256396762309E-3</v>
      </c>
      <c r="FV297" s="13" t="str">
        <f>IF(FP297="-----","-----",(T297-U297)/U297)</f>
        <v>-----</v>
      </c>
      <c r="FW297" s="13" t="str">
        <f>IF(FQ297="-----","-----",(U297-V297)/V297)</f>
        <v>-----</v>
      </c>
      <c r="FX297" s="7" t="str">
        <f t="shared" si="462"/>
        <v>-----</v>
      </c>
      <c r="FY297" s="7" t="str">
        <f t="shared" si="463"/>
        <v>-----</v>
      </c>
      <c r="FZ297" s="7" t="str">
        <f t="shared" si="464"/>
        <v>-----</v>
      </c>
      <c r="GA297" s="7" t="str">
        <f t="shared" si="465"/>
        <v>Support</v>
      </c>
      <c r="GB297" s="7" t="str">
        <f t="shared" si="466"/>
        <v>-----</v>
      </c>
      <c r="GC297" s="7" t="str">
        <f t="shared" si="467"/>
        <v>-----</v>
      </c>
      <c r="GD297" s="7" t="str">
        <f>IF(AND(BG297&gt;AA297,BG296&gt;AA296,BG295&gt;AA295,BG294&gt;AA294,BG293&gt;AA293,BG292&gt;AA292,BG291&gt;AA291,BG290&gt;AA290,BG289&gt;AA289,BG288&gt;AA288,BG287&gt;AA287,BG286&gt;AA286),"Bullish",IF(AND(BG297&lt;AA297,BG296&lt;AA296,BG295&lt;AA295,BG294&lt;AA294,BG293&lt;AA293,BG292&lt;AA292,BG291&lt;AA291,BG290&lt;AA290,BG289&lt;AA289,BG288&lt;AA288,BG287&lt;AA287,BG286&lt;AA286),"Bearish","-----"))</f>
        <v>Bearish</v>
      </c>
      <c r="GE297">
        <f>(Z297-BG297)/BG297</f>
        <v>-9.3806090239514114E-4</v>
      </c>
      <c r="GI297" s="7" t="str">
        <f>IF(Y297&gt;Z297,"Bullish","Bearish")</f>
        <v>Bullish</v>
      </c>
      <c r="GJ297" s="19" t="str">
        <f>IF(AND(D297&gt;Y297,D296&lt;Y296),"TEMA crossover","-----")</f>
        <v>-----</v>
      </c>
      <c r="GK297" s="19" t="str">
        <f>IF(AND(D297&lt;Y297,D296&gt;Y296),"TEMA crossunder","-----")</f>
        <v>-----</v>
      </c>
      <c r="GL297" s="20" t="str">
        <f>IF(GD297="Bearish","YES","-----")</f>
        <v>YES</v>
      </c>
      <c r="GM297" s="20" t="str">
        <f>IF(GH297="Reverse to Bearish","YES","-----")</f>
        <v>-----</v>
      </c>
      <c r="GN297" s="20" t="str">
        <f>IF(AND(GI297="Bullish",GI296="Bullish",GI295="Bullish",GI294="Bullish"),"YES","-----")</f>
        <v>-----</v>
      </c>
      <c r="GO297" s="20" t="str">
        <f>IF(OR(GK297="TEMA crossunder",GK296="TEMA crossunder",GK295="TEMA crossunder",GK294="TEMA crossunder"),"YES","-----")</f>
        <v>-----</v>
      </c>
      <c r="GP297" s="20" t="str">
        <f>IF(GD297="Bullish","YES","-----")</f>
        <v>-----</v>
      </c>
      <c r="GQ297" s="20" t="str">
        <f>IF(GH297="Reverse to Bullish","YES","-----")</f>
        <v>-----</v>
      </c>
      <c r="GR297" s="20" t="str">
        <f>IF(AND(GI297="Bearish",GI296="Bearish",GI295="Bearish",GI294="Bearish"),"YES","-----")</f>
        <v>-----</v>
      </c>
      <c r="GS297" s="20" t="str">
        <f>IF(OR(GJ297="TEMA crossover",GJ296="TEMA crossover",GJ295="TEMA crossover",GJ294="TEMA crossover"),"YES","-----")</f>
        <v>-----</v>
      </c>
      <c r="GT297" s="20" t="str">
        <f t="shared" si="485"/>
        <v>-----</v>
      </c>
      <c r="GU297" s="20" t="str">
        <f t="shared" si="486"/>
        <v>-----</v>
      </c>
      <c r="GV297" s="20" t="str">
        <f t="shared" si="487"/>
        <v>-----</v>
      </c>
      <c r="GW297" s="20" t="str">
        <f t="shared" si="488"/>
        <v>-----</v>
      </c>
      <c r="GX297" s="20" t="str">
        <f t="shared" si="489"/>
        <v>-----</v>
      </c>
      <c r="GY297" s="20" t="str">
        <f t="shared" si="490"/>
        <v>-----</v>
      </c>
      <c r="GZ297" s="7" t="str">
        <f>IF(G297&gt;BH297,"YES","-----")</f>
        <v>-----</v>
      </c>
      <c r="HA297" s="7" t="str">
        <f>IF(F297&lt;BI297,"YES","-----")</f>
        <v>-----</v>
      </c>
      <c r="HB297">
        <f>BH297-BI297</f>
        <v>16.390000000000327</v>
      </c>
      <c r="HI297">
        <f t="shared" si="468"/>
        <v>-14.200550000000476</v>
      </c>
      <c r="HJ297">
        <f t="shared" si="469"/>
        <v>2.1894499999998516</v>
      </c>
      <c r="HK297" s="7"/>
      <c r="HL297" s="7"/>
      <c r="HM297" s="7"/>
      <c r="HN297" s="7"/>
      <c r="HO297" s="7"/>
      <c r="HP297" s="7"/>
      <c r="HQ297" s="28">
        <f t="shared" si="492"/>
        <v>1.066530000000057</v>
      </c>
      <c r="HR297" s="28" t="str">
        <f t="shared" si="470"/>
        <v>Bull</v>
      </c>
      <c r="HS297">
        <f t="shared" si="471"/>
        <v>1.066530000000057</v>
      </c>
    </row>
    <row r="298" spans="1:227" x14ac:dyDescent="0.55000000000000004">
      <c r="A298">
        <f>Validation!A297</f>
        <v>1772117100</v>
      </c>
      <c r="B298" t="str">
        <f>Price!B297</f>
        <v>XAUUSD</v>
      </c>
      <c r="C298" t="str">
        <f>Price!C297</f>
        <v>M5</v>
      </c>
      <c r="D298">
        <f>Price!D297</f>
        <v>5171.99</v>
      </c>
      <c r="E298">
        <f>Price!E297</f>
        <v>5172.55</v>
      </c>
      <c r="F298">
        <f>Price!F297</f>
        <v>5175.95</v>
      </c>
      <c r="G298">
        <f>Price!G297</f>
        <v>5165.95</v>
      </c>
      <c r="H298">
        <f>Price!H297</f>
        <v>897</v>
      </c>
      <c r="I298">
        <f>Diagonals!E297</f>
        <v>5200.0200000000004</v>
      </c>
      <c r="J298">
        <f>Diagonals!F297</f>
        <v>0</v>
      </c>
      <c r="K298">
        <f>Diagonals!G297</f>
        <v>0</v>
      </c>
      <c r="L298">
        <f>Diagonals!H297</f>
        <v>5144.24</v>
      </c>
      <c r="M298">
        <f>Diagonals!I297</f>
        <v>0</v>
      </c>
      <c r="N298">
        <f>Diagonals!J297</f>
        <v>0</v>
      </c>
      <c r="O298">
        <f>Diagonals!K297</f>
        <v>0</v>
      </c>
      <c r="P298">
        <f>Diagonals!L297</f>
        <v>0</v>
      </c>
      <c r="Q298">
        <f>Trendlines!E297</f>
        <v>5199.41</v>
      </c>
      <c r="R298">
        <f>Trendlines!F297</f>
        <v>5194.21</v>
      </c>
      <c r="S298">
        <f>Trendlines!G297</f>
        <v>5203.34</v>
      </c>
      <c r="T298">
        <f>Trendlines!H297</f>
        <v>5169.1000000000004</v>
      </c>
      <c r="U298">
        <f>Trendlines!I297</f>
        <v>5177.55</v>
      </c>
      <c r="V298">
        <f>Trendlines!J297</f>
        <v>5162.5600000000004</v>
      </c>
      <c r="W298">
        <f>Trendlines!K297</f>
        <v>0</v>
      </c>
      <c r="X298">
        <f>Trendlines!L297</f>
        <v>0</v>
      </c>
      <c r="Y298">
        <f>Tema_Hrma_Smma!E297</f>
        <v>5169.09</v>
      </c>
      <c r="Z298">
        <f>Tema_Hrma_Smma!F297</f>
        <v>5165.99</v>
      </c>
      <c r="AA298">
        <f>Tema_Hrma_Smma!G297</f>
        <v>5174.88</v>
      </c>
      <c r="AB298">
        <f>ZScore!H297</f>
        <v>-1</v>
      </c>
      <c r="AC298">
        <f>ZScore!I297</f>
        <v>0.84655999999999998</v>
      </c>
      <c r="AD298">
        <f>ZScore!J297</f>
        <v>3</v>
      </c>
      <c r="AE298">
        <f>HA!E297</f>
        <v>5167.1899999999996</v>
      </c>
      <c r="AF298">
        <f>HA!F297</f>
        <v>5175.95</v>
      </c>
      <c r="AG298">
        <f>HA!G297</f>
        <v>5165.95</v>
      </c>
      <c r="AH298">
        <f>HA!H297</f>
        <v>5171.6099999999997</v>
      </c>
      <c r="AI298">
        <f>HA!I297</f>
        <v>1</v>
      </c>
      <c r="AJ298">
        <f>HA!J297</f>
        <v>4.42</v>
      </c>
      <c r="AK298">
        <f>HA!K297</f>
        <v>0.63258999999999999</v>
      </c>
      <c r="AL298">
        <f>HA!L297</f>
        <v>3</v>
      </c>
      <c r="AM298">
        <f>KC!E297</f>
        <v>5193.9546300000002</v>
      </c>
      <c r="AN298">
        <f>KC!F297</f>
        <v>5188.4590699999999</v>
      </c>
      <c r="AO298">
        <f>KC!G297</f>
        <v>5182.9635099999996</v>
      </c>
      <c r="AP298">
        <f>KC!H297</f>
        <v>5177.4679599999999</v>
      </c>
      <c r="AQ298">
        <f>KC!I297</f>
        <v>5171.9723999999997</v>
      </c>
      <c r="AR298">
        <f>KC!J297</f>
        <v>5163.6998599999997</v>
      </c>
      <c r="AS298">
        <f>KC!K297</f>
        <v>5158.2043000000003</v>
      </c>
      <c r="AT298">
        <f>KC!L297</f>
        <v>5152.70874</v>
      </c>
      <c r="AU298">
        <f>KC!M297</f>
        <v>5147.2131900000004</v>
      </c>
      <c r="AV298">
        <f>KC!N297</f>
        <v>5141.7176300000001</v>
      </c>
      <c r="AW298">
        <f>SR_Levels!E297</f>
        <v>5161.8900000000003</v>
      </c>
      <c r="AX298">
        <f>SR_Levels!F297</f>
        <v>5135.8500000000004</v>
      </c>
      <c r="AY298">
        <f>SR_Levels!G297</f>
        <v>0</v>
      </c>
      <c r="AZ298">
        <f>SR_Levels!H297</f>
        <v>0</v>
      </c>
      <c r="BA298">
        <f>SR_Levels!I297</f>
        <v>5178.6000000000004</v>
      </c>
      <c r="BB298">
        <f>SR_Levels!J297</f>
        <v>5193.3500000000004</v>
      </c>
      <c r="BC298">
        <f>SR_Levels!K297</f>
        <v>5205.3100000000004</v>
      </c>
      <c r="BD298">
        <f>SR_Levels!L297</f>
        <v>0</v>
      </c>
      <c r="BE298">
        <f>ZigZag!E297</f>
        <v>5175.95</v>
      </c>
      <c r="BF298">
        <f>ZigZag!F297</f>
        <v>0</v>
      </c>
      <c r="BG298">
        <f>ZigZag!G297</f>
        <v>5170.32</v>
      </c>
      <c r="BH298">
        <f>Dual_Tema!E297</f>
        <v>5175.22</v>
      </c>
      <c r="BI298">
        <f>Dual_Tema!F297</f>
        <v>5161.03</v>
      </c>
      <c r="BJ298">
        <f>Pinbar!E297</f>
        <v>0</v>
      </c>
      <c r="BK298">
        <f>SSA!E297</f>
        <v>5171.3807200000001</v>
      </c>
      <c r="BL298">
        <f>SSA!F297</f>
        <v>5170.9023699999998</v>
      </c>
      <c r="BN298" t="str">
        <f t="shared" si="491"/>
        <v>Red Candle</v>
      </c>
      <c r="BO298" s="34">
        <f t="shared" si="493"/>
        <v>9.6186970439426922E-4</v>
      </c>
      <c r="BP298" s="34">
        <f t="shared" si="495"/>
        <v>6.2490810174975486E-4</v>
      </c>
      <c r="BQ298" s="34">
        <f t="shared" si="503"/>
        <v>6.5743041389065837E-5</v>
      </c>
      <c r="BR298" s="34">
        <f t="shared" si="505"/>
        <v>-1.7949197979654219E-3</v>
      </c>
      <c r="BS298" s="35">
        <f t="shared" si="494"/>
        <v>1.6024740560305339E-4</v>
      </c>
      <c r="BT298" s="35">
        <f t="shared" si="496"/>
        <v>5.2060765780348461E-5</v>
      </c>
      <c r="BU298" s="35">
        <f t="shared" si="504"/>
        <v>3.652277803523063E-6</v>
      </c>
      <c r="BV298" s="35">
        <f t="shared" si="506"/>
        <v>-7.4852723257246012E-5</v>
      </c>
      <c r="BW298" s="27">
        <v>96</v>
      </c>
      <c r="BX298">
        <f>F298-G298</f>
        <v>10</v>
      </c>
      <c r="BY298">
        <f>ABS(F298-D297)</f>
        <v>3.3899999999994179</v>
      </c>
      <c r="BZ298">
        <f>ABS(G298-D297)</f>
        <v>6.6100000000005821</v>
      </c>
      <c r="CA298">
        <f t="shared" si="472"/>
        <v>10</v>
      </c>
      <c r="CB298">
        <f t="shared" si="497"/>
        <v>8.75285714285714</v>
      </c>
      <c r="CC298">
        <f t="shared" si="500"/>
        <v>8.432669928637802</v>
      </c>
      <c r="CD298">
        <f t="shared" si="498"/>
        <v>0.32018721421933805</v>
      </c>
      <c r="CE298">
        <f t="shared" si="501"/>
        <v>1</v>
      </c>
      <c r="CF298">
        <f t="shared" si="502"/>
        <v>28</v>
      </c>
      <c r="CG298" s="7" t="str">
        <f t="shared" si="499"/>
        <v>High Volatility Period</v>
      </c>
      <c r="CH298" s="21"/>
      <c r="CI298" s="21"/>
      <c r="CJ298" s="21"/>
      <c r="CK298" s="21"/>
      <c r="CL298" s="21"/>
      <c r="CM298" s="21"/>
      <c r="CZ298" s="7" t="str">
        <f>IF(AND(D298&gt;BH298,D298&gt;E298),"Bullish Trigger","-----")</f>
        <v>-----</v>
      </c>
      <c r="DA298" s="7" t="str">
        <f>IF(AND(D298&lt;BI298,D298&lt;E298),"Bearish Trigger","-----")</f>
        <v>-----</v>
      </c>
      <c r="DB298" s="13" t="str">
        <f>IF(AND(W298=BE298,W298&gt;0,BE298&gt;0),"Important High","------")</f>
        <v>------</v>
      </c>
      <c r="DC298" s="13" t="str">
        <f>IF(AND(X298=BF298,X298&gt;0,BF298&gt;0),"Important Low","------")</f>
        <v>------</v>
      </c>
      <c r="DD298" s="7" t="str">
        <f>IF(AND(DB298="Important High",DC298="-----",BJ298=1),"Imp High Rej","-----")</f>
        <v>-----</v>
      </c>
      <c r="DE298" s="7" t="str">
        <f>IF(AND(DB298="-----",DC298="Important Low",BJ298=1),"Imp Low Rej","-----")</f>
        <v>-----</v>
      </c>
      <c r="DF298" s="7" t="str">
        <f>IF(Y298&gt;AM298,"Overbought",IF(Y298&gt;AO298,"Bullish Momentum",IF(Y298&gt;AQ298,"Flat Momentum","-----")))</f>
        <v>-----</v>
      </c>
      <c r="DG298" s="7" t="str">
        <f>IF(Y298&lt;AV298,"Oversold",IF(Y298&lt;AT298,"Bearish Momentum",IF(Y298&lt;AR298,"Flat Momentum","-----")))</f>
        <v>-----</v>
      </c>
      <c r="DH298" s="7" t="str">
        <f>IF(AND(DF298="Overbought",AD298=2),"Culminated Thrust","-----")</f>
        <v>-----</v>
      </c>
      <c r="DI298" s="7" t="str">
        <f>IF(AND(DG298="Oversold",AD298=5),"Culminated Thrust","-----")</f>
        <v>-----</v>
      </c>
      <c r="DJ298" s="14">
        <f>(Q298-$D298)/$D298</f>
        <v>5.3016343805769297E-3</v>
      </c>
      <c r="DK298" s="14">
        <f>(R298-$D298)/$D298</f>
        <v>4.2962186701830931E-3</v>
      </c>
      <c r="DL298" s="14">
        <f>(S298-$D298)/$D298</f>
        <v>6.0614966386246623E-3</v>
      </c>
      <c r="DM298" s="14">
        <f>(T298-$D298)/$D298</f>
        <v>-5.5877911596878918E-4</v>
      </c>
      <c r="DN298" s="14">
        <f>(U298-$D298)/$D298</f>
        <v>1.075021413421217E-3</v>
      </c>
      <c r="DO298" s="14">
        <f>(V298-$D298)/$D298</f>
        <v>-1.8232827209641515E-3</v>
      </c>
      <c r="DP298" s="14">
        <f t="shared" si="440"/>
        <v>6.0614966386246623E-3</v>
      </c>
      <c r="DQ298" s="14">
        <f t="shared" si="441"/>
        <v>5.3016343805769297E-3</v>
      </c>
      <c r="DR298" s="14">
        <f t="shared" si="442"/>
        <v>4.2962186701830931E-3</v>
      </c>
      <c r="DS298" s="14">
        <f t="shared" si="443"/>
        <v>1.075021413421217E-3</v>
      </c>
      <c r="DT298" s="14">
        <f t="shared" si="444"/>
        <v>-5.5877911596878918E-4</v>
      </c>
      <c r="DU298" s="14">
        <f t="shared" si="445"/>
        <v>-1.8232827209641515E-3</v>
      </c>
      <c r="DV298" t="str">
        <f>IF($D298&gt;Q298,"SUP","RES")</f>
        <v>RES</v>
      </c>
      <c r="DW298" t="str">
        <f>IF($D298&gt;R298,"SUP","RES")</f>
        <v>RES</v>
      </c>
      <c r="DX298" t="str">
        <f>IF($D298&gt;S298,"SUP","RES")</f>
        <v>RES</v>
      </c>
      <c r="DY298" t="str">
        <f>IF($D298&gt;T298,"SUP","RES")</f>
        <v>SUP</v>
      </c>
      <c r="DZ298" t="str">
        <f>IF($D298&gt;U298,"SUP","RES")</f>
        <v>RES</v>
      </c>
      <c r="EA298" t="str">
        <f>IF($D298&gt;V298,"SUP","RES")</f>
        <v>SUP</v>
      </c>
      <c r="EB298" s="7">
        <f t="shared" si="446"/>
        <v>4</v>
      </c>
      <c r="EC298" s="7">
        <f t="shared" si="447"/>
        <v>2</v>
      </c>
      <c r="ED298" s="13" t="str">
        <f t="shared" si="448"/>
        <v>-----</v>
      </c>
      <c r="EE298" s="13" t="str">
        <f t="shared" si="449"/>
        <v>-----</v>
      </c>
      <c r="EF298" s="7">
        <f>IF(OR(ED298="All Sup",EE298="All Res"),"na",((D298-MIN(Q298:V298))/(MAX(Q298:V298)-MIN(Q298:V298))))</f>
        <v>0.23124080431582739</v>
      </c>
      <c r="EG298">
        <v>1.4999999999999999E-4</v>
      </c>
      <c r="EH298">
        <f>Q298*(1+$EG298)</f>
        <v>5200.1899115000006</v>
      </c>
      <c r="EI298">
        <f>Q298*(1-$EG298)</f>
        <v>5198.6300885000001</v>
      </c>
      <c r="EJ298">
        <f>R298*(1+$EG298)</f>
        <v>5194.9891315000004</v>
      </c>
      <c r="EK298">
        <f>R298*(1-$EG298)</f>
        <v>5193.4308685000005</v>
      </c>
      <c r="EL298">
        <f>S298*(1+$EG298)</f>
        <v>5204.1205010000003</v>
      </c>
      <c r="EM298">
        <f>S298*(1-$EG298)</f>
        <v>5202.559499</v>
      </c>
      <c r="EN298">
        <f>T298*(1+$EG298)</f>
        <v>5169.8753650000008</v>
      </c>
      <c r="EO298">
        <f>T298*(1-$EG298)</f>
        <v>5168.3246350000009</v>
      </c>
      <c r="EP298">
        <f>U298*(1+$EG298)</f>
        <v>5178.3266325000004</v>
      </c>
      <c r="EQ298">
        <f>U298*(1-$EG298)</f>
        <v>5176.7733674999999</v>
      </c>
      <c r="ER298">
        <f>V298*(1+$EG298)</f>
        <v>5163.3343840000007</v>
      </c>
      <c r="ES298">
        <f>V298*(1-$EG298)</f>
        <v>5161.7856160000001</v>
      </c>
      <c r="ET298" s="7" t="str">
        <f t="shared" si="450"/>
        <v>-----</v>
      </c>
      <c r="EU298" s="7" t="str">
        <f t="shared" si="451"/>
        <v>-----</v>
      </c>
      <c r="EV298" s="7" t="str">
        <f t="shared" si="452"/>
        <v>-----</v>
      </c>
      <c r="EW298" s="7" t="str">
        <f t="shared" si="453"/>
        <v>-----</v>
      </c>
      <c r="EX298" s="7" t="str">
        <f t="shared" si="454"/>
        <v>-----</v>
      </c>
      <c r="EY298" s="7" t="str">
        <f t="shared" si="455"/>
        <v>-----</v>
      </c>
      <c r="EZ298">
        <f t="shared" si="473"/>
        <v>103</v>
      </c>
      <c r="FA298">
        <f t="shared" si="474"/>
        <v>96</v>
      </c>
      <c r="FB298">
        <f t="shared" si="475"/>
        <v>296</v>
      </c>
      <c r="FC298">
        <f t="shared" si="476"/>
        <v>1</v>
      </c>
      <c r="FD298">
        <f t="shared" si="477"/>
        <v>16</v>
      </c>
      <c r="FE298">
        <f t="shared" si="478"/>
        <v>296</v>
      </c>
      <c r="FF298">
        <f t="shared" si="479"/>
        <v>7</v>
      </c>
      <c r="FG298">
        <f t="shared" si="480"/>
        <v>11</v>
      </c>
      <c r="FH298">
        <f t="shared" si="481"/>
        <v>0</v>
      </c>
      <c r="FI298">
        <f t="shared" si="482"/>
        <v>4</v>
      </c>
      <c r="FJ298">
        <f t="shared" si="483"/>
        <v>2</v>
      </c>
      <c r="FK298">
        <f t="shared" si="484"/>
        <v>0</v>
      </c>
      <c r="FL298" s="7" t="str">
        <f t="shared" si="456"/>
        <v>-----</v>
      </c>
      <c r="FM298" s="7" t="str">
        <f t="shared" si="457"/>
        <v>-----</v>
      </c>
      <c r="FN298" s="7" t="str">
        <f t="shared" si="458"/>
        <v>-----</v>
      </c>
      <c r="FO298" s="7" t="str">
        <f t="shared" si="459"/>
        <v>-----</v>
      </c>
      <c r="FP298" s="7" t="str">
        <f t="shared" si="460"/>
        <v>-----</v>
      </c>
      <c r="FQ298" s="7" t="str">
        <f t="shared" si="461"/>
        <v>-----</v>
      </c>
      <c r="FR298" s="13" t="str">
        <f>IF(FL298="-----","-----",(D298-Q298)/Q298)</f>
        <v>-----</v>
      </c>
      <c r="FS298" s="13" t="str">
        <f>IF(FM298="-----","-----",(Q298-R298)/R298)</f>
        <v>-----</v>
      </c>
      <c r="FT298" s="13" t="str">
        <f>IF(FN298="-----","-----",(R298-S298)/S298)</f>
        <v>-----</v>
      </c>
      <c r="FU298" s="13" t="str">
        <f>IF(FO298="-----","-----",(S298-T298)/T298)</f>
        <v>-----</v>
      </c>
      <c r="FV298" s="13" t="str">
        <f>IF(FP298="-----","-----",(T298-U298)/U298)</f>
        <v>-----</v>
      </c>
      <c r="FW298" s="13" t="str">
        <f>IF(FQ298="-----","-----",(U298-V298)/V298)</f>
        <v>-----</v>
      </c>
      <c r="FX298" s="7" t="str">
        <f t="shared" si="462"/>
        <v>-----</v>
      </c>
      <c r="FY298" s="7" t="str">
        <f t="shared" si="463"/>
        <v>-----</v>
      </c>
      <c r="FZ298" s="7" t="str">
        <f t="shared" si="464"/>
        <v>-----</v>
      </c>
      <c r="GA298" s="7" t="str">
        <f t="shared" si="465"/>
        <v>-----</v>
      </c>
      <c r="GB298" s="7" t="str">
        <f t="shared" si="466"/>
        <v>-----</v>
      </c>
      <c r="GC298" s="7" t="str">
        <f t="shared" si="467"/>
        <v>-----</v>
      </c>
      <c r="GD298" s="7" t="str">
        <f>IF(AND(BG298&gt;AA298,BG297&gt;AA297,BG296&gt;AA296,BG295&gt;AA295,BG294&gt;AA294,BG293&gt;AA293,BG292&gt;AA292,BG291&gt;AA291,BG290&gt;AA290,BG289&gt;AA289,BG288&gt;AA288,BG287&gt;AA287),"Bullish",IF(AND(BG298&lt;AA298,BG297&lt;AA297,BG296&lt;AA296,BG295&lt;AA295,BG294&lt;AA294,BG293&lt;AA293,BG292&lt;AA292,BG291&lt;AA291,BG290&lt;AA290,BG289&lt;AA289,BG288&lt;AA288,BG287&lt;AA287),"Bearish","-----"))</f>
        <v>Bearish</v>
      </c>
      <c r="GE298">
        <f>(Z298-BG298)/BG298</f>
        <v>-8.3747234213741651E-4</v>
      </c>
      <c r="GI298" s="7" t="str">
        <f>IF(Y298&gt;Z298,"Bullish","Bearish")</f>
        <v>Bullish</v>
      </c>
      <c r="GJ298" s="19" t="str">
        <f>IF(AND(D298&gt;Y298,D297&lt;Y297),"TEMA crossover","-----")</f>
        <v>-----</v>
      </c>
      <c r="GK298" s="19" t="str">
        <f>IF(AND(D298&lt;Y298,D297&gt;Y297),"TEMA crossunder","-----")</f>
        <v>-----</v>
      </c>
      <c r="GL298" s="20" t="str">
        <f>IF(GD298="Bearish","YES","-----")</f>
        <v>YES</v>
      </c>
      <c r="GM298" s="20" t="str">
        <f>IF(GH298="Reverse to Bearish","YES","-----")</f>
        <v>-----</v>
      </c>
      <c r="GN298" s="20" t="str">
        <f>IF(AND(GI298="Bullish",GI297="Bullish",GI296="Bullish",GI295="Bullish"),"YES","-----")</f>
        <v>-----</v>
      </c>
      <c r="GO298" s="20" t="str">
        <f>IF(OR(GK298="TEMA crossunder",GK297="TEMA crossunder",GK296="TEMA crossunder",GK295="TEMA crossunder"),"YES","-----")</f>
        <v>-----</v>
      </c>
      <c r="GP298" s="20" t="str">
        <f>IF(GD298="Bullish","YES","-----")</f>
        <v>-----</v>
      </c>
      <c r="GQ298" s="20" t="str">
        <f>IF(GH298="Reverse to Bullish","YES","-----")</f>
        <v>-----</v>
      </c>
      <c r="GR298" s="20" t="str">
        <f>IF(AND(GI298="Bearish",GI297="Bearish",GI296="Bearish",GI295="Bearish"),"YES","-----")</f>
        <v>-----</v>
      </c>
      <c r="GS298" s="20" t="str">
        <f>IF(OR(GJ298="TEMA crossover",GJ297="TEMA crossover",GJ296="TEMA crossover",GJ295="TEMA crossover"),"YES","-----")</f>
        <v>-----</v>
      </c>
      <c r="GT298" s="20" t="str">
        <f t="shared" si="485"/>
        <v>-----</v>
      </c>
      <c r="GU298" s="20" t="str">
        <f t="shared" si="486"/>
        <v>-----</v>
      </c>
      <c r="GV298" s="20" t="str">
        <f t="shared" si="487"/>
        <v>-----</v>
      </c>
      <c r="GW298" s="20" t="str">
        <f t="shared" si="488"/>
        <v>-----</v>
      </c>
      <c r="GX298" s="20" t="str">
        <f t="shared" si="489"/>
        <v>-----</v>
      </c>
      <c r="GY298" s="20" t="str">
        <f t="shared" si="490"/>
        <v>-----</v>
      </c>
      <c r="GZ298" s="7" t="str">
        <f>IF(G298&gt;BH298,"YES","-----")</f>
        <v>-----</v>
      </c>
      <c r="HA298" s="7" t="str">
        <f>IF(F298&lt;BI298,"YES","-----")</f>
        <v>-----</v>
      </c>
      <c r="HB298">
        <f>BH298-BI298</f>
        <v>14.190000000000509</v>
      </c>
      <c r="HI298">
        <f t="shared" si="468"/>
        <v>-10.350720000000365</v>
      </c>
      <c r="HJ298">
        <f t="shared" si="469"/>
        <v>3.8392800000001444</v>
      </c>
      <c r="HK298" s="7"/>
      <c r="HL298" s="7"/>
      <c r="HM298" s="7"/>
      <c r="HN298" s="7"/>
      <c r="HO298" s="7"/>
      <c r="HP298" s="7"/>
      <c r="HQ298" s="28">
        <f t="shared" si="492"/>
        <v>0.47835000000031869</v>
      </c>
      <c r="HR298" s="28" t="str">
        <f t="shared" si="470"/>
        <v>Bull</v>
      </c>
      <c r="HS298">
        <f t="shared" si="471"/>
        <v>0.47835000000031869</v>
      </c>
    </row>
    <row r="299" spans="1:227" x14ac:dyDescent="0.55000000000000004">
      <c r="A299">
        <f>Validation!A298</f>
        <v>1772117400</v>
      </c>
      <c r="B299" t="str">
        <f>Price!B298</f>
        <v>XAUUSD</v>
      </c>
      <c r="C299" t="str">
        <f>Price!C298</f>
        <v>M5</v>
      </c>
      <c r="D299">
        <f>Price!D298</f>
        <v>5167.91</v>
      </c>
      <c r="E299">
        <f>Price!E298</f>
        <v>5171.93</v>
      </c>
      <c r="F299">
        <f>Price!F298</f>
        <v>5173.7299999999996</v>
      </c>
      <c r="G299">
        <f>Price!G298</f>
        <v>5164.12</v>
      </c>
      <c r="H299">
        <f>Price!H298</f>
        <v>884</v>
      </c>
      <c r="I299">
        <f>Diagonals!E298</f>
        <v>5200.1899999999996</v>
      </c>
      <c r="J299">
        <f>Diagonals!F298</f>
        <v>0</v>
      </c>
      <c r="K299">
        <f>Diagonals!G298</f>
        <v>0</v>
      </c>
      <c r="L299">
        <f>Diagonals!H298</f>
        <v>5143.91</v>
      </c>
      <c r="M299">
        <f>Diagonals!I298</f>
        <v>0</v>
      </c>
      <c r="N299">
        <f>Diagonals!J298</f>
        <v>0</v>
      </c>
      <c r="O299">
        <f>Diagonals!K298</f>
        <v>0</v>
      </c>
      <c r="P299">
        <f>Diagonals!L298</f>
        <v>0</v>
      </c>
      <c r="Q299">
        <f>Trendlines!E298</f>
        <v>5199.42</v>
      </c>
      <c r="R299">
        <f>Trendlines!F298</f>
        <v>5194.18</v>
      </c>
      <c r="S299">
        <f>Trendlines!G298</f>
        <v>5203.33</v>
      </c>
      <c r="T299">
        <f>Trendlines!H298</f>
        <v>5169.17</v>
      </c>
      <c r="U299">
        <f>Trendlines!I298</f>
        <v>5177.57</v>
      </c>
      <c r="V299">
        <f>Trendlines!J298</f>
        <v>5162.6000000000004</v>
      </c>
      <c r="W299">
        <f>Trendlines!K298</f>
        <v>0</v>
      </c>
      <c r="X299">
        <f>Trendlines!L298</f>
        <v>0</v>
      </c>
      <c r="Y299">
        <f>Tema_Hrma_Smma!E298</f>
        <v>5169.2</v>
      </c>
      <c r="Z299">
        <f>Tema_Hrma_Smma!F298</f>
        <v>5166.46</v>
      </c>
      <c r="AA299">
        <f>Tema_Hrma_Smma!G298</f>
        <v>5174.74</v>
      </c>
      <c r="AB299">
        <f>ZScore!H298</f>
        <v>-1</v>
      </c>
      <c r="AC299">
        <f>ZScore!I298</f>
        <v>0.43453999999999998</v>
      </c>
      <c r="AD299">
        <f>ZScore!J298</f>
        <v>3</v>
      </c>
      <c r="AE299">
        <f>HA!E298</f>
        <v>5169.3999999999996</v>
      </c>
      <c r="AF299">
        <f>HA!F298</f>
        <v>5173.7299999999996</v>
      </c>
      <c r="AG299">
        <f>HA!G298</f>
        <v>5164.12</v>
      </c>
      <c r="AH299">
        <f>HA!H298</f>
        <v>5169.42</v>
      </c>
      <c r="AI299">
        <f>HA!I298</f>
        <v>1</v>
      </c>
      <c r="AJ299">
        <f>HA!J298</f>
        <v>0.02</v>
      </c>
      <c r="AK299">
        <f>HA!K298</f>
        <v>-1.0995999999999999</v>
      </c>
      <c r="AL299">
        <f>HA!L298</f>
        <v>4</v>
      </c>
      <c r="AM299">
        <f>KC!E298</f>
        <v>5193.86888</v>
      </c>
      <c r="AN299">
        <f>KC!F298</f>
        <v>5188.3849899999996</v>
      </c>
      <c r="AO299">
        <f>KC!G298</f>
        <v>5182.9011</v>
      </c>
      <c r="AP299">
        <f>KC!H298</f>
        <v>5177.4172099999996</v>
      </c>
      <c r="AQ299">
        <f>KC!I298</f>
        <v>5171.9333200000001</v>
      </c>
      <c r="AR299">
        <f>KC!J298</f>
        <v>5163.2892199999997</v>
      </c>
      <c r="AS299">
        <f>KC!K298</f>
        <v>5157.8053300000001</v>
      </c>
      <c r="AT299">
        <f>KC!L298</f>
        <v>5152.3214399999997</v>
      </c>
      <c r="AU299">
        <f>KC!M298</f>
        <v>5146.8375500000002</v>
      </c>
      <c r="AV299">
        <f>KC!N298</f>
        <v>5141.3536599999998</v>
      </c>
      <c r="AW299">
        <f>SR_Levels!E298</f>
        <v>5161.8900000000003</v>
      </c>
      <c r="AX299">
        <f>SR_Levels!F298</f>
        <v>5135.8500000000004</v>
      </c>
      <c r="AY299">
        <f>SR_Levels!G298</f>
        <v>0</v>
      </c>
      <c r="AZ299">
        <f>SR_Levels!H298</f>
        <v>0</v>
      </c>
      <c r="BA299">
        <f>SR_Levels!I298</f>
        <v>5178.6000000000004</v>
      </c>
      <c r="BB299">
        <f>SR_Levels!J298</f>
        <v>5193.3500000000004</v>
      </c>
      <c r="BC299">
        <f>SR_Levels!K298</f>
        <v>5205.3100000000004</v>
      </c>
      <c r="BD299">
        <f>SR_Levels!L298</f>
        <v>0</v>
      </c>
      <c r="BE299">
        <f>ZigZag!E298</f>
        <v>0</v>
      </c>
      <c r="BF299">
        <f>ZigZag!F298</f>
        <v>0</v>
      </c>
      <c r="BG299">
        <f>ZigZag!G298</f>
        <v>5170.1899999999996</v>
      </c>
      <c r="BH299">
        <f>Dual_Tema!E298</f>
        <v>5175.05</v>
      </c>
      <c r="BI299">
        <f>Dual_Tema!F298</f>
        <v>5162.59</v>
      </c>
      <c r="BJ299">
        <f>Pinbar!E298</f>
        <v>0</v>
      </c>
      <c r="BK299">
        <f>SSA!E298</f>
        <v>5170.1093199999996</v>
      </c>
      <c r="BL299">
        <f>SSA!F298</f>
        <v>5170.5058499999996</v>
      </c>
      <c r="BN299" t="str">
        <f t="shared" si="491"/>
        <v>Red Candle</v>
      </c>
      <c r="BO299" s="34">
        <f t="shared" si="493"/>
        <v>-1.760556568036753E-4</v>
      </c>
      <c r="BP299" s="34">
        <f t="shared" si="495"/>
        <v>-5.589077125397468E-4</v>
      </c>
      <c r="BQ299" s="34">
        <f t="shared" si="503"/>
        <v>-1.9717580898086506E-3</v>
      </c>
      <c r="BR299" s="34">
        <f t="shared" si="505"/>
        <v>-2.5746682750301675E-3</v>
      </c>
      <c r="BS299" s="35">
        <f t="shared" si="494"/>
        <v>-2.9344762170757654E-5</v>
      </c>
      <c r="BT299" s="35">
        <f t="shared" si="496"/>
        <v>-4.6587578071410896E-5</v>
      </c>
      <c r="BU299" s="35">
        <f t="shared" si="504"/>
        <v>-1.0964424217863034E-4</v>
      </c>
      <c r="BV299" s="35">
        <f t="shared" si="506"/>
        <v>-1.074104158168554E-4</v>
      </c>
      <c r="BW299" s="27">
        <v>96</v>
      </c>
      <c r="BX299">
        <f>F299-G299</f>
        <v>9.6099999999996726</v>
      </c>
      <c r="BY299">
        <f>ABS(F299-D298)</f>
        <v>1.7399999999997817</v>
      </c>
      <c r="BZ299">
        <f>ABS(G299-D298)</f>
        <v>7.8699999999998909</v>
      </c>
      <c r="CA299">
        <f t="shared" si="472"/>
        <v>9.6099999999996726</v>
      </c>
      <c r="CB299">
        <f t="shared" si="497"/>
        <v>8.719285714285693</v>
      </c>
      <c r="CC299">
        <f t="shared" si="500"/>
        <v>8.5167649337350788</v>
      </c>
      <c r="CD299">
        <f t="shared" si="498"/>
        <v>0.20252078055061418</v>
      </c>
      <c r="CE299">
        <f t="shared" si="501"/>
        <v>1</v>
      </c>
      <c r="CF299">
        <f t="shared" si="502"/>
        <v>29</v>
      </c>
      <c r="CG299" s="7" t="str">
        <f t="shared" si="499"/>
        <v>High Volatility Period</v>
      </c>
      <c r="CH299" s="21"/>
      <c r="CI299" s="21"/>
      <c r="CJ299" s="21"/>
      <c r="CK299" s="21"/>
      <c r="CL299" s="21"/>
      <c r="CM299" s="21"/>
      <c r="CZ299" s="7" t="str">
        <f>IF(AND(D299&gt;BH299,D299&gt;E299),"Bullish Trigger","-----")</f>
        <v>-----</v>
      </c>
      <c r="DA299" s="7" t="str">
        <f>IF(AND(D299&lt;BI299,D299&lt;E299),"Bearish Trigger","-----")</f>
        <v>-----</v>
      </c>
      <c r="DB299" s="13" t="str">
        <f>IF(AND(W299=BE299,W299&gt;0,BE299&gt;0),"Important High","------")</f>
        <v>------</v>
      </c>
      <c r="DC299" s="13" t="str">
        <f>IF(AND(X299=BF299,X299&gt;0,BF299&gt;0),"Important Low","------")</f>
        <v>------</v>
      </c>
      <c r="DD299" s="7" t="str">
        <f>IF(AND(DB299="Important High",DC299="-----",BJ299=1),"Imp High Rej","-----")</f>
        <v>-----</v>
      </c>
      <c r="DE299" s="7" t="str">
        <f>IF(AND(DB299="-----",DC299="Important Low",BJ299=1),"Imp Low Rej","-----")</f>
        <v>-----</v>
      </c>
      <c r="DF299" s="7" t="str">
        <f>IF(Y299&gt;AM299,"Overbought",IF(Y299&gt;AO299,"Bullish Momentum",IF(Y299&gt;AQ299,"Flat Momentum","-----")))</f>
        <v>-----</v>
      </c>
      <c r="DG299" s="7" t="str">
        <f>IF(Y299&lt;AV299,"Oversold",IF(Y299&lt;AT299,"Bearish Momentum",IF(Y299&lt;AR299,"Flat Momentum","-----")))</f>
        <v>-----</v>
      </c>
      <c r="DH299" s="7" t="str">
        <f>IF(AND(DF299="Overbought",AD299=2),"Culminated Thrust","-----")</f>
        <v>-----</v>
      </c>
      <c r="DI299" s="7" t="str">
        <f>IF(AND(DG299="Oversold",AD299=5),"Culminated Thrust","-----")</f>
        <v>-----</v>
      </c>
      <c r="DJ299" s="14">
        <f>(Q299-$D299)/$D299</f>
        <v>6.0972424055372905E-3</v>
      </c>
      <c r="DK299" s="14">
        <f>(R299-$D299)/$D299</f>
        <v>5.0832928592023539E-3</v>
      </c>
      <c r="DL299" s="14">
        <f>(S299-$D299)/$D299</f>
        <v>6.8538345288521032E-3</v>
      </c>
      <c r="DM299" s="14">
        <f>(T299-$D299)/$D299</f>
        <v>2.4381229549280431E-4</v>
      </c>
      <c r="DN299" s="14">
        <f>(U299-$D299)/$D299</f>
        <v>1.8692275987778144E-3</v>
      </c>
      <c r="DO299" s="14">
        <f>(V299-$D299)/$D299</f>
        <v>-1.0274946738622558E-3</v>
      </c>
      <c r="DP299" s="14">
        <f t="shared" si="440"/>
        <v>6.8538345288521032E-3</v>
      </c>
      <c r="DQ299" s="14">
        <f t="shared" si="441"/>
        <v>6.0972424055372905E-3</v>
      </c>
      <c r="DR299" s="14">
        <f t="shared" si="442"/>
        <v>5.0832928592023539E-3</v>
      </c>
      <c r="DS299" s="14">
        <f t="shared" si="443"/>
        <v>1.8692275987778144E-3</v>
      </c>
      <c r="DT299" s="14">
        <f t="shared" si="444"/>
        <v>2.4381229549280431E-4</v>
      </c>
      <c r="DU299" s="14">
        <f t="shared" si="445"/>
        <v>-1.0274946738622558E-3</v>
      </c>
      <c r="DV299" t="str">
        <f>IF($D299&gt;Q299,"SUP","RES")</f>
        <v>RES</v>
      </c>
      <c r="DW299" t="str">
        <f>IF($D299&gt;R299,"SUP","RES")</f>
        <v>RES</v>
      </c>
      <c r="DX299" t="str">
        <f>IF($D299&gt;S299,"SUP","RES")</f>
        <v>RES</v>
      </c>
      <c r="DY299" t="str">
        <f>IF($D299&gt;T299,"SUP","RES")</f>
        <v>RES</v>
      </c>
      <c r="DZ299" t="str">
        <f>IF($D299&gt;U299,"SUP","RES")</f>
        <v>RES</v>
      </c>
      <c r="EA299" t="str">
        <f>IF($D299&gt;V299,"SUP","RES")</f>
        <v>SUP</v>
      </c>
      <c r="EB299" s="7">
        <f t="shared" si="446"/>
        <v>5</v>
      </c>
      <c r="EC299" s="7">
        <f t="shared" si="447"/>
        <v>1</v>
      </c>
      <c r="ED299" s="13" t="str">
        <f t="shared" si="448"/>
        <v>-----</v>
      </c>
      <c r="EE299" s="13" t="str">
        <f t="shared" si="449"/>
        <v>-----</v>
      </c>
      <c r="EF299" s="7">
        <f>IF(OR(ED299="All Sup",EE299="All Res"),"na",((D299-MIN(Q299:V299))/(MAX(Q299:V299)-MIN(Q299:V299))))</f>
        <v>0.13037073410261596</v>
      </c>
      <c r="EG299">
        <v>1.4999999999999999E-4</v>
      </c>
      <c r="EH299">
        <f>Q299*(1+$EG299)</f>
        <v>5200.1999130000004</v>
      </c>
      <c r="EI299">
        <f>Q299*(1-$EG299)</f>
        <v>5198.6400869999998</v>
      </c>
      <c r="EJ299">
        <f>R299*(1+$EG299)</f>
        <v>5194.959127000001</v>
      </c>
      <c r="EK299">
        <f>R299*(1-$EG299)</f>
        <v>5193.4008730000005</v>
      </c>
      <c r="EL299">
        <f>S299*(1+$EG299)</f>
        <v>5204.1104995000005</v>
      </c>
      <c r="EM299">
        <f>S299*(1-$EG299)</f>
        <v>5202.5495005000002</v>
      </c>
      <c r="EN299">
        <f>T299*(1+$EG299)</f>
        <v>5169.9453755000004</v>
      </c>
      <c r="EO299">
        <f>T299*(1-$EG299)</f>
        <v>5168.3946244999997</v>
      </c>
      <c r="EP299">
        <f>U299*(1+$EG299)</f>
        <v>5178.3466355</v>
      </c>
      <c r="EQ299">
        <f>U299*(1-$EG299)</f>
        <v>5176.7933644999994</v>
      </c>
      <c r="ER299">
        <f>V299*(1+$EG299)</f>
        <v>5163.3743900000009</v>
      </c>
      <c r="ES299">
        <f>V299*(1-$EG299)</f>
        <v>5161.8256100000008</v>
      </c>
      <c r="ET299" s="7" t="str">
        <f t="shared" si="450"/>
        <v>-----</v>
      </c>
      <c r="EU299" s="7" t="str">
        <f t="shared" si="451"/>
        <v>-----</v>
      </c>
      <c r="EV299" s="7" t="str">
        <f t="shared" si="452"/>
        <v>-----</v>
      </c>
      <c r="EW299" s="7" t="str">
        <f t="shared" si="453"/>
        <v>TOUCH</v>
      </c>
      <c r="EX299" s="7" t="str">
        <f t="shared" si="454"/>
        <v>-----</v>
      </c>
      <c r="EY299" s="7" t="str">
        <f t="shared" si="455"/>
        <v>-----</v>
      </c>
      <c r="EZ299">
        <f t="shared" si="473"/>
        <v>104</v>
      </c>
      <c r="FA299">
        <f t="shared" si="474"/>
        <v>97</v>
      </c>
      <c r="FB299">
        <f t="shared" si="475"/>
        <v>297</v>
      </c>
      <c r="FC299">
        <f t="shared" si="476"/>
        <v>0</v>
      </c>
      <c r="FD299">
        <f t="shared" si="477"/>
        <v>17</v>
      </c>
      <c r="FE299">
        <f t="shared" si="478"/>
        <v>297</v>
      </c>
      <c r="FF299">
        <f t="shared" si="479"/>
        <v>7</v>
      </c>
      <c r="FG299">
        <f t="shared" si="480"/>
        <v>11</v>
      </c>
      <c r="FH299">
        <f t="shared" si="481"/>
        <v>0</v>
      </c>
      <c r="FI299">
        <f t="shared" si="482"/>
        <v>5</v>
      </c>
      <c r="FJ299">
        <f t="shared" si="483"/>
        <v>2</v>
      </c>
      <c r="FK299">
        <f t="shared" si="484"/>
        <v>0</v>
      </c>
      <c r="FL299" s="7" t="str">
        <f t="shared" si="456"/>
        <v>-----</v>
      </c>
      <c r="FM299" s="7" t="str">
        <f t="shared" si="457"/>
        <v>-----</v>
      </c>
      <c r="FN299" s="7" t="str">
        <f t="shared" si="458"/>
        <v>-----</v>
      </c>
      <c r="FO299" s="7">
        <f t="shared" si="459"/>
        <v>5</v>
      </c>
      <c r="FP299" s="7" t="str">
        <f t="shared" si="460"/>
        <v>-----</v>
      </c>
      <c r="FQ299" s="7" t="str">
        <f t="shared" si="461"/>
        <v>-----</v>
      </c>
      <c r="FR299" s="13" t="str">
        <f>IF(FL299="-----","-----",(D299-Q299)/Q299)</f>
        <v>-----</v>
      </c>
      <c r="FS299" s="13" t="str">
        <f>IF(FM299="-----","-----",(Q299-R299)/R299)</f>
        <v>-----</v>
      </c>
      <c r="FT299" s="13" t="str">
        <f>IF(FN299="-----","-----",(R299-S299)/S299)</f>
        <v>-----</v>
      </c>
      <c r="FU299" s="13">
        <f>IF(FO299="-----","-----",(S299-T299)/T299)</f>
        <v>6.6084110214985874E-3</v>
      </c>
      <c r="FV299" s="13" t="str">
        <f>IF(FP299="-----","-----",(T299-U299)/U299)</f>
        <v>-----</v>
      </c>
      <c r="FW299" s="13" t="str">
        <f>IF(FQ299="-----","-----",(U299-V299)/V299)</f>
        <v>-----</v>
      </c>
      <c r="FX299" s="7" t="str">
        <f t="shared" si="462"/>
        <v>-----</v>
      </c>
      <c r="FY299" s="7" t="str">
        <f t="shared" si="463"/>
        <v>-----</v>
      </c>
      <c r="FZ299" s="7" t="str">
        <f t="shared" si="464"/>
        <v>-----</v>
      </c>
      <c r="GA299" s="7" t="str">
        <f t="shared" si="465"/>
        <v>Support</v>
      </c>
      <c r="GB299" s="7" t="str">
        <f t="shared" si="466"/>
        <v>-----</v>
      </c>
      <c r="GC299" s="7" t="str">
        <f t="shared" si="467"/>
        <v>-----</v>
      </c>
      <c r="GD299" s="7" t="str">
        <f>IF(AND(BG299&gt;AA299,BG298&gt;AA298,BG297&gt;AA297,BG296&gt;AA296,BG295&gt;AA295,BG294&gt;AA294,BG293&gt;AA293,BG292&gt;AA292,BG291&gt;AA291,BG290&gt;AA290,BG289&gt;AA289,BG288&gt;AA288),"Bullish",IF(AND(BG299&lt;AA299,BG298&lt;AA298,BG297&lt;AA297,BG296&lt;AA296,BG295&lt;AA295,BG294&lt;AA294,BG293&lt;AA293,BG292&lt;AA292,BG291&lt;AA291,BG290&lt;AA290,BG289&lt;AA289,BG288&lt;AA288),"Bearish","-----"))</f>
        <v>Bearish</v>
      </c>
      <c r="GE299">
        <f>(Z299-BG299)/BG299</f>
        <v>-7.2144350594457139E-4</v>
      </c>
      <c r="GI299" s="7" t="str">
        <f>IF(Y299&gt;Z299,"Bullish","Bearish")</f>
        <v>Bullish</v>
      </c>
      <c r="GJ299" s="19" t="str">
        <f>IF(AND(D299&gt;Y299,D298&lt;Y298),"TEMA crossover","-----")</f>
        <v>-----</v>
      </c>
      <c r="GK299" s="19" t="str">
        <f>IF(AND(D299&lt;Y299,D298&gt;Y298),"TEMA crossunder","-----")</f>
        <v>TEMA crossunder</v>
      </c>
      <c r="GL299" s="20" t="str">
        <f>IF(GD299="Bearish","YES","-----")</f>
        <v>YES</v>
      </c>
      <c r="GM299" s="20" t="str">
        <f>IF(GH299="Reverse to Bearish","YES","-----")</f>
        <v>-----</v>
      </c>
      <c r="GN299" s="20" t="str">
        <f>IF(AND(GI299="Bullish",GI298="Bullish",GI297="Bullish",GI296="Bullish"),"YES","-----")</f>
        <v>YES</v>
      </c>
      <c r="GO299" s="20" t="str">
        <f>IF(OR(GK299="TEMA crossunder",GK298="TEMA crossunder",GK297="TEMA crossunder",GK296="TEMA crossunder"),"YES","-----")</f>
        <v>YES</v>
      </c>
      <c r="GP299" s="20" t="str">
        <f>IF(GD299="Bullish","YES","-----")</f>
        <v>-----</v>
      </c>
      <c r="GQ299" s="20" t="str">
        <f>IF(GH299="Reverse to Bullish","YES","-----")</f>
        <v>-----</v>
      </c>
      <c r="GR299" s="20" t="str">
        <f>IF(AND(GI299="Bearish",GI298="Bearish",GI297="Bearish",GI296="Bearish"),"YES","-----")</f>
        <v>-----</v>
      </c>
      <c r="GS299" s="20" t="str">
        <f>IF(OR(GJ299="TEMA crossover",GJ298="TEMA crossover",GJ297="TEMA crossover",GJ296="TEMA crossover"),"YES","-----")</f>
        <v>-----</v>
      </c>
      <c r="GT299" s="20" t="str">
        <f t="shared" si="485"/>
        <v>-----</v>
      </c>
      <c r="GU299" s="20" t="str">
        <f t="shared" si="486"/>
        <v>-----</v>
      </c>
      <c r="GV299" s="20" t="str">
        <f t="shared" si="487"/>
        <v>-----</v>
      </c>
      <c r="GW299" s="20" t="str">
        <f t="shared" si="488"/>
        <v>-----</v>
      </c>
      <c r="GX299" s="20" t="str">
        <f t="shared" si="489"/>
        <v>-----</v>
      </c>
      <c r="GY299" s="20" t="str">
        <f t="shared" si="490"/>
        <v>-----</v>
      </c>
      <c r="GZ299" s="7" t="str">
        <f>IF(G299&gt;BH299,"YES","-----")</f>
        <v>-----</v>
      </c>
      <c r="HA299" s="7" t="str">
        <f>IF(F299&lt;BI299,"YES","-----")</f>
        <v>-----</v>
      </c>
      <c r="HB299">
        <f>BH299-BI299</f>
        <v>12.460000000000036</v>
      </c>
      <c r="HI299">
        <f t="shared" si="468"/>
        <v>-7.5193199999994249</v>
      </c>
      <c r="HJ299">
        <f t="shared" si="469"/>
        <v>4.9406800000006115</v>
      </c>
      <c r="HK299" s="7"/>
      <c r="HL299" s="7"/>
      <c r="HM299" s="7"/>
      <c r="HN299" s="7"/>
      <c r="HO299" s="7"/>
      <c r="HP299" s="7"/>
      <c r="HQ299" s="28">
        <f t="shared" si="492"/>
        <v>-0.39652999999998428</v>
      </c>
      <c r="HR299" s="28" t="str">
        <f t="shared" si="470"/>
        <v>Bear</v>
      </c>
      <c r="HS299">
        <f t="shared" si="471"/>
        <v>0.39652999999998428</v>
      </c>
    </row>
    <row r="300" spans="1:227" x14ac:dyDescent="0.55000000000000004">
      <c r="A300">
        <f>Validation!A299</f>
        <v>1772117700</v>
      </c>
      <c r="B300" t="str">
        <f>Price!B299</f>
        <v>XAUUSD</v>
      </c>
      <c r="C300" t="str">
        <f>Price!C299</f>
        <v>M5</v>
      </c>
      <c r="D300">
        <f>Price!D299</f>
        <v>5165.1400000000003</v>
      </c>
      <c r="E300">
        <f>Price!E299</f>
        <v>5169.04</v>
      </c>
      <c r="F300">
        <f>Price!F299</f>
        <v>5171.5</v>
      </c>
      <c r="G300">
        <f>Price!G299</f>
        <v>5163.97</v>
      </c>
      <c r="H300">
        <f>Price!H299</f>
        <v>872</v>
      </c>
      <c r="I300">
        <f>Diagonals!E299</f>
        <v>5200.37</v>
      </c>
      <c r="J300">
        <f>Diagonals!F299</f>
        <v>0</v>
      </c>
      <c r="K300">
        <f>Diagonals!G299</f>
        <v>0</v>
      </c>
      <c r="L300">
        <f>Diagonals!H299</f>
        <v>5143.58</v>
      </c>
      <c r="M300">
        <f>Diagonals!I299</f>
        <v>0</v>
      </c>
      <c r="N300">
        <f>Diagonals!J299</f>
        <v>0</v>
      </c>
      <c r="O300">
        <f>Diagonals!K299</f>
        <v>0</v>
      </c>
      <c r="P300">
        <f>Diagonals!L299</f>
        <v>0</v>
      </c>
      <c r="Q300">
        <f>Trendlines!E299</f>
        <v>5199.42</v>
      </c>
      <c r="R300">
        <f>Trendlines!F299</f>
        <v>5194.1499999999996</v>
      </c>
      <c r="S300">
        <f>Trendlines!G299</f>
        <v>5203.3100000000004</v>
      </c>
      <c r="T300">
        <f>Trendlines!H299</f>
        <v>5169.25</v>
      </c>
      <c r="U300">
        <f>Trendlines!I299</f>
        <v>5177.6000000000004</v>
      </c>
      <c r="V300">
        <f>Trendlines!J299</f>
        <v>5162.6400000000003</v>
      </c>
      <c r="W300">
        <f>Trendlines!K299</f>
        <v>0</v>
      </c>
      <c r="X300">
        <f>Trendlines!L299</f>
        <v>0</v>
      </c>
      <c r="Y300">
        <f>Tema_Hrma_Smma!E299</f>
        <v>5168.3900000000003</v>
      </c>
      <c r="Z300">
        <f>Tema_Hrma_Smma!F299</f>
        <v>5166.6499999999996</v>
      </c>
      <c r="AA300">
        <f>Tema_Hrma_Smma!G299</f>
        <v>5174.54</v>
      </c>
      <c r="AB300">
        <f>ZScore!H299</f>
        <v>-1</v>
      </c>
      <c r="AC300">
        <f>ZScore!I299</f>
        <v>0.39280999999999999</v>
      </c>
      <c r="AD300">
        <f>ZScore!J299</f>
        <v>3</v>
      </c>
      <c r="AE300">
        <f>HA!E299</f>
        <v>5169.41</v>
      </c>
      <c r="AF300">
        <f>HA!F299</f>
        <v>5171.5</v>
      </c>
      <c r="AG300">
        <f>HA!G299</f>
        <v>5163.97</v>
      </c>
      <c r="AH300">
        <f>HA!H299</f>
        <v>5167.41</v>
      </c>
      <c r="AI300">
        <f>HA!I299</f>
        <v>-1</v>
      </c>
      <c r="AJ300">
        <f>HA!J299</f>
        <v>2</v>
      </c>
      <c r="AK300">
        <f>HA!K299</f>
        <v>-0.32212000000000002</v>
      </c>
      <c r="AL300">
        <f>HA!L299</f>
        <v>-1</v>
      </c>
      <c r="AM300">
        <f>KC!E299</f>
        <v>5193.7785599999997</v>
      </c>
      <c r="AN300">
        <f>KC!F299</f>
        <v>5188.2979400000004</v>
      </c>
      <c r="AO300">
        <f>KC!G299</f>
        <v>5182.8173200000001</v>
      </c>
      <c r="AP300">
        <f>KC!H299</f>
        <v>5177.3367099999996</v>
      </c>
      <c r="AQ300">
        <f>KC!I299</f>
        <v>5171.8560900000002</v>
      </c>
      <c r="AR300">
        <f>KC!J299</f>
        <v>5162.9659300000003</v>
      </c>
      <c r="AS300">
        <f>KC!K299</f>
        <v>5157.48531</v>
      </c>
      <c r="AT300">
        <f>KC!L299</f>
        <v>5152.0046899999998</v>
      </c>
      <c r="AU300">
        <f>KC!M299</f>
        <v>5146.5240700000004</v>
      </c>
      <c r="AV300">
        <f>KC!N299</f>
        <v>5141.0434599999999</v>
      </c>
      <c r="AW300">
        <f>SR_Levels!E299</f>
        <v>5161.8900000000003</v>
      </c>
      <c r="AX300">
        <f>SR_Levels!F299</f>
        <v>5135.8500000000004</v>
      </c>
      <c r="AY300">
        <f>SR_Levels!G299</f>
        <v>0</v>
      </c>
      <c r="AZ300">
        <f>SR_Levels!H299</f>
        <v>0</v>
      </c>
      <c r="BA300">
        <f>SR_Levels!I299</f>
        <v>5178.6000000000004</v>
      </c>
      <c r="BB300">
        <f>SR_Levels!J299</f>
        <v>5193.3500000000004</v>
      </c>
      <c r="BC300">
        <f>SR_Levels!K299</f>
        <v>5205.3100000000004</v>
      </c>
      <c r="BD300">
        <f>SR_Levels!L299</f>
        <v>0</v>
      </c>
      <c r="BE300">
        <f>ZigZag!E299</f>
        <v>0</v>
      </c>
      <c r="BF300">
        <f>ZigZag!F299</f>
        <v>0</v>
      </c>
      <c r="BG300">
        <f>ZigZag!G299</f>
        <v>5169.96</v>
      </c>
      <c r="BH300">
        <f>Dual_Tema!E299</f>
        <v>5173.78</v>
      </c>
      <c r="BI300">
        <f>Dual_Tema!F299</f>
        <v>5163.5200000000004</v>
      </c>
      <c r="BJ300">
        <f>Pinbar!E299</f>
        <v>0</v>
      </c>
      <c r="BK300">
        <f>SSA!E299</f>
        <v>5167.78953</v>
      </c>
      <c r="BL300">
        <f>SSA!F299</f>
        <v>5169.1476899999998</v>
      </c>
      <c r="BN300" t="str">
        <f t="shared" si="491"/>
        <v>Red Candle</v>
      </c>
      <c r="BO300" s="34">
        <f t="shared" si="493"/>
        <v>-1.0192615285827822E-3</v>
      </c>
      <c r="BP300" s="34">
        <f t="shared" si="495"/>
        <v>-2.4194843981972802E-4</v>
      </c>
      <c r="BQ300" s="34">
        <f t="shared" si="503"/>
        <v>-1.8590234136461881E-3</v>
      </c>
      <c r="BR300" s="34">
        <f t="shared" si="505"/>
        <v>-3.6092865341397218E-3</v>
      </c>
      <c r="BS300" s="35">
        <f t="shared" si="494"/>
        <v>-1.699491118221097E-4</v>
      </c>
      <c r="BT300" s="35">
        <f t="shared" si="496"/>
        <v>-2.0164606197026202E-5</v>
      </c>
      <c r="BU300" s="35">
        <f t="shared" si="504"/>
        <v>-1.0336985375947183E-4</v>
      </c>
      <c r="BV300" s="35">
        <f t="shared" si="506"/>
        <v>-1.5064764000427555E-4</v>
      </c>
      <c r="BW300" s="27">
        <v>96</v>
      </c>
      <c r="BX300">
        <f>F300-G300</f>
        <v>7.5299999999997453</v>
      </c>
      <c r="BY300">
        <f>ABS(F300-D299)</f>
        <v>3.5900000000001455</v>
      </c>
      <c r="BZ300">
        <f>ABS(G300-D299)</f>
        <v>3.9399999999995998</v>
      </c>
      <c r="CA300">
        <f t="shared" si="472"/>
        <v>7.5299999999997453</v>
      </c>
      <c r="CB300">
        <f t="shared" si="497"/>
        <v>8.8992857142857247</v>
      </c>
      <c r="CC300">
        <f t="shared" si="500"/>
        <v>8.4462817241825547</v>
      </c>
      <c r="CD300">
        <f t="shared" si="498"/>
        <v>0.45300399010316994</v>
      </c>
      <c r="CE300">
        <f t="shared" si="501"/>
        <v>1</v>
      </c>
      <c r="CF300">
        <f t="shared" si="502"/>
        <v>30</v>
      </c>
      <c r="CG300" s="7" t="str">
        <f t="shared" si="499"/>
        <v>High Volatility Period</v>
      </c>
      <c r="CH300" s="21"/>
      <c r="CI300" s="21"/>
      <c r="CJ300" s="21"/>
      <c r="CK300" s="21"/>
      <c r="CL300" s="21"/>
      <c r="CM300" s="21"/>
      <c r="CZ300" s="7" t="str">
        <f>IF(AND(D300&gt;BH300,D300&gt;E300),"Bullish Trigger","-----")</f>
        <v>-----</v>
      </c>
      <c r="DA300" s="7" t="str">
        <f>IF(AND(D300&lt;BI300,D300&lt;E300),"Bearish Trigger","-----")</f>
        <v>-----</v>
      </c>
      <c r="DB300" s="13" t="str">
        <f>IF(AND(W300=BE300,W300&gt;0,BE300&gt;0),"Important High","------")</f>
        <v>------</v>
      </c>
      <c r="DC300" s="13" t="str">
        <f>IF(AND(X300=BF300,X300&gt;0,BF300&gt;0),"Important Low","------")</f>
        <v>------</v>
      </c>
      <c r="DD300" s="7" t="str">
        <f>IF(AND(DB300="Important High",DC300="-----",BJ300=1),"Imp High Rej","-----")</f>
        <v>-----</v>
      </c>
      <c r="DE300" s="7" t="str">
        <f>IF(AND(DB300="-----",DC300="Important Low",BJ300=1),"Imp Low Rej","-----")</f>
        <v>-----</v>
      </c>
      <c r="DF300" s="7" t="str">
        <f>IF(Y300&gt;AM300,"Overbought",IF(Y300&gt;AO300,"Bullish Momentum",IF(Y300&gt;AQ300,"Flat Momentum","-----")))</f>
        <v>-----</v>
      </c>
      <c r="DG300" s="7" t="str">
        <f>IF(Y300&lt;AV300,"Oversold",IF(Y300&lt;AT300,"Bearish Momentum",IF(Y300&lt;AR300,"Flat Momentum","-----")))</f>
        <v>-----</v>
      </c>
      <c r="DH300" s="7" t="str">
        <f>IF(AND(DF300="Overbought",AD300=2),"Culminated Thrust","-----")</f>
        <v>-----</v>
      </c>
      <c r="DI300" s="7" t="str">
        <f>IF(AND(DG300="Oversold",AD300=5),"Culminated Thrust","-----")</f>
        <v>-----</v>
      </c>
      <c r="DJ300" s="14">
        <f>(Q300-$D300)/$D300</f>
        <v>6.6367997769663052E-3</v>
      </c>
      <c r="DK300" s="14">
        <f>(R300-$D300)/$D300</f>
        <v>5.6164982943345786E-3</v>
      </c>
      <c r="DL300" s="14">
        <f>(S300-$D300)/$D300</f>
        <v>7.3899255392883972E-3</v>
      </c>
      <c r="DM300" s="14">
        <f>(T300-$D300)/$D300</f>
        <v>7.957189930959611E-4</v>
      </c>
      <c r="DN300" s="14">
        <f>(U300-$D300)/$D300</f>
        <v>2.4123257065636239E-3</v>
      </c>
      <c r="DO300" s="14">
        <f>(V300-$D300)/$D300</f>
        <v>-4.8401398606814141E-4</v>
      </c>
      <c r="DP300" s="14">
        <f t="shared" si="440"/>
        <v>7.3899255392883972E-3</v>
      </c>
      <c r="DQ300" s="14">
        <f t="shared" si="441"/>
        <v>6.6367997769663052E-3</v>
      </c>
      <c r="DR300" s="14">
        <f t="shared" si="442"/>
        <v>5.6164982943345786E-3</v>
      </c>
      <c r="DS300" s="14">
        <f t="shared" si="443"/>
        <v>2.4123257065636239E-3</v>
      </c>
      <c r="DT300" s="14">
        <f t="shared" si="444"/>
        <v>7.957189930959611E-4</v>
      </c>
      <c r="DU300" s="14">
        <f t="shared" si="445"/>
        <v>-4.8401398606814141E-4</v>
      </c>
      <c r="DV300" t="str">
        <f>IF($D300&gt;Q300,"SUP","RES")</f>
        <v>RES</v>
      </c>
      <c r="DW300" t="str">
        <f>IF($D300&gt;R300,"SUP","RES")</f>
        <v>RES</v>
      </c>
      <c r="DX300" t="str">
        <f>IF($D300&gt;S300,"SUP","RES")</f>
        <v>RES</v>
      </c>
      <c r="DY300" t="str">
        <f>IF($D300&gt;T300,"SUP","RES")</f>
        <v>RES</v>
      </c>
      <c r="DZ300" t="str">
        <f>IF($D300&gt;U300,"SUP","RES")</f>
        <v>RES</v>
      </c>
      <c r="EA300" t="str">
        <f>IF($D300&gt;V300,"SUP","RES")</f>
        <v>SUP</v>
      </c>
      <c r="EB300" s="7">
        <f t="shared" si="446"/>
        <v>5</v>
      </c>
      <c r="EC300" s="7">
        <f t="shared" si="447"/>
        <v>1</v>
      </c>
      <c r="ED300" s="13" t="str">
        <f t="shared" si="448"/>
        <v>-----</v>
      </c>
      <c r="EE300" s="13" t="str">
        <f t="shared" si="449"/>
        <v>-----</v>
      </c>
      <c r="EF300" s="7">
        <f>IF(OR(ED300="All Sup",EE300="All Res"),"na",((D300-MIN(Q300:V300))/(MAX(Q300:V300)-MIN(Q300:V300))))</f>
        <v>6.1470371281042428E-2</v>
      </c>
      <c r="EG300">
        <v>1.4999999999999999E-4</v>
      </c>
      <c r="EH300">
        <f>Q300*(1+$EG300)</f>
        <v>5200.1999130000004</v>
      </c>
      <c r="EI300">
        <f>Q300*(1-$EG300)</f>
        <v>5198.6400869999998</v>
      </c>
      <c r="EJ300">
        <f>R300*(1+$EG300)</f>
        <v>5194.9291224999997</v>
      </c>
      <c r="EK300">
        <f>R300*(1-$EG300)</f>
        <v>5193.3708774999996</v>
      </c>
      <c r="EL300">
        <f>S300*(1+$EG300)</f>
        <v>5204.0904965000009</v>
      </c>
      <c r="EM300">
        <f>S300*(1-$EG300)</f>
        <v>5202.5295035000008</v>
      </c>
      <c r="EN300">
        <f>T300*(1+$EG300)</f>
        <v>5170.0253875000008</v>
      </c>
      <c r="EO300">
        <f>T300*(1-$EG300)</f>
        <v>5168.4746125000001</v>
      </c>
      <c r="EP300">
        <f>U300*(1+$EG300)</f>
        <v>5178.3766400000004</v>
      </c>
      <c r="EQ300">
        <f>U300*(1-$EG300)</f>
        <v>5176.8233600000003</v>
      </c>
      <c r="ER300">
        <f>V300*(1+$EG300)</f>
        <v>5163.414396000001</v>
      </c>
      <c r="ES300">
        <f>V300*(1-$EG300)</f>
        <v>5161.8656040000005</v>
      </c>
      <c r="ET300" s="7" t="str">
        <f t="shared" si="450"/>
        <v>-----</v>
      </c>
      <c r="EU300" s="7" t="str">
        <f t="shared" si="451"/>
        <v>-----</v>
      </c>
      <c r="EV300" s="7" t="str">
        <f t="shared" si="452"/>
        <v>-----</v>
      </c>
      <c r="EW300" s="7" t="str">
        <f t="shared" si="453"/>
        <v>TOUCH</v>
      </c>
      <c r="EX300" s="7" t="str">
        <f t="shared" si="454"/>
        <v>-----</v>
      </c>
      <c r="EY300" s="7" t="str">
        <f t="shared" si="455"/>
        <v>-----</v>
      </c>
      <c r="EZ300">
        <f t="shared" si="473"/>
        <v>105</v>
      </c>
      <c r="FA300">
        <f t="shared" si="474"/>
        <v>98</v>
      </c>
      <c r="FB300">
        <f t="shared" si="475"/>
        <v>298</v>
      </c>
      <c r="FC300">
        <f t="shared" si="476"/>
        <v>0</v>
      </c>
      <c r="FD300">
        <f t="shared" si="477"/>
        <v>18</v>
      </c>
      <c r="FE300">
        <f t="shared" si="478"/>
        <v>298</v>
      </c>
      <c r="FF300">
        <f t="shared" si="479"/>
        <v>7</v>
      </c>
      <c r="FG300">
        <f t="shared" si="480"/>
        <v>11</v>
      </c>
      <c r="FH300">
        <f t="shared" si="481"/>
        <v>0</v>
      </c>
      <c r="FI300">
        <f t="shared" si="482"/>
        <v>6</v>
      </c>
      <c r="FJ300">
        <f t="shared" si="483"/>
        <v>2</v>
      </c>
      <c r="FK300">
        <f t="shared" si="484"/>
        <v>0</v>
      </c>
      <c r="FL300" s="7" t="str">
        <f t="shared" si="456"/>
        <v>-----</v>
      </c>
      <c r="FM300" s="7" t="str">
        <f t="shared" si="457"/>
        <v>-----</v>
      </c>
      <c r="FN300" s="7" t="str">
        <f t="shared" si="458"/>
        <v>-----</v>
      </c>
      <c r="FO300" s="7">
        <f t="shared" si="459"/>
        <v>6</v>
      </c>
      <c r="FP300" s="7" t="str">
        <f t="shared" si="460"/>
        <v>-----</v>
      </c>
      <c r="FQ300" s="7" t="str">
        <f t="shared" si="461"/>
        <v>-----</v>
      </c>
      <c r="FR300" s="13" t="str">
        <f>IF(FL300="-----","-----",(D300-Q300)/Q300)</f>
        <v>-----</v>
      </c>
      <c r="FS300" s="13" t="str">
        <f>IF(FM300="-----","-----",(Q300-R300)/R300)</f>
        <v>-----</v>
      </c>
      <c r="FT300" s="13" t="str">
        <f>IF(FN300="-----","-----",(R300-S300)/S300)</f>
        <v>-----</v>
      </c>
      <c r="FU300" s="13">
        <f>IF(FO300="-----","-----",(S300-T300)/T300)</f>
        <v>6.5889635827248438E-3</v>
      </c>
      <c r="FV300" s="13" t="str">
        <f>IF(FP300="-----","-----",(T300-U300)/U300)</f>
        <v>-----</v>
      </c>
      <c r="FW300" s="13" t="str">
        <f>IF(FQ300="-----","-----",(U300-V300)/V300)</f>
        <v>-----</v>
      </c>
      <c r="FX300" s="7" t="str">
        <f t="shared" si="462"/>
        <v>-----</v>
      </c>
      <c r="FY300" s="7" t="str">
        <f t="shared" si="463"/>
        <v>-----</v>
      </c>
      <c r="FZ300" s="7" t="str">
        <f t="shared" si="464"/>
        <v>-----</v>
      </c>
      <c r="GA300" s="7" t="str">
        <f t="shared" si="465"/>
        <v>Support</v>
      </c>
      <c r="GB300" s="7" t="str">
        <f t="shared" si="466"/>
        <v>-----</v>
      </c>
      <c r="GC300" s="7" t="str">
        <f t="shared" si="467"/>
        <v>-----</v>
      </c>
      <c r="GD300" s="7" t="str">
        <f>IF(AND(BG300&gt;AA300,BG299&gt;AA299,BG298&gt;AA298,BG297&gt;AA297,BG296&gt;AA296,BG295&gt;AA295,BG294&gt;AA294,BG293&gt;AA293,BG292&gt;AA292,BG291&gt;AA291,BG290&gt;AA290,BG289&gt;AA289),"Bullish",IF(AND(BG300&lt;AA300,BG299&lt;AA299,BG298&lt;AA298,BG297&lt;AA297,BG296&lt;AA296,BG295&lt;AA295,BG294&lt;AA294,BG293&lt;AA293,BG292&lt;AA292,BG291&lt;AA291,BG290&lt;AA290,BG289&lt;AA289),"Bearish","-----"))</f>
        <v>Bearish</v>
      </c>
      <c r="GE300">
        <f>(Z300-BG300)/BG300</f>
        <v>-6.4023706179552648E-4</v>
      </c>
      <c r="GI300" s="7" t="str">
        <f>IF(Y300&gt;Z300,"Bullish","Bearish")</f>
        <v>Bullish</v>
      </c>
      <c r="GJ300" s="19" t="str">
        <f>IF(AND(D300&gt;Y300,D299&lt;Y299),"TEMA crossover","-----")</f>
        <v>-----</v>
      </c>
      <c r="GK300" s="19" t="str">
        <f>IF(AND(D300&lt;Y300,D299&gt;Y299),"TEMA crossunder","-----")</f>
        <v>-----</v>
      </c>
      <c r="GL300" s="20" t="str">
        <f>IF(GD300="Bearish","YES","-----")</f>
        <v>YES</v>
      </c>
      <c r="GM300" s="20" t="str">
        <f>IF(GH300="Reverse to Bearish","YES","-----")</f>
        <v>-----</v>
      </c>
      <c r="GN300" s="20" t="str">
        <f>IF(AND(GI300="Bullish",GI299="Bullish",GI298="Bullish",GI297="Bullish"),"YES","-----")</f>
        <v>YES</v>
      </c>
      <c r="GO300" s="20" t="str">
        <f>IF(OR(GK300="TEMA crossunder",GK299="TEMA crossunder",GK298="TEMA crossunder",GK297="TEMA crossunder"),"YES","-----")</f>
        <v>YES</v>
      </c>
      <c r="GP300" s="20" t="str">
        <f>IF(GD300="Bullish","YES","-----")</f>
        <v>-----</v>
      </c>
      <c r="GQ300" s="20" t="str">
        <f>IF(GH300="Reverse to Bullish","YES","-----")</f>
        <v>-----</v>
      </c>
      <c r="GR300" s="20" t="str">
        <f>IF(AND(GI300="Bearish",GI299="Bearish",GI298="Bearish",GI297="Bearish"),"YES","-----")</f>
        <v>-----</v>
      </c>
      <c r="GS300" s="20" t="str">
        <f>IF(OR(GJ300="TEMA crossover",GJ299="TEMA crossover",GJ298="TEMA crossover",GJ297="TEMA crossover"),"YES","-----")</f>
        <v>-----</v>
      </c>
      <c r="GT300" s="20" t="str">
        <f t="shared" si="485"/>
        <v>-----</v>
      </c>
      <c r="GU300" s="20" t="str">
        <f t="shared" si="486"/>
        <v>-----</v>
      </c>
      <c r="GV300" s="20" t="str">
        <f t="shared" si="487"/>
        <v>-----</v>
      </c>
      <c r="GW300" s="20" t="str">
        <f t="shared" si="488"/>
        <v>-----</v>
      </c>
      <c r="GX300" s="20" t="str">
        <f t="shared" si="489"/>
        <v>-----</v>
      </c>
      <c r="GY300" s="20" t="str">
        <f t="shared" si="490"/>
        <v>-----</v>
      </c>
      <c r="GZ300" s="7" t="str">
        <f>IF(G300&gt;BH300,"YES","-----")</f>
        <v>-----</v>
      </c>
      <c r="HA300" s="7" t="str">
        <f>IF(F300&lt;BI300,"YES","-----")</f>
        <v>-----</v>
      </c>
      <c r="HB300">
        <f>BH300-BI300</f>
        <v>10.259999999999309</v>
      </c>
      <c r="HI300">
        <f t="shared" si="468"/>
        <v>-4.2695299999995768</v>
      </c>
      <c r="HJ300">
        <f t="shared" si="469"/>
        <v>5.990469999999732</v>
      </c>
      <c r="HK300" s="7"/>
      <c r="HL300" s="7"/>
      <c r="HM300" s="7"/>
      <c r="HN300" s="7"/>
      <c r="HO300" s="7"/>
      <c r="HP300" s="7"/>
      <c r="HQ300" s="28">
        <f t="shared" si="492"/>
        <v>-1.3581599999997707</v>
      </c>
      <c r="HR300" s="28" t="str">
        <f t="shared" si="470"/>
        <v>Bear</v>
      </c>
      <c r="HS300">
        <f t="shared" si="471"/>
        <v>1.3581599999997707</v>
      </c>
    </row>
    <row r="301" spans="1:227" x14ac:dyDescent="0.55000000000000004">
      <c r="A301">
        <f>Validation!A300</f>
        <v>1772118000</v>
      </c>
      <c r="B301" t="str">
        <f>Price!B300</f>
        <v>XAUUSD</v>
      </c>
      <c r="C301" t="str">
        <f>Price!C300</f>
        <v>M5</v>
      </c>
      <c r="D301">
        <f>Price!D300</f>
        <v>5167.7</v>
      </c>
      <c r="E301">
        <f>Price!E300</f>
        <v>5163.41</v>
      </c>
      <c r="F301">
        <f>Price!F300</f>
        <v>5172.12</v>
      </c>
      <c r="G301">
        <f>Price!G300</f>
        <v>5158.92</v>
      </c>
      <c r="H301">
        <f>Price!H300</f>
        <v>912</v>
      </c>
      <c r="I301">
        <f>Diagonals!E300</f>
        <v>5200.55</v>
      </c>
      <c r="J301">
        <f>Diagonals!F300</f>
        <v>0</v>
      </c>
      <c r="K301">
        <f>Diagonals!G300</f>
        <v>0</v>
      </c>
      <c r="L301">
        <f>Diagonals!H300</f>
        <v>5143.25</v>
      </c>
      <c r="M301">
        <f>Diagonals!I300</f>
        <v>0</v>
      </c>
      <c r="N301">
        <f>Diagonals!J300</f>
        <v>0</v>
      </c>
      <c r="O301">
        <f>Diagonals!K300</f>
        <v>0</v>
      </c>
      <c r="P301">
        <f>Diagonals!L300</f>
        <v>0</v>
      </c>
      <c r="Q301">
        <f>Trendlines!E300</f>
        <v>5199.43</v>
      </c>
      <c r="R301">
        <f>Trendlines!F300</f>
        <v>5194.13</v>
      </c>
      <c r="S301">
        <f>Trendlines!G300</f>
        <v>5203.29</v>
      </c>
      <c r="T301">
        <f>Trendlines!H300</f>
        <v>5169.33</v>
      </c>
      <c r="U301">
        <f>Trendlines!I300</f>
        <v>5177.62</v>
      </c>
      <c r="V301">
        <f>Trendlines!J300</f>
        <v>5162.68</v>
      </c>
      <c r="W301">
        <f>Trendlines!K300</f>
        <v>0</v>
      </c>
      <c r="X301">
        <f>Trendlines!L300</f>
        <v>0</v>
      </c>
      <c r="Y301">
        <f>Tema_Hrma_Smma!E300</f>
        <v>5167.54</v>
      </c>
      <c r="Z301">
        <f>Tema_Hrma_Smma!F300</f>
        <v>5166.62</v>
      </c>
      <c r="AA301">
        <f>Tema_Hrma_Smma!G300</f>
        <v>5174.32</v>
      </c>
      <c r="AB301">
        <f>ZScore!H300</f>
        <v>1</v>
      </c>
      <c r="AC301">
        <f>ZScore!I300</f>
        <v>0.54059000000000001</v>
      </c>
      <c r="AD301">
        <f>ZScore!J300</f>
        <v>0</v>
      </c>
      <c r="AE301">
        <f>HA!E300</f>
        <v>5168.41</v>
      </c>
      <c r="AF301">
        <f>HA!F300</f>
        <v>5172.12</v>
      </c>
      <c r="AG301">
        <f>HA!G300</f>
        <v>5158.92</v>
      </c>
      <c r="AH301">
        <f>HA!H300</f>
        <v>5165.54</v>
      </c>
      <c r="AI301">
        <f>HA!I300</f>
        <v>-1</v>
      </c>
      <c r="AJ301">
        <f>HA!J300</f>
        <v>2.87</v>
      </c>
      <c r="AK301">
        <f>HA!K300</f>
        <v>2.035E-2</v>
      </c>
      <c r="AL301">
        <f>HA!L300</f>
        <v>-2</v>
      </c>
      <c r="AM301">
        <f>KC!E300</f>
        <v>5193.7794800000001</v>
      </c>
      <c r="AN301">
        <f>KC!F300</f>
        <v>5188.2772599999998</v>
      </c>
      <c r="AO301">
        <f>KC!G300</f>
        <v>5182.7750299999998</v>
      </c>
      <c r="AP301">
        <f>KC!H300</f>
        <v>5177.2728100000004</v>
      </c>
      <c r="AQ301">
        <f>KC!I300</f>
        <v>5171.7705900000001</v>
      </c>
      <c r="AR301">
        <f>KC!J300</f>
        <v>5162.5826500000003</v>
      </c>
      <c r="AS301">
        <f>KC!K300</f>
        <v>5157.08043</v>
      </c>
      <c r="AT301">
        <f>KC!L300</f>
        <v>5151.5781999999999</v>
      </c>
      <c r="AU301">
        <f>KC!M300</f>
        <v>5146.0759799999996</v>
      </c>
      <c r="AV301">
        <f>KC!N300</f>
        <v>5140.5737600000002</v>
      </c>
      <c r="AW301">
        <f>SR_Levels!E300</f>
        <v>5161.8900000000003</v>
      </c>
      <c r="AX301">
        <f>SR_Levels!F300</f>
        <v>5135.8500000000004</v>
      </c>
      <c r="AY301">
        <f>SR_Levels!G300</f>
        <v>0</v>
      </c>
      <c r="AZ301">
        <f>SR_Levels!H300</f>
        <v>0</v>
      </c>
      <c r="BA301">
        <f>SR_Levels!I300</f>
        <v>5178.6000000000004</v>
      </c>
      <c r="BB301">
        <f>SR_Levels!J300</f>
        <v>5193.3500000000004</v>
      </c>
      <c r="BC301">
        <f>SR_Levels!K300</f>
        <v>5205.3100000000004</v>
      </c>
      <c r="BD301">
        <f>SR_Levels!L300</f>
        <v>0</v>
      </c>
      <c r="BE301">
        <f>ZigZag!E300</f>
        <v>0</v>
      </c>
      <c r="BF301">
        <f>ZigZag!F300</f>
        <v>0</v>
      </c>
      <c r="BG301">
        <f>ZigZag!G300</f>
        <v>5169.6899999999996</v>
      </c>
      <c r="BH301">
        <f>Dual_Tema!E300</f>
        <v>5173.22</v>
      </c>
      <c r="BI301">
        <f>Dual_Tema!F300</f>
        <v>5161.62</v>
      </c>
      <c r="BJ301">
        <f>Pinbar!E300</f>
        <v>0</v>
      </c>
      <c r="BK301">
        <f>SSA!E300</f>
        <v>5164.7344499999999</v>
      </c>
      <c r="BL301">
        <f>SSA!F300</f>
        <v>5166.9410699999999</v>
      </c>
      <c r="BN301" t="str">
        <f t="shared" si="491"/>
        <v>Green Candle</v>
      </c>
      <c r="BO301" s="34">
        <f t="shared" si="493"/>
        <v>3.6199410356130279E-4</v>
      </c>
      <c r="BP301" s="34">
        <f t="shared" si="495"/>
        <v>3.1745663039139949E-4</v>
      </c>
      <c r="BQ301" s="34">
        <f t="shared" si="503"/>
        <v>-1.2871157012654955E-3</v>
      </c>
      <c r="BR301" s="34">
        <f t="shared" si="505"/>
        <v>-1.5572592237662608E-3</v>
      </c>
      <c r="BS301" s="35">
        <f t="shared" si="494"/>
        <v>6.032325262483873E-5</v>
      </c>
      <c r="BT301" s="35">
        <f t="shared" si="496"/>
        <v>2.645087079278241E-5</v>
      </c>
      <c r="BU301" s="35">
        <f t="shared" si="504"/>
        <v>-7.1549926078606774E-5</v>
      </c>
      <c r="BV301" s="35">
        <f t="shared" si="506"/>
        <v>-6.4934267187455319E-5</v>
      </c>
      <c r="BW301" s="27">
        <v>96</v>
      </c>
      <c r="BX301">
        <f>F301-G301</f>
        <v>13.199999999999818</v>
      </c>
      <c r="BY301">
        <f>ABS(F301-D300)</f>
        <v>6.9799999999995634</v>
      </c>
      <c r="BZ301">
        <f>ABS(G301-D300)</f>
        <v>6.2200000000002547</v>
      </c>
      <c r="CA301">
        <f t="shared" si="472"/>
        <v>13.199999999999818</v>
      </c>
      <c r="CB301">
        <f t="shared" si="497"/>
        <v>9.62785714285714</v>
      </c>
      <c r="CC301">
        <f t="shared" si="500"/>
        <v>8.7858330295980736</v>
      </c>
      <c r="CD301">
        <f t="shared" si="498"/>
        <v>0.84202411325906645</v>
      </c>
      <c r="CE301">
        <f t="shared" si="501"/>
        <v>1</v>
      </c>
      <c r="CF301">
        <f t="shared" si="502"/>
        <v>31</v>
      </c>
      <c r="CG301" s="7" t="str">
        <f t="shared" si="499"/>
        <v>High Volatility Period</v>
      </c>
      <c r="CH301" s="21"/>
      <c r="CI301" s="21"/>
      <c r="CJ301" s="21"/>
      <c r="CK301" s="21"/>
      <c r="CL301" s="21"/>
      <c r="CM301" s="21"/>
      <c r="CZ301" s="7" t="str">
        <f>IF(AND(D301&gt;BH301,D301&gt;E301),"Bullish Trigger","-----")</f>
        <v>-----</v>
      </c>
      <c r="DA301" s="7" t="str">
        <f>IF(AND(D301&lt;BI301,D301&lt;E301),"Bearish Trigger","-----")</f>
        <v>-----</v>
      </c>
      <c r="DB301" s="13" t="str">
        <f>IF(AND(W301=BE301,W301&gt;0,BE301&gt;0),"Important High","------")</f>
        <v>------</v>
      </c>
      <c r="DC301" s="13" t="str">
        <f>IF(AND(X301=BF301,X301&gt;0,BF301&gt;0),"Important Low","------")</f>
        <v>------</v>
      </c>
      <c r="DD301" s="7" t="str">
        <f>IF(AND(DB301="Important High",DC301="-----",BJ301=1),"Imp High Rej","-----")</f>
        <v>-----</v>
      </c>
      <c r="DE301" s="7" t="str">
        <f>IF(AND(DB301="-----",DC301="Important Low",BJ301=1),"Imp Low Rej","-----")</f>
        <v>-----</v>
      </c>
      <c r="DF301" s="7" t="str">
        <f>IF(Y301&gt;AM301,"Overbought",IF(Y301&gt;AO301,"Bullish Momentum",IF(Y301&gt;AQ301,"Flat Momentum","-----")))</f>
        <v>-----</v>
      </c>
      <c r="DG301" s="7" t="str">
        <f>IF(Y301&lt;AV301,"Oversold",IF(Y301&lt;AT301,"Bearish Momentum",IF(Y301&lt;AR301,"Flat Momentum","-----")))</f>
        <v>-----</v>
      </c>
      <c r="DH301" s="7" t="str">
        <f>IF(AND(DF301="Overbought",AD301=2),"Culminated Thrust","-----")</f>
        <v>-----</v>
      </c>
      <c r="DI301" s="7" t="str">
        <f>IF(AND(DG301="Oversold",AD301=5),"Culminated Thrust","-----")</f>
        <v>-----</v>
      </c>
      <c r="DJ301" s="14">
        <f>(Q301-$D301)/$D301</f>
        <v>6.1400623101187128E-3</v>
      </c>
      <c r="DK301" s="14">
        <f>(R301-$D301)/$D301</f>
        <v>5.1144609787720438E-3</v>
      </c>
      <c r="DL301" s="14">
        <f>(S301-$D301)/$D301</f>
        <v>6.8870096948352548E-3</v>
      </c>
      <c r="DM301" s="14">
        <f>(T301-$D301)/$D301</f>
        <v>3.1542078681040097E-4</v>
      </c>
      <c r="DN301" s="14">
        <f>(U301-$D301)/$D301</f>
        <v>1.9196160767846573E-3</v>
      </c>
      <c r="DO301" s="14">
        <f>(V301-$D301)/$D301</f>
        <v>-9.7141861950181458E-4</v>
      </c>
      <c r="DP301" s="14">
        <f t="shared" si="440"/>
        <v>6.8870096948352548E-3</v>
      </c>
      <c r="DQ301" s="14">
        <f t="shared" si="441"/>
        <v>6.1400623101187128E-3</v>
      </c>
      <c r="DR301" s="14">
        <f t="shared" si="442"/>
        <v>5.1144609787720438E-3</v>
      </c>
      <c r="DS301" s="14">
        <f t="shared" si="443"/>
        <v>1.9196160767846573E-3</v>
      </c>
      <c r="DT301" s="14">
        <f t="shared" si="444"/>
        <v>3.1542078681040097E-4</v>
      </c>
      <c r="DU301" s="14">
        <f t="shared" si="445"/>
        <v>-9.7141861950181458E-4</v>
      </c>
      <c r="DV301" t="str">
        <f>IF($D301&gt;Q301,"SUP","RES")</f>
        <v>RES</v>
      </c>
      <c r="DW301" t="str">
        <f>IF($D301&gt;R301,"SUP","RES")</f>
        <v>RES</v>
      </c>
      <c r="DX301" t="str">
        <f>IF($D301&gt;S301,"SUP","RES")</f>
        <v>RES</v>
      </c>
      <c r="DY301" t="str">
        <f>IF($D301&gt;T301,"SUP","RES")</f>
        <v>RES</v>
      </c>
      <c r="DZ301" t="str">
        <f>IF($D301&gt;U301,"SUP","RES")</f>
        <v>RES</v>
      </c>
      <c r="EA301" t="str">
        <f>IF($D301&gt;V301,"SUP","RES")</f>
        <v>SUP</v>
      </c>
      <c r="EB301" s="7">
        <f t="shared" si="446"/>
        <v>5</v>
      </c>
      <c r="EC301" s="7">
        <f t="shared" si="447"/>
        <v>1</v>
      </c>
      <c r="ED301" s="13" t="str">
        <f t="shared" si="448"/>
        <v>-----</v>
      </c>
      <c r="EE301" s="13" t="str">
        <f t="shared" si="449"/>
        <v>-----</v>
      </c>
      <c r="EF301" s="7">
        <f>IF(OR(ED301="All Sup",EE301="All Res"),"na",((D301-MIN(Q301:V301))/(MAX(Q301:V301)-MIN(Q301:V301))))</f>
        <v>0.12361487318393419</v>
      </c>
      <c r="EG301">
        <v>1.4999999999999999E-4</v>
      </c>
      <c r="EH301">
        <f>Q301*(1+$EG301)</f>
        <v>5200.2099145000011</v>
      </c>
      <c r="EI301">
        <f>Q301*(1-$EG301)</f>
        <v>5198.6500855000004</v>
      </c>
      <c r="EJ301">
        <f>R301*(1+$EG301)</f>
        <v>5194.909119500001</v>
      </c>
      <c r="EK301">
        <f>R301*(1-$EG301)</f>
        <v>5193.3508805000001</v>
      </c>
      <c r="EL301">
        <f>S301*(1+$EG301)</f>
        <v>5204.0704935000003</v>
      </c>
      <c r="EM301">
        <f>S301*(1-$EG301)</f>
        <v>5202.5095065000005</v>
      </c>
      <c r="EN301">
        <f>T301*(1+$EG301)</f>
        <v>5170.1053995000002</v>
      </c>
      <c r="EO301">
        <f>T301*(1-$EG301)</f>
        <v>5168.5546004999997</v>
      </c>
      <c r="EP301">
        <f>U301*(1+$EG301)</f>
        <v>5178.396643</v>
      </c>
      <c r="EQ301">
        <f>U301*(1-$EG301)</f>
        <v>5176.8433569999997</v>
      </c>
      <c r="ER301">
        <f>V301*(1+$EG301)</f>
        <v>5163.4544020000012</v>
      </c>
      <c r="ES301">
        <f>V301*(1-$EG301)</f>
        <v>5161.9055980000003</v>
      </c>
      <c r="ET301" s="7" t="str">
        <f t="shared" si="450"/>
        <v>-----</v>
      </c>
      <c r="EU301" s="7" t="str">
        <f t="shared" si="451"/>
        <v>-----</v>
      </c>
      <c r="EV301" s="7" t="str">
        <f t="shared" si="452"/>
        <v>-----</v>
      </c>
      <c r="EW301" s="7" t="str">
        <f t="shared" si="453"/>
        <v>-----</v>
      </c>
      <c r="EX301" s="7" t="str">
        <f t="shared" si="454"/>
        <v>-----</v>
      </c>
      <c r="EY301" s="7" t="str">
        <f t="shared" si="455"/>
        <v>TOUCH</v>
      </c>
      <c r="EZ301">
        <f t="shared" si="473"/>
        <v>106</v>
      </c>
      <c r="FA301">
        <f t="shared" si="474"/>
        <v>99</v>
      </c>
      <c r="FB301">
        <f t="shared" si="475"/>
        <v>299</v>
      </c>
      <c r="FC301">
        <f t="shared" si="476"/>
        <v>1</v>
      </c>
      <c r="FD301">
        <f t="shared" si="477"/>
        <v>19</v>
      </c>
      <c r="FE301">
        <f t="shared" si="478"/>
        <v>0</v>
      </c>
      <c r="FF301">
        <f t="shared" si="479"/>
        <v>7</v>
      </c>
      <c r="FG301">
        <f t="shared" si="480"/>
        <v>11</v>
      </c>
      <c r="FH301">
        <f t="shared" si="481"/>
        <v>0</v>
      </c>
      <c r="FI301">
        <f t="shared" si="482"/>
        <v>6</v>
      </c>
      <c r="FJ301">
        <f t="shared" si="483"/>
        <v>2</v>
      </c>
      <c r="FK301">
        <f t="shared" si="484"/>
        <v>1</v>
      </c>
      <c r="FL301" s="7" t="str">
        <f t="shared" si="456"/>
        <v>-----</v>
      </c>
      <c r="FM301" s="7" t="str">
        <f t="shared" si="457"/>
        <v>-----</v>
      </c>
      <c r="FN301" s="7" t="str">
        <f t="shared" si="458"/>
        <v>-----</v>
      </c>
      <c r="FO301" s="7" t="str">
        <f t="shared" si="459"/>
        <v>-----</v>
      </c>
      <c r="FP301" s="7" t="str">
        <f t="shared" si="460"/>
        <v>-----</v>
      </c>
      <c r="FQ301" s="7">
        <f t="shared" si="461"/>
        <v>1</v>
      </c>
      <c r="FR301" s="13" t="str">
        <f>IF(FL301="-----","-----",(D301-Q301)/Q301)</f>
        <v>-----</v>
      </c>
      <c r="FS301" s="13" t="str">
        <f>IF(FM301="-----","-----",(Q301-R301)/R301)</f>
        <v>-----</v>
      </c>
      <c r="FT301" s="13" t="str">
        <f>IF(FN301="-----","-----",(R301-S301)/S301)</f>
        <v>-----</v>
      </c>
      <c r="FU301" s="13" t="str">
        <f>IF(FO301="-----","-----",(S301-T301)/T301)</f>
        <v>-----</v>
      </c>
      <c r="FV301" s="13" t="str">
        <f>IF(FP301="-----","-----",(T301-U301)/U301)</f>
        <v>-----</v>
      </c>
      <c r="FW301" s="13">
        <f>IF(FQ301="-----","-----",(U301-V301)/V301)</f>
        <v>2.8938458320096538E-3</v>
      </c>
      <c r="FX301" s="7" t="str">
        <f t="shared" si="462"/>
        <v>-----</v>
      </c>
      <c r="FY301" s="7" t="str">
        <f t="shared" si="463"/>
        <v>-----</v>
      </c>
      <c r="FZ301" s="7" t="str">
        <f t="shared" si="464"/>
        <v>-----</v>
      </c>
      <c r="GA301" s="7" t="str">
        <f t="shared" si="465"/>
        <v>-----</v>
      </c>
      <c r="GB301" s="7" t="str">
        <f t="shared" si="466"/>
        <v>-----</v>
      </c>
      <c r="GC301" s="7" t="str">
        <f t="shared" si="467"/>
        <v>Support</v>
      </c>
      <c r="GD301" s="7" t="str">
        <f>IF(AND(BG301&gt;AA301,BG300&gt;AA300,BG299&gt;AA299,BG298&gt;AA298,BG297&gt;AA297,BG296&gt;AA296,BG295&gt;AA295,BG294&gt;AA294,BG293&gt;AA293,BG292&gt;AA292,BG291&gt;AA291,BG290&gt;AA290),"Bullish",IF(AND(BG301&lt;AA301,BG300&lt;AA300,BG299&lt;AA299,BG298&lt;AA298,BG297&lt;AA297,BG296&lt;AA296,BG295&lt;AA295,BG294&lt;AA294,BG293&lt;AA293,BG292&lt;AA292,BG291&lt;AA291,BG290&lt;AA290),"Bearish","-----"))</f>
        <v>Bearish</v>
      </c>
      <c r="GE301">
        <f>(Z301-BG301)/BG301</f>
        <v>-5.9384605266461028E-4</v>
      </c>
      <c r="GI301" s="7" t="str">
        <f>IF(Y301&gt;Z301,"Bullish","Bearish")</f>
        <v>Bullish</v>
      </c>
      <c r="GJ301" s="19" t="str">
        <f>IF(AND(D301&gt;Y301,D300&lt;Y300),"TEMA crossover","-----")</f>
        <v>TEMA crossover</v>
      </c>
      <c r="GK301" s="19" t="str">
        <f>IF(AND(D301&lt;Y301,D300&gt;Y300),"TEMA crossunder","-----")</f>
        <v>-----</v>
      </c>
      <c r="GL301" s="20" t="str">
        <f>IF(GD301="Bearish","YES","-----")</f>
        <v>YES</v>
      </c>
      <c r="GM301" s="20" t="str">
        <f>IF(GH301="Reverse to Bearish","YES","-----")</f>
        <v>-----</v>
      </c>
      <c r="GN301" s="20" t="str">
        <f>IF(AND(GI301="Bullish",GI300="Bullish",GI299="Bullish",GI298="Bullish"),"YES","-----")</f>
        <v>YES</v>
      </c>
      <c r="GO301" s="20" t="str">
        <f>IF(OR(GK301="TEMA crossunder",GK300="TEMA crossunder",GK299="TEMA crossunder",GK298="TEMA crossunder"),"YES","-----")</f>
        <v>YES</v>
      </c>
      <c r="GP301" s="20" t="str">
        <f>IF(GD301="Bullish","YES","-----")</f>
        <v>-----</v>
      </c>
      <c r="GQ301" s="20" t="str">
        <f>IF(GH301="Reverse to Bullish","YES","-----")</f>
        <v>-----</v>
      </c>
      <c r="GR301" s="20" t="str">
        <f>IF(AND(GI301="Bearish",GI300="Bearish",GI299="Bearish",GI298="Bearish"),"YES","-----")</f>
        <v>-----</v>
      </c>
      <c r="GS301" s="20" t="str">
        <f>IF(OR(GJ301="TEMA crossover",GJ300="TEMA crossover",GJ299="TEMA crossover",GJ298="TEMA crossover"),"YES","-----")</f>
        <v>YES</v>
      </c>
      <c r="GT301" s="20" t="str">
        <f t="shared" si="485"/>
        <v>-----</v>
      </c>
      <c r="GU301" s="20" t="str">
        <f t="shared" si="486"/>
        <v>-----</v>
      </c>
      <c r="GV301" s="20" t="str">
        <f t="shared" si="487"/>
        <v>-----</v>
      </c>
      <c r="GW301" s="20" t="str">
        <f t="shared" si="488"/>
        <v>-----</v>
      </c>
      <c r="GX301" s="20" t="str">
        <f t="shared" si="489"/>
        <v>-----</v>
      </c>
      <c r="GY301" s="20" t="str">
        <f t="shared" si="490"/>
        <v>-----</v>
      </c>
      <c r="GZ301" s="7" t="str">
        <f>IF(G301&gt;BH301,"YES","-----")</f>
        <v>-----</v>
      </c>
      <c r="HA301" s="7" t="str">
        <f>IF(F301&lt;BI301,"YES","-----")</f>
        <v>-----</v>
      </c>
      <c r="HB301">
        <f>BH301-BI301</f>
        <v>11.600000000000364</v>
      </c>
      <c r="HI301">
        <f t="shared" si="468"/>
        <v>-3.1144500000000335</v>
      </c>
      <c r="HJ301">
        <f t="shared" si="469"/>
        <v>8.4855500000003303</v>
      </c>
      <c r="HK301" s="7"/>
      <c r="HL301" s="7"/>
      <c r="HM301" s="7"/>
      <c r="HN301" s="7"/>
      <c r="HO301" s="7"/>
      <c r="HP301" s="7"/>
      <c r="HQ301" s="28">
        <f t="shared" si="492"/>
        <v>-2.2066199999999299</v>
      </c>
      <c r="HR301" s="28" t="str">
        <f t="shared" si="470"/>
        <v>Bear</v>
      </c>
      <c r="HS301">
        <f t="shared" si="471"/>
        <v>2.2066199999999299</v>
      </c>
    </row>
    <row r="302" spans="1:227" x14ac:dyDescent="0.55000000000000004">
      <c r="A302">
        <f>Validation!A301</f>
        <v>1772118300</v>
      </c>
      <c r="B302" t="str">
        <f>Price!B301</f>
        <v>XAUUSD</v>
      </c>
      <c r="C302" t="str">
        <f>Price!C301</f>
        <v>M5</v>
      </c>
      <c r="D302">
        <f>Price!D301</f>
        <v>5167.21</v>
      </c>
      <c r="E302">
        <f>Price!E301</f>
        <v>5167.7299999999996</v>
      </c>
      <c r="F302">
        <f>Price!F301</f>
        <v>5169.8500000000004</v>
      </c>
      <c r="G302">
        <f>Price!G301</f>
        <v>5163.95</v>
      </c>
      <c r="H302">
        <f>Price!H301</f>
        <v>862</v>
      </c>
      <c r="I302">
        <f>Diagonals!E301</f>
        <v>5200.72</v>
      </c>
      <c r="J302">
        <f>Diagonals!F301</f>
        <v>0</v>
      </c>
      <c r="K302">
        <f>Diagonals!G301</f>
        <v>0</v>
      </c>
      <c r="L302">
        <f>Diagonals!H301</f>
        <v>5142.92</v>
      </c>
      <c r="M302">
        <f>Diagonals!I301</f>
        <v>0</v>
      </c>
      <c r="N302">
        <f>Diagonals!J301</f>
        <v>0</v>
      </c>
      <c r="O302">
        <f>Diagonals!K301</f>
        <v>0</v>
      </c>
      <c r="P302">
        <f>Diagonals!L301</f>
        <v>0</v>
      </c>
      <c r="Q302">
        <f>Trendlines!E301</f>
        <v>5199.43</v>
      </c>
      <c r="R302">
        <f>Trendlines!F301</f>
        <v>5194.1000000000004</v>
      </c>
      <c r="S302">
        <f>Trendlines!G301</f>
        <v>5203.2700000000004</v>
      </c>
      <c r="T302">
        <f>Trendlines!H301</f>
        <v>5169.3999999999996</v>
      </c>
      <c r="U302">
        <f>Trendlines!I301</f>
        <v>5177.6400000000003</v>
      </c>
      <c r="V302">
        <f>Trendlines!J301</f>
        <v>5162.72</v>
      </c>
      <c r="W302">
        <f>Trendlines!K301</f>
        <v>0</v>
      </c>
      <c r="X302">
        <f>Trendlines!L301</f>
        <v>0</v>
      </c>
      <c r="Y302">
        <f>Tema_Hrma_Smma!E301</f>
        <v>5167.3599999999997</v>
      </c>
      <c r="Z302">
        <f>Tema_Hrma_Smma!F301</f>
        <v>5166.57</v>
      </c>
      <c r="AA302">
        <f>Tema_Hrma_Smma!G301</f>
        <v>5174.1099999999997</v>
      </c>
      <c r="AB302">
        <f>ZScore!H301</f>
        <v>-1</v>
      </c>
      <c r="AC302">
        <f>ZScore!I301</f>
        <v>0.86136999999999997</v>
      </c>
      <c r="AD302">
        <f>ZScore!J301</f>
        <v>3</v>
      </c>
      <c r="AE302">
        <f>HA!E301</f>
        <v>5166.97</v>
      </c>
      <c r="AF302">
        <f>HA!F301</f>
        <v>5169.8500000000004</v>
      </c>
      <c r="AG302">
        <f>HA!G301</f>
        <v>5163.95</v>
      </c>
      <c r="AH302">
        <f>HA!H301</f>
        <v>5167.18</v>
      </c>
      <c r="AI302">
        <f>HA!I301</f>
        <v>1</v>
      </c>
      <c r="AJ302">
        <f>HA!J301</f>
        <v>0.21</v>
      </c>
      <c r="AK302">
        <f>HA!K301</f>
        <v>-1.0269200000000001</v>
      </c>
      <c r="AL302">
        <f>HA!L301</f>
        <v>1</v>
      </c>
      <c r="AM302">
        <f>KC!E301</f>
        <v>5193.6159500000003</v>
      </c>
      <c r="AN302">
        <f>KC!F301</f>
        <v>5188.11798</v>
      </c>
      <c r="AO302">
        <f>KC!G301</f>
        <v>5182.6200200000003</v>
      </c>
      <c r="AP302">
        <f>KC!H301</f>
        <v>5177.1220599999997</v>
      </c>
      <c r="AQ302">
        <f>KC!I301</f>
        <v>5171.6240900000003</v>
      </c>
      <c r="AR302">
        <f>KC!J301</f>
        <v>5162.2950199999996</v>
      </c>
      <c r="AS302">
        <f>KC!K301</f>
        <v>5156.7970500000001</v>
      </c>
      <c r="AT302">
        <f>KC!L301</f>
        <v>5151.2990900000004</v>
      </c>
      <c r="AU302">
        <f>KC!M301</f>
        <v>5145.8011299999998</v>
      </c>
      <c r="AV302">
        <f>KC!N301</f>
        <v>5140.3031600000004</v>
      </c>
      <c r="AW302">
        <f>SR_Levels!E301</f>
        <v>5161.8900000000003</v>
      </c>
      <c r="AX302">
        <f>SR_Levels!F301</f>
        <v>5135.8500000000004</v>
      </c>
      <c r="AY302">
        <f>SR_Levels!G301</f>
        <v>0</v>
      </c>
      <c r="AZ302">
        <f>SR_Levels!H301</f>
        <v>0</v>
      </c>
      <c r="BA302">
        <f>SR_Levels!I301</f>
        <v>5178.6000000000004</v>
      </c>
      <c r="BB302">
        <f>SR_Levels!J301</f>
        <v>5193.3500000000004</v>
      </c>
      <c r="BC302">
        <f>SR_Levels!K301</f>
        <v>5205.3100000000004</v>
      </c>
      <c r="BD302">
        <f>SR_Levels!L301</f>
        <v>0</v>
      </c>
      <c r="BE302">
        <f>ZigZag!E301</f>
        <v>0</v>
      </c>
      <c r="BF302">
        <f>ZigZag!F301</f>
        <v>0</v>
      </c>
      <c r="BG302">
        <f>ZigZag!G301</f>
        <v>5169.5</v>
      </c>
      <c r="BH302">
        <f>Dual_Tema!E301</f>
        <v>5171.7299999999996</v>
      </c>
      <c r="BI302">
        <f>Dual_Tema!F301</f>
        <v>5162.8500000000004</v>
      </c>
      <c r="BJ302">
        <f>Pinbar!E301</f>
        <v>0</v>
      </c>
      <c r="BK302">
        <f>SSA!E301</f>
        <v>5161.3053200000004</v>
      </c>
      <c r="BL302">
        <f>SSA!F301</f>
        <v>5164.1232</v>
      </c>
      <c r="BN302" t="str">
        <f t="shared" si="491"/>
        <v>Red Candle</v>
      </c>
      <c r="BO302" s="34">
        <f t="shared" si="493"/>
        <v>1.5484640204710409E-4</v>
      </c>
      <c r="BP302" s="34">
        <f t="shared" si="495"/>
        <v>7.0881467207639659E-4</v>
      </c>
      <c r="BQ302" s="34">
        <f t="shared" si="503"/>
        <v>-1.2370472455403014E-3</v>
      </c>
      <c r="BR302" s="34">
        <f t="shared" si="505"/>
        <v>-1.0227162880618312E-3</v>
      </c>
      <c r="BS302" s="35">
        <f t="shared" si="494"/>
        <v>2.5806068734368637E-5</v>
      </c>
      <c r="BT302" s="35">
        <f t="shared" si="496"/>
        <v>5.9048708439757291E-5</v>
      </c>
      <c r="BU302" s="35">
        <f t="shared" si="504"/>
        <v>-6.8765025581840611E-5</v>
      </c>
      <c r="BV302" s="35">
        <f t="shared" si="506"/>
        <v>-4.2634075275604921E-5</v>
      </c>
      <c r="BW302" s="27">
        <v>96</v>
      </c>
      <c r="BX302">
        <f>F302-G302</f>
        <v>5.9000000000005457</v>
      </c>
      <c r="BY302">
        <f>ABS(F302-D301)</f>
        <v>2.1500000000005457</v>
      </c>
      <c r="BZ302">
        <f>ABS(G302-D301)</f>
        <v>3.75</v>
      </c>
      <c r="CA302">
        <f t="shared" si="472"/>
        <v>5.9000000000005457</v>
      </c>
      <c r="CB302">
        <f t="shared" si="497"/>
        <v>9.6578571428571447</v>
      </c>
      <c r="CC302">
        <f t="shared" si="500"/>
        <v>8.5797020989125361</v>
      </c>
      <c r="CD302">
        <f t="shared" si="498"/>
        <v>1.0781550439446086</v>
      </c>
      <c r="CE302">
        <f t="shared" si="501"/>
        <v>1</v>
      </c>
      <c r="CF302">
        <f t="shared" si="502"/>
        <v>32</v>
      </c>
      <c r="CG302" s="7" t="str">
        <f t="shared" si="499"/>
        <v>High Volatility Period</v>
      </c>
      <c r="CH302" s="21"/>
      <c r="CI302" s="21"/>
      <c r="CJ302" s="21"/>
      <c r="CK302" s="21"/>
      <c r="CL302" s="21"/>
      <c r="CM302" s="21"/>
      <c r="CZ302" s="7" t="str">
        <f>IF(AND(D302&gt;BH302,D302&gt;E302),"Bullish Trigger","-----")</f>
        <v>-----</v>
      </c>
      <c r="DA302" s="7" t="str">
        <f>IF(AND(D302&lt;BI302,D302&lt;E302),"Bearish Trigger","-----")</f>
        <v>-----</v>
      </c>
      <c r="DB302" s="13" t="str">
        <f>IF(AND(W302=BE302,W302&gt;0,BE302&gt;0),"Important High","------")</f>
        <v>------</v>
      </c>
      <c r="DC302" s="13" t="str">
        <f>IF(AND(X302=BF302,X302&gt;0,BF302&gt;0),"Important Low","------")</f>
        <v>------</v>
      </c>
      <c r="DD302" s="7" t="str">
        <f>IF(AND(DB302="Important High",DC302="-----",BJ302=1),"Imp High Rej","-----")</f>
        <v>-----</v>
      </c>
      <c r="DE302" s="7" t="str">
        <f>IF(AND(DB302="-----",DC302="Important Low",BJ302=1),"Imp Low Rej","-----")</f>
        <v>-----</v>
      </c>
      <c r="DF302" s="7" t="str">
        <f>IF(Y302&gt;AM302,"Overbought",IF(Y302&gt;AO302,"Bullish Momentum",IF(Y302&gt;AQ302,"Flat Momentum","-----")))</f>
        <v>-----</v>
      </c>
      <c r="DG302" s="7" t="str">
        <f>IF(Y302&lt;AV302,"Oversold",IF(Y302&lt;AT302,"Bearish Momentum",IF(Y302&lt;AR302,"Flat Momentum","-----")))</f>
        <v>-----</v>
      </c>
      <c r="DH302" s="7" t="str">
        <f>IF(AND(DF302="Overbought",AD302=2),"Culminated Thrust","-----")</f>
        <v>-----</v>
      </c>
      <c r="DI302" s="7" t="str">
        <f>IF(AND(DG302="Oversold",AD302=5),"Culminated Thrust","-----")</f>
        <v>-----</v>
      </c>
      <c r="DJ302" s="14">
        <f>(Q302-$D302)/$D302</f>
        <v>6.2354733018399203E-3</v>
      </c>
      <c r="DK302" s="14">
        <f>(R302-$D302)/$D302</f>
        <v>5.2039688729508433E-3</v>
      </c>
      <c r="DL302" s="14">
        <f>(S302-$D302)/$D302</f>
        <v>6.9786209579251468E-3</v>
      </c>
      <c r="DM302" s="14">
        <f>(T302-$D302)/$D302</f>
        <v>4.2382639761101251E-4</v>
      </c>
      <c r="DN302" s="14">
        <f>(U302-$D302)/$D302</f>
        <v>2.0184974096273019E-3</v>
      </c>
      <c r="DO302" s="14">
        <f>(V302-$D302)/$D302</f>
        <v>-8.6894087912041157E-4</v>
      </c>
      <c r="DP302" s="14">
        <f t="shared" si="440"/>
        <v>6.9786209579251468E-3</v>
      </c>
      <c r="DQ302" s="14">
        <f t="shared" si="441"/>
        <v>6.2354733018399203E-3</v>
      </c>
      <c r="DR302" s="14">
        <f t="shared" si="442"/>
        <v>5.2039688729508433E-3</v>
      </c>
      <c r="DS302" s="14">
        <f t="shared" si="443"/>
        <v>2.0184974096273019E-3</v>
      </c>
      <c r="DT302" s="14">
        <f t="shared" si="444"/>
        <v>4.2382639761101251E-4</v>
      </c>
      <c r="DU302" s="14">
        <f t="shared" si="445"/>
        <v>-8.6894087912041157E-4</v>
      </c>
      <c r="DV302" t="str">
        <f>IF($D302&gt;Q302,"SUP","RES")</f>
        <v>RES</v>
      </c>
      <c r="DW302" t="str">
        <f>IF($D302&gt;R302,"SUP","RES")</f>
        <v>RES</v>
      </c>
      <c r="DX302" t="str">
        <f>IF($D302&gt;S302,"SUP","RES")</f>
        <v>RES</v>
      </c>
      <c r="DY302" t="str">
        <f>IF($D302&gt;T302,"SUP","RES")</f>
        <v>RES</v>
      </c>
      <c r="DZ302" t="str">
        <f>IF($D302&gt;U302,"SUP","RES")</f>
        <v>RES</v>
      </c>
      <c r="EA302" t="str">
        <f>IF($D302&gt;V302,"SUP","RES")</f>
        <v>SUP</v>
      </c>
      <c r="EB302" s="7">
        <f t="shared" si="446"/>
        <v>5</v>
      </c>
      <c r="EC302" s="7">
        <f t="shared" si="447"/>
        <v>1</v>
      </c>
      <c r="ED302" s="13" t="str">
        <f t="shared" si="448"/>
        <v>-----</v>
      </c>
      <c r="EE302" s="13" t="str">
        <f t="shared" si="449"/>
        <v>-----</v>
      </c>
      <c r="EF302" s="7">
        <f>IF(OR(ED302="All Sup",EE302="All Res"),"na",((D302-MIN(Q302:V302))/(MAX(Q302:V302)-MIN(Q302:V302))))</f>
        <v>0.11072749691738007</v>
      </c>
      <c r="EG302">
        <v>1.4999999999999999E-4</v>
      </c>
      <c r="EH302">
        <f>Q302*(1+$EG302)</f>
        <v>5200.2099145000011</v>
      </c>
      <c r="EI302">
        <f>Q302*(1-$EG302)</f>
        <v>5198.6500855000004</v>
      </c>
      <c r="EJ302">
        <f>R302*(1+$EG302)</f>
        <v>5194.8791150000006</v>
      </c>
      <c r="EK302">
        <f>R302*(1-$EG302)</f>
        <v>5193.3208850000001</v>
      </c>
      <c r="EL302">
        <f>S302*(1+$EG302)</f>
        <v>5204.0504905000007</v>
      </c>
      <c r="EM302">
        <f>S302*(1-$EG302)</f>
        <v>5202.4895095000002</v>
      </c>
      <c r="EN302">
        <f>T302*(1+$EG302)</f>
        <v>5170.1754099999998</v>
      </c>
      <c r="EO302">
        <f>T302*(1-$EG302)</f>
        <v>5168.6245899999994</v>
      </c>
      <c r="EP302">
        <f>U302*(1+$EG302)</f>
        <v>5178.4166460000006</v>
      </c>
      <c r="EQ302">
        <f>U302*(1-$EG302)</f>
        <v>5176.8633540000001</v>
      </c>
      <c r="ER302">
        <f>V302*(1+$EG302)</f>
        <v>5163.4944080000005</v>
      </c>
      <c r="ES302">
        <f>V302*(1-$EG302)</f>
        <v>5161.945592</v>
      </c>
      <c r="ET302" s="7" t="str">
        <f t="shared" si="450"/>
        <v>-----</v>
      </c>
      <c r="EU302" s="7" t="str">
        <f t="shared" si="451"/>
        <v>-----</v>
      </c>
      <c r="EV302" s="7" t="str">
        <f t="shared" si="452"/>
        <v>-----</v>
      </c>
      <c r="EW302" s="7" t="str">
        <f t="shared" si="453"/>
        <v>-----</v>
      </c>
      <c r="EX302" s="7" t="str">
        <f t="shared" si="454"/>
        <v>-----</v>
      </c>
      <c r="EY302" s="7" t="str">
        <f t="shared" si="455"/>
        <v>-----</v>
      </c>
      <c r="EZ302">
        <f t="shared" si="473"/>
        <v>107</v>
      </c>
      <c r="FA302">
        <f t="shared" si="474"/>
        <v>100</v>
      </c>
      <c r="FB302">
        <f t="shared" si="475"/>
        <v>300</v>
      </c>
      <c r="FC302">
        <f t="shared" si="476"/>
        <v>2</v>
      </c>
      <c r="FD302">
        <f t="shared" si="477"/>
        <v>20</v>
      </c>
      <c r="FE302">
        <f t="shared" si="478"/>
        <v>1</v>
      </c>
      <c r="FF302">
        <f t="shared" si="479"/>
        <v>7</v>
      </c>
      <c r="FG302">
        <f t="shared" si="480"/>
        <v>11</v>
      </c>
      <c r="FH302">
        <f t="shared" si="481"/>
        <v>0</v>
      </c>
      <c r="FI302">
        <f t="shared" si="482"/>
        <v>6</v>
      </c>
      <c r="FJ302">
        <f t="shared" si="483"/>
        <v>2</v>
      </c>
      <c r="FK302">
        <f t="shared" si="484"/>
        <v>1</v>
      </c>
      <c r="FL302" s="7" t="str">
        <f t="shared" si="456"/>
        <v>-----</v>
      </c>
      <c r="FM302" s="7" t="str">
        <f t="shared" si="457"/>
        <v>-----</v>
      </c>
      <c r="FN302" s="7" t="str">
        <f t="shared" si="458"/>
        <v>-----</v>
      </c>
      <c r="FO302" s="7" t="str">
        <f t="shared" si="459"/>
        <v>-----</v>
      </c>
      <c r="FP302" s="7" t="str">
        <f t="shared" si="460"/>
        <v>-----</v>
      </c>
      <c r="FQ302" s="7" t="str">
        <f t="shared" si="461"/>
        <v>-----</v>
      </c>
      <c r="FR302" s="13" t="str">
        <f>IF(FL302="-----","-----",(D302-Q302)/Q302)</f>
        <v>-----</v>
      </c>
      <c r="FS302" s="13" t="str">
        <f>IF(FM302="-----","-----",(Q302-R302)/R302)</f>
        <v>-----</v>
      </c>
      <c r="FT302" s="13" t="str">
        <f>IF(FN302="-----","-----",(R302-S302)/S302)</f>
        <v>-----</v>
      </c>
      <c r="FU302" s="13" t="str">
        <f>IF(FO302="-----","-----",(S302-T302)/T302)</f>
        <v>-----</v>
      </c>
      <c r="FV302" s="13" t="str">
        <f>IF(FP302="-----","-----",(T302-U302)/U302)</f>
        <v>-----</v>
      </c>
      <c r="FW302" s="13" t="str">
        <f>IF(FQ302="-----","-----",(U302-V302)/V302)</f>
        <v>-----</v>
      </c>
      <c r="FX302" s="7" t="str">
        <f t="shared" si="462"/>
        <v>-----</v>
      </c>
      <c r="FY302" s="7" t="str">
        <f t="shared" si="463"/>
        <v>-----</v>
      </c>
      <c r="FZ302" s="7" t="str">
        <f t="shared" si="464"/>
        <v>-----</v>
      </c>
      <c r="GA302" s="7" t="str">
        <f t="shared" si="465"/>
        <v>-----</v>
      </c>
      <c r="GB302" s="7" t="str">
        <f t="shared" si="466"/>
        <v>-----</v>
      </c>
      <c r="GC302" s="7" t="str">
        <f t="shared" si="467"/>
        <v>-----</v>
      </c>
      <c r="GD302" s="7" t="str">
        <f>IF(AND(BG302&gt;AA302,BG301&gt;AA301,BG300&gt;AA300,BG299&gt;AA299,BG298&gt;AA298,BG297&gt;AA297,BG296&gt;AA296,BG295&gt;AA295,BG294&gt;AA294,BG293&gt;AA293,BG292&gt;AA292,BG291&gt;AA291),"Bullish",IF(AND(BG302&lt;AA302,BG301&lt;AA301,BG300&lt;AA300,BG299&lt;AA299,BG298&lt;AA298,BG297&lt;AA297,BG296&lt;AA296,BG295&lt;AA295,BG294&lt;AA294,BG293&lt;AA293,BG292&lt;AA292,BG291&lt;AA291),"Bearish","-----"))</f>
        <v>Bearish</v>
      </c>
      <c r="GE302">
        <f>(Z302-BG302)/BG302</f>
        <v>-5.667859560886529E-4</v>
      </c>
      <c r="GI302" s="7" t="str">
        <f>IF(Y302&gt;Z302,"Bullish","Bearish")</f>
        <v>Bullish</v>
      </c>
      <c r="GJ302" s="19" t="str">
        <f>IF(AND(D302&gt;Y302,D301&lt;Y301),"TEMA crossover","-----")</f>
        <v>-----</v>
      </c>
      <c r="GK302" s="19" t="str">
        <f>IF(AND(D302&lt;Y302,D301&gt;Y301),"TEMA crossunder","-----")</f>
        <v>TEMA crossunder</v>
      </c>
      <c r="GL302" s="20" t="str">
        <f>IF(GD302="Bearish","YES","-----")</f>
        <v>YES</v>
      </c>
      <c r="GM302" s="20" t="str">
        <f>IF(GH302="Reverse to Bearish","YES","-----")</f>
        <v>-----</v>
      </c>
      <c r="GN302" s="20" t="str">
        <f>IF(AND(GI302="Bullish",GI301="Bullish",GI300="Bullish",GI299="Bullish"),"YES","-----")</f>
        <v>YES</v>
      </c>
      <c r="GO302" s="20" t="str">
        <f>IF(OR(GK302="TEMA crossunder",GK301="TEMA crossunder",GK300="TEMA crossunder",GK299="TEMA crossunder"),"YES","-----")</f>
        <v>YES</v>
      </c>
      <c r="GP302" s="20" t="str">
        <f>IF(GD302="Bullish","YES","-----")</f>
        <v>-----</v>
      </c>
      <c r="GQ302" s="20" t="str">
        <f>IF(GH302="Reverse to Bullish","YES","-----")</f>
        <v>-----</v>
      </c>
      <c r="GR302" s="20" t="str">
        <f>IF(AND(GI302="Bearish",GI301="Bearish",GI300="Bearish",GI299="Bearish"),"YES","-----")</f>
        <v>-----</v>
      </c>
      <c r="GS302" s="20" t="str">
        <f>IF(OR(GJ302="TEMA crossover",GJ301="TEMA crossover",GJ300="TEMA crossover",GJ299="TEMA crossover"),"YES","-----")</f>
        <v>YES</v>
      </c>
      <c r="GT302" s="20" t="str">
        <f t="shared" si="485"/>
        <v>-----</v>
      </c>
      <c r="GU302" s="20" t="str">
        <f t="shared" si="486"/>
        <v>-----</v>
      </c>
      <c r="GV302" s="20" t="str">
        <f t="shared" si="487"/>
        <v>-----</v>
      </c>
      <c r="GW302" s="20" t="str">
        <f t="shared" si="488"/>
        <v>-----</v>
      </c>
      <c r="GX302" s="20" t="str">
        <f t="shared" si="489"/>
        <v>-----</v>
      </c>
      <c r="GY302" s="20" t="str">
        <f t="shared" si="490"/>
        <v>-----</v>
      </c>
      <c r="GZ302" s="7" t="str">
        <f>IF(G302&gt;BH302,"YES","-----")</f>
        <v>-----</v>
      </c>
      <c r="HA302" s="7" t="str">
        <f>IF(F302&lt;BI302,"YES","-----")</f>
        <v>-----</v>
      </c>
      <c r="HB302">
        <f>BH302-BI302</f>
        <v>8.8799999999991996</v>
      </c>
      <c r="HI302">
        <f t="shared" si="468"/>
        <v>1.5446799999999712</v>
      </c>
      <c r="HJ302">
        <f t="shared" si="469"/>
        <v>10.424679999999171</v>
      </c>
      <c r="HK302" s="7"/>
      <c r="HL302" s="7"/>
      <c r="HM302" s="7"/>
      <c r="HN302" s="7"/>
      <c r="HO302" s="7"/>
      <c r="HP302" s="7"/>
      <c r="HQ302" s="28">
        <f t="shared" si="492"/>
        <v>-2.8178799999996045</v>
      </c>
      <c r="HR302" s="28" t="str">
        <f t="shared" si="470"/>
        <v>Bear</v>
      </c>
      <c r="HS302">
        <f t="shared" si="471"/>
        <v>2.8178799999996045</v>
      </c>
    </row>
    <row r="303" spans="1:227" x14ac:dyDescent="0.55000000000000004">
      <c r="A303">
        <f>Validation!A302</f>
        <v>1772118600</v>
      </c>
      <c r="B303" t="str">
        <f>Price!B302</f>
        <v>XAUUSD</v>
      </c>
      <c r="C303" t="str">
        <f>Price!C302</f>
        <v>M5</v>
      </c>
      <c r="D303">
        <f>Price!D302</f>
        <v>5162.38</v>
      </c>
      <c r="E303">
        <f>Price!E302</f>
        <v>5167.8599999999997</v>
      </c>
      <c r="F303">
        <f>Price!F302</f>
        <v>5171.42</v>
      </c>
      <c r="G303">
        <f>Price!G302</f>
        <v>5161.25</v>
      </c>
      <c r="H303">
        <f>Price!H302</f>
        <v>864</v>
      </c>
      <c r="I303">
        <f>Diagonals!E302</f>
        <v>5200.8999999999996</v>
      </c>
      <c r="J303">
        <f>Diagonals!F302</f>
        <v>0</v>
      </c>
      <c r="K303">
        <f>Diagonals!G302</f>
        <v>0</v>
      </c>
      <c r="L303">
        <f>Diagonals!H302</f>
        <v>5142.59</v>
      </c>
      <c r="M303">
        <f>Diagonals!I302</f>
        <v>0</v>
      </c>
      <c r="N303">
        <f>Diagonals!J302</f>
        <v>0</v>
      </c>
      <c r="O303">
        <f>Diagonals!K302</f>
        <v>0</v>
      </c>
      <c r="P303">
        <f>Diagonals!L302</f>
        <v>0</v>
      </c>
      <c r="Q303">
        <f>Trendlines!E302</f>
        <v>5199.4399999999996</v>
      </c>
      <c r="R303">
        <f>Trendlines!F302</f>
        <v>5194.08</v>
      </c>
      <c r="S303">
        <f>Trendlines!G302</f>
        <v>5203.26</v>
      </c>
      <c r="T303">
        <f>Trendlines!H302</f>
        <v>5169.4799999999996</v>
      </c>
      <c r="U303">
        <f>Trendlines!I302</f>
        <v>5177.66</v>
      </c>
      <c r="V303">
        <f>Trendlines!J302</f>
        <v>5162.76</v>
      </c>
      <c r="W303">
        <f>Trendlines!K302</f>
        <v>0</v>
      </c>
      <c r="X303">
        <f>Trendlines!L302</f>
        <v>0</v>
      </c>
      <c r="Y303">
        <f>Tema_Hrma_Smma!E302</f>
        <v>5166.2700000000004</v>
      </c>
      <c r="Z303">
        <f>Tema_Hrma_Smma!F302</f>
        <v>5166.3100000000004</v>
      </c>
      <c r="AA303">
        <f>Tema_Hrma_Smma!G302</f>
        <v>5173.88</v>
      </c>
      <c r="AB303">
        <f>ZScore!H302</f>
        <v>-1</v>
      </c>
      <c r="AC303">
        <f>ZScore!I302</f>
        <v>0.98167000000000004</v>
      </c>
      <c r="AD303">
        <f>ZScore!J302</f>
        <v>3</v>
      </c>
      <c r="AE303">
        <f>HA!E302</f>
        <v>5167.08</v>
      </c>
      <c r="AF303">
        <f>HA!F302</f>
        <v>5171.42</v>
      </c>
      <c r="AG303">
        <f>HA!G302</f>
        <v>5161.25</v>
      </c>
      <c r="AH303">
        <f>HA!H302</f>
        <v>5165.7299999999996</v>
      </c>
      <c r="AI303">
        <f>HA!I302</f>
        <v>-1</v>
      </c>
      <c r="AJ303">
        <f>HA!J302</f>
        <v>1.35</v>
      </c>
      <c r="AK303">
        <f>HA!K302</f>
        <v>-0.57913000000000003</v>
      </c>
      <c r="AL303">
        <f>HA!L302</f>
        <v>-1</v>
      </c>
      <c r="AM303">
        <f>KC!E302</f>
        <v>5193.5373</v>
      </c>
      <c r="AN303">
        <f>KC!F302</f>
        <v>5188.0227299999997</v>
      </c>
      <c r="AO303">
        <f>KC!G302</f>
        <v>5182.5081600000003</v>
      </c>
      <c r="AP303">
        <f>KC!H302</f>
        <v>5176.99359</v>
      </c>
      <c r="AQ303">
        <f>KC!I302</f>
        <v>5171.4790300000004</v>
      </c>
      <c r="AR303">
        <f>KC!J302</f>
        <v>5162.0124299999998</v>
      </c>
      <c r="AS303">
        <f>KC!K302</f>
        <v>5156.4978600000004</v>
      </c>
      <c r="AT303">
        <f>KC!L302</f>
        <v>5150.9832900000001</v>
      </c>
      <c r="AU303">
        <f>KC!M302</f>
        <v>5145.4687199999998</v>
      </c>
      <c r="AV303">
        <f>KC!N302</f>
        <v>5139.9541600000002</v>
      </c>
      <c r="AW303">
        <f>SR_Levels!E302</f>
        <v>5161.8900000000003</v>
      </c>
      <c r="AX303">
        <f>SR_Levels!F302</f>
        <v>5135.8500000000004</v>
      </c>
      <c r="AY303">
        <f>SR_Levels!G302</f>
        <v>0</v>
      </c>
      <c r="AZ303">
        <f>SR_Levels!H302</f>
        <v>0</v>
      </c>
      <c r="BA303">
        <f>SR_Levels!I302</f>
        <v>5178.6000000000004</v>
      </c>
      <c r="BB303">
        <f>SR_Levels!J302</f>
        <v>5193.3500000000004</v>
      </c>
      <c r="BC303">
        <f>SR_Levels!K302</f>
        <v>5205.3100000000004</v>
      </c>
      <c r="BD303">
        <f>SR_Levels!L302</f>
        <v>0</v>
      </c>
      <c r="BE303">
        <f>ZigZag!E302</f>
        <v>0</v>
      </c>
      <c r="BF303">
        <f>ZigZag!F302</f>
        <v>0</v>
      </c>
      <c r="BG303">
        <f>ZigZag!G302</f>
        <v>5169.18</v>
      </c>
      <c r="BH303">
        <f>Dual_Tema!E302</f>
        <v>5171.54</v>
      </c>
      <c r="BI303">
        <f>Dual_Tema!F302</f>
        <v>5162.3100000000004</v>
      </c>
      <c r="BJ303">
        <f>Pinbar!E302</f>
        <v>0</v>
      </c>
      <c r="BK303">
        <f>SSA!E302</f>
        <v>5158.1084799999999</v>
      </c>
      <c r="BL303">
        <f>SSA!F302</f>
        <v>5161.1158400000004</v>
      </c>
      <c r="BN303" t="str">
        <f t="shared" si="491"/>
        <v>Red Candle</v>
      </c>
      <c r="BO303" s="34">
        <f t="shared" si="493"/>
        <v>-1.9680777023369789E-3</v>
      </c>
      <c r="BP303" s="34">
        <f t="shared" si="495"/>
        <v>-7.5489520506044627E-4</v>
      </c>
      <c r="BQ303" s="34">
        <f t="shared" si="503"/>
        <v>-5.3435144061930728E-4</v>
      </c>
      <c r="BR303" s="34">
        <f t="shared" si="505"/>
        <v>-2.2458446076536465E-3</v>
      </c>
      <c r="BS303" s="35">
        <f t="shared" si="494"/>
        <v>-3.2828225558778623E-4</v>
      </c>
      <c r="BT303" s="35">
        <f t="shared" si="496"/>
        <v>-6.2929710002990191E-5</v>
      </c>
      <c r="BU303" s="35">
        <f t="shared" si="504"/>
        <v>-2.9693684535425646E-5</v>
      </c>
      <c r="BV303" s="35">
        <f t="shared" si="506"/>
        <v>-9.3677707757144901E-5</v>
      </c>
      <c r="BW303" s="27">
        <v>96</v>
      </c>
      <c r="BX303">
        <f>F303-G303</f>
        <v>10.170000000000073</v>
      </c>
      <c r="BY303">
        <f>ABS(F303-D302)</f>
        <v>4.2100000000000364</v>
      </c>
      <c r="BZ303">
        <f>ABS(G303-D302)</f>
        <v>5.9600000000000364</v>
      </c>
      <c r="CA303">
        <f t="shared" si="472"/>
        <v>10.170000000000073</v>
      </c>
      <c r="CB303">
        <f t="shared" si="497"/>
        <v>9.86642857142858</v>
      </c>
      <c r="CC303">
        <f t="shared" si="500"/>
        <v>8.6932948061330748</v>
      </c>
      <c r="CD303">
        <f t="shared" si="498"/>
        <v>1.1731337652955052</v>
      </c>
      <c r="CE303">
        <f t="shared" si="501"/>
        <v>1</v>
      </c>
      <c r="CF303">
        <f t="shared" si="502"/>
        <v>33</v>
      </c>
      <c r="CG303" s="7" t="str">
        <f t="shared" si="499"/>
        <v>High Volatility Period</v>
      </c>
      <c r="CH303" s="21"/>
      <c r="CI303" s="21"/>
      <c r="CJ303" s="21"/>
      <c r="CK303" s="21"/>
      <c r="CL303" s="21"/>
      <c r="CM303" s="21"/>
      <c r="CZ303" s="7" t="str">
        <f>IF(AND(D303&gt;BH303,D303&gt;E303),"Bullish Trigger","-----")</f>
        <v>-----</v>
      </c>
      <c r="DA303" s="7" t="str">
        <f>IF(AND(D303&lt;BI303,D303&lt;E303),"Bearish Trigger","-----")</f>
        <v>-----</v>
      </c>
      <c r="DB303" s="13" t="str">
        <f>IF(AND(W303=BE303,W303&gt;0,BE303&gt;0),"Important High","------")</f>
        <v>------</v>
      </c>
      <c r="DC303" s="13" t="str">
        <f>IF(AND(X303=BF303,X303&gt;0,BF303&gt;0),"Important Low","------")</f>
        <v>------</v>
      </c>
      <c r="DD303" s="7" t="str">
        <f>IF(AND(DB303="Important High",DC303="-----",BJ303=1),"Imp High Rej","-----")</f>
        <v>-----</v>
      </c>
      <c r="DE303" s="7" t="str">
        <f>IF(AND(DB303="-----",DC303="Important Low",BJ303=1),"Imp Low Rej","-----")</f>
        <v>-----</v>
      </c>
      <c r="DF303" s="7" t="str">
        <f>IF(Y303&gt;AM303,"Overbought",IF(Y303&gt;AO303,"Bullish Momentum",IF(Y303&gt;AQ303,"Flat Momentum","-----")))</f>
        <v>-----</v>
      </c>
      <c r="DG303" s="7" t="str">
        <f>IF(Y303&lt;AV303,"Oversold",IF(Y303&lt;AT303,"Bearish Momentum",IF(Y303&lt;AR303,"Flat Momentum","-----")))</f>
        <v>-----</v>
      </c>
      <c r="DH303" s="7" t="str">
        <f>IF(AND(DF303="Overbought",AD303=2),"Culminated Thrust","-----")</f>
        <v>-----</v>
      </c>
      <c r="DI303" s="7" t="str">
        <f>IF(AND(DG303="Oversold",AD303=5),"Culminated Thrust","-----")</f>
        <v>-----</v>
      </c>
      <c r="DJ303" s="14">
        <f>(Q303-$D303)/$D303</f>
        <v>7.1788593633168212E-3</v>
      </c>
      <c r="DK303" s="14">
        <f>(R303-$D303)/$D303</f>
        <v>6.1405785703492997E-3</v>
      </c>
      <c r="DL303" s="14">
        <f>(S303-$D303)/$D303</f>
        <v>7.9188281374095101E-3</v>
      </c>
      <c r="DM303" s="14">
        <f>(T303-$D303)/$D303</f>
        <v>1.3753346324756129E-3</v>
      </c>
      <c r="DN303" s="14">
        <f>(U303-$D303)/$D303</f>
        <v>2.9598750963702293E-3</v>
      </c>
      <c r="DO303" s="14">
        <f>(V303-$D303)/$D303</f>
        <v>7.3609459202946928E-5</v>
      </c>
      <c r="DP303" s="14">
        <f t="shared" si="440"/>
        <v>7.9188281374095101E-3</v>
      </c>
      <c r="DQ303" s="14">
        <f t="shared" si="441"/>
        <v>7.1788593633168212E-3</v>
      </c>
      <c r="DR303" s="14">
        <f t="shared" si="442"/>
        <v>6.1405785703492997E-3</v>
      </c>
      <c r="DS303" s="14">
        <f t="shared" si="443"/>
        <v>2.9598750963702293E-3</v>
      </c>
      <c r="DT303" s="14">
        <f t="shared" si="444"/>
        <v>1.3753346324756129E-3</v>
      </c>
      <c r="DU303" s="14">
        <f t="shared" si="445"/>
        <v>7.3609459202946928E-5</v>
      </c>
      <c r="DV303" t="str">
        <f>IF($D303&gt;Q303,"SUP","RES")</f>
        <v>RES</v>
      </c>
      <c r="DW303" t="str">
        <f>IF($D303&gt;R303,"SUP","RES")</f>
        <v>RES</v>
      </c>
      <c r="DX303" t="str">
        <f>IF($D303&gt;S303,"SUP","RES")</f>
        <v>RES</v>
      </c>
      <c r="DY303" t="str">
        <f>IF($D303&gt;T303,"SUP","RES")</f>
        <v>RES</v>
      </c>
      <c r="DZ303" t="str">
        <f>IF($D303&gt;U303,"SUP","RES")</f>
        <v>RES</v>
      </c>
      <c r="EA303" t="str">
        <f>IF($D303&gt;V303,"SUP","RES")</f>
        <v>RES</v>
      </c>
      <c r="EB303" s="7">
        <f t="shared" si="446"/>
        <v>6</v>
      </c>
      <c r="EC303" s="7">
        <f t="shared" si="447"/>
        <v>0</v>
      </c>
      <c r="ED303" s="13" t="str">
        <f t="shared" si="448"/>
        <v>-----</v>
      </c>
      <c r="EE303" s="13" t="str">
        <f t="shared" si="449"/>
        <v>All Res</v>
      </c>
      <c r="EF303" s="7" t="str">
        <f>IF(OR(ED303="All Sup",EE303="All Res"),"na",((D303-MIN(Q303:V303))/(MAX(Q303:V303)-MIN(Q303:V303))))</f>
        <v>na</v>
      </c>
      <c r="EG303">
        <v>1.4999999999999999E-4</v>
      </c>
      <c r="EH303">
        <f>Q303*(1+$EG303)</f>
        <v>5200.219916</v>
      </c>
      <c r="EI303">
        <f>Q303*(1-$EG303)</f>
        <v>5198.6600840000001</v>
      </c>
      <c r="EJ303">
        <f>R303*(1+$EG303)</f>
        <v>5194.8591120000001</v>
      </c>
      <c r="EK303">
        <f>R303*(1-$EG303)</f>
        <v>5193.3008879999998</v>
      </c>
      <c r="EL303">
        <f>S303*(1+$EG303)</f>
        <v>5204.0404890000009</v>
      </c>
      <c r="EM303">
        <f>S303*(1-$EG303)</f>
        <v>5202.4795110000005</v>
      </c>
      <c r="EN303">
        <f>T303*(1+$EG303)</f>
        <v>5170.2554220000002</v>
      </c>
      <c r="EO303">
        <f>T303*(1-$EG303)</f>
        <v>5168.7045779999999</v>
      </c>
      <c r="EP303">
        <f>U303*(1+$EG303)</f>
        <v>5178.4366490000002</v>
      </c>
      <c r="EQ303">
        <f>U303*(1-$EG303)</f>
        <v>5176.8833509999995</v>
      </c>
      <c r="ER303">
        <f>V303*(1+$EG303)</f>
        <v>5163.5344140000007</v>
      </c>
      <c r="ES303">
        <f>V303*(1-$EG303)</f>
        <v>5161.9855860000007</v>
      </c>
      <c r="ET303" s="7" t="str">
        <f t="shared" si="450"/>
        <v>-----</v>
      </c>
      <c r="EU303" s="7" t="str">
        <f t="shared" si="451"/>
        <v>-----</v>
      </c>
      <c r="EV303" s="7" t="str">
        <f t="shared" si="452"/>
        <v>-----</v>
      </c>
      <c r="EW303" s="7" t="str">
        <f t="shared" si="453"/>
        <v>-----</v>
      </c>
      <c r="EX303" s="7" t="str">
        <f t="shared" si="454"/>
        <v>-----</v>
      </c>
      <c r="EY303" s="7" t="str">
        <f t="shared" si="455"/>
        <v>TOUCH</v>
      </c>
      <c r="EZ303">
        <f t="shared" si="473"/>
        <v>108</v>
      </c>
      <c r="FA303">
        <f t="shared" si="474"/>
        <v>101</v>
      </c>
      <c r="FB303">
        <f t="shared" si="475"/>
        <v>301</v>
      </c>
      <c r="FC303">
        <f t="shared" si="476"/>
        <v>3</v>
      </c>
      <c r="FD303">
        <f t="shared" si="477"/>
        <v>21</v>
      </c>
      <c r="FE303">
        <f t="shared" si="478"/>
        <v>0</v>
      </c>
      <c r="FF303">
        <f t="shared" si="479"/>
        <v>7</v>
      </c>
      <c r="FG303">
        <f t="shared" si="480"/>
        <v>11</v>
      </c>
      <c r="FH303">
        <f t="shared" si="481"/>
        <v>0</v>
      </c>
      <c r="FI303">
        <f t="shared" si="482"/>
        <v>6</v>
      </c>
      <c r="FJ303">
        <f t="shared" si="483"/>
        <v>2</v>
      </c>
      <c r="FK303">
        <f t="shared" si="484"/>
        <v>2</v>
      </c>
      <c r="FL303" s="7" t="str">
        <f t="shared" si="456"/>
        <v>-----</v>
      </c>
      <c r="FM303" s="7" t="str">
        <f t="shared" si="457"/>
        <v>-----</v>
      </c>
      <c r="FN303" s="7" t="str">
        <f t="shared" si="458"/>
        <v>-----</v>
      </c>
      <c r="FO303" s="7" t="str">
        <f t="shared" si="459"/>
        <v>-----</v>
      </c>
      <c r="FP303" s="7" t="str">
        <f t="shared" si="460"/>
        <v>-----</v>
      </c>
      <c r="FQ303" s="7">
        <f t="shared" si="461"/>
        <v>2</v>
      </c>
      <c r="FR303" s="13" t="str">
        <f>IF(FL303="-----","-----",(D303-Q303)/Q303)</f>
        <v>-----</v>
      </c>
      <c r="FS303" s="13" t="str">
        <f>IF(FM303="-----","-----",(Q303-R303)/R303)</f>
        <v>-----</v>
      </c>
      <c r="FT303" s="13" t="str">
        <f>IF(FN303="-----","-----",(R303-S303)/S303)</f>
        <v>-----</v>
      </c>
      <c r="FU303" s="13" t="str">
        <f>IF(FO303="-----","-----",(S303-T303)/T303)</f>
        <v>-----</v>
      </c>
      <c r="FV303" s="13" t="str">
        <f>IF(FP303="-----","-----",(T303-U303)/U303)</f>
        <v>-----</v>
      </c>
      <c r="FW303" s="13">
        <f>IF(FQ303="-----","-----",(U303-V303)/V303)</f>
        <v>2.8860531963522682E-3</v>
      </c>
      <c r="FX303" s="7" t="str">
        <f t="shared" si="462"/>
        <v>-----</v>
      </c>
      <c r="FY303" s="7" t="str">
        <f t="shared" si="463"/>
        <v>-----</v>
      </c>
      <c r="FZ303" s="7" t="str">
        <f t="shared" si="464"/>
        <v>-----</v>
      </c>
      <c r="GA303" s="7" t="str">
        <f t="shared" si="465"/>
        <v>-----</v>
      </c>
      <c r="GB303" s="7" t="str">
        <f t="shared" si="466"/>
        <v>-----</v>
      </c>
      <c r="GC303" s="7" t="str">
        <f t="shared" si="467"/>
        <v>Support</v>
      </c>
      <c r="GD303" s="7" t="str">
        <f>IF(AND(BG303&gt;AA303,BG302&gt;AA302,BG301&gt;AA301,BG300&gt;AA300,BG299&gt;AA299,BG298&gt;AA298,BG297&gt;AA297,BG296&gt;AA296,BG295&gt;AA295,BG294&gt;AA294,BG293&gt;AA293,BG292&gt;AA292),"Bullish",IF(AND(BG303&lt;AA303,BG302&lt;AA302,BG301&lt;AA301,BG300&lt;AA300,BG299&lt;AA299,BG298&lt;AA298,BG297&lt;AA297,BG296&lt;AA296,BG295&lt;AA295,BG294&lt;AA294,BG293&lt;AA293,BG292&lt;AA292),"Bearish","-----"))</f>
        <v>Bearish</v>
      </c>
      <c r="GE303">
        <f>(Z303-BG303)/BG303</f>
        <v>-5.5521378632585646E-4</v>
      </c>
      <c r="GI303" s="7" t="str">
        <f>IF(Y303&gt;Z303,"Bullish","Bearish")</f>
        <v>Bearish</v>
      </c>
      <c r="GJ303" s="19" t="str">
        <f>IF(AND(D303&gt;Y303,D302&lt;Y302),"TEMA crossover","-----")</f>
        <v>-----</v>
      </c>
      <c r="GK303" s="19" t="str">
        <f>IF(AND(D303&lt;Y303,D302&gt;Y302),"TEMA crossunder","-----")</f>
        <v>-----</v>
      </c>
      <c r="GL303" s="20" t="str">
        <f>IF(GD303="Bearish","YES","-----")</f>
        <v>YES</v>
      </c>
      <c r="GM303" s="20" t="str">
        <f>IF(GH303="Reverse to Bearish","YES","-----")</f>
        <v>-----</v>
      </c>
      <c r="GN303" s="20" t="str">
        <f>IF(AND(GI303="Bullish",GI302="Bullish",GI301="Bullish",GI300="Bullish"),"YES","-----")</f>
        <v>-----</v>
      </c>
      <c r="GO303" s="20" t="str">
        <f>IF(OR(GK303="TEMA crossunder",GK302="TEMA crossunder",GK301="TEMA crossunder",GK300="TEMA crossunder"),"YES","-----")</f>
        <v>YES</v>
      </c>
      <c r="GP303" s="20" t="str">
        <f>IF(GD303="Bullish","YES","-----")</f>
        <v>-----</v>
      </c>
      <c r="GQ303" s="20" t="str">
        <f>IF(GH303="Reverse to Bullish","YES","-----")</f>
        <v>-----</v>
      </c>
      <c r="GR303" s="20" t="str">
        <f>IF(AND(GI303="Bearish",GI302="Bearish",GI301="Bearish",GI300="Bearish"),"YES","-----")</f>
        <v>-----</v>
      </c>
      <c r="GS303" s="20" t="str">
        <f>IF(OR(GJ303="TEMA crossover",GJ302="TEMA crossover",GJ301="TEMA crossover",GJ300="TEMA crossover"),"YES","-----")</f>
        <v>YES</v>
      </c>
      <c r="GT303" s="20" t="str">
        <f t="shared" si="485"/>
        <v>-----</v>
      </c>
      <c r="GU303" s="20" t="str">
        <f t="shared" si="486"/>
        <v>-----</v>
      </c>
      <c r="GV303" s="20" t="str">
        <f t="shared" si="487"/>
        <v>-----</v>
      </c>
      <c r="GW303" s="20" t="str">
        <f t="shared" si="488"/>
        <v>-----</v>
      </c>
      <c r="GX303" s="20" t="str">
        <f t="shared" si="489"/>
        <v>-----</v>
      </c>
      <c r="GY303" s="20" t="str">
        <f t="shared" si="490"/>
        <v>-----</v>
      </c>
      <c r="GZ303" s="7" t="str">
        <f>IF(G303&gt;BH303,"YES","-----")</f>
        <v>-----</v>
      </c>
      <c r="HA303" s="7" t="str">
        <f>IF(F303&lt;BI303,"YES","-----")</f>
        <v>-----</v>
      </c>
      <c r="HB303">
        <f>BH303-BI303</f>
        <v>9.2299999999995634</v>
      </c>
      <c r="HI303">
        <f t="shared" si="468"/>
        <v>4.2015200000005279</v>
      </c>
      <c r="HJ303">
        <f t="shared" si="469"/>
        <v>13.431520000000091</v>
      </c>
      <c r="HK303" s="7"/>
      <c r="HL303" s="7"/>
      <c r="HM303" s="7"/>
      <c r="HN303" s="7"/>
      <c r="HO303" s="7"/>
      <c r="HP303" s="7"/>
      <c r="HQ303" s="28">
        <f t="shared" si="492"/>
        <v>-3.0073600000005172</v>
      </c>
      <c r="HR303" s="28" t="str">
        <f t="shared" si="470"/>
        <v>Bear</v>
      </c>
      <c r="HS303">
        <f t="shared" si="471"/>
        <v>3.0073600000005172</v>
      </c>
    </row>
    <row r="304" spans="1:227" x14ac:dyDescent="0.55000000000000004">
      <c r="A304">
        <f>Validation!A303</f>
        <v>1772118900</v>
      </c>
      <c r="B304" t="str">
        <f>Price!B303</f>
        <v>XAUUSD</v>
      </c>
      <c r="C304" t="str">
        <f>Price!C303</f>
        <v>M5</v>
      </c>
      <c r="D304">
        <f>Price!D303</f>
        <v>5158.57</v>
      </c>
      <c r="E304">
        <f>Price!E303</f>
        <v>5162.4399999999996</v>
      </c>
      <c r="F304">
        <f>Price!F303</f>
        <v>5163.3100000000004</v>
      </c>
      <c r="G304">
        <f>Price!G303</f>
        <v>5150.24</v>
      </c>
      <c r="H304">
        <f>Price!H303</f>
        <v>910</v>
      </c>
      <c r="I304">
        <f>Diagonals!E303</f>
        <v>5201.08</v>
      </c>
      <c r="J304">
        <f>Diagonals!F303</f>
        <v>0</v>
      </c>
      <c r="K304">
        <f>Diagonals!G303</f>
        <v>0</v>
      </c>
      <c r="L304">
        <f>Diagonals!H303</f>
        <v>5142.26</v>
      </c>
      <c r="M304">
        <f>Diagonals!I303</f>
        <v>0</v>
      </c>
      <c r="N304">
        <f>Diagonals!J303</f>
        <v>0</v>
      </c>
      <c r="O304">
        <f>Diagonals!K303</f>
        <v>0</v>
      </c>
      <c r="P304">
        <f>Diagonals!L303</f>
        <v>0</v>
      </c>
      <c r="Q304">
        <f>Trendlines!E303</f>
        <v>5199.4399999999996</v>
      </c>
      <c r="R304">
        <f>Trendlines!F303</f>
        <v>5194.05</v>
      </c>
      <c r="S304">
        <f>Trendlines!G303</f>
        <v>5203.24</v>
      </c>
      <c r="T304">
        <f>Trendlines!H303</f>
        <v>5169.55</v>
      </c>
      <c r="U304">
        <f>Trendlines!I303</f>
        <v>5177.68</v>
      </c>
      <c r="V304">
        <f>Trendlines!J303</f>
        <v>5162.8</v>
      </c>
      <c r="W304">
        <f>Trendlines!K303</f>
        <v>0</v>
      </c>
      <c r="X304">
        <f>Trendlines!L303</f>
        <v>0</v>
      </c>
      <c r="Y304">
        <f>Tema_Hrma_Smma!E303</f>
        <v>5161.8599999999997</v>
      </c>
      <c r="Z304">
        <f>Tema_Hrma_Smma!F303</f>
        <v>5165.12</v>
      </c>
      <c r="AA304">
        <f>Tema_Hrma_Smma!G303</f>
        <v>5173.53</v>
      </c>
      <c r="AB304">
        <f>ZScore!H303</f>
        <v>-1</v>
      </c>
      <c r="AC304">
        <f>ZScore!I303</f>
        <v>0.38109999999999999</v>
      </c>
      <c r="AD304">
        <f>ZScore!J303</f>
        <v>3</v>
      </c>
      <c r="AE304">
        <f>HA!E303</f>
        <v>5166.3999999999996</v>
      </c>
      <c r="AF304">
        <f>HA!F303</f>
        <v>5166.3999999999996</v>
      </c>
      <c r="AG304">
        <f>HA!G303</f>
        <v>5150.24</v>
      </c>
      <c r="AH304">
        <f>HA!H303</f>
        <v>5158.6400000000003</v>
      </c>
      <c r="AI304">
        <f>HA!I303</f>
        <v>-1</v>
      </c>
      <c r="AJ304">
        <f>HA!J303</f>
        <v>7.76</v>
      </c>
      <c r="AK304">
        <f>HA!K303</f>
        <v>1.9336500000000001</v>
      </c>
      <c r="AL304">
        <f>HA!L303</f>
        <v>-2</v>
      </c>
      <c r="AM304">
        <f>KC!E303</f>
        <v>5193.3864999999996</v>
      </c>
      <c r="AN304">
        <f>KC!F303</f>
        <v>5187.8228600000002</v>
      </c>
      <c r="AO304">
        <f>KC!G303</f>
        <v>5182.2592100000002</v>
      </c>
      <c r="AP304">
        <f>KC!H303</f>
        <v>5176.6955699999999</v>
      </c>
      <c r="AQ304">
        <f>KC!I303</f>
        <v>5171.1319299999996</v>
      </c>
      <c r="AR304">
        <f>KC!J303</f>
        <v>5161.4595900000004</v>
      </c>
      <c r="AS304">
        <f>KC!K303</f>
        <v>5155.8959500000001</v>
      </c>
      <c r="AT304">
        <f>KC!L303</f>
        <v>5150.3323099999998</v>
      </c>
      <c r="AU304">
        <f>KC!M303</f>
        <v>5144.7686599999997</v>
      </c>
      <c r="AV304">
        <f>KC!N303</f>
        <v>5139.2050200000003</v>
      </c>
      <c r="AW304">
        <f>SR_Levels!E303</f>
        <v>5135.8500000000004</v>
      </c>
      <c r="AX304">
        <f>SR_Levels!F303</f>
        <v>0</v>
      </c>
      <c r="AY304">
        <f>SR_Levels!G303</f>
        <v>0</v>
      </c>
      <c r="AZ304">
        <f>SR_Levels!H303</f>
        <v>0</v>
      </c>
      <c r="BA304">
        <f>SR_Levels!I303</f>
        <v>5161.8900000000003</v>
      </c>
      <c r="BB304">
        <f>SR_Levels!J303</f>
        <v>5178.6000000000004</v>
      </c>
      <c r="BC304">
        <f>SR_Levels!K303</f>
        <v>5193.3500000000004</v>
      </c>
      <c r="BD304">
        <f>SR_Levels!L303</f>
        <v>5205.3100000000004</v>
      </c>
      <c r="BE304">
        <f>ZigZag!E303</f>
        <v>0</v>
      </c>
      <c r="BF304">
        <f>ZigZag!F303</f>
        <v>0</v>
      </c>
      <c r="BG304">
        <f>ZigZag!G303</f>
        <v>5168.34</v>
      </c>
      <c r="BH304">
        <f>Dual_Tema!E303</f>
        <v>5167.47</v>
      </c>
      <c r="BI304">
        <f>Dual_Tema!F303</f>
        <v>5156.57</v>
      </c>
      <c r="BJ304">
        <f>Pinbar!E303</f>
        <v>0</v>
      </c>
      <c r="BK304">
        <f>SSA!E303</f>
        <v>5155.90074</v>
      </c>
      <c r="BL304">
        <f>SSA!F303</f>
        <v>5158.5082899999998</v>
      </c>
      <c r="BN304" t="str">
        <f t="shared" si="491"/>
        <v>Red Candle</v>
      </c>
      <c r="BO304" s="34">
        <f t="shared" si="493"/>
        <v>-2.5947459295164732E-3</v>
      </c>
      <c r="BP304" s="34">
        <f t="shared" si="495"/>
        <v>-1.6353720326224286E-3</v>
      </c>
      <c r="BQ304" s="34">
        <f t="shared" si="503"/>
        <v>-1.971459305520229E-3</v>
      </c>
      <c r="BR304" s="34">
        <f t="shared" si="505"/>
        <v>-2.5291734746164529E-3</v>
      </c>
      <c r="BS304" s="35">
        <f t="shared" si="494"/>
        <v>-4.3292594672528217E-4</v>
      </c>
      <c r="BT304" s="35">
        <f t="shared" si="496"/>
        <v>-1.3638325838760679E-4</v>
      </c>
      <c r="BU304" s="35">
        <f t="shared" si="504"/>
        <v>-1.0962761208321847E-4</v>
      </c>
      <c r="BV304" s="35">
        <f t="shared" si="506"/>
        <v>-1.0551015161663901E-4</v>
      </c>
      <c r="BW304" s="27">
        <v>96</v>
      </c>
      <c r="BX304">
        <f>F304-G304</f>
        <v>13.070000000000618</v>
      </c>
      <c r="BY304">
        <f>ABS(F304-D303)</f>
        <v>0.93000000000029104</v>
      </c>
      <c r="BZ304">
        <f>ABS(G304-D303)</f>
        <v>12.140000000000327</v>
      </c>
      <c r="CA304">
        <f t="shared" si="472"/>
        <v>13.070000000000618</v>
      </c>
      <c r="CB304">
        <f t="shared" si="497"/>
        <v>10.284285714285748</v>
      </c>
      <c r="CC304">
        <f t="shared" si="500"/>
        <v>9.0059166056950435</v>
      </c>
      <c r="CD304">
        <f t="shared" si="498"/>
        <v>1.2783691085907041</v>
      </c>
      <c r="CE304">
        <f t="shared" si="501"/>
        <v>1</v>
      </c>
      <c r="CF304">
        <f t="shared" si="502"/>
        <v>34</v>
      </c>
      <c r="CG304" s="7" t="str">
        <f t="shared" si="499"/>
        <v>High Volatility Period</v>
      </c>
      <c r="CH304" s="21"/>
      <c r="CI304" s="21"/>
      <c r="CJ304" s="21"/>
      <c r="CK304" s="21"/>
      <c r="CL304" s="21"/>
      <c r="CM304" s="21"/>
      <c r="CZ304" s="7" t="str">
        <f>IF(AND(D304&gt;BH304,D304&gt;E304),"Bullish Trigger","-----")</f>
        <v>-----</v>
      </c>
      <c r="DA304" s="7" t="str">
        <f>IF(AND(D304&lt;BI304,D304&lt;E304),"Bearish Trigger","-----")</f>
        <v>-----</v>
      </c>
      <c r="DB304" s="13" t="str">
        <f>IF(AND(W304=BE304,W304&gt;0,BE304&gt;0),"Important High","------")</f>
        <v>------</v>
      </c>
      <c r="DC304" s="13" t="str">
        <f>IF(AND(X304=BF304,X304&gt;0,BF304&gt;0),"Important Low","------")</f>
        <v>------</v>
      </c>
      <c r="DD304" s="7" t="str">
        <f>IF(AND(DB304="Important High",DC304="-----",BJ304=1),"Imp High Rej","-----")</f>
        <v>-----</v>
      </c>
      <c r="DE304" s="7" t="str">
        <f>IF(AND(DB304="-----",DC304="Important Low",BJ304=1),"Imp Low Rej","-----")</f>
        <v>-----</v>
      </c>
      <c r="DF304" s="7" t="str">
        <f>IF(Y304&gt;AM304,"Overbought",IF(Y304&gt;AO304,"Bullish Momentum",IF(Y304&gt;AQ304,"Flat Momentum","-----")))</f>
        <v>-----</v>
      </c>
      <c r="DG304" s="7" t="str">
        <f>IF(Y304&lt;AV304,"Oversold",IF(Y304&lt;AT304,"Bearish Momentum",IF(Y304&lt;AR304,"Flat Momentum","-----")))</f>
        <v>-----</v>
      </c>
      <c r="DH304" s="7" t="str">
        <f>IF(AND(DF304="Overbought",AD304=2),"Culminated Thrust","-----")</f>
        <v>-----</v>
      </c>
      <c r="DI304" s="7" t="str">
        <f>IF(AND(DG304="Oversold",AD304=5),"Culminated Thrust","-----")</f>
        <v>-----</v>
      </c>
      <c r="DJ304" s="14">
        <f>(Q304-$D304)/$D304</f>
        <v>7.9227382782437565E-3</v>
      </c>
      <c r="DK304" s="14">
        <f>(R304-$D304)/$D304</f>
        <v>6.8778750700291894E-3</v>
      </c>
      <c r="DL304" s="14">
        <f>(S304-$D304)/$D304</f>
        <v>8.6593765326437519E-3</v>
      </c>
      <c r="DM304" s="14">
        <f>(T304-$D304)/$D304</f>
        <v>2.1284968508715543E-3</v>
      </c>
      <c r="DN304" s="14">
        <f>(U304-$D304)/$D304</f>
        <v>3.7045150109430683E-3</v>
      </c>
      <c r="DO304" s="14">
        <f>(V304-$D304)/$D304</f>
        <v>8.1999468845057313E-4</v>
      </c>
      <c r="DP304" s="14">
        <f t="shared" si="440"/>
        <v>8.6593765326437519E-3</v>
      </c>
      <c r="DQ304" s="14">
        <f t="shared" si="441"/>
        <v>7.9227382782437565E-3</v>
      </c>
      <c r="DR304" s="14">
        <f t="shared" si="442"/>
        <v>6.8778750700291894E-3</v>
      </c>
      <c r="DS304" s="14">
        <f t="shared" si="443"/>
        <v>3.7045150109430683E-3</v>
      </c>
      <c r="DT304" s="14">
        <f t="shared" si="444"/>
        <v>2.1284968508715543E-3</v>
      </c>
      <c r="DU304" s="14">
        <f t="shared" si="445"/>
        <v>8.1999468845057313E-4</v>
      </c>
      <c r="DV304" t="str">
        <f>IF($D304&gt;Q304,"SUP","RES")</f>
        <v>RES</v>
      </c>
      <c r="DW304" t="str">
        <f>IF($D304&gt;R304,"SUP","RES")</f>
        <v>RES</v>
      </c>
      <c r="DX304" t="str">
        <f>IF($D304&gt;S304,"SUP","RES")</f>
        <v>RES</v>
      </c>
      <c r="DY304" t="str">
        <f>IF($D304&gt;T304,"SUP","RES")</f>
        <v>RES</v>
      </c>
      <c r="DZ304" t="str">
        <f>IF($D304&gt;U304,"SUP","RES")</f>
        <v>RES</v>
      </c>
      <c r="EA304" t="str">
        <f>IF($D304&gt;V304,"SUP","RES")</f>
        <v>RES</v>
      </c>
      <c r="EB304" s="7">
        <f t="shared" si="446"/>
        <v>6</v>
      </c>
      <c r="EC304" s="7">
        <f t="shared" si="447"/>
        <v>0</v>
      </c>
      <c r="ED304" s="13" t="str">
        <f t="shared" si="448"/>
        <v>-----</v>
      </c>
      <c r="EE304" s="13" t="str">
        <f t="shared" si="449"/>
        <v>All Res</v>
      </c>
      <c r="EF304" s="7" t="str">
        <f>IF(OR(ED304="All Sup",EE304="All Res"),"na",((D304-MIN(Q304:V304))/(MAX(Q304:V304)-MIN(Q304:V304))))</f>
        <v>na</v>
      </c>
      <c r="EG304">
        <v>1.4999999999999999E-4</v>
      </c>
      <c r="EH304">
        <f>Q304*(1+$EG304)</f>
        <v>5200.219916</v>
      </c>
      <c r="EI304">
        <f>Q304*(1-$EG304)</f>
        <v>5198.6600840000001</v>
      </c>
      <c r="EJ304">
        <f>R304*(1+$EG304)</f>
        <v>5194.8291075000006</v>
      </c>
      <c r="EK304">
        <f>R304*(1-$EG304)</f>
        <v>5193.2708925000006</v>
      </c>
      <c r="EL304">
        <f>S304*(1+$EG304)</f>
        <v>5204.0204860000003</v>
      </c>
      <c r="EM304">
        <f>S304*(1-$EG304)</f>
        <v>5202.4595140000001</v>
      </c>
      <c r="EN304">
        <f>T304*(1+$EG304)</f>
        <v>5170.3254325000007</v>
      </c>
      <c r="EO304">
        <f>T304*(1-$EG304)</f>
        <v>5168.7745675000006</v>
      </c>
      <c r="EP304">
        <f>U304*(1+$EG304)</f>
        <v>5178.4566520000008</v>
      </c>
      <c r="EQ304">
        <f>U304*(1-$EG304)</f>
        <v>5176.9033480000007</v>
      </c>
      <c r="ER304">
        <f>V304*(1+$EG304)</f>
        <v>5163.5744200000008</v>
      </c>
      <c r="ES304">
        <f>V304*(1-$EG304)</f>
        <v>5162.0255800000004</v>
      </c>
      <c r="ET304" s="7" t="str">
        <f t="shared" si="450"/>
        <v>-----</v>
      </c>
      <c r="EU304" s="7" t="str">
        <f t="shared" si="451"/>
        <v>-----</v>
      </c>
      <c r="EV304" s="7" t="str">
        <f t="shared" si="452"/>
        <v>-----</v>
      </c>
      <c r="EW304" s="7" t="str">
        <f t="shared" si="453"/>
        <v>-----</v>
      </c>
      <c r="EX304" s="7" t="str">
        <f t="shared" si="454"/>
        <v>-----</v>
      </c>
      <c r="EY304" s="7" t="str">
        <f t="shared" si="455"/>
        <v>TOUCH</v>
      </c>
      <c r="EZ304">
        <f t="shared" si="473"/>
        <v>109</v>
      </c>
      <c r="FA304">
        <f t="shared" si="474"/>
        <v>102</v>
      </c>
      <c r="FB304">
        <f t="shared" si="475"/>
        <v>302</v>
      </c>
      <c r="FC304">
        <f t="shared" si="476"/>
        <v>4</v>
      </c>
      <c r="FD304">
        <f t="shared" si="477"/>
        <v>22</v>
      </c>
      <c r="FE304">
        <f t="shared" si="478"/>
        <v>0</v>
      </c>
      <c r="FF304">
        <f t="shared" si="479"/>
        <v>7</v>
      </c>
      <c r="FG304">
        <f t="shared" si="480"/>
        <v>11</v>
      </c>
      <c r="FH304">
        <f t="shared" si="481"/>
        <v>0</v>
      </c>
      <c r="FI304">
        <f t="shared" si="482"/>
        <v>6</v>
      </c>
      <c r="FJ304">
        <f t="shared" si="483"/>
        <v>2</v>
      </c>
      <c r="FK304">
        <f t="shared" si="484"/>
        <v>3</v>
      </c>
      <c r="FL304" s="7" t="str">
        <f t="shared" si="456"/>
        <v>-----</v>
      </c>
      <c r="FM304" s="7" t="str">
        <f t="shared" si="457"/>
        <v>-----</v>
      </c>
      <c r="FN304" s="7" t="str">
        <f t="shared" si="458"/>
        <v>-----</v>
      </c>
      <c r="FO304" s="7" t="str">
        <f t="shared" si="459"/>
        <v>-----</v>
      </c>
      <c r="FP304" s="7" t="str">
        <f t="shared" si="460"/>
        <v>-----</v>
      </c>
      <c r="FQ304" s="7">
        <f t="shared" si="461"/>
        <v>3</v>
      </c>
      <c r="FR304" s="13" t="str">
        <f>IF(FL304="-----","-----",(D304-Q304)/Q304)</f>
        <v>-----</v>
      </c>
      <c r="FS304" s="13" t="str">
        <f>IF(FM304="-----","-----",(Q304-R304)/R304)</f>
        <v>-----</v>
      </c>
      <c r="FT304" s="13" t="str">
        <f>IF(FN304="-----","-----",(R304-S304)/S304)</f>
        <v>-----</v>
      </c>
      <c r="FU304" s="13" t="str">
        <f>IF(FO304="-----","-----",(S304-T304)/T304)</f>
        <v>-----</v>
      </c>
      <c r="FV304" s="13" t="str">
        <f>IF(FP304="-----","-----",(T304-U304)/U304)</f>
        <v>-----</v>
      </c>
      <c r="FW304" s="13">
        <f>IF(FQ304="-----","-----",(U304-V304)/V304)</f>
        <v>2.882156969086563E-3</v>
      </c>
      <c r="FX304" s="7" t="str">
        <f t="shared" si="462"/>
        <v>-----</v>
      </c>
      <c r="FY304" s="7" t="str">
        <f t="shared" si="463"/>
        <v>-----</v>
      </c>
      <c r="FZ304" s="7" t="str">
        <f t="shared" si="464"/>
        <v>-----</v>
      </c>
      <c r="GA304" s="7" t="str">
        <f t="shared" si="465"/>
        <v>-----</v>
      </c>
      <c r="GB304" s="7" t="str">
        <f t="shared" si="466"/>
        <v>-----</v>
      </c>
      <c r="GC304" s="7" t="str">
        <f t="shared" si="467"/>
        <v>Support</v>
      </c>
      <c r="GD304" s="7" t="str">
        <f>IF(AND(BG304&gt;AA304,BG303&gt;AA303,BG302&gt;AA302,BG301&gt;AA301,BG300&gt;AA300,BG299&gt;AA299,BG298&gt;AA298,BG297&gt;AA297,BG296&gt;AA296,BG295&gt;AA295,BG294&gt;AA294,BG293&gt;AA293),"Bullish",IF(AND(BG304&lt;AA304,BG303&lt;AA303,BG302&lt;AA302,BG301&lt;AA301,BG300&lt;AA300,BG299&lt;AA299,BG298&lt;AA298,BG297&lt;AA297,BG296&lt;AA296,BG295&lt;AA295,BG294&lt;AA294,BG293&lt;AA293),"Bearish","-----"))</f>
        <v>Bearish</v>
      </c>
      <c r="GE304">
        <f>(Z304-BG304)/BG304</f>
        <v>-6.2302402705709269E-4</v>
      </c>
      <c r="GI304" s="7" t="str">
        <f>IF(Y304&gt;Z304,"Bullish","Bearish")</f>
        <v>Bearish</v>
      </c>
      <c r="GJ304" s="19" t="str">
        <f>IF(AND(D304&gt;Y304,D303&lt;Y303),"TEMA crossover","-----")</f>
        <v>-----</v>
      </c>
      <c r="GK304" s="19" t="str">
        <f>IF(AND(D304&lt;Y304,D303&gt;Y303),"TEMA crossunder","-----")</f>
        <v>-----</v>
      </c>
      <c r="GL304" s="20" t="str">
        <f>IF(GD304="Bearish","YES","-----")</f>
        <v>YES</v>
      </c>
      <c r="GM304" s="20" t="str">
        <f>IF(GH304="Reverse to Bearish","YES","-----")</f>
        <v>-----</v>
      </c>
      <c r="GN304" s="20" t="str">
        <f>IF(AND(GI304="Bullish",GI303="Bullish",GI302="Bullish",GI301="Bullish"),"YES","-----")</f>
        <v>-----</v>
      </c>
      <c r="GO304" s="20" t="str">
        <f>IF(OR(GK304="TEMA crossunder",GK303="TEMA crossunder",GK302="TEMA crossunder",GK301="TEMA crossunder"),"YES","-----")</f>
        <v>YES</v>
      </c>
      <c r="GP304" s="20" t="str">
        <f>IF(GD304="Bullish","YES","-----")</f>
        <v>-----</v>
      </c>
      <c r="GQ304" s="20" t="str">
        <f>IF(GH304="Reverse to Bullish","YES","-----")</f>
        <v>-----</v>
      </c>
      <c r="GR304" s="20" t="str">
        <f>IF(AND(GI304="Bearish",GI303="Bearish",GI302="Bearish",GI301="Bearish"),"YES","-----")</f>
        <v>-----</v>
      </c>
      <c r="GS304" s="20" t="str">
        <f>IF(OR(GJ304="TEMA crossover",GJ303="TEMA crossover",GJ302="TEMA crossover",GJ301="TEMA crossover"),"YES","-----")</f>
        <v>YES</v>
      </c>
      <c r="GT304" s="20" t="str">
        <f t="shared" si="485"/>
        <v>-----</v>
      </c>
      <c r="GU304" s="20" t="str">
        <f t="shared" si="486"/>
        <v>-----</v>
      </c>
      <c r="GV304" s="20" t="str">
        <f t="shared" si="487"/>
        <v>-----</v>
      </c>
      <c r="GW304" s="20" t="str">
        <f t="shared" si="488"/>
        <v>-----</v>
      </c>
      <c r="GX304" s="20" t="str">
        <f t="shared" si="489"/>
        <v>-----</v>
      </c>
      <c r="GY304" s="20" t="str">
        <f t="shared" si="490"/>
        <v>-----</v>
      </c>
      <c r="GZ304" s="7" t="str">
        <f>IF(G304&gt;BH304,"YES","-----")</f>
        <v>-----</v>
      </c>
      <c r="HA304" s="7" t="str">
        <f>IF(F304&lt;BI304,"YES","-----")</f>
        <v>-----</v>
      </c>
      <c r="HB304">
        <f>BH304-BI304</f>
        <v>10.900000000000546</v>
      </c>
      <c r="HI304">
        <f t="shared" si="468"/>
        <v>0.66925999999966734</v>
      </c>
      <c r="HJ304">
        <f t="shared" si="469"/>
        <v>11.569260000000213</v>
      </c>
      <c r="HK304" s="7"/>
      <c r="HL304" s="7"/>
      <c r="HM304" s="7"/>
      <c r="HN304" s="7"/>
      <c r="HO304" s="7"/>
      <c r="HP304" s="7"/>
      <c r="HQ304" s="28">
        <f t="shared" si="492"/>
        <v>-2.6075499999997191</v>
      </c>
      <c r="HR304" s="28" t="str">
        <f t="shared" si="470"/>
        <v>Bear</v>
      </c>
      <c r="HS304">
        <f t="shared" si="471"/>
        <v>2.6075499999997191</v>
      </c>
    </row>
    <row r="305" spans="1:227" x14ac:dyDescent="0.55000000000000004">
      <c r="A305">
        <f>Validation!A304</f>
        <v>1772119200</v>
      </c>
      <c r="B305" t="str">
        <f>Price!B304</f>
        <v>XAUUSD</v>
      </c>
      <c r="C305" t="str">
        <f>Price!C304</f>
        <v>M5</v>
      </c>
      <c r="D305">
        <f>Price!D304</f>
        <v>5154.46</v>
      </c>
      <c r="E305">
        <f>Price!E304</f>
        <v>5158.97</v>
      </c>
      <c r="F305">
        <f>Price!F304</f>
        <v>5162.32</v>
      </c>
      <c r="G305">
        <f>Price!G304</f>
        <v>5151.91</v>
      </c>
      <c r="H305">
        <f>Price!H304</f>
        <v>915</v>
      </c>
      <c r="I305">
        <f>Diagonals!E304</f>
        <v>5201.26</v>
      </c>
      <c r="J305">
        <f>Diagonals!F304</f>
        <v>0</v>
      </c>
      <c r="K305">
        <f>Diagonals!G304</f>
        <v>0</v>
      </c>
      <c r="L305">
        <f>Diagonals!H304</f>
        <v>5141.93</v>
      </c>
      <c r="M305">
        <f>Diagonals!I304</f>
        <v>0</v>
      </c>
      <c r="N305">
        <f>Diagonals!J304</f>
        <v>0</v>
      </c>
      <c r="O305">
        <f>Diagonals!K304</f>
        <v>0</v>
      </c>
      <c r="P305">
        <f>Diagonals!L304</f>
        <v>0</v>
      </c>
      <c r="Q305">
        <f>Trendlines!E304</f>
        <v>5199.45</v>
      </c>
      <c r="R305">
        <f>Trendlines!F304</f>
        <v>5194.0200000000004</v>
      </c>
      <c r="S305">
        <f>Trendlines!G304</f>
        <v>5203.22</v>
      </c>
      <c r="T305">
        <f>Trendlines!H304</f>
        <v>5169.63</v>
      </c>
      <c r="U305">
        <f>Trendlines!I304</f>
        <v>5177.71</v>
      </c>
      <c r="V305">
        <f>Trendlines!J304</f>
        <v>5162.83</v>
      </c>
      <c r="W305">
        <f>Trendlines!K304</f>
        <v>0</v>
      </c>
      <c r="X305">
        <f>Trendlines!L304</f>
        <v>0</v>
      </c>
      <c r="Y305">
        <f>Tema_Hrma_Smma!E304</f>
        <v>5158.54</v>
      </c>
      <c r="Z305">
        <f>Tema_Hrma_Smma!F304</f>
        <v>5163.46</v>
      </c>
      <c r="AA305">
        <f>Tema_Hrma_Smma!G304</f>
        <v>5173.07</v>
      </c>
      <c r="AB305">
        <f>ZScore!H304</f>
        <v>-1</v>
      </c>
      <c r="AC305">
        <f>ZScore!I304</f>
        <v>0.61741999999999997</v>
      </c>
      <c r="AD305">
        <f>ZScore!J304</f>
        <v>3</v>
      </c>
      <c r="AE305">
        <f>HA!E304</f>
        <v>5162.5200000000004</v>
      </c>
      <c r="AF305">
        <f>HA!F304</f>
        <v>5162.5200000000004</v>
      </c>
      <c r="AG305">
        <f>HA!G304</f>
        <v>5151.91</v>
      </c>
      <c r="AH305">
        <f>HA!H304</f>
        <v>5156.91</v>
      </c>
      <c r="AI305">
        <f>HA!I304</f>
        <v>-1</v>
      </c>
      <c r="AJ305">
        <f>HA!J304</f>
        <v>5.61</v>
      </c>
      <c r="AK305">
        <f>HA!K304</f>
        <v>1.0824199999999999</v>
      </c>
      <c r="AL305">
        <f>HA!L304</f>
        <v>-3</v>
      </c>
      <c r="AM305">
        <f>KC!E304</f>
        <v>5192.9303799999998</v>
      </c>
      <c r="AN305">
        <f>KC!F304</f>
        <v>5187.3544499999998</v>
      </c>
      <c r="AO305">
        <f>KC!G304</f>
        <v>5181.7785299999996</v>
      </c>
      <c r="AP305">
        <f>KC!H304</f>
        <v>5176.2025999999996</v>
      </c>
      <c r="AQ305">
        <f>KC!I304</f>
        <v>5170.6266800000003</v>
      </c>
      <c r="AR305">
        <f>KC!J304</f>
        <v>5160.77351</v>
      </c>
      <c r="AS305">
        <f>KC!K304</f>
        <v>5155.19758</v>
      </c>
      <c r="AT305">
        <f>KC!L304</f>
        <v>5149.6216599999998</v>
      </c>
      <c r="AU305">
        <f>KC!M304</f>
        <v>5144.0457299999998</v>
      </c>
      <c r="AV305">
        <f>KC!N304</f>
        <v>5138.4697999999999</v>
      </c>
      <c r="AW305">
        <f>SR_Levels!E304</f>
        <v>5135.8500000000004</v>
      </c>
      <c r="AX305">
        <f>SR_Levels!F304</f>
        <v>0</v>
      </c>
      <c r="AY305">
        <f>SR_Levels!G304</f>
        <v>0</v>
      </c>
      <c r="AZ305">
        <f>SR_Levels!H304</f>
        <v>0</v>
      </c>
      <c r="BA305">
        <f>SR_Levels!I304</f>
        <v>5161.8900000000003</v>
      </c>
      <c r="BB305">
        <f>SR_Levels!J304</f>
        <v>5178.6000000000004</v>
      </c>
      <c r="BC305">
        <f>SR_Levels!K304</f>
        <v>5193.3500000000004</v>
      </c>
      <c r="BD305">
        <f>SR_Levels!L304</f>
        <v>5205.3100000000004</v>
      </c>
      <c r="BE305">
        <f>ZigZag!E304</f>
        <v>0</v>
      </c>
      <c r="BF305">
        <f>ZigZag!F304</f>
        <v>0</v>
      </c>
      <c r="BG305">
        <f>ZigZag!G304</f>
        <v>5167.47</v>
      </c>
      <c r="BH305">
        <f>Dual_Tema!E304</f>
        <v>5164.4399999999996</v>
      </c>
      <c r="BI305">
        <f>Dual_Tema!F304</f>
        <v>5153.7700000000004</v>
      </c>
      <c r="BJ305">
        <f>Pinbar!E304</f>
        <v>0</v>
      </c>
      <c r="BK305">
        <f>SSA!E304</f>
        <v>5155.3332099999998</v>
      </c>
      <c r="BL305">
        <f>SSA!F304</f>
        <v>5156.9207500000002</v>
      </c>
      <c r="BN305" t="str">
        <f t="shared" si="491"/>
        <v>Red Candle</v>
      </c>
      <c r="BO305" s="34">
        <f t="shared" si="493"/>
        <v>-2.602599503474301E-3</v>
      </c>
      <c r="BP305" s="34">
        <f t="shared" si="495"/>
        <v>-2.7781969579129262E-3</v>
      </c>
      <c r="BQ305" s="34">
        <f t="shared" si="503"/>
        <v>-3.1600526030788334E-3</v>
      </c>
      <c r="BR305" s="34">
        <f t="shared" si="505"/>
        <v>-4.5692258966574251E-3</v>
      </c>
      <c r="BS305" s="35">
        <f t="shared" si="494"/>
        <v>-4.3423771705219938E-4</v>
      </c>
      <c r="BT305" s="35">
        <f t="shared" si="496"/>
        <v>-2.318117366507666E-4</v>
      </c>
      <c r="BU305" s="35">
        <f t="shared" si="504"/>
        <v>-1.7582099239898952E-4</v>
      </c>
      <c r="BV305" s="35">
        <f t="shared" si="506"/>
        <v>-1.9080249143788031E-4</v>
      </c>
      <c r="BW305" s="27">
        <v>96</v>
      </c>
      <c r="BX305">
        <f>F305-G305</f>
        <v>10.409999999999854</v>
      </c>
      <c r="BY305">
        <f>ABS(F305-D304)</f>
        <v>3.75</v>
      </c>
      <c r="BZ305">
        <f>ABS(G305-D304)</f>
        <v>6.6599999999998545</v>
      </c>
      <c r="CA305">
        <f t="shared" si="472"/>
        <v>10.409999999999854</v>
      </c>
      <c r="CB305">
        <f t="shared" si="497"/>
        <v>10.731428571428621</v>
      </c>
      <c r="CC305">
        <f t="shared" si="500"/>
        <v>9.1062082767168153</v>
      </c>
      <c r="CD305">
        <f t="shared" si="498"/>
        <v>1.6252202947118057</v>
      </c>
      <c r="CE305">
        <f t="shared" si="501"/>
        <v>1</v>
      </c>
      <c r="CF305">
        <f t="shared" si="502"/>
        <v>35</v>
      </c>
      <c r="CG305" s="7" t="str">
        <f t="shared" si="499"/>
        <v>High Volatility Period</v>
      </c>
      <c r="CH305" s="21"/>
      <c r="CI305" s="21"/>
      <c r="CJ305" s="21"/>
      <c r="CK305" s="21"/>
      <c r="CL305" s="21"/>
      <c r="CM305" s="21"/>
      <c r="CZ305" s="7" t="str">
        <f>IF(AND(D305&gt;BH305,D305&gt;E305),"Bullish Trigger","-----")</f>
        <v>-----</v>
      </c>
      <c r="DA305" s="7" t="str">
        <f>IF(AND(D305&lt;BI305,D305&lt;E305),"Bearish Trigger","-----")</f>
        <v>-----</v>
      </c>
      <c r="DB305" s="13" t="str">
        <f>IF(AND(W305=BE305,W305&gt;0,BE305&gt;0),"Important High","------")</f>
        <v>------</v>
      </c>
      <c r="DC305" s="13" t="str">
        <f>IF(AND(X305=BF305,X305&gt;0,BF305&gt;0),"Important Low","------")</f>
        <v>------</v>
      </c>
      <c r="DD305" s="7" t="str">
        <f>IF(AND(DB305="Important High",DC305="-----",BJ305=1),"Imp High Rej","-----")</f>
        <v>-----</v>
      </c>
      <c r="DE305" s="7" t="str">
        <f>IF(AND(DB305="-----",DC305="Important Low",BJ305=1),"Imp Low Rej","-----")</f>
        <v>-----</v>
      </c>
      <c r="DF305" s="7" t="str">
        <f>IF(Y305&gt;AM305,"Overbought",IF(Y305&gt;AO305,"Bullish Momentum",IF(Y305&gt;AQ305,"Flat Momentum","-----")))</f>
        <v>-----</v>
      </c>
      <c r="DG305" s="7" t="str">
        <f>IF(Y305&lt;AV305,"Oversold",IF(Y305&lt;AT305,"Bearish Momentum",IF(Y305&lt;AR305,"Flat Momentum","-----")))</f>
        <v>Flat Momentum</v>
      </c>
      <c r="DH305" s="7" t="str">
        <f>IF(AND(DF305="Overbought",AD305=2),"Culminated Thrust","-----")</f>
        <v>-----</v>
      </c>
      <c r="DI305" s="7" t="str">
        <f>IF(AND(DG305="Oversold",AD305=5),"Culminated Thrust","-----")</f>
        <v>-----</v>
      </c>
      <c r="DJ305" s="14">
        <f>(Q305-$D305)/$D305</f>
        <v>8.7283633979116683E-3</v>
      </c>
      <c r="DK305" s="14">
        <f>(R305-$D305)/$D305</f>
        <v>7.6749067797597425E-3</v>
      </c>
      <c r="DL305" s="14">
        <f>(S305-$D305)/$D305</f>
        <v>9.4597688215642805E-3</v>
      </c>
      <c r="DM305" s="14">
        <f>(T305-$D305)/$D305</f>
        <v>2.9430823015408158E-3</v>
      </c>
      <c r="DN305" s="14">
        <f>(U305-$D305)/$D305</f>
        <v>4.5106567904300357E-3</v>
      </c>
      <c r="DO305" s="14">
        <f>(V305-$D305)/$D305</f>
        <v>1.6238364445547914E-3</v>
      </c>
      <c r="DP305" s="14">
        <f t="shared" si="440"/>
        <v>9.4597688215642805E-3</v>
      </c>
      <c r="DQ305" s="14">
        <f t="shared" si="441"/>
        <v>8.7283633979116683E-3</v>
      </c>
      <c r="DR305" s="14">
        <f t="shared" si="442"/>
        <v>7.6749067797597425E-3</v>
      </c>
      <c r="DS305" s="14">
        <f t="shared" si="443"/>
        <v>4.5106567904300357E-3</v>
      </c>
      <c r="DT305" s="14">
        <f t="shared" si="444"/>
        <v>2.9430823015408158E-3</v>
      </c>
      <c r="DU305" s="14">
        <f t="shared" si="445"/>
        <v>1.6238364445547914E-3</v>
      </c>
      <c r="DV305" t="str">
        <f>IF($D305&gt;Q305,"SUP","RES")</f>
        <v>RES</v>
      </c>
      <c r="DW305" t="str">
        <f>IF($D305&gt;R305,"SUP","RES")</f>
        <v>RES</v>
      </c>
      <c r="DX305" t="str">
        <f>IF($D305&gt;S305,"SUP","RES")</f>
        <v>RES</v>
      </c>
      <c r="DY305" t="str">
        <f>IF($D305&gt;T305,"SUP","RES")</f>
        <v>RES</v>
      </c>
      <c r="DZ305" t="str">
        <f>IF($D305&gt;U305,"SUP","RES")</f>
        <v>RES</v>
      </c>
      <c r="EA305" t="str">
        <f>IF($D305&gt;V305,"SUP","RES")</f>
        <v>RES</v>
      </c>
      <c r="EB305" s="7">
        <f t="shared" si="446"/>
        <v>6</v>
      </c>
      <c r="EC305" s="7">
        <f t="shared" si="447"/>
        <v>0</v>
      </c>
      <c r="ED305" s="13" t="str">
        <f t="shared" si="448"/>
        <v>-----</v>
      </c>
      <c r="EE305" s="13" t="str">
        <f t="shared" si="449"/>
        <v>All Res</v>
      </c>
      <c r="EF305" s="7" t="str">
        <f>IF(OR(ED305="All Sup",EE305="All Res"),"na",((D305-MIN(Q305:V305))/(MAX(Q305:V305)-MIN(Q305:V305))))</f>
        <v>na</v>
      </c>
      <c r="EG305">
        <v>1.4999999999999999E-4</v>
      </c>
      <c r="EH305">
        <f>Q305*(1+$EG305)</f>
        <v>5200.2299175000007</v>
      </c>
      <c r="EI305">
        <f>Q305*(1-$EG305)</f>
        <v>5198.6700824999998</v>
      </c>
      <c r="EJ305">
        <f>R305*(1+$EG305)</f>
        <v>5194.7991030000012</v>
      </c>
      <c r="EK305">
        <f>R305*(1-$EG305)</f>
        <v>5193.2408970000006</v>
      </c>
      <c r="EL305">
        <f>S305*(1+$EG305)</f>
        <v>5204.0004830000007</v>
      </c>
      <c r="EM305">
        <f>S305*(1-$EG305)</f>
        <v>5202.4395170000007</v>
      </c>
      <c r="EN305">
        <f>T305*(1+$EG305)</f>
        <v>5170.4054445000002</v>
      </c>
      <c r="EO305">
        <f>T305*(1-$EG305)</f>
        <v>5168.8545555000001</v>
      </c>
      <c r="EP305">
        <f>U305*(1+$EG305)</f>
        <v>5178.4866565000002</v>
      </c>
      <c r="EQ305">
        <f>U305*(1-$EG305)</f>
        <v>5176.9333434999999</v>
      </c>
      <c r="ER305">
        <f>V305*(1+$EG305)</f>
        <v>5163.6044245000003</v>
      </c>
      <c r="ES305">
        <f>V305*(1-$EG305)</f>
        <v>5162.0555754999996</v>
      </c>
      <c r="ET305" s="7" t="str">
        <f t="shared" si="450"/>
        <v>-----</v>
      </c>
      <c r="EU305" s="7" t="str">
        <f t="shared" si="451"/>
        <v>-----</v>
      </c>
      <c r="EV305" s="7" t="str">
        <f t="shared" si="452"/>
        <v>-----</v>
      </c>
      <c r="EW305" s="7" t="str">
        <f t="shared" si="453"/>
        <v>-----</v>
      </c>
      <c r="EX305" s="7" t="str">
        <f t="shared" si="454"/>
        <v>-----</v>
      </c>
      <c r="EY305" s="7" t="str">
        <f t="shared" si="455"/>
        <v>-----</v>
      </c>
      <c r="EZ305">
        <f t="shared" si="473"/>
        <v>110</v>
      </c>
      <c r="FA305">
        <f t="shared" si="474"/>
        <v>103</v>
      </c>
      <c r="FB305">
        <f t="shared" si="475"/>
        <v>303</v>
      </c>
      <c r="FC305">
        <f t="shared" si="476"/>
        <v>5</v>
      </c>
      <c r="FD305">
        <f t="shared" si="477"/>
        <v>23</v>
      </c>
      <c r="FE305">
        <f t="shared" si="478"/>
        <v>1</v>
      </c>
      <c r="FF305">
        <f t="shared" si="479"/>
        <v>7</v>
      </c>
      <c r="FG305">
        <f t="shared" si="480"/>
        <v>11</v>
      </c>
      <c r="FH305">
        <f t="shared" si="481"/>
        <v>0</v>
      </c>
      <c r="FI305">
        <f t="shared" si="482"/>
        <v>6</v>
      </c>
      <c r="FJ305">
        <f t="shared" si="483"/>
        <v>2</v>
      </c>
      <c r="FK305">
        <f t="shared" si="484"/>
        <v>3</v>
      </c>
      <c r="FL305" s="7" t="str">
        <f t="shared" si="456"/>
        <v>-----</v>
      </c>
      <c r="FM305" s="7" t="str">
        <f t="shared" si="457"/>
        <v>-----</v>
      </c>
      <c r="FN305" s="7" t="str">
        <f t="shared" si="458"/>
        <v>-----</v>
      </c>
      <c r="FO305" s="7" t="str">
        <f t="shared" si="459"/>
        <v>-----</v>
      </c>
      <c r="FP305" s="7" t="str">
        <f t="shared" si="460"/>
        <v>-----</v>
      </c>
      <c r="FQ305" s="7" t="str">
        <f t="shared" si="461"/>
        <v>-----</v>
      </c>
      <c r="FR305" s="13" t="str">
        <f>IF(FL305="-----","-----",(D305-Q305)/Q305)</f>
        <v>-----</v>
      </c>
      <c r="FS305" s="13" t="str">
        <f>IF(FM305="-----","-----",(Q305-R305)/R305)</f>
        <v>-----</v>
      </c>
      <c r="FT305" s="13" t="str">
        <f>IF(FN305="-----","-----",(R305-S305)/S305)</f>
        <v>-----</v>
      </c>
      <c r="FU305" s="13" t="str">
        <f>IF(FO305="-----","-----",(S305-T305)/T305)</f>
        <v>-----</v>
      </c>
      <c r="FV305" s="13" t="str">
        <f>IF(FP305="-----","-----",(T305-U305)/U305)</f>
        <v>-----</v>
      </c>
      <c r="FW305" s="13" t="str">
        <f>IF(FQ305="-----","-----",(U305-V305)/V305)</f>
        <v>-----</v>
      </c>
      <c r="FX305" s="7" t="str">
        <f t="shared" si="462"/>
        <v>-----</v>
      </c>
      <c r="FY305" s="7" t="str">
        <f t="shared" si="463"/>
        <v>-----</v>
      </c>
      <c r="FZ305" s="7" t="str">
        <f t="shared" si="464"/>
        <v>-----</v>
      </c>
      <c r="GA305" s="7" t="str">
        <f t="shared" si="465"/>
        <v>-----</v>
      </c>
      <c r="GB305" s="7" t="str">
        <f t="shared" si="466"/>
        <v>-----</v>
      </c>
      <c r="GC305" s="7" t="str">
        <f t="shared" si="467"/>
        <v>-----</v>
      </c>
      <c r="GD305" s="7" t="str">
        <f>IF(AND(BG305&gt;AA305,BG304&gt;AA304,BG303&gt;AA303,BG302&gt;AA302,BG301&gt;AA301,BG300&gt;AA300,BG299&gt;AA299,BG298&gt;AA298,BG297&gt;AA297,BG296&gt;AA296,BG295&gt;AA295,BG294&gt;AA294),"Bullish",IF(AND(BG305&lt;AA305,BG304&lt;AA304,BG303&lt;AA303,BG302&lt;AA302,BG301&lt;AA301,BG300&lt;AA300,BG299&lt;AA299,BG298&lt;AA298,BG297&lt;AA297,BG296&lt;AA296,BG295&lt;AA295,BG294&lt;AA294),"Bearish","-----"))</f>
        <v>Bearish</v>
      </c>
      <c r="GE305">
        <f>(Z305-BG305)/BG305</f>
        <v>-7.760083754719849E-4</v>
      </c>
      <c r="GI305" s="7" t="str">
        <f>IF(Y305&gt;Z305,"Bullish","Bearish")</f>
        <v>Bearish</v>
      </c>
      <c r="GJ305" s="19" t="str">
        <f>IF(AND(D305&gt;Y305,D304&lt;Y304),"TEMA crossover","-----")</f>
        <v>-----</v>
      </c>
      <c r="GK305" s="19" t="str">
        <f>IF(AND(D305&lt;Y305,D304&gt;Y304),"TEMA crossunder","-----")</f>
        <v>-----</v>
      </c>
      <c r="GL305" s="20" t="str">
        <f>IF(GD305="Bearish","YES","-----")</f>
        <v>YES</v>
      </c>
      <c r="GM305" s="20" t="str">
        <f>IF(GH305="Reverse to Bearish","YES","-----")</f>
        <v>-----</v>
      </c>
      <c r="GN305" s="20" t="str">
        <f>IF(AND(GI305="Bullish",GI304="Bullish",GI303="Bullish",GI302="Bullish"),"YES","-----")</f>
        <v>-----</v>
      </c>
      <c r="GO305" s="20" t="str">
        <f>IF(OR(GK305="TEMA crossunder",GK304="TEMA crossunder",GK303="TEMA crossunder",GK302="TEMA crossunder"),"YES","-----")</f>
        <v>YES</v>
      </c>
      <c r="GP305" s="20" t="str">
        <f>IF(GD305="Bullish","YES","-----")</f>
        <v>-----</v>
      </c>
      <c r="GQ305" s="20" t="str">
        <f>IF(GH305="Reverse to Bullish","YES","-----")</f>
        <v>-----</v>
      </c>
      <c r="GR305" s="20" t="str">
        <f>IF(AND(GI305="Bearish",GI304="Bearish",GI303="Bearish",GI302="Bearish"),"YES","-----")</f>
        <v>-----</v>
      </c>
      <c r="GS305" s="20" t="str">
        <f>IF(OR(GJ305="TEMA crossover",GJ304="TEMA crossover",GJ303="TEMA crossover",GJ302="TEMA crossover"),"YES","-----")</f>
        <v>-----</v>
      </c>
      <c r="GT305" s="20" t="str">
        <f t="shared" si="485"/>
        <v>-----</v>
      </c>
      <c r="GU305" s="20" t="str">
        <f t="shared" si="486"/>
        <v>-----</v>
      </c>
      <c r="GV305" s="20" t="str">
        <f t="shared" si="487"/>
        <v>-----</v>
      </c>
      <c r="GW305" s="20" t="str">
        <f t="shared" si="488"/>
        <v>-----</v>
      </c>
      <c r="GX305" s="20" t="str">
        <f t="shared" si="489"/>
        <v>-----</v>
      </c>
      <c r="GY305" s="20" t="str">
        <f t="shared" si="490"/>
        <v>-----</v>
      </c>
      <c r="GZ305" s="7" t="str">
        <f>IF(G305&gt;BH305,"YES","-----")</f>
        <v>-----</v>
      </c>
      <c r="HA305" s="7" t="str">
        <f>IF(F305&lt;BI305,"YES","-----")</f>
        <v>-----</v>
      </c>
      <c r="HB305">
        <f>BH305-BI305</f>
        <v>10.669999999999163</v>
      </c>
      <c r="HI305">
        <f t="shared" si="468"/>
        <v>-1.5632099999993443</v>
      </c>
      <c r="HJ305">
        <f t="shared" si="469"/>
        <v>9.106789999999819</v>
      </c>
      <c r="HK305" s="7"/>
      <c r="HL305" s="7"/>
      <c r="HM305" s="7"/>
      <c r="HN305" s="7"/>
      <c r="HO305" s="7"/>
      <c r="HP305" s="7"/>
      <c r="HQ305" s="28">
        <f t="shared" si="492"/>
        <v>-1.5875400000004447</v>
      </c>
      <c r="HR305" s="28" t="str">
        <f t="shared" si="470"/>
        <v>Bear</v>
      </c>
      <c r="HS305">
        <f t="shared" si="471"/>
        <v>1.5875400000004447</v>
      </c>
    </row>
    <row r="306" spans="1:227" x14ac:dyDescent="0.55000000000000004">
      <c r="A306">
        <f>Validation!A305</f>
        <v>1772119500</v>
      </c>
      <c r="B306" t="str">
        <f>Price!B305</f>
        <v>XAUUSD</v>
      </c>
      <c r="C306" t="str">
        <f>Price!C305</f>
        <v>M5</v>
      </c>
      <c r="D306">
        <f>Price!D305</f>
        <v>5141.51</v>
      </c>
      <c r="E306">
        <f>Price!E305</f>
        <v>5154.59</v>
      </c>
      <c r="F306">
        <f>Price!F305</f>
        <v>5158.26</v>
      </c>
      <c r="G306">
        <f>Price!G305</f>
        <v>5130.84</v>
      </c>
      <c r="H306">
        <f>Price!H305</f>
        <v>938</v>
      </c>
      <c r="I306">
        <f>Diagonals!E305</f>
        <v>5201.43</v>
      </c>
      <c r="J306">
        <f>Diagonals!F305</f>
        <v>0</v>
      </c>
      <c r="K306">
        <f>Diagonals!G305</f>
        <v>0</v>
      </c>
      <c r="L306">
        <f>Diagonals!H305</f>
        <v>5141.6000000000004</v>
      </c>
      <c r="M306">
        <f>Diagonals!I305</f>
        <v>0</v>
      </c>
      <c r="N306">
        <f>Diagonals!J305</f>
        <v>0</v>
      </c>
      <c r="O306">
        <f>Diagonals!K305</f>
        <v>0</v>
      </c>
      <c r="P306">
        <f>Diagonals!L305</f>
        <v>5130.84</v>
      </c>
      <c r="Q306">
        <f>Trendlines!E305</f>
        <v>5199.46</v>
      </c>
      <c r="R306">
        <f>Trendlines!F305</f>
        <v>5194</v>
      </c>
      <c r="S306">
        <f>Trendlines!G305</f>
        <v>5203.2</v>
      </c>
      <c r="T306">
        <f>Trendlines!H305</f>
        <v>5169.7</v>
      </c>
      <c r="U306">
        <f>Trendlines!I305</f>
        <v>5177.7299999999996</v>
      </c>
      <c r="V306">
        <f>Trendlines!J305</f>
        <v>5162.87</v>
      </c>
      <c r="W306">
        <f>Trendlines!K305</f>
        <v>0</v>
      </c>
      <c r="X306">
        <f>Trendlines!L305</f>
        <v>5130.84</v>
      </c>
      <c r="Y306">
        <f>Tema_Hrma_Smma!E305</f>
        <v>5150.3599999999997</v>
      </c>
      <c r="Z306">
        <f>Tema_Hrma_Smma!F305</f>
        <v>5160.32</v>
      </c>
      <c r="AA306">
        <f>Tema_Hrma_Smma!G305</f>
        <v>5172.42</v>
      </c>
      <c r="AB306">
        <f>ZScore!H305</f>
        <v>-1</v>
      </c>
      <c r="AC306">
        <f>ZScore!I305</f>
        <v>3.7324700000000002</v>
      </c>
      <c r="AD306">
        <f>ZScore!J305</f>
        <v>5</v>
      </c>
      <c r="AE306">
        <f>HA!E305</f>
        <v>5159.72</v>
      </c>
      <c r="AF306">
        <f>HA!F305</f>
        <v>5159.72</v>
      </c>
      <c r="AG306">
        <f>HA!G305</f>
        <v>5130.84</v>
      </c>
      <c r="AH306">
        <f>HA!H305</f>
        <v>5146.3</v>
      </c>
      <c r="AI306">
        <f>HA!I305</f>
        <v>-1</v>
      </c>
      <c r="AJ306">
        <f>HA!J305</f>
        <v>13.42</v>
      </c>
      <c r="AK306">
        <f>HA!K305</f>
        <v>4.0149900000000001</v>
      </c>
      <c r="AL306">
        <f>HA!L305</f>
        <v>-4</v>
      </c>
      <c r="AM306">
        <f>KC!E305</f>
        <v>5192.8071799999998</v>
      </c>
      <c r="AN306">
        <f>KC!F305</f>
        <v>5187.0850799999998</v>
      </c>
      <c r="AO306">
        <f>KC!G305</f>
        <v>5181.3629799999999</v>
      </c>
      <c r="AP306">
        <f>KC!H305</f>
        <v>5175.6408899999997</v>
      </c>
      <c r="AQ306">
        <f>KC!I305</f>
        <v>5169.9187899999997</v>
      </c>
      <c r="AR306">
        <f>KC!J305</f>
        <v>5159.47235</v>
      </c>
      <c r="AS306">
        <f>KC!K305</f>
        <v>5153.7502500000001</v>
      </c>
      <c r="AT306">
        <f>KC!L305</f>
        <v>5148.0281599999998</v>
      </c>
      <c r="AU306">
        <f>KC!M305</f>
        <v>5142.3060599999999</v>
      </c>
      <c r="AV306">
        <f>KC!N305</f>
        <v>5136.5839599999999</v>
      </c>
      <c r="AW306">
        <f>SR_Levels!E305</f>
        <v>5135.8500000000004</v>
      </c>
      <c r="AX306">
        <f>SR_Levels!F305</f>
        <v>0</v>
      </c>
      <c r="AY306">
        <f>SR_Levels!G305</f>
        <v>0</v>
      </c>
      <c r="AZ306">
        <f>SR_Levels!H305</f>
        <v>0</v>
      </c>
      <c r="BA306">
        <f>SR_Levels!I305</f>
        <v>5161.8900000000003</v>
      </c>
      <c r="BB306">
        <f>SR_Levels!J305</f>
        <v>5178.6000000000004</v>
      </c>
      <c r="BC306">
        <f>SR_Levels!K305</f>
        <v>5193.3500000000004</v>
      </c>
      <c r="BD306">
        <f>SR_Levels!L305</f>
        <v>5205.3100000000004</v>
      </c>
      <c r="BE306">
        <f>ZigZag!E305</f>
        <v>0</v>
      </c>
      <c r="BF306">
        <f>ZigZag!F305</f>
        <v>5130.84</v>
      </c>
      <c r="BG306">
        <f>ZigZag!G305</f>
        <v>5165.76</v>
      </c>
      <c r="BH306">
        <f>Dual_Tema!E305</f>
        <v>5160.63</v>
      </c>
      <c r="BI306">
        <f>Dual_Tema!F305</f>
        <v>5141.8100000000004</v>
      </c>
      <c r="BJ306">
        <f>Pinbar!E305</f>
        <v>0</v>
      </c>
      <c r="BK306">
        <f>SSA!E305</f>
        <v>5156.8113199999998</v>
      </c>
      <c r="BL306">
        <f>SSA!F305</f>
        <v>5156.8660300000001</v>
      </c>
      <c r="BN306" t="str">
        <f t="shared" si="491"/>
        <v>Red Candle</v>
      </c>
      <c r="BO306" s="34">
        <f t="shared" si="493"/>
        <v>-4.5749001963161229E-3</v>
      </c>
      <c r="BP306" s="34">
        <f t="shared" si="495"/>
        <v>-5.5894987051315903E-3</v>
      </c>
      <c r="BQ306" s="34">
        <f t="shared" si="503"/>
        <v>-4.8157417461709429E-3</v>
      </c>
      <c r="BR306" s="34">
        <f t="shared" si="505"/>
        <v>-6.4254187633823179E-3</v>
      </c>
      <c r="BS306" s="35">
        <f t="shared" si="494"/>
        <v>-7.6394089499731699E-4</v>
      </c>
      <c r="BT306" s="35">
        <f t="shared" si="496"/>
        <v>-4.6698912729392639E-4</v>
      </c>
      <c r="BU306" s="35">
        <f t="shared" si="504"/>
        <v>-2.6815152946768617E-4</v>
      </c>
      <c r="BV306" s="35">
        <f t="shared" si="506"/>
        <v>-2.685535422686236E-4</v>
      </c>
      <c r="BW306" s="27">
        <v>96</v>
      </c>
      <c r="BX306">
        <f>F306-G306</f>
        <v>27.420000000000073</v>
      </c>
      <c r="BY306">
        <f>ABS(F306-D305)</f>
        <v>3.8000000000001819</v>
      </c>
      <c r="BZ306">
        <f>ABS(G306-D305)</f>
        <v>23.619999999999891</v>
      </c>
      <c r="CA306">
        <f t="shared" si="472"/>
        <v>27.420000000000073</v>
      </c>
      <c r="CB306">
        <f t="shared" si="497"/>
        <v>12.430000000000032</v>
      </c>
      <c r="CC306">
        <f t="shared" si="500"/>
        <v>10.414336256951334</v>
      </c>
      <c r="CD306">
        <f t="shared" si="498"/>
        <v>2.0156637430486981</v>
      </c>
      <c r="CE306">
        <f t="shared" si="501"/>
        <v>1</v>
      </c>
      <c r="CF306">
        <f t="shared" si="502"/>
        <v>36</v>
      </c>
      <c r="CG306" s="7" t="str">
        <f t="shared" si="499"/>
        <v>High Volatility Period</v>
      </c>
      <c r="CH306" s="21"/>
      <c r="CI306" s="21"/>
      <c r="CJ306" s="21"/>
      <c r="CK306" s="21"/>
      <c r="CL306" s="21"/>
      <c r="CM306" s="21"/>
      <c r="CZ306" s="7" t="str">
        <f>IF(AND(D306&gt;BH306,D306&gt;E306),"Bullish Trigger","-----")</f>
        <v>-----</v>
      </c>
      <c r="DA306" s="7" t="str">
        <f>IF(AND(D306&lt;BI306,D306&lt;E306),"Bearish Trigger","-----")</f>
        <v>Bearish Trigger</v>
      </c>
      <c r="DB306" s="13" t="str">
        <f>IF(AND(W306=BE306,W306&gt;0,BE306&gt;0),"Important High","------")</f>
        <v>------</v>
      </c>
      <c r="DC306" s="13" t="str">
        <f>IF(AND(X306=BF306,X306&gt;0,BF306&gt;0),"Important Low","------")</f>
        <v>Important Low</v>
      </c>
      <c r="DD306" s="7" t="str">
        <f>IF(AND(DB306="Important High",DC306="-----",BJ306=1),"Imp High Rej","-----")</f>
        <v>-----</v>
      </c>
      <c r="DE306" s="7" t="str">
        <f>IF(AND(DB306="-----",DC306="Important Low",BJ306=1),"Imp Low Rej","-----")</f>
        <v>-----</v>
      </c>
      <c r="DF306" s="7" t="str">
        <f>IF(Y306&gt;AM306,"Overbought",IF(Y306&gt;AO306,"Bullish Momentum",IF(Y306&gt;AQ306,"Flat Momentum","-----")))</f>
        <v>-----</v>
      </c>
      <c r="DG306" s="7" t="str">
        <f>IF(Y306&lt;AV306,"Oversold",IF(Y306&lt;AT306,"Bearish Momentum",IF(Y306&lt;AR306,"Flat Momentum","-----")))</f>
        <v>Flat Momentum</v>
      </c>
      <c r="DH306" s="7" t="str">
        <f>IF(AND(DF306="Overbought",AD306=2),"Culminated Thrust","-----")</f>
        <v>-----</v>
      </c>
      <c r="DI306" s="7" t="str">
        <f>IF(AND(DG306="Oversold",AD306=5),"Culminated Thrust","-----")</f>
        <v>-----</v>
      </c>
      <c r="DJ306" s="14">
        <f>(Q306-$D306)/$D306</f>
        <v>1.127100793346698E-2</v>
      </c>
      <c r="DK306" s="14">
        <f>(R306-$D306)/$D306</f>
        <v>1.0209063096249891E-2</v>
      </c>
      <c r="DL306" s="14">
        <f>(S306-$D306)/$D306</f>
        <v>1.1998420697421497E-2</v>
      </c>
      <c r="DM306" s="14">
        <f>(T306-$D306)/$D306</f>
        <v>5.4828250844595455E-3</v>
      </c>
      <c r="DN306" s="14">
        <f>(U306-$D306)/$D306</f>
        <v>7.0446230776560472E-3</v>
      </c>
      <c r="DO306" s="14">
        <f>(V306-$D306)/$D306</f>
        <v>4.1544215609810491E-3</v>
      </c>
      <c r="DP306" s="14">
        <f t="shared" si="440"/>
        <v>1.1998420697421497E-2</v>
      </c>
      <c r="DQ306" s="14">
        <f t="shared" si="441"/>
        <v>1.127100793346698E-2</v>
      </c>
      <c r="DR306" s="14">
        <f t="shared" si="442"/>
        <v>1.0209063096249891E-2</v>
      </c>
      <c r="DS306" s="14">
        <f t="shared" si="443"/>
        <v>7.0446230776560472E-3</v>
      </c>
      <c r="DT306" s="14">
        <f t="shared" si="444"/>
        <v>5.4828250844595455E-3</v>
      </c>
      <c r="DU306" s="14">
        <f t="shared" si="445"/>
        <v>4.1544215609810491E-3</v>
      </c>
      <c r="DV306" t="str">
        <f>IF($D306&gt;Q306,"SUP","RES")</f>
        <v>RES</v>
      </c>
      <c r="DW306" t="str">
        <f>IF($D306&gt;R306,"SUP","RES")</f>
        <v>RES</v>
      </c>
      <c r="DX306" t="str">
        <f>IF($D306&gt;S306,"SUP","RES")</f>
        <v>RES</v>
      </c>
      <c r="DY306" t="str">
        <f>IF($D306&gt;T306,"SUP","RES")</f>
        <v>RES</v>
      </c>
      <c r="DZ306" t="str">
        <f>IF($D306&gt;U306,"SUP","RES")</f>
        <v>RES</v>
      </c>
      <c r="EA306" t="str">
        <f>IF($D306&gt;V306,"SUP","RES")</f>
        <v>RES</v>
      </c>
      <c r="EB306" s="7">
        <f t="shared" si="446"/>
        <v>6</v>
      </c>
      <c r="EC306" s="7">
        <f t="shared" si="447"/>
        <v>0</v>
      </c>
      <c r="ED306" s="13" t="str">
        <f t="shared" si="448"/>
        <v>-----</v>
      </c>
      <c r="EE306" s="13" t="str">
        <f t="shared" si="449"/>
        <v>All Res</v>
      </c>
      <c r="EF306" s="7" t="str">
        <f>IF(OR(ED306="All Sup",EE306="All Res"),"na",((D306-MIN(Q306:V306))/(MAX(Q306:V306)-MIN(Q306:V306))))</f>
        <v>na</v>
      </c>
      <c r="EG306">
        <v>1.4999999999999999E-4</v>
      </c>
      <c r="EH306">
        <f>Q306*(1+$EG306)</f>
        <v>5200.2399190000006</v>
      </c>
      <c r="EI306">
        <f>Q306*(1-$EG306)</f>
        <v>5198.6800810000004</v>
      </c>
      <c r="EJ306">
        <f>R306*(1+$EG306)</f>
        <v>5194.7791000000007</v>
      </c>
      <c r="EK306">
        <f>R306*(1-$EG306)</f>
        <v>5193.2209000000003</v>
      </c>
      <c r="EL306">
        <f>S306*(1+$EG306)</f>
        <v>5203.9804800000002</v>
      </c>
      <c r="EM306">
        <f>S306*(1-$EG306)</f>
        <v>5202.4195199999995</v>
      </c>
      <c r="EN306">
        <f>T306*(1+$EG306)</f>
        <v>5170.4754550000007</v>
      </c>
      <c r="EO306">
        <f>T306*(1-$EG306)</f>
        <v>5168.9245449999999</v>
      </c>
      <c r="EP306">
        <f>U306*(1+$EG306)</f>
        <v>5178.5066594999998</v>
      </c>
      <c r="EQ306">
        <f>U306*(1-$EG306)</f>
        <v>5176.9533404999993</v>
      </c>
      <c r="ER306">
        <f>V306*(1+$EG306)</f>
        <v>5163.6444305000005</v>
      </c>
      <c r="ES306">
        <f>V306*(1-$EG306)</f>
        <v>5162.0955695000002</v>
      </c>
      <c r="ET306" s="7" t="str">
        <f t="shared" si="450"/>
        <v>-----</v>
      </c>
      <c r="EU306" s="7" t="str">
        <f t="shared" si="451"/>
        <v>-----</v>
      </c>
      <c r="EV306" s="7" t="str">
        <f t="shared" si="452"/>
        <v>-----</v>
      </c>
      <c r="EW306" s="7" t="str">
        <f t="shared" si="453"/>
        <v>-----</v>
      </c>
      <c r="EX306" s="7" t="str">
        <f t="shared" si="454"/>
        <v>-----</v>
      </c>
      <c r="EY306" s="7" t="str">
        <f t="shared" si="455"/>
        <v>-----</v>
      </c>
      <c r="EZ306">
        <f t="shared" si="473"/>
        <v>111</v>
      </c>
      <c r="FA306">
        <f t="shared" si="474"/>
        <v>104</v>
      </c>
      <c r="FB306">
        <f t="shared" si="475"/>
        <v>304</v>
      </c>
      <c r="FC306">
        <f t="shared" si="476"/>
        <v>6</v>
      </c>
      <c r="FD306">
        <f t="shared" si="477"/>
        <v>24</v>
      </c>
      <c r="FE306">
        <f t="shared" si="478"/>
        <v>2</v>
      </c>
      <c r="FF306">
        <f t="shared" si="479"/>
        <v>7</v>
      </c>
      <c r="FG306">
        <f t="shared" si="480"/>
        <v>11</v>
      </c>
      <c r="FH306">
        <f t="shared" si="481"/>
        <v>0</v>
      </c>
      <c r="FI306">
        <f t="shared" si="482"/>
        <v>6</v>
      </c>
      <c r="FJ306">
        <f t="shared" si="483"/>
        <v>2</v>
      </c>
      <c r="FK306">
        <f t="shared" si="484"/>
        <v>3</v>
      </c>
      <c r="FL306" s="7" t="str">
        <f t="shared" si="456"/>
        <v>-----</v>
      </c>
      <c r="FM306" s="7" t="str">
        <f t="shared" si="457"/>
        <v>-----</v>
      </c>
      <c r="FN306" s="7" t="str">
        <f t="shared" si="458"/>
        <v>-----</v>
      </c>
      <c r="FO306" s="7" t="str">
        <f t="shared" si="459"/>
        <v>-----</v>
      </c>
      <c r="FP306" s="7" t="str">
        <f t="shared" si="460"/>
        <v>-----</v>
      </c>
      <c r="FQ306" s="7" t="str">
        <f t="shared" si="461"/>
        <v>-----</v>
      </c>
      <c r="FR306" s="13" t="str">
        <f>IF(FL306="-----","-----",(D306-Q306)/Q306)</f>
        <v>-----</v>
      </c>
      <c r="FS306" s="13" t="str">
        <f>IF(FM306="-----","-----",(Q306-R306)/R306)</f>
        <v>-----</v>
      </c>
      <c r="FT306" s="13" t="str">
        <f>IF(FN306="-----","-----",(R306-S306)/S306)</f>
        <v>-----</v>
      </c>
      <c r="FU306" s="13" t="str">
        <f>IF(FO306="-----","-----",(S306-T306)/T306)</f>
        <v>-----</v>
      </c>
      <c r="FV306" s="13" t="str">
        <f>IF(FP306="-----","-----",(T306-U306)/U306)</f>
        <v>-----</v>
      </c>
      <c r="FW306" s="13" t="str">
        <f>IF(FQ306="-----","-----",(U306-V306)/V306)</f>
        <v>-----</v>
      </c>
      <c r="FX306" s="7" t="str">
        <f t="shared" si="462"/>
        <v>-----</v>
      </c>
      <c r="FY306" s="7" t="str">
        <f t="shared" si="463"/>
        <v>-----</v>
      </c>
      <c r="FZ306" s="7" t="str">
        <f t="shared" si="464"/>
        <v>-----</v>
      </c>
      <c r="GA306" s="7" t="str">
        <f t="shared" si="465"/>
        <v>-----</v>
      </c>
      <c r="GB306" s="7" t="str">
        <f t="shared" si="466"/>
        <v>-----</v>
      </c>
      <c r="GC306" s="7" t="str">
        <f t="shared" si="467"/>
        <v>-----</v>
      </c>
      <c r="GD306" s="7" t="str">
        <f>IF(AND(BG306&gt;AA306,BG305&gt;AA305,BG304&gt;AA304,BG303&gt;AA303,BG302&gt;AA302,BG301&gt;AA301,BG300&gt;AA300,BG299&gt;AA299,BG298&gt;AA298,BG297&gt;AA297,BG296&gt;AA296,BG295&gt;AA295),"Bullish",IF(AND(BG306&lt;AA306,BG305&lt;AA305,BG304&lt;AA304,BG303&lt;AA303,BG302&lt;AA302,BG301&lt;AA301,BG300&lt;AA300,BG299&lt;AA299,BG298&lt;AA298,BG297&lt;AA297,BG296&lt;AA296,BG295&lt;AA295),"Bearish","-----"))</f>
        <v>Bearish</v>
      </c>
      <c r="GE306">
        <f>(Z306-BG306)/BG306</f>
        <v>-1.0530880257697819E-3</v>
      </c>
      <c r="GI306" s="7" t="str">
        <f>IF(Y306&gt;Z306,"Bullish","Bearish")</f>
        <v>Bearish</v>
      </c>
      <c r="GJ306" s="19" t="str">
        <f>IF(AND(D306&gt;Y306,D305&lt;Y305),"TEMA crossover","-----")</f>
        <v>-----</v>
      </c>
      <c r="GK306" s="19" t="str">
        <f>IF(AND(D306&lt;Y306,D305&gt;Y305),"TEMA crossunder","-----")</f>
        <v>-----</v>
      </c>
      <c r="GL306" s="20" t="str">
        <f>IF(GD306="Bearish","YES","-----")</f>
        <v>YES</v>
      </c>
      <c r="GM306" s="20" t="str">
        <f>IF(GH306="Reverse to Bearish","YES","-----")</f>
        <v>-----</v>
      </c>
      <c r="GN306" s="20" t="str">
        <f>IF(AND(GI306="Bullish",GI305="Bullish",GI304="Bullish",GI303="Bullish"),"YES","-----")</f>
        <v>-----</v>
      </c>
      <c r="GO306" s="20" t="str">
        <f>IF(OR(GK306="TEMA crossunder",GK305="TEMA crossunder",GK304="TEMA crossunder",GK303="TEMA crossunder"),"YES","-----")</f>
        <v>-----</v>
      </c>
      <c r="GP306" s="20" t="str">
        <f>IF(GD306="Bullish","YES","-----")</f>
        <v>-----</v>
      </c>
      <c r="GQ306" s="20" t="str">
        <f>IF(GH306="Reverse to Bullish","YES","-----")</f>
        <v>-----</v>
      </c>
      <c r="GR306" s="20" t="str">
        <f>IF(AND(GI306="Bearish",GI305="Bearish",GI304="Bearish",GI303="Bearish"),"YES","-----")</f>
        <v>YES</v>
      </c>
      <c r="GS306" s="20" t="str">
        <f>IF(OR(GJ306="TEMA crossover",GJ305="TEMA crossover",GJ304="TEMA crossover",GJ303="TEMA crossover"),"YES","-----")</f>
        <v>-----</v>
      </c>
      <c r="GT306" s="20" t="str">
        <f t="shared" si="485"/>
        <v>-----</v>
      </c>
      <c r="GU306" s="20" t="str">
        <f t="shared" si="486"/>
        <v>-----</v>
      </c>
      <c r="GV306" s="20" t="str">
        <f t="shared" si="487"/>
        <v>-----</v>
      </c>
      <c r="GW306" s="20" t="str">
        <f t="shared" si="488"/>
        <v>-----</v>
      </c>
      <c r="GX306" s="20" t="str">
        <f t="shared" si="489"/>
        <v>-----</v>
      </c>
      <c r="GY306" s="20" t="str">
        <f t="shared" si="490"/>
        <v>-----</v>
      </c>
      <c r="GZ306" s="7" t="str">
        <f>IF(G306&gt;BH306,"YES","-----")</f>
        <v>-----</v>
      </c>
      <c r="HA306" s="7" t="str">
        <f>IF(F306&lt;BI306,"YES","-----")</f>
        <v>-----</v>
      </c>
      <c r="HB306">
        <f>BH306-BI306</f>
        <v>18.819999999999709</v>
      </c>
      <c r="HI306">
        <f t="shared" si="468"/>
        <v>-15.001319999999396</v>
      </c>
      <c r="HJ306">
        <f t="shared" si="469"/>
        <v>3.8186800000003132</v>
      </c>
      <c r="HK306" s="7"/>
      <c r="HL306" s="7"/>
      <c r="HM306" s="7"/>
      <c r="HN306" s="7"/>
      <c r="HO306" s="7"/>
      <c r="HP306" s="7"/>
      <c r="HQ306" s="28">
        <f t="shared" si="492"/>
        <v>-5.4710000000341097E-2</v>
      </c>
      <c r="HR306" s="28" t="str">
        <f t="shared" si="470"/>
        <v>Bear</v>
      </c>
      <c r="HS306">
        <f t="shared" si="471"/>
        <v>5.4710000000341097E-2</v>
      </c>
    </row>
    <row r="307" spans="1:227" x14ac:dyDescent="0.55000000000000004">
      <c r="A307">
        <f>Validation!A306</f>
        <v>1772119800</v>
      </c>
      <c r="B307" t="str">
        <f>Price!B306</f>
        <v>XAUUSD</v>
      </c>
      <c r="C307" t="str">
        <f>Price!C306</f>
        <v>M5</v>
      </c>
      <c r="D307">
        <f>Price!D306</f>
        <v>5153.62</v>
      </c>
      <c r="E307">
        <f>Price!E306</f>
        <v>5141.6000000000004</v>
      </c>
      <c r="F307">
        <f>Price!F306</f>
        <v>5156.53</v>
      </c>
      <c r="G307">
        <f>Price!G306</f>
        <v>5140.67</v>
      </c>
      <c r="H307">
        <f>Price!H306</f>
        <v>910</v>
      </c>
      <c r="I307">
        <f>Diagonals!E306</f>
        <v>5201.6099999999997</v>
      </c>
      <c r="J307">
        <f>Diagonals!F306</f>
        <v>0</v>
      </c>
      <c r="K307">
        <f>Diagonals!G306</f>
        <v>0</v>
      </c>
      <c r="L307">
        <f>Diagonals!H306</f>
        <v>5141.28</v>
      </c>
      <c r="M307">
        <f>Diagonals!I306</f>
        <v>0</v>
      </c>
      <c r="N307">
        <f>Diagonals!J306</f>
        <v>0</v>
      </c>
      <c r="O307">
        <f>Diagonals!K306</f>
        <v>0</v>
      </c>
      <c r="P307">
        <f>Diagonals!L306</f>
        <v>0</v>
      </c>
      <c r="Q307">
        <f>Trendlines!E306</f>
        <v>5199.46</v>
      </c>
      <c r="R307">
        <f>Trendlines!F306</f>
        <v>5193.97</v>
      </c>
      <c r="S307">
        <f>Trendlines!G306</f>
        <v>5203.1899999999996</v>
      </c>
      <c r="T307">
        <f>Trendlines!H306</f>
        <v>5169.78</v>
      </c>
      <c r="U307">
        <f>Trendlines!I306</f>
        <v>5177.75</v>
      </c>
      <c r="V307">
        <f>Trendlines!J306</f>
        <v>5162.91</v>
      </c>
      <c r="W307">
        <f>Trendlines!K306</f>
        <v>0</v>
      </c>
      <c r="X307">
        <f>Trendlines!L306</f>
        <v>0</v>
      </c>
      <c r="Y307">
        <f>Tema_Hrma_Smma!E306</f>
        <v>5148.6400000000003</v>
      </c>
      <c r="Z307">
        <f>Tema_Hrma_Smma!F306</f>
        <v>5157.5200000000004</v>
      </c>
      <c r="AA307">
        <f>Tema_Hrma_Smma!G306</f>
        <v>5171.71</v>
      </c>
      <c r="AB307">
        <f>ZScore!H306</f>
        <v>1</v>
      </c>
      <c r="AC307">
        <f>ZScore!I306</f>
        <v>3.29434</v>
      </c>
      <c r="AD307">
        <f>ZScore!J306</f>
        <v>2</v>
      </c>
      <c r="AE307">
        <f>HA!E306</f>
        <v>5153.01</v>
      </c>
      <c r="AF307">
        <f>HA!F306</f>
        <v>5156.53</v>
      </c>
      <c r="AG307">
        <f>HA!G306</f>
        <v>5140.67</v>
      </c>
      <c r="AH307">
        <f>HA!H306</f>
        <v>5148.1099999999997</v>
      </c>
      <c r="AI307">
        <f>HA!I306</f>
        <v>-1</v>
      </c>
      <c r="AJ307">
        <f>HA!J306</f>
        <v>4.9000000000000004</v>
      </c>
      <c r="AK307">
        <f>HA!K306</f>
        <v>0.77458000000000005</v>
      </c>
      <c r="AL307">
        <f>HA!L306</f>
        <v>-5</v>
      </c>
      <c r="AM307">
        <f>KC!E306</f>
        <v>5192.1290099999997</v>
      </c>
      <c r="AN307">
        <f>KC!F306</f>
        <v>5186.3569799999996</v>
      </c>
      <c r="AO307">
        <f>KC!G306</f>
        <v>5180.5849399999997</v>
      </c>
      <c r="AP307">
        <f>KC!H306</f>
        <v>5174.8128999999999</v>
      </c>
      <c r="AQ307">
        <f>KC!I306</f>
        <v>5169.0408600000001</v>
      </c>
      <c r="AR307">
        <f>KC!J306</f>
        <v>5158.0210100000004</v>
      </c>
      <c r="AS307">
        <f>KC!K306</f>
        <v>5152.2489699999996</v>
      </c>
      <c r="AT307">
        <f>KC!L306</f>
        <v>5146.4769299999998</v>
      </c>
      <c r="AU307">
        <f>KC!M306</f>
        <v>5140.70489</v>
      </c>
      <c r="AV307">
        <f>KC!N306</f>
        <v>5134.9328599999999</v>
      </c>
      <c r="AW307">
        <f>SR_Levels!E306</f>
        <v>5135.8500000000004</v>
      </c>
      <c r="AX307">
        <f>SR_Levels!F306</f>
        <v>0</v>
      </c>
      <c r="AY307">
        <f>SR_Levels!G306</f>
        <v>0</v>
      </c>
      <c r="AZ307">
        <f>SR_Levels!H306</f>
        <v>0</v>
      </c>
      <c r="BA307">
        <f>SR_Levels!I306</f>
        <v>5161.8900000000003</v>
      </c>
      <c r="BB307">
        <f>SR_Levels!J306</f>
        <v>5178.6000000000004</v>
      </c>
      <c r="BC307">
        <f>SR_Levels!K306</f>
        <v>5193.3500000000004</v>
      </c>
      <c r="BD307">
        <f>SR_Levels!L306</f>
        <v>5205.3100000000004</v>
      </c>
      <c r="BE307">
        <f>ZigZag!E306</f>
        <v>0</v>
      </c>
      <c r="BF307">
        <f>ZigZag!F306</f>
        <v>0</v>
      </c>
      <c r="BG307">
        <f>ZigZag!G306</f>
        <v>5164.6499999999996</v>
      </c>
      <c r="BH307">
        <f>Dual_Tema!E306</f>
        <v>5157.53</v>
      </c>
      <c r="BI307">
        <f>Dual_Tema!F306</f>
        <v>5139.22</v>
      </c>
      <c r="BJ307">
        <f>Pinbar!E306</f>
        <v>0</v>
      </c>
      <c r="BK307">
        <f>SSA!E306</f>
        <v>5160.61042</v>
      </c>
      <c r="BL307">
        <f>SSA!F306</f>
        <v>5158.7382299999999</v>
      </c>
      <c r="BN307" t="str">
        <f t="shared" si="491"/>
        <v>Green Candle</v>
      </c>
      <c r="BO307" s="34">
        <f t="shared" si="493"/>
        <v>-2.7246163670491264E-3</v>
      </c>
      <c r="BP307" s="34">
        <f t="shared" si="495"/>
        <v>-2.3636085585472255E-3</v>
      </c>
      <c r="BQ307" s="34">
        <f t="shared" si="503"/>
        <v>-2.4080246841887698E-3</v>
      </c>
      <c r="BR307" s="34">
        <f t="shared" si="505"/>
        <v>-4.0082251718086548E-3</v>
      </c>
      <c r="BS307" s="35">
        <f t="shared" si="494"/>
        <v>-4.5461911108868325E-4</v>
      </c>
      <c r="BT307" s="35">
        <f t="shared" si="496"/>
        <v>-1.9718108147315228E-4</v>
      </c>
      <c r="BU307" s="35">
        <f t="shared" si="504"/>
        <v>-1.339315102870664E-4</v>
      </c>
      <c r="BV307" s="35">
        <f t="shared" si="506"/>
        <v>-1.6733098345345088E-4</v>
      </c>
      <c r="BW307" s="27">
        <v>96</v>
      </c>
      <c r="BX307">
        <f>F307-G307</f>
        <v>15.859999999999673</v>
      </c>
      <c r="BY307">
        <f>ABS(F307-D306)</f>
        <v>15.019999999999527</v>
      </c>
      <c r="BZ307">
        <f>ABS(G307-D306)</f>
        <v>0.84000000000014552</v>
      </c>
      <c r="CA307">
        <f t="shared" si="472"/>
        <v>15.859999999999673</v>
      </c>
      <c r="CB307">
        <f t="shared" si="497"/>
        <v>13.097857142857135</v>
      </c>
      <c r="CC307">
        <f t="shared" si="500"/>
        <v>10.803312238597643</v>
      </c>
      <c r="CD307">
        <f t="shared" si="498"/>
        <v>2.2945449042594923</v>
      </c>
      <c r="CE307">
        <f t="shared" si="501"/>
        <v>1</v>
      </c>
      <c r="CF307">
        <f t="shared" si="502"/>
        <v>37</v>
      </c>
      <c r="CG307" s="7" t="str">
        <f t="shared" si="499"/>
        <v>High Volatility Period</v>
      </c>
      <c r="CH307" s="21"/>
      <c r="CI307" s="21"/>
      <c r="CJ307" s="21"/>
      <c r="CK307" s="21"/>
      <c r="CL307" s="21"/>
      <c r="CM307" s="21"/>
      <c r="CZ307" s="7" t="str">
        <f>IF(AND(D307&gt;BH307,D307&gt;E307),"Bullish Trigger","-----")</f>
        <v>-----</v>
      </c>
      <c r="DA307" s="7" t="str">
        <f>IF(AND(D307&lt;BI307,D307&lt;E307),"Bearish Trigger","-----")</f>
        <v>-----</v>
      </c>
      <c r="DB307" s="13" t="str">
        <f>IF(AND(W307=BE307,W307&gt;0,BE307&gt;0),"Important High","------")</f>
        <v>------</v>
      </c>
      <c r="DC307" s="13" t="str">
        <f>IF(AND(X307=BF307,X307&gt;0,BF307&gt;0),"Important Low","------")</f>
        <v>------</v>
      </c>
      <c r="DD307" s="7" t="str">
        <f>IF(AND(DB307="Important High",DC307="-----",BJ307=1),"Imp High Rej","-----")</f>
        <v>-----</v>
      </c>
      <c r="DE307" s="7" t="str">
        <f>IF(AND(DB307="-----",DC307="Important Low",BJ307=1),"Imp Low Rej","-----")</f>
        <v>-----</v>
      </c>
      <c r="DF307" s="7" t="str">
        <f>IF(Y307&gt;AM307,"Overbought",IF(Y307&gt;AO307,"Bullish Momentum",IF(Y307&gt;AQ307,"Flat Momentum","-----")))</f>
        <v>-----</v>
      </c>
      <c r="DG307" s="7" t="str">
        <f>IF(Y307&lt;AV307,"Oversold",IF(Y307&lt;AT307,"Bearish Momentum",IF(Y307&lt;AR307,"Flat Momentum","-----")))</f>
        <v>Flat Momentum</v>
      </c>
      <c r="DH307" s="7" t="str">
        <f>IF(AND(DF307="Overbought",AD307=2),"Culminated Thrust","-----")</f>
        <v>-----</v>
      </c>
      <c r="DI307" s="7" t="str">
        <f>IF(AND(DG307="Oversold",AD307=5),"Culminated Thrust","-----")</f>
        <v>-----</v>
      </c>
      <c r="DJ307" s="14">
        <f>(Q307-$D307)/$D307</f>
        <v>8.8947186637742294E-3</v>
      </c>
      <c r="DK307" s="14">
        <f>(R307-$D307)/$D307</f>
        <v>7.8294480384662364E-3</v>
      </c>
      <c r="DL307" s="14">
        <f>(S307-$D307)/$D307</f>
        <v>9.6184817662147599E-3</v>
      </c>
      <c r="DM307" s="14">
        <f>(T307-$D307)/$D307</f>
        <v>3.1356599826917499E-3</v>
      </c>
      <c r="DN307" s="14">
        <f>(U307-$D307)/$D307</f>
        <v>4.6821457538584743E-3</v>
      </c>
      <c r="DO307" s="14">
        <f>(V307-$D307)/$D307</f>
        <v>1.8026164133172341E-3</v>
      </c>
      <c r="DP307" s="14">
        <f t="shared" si="440"/>
        <v>9.6184817662147599E-3</v>
      </c>
      <c r="DQ307" s="14">
        <f t="shared" si="441"/>
        <v>8.8947186637742294E-3</v>
      </c>
      <c r="DR307" s="14">
        <f t="shared" si="442"/>
        <v>7.8294480384662364E-3</v>
      </c>
      <c r="DS307" s="14">
        <f t="shared" si="443"/>
        <v>4.6821457538584743E-3</v>
      </c>
      <c r="DT307" s="14">
        <f t="shared" si="444"/>
        <v>3.1356599826917499E-3</v>
      </c>
      <c r="DU307" s="14">
        <f t="shared" si="445"/>
        <v>1.8026164133172341E-3</v>
      </c>
      <c r="DV307" t="str">
        <f>IF($D307&gt;Q307,"SUP","RES")</f>
        <v>RES</v>
      </c>
      <c r="DW307" t="str">
        <f>IF($D307&gt;R307,"SUP","RES")</f>
        <v>RES</v>
      </c>
      <c r="DX307" t="str">
        <f>IF($D307&gt;S307,"SUP","RES")</f>
        <v>RES</v>
      </c>
      <c r="DY307" t="str">
        <f>IF($D307&gt;T307,"SUP","RES")</f>
        <v>RES</v>
      </c>
      <c r="DZ307" t="str">
        <f>IF($D307&gt;U307,"SUP","RES")</f>
        <v>RES</v>
      </c>
      <c r="EA307" t="str">
        <f>IF($D307&gt;V307,"SUP","RES")</f>
        <v>RES</v>
      </c>
      <c r="EB307" s="7">
        <f t="shared" si="446"/>
        <v>6</v>
      </c>
      <c r="EC307" s="7">
        <f t="shared" si="447"/>
        <v>0</v>
      </c>
      <c r="ED307" s="13" t="str">
        <f t="shared" si="448"/>
        <v>-----</v>
      </c>
      <c r="EE307" s="13" t="str">
        <f t="shared" si="449"/>
        <v>All Res</v>
      </c>
      <c r="EF307" s="7" t="str">
        <f>IF(OR(ED307="All Sup",EE307="All Res"),"na",((D307-MIN(Q307:V307))/(MAX(Q307:V307)-MIN(Q307:V307))))</f>
        <v>na</v>
      </c>
      <c r="EG307">
        <v>1.4999999999999999E-4</v>
      </c>
      <c r="EH307">
        <f>Q307*(1+$EG307)</f>
        <v>5200.2399190000006</v>
      </c>
      <c r="EI307">
        <f>Q307*(1-$EG307)</f>
        <v>5198.6800810000004</v>
      </c>
      <c r="EJ307">
        <f>R307*(1+$EG307)</f>
        <v>5194.7490955000003</v>
      </c>
      <c r="EK307">
        <f>R307*(1-$EG307)</f>
        <v>5193.1909045000002</v>
      </c>
      <c r="EL307">
        <f>S307*(1+$EG307)</f>
        <v>5203.9704785000004</v>
      </c>
      <c r="EM307">
        <f>S307*(1-$EG307)</f>
        <v>5202.4095214999998</v>
      </c>
      <c r="EN307">
        <f>T307*(1+$EG307)</f>
        <v>5170.5554670000001</v>
      </c>
      <c r="EO307">
        <f>T307*(1-$EG307)</f>
        <v>5169.0045330000003</v>
      </c>
      <c r="EP307">
        <f>U307*(1+$EG307)</f>
        <v>5178.5266625000004</v>
      </c>
      <c r="EQ307">
        <f>U307*(1-$EG307)</f>
        <v>5176.9733375000005</v>
      </c>
      <c r="ER307">
        <f>V307*(1+$EG307)</f>
        <v>5163.6844365000006</v>
      </c>
      <c r="ES307">
        <f>V307*(1-$EG307)</f>
        <v>5162.1355635</v>
      </c>
      <c r="ET307" s="7" t="str">
        <f t="shared" si="450"/>
        <v>-----</v>
      </c>
      <c r="EU307" s="7" t="str">
        <f t="shared" si="451"/>
        <v>-----</v>
      </c>
      <c r="EV307" s="7" t="str">
        <f t="shared" si="452"/>
        <v>-----</v>
      </c>
      <c r="EW307" s="7" t="str">
        <f t="shared" si="453"/>
        <v>-----</v>
      </c>
      <c r="EX307" s="7" t="str">
        <f t="shared" si="454"/>
        <v>-----</v>
      </c>
      <c r="EY307" s="7" t="str">
        <f t="shared" si="455"/>
        <v>-----</v>
      </c>
      <c r="EZ307">
        <f t="shared" si="473"/>
        <v>112</v>
      </c>
      <c r="FA307">
        <f t="shared" si="474"/>
        <v>105</v>
      </c>
      <c r="FB307">
        <f t="shared" si="475"/>
        <v>305</v>
      </c>
      <c r="FC307">
        <f t="shared" si="476"/>
        <v>7</v>
      </c>
      <c r="FD307">
        <f t="shared" si="477"/>
        <v>25</v>
      </c>
      <c r="FE307">
        <f t="shared" si="478"/>
        <v>3</v>
      </c>
      <c r="FF307">
        <f t="shared" si="479"/>
        <v>7</v>
      </c>
      <c r="FG307">
        <f t="shared" si="480"/>
        <v>11</v>
      </c>
      <c r="FH307">
        <f t="shared" si="481"/>
        <v>0</v>
      </c>
      <c r="FI307">
        <f t="shared" si="482"/>
        <v>6</v>
      </c>
      <c r="FJ307">
        <f t="shared" si="483"/>
        <v>2</v>
      </c>
      <c r="FK307">
        <f t="shared" si="484"/>
        <v>3</v>
      </c>
      <c r="FL307" s="7" t="str">
        <f t="shared" si="456"/>
        <v>-----</v>
      </c>
      <c r="FM307" s="7" t="str">
        <f t="shared" si="457"/>
        <v>-----</v>
      </c>
      <c r="FN307" s="7" t="str">
        <f t="shared" si="458"/>
        <v>-----</v>
      </c>
      <c r="FO307" s="7" t="str">
        <f t="shared" si="459"/>
        <v>-----</v>
      </c>
      <c r="FP307" s="7" t="str">
        <f t="shared" si="460"/>
        <v>-----</v>
      </c>
      <c r="FQ307" s="7" t="str">
        <f t="shared" si="461"/>
        <v>-----</v>
      </c>
      <c r="FR307" s="13" t="str">
        <f>IF(FL307="-----","-----",(D307-Q307)/Q307)</f>
        <v>-----</v>
      </c>
      <c r="FS307" s="13" t="str">
        <f>IF(FM307="-----","-----",(Q307-R307)/R307)</f>
        <v>-----</v>
      </c>
      <c r="FT307" s="13" t="str">
        <f>IF(FN307="-----","-----",(R307-S307)/S307)</f>
        <v>-----</v>
      </c>
      <c r="FU307" s="13" t="str">
        <f>IF(FO307="-----","-----",(S307-T307)/T307)</f>
        <v>-----</v>
      </c>
      <c r="FV307" s="13" t="str">
        <f>IF(FP307="-----","-----",(T307-U307)/U307)</f>
        <v>-----</v>
      </c>
      <c r="FW307" s="13" t="str">
        <f>IF(FQ307="-----","-----",(U307-V307)/V307)</f>
        <v>-----</v>
      </c>
      <c r="FX307" s="7" t="str">
        <f t="shared" si="462"/>
        <v>-----</v>
      </c>
      <c r="FY307" s="7" t="str">
        <f t="shared" si="463"/>
        <v>-----</v>
      </c>
      <c r="FZ307" s="7" t="str">
        <f t="shared" si="464"/>
        <v>-----</v>
      </c>
      <c r="GA307" s="7" t="str">
        <f t="shared" si="465"/>
        <v>-----</v>
      </c>
      <c r="GB307" s="7" t="str">
        <f t="shared" si="466"/>
        <v>-----</v>
      </c>
      <c r="GC307" s="7" t="str">
        <f t="shared" si="467"/>
        <v>-----</v>
      </c>
      <c r="GD307" s="7" t="str">
        <f>IF(AND(BG307&gt;AA307,BG306&gt;AA306,BG305&gt;AA305,BG304&gt;AA304,BG303&gt;AA303,BG302&gt;AA302,BG301&gt;AA301,BG300&gt;AA300,BG299&gt;AA299,BG298&gt;AA298,BG297&gt;AA297,BG296&gt;AA296),"Bullish",IF(AND(BG307&lt;AA307,BG306&lt;AA306,BG305&lt;AA305,BG304&lt;AA304,BG303&lt;AA303,BG302&lt;AA302,BG301&lt;AA301,BG300&lt;AA300,BG299&lt;AA299,BG298&lt;AA298,BG297&lt;AA297,BG296&lt;AA296),"Bearish","-----"))</f>
        <v>Bearish</v>
      </c>
      <c r="GE307">
        <f>(Z307-BG307)/BG307</f>
        <v>-1.3805388554886005E-3</v>
      </c>
      <c r="GI307" s="7" t="str">
        <f>IF(Y307&gt;Z307,"Bullish","Bearish")</f>
        <v>Bearish</v>
      </c>
      <c r="GJ307" s="19" t="str">
        <f>IF(AND(D307&gt;Y307,D306&lt;Y306),"TEMA crossover","-----")</f>
        <v>TEMA crossover</v>
      </c>
      <c r="GK307" s="19" t="str">
        <f>IF(AND(D307&lt;Y307,D306&gt;Y306),"TEMA crossunder","-----")</f>
        <v>-----</v>
      </c>
      <c r="GL307" s="20" t="str">
        <f>IF(GD307="Bearish","YES","-----")</f>
        <v>YES</v>
      </c>
      <c r="GM307" s="20" t="str">
        <f>IF(GH307="Reverse to Bearish","YES","-----")</f>
        <v>-----</v>
      </c>
      <c r="GN307" s="20" t="str">
        <f>IF(AND(GI307="Bullish",GI306="Bullish",GI305="Bullish",GI304="Bullish"),"YES","-----")</f>
        <v>-----</v>
      </c>
      <c r="GO307" s="20" t="str">
        <f>IF(OR(GK307="TEMA crossunder",GK306="TEMA crossunder",GK305="TEMA crossunder",GK304="TEMA crossunder"),"YES","-----")</f>
        <v>-----</v>
      </c>
      <c r="GP307" s="20" t="str">
        <f>IF(GD307="Bullish","YES","-----")</f>
        <v>-----</v>
      </c>
      <c r="GQ307" s="20" t="str">
        <f>IF(GH307="Reverse to Bullish","YES","-----")</f>
        <v>-----</v>
      </c>
      <c r="GR307" s="20" t="str">
        <f>IF(AND(GI307="Bearish",GI306="Bearish",GI305="Bearish",GI304="Bearish"),"YES","-----")</f>
        <v>YES</v>
      </c>
      <c r="GS307" s="20" t="str">
        <f>IF(OR(GJ307="TEMA crossover",GJ306="TEMA crossover",GJ305="TEMA crossover",GJ304="TEMA crossover"),"YES","-----")</f>
        <v>YES</v>
      </c>
      <c r="GT307" s="20" t="str">
        <f t="shared" si="485"/>
        <v>-----</v>
      </c>
      <c r="GU307" s="20" t="str">
        <f t="shared" si="486"/>
        <v>-----</v>
      </c>
      <c r="GV307" s="20" t="str">
        <f t="shared" si="487"/>
        <v>-----</v>
      </c>
      <c r="GW307" s="20" t="str">
        <f t="shared" si="488"/>
        <v>-----</v>
      </c>
      <c r="GX307" s="20" t="str">
        <f t="shared" si="489"/>
        <v>-----</v>
      </c>
      <c r="GY307" s="20" t="str">
        <f t="shared" si="490"/>
        <v>-----</v>
      </c>
      <c r="GZ307" s="7" t="str">
        <f>IF(G307&gt;BH307,"YES","-----")</f>
        <v>-----</v>
      </c>
      <c r="HA307" s="7" t="str">
        <f>IF(F307&lt;BI307,"YES","-----")</f>
        <v>-----</v>
      </c>
      <c r="HB307">
        <f>BH307-BI307</f>
        <v>18.309999999999491</v>
      </c>
      <c r="HI307">
        <f t="shared" si="468"/>
        <v>-21.390419999999722</v>
      </c>
      <c r="HJ307">
        <f t="shared" si="469"/>
        <v>-3.0804200000002311</v>
      </c>
      <c r="HK307" s="7"/>
      <c r="HL307" s="7"/>
      <c r="HM307" s="7"/>
      <c r="HN307" s="7"/>
      <c r="HO307" s="7"/>
      <c r="HP307" s="7"/>
      <c r="HQ307" s="28">
        <f t="shared" si="492"/>
        <v>1.872190000000046</v>
      </c>
      <c r="HR307" s="28" t="str">
        <f t="shared" si="470"/>
        <v>Bull</v>
      </c>
      <c r="HS307">
        <f t="shared" si="471"/>
        <v>1.872190000000046</v>
      </c>
    </row>
    <row r="308" spans="1:227" x14ac:dyDescent="0.55000000000000004">
      <c r="A308">
        <f>Validation!A307</f>
        <v>1772120100</v>
      </c>
      <c r="B308" t="str">
        <f>Price!B307</f>
        <v>XAUUSD</v>
      </c>
      <c r="C308" t="str">
        <f>Price!C307</f>
        <v>M5</v>
      </c>
      <c r="D308">
        <f>Price!D307</f>
        <v>5169.2299999999996</v>
      </c>
      <c r="E308">
        <f>Price!E307</f>
        <v>5153.6499999999996</v>
      </c>
      <c r="F308">
        <f>Price!F307</f>
        <v>5169.54</v>
      </c>
      <c r="G308">
        <f>Price!G307</f>
        <v>5152.91</v>
      </c>
      <c r="H308">
        <f>Price!H307</f>
        <v>911</v>
      </c>
      <c r="I308">
        <f>Diagonals!E307</f>
        <v>5201.79</v>
      </c>
      <c r="J308">
        <f>Diagonals!F307</f>
        <v>0</v>
      </c>
      <c r="K308">
        <f>Diagonals!G307</f>
        <v>0</v>
      </c>
      <c r="L308">
        <f>Diagonals!H307</f>
        <v>5140.95</v>
      </c>
      <c r="M308">
        <f>Diagonals!I307</f>
        <v>0</v>
      </c>
      <c r="N308">
        <f>Diagonals!J307</f>
        <v>0</v>
      </c>
      <c r="O308">
        <f>Diagonals!K307</f>
        <v>0</v>
      </c>
      <c r="P308">
        <f>Diagonals!L307</f>
        <v>0</v>
      </c>
      <c r="Q308">
        <f>Trendlines!E307</f>
        <v>5199.47</v>
      </c>
      <c r="R308">
        <f>Trendlines!F307</f>
        <v>5193.95</v>
      </c>
      <c r="S308">
        <f>Trendlines!G307</f>
        <v>5203.17</v>
      </c>
      <c r="T308">
        <f>Trendlines!H307</f>
        <v>5169.8599999999997</v>
      </c>
      <c r="U308">
        <f>Trendlines!I307</f>
        <v>5177.7700000000004</v>
      </c>
      <c r="V308">
        <f>Trendlines!J307</f>
        <v>5162.95</v>
      </c>
      <c r="W308">
        <f>Trendlines!K307</f>
        <v>0</v>
      </c>
      <c r="X308">
        <f>Trendlines!L307</f>
        <v>0</v>
      </c>
      <c r="Y308">
        <f>Tema_Hrma_Smma!E307</f>
        <v>5154.4799999999996</v>
      </c>
      <c r="Z308">
        <f>Tema_Hrma_Smma!F307</f>
        <v>5156.6899999999996</v>
      </c>
      <c r="AA308">
        <f>Tema_Hrma_Smma!G307</f>
        <v>5171.3100000000004</v>
      </c>
      <c r="AB308">
        <f>ZScore!H307</f>
        <v>1</v>
      </c>
      <c r="AC308">
        <f>ZScore!I307</f>
        <v>4.4623799999999996</v>
      </c>
      <c r="AD308">
        <f>ZScore!J307</f>
        <v>2</v>
      </c>
      <c r="AE308">
        <f>HA!E307</f>
        <v>5150.5600000000004</v>
      </c>
      <c r="AF308">
        <f>HA!F307</f>
        <v>5169.54</v>
      </c>
      <c r="AG308">
        <f>HA!G307</f>
        <v>5150.5600000000004</v>
      </c>
      <c r="AH308">
        <f>HA!H307</f>
        <v>5161.33</v>
      </c>
      <c r="AI308">
        <f>HA!I307</f>
        <v>1</v>
      </c>
      <c r="AJ308">
        <f>HA!J307</f>
        <v>10.78</v>
      </c>
      <c r="AK308">
        <f>HA!K307</f>
        <v>3.0254699999999999</v>
      </c>
      <c r="AL308">
        <f>HA!L307</f>
        <v>1</v>
      </c>
      <c r="AM308">
        <f>KC!E307</f>
        <v>5191.7581899999996</v>
      </c>
      <c r="AN308">
        <f>KC!F307</f>
        <v>5185.9174499999999</v>
      </c>
      <c r="AO308">
        <f>KC!G307</f>
        <v>5180.0767100000003</v>
      </c>
      <c r="AP308">
        <f>KC!H307</f>
        <v>5174.2359699999997</v>
      </c>
      <c r="AQ308">
        <f>KC!I307</f>
        <v>5168.3952300000001</v>
      </c>
      <c r="AR308">
        <f>KC!J307</f>
        <v>5156.8083699999997</v>
      </c>
      <c r="AS308">
        <f>KC!K307</f>
        <v>5150.9676300000001</v>
      </c>
      <c r="AT308">
        <f>KC!L307</f>
        <v>5145.1268899999995</v>
      </c>
      <c r="AU308">
        <f>KC!M307</f>
        <v>5139.2861499999999</v>
      </c>
      <c r="AV308">
        <f>KC!N307</f>
        <v>5133.4454100000003</v>
      </c>
      <c r="AW308">
        <f>SR_Levels!E307</f>
        <v>5161.8900000000003</v>
      </c>
      <c r="AX308">
        <f>SR_Levels!F307</f>
        <v>5135.8500000000004</v>
      </c>
      <c r="AY308">
        <f>SR_Levels!G307</f>
        <v>0</v>
      </c>
      <c r="AZ308">
        <f>SR_Levels!H307</f>
        <v>0</v>
      </c>
      <c r="BA308">
        <f>SR_Levels!I307</f>
        <v>5178.6000000000004</v>
      </c>
      <c r="BB308">
        <f>SR_Levels!J307</f>
        <v>5193.3500000000004</v>
      </c>
      <c r="BC308">
        <f>SR_Levels!K307</f>
        <v>5205.3100000000004</v>
      </c>
      <c r="BD308">
        <f>SR_Levels!L307</f>
        <v>0</v>
      </c>
      <c r="BE308">
        <f>ZigZag!E307</f>
        <v>0</v>
      </c>
      <c r="BF308">
        <f>ZigZag!F307</f>
        <v>0</v>
      </c>
      <c r="BG308">
        <f>ZigZag!G307</f>
        <v>5164.6000000000004</v>
      </c>
      <c r="BH308">
        <f>Dual_Tema!E307</f>
        <v>5162.1000000000004</v>
      </c>
      <c r="BI308">
        <f>Dual_Tema!F307</f>
        <v>5143.8999999999996</v>
      </c>
      <c r="BJ308">
        <f>Pinbar!E307</f>
        <v>0</v>
      </c>
      <c r="BK308">
        <f>SSA!E307</f>
        <v>5165.9672200000005</v>
      </c>
      <c r="BL308">
        <f>SSA!F307</f>
        <v>5162.3527299999996</v>
      </c>
      <c r="BN308" t="str">
        <f t="shared" si="491"/>
        <v>Green Candle</v>
      </c>
      <c r="BO308" s="34">
        <f t="shared" si="493"/>
        <v>3.9092663158646346E-4</v>
      </c>
      <c r="BP308" s="34">
        <f t="shared" si="495"/>
        <v>5.4583356721593645E-4</v>
      </c>
      <c r="BQ308" s="34">
        <f t="shared" si="503"/>
        <v>1.1000183981948464E-3</v>
      </c>
      <c r="BR308" s="34">
        <f t="shared" si="505"/>
        <v>-8.4660420866666808E-4</v>
      </c>
      <c r="BS308" s="35">
        <f t="shared" si="494"/>
        <v>6.514382838029853E-5</v>
      </c>
      <c r="BT308" s="35">
        <f t="shared" si="496"/>
        <v>4.5474755133723122E-5</v>
      </c>
      <c r="BU308" s="35">
        <f t="shared" si="504"/>
        <v>6.1080410959091225E-5</v>
      </c>
      <c r="BV308" s="35">
        <f t="shared" si="506"/>
        <v>-3.5289493161339003E-5</v>
      </c>
      <c r="BW308" s="27">
        <v>96</v>
      </c>
      <c r="BX308">
        <f>F308-G308</f>
        <v>16.630000000000109</v>
      </c>
      <c r="BY308">
        <f>ABS(F308-D307)</f>
        <v>15.920000000000073</v>
      </c>
      <c r="BZ308">
        <f>ABS(G308-D307)</f>
        <v>0.71000000000003638</v>
      </c>
      <c r="CA308">
        <f t="shared" si="472"/>
        <v>16.630000000000109</v>
      </c>
      <c r="CB308">
        <f t="shared" si="497"/>
        <v>14.016428571428605</v>
      </c>
      <c r="CC308">
        <f t="shared" si="500"/>
        <v>11.219504221554962</v>
      </c>
      <c r="CD308">
        <f t="shared" si="498"/>
        <v>2.7969243498736436</v>
      </c>
      <c r="CE308">
        <f t="shared" si="501"/>
        <v>1</v>
      </c>
      <c r="CF308">
        <f t="shared" si="502"/>
        <v>38</v>
      </c>
      <c r="CG308" s="7" t="str">
        <f t="shared" si="499"/>
        <v>High Volatility Period</v>
      </c>
      <c r="CH308" s="21"/>
      <c r="CI308" s="21"/>
      <c r="CJ308" s="21"/>
      <c r="CK308" s="21"/>
      <c r="CL308" s="21"/>
      <c r="CM308" s="21"/>
      <c r="CZ308" s="7" t="str">
        <f>IF(AND(D308&gt;BH308,D308&gt;E308),"Bullish Trigger","-----")</f>
        <v>Bullish Trigger</v>
      </c>
      <c r="DA308" s="7" t="str">
        <f>IF(AND(D308&lt;BI308,D308&lt;E308),"Bearish Trigger","-----")</f>
        <v>-----</v>
      </c>
      <c r="DB308" s="13" t="str">
        <f>IF(AND(W308=BE308,W308&gt;0,BE308&gt;0),"Important High","------")</f>
        <v>------</v>
      </c>
      <c r="DC308" s="13" t="str">
        <f>IF(AND(X308=BF308,X308&gt;0,BF308&gt;0),"Important Low","------")</f>
        <v>------</v>
      </c>
      <c r="DD308" s="7" t="str">
        <f>IF(AND(DB308="Important High",DC308="-----",BJ308=1),"Imp High Rej","-----")</f>
        <v>-----</v>
      </c>
      <c r="DE308" s="7" t="str">
        <f>IF(AND(DB308="-----",DC308="Important Low",BJ308=1),"Imp Low Rej","-----")</f>
        <v>-----</v>
      </c>
      <c r="DF308" s="7" t="str">
        <f>IF(Y308&gt;AM308,"Overbought",IF(Y308&gt;AO308,"Bullish Momentum",IF(Y308&gt;AQ308,"Flat Momentum","-----")))</f>
        <v>-----</v>
      </c>
      <c r="DG308" s="7" t="str">
        <f>IF(Y308&lt;AV308,"Oversold",IF(Y308&lt;AT308,"Bearish Momentum",IF(Y308&lt;AR308,"Flat Momentum","-----")))</f>
        <v>Flat Momentum</v>
      </c>
      <c r="DH308" s="7" t="str">
        <f>IF(AND(DF308="Overbought",AD308=2),"Culminated Thrust","-----")</f>
        <v>-----</v>
      </c>
      <c r="DI308" s="7" t="str">
        <f>IF(AND(DG308="Oversold",AD308=5),"Culminated Thrust","-----")</f>
        <v>-----</v>
      </c>
      <c r="DJ308" s="14">
        <f>(Q308-$D308)/$D308</f>
        <v>5.8500008705359777E-3</v>
      </c>
      <c r="DK308" s="14">
        <f>(R308-$D308)/$D308</f>
        <v>4.7821435687714145E-3</v>
      </c>
      <c r="DL308" s="14">
        <f>(S308-$D308)/$D308</f>
        <v>6.5657747865737279E-3</v>
      </c>
      <c r="DM308" s="14">
        <f>(T308-$D308)/$D308</f>
        <v>1.2187501813618454E-4</v>
      </c>
      <c r="DN308" s="14">
        <f>(U308-$D308)/$D308</f>
        <v>1.6520835791792731E-3</v>
      </c>
      <c r="DO308" s="14">
        <f>(V308-$D308)/$D308</f>
        <v>-1.2148811331667861E-3</v>
      </c>
      <c r="DP308" s="14">
        <f t="shared" si="440"/>
        <v>6.5657747865737279E-3</v>
      </c>
      <c r="DQ308" s="14">
        <f t="shared" si="441"/>
        <v>5.8500008705359777E-3</v>
      </c>
      <c r="DR308" s="14">
        <f t="shared" si="442"/>
        <v>4.7821435687714145E-3</v>
      </c>
      <c r="DS308" s="14">
        <f t="shared" si="443"/>
        <v>1.6520835791792731E-3</v>
      </c>
      <c r="DT308" s="14">
        <f t="shared" si="444"/>
        <v>1.2187501813618454E-4</v>
      </c>
      <c r="DU308" s="14">
        <f t="shared" si="445"/>
        <v>-1.2148811331667861E-3</v>
      </c>
      <c r="DV308" t="str">
        <f>IF($D308&gt;Q308,"SUP","RES")</f>
        <v>RES</v>
      </c>
      <c r="DW308" t="str">
        <f>IF($D308&gt;R308,"SUP","RES")</f>
        <v>RES</v>
      </c>
      <c r="DX308" t="str">
        <f>IF($D308&gt;S308,"SUP","RES")</f>
        <v>RES</v>
      </c>
      <c r="DY308" t="str">
        <f>IF($D308&gt;T308,"SUP","RES")</f>
        <v>RES</v>
      </c>
      <c r="DZ308" t="str">
        <f>IF($D308&gt;U308,"SUP","RES")</f>
        <v>RES</v>
      </c>
      <c r="EA308" t="str">
        <f>IF($D308&gt;V308,"SUP","RES")</f>
        <v>SUP</v>
      </c>
      <c r="EB308" s="7">
        <f t="shared" si="446"/>
        <v>5</v>
      </c>
      <c r="EC308" s="7">
        <f t="shared" si="447"/>
        <v>1</v>
      </c>
      <c r="ED308" s="13" t="str">
        <f t="shared" si="448"/>
        <v>-----</v>
      </c>
      <c r="EE308" s="13" t="str">
        <f t="shared" si="449"/>
        <v>-----</v>
      </c>
      <c r="EF308" s="7">
        <f>IF(OR(ED308="All Sup",EE308="All Res"),"na",((D308-MIN(Q308:V308))/(MAX(Q308:V308)-MIN(Q308:V308))))</f>
        <v>0.15614122327199667</v>
      </c>
      <c r="EG308">
        <v>1.4999999999999999E-4</v>
      </c>
      <c r="EH308">
        <f>Q308*(1+$EG308)</f>
        <v>5200.2499205000004</v>
      </c>
      <c r="EI308">
        <f>Q308*(1-$EG308)</f>
        <v>5198.6900795000001</v>
      </c>
      <c r="EJ308">
        <f>R308*(1+$EG308)</f>
        <v>5194.7290925000007</v>
      </c>
      <c r="EK308">
        <f>R308*(1-$EG308)</f>
        <v>5193.1709074999999</v>
      </c>
      <c r="EL308">
        <f>S308*(1+$EG308)</f>
        <v>5203.9504755000007</v>
      </c>
      <c r="EM308">
        <f>S308*(1-$EG308)</f>
        <v>5202.3895245000003</v>
      </c>
      <c r="EN308">
        <f>T308*(1+$EG308)</f>
        <v>5170.6354790000005</v>
      </c>
      <c r="EO308">
        <f>T308*(1-$EG308)</f>
        <v>5169.0845209999998</v>
      </c>
      <c r="EP308">
        <f>U308*(1+$EG308)</f>
        <v>5178.5466655000009</v>
      </c>
      <c r="EQ308">
        <f>U308*(1-$EG308)</f>
        <v>5176.9933345000009</v>
      </c>
      <c r="ER308">
        <f>V308*(1+$EG308)</f>
        <v>5163.7244424999999</v>
      </c>
      <c r="ES308">
        <f>V308*(1-$EG308)</f>
        <v>5162.1755574999997</v>
      </c>
      <c r="ET308" s="7" t="str">
        <f t="shared" si="450"/>
        <v>-----</v>
      </c>
      <c r="EU308" s="7" t="str">
        <f t="shared" si="451"/>
        <v>-----</v>
      </c>
      <c r="EV308" s="7" t="str">
        <f t="shared" si="452"/>
        <v>-----</v>
      </c>
      <c r="EW308" s="7" t="str">
        <f t="shared" si="453"/>
        <v>TOUCH</v>
      </c>
      <c r="EX308" s="7" t="str">
        <f t="shared" si="454"/>
        <v>-----</v>
      </c>
      <c r="EY308" s="7" t="str">
        <f t="shared" si="455"/>
        <v>TOUCH</v>
      </c>
      <c r="EZ308">
        <f t="shared" si="473"/>
        <v>113</v>
      </c>
      <c r="FA308">
        <f t="shared" si="474"/>
        <v>106</v>
      </c>
      <c r="FB308">
        <f t="shared" si="475"/>
        <v>306</v>
      </c>
      <c r="FC308">
        <f t="shared" si="476"/>
        <v>0</v>
      </c>
      <c r="FD308">
        <f t="shared" si="477"/>
        <v>26</v>
      </c>
      <c r="FE308">
        <f t="shared" si="478"/>
        <v>0</v>
      </c>
      <c r="FF308">
        <f t="shared" si="479"/>
        <v>7</v>
      </c>
      <c r="FG308">
        <f t="shared" si="480"/>
        <v>11</v>
      </c>
      <c r="FH308">
        <f t="shared" si="481"/>
        <v>0</v>
      </c>
      <c r="FI308">
        <f t="shared" si="482"/>
        <v>1</v>
      </c>
      <c r="FJ308">
        <f t="shared" si="483"/>
        <v>2</v>
      </c>
      <c r="FK308">
        <f t="shared" si="484"/>
        <v>1</v>
      </c>
      <c r="FL308" s="7" t="str">
        <f t="shared" si="456"/>
        <v>-----</v>
      </c>
      <c r="FM308" s="7" t="str">
        <f t="shared" si="457"/>
        <v>-----</v>
      </c>
      <c r="FN308" s="7" t="str">
        <f t="shared" si="458"/>
        <v>-----</v>
      </c>
      <c r="FO308" s="7">
        <f t="shared" si="459"/>
        <v>1</v>
      </c>
      <c r="FP308" s="7" t="str">
        <f t="shared" si="460"/>
        <v>-----</v>
      </c>
      <c r="FQ308" s="7">
        <f t="shared" si="461"/>
        <v>1</v>
      </c>
      <c r="FR308" s="13" t="str">
        <f>IF(FL308="-----","-----",(D308-Q308)/Q308)</f>
        <v>-----</v>
      </c>
      <c r="FS308" s="13" t="str">
        <f>IF(FM308="-----","-----",(Q308-R308)/R308)</f>
        <v>-----</v>
      </c>
      <c r="FT308" s="13" t="str">
        <f>IF(FN308="-----","-----",(R308-S308)/S308)</f>
        <v>-----</v>
      </c>
      <c r="FU308" s="13">
        <f>IF(FO308="-----","-----",(S308-T308)/T308)</f>
        <v>6.4431145137393278E-3</v>
      </c>
      <c r="FV308" s="13" t="str">
        <f>IF(FP308="-----","-----",(T308-U308)/U308)</f>
        <v>-----</v>
      </c>
      <c r="FW308" s="13">
        <f>IF(FQ308="-----","-----",(U308-V308)/V308)</f>
        <v>2.8704519702884243E-3</v>
      </c>
      <c r="FX308" s="7" t="str">
        <f t="shared" si="462"/>
        <v>-----</v>
      </c>
      <c r="FY308" s="7" t="str">
        <f t="shared" si="463"/>
        <v>-----</v>
      </c>
      <c r="FZ308" s="7" t="str">
        <f t="shared" si="464"/>
        <v>-----</v>
      </c>
      <c r="GA308" s="7" t="str">
        <f t="shared" si="465"/>
        <v>Support</v>
      </c>
      <c r="GB308" s="7" t="str">
        <f t="shared" si="466"/>
        <v>-----</v>
      </c>
      <c r="GC308" s="7" t="str">
        <f t="shared" si="467"/>
        <v>Support</v>
      </c>
      <c r="GD308" s="7" t="str">
        <f>IF(AND(BG308&gt;AA308,BG307&gt;AA307,BG306&gt;AA306,BG305&gt;AA305,BG304&gt;AA304,BG303&gt;AA303,BG302&gt;AA302,BG301&gt;AA301,BG300&gt;AA300,BG299&gt;AA299,BG298&gt;AA298,BG297&gt;AA297),"Bullish",IF(AND(BG308&lt;AA308,BG307&lt;AA307,BG306&lt;AA306,BG305&lt;AA305,BG304&lt;AA304,BG303&lt;AA303,BG302&lt;AA302,BG301&lt;AA301,BG300&lt;AA300,BG299&lt;AA299,BG298&lt;AA298,BG297&lt;AA297),"Bearish","-----"))</f>
        <v>Bearish</v>
      </c>
      <c r="GE308">
        <f>(Z308-BG308)/BG308</f>
        <v>-1.5315803740852656E-3</v>
      </c>
      <c r="GI308" s="7" t="str">
        <f>IF(Y308&gt;Z308,"Bullish","Bearish")</f>
        <v>Bearish</v>
      </c>
      <c r="GJ308" s="19" t="str">
        <f>IF(AND(D308&gt;Y308,D307&lt;Y307),"TEMA crossover","-----")</f>
        <v>-----</v>
      </c>
      <c r="GK308" s="19" t="str">
        <f>IF(AND(D308&lt;Y308,D307&gt;Y307),"TEMA crossunder","-----")</f>
        <v>-----</v>
      </c>
      <c r="GL308" s="20" t="str">
        <f>IF(GD308="Bearish","YES","-----")</f>
        <v>YES</v>
      </c>
      <c r="GM308" s="20" t="str">
        <f>IF(GH308="Reverse to Bearish","YES","-----")</f>
        <v>-----</v>
      </c>
      <c r="GN308" s="20" t="str">
        <f>IF(AND(GI308="Bullish",GI307="Bullish",GI306="Bullish",GI305="Bullish"),"YES","-----")</f>
        <v>-----</v>
      </c>
      <c r="GO308" s="20" t="str">
        <f>IF(OR(GK308="TEMA crossunder",GK307="TEMA crossunder",GK306="TEMA crossunder",GK305="TEMA crossunder"),"YES","-----")</f>
        <v>-----</v>
      </c>
      <c r="GP308" s="20" t="str">
        <f>IF(GD308="Bullish","YES","-----")</f>
        <v>-----</v>
      </c>
      <c r="GQ308" s="20" t="str">
        <f>IF(GH308="Reverse to Bullish","YES","-----")</f>
        <v>-----</v>
      </c>
      <c r="GR308" s="20" t="str">
        <f>IF(AND(GI308="Bearish",GI307="Bearish",GI306="Bearish",GI305="Bearish"),"YES","-----")</f>
        <v>YES</v>
      </c>
      <c r="GS308" s="20" t="str">
        <f>IF(OR(GJ308="TEMA crossover",GJ307="TEMA crossover",GJ306="TEMA crossover",GJ305="TEMA crossover"),"YES","-----")</f>
        <v>YES</v>
      </c>
      <c r="GT308" s="20" t="str">
        <f t="shared" si="485"/>
        <v>-----</v>
      </c>
      <c r="GU308" s="20" t="str">
        <f t="shared" si="486"/>
        <v>-----</v>
      </c>
      <c r="GV308" s="20" t="str">
        <f t="shared" si="487"/>
        <v>-----</v>
      </c>
      <c r="GW308" s="20" t="str">
        <f t="shared" si="488"/>
        <v>-----</v>
      </c>
      <c r="GX308" s="20" t="str">
        <f t="shared" si="489"/>
        <v>-----</v>
      </c>
      <c r="GY308" s="20" t="str">
        <f t="shared" si="490"/>
        <v>-----</v>
      </c>
      <c r="GZ308" s="7" t="str">
        <f>IF(G308&gt;BH308,"YES","-----")</f>
        <v>-----</v>
      </c>
      <c r="HA308" s="7" t="str">
        <f>IF(F308&lt;BI308,"YES","-----")</f>
        <v>-----</v>
      </c>
      <c r="HB308">
        <f>BH308-BI308</f>
        <v>18.200000000000728</v>
      </c>
      <c r="HI308">
        <f t="shared" si="468"/>
        <v>-22.067220000000816</v>
      </c>
      <c r="HJ308">
        <f t="shared" si="469"/>
        <v>-3.8672200000000885</v>
      </c>
      <c r="HK308" s="7"/>
      <c r="HL308" s="7"/>
      <c r="HM308" s="7"/>
      <c r="HN308" s="7"/>
      <c r="HO308" s="7"/>
      <c r="HP308" s="7"/>
      <c r="HQ308" s="28">
        <f t="shared" si="492"/>
        <v>3.614490000000842</v>
      </c>
      <c r="HR308" s="28" t="str">
        <f t="shared" si="470"/>
        <v>Bull</v>
      </c>
      <c r="HS308">
        <f t="shared" si="471"/>
        <v>3.614490000000842</v>
      </c>
    </row>
    <row r="309" spans="1:227" x14ac:dyDescent="0.55000000000000004">
      <c r="A309">
        <f>Validation!A308</f>
        <v>1772120400</v>
      </c>
      <c r="B309" t="str">
        <f>Price!B308</f>
        <v>XAUUSD</v>
      </c>
      <c r="C309" t="str">
        <f>Price!C308</f>
        <v>M5</v>
      </c>
      <c r="D309">
        <f>Price!D308</f>
        <v>5175.5600000000004</v>
      </c>
      <c r="E309">
        <f>Price!E308</f>
        <v>5169.12</v>
      </c>
      <c r="F309">
        <f>Price!F308</f>
        <v>5176.46</v>
      </c>
      <c r="G309">
        <f>Price!G308</f>
        <v>5166.28</v>
      </c>
      <c r="H309">
        <f>Price!H308</f>
        <v>870</v>
      </c>
      <c r="I309">
        <f>Diagonals!E308</f>
        <v>5201.96</v>
      </c>
      <c r="J309">
        <f>Diagonals!F308</f>
        <v>0</v>
      </c>
      <c r="K309">
        <f>Diagonals!G308</f>
        <v>0</v>
      </c>
      <c r="L309">
        <f>Diagonals!H308</f>
        <v>5140.62</v>
      </c>
      <c r="M309">
        <f>Diagonals!I308</f>
        <v>0</v>
      </c>
      <c r="N309">
        <f>Diagonals!J308</f>
        <v>0</v>
      </c>
      <c r="O309">
        <f>Diagonals!K308</f>
        <v>0</v>
      </c>
      <c r="P309">
        <f>Diagonals!L308</f>
        <v>0</v>
      </c>
      <c r="Q309">
        <f>Trendlines!E308</f>
        <v>5199.47</v>
      </c>
      <c r="R309">
        <f>Trendlines!F308</f>
        <v>5193.92</v>
      </c>
      <c r="S309">
        <f>Trendlines!G308</f>
        <v>5203.1499999999996</v>
      </c>
      <c r="T309">
        <f>Trendlines!H308</f>
        <v>5169.93</v>
      </c>
      <c r="U309">
        <f>Trendlines!I308</f>
        <v>5177.79</v>
      </c>
      <c r="V309">
        <f>Trendlines!J308</f>
        <v>5162.99</v>
      </c>
      <c r="W309">
        <f>Trendlines!K308</f>
        <v>0</v>
      </c>
      <c r="X309">
        <f>Trendlines!L308</f>
        <v>0</v>
      </c>
      <c r="Y309">
        <f>Tema_Hrma_Smma!E308</f>
        <v>5162.7700000000004</v>
      </c>
      <c r="Z309">
        <f>Tema_Hrma_Smma!F308</f>
        <v>5157.88</v>
      </c>
      <c r="AA309">
        <f>Tema_Hrma_Smma!G308</f>
        <v>5171.22</v>
      </c>
      <c r="AB309">
        <f>ZScore!H308</f>
        <v>1</v>
      </c>
      <c r="AC309">
        <f>ZScore!I308</f>
        <v>1.2321</v>
      </c>
      <c r="AD309">
        <f>ZScore!J308</f>
        <v>0</v>
      </c>
      <c r="AE309">
        <f>HA!E308</f>
        <v>5155.9399999999996</v>
      </c>
      <c r="AF309">
        <f>HA!F308</f>
        <v>5176.46</v>
      </c>
      <c r="AG309">
        <f>HA!G308</f>
        <v>5155.9399999999996</v>
      </c>
      <c r="AH309">
        <f>HA!H308</f>
        <v>5171.8599999999997</v>
      </c>
      <c r="AI309">
        <f>HA!I308</f>
        <v>1</v>
      </c>
      <c r="AJ309">
        <f>HA!J308</f>
        <v>15.91</v>
      </c>
      <c r="AK309">
        <f>HA!K308</f>
        <v>4.7802499999999997</v>
      </c>
      <c r="AL309">
        <f>HA!L308</f>
        <v>2</v>
      </c>
      <c r="AM309">
        <f>KC!E308</f>
        <v>5191.5002299999996</v>
      </c>
      <c r="AN309">
        <f>KC!F308</f>
        <v>5185.6507899999997</v>
      </c>
      <c r="AO309">
        <f>KC!G308</f>
        <v>5179.80134</v>
      </c>
      <c r="AP309">
        <f>KC!H308</f>
        <v>5173.9519</v>
      </c>
      <c r="AQ309">
        <f>KC!I308</f>
        <v>5168.1024600000001</v>
      </c>
      <c r="AR309">
        <f>KC!J308</f>
        <v>5156.1297999999997</v>
      </c>
      <c r="AS309">
        <f>KC!K308</f>
        <v>5150.28035</v>
      </c>
      <c r="AT309">
        <f>KC!L308</f>
        <v>5144.43091</v>
      </c>
      <c r="AU309">
        <f>KC!M308</f>
        <v>5138.5814700000001</v>
      </c>
      <c r="AV309">
        <f>KC!N308</f>
        <v>5132.7320200000004</v>
      </c>
      <c r="AW309">
        <f>SR_Levels!E308</f>
        <v>5161.8900000000003</v>
      </c>
      <c r="AX309">
        <f>SR_Levels!F308</f>
        <v>5135.8500000000004</v>
      </c>
      <c r="AY309">
        <f>SR_Levels!G308</f>
        <v>0</v>
      </c>
      <c r="AZ309">
        <f>SR_Levels!H308</f>
        <v>0</v>
      </c>
      <c r="BA309">
        <f>SR_Levels!I308</f>
        <v>5178.6000000000004</v>
      </c>
      <c r="BB309">
        <f>SR_Levels!J308</f>
        <v>5193.3500000000004</v>
      </c>
      <c r="BC309">
        <f>SR_Levels!K308</f>
        <v>5205.3100000000004</v>
      </c>
      <c r="BD309">
        <f>SR_Levels!L308</f>
        <v>0</v>
      </c>
      <c r="BE309">
        <f>ZigZag!E308</f>
        <v>0</v>
      </c>
      <c r="BF309">
        <f>ZigZag!F308</f>
        <v>0</v>
      </c>
      <c r="BG309">
        <f>ZigZag!G308</f>
        <v>5165.18</v>
      </c>
      <c r="BH309">
        <f>Dual_Tema!E308</f>
        <v>5168.58</v>
      </c>
      <c r="BI309">
        <f>Dual_Tema!F308</f>
        <v>5153.71</v>
      </c>
      <c r="BJ309">
        <f>Pinbar!E308</f>
        <v>0</v>
      </c>
      <c r="BK309">
        <f>SSA!E308</f>
        <v>5171.7565999999997</v>
      </c>
      <c r="BL309">
        <f>SSA!F308</f>
        <v>5167.0546599999998</v>
      </c>
      <c r="BN309" t="str">
        <f t="shared" si="491"/>
        <v>Green Candle</v>
      </c>
      <c r="BO309" s="34">
        <f t="shared" si="493"/>
        <v>2.5530859797224803E-3</v>
      </c>
      <c r="BP309" s="34">
        <f t="shared" si="495"/>
        <v>5.7998360579669672E-4</v>
      </c>
      <c r="BQ309" s="34">
        <f t="shared" si="503"/>
        <v>1.7962634622978868E-3</v>
      </c>
      <c r="BR309" s="34">
        <f t="shared" si="505"/>
        <v>2.0173702939321192E-3</v>
      </c>
      <c r="BS309" s="35">
        <f t="shared" si="494"/>
        <v>4.2506237880934883E-4</v>
      </c>
      <c r="BT309" s="35">
        <f t="shared" si="496"/>
        <v>4.8319124023699089E-5</v>
      </c>
      <c r="BU309" s="35">
        <f t="shared" si="504"/>
        <v>9.9707865521381223E-5</v>
      </c>
      <c r="BV309" s="35">
        <f t="shared" si="506"/>
        <v>8.397594807840747E-5</v>
      </c>
      <c r="BW309" s="27">
        <v>96</v>
      </c>
      <c r="BX309">
        <f>F309-G309</f>
        <v>10.180000000000291</v>
      </c>
      <c r="BY309">
        <f>ABS(F309-D308)</f>
        <v>7.2300000000004729</v>
      </c>
      <c r="BZ309">
        <f>ABS(G309-D308)</f>
        <v>2.9499999999998181</v>
      </c>
      <c r="CA309">
        <f t="shared" si="472"/>
        <v>10.180000000000291</v>
      </c>
      <c r="CB309">
        <f t="shared" si="497"/>
        <v>12.630000000000043</v>
      </c>
      <c r="CC309">
        <f t="shared" si="500"/>
        <v>11.145253920015341</v>
      </c>
      <c r="CD309">
        <f t="shared" si="498"/>
        <v>1.4847460799847028</v>
      </c>
      <c r="CE309">
        <f t="shared" si="501"/>
        <v>1</v>
      </c>
      <c r="CF309">
        <f t="shared" si="502"/>
        <v>39</v>
      </c>
      <c r="CG309" s="7" t="str">
        <f t="shared" si="499"/>
        <v>High Volatility Period</v>
      </c>
      <c r="CH309" s="21"/>
      <c r="CI309" s="21"/>
      <c r="CJ309" s="21"/>
      <c r="CK309" s="21"/>
      <c r="CL309" s="21"/>
      <c r="CM309" s="21"/>
      <c r="CZ309" s="7" t="str">
        <f>IF(AND(D309&gt;BH309,D309&gt;E309),"Bullish Trigger","-----")</f>
        <v>Bullish Trigger</v>
      </c>
      <c r="DA309" s="7" t="str">
        <f>IF(AND(D309&lt;BI309,D309&lt;E309),"Bearish Trigger","-----")</f>
        <v>-----</v>
      </c>
      <c r="DB309" s="13" t="str">
        <f>IF(AND(W309=BE309,W309&gt;0,BE309&gt;0),"Important High","------")</f>
        <v>------</v>
      </c>
      <c r="DC309" s="13" t="str">
        <f>IF(AND(X309=BF309,X309&gt;0,BF309&gt;0),"Important Low","------")</f>
        <v>------</v>
      </c>
      <c r="DD309" s="7" t="str">
        <f>IF(AND(DB309="Important High",DC309="-----",BJ309=1),"Imp High Rej","-----")</f>
        <v>-----</v>
      </c>
      <c r="DE309" s="7" t="str">
        <f>IF(AND(DB309="-----",DC309="Important Low",BJ309=1),"Imp Low Rej","-----")</f>
        <v>-----</v>
      </c>
      <c r="DF309" s="7" t="str">
        <f>IF(Y309&gt;AM309,"Overbought",IF(Y309&gt;AO309,"Bullish Momentum",IF(Y309&gt;AQ309,"Flat Momentum","-----")))</f>
        <v>-----</v>
      </c>
      <c r="DG309" s="7" t="str">
        <f>IF(Y309&lt;AV309,"Oversold",IF(Y309&lt;AT309,"Bearish Momentum",IF(Y309&lt;AR309,"Flat Momentum","-----")))</f>
        <v>-----</v>
      </c>
      <c r="DH309" s="7" t="str">
        <f>IF(AND(DF309="Overbought",AD309=2),"Culminated Thrust","-----")</f>
        <v>-----</v>
      </c>
      <c r="DI309" s="7" t="str">
        <f>IF(AND(DG309="Oversold",AD309=5),"Culminated Thrust","-----")</f>
        <v>-----</v>
      </c>
      <c r="DJ309" s="14">
        <f>(Q309-$D309)/$D309</f>
        <v>4.6197899357750373E-3</v>
      </c>
      <c r="DK309" s="14">
        <f>(R309-$D309)/$D309</f>
        <v>3.5474422091521826E-3</v>
      </c>
      <c r="DL309" s="14">
        <f>(S309-$D309)/$D309</f>
        <v>5.3308241040581567E-3</v>
      </c>
      <c r="DM309" s="14">
        <f>(T309-$D309)/$D309</f>
        <v>-1.0878049911507372E-3</v>
      </c>
      <c r="DN309" s="14">
        <f>(U309-$D309)/$D309</f>
        <v>4.3087124871503049E-4</v>
      </c>
      <c r="DO309" s="14">
        <f>(V309-$D309)/$D309</f>
        <v>-2.4287226889458564E-3</v>
      </c>
      <c r="DP309" s="14">
        <f t="shared" si="440"/>
        <v>5.3308241040581567E-3</v>
      </c>
      <c r="DQ309" s="14">
        <f t="shared" si="441"/>
        <v>4.6197899357750373E-3</v>
      </c>
      <c r="DR309" s="14">
        <f t="shared" si="442"/>
        <v>3.5474422091521826E-3</v>
      </c>
      <c r="DS309" s="14">
        <f t="shared" si="443"/>
        <v>4.3087124871503049E-4</v>
      </c>
      <c r="DT309" s="14">
        <f t="shared" si="444"/>
        <v>-1.0878049911507372E-3</v>
      </c>
      <c r="DU309" s="14">
        <f t="shared" si="445"/>
        <v>-2.4287226889458564E-3</v>
      </c>
      <c r="DV309" t="str">
        <f>IF($D309&gt;Q309,"SUP","RES")</f>
        <v>RES</v>
      </c>
      <c r="DW309" t="str">
        <f>IF($D309&gt;R309,"SUP","RES")</f>
        <v>RES</v>
      </c>
      <c r="DX309" t="str">
        <f>IF($D309&gt;S309,"SUP","RES")</f>
        <v>RES</v>
      </c>
      <c r="DY309" t="str">
        <f>IF($D309&gt;T309,"SUP","RES")</f>
        <v>SUP</v>
      </c>
      <c r="DZ309" t="str">
        <f>IF($D309&gt;U309,"SUP","RES")</f>
        <v>RES</v>
      </c>
      <c r="EA309" t="str">
        <f>IF($D309&gt;V309,"SUP","RES")</f>
        <v>SUP</v>
      </c>
      <c r="EB309" s="7">
        <f t="shared" si="446"/>
        <v>4</v>
      </c>
      <c r="EC309" s="7">
        <f t="shared" si="447"/>
        <v>2</v>
      </c>
      <c r="ED309" s="13" t="str">
        <f t="shared" si="448"/>
        <v>-----</v>
      </c>
      <c r="EE309" s="13" t="str">
        <f t="shared" si="449"/>
        <v>-----</v>
      </c>
      <c r="EF309" s="7">
        <f>IF(OR(ED309="All Sup",EE309="All Res"),"na",((D309-MIN(Q309:V309))/(MAX(Q309:V309)-MIN(Q309:V309))))</f>
        <v>0.31299800796814403</v>
      </c>
      <c r="EG309">
        <v>1.4999999999999999E-4</v>
      </c>
      <c r="EH309">
        <f>Q309*(1+$EG309)</f>
        <v>5200.2499205000004</v>
      </c>
      <c r="EI309">
        <f>Q309*(1-$EG309)</f>
        <v>5198.6900795000001</v>
      </c>
      <c r="EJ309">
        <f>R309*(1+$EG309)</f>
        <v>5194.6990880000003</v>
      </c>
      <c r="EK309">
        <f>R309*(1-$EG309)</f>
        <v>5193.1409119999998</v>
      </c>
      <c r="EL309">
        <f>S309*(1+$EG309)</f>
        <v>5203.9304725000002</v>
      </c>
      <c r="EM309">
        <f>S309*(1-$EG309)</f>
        <v>5202.3695275</v>
      </c>
      <c r="EN309">
        <f>T309*(1+$EG309)</f>
        <v>5170.705489500001</v>
      </c>
      <c r="EO309">
        <f>T309*(1-$EG309)</f>
        <v>5169.1545105000005</v>
      </c>
      <c r="EP309">
        <f>U309*(1+$EG309)</f>
        <v>5178.5666685000006</v>
      </c>
      <c r="EQ309">
        <f>U309*(1-$EG309)</f>
        <v>5177.0133315000003</v>
      </c>
      <c r="ER309">
        <f>V309*(1+$EG309)</f>
        <v>5163.7644485000001</v>
      </c>
      <c r="ES309">
        <f>V309*(1-$EG309)</f>
        <v>5162.2155514999995</v>
      </c>
      <c r="ET309" s="7" t="str">
        <f t="shared" si="450"/>
        <v>-----</v>
      </c>
      <c r="EU309" s="7" t="str">
        <f t="shared" si="451"/>
        <v>-----</v>
      </c>
      <c r="EV309" s="7" t="str">
        <f t="shared" si="452"/>
        <v>-----</v>
      </c>
      <c r="EW309" s="7" t="str">
        <f t="shared" si="453"/>
        <v>TOUCH</v>
      </c>
      <c r="EX309" s="7" t="str">
        <f t="shared" si="454"/>
        <v>-----</v>
      </c>
      <c r="EY309" s="7" t="str">
        <f t="shared" si="455"/>
        <v>-----</v>
      </c>
      <c r="EZ309">
        <f t="shared" si="473"/>
        <v>114</v>
      </c>
      <c r="FA309">
        <f t="shared" si="474"/>
        <v>107</v>
      </c>
      <c r="FB309">
        <f t="shared" si="475"/>
        <v>307</v>
      </c>
      <c r="FC309">
        <f t="shared" si="476"/>
        <v>0</v>
      </c>
      <c r="FD309">
        <f t="shared" si="477"/>
        <v>27</v>
      </c>
      <c r="FE309">
        <f t="shared" si="478"/>
        <v>1</v>
      </c>
      <c r="FF309">
        <f t="shared" si="479"/>
        <v>7</v>
      </c>
      <c r="FG309">
        <f t="shared" si="480"/>
        <v>11</v>
      </c>
      <c r="FH309">
        <f t="shared" si="481"/>
        <v>0</v>
      </c>
      <c r="FI309">
        <f t="shared" si="482"/>
        <v>2</v>
      </c>
      <c r="FJ309">
        <f t="shared" si="483"/>
        <v>2</v>
      </c>
      <c r="FK309">
        <f t="shared" si="484"/>
        <v>1</v>
      </c>
      <c r="FL309" s="7" t="str">
        <f t="shared" si="456"/>
        <v>-----</v>
      </c>
      <c r="FM309" s="7" t="str">
        <f t="shared" si="457"/>
        <v>-----</v>
      </c>
      <c r="FN309" s="7" t="str">
        <f t="shared" si="458"/>
        <v>-----</v>
      </c>
      <c r="FO309" s="7">
        <f t="shared" si="459"/>
        <v>2</v>
      </c>
      <c r="FP309" s="7" t="str">
        <f t="shared" si="460"/>
        <v>-----</v>
      </c>
      <c r="FQ309" s="7" t="str">
        <f t="shared" si="461"/>
        <v>-----</v>
      </c>
      <c r="FR309" s="13" t="str">
        <f>IF(FL309="-----","-----",(D309-Q309)/Q309)</f>
        <v>-----</v>
      </c>
      <c r="FS309" s="13" t="str">
        <f>IF(FM309="-----","-----",(Q309-R309)/R309)</f>
        <v>-----</v>
      </c>
      <c r="FT309" s="13" t="str">
        <f>IF(FN309="-----","-----",(R309-S309)/S309)</f>
        <v>-----</v>
      </c>
      <c r="FU309" s="13">
        <f>IF(FO309="-----","-----",(S309-T309)/T309)</f>
        <v>6.4256189155364471E-3</v>
      </c>
      <c r="FV309" s="13" t="str">
        <f>IF(FP309="-----","-----",(T309-U309)/U309)</f>
        <v>-----</v>
      </c>
      <c r="FW309" s="13" t="str">
        <f>IF(FQ309="-----","-----",(U309-V309)/V309)</f>
        <v>-----</v>
      </c>
      <c r="FX309" s="7" t="str">
        <f t="shared" si="462"/>
        <v>-----</v>
      </c>
      <c r="FY309" s="7" t="str">
        <f t="shared" si="463"/>
        <v>-----</v>
      </c>
      <c r="FZ309" s="7" t="str">
        <f t="shared" si="464"/>
        <v>-----</v>
      </c>
      <c r="GA309" s="7" t="str">
        <f t="shared" si="465"/>
        <v>Support</v>
      </c>
      <c r="GB309" s="7" t="str">
        <f t="shared" si="466"/>
        <v>-----</v>
      </c>
      <c r="GC309" s="7" t="str">
        <f t="shared" si="467"/>
        <v>-----</v>
      </c>
      <c r="GD309" s="7" t="str">
        <f>IF(AND(BG309&gt;AA309,BG308&gt;AA308,BG307&gt;AA307,BG306&gt;AA306,BG305&gt;AA305,BG304&gt;AA304,BG303&gt;AA303,BG302&gt;AA302,BG301&gt;AA301,BG300&gt;AA300,BG299&gt;AA299,BG298&gt;AA298),"Bullish",IF(AND(BG309&lt;AA309,BG308&lt;AA308,BG307&lt;AA307,BG306&lt;AA306,BG305&lt;AA305,BG304&lt;AA304,BG303&lt;AA303,BG302&lt;AA302,BG301&lt;AA301,BG300&lt;AA300,BG299&lt;AA299,BG298&lt;AA298),"Bearish","-----"))</f>
        <v>Bearish</v>
      </c>
      <c r="GE309">
        <f>(Z309-BG309)/BG309</f>
        <v>-1.41330989433092E-3</v>
      </c>
      <c r="GI309" s="7" t="str">
        <f>IF(Y309&gt;Z309,"Bullish","Bearish")</f>
        <v>Bullish</v>
      </c>
      <c r="GJ309" s="19" t="str">
        <f>IF(AND(D309&gt;Y309,D308&lt;Y308),"TEMA crossover","-----")</f>
        <v>-----</v>
      </c>
      <c r="GK309" s="19" t="str">
        <f>IF(AND(D309&lt;Y309,D308&gt;Y308),"TEMA crossunder","-----")</f>
        <v>-----</v>
      </c>
      <c r="GL309" s="20" t="str">
        <f>IF(GD309="Bearish","YES","-----")</f>
        <v>YES</v>
      </c>
      <c r="GM309" s="20" t="str">
        <f>IF(GH309="Reverse to Bearish","YES","-----")</f>
        <v>-----</v>
      </c>
      <c r="GN309" s="20" t="str">
        <f>IF(AND(GI309="Bullish",GI308="Bullish",GI307="Bullish",GI306="Bullish"),"YES","-----")</f>
        <v>-----</v>
      </c>
      <c r="GO309" s="20" t="str">
        <f>IF(OR(GK309="TEMA crossunder",GK308="TEMA crossunder",GK307="TEMA crossunder",GK306="TEMA crossunder"),"YES","-----")</f>
        <v>-----</v>
      </c>
      <c r="GP309" s="20" t="str">
        <f>IF(GD309="Bullish","YES","-----")</f>
        <v>-----</v>
      </c>
      <c r="GQ309" s="20" t="str">
        <f>IF(GH309="Reverse to Bullish","YES","-----")</f>
        <v>-----</v>
      </c>
      <c r="GR309" s="20" t="str">
        <f>IF(AND(GI309="Bearish",GI308="Bearish",GI307="Bearish",GI306="Bearish"),"YES","-----")</f>
        <v>-----</v>
      </c>
      <c r="GS309" s="20" t="str">
        <f>IF(OR(GJ309="TEMA crossover",GJ308="TEMA crossover",GJ307="TEMA crossover",GJ306="TEMA crossover"),"YES","-----")</f>
        <v>YES</v>
      </c>
      <c r="GT309" s="20" t="str">
        <f t="shared" si="485"/>
        <v>-----</v>
      </c>
      <c r="GU309" s="20" t="str">
        <f t="shared" si="486"/>
        <v>-----</v>
      </c>
      <c r="GV309" s="20" t="str">
        <f t="shared" si="487"/>
        <v>-----</v>
      </c>
      <c r="GW309" s="20" t="str">
        <f t="shared" si="488"/>
        <v>-----</v>
      </c>
      <c r="GX309" s="20" t="str">
        <f t="shared" si="489"/>
        <v>-----</v>
      </c>
      <c r="GY309" s="20" t="str">
        <f t="shared" si="490"/>
        <v>-----</v>
      </c>
      <c r="GZ309" s="7" t="str">
        <f>IF(G309&gt;BH309,"YES","-----")</f>
        <v>-----</v>
      </c>
      <c r="HA309" s="7" t="str">
        <f>IF(F309&lt;BI309,"YES","-----")</f>
        <v>-----</v>
      </c>
      <c r="HB309">
        <f>BH309-BI309</f>
        <v>14.869999999999891</v>
      </c>
      <c r="HI309">
        <f t="shared" si="468"/>
        <v>-18.046599999999671</v>
      </c>
      <c r="HJ309">
        <f t="shared" si="469"/>
        <v>-3.1765999999997803</v>
      </c>
      <c r="HK309" s="7"/>
      <c r="HL309" s="7"/>
      <c r="HM309" s="7"/>
      <c r="HN309" s="7"/>
      <c r="HO309" s="7"/>
      <c r="HP309" s="7"/>
      <c r="HQ309" s="28">
        <f t="shared" si="492"/>
        <v>4.7019399999999223</v>
      </c>
      <c r="HR309" s="28" t="str">
        <f t="shared" si="470"/>
        <v>Bull</v>
      </c>
      <c r="HS309">
        <f t="shared" si="471"/>
        <v>4.7019399999999223</v>
      </c>
    </row>
    <row r="310" spans="1:227" x14ac:dyDescent="0.55000000000000004">
      <c r="A310">
        <f>Validation!A309</f>
        <v>1772120700</v>
      </c>
      <c r="B310" t="str">
        <f>Price!B309</f>
        <v>XAUUSD</v>
      </c>
      <c r="C310" t="str">
        <f>Price!C309</f>
        <v>M5</v>
      </c>
      <c r="D310">
        <f>Price!D309</f>
        <v>5182.38</v>
      </c>
      <c r="E310">
        <f>Price!E309</f>
        <v>5175.5600000000004</v>
      </c>
      <c r="F310">
        <f>Price!F309</f>
        <v>5185.93</v>
      </c>
      <c r="G310">
        <f>Price!G309</f>
        <v>5175.29</v>
      </c>
      <c r="H310">
        <f>Price!H309</f>
        <v>844</v>
      </c>
      <c r="I310">
        <f>Diagonals!E309</f>
        <v>5202.1400000000003</v>
      </c>
      <c r="J310">
        <f>Diagonals!F309</f>
        <v>0</v>
      </c>
      <c r="K310">
        <f>Diagonals!G309</f>
        <v>0</v>
      </c>
      <c r="L310">
        <f>Diagonals!H309</f>
        <v>5140.29</v>
      </c>
      <c r="M310">
        <f>Diagonals!I309</f>
        <v>0</v>
      </c>
      <c r="N310">
        <f>Diagonals!J309</f>
        <v>0</v>
      </c>
      <c r="O310">
        <f>Diagonals!K309</f>
        <v>0</v>
      </c>
      <c r="P310">
        <f>Diagonals!L309</f>
        <v>0</v>
      </c>
      <c r="Q310">
        <f>Trendlines!E309</f>
        <v>5199.4799999999996</v>
      </c>
      <c r="R310">
        <f>Trendlines!F309</f>
        <v>5193.8900000000003</v>
      </c>
      <c r="S310">
        <f>Trendlines!G309</f>
        <v>5203.13</v>
      </c>
      <c r="T310">
        <f>Trendlines!H309</f>
        <v>5170.01</v>
      </c>
      <c r="U310">
        <f>Trendlines!I309</f>
        <v>5177.82</v>
      </c>
      <c r="V310">
        <f>Trendlines!J309</f>
        <v>5163.03</v>
      </c>
      <c r="W310">
        <f>Trendlines!K309</f>
        <v>0</v>
      </c>
      <c r="X310">
        <f>Trendlines!L309</f>
        <v>0</v>
      </c>
      <c r="Y310">
        <f>Tema_Hrma_Smma!E309</f>
        <v>5172.2299999999996</v>
      </c>
      <c r="Z310">
        <f>Tema_Hrma_Smma!F309</f>
        <v>5160.8999999999996</v>
      </c>
      <c r="AA310">
        <f>Tema_Hrma_Smma!G309</f>
        <v>5171.38</v>
      </c>
      <c r="AB310">
        <f>ZScore!H309</f>
        <v>1</v>
      </c>
      <c r="AC310">
        <f>ZScore!I309</f>
        <v>1.3591500000000001</v>
      </c>
      <c r="AD310">
        <f>ZScore!J309</f>
        <v>0</v>
      </c>
      <c r="AE310">
        <f>HA!E309</f>
        <v>5163.8999999999996</v>
      </c>
      <c r="AF310">
        <f>HA!F309</f>
        <v>5185.93</v>
      </c>
      <c r="AG310">
        <f>HA!G309</f>
        <v>5163.8999999999996</v>
      </c>
      <c r="AH310">
        <f>HA!H309</f>
        <v>5179.79</v>
      </c>
      <c r="AI310">
        <f>HA!I309</f>
        <v>1</v>
      </c>
      <c r="AJ310">
        <f>HA!J309</f>
        <v>15.89</v>
      </c>
      <c r="AK310">
        <f>HA!K309</f>
        <v>4.6097299999999999</v>
      </c>
      <c r="AL310">
        <f>HA!L309</f>
        <v>3</v>
      </c>
      <c r="AM310">
        <f>KC!E309</f>
        <v>5191.7615800000003</v>
      </c>
      <c r="AN310">
        <f>KC!F309</f>
        <v>5185.89732</v>
      </c>
      <c r="AO310">
        <f>KC!G309</f>
        <v>5180.0330599999998</v>
      </c>
      <c r="AP310">
        <f>KC!H309</f>
        <v>5174.1688000000004</v>
      </c>
      <c r="AQ310">
        <f>KC!I309</f>
        <v>5168.3045400000001</v>
      </c>
      <c r="AR310">
        <f>KC!J309</f>
        <v>5156.0692399999998</v>
      </c>
      <c r="AS310">
        <f>KC!K309</f>
        <v>5150.2049800000004</v>
      </c>
      <c r="AT310">
        <f>KC!L309</f>
        <v>5144.3407200000001</v>
      </c>
      <c r="AU310">
        <f>KC!M309</f>
        <v>5138.4764599999999</v>
      </c>
      <c r="AV310">
        <f>KC!N309</f>
        <v>5132.6121999999996</v>
      </c>
      <c r="AW310">
        <f>SR_Levels!E309</f>
        <v>5178.6000000000004</v>
      </c>
      <c r="AX310">
        <f>SR_Levels!F309</f>
        <v>5161.8900000000003</v>
      </c>
      <c r="AY310">
        <f>SR_Levels!G309</f>
        <v>5135.8500000000004</v>
      </c>
      <c r="AZ310">
        <f>SR_Levels!H309</f>
        <v>0</v>
      </c>
      <c r="BA310">
        <f>SR_Levels!I309</f>
        <v>5193.3500000000004</v>
      </c>
      <c r="BB310">
        <f>SR_Levels!J309</f>
        <v>5205.3100000000004</v>
      </c>
      <c r="BC310">
        <f>SR_Levels!K309</f>
        <v>0</v>
      </c>
      <c r="BD310">
        <f>SR_Levels!L309</f>
        <v>0</v>
      </c>
      <c r="BE310">
        <f>ZigZag!E309</f>
        <v>0</v>
      </c>
      <c r="BF310">
        <f>ZigZag!F309</f>
        <v>0</v>
      </c>
      <c r="BG310">
        <f>ZigZag!G309</f>
        <v>5166.33</v>
      </c>
      <c r="BH310">
        <f>Dual_Tema!E309</f>
        <v>5177.38</v>
      </c>
      <c r="BI310">
        <f>Dual_Tema!F309</f>
        <v>5164.5</v>
      </c>
      <c r="BJ310">
        <f>Pinbar!E309</f>
        <v>0</v>
      </c>
      <c r="BK310">
        <f>SSA!E309</f>
        <v>5177.0415199999998</v>
      </c>
      <c r="BL310">
        <f>SSA!F309</f>
        <v>5172.0480900000002</v>
      </c>
      <c r="BN310" t="str">
        <f t="shared" si="491"/>
        <v>Green Candle</v>
      </c>
      <c r="BO310" s="34">
        <f t="shared" si="493"/>
        <v>4.6156202203324614E-3</v>
      </c>
      <c r="BP310" s="34">
        <f t="shared" si="495"/>
        <v>2.0088979290371345E-3</v>
      </c>
      <c r="BQ310" s="34">
        <f t="shared" si="503"/>
        <v>2.9726999314885205E-3</v>
      </c>
      <c r="BR310" s="34">
        <f t="shared" si="505"/>
        <v>2.6350614073782364E-3</v>
      </c>
      <c r="BS310" s="35">
        <f t="shared" si="494"/>
        <v>7.6779475514876516E-4</v>
      </c>
      <c r="BT310" s="35">
        <f t="shared" si="496"/>
        <v>1.6725421808927443E-4</v>
      </c>
      <c r="BU310" s="35">
        <f t="shared" si="504"/>
        <v>1.6491860847311912E-4</v>
      </c>
      <c r="BV310" s="35">
        <f t="shared" si="506"/>
        <v>1.0965583342525953E-4</v>
      </c>
      <c r="BW310" s="27">
        <v>96</v>
      </c>
      <c r="BX310">
        <f>F310-G310</f>
        <v>10.640000000000327</v>
      </c>
      <c r="BY310">
        <f>ABS(F310-D309)</f>
        <v>10.369999999999891</v>
      </c>
      <c r="BZ310">
        <f>ABS(G310-D309)</f>
        <v>0.27000000000043656</v>
      </c>
      <c r="CA310">
        <f t="shared" si="472"/>
        <v>10.640000000000327</v>
      </c>
      <c r="CB310">
        <f t="shared" si="497"/>
        <v>12.613571428571504</v>
      </c>
      <c r="CC310">
        <f t="shared" si="500"/>
        <v>11.109164354299981</v>
      </c>
      <c r="CD310">
        <f t="shared" si="498"/>
        <v>1.5044070742715228</v>
      </c>
      <c r="CE310">
        <f t="shared" si="501"/>
        <v>1</v>
      </c>
      <c r="CF310">
        <f t="shared" si="502"/>
        <v>40</v>
      </c>
      <c r="CG310" s="7" t="str">
        <f t="shared" si="499"/>
        <v>High Volatility Period</v>
      </c>
      <c r="CH310" s="21"/>
      <c r="CI310" s="21"/>
      <c r="CJ310" s="21"/>
      <c r="CK310" s="21"/>
      <c r="CL310" s="21"/>
      <c r="CM310" s="21"/>
      <c r="CZ310" s="7" t="str">
        <f>IF(AND(D310&gt;BH310,D310&gt;E310),"Bullish Trigger","-----")</f>
        <v>Bullish Trigger</v>
      </c>
      <c r="DA310" s="7" t="str">
        <f>IF(AND(D310&lt;BI310,D310&lt;E310),"Bearish Trigger","-----")</f>
        <v>-----</v>
      </c>
      <c r="DB310" s="13" t="str">
        <f>IF(AND(W310=BE310,W310&gt;0,BE310&gt;0),"Important High","------")</f>
        <v>------</v>
      </c>
      <c r="DC310" s="13" t="str">
        <f>IF(AND(X310=BF310,X310&gt;0,BF310&gt;0),"Important Low","------")</f>
        <v>------</v>
      </c>
      <c r="DD310" s="7" t="str">
        <f>IF(AND(DB310="Important High",DC310="-----",BJ310=1),"Imp High Rej","-----")</f>
        <v>-----</v>
      </c>
      <c r="DE310" s="7" t="str">
        <f>IF(AND(DB310="-----",DC310="Important Low",BJ310=1),"Imp Low Rej","-----")</f>
        <v>-----</v>
      </c>
      <c r="DF310" s="7" t="str">
        <f>IF(Y310&gt;AM310,"Overbought",IF(Y310&gt;AO310,"Bullish Momentum",IF(Y310&gt;AQ310,"Flat Momentum","-----")))</f>
        <v>Flat Momentum</v>
      </c>
      <c r="DG310" s="7" t="str">
        <f>IF(Y310&lt;AV310,"Oversold",IF(Y310&lt;AT310,"Bearish Momentum",IF(Y310&lt;AR310,"Flat Momentum","-----")))</f>
        <v>-----</v>
      </c>
      <c r="DH310" s="7" t="str">
        <f>IF(AND(DF310="Overbought",AD310=2),"Culminated Thrust","-----")</f>
        <v>-----</v>
      </c>
      <c r="DI310" s="7" t="str">
        <f>IF(AND(DG310="Oversold",AD310=5),"Culminated Thrust","-----")</f>
        <v>-----</v>
      </c>
      <c r="DJ310" s="14">
        <f>(Q310-$D310)/$D310</f>
        <v>3.2996422493139165E-3</v>
      </c>
      <c r="DK310" s="14">
        <f>(R310-$D310)/$D310</f>
        <v>2.2209872683979595E-3</v>
      </c>
      <c r="DL310" s="14">
        <f>(S310-$D310)/$D310</f>
        <v>4.0039518522377747E-3</v>
      </c>
      <c r="DM310" s="14">
        <f>(T310-$D310)/$D310</f>
        <v>-2.3869341885388354E-3</v>
      </c>
      <c r="DN310" s="14">
        <f>(U310-$D310)/$D310</f>
        <v>-8.7990459981714965E-4</v>
      </c>
      <c r="DO310" s="14">
        <f>(V310-$D310)/$D310</f>
        <v>-3.7338057031711998E-3</v>
      </c>
      <c r="DP310" s="14">
        <f t="shared" si="440"/>
        <v>4.0039518522377747E-3</v>
      </c>
      <c r="DQ310" s="14">
        <f t="shared" si="441"/>
        <v>3.2996422493139165E-3</v>
      </c>
      <c r="DR310" s="14">
        <f t="shared" si="442"/>
        <v>2.2209872683979595E-3</v>
      </c>
      <c r="DS310" s="14">
        <f t="shared" si="443"/>
        <v>-8.7990459981714965E-4</v>
      </c>
      <c r="DT310" s="14">
        <f t="shared" si="444"/>
        <v>-2.3869341885388354E-3</v>
      </c>
      <c r="DU310" s="14">
        <f t="shared" si="445"/>
        <v>-3.7338057031711998E-3</v>
      </c>
      <c r="DV310" t="str">
        <f>IF($D310&gt;Q310,"SUP","RES")</f>
        <v>RES</v>
      </c>
      <c r="DW310" t="str">
        <f>IF($D310&gt;R310,"SUP","RES")</f>
        <v>RES</v>
      </c>
      <c r="DX310" t="str">
        <f>IF($D310&gt;S310,"SUP","RES")</f>
        <v>RES</v>
      </c>
      <c r="DY310" t="str">
        <f>IF($D310&gt;T310,"SUP","RES")</f>
        <v>SUP</v>
      </c>
      <c r="DZ310" t="str">
        <f>IF($D310&gt;U310,"SUP","RES")</f>
        <v>SUP</v>
      </c>
      <c r="EA310" t="str">
        <f>IF($D310&gt;V310,"SUP","RES")</f>
        <v>SUP</v>
      </c>
      <c r="EB310" s="7">
        <f t="shared" si="446"/>
        <v>3</v>
      </c>
      <c r="EC310" s="7">
        <f t="shared" si="447"/>
        <v>3</v>
      </c>
      <c r="ED310" s="13" t="str">
        <f t="shared" si="448"/>
        <v>-----</v>
      </c>
      <c r="EE310" s="13" t="str">
        <f t="shared" si="449"/>
        <v>-----</v>
      </c>
      <c r="EF310" s="7">
        <f>IF(OR(ED310="All Sup",EE310="All Res"),"na",((D310-MIN(Q310:V310))/(MAX(Q310:V310)-MIN(Q310:V310))))</f>
        <v>0.48254364089776031</v>
      </c>
      <c r="EG310">
        <v>1.4999999999999999E-4</v>
      </c>
      <c r="EH310">
        <f>Q310*(1+$EG310)</f>
        <v>5200.2599220000002</v>
      </c>
      <c r="EI310">
        <f>Q310*(1-$EG310)</f>
        <v>5198.7000779999998</v>
      </c>
      <c r="EJ310">
        <f>R310*(1+$EG310)</f>
        <v>5194.6690835000009</v>
      </c>
      <c r="EK310">
        <f>R310*(1-$EG310)</f>
        <v>5193.1109165000007</v>
      </c>
      <c r="EL310">
        <f>S310*(1+$EG310)</f>
        <v>5203.9104695000005</v>
      </c>
      <c r="EM310">
        <f>S310*(1-$EG310)</f>
        <v>5202.3495305000006</v>
      </c>
      <c r="EN310">
        <f>T310*(1+$EG310)</f>
        <v>5170.7855015000005</v>
      </c>
      <c r="EO310">
        <f>T310*(1-$EG310)</f>
        <v>5169.2344985</v>
      </c>
      <c r="EP310">
        <f>U310*(1+$EG310)</f>
        <v>5178.596673</v>
      </c>
      <c r="EQ310">
        <f>U310*(1-$EG310)</f>
        <v>5177.0433269999994</v>
      </c>
      <c r="ER310">
        <f>V310*(1+$EG310)</f>
        <v>5163.8044545000002</v>
      </c>
      <c r="ES310">
        <f>V310*(1-$EG310)</f>
        <v>5162.2555455000002</v>
      </c>
      <c r="ET310" s="7" t="str">
        <f t="shared" si="450"/>
        <v>-----</v>
      </c>
      <c r="EU310" s="7" t="str">
        <f t="shared" si="451"/>
        <v>-----</v>
      </c>
      <c r="EV310" s="7" t="str">
        <f t="shared" si="452"/>
        <v>-----</v>
      </c>
      <c r="EW310" s="7" t="str">
        <f t="shared" si="453"/>
        <v>-----</v>
      </c>
      <c r="EX310" s="7" t="str">
        <f t="shared" si="454"/>
        <v>TOUCH</v>
      </c>
      <c r="EY310" s="7" t="str">
        <f t="shared" si="455"/>
        <v>-----</v>
      </c>
      <c r="EZ310">
        <f t="shared" si="473"/>
        <v>115</v>
      </c>
      <c r="FA310">
        <f t="shared" si="474"/>
        <v>108</v>
      </c>
      <c r="FB310">
        <f t="shared" si="475"/>
        <v>308</v>
      </c>
      <c r="FC310">
        <f t="shared" si="476"/>
        <v>1</v>
      </c>
      <c r="FD310">
        <f t="shared" si="477"/>
        <v>0</v>
      </c>
      <c r="FE310">
        <f t="shared" si="478"/>
        <v>2</v>
      </c>
      <c r="FF310">
        <f t="shared" si="479"/>
        <v>7</v>
      </c>
      <c r="FG310">
        <f t="shared" si="480"/>
        <v>11</v>
      </c>
      <c r="FH310">
        <f t="shared" si="481"/>
        <v>0</v>
      </c>
      <c r="FI310">
        <f t="shared" si="482"/>
        <v>2</v>
      </c>
      <c r="FJ310">
        <f t="shared" si="483"/>
        <v>1</v>
      </c>
      <c r="FK310">
        <f t="shared" si="484"/>
        <v>1</v>
      </c>
      <c r="FL310" s="7" t="str">
        <f t="shared" si="456"/>
        <v>-----</v>
      </c>
      <c r="FM310" s="7" t="str">
        <f t="shared" si="457"/>
        <v>-----</v>
      </c>
      <c r="FN310" s="7" t="str">
        <f t="shared" si="458"/>
        <v>-----</v>
      </c>
      <c r="FO310" s="7" t="str">
        <f t="shared" si="459"/>
        <v>-----</v>
      </c>
      <c r="FP310" s="7">
        <f t="shared" si="460"/>
        <v>1</v>
      </c>
      <c r="FQ310" s="7" t="str">
        <f t="shared" si="461"/>
        <v>-----</v>
      </c>
      <c r="FR310" s="13" t="str">
        <f>IF(FL310="-----","-----",(D310-Q310)/Q310)</f>
        <v>-----</v>
      </c>
      <c r="FS310" s="13" t="str">
        <f>IF(FM310="-----","-----",(Q310-R310)/R310)</f>
        <v>-----</v>
      </c>
      <c r="FT310" s="13" t="str">
        <f>IF(FN310="-----","-----",(R310-S310)/S310)</f>
        <v>-----</v>
      </c>
      <c r="FU310" s="13" t="str">
        <f>IF(FO310="-----","-----",(S310-T310)/T310)</f>
        <v>-----</v>
      </c>
      <c r="FV310" s="13">
        <f>IF(FP310="-----","-----",(T310-U310)/U310)</f>
        <v>-1.5083567988071218E-3</v>
      </c>
      <c r="FW310" s="13" t="str">
        <f>IF(FQ310="-----","-----",(U310-V310)/V310)</f>
        <v>-----</v>
      </c>
      <c r="FX310" s="7" t="str">
        <f t="shared" si="462"/>
        <v>-----</v>
      </c>
      <c r="FY310" s="7" t="str">
        <f t="shared" si="463"/>
        <v>-----</v>
      </c>
      <c r="FZ310" s="7" t="str">
        <f t="shared" si="464"/>
        <v>-----</v>
      </c>
      <c r="GA310" s="7" t="str">
        <f t="shared" si="465"/>
        <v>-----</v>
      </c>
      <c r="GB310" s="7" t="str">
        <f t="shared" si="466"/>
        <v>Resistant</v>
      </c>
      <c r="GC310" s="7" t="str">
        <f t="shared" si="467"/>
        <v>-----</v>
      </c>
      <c r="GD310" s="7" t="str">
        <f>IF(AND(BG310&gt;AA310,BG309&gt;AA309,BG308&gt;AA308,BG307&gt;AA307,BG306&gt;AA306,BG305&gt;AA305,BG304&gt;AA304,BG303&gt;AA303,BG302&gt;AA302,BG301&gt;AA301,BG300&gt;AA300,BG299&gt;AA299),"Bullish",IF(AND(BG310&lt;AA310,BG309&lt;AA309,BG308&lt;AA308,BG307&lt;AA307,BG306&lt;AA306,BG305&lt;AA305,BG304&lt;AA304,BG303&lt;AA303,BG302&lt;AA302,BG301&lt;AA301,BG300&lt;AA300,BG299&lt;AA299),"Bearish","-----"))</f>
        <v>Bearish</v>
      </c>
      <c r="GE310">
        <f>(Z310-BG310)/BG310</f>
        <v>-1.0510362288123855E-3</v>
      </c>
      <c r="GI310" s="7" t="str">
        <f>IF(Y310&gt;Z310,"Bullish","Bearish")</f>
        <v>Bullish</v>
      </c>
      <c r="GJ310" s="19" t="str">
        <f>IF(AND(D310&gt;Y310,D309&lt;Y309),"TEMA crossover","-----")</f>
        <v>-----</v>
      </c>
      <c r="GK310" s="19" t="str">
        <f>IF(AND(D310&lt;Y310,D309&gt;Y309),"TEMA crossunder","-----")</f>
        <v>-----</v>
      </c>
      <c r="GL310" s="20" t="str">
        <f>IF(GD310="Bearish","YES","-----")</f>
        <v>YES</v>
      </c>
      <c r="GM310" s="20" t="str">
        <f>IF(GH310="Reverse to Bearish","YES","-----")</f>
        <v>-----</v>
      </c>
      <c r="GN310" s="20" t="str">
        <f>IF(AND(GI310="Bullish",GI309="Bullish",GI308="Bullish",GI307="Bullish"),"YES","-----")</f>
        <v>-----</v>
      </c>
      <c r="GO310" s="20" t="str">
        <f>IF(OR(GK310="TEMA crossunder",GK309="TEMA crossunder",GK308="TEMA crossunder",GK307="TEMA crossunder"),"YES","-----")</f>
        <v>-----</v>
      </c>
      <c r="GP310" s="20" t="str">
        <f>IF(GD310="Bullish","YES","-----")</f>
        <v>-----</v>
      </c>
      <c r="GQ310" s="20" t="str">
        <f>IF(GH310="Reverse to Bullish","YES","-----")</f>
        <v>-----</v>
      </c>
      <c r="GR310" s="20" t="str">
        <f>IF(AND(GI310="Bearish",GI309="Bearish",GI308="Bearish",GI307="Bearish"),"YES","-----")</f>
        <v>-----</v>
      </c>
      <c r="GS310" s="20" t="str">
        <f>IF(OR(GJ310="TEMA crossover",GJ309="TEMA crossover",GJ308="TEMA crossover",GJ307="TEMA crossover"),"YES","-----")</f>
        <v>YES</v>
      </c>
      <c r="GT310" s="20" t="str">
        <f t="shared" si="485"/>
        <v>-----</v>
      </c>
      <c r="GU310" s="20" t="str">
        <f t="shared" si="486"/>
        <v>-----</v>
      </c>
      <c r="GV310" s="20" t="str">
        <f t="shared" si="487"/>
        <v>-----</v>
      </c>
      <c r="GW310" s="20" t="str">
        <f t="shared" si="488"/>
        <v>-----</v>
      </c>
      <c r="GX310" s="20" t="str">
        <f t="shared" si="489"/>
        <v>-----</v>
      </c>
      <c r="GY310" s="20" t="str">
        <f t="shared" si="490"/>
        <v>-----</v>
      </c>
      <c r="GZ310" s="7" t="str">
        <f>IF(G310&gt;BH310,"YES","-----")</f>
        <v>-----</v>
      </c>
      <c r="HA310" s="7" t="str">
        <f>IF(F310&lt;BI310,"YES","-----")</f>
        <v>-----</v>
      </c>
      <c r="HB310">
        <f>BH310-BI310</f>
        <v>12.880000000000109</v>
      </c>
      <c r="HI310">
        <f t="shared" si="468"/>
        <v>-12.541519999999764</v>
      </c>
      <c r="HJ310">
        <f t="shared" si="469"/>
        <v>0.33848000000034517</v>
      </c>
      <c r="HK310" s="7"/>
      <c r="HL310" s="7"/>
      <c r="HM310" s="7"/>
      <c r="HN310" s="7"/>
      <c r="HO310" s="7"/>
      <c r="HP310" s="7"/>
      <c r="HQ310" s="28">
        <f t="shared" si="492"/>
        <v>4.9934299999995346</v>
      </c>
      <c r="HR310" s="28" t="str">
        <f t="shared" si="470"/>
        <v>Bull</v>
      </c>
      <c r="HS310">
        <f t="shared" si="471"/>
        <v>4.9934299999995346</v>
      </c>
    </row>
    <row r="311" spans="1:227" x14ac:dyDescent="0.55000000000000004">
      <c r="A311">
        <f>Validation!A310</f>
        <v>1772121000</v>
      </c>
      <c r="B311" t="str">
        <f>Price!B310</f>
        <v>XAUUSD</v>
      </c>
      <c r="C311" t="str">
        <f>Price!C310</f>
        <v>M5</v>
      </c>
      <c r="D311">
        <f>Price!D310</f>
        <v>5189.7</v>
      </c>
      <c r="E311">
        <f>Price!E310</f>
        <v>5182.3900000000003</v>
      </c>
      <c r="F311">
        <f>Price!F310</f>
        <v>5192.68</v>
      </c>
      <c r="G311">
        <f>Price!G310</f>
        <v>5180.8999999999996</v>
      </c>
      <c r="H311">
        <f>Price!H310</f>
        <v>887</v>
      </c>
      <c r="I311">
        <f>Diagonals!E310</f>
        <v>5202.32</v>
      </c>
      <c r="J311">
        <f>Diagonals!F310</f>
        <v>0</v>
      </c>
      <c r="K311">
        <f>Diagonals!G310</f>
        <v>0</v>
      </c>
      <c r="L311">
        <f>Diagonals!H310</f>
        <v>5139.96</v>
      </c>
      <c r="M311">
        <f>Diagonals!I310</f>
        <v>0</v>
      </c>
      <c r="N311">
        <f>Diagonals!J310</f>
        <v>0</v>
      </c>
      <c r="O311">
        <f>Diagonals!K310</f>
        <v>5192.68</v>
      </c>
      <c r="P311">
        <f>Diagonals!L310</f>
        <v>0</v>
      </c>
      <c r="Q311">
        <f>Trendlines!E310</f>
        <v>5199.4799999999996</v>
      </c>
      <c r="R311">
        <f>Trendlines!F310</f>
        <v>5193.87</v>
      </c>
      <c r="S311">
        <f>Trendlines!G310</f>
        <v>5203.12</v>
      </c>
      <c r="T311">
        <f>Trendlines!H310</f>
        <v>5170.08</v>
      </c>
      <c r="U311">
        <f>Trendlines!I310</f>
        <v>5177.84</v>
      </c>
      <c r="V311">
        <f>Trendlines!J310</f>
        <v>5163.07</v>
      </c>
      <c r="W311">
        <f>Trendlines!K310</f>
        <v>5192.68</v>
      </c>
      <c r="X311">
        <f>Trendlines!L310</f>
        <v>0</v>
      </c>
      <c r="Y311">
        <f>Tema_Hrma_Smma!E310</f>
        <v>5181.34</v>
      </c>
      <c r="Z311">
        <f>Tema_Hrma_Smma!F310</f>
        <v>5165.25</v>
      </c>
      <c r="AA311">
        <f>Tema_Hrma_Smma!G310</f>
        <v>5171.75</v>
      </c>
      <c r="AB311">
        <f>ZScore!H310</f>
        <v>1</v>
      </c>
      <c r="AC311">
        <f>ZScore!I310</f>
        <v>1.5359700000000001</v>
      </c>
      <c r="AD311">
        <f>ZScore!J310</f>
        <v>1</v>
      </c>
      <c r="AE311">
        <f>HA!E310</f>
        <v>5171.84</v>
      </c>
      <c r="AF311">
        <f>HA!F310</f>
        <v>5192.68</v>
      </c>
      <c r="AG311">
        <f>HA!G310</f>
        <v>5171.84</v>
      </c>
      <c r="AH311">
        <f>HA!H310</f>
        <v>5186.42</v>
      </c>
      <c r="AI311">
        <f>HA!I310</f>
        <v>1</v>
      </c>
      <c r="AJ311">
        <f>HA!J310</f>
        <v>14.57</v>
      </c>
      <c r="AK311">
        <f>HA!K310</f>
        <v>4.0658700000000003</v>
      </c>
      <c r="AL311">
        <f>HA!L310</f>
        <v>4</v>
      </c>
      <c r="AM311">
        <f>KC!E310</f>
        <v>5192.5713900000001</v>
      </c>
      <c r="AN311">
        <f>KC!F310</f>
        <v>5186.6837999999998</v>
      </c>
      <c r="AO311">
        <f>KC!G310</f>
        <v>5180.7962100000004</v>
      </c>
      <c r="AP311">
        <f>KC!H310</f>
        <v>5174.9086200000002</v>
      </c>
      <c r="AQ311">
        <f>KC!I310</f>
        <v>5169.0210200000001</v>
      </c>
      <c r="AR311">
        <f>KC!J310</f>
        <v>5156.5859300000002</v>
      </c>
      <c r="AS311">
        <f>KC!K310</f>
        <v>5150.6983399999999</v>
      </c>
      <c r="AT311">
        <f>KC!L310</f>
        <v>5144.8107499999996</v>
      </c>
      <c r="AU311">
        <f>KC!M310</f>
        <v>5138.9231600000003</v>
      </c>
      <c r="AV311">
        <f>KC!N310</f>
        <v>5133.0355600000003</v>
      </c>
      <c r="AW311">
        <f>SR_Levels!E310</f>
        <v>5178.6000000000004</v>
      </c>
      <c r="AX311">
        <f>SR_Levels!F310</f>
        <v>5161.8900000000003</v>
      </c>
      <c r="AY311">
        <f>SR_Levels!G310</f>
        <v>5135.8500000000004</v>
      </c>
      <c r="AZ311">
        <f>SR_Levels!H310</f>
        <v>0</v>
      </c>
      <c r="BA311">
        <f>SR_Levels!I310</f>
        <v>5193.3500000000004</v>
      </c>
      <c r="BB311">
        <f>SR_Levels!J310</f>
        <v>5205.3100000000004</v>
      </c>
      <c r="BC311">
        <f>SR_Levels!K310</f>
        <v>0</v>
      </c>
      <c r="BD311">
        <f>SR_Levels!L310</f>
        <v>0</v>
      </c>
      <c r="BE311">
        <f>ZigZag!E310</f>
        <v>5192.68</v>
      </c>
      <c r="BF311">
        <f>ZigZag!F310</f>
        <v>0</v>
      </c>
      <c r="BG311">
        <f>ZigZag!G310</f>
        <v>5167.8599999999997</v>
      </c>
      <c r="BH311">
        <f>Dual_Tema!E310</f>
        <v>5186.1899999999996</v>
      </c>
      <c r="BI311">
        <f>Dual_Tema!F310</f>
        <v>5174.0200000000004</v>
      </c>
      <c r="BJ311">
        <f>Pinbar!E310</f>
        <v>0</v>
      </c>
      <c r="BK311">
        <f>SSA!E310</f>
        <v>5181.0277400000004</v>
      </c>
      <c r="BL311">
        <f>SSA!F310</f>
        <v>5176.5379199999998</v>
      </c>
      <c r="BN311" t="str">
        <f t="shared" si="491"/>
        <v>Green Candle</v>
      </c>
      <c r="BO311" s="34">
        <f t="shared" si="493"/>
        <v>6.8367976470862235E-3</v>
      </c>
      <c r="BP311" s="34">
        <f t="shared" si="495"/>
        <v>4.2164046974502156E-3</v>
      </c>
      <c r="BQ311" s="34">
        <f t="shared" si="503"/>
        <v>4.0396067187482565E-3</v>
      </c>
      <c r="BR311" s="34">
        <f t="shared" si="505"/>
        <v>3.6551404038058788E-3</v>
      </c>
      <c r="BS311" s="35">
        <f t="shared" si="494"/>
        <v>1.1362338124580873E-3</v>
      </c>
      <c r="BT311" s="35">
        <f t="shared" si="496"/>
        <v>3.5068985822617194E-4</v>
      </c>
      <c r="BU311" s="35">
        <f t="shared" si="504"/>
        <v>2.2399560629815518E-4</v>
      </c>
      <c r="BV311" s="35">
        <f t="shared" si="506"/>
        <v>1.5203141440633949E-4</v>
      </c>
      <c r="BW311" s="27">
        <v>96</v>
      </c>
      <c r="BX311">
        <f>F311-G311</f>
        <v>11.780000000000655</v>
      </c>
      <c r="BY311">
        <f>ABS(F311-D310)</f>
        <v>10.300000000000182</v>
      </c>
      <c r="BZ311">
        <f>ABS(G311-D310)</f>
        <v>1.4800000000004729</v>
      </c>
      <c r="CA311">
        <f t="shared" si="472"/>
        <v>11.780000000000655</v>
      </c>
      <c r="CB311">
        <f t="shared" si="497"/>
        <v>12.314285714285818</v>
      </c>
      <c r="CC311">
        <f t="shared" si="500"/>
        <v>11.157081186135743</v>
      </c>
      <c r="CD311">
        <f t="shared" si="498"/>
        <v>1.1572045281500749</v>
      </c>
      <c r="CE311">
        <f t="shared" si="501"/>
        <v>1</v>
      </c>
      <c r="CF311">
        <f t="shared" si="502"/>
        <v>41</v>
      </c>
      <c r="CG311" s="7" t="str">
        <f t="shared" si="499"/>
        <v>High Volatility Period</v>
      </c>
      <c r="CH311" s="21"/>
      <c r="CI311" s="21"/>
      <c r="CJ311" s="21"/>
      <c r="CK311" s="21"/>
      <c r="CL311" s="21"/>
      <c r="CM311" s="21"/>
      <c r="CZ311" s="7" t="str">
        <f>IF(AND(D311&gt;BH311,D311&gt;E311),"Bullish Trigger","-----")</f>
        <v>Bullish Trigger</v>
      </c>
      <c r="DA311" s="7" t="str">
        <f>IF(AND(D311&lt;BI311,D311&lt;E311),"Bearish Trigger","-----")</f>
        <v>-----</v>
      </c>
      <c r="DB311" s="13" t="str">
        <f>IF(AND(W311=BE311,W311&gt;0,BE311&gt;0),"Important High","------")</f>
        <v>Important High</v>
      </c>
      <c r="DC311" s="13" t="str">
        <f>IF(AND(X311=BF311,X311&gt;0,BF311&gt;0),"Important Low","------")</f>
        <v>------</v>
      </c>
      <c r="DD311" s="7" t="str">
        <f>IF(AND(DB311="Important High",DC311="-----",BJ311=1),"Imp High Rej","-----")</f>
        <v>-----</v>
      </c>
      <c r="DE311" s="7" t="str">
        <f>IF(AND(DB311="-----",DC311="Important Low",BJ311=1),"Imp Low Rej","-----")</f>
        <v>-----</v>
      </c>
      <c r="DF311" s="7" t="str">
        <f>IF(Y311&gt;AM311,"Overbought",IF(Y311&gt;AO311,"Bullish Momentum",IF(Y311&gt;AQ311,"Flat Momentum","-----")))</f>
        <v>Bullish Momentum</v>
      </c>
      <c r="DG311" s="7" t="str">
        <f>IF(Y311&lt;AV311,"Oversold",IF(Y311&lt;AT311,"Bearish Momentum",IF(Y311&lt;AR311,"Flat Momentum","-----")))</f>
        <v>-----</v>
      </c>
      <c r="DH311" s="7" t="str">
        <f>IF(AND(DF311="Overbought",AD311=2),"Culminated Thrust","-----")</f>
        <v>-----</v>
      </c>
      <c r="DI311" s="7" t="str">
        <f>IF(AND(DG311="Oversold",AD311=5),"Culminated Thrust","-----")</f>
        <v>-----</v>
      </c>
      <c r="DJ311" s="14">
        <f>(Q311-$D311)/$D311</f>
        <v>1.8845019943348838E-3</v>
      </c>
      <c r="DK311" s="14">
        <f>(R311-$D311)/$D311</f>
        <v>8.0351465402625835E-4</v>
      </c>
      <c r="DL311" s="14">
        <f>(S311-$D311)/$D311</f>
        <v>2.5858912846600138E-3</v>
      </c>
      <c r="DM311" s="14">
        <f>(T311-$D311)/$D311</f>
        <v>-3.7805653505982796E-3</v>
      </c>
      <c r="DN311" s="14">
        <f>(U311-$D311)/$D311</f>
        <v>-2.2852958745206223E-3</v>
      </c>
      <c r="DO311" s="14">
        <f>(V311-$D311)/$D311</f>
        <v>-5.1313178025704977E-3</v>
      </c>
      <c r="DP311" s="14">
        <f t="shared" si="440"/>
        <v>2.5858912846600138E-3</v>
      </c>
      <c r="DQ311" s="14">
        <f t="shared" si="441"/>
        <v>1.8845019943348838E-3</v>
      </c>
      <c r="DR311" s="14">
        <f t="shared" si="442"/>
        <v>8.0351465402625835E-4</v>
      </c>
      <c r="DS311" s="14">
        <f t="shared" si="443"/>
        <v>-2.2852958745206223E-3</v>
      </c>
      <c r="DT311" s="14">
        <f t="shared" si="444"/>
        <v>-3.7805653505982796E-3</v>
      </c>
      <c r="DU311" s="14">
        <f t="shared" si="445"/>
        <v>-5.1313178025704977E-3</v>
      </c>
      <c r="DV311" t="str">
        <f>IF($D311&gt;Q311,"SUP","RES")</f>
        <v>RES</v>
      </c>
      <c r="DW311" t="str">
        <f>IF($D311&gt;R311,"SUP","RES")</f>
        <v>RES</v>
      </c>
      <c r="DX311" t="str">
        <f>IF($D311&gt;S311,"SUP","RES")</f>
        <v>RES</v>
      </c>
      <c r="DY311" t="str">
        <f>IF($D311&gt;T311,"SUP","RES")</f>
        <v>SUP</v>
      </c>
      <c r="DZ311" t="str">
        <f>IF($D311&gt;U311,"SUP","RES")</f>
        <v>SUP</v>
      </c>
      <c r="EA311" t="str">
        <f>IF($D311&gt;V311,"SUP","RES")</f>
        <v>SUP</v>
      </c>
      <c r="EB311" s="7">
        <f t="shared" si="446"/>
        <v>3</v>
      </c>
      <c r="EC311" s="7">
        <f t="shared" si="447"/>
        <v>3</v>
      </c>
      <c r="ED311" s="13" t="str">
        <f t="shared" si="448"/>
        <v>-----</v>
      </c>
      <c r="EE311" s="13" t="str">
        <f t="shared" si="449"/>
        <v>-----</v>
      </c>
      <c r="EF311" s="7">
        <f>IF(OR(ED311="All Sup",EE311="All Res"),"na",((D311-MIN(Q311:V311))/(MAX(Q311:V311)-MIN(Q311:V311))))</f>
        <v>0.66491885143570506</v>
      </c>
      <c r="EG311">
        <v>1.4999999999999999E-4</v>
      </c>
      <c r="EH311">
        <f>Q311*(1+$EG311)</f>
        <v>5200.2599220000002</v>
      </c>
      <c r="EI311">
        <f>Q311*(1-$EG311)</f>
        <v>5198.7000779999998</v>
      </c>
      <c r="EJ311">
        <f>R311*(1+$EG311)</f>
        <v>5194.6490805000003</v>
      </c>
      <c r="EK311">
        <f>R311*(1-$EG311)</f>
        <v>5193.0909195000004</v>
      </c>
      <c r="EL311">
        <f>S311*(1+$EG311)</f>
        <v>5203.9004680000007</v>
      </c>
      <c r="EM311">
        <f>S311*(1-$EG311)</f>
        <v>5202.339532</v>
      </c>
      <c r="EN311">
        <f>T311*(1+$EG311)</f>
        <v>5170.8555120000001</v>
      </c>
      <c r="EO311">
        <f>T311*(1-$EG311)</f>
        <v>5169.3044879999998</v>
      </c>
      <c r="EP311">
        <f>U311*(1+$EG311)</f>
        <v>5178.6166760000006</v>
      </c>
      <c r="EQ311">
        <f>U311*(1-$EG311)</f>
        <v>5177.0633240000006</v>
      </c>
      <c r="ER311">
        <f>V311*(1+$EG311)</f>
        <v>5163.8444605000004</v>
      </c>
      <c r="ES311">
        <f>V311*(1-$EG311)</f>
        <v>5162.2955394999999</v>
      </c>
      <c r="ET311" s="7" t="str">
        <f t="shared" si="450"/>
        <v>-----</v>
      </c>
      <c r="EU311" s="7" t="str">
        <f t="shared" si="451"/>
        <v>-----</v>
      </c>
      <c r="EV311" s="7" t="str">
        <f t="shared" si="452"/>
        <v>-----</v>
      </c>
      <c r="EW311" s="7" t="str">
        <f t="shared" si="453"/>
        <v>-----</v>
      </c>
      <c r="EX311" s="7" t="str">
        <f t="shared" si="454"/>
        <v>-----</v>
      </c>
      <c r="EY311" s="7" t="str">
        <f t="shared" si="455"/>
        <v>-----</v>
      </c>
      <c r="EZ311">
        <f t="shared" si="473"/>
        <v>116</v>
      </c>
      <c r="FA311">
        <f t="shared" si="474"/>
        <v>109</v>
      </c>
      <c r="FB311">
        <f t="shared" si="475"/>
        <v>309</v>
      </c>
      <c r="FC311">
        <f t="shared" si="476"/>
        <v>2</v>
      </c>
      <c r="FD311">
        <f t="shared" si="477"/>
        <v>1</v>
      </c>
      <c r="FE311">
        <f t="shared" si="478"/>
        <v>3</v>
      </c>
      <c r="FF311">
        <f t="shared" si="479"/>
        <v>7</v>
      </c>
      <c r="FG311">
        <f t="shared" si="480"/>
        <v>11</v>
      </c>
      <c r="FH311">
        <f t="shared" si="481"/>
        <v>0</v>
      </c>
      <c r="FI311">
        <f t="shared" si="482"/>
        <v>2</v>
      </c>
      <c r="FJ311">
        <f t="shared" si="483"/>
        <v>1</v>
      </c>
      <c r="FK311">
        <f t="shared" si="484"/>
        <v>1</v>
      </c>
      <c r="FL311" s="7" t="str">
        <f t="shared" si="456"/>
        <v>-----</v>
      </c>
      <c r="FM311" s="7" t="str">
        <f t="shared" si="457"/>
        <v>-----</v>
      </c>
      <c r="FN311" s="7" t="str">
        <f t="shared" si="458"/>
        <v>-----</v>
      </c>
      <c r="FO311" s="7" t="str">
        <f t="shared" si="459"/>
        <v>-----</v>
      </c>
      <c r="FP311" s="7" t="str">
        <f t="shared" si="460"/>
        <v>-----</v>
      </c>
      <c r="FQ311" s="7" t="str">
        <f t="shared" si="461"/>
        <v>-----</v>
      </c>
      <c r="FR311" s="13" t="str">
        <f>IF(FL311="-----","-----",(D311-Q311)/Q311)</f>
        <v>-----</v>
      </c>
      <c r="FS311" s="13" t="str">
        <f>IF(FM311="-----","-----",(Q311-R311)/R311)</f>
        <v>-----</v>
      </c>
      <c r="FT311" s="13" t="str">
        <f>IF(FN311="-----","-----",(R311-S311)/S311)</f>
        <v>-----</v>
      </c>
      <c r="FU311" s="13" t="str">
        <f>IF(FO311="-----","-----",(S311-T311)/T311)</f>
        <v>-----</v>
      </c>
      <c r="FV311" s="13" t="str">
        <f>IF(FP311="-----","-----",(T311-U311)/U311)</f>
        <v>-----</v>
      </c>
      <c r="FW311" s="13" t="str">
        <f>IF(FQ311="-----","-----",(U311-V311)/V311)</f>
        <v>-----</v>
      </c>
      <c r="FX311" s="7" t="str">
        <f t="shared" si="462"/>
        <v>-----</v>
      </c>
      <c r="FY311" s="7" t="str">
        <f t="shared" si="463"/>
        <v>-----</v>
      </c>
      <c r="FZ311" s="7" t="str">
        <f t="shared" si="464"/>
        <v>-----</v>
      </c>
      <c r="GA311" s="7" t="str">
        <f t="shared" si="465"/>
        <v>-----</v>
      </c>
      <c r="GB311" s="7" t="str">
        <f t="shared" si="466"/>
        <v>-----</v>
      </c>
      <c r="GC311" s="7" t="str">
        <f t="shared" si="467"/>
        <v>-----</v>
      </c>
      <c r="GD311" s="7" t="str">
        <f>IF(AND(BG311&gt;AA311,BG310&gt;AA310,BG309&gt;AA309,BG308&gt;AA308,BG307&gt;AA307,BG306&gt;AA306,BG305&gt;AA305,BG304&gt;AA304,BG303&gt;AA303,BG302&gt;AA302,BG301&gt;AA301,BG300&gt;AA300),"Bullish",IF(AND(BG311&lt;AA311,BG310&lt;AA310,BG309&lt;AA309,BG308&lt;AA308,BG307&lt;AA307,BG306&lt;AA306,BG305&lt;AA305,BG304&lt;AA304,BG303&lt;AA303,BG302&lt;AA302,BG301&lt;AA301,BG300&lt;AA300),"Bearish","-----"))</f>
        <v>Bearish</v>
      </c>
      <c r="GE311">
        <f>(Z311-BG311)/BG311</f>
        <v>-5.0504464130213917E-4</v>
      </c>
      <c r="GI311" s="7" t="str">
        <f>IF(Y311&gt;Z311,"Bullish","Bearish")</f>
        <v>Bullish</v>
      </c>
      <c r="GJ311" s="19" t="str">
        <f>IF(AND(D311&gt;Y311,D310&lt;Y310),"TEMA crossover","-----")</f>
        <v>-----</v>
      </c>
      <c r="GK311" s="19" t="str">
        <f>IF(AND(D311&lt;Y311,D310&gt;Y310),"TEMA crossunder","-----")</f>
        <v>-----</v>
      </c>
      <c r="GL311" s="20" t="str">
        <f>IF(GD311="Bearish","YES","-----")</f>
        <v>YES</v>
      </c>
      <c r="GM311" s="20" t="str">
        <f>IF(GH311="Reverse to Bearish","YES","-----")</f>
        <v>-----</v>
      </c>
      <c r="GN311" s="20" t="str">
        <f>IF(AND(GI311="Bullish",GI310="Bullish",GI309="Bullish",GI308="Bullish"),"YES","-----")</f>
        <v>-----</v>
      </c>
      <c r="GO311" s="20" t="str">
        <f>IF(OR(GK311="TEMA crossunder",GK310="TEMA crossunder",GK309="TEMA crossunder",GK308="TEMA crossunder"),"YES","-----")</f>
        <v>-----</v>
      </c>
      <c r="GP311" s="20" t="str">
        <f>IF(GD311="Bullish","YES","-----")</f>
        <v>-----</v>
      </c>
      <c r="GQ311" s="20" t="str">
        <f>IF(GH311="Reverse to Bullish","YES","-----")</f>
        <v>-----</v>
      </c>
      <c r="GR311" s="20" t="str">
        <f>IF(AND(GI311="Bearish",GI310="Bearish",GI309="Bearish",GI308="Bearish"),"YES","-----")</f>
        <v>-----</v>
      </c>
      <c r="GS311" s="20" t="str">
        <f>IF(OR(GJ311="TEMA crossover",GJ310="TEMA crossover",GJ309="TEMA crossover",GJ308="TEMA crossover"),"YES","-----")</f>
        <v>-----</v>
      </c>
      <c r="GT311" s="20" t="str">
        <f t="shared" si="485"/>
        <v>-----</v>
      </c>
      <c r="GU311" s="20" t="str">
        <f t="shared" si="486"/>
        <v>-----</v>
      </c>
      <c r="GV311" s="20" t="str">
        <f t="shared" si="487"/>
        <v>-----</v>
      </c>
      <c r="GW311" s="20" t="str">
        <f t="shared" si="488"/>
        <v>-----</v>
      </c>
      <c r="GX311" s="20" t="str">
        <f t="shared" si="489"/>
        <v>-----</v>
      </c>
      <c r="GY311" s="20" t="str">
        <f t="shared" si="490"/>
        <v>-----</v>
      </c>
      <c r="GZ311" s="7" t="str">
        <f>IF(G311&gt;BH311,"YES","-----")</f>
        <v>-----</v>
      </c>
      <c r="HA311" s="7" t="str">
        <f>IF(F311&lt;BI311,"YES","-----")</f>
        <v>-----</v>
      </c>
      <c r="HB311">
        <f>BH311-BI311</f>
        <v>12.169999999999163</v>
      </c>
      <c r="HI311">
        <f t="shared" si="468"/>
        <v>-7.0077400000000125</v>
      </c>
      <c r="HJ311">
        <f t="shared" si="469"/>
        <v>5.1622599999991508</v>
      </c>
      <c r="HK311" s="7"/>
      <c r="HL311" s="7"/>
      <c r="HM311" s="7"/>
      <c r="HN311" s="7"/>
      <c r="HO311" s="7"/>
      <c r="HP311" s="7"/>
      <c r="HQ311" s="28">
        <f t="shared" si="492"/>
        <v>4.4898200000006909</v>
      </c>
      <c r="HR311" s="28" t="str">
        <f t="shared" si="470"/>
        <v>Bull</v>
      </c>
      <c r="HS311">
        <f t="shared" si="471"/>
        <v>4.4898200000006909</v>
      </c>
    </row>
    <row r="312" spans="1:227" x14ac:dyDescent="0.55000000000000004">
      <c r="A312">
        <f>Validation!A311</f>
        <v>1772121300</v>
      </c>
      <c r="B312" t="str">
        <f>Price!B311</f>
        <v>XAUUSD</v>
      </c>
      <c r="C312" t="str">
        <f>Price!C311</f>
        <v>M5</v>
      </c>
      <c r="D312">
        <f>Price!D311</f>
        <v>5185.8599999999997</v>
      </c>
      <c r="E312">
        <f>Price!E311</f>
        <v>5189.7</v>
      </c>
      <c r="F312">
        <f>Price!F311</f>
        <v>5192.46</v>
      </c>
      <c r="G312">
        <f>Price!G311</f>
        <v>5183.1400000000003</v>
      </c>
      <c r="H312">
        <f>Price!H311</f>
        <v>885</v>
      </c>
      <c r="I312">
        <f>Diagonals!E311</f>
        <v>5202.5</v>
      </c>
      <c r="J312">
        <f>Diagonals!F311</f>
        <v>0</v>
      </c>
      <c r="K312">
        <f>Diagonals!G311</f>
        <v>0</v>
      </c>
      <c r="L312">
        <f>Diagonals!H311</f>
        <v>5139.63</v>
      </c>
      <c r="M312">
        <f>Diagonals!I311</f>
        <v>0</v>
      </c>
      <c r="N312">
        <f>Diagonals!J311</f>
        <v>0</v>
      </c>
      <c r="O312">
        <f>Diagonals!K311</f>
        <v>0</v>
      </c>
      <c r="P312">
        <f>Diagonals!L311</f>
        <v>0</v>
      </c>
      <c r="Q312">
        <f>Trendlines!E311</f>
        <v>5199.49</v>
      </c>
      <c r="R312">
        <f>Trendlines!F311</f>
        <v>5193.84</v>
      </c>
      <c r="S312">
        <f>Trendlines!G311</f>
        <v>5203.1000000000004</v>
      </c>
      <c r="T312">
        <f>Trendlines!H311</f>
        <v>5170.16</v>
      </c>
      <c r="U312">
        <f>Trendlines!I311</f>
        <v>5177.8599999999997</v>
      </c>
      <c r="V312">
        <f>Trendlines!J311</f>
        <v>5163.1099999999997</v>
      </c>
      <c r="W312">
        <f>Trendlines!K311</f>
        <v>0</v>
      </c>
      <c r="X312">
        <f>Trendlines!L311</f>
        <v>0</v>
      </c>
      <c r="Y312">
        <f>Tema_Hrma_Smma!E311</f>
        <v>5186.5600000000004</v>
      </c>
      <c r="Z312">
        <f>Tema_Hrma_Smma!F311</f>
        <v>5169.78</v>
      </c>
      <c r="AA312">
        <f>Tema_Hrma_Smma!G311</f>
        <v>5172.18</v>
      </c>
      <c r="AB312">
        <f>ZScore!H311</f>
        <v>-1</v>
      </c>
      <c r="AC312">
        <f>ZScore!I311</f>
        <v>0.31335000000000002</v>
      </c>
      <c r="AD312">
        <f>ZScore!J311</f>
        <v>3</v>
      </c>
      <c r="AE312">
        <f>HA!E311</f>
        <v>5179.13</v>
      </c>
      <c r="AF312">
        <f>HA!F311</f>
        <v>5192.46</v>
      </c>
      <c r="AG312">
        <f>HA!G311</f>
        <v>5179.13</v>
      </c>
      <c r="AH312">
        <f>HA!H311</f>
        <v>5187.79</v>
      </c>
      <c r="AI312">
        <f>HA!I311</f>
        <v>1</v>
      </c>
      <c r="AJ312">
        <f>HA!J311</f>
        <v>8.66</v>
      </c>
      <c r="AK312">
        <f>HA!K311</f>
        <v>2.0116399999999999</v>
      </c>
      <c r="AL312">
        <f>HA!L311</f>
        <v>5</v>
      </c>
      <c r="AM312">
        <f>KC!E311</f>
        <v>5193.7581600000003</v>
      </c>
      <c r="AN312">
        <f>KC!F311</f>
        <v>5187.8379100000002</v>
      </c>
      <c r="AO312">
        <f>KC!G311</f>
        <v>5181.9176600000001</v>
      </c>
      <c r="AP312">
        <f>KC!H311</f>
        <v>5175.9974199999997</v>
      </c>
      <c r="AQ312">
        <f>KC!I311</f>
        <v>5170.0771699999996</v>
      </c>
      <c r="AR312">
        <f>KC!J311</f>
        <v>5157.5536499999998</v>
      </c>
      <c r="AS312">
        <f>KC!K311</f>
        <v>5151.6333999999997</v>
      </c>
      <c r="AT312">
        <f>KC!L311</f>
        <v>5145.7131600000002</v>
      </c>
      <c r="AU312">
        <f>KC!M311</f>
        <v>5139.7929100000001</v>
      </c>
      <c r="AV312">
        <f>KC!N311</f>
        <v>5133.87266</v>
      </c>
      <c r="AW312">
        <f>SR_Levels!E311</f>
        <v>5178.6000000000004</v>
      </c>
      <c r="AX312">
        <f>SR_Levels!F311</f>
        <v>5161.8900000000003</v>
      </c>
      <c r="AY312">
        <f>SR_Levels!G311</f>
        <v>5135.8500000000004</v>
      </c>
      <c r="AZ312">
        <f>SR_Levels!H311</f>
        <v>0</v>
      </c>
      <c r="BA312">
        <f>SR_Levels!I311</f>
        <v>5193.3500000000004</v>
      </c>
      <c r="BB312">
        <f>SR_Levels!J311</f>
        <v>5205.3100000000004</v>
      </c>
      <c r="BC312">
        <f>SR_Levels!K311</f>
        <v>0</v>
      </c>
      <c r="BD312">
        <f>SR_Levels!L311</f>
        <v>0</v>
      </c>
      <c r="BE312">
        <f>ZigZag!E311</f>
        <v>0</v>
      </c>
      <c r="BF312">
        <f>ZigZag!F311</f>
        <v>0</v>
      </c>
      <c r="BG312">
        <f>ZigZag!G311</f>
        <v>5169.24</v>
      </c>
      <c r="BH312">
        <f>Dual_Tema!E311</f>
        <v>5191.43</v>
      </c>
      <c r="BI312">
        <f>Dual_Tema!F311</f>
        <v>5180.8999999999996</v>
      </c>
      <c r="BJ312">
        <f>Pinbar!E311</f>
        <v>0</v>
      </c>
      <c r="BK312">
        <f>SSA!E311</f>
        <v>5183.1956</v>
      </c>
      <c r="BL312">
        <f>SSA!F311</f>
        <v>5179.8667599999999</v>
      </c>
      <c r="BN312" t="str">
        <f t="shared" si="491"/>
        <v>Red Candle</v>
      </c>
      <c r="BO312" s="34">
        <f t="shared" si="493"/>
        <v>8.6258706099957561E-3</v>
      </c>
      <c r="BP312" s="34">
        <f t="shared" si="495"/>
        <v>4.0115079165325973E-3</v>
      </c>
      <c r="BQ312" s="34">
        <f t="shared" si="503"/>
        <v>2.9881576122590126E-3</v>
      </c>
      <c r="BR312" s="34">
        <f t="shared" si="505"/>
        <v>3.7685888986311866E-3</v>
      </c>
      <c r="BS312" s="35">
        <f t="shared" si="494"/>
        <v>1.4325051151962143E-3</v>
      </c>
      <c r="BT312" s="35">
        <f t="shared" si="496"/>
        <v>3.3367926455363239E-4</v>
      </c>
      <c r="BU312" s="35">
        <f t="shared" si="504"/>
        <v>1.6577495821978872E-4</v>
      </c>
      <c r="BV312" s="35">
        <f t="shared" si="506"/>
        <v>1.5674168094559349E-4</v>
      </c>
      <c r="BW312" s="27">
        <v>96</v>
      </c>
      <c r="BX312">
        <f>F312-G312</f>
        <v>9.319999999999709</v>
      </c>
      <c r="BY312">
        <f>ABS(F312-D311)</f>
        <v>2.7600000000002183</v>
      </c>
      <c r="BZ312">
        <f>ABS(G312-D311)</f>
        <v>6.5599999999994907</v>
      </c>
      <c r="CA312">
        <f t="shared" si="472"/>
        <v>9.319999999999709</v>
      </c>
      <c r="CB312">
        <f t="shared" si="497"/>
        <v>12.265714285714369</v>
      </c>
      <c r="CC312">
        <f t="shared" si="500"/>
        <v>11.02586110141174</v>
      </c>
      <c r="CD312">
        <f t="shared" si="498"/>
        <v>1.2398531843026284</v>
      </c>
      <c r="CE312">
        <f t="shared" si="501"/>
        <v>1</v>
      </c>
      <c r="CF312">
        <f t="shared" si="502"/>
        <v>42</v>
      </c>
      <c r="CG312" s="7" t="str">
        <f t="shared" si="499"/>
        <v>High Volatility Period</v>
      </c>
      <c r="CH312" s="21"/>
      <c r="CI312" s="21"/>
      <c r="CJ312" s="21"/>
      <c r="CK312" s="21"/>
      <c r="CL312" s="21"/>
      <c r="CM312" s="21"/>
      <c r="CZ312" s="7" t="str">
        <f>IF(AND(D312&gt;BH312,D312&gt;E312),"Bullish Trigger","-----")</f>
        <v>-----</v>
      </c>
      <c r="DA312" s="7" t="str">
        <f>IF(AND(D312&lt;BI312,D312&lt;E312),"Bearish Trigger","-----")</f>
        <v>-----</v>
      </c>
      <c r="DB312" s="13" t="str">
        <f>IF(AND(W312=BE312,W312&gt;0,BE312&gt;0),"Important High","------")</f>
        <v>------</v>
      </c>
      <c r="DC312" s="13" t="str">
        <f>IF(AND(X312=BF312,X312&gt;0,BF312&gt;0),"Important Low","------")</f>
        <v>------</v>
      </c>
      <c r="DD312" s="7" t="str">
        <f>IF(AND(DB312="Important High",DC312="-----",BJ312=1),"Imp High Rej","-----")</f>
        <v>-----</v>
      </c>
      <c r="DE312" s="7" t="str">
        <f>IF(AND(DB312="-----",DC312="Important Low",BJ312=1),"Imp Low Rej","-----")</f>
        <v>-----</v>
      </c>
      <c r="DF312" s="7" t="str">
        <f>IF(Y312&gt;AM312,"Overbought",IF(Y312&gt;AO312,"Bullish Momentum",IF(Y312&gt;AQ312,"Flat Momentum","-----")))</f>
        <v>Bullish Momentum</v>
      </c>
      <c r="DG312" s="7" t="str">
        <f>IF(Y312&lt;AV312,"Oversold",IF(Y312&lt;AT312,"Bearish Momentum",IF(Y312&lt;AR312,"Flat Momentum","-----")))</f>
        <v>-----</v>
      </c>
      <c r="DH312" s="7" t="str">
        <f>IF(AND(DF312="Overbought",AD312=2),"Culminated Thrust","-----")</f>
        <v>-----</v>
      </c>
      <c r="DI312" s="7" t="str">
        <f>IF(AND(DG312="Oversold",AD312=5),"Culminated Thrust","-----")</f>
        <v>-----</v>
      </c>
      <c r="DJ312" s="14">
        <f>(Q312-$D312)/$D312</f>
        <v>2.6283008025670012E-3</v>
      </c>
      <c r="DK312" s="14">
        <f>(R312-$D312)/$D312</f>
        <v>1.5387997362058508E-3</v>
      </c>
      <c r="DL312" s="14">
        <f>(S312-$D312)/$D312</f>
        <v>3.3244244927554335E-3</v>
      </c>
      <c r="DM312" s="14">
        <f>(T312-$D312)/$D312</f>
        <v>-3.0274631401541537E-3</v>
      </c>
      <c r="DN312" s="14">
        <f>(U312-$D312)/$D312</f>
        <v>-1.5426563771486312E-3</v>
      </c>
      <c r="DO312" s="14">
        <f>(V312-$D312)/$D312</f>
        <v>-4.3869290725164203E-3</v>
      </c>
      <c r="DP312" s="14">
        <f t="shared" si="440"/>
        <v>3.3244244927554335E-3</v>
      </c>
      <c r="DQ312" s="14">
        <f t="shared" si="441"/>
        <v>2.6283008025670012E-3</v>
      </c>
      <c r="DR312" s="14">
        <f t="shared" si="442"/>
        <v>1.5387997362058508E-3</v>
      </c>
      <c r="DS312" s="14">
        <f t="shared" si="443"/>
        <v>-1.5426563771486312E-3</v>
      </c>
      <c r="DT312" s="14">
        <f t="shared" si="444"/>
        <v>-3.0274631401541537E-3</v>
      </c>
      <c r="DU312" s="14">
        <f t="shared" si="445"/>
        <v>-4.3869290725164203E-3</v>
      </c>
      <c r="DV312" t="str">
        <f>IF($D312&gt;Q312,"SUP","RES")</f>
        <v>RES</v>
      </c>
      <c r="DW312" t="str">
        <f>IF($D312&gt;R312,"SUP","RES")</f>
        <v>RES</v>
      </c>
      <c r="DX312" t="str">
        <f>IF($D312&gt;S312,"SUP","RES")</f>
        <v>RES</v>
      </c>
      <c r="DY312" t="str">
        <f>IF($D312&gt;T312,"SUP","RES")</f>
        <v>SUP</v>
      </c>
      <c r="DZ312" t="str">
        <f>IF($D312&gt;U312,"SUP","RES")</f>
        <v>SUP</v>
      </c>
      <c r="EA312" t="str">
        <f>IF($D312&gt;V312,"SUP","RES")</f>
        <v>SUP</v>
      </c>
      <c r="EB312" s="7">
        <f t="shared" si="446"/>
        <v>3</v>
      </c>
      <c r="EC312" s="7">
        <f t="shared" si="447"/>
        <v>3</v>
      </c>
      <c r="ED312" s="13" t="str">
        <f t="shared" si="448"/>
        <v>-----</v>
      </c>
      <c r="EE312" s="13" t="str">
        <f t="shared" si="449"/>
        <v>-----</v>
      </c>
      <c r="EF312" s="7">
        <f>IF(OR(ED312="All Sup",EE312="All Res"),"na",((D312-MIN(Q312:V312))/(MAX(Q312:V312)-MIN(Q312:V312))))</f>
        <v>0.56889222305575415</v>
      </c>
      <c r="EG312">
        <v>1.4999999999999999E-4</v>
      </c>
      <c r="EH312">
        <f>Q312*(1+$EG312)</f>
        <v>5200.2699235</v>
      </c>
      <c r="EI312">
        <f>Q312*(1-$EG312)</f>
        <v>5198.7100764999996</v>
      </c>
      <c r="EJ312">
        <f>R312*(1+$EG312)</f>
        <v>5194.6190760000009</v>
      </c>
      <c r="EK312">
        <f>R312*(1-$EG312)</f>
        <v>5193.0609240000003</v>
      </c>
      <c r="EL312">
        <f>S312*(1+$EG312)</f>
        <v>5203.8804650000011</v>
      </c>
      <c r="EM312">
        <f>S312*(1-$EG312)</f>
        <v>5202.3195350000005</v>
      </c>
      <c r="EN312">
        <f>T312*(1+$EG312)</f>
        <v>5170.9355240000004</v>
      </c>
      <c r="EO312">
        <f>T312*(1-$EG312)</f>
        <v>5169.3844760000002</v>
      </c>
      <c r="EP312">
        <f>U312*(1+$EG312)</f>
        <v>5178.6366790000002</v>
      </c>
      <c r="EQ312">
        <f>U312*(1-$EG312)</f>
        <v>5177.0833210000001</v>
      </c>
      <c r="ER312">
        <f>V312*(1+$EG312)</f>
        <v>5163.8844665000006</v>
      </c>
      <c r="ES312">
        <f>V312*(1-$EG312)</f>
        <v>5162.3355334999997</v>
      </c>
      <c r="ET312" s="7" t="str">
        <f t="shared" si="450"/>
        <v>-----</v>
      </c>
      <c r="EU312" s="7" t="str">
        <f t="shared" si="451"/>
        <v>-----</v>
      </c>
      <c r="EV312" s="7" t="str">
        <f t="shared" si="452"/>
        <v>-----</v>
      </c>
      <c r="EW312" s="7" t="str">
        <f t="shared" si="453"/>
        <v>-----</v>
      </c>
      <c r="EX312" s="7" t="str">
        <f t="shared" si="454"/>
        <v>-----</v>
      </c>
      <c r="EY312" s="7" t="str">
        <f t="shared" si="455"/>
        <v>-----</v>
      </c>
      <c r="EZ312">
        <f t="shared" si="473"/>
        <v>117</v>
      </c>
      <c r="FA312">
        <f t="shared" si="474"/>
        <v>110</v>
      </c>
      <c r="FB312">
        <f t="shared" si="475"/>
        <v>310</v>
      </c>
      <c r="FC312">
        <f t="shared" si="476"/>
        <v>3</v>
      </c>
      <c r="FD312">
        <f t="shared" si="477"/>
        <v>2</v>
      </c>
      <c r="FE312">
        <f t="shared" si="478"/>
        <v>4</v>
      </c>
      <c r="FF312">
        <f t="shared" si="479"/>
        <v>7</v>
      </c>
      <c r="FG312">
        <f t="shared" si="480"/>
        <v>11</v>
      </c>
      <c r="FH312">
        <f t="shared" si="481"/>
        <v>0</v>
      </c>
      <c r="FI312">
        <f t="shared" si="482"/>
        <v>2</v>
      </c>
      <c r="FJ312">
        <f t="shared" si="483"/>
        <v>1</v>
      </c>
      <c r="FK312">
        <f t="shared" si="484"/>
        <v>1</v>
      </c>
      <c r="FL312" s="7" t="str">
        <f t="shared" si="456"/>
        <v>-----</v>
      </c>
      <c r="FM312" s="7" t="str">
        <f t="shared" si="457"/>
        <v>-----</v>
      </c>
      <c r="FN312" s="7" t="str">
        <f t="shared" si="458"/>
        <v>-----</v>
      </c>
      <c r="FO312" s="7" t="str">
        <f t="shared" si="459"/>
        <v>-----</v>
      </c>
      <c r="FP312" s="7" t="str">
        <f t="shared" si="460"/>
        <v>-----</v>
      </c>
      <c r="FQ312" s="7" t="str">
        <f t="shared" si="461"/>
        <v>-----</v>
      </c>
      <c r="FR312" s="13" t="str">
        <f>IF(FL312="-----","-----",(D312-Q312)/Q312)</f>
        <v>-----</v>
      </c>
      <c r="FS312" s="13" t="str">
        <f>IF(FM312="-----","-----",(Q312-R312)/R312)</f>
        <v>-----</v>
      </c>
      <c r="FT312" s="13" t="str">
        <f>IF(FN312="-----","-----",(R312-S312)/S312)</f>
        <v>-----</v>
      </c>
      <c r="FU312" s="13" t="str">
        <f>IF(FO312="-----","-----",(S312-T312)/T312)</f>
        <v>-----</v>
      </c>
      <c r="FV312" s="13" t="str">
        <f>IF(FP312="-----","-----",(T312-U312)/U312)</f>
        <v>-----</v>
      </c>
      <c r="FW312" s="13" t="str">
        <f>IF(FQ312="-----","-----",(U312-V312)/V312)</f>
        <v>-----</v>
      </c>
      <c r="FX312" s="7" t="str">
        <f t="shared" si="462"/>
        <v>-----</v>
      </c>
      <c r="FY312" s="7" t="str">
        <f t="shared" si="463"/>
        <v>-----</v>
      </c>
      <c r="FZ312" s="7" t="str">
        <f t="shared" si="464"/>
        <v>-----</v>
      </c>
      <c r="GA312" s="7" t="str">
        <f t="shared" si="465"/>
        <v>-----</v>
      </c>
      <c r="GB312" s="7" t="str">
        <f t="shared" si="466"/>
        <v>-----</v>
      </c>
      <c r="GC312" s="7" t="str">
        <f t="shared" si="467"/>
        <v>-----</v>
      </c>
      <c r="GD312" s="7" t="str">
        <f>IF(AND(BG312&gt;AA312,BG311&gt;AA311,BG310&gt;AA310,BG309&gt;AA309,BG308&gt;AA308,BG307&gt;AA307,BG306&gt;AA306,BG305&gt;AA305,BG304&gt;AA304,BG303&gt;AA303,BG302&gt;AA302,BG301&gt;AA301),"Bullish",IF(AND(BG312&lt;AA312,BG311&lt;AA311,BG310&lt;AA310,BG309&lt;AA309,BG308&lt;AA308,BG307&lt;AA307,BG306&lt;AA306,BG305&lt;AA305,BG304&lt;AA304,BG303&lt;AA303,BG302&lt;AA302,BG301&lt;AA301),"Bearish","-----"))</f>
        <v>Bearish</v>
      </c>
      <c r="GE312">
        <f>(Z312-BG312)/BG312</f>
        <v>1.0446409917124445E-4</v>
      </c>
      <c r="GI312" s="7" t="str">
        <f>IF(Y312&gt;Z312,"Bullish","Bearish")</f>
        <v>Bullish</v>
      </c>
      <c r="GJ312" s="19" t="str">
        <f>IF(AND(D312&gt;Y312,D311&lt;Y311),"TEMA crossover","-----")</f>
        <v>-----</v>
      </c>
      <c r="GK312" s="19" t="str">
        <f>IF(AND(D312&lt;Y312,D311&gt;Y311),"TEMA crossunder","-----")</f>
        <v>TEMA crossunder</v>
      </c>
      <c r="GL312" s="20" t="str">
        <f>IF(GD312="Bearish","YES","-----")</f>
        <v>YES</v>
      </c>
      <c r="GM312" s="20" t="str">
        <f>IF(GH312="Reverse to Bearish","YES","-----")</f>
        <v>-----</v>
      </c>
      <c r="GN312" s="20" t="str">
        <f>IF(AND(GI312="Bullish",GI311="Bullish",GI310="Bullish",GI309="Bullish"),"YES","-----")</f>
        <v>YES</v>
      </c>
      <c r="GO312" s="20" t="str">
        <f>IF(OR(GK312="TEMA crossunder",GK311="TEMA crossunder",GK310="TEMA crossunder",GK309="TEMA crossunder"),"YES","-----")</f>
        <v>YES</v>
      </c>
      <c r="GP312" s="20" t="str">
        <f>IF(GD312="Bullish","YES","-----")</f>
        <v>-----</v>
      </c>
      <c r="GQ312" s="20" t="str">
        <f>IF(GH312="Reverse to Bullish","YES","-----")</f>
        <v>-----</v>
      </c>
      <c r="GR312" s="20" t="str">
        <f>IF(AND(GI312="Bearish",GI311="Bearish",GI310="Bearish",GI309="Bearish"),"YES","-----")</f>
        <v>-----</v>
      </c>
      <c r="GS312" s="20" t="str">
        <f>IF(OR(GJ312="TEMA crossover",GJ311="TEMA crossover",GJ310="TEMA crossover",GJ309="TEMA crossover"),"YES","-----")</f>
        <v>-----</v>
      </c>
      <c r="GT312" s="20" t="str">
        <f t="shared" si="485"/>
        <v>-----</v>
      </c>
      <c r="GU312" s="20" t="str">
        <f t="shared" si="486"/>
        <v>-----</v>
      </c>
      <c r="GV312" s="20" t="str">
        <f t="shared" si="487"/>
        <v>-----</v>
      </c>
      <c r="GW312" s="20" t="str">
        <f t="shared" si="488"/>
        <v>-----</v>
      </c>
      <c r="GX312" s="20" t="str">
        <f t="shared" si="489"/>
        <v>-----</v>
      </c>
      <c r="GY312" s="20" t="str">
        <f t="shared" si="490"/>
        <v>-----</v>
      </c>
      <c r="GZ312" s="7" t="str">
        <f>IF(G312&gt;BH312,"YES","-----")</f>
        <v>-----</v>
      </c>
      <c r="HA312" s="7" t="str">
        <f>IF(F312&lt;BI312,"YES","-----")</f>
        <v>-----</v>
      </c>
      <c r="HB312">
        <f>BH312-BI312</f>
        <v>10.530000000000655</v>
      </c>
      <c r="HI312">
        <f t="shared" si="468"/>
        <v>-2.2956000000003769</v>
      </c>
      <c r="HJ312">
        <f t="shared" si="469"/>
        <v>8.2344000000002779</v>
      </c>
      <c r="HK312" s="7"/>
      <c r="HL312" s="7"/>
      <c r="HM312" s="7"/>
      <c r="HN312" s="7"/>
      <c r="HO312" s="7"/>
      <c r="HP312" s="7"/>
      <c r="HQ312" s="28">
        <f t="shared" si="492"/>
        <v>3.3288400000001275</v>
      </c>
      <c r="HR312" s="28" t="str">
        <f t="shared" si="470"/>
        <v>Bull</v>
      </c>
      <c r="HS312">
        <f t="shared" si="471"/>
        <v>3.3288400000001275</v>
      </c>
    </row>
    <row r="313" spans="1:227" x14ac:dyDescent="0.55000000000000004">
      <c r="A313">
        <f>Validation!A312</f>
        <v>1772121600</v>
      </c>
      <c r="B313" t="str">
        <f>Price!B312</f>
        <v>XAUUSD</v>
      </c>
      <c r="C313" t="str">
        <f>Price!C312</f>
        <v>M5</v>
      </c>
      <c r="D313">
        <f>Price!D312</f>
        <v>5178.92</v>
      </c>
      <c r="E313">
        <f>Price!E312</f>
        <v>5185.66</v>
      </c>
      <c r="F313">
        <f>Price!F312</f>
        <v>5187.1099999999997</v>
      </c>
      <c r="G313">
        <f>Price!G312</f>
        <v>5178.3900000000003</v>
      </c>
      <c r="H313">
        <f>Price!H312</f>
        <v>869</v>
      </c>
      <c r="I313">
        <f>Diagonals!E312</f>
        <v>5202.67</v>
      </c>
      <c r="J313">
        <f>Diagonals!F312</f>
        <v>0</v>
      </c>
      <c r="K313">
        <f>Diagonals!G312</f>
        <v>0</v>
      </c>
      <c r="L313">
        <f>Diagonals!H312</f>
        <v>5139.3</v>
      </c>
      <c r="M313">
        <f>Diagonals!I312</f>
        <v>0</v>
      </c>
      <c r="N313">
        <f>Diagonals!J312</f>
        <v>0</v>
      </c>
      <c r="O313">
        <f>Diagonals!K312</f>
        <v>0</v>
      </c>
      <c r="P313">
        <f>Diagonals!L312</f>
        <v>0</v>
      </c>
      <c r="Q313">
        <f>Trendlines!E312</f>
        <v>5199.49</v>
      </c>
      <c r="R313">
        <f>Trendlines!F312</f>
        <v>5193.82</v>
      </c>
      <c r="S313">
        <f>Trendlines!G312</f>
        <v>5203.08</v>
      </c>
      <c r="T313">
        <f>Trendlines!H312</f>
        <v>5170.2299999999996</v>
      </c>
      <c r="U313">
        <f>Trendlines!I312</f>
        <v>5177.88</v>
      </c>
      <c r="V313">
        <f>Trendlines!J312</f>
        <v>5163.1400000000003</v>
      </c>
      <c r="W313">
        <f>Trendlines!K312</f>
        <v>0</v>
      </c>
      <c r="X313">
        <f>Trendlines!L312</f>
        <v>0</v>
      </c>
      <c r="Y313">
        <f>Tema_Hrma_Smma!E312</f>
        <v>5186.72</v>
      </c>
      <c r="Z313">
        <f>Tema_Hrma_Smma!F312</f>
        <v>5173.3500000000004</v>
      </c>
      <c r="AA313">
        <f>Tema_Hrma_Smma!G312</f>
        <v>5172.5200000000004</v>
      </c>
      <c r="AB313">
        <f>ZScore!H312</f>
        <v>-1</v>
      </c>
      <c r="AC313">
        <f>ZScore!I312</f>
        <v>1.3307100000000001</v>
      </c>
      <c r="AD313">
        <f>ZScore!J312</f>
        <v>3</v>
      </c>
      <c r="AE313">
        <f>HA!E312</f>
        <v>5183.46</v>
      </c>
      <c r="AF313">
        <f>HA!F312</f>
        <v>5187.1099999999997</v>
      </c>
      <c r="AG313">
        <f>HA!G312</f>
        <v>5178.3900000000003</v>
      </c>
      <c r="AH313">
        <f>HA!H312</f>
        <v>5182.5200000000004</v>
      </c>
      <c r="AI313">
        <f>HA!I312</f>
        <v>-1</v>
      </c>
      <c r="AJ313">
        <f>HA!J312</f>
        <v>0.94</v>
      </c>
      <c r="AK313">
        <f>HA!K312</f>
        <v>-0.69923999999999997</v>
      </c>
      <c r="AL313">
        <f>HA!L312</f>
        <v>-1</v>
      </c>
      <c r="AM313">
        <f>KC!E312</f>
        <v>5194.9709499999999</v>
      </c>
      <c r="AN313">
        <f>KC!F312</f>
        <v>5189.0315000000001</v>
      </c>
      <c r="AO313">
        <f>KC!G312</f>
        <v>5183.0920599999999</v>
      </c>
      <c r="AP313">
        <f>KC!H312</f>
        <v>5177.1526100000001</v>
      </c>
      <c r="AQ313">
        <f>KC!I312</f>
        <v>5171.21317</v>
      </c>
      <c r="AR313">
        <f>KC!J312</f>
        <v>5158.6967000000004</v>
      </c>
      <c r="AS313">
        <f>KC!K312</f>
        <v>5152.7572499999997</v>
      </c>
      <c r="AT313">
        <f>KC!L312</f>
        <v>5146.8178099999996</v>
      </c>
      <c r="AU313">
        <f>KC!M312</f>
        <v>5140.8783599999997</v>
      </c>
      <c r="AV313">
        <f>KC!N312</f>
        <v>5134.9389199999996</v>
      </c>
      <c r="AW313">
        <f>SR_Levels!E312</f>
        <v>5178.6000000000004</v>
      </c>
      <c r="AX313">
        <f>SR_Levels!F312</f>
        <v>5161.8900000000003</v>
      </c>
      <c r="AY313">
        <f>SR_Levels!G312</f>
        <v>5135.8500000000004</v>
      </c>
      <c r="AZ313">
        <f>SR_Levels!H312</f>
        <v>0</v>
      </c>
      <c r="BA313">
        <f>SR_Levels!I312</f>
        <v>5193.3500000000004</v>
      </c>
      <c r="BB313">
        <f>SR_Levels!J312</f>
        <v>5205.3100000000004</v>
      </c>
      <c r="BC313">
        <f>SR_Levels!K312</f>
        <v>0</v>
      </c>
      <c r="BD313">
        <f>SR_Levels!L312</f>
        <v>0</v>
      </c>
      <c r="BE313">
        <f>ZigZag!E312</f>
        <v>0</v>
      </c>
      <c r="BF313">
        <f>ZigZag!F312</f>
        <v>0</v>
      </c>
      <c r="BG313">
        <f>ZigZag!G312</f>
        <v>5170.1099999999997</v>
      </c>
      <c r="BH313">
        <f>Dual_Tema!E312</f>
        <v>5191.78</v>
      </c>
      <c r="BI313">
        <f>Dual_Tema!F312</f>
        <v>5182.5600000000004</v>
      </c>
      <c r="BJ313">
        <f>Pinbar!E312</f>
        <v>0</v>
      </c>
      <c r="BK313">
        <f>SSA!E312</f>
        <v>5183.6933399999998</v>
      </c>
      <c r="BL313">
        <f>SSA!F312</f>
        <v>5181.7800500000003</v>
      </c>
      <c r="BN313" t="str">
        <f t="shared" si="491"/>
        <v>Red Candle</v>
      </c>
      <c r="BO313" s="34">
        <f t="shared" si="493"/>
        <v>4.9091706412192071E-3</v>
      </c>
      <c r="BP313" s="34">
        <f t="shared" si="495"/>
        <v>2.1711786674922795E-3</v>
      </c>
      <c r="BQ313" s="34">
        <f t="shared" si="503"/>
        <v>2.5339587249291196E-3</v>
      </c>
      <c r="BR313" s="34">
        <f t="shared" si="505"/>
        <v>2.4893245529473695E-3</v>
      </c>
      <c r="BS313" s="35">
        <f t="shared" si="494"/>
        <v>8.1652650229946389E-4</v>
      </c>
      <c r="BT313" s="35">
        <f t="shared" si="496"/>
        <v>1.807517557304017E-4</v>
      </c>
      <c r="BU313" s="35">
        <f t="shared" si="504"/>
        <v>1.4060731009823968E-4</v>
      </c>
      <c r="BV313" s="35">
        <f t="shared" si="506"/>
        <v>1.0359833747464187E-4</v>
      </c>
      <c r="BW313" s="27">
        <v>96</v>
      </c>
      <c r="BX313">
        <f>F313-G313</f>
        <v>8.7199999999993452</v>
      </c>
      <c r="BY313">
        <f>ABS(F313-D312)</f>
        <v>1.25</v>
      </c>
      <c r="BZ313">
        <f>ABS(G313-D312)</f>
        <v>7.4699999999993452</v>
      </c>
      <c r="CA313">
        <f t="shared" si="472"/>
        <v>8.7199999999993452</v>
      </c>
      <c r="CB313">
        <f t="shared" si="497"/>
        <v>12.202142857142917</v>
      </c>
      <c r="CC313">
        <f t="shared" si="500"/>
        <v>10.861156737025141</v>
      </c>
      <c r="CD313">
        <f t="shared" si="498"/>
        <v>1.3409861201177762</v>
      </c>
      <c r="CE313">
        <f t="shared" si="501"/>
        <v>1</v>
      </c>
      <c r="CF313">
        <f t="shared" si="502"/>
        <v>43</v>
      </c>
      <c r="CG313" s="7" t="str">
        <f t="shared" si="499"/>
        <v>High Volatility Period</v>
      </c>
      <c r="CH313" s="21"/>
      <c r="CI313" s="21"/>
      <c r="CJ313" s="21"/>
      <c r="CK313" s="21"/>
      <c r="CL313" s="21"/>
      <c r="CM313" s="21"/>
      <c r="CZ313" s="7" t="str">
        <f>IF(AND(D313&gt;BH313,D313&gt;E313),"Bullish Trigger","-----")</f>
        <v>-----</v>
      </c>
      <c r="DA313" s="7" t="str">
        <f>IF(AND(D313&lt;BI313,D313&lt;E313),"Bearish Trigger","-----")</f>
        <v>Bearish Trigger</v>
      </c>
      <c r="DB313" s="13" t="str">
        <f>IF(AND(W313=BE313,W313&gt;0,BE313&gt;0),"Important High","------")</f>
        <v>------</v>
      </c>
      <c r="DC313" s="13" t="str">
        <f>IF(AND(X313=BF313,X313&gt;0,BF313&gt;0),"Important Low","------")</f>
        <v>------</v>
      </c>
      <c r="DD313" s="7" t="str">
        <f>IF(AND(DB313="Important High",DC313="-----",BJ313=1),"Imp High Rej","-----")</f>
        <v>-----</v>
      </c>
      <c r="DE313" s="7" t="str">
        <f>IF(AND(DB313="-----",DC313="Important Low",BJ313=1),"Imp Low Rej","-----")</f>
        <v>-----</v>
      </c>
      <c r="DF313" s="7" t="str">
        <f>IF(Y313&gt;AM313,"Overbought",IF(Y313&gt;AO313,"Bullish Momentum",IF(Y313&gt;AQ313,"Flat Momentum","-----")))</f>
        <v>Bullish Momentum</v>
      </c>
      <c r="DG313" s="7" t="str">
        <f>IF(Y313&lt;AV313,"Oversold",IF(Y313&lt;AT313,"Bearish Momentum",IF(Y313&lt;AR313,"Flat Momentum","-----")))</f>
        <v>-----</v>
      </c>
      <c r="DH313" s="7" t="str">
        <f>IF(AND(DF313="Overbought",AD313=2),"Culminated Thrust","-----")</f>
        <v>-----</v>
      </c>
      <c r="DI313" s="7" t="str">
        <f>IF(AND(DG313="Oversold",AD313=5),"Culminated Thrust","-----")</f>
        <v>-----</v>
      </c>
      <c r="DJ313" s="14">
        <f>(Q313-$D313)/$D313</f>
        <v>3.9718705830558707E-3</v>
      </c>
      <c r="DK313" s="14">
        <f>(R313-$D313)/$D313</f>
        <v>2.8770477242358707E-3</v>
      </c>
      <c r="DL313" s="14">
        <f>(S313-$D313)/$D313</f>
        <v>4.6650653031905989E-3</v>
      </c>
      <c r="DM313" s="14">
        <f>(T313-$D313)/$D313</f>
        <v>-1.6779560217189122E-3</v>
      </c>
      <c r="DN313" s="14">
        <f>(U313-$D313)/$D313</f>
        <v>-2.0081406934263583E-4</v>
      </c>
      <c r="DO313" s="14">
        <f>(V313-$D313)/$D313</f>
        <v>-3.0469673213719744E-3</v>
      </c>
      <c r="DP313" s="14">
        <f t="shared" si="440"/>
        <v>4.6650653031905989E-3</v>
      </c>
      <c r="DQ313" s="14">
        <f t="shared" si="441"/>
        <v>3.9718705830558707E-3</v>
      </c>
      <c r="DR313" s="14">
        <f t="shared" si="442"/>
        <v>2.8770477242358707E-3</v>
      </c>
      <c r="DS313" s="14">
        <f t="shared" si="443"/>
        <v>-2.0081406934263583E-4</v>
      </c>
      <c r="DT313" s="14">
        <f t="shared" si="444"/>
        <v>-1.6779560217189122E-3</v>
      </c>
      <c r="DU313" s="14">
        <f t="shared" si="445"/>
        <v>-3.0469673213719744E-3</v>
      </c>
      <c r="DV313" t="str">
        <f>IF($D313&gt;Q313,"SUP","RES")</f>
        <v>RES</v>
      </c>
      <c r="DW313" t="str">
        <f>IF($D313&gt;R313,"SUP","RES")</f>
        <v>RES</v>
      </c>
      <c r="DX313" t="str">
        <f>IF($D313&gt;S313,"SUP","RES")</f>
        <v>RES</v>
      </c>
      <c r="DY313" t="str">
        <f>IF($D313&gt;T313,"SUP","RES")</f>
        <v>SUP</v>
      </c>
      <c r="DZ313" t="str">
        <f>IF($D313&gt;U313,"SUP","RES")</f>
        <v>SUP</v>
      </c>
      <c r="EA313" t="str">
        <f>IF($D313&gt;V313,"SUP","RES")</f>
        <v>SUP</v>
      </c>
      <c r="EB313" s="7">
        <f t="shared" si="446"/>
        <v>3</v>
      </c>
      <c r="EC313" s="7">
        <f t="shared" si="447"/>
        <v>3</v>
      </c>
      <c r="ED313" s="13" t="str">
        <f t="shared" si="448"/>
        <v>-----</v>
      </c>
      <c r="EE313" s="13" t="str">
        <f t="shared" si="449"/>
        <v>-----</v>
      </c>
      <c r="EF313" s="7">
        <f>IF(OR(ED313="All Sup",EE313="All Res"),"na",((D313-MIN(Q313:V313))/(MAX(Q313:V313)-MIN(Q313:V313))))</f>
        <v>0.39509263895843522</v>
      </c>
      <c r="EG313">
        <v>1.4999999999999999E-4</v>
      </c>
      <c r="EH313">
        <f>Q313*(1+$EG313)</f>
        <v>5200.2699235</v>
      </c>
      <c r="EI313">
        <f>Q313*(1-$EG313)</f>
        <v>5198.7100764999996</v>
      </c>
      <c r="EJ313">
        <f>R313*(1+$EG313)</f>
        <v>5194.5990730000003</v>
      </c>
      <c r="EK313">
        <f>R313*(1-$EG313)</f>
        <v>5193.040927</v>
      </c>
      <c r="EL313">
        <f>S313*(1+$EG313)</f>
        <v>5203.8604620000006</v>
      </c>
      <c r="EM313">
        <f>S313*(1-$EG313)</f>
        <v>5202.2995380000002</v>
      </c>
      <c r="EN313">
        <f>T313*(1+$EG313)</f>
        <v>5171.0055345000001</v>
      </c>
      <c r="EO313">
        <f>T313*(1-$EG313)</f>
        <v>5169.4544655</v>
      </c>
      <c r="EP313">
        <f>U313*(1+$EG313)</f>
        <v>5178.6566820000007</v>
      </c>
      <c r="EQ313">
        <f>U313*(1-$EG313)</f>
        <v>5177.1033180000004</v>
      </c>
      <c r="ER313">
        <f>V313*(1+$EG313)</f>
        <v>5163.914471000001</v>
      </c>
      <c r="ES313">
        <f>V313*(1-$EG313)</f>
        <v>5162.3655290000006</v>
      </c>
      <c r="ET313" s="7" t="str">
        <f t="shared" si="450"/>
        <v>-----</v>
      </c>
      <c r="EU313" s="7" t="str">
        <f t="shared" si="451"/>
        <v>-----</v>
      </c>
      <c r="EV313" s="7" t="str">
        <f t="shared" si="452"/>
        <v>-----</v>
      </c>
      <c r="EW313" s="7" t="str">
        <f t="shared" si="453"/>
        <v>-----</v>
      </c>
      <c r="EX313" s="7" t="str">
        <f t="shared" si="454"/>
        <v>-----</v>
      </c>
      <c r="EY313" s="7" t="str">
        <f t="shared" si="455"/>
        <v>-----</v>
      </c>
      <c r="EZ313">
        <f t="shared" si="473"/>
        <v>118</v>
      </c>
      <c r="FA313">
        <f t="shared" si="474"/>
        <v>111</v>
      </c>
      <c r="FB313">
        <f t="shared" si="475"/>
        <v>311</v>
      </c>
      <c r="FC313">
        <f t="shared" si="476"/>
        <v>4</v>
      </c>
      <c r="FD313">
        <f t="shared" si="477"/>
        <v>3</v>
      </c>
      <c r="FE313">
        <f t="shared" si="478"/>
        <v>5</v>
      </c>
      <c r="FF313">
        <f t="shared" si="479"/>
        <v>7</v>
      </c>
      <c r="FG313">
        <f t="shared" si="480"/>
        <v>11</v>
      </c>
      <c r="FH313">
        <f t="shared" si="481"/>
        <v>0</v>
      </c>
      <c r="FI313">
        <f t="shared" si="482"/>
        <v>2</v>
      </c>
      <c r="FJ313">
        <f t="shared" si="483"/>
        <v>1</v>
      </c>
      <c r="FK313">
        <f t="shared" si="484"/>
        <v>1</v>
      </c>
      <c r="FL313" s="7" t="str">
        <f t="shared" si="456"/>
        <v>-----</v>
      </c>
      <c r="FM313" s="7" t="str">
        <f t="shared" si="457"/>
        <v>-----</v>
      </c>
      <c r="FN313" s="7" t="str">
        <f t="shared" si="458"/>
        <v>-----</v>
      </c>
      <c r="FO313" s="7" t="str">
        <f t="shared" si="459"/>
        <v>-----</v>
      </c>
      <c r="FP313" s="7" t="str">
        <f t="shared" si="460"/>
        <v>-----</v>
      </c>
      <c r="FQ313" s="7" t="str">
        <f t="shared" si="461"/>
        <v>-----</v>
      </c>
      <c r="FR313" s="13" t="str">
        <f>IF(FL313="-----","-----",(D313-Q313)/Q313)</f>
        <v>-----</v>
      </c>
      <c r="FS313" s="13" t="str">
        <f>IF(FM313="-----","-----",(Q313-R313)/R313)</f>
        <v>-----</v>
      </c>
      <c r="FT313" s="13" t="str">
        <f>IF(FN313="-----","-----",(R313-S313)/S313)</f>
        <v>-----</v>
      </c>
      <c r="FU313" s="13" t="str">
        <f>IF(FO313="-----","-----",(S313-T313)/T313)</f>
        <v>-----</v>
      </c>
      <c r="FV313" s="13" t="str">
        <f>IF(FP313="-----","-----",(T313-U313)/U313)</f>
        <v>-----</v>
      </c>
      <c r="FW313" s="13" t="str">
        <f>IF(FQ313="-----","-----",(U313-V313)/V313)</f>
        <v>-----</v>
      </c>
      <c r="FX313" s="7" t="str">
        <f t="shared" si="462"/>
        <v>-----</v>
      </c>
      <c r="FY313" s="7" t="str">
        <f t="shared" si="463"/>
        <v>-----</v>
      </c>
      <c r="FZ313" s="7" t="str">
        <f t="shared" si="464"/>
        <v>-----</v>
      </c>
      <c r="GA313" s="7" t="str">
        <f t="shared" si="465"/>
        <v>-----</v>
      </c>
      <c r="GB313" s="7" t="str">
        <f t="shared" si="466"/>
        <v>-----</v>
      </c>
      <c r="GC313" s="7" t="str">
        <f t="shared" si="467"/>
        <v>-----</v>
      </c>
      <c r="GD313" s="7" t="str">
        <f>IF(AND(BG313&gt;AA313,BG312&gt;AA312,BG311&gt;AA311,BG310&gt;AA310,BG309&gt;AA309,BG308&gt;AA308,BG307&gt;AA307,BG306&gt;AA306,BG305&gt;AA305,BG304&gt;AA304,BG303&gt;AA303,BG302&gt;AA302),"Bullish",IF(AND(BG313&lt;AA313,BG312&lt;AA312,BG311&lt;AA311,BG310&lt;AA310,BG309&lt;AA309,BG308&lt;AA308,BG307&lt;AA307,BG306&lt;AA306,BG305&lt;AA305,BG304&lt;AA304,BG303&lt;AA303,BG302&lt;AA302),"Bearish","-----"))</f>
        <v>Bearish</v>
      </c>
      <c r="GE313">
        <f>(Z313-BG313)/BG313</f>
        <v>6.2667912288146509E-4</v>
      </c>
      <c r="GI313" s="7" t="str">
        <f>IF(Y313&gt;Z313,"Bullish","Bearish")</f>
        <v>Bullish</v>
      </c>
      <c r="GJ313" s="19" t="str">
        <f>IF(AND(D313&gt;Y313,D312&lt;Y312),"TEMA crossover","-----")</f>
        <v>-----</v>
      </c>
      <c r="GK313" s="19" t="str">
        <f>IF(AND(D313&lt;Y313,D312&gt;Y312),"TEMA crossunder","-----")</f>
        <v>-----</v>
      </c>
      <c r="GL313" s="20" t="str">
        <f>IF(GD313="Bearish","YES","-----")</f>
        <v>YES</v>
      </c>
      <c r="GM313" s="20" t="str">
        <f>IF(GH313="Reverse to Bearish","YES","-----")</f>
        <v>-----</v>
      </c>
      <c r="GN313" s="20" t="str">
        <f>IF(AND(GI313="Bullish",GI312="Bullish",GI311="Bullish",GI310="Bullish"),"YES","-----")</f>
        <v>YES</v>
      </c>
      <c r="GO313" s="20" t="str">
        <f>IF(OR(GK313="TEMA crossunder",GK312="TEMA crossunder",GK311="TEMA crossunder",GK310="TEMA crossunder"),"YES","-----")</f>
        <v>YES</v>
      </c>
      <c r="GP313" s="20" t="str">
        <f>IF(GD313="Bullish","YES","-----")</f>
        <v>-----</v>
      </c>
      <c r="GQ313" s="20" t="str">
        <f>IF(GH313="Reverse to Bullish","YES","-----")</f>
        <v>-----</v>
      </c>
      <c r="GR313" s="20" t="str">
        <f>IF(AND(GI313="Bearish",GI312="Bearish",GI311="Bearish",GI310="Bearish"),"YES","-----")</f>
        <v>-----</v>
      </c>
      <c r="GS313" s="20" t="str">
        <f>IF(OR(GJ313="TEMA crossover",GJ312="TEMA crossover",GJ311="TEMA crossover",GJ310="TEMA crossover"),"YES","-----")</f>
        <v>-----</v>
      </c>
      <c r="GT313" s="20" t="str">
        <f t="shared" si="485"/>
        <v>-----</v>
      </c>
      <c r="GU313" s="20" t="str">
        <f t="shared" si="486"/>
        <v>-----</v>
      </c>
      <c r="GV313" s="20" t="str">
        <f t="shared" si="487"/>
        <v>-----</v>
      </c>
      <c r="GW313" s="20" t="str">
        <f t="shared" si="488"/>
        <v>-----</v>
      </c>
      <c r="GX313" s="20" t="str">
        <f t="shared" si="489"/>
        <v>-----</v>
      </c>
      <c r="GY313" s="20" t="str">
        <f t="shared" si="490"/>
        <v>-----</v>
      </c>
      <c r="GZ313" s="7" t="str">
        <f>IF(G313&gt;BH313,"YES","-----")</f>
        <v>-----</v>
      </c>
      <c r="HA313" s="7" t="str">
        <f>IF(F313&lt;BI313,"YES","-----")</f>
        <v>-----</v>
      </c>
      <c r="HB313">
        <f>BH313-BI313</f>
        <v>9.2199999999993452</v>
      </c>
      <c r="HI313">
        <f t="shared" si="468"/>
        <v>-1.1333399999994072</v>
      </c>
      <c r="HJ313">
        <f t="shared" si="469"/>
        <v>8.086659999999938</v>
      </c>
      <c r="HK313" s="7"/>
      <c r="HL313" s="7"/>
      <c r="HM313" s="7"/>
      <c r="HN313" s="7"/>
      <c r="HO313" s="7"/>
      <c r="HP313" s="7"/>
      <c r="HQ313" s="28">
        <f t="shared" si="492"/>
        <v>1.9132899999995061</v>
      </c>
      <c r="HR313" s="28" t="str">
        <f t="shared" si="470"/>
        <v>Bull</v>
      </c>
      <c r="HS313">
        <f t="shared" si="471"/>
        <v>1.9132899999995061</v>
      </c>
    </row>
    <row r="314" spans="1:227" x14ac:dyDescent="0.55000000000000004">
      <c r="A314">
        <f>Validation!A313</f>
        <v>1772121900</v>
      </c>
      <c r="B314" t="str">
        <f>Price!B313</f>
        <v>XAUUSD</v>
      </c>
      <c r="C314" t="str">
        <f>Price!C313</f>
        <v>M5</v>
      </c>
      <c r="D314">
        <f>Price!D313</f>
        <v>5177.76</v>
      </c>
      <c r="E314">
        <f>Price!E313</f>
        <v>5178.91</v>
      </c>
      <c r="F314">
        <f>Price!F313</f>
        <v>5180.82</v>
      </c>
      <c r="G314">
        <f>Price!G313</f>
        <v>5176.71</v>
      </c>
      <c r="H314">
        <f>Price!H313</f>
        <v>795</v>
      </c>
      <c r="I314">
        <f>Diagonals!E313</f>
        <v>5202.8500000000004</v>
      </c>
      <c r="J314">
        <f>Diagonals!F313</f>
        <v>0</v>
      </c>
      <c r="K314">
        <f>Diagonals!G313</f>
        <v>0</v>
      </c>
      <c r="L314">
        <f>Diagonals!H313</f>
        <v>5138.97</v>
      </c>
      <c r="M314">
        <f>Diagonals!I313</f>
        <v>0</v>
      </c>
      <c r="N314">
        <f>Diagonals!J313</f>
        <v>0</v>
      </c>
      <c r="O314">
        <f>Diagonals!K313</f>
        <v>0</v>
      </c>
      <c r="P314">
        <f>Diagonals!L313</f>
        <v>0</v>
      </c>
      <c r="Q314">
        <f>Trendlines!E313</f>
        <v>5199.5</v>
      </c>
      <c r="R314">
        <f>Trendlines!F313</f>
        <v>5193.79</v>
      </c>
      <c r="S314">
        <f>Trendlines!G313</f>
        <v>5203.0600000000004</v>
      </c>
      <c r="T314">
        <f>Trendlines!H313</f>
        <v>5170.3100000000004</v>
      </c>
      <c r="U314">
        <f>Trendlines!I313</f>
        <v>5177.91</v>
      </c>
      <c r="V314">
        <f>Trendlines!J313</f>
        <v>5163.18</v>
      </c>
      <c r="W314">
        <f>Trendlines!K313</f>
        <v>0</v>
      </c>
      <c r="X314">
        <f>Trendlines!L313</f>
        <v>0</v>
      </c>
      <c r="Y314">
        <f>Tema_Hrma_Smma!E313</f>
        <v>5184.91</v>
      </c>
      <c r="Z314">
        <f>Tema_Hrma_Smma!F313</f>
        <v>5175.7700000000004</v>
      </c>
      <c r="AA314">
        <f>Tema_Hrma_Smma!G313</f>
        <v>5172.7299999999996</v>
      </c>
      <c r="AB314">
        <f>ZScore!H313</f>
        <v>-1</v>
      </c>
      <c r="AC314">
        <f>ZScore!I313</f>
        <v>0.63837999999999995</v>
      </c>
      <c r="AD314">
        <f>ZScore!J313</f>
        <v>3</v>
      </c>
      <c r="AE314">
        <f>HA!E313</f>
        <v>5182.99</v>
      </c>
      <c r="AF314">
        <f>HA!F313</f>
        <v>5182.99</v>
      </c>
      <c r="AG314">
        <f>HA!G313</f>
        <v>5176.71</v>
      </c>
      <c r="AH314">
        <f>HA!H313</f>
        <v>5178.55</v>
      </c>
      <c r="AI314">
        <f>HA!I313</f>
        <v>-1</v>
      </c>
      <c r="AJ314">
        <f>HA!J313</f>
        <v>4.4400000000000004</v>
      </c>
      <c r="AK314">
        <f>HA!K313</f>
        <v>0.55345</v>
      </c>
      <c r="AL314">
        <f>HA!L313</f>
        <v>-2</v>
      </c>
      <c r="AM314">
        <f>KC!E313</f>
        <v>5195.8482299999996</v>
      </c>
      <c r="AN314">
        <f>KC!F313</f>
        <v>5189.9416799999999</v>
      </c>
      <c r="AO314">
        <f>KC!G313</f>
        <v>5184.03514</v>
      </c>
      <c r="AP314">
        <f>KC!H313</f>
        <v>5178.1286</v>
      </c>
      <c r="AQ314">
        <f>KC!I313</f>
        <v>5172.2220500000003</v>
      </c>
      <c r="AR314">
        <f>KC!J313</f>
        <v>5159.8973800000003</v>
      </c>
      <c r="AS314">
        <f>KC!K313</f>
        <v>5153.9908400000004</v>
      </c>
      <c r="AT314">
        <f>KC!L313</f>
        <v>5148.0842899999998</v>
      </c>
      <c r="AU314">
        <f>KC!M313</f>
        <v>5142.1777499999998</v>
      </c>
      <c r="AV314">
        <f>KC!N313</f>
        <v>5136.2712099999999</v>
      </c>
      <c r="AW314">
        <f>SR_Levels!E313</f>
        <v>5161.8900000000003</v>
      </c>
      <c r="AX314">
        <f>SR_Levels!F313</f>
        <v>5135.8500000000004</v>
      </c>
      <c r="AY314">
        <f>SR_Levels!G313</f>
        <v>0</v>
      </c>
      <c r="AZ314">
        <f>SR_Levels!H313</f>
        <v>0</v>
      </c>
      <c r="BA314">
        <f>SR_Levels!I313</f>
        <v>5178.6000000000004</v>
      </c>
      <c r="BB314">
        <f>SR_Levels!J313</f>
        <v>5193.3500000000004</v>
      </c>
      <c r="BC314">
        <f>SR_Levels!K313</f>
        <v>5205.3100000000004</v>
      </c>
      <c r="BD314">
        <f>SR_Levels!L313</f>
        <v>0</v>
      </c>
      <c r="BE314">
        <f>ZigZag!E313</f>
        <v>0</v>
      </c>
      <c r="BF314">
        <f>ZigZag!F313</f>
        <v>0</v>
      </c>
      <c r="BG314">
        <f>ZigZag!G313</f>
        <v>5170.7</v>
      </c>
      <c r="BH314">
        <f>Dual_Tema!E313</f>
        <v>5188.54</v>
      </c>
      <c r="BI314">
        <f>Dual_Tema!F313</f>
        <v>5182.33</v>
      </c>
      <c r="BJ314">
        <f>Pinbar!E313</f>
        <v>0</v>
      </c>
      <c r="BK314">
        <f>SSA!E313</f>
        <v>5183.06268</v>
      </c>
      <c r="BL314">
        <f>SSA!F313</f>
        <v>5182.4213600000003</v>
      </c>
      <c r="BN314" t="str">
        <f t="shared" si="491"/>
        <v>Red Candle</v>
      </c>
      <c r="BO314" s="34">
        <f t="shared" si="493"/>
        <v>1.6501490550817621E-3</v>
      </c>
      <c r="BP314" s="34">
        <f t="shared" si="495"/>
        <v>2.0417207738798737E-3</v>
      </c>
      <c r="BQ314" s="34">
        <f t="shared" si="503"/>
        <v>2.1968833290428869E-3</v>
      </c>
      <c r="BR314" s="34">
        <f t="shared" si="505"/>
        <v>2.7519826475970177E-3</v>
      </c>
      <c r="BS314" s="35">
        <f t="shared" si="494"/>
        <v>2.7483593632071646E-4</v>
      </c>
      <c r="BT314" s="35">
        <f t="shared" si="496"/>
        <v>1.6998438693716089E-4</v>
      </c>
      <c r="BU314" s="35">
        <f t="shared" si="504"/>
        <v>1.2192263803401104E-4</v>
      </c>
      <c r="BV314" s="35">
        <f t="shared" si="506"/>
        <v>1.1451500952408544E-4</v>
      </c>
      <c r="BW314" s="27">
        <v>96</v>
      </c>
      <c r="BX314">
        <f>F314-G314</f>
        <v>4.1099999999996726</v>
      </c>
      <c r="BY314">
        <f>ABS(F314-D313)</f>
        <v>1.8999999999996362</v>
      </c>
      <c r="BZ314">
        <f>ABS(G314-D313)</f>
        <v>2.2100000000000364</v>
      </c>
      <c r="CA314">
        <f t="shared" si="472"/>
        <v>4.1099999999996726</v>
      </c>
      <c r="CB314">
        <f t="shared" si="497"/>
        <v>11.957857142857197</v>
      </c>
      <c r="CC314">
        <f t="shared" si="500"/>
        <v>10.378931255809036</v>
      </c>
      <c r="CD314">
        <f t="shared" si="498"/>
        <v>1.5789258870481611</v>
      </c>
      <c r="CE314">
        <f t="shared" si="501"/>
        <v>1</v>
      </c>
      <c r="CF314">
        <f t="shared" si="502"/>
        <v>44</v>
      </c>
      <c r="CG314" s="7" t="str">
        <f t="shared" si="499"/>
        <v>High Volatility Period</v>
      </c>
      <c r="CH314" s="21"/>
      <c r="CI314" s="21"/>
      <c r="CJ314" s="21"/>
      <c r="CK314" s="21"/>
      <c r="CL314" s="21"/>
      <c r="CM314" s="21"/>
      <c r="CZ314" s="7" t="str">
        <f>IF(AND(D314&gt;BH314,D314&gt;E314),"Bullish Trigger","-----")</f>
        <v>-----</v>
      </c>
      <c r="DA314" s="7" t="str">
        <f>IF(AND(D314&lt;BI314,D314&lt;E314),"Bearish Trigger","-----")</f>
        <v>Bearish Trigger</v>
      </c>
      <c r="DB314" s="13" t="str">
        <f>IF(AND(W314=BE314,W314&gt;0,BE314&gt;0),"Important High","------")</f>
        <v>------</v>
      </c>
      <c r="DC314" s="13" t="str">
        <f>IF(AND(X314=BF314,X314&gt;0,BF314&gt;0),"Important Low","------")</f>
        <v>------</v>
      </c>
      <c r="DD314" s="7" t="str">
        <f>IF(AND(DB314="Important High",DC314="-----",BJ314=1),"Imp High Rej","-----")</f>
        <v>-----</v>
      </c>
      <c r="DE314" s="7" t="str">
        <f>IF(AND(DB314="-----",DC314="Important Low",BJ314=1),"Imp Low Rej","-----")</f>
        <v>-----</v>
      </c>
      <c r="DF314" s="7" t="str">
        <f>IF(Y314&gt;AM314,"Overbought",IF(Y314&gt;AO314,"Bullish Momentum",IF(Y314&gt;AQ314,"Flat Momentum","-----")))</f>
        <v>Bullish Momentum</v>
      </c>
      <c r="DG314" s="7" t="str">
        <f>IF(Y314&lt;AV314,"Oversold",IF(Y314&lt;AT314,"Bearish Momentum",IF(Y314&lt;AR314,"Flat Momentum","-----")))</f>
        <v>-----</v>
      </c>
      <c r="DH314" s="7" t="str">
        <f>IF(AND(DF314="Overbought",AD314=2),"Culminated Thrust","-----")</f>
        <v>-----</v>
      </c>
      <c r="DI314" s="7" t="str">
        <f>IF(AND(DG314="Oversold",AD314=5),"Culminated Thrust","-----")</f>
        <v>-----</v>
      </c>
      <c r="DJ314" s="14">
        <f>(Q314-$D314)/$D314</f>
        <v>4.1987268625814601E-3</v>
      </c>
      <c r="DK314" s="14">
        <f>(R314-$D314)/$D314</f>
        <v>3.095933376595235E-3</v>
      </c>
      <c r="DL314" s="14">
        <f>(S314-$D314)/$D314</f>
        <v>4.8862828713575335E-3</v>
      </c>
      <c r="DM314" s="14">
        <f>(T314-$D314)/$D314</f>
        <v>-1.4388461419609672E-3</v>
      </c>
      <c r="DN314" s="14">
        <f>(U314-$D314)/$D314</f>
        <v>2.8970056549480121E-5</v>
      </c>
      <c r="DO314" s="14">
        <f>(V314-$D314)/$D314</f>
        <v>-2.8158894966162831E-3</v>
      </c>
      <c r="DP314" s="14">
        <f t="shared" si="440"/>
        <v>4.8862828713575335E-3</v>
      </c>
      <c r="DQ314" s="14">
        <f t="shared" si="441"/>
        <v>4.1987268625814601E-3</v>
      </c>
      <c r="DR314" s="14">
        <f t="shared" si="442"/>
        <v>3.095933376595235E-3</v>
      </c>
      <c r="DS314" s="14">
        <f t="shared" si="443"/>
        <v>2.8970056549480121E-5</v>
      </c>
      <c r="DT314" s="14">
        <f t="shared" si="444"/>
        <v>-1.4388461419609672E-3</v>
      </c>
      <c r="DU314" s="14">
        <f t="shared" si="445"/>
        <v>-2.8158894966162831E-3</v>
      </c>
      <c r="DV314" t="str">
        <f>IF($D314&gt;Q314,"SUP","RES")</f>
        <v>RES</v>
      </c>
      <c r="DW314" t="str">
        <f>IF($D314&gt;R314,"SUP","RES")</f>
        <v>RES</v>
      </c>
      <c r="DX314" t="str">
        <f>IF($D314&gt;S314,"SUP","RES")</f>
        <v>RES</v>
      </c>
      <c r="DY314" t="str">
        <f>IF($D314&gt;T314,"SUP","RES")</f>
        <v>SUP</v>
      </c>
      <c r="DZ314" t="str">
        <f>IF($D314&gt;U314,"SUP","RES")</f>
        <v>RES</v>
      </c>
      <c r="EA314" t="str">
        <f>IF($D314&gt;V314,"SUP","RES")</f>
        <v>SUP</v>
      </c>
      <c r="EB314" s="7">
        <f t="shared" si="446"/>
        <v>4</v>
      </c>
      <c r="EC314" s="7">
        <f t="shared" si="447"/>
        <v>2</v>
      </c>
      <c r="ED314" s="13" t="str">
        <f t="shared" si="448"/>
        <v>-----</v>
      </c>
      <c r="EE314" s="13" t="str">
        <f t="shared" si="449"/>
        <v>-----</v>
      </c>
      <c r="EF314" s="7">
        <f>IF(OR(ED314="All Sup",EE314="All Res"),"na",((D314-MIN(Q314:V314))/(MAX(Q314:V314)-MIN(Q314:V314))))</f>
        <v>0.36559679037111054</v>
      </c>
      <c r="EG314">
        <v>1.4999999999999999E-4</v>
      </c>
      <c r="EH314">
        <f>Q314*(1+$EG314)</f>
        <v>5200.2799250000007</v>
      </c>
      <c r="EI314">
        <f>Q314*(1-$EG314)</f>
        <v>5198.7200750000002</v>
      </c>
      <c r="EJ314">
        <f>R314*(1+$EG314)</f>
        <v>5194.5690685000009</v>
      </c>
      <c r="EK314">
        <f>R314*(1-$EG314)</f>
        <v>5193.0109315</v>
      </c>
      <c r="EL314">
        <f>S314*(1+$EG314)</f>
        <v>5203.8404590000009</v>
      </c>
      <c r="EM314">
        <f>S314*(1-$EG314)</f>
        <v>5202.2795410000008</v>
      </c>
      <c r="EN314">
        <f>T314*(1+$EG314)</f>
        <v>5171.0855465000013</v>
      </c>
      <c r="EO314">
        <f>T314*(1-$EG314)</f>
        <v>5169.5344535000004</v>
      </c>
      <c r="EP314">
        <f>U314*(1+$EG314)</f>
        <v>5178.6866865000002</v>
      </c>
      <c r="EQ314">
        <f>U314*(1-$EG314)</f>
        <v>5177.1333134999995</v>
      </c>
      <c r="ER314">
        <f>V314*(1+$EG314)</f>
        <v>5163.9544770000011</v>
      </c>
      <c r="ES314">
        <f>V314*(1-$EG314)</f>
        <v>5162.4055230000004</v>
      </c>
      <c r="ET314" s="7" t="str">
        <f t="shared" si="450"/>
        <v>-----</v>
      </c>
      <c r="EU314" s="7" t="str">
        <f t="shared" si="451"/>
        <v>-----</v>
      </c>
      <c r="EV314" s="7" t="str">
        <f t="shared" si="452"/>
        <v>-----</v>
      </c>
      <c r="EW314" s="7" t="str">
        <f t="shared" si="453"/>
        <v>-----</v>
      </c>
      <c r="EX314" s="7" t="str">
        <f t="shared" si="454"/>
        <v>TOUCH</v>
      </c>
      <c r="EY314" s="7" t="str">
        <f t="shared" si="455"/>
        <v>-----</v>
      </c>
      <c r="EZ314">
        <f t="shared" si="473"/>
        <v>119</v>
      </c>
      <c r="FA314">
        <f t="shared" si="474"/>
        <v>112</v>
      </c>
      <c r="FB314">
        <f t="shared" si="475"/>
        <v>312</v>
      </c>
      <c r="FC314">
        <f t="shared" si="476"/>
        <v>5</v>
      </c>
      <c r="FD314">
        <f t="shared" si="477"/>
        <v>0</v>
      </c>
      <c r="FE314">
        <f t="shared" si="478"/>
        <v>6</v>
      </c>
      <c r="FF314">
        <f t="shared" si="479"/>
        <v>7</v>
      </c>
      <c r="FG314">
        <f t="shared" si="480"/>
        <v>11</v>
      </c>
      <c r="FH314">
        <f t="shared" si="481"/>
        <v>0</v>
      </c>
      <c r="FI314">
        <f t="shared" si="482"/>
        <v>2</v>
      </c>
      <c r="FJ314">
        <f t="shared" si="483"/>
        <v>1</v>
      </c>
      <c r="FK314">
        <f t="shared" si="484"/>
        <v>1</v>
      </c>
      <c r="FL314" s="7" t="str">
        <f t="shared" si="456"/>
        <v>-----</v>
      </c>
      <c r="FM314" s="7" t="str">
        <f t="shared" si="457"/>
        <v>-----</v>
      </c>
      <c r="FN314" s="7" t="str">
        <f t="shared" si="458"/>
        <v>-----</v>
      </c>
      <c r="FO314" s="7" t="str">
        <f t="shared" si="459"/>
        <v>-----</v>
      </c>
      <c r="FP314" s="7">
        <f t="shared" si="460"/>
        <v>1</v>
      </c>
      <c r="FQ314" s="7" t="str">
        <f t="shared" si="461"/>
        <v>-----</v>
      </c>
      <c r="FR314" s="13" t="str">
        <f>IF(FL314="-----","-----",(D314-Q314)/Q314)</f>
        <v>-----</v>
      </c>
      <c r="FS314" s="13" t="str">
        <f>IF(FM314="-----","-----",(Q314-R314)/R314)</f>
        <v>-----</v>
      </c>
      <c r="FT314" s="13" t="str">
        <f>IF(FN314="-----","-----",(R314-S314)/S314)</f>
        <v>-----</v>
      </c>
      <c r="FU314" s="13" t="str">
        <f>IF(FO314="-----","-----",(S314-T314)/T314)</f>
        <v>-----</v>
      </c>
      <c r="FV314" s="13">
        <f>IF(FP314="-----","-----",(T314-U314)/U314)</f>
        <v>-1.4677736770240223E-3</v>
      </c>
      <c r="FW314" s="13" t="str">
        <f>IF(FQ314="-----","-----",(U314-V314)/V314)</f>
        <v>-----</v>
      </c>
      <c r="FX314" s="7" t="str">
        <f t="shared" si="462"/>
        <v>-----</v>
      </c>
      <c r="FY314" s="7" t="str">
        <f t="shared" si="463"/>
        <v>-----</v>
      </c>
      <c r="FZ314" s="7" t="str">
        <f t="shared" si="464"/>
        <v>-----</v>
      </c>
      <c r="GA314" s="7" t="str">
        <f t="shared" si="465"/>
        <v>-----</v>
      </c>
      <c r="GB314" s="7" t="str">
        <f t="shared" si="466"/>
        <v>Resistant</v>
      </c>
      <c r="GC314" s="7" t="str">
        <f t="shared" si="467"/>
        <v>-----</v>
      </c>
      <c r="GD314" s="7" t="str">
        <f>IF(AND(BG314&gt;AA314,BG313&gt;AA313,BG312&gt;AA312,BG311&gt;AA311,BG310&gt;AA310,BG309&gt;AA309,BG308&gt;AA308,BG307&gt;AA307,BG306&gt;AA306,BG305&gt;AA305,BG304&gt;AA304,BG303&gt;AA303),"Bullish",IF(AND(BG314&lt;AA314,BG313&lt;AA313,BG312&lt;AA312,BG311&lt;AA311,BG310&lt;AA310,BG309&lt;AA309,BG308&lt;AA308,BG307&lt;AA307,BG306&lt;AA306,BG305&lt;AA305,BG304&lt;AA304,BG303&lt;AA303),"Bearish","-----"))</f>
        <v>Bearish</v>
      </c>
      <c r="GE314">
        <f>(Z314-BG314)/BG314</f>
        <v>9.8052488057721746E-4</v>
      </c>
      <c r="GI314" s="7" t="str">
        <f>IF(Y314&gt;Z314,"Bullish","Bearish")</f>
        <v>Bullish</v>
      </c>
      <c r="GJ314" s="19" t="str">
        <f>IF(AND(D314&gt;Y314,D313&lt;Y313),"TEMA crossover","-----")</f>
        <v>-----</v>
      </c>
      <c r="GK314" s="19" t="str">
        <f>IF(AND(D314&lt;Y314,D313&gt;Y313),"TEMA crossunder","-----")</f>
        <v>-----</v>
      </c>
      <c r="GL314" s="20" t="str">
        <f>IF(GD314="Bearish","YES","-----")</f>
        <v>YES</v>
      </c>
      <c r="GM314" s="20" t="str">
        <f>IF(GH314="Reverse to Bearish","YES","-----")</f>
        <v>-----</v>
      </c>
      <c r="GN314" s="20" t="str">
        <f>IF(AND(GI314="Bullish",GI313="Bullish",GI312="Bullish",GI311="Bullish"),"YES","-----")</f>
        <v>YES</v>
      </c>
      <c r="GO314" s="20" t="str">
        <f>IF(OR(GK314="TEMA crossunder",GK313="TEMA crossunder",GK312="TEMA crossunder",GK311="TEMA crossunder"),"YES","-----")</f>
        <v>YES</v>
      </c>
      <c r="GP314" s="20" t="str">
        <f>IF(GD314="Bullish","YES","-----")</f>
        <v>-----</v>
      </c>
      <c r="GQ314" s="20" t="str">
        <f>IF(GH314="Reverse to Bullish","YES","-----")</f>
        <v>-----</v>
      </c>
      <c r="GR314" s="20" t="str">
        <f>IF(AND(GI314="Bearish",GI313="Bearish",GI312="Bearish",GI311="Bearish"),"YES","-----")</f>
        <v>-----</v>
      </c>
      <c r="GS314" s="20" t="str">
        <f>IF(OR(GJ314="TEMA crossover",GJ313="TEMA crossover",GJ312="TEMA crossover",GJ311="TEMA crossover"),"YES","-----")</f>
        <v>-----</v>
      </c>
      <c r="GT314" s="20" t="str">
        <f t="shared" si="485"/>
        <v>-----</v>
      </c>
      <c r="GU314" s="20" t="str">
        <f t="shared" si="486"/>
        <v>-----</v>
      </c>
      <c r="GV314" s="20" t="str">
        <f t="shared" si="487"/>
        <v>-----</v>
      </c>
      <c r="GW314" s="20" t="str">
        <f t="shared" si="488"/>
        <v>-----</v>
      </c>
      <c r="GX314" s="20" t="str">
        <f t="shared" si="489"/>
        <v>-----</v>
      </c>
      <c r="GY314" s="20" t="str">
        <f t="shared" si="490"/>
        <v>-----</v>
      </c>
      <c r="GZ314" s="7" t="str">
        <f>IF(G314&gt;BH314,"YES","-----")</f>
        <v>-----</v>
      </c>
      <c r="HA314" s="7" t="str">
        <f>IF(F314&lt;BI314,"YES","-----")</f>
        <v>YES</v>
      </c>
      <c r="HB314">
        <f>BH314-BI314</f>
        <v>6.2100000000000364</v>
      </c>
      <c r="HI314">
        <f t="shared" si="468"/>
        <v>-0.73268000000007305</v>
      </c>
      <c r="HJ314">
        <f t="shared" si="469"/>
        <v>5.4773199999999633</v>
      </c>
      <c r="HK314" s="7"/>
      <c r="HL314" s="7"/>
      <c r="HM314" s="7"/>
      <c r="HN314" s="7"/>
      <c r="HO314" s="7"/>
      <c r="HP314" s="7"/>
      <c r="HQ314" s="28">
        <f t="shared" si="492"/>
        <v>0.64131999999972322</v>
      </c>
      <c r="HR314" s="28" t="str">
        <f t="shared" si="470"/>
        <v>Bull</v>
      </c>
      <c r="HS314">
        <f t="shared" si="471"/>
        <v>0.64131999999972322</v>
      </c>
    </row>
    <row r="315" spans="1:227" x14ac:dyDescent="0.55000000000000004">
      <c r="A315">
        <f>Validation!A314</f>
        <v>1772122200</v>
      </c>
      <c r="B315" t="str">
        <f>Price!B314</f>
        <v>XAUUSD</v>
      </c>
      <c r="C315" t="str">
        <f>Price!C314</f>
        <v>M5</v>
      </c>
      <c r="D315">
        <f>Price!D314</f>
        <v>5176.76</v>
      </c>
      <c r="E315">
        <f>Price!E314</f>
        <v>5177.83</v>
      </c>
      <c r="F315">
        <f>Price!F314</f>
        <v>5180.3900000000003</v>
      </c>
      <c r="G315">
        <f>Price!G314</f>
        <v>5173.07</v>
      </c>
      <c r="H315">
        <f>Price!H314</f>
        <v>760</v>
      </c>
      <c r="I315">
        <f>Diagonals!E314</f>
        <v>5203.03</v>
      </c>
      <c r="J315">
        <f>Diagonals!F314</f>
        <v>0</v>
      </c>
      <c r="K315">
        <f>Diagonals!G314</f>
        <v>0</v>
      </c>
      <c r="L315">
        <f>Diagonals!H314</f>
        <v>5138.6499999999996</v>
      </c>
      <c r="M315">
        <f>Diagonals!I314</f>
        <v>0</v>
      </c>
      <c r="N315">
        <f>Diagonals!J314</f>
        <v>0</v>
      </c>
      <c r="O315">
        <f>Diagonals!K314</f>
        <v>0</v>
      </c>
      <c r="P315">
        <f>Diagonals!L314</f>
        <v>0</v>
      </c>
      <c r="Q315">
        <f>Trendlines!E314</f>
        <v>5199.51</v>
      </c>
      <c r="R315">
        <f>Trendlines!F314</f>
        <v>5193.76</v>
      </c>
      <c r="S315">
        <f>Trendlines!G314</f>
        <v>5203.05</v>
      </c>
      <c r="T315">
        <f>Trendlines!H314</f>
        <v>5170.38</v>
      </c>
      <c r="U315">
        <f>Trendlines!I314</f>
        <v>5177.93</v>
      </c>
      <c r="V315">
        <f>Trendlines!J314</f>
        <v>5163.22</v>
      </c>
      <c r="W315">
        <f>Trendlines!K314</f>
        <v>0</v>
      </c>
      <c r="X315">
        <f>Trendlines!L314</f>
        <v>0</v>
      </c>
      <c r="Y315">
        <f>Tema_Hrma_Smma!E314</f>
        <v>5182.59</v>
      </c>
      <c r="Z315">
        <f>Tema_Hrma_Smma!F314</f>
        <v>5177.22</v>
      </c>
      <c r="AA315">
        <f>Tema_Hrma_Smma!G314</f>
        <v>5172.8599999999997</v>
      </c>
      <c r="AB315">
        <f>ZScore!H314</f>
        <v>-1</v>
      </c>
      <c r="AC315">
        <f>ZScore!I314</f>
        <v>0.66566999999999998</v>
      </c>
      <c r="AD315">
        <f>ZScore!J314</f>
        <v>3</v>
      </c>
      <c r="AE315">
        <f>HA!E314</f>
        <v>5180.7700000000004</v>
      </c>
      <c r="AF315">
        <f>HA!F314</f>
        <v>5180.7700000000004</v>
      </c>
      <c r="AG315">
        <f>HA!G314</f>
        <v>5173.07</v>
      </c>
      <c r="AH315">
        <f>HA!H314</f>
        <v>5177.01</v>
      </c>
      <c r="AI315">
        <f>HA!I314</f>
        <v>-1</v>
      </c>
      <c r="AJ315">
        <f>HA!J314</f>
        <v>3.76</v>
      </c>
      <c r="AK315">
        <f>HA!K314</f>
        <v>0.30528</v>
      </c>
      <c r="AL315">
        <f>HA!L314</f>
        <v>-3</v>
      </c>
      <c r="AM315">
        <f>KC!E314</f>
        <v>5196.7657300000001</v>
      </c>
      <c r="AN315">
        <f>KC!F314</f>
        <v>5190.8521499999997</v>
      </c>
      <c r="AO315">
        <f>KC!G314</f>
        <v>5184.9385700000003</v>
      </c>
      <c r="AP315">
        <f>KC!H314</f>
        <v>5179.0249899999999</v>
      </c>
      <c r="AQ315">
        <f>KC!I314</f>
        <v>5173.1114100000004</v>
      </c>
      <c r="AR315">
        <f>KC!J314</f>
        <v>5161.02225</v>
      </c>
      <c r="AS315">
        <f>KC!K314</f>
        <v>5155.1086699999996</v>
      </c>
      <c r="AT315">
        <f>KC!L314</f>
        <v>5149.1950800000004</v>
      </c>
      <c r="AU315">
        <f>KC!M314</f>
        <v>5143.2815000000001</v>
      </c>
      <c r="AV315">
        <f>KC!N314</f>
        <v>5137.3679199999997</v>
      </c>
      <c r="AW315">
        <f>SR_Levels!E314</f>
        <v>5161.8900000000003</v>
      </c>
      <c r="AX315">
        <f>SR_Levels!F314</f>
        <v>5135.8500000000004</v>
      </c>
      <c r="AY315">
        <f>SR_Levels!G314</f>
        <v>0</v>
      </c>
      <c r="AZ315">
        <f>SR_Levels!H314</f>
        <v>0</v>
      </c>
      <c r="BA315">
        <f>SR_Levels!I314</f>
        <v>5178.6000000000004</v>
      </c>
      <c r="BB315">
        <f>SR_Levels!J314</f>
        <v>5193.3500000000004</v>
      </c>
      <c r="BC315">
        <f>SR_Levels!K314</f>
        <v>5205.3100000000004</v>
      </c>
      <c r="BD315">
        <f>SR_Levels!L314</f>
        <v>0</v>
      </c>
      <c r="BE315">
        <f>ZigZag!E314</f>
        <v>0</v>
      </c>
      <c r="BF315">
        <f>ZigZag!F314</f>
        <v>0</v>
      </c>
      <c r="BG315">
        <f>ZigZag!G314</f>
        <v>5171.1400000000003</v>
      </c>
      <c r="BH315">
        <f>Dual_Tema!E314</f>
        <v>5185.95</v>
      </c>
      <c r="BI315">
        <f>Dual_Tema!F314</f>
        <v>5179.99</v>
      </c>
      <c r="BJ315">
        <f>Pinbar!E314</f>
        <v>0</v>
      </c>
      <c r="BK315">
        <f>SSA!E314</f>
        <v>5181.8314200000004</v>
      </c>
      <c r="BL315">
        <f>SSA!F314</f>
        <v>5182.1263900000004</v>
      </c>
      <c r="BN315" t="str">
        <f t="shared" si="491"/>
        <v>Red Candle</v>
      </c>
      <c r="BO315" s="34">
        <f t="shared" si="493"/>
        <v>2.3185896791844129E-4</v>
      </c>
      <c r="BP315" s="34">
        <f t="shared" si="495"/>
        <v>2.7855369035212352E-3</v>
      </c>
      <c r="BQ315" s="34">
        <f t="shared" si="503"/>
        <v>8.1197704811541982E-4</v>
      </c>
      <c r="BR315" s="34">
        <f t="shared" si="505"/>
        <v>2.0285389100087592E-3</v>
      </c>
      <c r="BS315" s="35">
        <f t="shared" si="494"/>
        <v>3.8639428613818083E-5</v>
      </c>
      <c r="BT315" s="35">
        <f t="shared" si="496"/>
        <v>2.3183224270084679E-4</v>
      </c>
      <c r="BU315" s="35">
        <f t="shared" si="504"/>
        <v>4.509254847673283E-5</v>
      </c>
      <c r="BV315" s="35">
        <f t="shared" si="506"/>
        <v>8.4440406689978431E-5</v>
      </c>
      <c r="BW315" s="27">
        <v>96</v>
      </c>
      <c r="BX315">
        <f>F315-G315</f>
        <v>7.3200000000006185</v>
      </c>
      <c r="BY315">
        <f>ABS(F315-D314)</f>
        <v>2.6300000000001091</v>
      </c>
      <c r="BZ315">
        <f>ABS(G315-D314)</f>
        <v>4.6900000000005093</v>
      </c>
      <c r="CA315">
        <f t="shared" si="472"/>
        <v>7.3200000000006185</v>
      </c>
      <c r="CB315">
        <f t="shared" si="497"/>
        <v>11.537857142857254</v>
      </c>
      <c r="CC315">
        <f t="shared" si="500"/>
        <v>10.160436166108436</v>
      </c>
      <c r="CD315">
        <f t="shared" si="498"/>
        <v>1.3774209767488177</v>
      </c>
      <c r="CE315">
        <f t="shared" si="501"/>
        <v>1</v>
      </c>
      <c r="CF315">
        <f t="shared" si="502"/>
        <v>45</v>
      </c>
      <c r="CG315" s="7" t="str">
        <f t="shared" si="499"/>
        <v>High Volatility Period</v>
      </c>
      <c r="CH315" s="21"/>
      <c r="CI315" s="21"/>
      <c r="CJ315" s="21"/>
      <c r="CK315" s="21"/>
      <c r="CL315" s="21"/>
      <c r="CM315" s="21"/>
      <c r="CZ315" s="7" t="str">
        <f>IF(AND(D315&gt;BH315,D315&gt;E315),"Bullish Trigger","-----")</f>
        <v>-----</v>
      </c>
      <c r="DA315" s="7" t="str">
        <f>IF(AND(D315&lt;BI315,D315&lt;E315),"Bearish Trigger","-----")</f>
        <v>Bearish Trigger</v>
      </c>
      <c r="DB315" s="13" t="str">
        <f>IF(AND(W315=BE315,W315&gt;0,BE315&gt;0),"Important High","------")</f>
        <v>------</v>
      </c>
      <c r="DC315" s="13" t="str">
        <f>IF(AND(X315=BF315,X315&gt;0,BF315&gt;0),"Important Low","------")</f>
        <v>------</v>
      </c>
      <c r="DD315" s="7" t="str">
        <f>IF(AND(DB315="Important High",DC315="-----",BJ315=1),"Imp High Rej","-----")</f>
        <v>-----</v>
      </c>
      <c r="DE315" s="7" t="str">
        <f>IF(AND(DB315="-----",DC315="Important Low",BJ315=1),"Imp Low Rej","-----")</f>
        <v>-----</v>
      </c>
      <c r="DF315" s="7" t="str">
        <f>IF(Y315&gt;AM315,"Overbought",IF(Y315&gt;AO315,"Bullish Momentum",IF(Y315&gt;AQ315,"Flat Momentum","-----")))</f>
        <v>Flat Momentum</v>
      </c>
      <c r="DG315" s="7" t="str">
        <f>IF(Y315&lt;AV315,"Oversold",IF(Y315&lt;AT315,"Bearish Momentum",IF(Y315&lt;AR315,"Flat Momentum","-----")))</f>
        <v>-----</v>
      </c>
      <c r="DH315" s="7" t="str">
        <f>IF(AND(DF315="Overbought",AD315=2),"Culminated Thrust","-----")</f>
        <v>-----</v>
      </c>
      <c r="DI315" s="7" t="str">
        <f>IF(AND(DG315="Oversold",AD315=5),"Culminated Thrust","-----")</f>
        <v>-----</v>
      </c>
      <c r="DJ315" s="14">
        <f>(Q315-$D315)/$D315</f>
        <v>4.3946406632720076E-3</v>
      </c>
      <c r="DK315" s="14">
        <f>(R315-$D315)/$D315</f>
        <v>3.2839073088186434E-3</v>
      </c>
      <c r="DL315" s="14">
        <f>(S315-$D315)/$D315</f>
        <v>5.0784660675789418E-3</v>
      </c>
      <c r="DM315" s="14">
        <f>(T315-$D315)/$D315</f>
        <v>-1.2324310958978413E-3</v>
      </c>
      <c r="DN315" s="14">
        <f>(U315-$D315)/$D315</f>
        <v>2.2601009125400304E-4</v>
      </c>
      <c r="DO315" s="14">
        <f>(V315-$D315)/$D315</f>
        <v>-2.6155355859649593E-3</v>
      </c>
      <c r="DP315" s="14">
        <f t="shared" si="440"/>
        <v>5.0784660675789418E-3</v>
      </c>
      <c r="DQ315" s="14">
        <f t="shared" si="441"/>
        <v>4.3946406632720076E-3</v>
      </c>
      <c r="DR315" s="14">
        <f t="shared" si="442"/>
        <v>3.2839073088186434E-3</v>
      </c>
      <c r="DS315" s="14">
        <f t="shared" si="443"/>
        <v>2.2601009125400304E-4</v>
      </c>
      <c r="DT315" s="14">
        <f t="shared" si="444"/>
        <v>-1.2324310958978413E-3</v>
      </c>
      <c r="DU315" s="14">
        <f t="shared" si="445"/>
        <v>-2.6155355859649593E-3</v>
      </c>
      <c r="DV315" t="str">
        <f>IF($D315&gt;Q315,"SUP","RES")</f>
        <v>RES</v>
      </c>
      <c r="DW315" t="str">
        <f>IF($D315&gt;R315,"SUP","RES")</f>
        <v>RES</v>
      </c>
      <c r="DX315" t="str">
        <f>IF($D315&gt;S315,"SUP","RES")</f>
        <v>RES</v>
      </c>
      <c r="DY315" t="str">
        <f>IF($D315&gt;T315,"SUP","RES")</f>
        <v>SUP</v>
      </c>
      <c r="DZ315" t="str">
        <f>IF($D315&gt;U315,"SUP","RES")</f>
        <v>RES</v>
      </c>
      <c r="EA315" t="str">
        <f>IF($D315&gt;V315,"SUP","RES")</f>
        <v>SUP</v>
      </c>
      <c r="EB315" s="7">
        <f t="shared" si="446"/>
        <v>4</v>
      </c>
      <c r="EC315" s="7">
        <f t="shared" si="447"/>
        <v>2</v>
      </c>
      <c r="ED315" s="13" t="str">
        <f t="shared" si="448"/>
        <v>-----</v>
      </c>
      <c r="EE315" s="13" t="str">
        <f t="shared" si="449"/>
        <v>-----</v>
      </c>
      <c r="EF315" s="7">
        <f>IF(OR(ED315="All Sup",EE315="All Res"),"na",((D315-MIN(Q315:V315))/(MAX(Q315:V315)-MIN(Q315:V315))))</f>
        <v>0.33994476525232209</v>
      </c>
      <c r="EG315">
        <v>1.4999999999999999E-4</v>
      </c>
      <c r="EH315">
        <f>Q315*(1+$EG315)</f>
        <v>5200.2899265000005</v>
      </c>
      <c r="EI315">
        <f>Q315*(1-$EG315)</f>
        <v>5198.7300734999999</v>
      </c>
      <c r="EJ315">
        <f>R315*(1+$EG315)</f>
        <v>5194.5390640000005</v>
      </c>
      <c r="EK315">
        <f>R315*(1-$EG315)</f>
        <v>5192.9809359999999</v>
      </c>
      <c r="EL315">
        <f>S315*(1+$EG315)</f>
        <v>5203.8304575000011</v>
      </c>
      <c r="EM315">
        <f>S315*(1-$EG315)</f>
        <v>5202.2695425000002</v>
      </c>
      <c r="EN315">
        <f>T315*(1+$EG315)</f>
        <v>5171.155557000001</v>
      </c>
      <c r="EO315">
        <f>T315*(1-$EG315)</f>
        <v>5169.6044430000002</v>
      </c>
      <c r="EP315">
        <f>U315*(1+$EG315)</f>
        <v>5178.7066895000007</v>
      </c>
      <c r="EQ315">
        <f>U315*(1-$EG315)</f>
        <v>5177.1533105000008</v>
      </c>
      <c r="ER315">
        <f>V315*(1+$EG315)</f>
        <v>5163.9944830000004</v>
      </c>
      <c r="ES315">
        <f>V315*(1-$EG315)</f>
        <v>5162.4455170000001</v>
      </c>
      <c r="ET315" s="7" t="str">
        <f t="shared" si="450"/>
        <v>-----</v>
      </c>
      <c r="EU315" s="7" t="str">
        <f t="shared" si="451"/>
        <v>-----</v>
      </c>
      <c r="EV315" s="7" t="str">
        <f t="shared" si="452"/>
        <v>-----</v>
      </c>
      <c r="EW315" s="7" t="str">
        <f t="shared" si="453"/>
        <v>-----</v>
      </c>
      <c r="EX315" s="7" t="str">
        <f t="shared" si="454"/>
        <v>TOUCH</v>
      </c>
      <c r="EY315" s="7" t="str">
        <f t="shared" si="455"/>
        <v>-----</v>
      </c>
      <c r="EZ315">
        <f t="shared" si="473"/>
        <v>120</v>
      </c>
      <c r="FA315">
        <f t="shared" si="474"/>
        <v>113</v>
      </c>
      <c r="FB315">
        <f t="shared" si="475"/>
        <v>313</v>
      </c>
      <c r="FC315">
        <f t="shared" si="476"/>
        <v>6</v>
      </c>
      <c r="FD315">
        <f t="shared" si="477"/>
        <v>0</v>
      </c>
      <c r="FE315">
        <f t="shared" si="478"/>
        <v>7</v>
      </c>
      <c r="FF315">
        <f t="shared" si="479"/>
        <v>7</v>
      </c>
      <c r="FG315">
        <f t="shared" si="480"/>
        <v>11</v>
      </c>
      <c r="FH315">
        <f t="shared" si="481"/>
        <v>0</v>
      </c>
      <c r="FI315">
        <f t="shared" si="482"/>
        <v>2</v>
      </c>
      <c r="FJ315">
        <f t="shared" si="483"/>
        <v>2</v>
      </c>
      <c r="FK315">
        <f t="shared" si="484"/>
        <v>1</v>
      </c>
      <c r="FL315" s="7" t="str">
        <f t="shared" si="456"/>
        <v>-----</v>
      </c>
      <c r="FM315" s="7" t="str">
        <f t="shared" si="457"/>
        <v>-----</v>
      </c>
      <c r="FN315" s="7" t="str">
        <f t="shared" si="458"/>
        <v>-----</v>
      </c>
      <c r="FO315" s="7" t="str">
        <f t="shared" si="459"/>
        <v>-----</v>
      </c>
      <c r="FP315" s="7">
        <f t="shared" si="460"/>
        <v>2</v>
      </c>
      <c r="FQ315" s="7" t="str">
        <f t="shared" si="461"/>
        <v>-----</v>
      </c>
      <c r="FR315" s="13" t="str">
        <f>IF(FL315="-----","-----",(D315-Q315)/Q315)</f>
        <v>-----</v>
      </c>
      <c r="FS315" s="13" t="str">
        <f>IF(FM315="-----","-----",(Q315-R315)/R315)</f>
        <v>-----</v>
      </c>
      <c r="FT315" s="13" t="str">
        <f>IF(FN315="-----","-----",(R315-S315)/S315)</f>
        <v>-----</v>
      </c>
      <c r="FU315" s="13" t="str">
        <f>IF(FO315="-----","-----",(S315-T315)/T315)</f>
        <v>-----</v>
      </c>
      <c r="FV315" s="13">
        <f>IF(FP315="-----","-----",(T315-U315)/U315)</f>
        <v>-1.4581116392072086E-3</v>
      </c>
      <c r="FW315" s="13" t="str">
        <f>IF(FQ315="-----","-----",(U315-V315)/V315)</f>
        <v>-----</v>
      </c>
      <c r="FX315" s="7" t="str">
        <f t="shared" si="462"/>
        <v>-----</v>
      </c>
      <c r="FY315" s="7" t="str">
        <f t="shared" si="463"/>
        <v>-----</v>
      </c>
      <c r="FZ315" s="7" t="str">
        <f t="shared" si="464"/>
        <v>-----</v>
      </c>
      <c r="GA315" s="7" t="str">
        <f t="shared" si="465"/>
        <v>-----</v>
      </c>
      <c r="GB315" s="7" t="str">
        <f t="shared" si="466"/>
        <v>Resistant</v>
      </c>
      <c r="GC315" s="7" t="str">
        <f t="shared" si="467"/>
        <v>-----</v>
      </c>
      <c r="GD315" s="7" t="str">
        <f>IF(AND(BG315&gt;AA315,BG314&gt;AA314,BG313&gt;AA313,BG312&gt;AA312,BG311&gt;AA311,BG310&gt;AA310,BG309&gt;AA309,BG308&gt;AA308,BG307&gt;AA307,BG306&gt;AA306,BG305&gt;AA305,BG304&gt;AA304),"Bullish",IF(AND(BG315&lt;AA315,BG314&lt;AA314,BG313&lt;AA313,BG312&lt;AA312,BG311&lt;AA311,BG310&lt;AA310,BG309&lt;AA309,BG308&lt;AA308,BG307&lt;AA307,BG306&lt;AA306,BG305&lt;AA305,BG304&lt;AA304),"Bearish","-----"))</f>
        <v>Bearish</v>
      </c>
      <c r="GE315">
        <f>(Z315-BG315)/BG315</f>
        <v>1.1757562162308362E-3</v>
      </c>
      <c r="GI315" s="7" t="str">
        <f>IF(Y315&gt;Z315,"Bullish","Bearish")</f>
        <v>Bullish</v>
      </c>
      <c r="GJ315" s="19" t="str">
        <f>IF(AND(D315&gt;Y315,D314&lt;Y314),"TEMA crossover","-----")</f>
        <v>-----</v>
      </c>
      <c r="GK315" s="19" t="str">
        <f>IF(AND(D315&lt;Y315,D314&gt;Y314),"TEMA crossunder","-----")</f>
        <v>-----</v>
      </c>
      <c r="GL315" s="20" t="str">
        <f>IF(GD315="Bearish","YES","-----")</f>
        <v>YES</v>
      </c>
      <c r="GM315" s="20" t="str">
        <f>IF(GH315="Reverse to Bearish","YES","-----")</f>
        <v>-----</v>
      </c>
      <c r="GN315" s="20" t="str">
        <f>IF(AND(GI315="Bullish",GI314="Bullish",GI313="Bullish",GI312="Bullish"),"YES","-----")</f>
        <v>YES</v>
      </c>
      <c r="GO315" s="20" t="str">
        <f>IF(OR(GK315="TEMA crossunder",GK314="TEMA crossunder",GK313="TEMA crossunder",GK312="TEMA crossunder"),"YES","-----")</f>
        <v>YES</v>
      </c>
      <c r="GP315" s="20" t="str">
        <f>IF(GD315="Bullish","YES","-----")</f>
        <v>-----</v>
      </c>
      <c r="GQ315" s="20" t="str">
        <f>IF(GH315="Reverse to Bullish","YES","-----")</f>
        <v>-----</v>
      </c>
      <c r="GR315" s="20" t="str">
        <f>IF(AND(GI315="Bearish",GI314="Bearish",GI313="Bearish",GI312="Bearish"),"YES","-----")</f>
        <v>-----</v>
      </c>
      <c r="GS315" s="20" t="str">
        <f>IF(OR(GJ315="TEMA crossover",GJ314="TEMA crossover",GJ313="TEMA crossover",GJ312="TEMA crossover"),"YES","-----")</f>
        <v>-----</v>
      </c>
      <c r="GT315" s="20" t="str">
        <f t="shared" si="485"/>
        <v>-----</v>
      </c>
      <c r="GU315" s="20" t="str">
        <f t="shared" si="486"/>
        <v>-----</v>
      </c>
      <c r="GV315" s="20" t="str">
        <f t="shared" si="487"/>
        <v>-----</v>
      </c>
      <c r="GW315" s="20" t="str">
        <f t="shared" si="488"/>
        <v>-----</v>
      </c>
      <c r="GX315" s="20" t="str">
        <f t="shared" si="489"/>
        <v>-----</v>
      </c>
      <c r="GY315" s="20" t="str">
        <f t="shared" si="490"/>
        <v>-----</v>
      </c>
      <c r="GZ315" s="7" t="str">
        <f>IF(G315&gt;BH315,"YES","-----")</f>
        <v>-----</v>
      </c>
      <c r="HA315" s="7" t="str">
        <f>IF(F315&lt;BI315,"YES","-----")</f>
        <v>-----</v>
      </c>
      <c r="HB315">
        <f>BH315-BI315</f>
        <v>5.9600000000000364</v>
      </c>
      <c r="HI315">
        <f t="shared" si="468"/>
        <v>-1.8414200000006531</v>
      </c>
      <c r="HJ315">
        <f t="shared" si="469"/>
        <v>4.1185799999993833</v>
      </c>
      <c r="HK315" s="7"/>
      <c r="HL315" s="7"/>
      <c r="HM315" s="7"/>
      <c r="HN315" s="7"/>
      <c r="HO315" s="7"/>
      <c r="HP315" s="7"/>
      <c r="HQ315" s="28">
        <f t="shared" si="492"/>
        <v>-0.29496999999992113</v>
      </c>
      <c r="HR315" s="28" t="str">
        <f t="shared" si="470"/>
        <v>Bear</v>
      </c>
      <c r="HS315">
        <f t="shared" si="471"/>
        <v>0.29496999999992113</v>
      </c>
    </row>
    <row r="316" spans="1:227" x14ac:dyDescent="0.55000000000000004">
      <c r="A316">
        <f>Validation!A315</f>
        <v>1772122500</v>
      </c>
      <c r="B316" t="str">
        <f>Price!B315</f>
        <v>XAUUSD</v>
      </c>
      <c r="C316" t="str">
        <f>Price!C315</f>
        <v>M5</v>
      </c>
      <c r="D316">
        <f>Price!D315</f>
        <v>5181.3999999999996</v>
      </c>
      <c r="E316">
        <f>Price!E315</f>
        <v>5177.5600000000004</v>
      </c>
      <c r="F316">
        <f>Price!F315</f>
        <v>5184.6400000000003</v>
      </c>
      <c r="G316">
        <f>Price!G315</f>
        <v>5174.05</v>
      </c>
      <c r="H316">
        <f>Price!H315</f>
        <v>781</v>
      </c>
      <c r="I316">
        <f>Diagonals!E315</f>
        <v>5203.2</v>
      </c>
      <c r="J316">
        <f>Diagonals!F315</f>
        <v>0</v>
      </c>
      <c r="K316">
        <f>Diagonals!G315</f>
        <v>0</v>
      </c>
      <c r="L316">
        <f>Diagonals!H315</f>
        <v>5138.32</v>
      </c>
      <c r="M316">
        <f>Diagonals!I315</f>
        <v>0</v>
      </c>
      <c r="N316">
        <f>Diagonals!J315</f>
        <v>0</v>
      </c>
      <c r="O316">
        <f>Diagonals!K315</f>
        <v>0</v>
      </c>
      <c r="P316">
        <f>Diagonals!L315</f>
        <v>0</v>
      </c>
      <c r="Q316">
        <f>Trendlines!E315</f>
        <v>5199.51</v>
      </c>
      <c r="R316">
        <f>Trendlines!F315</f>
        <v>5193.74</v>
      </c>
      <c r="S316">
        <f>Trendlines!G315</f>
        <v>5203.03</v>
      </c>
      <c r="T316">
        <f>Trendlines!H315</f>
        <v>5170.46</v>
      </c>
      <c r="U316">
        <f>Trendlines!I315</f>
        <v>5177.95</v>
      </c>
      <c r="V316">
        <f>Trendlines!J315</f>
        <v>5163.26</v>
      </c>
      <c r="W316">
        <f>Trendlines!K315</f>
        <v>0</v>
      </c>
      <c r="X316">
        <f>Trendlines!L315</f>
        <v>0</v>
      </c>
      <c r="Y316">
        <f>Tema_Hrma_Smma!E315</f>
        <v>5182.45</v>
      </c>
      <c r="Z316">
        <f>Tema_Hrma_Smma!F315</f>
        <v>5178.4399999999996</v>
      </c>
      <c r="AA316">
        <f>Tema_Hrma_Smma!G315</f>
        <v>5173.0200000000004</v>
      </c>
      <c r="AB316">
        <f>ZScore!H315</f>
        <v>1</v>
      </c>
      <c r="AC316">
        <f>ZScore!I315</f>
        <v>0.30814000000000002</v>
      </c>
      <c r="AD316">
        <f>ZScore!J315</f>
        <v>0</v>
      </c>
      <c r="AE316">
        <f>HA!E315</f>
        <v>5178.8900000000003</v>
      </c>
      <c r="AF316">
        <f>HA!F315</f>
        <v>5184.6400000000003</v>
      </c>
      <c r="AG316">
        <f>HA!G315</f>
        <v>5174.05</v>
      </c>
      <c r="AH316">
        <f>HA!H315</f>
        <v>5179.41</v>
      </c>
      <c r="AI316">
        <f>HA!I315</f>
        <v>1</v>
      </c>
      <c r="AJ316">
        <f>HA!J315</f>
        <v>0.52</v>
      </c>
      <c r="AK316">
        <f>HA!K315</f>
        <v>-0.85065000000000002</v>
      </c>
      <c r="AL316">
        <f>HA!L315</f>
        <v>1</v>
      </c>
      <c r="AM316">
        <f>KC!E315</f>
        <v>5197.7482099999997</v>
      </c>
      <c r="AN316">
        <f>KC!F315</f>
        <v>5191.8132100000003</v>
      </c>
      <c r="AO316">
        <f>KC!G315</f>
        <v>5185.8782099999999</v>
      </c>
      <c r="AP316">
        <f>KC!H315</f>
        <v>5179.9432100000004</v>
      </c>
      <c r="AQ316">
        <f>KC!I315</f>
        <v>5174.00821</v>
      </c>
      <c r="AR316">
        <f>KC!J315</f>
        <v>5162.0974500000002</v>
      </c>
      <c r="AS316">
        <f>KC!K315</f>
        <v>5156.1624499999998</v>
      </c>
      <c r="AT316">
        <f>KC!L315</f>
        <v>5150.2274500000003</v>
      </c>
      <c r="AU316">
        <f>KC!M315</f>
        <v>5144.2924499999999</v>
      </c>
      <c r="AV316">
        <f>KC!N315</f>
        <v>5138.3574500000004</v>
      </c>
      <c r="AW316">
        <f>SR_Levels!E315</f>
        <v>5178.6000000000004</v>
      </c>
      <c r="AX316">
        <f>SR_Levels!F315</f>
        <v>5161.8900000000003</v>
      </c>
      <c r="AY316">
        <f>SR_Levels!G315</f>
        <v>5135.8500000000004</v>
      </c>
      <c r="AZ316">
        <f>SR_Levels!H315</f>
        <v>0</v>
      </c>
      <c r="BA316">
        <f>SR_Levels!I315</f>
        <v>5193.3500000000004</v>
      </c>
      <c r="BB316">
        <f>SR_Levels!J315</f>
        <v>5205.3100000000004</v>
      </c>
      <c r="BC316">
        <f>SR_Levels!K315</f>
        <v>0</v>
      </c>
      <c r="BD316">
        <f>SR_Levels!L315</f>
        <v>0</v>
      </c>
      <c r="BE316">
        <f>ZigZag!E315</f>
        <v>0</v>
      </c>
      <c r="BF316">
        <f>ZigZag!F315</f>
        <v>0</v>
      </c>
      <c r="BG316">
        <f>ZigZag!G315</f>
        <v>5171.7700000000004</v>
      </c>
      <c r="BH316">
        <f>Dual_Tema!E315</f>
        <v>5186.1499999999996</v>
      </c>
      <c r="BI316">
        <f>Dual_Tema!F315</f>
        <v>5178.63</v>
      </c>
      <c r="BJ316">
        <f>Pinbar!E315</f>
        <v>0</v>
      </c>
      <c r="BK316">
        <f>SSA!E315</f>
        <v>5180.5522700000001</v>
      </c>
      <c r="BL316">
        <f>SSA!F315</f>
        <v>5181.3393299999998</v>
      </c>
      <c r="BN316" t="str">
        <f t="shared" si="491"/>
        <v>Green Candle</v>
      </c>
      <c r="BO316" s="34">
        <f t="shared" si="493"/>
        <v>-1.8910230434676656E-4</v>
      </c>
      <c r="BP316" s="34">
        <f t="shared" si="495"/>
        <v>4.4256450915660661E-3</v>
      </c>
      <c r="BQ316" s="34">
        <f t="shared" si="503"/>
        <v>1.8194157374626929E-3</v>
      </c>
      <c r="BR316" s="34">
        <f t="shared" si="505"/>
        <v>2.7830354827345083E-3</v>
      </c>
      <c r="BS316" s="35">
        <f t="shared" si="494"/>
        <v>-3.1519534322677067E-5</v>
      </c>
      <c r="BT316" s="35">
        <f t="shared" si="496"/>
        <v>3.6805777688297958E-4</v>
      </c>
      <c r="BU316" s="35">
        <f t="shared" si="504"/>
        <v>1.0099191075640945E-4</v>
      </c>
      <c r="BV316" s="35">
        <f t="shared" si="506"/>
        <v>1.158054553365151E-4</v>
      </c>
      <c r="BW316" s="27">
        <v>96</v>
      </c>
      <c r="BX316">
        <f>F316-G316</f>
        <v>10.590000000000146</v>
      </c>
      <c r="BY316">
        <f>ABS(F316-D315)</f>
        <v>7.8800000000001091</v>
      </c>
      <c r="BZ316">
        <f>ABS(G316-D315)</f>
        <v>2.7100000000000364</v>
      </c>
      <c r="CA316">
        <f t="shared" si="472"/>
        <v>10.590000000000146</v>
      </c>
      <c r="CB316">
        <f t="shared" si="497"/>
        <v>11.872857142857226</v>
      </c>
      <c r="CC316">
        <f t="shared" si="500"/>
        <v>10.1911192971007</v>
      </c>
      <c r="CD316">
        <f t="shared" si="498"/>
        <v>1.6817378457565262</v>
      </c>
      <c r="CE316">
        <f t="shared" si="501"/>
        <v>1</v>
      </c>
      <c r="CF316">
        <f t="shared" si="502"/>
        <v>46</v>
      </c>
      <c r="CG316" s="7" t="str">
        <f t="shared" si="499"/>
        <v>High Volatility Period</v>
      </c>
      <c r="CH316" s="21"/>
      <c r="CI316" s="21"/>
      <c r="CJ316" s="21"/>
      <c r="CK316" s="21"/>
      <c r="CL316" s="21"/>
      <c r="CM316" s="21"/>
      <c r="CZ316" s="7" t="str">
        <f>IF(AND(D316&gt;BH316,D316&gt;E316),"Bullish Trigger","-----")</f>
        <v>-----</v>
      </c>
      <c r="DA316" s="7" t="str">
        <f>IF(AND(D316&lt;BI316,D316&lt;E316),"Bearish Trigger","-----")</f>
        <v>-----</v>
      </c>
      <c r="DB316" s="13" t="str">
        <f>IF(AND(W316=BE316,W316&gt;0,BE316&gt;0),"Important High","------")</f>
        <v>------</v>
      </c>
      <c r="DC316" s="13" t="str">
        <f>IF(AND(X316=BF316,X316&gt;0,BF316&gt;0),"Important Low","------")</f>
        <v>------</v>
      </c>
      <c r="DD316" s="7" t="str">
        <f>IF(AND(DB316="Important High",DC316="-----",BJ316=1),"Imp High Rej","-----")</f>
        <v>-----</v>
      </c>
      <c r="DE316" s="7" t="str">
        <f>IF(AND(DB316="-----",DC316="Important Low",BJ316=1),"Imp Low Rej","-----")</f>
        <v>-----</v>
      </c>
      <c r="DF316" s="7" t="str">
        <f>IF(Y316&gt;AM316,"Overbought",IF(Y316&gt;AO316,"Bullish Momentum",IF(Y316&gt;AQ316,"Flat Momentum","-----")))</f>
        <v>Flat Momentum</v>
      </c>
      <c r="DG316" s="7" t="str">
        <f>IF(Y316&lt;AV316,"Oversold",IF(Y316&lt;AT316,"Bearish Momentum",IF(Y316&lt;AR316,"Flat Momentum","-----")))</f>
        <v>-----</v>
      </c>
      <c r="DH316" s="7" t="str">
        <f>IF(AND(DF316="Overbought",AD316=2),"Culminated Thrust","-----")</f>
        <v>-----</v>
      </c>
      <c r="DI316" s="7" t="str">
        <f>IF(AND(DG316="Oversold",AD316=5),"Culminated Thrust","-----")</f>
        <v>-----</v>
      </c>
      <c r="DJ316" s="14">
        <f>(Q316-$D316)/$D316</f>
        <v>3.4951943490177527E-3</v>
      </c>
      <c r="DK316" s="14">
        <f>(R316-$D316)/$D316</f>
        <v>2.3815957077238095E-3</v>
      </c>
      <c r="DL316" s="14">
        <f>(S316-$D316)/$D316</f>
        <v>4.1745474196163415E-3</v>
      </c>
      <c r="DM316" s="14">
        <f>(T316-$D316)/$D316</f>
        <v>-2.1113984637355929E-3</v>
      </c>
      <c r="DN316" s="14">
        <f>(U316-$D316)/$D316</f>
        <v>-6.6584320839923922E-4</v>
      </c>
      <c r="DO316" s="14">
        <f>(V316-$D316)/$D316</f>
        <v>-3.5009842899601305E-3</v>
      </c>
      <c r="DP316" s="14">
        <f t="shared" si="440"/>
        <v>4.1745474196163415E-3</v>
      </c>
      <c r="DQ316" s="14">
        <f t="shared" si="441"/>
        <v>3.4951943490177527E-3</v>
      </c>
      <c r="DR316" s="14">
        <f t="shared" si="442"/>
        <v>2.3815957077238095E-3</v>
      </c>
      <c r="DS316" s="14">
        <f t="shared" si="443"/>
        <v>-6.6584320839923922E-4</v>
      </c>
      <c r="DT316" s="14">
        <f t="shared" si="444"/>
        <v>-2.1113984637355929E-3</v>
      </c>
      <c r="DU316" s="14">
        <f t="shared" si="445"/>
        <v>-3.5009842899601305E-3</v>
      </c>
      <c r="DV316" t="str">
        <f>IF($D316&gt;Q316,"SUP","RES")</f>
        <v>RES</v>
      </c>
      <c r="DW316" t="str">
        <f>IF($D316&gt;R316,"SUP","RES")</f>
        <v>RES</v>
      </c>
      <c r="DX316" t="str">
        <f>IF($D316&gt;S316,"SUP","RES")</f>
        <v>RES</v>
      </c>
      <c r="DY316" t="str">
        <f>IF($D316&gt;T316,"SUP","RES")</f>
        <v>SUP</v>
      </c>
      <c r="DZ316" t="str">
        <f>IF($D316&gt;U316,"SUP","RES")</f>
        <v>SUP</v>
      </c>
      <c r="EA316" t="str">
        <f>IF($D316&gt;V316,"SUP","RES")</f>
        <v>SUP</v>
      </c>
      <c r="EB316" s="7">
        <f t="shared" si="446"/>
        <v>3</v>
      </c>
      <c r="EC316" s="7">
        <f t="shared" si="447"/>
        <v>3</v>
      </c>
      <c r="ED316" s="13" t="str">
        <f t="shared" si="448"/>
        <v>-----</v>
      </c>
      <c r="EE316" s="13" t="str">
        <f t="shared" si="449"/>
        <v>-----</v>
      </c>
      <c r="EF316" s="7">
        <f>IF(OR(ED316="All Sup",EE316="All Res"),"na",((D316-MIN(Q316:V316))/(MAX(Q316:V316)-MIN(Q316:V316))))</f>
        <v>0.45612270555694329</v>
      </c>
      <c r="EG316">
        <v>1.4999999999999999E-4</v>
      </c>
      <c r="EH316">
        <f>Q316*(1+$EG316)</f>
        <v>5200.2899265000005</v>
      </c>
      <c r="EI316">
        <f>Q316*(1-$EG316)</f>
        <v>5198.7300734999999</v>
      </c>
      <c r="EJ316">
        <f>R316*(1+$EG316)</f>
        <v>5194.519061</v>
      </c>
      <c r="EK316">
        <f>R316*(1-$EG316)</f>
        <v>5192.9609389999996</v>
      </c>
      <c r="EL316">
        <f>S316*(1+$EG316)</f>
        <v>5203.8104545000006</v>
      </c>
      <c r="EM316">
        <f>S316*(1-$EG316)</f>
        <v>5202.2495454999998</v>
      </c>
      <c r="EN316">
        <f>T316*(1+$EG316)</f>
        <v>5171.2355690000004</v>
      </c>
      <c r="EO316">
        <f>T316*(1-$EG316)</f>
        <v>5169.6844309999997</v>
      </c>
      <c r="EP316">
        <f>U316*(1+$EG316)</f>
        <v>5178.7266925000004</v>
      </c>
      <c r="EQ316">
        <f>U316*(1-$EG316)</f>
        <v>5177.1733075000002</v>
      </c>
      <c r="ER316">
        <f>V316*(1+$EG316)</f>
        <v>5164.0344890000006</v>
      </c>
      <c r="ES316">
        <f>V316*(1-$EG316)</f>
        <v>5162.4855109999999</v>
      </c>
      <c r="ET316" s="7" t="str">
        <f t="shared" si="450"/>
        <v>-----</v>
      </c>
      <c r="EU316" s="7" t="str">
        <f t="shared" si="451"/>
        <v>-----</v>
      </c>
      <c r="EV316" s="7" t="str">
        <f t="shared" si="452"/>
        <v>-----</v>
      </c>
      <c r="EW316" s="7" t="str">
        <f t="shared" si="453"/>
        <v>-----</v>
      </c>
      <c r="EX316" s="7" t="str">
        <f t="shared" si="454"/>
        <v>TOUCH</v>
      </c>
      <c r="EY316" s="7" t="str">
        <f t="shared" si="455"/>
        <v>-----</v>
      </c>
      <c r="EZ316">
        <f t="shared" si="473"/>
        <v>121</v>
      </c>
      <c r="FA316">
        <f t="shared" si="474"/>
        <v>114</v>
      </c>
      <c r="FB316">
        <f t="shared" si="475"/>
        <v>314</v>
      </c>
      <c r="FC316">
        <f t="shared" si="476"/>
        <v>7</v>
      </c>
      <c r="FD316">
        <f t="shared" si="477"/>
        <v>0</v>
      </c>
      <c r="FE316">
        <f t="shared" si="478"/>
        <v>8</v>
      </c>
      <c r="FF316">
        <f t="shared" si="479"/>
        <v>7</v>
      </c>
      <c r="FG316">
        <f t="shared" si="480"/>
        <v>11</v>
      </c>
      <c r="FH316">
        <f t="shared" si="481"/>
        <v>0</v>
      </c>
      <c r="FI316">
        <f t="shared" si="482"/>
        <v>2</v>
      </c>
      <c r="FJ316">
        <f t="shared" si="483"/>
        <v>3</v>
      </c>
      <c r="FK316">
        <f t="shared" si="484"/>
        <v>1</v>
      </c>
      <c r="FL316" s="7" t="str">
        <f t="shared" si="456"/>
        <v>-----</v>
      </c>
      <c r="FM316" s="7" t="str">
        <f t="shared" si="457"/>
        <v>-----</v>
      </c>
      <c r="FN316" s="7" t="str">
        <f t="shared" si="458"/>
        <v>-----</v>
      </c>
      <c r="FO316" s="7" t="str">
        <f t="shared" si="459"/>
        <v>-----</v>
      </c>
      <c r="FP316" s="7">
        <f t="shared" si="460"/>
        <v>3</v>
      </c>
      <c r="FQ316" s="7" t="str">
        <f t="shared" si="461"/>
        <v>-----</v>
      </c>
      <c r="FR316" s="13" t="str">
        <f>IF(FL316="-----","-----",(D316-Q316)/Q316)</f>
        <v>-----</v>
      </c>
      <c r="FS316" s="13" t="str">
        <f>IF(FM316="-----","-----",(Q316-R316)/R316)</f>
        <v>-----</v>
      </c>
      <c r="FT316" s="13" t="str">
        <f>IF(FN316="-----","-----",(R316-S316)/S316)</f>
        <v>-----</v>
      </c>
      <c r="FU316" s="13" t="str">
        <f>IF(FO316="-----","-----",(S316-T316)/T316)</f>
        <v>-----</v>
      </c>
      <c r="FV316" s="13">
        <f>IF(FP316="-----","-----",(T316-U316)/U316)</f>
        <v>-1.4465184097953402E-3</v>
      </c>
      <c r="FW316" s="13" t="str">
        <f>IF(FQ316="-----","-----",(U316-V316)/V316)</f>
        <v>-----</v>
      </c>
      <c r="FX316" s="7" t="str">
        <f t="shared" si="462"/>
        <v>-----</v>
      </c>
      <c r="FY316" s="7" t="str">
        <f t="shared" si="463"/>
        <v>-----</v>
      </c>
      <c r="FZ316" s="7" t="str">
        <f t="shared" si="464"/>
        <v>-----</v>
      </c>
      <c r="GA316" s="7" t="str">
        <f t="shared" si="465"/>
        <v>-----</v>
      </c>
      <c r="GB316" s="7" t="str">
        <f t="shared" si="466"/>
        <v>Resistant</v>
      </c>
      <c r="GC316" s="7" t="str">
        <f t="shared" si="467"/>
        <v>-----</v>
      </c>
      <c r="GD316" s="7" t="str">
        <f>IF(AND(BG316&gt;AA316,BG315&gt;AA315,BG314&gt;AA314,BG313&gt;AA313,BG312&gt;AA312,BG311&gt;AA311,BG310&gt;AA310,BG309&gt;AA309,BG308&gt;AA308,BG307&gt;AA307,BG306&gt;AA306,BG305&gt;AA305),"Bullish",IF(AND(BG316&lt;AA316,BG315&lt;AA315,BG314&lt;AA314,BG313&lt;AA313,BG312&lt;AA312,BG311&lt;AA311,BG310&lt;AA310,BG309&lt;AA309,BG308&lt;AA308,BG307&lt;AA307,BG306&lt;AA306,BG305&lt;AA305),"Bearish","-----"))</f>
        <v>Bearish</v>
      </c>
      <c r="GE316">
        <f>(Z316-BG316)/BG316</f>
        <v>1.2896938572286012E-3</v>
      </c>
      <c r="GI316" s="7" t="str">
        <f>IF(Y316&gt;Z316,"Bullish","Bearish")</f>
        <v>Bullish</v>
      </c>
      <c r="GJ316" s="19" t="str">
        <f>IF(AND(D316&gt;Y316,D315&lt;Y315),"TEMA crossover","-----")</f>
        <v>-----</v>
      </c>
      <c r="GK316" s="19" t="str">
        <f>IF(AND(D316&lt;Y316,D315&gt;Y315),"TEMA crossunder","-----")</f>
        <v>-----</v>
      </c>
      <c r="GL316" s="20" t="str">
        <f>IF(GD316="Bearish","YES","-----")</f>
        <v>YES</v>
      </c>
      <c r="GM316" s="20" t="str">
        <f>IF(GH316="Reverse to Bearish","YES","-----")</f>
        <v>-----</v>
      </c>
      <c r="GN316" s="20" t="str">
        <f>IF(AND(GI316="Bullish",GI315="Bullish",GI314="Bullish",GI313="Bullish"),"YES","-----")</f>
        <v>YES</v>
      </c>
      <c r="GO316" s="20" t="str">
        <f>IF(OR(GK316="TEMA crossunder",GK315="TEMA crossunder",GK314="TEMA crossunder",GK313="TEMA crossunder"),"YES","-----")</f>
        <v>-----</v>
      </c>
      <c r="GP316" s="20" t="str">
        <f>IF(GD316="Bullish","YES","-----")</f>
        <v>-----</v>
      </c>
      <c r="GQ316" s="20" t="str">
        <f>IF(GH316="Reverse to Bullish","YES","-----")</f>
        <v>-----</v>
      </c>
      <c r="GR316" s="20" t="str">
        <f>IF(AND(GI316="Bearish",GI315="Bearish",GI314="Bearish",GI313="Bearish"),"YES","-----")</f>
        <v>-----</v>
      </c>
      <c r="GS316" s="20" t="str">
        <f>IF(OR(GJ316="TEMA crossover",GJ315="TEMA crossover",GJ314="TEMA crossover",GJ313="TEMA crossover"),"YES","-----")</f>
        <v>-----</v>
      </c>
      <c r="GT316" s="20" t="str">
        <f t="shared" si="485"/>
        <v>-----</v>
      </c>
      <c r="GU316" s="20" t="str">
        <f t="shared" si="486"/>
        <v>-----</v>
      </c>
      <c r="GV316" s="20" t="str">
        <f t="shared" si="487"/>
        <v>-----</v>
      </c>
      <c r="GW316" s="20" t="str">
        <f t="shared" si="488"/>
        <v>-----</v>
      </c>
      <c r="GX316" s="20" t="str">
        <f t="shared" si="489"/>
        <v>-----</v>
      </c>
      <c r="GY316" s="20" t="str">
        <f t="shared" si="490"/>
        <v>-----</v>
      </c>
      <c r="GZ316" s="7" t="str">
        <f>IF(G316&gt;BH316,"YES","-----")</f>
        <v>-----</v>
      </c>
      <c r="HA316" s="7" t="str">
        <f>IF(F316&lt;BI316,"YES","-----")</f>
        <v>-----</v>
      </c>
      <c r="HB316">
        <f>BH316-BI316</f>
        <v>7.5199999999995271</v>
      </c>
      <c r="HI316">
        <f t="shared" si="468"/>
        <v>-1.9222700000000259</v>
      </c>
      <c r="HJ316">
        <f t="shared" si="469"/>
        <v>5.5977299999995012</v>
      </c>
      <c r="HK316" s="7"/>
      <c r="HL316" s="7"/>
      <c r="HM316" s="7"/>
      <c r="HN316" s="7"/>
      <c r="HO316" s="7"/>
      <c r="HP316" s="7"/>
      <c r="HQ316" s="28">
        <f t="shared" si="492"/>
        <v>-0.7870599999996557</v>
      </c>
      <c r="HR316" s="28" t="str">
        <f t="shared" si="470"/>
        <v>Bear</v>
      </c>
      <c r="HS316">
        <f t="shared" si="471"/>
        <v>0.7870599999996557</v>
      </c>
    </row>
    <row r="317" spans="1:227" x14ac:dyDescent="0.55000000000000004">
      <c r="A317">
        <f>Validation!A316</f>
        <v>1772122800</v>
      </c>
      <c r="B317" t="str">
        <f>Price!B316</f>
        <v>XAUUSD</v>
      </c>
      <c r="C317" t="str">
        <f>Price!C316</f>
        <v>M5</v>
      </c>
      <c r="D317">
        <f>Price!D316</f>
        <v>5178.22</v>
      </c>
      <c r="E317">
        <f>Price!E316</f>
        <v>5181.3999999999996</v>
      </c>
      <c r="F317">
        <f>Price!F316</f>
        <v>5184.3</v>
      </c>
      <c r="G317">
        <f>Price!G316</f>
        <v>5176.22</v>
      </c>
      <c r="H317">
        <f>Price!H316</f>
        <v>751</v>
      </c>
      <c r="I317">
        <f>Diagonals!E316</f>
        <v>5203.38</v>
      </c>
      <c r="J317">
        <f>Diagonals!F316</f>
        <v>0</v>
      </c>
      <c r="K317">
        <f>Diagonals!G316</f>
        <v>0</v>
      </c>
      <c r="L317">
        <f>Diagonals!H316</f>
        <v>5137.99</v>
      </c>
      <c r="M317">
        <f>Diagonals!I316</f>
        <v>0</v>
      </c>
      <c r="N317">
        <f>Diagonals!J316</f>
        <v>0</v>
      </c>
      <c r="O317">
        <f>Diagonals!K316</f>
        <v>0</v>
      </c>
      <c r="P317">
        <f>Diagonals!L316</f>
        <v>0</v>
      </c>
      <c r="Q317">
        <f>Trendlines!E316</f>
        <v>5199.5200000000004</v>
      </c>
      <c r="R317">
        <f>Trendlines!F316</f>
        <v>5193.71</v>
      </c>
      <c r="S317">
        <f>Trendlines!G316</f>
        <v>5203.01</v>
      </c>
      <c r="T317">
        <f>Trendlines!H316</f>
        <v>5170.54</v>
      </c>
      <c r="U317">
        <f>Trendlines!I316</f>
        <v>5177.97</v>
      </c>
      <c r="V317">
        <f>Trendlines!J316</f>
        <v>5163.3</v>
      </c>
      <c r="W317">
        <f>Trendlines!K316</f>
        <v>0</v>
      </c>
      <c r="X317">
        <f>Trendlines!L316</f>
        <v>0</v>
      </c>
      <c r="Y317">
        <f>Tema_Hrma_Smma!E316</f>
        <v>5181.93</v>
      </c>
      <c r="Z317">
        <f>Tema_Hrma_Smma!F316</f>
        <v>5179.3599999999997</v>
      </c>
      <c r="AA317">
        <f>Tema_Hrma_Smma!G316</f>
        <v>5173.2</v>
      </c>
      <c r="AB317">
        <f>ZScore!H316</f>
        <v>-1</v>
      </c>
      <c r="AC317">
        <f>ZScore!I316</f>
        <v>7.7270000000000005E-2</v>
      </c>
      <c r="AD317">
        <f>ZScore!J316</f>
        <v>3</v>
      </c>
      <c r="AE317">
        <f>HA!E316</f>
        <v>5179.1499999999996</v>
      </c>
      <c r="AF317">
        <f>HA!F316</f>
        <v>5184.3</v>
      </c>
      <c r="AG317">
        <f>HA!G316</f>
        <v>5176.22</v>
      </c>
      <c r="AH317">
        <f>HA!H316</f>
        <v>5180.04</v>
      </c>
      <c r="AI317">
        <f>HA!I316</f>
        <v>1</v>
      </c>
      <c r="AJ317">
        <f>HA!J316</f>
        <v>0.88</v>
      </c>
      <c r="AK317">
        <f>HA!K316</f>
        <v>-0.71589999999999998</v>
      </c>
      <c r="AL317">
        <f>HA!L316</f>
        <v>2</v>
      </c>
      <c r="AM317">
        <f>KC!E316</f>
        <v>5198.7234099999996</v>
      </c>
      <c r="AN317">
        <f>KC!F316</f>
        <v>5192.7634699999999</v>
      </c>
      <c r="AO317">
        <f>KC!G316</f>
        <v>5186.8035300000001</v>
      </c>
      <c r="AP317">
        <f>KC!H316</f>
        <v>5180.8435900000004</v>
      </c>
      <c r="AQ317">
        <f>KC!I316</f>
        <v>5174.8836499999998</v>
      </c>
      <c r="AR317">
        <f>KC!J316</f>
        <v>5163.17245</v>
      </c>
      <c r="AS317">
        <f>KC!K316</f>
        <v>5157.2125100000003</v>
      </c>
      <c r="AT317">
        <f>KC!L316</f>
        <v>5151.2525699999997</v>
      </c>
      <c r="AU317">
        <f>KC!M316</f>
        <v>5145.2926299999999</v>
      </c>
      <c r="AV317">
        <f>KC!N316</f>
        <v>5139.3326900000002</v>
      </c>
      <c r="AW317">
        <f>SR_Levels!E316</f>
        <v>5161.8900000000003</v>
      </c>
      <c r="AX317">
        <f>SR_Levels!F316</f>
        <v>5135.8500000000004</v>
      </c>
      <c r="AY317">
        <f>SR_Levels!G316</f>
        <v>0</v>
      </c>
      <c r="AZ317">
        <f>SR_Levels!H316</f>
        <v>0</v>
      </c>
      <c r="BA317">
        <f>SR_Levels!I316</f>
        <v>5178.6000000000004</v>
      </c>
      <c r="BB317">
        <f>SR_Levels!J316</f>
        <v>5193.3500000000004</v>
      </c>
      <c r="BC317">
        <f>SR_Levels!K316</f>
        <v>5205.3100000000004</v>
      </c>
      <c r="BD317">
        <f>SR_Levels!L316</f>
        <v>0</v>
      </c>
      <c r="BE317">
        <f>ZigZag!E316</f>
        <v>0</v>
      </c>
      <c r="BF317">
        <f>ZigZag!F316</f>
        <v>0</v>
      </c>
      <c r="BG317">
        <f>ZigZag!G316</f>
        <v>5172.33</v>
      </c>
      <c r="BH317">
        <f>Dual_Tema!E316</f>
        <v>5185.9399999999996</v>
      </c>
      <c r="BI317">
        <f>Dual_Tema!F316</f>
        <v>5178.5600000000004</v>
      </c>
      <c r="BJ317">
        <f>Pinbar!E316</f>
        <v>0</v>
      </c>
      <c r="BK317">
        <f>SSA!E316</f>
        <v>5179.5191999999997</v>
      </c>
      <c r="BL317">
        <f>SSA!F316</f>
        <v>5180.4292599999999</v>
      </c>
      <c r="BN317" t="str">
        <f t="shared" si="491"/>
        <v>Red Candle</v>
      </c>
      <c r="BO317" s="34">
        <f t="shared" si="493"/>
        <v>-2.2120739156404889E-3</v>
      </c>
      <c r="BP317" s="34">
        <f t="shared" si="495"/>
        <v>4.6096002297040251E-3</v>
      </c>
      <c r="BQ317" s="34">
        <f t="shared" si="503"/>
        <v>1.9950037829608025E-3</v>
      </c>
      <c r="BR317" s="34">
        <f t="shared" si="505"/>
        <v>1.8185968944557374E-3</v>
      </c>
      <c r="BS317" s="35">
        <f t="shared" si="494"/>
        <v>-3.6901925651133816E-4</v>
      </c>
      <c r="BT317" s="35">
        <f t="shared" si="496"/>
        <v>3.8332416318787033E-4</v>
      </c>
      <c r="BU317" s="35">
        <f t="shared" si="504"/>
        <v>1.1072926368194125E-4</v>
      </c>
      <c r="BV317" s="35">
        <f t="shared" si="506"/>
        <v>7.5708917828487543E-5</v>
      </c>
      <c r="BW317" s="27">
        <v>96</v>
      </c>
      <c r="BX317">
        <f>F317-G317</f>
        <v>8.0799999999999272</v>
      </c>
      <c r="BY317">
        <f>ABS(F317-D316)</f>
        <v>2.9000000000005457</v>
      </c>
      <c r="BZ317">
        <f>ABS(G317-D316)</f>
        <v>5.1799999999993815</v>
      </c>
      <c r="CA317">
        <f t="shared" si="472"/>
        <v>8.0799999999999272</v>
      </c>
      <c r="CB317">
        <f t="shared" si="497"/>
        <v>11.723571428571502</v>
      </c>
      <c r="CC317">
        <f t="shared" si="500"/>
        <v>10.040325061593503</v>
      </c>
      <c r="CD317">
        <f t="shared" si="498"/>
        <v>1.6832463669779987</v>
      </c>
      <c r="CE317">
        <f t="shared" si="501"/>
        <v>1</v>
      </c>
      <c r="CF317">
        <f t="shared" si="502"/>
        <v>47</v>
      </c>
      <c r="CG317" s="7" t="str">
        <f t="shared" si="499"/>
        <v>High Volatility Period</v>
      </c>
      <c r="CH317" s="21"/>
      <c r="CI317" s="21"/>
      <c r="CJ317" s="21"/>
      <c r="CK317" s="21"/>
      <c r="CL317" s="21"/>
      <c r="CM317" s="21"/>
      <c r="CZ317" s="7" t="str">
        <f>IF(AND(D317&gt;BH317,D317&gt;E317),"Bullish Trigger","-----")</f>
        <v>-----</v>
      </c>
      <c r="DA317" s="7" t="str">
        <f>IF(AND(D317&lt;BI317,D317&lt;E317),"Bearish Trigger","-----")</f>
        <v>Bearish Trigger</v>
      </c>
      <c r="DB317" s="13" t="str">
        <f>IF(AND(W317=BE317,W317&gt;0,BE317&gt;0),"Important High","------")</f>
        <v>------</v>
      </c>
      <c r="DC317" s="13" t="str">
        <f>IF(AND(X317=BF317,X317&gt;0,BF317&gt;0),"Important Low","------")</f>
        <v>------</v>
      </c>
      <c r="DD317" s="7" t="str">
        <f>IF(AND(DB317="Important High",DC317="-----",BJ317=1),"Imp High Rej","-----")</f>
        <v>-----</v>
      </c>
      <c r="DE317" s="7" t="str">
        <f>IF(AND(DB317="-----",DC317="Important Low",BJ317=1),"Imp Low Rej","-----")</f>
        <v>-----</v>
      </c>
      <c r="DF317" s="7" t="str">
        <f>IF(Y317&gt;AM317,"Overbought",IF(Y317&gt;AO317,"Bullish Momentum",IF(Y317&gt;AQ317,"Flat Momentum","-----")))</f>
        <v>Flat Momentum</v>
      </c>
      <c r="DG317" s="7" t="str">
        <f>IF(Y317&lt;AV317,"Oversold",IF(Y317&lt;AT317,"Bearish Momentum",IF(Y317&lt;AR317,"Flat Momentum","-----")))</f>
        <v>-----</v>
      </c>
      <c r="DH317" s="7" t="str">
        <f>IF(AND(DF317="Overbought",AD317=2),"Culminated Thrust","-----")</f>
        <v>-----</v>
      </c>
      <c r="DI317" s="7" t="str">
        <f>IF(AND(DG317="Oversold",AD317=5),"Culminated Thrust","-----")</f>
        <v>-----</v>
      </c>
      <c r="DJ317" s="14">
        <f>(Q317-$D317)/$D317</f>
        <v>4.1133825909289642E-3</v>
      </c>
      <c r="DK317" s="14">
        <f>(R317-$D317)/$D317</f>
        <v>2.9913754147177563E-3</v>
      </c>
      <c r="DL317" s="14">
        <f>(S317-$D317)/$D317</f>
        <v>4.7873593628698589E-3</v>
      </c>
      <c r="DM317" s="14">
        <f>(T317-$D317)/$D317</f>
        <v>-1.4831351313772474E-3</v>
      </c>
      <c r="DN317" s="14">
        <f>(U317-$D317)/$D317</f>
        <v>-4.827913839118461E-5</v>
      </c>
      <c r="DO317" s="14">
        <f>(V317-$D317)/$D317</f>
        <v>-2.8812989791859116E-3</v>
      </c>
      <c r="DP317" s="14">
        <f t="shared" si="440"/>
        <v>4.7873593628698589E-3</v>
      </c>
      <c r="DQ317" s="14">
        <f t="shared" si="441"/>
        <v>4.1133825909289642E-3</v>
      </c>
      <c r="DR317" s="14">
        <f t="shared" si="442"/>
        <v>2.9913754147177563E-3</v>
      </c>
      <c r="DS317" s="14">
        <f t="shared" si="443"/>
        <v>-4.827913839118461E-5</v>
      </c>
      <c r="DT317" s="14">
        <f t="shared" si="444"/>
        <v>-1.4831351313772474E-3</v>
      </c>
      <c r="DU317" s="14">
        <f t="shared" si="445"/>
        <v>-2.8812989791859116E-3</v>
      </c>
      <c r="DV317" t="str">
        <f>IF($D317&gt;Q317,"SUP","RES")</f>
        <v>RES</v>
      </c>
      <c r="DW317" t="str">
        <f>IF($D317&gt;R317,"SUP","RES")</f>
        <v>RES</v>
      </c>
      <c r="DX317" t="str">
        <f>IF($D317&gt;S317,"SUP","RES")</f>
        <v>RES</v>
      </c>
      <c r="DY317" t="str">
        <f>IF($D317&gt;T317,"SUP","RES")</f>
        <v>SUP</v>
      </c>
      <c r="DZ317" t="str">
        <f>IF($D317&gt;U317,"SUP","RES")</f>
        <v>SUP</v>
      </c>
      <c r="EA317" t="str">
        <f>IF($D317&gt;V317,"SUP","RES")</f>
        <v>SUP</v>
      </c>
      <c r="EB317" s="7">
        <f t="shared" si="446"/>
        <v>3</v>
      </c>
      <c r="EC317" s="7">
        <f t="shared" si="447"/>
        <v>3</v>
      </c>
      <c r="ED317" s="13" t="str">
        <f t="shared" si="448"/>
        <v>-----</v>
      </c>
      <c r="EE317" s="13" t="str">
        <f t="shared" si="449"/>
        <v>-----</v>
      </c>
      <c r="EF317" s="7">
        <f>IF(OR(ED317="All Sup",EE317="All Res"),"na",((D317-MIN(Q317:V317))/(MAX(Q317:V317)-MIN(Q317:V317))))</f>
        <v>0.37572399899269854</v>
      </c>
      <c r="EG317">
        <v>1.4999999999999999E-4</v>
      </c>
      <c r="EH317">
        <f>Q317*(1+$EG317)</f>
        <v>5200.2999280000013</v>
      </c>
      <c r="EI317">
        <f>Q317*(1-$EG317)</f>
        <v>5198.7400720000005</v>
      </c>
      <c r="EJ317">
        <f>R317*(1+$EG317)</f>
        <v>5194.4890565000005</v>
      </c>
      <c r="EK317">
        <f>R317*(1-$EG317)</f>
        <v>5192.9309435000005</v>
      </c>
      <c r="EL317">
        <f>S317*(1+$EG317)</f>
        <v>5203.7904515000009</v>
      </c>
      <c r="EM317">
        <f>S317*(1-$EG317)</f>
        <v>5202.2295485000004</v>
      </c>
      <c r="EN317">
        <f>T317*(1+$EG317)</f>
        <v>5171.3155810000007</v>
      </c>
      <c r="EO317">
        <f>T317*(1-$EG317)</f>
        <v>5169.7644190000001</v>
      </c>
      <c r="EP317">
        <f>U317*(1+$EG317)</f>
        <v>5178.7466955000009</v>
      </c>
      <c r="EQ317">
        <f>U317*(1-$EG317)</f>
        <v>5177.1933045000005</v>
      </c>
      <c r="ER317">
        <f>V317*(1+$EG317)</f>
        <v>5164.0744950000008</v>
      </c>
      <c r="ES317">
        <f>V317*(1-$EG317)</f>
        <v>5162.5255050000005</v>
      </c>
      <c r="ET317" s="7" t="str">
        <f t="shared" si="450"/>
        <v>-----</v>
      </c>
      <c r="EU317" s="7" t="str">
        <f t="shared" si="451"/>
        <v>-----</v>
      </c>
      <c r="EV317" s="7" t="str">
        <f t="shared" si="452"/>
        <v>-----</v>
      </c>
      <c r="EW317" s="7" t="str">
        <f t="shared" si="453"/>
        <v>-----</v>
      </c>
      <c r="EX317" s="7" t="str">
        <f t="shared" si="454"/>
        <v>TOUCH</v>
      </c>
      <c r="EY317" s="7" t="str">
        <f t="shared" si="455"/>
        <v>-----</v>
      </c>
      <c r="EZ317">
        <f t="shared" si="473"/>
        <v>122</v>
      </c>
      <c r="FA317">
        <f t="shared" si="474"/>
        <v>115</v>
      </c>
      <c r="FB317">
        <f t="shared" si="475"/>
        <v>315</v>
      </c>
      <c r="FC317">
        <f t="shared" si="476"/>
        <v>8</v>
      </c>
      <c r="FD317">
        <f t="shared" si="477"/>
        <v>0</v>
      </c>
      <c r="FE317">
        <f t="shared" si="478"/>
        <v>9</v>
      </c>
      <c r="FF317">
        <f t="shared" si="479"/>
        <v>7</v>
      </c>
      <c r="FG317">
        <f t="shared" si="480"/>
        <v>11</v>
      </c>
      <c r="FH317">
        <f t="shared" si="481"/>
        <v>0</v>
      </c>
      <c r="FI317">
        <f t="shared" si="482"/>
        <v>2</v>
      </c>
      <c r="FJ317">
        <f t="shared" si="483"/>
        <v>4</v>
      </c>
      <c r="FK317">
        <f t="shared" si="484"/>
        <v>1</v>
      </c>
      <c r="FL317" s="7" t="str">
        <f t="shared" si="456"/>
        <v>-----</v>
      </c>
      <c r="FM317" s="7" t="str">
        <f t="shared" si="457"/>
        <v>-----</v>
      </c>
      <c r="FN317" s="7" t="str">
        <f t="shared" si="458"/>
        <v>-----</v>
      </c>
      <c r="FO317" s="7" t="str">
        <f t="shared" si="459"/>
        <v>-----</v>
      </c>
      <c r="FP317" s="7">
        <f t="shared" si="460"/>
        <v>4</v>
      </c>
      <c r="FQ317" s="7" t="str">
        <f t="shared" si="461"/>
        <v>-----</v>
      </c>
      <c r="FR317" s="13" t="str">
        <f>IF(FL317="-----","-----",(D317-Q317)/Q317)</f>
        <v>-----</v>
      </c>
      <c r="FS317" s="13" t="str">
        <f>IF(FM317="-----","-----",(Q317-R317)/R317)</f>
        <v>-----</v>
      </c>
      <c r="FT317" s="13" t="str">
        <f>IF(FN317="-----","-----",(R317-S317)/S317)</f>
        <v>-----</v>
      </c>
      <c r="FU317" s="13" t="str">
        <f>IF(FO317="-----","-----",(S317-T317)/T317)</f>
        <v>-----</v>
      </c>
      <c r="FV317" s="13">
        <f>IF(FP317="-----","-----",(T317-U317)/U317)</f>
        <v>-1.4349252699417513E-3</v>
      </c>
      <c r="FW317" s="13" t="str">
        <f>IF(FQ317="-----","-----",(U317-V317)/V317)</f>
        <v>-----</v>
      </c>
      <c r="FX317" s="7" t="str">
        <f t="shared" si="462"/>
        <v>-----</v>
      </c>
      <c r="FY317" s="7" t="str">
        <f t="shared" si="463"/>
        <v>-----</v>
      </c>
      <c r="FZ317" s="7" t="str">
        <f t="shared" si="464"/>
        <v>-----</v>
      </c>
      <c r="GA317" s="7" t="str">
        <f t="shared" si="465"/>
        <v>-----</v>
      </c>
      <c r="GB317" s="7" t="str">
        <f t="shared" si="466"/>
        <v>Resistant</v>
      </c>
      <c r="GC317" s="7" t="str">
        <f t="shared" si="467"/>
        <v>-----</v>
      </c>
      <c r="GD317" s="7" t="str">
        <f>IF(AND(BG317&gt;AA317,BG316&gt;AA316,BG315&gt;AA315,BG314&gt;AA314,BG313&gt;AA313,BG312&gt;AA312,BG311&gt;AA311,BG310&gt;AA310,BG309&gt;AA309,BG308&gt;AA308,BG307&gt;AA307,BG306&gt;AA306),"Bullish",IF(AND(BG317&lt;AA317,BG316&lt;AA316,BG315&lt;AA315,BG314&lt;AA314,BG313&lt;AA313,BG312&lt;AA312,BG311&lt;AA311,BG310&lt;AA310,BG309&lt;AA309,BG308&lt;AA308,BG307&lt;AA307,BG306&lt;AA306),"Bearish","-----"))</f>
        <v>Bearish</v>
      </c>
      <c r="GE317">
        <f>(Z317-BG317)/BG317</f>
        <v>1.3591553516499807E-3</v>
      </c>
      <c r="GI317" s="7" t="str">
        <f>IF(Y317&gt;Z317,"Bullish","Bearish")</f>
        <v>Bullish</v>
      </c>
      <c r="GJ317" s="19" t="str">
        <f>IF(AND(D317&gt;Y317,D316&lt;Y316),"TEMA crossover","-----")</f>
        <v>-----</v>
      </c>
      <c r="GK317" s="19" t="str">
        <f>IF(AND(D317&lt;Y317,D316&gt;Y316),"TEMA crossunder","-----")</f>
        <v>-----</v>
      </c>
      <c r="GL317" s="20" t="str">
        <f>IF(GD317="Bearish","YES","-----")</f>
        <v>YES</v>
      </c>
      <c r="GM317" s="20" t="str">
        <f>IF(GH317="Reverse to Bearish","YES","-----")</f>
        <v>-----</v>
      </c>
      <c r="GN317" s="20" t="str">
        <f>IF(AND(GI317="Bullish",GI316="Bullish",GI315="Bullish",GI314="Bullish"),"YES","-----")</f>
        <v>YES</v>
      </c>
      <c r="GO317" s="20" t="str">
        <f>IF(OR(GK317="TEMA crossunder",GK316="TEMA crossunder",GK315="TEMA crossunder",GK314="TEMA crossunder"),"YES","-----")</f>
        <v>-----</v>
      </c>
      <c r="GP317" s="20" t="str">
        <f>IF(GD317="Bullish","YES","-----")</f>
        <v>-----</v>
      </c>
      <c r="GQ317" s="20" t="str">
        <f>IF(GH317="Reverse to Bullish","YES","-----")</f>
        <v>-----</v>
      </c>
      <c r="GR317" s="20" t="str">
        <f>IF(AND(GI317="Bearish",GI316="Bearish",GI315="Bearish",GI314="Bearish"),"YES","-----")</f>
        <v>-----</v>
      </c>
      <c r="GS317" s="20" t="str">
        <f>IF(OR(GJ317="TEMA crossover",GJ316="TEMA crossover",GJ315="TEMA crossover",GJ314="TEMA crossover"),"YES","-----")</f>
        <v>-----</v>
      </c>
      <c r="GT317" s="20" t="str">
        <f t="shared" si="485"/>
        <v>-----</v>
      </c>
      <c r="GU317" s="20" t="str">
        <f t="shared" si="486"/>
        <v>-----</v>
      </c>
      <c r="GV317" s="20" t="str">
        <f t="shared" si="487"/>
        <v>-----</v>
      </c>
      <c r="GW317" s="20" t="str">
        <f t="shared" si="488"/>
        <v>-----</v>
      </c>
      <c r="GX317" s="20" t="str">
        <f t="shared" si="489"/>
        <v>-----</v>
      </c>
      <c r="GY317" s="20" t="str">
        <f t="shared" si="490"/>
        <v>-----</v>
      </c>
      <c r="GZ317" s="7" t="str">
        <f>IF(G317&gt;BH317,"YES","-----")</f>
        <v>-----</v>
      </c>
      <c r="HA317" s="7" t="str">
        <f>IF(F317&lt;BI317,"YES","-----")</f>
        <v>-----</v>
      </c>
      <c r="HB317">
        <f>BH317-BI317</f>
        <v>7.3799999999991996</v>
      </c>
      <c r="HI317">
        <f t="shared" si="468"/>
        <v>-0.9591999999993277</v>
      </c>
      <c r="HJ317">
        <f t="shared" si="469"/>
        <v>6.4207999999998719</v>
      </c>
      <c r="HK317" s="7"/>
      <c r="HL317" s="7"/>
      <c r="HM317" s="7"/>
      <c r="HN317" s="7"/>
      <c r="HO317" s="7"/>
      <c r="HP317" s="7"/>
      <c r="HQ317" s="28">
        <f t="shared" si="492"/>
        <v>-0.91006000000015774</v>
      </c>
      <c r="HR317" s="28" t="str">
        <f t="shared" si="470"/>
        <v>Bear</v>
      </c>
      <c r="HS317">
        <f t="shared" si="471"/>
        <v>0.91006000000015774</v>
      </c>
    </row>
    <row r="318" spans="1:227" x14ac:dyDescent="0.55000000000000004">
      <c r="A318">
        <f>Validation!A317</f>
        <v>1772123100</v>
      </c>
      <c r="B318" t="str">
        <f>Price!B317</f>
        <v>XAUUSD</v>
      </c>
      <c r="C318" t="str">
        <f>Price!C317</f>
        <v>M5</v>
      </c>
      <c r="D318">
        <f>Price!D317</f>
        <v>5180.4799999999996</v>
      </c>
      <c r="E318">
        <f>Price!E317</f>
        <v>5178.25</v>
      </c>
      <c r="F318">
        <f>Price!F317</f>
        <v>5180.51</v>
      </c>
      <c r="G318">
        <f>Price!G317</f>
        <v>5175.62</v>
      </c>
      <c r="H318">
        <f>Price!H317</f>
        <v>768</v>
      </c>
      <c r="I318">
        <f>Diagonals!E317</f>
        <v>5203.5600000000004</v>
      </c>
      <c r="J318">
        <f>Diagonals!F317</f>
        <v>0</v>
      </c>
      <c r="K318">
        <f>Diagonals!G317</f>
        <v>0</v>
      </c>
      <c r="L318">
        <f>Diagonals!H317</f>
        <v>5137.66</v>
      </c>
      <c r="M318">
        <f>Diagonals!I317</f>
        <v>0</v>
      </c>
      <c r="N318">
        <f>Diagonals!J317</f>
        <v>0</v>
      </c>
      <c r="O318">
        <f>Diagonals!K317</f>
        <v>0</v>
      </c>
      <c r="P318">
        <f>Diagonals!L317</f>
        <v>0</v>
      </c>
      <c r="Q318">
        <f>Trendlines!E317</f>
        <v>5199.5200000000004</v>
      </c>
      <c r="R318">
        <f>Trendlines!F317</f>
        <v>5193.6899999999996</v>
      </c>
      <c r="S318">
        <f>Trendlines!G317</f>
        <v>5202.99</v>
      </c>
      <c r="T318">
        <f>Trendlines!H317</f>
        <v>5170.6099999999997</v>
      </c>
      <c r="U318">
        <f>Trendlines!I317</f>
        <v>5177.99</v>
      </c>
      <c r="V318">
        <f>Trendlines!J317</f>
        <v>5163.34</v>
      </c>
      <c r="W318">
        <f>Trendlines!K317</f>
        <v>0</v>
      </c>
      <c r="X318">
        <f>Trendlines!L317</f>
        <v>0</v>
      </c>
      <c r="Y318">
        <f>Tema_Hrma_Smma!E317</f>
        <v>5181.09</v>
      </c>
      <c r="Z318">
        <f>Tema_Hrma_Smma!F317</f>
        <v>5179.97</v>
      </c>
      <c r="AA318">
        <f>Tema_Hrma_Smma!G317</f>
        <v>5173.37</v>
      </c>
      <c r="AB318">
        <f>ZScore!H317</f>
        <v>1</v>
      </c>
      <c r="AC318">
        <f>ZScore!I317</f>
        <v>0.25427</v>
      </c>
      <c r="AD318">
        <f>ZScore!J317</f>
        <v>0</v>
      </c>
      <c r="AE318">
        <f>HA!E317</f>
        <v>5179.59</v>
      </c>
      <c r="AF318">
        <f>HA!F317</f>
        <v>5180.51</v>
      </c>
      <c r="AG318">
        <f>HA!G317</f>
        <v>5175.62</v>
      </c>
      <c r="AH318">
        <f>HA!H317</f>
        <v>5178.72</v>
      </c>
      <c r="AI318">
        <f>HA!I317</f>
        <v>-1</v>
      </c>
      <c r="AJ318">
        <f>HA!J317</f>
        <v>0.88</v>
      </c>
      <c r="AK318">
        <f>HA!K317</f>
        <v>-0.71240999999999999</v>
      </c>
      <c r="AL318">
        <f>HA!L317</f>
        <v>-1</v>
      </c>
      <c r="AM318">
        <f>KC!E317</f>
        <v>5199.5272199999999</v>
      </c>
      <c r="AN318">
        <f>KC!F317</f>
        <v>5193.5528999999997</v>
      </c>
      <c r="AO318">
        <f>KC!G317</f>
        <v>5187.5785800000003</v>
      </c>
      <c r="AP318">
        <f>KC!H317</f>
        <v>5181.6042600000001</v>
      </c>
      <c r="AQ318">
        <f>KC!I317</f>
        <v>5175.6299399999998</v>
      </c>
      <c r="AR318">
        <f>KC!J317</f>
        <v>5164.2109</v>
      </c>
      <c r="AS318">
        <f>KC!K317</f>
        <v>5158.2365799999998</v>
      </c>
      <c r="AT318">
        <f>KC!L317</f>
        <v>5152.2622499999998</v>
      </c>
      <c r="AU318">
        <f>KC!M317</f>
        <v>5146.2879300000004</v>
      </c>
      <c r="AV318">
        <f>KC!N317</f>
        <v>5140.3136100000002</v>
      </c>
      <c r="AW318">
        <f>SR_Levels!E317</f>
        <v>5178.6000000000004</v>
      </c>
      <c r="AX318">
        <f>SR_Levels!F317</f>
        <v>5161.8900000000003</v>
      </c>
      <c r="AY318">
        <f>SR_Levels!G317</f>
        <v>5135.8500000000004</v>
      </c>
      <c r="AZ318">
        <f>SR_Levels!H317</f>
        <v>0</v>
      </c>
      <c r="BA318">
        <f>SR_Levels!I317</f>
        <v>5193.3500000000004</v>
      </c>
      <c r="BB318">
        <f>SR_Levels!J317</f>
        <v>5205.3100000000004</v>
      </c>
      <c r="BC318">
        <f>SR_Levels!K317</f>
        <v>0</v>
      </c>
      <c r="BD318">
        <f>SR_Levels!L317</f>
        <v>0</v>
      </c>
      <c r="BE318">
        <f>ZigZag!E317</f>
        <v>0</v>
      </c>
      <c r="BF318">
        <f>ZigZag!F317</f>
        <v>0</v>
      </c>
      <c r="BG318">
        <f>ZigZag!G317</f>
        <v>5172.8</v>
      </c>
      <c r="BH318">
        <f>Dual_Tema!E317</f>
        <v>5183.82</v>
      </c>
      <c r="BI318">
        <f>Dual_Tema!F317</f>
        <v>5178.0200000000004</v>
      </c>
      <c r="BJ318">
        <f>Pinbar!E317</f>
        <v>0</v>
      </c>
      <c r="BK318">
        <f>SSA!E317</f>
        <v>5179.0778899999996</v>
      </c>
      <c r="BL318">
        <f>SSA!F317</f>
        <v>5179.7535799999996</v>
      </c>
      <c r="BN318" t="str">
        <f t="shared" si="491"/>
        <v>Green Candle</v>
      </c>
      <c r="BO318" s="34">
        <f t="shared" si="493"/>
        <v>-1.0374364136325198E-3</v>
      </c>
      <c r="BP318" s="34">
        <f t="shared" si="495"/>
        <v>7.5794854040931448E-3</v>
      </c>
      <c r="BQ318" s="34">
        <f t="shared" si="503"/>
        <v>2.9699098185138606E-3</v>
      </c>
      <c r="BR318" s="34">
        <f t="shared" si="505"/>
        <v>1.947621175109937E-3</v>
      </c>
      <c r="BS318" s="35">
        <f t="shared" si="494"/>
        <v>-1.7298085763040039E-4</v>
      </c>
      <c r="BT318" s="35">
        <f t="shared" si="496"/>
        <v>6.2944013336041493E-4</v>
      </c>
      <c r="BU318" s="35">
        <f t="shared" si="504"/>
        <v>1.6476403592746713E-4</v>
      </c>
      <c r="BV318" s="35">
        <f t="shared" si="506"/>
        <v>8.1075245586204048E-5</v>
      </c>
      <c r="BW318" s="27">
        <v>96</v>
      </c>
      <c r="BX318">
        <f>F318-G318</f>
        <v>4.8900000000003274</v>
      </c>
      <c r="BY318">
        <f>ABS(F318-D317)</f>
        <v>2.2899999999999636</v>
      </c>
      <c r="BZ318">
        <f>ABS(G318-D317)</f>
        <v>2.6000000000003638</v>
      </c>
      <c r="CA318">
        <f t="shared" si="472"/>
        <v>4.8900000000003274</v>
      </c>
      <c r="CB318">
        <f t="shared" si="497"/>
        <v>11.139285714285766</v>
      </c>
      <c r="CC318">
        <f t="shared" si="500"/>
        <v>9.6724447000511322</v>
      </c>
      <c r="CD318">
        <f t="shared" si="498"/>
        <v>1.4668410142346335</v>
      </c>
      <c r="CE318">
        <f t="shared" si="501"/>
        <v>1</v>
      </c>
      <c r="CF318">
        <f t="shared" si="502"/>
        <v>48</v>
      </c>
      <c r="CG318" s="7" t="str">
        <f t="shared" si="499"/>
        <v>High Volatility Period</v>
      </c>
      <c r="CH318" s="21"/>
      <c r="CI318" s="21"/>
      <c r="CJ318" s="21"/>
      <c r="CK318" s="21"/>
      <c r="CL318" s="21"/>
      <c r="CM318" s="21"/>
      <c r="CZ318" s="7" t="str">
        <f>IF(AND(D318&gt;BH318,D318&gt;E318),"Bullish Trigger","-----")</f>
        <v>-----</v>
      </c>
      <c r="DA318" s="7" t="str">
        <f>IF(AND(D318&lt;BI318,D318&lt;E318),"Bearish Trigger","-----")</f>
        <v>-----</v>
      </c>
      <c r="DB318" s="13" t="str">
        <f>IF(AND(W318=BE318,W318&gt;0,BE318&gt;0),"Important High","------")</f>
        <v>------</v>
      </c>
      <c r="DC318" s="13" t="str">
        <f>IF(AND(X318=BF318,X318&gt;0,BF318&gt;0),"Important Low","------")</f>
        <v>------</v>
      </c>
      <c r="DD318" s="7" t="str">
        <f>IF(AND(DB318="Important High",DC318="-----",BJ318=1),"Imp High Rej","-----")</f>
        <v>-----</v>
      </c>
      <c r="DE318" s="7" t="str">
        <f>IF(AND(DB318="-----",DC318="Important Low",BJ318=1),"Imp Low Rej","-----")</f>
        <v>-----</v>
      </c>
      <c r="DF318" s="7" t="str">
        <f>IF(Y318&gt;AM318,"Overbought",IF(Y318&gt;AO318,"Bullish Momentum",IF(Y318&gt;AQ318,"Flat Momentum","-----")))</f>
        <v>Flat Momentum</v>
      </c>
      <c r="DG318" s="7" t="str">
        <f>IF(Y318&lt;AV318,"Oversold",IF(Y318&lt;AT318,"Bearish Momentum",IF(Y318&lt;AR318,"Flat Momentum","-----")))</f>
        <v>-----</v>
      </c>
      <c r="DH318" s="7" t="str">
        <f>IF(AND(DF318="Overbought",AD318=2),"Culminated Thrust","-----")</f>
        <v>-----</v>
      </c>
      <c r="DI318" s="7" t="str">
        <f>IF(AND(DG318="Oversold",AD318=5),"Culminated Thrust","-----")</f>
        <v>-----</v>
      </c>
      <c r="DJ318" s="14">
        <f>(Q318-$D318)/$D318</f>
        <v>3.6753351040831883E-3</v>
      </c>
      <c r="DK318" s="14">
        <f>(R318-$D318)/$D318</f>
        <v>2.5499567607634886E-3</v>
      </c>
      <c r="DL318" s="14">
        <f>(S318-$D318)/$D318</f>
        <v>4.3451572055099568E-3</v>
      </c>
      <c r="DM318" s="14">
        <f>(T318-$D318)/$D318</f>
        <v>-1.9052288591018384E-3</v>
      </c>
      <c r="DN318" s="14">
        <f>(U318-$D318)/$D318</f>
        <v>-4.8065044165787379E-4</v>
      </c>
      <c r="DO318" s="14">
        <f>(V318-$D318)/$D318</f>
        <v>-3.3085737228981523E-3</v>
      </c>
      <c r="DP318" s="14">
        <f t="shared" si="440"/>
        <v>4.3451572055099568E-3</v>
      </c>
      <c r="DQ318" s="14">
        <f t="shared" si="441"/>
        <v>3.6753351040831883E-3</v>
      </c>
      <c r="DR318" s="14">
        <f t="shared" si="442"/>
        <v>2.5499567607634886E-3</v>
      </c>
      <c r="DS318" s="14">
        <f t="shared" si="443"/>
        <v>-4.8065044165787379E-4</v>
      </c>
      <c r="DT318" s="14">
        <f t="shared" si="444"/>
        <v>-1.9052288591018384E-3</v>
      </c>
      <c r="DU318" s="14">
        <f t="shared" si="445"/>
        <v>-3.3085737228981523E-3</v>
      </c>
      <c r="DV318" t="str">
        <f>IF($D318&gt;Q318,"SUP","RES")</f>
        <v>RES</v>
      </c>
      <c r="DW318" t="str">
        <f>IF($D318&gt;R318,"SUP","RES")</f>
        <v>RES</v>
      </c>
      <c r="DX318" t="str">
        <f>IF($D318&gt;S318,"SUP","RES")</f>
        <v>RES</v>
      </c>
      <c r="DY318" t="str">
        <f>IF($D318&gt;T318,"SUP","RES")</f>
        <v>SUP</v>
      </c>
      <c r="DZ318" t="str">
        <f>IF($D318&gt;U318,"SUP","RES")</f>
        <v>SUP</v>
      </c>
      <c r="EA318" t="str">
        <f>IF($D318&gt;V318,"SUP","RES")</f>
        <v>SUP</v>
      </c>
      <c r="EB318" s="7">
        <f t="shared" si="446"/>
        <v>3</v>
      </c>
      <c r="EC318" s="7">
        <f t="shared" si="447"/>
        <v>3</v>
      </c>
      <c r="ED318" s="13" t="str">
        <f t="shared" si="448"/>
        <v>-----</v>
      </c>
      <c r="EE318" s="13" t="str">
        <f t="shared" si="449"/>
        <v>-----</v>
      </c>
      <c r="EF318" s="7">
        <f>IF(OR(ED318="All Sup",EE318="All Res"),"na",((D318-MIN(Q318:V318))/(MAX(Q318:V318)-MIN(Q318:V318))))</f>
        <v>0.43228247162672323</v>
      </c>
      <c r="EG318">
        <v>1.4999999999999999E-4</v>
      </c>
      <c r="EH318">
        <f>Q318*(1+$EG318)</f>
        <v>5200.2999280000013</v>
      </c>
      <c r="EI318">
        <f>Q318*(1-$EG318)</f>
        <v>5198.7400720000005</v>
      </c>
      <c r="EJ318">
        <f>R318*(1+$EG318)</f>
        <v>5194.4690535</v>
      </c>
      <c r="EK318">
        <f>R318*(1-$EG318)</f>
        <v>5192.9109465000001</v>
      </c>
      <c r="EL318">
        <f>S318*(1+$EG318)</f>
        <v>5203.7704485000004</v>
      </c>
      <c r="EM318">
        <f>S318*(1-$EG318)</f>
        <v>5202.2095515000001</v>
      </c>
      <c r="EN318">
        <f>T318*(1+$EG318)</f>
        <v>5171.3855915000004</v>
      </c>
      <c r="EO318">
        <f>T318*(1-$EG318)</f>
        <v>5169.8344084999999</v>
      </c>
      <c r="EP318">
        <f>U318*(1+$EG318)</f>
        <v>5178.7666985000005</v>
      </c>
      <c r="EQ318">
        <f>U318*(1-$EG318)</f>
        <v>5177.2133014999999</v>
      </c>
      <c r="ER318">
        <f>V318*(1+$EG318)</f>
        <v>5164.1145010000009</v>
      </c>
      <c r="ES318">
        <f>V318*(1-$EG318)</f>
        <v>5162.5654990000003</v>
      </c>
      <c r="ET318" s="7" t="str">
        <f t="shared" si="450"/>
        <v>-----</v>
      </c>
      <c r="EU318" s="7" t="str">
        <f t="shared" si="451"/>
        <v>-----</v>
      </c>
      <c r="EV318" s="7" t="str">
        <f t="shared" si="452"/>
        <v>-----</v>
      </c>
      <c r="EW318" s="7" t="str">
        <f t="shared" si="453"/>
        <v>-----</v>
      </c>
      <c r="EX318" s="7" t="str">
        <f t="shared" si="454"/>
        <v>TOUCH</v>
      </c>
      <c r="EY318" s="7" t="str">
        <f t="shared" si="455"/>
        <v>-----</v>
      </c>
      <c r="EZ318">
        <f t="shared" si="473"/>
        <v>123</v>
      </c>
      <c r="FA318">
        <f t="shared" si="474"/>
        <v>116</v>
      </c>
      <c r="FB318">
        <f t="shared" si="475"/>
        <v>316</v>
      </c>
      <c r="FC318">
        <f t="shared" si="476"/>
        <v>9</v>
      </c>
      <c r="FD318">
        <f t="shared" si="477"/>
        <v>0</v>
      </c>
      <c r="FE318">
        <f t="shared" si="478"/>
        <v>10</v>
      </c>
      <c r="FF318">
        <f t="shared" si="479"/>
        <v>7</v>
      </c>
      <c r="FG318">
        <f t="shared" si="480"/>
        <v>11</v>
      </c>
      <c r="FH318">
        <f t="shared" si="481"/>
        <v>0</v>
      </c>
      <c r="FI318">
        <f t="shared" si="482"/>
        <v>2</v>
      </c>
      <c r="FJ318">
        <f t="shared" si="483"/>
        <v>5</v>
      </c>
      <c r="FK318">
        <f t="shared" si="484"/>
        <v>1</v>
      </c>
      <c r="FL318" s="7" t="str">
        <f t="shared" si="456"/>
        <v>-----</v>
      </c>
      <c r="FM318" s="7" t="str">
        <f t="shared" si="457"/>
        <v>-----</v>
      </c>
      <c r="FN318" s="7" t="str">
        <f t="shared" si="458"/>
        <v>-----</v>
      </c>
      <c r="FO318" s="7" t="str">
        <f t="shared" si="459"/>
        <v>-----</v>
      </c>
      <c r="FP318" s="7">
        <f t="shared" si="460"/>
        <v>5</v>
      </c>
      <c r="FQ318" s="7" t="str">
        <f t="shared" si="461"/>
        <v>-----</v>
      </c>
      <c r="FR318" s="13" t="str">
        <f>IF(FL318="-----","-----",(D318-Q318)/Q318)</f>
        <v>-----</v>
      </c>
      <c r="FS318" s="13" t="str">
        <f>IF(FM318="-----","-----",(Q318-R318)/R318)</f>
        <v>-----</v>
      </c>
      <c r="FT318" s="13" t="str">
        <f>IF(FN318="-----","-----",(R318-S318)/S318)</f>
        <v>-----</v>
      </c>
      <c r="FU318" s="13" t="str">
        <f>IF(FO318="-----","-----",(S318-T318)/T318)</f>
        <v>-----</v>
      </c>
      <c r="FV318" s="13">
        <f>IF(FP318="-----","-----",(T318-U318)/U318)</f>
        <v>-1.4252634709607608E-3</v>
      </c>
      <c r="FW318" s="13" t="str">
        <f>IF(FQ318="-----","-----",(U318-V318)/V318)</f>
        <v>-----</v>
      </c>
      <c r="FX318" s="7" t="str">
        <f t="shared" si="462"/>
        <v>-----</v>
      </c>
      <c r="FY318" s="7" t="str">
        <f t="shared" si="463"/>
        <v>-----</v>
      </c>
      <c r="FZ318" s="7" t="str">
        <f t="shared" si="464"/>
        <v>-----</v>
      </c>
      <c r="GA318" s="7" t="str">
        <f t="shared" si="465"/>
        <v>-----</v>
      </c>
      <c r="GB318" s="7" t="str">
        <f t="shared" si="466"/>
        <v>Resistant</v>
      </c>
      <c r="GC318" s="7" t="str">
        <f t="shared" si="467"/>
        <v>-----</v>
      </c>
      <c r="GD318" s="7" t="str">
        <f>IF(AND(BG318&gt;AA318,BG317&gt;AA317,BG316&gt;AA316,BG315&gt;AA315,BG314&gt;AA314,BG313&gt;AA313,BG312&gt;AA312,BG311&gt;AA311,BG310&gt;AA310,BG309&gt;AA309,BG308&gt;AA308,BG307&gt;AA307),"Bullish",IF(AND(BG318&lt;AA318,BG317&lt;AA317,BG316&lt;AA316,BG315&lt;AA315,BG314&lt;AA314,BG313&lt;AA313,BG312&lt;AA312,BG311&lt;AA311,BG310&lt;AA310,BG309&lt;AA309,BG308&lt;AA308,BG307&lt;AA307),"Bearish","-----"))</f>
        <v>Bearish</v>
      </c>
      <c r="GE318">
        <f>(Z318-BG318)/BG318</f>
        <v>1.3860965047943227E-3</v>
      </c>
      <c r="GI318" s="7" t="str">
        <f>IF(Y318&gt;Z318,"Bullish","Bearish")</f>
        <v>Bullish</v>
      </c>
      <c r="GJ318" s="19" t="str">
        <f>IF(AND(D318&gt;Y318,D317&lt;Y317),"TEMA crossover","-----")</f>
        <v>-----</v>
      </c>
      <c r="GK318" s="19" t="str">
        <f>IF(AND(D318&lt;Y318,D317&gt;Y317),"TEMA crossunder","-----")</f>
        <v>-----</v>
      </c>
      <c r="GL318" s="20" t="str">
        <f>IF(GD318="Bearish","YES","-----")</f>
        <v>YES</v>
      </c>
      <c r="GM318" s="20" t="str">
        <f>IF(GH318="Reverse to Bearish","YES","-----")</f>
        <v>-----</v>
      </c>
      <c r="GN318" s="20" t="str">
        <f>IF(AND(GI318="Bullish",GI317="Bullish",GI316="Bullish",GI315="Bullish"),"YES","-----")</f>
        <v>YES</v>
      </c>
      <c r="GO318" s="20" t="str">
        <f>IF(OR(GK318="TEMA crossunder",GK317="TEMA crossunder",GK316="TEMA crossunder",GK315="TEMA crossunder"),"YES","-----")</f>
        <v>-----</v>
      </c>
      <c r="GP318" s="20" t="str">
        <f>IF(GD318="Bullish","YES","-----")</f>
        <v>-----</v>
      </c>
      <c r="GQ318" s="20" t="str">
        <f>IF(GH318="Reverse to Bullish","YES","-----")</f>
        <v>-----</v>
      </c>
      <c r="GR318" s="20" t="str">
        <f>IF(AND(GI318="Bearish",GI317="Bearish",GI316="Bearish",GI315="Bearish"),"YES","-----")</f>
        <v>-----</v>
      </c>
      <c r="GS318" s="20" t="str">
        <f>IF(OR(GJ318="TEMA crossover",GJ317="TEMA crossover",GJ316="TEMA crossover",GJ315="TEMA crossover"),"YES","-----")</f>
        <v>-----</v>
      </c>
      <c r="GT318" s="20" t="str">
        <f t="shared" si="485"/>
        <v>-----</v>
      </c>
      <c r="GU318" s="20" t="str">
        <f t="shared" si="486"/>
        <v>-----</v>
      </c>
      <c r="GV318" s="20" t="str">
        <f t="shared" si="487"/>
        <v>-----</v>
      </c>
      <c r="GW318" s="20" t="str">
        <f t="shared" si="488"/>
        <v>-----</v>
      </c>
      <c r="GX318" s="20" t="str">
        <f t="shared" si="489"/>
        <v>-----</v>
      </c>
      <c r="GY318" s="20" t="str">
        <f t="shared" si="490"/>
        <v>-----</v>
      </c>
      <c r="GZ318" s="7" t="str">
        <f>IF(G318&gt;BH318,"YES","-----")</f>
        <v>-----</v>
      </c>
      <c r="HA318" s="7" t="str">
        <f>IF(F318&lt;BI318,"YES","-----")</f>
        <v>-----</v>
      </c>
      <c r="HB318">
        <f>BH318-BI318</f>
        <v>5.7999999999992724</v>
      </c>
      <c r="HI318">
        <f t="shared" si="468"/>
        <v>-1.0578899999991336</v>
      </c>
      <c r="HJ318">
        <f t="shared" si="469"/>
        <v>4.7421100000001388</v>
      </c>
      <c r="HK318" s="7"/>
      <c r="HL318" s="7"/>
      <c r="HM318" s="7"/>
      <c r="HN318" s="7"/>
      <c r="HO318" s="7"/>
      <c r="HP318" s="7"/>
      <c r="HQ318" s="28">
        <f t="shared" si="492"/>
        <v>-0.67569000000003143</v>
      </c>
      <c r="HR318" s="28" t="str">
        <f t="shared" si="470"/>
        <v>Bear</v>
      </c>
      <c r="HS318">
        <f t="shared" si="471"/>
        <v>0.67569000000003143</v>
      </c>
    </row>
    <row r="319" spans="1:227" x14ac:dyDescent="0.55000000000000004">
      <c r="A319">
        <f>Validation!A318</f>
        <v>1772123400</v>
      </c>
      <c r="B319" t="str">
        <f>Price!B318</f>
        <v>XAUUSD</v>
      </c>
      <c r="C319" t="str">
        <f>Price!C318</f>
        <v>M5</v>
      </c>
      <c r="D319">
        <f>Price!D318</f>
        <v>5181.91</v>
      </c>
      <c r="E319">
        <f>Price!E318</f>
        <v>5180.3599999999997</v>
      </c>
      <c r="F319">
        <f>Price!F318</f>
        <v>5183.3999999999996</v>
      </c>
      <c r="G319">
        <f>Price!G318</f>
        <v>5178.09</v>
      </c>
      <c r="H319">
        <f>Price!H318</f>
        <v>725</v>
      </c>
      <c r="I319">
        <f>Diagonals!E318</f>
        <v>5203.74</v>
      </c>
      <c r="J319">
        <f>Diagonals!F318</f>
        <v>0</v>
      </c>
      <c r="K319">
        <f>Diagonals!G318</f>
        <v>0</v>
      </c>
      <c r="L319">
        <f>Diagonals!H318</f>
        <v>5137.33</v>
      </c>
      <c r="M319">
        <f>Diagonals!I318</f>
        <v>0</v>
      </c>
      <c r="N319">
        <f>Diagonals!J318</f>
        <v>0</v>
      </c>
      <c r="O319">
        <f>Diagonals!K318</f>
        <v>0</v>
      </c>
      <c r="P319">
        <f>Diagonals!L318</f>
        <v>0</v>
      </c>
      <c r="Q319">
        <f>Trendlines!E318</f>
        <v>5199.53</v>
      </c>
      <c r="R319">
        <f>Trendlines!F318</f>
        <v>5193.66</v>
      </c>
      <c r="S319">
        <f>Trendlines!G318</f>
        <v>5202.9799999999996</v>
      </c>
      <c r="T319">
        <f>Trendlines!H318</f>
        <v>5170.6899999999996</v>
      </c>
      <c r="U319">
        <f>Trendlines!I318</f>
        <v>5178.0200000000004</v>
      </c>
      <c r="V319">
        <f>Trendlines!J318</f>
        <v>5163.38</v>
      </c>
      <c r="W319">
        <f>Trendlines!K318</f>
        <v>0</v>
      </c>
      <c r="X319">
        <f>Trendlines!L318</f>
        <v>0</v>
      </c>
      <c r="Y319">
        <f>Tema_Hrma_Smma!E318</f>
        <v>5181.53</v>
      </c>
      <c r="Z319">
        <f>Tema_Hrma_Smma!F318</f>
        <v>5180.6000000000004</v>
      </c>
      <c r="AA319">
        <f>Tema_Hrma_Smma!G318</f>
        <v>5173.5600000000004</v>
      </c>
      <c r="AB319">
        <f>ZScore!H318</f>
        <v>1</v>
      </c>
      <c r="AC319">
        <f>ZScore!I318</f>
        <v>0.49385000000000001</v>
      </c>
      <c r="AD319">
        <f>ZScore!J318</f>
        <v>0</v>
      </c>
      <c r="AE319">
        <f>HA!E318</f>
        <v>5179.1499999999996</v>
      </c>
      <c r="AF319">
        <f>HA!F318</f>
        <v>5183.3999999999996</v>
      </c>
      <c r="AG319">
        <f>HA!G318</f>
        <v>5178.09</v>
      </c>
      <c r="AH319">
        <f>HA!H318</f>
        <v>5180.9399999999996</v>
      </c>
      <c r="AI319">
        <f>HA!I318</f>
        <v>1</v>
      </c>
      <c r="AJ319">
        <f>HA!J318</f>
        <v>1.79</v>
      </c>
      <c r="AK319">
        <f>HA!K318</f>
        <v>-0.38068000000000002</v>
      </c>
      <c r="AL319">
        <f>HA!L318</f>
        <v>1</v>
      </c>
      <c r="AM319">
        <f>KC!E318</f>
        <v>5200.2581600000003</v>
      </c>
      <c r="AN319">
        <f>KC!F318</f>
        <v>5194.2798300000004</v>
      </c>
      <c r="AO319">
        <f>KC!G318</f>
        <v>5188.3014999999996</v>
      </c>
      <c r="AP319">
        <f>KC!H318</f>
        <v>5182.3231599999999</v>
      </c>
      <c r="AQ319">
        <f>KC!I318</f>
        <v>5176.34483</v>
      </c>
      <c r="AR319">
        <f>KC!J318</f>
        <v>5165.2663700000003</v>
      </c>
      <c r="AS319">
        <f>KC!K318</f>
        <v>5159.2880400000004</v>
      </c>
      <c r="AT319">
        <f>KC!L318</f>
        <v>5153.3096999999998</v>
      </c>
      <c r="AU319">
        <f>KC!M318</f>
        <v>5147.3313699999999</v>
      </c>
      <c r="AV319">
        <f>KC!N318</f>
        <v>5141.35304</v>
      </c>
      <c r="AW319">
        <f>SR_Levels!E318</f>
        <v>5178.6000000000004</v>
      </c>
      <c r="AX319">
        <f>SR_Levels!F318</f>
        <v>5161.8900000000003</v>
      </c>
      <c r="AY319">
        <f>SR_Levels!G318</f>
        <v>5135.8500000000004</v>
      </c>
      <c r="AZ319">
        <f>SR_Levels!H318</f>
        <v>0</v>
      </c>
      <c r="BA319">
        <f>SR_Levels!I318</f>
        <v>5193.3500000000004</v>
      </c>
      <c r="BB319">
        <f>SR_Levels!J318</f>
        <v>5205.3100000000004</v>
      </c>
      <c r="BC319">
        <f>SR_Levels!K318</f>
        <v>0</v>
      </c>
      <c r="BD319">
        <f>SR_Levels!L318</f>
        <v>0</v>
      </c>
      <c r="BE319">
        <f>ZigZag!E318</f>
        <v>0</v>
      </c>
      <c r="BF319">
        <f>ZigZag!F318</f>
        <v>0</v>
      </c>
      <c r="BG319">
        <f>ZigZag!G318</f>
        <v>5173.3900000000003</v>
      </c>
      <c r="BH319">
        <f>Dual_Tema!E318</f>
        <v>5183.78</v>
      </c>
      <c r="BI319">
        <f>Dual_Tema!F318</f>
        <v>5178.7</v>
      </c>
      <c r="BJ319">
        <f>Pinbar!E318</f>
        <v>0</v>
      </c>
      <c r="BK319">
        <f>SSA!E318</f>
        <v>5179.2410200000004</v>
      </c>
      <c r="BL319">
        <f>SSA!F318</f>
        <v>5179.4973</v>
      </c>
      <c r="BN319" t="str">
        <f t="shared" si="491"/>
        <v>Green Candle</v>
      </c>
      <c r="BO319" s="34">
        <f t="shared" si="493"/>
        <v>5.7734044936008644E-4</v>
      </c>
      <c r="BP319" s="34">
        <f t="shared" si="495"/>
        <v>5.4893453533633174E-3</v>
      </c>
      <c r="BQ319" s="34">
        <f t="shared" si="503"/>
        <v>2.7497726261198618E-3</v>
      </c>
      <c r="BR319" s="34">
        <f t="shared" si="505"/>
        <v>3.1127621311579645E-3</v>
      </c>
      <c r="BS319" s="35">
        <f t="shared" si="494"/>
        <v>9.6200269029456109E-5</v>
      </c>
      <c r="BT319" s="35">
        <f t="shared" si="496"/>
        <v>4.562985565126354E-4</v>
      </c>
      <c r="BU319" s="35">
        <f t="shared" si="504"/>
        <v>1.5256713260813903E-4</v>
      </c>
      <c r="BV319" s="35">
        <f t="shared" si="506"/>
        <v>1.2950536497857712E-4</v>
      </c>
      <c r="BW319" s="27">
        <v>96</v>
      </c>
      <c r="BX319">
        <f>F319-G319</f>
        <v>5.3099999999994907</v>
      </c>
      <c r="BY319">
        <f>ABS(F319-D318)</f>
        <v>2.9200000000000728</v>
      </c>
      <c r="BZ319">
        <f>ABS(G319-D318)</f>
        <v>2.3899999999994179</v>
      </c>
      <c r="CA319">
        <f t="shared" si="472"/>
        <v>5.3099999999994907</v>
      </c>
      <c r="CB319">
        <f t="shared" si="497"/>
        <v>10.775000000000025</v>
      </c>
      <c r="CC319">
        <f t="shared" si="500"/>
        <v>9.3608415071903011</v>
      </c>
      <c r="CD319">
        <f t="shared" si="498"/>
        <v>1.4141584928097242</v>
      </c>
      <c r="CE319">
        <f t="shared" si="501"/>
        <v>1</v>
      </c>
      <c r="CF319">
        <f t="shared" si="502"/>
        <v>49</v>
      </c>
      <c r="CG319" s="7" t="str">
        <f t="shared" si="499"/>
        <v>High Volatility Period</v>
      </c>
      <c r="CH319" s="21"/>
      <c r="CI319" s="21"/>
      <c r="CJ319" s="21"/>
      <c r="CK319" s="21"/>
      <c r="CL319" s="21"/>
      <c r="CM319" s="21"/>
      <c r="CZ319" s="7" t="str">
        <f>IF(AND(D319&gt;BH319,D319&gt;E319),"Bullish Trigger","-----")</f>
        <v>-----</v>
      </c>
      <c r="DA319" s="7" t="str">
        <f>IF(AND(D319&lt;BI319,D319&lt;E319),"Bearish Trigger","-----")</f>
        <v>-----</v>
      </c>
      <c r="DB319" s="13" t="str">
        <f>IF(AND(W319=BE319,W319&gt;0,BE319&gt;0),"Important High","------")</f>
        <v>------</v>
      </c>
      <c r="DC319" s="13" t="str">
        <f>IF(AND(X319=BF319,X319&gt;0,BF319&gt;0),"Important Low","------")</f>
        <v>------</v>
      </c>
      <c r="DD319" s="7" t="str">
        <f>IF(AND(DB319="Important High",DC319="-----",BJ319=1),"Imp High Rej","-----")</f>
        <v>-----</v>
      </c>
      <c r="DE319" s="7" t="str">
        <f>IF(AND(DB319="-----",DC319="Important Low",BJ319=1),"Imp Low Rej","-----")</f>
        <v>-----</v>
      </c>
      <c r="DF319" s="7" t="str">
        <f>IF(Y319&gt;AM319,"Overbought",IF(Y319&gt;AO319,"Bullish Momentum",IF(Y319&gt;AQ319,"Flat Momentum","-----")))</f>
        <v>Flat Momentum</v>
      </c>
      <c r="DG319" s="7" t="str">
        <f>IF(Y319&lt;AV319,"Oversold",IF(Y319&lt;AT319,"Bearish Momentum",IF(Y319&lt;AR319,"Flat Momentum","-----")))</f>
        <v>-----</v>
      </c>
      <c r="DH319" s="7" t="str">
        <f>IF(AND(DF319="Overbought",AD319=2),"Culminated Thrust","-----")</f>
        <v>-----</v>
      </c>
      <c r="DI319" s="7" t="str">
        <f>IF(AND(DG319="Oversold",AD319=5),"Culminated Thrust","-----")</f>
        <v>-----</v>
      </c>
      <c r="DJ319" s="14">
        <f>(Q319-$D319)/$D319</f>
        <v>3.4002906264292299E-3</v>
      </c>
      <c r="DK319" s="14">
        <f>(R319-$D319)/$D319</f>
        <v>2.2675036810751248E-3</v>
      </c>
      <c r="DL319" s="14">
        <f>(S319-$D319)/$D319</f>
        <v>4.0660683030001891E-3</v>
      </c>
      <c r="DM319" s="14">
        <f>(T319-$D319)/$D319</f>
        <v>-2.1652247916309343E-3</v>
      </c>
      <c r="DN319" s="14">
        <f>(U319-$D319)/$D319</f>
        <v>-7.5068845271326944E-4</v>
      </c>
      <c r="DO319" s="14">
        <f>(V319-$D319)/$D319</f>
        <v>-3.5759015498145947E-3</v>
      </c>
      <c r="DP319" s="14">
        <f t="shared" si="440"/>
        <v>4.0660683030001891E-3</v>
      </c>
      <c r="DQ319" s="14">
        <f t="shared" si="441"/>
        <v>3.4002906264292299E-3</v>
      </c>
      <c r="DR319" s="14">
        <f t="shared" si="442"/>
        <v>2.2675036810751248E-3</v>
      </c>
      <c r="DS319" s="14">
        <f t="shared" si="443"/>
        <v>-7.5068845271326944E-4</v>
      </c>
      <c r="DT319" s="14">
        <f t="shared" si="444"/>
        <v>-2.1652247916309343E-3</v>
      </c>
      <c r="DU319" s="14">
        <f t="shared" si="445"/>
        <v>-3.5759015498145947E-3</v>
      </c>
      <c r="DV319" t="str">
        <f>IF($D319&gt;Q319,"SUP","RES")</f>
        <v>RES</v>
      </c>
      <c r="DW319" t="str">
        <f>IF($D319&gt;R319,"SUP","RES")</f>
        <v>RES</v>
      </c>
      <c r="DX319" t="str">
        <f>IF($D319&gt;S319,"SUP","RES")</f>
        <v>RES</v>
      </c>
      <c r="DY319" t="str">
        <f>IF($D319&gt;T319,"SUP","RES")</f>
        <v>SUP</v>
      </c>
      <c r="DZ319" t="str">
        <f>IF($D319&gt;U319,"SUP","RES")</f>
        <v>SUP</v>
      </c>
      <c r="EA319" t="str">
        <f>IF($D319&gt;V319,"SUP","RES")</f>
        <v>SUP</v>
      </c>
      <c r="EB319" s="7">
        <f t="shared" si="446"/>
        <v>3</v>
      </c>
      <c r="EC319" s="7">
        <f t="shared" si="447"/>
        <v>3</v>
      </c>
      <c r="ED319" s="13" t="str">
        <f t="shared" si="448"/>
        <v>-----</v>
      </c>
      <c r="EE319" s="13" t="str">
        <f t="shared" si="449"/>
        <v>-----</v>
      </c>
      <c r="EF319" s="7">
        <f>IF(OR(ED319="All Sup",EE319="All Res"),"na",((D319-MIN(Q319:V319))/(MAX(Q319:V319)-MIN(Q319:V319))))</f>
        <v>0.46792929292929297</v>
      </c>
      <c r="EG319">
        <v>1.4999999999999999E-4</v>
      </c>
      <c r="EH319">
        <f>Q319*(1+$EG319)</f>
        <v>5200.3099295000002</v>
      </c>
      <c r="EI319">
        <f>Q319*(1-$EG319)</f>
        <v>5198.7500705000002</v>
      </c>
      <c r="EJ319">
        <f>R319*(1+$EG319)</f>
        <v>5194.4390490000005</v>
      </c>
      <c r="EK319">
        <f>R319*(1-$EG319)</f>
        <v>5192.8809510000001</v>
      </c>
      <c r="EL319">
        <f>S319*(1+$EG319)</f>
        <v>5203.7604469999997</v>
      </c>
      <c r="EM319">
        <f>S319*(1-$EG319)</f>
        <v>5202.1995529999995</v>
      </c>
      <c r="EN319">
        <f>T319*(1+$EG319)</f>
        <v>5171.4656034999998</v>
      </c>
      <c r="EO319">
        <f>T319*(1-$EG319)</f>
        <v>5169.9143964999994</v>
      </c>
      <c r="EP319">
        <f>U319*(1+$EG319)</f>
        <v>5178.7967030000009</v>
      </c>
      <c r="EQ319">
        <f>U319*(1-$EG319)</f>
        <v>5177.2432970000009</v>
      </c>
      <c r="ER319">
        <f>V319*(1+$EG319)</f>
        <v>5164.1545070000002</v>
      </c>
      <c r="ES319">
        <f>V319*(1-$EG319)</f>
        <v>5162.605493</v>
      </c>
      <c r="ET319" s="7" t="str">
        <f t="shared" si="450"/>
        <v>-----</v>
      </c>
      <c r="EU319" s="7" t="str">
        <f t="shared" si="451"/>
        <v>-----</v>
      </c>
      <c r="EV319" s="7" t="str">
        <f t="shared" si="452"/>
        <v>-----</v>
      </c>
      <c r="EW319" s="7" t="str">
        <f t="shared" si="453"/>
        <v>-----</v>
      </c>
      <c r="EX319" s="7" t="str">
        <f t="shared" si="454"/>
        <v>-----</v>
      </c>
      <c r="EY319" s="7" t="str">
        <f t="shared" si="455"/>
        <v>-----</v>
      </c>
      <c r="EZ319">
        <f t="shared" si="473"/>
        <v>124</v>
      </c>
      <c r="FA319">
        <f t="shared" si="474"/>
        <v>117</v>
      </c>
      <c r="FB319">
        <f t="shared" si="475"/>
        <v>317</v>
      </c>
      <c r="FC319">
        <f t="shared" si="476"/>
        <v>10</v>
      </c>
      <c r="FD319">
        <f t="shared" si="477"/>
        <v>1</v>
      </c>
      <c r="FE319">
        <f t="shared" si="478"/>
        <v>11</v>
      </c>
      <c r="FF319">
        <f t="shared" si="479"/>
        <v>7</v>
      </c>
      <c r="FG319">
        <f t="shared" si="480"/>
        <v>11</v>
      </c>
      <c r="FH319">
        <f t="shared" si="481"/>
        <v>0</v>
      </c>
      <c r="FI319">
        <f t="shared" si="482"/>
        <v>2</v>
      </c>
      <c r="FJ319">
        <f t="shared" si="483"/>
        <v>5</v>
      </c>
      <c r="FK319">
        <f t="shared" si="484"/>
        <v>1</v>
      </c>
      <c r="FL319" s="7" t="str">
        <f t="shared" si="456"/>
        <v>-----</v>
      </c>
      <c r="FM319" s="7" t="str">
        <f t="shared" si="457"/>
        <v>-----</v>
      </c>
      <c r="FN319" s="7" t="str">
        <f t="shared" si="458"/>
        <v>-----</v>
      </c>
      <c r="FO319" s="7" t="str">
        <f t="shared" si="459"/>
        <v>-----</v>
      </c>
      <c r="FP319" s="7" t="str">
        <f t="shared" si="460"/>
        <v>-----</v>
      </c>
      <c r="FQ319" s="7" t="str">
        <f t="shared" si="461"/>
        <v>-----</v>
      </c>
      <c r="FR319" s="13" t="str">
        <f>IF(FL319="-----","-----",(D319-Q319)/Q319)</f>
        <v>-----</v>
      </c>
      <c r="FS319" s="13" t="str">
        <f>IF(FM319="-----","-----",(Q319-R319)/R319)</f>
        <v>-----</v>
      </c>
      <c r="FT319" s="13" t="str">
        <f>IF(FN319="-----","-----",(R319-S319)/S319)</f>
        <v>-----</v>
      </c>
      <c r="FU319" s="13" t="str">
        <f>IF(FO319="-----","-----",(S319-T319)/T319)</f>
        <v>-----</v>
      </c>
      <c r="FV319" s="13" t="str">
        <f>IF(FP319="-----","-----",(T319-U319)/U319)</f>
        <v>-----</v>
      </c>
      <c r="FW319" s="13" t="str">
        <f>IF(FQ319="-----","-----",(U319-V319)/V319)</f>
        <v>-----</v>
      </c>
      <c r="FX319" s="7" t="str">
        <f t="shared" si="462"/>
        <v>-----</v>
      </c>
      <c r="FY319" s="7" t="str">
        <f t="shared" si="463"/>
        <v>-----</v>
      </c>
      <c r="FZ319" s="7" t="str">
        <f t="shared" si="464"/>
        <v>-----</v>
      </c>
      <c r="GA319" s="7" t="str">
        <f t="shared" si="465"/>
        <v>-----</v>
      </c>
      <c r="GB319" s="7" t="str">
        <f t="shared" si="466"/>
        <v>-----</v>
      </c>
      <c r="GC319" s="7" t="str">
        <f t="shared" si="467"/>
        <v>-----</v>
      </c>
      <c r="GD319" s="7" t="str">
        <f>IF(AND(BG319&gt;AA319,BG318&gt;AA318,BG317&gt;AA317,BG316&gt;AA316,BG315&gt;AA315,BG314&gt;AA314,BG313&gt;AA313,BG312&gt;AA312,BG311&gt;AA311,BG310&gt;AA310,BG309&gt;AA309,BG308&gt;AA308),"Bullish",IF(AND(BG319&lt;AA319,BG318&lt;AA318,BG317&lt;AA317,BG316&lt;AA316,BG315&lt;AA315,BG314&lt;AA314,BG313&lt;AA313,BG312&lt;AA312,BG311&lt;AA311,BG310&lt;AA310,BG309&lt;AA309,BG308&lt;AA308),"Bearish","-----"))</f>
        <v>Bearish</v>
      </c>
      <c r="GE319">
        <f>(Z319-BG319)/BG319</f>
        <v>1.3936703012918097E-3</v>
      </c>
      <c r="GI319" s="7" t="str">
        <f>IF(Y319&gt;Z319,"Bullish","Bearish")</f>
        <v>Bullish</v>
      </c>
      <c r="GJ319" s="19" t="str">
        <f>IF(AND(D319&gt;Y319,D318&lt;Y318),"TEMA crossover","-----")</f>
        <v>TEMA crossover</v>
      </c>
      <c r="GK319" s="19" t="str">
        <f>IF(AND(D319&lt;Y319,D318&gt;Y318),"TEMA crossunder","-----")</f>
        <v>-----</v>
      </c>
      <c r="GL319" s="20" t="str">
        <f>IF(GD319="Bearish","YES","-----")</f>
        <v>YES</v>
      </c>
      <c r="GM319" s="20" t="str">
        <f>IF(GH319="Reverse to Bearish","YES","-----")</f>
        <v>-----</v>
      </c>
      <c r="GN319" s="20" t="str">
        <f>IF(AND(GI319="Bullish",GI318="Bullish",GI317="Bullish",GI316="Bullish"),"YES","-----")</f>
        <v>YES</v>
      </c>
      <c r="GO319" s="20" t="str">
        <f>IF(OR(GK319="TEMA crossunder",GK318="TEMA crossunder",GK317="TEMA crossunder",GK316="TEMA crossunder"),"YES","-----")</f>
        <v>-----</v>
      </c>
      <c r="GP319" s="20" t="str">
        <f>IF(GD319="Bullish","YES","-----")</f>
        <v>-----</v>
      </c>
      <c r="GQ319" s="20" t="str">
        <f>IF(GH319="Reverse to Bullish","YES","-----")</f>
        <v>-----</v>
      </c>
      <c r="GR319" s="20" t="str">
        <f>IF(AND(GI319="Bearish",GI318="Bearish",GI317="Bearish",GI316="Bearish"),"YES","-----")</f>
        <v>-----</v>
      </c>
      <c r="GS319" s="20" t="str">
        <f>IF(OR(GJ319="TEMA crossover",GJ318="TEMA crossover",GJ317="TEMA crossover",GJ316="TEMA crossover"),"YES","-----")</f>
        <v>YES</v>
      </c>
      <c r="GT319" s="20" t="str">
        <f t="shared" si="485"/>
        <v>-----</v>
      </c>
      <c r="GU319" s="20" t="str">
        <f t="shared" si="486"/>
        <v>-----</v>
      </c>
      <c r="GV319" s="20" t="str">
        <f t="shared" si="487"/>
        <v>-----</v>
      </c>
      <c r="GW319" s="20" t="str">
        <f t="shared" si="488"/>
        <v>-----</v>
      </c>
      <c r="GX319" s="20" t="str">
        <f t="shared" si="489"/>
        <v>-----</v>
      </c>
      <c r="GY319" s="20" t="str">
        <f t="shared" si="490"/>
        <v>-----</v>
      </c>
      <c r="GZ319" s="7" t="str">
        <f>IF(G319&gt;BH319,"YES","-----")</f>
        <v>-----</v>
      </c>
      <c r="HA319" s="7" t="str">
        <f>IF(F319&lt;BI319,"YES","-----")</f>
        <v>-----</v>
      </c>
      <c r="HB319">
        <f>BH319-BI319</f>
        <v>5.0799999999999272</v>
      </c>
      <c r="HI319">
        <f t="shared" si="468"/>
        <v>-0.5410200000005716</v>
      </c>
      <c r="HJ319">
        <f t="shared" si="469"/>
        <v>4.5389799999993556</v>
      </c>
      <c r="HK319" s="7"/>
      <c r="HL319" s="7"/>
      <c r="HM319" s="7"/>
      <c r="HN319" s="7"/>
      <c r="HO319" s="7"/>
      <c r="HP319" s="7"/>
      <c r="HQ319" s="28">
        <f t="shared" si="492"/>
        <v>-0.25627999999960593</v>
      </c>
      <c r="HR319" s="28" t="str">
        <f t="shared" si="470"/>
        <v>Bear</v>
      </c>
      <c r="HS319">
        <f t="shared" si="471"/>
        <v>0.25627999999960593</v>
      </c>
    </row>
    <row r="320" spans="1:227" x14ac:dyDescent="0.55000000000000004">
      <c r="A320">
        <f>Validation!A319</f>
        <v>1772123700</v>
      </c>
      <c r="B320" t="str">
        <f>Price!B319</f>
        <v>XAUUSD</v>
      </c>
      <c r="C320" t="str">
        <f>Price!C319</f>
        <v>M5</v>
      </c>
      <c r="D320">
        <f>Price!D319</f>
        <v>5182.3500000000004</v>
      </c>
      <c r="E320">
        <f>Price!E319</f>
        <v>5182.46</v>
      </c>
      <c r="F320">
        <f>Price!F319</f>
        <v>5184.46</v>
      </c>
      <c r="G320">
        <f>Price!G319</f>
        <v>5179.63</v>
      </c>
      <c r="H320">
        <f>Price!H319</f>
        <v>674</v>
      </c>
      <c r="I320">
        <f>Diagonals!E319</f>
        <v>5203.91</v>
      </c>
      <c r="J320">
        <f>Diagonals!F319</f>
        <v>0</v>
      </c>
      <c r="K320">
        <f>Diagonals!G319</f>
        <v>0</v>
      </c>
      <c r="L320">
        <f>Diagonals!H319</f>
        <v>5137</v>
      </c>
      <c r="M320">
        <f>Diagonals!I319</f>
        <v>0</v>
      </c>
      <c r="N320">
        <f>Diagonals!J319</f>
        <v>0</v>
      </c>
      <c r="O320">
        <f>Diagonals!K319</f>
        <v>0</v>
      </c>
      <c r="P320">
        <f>Diagonals!L319</f>
        <v>0</v>
      </c>
      <c r="Q320">
        <f>Trendlines!E319</f>
        <v>5199.53</v>
      </c>
      <c r="R320">
        <f>Trendlines!F319</f>
        <v>5193.63</v>
      </c>
      <c r="S320">
        <f>Trendlines!G319</f>
        <v>5202.96</v>
      </c>
      <c r="T320">
        <f>Trendlines!H319</f>
        <v>5170.76</v>
      </c>
      <c r="U320">
        <f>Trendlines!I319</f>
        <v>5178.04</v>
      </c>
      <c r="V320">
        <f>Trendlines!J319</f>
        <v>5163.42</v>
      </c>
      <c r="W320">
        <f>Trendlines!K319</f>
        <v>0</v>
      </c>
      <c r="X320">
        <f>Trendlines!L319</f>
        <v>0</v>
      </c>
      <c r="Y320">
        <f>Tema_Hrma_Smma!E319</f>
        <v>5182.1899999999996</v>
      </c>
      <c r="Z320">
        <f>Tema_Hrma_Smma!F319</f>
        <v>5181.3</v>
      </c>
      <c r="AA320">
        <f>Tema_Hrma_Smma!G319</f>
        <v>5173.78</v>
      </c>
      <c r="AB320">
        <f>ZScore!H319</f>
        <v>-1</v>
      </c>
      <c r="AC320">
        <f>ZScore!I319</f>
        <v>0.99824000000000002</v>
      </c>
      <c r="AD320">
        <f>ZScore!J319</f>
        <v>3</v>
      </c>
      <c r="AE320">
        <f>HA!E319</f>
        <v>5180.05</v>
      </c>
      <c r="AF320">
        <f>HA!F319</f>
        <v>5184.46</v>
      </c>
      <c r="AG320">
        <f>HA!G319</f>
        <v>5179.63</v>
      </c>
      <c r="AH320">
        <f>HA!H319</f>
        <v>5182.2299999999996</v>
      </c>
      <c r="AI320">
        <f>HA!I319</f>
        <v>1</v>
      </c>
      <c r="AJ320">
        <f>HA!J319</f>
        <v>2.1800000000000002</v>
      </c>
      <c r="AK320">
        <f>HA!K319</f>
        <v>-0.23860999999999999</v>
      </c>
      <c r="AL320">
        <f>HA!L319</f>
        <v>2</v>
      </c>
      <c r="AM320">
        <f>KC!E319</f>
        <v>5201.0039399999996</v>
      </c>
      <c r="AN320">
        <f>KC!F319</f>
        <v>5195.0155400000003</v>
      </c>
      <c r="AO320">
        <f>KC!G319</f>
        <v>5189.0271499999999</v>
      </c>
      <c r="AP320">
        <f>KC!H319</f>
        <v>5183.0387499999997</v>
      </c>
      <c r="AQ320">
        <f>KC!I319</f>
        <v>5177.0503600000002</v>
      </c>
      <c r="AR320">
        <f>KC!J319</f>
        <v>5166.3520099999996</v>
      </c>
      <c r="AS320">
        <f>KC!K319</f>
        <v>5160.3636200000001</v>
      </c>
      <c r="AT320">
        <f>KC!L319</f>
        <v>5154.3752199999999</v>
      </c>
      <c r="AU320">
        <f>KC!M319</f>
        <v>5148.3868300000004</v>
      </c>
      <c r="AV320">
        <f>KC!N319</f>
        <v>5142.3984300000002</v>
      </c>
      <c r="AW320">
        <f>SR_Levels!E319</f>
        <v>5178.6000000000004</v>
      </c>
      <c r="AX320">
        <f>SR_Levels!F319</f>
        <v>5161.8900000000003</v>
      </c>
      <c r="AY320">
        <f>SR_Levels!G319</f>
        <v>5135.8500000000004</v>
      </c>
      <c r="AZ320">
        <f>SR_Levels!H319</f>
        <v>0</v>
      </c>
      <c r="BA320">
        <f>SR_Levels!I319</f>
        <v>5193.3500000000004</v>
      </c>
      <c r="BB320">
        <f>SR_Levels!J319</f>
        <v>5205.3100000000004</v>
      </c>
      <c r="BC320">
        <f>SR_Levels!K319</f>
        <v>0</v>
      </c>
      <c r="BD320">
        <f>SR_Levels!L319</f>
        <v>0</v>
      </c>
      <c r="BE320">
        <f>ZigZag!E319</f>
        <v>0</v>
      </c>
      <c r="BF320">
        <f>ZigZag!F319</f>
        <v>0</v>
      </c>
      <c r="BG320">
        <f>ZigZag!G319</f>
        <v>5174.0200000000004</v>
      </c>
      <c r="BH320">
        <f>Dual_Tema!E319</f>
        <v>5184.22</v>
      </c>
      <c r="BI320">
        <f>Dual_Tema!F319</f>
        <v>5179.74</v>
      </c>
      <c r="BJ320">
        <f>Pinbar!E319</f>
        <v>0</v>
      </c>
      <c r="BK320">
        <f>SSA!E319</f>
        <v>5179.8600500000002</v>
      </c>
      <c r="BL320">
        <f>SSA!F319</f>
        <v>5179.6786700000002</v>
      </c>
      <c r="BN320" t="str">
        <f t="shared" si="491"/>
        <v>Red Candle</v>
      </c>
      <c r="BO320" s="34">
        <f t="shared" si="493"/>
        <v>8.8648373041633199E-4</v>
      </c>
      <c r="BP320" s="34">
        <f t="shared" si="495"/>
        <v>2.5380956157881052E-3</v>
      </c>
      <c r="BQ320" s="34">
        <f t="shared" si="503"/>
        <v>2.9300144565442832E-3</v>
      </c>
      <c r="BR320" s="34">
        <f t="shared" si="505"/>
        <v>3.0853145607878663E-3</v>
      </c>
      <c r="BS320" s="35">
        <f t="shared" si="494"/>
        <v>1.4769274479564665E-4</v>
      </c>
      <c r="BT320" s="35">
        <f t="shared" si="496"/>
        <v>2.1126232031098979E-4</v>
      </c>
      <c r="BU320" s="35">
        <f t="shared" si="504"/>
        <v>1.6255378435214851E-4</v>
      </c>
      <c r="BV320" s="35">
        <f t="shared" si="506"/>
        <v>1.2836510247371535E-4</v>
      </c>
      <c r="BW320" s="27">
        <v>96</v>
      </c>
      <c r="BX320">
        <f>F320-G320</f>
        <v>4.8299999999999272</v>
      </c>
      <c r="BY320">
        <f>ABS(F320-D319)</f>
        <v>2.5500000000001819</v>
      </c>
      <c r="BZ320">
        <f>ABS(G320-D319)</f>
        <v>2.2799999999997453</v>
      </c>
      <c r="CA320">
        <f t="shared" si="472"/>
        <v>4.8299999999999272</v>
      </c>
      <c r="CB320">
        <f t="shared" si="497"/>
        <v>9.161428571428587</v>
      </c>
      <c r="CC320">
        <f t="shared" si="500"/>
        <v>9.037209970962417</v>
      </c>
      <c r="CD320">
        <f t="shared" si="498"/>
        <v>0.12421860046617006</v>
      </c>
      <c r="CE320">
        <f t="shared" si="501"/>
        <v>1</v>
      </c>
      <c r="CF320">
        <f t="shared" si="502"/>
        <v>50</v>
      </c>
      <c r="CG320" s="7" t="str">
        <f t="shared" si="499"/>
        <v>High Volatility Period</v>
      </c>
      <c r="CH320" s="21"/>
      <c r="CI320" s="21"/>
      <c r="CJ320" s="21"/>
      <c r="CK320" s="21"/>
      <c r="CL320" s="21"/>
      <c r="CM320" s="21"/>
      <c r="CZ320" s="7" t="str">
        <f>IF(AND(D320&gt;BH320,D320&gt;E320),"Bullish Trigger","-----")</f>
        <v>-----</v>
      </c>
      <c r="DA320" s="7" t="str">
        <f>IF(AND(D320&lt;BI320,D320&lt;E320),"Bearish Trigger","-----")</f>
        <v>-----</v>
      </c>
      <c r="DB320" s="13" t="str">
        <f>IF(AND(W320=BE320,W320&gt;0,BE320&gt;0),"Important High","------")</f>
        <v>------</v>
      </c>
      <c r="DC320" s="13" t="str">
        <f>IF(AND(X320=BF320,X320&gt;0,BF320&gt;0),"Important Low","------")</f>
        <v>------</v>
      </c>
      <c r="DD320" s="7" t="str">
        <f>IF(AND(DB320="Important High",DC320="-----",BJ320=1),"Imp High Rej","-----")</f>
        <v>-----</v>
      </c>
      <c r="DE320" s="7" t="str">
        <f>IF(AND(DB320="-----",DC320="Important Low",BJ320=1),"Imp Low Rej","-----")</f>
        <v>-----</v>
      </c>
      <c r="DF320" s="7" t="str">
        <f>IF(Y320&gt;AM320,"Overbought",IF(Y320&gt;AO320,"Bullish Momentum",IF(Y320&gt;AQ320,"Flat Momentum","-----")))</f>
        <v>Flat Momentum</v>
      </c>
      <c r="DG320" s="7" t="str">
        <f>IF(Y320&lt;AV320,"Oversold",IF(Y320&lt;AT320,"Bearish Momentum",IF(Y320&lt;AR320,"Flat Momentum","-----")))</f>
        <v>-----</v>
      </c>
      <c r="DH320" s="7" t="str">
        <f>IF(AND(DF320="Overbought",AD320=2),"Culminated Thrust","-----")</f>
        <v>-----</v>
      </c>
      <c r="DI320" s="7" t="str">
        <f>IF(AND(DG320="Oversold",AD320=5),"Culminated Thrust","-----")</f>
        <v>-----</v>
      </c>
      <c r="DJ320" s="14">
        <f>(Q320-$D320)/$D320</f>
        <v>3.3150983627117775E-3</v>
      </c>
      <c r="DK320" s="14">
        <f>(R320-$D320)/$D320</f>
        <v>2.1766187154475757E-3</v>
      </c>
      <c r="DL320" s="14">
        <f>(S320-$D320)/$D320</f>
        <v>3.9769602593417407E-3</v>
      </c>
      <c r="DM320" s="14">
        <f>(T320-$D320)/$D320</f>
        <v>-2.2364371375920471E-3</v>
      </c>
      <c r="DN320" s="14">
        <f>(U320-$D320)/$D320</f>
        <v>-8.3166903045923176E-4</v>
      </c>
      <c r="DO320" s="14">
        <f>(V320-$D320)/$D320</f>
        <v>-3.6527830038496608E-3</v>
      </c>
      <c r="DP320" s="14">
        <f t="shared" si="440"/>
        <v>3.9769602593417407E-3</v>
      </c>
      <c r="DQ320" s="14">
        <f t="shared" si="441"/>
        <v>3.3150983627117775E-3</v>
      </c>
      <c r="DR320" s="14">
        <f t="shared" si="442"/>
        <v>2.1766187154475757E-3</v>
      </c>
      <c r="DS320" s="14">
        <f t="shared" si="443"/>
        <v>-8.3166903045923176E-4</v>
      </c>
      <c r="DT320" s="14">
        <f t="shared" si="444"/>
        <v>-2.2364371375920471E-3</v>
      </c>
      <c r="DU320" s="14">
        <f t="shared" si="445"/>
        <v>-3.6527830038496608E-3</v>
      </c>
      <c r="DV320" t="str">
        <f>IF($D320&gt;Q320,"SUP","RES")</f>
        <v>RES</v>
      </c>
      <c r="DW320" t="str">
        <f>IF($D320&gt;R320,"SUP","RES")</f>
        <v>RES</v>
      </c>
      <c r="DX320" t="str">
        <f>IF($D320&gt;S320,"SUP","RES")</f>
        <v>RES</v>
      </c>
      <c r="DY320" t="str">
        <f>IF($D320&gt;T320,"SUP","RES")</f>
        <v>SUP</v>
      </c>
      <c r="DZ320" t="str">
        <f>IF($D320&gt;U320,"SUP","RES")</f>
        <v>SUP</v>
      </c>
      <c r="EA320" t="str">
        <f>IF($D320&gt;V320,"SUP","RES")</f>
        <v>SUP</v>
      </c>
      <c r="EB320" s="7">
        <f t="shared" si="446"/>
        <v>3</v>
      </c>
      <c r="EC320" s="7">
        <f t="shared" si="447"/>
        <v>3</v>
      </c>
      <c r="ED320" s="13" t="str">
        <f t="shared" si="448"/>
        <v>-----</v>
      </c>
      <c r="EE320" s="13" t="str">
        <f t="shared" si="449"/>
        <v>-----</v>
      </c>
      <c r="EF320" s="7">
        <f>IF(OR(ED320="All Sup",EE320="All Res"),"na",((D320-MIN(Q320:V320))/(MAX(Q320:V320)-MIN(Q320:V320))))</f>
        <v>0.47875569044006849</v>
      </c>
      <c r="EG320">
        <v>1.4999999999999999E-4</v>
      </c>
      <c r="EH320">
        <f>Q320*(1+$EG320)</f>
        <v>5200.3099295000002</v>
      </c>
      <c r="EI320">
        <f>Q320*(1-$EG320)</f>
        <v>5198.7500705000002</v>
      </c>
      <c r="EJ320">
        <f>R320*(1+$EG320)</f>
        <v>5194.4090445000002</v>
      </c>
      <c r="EK320">
        <f>R320*(1-$EG320)</f>
        <v>5192.8509555000001</v>
      </c>
      <c r="EL320">
        <f>S320*(1+$EG320)</f>
        <v>5203.7404440000009</v>
      </c>
      <c r="EM320">
        <f>S320*(1-$EG320)</f>
        <v>5202.179556</v>
      </c>
      <c r="EN320">
        <f>T320*(1+$EG320)</f>
        <v>5171.5356140000004</v>
      </c>
      <c r="EO320">
        <f>T320*(1-$EG320)</f>
        <v>5169.9843860000001</v>
      </c>
      <c r="EP320">
        <f>U320*(1+$EG320)</f>
        <v>5178.8167060000005</v>
      </c>
      <c r="EQ320">
        <f>U320*(1-$EG320)</f>
        <v>5177.2632940000003</v>
      </c>
      <c r="ER320">
        <f>V320*(1+$EG320)</f>
        <v>5164.1945130000004</v>
      </c>
      <c r="ES320">
        <f>V320*(1-$EG320)</f>
        <v>5162.6454869999998</v>
      </c>
      <c r="ET320" s="7" t="str">
        <f t="shared" si="450"/>
        <v>-----</v>
      </c>
      <c r="EU320" s="7" t="str">
        <f t="shared" si="451"/>
        <v>-----</v>
      </c>
      <c r="EV320" s="7" t="str">
        <f t="shared" si="452"/>
        <v>-----</v>
      </c>
      <c r="EW320" s="7" t="str">
        <f t="shared" si="453"/>
        <v>-----</v>
      </c>
      <c r="EX320" s="7" t="str">
        <f t="shared" si="454"/>
        <v>-----</v>
      </c>
      <c r="EY320" s="7" t="str">
        <f t="shared" si="455"/>
        <v>-----</v>
      </c>
      <c r="EZ320">
        <f t="shared" si="473"/>
        <v>125</v>
      </c>
      <c r="FA320">
        <f t="shared" si="474"/>
        <v>118</v>
      </c>
      <c r="FB320">
        <f t="shared" si="475"/>
        <v>318</v>
      </c>
      <c r="FC320">
        <f t="shared" si="476"/>
        <v>11</v>
      </c>
      <c r="FD320">
        <f t="shared" si="477"/>
        <v>2</v>
      </c>
      <c r="FE320">
        <f t="shared" si="478"/>
        <v>12</v>
      </c>
      <c r="FF320">
        <f t="shared" si="479"/>
        <v>7</v>
      </c>
      <c r="FG320">
        <f t="shared" si="480"/>
        <v>11</v>
      </c>
      <c r="FH320">
        <f t="shared" si="481"/>
        <v>0</v>
      </c>
      <c r="FI320">
        <f t="shared" si="482"/>
        <v>2</v>
      </c>
      <c r="FJ320">
        <f t="shared" si="483"/>
        <v>5</v>
      </c>
      <c r="FK320">
        <f t="shared" si="484"/>
        <v>1</v>
      </c>
      <c r="FL320" s="7" t="str">
        <f t="shared" si="456"/>
        <v>-----</v>
      </c>
      <c r="FM320" s="7" t="str">
        <f t="shared" si="457"/>
        <v>-----</v>
      </c>
      <c r="FN320" s="7" t="str">
        <f t="shared" si="458"/>
        <v>-----</v>
      </c>
      <c r="FO320" s="7" t="str">
        <f t="shared" si="459"/>
        <v>-----</v>
      </c>
      <c r="FP320" s="7" t="str">
        <f t="shared" si="460"/>
        <v>-----</v>
      </c>
      <c r="FQ320" s="7" t="str">
        <f t="shared" si="461"/>
        <v>-----</v>
      </c>
      <c r="FR320" s="13" t="str">
        <f>IF(FL320="-----","-----",(D320-Q320)/Q320)</f>
        <v>-----</v>
      </c>
      <c r="FS320" s="13" t="str">
        <f>IF(FM320="-----","-----",(Q320-R320)/R320)</f>
        <v>-----</v>
      </c>
      <c r="FT320" s="13" t="str">
        <f>IF(FN320="-----","-----",(R320-S320)/S320)</f>
        <v>-----</v>
      </c>
      <c r="FU320" s="13" t="str">
        <f>IF(FO320="-----","-----",(S320-T320)/T320)</f>
        <v>-----</v>
      </c>
      <c r="FV320" s="13" t="str">
        <f>IF(FP320="-----","-----",(T320-U320)/U320)</f>
        <v>-----</v>
      </c>
      <c r="FW320" s="13" t="str">
        <f>IF(FQ320="-----","-----",(U320-V320)/V320)</f>
        <v>-----</v>
      </c>
      <c r="FX320" s="7" t="str">
        <f t="shared" si="462"/>
        <v>-----</v>
      </c>
      <c r="FY320" s="7" t="str">
        <f t="shared" si="463"/>
        <v>-----</v>
      </c>
      <c r="FZ320" s="7" t="str">
        <f t="shared" si="464"/>
        <v>-----</v>
      </c>
      <c r="GA320" s="7" t="str">
        <f t="shared" si="465"/>
        <v>-----</v>
      </c>
      <c r="GB320" s="7" t="str">
        <f t="shared" si="466"/>
        <v>-----</v>
      </c>
      <c r="GC320" s="7" t="str">
        <f t="shared" si="467"/>
        <v>-----</v>
      </c>
      <c r="GD320" s="7" t="str">
        <f>IF(AND(BG320&gt;AA320,BG319&gt;AA319,BG318&gt;AA318,BG317&gt;AA317,BG316&gt;AA316,BG315&gt;AA315,BG314&gt;AA314,BG313&gt;AA313,BG312&gt;AA312,BG311&gt;AA311,BG310&gt;AA310,BG309&gt;AA309),"Bullish",IF(AND(BG320&lt;AA320,BG319&lt;AA319,BG318&lt;AA318,BG317&lt;AA317,BG316&lt;AA316,BG315&lt;AA315,BG314&lt;AA314,BG313&lt;AA313,BG312&lt;AA312,BG311&lt;AA311,BG310&lt;AA310,BG309&lt;AA309),"Bearish","-----"))</f>
        <v>-----</v>
      </c>
      <c r="GE320">
        <f>(Z320-BG320)/BG320</f>
        <v>1.4070297370322776E-3</v>
      </c>
      <c r="GI320" s="7" t="str">
        <f>IF(Y320&gt;Z320,"Bullish","Bearish")</f>
        <v>Bullish</v>
      </c>
      <c r="GJ320" s="19" t="str">
        <f>IF(AND(D320&gt;Y320,D319&lt;Y319),"TEMA crossover","-----")</f>
        <v>-----</v>
      </c>
      <c r="GK320" s="19" t="str">
        <f>IF(AND(D320&lt;Y320,D319&gt;Y319),"TEMA crossunder","-----")</f>
        <v>-----</v>
      </c>
      <c r="GL320" s="20" t="str">
        <f>IF(GD320="Bearish","YES","-----")</f>
        <v>-----</v>
      </c>
      <c r="GM320" s="20" t="str">
        <f>IF(GH320="Reverse to Bearish","YES","-----")</f>
        <v>-----</v>
      </c>
      <c r="GN320" s="20" t="str">
        <f>IF(AND(GI320="Bullish",GI319="Bullish",GI318="Bullish",GI317="Bullish"),"YES","-----")</f>
        <v>YES</v>
      </c>
      <c r="GO320" s="20" t="str">
        <f>IF(OR(GK320="TEMA crossunder",GK319="TEMA crossunder",GK318="TEMA crossunder",GK317="TEMA crossunder"),"YES","-----")</f>
        <v>-----</v>
      </c>
      <c r="GP320" s="20" t="str">
        <f>IF(GD320="Bullish","YES","-----")</f>
        <v>-----</v>
      </c>
      <c r="GQ320" s="20" t="str">
        <f>IF(GH320="Reverse to Bullish","YES","-----")</f>
        <v>-----</v>
      </c>
      <c r="GR320" s="20" t="str">
        <f>IF(AND(GI320="Bearish",GI319="Bearish",GI318="Bearish",GI317="Bearish"),"YES","-----")</f>
        <v>-----</v>
      </c>
      <c r="GS320" s="20" t="str">
        <f>IF(OR(GJ320="TEMA crossover",GJ319="TEMA crossover",GJ318="TEMA crossover",GJ317="TEMA crossover"),"YES","-----")</f>
        <v>YES</v>
      </c>
      <c r="GT320" s="20" t="str">
        <f t="shared" si="485"/>
        <v>-----</v>
      </c>
      <c r="GU320" s="20" t="str">
        <f t="shared" si="486"/>
        <v>-----</v>
      </c>
      <c r="GV320" s="20" t="str">
        <f t="shared" si="487"/>
        <v>-----</v>
      </c>
      <c r="GW320" s="20" t="str">
        <f t="shared" si="488"/>
        <v>-----</v>
      </c>
      <c r="GX320" s="20" t="str">
        <f t="shared" si="489"/>
        <v>-----</v>
      </c>
      <c r="GY320" s="20" t="str">
        <f t="shared" si="490"/>
        <v>-----</v>
      </c>
      <c r="GZ320" s="7" t="str">
        <f>IF(G320&gt;BH320,"YES","-----")</f>
        <v>-----</v>
      </c>
      <c r="HA320" s="7" t="str">
        <f>IF(F320&lt;BI320,"YES","-----")</f>
        <v>-----</v>
      </c>
      <c r="HB320">
        <f>BH320-BI320</f>
        <v>4.4800000000004729</v>
      </c>
      <c r="HI320">
        <f t="shared" si="468"/>
        <v>-0.12005000000044674</v>
      </c>
      <c r="HJ320">
        <f t="shared" si="469"/>
        <v>4.3599500000000262</v>
      </c>
      <c r="HK320" s="7"/>
      <c r="HL320" s="7"/>
      <c r="HM320" s="7"/>
      <c r="HN320" s="7"/>
      <c r="HO320" s="7"/>
      <c r="HP320" s="7"/>
      <c r="HQ320" s="28">
        <f t="shared" si="492"/>
        <v>0.1813799999999901</v>
      </c>
      <c r="HR320" s="28" t="str">
        <f t="shared" si="470"/>
        <v>Bull</v>
      </c>
      <c r="HS320">
        <f t="shared" si="471"/>
        <v>0.1813799999999901</v>
      </c>
    </row>
    <row r="321" spans="1:227" x14ac:dyDescent="0.55000000000000004">
      <c r="A321">
        <f>Validation!A320</f>
        <v>1772124000</v>
      </c>
      <c r="B321" t="str">
        <f>Price!B320</f>
        <v>XAUUSD</v>
      </c>
      <c r="C321" t="str">
        <f>Price!C320</f>
        <v>M5</v>
      </c>
      <c r="D321">
        <f>Price!D320</f>
        <v>5183.3</v>
      </c>
      <c r="E321">
        <f>Price!E320</f>
        <v>5182.47</v>
      </c>
      <c r="F321">
        <f>Price!F320</f>
        <v>5186.2299999999996</v>
      </c>
      <c r="G321">
        <f>Price!G320</f>
        <v>5180.24</v>
      </c>
      <c r="H321">
        <f>Price!H320</f>
        <v>711</v>
      </c>
      <c r="I321">
        <f>Diagonals!E320</f>
        <v>5204.09</v>
      </c>
      <c r="J321">
        <f>Diagonals!F320</f>
        <v>0</v>
      </c>
      <c r="K321">
        <f>Diagonals!G320</f>
        <v>0</v>
      </c>
      <c r="L321">
        <f>Diagonals!H320</f>
        <v>5136.67</v>
      </c>
      <c r="M321">
        <f>Diagonals!I320</f>
        <v>0</v>
      </c>
      <c r="N321">
        <f>Diagonals!J320</f>
        <v>0</v>
      </c>
      <c r="O321">
        <f>Diagonals!K320</f>
        <v>0</v>
      </c>
      <c r="P321">
        <f>Diagonals!L320</f>
        <v>0</v>
      </c>
      <c r="Q321">
        <f>Trendlines!E320</f>
        <v>5199.54</v>
      </c>
      <c r="R321">
        <f>Trendlines!F320</f>
        <v>5193.6099999999997</v>
      </c>
      <c r="S321">
        <f>Trendlines!G320</f>
        <v>5202.9399999999996</v>
      </c>
      <c r="T321">
        <f>Trendlines!H320</f>
        <v>5170.84</v>
      </c>
      <c r="U321">
        <f>Trendlines!I320</f>
        <v>5178.0600000000004</v>
      </c>
      <c r="V321">
        <f>Trendlines!J320</f>
        <v>5163.45</v>
      </c>
      <c r="W321">
        <f>Trendlines!K320</f>
        <v>0</v>
      </c>
      <c r="X321">
        <f>Trendlines!L320</f>
        <v>0</v>
      </c>
      <c r="Y321">
        <f>Tema_Hrma_Smma!E320</f>
        <v>5183.0600000000004</v>
      </c>
      <c r="Z321">
        <f>Tema_Hrma_Smma!F320</f>
        <v>5182.0600000000004</v>
      </c>
      <c r="AA321">
        <f>Tema_Hrma_Smma!G320</f>
        <v>5174.03</v>
      </c>
      <c r="AB321">
        <f>ZScore!H320</f>
        <v>1</v>
      </c>
      <c r="AC321">
        <f>ZScore!I320</f>
        <v>0.74489000000000005</v>
      </c>
      <c r="AD321">
        <f>ZScore!J320</f>
        <v>0</v>
      </c>
      <c r="AE321">
        <f>HA!E320</f>
        <v>5181.1400000000003</v>
      </c>
      <c r="AF321">
        <f>HA!F320</f>
        <v>5186.2299999999996</v>
      </c>
      <c r="AG321">
        <f>HA!G320</f>
        <v>5180.24</v>
      </c>
      <c r="AH321">
        <f>HA!H320</f>
        <v>5183.0600000000004</v>
      </c>
      <c r="AI321">
        <f>HA!I320</f>
        <v>1</v>
      </c>
      <c r="AJ321">
        <f>HA!J320</f>
        <v>1.92</v>
      </c>
      <c r="AK321">
        <f>HA!K320</f>
        <v>-0.32596000000000003</v>
      </c>
      <c r="AL321">
        <f>HA!L320</f>
        <v>3</v>
      </c>
      <c r="AM321">
        <f>KC!E320</f>
        <v>5201.7882600000003</v>
      </c>
      <c r="AN321">
        <f>KC!F320</f>
        <v>5195.78622</v>
      </c>
      <c r="AO321">
        <f>KC!G320</f>
        <v>5189.7841900000003</v>
      </c>
      <c r="AP321">
        <f>KC!H320</f>
        <v>5183.78215</v>
      </c>
      <c r="AQ321">
        <f>KC!I320</f>
        <v>5177.7801099999997</v>
      </c>
      <c r="AR321">
        <f>KC!J320</f>
        <v>5167.4525100000001</v>
      </c>
      <c r="AS321">
        <f>KC!K320</f>
        <v>5161.4504699999998</v>
      </c>
      <c r="AT321">
        <f>KC!L320</f>
        <v>5155.4484300000004</v>
      </c>
      <c r="AU321">
        <f>KC!M320</f>
        <v>5149.4463999999998</v>
      </c>
      <c r="AV321">
        <f>KC!N320</f>
        <v>5143.4443600000004</v>
      </c>
      <c r="AW321">
        <f>SR_Levels!E320</f>
        <v>5178.6000000000004</v>
      </c>
      <c r="AX321">
        <f>SR_Levels!F320</f>
        <v>5161.8900000000003</v>
      </c>
      <c r="AY321">
        <f>SR_Levels!G320</f>
        <v>5135.8500000000004</v>
      </c>
      <c r="AZ321">
        <f>SR_Levels!H320</f>
        <v>0</v>
      </c>
      <c r="BA321">
        <f>SR_Levels!I320</f>
        <v>5193.3500000000004</v>
      </c>
      <c r="BB321">
        <f>SR_Levels!J320</f>
        <v>5205.3100000000004</v>
      </c>
      <c r="BC321">
        <f>SR_Levels!K320</f>
        <v>0</v>
      </c>
      <c r="BD321">
        <f>SR_Levels!L320</f>
        <v>0</v>
      </c>
      <c r="BE321">
        <f>ZigZag!E320</f>
        <v>0</v>
      </c>
      <c r="BF321">
        <f>ZigZag!F320</f>
        <v>0</v>
      </c>
      <c r="BG321">
        <f>ZigZag!G320</f>
        <v>5174.68</v>
      </c>
      <c r="BH321">
        <f>Dual_Tema!E320</f>
        <v>5185.3</v>
      </c>
      <c r="BI321">
        <f>Dual_Tema!F320</f>
        <v>5180.5600000000004</v>
      </c>
      <c r="BJ321">
        <f>Pinbar!E320</f>
        <v>0</v>
      </c>
      <c r="BK321">
        <f>SSA!E320</f>
        <v>5180.7154499999997</v>
      </c>
      <c r="BL321">
        <f>SSA!F320</f>
        <v>5180.1970600000004</v>
      </c>
      <c r="BN321" t="str">
        <f t="shared" si="491"/>
        <v>Green Candle</v>
      </c>
      <c r="BO321" s="34">
        <f t="shared" si="493"/>
        <v>1.2633384588043306E-3</v>
      </c>
      <c r="BP321" s="34">
        <f t="shared" si="495"/>
        <v>1.4954903430739463E-3</v>
      </c>
      <c r="BQ321" s="34">
        <f t="shared" si="503"/>
        <v>4.0523944382242494E-3</v>
      </c>
      <c r="BR321" s="34">
        <f t="shared" si="505"/>
        <v>2.0763413087523386E-3</v>
      </c>
      <c r="BS321" s="35">
        <f t="shared" si="494"/>
        <v>2.1044566028893819E-4</v>
      </c>
      <c r="BT321" s="35">
        <f t="shared" si="496"/>
        <v>1.2453885523822095E-4</v>
      </c>
      <c r="BU321" s="35">
        <f t="shared" si="504"/>
        <v>2.247033310873725E-4</v>
      </c>
      <c r="BV321" s="35">
        <f t="shared" si="506"/>
        <v>8.6428263512683401E-5</v>
      </c>
      <c r="BW321" s="27">
        <v>96</v>
      </c>
      <c r="BX321">
        <f>F321-G321</f>
        <v>5.9899999999997817</v>
      </c>
      <c r="BY321">
        <f>ABS(F321-D320)</f>
        <v>3.8799999999991996</v>
      </c>
      <c r="BZ321">
        <f>ABS(G321-D320)</f>
        <v>2.1100000000005821</v>
      </c>
      <c r="CA321">
        <f t="shared" si="472"/>
        <v>5.9899999999997817</v>
      </c>
      <c r="CB321">
        <f t="shared" si="497"/>
        <v>8.4564285714285941</v>
      </c>
      <c r="CC321">
        <f t="shared" si="500"/>
        <v>8.8195521158936572</v>
      </c>
      <c r="CD321">
        <f t="shared" si="498"/>
        <v>-0.36312354446506312</v>
      </c>
      <c r="CE321">
        <f t="shared" si="501"/>
        <v>-1</v>
      </c>
      <c r="CF321">
        <f t="shared" si="502"/>
        <v>-1</v>
      </c>
      <c r="CG321" s="7" t="str">
        <f t="shared" si="499"/>
        <v>-----</v>
      </c>
      <c r="CH321" s="21"/>
      <c r="CI321" s="21"/>
      <c r="CJ321" s="21"/>
      <c r="CK321" s="21"/>
      <c r="CL321" s="21"/>
      <c r="CM321" s="21"/>
      <c r="CZ321" s="7" t="str">
        <f>IF(AND(D321&gt;BH321,D321&gt;E321),"Bullish Trigger","-----")</f>
        <v>-----</v>
      </c>
      <c r="DA321" s="7" t="str">
        <f>IF(AND(D321&lt;BI321,D321&lt;E321),"Bearish Trigger","-----")</f>
        <v>-----</v>
      </c>
      <c r="DB321" s="13" t="str">
        <f>IF(AND(W321=BE321,W321&gt;0,BE321&gt;0),"Important High","------")</f>
        <v>------</v>
      </c>
      <c r="DC321" s="13" t="str">
        <f>IF(AND(X321=BF321,X321&gt;0,BF321&gt;0),"Important Low","------")</f>
        <v>------</v>
      </c>
      <c r="DD321" s="7" t="str">
        <f>IF(AND(DB321="Important High",DC321="-----",BJ321=1),"Imp High Rej","-----")</f>
        <v>-----</v>
      </c>
      <c r="DE321" s="7" t="str">
        <f>IF(AND(DB321="-----",DC321="Important Low",BJ321=1),"Imp Low Rej","-----")</f>
        <v>-----</v>
      </c>
      <c r="DF321" s="7" t="str">
        <f>IF(Y321&gt;AM321,"Overbought",IF(Y321&gt;AO321,"Bullish Momentum",IF(Y321&gt;AQ321,"Flat Momentum","-----")))</f>
        <v>Flat Momentum</v>
      </c>
      <c r="DG321" s="7" t="str">
        <f>IF(Y321&lt;AV321,"Oversold",IF(Y321&lt;AT321,"Bearish Momentum",IF(Y321&lt;AR321,"Flat Momentum","-----")))</f>
        <v>-----</v>
      </c>
      <c r="DH321" s="7" t="str">
        <f>IF(AND(DF321="Overbought",AD321=2),"Culminated Thrust","-----")</f>
        <v>-----</v>
      </c>
      <c r="DI321" s="7" t="str">
        <f>IF(AND(DG321="Oversold",AD321=5),"Culminated Thrust","-----")</f>
        <v>-----</v>
      </c>
      <c r="DJ321" s="14">
        <f>(Q321-$D321)/$D321</f>
        <v>3.1331391198656804E-3</v>
      </c>
      <c r="DK321" s="14">
        <f>(R321-$D321)/$D321</f>
        <v>1.9890803156289412E-3</v>
      </c>
      <c r="DL321" s="14">
        <f>(S321-$D321)/$D321</f>
        <v>3.7890918912660693E-3</v>
      </c>
      <c r="DM321" s="14">
        <f>(T321-$D321)/$D321</f>
        <v>-2.4038739798969838E-3</v>
      </c>
      <c r="DN321" s="14">
        <f>(U321-$D321)/$D321</f>
        <v>-1.0109389770994891E-3</v>
      </c>
      <c r="DO321" s="14">
        <f>(V321-$D321)/$D321</f>
        <v>-3.8296066212645157E-3</v>
      </c>
      <c r="DP321" s="14">
        <f t="shared" si="440"/>
        <v>3.7890918912660693E-3</v>
      </c>
      <c r="DQ321" s="14">
        <f t="shared" si="441"/>
        <v>3.1331391198656804E-3</v>
      </c>
      <c r="DR321" s="14">
        <f t="shared" si="442"/>
        <v>1.9890803156289412E-3</v>
      </c>
      <c r="DS321" s="14">
        <f t="shared" si="443"/>
        <v>-1.0109389770994891E-3</v>
      </c>
      <c r="DT321" s="14">
        <f t="shared" si="444"/>
        <v>-2.4038739798969838E-3</v>
      </c>
      <c r="DU321" s="14">
        <f t="shared" si="445"/>
        <v>-3.8296066212645157E-3</v>
      </c>
      <c r="DV321" t="str">
        <f>IF($D321&gt;Q321,"SUP","RES")</f>
        <v>RES</v>
      </c>
      <c r="DW321" t="str">
        <f>IF($D321&gt;R321,"SUP","RES")</f>
        <v>RES</v>
      </c>
      <c r="DX321" t="str">
        <f>IF($D321&gt;S321,"SUP","RES")</f>
        <v>RES</v>
      </c>
      <c r="DY321" t="str">
        <f>IF($D321&gt;T321,"SUP","RES")</f>
        <v>SUP</v>
      </c>
      <c r="DZ321" t="str">
        <f>IF($D321&gt;U321,"SUP","RES")</f>
        <v>SUP</v>
      </c>
      <c r="EA321" t="str">
        <f>IF($D321&gt;V321,"SUP","RES")</f>
        <v>SUP</v>
      </c>
      <c r="EB321" s="7">
        <f t="shared" si="446"/>
        <v>3</v>
      </c>
      <c r="EC321" s="7">
        <f t="shared" si="447"/>
        <v>3</v>
      </c>
      <c r="ED321" s="13" t="str">
        <f t="shared" si="448"/>
        <v>-----</v>
      </c>
      <c r="EE321" s="13" t="str">
        <f t="shared" si="449"/>
        <v>-----</v>
      </c>
      <c r="EF321" s="7">
        <f>IF(OR(ED321="All Sup",EE321="All Res"),"na",((D321-MIN(Q321:V321))/(MAX(Q321:V321)-MIN(Q321:V321))))</f>
        <v>0.5026589009876038</v>
      </c>
      <c r="EG321">
        <v>1.4999999999999999E-4</v>
      </c>
      <c r="EH321">
        <f>Q321*(1+$EG321)</f>
        <v>5200.3199310000009</v>
      </c>
      <c r="EI321">
        <f>Q321*(1-$EG321)</f>
        <v>5198.7600689999999</v>
      </c>
      <c r="EJ321">
        <f>R321*(1+$EG321)</f>
        <v>5194.3890415000005</v>
      </c>
      <c r="EK321">
        <f>R321*(1-$EG321)</f>
        <v>5192.8309584999997</v>
      </c>
      <c r="EL321">
        <f>S321*(1+$EG321)</f>
        <v>5203.7204410000004</v>
      </c>
      <c r="EM321">
        <f>S321*(1-$EG321)</f>
        <v>5202.1595589999997</v>
      </c>
      <c r="EN321">
        <f>T321*(1+$EG321)</f>
        <v>5171.6156260000007</v>
      </c>
      <c r="EO321">
        <f>T321*(1-$EG321)</f>
        <v>5170.0643740000005</v>
      </c>
      <c r="EP321">
        <f>U321*(1+$EG321)</f>
        <v>5178.8367090000011</v>
      </c>
      <c r="EQ321">
        <f>U321*(1-$EG321)</f>
        <v>5177.2832910000006</v>
      </c>
      <c r="ER321">
        <f>V321*(1+$EG321)</f>
        <v>5164.2245175000007</v>
      </c>
      <c r="ES321">
        <f>V321*(1-$EG321)</f>
        <v>5162.6754824999998</v>
      </c>
      <c r="ET321" s="7" t="str">
        <f t="shared" si="450"/>
        <v>-----</v>
      </c>
      <c r="EU321" s="7" t="str">
        <f t="shared" si="451"/>
        <v>-----</v>
      </c>
      <c r="EV321" s="7" t="str">
        <f t="shared" si="452"/>
        <v>-----</v>
      </c>
      <c r="EW321" s="7" t="str">
        <f t="shared" si="453"/>
        <v>-----</v>
      </c>
      <c r="EX321" s="7" t="str">
        <f t="shared" si="454"/>
        <v>-----</v>
      </c>
      <c r="EY321" s="7" t="str">
        <f t="shared" si="455"/>
        <v>-----</v>
      </c>
      <c r="EZ321">
        <f t="shared" si="473"/>
        <v>126</v>
      </c>
      <c r="FA321">
        <f t="shared" si="474"/>
        <v>119</v>
      </c>
      <c r="FB321">
        <f t="shared" si="475"/>
        <v>319</v>
      </c>
      <c r="FC321">
        <f t="shared" si="476"/>
        <v>12</v>
      </c>
      <c r="FD321">
        <f t="shared" si="477"/>
        <v>3</v>
      </c>
      <c r="FE321">
        <f t="shared" si="478"/>
        <v>13</v>
      </c>
      <c r="FF321">
        <f t="shared" si="479"/>
        <v>7</v>
      </c>
      <c r="FG321">
        <f t="shared" si="480"/>
        <v>11</v>
      </c>
      <c r="FH321">
        <f t="shared" si="481"/>
        <v>0</v>
      </c>
      <c r="FI321">
        <f t="shared" si="482"/>
        <v>2</v>
      </c>
      <c r="FJ321">
        <f t="shared" si="483"/>
        <v>5</v>
      </c>
      <c r="FK321">
        <f t="shared" si="484"/>
        <v>1</v>
      </c>
      <c r="FL321" s="7" t="str">
        <f t="shared" si="456"/>
        <v>-----</v>
      </c>
      <c r="FM321" s="7" t="str">
        <f t="shared" si="457"/>
        <v>-----</v>
      </c>
      <c r="FN321" s="7" t="str">
        <f t="shared" si="458"/>
        <v>-----</v>
      </c>
      <c r="FO321" s="7" t="str">
        <f t="shared" si="459"/>
        <v>-----</v>
      </c>
      <c r="FP321" s="7" t="str">
        <f t="shared" si="460"/>
        <v>-----</v>
      </c>
      <c r="FQ321" s="7" t="str">
        <f t="shared" si="461"/>
        <v>-----</v>
      </c>
      <c r="FR321" s="13" t="str">
        <f>IF(FL321="-----","-----",(D321-Q321)/Q321)</f>
        <v>-----</v>
      </c>
      <c r="FS321" s="13" t="str">
        <f>IF(FM321="-----","-----",(Q321-R321)/R321)</f>
        <v>-----</v>
      </c>
      <c r="FT321" s="13" t="str">
        <f>IF(FN321="-----","-----",(R321-S321)/S321)</f>
        <v>-----</v>
      </c>
      <c r="FU321" s="13" t="str">
        <f>IF(FO321="-----","-----",(S321-T321)/T321)</f>
        <v>-----</v>
      </c>
      <c r="FV321" s="13" t="str">
        <f>IF(FP321="-----","-----",(T321-U321)/U321)</f>
        <v>-----</v>
      </c>
      <c r="FW321" s="13" t="str">
        <f>IF(FQ321="-----","-----",(U321-V321)/V321)</f>
        <v>-----</v>
      </c>
      <c r="FX321" s="7" t="str">
        <f t="shared" si="462"/>
        <v>-----</v>
      </c>
      <c r="FY321" s="7" t="str">
        <f t="shared" si="463"/>
        <v>-----</v>
      </c>
      <c r="FZ321" s="7" t="str">
        <f t="shared" si="464"/>
        <v>-----</v>
      </c>
      <c r="GA321" s="7" t="str">
        <f t="shared" si="465"/>
        <v>-----</v>
      </c>
      <c r="GB321" s="7" t="str">
        <f t="shared" si="466"/>
        <v>-----</v>
      </c>
      <c r="GC321" s="7" t="str">
        <f t="shared" si="467"/>
        <v>-----</v>
      </c>
      <c r="GD321" s="7" t="str">
        <f>IF(AND(BG321&gt;AA321,BG320&gt;AA320,BG319&gt;AA319,BG318&gt;AA318,BG317&gt;AA317,BG316&gt;AA316,BG315&gt;AA315,BG314&gt;AA314,BG313&gt;AA313,BG312&gt;AA312,BG311&gt;AA311,BG310&gt;AA310),"Bullish",IF(AND(BG321&lt;AA321,BG320&lt;AA320,BG319&lt;AA319,BG318&lt;AA318,BG317&lt;AA317,BG316&lt;AA316,BG315&lt;AA315,BG314&lt;AA314,BG313&lt;AA313,BG312&lt;AA312,BG311&lt;AA311,BG310&lt;AA310),"Bearish","-----"))</f>
        <v>-----</v>
      </c>
      <c r="GE321">
        <f>(Z321-BG321)/BG321</f>
        <v>1.4261751451297682E-3</v>
      </c>
      <c r="GI321" s="7" t="str">
        <f>IF(Y321&gt;Z321,"Bullish","Bearish")</f>
        <v>Bullish</v>
      </c>
      <c r="GJ321" s="19" t="str">
        <f>IF(AND(D321&gt;Y321,D320&lt;Y320),"TEMA crossover","-----")</f>
        <v>-----</v>
      </c>
      <c r="GK321" s="19" t="str">
        <f>IF(AND(D321&lt;Y321,D320&gt;Y320),"TEMA crossunder","-----")</f>
        <v>-----</v>
      </c>
      <c r="GL321" s="20" t="str">
        <f>IF(GD321="Bearish","YES","-----")</f>
        <v>-----</v>
      </c>
      <c r="GM321" s="20" t="str">
        <f>IF(GH321="Reverse to Bearish","YES","-----")</f>
        <v>-----</v>
      </c>
      <c r="GN321" s="20" t="str">
        <f>IF(AND(GI321="Bullish",GI320="Bullish",GI319="Bullish",GI318="Bullish"),"YES","-----")</f>
        <v>YES</v>
      </c>
      <c r="GO321" s="20" t="str">
        <f>IF(OR(GK321="TEMA crossunder",GK320="TEMA crossunder",GK319="TEMA crossunder",GK318="TEMA crossunder"),"YES","-----")</f>
        <v>-----</v>
      </c>
      <c r="GP321" s="20" t="str">
        <f>IF(GD321="Bullish","YES","-----")</f>
        <v>-----</v>
      </c>
      <c r="GQ321" s="20" t="str">
        <f>IF(GH321="Reverse to Bullish","YES","-----")</f>
        <v>-----</v>
      </c>
      <c r="GR321" s="20" t="str">
        <f>IF(AND(GI321="Bearish",GI320="Bearish",GI319="Bearish",GI318="Bearish"),"YES","-----")</f>
        <v>-----</v>
      </c>
      <c r="GS321" s="20" t="str">
        <f>IF(OR(GJ321="TEMA crossover",GJ320="TEMA crossover",GJ319="TEMA crossover",GJ318="TEMA crossover"),"YES","-----")</f>
        <v>YES</v>
      </c>
      <c r="GT321" s="20" t="str">
        <f t="shared" si="485"/>
        <v>-----</v>
      </c>
      <c r="GU321" s="20" t="str">
        <f t="shared" si="486"/>
        <v>-----</v>
      </c>
      <c r="GV321" s="20" t="str">
        <f t="shared" si="487"/>
        <v>-----</v>
      </c>
      <c r="GW321" s="20" t="str">
        <f t="shared" si="488"/>
        <v>-----</v>
      </c>
      <c r="GX321" s="20" t="str">
        <f t="shared" si="489"/>
        <v>-----</v>
      </c>
      <c r="GY321" s="20" t="str">
        <f t="shared" si="490"/>
        <v>-----</v>
      </c>
      <c r="GZ321" s="7" t="str">
        <f>IF(G321&gt;BH321,"YES","-----")</f>
        <v>-----</v>
      </c>
      <c r="HA321" s="7" t="str">
        <f>IF(F321&lt;BI321,"YES","-----")</f>
        <v>-----</v>
      </c>
      <c r="HB321">
        <f>BH321-BI321</f>
        <v>4.7399999999997817</v>
      </c>
      <c r="HI321">
        <f t="shared" si="468"/>
        <v>-0.15544999999929132</v>
      </c>
      <c r="HJ321">
        <f t="shared" si="469"/>
        <v>4.5845500000004904</v>
      </c>
      <c r="HK321" s="7"/>
      <c r="HL321" s="7"/>
      <c r="HM321" s="7"/>
      <c r="HN321" s="7"/>
      <c r="HO321" s="7"/>
      <c r="HP321" s="7"/>
      <c r="HQ321" s="28">
        <f t="shared" si="492"/>
        <v>0.51838999999927182</v>
      </c>
      <c r="HR321" s="28" t="str">
        <f t="shared" si="470"/>
        <v>Bull</v>
      </c>
      <c r="HS321">
        <f t="shared" si="471"/>
        <v>0.51838999999927182</v>
      </c>
    </row>
    <row r="322" spans="1:227" x14ac:dyDescent="0.55000000000000004">
      <c r="A322">
        <f>Validation!A321</f>
        <v>1772124300</v>
      </c>
      <c r="B322" t="str">
        <f>Price!B321</f>
        <v>XAUUSD</v>
      </c>
      <c r="C322" t="str">
        <f>Price!C321</f>
        <v>M5</v>
      </c>
      <c r="D322">
        <f>Price!D321</f>
        <v>5181.3599999999997</v>
      </c>
      <c r="E322">
        <f>Price!E321</f>
        <v>5183.29</v>
      </c>
      <c r="F322">
        <f>Price!F321</f>
        <v>5185.3500000000004</v>
      </c>
      <c r="G322">
        <f>Price!G321</f>
        <v>5178.46</v>
      </c>
      <c r="H322">
        <f>Price!H321</f>
        <v>722</v>
      </c>
      <c r="I322">
        <f>Diagonals!E321</f>
        <v>5204.2700000000004</v>
      </c>
      <c r="J322">
        <f>Diagonals!F321</f>
        <v>0</v>
      </c>
      <c r="K322">
        <f>Diagonals!G321</f>
        <v>0</v>
      </c>
      <c r="L322">
        <f>Diagonals!H321</f>
        <v>5136.34</v>
      </c>
      <c r="M322">
        <f>Diagonals!I321</f>
        <v>0</v>
      </c>
      <c r="N322">
        <f>Diagonals!J321</f>
        <v>0</v>
      </c>
      <c r="O322">
        <f>Diagonals!K321</f>
        <v>0</v>
      </c>
      <c r="P322">
        <f>Diagonals!L321</f>
        <v>0</v>
      </c>
      <c r="Q322">
        <f>Trendlines!E321</f>
        <v>5199.55</v>
      </c>
      <c r="R322">
        <f>Trendlines!F321</f>
        <v>5193.58</v>
      </c>
      <c r="S322">
        <f>Trendlines!G321</f>
        <v>5202.92</v>
      </c>
      <c r="T322">
        <f>Trendlines!H321</f>
        <v>5170.91</v>
      </c>
      <c r="U322">
        <f>Trendlines!I321</f>
        <v>5178.08</v>
      </c>
      <c r="V322">
        <f>Trendlines!J321</f>
        <v>5163.49</v>
      </c>
      <c r="W322">
        <f>Trendlines!K321</f>
        <v>0</v>
      </c>
      <c r="X322">
        <f>Trendlines!L321</f>
        <v>0</v>
      </c>
      <c r="Y322">
        <f>Tema_Hrma_Smma!E321</f>
        <v>5182.7700000000004</v>
      </c>
      <c r="Z322">
        <f>Tema_Hrma_Smma!F321</f>
        <v>5182.6000000000004</v>
      </c>
      <c r="AA322">
        <f>Tema_Hrma_Smma!G321</f>
        <v>5174.26</v>
      </c>
      <c r="AB322">
        <f>ZScore!H321</f>
        <v>-1</v>
      </c>
      <c r="AC322">
        <f>ZScore!I321</f>
        <v>0.35742000000000002</v>
      </c>
      <c r="AD322">
        <f>ZScore!J321</f>
        <v>3</v>
      </c>
      <c r="AE322">
        <f>HA!E321</f>
        <v>5182.1000000000004</v>
      </c>
      <c r="AF322">
        <f>HA!F321</f>
        <v>5185.3500000000004</v>
      </c>
      <c r="AG322">
        <f>HA!G321</f>
        <v>5178.46</v>
      </c>
      <c r="AH322">
        <f>HA!H321</f>
        <v>5182.1099999999997</v>
      </c>
      <c r="AI322">
        <f>HA!I321</f>
        <v>1</v>
      </c>
      <c r="AJ322">
        <f>HA!J321</f>
        <v>0.02</v>
      </c>
      <c r="AK322">
        <f>HA!K321</f>
        <v>-1.0095499999999999</v>
      </c>
      <c r="AL322">
        <f>HA!L321</f>
        <v>4</v>
      </c>
      <c r="AM322">
        <f>KC!E321</f>
        <v>5202.4631499999996</v>
      </c>
      <c r="AN322">
        <f>KC!F321</f>
        <v>5196.4696899999999</v>
      </c>
      <c r="AO322">
        <f>KC!G321</f>
        <v>5190.47624</v>
      </c>
      <c r="AP322">
        <f>KC!H321</f>
        <v>5184.4827800000003</v>
      </c>
      <c r="AQ322">
        <f>KC!I321</f>
        <v>5178.4893199999997</v>
      </c>
      <c r="AR322">
        <f>KC!J321</f>
        <v>5168.4957400000003</v>
      </c>
      <c r="AS322">
        <f>KC!K321</f>
        <v>5162.5022900000004</v>
      </c>
      <c r="AT322">
        <f>KC!L321</f>
        <v>5156.5088299999998</v>
      </c>
      <c r="AU322">
        <f>KC!M321</f>
        <v>5150.5153700000001</v>
      </c>
      <c r="AV322">
        <f>KC!N321</f>
        <v>5144.5219200000001</v>
      </c>
      <c r="AW322">
        <f>SR_Levels!E321</f>
        <v>5178.6000000000004</v>
      </c>
      <c r="AX322">
        <f>SR_Levels!F321</f>
        <v>5161.8900000000003</v>
      </c>
      <c r="AY322">
        <f>SR_Levels!G321</f>
        <v>5135.8500000000004</v>
      </c>
      <c r="AZ322">
        <f>SR_Levels!H321</f>
        <v>0</v>
      </c>
      <c r="BA322">
        <f>SR_Levels!I321</f>
        <v>5193.3500000000004</v>
      </c>
      <c r="BB322">
        <f>SR_Levels!J321</f>
        <v>5205.3100000000004</v>
      </c>
      <c r="BC322">
        <f>SR_Levels!K321</f>
        <v>0</v>
      </c>
      <c r="BD322">
        <f>SR_Levels!L321</f>
        <v>0</v>
      </c>
      <c r="BE322">
        <f>ZigZag!E321</f>
        <v>0</v>
      </c>
      <c r="BF322">
        <f>ZigZag!F321</f>
        <v>0</v>
      </c>
      <c r="BG322">
        <f>ZigZag!G321</f>
        <v>5175.18</v>
      </c>
      <c r="BH322">
        <f>Dual_Tema!E321</f>
        <v>5185.51</v>
      </c>
      <c r="BI322">
        <f>Dual_Tema!F321</f>
        <v>5180.08</v>
      </c>
      <c r="BJ322">
        <f>Pinbar!E321</f>
        <v>0</v>
      </c>
      <c r="BK322">
        <f>SSA!E321</f>
        <v>5181.5349800000004</v>
      </c>
      <c r="BL322">
        <f>SSA!F321</f>
        <v>5180.8660200000004</v>
      </c>
      <c r="BN322" t="str">
        <f t="shared" si="491"/>
        <v>Red Candle</v>
      </c>
      <c r="BO322" s="34">
        <f t="shared" si="493"/>
        <v>-7.7199212568102027E-6</v>
      </c>
      <c r="BP322" s="34">
        <f t="shared" si="495"/>
        <v>-1.9682076574867313E-4</v>
      </c>
      <c r="BQ322" s="34">
        <f t="shared" si="503"/>
        <v>4.4178910046777098E-3</v>
      </c>
      <c r="BR322" s="34">
        <f t="shared" si="505"/>
        <v>1.81168177045965E-3</v>
      </c>
      <c r="BS322" s="35">
        <f t="shared" si="494"/>
        <v>-1.2866576815095954E-6</v>
      </c>
      <c r="BT322" s="35">
        <f t="shared" si="496"/>
        <v>-1.640321025730973E-5</v>
      </c>
      <c r="BU322" s="35">
        <f t="shared" si="504"/>
        <v>2.4492781057272595E-4</v>
      </c>
      <c r="BV322" s="35">
        <f t="shared" si="506"/>
        <v>7.5421287977661677E-5</v>
      </c>
      <c r="BW322" s="27">
        <v>96</v>
      </c>
      <c r="BX322">
        <f>F322-G322</f>
        <v>6.8900000000003274</v>
      </c>
      <c r="BY322">
        <f>ABS(F322-D321)</f>
        <v>2.0500000000001819</v>
      </c>
      <c r="BZ322">
        <f>ABS(G322-D321)</f>
        <v>4.8400000000001455</v>
      </c>
      <c r="CA322">
        <f t="shared" si="472"/>
        <v>6.8900000000003274</v>
      </c>
      <c r="CB322">
        <f t="shared" si="497"/>
        <v>7.7607142857143243</v>
      </c>
      <c r="CC322">
        <f t="shared" si="500"/>
        <v>8.6817269647584201</v>
      </c>
      <c r="CD322">
        <f t="shared" si="498"/>
        <v>-0.92101267904409578</v>
      </c>
      <c r="CE322">
        <f t="shared" si="501"/>
        <v>-1</v>
      </c>
      <c r="CF322">
        <f t="shared" si="502"/>
        <v>-2</v>
      </c>
      <c r="CG322" s="7" t="str">
        <f t="shared" si="499"/>
        <v>-----</v>
      </c>
      <c r="CH322" s="21"/>
      <c r="CI322" s="21"/>
      <c r="CJ322" s="21"/>
      <c r="CK322" s="21"/>
      <c r="CL322" s="21"/>
      <c r="CM322" s="21"/>
      <c r="CZ322" s="7" t="str">
        <f>IF(AND(D322&gt;BH322,D322&gt;E322),"Bullish Trigger","-----")</f>
        <v>-----</v>
      </c>
      <c r="DA322" s="7" t="str">
        <f>IF(AND(D322&lt;BI322,D322&lt;E322),"Bearish Trigger","-----")</f>
        <v>-----</v>
      </c>
      <c r="DB322" s="13" t="str">
        <f>IF(AND(W322=BE322,W322&gt;0,BE322&gt;0),"Important High","------")</f>
        <v>------</v>
      </c>
      <c r="DC322" s="13" t="str">
        <f>IF(AND(X322=BF322,X322&gt;0,BF322&gt;0),"Important Low","------")</f>
        <v>------</v>
      </c>
      <c r="DD322" s="7" t="str">
        <f>IF(AND(DB322="Important High",DC322="-----",BJ322=1),"Imp High Rej","-----")</f>
        <v>-----</v>
      </c>
      <c r="DE322" s="7" t="str">
        <f>IF(AND(DB322="-----",DC322="Important Low",BJ322=1),"Imp Low Rej","-----")</f>
        <v>-----</v>
      </c>
      <c r="DF322" s="7" t="str">
        <f>IF(Y322&gt;AM322,"Overbought",IF(Y322&gt;AO322,"Bullish Momentum",IF(Y322&gt;AQ322,"Flat Momentum","-----")))</f>
        <v>Flat Momentum</v>
      </c>
      <c r="DG322" s="7" t="str">
        <f>IF(Y322&lt;AV322,"Oversold",IF(Y322&lt;AT322,"Bearish Momentum",IF(Y322&lt;AR322,"Flat Momentum","-----")))</f>
        <v>-----</v>
      </c>
      <c r="DH322" s="7" t="str">
        <f>IF(AND(DF322="Overbought",AD322=2),"Culminated Thrust","-----")</f>
        <v>-----</v>
      </c>
      <c r="DI322" s="7" t="str">
        <f>IF(AND(DG322="Oversold",AD322=5),"Culminated Thrust","-----")</f>
        <v>-----</v>
      </c>
      <c r="DJ322" s="14">
        <f>(Q322-$D322)/$D322</f>
        <v>3.5106612935600903E-3</v>
      </c>
      <c r="DK322" s="14">
        <f>(R322-$D322)/$D322</f>
        <v>2.3584541510337548E-3</v>
      </c>
      <c r="DL322" s="14">
        <f>(S322-$D322)/$D322</f>
        <v>4.1610696805472695E-3</v>
      </c>
      <c r="DM322" s="14">
        <f>(T322-$D322)/$D322</f>
        <v>-2.0168449982243693E-3</v>
      </c>
      <c r="DN322" s="14">
        <f>(U322-$D322)/$D322</f>
        <v>-6.3303843006464432E-4</v>
      </c>
      <c r="DO322" s="14">
        <f>(V322-$D322)/$D322</f>
        <v>-3.4489014467243913E-3</v>
      </c>
      <c r="DP322" s="14">
        <f t="shared" si="440"/>
        <v>4.1610696805472695E-3</v>
      </c>
      <c r="DQ322" s="14">
        <f t="shared" si="441"/>
        <v>3.5106612935600903E-3</v>
      </c>
      <c r="DR322" s="14">
        <f t="shared" si="442"/>
        <v>2.3584541510337548E-3</v>
      </c>
      <c r="DS322" s="14">
        <f t="shared" si="443"/>
        <v>-6.3303843006464432E-4</v>
      </c>
      <c r="DT322" s="14">
        <f t="shared" si="444"/>
        <v>-2.0168449982243693E-3</v>
      </c>
      <c r="DU322" s="14">
        <f t="shared" si="445"/>
        <v>-3.4489014467243913E-3</v>
      </c>
      <c r="DV322" t="str">
        <f>IF($D322&gt;Q322,"SUP","RES")</f>
        <v>RES</v>
      </c>
      <c r="DW322" t="str">
        <f>IF($D322&gt;R322,"SUP","RES")</f>
        <v>RES</v>
      </c>
      <c r="DX322" t="str">
        <f>IF($D322&gt;S322,"SUP","RES")</f>
        <v>RES</v>
      </c>
      <c r="DY322" t="str">
        <f>IF($D322&gt;T322,"SUP","RES")</f>
        <v>SUP</v>
      </c>
      <c r="DZ322" t="str">
        <f>IF($D322&gt;U322,"SUP","RES")</f>
        <v>SUP</v>
      </c>
      <c r="EA322" t="str">
        <f>IF($D322&gt;V322,"SUP","RES")</f>
        <v>SUP</v>
      </c>
      <c r="EB322" s="7">
        <f t="shared" si="446"/>
        <v>3</v>
      </c>
      <c r="EC322" s="7">
        <f t="shared" si="447"/>
        <v>3</v>
      </c>
      <c r="ED322" s="13" t="str">
        <f t="shared" si="448"/>
        <v>-----</v>
      </c>
      <c r="EE322" s="13" t="str">
        <f t="shared" si="449"/>
        <v>-----</v>
      </c>
      <c r="EF322" s="7">
        <f>IF(OR(ED322="All Sup",EE322="All Res"),"na",((D322-MIN(Q322:V322))/(MAX(Q322:V322)-MIN(Q322:V322))))</f>
        <v>0.45320821709357745</v>
      </c>
      <c r="EG322">
        <v>1.4999999999999999E-4</v>
      </c>
      <c r="EH322">
        <f>Q322*(1+$EG322)</f>
        <v>5200.3299325000007</v>
      </c>
      <c r="EI322">
        <f>Q322*(1-$EG322)</f>
        <v>5198.7700675000006</v>
      </c>
      <c r="EJ322">
        <f>R322*(1+$EG322)</f>
        <v>5194.3590370000002</v>
      </c>
      <c r="EK322">
        <f>R322*(1-$EG322)</f>
        <v>5192.8009629999997</v>
      </c>
      <c r="EL322">
        <f>S322*(1+$EG322)</f>
        <v>5203.7004380000008</v>
      </c>
      <c r="EM322">
        <f>S322*(1-$EG322)</f>
        <v>5202.1395620000003</v>
      </c>
      <c r="EN322">
        <f>T322*(1+$EG322)</f>
        <v>5171.6856365000003</v>
      </c>
      <c r="EO322">
        <f>T322*(1-$EG322)</f>
        <v>5170.1343635000003</v>
      </c>
      <c r="EP322">
        <f>U322*(1+$EG322)</f>
        <v>5178.8567120000007</v>
      </c>
      <c r="EQ322">
        <f>U322*(1-$EG322)</f>
        <v>5177.3032880000001</v>
      </c>
      <c r="ER322">
        <f>V322*(1+$EG322)</f>
        <v>5164.2645235</v>
      </c>
      <c r="ES322">
        <f>V322*(1-$EG322)</f>
        <v>5162.7154764999996</v>
      </c>
      <c r="ET322" s="7" t="str">
        <f t="shared" si="450"/>
        <v>-----</v>
      </c>
      <c r="EU322" s="7" t="str">
        <f t="shared" si="451"/>
        <v>-----</v>
      </c>
      <c r="EV322" s="7" t="str">
        <f t="shared" si="452"/>
        <v>-----</v>
      </c>
      <c r="EW322" s="7" t="str">
        <f t="shared" si="453"/>
        <v>-----</v>
      </c>
      <c r="EX322" s="7" t="str">
        <f t="shared" si="454"/>
        <v>-----</v>
      </c>
      <c r="EY322" s="7" t="str">
        <f t="shared" si="455"/>
        <v>-----</v>
      </c>
      <c r="EZ322">
        <f t="shared" si="473"/>
        <v>127</v>
      </c>
      <c r="FA322">
        <f t="shared" si="474"/>
        <v>120</v>
      </c>
      <c r="FB322">
        <f t="shared" si="475"/>
        <v>320</v>
      </c>
      <c r="FC322">
        <f t="shared" si="476"/>
        <v>13</v>
      </c>
      <c r="FD322">
        <f t="shared" si="477"/>
        <v>4</v>
      </c>
      <c r="FE322">
        <f t="shared" si="478"/>
        <v>14</v>
      </c>
      <c r="FF322">
        <f t="shared" si="479"/>
        <v>7</v>
      </c>
      <c r="FG322">
        <f t="shared" si="480"/>
        <v>11</v>
      </c>
      <c r="FH322">
        <f t="shared" si="481"/>
        <v>0</v>
      </c>
      <c r="FI322">
        <f t="shared" si="482"/>
        <v>2</v>
      </c>
      <c r="FJ322">
        <f t="shared" si="483"/>
        <v>5</v>
      </c>
      <c r="FK322">
        <f t="shared" si="484"/>
        <v>1</v>
      </c>
      <c r="FL322" s="7" t="str">
        <f t="shared" si="456"/>
        <v>-----</v>
      </c>
      <c r="FM322" s="7" t="str">
        <f t="shared" si="457"/>
        <v>-----</v>
      </c>
      <c r="FN322" s="7" t="str">
        <f t="shared" si="458"/>
        <v>-----</v>
      </c>
      <c r="FO322" s="7" t="str">
        <f t="shared" si="459"/>
        <v>-----</v>
      </c>
      <c r="FP322" s="7" t="str">
        <f t="shared" si="460"/>
        <v>-----</v>
      </c>
      <c r="FQ322" s="7" t="str">
        <f t="shared" si="461"/>
        <v>-----</v>
      </c>
      <c r="FR322" s="13" t="str">
        <f>IF(FL322="-----","-----",(D322-Q322)/Q322)</f>
        <v>-----</v>
      </c>
      <c r="FS322" s="13" t="str">
        <f>IF(FM322="-----","-----",(Q322-R322)/R322)</f>
        <v>-----</v>
      </c>
      <c r="FT322" s="13" t="str">
        <f>IF(FN322="-----","-----",(R322-S322)/S322)</f>
        <v>-----</v>
      </c>
      <c r="FU322" s="13" t="str">
        <f>IF(FO322="-----","-----",(S322-T322)/T322)</f>
        <v>-----</v>
      </c>
      <c r="FV322" s="13" t="str">
        <f>IF(FP322="-----","-----",(T322-U322)/U322)</f>
        <v>-----</v>
      </c>
      <c r="FW322" s="13" t="str">
        <f>IF(FQ322="-----","-----",(U322-V322)/V322)</f>
        <v>-----</v>
      </c>
      <c r="FX322" s="7" t="str">
        <f t="shared" si="462"/>
        <v>-----</v>
      </c>
      <c r="FY322" s="7" t="str">
        <f t="shared" si="463"/>
        <v>-----</v>
      </c>
      <c r="FZ322" s="7" t="str">
        <f t="shared" si="464"/>
        <v>-----</v>
      </c>
      <c r="GA322" s="7" t="str">
        <f t="shared" si="465"/>
        <v>-----</v>
      </c>
      <c r="GB322" s="7" t="str">
        <f t="shared" si="466"/>
        <v>-----</v>
      </c>
      <c r="GC322" s="7" t="str">
        <f t="shared" si="467"/>
        <v>-----</v>
      </c>
      <c r="GD322" s="7" t="str">
        <f>IF(AND(BG322&gt;AA322,BG321&gt;AA321,BG320&gt;AA320,BG319&gt;AA319,BG318&gt;AA318,BG317&gt;AA317,BG316&gt;AA316,BG315&gt;AA315,BG314&gt;AA314,BG313&gt;AA313,BG312&gt;AA312,BG311&gt;AA311),"Bullish",IF(AND(BG322&lt;AA322,BG321&lt;AA321,BG320&lt;AA320,BG319&lt;AA319,BG318&lt;AA318,BG317&lt;AA317,BG316&lt;AA316,BG315&lt;AA315,BG314&lt;AA314,BG313&lt;AA313,BG312&lt;AA312,BG311&lt;AA311),"Bearish","-----"))</f>
        <v>-----</v>
      </c>
      <c r="GE322">
        <f>(Z322-BG322)/BG322</f>
        <v>1.4337665549797442E-3</v>
      </c>
      <c r="GI322" s="7" t="str">
        <f>IF(Y322&gt;Z322,"Bullish","Bearish")</f>
        <v>Bullish</v>
      </c>
      <c r="GJ322" s="19" t="str">
        <f>IF(AND(D322&gt;Y322,D321&lt;Y321),"TEMA crossover","-----")</f>
        <v>-----</v>
      </c>
      <c r="GK322" s="19" t="str">
        <f>IF(AND(D322&lt;Y322,D321&gt;Y321),"TEMA crossunder","-----")</f>
        <v>TEMA crossunder</v>
      </c>
      <c r="GL322" s="20" t="str">
        <f>IF(GD322="Bearish","YES","-----")</f>
        <v>-----</v>
      </c>
      <c r="GM322" s="20" t="str">
        <f>IF(GH322="Reverse to Bearish","YES","-----")</f>
        <v>-----</v>
      </c>
      <c r="GN322" s="20" t="str">
        <f>IF(AND(GI322="Bullish",GI321="Bullish",GI320="Bullish",GI319="Bullish"),"YES","-----")</f>
        <v>YES</v>
      </c>
      <c r="GO322" s="20" t="str">
        <f>IF(OR(GK322="TEMA crossunder",GK321="TEMA crossunder",GK320="TEMA crossunder",GK319="TEMA crossunder"),"YES","-----")</f>
        <v>YES</v>
      </c>
      <c r="GP322" s="20" t="str">
        <f>IF(GD322="Bullish","YES","-----")</f>
        <v>-----</v>
      </c>
      <c r="GQ322" s="20" t="str">
        <f>IF(GH322="Reverse to Bullish","YES","-----")</f>
        <v>-----</v>
      </c>
      <c r="GR322" s="20" t="str">
        <f>IF(AND(GI322="Bearish",GI321="Bearish",GI320="Bearish",GI319="Bearish"),"YES","-----")</f>
        <v>-----</v>
      </c>
      <c r="GS322" s="20" t="str">
        <f>IF(OR(GJ322="TEMA crossover",GJ321="TEMA crossover",GJ320="TEMA crossover",GJ319="TEMA crossover"),"YES","-----")</f>
        <v>YES</v>
      </c>
      <c r="GT322" s="20" t="str">
        <f t="shared" si="485"/>
        <v>-----</v>
      </c>
      <c r="GU322" s="20" t="str">
        <f t="shared" si="486"/>
        <v>-----</v>
      </c>
      <c r="GV322" s="20" t="str">
        <f t="shared" si="487"/>
        <v>-----</v>
      </c>
      <c r="GW322" s="20" t="str">
        <f t="shared" si="488"/>
        <v>-----</v>
      </c>
      <c r="GX322" s="20" t="str">
        <f t="shared" si="489"/>
        <v>-----</v>
      </c>
      <c r="GY322" s="20" t="str">
        <f t="shared" si="490"/>
        <v>-----</v>
      </c>
      <c r="GZ322" s="7" t="str">
        <f>IF(G322&gt;BH322,"YES","-----")</f>
        <v>-----</v>
      </c>
      <c r="HA322" s="7" t="str">
        <f>IF(F322&lt;BI322,"YES","-----")</f>
        <v>-----</v>
      </c>
      <c r="HB322">
        <f>BH322-BI322</f>
        <v>5.430000000000291</v>
      </c>
      <c r="HI322">
        <f t="shared" si="468"/>
        <v>-1.4549800000004325</v>
      </c>
      <c r="HJ322">
        <f t="shared" si="469"/>
        <v>3.9750199999998586</v>
      </c>
      <c r="HK322" s="7"/>
      <c r="HL322" s="7"/>
      <c r="HM322" s="7"/>
      <c r="HN322" s="7"/>
      <c r="HO322" s="7"/>
      <c r="HP322" s="7"/>
      <c r="HQ322" s="28">
        <f t="shared" si="492"/>
        <v>0.66895999999997002</v>
      </c>
      <c r="HR322" s="28" t="str">
        <f t="shared" si="470"/>
        <v>Bull</v>
      </c>
      <c r="HS322">
        <f t="shared" si="471"/>
        <v>0.66895999999997002</v>
      </c>
    </row>
    <row r="323" spans="1:227" x14ac:dyDescent="0.55000000000000004">
      <c r="A323">
        <f>Validation!A322</f>
        <v>1772124600</v>
      </c>
      <c r="B323" t="str">
        <f>Price!B322</f>
        <v>XAUUSD</v>
      </c>
      <c r="C323" t="str">
        <f>Price!C322</f>
        <v>M5</v>
      </c>
      <c r="D323">
        <f>Price!D322</f>
        <v>5179.0200000000004</v>
      </c>
      <c r="E323">
        <f>Price!E322</f>
        <v>5181.3500000000004</v>
      </c>
      <c r="F323">
        <f>Price!F322</f>
        <v>5183.62</v>
      </c>
      <c r="G323">
        <f>Price!G322</f>
        <v>5176.6099999999997</v>
      </c>
      <c r="H323">
        <f>Price!H322</f>
        <v>693</v>
      </c>
      <c r="I323">
        <f>Diagonals!E322</f>
        <v>5204.4399999999996</v>
      </c>
      <c r="J323">
        <f>Diagonals!F322</f>
        <v>0</v>
      </c>
      <c r="K323">
        <f>Diagonals!G322</f>
        <v>0</v>
      </c>
      <c r="L323">
        <f>Diagonals!H322</f>
        <v>5136.01</v>
      </c>
      <c r="M323">
        <f>Diagonals!I322</f>
        <v>0</v>
      </c>
      <c r="N323">
        <f>Diagonals!J322</f>
        <v>0</v>
      </c>
      <c r="O323">
        <f>Diagonals!K322</f>
        <v>0</v>
      </c>
      <c r="P323">
        <f>Diagonals!L322</f>
        <v>0</v>
      </c>
      <c r="Q323">
        <f>Trendlines!E322</f>
        <v>5199.55</v>
      </c>
      <c r="R323">
        <f>Trendlines!F322</f>
        <v>5193.5600000000004</v>
      </c>
      <c r="S323">
        <f>Trendlines!G322</f>
        <v>5202.91</v>
      </c>
      <c r="T323">
        <f>Trendlines!H322</f>
        <v>5170.99</v>
      </c>
      <c r="U323">
        <f>Trendlines!I322</f>
        <v>5178.1000000000004</v>
      </c>
      <c r="V323">
        <f>Trendlines!J322</f>
        <v>5163.53</v>
      </c>
      <c r="W323">
        <f>Trendlines!K322</f>
        <v>0</v>
      </c>
      <c r="X323">
        <f>Trendlines!L322</f>
        <v>0</v>
      </c>
      <c r="Y323">
        <f>Tema_Hrma_Smma!E322</f>
        <v>5181.54</v>
      </c>
      <c r="Z323">
        <f>Tema_Hrma_Smma!F322</f>
        <v>5182.74</v>
      </c>
      <c r="AA323">
        <f>Tema_Hrma_Smma!G322</f>
        <v>5174.4399999999996</v>
      </c>
      <c r="AB323">
        <f>ZScore!H322</f>
        <v>-1</v>
      </c>
      <c r="AC323">
        <f>ZScore!I322</f>
        <v>0.21356</v>
      </c>
      <c r="AD323">
        <f>ZScore!J322</f>
        <v>3</v>
      </c>
      <c r="AE323">
        <f>HA!E322</f>
        <v>5182.1099999999997</v>
      </c>
      <c r="AF323">
        <f>HA!F322</f>
        <v>5183.62</v>
      </c>
      <c r="AG323">
        <f>HA!G322</f>
        <v>5176.6099999999997</v>
      </c>
      <c r="AH323">
        <f>HA!H322</f>
        <v>5180.1499999999996</v>
      </c>
      <c r="AI323">
        <f>HA!I322</f>
        <v>-1</v>
      </c>
      <c r="AJ323">
        <f>HA!J322</f>
        <v>1.96</v>
      </c>
      <c r="AK323">
        <f>HA!K322</f>
        <v>-0.30192000000000002</v>
      </c>
      <c r="AL323">
        <f>HA!L322</f>
        <v>-1</v>
      </c>
      <c r="AM323">
        <f>KC!E322</f>
        <v>5203.1777599999996</v>
      </c>
      <c r="AN323">
        <f>KC!F322</f>
        <v>5197.1646799999999</v>
      </c>
      <c r="AO323">
        <f>KC!G322</f>
        <v>5191.1515900000004</v>
      </c>
      <c r="AP323">
        <f>KC!H322</f>
        <v>5185.1385099999998</v>
      </c>
      <c r="AQ323">
        <f>KC!I322</f>
        <v>5179.1254200000003</v>
      </c>
      <c r="AR323">
        <f>KC!J322</f>
        <v>5169.4306699999997</v>
      </c>
      <c r="AS323">
        <f>KC!K322</f>
        <v>5163.4175800000003</v>
      </c>
      <c r="AT323">
        <f>KC!L322</f>
        <v>5157.4044999999996</v>
      </c>
      <c r="AU323">
        <f>KC!M322</f>
        <v>5151.3914100000002</v>
      </c>
      <c r="AV323">
        <f>KC!N322</f>
        <v>5145.3783199999998</v>
      </c>
      <c r="AW323">
        <f>SR_Levels!E322</f>
        <v>5178.6000000000004</v>
      </c>
      <c r="AX323">
        <f>SR_Levels!F322</f>
        <v>5161.8900000000003</v>
      </c>
      <c r="AY323">
        <f>SR_Levels!G322</f>
        <v>5135.8500000000004</v>
      </c>
      <c r="AZ323">
        <f>SR_Levels!H322</f>
        <v>0</v>
      </c>
      <c r="BA323">
        <f>SR_Levels!I322</f>
        <v>5193.3500000000004</v>
      </c>
      <c r="BB323">
        <f>SR_Levels!J322</f>
        <v>5205.3100000000004</v>
      </c>
      <c r="BC323">
        <f>SR_Levels!K322</f>
        <v>0</v>
      </c>
      <c r="BD323">
        <f>SR_Levels!L322</f>
        <v>0</v>
      </c>
      <c r="BE323">
        <f>ZigZag!E322</f>
        <v>0</v>
      </c>
      <c r="BF323">
        <f>ZigZag!F322</f>
        <v>0</v>
      </c>
      <c r="BG323">
        <f>ZigZag!G322</f>
        <v>5175.51</v>
      </c>
      <c r="BH323">
        <f>Dual_Tema!E322</f>
        <v>5184.74</v>
      </c>
      <c r="BI323">
        <f>Dual_Tema!F322</f>
        <v>5178.74</v>
      </c>
      <c r="BJ323">
        <f>Pinbar!E322</f>
        <v>0</v>
      </c>
      <c r="BK323">
        <f>SSA!E322</f>
        <v>5182.1542099999997</v>
      </c>
      <c r="BL323">
        <f>SSA!F322</f>
        <v>5181.5101199999999</v>
      </c>
      <c r="BN323" t="str">
        <f t="shared" si="491"/>
        <v>Red Candle</v>
      </c>
      <c r="BO323" s="34">
        <f t="shared" si="493"/>
        <v>1.5449324285188304E-4</v>
      </c>
      <c r="BP323" s="34">
        <f t="shared" si="495"/>
        <v>-2.0579224232613047E-3</v>
      </c>
      <c r="BQ323" s="34">
        <f t="shared" si="503"/>
        <v>4.7648056246436532E-3</v>
      </c>
      <c r="BR323" s="34">
        <f t="shared" si="505"/>
        <v>2.1498052404165247E-3</v>
      </c>
      <c r="BS323" s="35">
        <f t="shared" si="494"/>
        <v>2.574721645376421E-5</v>
      </c>
      <c r="BT323" s="35">
        <f t="shared" si="496"/>
        <v>-1.7165550344400149E-4</v>
      </c>
      <c r="BU323" s="35">
        <f t="shared" si="504"/>
        <v>2.6411764342482158E-4</v>
      </c>
      <c r="BV323" s="35">
        <f t="shared" si="506"/>
        <v>8.9483074858565104E-5</v>
      </c>
      <c r="BW323" s="27">
        <v>96</v>
      </c>
      <c r="BX323">
        <f>F323-G323</f>
        <v>7.0100000000002183</v>
      </c>
      <c r="BY323">
        <f>ABS(F323-D322)</f>
        <v>2.2600000000002183</v>
      </c>
      <c r="BZ323">
        <f>ABS(G323-D322)</f>
        <v>4.75</v>
      </c>
      <c r="CA323">
        <f t="shared" si="472"/>
        <v>7.0100000000002183</v>
      </c>
      <c r="CB323">
        <f t="shared" si="497"/>
        <v>7.5342857142857484</v>
      </c>
      <c r="CC323">
        <f t="shared" si="500"/>
        <v>8.5623178958471193</v>
      </c>
      <c r="CD323">
        <f t="shared" si="498"/>
        <v>-1.0280321815613709</v>
      </c>
      <c r="CE323">
        <f t="shared" si="501"/>
        <v>-1</v>
      </c>
      <c r="CF323">
        <f t="shared" si="502"/>
        <v>-3</v>
      </c>
      <c r="CG323" s="7" t="str">
        <f t="shared" si="499"/>
        <v>-----</v>
      </c>
      <c r="CH323" s="21"/>
      <c r="CI323" s="21"/>
      <c r="CJ323" s="21"/>
      <c r="CK323" s="21"/>
      <c r="CL323" s="21"/>
      <c r="CM323" s="21"/>
      <c r="CZ323" s="7" t="str">
        <f>IF(AND(D323&gt;BH323,D323&gt;E323),"Bullish Trigger","-----")</f>
        <v>-----</v>
      </c>
      <c r="DA323" s="7" t="str">
        <f>IF(AND(D323&lt;BI323,D323&lt;E323),"Bearish Trigger","-----")</f>
        <v>-----</v>
      </c>
      <c r="DB323" s="13" t="str">
        <f>IF(AND(W323=BE323,W323&gt;0,BE323&gt;0),"Important High","------")</f>
        <v>------</v>
      </c>
      <c r="DC323" s="13" t="str">
        <f>IF(AND(X323=BF323,X323&gt;0,BF323&gt;0),"Important Low","------")</f>
        <v>------</v>
      </c>
      <c r="DD323" s="7" t="str">
        <f>IF(AND(DB323="Important High",DC323="-----",BJ323=1),"Imp High Rej","-----")</f>
        <v>-----</v>
      </c>
      <c r="DE323" s="7" t="str">
        <f>IF(AND(DB323="-----",DC323="Important Low",BJ323=1),"Imp Low Rej","-----")</f>
        <v>-----</v>
      </c>
      <c r="DF323" s="7" t="str">
        <f>IF(Y323&gt;AM323,"Overbought",IF(Y323&gt;AO323,"Bullish Momentum",IF(Y323&gt;AQ323,"Flat Momentum","-----")))</f>
        <v>Flat Momentum</v>
      </c>
      <c r="DG323" s="7" t="str">
        <f>IF(Y323&lt;AV323,"Oversold",IF(Y323&lt;AT323,"Bearish Momentum",IF(Y323&lt;AR323,"Flat Momentum","-----")))</f>
        <v>-----</v>
      </c>
      <c r="DH323" s="7" t="str">
        <f>IF(AND(DF323="Overbought",AD323=2),"Culminated Thrust","-----")</f>
        <v>-----</v>
      </c>
      <c r="DI323" s="7" t="str">
        <f>IF(AND(DG323="Oversold",AD323=5),"Culminated Thrust","-----")</f>
        <v>-----</v>
      </c>
      <c r="DJ323" s="14">
        <f>(Q323-$D323)/$D323</f>
        <v>3.964070422589552E-3</v>
      </c>
      <c r="DK323" s="14">
        <f>(R323-$D323)/$D323</f>
        <v>2.8074809519947719E-3</v>
      </c>
      <c r="DL323" s="14">
        <f>(S323-$D323)/$D323</f>
        <v>4.6128418117712261E-3</v>
      </c>
      <c r="DM323" s="14">
        <f>(T323-$D323)/$D323</f>
        <v>-1.5504863854552897E-3</v>
      </c>
      <c r="DN323" s="14">
        <f>(U323-$D323)/$D323</f>
        <v>-1.776397851331087E-4</v>
      </c>
      <c r="DO323" s="14">
        <f>(V323-$D323)/$D323</f>
        <v>-2.9909133388171293E-3</v>
      </c>
      <c r="DP323" s="14">
        <f t="shared" si="440"/>
        <v>4.6128418117712261E-3</v>
      </c>
      <c r="DQ323" s="14">
        <f t="shared" si="441"/>
        <v>3.964070422589552E-3</v>
      </c>
      <c r="DR323" s="14">
        <f t="shared" si="442"/>
        <v>2.8074809519947719E-3</v>
      </c>
      <c r="DS323" s="14">
        <f t="shared" si="443"/>
        <v>-1.776397851331087E-4</v>
      </c>
      <c r="DT323" s="14">
        <f t="shared" si="444"/>
        <v>-1.5504863854552897E-3</v>
      </c>
      <c r="DU323" s="14">
        <f t="shared" si="445"/>
        <v>-2.9909133388171293E-3</v>
      </c>
      <c r="DV323" t="str">
        <f>IF($D323&gt;Q323,"SUP","RES")</f>
        <v>RES</v>
      </c>
      <c r="DW323" t="str">
        <f>IF($D323&gt;R323,"SUP","RES")</f>
        <v>RES</v>
      </c>
      <c r="DX323" t="str">
        <f>IF($D323&gt;S323,"SUP","RES")</f>
        <v>RES</v>
      </c>
      <c r="DY323" t="str">
        <f>IF($D323&gt;T323,"SUP","RES")</f>
        <v>SUP</v>
      </c>
      <c r="DZ323" t="str">
        <f>IF($D323&gt;U323,"SUP","RES")</f>
        <v>SUP</v>
      </c>
      <c r="EA323" t="str">
        <f>IF($D323&gt;V323,"SUP","RES")</f>
        <v>SUP</v>
      </c>
      <c r="EB323" s="7">
        <f t="shared" si="446"/>
        <v>3</v>
      </c>
      <c r="EC323" s="7">
        <f t="shared" si="447"/>
        <v>3</v>
      </c>
      <c r="ED323" s="13" t="str">
        <f t="shared" si="448"/>
        <v>-----</v>
      </c>
      <c r="EE323" s="13" t="str">
        <f t="shared" si="449"/>
        <v>-----</v>
      </c>
      <c r="EF323" s="7">
        <f>IF(OR(ED323="All Sup",EE323="All Res"),"na",((D323-MIN(Q323:V323))/(MAX(Q323:V323)-MIN(Q323:V323))))</f>
        <v>0.39334687658711653</v>
      </c>
      <c r="EG323">
        <v>1.4999999999999999E-4</v>
      </c>
      <c r="EH323">
        <f>Q323*(1+$EG323)</f>
        <v>5200.3299325000007</v>
      </c>
      <c r="EI323">
        <f>Q323*(1-$EG323)</f>
        <v>5198.7700675000006</v>
      </c>
      <c r="EJ323">
        <f>R323*(1+$EG323)</f>
        <v>5194.3390340000005</v>
      </c>
      <c r="EK323">
        <f>R323*(1-$EG323)</f>
        <v>5192.7809660000003</v>
      </c>
      <c r="EL323">
        <f>S323*(1+$EG323)</f>
        <v>5203.6904365</v>
      </c>
      <c r="EM323">
        <f>S323*(1-$EG323)</f>
        <v>5202.1295634999997</v>
      </c>
      <c r="EN323">
        <f>T323*(1+$EG323)</f>
        <v>5171.7656485000007</v>
      </c>
      <c r="EO323">
        <f>T323*(1-$EG323)</f>
        <v>5170.2143514999998</v>
      </c>
      <c r="EP323">
        <f>U323*(1+$EG323)</f>
        <v>5178.8767150000012</v>
      </c>
      <c r="EQ323">
        <f>U323*(1-$EG323)</f>
        <v>5177.3232850000004</v>
      </c>
      <c r="ER323">
        <f>V323*(1+$EG323)</f>
        <v>5164.3045295000002</v>
      </c>
      <c r="ES323">
        <f>V323*(1-$EG323)</f>
        <v>5162.7554705000002</v>
      </c>
      <c r="ET323" s="7" t="str">
        <f t="shared" si="450"/>
        <v>-----</v>
      </c>
      <c r="EU323" s="7" t="str">
        <f t="shared" si="451"/>
        <v>-----</v>
      </c>
      <c r="EV323" s="7" t="str">
        <f t="shared" si="452"/>
        <v>-----</v>
      </c>
      <c r="EW323" s="7" t="str">
        <f t="shared" si="453"/>
        <v>-----</v>
      </c>
      <c r="EX323" s="7" t="str">
        <f t="shared" si="454"/>
        <v>-----</v>
      </c>
      <c r="EY323" s="7" t="str">
        <f t="shared" si="455"/>
        <v>-----</v>
      </c>
      <c r="EZ323">
        <f t="shared" si="473"/>
        <v>128</v>
      </c>
      <c r="FA323">
        <f t="shared" si="474"/>
        <v>121</v>
      </c>
      <c r="FB323">
        <f t="shared" si="475"/>
        <v>321</v>
      </c>
      <c r="FC323">
        <f t="shared" si="476"/>
        <v>14</v>
      </c>
      <c r="FD323">
        <f t="shared" si="477"/>
        <v>5</v>
      </c>
      <c r="FE323">
        <f t="shared" si="478"/>
        <v>15</v>
      </c>
      <c r="FF323">
        <f t="shared" si="479"/>
        <v>7</v>
      </c>
      <c r="FG323">
        <f t="shared" si="480"/>
        <v>11</v>
      </c>
      <c r="FH323">
        <f t="shared" si="481"/>
        <v>0</v>
      </c>
      <c r="FI323">
        <f t="shared" si="482"/>
        <v>2</v>
      </c>
      <c r="FJ323">
        <f t="shared" si="483"/>
        <v>5</v>
      </c>
      <c r="FK323">
        <f t="shared" si="484"/>
        <v>1</v>
      </c>
      <c r="FL323" s="7" t="str">
        <f t="shared" si="456"/>
        <v>-----</v>
      </c>
      <c r="FM323" s="7" t="str">
        <f t="shared" si="457"/>
        <v>-----</v>
      </c>
      <c r="FN323" s="7" t="str">
        <f t="shared" si="458"/>
        <v>-----</v>
      </c>
      <c r="FO323" s="7" t="str">
        <f t="shared" si="459"/>
        <v>-----</v>
      </c>
      <c r="FP323" s="7" t="str">
        <f t="shared" si="460"/>
        <v>-----</v>
      </c>
      <c r="FQ323" s="7" t="str">
        <f t="shared" si="461"/>
        <v>-----</v>
      </c>
      <c r="FR323" s="13" t="str">
        <f>IF(FL323="-----","-----",(D323-Q323)/Q323)</f>
        <v>-----</v>
      </c>
      <c r="FS323" s="13" t="str">
        <f>IF(FM323="-----","-----",(Q323-R323)/R323)</f>
        <v>-----</v>
      </c>
      <c r="FT323" s="13" t="str">
        <f>IF(FN323="-----","-----",(R323-S323)/S323)</f>
        <v>-----</v>
      </c>
      <c r="FU323" s="13" t="str">
        <f>IF(FO323="-----","-----",(S323-T323)/T323)</f>
        <v>-----</v>
      </c>
      <c r="FV323" s="13" t="str">
        <f>IF(FP323="-----","-----",(T323-U323)/U323)</f>
        <v>-----</v>
      </c>
      <c r="FW323" s="13" t="str">
        <f>IF(FQ323="-----","-----",(U323-V323)/V323)</f>
        <v>-----</v>
      </c>
      <c r="FX323" s="7" t="str">
        <f t="shared" si="462"/>
        <v>-----</v>
      </c>
      <c r="FY323" s="7" t="str">
        <f t="shared" si="463"/>
        <v>-----</v>
      </c>
      <c r="FZ323" s="7" t="str">
        <f t="shared" si="464"/>
        <v>-----</v>
      </c>
      <c r="GA323" s="7" t="str">
        <f t="shared" si="465"/>
        <v>-----</v>
      </c>
      <c r="GB323" s="7" t="str">
        <f t="shared" si="466"/>
        <v>-----</v>
      </c>
      <c r="GC323" s="7" t="str">
        <f t="shared" si="467"/>
        <v>-----</v>
      </c>
      <c r="GD323" s="7" t="str">
        <f>IF(AND(BG323&gt;AA323,BG322&gt;AA322,BG321&gt;AA321,BG320&gt;AA320,BG319&gt;AA319,BG318&gt;AA318,BG317&gt;AA317,BG316&gt;AA316,BG315&gt;AA315,BG314&gt;AA314,BG313&gt;AA313,BG312&gt;AA312),"Bullish",IF(AND(BG323&lt;AA323,BG322&lt;AA322,BG321&lt;AA321,BG320&lt;AA320,BG319&lt;AA319,BG318&lt;AA318,BG317&lt;AA317,BG316&lt;AA316,BG315&lt;AA315,BG314&lt;AA314,BG313&lt;AA313,BG312&lt;AA312),"Bearish","-----"))</f>
        <v>-----</v>
      </c>
      <c r="GE323">
        <f>(Z323-BG323)/BG323</f>
        <v>1.3969637774827145E-3</v>
      </c>
      <c r="GI323" s="7" t="str">
        <f>IF(Y323&gt;Z323,"Bullish","Bearish")</f>
        <v>Bearish</v>
      </c>
      <c r="GJ323" s="19" t="str">
        <f>IF(AND(D323&gt;Y323,D322&lt;Y322),"TEMA crossover","-----")</f>
        <v>-----</v>
      </c>
      <c r="GK323" s="19" t="str">
        <f>IF(AND(D323&lt;Y323,D322&gt;Y322),"TEMA crossunder","-----")</f>
        <v>-----</v>
      </c>
      <c r="GL323" s="20" t="str">
        <f>IF(GD323="Bearish","YES","-----")</f>
        <v>-----</v>
      </c>
      <c r="GM323" s="20" t="str">
        <f>IF(GH323="Reverse to Bearish","YES","-----")</f>
        <v>-----</v>
      </c>
      <c r="GN323" s="20" t="str">
        <f>IF(AND(GI323="Bullish",GI322="Bullish",GI321="Bullish",GI320="Bullish"),"YES","-----")</f>
        <v>-----</v>
      </c>
      <c r="GO323" s="20" t="str">
        <f>IF(OR(GK323="TEMA crossunder",GK322="TEMA crossunder",GK321="TEMA crossunder",GK320="TEMA crossunder"),"YES","-----")</f>
        <v>YES</v>
      </c>
      <c r="GP323" s="20" t="str">
        <f>IF(GD323="Bullish","YES","-----")</f>
        <v>-----</v>
      </c>
      <c r="GQ323" s="20" t="str">
        <f>IF(GH323="Reverse to Bullish","YES","-----")</f>
        <v>-----</v>
      </c>
      <c r="GR323" s="20" t="str">
        <f>IF(AND(GI323="Bearish",GI322="Bearish",GI321="Bearish",GI320="Bearish"),"YES","-----")</f>
        <v>-----</v>
      </c>
      <c r="GS323" s="20" t="str">
        <f>IF(OR(GJ323="TEMA crossover",GJ322="TEMA crossover",GJ321="TEMA crossover",GJ320="TEMA crossover"),"YES","-----")</f>
        <v>-----</v>
      </c>
      <c r="GT323" s="20" t="str">
        <f t="shared" si="485"/>
        <v>-----</v>
      </c>
      <c r="GU323" s="20" t="str">
        <f t="shared" si="486"/>
        <v>-----</v>
      </c>
      <c r="GV323" s="20" t="str">
        <f t="shared" si="487"/>
        <v>-----</v>
      </c>
      <c r="GW323" s="20" t="str">
        <f t="shared" si="488"/>
        <v>-----</v>
      </c>
      <c r="GX323" s="20" t="str">
        <f t="shared" si="489"/>
        <v>-----</v>
      </c>
      <c r="GY323" s="20" t="str">
        <f t="shared" si="490"/>
        <v>-----</v>
      </c>
      <c r="GZ323" s="7" t="str">
        <f>IF(G323&gt;BH323,"YES","-----")</f>
        <v>-----</v>
      </c>
      <c r="HA323" s="7" t="str">
        <f>IF(F323&lt;BI323,"YES","-----")</f>
        <v>-----</v>
      </c>
      <c r="HB323">
        <f>BH323-BI323</f>
        <v>6</v>
      </c>
      <c r="HI323">
        <f t="shared" si="468"/>
        <v>-3.4142099999999118</v>
      </c>
      <c r="HJ323">
        <f t="shared" si="469"/>
        <v>2.5857900000000882</v>
      </c>
      <c r="HK323" s="7"/>
      <c r="HL323" s="7"/>
      <c r="HM323" s="7"/>
      <c r="HN323" s="7"/>
      <c r="HO323" s="7"/>
      <c r="HP323" s="7"/>
      <c r="HQ323" s="28">
        <f t="shared" si="492"/>
        <v>0.64408999999977823</v>
      </c>
      <c r="HR323" s="28" t="str">
        <f t="shared" si="470"/>
        <v>Bull</v>
      </c>
      <c r="HS323">
        <f t="shared" si="471"/>
        <v>0.64408999999977823</v>
      </c>
    </row>
    <row r="324" spans="1:227" x14ac:dyDescent="0.55000000000000004">
      <c r="A324">
        <f>Validation!A323</f>
        <v>1772124900</v>
      </c>
      <c r="B324" t="str">
        <f>Price!B323</f>
        <v>XAUUSD</v>
      </c>
      <c r="C324" t="str">
        <f>Price!C323</f>
        <v>M5</v>
      </c>
      <c r="D324">
        <f>Price!D323</f>
        <v>5179.6099999999997</v>
      </c>
      <c r="E324">
        <f>Price!E323</f>
        <v>5179.0200000000004</v>
      </c>
      <c r="F324">
        <f>Price!F323</f>
        <v>5180.8900000000003</v>
      </c>
      <c r="G324">
        <f>Price!G323</f>
        <v>5175.5</v>
      </c>
      <c r="H324">
        <f>Price!H323</f>
        <v>642</v>
      </c>
      <c r="I324">
        <f>Diagonals!E323</f>
        <v>5204.62</v>
      </c>
      <c r="J324">
        <f>Diagonals!F323</f>
        <v>0</v>
      </c>
      <c r="K324">
        <f>Diagonals!G323</f>
        <v>0</v>
      </c>
      <c r="L324">
        <f>Diagonals!H323</f>
        <v>5135.6899999999996</v>
      </c>
      <c r="M324">
        <f>Diagonals!I323</f>
        <v>0</v>
      </c>
      <c r="N324">
        <f>Diagonals!J323</f>
        <v>0</v>
      </c>
      <c r="O324">
        <f>Diagonals!K323</f>
        <v>0</v>
      </c>
      <c r="P324">
        <f>Diagonals!L323</f>
        <v>0</v>
      </c>
      <c r="Q324">
        <f>Trendlines!E323</f>
        <v>5199.5600000000004</v>
      </c>
      <c r="R324">
        <f>Trendlines!F323</f>
        <v>5193.53</v>
      </c>
      <c r="S324">
        <f>Trendlines!G323</f>
        <v>5202.8900000000003</v>
      </c>
      <c r="T324">
        <f>Trendlines!H323</f>
        <v>5171.07</v>
      </c>
      <c r="U324">
        <f>Trendlines!I323</f>
        <v>5178.13</v>
      </c>
      <c r="V324">
        <f>Trendlines!J323</f>
        <v>5163.57</v>
      </c>
      <c r="W324">
        <f>Trendlines!K323</f>
        <v>0</v>
      </c>
      <c r="X324">
        <f>Trendlines!L323</f>
        <v>0</v>
      </c>
      <c r="Y324">
        <f>Tema_Hrma_Smma!E323</f>
        <v>5180.16</v>
      </c>
      <c r="Z324">
        <f>Tema_Hrma_Smma!F323</f>
        <v>5182.55</v>
      </c>
      <c r="AA324">
        <f>Tema_Hrma_Smma!G323</f>
        <v>5174.58</v>
      </c>
      <c r="AB324">
        <f>ZScore!H323</f>
        <v>1</v>
      </c>
      <c r="AC324">
        <f>ZScore!I323</f>
        <v>0.82616000000000001</v>
      </c>
      <c r="AD324">
        <f>ZScore!J323</f>
        <v>0</v>
      </c>
      <c r="AE324">
        <f>HA!E323</f>
        <v>5181.13</v>
      </c>
      <c r="AF324">
        <f>HA!F323</f>
        <v>5181.13</v>
      </c>
      <c r="AG324">
        <f>HA!G323</f>
        <v>5175.5</v>
      </c>
      <c r="AH324">
        <f>HA!H323</f>
        <v>5178.76</v>
      </c>
      <c r="AI324">
        <f>HA!I323</f>
        <v>-1</v>
      </c>
      <c r="AJ324">
        <f>HA!J323</f>
        <v>2.37</v>
      </c>
      <c r="AK324">
        <f>HA!K323</f>
        <v>-0.15067</v>
      </c>
      <c r="AL324">
        <f>HA!L323</f>
        <v>-2</v>
      </c>
      <c r="AM324">
        <f>KC!E323</f>
        <v>5203.7273800000003</v>
      </c>
      <c r="AN324">
        <f>KC!F323</f>
        <v>5197.70244</v>
      </c>
      <c r="AO324">
        <f>KC!G323</f>
        <v>5191.6774999999998</v>
      </c>
      <c r="AP324">
        <f>KC!H323</f>
        <v>5185.6525600000004</v>
      </c>
      <c r="AQ324">
        <f>KC!I323</f>
        <v>5179.6276200000002</v>
      </c>
      <c r="AR324">
        <f>KC!J323</f>
        <v>5170.2426400000004</v>
      </c>
      <c r="AS324">
        <f>KC!K323</f>
        <v>5164.2177000000001</v>
      </c>
      <c r="AT324">
        <f>KC!L323</f>
        <v>5158.1927599999999</v>
      </c>
      <c r="AU324">
        <f>KC!M323</f>
        <v>5152.1678199999997</v>
      </c>
      <c r="AV324">
        <f>KC!N323</f>
        <v>5146.1428900000001</v>
      </c>
      <c r="AW324">
        <f>SR_Levels!E323</f>
        <v>5178.6000000000004</v>
      </c>
      <c r="AX324">
        <f>SR_Levels!F323</f>
        <v>5161.8900000000003</v>
      </c>
      <c r="AY324">
        <f>SR_Levels!G323</f>
        <v>5135.8500000000004</v>
      </c>
      <c r="AZ324">
        <f>SR_Levels!H323</f>
        <v>0</v>
      </c>
      <c r="BA324">
        <f>SR_Levels!I323</f>
        <v>5193.3500000000004</v>
      </c>
      <c r="BB324">
        <f>SR_Levels!J323</f>
        <v>5205.3100000000004</v>
      </c>
      <c r="BC324">
        <f>SR_Levels!K323</f>
        <v>0</v>
      </c>
      <c r="BD324">
        <f>SR_Levels!L323</f>
        <v>0</v>
      </c>
      <c r="BE324">
        <f>ZigZag!E323</f>
        <v>0</v>
      </c>
      <c r="BF324">
        <f>ZigZag!F323</f>
        <v>0</v>
      </c>
      <c r="BG324">
        <f>ZigZag!G323</f>
        <v>5175.7299999999996</v>
      </c>
      <c r="BH324">
        <f>Dual_Tema!E323</f>
        <v>5182.87</v>
      </c>
      <c r="BI324">
        <f>Dual_Tema!F323</f>
        <v>5177.2700000000004</v>
      </c>
      <c r="BJ324">
        <f>Pinbar!E323</f>
        <v>0</v>
      </c>
      <c r="BK324">
        <f>SSA!E323</f>
        <v>5182.4865900000004</v>
      </c>
      <c r="BL324">
        <f>SSA!F323</f>
        <v>5181.9983499999998</v>
      </c>
      <c r="BN324" t="str">
        <f t="shared" si="491"/>
        <v>Green Candle</v>
      </c>
      <c r="BO324" s="34">
        <f t="shared" si="493"/>
        <v>-1.6793810612136806E-4</v>
      </c>
      <c r="BP324" s="34">
        <f t="shared" si="495"/>
        <v>-1.2052002946473239E-3</v>
      </c>
      <c r="BQ324" s="34">
        <f t="shared" si="503"/>
        <v>7.4102744135475795E-3</v>
      </c>
      <c r="BR324" s="34">
        <f t="shared" si="505"/>
        <v>2.8014729513623493E-3</v>
      </c>
      <c r="BS324" s="35">
        <f t="shared" si="494"/>
        <v>-2.7991643110625297E-5</v>
      </c>
      <c r="BT324" s="35">
        <f t="shared" si="496"/>
        <v>-1.0048887836866527E-4</v>
      </c>
      <c r="BU324" s="35">
        <f t="shared" si="504"/>
        <v>4.1024819649337907E-4</v>
      </c>
      <c r="BV324" s="35">
        <f t="shared" si="506"/>
        <v>1.1657163309219953E-4</v>
      </c>
      <c r="BW324" s="27">
        <v>96</v>
      </c>
      <c r="BX324">
        <f>F324-G324</f>
        <v>5.3900000000003274</v>
      </c>
      <c r="BY324">
        <f>ABS(F324-D323)</f>
        <v>1.8699999999998909</v>
      </c>
      <c r="BZ324">
        <f>ABS(G324-D323)</f>
        <v>3.5200000000004366</v>
      </c>
      <c r="CA324">
        <f t="shared" si="472"/>
        <v>5.3900000000003274</v>
      </c>
      <c r="CB324">
        <f t="shared" si="497"/>
        <v>7.1592857142857484</v>
      </c>
      <c r="CC324">
        <f t="shared" si="500"/>
        <v>8.3357237604294916</v>
      </c>
      <c r="CD324">
        <f t="shared" si="498"/>
        <v>-1.1764380461437431</v>
      </c>
      <c r="CE324">
        <f t="shared" si="501"/>
        <v>-1</v>
      </c>
      <c r="CF324">
        <f t="shared" si="502"/>
        <v>-4</v>
      </c>
      <c r="CG324" s="7" t="str">
        <f t="shared" si="499"/>
        <v>-----</v>
      </c>
      <c r="CH324" s="21"/>
      <c r="CI324" s="21"/>
      <c r="CJ324" s="21"/>
      <c r="CK324" s="21"/>
      <c r="CL324" s="21"/>
      <c r="CM324" s="21"/>
      <c r="CZ324" s="7" t="str">
        <f>IF(AND(D324&gt;BH324,D324&gt;E324),"Bullish Trigger","-----")</f>
        <v>-----</v>
      </c>
      <c r="DA324" s="7" t="str">
        <f>IF(AND(D324&lt;BI324,D324&lt;E324),"Bearish Trigger","-----")</f>
        <v>-----</v>
      </c>
      <c r="DB324" s="13" t="str">
        <f>IF(AND(W324=BE324,W324&gt;0,BE324&gt;0),"Important High","------")</f>
        <v>------</v>
      </c>
      <c r="DC324" s="13" t="str">
        <f>IF(AND(X324=BF324,X324&gt;0,BF324&gt;0),"Important Low","------")</f>
        <v>------</v>
      </c>
      <c r="DD324" s="7" t="str">
        <f>IF(AND(DB324="Important High",DC324="-----",BJ324=1),"Imp High Rej","-----")</f>
        <v>-----</v>
      </c>
      <c r="DE324" s="7" t="str">
        <f>IF(AND(DB324="-----",DC324="Important Low",BJ324=1),"Imp Low Rej","-----")</f>
        <v>-----</v>
      </c>
      <c r="DF324" s="7" t="str">
        <f>IF(Y324&gt;AM324,"Overbought",IF(Y324&gt;AO324,"Bullish Momentum",IF(Y324&gt;AQ324,"Flat Momentum","-----")))</f>
        <v>Flat Momentum</v>
      </c>
      <c r="DG324" s="7" t="str">
        <f>IF(Y324&lt;AV324,"Oversold",IF(Y324&lt;AT324,"Bearish Momentum",IF(Y324&lt;AR324,"Flat Momentum","-----")))</f>
        <v>-----</v>
      </c>
      <c r="DH324" s="7" t="str">
        <f>IF(AND(DF324="Overbought",AD324=2),"Culminated Thrust","-----")</f>
        <v>-----</v>
      </c>
      <c r="DI324" s="7" t="str">
        <f>IF(AND(DG324="Oversold",AD324=5),"Culminated Thrust","-----")</f>
        <v>-----</v>
      </c>
      <c r="DJ324" s="14">
        <f>(Q324-$D324)/$D324</f>
        <v>3.8516413397921326E-3</v>
      </c>
      <c r="DK324" s="14">
        <f>(R324-$D324)/$D324</f>
        <v>2.6874610250578854E-3</v>
      </c>
      <c r="DL324" s="14">
        <f>(S324-$D324)/$D324</f>
        <v>4.4945468867348421E-3</v>
      </c>
      <c r="DM324" s="14">
        <f>(T324-$D324)/$D324</f>
        <v>-1.6487727840513019E-3</v>
      </c>
      <c r="DN324" s="14">
        <f>(U324-$D324)/$D324</f>
        <v>-2.8573579864112617E-4</v>
      </c>
      <c r="DO324" s="14">
        <f>(V324-$D324)/$D324</f>
        <v>-3.0967582501385169E-3</v>
      </c>
      <c r="DP324" s="14">
        <f t="shared" ref="DP324:DP387" si="507">LARGE($DJ324:$DO324,1)</f>
        <v>4.4945468867348421E-3</v>
      </c>
      <c r="DQ324" s="14">
        <f t="shared" ref="DQ324:DQ387" si="508">LARGE($DJ324:$DO324,2)</f>
        <v>3.8516413397921326E-3</v>
      </c>
      <c r="DR324" s="14">
        <f t="shared" ref="DR324:DR387" si="509">LARGE($DJ324:$DO324,3)</f>
        <v>2.6874610250578854E-3</v>
      </c>
      <c r="DS324" s="14">
        <f t="shared" ref="DS324:DS387" si="510">LARGE($DJ324:$DO324,4)</f>
        <v>-2.8573579864112617E-4</v>
      </c>
      <c r="DT324" s="14">
        <f t="shared" ref="DT324:DT387" si="511">LARGE($DJ324:$DO324,5)</f>
        <v>-1.6487727840513019E-3</v>
      </c>
      <c r="DU324" s="14">
        <f t="shared" ref="DU324:DU387" si="512">LARGE($DJ324:$DO324,6)</f>
        <v>-3.0967582501385169E-3</v>
      </c>
      <c r="DV324" t="str">
        <f>IF($D324&gt;Q324,"SUP","RES")</f>
        <v>RES</v>
      </c>
      <c r="DW324" t="str">
        <f>IF($D324&gt;R324,"SUP","RES")</f>
        <v>RES</v>
      </c>
      <c r="DX324" t="str">
        <f>IF($D324&gt;S324,"SUP","RES")</f>
        <v>RES</v>
      </c>
      <c r="DY324" t="str">
        <f>IF($D324&gt;T324,"SUP","RES")</f>
        <v>SUP</v>
      </c>
      <c r="DZ324" t="str">
        <f>IF($D324&gt;U324,"SUP","RES")</f>
        <v>SUP</v>
      </c>
      <c r="EA324" t="str">
        <f>IF($D324&gt;V324,"SUP","RES")</f>
        <v>SUP</v>
      </c>
      <c r="EB324" s="7">
        <f t="shared" ref="EB324:EB387" si="513">COUNTIF(DV324:EA324,"RES")</f>
        <v>3</v>
      </c>
      <c r="EC324" s="7">
        <f t="shared" ref="EC324:EC387" si="514">COUNTIF(DV324:EA324,"SUP")</f>
        <v>3</v>
      </c>
      <c r="ED324" s="13" t="str">
        <f t="shared" ref="ED324:ED387" si="515">IF(EB324=0,"All Sup","-----")</f>
        <v>-----</v>
      </c>
      <c r="EE324" s="13" t="str">
        <f t="shared" ref="EE324:EE387" si="516">IF(EC324=0,"All Res","-----")</f>
        <v>-----</v>
      </c>
      <c r="EF324" s="7">
        <f>IF(OR(ED324="All Sup",EE324="All Res"),"na",((D324-MIN(Q324:V324))/(MAX(Q324:V324)-MIN(Q324:V324))))</f>
        <v>0.40793489318412285</v>
      </c>
      <c r="EG324">
        <v>1.4999999999999999E-4</v>
      </c>
      <c r="EH324">
        <f>Q324*(1+$EG324)</f>
        <v>5200.3399340000005</v>
      </c>
      <c r="EI324">
        <f>Q324*(1-$EG324)</f>
        <v>5198.7800660000003</v>
      </c>
      <c r="EJ324">
        <f>R324*(1+$EG324)</f>
        <v>5194.3090295000002</v>
      </c>
      <c r="EK324">
        <f>R324*(1-$EG324)</f>
        <v>5192.7509705000002</v>
      </c>
      <c r="EL324">
        <f>S324*(1+$EG324)</f>
        <v>5203.6704335000004</v>
      </c>
      <c r="EM324">
        <f>S324*(1-$EG324)</f>
        <v>5202.1095665000003</v>
      </c>
      <c r="EN324">
        <f>T324*(1+$EG324)</f>
        <v>5171.8456605000001</v>
      </c>
      <c r="EO324">
        <f>T324*(1-$EG324)</f>
        <v>5170.2943395000002</v>
      </c>
      <c r="EP324">
        <f>U324*(1+$EG324)</f>
        <v>5178.9067195000007</v>
      </c>
      <c r="EQ324">
        <f>U324*(1-$EG324)</f>
        <v>5177.3532805000004</v>
      </c>
      <c r="ER324">
        <f>V324*(1+$EG324)</f>
        <v>5164.3445355000003</v>
      </c>
      <c r="ES324">
        <f>V324*(1-$EG324)</f>
        <v>5162.7954645</v>
      </c>
      <c r="ET324" s="7" t="str">
        <f t="shared" ref="ET324:ET387" si="517">IF(AND(MAX($D324,$E324)&gt;=MIN(EH324,EI324),MAX(EH324,EI324)&gt;=MIN($D324,$E324)),"TOUCH","-----")</f>
        <v>-----</v>
      </c>
      <c r="EU324" s="7" t="str">
        <f t="shared" ref="EU324:EU387" si="518">IF(AND(MAX($D324,$E324)&gt;=MIN(EJ324,EK324),MAX(EJ324,EK324)&gt;=MIN($D324,$E324)),"TOUCH","-----")</f>
        <v>-----</v>
      </c>
      <c r="EV324" s="7" t="str">
        <f t="shared" ref="EV324:EV387" si="519">IF(AND(MAX($D324,$E324)&gt;=MIN(EL324,EM324),MAX(EL324,EM324)&gt;=MIN($D324,$E324)),"TOUCH","-----")</f>
        <v>-----</v>
      </c>
      <c r="EW324" s="7" t="str">
        <f t="shared" ref="EW324:EW387" si="520">IF(AND(MAX($D324,$E324)&gt;=MIN(EN324,EO324),MAX(EN324,EO324)&gt;=MIN($D324,$E324)),"TOUCH","-----")</f>
        <v>-----</v>
      </c>
      <c r="EX324" s="7" t="str">
        <f t="shared" ref="EX324:EX387" si="521">IF(AND(MAX($D324,$E324)&gt;=MIN(EP324,EQ324),MAX(EP324,EQ324)&gt;=MIN($D324,$E324)),"TOUCH","-----")</f>
        <v>-----</v>
      </c>
      <c r="EY324" s="7" t="str">
        <f t="shared" ref="EY324:EY387" si="522">IF(AND(MAX($D324,$E324)&gt;=MIN(ER324,ES324),MAX(ER324,ES324)&gt;=MIN($D324,$E324)),"TOUCH","-----")</f>
        <v>-----</v>
      </c>
      <c r="EZ324">
        <f t="shared" si="473"/>
        <v>129</v>
      </c>
      <c r="FA324">
        <f t="shared" si="474"/>
        <v>122</v>
      </c>
      <c r="FB324">
        <f t="shared" si="475"/>
        <v>322</v>
      </c>
      <c r="FC324">
        <f t="shared" si="476"/>
        <v>15</v>
      </c>
      <c r="FD324">
        <f t="shared" si="477"/>
        <v>6</v>
      </c>
      <c r="FE324">
        <f t="shared" si="478"/>
        <v>16</v>
      </c>
      <c r="FF324">
        <f t="shared" si="479"/>
        <v>7</v>
      </c>
      <c r="FG324">
        <f t="shared" si="480"/>
        <v>11</v>
      </c>
      <c r="FH324">
        <f t="shared" si="481"/>
        <v>0</v>
      </c>
      <c r="FI324">
        <f t="shared" si="482"/>
        <v>2</v>
      </c>
      <c r="FJ324">
        <f t="shared" si="483"/>
        <v>5</v>
      </c>
      <c r="FK324">
        <f t="shared" si="484"/>
        <v>1</v>
      </c>
      <c r="FL324" s="7" t="str">
        <f t="shared" ref="FL324:FL387" si="523">IF(ET324="TOUCH",FF324,"-----")</f>
        <v>-----</v>
      </c>
      <c r="FM324" s="7" t="str">
        <f t="shared" ref="FM324:FM387" si="524">IF(EU324="TOUCH",FG324,"-----")</f>
        <v>-----</v>
      </c>
      <c r="FN324" s="7" t="str">
        <f t="shared" ref="FN324:FN387" si="525">IF(EV324="TOUCH",FH324,"-----")</f>
        <v>-----</v>
      </c>
      <c r="FO324" s="7" t="str">
        <f t="shared" ref="FO324:FO387" si="526">IF(EW324="TOUCH",FI324,"-----")</f>
        <v>-----</v>
      </c>
      <c r="FP324" s="7" t="str">
        <f t="shared" ref="FP324:FP387" si="527">IF(EX324="TOUCH",FJ324,"-----")</f>
        <v>-----</v>
      </c>
      <c r="FQ324" s="7" t="str">
        <f t="shared" ref="FQ324:FQ387" si="528">IF(EY324="TOUCH",FK324,"-----")</f>
        <v>-----</v>
      </c>
      <c r="FR324" s="13" t="str">
        <f>IF(FL324="-----","-----",(D324-Q324)/Q324)</f>
        <v>-----</v>
      </c>
      <c r="FS324" s="13" t="str">
        <f>IF(FM324="-----","-----",(Q324-R324)/R324)</f>
        <v>-----</v>
      </c>
      <c r="FT324" s="13" t="str">
        <f>IF(FN324="-----","-----",(R324-S324)/S324)</f>
        <v>-----</v>
      </c>
      <c r="FU324" s="13" t="str">
        <f>IF(FO324="-----","-----",(S324-T324)/T324)</f>
        <v>-----</v>
      </c>
      <c r="FV324" s="13" t="str">
        <f>IF(FP324="-----","-----",(T324-U324)/U324)</f>
        <v>-----</v>
      </c>
      <c r="FW324" s="13" t="str">
        <f>IF(FQ324="-----","-----",(U324-V324)/V324)</f>
        <v>-----</v>
      </c>
      <c r="FX324" s="7" t="str">
        <f t="shared" ref="FX324:FX387" si="529">IF(FR324="-----","-----",IF(FR324&gt;0%,"Support","Resistant"))</f>
        <v>-----</v>
      </c>
      <c r="FY324" s="7" t="str">
        <f t="shared" ref="FY324:FY387" si="530">IF(FS324="-----","-----",IF(FS324&gt;0%,"Support","Resistant"))</f>
        <v>-----</v>
      </c>
      <c r="FZ324" s="7" t="str">
        <f t="shared" ref="FZ324:FZ387" si="531">IF(FT324="-----","-----",IF(FT324&gt;0%,"Support","Resistant"))</f>
        <v>-----</v>
      </c>
      <c r="GA324" s="7" t="str">
        <f t="shared" ref="GA324:GA387" si="532">IF(FU324="-----","-----",IF(FU324&gt;0%,"Support","Resistant"))</f>
        <v>-----</v>
      </c>
      <c r="GB324" s="7" t="str">
        <f t="shared" ref="GB324:GB387" si="533">IF(FV324="-----","-----",IF(FV324&gt;0%,"Support","Resistant"))</f>
        <v>-----</v>
      </c>
      <c r="GC324" s="7" t="str">
        <f t="shared" ref="GC324:GC387" si="534">IF(FW324="-----","-----",IF(FW324&gt;0%,"Support","Resistant"))</f>
        <v>-----</v>
      </c>
      <c r="GD324" s="7" t="str">
        <f>IF(AND(BG324&gt;AA324,BG323&gt;AA323,BG322&gt;AA322,BG321&gt;AA321,BG320&gt;AA320,BG319&gt;AA319,BG318&gt;AA318,BG317&gt;AA317,BG316&gt;AA316,BG315&gt;AA315,BG314&gt;AA314,BG313&gt;AA313),"Bullish",IF(AND(BG324&lt;AA324,BG323&lt;AA323,BG322&lt;AA322,BG321&lt;AA321,BG320&lt;AA320,BG319&lt;AA319,BG318&lt;AA318,BG317&lt;AA317,BG316&lt;AA316,BG315&lt;AA315,BG314&lt;AA314,BG313&lt;AA313),"Bearish","-----"))</f>
        <v>-----</v>
      </c>
      <c r="GE324">
        <f>(Z324-BG324)/BG324</f>
        <v>1.3176885193007786E-3</v>
      </c>
      <c r="GI324" s="7" t="str">
        <f>IF(Y324&gt;Z324,"Bullish","Bearish")</f>
        <v>Bearish</v>
      </c>
      <c r="GJ324" s="19" t="str">
        <f>IF(AND(D324&gt;Y324,D323&lt;Y323),"TEMA crossover","-----")</f>
        <v>-----</v>
      </c>
      <c r="GK324" s="19" t="str">
        <f>IF(AND(D324&lt;Y324,D323&gt;Y323),"TEMA crossunder","-----")</f>
        <v>-----</v>
      </c>
      <c r="GL324" s="20" t="str">
        <f>IF(GD324="Bearish","YES","-----")</f>
        <v>-----</v>
      </c>
      <c r="GM324" s="20" t="str">
        <f>IF(GH324="Reverse to Bearish","YES","-----")</f>
        <v>-----</v>
      </c>
      <c r="GN324" s="20" t="str">
        <f>IF(AND(GI324="Bullish",GI323="Bullish",GI322="Bullish",GI321="Bullish"),"YES","-----")</f>
        <v>-----</v>
      </c>
      <c r="GO324" s="20" t="str">
        <f>IF(OR(GK324="TEMA crossunder",GK323="TEMA crossunder",GK322="TEMA crossunder",GK321="TEMA crossunder"),"YES","-----")</f>
        <v>YES</v>
      </c>
      <c r="GP324" s="20" t="str">
        <f>IF(GD324="Bullish","YES","-----")</f>
        <v>-----</v>
      </c>
      <c r="GQ324" s="20" t="str">
        <f>IF(GH324="Reverse to Bullish","YES","-----")</f>
        <v>-----</v>
      </c>
      <c r="GR324" s="20" t="str">
        <f>IF(AND(GI324="Bearish",GI323="Bearish",GI322="Bearish",GI321="Bearish"),"YES","-----")</f>
        <v>-----</v>
      </c>
      <c r="GS324" s="20" t="str">
        <f>IF(OR(GJ324="TEMA crossover",GJ323="TEMA crossover",GJ322="TEMA crossover",GJ321="TEMA crossover"),"YES","-----")</f>
        <v>-----</v>
      </c>
      <c r="GT324" s="20" t="str">
        <f t="shared" si="485"/>
        <v>-----</v>
      </c>
      <c r="GU324" s="20" t="str">
        <f t="shared" si="486"/>
        <v>-----</v>
      </c>
      <c r="GV324" s="20" t="str">
        <f t="shared" si="487"/>
        <v>-----</v>
      </c>
      <c r="GW324" s="20" t="str">
        <f t="shared" si="488"/>
        <v>-----</v>
      </c>
      <c r="GX324" s="20" t="str">
        <f t="shared" si="489"/>
        <v>-----</v>
      </c>
      <c r="GY324" s="20" t="str">
        <f t="shared" si="490"/>
        <v>-----</v>
      </c>
      <c r="GZ324" s="7" t="str">
        <f>IF(G324&gt;BH324,"YES","-----")</f>
        <v>-----</v>
      </c>
      <c r="HA324" s="7" t="str">
        <f>IF(F324&lt;BI324,"YES","-----")</f>
        <v>-----</v>
      </c>
      <c r="HB324">
        <f>BH324-BI324</f>
        <v>5.5999999999994543</v>
      </c>
      <c r="HI324">
        <f t="shared" ref="HI324:HI387" si="535">BI324-BK324</f>
        <v>-5.2165899999999965</v>
      </c>
      <c r="HJ324">
        <f t="shared" ref="HJ324:HJ387" si="536">BH324-BK324</f>
        <v>0.3834099999994578</v>
      </c>
      <c r="HK324" s="7"/>
      <c r="HL324" s="7"/>
      <c r="HM324" s="7"/>
      <c r="HN324" s="7"/>
      <c r="HO324" s="7"/>
      <c r="HP324" s="7"/>
      <c r="HQ324" s="28">
        <f t="shared" si="492"/>
        <v>0.48824000000058732</v>
      </c>
      <c r="HR324" s="28" t="str">
        <f t="shared" ref="HR324:HR387" si="537">IF(HQ324&gt;0,"Bull",IF(HQ324&lt;0,"Bear","-----"))</f>
        <v>Bull</v>
      </c>
      <c r="HS324">
        <f t="shared" ref="HS324:HS387" si="538">ABS(HQ324)</f>
        <v>0.48824000000058732</v>
      </c>
    </row>
    <row r="325" spans="1:227" x14ac:dyDescent="0.55000000000000004">
      <c r="A325">
        <f>Validation!A324</f>
        <v>1772125200</v>
      </c>
      <c r="B325" t="str">
        <f>Price!B324</f>
        <v>XAUUSD</v>
      </c>
      <c r="C325" t="str">
        <f>Price!C324</f>
        <v>M5</v>
      </c>
      <c r="D325">
        <f>Price!D324</f>
        <v>5181.28</v>
      </c>
      <c r="E325">
        <f>Price!E324</f>
        <v>5179.6000000000004</v>
      </c>
      <c r="F325">
        <f>Price!F324</f>
        <v>5182.75</v>
      </c>
      <c r="G325">
        <f>Price!G324</f>
        <v>5178.3999999999996</v>
      </c>
      <c r="H325">
        <f>Price!H324</f>
        <v>636</v>
      </c>
      <c r="I325">
        <f>Diagonals!E324</f>
        <v>5204.8</v>
      </c>
      <c r="J325">
        <f>Diagonals!F324</f>
        <v>0</v>
      </c>
      <c r="K325">
        <f>Diagonals!G324</f>
        <v>0</v>
      </c>
      <c r="L325">
        <f>Diagonals!H324</f>
        <v>5135.3599999999997</v>
      </c>
      <c r="M325">
        <f>Diagonals!I324</f>
        <v>0</v>
      </c>
      <c r="N325">
        <f>Diagonals!J324</f>
        <v>0</v>
      </c>
      <c r="O325">
        <f>Diagonals!K324</f>
        <v>0</v>
      </c>
      <c r="P325">
        <f>Diagonals!L324</f>
        <v>0</v>
      </c>
      <c r="Q325">
        <f>Trendlines!E324</f>
        <v>5199.5600000000004</v>
      </c>
      <c r="R325">
        <f>Trendlines!F324</f>
        <v>5193.5</v>
      </c>
      <c r="S325">
        <f>Trendlines!G324</f>
        <v>5202.87</v>
      </c>
      <c r="T325">
        <f>Trendlines!H324</f>
        <v>5171.1400000000003</v>
      </c>
      <c r="U325">
        <f>Trendlines!I324</f>
        <v>5178.1499999999996</v>
      </c>
      <c r="V325">
        <f>Trendlines!J324</f>
        <v>5163.6099999999997</v>
      </c>
      <c r="W325">
        <f>Trendlines!K324</f>
        <v>0</v>
      </c>
      <c r="X325">
        <f>Trendlines!L324</f>
        <v>0</v>
      </c>
      <c r="Y325">
        <f>Tema_Hrma_Smma!E324</f>
        <v>5180.3</v>
      </c>
      <c r="Z325">
        <f>Tema_Hrma_Smma!F324</f>
        <v>5182.4399999999996</v>
      </c>
      <c r="AA325">
        <f>Tema_Hrma_Smma!G324</f>
        <v>5174.72</v>
      </c>
      <c r="AB325">
        <f>ZScore!H324</f>
        <v>1</v>
      </c>
      <c r="AC325">
        <f>ZScore!I324</f>
        <v>0.44253999999999999</v>
      </c>
      <c r="AD325">
        <f>ZScore!J324</f>
        <v>0</v>
      </c>
      <c r="AE325">
        <f>HA!E324</f>
        <v>5179.9399999999996</v>
      </c>
      <c r="AF325">
        <f>HA!F324</f>
        <v>5182.75</v>
      </c>
      <c r="AG325">
        <f>HA!G324</f>
        <v>5178.3999999999996</v>
      </c>
      <c r="AH325">
        <f>HA!H324</f>
        <v>5180.51</v>
      </c>
      <c r="AI325">
        <f>HA!I324</f>
        <v>1</v>
      </c>
      <c r="AJ325">
        <f>HA!J324</f>
        <v>0.56999999999999995</v>
      </c>
      <c r="AK325">
        <f>HA!K324</f>
        <v>-0.80652999999999997</v>
      </c>
      <c r="AL325">
        <f>HA!L324</f>
        <v>1</v>
      </c>
      <c r="AM325">
        <f>KC!E324</f>
        <v>5204.2343000000001</v>
      </c>
      <c r="AN325">
        <f>KC!F324</f>
        <v>5198.1940500000001</v>
      </c>
      <c r="AO325">
        <f>KC!G324</f>
        <v>5192.1538099999998</v>
      </c>
      <c r="AP325">
        <f>KC!H324</f>
        <v>5186.1135599999998</v>
      </c>
      <c r="AQ325">
        <f>KC!I324</f>
        <v>5180.0733099999998</v>
      </c>
      <c r="AR325">
        <f>KC!J324</f>
        <v>5171.0261300000002</v>
      </c>
      <c r="AS325">
        <f>KC!K324</f>
        <v>5164.9858899999999</v>
      </c>
      <c r="AT325">
        <f>KC!L324</f>
        <v>5158.9456399999999</v>
      </c>
      <c r="AU325">
        <f>KC!M324</f>
        <v>5152.9053899999999</v>
      </c>
      <c r="AV325">
        <f>KC!N324</f>
        <v>5146.8651499999996</v>
      </c>
      <c r="AW325">
        <f>SR_Levels!E324</f>
        <v>5178.6000000000004</v>
      </c>
      <c r="AX325">
        <f>SR_Levels!F324</f>
        <v>5161.8900000000003</v>
      </c>
      <c r="AY325">
        <f>SR_Levels!G324</f>
        <v>5135.8500000000004</v>
      </c>
      <c r="AZ325">
        <f>SR_Levels!H324</f>
        <v>0</v>
      </c>
      <c r="BA325">
        <f>SR_Levels!I324</f>
        <v>5193.3500000000004</v>
      </c>
      <c r="BB325">
        <f>SR_Levels!J324</f>
        <v>5205.3100000000004</v>
      </c>
      <c r="BC325">
        <f>SR_Levels!K324</f>
        <v>0</v>
      </c>
      <c r="BD325">
        <f>SR_Levels!L324</f>
        <v>0</v>
      </c>
      <c r="BE325">
        <f>ZigZag!E324</f>
        <v>0</v>
      </c>
      <c r="BF325">
        <f>ZigZag!F324</f>
        <v>0</v>
      </c>
      <c r="BG325">
        <f>ZigZag!G324</f>
        <v>5176.1000000000004</v>
      </c>
      <c r="BH325">
        <f>Dual_Tema!E324</f>
        <v>5182.58</v>
      </c>
      <c r="BI325">
        <f>Dual_Tema!F324</f>
        <v>5177.6899999999996</v>
      </c>
      <c r="BJ325">
        <f>Pinbar!E324</f>
        <v>0</v>
      </c>
      <c r="BK325">
        <f>SSA!E324</f>
        <v>5182.4354899999998</v>
      </c>
      <c r="BL325">
        <f>SSA!F324</f>
        <v>5182.2169199999998</v>
      </c>
      <c r="BN325" t="str">
        <f t="shared" si="491"/>
        <v>Green Candle</v>
      </c>
      <c r="BO325" s="34">
        <f t="shared" si="493"/>
        <v>-1.2157679311297631E-4</v>
      </c>
      <c r="BP325" s="34">
        <f t="shared" si="495"/>
        <v>4.5569346504681363E-4</v>
      </c>
      <c r="BQ325" s="34">
        <f t="shared" si="503"/>
        <v>5.3671011832459037E-3</v>
      </c>
      <c r="BR325" s="34">
        <f t="shared" si="505"/>
        <v>2.6278615244692549E-3</v>
      </c>
      <c r="BS325" s="35">
        <f t="shared" si="494"/>
        <v>-2.0263825381006129E-5</v>
      </c>
      <c r="BT325" s="35">
        <f t="shared" si="496"/>
        <v>3.7966526402977152E-5</v>
      </c>
      <c r="BU325" s="35">
        <f t="shared" si="504"/>
        <v>2.9741919941317363E-4</v>
      </c>
      <c r="BV325" s="35">
        <f t="shared" si="506"/>
        <v>1.0935659289268429E-4</v>
      </c>
      <c r="BW325" s="27">
        <v>96</v>
      </c>
      <c r="BX325">
        <f>F325-G325</f>
        <v>4.3500000000003638</v>
      </c>
      <c r="BY325">
        <f>ABS(F325-D324)</f>
        <v>3.1400000000003274</v>
      </c>
      <c r="BZ325">
        <f>ABS(G325-D324)</f>
        <v>1.2100000000000364</v>
      </c>
      <c r="CA325">
        <f t="shared" ref="CA325:CA388" si="539">MAX(BX325:BZ325)</f>
        <v>4.3500000000003638</v>
      </c>
      <c r="CB325">
        <f t="shared" si="497"/>
        <v>6.6285714285714414</v>
      </c>
      <c r="CC325">
        <f t="shared" si="500"/>
        <v>8.0510292061131246</v>
      </c>
      <c r="CD325">
        <f t="shared" si="498"/>
        <v>-1.4224577775416831</v>
      </c>
      <c r="CE325">
        <f t="shared" si="501"/>
        <v>-1</v>
      </c>
      <c r="CF325">
        <f t="shared" si="502"/>
        <v>-5</v>
      </c>
      <c r="CG325" s="7" t="str">
        <f t="shared" si="499"/>
        <v>-----</v>
      </c>
      <c r="CH325" s="21"/>
      <c r="CI325" s="21"/>
      <c r="CJ325" s="21"/>
      <c r="CK325" s="21"/>
      <c r="CL325" s="21"/>
      <c r="CM325" s="21"/>
      <c r="CZ325" s="7" t="str">
        <f>IF(AND(D325&gt;BH325,D325&gt;E325),"Bullish Trigger","-----")</f>
        <v>-----</v>
      </c>
      <c r="DA325" s="7" t="str">
        <f>IF(AND(D325&lt;BI325,D325&lt;E325),"Bearish Trigger","-----")</f>
        <v>-----</v>
      </c>
      <c r="DB325" s="13" t="str">
        <f>IF(AND(W325=BE325,W325&gt;0,BE325&gt;0),"Important High","------")</f>
        <v>------</v>
      </c>
      <c r="DC325" s="13" t="str">
        <f>IF(AND(X325=BF325,X325&gt;0,BF325&gt;0),"Important Low","------")</f>
        <v>------</v>
      </c>
      <c r="DD325" s="7" t="str">
        <f>IF(AND(DB325="Important High",DC325="-----",BJ325=1),"Imp High Rej","-----")</f>
        <v>-----</v>
      </c>
      <c r="DE325" s="7" t="str">
        <f>IF(AND(DB325="-----",DC325="Important Low",BJ325=1),"Imp Low Rej","-----")</f>
        <v>-----</v>
      </c>
      <c r="DF325" s="7" t="str">
        <f>IF(Y325&gt;AM325,"Overbought",IF(Y325&gt;AO325,"Bullish Momentum",IF(Y325&gt;AQ325,"Flat Momentum","-----")))</f>
        <v>Flat Momentum</v>
      </c>
      <c r="DG325" s="7" t="str">
        <f>IF(Y325&lt;AV325,"Oversold",IF(Y325&lt;AT325,"Bearish Momentum",IF(Y325&lt;AR325,"Flat Momentum","-----")))</f>
        <v>-----</v>
      </c>
      <c r="DH325" s="7" t="str">
        <f>IF(AND(DF325="Overbought",AD325=2),"Culminated Thrust","-----")</f>
        <v>-----</v>
      </c>
      <c r="DI325" s="7" t="str">
        <f>IF(AND(DG325="Oversold",AD325=5),"Culminated Thrust","-----")</f>
        <v>-----</v>
      </c>
      <c r="DJ325" s="14">
        <f>(Q325-$D325)/$D325</f>
        <v>3.5280857239911095E-3</v>
      </c>
      <c r="DK325" s="14">
        <f>(R325-$D325)/$D325</f>
        <v>2.3584905660377852E-3</v>
      </c>
      <c r="DL325" s="14">
        <f>(S325-$D325)/$D325</f>
        <v>4.1669240033351115E-3</v>
      </c>
      <c r="DM325" s="14">
        <f>(T325-$D325)/$D325</f>
        <v>-1.9570453633077963E-3</v>
      </c>
      <c r="DN325" s="14">
        <f>(U325-$D325)/$D325</f>
        <v>-6.0409782910788635E-4</v>
      </c>
      <c r="DO325" s="14">
        <f>(V325-$D325)/$D325</f>
        <v>-3.4103541981904228E-3</v>
      </c>
      <c r="DP325" s="14">
        <f t="shared" si="507"/>
        <v>4.1669240033351115E-3</v>
      </c>
      <c r="DQ325" s="14">
        <f t="shared" si="508"/>
        <v>3.5280857239911095E-3</v>
      </c>
      <c r="DR325" s="14">
        <f t="shared" si="509"/>
        <v>2.3584905660377852E-3</v>
      </c>
      <c r="DS325" s="14">
        <f t="shared" si="510"/>
        <v>-6.0409782910788635E-4</v>
      </c>
      <c r="DT325" s="14">
        <f t="shared" si="511"/>
        <v>-1.9570453633077963E-3</v>
      </c>
      <c r="DU325" s="14">
        <f t="shared" si="512"/>
        <v>-3.4103541981904228E-3</v>
      </c>
      <c r="DV325" t="str">
        <f>IF($D325&gt;Q325,"SUP","RES")</f>
        <v>RES</v>
      </c>
      <c r="DW325" t="str">
        <f>IF($D325&gt;R325,"SUP","RES")</f>
        <v>RES</v>
      </c>
      <c r="DX325" t="str">
        <f>IF($D325&gt;S325,"SUP","RES")</f>
        <v>RES</v>
      </c>
      <c r="DY325" t="str">
        <f>IF($D325&gt;T325,"SUP","RES")</f>
        <v>SUP</v>
      </c>
      <c r="DZ325" t="str">
        <f>IF($D325&gt;U325,"SUP","RES")</f>
        <v>SUP</v>
      </c>
      <c r="EA325" t="str">
        <f>IF($D325&gt;V325,"SUP","RES")</f>
        <v>SUP</v>
      </c>
      <c r="EB325" s="7">
        <f t="shared" si="513"/>
        <v>3</v>
      </c>
      <c r="EC325" s="7">
        <f t="shared" si="514"/>
        <v>3</v>
      </c>
      <c r="ED325" s="13" t="str">
        <f t="shared" si="515"/>
        <v>-----</v>
      </c>
      <c r="EE325" s="13" t="str">
        <f t="shared" si="516"/>
        <v>-----</v>
      </c>
      <c r="EF325" s="7">
        <f>IF(OR(ED325="All Sup",EE325="All Res"),"na",((D325-MIN(Q325:V325))/(MAX(Q325:V325)-MIN(Q325:V325))))</f>
        <v>0.45007641365257195</v>
      </c>
      <c r="EG325">
        <v>1.4999999999999999E-4</v>
      </c>
      <c r="EH325">
        <f>Q325*(1+$EG325)</f>
        <v>5200.3399340000005</v>
      </c>
      <c r="EI325">
        <f>Q325*(1-$EG325)</f>
        <v>5198.7800660000003</v>
      </c>
      <c r="EJ325">
        <f>R325*(1+$EG325)</f>
        <v>5194.2790250000007</v>
      </c>
      <c r="EK325">
        <f>R325*(1-$EG325)</f>
        <v>5192.7209750000002</v>
      </c>
      <c r="EL325">
        <f>S325*(1+$EG325)</f>
        <v>5203.6504305000008</v>
      </c>
      <c r="EM325">
        <f>S325*(1-$EG325)</f>
        <v>5202.0895694999999</v>
      </c>
      <c r="EN325">
        <f>T325*(1+$EG325)</f>
        <v>5171.9156710000007</v>
      </c>
      <c r="EO325">
        <f>T325*(1-$EG325)</f>
        <v>5170.364329</v>
      </c>
      <c r="EP325">
        <f>U325*(1+$EG325)</f>
        <v>5178.9267225000003</v>
      </c>
      <c r="EQ325">
        <f>U325*(1-$EG325)</f>
        <v>5177.3732774999999</v>
      </c>
      <c r="ER325">
        <f>V325*(1+$EG325)</f>
        <v>5164.3845415000005</v>
      </c>
      <c r="ES325">
        <f>V325*(1-$EG325)</f>
        <v>5162.8354584999997</v>
      </c>
      <c r="ET325" s="7" t="str">
        <f t="shared" si="517"/>
        <v>-----</v>
      </c>
      <c r="EU325" s="7" t="str">
        <f t="shared" si="518"/>
        <v>-----</v>
      </c>
      <c r="EV325" s="7" t="str">
        <f t="shared" si="519"/>
        <v>-----</v>
      </c>
      <c r="EW325" s="7" t="str">
        <f t="shared" si="520"/>
        <v>-----</v>
      </c>
      <c r="EX325" s="7" t="str">
        <f t="shared" si="521"/>
        <v>-----</v>
      </c>
      <c r="EY325" s="7" t="str">
        <f t="shared" si="522"/>
        <v>-----</v>
      </c>
      <c r="EZ325">
        <f t="shared" ref="EZ325:EZ388" si="540">IF(ET325="TOUCH",0,EZ324+1)</f>
        <v>130</v>
      </c>
      <c r="FA325">
        <f t="shared" ref="FA325:FA388" si="541">IF(EU325="TOUCH",0,FA324+1)</f>
        <v>123</v>
      </c>
      <c r="FB325">
        <f t="shared" ref="FB325:FB388" si="542">IF(EV325="TOUCH",0,FB324+1)</f>
        <v>323</v>
      </c>
      <c r="FC325">
        <f t="shared" ref="FC325:FC388" si="543">IF(EW325="TOUCH",0,FC324+1)</f>
        <v>16</v>
      </c>
      <c r="FD325">
        <f t="shared" ref="FD325:FD388" si="544">IF(EX325="TOUCH",0,FD324+1)</f>
        <v>7</v>
      </c>
      <c r="FE325">
        <f t="shared" ref="FE325:FE388" si="545">IF(EY325="TOUCH",0,FE324+1)</f>
        <v>17</v>
      </c>
      <c r="FF325">
        <f t="shared" ref="FF325:FF388" si="546">IF(ET325="TOUCH",IF(EZ324&gt;=3,1,FF324+1),FF324)</f>
        <v>7</v>
      </c>
      <c r="FG325">
        <f t="shared" ref="FG325:FG388" si="547">IF(EU325="TOUCH",IF(FA324&gt;=3,1,FG324+1),FG324)</f>
        <v>11</v>
      </c>
      <c r="FH325">
        <f t="shared" ref="FH325:FH388" si="548">IF(EV325="TOUCH",IF(FB324&gt;=3,1,FH324+1),FH324)</f>
        <v>0</v>
      </c>
      <c r="FI325">
        <f t="shared" ref="FI325:FI388" si="549">IF(EW325="TOUCH",IF(FC324&gt;=3,1,FI324+1),FI324)</f>
        <v>2</v>
      </c>
      <c r="FJ325">
        <f t="shared" ref="FJ325:FJ388" si="550">IF(EX325="TOUCH",IF(FD324&gt;=3,1,FJ324+1),FJ324)</f>
        <v>5</v>
      </c>
      <c r="FK325">
        <f t="shared" ref="FK325:FK388" si="551">IF(EY325="TOUCH",IF(FE324&gt;=3,1,FK324+1),FK324)</f>
        <v>1</v>
      </c>
      <c r="FL325" s="7" t="str">
        <f t="shared" si="523"/>
        <v>-----</v>
      </c>
      <c r="FM325" s="7" t="str">
        <f t="shared" si="524"/>
        <v>-----</v>
      </c>
      <c r="FN325" s="7" t="str">
        <f t="shared" si="525"/>
        <v>-----</v>
      </c>
      <c r="FO325" s="7" t="str">
        <f t="shared" si="526"/>
        <v>-----</v>
      </c>
      <c r="FP325" s="7" t="str">
        <f t="shared" si="527"/>
        <v>-----</v>
      </c>
      <c r="FQ325" s="7" t="str">
        <f t="shared" si="528"/>
        <v>-----</v>
      </c>
      <c r="FR325" s="13" t="str">
        <f>IF(FL325="-----","-----",(D325-Q325)/Q325)</f>
        <v>-----</v>
      </c>
      <c r="FS325" s="13" t="str">
        <f>IF(FM325="-----","-----",(Q325-R325)/R325)</f>
        <v>-----</v>
      </c>
      <c r="FT325" s="13" t="str">
        <f>IF(FN325="-----","-----",(R325-S325)/S325)</f>
        <v>-----</v>
      </c>
      <c r="FU325" s="13" t="str">
        <f>IF(FO325="-----","-----",(S325-T325)/T325)</f>
        <v>-----</v>
      </c>
      <c r="FV325" s="13" t="str">
        <f>IF(FP325="-----","-----",(T325-U325)/U325)</f>
        <v>-----</v>
      </c>
      <c r="FW325" s="13" t="str">
        <f>IF(FQ325="-----","-----",(U325-V325)/V325)</f>
        <v>-----</v>
      </c>
      <c r="FX325" s="7" t="str">
        <f t="shared" si="529"/>
        <v>-----</v>
      </c>
      <c r="FY325" s="7" t="str">
        <f t="shared" si="530"/>
        <v>-----</v>
      </c>
      <c r="FZ325" s="7" t="str">
        <f t="shared" si="531"/>
        <v>-----</v>
      </c>
      <c r="GA325" s="7" t="str">
        <f t="shared" si="532"/>
        <v>-----</v>
      </c>
      <c r="GB325" s="7" t="str">
        <f t="shared" si="533"/>
        <v>-----</v>
      </c>
      <c r="GC325" s="7" t="str">
        <f t="shared" si="534"/>
        <v>-----</v>
      </c>
      <c r="GD325" s="7" t="str">
        <f>IF(AND(BG325&gt;AA325,BG324&gt;AA324,BG323&gt;AA323,BG322&gt;AA322,BG321&gt;AA321,BG320&gt;AA320,BG319&gt;AA319,BG318&gt;AA318,BG317&gt;AA317,BG316&gt;AA316,BG315&gt;AA315,BG314&gt;AA314),"Bullish",IF(AND(BG325&lt;AA325,BG324&lt;AA324,BG323&lt;AA323,BG322&lt;AA322,BG321&lt;AA321,BG320&lt;AA320,BG319&lt;AA319,BG318&lt;AA318,BG317&lt;AA317,BG316&lt;AA316,BG315&lt;AA315,BG314&lt;AA314),"Bearish","-----"))</f>
        <v>-----</v>
      </c>
      <c r="GE325">
        <f>(Z325-BG325)/BG325</f>
        <v>1.2248604161432808E-3</v>
      </c>
      <c r="GI325" s="7" t="str">
        <f>IF(Y325&gt;Z325,"Bullish","Bearish")</f>
        <v>Bearish</v>
      </c>
      <c r="GJ325" s="19" t="str">
        <f>IF(AND(D325&gt;Y325,D324&lt;Y324),"TEMA crossover","-----")</f>
        <v>TEMA crossover</v>
      </c>
      <c r="GK325" s="19" t="str">
        <f>IF(AND(D325&lt;Y325,D324&gt;Y324),"TEMA crossunder","-----")</f>
        <v>-----</v>
      </c>
      <c r="GL325" s="20" t="str">
        <f>IF(GD325="Bearish","YES","-----")</f>
        <v>-----</v>
      </c>
      <c r="GM325" s="20" t="str">
        <f>IF(GH325="Reverse to Bearish","YES","-----")</f>
        <v>-----</v>
      </c>
      <c r="GN325" s="20" t="str">
        <f>IF(AND(GI325="Bullish",GI324="Bullish",GI323="Bullish",GI322="Bullish"),"YES","-----")</f>
        <v>-----</v>
      </c>
      <c r="GO325" s="20" t="str">
        <f>IF(OR(GK325="TEMA crossunder",GK324="TEMA crossunder",GK323="TEMA crossunder",GK322="TEMA crossunder"),"YES","-----")</f>
        <v>YES</v>
      </c>
      <c r="GP325" s="20" t="str">
        <f>IF(GD325="Bullish","YES","-----")</f>
        <v>-----</v>
      </c>
      <c r="GQ325" s="20" t="str">
        <f>IF(GH325="Reverse to Bullish","YES","-----")</f>
        <v>-----</v>
      </c>
      <c r="GR325" s="20" t="str">
        <f>IF(AND(GI325="Bearish",GI324="Bearish",GI323="Bearish",GI322="Bearish"),"YES","-----")</f>
        <v>-----</v>
      </c>
      <c r="GS325" s="20" t="str">
        <f>IF(OR(GJ325="TEMA crossover",GJ324="TEMA crossover",GJ323="TEMA crossover",GJ322="TEMA crossover"),"YES","-----")</f>
        <v>YES</v>
      </c>
      <c r="GT325" s="20" t="str">
        <f t="shared" ref="GT325:GT388" si="552">IF(AND(GL325="YES",GM325="YES",GN325="YES",GO325="YES"),"Open Sell / Close Buy","-----")</f>
        <v>-----</v>
      </c>
      <c r="GU325" s="20" t="str">
        <f t="shared" ref="GU325:GU388" si="553">IF(AND(GP325="YES",GQ325="YES",GR325="YES",GS325="YES"),"Open Buy / Close Sell","-----")</f>
        <v>-----</v>
      </c>
      <c r="GV325" s="20" t="str">
        <f t="shared" ref="GV325:GV388" si="554">IF(GT325&lt;&gt;"-----","YES",IF(GU325&lt;&gt;"-----","YES","-----"))</f>
        <v>-----</v>
      </c>
      <c r="GW325" s="20" t="str">
        <f t="shared" ref="GW325:GW388" si="555">IF(AND(GP325="-----",GQ325="YES",GR325="YES",GS325="YES"),"Close Sell","-----")</f>
        <v>-----</v>
      </c>
      <c r="GX325" s="20" t="str">
        <f t="shared" ref="GX325:GX388" si="556">IF(AND(GL325="-----",GM325="YES",GN325="YES",GO325="YES"),"Close Buy","-----")</f>
        <v>-----</v>
      </c>
      <c r="GY325" s="20" t="str">
        <f t="shared" ref="GY325:GY388" si="557">IF(GW325&lt;&gt;"-----","YES",IF(GX325&lt;&gt;"-----","YES","-----"))</f>
        <v>-----</v>
      </c>
      <c r="GZ325" s="7" t="str">
        <f>IF(G325&gt;BH325,"YES","-----")</f>
        <v>-----</v>
      </c>
      <c r="HA325" s="7" t="str">
        <f>IF(F325&lt;BI325,"YES","-----")</f>
        <v>-----</v>
      </c>
      <c r="HB325">
        <f>BH325-BI325</f>
        <v>4.8900000000003274</v>
      </c>
      <c r="HI325">
        <f t="shared" si="535"/>
        <v>-4.7454900000002453</v>
      </c>
      <c r="HJ325">
        <f t="shared" si="536"/>
        <v>0.14451000000008207</v>
      </c>
      <c r="HK325" s="7"/>
      <c r="HL325" s="7"/>
      <c r="HM325" s="7"/>
      <c r="HN325" s="7"/>
      <c r="HO325" s="7"/>
      <c r="HP325" s="7"/>
      <c r="HQ325" s="28">
        <f t="shared" si="492"/>
        <v>0.21856999999999971</v>
      </c>
      <c r="HR325" s="28" t="str">
        <f t="shared" si="537"/>
        <v>Bull</v>
      </c>
      <c r="HS325">
        <f t="shared" si="538"/>
        <v>0.21856999999999971</v>
      </c>
    </row>
    <row r="326" spans="1:227" x14ac:dyDescent="0.55000000000000004">
      <c r="A326">
        <f>Validation!A325</f>
        <v>1772125500</v>
      </c>
      <c r="B326" t="str">
        <f>Price!B325</f>
        <v>XAUUSD</v>
      </c>
      <c r="C326" t="str">
        <f>Price!C325</f>
        <v>M5</v>
      </c>
      <c r="D326">
        <f>Price!D325</f>
        <v>5186.3900000000003</v>
      </c>
      <c r="E326">
        <f>Price!E325</f>
        <v>5181.2700000000004</v>
      </c>
      <c r="F326">
        <f>Price!F325</f>
        <v>5187.83</v>
      </c>
      <c r="G326">
        <f>Price!G325</f>
        <v>5180.87</v>
      </c>
      <c r="H326">
        <f>Price!H325</f>
        <v>650</v>
      </c>
      <c r="I326">
        <f>Diagonals!E325</f>
        <v>5204.97</v>
      </c>
      <c r="J326">
        <f>Diagonals!F325</f>
        <v>0</v>
      </c>
      <c r="K326">
        <f>Diagonals!G325</f>
        <v>0</v>
      </c>
      <c r="L326">
        <f>Diagonals!H325</f>
        <v>5135.03</v>
      </c>
      <c r="M326">
        <f>Diagonals!I325</f>
        <v>0</v>
      </c>
      <c r="N326">
        <f>Diagonals!J325</f>
        <v>0</v>
      </c>
      <c r="O326">
        <f>Diagonals!K325</f>
        <v>0</v>
      </c>
      <c r="P326">
        <f>Diagonals!L325</f>
        <v>0</v>
      </c>
      <c r="Q326">
        <f>Trendlines!E325</f>
        <v>5199.57</v>
      </c>
      <c r="R326">
        <f>Trendlines!F325</f>
        <v>5193.4799999999996</v>
      </c>
      <c r="S326">
        <f>Trendlines!G325</f>
        <v>5202.8500000000004</v>
      </c>
      <c r="T326">
        <f>Trendlines!H325</f>
        <v>5171.22</v>
      </c>
      <c r="U326">
        <f>Trendlines!I325</f>
        <v>5178.17</v>
      </c>
      <c r="V326">
        <f>Trendlines!J325</f>
        <v>5163.6499999999996</v>
      </c>
      <c r="W326">
        <f>Trendlines!K325</f>
        <v>0</v>
      </c>
      <c r="X326">
        <f>Trendlines!L325</f>
        <v>0</v>
      </c>
      <c r="Y326">
        <f>Tema_Hrma_Smma!E325</f>
        <v>5182.45</v>
      </c>
      <c r="Z326">
        <f>Tema_Hrma_Smma!F325</f>
        <v>5182.8500000000004</v>
      </c>
      <c r="AA326">
        <f>Tema_Hrma_Smma!G325</f>
        <v>5174.95</v>
      </c>
      <c r="AB326">
        <f>ZScore!H325</f>
        <v>1</v>
      </c>
      <c r="AC326">
        <f>ZScore!I325</f>
        <v>0.77607999999999999</v>
      </c>
      <c r="AD326">
        <f>ZScore!J325</f>
        <v>0</v>
      </c>
      <c r="AE326">
        <f>HA!E325</f>
        <v>5180.22</v>
      </c>
      <c r="AF326">
        <f>HA!F325</f>
        <v>5187.83</v>
      </c>
      <c r="AG326">
        <f>HA!G325</f>
        <v>5180.22</v>
      </c>
      <c r="AH326">
        <f>HA!H325</f>
        <v>5184.09</v>
      </c>
      <c r="AI326">
        <f>HA!I325</f>
        <v>1</v>
      </c>
      <c r="AJ326">
        <f>HA!J325</f>
        <v>3.87</v>
      </c>
      <c r="AK326">
        <f>HA!K325</f>
        <v>0.38929999999999998</v>
      </c>
      <c r="AL326">
        <f>HA!L325</f>
        <v>2</v>
      </c>
      <c r="AM326">
        <f>KC!E325</f>
        <v>5204.8671100000001</v>
      </c>
      <c r="AN326">
        <f>KC!F325</f>
        <v>5198.80026</v>
      </c>
      <c r="AO326">
        <f>KC!G325</f>
        <v>5192.7334099999998</v>
      </c>
      <c r="AP326">
        <f>KC!H325</f>
        <v>5186.6665599999997</v>
      </c>
      <c r="AQ326">
        <f>KC!I325</f>
        <v>5180.5996999999998</v>
      </c>
      <c r="AR326">
        <f>KC!J325</f>
        <v>5171.8365599999997</v>
      </c>
      <c r="AS326">
        <f>KC!K325</f>
        <v>5165.7697099999996</v>
      </c>
      <c r="AT326">
        <f>KC!L325</f>
        <v>5159.7028600000003</v>
      </c>
      <c r="AU326">
        <f>KC!M325</f>
        <v>5153.6360100000002</v>
      </c>
      <c r="AV326">
        <f>KC!N325</f>
        <v>5147.56916</v>
      </c>
      <c r="AW326">
        <f>SR_Levels!E325</f>
        <v>5178.6000000000004</v>
      </c>
      <c r="AX326">
        <f>SR_Levels!F325</f>
        <v>5161.8900000000003</v>
      </c>
      <c r="AY326">
        <f>SR_Levels!G325</f>
        <v>5135.8500000000004</v>
      </c>
      <c r="AZ326">
        <f>SR_Levels!H325</f>
        <v>0</v>
      </c>
      <c r="BA326">
        <f>SR_Levels!I325</f>
        <v>5193.3500000000004</v>
      </c>
      <c r="BB326">
        <f>SR_Levels!J325</f>
        <v>5205.3100000000004</v>
      </c>
      <c r="BC326">
        <f>SR_Levels!K325</f>
        <v>0</v>
      </c>
      <c r="BD326">
        <f>SR_Levels!L325</f>
        <v>0</v>
      </c>
      <c r="BE326">
        <f>ZigZag!E325</f>
        <v>0</v>
      </c>
      <c r="BF326">
        <f>ZigZag!F325</f>
        <v>0</v>
      </c>
      <c r="BG326">
        <f>ZigZag!G325</f>
        <v>5176.7299999999996</v>
      </c>
      <c r="BH326">
        <f>Dual_Tema!E325</f>
        <v>5184.88</v>
      </c>
      <c r="BI326">
        <f>Dual_Tema!F325</f>
        <v>5179.1499999999996</v>
      </c>
      <c r="BJ326">
        <f>Pinbar!E325</f>
        <v>0</v>
      </c>
      <c r="BK326">
        <f>SSA!E325</f>
        <v>5181.9415600000002</v>
      </c>
      <c r="BL326">
        <f>SSA!F325</f>
        <v>5182.07924</v>
      </c>
      <c r="BN326" t="str">
        <f t="shared" si="491"/>
        <v>Green Candle</v>
      </c>
      <c r="BO326" s="34">
        <f t="shared" si="493"/>
        <v>7.7956911439791554E-4</v>
      </c>
      <c r="BP326" s="34">
        <f t="shared" si="495"/>
        <v>1.6667439201507595E-3</v>
      </c>
      <c r="BQ326" s="34">
        <f t="shared" si="503"/>
        <v>3.3196433511375467E-3</v>
      </c>
      <c r="BR326" s="34">
        <f t="shared" si="505"/>
        <v>3.7118677197172101E-3</v>
      </c>
      <c r="BS326" s="35">
        <f t="shared" si="494"/>
        <v>1.29886002494084E-4</v>
      </c>
      <c r="BT326" s="35">
        <f t="shared" si="496"/>
        <v>1.3878933401523241E-4</v>
      </c>
      <c r="BU326" s="35">
        <f t="shared" si="504"/>
        <v>1.8413614537138301E-4</v>
      </c>
      <c r="BV326" s="35">
        <f t="shared" si="506"/>
        <v>1.5438673885359577E-4</v>
      </c>
      <c r="BW326" s="27">
        <v>96</v>
      </c>
      <c r="BX326">
        <f>F326-G326</f>
        <v>6.9600000000000364</v>
      </c>
      <c r="BY326">
        <f>ABS(F326-D325)</f>
        <v>6.5500000000001819</v>
      </c>
      <c r="BZ326">
        <f>ABS(G326-D325)</f>
        <v>0.40999999999985448</v>
      </c>
      <c r="CA326">
        <f t="shared" si="539"/>
        <v>6.9600000000000364</v>
      </c>
      <c r="CB326">
        <f t="shared" si="497"/>
        <v>6.4600000000000364</v>
      </c>
      <c r="CC326">
        <f t="shared" si="500"/>
        <v>7.9730985485336188</v>
      </c>
      <c r="CD326">
        <f t="shared" si="498"/>
        <v>-1.5130985485335824</v>
      </c>
      <c r="CE326">
        <f t="shared" si="501"/>
        <v>-1</v>
      </c>
      <c r="CF326">
        <f t="shared" si="502"/>
        <v>-6</v>
      </c>
      <c r="CG326" s="7" t="str">
        <f t="shared" si="499"/>
        <v>-----</v>
      </c>
      <c r="CH326" s="21"/>
      <c r="CI326" s="21"/>
      <c r="CJ326" s="21"/>
      <c r="CK326" s="21"/>
      <c r="CL326" s="21"/>
      <c r="CM326" s="21"/>
      <c r="CZ326" s="7" t="str">
        <f>IF(AND(D326&gt;BH326,D326&gt;E326),"Bullish Trigger","-----")</f>
        <v>Bullish Trigger</v>
      </c>
      <c r="DA326" s="7" t="str">
        <f>IF(AND(D326&lt;BI326,D326&lt;E326),"Bearish Trigger","-----")</f>
        <v>-----</v>
      </c>
      <c r="DB326" s="13" t="str">
        <f>IF(AND(W326=BE326,W326&gt;0,BE326&gt;0),"Important High","------")</f>
        <v>------</v>
      </c>
      <c r="DC326" s="13" t="str">
        <f>IF(AND(X326=BF326,X326&gt;0,BF326&gt;0),"Important Low","------")</f>
        <v>------</v>
      </c>
      <c r="DD326" s="7" t="str">
        <f>IF(AND(DB326="Important High",DC326="-----",BJ326=1),"Imp High Rej","-----")</f>
        <v>-----</v>
      </c>
      <c r="DE326" s="7" t="str">
        <f>IF(AND(DB326="-----",DC326="Important Low",BJ326=1),"Imp Low Rej","-----")</f>
        <v>-----</v>
      </c>
      <c r="DF326" s="7" t="str">
        <f>IF(Y326&gt;AM326,"Overbought",IF(Y326&gt;AO326,"Bullish Momentum",IF(Y326&gt;AQ326,"Flat Momentum","-----")))</f>
        <v>Flat Momentum</v>
      </c>
      <c r="DG326" s="7" t="str">
        <f>IF(Y326&lt;AV326,"Oversold",IF(Y326&lt;AT326,"Bearish Momentum",IF(Y326&lt;AR326,"Flat Momentum","-----")))</f>
        <v>-----</v>
      </c>
      <c r="DH326" s="7" t="str">
        <f>IF(AND(DF326="Overbought",AD326=2),"Culminated Thrust","-----")</f>
        <v>-----</v>
      </c>
      <c r="DI326" s="7" t="str">
        <f>IF(AND(DG326="Oversold",AD326=5),"Culminated Thrust","-----")</f>
        <v>-----</v>
      </c>
      <c r="DJ326" s="14">
        <f>(Q326-$D326)/$D326</f>
        <v>2.5412666613963434E-3</v>
      </c>
      <c r="DK326" s="14">
        <f>(R326-$D326)/$D326</f>
        <v>1.3670395014642623E-3</v>
      </c>
      <c r="DL326" s="14">
        <f>(S326-$D326)/$D326</f>
        <v>3.1736911416225997E-3</v>
      </c>
      <c r="DM326" s="14">
        <f>(T326-$D326)/$D326</f>
        <v>-2.9249632210458665E-3</v>
      </c>
      <c r="DN326" s="14">
        <f>(U326-$D326)/$D326</f>
        <v>-1.5849174473960218E-3</v>
      </c>
      <c r="DO326" s="14">
        <f>(V326-$D326)/$D326</f>
        <v>-4.3845526464459271E-3</v>
      </c>
      <c r="DP326" s="14">
        <f t="shared" si="507"/>
        <v>3.1736911416225997E-3</v>
      </c>
      <c r="DQ326" s="14">
        <f t="shared" si="508"/>
        <v>2.5412666613963434E-3</v>
      </c>
      <c r="DR326" s="14">
        <f t="shared" si="509"/>
        <v>1.3670395014642623E-3</v>
      </c>
      <c r="DS326" s="14">
        <f t="shared" si="510"/>
        <v>-1.5849174473960218E-3</v>
      </c>
      <c r="DT326" s="14">
        <f t="shared" si="511"/>
        <v>-2.9249632210458665E-3</v>
      </c>
      <c r="DU326" s="14">
        <f t="shared" si="512"/>
        <v>-4.3845526464459271E-3</v>
      </c>
      <c r="DV326" t="str">
        <f>IF($D326&gt;Q326,"SUP","RES")</f>
        <v>RES</v>
      </c>
      <c r="DW326" t="str">
        <f>IF($D326&gt;R326,"SUP","RES")</f>
        <v>RES</v>
      </c>
      <c r="DX326" t="str">
        <f>IF($D326&gt;S326,"SUP","RES")</f>
        <v>RES</v>
      </c>
      <c r="DY326" t="str">
        <f>IF($D326&gt;T326,"SUP","RES")</f>
        <v>SUP</v>
      </c>
      <c r="DZ326" t="str">
        <f>IF($D326&gt;U326,"SUP","RES")</f>
        <v>SUP</v>
      </c>
      <c r="EA326" t="str">
        <f>IF($D326&gt;V326,"SUP","RES")</f>
        <v>SUP</v>
      </c>
      <c r="EB326" s="7">
        <f t="shared" si="513"/>
        <v>3</v>
      </c>
      <c r="EC326" s="7">
        <f t="shared" si="514"/>
        <v>3</v>
      </c>
      <c r="ED326" s="13" t="str">
        <f t="shared" si="515"/>
        <v>-----</v>
      </c>
      <c r="EE326" s="13" t="str">
        <f t="shared" si="516"/>
        <v>-----</v>
      </c>
      <c r="EF326" s="7">
        <f>IF(OR(ED326="All Sup",EE326="All Res"),"na",((D326-MIN(Q326:V326))/(MAX(Q326:V326)-MIN(Q326:V326))))</f>
        <v>0.58010204081633343</v>
      </c>
      <c r="EG326">
        <v>1.4999999999999999E-4</v>
      </c>
      <c r="EH326">
        <f>Q326*(1+$EG326)</f>
        <v>5200.3499355000004</v>
      </c>
      <c r="EI326">
        <f>Q326*(1-$EG326)</f>
        <v>5198.7900645</v>
      </c>
      <c r="EJ326">
        <f>R326*(1+$EG326)</f>
        <v>5194.2590220000002</v>
      </c>
      <c r="EK326">
        <f>R326*(1-$EG326)</f>
        <v>5192.7009779999998</v>
      </c>
      <c r="EL326">
        <f>S326*(1+$EG326)</f>
        <v>5203.6304275000011</v>
      </c>
      <c r="EM326">
        <f>S326*(1-$EG326)</f>
        <v>5202.0695725000005</v>
      </c>
      <c r="EN326">
        <f>T326*(1+$EG326)</f>
        <v>5171.995683000001</v>
      </c>
      <c r="EO326">
        <f>T326*(1-$EG326)</f>
        <v>5170.4443170000004</v>
      </c>
      <c r="EP326">
        <f>U326*(1+$EG326)</f>
        <v>5178.9467255000009</v>
      </c>
      <c r="EQ326">
        <f>U326*(1-$EG326)</f>
        <v>5177.3932745000002</v>
      </c>
      <c r="ER326">
        <f>V326*(1+$EG326)</f>
        <v>5164.4245474999998</v>
      </c>
      <c r="ES326">
        <f>V326*(1-$EG326)</f>
        <v>5162.8754524999995</v>
      </c>
      <c r="ET326" s="7" t="str">
        <f t="shared" si="517"/>
        <v>-----</v>
      </c>
      <c r="EU326" s="7" t="str">
        <f t="shared" si="518"/>
        <v>-----</v>
      </c>
      <c r="EV326" s="7" t="str">
        <f t="shared" si="519"/>
        <v>-----</v>
      </c>
      <c r="EW326" s="7" t="str">
        <f t="shared" si="520"/>
        <v>-----</v>
      </c>
      <c r="EX326" s="7" t="str">
        <f t="shared" si="521"/>
        <v>-----</v>
      </c>
      <c r="EY326" s="7" t="str">
        <f t="shared" si="522"/>
        <v>-----</v>
      </c>
      <c r="EZ326">
        <f t="shared" si="540"/>
        <v>131</v>
      </c>
      <c r="FA326">
        <f t="shared" si="541"/>
        <v>124</v>
      </c>
      <c r="FB326">
        <f t="shared" si="542"/>
        <v>324</v>
      </c>
      <c r="FC326">
        <f t="shared" si="543"/>
        <v>17</v>
      </c>
      <c r="FD326">
        <f t="shared" si="544"/>
        <v>8</v>
      </c>
      <c r="FE326">
        <f t="shared" si="545"/>
        <v>18</v>
      </c>
      <c r="FF326">
        <f t="shared" si="546"/>
        <v>7</v>
      </c>
      <c r="FG326">
        <f t="shared" si="547"/>
        <v>11</v>
      </c>
      <c r="FH326">
        <f t="shared" si="548"/>
        <v>0</v>
      </c>
      <c r="FI326">
        <f t="shared" si="549"/>
        <v>2</v>
      </c>
      <c r="FJ326">
        <f t="shared" si="550"/>
        <v>5</v>
      </c>
      <c r="FK326">
        <f t="shared" si="551"/>
        <v>1</v>
      </c>
      <c r="FL326" s="7" t="str">
        <f t="shared" si="523"/>
        <v>-----</v>
      </c>
      <c r="FM326" s="7" t="str">
        <f t="shared" si="524"/>
        <v>-----</v>
      </c>
      <c r="FN326" s="7" t="str">
        <f t="shared" si="525"/>
        <v>-----</v>
      </c>
      <c r="FO326" s="7" t="str">
        <f t="shared" si="526"/>
        <v>-----</v>
      </c>
      <c r="FP326" s="7" t="str">
        <f t="shared" si="527"/>
        <v>-----</v>
      </c>
      <c r="FQ326" s="7" t="str">
        <f t="shared" si="528"/>
        <v>-----</v>
      </c>
      <c r="FR326" s="13" t="str">
        <f>IF(FL326="-----","-----",(D326-Q326)/Q326)</f>
        <v>-----</v>
      </c>
      <c r="FS326" s="13" t="str">
        <f>IF(FM326="-----","-----",(Q326-R326)/R326)</f>
        <v>-----</v>
      </c>
      <c r="FT326" s="13" t="str">
        <f>IF(FN326="-----","-----",(R326-S326)/S326)</f>
        <v>-----</v>
      </c>
      <c r="FU326" s="13" t="str">
        <f>IF(FO326="-----","-----",(S326-T326)/T326)</f>
        <v>-----</v>
      </c>
      <c r="FV326" s="13" t="str">
        <f>IF(FP326="-----","-----",(T326-U326)/U326)</f>
        <v>-----</v>
      </c>
      <c r="FW326" s="13" t="str">
        <f>IF(FQ326="-----","-----",(U326-V326)/V326)</f>
        <v>-----</v>
      </c>
      <c r="FX326" s="7" t="str">
        <f t="shared" si="529"/>
        <v>-----</v>
      </c>
      <c r="FY326" s="7" t="str">
        <f t="shared" si="530"/>
        <v>-----</v>
      </c>
      <c r="FZ326" s="7" t="str">
        <f t="shared" si="531"/>
        <v>-----</v>
      </c>
      <c r="GA326" s="7" t="str">
        <f t="shared" si="532"/>
        <v>-----</v>
      </c>
      <c r="GB326" s="7" t="str">
        <f t="shared" si="533"/>
        <v>-----</v>
      </c>
      <c r="GC326" s="7" t="str">
        <f t="shared" si="534"/>
        <v>-----</v>
      </c>
      <c r="GD326" s="7" t="str">
        <f>IF(AND(BG326&gt;AA326,BG325&gt;AA325,BG324&gt;AA324,BG323&gt;AA323,BG322&gt;AA322,BG321&gt;AA321,BG320&gt;AA320,BG319&gt;AA319,BG318&gt;AA318,BG317&gt;AA317,BG316&gt;AA316,BG315&gt;AA315),"Bullish",IF(AND(BG326&lt;AA326,BG325&lt;AA325,BG324&lt;AA324,BG323&lt;AA323,BG322&lt;AA322,BG321&lt;AA321,BG320&lt;AA320,BG319&lt;AA319,BG318&lt;AA318,BG317&lt;AA317,BG316&lt;AA316,BG315&lt;AA315),"Bearish","-----"))</f>
        <v>-----</v>
      </c>
      <c r="GE326">
        <f>(Z326-BG326)/BG326</f>
        <v>1.1822134822563281E-3</v>
      </c>
      <c r="GI326" s="7" t="str">
        <f>IF(Y326&gt;Z326,"Bullish","Bearish")</f>
        <v>Bearish</v>
      </c>
      <c r="GJ326" s="19" t="str">
        <f>IF(AND(D326&gt;Y326,D325&lt;Y325),"TEMA crossover","-----")</f>
        <v>-----</v>
      </c>
      <c r="GK326" s="19" t="str">
        <f>IF(AND(D326&lt;Y326,D325&gt;Y325),"TEMA crossunder","-----")</f>
        <v>-----</v>
      </c>
      <c r="GL326" s="20" t="str">
        <f>IF(GD326="Bearish","YES","-----")</f>
        <v>-----</v>
      </c>
      <c r="GM326" s="20" t="str">
        <f>IF(GH326="Reverse to Bearish","YES","-----")</f>
        <v>-----</v>
      </c>
      <c r="GN326" s="20" t="str">
        <f>IF(AND(GI326="Bullish",GI325="Bullish",GI324="Bullish",GI323="Bullish"),"YES","-----")</f>
        <v>-----</v>
      </c>
      <c r="GO326" s="20" t="str">
        <f>IF(OR(GK326="TEMA crossunder",GK325="TEMA crossunder",GK324="TEMA crossunder",GK323="TEMA crossunder"),"YES","-----")</f>
        <v>-----</v>
      </c>
      <c r="GP326" s="20" t="str">
        <f>IF(GD326="Bullish","YES","-----")</f>
        <v>-----</v>
      </c>
      <c r="GQ326" s="20" t="str">
        <f>IF(GH326="Reverse to Bullish","YES","-----")</f>
        <v>-----</v>
      </c>
      <c r="GR326" s="20" t="str">
        <f>IF(AND(GI326="Bearish",GI325="Bearish",GI324="Bearish",GI323="Bearish"),"YES","-----")</f>
        <v>YES</v>
      </c>
      <c r="GS326" s="20" t="str">
        <f>IF(OR(GJ326="TEMA crossover",GJ325="TEMA crossover",GJ324="TEMA crossover",GJ323="TEMA crossover"),"YES","-----")</f>
        <v>YES</v>
      </c>
      <c r="GT326" s="20" t="str">
        <f t="shared" si="552"/>
        <v>-----</v>
      </c>
      <c r="GU326" s="20" t="str">
        <f t="shared" si="553"/>
        <v>-----</v>
      </c>
      <c r="GV326" s="20" t="str">
        <f t="shared" si="554"/>
        <v>-----</v>
      </c>
      <c r="GW326" s="20" t="str">
        <f t="shared" si="555"/>
        <v>-----</v>
      </c>
      <c r="GX326" s="20" t="str">
        <f t="shared" si="556"/>
        <v>-----</v>
      </c>
      <c r="GY326" s="20" t="str">
        <f t="shared" si="557"/>
        <v>-----</v>
      </c>
      <c r="GZ326" s="7" t="str">
        <f>IF(G326&gt;BH326,"YES","-----")</f>
        <v>-----</v>
      </c>
      <c r="HA326" s="7" t="str">
        <f>IF(F326&lt;BI326,"YES","-----")</f>
        <v>-----</v>
      </c>
      <c r="HB326">
        <f>BH326-BI326</f>
        <v>5.7300000000004729</v>
      </c>
      <c r="HI326">
        <f t="shared" si="535"/>
        <v>-2.7915600000005725</v>
      </c>
      <c r="HJ326">
        <f t="shared" si="536"/>
        <v>2.9384399999999005</v>
      </c>
      <c r="HK326" s="7"/>
      <c r="HL326" s="7"/>
      <c r="HM326" s="7"/>
      <c r="HN326" s="7"/>
      <c r="HO326" s="7"/>
      <c r="HP326" s="7"/>
      <c r="HQ326" s="28">
        <f t="shared" si="492"/>
        <v>-0.13767999999981839</v>
      </c>
      <c r="HR326" s="28" t="str">
        <f t="shared" si="537"/>
        <v>Bear</v>
      </c>
      <c r="HS326">
        <f t="shared" si="538"/>
        <v>0.13767999999981839</v>
      </c>
    </row>
    <row r="327" spans="1:227" x14ac:dyDescent="0.55000000000000004">
      <c r="A327">
        <f>Validation!A326</f>
        <v>1772125800</v>
      </c>
      <c r="B327" t="str">
        <f>Price!B326</f>
        <v>XAUUSD</v>
      </c>
      <c r="C327" t="str">
        <f>Price!C326</f>
        <v>M5</v>
      </c>
      <c r="D327">
        <f>Price!D326</f>
        <v>5179.6499999999996</v>
      </c>
      <c r="E327">
        <f>Price!E326</f>
        <v>5186.37</v>
      </c>
      <c r="F327">
        <f>Price!F326</f>
        <v>5190.3100000000004</v>
      </c>
      <c r="G327">
        <f>Price!G326</f>
        <v>5179.6499999999996</v>
      </c>
      <c r="H327">
        <f>Price!H326</f>
        <v>698</v>
      </c>
      <c r="I327">
        <f>Diagonals!E326</f>
        <v>5205.1499999999996</v>
      </c>
      <c r="J327">
        <f>Diagonals!F326</f>
        <v>0</v>
      </c>
      <c r="K327">
        <f>Diagonals!G326</f>
        <v>0</v>
      </c>
      <c r="L327">
        <f>Diagonals!H326</f>
        <v>5134.7</v>
      </c>
      <c r="M327">
        <f>Diagonals!I326</f>
        <v>0</v>
      </c>
      <c r="N327">
        <f>Diagonals!J326</f>
        <v>0</v>
      </c>
      <c r="O327">
        <f>Diagonals!K326</f>
        <v>0</v>
      </c>
      <c r="P327">
        <f>Diagonals!L326</f>
        <v>0</v>
      </c>
      <c r="Q327">
        <f>Trendlines!E326</f>
        <v>5199.57</v>
      </c>
      <c r="R327">
        <f>Trendlines!F326</f>
        <v>5193.45</v>
      </c>
      <c r="S327">
        <f>Trendlines!G326</f>
        <v>5202.84</v>
      </c>
      <c r="T327">
        <f>Trendlines!H326</f>
        <v>5171.29</v>
      </c>
      <c r="U327">
        <f>Trendlines!I326</f>
        <v>5178.1899999999996</v>
      </c>
      <c r="V327">
        <f>Trendlines!J326</f>
        <v>5163.6899999999996</v>
      </c>
      <c r="W327">
        <f>Trendlines!K326</f>
        <v>0</v>
      </c>
      <c r="X327">
        <f>Trendlines!L326</f>
        <v>0</v>
      </c>
      <c r="Y327">
        <f>Tema_Hrma_Smma!E326</f>
        <v>5182.91</v>
      </c>
      <c r="Z327">
        <f>Tema_Hrma_Smma!F326</f>
        <v>5183.24</v>
      </c>
      <c r="AA327">
        <f>Tema_Hrma_Smma!G326</f>
        <v>5175.2</v>
      </c>
      <c r="AB327">
        <f>ZScore!H326</f>
        <v>-1</v>
      </c>
      <c r="AC327">
        <f>ZScore!I326</f>
        <v>1.34084</v>
      </c>
      <c r="AD327">
        <f>ZScore!J326</f>
        <v>3</v>
      </c>
      <c r="AE327">
        <f>HA!E326</f>
        <v>5182.16</v>
      </c>
      <c r="AF327">
        <f>HA!F326</f>
        <v>5190.3100000000004</v>
      </c>
      <c r="AG327">
        <f>HA!G326</f>
        <v>5179.6499999999996</v>
      </c>
      <c r="AH327">
        <f>HA!H326</f>
        <v>5183.99</v>
      </c>
      <c r="AI327">
        <f>HA!I326</f>
        <v>1</v>
      </c>
      <c r="AJ327">
        <f>HA!J326</f>
        <v>1.84</v>
      </c>
      <c r="AK327">
        <f>HA!K326</f>
        <v>-0.3478</v>
      </c>
      <c r="AL327">
        <f>HA!L326</f>
        <v>3</v>
      </c>
      <c r="AM327">
        <f>KC!E326</f>
        <v>5205.6959500000003</v>
      </c>
      <c r="AN327">
        <f>KC!F326</f>
        <v>5199.5805799999998</v>
      </c>
      <c r="AO327">
        <f>KC!G326</f>
        <v>5193.4652100000003</v>
      </c>
      <c r="AP327">
        <f>KC!H326</f>
        <v>5187.3498399999999</v>
      </c>
      <c r="AQ327">
        <f>KC!I326</f>
        <v>5181.2344700000003</v>
      </c>
      <c r="AR327">
        <f>KC!J326</f>
        <v>5172.6178</v>
      </c>
      <c r="AS327">
        <f>KC!K326</f>
        <v>5166.5024299999995</v>
      </c>
      <c r="AT327">
        <f>KC!L326</f>
        <v>5160.38706</v>
      </c>
      <c r="AU327">
        <f>KC!M326</f>
        <v>5154.2716799999998</v>
      </c>
      <c r="AV327">
        <f>KC!N326</f>
        <v>5148.1563100000003</v>
      </c>
      <c r="AW327">
        <f>SR_Levels!E326</f>
        <v>5178.6000000000004</v>
      </c>
      <c r="AX327">
        <f>SR_Levels!F326</f>
        <v>5161.8900000000003</v>
      </c>
      <c r="AY327">
        <f>SR_Levels!G326</f>
        <v>5135.8500000000004</v>
      </c>
      <c r="AZ327">
        <f>SR_Levels!H326</f>
        <v>0</v>
      </c>
      <c r="BA327">
        <f>SR_Levels!I326</f>
        <v>5193.3500000000004</v>
      </c>
      <c r="BB327">
        <f>SR_Levels!J326</f>
        <v>5205.3100000000004</v>
      </c>
      <c r="BC327">
        <f>SR_Levels!K326</f>
        <v>0</v>
      </c>
      <c r="BD327">
        <f>SR_Levels!L326</f>
        <v>0</v>
      </c>
      <c r="BE327">
        <f>ZigZag!E326</f>
        <v>0</v>
      </c>
      <c r="BF327">
        <f>ZigZag!F326</f>
        <v>0</v>
      </c>
      <c r="BG327">
        <f>ZigZag!G326</f>
        <v>5177.2</v>
      </c>
      <c r="BH327">
        <f>Dual_Tema!E326</f>
        <v>5187.5600000000004</v>
      </c>
      <c r="BI327">
        <f>Dual_Tema!F326</f>
        <v>5179.46</v>
      </c>
      <c r="BJ327">
        <f>Pinbar!E326</f>
        <v>0</v>
      </c>
      <c r="BK327">
        <f>SSA!E326</f>
        <v>5180.9120199999998</v>
      </c>
      <c r="BL327">
        <f>SSA!F326</f>
        <v>5181.4956300000003</v>
      </c>
      <c r="BN327" t="str">
        <f t="shared" ref="BN327:BN390" si="558">IF(D327&gt;E327,"Green Candle",IF(D327&lt;E327,"Red Candle","Doji"))</f>
        <v>Red Candle</v>
      </c>
      <c r="BO327" s="34">
        <f t="shared" si="493"/>
        <v>-7.0418459282706181E-4</v>
      </c>
      <c r="BP327" s="34">
        <f t="shared" si="495"/>
        <v>5.5826424249905138E-4</v>
      </c>
      <c r="BQ327" s="34">
        <f t="shared" si="503"/>
        <v>7.9025264898846537E-4</v>
      </c>
      <c r="BR327" s="34">
        <f t="shared" si="505"/>
        <v>3.3453562116696478E-3</v>
      </c>
      <c r="BS327" s="35">
        <f t="shared" si="494"/>
        <v>-1.1739854946002382E-4</v>
      </c>
      <c r="BT327" s="35">
        <f t="shared" si="496"/>
        <v>4.6510120811138478E-5</v>
      </c>
      <c r="BU327" s="35">
        <f t="shared" si="504"/>
        <v>4.3886549862648394E-5</v>
      </c>
      <c r="BV327" s="35">
        <f t="shared" si="506"/>
        <v>1.3916688931736587E-4</v>
      </c>
      <c r="BW327" s="27">
        <v>96</v>
      </c>
      <c r="BX327">
        <f>F327-G327</f>
        <v>10.660000000000764</v>
      </c>
      <c r="BY327">
        <f>ABS(F327-D326)</f>
        <v>3.9200000000000728</v>
      </c>
      <c r="BZ327">
        <f>ABS(G327-D326)</f>
        <v>6.7400000000006912</v>
      </c>
      <c r="CA327">
        <f t="shared" si="539"/>
        <v>10.660000000000764</v>
      </c>
      <c r="CB327">
        <f t="shared" si="497"/>
        <v>6.5985714285715664</v>
      </c>
      <c r="CC327">
        <f t="shared" si="500"/>
        <v>8.1650200807812716</v>
      </c>
      <c r="CD327">
        <f t="shared" si="498"/>
        <v>-1.5664486522097052</v>
      </c>
      <c r="CE327">
        <f t="shared" si="501"/>
        <v>-1</v>
      </c>
      <c r="CF327">
        <f t="shared" si="502"/>
        <v>-7</v>
      </c>
      <c r="CG327" s="7" t="str">
        <f t="shared" si="499"/>
        <v>-----</v>
      </c>
      <c r="CH327" s="21"/>
      <c r="CI327" s="21"/>
      <c r="CJ327" s="21"/>
      <c r="CK327" s="21"/>
      <c r="CL327" s="21"/>
      <c r="CM327" s="21"/>
      <c r="CZ327" s="7" t="str">
        <f>IF(AND(D327&gt;BH327,D327&gt;E327),"Bullish Trigger","-----")</f>
        <v>-----</v>
      </c>
      <c r="DA327" s="7" t="str">
        <f>IF(AND(D327&lt;BI327,D327&lt;E327),"Bearish Trigger","-----")</f>
        <v>-----</v>
      </c>
      <c r="DB327" s="13" t="str">
        <f>IF(AND(W327=BE327,W327&gt;0,BE327&gt;0),"Important High","------")</f>
        <v>------</v>
      </c>
      <c r="DC327" s="13" t="str">
        <f>IF(AND(X327=BF327,X327&gt;0,BF327&gt;0),"Important Low","------")</f>
        <v>------</v>
      </c>
      <c r="DD327" s="7" t="str">
        <f>IF(AND(DB327="Important High",DC327="-----",BJ327=1),"Imp High Rej","-----")</f>
        <v>-----</v>
      </c>
      <c r="DE327" s="7" t="str">
        <f>IF(AND(DB327="-----",DC327="Important Low",BJ327=1),"Imp Low Rej","-----")</f>
        <v>-----</v>
      </c>
      <c r="DF327" s="7" t="str">
        <f>IF(Y327&gt;AM327,"Overbought",IF(Y327&gt;AO327,"Bullish Momentum",IF(Y327&gt;AQ327,"Flat Momentum","-----")))</f>
        <v>Flat Momentum</v>
      </c>
      <c r="DG327" s="7" t="str">
        <f>IF(Y327&lt;AV327,"Oversold",IF(Y327&lt;AT327,"Bearish Momentum",IF(Y327&lt;AR327,"Flat Momentum","-----")))</f>
        <v>-----</v>
      </c>
      <c r="DH327" s="7" t="str">
        <f>IF(AND(DF327="Overbought",AD327=2),"Culminated Thrust","-----")</f>
        <v>-----</v>
      </c>
      <c r="DI327" s="7" t="str">
        <f>IF(AND(DG327="Oversold",AD327=5),"Culminated Thrust","-----")</f>
        <v>-----</v>
      </c>
      <c r="DJ327" s="14">
        <f>(Q327-$D327)/$D327</f>
        <v>3.8458196982421736E-3</v>
      </c>
      <c r="DK327" s="14">
        <f>(R327-$D327)/$D327</f>
        <v>2.6642726825171939E-3</v>
      </c>
      <c r="DL327" s="14">
        <f>(S327-$D327)/$D327</f>
        <v>4.4771364860561064E-3</v>
      </c>
      <c r="DM327" s="14">
        <f>(T327-$D327)/$D327</f>
        <v>-1.6140086685393169E-3</v>
      </c>
      <c r="DN327" s="14">
        <f>(U327-$D327)/$D327</f>
        <v>-2.8187232728080788E-4</v>
      </c>
      <c r="DO327" s="14">
        <f>(V327-$D327)/$D327</f>
        <v>-3.0812892763024602E-3</v>
      </c>
      <c r="DP327" s="14">
        <f t="shared" si="507"/>
        <v>4.4771364860561064E-3</v>
      </c>
      <c r="DQ327" s="14">
        <f t="shared" si="508"/>
        <v>3.8458196982421736E-3</v>
      </c>
      <c r="DR327" s="14">
        <f t="shared" si="509"/>
        <v>2.6642726825171939E-3</v>
      </c>
      <c r="DS327" s="14">
        <f t="shared" si="510"/>
        <v>-2.8187232728080788E-4</v>
      </c>
      <c r="DT327" s="14">
        <f t="shared" si="511"/>
        <v>-1.6140086685393169E-3</v>
      </c>
      <c r="DU327" s="14">
        <f t="shared" si="512"/>
        <v>-3.0812892763024602E-3</v>
      </c>
      <c r="DV327" t="str">
        <f>IF($D327&gt;Q327,"SUP","RES")</f>
        <v>RES</v>
      </c>
      <c r="DW327" t="str">
        <f>IF($D327&gt;R327,"SUP","RES")</f>
        <v>RES</v>
      </c>
      <c r="DX327" t="str">
        <f>IF($D327&gt;S327,"SUP","RES")</f>
        <v>RES</v>
      </c>
      <c r="DY327" t="str">
        <f>IF($D327&gt;T327,"SUP","RES")</f>
        <v>SUP</v>
      </c>
      <c r="DZ327" t="str">
        <f>IF($D327&gt;U327,"SUP","RES")</f>
        <v>SUP</v>
      </c>
      <c r="EA327" t="str">
        <f>IF($D327&gt;V327,"SUP","RES")</f>
        <v>SUP</v>
      </c>
      <c r="EB327" s="7">
        <f t="shared" si="513"/>
        <v>3</v>
      </c>
      <c r="EC327" s="7">
        <f t="shared" si="514"/>
        <v>3</v>
      </c>
      <c r="ED327" s="13" t="str">
        <f t="shared" si="515"/>
        <v>-----</v>
      </c>
      <c r="EE327" s="13" t="str">
        <f t="shared" si="516"/>
        <v>-----</v>
      </c>
      <c r="EF327" s="7">
        <f>IF(OR(ED327="All Sup",EE327="All Res"),"na",((D327-MIN(Q327:V327))/(MAX(Q327:V327)-MIN(Q327:V327))))</f>
        <v>0.4076628352490374</v>
      </c>
      <c r="EG327">
        <v>1.4999999999999999E-4</v>
      </c>
      <c r="EH327">
        <f>Q327*(1+$EG327)</f>
        <v>5200.3499355000004</v>
      </c>
      <c r="EI327">
        <f>Q327*(1-$EG327)</f>
        <v>5198.7900645</v>
      </c>
      <c r="EJ327">
        <f>R327*(1+$EG327)</f>
        <v>5194.2290175000007</v>
      </c>
      <c r="EK327">
        <f>R327*(1-$EG327)</f>
        <v>5192.6709824999998</v>
      </c>
      <c r="EL327">
        <f>S327*(1+$EG327)</f>
        <v>5203.6204260000004</v>
      </c>
      <c r="EM327">
        <f>S327*(1-$EG327)</f>
        <v>5202.0595739999999</v>
      </c>
      <c r="EN327">
        <f>T327*(1+$EG327)</f>
        <v>5172.0656935000006</v>
      </c>
      <c r="EO327">
        <f>T327*(1-$EG327)</f>
        <v>5170.5143065000002</v>
      </c>
      <c r="EP327">
        <f>U327*(1+$EG327)</f>
        <v>5178.9667285000005</v>
      </c>
      <c r="EQ327">
        <f>U327*(1-$EG327)</f>
        <v>5177.4132714999996</v>
      </c>
      <c r="ER327">
        <f>V327*(1+$EG327)</f>
        <v>5164.4645535</v>
      </c>
      <c r="ES327">
        <f>V327*(1-$EG327)</f>
        <v>5162.9154464999992</v>
      </c>
      <c r="ET327" s="7" t="str">
        <f t="shared" si="517"/>
        <v>-----</v>
      </c>
      <c r="EU327" s="7" t="str">
        <f t="shared" si="518"/>
        <v>-----</v>
      </c>
      <c r="EV327" s="7" t="str">
        <f t="shared" si="519"/>
        <v>-----</v>
      </c>
      <c r="EW327" s="7" t="str">
        <f t="shared" si="520"/>
        <v>-----</v>
      </c>
      <c r="EX327" s="7" t="str">
        <f t="shared" si="521"/>
        <v>-----</v>
      </c>
      <c r="EY327" s="7" t="str">
        <f t="shared" si="522"/>
        <v>-----</v>
      </c>
      <c r="EZ327">
        <f t="shared" si="540"/>
        <v>132</v>
      </c>
      <c r="FA327">
        <f t="shared" si="541"/>
        <v>125</v>
      </c>
      <c r="FB327">
        <f t="shared" si="542"/>
        <v>325</v>
      </c>
      <c r="FC327">
        <f t="shared" si="543"/>
        <v>18</v>
      </c>
      <c r="FD327">
        <f t="shared" si="544"/>
        <v>9</v>
      </c>
      <c r="FE327">
        <f t="shared" si="545"/>
        <v>19</v>
      </c>
      <c r="FF327">
        <f t="shared" si="546"/>
        <v>7</v>
      </c>
      <c r="FG327">
        <f t="shared" si="547"/>
        <v>11</v>
      </c>
      <c r="FH327">
        <f t="shared" si="548"/>
        <v>0</v>
      </c>
      <c r="FI327">
        <f t="shared" si="549"/>
        <v>2</v>
      </c>
      <c r="FJ327">
        <f t="shared" si="550"/>
        <v>5</v>
      </c>
      <c r="FK327">
        <f t="shared" si="551"/>
        <v>1</v>
      </c>
      <c r="FL327" s="7" t="str">
        <f t="shared" si="523"/>
        <v>-----</v>
      </c>
      <c r="FM327" s="7" t="str">
        <f t="shared" si="524"/>
        <v>-----</v>
      </c>
      <c r="FN327" s="7" t="str">
        <f t="shared" si="525"/>
        <v>-----</v>
      </c>
      <c r="FO327" s="7" t="str">
        <f t="shared" si="526"/>
        <v>-----</v>
      </c>
      <c r="FP327" s="7" t="str">
        <f t="shared" si="527"/>
        <v>-----</v>
      </c>
      <c r="FQ327" s="7" t="str">
        <f t="shared" si="528"/>
        <v>-----</v>
      </c>
      <c r="FR327" s="13" t="str">
        <f>IF(FL327="-----","-----",(D327-Q327)/Q327)</f>
        <v>-----</v>
      </c>
      <c r="FS327" s="13" t="str">
        <f>IF(FM327="-----","-----",(Q327-R327)/R327)</f>
        <v>-----</v>
      </c>
      <c r="FT327" s="13" t="str">
        <f>IF(FN327="-----","-----",(R327-S327)/S327)</f>
        <v>-----</v>
      </c>
      <c r="FU327" s="13" t="str">
        <f>IF(FO327="-----","-----",(S327-T327)/T327)</f>
        <v>-----</v>
      </c>
      <c r="FV327" s="13" t="str">
        <f>IF(FP327="-----","-----",(T327-U327)/U327)</f>
        <v>-----</v>
      </c>
      <c r="FW327" s="13" t="str">
        <f>IF(FQ327="-----","-----",(U327-V327)/V327)</f>
        <v>-----</v>
      </c>
      <c r="FX327" s="7" t="str">
        <f t="shared" si="529"/>
        <v>-----</v>
      </c>
      <c r="FY327" s="7" t="str">
        <f t="shared" si="530"/>
        <v>-----</v>
      </c>
      <c r="FZ327" s="7" t="str">
        <f t="shared" si="531"/>
        <v>-----</v>
      </c>
      <c r="GA327" s="7" t="str">
        <f t="shared" si="532"/>
        <v>-----</v>
      </c>
      <c r="GB327" s="7" t="str">
        <f t="shared" si="533"/>
        <v>-----</v>
      </c>
      <c r="GC327" s="7" t="str">
        <f t="shared" si="534"/>
        <v>-----</v>
      </c>
      <c r="GD327" s="7" t="str">
        <f>IF(AND(BG327&gt;AA327,BG326&gt;AA326,BG325&gt;AA325,BG324&gt;AA324,BG323&gt;AA323,BG322&gt;AA322,BG321&gt;AA321,BG320&gt;AA320,BG319&gt;AA319,BG318&gt;AA318,BG317&gt;AA317,BG316&gt;AA316),"Bullish",IF(AND(BG327&lt;AA327,BG326&lt;AA326,BG325&lt;AA325,BG324&lt;AA324,BG323&lt;AA323,BG322&lt;AA322,BG321&lt;AA321,BG320&lt;AA320,BG319&lt;AA319,BG318&lt;AA318,BG317&lt;AA317,BG316&lt;AA316),"Bearish","-----"))</f>
        <v>-----</v>
      </c>
      <c r="GE327">
        <f>(Z327-BG327)/BG327</f>
        <v>1.1666537896932636E-3</v>
      </c>
      <c r="GI327" s="7" t="str">
        <f>IF(Y327&gt;Z327,"Bullish","Bearish")</f>
        <v>Bearish</v>
      </c>
      <c r="GJ327" s="19" t="str">
        <f>IF(AND(D327&gt;Y327,D326&lt;Y326),"TEMA crossover","-----")</f>
        <v>-----</v>
      </c>
      <c r="GK327" s="19" t="str">
        <f>IF(AND(D327&lt;Y327,D326&gt;Y326),"TEMA crossunder","-----")</f>
        <v>TEMA crossunder</v>
      </c>
      <c r="GL327" s="20" t="str">
        <f>IF(GD327="Bearish","YES","-----")</f>
        <v>-----</v>
      </c>
      <c r="GM327" s="20" t="str">
        <f>IF(GH327="Reverse to Bearish","YES","-----")</f>
        <v>-----</v>
      </c>
      <c r="GN327" s="20" t="str">
        <f>IF(AND(GI327="Bullish",GI326="Bullish",GI325="Bullish",GI324="Bullish"),"YES","-----")</f>
        <v>-----</v>
      </c>
      <c r="GO327" s="20" t="str">
        <f>IF(OR(GK327="TEMA crossunder",GK326="TEMA crossunder",GK325="TEMA crossunder",GK324="TEMA crossunder"),"YES","-----")</f>
        <v>YES</v>
      </c>
      <c r="GP327" s="20" t="str">
        <f>IF(GD327="Bullish","YES","-----")</f>
        <v>-----</v>
      </c>
      <c r="GQ327" s="20" t="str">
        <f>IF(GH327="Reverse to Bullish","YES","-----")</f>
        <v>-----</v>
      </c>
      <c r="GR327" s="20" t="str">
        <f>IF(AND(GI327="Bearish",GI326="Bearish",GI325="Bearish",GI324="Bearish"),"YES","-----")</f>
        <v>YES</v>
      </c>
      <c r="GS327" s="20" t="str">
        <f>IF(OR(GJ327="TEMA crossover",GJ326="TEMA crossover",GJ325="TEMA crossover",GJ324="TEMA crossover"),"YES","-----")</f>
        <v>YES</v>
      </c>
      <c r="GT327" s="20" t="str">
        <f t="shared" si="552"/>
        <v>-----</v>
      </c>
      <c r="GU327" s="20" t="str">
        <f t="shared" si="553"/>
        <v>-----</v>
      </c>
      <c r="GV327" s="20" t="str">
        <f t="shared" si="554"/>
        <v>-----</v>
      </c>
      <c r="GW327" s="20" t="str">
        <f t="shared" si="555"/>
        <v>-----</v>
      </c>
      <c r="GX327" s="20" t="str">
        <f t="shared" si="556"/>
        <v>-----</v>
      </c>
      <c r="GY327" s="20" t="str">
        <f t="shared" si="557"/>
        <v>-----</v>
      </c>
      <c r="GZ327" s="7" t="str">
        <f>IF(G327&gt;BH327,"YES","-----")</f>
        <v>-----</v>
      </c>
      <c r="HA327" s="7" t="str">
        <f>IF(F327&lt;BI327,"YES","-----")</f>
        <v>-----</v>
      </c>
      <c r="HB327">
        <f>BH327-BI327</f>
        <v>8.1000000000003638</v>
      </c>
      <c r="HI327">
        <f t="shared" si="535"/>
        <v>-1.4520199999997203</v>
      </c>
      <c r="HJ327">
        <f t="shared" si="536"/>
        <v>6.6479800000006435</v>
      </c>
      <c r="HK327" s="7"/>
      <c r="HL327" s="7"/>
      <c r="HM327" s="7"/>
      <c r="HN327" s="7"/>
      <c r="HO327" s="7"/>
      <c r="HP327" s="7"/>
      <c r="HQ327" s="28">
        <f t="shared" si="492"/>
        <v>-0.58361000000058993</v>
      </c>
      <c r="HR327" s="28" t="str">
        <f t="shared" si="537"/>
        <v>Bear</v>
      </c>
      <c r="HS327">
        <f t="shared" si="538"/>
        <v>0.58361000000058993</v>
      </c>
    </row>
    <row r="328" spans="1:227" x14ac:dyDescent="0.55000000000000004">
      <c r="A328">
        <f>Validation!A327</f>
        <v>1772126100</v>
      </c>
      <c r="B328" t="str">
        <f>Price!B327</f>
        <v>XAUUSD</v>
      </c>
      <c r="C328" t="str">
        <f>Price!C327</f>
        <v>M5</v>
      </c>
      <c r="D328">
        <f>Price!D327</f>
        <v>5178.26</v>
      </c>
      <c r="E328">
        <f>Price!E327</f>
        <v>5179.8</v>
      </c>
      <c r="F328">
        <f>Price!F327</f>
        <v>5181.3999999999996</v>
      </c>
      <c r="G328">
        <f>Price!G327</f>
        <v>5175.57</v>
      </c>
      <c r="H328">
        <f>Price!H327</f>
        <v>675</v>
      </c>
      <c r="I328">
        <f>Diagonals!E327</f>
        <v>5205.33</v>
      </c>
      <c r="J328">
        <f>Diagonals!F327</f>
        <v>0</v>
      </c>
      <c r="K328">
        <f>Diagonals!G327</f>
        <v>0</v>
      </c>
      <c r="L328">
        <f>Diagonals!H327</f>
        <v>5134.37</v>
      </c>
      <c r="M328">
        <f>Diagonals!I327</f>
        <v>0</v>
      </c>
      <c r="N328">
        <f>Diagonals!J327</f>
        <v>0</v>
      </c>
      <c r="O328">
        <f>Diagonals!K327</f>
        <v>0</v>
      </c>
      <c r="P328">
        <f>Diagonals!L327</f>
        <v>0</v>
      </c>
      <c r="Q328">
        <f>Trendlines!E327</f>
        <v>5199.58</v>
      </c>
      <c r="R328">
        <f>Trendlines!F327</f>
        <v>5193.43</v>
      </c>
      <c r="S328">
        <f>Trendlines!G327</f>
        <v>5202.82</v>
      </c>
      <c r="T328">
        <f>Trendlines!H327</f>
        <v>5171.37</v>
      </c>
      <c r="U328">
        <f>Trendlines!I327</f>
        <v>5178.22</v>
      </c>
      <c r="V328">
        <f>Trendlines!J327</f>
        <v>5163.72</v>
      </c>
      <c r="W328">
        <f>Trendlines!K327</f>
        <v>0</v>
      </c>
      <c r="X328">
        <f>Trendlines!L327</f>
        <v>0</v>
      </c>
      <c r="Y328">
        <f>Tema_Hrma_Smma!E327</f>
        <v>5180.82</v>
      </c>
      <c r="Z328">
        <f>Tema_Hrma_Smma!F327</f>
        <v>5183.04</v>
      </c>
      <c r="AA328">
        <f>Tema_Hrma_Smma!G327</f>
        <v>5175.3599999999997</v>
      </c>
      <c r="AB328">
        <f>ZScore!H327</f>
        <v>-1</v>
      </c>
      <c r="AC328">
        <f>ZScore!I327</f>
        <v>0.49088999999999999</v>
      </c>
      <c r="AD328">
        <f>ZScore!J327</f>
        <v>3</v>
      </c>
      <c r="AE328">
        <f>HA!E327</f>
        <v>5183.08</v>
      </c>
      <c r="AF328">
        <f>HA!F327</f>
        <v>5183.08</v>
      </c>
      <c r="AG328">
        <f>HA!G327</f>
        <v>5175.57</v>
      </c>
      <c r="AH328">
        <f>HA!H327</f>
        <v>5178.76</v>
      </c>
      <c r="AI328">
        <f>HA!I327</f>
        <v>-1</v>
      </c>
      <c r="AJ328">
        <f>HA!J327</f>
        <v>4.32</v>
      </c>
      <c r="AK328">
        <f>HA!K327</f>
        <v>0.55003999999999997</v>
      </c>
      <c r="AL328">
        <f>HA!L327</f>
        <v>-1</v>
      </c>
      <c r="AM328">
        <f>KC!E327</f>
        <v>5206.2011000000002</v>
      </c>
      <c r="AN328">
        <f>KC!F327</f>
        <v>5200.0768399999997</v>
      </c>
      <c r="AO328">
        <f>KC!G327</f>
        <v>5193.9525800000001</v>
      </c>
      <c r="AP328">
        <f>KC!H327</f>
        <v>5187.8283199999996</v>
      </c>
      <c r="AQ328">
        <f>KC!I327</f>
        <v>5181.70406</v>
      </c>
      <c r="AR328">
        <f>KC!J327</f>
        <v>5173.25821</v>
      </c>
      <c r="AS328">
        <f>KC!K327</f>
        <v>5167.1339500000004</v>
      </c>
      <c r="AT328">
        <f>KC!L327</f>
        <v>5161.0096999999996</v>
      </c>
      <c r="AU328">
        <f>KC!M327</f>
        <v>5154.88544</v>
      </c>
      <c r="AV328">
        <f>KC!N327</f>
        <v>5148.7611800000004</v>
      </c>
      <c r="AW328">
        <f>SR_Levels!E327</f>
        <v>5161.8900000000003</v>
      </c>
      <c r="AX328">
        <f>SR_Levels!F327</f>
        <v>5135.8500000000004</v>
      </c>
      <c r="AY328">
        <f>SR_Levels!G327</f>
        <v>0</v>
      </c>
      <c r="AZ328">
        <f>SR_Levels!H327</f>
        <v>0</v>
      </c>
      <c r="BA328">
        <f>SR_Levels!I327</f>
        <v>5178.6000000000004</v>
      </c>
      <c r="BB328">
        <f>SR_Levels!J327</f>
        <v>5193.3500000000004</v>
      </c>
      <c r="BC328">
        <f>SR_Levels!K327</f>
        <v>5205.3100000000004</v>
      </c>
      <c r="BD328">
        <f>SR_Levels!L327</f>
        <v>0</v>
      </c>
      <c r="BE328">
        <f>ZigZag!E327</f>
        <v>0</v>
      </c>
      <c r="BF328">
        <f>ZigZag!F327</f>
        <v>0</v>
      </c>
      <c r="BG328">
        <f>ZigZag!G327</f>
        <v>5177.28</v>
      </c>
      <c r="BH328">
        <f>Dual_Tema!E327</f>
        <v>5184.88</v>
      </c>
      <c r="BI328">
        <f>Dual_Tema!F327</f>
        <v>5177.62</v>
      </c>
      <c r="BJ328">
        <f>Pinbar!E327</f>
        <v>0</v>
      </c>
      <c r="BK328">
        <f>SSA!E327</f>
        <v>5179.5916900000002</v>
      </c>
      <c r="BL328">
        <f>SSA!F327</f>
        <v>5180.5436600000003</v>
      </c>
      <c r="BN328" t="str">
        <f t="shared" si="558"/>
        <v>Red Candle</v>
      </c>
      <c r="BO328" s="34">
        <f t="shared" si="493"/>
        <v>-5.9829851621961971E-4</v>
      </c>
      <c r="BP328" s="34">
        <f t="shared" si="495"/>
        <v>-6.0601381865899029E-4</v>
      </c>
      <c r="BQ328" s="34">
        <f t="shared" si="503"/>
        <v>-7.9500152439615501E-4</v>
      </c>
      <c r="BR328" s="34">
        <f t="shared" si="505"/>
        <v>3.8169492708250985E-3</v>
      </c>
      <c r="BS328" s="35">
        <f t="shared" si="494"/>
        <v>-9.9741286873400448E-5</v>
      </c>
      <c r="BT328" s="35">
        <f t="shared" si="496"/>
        <v>-5.0515184002897229E-5</v>
      </c>
      <c r="BU328" s="35">
        <f t="shared" si="504"/>
        <v>-4.4183340870529442E-5</v>
      </c>
      <c r="BV328" s="35">
        <f t="shared" si="506"/>
        <v>1.5874939950100142E-4</v>
      </c>
      <c r="BW328" s="27">
        <v>96</v>
      </c>
      <c r="BX328">
        <f>F328-G328</f>
        <v>5.8299999999999272</v>
      </c>
      <c r="BY328">
        <f>ABS(F328-D327)</f>
        <v>1.75</v>
      </c>
      <c r="BZ328">
        <f>ABS(G328-D327)</f>
        <v>4.0799999999999272</v>
      </c>
      <c r="CA328">
        <f t="shared" si="539"/>
        <v>5.8299999999999272</v>
      </c>
      <c r="CB328">
        <f t="shared" si="497"/>
        <v>6.721428571428727</v>
      </c>
      <c r="CC328">
        <f t="shared" si="500"/>
        <v>7.9982329321540329</v>
      </c>
      <c r="CD328">
        <f t="shared" si="498"/>
        <v>-1.2768043607253059</v>
      </c>
      <c r="CE328">
        <f t="shared" si="501"/>
        <v>-1</v>
      </c>
      <c r="CF328">
        <f t="shared" si="502"/>
        <v>-8</v>
      </c>
      <c r="CG328" s="7" t="str">
        <f t="shared" si="499"/>
        <v>-----</v>
      </c>
      <c r="CH328" s="21"/>
      <c r="CI328" s="21"/>
      <c r="CJ328" s="21"/>
      <c r="CK328" s="21"/>
      <c r="CL328" s="21"/>
      <c r="CM328" s="21"/>
      <c r="CZ328" s="7" t="str">
        <f>IF(AND(D328&gt;BH328,D328&gt;E328),"Bullish Trigger","-----")</f>
        <v>-----</v>
      </c>
      <c r="DA328" s="7" t="str">
        <f>IF(AND(D328&lt;BI328,D328&lt;E328),"Bearish Trigger","-----")</f>
        <v>-----</v>
      </c>
      <c r="DB328" s="13" t="str">
        <f>IF(AND(W328=BE328,W328&gt;0,BE328&gt;0),"Important High","------")</f>
        <v>------</v>
      </c>
      <c r="DC328" s="13" t="str">
        <f>IF(AND(X328=BF328,X328&gt;0,BF328&gt;0),"Important Low","------")</f>
        <v>------</v>
      </c>
      <c r="DD328" s="7" t="str">
        <f>IF(AND(DB328="Important High",DC328="-----",BJ328=1),"Imp High Rej","-----")</f>
        <v>-----</v>
      </c>
      <c r="DE328" s="7" t="str">
        <f>IF(AND(DB328="-----",DC328="Important Low",BJ328=1),"Imp Low Rej","-----")</f>
        <v>-----</v>
      </c>
      <c r="DF328" s="7" t="str">
        <f>IF(Y328&gt;AM328,"Overbought",IF(Y328&gt;AO328,"Bullish Momentum",IF(Y328&gt;AQ328,"Flat Momentum","-----")))</f>
        <v>-----</v>
      </c>
      <c r="DG328" s="7" t="str">
        <f>IF(Y328&lt;AV328,"Oversold",IF(Y328&lt;AT328,"Bearish Momentum",IF(Y328&lt;AR328,"Flat Momentum","-----")))</f>
        <v>-----</v>
      </c>
      <c r="DH328" s="7" t="str">
        <f>IF(AND(DF328="Overbought",AD328=2),"Culminated Thrust","-----")</f>
        <v>-----</v>
      </c>
      <c r="DI328" s="7" t="str">
        <f>IF(AND(DG328="Oversold",AD328=5),"Culminated Thrust","-----")</f>
        <v>-----</v>
      </c>
      <c r="DJ328" s="14">
        <f>(Q328-$D328)/$D328</f>
        <v>4.1172131179198629E-3</v>
      </c>
      <c r="DK328" s="14">
        <f>(R328-$D328)/$D328</f>
        <v>2.9295554877507256E-3</v>
      </c>
      <c r="DL328" s="14">
        <f>(S328-$D328)/$D328</f>
        <v>4.7429059182040861E-3</v>
      </c>
      <c r="DM328" s="14">
        <f>(T328-$D328)/$D328</f>
        <v>-1.3305627759132078E-3</v>
      </c>
      <c r="DN328" s="14">
        <f>(U328-$D328)/$D328</f>
        <v>-7.724602472638226E-6</v>
      </c>
      <c r="DO328" s="14">
        <f>(V328-$D328)/$D328</f>
        <v>-2.8078929988065416E-3</v>
      </c>
      <c r="DP328" s="14">
        <f t="shared" si="507"/>
        <v>4.7429059182040861E-3</v>
      </c>
      <c r="DQ328" s="14">
        <f t="shared" si="508"/>
        <v>4.1172131179198629E-3</v>
      </c>
      <c r="DR328" s="14">
        <f t="shared" si="509"/>
        <v>2.9295554877507256E-3</v>
      </c>
      <c r="DS328" s="14">
        <f t="shared" si="510"/>
        <v>-7.724602472638226E-6</v>
      </c>
      <c r="DT328" s="14">
        <f t="shared" si="511"/>
        <v>-1.3305627759132078E-3</v>
      </c>
      <c r="DU328" s="14">
        <f t="shared" si="512"/>
        <v>-2.8078929988065416E-3</v>
      </c>
      <c r="DV328" t="str">
        <f>IF($D328&gt;Q328,"SUP","RES")</f>
        <v>RES</v>
      </c>
      <c r="DW328" t="str">
        <f>IF($D328&gt;R328,"SUP","RES")</f>
        <v>RES</v>
      </c>
      <c r="DX328" t="str">
        <f>IF($D328&gt;S328,"SUP","RES")</f>
        <v>RES</v>
      </c>
      <c r="DY328" t="str">
        <f>IF($D328&gt;T328,"SUP","RES")</f>
        <v>SUP</v>
      </c>
      <c r="DZ328" t="str">
        <f>IF($D328&gt;U328,"SUP","RES")</f>
        <v>SUP</v>
      </c>
      <c r="EA328" t="str">
        <f>IF($D328&gt;V328,"SUP","RES")</f>
        <v>SUP</v>
      </c>
      <c r="EB328" s="7">
        <f t="shared" si="513"/>
        <v>3</v>
      </c>
      <c r="EC328" s="7">
        <f t="shared" si="514"/>
        <v>3</v>
      </c>
      <c r="ED328" s="13" t="str">
        <f t="shared" si="515"/>
        <v>-----</v>
      </c>
      <c r="EE328" s="13" t="str">
        <f t="shared" si="516"/>
        <v>-----</v>
      </c>
      <c r="EF328" s="7">
        <f>IF(OR(ED328="All Sup",EE328="All Res"),"na",((D328-MIN(Q328:V328))/(MAX(Q328:V328)-MIN(Q328:V328))))</f>
        <v>0.37186700767263853</v>
      </c>
      <c r="EG328">
        <v>1.4999999999999999E-4</v>
      </c>
      <c r="EH328">
        <f>Q328*(1+$EG328)</f>
        <v>5200.3599370000002</v>
      </c>
      <c r="EI328">
        <f>Q328*(1-$EG328)</f>
        <v>5198.8000629999997</v>
      </c>
      <c r="EJ328">
        <f>R328*(1+$EG328)</f>
        <v>5194.2090145000011</v>
      </c>
      <c r="EK328">
        <f>R328*(1-$EG328)</f>
        <v>5192.6509855000004</v>
      </c>
      <c r="EL328">
        <f>S328*(1+$EG328)</f>
        <v>5203.6004229999999</v>
      </c>
      <c r="EM328">
        <f>S328*(1-$EG328)</f>
        <v>5202.0395769999996</v>
      </c>
      <c r="EN328">
        <f>T328*(1+$EG328)</f>
        <v>5172.1457055000001</v>
      </c>
      <c r="EO328">
        <f>T328*(1-$EG328)</f>
        <v>5170.5942944999997</v>
      </c>
      <c r="EP328">
        <f>U328*(1+$EG328)</f>
        <v>5178.9967330000009</v>
      </c>
      <c r="EQ328">
        <f>U328*(1-$EG328)</f>
        <v>5177.4432670000006</v>
      </c>
      <c r="ER328">
        <f>V328*(1+$EG328)</f>
        <v>5164.4945580000003</v>
      </c>
      <c r="ES328">
        <f>V328*(1-$EG328)</f>
        <v>5162.9454420000002</v>
      </c>
      <c r="ET328" s="7" t="str">
        <f t="shared" si="517"/>
        <v>-----</v>
      </c>
      <c r="EU328" s="7" t="str">
        <f t="shared" si="518"/>
        <v>-----</v>
      </c>
      <c r="EV328" s="7" t="str">
        <f t="shared" si="519"/>
        <v>-----</v>
      </c>
      <c r="EW328" s="7" t="str">
        <f t="shared" si="520"/>
        <v>-----</v>
      </c>
      <c r="EX328" s="7" t="str">
        <f t="shared" si="521"/>
        <v>TOUCH</v>
      </c>
      <c r="EY328" s="7" t="str">
        <f t="shared" si="522"/>
        <v>-----</v>
      </c>
      <c r="EZ328">
        <f t="shared" si="540"/>
        <v>133</v>
      </c>
      <c r="FA328">
        <f t="shared" si="541"/>
        <v>126</v>
      </c>
      <c r="FB328">
        <f t="shared" si="542"/>
        <v>326</v>
      </c>
      <c r="FC328">
        <f t="shared" si="543"/>
        <v>19</v>
      </c>
      <c r="FD328">
        <f t="shared" si="544"/>
        <v>0</v>
      </c>
      <c r="FE328">
        <f t="shared" si="545"/>
        <v>20</v>
      </c>
      <c r="FF328">
        <f t="shared" si="546"/>
        <v>7</v>
      </c>
      <c r="FG328">
        <f t="shared" si="547"/>
        <v>11</v>
      </c>
      <c r="FH328">
        <f t="shared" si="548"/>
        <v>0</v>
      </c>
      <c r="FI328">
        <f t="shared" si="549"/>
        <v>2</v>
      </c>
      <c r="FJ328">
        <f t="shared" si="550"/>
        <v>1</v>
      </c>
      <c r="FK328">
        <f t="shared" si="551"/>
        <v>1</v>
      </c>
      <c r="FL328" s="7" t="str">
        <f t="shared" si="523"/>
        <v>-----</v>
      </c>
      <c r="FM328" s="7" t="str">
        <f t="shared" si="524"/>
        <v>-----</v>
      </c>
      <c r="FN328" s="7" t="str">
        <f t="shared" si="525"/>
        <v>-----</v>
      </c>
      <c r="FO328" s="7" t="str">
        <f t="shared" si="526"/>
        <v>-----</v>
      </c>
      <c r="FP328" s="7">
        <f t="shared" si="527"/>
        <v>1</v>
      </c>
      <c r="FQ328" s="7" t="str">
        <f t="shared" si="528"/>
        <v>-----</v>
      </c>
      <c r="FR328" s="13" t="str">
        <f>IF(FL328="-----","-----",(D328-Q328)/Q328)</f>
        <v>-----</v>
      </c>
      <c r="FS328" s="13" t="str">
        <f>IF(FM328="-----","-----",(Q328-R328)/R328)</f>
        <v>-----</v>
      </c>
      <c r="FT328" s="13" t="str">
        <f>IF(FN328="-----","-----",(R328-S328)/S328)</f>
        <v>-----</v>
      </c>
      <c r="FU328" s="13" t="str">
        <f>IF(FO328="-----","-----",(S328-T328)/T328)</f>
        <v>-----</v>
      </c>
      <c r="FV328" s="13">
        <f>IF(FP328="-----","-----",(T328-U328)/U328)</f>
        <v>-1.3228483919185286E-3</v>
      </c>
      <c r="FW328" s="13" t="str">
        <f>IF(FQ328="-----","-----",(U328-V328)/V328)</f>
        <v>-----</v>
      </c>
      <c r="FX328" s="7" t="str">
        <f t="shared" si="529"/>
        <v>-----</v>
      </c>
      <c r="FY328" s="7" t="str">
        <f t="shared" si="530"/>
        <v>-----</v>
      </c>
      <c r="FZ328" s="7" t="str">
        <f t="shared" si="531"/>
        <v>-----</v>
      </c>
      <c r="GA328" s="7" t="str">
        <f t="shared" si="532"/>
        <v>-----</v>
      </c>
      <c r="GB328" s="7" t="str">
        <f t="shared" si="533"/>
        <v>Resistant</v>
      </c>
      <c r="GC328" s="7" t="str">
        <f t="shared" si="534"/>
        <v>-----</v>
      </c>
      <c r="GD328" s="7" t="str">
        <f>IF(AND(BG328&gt;AA328,BG327&gt;AA327,BG326&gt;AA326,BG325&gt;AA325,BG324&gt;AA324,BG323&gt;AA323,BG322&gt;AA322,BG321&gt;AA321,BG320&gt;AA320,BG319&gt;AA319,BG318&gt;AA318,BG317&gt;AA317),"Bullish",IF(AND(BG328&lt;AA328,BG327&lt;AA327,BG326&lt;AA326,BG325&lt;AA325,BG324&lt;AA324,BG323&lt;AA323,BG322&lt;AA322,BG321&lt;AA321,BG320&lt;AA320,BG319&lt;AA319,BG318&lt;AA318,BG317&lt;AA317),"Bearish","-----"))</f>
        <v>-----</v>
      </c>
      <c r="GE328">
        <f>(Z328-BG328)/BG328</f>
        <v>1.112553309846139E-3</v>
      </c>
      <c r="GI328" s="7" t="str">
        <f>IF(Y328&gt;Z328,"Bullish","Bearish")</f>
        <v>Bearish</v>
      </c>
      <c r="GJ328" s="19" t="str">
        <f>IF(AND(D328&gt;Y328,D327&lt;Y327),"TEMA crossover","-----")</f>
        <v>-----</v>
      </c>
      <c r="GK328" s="19" t="str">
        <f>IF(AND(D328&lt;Y328,D327&gt;Y327),"TEMA crossunder","-----")</f>
        <v>-----</v>
      </c>
      <c r="GL328" s="20" t="str">
        <f>IF(GD328="Bearish","YES","-----")</f>
        <v>-----</v>
      </c>
      <c r="GM328" s="20" t="str">
        <f>IF(GH328="Reverse to Bearish","YES","-----")</f>
        <v>-----</v>
      </c>
      <c r="GN328" s="20" t="str">
        <f>IF(AND(GI328="Bullish",GI327="Bullish",GI326="Bullish",GI325="Bullish"),"YES","-----")</f>
        <v>-----</v>
      </c>
      <c r="GO328" s="20" t="str">
        <f>IF(OR(GK328="TEMA crossunder",GK327="TEMA crossunder",GK326="TEMA crossunder",GK325="TEMA crossunder"),"YES","-----")</f>
        <v>YES</v>
      </c>
      <c r="GP328" s="20" t="str">
        <f>IF(GD328="Bullish","YES","-----")</f>
        <v>-----</v>
      </c>
      <c r="GQ328" s="20" t="str">
        <f>IF(GH328="Reverse to Bullish","YES","-----")</f>
        <v>-----</v>
      </c>
      <c r="GR328" s="20" t="str">
        <f>IF(AND(GI328="Bearish",GI327="Bearish",GI326="Bearish",GI325="Bearish"),"YES","-----")</f>
        <v>YES</v>
      </c>
      <c r="GS328" s="20" t="str">
        <f>IF(OR(GJ328="TEMA crossover",GJ327="TEMA crossover",GJ326="TEMA crossover",GJ325="TEMA crossover"),"YES","-----")</f>
        <v>YES</v>
      </c>
      <c r="GT328" s="20" t="str">
        <f t="shared" si="552"/>
        <v>-----</v>
      </c>
      <c r="GU328" s="20" t="str">
        <f t="shared" si="553"/>
        <v>-----</v>
      </c>
      <c r="GV328" s="20" t="str">
        <f t="shared" si="554"/>
        <v>-----</v>
      </c>
      <c r="GW328" s="20" t="str">
        <f t="shared" si="555"/>
        <v>-----</v>
      </c>
      <c r="GX328" s="20" t="str">
        <f t="shared" si="556"/>
        <v>-----</v>
      </c>
      <c r="GY328" s="20" t="str">
        <f t="shared" si="557"/>
        <v>-----</v>
      </c>
      <c r="GZ328" s="7" t="str">
        <f>IF(G328&gt;BH328,"YES","-----")</f>
        <v>-----</v>
      </c>
      <c r="HA328" s="7" t="str">
        <f>IF(F328&lt;BI328,"YES","-----")</f>
        <v>-----</v>
      </c>
      <c r="HB328">
        <f>BH328-BI328</f>
        <v>7.2600000000002183</v>
      </c>
      <c r="HI328">
        <f t="shared" si="535"/>
        <v>-1.9716900000003079</v>
      </c>
      <c r="HJ328">
        <f t="shared" si="536"/>
        <v>5.2883099999999104</v>
      </c>
      <c r="HK328" s="7"/>
      <c r="HL328" s="7"/>
      <c r="HM328" s="7"/>
      <c r="HN328" s="7"/>
      <c r="HO328" s="7"/>
      <c r="HP328" s="7"/>
      <c r="HQ328" s="28">
        <f t="shared" si="492"/>
        <v>-0.95197000000007392</v>
      </c>
      <c r="HR328" s="28" t="str">
        <f t="shared" si="537"/>
        <v>Bear</v>
      </c>
      <c r="HS328">
        <f t="shared" si="538"/>
        <v>0.95197000000007392</v>
      </c>
    </row>
    <row r="329" spans="1:227" x14ac:dyDescent="0.55000000000000004">
      <c r="A329">
        <f>Validation!A328</f>
        <v>1772126400</v>
      </c>
      <c r="B329" t="str">
        <f>Price!B328</f>
        <v>XAUUSD</v>
      </c>
      <c r="C329" t="str">
        <f>Price!C328</f>
        <v>M5</v>
      </c>
      <c r="D329">
        <f>Price!D328</f>
        <v>5179.47</v>
      </c>
      <c r="E329">
        <f>Price!E328</f>
        <v>5178.22</v>
      </c>
      <c r="F329">
        <f>Price!F328</f>
        <v>5181.88</v>
      </c>
      <c r="G329">
        <f>Price!G328</f>
        <v>5178.16</v>
      </c>
      <c r="H329">
        <f>Price!H328</f>
        <v>594</v>
      </c>
      <c r="I329">
        <f>Diagonals!E328</f>
        <v>5205.51</v>
      </c>
      <c r="J329">
        <f>Diagonals!F328</f>
        <v>0</v>
      </c>
      <c r="K329">
        <f>Diagonals!G328</f>
        <v>0</v>
      </c>
      <c r="L329">
        <f>Diagonals!H328</f>
        <v>5134.04</v>
      </c>
      <c r="M329">
        <f>Diagonals!I328</f>
        <v>0</v>
      </c>
      <c r="N329">
        <f>Diagonals!J328</f>
        <v>0</v>
      </c>
      <c r="O329">
        <f>Diagonals!K328</f>
        <v>0</v>
      </c>
      <c r="P329">
        <f>Diagonals!L328</f>
        <v>0</v>
      </c>
      <c r="Q329">
        <f>Trendlines!E328</f>
        <v>5199.58</v>
      </c>
      <c r="R329">
        <f>Trendlines!F328</f>
        <v>5193.3999999999996</v>
      </c>
      <c r="S329">
        <f>Trendlines!G328</f>
        <v>5202.8</v>
      </c>
      <c r="T329">
        <f>Trendlines!H328</f>
        <v>5171.4399999999996</v>
      </c>
      <c r="U329">
        <f>Trendlines!I328</f>
        <v>5178.24</v>
      </c>
      <c r="V329">
        <f>Trendlines!J328</f>
        <v>5163.76</v>
      </c>
      <c r="W329">
        <f>Trendlines!K328</f>
        <v>0</v>
      </c>
      <c r="X329">
        <f>Trendlines!L328</f>
        <v>0</v>
      </c>
      <c r="Y329">
        <f>Tema_Hrma_Smma!E328</f>
        <v>5180.16</v>
      </c>
      <c r="Z329">
        <f>Tema_Hrma_Smma!F328</f>
        <v>5182.7299999999996</v>
      </c>
      <c r="AA329">
        <f>Tema_Hrma_Smma!G328</f>
        <v>5175.46</v>
      </c>
      <c r="AB329">
        <f>ZScore!H328</f>
        <v>1</v>
      </c>
      <c r="AC329">
        <f>ZScore!I328</f>
        <v>0.59423000000000004</v>
      </c>
      <c r="AD329">
        <f>ZScore!J328</f>
        <v>0</v>
      </c>
      <c r="AE329">
        <f>HA!E328</f>
        <v>5180.92</v>
      </c>
      <c r="AF329">
        <f>HA!F328</f>
        <v>5181.88</v>
      </c>
      <c r="AG329">
        <f>HA!G328</f>
        <v>5178.16</v>
      </c>
      <c r="AH329">
        <f>HA!H328</f>
        <v>5179.43</v>
      </c>
      <c r="AI329">
        <f>HA!I328</f>
        <v>-1</v>
      </c>
      <c r="AJ329">
        <f>HA!J328</f>
        <v>1.48</v>
      </c>
      <c r="AK329">
        <f>HA!K328</f>
        <v>-0.47405000000000003</v>
      </c>
      <c r="AL329">
        <f>HA!L328</f>
        <v>-2</v>
      </c>
      <c r="AM329">
        <f>KC!E328</f>
        <v>5206.5563599999996</v>
      </c>
      <c r="AN329">
        <f>KC!F328</f>
        <v>5200.4324100000003</v>
      </c>
      <c r="AO329">
        <f>KC!G328</f>
        <v>5194.3084600000002</v>
      </c>
      <c r="AP329">
        <f>KC!H328</f>
        <v>5188.18451</v>
      </c>
      <c r="AQ329">
        <f>KC!I328</f>
        <v>5182.0605599999999</v>
      </c>
      <c r="AR329">
        <f>KC!J328</f>
        <v>5173.85293</v>
      </c>
      <c r="AS329">
        <f>KC!K328</f>
        <v>5167.7289799999999</v>
      </c>
      <c r="AT329">
        <f>KC!L328</f>
        <v>5161.6050299999997</v>
      </c>
      <c r="AU329">
        <f>KC!M328</f>
        <v>5155.4810799999996</v>
      </c>
      <c r="AV329">
        <f>KC!N328</f>
        <v>5149.3571199999997</v>
      </c>
      <c r="AW329">
        <f>SR_Levels!E328</f>
        <v>5178.6000000000004</v>
      </c>
      <c r="AX329">
        <f>SR_Levels!F328</f>
        <v>5161.8900000000003</v>
      </c>
      <c r="AY329">
        <f>SR_Levels!G328</f>
        <v>5135.8500000000004</v>
      </c>
      <c r="AZ329">
        <f>SR_Levels!H328</f>
        <v>0</v>
      </c>
      <c r="BA329">
        <f>SR_Levels!I328</f>
        <v>5193.3500000000004</v>
      </c>
      <c r="BB329">
        <f>SR_Levels!J328</f>
        <v>5205.3100000000004</v>
      </c>
      <c r="BC329">
        <f>SR_Levels!K328</f>
        <v>0</v>
      </c>
      <c r="BD329">
        <f>SR_Levels!L328</f>
        <v>0</v>
      </c>
      <c r="BE329">
        <f>ZigZag!E328</f>
        <v>0</v>
      </c>
      <c r="BF329">
        <f>ZigZag!F328</f>
        <v>0</v>
      </c>
      <c r="BG329">
        <f>ZigZag!G328</f>
        <v>5177.46</v>
      </c>
      <c r="BH329">
        <f>Dual_Tema!E328</f>
        <v>5183.3599999999997</v>
      </c>
      <c r="BI329">
        <f>Dual_Tema!F328</f>
        <v>5177.68</v>
      </c>
      <c r="BJ329">
        <f>Pinbar!E328</f>
        <v>0</v>
      </c>
      <c r="BK329">
        <f>SSA!E328</f>
        <v>5178.0910700000004</v>
      </c>
      <c r="BL329">
        <f>SSA!F328</f>
        <v>5179.31736</v>
      </c>
      <c r="BN329" t="str">
        <f t="shared" si="558"/>
        <v>Green Candle</v>
      </c>
      <c r="BO329" s="34">
        <f t="shared" si="493"/>
        <v>8.6889025336711612E-5</v>
      </c>
      <c r="BP329" s="34">
        <f t="shared" si="495"/>
        <v>2.4139569195602562E-4</v>
      </c>
      <c r="BQ329" s="34">
        <f t="shared" si="503"/>
        <v>-1.9712122087981454E-3</v>
      </c>
      <c r="BR329" s="34">
        <f t="shared" si="505"/>
        <v>4.852108659296972E-3</v>
      </c>
      <c r="BS329" s="35">
        <f t="shared" si="494"/>
        <v>1.44809799658141E-5</v>
      </c>
      <c r="BT329" s="35">
        <f t="shared" si="496"/>
        <v>2.0114082344147022E-5</v>
      </c>
      <c r="BU329" s="35">
        <f t="shared" si="504"/>
        <v>-1.0961385888019759E-4</v>
      </c>
      <c r="BV329" s="35">
        <f t="shared" si="506"/>
        <v>2.0170263589625037E-4</v>
      </c>
      <c r="BW329" s="27">
        <v>96</v>
      </c>
      <c r="BX329">
        <f>F329-G329</f>
        <v>3.7200000000002547</v>
      </c>
      <c r="BY329">
        <f>ABS(F329-D328)</f>
        <v>3.6199999999998909</v>
      </c>
      <c r="BZ329">
        <f>ABS(G329-D328)</f>
        <v>0.1000000000003638</v>
      </c>
      <c r="CA329">
        <f t="shared" si="539"/>
        <v>3.7200000000002547</v>
      </c>
      <c r="CB329">
        <f t="shared" si="497"/>
        <v>6.4642857142858441</v>
      </c>
      <c r="CC329">
        <f t="shared" si="500"/>
        <v>7.6926448655716202</v>
      </c>
      <c r="CD329">
        <f t="shared" si="498"/>
        <v>-1.2283591512857761</v>
      </c>
      <c r="CE329">
        <f t="shared" si="501"/>
        <v>-1</v>
      </c>
      <c r="CF329">
        <f t="shared" si="502"/>
        <v>-9</v>
      </c>
      <c r="CG329" s="7" t="str">
        <f t="shared" si="499"/>
        <v>-----</v>
      </c>
      <c r="CH329" s="21"/>
      <c r="CI329" s="21"/>
      <c r="CJ329" s="21"/>
      <c r="CK329" s="21"/>
      <c r="CL329" s="21"/>
      <c r="CM329" s="21"/>
      <c r="CZ329" s="7" t="str">
        <f>IF(AND(D329&gt;BH329,D329&gt;E329),"Bullish Trigger","-----")</f>
        <v>-----</v>
      </c>
      <c r="DA329" s="7" t="str">
        <f>IF(AND(D329&lt;BI329,D329&lt;E329),"Bearish Trigger","-----")</f>
        <v>-----</v>
      </c>
      <c r="DB329" s="13" t="str">
        <f>IF(AND(W329=BE329,W329&gt;0,BE329&gt;0),"Important High","------")</f>
        <v>------</v>
      </c>
      <c r="DC329" s="13" t="str">
        <f>IF(AND(X329=BF329,X329&gt;0,BF329&gt;0),"Important Low","------")</f>
        <v>------</v>
      </c>
      <c r="DD329" s="7" t="str">
        <f>IF(AND(DB329="Important High",DC329="-----",BJ329=1),"Imp High Rej","-----")</f>
        <v>-----</v>
      </c>
      <c r="DE329" s="7" t="str">
        <f>IF(AND(DB329="-----",DC329="Important Low",BJ329=1),"Imp Low Rej","-----")</f>
        <v>-----</v>
      </c>
      <c r="DF329" s="7" t="str">
        <f>IF(Y329&gt;AM329,"Overbought",IF(Y329&gt;AO329,"Bullish Momentum",IF(Y329&gt;AQ329,"Flat Momentum","-----")))</f>
        <v>-----</v>
      </c>
      <c r="DG329" s="7" t="str">
        <f>IF(Y329&lt;AV329,"Oversold",IF(Y329&lt;AT329,"Bearish Momentum",IF(Y329&lt;AR329,"Flat Momentum","-----")))</f>
        <v>-----</v>
      </c>
      <c r="DH329" s="7" t="str">
        <f>IF(AND(DF329="Overbought",AD329=2),"Culminated Thrust","-----")</f>
        <v>-----</v>
      </c>
      <c r="DI329" s="7" t="str">
        <f>IF(AND(DG329="Oversold",AD329=5),"Culminated Thrust","-----")</f>
        <v>-----</v>
      </c>
      <c r="DJ329" s="14">
        <f>(Q329-$D329)/$D329</f>
        <v>3.8826366404283975E-3</v>
      </c>
      <c r="DK329" s="14">
        <f>(R329-$D329)/$D329</f>
        <v>2.6894643660450549E-3</v>
      </c>
      <c r="DL329" s="14">
        <f>(S329-$D329)/$D329</f>
        <v>4.5043218707705472E-3</v>
      </c>
      <c r="DM329" s="14">
        <f>(T329-$D329)/$D329</f>
        <v>-1.5503516769091537E-3</v>
      </c>
      <c r="DN329" s="14">
        <f>(U329-$D329)/$D329</f>
        <v>-2.374760351928813E-4</v>
      </c>
      <c r="DO329" s="14">
        <f>(V329-$D329)/$D329</f>
        <v>-3.0331288722591377E-3</v>
      </c>
      <c r="DP329" s="14">
        <f t="shared" si="507"/>
        <v>4.5043218707705472E-3</v>
      </c>
      <c r="DQ329" s="14">
        <f t="shared" si="508"/>
        <v>3.8826366404283975E-3</v>
      </c>
      <c r="DR329" s="14">
        <f t="shared" si="509"/>
        <v>2.6894643660450549E-3</v>
      </c>
      <c r="DS329" s="14">
        <f t="shared" si="510"/>
        <v>-2.374760351928813E-4</v>
      </c>
      <c r="DT329" s="14">
        <f t="shared" si="511"/>
        <v>-1.5503516769091537E-3</v>
      </c>
      <c r="DU329" s="14">
        <f t="shared" si="512"/>
        <v>-3.0331288722591377E-3</v>
      </c>
      <c r="DV329" t="str">
        <f>IF($D329&gt;Q329,"SUP","RES")</f>
        <v>RES</v>
      </c>
      <c r="DW329" t="str">
        <f>IF($D329&gt;R329,"SUP","RES")</f>
        <v>RES</v>
      </c>
      <c r="DX329" t="str">
        <f>IF($D329&gt;S329,"SUP","RES")</f>
        <v>RES</v>
      </c>
      <c r="DY329" t="str">
        <f>IF($D329&gt;T329,"SUP","RES")</f>
        <v>SUP</v>
      </c>
      <c r="DZ329" t="str">
        <f>IF($D329&gt;U329,"SUP","RES")</f>
        <v>SUP</v>
      </c>
      <c r="EA329" t="str">
        <f>IF($D329&gt;V329,"SUP","RES")</f>
        <v>SUP</v>
      </c>
      <c r="EB329" s="7">
        <f t="shared" si="513"/>
        <v>3</v>
      </c>
      <c r="EC329" s="7">
        <f t="shared" si="514"/>
        <v>3</v>
      </c>
      <c r="ED329" s="13" t="str">
        <f t="shared" si="515"/>
        <v>-----</v>
      </c>
      <c r="EE329" s="13" t="str">
        <f t="shared" si="516"/>
        <v>-----</v>
      </c>
      <c r="EF329" s="7">
        <f>IF(OR(ED329="All Sup",EE329="All Res"),"na",((D329-MIN(Q329:V329))/(MAX(Q329:V329)-MIN(Q329:V329))))</f>
        <v>0.4024077868852472</v>
      </c>
      <c r="EG329">
        <v>1.4999999999999999E-4</v>
      </c>
      <c r="EH329">
        <f>Q329*(1+$EG329)</f>
        <v>5200.3599370000002</v>
      </c>
      <c r="EI329">
        <f>Q329*(1-$EG329)</f>
        <v>5198.8000629999997</v>
      </c>
      <c r="EJ329">
        <f>R329*(1+$EG329)</f>
        <v>5194.1790099999998</v>
      </c>
      <c r="EK329">
        <f>R329*(1-$EG329)</f>
        <v>5192.6209899999994</v>
      </c>
      <c r="EL329">
        <f>S329*(1+$EG329)</f>
        <v>5203.5804200000002</v>
      </c>
      <c r="EM329">
        <f>S329*(1-$EG329)</f>
        <v>5202.0195800000001</v>
      </c>
      <c r="EN329">
        <f>T329*(1+$EG329)</f>
        <v>5172.2157159999997</v>
      </c>
      <c r="EO329">
        <f>T329*(1-$EG329)</f>
        <v>5170.6642839999995</v>
      </c>
      <c r="EP329">
        <f>U329*(1+$EG329)</f>
        <v>5179.0167360000005</v>
      </c>
      <c r="EQ329">
        <f>U329*(1-$EG329)</f>
        <v>5177.463264</v>
      </c>
      <c r="ER329">
        <f>V329*(1+$EG329)</f>
        <v>5164.5345640000005</v>
      </c>
      <c r="ES329">
        <f>V329*(1-$EG329)</f>
        <v>5162.9854359999999</v>
      </c>
      <c r="ET329" s="7" t="str">
        <f t="shared" si="517"/>
        <v>-----</v>
      </c>
      <c r="EU329" s="7" t="str">
        <f t="shared" si="518"/>
        <v>-----</v>
      </c>
      <c r="EV329" s="7" t="str">
        <f t="shared" si="519"/>
        <v>-----</v>
      </c>
      <c r="EW329" s="7" t="str">
        <f t="shared" si="520"/>
        <v>-----</v>
      </c>
      <c r="EX329" s="7" t="str">
        <f t="shared" si="521"/>
        <v>TOUCH</v>
      </c>
      <c r="EY329" s="7" t="str">
        <f t="shared" si="522"/>
        <v>-----</v>
      </c>
      <c r="EZ329">
        <f t="shared" si="540"/>
        <v>134</v>
      </c>
      <c r="FA329">
        <f t="shared" si="541"/>
        <v>127</v>
      </c>
      <c r="FB329">
        <f t="shared" si="542"/>
        <v>327</v>
      </c>
      <c r="FC329">
        <f t="shared" si="543"/>
        <v>20</v>
      </c>
      <c r="FD329">
        <f t="shared" si="544"/>
        <v>0</v>
      </c>
      <c r="FE329">
        <f t="shared" si="545"/>
        <v>21</v>
      </c>
      <c r="FF329">
        <f t="shared" si="546"/>
        <v>7</v>
      </c>
      <c r="FG329">
        <f t="shared" si="547"/>
        <v>11</v>
      </c>
      <c r="FH329">
        <f t="shared" si="548"/>
        <v>0</v>
      </c>
      <c r="FI329">
        <f t="shared" si="549"/>
        <v>2</v>
      </c>
      <c r="FJ329">
        <f t="shared" si="550"/>
        <v>2</v>
      </c>
      <c r="FK329">
        <f t="shared" si="551"/>
        <v>1</v>
      </c>
      <c r="FL329" s="7" t="str">
        <f t="shared" si="523"/>
        <v>-----</v>
      </c>
      <c r="FM329" s="7" t="str">
        <f t="shared" si="524"/>
        <v>-----</v>
      </c>
      <c r="FN329" s="7" t="str">
        <f t="shared" si="525"/>
        <v>-----</v>
      </c>
      <c r="FO329" s="7" t="str">
        <f t="shared" si="526"/>
        <v>-----</v>
      </c>
      <c r="FP329" s="7">
        <f t="shared" si="527"/>
        <v>2</v>
      </c>
      <c r="FQ329" s="7" t="str">
        <f t="shared" si="528"/>
        <v>-----</v>
      </c>
      <c r="FR329" s="13" t="str">
        <f>IF(FL329="-----","-----",(D329-Q329)/Q329)</f>
        <v>-----</v>
      </c>
      <c r="FS329" s="13" t="str">
        <f>IF(FM329="-----","-----",(Q329-R329)/R329)</f>
        <v>-----</v>
      </c>
      <c r="FT329" s="13" t="str">
        <f>IF(FN329="-----","-----",(R329-S329)/S329)</f>
        <v>-----</v>
      </c>
      <c r="FU329" s="13" t="str">
        <f>IF(FO329="-----","-----",(S329-T329)/T329)</f>
        <v>-----</v>
      </c>
      <c r="FV329" s="13">
        <f>IF(FP329="-----","-----",(T329-U329)/U329)</f>
        <v>-1.3131874922754029E-3</v>
      </c>
      <c r="FW329" s="13" t="str">
        <f>IF(FQ329="-----","-----",(U329-V329)/V329)</f>
        <v>-----</v>
      </c>
      <c r="FX329" s="7" t="str">
        <f t="shared" si="529"/>
        <v>-----</v>
      </c>
      <c r="FY329" s="7" t="str">
        <f t="shared" si="530"/>
        <v>-----</v>
      </c>
      <c r="FZ329" s="7" t="str">
        <f t="shared" si="531"/>
        <v>-----</v>
      </c>
      <c r="GA329" s="7" t="str">
        <f t="shared" si="532"/>
        <v>-----</v>
      </c>
      <c r="GB329" s="7" t="str">
        <f t="shared" si="533"/>
        <v>Resistant</v>
      </c>
      <c r="GC329" s="7" t="str">
        <f t="shared" si="534"/>
        <v>-----</v>
      </c>
      <c r="GD329" s="7" t="str">
        <f>IF(AND(BG329&gt;AA329,BG328&gt;AA328,BG327&gt;AA327,BG326&gt;AA326,BG325&gt;AA325,BG324&gt;AA324,BG323&gt;AA323,BG322&gt;AA322,BG321&gt;AA321,BG320&gt;AA320,BG319&gt;AA319,BG318&gt;AA318),"Bullish",IF(AND(BG329&lt;AA329,BG328&lt;AA328,BG327&lt;AA327,BG326&lt;AA326,BG325&lt;AA325,BG324&lt;AA324,BG323&lt;AA323,BG322&lt;AA322,BG321&lt;AA321,BG320&lt;AA320,BG319&lt;AA319,BG318&lt;AA318),"Bearish","-----"))</f>
        <v>-----</v>
      </c>
      <c r="GE329">
        <f>(Z329-BG329)/BG329</f>
        <v>1.0178736291539727E-3</v>
      </c>
      <c r="GI329" s="7" t="str">
        <f>IF(Y329&gt;Z329,"Bullish","Bearish")</f>
        <v>Bearish</v>
      </c>
      <c r="GJ329" s="19" t="str">
        <f>IF(AND(D329&gt;Y329,D328&lt;Y328),"TEMA crossover","-----")</f>
        <v>-----</v>
      </c>
      <c r="GK329" s="19" t="str">
        <f>IF(AND(D329&lt;Y329,D328&gt;Y328),"TEMA crossunder","-----")</f>
        <v>-----</v>
      </c>
      <c r="GL329" s="20" t="str">
        <f>IF(GD329="Bearish","YES","-----")</f>
        <v>-----</v>
      </c>
      <c r="GM329" s="20" t="str">
        <f>IF(GH329="Reverse to Bearish","YES","-----")</f>
        <v>-----</v>
      </c>
      <c r="GN329" s="20" t="str">
        <f>IF(AND(GI329="Bullish",GI328="Bullish",GI327="Bullish",GI326="Bullish"),"YES","-----")</f>
        <v>-----</v>
      </c>
      <c r="GO329" s="20" t="str">
        <f>IF(OR(GK329="TEMA crossunder",GK328="TEMA crossunder",GK327="TEMA crossunder",GK326="TEMA crossunder"),"YES","-----")</f>
        <v>YES</v>
      </c>
      <c r="GP329" s="20" t="str">
        <f>IF(GD329="Bullish","YES","-----")</f>
        <v>-----</v>
      </c>
      <c r="GQ329" s="20" t="str">
        <f>IF(GH329="Reverse to Bullish","YES","-----")</f>
        <v>-----</v>
      </c>
      <c r="GR329" s="20" t="str">
        <f>IF(AND(GI329="Bearish",GI328="Bearish",GI327="Bearish",GI326="Bearish"),"YES","-----")</f>
        <v>YES</v>
      </c>
      <c r="GS329" s="20" t="str">
        <f>IF(OR(GJ329="TEMA crossover",GJ328="TEMA crossover",GJ327="TEMA crossover",GJ326="TEMA crossover"),"YES","-----")</f>
        <v>-----</v>
      </c>
      <c r="GT329" s="20" t="str">
        <f t="shared" si="552"/>
        <v>-----</v>
      </c>
      <c r="GU329" s="20" t="str">
        <f t="shared" si="553"/>
        <v>-----</v>
      </c>
      <c r="GV329" s="20" t="str">
        <f t="shared" si="554"/>
        <v>-----</v>
      </c>
      <c r="GW329" s="20" t="str">
        <f t="shared" si="555"/>
        <v>-----</v>
      </c>
      <c r="GX329" s="20" t="str">
        <f t="shared" si="556"/>
        <v>-----</v>
      </c>
      <c r="GY329" s="20" t="str">
        <f t="shared" si="557"/>
        <v>-----</v>
      </c>
      <c r="GZ329" s="7" t="str">
        <f>IF(G329&gt;BH329,"YES","-----")</f>
        <v>-----</v>
      </c>
      <c r="HA329" s="7" t="str">
        <f>IF(F329&lt;BI329,"YES","-----")</f>
        <v>-----</v>
      </c>
      <c r="HB329">
        <f>BH329-BI329</f>
        <v>5.6799999999993815</v>
      </c>
      <c r="HI329">
        <f t="shared" si="535"/>
        <v>-0.41107000000010885</v>
      </c>
      <c r="HJ329">
        <f t="shared" si="536"/>
        <v>5.2689299999992727</v>
      </c>
      <c r="HK329" s="7"/>
      <c r="HL329" s="7"/>
      <c r="HM329" s="7"/>
      <c r="HN329" s="7"/>
      <c r="HO329" s="7"/>
      <c r="HP329" s="7"/>
      <c r="HQ329" s="28">
        <f t="shared" ref="HQ329:HQ392" si="559">BK329-BL329</f>
        <v>-1.226289999999608</v>
      </c>
      <c r="HR329" s="28" t="str">
        <f t="shared" si="537"/>
        <v>Bear</v>
      </c>
      <c r="HS329">
        <f t="shared" si="538"/>
        <v>1.226289999999608</v>
      </c>
    </row>
    <row r="330" spans="1:227" x14ac:dyDescent="0.55000000000000004">
      <c r="A330">
        <f>Validation!A329</f>
        <v>1772126700</v>
      </c>
      <c r="B330" t="str">
        <f>Price!B329</f>
        <v>XAUUSD</v>
      </c>
      <c r="C330" t="str">
        <f>Price!C329</f>
        <v>M5</v>
      </c>
      <c r="D330">
        <f>Price!D329</f>
        <v>5174.3900000000003</v>
      </c>
      <c r="E330">
        <f>Price!E329</f>
        <v>5179.47</v>
      </c>
      <c r="F330">
        <f>Price!F329</f>
        <v>5180.16</v>
      </c>
      <c r="G330">
        <f>Price!G329</f>
        <v>5173.7299999999996</v>
      </c>
      <c r="H330">
        <f>Price!H329</f>
        <v>615</v>
      </c>
      <c r="I330">
        <f>Diagonals!E329</f>
        <v>5205.68</v>
      </c>
      <c r="J330">
        <f>Diagonals!F329</f>
        <v>0</v>
      </c>
      <c r="K330">
        <f>Diagonals!G329</f>
        <v>0</v>
      </c>
      <c r="L330">
        <f>Diagonals!H329</f>
        <v>5133.71</v>
      </c>
      <c r="M330">
        <f>Diagonals!I329</f>
        <v>0</v>
      </c>
      <c r="N330">
        <f>Diagonals!J329</f>
        <v>0</v>
      </c>
      <c r="O330">
        <f>Diagonals!K329</f>
        <v>0</v>
      </c>
      <c r="P330">
        <f>Diagonals!L329</f>
        <v>0</v>
      </c>
      <c r="Q330">
        <f>Trendlines!E329</f>
        <v>5199.59</v>
      </c>
      <c r="R330">
        <f>Trendlines!F329</f>
        <v>5193.37</v>
      </c>
      <c r="S330">
        <f>Trendlines!G329</f>
        <v>5202.78</v>
      </c>
      <c r="T330">
        <f>Trendlines!H329</f>
        <v>5171.5200000000004</v>
      </c>
      <c r="U330">
        <f>Trendlines!I329</f>
        <v>5178.26</v>
      </c>
      <c r="V330">
        <f>Trendlines!J329</f>
        <v>5163.8</v>
      </c>
      <c r="W330">
        <f>Trendlines!K329</f>
        <v>0</v>
      </c>
      <c r="X330">
        <f>Trendlines!L329</f>
        <v>0</v>
      </c>
      <c r="Y330">
        <f>Tema_Hrma_Smma!E329</f>
        <v>5177.92</v>
      </c>
      <c r="Z330">
        <f>Tema_Hrma_Smma!F329</f>
        <v>5181.96</v>
      </c>
      <c r="AA330">
        <f>Tema_Hrma_Smma!G329</f>
        <v>5175.53</v>
      </c>
      <c r="AB330">
        <f>ZScore!H329</f>
        <v>-1</v>
      </c>
      <c r="AC330">
        <f>ZScore!I329</f>
        <v>0.75731000000000004</v>
      </c>
      <c r="AD330">
        <f>ZScore!J329</f>
        <v>3</v>
      </c>
      <c r="AE330">
        <f>HA!E329</f>
        <v>5180.17</v>
      </c>
      <c r="AF330">
        <f>HA!F329</f>
        <v>5180.17</v>
      </c>
      <c r="AG330">
        <f>HA!G329</f>
        <v>5173.7299999999996</v>
      </c>
      <c r="AH330">
        <f>HA!H329</f>
        <v>5176.9399999999996</v>
      </c>
      <c r="AI330">
        <f>HA!I329</f>
        <v>-1</v>
      </c>
      <c r="AJ330">
        <f>HA!J329</f>
        <v>3.24</v>
      </c>
      <c r="AK330">
        <f>HA!K329</f>
        <v>0.16983000000000001</v>
      </c>
      <c r="AL330">
        <f>HA!L329</f>
        <v>-3</v>
      </c>
      <c r="AM330">
        <f>KC!E329</f>
        <v>5206.8814899999998</v>
      </c>
      <c r="AN330">
        <f>KC!F329</f>
        <v>5200.73272</v>
      </c>
      <c r="AO330">
        <f>KC!G329</f>
        <v>5194.5839500000002</v>
      </c>
      <c r="AP330">
        <f>KC!H329</f>
        <v>5188.4351900000001</v>
      </c>
      <c r="AQ330">
        <f>KC!I329</f>
        <v>5182.2864200000004</v>
      </c>
      <c r="AR330">
        <f>KC!J329</f>
        <v>5174.2900399999999</v>
      </c>
      <c r="AS330">
        <f>KC!K329</f>
        <v>5168.1412799999998</v>
      </c>
      <c r="AT330">
        <f>KC!L329</f>
        <v>5161.99251</v>
      </c>
      <c r="AU330">
        <f>KC!M329</f>
        <v>5155.8437400000003</v>
      </c>
      <c r="AV330">
        <f>KC!N329</f>
        <v>5149.6949800000002</v>
      </c>
      <c r="AW330">
        <f>SR_Levels!E329</f>
        <v>5161.8900000000003</v>
      </c>
      <c r="AX330">
        <f>SR_Levels!F329</f>
        <v>5135.8500000000004</v>
      </c>
      <c r="AY330">
        <f>SR_Levels!G329</f>
        <v>0</v>
      </c>
      <c r="AZ330">
        <f>SR_Levels!H329</f>
        <v>0</v>
      </c>
      <c r="BA330">
        <f>SR_Levels!I329</f>
        <v>5178.6000000000004</v>
      </c>
      <c r="BB330">
        <f>SR_Levels!J329</f>
        <v>5193.3500000000004</v>
      </c>
      <c r="BC330">
        <f>SR_Levels!K329</f>
        <v>5205.3100000000004</v>
      </c>
      <c r="BD330">
        <f>SR_Levels!L329</f>
        <v>0</v>
      </c>
      <c r="BE330">
        <f>ZigZag!E329</f>
        <v>0</v>
      </c>
      <c r="BF330">
        <f>ZigZag!F329</f>
        <v>0</v>
      </c>
      <c r="BG330">
        <f>ZigZag!G329</f>
        <v>5177.37</v>
      </c>
      <c r="BH330">
        <f>Dual_Tema!E329</f>
        <v>5181.55</v>
      </c>
      <c r="BI330">
        <f>Dual_Tema!F329</f>
        <v>5175.57</v>
      </c>
      <c r="BJ330">
        <f>Pinbar!E329</f>
        <v>0</v>
      </c>
      <c r="BK330">
        <f>SSA!E329</f>
        <v>5176.4553500000002</v>
      </c>
      <c r="BL330">
        <f>SSA!F329</f>
        <v>5177.8863600000004</v>
      </c>
      <c r="BN330" t="str">
        <f t="shared" si="558"/>
        <v>Red Candle</v>
      </c>
      <c r="BO330" s="34">
        <f t="shared" ref="BO330:BO393" si="560">(D330/D324)-1</f>
        <v>-1.007797884396533E-3</v>
      </c>
      <c r="BP330" s="34">
        <f t="shared" si="495"/>
        <v>-1.1755667428499095E-3</v>
      </c>
      <c r="BQ330" s="34">
        <f t="shared" si="503"/>
        <v>-2.2117835807367037E-3</v>
      </c>
      <c r="BR330" s="34">
        <f t="shared" si="505"/>
        <v>6.3950084702744103E-3</v>
      </c>
      <c r="BS330" s="35">
        <f t="shared" ref="BS330:BS393" si="561">((BO330+1)^(1/6))-1</f>
        <v>-1.6803688924260651E-4</v>
      </c>
      <c r="BT330" s="35">
        <f t="shared" si="496"/>
        <v>-9.8016718000804026E-5</v>
      </c>
      <c r="BU330" s="35">
        <f t="shared" si="504"/>
        <v>-1.2300538903375902E-4</v>
      </c>
      <c r="BV330" s="35">
        <f t="shared" si="506"/>
        <v>2.6564557606567618E-4</v>
      </c>
      <c r="BW330" s="27">
        <v>96</v>
      </c>
      <c r="BX330">
        <f>F330-G330</f>
        <v>6.430000000000291</v>
      </c>
      <c r="BY330">
        <f>ABS(F330-D329)</f>
        <v>0.68999999999959982</v>
      </c>
      <c r="BZ330">
        <f>ABS(G330-D329)</f>
        <v>5.7400000000006912</v>
      </c>
      <c r="CA330">
        <f t="shared" si="539"/>
        <v>6.430000000000291</v>
      </c>
      <c r="CB330">
        <f t="shared" si="497"/>
        <v>6.1671428571429976</v>
      </c>
      <c r="CC330">
        <f t="shared" si="500"/>
        <v>7.6024559466022401</v>
      </c>
      <c r="CD330">
        <f t="shared" si="498"/>
        <v>-1.4353130894592425</v>
      </c>
      <c r="CE330">
        <f t="shared" si="501"/>
        <v>-1</v>
      </c>
      <c r="CF330">
        <f t="shared" si="502"/>
        <v>-10</v>
      </c>
      <c r="CG330" s="7" t="str">
        <f t="shared" si="499"/>
        <v>-----</v>
      </c>
      <c r="CH330" s="21"/>
      <c r="CI330" s="21"/>
      <c r="CJ330" s="21"/>
      <c r="CK330" s="21"/>
      <c r="CL330" s="21"/>
      <c r="CM330" s="21"/>
      <c r="CZ330" s="7" t="str">
        <f>IF(AND(D330&gt;BH330,D330&gt;E330),"Bullish Trigger","-----")</f>
        <v>-----</v>
      </c>
      <c r="DA330" s="7" t="str">
        <f>IF(AND(D330&lt;BI330,D330&lt;E330),"Bearish Trigger","-----")</f>
        <v>Bearish Trigger</v>
      </c>
      <c r="DB330" s="13" t="str">
        <f>IF(AND(W330=BE330,W330&gt;0,BE330&gt;0),"Important High","------")</f>
        <v>------</v>
      </c>
      <c r="DC330" s="13" t="str">
        <f>IF(AND(X330=BF330,X330&gt;0,BF330&gt;0),"Important Low","------")</f>
        <v>------</v>
      </c>
      <c r="DD330" s="7" t="str">
        <f>IF(AND(DB330="Important High",DC330="-----",BJ330=1),"Imp High Rej","-----")</f>
        <v>-----</v>
      </c>
      <c r="DE330" s="7" t="str">
        <f>IF(AND(DB330="-----",DC330="Important Low",BJ330=1),"Imp Low Rej","-----")</f>
        <v>-----</v>
      </c>
      <c r="DF330" s="7" t="str">
        <f>IF(Y330&gt;AM330,"Overbought",IF(Y330&gt;AO330,"Bullish Momentum",IF(Y330&gt;AQ330,"Flat Momentum","-----")))</f>
        <v>-----</v>
      </c>
      <c r="DG330" s="7" t="str">
        <f>IF(Y330&lt;AV330,"Oversold",IF(Y330&lt;AT330,"Bearish Momentum",IF(Y330&lt;AR330,"Flat Momentum","-----")))</f>
        <v>-----</v>
      </c>
      <c r="DH330" s="7" t="str">
        <f>IF(AND(DF330="Overbought",AD330=2),"Culminated Thrust","-----")</f>
        <v>-----</v>
      </c>
      <c r="DI330" s="7" t="str">
        <f>IF(AND(DG330="Oversold",AD330=5),"Culminated Thrust","-----")</f>
        <v>-----</v>
      </c>
      <c r="DJ330" s="14">
        <f>(Q330-$D330)/$D330</f>
        <v>4.8701392821182436E-3</v>
      </c>
      <c r="DK330" s="14">
        <f>(R330-$D330)/$D330</f>
        <v>3.6680652212143969E-3</v>
      </c>
      <c r="DL330" s="14">
        <f>(S330-$D330)/$D330</f>
        <v>5.4866370721958369E-3</v>
      </c>
      <c r="DM330" s="14">
        <f>(T330-$D330)/$D330</f>
        <v>-5.5465475157456064E-4</v>
      </c>
      <c r="DN330" s="14">
        <f>(U330-$D330)/$D330</f>
        <v>7.4791424689671447E-4</v>
      </c>
      <c r="DO330" s="14">
        <f>(V330-$D330)/$D330</f>
        <v>-2.0466180554616379E-3</v>
      </c>
      <c r="DP330" s="14">
        <f t="shared" si="507"/>
        <v>5.4866370721958369E-3</v>
      </c>
      <c r="DQ330" s="14">
        <f t="shared" si="508"/>
        <v>4.8701392821182436E-3</v>
      </c>
      <c r="DR330" s="14">
        <f t="shared" si="509"/>
        <v>3.6680652212143969E-3</v>
      </c>
      <c r="DS330" s="14">
        <f t="shared" si="510"/>
        <v>7.4791424689671447E-4</v>
      </c>
      <c r="DT330" s="14">
        <f t="shared" si="511"/>
        <v>-5.5465475157456064E-4</v>
      </c>
      <c r="DU330" s="14">
        <f t="shared" si="512"/>
        <v>-2.0466180554616379E-3</v>
      </c>
      <c r="DV330" t="str">
        <f>IF($D330&gt;Q330,"SUP","RES")</f>
        <v>RES</v>
      </c>
      <c r="DW330" t="str">
        <f>IF($D330&gt;R330,"SUP","RES")</f>
        <v>RES</v>
      </c>
      <c r="DX330" t="str">
        <f>IF($D330&gt;S330,"SUP","RES")</f>
        <v>RES</v>
      </c>
      <c r="DY330" t="str">
        <f>IF($D330&gt;T330,"SUP","RES")</f>
        <v>SUP</v>
      </c>
      <c r="DZ330" t="str">
        <f>IF($D330&gt;U330,"SUP","RES")</f>
        <v>RES</v>
      </c>
      <c r="EA330" t="str">
        <f>IF($D330&gt;V330,"SUP","RES")</f>
        <v>SUP</v>
      </c>
      <c r="EB330" s="7">
        <f t="shared" si="513"/>
        <v>4</v>
      </c>
      <c r="EC330" s="7">
        <f t="shared" si="514"/>
        <v>2</v>
      </c>
      <c r="ED330" s="13" t="str">
        <f t="shared" si="515"/>
        <v>-----</v>
      </c>
      <c r="EE330" s="13" t="str">
        <f t="shared" si="516"/>
        <v>-----</v>
      </c>
      <c r="EF330" s="7">
        <f>IF(OR(ED330="All Sup",EE330="All Res"),"na",((D330-MIN(Q330:V330))/(MAX(Q330:V330)-MIN(Q330:V330))))</f>
        <v>0.2716777834787138</v>
      </c>
      <c r="EG330">
        <v>1.4999999999999999E-4</v>
      </c>
      <c r="EH330">
        <f>Q330*(1+$EG330)</f>
        <v>5200.3699385000009</v>
      </c>
      <c r="EI330">
        <f>Q330*(1-$EG330)</f>
        <v>5198.8100615000003</v>
      </c>
      <c r="EJ330">
        <f>R330*(1+$EG330)</f>
        <v>5194.1490055000004</v>
      </c>
      <c r="EK330">
        <f>R330*(1-$EG330)</f>
        <v>5192.5909945000003</v>
      </c>
      <c r="EL330">
        <f>S330*(1+$EG330)</f>
        <v>5203.5604170000006</v>
      </c>
      <c r="EM330">
        <f>S330*(1-$EG330)</f>
        <v>5201.9995829999998</v>
      </c>
      <c r="EN330">
        <f>T330*(1+$EG330)</f>
        <v>5172.295728000001</v>
      </c>
      <c r="EO330">
        <f>T330*(1-$EG330)</f>
        <v>5170.7442720000008</v>
      </c>
      <c r="EP330">
        <f>U330*(1+$EG330)</f>
        <v>5179.036739000001</v>
      </c>
      <c r="EQ330">
        <f>U330*(1-$EG330)</f>
        <v>5177.4832610000003</v>
      </c>
      <c r="ER330">
        <f>V330*(1+$EG330)</f>
        <v>5164.5745700000007</v>
      </c>
      <c r="ES330">
        <f>V330*(1-$EG330)</f>
        <v>5163.0254300000006</v>
      </c>
      <c r="ET330" s="7" t="str">
        <f t="shared" si="517"/>
        <v>-----</v>
      </c>
      <c r="EU330" s="7" t="str">
        <f t="shared" si="518"/>
        <v>-----</v>
      </c>
      <c r="EV330" s="7" t="str">
        <f t="shared" si="519"/>
        <v>-----</v>
      </c>
      <c r="EW330" s="7" t="str">
        <f t="shared" si="520"/>
        <v>-----</v>
      </c>
      <c r="EX330" s="7" t="str">
        <f t="shared" si="521"/>
        <v>TOUCH</v>
      </c>
      <c r="EY330" s="7" t="str">
        <f t="shared" si="522"/>
        <v>-----</v>
      </c>
      <c r="EZ330">
        <f t="shared" si="540"/>
        <v>135</v>
      </c>
      <c r="FA330">
        <f t="shared" si="541"/>
        <v>128</v>
      </c>
      <c r="FB330">
        <f t="shared" si="542"/>
        <v>328</v>
      </c>
      <c r="FC330">
        <f t="shared" si="543"/>
        <v>21</v>
      </c>
      <c r="FD330">
        <f t="shared" si="544"/>
        <v>0</v>
      </c>
      <c r="FE330">
        <f t="shared" si="545"/>
        <v>22</v>
      </c>
      <c r="FF330">
        <f t="shared" si="546"/>
        <v>7</v>
      </c>
      <c r="FG330">
        <f t="shared" si="547"/>
        <v>11</v>
      </c>
      <c r="FH330">
        <f t="shared" si="548"/>
        <v>0</v>
      </c>
      <c r="FI330">
        <f t="shared" si="549"/>
        <v>2</v>
      </c>
      <c r="FJ330">
        <f t="shared" si="550"/>
        <v>3</v>
      </c>
      <c r="FK330">
        <f t="shared" si="551"/>
        <v>1</v>
      </c>
      <c r="FL330" s="7" t="str">
        <f t="shared" si="523"/>
        <v>-----</v>
      </c>
      <c r="FM330" s="7" t="str">
        <f t="shared" si="524"/>
        <v>-----</v>
      </c>
      <c r="FN330" s="7" t="str">
        <f t="shared" si="525"/>
        <v>-----</v>
      </c>
      <c r="FO330" s="7" t="str">
        <f t="shared" si="526"/>
        <v>-----</v>
      </c>
      <c r="FP330" s="7">
        <f t="shared" si="527"/>
        <v>3</v>
      </c>
      <c r="FQ330" s="7" t="str">
        <f t="shared" si="528"/>
        <v>-----</v>
      </c>
      <c r="FR330" s="13" t="str">
        <f>IF(FL330="-----","-----",(D330-Q330)/Q330)</f>
        <v>-----</v>
      </c>
      <c r="FS330" s="13" t="str">
        <f>IF(FM330="-----","-----",(Q330-R330)/R330)</f>
        <v>-----</v>
      </c>
      <c r="FT330" s="13" t="str">
        <f>IF(FN330="-----","-----",(R330-S330)/S330)</f>
        <v>-----</v>
      </c>
      <c r="FU330" s="13" t="str">
        <f>IF(FO330="-----","-----",(S330-T330)/T330)</f>
        <v>-----</v>
      </c>
      <c r="FV330" s="13">
        <f>IF(FP330="-----","-----",(T330-U330)/U330)</f>
        <v>-1.3015955166406827E-3</v>
      </c>
      <c r="FW330" s="13" t="str">
        <f>IF(FQ330="-----","-----",(U330-V330)/V330)</f>
        <v>-----</v>
      </c>
      <c r="FX330" s="7" t="str">
        <f t="shared" si="529"/>
        <v>-----</v>
      </c>
      <c r="FY330" s="7" t="str">
        <f t="shared" si="530"/>
        <v>-----</v>
      </c>
      <c r="FZ330" s="7" t="str">
        <f t="shared" si="531"/>
        <v>-----</v>
      </c>
      <c r="GA330" s="7" t="str">
        <f t="shared" si="532"/>
        <v>-----</v>
      </c>
      <c r="GB330" s="7" t="str">
        <f t="shared" si="533"/>
        <v>Resistant</v>
      </c>
      <c r="GC330" s="7" t="str">
        <f t="shared" si="534"/>
        <v>-----</v>
      </c>
      <c r="GD330" s="7" t="str">
        <f>IF(AND(BG330&gt;AA330,BG329&gt;AA329,BG328&gt;AA328,BG327&gt;AA327,BG326&gt;AA326,BG325&gt;AA325,BG324&gt;AA324,BG323&gt;AA323,BG322&gt;AA322,BG321&gt;AA321,BG320&gt;AA320,BG319&gt;AA319),"Bullish",IF(AND(BG330&lt;AA330,BG329&lt;AA329,BG328&lt;AA328,BG327&lt;AA327,BG326&lt;AA326,BG325&lt;AA325,BG324&lt;AA324,BG323&lt;AA323,BG322&lt;AA322,BG321&lt;AA321,BG320&lt;AA320,BG319&lt;AA319),"Bearish","-----"))</f>
        <v>-----</v>
      </c>
      <c r="GE330">
        <f>(Z330-BG330)/BG330</f>
        <v>8.865505073039295E-4</v>
      </c>
      <c r="GI330" s="7" t="str">
        <f>IF(Y330&gt;Z330,"Bullish","Bearish")</f>
        <v>Bearish</v>
      </c>
      <c r="GJ330" s="19" t="str">
        <f>IF(AND(D330&gt;Y330,D329&lt;Y329),"TEMA crossover","-----")</f>
        <v>-----</v>
      </c>
      <c r="GK330" s="19" t="str">
        <f>IF(AND(D330&lt;Y330,D329&gt;Y329),"TEMA crossunder","-----")</f>
        <v>-----</v>
      </c>
      <c r="GL330" s="20" t="str">
        <f>IF(GD330="Bearish","YES","-----")</f>
        <v>-----</v>
      </c>
      <c r="GM330" s="20" t="str">
        <f>IF(GH330="Reverse to Bearish","YES","-----")</f>
        <v>-----</v>
      </c>
      <c r="GN330" s="20" t="str">
        <f>IF(AND(GI330="Bullish",GI329="Bullish",GI328="Bullish",GI327="Bullish"),"YES","-----")</f>
        <v>-----</v>
      </c>
      <c r="GO330" s="20" t="str">
        <f>IF(OR(GK330="TEMA crossunder",GK329="TEMA crossunder",GK328="TEMA crossunder",GK327="TEMA crossunder"),"YES","-----")</f>
        <v>YES</v>
      </c>
      <c r="GP330" s="20" t="str">
        <f>IF(GD330="Bullish","YES","-----")</f>
        <v>-----</v>
      </c>
      <c r="GQ330" s="20" t="str">
        <f>IF(GH330="Reverse to Bullish","YES","-----")</f>
        <v>-----</v>
      </c>
      <c r="GR330" s="20" t="str">
        <f>IF(AND(GI330="Bearish",GI329="Bearish",GI328="Bearish",GI327="Bearish"),"YES","-----")</f>
        <v>YES</v>
      </c>
      <c r="GS330" s="20" t="str">
        <f>IF(OR(GJ330="TEMA crossover",GJ329="TEMA crossover",GJ328="TEMA crossover",GJ327="TEMA crossover"),"YES","-----")</f>
        <v>-----</v>
      </c>
      <c r="GT330" s="20" t="str">
        <f t="shared" si="552"/>
        <v>-----</v>
      </c>
      <c r="GU330" s="20" t="str">
        <f t="shared" si="553"/>
        <v>-----</v>
      </c>
      <c r="GV330" s="20" t="str">
        <f t="shared" si="554"/>
        <v>-----</v>
      </c>
      <c r="GW330" s="20" t="str">
        <f t="shared" si="555"/>
        <v>-----</v>
      </c>
      <c r="GX330" s="20" t="str">
        <f t="shared" si="556"/>
        <v>-----</v>
      </c>
      <c r="GY330" s="20" t="str">
        <f t="shared" si="557"/>
        <v>-----</v>
      </c>
      <c r="GZ330" s="7" t="str">
        <f>IF(G330&gt;BH330,"YES","-----")</f>
        <v>-----</v>
      </c>
      <c r="HA330" s="7" t="str">
        <f>IF(F330&lt;BI330,"YES","-----")</f>
        <v>-----</v>
      </c>
      <c r="HB330">
        <f>BH330-BI330</f>
        <v>5.9800000000004729</v>
      </c>
      <c r="HI330">
        <f t="shared" si="535"/>
        <v>-0.88535000000047148</v>
      </c>
      <c r="HJ330">
        <f t="shared" si="536"/>
        <v>5.0946500000000015</v>
      </c>
      <c r="HK330" s="7"/>
      <c r="HL330" s="7"/>
      <c r="HM330" s="7"/>
      <c r="HN330" s="7"/>
      <c r="HO330" s="7"/>
      <c r="HP330" s="7"/>
      <c r="HQ330" s="28">
        <f t="shared" si="559"/>
        <v>-1.4310100000002421</v>
      </c>
      <c r="HR330" s="28" t="str">
        <f t="shared" si="537"/>
        <v>Bear</v>
      </c>
      <c r="HS330">
        <f t="shared" si="538"/>
        <v>1.4310100000002421</v>
      </c>
    </row>
    <row r="331" spans="1:227" x14ac:dyDescent="0.55000000000000004">
      <c r="A331">
        <f>Validation!A330</f>
        <v>1772127000</v>
      </c>
      <c r="B331" t="str">
        <f>Price!B330</f>
        <v>XAUUSD</v>
      </c>
      <c r="C331" t="str">
        <f>Price!C330</f>
        <v>M5</v>
      </c>
      <c r="D331">
        <f>Price!D330</f>
        <v>5176.7299999999996</v>
      </c>
      <c r="E331">
        <f>Price!E330</f>
        <v>5174.37</v>
      </c>
      <c r="F331">
        <f>Price!F330</f>
        <v>5177.03</v>
      </c>
      <c r="G331">
        <f>Price!G330</f>
        <v>5172</v>
      </c>
      <c r="H331">
        <f>Price!H330</f>
        <v>667</v>
      </c>
      <c r="I331">
        <f>Diagonals!E330</f>
        <v>5205.8599999999997</v>
      </c>
      <c r="J331">
        <f>Diagonals!F330</f>
        <v>0</v>
      </c>
      <c r="K331">
        <f>Diagonals!G330</f>
        <v>0</v>
      </c>
      <c r="L331">
        <f>Diagonals!H330</f>
        <v>5133.38</v>
      </c>
      <c r="M331">
        <f>Diagonals!I330</f>
        <v>0</v>
      </c>
      <c r="N331">
        <f>Diagonals!J330</f>
        <v>0</v>
      </c>
      <c r="O331">
        <f>Diagonals!K330</f>
        <v>0</v>
      </c>
      <c r="P331">
        <f>Diagonals!L330</f>
        <v>0</v>
      </c>
      <c r="Q331">
        <f>Trendlines!E330</f>
        <v>5199.6000000000004</v>
      </c>
      <c r="R331">
        <f>Trendlines!F330</f>
        <v>5193.3500000000004</v>
      </c>
      <c r="S331">
        <f>Trendlines!G330</f>
        <v>5202.76</v>
      </c>
      <c r="T331">
        <f>Trendlines!H330</f>
        <v>5171.59</v>
      </c>
      <c r="U331">
        <f>Trendlines!I330</f>
        <v>5178.28</v>
      </c>
      <c r="V331">
        <f>Trendlines!J330</f>
        <v>5163.84</v>
      </c>
      <c r="W331">
        <f>Trendlines!K330</f>
        <v>0</v>
      </c>
      <c r="X331">
        <f>Trendlines!L330</f>
        <v>0</v>
      </c>
      <c r="Y331">
        <f>Tema_Hrma_Smma!E330</f>
        <v>5176.13</v>
      </c>
      <c r="Z331">
        <f>Tema_Hrma_Smma!F330</f>
        <v>5180.9399999999996</v>
      </c>
      <c r="AA331">
        <f>Tema_Hrma_Smma!G330</f>
        <v>5175.54</v>
      </c>
      <c r="AB331">
        <f>ZScore!H330</f>
        <v>1</v>
      </c>
      <c r="AC331">
        <f>ZScore!I330</f>
        <v>0.20591999999999999</v>
      </c>
      <c r="AD331">
        <f>ZScore!J330</f>
        <v>0</v>
      </c>
      <c r="AE331">
        <f>HA!E330</f>
        <v>5178.5600000000004</v>
      </c>
      <c r="AF331">
        <f>HA!F330</f>
        <v>5178.5600000000004</v>
      </c>
      <c r="AG331">
        <f>HA!G330</f>
        <v>5172</v>
      </c>
      <c r="AH331">
        <f>HA!H330</f>
        <v>5175.03</v>
      </c>
      <c r="AI331">
        <f>HA!I330</f>
        <v>-1</v>
      </c>
      <c r="AJ331">
        <f>HA!J330</f>
        <v>3.52</v>
      </c>
      <c r="AK331">
        <f>HA!K330</f>
        <v>0.27400999999999998</v>
      </c>
      <c r="AL331">
        <f>HA!L330</f>
        <v>-4</v>
      </c>
      <c r="AM331">
        <f>KC!E330</f>
        <v>5206.9790400000002</v>
      </c>
      <c r="AN331">
        <f>KC!F330</f>
        <v>5200.8182999999999</v>
      </c>
      <c r="AO331">
        <f>KC!G330</f>
        <v>5194.6575599999996</v>
      </c>
      <c r="AP331">
        <f>KC!H330</f>
        <v>5188.4968200000003</v>
      </c>
      <c r="AQ331">
        <f>KC!I330</f>
        <v>5182.33608</v>
      </c>
      <c r="AR331">
        <f>KC!J330</f>
        <v>5174.5635499999999</v>
      </c>
      <c r="AS331">
        <f>KC!K330</f>
        <v>5168.4028099999996</v>
      </c>
      <c r="AT331">
        <f>KC!L330</f>
        <v>5162.2420700000002</v>
      </c>
      <c r="AU331">
        <f>KC!M330</f>
        <v>5156.08133</v>
      </c>
      <c r="AV331">
        <f>KC!N330</f>
        <v>5149.9205899999997</v>
      </c>
      <c r="AW331">
        <f>SR_Levels!E330</f>
        <v>5161.8900000000003</v>
      </c>
      <c r="AX331">
        <f>SR_Levels!F330</f>
        <v>5135.8500000000004</v>
      </c>
      <c r="AY331">
        <f>SR_Levels!G330</f>
        <v>0</v>
      </c>
      <c r="AZ331">
        <f>SR_Levels!H330</f>
        <v>0</v>
      </c>
      <c r="BA331">
        <f>SR_Levels!I330</f>
        <v>5178.6000000000004</v>
      </c>
      <c r="BB331">
        <f>SR_Levels!J330</f>
        <v>5193.3500000000004</v>
      </c>
      <c r="BC331">
        <f>SR_Levels!K330</f>
        <v>5205.3100000000004</v>
      </c>
      <c r="BD331">
        <f>SR_Levels!L330</f>
        <v>0</v>
      </c>
      <c r="BE331">
        <f>ZigZag!E330</f>
        <v>0</v>
      </c>
      <c r="BF331">
        <f>ZigZag!F330</f>
        <v>0</v>
      </c>
      <c r="BG331">
        <f>ZigZag!G330</f>
        <v>5177.22</v>
      </c>
      <c r="BH331">
        <f>Dual_Tema!E330</f>
        <v>5178.91</v>
      </c>
      <c r="BI331">
        <f>Dual_Tema!F330</f>
        <v>5173.3999999999996</v>
      </c>
      <c r="BJ331">
        <f>Pinbar!E330</f>
        <v>0</v>
      </c>
      <c r="BK331">
        <f>SSA!E330</f>
        <v>5174.8724599999996</v>
      </c>
      <c r="BL331">
        <f>SSA!F330</f>
        <v>5176.3794099999996</v>
      </c>
      <c r="BN331" t="str">
        <f t="shared" si="558"/>
        <v>Green Candle</v>
      </c>
      <c r="BO331" s="34">
        <f t="shared" si="560"/>
        <v>-8.7816138097152052E-4</v>
      </c>
      <c r="BP331" s="34">
        <f t="shared" si="495"/>
        <v>-9.9963141004000278E-4</v>
      </c>
      <c r="BQ331" s="34">
        <f t="shared" si="503"/>
        <v>-4.2286808832736611E-4</v>
      </c>
      <c r="BR331" s="34">
        <f t="shared" si="505"/>
        <v>4.484226621287446E-3</v>
      </c>
      <c r="BS331" s="35">
        <f t="shared" si="561"/>
        <v>-1.4641381221180971E-4</v>
      </c>
      <c r="BT331" s="35">
        <f t="shared" si="496"/>
        <v>-8.3340808189613647E-5</v>
      </c>
      <c r="BU331" s="35">
        <f t="shared" si="504"/>
        <v>-2.3497364057711856E-5</v>
      </c>
      <c r="BV331" s="35">
        <f t="shared" si="506"/>
        <v>1.8644247961718818E-4</v>
      </c>
      <c r="BW331" s="27">
        <v>96</v>
      </c>
      <c r="BX331">
        <f>F331-G331</f>
        <v>5.0299999999997453</v>
      </c>
      <c r="BY331">
        <f>ABS(F331-D330)</f>
        <v>2.6399999999994179</v>
      </c>
      <c r="BZ331">
        <f>ABS(G331-D330)</f>
        <v>2.3900000000003274</v>
      </c>
      <c r="CA331">
        <f t="shared" si="539"/>
        <v>5.0299999999997453</v>
      </c>
      <c r="CB331">
        <f t="shared" si="497"/>
        <v>5.9492857142858417</v>
      </c>
      <c r="CC331">
        <f t="shared" si="500"/>
        <v>7.4187090932734909</v>
      </c>
      <c r="CD331">
        <f t="shared" si="498"/>
        <v>-1.4694233789876492</v>
      </c>
      <c r="CE331">
        <f t="shared" si="501"/>
        <v>-1</v>
      </c>
      <c r="CF331">
        <f t="shared" si="502"/>
        <v>-11</v>
      </c>
      <c r="CG331" s="7" t="str">
        <f t="shared" si="499"/>
        <v>-----</v>
      </c>
      <c r="CH331" s="21"/>
      <c r="CI331" s="21"/>
      <c r="CJ331" s="21"/>
      <c r="CK331" s="21"/>
      <c r="CL331" s="21"/>
      <c r="CM331" s="21"/>
      <c r="CZ331" s="7" t="str">
        <f>IF(AND(D331&gt;BH331,D331&gt;E331),"Bullish Trigger","-----")</f>
        <v>-----</v>
      </c>
      <c r="DA331" s="7" t="str">
        <f>IF(AND(D331&lt;BI331,D331&lt;E331),"Bearish Trigger","-----")</f>
        <v>-----</v>
      </c>
      <c r="DB331" s="13" t="str">
        <f>IF(AND(W331=BE331,W331&gt;0,BE331&gt;0),"Important High","------")</f>
        <v>------</v>
      </c>
      <c r="DC331" s="13" t="str">
        <f>IF(AND(X331=BF331,X331&gt;0,BF331&gt;0),"Important Low","------")</f>
        <v>------</v>
      </c>
      <c r="DD331" s="7" t="str">
        <f>IF(AND(DB331="Important High",DC331="-----",BJ331=1),"Imp High Rej","-----")</f>
        <v>-----</v>
      </c>
      <c r="DE331" s="7" t="str">
        <f>IF(AND(DB331="-----",DC331="Important Low",BJ331=1),"Imp Low Rej","-----")</f>
        <v>-----</v>
      </c>
      <c r="DF331" s="7" t="str">
        <f>IF(Y331&gt;AM331,"Overbought",IF(Y331&gt;AO331,"Bullish Momentum",IF(Y331&gt;AQ331,"Flat Momentum","-----")))</f>
        <v>-----</v>
      </c>
      <c r="DG331" s="7" t="str">
        <f>IF(Y331&lt;AV331,"Oversold",IF(Y331&lt;AT331,"Bearish Momentum",IF(Y331&lt;AR331,"Flat Momentum","-----")))</f>
        <v>-----</v>
      </c>
      <c r="DH331" s="7" t="str">
        <f>IF(AND(DF331="Overbought",AD331=2),"Culminated Thrust","-----")</f>
        <v>-----</v>
      </c>
      <c r="DI331" s="7" t="str">
        <f>IF(AND(DG331="Oversold",AD331=5),"Culminated Thrust","-----")</f>
        <v>-----</v>
      </c>
      <c r="DJ331" s="14">
        <f>(Q331-$D331)/$D331</f>
        <v>4.41784678745092E-3</v>
      </c>
      <c r="DK331" s="14">
        <f>(R331-$D331)/$D331</f>
        <v>3.2105209273036845E-3</v>
      </c>
      <c r="DL331" s="14">
        <f>(S331-$D331)/$D331</f>
        <v>5.0282707423413347E-3</v>
      </c>
      <c r="DM331" s="14">
        <f>(T331-$D331)/$D331</f>
        <v>-9.9290478738497446E-4</v>
      </c>
      <c r="DN331" s="14">
        <f>(U331-$D331)/$D331</f>
        <v>2.9941681331654963E-4</v>
      </c>
      <c r="DO331" s="14">
        <f>(V331-$D331)/$D331</f>
        <v>-2.4899888539675467E-3</v>
      </c>
      <c r="DP331" s="14">
        <f t="shared" si="507"/>
        <v>5.0282707423413347E-3</v>
      </c>
      <c r="DQ331" s="14">
        <f t="shared" si="508"/>
        <v>4.41784678745092E-3</v>
      </c>
      <c r="DR331" s="14">
        <f t="shared" si="509"/>
        <v>3.2105209273036845E-3</v>
      </c>
      <c r="DS331" s="14">
        <f t="shared" si="510"/>
        <v>2.9941681331654963E-4</v>
      </c>
      <c r="DT331" s="14">
        <f t="shared" si="511"/>
        <v>-9.9290478738497446E-4</v>
      </c>
      <c r="DU331" s="14">
        <f t="shared" si="512"/>
        <v>-2.4899888539675467E-3</v>
      </c>
      <c r="DV331" t="str">
        <f>IF($D331&gt;Q331,"SUP","RES")</f>
        <v>RES</v>
      </c>
      <c r="DW331" t="str">
        <f>IF($D331&gt;R331,"SUP","RES")</f>
        <v>RES</v>
      </c>
      <c r="DX331" t="str">
        <f>IF($D331&gt;S331,"SUP","RES")</f>
        <v>RES</v>
      </c>
      <c r="DY331" t="str">
        <f>IF($D331&gt;T331,"SUP","RES")</f>
        <v>SUP</v>
      </c>
      <c r="DZ331" t="str">
        <f>IF($D331&gt;U331,"SUP","RES")</f>
        <v>RES</v>
      </c>
      <c r="EA331" t="str">
        <f>IF($D331&gt;V331,"SUP","RES")</f>
        <v>SUP</v>
      </c>
      <c r="EB331" s="7">
        <f t="shared" si="513"/>
        <v>4</v>
      </c>
      <c r="EC331" s="7">
        <f t="shared" si="514"/>
        <v>2</v>
      </c>
      <c r="ED331" s="13" t="str">
        <f t="shared" si="515"/>
        <v>-----</v>
      </c>
      <c r="EE331" s="13" t="str">
        <f t="shared" si="516"/>
        <v>-----</v>
      </c>
      <c r="EF331" s="7">
        <f>IF(OR(ED331="All Sup",EE331="All Res"),"na",((D331-MIN(Q331:V331))/(MAX(Q331:V331)-MIN(Q331:V331))))</f>
        <v>0.33119218910584258</v>
      </c>
      <c r="EG331">
        <v>1.4999999999999999E-4</v>
      </c>
      <c r="EH331">
        <f>Q331*(1+$EG331)</f>
        <v>5200.3799400000007</v>
      </c>
      <c r="EI331">
        <f>Q331*(1-$EG331)</f>
        <v>5198.82006</v>
      </c>
      <c r="EJ331">
        <f>R331*(1+$EG331)</f>
        <v>5194.1290025000008</v>
      </c>
      <c r="EK331">
        <f>R331*(1-$EG331)</f>
        <v>5192.5709975000009</v>
      </c>
      <c r="EL331">
        <f>S331*(1+$EG331)</f>
        <v>5203.540414000001</v>
      </c>
      <c r="EM331">
        <f>S331*(1-$EG331)</f>
        <v>5201.9795860000004</v>
      </c>
      <c r="EN331">
        <f>T331*(1+$EG331)</f>
        <v>5172.3657385000006</v>
      </c>
      <c r="EO331">
        <f>T331*(1-$EG331)</f>
        <v>5170.8142615000006</v>
      </c>
      <c r="EP331">
        <f>U331*(1+$EG331)</f>
        <v>5179.0567420000007</v>
      </c>
      <c r="EQ331">
        <f>U331*(1-$EG331)</f>
        <v>5177.5032579999997</v>
      </c>
      <c r="ER331">
        <f>V331*(1+$EG331)</f>
        <v>5164.6145760000009</v>
      </c>
      <c r="ES331">
        <f>V331*(1-$EG331)</f>
        <v>5163.0654240000003</v>
      </c>
      <c r="ET331" s="7" t="str">
        <f t="shared" si="517"/>
        <v>-----</v>
      </c>
      <c r="EU331" s="7" t="str">
        <f t="shared" si="518"/>
        <v>-----</v>
      </c>
      <c r="EV331" s="7" t="str">
        <f t="shared" si="519"/>
        <v>-----</v>
      </c>
      <c r="EW331" s="7" t="str">
        <f t="shared" si="520"/>
        <v>-----</v>
      </c>
      <c r="EX331" s="7" t="str">
        <f t="shared" si="521"/>
        <v>-----</v>
      </c>
      <c r="EY331" s="7" t="str">
        <f t="shared" si="522"/>
        <v>-----</v>
      </c>
      <c r="EZ331">
        <f t="shared" si="540"/>
        <v>136</v>
      </c>
      <c r="FA331">
        <f t="shared" si="541"/>
        <v>129</v>
      </c>
      <c r="FB331">
        <f t="shared" si="542"/>
        <v>329</v>
      </c>
      <c r="FC331">
        <f t="shared" si="543"/>
        <v>22</v>
      </c>
      <c r="FD331">
        <f t="shared" si="544"/>
        <v>1</v>
      </c>
      <c r="FE331">
        <f t="shared" si="545"/>
        <v>23</v>
      </c>
      <c r="FF331">
        <f t="shared" si="546"/>
        <v>7</v>
      </c>
      <c r="FG331">
        <f t="shared" si="547"/>
        <v>11</v>
      </c>
      <c r="FH331">
        <f t="shared" si="548"/>
        <v>0</v>
      </c>
      <c r="FI331">
        <f t="shared" si="549"/>
        <v>2</v>
      </c>
      <c r="FJ331">
        <f t="shared" si="550"/>
        <v>3</v>
      </c>
      <c r="FK331">
        <f t="shared" si="551"/>
        <v>1</v>
      </c>
      <c r="FL331" s="7" t="str">
        <f t="shared" si="523"/>
        <v>-----</v>
      </c>
      <c r="FM331" s="7" t="str">
        <f t="shared" si="524"/>
        <v>-----</v>
      </c>
      <c r="FN331" s="7" t="str">
        <f t="shared" si="525"/>
        <v>-----</v>
      </c>
      <c r="FO331" s="7" t="str">
        <f t="shared" si="526"/>
        <v>-----</v>
      </c>
      <c r="FP331" s="7" t="str">
        <f t="shared" si="527"/>
        <v>-----</v>
      </c>
      <c r="FQ331" s="7" t="str">
        <f t="shared" si="528"/>
        <v>-----</v>
      </c>
      <c r="FR331" s="13" t="str">
        <f>IF(FL331="-----","-----",(D331-Q331)/Q331)</f>
        <v>-----</v>
      </c>
      <c r="FS331" s="13" t="str">
        <f>IF(FM331="-----","-----",(Q331-R331)/R331)</f>
        <v>-----</v>
      </c>
      <c r="FT331" s="13" t="str">
        <f>IF(FN331="-----","-----",(R331-S331)/S331)</f>
        <v>-----</v>
      </c>
      <c r="FU331" s="13" t="str">
        <f>IF(FO331="-----","-----",(S331-T331)/T331)</f>
        <v>-----</v>
      </c>
      <c r="FV331" s="13" t="str">
        <f>IF(FP331="-----","-----",(T331-U331)/U331)</f>
        <v>-----</v>
      </c>
      <c r="FW331" s="13" t="str">
        <f>IF(FQ331="-----","-----",(U331-V331)/V331)</f>
        <v>-----</v>
      </c>
      <c r="FX331" s="7" t="str">
        <f t="shared" si="529"/>
        <v>-----</v>
      </c>
      <c r="FY331" s="7" t="str">
        <f t="shared" si="530"/>
        <v>-----</v>
      </c>
      <c r="FZ331" s="7" t="str">
        <f t="shared" si="531"/>
        <v>-----</v>
      </c>
      <c r="GA331" s="7" t="str">
        <f t="shared" si="532"/>
        <v>-----</v>
      </c>
      <c r="GB331" s="7" t="str">
        <f t="shared" si="533"/>
        <v>-----</v>
      </c>
      <c r="GC331" s="7" t="str">
        <f t="shared" si="534"/>
        <v>-----</v>
      </c>
      <c r="GD331" s="7" t="str">
        <f>IF(AND(BG331&gt;AA331,BG330&gt;AA330,BG329&gt;AA329,BG328&gt;AA328,BG327&gt;AA327,BG326&gt;AA326,BG325&gt;AA325,BG324&gt;AA324,BG323&gt;AA323,BG322&gt;AA322,BG321&gt;AA321,BG320&gt;AA320),"Bullish",IF(AND(BG331&lt;AA331,BG330&lt;AA330,BG329&lt;AA329,BG328&lt;AA328,BG327&lt;AA327,BG326&lt;AA326,BG325&lt;AA325,BG324&lt;AA324,BG323&lt;AA323,BG322&lt;AA322,BG321&lt;AA321,BG320&lt;AA320),"Bearish","-----"))</f>
        <v>Bullish</v>
      </c>
      <c r="GE331">
        <f>(Z331-BG331)/BG331</f>
        <v>7.1853233974977782E-4</v>
      </c>
      <c r="GI331" s="7" t="str">
        <f>IF(Y331&gt;Z331,"Bullish","Bearish")</f>
        <v>Bearish</v>
      </c>
      <c r="GJ331" s="19" t="str">
        <f>IF(AND(D331&gt;Y331,D330&lt;Y330),"TEMA crossover","-----")</f>
        <v>TEMA crossover</v>
      </c>
      <c r="GK331" s="19" t="str">
        <f>IF(AND(D331&lt;Y331,D330&gt;Y330),"TEMA crossunder","-----")</f>
        <v>-----</v>
      </c>
      <c r="GL331" s="20" t="str">
        <f>IF(GD331="Bearish","YES","-----")</f>
        <v>-----</v>
      </c>
      <c r="GM331" s="20" t="str">
        <f>IF(GH331="Reverse to Bearish","YES","-----")</f>
        <v>-----</v>
      </c>
      <c r="GN331" s="20" t="str">
        <f>IF(AND(GI331="Bullish",GI330="Bullish",GI329="Bullish",GI328="Bullish"),"YES","-----")</f>
        <v>-----</v>
      </c>
      <c r="GO331" s="20" t="str">
        <f>IF(OR(GK331="TEMA crossunder",GK330="TEMA crossunder",GK329="TEMA crossunder",GK328="TEMA crossunder"),"YES","-----")</f>
        <v>-----</v>
      </c>
      <c r="GP331" s="20" t="str">
        <f>IF(GD331="Bullish","YES","-----")</f>
        <v>YES</v>
      </c>
      <c r="GQ331" s="20" t="str">
        <f>IF(GH331="Reverse to Bullish","YES","-----")</f>
        <v>-----</v>
      </c>
      <c r="GR331" s="20" t="str">
        <f>IF(AND(GI331="Bearish",GI330="Bearish",GI329="Bearish",GI328="Bearish"),"YES","-----")</f>
        <v>YES</v>
      </c>
      <c r="GS331" s="20" t="str">
        <f>IF(OR(GJ331="TEMA crossover",GJ330="TEMA crossover",GJ329="TEMA crossover",GJ328="TEMA crossover"),"YES","-----")</f>
        <v>YES</v>
      </c>
      <c r="GT331" s="20" t="str">
        <f t="shared" si="552"/>
        <v>-----</v>
      </c>
      <c r="GU331" s="20" t="str">
        <f t="shared" si="553"/>
        <v>-----</v>
      </c>
      <c r="GV331" s="20" t="str">
        <f t="shared" si="554"/>
        <v>-----</v>
      </c>
      <c r="GW331" s="20" t="str">
        <f t="shared" si="555"/>
        <v>-----</v>
      </c>
      <c r="GX331" s="20" t="str">
        <f t="shared" si="556"/>
        <v>-----</v>
      </c>
      <c r="GY331" s="20" t="str">
        <f t="shared" si="557"/>
        <v>-----</v>
      </c>
      <c r="GZ331" s="7" t="str">
        <f>IF(G331&gt;BH331,"YES","-----")</f>
        <v>-----</v>
      </c>
      <c r="HA331" s="7" t="str">
        <f>IF(F331&lt;BI331,"YES","-----")</f>
        <v>-----</v>
      </c>
      <c r="HB331">
        <f>BH331-BI331</f>
        <v>5.5100000000002183</v>
      </c>
      <c r="HI331">
        <f t="shared" si="535"/>
        <v>-1.4724599999999555</v>
      </c>
      <c r="HJ331">
        <f t="shared" si="536"/>
        <v>4.0375400000002628</v>
      </c>
      <c r="HK331" s="7"/>
      <c r="HL331" s="7"/>
      <c r="HM331" s="7"/>
      <c r="HN331" s="7"/>
      <c r="HO331" s="7"/>
      <c r="HP331" s="7"/>
      <c r="HQ331" s="28">
        <f t="shared" si="559"/>
        <v>-1.5069499999999607</v>
      </c>
      <c r="HR331" s="28" t="str">
        <f t="shared" si="537"/>
        <v>Bear</v>
      </c>
      <c r="HS331">
        <f t="shared" si="538"/>
        <v>1.5069499999999607</v>
      </c>
    </row>
    <row r="332" spans="1:227" x14ac:dyDescent="0.55000000000000004">
      <c r="A332">
        <f>Validation!A331</f>
        <v>1772127300</v>
      </c>
      <c r="B332" t="str">
        <f>Price!B331</f>
        <v>XAUUSD</v>
      </c>
      <c r="C332" t="str">
        <f>Price!C331</f>
        <v>M5</v>
      </c>
      <c r="D332">
        <f>Price!D331</f>
        <v>5173.9399999999996</v>
      </c>
      <c r="E332">
        <f>Price!E331</f>
        <v>5176.7</v>
      </c>
      <c r="F332">
        <f>Price!F331</f>
        <v>5177.87</v>
      </c>
      <c r="G332">
        <f>Price!G331</f>
        <v>5172.87</v>
      </c>
      <c r="H332">
        <f>Price!H331</f>
        <v>662</v>
      </c>
      <c r="I332">
        <f>Diagonals!E331</f>
        <v>5206.04</v>
      </c>
      <c r="J332">
        <f>Diagonals!F331</f>
        <v>0</v>
      </c>
      <c r="K332">
        <f>Diagonals!G331</f>
        <v>0</v>
      </c>
      <c r="L332">
        <f>Diagonals!H331</f>
        <v>5133.0600000000004</v>
      </c>
      <c r="M332">
        <f>Diagonals!I331</f>
        <v>0</v>
      </c>
      <c r="N332">
        <f>Diagonals!J331</f>
        <v>0</v>
      </c>
      <c r="O332">
        <f>Diagonals!K331</f>
        <v>0</v>
      </c>
      <c r="P332">
        <f>Diagonals!L331</f>
        <v>0</v>
      </c>
      <c r="Q332">
        <f>Trendlines!E331</f>
        <v>5199.6000000000004</v>
      </c>
      <c r="R332">
        <f>Trendlines!F331</f>
        <v>5193.32</v>
      </c>
      <c r="S332">
        <f>Trendlines!G331</f>
        <v>5202.75</v>
      </c>
      <c r="T332">
        <f>Trendlines!H331</f>
        <v>5171.67</v>
      </c>
      <c r="U332">
        <f>Trendlines!I331</f>
        <v>5178.3</v>
      </c>
      <c r="V332">
        <f>Trendlines!J331</f>
        <v>5163.88</v>
      </c>
      <c r="W332">
        <f>Trendlines!K331</f>
        <v>0</v>
      </c>
      <c r="X332">
        <f>Trendlines!L331</f>
        <v>0</v>
      </c>
      <c r="Y332">
        <f>Tema_Hrma_Smma!E331</f>
        <v>5174.88</v>
      </c>
      <c r="Z332">
        <f>Tema_Hrma_Smma!F331</f>
        <v>5179.84</v>
      </c>
      <c r="AA332">
        <f>Tema_Hrma_Smma!G331</f>
        <v>5175.5200000000004</v>
      </c>
      <c r="AB332">
        <f>ZScore!H331</f>
        <v>-1</v>
      </c>
      <c r="AC332">
        <f>ZScore!I331</f>
        <v>6.5670000000000006E-2</v>
      </c>
      <c r="AD332">
        <f>ZScore!J331</f>
        <v>3</v>
      </c>
      <c r="AE332">
        <f>HA!E331</f>
        <v>5176.79</v>
      </c>
      <c r="AF332">
        <f>HA!F331</f>
        <v>5177.87</v>
      </c>
      <c r="AG332">
        <f>HA!G331</f>
        <v>5172.87</v>
      </c>
      <c r="AH332">
        <f>HA!H331</f>
        <v>5175.34</v>
      </c>
      <c r="AI332">
        <f>HA!I331</f>
        <v>-1</v>
      </c>
      <c r="AJ332">
        <f>HA!J331</f>
        <v>1.45</v>
      </c>
      <c r="AK332">
        <f>HA!K331</f>
        <v>-0.48319000000000001</v>
      </c>
      <c r="AL332">
        <f>HA!L331</f>
        <v>-5</v>
      </c>
      <c r="AM332">
        <f>KC!E331</f>
        <v>5206.9702699999998</v>
      </c>
      <c r="AN332">
        <f>KC!F331</f>
        <v>5200.7983599999998</v>
      </c>
      <c r="AO332">
        <f>KC!G331</f>
        <v>5194.6264499999997</v>
      </c>
      <c r="AP332">
        <f>KC!H331</f>
        <v>5188.45453</v>
      </c>
      <c r="AQ332">
        <f>KC!I331</f>
        <v>5182.28262</v>
      </c>
      <c r="AR332">
        <f>KC!J331</f>
        <v>5174.73891</v>
      </c>
      <c r="AS332">
        <f>KC!K331</f>
        <v>5168.567</v>
      </c>
      <c r="AT332">
        <f>KC!L331</f>
        <v>5162.39509</v>
      </c>
      <c r="AU332">
        <f>KC!M331</f>
        <v>5156.2231700000002</v>
      </c>
      <c r="AV332">
        <f>KC!N331</f>
        <v>5150.0512600000002</v>
      </c>
      <c r="AW332">
        <f>SR_Levels!E331</f>
        <v>5161.8900000000003</v>
      </c>
      <c r="AX332">
        <f>SR_Levels!F331</f>
        <v>5135.8500000000004</v>
      </c>
      <c r="AY332">
        <f>SR_Levels!G331</f>
        <v>0</v>
      </c>
      <c r="AZ332">
        <f>SR_Levels!H331</f>
        <v>0</v>
      </c>
      <c r="BA332">
        <f>SR_Levels!I331</f>
        <v>5178.6000000000004</v>
      </c>
      <c r="BB332">
        <f>SR_Levels!J331</f>
        <v>5193.3500000000004</v>
      </c>
      <c r="BC332">
        <f>SR_Levels!K331</f>
        <v>5205.3100000000004</v>
      </c>
      <c r="BD332">
        <f>SR_Levels!L331</f>
        <v>0</v>
      </c>
      <c r="BE332">
        <f>ZigZag!E331</f>
        <v>0</v>
      </c>
      <c r="BF332">
        <f>ZigZag!F331</f>
        <v>0</v>
      </c>
      <c r="BG332">
        <f>ZigZag!G331</f>
        <v>5177.05</v>
      </c>
      <c r="BH332">
        <f>Dual_Tema!E331</f>
        <v>5177.71</v>
      </c>
      <c r="BI332">
        <f>Dual_Tema!F331</f>
        <v>5172.5</v>
      </c>
      <c r="BJ332">
        <f>Pinbar!E331</f>
        <v>0</v>
      </c>
      <c r="BK332">
        <f>SSA!E331</f>
        <v>5173.3021600000002</v>
      </c>
      <c r="BL332">
        <f>SSA!F331</f>
        <v>5174.8407800000004</v>
      </c>
      <c r="BN332" t="str">
        <f t="shared" si="558"/>
        <v>Red Candle</v>
      </c>
      <c r="BO332" s="34">
        <f t="shared" si="560"/>
        <v>-2.4005136520779402E-3</v>
      </c>
      <c r="BP332" s="34">
        <f t="shared" si="495"/>
        <v>-1.6228159039819445E-3</v>
      </c>
      <c r="BQ332" s="34">
        <f t="shared" si="503"/>
        <v>-7.3777077346204312E-4</v>
      </c>
      <c r="BR332" s="34">
        <f t="shared" si="505"/>
        <v>9.1116084987508117E-4</v>
      </c>
      <c r="BS332" s="35">
        <f t="shared" si="561"/>
        <v>-4.0048636795875225E-4</v>
      </c>
      <c r="BT332" s="35">
        <f t="shared" si="496"/>
        <v>-1.3533534934739855E-4</v>
      </c>
      <c r="BU332" s="35">
        <f t="shared" si="504"/>
        <v>-4.1001551649544332E-5</v>
      </c>
      <c r="BV332" s="35">
        <f t="shared" si="506"/>
        <v>3.7948469808757324E-5</v>
      </c>
      <c r="BW332" s="27">
        <v>96</v>
      </c>
      <c r="BX332">
        <f>F332-G332</f>
        <v>5</v>
      </c>
      <c r="BY332">
        <f>ABS(F332-D331)</f>
        <v>1.1400000000003274</v>
      </c>
      <c r="BZ332">
        <f>ABS(G332-D331)</f>
        <v>3.8599999999996726</v>
      </c>
      <c r="CA332">
        <f t="shared" si="539"/>
        <v>5</v>
      </c>
      <c r="CB332">
        <f t="shared" si="497"/>
        <v>5.9571428571429612</v>
      </c>
      <c r="CC332">
        <f t="shared" si="500"/>
        <v>7.24594415803967</v>
      </c>
      <c r="CD332">
        <f t="shared" si="498"/>
        <v>-1.2888013008967087</v>
      </c>
      <c r="CE332">
        <f t="shared" si="501"/>
        <v>-1</v>
      </c>
      <c r="CF332">
        <f t="shared" si="502"/>
        <v>-12</v>
      </c>
      <c r="CG332" s="7" t="str">
        <f t="shared" si="499"/>
        <v>-----</v>
      </c>
      <c r="CH332" s="21"/>
      <c r="CI332" s="21"/>
      <c r="CJ332" s="21"/>
      <c r="CK332" s="21"/>
      <c r="CL332" s="21"/>
      <c r="CM332" s="21"/>
      <c r="CZ332" s="7" t="str">
        <f>IF(AND(D332&gt;BH332,D332&gt;E332),"Bullish Trigger","-----")</f>
        <v>-----</v>
      </c>
      <c r="DA332" s="7" t="str">
        <f>IF(AND(D332&lt;BI332,D332&lt;E332),"Bearish Trigger","-----")</f>
        <v>-----</v>
      </c>
      <c r="DB332" s="13" t="str">
        <f>IF(AND(W332=BE332,W332&gt;0,BE332&gt;0),"Important High","------")</f>
        <v>------</v>
      </c>
      <c r="DC332" s="13" t="str">
        <f>IF(AND(X332=BF332,X332&gt;0,BF332&gt;0),"Important Low","------")</f>
        <v>------</v>
      </c>
      <c r="DD332" s="7" t="str">
        <f>IF(AND(DB332="Important High",DC332="-----",BJ332=1),"Imp High Rej","-----")</f>
        <v>-----</v>
      </c>
      <c r="DE332" s="7" t="str">
        <f>IF(AND(DB332="-----",DC332="Important Low",BJ332=1),"Imp Low Rej","-----")</f>
        <v>-----</v>
      </c>
      <c r="DF332" s="7" t="str">
        <f>IF(Y332&gt;AM332,"Overbought",IF(Y332&gt;AO332,"Bullish Momentum",IF(Y332&gt;AQ332,"Flat Momentum","-----")))</f>
        <v>-----</v>
      </c>
      <c r="DG332" s="7" t="str">
        <f>IF(Y332&lt;AV332,"Oversold",IF(Y332&lt;AT332,"Bearish Momentum",IF(Y332&lt;AR332,"Flat Momentum","-----")))</f>
        <v>-----</v>
      </c>
      <c r="DH332" s="7" t="str">
        <f>IF(AND(DF332="Overbought",AD332=2),"Culminated Thrust","-----")</f>
        <v>-----</v>
      </c>
      <c r="DI332" s="7" t="str">
        <f>IF(AND(DG332="Oversold",AD332=5),"Culminated Thrust","-----")</f>
        <v>-----</v>
      </c>
      <c r="DJ332" s="14">
        <f>(Q332-$D332)/$D332</f>
        <v>4.9594699590642267E-3</v>
      </c>
      <c r="DK332" s="14">
        <f>(R332-$D332)/$D332</f>
        <v>3.7456947703297895E-3</v>
      </c>
      <c r="DL332" s="14">
        <f>(S332-$D332)/$D332</f>
        <v>5.5682903164706978E-3</v>
      </c>
      <c r="DM332" s="14">
        <f>(T332-$D332)/$D332</f>
        <v>-4.3873720994049551E-4</v>
      </c>
      <c r="DN332" s="14">
        <f>(U332-$D332)/$D332</f>
        <v>8.4268468517234108E-4</v>
      </c>
      <c r="DO332" s="14">
        <f>(V332-$D332)/$D332</f>
        <v>-1.9443596176220621E-3</v>
      </c>
      <c r="DP332" s="14">
        <f t="shared" si="507"/>
        <v>5.5682903164706978E-3</v>
      </c>
      <c r="DQ332" s="14">
        <f t="shared" si="508"/>
        <v>4.9594699590642267E-3</v>
      </c>
      <c r="DR332" s="14">
        <f t="shared" si="509"/>
        <v>3.7456947703297895E-3</v>
      </c>
      <c r="DS332" s="14">
        <f t="shared" si="510"/>
        <v>8.4268468517234108E-4</v>
      </c>
      <c r="DT332" s="14">
        <f t="shared" si="511"/>
        <v>-4.3873720994049551E-4</v>
      </c>
      <c r="DU332" s="14">
        <f t="shared" si="512"/>
        <v>-1.9443596176220621E-3</v>
      </c>
      <c r="DV332" t="str">
        <f>IF($D332&gt;Q332,"SUP","RES")</f>
        <v>RES</v>
      </c>
      <c r="DW332" t="str">
        <f>IF($D332&gt;R332,"SUP","RES")</f>
        <v>RES</v>
      </c>
      <c r="DX332" t="str">
        <f>IF($D332&gt;S332,"SUP","RES")</f>
        <v>RES</v>
      </c>
      <c r="DY332" t="str">
        <f>IF($D332&gt;T332,"SUP","RES")</f>
        <v>SUP</v>
      </c>
      <c r="DZ332" t="str">
        <f>IF($D332&gt;U332,"SUP","RES")</f>
        <v>RES</v>
      </c>
      <c r="EA332" t="str">
        <f>IF($D332&gt;V332,"SUP","RES")</f>
        <v>SUP</v>
      </c>
      <c r="EB332" s="7">
        <f t="shared" si="513"/>
        <v>4</v>
      </c>
      <c r="EC332" s="7">
        <f t="shared" si="514"/>
        <v>2</v>
      </c>
      <c r="ED332" s="13" t="str">
        <f t="shared" si="515"/>
        <v>-----</v>
      </c>
      <c r="EE332" s="13" t="str">
        <f t="shared" si="516"/>
        <v>-----</v>
      </c>
      <c r="EF332" s="7">
        <f>IF(OR(ED332="All Sup",EE332="All Res"),"na",((D332-MIN(Q332:V332))/(MAX(Q332:V332)-MIN(Q332:V332))))</f>
        <v>0.25881142269100899</v>
      </c>
      <c r="EG332">
        <v>1.4999999999999999E-4</v>
      </c>
      <c r="EH332">
        <f>Q332*(1+$EG332)</f>
        <v>5200.3799400000007</v>
      </c>
      <c r="EI332">
        <f>Q332*(1-$EG332)</f>
        <v>5198.82006</v>
      </c>
      <c r="EJ332">
        <f>R332*(1+$EG332)</f>
        <v>5194.0989980000004</v>
      </c>
      <c r="EK332">
        <f>R332*(1-$EG332)</f>
        <v>5192.5410019999999</v>
      </c>
      <c r="EL332">
        <f>S332*(1+$EG332)</f>
        <v>5203.5304125000002</v>
      </c>
      <c r="EM332">
        <f>S332*(1-$EG332)</f>
        <v>5201.9695874999998</v>
      </c>
      <c r="EN332">
        <f>T332*(1+$EG332)</f>
        <v>5172.4457505000009</v>
      </c>
      <c r="EO332">
        <f>T332*(1-$EG332)</f>
        <v>5170.8942495000001</v>
      </c>
      <c r="EP332">
        <f>U332*(1+$EG332)</f>
        <v>5179.0767450000003</v>
      </c>
      <c r="EQ332">
        <f>U332*(1-$EG332)</f>
        <v>5177.5232550000001</v>
      </c>
      <c r="ER332">
        <f>V332*(1+$EG332)</f>
        <v>5164.654582000001</v>
      </c>
      <c r="ES332">
        <f>V332*(1-$EG332)</f>
        <v>5163.1054180000001</v>
      </c>
      <c r="ET332" s="7" t="str">
        <f t="shared" si="517"/>
        <v>-----</v>
      </c>
      <c r="EU332" s="7" t="str">
        <f t="shared" si="518"/>
        <v>-----</v>
      </c>
      <c r="EV332" s="7" t="str">
        <f t="shared" si="519"/>
        <v>-----</v>
      </c>
      <c r="EW332" s="7" t="str">
        <f t="shared" si="520"/>
        <v>-----</v>
      </c>
      <c r="EX332" s="7" t="str">
        <f t="shared" si="521"/>
        <v>-----</v>
      </c>
      <c r="EY332" s="7" t="str">
        <f t="shared" si="522"/>
        <v>-----</v>
      </c>
      <c r="EZ332">
        <f t="shared" si="540"/>
        <v>137</v>
      </c>
      <c r="FA332">
        <f t="shared" si="541"/>
        <v>130</v>
      </c>
      <c r="FB332">
        <f t="shared" si="542"/>
        <v>330</v>
      </c>
      <c r="FC332">
        <f t="shared" si="543"/>
        <v>23</v>
      </c>
      <c r="FD332">
        <f t="shared" si="544"/>
        <v>2</v>
      </c>
      <c r="FE332">
        <f t="shared" si="545"/>
        <v>24</v>
      </c>
      <c r="FF332">
        <f t="shared" si="546"/>
        <v>7</v>
      </c>
      <c r="FG332">
        <f t="shared" si="547"/>
        <v>11</v>
      </c>
      <c r="FH332">
        <f t="shared" si="548"/>
        <v>0</v>
      </c>
      <c r="FI332">
        <f t="shared" si="549"/>
        <v>2</v>
      </c>
      <c r="FJ332">
        <f t="shared" si="550"/>
        <v>3</v>
      </c>
      <c r="FK332">
        <f t="shared" si="551"/>
        <v>1</v>
      </c>
      <c r="FL332" s="7" t="str">
        <f t="shared" si="523"/>
        <v>-----</v>
      </c>
      <c r="FM332" s="7" t="str">
        <f t="shared" si="524"/>
        <v>-----</v>
      </c>
      <c r="FN332" s="7" t="str">
        <f t="shared" si="525"/>
        <v>-----</v>
      </c>
      <c r="FO332" s="7" t="str">
        <f t="shared" si="526"/>
        <v>-----</v>
      </c>
      <c r="FP332" s="7" t="str">
        <f t="shared" si="527"/>
        <v>-----</v>
      </c>
      <c r="FQ332" s="7" t="str">
        <f t="shared" si="528"/>
        <v>-----</v>
      </c>
      <c r="FR332" s="13" t="str">
        <f>IF(FL332="-----","-----",(D332-Q332)/Q332)</f>
        <v>-----</v>
      </c>
      <c r="FS332" s="13" t="str">
        <f>IF(FM332="-----","-----",(Q332-R332)/R332)</f>
        <v>-----</v>
      </c>
      <c r="FT332" s="13" t="str">
        <f>IF(FN332="-----","-----",(R332-S332)/S332)</f>
        <v>-----</v>
      </c>
      <c r="FU332" s="13" t="str">
        <f>IF(FO332="-----","-----",(S332-T332)/T332)</f>
        <v>-----</v>
      </c>
      <c r="FV332" s="13" t="str">
        <f>IF(FP332="-----","-----",(T332-U332)/U332)</f>
        <v>-----</v>
      </c>
      <c r="FW332" s="13" t="str">
        <f>IF(FQ332="-----","-----",(U332-V332)/V332)</f>
        <v>-----</v>
      </c>
      <c r="FX332" s="7" t="str">
        <f t="shared" si="529"/>
        <v>-----</v>
      </c>
      <c r="FY332" s="7" t="str">
        <f t="shared" si="530"/>
        <v>-----</v>
      </c>
      <c r="FZ332" s="7" t="str">
        <f t="shared" si="531"/>
        <v>-----</v>
      </c>
      <c r="GA332" s="7" t="str">
        <f t="shared" si="532"/>
        <v>-----</v>
      </c>
      <c r="GB332" s="7" t="str">
        <f t="shared" si="533"/>
        <v>-----</v>
      </c>
      <c r="GC332" s="7" t="str">
        <f t="shared" si="534"/>
        <v>-----</v>
      </c>
      <c r="GD332" s="7" t="str">
        <f>IF(AND(BG332&gt;AA332,BG331&gt;AA331,BG330&gt;AA330,BG329&gt;AA329,BG328&gt;AA328,BG327&gt;AA327,BG326&gt;AA326,BG325&gt;AA325,BG324&gt;AA324,BG323&gt;AA323,BG322&gt;AA322,BG321&gt;AA321),"Bullish",IF(AND(BG332&lt;AA332,BG331&lt;AA331,BG330&lt;AA330,BG329&lt;AA329,BG328&lt;AA328,BG327&lt;AA327,BG326&lt;AA326,BG325&lt;AA325,BG324&lt;AA324,BG323&lt;AA323,BG322&lt;AA322,BG321&lt;AA321),"Bearish","-----"))</f>
        <v>Bullish</v>
      </c>
      <c r="GE332">
        <f>(Z332-BG332)/BG332</f>
        <v>5.3891695077311666E-4</v>
      </c>
      <c r="GI332" s="7" t="str">
        <f>IF(Y332&gt;Z332,"Bullish","Bearish")</f>
        <v>Bearish</v>
      </c>
      <c r="GJ332" s="19" t="str">
        <f>IF(AND(D332&gt;Y332,D331&lt;Y331),"TEMA crossover","-----")</f>
        <v>-----</v>
      </c>
      <c r="GK332" s="19" t="str">
        <f>IF(AND(D332&lt;Y332,D331&gt;Y331),"TEMA crossunder","-----")</f>
        <v>TEMA crossunder</v>
      </c>
      <c r="GL332" s="20" t="str">
        <f>IF(GD332="Bearish","YES","-----")</f>
        <v>-----</v>
      </c>
      <c r="GM332" s="20" t="str">
        <f>IF(GH332="Reverse to Bearish","YES","-----")</f>
        <v>-----</v>
      </c>
      <c r="GN332" s="20" t="str">
        <f>IF(AND(GI332="Bullish",GI331="Bullish",GI330="Bullish",GI329="Bullish"),"YES","-----")</f>
        <v>-----</v>
      </c>
      <c r="GO332" s="20" t="str">
        <f>IF(OR(GK332="TEMA crossunder",GK331="TEMA crossunder",GK330="TEMA crossunder",GK329="TEMA crossunder"),"YES","-----")</f>
        <v>YES</v>
      </c>
      <c r="GP332" s="20" t="str">
        <f>IF(GD332="Bullish","YES","-----")</f>
        <v>YES</v>
      </c>
      <c r="GQ332" s="20" t="str">
        <f>IF(GH332="Reverse to Bullish","YES","-----")</f>
        <v>-----</v>
      </c>
      <c r="GR332" s="20" t="str">
        <f>IF(AND(GI332="Bearish",GI331="Bearish",GI330="Bearish",GI329="Bearish"),"YES","-----")</f>
        <v>YES</v>
      </c>
      <c r="GS332" s="20" t="str">
        <f>IF(OR(GJ332="TEMA crossover",GJ331="TEMA crossover",GJ330="TEMA crossover",GJ329="TEMA crossover"),"YES","-----")</f>
        <v>YES</v>
      </c>
      <c r="GT332" s="20" t="str">
        <f t="shared" si="552"/>
        <v>-----</v>
      </c>
      <c r="GU332" s="20" t="str">
        <f t="shared" si="553"/>
        <v>-----</v>
      </c>
      <c r="GV332" s="20" t="str">
        <f t="shared" si="554"/>
        <v>-----</v>
      </c>
      <c r="GW332" s="20" t="str">
        <f t="shared" si="555"/>
        <v>-----</v>
      </c>
      <c r="GX332" s="20" t="str">
        <f t="shared" si="556"/>
        <v>-----</v>
      </c>
      <c r="GY332" s="20" t="str">
        <f t="shared" si="557"/>
        <v>-----</v>
      </c>
      <c r="GZ332" s="7" t="str">
        <f>IF(G332&gt;BH332,"YES","-----")</f>
        <v>-----</v>
      </c>
      <c r="HA332" s="7" t="str">
        <f>IF(F332&lt;BI332,"YES","-----")</f>
        <v>-----</v>
      </c>
      <c r="HB332">
        <f>BH332-BI332</f>
        <v>5.2100000000000364</v>
      </c>
      <c r="HI332">
        <f t="shared" si="535"/>
        <v>-0.80216000000018539</v>
      </c>
      <c r="HJ332">
        <f t="shared" si="536"/>
        <v>4.407839999999851</v>
      </c>
      <c r="HK332" s="7"/>
      <c r="HL332" s="7"/>
      <c r="HM332" s="7"/>
      <c r="HN332" s="7"/>
      <c r="HO332" s="7"/>
      <c r="HP332" s="7"/>
      <c r="HQ332" s="28">
        <f t="shared" si="559"/>
        <v>-1.5386200000002646</v>
      </c>
      <c r="HR332" s="28" t="str">
        <f t="shared" si="537"/>
        <v>Bear</v>
      </c>
      <c r="HS332">
        <f t="shared" si="538"/>
        <v>1.5386200000002646</v>
      </c>
    </row>
    <row r="333" spans="1:227" x14ac:dyDescent="0.55000000000000004">
      <c r="A333">
        <f>Validation!A332</f>
        <v>1772127600</v>
      </c>
      <c r="B333" t="str">
        <f>Price!B332</f>
        <v>XAUUSD</v>
      </c>
      <c r="C333" t="str">
        <f>Price!C332</f>
        <v>M5</v>
      </c>
      <c r="D333">
        <f>Price!D332</f>
        <v>5174.7299999999996</v>
      </c>
      <c r="E333">
        <f>Price!E332</f>
        <v>5173.95</v>
      </c>
      <c r="F333">
        <f>Price!F332</f>
        <v>5176.8</v>
      </c>
      <c r="G333">
        <f>Price!G332</f>
        <v>5173.62</v>
      </c>
      <c r="H333">
        <f>Price!H332</f>
        <v>598</v>
      </c>
      <c r="I333">
        <f>Diagonals!E332</f>
        <v>5206.21</v>
      </c>
      <c r="J333">
        <f>Diagonals!F332</f>
        <v>0</v>
      </c>
      <c r="K333">
        <f>Diagonals!G332</f>
        <v>0</v>
      </c>
      <c r="L333">
        <f>Diagonals!H332</f>
        <v>5132.7299999999996</v>
      </c>
      <c r="M333">
        <f>Diagonals!I332</f>
        <v>0</v>
      </c>
      <c r="N333">
        <f>Diagonals!J332</f>
        <v>0</v>
      </c>
      <c r="O333">
        <f>Diagonals!K332</f>
        <v>0</v>
      </c>
      <c r="P333">
        <f>Diagonals!L332</f>
        <v>0</v>
      </c>
      <c r="Q333">
        <f>Trendlines!E332</f>
        <v>5199.6099999999997</v>
      </c>
      <c r="R333">
        <f>Trendlines!F332</f>
        <v>5193.3</v>
      </c>
      <c r="S333">
        <f>Trendlines!G332</f>
        <v>5202.7299999999996</v>
      </c>
      <c r="T333">
        <f>Trendlines!H332</f>
        <v>5171.75</v>
      </c>
      <c r="U333">
        <f>Trendlines!I332</f>
        <v>5178.33</v>
      </c>
      <c r="V333">
        <f>Trendlines!J332</f>
        <v>5163.92</v>
      </c>
      <c r="W333">
        <f>Trendlines!K332</f>
        <v>0</v>
      </c>
      <c r="X333">
        <f>Trendlines!L332</f>
        <v>0</v>
      </c>
      <c r="Y333">
        <f>Tema_Hrma_Smma!E332</f>
        <v>5174.26</v>
      </c>
      <c r="Z333">
        <f>Tema_Hrma_Smma!F332</f>
        <v>5178.83</v>
      </c>
      <c r="AA333">
        <f>Tema_Hrma_Smma!G332</f>
        <v>5175.51</v>
      </c>
      <c r="AB333">
        <f>ZScore!H332</f>
        <v>1</v>
      </c>
      <c r="AC333">
        <f>ZScore!I332</f>
        <v>0.76588000000000001</v>
      </c>
      <c r="AD333">
        <f>ZScore!J332</f>
        <v>0</v>
      </c>
      <c r="AE333">
        <f>HA!E332</f>
        <v>5176.07</v>
      </c>
      <c r="AF333">
        <f>HA!F332</f>
        <v>5176.8</v>
      </c>
      <c r="AG333">
        <f>HA!G332</f>
        <v>5173.62</v>
      </c>
      <c r="AH333">
        <f>HA!H332</f>
        <v>5174.7700000000004</v>
      </c>
      <c r="AI333">
        <f>HA!I332</f>
        <v>-1</v>
      </c>
      <c r="AJ333">
        <f>HA!J332</f>
        <v>1.29</v>
      </c>
      <c r="AK333">
        <f>HA!K332</f>
        <v>-0.53878999999999999</v>
      </c>
      <c r="AL333">
        <f>HA!L332</f>
        <v>-6</v>
      </c>
      <c r="AM333">
        <f>KC!E332</f>
        <v>5206.7946000000002</v>
      </c>
      <c r="AN333">
        <f>KC!F332</f>
        <v>5200.6285500000004</v>
      </c>
      <c r="AO333">
        <f>KC!G332</f>
        <v>5194.4624999999996</v>
      </c>
      <c r="AP333">
        <f>KC!H332</f>
        <v>5188.2964499999998</v>
      </c>
      <c r="AQ333">
        <f>KC!I332</f>
        <v>5182.1304</v>
      </c>
      <c r="AR333">
        <f>KC!J332</f>
        <v>5174.8606900000004</v>
      </c>
      <c r="AS333">
        <f>KC!K332</f>
        <v>5168.6946399999997</v>
      </c>
      <c r="AT333">
        <f>KC!L332</f>
        <v>5162.5285899999999</v>
      </c>
      <c r="AU333">
        <f>KC!M332</f>
        <v>5156.3625400000001</v>
      </c>
      <c r="AV333">
        <f>KC!N332</f>
        <v>5150.1964900000003</v>
      </c>
      <c r="AW333">
        <f>SR_Levels!E332</f>
        <v>5161.8900000000003</v>
      </c>
      <c r="AX333">
        <f>SR_Levels!F332</f>
        <v>5135.8500000000004</v>
      </c>
      <c r="AY333">
        <f>SR_Levels!G332</f>
        <v>0</v>
      </c>
      <c r="AZ333">
        <f>SR_Levels!H332</f>
        <v>0</v>
      </c>
      <c r="BA333">
        <f>SR_Levels!I332</f>
        <v>5178.6000000000004</v>
      </c>
      <c r="BB333">
        <f>SR_Levels!J332</f>
        <v>5193.3500000000004</v>
      </c>
      <c r="BC333">
        <f>SR_Levels!K332</f>
        <v>5205.3100000000004</v>
      </c>
      <c r="BD333">
        <f>SR_Levels!L332</f>
        <v>0</v>
      </c>
      <c r="BE333">
        <f>ZigZag!E332</f>
        <v>0</v>
      </c>
      <c r="BF333">
        <f>ZigZag!F332</f>
        <v>0</v>
      </c>
      <c r="BG333">
        <f>ZigZag!G332</f>
        <v>5176.91</v>
      </c>
      <c r="BH333">
        <f>Dual_Tema!E332</f>
        <v>5176.53</v>
      </c>
      <c r="BI333">
        <f>Dual_Tema!F332</f>
        <v>5172.3900000000003</v>
      </c>
      <c r="BJ333">
        <f>Pinbar!E332</f>
        <v>0</v>
      </c>
      <c r="BK333">
        <f>SSA!E332</f>
        <v>5171.8597900000004</v>
      </c>
      <c r="BL333">
        <f>SSA!F332</f>
        <v>5173.3502900000003</v>
      </c>
      <c r="BN333" t="str">
        <f t="shared" si="558"/>
        <v>Green Candle</v>
      </c>
      <c r="BO333" s="34">
        <f t="shared" si="560"/>
        <v>-9.4987113028877079E-4</v>
      </c>
      <c r="BP333" s="34">
        <f t="shared" si="495"/>
        <v>-1.6533868385006922E-3</v>
      </c>
      <c r="BQ333" s="34">
        <f t="shared" si="503"/>
        <v>-3.9213716687669375E-4</v>
      </c>
      <c r="BR333" s="34">
        <f t="shared" si="505"/>
        <v>-1.6036911947703292E-4</v>
      </c>
      <c r="BS333" s="35">
        <f t="shared" si="561"/>
        <v>-1.5837454805189832E-4</v>
      </c>
      <c r="BT333" s="35">
        <f t="shared" si="496"/>
        <v>-1.3788675866399647E-4</v>
      </c>
      <c r="BU333" s="35">
        <f t="shared" si="504"/>
        <v>-2.1789433315766438E-5</v>
      </c>
      <c r="BV333" s="35">
        <f t="shared" si="506"/>
        <v>-6.6825601707787285E-6</v>
      </c>
      <c r="BW333" s="27">
        <v>96</v>
      </c>
      <c r="BX333">
        <f>F333-G333</f>
        <v>3.180000000000291</v>
      </c>
      <c r="BY333">
        <f>ABS(F333-D332)</f>
        <v>2.8600000000005821</v>
      </c>
      <c r="BZ333">
        <f>ABS(G333-D332)</f>
        <v>0.31999999999970896</v>
      </c>
      <c r="CA333">
        <f t="shared" si="539"/>
        <v>3.180000000000291</v>
      </c>
      <c r="CB333">
        <f t="shared" si="497"/>
        <v>5.8050000000001614</v>
      </c>
      <c r="CC333">
        <f t="shared" si="500"/>
        <v>6.9555195753225707</v>
      </c>
      <c r="CD333">
        <f t="shared" si="498"/>
        <v>-1.1505195753224093</v>
      </c>
      <c r="CE333">
        <f t="shared" si="501"/>
        <v>-1</v>
      </c>
      <c r="CF333">
        <f t="shared" si="502"/>
        <v>-13</v>
      </c>
      <c r="CG333" s="7" t="str">
        <f t="shared" si="499"/>
        <v>Low Volatility Period</v>
      </c>
      <c r="CH333" s="21"/>
      <c r="CI333" s="21"/>
      <c r="CJ333" s="21"/>
      <c r="CK333" s="21"/>
      <c r="CL333" s="21"/>
      <c r="CM333" s="21"/>
      <c r="CZ333" s="7" t="str">
        <f>IF(AND(D333&gt;BH333,D333&gt;E333),"Bullish Trigger","-----")</f>
        <v>-----</v>
      </c>
      <c r="DA333" s="7" t="str">
        <f>IF(AND(D333&lt;BI333,D333&lt;E333),"Bearish Trigger","-----")</f>
        <v>-----</v>
      </c>
      <c r="DB333" s="13" t="str">
        <f>IF(AND(W333=BE333,W333&gt;0,BE333&gt;0),"Important High","------")</f>
        <v>------</v>
      </c>
      <c r="DC333" s="13" t="str">
        <f>IF(AND(X333=BF333,X333&gt;0,BF333&gt;0),"Important Low","------")</f>
        <v>------</v>
      </c>
      <c r="DD333" s="7" t="str">
        <f>IF(AND(DB333="Important High",DC333="-----",BJ333=1),"Imp High Rej","-----")</f>
        <v>-----</v>
      </c>
      <c r="DE333" s="7" t="str">
        <f>IF(AND(DB333="-----",DC333="Important Low",BJ333=1),"Imp Low Rej","-----")</f>
        <v>-----</v>
      </c>
      <c r="DF333" s="7" t="str">
        <f>IF(Y333&gt;AM333,"Overbought",IF(Y333&gt;AO333,"Bullish Momentum",IF(Y333&gt;AQ333,"Flat Momentum","-----")))</f>
        <v>-----</v>
      </c>
      <c r="DG333" s="7" t="str">
        <f>IF(Y333&lt;AV333,"Oversold",IF(Y333&lt;AT333,"Bearish Momentum",IF(Y333&lt;AR333,"Flat Momentum","-----")))</f>
        <v>Flat Momentum</v>
      </c>
      <c r="DH333" s="7" t="str">
        <f>IF(AND(DF333="Overbought",AD333=2),"Culminated Thrust","-----")</f>
        <v>-----</v>
      </c>
      <c r="DI333" s="7" t="str">
        <f>IF(AND(DG333="Oversold",AD333=5),"Culminated Thrust","-----")</f>
        <v>-----</v>
      </c>
      <c r="DJ333" s="14">
        <f>(Q333-$D333)/$D333</f>
        <v>4.8079803197461721E-3</v>
      </c>
      <c r="DK333" s="14">
        <f>(R333-$D333)/$D333</f>
        <v>3.5885930280421625E-3</v>
      </c>
      <c r="DL333" s="14">
        <f>(S333-$D333)/$D333</f>
        <v>5.4109103276885947E-3</v>
      </c>
      <c r="DM333" s="14">
        <f>(T333-$D333)/$D333</f>
        <v>-5.7587545630391609E-4</v>
      </c>
      <c r="DN333" s="14">
        <f>(U333-$D333)/$D333</f>
        <v>6.9568847070288961E-4</v>
      </c>
      <c r="DO333" s="14">
        <f>(V333-$D333)/$D333</f>
        <v>-2.0889978800825342E-3</v>
      </c>
      <c r="DP333" s="14">
        <f t="shared" si="507"/>
        <v>5.4109103276885947E-3</v>
      </c>
      <c r="DQ333" s="14">
        <f t="shared" si="508"/>
        <v>4.8079803197461721E-3</v>
      </c>
      <c r="DR333" s="14">
        <f t="shared" si="509"/>
        <v>3.5885930280421625E-3</v>
      </c>
      <c r="DS333" s="14">
        <f t="shared" si="510"/>
        <v>6.9568847070288961E-4</v>
      </c>
      <c r="DT333" s="14">
        <f t="shared" si="511"/>
        <v>-5.7587545630391609E-4</v>
      </c>
      <c r="DU333" s="14">
        <f t="shared" si="512"/>
        <v>-2.0889978800825342E-3</v>
      </c>
      <c r="DV333" t="str">
        <f>IF($D333&gt;Q333,"SUP","RES")</f>
        <v>RES</v>
      </c>
      <c r="DW333" t="str">
        <f>IF($D333&gt;R333,"SUP","RES")</f>
        <v>RES</v>
      </c>
      <c r="DX333" t="str">
        <f>IF($D333&gt;S333,"SUP","RES")</f>
        <v>RES</v>
      </c>
      <c r="DY333" t="str">
        <f>IF($D333&gt;T333,"SUP","RES")</f>
        <v>SUP</v>
      </c>
      <c r="DZ333" t="str">
        <f>IF($D333&gt;U333,"SUP","RES")</f>
        <v>RES</v>
      </c>
      <c r="EA333" t="str">
        <f>IF($D333&gt;V333,"SUP","RES")</f>
        <v>SUP</v>
      </c>
      <c r="EB333" s="7">
        <f t="shared" si="513"/>
        <v>4</v>
      </c>
      <c r="EC333" s="7">
        <f t="shared" si="514"/>
        <v>2</v>
      </c>
      <c r="ED333" s="13" t="str">
        <f t="shared" si="515"/>
        <v>-----</v>
      </c>
      <c r="EE333" s="13" t="str">
        <f t="shared" si="516"/>
        <v>-----</v>
      </c>
      <c r="EF333" s="7">
        <f>IF(OR(ED333="All Sup",EE333="All Res"),"na",((D333-MIN(Q333:V333))/(MAX(Q333:V333)-MIN(Q333:V333))))</f>
        <v>0.27853645967533192</v>
      </c>
      <c r="EG333">
        <v>1.4999999999999999E-4</v>
      </c>
      <c r="EH333">
        <f>Q333*(1+$EG333)</f>
        <v>5200.3899415000005</v>
      </c>
      <c r="EI333">
        <f>Q333*(1-$EG333)</f>
        <v>5198.8300584999997</v>
      </c>
      <c r="EJ333">
        <f>R333*(1+$EG333)</f>
        <v>5194.0789950000008</v>
      </c>
      <c r="EK333">
        <f>R333*(1-$EG333)</f>
        <v>5192.5210050000005</v>
      </c>
      <c r="EL333">
        <f>S333*(1+$EG333)</f>
        <v>5203.5104094999997</v>
      </c>
      <c r="EM333">
        <f>S333*(1-$EG333)</f>
        <v>5201.9495904999994</v>
      </c>
      <c r="EN333">
        <f>T333*(1+$EG333)</f>
        <v>5172.5257625000004</v>
      </c>
      <c r="EO333">
        <f>T333*(1-$EG333)</f>
        <v>5170.9742375000005</v>
      </c>
      <c r="EP333">
        <f>U333*(1+$EG333)</f>
        <v>5179.1067495000007</v>
      </c>
      <c r="EQ333">
        <f>U333*(1-$EG333)</f>
        <v>5177.5532505000001</v>
      </c>
      <c r="ER333">
        <f>V333*(1+$EG333)</f>
        <v>5164.6945880000003</v>
      </c>
      <c r="ES333">
        <f>V333*(1-$EG333)</f>
        <v>5163.1454119999999</v>
      </c>
      <c r="ET333" s="7" t="str">
        <f t="shared" si="517"/>
        <v>-----</v>
      </c>
      <c r="EU333" s="7" t="str">
        <f t="shared" si="518"/>
        <v>-----</v>
      </c>
      <c r="EV333" s="7" t="str">
        <f t="shared" si="519"/>
        <v>-----</v>
      </c>
      <c r="EW333" s="7" t="str">
        <f t="shared" si="520"/>
        <v>-----</v>
      </c>
      <c r="EX333" s="7" t="str">
        <f t="shared" si="521"/>
        <v>-----</v>
      </c>
      <c r="EY333" s="7" t="str">
        <f t="shared" si="522"/>
        <v>-----</v>
      </c>
      <c r="EZ333">
        <f t="shared" si="540"/>
        <v>138</v>
      </c>
      <c r="FA333">
        <f t="shared" si="541"/>
        <v>131</v>
      </c>
      <c r="FB333">
        <f t="shared" si="542"/>
        <v>331</v>
      </c>
      <c r="FC333">
        <f t="shared" si="543"/>
        <v>24</v>
      </c>
      <c r="FD333">
        <f t="shared" si="544"/>
        <v>3</v>
      </c>
      <c r="FE333">
        <f t="shared" si="545"/>
        <v>25</v>
      </c>
      <c r="FF333">
        <f t="shared" si="546"/>
        <v>7</v>
      </c>
      <c r="FG333">
        <f t="shared" si="547"/>
        <v>11</v>
      </c>
      <c r="FH333">
        <f t="shared" si="548"/>
        <v>0</v>
      </c>
      <c r="FI333">
        <f t="shared" si="549"/>
        <v>2</v>
      </c>
      <c r="FJ333">
        <f t="shared" si="550"/>
        <v>3</v>
      </c>
      <c r="FK333">
        <f t="shared" si="551"/>
        <v>1</v>
      </c>
      <c r="FL333" s="7" t="str">
        <f t="shared" si="523"/>
        <v>-----</v>
      </c>
      <c r="FM333" s="7" t="str">
        <f t="shared" si="524"/>
        <v>-----</v>
      </c>
      <c r="FN333" s="7" t="str">
        <f t="shared" si="525"/>
        <v>-----</v>
      </c>
      <c r="FO333" s="7" t="str">
        <f t="shared" si="526"/>
        <v>-----</v>
      </c>
      <c r="FP333" s="7" t="str">
        <f t="shared" si="527"/>
        <v>-----</v>
      </c>
      <c r="FQ333" s="7" t="str">
        <f t="shared" si="528"/>
        <v>-----</v>
      </c>
      <c r="FR333" s="13" t="str">
        <f>IF(FL333="-----","-----",(D333-Q333)/Q333)</f>
        <v>-----</v>
      </c>
      <c r="FS333" s="13" t="str">
        <f>IF(FM333="-----","-----",(Q333-R333)/R333)</f>
        <v>-----</v>
      </c>
      <c r="FT333" s="13" t="str">
        <f>IF(FN333="-----","-----",(R333-S333)/S333)</f>
        <v>-----</v>
      </c>
      <c r="FU333" s="13" t="str">
        <f>IF(FO333="-----","-----",(S333-T333)/T333)</f>
        <v>-----</v>
      </c>
      <c r="FV333" s="13" t="str">
        <f>IF(FP333="-----","-----",(T333-U333)/U333)</f>
        <v>-----</v>
      </c>
      <c r="FW333" s="13" t="str">
        <f>IF(FQ333="-----","-----",(U333-V333)/V333)</f>
        <v>-----</v>
      </c>
      <c r="FX333" s="7" t="str">
        <f t="shared" si="529"/>
        <v>-----</v>
      </c>
      <c r="FY333" s="7" t="str">
        <f t="shared" si="530"/>
        <v>-----</v>
      </c>
      <c r="FZ333" s="7" t="str">
        <f t="shared" si="531"/>
        <v>-----</v>
      </c>
      <c r="GA333" s="7" t="str">
        <f t="shared" si="532"/>
        <v>-----</v>
      </c>
      <c r="GB333" s="7" t="str">
        <f t="shared" si="533"/>
        <v>-----</v>
      </c>
      <c r="GC333" s="7" t="str">
        <f t="shared" si="534"/>
        <v>-----</v>
      </c>
      <c r="GD333" s="7" t="str">
        <f>IF(AND(BG333&gt;AA333,BG332&gt;AA332,BG331&gt;AA331,BG330&gt;AA330,BG329&gt;AA329,BG328&gt;AA328,BG327&gt;AA327,BG326&gt;AA326,BG325&gt;AA325,BG324&gt;AA324,BG323&gt;AA323,BG322&gt;AA322),"Bullish",IF(AND(BG333&lt;AA333,BG332&lt;AA332,BG331&lt;AA331,BG330&lt;AA330,BG329&lt;AA329,BG328&lt;AA328,BG327&lt;AA327,BG326&lt;AA326,BG325&lt;AA325,BG324&lt;AA324,BG323&lt;AA323,BG322&lt;AA322),"Bearish","-----"))</f>
        <v>Bullish</v>
      </c>
      <c r="GE333">
        <f>(Z333-BG333)/BG333</f>
        <v>3.7087760845756887E-4</v>
      </c>
      <c r="GI333" s="7" t="str">
        <f>IF(Y333&gt;Z333,"Bullish","Bearish")</f>
        <v>Bearish</v>
      </c>
      <c r="GJ333" s="19" t="str">
        <f>IF(AND(D333&gt;Y333,D332&lt;Y332),"TEMA crossover","-----")</f>
        <v>TEMA crossover</v>
      </c>
      <c r="GK333" s="19" t="str">
        <f>IF(AND(D333&lt;Y333,D332&gt;Y332),"TEMA crossunder","-----")</f>
        <v>-----</v>
      </c>
      <c r="GL333" s="20" t="str">
        <f>IF(GD333="Bearish","YES","-----")</f>
        <v>-----</v>
      </c>
      <c r="GM333" s="20" t="str">
        <f>IF(GH333="Reverse to Bearish","YES","-----")</f>
        <v>-----</v>
      </c>
      <c r="GN333" s="20" t="str">
        <f>IF(AND(GI333="Bullish",GI332="Bullish",GI331="Bullish",GI330="Bullish"),"YES","-----")</f>
        <v>-----</v>
      </c>
      <c r="GO333" s="20" t="str">
        <f>IF(OR(GK333="TEMA crossunder",GK332="TEMA crossunder",GK331="TEMA crossunder",GK330="TEMA crossunder"),"YES","-----")</f>
        <v>YES</v>
      </c>
      <c r="GP333" s="20" t="str">
        <f>IF(GD333="Bullish","YES","-----")</f>
        <v>YES</v>
      </c>
      <c r="GQ333" s="20" t="str">
        <f>IF(GH333="Reverse to Bullish","YES","-----")</f>
        <v>-----</v>
      </c>
      <c r="GR333" s="20" t="str">
        <f>IF(AND(GI333="Bearish",GI332="Bearish",GI331="Bearish",GI330="Bearish"),"YES","-----")</f>
        <v>YES</v>
      </c>
      <c r="GS333" s="20" t="str">
        <f>IF(OR(GJ333="TEMA crossover",GJ332="TEMA crossover",GJ331="TEMA crossover",GJ330="TEMA crossover"),"YES","-----")</f>
        <v>YES</v>
      </c>
      <c r="GT333" s="20" t="str">
        <f t="shared" si="552"/>
        <v>-----</v>
      </c>
      <c r="GU333" s="20" t="str">
        <f t="shared" si="553"/>
        <v>-----</v>
      </c>
      <c r="GV333" s="20" t="str">
        <f t="shared" si="554"/>
        <v>-----</v>
      </c>
      <c r="GW333" s="20" t="str">
        <f t="shared" si="555"/>
        <v>-----</v>
      </c>
      <c r="GX333" s="20" t="str">
        <f t="shared" si="556"/>
        <v>-----</v>
      </c>
      <c r="GY333" s="20" t="str">
        <f t="shared" si="557"/>
        <v>-----</v>
      </c>
      <c r="GZ333" s="7" t="str">
        <f>IF(G333&gt;BH333,"YES","-----")</f>
        <v>-----</v>
      </c>
      <c r="HA333" s="7" t="str">
        <f>IF(F333&lt;BI333,"YES","-----")</f>
        <v>-----</v>
      </c>
      <c r="HB333">
        <f>BH333-BI333</f>
        <v>4.1399999999994179</v>
      </c>
      <c r="HI333">
        <f t="shared" si="535"/>
        <v>0.53020999999989726</v>
      </c>
      <c r="HJ333">
        <f t="shared" si="536"/>
        <v>4.6702099999993152</v>
      </c>
      <c r="HK333" s="7"/>
      <c r="HL333" s="7"/>
      <c r="HM333" s="7"/>
      <c r="HN333" s="7"/>
      <c r="HO333" s="7"/>
      <c r="HP333" s="7"/>
      <c r="HQ333" s="28">
        <f t="shared" si="559"/>
        <v>-1.4904999999998836</v>
      </c>
      <c r="HR333" s="28" t="str">
        <f t="shared" si="537"/>
        <v>Bear</v>
      </c>
      <c r="HS333">
        <f t="shared" si="538"/>
        <v>1.4904999999998836</v>
      </c>
    </row>
    <row r="334" spans="1:227" x14ac:dyDescent="0.55000000000000004">
      <c r="A334">
        <f>Validation!A333</f>
        <v>1772127900</v>
      </c>
      <c r="B334" t="str">
        <f>Price!B333</f>
        <v>XAUUSD</v>
      </c>
      <c r="C334" t="str">
        <f>Price!C333</f>
        <v>M5</v>
      </c>
      <c r="D334">
        <f>Price!D333</f>
        <v>5169.95</v>
      </c>
      <c r="E334">
        <f>Price!E333</f>
        <v>5174.66</v>
      </c>
      <c r="F334">
        <f>Price!F333</f>
        <v>5175.3900000000003</v>
      </c>
      <c r="G334">
        <f>Price!G333</f>
        <v>5166.72</v>
      </c>
      <c r="H334">
        <f>Price!H333</f>
        <v>662</v>
      </c>
      <c r="I334">
        <f>Diagonals!E333</f>
        <v>5206.3900000000003</v>
      </c>
      <c r="J334">
        <f>Diagonals!F333</f>
        <v>0</v>
      </c>
      <c r="K334">
        <f>Diagonals!G333</f>
        <v>0</v>
      </c>
      <c r="L334">
        <f>Diagonals!H333</f>
        <v>5132.3999999999996</v>
      </c>
      <c r="M334">
        <f>Diagonals!I333</f>
        <v>0</v>
      </c>
      <c r="N334">
        <f>Diagonals!J333</f>
        <v>0</v>
      </c>
      <c r="O334">
        <f>Diagonals!K333</f>
        <v>0</v>
      </c>
      <c r="P334">
        <f>Diagonals!L333</f>
        <v>0</v>
      </c>
      <c r="Q334">
        <f>Trendlines!E333</f>
        <v>5199.6099999999997</v>
      </c>
      <c r="R334">
        <f>Trendlines!F333</f>
        <v>5193.2700000000004</v>
      </c>
      <c r="S334">
        <f>Trendlines!G333</f>
        <v>5202.71</v>
      </c>
      <c r="T334">
        <f>Trendlines!H333</f>
        <v>5171.82</v>
      </c>
      <c r="U334">
        <f>Trendlines!I333</f>
        <v>5178.3500000000004</v>
      </c>
      <c r="V334">
        <f>Trendlines!J333</f>
        <v>5163.96</v>
      </c>
      <c r="W334">
        <f>Trendlines!K333</f>
        <v>0</v>
      </c>
      <c r="X334">
        <f>Trendlines!L333</f>
        <v>0</v>
      </c>
      <c r="Y334">
        <f>Tema_Hrma_Smma!E333</f>
        <v>5171.8500000000004</v>
      </c>
      <c r="Z334">
        <f>Tema_Hrma_Smma!F333</f>
        <v>5177.45</v>
      </c>
      <c r="AA334">
        <f>Tema_Hrma_Smma!G333</f>
        <v>5175.43</v>
      </c>
      <c r="AB334">
        <f>ZScore!H333</f>
        <v>-1</v>
      </c>
      <c r="AC334">
        <f>ZScore!I333</f>
        <v>0.62363000000000002</v>
      </c>
      <c r="AD334">
        <f>ZScore!J333</f>
        <v>3</v>
      </c>
      <c r="AE334">
        <f>HA!E333</f>
        <v>5175.42</v>
      </c>
      <c r="AF334">
        <f>HA!F333</f>
        <v>5175.42</v>
      </c>
      <c r="AG334">
        <f>HA!G333</f>
        <v>5166.72</v>
      </c>
      <c r="AH334">
        <f>HA!H333</f>
        <v>5171.68</v>
      </c>
      <c r="AI334">
        <f>HA!I333</f>
        <v>-1</v>
      </c>
      <c r="AJ334">
        <f>HA!J333</f>
        <v>3.74</v>
      </c>
      <c r="AK334">
        <f>HA!K333</f>
        <v>0.35709999999999997</v>
      </c>
      <c r="AL334">
        <f>HA!L333</f>
        <v>-7</v>
      </c>
      <c r="AM334">
        <f>KC!E333</f>
        <v>5206.6195399999997</v>
      </c>
      <c r="AN334">
        <f>KC!F333</f>
        <v>5200.43361</v>
      </c>
      <c r="AO334">
        <f>KC!G333</f>
        <v>5194.2476900000001</v>
      </c>
      <c r="AP334">
        <f>KC!H333</f>
        <v>5188.0617599999996</v>
      </c>
      <c r="AQ334">
        <f>KC!I333</f>
        <v>5181.87583</v>
      </c>
      <c r="AR334">
        <f>KC!J333</f>
        <v>5174.7658899999997</v>
      </c>
      <c r="AS334">
        <f>KC!K333</f>
        <v>5168.5799699999998</v>
      </c>
      <c r="AT334">
        <f>KC!L333</f>
        <v>5162.3940400000001</v>
      </c>
      <c r="AU334">
        <f>KC!M333</f>
        <v>5156.2081099999996</v>
      </c>
      <c r="AV334">
        <f>KC!N333</f>
        <v>5150.0221899999997</v>
      </c>
      <c r="AW334">
        <f>SR_Levels!E333</f>
        <v>5161.8900000000003</v>
      </c>
      <c r="AX334">
        <f>SR_Levels!F333</f>
        <v>5135.8500000000004</v>
      </c>
      <c r="AY334">
        <f>SR_Levels!G333</f>
        <v>0</v>
      </c>
      <c r="AZ334">
        <f>SR_Levels!H333</f>
        <v>0</v>
      </c>
      <c r="BA334">
        <f>SR_Levels!I333</f>
        <v>5178.6000000000004</v>
      </c>
      <c r="BB334">
        <f>SR_Levels!J333</f>
        <v>5193.3500000000004</v>
      </c>
      <c r="BC334">
        <f>SR_Levels!K333</f>
        <v>5205.3100000000004</v>
      </c>
      <c r="BD334">
        <f>SR_Levels!L333</f>
        <v>0</v>
      </c>
      <c r="BE334">
        <f>ZigZag!E333</f>
        <v>0</v>
      </c>
      <c r="BF334">
        <f>ZigZag!F333</f>
        <v>0</v>
      </c>
      <c r="BG334">
        <f>ZigZag!G333</f>
        <v>5176.46</v>
      </c>
      <c r="BH334">
        <f>Dual_Tema!E333</f>
        <v>5175.21</v>
      </c>
      <c r="BI334">
        <f>Dual_Tema!F333</f>
        <v>5169.04</v>
      </c>
      <c r="BJ334">
        <f>Pinbar!E333</f>
        <v>0</v>
      </c>
      <c r="BK334">
        <f>SSA!E333</f>
        <v>5170.5930799999996</v>
      </c>
      <c r="BL334">
        <f>SSA!F333</f>
        <v>5171.9716799999997</v>
      </c>
      <c r="BN334" t="str">
        <f t="shared" si="558"/>
        <v>Red Candle</v>
      </c>
      <c r="BO334" s="34">
        <f t="shared" si="560"/>
        <v>-1.6047861636920846E-3</v>
      </c>
      <c r="BP334" s="34">
        <f t="shared" si="495"/>
        <v>-2.2021245387311428E-3</v>
      </c>
      <c r="BQ334" s="34">
        <f t="shared" si="503"/>
        <v>-2.2098274597598389E-3</v>
      </c>
      <c r="BR334" s="34">
        <f t="shared" si="505"/>
        <v>-2.3985118806417738E-3</v>
      </c>
      <c r="BS334" s="35">
        <f t="shared" si="561"/>
        <v>-2.6764337916718173E-4</v>
      </c>
      <c r="BT334" s="35">
        <f t="shared" si="496"/>
        <v>-1.8369585755684259E-4</v>
      </c>
      <c r="BU334" s="35">
        <f t="shared" si="504"/>
        <v>-1.2289648824914678E-4</v>
      </c>
      <c r="BV334" s="35">
        <f t="shared" si="506"/>
        <v>-1.000530326108473E-4</v>
      </c>
      <c r="BW334" s="27">
        <v>96</v>
      </c>
      <c r="BX334">
        <f>F334-G334</f>
        <v>8.6700000000000728</v>
      </c>
      <c r="BY334">
        <f>ABS(F334-D333)</f>
        <v>0.66000000000076398</v>
      </c>
      <c r="BZ334">
        <f>ABS(G334-D333)</f>
        <v>8.0099999999993088</v>
      </c>
      <c r="CA334">
        <f t="shared" si="539"/>
        <v>8.6700000000000728</v>
      </c>
      <c r="CB334">
        <f t="shared" si="497"/>
        <v>6.079285714285886</v>
      </c>
      <c r="CC334">
        <f t="shared" si="500"/>
        <v>7.0779824627995351</v>
      </c>
      <c r="CD334">
        <f t="shared" si="498"/>
        <v>-0.99869674851364909</v>
      </c>
      <c r="CE334">
        <f t="shared" si="501"/>
        <v>-1</v>
      </c>
      <c r="CF334">
        <f t="shared" si="502"/>
        <v>-14</v>
      </c>
      <c r="CG334" s="7" t="str">
        <f t="shared" si="499"/>
        <v>Low Volatility Period</v>
      </c>
      <c r="CH334" s="21"/>
      <c r="CI334" s="21"/>
      <c r="CJ334" s="21"/>
      <c r="CK334" s="21"/>
      <c r="CL334" s="21"/>
      <c r="CM334" s="21"/>
      <c r="CZ334" s="7" t="str">
        <f>IF(AND(D334&gt;BH334,D334&gt;E334),"Bullish Trigger","-----")</f>
        <v>-----</v>
      </c>
      <c r="DA334" s="7" t="str">
        <f>IF(AND(D334&lt;BI334,D334&lt;E334),"Bearish Trigger","-----")</f>
        <v>-----</v>
      </c>
      <c r="DB334" s="13" t="str">
        <f>IF(AND(W334=BE334,W334&gt;0,BE334&gt;0),"Important High","------")</f>
        <v>------</v>
      </c>
      <c r="DC334" s="13" t="str">
        <f>IF(AND(X334=BF334,X334&gt;0,BF334&gt;0),"Important Low","------")</f>
        <v>------</v>
      </c>
      <c r="DD334" s="7" t="str">
        <f>IF(AND(DB334="Important High",DC334="-----",BJ334=1),"Imp High Rej","-----")</f>
        <v>-----</v>
      </c>
      <c r="DE334" s="7" t="str">
        <f>IF(AND(DB334="-----",DC334="Important Low",BJ334=1),"Imp Low Rej","-----")</f>
        <v>-----</v>
      </c>
      <c r="DF334" s="7" t="str">
        <f>IF(Y334&gt;AM334,"Overbought",IF(Y334&gt;AO334,"Bullish Momentum",IF(Y334&gt;AQ334,"Flat Momentum","-----")))</f>
        <v>-----</v>
      </c>
      <c r="DG334" s="7" t="str">
        <f>IF(Y334&lt;AV334,"Oversold",IF(Y334&lt;AT334,"Bearish Momentum",IF(Y334&lt;AR334,"Flat Momentum","-----")))</f>
        <v>Flat Momentum</v>
      </c>
      <c r="DH334" s="7" t="str">
        <f>IF(AND(DF334="Overbought",AD334=2),"Culminated Thrust","-----")</f>
        <v>-----</v>
      </c>
      <c r="DI334" s="7" t="str">
        <f>IF(AND(DG334="Oversold",AD334=5),"Culminated Thrust","-----")</f>
        <v>-----</v>
      </c>
      <c r="DJ334" s="14">
        <f>(Q334-$D334)/$D334</f>
        <v>5.7369993907097471E-3</v>
      </c>
      <c r="DK334" s="14">
        <f>(R334-$D334)/$D334</f>
        <v>4.510681921488722E-3</v>
      </c>
      <c r="DL334" s="14">
        <f>(S334-$D334)/$D334</f>
        <v>6.3366183425372039E-3</v>
      </c>
      <c r="DM334" s="14">
        <f>(T334-$D334)/$D334</f>
        <v>3.6170562577972533E-4</v>
      </c>
      <c r="DN334" s="14">
        <f>(U334-$D334)/$D334</f>
        <v>1.6247739339839934E-3</v>
      </c>
      <c r="DO334" s="14">
        <f>(V334-$D334)/$D334</f>
        <v>-1.1586185553051349E-3</v>
      </c>
      <c r="DP334" s="14">
        <f t="shared" si="507"/>
        <v>6.3366183425372039E-3</v>
      </c>
      <c r="DQ334" s="14">
        <f t="shared" si="508"/>
        <v>5.7369993907097471E-3</v>
      </c>
      <c r="DR334" s="14">
        <f t="shared" si="509"/>
        <v>4.510681921488722E-3</v>
      </c>
      <c r="DS334" s="14">
        <f t="shared" si="510"/>
        <v>1.6247739339839934E-3</v>
      </c>
      <c r="DT334" s="14">
        <f t="shared" si="511"/>
        <v>3.6170562577972533E-4</v>
      </c>
      <c r="DU334" s="14">
        <f t="shared" si="512"/>
        <v>-1.1586185553051349E-3</v>
      </c>
      <c r="DV334" t="str">
        <f>IF($D334&gt;Q334,"SUP","RES")</f>
        <v>RES</v>
      </c>
      <c r="DW334" t="str">
        <f>IF($D334&gt;R334,"SUP","RES")</f>
        <v>RES</v>
      </c>
      <c r="DX334" t="str">
        <f>IF($D334&gt;S334,"SUP","RES")</f>
        <v>RES</v>
      </c>
      <c r="DY334" t="str">
        <f>IF($D334&gt;T334,"SUP","RES")</f>
        <v>RES</v>
      </c>
      <c r="DZ334" t="str">
        <f>IF($D334&gt;U334,"SUP","RES")</f>
        <v>RES</v>
      </c>
      <c r="EA334" t="str">
        <f>IF($D334&gt;V334,"SUP","RES")</f>
        <v>SUP</v>
      </c>
      <c r="EB334" s="7">
        <f t="shared" si="513"/>
        <v>5</v>
      </c>
      <c r="EC334" s="7">
        <f t="shared" si="514"/>
        <v>1</v>
      </c>
      <c r="ED334" s="13" t="str">
        <f t="shared" si="515"/>
        <v>-----</v>
      </c>
      <c r="EE334" s="13" t="str">
        <f t="shared" si="516"/>
        <v>-----</v>
      </c>
      <c r="EF334" s="7">
        <f>IF(OR(ED334="All Sup",EE334="All Res"),"na",((D334-MIN(Q334:V334))/(MAX(Q334:V334)-MIN(Q334:V334))))</f>
        <v>0.1545806451612847</v>
      </c>
      <c r="EG334">
        <v>1.4999999999999999E-4</v>
      </c>
      <c r="EH334">
        <f>Q334*(1+$EG334)</f>
        <v>5200.3899415000005</v>
      </c>
      <c r="EI334">
        <f>Q334*(1-$EG334)</f>
        <v>5198.8300584999997</v>
      </c>
      <c r="EJ334">
        <f>R334*(1+$EG334)</f>
        <v>5194.0489905000013</v>
      </c>
      <c r="EK334">
        <f>R334*(1-$EG334)</f>
        <v>5192.4910095000005</v>
      </c>
      <c r="EL334">
        <f>S334*(1+$EG334)</f>
        <v>5203.490406500001</v>
      </c>
      <c r="EM334">
        <f>S334*(1-$EG334)</f>
        <v>5201.9295935</v>
      </c>
      <c r="EN334">
        <f>T334*(1+$EG334)</f>
        <v>5172.595773</v>
      </c>
      <c r="EO334">
        <f>T334*(1-$EG334)</f>
        <v>5171.0442269999994</v>
      </c>
      <c r="EP334">
        <f>U334*(1+$EG334)</f>
        <v>5179.1267525000012</v>
      </c>
      <c r="EQ334">
        <f>U334*(1-$EG334)</f>
        <v>5177.5732475000004</v>
      </c>
      <c r="ER334">
        <f>V334*(1+$EG334)</f>
        <v>5164.7345940000005</v>
      </c>
      <c r="ES334">
        <f>V334*(1-$EG334)</f>
        <v>5163.1854060000005</v>
      </c>
      <c r="ET334" s="7" t="str">
        <f t="shared" si="517"/>
        <v>-----</v>
      </c>
      <c r="EU334" s="7" t="str">
        <f t="shared" si="518"/>
        <v>-----</v>
      </c>
      <c r="EV334" s="7" t="str">
        <f t="shared" si="519"/>
        <v>-----</v>
      </c>
      <c r="EW334" s="7" t="str">
        <f t="shared" si="520"/>
        <v>TOUCH</v>
      </c>
      <c r="EX334" s="7" t="str">
        <f t="shared" si="521"/>
        <v>-----</v>
      </c>
      <c r="EY334" s="7" t="str">
        <f t="shared" si="522"/>
        <v>-----</v>
      </c>
      <c r="EZ334">
        <f t="shared" si="540"/>
        <v>139</v>
      </c>
      <c r="FA334">
        <f t="shared" si="541"/>
        <v>132</v>
      </c>
      <c r="FB334">
        <f t="shared" si="542"/>
        <v>332</v>
      </c>
      <c r="FC334">
        <f t="shared" si="543"/>
        <v>0</v>
      </c>
      <c r="FD334">
        <f t="shared" si="544"/>
        <v>4</v>
      </c>
      <c r="FE334">
        <f t="shared" si="545"/>
        <v>26</v>
      </c>
      <c r="FF334">
        <f t="shared" si="546"/>
        <v>7</v>
      </c>
      <c r="FG334">
        <f t="shared" si="547"/>
        <v>11</v>
      </c>
      <c r="FH334">
        <f t="shared" si="548"/>
        <v>0</v>
      </c>
      <c r="FI334">
        <f t="shared" si="549"/>
        <v>1</v>
      </c>
      <c r="FJ334">
        <f t="shared" si="550"/>
        <v>3</v>
      </c>
      <c r="FK334">
        <f t="shared" si="551"/>
        <v>1</v>
      </c>
      <c r="FL334" s="7" t="str">
        <f t="shared" si="523"/>
        <v>-----</v>
      </c>
      <c r="FM334" s="7" t="str">
        <f t="shared" si="524"/>
        <v>-----</v>
      </c>
      <c r="FN334" s="7" t="str">
        <f t="shared" si="525"/>
        <v>-----</v>
      </c>
      <c r="FO334" s="7">
        <f t="shared" si="526"/>
        <v>1</v>
      </c>
      <c r="FP334" s="7" t="str">
        <f t="shared" si="527"/>
        <v>-----</v>
      </c>
      <c r="FQ334" s="7" t="str">
        <f t="shared" si="528"/>
        <v>-----</v>
      </c>
      <c r="FR334" s="13" t="str">
        <f>IF(FL334="-----","-----",(D334-Q334)/Q334)</f>
        <v>-----</v>
      </c>
      <c r="FS334" s="13" t="str">
        <f>IF(FM334="-----","-----",(Q334-R334)/R334)</f>
        <v>-----</v>
      </c>
      <c r="FT334" s="13" t="str">
        <f>IF(FN334="-----","-----",(R334-S334)/S334)</f>
        <v>-----</v>
      </c>
      <c r="FU334" s="13">
        <f>IF(FO334="-----","-----",(S334-T334)/T334)</f>
        <v>5.9727523386352054E-3</v>
      </c>
      <c r="FV334" s="13" t="str">
        <f>IF(FP334="-----","-----",(T334-U334)/U334)</f>
        <v>-----</v>
      </c>
      <c r="FW334" s="13" t="str">
        <f>IF(FQ334="-----","-----",(U334-V334)/V334)</f>
        <v>-----</v>
      </c>
      <c r="FX334" s="7" t="str">
        <f t="shared" si="529"/>
        <v>-----</v>
      </c>
      <c r="FY334" s="7" t="str">
        <f t="shared" si="530"/>
        <v>-----</v>
      </c>
      <c r="FZ334" s="7" t="str">
        <f t="shared" si="531"/>
        <v>-----</v>
      </c>
      <c r="GA334" s="7" t="str">
        <f t="shared" si="532"/>
        <v>Support</v>
      </c>
      <c r="GB334" s="7" t="str">
        <f t="shared" si="533"/>
        <v>-----</v>
      </c>
      <c r="GC334" s="7" t="str">
        <f t="shared" si="534"/>
        <v>-----</v>
      </c>
      <c r="GD334" s="7" t="str">
        <f>IF(AND(BG334&gt;AA334,BG333&gt;AA333,BG332&gt;AA332,BG331&gt;AA331,BG330&gt;AA330,BG329&gt;AA329,BG328&gt;AA328,BG327&gt;AA327,BG326&gt;AA326,BG325&gt;AA325,BG324&gt;AA324,BG323&gt;AA323),"Bullish",IF(AND(BG334&lt;AA334,BG333&lt;AA333,BG332&lt;AA332,BG331&lt;AA331,BG330&lt;AA330,BG329&lt;AA329,BG328&lt;AA328,BG327&lt;AA327,BG326&lt;AA326,BG325&lt;AA325,BG324&lt;AA324,BG323&lt;AA323),"Bearish","-----"))</f>
        <v>Bullish</v>
      </c>
      <c r="GE334">
        <f>(Z334-BG334)/BG334</f>
        <v>1.9125039119393983E-4</v>
      </c>
      <c r="GI334" s="7" t="str">
        <f>IF(Y334&gt;Z334,"Bullish","Bearish")</f>
        <v>Bearish</v>
      </c>
      <c r="GJ334" s="19" t="str">
        <f>IF(AND(D334&gt;Y334,D333&lt;Y333),"TEMA crossover","-----")</f>
        <v>-----</v>
      </c>
      <c r="GK334" s="19" t="str">
        <f>IF(AND(D334&lt;Y334,D333&gt;Y333),"TEMA crossunder","-----")</f>
        <v>TEMA crossunder</v>
      </c>
      <c r="GL334" s="20" t="str">
        <f>IF(GD334="Bearish","YES","-----")</f>
        <v>-----</v>
      </c>
      <c r="GM334" s="20" t="str">
        <f>IF(GH334="Reverse to Bearish","YES","-----")</f>
        <v>-----</v>
      </c>
      <c r="GN334" s="20" t="str">
        <f>IF(AND(GI334="Bullish",GI333="Bullish",GI332="Bullish",GI331="Bullish"),"YES","-----")</f>
        <v>-----</v>
      </c>
      <c r="GO334" s="20" t="str">
        <f>IF(OR(GK334="TEMA crossunder",GK333="TEMA crossunder",GK332="TEMA crossunder",GK331="TEMA crossunder"),"YES","-----")</f>
        <v>YES</v>
      </c>
      <c r="GP334" s="20" t="str">
        <f>IF(GD334="Bullish","YES","-----")</f>
        <v>YES</v>
      </c>
      <c r="GQ334" s="20" t="str">
        <f>IF(GH334="Reverse to Bullish","YES","-----")</f>
        <v>-----</v>
      </c>
      <c r="GR334" s="20" t="str">
        <f>IF(AND(GI334="Bearish",GI333="Bearish",GI332="Bearish",GI331="Bearish"),"YES","-----")</f>
        <v>YES</v>
      </c>
      <c r="GS334" s="20" t="str">
        <f>IF(OR(GJ334="TEMA crossover",GJ333="TEMA crossover",GJ332="TEMA crossover",GJ331="TEMA crossover"),"YES","-----")</f>
        <v>YES</v>
      </c>
      <c r="GT334" s="20" t="str">
        <f t="shared" si="552"/>
        <v>-----</v>
      </c>
      <c r="GU334" s="20" t="str">
        <f t="shared" si="553"/>
        <v>-----</v>
      </c>
      <c r="GV334" s="20" t="str">
        <f t="shared" si="554"/>
        <v>-----</v>
      </c>
      <c r="GW334" s="20" t="str">
        <f t="shared" si="555"/>
        <v>-----</v>
      </c>
      <c r="GX334" s="20" t="str">
        <f t="shared" si="556"/>
        <v>-----</v>
      </c>
      <c r="GY334" s="20" t="str">
        <f t="shared" si="557"/>
        <v>-----</v>
      </c>
      <c r="GZ334" s="7" t="str">
        <f>IF(G334&gt;BH334,"YES","-----")</f>
        <v>-----</v>
      </c>
      <c r="HA334" s="7" t="str">
        <f>IF(F334&lt;BI334,"YES","-----")</f>
        <v>-----</v>
      </c>
      <c r="HB334">
        <f>BH334-BI334</f>
        <v>6.1700000000000728</v>
      </c>
      <c r="HI334">
        <f t="shared" si="535"/>
        <v>-1.5530799999996816</v>
      </c>
      <c r="HJ334">
        <f t="shared" si="536"/>
        <v>4.6169200000003912</v>
      </c>
      <c r="HK334" s="7"/>
      <c r="HL334" s="7"/>
      <c r="HM334" s="7"/>
      <c r="HN334" s="7"/>
      <c r="HO334" s="7"/>
      <c r="HP334" s="7"/>
      <c r="HQ334" s="28">
        <f t="shared" si="559"/>
        <v>-1.3786000000000058</v>
      </c>
      <c r="HR334" s="28" t="str">
        <f t="shared" si="537"/>
        <v>Bear</v>
      </c>
      <c r="HS334">
        <f t="shared" si="538"/>
        <v>1.3786000000000058</v>
      </c>
    </row>
    <row r="335" spans="1:227" x14ac:dyDescent="0.55000000000000004">
      <c r="A335">
        <f>Validation!A334</f>
        <v>1772128200</v>
      </c>
      <c r="B335" t="str">
        <f>Price!B334</f>
        <v>XAUUSD</v>
      </c>
      <c r="C335" t="str">
        <f>Price!C334</f>
        <v>M5</v>
      </c>
      <c r="D335">
        <f>Price!D334</f>
        <v>5166.97</v>
      </c>
      <c r="E335">
        <f>Price!E334</f>
        <v>5169.95</v>
      </c>
      <c r="F335">
        <f>Price!F334</f>
        <v>5173.09</v>
      </c>
      <c r="G335">
        <f>Price!G334</f>
        <v>5165.07</v>
      </c>
      <c r="H335">
        <f>Price!H334</f>
        <v>736</v>
      </c>
      <c r="I335">
        <f>Diagonals!E334</f>
        <v>5206.57</v>
      </c>
      <c r="J335">
        <f>Diagonals!F334</f>
        <v>0</v>
      </c>
      <c r="K335">
        <f>Diagonals!G334</f>
        <v>0</v>
      </c>
      <c r="L335">
        <f>Diagonals!H334</f>
        <v>5132.07</v>
      </c>
      <c r="M335">
        <f>Diagonals!I334</f>
        <v>0</v>
      </c>
      <c r="N335">
        <f>Diagonals!J334</f>
        <v>0</v>
      </c>
      <c r="O335">
        <f>Diagonals!K334</f>
        <v>0</v>
      </c>
      <c r="P335">
        <f>Diagonals!L334</f>
        <v>0</v>
      </c>
      <c r="Q335">
        <f>Trendlines!E334</f>
        <v>5199.62</v>
      </c>
      <c r="R335">
        <f>Trendlines!F334</f>
        <v>5193.24</v>
      </c>
      <c r="S335">
        <f>Trendlines!G334</f>
        <v>5202.6899999999996</v>
      </c>
      <c r="T335">
        <f>Trendlines!H334</f>
        <v>5171.8999999999996</v>
      </c>
      <c r="U335">
        <f>Trendlines!I334</f>
        <v>5178.37</v>
      </c>
      <c r="V335">
        <f>Trendlines!J334</f>
        <v>5164</v>
      </c>
      <c r="W335">
        <f>Trendlines!K334</f>
        <v>0</v>
      </c>
      <c r="X335">
        <f>Trendlines!L334</f>
        <v>0</v>
      </c>
      <c r="Y335">
        <f>Tema_Hrma_Smma!E334</f>
        <v>5169.3</v>
      </c>
      <c r="Z335">
        <f>Tema_Hrma_Smma!F334</f>
        <v>5175.76</v>
      </c>
      <c r="AA335">
        <f>Tema_Hrma_Smma!G334</f>
        <v>5175.2700000000004</v>
      </c>
      <c r="AB335">
        <f>ZScore!H334</f>
        <v>-1</v>
      </c>
      <c r="AC335">
        <f>ZScore!I334</f>
        <v>9.4500000000000001E-3</v>
      </c>
      <c r="AD335">
        <f>ZScore!J334</f>
        <v>3</v>
      </c>
      <c r="AE335">
        <f>HA!E334</f>
        <v>5173.55</v>
      </c>
      <c r="AF335">
        <f>HA!F334</f>
        <v>5173.55</v>
      </c>
      <c r="AG335">
        <f>HA!G334</f>
        <v>5165.07</v>
      </c>
      <c r="AH335">
        <f>HA!H334</f>
        <v>5168.7700000000004</v>
      </c>
      <c r="AI335">
        <f>HA!I334</f>
        <v>-1</v>
      </c>
      <c r="AJ335">
        <f>HA!J334</f>
        <v>4.78</v>
      </c>
      <c r="AK335">
        <f>HA!K334</f>
        <v>0.73443999999999998</v>
      </c>
      <c r="AL335">
        <f>HA!L334</f>
        <v>-8</v>
      </c>
      <c r="AM335">
        <f>KC!E334</f>
        <v>5206.3429900000001</v>
      </c>
      <c r="AN335">
        <f>KC!F334</f>
        <v>5200.1311999999998</v>
      </c>
      <c r="AO335">
        <f>KC!G334</f>
        <v>5193.9194100000004</v>
      </c>
      <c r="AP335">
        <f>KC!H334</f>
        <v>5187.7076200000001</v>
      </c>
      <c r="AQ335">
        <f>KC!I334</f>
        <v>5181.4958299999998</v>
      </c>
      <c r="AR335">
        <f>KC!J334</f>
        <v>5174.4791999999998</v>
      </c>
      <c r="AS335">
        <f>KC!K334</f>
        <v>5168.2674100000004</v>
      </c>
      <c r="AT335">
        <f>KC!L334</f>
        <v>5162.0556200000001</v>
      </c>
      <c r="AU335">
        <f>KC!M334</f>
        <v>5155.8438299999998</v>
      </c>
      <c r="AV335">
        <f>KC!N334</f>
        <v>5149.6320400000004</v>
      </c>
      <c r="AW335">
        <f>SR_Levels!E334</f>
        <v>5161.8900000000003</v>
      </c>
      <c r="AX335">
        <f>SR_Levels!F334</f>
        <v>5135.8500000000004</v>
      </c>
      <c r="AY335">
        <f>SR_Levels!G334</f>
        <v>0</v>
      </c>
      <c r="AZ335">
        <f>SR_Levels!H334</f>
        <v>0</v>
      </c>
      <c r="BA335">
        <f>SR_Levels!I334</f>
        <v>5178.6000000000004</v>
      </c>
      <c r="BB335">
        <f>SR_Levels!J334</f>
        <v>5193.3500000000004</v>
      </c>
      <c r="BC335">
        <f>SR_Levels!K334</f>
        <v>5205.3100000000004</v>
      </c>
      <c r="BD335">
        <f>SR_Levels!L334</f>
        <v>0</v>
      </c>
      <c r="BE335">
        <f>ZigZag!E334</f>
        <v>0</v>
      </c>
      <c r="BF335">
        <f>ZigZag!F334</f>
        <v>0</v>
      </c>
      <c r="BG335">
        <f>ZigZag!G334</f>
        <v>5175.8900000000003</v>
      </c>
      <c r="BH335">
        <f>Dual_Tema!E334</f>
        <v>5173.38</v>
      </c>
      <c r="BI335">
        <f>Dual_Tema!F334</f>
        <v>5166.21</v>
      </c>
      <c r="BJ335">
        <f>Pinbar!E334</f>
        <v>0</v>
      </c>
      <c r="BK335">
        <f>SSA!E334</f>
        <v>5169.7159499999998</v>
      </c>
      <c r="BL335">
        <f>SSA!F334</f>
        <v>5170.8438200000001</v>
      </c>
      <c r="BN335" t="str">
        <f t="shared" si="558"/>
        <v>Red Candle</v>
      </c>
      <c r="BO335" s="34">
        <f t="shared" si="560"/>
        <v>-2.4133743413901065E-3</v>
      </c>
      <c r="BP335" s="34">
        <f t="shared" si="495"/>
        <v>-2.3266950117976082E-3</v>
      </c>
      <c r="BQ335" s="34">
        <f t="shared" si="503"/>
        <v>-2.1725612276033424E-3</v>
      </c>
      <c r="BR335" s="34">
        <f t="shared" si="505"/>
        <v>-4.3798292772221359E-3</v>
      </c>
      <c r="BS335" s="35">
        <f t="shared" si="561"/>
        <v>-4.0263412498475759E-4</v>
      </c>
      <c r="BT335" s="35">
        <f t="shared" si="496"/>
        <v>-1.9409832485772771E-4</v>
      </c>
      <c r="BU335" s="35">
        <f t="shared" si="504"/>
        <v>-1.2082184836947896E-4</v>
      </c>
      <c r="BV335" s="35">
        <f t="shared" si="506"/>
        <v>-1.8287697712238149E-4</v>
      </c>
      <c r="BW335" s="27">
        <v>96</v>
      </c>
      <c r="BX335">
        <f>F335-G335</f>
        <v>8.0200000000004366</v>
      </c>
      <c r="BY335">
        <f>ABS(F335-D334)</f>
        <v>3.1400000000003274</v>
      </c>
      <c r="BZ335">
        <f>ABS(G335-D334)</f>
        <v>4.8800000000001091</v>
      </c>
      <c r="CA335">
        <f t="shared" si="539"/>
        <v>8.0200000000004366</v>
      </c>
      <c r="CB335">
        <f t="shared" si="497"/>
        <v>6.2242857142859327</v>
      </c>
      <c r="CC335">
        <f t="shared" si="500"/>
        <v>7.1452694297424566</v>
      </c>
      <c r="CD335">
        <f t="shared" si="498"/>
        <v>-0.92098371545652391</v>
      </c>
      <c r="CE335">
        <f t="shared" si="501"/>
        <v>-1</v>
      </c>
      <c r="CF335">
        <f t="shared" si="502"/>
        <v>-15</v>
      </c>
      <c r="CG335" s="7" t="str">
        <f t="shared" si="499"/>
        <v>Low Volatility Period</v>
      </c>
      <c r="CH335" s="21"/>
      <c r="CI335" s="21"/>
      <c r="CJ335" s="21"/>
      <c r="CK335" s="21"/>
      <c r="CL335" s="21"/>
      <c r="CM335" s="21"/>
      <c r="CZ335" s="7" t="str">
        <f>IF(AND(D335&gt;BH335,D335&gt;E335),"Bullish Trigger","-----")</f>
        <v>-----</v>
      </c>
      <c r="DA335" s="7" t="str">
        <f>IF(AND(D335&lt;BI335,D335&lt;E335),"Bearish Trigger","-----")</f>
        <v>-----</v>
      </c>
      <c r="DB335" s="13" t="str">
        <f>IF(AND(W335=BE335,W335&gt;0,BE335&gt;0),"Important High","------")</f>
        <v>------</v>
      </c>
      <c r="DC335" s="13" t="str">
        <f>IF(AND(X335=BF335,X335&gt;0,BF335&gt;0),"Important Low","------")</f>
        <v>------</v>
      </c>
      <c r="DD335" s="7" t="str">
        <f>IF(AND(DB335="Important High",DC335="-----",BJ335=1),"Imp High Rej","-----")</f>
        <v>-----</v>
      </c>
      <c r="DE335" s="7" t="str">
        <f>IF(AND(DB335="-----",DC335="Important Low",BJ335=1),"Imp Low Rej","-----")</f>
        <v>-----</v>
      </c>
      <c r="DF335" s="7" t="str">
        <f>IF(Y335&gt;AM335,"Overbought",IF(Y335&gt;AO335,"Bullish Momentum",IF(Y335&gt;AQ335,"Flat Momentum","-----")))</f>
        <v>-----</v>
      </c>
      <c r="DG335" s="7" t="str">
        <f>IF(Y335&lt;AV335,"Oversold",IF(Y335&lt;AT335,"Bearish Momentum",IF(Y335&lt;AR335,"Flat Momentum","-----")))</f>
        <v>Flat Momentum</v>
      </c>
      <c r="DH335" s="7" t="str">
        <f>IF(AND(DF335="Overbought",AD335=2),"Culminated Thrust","-----")</f>
        <v>-----</v>
      </c>
      <c r="DI335" s="7" t="str">
        <f>IF(AND(DG335="Oversold",AD335=5),"Culminated Thrust","-----")</f>
        <v>-----</v>
      </c>
      <c r="DJ335" s="14">
        <f>(Q335-$D335)/$D335</f>
        <v>6.3189838532059671E-3</v>
      </c>
      <c r="DK335" s="14">
        <f>(R335-$D335)/$D335</f>
        <v>5.0842176362548121E-3</v>
      </c>
      <c r="DL335" s="14">
        <f>(S335-$D335)/$D335</f>
        <v>6.9131425187294185E-3</v>
      </c>
      <c r="DM335" s="14">
        <f>(T335-$D335)/$D335</f>
        <v>9.5413753128030185E-4</v>
      </c>
      <c r="DN335" s="14">
        <f>(U335-$D335)/$D335</f>
        <v>2.2063220804455293E-3</v>
      </c>
      <c r="DO335" s="14">
        <f>(V335-$D335)/$D335</f>
        <v>-5.7480496306350811E-4</v>
      </c>
      <c r="DP335" s="14">
        <f t="shared" si="507"/>
        <v>6.9131425187294185E-3</v>
      </c>
      <c r="DQ335" s="14">
        <f t="shared" si="508"/>
        <v>6.3189838532059671E-3</v>
      </c>
      <c r="DR335" s="14">
        <f t="shared" si="509"/>
        <v>5.0842176362548121E-3</v>
      </c>
      <c r="DS335" s="14">
        <f t="shared" si="510"/>
        <v>2.2063220804455293E-3</v>
      </c>
      <c r="DT335" s="14">
        <f t="shared" si="511"/>
        <v>9.5413753128030185E-4</v>
      </c>
      <c r="DU335" s="14">
        <f t="shared" si="512"/>
        <v>-5.7480496306350811E-4</v>
      </c>
      <c r="DV335" t="str">
        <f>IF($D335&gt;Q335,"SUP","RES")</f>
        <v>RES</v>
      </c>
      <c r="DW335" t="str">
        <f>IF($D335&gt;R335,"SUP","RES")</f>
        <v>RES</v>
      </c>
      <c r="DX335" t="str">
        <f>IF($D335&gt;S335,"SUP","RES")</f>
        <v>RES</v>
      </c>
      <c r="DY335" t="str">
        <f>IF($D335&gt;T335,"SUP","RES")</f>
        <v>RES</v>
      </c>
      <c r="DZ335" t="str">
        <f>IF($D335&gt;U335,"SUP","RES")</f>
        <v>RES</v>
      </c>
      <c r="EA335" t="str">
        <f>IF($D335&gt;V335,"SUP","RES")</f>
        <v>SUP</v>
      </c>
      <c r="EB335" s="7">
        <f t="shared" si="513"/>
        <v>5</v>
      </c>
      <c r="EC335" s="7">
        <f t="shared" si="514"/>
        <v>1</v>
      </c>
      <c r="ED335" s="13" t="str">
        <f t="shared" si="515"/>
        <v>-----</v>
      </c>
      <c r="EE335" s="13" t="str">
        <f t="shared" si="516"/>
        <v>-----</v>
      </c>
      <c r="EF335" s="7">
        <f>IF(OR(ED335="All Sup",EE335="All Res"),"na",((D335-MIN(Q335:V335))/(MAX(Q335:V335)-MIN(Q335:V335))))</f>
        <v>7.6764021711043823E-2</v>
      </c>
      <c r="EG335">
        <v>1.4999999999999999E-4</v>
      </c>
      <c r="EH335">
        <f>Q335*(1+$EG335)</f>
        <v>5200.3999430000003</v>
      </c>
      <c r="EI335">
        <f>Q335*(1-$EG335)</f>
        <v>5198.8400570000003</v>
      </c>
      <c r="EJ335">
        <f>R335*(1+$EG335)</f>
        <v>5194.018986</v>
      </c>
      <c r="EK335">
        <f>R335*(1-$EG335)</f>
        <v>5192.4610139999995</v>
      </c>
      <c r="EL335">
        <f>S335*(1+$EG335)</f>
        <v>5203.4704035000004</v>
      </c>
      <c r="EM335">
        <f>S335*(1-$EG335)</f>
        <v>5201.9095964999997</v>
      </c>
      <c r="EN335">
        <f>T335*(1+$EG335)</f>
        <v>5172.6757850000004</v>
      </c>
      <c r="EO335">
        <f>T335*(1-$EG335)</f>
        <v>5171.1242149999998</v>
      </c>
      <c r="EP335">
        <f>U335*(1+$EG335)</f>
        <v>5179.1467554999999</v>
      </c>
      <c r="EQ335">
        <f>U335*(1-$EG335)</f>
        <v>5177.5932444999999</v>
      </c>
      <c r="ER335">
        <f>V335*(1+$EG335)</f>
        <v>5164.7746000000006</v>
      </c>
      <c r="ES335">
        <f>V335*(1-$EG335)</f>
        <v>5163.2254000000003</v>
      </c>
      <c r="ET335" s="7" t="str">
        <f t="shared" si="517"/>
        <v>-----</v>
      </c>
      <c r="EU335" s="7" t="str">
        <f t="shared" si="518"/>
        <v>-----</v>
      </c>
      <c r="EV335" s="7" t="str">
        <f t="shared" si="519"/>
        <v>-----</v>
      </c>
      <c r="EW335" s="7" t="str">
        <f t="shared" si="520"/>
        <v>-----</v>
      </c>
      <c r="EX335" s="7" t="str">
        <f t="shared" si="521"/>
        <v>-----</v>
      </c>
      <c r="EY335" s="7" t="str">
        <f t="shared" si="522"/>
        <v>-----</v>
      </c>
      <c r="EZ335">
        <f t="shared" si="540"/>
        <v>140</v>
      </c>
      <c r="FA335">
        <f t="shared" si="541"/>
        <v>133</v>
      </c>
      <c r="FB335">
        <f t="shared" si="542"/>
        <v>333</v>
      </c>
      <c r="FC335">
        <f t="shared" si="543"/>
        <v>1</v>
      </c>
      <c r="FD335">
        <f t="shared" si="544"/>
        <v>5</v>
      </c>
      <c r="FE335">
        <f t="shared" si="545"/>
        <v>27</v>
      </c>
      <c r="FF335">
        <f t="shared" si="546"/>
        <v>7</v>
      </c>
      <c r="FG335">
        <f t="shared" si="547"/>
        <v>11</v>
      </c>
      <c r="FH335">
        <f t="shared" si="548"/>
        <v>0</v>
      </c>
      <c r="FI335">
        <f t="shared" si="549"/>
        <v>1</v>
      </c>
      <c r="FJ335">
        <f t="shared" si="550"/>
        <v>3</v>
      </c>
      <c r="FK335">
        <f t="shared" si="551"/>
        <v>1</v>
      </c>
      <c r="FL335" s="7" t="str">
        <f t="shared" si="523"/>
        <v>-----</v>
      </c>
      <c r="FM335" s="7" t="str">
        <f t="shared" si="524"/>
        <v>-----</v>
      </c>
      <c r="FN335" s="7" t="str">
        <f t="shared" si="525"/>
        <v>-----</v>
      </c>
      <c r="FO335" s="7" t="str">
        <f t="shared" si="526"/>
        <v>-----</v>
      </c>
      <c r="FP335" s="7" t="str">
        <f t="shared" si="527"/>
        <v>-----</v>
      </c>
      <c r="FQ335" s="7" t="str">
        <f t="shared" si="528"/>
        <v>-----</v>
      </c>
      <c r="FR335" s="13" t="str">
        <f>IF(FL335="-----","-----",(D335-Q335)/Q335)</f>
        <v>-----</v>
      </c>
      <c r="FS335" s="13" t="str">
        <f>IF(FM335="-----","-----",(Q335-R335)/R335)</f>
        <v>-----</v>
      </c>
      <c r="FT335" s="13" t="str">
        <f>IF(FN335="-----","-----",(R335-S335)/S335)</f>
        <v>-----</v>
      </c>
      <c r="FU335" s="13" t="str">
        <f>IF(FO335="-----","-----",(S335-T335)/T335)</f>
        <v>-----</v>
      </c>
      <c r="FV335" s="13" t="str">
        <f>IF(FP335="-----","-----",(T335-U335)/U335)</f>
        <v>-----</v>
      </c>
      <c r="FW335" s="13" t="str">
        <f>IF(FQ335="-----","-----",(U335-V335)/V335)</f>
        <v>-----</v>
      </c>
      <c r="FX335" s="7" t="str">
        <f t="shared" si="529"/>
        <v>-----</v>
      </c>
      <c r="FY335" s="7" t="str">
        <f t="shared" si="530"/>
        <v>-----</v>
      </c>
      <c r="FZ335" s="7" t="str">
        <f t="shared" si="531"/>
        <v>-----</v>
      </c>
      <c r="GA335" s="7" t="str">
        <f t="shared" si="532"/>
        <v>-----</v>
      </c>
      <c r="GB335" s="7" t="str">
        <f t="shared" si="533"/>
        <v>-----</v>
      </c>
      <c r="GC335" s="7" t="str">
        <f t="shared" si="534"/>
        <v>-----</v>
      </c>
      <c r="GD335" s="7" t="str">
        <f>IF(AND(BG335&gt;AA335,BG334&gt;AA334,BG333&gt;AA333,BG332&gt;AA332,BG331&gt;AA331,BG330&gt;AA330,BG329&gt;AA329,BG328&gt;AA328,BG327&gt;AA327,BG326&gt;AA326,BG325&gt;AA325,BG324&gt;AA324),"Bullish",IF(AND(BG335&lt;AA335,BG334&lt;AA334,BG333&lt;AA333,BG332&lt;AA332,BG331&lt;AA331,BG330&lt;AA330,BG329&lt;AA329,BG328&lt;AA328,BG327&lt;AA327,BG326&lt;AA326,BG325&lt;AA325,BG324&lt;AA324),"Bearish","-----"))</f>
        <v>Bullish</v>
      </c>
      <c r="GE335">
        <f>(Z335-BG335)/BG335</f>
        <v>-2.5116453402237902E-5</v>
      </c>
      <c r="GI335" s="7" t="str">
        <f>IF(Y335&gt;Z335,"Bullish","Bearish")</f>
        <v>Bearish</v>
      </c>
      <c r="GJ335" s="19" t="str">
        <f>IF(AND(D335&gt;Y335,D334&lt;Y334),"TEMA crossover","-----")</f>
        <v>-----</v>
      </c>
      <c r="GK335" s="19" t="str">
        <f>IF(AND(D335&lt;Y335,D334&gt;Y334),"TEMA crossunder","-----")</f>
        <v>-----</v>
      </c>
      <c r="GL335" s="20" t="str">
        <f>IF(GD335="Bearish","YES","-----")</f>
        <v>-----</v>
      </c>
      <c r="GM335" s="20" t="str">
        <f>IF(GH335="Reverse to Bearish","YES","-----")</f>
        <v>-----</v>
      </c>
      <c r="GN335" s="20" t="str">
        <f>IF(AND(GI335="Bullish",GI334="Bullish",GI333="Bullish",GI332="Bullish"),"YES","-----")</f>
        <v>-----</v>
      </c>
      <c r="GO335" s="20" t="str">
        <f>IF(OR(GK335="TEMA crossunder",GK334="TEMA crossunder",GK333="TEMA crossunder",GK332="TEMA crossunder"),"YES","-----")</f>
        <v>YES</v>
      </c>
      <c r="GP335" s="20" t="str">
        <f>IF(GD335="Bullish","YES","-----")</f>
        <v>YES</v>
      </c>
      <c r="GQ335" s="20" t="str">
        <f>IF(GH335="Reverse to Bullish","YES","-----")</f>
        <v>-----</v>
      </c>
      <c r="GR335" s="20" t="str">
        <f>IF(AND(GI335="Bearish",GI334="Bearish",GI333="Bearish",GI332="Bearish"),"YES","-----")</f>
        <v>YES</v>
      </c>
      <c r="GS335" s="20" t="str">
        <f>IF(OR(GJ335="TEMA crossover",GJ334="TEMA crossover",GJ333="TEMA crossover",GJ332="TEMA crossover"),"YES","-----")</f>
        <v>YES</v>
      </c>
      <c r="GT335" s="20" t="str">
        <f t="shared" si="552"/>
        <v>-----</v>
      </c>
      <c r="GU335" s="20" t="str">
        <f t="shared" si="553"/>
        <v>-----</v>
      </c>
      <c r="GV335" s="20" t="str">
        <f t="shared" si="554"/>
        <v>-----</v>
      </c>
      <c r="GW335" s="20" t="str">
        <f t="shared" si="555"/>
        <v>-----</v>
      </c>
      <c r="GX335" s="20" t="str">
        <f t="shared" si="556"/>
        <v>-----</v>
      </c>
      <c r="GY335" s="20" t="str">
        <f t="shared" si="557"/>
        <v>-----</v>
      </c>
      <c r="GZ335" s="7" t="str">
        <f>IF(G335&gt;BH335,"YES","-----")</f>
        <v>-----</v>
      </c>
      <c r="HA335" s="7" t="str">
        <f>IF(F335&lt;BI335,"YES","-----")</f>
        <v>-----</v>
      </c>
      <c r="HB335">
        <f>BH335-BI335</f>
        <v>7.1700000000000728</v>
      </c>
      <c r="HI335">
        <f t="shared" si="535"/>
        <v>-3.505949999999757</v>
      </c>
      <c r="HJ335">
        <f t="shared" si="536"/>
        <v>3.6640500000003158</v>
      </c>
      <c r="HK335" s="7"/>
      <c r="HL335" s="7"/>
      <c r="HM335" s="7"/>
      <c r="HN335" s="7"/>
      <c r="HO335" s="7"/>
      <c r="HP335" s="7"/>
      <c r="HQ335" s="28">
        <f t="shared" si="559"/>
        <v>-1.1278700000002573</v>
      </c>
      <c r="HR335" s="28" t="str">
        <f t="shared" si="537"/>
        <v>Bear</v>
      </c>
      <c r="HS335">
        <f t="shared" si="538"/>
        <v>1.1278700000002573</v>
      </c>
    </row>
    <row r="336" spans="1:227" x14ac:dyDescent="0.55000000000000004">
      <c r="A336">
        <f>Validation!A335</f>
        <v>1772128500</v>
      </c>
      <c r="B336" t="str">
        <f>Price!B335</f>
        <v>XAUUSD</v>
      </c>
      <c r="C336" t="str">
        <f>Price!C335</f>
        <v>M5</v>
      </c>
      <c r="D336">
        <f>Price!D335</f>
        <v>5167.22</v>
      </c>
      <c r="E336">
        <f>Price!E335</f>
        <v>5167.04</v>
      </c>
      <c r="F336">
        <f>Price!F335</f>
        <v>5168.71</v>
      </c>
      <c r="G336">
        <f>Price!G335</f>
        <v>5162.07</v>
      </c>
      <c r="H336">
        <f>Price!H335</f>
        <v>706</v>
      </c>
      <c r="I336">
        <f>Diagonals!E335</f>
        <v>5206.75</v>
      </c>
      <c r="J336">
        <f>Diagonals!F335</f>
        <v>0</v>
      </c>
      <c r="K336">
        <f>Diagonals!G335</f>
        <v>0</v>
      </c>
      <c r="L336">
        <f>Diagonals!H335</f>
        <v>5131.74</v>
      </c>
      <c r="M336">
        <f>Diagonals!I335</f>
        <v>0</v>
      </c>
      <c r="N336">
        <f>Diagonals!J335</f>
        <v>0</v>
      </c>
      <c r="O336">
        <f>Diagonals!K335</f>
        <v>0</v>
      </c>
      <c r="P336">
        <f>Diagonals!L335</f>
        <v>0</v>
      </c>
      <c r="Q336">
        <f>Trendlines!E335</f>
        <v>5199.62</v>
      </c>
      <c r="R336">
        <f>Trendlines!F335</f>
        <v>5193.22</v>
      </c>
      <c r="S336">
        <f>Trendlines!G335</f>
        <v>5202.68</v>
      </c>
      <c r="T336">
        <f>Trendlines!H335</f>
        <v>5171.97</v>
      </c>
      <c r="U336">
        <f>Trendlines!I335</f>
        <v>5178.3900000000003</v>
      </c>
      <c r="V336">
        <f>Trendlines!J335</f>
        <v>5164.03</v>
      </c>
      <c r="W336">
        <f>Trendlines!K335</f>
        <v>0</v>
      </c>
      <c r="X336">
        <f>Trendlines!L335</f>
        <v>0</v>
      </c>
      <c r="Y336">
        <f>Tema_Hrma_Smma!E335</f>
        <v>5166.67</v>
      </c>
      <c r="Z336">
        <f>Tema_Hrma_Smma!F335</f>
        <v>5173.82</v>
      </c>
      <c r="AA336">
        <f>Tema_Hrma_Smma!G335</f>
        <v>5175.05</v>
      </c>
      <c r="AB336">
        <f>ZScore!H335</f>
        <v>1</v>
      </c>
      <c r="AC336">
        <f>ZScore!I335</f>
        <v>0.98031999999999997</v>
      </c>
      <c r="AD336">
        <f>ZScore!J335</f>
        <v>0</v>
      </c>
      <c r="AE336">
        <f>HA!E335</f>
        <v>5171.16</v>
      </c>
      <c r="AF336">
        <f>HA!F335</f>
        <v>5171.16</v>
      </c>
      <c r="AG336">
        <f>HA!G335</f>
        <v>5162.07</v>
      </c>
      <c r="AH336">
        <f>HA!H335</f>
        <v>5166.26</v>
      </c>
      <c r="AI336">
        <f>HA!I335</f>
        <v>-1</v>
      </c>
      <c r="AJ336">
        <f>HA!J335</f>
        <v>4.9000000000000004</v>
      </c>
      <c r="AK336">
        <f>HA!K335</f>
        <v>0.77537999999999996</v>
      </c>
      <c r="AL336">
        <f>HA!L335</f>
        <v>-9</v>
      </c>
      <c r="AM336">
        <f>KC!E335</f>
        <v>5205.8596200000002</v>
      </c>
      <c r="AN336">
        <f>KC!F335</f>
        <v>5199.6256700000004</v>
      </c>
      <c r="AO336">
        <f>KC!G335</f>
        <v>5193.3917199999996</v>
      </c>
      <c r="AP336">
        <f>KC!H335</f>
        <v>5187.1577699999998</v>
      </c>
      <c r="AQ336">
        <f>KC!I335</f>
        <v>5180.92382</v>
      </c>
      <c r="AR336">
        <f>KC!J335</f>
        <v>5173.9873399999997</v>
      </c>
      <c r="AS336">
        <f>KC!K335</f>
        <v>5167.7533899999999</v>
      </c>
      <c r="AT336">
        <f>KC!L335</f>
        <v>5161.51944</v>
      </c>
      <c r="AU336">
        <f>KC!M335</f>
        <v>5155.2854900000002</v>
      </c>
      <c r="AV336">
        <f>KC!N335</f>
        <v>5149.0515400000004</v>
      </c>
      <c r="AW336">
        <f>SR_Levels!E335</f>
        <v>5161.8900000000003</v>
      </c>
      <c r="AX336">
        <f>SR_Levels!F335</f>
        <v>5135.8500000000004</v>
      </c>
      <c r="AY336">
        <f>SR_Levels!G335</f>
        <v>0</v>
      </c>
      <c r="AZ336">
        <f>SR_Levels!H335</f>
        <v>0</v>
      </c>
      <c r="BA336">
        <f>SR_Levels!I335</f>
        <v>5178.6000000000004</v>
      </c>
      <c r="BB336">
        <f>SR_Levels!J335</f>
        <v>5193.3500000000004</v>
      </c>
      <c r="BC336">
        <f>SR_Levels!K335</f>
        <v>5205.3100000000004</v>
      </c>
      <c r="BD336">
        <f>SR_Levels!L335</f>
        <v>0</v>
      </c>
      <c r="BE336">
        <f>ZigZag!E335</f>
        <v>0</v>
      </c>
      <c r="BF336">
        <f>ZigZag!F335</f>
        <v>5162.07</v>
      </c>
      <c r="BG336">
        <f>ZigZag!G335</f>
        <v>5175.18</v>
      </c>
      <c r="BH336">
        <f>Dual_Tema!E335</f>
        <v>5170.21</v>
      </c>
      <c r="BI336">
        <f>Dual_Tema!F335</f>
        <v>5163.1000000000004</v>
      </c>
      <c r="BJ336">
        <f>Pinbar!E335</f>
        <v>0</v>
      </c>
      <c r="BK336">
        <f>SSA!E335</f>
        <v>5169.3729999999996</v>
      </c>
      <c r="BL336">
        <f>SSA!F335</f>
        <v>5170.1084099999998</v>
      </c>
      <c r="BN336" t="str">
        <f t="shared" si="558"/>
        <v>Green Candle</v>
      </c>
      <c r="BO336" s="34">
        <f t="shared" si="560"/>
        <v>-1.3856705814598858E-3</v>
      </c>
      <c r="BP336" s="34">
        <f t="shared" ref="BP336:BP399" si="562">(D336/D324)-1</f>
        <v>-2.3920719899759302E-3</v>
      </c>
      <c r="BQ336" s="34">
        <f t="shared" si="503"/>
        <v>-2.5596083760577315E-3</v>
      </c>
      <c r="BR336" s="34">
        <f t="shared" si="505"/>
        <v>-3.5943893587562226E-3</v>
      </c>
      <c r="BS336" s="35">
        <f t="shared" si="561"/>
        <v>-2.3107854902670866E-4</v>
      </c>
      <c r="BT336" s="35">
        <f t="shared" ref="BT336:BT399" si="563">((BP336+1)^(1/12))-1</f>
        <v>-1.9955821601513879E-4</v>
      </c>
      <c r="BU336" s="35">
        <f t="shared" si="504"/>
        <v>-1.4237262928673555E-4</v>
      </c>
      <c r="BV336" s="35">
        <f t="shared" si="506"/>
        <v>-1.5002477421777183E-4</v>
      </c>
      <c r="BW336" s="27">
        <v>96</v>
      </c>
      <c r="BX336">
        <f>F336-G336</f>
        <v>6.6400000000003274</v>
      </c>
      <c r="BY336">
        <f>ABS(F336-D335)</f>
        <v>1.7399999999997817</v>
      </c>
      <c r="BZ336">
        <f>ABS(G336-D335)</f>
        <v>4.9000000000005457</v>
      </c>
      <c r="CA336">
        <f t="shared" si="539"/>
        <v>6.6400000000003274</v>
      </c>
      <c r="CB336">
        <f t="shared" si="497"/>
        <v>6.2064285714287895</v>
      </c>
      <c r="CC336">
        <f t="shared" si="500"/>
        <v>7.1091787561894479</v>
      </c>
      <c r="CD336">
        <f t="shared" si="498"/>
        <v>-0.90275018476065849</v>
      </c>
      <c r="CE336">
        <f t="shared" si="501"/>
        <v>-1</v>
      </c>
      <c r="CF336">
        <f t="shared" si="502"/>
        <v>-16</v>
      </c>
      <c r="CG336" s="7" t="str">
        <f t="shared" si="499"/>
        <v>Low Volatility Period</v>
      </c>
      <c r="CH336" s="21"/>
      <c r="CI336" s="21"/>
      <c r="CJ336" s="21"/>
      <c r="CK336" s="21"/>
      <c r="CL336" s="21"/>
      <c r="CM336" s="21"/>
      <c r="CZ336" s="7" t="str">
        <f>IF(AND(D336&gt;BH336,D336&gt;E336),"Bullish Trigger","-----")</f>
        <v>-----</v>
      </c>
      <c r="DA336" s="7" t="str">
        <f>IF(AND(D336&lt;BI336,D336&lt;E336),"Bearish Trigger","-----")</f>
        <v>-----</v>
      </c>
      <c r="DB336" s="13" t="str">
        <f>IF(AND(W336=BE336,W336&gt;0,BE336&gt;0),"Important High","------")</f>
        <v>------</v>
      </c>
      <c r="DC336" s="13" t="str">
        <f>IF(AND(X336=BF336,X336&gt;0,BF336&gt;0),"Important Low","------")</f>
        <v>------</v>
      </c>
      <c r="DD336" s="7" t="str">
        <f>IF(AND(DB336="Important High",DC336="-----",BJ336=1),"Imp High Rej","-----")</f>
        <v>-----</v>
      </c>
      <c r="DE336" s="7" t="str">
        <f>IF(AND(DB336="-----",DC336="Important Low",BJ336=1),"Imp Low Rej","-----")</f>
        <v>-----</v>
      </c>
      <c r="DF336" s="7" t="str">
        <f>IF(Y336&gt;AM336,"Overbought",IF(Y336&gt;AO336,"Bullish Momentum",IF(Y336&gt;AQ336,"Flat Momentum","-----")))</f>
        <v>-----</v>
      </c>
      <c r="DG336" s="7" t="str">
        <f>IF(Y336&lt;AV336,"Oversold",IF(Y336&lt;AT336,"Bearish Momentum",IF(Y336&lt;AR336,"Flat Momentum","-----")))</f>
        <v>Flat Momentum</v>
      </c>
      <c r="DH336" s="7" t="str">
        <f>IF(AND(DF336="Overbought",AD336=2),"Culminated Thrust","-----")</f>
        <v>-----</v>
      </c>
      <c r="DI336" s="7" t="str">
        <f>IF(AND(DG336="Oversold",AD336=5),"Culminated Thrust","-----")</f>
        <v>-----</v>
      </c>
      <c r="DJ336" s="14">
        <f>(Q336-$D336)/$D336</f>
        <v>6.2702962134377161E-3</v>
      </c>
      <c r="DK336" s="14">
        <f>(R336-$D336)/$D336</f>
        <v>5.0317191836229151E-3</v>
      </c>
      <c r="DL336" s="14">
        <f>(S336-$D336)/$D336</f>
        <v>6.862490855818029E-3</v>
      </c>
      <c r="DM336" s="14">
        <f>(T336-$D336)/$D336</f>
        <v>9.1925638931572486E-4</v>
      </c>
      <c r="DN336" s="14">
        <f>(U336-$D336)/$D336</f>
        <v>2.1617039723487818E-3</v>
      </c>
      <c r="DO336" s="14">
        <f>(V336-$D336)/$D336</f>
        <v>-6.1735323829844853E-4</v>
      </c>
      <c r="DP336" s="14">
        <f t="shared" si="507"/>
        <v>6.862490855818029E-3</v>
      </c>
      <c r="DQ336" s="14">
        <f t="shared" si="508"/>
        <v>6.2702962134377161E-3</v>
      </c>
      <c r="DR336" s="14">
        <f t="shared" si="509"/>
        <v>5.0317191836229151E-3</v>
      </c>
      <c r="DS336" s="14">
        <f t="shared" si="510"/>
        <v>2.1617039723487818E-3</v>
      </c>
      <c r="DT336" s="14">
        <f t="shared" si="511"/>
        <v>9.1925638931572486E-4</v>
      </c>
      <c r="DU336" s="14">
        <f t="shared" si="512"/>
        <v>-6.1735323829844853E-4</v>
      </c>
      <c r="DV336" t="str">
        <f>IF($D336&gt;Q336,"SUP","RES")</f>
        <v>RES</v>
      </c>
      <c r="DW336" t="str">
        <f>IF($D336&gt;R336,"SUP","RES")</f>
        <v>RES</v>
      </c>
      <c r="DX336" t="str">
        <f>IF($D336&gt;S336,"SUP","RES")</f>
        <v>RES</v>
      </c>
      <c r="DY336" t="str">
        <f>IF($D336&gt;T336,"SUP","RES")</f>
        <v>RES</v>
      </c>
      <c r="DZ336" t="str">
        <f>IF($D336&gt;U336,"SUP","RES")</f>
        <v>RES</v>
      </c>
      <c r="EA336" t="str">
        <f>IF($D336&gt;V336,"SUP","RES")</f>
        <v>SUP</v>
      </c>
      <c r="EB336" s="7">
        <f t="shared" si="513"/>
        <v>5</v>
      </c>
      <c r="EC336" s="7">
        <f t="shared" si="514"/>
        <v>1</v>
      </c>
      <c r="ED336" s="13" t="str">
        <f t="shared" si="515"/>
        <v>-----</v>
      </c>
      <c r="EE336" s="13" t="str">
        <f t="shared" si="516"/>
        <v>-----</v>
      </c>
      <c r="EF336" s="7">
        <f>IF(OR(ED336="All Sup",EE336="All Res"),"na",((D336-MIN(Q336:V336))/(MAX(Q336:V336)-MIN(Q336:V336))))</f>
        <v>8.253557567918407E-2</v>
      </c>
      <c r="EG336">
        <v>1.4999999999999999E-4</v>
      </c>
      <c r="EH336">
        <f>Q336*(1+$EG336)</f>
        <v>5200.3999430000003</v>
      </c>
      <c r="EI336">
        <f>Q336*(1-$EG336)</f>
        <v>5198.8400570000003</v>
      </c>
      <c r="EJ336">
        <f>R336*(1+$EG336)</f>
        <v>5193.9989830000004</v>
      </c>
      <c r="EK336">
        <f>R336*(1-$EG336)</f>
        <v>5192.4410170000001</v>
      </c>
      <c r="EL336">
        <f>S336*(1+$EG336)</f>
        <v>5203.4604020000006</v>
      </c>
      <c r="EM336">
        <f>S336*(1-$EG336)</f>
        <v>5201.899598</v>
      </c>
      <c r="EN336">
        <f>T336*(1+$EG336)</f>
        <v>5172.7457955000009</v>
      </c>
      <c r="EO336">
        <f>T336*(1-$EG336)</f>
        <v>5171.1942045000005</v>
      </c>
      <c r="EP336">
        <f>U336*(1+$EG336)</f>
        <v>5179.1667585000005</v>
      </c>
      <c r="EQ336">
        <f>U336*(1-$EG336)</f>
        <v>5177.6132415000002</v>
      </c>
      <c r="ER336">
        <f>V336*(1+$EG336)</f>
        <v>5164.8046045000001</v>
      </c>
      <c r="ES336">
        <f>V336*(1-$EG336)</f>
        <v>5163.2553954999994</v>
      </c>
      <c r="ET336" s="7" t="str">
        <f t="shared" si="517"/>
        <v>-----</v>
      </c>
      <c r="EU336" s="7" t="str">
        <f t="shared" si="518"/>
        <v>-----</v>
      </c>
      <c r="EV336" s="7" t="str">
        <f t="shared" si="519"/>
        <v>-----</v>
      </c>
      <c r="EW336" s="7" t="str">
        <f t="shared" si="520"/>
        <v>-----</v>
      </c>
      <c r="EX336" s="7" t="str">
        <f t="shared" si="521"/>
        <v>-----</v>
      </c>
      <c r="EY336" s="7" t="str">
        <f t="shared" si="522"/>
        <v>-----</v>
      </c>
      <c r="EZ336">
        <f t="shared" si="540"/>
        <v>141</v>
      </c>
      <c r="FA336">
        <f t="shared" si="541"/>
        <v>134</v>
      </c>
      <c r="FB336">
        <f t="shared" si="542"/>
        <v>334</v>
      </c>
      <c r="FC336">
        <f t="shared" si="543"/>
        <v>2</v>
      </c>
      <c r="FD336">
        <f t="shared" si="544"/>
        <v>6</v>
      </c>
      <c r="FE336">
        <f t="shared" si="545"/>
        <v>28</v>
      </c>
      <c r="FF336">
        <f t="shared" si="546"/>
        <v>7</v>
      </c>
      <c r="FG336">
        <f t="shared" si="547"/>
        <v>11</v>
      </c>
      <c r="FH336">
        <f t="shared" si="548"/>
        <v>0</v>
      </c>
      <c r="FI336">
        <f t="shared" si="549"/>
        <v>1</v>
      </c>
      <c r="FJ336">
        <f t="shared" si="550"/>
        <v>3</v>
      </c>
      <c r="FK336">
        <f t="shared" si="551"/>
        <v>1</v>
      </c>
      <c r="FL336" s="7" t="str">
        <f t="shared" si="523"/>
        <v>-----</v>
      </c>
      <c r="FM336" s="7" t="str">
        <f t="shared" si="524"/>
        <v>-----</v>
      </c>
      <c r="FN336" s="7" t="str">
        <f t="shared" si="525"/>
        <v>-----</v>
      </c>
      <c r="FO336" s="7" t="str">
        <f t="shared" si="526"/>
        <v>-----</v>
      </c>
      <c r="FP336" s="7" t="str">
        <f t="shared" si="527"/>
        <v>-----</v>
      </c>
      <c r="FQ336" s="7" t="str">
        <f t="shared" si="528"/>
        <v>-----</v>
      </c>
      <c r="FR336" s="13" t="str">
        <f>IF(FL336="-----","-----",(D336-Q336)/Q336)</f>
        <v>-----</v>
      </c>
      <c r="FS336" s="13" t="str">
        <f>IF(FM336="-----","-----",(Q336-R336)/R336)</f>
        <v>-----</v>
      </c>
      <c r="FT336" s="13" t="str">
        <f>IF(FN336="-----","-----",(R336-S336)/S336)</f>
        <v>-----</v>
      </c>
      <c r="FU336" s="13" t="str">
        <f>IF(FO336="-----","-----",(S336-T336)/T336)</f>
        <v>-----</v>
      </c>
      <c r="FV336" s="13" t="str">
        <f>IF(FP336="-----","-----",(T336-U336)/U336)</f>
        <v>-----</v>
      </c>
      <c r="FW336" s="13" t="str">
        <f>IF(FQ336="-----","-----",(U336-V336)/V336)</f>
        <v>-----</v>
      </c>
      <c r="FX336" s="7" t="str">
        <f t="shared" si="529"/>
        <v>-----</v>
      </c>
      <c r="FY336" s="7" t="str">
        <f t="shared" si="530"/>
        <v>-----</v>
      </c>
      <c r="FZ336" s="7" t="str">
        <f t="shared" si="531"/>
        <v>-----</v>
      </c>
      <c r="GA336" s="7" t="str">
        <f t="shared" si="532"/>
        <v>-----</v>
      </c>
      <c r="GB336" s="7" t="str">
        <f t="shared" si="533"/>
        <v>-----</v>
      </c>
      <c r="GC336" s="7" t="str">
        <f t="shared" si="534"/>
        <v>-----</v>
      </c>
      <c r="GD336" s="7" t="str">
        <f>IF(AND(BG336&gt;AA336,BG335&gt;AA335,BG334&gt;AA334,BG333&gt;AA333,BG332&gt;AA332,BG331&gt;AA331,BG330&gt;AA330,BG329&gt;AA329,BG328&gt;AA328,BG327&gt;AA327,BG326&gt;AA326,BG325&gt;AA325),"Bullish",IF(AND(BG336&lt;AA336,BG335&lt;AA335,BG334&lt;AA334,BG333&lt;AA333,BG332&lt;AA332,BG331&lt;AA331,BG330&lt;AA330,BG329&lt;AA329,BG328&lt;AA328,BG327&lt;AA327,BG326&lt;AA326,BG325&lt;AA325),"Bearish","-----"))</f>
        <v>Bullish</v>
      </c>
      <c r="GE336">
        <f>(Z336-BG336)/BG336</f>
        <v>-2.6279279174841881E-4</v>
      </c>
      <c r="GI336" s="7" t="str">
        <f>IF(Y336&gt;Z336,"Bullish","Bearish")</f>
        <v>Bearish</v>
      </c>
      <c r="GJ336" s="19" t="str">
        <f>IF(AND(D336&gt;Y336,D335&lt;Y335),"TEMA crossover","-----")</f>
        <v>TEMA crossover</v>
      </c>
      <c r="GK336" s="19" t="str">
        <f>IF(AND(D336&lt;Y336,D335&gt;Y335),"TEMA crossunder","-----")</f>
        <v>-----</v>
      </c>
      <c r="GL336" s="20" t="str">
        <f>IF(GD336="Bearish","YES","-----")</f>
        <v>-----</v>
      </c>
      <c r="GM336" s="20" t="str">
        <f>IF(GH336="Reverse to Bearish","YES","-----")</f>
        <v>-----</v>
      </c>
      <c r="GN336" s="20" t="str">
        <f>IF(AND(GI336="Bullish",GI335="Bullish",GI334="Bullish",GI333="Bullish"),"YES","-----")</f>
        <v>-----</v>
      </c>
      <c r="GO336" s="20" t="str">
        <f>IF(OR(GK336="TEMA crossunder",GK335="TEMA crossunder",GK334="TEMA crossunder",GK333="TEMA crossunder"),"YES","-----")</f>
        <v>YES</v>
      </c>
      <c r="GP336" s="20" t="str">
        <f>IF(GD336="Bullish","YES","-----")</f>
        <v>YES</v>
      </c>
      <c r="GQ336" s="20" t="str">
        <f>IF(GH336="Reverse to Bullish","YES","-----")</f>
        <v>-----</v>
      </c>
      <c r="GR336" s="20" t="str">
        <f>IF(AND(GI336="Bearish",GI335="Bearish",GI334="Bearish",GI333="Bearish"),"YES","-----")</f>
        <v>YES</v>
      </c>
      <c r="GS336" s="20" t="str">
        <f>IF(OR(GJ336="TEMA crossover",GJ335="TEMA crossover",GJ334="TEMA crossover",GJ333="TEMA crossover"),"YES","-----")</f>
        <v>YES</v>
      </c>
      <c r="GT336" s="20" t="str">
        <f t="shared" si="552"/>
        <v>-----</v>
      </c>
      <c r="GU336" s="20" t="str">
        <f t="shared" si="553"/>
        <v>-----</v>
      </c>
      <c r="GV336" s="20" t="str">
        <f t="shared" si="554"/>
        <v>-----</v>
      </c>
      <c r="GW336" s="20" t="str">
        <f t="shared" si="555"/>
        <v>-----</v>
      </c>
      <c r="GX336" s="20" t="str">
        <f t="shared" si="556"/>
        <v>-----</v>
      </c>
      <c r="GY336" s="20" t="str">
        <f t="shared" si="557"/>
        <v>-----</v>
      </c>
      <c r="GZ336" s="7" t="str">
        <f>IF(G336&gt;BH336,"YES","-----")</f>
        <v>-----</v>
      </c>
      <c r="HA336" s="7" t="str">
        <f>IF(F336&lt;BI336,"YES","-----")</f>
        <v>-----</v>
      </c>
      <c r="HB336">
        <f>BH336-BI336</f>
        <v>7.1099999999996726</v>
      </c>
      <c r="HI336">
        <f t="shared" si="535"/>
        <v>-6.2729999999992287</v>
      </c>
      <c r="HJ336">
        <f t="shared" si="536"/>
        <v>0.83700000000044383</v>
      </c>
      <c r="HK336" s="7"/>
      <c r="HL336" s="7"/>
      <c r="HM336" s="7"/>
      <c r="HN336" s="7"/>
      <c r="HO336" s="7"/>
      <c r="HP336" s="7"/>
      <c r="HQ336" s="28">
        <f t="shared" si="559"/>
        <v>-0.73541000000022905</v>
      </c>
      <c r="HR336" s="28" t="str">
        <f t="shared" si="537"/>
        <v>Bear</v>
      </c>
      <c r="HS336">
        <f t="shared" si="538"/>
        <v>0.73541000000022905</v>
      </c>
    </row>
    <row r="337" spans="1:227" x14ac:dyDescent="0.55000000000000004">
      <c r="A337">
        <f>Validation!A336</f>
        <v>1772128800</v>
      </c>
      <c r="B337" t="str">
        <f>Price!B336</f>
        <v>XAUUSD</v>
      </c>
      <c r="C337" t="str">
        <f>Price!C336</f>
        <v>M5</v>
      </c>
      <c r="D337">
        <f>Price!D336</f>
        <v>5168.87</v>
      </c>
      <c r="E337">
        <f>Price!E336</f>
        <v>5167.45</v>
      </c>
      <c r="F337">
        <f>Price!F336</f>
        <v>5171.46</v>
      </c>
      <c r="G337">
        <f>Price!G336</f>
        <v>5167.37</v>
      </c>
      <c r="H337">
        <f>Price!H336</f>
        <v>630</v>
      </c>
      <c r="I337">
        <f>Diagonals!E336</f>
        <v>5206.92</v>
      </c>
      <c r="J337">
        <f>Diagonals!F336</f>
        <v>0</v>
      </c>
      <c r="K337">
        <f>Diagonals!G336</f>
        <v>0</v>
      </c>
      <c r="L337">
        <f>Diagonals!H336</f>
        <v>5131.41</v>
      </c>
      <c r="M337">
        <f>Diagonals!I336</f>
        <v>0</v>
      </c>
      <c r="N337">
        <f>Diagonals!J336</f>
        <v>0</v>
      </c>
      <c r="O337">
        <f>Diagonals!K336</f>
        <v>0</v>
      </c>
      <c r="P337">
        <f>Diagonals!L336</f>
        <v>0</v>
      </c>
      <c r="Q337">
        <f>Trendlines!E336</f>
        <v>5199.63</v>
      </c>
      <c r="R337">
        <f>Trendlines!F336</f>
        <v>5193.1899999999996</v>
      </c>
      <c r="S337">
        <f>Trendlines!G336</f>
        <v>5202.66</v>
      </c>
      <c r="T337">
        <f>Trendlines!H336</f>
        <v>5172.05</v>
      </c>
      <c r="U337">
        <f>Trendlines!I336</f>
        <v>5178.41</v>
      </c>
      <c r="V337">
        <f>Trendlines!J336</f>
        <v>5164.07</v>
      </c>
      <c r="W337">
        <f>Trendlines!K336</f>
        <v>0</v>
      </c>
      <c r="X337">
        <f>Trendlines!L336</f>
        <v>0</v>
      </c>
      <c r="Y337">
        <f>Tema_Hrma_Smma!E336</f>
        <v>5166.76</v>
      </c>
      <c r="Z337">
        <f>Tema_Hrma_Smma!F336</f>
        <v>5172.3</v>
      </c>
      <c r="AA337">
        <f>Tema_Hrma_Smma!G336</f>
        <v>5174.84</v>
      </c>
      <c r="AB337">
        <f>ZScore!H336</f>
        <v>1</v>
      </c>
      <c r="AC337">
        <f>ZScore!I336</f>
        <v>0.53966999999999998</v>
      </c>
      <c r="AD337">
        <f>ZScore!J336</f>
        <v>0</v>
      </c>
      <c r="AE337">
        <f>HA!E336</f>
        <v>5168.71</v>
      </c>
      <c r="AF337">
        <f>HA!F336</f>
        <v>5171.46</v>
      </c>
      <c r="AG337">
        <f>HA!G336</f>
        <v>5167.37</v>
      </c>
      <c r="AH337">
        <f>HA!H336</f>
        <v>5168.79</v>
      </c>
      <c r="AI337">
        <f>HA!I336</f>
        <v>1</v>
      </c>
      <c r="AJ337">
        <f>HA!J336</f>
        <v>0.08</v>
      </c>
      <c r="AK337">
        <f>HA!K336</f>
        <v>-0.98384000000000005</v>
      </c>
      <c r="AL337">
        <f>HA!L336</f>
        <v>1</v>
      </c>
      <c r="AM337">
        <f>KC!E336</f>
        <v>5205.2852000000003</v>
      </c>
      <c r="AN337">
        <f>KC!F336</f>
        <v>5199.0387199999996</v>
      </c>
      <c r="AO337">
        <f>KC!G336</f>
        <v>5192.7922399999998</v>
      </c>
      <c r="AP337">
        <f>KC!H336</f>
        <v>5186.54576</v>
      </c>
      <c r="AQ337">
        <f>KC!I336</f>
        <v>5180.2992700000004</v>
      </c>
      <c r="AR337">
        <f>KC!J336</f>
        <v>5173.4970400000002</v>
      </c>
      <c r="AS337">
        <f>KC!K336</f>
        <v>5167.2505600000004</v>
      </c>
      <c r="AT337">
        <f>KC!L336</f>
        <v>5161.0040799999997</v>
      </c>
      <c r="AU337">
        <f>KC!M336</f>
        <v>5154.7575999999999</v>
      </c>
      <c r="AV337">
        <f>KC!N336</f>
        <v>5148.5111200000001</v>
      </c>
      <c r="AW337">
        <f>SR_Levels!E336</f>
        <v>5161.8900000000003</v>
      </c>
      <c r="AX337">
        <f>SR_Levels!F336</f>
        <v>5135.8500000000004</v>
      </c>
      <c r="AY337">
        <f>SR_Levels!G336</f>
        <v>0</v>
      </c>
      <c r="AZ337">
        <f>SR_Levels!H336</f>
        <v>0</v>
      </c>
      <c r="BA337">
        <f>SR_Levels!I336</f>
        <v>5178.6000000000004</v>
      </c>
      <c r="BB337">
        <f>SR_Levels!J336</f>
        <v>5193.3500000000004</v>
      </c>
      <c r="BC337">
        <f>SR_Levels!K336</f>
        <v>5205.3100000000004</v>
      </c>
      <c r="BD337">
        <f>SR_Levels!L336</f>
        <v>0</v>
      </c>
      <c r="BE337">
        <f>ZigZag!E336</f>
        <v>0</v>
      </c>
      <c r="BF337">
        <f>ZigZag!F336</f>
        <v>0</v>
      </c>
      <c r="BG337">
        <f>ZigZag!G336</f>
        <v>5174.75</v>
      </c>
      <c r="BH337">
        <f>Dual_Tema!E336</f>
        <v>5169.71</v>
      </c>
      <c r="BI337">
        <f>Dual_Tema!F336</f>
        <v>5163.8999999999996</v>
      </c>
      <c r="BJ337">
        <f>Pinbar!E336</f>
        <v>0</v>
      </c>
      <c r="BK337">
        <f>SSA!E336</f>
        <v>5169.5945300000003</v>
      </c>
      <c r="BL337">
        <f>SSA!F336</f>
        <v>5169.8514699999996</v>
      </c>
      <c r="BN337" t="str">
        <f t="shared" si="558"/>
        <v>Green Candle</v>
      </c>
      <c r="BO337" s="34">
        <f t="shared" si="560"/>
        <v>-1.5183330017211061E-3</v>
      </c>
      <c r="BP337" s="34">
        <f t="shared" si="562"/>
        <v>-2.3951610412871194E-3</v>
      </c>
      <c r="BQ337" s="34">
        <f t="shared" si="503"/>
        <v>-2.5164466384016704E-3</v>
      </c>
      <c r="BR337" s="34">
        <f t="shared" si="505"/>
        <v>-1.9405590354746316E-3</v>
      </c>
      <c r="BS337" s="35">
        <f t="shared" si="561"/>
        <v>-2.5321574170766858E-4</v>
      </c>
      <c r="BT337" s="35">
        <f t="shared" si="563"/>
        <v>-1.9981620307618631E-4</v>
      </c>
      <c r="BU337" s="35">
        <f t="shared" si="504"/>
        <v>-1.3996899298696075E-4</v>
      </c>
      <c r="BV337" s="35">
        <f t="shared" si="506"/>
        <v>-8.0931906486947369E-5</v>
      </c>
      <c r="BW337" s="27">
        <v>96</v>
      </c>
      <c r="BX337">
        <f>F337-G337</f>
        <v>4.0900000000001455</v>
      </c>
      <c r="BY337">
        <f>ABS(F337-D336)</f>
        <v>4.2399999999997817</v>
      </c>
      <c r="BZ337">
        <f>ABS(G337-D336)</f>
        <v>0.1499999999996362</v>
      </c>
      <c r="CA337">
        <f t="shared" si="539"/>
        <v>4.2399999999997817</v>
      </c>
      <c r="CB337">
        <f t="shared" ref="CB337:CB400" si="564">AVERAGE(CA324:CA337)</f>
        <v>6.0085714285716154</v>
      </c>
      <c r="CC337">
        <f t="shared" si="500"/>
        <v>6.9042374164616147</v>
      </c>
      <c r="CD337">
        <f t="shared" ref="CD337:CD400" si="565">CB337-CC337</f>
        <v>-0.89566598788999929</v>
      </c>
      <c r="CE337">
        <f t="shared" si="501"/>
        <v>-1</v>
      </c>
      <c r="CF337">
        <f t="shared" si="502"/>
        <v>-17</v>
      </c>
      <c r="CG337" s="7" t="str">
        <f t="shared" ref="CG337:CG400" si="566">IF(AND(CE337=1,CF337&gt;12),"High Volatility Period",IF(AND(CE337=-1,CF337&lt;-12),"Low Volatility Period","-----"))</f>
        <v>Low Volatility Period</v>
      </c>
      <c r="CH337" s="21"/>
      <c r="CI337" s="21"/>
      <c r="CJ337" s="21"/>
      <c r="CK337" s="21"/>
      <c r="CL337" s="21"/>
      <c r="CM337" s="21"/>
      <c r="CZ337" s="7" t="str">
        <f>IF(AND(D337&gt;BH337,D337&gt;E337),"Bullish Trigger","-----")</f>
        <v>-----</v>
      </c>
      <c r="DA337" s="7" t="str">
        <f>IF(AND(D337&lt;BI337,D337&lt;E337),"Bearish Trigger","-----")</f>
        <v>-----</v>
      </c>
      <c r="DB337" s="13" t="str">
        <f>IF(AND(W337=BE337,W337&gt;0,BE337&gt;0),"Important High","------")</f>
        <v>------</v>
      </c>
      <c r="DC337" s="13" t="str">
        <f>IF(AND(X337=BF337,X337&gt;0,BF337&gt;0),"Important Low","------")</f>
        <v>------</v>
      </c>
      <c r="DD337" s="7" t="str">
        <f>IF(AND(DB337="Important High",DC337="-----",BJ337=1),"Imp High Rej","-----")</f>
        <v>-----</v>
      </c>
      <c r="DE337" s="7" t="str">
        <f>IF(AND(DB337="-----",DC337="Important Low",BJ337=1),"Imp Low Rej","-----")</f>
        <v>-----</v>
      </c>
      <c r="DF337" s="7" t="str">
        <f>IF(Y337&gt;AM337,"Overbought",IF(Y337&gt;AO337,"Bullish Momentum",IF(Y337&gt;AQ337,"Flat Momentum","-----")))</f>
        <v>-----</v>
      </c>
      <c r="DG337" s="7" t="str">
        <f>IF(Y337&lt;AV337,"Oversold",IF(Y337&lt;AT337,"Bearish Momentum",IF(Y337&lt;AR337,"Flat Momentum","-----")))</f>
        <v>Flat Momentum</v>
      </c>
      <c r="DH337" s="7" t="str">
        <f>IF(AND(DF337="Overbought",AD337=2),"Culminated Thrust","-----")</f>
        <v>-----</v>
      </c>
      <c r="DI337" s="7" t="str">
        <f>IF(AND(DG337="Oversold",AD337=5),"Culminated Thrust","-----")</f>
        <v>-----</v>
      </c>
      <c r="DJ337" s="14">
        <f>(Q337-$D337)/$D337</f>
        <v>5.9510105690412452E-3</v>
      </c>
      <c r="DK337" s="14">
        <f>(R337-$D337)/$D337</f>
        <v>4.7050902808543661E-3</v>
      </c>
      <c r="DL337" s="14">
        <f>(S337-$D337)/$D337</f>
        <v>6.5372121953154103E-3</v>
      </c>
      <c r="DM337" s="14">
        <f>(T337-$D337)/$D337</f>
        <v>6.152215087630935E-4</v>
      </c>
      <c r="DN337" s="14">
        <f>(U337-$D337)/$D337</f>
        <v>1.8456645262891046E-3</v>
      </c>
      <c r="DO337" s="14">
        <f>(V337-$D337)/$D337</f>
        <v>-9.2863623964235548E-4</v>
      </c>
      <c r="DP337" s="14">
        <f t="shared" si="507"/>
        <v>6.5372121953154103E-3</v>
      </c>
      <c r="DQ337" s="14">
        <f t="shared" si="508"/>
        <v>5.9510105690412452E-3</v>
      </c>
      <c r="DR337" s="14">
        <f t="shared" si="509"/>
        <v>4.7050902808543661E-3</v>
      </c>
      <c r="DS337" s="14">
        <f t="shared" si="510"/>
        <v>1.8456645262891046E-3</v>
      </c>
      <c r="DT337" s="14">
        <f t="shared" si="511"/>
        <v>6.152215087630935E-4</v>
      </c>
      <c r="DU337" s="14">
        <f t="shared" si="512"/>
        <v>-9.2863623964235548E-4</v>
      </c>
      <c r="DV337" t="str">
        <f>IF($D337&gt;Q337,"SUP","RES")</f>
        <v>RES</v>
      </c>
      <c r="DW337" t="str">
        <f>IF($D337&gt;R337,"SUP","RES")</f>
        <v>RES</v>
      </c>
      <c r="DX337" t="str">
        <f>IF($D337&gt;S337,"SUP","RES")</f>
        <v>RES</v>
      </c>
      <c r="DY337" t="str">
        <f>IF($D337&gt;T337,"SUP","RES")</f>
        <v>RES</v>
      </c>
      <c r="DZ337" t="str">
        <f>IF($D337&gt;U337,"SUP","RES")</f>
        <v>RES</v>
      </c>
      <c r="EA337" t="str">
        <f>IF($D337&gt;V337,"SUP","RES")</f>
        <v>SUP</v>
      </c>
      <c r="EB337" s="7">
        <f t="shared" si="513"/>
        <v>5</v>
      </c>
      <c r="EC337" s="7">
        <f t="shared" si="514"/>
        <v>1</v>
      </c>
      <c r="ED337" s="13" t="str">
        <f t="shared" si="515"/>
        <v>-----</v>
      </c>
      <c r="EE337" s="13" t="str">
        <f t="shared" si="516"/>
        <v>-----</v>
      </c>
      <c r="EF337" s="7">
        <f>IF(OR(ED337="All Sup",EE337="All Res"),"na",((D337-MIN(Q337:V337))/(MAX(Q337:V337)-MIN(Q337:V337))))</f>
        <v>0.12438455558435252</v>
      </c>
      <c r="EG337">
        <v>1.4999999999999999E-4</v>
      </c>
      <c r="EH337">
        <f>Q337*(1+$EG337)</f>
        <v>5200.4099445000002</v>
      </c>
      <c r="EI337">
        <f>Q337*(1-$EG337)</f>
        <v>5198.8500555000001</v>
      </c>
      <c r="EJ337">
        <f>R337*(1+$EG337)</f>
        <v>5193.9689785</v>
      </c>
      <c r="EK337">
        <f>R337*(1-$EG337)</f>
        <v>5192.4110215000001</v>
      </c>
      <c r="EL337">
        <f>S337*(1+$EG337)</f>
        <v>5203.4403990000001</v>
      </c>
      <c r="EM337">
        <f>S337*(1-$EG337)</f>
        <v>5201.8796009999996</v>
      </c>
      <c r="EN337">
        <f>T337*(1+$EG337)</f>
        <v>5172.8258075000003</v>
      </c>
      <c r="EO337">
        <f>T337*(1-$EG337)</f>
        <v>5171.2741925</v>
      </c>
      <c r="EP337">
        <f>U337*(1+$EG337)</f>
        <v>5179.1867615000001</v>
      </c>
      <c r="EQ337">
        <f>U337*(1-$EG337)</f>
        <v>5177.6332384999996</v>
      </c>
      <c r="ER337">
        <f>V337*(1+$EG337)</f>
        <v>5164.8446105000003</v>
      </c>
      <c r="ES337">
        <f>V337*(1-$EG337)</f>
        <v>5163.2953895000001</v>
      </c>
      <c r="ET337" s="7" t="str">
        <f t="shared" si="517"/>
        <v>-----</v>
      </c>
      <c r="EU337" s="7" t="str">
        <f t="shared" si="518"/>
        <v>-----</v>
      </c>
      <c r="EV337" s="7" t="str">
        <f t="shared" si="519"/>
        <v>-----</v>
      </c>
      <c r="EW337" s="7" t="str">
        <f t="shared" si="520"/>
        <v>-----</v>
      </c>
      <c r="EX337" s="7" t="str">
        <f t="shared" si="521"/>
        <v>-----</v>
      </c>
      <c r="EY337" s="7" t="str">
        <f t="shared" si="522"/>
        <v>-----</v>
      </c>
      <c r="EZ337">
        <f t="shared" si="540"/>
        <v>142</v>
      </c>
      <c r="FA337">
        <f t="shared" si="541"/>
        <v>135</v>
      </c>
      <c r="FB337">
        <f t="shared" si="542"/>
        <v>335</v>
      </c>
      <c r="FC337">
        <f t="shared" si="543"/>
        <v>3</v>
      </c>
      <c r="FD337">
        <f t="shared" si="544"/>
        <v>7</v>
      </c>
      <c r="FE337">
        <f t="shared" si="545"/>
        <v>29</v>
      </c>
      <c r="FF337">
        <f t="shared" si="546"/>
        <v>7</v>
      </c>
      <c r="FG337">
        <f t="shared" si="547"/>
        <v>11</v>
      </c>
      <c r="FH337">
        <f t="shared" si="548"/>
        <v>0</v>
      </c>
      <c r="FI337">
        <f t="shared" si="549"/>
        <v>1</v>
      </c>
      <c r="FJ337">
        <f t="shared" si="550"/>
        <v>3</v>
      </c>
      <c r="FK337">
        <f t="shared" si="551"/>
        <v>1</v>
      </c>
      <c r="FL337" s="7" t="str">
        <f t="shared" si="523"/>
        <v>-----</v>
      </c>
      <c r="FM337" s="7" t="str">
        <f t="shared" si="524"/>
        <v>-----</v>
      </c>
      <c r="FN337" s="7" t="str">
        <f t="shared" si="525"/>
        <v>-----</v>
      </c>
      <c r="FO337" s="7" t="str">
        <f t="shared" si="526"/>
        <v>-----</v>
      </c>
      <c r="FP337" s="7" t="str">
        <f t="shared" si="527"/>
        <v>-----</v>
      </c>
      <c r="FQ337" s="7" t="str">
        <f t="shared" si="528"/>
        <v>-----</v>
      </c>
      <c r="FR337" s="13" t="str">
        <f>IF(FL337="-----","-----",(D337-Q337)/Q337)</f>
        <v>-----</v>
      </c>
      <c r="FS337" s="13" t="str">
        <f>IF(FM337="-----","-----",(Q337-R337)/R337)</f>
        <v>-----</v>
      </c>
      <c r="FT337" s="13" t="str">
        <f>IF(FN337="-----","-----",(R337-S337)/S337)</f>
        <v>-----</v>
      </c>
      <c r="FU337" s="13" t="str">
        <f>IF(FO337="-----","-----",(S337-T337)/T337)</f>
        <v>-----</v>
      </c>
      <c r="FV337" s="13" t="str">
        <f>IF(FP337="-----","-----",(T337-U337)/U337)</f>
        <v>-----</v>
      </c>
      <c r="FW337" s="13" t="str">
        <f>IF(FQ337="-----","-----",(U337-V337)/V337)</f>
        <v>-----</v>
      </c>
      <c r="FX337" s="7" t="str">
        <f t="shared" si="529"/>
        <v>-----</v>
      </c>
      <c r="FY337" s="7" t="str">
        <f t="shared" si="530"/>
        <v>-----</v>
      </c>
      <c r="FZ337" s="7" t="str">
        <f t="shared" si="531"/>
        <v>-----</v>
      </c>
      <c r="GA337" s="7" t="str">
        <f t="shared" si="532"/>
        <v>-----</v>
      </c>
      <c r="GB337" s="7" t="str">
        <f t="shared" si="533"/>
        <v>-----</v>
      </c>
      <c r="GC337" s="7" t="str">
        <f t="shared" si="534"/>
        <v>-----</v>
      </c>
      <c r="GD337" s="7" t="str">
        <f>IF(AND(BG337&gt;AA337,BG336&gt;AA336,BG335&gt;AA335,BG334&gt;AA334,BG333&gt;AA333,BG332&gt;AA332,BG331&gt;AA331,BG330&gt;AA330,BG329&gt;AA329,BG328&gt;AA328,BG327&gt;AA327,BG326&gt;AA326),"Bullish",IF(AND(BG337&lt;AA337,BG336&lt;AA336,BG335&lt;AA335,BG334&lt;AA334,BG333&lt;AA333,BG332&lt;AA332,BG331&lt;AA331,BG330&lt;AA330,BG329&lt;AA329,BG328&lt;AA328,BG327&lt;AA327,BG326&lt;AA326),"Bearish","-----"))</f>
        <v>-----</v>
      </c>
      <c r="GE337">
        <f>(Z337-BG337)/BG337</f>
        <v>-4.7345282380787827E-4</v>
      </c>
      <c r="GI337" s="7" t="str">
        <f>IF(Y337&gt;Z337,"Bullish","Bearish")</f>
        <v>Bearish</v>
      </c>
      <c r="GJ337" s="19" t="str">
        <f>IF(AND(D337&gt;Y337,D336&lt;Y336),"TEMA crossover","-----")</f>
        <v>-----</v>
      </c>
      <c r="GK337" s="19" t="str">
        <f>IF(AND(D337&lt;Y337,D336&gt;Y336),"TEMA crossunder","-----")</f>
        <v>-----</v>
      </c>
      <c r="GL337" s="20" t="str">
        <f>IF(GD337="Bearish","YES","-----")</f>
        <v>-----</v>
      </c>
      <c r="GM337" s="20" t="str">
        <f>IF(GH337="Reverse to Bearish","YES","-----")</f>
        <v>-----</v>
      </c>
      <c r="GN337" s="20" t="str">
        <f>IF(AND(GI337="Bullish",GI336="Bullish",GI335="Bullish",GI334="Bullish"),"YES","-----")</f>
        <v>-----</v>
      </c>
      <c r="GO337" s="20" t="str">
        <f>IF(OR(GK337="TEMA crossunder",GK336="TEMA crossunder",GK335="TEMA crossunder",GK334="TEMA crossunder"),"YES","-----")</f>
        <v>YES</v>
      </c>
      <c r="GP337" s="20" t="str">
        <f>IF(GD337="Bullish","YES","-----")</f>
        <v>-----</v>
      </c>
      <c r="GQ337" s="20" t="str">
        <f>IF(GH337="Reverse to Bullish","YES","-----")</f>
        <v>-----</v>
      </c>
      <c r="GR337" s="20" t="str">
        <f>IF(AND(GI337="Bearish",GI336="Bearish",GI335="Bearish",GI334="Bearish"),"YES","-----")</f>
        <v>YES</v>
      </c>
      <c r="GS337" s="20" t="str">
        <f>IF(OR(GJ337="TEMA crossover",GJ336="TEMA crossover",GJ335="TEMA crossover",GJ334="TEMA crossover"),"YES","-----")</f>
        <v>YES</v>
      </c>
      <c r="GT337" s="20" t="str">
        <f t="shared" si="552"/>
        <v>-----</v>
      </c>
      <c r="GU337" s="20" t="str">
        <f t="shared" si="553"/>
        <v>-----</v>
      </c>
      <c r="GV337" s="20" t="str">
        <f t="shared" si="554"/>
        <v>-----</v>
      </c>
      <c r="GW337" s="20" t="str">
        <f t="shared" si="555"/>
        <v>-----</v>
      </c>
      <c r="GX337" s="20" t="str">
        <f t="shared" si="556"/>
        <v>-----</v>
      </c>
      <c r="GY337" s="20" t="str">
        <f t="shared" si="557"/>
        <v>-----</v>
      </c>
      <c r="GZ337" s="7" t="str">
        <f>IF(G337&gt;BH337,"YES","-----")</f>
        <v>-----</v>
      </c>
      <c r="HA337" s="7" t="str">
        <f>IF(F337&lt;BI337,"YES","-----")</f>
        <v>-----</v>
      </c>
      <c r="HB337">
        <f>BH337-BI337</f>
        <v>5.8100000000004002</v>
      </c>
      <c r="HI337">
        <f t="shared" si="535"/>
        <v>-5.6945300000006682</v>
      </c>
      <c r="HJ337">
        <f t="shared" si="536"/>
        <v>0.11546999999973195</v>
      </c>
      <c r="HK337" s="7"/>
      <c r="HL337" s="7"/>
      <c r="HM337" s="7"/>
      <c r="HN337" s="7"/>
      <c r="HO337" s="7"/>
      <c r="HP337" s="7"/>
      <c r="HQ337" s="28">
        <f t="shared" si="559"/>
        <v>-0.25693999999930384</v>
      </c>
      <c r="HR337" s="28" t="str">
        <f t="shared" si="537"/>
        <v>Bear</v>
      </c>
      <c r="HS337">
        <f t="shared" si="538"/>
        <v>0.25693999999930384</v>
      </c>
    </row>
    <row r="338" spans="1:227" x14ac:dyDescent="0.55000000000000004">
      <c r="A338">
        <f>Validation!A337</f>
        <v>1772129100</v>
      </c>
      <c r="B338" t="str">
        <f>Price!B337</f>
        <v>XAUUSD</v>
      </c>
      <c r="C338" t="str">
        <f>Price!C337</f>
        <v>M5</v>
      </c>
      <c r="D338">
        <f>Price!D337</f>
        <v>5170.2</v>
      </c>
      <c r="E338">
        <f>Price!E337</f>
        <v>5168.87</v>
      </c>
      <c r="F338">
        <f>Price!F337</f>
        <v>5171.1400000000003</v>
      </c>
      <c r="G338">
        <f>Price!G337</f>
        <v>5163.6000000000004</v>
      </c>
      <c r="H338">
        <f>Price!H337</f>
        <v>686</v>
      </c>
      <c r="I338">
        <f>Diagonals!E337</f>
        <v>5207.1000000000004</v>
      </c>
      <c r="J338">
        <f>Diagonals!F337</f>
        <v>0</v>
      </c>
      <c r="K338">
        <f>Diagonals!G337</f>
        <v>0</v>
      </c>
      <c r="L338">
        <f>Diagonals!H337</f>
        <v>5131.08</v>
      </c>
      <c r="M338">
        <f>Diagonals!I337</f>
        <v>0</v>
      </c>
      <c r="N338">
        <f>Diagonals!J337</f>
        <v>0</v>
      </c>
      <c r="O338">
        <f>Diagonals!K337</f>
        <v>0</v>
      </c>
      <c r="P338">
        <f>Diagonals!L337</f>
        <v>0</v>
      </c>
      <c r="Q338">
        <f>Trendlines!E337</f>
        <v>5199.63</v>
      </c>
      <c r="R338">
        <f>Trendlines!F337</f>
        <v>5193.17</v>
      </c>
      <c r="S338">
        <f>Trendlines!G337</f>
        <v>5202.6400000000003</v>
      </c>
      <c r="T338">
        <f>Trendlines!H337</f>
        <v>5172.12</v>
      </c>
      <c r="U338">
        <f>Trendlines!I337</f>
        <v>5178.4399999999996</v>
      </c>
      <c r="V338">
        <f>Trendlines!J337</f>
        <v>5164.1099999999997</v>
      </c>
      <c r="W338">
        <f>Trendlines!K337</f>
        <v>0</v>
      </c>
      <c r="X338">
        <f>Trendlines!L337</f>
        <v>0</v>
      </c>
      <c r="Y338">
        <f>Tema_Hrma_Smma!E337</f>
        <v>5166.5600000000004</v>
      </c>
      <c r="Z338">
        <f>Tema_Hrma_Smma!F337</f>
        <v>5171.0200000000004</v>
      </c>
      <c r="AA338">
        <f>Tema_Hrma_Smma!G337</f>
        <v>5174.67</v>
      </c>
      <c r="AB338">
        <f>ZScore!H337</f>
        <v>1</v>
      </c>
      <c r="AC338">
        <f>ZScore!I337</f>
        <v>0.57152000000000003</v>
      </c>
      <c r="AD338">
        <f>ZScore!J337</f>
        <v>0</v>
      </c>
      <c r="AE338">
        <f>HA!E337</f>
        <v>5168.75</v>
      </c>
      <c r="AF338">
        <f>HA!F337</f>
        <v>5171.1400000000003</v>
      </c>
      <c r="AG338">
        <f>HA!G337</f>
        <v>5163.6000000000004</v>
      </c>
      <c r="AH338">
        <f>HA!H337</f>
        <v>5168.45</v>
      </c>
      <c r="AI338">
        <f>HA!I337</f>
        <v>-1</v>
      </c>
      <c r="AJ338">
        <f>HA!J337</f>
        <v>0.3</v>
      </c>
      <c r="AK338">
        <f>HA!K337</f>
        <v>-0.90151000000000003</v>
      </c>
      <c r="AL338">
        <f>HA!L337</f>
        <v>-1</v>
      </c>
      <c r="AM338">
        <f>KC!E337</f>
        <v>5204.7810499999996</v>
      </c>
      <c r="AN338">
        <f>KC!F337</f>
        <v>5198.4963600000001</v>
      </c>
      <c r="AO338">
        <f>KC!G337</f>
        <v>5192.2116699999997</v>
      </c>
      <c r="AP338">
        <f>KC!H337</f>
        <v>5185.9269800000002</v>
      </c>
      <c r="AQ338">
        <f>KC!I337</f>
        <v>5179.64228</v>
      </c>
      <c r="AR338">
        <f>KC!J337</f>
        <v>5172.9211299999997</v>
      </c>
      <c r="AS338">
        <f>KC!K337</f>
        <v>5166.6364400000002</v>
      </c>
      <c r="AT338">
        <f>KC!L337</f>
        <v>5160.3517499999998</v>
      </c>
      <c r="AU338">
        <f>KC!M337</f>
        <v>5154.0670600000003</v>
      </c>
      <c r="AV338">
        <f>KC!N337</f>
        <v>5147.7823699999999</v>
      </c>
      <c r="AW338">
        <f>SR_Levels!E337</f>
        <v>5161.8900000000003</v>
      </c>
      <c r="AX338">
        <f>SR_Levels!F337</f>
        <v>5135.8500000000004</v>
      </c>
      <c r="AY338">
        <f>SR_Levels!G337</f>
        <v>0</v>
      </c>
      <c r="AZ338">
        <f>SR_Levels!H337</f>
        <v>0</v>
      </c>
      <c r="BA338">
        <f>SR_Levels!I337</f>
        <v>5178.6000000000004</v>
      </c>
      <c r="BB338">
        <f>SR_Levels!J337</f>
        <v>5193.3500000000004</v>
      </c>
      <c r="BC338">
        <f>SR_Levels!K337</f>
        <v>5205.3100000000004</v>
      </c>
      <c r="BD338">
        <f>SR_Levels!L337</f>
        <v>0</v>
      </c>
      <c r="BE338">
        <f>ZigZag!E337</f>
        <v>0</v>
      </c>
      <c r="BF338">
        <f>ZigZag!F337</f>
        <v>0</v>
      </c>
      <c r="BG338">
        <f>ZigZag!G337</f>
        <v>5174.29</v>
      </c>
      <c r="BH338">
        <f>Dual_Tema!E337</f>
        <v>5169.42</v>
      </c>
      <c r="BI338">
        <f>Dual_Tema!F337</f>
        <v>5162.7700000000004</v>
      </c>
      <c r="BJ338">
        <f>Pinbar!E337</f>
        <v>0</v>
      </c>
      <c r="BK338">
        <f>SSA!E337</f>
        <v>5170.2739099999999</v>
      </c>
      <c r="BL338">
        <f>SSA!F337</f>
        <v>5170.0626899999997</v>
      </c>
      <c r="BN338" t="str">
        <f t="shared" si="558"/>
        <v>Green Candle</v>
      </c>
      <c r="BO338" s="34">
        <f t="shared" si="560"/>
        <v>-7.2285337673028138E-4</v>
      </c>
      <c r="BP338" s="34">
        <f t="shared" si="562"/>
        <v>-3.1216318094089424E-3</v>
      </c>
      <c r="BQ338" s="34">
        <f t="shared" si="503"/>
        <v>-2.3444962227562316E-3</v>
      </c>
      <c r="BR338" s="34">
        <f t="shared" si="505"/>
        <v>-1.4600908500974619E-3</v>
      </c>
      <c r="BS338" s="35">
        <f t="shared" si="561"/>
        <v>-1.2051186472872288E-4</v>
      </c>
      <c r="BT338" s="35">
        <f t="shared" si="563"/>
        <v>-2.6050891711215662E-4</v>
      </c>
      <c r="BU338" s="35">
        <f t="shared" si="504"/>
        <v>-1.3039421222604819E-4</v>
      </c>
      <c r="BV338" s="35">
        <f t="shared" si="506"/>
        <v>-6.0879722648343737E-5</v>
      </c>
      <c r="BW338" s="27">
        <v>96</v>
      </c>
      <c r="BX338">
        <f>F338-G338</f>
        <v>7.5399999999999636</v>
      </c>
      <c r="BY338">
        <f>ABS(F338-D337)</f>
        <v>2.2700000000004366</v>
      </c>
      <c r="BZ338">
        <f>ABS(G338-D337)</f>
        <v>5.2699999999995271</v>
      </c>
      <c r="CA338">
        <f t="shared" si="539"/>
        <v>7.5399999999999636</v>
      </c>
      <c r="CB338">
        <f t="shared" si="564"/>
        <v>6.1621428571430181</v>
      </c>
      <c r="CC338">
        <f t="shared" ref="CC338:CC401" si="567">(CC337*13+CA338)/14</f>
        <v>6.9496490295714963</v>
      </c>
      <c r="CD338">
        <f t="shared" si="565"/>
        <v>-0.7875061724284782</v>
      </c>
      <c r="CE338">
        <f t="shared" ref="CE338:CE401" si="568">IF(CD338&gt;=0,1,-1)</f>
        <v>-1</v>
      </c>
      <c r="CF338">
        <f t="shared" si="502"/>
        <v>-18</v>
      </c>
      <c r="CG338" s="7" t="str">
        <f t="shared" si="566"/>
        <v>Low Volatility Period</v>
      </c>
      <c r="CH338" s="21"/>
      <c r="CI338" s="21"/>
      <c r="CJ338" s="21"/>
      <c r="CK338" s="21"/>
      <c r="CL338" s="21"/>
      <c r="CM338" s="21"/>
      <c r="CZ338" s="7" t="str">
        <f>IF(AND(D338&gt;BH338,D338&gt;E338),"Bullish Trigger","-----")</f>
        <v>Bullish Trigger</v>
      </c>
      <c r="DA338" s="7" t="str">
        <f>IF(AND(D338&lt;BI338,D338&lt;E338),"Bearish Trigger","-----")</f>
        <v>-----</v>
      </c>
      <c r="DB338" s="13" t="str">
        <f>IF(AND(W338=BE338,W338&gt;0,BE338&gt;0),"Important High","------")</f>
        <v>------</v>
      </c>
      <c r="DC338" s="13" t="str">
        <f>IF(AND(X338=BF338,X338&gt;0,BF338&gt;0),"Important Low","------")</f>
        <v>------</v>
      </c>
      <c r="DD338" s="7" t="str">
        <f>IF(AND(DB338="Important High",DC338="-----",BJ338=1),"Imp High Rej","-----")</f>
        <v>-----</v>
      </c>
      <c r="DE338" s="7" t="str">
        <f>IF(AND(DB338="-----",DC338="Important Low",BJ338=1),"Imp Low Rej","-----")</f>
        <v>-----</v>
      </c>
      <c r="DF338" s="7" t="str">
        <f>IF(Y338&gt;AM338,"Overbought",IF(Y338&gt;AO338,"Bullish Momentum",IF(Y338&gt;AQ338,"Flat Momentum","-----")))</f>
        <v>-----</v>
      </c>
      <c r="DG338" s="7" t="str">
        <f>IF(Y338&lt;AV338,"Oversold",IF(Y338&lt;AT338,"Bearish Momentum",IF(Y338&lt;AR338,"Flat Momentum","-----")))</f>
        <v>Flat Momentum</v>
      </c>
      <c r="DH338" s="7" t="str">
        <f>IF(AND(DF338="Overbought",AD338=2),"Culminated Thrust","-----")</f>
        <v>-----</v>
      </c>
      <c r="DI338" s="7" t="str">
        <f>IF(AND(DG338="Oversold",AD338=5),"Culminated Thrust","-----")</f>
        <v>-----</v>
      </c>
      <c r="DJ338" s="14">
        <f>(Q338-$D338)/$D338</f>
        <v>5.6922362771266669E-3</v>
      </c>
      <c r="DK338" s="14">
        <f>(R338-$D338)/$D338</f>
        <v>4.4427681714440939E-3</v>
      </c>
      <c r="DL338" s="14">
        <f>(S338-$D338)/$D338</f>
        <v>6.2744187845732297E-3</v>
      </c>
      <c r="DM338" s="14">
        <f>(T338-$D338)/$D338</f>
        <v>3.7135894162703044E-4</v>
      </c>
      <c r="DN338" s="14">
        <f>(U338-$D338)/$D338</f>
        <v>1.5937487911492365E-3</v>
      </c>
      <c r="DO338" s="14">
        <f>(V338-$D338)/$D338</f>
        <v>-1.1779041429732207E-3</v>
      </c>
      <c r="DP338" s="14">
        <f t="shared" si="507"/>
        <v>6.2744187845732297E-3</v>
      </c>
      <c r="DQ338" s="14">
        <f t="shared" si="508"/>
        <v>5.6922362771266669E-3</v>
      </c>
      <c r="DR338" s="14">
        <f t="shared" si="509"/>
        <v>4.4427681714440939E-3</v>
      </c>
      <c r="DS338" s="14">
        <f t="shared" si="510"/>
        <v>1.5937487911492365E-3</v>
      </c>
      <c r="DT338" s="14">
        <f t="shared" si="511"/>
        <v>3.7135894162703044E-4</v>
      </c>
      <c r="DU338" s="14">
        <f t="shared" si="512"/>
        <v>-1.1779041429732207E-3</v>
      </c>
      <c r="DV338" t="str">
        <f>IF($D338&gt;Q338,"SUP","RES")</f>
        <v>RES</v>
      </c>
      <c r="DW338" t="str">
        <f>IF($D338&gt;R338,"SUP","RES")</f>
        <v>RES</v>
      </c>
      <c r="DX338" t="str">
        <f>IF($D338&gt;S338,"SUP","RES")</f>
        <v>RES</v>
      </c>
      <c r="DY338" t="str">
        <f>IF($D338&gt;T338,"SUP","RES")</f>
        <v>RES</v>
      </c>
      <c r="DZ338" t="str">
        <f>IF($D338&gt;U338,"SUP","RES")</f>
        <v>RES</v>
      </c>
      <c r="EA338" t="str">
        <f>IF($D338&gt;V338,"SUP","RES")</f>
        <v>SUP</v>
      </c>
      <c r="EB338" s="7">
        <f t="shared" si="513"/>
        <v>5</v>
      </c>
      <c r="EC338" s="7">
        <f t="shared" si="514"/>
        <v>1</v>
      </c>
      <c r="ED338" s="13" t="str">
        <f t="shared" si="515"/>
        <v>-----</v>
      </c>
      <c r="EE338" s="13" t="str">
        <f t="shared" si="516"/>
        <v>-----</v>
      </c>
      <c r="EF338" s="7">
        <f>IF(OR(ED338="All Sup",EE338="All Res"),"na",((D338-MIN(Q338:V338))/(MAX(Q338:V338)-MIN(Q338:V338))))</f>
        <v>0.15805865559304547</v>
      </c>
      <c r="EG338">
        <v>1.4999999999999999E-4</v>
      </c>
      <c r="EH338">
        <f>Q338*(1+$EG338)</f>
        <v>5200.4099445000002</v>
      </c>
      <c r="EI338">
        <f>Q338*(1-$EG338)</f>
        <v>5198.8500555000001</v>
      </c>
      <c r="EJ338">
        <f>R338*(1+$EG338)</f>
        <v>5193.9489755000004</v>
      </c>
      <c r="EK338">
        <f>R338*(1-$EG338)</f>
        <v>5192.3910244999997</v>
      </c>
      <c r="EL338">
        <f>S338*(1+$EG338)</f>
        <v>5203.4203960000004</v>
      </c>
      <c r="EM338">
        <f>S338*(1-$EG338)</f>
        <v>5201.8596040000002</v>
      </c>
      <c r="EN338">
        <f>T338*(1+$EG338)</f>
        <v>5172.895818</v>
      </c>
      <c r="EO338">
        <f>T338*(1-$EG338)</f>
        <v>5171.3441819999998</v>
      </c>
      <c r="EP338">
        <f>U338*(1+$EG338)</f>
        <v>5179.2167660000005</v>
      </c>
      <c r="EQ338">
        <f>U338*(1-$EG338)</f>
        <v>5177.6632339999996</v>
      </c>
      <c r="ER338">
        <f>V338*(1+$EG338)</f>
        <v>5164.8846165000004</v>
      </c>
      <c r="ES338">
        <f>V338*(1-$EG338)</f>
        <v>5163.3353834999998</v>
      </c>
      <c r="ET338" s="7" t="str">
        <f t="shared" si="517"/>
        <v>-----</v>
      </c>
      <c r="EU338" s="7" t="str">
        <f t="shared" si="518"/>
        <v>-----</v>
      </c>
      <c r="EV338" s="7" t="str">
        <f t="shared" si="519"/>
        <v>-----</v>
      </c>
      <c r="EW338" s="7" t="str">
        <f t="shared" si="520"/>
        <v>-----</v>
      </c>
      <c r="EX338" s="7" t="str">
        <f t="shared" si="521"/>
        <v>-----</v>
      </c>
      <c r="EY338" s="7" t="str">
        <f t="shared" si="522"/>
        <v>-----</v>
      </c>
      <c r="EZ338">
        <f t="shared" si="540"/>
        <v>143</v>
      </c>
      <c r="FA338">
        <f t="shared" si="541"/>
        <v>136</v>
      </c>
      <c r="FB338">
        <f t="shared" si="542"/>
        <v>336</v>
      </c>
      <c r="FC338">
        <f t="shared" si="543"/>
        <v>4</v>
      </c>
      <c r="FD338">
        <f t="shared" si="544"/>
        <v>8</v>
      </c>
      <c r="FE338">
        <f t="shared" si="545"/>
        <v>30</v>
      </c>
      <c r="FF338">
        <f t="shared" si="546"/>
        <v>7</v>
      </c>
      <c r="FG338">
        <f t="shared" si="547"/>
        <v>11</v>
      </c>
      <c r="FH338">
        <f t="shared" si="548"/>
        <v>0</v>
      </c>
      <c r="FI338">
        <f t="shared" si="549"/>
        <v>1</v>
      </c>
      <c r="FJ338">
        <f t="shared" si="550"/>
        <v>3</v>
      </c>
      <c r="FK338">
        <f t="shared" si="551"/>
        <v>1</v>
      </c>
      <c r="FL338" s="7" t="str">
        <f t="shared" si="523"/>
        <v>-----</v>
      </c>
      <c r="FM338" s="7" t="str">
        <f t="shared" si="524"/>
        <v>-----</v>
      </c>
      <c r="FN338" s="7" t="str">
        <f t="shared" si="525"/>
        <v>-----</v>
      </c>
      <c r="FO338" s="7" t="str">
        <f t="shared" si="526"/>
        <v>-----</v>
      </c>
      <c r="FP338" s="7" t="str">
        <f t="shared" si="527"/>
        <v>-----</v>
      </c>
      <c r="FQ338" s="7" t="str">
        <f t="shared" si="528"/>
        <v>-----</v>
      </c>
      <c r="FR338" s="13" t="str">
        <f>IF(FL338="-----","-----",(D338-Q338)/Q338)</f>
        <v>-----</v>
      </c>
      <c r="FS338" s="13" t="str">
        <f>IF(FM338="-----","-----",(Q338-R338)/R338)</f>
        <v>-----</v>
      </c>
      <c r="FT338" s="13" t="str">
        <f>IF(FN338="-----","-----",(R338-S338)/S338)</f>
        <v>-----</v>
      </c>
      <c r="FU338" s="13" t="str">
        <f>IF(FO338="-----","-----",(S338-T338)/T338)</f>
        <v>-----</v>
      </c>
      <c r="FV338" s="13" t="str">
        <f>IF(FP338="-----","-----",(T338-U338)/U338)</f>
        <v>-----</v>
      </c>
      <c r="FW338" s="13" t="str">
        <f>IF(FQ338="-----","-----",(U338-V338)/V338)</f>
        <v>-----</v>
      </c>
      <c r="FX338" s="7" t="str">
        <f t="shared" si="529"/>
        <v>-----</v>
      </c>
      <c r="FY338" s="7" t="str">
        <f t="shared" si="530"/>
        <v>-----</v>
      </c>
      <c r="FZ338" s="7" t="str">
        <f t="shared" si="531"/>
        <v>-----</v>
      </c>
      <c r="GA338" s="7" t="str">
        <f t="shared" si="532"/>
        <v>-----</v>
      </c>
      <c r="GB338" s="7" t="str">
        <f t="shared" si="533"/>
        <v>-----</v>
      </c>
      <c r="GC338" s="7" t="str">
        <f t="shared" si="534"/>
        <v>-----</v>
      </c>
      <c r="GD338" s="7" t="str">
        <f>IF(AND(BG338&gt;AA338,BG337&gt;AA337,BG336&gt;AA336,BG335&gt;AA335,BG334&gt;AA334,BG333&gt;AA333,BG332&gt;AA332,BG331&gt;AA331,BG330&gt;AA330,BG329&gt;AA329,BG328&gt;AA328,BG327&gt;AA327),"Bullish",IF(AND(BG338&lt;AA338,BG337&lt;AA337,BG336&lt;AA336,BG335&lt;AA335,BG334&lt;AA334,BG333&lt;AA333,BG332&lt;AA332,BG331&lt;AA331,BG330&lt;AA330,BG329&lt;AA329,BG328&lt;AA328,BG327&lt;AA327),"Bearish","-----"))</f>
        <v>-----</v>
      </c>
      <c r="GE338">
        <f>(Z338-BG338)/BG338</f>
        <v>-6.3197076313842619E-4</v>
      </c>
      <c r="GI338" s="7" t="str">
        <f>IF(Y338&gt;Z338,"Bullish","Bearish")</f>
        <v>Bearish</v>
      </c>
      <c r="GJ338" s="19" t="str">
        <f>IF(AND(D338&gt;Y338,D337&lt;Y337),"TEMA crossover","-----")</f>
        <v>-----</v>
      </c>
      <c r="GK338" s="19" t="str">
        <f>IF(AND(D338&lt;Y338,D337&gt;Y337),"TEMA crossunder","-----")</f>
        <v>-----</v>
      </c>
      <c r="GL338" s="20" t="str">
        <f>IF(GD338="Bearish","YES","-----")</f>
        <v>-----</v>
      </c>
      <c r="GM338" s="20" t="str">
        <f>IF(GH338="Reverse to Bearish","YES","-----")</f>
        <v>-----</v>
      </c>
      <c r="GN338" s="20" t="str">
        <f>IF(AND(GI338="Bullish",GI337="Bullish",GI336="Bullish",GI335="Bullish"),"YES","-----")</f>
        <v>-----</v>
      </c>
      <c r="GO338" s="20" t="str">
        <f>IF(OR(GK338="TEMA crossunder",GK337="TEMA crossunder",GK336="TEMA crossunder",GK335="TEMA crossunder"),"YES","-----")</f>
        <v>-----</v>
      </c>
      <c r="GP338" s="20" t="str">
        <f>IF(GD338="Bullish","YES","-----")</f>
        <v>-----</v>
      </c>
      <c r="GQ338" s="20" t="str">
        <f>IF(GH338="Reverse to Bullish","YES","-----")</f>
        <v>-----</v>
      </c>
      <c r="GR338" s="20" t="str">
        <f>IF(AND(GI338="Bearish",GI337="Bearish",GI336="Bearish",GI335="Bearish"),"YES","-----")</f>
        <v>YES</v>
      </c>
      <c r="GS338" s="20" t="str">
        <f>IF(OR(GJ338="TEMA crossover",GJ337="TEMA crossover",GJ336="TEMA crossover",GJ335="TEMA crossover"),"YES","-----")</f>
        <v>YES</v>
      </c>
      <c r="GT338" s="20" t="str">
        <f t="shared" si="552"/>
        <v>-----</v>
      </c>
      <c r="GU338" s="20" t="str">
        <f t="shared" si="553"/>
        <v>-----</v>
      </c>
      <c r="GV338" s="20" t="str">
        <f t="shared" si="554"/>
        <v>-----</v>
      </c>
      <c r="GW338" s="20" t="str">
        <f t="shared" si="555"/>
        <v>-----</v>
      </c>
      <c r="GX338" s="20" t="str">
        <f t="shared" si="556"/>
        <v>-----</v>
      </c>
      <c r="GY338" s="20" t="str">
        <f t="shared" si="557"/>
        <v>-----</v>
      </c>
      <c r="GZ338" s="7" t="str">
        <f>IF(G338&gt;BH338,"YES","-----")</f>
        <v>-----</v>
      </c>
      <c r="HA338" s="7" t="str">
        <f>IF(F338&lt;BI338,"YES","-----")</f>
        <v>-----</v>
      </c>
      <c r="HB338">
        <f>BH338-BI338</f>
        <v>6.6499999999996362</v>
      </c>
      <c r="HI338">
        <f t="shared" si="535"/>
        <v>-7.5039099999994505</v>
      </c>
      <c r="HJ338">
        <f t="shared" si="536"/>
        <v>-0.85390999999981432</v>
      </c>
      <c r="HK338" s="7"/>
      <c r="HL338" s="7"/>
      <c r="HM338" s="7"/>
      <c r="HN338" s="7"/>
      <c r="HO338" s="7"/>
      <c r="HP338" s="7"/>
      <c r="HQ338" s="28">
        <f t="shared" si="559"/>
        <v>0.21122000000013941</v>
      </c>
      <c r="HR338" s="28" t="str">
        <f t="shared" si="537"/>
        <v>Bull</v>
      </c>
      <c r="HS338">
        <f t="shared" si="538"/>
        <v>0.21122000000013941</v>
      </c>
    </row>
    <row r="339" spans="1:227" x14ac:dyDescent="0.55000000000000004">
      <c r="A339">
        <f>Validation!A338</f>
        <v>1772129400</v>
      </c>
      <c r="B339" t="str">
        <f>Price!B338</f>
        <v>XAUUSD</v>
      </c>
      <c r="C339" t="str">
        <f>Price!C338</f>
        <v>M5</v>
      </c>
      <c r="D339">
        <f>Price!D338</f>
        <v>5173.38</v>
      </c>
      <c r="E339">
        <f>Price!E338</f>
        <v>5170.0600000000004</v>
      </c>
      <c r="F339">
        <f>Price!F338</f>
        <v>5173.6099999999997</v>
      </c>
      <c r="G339">
        <f>Price!G338</f>
        <v>5169.28</v>
      </c>
      <c r="H339">
        <f>Price!H338</f>
        <v>663</v>
      </c>
      <c r="I339">
        <f>Diagonals!E338</f>
        <v>5207.28</v>
      </c>
      <c r="J339">
        <f>Diagonals!F338</f>
        <v>0</v>
      </c>
      <c r="K339">
        <f>Diagonals!G338</f>
        <v>0</v>
      </c>
      <c r="L339">
        <f>Diagonals!H338</f>
        <v>5130.75</v>
      </c>
      <c r="M339">
        <f>Diagonals!I338</f>
        <v>0</v>
      </c>
      <c r="N339">
        <f>Diagonals!J338</f>
        <v>0</v>
      </c>
      <c r="O339">
        <f>Diagonals!K338</f>
        <v>0</v>
      </c>
      <c r="P339">
        <f>Diagonals!L338</f>
        <v>0</v>
      </c>
      <c r="Q339">
        <f>Trendlines!E338</f>
        <v>5199.6400000000003</v>
      </c>
      <c r="R339">
        <f>Trendlines!F338</f>
        <v>5193.1400000000003</v>
      </c>
      <c r="S339">
        <f>Trendlines!G338</f>
        <v>5202.62</v>
      </c>
      <c r="T339">
        <f>Trendlines!H338</f>
        <v>5172.2</v>
      </c>
      <c r="U339">
        <f>Trendlines!I338</f>
        <v>5178.46</v>
      </c>
      <c r="V339">
        <f>Trendlines!J338</f>
        <v>5164.1499999999996</v>
      </c>
      <c r="W339">
        <f>Trendlines!K338</f>
        <v>0</v>
      </c>
      <c r="X339">
        <f>Trendlines!L338</f>
        <v>0</v>
      </c>
      <c r="Y339">
        <f>Tema_Hrma_Smma!E338</f>
        <v>5168.4399999999996</v>
      </c>
      <c r="Z339">
        <f>Tema_Hrma_Smma!F338</f>
        <v>5170.41</v>
      </c>
      <c r="AA339">
        <f>Tema_Hrma_Smma!G338</f>
        <v>5174.55</v>
      </c>
      <c r="AB339">
        <f>ZScore!H338</f>
        <v>1</v>
      </c>
      <c r="AC339">
        <f>ZScore!I338</f>
        <v>0.13022</v>
      </c>
      <c r="AD339">
        <f>ZScore!J338</f>
        <v>0</v>
      </c>
      <c r="AE339">
        <f>HA!E338</f>
        <v>5168.6000000000004</v>
      </c>
      <c r="AF339">
        <f>HA!F338</f>
        <v>5173.6099999999997</v>
      </c>
      <c r="AG339">
        <f>HA!G338</f>
        <v>5168.6000000000004</v>
      </c>
      <c r="AH339">
        <f>HA!H338</f>
        <v>5171.58</v>
      </c>
      <c r="AI339">
        <f>HA!I338</f>
        <v>1</v>
      </c>
      <c r="AJ339">
        <f>HA!J338</f>
        <v>2.98</v>
      </c>
      <c r="AK339">
        <f>HA!K338</f>
        <v>7.8640000000000002E-2</v>
      </c>
      <c r="AL339">
        <f>HA!L338</f>
        <v>1</v>
      </c>
      <c r="AM339">
        <f>KC!E338</f>
        <v>5204.2427500000003</v>
      </c>
      <c r="AN339">
        <f>KC!F338</f>
        <v>5197.9417599999997</v>
      </c>
      <c r="AO339">
        <f>KC!G338</f>
        <v>5191.64077</v>
      </c>
      <c r="AP339">
        <f>KC!H338</f>
        <v>5185.3397800000002</v>
      </c>
      <c r="AQ339">
        <f>KC!I338</f>
        <v>5179.0388000000003</v>
      </c>
      <c r="AR339">
        <f>KC!J338</f>
        <v>5172.4417299999996</v>
      </c>
      <c r="AS339">
        <f>KC!K338</f>
        <v>5166.1407499999996</v>
      </c>
      <c r="AT339">
        <f>KC!L338</f>
        <v>5159.8397599999998</v>
      </c>
      <c r="AU339">
        <f>KC!M338</f>
        <v>5153.5387700000001</v>
      </c>
      <c r="AV339">
        <f>KC!N338</f>
        <v>5147.2377800000004</v>
      </c>
      <c r="AW339">
        <f>SR_Levels!E338</f>
        <v>5161.8900000000003</v>
      </c>
      <c r="AX339">
        <f>SR_Levels!F338</f>
        <v>5135.8500000000004</v>
      </c>
      <c r="AY339">
        <f>SR_Levels!G338</f>
        <v>0</v>
      </c>
      <c r="AZ339">
        <f>SR_Levels!H338</f>
        <v>0</v>
      </c>
      <c r="BA339">
        <f>SR_Levels!I338</f>
        <v>5178.6000000000004</v>
      </c>
      <c r="BB339">
        <f>SR_Levels!J338</f>
        <v>5193.3500000000004</v>
      </c>
      <c r="BC339">
        <f>SR_Levels!K338</f>
        <v>5205.3100000000004</v>
      </c>
      <c r="BD339">
        <f>SR_Levels!L338</f>
        <v>0</v>
      </c>
      <c r="BE339">
        <f>ZigZag!E338</f>
        <v>0</v>
      </c>
      <c r="BF339">
        <f>ZigZag!F338</f>
        <v>0</v>
      </c>
      <c r="BG339">
        <f>ZigZag!G338</f>
        <v>5174.1400000000003</v>
      </c>
      <c r="BH339">
        <f>Dual_Tema!E338</f>
        <v>5170.62</v>
      </c>
      <c r="BI339">
        <f>Dual_Tema!F338</f>
        <v>5165</v>
      </c>
      <c r="BJ339">
        <f>Pinbar!E338</f>
        <v>0</v>
      </c>
      <c r="BK339">
        <f>SSA!E338</f>
        <v>5171.2612300000001</v>
      </c>
      <c r="BL339">
        <f>SSA!F338</f>
        <v>5170.6619600000004</v>
      </c>
      <c r="BN339" t="str">
        <f t="shared" si="558"/>
        <v>Green Candle</v>
      </c>
      <c r="BO339" s="34">
        <f t="shared" si="560"/>
        <v>-2.6088317651340454E-4</v>
      </c>
      <c r="BP339" s="34">
        <f t="shared" si="562"/>
        <v>-1.2105065014044181E-3</v>
      </c>
      <c r="BQ339" s="34">
        <f t="shared" si="503"/>
        <v>-1.9138386742036939E-3</v>
      </c>
      <c r="BR339" s="34">
        <f t="shared" si="505"/>
        <v>-6.5291804140044096E-4</v>
      </c>
      <c r="BS339" s="35">
        <f t="shared" si="561"/>
        <v>-4.3485256563613461E-5</v>
      </c>
      <c r="BT339" s="35">
        <f t="shared" si="563"/>
        <v>-1.0093155241797103E-4</v>
      </c>
      <c r="BU339" s="35">
        <f t="shared" si="504"/>
        <v>-1.064205815644037E-4</v>
      </c>
      <c r="BV339" s="35">
        <f t="shared" si="506"/>
        <v>-2.7213433258288511E-5</v>
      </c>
      <c r="BW339" s="27">
        <v>96</v>
      </c>
      <c r="BX339">
        <f>F339-G339</f>
        <v>4.3299999999999272</v>
      </c>
      <c r="BY339">
        <f>ABS(F339-D338)</f>
        <v>3.4099999999998545</v>
      </c>
      <c r="BZ339">
        <f>ABS(G339-D338)</f>
        <v>0.92000000000007276</v>
      </c>
      <c r="CA339">
        <f t="shared" si="539"/>
        <v>4.3299999999999272</v>
      </c>
      <c r="CB339">
        <f t="shared" si="564"/>
        <v>6.1607142857144153</v>
      </c>
      <c r="CC339">
        <f t="shared" si="567"/>
        <v>6.7625312417449566</v>
      </c>
      <c r="CD339">
        <f t="shared" si="565"/>
        <v>-0.60181695603054131</v>
      </c>
      <c r="CE339">
        <f t="shared" si="568"/>
        <v>-1</v>
      </c>
      <c r="CF339">
        <f t="shared" si="502"/>
        <v>-19</v>
      </c>
      <c r="CG339" s="7" t="str">
        <f t="shared" si="566"/>
        <v>Low Volatility Period</v>
      </c>
      <c r="CH339" s="21"/>
      <c r="CI339" s="21"/>
      <c r="CJ339" s="21"/>
      <c r="CK339" s="21"/>
      <c r="CL339" s="21"/>
      <c r="CM339" s="21"/>
      <c r="CZ339" s="7" t="str">
        <f>IF(AND(D339&gt;BH339,D339&gt;E339),"Bullish Trigger","-----")</f>
        <v>Bullish Trigger</v>
      </c>
      <c r="DA339" s="7" t="str">
        <f>IF(AND(D339&lt;BI339,D339&lt;E339),"Bearish Trigger","-----")</f>
        <v>-----</v>
      </c>
      <c r="DB339" s="13" t="str">
        <f>IF(AND(W339=BE339,W339&gt;0,BE339&gt;0),"Important High","------")</f>
        <v>------</v>
      </c>
      <c r="DC339" s="13" t="str">
        <f>IF(AND(X339=BF339,X339&gt;0,BF339&gt;0),"Important Low","------")</f>
        <v>------</v>
      </c>
      <c r="DD339" s="7" t="str">
        <f>IF(AND(DB339="Important High",DC339="-----",BJ339=1),"Imp High Rej","-----")</f>
        <v>-----</v>
      </c>
      <c r="DE339" s="7" t="str">
        <f>IF(AND(DB339="-----",DC339="Important Low",BJ339=1),"Imp Low Rej","-----")</f>
        <v>-----</v>
      </c>
      <c r="DF339" s="7" t="str">
        <f>IF(Y339&gt;AM339,"Overbought",IF(Y339&gt;AO339,"Bullish Momentum",IF(Y339&gt;AQ339,"Flat Momentum","-----")))</f>
        <v>-----</v>
      </c>
      <c r="DG339" s="7" t="str">
        <f>IF(Y339&lt;AV339,"Oversold",IF(Y339&lt;AT339,"Bearish Momentum",IF(Y339&lt;AR339,"Flat Momentum","-----")))</f>
        <v>Flat Momentum</v>
      </c>
      <c r="DH339" s="7" t="str">
        <f>IF(AND(DF339="Overbought",AD339=2),"Culminated Thrust","-----")</f>
        <v>-----</v>
      </c>
      <c r="DI339" s="7" t="str">
        <f>IF(AND(DG339="Oversold",AD339=5),"Culminated Thrust","-----")</f>
        <v>-----</v>
      </c>
      <c r="DJ339" s="14">
        <f>(Q339-$D339)/$D339</f>
        <v>5.0759851393093521E-3</v>
      </c>
      <c r="DK339" s="14">
        <f>(R339-$D339)/$D339</f>
        <v>3.8195531741337806E-3</v>
      </c>
      <c r="DL339" s="14">
        <f>(S339-$D339)/$D339</f>
        <v>5.6520108710359151E-3</v>
      </c>
      <c r="DM339" s="14">
        <f>(T339-$D339)/$D339</f>
        <v>-2.2809072598577545E-4</v>
      </c>
      <c r="DN339" s="14">
        <f>(U339-$D339)/$D339</f>
        <v>9.8194990509104831E-4</v>
      </c>
      <c r="DO339" s="14">
        <f>(V339-$D339)/$D339</f>
        <v>-1.7841333905494034E-3</v>
      </c>
      <c r="DP339" s="14">
        <f t="shared" si="507"/>
        <v>5.6520108710359151E-3</v>
      </c>
      <c r="DQ339" s="14">
        <f t="shared" si="508"/>
        <v>5.0759851393093521E-3</v>
      </c>
      <c r="DR339" s="14">
        <f t="shared" si="509"/>
        <v>3.8195531741337806E-3</v>
      </c>
      <c r="DS339" s="14">
        <f t="shared" si="510"/>
        <v>9.8194990509104831E-4</v>
      </c>
      <c r="DT339" s="14">
        <f t="shared" si="511"/>
        <v>-2.2809072598577545E-4</v>
      </c>
      <c r="DU339" s="14">
        <f t="shared" si="512"/>
        <v>-1.7841333905494034E-3</v>
      </c>
      <c r="DV339" t="str">
        <f>IF($D339&gt;Q339,"SUP","RES")</f>
        <v>RES</v>
      </c>
      <c r="DW339" t="str">
        <f>IF($D339&gt;R339,"SUP","RES")</f>
        <v>RES</v>
      </c>
      <c r="DX339" t="str">
        <f>IF($D339&gt;S339,"SUP","RES")</f>
        <v>RES</v>
      </c>
      <c r="DY339" t="str">
        <f>IF($D339&gt;T339,"SUP","RES")</f>
        <v>SUP</v>
      </c>
      <c r="DZ339" t="str">
        <f>IF($D339&gt;U339,"SUP","RES")</f>
        <v>RES</v>
      </c>
      <c r="EA339" t="str">
        <f>IF($D339&gt;V339,"SUP","RES")</f>
        <v>SUP</v>
      </c>
      <c r="EB339" s="7">
        <f t="shared" si="513"/>
        <v>4</v>
      </c>
      <c r="EC339" s="7">
        <f t="shared" si="514"/>
        <v>2</v>
      </c>
      <c r="ED339" s="13" t="str">
        <f t="shared" si="515"/>
        <v>-----</v>
      </c>
      <c r="EE339" s="13" t="str">
        <f t="shared" si="516"/>
        <v>-----</v>
      </c>
      <c r="EF339" s="7">
        <f>IF(OR(ED339="All Sup",EE339="All Res"),"na",((D339-MIN(Q339:V339))/(MAX(Q339:V339)-MIN(Q339:V339))))</f>
        <v>0.23992721601248795</v>
      </c>
      <c r="EG339">
        <v>1.4999999999999999E-4</v>
      </c>
      <c r="EH339">
        <f>Q339*(1+$EG339)</f>
        <v>5200.4199460000009</v>
      </c>
      <c r="EI339">
        <f>Q339*(1-$EG339)</f>
        <v>5198.8600540000007</v>
      </c>
      <c r="EJ339">
        <f>R339*(1+$EG339)</f>
        <v>5193.918971000001</v>
      </c>
      <c r="EK339">
        <f>R339*(1-$EG339)</f>
        <v>5192.3610290000006</v>
      </c>
      <c r="EL339">
        <f>S339*(1+$EG339)</f>
        <v>5203.4003930000008</v>
      </c>
      <c r="EM339">
        <f>S339*(1-$EG339)</f>
        <v>5201.8396069999999</v>
      </c>
      <c r="EN339">
        <f>T339*(1+$EG339)</f>
        <v>5172.9758300000003</v>
      </c>
      <c r="EO339">
        <f>T339*(1-$EG339)</f>
        <v>5171.4241700000002</v>
      </c>
      <c r="EP339">
        <f>U339*(1+$EG339)</f>
        <v>5179.2367690000001</v>
      </c>
      <c r="EQ339">
        <f>U339*(1-$EG339)</f>
        <v>5177.683231</v>
      </c>
      <c r="ER339">
        <f>V339*(1+$EG339)</f>
        <v>5164.9246224999997</v>
      </c>
      <c r="ES339">
        <f>V339*(1-$EG339)</f>
        <v>5163.3753774999996</v>
      </c>
      <c r="ET339" s="7" t="str">
        <f t="shared" si="517"/>
        <v>-----</v>
      </c>
      <c r="EU339" s="7" t="str">
        <f t="shared" si="518"/>
        <v>-----</v>
      </c>
      <c r="EV339" s="7" t="str">
        <f t="shared" si="519"/>
        <v>-----</v>
      </c>
      <c r="EW339" s="7" t="str">
        <f t="shared" si="520"/>
        <v>TOUCH</v>
      </c>
      <c r="EX339" s="7" t="str">
        <f t="shared" si="521"/>
        <v>-----</v>
      </c>
      <c r="EY339" s="7" t="str">
        <f t="shared" si="522"/>
        <v>-----</v>
      </c>
      <c r="EZ339">
        <f t="shared" si="540"/>
        <v>144</v>
      </c>
      <c r="FA339">
        <f t="shared" si="541"/>
        <v>137</v>
      </c>
      <c r="FB339">
        <f t="shared" si="542"/>
        <v>337</v>
      </c>
      <c r="FC339">
        <f t="shared" si="543"/>
        <v>0</v>
      </c>
      <c r="FD339">
        <f t="shared" si="544"/>
        <v>9</v>
      </c>
      <c r="FE339">
        <f t="shared" si="545"/>
        <v>31</v>
      </c>
      <c r="FF339">
        <f t="shared" si="546"/>
        <v>7</v>
      </c>
      <c r="FG339">
        <f t="shared" si="547"/>
        <v>11</v>
      </c>
      <c r="FH339">
        <f t="shared" si="548"/>
        <v>0</v>
      </c>
      <c r="FI339">
        <f t="shared" si="549"/>
        <v>1</v>
      </c>
      <c r="FJ339">
        <f t="shared" si="550"/>
        <v>3</v>
      </c>
      <c r="FK339">
        <f t="shared" si="551"/>
        <v>1</v>
      </c>
      <c r="FL339" s="7" t="str">
        <f t="shared" si="523"/>
        <v>-----</v>
      </c>
      <c r="FM339" s="7" t="str">
        <f t="shared" si="524"/>
        <v>-----</v>
      </c>
      <c r="FN339" s="7" t="str">
        <f t="shared" si="525"/>
        <v>-----</v>
      </c>
      <c r="FO339" s="7">
        <f t="shared" si="526"/>
        <v>1</v>
      </c>
      <c r="FP339" s="7" t="str">
        <f t="shared" si="527"/>
        <v>-----</v>
      </c>
      <c r="FQ339" s="7" t="str">
        <f t="shared" si="528"/>
        <v>-----</v>
      </c>
      <c r="FR339" s="13" t="str">
        <f>IF(FL339="-----","-----",(D339-Q339)/Q339)</f>
        <v>-----</v>
      </c>
      <c r="FS339" s="13" t="str">
        <f>IF(FM339="-----","-----",(Q339-R339)/R339)</f>
        <v>-----</v>
      </c>
      <c r="FT339" s="13" t="str">
        <f>IF(FN339="-----","-----",(R339-S339)/S339)</f>
        <v>-----</v>
      </c>
      <c r="FU339" s="13">
        <f>IF(FO339="-----","-----",(S339-T339)/T339)</f>
        <v>5.8814430996481327E-3</v>
      </c>
      <c r="FV339" s="13" t="str">
        <f>IF(FP339="-----","-----",(T339-U339)/U339)</f>
        <v>-----</v>
      </c>
      <c r="FW339" s="13" t="str">
        <f>IF(FQ339="-----","-----",(U339-V339)/V339)</f>
        <v>-----</v>
      </c>
      <c r="FX339" s="7" t="str">
        <f t="shared" si="529"/>
        <v>-----</v>
      </c>
      <c r="FY339" s="7" t="str">
        <f t="shared" si="530"/>
        <v>-----</v>
      </c>
      <c r="FZ339" s="7" t="str">
        <f t="shared" si="531"/>
        <v>-----</v>
      </c>
      <c r="GA339" s="7" t="str">
        <f t="shared" si="532"/>
        <v>Support</v>
      </c>
      <c r="GB339" s="7" t="str">
        <f t="shared" si="533"/>
        <v>-----</v>
      </c>
      <c r="GC339" s="7" t="str">
        <f t="shared" si="534"/>
        <v>-----</v>
      </c>
      <c r="GD339" s="7" t="str">
        <f>IF(AND(BG339&gt;AA339,BG338&gt;AA338,BG337&gt;AA337,BG336&gt;AA336,BG335&gt;AA335,BG334&gt;AA334,BG333&gt;AA333,BG332&gt;AA332,BG331&gt;AA331,BG330&gt;AA330,BG329&gt;AA329,BG328&gt;AA328),"Bullish",IF(AND(BG339&lt;AA339,BG338&lt;AA338,BG337&lt;AA337,BG336&lt;AA336,BG335&lt;AA335,BG334&lt;AA334,BG333&lt;AA333,BG332&lt;AA332,BG331&lt;AA331,BG330&lt;AA330,BG329&lt;AA329,BG328&lt;AA328),"Bearish","-----"))</f>
        <v>-----</v>
      </c>
      <c r="GE339">
        <f>(Z339-BG339)/BG339</f>
        <v>-7.208927473938611E-4</v>
      </c>
      <c r="GI339" s="7" t="str">
        <f>IF(Y339&gt;Z339,"Bullish","Bearish")</f>
        <v>Bearish</v>
      </c>
      <c r="GJ339" s="19" t="str">
        <f>IF(AND(D339&gt;Y339,D338&lt;Y338),"TEMA crossover","-----")</f>
        <v>-----</v>
      </c>
      <c r="GK339" s="19" t="str">
        <f>IF(AND(D339&lt;Y339,D338&gt;Y338),"TEMA crossunder","-----")</f>
        <v>-----</v>
      </c>
      <c r="GL339" s="20" t="str">
        <f>IF(GD339="Bearish","YES","-----")</f>
        <v>-----</v>
      </c>
      <c r="GM339" s="20" t="str">
        <f>IF(GH339="Reverse to Bearish","YES","-----")</f>
        <v>-----</v>
      </c>
      <c r="GN339" s="20" t="str">
        <f>IF(AND(GI339="Bullish",GI338="Bullish",GI337="Bullish",GI336="Bullish"),"YES","-----")</f>
        <v>-----</v>
      </c>
      <c r="GO339" s="20" t="str">
        <f>IF(OR(GK339="TEMA crossunder",GK338="TEMA crossunder",GK337="TEMA crossunder",GK336="TEMA crossunder"),"YES","-----")</f>
        <v>-----</v>
      </c>
      <c r="GP339" s="20" t="str">
        <f>IF(GD339="Bullish","YES","-----")</f>
        <v>-----</v>
      </c>
      <c r="GQ339" s="20" t="str">
        <f>IF(GH339="Reverse to Bullish","YES","-----")</f>
        <v>-----</v>
      </c>
      <c r="GR339" s="20" t="str">
        <f>IF(AND(GI339="Bearish",GI338="Bearish",GI337="Bearish",GI336="Bearish"),"YES","-----")</f>
        <v>YES</v>
      </c>
      <c r="GS339" s="20" t="str">
        <f>IF(OR(GJ339="TEMA crossover",GJ338="TEMA crossover",GJ337="TEMA crossover",GJ336="TEMA crossover"),"YES","-----")</f>
        <v>YES</v>
      </c>
      <c r="GT339" s="20" t="str">
        <f t="shared" si="552"/>
        <v>-----</v>
      </c>
      <c r="GU339" s="20" t="str">
        <f t="shared" si="553"/>
        <v>-----</v>
      </c>
      <c r="GV339" s="20" t="str">
        <f t="shared" si="554"/>
        <v>-----</v>
      </c>
      <c r="GW339" s="20" t="str">
        <f t="shared" si="555"/>
        <v>-----</v>
      </c>
      <c r="GX339" s="20" t="str">
        <f t="shared" si="556"/>
        <v>-----</v>
      </c>
      <c r="GY339" s="20" t="str">
        <f t="shared" si="557"/>
        <v>-----</v>
      </c>
      <c r="GZ339" s="7" t="str">
        <f>IF(G339&gt;BH339,"YES","-----")</f>
        <v>-----</v>
      </c>
      <c r="HA339" s="7" t="str">
        <f>IF(F339&lt;BI339,"YES","-----")</f>
        <v>-----</v>
      </c>
      <c r="HB339">
        <f>BH339-BI339</f>
        <v>5.6199999999998909</v>
      </c>
      <c r="HI339">
        <f t="shared" si="535"/>
        <v>-6.2612300000000687</v>
      </c>
      <c r="HJ339">
        <f t="shared" si="536"/>
        <v>-0.64123000000017782</v>
      </c>
      <c r="HK339" s="7"/>
      <c r="HL339" s="7"/>
      <c r="HM339" s="7"/>
      <c r="HN339" s="7"/>
      <c r="HO339" s="7"/>
      <c r="HP339" s="7"/>
      <c r="HQ339" s="28">
        <f t="shared" si="559"/>
        <v>0.59926999999970576</v>
      </c>
      <c r="HR339" s="28" t="str">
        <f t="shared" si="537"/>
        <v>Bull</v>
      </c>
      <c r="HS339">
        <f t="shared" si="538"/>
        <v>0.59926999999970576</v>
      </c>
    </row>
    <row r="340" spans="1:227" x14ac:dyDescent="0.55000000000000004">
      <c r="A340">
        <f>Validation!A339</f>
        <v>1772129700</v>
      </c>
      <c r="B340" t="str">
        <f>Price!B339</f>
        <v>XAUUSD</v>
      </c>
      <c r="C340" t="str">
        <f>Price!C339</f>
        <v>M5</v>
      </c>
      <c r="D340">
        <f>Price!D339</f>
        <v>5174.8500000000004</v>
      </c>
      <c r="E340">
        <f>Price!E339</f>
        <v>5173.38</v>
      </c>
      <c r="F340">
        <f>Price!F339</f>
        <v>5176.38</v>
      </c>
      <c r="G340">
        <f>Price!G339</f>
        <v>5171.78</v>
      </c>
      <c r="H340">
        <f>Price!H339</f>
        <v>624</v>
      </c>
      <c r="I340">
        <f>Diagonals!E339</f>
        <v>5207.45</v>
      </c>
      <c r="J340">
        <f>Diagonals!F339</f>
        <v>0</v>
      </c>
      <c r="K340">
        <f>Diagonals!G339</f>
        <v>0</v>
      </c>
      <c r="L340">
        <f>Diagonals!H339</f>
        <v>5130.42</v>
      </c>
      <c r="M340">
        <f>Diagonals!I339</f>
        <v>0</v>
      </c>
      <c r="N340">
        <f>Diagonals!J339</f>
        <v>0</v>
      </c>
      <c r="O340">
        <f>Diagonals!K339</f>
        <v>0</v>
      </c>
      <c r="P340">
        <f>Diagonals!L339</f>
        <v>0</v>
      </c>
      <c r="Q340">
        <f>Trendlines!E339</f>
        <v>5199.6499999999996</v>
      </c>
      <c r="R340">
        <f>Trendlines!F339</f>
        <v>5193.1099999999997</v>
      </c>
      <c r="S340">
        <f>Trendlines!G339</f>
        <v>5202.6099999999997</v>
      </c>
      <c r="T340">
        <f>Trendlines!H339</f>
        <v>5172.28</v>
      </c>
      <c r="U340">
        <f>Trendlines!I339</f>
        <v>5178.4799999999996</v>
      </c>
      <c r="V340">
        <f>Trendlines!J339</f>
        <v>5164.1899999999996</v>
      </c>
      <c r="W340">
        <f>Trendlines!K339</f>
        <v>0</v>
      </c>
      <c r="X340">
        <f>Trendlines!L339</f>
        <v>0</v>
      </c>
      <c r="Y340">
        <f>Tema_Hrma_Smma!E339</f>
        <v>5170.87</v>
      </c>
      <c r="Z340">
        <f>Tema_Hrma_Smma!F339</f>
        <v>5170.4399999999996</v>
      </c>
      <c r="AA340">
        <f>Tema_Hrma_Smma!G339</f>
        <v>5174.51</v>
      </c>
      <c r="AB340">
        <f>ZScore!H339</f>
        <v>1</v>
      </c>
      <c r="AC340">
        <f>ZScore!I339</f>
        <v>0.52264999999999995</v>
      </c>
      <c r="AD340">
        <f>ZScore!J339</f>
        <v>0</v>
      </c>
      <c r="AE340">
        <f>HA!E339</f>
        <v>5170.09</v>
      </c>
      <c r="AF340">
        <f>HA!F339</f>
        <v>5176.38</v>
      </c>
      <c r="AG340">
        <f>HA!G339</f>
        <v>5170.09</v>
      </c>
      <c r="AH340">
        <f>HA!H339</f>
        <v>5174.1000000000004</v>
      </c>
      <c r="AI340">
        <f>HA!I339</f>
        <v>1</v>
      </c>
      <c r="AJ340">
        <f>HA!J339</f>
        <v>4.01</v>
      </c>
      <c r="AK340">
        <f>HA!K339</f>
        <v>0.44838</v>
      </c>
      <c r="AL340">
        <f>HA!L339</f>
        <v>2</v>
      </c>
      <c r="AM340">
        <f>KC!E339</f>
        <v>5203.7707200000004</v>
      </c>
      <c r="AN340">
        <f>KC!F339</f>
        <v>5197.4668899999997</v>
      </c>
      <c r="AO340">
        <f>KC!G339</f>
        <v>5191.1630599999999</v>
      </c>
      <c r="AP340">
        <f>KC!H339</f>
        <v>5184.85923</v>
      </c>
      <c r="AQ340">
        <f>KC!I339</f>
        <v>5178.5554099999999</v>
      </c>
      <c r="AR340">
        <f>KC!J339</f>
        <v>5172.1028399999996</v>
      </c>
      <c r="AS340">
        <f>KC!K339</f>
        <v>5165.7990200000004</v>
      </c>
      <c r="AT340">
        <f>KC!L339</f>
        <v>5159.4951899999996</v>
      </c>
      <c r="AU340">
        <f>KC!M339</f>
        <v>5153.1913599999998</v>
      </c>
      <c r="AV340">
        <f>KC!N339</f>
        <v>5146.88753</v>
      </c>
      <c r="AW340">
        <f>SR_Levels!E339</f>
        <v>5161.8900000000003</v>
      </c>
      <c r="AX340">
        <f>SR_Levels!F339</f>
        <v>5135.8500000000004</v>
      </c>
      <c r="AY340">
        <f>SR_Levels!G339</f>
        <v>0</v>
      </c>
      <c r="AZ340">
        <f>SR_Levels!H339</f>
        <v>0</v>
      </c>
      <c r="BA340">
        <f>SR_Levels!I339</f>
        <v>5178.6000000000004</v>
      </c>
      <c r="BB340">
        <f>SR_Levels!J339</f>
        <v>5193.3500000000004</v>
      </c>
      <c r="BC340">
        <f>SR_Levels!K339</f>
        <v>5205.3100000000004</v>
      </c>
      <c r="BD340">
        <f>SR_Levels!L339</f>
        <v>0</v>
      </c>
      <c r="BE340">
        <f>ZigZag!E339</f>
        <v>0</v>
      </c>
      <c r="BF340">
        <f>ZigZag!F339</f>
        <v>0</v>
      </c>
      <c r="BG340">
        <f>ZigZag!G339</f>
        <v>5174.1499999999996</v>
      </c>
      <c r="BH340">
        <f>Dual_Tema!E339</f>
        <v>5172.87</v>
      </c>
      <c r="BI340">
        <f>Dual_Tema!F339</f>
        <v>5167.79</v>
      </c>
      <c r="BJ340">
        <f>Pinbar!E339</f>
        <v>0</v>
      </c>
      <c r="BK340">
        <f>SSA!E339</f>
        <v>5172.3705900000004</v>
      </c>
      <c r="BL340">
        <f>SSA!F339</f>
        <v>5171.5162799999998</v>
      </c>
      <c r="BN340" t="str">
        <f t="shared" si="558"/>
        <v>Green Candle</v>
      </c>
      <c r="BO340" s="34">
        <f t="shared" si="560"/>
        <v>9.4778479482404698E-4</v>
      </c>
      <c r="BP340" s="34">
        <f t="shared" si="562"/>
        <v>-6.585223607930013E-4</v>
      </c>
      <c r="BQ340" s="34">
        <f t="shared" si="503"/>
        <v>-1.2564268840612458E-3</v>
      </c>
      <c r="BR340" s="34">
        <f t="shared" si="505"/>
        <v>-1.2641371058014217E-3</v>
      </c>
      <c r="BS340" s="35">
        <f t="shared" si="561"/>
        <v>1.579017869102195E-4</v>
      </c>
      <c r="BT340" s="35">
        <f t="shared" si="563"/>
        <v>-5.4893433456992824E-5</v>
      </c>
      <c r="BU340" s="35">
        <f t="shared" si="504"/>
        <v>-6.9842941428088778E-5</v>
      </c>
      <c r="BV340" s="35">
        <f t="shared" si="506"/>
        <v>-5.2704311126250403E-5</v>
      </c>
      <c r="BW340" s="27">
        <v>96</v>
      </c>
      <c r="BX340">
        <f>F340-G340</f>
        <v>4.6000000000003638</v>
      </c>
      <c r="BY340">
        <f>ABS(F340-D339)</f>
        <v>3</v>
      </c>
      <c r="BZ340">
        <f>ABS(G340-D339)</f>
        <v>1.6000000000003638</v>
      </c>
      <c r="CA340">
        <f t="shared" si="539"/>
        <v>4.6000000000003638</v>
      </c>
      <c r="CB340">
        <f t="shared" si="564"/>
        <v>5.9921428571430102</v>
      </c>
      <c r="CC340">
        <f t="shared" si="567"/>
        <v>6.6080647244774857</v>
      </c>
      <c r="CD340">
        <f t="shared" si="565"/>
        <v>-0.61592186733447551</v>
      </c>
      <c r="CE340">
        <f t="shared" si="568"/>
        <v>-1</v>
      </c>
      <c r="CF340">
        <f t="shared" ref="CF340:CF403" si="569">IF(CE340=CE339,CF339+CE340,CE340)</f>
        <v>-20</v>
      </c>
      <c r="CG340" s="7" t="str">
        <f t="shared" si="566"/>
        <v>Low Volatility Period</v>
      </c>
      <c r="CH340" s="21"/>
      <c r="CI340" s="21"/>
      <c r="CJ340" s="21"/>
      <c r="CK340" s="21"/>
      <c r="CL340" s="21"/>
      <c r="CM340" s="21"/>
      <c r="CZ340" s="7" t="str">
        <f>IF(AND(D340&gt;BH340,D340&gt;E340),"Bullish Trigger","-----")</f>
        <v>Bullish Trigger</v>
      </c>
      <c r="DA340" s="7" t="str">
        <f>IF(AND(D340&lt;BI340,D340&lt;E340),"Bearish Trigger","-----")</f>
        <v>-----</v>
      </c>
      <c r="DB340" s="13" t="str">
        <f>IF(AND(W340=BE340,W340&gt;0,BE340&gt;0),"Important High","------")</f>
        <v>------</v>
      </c>
      <c r="DC340" s="13" t="str">
        <f>IF(AND(X340=BF340,X340&gt;0,BF340&gt;0),"Important Low","------")</f>
        <v>------</v>
      </c>
      <c r="DD340" s="7" t="str">
        <f>IF(AND(DB340="Important High",DC340="-----",BJ340=1),"Imp High Rej","-----")</f>
        <v>-----</v>
      </c>
      <c r="DE340" s="7" t="str">
        <f>IF(AND(DB340="-----",DC340="Important Low",BJ340=1),"Imp Low Rej","-----")</f>
        <v>-----</v>
      </c>
      <c r="DF340" s="7" t="str">
        <f>IF(Y340&gt;AM340,"Overbought",IF(Y340&gt;AO340,"Bullish Momentum",IF(Y340&gt;AQ340,"Flat Momentum","-----")))</f>
        <v>-----</v>
      </c>
      <c r="DG340" s="7" t="str">
        <f>IF(Y340&lt;AV340,"Oversold",IF(Y340&lt;AT340,"Bearish Momentum",IF(Y340&lt;AR340,"Flat Momentum","-----")))</f>
        <v>Flat Momentum</v>
      </c>
      <c r="DH340" s="7" t="str">
        <f>IF(AND(DF340="Overbought",AD340=2),"Culminated Thrust","-----")</f>
        <v>-----</v>
      </c>
      <c r="DI340" s="7" t="str">
        <f>IF(AND(DG340="Oversold",AD340=5),"Culminated Thrust","-----")</f>
        <v>-----</v>
      </c>
      <c r="DJ340" s="14">
        <f>(Q340-$D340)/$D340</f>
        <v>4.7924094418194283E-3</v>
      </c>
      <c r="DK340" s="14">
        <f>(R340-$D340)/$D340</f>
        <v>3.5286046938557266E-3</v>
      </c>
      <c r="DL340" s="14">
        <f>(S340-$D340)/$D340</f>
        <v>5.3644066977785454E-3</v>
      </c>
      <c r="DM340" s="14">
        <f>(T340-$D340)/$D340</f>
        <v>-4.9663275264029264E-4</v>
      </c>
      <c r="DN340" s="14">
        <f>(U340-$D340)/$D340</f>
        <v>7.0146960781456455E-4</v>
      </c>
      <c r="DO340" s="14">
        <f>(V340-$D340)/$D340</f>
        <v>-2.0599630907177529E-3</v>
      </c>
      <c r="DP340" s="14">
        <f t="shared" si="507"/>
        <v>5.3644066977785454E-3</v>
      </c>
      <c r="DQ340" s="14">
        <f t="shared" si="508"/>
        <v>4.7924094418194283E-3</v>
      </c>
      <c r="DR340" s="14">
        <f t="shared" si="509"/>
        <v>3.5286046938557266E-3</v>
      </c>
      <c r="DS340" s="14">
        <f t="shared" si="510"/>
        <v>7.0146960781456455E-4</v>
      </c>
      <c r="DT340" s="14">
        <f t="shared" si="511"/>
        <v>-4.9663275264029264E-4</v>
      </c>
      <c r="DU340" s="14">
        <f t="shared" si="512"/>
        <v>-2.0599630907177529E-3</v>
      </c>
      <c r="DV340" t="str">
        <f>IF($D340&gt;Q340,"SUP","RES")</f>
        <v>RES</v>
      </c>
      <c r="DW340" t="str">
        <f>IF($D340&gt;R340,"SUP","RES")</f>
        <v>RES</v>
      </c>
      <c r="DX340" t="str">
        <f>IF($D340&gt;S340,"SUP","RES")</f>
        <v>RES</v>
      </c>
      <c r="DY340" t="str">
        <f>IF($D340&gt;T340,"SUP","RES")</f>
        <v>SUP</v>
      </c>
      <c r="DZ340" t="str">
        <f>IF($D340&gt;U340,"SUP","RES")</f>
        <v>RES</v>
      </c>
      <c r="EA340" t="str">
        <f>IF($D340&gt;V340,"SUP","RES")</f>
        <v>SUP</v>
      </c>
      <c r="EB340" s="7">
        <f t="shared" si="513"/>
        <v>4</v>
      </c>
      <c r="EC340" s="7">
        <f t="shared" si="514"/>
        <v>2</v>
      </c>
      <c r="ED340" s="13" t="str">
        <f t="shared" si="515"/>
        <v>-----</v>
      </c>
      <c r="EE340" s="13" t="str">
        <f t="shared" si="516"/>
        <v>-----</v>
      </c>
      <c r="EF340" s="7">
        <f>IF(OR(ED340="All Sup",EE340="All Res"),"na",((D340-MIN(Q340:V340))/(MAX(Q340:V340)-MIN(Q340:V340))))</f>
        <v>0.27745965642896264</v>
      </c>
      <c r="EG340">
        <v>1.4999999999999999E-4</v>
      </c>
      <c r="EH340">
        <f>Q340*(1+$EG340)</f>
        <v>5200.4299474999998</v>
      </c>
      <c r="EI340">
        <f>Q340*(1-$EG340)</f>
        <v>5198.8700524999995</v>
      </c>
      <c r="EJ340">
        <f>R340*(1+$EG340)</f>
        <v>5193.8889665000006</v>
      </c>
      <c r="EK340">
        <f>R340*(1-$EG340)</f>
        <v>5192.3310334999996</v>
      </c>
      <c r="EL340">
        <f>S340*(1+$EG340)</f>
        <v>5203.3903915000001</v>
      </c>
      <c r="EM340">
        <f>S340*(1-$EG340)</f>
        <v>5201.8296085000002</v>
      </c>
      <c r="EN340">
        <f>T340*(1+$EG340)</f>
        <v>5173.0558420000007</v>
      </c>
      <c r="EO340">
        <f>T340*(1-$EG340)</f>
        <v>5171.5041579999997</v>
      </c>
      <c r="EP340">
        <f>U340*(1+$EG340)</f>
        <v>5179.2567719999997</v>
      </c>
      <c r="EQ340">
        <f>U340*(1-$EG340)</f>
        <v>5177.7032279999994</v>
      </c>
      <c r="ER340">
        <f>V340*(1+$EG340)</f>
        <v>5164.9646284999999</v>
      </c>
      <c r="ES340">
        <f>V340*(1-$EG340)</f>
        <v>5163.4153714999993</v>
      </c>
      <c r="ET340" s="7" t="str">
        <f t="shared" si="517"/>
        <v>-----</v>
      </c>
      <c r="EU340" s="7" t="str">
        <f t="shared" si="518"/>
        <v>-----</v>
      </c>
      <c r="EV340" s="7" t="str">
        <f t="shared" si="519"/>
        <v>-----</v>
      </c>
      <c r="EW340" s="7" t="str">
        <f t="shared" si="520"/>
        <v>-----</v>
      </c>
      <c r="EX340" s="7" t="str">
        <f t="shared" si="521"/>
        <v>-----</v>
      </c>
      <c r="EY340" s="7" t="str">
        <f t="shared" si="522"/>
        <v>-----</v>
      </c>
      <c r="EZ340">
        <f t="shared" si="540"/>
        <v>145</v>
      </c>
      <c r="FA340">
        <f t="shared" si="541"/>
        <v>138</v>
      </c>
      <c r="FB340">
        <f t="shared" si="542"/>
        <v>338</v>
      </c>
      <c r="FC340">
        <f t="shared" si="543"/>
        <v>1</v>
      </c>
      <c r="FD340">
        <f t="shared" si="544"/>
        <v>10</v>
      </c>
      <c r="FE340">
        <f t="shared" si="545"/>
        <v>32</v>
      </c>
      <c r="FF340">
        <f t="shared" si="546"/>
        <v>7</v>
      </c>
      <c r="FG340">
        <f t="shared" si="547"/>
        <v>11</v>
      </c>
      <c r="FH340">
        <f t="shared" si="548"/>
        <v>0</v>
      </c>
      <c r="FI340">
        <f t="shared" si="549"/>
        <v>1</v>
      </c>
      <c r="FJ340">
        <f t="shared" si="550"/>
        <v>3</v>
      </c>
      <c r="FK340">
        <f t="shared" si="551"/>
        <v>1</v>
      </c>
      <c r="FL340" s="7" t="str">
        <f t="shared" si="523"/>
        <v>-----</v>
      </c>
      <c r="FM340" s="7" t="str">
        <f t="shared" si="524"/>
        <v>-----</v>
      </c>
      <c r="FN340" s="7" t="str">
        <f t="shared" si="525"/>
        <v>-----</v>
      </c>
      <c r="FO340" s="7" t="str">
        <f t="shared" si="526"/>
        <v>-----</v>
      </c>
      <c r="FP340" s="7" t="str">
        <f t="shared" si="527"/>
        <v>-----</v>
      </c>
      <c r="FQ340" s="7" t="str">
        <f t="shared" si="528"/>
        <v>-----</v>
      </c>
      <c r="FR340" s="13" t="str">
        <f>IF(FL340="-----","-----",(D340-Q340)/Q340)</f>
        <v>-----</v>
      </c>
      <c r="FS340" s="13" t="str">
        <f>IF(FM340="-----","-----",(Q340-R340)/R340)</f>
        <v>-----</v>
      </c>
      <c r="FT340" s="13" t="str">
        <f>IF(FN340="-----","-----",(R340-S340)/S340)</f>
        <v>-----</v>
      </c>
      <c r="FU340" s="13" t="str">
        <f>IF(FO340="-----","-----",(S340-T340)/T340)</f>
        <v>-----</v>
      </c>
      <c r="FV340" s="13" t="str">
        <f>IF(FP340="-----","-----",(T340-U340)/U340)</f>
        <v>-----</v>
      </c>
      <c r="FW340" s="13" t="str">
        <f>IF(FQ340="-----","-----",(U340-V340)/V340)</f>
        <v>-----</v>
      </c>
      <c r="FX340" s="7" t="str">
        <f t="shared" si="529"/>
        <v>-----</v>
      </c>
      <c r="FY340" s="7" t="str">
        <f t="shared" si="530"/>
        <v>-----</v>
      </c>
      <c r="FZ340" s="7" t="str">
        <f t="shared" si="531"/>
        <v>-----</v>
      </c>
      <c r="GA340" s="7" t="str">
        <f t="shared" si="532"/>
        <v>-----</v>
      </c>
      <c r="GB340" s="7" t="str">
        <f t="shared" si="533"/>
        <v>-----</v>
      </c>
      <c r="GC340" s="7" t="str">
        <f t="shared" si="534"/>
        <v>-----</v>
      </c>
      <c r="GD340" s="7" t="str">
        <f>IF(AND(BG340&gt;AA340,BG339&gt;AA339,BG338&gt;AA338,BG337&gt;AA337,BG336&gt;AA336,BG335&gt;AA335,BG334&gt;AA334,BG333&gt;AA333,BG332&gt;AA332,BG331&gt;AA331,BG330&gt;AA330,BG329&gt;AA329),"Bullish",IF(AND(BG340&lt;AA340,BG339&lt;AA339,BG338&lt;AA338,BG337&lt;AA337,BG336&lt;AA336,BG335&lt;AA335,BG334&lt;AA334,BG333&lt;AA333,BG332&lt;AA332,BG331&lt;AA331,BG330&lt;AA330,BG329&lt;AA329),"Bearish","-----"))</f>
        <v>-----</v>
      </c>
      <c r="GE340">
        <f>(Z340-BG340)/BG340</f>
        <v>-7.170259849443941E-4</v>
      </c>
      <c r="GI340" s="7" t="str">
        <f>IF(Y340&gt;Z340,"Bullish","Bearish")</f>
        <v>Bullish</v>
      </c>
      <c r="GJ340" s="19" t="str">
        <f>IF(AND(D340&gt;Y340,D339&lt;Y339),"TEMA crossover","-----")</f>
        <v>-----</v>
      </c>
      <c r="GK340" s="19" t="str">
        <f>IF(AND(D340&lt;Y340,D339&gt;Y339),"TEMA crossunder","-----")</f>
        <v>-----</v>
      </c>
      <c r="GL340" s="20" t="str">
        <f>IF(GD340="Bearish","YES","-----")</f>
        <v>-----</v>
      </c>
      <c r="GM340" s="20" t="str">
        <f>IF(GH340="Reverse to Bearish","YES","-----")</f>
        <v>-----</v>
      </c>
      <c r="GN340" s="20" t="str">
        <f>IF(AND(GI340="Bullish",GI339="Bullish",GI338="Bullish",GI337="Bullish"),"YES","-----")</f>
        <v>-----</v>
      </c>
      <c r="GO340" s="20" t="str">
        <f>IF(OR(GK340="TEMA crossunder",GK339="TEMA crossunder",GK338="TEMA crossunder",GK337="TEMA crossunder"),"YES","-----")</f>
        <v>-----</v>
      </c>
      <c r="GP340" s="20" t="str">
        <f>IF(GD340="Bullish","YES","-----")</f>
        <v>-----</v>
      </c>
      <c r="GQ340" s="20" t="str">
        <f>IF(GH340="Reverse to Bullish","YES","-----")</f>
        <v>-----</v>
      </c>
      <c r="GR340" s="20" t="str">
        <f>IF(AND(GI340="Bearish",GI339="Bearish",GI338="Bearish",GI337="Bearish"),"YES","-----")</f>
        <v>-----</v>
      </c>
      <c r="GS340" s="20" t="str">
        <f>IF(OR(GJ340="TEMA crossover",GJ339="TEMA crossover",GJ338="TEMA crossover",GJ337="TEMA crossover"),"YES","-----")</f>
        <v>-----</v>
      </c>
      <c r="GT340" s="20" t="str">
        <f t="shared" si="552"/>
        <v>-----</v>
      </c>
      <c r="GU340" s="20" t="str">
        <f t="shared" si="553"/>
        <v>-----</v>
      </c>
      <c r="GV340" s="20" t="str">
        <f t="shared" si="554"/>
        <v>-----</v>
      </c>
      <c r="GW340" s="20" t="str">
        <f t="shared" si="555"/>
        <v>-----</v>
      </c>
      <c r="GX340" s="20" t="str">
        <f t="shared" si="556"/>
        <v>-----</v>
      </c>
      <c r="GY340" s="20" t="str">
        <f t="shared" si="557"/>
        <v>-----</v>
      </c>
      <c r="GZ340" s="7" t="str">
        <f>IF(G340&gt;BH340,"YES","-----")</f>
        <v>-----</v>
      </c>
      <c r="HA340" s="7" t="str">
        <f>IF(F340&lt;BI340,"YES","-----")</f>
        <v>-----</v>
      </c>
      <c r="HB340">
        <f>BH340-BI340</f>
        <v>5.0799999999999272</v>
      </c>
      <c r="HI340">
        <f t="shared" si="535"/>
        <v>-4.580590000000484</v>
      </c>
      <c r="HJ340">
        <f t="shared" si="536"/>
        <v>0.49940999999944324</v>
      </c>
      <c r="HK340" s="7"/>
      <c r="HL340" s="7"/>
      <c r="HM340" s="7"/>
      <c r="HN340" s="7"/>
      <c r="HO340" s="7"/>
      <c r="HP340" s="7"/>
      <c r="HQ340" s="28">
        <f t="shared" si="559"/>
        <v>0.8543100000006234</v>
      </c>
      <c r="HR340" s="28" t="str">
        <f t="shared" si="537"/>
        <v>Bull</v>
      </c>
      <c r="HS340">
        <f t="shared" si="538"/>
        <v>0.8543100000006234</v>
      </c>
    </row>
    <row r="341" spans="1:227" x14ac:dyDescent="0.55000000000000004">
      <c r="A341">
        <f>Validation!A340</f>
        <v>1772130000</v>
      </c>
      <c r="B341" t="str">
        <f>Price!B340</f>
        <v>XAUUSD</v>
      </c>
      <c r="C341" t="str">
        <f>Price!C340</f>
        <v>M5</v>
      </c>
      <c r="D341">
        <f>Price!D340</f>
        <v>5174.8599999999997</v>
      </c>
      <c r="E341">
        <f>Price!E340</f>
        <v>5174.3900000000003</v>
      </c>
      <c r="F341">
        <f>Price!F340</f>
        <v>5176.78</v>
      </c>
      <c r="G341">
        <f>Price!G340</f>
        <v>5174.03</v>
      </c>
      <c r="H341">
        <f>Price!H340</f>
        <v>632</v>
      </c>
      <c r="I341">
        <f>Diagonals!E340</f>
        <v>5207.63</v>
      </c>
      <c r="J341">
        <f>Diagonals!F340</f>
        <v>0</v>
      </c>
      <c r="K341">
        <f>Diagonals!G340</f>
        <v>0</v>
      </c>
      <c r="L341">
        <f>Diagonals!H340</f>
        <v>5130.1000000000004</v>
      </c>
      <c r="M341">
        <f>Diagonals!I340</f>
        <v>0</v>
      </c>
      <c r="N341">
        <f>Diagonals!J340</f>
        <v>0</v>
      </c>
      <c r="O341">
        <f>Diagonals!K340</f>
        <v>0</v>
      </c>
      <c r="P341">
        <f>Diagonals!L340</f>
        <v>0</v>
      </c>
      <c r="Q341">
        <f>Trendlines!E340</f>
        <v>5199.6499999999996</v>
      </c>
      <c r="R341">
        <f>Trendlines!F340</f>
        <v>5193.09</v>
      </c>
      <c r="S341">
        <f>Trendlines!G340</f>
        <v>5202.59</v>
      </c>
      <c r="T341">
        <f>Trendlines!H340</f>
        <v>5172.3500000000004</v>
      </c>
      <c r="U341">
        <f>Trendlines!I340</f>
        <v>5178.5</v>
      </c>
      <c r="V341">
        <f>Trendlines!J340</f>
        <v>5164.2299999999996</v>
      </c>
      <c r="W341">
        <f>Trendlines!K340</f>
        <v>0</v>
      </c>
      <c r="X341">
        <f>Trendlines!L340</f>
        <v>0</v>
      </c>
      <c r="Y341">
        <f>Tema_Hrma_Smma!E340</f>
        <v>5172.92</v>
      </c>
      <c r="Z341">
        <f>Tema_Hrma_Smma!F340</f>
        <v>5170.87</v>
      </c>
      <c r="AA341">
        <f>Tema_Hrma_Smma!G340</f>
        <v>5174.5200000000004</v>
      </c>
      <c r="AB341">
        <f>ZScore!H340</f>
        <v>1</v>
      </c>
      <c r="AC341">
        <f>ZScore!I340</f>
        <v>0.87329000000000001</v>
      </c>
      <c r="AD341">
        <f>ZScore!J340</f>
        <v>0</v>
      </c>
      <c r="AE341">
        <f>HA!E340</f>
        <v>5172.09</v>
      </c>
      <c r="AF341">
        <f>HA!F340</f>
        <v>5176.78</v>
      </c>
      <c r="AG341">
        <f>HA!G340</f>
        <v>5172.09</v>
      </c>
      <c r="AH341">
        <f>HA!H340</f>
        <v>5175.0200000000004</v>
      </c>
      <c r="AI341">
        <f>HA!I340</f>
        <v>1</v>
      </c>
      <c r="AJ341">
        <f>HA!J340</f>
        <v>2.92</v>
      </c>
      <c r="AK341">
        <f>HA!K340</f>
        <v>4.8989999999999999E-2</v>
      </c>
      <c r="AL341">
        <f>HA!L340</f>
        <v>3</v>
      </c>
      <c r="AM341">
        <f>KC!E340</f>
        <v>5203.3977000000004</v>
      </c>
      <c r="AN341">
        <f>KC!F340</f>
        <v>5197.0922</v>
      </c>
      <c r="AO341">
        <f>KC!G340</f>
        <v>5190.7867100000003</v>
      </c>
      <c r="AP341">
        <f>KC!H340</f>
        <v>5184.4812199999997</v>
      </c>
      <c r="AQ341">
        <f>KC!I340</f>
        <v>5178.1757200000002</v>
      </c>
      <c r="AR341">
        <f>KC!J340</f>
        <v>5171.9259700000002</v>
      </c>
      <c r="AS341">
        <f>KC!K340</f>
        <v>5165.6204799999996</v>
      </c>
      <c r="AT341">
        <f>KC!L340</f>
        <v>5159.3149800000001</v>
      </c>
      <c r="AU341">
        <f>KC!M340</f>
        <v>5153.0094900000004</v>
      </c>
      <c r="AV341">
        <f>KC!N340</f>
        <v>5146.7039999999997</v>
      </c>
      <c r="AW341">
        <f>SR_Levels!E340</f>
        <v>5161.8900000000003</v>
      </c>
      <c r="AX341">
        <f>SR_Levels!F340</f>
        <v>5135.8500000000004</v>
      </c>
      <c r="AY341">
        <f>SR_Levels!G340</f>
        <v>0</v>
      </c>
      <c r="AZ341">
        <f>SR_Levels!H340</f>
        <v>0</v>
      </c>
      <c r="BA341">
        <f>SR_Levels!I340</f>
        <v>5178.6000000000004</v>
      </c>
      <c r="BB341">
        <f>SR_Levels!J340</f>
        <v>5193.3500000000004</v>
      </c>
      <c r="BC341">
        <f>SR_Levels!K340</f>
        <v>5205.3100000000004</v>
      </c>
      <c r="BD341">
        <f>SR_Levels!L340</f>
        <v>0</v>
      </c>
      <c r="BE341">
        <f>ZigZag!E340</f>
        <v>0</v>
      </c>
      <c r="BF341">
        <f>ZigZag!F340</f>
        <v>0</v>
      </c>
      <c r="BG341">
        <f>ZigZag!G340</f>
        <v>5174.2299999999996</v>
      </c>
      <c r="BH341">
        <f>Dual_Tema!E340</f>
        <v>5174.6000000000004</v>
      </c>
      <c r="BI341">
        <f>Dual_Tema!F340</f>
        <v>5170.74</v>
      </c>
      <c r="BJ341">
        <f>Pinbar!E340</f>
        <v>0</v>
      </c>
      <c r="BK341">
        <f>SSA!E340</f>
        <v>5173.4978899999996</v>
      </c>
      <c r="BL341">
        <f>SSA!F340</f>
        <v>5172.5070800000003</v>
      </c>
      <c r="BN341" t="str">
        <f t="shared" si="558"/>
        <v>Green Candle</v>
      </c>
      <c r="BO341" s="34">
        <f t="shared" si="560"/>
        <v>1.5270071240978123E-3</v>
      </c>
      <c r="BP341" s="34">
        <f t="shared" si="562"/>
        <v>-8.900524571048285E-4</v>
      </c>
      <c r="BQ341" s="34">
        <f t="shared" si="503"/>
        <v>-8.0324076755844409E-4</v>
      </c>
      <c r="BR341" s="34">
        <f t="shared" si="505"/>
        <v>-6.4887161997762011E-4</v>
      </c>
      <c r="BS341" s="35">
        <f t="shared" si="561"/>
        <v>2.5433941115626801E-4</v>
      </c>
      <c r="BT341" s="35">
        <f t="shared" si="563"/>
        <v>-7.4201312694865962E-5</v>
      </c>
      <c r="BU341" s="35">
        <f t="shared" si="504"/>
        <v>-4.464142233517876E-5</v>
      </c>
      <c r="BV341" s="35">
        <f t="shared" si="506"/>
        <v>-2.704472712966588E-5</v>
      </c>
      <c r="BW341" s="27">
        <v>96</v>
      </c>
      <c r="BX341">
        <f>F341-G341</f>
        <v>2.75</v>
      </c>
      <c r="BY341">
        <f>ABS(F341-D340)</f>
        <v>1.9299999999993815</v>
      </c>
      <c r="BZ341">
        <f>ABS(G341-D340)</f>
        <v>0.82000000000061846</v>
      </c>
      <c r="CA341">
        <f t="shared" si="539"/>
        <v>2.75</v>
      </c>
      <c r="CB341">
        <f t="shared" si="564"/>
        <v>5.4271428571429556</v>
      </c>
      <c r="CC341">
        <f t="shared" si="567"/>
        <v>6.3324886727290934</v>
      </c>
      <c r="CD341">
        <f t="shared" si="565"/>
        <v>-0.9053458155861378</v>
      </c>
      <c r="CE341">
        <f t="shared" si="568"/>
        <v>-1</v>
      </c>
      <c r="CF341">
        <f t="shared" si="569"/>
        <v>-21</v>
      </c>
      <c r="CG341" s="7" t="str">
        <f t="shared" si="566"/>
        <v>Low Volatility Period</v>
      </c>
      <c r="CH341" s="21"/>
      <c r="CI341" s="21"/>
      <c r="CJ341" s="21"/>
      <c r="CK341" s="21"/>
      <c r="CL341" s="21"/>
      <c r="CM341" s="21"/>
      <c r="CZ341" s="7" t="str">
        <f>IF(AND(D341&gt;BH341,D341&gt;E341),"Bullish Trigger","-----")</f>
        <v>Bullish Trigger</v>
      </c>
      <c r="DA341" s="7" t="str">
        <f>IF(AND(D341&lt;BI341,D341&lt;E341),"Bearish Trigger","-----")</f>
        <v>-----</v>
      </c>
      <c r="DB341" s="13" t="str">
        <f>IF(AND(W341=BE341,W341&gt;0,BE341&gt;0),"Important High","------")</f>
        <v>------</v>
      </c>
      <c r="DC341" s="13" t="str">
        <f>IF(AND(X341=BF341,X341&gt;0,BF341&gt;0),"Important Low","------")</f>
        <v>------</v>
      </c>
      <c r="DD341" s="7" t="str">
        <f>IF(AND(DB341="Important High",DC341="-----",BJ341=1),"Imp High Rej","-----")</f>
        <v>-----</v>
      </c>
      <c r="DE341" s="7" t="str">
        <f>IF(AND(DB341="-----",DC341="Important Low",BJ341=1),"Imp Low Rej","-----")</f>
        <v>-----</v>
      </c>
      <c r="DF341" s="7" t="str">
        <f>IF(Y341&gt;AM341,"Overbought",IF(Y341&gt;AO341,"Bullish Momentum",IF(Y341&gt;AQ341,"Flat Momentum","-----")))</f>
        <v>-----</v>
      </c>
      <c r="DG341" s="7" t="str">
        <f>IF(Y341&lt;AV341,"Oversold",IF(Y341&lt;AT341,"Bearish Momentum",IF(Y341&lt;AR341,"Flat Momentum","-----")))</f>
        <v>-----</v>
      </c>
      <c r="DH341" s="7" t="str">
        <f>IF(AND(DF341="Overbought",AD341=2),"Culminated Thrust","-----")</f>
        <v>-----</v>
      </c>
      <c r="DI341" s="7" t="str">
        <f>IF(AND(DG341="Oversold",AD341=5),"Culminated Thrust","-----")</f>
        <v>-----</v>
      </c>
      <c r="DJ341" s="14">
        <f>(Q341-$D341)/$D341</f>
        <v>4.7904677614466797E-3</v>
      </c>
      <c r="DK341" s="14">
        <f>(R341-$D341)/$D341</f>
        <v>3.5228006168283731E-3</v>
      </c>
      <c r="DL341" s="14">
        <f>(S341-$D341)/$D341</f>
        <v>5.3585990732117339E-3</v>
      </c>
      <c r="DM341" s="14">
        <f>(T341-$D341)/$D341</f>
        <v>-4.8503727637062816E-4</v>
      </c>
      <c r="DN341" s="14">
        <f>(U341-$D341)/$D341</f>
        <v>7.034006717090564E-4</v>
      </c>
      <c r="DO341" s="14">
        <f>(V341-$D341)/$D341</f>
        <v>-2.0541618517216139E-3</v>
      </c>
      <c r="DP341" s="14">
        <f t="shared" si="507"/>
        <v>5.3585990732117339E-3</v>
      </c>
      <c r="DQ341" s="14">
        <f t="shared" si="508"/>
        <v>4.7904677614466797E-3</v>
      </c>
      <c r="DR341" s="14">
        <f t="shared" si="509"/>
        <v>3.5228006168283731E-3</v>
      </c>
      <c r="DS341" s="14">
        <f t="shared" si="510"/>
        <v>7.034006717090564E-4</v>
      </c>
      <c r="DT341" s="14">
        <f t="shared" si="511"/>
        <v>-4.8503727637062816E-4</v>
      </c>
      <c r="DU341" s="14">
        <f t="shared" si="512"/>
        <v>-2.0541618517216139E-3</v>
      </c>
      <c r="DV341" t="str">
        <f>IF($D341&gt;Q341,"SUP","RES")</f>
        <v>RES</v>
      </c>
      <c r="DW341" t="str">
        <f>IF($D341&gt;R341,"SUP","RES")</f>
        <v>RES</v>
      </c>
      <c r="DX341" t="str">
        <f>IF($D341&gt;S341,"SUP","RES")</f>
        <v>RES</v>
      </c>
      <c r="DY341" t="str">
        <f>IF($D341&gt;T341,"SUP","RES")</f>
        <v>SUP</v>
      </c>
      <c r="DZ341" t="str">
        <f>IF($D341&gt;U341,"SUP","RES")</f>
        <v>RES</v>
      </c>
      <c r="EA341" t="str">
        <f>IF($D341&gt;V341,"SUP","RES")</f>
        <v>SUP</v>
      </c>
      <c r="EB341" s="7">
        <f t="shared" si="513"/>
        <v>4</v>
      </c>
      <c r="EC341" s="7">
        <f t="shared" si="514"/>
        <v>2</v>
      </c>
      <c r="ED341" s="13" t="str">
        <f t="shared" si="515"/>
        <v>-----</v>
      </c>
      <c r="EE341" s="13" t="str">
        <f t="shared" si="516"/>
        <v>-----</v>
      </c>
      <c r="EF341" s="7">
        <f>IF(OR(ED341="All Sup",EE341="All Res"),"na",((D341-MIN(Q341:V341))/(MAX(Q341:V341)-MIN(Q341:V341))))</f>
        <v>0.27711157455682867</v>
      </c>
      <c r="EG341">
        <v>1.4999999999999999E-4</v>
      </c>
      <c r="EH341">
        <f>Q341*(1+$EG341)</f>
        <v>5200.4299474999998</v>
      </c>
      <c r="EI341">
        <f>Q341*(1-$EG341)</f>
        <v>5198.8700524999995</v>
      </c>
      <c r="EJ341">
        <f>R341*(1+$EG341)</f>
        <v>5193.868963500001</v>
      </c>
      <c r="EK341">
        <f>R341*(1-$EG341)</f>
        <v>5192.3110365000002</v>
      </c>
      <c r="EL341">
        <f>S341*(1+$EG341)</f>
        <v>5203.3703885000004</v>
      </c>
      <c r="EM341">
        <f>S341*(1-$EG341)</f>
        <v>5201.8096114999998</v>
      </c>
      <c r="EN341">
        <f>T341*(1+$EG341)</f>
        <v>5173.1258525000012</v>
      </c>
      <c r="EO341">
        <f>T341*(1-$EG341)</f>
        <v>5171.5741475000004</v>
      </c>
      <c r="EP341">
        <f>U341*(1+$EG341)</f>
        <v>5179.2767750000003</v>
      </c>
      <c r="EQ341">
        <f>U341*(1-$EG341)</f>
        <v>5177.7232249999997</v>
      </c>
      <c r="ER341">
        <f>V341*(1+$EG341)</f>
        <v>5165.0046345000001</v>
      </c>
      <c r="ES341">
        <f>V341*(1-$EG341)</f>
        <v>5163.4553655</v>
      </c>
      <c r="ET341" s="7" t="str">
        <f t="shared" si="517"/>
        <v>-----</v>
      </c>
      <c r="EU341" s="7" t="str">
        <f t="shared" si="518"/>
        <v>-----</v>
      </c>
      <c r="EV341" s="7" t="str">
        <f t="shared" si="519"/>
        <v>-----</v>
      </c>
      <c r="EW341" s="7" t="str">
        <f t="shared" si="520"/>
        <v>-----</v>
      </c>
      <c r="EX341" s="7" t="str">
        <f t="shared" si="521"/>
        <v>-----</v>
      </c>
      <c r="EY341" s="7" t="str">
        <f t="shared" si="522"/>
        <v>-----</v>
      </c>
      <c r="EZ341">
        <f t="shared" si="540"/>
        <v>146</v>
      </c>
      <c r="FA341">
        <f t="shared" si="541"/>
        <v>139</v>
      </c>
      <c r="FB341">
        <f t="shared" si="542"/>
        <v>339</v>
      </c>
      <c r="FC341">
        <f t="shared" si="543"/>
        <v>2</v>
      </c>
      <c r="FD341">
        <f t="shared" si="544"/>
        <v>11</v>
      </c>
      <c r="FE341">
        <f t="shared" si="545"/>
        <v>33</v>
      </c>
      <c r="FF341">
        <f t="shared" si="546"/>
        <v>7</v>
      </c>
      <c r="FG341">
        <f t="shared" si="547"/>
        <v>11</v>
      </c>
      <c r="FH341">
        <f t="shared" si="548"/>
        <v>0</v>
      </c>
      <c r="FI341">
        <f t="shared" si="549"/>
        <v>1</v>
      </c>
      <c r="FJ341">
        <f t="shared" si="550"/>
        <v>3</v>
      </c>
      <c r="FK341">
        <f t="shared" si="551"/>
        <v>1</v>
      </c>
      <c r="FL341" s="7" t="str">
        <f t="shared" si="523"/>
        <v>-----</v>
      </c>
      <c r="FM341" s="7" t="str">
        <f t="shared" si="524"/>
        <v>-----</v>
      </c>
      <c r="FN341" s="7" t="str">
        <f t="shared" si="525"/>
        <v>-----</v>
      </c>
      <c r="FO341" s="7" t="str">
        <f t="shared" si="526"/>
        <v>-----</v>
      </c>
      <c r="FP341" s="7" t="str">
        <f t="shared" si="527"/>
        <v>-----</v>
      </c>
      <c r="FQ341" s="7" t="str">
        <f t="shared" si="528"/>
        <v>-----</v>
      </c>
      <c r="FR341" s="13" t="str">
        <f>IF(FL341="-----","-----",(D341-Q341)/Q341)</f>
        <v>-----</v>
      </c>
      <c r="FS341" s="13" t="str">
        <f>IF(FM341="-----","-----",(Q341-R341)/R341)</f>
        <v>-----</v>
      </c>
      <c r="FT341" s="13" t="str">
        <f>IF(FN341="-----","-----",(R341-S341)/S341)</f>
        <v>-----</v>
      </c>
      <c r="FU341" s="13" t="str">
        <f>IF(FO341="-----","-----",(S341-T341)/T341)</f>
        <v>-----</v>
      </c>
      <c r="FV341" s="13" t="str">
        <f>IF(FP341="-----","-----",(T341-U341)/U341)</f>
        <v>-----</v>
      </c>
      <c r="FW341" s="13" t="str">
        <f>IF(FQ341="-----","-----",(U341-V341)/V341)</f>
        <v>-----</v>
      </c>
      <c r="FX341" s="7" t="str">
        <f t="shared" si="529"/>
        <v>-----</v>
      </c>
      <c r="FY341" s="7" t="str">
        <f t="shared" si="530"/>
        <v>-----</v>
      </c>
      <c r="FZ341" s="7" t="str">
        <f t="shared" si="531"/>
        <v>-----</v>
      </c>
      <c r="GA341" s="7" t="str">
        <f t="shared" si="532"/>
        <v>-----</v>
      </c>
      <c r="GB341" s="7" t="str">
        <f t="shared" si="533"/>
        <v>-----</v>
      </c>
      <c r="GC341" s="7" t="str">
        <f t="shared" si="534"/>
        <v>-----</v>
      </c>
      <c r="GD341" s="7" t="str">
        <f>IF(AND(BG341&gt;AA341,BG340&gt;AA340,BG339&gt;AA339,BG338&gt;AA338,BG337&gt;AA337,BG336&gt;AA336,BG335&gt;AA335,BG334&gt;AA334,BG333&gt;AA333,BG332&gt;AA332,BG331&gt;AA331,BG330&gt;AA330),"Bullish",IF(AND(BG341&lt;AA341,BG340&lt;AA340,BG339&lt;AA339,BG338&lt;AA338,BG337&lt;AA337,BG336&lt;AA336,BG335&lt;AA335,BG334&lt;AA334,BG333&lt;AA333,BG332&lt;AA332,BG331&lt;AA331,BG330&lt;AA330),"Bearish","-----"))</f>
        <v>-----</v>
      </c>
      <c r="GE341">
        <f>(Z341-BG341)/BG341</f>
        <v>-6.4937198385067404E-4</v>
      </c>
      <c r="GI341" s="7" t="str">
        <f>IF(Y341&gt;Z341,"Bullish","Bearish")</f>
        <v>Bullish</v>
      </c>
      <c r="GJ341" s="19" t="str">
        <f>IF(AND(D341&gt;Y341,D340&lt;Y340),"TEMA crossover","-----")</f>
        <v>-----</v>
      </c>
      <c r="GK341" s="19" t="str">
        <f>IF(AND(D341&lt;Y341,D340&gt;Y340),"TEMA crossunder","-----")</f>
        <v>-----</v>
      </c>
      <c r="GL341" s="20" t="str">
        <f>IF(GD341="Bearish","YES","-----")</f>
        <v>-----</v>
      </c>
      <c r="GM341" s="20" t="str">
        <f>IF(GH341="Reverse to Bearish","YES","-----")</f>
        <v>-----</v>
      </c>
      <c r="GN341" s="20" t="str">
        <f>IF(AND(GI341="Bullish",GI340="Bullish",GI339="Bullish",GI338="Bullish"),"YES","-----")</f>
        <v>-----</v>
      </c>
      <c r="GO341" s="20" t="str">
        <f>IF(OR(GK341="TEMA crossunder",GK340="TEMA crossunder",GK339="TEMA crossunder",GK338="TEMA crossunder"),"YES","-----")</f>
        <v>-----</v>
      </c>
      <c r="GP341" s="20" t="str">
        <f>IF(GD341="Bullish","YES","-----")</f>
        <v>-----</v>
      </c>
      <c r="GQ341" s="20" t="str">
        <f>IF(GH341="Reverse to Bullish","YES","-----")</f>
        <v>-----</v>
      </c>
      <c r="GR341" s="20" t="str">
        <f>IF(AND(GI341="Bearish",GI340="Bearish",GI339="Bearish",GI338="Bearish"),"YES","-----")</f>
        <v>-----</v>
      </c>
      <c r="GS341" s="20" t="str">
        <f>IF(OR(GJ341="TEMA crossover",GJ340="TEMA crossover",GJ339="TEMA crossover",GJ338="TEMA crossover"),"YES","-----")</f>
        <v>-----</v>
      </c>
      <c r="GT341" s="20" t="str">
        <f t="shared" si="552"/>
        <v>-----</v>
      </c>
      <c r="GU341" s="20" t="str">
        <f t="shared" si="553"/>
        <v>-----</v>
      </c>
      <c r="GV341" s="20" t="str">
        <f t="shared" si="554"/>
        <v>-----</v>
      </c>
      <c r="GW341" s="20" t="str">
        <f t="shared" si="555"/>
        <v>-----</v>
      </c>
      <c r="GX341" s="20" t="str">
        <f t="shared" si="556"/>
        <v>-----</v>
      </c>
      <c r="GY341" s="20" t="str">
        <f t="shared" si="557"/>
        <v>-----</v>
      </c>
      <c r="GZ341" s="7" t="str">
        <f>IF(G341&gt;BH341,"YES","-----")</f>
        <v>-----</v>
      </c>
      <c r="HA341" s="7" t="str">
        <f>IF(F341&lt;BI341,"YES","-----")</f>
        <v>-----</v>
      </c>
      <c r="HB341">
        <f>BH341-BI341</f>
        <v>3.8600000000005821</v>
      </c>
      <c r="HI341">
        <f t="shared" si="535"/>
        <v>-2.7578899999998612</v>
      </c>
      <c r="HJ341">
        <f t="shared" si="536"/>
        <v>1.1021100000007209</v>
      </c>
      <c r="HK341" s="7"/>
      <c r="HL341" s="7"/>
      <c r="HM341" s="7"/>
      <c r="HN341" s="7"/>
      <c r="HO341" s="7"/>
      <c r="HP341" s="7"/>
      <c r="HQ341" s="28">
        <f t="shared" si="559"/>
        <v>0.99080999999932828</v>
      </c>
      <c r="HR341" s="28" t="str">
        <f t="shared" si="537"/>
        <v>Bull</v>
      </c>
      <c r="HS341">
        <f t="shared" si="538"/>
        <v>0.99080999999932828</v>
      </c>
    </row>
    <row r="342" spans="1:227" x14ac:dyDescent="0.55000000000000004">
      <c r="A342">
        <f>Validation!A341</f>
        <v>1772130300</v>
      </c>
      <c r="B342" t="str">
        <f>Price!B341</f>
        <v>XAUUSD</v>
      </c>
      <c r="C342" t="str">
        <f>Price!C341</f>
        <v>M5</v>
      </c>
      <c r="D342">
        <f>Price!D341</f>
        <v>5177.09</v>
      </c>
      <c r="E342">
        <f>Price!E341</f>
        <v>5174.72</v>
      </c>
      <c r="F342">
        <f>Price!F341</f>
        <v>5178.3900000000003</v>
      </c>
      <c r="G342">
        <f>Price!G341</f>
        <v>5173.92</v>
      </c>
      <c r="H342">
        <f>Price!H341</f>
        <v>617</v>
      </c>
      <c r="I342">
        <f>Diagonals!E341</f>
        <v>5207.8100000000004</v>
      </c>
      <c r="J342">
        <f>Diagonals!F341</f>
        <v>0</v>
      </c>
      <c r="K342">
        <f>Diagonals!G341</f>
        <v>0</v>
      </c>
      <c r="L342">
        <f>Diagonals!H341</f>
        <v>5129.7700000000004</v>
      </c>
      <c r="M342">
        <f>Diagonals!I341</f>
        <v>0</v>
      </c>
      <c r="N342">
        <f>Diagonals!J341</f>
        <v>0</v>
      </c>
      <c r="O342">
        <f>Diagonals!K341</f>
        <v>0</v>
      </c>
      <c r="P342">
        <f>Diagonals!L341</f>
        <v>0</v>
      </c>
      <c r="Q342">
        <f>Trendlines!E341</f>
        <v>5199.66</v>
      </c>
      <c r="R342">
        <f>Trendlines!F341</f>
        <v>5193.0600000000004</v>
      </c>
      <c r="S342">
        <f>Trendlines!G341</f>
        <v>5202.57</v>
      </c>
      <c r="T342">
        <f>Trendlines!H341</f>
        <v>5172.43</v>
      </c>
      <c r="U342">
        <f>Trendlines!I341</f>
        <v>5178.53</v>
      </c>
      <c r="V342">
        <f>Trendlines!J341</f>
        <v>5164.2700000000004</v>
      </c>
      <c r="W342">
        <f>Trendlines!K341</f>
        <v>0</v>
      </c>
      <c r="X342">
        <f>Trendlines!L341</f>
        <v>0</v>
      </c>
      <c r="Y342">
        <f>Tema_Hrma_Smma!E341</f>
        <v>5174.8500000000004</v>
      </c>
      <c r="Z342">
        <f>Tema_Hrma_Smma!F341</f>
        <v>5171.6099999999997</v>
      </c>
      <c r="AA342">
        <f>Tema_Hrma_Smma!G341</f>
        <v>5174.55</v>
      </c>
      <c r="AB342">
        <f>ZScore!H341</f>
        <v>1</v>
      </c>
      <c r="AC342">
        <f>ZScore!I341</f>
        <v>0.19807</v>
      </c>
      <c r="AD342">
        <f>ZScore!J341</f>
        <v>0</v>
      </c>
      <c r="AE342">
        <f>HA!E341</f>
        <v>5173.55</v>
      </c>
      <c r="AF342">
        <f>HA!F341</f>
        <v>5178.3900000000003</v>
      </c>
      <c r="AG342">
        <f>HA!G341</f>
        <v>5173.55</v>
      </c>
      <c r="AH342">
        <f>HA!H341</f>
        <v>5176.03</v>
      </c>
      <c r="AI342">
        <f>HA!I341</f>
        <v>1</v>
      </c>
      <c r="AJ342">
        <f>HA!J341</f>
        <v>2.48</v>
      </c>
      <c r="AK342">
        <f>HA!K341</f>
        <v>-0.1169</v>
      </c>
      <c r="AL342">
        <f>HA!L341</f>
        <v>4</v>
      </c>
      <c r="AM342">
        <f>KC!E341</f>
        <v>5203.2121900000002</v>
      </c>
      <c r="AN342">
        <f>KC!F341</f>
        <v>5196.88843</v>
      </c>
      <c r="AO342">
        <f>KC!G341</f>
        <v>5190.56466</v>
      </c>
      <c r="AP342">
        <f>KC!H341</f>
        <v>5184.2408999999998</v>
      </c>
      <c r="AQ342">
        <f>KC!I341</f>
        <v>5177.9171299999998</v>
      </c>
      <c r="AR342">
        <f>KC!J341</f>
        <v>5171.86265</v>
      </c>
      <c r="AS342">
        <f>KC!K341</f>
        <v>5165.5388899999998</v>
      </c>
      <c r="AT342">
        <f>KC!L341</f>
        <v>5159.2151199999998</v>
      </c>
      <c r="AU342">
        <f>KC!M341</f>
        <v>5152.8913599999996</v>
      </c>
      <c r="AV342">
        <f>KC!N341</f>
        <v>5146.5675899999997</v>
      </c>
      <c r="AW342">
        <f>SR_Levels!E341</f>
        <v>5161.8900000000003</v>
      </c>
      <c r="AX342">
        <f>SR_Levels!F341</f>
        <v>5135.8500000000004</v>
      </c>
      <c r="AY342">
        <f>SR_Levels!G341</f>
        <v>0</v>
      </c>
      <c r="AZ342">
        <f>SR_Levels!H341</f>
        <v>0</v>
      </c>
      <c r="BA342">
        <f>SR_Levels!I341</f>
        <v>5178.6000000000004</v>
      </c>
      <c r="BB342">
        <f>SR_Levels!J341</f>
        <v>5193.3500000000004</v>
      </c>
      <c r="BC342">
        <f>SR_Levels!K341</f>
        <v>5205.3100000000004</v>
      </c>
      <c r="BD342">
        <f>SR_Levels!L341</f>
        <v>0</v>
      </c>
      <c r="BE342">
        <f>ZigZag!E341</f>
        <v>0</v>
      </c>
      <c r="BF342">
        <f>ZigZag!F341</f>
        <v>0</v>
      </c>
      <c r="BG342">
        <f>ZigZag!G341</f>
        <v>5174.3900000000003</v>
      </c>
      <c r="BH342">
        <f>Dual_Tema!E341</f>
        <v>5176.5200000000004</v>
      </c>
      <c r="BI342">
        <f>Dual_Tema!F341</f>
        <v>5172.59</v>
      </c>
      <c r="BJ342">
        <f>Pinbar!E341</f>
        <v>0</v>
      </c>
      <c r="BK342">
        <f>SSA!E341</f>
        <v>5174.6433399999996</v>
      </c>
      <c r="BL342">
        <f>SSA!F341</f>
        <v>5173.57521</v>
      </c>
      <c r="BN342" t="str">
        <f t="shared" si="558"/>
        <v>Green Candle</v>
      </c>
      <c r="BO342" s="34">
        <f t="shared" si="560"/>
        <v>1.9101180131675388E-3</v>
      </c>
      <c r="BP342" s="34">
        <f t="shared" si="562"/>
        <v>5.2180063736972926E-4</v>
      </c>
      <c r="BQ342" s="34">
        <f t="shared" ref="BQ342:BQ405" si="570">(D342/D324)-1</f>
        <v>-4.8652311660524195E-4</v>
      </c>
      <c r="BR342" s="34">
        <f t="shared" si="505"/>
        <v>-6.5437951695579422E-4</v>
      </c>
      <c r="BS342" s="35">
        <f t="shared" si="561"/>
        <v>3.1809992596931735E-4</v>
      </c>
      <c r="BT342" s="35">
        <f t="shared" si="563"/>
        <v>4.3472990486126406E-5</v>
      </c>
      <c r="BU342" s="35">
        <f t="shared" ref="BU342:BU405" si="571">((BQ342+1)^(1/18))-1</f>
        <v>-2.7035273839182139E-5</v>
      </c>
      <c r="BV342" s="35">
        <f t="shared" si="506"/>
        <v>-2.7274366242835413E-5</v>
      </c>
      <c r="BW342" s="27">
        <v>96</v>
      </c>
      <c r="BX342">
        <f>F342-G342</f>
        <v>4.4700000000002547</v>
      </c>
      <c r="BY342">
        <f>ABS(F342-D341)</f>
        <v>3.5300000000006548</v>
      </c>
      <c r="BZ342">
        <f>ABS(G342-D341)</f>
        <v>0.93999999999959982</v>
      </c>
      <c r="CA342">
        <f t="shared" si="539"/>
        <v>4.4700000000002547</v>
      </c>
      <c r="CB342">
        <f t="shared" si="564"/>
        <v>5.3300000000001218</v>
      </c>
      <c r="CC342">
        <f t="shared" si="567"/>
        <v>6.1994537675341759</v>
      </c>
      <c r="CD342">
        <f t="shared" si="565"/>
        <v>-0.86945376753405412</v>
      </c>
      <c r="CE342">
        <f t="shared" si="568"/>
        <v>-1</v>
      </c>
      <c r="CF342">
        <f t="shared" si="569"/>
        <v>-22</v>
      </c>
      <c r="CG342" s="7" t="str">
        <f t="shared" si="566"/>
        <v>Low Volatility Period</v>
      </c>
      <c r="CH342" s="21"/>
      <c r="CI342" s="21"/>
      <c r="CJ342" s="21"/>
      <c r="CK342" s="21"/>
      <c r="CL342" s="21"/>
      <c r="CM342" s="21"/>
      <c r="CZ342" s="7" t="str">
        <f>IF(AND(D342&gt;BH342,D342&gt;E342),"Bullish Trigger","-----")</f>
        <v>Bullish Trigger</v>
      </c>
      <c r="DA342" s="7" t="str">
        <f>IF(AND(D342&lt;BI342,D342&lt;E342),"Bearish Trigger","-----")</f>
        <v>-----</v>
      </c>
      <c r="DB342" s="13" t="str">
        <f>IF(AND(W342=BE342,W342&gt;0,BE342&gt;0),"Important High","------")</f>
        <v>------</v>
      </c>
      <c r="DC342" s="13" t="str">
        <f>IF(AND(X342=BF342,X342&gt;0,BF342&gt;0),"Important Low","------")</f>
        <v>------</v>
      </c>
      <c r="DD342" s="7" t="str">
        <f>IF(AND(DB342="Important High",DC342="-----",BJ342=1),"Imp High Rej","-----")</f>
        <v>-----</v>
      </c>
      <c r="DE342" s="7" t="str">
        <f>IF(AND(DB342="-----",DC342="Important Low",BJ342=1),"Imp Low Rej","-----")</f>
        <v>-----</v>
      </c>
      <c r="DF342" s="7" t="str">
        <f>IF(Y342&gt;AM342,"Overbought",IF(Y342&gt;AO342,"Bullish Momentum",IF(Y342&gt;AQ342,"Flat Momentum","-----")))</f>
        <v>-----</v>
      </c>
      <c r="DG342" s="7" t="str">
        <f>IF(Y342&lt;AV342,"Oversold",IF(Y342&lt;AT342,"Bearish Momentum",IF(Y342&lt;AR342,"Flat Momentum","-----")))</f>
        <v>-----</v>
      </c>
      <c r="DH342" s="7" t="str">
        <f>IF(AND(DF342="Overbought",AD342=2),"Culminated Thrust","-----")</f>
        <v>-----</v>
      </c>
      <c r="DI342" s="7" t="str">
        <f>IF(AND(DG342="Oversold",AD342=5),"Culminated Thrust","-----")</f>
        <v>-----</v>
      </c>
      <c r="DJ342" s="14">
        <f>(Q342-$D342)/$D342</f>
        <v>4.3595919715515297E-3</v>
      </c>
      <c r="DK342" s="14">
        <f>(R342-$D342)/$D342</f>
        <v>3.0847445186388983E-3</v>
      </c>
      <c r="DL342" s="14">
        <f>(S342-$D342)/$D342</f>
        <v>4.9216838030630263E-3</v>
      </c>
      <c r="DM342" s="14">
        <f>(T342-$D342)/$D342</f>
        <v>-9.0011956523835873E-4</v>
      </c>
      <c r="DN342" s="14">
        <f>(U342-$D342)/$D342</f>
        <v>2.7814853518088342E-4</v>
      </c>
      <c r="DO342" s="14">
        <f>(V342-$D342)/$D342</f>
        <v>-2.4762945979304412E-3</v>
      </c>
      <c r="DP342" s="14">
        <f t="shared" si="507"/>
        <v>4.9216838030630263E-3</v>
      </c>
      <c r="DQ342" s="14">
        <f t="shared" si="508"/>
        <v>4.3595919715515297E-3</v>
      </c>
      <c r="DR342" s="14">
        <f t="shared" si="509"/>
        <v>3.0847445186388983E-3</v>
      </c>
      <c r="DS342" s="14">
        <f t="shared" si="510"/>
        <v>2.7814853518088342E-4</v>
      </c>
      <c r="DT342" s="14">
        <f t="shared" si="511"/>
        <v>-9.0011956523835873E-4</v>
      </c>
      <c r="DU342" s="14">
        <f t="shared" si="512"/>
        <v>-2.4762945979304412E-3</v>
      </c>
      <c r="DV342" t="str">
        <f>IF($D342&gt;Q342,"SUP","RES")</f>
        <v>RES</v>
      </c>
      <c r="DW342" t="str">
        <f>IF($D342&gt;R342,"SUP","RES")</f>
        <v>RES</v>
      </c>
      <c r="DX342" t="str">
        <f>IF($D342&gt;S342,"SUP","RES")</f>
        <v>RES</v>
      </c>
      <c r="DY342" t="str">
        <f>IF($D342&gt;T342,"SUP","RES")</f>
        <v>SUP</v>
      </c>
      <c r="DZ342" t="str">
        <f>IF($D342&gt;U342,"SUP","RES")</f>
        <v>RES</v>
      </c>
      <c r="EA342" t="str">
        <f>IF($D342&gt;V342,"SUP","RES")</f>
        <v>SUP</v>
      </c>
      <c r="EB342" s="7">
        <f t="shared" si="513"/>
        <v>4</v>
      </c>
      <c r="EC342" s="7">
        <f t="shared" si="514"/>
        <v>2</v>
      </c>
      <c r="ED342" s="13" t="str">
        <f t="shared" si="515"/>
        <v>-----</v>
      </c>
      <c r="EE342" s="13" t="str">
        <f t="shared" si="516"/>
        <v>-----</v>
      </c>
      <c r="EF342" s="7">
        <f>IF(OR(ED342="All Sup",EE342="All Res"),"na",((D342-MIN(Q342:V342))/(MAX(Q342:V342)-MIN(Q342:V342))))</f>
        <v>0.33472584856396742</v>
      </c>
      <c r="EG342">
        <v>1.4999999999999999E-4</v>
      </c>
      <c r="EH342">
        <f>Q342*(1+$EG342)</f>
        <v>5200.4399490000005</v>
      </c>
      <c r="EI342">
        <f>Q342*(1-$EG342)</f>
        <v>5198.8800510000001</v>
      </c>
      <c r="EJ342">
        <f>R342*(1+$EG342)</f>
        <v>5193.8389590000006</v>
      </c>
      <c r="EK342">
        <f>R342*(1-$EG342)</f>
        <v>5192.2810410000002</v>
      </c>
      <c r="EL342">
        <f>S342*(1+$EG342)</f>
        <v>5203.3503854999999</v>
      </c>
      <c r="EM342">
        <f>S342*(1-$EG342)</f>
        <v>5201.7896144999995</v>
      </c>
      <c r="EN342">
        <f>T342*(1+$EG342)</f>
        <v>5173.2058645000006</v>
      </c>
      <c r="EO342">
        <f>T342*(1-$EG342)</f>
        <v>5171.6541354999999</v>
      </c>
      <c r="EP342">
        <f>U342*(1+$EG342)</f>
        <v>5179.3067795000006</v>
      </c>
      <c r="EQ342">
        <f>U342*(1-$EG342)</f>
        <v>5177.7532204999998</v>
      </c>
      <c r="ER342">
        <f>V342*(1+$EG342)</f>
        <v>5165.0446405000012</v>
      </c>
      <c r="ES342">
        <f>V342*(1-$EG342)</f>
        <v>5163.4953595000006</v>
      </c>
      <c r="ET342" s="7" t="str">
        <f t="shared" si="517"/>
        <v>-----</v>
      </c>
      <c r="EU342" s="7" t="str">
        <f t="shared" si="518"/>
        <v>-----</v>
      </c>
      <c r="EV342" s="7" t="str">
        <f t="shared" si="519"/>
        <v>-----</v>
      </c>
      <c r="EW342" s="7" t="str">
        <f t="shared" si="520"/>
        <v>-----</v>
      </c>
      <c r="EX342" s="7" t="str">
        <f t="shared" si="521"/>
        <v>-----</v>
      </c>
      <c r="EY342" s="7" t="str">
        <f t="shared" si="522"/>
        <v>-----</v>
      </c>
      <c r="EZ342">
        <f t="shared" si="540"/>
        <v>147</v>
      </c>
      <c r="FA342">
        <f t="shared" si="541"/>
        <v>140</v>
      </c>
      <c r="FB342">
        <f t="shared" si="542"/>
        <v>340</v>
      </c>
      <c r="FC342">
        <f t="shared" si="543"/>
        <v>3</v>
      </c>
      <c r="FD342">
        <f t="shared" si="544"/>
        <v>12</v>
      </c>
      <c r="FE342">
        <f t="shared" si="545"/>
        <v>34</v>
      </c>
      <c r="FF342">
        <f t="shared" si="546"/>
        <v>7</v>
      </c>
      <c r="FG342">
        <f t="shared" si="547"/>
        <v>11</v>
      </c>
      <c r="FH342">
        <f t="shared" si="548"/>
        <v>0</v>
      </c>
      <c r="FI342">
        <f t="shared" si="549"/>
        <v>1</v>
      </c>
      <c r="FJ342">
        <f t="shared" si="550"/>
        <v>3</v>
      </c>
      <c r="FK342">
        <f t="shared" si="551"/>
        <v>1</v>
      </c>
      <c r="FL342" s="7" t="str">
        <f t="shared" si="523"/>
        <v>-----</v>
      </c>
      <c r="FM342" s="7" t="str">
        <f t="shared" si="524"/>
        <v>-----</v>
      </c>
      <c r="FN342" s="7" t="str">
        <f t="shared" si="525"/>
        <v>-----</v>
      </c>
      <c r="FO342" s="7" t="str">
        <f t="shared" si="526"/>
        <v>-----</v>
      </c>
      <c r="FP342" s="7" t="str">
        <f t="shared" si="527"/>
        <v>-----</v>
      </c>
      <c r="FQ342" s="7" t="str">
        <f t="shared" si="528"/>
        <v>-----</v>
      </c>
      <c r="FR342" s="13" t="str">
        <f>IF(FL342="-----","-----",(D342-Q342)/Q342)</f>
        <v>-----</v>
      </c>
      <c r="FS342" s="13" t="str">
        <f>IF(FM342="-----","-----",(Q342-R342)/R342)</f>
        <v>-----</v>
      </c>
      <c r="FT342" s="13" t="str">
        <f>IF(FN342="-----","-----",(R342-S342)/S342)</f>
        <v>-----</v>
      </c>
      <c r="FU342" s="13" t="str">
        <f>IF(FO342="-----","-----",(S342-T342)/T342)</f>
        <v>-----</v>
      </c>
      <c r="FV342" s="13" t="str">
        <f>IF(FP342="-----","-----",(T342-U342)/U342)</f>
        <v>-----</v>
      </c>
      <c r="FW342" s="13" t="str">
        <f>IF(FQ342="-----","-----",(U342-V342)/V342)</f>
        <v>-----</v>
      </c>
      <c r="FX342" s="7" t="str">
        <f t="shared" si="529"/>
        <v>-----</v>
      </c>
      <c r="FY342" s="7" t="str">
        <f t="shared" si="530"/>
        <v>-----</v>
      </c>
      <c r="FZ342" s="7" t="str">
        <f t="shared" si="531"/>
        <v>-----</v>
      </c>
      <c r="GA342" s="7" t="str">
        <f t="shared" si="532"/>
        <v>-----</v>
      </c>
      <c r="GB342" s="7" t="str">
        <f t="shared" si="533"/>
        <v>-----</v>
      </c>
      <c r="GC342" s="7" t="str">
        <f t="shared" si="534"/>
        <v>-----</v>
      </c>
      <c r="GD342" s="7" t="str">
        <f>IF(AND(BG342&gt;AA342,BG341&gt;AA341,BG340&gt;AA340,BG339&gt;AA339,BG338&gt;AA338,BG337&gt;AA337,BG336&gt;AA336,BG335&gt;AA335,BG334&gt;AA334,BG333&gt;AA333,BG332&gt;AA332,BG331&gt;AA331),"Bullish",IF(AND(BG342&lt;AA342,BG341&lt;AA341,BG340&lt;AA340,BG339&lt;AA339,BG338&lt;AA338,BG337&lt;AA337,BG336&lt;AA336,BG335&lt;AA335,BG334&lt;AA334,BG333&lt;AA333,BG332&lt;AA332,BG331&lt;AA331),"Bearish","-----"))</f>
        <v>-----</v>
      </c>
      <c r="GE342">
        <f>(Z342-BG342)/BG342</f>
        <v>-5.3726139699571444E-4</v>
      </c>
      <c r="GI342" s="7" t="str">
        <f>IF(Y342&gt;Z342,"Bullish","Bearish")</f>
        <v>Bullish</v>
      </c>
      <c r="GJ342" s="19" t="str">
        <f>IF(AND(D342&gt;Y342,D341&lt;Y341),"TEMA crossover","-----")</f>
        <v>-----</v>
      </c>
      <c r="GK342" s="19" t="str">
        <f>IF(AND(D342&lt;Y342,D341&gt;Y341),"TEMA crossunder","-----")</f>
        <v>-----</v>
      </c>
      <c r="GL342" s="20" t="str">
        <f>IF(GD342="Bearish","YES","-----")</f>
        <v>-----</v>
      </c>
      <c r="GM342" s="20" t="str">
        <f>IF(GH342="Reverse to Bearish","YES","-----")</f>
        <v>-----</v>
      </c>
      <c r="GN342" s="20" t="str">
        <f>IF(AND(GI342="Bullish",GI341="Bullish",GI340="Bullish",GI339="Bullish"),"YES","-----")</f>
        <v>-----</v>
      </c>
      <c r="GO342" s="20" t="str">
        <f>IF(OR(GK342="TEMA crossunder",GK341="TEMA crossunder",GK340="TEMA crossunder",GK339="TEMA crossunder"),"YES","-----")</f>
        <v>-----</v>
      </c>
      <c r="GP342" s="20" t="str">
        <f>IF(GD342="Bullish","YES","-----")</f>
        <v>-----</v>
      </c>
      <c r="GQ342" s="20" t="str">
        <f>IF(GH342="Reverse to Bullish","YES","-----")</f>
        <v>-----</v>
      </c>
      <c r="GR342" s="20" t="str">
        <f>IF(AND(GI342="Bearish",GI341="Bearish",GI340="Bearish",GI339="Bearish"),"YES","-----")</f>
        <v>-----</v>
      </c>
      <c r="GS342" s="20" t="str">
        <f>IF(OR(GJ342="TEMA crossover",GJ341="TEMA crossover",GJ340="TEMA crossover",GJ339="TEMA crossover"),"YES","-----")</f>
        <v>-----</v>
      </c>
      <c r="GT342" s="20" t="str">
        <f t="shared" si="552"/>
        <v>-----</v>
      </c>
      <c r="GU342" s="20" t="str">
        <f t="shared" si="553"/>
        <v>-----</v>
      </c>
      <c r="GV342" s="20" t="str">
        <f t="shared" si="554"/>
        <v>-----</v>
      </c>
      <c r="GW342" s="20" t="str">
        <f t="shared" si="555"/>
        <v>-----</v>
      </c>
      <c r="GX342" s="20" t="str">
        <f t="shared" si="556"/>
        <v>-----</v>
      </c>
      <c r="GY342" s="20" t="str">
        <f t="shared" si="557"/>
        <v>-----</v>
      </c>
      <c r="GZ342" s="7" t="str">
        <f>IF(G342&gt;BH342,"YES","-----")</f>
        <v>-----</v>
      </c>
      <c r="HA342" s="7" t="str">
        <f>IF(F342&lt;BI342,"YES","-----")</f>
        <v>-----</v>
      </c>
      <c r="HB342">
        <f>BH342-BI342</f>
        <v>3.930000000000291</v>
      </c>
      <c r="HI342">
        <f t="shared" si="535"/>
        <v>-2.0533399999994799</v>
      </c>
      <c r="HJ342">
        <f t="shared" si="536"/>
        <v>1.8766600000008111</v>
      </c>
      <c r="HK342" s="7"/>
      <c r="HL342" s="7"/>
      <c r="HM342" s="7"/>
      <c r="HN342" s="7"/>
      <c r="HO342" s="7"/>
      <c r="HP342" s="7"/>
      <c r="HQ342" s="28">
        <f t="shared" si="559"/>
        <v>1.0681299999996554</v>
      </c>
      <c r="HR342" s="28" t="str">
        <f t="shared" si="537"/>
        <v>Bull</v>
      </c>
      <c r="HS342">
        <f t="shared" si="538"/>
        <v>1.0681299999996554</v>
      </c>
    </row>
    <row r="343" spans="1:227" x14ac:dyDescent="0.55000000000000004">
      <c r="A343">
        <f>Validation!A342</f>
        <v>1772130600</v>
      </c>
      <c r="B343" t="str">
        <f>Price!B342</f>
        <v>XAUUSD</v>
      </c>
      <c r="C343" t="str">
        <f>Price!C342</f>
        <v>M5</v>
      </c>
      <c r="D343">
        <f>Price!D342</f>
        <v>5167.5600000000004</v>
      </c>
      <c r="E343">
        <f>Price!E342</f>
        <v>5177.2</v>
      </c>
      <c r="F343">
        <f>Price!F342</f>
        <v>5180.29</v>
      </c>
      <c r="G343">
        <f>Price!G342</f>
        <v>5165.87</v>
      </c>
      <c r="H343">
        <f>Price!H342</f>
        <v>685</v>
      </c>
      <c r="I343">
        <f>Diagonals!E342</f>
        <v>5207.9799999999996</v>
      </c>
      <c r="J343">
        <f>Diagonals!F342</f>
        <v>0</v>
      </c>
      <c r="K343">
        <f>Diagonals!G342</f>
        <v>0</v>
      </c>
      <c r="L343">
        <f>Diagonals!H342</f>
        <v>5129.4399999999996</v>
      </c>
      <c r="M343">
        <f>Diagonals!I342</f>
        <v>0</v>
      </c>
      <c r="N343">
        <f>Diagonals!J342</f>
        <v>0</v>
      </c>
      <c r="O343">
        <f>Diagonals!K342</f>
        <v>0</v>
      </c>
      <c r="P343">
        <f>Diagonals!L342</f>
        <v>0</v>
      </c>
      <c r="Q343">
        <f>Trendlines!E342</f>
        <v>5199.66</v>
      </c>
      <c r="R343">
        <f>Trendlines!F342</f>
        <v>5193.04</v>
      </c>
      <c r="S343">
        <f>Trendlines!G342</f>
        <v>5202.55</v>
      </c>
      <c r="T343">
        <f>Trendlines!H342</f>
        <v>5172.5</v>
      </c>
      <c r="U343">
        <f>Trendlines!I342</f>
        <v>5178.55</v>
      </c>
      <c r="V343">
        <f>Trendlines!J342</f>
        <v>5164.3100000000004</v>
      </c>
      <c r="W343">
        <f>Trendlines!K342</f>
        <v>0</v>
      </c>
      <c r="X343">
        <f>Trendlines!L342</f>
        <v>0</v>
      </c>
      <c r="Y343">
        <f>Tema_Hrma_Smma!E342</f>
        <v>5173.51</v>
      </c>
      <c r="Z343">
        <f>Tema_Hrma_Smma!F342</f>
        <v>5171.84</v>
      </c>
      <c r="AA343">
        <f>Tema_Hrma_Smma!G342</f>
        <v>5174.53</v>
      </c>
      <c r="AB343">
        <f>ZScore!H342</f>
        <v>-1</v>
      </c>
      <c r="AC343">
        <f>ZScore!I342</f>
        <v>2.35737</v>
      </c>
      <c r="AD343">
        <f>ZScore!J342</f>
        <v>4</v>
      </c>
      <c r="AE343">
        <f>HA!E342</f>
        <v>5174.79</v>
      </c>
      <c r="AF343">
        <f>HA!F342</f>
        <v>5180.29</v>
      </c>
      <c r="AG343">
        <f>HA!G342</f>
        <v>5165.87</v>
      </c>
      <c r="AH343">
        <f>HA!H342</f>
        <v>5172.7299999999996</v>
      </c>
      <c r="AI343">
        <f>HA!I342</f>
        <v>-1</v>
      </c>
      <c r="AJ343">
        <f>HA!J342</f>
        <v>2.06</v>
      </c>
      <c r="AK343">
        <f>HA!K342</f>
        <v>-0.26932</v>
      </c>
      <c r="AL343">
        <f>HA!L342</f>
        <v>-1</v>
      </c>
      <c r="AM343">
        <f>KC!E342</f>
        <v>5203.3322799999996</v>
      </c>
      <c r="AN343">
        <f>KC!F342</f>
        <v>5196.9483899999996</v>
      </c>
      <c r="AO343">
        <f>KC!G342</f>
        <v>5190.5645000000004</v>
      </c>
      <c r="AP343">
        <f>KC!H342</f>
        <v>5184.1806200000001</v>
      </c>
      <c r="AQ343">
        <f>KC!I342</f>
        <v>5177.79673</v>
      </c>
      <c r="AR343">
        <f>KC!J342</f>
        <v>5171.6742299999996</v>
      </c>
      <c r="AS343">
        <f>KC!K342</f>
        <v>5165.2903399999996</v>
      </c>
      <c r="AT343">
        <f>KC!L342</f>
        <v>5158.9064500000004</v>
      </c>
      <c r="AU343">
        <f>KC!M342</f>
        <v>5152.5225700000001</v>
      </c>
      <c r="AV343">
        <f>KC!N342</f>
        <v>5146.13868</v>
      </c>
      <c r="AW343">
        <f>SR_Levels!E342</f>
        <v>5161.8900000000003</v>
      </c>
      <c r="AX343">
        <f>SR_Levels!F342</f>
        <v>5135.8500000000004</v>
      </c>
      <c r="AY343">
        <f>SR_Levels!G342</f>
        <v>0</v>
      </c>
      <c r="AZ343">
        <f>SR_Levels!H342</f>
        <v>0</v>
      </c>
      <c r="BA343">
        <f>SR_Levels!I342</f>
        <v>5178.6000000000004</v>
      </c>
      <c r="BB343">
        <f>SR_Levels!J342</f>
        <v>5193.3500000000004</v>
      </c>
      <c r="BC343">
        <f>SR_Levels!K342</f>
        <v>5205.3100000000004</v>
      </c>
      <c r="BD343">
        <f>SR_Levels!L342</f>
        <v>0</v>
      </c>
      <c r="BE343">
        <f>ZigZag!E342</f>
        <v>5180.29</v>
      </c>
      <c r="BF343">
        <f>ZigZag!F342</f>
        <v>0</v>
      </c>
      <c r="BG343">
        <f>ZigZag!G342</f>
        <v>5174.16</v>
      </c>
      <c r="BH343">
        <f>Dual_Tema!E342</f>
        <v>5178.67</v>
      </c>
      <c r="BI343">
        <f>Dual_Tema!F342</f>
        <v>5169.79</v>
      </c>
      <c r="BJ343">
        <f>Pinbar!E342</f>
        <v>0</v>
      </c>
      <c r="BK343">
        <f>SSA!E342</f>
        <v>5175.79774</v>
      </c>
      <c r="BL343">
        <f>SSA!F342</f>
        <v>5174.6864800000003</v>
      </c>
      <c r="BN343" t="str">
        <f t="shared" si="558"/>
        <v>Red Candle</v>
      </c>
      <c r="BO343" s="34">
        <f t="shared" si="560"/>
        <v>-2.5344030706897502E-4</v>
      </c>
      <c r="BP343" s="34">
        <f t="shared" si="562"/>
        <v>-1.7713885020078646E-3</v>
      </c>
      <c r="BQ343" s="34">
        <f t="shared" si="570"/>
        <v>-2.6479943180062193E-3</v>
      </c>
      <c r="BR343" s="34">
        <f t="shared" si="505"/>
        <v>-2.7692491764618188E-3</v>
      </c>
      <c r="BS343" s="35">
        <f t="shared" si="561"/>
        <v>-4.2244512423961211E-5</v>
      </c>
      <c r="BT343" s="35">
        <f t="shared" si="563"/>
        <v>-1.4773569149528765E-4</v>
      </c>
      <c r="BU343" s="35">
        <f t="shared" si="571"/>
        <v>-1.4729506526167668E-4</v>
      </c>
      <c r="BV343" s="35">
        <f t="shared" si="506"/>
        <v>-1.1553876823999776E-4</v>
      </c>
      <c r="BW343" s="27">
        <v>96</v>
      </c>
      <c r="BX343">
        <f>F343-G343</f>
        <v>14.420000000000073</v>
      </c>
      <c r="BY343">
        <f>ABS(F343-D342)</f>
        <v>3.1999999999998181</v>
      </c>
      <c r="BZ343">
        <f>ABS(G343-D342)</f>
        <v>11.220000000000255</v>
      </c>
      <c r="CA343">
        <f t="shared" si="539"/>
        <v>14.420000000000073</v>
      </c>
      <c r="CB343">
        <f t="shared" si="564"/>
        <v>6.0942857142858236</v>
      </c>
      <c r="CC343">
        <f t="shared" si="567"/>
        <v>6.7866356412817401</v>
      </c>
      <c r="CD343">
        <f t="shared" si="565"/>
        <v>-0.69234992699591658</v>
      </c>
      <c r="CE343">
        <f t="shared" si="568"/>
        <v>-1</v>
      </c>
      <c r="CF343">
        <f t="shared" si="569"/>
        <v>-23</v>
      </c>
      <c r="CG343" s="7" t="str">
        <f t="shared" si="566"/>
        <v>Low Volatility Period</v>
      </c>
      <c r="CH343" s="21"/>
      <c r="CI343" s="21"/>
      <c r="CJ343" s="21"/>
      <c r="CK343" s="21"/>
      <c r="CL343" s="21"/>
      <c r="CM343" s="21"/>
      <c r="CZ343" s="7" t="str">
        <f>IF(AND(D343&gt;BH343,D343&gt;E343),"Bullish Trigger","-----")</f>
        <v>-----</v>
      </c>
      <c r="DA343" s="7" t="str">
        <f>IF(AND(D343&lt;BI343,D343&lt;E343),"Bearish Trigger","-----")</f>
        <v>Bearish Trigger</v>
      </c>
      <c r="DB343" s="13" t="str">
        <f>IF(AND(W343=BE343,W343&gt;0,BE343&gt;0),"Important High","------")</f>
        <v>------</v>
      </c>
      <c r="DC343" s="13" t="str">
        <f>IF(AND(X343=BF343,X343&gt;0,BF343&gt;0),"Important Low","------")</f>
        <v>------</v>
      </c>
      <c r="DD343" s="7" t="str">
        <f>IF(AND(DB343="Important High",DC343="-----",BJ343=1),"Imp High Rej","-----")</f>
        <v>-----</v>
      </c>
      <c r="DE343" s="7" t="str">
        <f>IF(AND(DB343="-----",DC343="Important Low",BJ343=1),"Imp Low Rej","-----")</f>
        <v>-----</v>
      </c>
      <c r="DF343" s="7" t="str">
        <f>IF(Y343&gt;AM343,"Overbought",IF(Y343&gt;AO343,"Bullish Momentum",IF(Y343&gt;AQ343,"Flat Momentum","-----")))</f>
        <v>-----</v>
      </c>
      <c r="DG343" s="7" t="str">
        <f>IF(Y343&lt;AV343,"Oversold",IF(Y343&lt;AT343,"Bearish Momentum",IF(Y343&lt;AR343,"Flat Momentum","-----")))</f>
        <v>-----</v>
      </c>
      <c r="DH343" s="7" t="str">
        <f>IF(AND(DF343="Overbought",AD343=2),"Culminated Thrust","-----")</f>
        <v>-----</v>
      </c>
      <c r="DI343" s="7" t="str">
        <f>IF(AND(DG343="Oversold",AD343=5),"Culminated Thrust","-----")</f>
        <v>-----</v>
      </c>
      <c r="DJ343" s="14">
        <f>(Q343-$D343)/$D343</f>
        <v>6.2118291805028777E-3</v>
      </c>
      <c r="DK343" s="14">
        <f>(R343-$D343)/$D343</f>
        <v>4.930760358853997E-3</v>
      </c>
      <c r="DL343" s="14">
        <f>(S343-$D343)/$D343</f>
        <v>6.7710873216759509E-3</v>
      </c>
      <c r="DM343" s="14">
        <f>(T343-$D343)/$D343</f>
        <v>9.5596374304306089E-4</v>
      </c>
      <c r="DN343" s="14">
        <f>(U343-$D343)/$D343</f>
        <v>2.126729055879328E-3</v>
      </c>
      <c r="DO343" s="14">
        <f>(V343-$D343)/$D343</f>
        <v>-6.2892351515995938E-4</v>
      </c>
      <c r="DP343" s="14">
        <f t="shared" si="507"/>
        <v>6.7710873216759509E-3</v>
      </c>
      <c r="DQ343" s="14">
        <f t="shared" si="508"/>
        <v>6.2118291805028777E-3</v>
      </c>
      <c r="DR343" s="14">
        <f t="shared" si="509"/>
        <v>4.930760358853997E-3</v>
      </c>
      <c r="DS343" s="14">
        <f t="shared" si="510"/>
        <v>2.126729055879328E-3</v>
      </c>
      <c r="DT343" s="14">
        <f t="shared" si="511"/>
        <v>9.5596374304306089E-4</v>
      </c>
      <c r="DU343" s="14">
        <f t="shared" si="512"/>
        <v>-6.2892351515995938E-4</v>
      </c>
      <c r="DV343" t="str">
        <f>IF($D343&gt;Q343,"SUP","RES")</f>
        <v>RES</v>
      </c>
      <c r="DW343" t="str">
        <f>IF($D343&gt;R343,"SUP","RES")</f>
        <v>RES</v>
      </c>
      <c r="DX343" t="str">
        <f>IF($D343&gt;S343,"SUP","RES")</f>
        <v>RES</v>
      </c>
      <c r="DY343" t="str">
        <f>IF($D343&gt;T343,"SUP","RES")</f>
        <v>RES</v>
      </c>
      <c r="DZ343" t="str">
        <f>IF($D343&gt;U343,"SUP","RES")</f>
        <v>RES</v>
      </c>
      <c r="EA343" t="str">
        <f>IF($D343&gt;V343,"SUP","RES")</f>
        <v>SUP</v>
      </c>
      <c r="EB343" s="7">
        <f t="shared" si="513"/>
        <v>5</v>
      </c>
      <c r="EC343" s="7">
        <f t="shared" si="514"/>
        <v>1</v>
      </c>
      <c r="ED343" s="13" t="str">
        <f t="shared" si="515"/>
        <v>-----</v>
      </c>
      <c r="EE343" s="13" t="str">
        <f t="shared" si="516"/>
        <v>-----</v>
      </c>
      <c r="EF343" s="7">
        <f>IF(OR(ED343="All Sup",EE343="All Res"),"na",((D343-MIN(Q343:V343))/(MAX(Q343:V343)-MIN(Q343:V343))))</f>
        <v>8.4989539748954457E-2</v>
      </c>
      <c r="EG343">
        <v>1.4999999999999999E-4</v>
      </c>
      <c r="EH343">
        <f>Q343*(1+$EG343)</f>
        <v>5200.4399490000005</v>
      </c>
      <c r="EI343">
        <f>Q343*(1-$EG343)</f>
        <v>5198.8800510000001</v>
      </c>
      <c r="EJ343">
        <f>R343*(1+$EG343)</f>
        <v>5193.8189560000001</v>
      </c>
      <c r="EK343">
        <f>R343*(1-$EG343)</f>
        <v>5192.2610439999999</v>
      </c>
      <c r="EL343">
        <f>S343*(1+$EG343)</f>
        <v>5203.3303825000003</v>
      </c>
      <c r="EM343">
        <f>S343*(1-$EG343)</f>
        <v>5201.7696175000001</v>
      </c>
      <c r="EN343">
        <f>T343*(1+$EG343)</f>
        <v>5173.2758750000003</v>
      </c>
      <c r="EO343">
        <f>T343*(1-$EG343)</f>
        <v>5171.7241249999997</v>
      </c>
      <c r="EP343">
        <f>U343*(1+$EG343)</f>
        <v>5179.3267825000003</v>
      </c>
      <c r="EQ343">
        <f>U343*(1-$EG343)</f>
        <v>5177.7732175000001</v>
      </c>
      <c r="ER343">
        <f>V343*(1+$EG343)</f>
        <v>5165.0846465000013</v>
      </c>
      <c r="ES343">
        <f>V343*(1-$EG343)</f>
        <v>5163.5353535000004</v>
      </c>
      <c r="ET343" s="7" t="str">
        <f t="shared" si="517"/>
        <v>-----</v>
      </c>
      <c r="EU343" s="7" t="str">
        <f t="shared" si="518"/>
        <v>-----</v>
      </c>
      <c r="EV343" s="7" t="str">
        <f t="shared" si="519"/>
        <v>-----</v>
      </c>
      <c r="EW343" s="7" t="str">
        <f t="shared" si="520"/>
        <v>TOUCH</v>
      </c>
      <c r="EX343" s="7" t="str">
        <f t="shared" si="521"/>
        <v>-----</v>
      </c>
      <c r="EY343" s="7" t="str">
        <f t="shared" si="522"/>
        <v>-----</v>
      </c>
      <c r="EZ343">
        <f t="shared" si="540"/>
        <v>148</v>
      </c>
      <c r="FA343">
        <f t="shared" si="541"/>
        <v>141</v>
      </c>
      <c r="FB343">
        <f t="shared" si="542"/>
        <v>341</v>
      </c>
      <c r="FC343">
        <f t="shared" si="543"/>
        <v>0</v>
      </c>
      <c r="FD343">
        <f t="shared" si="544"/>
        <v>13</v>
      </c>
      <c r="FE343">
        <f t="shared" si="545"/>
        <v>35</v>
      </c>
      <c r="FF343">
        <f t="shared" si="546"/>
        <v>7</v>
      </c>
      <c r="FG343">
        <f t="shared" si="547"/>
        <v>11</v>
      </c>
      <c r="FH343">
        <f t="shared" si="548"/>
        <v>0</v>
      </c>
      <c r="FI343">
        <f t="shared" si="549"/>
        <v>1</v>
      </c>
      <c r="FJ343">
        <f t="shared" si="550"/>
        <v>3</v>
      </c>
      <c r="FK343">
        <f t="shared" si="551"/>
        <v>1</v>
      </c>
      <c r="FL343" s="7" t="str">
        <f t="shared" si="523"/>
        <v>-----</v>
      </c>
      <c r="FM343" s="7" t="str">
        <f t="shared" si="524"/>
        <v>-----</v>
      </c>
      <c r="FN343" s="7" t="str">
        <f t="shared" si="525"/>
        <v>-----</v>
      </c>
      <c r="FO343" s="7">
        <f t="shared" si="526"/>
        <v>1</v>
      </c>
      <c r="FP343" s="7" t="str">
        <f t="shared" si="527"/>
        <v>-----</v>
      </c>
      <c r="FQ343" s="7" t="str">
        <f t="shared" si="528"/>
        <v>-----</v>
      </c>
      <c r="FR343" s="13" t="str">
        <f>IF(FL343="-----","-----",(D343-Q343)/Q343)</f>
        <v>-----</v>
      </c>
      <c r="FS343" s="13" t="str">
        <f>IF(FM343="-----","-----",(Q343-R343)/R343)</f>
        <v>-----</v>
      </c>
      <c r="FT343" s="13" t="str">
        <f>IF(FN343="-----","-----",(R343-S343)/S343)</f>
        <v>-----</v>
      </c>
      <c r="FU343" s="13">
        <f>IF(FO343="-----","-----",(S343-T343)/T343)</f>
        <v>5.8095698405026932E-3</v>
      </c>
      <c r="FV343" s="13" t="str">
        <f>IF(FP343="-----","-----",(T343-U343)/U343)</f>
        <v>-----</v>
      </c>
      <c r="FW343" s="13" t="str">
        <f>IF(FQ343="-----","-----",(U343-V343)/V343)</f>
        <v>-----</v>
      </c>
      <c r="FX343" s="7" t="str">
        <f t="shared" si="529"/>
        <v>-----</v>
      </c>
      <c r="FY343" s="7" t="str">
        <f t="shared" si="530"/>
        <v>-----</v>
      </c>
      <c r="FZ343" s="7" t="str">
        <f t="shared" si="531"/>
        <v>-----</v>
      </c>
      <c r="GA343" s="7" t="str">
        <f t="shared" si="532"/>
        <v>Support</v>
      </c>
      <c r="GB343" s="7" t="str">
        <f t="shared" si="533"/>
        <v>-----</v>
      </c>
      <c r="GC343" s="7" t="str">
        <f t="shared" si="534"/>
        <v>-----</v>
      </c>
      <c r="GD343" s="7" t="str">
        <f>IF(AND(BG343&gt;AA343,BG342&gt;AA342,BG341&gt;AA341,BG340&gt;AA340,BG339&gt;AA339,BG338&gt;AA338,BG337&gt;AA337,BG336&gt;AA336,BG335&gt;AA335,BG334&gt;AA334,BG333&gt;AA333,BG332&gt;AA332),"Bullish",IF(AND(BG343&lt;AA343,BG342&lt;AA342,BG341&lt;AA341,BG340&lt;AA340,BG339&lt;AA339,BG338&lt;AA338,BG337&lt;AA337,BG336&lt;AA336,BG335&lt;AA335,BG334&lt;AA334,BG333&lt;AA333,BG332&lt;AA332),"Bearish","-----"))</f>
        <v>-----</v>
      </c>
      <c r="GE343">
        <f>(Z343-BG343)/BG343</f>
        <v>-4.4838195958372159E-4</v>
      </c>
      <c r="GI343" s="7" t="str">
        <f>IF(Y343&gt;Z343,"Bullish","Bearish")</f>
        <v>Bullish</v>
      </c>
      <c r="GJ343" s="19" t="str">
        <f>IF(AND(D343&gt;Y343,D342&lt;Y342),"TEMA crossover","-----")</f>
        <v>-----</v>
      </c>
      <c r="GK343" s="19" t="str">
        <f>IF(AND(D343&lt;Y343,D342&gt;Y342),"TEMA crossunder","-----")</f>
        <v>TEMA crossunder</v>
      </c>
      <c r="GL343" s="20" t="str">
        <f>IF(GD343="Bearish","YES","-----")</f>
        <v>-----</v>
      </c>
      <c r="GM343" s="20" t="str">
        <f>IF(GH343="Reverse to Bearish","YES","-----")</f>
        <v>-----</v>
      </c>
      <c r="GN343" s="20" t="str">
        <f>IF(AND(GI343="Bullish",GI342="Bullish",GI341="Bullish",GI340="Bullish"),"YES","-----")</f>
        <v>YES</v>
      </c>
      <c r="GO343" s="20" t="str">
        <f>IF(OR(GK343="TEMA crossunder",GK342="TEMA crossunder",GK341="TEMA crossunder",GK340="TEMA crossunder"),"YES","-----")</f>
        <v>YES</v>
      </c>
      <c r="GP343" s="20" t="str">
        <f>IF(GD343="Bullish","YES","-----")</f>
        <v>-----</v>
      </c>
      <c r="GQ343" s="20" t="str">
        <f>IF(GH343="Reverse to Bullish","YES","-----")</f>
        <v>-----</v>
      </c>
      <c r="GR343" s="20" t="str">
        <f>IF(AND(GI343="Bearish",GI342="Bearish",GI341="Bearish",GI340="Bearish"),"YES","-----")</f>
        <v>-----</v>
      </c>
      <c r="GS343" s="20" t="str">
        <f>IF(OR(GJ343="TEMA crossover",GJ342="TEMA crossover",GJ341="TEMA crossover",GJ340="TEMA crossover"),"YES","-----")</f>
        <v>-----</v>
      </c>
      <c r="GT343" s="20" t="str">
        <f t="shared" si="552"/>
        <v>-----</v>
      </c>
      <c r="GU343" s="20" t="str">
        <f t="shared" si="553"/>
        <v>-----</v>
      </c>
      <c r="GV343" s="20" t="str">
        <f t="shared" si="554"/>
        <v>-----</v>
      </c>
      <c r="GW343" s="20" t="str">
        <f t="shared" si="555"/>
        <v>-----</v>
      </c>
      <c r="GX343" s="20" t="str">
        <f t="shared" si="556"/>
        <v>-----</v>
      </c>
      <c r="GY343" s="20" t="str">
        <f t="shared" si="557"/>
        <v>-----</v>
      </c>
      <c r="GZ343" s="7" t="str">
        <f>IF(G343&gt;BH343,"YES","-----")</f>
        <v>-----</v>
      </c>
      <c r="HA343" s="7" t="str">
        <f>IF(F343&lt;BI343,"YES","-----")</f>
        <v>-----</v>
      </c>
      <c r="HB343">
        <f>BH343-BI343</f>
        <v>8.8800000000001091</v>
      </c>
      <c r="HI343">
        <f t="shared" si="535"/>
        <v>-6.0077400000000125</v>
      </c>
      <c r="HJ343">
        <f t="shared" si="536"/>
        <v>2.8722600000000966</v>
      </c>
      <c r="HK343" s="7"/>
      <c r="HL343" s="7"/>
      <c r="HM343" s="7"/>
      <c r="HN343" s="7"/>
      <c r="HO343" s="7"/>
      <c r="HP343" s="7"/>
      <c r="HQ343" s="28">
        <f t="shared" si="559"/>
        <v>1.1112599999996746</v>
      </c>
      <c r="HR343" s="28" t="str">
        <f t="shared" si="537"/>
        <v>Bull</v>
      </c>
      <c r="HS343">
        <f t="shared" si="538"/>
        <v>1.1112599999996746</v>
      </c>
    </row>
    <row r="344" spans="1:227" x14ac:dyDescent="0.55000000000000004">
      <c r="A344">
        <f>Validation!A343</f>
        <v>1772130900</v>
      </c>
      <c r="B344" t="str">
        <f>Price!B343</f>
        <v>XAUUSD</v>
      </c>
      <c r="C344" t="str">
        <f>Price!C343</f>
        <v>M5</v>
      </c>
      <c r="D344">
        <f>Price!D343</f>
        <v>5175.5</v>
      </c>
      <c r="E344">
        <f>Price!E343</f>
        <v>5167.6400000000003</v>
      </c>
      <c r="F344">
        <f>Price!F343</f>
        <v>5177.3100000000004</v>
      </c>
      <c r="G344">
        <f>Price!G343</f>
        <v>5160.9399999999996</v>
      </c>
      <c r="H344">
        <f>Price!H343</f>
        <v>795</v>
      </c>
      <c r="I344">
        <f>Diagonals!E343</f>
        <v>5208.16</v>
      </c>
      <c r="J344">
        <f>Diagonals!F343</f>
        <v>0</v>
      </c>
      <c r="K344">
        <f>Diagonals!G343</f>
        <v>0</v>
      </c>
      <c r="L344">
        <f>Diagonals!H343</f>
        <v>5129.1099999999997</v>
      </c>
      <c r="M344">
        <f>Diagonals!I343</f>
        <v>0</v>
      </c>
      <c r="N344">
        <f>Diagonals!J343</f>
        <v>0</v>
      </c>
      <c r="O344">
        <f>Diagonals!K343</f>
        <v>0</v>
      </c>
      <c r="P344">
        <f>Diagonals!L343</f>
        <v>5160.9399999999996</v>
      </c>
      <c r="Q344">
        <f>Trendlines!E343</f>
        <v>5199.67</v>
      </c>
      <c r="R344">
        <f>Trendlines!F343</f>
        <v>5193.01</v>
      </c>
      <c r="S344">
        <f>Trendlines!G343</f>
        <v>5202.54</v>
      </c>
      <c r="T344">
        <f>Trendlines!H343</f>
        <v>5172.58</v>
      </c>
      <c r="U344">
        <f>Trendlines!I343</f>
        <v>5178.57</v>
      </c>
      <c r="V344">
        <f>Trendlines!J343</f>
        <v>5164.34</v>
      </c>
      <c r="W344">
        <f>Trendlines!K343</f>
        <v>0</v>
      </c>
      <c r="X344">
        <f>Trendlines!L343</f>
        <v>5160.9399999999996</v>
      </c>
      <c r="Y344">
        <f>Tema_Hrma_Smma!E343</f>
        <v>5172.62</v>
      </c>
      <c r="Z344">
        <f>Tema_Hrma_Smma!F343</f>
        <v>5171.82</v>
      </c>
      <c r="AA344">
        <f>Tema_Hrma_Smma!G343</f>
        <v>5174.4399999999996</v>
      </c>
      <c r="AB344">
        <f>ZScore!H343</f>
        <v>1</v>
      </c>
      <c r="AC344">
        <f>ZScore!I343</f>
        <v>1.7200899999999999</v>
      </c>
      <c r="AD344">
        <f>ZScore!J343</f>
        <v>1</v>
      </c>
      <c r="AE344">
        <f>HA!E343</f>
        <v>5173.76</v>
      </c>
      <c r="AF344">
        <f>HA!F343</f>
        <v>5177.3100000000004</v>
      </c>
      <c r="AG344">
        <f>HA!G343</f>
        <v>5160.9399999999996</v>
      </c>
      <c r="AH344">
        <f>HA!H343</f>
        <v>5170.3500000000004</v>
      </c>
      <c r="AI344">
        <f>HA!I343</f>
        <v>-1</v>
      </c>
      <c r="AJ344">
        <f>HA!J343</f>
        <v>3.41</v>
      </c>
      <c r="AK344">
        <f>HA!K343</f>
        <v>0.22248000000000001</v>
      </c>
      <c r="AL344">
        <f>HA!L343</f>
        <v>-2</v>
      </c>
      <c r="AM344">
        <f>KC!E343</f>
        <v>5203.5766800000001</v>
      </c>
      <c r="AN344">
        <f>KC!F343</f>
        <v>5197.1072999999997</v>
      </c>
      <c r="AO344">
        <f>KC!G343</f>
        <v>5190.6379200000001</v>
      </c>
      <c r="AP344">
        <f>KC!H343</f>
        <v>5184.1685299999999</v>
      </c>
      <c r="AQ344">
        <f>KC!I343</f>
        <v>5177.6991500000004</v>
      </c>
      <c r="AR344">
        <f>KC!J343</f>
        <v>5171.2764200000001</v>
      </c>
      <c r="AS344">
        <f>KC!K343</f>
        <v>5164.8070399999997</v>
      </c>
      <c r="AT344">
        <f>KC!L343</f>
        <v>5158.3376500000004</v>
      </c>
      <c r="AU344">
        <f>KC!M343</f>
        <v>5151.8682699999999</v>
      </c>
      <c r="AV344">
        <f>KC!N343</f>
        <v>5145.3988900000004</v>
      </c>
      <c r="AW344">
        <f>SR_Levels!E343</f>
        <v>5161.8900000000003</v>
      </c>
      <c r="AX344">
        <f>SR_Levels!F343</f>
        <v>5135.8500000000004</v>
      </c>
      <c r="AY344">
        <f>SR_Levels!G343</f>
        <v>0</v>
      </c>
      <c r="AZ344">
        <f>SR_Levels!H343</f>
        <v>0</v>
      </c>
      <c r="BA344">
        <f>SR_Levels!I343</f>
        <v>5178.6000000000004</v>
      </c>
      <c r="BB344">
        <f>SR_Levels!J343</f>
        <v>5193.3500000000004</v>
      </c>
      <c r="BC344">
        <f>SR_Levels!K343</f>
        <v>5205.3100000000004</v>
      </c>
      <c r="BD344">
        <f>SR_Levels!L343</f>
        <v>0</v>
      </c>
      <c r="BE344">
        <f>ZigZag!E343</f>
        <v>0</v>
      </c>
      <c r="BF344">
        <f>ZigZag!F343</f>
        <v>5160.9399999999996</v>
      </c>
      <c r="BG344">
        <f>ZigZag!G343</f>
        <v>5173.95</v>
      </c>
      <c r="BH344">
        <f>Dual_Tema!E343</f>
        <v>5178.54</v>
      </c>
      <c r="BI344">
        <f>Dual_Tema!F343</f>
        <v>5165.5600000000004</v>
      </c>
      <c r="BJ344">
        <f>Pinbar!E343</f>
        <v>0</v>
      </c>
      <c r="BK344">
        <f>SSA!E343</f>
        <v>5177.2832500000004</v>
      </c>
      <c r="BL344">
        <f>SSA!F343</f>
        <v>5175.9848599999996</v>
      </c>
      <c r="BN344" t="str">
        <f t="shared" si="558"/>
        <v>Green Candle</v>
      </c>
      <c r="BO344" s="34">
        <f t="shared" si="560"/>
        <v>1.0251054117829117E-3</v>
      </c>
      <c r="BP344" s="34">
        <f t="shared" si="562"/>
        <v>3.0151103414421954E-4</v>
      </c>
      <c r="BQ344" s="34">
        <f t="shared" si="570"/>
        <v>-2.0997263992874604E-3</v>
      </c>
      <c r="BR344" s="34">
        <f t="shared" si="505"/>
        <v>-1.3217941667390543E-3</v>
      </c>
      <c r="BS344" s="35">
        <f t="shared" si="561"/>
        <v>1.7077797256948024E-4</v>
      </c>
      <c r="BT344" s="35">
        <f t="shared" si="563"/>
        <v>2.5122447965708616E-5</v>
      </c>
      <c r="BU344" s="35">
        <f t="shared" si="571"/>
        <v>-1.1676728858189822E-4</v>
      </c>
      <c r="BV344" s="35">
        <f t="shared" si="506"/>
        <v>-5.5109669206299117E-5</v>
      </c>
      <c r="BW344" s="27">
        <v>96</v>
      </c>
      <c r="BX344">
        <f>F344-G344</f>
        <v>16.3700000000008</v>
      </c>
      <c r="BY344">
        <f>ABS(F344-D343)</f>
        <v>9.75</v>
      </c>
      <c r="BZ344">
        <f>ABS(G344-D343)</f>
        <v>6.6200000000008004</v>
      </c>
      <c r="CA344">
        <f t="shared" si="539"/>
        <v>16.3700000000008</v>
      </c>
      <c r="CB344">
        <f t="shared" si="564"/>
        <v>6.8042857142858599</v>
      </c>
      <c r="CC344">
        <f t="shared" si="567"/>
        <v>7.4711616669045302</v>
      </c>
      <c r="CD344">
        <f t="shared" si="565"/>
        <v>-0.66687595261867028</v>
      </c>
      <c r="CE344">
        <f t="shared" si="568"/>
        <v>-1</v>
      </c>
      <c r="CF344">
        <f t="shared" si="569"/>
        <v>-24</v>
      </c>
      <c r="CG344" s="7" t="str">
        <f t="shared" si="566"/>
        <v>Low Volatility Period</v>
      </c>
      <c r="CH344" s="21"/>
      <c r="CI344" s="21"/>
      <c r="CJ344" s="21"/>
      <c r="CK344" s="21"/>
      <c r="CL344" s="21"/>
      <c r="CM344" s="21"/>
      <c r="CZ344" s="7" t="str">
        <f>IF(AND(D344&gt;BH344,D344&gt;E344),"Bullish Trigger","-----")</f>
        <v>-----</v>
      </c>
      <c r="DA344" s="7" t="str">
        <f>IF(AND(D344&lt;BI344,D344&lt;E344),"Bearish Trigger","-----")</f>
        <v>-----</v>
      </c>
      <c r="DB344" s="13" t="str">
        <f>IF(AND(W344=BE344,W344&gt;0,BE344&gt;0),"Important High","------")</f>
        <v>------</v>
      </c>
      <c r="DC344" s="13" t="str">
        <f>IF(AND(X344=BF344,X344&gt;0,BF344&gt;0),"Important Low","------")</f>
        <v>Important Low</v>
      </c>
      <c r="DD344" s="7" t="str">
        <f>IF(AND(DB344="Important High",DC344="-----",BJ344=1),"Imp High Rej","-----")</f>
        <v>-----</v>
      </c>
      <c r="DE344" s="7" t="str">
        <f>IF(AND(DB344="-----",DC344="Important Low",BJ344=1),"Imp Low Rej","-----")</f>
        <v>-----</v>
      </c>
      <c r="DF344" s="7" t="str">
        <f>IF(Y344&gt;AM344,"Overbought",IF(Y344&gt;AO344,"Bullish Momentum",IF(Y344&gt;AQ344,"Flat Momentum","-----")))</f>
        <v>-----</v>
      </c>
      <c r="DG344" s="7" t="str">
        <f>IF(Y344&lt;AV344,"Oversold",IF(Y344&lt;AT344,"Bearish Momentum",IF(Y344&lt;AR344,"Flat Momentum","-----")))</f>
        <v>-----</v>
      </c>
      <c r="DH344" s="7" t="str">
        <f>IF(AND(DF344="Overbought",AD344=2),"Culminated Thrust","-----")</f>
        <v>-----</v>
      </c>
      <c r="DI344" s="7" t="str">
        <f>IF(AND(DG344="Oversold",AD344=5),"Culminated Thrust","-----")</f>
        <v>-----</v>
      </c>
      <c r="DJ344" s="14">
        <f>(Q344-$D344)/$D344</f>
        <v>4.6700801854893384E-3</v>
      </c>
      <c r="DK344" s="14">
        <f>(R344-$D344)/$D344</f>
        <v>3.3832479953628089E-3</v>
      </c>
      <c r="DL344" s="14">
        <f>(S344-$D344)/$D344</f>
        <v>5.2246159791324437E-3</v>
      </c>
      <c r="DM344" s="14">
        <f>(T344-$D344)/$D344</f>
        <v>-5.6419669597141775E-4</v>
      </c>
      <c r="DN344" s="14">
        <f>(U344-$D344)/$D344</f>
        <v>5.9317940295617992E-4</v>
      </c>
      <c r="DO344" s="14">
        <f>(V344-$D344)/$D344</f>
        <v>-2.1563133996715012E-3</v>
      </c>
      <c r="DP344" s="14">
        <f t="shared" si="507"/>
        <v>5.2246159791324437E-3</v>
      </c>
      <c r="DQ344" s="14">
        <f t="shared" si="508"/>
        <v>4.6700801854893384E-3</v>
      </c>
      <c r="DR344" s="14">
        <f t="shared" si="509"/>
        <v>3.3832479953628089E-3</v>
      </c>
      <c r="DS344" s="14">
        <f t="shared" si="510"/>
        <v>5.9317940295617992E-4</v>
      </c>
      <c r="DT344" s="14">
        <f t="shared" si="511"/>
        <v>-5.6419669597141775E-4</v>
      </c>
      <c r="DU344" s="14">
        <f t="shared" si="512"/>
        <v>-2.1563133996715012E-3</v>
      </c>
      <c r="DV344" t="str">
        <f>IF($D344&gt;Q344,"SUP","RES")</f>
        <v>RES</v>
      </c>
      <c r="DW344" t="str">
        <f>IF($D344&gt;R344,"SUP","RES")</f>
        <v>RES</v>
      </c>
      <c r="DX344" t="str">
        <f>IF($D344&gt;S344,"SUP","RES")</f>
        <v>RES</v>
      </c>
      <c r="DY344" t="str">
        <f>IF($D344&gt;T344,"SUP","RES")</f>
        <v>SUP</v>
      </c>
      <c r="DZ344" t="str">
        <f>IF($D344&gt;U344,"SUP","RES")</f>
        <v>RES</v>
      </c>
      <c r="EA344" t="str">
        <f>IF($D344&gt;V344,"SUP","RES")</f>
        <v>SUP</v>
      </c>
      <c r="EB344" s="7">
        <f t="shared" si="513"/>
        <v>4</v>
      </c>
      <c r="EC344" s="7">
        <f t="shared" si="514"/>
        <v>2</v>
      </c>
      <c r="ED344" s="13" t="str">
        <f t="shared" si="515"/>
        <v>-----</v>
      </c>
      <c r="EE344" s="13" t="str">
        <f t="shared" si="516"/>
        <v>-----</v>
      </c>
      <c r="EF344" s="7">
        <f>IF(OR(ED344="All Sup",EE344="All Res"),"na",((D344-MIN(Q344:V344))/(MAX(Q344:V344)-MIN(Q344:V344))))</f>
        <v>0.29214659685863631</v>
      </c>
      <c r="EG344">
        <v>1.4999999999999999E-4</v>
      </c>
      <c r="EH344">
        <f>Q344*(1+$EG344)</f>
        <v>5200.4499505000003</v>
      </c>
      <c r="EI344">
        <f>Q344*(1-$EG344)</f>
        <v>5198.8900494999998</v>
      </c>
      <c r="EJ344">
        <f>R344*(1+$EG344)</f>
        <v>5193.7889515000006</v>
      </c>
      <c r="EK344">
        <f>R344*(1-$EG344)</f>
        <v>5192.2310485000007</v>
      </c>
      <c r="EL344">
        <f>S344*(1+$EG344)</f>
        <v>5203.3203810000005</v>
      </c>
      <c r="EM344">
        <f>S344*(1-$EG344)</f>
        <v>5201.7596190000004</v>
      </c>
      <c r="EN344">
        <f>T344*(1+$EG344)</f>
        <v>5173.3558870000006</v>
      </c>
      <c r="EO344">
        <f>T344*(1-$EG344)</f>
        <v>5171.8041130000001</v>
      </c>
      <c r="EP344">
        <f>U344*(1+$EG344)</f>
        <v>5179.3467854999999</v>
      </c>
      <c r="EQ344">
        <f>U344*(1-$EG344)</f>
        <v>5177.7932144999995</v>
      </c>
      <c r="ER344">
        <f>V344*(1+$EG344)</f>
        <v>5165.1146510000008</v>
      </c>
      <c r="ES344">
        <f>V344*(1-$EG344)</f>
        <v>5163.5653490000004</v>
      </c>
      <c r="ET344" s="7" t="str">
        <f t="shared" si="517"/>
        <v>-----</v>
      </c>
      <c r="EU344" s="7" t="str">
        <f t="shared" si="518"/>
        <v>-----</v>
      </c>
      <c r="EV344" s="7" t="str">
        <f t="shared" si="519"/>
        <v>-----</v>
      </c>
      <c r="EW344" s="7" t="str">
        <f t="shared" si="520"/>
        <v>TOUCH</v>
      </c>
      <c r="EX344" s="7" t="str">
        <f t="shared" si="521"/>
        <v>-----</v>
      </c>
      <c r="EY344" s="7" t="str">
        <f t="shared" si="522"/>
        <v>-----</v>
      </c>
      <c r="EZ344">
        <f t="shared" si="540"/>
        <v>149</v>
      </c>
      <c r="FA344">
        <f t="shared" si="541"/>
        <v>142</v>
      </c>
      <c r="FB344">
        <f t="shared" si="542"/>
        <v>342</v>
      </c>
      <c r="FC344">
        <f t="shared" si="543"/>
        <v>0</v>
      </c>
      <c r="FD344">
        <f t="shared" si="544"/>
        <v>14</v>
      </c>
      <c r="FE344">
        <f t="shared" si="545"/>
        <v>36</v>
      </c>
      <c r="FF344">
        <f t="shared" si="546"/>
        <v>7</v>
      </c>
      <c r="FG344">
        <f t="shared" si="547"/>
        <v>11</v>
      </c>
      <c r="FH344">
        <f t="shared" si="548"/>
        <v>0</v>
      </c>
      <c r="FI344">
        <f t="shared" si="549"/>
        <v>2</v>
      </c>
      <c r="FJ344">
        <f t="shared" si="550"/>
        <v>3</v>
      </c>
      <c r="FK344">
        <f t="shared" si="551"/>
        <v>1</v>
      </c>
      <c r="FL344" s="7" t="str">
        <f t="shared" si="523"/>
        <v>-----</v>
      </c>
      <c r="FM344" s="7" t="str">
        <f t="shared" si="524"/>
        <v>-----</v>
      </c>
      <c r="FN344" s="7" t="str">
        <f t="shared" si="525"/>
        <v>-----</v>
      </c>
      <c r="FO344" s="7">
        <f t="shared" si="526"/>
        <v>2</v>
      </c>
      <c r="FP344" s="7" t="str">
        <f t="shared" si="527"/>
        <v>-----</v>
      </c>
      <c r="FQ344" s="7" t="str">
        <f t="shared" si="528"/>
        <v>-----</v>
      </c>
      <c r="FR344" s="13" t="str">
        <f>IF(FL344="-----","-----",(D344-Q344)/Q344)</f>
        <v>-----</v>
      </c>
      <c r="FS344" s="13" t="str">
        <f>IF(FM344="-----","-----",(Q344-R344)/R344)</f>
        <v>-----</v>
      </c>
      <c r="FT344" s="13" t="str">
        <f>IF(FN344="-----","-----",(R344-S344)/S344)</f>
        <v>-----</v>
      </c>
      <c r="FU344" s="13">
        <f>IF(FO344="-----","-----",(S344-T344)/T344)</f>
        <v>5.7920805478117376E-3</v>
      </c>
      <c r="FV344" s="13" t="str">
        <f>IF(FP344="-----","-----",(T344-U344)/U344)</f>
        <v>-----</v>
      </c>
      <c r="FW344" s="13" t="str">
        <f>IF(FQ344="-----","-----",(U344-V344)/V344)</f>
        <v>-----</v>
      </c>
      <c r="FX344" s="7" t="str">
        <f t="shared" si="529"/>
        <v>-----</v>
      </c>
      <c r="FY344" s="7" t="str">
        <f t="shared" si="530"/>
        <v>-----</v>
      </c>
      <c r="FZ344" s="7" t="str">
        <f t="shared" si="531"/>
        <v>-----</v>
      </c>
      <c r="GA344" s="7" t="str">
        <f t="shared" si="532"/>
        <v>Support</v>
      </c>
      <c r="GB344" s="7" t="str">
        <f t="shared" si="533"/>
        <v>-----</v>
      </c>
      <c r="GC344" s="7" t="str">
        <f t="shared" si="534"/>
        <v>-----</v>
      </c>
      <c r="GD344" s="7" t="str">
        <f>IF(AND(BG344&gt;AA344,BG343&gt;AA343,BG342&gt;AA342,BG341&gt;AA341,BG340&gt;AA340,BG339&gt;AA339,BG338&gt;AA338,BG337&gt;AA337,BG336&gt;AA336,BG335&gt;AA335,BG334&gt;AA334,BG333&gt;AA333),"Bullish",IF(AND(BG344&lt;AA344,BG343&lt;AA343,BG342&lt;AA342,BG341&lt;AA341,BG340&lt;AA340,BG339&lt;AA339,BG338&lt;AA338,BG337&lt;AA337,BG336&lt;AA336,BG335&lt;AA335,BG334&lt;AA334,BG333&lt;AA333),"Bearish","-----"))</f>
        <v>-----</v>
      </c>
      <c r="GE344">
        <f>(Z344-BG344)/BG344</f>
        <v>-4.1167773171370216E-4</v>
      </c>
      <c r="GI344" s="7" t="str">
        <f>IF(Y344&gt;Z344,"Bullish","Bearish")</f>
        <v>Bullish</v>
      </c>
      <c r="GJ344" s="19" t="str">
        <f>IF(AND(D344&gt;Y344,D343&lt;Y343),"TEMA crossover","-----")</f>
        <v>TEMA crossover</v>
      </c>
      <c r="GK344" s="19" t="str">
        <f>IF(AND(D344&lt;Y344,D343&gt;Y343),"TEMA crossunder","-----")</f>
        <v>-----</v>
      </c>
      <c r="GL344" s="20" t="str">
        <f>IF(GD344="Bearish","YES","-----")</f>
        <v>-----</v>
      </c>
      <c r="GM344" s="20" t="str">
        <f>IF(GH344="Reverse to Bearish","YES","-----")</f>
        <v>-----</v>
      </c>
      <c r="GN344" s="20" t="str">
        <f>IF(AND(GI344="Bullish",GI343="Bullish",GI342="Bullish",GI341="Bullish"),"YES","-----")</f>
        <v>YES</v>
      </c>
      <c r="GO344" s="20" t="str">
        <f>IF(OR(GK344="TEMA crossunder",GK343="TEMA crossunder",GK342="TEMA crossunder",GK341="TEMA crossunder"),"YES","-----")</f>
        <v>YES</v>
      </c>
      <c r="GP344" s="20" t="str">
        <f>IF(GD344="Bullish","YES","-----")</f>
        <v>-----</v>
      </c>
      <c r="GQ344" s="20" t="str">
        <f>IF(GH344="Reverse to Bullish","YES","-----")</f>
        <v>-----</v>
      </c>
      <c r="GR344" s="20" t="str">
        <f>IF(AND(GI344="Bearish",GI343="Bearish",GI342="Bearish",GI341="Bearish"),"YES","-----")</f>
        <v>-----</v>
      </c>
      <c r="GS344" s="20" t="str">
        <f>IF(OR(GJ344="TEMA crossover",GJ343="TEMA crossover",GJ342="TEMA crossover",GJ341="TEMA crossover"),"YES","-----")</f>
        <v>YES</v>
      </c>
      <c r="GT344" s="20" t="str">
        <f t="shared" si="552"/>
        <v>-----</v>
      </c>
      <c r="GU344" s="20" t="str">
        <f t="shared" si="553"/>
        <v>-----</v>
      </c>
      <c r="GV344" s="20" t="str">
        <f t="shared" si="554"/>
        <v>-----</v>
      </c>
      <c r="GW344" s="20" t="str">
        <f t="shared" si="555"/>
        <v>-----</v>
      </c>
      <c r="GX344" s="20" t="str">
        <f t="shared" si="556"/>
        <v>-----</v>
      </c>
      <c r="GY344" s="20" t="str">
        <f t="shared" si="557"/>
        <v>-----</v>
      </c>
      <c r="GZ344" s="7" t="str">
        <f>IF(G344&gt;BH344,"YES","-----")</f>
        <v>-----</v>
      </c>
      <c r="HA344" s="7" t="str">
        <f>IF(F344&lt;BI344,"YES","-----")</f>
        <v>-----</v>
      </c>
      <c r="HB344">
        <f>BH344-BI344</f>
        <v>12.979999999999563</v>
      </c>
      <c r="HI344">
        <f t="shared" si="535"/>
        <v>-11.723250000000007</v>
      </c>
      <c r="HJ344">
        <f t="shared" si="536"/>
        <v>1.2567499999995562</v>
      </c>
      <c r="HK344" s="7"/>
      <c r="HL344" s="7"/>
      <c r="HM344" s="7"/>
      <c r="HN344" s="7"/>
      <c r="HO344" s="7"/>
      <c r="HP344" s="7"/>
      <c r="HQ344" s="28">
        <f t="shared" si="559"/>
        <v>1.2983900000008362</v>
      </c>
      <c r="HR344" s="28" t="str">
        <f t="shared" si="537"/>
        <v>Bull</v>
      </c>
      <c r="HS344">
        <f t="shared" si="538"/>
        <v>1.2983900000008362</v>
      </c>
    </row>
    <row r="345" spans="1:227" x14ac:dyDescent="0.55000000000000004">
      <c r="A345">
        <f>Validation!A344</f>
        <v>1772131200</v>
      </c>
      <c r="B345" t="str">
        <f>Price!B344</f>
        <v>XAUUSD</v>
      </c>
      <c r="C345" t="str">
        <f>Price!C344</f>
        <v>M5</v>
      </c>
      <c r="D345">
        <f>Price!D344</f>
        <v>5181.72</v>
      </c>
      <c r="E345">
        <f>Price!E344</f>
        <v>5175.5</v>
      </c>
      <c r="F345">
        <f>Price!F344</f>
        <v>5182.3900000000003</v>
      </c>
      <c r="G345">
        <f>Price!G344</f>
        <v>5174.67</v>
      </c>
      <c r="H345">
        <f>Price!H344</f>
        <v>588</v>
      </c>
      <c r="I345">
        <f>Diagonals!E344</f>
        <v>5208.34</v>
      </c>
      <c r="J345">
        <f>Diagonals!F344</f>
        <v>0</v>
      </c>
      <c r="K345">
        <f>Diagonals!G344</f>
        <v>0</v>
      </c>
      <c r="L345">
        <f>Diagonals!H344</f>
        <v>5128.78</v>
      </c>
      <c r="M345">
        <f>Diagonals!I344</f>
        <v>0</v>
      </c>
      <c r="N345">
        <f>Diagonals!J344</f>
        <v>0</v>
      </c>
      <c r="O345">
        <f>Diagonals!K344</f>
        <v>0</v>
      </c>
      <c r="P345">
        <f>Diagonals!L344</f>
        <v>0</v>
      </c>
      <c r="Q345">
        <f>Trendlines!E344</f>
        <v>5199.67</v>
      </c>
      <c r="R345">
        <f>Trendlines!F344</f>
        <v>5192.9799999999996</v>
      </c>
      <c r="S345">
        <f>Trendlines!G344</f>
        <v>5202.5200000000004</v>
      </c>
      <c r="T345">
        <f>Trendlines!H344</f>
        <v>5172.6499999999996</v>
      </c>
      <c r="U345">
        <f>Trendlines!I344</f>
        <v>5178.59</v>
      </c>
      <c r="V345">
        <f>Trendlines!J344</f>
        <v>5164.38</v>
      </c>
      <c r="W345">
        <f>Trendlines!K344</f>
        <v>0</v>
      </c>
      <c r="X345">
        <f>Trendlines!L344</f>
        <v>0</v>
      </c>
      <c r="Y345">
        <f>Tema_Hrma_Smma!E344</f>
        <v>5176.1099999999997</v>
      </c>
      <c r="Z345">
        <f>Tema_Hrma_Smma!F344</f>
        <v>5172.62</v>
      </c>
      <c r="AA345">
        <f>Tema_Hrma_Smma!G344</f>
        <v>5174.47</v>
      </c>
      <c r="AB345">
        <f>ZScore!H344</f>
        <v>1</v>
      </c>
      <c r="AC345">
        <f>ZScore!I344</f>
        <v>1.1420999999999999</v>
      </c>
      <c r="AD345">
        <f>ZScore!J344</f>
        <v>0</v>
      </c>
      <c r="AE345">
        <f>HA!E344</f>
        <v>5172.05</v>
      </c>
      <c r="AF345">
        <f>HA!F344</f>
        <v>5182.3900000000003</v>
      </c>
      <c r="AG345">
        <f>HA!G344</f>
        <v>5172.05</v>
      </c>
      <c r="AH345">
        <f>HA!H344</f>
        <v>5178.57</v>
      </c>
      <c r="AI345">
        <f>HA!I344</f>
        <v>1</v>
      </c>
      <c r="AJ345">
        <f>HA!J344</f>
        <v>6.52</v>
      </c>
      <c r="AK345">
        <f>HA!K344</f>
        <v>1.34907</v>
      </c>
      <c r="AL345">
        <f>HA!L344</f>
        <v>1</v>
      </c>
      <c r="AM345">
        <f>KC!E344</f>
        <v>5203.6686300000001</v>
      </c>
      <c r="AN345">
        <f>KC!F344</f>
        <v>5197.1887500000003</v>
      </c>
      <c r="AO345">
        <f>KC!G344</f>
        <v>5190.7088700000004</v>
      </c>
      <c r="AP345">
        <f>KC!H344</f>
        <v>5184.2290000000003</v>
      </c>
      <c r="AQ345">
        <f>KC!I344</f>
        <v>5177.7491200000004</v>
      </c>
      <c r="AR345">
        <f>KC!J344</f>
        <v>5171.0907900000002</v>
      </c>
      <c r="AS345">
        <f>KC!K344</f>
        <v>5164.6109100000003</v>
      </c>
      <c r="AT345">
        <f>KC!L344</f>
        <v>5158.1310299999996</v>
      </c>
      <c r="AU345">
        <f>KC!M344</f>
        <v>5151.6511600000003</v>
      </c>
      <c r="AV345">
        <f>KC!N344</f>
        <v>5145.1712799999996</v>
      </c>
      <c r="AW345">
        <f>SR_Levels!E344</f>
        <v>5178.6000000000004</v>
      </c>
      <c r="AX345">
        <f>SR_Levels!F344</f>
        <v>5161.8900000000003</v>
      </c>
      <c r="AY345">
        <f>SR_Levels!G344</f>
        <v>5135.8500000000004</v>
      </c>
      <c r="AZ345">
        <f>SR_Levels!H344</f>
        <v>0</v>
      </c>
      <c r="BA345">
        <f>SR_Levels!I344</f>
        <v>5193.3500000000004</v>
      </c>
      <c r="BB345">
        <f>SR_Levels!J344</f>
        <v>5205.3100000000004</v>
      </c>
      <c r="BC345">
        <f>SR_Levels!K344</f>
        <v>0</v>
      </c>
      <c r="BD345">
        <f>SR_Levels!L344</f>
        <v>0</v>
      </c>
      <c r="BE345">
        <f>ZigZag!E344</f>
        <v>0</v>
      </c>
      <c r="BF345">
        <f>ZigZag!F344</f>
        <v>0</v>
      </c>
      <c r="BG345">
        <f>ZigZag!G344</f>
        <v>5174.3599999999997</v>
      </c>
      <c r="BH345">
        <f>Dual_Tema!E344</f>
        <v>5180.87</v>
      </c>
      <c r="BI345">
        <f>Dual_Tema!F344</f>
        <v>5169.6000000000004</v>
      </c>
      <c r="BJ345">
        <f>Pinbar!E344</f>
        <v>0</v>
      </c>
      <c r="BK345">
        <f>SSA!E344</f>
        <v>5178.9163900000003</v>
      </c>
      <c r="BL345">
        <f>SSA!F344</f>
        <v>5177.4506300000003</v>
      </c>
      <c r="BN345" t="str">
        <f t="shared" si="558"/>
        <v>Green Candle</v>
      </c>
      <c r="BO345" s="34">
        <f t="shared" si="560"/>
        <v>1.6120988599330754E-3</v>
      </c>
      <c r="BP345" s="34">
        <f t="shared" si="562"/>
        <v>1.3507951139482E-3</v>
      </c>
      <c r="BQ345" s="34">
        <f t="shared" si="570"/>
        <v>3.9964090237765149E-4</v>
      </c>
      <c r="BR345" s="34">
        <f t="shared" si="505"/>
        <v>-3.0482511141549651E-4</v>
      </c>
      <c r="BS345" s="35">
        <f t="shared" si="561"/>
        <v>2.6850284434098981E-4</v>
      </c>
      <c r="BT345" s="35">
        <f t="shared" si="563"/>
        <v>1.1249662818535455E-4</v>
      </c>
      <c r="BU345" s="35">
        <f t="shared" si="571"/>
        <v>2.2198083441615779E-5</v>
      </c>
      <c r="BV345" s="35">
        <f t="shared" si="506"/>
        <v>-1.2702901818872903E-5</v>
      </c>
      <c r="BW345" s="27">
        <v>96</v>
      </c>
      <c r="BX345">
        <f>F345-G345</f>
        <v>7.7200000000002547</v>
      </c>
      <c r="BY345">
        <f>ABS(F345-D344)</f>
        <v>6.8900000000003274</v>
      </c>
      <c r="BZ345">
        <f>ABS(G345-D344)</f>
        <v>0.82999999999992724</v>
      </c>
      <c r="CA345">
        <f t="shared" si="539"/>
        <v>7.7200000000002547</v>
      </c>
      <c r="CB345">
        <f t="shared" si="564"/>
        <v>6.9964285714287531</v>
      </c>
      <c r="CC345">
        <f t="shared" si="567"/>
        <v>7.4889358335542244</v>
      </c>
      <c r="CD345">
        <f t="shared" si="565"/>
        <v>-0.49250726212547136</v>
      </c>
      <c r="CE345">
        <f t="shared" si="568"/>
        <v>-1</v>
      </c>
      <c r="CF345">
        <f t="shared" si="569"/>
        <v>-25</v>
      </c>
      <c r="CG345" s="7" t="str">
        <f t="shared" si="566"/>
        <v>Low Volatility Period</v>
      </c>
      <c r="CH345" s="21"/>
      <c r="CI345" s="21"/>
      <c r="CJ345" s="21"/>
      <c r="CK345" s="21"/>
      <c r="CL345" s="21"/>
      <c r="CM345" s="21"/>
      <c r="CZ345" s="7" t="str">
        <f>IF(AND(D345&gt;BH345,D345&gt;E345),"Bullish Trigger","-----")</f>
        <v>Bullish Trigger</v>
      </c>
      <c r="DA345" s="7" t="str">
        <f>IF(AND(D345&lt;BI345,D345&lt;E345),"Bearish Trigger","-----")</f>
        <v>-----</v>
      </c>
      <c r="DB345" s="13" t="str">
        <f>IF(AND(W345=BE345,W345&gt;0,BE345&gt;0),"Important High","------")</f>
        <v>------</v>
      </c>
      <c r="DC345" s="13" t="str">
        <f>IF(AND(X345=BF345,X345&gt;0,BF345&gt;0),"Important Low","------")</f>
        <v>------</v>
      </c>
      <c r="DD345" s="7" t="str">
        <f>IF(AND(DB345="Important High",DC345="-----",BJ345=1),"Imp High Rej","-----")</f>
        <v>-----</v>
      </c>
      <c r="DE345" s="7" t="str">
        <f>IF(AND(DB345="-----",DC345="Important Low",BJ345=1),"Imp Low Rej","-----")</f>
        <v>-----</v>
      </c>
      <c r="DF345" s="7" t="str">
        <f>IF(Y345&gt;AM345,"Overbought",IF(Y345&gt;AO345,"Bullish Momentum",IF(Y345&gt;AQ345,"Flat Momentum","-----")))</f>
        <v>-----</v>
      </c>
      <c r="DG345" s="7" t="str">
        <f>IF(Y345&lt;AV345,"Oversold",IF(Y345&lt;AT345,"Bearish Momentum",IF(Y345&lt;AR345,"Flat Momentum","-----")))</f>
        <v>-----</v>
      </c>
      <c r="DH345" s="7" t="str">
        <f>IF(AND(DF345="Overbought",AD345=2),"Culminated Thrust","-----")</f>
        <v>-----</v>
      </c>
      <c r="DI345" s="7" t="str">
        <f>IF(AND(DG345="Oversold",AD345=5),"Culminated Thrust","-----")</f>
        <v>-----</v>
      </c>
      <c r="DJ345" s="14">
        <f>(Q345-$D345)/$D345</f>
        <v>3.464100723311915E-3</v>
      </c>
      <c r="DK345" s="14">
        <f>(R345-$D345)/$D345</f>
        <v>2.1730236292195077E-3</v>
      </c>
      <c r="DL345" s="14">
        <f>(S345-$D345)/$D345</f>
        <v>4.0141111445620723E-3</v>
      </c>
      <c r="DM345" s="14">
        <f>(T345-$D345)/$D345</f>
        <v>-1.7503840423644308E-3</v>
      </c>
      <c r="DN345" s="14">
        <f>(U345-$D345)/$D345</f>
        <v>-6.0404653281151996E-4</v>
      </c>
      <c r="DO345" s="14">
        <f>(V345-$D345)/$D345</f>
        <v>-3.3463791945531878E-3</v>
      </c>
      <c r="DP345" s="14">
        <f t="shared" si="507"/>
        <v>4.0141111445620723E-3</v>
      </c>
      <c r="DQ345" s="14">
        <f t="shared" si="508"/>
        <v>3.464100723311915E-3</v>
      </c>
      <c r="DR345" s="14">
        <f t="shared" si="509"/>
        <v>2.1730236292195077E-3</v>
      </c>
      <c r="DS345" s="14">
        <f t="shared" si="510"/>
        <v>-6.0404653281151996E-4</v>
      </c>
      <c r="DT345" s="14">
        <f t="shared" si="511"/>
        <v>-1.7503840423644308E-3</v>
      </c>
      <c r="DU345" s="14">
        <f t="shared" si="512"/>
        <v>-3.3463791945531878E-3</v>
      </c>
      <c r="DV345" t="str">
        <f>IF($D345&gt;Q345,"SUP","RES")</f>
        <v>RES</v>
      </c>
      <c r="DW345" t="str">
        <f>IF($D345&gt;R345,"SUP","RES")</f>
        <v>RES</v>
      </c>
      <c r="DX345" t="str">
        <f>IF($D345&gt;S345,"SUP","RES")</f>
        <v>RES</v>
      </c>
      <c r="DY345" t="str">
        <f>IF($D345&gt;T345,"SUP","RES")</f>
        <v>SUP</v>
      </c>
      <c r="DZ345" t="str">
        <f>IF($D345&gt;U345,"SUP","RES")</f>
        <v>SUP</v>
      </c>
      <c r="EA345" t="str">
        <f>IF($D345&gt;V345,"SUP","RES")</f>
        <v>SUP</v>
      </c>
      <c r="EB345" s="7">
        <f t="shared" si="513"/>
        <v>3</v>
      </c>
      <c r="EC345" s="7">
        <f t="shared" si="514"/>
        <v>3</v>
      </c>
      <c r="ED345" s="13" t="str">
        <f t="shared" si="515"/>
        <v>-----</v>
      </c>
      <c r="EE345" s="13" t="str">
        <f t="shared" si="516"/>
        <v>-----</v>
      </c>
      <c r="EF345" s="7">
        <f>IF(OR(ED345="All Sup",EE345="All Res"),"na",((D345-MIN(Q345:V345))/(MAX(Q345:V345)-MIN(Q345:V345))))</f>
        <v>0.45464079706345034</v>
      </c>
      <c r="EG345">
        <v>1.4999999999999999E-4</v>
      </c>
      <c r="EH345">
        <f>Q345*(1+$EG345)</f>
        <v>5200.4499505000003</v>
      </c>
      <c r="EI345">
        <f>Q345*(1-$EG345)</f>
        <v>5198.8900494999998</v>
      </c>
      <c r="EJ345">
        <f>R345*(1+$EG345)</f>
        <v>5193.7589470000003</v>
      </c>
      <c r="EK345">
        <f>R345*(1-$EG345)</f>
        <v>5192.2010529999998</v>
      </c>
      <c r="EL345">
        <f>S345*(1+$EG345)</f>
        <v>5203.3003780000008</v>
      </c>
      <c r="EM345">
        <f>S345*(1-$EG345)</f>
        <v>5201.739622000001</v>
      </c>
      <c r="EN345">
        <f>T345*(1+$EG345)</f>
        <v>5173.4258975000002</v>
      </c>
      <c r="EO345">
        <f>T345*(1-$EG345)</f>
        <v>5171.8741024999999</v>
      </c>
      <c r="EP345">
        <f>U345*(1+$EG345)</f>
        <v>5179.3667885000004</v>
      </c>
      <c r="EQ345">
        <f>U345*(1-$EG345)</f>
        <v>5177.8132114999999</v>
      </c>
      <c r="ER345">
        <f>V345*(1+$EG345)</f>
        <v>5165.154657000001</v>
      </c>
      <c r="ES345">
        <f>V345*(1-$EG345)</f>
        <v>5163.6053430000002</v>
      </c>
      <c r="ET345" s="7" t="str">
        <f t="shared" si="517"/>
        <v>-----</v>
      </c>
      <c r="EU345" s="7" t="str">
        <f t="shared" si="518"/>
        <v>-----</v>
      </c>
      <c r="EV345" s="7" t="str">
        <f t="shared" si="519"/>
        <v>-----</v>
      </c>
      <c r="EW345" s="7" t="str">
        <f t="shared" si="520"/>
        <v>-----</v>
      </c>
      <c r="EX345" s="7" t="str">
        <f t="shared" si="521"/>
        <v>TOUCH</v>
      </c>
      <c r="EY345" s="7" t="str">
        <f t="shared" si="522"/>
        <v>-----</v>
      </c>
      <c r="EZ345">
        <f t="shared" si="540"/>
        <v>150</v>
      </c>
      <c r="FA345">
        <f t="shared" si="541"/>
        <v>143</v>
      </c>
      <c r="FB345">
        <f t="shared" si="542"/>
        <v>343</v>
      </c>
      <c r="FC345">
        <f t="shared" si="543"/>
        <v>1</v>
      </c>
      <c r="FD345">
        <f t="shared" si="544"/>
        <v>0</v>
      </c>
      <c r="FE345">
        <f t="shared" si="545"/>
        <v>37</v>
      </c>
      <c r="FF345">
        <f t="shared" si="546"/>
        <v>7</v>
      </c>
      <c r="FG345">
        <f t="shared" si="547"/>
        <v>11</v>
      </c>
      <c r="FH345">
        <f t="shared" si="548"/>
        <v>0</v>
      </c>
      <c r="FI345">
        <f t="shared" si="549"/>
        <v>2</v>
      </c>
      <c r="FJ345">
        <f t="shared" si="550"/>
        <v>1</v>
      </c>
      <c r="FK345">
        <f t="shared" si="551"/>
        <v>1</v>
      </c>
      <c r="FL345" s="7" t="str">
        <f t="shared" si="523"/>
        <v>-----</v>
      </c>
      <c r="FM345" s="7" t="str">
        <f t="shared" si="524"/>
        <v>-----</v>
      </c>
      <c r="FN345" s="7" t="str">
        <f t="shared" si="525"/>
        <v>-----</v>
      </c>
      <c r="FO345" s="7" t="str">
        <f t="shared" si="526"/>
        <v>-----</v>
      </c>
      <c r="FP345" s="7">
        <f t="shared" si="527"/>
        <v>1</v>
      </c>
      <c r="FQ345" s="7" t="str">
        <f t="shared" si="528"/>
        <v>-----</v>
      </c>
      <c r="FR345" s="13" t="str">
        <f>IF(FL345="-----","-----",(D345-Q345)/Q345)</f>
        <v>-----</v>
      </c>
      <c r="FS345" s="13" t="str">
        <f>IF(FM345="-----","-----",(Q345-R345)/R345)</f>
        <v>-----</v>
      </c>
      <c r="FT345" s="13" t="str">
        <f>IF(FN345="-----","-----",(R345-S345)/S345)</f>
        <v>-----</v>
      </c>
      <c r="FU345" s="13" t="str">
        <f>IF(FO345="-----","-----",(S345-T345)/T345)</f>
        <v>-----</v>
      </c>
      <c r="FV345" s="13">
        <f>IF(FP345="-----","-----",(T345-U345)/U345)</f>
        <v>-1.1470303692704981E-3</v>
      </c>
      <c r="FW345" s="13" t="str">
        <f>IF(FQ345="-----","-----",(U345-V345)/V345)</f>
        <v>-----</v>
      </c>
      <c r="FX345" s="7" t="str">
        <f t="shared" si="529"/>
        <v>-----</v>
      </c>
      <c r="FY345" s="7" t="str">
        <f t="shared" si="530"/>
        <v>-----</v>
      </c>
      <c r="FZ345" s="7" t="str">
        <f t="shared" si="531"/>
        <v>-----</v>
      </c>
      <c r="GA345" s="7" t="str">
        <f t="shared" si="532"/>
        <v>-----</v>
      </c>
      <c r="GB345" s="7" t="str">
        <f t="shared" si="533"/>
        <v>Resistant</v>
      </c>
      <c r="GC345" s="7" t="str">
        <f t="shared" si="534"/>
        <v>-----</v>
      </c>
      <c r="GD345" s="7" t="str">
        <f>IF(AND(BG345&gt;AA345,BG344&gt;AA344,BG343&gt;AA343,BG342&gt;AA342,BG341&gt;AA341,BG340&gt;AA340,BG339&gt;AA339,BG338&gt;AA338,BG337&gt;AA337,BG336&gt;AA336,BG335&gt;AA335,BG334&gt;AA334),"Bullish",IF(AND(BG345&lt;AA345,BG344&lt;AA344,BG343&lt;AA343,BG342&lt;AA342,BG341&lt;AA341,BG340&lt;AA340,BG339&lt;AA339,BG338&lt;AA338,BG337&lt;AA337,BG336&lt;AA336,BG335&lt;AA335,BG334&lt;AA334),"Bearish","-----"))</f>
        <v>-----</v>
      </c>
      <c r="GE345">
        <f>(Z345-BG345)/BG345</f>
        <v>-3.3627347150174742E-4</v>
      </c>
      <c r="GI345" s="7" t="str">
        <f>IF(Y345&gt;Z345,"Bullish","Bearish")</f>
        <v>Bullish</v>
      </c>
      <c r="GJ345" s="19" t="str">
        <f>IF(AND(D345&gt;Y345,D344&lt;Y344),"TEMA crossover","-----")</f>
        <v>-----</v>
      </c>
      <c r="GK345" s="19" t="str">
        <f>IF(AND(D345&lt;Y345,D344&gt;Y344),"TEMA crossunder","-----")</f>
        <v>-----</v>
      </c>
      <c r="GL345" s="20" t="str">
        <f>IF(GD345="Bearish","YES","-----")</f>
        <v>-----</v>
      </c>
      <c r="GM345" s="20" t="str">
        <f>IF(GH345="Reverse to Bearish","YES","-----")</f>
        <v>-----</v>
      </c>
      <c r="GN345" s="20" t="str">
        <f>IF(AND(GI345="Bullish",GI344="Bullish",GI343="Bullish",GI342="Bullish"),"YES","-----")</f>
        <v>YES</v>
      </c>
      <c r="GO345" s="20" t="str">
        <f>IF(OR(GK345="TEMA crossunder",GK344="TEMA crossunder",GK343="TEMA crossunder",GK342="TEMA crossunder"),"YES","-----")</f>
        <v>YES</v>
      </c>
      <c r="GP345" s="20" t="str">
        <f>IF(GD345="Bullish","YES","-----")</f>
        <v>-----</v>
      </c>
      <c r="GQ345" s="20" t="str">
        <f>IF(GH345="Reverse to Bullish","YES","-----")</f>
        <v>-----</v>
      </c>
      <c r="GR345" s="20" t="str">
        <f>IF(AND(GI345="Bearish",GI344="Bearish",GI343="Bearish",GI342="Bearish"),"YES","-----")</f>
        <v>-----</v>
      </c>
      <c r="GS345" s="20" t="str">
        <f>IF(OR(GJ345="TEMA crossover",GJ344="TEMA crossover",GJ343="TEMA crossover",GJ342="TEMA crossover"),"YES","-----")</f>
        <v>YES</v>
      </c>
      <c r="GT345" s="20" t="str">
        <f t="shared" si="552"/>
        <v>-----</v>
      </c>
      <c r="GU345" s="20" t="str">
        <f t="shared" si="553"/>
        <v>-----</v>
      </c>
      <c r="GV345" s="20" t="str">
        <f t="shared" si="554"/>
        <v>-----</v>
      </c>
      <c r="GW345" s="20" t="str">
        <f t="shared" si="555"/>
        <v>-----</v>
      </c>
      <c r="GX345" s="20" t="str">
        <f t="shared" si="556"/>
        <v>-----</v>
      </c>
      <c r="GY345" s="20" t="str">
        <f t="shared" si="557"/>
        <v>-----</v>
      </c>
      <c r="GZ345" s="7" t="str">
        <f>IF(G345&gt;BH345,"YES","-----")</f>
        <v>-----</v>
      </c>
      <c r="HA345" s="7" t="str">
        <f>IF(F345&lt;BI345,"YES","-----")</f>
        <v>-----</v>
      </c>
      <c r="HB345">
        <f>BH345-BI345</f>
        <v>11.269999999999527</v>
      </c>
      <c r="HI345">
        <f t="shared" si="535"/>
        <v>-9.3163899999999558</v>
      </c>
      <c r="HJ345">
        <f t="shared" si="536"/>
        <v>1.9536099999995713</v>
      </c>
      <c r="HK345" s="7"/>
      <c r="HL345" s="7"/>
      <c r="HM345" s="7"/>
      <c r="HN345" s="7"/>
      <c r="HO345" s="7"/>
      <c r="HP345" s="7"/>
      <c r="HQ345" s="28">
        <f t="shared" si="559"/>
        <v>1.4657600000000457</v>
      </c>
      <c r="HR345" s="28" t="str">
        <f t="shared" si="537"/>
        <v>Bull</v>
      </c>
      <c r="HS345">
        <f t="shared" si="538"/>
        <v>1.4657600000000457</v>
      </c>
    </row>
    <row r="346" spans="1:227" x14ac:dyDescent="0.55000000000000004">
      <c r="A346">
        <f>Validation!A345</f>
        <v>1772131500</v>
      </c>
      <c r="B346" t="str">
        <f>Price!B345</f>
        <v>XAUUSD</v>
      </c>
      <c r="C346" t="str">
        <f>Price!C345</f>
        <v>M5</v>
      </c>
      <c r="D346">
        <f>Price!D345</f>
        <v>5184.66</v>
      </c>
      <c r="E346">
        <f>Price!E345</f>
        <v>5181.4399999999996</v>
      </c>
      <c r="F346">
        <f>Price!F345</f>
        <v>5185.07</v>
      </c>
      <c r="G346">
        <f>Price!G345</f>
        <v>5181.28</v>
      </c>
      <c r="H346">
        <f>Price!H345</f>
        <v>554</v>
      </c>
      <c r="I346">
        <f>Diagonals!E345</f>
        <v>5208.5200000000004</v>
      </c>
      <c r="J346">
        <f>Diagonals!F345</f>
        <v>0</v>
      </c>
      <c r="K346">
        <f>Diagonals!G345</f>
        <v>0</v>
      </c>
      <c r="L346">
        <f>Diagonals!H345</f>
        <v>5128.45</v>
      </c>
      <c r="M346">
        <f>Diagonals!I345</f>
        <v>0</v>
      </c>
      <c r="N346">
        <f>Diagonals!J345</f>
        <v>0</v>
      </c>
      <c r="O346">
        <f>Diagonals!K345</f>
        <v>0</v>
      </c>
      <c r="P346">
        <f>Diagonals!L345</f>
        <v>0</v>
      </c>
      <c r="Q346">
        <f>Trendlines!E345</f>
        <v>5199.68</v>
      </c>
      <c r="R346">
        <f>Trendlines!F345</f>
        <v>5192.96</v>
      </c>
      <c r="S346">
        <f>Trendlines!G345</f>
        <v>5202.5</v>
      </c>
      <c r="T346">
        <f>Trendlines!H345</f>
        <v>5172.7299999999996</v>
      </c>
      <c r="U346">
        <f>Trendlines!I345</f>
        <v>5178.6099999999997</v>
      </c>
      <c r="V346">
        <f>Trendlines!J345</f>
        <v>5164.42</v>
      </c>
      <c r="W346">
        <f>Trendlines!K345</f>
        <v>0</v>
      </c>
      <c r="X346">
        <f>Trendlines!L345</f>
        <v>0</v>
      </c>
      <c r="Y346">
        <f>Tema_Hrma_Smma!E345</f>
        <v>5180.29</v>
      </c>
      <c r="Z346">
        <f>Tema_Hrma_Smma!F345</f>
        <v>5174.2</v>
      </c>
      <c r="AA346">
        <f>Tema_Hrma_Smma!G345</f>
        <v>5174.67</v>
      </c>
      <c r="AB346">
        <f>ZScore!H345</f>
        <v>1</v>
      </c>
      <c r="AC346">
        <f>ZScore!I345</f>
        <v>9.1600000000000001E-2</v>
      </c>
      <c r="AD346">
        <f>ZScore!J345</f>
        <v>0</v>
      </c>
      <c r="AE346">
        <f>HA!E345</f>
        <v>5175.3100000000004</v>
      </c>
      <c r="AF346">
        <f>HA!F345</f>
        <v>5185.07</v>
      </c>
      <c r="AG346">
        <f>HA!G345</f>
        <v>5175.3100000000004</v>
      </c>
      <c r="AH346">
        <f>HA!H345</f>
        <v>5183.1099999999997</v>
      </c>
      <c r="AI346">
        <f>HA!I345</f>
        <v>1</v>
      </c>
      <c r="AJ346">
        <f>HA!J345</f>
        <v>7.8</v>
      </c>
      <c r="AK346">
        <f>HA!K345</f>
        <v>1.8051299999999999</v>
      </c>
      <c r="AL346">
        <f>HA!L345</f>
        <v>2</v>
      </c>
      <c r="AM346">
        <f>KC!E345</f>
        <v>5203.8395099999998</v>
      </c>
      <c r="AN346">
        <f>KC!F345</f>
        <v>5197.3719799999999</v>
      </c>
      <c r="AO346">
        <f>KC!G345</f>
        <v>5190.90445</v>
      </c>
      <c r="AP346">
        <f>KC!H345</f>
        <v>5184.4369200000001</v>
      </c>
      <c r="AQ346">
        <f>KC!I345</f>
        <v>5177.9693900000002</v>
      </c>
      <c r="AR346">
        <f>KC!J345</f>
        <v>5171.2254400000002</v>
      </c>
      <c r="AS346">
        <f>KC!K345</f>
        <v>5164.7579100000003</v>
      </c>
      <c r="AT346">
        <f>KC!L345</f>
        <v>5158.2903800000004</v>
      </c>
      <c r="AU346">
        <f>KC!M345</f>
        <v>5151.8228499999996</v>
      </c>
      <c r="AV346">
        <f>KC!N345</f>
        <v>5145.3553099999999</v>
      </c>
      <c r="AW346">
        <f>SR_Levels!E345</f>
        <v>5178.6000000000004</v>
      </c>
      <c r="AX346">
        <f>SR_Levels!F345</f>
        <v>5161.8900000000003</v>
      </c>
      <c r="AY346">
        <f>SR_Levels!G345</f>
        <v>5135.8500000000004</v>
      </c>
      <c r="AZ346">
        <f>SR_Levels!H345</f>
        <v>0</v>
      </c>
      <c r="BA346">
        <f>SR_Levels!I345</f>
        <v>5193.3500000000004</v>
      </c>
      <c r="BB346">
        <f>SR_Levels!J345</f>
        <v>5205.3100000000004</v>
      </c>
      <c r="BC346">
        <f>SR_Levels!K345</f>
        <v>0</v>
      </c>
      <c r="BD346">
        <f>SR_Levels!L345</f>
        <v>0</v>
      </c>
      <c r="BE346">
        <f>ZigZag!E345</f>
        <v>0</v>
      </c>
      <c r="BF346">
        <f>ZigZag!F345</f>
        <v>0</v>
      </c>
      <c r="BG346">
        <f>ZigZag!G345</f>
        <v>5175.0200000000004</v>
      </c>
      <c r="BH346">
        <f>Dual_Tema!E345</f>
        <v>5183.59</v>
      </c>
      <c r="BI346">
        <f>Dual_Tema!F345</f>
        <v>5175.45</v>
      </c>
      <c r="BJ346">
        <f>Pinbar!E345</f>
        <v>0</v>
      </c>
      <c r="BK346">
        <f>SSA!E345</f>
        <v>5180.5209999999997</v>
      </c>
      <c r="BL346">
        <f>SSA!F345</f>
        <v>5178.9858100000001</v>
      </c>
      <c r="BN346" t="str">
        <f t="shared" si="558"/>
        <v>Green Candle</v>
      </c>
      <c r="BO346" s="34">
        <f t="shared" si="560"/>
        <v>1.8957071219454225E-3</v>
      </c>
      <c r="BP346" s="34">
        <f t="shared" si="562"/>
        <v>2.8452886391552301E-3</v>
      </c>
      <c r="BQ346" s="34">
        <f t="shared" si="570"/>
        <v>1.2359363956231384E-3</v>
      </c>
      <c r="BR346" s="34">
        <f t="shared" si="505"/>
        <v>6.3689842049186041E-4</v>
      </c>
      <c r="BS346" s="35">
        <f t="shared" si="561"/>
        <v>3.1570191283747384E-4</v>
      </c>
      <c r="BT346" s="35">
        <f t="shared" si="563"/>
        <v>2.3679873800075413E-4</v>
      </c>
      <c r="BU346" s="35">
        <f t="shared" si="571"/>
        <v>6.8623090843544787E-5</v>
      </c>
      <c r="BV346" s="35">
        <f t="shared" si="506"/>
        <v>2.6529338845282524E-5</v>
      </c>
      <c r="BW346" s="27">
        <v>96</v>
      </c>
      <c r="BX346">
        <f>F346-G346</f>
        <v>3.7899999999999636</v>
      </c>
      <c r="BY346">
        <f>ABS(F346-D345)</f>
        <v>3.3499999999994543</v>
      </c>
      <c r="BZ346">
        <f>ABS(G346-D345)</f>
        <v>0.44000000000050932</v>
      </c>
      <c r="CA346">
        <f t="shared" si="539"/>
        <v>3.7899999999999636</v>
      </c>
      <c r="CB346">
        <f t="shared" si="564"/>
        <v>6.9100000000001796</v>
      </c>
      <c r="CC346">
        <f t="shared" si="567"/>
        <v>7.2247261311574915</v>
      </c>
      <c r="CD346">
        <f t="shared" si="565"/>
        <v>-0.31472613115731196</v>
      </c>
      <c r="CE346">
        <f t="shared" si="568"/>
        <v>-1</v>
      </c>
      <c r="CF346">
        <f t="shared" si="569"/>
        <v>-26</v>
      </c>
      <c r="CG346" s="7" t="str">
        <f t="shared" si="566"/>
        <v>Low Volatility Period</v>
      </c>
      <c r="CH346" s="21"/>
      <c r="CI346" s="21"/>
      <c r="CJ346" s="21"/>
      <c r="CK346" s="21"/>
      <c r="CL346" s="21"/>
      <c r="CM346" s="21"/>
      <c r="CZ346" s="7" t="str">
        <f>IF(AND(D346&gt;BH346,D346&gt;E346),"Bullish Trigger","-----")</f>
        <v>Bullish Trigger</v>
      </c>
      <c r="DA346" s="7" t="str">
        <f>IF(AND(D346&lt;BI346,D346&lt;E346),"Bearish Trigger","-----")</f>
        <v>-----</v>
      </c>
      <c r="DB346" s="13" t="str">
        <f>IF(AND(W346=BE346,W346&gt;0,BE346&gt;0),"Important High","------")</f>
        <v>------</v>
      </c>
      <c r="DC346" s="13" t="str">
        <f>IF(AND(X346=BF346,X346&gt;0,BF346&gt;0),"Important Low","------")</f>
        <v>------</v>
      </c>
      <c r="DD346" s="7" t="str">
        <f>IF(AND(DB346="Important High",DC346="-----",BJ346=1),"Imp High Rej","-----")</f>
        <v>-----</v>
      </c>
      <c r="DE346" s="7" t="str">
        <f>IF(AND(DB346="-----",DC346="Important Low",BJ346=1),"Imp Low Rej","-----")</f>
        <v>-----</v>
      </c>
      <c r="DF346" s="7" t="str">
        <f>IF(Y346&gt;AM346,"Overbought",IF(Y346&gt;AO346,"Bullish Momentum",IF(Y346&gt;AQ346,"Flat Momentum","-----")))</f>
        <v>Flat Momentum</v>
      </c>
      <c r="DG346" s="7" t="str">
        <f>IF(Y346&lt;AV346,"Oversold",IF(Y346&lt;AT346,"Bearish Momentum",IF(Y346&lt;AR346,"Flat Momentum","-----")))</f>
        <v>-----</v>
      </c>
      <c r="DH346" s="7" t="str">
        <f>IF(AND(DF346="Overbought",AD346=2),"Culminated Thrust","-----")</f>
        <v>-----</v>
      </c>
      <c r="DI346" s="7" t="str">
        <f>IF(AND(DG346="Oversold",AD346=5),"Culminated Thrust","-----")</f>
        <v>-----</v>
      </c>
      <c r="DJ346" s="14">
        <f>(Q346-$D346)/$D346</f>
        <v>2.897007711209691E-3</v>
      </c>
      <c r="DK346" s="14">
        <f>(R346-$D346)/$D346</f>
        <v>1.6008764316271815E-3</v>
      </c>
      <c r="DL346" s="14">
        <f>(S346-$D346)/$D346</f>
        <v>3.440919944605846E-3</v>
      </c>
      <c r="DM346" s="14">
        <f>(T346-$D346)/$D346</f>
        <v>-2.3010187746159423E-3</v>
      </c>
      <c r="DN346" s="14">
        <f>(U346-$D346)/$D346</f>
        <v>-1.1669039049812683E-3</v>
      </c>
      <c r="DO346" s="14">
        <f>(V346-$D346)/$D346</f>
        <v>-3.9038239730280833E-3</v>
      </c>
      <c r="DP346" s="14">
        <f t="shared" si="507"/>
        <v>3.440919944605846E-3</v>
      </c>
      <c r="DQ346" s="14">
        <f t="shared" si="508"/>
        <v>2.897007711209691E-3</v>
      </c>
      <c r="DR346" s="14">
        <f t="shared" si="509"/>
        <v>1.6008764316271815E-3</v>
      </c>
      <c r="DS346" s="14">
        <f t="shared" si="510"/>
        <v>-1.1669039049812683E-3</v>
      </c>
      <c r="DT346" s="14">
        <f t="shared" si="511"/>
        <v>-2.3010187746159423E-3</v>
      </c>
      <c r="DU346" s="14">
        <f t="shared" si="512"/>
        <v>-3.9038239730280833E-3</v>
      </c>
      <c r="DV346" t="str">
        <f>IF($D346&gt;Q346,"SUP","RES")</f>
        <v>RES</v>
      </c>
      <c r="DW346" t="str">
        <f>IF($D346&gt;R346,"SUP","RES")</f>
        <v>RES</v>
      </c>
      <c r="DX346" t="str">
        <f>IF($D346&gt;S346,"SUP","RES")</f>
        <v>RES</v>
      </c>
      <c r="DY346" t="str">
        <f>IF($D346&gt;T346,"SUP","RES")</f>
        <v>SUP</v>
      </c>
      <c r="DZ346" t="str">
        <f>IF($D346&gt;U346,"SUP","RES")</f>
        <v>SUP</v>
      </c>
      <c r="EA346" t="str">
        <f>IF($D346&gt;V346,"SUP","RES")</f>
        <v>SUP</v>
      </c>
      <c r="EB346" s="7">
        <f t="shared" si="513"/>
        <v>3</v>
      </c>
      <c r="EC346" s="7">
        <f t="shared" si="514"/>
        <v>3</v>
      </c>
      <c r="ED346" s="13" t="str">
        <f t="shared" si="515"/>
        <v>-----</v>
      </c>
      <c r="EE346" s="13" t="str">
        <f t="shared" si="516"/>
        <v>-----</v>
      </c>
      <c r="EF346" s="7">
        <f>IF(OR(ED346="All Sup",EE346="All Res"),"na",((D346-MIN(Q346:V346))/(MAX(Q346:V346)-MIN(Q346:V346))))</f>
        <v>0.53151260504201214</v>
      </c>
      <c r="EG346">
        <v>1.4999999999999999E-4</v>
      </c>
      <c r="EH346">
        <f>Q346*(1+$EG346)</f>
        <v>5200.4599520000011</v>
      </c>
      <c r="EI346">
        <f>Q346*(1-$EG346)</f>
        <v>5198.9000480000004</v>
      </c>
      <c r="EJ346">
        <f>R346*(1+$EG346)</f>
        <v>5193.7389440000006</v>
      </c>
      <c r="EK346">
        <f>R346*(1-$EG346)</f>
        <v>5192.1810560000004</v>
      </c>
      <c r="EL346">
        <f>S346*(1+$EG346)</f>
        <v>5203.2803750000003</v>
      </c>
      <c r="EM346">
        <f>S346*(1-$EG346)</f>
        <v>5201.7196249999997</v>
      </c>
      <c r="EN346">
        <f>T346*(1+$EG346)</f>
        <v>5173.5059094999997</v>
      </c>
      <c r="EO346">
        <f>T346*(1-$EG346)</f>
        <v>5171.9540904999994</v>
      </c>
      <c r="EP346">
        <f>U346*(1+$EG346)</f>
        <v>5179.3867915000001</v>
      </c>
      <c r="EQ346">
        <f>U346*(1-$EG346)</f>
        <v>5177.8332085000002</v>
      </c>
      <c r="ER346">
        <f>V346*(1+$EG346)</f>
        <v>5165.1946630000002</v>
      </c>
      <c r="ES346">
        <f>V346*(1-$EG346)</f>
        <v>5163.6453369999999</v>
      </c>
      <c r="ET346" s="7" t="str">
        <f t="shared" si="517"/>
        <v>-----</v>
      </c>
      <c r="EU346" s="7" t="str">
        <f t="shared" si="518"/>
        <v>-----</v>
      </c>
      <c r="EV346" s="7" t="str">
        <f t="shared" si="519"/>
        <v>-----</v>
      </c>
      <c r="EW346" s="7" t="str">
        <f t="shared" si="520"/>
        <v>-----</v>
      </c>
      <c r="EX346" s="7" t="str">
        <f t="shared" si="521"/>
        <v>-----</v>
      </c>
      <c r="EY346" s="7" t="str">
        <f t="shared" si="522"/>
        <v>-----</v>
      </c>
      <c r="EZ346">
        <f t="shared" si="540"/>
        <v>151</v>
      </c>
      <c r="FA346">
        <f t="shared" si="541"/>
        <v>144</v>
      </c>
      <c r="FB346">
        <f t="shared" si="542"/>
        <v>344</v>
      </c>
      <c r="FC346">
        <f t="shared" si="543"/>
        <v>2</v>
      </c>
      <c r="FD346">
        <f t="shared" si="544"/>
        <v>1</v>
      </c>
      <c r="FE346">
        <f t="shared" si="545"/>
        <v>38</v>
      </c>
      <c r="FF346">
        <f t="shared" si="546"/>
        <v>7</v>
      </c>
      <c r="FG346">
        <f t="shared" si="547"/>
        <v>11</v>
      </c>
      <c r="FH346">
        <f t="shared" si="548"/>
        <v>0</v>
      </c>
      <c r="FI346">
        <f t="shared" si="549"/>
        <v>2</v>
      </c>
      <c r="FJ346">
        <f t="shared" si="550"/>
        <v>1</v>
      </c>
      <c r="FK346">
        <f t="shared" si="551"/>
        <v>1</v>
      </c>
      <c r="FL346" s="7" t="str">
        <f t="shared" si="523"/>
        <v>-----</v>
      </c>
      <c r="FM346" s="7" t="str">
        <f t="shared" si="524"/>
        <v>-----</v>
      </c>
      <c r="FN346" s="7" t="str">
        <f t="shared" si="525"/>
        <v>-----</v>
      </c>
      <c r="FO346" s="7" t="str">
        <f t="shared" si="526"/>
        <v>-----</v>
      </c>
      <c r="FP346" s="7" t="str">
        <f t="shared" si="527"/>
        <v>-----</v>
      </c>
      <c r="FQ346" s="7" t="str">
        <f t="shared" si="528"/>
        <v>-----</v>
      </c>
      <c r="FR346" s="13" t="str">
        <f>IF(FL346="-----","-----",(D346-Q346)/Q346)</f>
        <v>-----</v>
      </c>
      <c r="FS346" s="13" t="str">
        <f>IF(FM346="-----","-----",(Q346-R346)/R346)</f>
        <v>-----</v>
      </c>
      <c r="FT346" s="13" t="str">
        <f>IF(FN346="-----","-----",(R346-S346)/S346)</f>
        <v>-----</v>
      </c>
      <c r="FU346" s="13" t="str">
        <f>IF(FO346="-----","-----",(S346-T346)/T346)</f>
        <v>-----</v>
      </c>
      <c r="FV346" s="13" t="str">
        <f>IF(FP346="-----","-----",(T346-U346)/U346)</f>
        <v>-----</v>
      </c>
      <c r="FW346" s="13" t="str">
        <f>IF(FQ346="-----","-----",(U346-V346)/V346)</f>
        <v>-----</v>
      </c>
      <c r="FX346" s="7" t="str">
        <f t="shared" si="529"/>
        <v>-----</v>
      </c>
      <c r="FY346" s="7" t="str">
        <f t="shared" si="530"/>
        <v>-----</v>
      </c>
      <c r="FZ346" s="7" t="str">
        <f t="shared" si="531"/>
        <v>-----</v>
      </c>
      <c r="GA346" s="7" t="str">
        <f t="shared" si="532"/>
        <v>-----</v>
      </c>
      <c r="GB346" s="7" t="str">
        <f t="shared" si="533"/>
        <v>-----</v>
      </c>
      <c r="GC346" s="7" t="str">
        <f t="shared" si="534"/>
        <v>-----</v>
      </c>
      <c r="GD346" s="7" t="str">
        <f>IF(AND(BG346&gt;AA346,BG345&gt;AA345,BG344&gt;AA344,BG343&gt;AA343,BG342&gt;AA342,BG341&gt;AA341,BG340&gt;AA340,BG339&gt;AA339,BG338&gt;AA338,BG337&gt;AA337,BG336&gt;AA336,BG335&gt;AA335),"Bullish",IF(AND(BG346&lt;AA346,BG345&lt;AA345,BG344&lt;AA344,BG343&lt;AA343,BG342&lt;AA342,BG341&lt;AA341,BG340&lt;AA340,BG339&lt;AA339,BG338&lt;AA338,BG337&lt;AA337,BG336&lt;AA336,BG335&lt;AA335),"Bearish","-----"))</f>
        <v>-----</v>
      </c>
      <c r="GE346">
        <f>(Z346-BG346)/BG346</f>
        <v>-1.5845349389965999E-4</v>
      </c>
      <c r="GI346" s="7" t="str">
        <f>IF(Y346&gt;Z346,"Bullish","Bearish")</f>
        <v>Bullish</v>
      </c>
      <c r="GJ346" s="19" t="str">
        <f>IF(AND(D346&gt;Y346,D345&lt;Y345),"TEMA crossover","-----")</f>
        <v>-----</v>
      </c>
      <c r="GK346" s="19" t="str">
        <f>IF(AND(D346&lt;Y346,D345&gt;Y345),"TEMA crossunder","-----")</f>
        <v>-----</v>
      </c>
      <c r="GL346" s="20" t="str">
        <f>IF(GD346="Bearish","YES","-----")</f>
        <v>-----</v>
      </c>
      <c r="GM346" s="20" t="str">
        <f>IF(GH346="Reverse to Bearish","YES","-----")</f>
        <v>-----</v>
      </c>
      <c r="GN346" s="20" t="str">
        <f>IF(AND(GI346="Bullish",GI345="Bullish",GI344="Bullish",GI343="Bullish"),"YES","-----")</f>
        <v>YES</v>
      </c>
      <c r="GO346" s="20" t="str">
        <f>IF(OR(GK346="TEMA crossunder",GK345="TEMA crossunder",GK344="TEMA crossunder",GK343="TEMA crossunder"),"YES","-----")</f>
        <v>YES</v>
      </c>
      <c r="GP346" s="20" t="str">
        <f>IF(GD346="Bullish","YES","-----")</f>
        <v>-----</v>
      </c>
      <c r="GQ346" s="20" t="str">
        <f>IF(GH346="Reverse to Bullish","YES","-----")</f>
        <v>-----</v>
      </c>
      <c r="GR346" s="20" t="str">
        <f>IF(AND(GI346="Bearish",GI345="Bearish",GI344="Bearish",GI343="Bearish"),"YES","-----")</f>
        <v>-----</v>
      </c>
      <c r="GS346" s="20" t="str">
        <f>IF(OR(GJ346="TEMA crossover",GJ345="TEMA crossover",GJ344="TEMA crossover",GJ343="TEMA crossover"),"YES","-----")</f>
        <v>YES</v>
      </c>
      <c r="GT346" s="20" t="str">
        <f t="shared" si="552"/>
        <v>-----</v>
      </c>
      <c r="GU346" s="20" t="str">
        <f t="shared" si="553"/>
        <v>-----</v>
      </c>
      <c r="GV346" s="20" t="str">
        <f t="shared" si="554"/>
        <v>-----</v>
      </c>
      <c r="GW346" s="20" t="str">
        <f t="shared" si="555"/>
        <v>-----</v>
      </c>
      <c r="GX346" s="20" t="str">
        <f t="shared" si="556"/>
        <v>-----</v>
      </c>
      <c r="GY346" s="20" t="str">
        <f t="shared" si="557"/>
        <v>-----</v>
      </c>
      <c r="GZ346" s="7" t="str">
        <f>IF(G346&gt;BH346,"YES","-----")</f>
        <v>-----</v>
      </c>
      <c r="HA346" s="7" t="str">
        <f>IF(F346&lt;BI346,"YES","-----")</f>
        <v>-----</v>
      </c>
      <c r="HB346">
        <f>BH346-BI346</f>
        <v>8.1400000000003274</v>
      </c>
      <c r="HI346">
        <f t="shared" si="535"/>
        <v>-5.0709999999999127</v>
      </c>
      <c r="HJ346">
        <f t="shared" si="536"/>
        <v>3.0690000000004147</v>
      </c>
      <c r="HK346" s="7"/>
      <c r="HL346" s="7"/>
      <c r="HM346" s="7"/>
      <c r="HN346" s="7"/>
      <c r="HO346" s="7"/>
      <c r="HP346" s="7"/>
      <c r="HQ346" s="28">
        <f t="shared" si="559"/>
        <v>1.5351899999996022</v>
      </c>
      <c r="HR346" s="28" t="str">
        <f t="shared" si="537"/>
        <v>Bull</v>
      </c>
      <c r="HS346">
        <f t="shared" si="538"/>
        <v>1.5351899999996022</v>
      </c>
    </row>
    <row r="347" spans="1:227" x14ac:dyDescent="0.55000000000000004">
      <c r="A347">
        <f>Validation!A346</f>
        <v>1772131800</v>
      </c>
      <c r="B347" t="str">
        <f>Price!B346</f>
        <v>XAUUSD</v>
      </c>
      <c r="C347" t="str">
        <f>Price!C346</f>
        <v>M5</v>
      </c>
      <c r="D347">
        <f>Price!D346</f>
        <v>5180.8999999999996</v>
      </c>
      <c r="E347">
        <f>Price!E346</f>
        <v>5184.57</v>
      </c>
      <c r="F347">
        <f>Price!F346</f>
        <v>5185.84</v>
      </c>
      <c r="G347">
        <f>Price!G346</f>
        <v>5180.8100000000004</v>
      </c>
      <c r="H347">
        <f>Price!H346</f>
        <v>556</v>
      </c>
      <c r="I347">
        <f>Diagonals!E346</f>
        <v>5208.6899999999996</v>
      </c>
      <c r="J347">
        <f>Diagonals!F346</f>
        <v>0</v>
      </c>
      <c r="K347">
        <f>Diagonals!G346</f>
        <v>0</v>
      </c>
      <c r="L347">
        <f>Diagonals!H346</f>
        <v>5128.12</v>
      </c>
      <c r="M347">
        <f>Diagonals!I346</f>
        <v>0</v>
      </c>
      <c r="N347">
        <f>Diagonals!J346</f>
        <v>0</v>
      </c>
      <c r="O347">
        <f>Diagonals!K346</f>
        <v>0</v>
      </c>
      <c r="P347">
        <f>Diagonals!L346</f>
        <v>0</v>
      </c>
      <c r="Q347">
        <f>Trendlines!E346</f>
        <v>5199.68</v>
      </c>
      <c r="R347">
        <f>Trendlines!F346</f>
        <v>5192.93</v>
      </c>
      <c r="S347">
        <f>Trendlines!G346</f>
        <v>5202.4799999999996</v>
      </c>
      <c r="T347">
        <f>Trendlines!H346</f>
        <v>5172.8100000000004</v>
      </c>
      <c r="U347">
        <f>Trendlines!I346</f>
        <v>5178.6400000000003</v>
      </c>
      <c r="V347">
        <f>Trendlines!J346</f>
        <v>5164.46</v>
      </c>
      <c r="W347">
        <f>Trendlines!K346</f>
        <v>0</v>
      </c>
      <c r="X347">
        <f>Trendlines!L346</f>
        <v>0</v>
      </c>
      <c r="Y347">
        <f>Tema_Hrma_Smma!E346</f>
        <v>5182.3</v>
      </c>
      <c r="Z347">
        <f>Tema_Hrma_Smma!F346</f>
        <v>5175.88</v>
      </c>
      <c r="AA347">
        <f>Tema_Hrma_Smma!G346</f>
        <v>5174.8999999999996</v>
      </c>
      <c r="AB347">
        <f>ZScore!H346</f>
        <v>-1</v>
      </c>
      <c r="AC347">
        <f>ZScore!I346</f>
        <v>0.24775</v>
      </c>
      <c r="AD347">
        <f>ZScore!J346</f>
        <v>3</v>
      </c>
      <c r="AE347">
        <f>HA!E346</f>
        <v>5179.21</v>
      </c>
      <c r="AF347">
        <f>HA!F346</f>
        <v>5185.84</v>
      </c>
      <c r="AG347">
        <f>HA!G346</f>
        <v>5179.21</v>
      </c>
      <c r="AH347">
        <f>HA!H346</f>
        <v>5183.03</v>
      </c>
      <c r="AI347">
        <f>HA!I346</f>
        <v>1</v>
      </c>
      <c r="AJ347">
        <f>HA!J346</f>
        <v>3.82</v>
      </c>
      <c r="AK347">
        <f>HA!K346</f>
        <v>0.35557</v>
      </c>
      <c r="AL347">
        <f>HA!L346</f>
        <v>3</v>
      </c>
      <c r="AM347">
        <f>KC!E346</f>
        <v>5204.1915099999997</v>
      </c>
      <c r="AN347">
        <f>KC!F346</f>
        <v>5197.7245300000004</v>
      </c>
      <c r="AO347">
        <f>KC!G346</f>
        <v>5191.25756</v>
      </c>
      <c r="AP347">
        <f>KC!H346</f>
        <v>5184.7905799999999</v>
      </c>
      <c r="AQ347">
        <f>KC!I346</f>
        <v>5178.3236100000004</v>
      </c>
      <c r="AR347">
        <f>KC!J346</f>
        <v>5171.5686299999998</v>
      </c>
      <c r="AS347">
        <f>KC!K346</f>
        <v>5165.1016600000003</v>
      </c>
      <c r="AT347">
        <f>KC!L346</f>
        <v>5158.6346800000001</v>
      </c>
      <c r="AU347">
        <f>KC!M346</f>
        <v>5152.1677</v>
      </c>
      <c r="AV347">
        <f>KC!N346</f>
        <v>5145.7007299999996</v>
      </c>
      <c r="AW347">
        <f>SR_Levels!E346</f>
        <v>5178.6000000000004</v>
      </c>
      <c r="AX347">
        <f>SR_Levels!F346</f>
        <v>5161.8900000000003</v>
      </c>
      <c r="AY347">
        <f>SR_Levels!G346</f>
        <v>5135.8500000000004</v>
      </c>
      <c r="AZ347">
        <f>SR_Levels!H346</f>
        <v>0</v>
      </c>
      <c r="BA347">
        <f>SR_Levels!I346</f>
        <v>5193.3500000000004</v>
      </c>
      <c r="BB347">
        <f>SR_Levels!J346</f>
        <v>5205.3100000000004</v>
      </c>
      <c r="BC347">
        <f>SR_Levels!K346</f>
        <v>0</v>
      </c>
      <c r="BD347">
        <f>SR_Levels!L346</f>
        <v>0</v>
      </c>
      <c r="BE347">
        <f>ZigZag!E346</f>
        <v>0</v>
      </c>
      <c r="BF347">
        <f>ZigZag!F346</f>
        <v>0</v>
      </c>
      <c r="BG347">
        <f>ZigZag!G346</f>
        <v>5175.5600000000004</v>
      </c>
      <c r="BH347">
        <f>Dual_Tema!E346</f>
        <v>5185.58</v>
      </c>
      <c r="BI347">
        <f>Dual_Tema!F346</f>
        <v>5178.8900000000003</v>
      </c>
      <c r="BJ347">
        <f>Pinbar!E346</f>
        <v>0</v>
      </c>
      <c r="BK347">
        <f>SSA!E346</f>
        <v>5181.9794700000002</v>
      </c>
      <c r="BL347">
        <f>SSA!F346</f>
        <v>5180.4826400000002</v>
      </c>
      <c r="BN347" t="str">
        <f t="shared" si="558"/>
        <v>Red Candle</v>
      </c>
      <c r="BO347" s="34">
        <f t="shared" si="560"/>
        <v>1.1671813343743231E-3</v>
      </c>
      <c r="BP347" s="34">
        <f t="shared" si="562"/>
        <v>2.6959707526847954E-3</v>
      </c>
      <c r="BQ347" s="34">
        <f t="shared" si="570"/>
        <v>2.7609002465500687E-4</v>
      </c>
      <c r="BR347" s="34">
        <f t="shared" si="505"/>
        <v>3.6300303918479493E-4</v>
      </c>
      <c r="BS347" s="35">
        <f t="shared" si="561"/>
        <v>1.9443568480115303E-4</v>
      </c>
      <c r="BT347" s="35">
        <f t="shared" si="563"/>
        <v>2.2438709952221636E-4</v>
      </c>
      <c r="BU347" s="35">
        <f t="shared" si="571"/>
        <v>1.5336335312587934E-5</v>
      </c>
      <c r="BV347" s="35">
        <f t="shared" si="506"/>
        <v>1.5122496407116159E-5</v>
      </c>
      <c r="BW347" s="27">
        <v>96</v>
      </c>
      <c r="BX347">
        <f>F347-G347</f>
        <v>5.0299999999997453</v>
      </c>
      <c r="BY347">
        <f>ABS(F347-D346)</f>
        <v>1.180000000000291</v>
      </c>
      <c r="BZ347">
        <f>ABS(G347-D346)</f>
        <v>3.8499999999994543</v>
      </c>
      <c r="CA347">
        <f t="shared" si="539"/>
        <v>5.0299999999997453</v>
      </c>
      <c r="CB347">
        <f t="shared" si="564"/>
        <v>7.0421428571429976</v>
      </c>
      <c r="CC347">
        <f t="shared" si="567"/>
        <v>7.0679599789319383</v>
      </c>
      <c r="CD347">
        <f t="shared" si="565"/>
        <v>-2.5817121788940689E-2</v>
      </c>
      <c r="CE347">
        <f t="shared" si="568"/>
        <v>-1</v>
      </c>
      <c r="CF347">
        <f t="shared" si="569"/>
        <v>-27</v>
      </c>
      <c r="CG347" s="7" t="str">
        <f t="shared" si="566"/>
        <v>Low Volatility Period</v>
      </c>
      <c r="CH347" s="21"/>
      <c r="CI347" s="21"/>
      <c r="CJ347" s="21"/>
      <c r="CK347" s="21"/>
      <c r="CL347" s="21"/>
      <c r="CM347" s="21"/>
      <c r="CZ347" s="7" t="str">
        <f>IF(AND(D347&gt;BH347,D347&gt;E347),"Bullish Trigger","-----")</f>
        <v>-----</v>
      </c>
      <c r="DA347" s="7" t="str">
        <f>IF(AND(D347&lt;BI347,D347&lt;E347),"Bearish Trigger","-----")</f>
        <v>-----</v>
      </c>
      <c r="DB347" s="13" t="str">
        <f>IF(AND(W347=BE347,W347&gt;0,BE347&gt;0),"Important High","------")</f>
        <v>------</v>
      </c>
      <c r="DC347" s="13" t="str">
        <f>IF(AND(X347=BF347,X347&gt;0,BF347&gt;0),"Important Low","------")</f>
        <v>------</v>
      </c>
      <c r="DD347" s="7" t="str">
        <f>IF(AND(DB347="Important High",DC347="-----",BJ347=1),"Imp High Rej","-----")</f>
        <v>-----</v>
      </c>
      <c r="DE347" s="7" t="str">
        <f>IF(AND(DB347="-----",DC347="Important Low",BJ347=1),"Imp Low Rej","-----")</f>
        <v>-----</v>
      </c>
      <c r="DF347" s="7" t="str">
        <f>IF(Y347&gt;AM347,"Overbought",IF(Y347&gt;AO347,"Bullish Momentum",IF(Y347&gt;AQ347,"Flat Momentum","-----")))</f>
        <v>Flat Momentum</v>
      </c>
      <c r="DG347" s="7" t="str">
        <f>IF(Y347&lt;AV347,"Oversold",IF(Y347&lt;AT347,"Bearish Momentum",IF(Y347&lt;AR347,"Flat Momentum","-----")))</f>
        <v>-----</v>
      </c>
      <c r="DH347" s="7" t="str">
        <f>IF(AND(DF347="Overbought",AD347=2),"Culminated Thrust","-----")</f>
        <v>-----</v>
      </c>
      <c r="DI347" s="7" t="str">
        <f>IF(AND(DG347="Oversold",AD347=5),"Culminated Thrust","-----")</f>
        <v>-----</v>
      </c>
      <c r="DJ347" s="14">
        <f>(Q347-$D347)/$D347</f>
        <v>3.6248528247989067E-3</v>
      </c>
      <c r="DK347" s="14">
        <f>(R347-$D347)/$D347</f>
        <v>2.3219903877705911E-3</v>
      </c>
      <c r="DL347" s="14">
        <f>(S347-$D347)/$D347</f>
        <v>4.1652994653438458E-3</v>
      </c>
      <c r="DM347" s="14">
        <f>(T347-$D347)/$D347</f>
        <v>-1.561504757860456E-3</v>
      </c>
      <c r="DN347" s="14">
        <f>(U347-$D347)/$D347</f>
        <v>-4.3621764558268039E-4</v>
      </c>
      <c r="DO347" s="14">
        <f>(V347-$D347)/$D347</f>
        <v>-3.1731938466288872E-3</v>
      </c>
      <c r="DP347" s="14">
        <f t="shared" si="507"/>
        <v>4.1652994653438458E-3</v>
      </c>
      <c r="DQ347" s="14">
        <f t="shared" si="508"/>
        <v>3.6248528247989067E-3</v>
      </c>
      <c r="DR347" s="14">
        <f t="shared" si="509"/>
        <v>2.3219903877705911E-3</v>
      </c>
      <c r="DS347" s="14">
        <f t="shared" si="510"/>
        <v>-4.3621764558268039E-4</v>
      </c>
      <c r="DT347" s="14">
        <f t="shared" si="511"/>
        <v>-1.561504757860456E-3</v>
      </c>
      <c r="DU347" s="14">
        <f t="shared" si="512"/>
        <v>-3.1731938466288872E-3</v>
      </c>
      <c r="DV347" t="str">
        <f>IF($D347&gt;Q347,"SUP","RES")</f>
        <v>RES</v>
      </c>
      <c r="DW347" t="str">
        <f>IF($D347&gt;R347,"SUP","RES")</f>
        <v>RES</v>
      </c>
      <c r="DX347" t="str">
        <f>IF($D347&gt;S347,"SUP","RES")</f>
        <v>RES</v>
      </c>
      <c r="DY347" t="str">
        <f>IF($D347&gt;T347,"SUP","RES")</f>
        <v>SUP</v>
      </c>
      <c r="DZ347" t="str">
        <f>IF($D347&gt;U347,"SUP","RES")</f>
        <v>SUP</v>
      </c>
      <c r="EA347" t="str">
        <f>IF($D347&gt;V347,"SUP","RES")</f>
        <v>SUP</v>
      </c>
      <c r="EB347" s="7">
        <f t="shared" si="513"/>
        <v>3</v>
      </c>
      <c r="EC347" s="7">
        <f t="shared" si="514"/>
        <v>3</v>
      </c>
      <c r="ED347" s="13" t="str">
        <f t="shared" si="515"/>
        <v>-----</v>
      </c>
      <c r="EE347" s="13" t="str">
        <f t="shared" si="516"/>
        <v>-----</v>
      </c>
      <c r="EF347" s="7">
        <f>IF(OR(ED347="All Sup",EE347="All Res"),"na",((D347-MIN(Q347:V347))/(MAX(Q347:V347)-MIN(Q347:V347))))</f>
        <v>0.43240399789583917</v>
      </c>
      <c r="EG347">
        <v>1.4999999999999999E-4</v>
      </c>
      <c r="EH347">
        <f>Q347*(1+$EG347)</f>
        <v>5200.4599520000011</v>
      </c>
      <c r="EI347">
        <f>Q347*(1-$EG347)</f>
        <v>5198.9000480000004</v>
      </c>
      <c r="EJ347">
        <f>R347*(1+$EG347)</f>
        <v>5193.7089395000012</v>
      </c>
      <c r="EK347">
        <f>R347*(1-$EG347)</f>
        <v>5192.1510605000003</v>
      </c>
      <c r="EL347">
        <f>S347*(1+$EG347)</f>
        <v>5203.2603719999997</v>
      </c>
      <c r="EM347">
        <f>S347*(1-$EG347)</f>
        <v>5201.6996279999994</v>
      </c>
      <c r="EN347">
        <f>T347*(1+$EG347)</f>
        <v>5173.5859215000009</v>
      </c>
      <c r="EO347">
        <f>T347*(1-$EG347)</f>
        <v>5172.0340785000008</v>
      </c>
      <c r="EP347">
        <f>U347*(1+$EG347)</f>
        <v>5179.4167960000004</v>
      </c>
      <c r="EQ347">
        <f>U347*(1-$EG347)</f>
        <v>5177.8632040000002</v>
      </c>
      <c r="ER347">
        <f>V347*(1+$EG347)</f>
        <v>5165.2346690000004</v>
      </c>
      <c r="ES347">
        <f>V347*(1-$EG347)</f>
        <v>5163.6853309999997</v>
      </c>
      <c r="ET347" s="7" t="str">
        <f t="shared" si="517"/>
        <v>-----</v>
      </c>
      <c r="EU347" s="7" t="str">
        <f t="shared" si="518"/>
        <v>-----</v>
      </c>
      <c r="EV347" s="7" t="str">
        <f t="shared" si="519"/>
        <v>-----</v>
      </c>
      <c r="EW347" s="7" t="str">
        <f t="shared" si="520"/>
        <v>-----</v>
      </c>
      <c r="EX347" s="7" t="str">
        <f t="shared" si="521"/>
        <v>-----</v>
      </c>
      <c r="EY347" s="7" t="str">
        <f t="shared" si="522"/>
        <v>-----</v>
      </c>
      <c r="EZ347">
        <f t="shared" si="540"/>
        <v>152</v>
      </c>
      <c r="FA347">
        <f t="shared" si="541"/>
        <v>145</v>
      </c>
      <c r="FB347">
        <f t="shared" si="542"/>
        <v>345</v>
      </c>
      <c r="FC347">
        <f t="shared" si="543"/>
        <v>3</v>
      </c>
      <c r="FD347">
        <f t="shared" si="544"/>
        <v>2</v>
      </c>
      <c r="FE347">
        <f t="shared" si="545"/>
        <v>39</v>
      </c>
      <c r="FF347">
        <f t="shared" si="546"/>
        <v>7</v>
      </c>
      <c r="FG347">
        <f t="shared" si="547"/>
        <v>11</v>
      </c>
      <c r="FH347">
        <f t="shared" si="548"/>
        <v>0</v>
      </c>
      <c r="FI347">
        <f t="shared" si="549"/>
        <v>2</v>
      </c>
      <c r="FJ347">
        <f t="shared" si="550"/>
        <v>1</v>
      </c>
      <c r="FK347">
        <f t="shared" si="551"/>
        <v>1</v>
      </c>
      <c r="FL347" s="7" t="str">
        <f t="shared" si="523"/>
        <v>-----</v>
      </c>
      <c r="FM347" s="7" t="str">
        <f t="shared" si="524"/>
        <v>-----</v>
      </c>
      <c r="FN347" s="7" t="str">
        <f t="shared" si="525"/>
        <v>-----</v>
      </c>
      <c r="FO347" s="7" t="str">
        <f t="shared" si="526"/>
        <v>-----</v>
      </c>
      <c r="FP347" s="7" t="str">
        <f t="shared" si="527"/>
        <v>-----</v>
      </c>
      <c r="FQ347" s="7" t="str">
        <f t="shared" si="528"/>
        <v>-----</v>
      </c>
      <c r="FR347" s="13" t="str">
        <f>IF(FL347="-----","-----",(D347-Q347)/Q347)</f>
        <v>-----</v>
      </c>
      <c r="FS347" s="13" t="str">
        <f>IF(FM347="-----","-----",(Q347-R347)/R347)</f>
        <v>-----</v>
      </c>
      <c r="FT347" s="13" t="str">
        <f>IF(FN347="-----","-----",(R347-S347)/S347)</f>
        <v>-----</v>
      </c>
      <c r="FU347" s="13" t="str">
        <f>IF(FO347="-----","-----",(S347-T347)/T347)</f>
        <v>-----</v>
      </c>
      <c r="FV347" s="13" t="str">
        <f>IF(FP347="-----","-----",(T347-U347)/U347)</f>
        <v>-----</v>
      </c>
      <c r="FW347" s="13" t="str">
        <f>IF(FQ347="-----","-----",(U347-V347)/V347)</f>
        <v>-----</v>
      </c>
      <c r="FX347" s="7" t="str">
        <f t="shared" si="529"/>
        <v>-----</v>
      </c>
      <c r="FY347" s="7" t="str">
        <f t="shared" si="530"/>
        <v>-----</v>
      </c>
      <c r="FZ347" s="7" t="str">
        <f t="shared" si="531"/>
        <v>-----</v>
      </c>
      <c r="GA347" s="7" t="str">
        <f t="shared" si="532"/>
        <v>-----</v>
      </c>
      <c r="GB347" s="7" t="str">
        <f t="shared" si="533"/>
        <v>-----</v>
      </c>
      <c r="GC347" s="7" t="str">
        <f t="shared" si="534"/>
        <v>-----</v>
      </c>
      <c r="GD347" s="7" t="str">
        <f>IF(AND(BG347&gt;AA347,BG346&gt;AA346,BG345&gt;AA345,BG344&gt;AA344,BG343&gt;AA343,BG342&gt;AA342,BG341&gt;AA341,BG340&gt;AA340,BG339&gt;AA339,BG338&gt;AA338,BG337&gt;AA337,BG336&gt;AA336),"Bullish",IF(AND(BG347&lt;AA347,BG346&lt;AA346,BG345&lt;AA345,BG344&lt;AA344,BG343&lt;AA343,BG342&lt;AA342,BG341&lt;AA341,BG340&lt;AA340,BG339&lt;AA339,BG338&lt;AA338,BG337&lt;AA337,BG336&lt;AA336),"Bearish","-----"))</f>
        <v>-----</v>
      </c>
      <c r="GE347">
        <f>(Z347-BG347)/BG347</f>
        <v>6.1829058111529756E-5</v>
      </c>
      <c r="GI347" s="7" t="str">
        <f>IF(Y347&gt;Z347,"Bullish","Bearish")</f>
        <v>Bullish</v>
      </c>
      <c r="GJ347" s="19" t="str">
        <f>IF(AND(D347&gt;Y347,D346&lt;Y346),"TEMA crossover","-----")</f>
        <v>-----</v>
      </c>
      <c r="GK347" s="19" t="str">
        <f>IF(AND(D347&lt;Y347,D346&gt;Y346),"TEMA crossunder","-----")</f>
        <v>TEMA crossunder</v>
      </c>
      <c r="GL347" s="20" t="str">
        <f>IF(GD347="Bearish","YES","-----")</f>
        <v>-----</v>
      </c>
      <c r="GM347" s="20" t="str">
        <f>IF(GH347="Reverse to Bearish","YES","-----")</f>
        <v>-----</v>
      </c>
      <c r="GN347" s="20" t="str">
        <f>IF(AND(GI347="Bullish",GI346="Bullish",GI345="Bullish",GI344="Bullish"),"YES","-----")</f>
        <v>YES</v>
      </c>
      <c r="GO347" s="20" t="str">
        <f>IF(OR(GK347="TEMA crossunder",GK346="TEMA crossunder",GK345="TEMA crossunder",GK344="TEMA crossunder"),"YES","-----")</f>
        <v>YES</v>
      </c>
      <c r="GP347" s="20" t="str">
        <f>IF(GD347="Bullish","YES","-----")</f>
        <v>-----</v>
      </c>
      <c r="GQ347" s="20" t="str">
        <f>IF(GH347="Reverse to Bullish","YES","-----")</f>
        <v>-----</v>
      </c>
      <c r="GR347" s="20" t="str">
        <f>IF(AND(GI347="Bearish",GI346="Bearish",GI345="Bearish",GI344="Bearish"),"YES","-----")</f>
        <v>-----</v>
      </c>
      <c r="GS347" s="20" t="str">
        <f>IF(OR(GJ347="TEMA crossover",GJ346="TEMA crossover",GJ345="TEMA crossover",GJ344="TEMA crossover"),"YES","-----")</f>
        <v>YES</v>
      </c>
      <c r="GT347" s="20" t="str">
        <f t="shared" si="552"/>
        <v>-----</v>
      </c>
      <c r="GU347" s="20" t="str">
        <f t="shared" si="553"/>
        <v>-----</v>
      </c>
      <c r="GV347" s="20" t="str">
        <f t="shared" si="554"/>
        <v>-----</v>
      </c>
      <c r="GW347" s="20" t="str">
        <f t="shared" si="555"/>
        <v>-----</v>
      </c>
      <c r="GX347" s="20" t="str">
        <f t="shared" si="556"/>
        <v>-----</v>
      </c>
      <c r="GY347" s="20" t="str">
        <f t="shared" si="557"/>
        <v>-----</v>
      </c>
      <c r="GZ347" s="7" t="str">
        <f>IF(G347&gt;BH347,"YES","-----")</f>
        <v>-----</v>
      </c>
      <c r="HA347" s="7" t="str">
        <f>IF(F347&lt;BI347,"YES","-----")</f>
        <v>-----</v>
      </c>
      <c r="HB347">
        <f>BH347-BI347</f>
        <v>6.6899999999995998</v>
      </c>
      <c r="HI347">
        <f t="shared" si="535"/>
        <v>-3.089469999999892</v>
      </c>
      <c r="HJ347">
        <f t="shared" si="536"/>
        <v>3.6005299999997078</v>
      </c>
      <c r="HK347" s="7"/>
      <c r="HL347" s="7"/>
      <c r="HM347" s="7"/>
      <c r="HN347" s="7"/>
      <c r="HO347" s="7"/>
      <c r="HP347" s="7"/>
      <c r="HQ347" s="28">
        <f t="shared" si="559"/>
        <v>1.4968300000000454</v>
      </c>
      <c r="HR347" s="28" t="str">
        <f t="shared" si="537"/>
        <v>Bull</v>
      </c>
      <c r="HS347">
        <f t="shared" si="538"/>
        <v>1.4968300000000454</v>
      </c>
    </row>
    <row r="348" spans="1:227" x14ac:dyDescent="0.55000000000000004">
      <c r="A348">
        <f>Validation!A347</f>
        <v>1772132100</v>
      </c>
      <c r="B348" t="str">
        <f>Price!B347</f>
        <v>XAUUSD</v>
      </c>
      <c r="C348" t="str">
        <f>Price!C347</f>
        <v>M5</v>
      </c>
      <c r="D348">
        <f>Price!D347</f>
        <v>5180.24</v>
      </c>
      <c r="E348">
        <f>Price!E347</f>
        <v>5180.83</v>
      </c>
      <c r="F348">
        <f>Price!F347</f>
        <v>5182.3100000000004</v>
      </c>
      <c r="G348">
        <f>Price!G347</f>
        <v>5179.17</v>
      </c>
      <c r="H348">
        <f>Price!H347</f>
        <v>515</v>
      </c>
      <c r="I348">
        <f>Diagonals!E347</f>
        <v>5208.87</v>
      </c>
      <c r="J348">
        <f>Diagonals!F347</f>
        <v>0</v>
      </c>
      <c r="K348">
        <f>Diagonals!G347</f>
        <v>0</v>
      </c>
      <c r="L348">
        <f>Diagonals!H347</f>
        <v>5127.79</v>
      </c>
      <c r="M348">
        <f>Diagonals!I347</f>
        <v>0</v>
      </c>
      <c r="N348">
        <f>Diagonals!J347</f>
        <v>0</v>
      </c>
      <c r="O348">
        <f>Diagonals!K347</f>
        <v>0</v>
      </c>
      <c r="P348">
        <f>Diagonals!L347</f>
        <v>0</v>
      </c>
      <c r="Q348">
        <f>Trendlines!E347</f>
        <v>5199.6899999999996</v>
      </c>
      <c r="R348">
        <f>Trendlines!F347</f>
        <v>5192.91</v>
      </c>
      <c r="S348">
        <f>Trendlines!G347</f>
        <v>5202.47</v>
      </c>
      <c r="T348">
        <f>Trendlines!H347</f>
        <v>5172.88</v>
      </c>
      <c r="U348">
        <f>Trendlines!I347</f>
        <v>5178.66</v>
      </c>
      <c r="V348">
        <f>Trendlines!J347</f>
        <v>5164.5</v>
      </c>
      <c r="W348">
        <f>Trendlines!K347</f>
        <v>0</v>
      </c>
      <c r="X348">
        <f>Trendlines!L347</f>
        <v>0</v>
      </c>
      <c r="Y348">
        <f>Tema_Hrma_Smma!E347</f>
        <v>5182.4799999999996</v>
      </c>
      <c r="Z348">
        <f>Tema_Hrma_Smma!F347</f>
        <v>5177.24</v>
      </c>
      <c r="AA348">
        <f>Tema_Hrma_Smma!G347</f>
        <v>5175.09</v>
      </c>
      <c r="AB348">
        <f>ZScore!H347</f>
        <v>-1</v>
      </c>
      <c r="AC348">
        <f>ZScore!I347</f>
        <v>0.83155999999999997</v>
      </c>
      <c r="AD348">
        <f>ZScore!J347</f>
        <v>3</v>
      </c>
      <c r="AE348">
        <f>HA!E347</f>
        <v>5181.12</v>
      </c>
      <c r="AF348">
        <f>HA!F347</f>
        <v>5182.3100000000004</v>
      </c>
      <c r="AG348">
        <f>HA!G347</f>
        <v>5179.17</v>
      </c>
      <c r="AH348">
        <f>HA!H347</f>
        <v>5180.6400000000003</v>
      </c>
      <c r="AI348">
        <f>HA!I347</f>
        <v>-1</v>
      </c>
      <c r="AJ348">
        <f>HA!J347</f>
        <v>0.48</v>
      </c>
      <c r="AK348">
        <f>HA!K347</f>
        <v>-0.85294000000000003</v>
      </c>
      <c r="AL348">
        <f>HA!L347</f>
        <v>-1</v>
      </c>
      <c r="AM348">
        <f>KC!E347</f>
        <v>5204.4786599999998</v>
      </c>
      <c r="AN348">
        <f>KC!F347</f>
        <v>5198.0274799999997</v>
      </c>
      <c r="AO348">
        <f>KC!G347</f>
        <v>5191.5763100000004</v>
      </c>
      <c r="AP348">
        <f>KC!H347</f>
        <v>5185.1251400000001</v>
      </c>
      <c r="AQ348">
        <f>KC!I347</f>
        <v>5178.6739699999998</v>
      </c>
      <c r="AR348">
        <f>KC!J347</f>
        <v>5172.0083100000002</v>
      </c>
      <c r="AS348">
        <f>KC!K347</f>
        <v>5165.5571300000001</v>
      </c>
      <c r="AT348">
        <f>KC!L347</f>
        <v>5159.1059599999999</v>
      </c>
      <c r="AU348">
        <f>KC!M347</f>
        <v>5152.6547899999996</v>
      </c>
      <c r="AV348">
        <f>KC!N347</f>
        <v>5146.2036200000002</v>
      </c>
      <c r="AW348">
        <f>SR_Levels!E347</f>
        <v>5178.6000000000004</v>
      </c>
      <c r="AX348">
        <f>SR_Levels!F347</f>
        <v>5161.8900000000003</v>
      </c>
      <c r="AY348">
        <f>SR_Levels!G347</f>
        <v>5135.8500000000004</v>
      </c>
      <c r="AZ348">
        <f>SR_Levels!H347</f>
        <v>0</v>
      </c>
      <c r="BA348">
        <f>SR_Levels!I347</f>
        <v>5193.3500000000004</v>
      </c>
      <c r="BB348">
        <f>SR_Levels!J347</f>
        <v>5205.3100000000004</v>
      </c>
      <c r="BC348">
        <f>SR_Levels!K347</f>
        <v>0</v>
      </c>
      <c r="BD348">
        <f>SR_Levels!L347</f>
        <v>0</v>
      </c>
      <c r="BE348">
        <f>ZigZag!E347</f>
        <v>0</v>
      </c>
      <c r="BF348">
        <f>ZigZag!F347</f>
        <v>0</v>
      </c>
      <c r="BG348">
        <f>ZigZag!G347</f>
        <v>5175.92</v>
      </c>
      <c r="BH348">
        <f>Dual_Tema!E347</f>
        <v>5184.97</v>
      </c>
      <c r="BI348">
        <f>Dual_Tema!F347</f>
        <v>5180.13</v>
      </c>
      <c r="BJ348">
        <f>Pinbar!E347</f>
        <v>0</v>
      </c>
      <c r="BK348">
        <f>SSA!E347</f>
        <v>5183.35707</v>
      </c>
      <c r="BL348">
        <f>SSA!F347</f>
        <v>5181.91986</v>
      </c>
      <c r="BN348" t="str">
        <f t="shared" si="558"/>
        <v>Red Candle</v>
      </c>
      <c r="BO348" s="34">
        <f t="shared" si="560"/>
        <v>6.0844992070818726E-4</v>
      </c>
      <c r="BP348" s="34">
        <f t="shared" si="562"/>
        <v>2.5197301450294862E-3</v>
      </c>
      <c r="BQ348" s="34">
        <f t="shared" si="570"/>
        <v>1.1305680476345614E-3</v>
      </c>
      <c r="BR348" s="34">
        <f t="shared" ref="BR348:BR411" si="572">(D348/D324)-1</f>
        <v>1.2163077915139375E-4</v>
      </c>
      <c r="BS348" s="35">
        <f t="shared" si="561"/>
        <v>1.0138262055492397E-4</v>
      </c>
      <c r="BT348" s="35">
        <f t="shared" si="563"/>
        <v>2.0973540369428889E-4</v>
      </c>
      <c r="BU348" s="35">
        <f t="shared" si="571"/>
        <v>6.2775827923244876E-5</v>
      </c>
      <c r="BV348" s="35">
        <f t="shared" ref="BV348:BV411" si="573">((BR348+1)^(1/24))-1</f>
        <v>5.0676537874938532E-6</v>
      </c>
      <c r="BW348" s="27">
        <v>96</v>
      </c>
      <c r="BX348">
        <f>F348-G348</f>
        <v>3.1400000000003274</v>
      </c>
      <c r="BY348">
        <f>ABS(F348-D347)</f>
        <v>1.410000000000764</v>
      </c>
      <c r="BZ348">
        <f>ABS(G348-D347)</f>
        <v>1.7299999999995634</v>
      </c>
      <c r="CA348">
        <f t="shared" si="539"/>
        <v>3.1400000000003274</v>
      </c>
      <c r="CB348">
        <f t="shared" si="564"/>
        <v>6.6471428571430158</v>
      </c>
      <c r="CC348">
        <f t="shared" si="567"/>
        <v>6.7873914090082517</v>
      </c>
      <c r="CD348">
        <f t="shared" si="565"/>
        <v>-0.14024855186523588</v>
      </c>
      <c r="CE348">
        <f t="shared" si="568"/>
        <v>-1</v>
      </c>
      <c r="CF348">
        <f t="shared" si="569"/>
        <v>-28</v>
      </c>
      <c r="CG348" s="7" t="str">
        <f t="shared" si="566"/>
        <v>Low Volatility Period</v>
      </c>
      <c r="CH348" s="21"/>
      <c r="CI348" s="21"/>
      <c r="CJ348" s="21"/>
      <c r="CK348" s="21"/>
      <c r="CL348" s="21"/>
      <c r="CM348" s="21"/>
      <c r="CZ348" s="7" t="str">
        <f>IF(AND(D348&gt;BH348,D348&gt;E348),"Bullish Trigger","-----")</f>
        <v>-----</v>
      </c>
      <c r="DA348" s="7" t="str">
        <f>IF(AND(D348&lt;BI348,D348&lt;E348),"Bearish Trigger","-----")</f>
        <v>-----</v>
      </c>
      <c r="DB348" s="13" t="str">
        <f>IF(AND(W348=BE348,W348&gt;0,BE348&gt;0),"Important High","------")</f>
        <v>------</v>
      </c>
      <c r="DC348" s="13" t="str">
        <f>IF(AND(X348=BF348,X348&gt;0,BF348&gt;0),"Important Low","------")</f>
        <v>------</v>
      </c>
      <c r="DD348" s="7" t="str">
        <f>IF(AND(DB348="Important High",DC348="-----",BJ348=1),"Imp High Rej","-----")</f>
        <v>-----</v>
      </c>
      <c r="DE348" s="7" t="str">
        <f>IF(AND(DB348="-----",DC348="Important Low",BJ348=1),"Imp Low Rej","-----")</f>
        <v>-----</v>
      </c>
      <c r="DF348" s="7" t="str">
        <f>IF(Y348&gt;AM348,"Overbought",IF(Y348&gt;AO348,"Bullish Momentum",IF(Y348&gt;AQ348,"Flat Momentum","-----")))</f>
        <v>Flat Momentum</v>
      </c>
      <c r="DG348" s="7" t="str">
        <f>IF(Y348&lt;AV348,"Oversold",IF(Y348&lt;AT348,"Bearish Momentum",IF(Y348&lt;AR348,"Flat Momentum","-----")))</f>
        <v>-----</v>
      </c>
      <c r="DH348" s="7" t="str">
        <f>IF(AND(DF348="Overbought",AD348=2),"Culminated Thrust","-----")</f>
        <v>-----</v>
      </c>
      <c r="DI348" s="7" t="str">
        <f>IF(AND(DG348="Oversold",AD348=5),"Culminated Thrust","-----")</f>
        <v>-----</v>
      </c>
      <c r="DJ348" s="14">
        <f>(Q348-$D348)/$D348</f>
        <v>3.7546522941021686E-3</v>
      </c>
      <c r="DK348" s="14">
        <f>(R348-$D348)/$D348</f>
        <v>2.4458326255154344E-3</v>
      </c>
      <c r="DL348" s="14">
        <f>(S348-$D348)/$D348</f>
        <v>4.2913069664726874E-3</v>
      </c>
      <c r="DM348" s="14">
        <f>(T348-$D348)/$D348</f>
        <v>-1.4207835930380973E-3</v>
      </c>
      <c r="DN348" s="14">
        <f>(U348-$D348)/$D348</f>
        <v>-3.0500517350546061E-4</v>
      </c>
      <c r="DO348" s="14">
        <f>(V348-$D348)/$D348</f>
        <v>-3.0384692601114587E-3</v>
      </c>
      <c r="DP348" s="14">
        <f t="shared" si="507"/>
        <v>4.2913069664726874E-3</v>
      </c>
      <c r="DQ348" s="14">
        <f t="shared" si="508"/>
        <v>3.7546522941021686E-3</v>
      </c>
      <c r="DR348" s="14">
        <f t="shared" si="509"/>
        <v>2.4458326255154344E-3</v>
      </c>
      <c r="DS348" s="14">
        <f t="shared" si="510"/>
        <v>-3.0500517350546061E-4</v>
      </c>
      <c r="DT348" s="14">
        <f t="shared" si="511"/>
        <v>-1.4207835930380973E-3</v>
      </c>
      <c r="DU348" s="14">
        <f t="shared" si="512"/>
        <v>-3.0384692601114587E-3</v>
      </c>
      <c r="DV348" t="str">
        <f>IF($D348&gt;Q348,"SUP","RES")</f>
        <v>RES</v>
      </c>
      <c r="DW348" t="str">
        <f>IF($D348&gt;R348,"SUP","RES")</f>
        <v>RES</v>
      </c>
      <c r="DX348" t="str">
        <f>IF($D348&gt;S348,"SUP","RES")</f>
        <v>RES</v>
      </c>
      <c r="DY348" t="str">
        <f>IF($D348&gt;T348,"SUP","RES")</f>
        <v>SUP</v>
      </c>
      <c r="DZ348" t="str">
        <f>IF($D348&gt;U348,"SUP","RES")</f>
        <v>SUP</v>
      </c>
      <c r="EA348" t="str">
        <f>IF($D348&gt;V348,"SUP","RES")</f>
        <v>SUP</v>
      </c>
      <c r="EB348" s="7">
        <f t="shared" si="513"/>
        <v>3</v>
      </c>
      <c r="EC348" s="7">
        <f t="shared" si="514"/>
        <v>3</v>
      </c>
      <c r="ED348" s="13" t="str">
        <f t="shared" si="515"/>
        <v>-----</v>
      </c>
      <c r="EE348" s="13" t="str">
        <f t="shared" si="516"/>
        <v>-----</v>
      </c>
      <c r="EF348" s="7">
        <f>IF(OR(ED348="All Sup",EE348="All Res"),"na",((D348-MIN(Q348:V348))/(MAX(Q348:V348)-MIN(Q348:V348))))</f>
        <v>0.41453779299446081</v>
      </c>
      <c r="EG348">
        <v>1.4999999999999999E-4</v>
      </c>
      <c r="EH348">
        <f>Q348*(1+$EG348)</f>
        <v>5200.4699535</v>
      </c>
      <c r="EI348">
        <f>Q348*(1-$EG348)</f>
        <v>5198.9100465000001</v>
      </c>
      <c r="EJ348">
        <f>R348*(1+$EG348)</f>
        <v>5193.6889365000006</v>
      </c>
      <c r="EK348">
        <f>R348*(1-$EG348)</f>
        <v>5192.1310635</v>
      </c>
      <c r="EL348">
        <f>S348*(1+$EG348)</f>
        <v>5203.2503705000008</v>
      </c>
      <c r="EM348">
        <f>S348*(1-$EG348)</f>
        <v>5201.6896295000006</v>
      </c>
      <c r="EN348">
        <f>T348*(1+$EG348)</f>
        <v>5173.6559320000006</v>
      </c>
      <c r="EO348">
        <f>T348*(1-$EG348)</f>
        <v>5172.1040680000006</v>
      </c>
      <c r="EP348">
        <f>U348*(1+$EG348)</f>
        <v>5179.4367990000001</v>
      </c>
      <c r="EQ348">
        <f>U348*(1-$EG348)</f>
        <v>5177.8832009999996</v>
      </c>
      <c r="ER348">
        <f>V348*(1+$EG348)</f>
        <v>5165.2746750000006</v>
      </c>
      <c r="ES348">
        <f>V348*(1-$EG348)</f>
        <v>5163.7253250000003</v>
      </c>
      <c r="ET348" s="7" t="str">
        <f t="shared" si="517"/>
        <v>-----</v>
      </c>
      <c r="EU348" s="7" t="str">
        <f t="shared" si="518"/>
        <v>-----</v>
      </c>
      <c r="EV348" s="7" t="str">
        <f t="shared" si="519"/>
        <v>-----</v>
      </c>
      <c r="EW348" s="7" t="str">
        <f t="shared" si="520"/>
        <v>-----</v>
      </c>
      <c r="EX348" s="7" t="str">
        <f t="shared" si="521"/>
        <v>-----</v>
      </c>
      <c r="EY348" s="7" t="str">
        <f t="shared" si="522"/>
        <v>-----</v>
      </c>
      <c r="EZ348">
        <f t="shared" si="540"/>
        <v>153</v>
      </c>
      <c r="FA348">
        <f t="shared" si="541"/>
        <v>146</v>
      </c>
      <c r="FB348">
        <f t="shared" si="542"/>
        <v>346</v>
      </c>
      <c r="FC348">
        <f t="shared" si="543"/>
        <v>4</v>
      </c>
      <c r="FD348">
        <f t="shared" si="544"/>
        <v>3</v>
      </c>
      <c r="FE348">
        <f t="shared" si="545"/>
        <v>40</v>
      </c>
      <c r="FF348">
        <f t="shared" si="546"/>
        <v>7</v>
      </c>
      <c r="FG348">
        <f t="shared" si="547"/>
        <v>11</v>
      </c>
      <c r="FH348">
        <f t="shared" si="548"/>
        <v>0</v>
      </c>
      <c r="FI348">
        <f t="shared" si="549"/>
        <v>2</v>
      </c>
      <c r="FJ348">
        <f t="shared" si="550"/>
        <v>1</v>
      </c>
      <c r="FK348">
        <f t="shared" si="551"/>
        <v>1</v>
      </c>
      <c r="FL348" s="7" t="str">
        <f t="shared" si="523"/>
        <v>-----</v>
      </c>
      <c r="FM348" s="7" t="str">
        <f t="shared" si="524"/>
        <v>-----</v>
      </c>
      <c r="FN348" s="7" t="str">
        <f t="shared" si="525"/>
        <v>-----</v>
      </c>
      <c r="FO348" s="7" t="str">
        <f t="shared" si="526"/>
        <v>-----</v>
      </c>
      <c r="FP348" s="7" t="str">
        <f t="shared" si="527"/>
        <v>-----</v>
      </c>
      <c r="FQ348" s="7" t="str">
        <f t="shared" si="528"/>
        <v>-----</v>
      </c>
      <c r="FR348" s="13" t="str">
        <f>IF(FL348="-----","-----",(D348-Q348)/Q348)</f>
        <v>-----</v>
      </c>
      <c r="FS348" s="13" t="str">
        <f>IF(FM348="-----","-----",(Q348-R348)/R348)</f>
        <v>-----</v>
      </c>
      <c r="FT348" s="13" t="str">
        <f>IF(FN348="-----","-----",(R348-S348)/S348)</f>
        <v>-----</v>
      </c>
      <c r="FU348" s="13" t="str">
        <f>IF(FO348="-----","-----",(S348-T348)/T348)</f>
        <v>-----</v>
      </c>
      <c r="FV348" s="13" t="str">
        <f>IF(FP348="-----","-----",(T348-U348)/U348)</f>
        <v>-----</v>
      </c>
      <c r="FW348" s="13" t="str">
        <f>IF(FQ348="-----","-----",(U348-V348)/V348)</f>
        <v>-----</v>
      </c>
      <c r="FX348" s="7" t="str">
        <f t="shared" si="529"/>
        <v>-----</v>
      </c>
      <c r="FY348" s="7" t="str">
        <f t="shared" si="530"/>
        <v>-----</v>
      </c>
      <c r="FZ348" s="7" t="str">
        <f t="shared" si="531"/>
        <v>-----</v>
      </c>
      <c r="GA348" s="7" t="str">
        <f t="shared" si="532"/>
        <v>-----</v>
      </c>
      <c r="GB348" s="7" t="str">
        <f t="shared" si="533"/>
        <v>-----</v>
      </c>
      <c r="GC348" s="7" t="str">
        <f t="shared" si="534"/>
        <v>-----</v>
      </c>
      <c r="GD348" s="7" t="str">
        <f>IF(AND(BG348&gt;AA348,BG347&gt;AA347,BG346&gt;AA346,BG345&gt;AA345,BG344&gt;AA344,BG343&gt;AA343,BG342&gt;AA342,BG341&gt;AA341,BG340&gt;AA340,BG339&gt;AA339,BG338&gt;AA338,BG337&gt;AA337),"Bullish",IF(AND(BG348&lt;AA348,BG347&lt;AA347,BG346&lt;AA346,BG345&lt;AA345,BG344&lt;AA344,BG343&lt;AA343,BG342&lt;AA342,BG341&lt;AA341,BG340&lt;AA340,BG339&lt;AA339,BG338&lt;AA338,BG337&lt;AA337),"Bearish","-----"))</f>
        <v>-----</v>
      </c>
      <c r="GE348">
        <f>(Z348-BG348)/BG348</f>
        <v>2.5502712561239528E-4</v>
      </c>
      <c r="GI348" s="7" t="str">
        <f>IF(Y348&gt;Z348,"Bullish","Bearish")</f>
        <v>Bullish</v>
      </c>
      <c r="GJ348" s="19" t="str">
        <f>IF(AND(D348&gt;Y348,D347&lt;Y347),"TEMA crossover","-----")</f>
        <v>-----</v>
      </c>
      <c r="GK348" s="19" t="str">
        <f>IF(AND(D348&lt;Y348,D347&gt;Y347),"TEMA crossunder","-----")</f>
        <v>-----</v>
      </c>
      <c r="GL348" s="20" t="str">
        <f>IF(GD348="Bearish","YES","-----")</f>
        <v>-----</v>
      </c>
      <c r="GM348" s="20" t="str">
        <f>IF(GH348="Reverse to Bearish","YES","-----")</f>
        <v>-----</v>
      </c>
      <c r="GN348" s="20" t="str">
        <f>IF(AND(GI348="Bullish",GI347="Bullish",GI346="Bullish",GI345="Bullish"),"YES","-----")</f>
        <v>YES</v>
      </c>
      <c r="GO348" s="20" t="str">
        <f>IF(OR(GK348="TEMA crossunder",GK347="TEMA crossunder",GK346="TEMA crossunder",GK345="TEMA crossunder"),"YES","-----")</f>
        <v>YES</v>
      </c>
      <c r="GP348" s="20" t="str">
        <f>IF(GD348="Bullish","YES","-----")</f>
        <v>-----</v>
      </c>
      <c r="GQ348" s="20" t="str">
        <f>IF(GH348="Reverse to Bullish","YES","-----")</f>
        <v>-----</v>
      </c>
      <c r="GR348" s="20" t="str">
        <f>IF(AND(GI348="Bearish",GI347="Bearish",GI346="Bearish",GI345="Bearish"),"YES","-----")</f>
        <v>-----</v>
      </c>
      <c r="GS348" s="20" t="str">
        <f>IF(OR(GJ348="TEMA crossover",GJ347="TEMA crossover",GJ346="TEMA crossover",GJ345="TEMA crossover"),"YES","-----")</f>
        <v>-----</v>
      </c>
      <c r="GT348" s="20" t="str">
        <f t="shared" si="552"/>
        <v>-----</v>
      </c>
      <c r="GU348" s="20" t="str">
        <f t="shared" si="553"/>
        <v>-----</v>
      </c>
      <c r="GV348" s="20" t="str">
        <f t="shared" si="554"/>
        <v>-----</v>
      </c>
      <c r="GW348" s="20" t="str">
        <f t="shared" si="555"/>
        <v>-----</v>
      </c>
      <c r="GX348" s="20" t="str">
        <f t="shared" si="556"/>
        <v>-----</v>
      </c>
      <c r="GY348" s="20" t="str">
        <f t="shared" si="557"/>
        <v>-----</v>
      </c>
      <c r="GZ348" s="7" t="str">
        <f>IF(G348&gt;BH348,"YES","-----")</f>
        <v>-----</v>
      </c>
      <c r="HA348" s="7" t="str">
        <f>IF(F348&lt;BI348,"YES","-----")</f>
        <v>-----</v>
      </c>
      <c r="HB348">
        <f>BH348-BI348</f>
        <v>4.8400000000001455</v>
      </c>
      <c r="HI348">
        <f t="shared" si="535"/>
        <v>-3.2270699999999124</v>
      </c>
      <c r="HJ348">
        <f t="shared" si="536"/>
        <v>1.6129300000002331</v>
      </c>
      <c r="HK348" s="7"/>
      <c r="HL348" s="7"/>
      <c r="HM348" s="7"/>
      <c r="HN348" s="7"/>
      <c r="HO348" s="7"/>
      <c r="HP348" s="7"/>
      <c r="HQ348" s="28">
        <f t="shared" si="559"/>
        <v>1.4372100000000501</v>
      </c>
      <c r="HR348" s="28" t="str">
        <f t="shared" si="537"/>
        <v>Bull</v>
      </c>
      <c r="HS348">
        <f t="shared" si="538"/>
        <v>1.4372100000000501</v>
      </c>
    </row>
    <row r="349" spans="1:227" x14ac:dyDescent="0.55000000000000004">
      <c r="A349">
        <f>Validation!A348</f>
        <v>1772132400</v>
      </c>
      <c r="B349" t="str">
        <f>Price!B348</f>
        <v>XAUUSD</v>
      </c>
      <c r="C349" t="str">
        <f>Price!C348</f>
        <v>M5</v>
      </c>
      <c r="D349">
        <f>Price!D348</f>
        <v>5185.45</v>
      </c>
      <c r="E349">
        <f>Price!E348</f>
        <v>5180.3900000000003</v>
      </c>
      <c r="F349">
        <f>Price!F348</f>
        <v>5186.1899999999996</v>
      </c>
      <c r="G349">
        <f>Price!G348</f>
        <v>5179.78</v>
      </c>
      <c r="H349">
        <f>Price!H348</f>
        <v>529</v>
      </c>
      <c r="I349">
        <f>Diagonals!E348</f>
        <v>5209.05</v>
      </c>
      <c r="J349">
        <f>Diagonals!F348</f>
        <v>0</v>
      </c>
      <c r="K349">
        <f>Diagonals!G348</f>
        <v>0</v>
      </c>
      <c r="L349">
        <f>Diagonals!H348</f>
        <v>5127.47</v>
      </c>
      <c r="M349">
        <f>Diagonals!I348</f>
        <v>0</v>
      </c>
      <c r="N349">
        <f>Diagonals!J348</f>
        <v>0</v>
      </c>
      <c r="O349">
        <f>Diagonals!K348</f>
        <v>0</v>
      </c>
      <c r="P349">
        <f>Diagonals!L348</f>
        <v>0</v>
      </c>
      <c r="Q349">
        <f>Trendlines!E348</f>
        <v>5199.7</v>
      </c>
      <c r="R349">
        <f>Trendlines!F348</f>
        <v>5192.88</v>
      </c>
      <c r="S349">
        <f>Trendlines!G348</f>
        <v>5202.45</v>
      </c>
      <c r="T349">
        <f>Trendlines!H348</f>
        <v>5172.96</v>
      </c>
      <c r="U349">
        <f>Trendlines!I348</f>
        <v>5178.68</v>
      </c>
      <c r="V349">
        <f>Trendlines!J348</f>
        <v>5164.54</v>
      </c>
      <c r="W349">
        <f>Trendlines!K348</f>
        <v>0</v>
      </c>
      <c r="X349">
        <f>Trendlines!L348</f>
        <v>0</v>
      </c>
      <c r="Y349">
        <f>Tema_Hrma_Smma!E348</f>
        <v>5184.01</v>
      </c>
      <c r="Z349">
        <f>Tema_Hrma_Smma!F348</f>
        <v>5178.68</v>
      </c>
      <c r="AA349">
        <f>Tema_Hrma_Smma!G348</f>
        <v>5175.28</v>
      </c>
      <c r="AB349">
        <f>ZScore!H348</f>
        <v>1</v>
      </c>
      <c r="AC349">
        <f>ZScore!I348</f>
        <v>0.74661</v>
      </c>
      <c r="AD349">
        <f>ZScore!J348</f>
        <v>0</v>
      </c>
      <c r="AE349">
        <f>HA!E348</f>
        <v>5180.88</v>
      </c>
      <c r="AF349">
        <f>HA!F348</f>
        <v>5186.1899999999996</v>
      </c>
      <c r="AG349">
        <f>HA!G348</f>
        <v>5179.78</v>
      </c>
      <c r="AH349">
        <f>HA!H348</f>
        <v>5182.95</v>
      </c>
      <c r="AI349">
        <f>HA!I348</f>
        <v>1</v>
      </c>
      <c r="AJ349">
        <f>HA!J348</f>
        <v>2.0699999999999998</v>
      </c>
      <c r="AK349">
        <f>HA!K348</f>
        <v>-0.27884999999999999</v>
      </c>
      <c r="AL349">
        <f>HA!L348</f>
        <v>1</v>
      </c>
      <c r="AM349">
        <f>KC!E348</f>
        <v>5205.0129299999999</v>
      </c>
      <c r="AN349">
        <f>KC!F348</f>
        <v>5198.5380599999999</v>
      </c>
      <c r="AO349">
        <f>KC!G348</f>
        <v>5192.0631800000001</v>
      </c>
      <c r="AP349">
        <f>KC!H348</f>
        <v>5185.5883100000001</v>
      </c>
      <c r="AQ349">
        <f>KC!I348</f>
        <v>5179.1134300000003</v>
      </c>
      <c r="AR349">
        <f>KC!J348</f>
        <v>5172.5217000000002</v>
      </c>
      <c r="AS349">
        <f>KC!K348</f>
        <v>5166.0468300000002</v>
      </c>
      <c r="AT349">
        <f>KC!L348</f>
        <v>5159.5719499999996</v>
      </c>
      <c r="AU349">
        <f>KC!M348</f>
        <v>5153.0970699999998</v>
      </c>
      <c r="AV349">
        <f>KC!N348</f>
        <v>5146.6221999999998</v>
      </c>
      <c r="AW349">
        <f>SR_Levels!E348</f>
        <v>5178.6000000000004</v>
      </c>
      <c r="AX349">
        <f>SR_Levels!F348</f>
        <v>5161.8900000000003</v>
      </c>
      <c r="AY349">
        <f>SR_Levels!G348</f>
        <v>5135.8500000000004</v>
      </c>
      <c r="AZ349">
        <f>SR_Levels!H348</f>
        <v>0</v>
      </c>
      <c r="BA349">
        <f>SR_Levels!I348</f>
        <v>5193.3500000000004</v>
      </c>
      <c r="BB349">
        <f>SR_Levels!J348</f>
        <v>5205.3100000000004</v>
      </c>
      <c r="BC349">
        <f>SR_Levels!K348</f>
        <v>0</v>
      </c>
      <c r="BD349">
        <f>SR_Levels!L348</f>
        <v>0</v>
      </c>
      <c r="BE349">
        <f>ZigZag!E348</f>
        <v>0</v>
      </c>
      <c r="BF349">
        <f>ZigZag!F348</f>
        <v>0</v>
      </c>
      <c r="BG349">
        <f>ZigZag!G348</f>
        <v>5176.4799999999996</v>
      </c>
      <c r="BH349">
        <f>Dual_Tema!E348</f>
        <v>5186.33</v>
      </c>
      <c r="BI349">
        <f>Dual_Tema!F348</f>
        <v>5181.04</v>
      </c>
      <c r="BJ349">
        <f>Pinbar!E348</f>
        <v>0</v>
      </c>
      <c r="BK349">
        <f>SSA!E348</f>
        <v>5184.6201000000001</v>
      </c>
      <c r="BL349">
        <f>SSA!F348</f>
        <v>5183.26998</v>
      </c>
      <c r="BN349" t="str">
        <f t="shared" si="558"/>
        <v>Green Candle</v>
      </c>
      <c r="BO349" s="34">
        <f t="shared" si="560"/>
        <v>3.4619820572958648E-3</v>
      </c>
      <c r="BP349" s="34">
        <f t="shared" si="562"/>
        <v>3.2076643444312047E-3</v>
      </c>
      <c r="BQ349" s="34">
        <f t="shared" si="570"/>
        <v>1.6844610400774673E-3</v>
      </c>
      <c r="BR349" s="34">
        <f t="shared" si="572"/>
        <v>8.0482043047269691E-4</v>
      </c>
      <c r="BS349" s="35">
        <f t="shared" si="561"/>
        <v>5.7616645225966323E-4</v>
      </c>
      <c r="BT349" s="35">
        <f t="shared" si="563"/>
        <v>2.6691317865989994E-4</v>
      </c>
      <c r="BU349" s="35">
        <f t="shared" si="571"/>
        <v>9.350681186370835E-5</v>
      </c>
      <c r="BV349" s="35">
        <f t="shared" si="573"/>
        <v>3.3521259165558703E-5</v>
      </c>
      <c r="BW349" s="27">
        <v>96</v>
      </c>
      <c r="BX349">
        <f>F349-G349</f>
        <v>6.4099999999998545</v>
      </c>
      <c r="BY349">
        <f>ABS(F349-D348)</f>
        <v>5.9499999999998181</v>
      </c>
      <c r="BZ349">
        <f>ABS(G349-D348)</f>
        <v>0.46000000000003638</v>
      </c>
      <c r="CA349">
        <f t="shared" si="539"/>
        <v>6.4099999999998545</v>
      </c>
      <c r="CB349">
        <f t="shared" si="564"/>
        <v>6.5321428571429738</v>
      </c>
      <c r="CC349">
        <f t="shared" si="567"/>
        <v>6.7604348797933662</v>
      </c>
      <c r="CD349">
        <f t="shared" si="565"/>
        <v>-0.22829202265039239</v>
      </c>
      <c r="CE349">
        <f t="shared" si="568"/>
        <v>-1</v>
      </c>
      <c r="CF349">
        <f t="shared" si="569"/>
        <v>-29</v>
      </c>
      <c r="CG349" s="7" t="str">
        <f t="shared" si="566"/>
        <v>Low Volatility Period</v>
      </c>
      <c r="CH349" s="21"/>
      <c r="CI349" s="21"/>
      <c r="CJ349" s="21"/>
      <c r="CK349" s="21"/>
      <c r="CL349" s="21"/>
      <c r="CM349" s="21"/>
      <c r="CZ349" s="7" t="str">
        <f>IF(AND(D349&gt;BH349,D349&gt;E349),"Bullish Trigger","-----")</f>
        <v>-----</v>
      </c>
      <c r="DA349" s="7" t="str">
        <f>IF(AND(D349&lt;BI349,D349&lt;E349),"Bearish Trigger","-----")</f>
        <v>-----</v>
      </c>
      <c r="DB349" s="13" t="str">
        <f>IF(AND(W349=BE349,W349&gt;0,BE349&gt;0),"Important High","------")</f>
        <v>------</v>
      </c>
      <c r="DC349" s="13" t="str">
        <f>IF(AND(X349=BF349,X349&gt;0,BF349&gt;0),"Important Low","------")</f>
        <v>------</v>
      </c>
      <c r="DD349" s="7" t="str">
        <f>IF(AND(DB349="Important High",DC349="-----",BJ349=1),"Imp High Rej","-----")</f>
        <v>-----</v>
      </c>
      <c r="DE349" s="7" t="str">
        <f>IF(AND(DB349="-----",DC349="Important Low",BJ349=1),"Imp Low Rej","-----")</f>
        <v>-----</v>
      </c>
      <c r="DF349" s="7" t="str">
        <f>IF(Y349&gt;AM349,"Overbought",IF(Y349&gt;AO349,"Bullish Momentum",IF(Y349&gt;AQ349,"Flat Momentum","-----")))</f>
        <v>Flat Momentum</v>
      </c>
      <c r="DG349" s="7" t="str">
        <f>IF(Y349&lt;AV349,"Oversold",IF(Y349&lt;AT349,"Bearish Momentum",IF(Y349&lt;AR349,"Flat Momentum","-----")))</f>
        <v>-----</v>
      </c>
      <c r="DH349" s="7" t="str">
        <f>IF(AND(DF349="Overbought",AD349=2),"Culminated Thrust","-----")</f>
        <v>-----</v>
      </c>
      <c r="DI349" s="7" t="str">
        <f>IF(AND(DG349="Oversold",AD349=5),"Culminated Thrust","-----")</f>
        <v>-----</v>
      </c>
      <c r="DJ349" s="14">
        <f>(Q349-$D349)/$D349</f>
        <v>2.7480739376524702E-3</v>
      </c>
      <c r="DK349" s="14">
        <f>(R349-$D349)/$D349</f>
        <v>1.4328553934567475E-3</v>
      </c>
      <c r="DL349" s="14">
        <f>(S349-$D349)/$D349</f>
        <v>3.2784039957959293E-3</v>
      </c>
      <c r="DM349" s="14">
        <f>(T349-$D349)/$D349</f>
        <v>-2.4086627004406141E-3</v>
      </c>
      <c r="DN349" s="14">
        <f>(U349-$D349)/$D349</f>
        <v>-1.30557617950217E-3</v>
      </c>
      <c r="DO349" s="14">
        <f>(V349-$D349)/$D349</f>
        <v>-4.0324369148289647E-3</v>
      </c>
      <c r="DP349" s="14">
        <f t="shared" si="507"/>
        <v>3.2784039957959293E-3</v>
      </c>
      <c r="DQ349" s="14">
        <f t="shared" si="508"/>
        <v>2.7480739376524702E-3</v>
      </c>
      <c r="DR349" s="14">
        <f t="shared" si="509"/>
        <v>1.4328553934567475E-3</v>
      </c>
      <c r="DS349" s="14">
        <f t="shared" si="510"/>
        <v>-1.30557617950217E-3</v>
      </c>
      <c r="DT349" s="14">
        <f t="shared" si="511"/>
        <v>-2.4086627004406141E-3</v>
      </c>
      <c r="DU349" s="14">
        <f t="shared" si="512"/>
        <v>-4.0324369148289647E-3</v>
      </c>
      <c r="DV349" t="str">
        <f>IF($D349&gt;Q349,"SUP","RES")</f>
        <v>RES</v>
      </c>
      <c r="DW349" t="str">
        <f>IF($D349&gt;R349,"SUP","RES")</f>
        <v>RES</v>
      </c>
      <c r="DX349" t="str">
        <f>IF($D349&gt;S349,"SUP","RES")</f>
        <v>RES</v>
      </c>
      <c r="DY349" t="str">
        <f>IF($D349&gt;T349,"SUP","RES")</f>
        <v>SUP</v>
      </c>
      <c r="DZ349" t="str">
        <f>IF($D349&gt;U349,"SUP","RES")</f>
        <v>SUP</v>
      </c>
      <c r="EA349" t="str">
        <f>IF($D349&gt;V349,"SUP","RES")</f>
        <v>SUP</v>
      </c>
      <c r="EB349" s="7">
        <f t="shared" si="513"/>
        <v>3</v>
      </c>
      <c r="EC349" s="7">
        <f t="shared" si="514"/>
        <v>3</v>
      </c>
      <c r="ED349" s="13" t="str">
        <f t="shared" si="515"/>
        <v>-----</v>
      </c>
      <c r="EE349" s="13" t="str">
        <f t="shared" si="516"/>
        <v>-----</v>
      </c>
      <c r="EF349" s="7">
        <f>IF(OR(ED349="All Sup",EE349="All Res"),"na",((D349-MIN(Q349:V349))/(MAX(Q349:V349)-MIN(Q349:V349))))</f>
        <v>0.55156950672645566</v>
      </c>
      <c r="EG349">
        <v>1.4999999999999999E-4</v>
      </c>
      <c r="EH349">
        <f>Q349*(1+$EG349)</f>
        <v>5200.4799550000007</v>
      </c>
      <c r="EI349">
        <f>Q349*(1-$EG349)</f>
        <v>5198.9200449999998</v>
      </c>
      <c r="EJ349">
        <f>R349*(1+$EG349)</f>
        <v>5193.6589320000003</v>
      </c>
      <c r="EK349">
        <f>R349*(1-$EG349)</f>
        <v>5192.1010679999999</v>
      </c>
      <c r="EL349">
        <f>S349*(1+$EG349)</f>
        <v>5203.2303675000003</v>
      </c>
      <c r="EM349">
        <f>S349*(1-$EG349)</f>
        <v>5201.6696325000003</v>
      </c>
      <c r="EN349">
        <f>T349*(1+$EG349)</f>
        <v>5173.7359440000009</v>
      </c>
      <c r="EO349">
        <f>T349*(1-$EG349)</f>
        <v>5172.1840560000001</v>
      </c>
      <c r="EP349">
        <f>U349*(1+$EG349)</f>
        <v>5179.4568020000006</v>
      </c>
      <c r="EQ349">
        <f>U349*(1-$EG349)</f>
        <v>5177.903198</v>
      </c>
      <c r="ER349">
        <f>V349*(1+$EG349)</f>
        <v>5165.3146810000007</v>
      </c>
      <c r="ES349">
        <f>V349*(1-$EG349)</f>
        <v>5163.7653190000001</v>
      </c>
      <c r="ET349" s="7" t="str">
        <f t="shared" si="517"/>
        <v>-----</v>
      </c>
      <c r="EU349" s="7" t="str">
        <f t="shared" si="518"/>
        <v>-----</v>
      </c>
      <c r="EV349" s="7" t="str">
        <f t="shared" si="519"/>
        <v>-----</v>
      </c>
      <c r="EW349" s="7" t="str">
        <f t="shared" si="520"/>
        <v>-----</v>
      </c>
      <c r="EX349" s="7" t="str">
        <f t="shared" si="521"/>
        <v>-----</v>
      </c>
      <c r="EY349" s="7" t="str">
        <f t="shared" si="522"/>
        <v>-----</v>
      </c>
      <c r="EZ349">
        <f t="shared" si="540"/>
        <v>154</v>
      </c>
      <c r="FA349">
        <f t="shared" si="541"/>
        <v>147</v>
      </c>
      <c r="FB349">
        <f t="shared" si="542"/>
        <v>347</v>
      </c>
      <c r="FC349">
        <f t="shared" si="543"/>
        <v>5</v>
      </c>
      <c r="FD349">
        <f t="shared" si="544"/>
        <v>4</v>
      </c>
      <c r="FE349">
        <f t="shared" si="545"/>
        <v>41</v>
      </c>
      <c r="FF349">
        <f t="shared" si="546"/>
        <v>7</v>
      </c>
      <c r="FG349">
        <f t="shared" si="547"/>
        <v>11</v>
      </c>
      <c r="FH349">
        <f t="shared" si="548"/>
        <v>0</v>
      </c>
      <c r="FI349">
        <f t="shared" si="549"/>
        <v>2</v>
      </c>
      <c r="FJ349">
        <f t="shared" si="550"/>
        <v>1</v>
      </c>
      <c r="FK349">
        <f t="shared" si="551"/>
        <v>1</v>
      </c>
      <c r="FL349" s="7" t="str">
        <f t="shared" si="523"/>
        <v>-----</v>
      </c>
      <c r="FM349" s="7" t="str">
        <f t="shared" si="524"/>
        <v>-----</v>
      </c>
      <c r="FN349" s="7" t="str">
        <f t="shared" si="525"/>
        <v>-----</v>
      </c>
      <c r="FO349" s="7" t="str">
        <f t="shared" si="526"/>
        <v>-----</v>
      </c>
      <c r="FP349" s="7" t="str">
        <f t="shared" si="527"/>
        <v>-----</v>
      </c>
      <c r="FQ349" s="7" t="str">
        <f t="shared" si="528"/>
        <v>-----</v>
      </c>
      <c r="FR349" s="13" t="str">
        <f>IF(FL349="-----","-----",(D349-Q349)/Q349)</f>
        <v>-----</v>
      </c>
      <c r="FS349" s="13" t="str">
        <f>IF(FM349="-----","-----",(Q349-R349)/R349)</f>
        <v>-----</v>
      </c>
      <c r="FT349" s="13" t="str">
        <f>IF(FN349="-----","-----",(R349-S349)/S349)</f>
        <v>-----</v>
      </c>
      <c r="FU349" s="13" t="str">
        <f>IF(FO349="-----","-----",(S349-T349)/T349)</f>
        <v>-----</v>
      </c>
      <c r="FV349" s="13" t="str">
        <f>IF(FP349="-----","-----",(T349-U349)/U349)</f>
        <v>-----</v>
      </c>
      <c r="FW349" s="13" t="str">
        <f>IF(FQ349="-----","-----",(U349-V349)/V349)</f>
        <v>-----</v>
      </c>
      <c r="FX349" s="7" t="str">
        <f t="shared" si="529"/>
        <v>-----</v>
      </c>
      <c r="FY349" s="7" t="str">
        <f t="shared" si="530"/>
        <v>-----</v>
      </c>
      <c r="FZ349" s="7" t="str">
        <f t="shared" si="531"/>
        <v>-----</v>
      </c>
      <c r="GA349" s="7" t="str">
        <f t="shared" si="532"/>
        <v>-----</v>
      </c>
      <c r="GB349" s="7" t="str">
        <f t="shared" si="533"/>
        <v>-----</v>
      </c>
      <c r="GC349" s="7" t="str">
        <f t="shared" si="534"/>
        <v>-----</v>
      </c>
      <c r="GD349" s="7" t="str">
        <f>IF(AND(BG349&gt;AA349,BG348&gt;AA348,BG347&gt;AA347,BG346&gt;AA346,BG345&gt;AA345,BG344&gt;AA344,BG343&gt;AA343,BG342&gt;AA342,BG341&gt;AA341,BG340&gt;AA340,BG339&gt;AA339,BG338&gt;AA338),"Bullish",IF(AND(BG349&lt;AA349,BG348&lt;AA348,BG347&lt;AA347,BG346&lt;AA346,BG345&lt;AA345,BG344&lt;AA344,BG343&lt;AA343,BG342&lt;AA342,BG341&lt;AA341,BG340&lt;AA340,BG339&lt;AA339,BG338&lt;AA338),"Bearish","-----"))</f>
        <v>-----</v>
      </c>
      <c r="GE349">
        <f>(Z349-BG349)/BG349</f>
        <v>4.2499922727427282E-4</v>
      </c>
      <c r="GI349" s="7" t="str">
        <f>IF(Y349&gt;Z349,"Bullish","Bearish")</f>
        <v>Bullish</v>
      </c>
      <c r="GJ349" s="19" t="str">
        <f>IF(AND(D349&gt;Y349,D348&lt;Y348),"TEMA crossover","-----")</f>
        <v>TEMA crossover</v>
      </c>
      <c r="GK349" s="19" t="str">
        <f>IF(AND(D349&lt;Y349,D348&gt;Y348),"TEMA crossunder","-----")</f>
        <v>-----</v>
      </c>
      <c r="GL349" s="20" t="str">
        <f>IF(GD349="Bearish","YES","-----")</f>
        <v>-----</v>
      </c>
      <c r="GM349" s="20" t="str">
        <f>IF(GH349="Reverse to Bearish","YES","-----")</f>
        <v>-----</v>
      </c>
      <c r="GN349" s="20" t="str">
        <f>IF(AND(GI349="Bullish",GI348="Bullish",GI347="Bullish",GI346="Bullish"),"YES","-----")</f>
        <v>YES</v>
      </c>
      <c r="GO349" s="20" t="str">
        <f>IF(OR(GK349="TEMA crossunder",GK348="TEMA crossunder",GK347="TEMA crossunder",GK346="TEMA crossunder"),"YES","-----")</f>
        <v>YES</v>
      </c>
      <c r="GP349" s="20" t="str">
        <f>IF(GD349="Bullish","YES","-----")</f>
        <v>-----</v>
      </c>
      <c r="GQ349" s="20" t="str">
        <f>IF(GH349="Reverse to Bullish","YES","-----")</f>
        <v>-----</v>
      </c>
      <c r="GR349" s="20" t="str">
        <f>IF(AND(GI349="Bearish",GI348="Bearish",GI347="Bearish",GI346="Bearish"),"YES","-----")</f>
        <v>-----</v>
      </c>
      <c r="GS349" s="20" t="str">
        <f>IF(OR(GJ349="TEMA crossover",GJ348="TEMA crossover",GJ347="TEMA crossover",GJ346="TEMA crossover"),"YES","-----")</f>
        <v>YES</v>
      </c>
      <c r="GT349" s="20" t="str">
        <f t="shared" si="552"/>
        <v>-----</v>
      </c>
      <c r="GU349" s="20" t="str">
        <f t="shared" si="553"/>
        <v>-----</v>
      </c>
      <c r="GV349" s="20" t="str">
        <f t="shared" si="554"/>
        <v>-----</v>
      </c>
      <c r="GW349" s="20" t="str">
        <f t="shared" si="555"/>
        <v>-----</v>
      </c>
      <c r="GX349" s="20" t="str">
        <f t="shared" si="556"/>
        <v>-----</v>
      </c>
      <c r="GY349" s="20" t="str">
        <f t="shared" si="557"/>
        <v>-----</v>
      </c>
      <c r="GZ349" s="7" t="str">
        <f>IF(G349&gt;BH349,"YES","-----")</f>
        <v>-----</v>
      </c>
      <c r="HA349" s="7" t="str">
        <f>IF(F349&lt;BI349,"YES","-----")</f>
        <v>-----</v>
      </c>
      <c r="HB349">
        <f>BH349-BI349</f>
        <v>5.2899999999999636</v>
      </c>
      <c r="HI349">
        <f t="shared" si="535"/>
        <v>-3.5801000000001295</v>
      </c>
      <c r="HJ349">
        <f t="shared" si="536"/>
        <v>1.7098999999998341</v>
      </c>
      <c r="HK349" s="7"/>
      <c r="HL349" s="7"/>
      <c r="HM349" s="7"/>
      <c r="HN349" s="7"/>
      <c r="HO349" s="7"/>
      <c r="HP349" s="7"/>
      <c r="HQ349" s="28">
        <f t="shared" si="559"/>
        <v>1.3501200000000608</v>
      </c>
      <c r="HR349" s="28" t="str">
        <f t="shared" si="537"/>
        <v>Bull</v>
      </c>
      <c r="HS349">
        <f t="shared" si="538"/>
        <v>1.3501200000000608</v>
      </c>
    </row>
    <row r="350" spans="1:227" x14ac:dyDescent="0.55000000000000004">
      <c r="A350">
        <f>Validation!A349</f>
        <v>1772132700</v>
      </c>
      <c r="B350" t="str">
        <f>Price!B349</f>
        <v>XAUUSD</v>
      </c>
      <c r="C350" t="str">
        <f>Price!C349</f>
        <v>M5</v>
      </c>
      <c r="D350">
        <f>Price!D349</f>
        <v>5186.22</v>
      </c>
      <c r="E350">
        <f>Price!E349</f>
        <v>5185.4799999999996</v>
      </c>
      <c r="F350">
        <f>Price!F349</f>
        <v>5187.79</v>
      </c>
      <c r="G350">
        <f>Price!G349</f>
        <v>5184.1499999999996</v>
      </c>
      <c r="H350">
        <f>Price!H349</f>
        <v>547</v>
      </c>
      <c r="I350">
        <f>Diagonals!E349</f>
        <v>5209.22</v>
      </c>
      <c r="J350">
        <f>Diagonals!F349</f>
        <v>0</v>
      </c>
      <c r="K350">
        <f>Diagonals!G349</f>
        <v>0</v>
      </c>
      <c r="L350">
        <f>Diagonals!H349</f>
        <v>5127.1400000000003</v>
      </c>
      <c r="M350">
        <f>Diagonals!I349</f>
        <v>0</v>
      </c>
      <c r="N350">
        <f>Diagonals!J349</f>
        <v>0</v>
      </c>
      <c r="O350">
        <f>Diagonals!K349</f>
        <v>0</v>
      </c>
      <c r="P350">
        <f>Diagonals!L349</f>
        <v>0</v>
      </c>
      <c r="Q350">
        <f>Trendlines!E349</f>
        <v>5199.7</v>
      </c>
      <c r="R350">
        <f>Trendlines!F349</f>
        <v>5192.8500000000004</v>
      </c>
      <c r="S350">
        <f>Trendlines!G349</f>
        <v>5202.43</v>
      </c>
      <c r="T350">
        <f>Trendlines!H349</f>
        <v>5173.03</v>
      </c>
      <c r="U350">
        <f>Trendlines!I349</f>
        <v>5178.7</v>
      </c>
      <c r="V350">
        <f>Trendlines!J349</f>
        <v>5164.58</v>
      </c>
      <c r="W350">
        <f>Trendlines!K349</f>
        <v>0</v>
      </c>
      <c r="X350">
        <f>Trendlines!L349</f>
        <v>0</v>
      </c>
      <c r="Y350">
        <f>Tema_Hrma_Smma!E349</f>
        <v>5185.92</v>
      </c>
      <c r="Z350">
        <f>Tema_Hrma_Smma!F349</f>
        <v>5180.2700000000004</v>
      </c>
      <c r="AA350">
        <f>Tema_Hrma_Smma!G349</f>
        <v>5175.55</v>
      </c>
      <c r="AB350">
        <f>ZScore!H349</f>
        <v>1</v>
      </c>
      <c r="AC350">
        <f>ZScore!I349</f>
        <v>0.77490999999999999</v>
      </c>
      <c r="AD350">
        <f>ZScore!J349</f>
        <v>0</v>
      </c>
      <c r="AE350">
        <f>HA!E349</f>
        <v>5181.92</v>
      </c>
      <c r="AF350">
        <f>HA!F349</f>
        <v>5187.79</v>
      </c>
      <c r="AG350">
        <f>HA!G349</f>
        <v>5181.92</v>
      </c>
      <c r="AH350">
        <f>HA!H349</f>
        <v>5185.91</v>
      </c>
      <c r="AI350">
        <f>HA!I349</f>
        <v>1</v>
      </c>
      <c r="AJ350">
        <f>HA!J349</f>
        <v>3.99</v>
      </c>
      <c r="AK350">
        <f>HA!K349</f>
        <v>0.41517999999999999</v>
      </c>
      <c r="AL350">
        <f>HA!L349</f>
        <v>2</v>
      </c>
      <c r="AM350">
        <f>KC!E349</f>
        <v>5205.4529700000003</v>
      </c>
      <c r="AN350">
        <f>KC!F349</f>
        <v>5199.0014300000003</v>
      </c>
      <c r="AO350">
        <f>KC!G349</f>
        <v>5192.5498900000002</v>
      </c>
      <c r="AP350">
        <f>KC!H349</f>
        <v>5186.0983399999996</v>
      </c>
      <c r="AQ350">
        <f>KC!I349</f>
        <v>5179.6468000000004</v>
      </c>
      <c r="AR350">
        <f>KC!J349</f>
        <v>5173.18732</v>
      </c>
      <c r="AS350">
        <f>KC!K349</f>
        <v>5166.7357700000002</v>
      </c>
      <c r="AT350">
        <f>KC!L349</f>
        <v>5160.2842300000002</v>
      </c>
      <c r="AU350">
        <f>KC!M349</f>
        <v>5153.8326900000002</v>
      </c>
      <c r="AV350">
        <f>KC!N349</f>
        <v>5147.3811400000004</v>
      </c>
      <c r="AW350">
        <f>SR_Levels!E349</f>
        <v>5178.6000000000004</v>
      </c>
      <c r="AX350">
        <f>SR_Levels!F349</f>
        <v>5161.8900000000003</v>
      </c>
      <c r="AY350">
        <f>SR_Levels!G349</f>
        <v>5135.8500000000004</v>
      </c>
      <c r="AZ350">
        <f>SR_Levels!H349</f>
        <v>0</v>
      </c>
      <c r="BA350">
        <f>SR_Levels!I349</f>
        <v>5193.3500000000004</v>
      </c>
      <c r="BB350">
        <f>SR_Levels!J349</f>
        <v>5205.3100000000004</v>
      </c>
      <c r="BC350">
        <f>SR_Levels!K349</f>
        <v>0</v>
      </c>
      <c r="BD350">
        <f>SR_Levels!L349</f>
        <v>0</v>
      </c>
      <c r="BE350">
        <f>ZigZag!E349</f>
        <v>0</v>
      </c>
      <c r="BF350">
        <f>ZigZag!F349</f>
        <v>0</v>
      </c>
      <c r="BG350">
        <f>ZigZag!G349</f>
        <v>5177.16</v>
      </c>
      <c r="BH350">
        <f>Dual_Tema!E349</f>
        <v>5187.84</v>
      </c>
      <c r="BI350">
        <f>Dual_Tema!F349</f>
        <v>5183.58</v>
      </c>
      <c r="BJ350">
        <f>Pinbar!E349</f>
        <v>0</v>
      </c>
      <c r="BK350">
        <f>SSA!E349</f>
        <v>5185.5733099999998</v>
      </c>
      <c r="BL350">
        <f>SSA!F349</f>
        <v>5184.4216500000002</v>
      </c>
      <c r="BN350" t="str">
        <f t="shared" si="558"/>
        <v>Green Candle</v>
      </c>
      <c r="BO350" s="34">
        <f t="shared" si="560"/>
        <v>2.0712974591827749E-3</v>
      </c>
      <c r="BP350" s="34">
        <f t="shared" si="562"/>
        <v>3.0985261692004773E-3</v>
      </c>
      <c r="BQ350" s="34">
        <f t="shared" si="570"/>
        <v>2.373433012365922E-3</v>
      </c>
      <c r="BR350" s="34">
        <f t="shared" si="572"/>
        <v>-3.2778098060459726E-5</v>
      </c>
      <c r="BS350" s="35">
        <f t="shared" si="561"/>
        <v>3.4491868413311089E-4</v>
      </c>
      <c r="BT350" s="35">
        <f t="shared" si="563"/>
        <v>2.5784453870492108E-4</v>
      </c>
      <c r="BU350" s="35">
        <f t="shared" si="571"/>
        <v>1.3170983236610034E-4</v>
      </c>
      <c r="BV350" s="35">
        <f t="shared" si="573"/>
        <v>-1.3657755371099256E-6</v>
      </c>
      <c r="BW350" s="27">
        <v>96</v>
      </c>
      <c r="BX350">
        <f>F350-G350</f>
        <v>3.6400000000003274</v>
      </c>
      <c r="BY350">
        <f>ABS(F350-D349)</f>
        <v>2.3400000000001455</v>
      </c>
      <c r="BZ350">
        <f>ABS(G350-D349)</f>
        <v>1.3000000000001819</v>
      </c>
      <c r="CA350">
        <f t="shared" si="539"/>
        <v>3.6400000000003274</v>
      </c>
      <c r="CB350">
        <f t="shared" si="564"/>
        <v>6.3178571428572594</v>
      </c>
      <c r="CC350">
        <f t="shared" si="567"/>
        <v>6.5375466740938633</v>
      </c>
      <c r="CD350">
        <f t="shared" si="565"/>
        <v>-0.21968953123660384</v>
      </c>
      <c r="CE350">
        <f t="shared" si="568"/>
        <v>-1</v>
      </c>
      <c r="CF350">
        <f t="shared" si="569"/>
        <v>-30</v>
      </c>
      <c r="CG350" s="7" t="str">
        <f t="shared" si="566"/>
        <v>Low Volatility Period</v>
      </c>
      <c r="CH350" s="21"/>
      <c r="CI350" s="21"/>
      <c r="CJ350" s="21"/>
      <c r="CK350" s="21"/>
      <c r="CL350" s="21"/>
      <c r="CM350" s="21"/>
      <c r="CZ350" s="7" t="str">
        <f>IF(AND(D350&gt;BH350,D350&gt;E350),"Bullish Trigger","-----")</f>
        <v>-----</v>
      </c>
      <c r="DA350" s="7" t="str">
        <f>IF(AND(D350&lt;BI350,D350&lt;E350),"Bearish Trigger","-----")</f>
        <v>-----</v>
      </c>
      <c r="DB350" s="13" t="str">
        <f>IF(AND(W350=BE350,W350&gt;0,BE350&gt;0),"Important High","------")</f>
        <v>------</v>
      </c>
      <c r="DC350" s="13" t="str">
        <f>IF(AND(X350=BF350,X350&gt;0,BF350&gt;0),"Important Low","------")</f>
        <v>------</v>
      </c>
      <c r="DD350" s="7" t="str">
        <f>IF(AND(DB350="Important High",DC350="-----",BJ350=1),"Imp High Rej","-----")</f>
        <v>-----</v>
      </c>
      <c r="DE350" s="7" t="str">
        <f>IF(AND(DB350="-----",DC350="Important Low",BJ350=1),"Imp Low Rej","-----")</f>
        <v>-----</v>
      </c>
      <c r="DF350" s="7" t="str">
        <f>IF(Y350&gt;AM350,"Overbought",IF(Y350&gt;AO350,"Bullish Momentum",IF(Y350&gt;AQ350,"Flat Momentum","-----")))</f>
        <v>Flat Momentum</v>
      </c>
      <c r="DG350" s="7" t="str">
        <f>IF(Y350&lt;AV350,"Oversold",IF(Y350&lt;AT350,"Bearish Momentum",IF(Y350&lt;AR350,"Flat Momentum","-----")))</f>
        <v>-----</v>
      </c>
      <c r="DH350" s="7" t="str">
        <f>IF(AND(DF350="Overbought",AD350=2),"Culminated Thrust","-----")</f>
        <v>-----</v>
      </c>
      <c r="DI350" s="7" t="str">
        <f>IF(AND(DG350="Oversold",AD350=5),"Culminated Thrust","-----")</f>
        <v>-----</v>
      </c>
      <c r="DJ350" s="14">
        <f>(Q350-$D350)/$D350</f>
        <v>2.5991955605430472E-3</v>
      </c>
      <c r="DK350" s="14">
        <f>(R350-$D350)/$D350</f>
        <v>1.2783877274778373E-3</v>
      </c>
      <c r="DL350" s="14">
        <f>(S350-$D350)/$D350</f>
        <v>3.1255905071516511E-3</v>
      </c>
      <c r="DM350" s="14">
        <f>(T350-$D350)/$D350</f>
        <v>-2.5432781486324353E-3</v>
      </c>
      <c r="DN350" s="14">
        <f>(U350-$D350)/$D350</f>
        <v>-1.4499963364455106E-3</v>
      </c>
      <c r="DO350" s="14">
        <f>(V350-$D350)/$D350</f>
        <v>-4.1725958405158916E-3</v>
      </c>
      <c r="DP350" s="14">
        <f t="shared" si="507"/>
        <v>3.1255905071516511E-3</v>
      </c>
      <c r="DQ350" s="14">
        <f t="shared" si="508"/>
        <v>2.5991955605430472E-3</v>
      </c>
      <c r="DR350" s="14">
        <f t="shared" si="509"/>
        <v>1.2783877274778373E-3</v>
      </c>
      <c r="DS350" s="14">
        <f t="shared" si="510"/>
        <v>-1.4499963364455106E-3</v>
      </c>
      <c r="DT350" s="14">
        <f t="shared" si="511"/>
        <v>-2.5432781486324353E-3</v>
      </c>
      <c r="DU350" s="14">
        <f t="shared" si="512"/>
        <v>-4.1725958405158916E-3</v>
      </c>
      <c r="DV350" t="str">
        <f>IF($D350&gt;Q350,"SUP","RES")</f>
        <v>RES</v>
      </c>
      <c r="DW350" t="str">
        <f>IF($D350&gt;R350,"SUP","RES")</f>
        <v>RES</v>
      </c>
      <c r="DX350" t="str">
        <f>IF($D350&gt;S350,"SUP","RES")</f>
        <v>RES</v>
      </c>
      <c r="DY350" t="str">
        <f>IF($D350&gt;T350,"SUP","RES")</f>
        <v>SUP</v>
      </c>
      <c r="DZ350" t="str">
        <f>IF($D350&gt;U350,"SUP","RES")</f>
        <v>SUP</v>
      </c>
      <c r="EA350" t="str">
        <f>IF($D350&gt;V350,"SUP","RES")</f>
        <v>SUP</v>
      </c>
      <c r="EB350" s="7">
        <f t="shared" si="513"/>
        <v>3</v>
      </c>
      <c r="EC350" s="7">
        <f t="shared" si="514"/>
        <v>3</v>
      </c>
      <c r="ED350" s="13" t="str">
        <f t="shared" si="515"/>
        <v>-----</v>
      </c>
      <c r="EE350" s="13" t="str">
        <f t="shared" si="516"/>
        <v>-----</v>
      </c>
      <c r="EF350" s="7">
        <f>IF(OR(ED350="All Sup",EE350="All Res"),"na",((D350-MIN(Q350:V350))/(MAX(Q350:V350)-MIN(Q350:V350))))</f>
        <v>0.57173051519154872</v>
      </c>
      <c r="EG350">
        <v>1.4999999999999999E-4</v>
      </c>
      <c r="EH350">
        <f>Q350*(1+$EG350)</f>
        <v>5200.4799550000007</v>
      </c>
      <c r="EI350">
        <f>Q350*(1-$EG350)</f>
        <v>5198.9200449999998</v>
      </c>
      <c r="EJ350">
        <f>R350*(1+$EG350)</f>
        <v>5193.6289275000008</v>
      </c>
      <c r="EK350">
        <f>R350*(1-$EG350)</f>
        <v>5192.0710725000008</v>
      </c>
      <c r="EL350">
        <f>S350*(1+$EG350)</f>
        <v>5203.2103645000007</v>
      </c>
      <c r="EM350">
        <f>S350*(1-$EG350)</f>
        <v>5201.6496354999999</v>
      </c>
      <c r="EN350">
        <f>T350*(1+$EG350)</f>
        <v>5173.8059545000006</v>
      </c>
      <c r="EO350">
        <f>T350*(1-$EG350)</f>
        <v>5172.2540454999998</v>
      </c>
      <c r="EP350">
        <f>U350*(1+$EG350)</f>
        <v>5179.4768050000002</v>
      </c>
      <c r="EQ350">
        <f>U350*(1-$EG350)</f>
        <v>5177.9231950000003</v>
      </c>
      <c r="ER350">
        <f>V350*(1+$EG350)</f>
        <v>5165.354687</v>
      </c>
      <c r="ES350">
        <f>V350*(1-$EG350)</f>
        <v>5163.8053129999998</v>
      </c>
      <c r="ET350" s="7" t="str">
        <f t="shared" si="517"/>
        <v>-----</v>
      </c>
      <c r="EU350" s="7" t="str">
        <f t="shared" si="518"/>
        <v>-----</v>
      </c>
      <c r="EV350" s="7" t="str">
        <f t="shared" si="519"/>
        <v>-----</v>
      </c>
      <c r="EW350" s="7" t="str">
        <f t="shared" si="520"/>
        <v>-----</v>
      </c>
      <c r="EX350" s="7" t="str">
        <f t="shared" si="521"/>
        <v>-----</v>
      </c>
      <c r="EY350" s="7" t="str">
        <f t="shared" si="522"/>
        <v>-----</v>
      </c>
      <c r="EZ350">
        <f t="shared" si="540"/>
        <v>155</v>
      </c>
      <c r="FA350">
        <f t="shared" si="541"/>
        <v>148</v>
      </c>
      <c r="FB350">
        <f t="shared" si="542"/>
        <v>348</v>
      </c>
      <c r="FC350">
        <f t="shared" si="543"/>
        <v>6</v>
      </c>
      <c r="FD350">
        <f t="shared" si="544"/>
        <v>5</v>
      </c>
      <c r="FE350">
        <f t="shared" si="545"/>
        <v>42</v>
      </c>
      <c r="FF350">
        <f t="shared" si="546"/>
        <v>7</v>
      </c>
      <c r="FG350">
        <f t="shared" si="547"/>
        <v>11</v>
      </c>
      <c r="FH350">
        <f t="shared" si="548"/>
        <v>0</v>
      </c>
      <c r="FI350">
        <f t="shared" si="549"/>
        <v>2</v>
      </c>
      <c r="FJ350">
        <f t="shared" si="550"/>
        <v>1</v>
      </c>
      <c r="FK350">
        <f t="shared" si="551"/>
        <v>1</v>
      </c>
      <c r="FL350" s="7" t="str">
        <f t="shared" si="523"/>
        <v>-----</v>
      </c>
      <c r="FM350" s="7" t="str">
        <f t="shared" si="524"/>
        <v>-----</v>
      </c>
      <c r="FN350" s="7" t="str">
        <f t="shared" si="525"/>
        <v>-----</v>
      </c>
      <c r="FO350" s="7" t="str">
        <f t="shared" si="526"/>
        <v>-----</v>
      </c>
      <c r="FP350" s="7" t="str">
        <f t="shared" si="527"/>
        <v>-----</v>
      </c>
      <c r="FQ350" s="7" t="str">
        <f t="shared" si="528"/>
        <v>-----</v>
      </c>
      <c r="FR350" s="13" t="str">
        <f>IF(FL350="-----","-----",(D350-Q350)/Q350)</f>
        <v>-----</v>
      </c>
      <c r="FS350" s="13" t="str">
        <f>IF(FM350="-----","-----",(Q350-R350)/R350)</f>
        <v>-----</v>
      </c>
      <c r="FT350" s="13" t="str">
        <f>IF(FN350="-----","-----",(R350-S350)/S350)</f>
        <v>-----</v>
      </c>
      <c r="FU350" s="13" t="str">
        <f>IF(FO350="-----","-----",(S350-T350)/T350)</f>
        <v>-----</v>
      </c>
      <c r="FV350" s="13" t="str">
        <f>IF(FP350="-----","-----",(T350-U350)/U350)</f>
        <v>-----</v>
      </c>
      <c r="FW350" s="13" t="str">
        <f>IF(FQ350="-----","-----",(U350-V350)/V350)</f>
        <v>-----</v>
      </c>
      <c r="FX350" s="7" t="str">
        <f t="shared" si="529"/>
        <v>-----</v>
      </c>
      <c r="FY350" s="7" t="str">
        <f t="shared" si="530"/>
        <v>-----</v>
      </c>
      <c r="FZ350" s="7" t="str">
        <f t="shared" si="531"/>
        <v>-----</v>
      </c>
      <c r="GA350" s="7" t="str">
        <f t="shared" si="532"/>
        <v>-----</v>
      </c>
      <c r="GB350" s="7" t="str">
        <f t="shared" si="533"/>
        <v>-----</v>
      </c>
      <c r="GC350" s="7" t="str">
        <f t="shared" si="534"/>
        <v>-----</v>
      </c>
      <c r="GD350" s="7" t="str">
        <f>IF(AND(BG350&gt;AA350,BG349&gt;AA349,BG348&gt;AA348,BG347&gt;AA347,BG346&gt;AA346,BG345&gt;AA345,BG344&gt;AA344,BG343&gt;AA343,BG342&gt;AA342,BG341&gt;AA341,BG340&gt;AA340,BG339&gt;AA339),"Bullish",IF(AND(BG350&lt;AA350,BG349&lt;AA349,BG348&lt;AA348,BG347&lt;AA347,BG346&lt;AA346,BG345&lt;AA345,BG344&lt;AA344,BG343&lt;AA343,BG342&lt;AA342,BG341&lt;AA341,BG340&lt;AA340,BG339&lt;AA339),"Bearish","-----"))</f>
        <v>-----</v>
      </c>
      <c r="GE350">
        <f>(Z350-BG350)/BG350</f>
        <v>6.0071545016970353E-4</v>
      </c>
      <c r="GI350" s="7" t="str">
        <f>IF(Y350&gt;Z350,"Bullish","Bearish")</f>
        <v>Bullish</v>
      </c>
      <c r="GJ350" s="19" t="str">
        <f>IF(AND(D350&gt;Y350,D349&lt;Y349),"TEMA crossover","-----")</f>
        <v>-----</v>
      </c>
      <c r="GK350" s="19" t="str">
        <f>IF(AND(D350&lt;Y350,D349&gt;Y349),"TEMA crossunder","-----")</f>
        <v>-----</v>
      </c>
      <c r="GL350" s="20" t="str">
        <f>IF(GD350="Bearish","YES","-----")</f>
        <v>-----</v>
      </c>
      <c r="GM350" s="20" t="str">
        <f>IF(GH350="Reverse to Bearish","YES","-----")</f>
        <v>-----</v>
      </c>
      <c r="GN350" s="20" t="str">
        <f>IF(AND(GI350="Bullish",GI349="Bullish",GI348="Bullish",GI347="Bullish"),"YES","-----")</f>
        <v>YES</v>
      </c>
      <c r="GO350" s="20" t="str">
        <f>IF(OR(GK350="TEMA crossunder",GK349="TEMA crossunder",GK348="TEMA crossunder",GK347="TEMA crossunder"),"YES","-----")</f>
        <v>YES</v>
      </c>
      <c r="GP350" s="20" t="str">
        <f>IF(GD350="Bullish","YES","-----")</f>
        <v>-----</v>
      </c>
      <c r="GQ350" s="20" t="str">
        <f>IF(GH350="Reverse to Bullish","YES","-----")</f>
        <v>-----</v>
      </c>
      <c r="GR350" s="20" t="str">
        <f>IF(AND(GI350="Bearish",GI349="Bearish",GI348="Bearish",GI347="Bearish"),"YES","-----")</f>
        <v>-----</v>
      </c>
      <c r="GS350" s="20" t="str">
        <f>IF(OR(GJ350="TEMA crossover",GJ349="TEMA crossover",GJ348="TEMA crossover",GJ347="TEMA crossover"),"YES","-----")</f>
        <v>YES</v>
      </c>
      <c r="GT350" s="20" t="str">
        <f t="shared" si="552"/>
        <v>-----</v>
      </c>
      <c r="GU350" s="20" t="str">
        <f t="shared" si="553"/>
        <v>-----</v>
      </c>
      <c r="GV350" s="20" t="str">
        <f t="shared" si="554"/>
        <v>-----</v>
      </c>
      <c r="GW350" s="20" t="str">
        <f t="shared" si="555"/>
        <v>-----</v>
      </c>
      <c r="GX350" s="20" t="str">
        <f t="shared" si="556"/>
        <v>-----</v>
      </c>
      <c r="GY350" s="20" t="str">
        <f t="shared" si="557"/>
        <v>-----</v>
      </c>
      <c r="GZ350" s="7" t="str">
        <f>IF(G350&gt;BH350,"YES","-----")</f>
        <v>-----</v>
      </c>
      <c r="HA350" s="7" t="str">
        <f>IF(F350&lt;BI350,"YES","-----")</f>
        <v>-----</v>
      </c>
      <c r="HB350">
        <f>BH350-BI350</f>
        <v>4.2600000000002183</v>
      </c>
      <c r="HI350">
        <f t="shared" si="535"/>
        <v>-1.9933099999998376</v>
      </c>
      <c r="HJ350">
        <f t="shared" si="536"/>
        <v>2.2666900000003807</v>
      </c>
      <c r="HK350" s="7"/>
      <c r="HL350" s="7"/>
      <c r="HM350" s="7"/>
      <c r="HN350" s="7"/>
      <c r="HO350" s="7"/>
      <c r="HP350" s="7"/>
      <c r="HQ350" s="28">
        <f t="shared" si="559"/>
        <v>1.1516599999995378</v>
      </c>
      <c r="HR350" s="28" t="str">
        <f t="shared" si="537"/>
        <v>Bull</v>
      </c>
      <c r="HS350">
        <f t="shared" si="538"/>
        <v>1.1516599999995378</v>
      </c>
    </row>
    <row r="351" spans="1:227" x14ac:dyDescent="0.55000000000000004">
      <c r="A351">
        <f>Validation!A350</f>
        <v>1772133000</v>
      </c>
      <c r="B351" t="str">
        <f>Price!B350</f>
        <v>XAUUSD</v>
      </c>
      <c r="C351" t="str">
        <f>Price!C350</f>
        <v>M5</v>
      </c>
      <c r="D351">
        <f>Price!D350</f>
        <v>5186.4799999999996</v>
      </c>
      <c r="E351">
        <f>Price!E350</f>
        <v>5186.22</v>
      </c>
      <c r="F351">
        <f>Price!F350</f>
        <v>5188.3100000000004</v>
      </c>
      <c r="G351">
        <f>Price!G350</f>
        <v>5184.8599999999997</v>
      </c>
      <c r="H351">
        <f>Price!H350</f>
        <v>519</v>
      </c>
      <c r="I351">
        <f>Diagonals!E350</f>
        <v>5209.3999999999996</v>
      </c>
      <c r="J351">
        <f>Diagonals!F350</f>
        <v>0</v>
      </c>
      <c r="K351">
        <f>Diagonals!G350</f>
        <v>0</v>
      </c>
      <c r="L351">
        <f>Diagonals!H350</f>
        <v>5126.8100000000004</v>
      </c>
      <c r="M351">
        <f>Diagonals!I350</f>
        <v>0</v>
      </c>
      <c r="N351">
        <f>Diagonals!J350</f>
        <v>0</v>
      </c>
      <c r="O351">
        <f>Diagonals!K350</f>
        <v>0</v>
      </c>
      <c r="P351">
        <f>Diagonals!L350</f>
        <v>0</v>
      </c>
      <c r="Q351">
        <f>Trendlines!E350</f>
        <v>5199.71</v>
      </c>
      <c r="R351">
        <f>Trendlines!F350</f>
        <v>5192.83</v>
      </c>
      <c r="S351">
        <f>Trendlines!G350</f>
        <v>5202.41</v>
      </c>
      <c r="T351">
        <f>Trendlines!H350</f>
        <v>5173.1099999999997</v>
      </c>
      <c r="U351">
        <f>Trendlines!I350</f>
        <v>5178.72</v>
      </c>
      <c r="V351">
        <f>Trendlines!J350</f>
        <v>5164.62</v>
      </c>
      <c r="W351">
        <f>Trendlines!K350</f>
        <v>0</v>
      </c>
      <c r="X351">
        <f>Trendlines!L350</f>
        <v>0</v>
      </c>
      <c r="Y351">
        <f>Tema_Hrma_Smma!E350</f>
        <v>5187.22</v>
      </c>
      <c r="Z351">
        <f>Tema_Hrma_Smma!F350</f>
        <v>5181.8500000000004</v>
      </c>
      <c r="AA351">
        <f>Tema_Hrma_Smma!G350</f>
        <v>5175.8500000000004</v>
      </c>
      <c r="AB351">
        <f>ZScore!H350</f>
        <v>1</v>
      </c>
      <c r="AC351">
        <f>ZScore!I350</f>
        <v>0.94037000000000004</v>
      </c>
      <c r="AD351">
        <f>ZScore!J350</f>
        <v>0</v>
      </c>
      <c r="AE351">
        <f>HA!E350</f>
        <v>5183.91</v>
      </c>
      <c r="AF351">
        <f>HA!F350</f>
        <v>5188.3100000000004</v>
      </c>
      <c r="AG351">
        <f>HA!G350</f>
        <v>5183.91</v>
      </c>
      <c r="AH351">
        <f>HA!H350</f>
        <v>5186.47</v>
      </c>
      <c r="AI351">
        <f>HA!I350</f>
        <v>1</v>
      </c>
      <c r="AJ351">
        <f>HA!J350</f>
        <v>2.5499999999999998</v>
      </c>
      <c r="AK351">
        <f>HA!K350</f>
        <v>-0.11199000000000001</v>
      </c>
      <c r="AL351">
        <f>HA!L350</f>
        <v>3</v>
      </c>
      <c r="AM351">
        <f>KC!E350</f>
        <v>5206.0708699999996</v>
      </c>
      <c r="AN351">
        <f>KC!F350</f>
        <v>5199.6151300000001</v>
      </c>
      <c r="AO351">
        <f>KC!G350</f>
        <v>5193.1593899999998</v>
      </c>
      <c r="AP351">
        <f>KC!H350</f>
        <v>5186.7036500000004</v>
      </c>
      <c r="AQ351">
        <f>KC!I350</f>
        <v>5180.24791</v>
      </c>
      <c r="AR351">
        <f>KC!J350</f>
        <v>5173.96335</v>
      </c>
      <c r="AS351">
        <f>KC!K350</f>
        <v>5167.5076099999997</v>
      </c>
      <c r="AT351">
        <f>KC!L350</f>
        <v>5161.0518700000002</v>
      </c>
      <c r="AU351">
        <f>KC!M350</f>
        <v>5154.5961299999999</v>
      </c>
      <c r="AV351">
        <f>KC!N350</f>
        <v>5148.1403899999996</v>
      </c>
      <c r="AW351">
        <f>SR_Levels!E350</f>
        <v>5178.6000000000004</v>
      </c>
      <c r="AX351">
        <f>SR_Levels!F350</f>
        <v>5161.8900000000003</v>
      </c>
      <c r="AY351">
        <f>SR_Levels!G350</f>
        <v>5135.8500000000004</v>
      </c>
      <c r="AZ351">
        <f>SR_Levels!H350</f>
        <v>0</v>
      </c>
      <c r="BA351">
        <f>SR_Levels!I350</f>
        <v>5193.3500000000004</v>
      </c>
      <c r="BB351">
        <f>SR_Levels!J350</f>
        <v>5205.3100000000004</v>
      </c>
      <c r="BC351">
        <f>SR_Levels!K350</f>
        <v>0</v>
      </c>
      <c r="BD351">
        <f>SR_Levels!L350</f>
        <v>0</v>
      </c>
      <c r="BE351">
        <f>ZigZag!E350</f>
        <v>0</v>
      </c>
      <c r="BF351">
        <f>ZigZag!F350</f>
        <v>0</v>
      </c>
      <c r="BG351">
        <f>ZigZag!G350</f>
        <v>5177.83</v>
      </c>
      <c r="BH351">
        <f>Dual_Tema!E350</f>
        <v>5188.91</v>
      </c>
      <c r="BI351">
        <f>Dual_Tema!F350</f>
        <v>5185.3599999999997</v>
      </c>
      <c r="BJ351">
        <f>Pinbar!E350</f>
        <v>0</v>
      </c>
      <c r="BK351">
        <f>SSA!E350</f>
        <v>5186.1749399999999</v>
      </c>
      <c r="BL351">
        <f>SSA!F350</f>
        <v>5185.2982899999997</v>
      </c>
      <c r="BN351" t="str">
        <f t="shared" si="558"/>
        <v>Green Candle</v>
      </c>
      <c r="BO351" s="34">
        <f t="shared" si="560"/>
        <v>9.1861389654379622E-4</v>
      </c>
      <c r="BP351" s="34">
        <f t="shared" si="562"/>
        <v>2.5321936528921452E-3</v>
      </c>
      <c r="BQ351" s="34">
        <f t="shared" si="570"/>
        <v>2.2706498696549726E-3</v>
      </c>
      <c r="BR351" s="34">
        <f t="shared" si="572"/>
        <v>1.3186219146081868E-3</v>
      </c>
      <c r="BS351" s="35">
        <f t="shared" si="561"/>
        <v>1.5304374816826893E-4</v>
      </c>
      <c r="BT351" s="35">
        <f t="shared" si="563"/>
        <v>2.1077163025551293E-4</v>
      </c>
      <c r="BU351" s="35">
        <f t="shared" si="571"/>
        <v>1.2601215219665285E-4</v>
      </c>
      <c r="BV351" s="35">
        <f t="shared" si="573"/>
        <v>5.4907894726285988E-5</v>
      </c>
      <c r="BW351" s="27">
        <v>96</v>
      </c>
      <c r="BX351">
        <f>F351-G351</f>
        <v>3.4500000000007276</v>
      </c>
      <c r="BY351">
        <f>ABS(F351-D350)</f>
        <v>2.0900000000001455</v>
      </c>
      <c r="BZ351">
        <f>ABS(G351-D350)</f>
        <v>1.3600000000005821</v>
      </c>
      <c r="CA351">
        <f t="shared" si="539"/>
        <v>3.4500000000007276</v>
      </c>
      <c r="CB351">
        <f t="shared" si="564"/>
        <v>6.2614285714287563</v>
      </c>
      <c r="CC351">
        <f t="shared" si="567"/>
        <v>6.3170076259443535</v>
      </c>
      <c r="CD351">
        <f t="shared" si="565"/>
        <v>-5.5579054515597193E-2</v>
      </c>
      <c r="CE351">
        <f t="shared" si="568"/>
        <v>-1</v>
      </c>
      <c r="CF351">
        <f t="shared" si="569"/>
        <v>-31</v>
      </c>
      <c r="CG351" s="7" t="str">
        <f t="shared" si="566"/>
        <v>Low Volatility Period</v>
      </c>
      <c r="CH351" s="21"/>
      <c r="CI351" s="21"/>
      <c r="CJ351" s="21"/>
      <c r="CK351" s="21"/>
      <c r="CL351" s="21"/>
      <c r="CM351" s="21"/>
      <c r="CZ351" s="7" t="str">
        <f>IF(AND(D351&gt;BH351,D351&gt;E351),"Bullish Trigger","-----")</f>
        <v>-----</v>
      </c>
      <c r="DA351" s="7" t="str">
        <f>IF(AND(D351&lt;BI351,D351&lt;E351),"Bearish Trigger","-----")</f>
        <v>-----</v>
      </c>
      <c r="DB351" s="13" t="str">
        <f>IF(AND(W351=BE351,W351&gt;0,BE351&gt;0),"Important High","------")</f>
        <v>------</v>
      </c>
      <c r="DC351" s="13" t="str">
        <f>IF(AND(X351=BF351,X351&gt;0,BF351&gt;0),"Important Low","------")</f>
        <v>------</v>
      </c>
      <c r="DD351" s="7" t="str">
        <f>IF(AND(DB351="Important High",DC351="-----",BJ351=1),"Imp High Rej","-----")</f>
        <v>-----</v>
      </c>
      <c r="DE351" s="7" t="str">
        <f>IF(AND(DB351="-----",DC351="Important Low",BJ351=1),"Imp Low Rej","-----")</f>
        <v>-----</v>
      </c>
      <c r="DF351" s="7" t="str">
        <f>IF(Y351&gt;AM351,"Overbought",IF(Y351&gt;AO351,"Bullish Momentum",IF(Y351&gt;AQ351,"Flat Momentum","-----")))</f>
        <v>Flat Momentum</v>
      </c>
      <c r="DG351" s="7" t="str">
        <f>IF(Y351&lt;AV351,"Oversold",IF(Y351&lt;AT351,"Bearish Momentum",IF(Y351&lt;AR351,"Flat Momentum","-----")))</f>
        <v>-----</v>
      </c>
      <c r="DH351" s="7" t="str">
        <f>IF(AND(DF351="Overbought",AD351=2),"Culminated Thrust","-----")</f>
        <v>-----</v>
      </c>
      <c r="DI351" s="7" t="str">
        <f>IF(AND(DG351="Oversold",AD351=5),"Culminated Thrust","-----")</f>
        <v>-----</v>
      </c>
      <c r="DJ351" s="14">
        <f>(Q351-$D351)/$D351</f>
        <v>2.5508630130648287E-3</v>
      </c>
      <c r="DK351" s="14">
        <f>(R351-$D351)/$D351</f>
        <v>1.2243371226728656E-3</v>
      </c>
      <c r="DL351" s="14">
        <f>(S351-$D351)/$D351</f>
        <v>3.0714473014453528E-3</v>
      </c>
      <c r="DM351" s="14">
        <f>(T351-$D351)/$D351</f>
        <v>-2.5778562724622272E-3</v>
      </c>
      <c r="DN351" s="14">
        <f>(U351-$D351)/$D351</f>
        <v>-1.4961978066047319E-3</v>
      </c>
      <c r="DO351" s="14">
        <f>(V351-$D351)/$D351</f>
        <v>-4.2148046459254979E-3</v>
      </c>
      <c r="DP351" s="14">
        <f t="shared" si="507"/>
        <v>3.0714473014453528E-3</v>
      </c>
      <c r="DQ351" s="14">
        <f t="shared" si="508"/>
        <v>2.5508630130648287E-3</v>
      </c>
      <c r="DR351" s="14">
        <f t="shared" si="509"/>
        <v>1.2243371226728656E-3</v>
      </c>
      <c r="DS351" s="14">
        <f t="shared" si="510"/>
        <v>-1.4961978066047319E-3</v>
      </c>
      <c r="DT351" s="14">
        <f t="shared" si="511"/>
        <v>-2.5778562724622272E-3</v>
      </c>
      <c r="DU351" s="14">
        <f t="shared" si="512"/>
        <v>-4.2148046459254979E-3</v>
      </c>
      <c r="DV351" t="str">
        <f>IF($D351&gt;Q351,"SUP","RES")</f>
        <v>RES</v>
      </c>
      <c r="DW351" t="str">
        <f>IF($D351&gt;R351,"SUP","RES")</f>
        <v>RES</v>
      </c>
      <c r="DX351" t="str">
        <f>IF($D351&gt;S351,"SUP","RES")</f>
        <v>RES</v>
      </c>
      <c r="DY351" t="str">
        <f>IF($D351&gt;T351,"SUP","RES")</f>
        <v>SUP</v>
      </c>
      <c r="DZ351" t="str">
        <f>IF($D351&gt;U351,"SUP","RES")</f>
        <v>SUP</v>
      </c>
      <c r="EA351" t="str">
        <f>IF($D351&gt;V351,"SUP","RES")</f>
        <v>SUP</v>
      </c>
      <c r="EB351" s="7">
        <f t="shared" si="513"/>
        <v>3</v>
      </c>
      <c r="EC351" s="7">
        <f t="shared" si="514"/>
        <v>3</v>
      </c>
      <c r="ED351" s="13" t="str">
        <f t="shared" si="515"/>
        <v>-----</v>
      </c>
      <c r="EE351" s="13" t="str">
        <f t="shared" si="516"/>
        <v>-----</v>
      </c>
      <c r="EF351" s="7">
        <f>IF(OR(ED351="All Sup",EE351="All Res"),"na",((D351-MIN(Q351:V351))/(MAX(Q351:V351)-MIN(Q351:V351))))</f>
        <v>0.57845991002910013</v>
      </c>
      <c r="EG351">
        <v>1.4999999999999999E-4</v>
      </c>
      <c r="EH351">
        <f>Q351*(1+$EG351)</f>
        <v>5200.4899565000005</v>
      </c>
      <c r="EI351">
        <f>Q351*(1-$EG351)</f>
        <v>5198.9300435000005</v>
      </c>
      <c r="EJ351">
        <f>R351*(1+$EG351)</f>
        <v>5193.6089245000003</v>
      </c>
      <c r="EK351">
        <f>R351*(1-$EG351)</f>
        <v>5192.0510754999996</v>
      </c>
      <c r="EL351">
        <f>S351*(1+$EG351)</f>
        <v>5203.1903615000001</v>
      </c>
      <c r="EM351">
        <f>S351*(1-$EG351)</f>
        <v>5201.6296384999996</v>
      </c>
      <c r="EN351">
        <f>T351*(1+$EG351)</f>
        <v>5173.8859665</v>
      </c>
      <c r="EO351">
        <f>T351*(1-$EG351)</f>
        <v>5172.3340334999994</v>
      </c>
      <c r="EP351">
        <f>U351*(1+$EG351)</f>
        <v>5179.4968080000008</v>
      </c>
      <c r="EQ351">
        <f>U351*(1-$EG351)</f>
        <v>5177.9431920000006</v>
      </c>
      <c r="ER351">
        <f>V351*(1+$EG351)</f>
        <v>5165.3946930000002</v>
      </c>
      <c r="ES351">
        <f>V351*(1-$EG351)</f>
        <v>5163.8453069999996</v>
      </c>
      <c r="ET351" s="7" t="str">
        <f t="shared" si="517"/>
        <v>-----</v>
      </c>
      <c r="EU351" s="7" t="str">
        <f t="shared" si="518"/>
        <v>-----</v>
      </c>
      <c r="EV351" s="7" t="str">
        <f t="shared" si="519"/>
        <v>-----</v>
      </c>
      <c r="EW351" s="7" t="str">
        <f t="shared" si="520"/>
        <v>-----</v>
      </c>
      <c r="EX351" s="7" t="str">
        <f t="shared" si="521"/>
        <v>-----</v>
      </c>
      <c r="EY351" s="7" t="str">
        <f t="shared" si="522"/>
        <v>-----</v>
      </c>
      <c r="EZ351">
        <f t="shared" si="540"/>
        <v>156</v>
      </c>
      <c r="FA351">
        <f t="shared" si="541"/>
        <v>149</v>
      </c>
      <c r="FB351">
        <f t="shared" si="542"/>
        <v>349</v>
      </c>
      <c r="FC351">
        <f t="shared" si="543"/>
        <v>7</v>
      </c>
      <c r="FD351">
        <f t="shared" si="544"/>
        <v>6</v>
      </c>
      <c r="FE351">
        <f t="shared" si="545"/>
        <v>43</v>
      </c>
      <c r="FF351">
        <f t="shared" si="546"/>
        <v>7</v>
      </c>
      <c r="FG351">
        <f t="shared" si="547"/>
        <v>11</v>
      </c>
      <c r="FH351">
        <f t="shared" si="548"/>
        <v>0</v>
      </c>
      <c r="FI351">
        <f t="shared" si="549"/>
        <v>2</v>
      </c>
      <c r="FJ351">
        <f t="shared" si="550"/>
        <v>1</v>
      </c>
      <c r="FK351">
        <f t="shared" si="551"/>
        <v>1</v>
      </c>
      <c r="FL351" s="7" t="str">
        <f t="shared" si="523"/>
        <v>-----</v>
      </c>
      <c r="FM351" s="7" t="str">
        <f t="shared" si="524"/>
        <v>-----</v>
      </c>
      <c r="FN351" s="7" t="str">
        <f t="shared" si="525"/>
        <v>-----</v>
      </c>
      <c r="FO351" s="7" t="str">
        <f t="shared" si="526"/>
        <v>-----</v>
      </c>
      <c r="FP351" s="7" t="str">
        <f t="shared" si="527"/>
        <v>-----</v>
      </c>
      <c r="FQ351" s="7" t="str">
        <f t="shared" si="528"/>
        <v>-----</v>
      </c>
      <c r="FR351" s="13" t="str">
        <f>IF(FL351="-----","-----",(D351-Q351)/Q351)</f>
        <v>-----</v>
      </c>
      <c r="FS351" s="13" t="str">
        <f>IF(FM351="-----","-----",(Q351-R351)/R351)</f>
        <v>-----</v>
      </c>
      <c r="FT351" s="13" t="str">
        <f>IF(FN351="-----","-----",(R351-S351)/S351)</f>
        <v>-----</v>
      </c>
      <c r="FU351" s="13" t="str">
        <f>IF(FO351="-----","-----",(S351-T351)/T351)</f>
        <v>-----</v>
      </c>
      <c r="FV351" s="13" t="str">
        <f>IF(FP351="-----","-----",(T351-U351)/U351)</f>
        <v>-----</v>
      </c>
      <c r="FW351" s="13" t="str">
        <f>IF(FQ351="-----","-----",(U351-V351)/V351)</f>
        <v>-----</v>
      </c>
      <c r="FX351" s="7" t="str">
        <f t="shared" si="529"/>
        <v>-----</v>
      </c>
      <c r="FY351" s="7" t="str">
        <f t="shared" si="530"/>
        <v>-----</v>
      </c>
      <c r="FZ351" s="7" t="str">
        <f t="shared" si="531"/>
        <v>-----</v>
      </c>
      <c r="GA351" s="7" t="str">
        <f t="shared" si="532"/>
        <v>-----</v>
      </c>
      <c r="GB351" s="7" t="str">
        <f t="shared" si="533"/>
        <v>-----</v>
      </c>
      <c r="GC351" s="7" t="str">
        <f t="shared" si="534"/>
        <v>-----</v>
      </c>
      <c r="GD351" s="7" t="str">
        <f>IF(AND(BG351&gt;AA351,BG350&gt;AA350,BG349&gt;AA349,BG348&gt;AA348,BG347&gt;AA347,BG346&gt;AA346,BG345&gt;AA345,BG344&gt;AA344,BG343&gt;AA343,BG342&gt;AA342,BG341&gt;AA341,BG340&gt;AA340),"Bullish",IF(AND(BG351&lt;AA351,BG350&lt;AA350,BG349&lt;AA349,BG348&lt;AA348,BG347&lt;AA347,BG346&lt;AA346,BG345&lt;AA345,BG344&lt;AA344,BG343&lt;AA343,BG342&lt;AA342,BG341&lt;AA341,BG340&lt;AA340),"Bearish","-----"))</f>
        <v>-----</v>
      </c>
      <c r="GE351">
        <f>(Z351-BG351)/BG351</f>
        <v>7.7638701927263667E-4</v>
      </c>
      <c r="GI351" s="7" t="str">
        <f>IF(Y351&gt;Z351,"Bullish","Bearish")</f>
        <v>Bullish</v>
      </c>
      <c r="GJ351" s="19" t="str">
        <f>IF(AND(D351&gt;Y351,D350&lt;Y350),"TEMA crossover","-----")</f>
        <v>-----</v>
      </c>
      <c r="GK351" s="19" t="str">
        <f>IF(AND(D351&lt;Y351,D350&gt;Y350),"TEMA crossunder","-----")</f>
        <v>TEMA crossunder</v>
      </c>
      <c r="GL351" s="20" t="str">
        <f>IF(GD351="Bearish","YES","-----")</f>
        <v>-----</v>
      </c>
      <c r="GM351" s="20" t="str">
        <f>IF(GH351="Reverse to Bearish","YES","-----")</f>
        <v>-----</v>
      </c>
      <c r="GN351" s="20" t="str">
        <f>IF(AND(GI351="Bullish",GI350="Bullish",GI349="Bullish",GI348="Bullish"),"YES","-----")</f>
        <v>YES</v>
      </c>
      <c r="GO351" s="20" t="str">
        <f>IF(OR(GK351="TEMA crossunder",GK350="TEMA crossunder",GK349="TEMA crossunder",GK348="TEMA crossunder"),"YES","-----")</f>
        <v>YES</v>
      </c>
      <c r="GP351" s="20" t="str">
        <f>IF(GD351="Bullish","YES","-----")</f>
        <v>-----</v>
      </c>
      <c r="GQ351" s="20" t="str">
        <f>IF(GH351="Reverse to Bullish","YES","-----")</f>
        <v>-----</v>
      </c>
      <c r="GR351" s="20" t="str">
        <f>IF(AND(GI351="Bearish",GI350="Bearish",GI349="Bearish",GI348="Bearish"),"YES","-----")</f>
        <v>-----</v>
      </c>
      <c r="GS351" s="20" t="str">
        <f>IF(OR(GJ351="TEMA crossover",GJ350="TEMA crossover",GJ349="TEMA crossover",GJ348="TEMA crossover"),"YES","-----")</f>
        <v>YES</v>
      </c>
      <c r="GT351" s="20" t="str">
        <f t="shared" si="552"/>
        <v>-----</v>
      </c>
      <c r="GU351" s="20" t="str">
        <f t="shared" si="553"/>
        <v>-----</v>
      </c>
      <c r="GV351" s="20" t="str">
        <f t="shared" si="554"/>
        <v>-----</v>
      </c>
      <c r="GW351" s="20" t="str">
        <f t="shared" si="555"/>
        <v>-----</v>
      </c>
      <c r="GX351" s="20" t="str">
        <f t="shared" si="556"/>
        <v>-----</v>
      </c>
      <c r="GY351" s="20" t="str">
        <f t="shared" si="557"/>
        <v>-----</v>
      </c>
      <c r="GZ351" s="7" t="str">
        <f>IF(G351&gt;BH351,"YES","-----")</f>
        <v>-----</v>
      </c>
      <c r="HA351" s="7" t="str">
        <f>IF(F351&lt;BI351,"YES","-----")</f>
        <v>-----</v>
      </c>
      <c r="HB351">
        <f>BH351-BI351</f>
        <v>3.5500000000001819</v>
      </c>
      <c r="HI351">
        <f t="shared" si="535"/>
        <v>-0.81494000000020606</v>
      </c>
      <c r="HJ351">
        <f t="shared" si="536"/>
        <v>2.7350599999999758</v>
      </c>
      <c r="HK351" s="7"/>
      <c r="HL351" s="7"/>
      <c r="HM351" s="7"/>
      <c r="HN351" s="7"/>
      <c r="HO351" s="7"/>
      <c r="HP351" s="7"/>
      <c r="HQ351" s="28">
        <f t="shared" si="559"/>
        <v>0.87665000000015425</v>
      </c>
      <c r="HR351" s="28" t="str">
        <f t="shared" si="537"/>
        <v>Bull</v>
      </c>
      <c r="HS351">
        <f t="shared" si="538"/>
        <v>0.87665000000015425</v>
      </c>
    </row>
    <row r="352" spans="1:227" x14ac:dyDescent="0.55000000000000004">
      <c r="A352">
        <f>Validation!A351</f>
        <v>1772133300</v>
      </c>
      <c r="B352" t="str">
        <f>Price!B351</f>
        <v>XAUUSD</v>
      </c>
      <c r="C352" t="str">
        <f>Price!C351</f>
        <v>M5</v>
      </c>
      <c r="D352">
        <f>Price!D351</f>
        <v>5187.7</v>
      </c>
      <c r="E352">
        <f>Price!E351</f>
        <v>5186.5</v>
      </c>
      <c r="F352">
        <f>Price!F351</f>
        <v>5187.8599999999997</v>
      </c>
      <c r="G352">
        <f>Price!G351</f>
        <v>5185.17</v>
      </c>
      <c r="H352">
        <f>Price!H351</f>
        <v>532</v>
      </c>
      <c r="I352">
        <f>Diagonals!E351</f>
        <v>5209.58</v>
      </c>
      <c r="J352">
        <f>Diagonals!F351</f>
        <v>0</v>
      </c>
      <c r="K352">
        <f>Diagonals!G351</f>
        <v>0</v>
      </c>
      <c r="L352">
        <f>Diagonals!H351</f>
        <v>5126.4799999999996</v>
      </c>
      <c r="M352">
        <f>Diagonals!I351</f>
        <v>0</v>
      </c>
      <c r="N352">
        <f>Diagonals!J351</f>
        <v>0</v>
      </c>
      <c r="O352">
        <f>Diagonals!K351</f>
        <v>0</v>
      </c>
      <c r="P352">
        <f>Diagonals!L351</f>
        <v>0</v>
      </c>
      <c r="Q352">
        <f>Trendlines!E351</f>
        <v>5199.71</v>
      </c>
      <c r="R352">
        <f>Trendlines!F351</f>
        <v>5192.8</v>
      </c>
      <c r="S352">
        <f>Trendlines!G351</f>
        <v>5202.3999999999996</v>
      </c>
      <c r="T352">
        <f>Trendlines!H351</f>
        <v>5173.18</v>
      </c>
      <c r="U352">
        <f>Trendlines!I351</f>
        <v>5178.75</v>
      </c>
      <c r="V352">
        <f>Trendlines!J351</f>
        <v>5164.6499999999996</v>
      </c>
      <c r="W352">
        <f>Trendlines!K351</f>
        <v>0</v>
      </c>
      <c r="X352">
        <f>Trendlines!L351</f>
        <v>0</v>
      </c>
      <c r="Y352">
        <f>Tema_Hrma_Smma!E351</f>
        <v>5188.04</v>
      </c>
      <c r="Z352">
        <f>Tema_Hrma_Smma!F351</f>
        <v>5183.29</v>
      </c>
      <c r="AA352">
        <f>Tema_Hrma_Smma!G351</f>
        <v>5176.1499999999996</v>
      </c>
      <c r="AB352">
        <f>ZScore!H351</f>
        <v>1</v>
      </c>
      <c r="AC352">
        <f>ZScore!I351</f>
        <v>0.60755999999999999</v>
      </c>
      <c r="AD352">
        <f>ZScore!J351</f>
        <v>0</v>
      </c>
      <c r="AE352">
        <f>HA!E351</f>
        <v>5185.1899999999996</v>
      </c>
      <c r="AF352">
        <f>HA!F351</f>
        <v>5187.8599999999997</v>
      </c>
      <c r="AG352">
        <f>HA!G351</f>
        <v>5185.17</v>
      </c>
      <c r="AH352">
        <f>HA!H351</f>
        <v>5186.8100000000004</v>
      </c>
      <c r="AI352">
        <f>HA!I351</f>
        <v>1</v>
      </c>
      <c r="AJ352">
        <f>HA!J351</f>
        <v>1.62</v>
      </c>
      <c r="AK352">
        <f>HA!K351</f>
        <v>-0.45622000000000001</v>
      </c>
      <c r="AL352">
        <f>HA!L351</f>
        <v>4</v>
      </c>
      <c r="AM352">
        <f>KC!E351</f>
        <v>5206.5483599999998</v>
      </c>
      <c r="AN352">
        <f>KC!F351</f>
        <v>5200.1293500000002</v>
      </c>
      <c r="AO352">
        <f>KC!G351</f>
        <v>5193.7103299999999</v>
      </c>
      <c r="AP352">
        <f>KC!H351</f>
        <v>5187.2913200000003</v>
      </c>
      <c r="AQ352">
        <f>KC!I351</f>
        <v>5180.8723099999997</v>
      </c>
      <c r="AR352">
        <f>KC!J351</f>
        <v>5174.8081199999997</v>
      </c>
      <c r="AS352">
        <f>KC!K351</f>
        <v>5168.3891000000003</v>
      </c>
      <c r="AT352">
        <f>KC!L351</f>
        <v>5161.9700899999998</v>
      </c>
      <c r="AU352">
        <f>KC!M351</f>
        <v>5155.5510800000002</v>
      </c>
      <c r="AV352">
        <f>KC!N351</f>
        <v>5149.1320699999997</v>
      </c>
      <c r="AW352">
        <f>SR_Levels!E351</f>
        <v>5178.6000000000004</v>
      </c>
      <c r="AX352">
        <f>SR_Levels!F351</f>
        <v>5161.8900000000003</v>
      </c>
      <c r="AY352">
        <f>SR_Levels!G351</f>
        <v>5135.8500000000004</v>
      </c>
      <c r="AZ352">
        <f>SR_Levels!H351</f>
        <v>0</v>
      </c>
      <c r="BA352">
        <f>SR_Levels!I351</f>
        <v>5193.3500000000004</v>
      </c>
      <c r="BB352">
        <f>SR_Levels!J351</f>
        <v>5205.3100000000004</v>
      </c>
      <c r="BC352">
        <f>SR_Levels!K351</f>
        <v>0</v>
      </c>
      <c r="BD352">
        <f>SR_Levels!L351</f>
        <v>0</v>
      </c>
      <c r="BE352">
        <f>ZigZag!E351</f>
        <v>0</v>
      </c>
      <c r="BF352">
        <f>ZigZag!F351</f>
        <v>0</v>
      </c>
      <c r="BG352">
        <f>ZigZag!G351</f>
        <v>5178.4799999999996</v>
      </c>
      <c r="BH352">
        <f>Dual_Tema!E351</f>
        <v>5189.22</v>
      </c>
      <c r="BI352">
        <f>Dual_Tema!F351</f>
        <v>5186.43</v>
      </c>
      <c r="BJ352">
        <f>Pinbar!E351</f>
        <v>0</v>
      </c>
      <c r="BK352">
        <f>SSA!E351</f>
        <v>5186.4576999999999</v>
      </c>
      <c r="BL352">
        <f>SSA!F351</f>
        <v>5185.87799</v>
      </c>
      <c r="BN352" t="str">
        <f t="shared" si="558"/>
        <v>Green Candle</v>
      </c>
      <c r="BO352" s="34">
        <f t="shared" si="560"/>
        <v>5.8634510266819539E-4</v>
      </c>
      <c r="BP352" s="34">
        <f t="shared" si="562"/>
        <v>2.4831637632007908E-3</v>
      </c>
      <c r="BQ352" s="34">
        <f t="shared" si="570"/>
        <v>3.433302062882726E-3</v>
      </c>
      <c r="BR352" s="34">
        <f t="shared" si="572"/>
        <v>1.8230061835442513E-3</v>
      </c>
      <c r="BS352" s="35">
        <f t="shared" si="561"/>
        <v>9.77003172892843E-5</v>
      </c>
      <c r="BT352" s="35">
        <f t="shared" si="563"/>
        <v>2.0669517570404139E-4</v>
      </c>
      <c r="BU352" s="35">
        <f t="shared" si="571"/>
        <v>1.9043044828737088E-4</v>
      </c>
      <c r="BV352" s="35">
        <f t="shared" si="573"/>
        <v>7.5892318197601227E-5</v>
      </c>
      <c r="BW352" s="27">
        <v>96</v>
      </c>
      <c r="BX352">
        <f>F352-G352</f>
        <v>2.6899999999995998</v>
      </c>
      <c r="BY352">
        <f>ABS(F352-D351)</f>
        <v>1.3800000000001091</v>
      </c>
      <c r="BZ352">
        <f>ABS(G352-D351)</f>
        <v>1.3099999999994907</v>
      </c>
      <c r="CA352">
        <f t="shared" si="539"/>
        <v>2.6899999999995998</v>
      </c>
      <c r="CB352">
        <f t="shared" si="564"/>
        <v>5.9150000000001581</v>
      </c>
      <c r="CC352">
        <f t="shared" si="567"/>
        <v>6.0579356526625858</v>
      </c>
      <c r="CD352">
        <f t="shared" si="565"/>
        <v>-0.14293565266242769</v>
      </c>
      <c r="CE352">
        <f t="shared" si="568"/>
        <v>-1</v>
      </c>
      <c r="CF352">
        <f t="shared" si="569"/>
        <v>-32</v>
      </c>
      <c r="CG352" s="7" t="str">
        <f t="shared" si="566"/>
        <v>Low Volatility Period</v>
      </c>
      <c r="CH352" s="21"/>
      <c r="CI352" s="21"/>
      <c r="CJ352" s="21"/>
      <c r="CK352" s="21"/>
      <c r="CL352" s="21"/>
      <c r="CM352" s="21"/>
      <c r="CZ352" s="7" t="str">
        <f>IF(AND(D352&gt;BH352,D352&gt;E352),"Bullish Trigger","-----")</f>
        <v>-----</v>
      </c>
      <c r="DA352" s="7" t="str">
        <f>IF(AND(D352&lt;BI352,D352&lt;E352),"Bearish Trigger","-----")</f>
        <v>-----</v>
      </c>
      <c r="DB352" s="13" t="str">
        <f>IF(AND(W352=BE352,W352&gt;0,BE352&gt;0),"Important High","------")</f>
        <v>------</v>
      </c>
      <c r="DC352" s="13" t="str">
        <f>IF(AND(X352=BF352,X352&gt;0,BF352&gt;0),"Important Low","------")</f>
        <v>------</v>
      </c>
      <c r="DD352" s="7" t="str">
        <f>IF(AND(DB352="Important High",DC352="-----",BJ352=1),"Imp High Rej","-----")</f>
        <v>-----</v>
      </c>
      <c r="DE352" s="7" t="str">
        <f>IF(AND(DB352="-----",DC352="Important Low",BJ352=1),"Imp Low Rej","-----")</f>
        <v>-----</v>
      </c>
      <c r="DF352" s="7" t="str">
        <f>IF(Y352&gt;AM352,"Overbought",IF(Y352&gt;AO352,"Bullish Momentum",IF(Y352&gt;AQ352,"Flat Momentum","-----")))</f>
        <v>Flat Momentum</v>
      </c>
      <c r="DG352" s="7" t="str">
        <f>IF(Y352&lt;AV352,"Oversold",IF(Y352&lt;AT352,"Bearish Momentum",IF(Y352&lt;AR352,"Flat Momentum","-----")))</f>
        <v>-----</v>
      </c>
      <c r="DH352" s="7" t="str">
        <f>IF(AND(DF352="Overbought",AD352=2),"Culminated Thrust","-----")</f>
        <v>-----</v>
      </c>
      <c r="DI352" s="7" t="str">
        <f>IF(AND(DG352="Oversold",AD352=5),"Culminated Thrust","-----")</f>
        <v>-----</v>
      </c>
      <c r="DJ352" s="14">
        <f>(Q352-$D352)/$D352</f>
        <v>2.3150914663531467E-3</v>
      </c>
      <c r="DK352" s="14">
        <f>(R352-$D352)/$D352</f>
        <v>9.8309462767707536E-4</v>
      </c>
      <c r="DL352" s="14">
        <f>(S352-$D352)/$D352</f>
        <v>2.8336256915395684E-3</v>
      </c>
      <c r="DM352" s="14">
        <f>(T352-$D352)/$D352</f>
        <v>-2.7989282340920886E-3</v>
      </c>
      <c r="DN352" s="14">
        <f>(U352-$D352)/$D352</f>
        <v>-1.7252346897468664E-3</v>
      </c>
      <c r="DO352" s="14">
        <f>(V352-$D352)/$D352</f>
        <v>-4.4432021897951278E-3</v>
      </c>
      <c r="DP352" s="14">
        <f t="shared" si="507"/>
        <v>2.8336256915395684E-3</v>
      </c>
      <c r="DQ352" s="14">
        <f t="shared" si="508"/>
        <v>2.3150914663531467E-3</v>
      </c>
      <c r="DR352" s="14">
        <f t="shared" si="509"/>
        <v>9.8309462767707536E-4</v>
      </c>
      <c r="DS352" s="14">
        <f t="shared" si="510"/>
        <v>-1.7252346897468664E-3</v>
      </c>
      <c r="DT352" s="14">
        <f t="shared" si="511"/>
        <v>-2.7989282340920886E-3</v>
      </c>
      <c r="DU352" s="14">
        <f t="shared" si="512"/>
        <v>-4.4432021897951278E-3</v>
      </c>
      <c r="DV352" t="str">
        <f>IF($D352&gt;Q352,"SUP","RES")</f>
        <v>RES</v>
      </c>
      <c r="DW352" t="str">
        <f>IF($D352&gt;R352,"SUP","RES")</f>
        <v>RES</v>
      </c>
      <c r="DX352" t="str">
        <f>IF($D352&gt;S352,"SUP","RES")</f>
        <v>RES</v>
      </c>
      <c r="DY352" t="str">
        <f>IF($D352&gt;T352,"SUP","RES")</f>
        <v>SUP</v>
      </c>
      <c r="DZ352" t="str">
        <f>IF($D352&gt;U352,"SUP","RES")</f>
        <v>SUP</v>
      </c>
      <c r="EA352" t="str">
        <f>IF($D352&gt;V352,"SUP","RES")</f>
        <v>SUP</v>
      </c>
      <c r="EB352" s="7">
        <f t="shared" si="513"/>
        <v>3</v>
      </c>
      <c r="EC352" s="7">
        <f t="shared" si="514"/>
        <v>3</v>
      </c>
      <c r="ED352" s="13" t="str">
        <f t="shared" si="515"/>
        <v>-----</v>
      </c>
      <c r="EE352" s="13" t="str">
        <f t="shared" si="516"/>
        <v>-----</v>
      </c>
      <c r="EF352" s="7">
        <f>IF(OR(ED352="All Sup",EE352="All Res"),"na",((D352-MIN(Q352:V352))/(MAX(Q352:V352)-MIN(Q352:V352))))</f>
        <v>0.61059602649007105</v>
      </c>
      <c r="EG352">
        <v>1.4999999999999999E-4</v>
      </c>
      <c r="EH352">
        <f>Q352*(1+$EG352)</f>
        <v>5200.4899565000005</v>
      </c>
      <c r="EI352">
        <f>Q352*(1-$EG352)</f>
        <v>5198.9300435000005</v>
      </c>
      <c r="EJ352">
        <f>R352*(1+$EG352)</f>
        <v>5193.5789200000008</v>
      </c>
      <c r="EK352">
        <f>R352*(1-$EG352)</f>
        <v>5192.0210800000004</v>
      </c>
      <c r="EL352">
        <f>S352*(1+$EG352)</f>
        <v>5203.1803600000003</v>
      </c>
      <c r="EM352">
        <f>S352*(1-$EG352)</f>
        <v>5201.6196399999999</v>
      </c>
      <c r="EN352">
        <f>T352*(1+$EG352)</f>
        <v>5173.9559770000005</v>
      </c>
      <c r="EO352">
        <f>T352*(1-$EG352)</f>
        <v>5172.4040230000001</v>
      </c>
      <c r="EP352">
        <f>U352*(1+$EG352)</f>
        <v>5179.5268125000002</v>
      </c>
      <c r="EQ352">
        <f>U352*(1-$EG352)</f>
        <v>5177.9731874999998</v>
      </c>
      <c r="ER352">
        <f>V352*(1+$EG352)</f>
        <v>5165.4246975000005</v>
      </c>
      <c r="ES352">
        <f>V352*(1-$EG352)</f>
        <v>5163.8753024999996</v>
      </c>
      <c r="ET352" s="7" t="str">
        <f t="shared" si="517"/>
        <v>-----</v>
      </c>
      <c r="EU352" s="7" t="str">
        <f t="shared" si="518"/>
        <v>-----</v>
      </c>
      <c r="EV352" s="7" t="str">
        <f t="shared" si="519"/>
        <v>-----</v>
      </c>
      <c r="EW352" s="7" t="str">
        <f t="shared" si="520"/>
        <v>-----</v>
      </c>
      <c r="EX352" s="7" t="str">
        <f t="shared" si="521"/>
        <v>-----</v>
      </c>
      <c r="EY352" s="7" t="str">
        <f t="shared" si="522"/>
        <v>-----</v>
      </c>
      <c r="EZ352">
        <f t="shared" si="540"/>
        <v>157</v>
      </c>
      <c r="FA352">
        <f t="shared" si="541"/>
        <v>150</v>
      </c>
      <c r="FB352">
        <f t="shared" si="542"/>
        <v>350</v>
      </c>
      <c r="FC352">
        <f t="shared" si="543"/>
        <v>8</v>
      </c>
      <c r="FD352">
        <f t="shared" si="544"/>
        <v>7</v>
      </c>
      <c r="FE352">
        <f t="shared" si="545"/>
        <v>44</v>
      </c>
      <c r="FF352">
        <f t="shared" si="546"/>
        <v>7</v>
      </c>
      <c r="FG352">
        <f t="shared" si="547"/>
        <v>11</v>
      </c>
      <c r="FH352">
        <f t="shared" si="548"/>
        <v>0</v>
      </c>
      <c r="FI352">
        <f t="shared" si="549"/>
        <v>2</v>
      </c>
      <c r="FJ352">
        <f t="shared" si="550"/>
        <v>1</v>
      </c>
      <c r="FK352">
        <f t="shared" si="551"/>
        <v>1</v>
      </c>
      <c r="FL352" s="7" t="str">
        <f t="shared" si="523"/>
        <v>-----</v>
      </c>
      <c r="FM352" s="7" t="str">
        <f t="shared" si="524"/>
        <v>-----</v>
      </c>
      <c r="FN352" s="7" t="str">
        <f t="shared" si="525"/>
        <v>-----</v>
      </c>
      <c r="FO352" s="7" t="str">
        <f t="shared" si="526"/>
        <v>-----</v>
      </c>
      <c r="FP352" s="7" t="str">
        <f t="shared" si="527"/>
        <v>-----</v>
      </c>
      <c r="FQ352" s="7" t="str">
        <f t="shared" si="528"/>
        <v>-----</v>
      </c>
      <c r="FR352" s="13" t="str">
        <f>IF(FL352="-----","-----",(D352-Q352)/Q352)</f>
        <v>-----</v>
      </c>
      <c r="FS352" s="13" t="str">
        <f>IF(FM352="-----","-----",(Q352-R352)/R352)</f>
        <v>-----</v>
      </c>
      <c r="FT352" s="13" t="str">
        <f>IF(FN352="-----","-----",(R352-S352)/S352)</f>
        <v>-----</v>
      </c>
      <c r="FU352" s="13" t="str">
        <f>IF(FO352="-----","-----",(S352-T352)/T352)</f>
        <v>-----</v>
      </c>
      <c r="FV352" s="13" t="str">
        <f>IF(FP352="-----","-----",(T352-U352)/U352)</f>
        <v>-----</v>
      </c>
      <c r="FW352" s="13" t="str">
        <f>IF(FQ352="-----","-----",(U352-V352)/V352)</f>
        <v>-----</v>
      </c>
      <c r="FX352" s="7" t="str">
        <f t="shared" si="529"/>
        <v>-----</v>
      </c>
      <c r="FY352" s="7" t="str">
        <f t="shared" si="530"/>
        <v>-----</v>
      </c>
      <c r="FZ352" s="7" t="str">
        <f t="shared" si="531"/>
        <v>-----</v>
      </c>
      <c r="GA352" s="7" t="str">
        <f t="shared" si="532"/>
        <v>-----</v>
      </c>
      <c r="GB352" s="7" t="str">
        <f t="shared" si="533"/>
        <v>-----</v>
      </c>
      <c r="GC352" s="7" t="str">
        <f t="shared" si="534"/>
        <v>-----</v>
      </c>
      <c r="GD352" s="7" t="str">
        <f>IF(AND(BG352&gt;AA352,BG351&gt;AA351,BG350&gt;AA350,BG349&gt;AA349,BG348&gt;AA348,BG347&gt;AA347,BG346&gt;AA346,BG345&gt;AA345,BG344&gt;AA344,BG343&gt;AA343,BG342&gt;AA342,BG341&gt;AA341),"Bullish",IF(AND(BG352&lt;AA352,BG351&lt;AA351,BG350&lt;AA350,BG349&lt;AA349,BG348&lt;AA348,BG347&lt;AA347,BG346&lt;AA346,BG345&lt;AA345,BG344&lt;AA344,BG343&lt;AA343,BG342&lt;AA342,BG341&lt;AA341),"Bearish","-----"))</f>
        <v>-----</v>
      </c>
      <c r="GE352">
        <f>(Z352-BG352)/BG352</f>
        <v>9.2884398510767647E-4</v>
      </c>
      <c r="GI352" s="7" t="str">
        <f>IF(Y352&gt;Z352,"Bullish","Bearish")</f>
        <v>Bullish</v>
      </c>
      <c r="GJ352" s="19" t="str">
        <f>IF(AND(D352&gt;Y352,D351&lt;Y351),"TEMA crossover","-----")</f>
        <v>-----</v>
      </c>
      <c r="GK352" s="19" t="str">
        <f>IF(AND(D352&lt;Y352,D351&gt;Y351),"TEMA crossunder","-----")</f>
        <v>-----</v>
      </c>
      <c r="GL352" s="20" t="str">
        <f>IF(GD352="Bearish","YES","-----")</f>
        <v>-----</v>
      </c>
      <c r="GM352" s="20" t="str">
        <f>IF(GH352="Reverse to Bearish","YES","-----")</f>
        <v>-----</v>
      </c>
      <c r="GN352" s="20" t="str">
        <f>IF(AND(GI352="Bullish",GI351="Bullish",GI350="Bullish",GI349="Bullish"),"YES","-----")</f>
        <v>YES</v>
      </c>
      <c r="GO352" s="20" t="str">
        <f>IF(OR(GK352="TEMA crossunder",GK351="TEMA crossunder",GK350="TEMA crossunder",GK349="TEMA crossunder"),"YES","-----")</f>
        <v>YES</v>
      </c>
      <c r="GP352" s="20" t="str">
        <f>IF(GD352="Bullish","YES","-----")</f>
        <v>-----</v>
      </c>
      <c r="GQ352" s="20" t="str">
        <f>IF(GH352="Reverse to Bullish","YES","-----")</f>
        <v>-----</v>
      </c>
      <c r="GR352" s="20" t="str">
        <f>IF(AND(GI352="Bearish",GI351="Bearish",GI350="Bearish",GI349="Bearish"),"YES","-----")</f>
        <v>-----</v>
      </c>
      <c r="GS352" s="20" t="str">
        <f>IF(OR(GJ352="TEMA crossover",GJ351="TEMA crossover",GJ350="TEMA crossover",GJ349="TEMA crossover"),"YES","-----")</f>
        <v>YES</v>
      </c>
      <c r="GT352" s="20" t="str">
        <f t="shared" si="552"/>
        <v>-----</v>
      </c>
      <c r="GU352" s="20" t="str">
        <f t="shared" si="553"/>
        <v>-----</v>
      </c>
      <c r="GV352" s="20" t="str">
        <f t="shared" si="554"/>
        <v>-----</v>
      </c>
      <c r="GW352" s="20" t="str">
        <f t="shared" si="555"/>
        <v>-----</v>
      </c>
      <c r="GX352" s="20" t="str">
        <f t="shared" si="556"/>
        <v>-----</v>
      </c>
      <c r="GY352" s="20" t="str">
        <f t="shared" si="557"/>
        <v>-----</v>
      </c>
      <c r="GZ352" s="7" t="str">
        <f>IF(G352&gt;BH352,"YES","-----")</f>
        <v>-----</v>
      </c>
      <c r="HA352" s="7" t="str">
        <f>IF(F352&lt;BI352,"YES","-----")</f>
        <v>-----</v>
      </c>
      <c r="HB352">
        <f>BH352-BI352</f>
        <v>2.7899999999999636</v>
      </c>
      <c r="HI352">
        <f t="shared" si="535"/>
        <v>-2.7699999999640568E-2</v>
      </c>
      <c r="HJ352">
        <f t="shared" si="536"/>
        <v>2.7623000000003231</v>
      </c>
      <c r="HK352" s="7"/>
      <c r="HL352" s="7"/>
      <c r="HM352" s="7"/>
      <c r="HN352" s="7"/>
      <c r="HO352" s="7"/>
      <c r="HP352" s="7"/>
      <c r="HQ352" s="28">
        <f t="shared" si="559"/>
        <v>0.5797099999999773</v>
      </c>
      <c r="HR352" s="28" t="str">
        <f t="shared" si="537"/>
        <v>Bull</v>
      </c>
      <c r="HS352">
        <f t="shared" si="538"/>
        <v>0.5797099999999773</v>
      </c>
    </row>
    <row r="353" spans="1:227" x14ac:dyDescent="0.55000000000000004">
      <c r="A353">
        <f>Validation!A352</f>
        <v>1772133600</v>
      </c>
      <c r="B353" t="str">
        <f>Price!B352</f>
        <v>XAUUSD</v>
      </c>
      <c r="C353" t="str">
        <f>Price!C352</f>
        <v>M5</v>
      </c>
      <c r="D353">
        <f>Price!D352</f>
        <v>5185.79</v>
      </c>
      <c r="E353">
        <f>Price!E352</f>
        <v>5187.72</v>
      </c>
      <c r="F353">
        <f>Price!F352</f>
        <v>5189.1499999999996</v>
      </c>
      <c r="G353">
        <f>Price!G352</f>
        <v>5185.47</v>
      </c>
      <c r="H353">
        <f>Price!H352</f>
        <v>501</v>
      </c>
      <c r="I353">
        <f>Diagonals!E352</f>
        <v>5209.76</v>
      </c>
      <c r="J353">
        <f>Diagonals!F352</f>
        <v>0</v>
      </c>
      <c r="K353">
        <f>Diagonals!G352</f>
        <v>0</v>
      </c>
      <c r="L353">
        <f>Diagonals!H352</f>
        <v>5126.1499999999996</v>
      </c>
      <c r="M353">
        <f>Diagonals!I352</f>
        <v>0</v>
      </c>
      <c r="N353">
        <f>Diagonals!J352</f>
        <v>0</v>
      </c>
      <c r="O353">
        <f>Diagonals!K352</f>
        <v>0</v>
      </c>
      <c r="P353">
        <f>Diagonals!L352</f>
        <v>0</v>
      </c>
      <c r="Q353">
        <f>Trendlines!E352</f>
        <v>5199.72</v>
      </c>
      <c r="R353">
        <f>Trendlines!F352</f>
        <v>5192.78</v>
      </c>
      <c r="S353">
        <f>Trendlines!G352</f>
        <v>5202.38</v>
      </c>
      <c r="T353">
        <f>Trendlines!H352</f>
        <v>5173.26</v>
      </c>
      <c r="U353">
        <f>Trendlines!I352</f>
        <v>5178.7700000000004</v>
      </c>
      <c r="V353">
        <f>Trendlines!J352</f>
        <v>5164.6899999999996</v>
      </c>
      <c r="W353">
        <f>Trendlines!K352</f>
        <v>0</v>
      </c>
      <c r="X353">
        <f>Trendlines!L352</f>
        <v>0</v>
      </c>
      <c r="Y353">
        <f>Tema_Hrma_Smma!E352</f>
        <v>5188.34</v>
      </c>
      <c r="Z353">
        <f>Tema_Hrma_Smma!F352</f>
        <v>5184.53</v>
      </c>
      <c r="AA353">
        <f>Tema_Hrma_Smma!G352</f>
        <v>5176.45</v>
      </c>
      <c r="AB353">
        <f>ZScore!H352</f>
        <v>-1</v>
      </c>
      <c r="AC353">
        <f>ZScore!I352</f>
        <v>0.34838000000000002</v>
      </c>
      <c r="AD353">
        <f>ZScore!J352</f>
        <v>3</v>
      </c>
      <c r="AE353">
        <f>HA!E352</f>
        <v>5186</v>
      </c>
      <c r="AF353">
        <f>HA!F352</f>
        <v>5189.1499999999996</v>
      </c>
      <c r="AG353">
        <f>HA!G352</f>
        <v>5185.47</v>
      </c>
      <c r="AH353">
        <f>HA!H352</f>
        <v>5187.03</v>
      </c>
      <c r="AI353">
        <f>HA!I352</f>
        <v>1</v>
      </c>
      <c r="AJ353">
        <f>HA!J352</f>
        <v>1.03</v>
      </c>
      <c r="AK353">
        <f>HA!K352</f>
        <v>-0.67115999999999998</v>
      </c>
      <c r="AL353">
        <f>HA!L352</f>
        <v>5</v>
      </c>
      <c r="AM353">
        <f>KC!E352</f>
        <v>5207.2237100000002</v>
      </c>
      <c r="AN353">
        <f>KC!F352</f>
        <v>5200.8010000000004</v>
      </c>
      <c r="AO353">
        <f>KC!G352</f>
        <v>5194.3782799999999</v>
      </c>
      <c r="AP353">
        <f>KC!H352</f>
        <v>5187.9555600000003</v>
      </c>
      <c r="AQ353">
        <f>KC!I352</f>
        <v>5181.5328499999996</v>
      </c>
      <c r="AR353">
        <f>KC!J352</f>
        <v>5175.6908000000003</v>
      </c>
      <c r="AS353">
        <f>KC!K352</f>
        <v>5169.2680799999998</v>
      </c>
      <c r="AT353">
        <f>KC!L352</f>
        <v>5162.84537</v>
      </c>
      <c r="AU353">
        <f>KC!M352</f>
        <v>5156.4226500000004</v>
      </c>
      <c r="AV353">
        <f>KC!N352</f>
        <v>5149.9999299999999</v>
      </c>
      <c r="AW353">
        <f>SR_Levels!E352</f>
        <v>5178.6000000000004</v>
      </c>
      <c r="AX353">
        <f>SR_Levels!F352</f>
        <v>5161.8900000000003</v>
      </c>
      <c r="AY353">
        <f>SR_Levels!G352</f>
        <v>5135.8500000000004</v>
      </c>
      <c r="AZ353">
        <f>SR_Levels!H352</f>
        <v>0</v>
      </c>
      <c r="BA353">
        <f>SR_Levels!I352</f>
        <v>5193.3500000000004</v>
      </c>
      <c r="BB353">
        <f>SR_Levels!J352</f>
        <v>5205.3100000000004</v>
      </c>
      <c r="BC353">
        <f>SR_Levels!K352</f>
        <v>0</v>
      </c>
      <c r="BD353">
        <f>SR_Levels!L352</f>
        <v>0</v>
      </c>
      <c r="BE353">
        <f>ZigZag!E352</f>
        <v>0</v>
      </c>
      <c r="BF353">
        <f>ZigZag!F352</f>
        <v>0</v>
      </c>
      <c r="BG353">
        <f>ZigZag!G352</f>
        <v>5179.08</v>
      </c>
      <c r="BH353">
        <f>Dual_Tema!E352</f>
        <v>5189.8999999999996</v>
      </c>
      <c r="BI353">
        <f>Dual_Tema!F352</f>
        <v>5187.0600000000004</v>
      </c>
      <c r="BJ353">
        <f>Pinbar!E352</f>
        <v>0</v>
      </c>
      <c r="BK353">
        <f>SSA!E352</f>
        <v>5186.50666</v>
      </c>
      <c r="BL353">
        <f>SSA!F352</f>
        <v>5186.1923299999999</v>
      </c>
      <c r="BN353" t="str">
        <f t="shared" si="558"/>
        <v>Red Candle</v>
      </c>
      <c r="BO353" s="34">
        <f t="shared" si="560"/>
        <v>9.4385145438047324E-4</v>
      </c>
      <c r="BP353" s="34">
        <f t="shared" si="562"/>
        <v>2.1121344345547133E-3</v>
      </c>
      <c r="BQ353" s="34">
        <f t="shared" si="570"/>
        <v>3.642366802981245E-3</v>
      </c>
      <c r="BR353" s="34">
        <f t="shared" si="572"/>
        <v>1.2202020670069036E-3</v>
      </c>
      <c r="BS353" s="35">
        <f t="shared" si="561"/>
        <v>1.5724674641992564E-4</v>
      </c>
      <c r="BT353" s="35">
        <f t="shared" si="563"/>
        <v>1.7584104276369139E-4</v>
      </c>
      <c r="BU353" s="35">
        <f t="shared" si="571"/>
        <v>2.0200648104551355E-4</v>
      </c>
      <c r="BV353" s="35">
        <f t="shared" si="573"/>
        <v>5.0812050284010368E-5</v>
      </c>
      <c r="BW353" s="27">
        <v>96</v>
      </c>
      <c r="BX353">
        <f>F353-G353</f>
        <v>3.6799999999993815</v>
      </c>
      <c r="BY353">
        <f>ABS(F353-D352)</f>
        <v>1.4499999999998181</v>
      </c>
      <c r="BZ353">
        <f>ABS(G353-D352)</f>
        <v>2.2299999999995634</v>
      </c>
      <c r="CA353">
        <f t="shared" si="539"/>
        <v>3.6799999999993815</v>
      </c>
      <c r="CB353">
        <f t="shared" si="564"/>
        <v>5.8685714285715482</v>
      </c>
      <c r="CC353">
        <f t="shared" si="567"/>
        <v>5.8880831060437862</v>
      </c>
      <c r="CD353">
        <f t="shared" si="565"/>
        <v>-1.951167747223792E-2</v>
      </c>
      <c r="CE353">
        <f t="shared" si="568"/>
        <v>-1</v>
      </c>
      <c r="CF353">
        <f t="shared" si="569"/>
        <v>-33</v>
      </c>
      <c r="CG353" s="7" t="str">
        <f t="shared" si="566"/>
        <v>Low Volatility Period</v>
      </c>
      <c r="CH353" s="21"/>
      <c r="CI353" s="21"/>
      <c r="CJ353" s="21"/>
      <c r="CK353" s="21"/>
      <c r="CL353" s="21"/>
      <c r="CM353" s="21"/>
      <c r="CZ353" s="7" t="str">
        <f>IF(AND(D353&gt;BH353,D353&gt;E353),"Bullish Trigger","-----")</f>
        <v>-----</v>
      </c>
      <c r="DA353" s="7" t="str">
        <f>IF(AND(D353&lt;BI353,D353&lt;E353),"Bearish Trigger","-----")</f>
        <v>Bearish Trigger</v>
      </c>
      <c r="DB353" s="13" t="str">
        <f>IF(AND(W353=BE353,W353&gt;0,BE353&gt;0),"Important High","------")</f>
        <v>------</v>
      </c>
      <c r="DC353" s="13" t="str">
        <f>IF(AND(X353=BF353,X353&gt;0,BF353&gt;0),"Important Low","------")</f>
        <v>------</v>
      </c>
      <c r="DD353" s="7" t="str">
        <f>IF(AND(DB353="Important High",DC353="-----",BJ353=1),"Imp High Rej","-----")</f>
        <v>-----</v>
      </c>
      <c r="DE353" s="7" t="str">
        <f>IF(AND(DB353="-----",DC353="Important Low",BJ353=1),"Imp Low Rej","-----")</f>
        <v>-----</v>
      </c>
      <c r="DF353" s="7" t="str">
        <f>IF(Y353&gt;AM353,"Overbought",IF(Y353&gt;AO353,"Bullish Momentum",IF(Y353&gt;AQ353,"Flat Momentum","-----")))</f>
        <v>Flat Momentum</v>
      </c>
      <c r="DG353" s="7" t="str">
        <f>IF(Y353&lt;AV353,"Oversold",IF(Y353&lt;AT353,"Bearish Momentum",IF(Y353&lt;AR353,"Flat Momentum","-----")))</f>
        <v>-----</v>
      </c>
      <c r="DH353" s="7" t="str">
        <f>IF(AND(DF353="Overbought",AD353=2),"Culminated Thrust","-----")</f>
        <v>-----</v>
      </c>
      <c r="DI353" s="7" t="str">
        <f>IF(AND(DG353="Oversold",AD353=5),"Culminated Thrust","-----")</f>
        <v>-----</v>
      </c>
      <c r="DJ353" s="14">
        <f>(Q353-$D353)/$D353</f>
        <v>2.6861866755114056E-3</v>
      </c>
      <c r="DK353" s="14">
        <f>(R353-$D353)/$D353</f>
        <v>1.3479142040074476E-3</v>
      </c>
      <c r="DL353" s="14">
        <f>(S353-$D353)/$D353</f>
        <v>3.1991268447044995E-3</v>
      </c>
      <c r="DM353" s="14">
        <f>(T353-$D353)/$D353</f>
        <v>-2.4162181654096573E-3</v>
      </c>
      <c r="DN353" s="14">
        <f>(U353-$D353)/$D353</f>
        <v>-1.3536992435095765E-3</v>
      </c>
      <c r="DO353" s="14">
        <f>(V353-$D353)/$D353</f>
        <v>-4.0688111165319779E-3</v>
      </c>
      <c r="DP353" s="14">
        <f t="shared" si="507"/>
        <v>3.1991268447044995E-3</v>
      </c>
      <c r="DQ353" s="14">
        <f t="shared" si="508"/>
        <v>2.6861866755114056E-3</v>
      </c>
      <c r="DR353" s="14">
        <f t="shared" si="509"/>
        <v>1.3479142040074476E-3</v>
      </c>
      <c r="DS353" s="14">
        <f t="shared" si="510"/>
        <v>-1.3536992435095765E-3</v>
      </c>
      <c r="DT353" s="14">
        <f t="shared" si="511"/>
        <v>-2.4162181654096573E-3</v>
      </c>
      <c r="DU353" s="14">
        <f t="shared" si="512"/>
        <v>-4.0688111165319779E-3</v>
      </c>
      <c r="DV353" t="str">
        <f>IF($D353&gt;Q353,"SUP","RES")</f>
        <v>RES</v>
      </c>
      <c r="DW353" t="str">
        <f>IF($D353&gt;R353,"SUP","RES")</f>
        <v>RES</v>
      </c>
      <c r="DX353" t="str">
        <f>IF($D353&gt;S353,"SUP","RES")</f>
        <v>RES</v>
      </c>
      <c r="DY353" t="str">
        <f>IF($D353&gt;T353,"SUP","RES")</f>
        <v>SUP</v>
      </c>
      <c r="DZ353" t="str">
        <f>IF($D353&gt;U353,"SUP","RES")</f>
        <v>SUP</v>
      </c>
      <c r="EA353" t="str">
        <f>IF($D353&gt;V353,"SUP","RES")</f>
        <v>SUP</v>
      </c>
      <c r="EB353" s="7">
        <f t="shared" si="513"/>
        <v>3</v>
      </c>
      <c r="EC353" s="7">
        <f t="shared" si="514"/>
        <v>3</v>
      </c>
      <c r="ED353" s="13" t="str">
        <f t="shared" si="515"/>
        <v>-----</v>
      </c>
      <c r="EE353" s="13" t="str">
        <f t="shared" si="516"/>
        <v>-----</v>
      </c>
      <c r="EF353" s="7">
        <f>IF(OR(ED353="All Sup",EE353="All Res"),"na",((D353-MIN(Q353:V353))/(MAX(Q353:V353)-MIN(Q353:V353))))</f>
        <v>0.55983019368532971</v>
      </c>
      <c r="EG353">
        <v>1.4999999999999999E-4</v>
      </c>
      <c r="EH353">
        <f>Q353*(1+$EG353)</f>
        <v>5200.4999580000003</v>
      </c>
      <c r="EI353">
        <f>Q353*(1-$EG353)</f>
        <v>5198.9400420000002</v>
      </c>
      <c r="EJ353">
        <f>R353*(1+$EG353)</f>
        <v>5193.5589170000003</v>
      </c>
      <c r="EK353">
        <f>R353*(1-$EG353)</f>
        <v>5192.0010830000001</v>
      </c>
      <c r="EL353">
        <f>S353*(1+$EG353)</f>
        <v>5203.1603570000007</v>
      </c>
      <c r="EM353">
        <f>S353*(1-$EG353)</f>
        <v>5201.5996430000005</v>
      </c>
      <c r="EN353">
        <f>T353*(1+$EG353)</f>
        <v>5174.0359890000009</v>
      </c>
      <c r="EO353">
        <f>T353*(1-$EG353)</f>
        <v>5172.4840110000005</v>
      </c>
      <c r="EP353">
        <f>U353*(1+$EG353)</f>
        <v>5179.5468155000008</v>
      </c>
      <c r="EQ353">
        <f>U353*(1-$EG353)</f>
        <v>5177.9931845000001</v>
      </c>
      <c r="ER353">
        <f>V353*(1+$EG353)</f>
        <v>5165.4647034999998</v>
      </c>
      <c r="ES353">
        <f>V353*(1-$EG353)</f>
        <v>5163.9152964999994</v>
      </c>
      <c r="ET353" s="7" t="str">
        <f t="shared" si="517"/>
        <v>-----</v>
      </c>
      <c r="EU353" s="7" t="str">
        <f t="shared" si="518"/>
        <v>-----</v>
      </c>
      <c r="EV353" s="7" t="str">
        <f t="shared" si="519"/>
        <v>-----</v>
      </c>
      <c r="EW353" s="7" t="str">
        <f t="shared" si="520"/>
        <v>-----</v>
      </c>
      <c r="EX353" s="7" t="str">
        <f t="shared" si="521"/>
        <v>-----</v>
      </c>
      <c r="EY353" s="7" t="str">
        <f t="shared" si="522"/>
        <v>-----</v>
      </c>
      <c r="EZ353">
        <f t="shared" si="540"/>
        <v>158</v>
      </c>
      <c r="FA353">
        <f t="shared" si="541"/>
        <v>151</v>
      </c>
      <c r="FB353">
        <f t="shared" si="542"/>
        <v>351</v>
      </c>
      <c r="FC353">
        <f t="shared" si="543"/>
        <v>9</v>
      </c>
      <c r="FD353">
        <f t="shared" si="544"/>
        <v>8</v>
      </c>
      <c r="FE353">
        <f t="shared" si="545"/>
        <v>45</v>
      </c>
      <c r="FF353">
        <f t="shared" si="546"/>
        <v>7</v>
      </c>
      <c r="FG353">
        <f t="shared" si="547"/>
        <v>11</v>
      </c>
      <c r="FH353">
        <f t="shared" si="548"/>
        <v>0</v>
      </c>
      <c r="FI353">
        <f t="shared" si="549"/>
        <v>2</v>
      </c>
      <c r="FJ353">
        <f t="shared" si="550"/>
        <v>1</v>
      </c>
      <c r="FK353">
        <f t="shared" si="551"/>
        <v>1</v>
      </c>
      <c r="FL353" s="7" t="str">
        <f t="shared" si="523"/>
        <v>-----</v>
      </c>
      <c r="FM353" s="7" t="str">
        <f t="shared" si="524"/>
        <v>-----</v>
      </c>
      <c r="FN353" s="7" t="str">
        <f t="shared" si="525"/>
        <v>-----</v>
      </c>
      <c r="FO353" s="7" t="str">
        <f t="shared" si="526"/>
        <v>-----</v>
      </c>
      <c r="FP353" s="7" t="str">
        <f t="shared" si="527"/>
        <v>-----</v>
      </c>
      <c r="FQ353" s="7" t="str">
        <f t="shared" si="528"/>
        <v>-----</v>
      </c>
      <c r="FR353" s="13" t="str">
        <f>IF(FL353="-----","-----",(D353-Q353)/Q353)</f>
        <v>-----</v>
      </c>
      <c r="FS353" s="13" t="str">
        <f>IF(FM353="-----","-----",(Q353-R353)/R353)</f>
        <v>-----</v>
      </c>
      <c r="FT353" s="13" t="str">
        <f>IF(FN353="-----","-----",(R353-S353)/S353)</f>
        <v>-----</v>
      </c>
      <c r="FU353" s="13" t="str">
        <f>IF(FO353="-----","-----",(S353-T353)/T353)</f>
        <v>-----</v>
      </c>
      <c r="FV353" s="13" t="str">
        <f>IF(FP353="-----","-----",(T353-U353)/U353)</f>
        <v>-----</v>
      </c>
      <c r="FW353" s="13" t="str">
        <f>IF(FQ353="-----","-----",(U353-V353)/V353)</f>
        <v>-----</v>
      </c>
      <c r="FX353" s="7" t="str">
        <f t="shared" si="529"/>
        <v>-----</v>
      </c>
      <c r="FY353" s="7" t="str">
        <f t="shared" si="530"/>
        <v>-----</v>
      </c>
      <c r="FZ353" s="7" t="str">
        <f t="shared" si="531"/>
        <v>-----</v>
      </c>
      <c r="GA353" s="7" t="str">
        <f t="shared" si="532"/>
        <v>-----</v>
      </c>
      <c r="GB353" s="7" t="str">
        <f t="shared" si="533"/>
        <v>-----</v>
      </c>
      <c r="GC353" s="7" t="str">
        <f t="shared" si="534"/>
        <v>-----</v>
      </c>
      <c r="GD353" s="7" t="str">
        <f>IF(AND(BG353&gt;AA353,BG352&gt;AA352,BG351&gt;AA351,BG350&gt;AA350,BG349&gt;AA349,BG348&gt;AA348,BG347&gt;AA347,BG346&gt;AA346,BG345&gt;AA345,BG344&gt;AA344,BG343&gt;AA343,BG342&gt;AA342),"Bullish",IF(AND(BG353&lt;AA353,BG352&lt;AA352,BG351&lt;AA351,BG350&lt;AA350,BG349&lt;AA349,BG348&lt;AA348,BG347&lt;AA347,BG346&lt;AA346,BG345&lt;AA345,BG344&lt;AA344,BG343&lt;AA343,BG342&lt;AA342),"Bearish","-----"))</f>
        <v>-----</v>
      </c>
      <c r="GE353">
        <f>(Z353-BG353)/BG353</f>
        <v>1.0523104489600118E-3</v>
      </c>
      <c r="GI353" s="7" t="str">
        <f>IF(Y353&gt;Z353,"Bullish","Bearish")</f>
        <v>Bullish</v>
      </c>
      <c r="GJ353" s="19" t="str">
        <f>IF(AND(D353&gt;Y353,D352&lt;Y352),"TEMA crossover","-----")</f>
        <v>-----</v>
      </c>
      <c r="GK353" s="19" t="str">
        <f>IF(AND(D353&lt;Y353,D352&gt;Y352),"TEMA crossunder","-----")</f>
        <v>-----</v>
      </c>
      <c r="GL353" s="20" t="str">
        <f>IF(GD353="Bearish","YES","-----")</f>
        <v>-----</v>
      </c>
      <c r="GM353" s="20" t="str">
        <f>IF(GH353="Reverse to Bearish","YES","-----")</f>
        <v>-----</v>
      </c>
      <c r="GN353" s="20" t="str">
        <f>IF(AND(GI353="Bullish",GI352="Bullish",GI351="Bullish",GI350="Bullish"),"YES","-----")</f>
        <v>YES</v>
      </c>
      <c r="GO353" s="20" t="str">
        <f>IF(OR(GK353="TEMA crossunder",GK352="TEMA crossunder",GK351="TEMA crossunder",GK350="TEMA crossunder"),"YES","-----")</f>
        <v>YES</v>
      </c>
      <c r="GP353" s="20" t="str">
        <f>IF(GD353="Bullish","YES","-----")</f>
        <v>-----</v>
      </c>
      <c r="GQ353" s="20" t="str">
        <f>IF(GH353="Reverse to Bullish","YES","-----")</f>
        <v>-----</v>
      </c>
      <c r="GR353" s="20" t="str">
        <f>IF(AND(GI353="Bearish",GI352="Bearish",GI351="Bearish",GI350="Bearish"),"YES","-----")</f>
        <v>-----</v>
      </c>
      <c r="GS353" s="20" t="str">
        <f>IF(OR(GJ353="TEMA crossover",GJ352="TEMA crossover",GJ351="TEMA crossover",GJ350="TEMA crossover"),"YES","-----")</f>
        <v>-----</v>
      </c>
      <c r="GT353" s="20" t="str">
        <f t="shared" si="552"/>
        <v>-----</v>
      </c>
      <c r="GU353" s="20" t="str">
        <f t="shared" si="553"/>
        <v>-----</v>
      </c>
      <c r="GV353" s="20" t="str">
        <f t="shared" si="554"/>
        <v>-----</v>
      </c>
      <c r="GW353" s="20" t="str">
        <f t="shared" si="555"/>
        <v>-----</v>
      </c>
      <c r="GX353" s="20" t="str">
        <f t="shared" si="556"/>
        <v>-----</v>
      </c>
      <c r="GY353" s="20" t="str">
        <f t="shared" si="557"/>
        <v>-----</v>
      </c>
      <c r="GZ353" s="7" t="str">
        <f>IF(G353&gt;BH353,"YES","-----")</f>
        <v>-----</v>
      </c>
      <c r="HA353" s="7" t="str">
        <f>IF(F353&lt;BI353,"YES","-----")</f>
        <v>-----</v>
      </c>
      <c r="HB353">
        <f>BH353-BI353</f>
        <v>2.839999999999236</v>
      </c>
      <c r="HI353">
        <f t="shared" si="535"/>
        <v>0.55334000000038941</v>
      </c>
      <c r="HJ353">
        <f t="shared" si="536"/>
        <v>3.3933399999996254</v>
      </c>
      <c r="HK353" s="7"/>
      <c r="HL353" s="7"/>
      <c r="HM353" s="7"/>
      <c r="HN353" s="7"/>
      <c r="HO353" s="7"/>
      <c r="HP353" s="7"/>
      <c r="HQ353" s="28">
        <f t="shared" si="559"/>
        <v>0.31433000000015454</v>
      </c>
      <c r="HR353" s="28" t="str">
        <f t="shared" si="537"/>
        <v>Bull</v>
      </c>
      <c r="HS353">
        <f t="shared" si="538"/>
        <v>0.31433000000015454</v>
      </c>
    </row>
    <row r="354" spans="1:227" x14ac:dyDescent="0.55000000000000004">
      <c r="A354">
        <f>Validation!A353</f>
        <v>1772133900</v>
      </c>
      <c r="B354" t="str">
        <f>Price!B353</f>
        <v>XAUUSD</v>
      </c>
      <c r="C354" t="str">
        <f>Price!C353</f>
        <v>M5</v>
      </c>
      <c r="D354">
        <f>Price!D353</f>
        <v>5185.5600000000004</v>
      </c>
      <c r="E354">
        <f>Price!E353</f>
        <v>5185.79</v>
      </c>
      <c r="F354">
        <f>Price!F353</f>
        <v>5186.6899999999996</v>
      </c>
      <c r="G354">
        <f>Price!G353</f>
        <v>5184.62</v>
      </c>
      <c r="H354">
        <f>Price!H353</f>
        <v>479</v>
      </c>
      <c r="I354">
        <f>Diagonals!E353</f>
        <v>5209.93</v>
      </c>
      <c r="J354">
        <f>Diagonals!F353</f>
        <v>0</v>
      </c>
      <c r="K354">
        <f>Diagonals!G353</f>
        <v>0</v>
      </c>
      <c r="L354">
        <f>Diagonals!H353</f>
        <v>5125.82</v>
      </c>
      <c r="M354">
        <f>Diagonals!I353</f>
        <v>0</v>
      </c>
      <c r="N354">
        <f>Diagonals!J353</f>
        <v>0</v>
      </c>
      <c r="O354">
        <f>Diagonals!K353</f>
        <v>0</v>
      </c>
      <c r="P354">
        <f>Diagonals!L353</f>
        <v>0</v>
      </c>
      <c r="Q354">
        <f>Trendlines!E353</f>
        <v>5199.72</v>
      </c>
      <c r="R354">
        <f>Trendlines!F353</f>
        <v>5192.75</v>
      </c>
      <c r="S354">
        <f>Trendlines!G353</f>
        <v>5202.3599999999997</v>
      </c>
      <c r="T354">
        <f>Trendlines!H353</f>
        <v>5173.33</v>
      </c>
      <c r="U354">
        <f>Trendlines!I353</f>
        <v>5178.79</v>
      </c>
      <c r="V354">
        <f>Trendlines!J353</f>
        <v>5164.7299999999996</v>
      </c>
      <c r="W354">
        <f>Trendlines!K353</f>
        <v>0</v>
      </c>
      <c r="X354">
        <f>Trendlines!L353</f>
        <v>0</v>
      </c>
      <c r="Y354">
        <f>Tema_Hrma_Smma!E353</f>
        <v>5187.79</v>
      </c>
      <c r="Z354">
        <f>Tema_Hrma_Smma!F353</f>
        <v>5185.41</v>
      </c>
      <c r="AA354">
        <f>Tema_Hrma_Smma!G353</f>
        <v>5176.72</v>
      </c>
      <c r="AB354">
        <f>ZScore!H353</f>
        <v>-1</v>
      </c>
      <c r="AC354">
        <f>ZScore!I353</f>
        <v>0.94855</v>
      </c>
      <c r="AD354">
        <f>ZScore!J353</f>
        <v>3</v>
      </c>
      <c r="AE354">
        <f>HA!E353</f>
        <v>5186.5200000000004</v>
      </c>
      <c r="AF354">
        <f>HA!F353</f>
        <v>5186.6899999999996</v>
      </c>
      <c r="AG354">
        <f>HA!G353</f>
        <v>5184.62</v>
      </c>
      <c r="AH354">
        <f>HA!H353</f>
        <v>5185.66</v>
      </c>
      <c r="AI354">
        <f>HA!I353</f>
        <v>-1</v>
      </c>
      <c r="AJ354">
        <f>HA!J353</f>
        <v>0.85</v>
      </c>
      <c r="AK354">
        <f>HA!K353</f>
        <v>-0.73951999999999996</v>
      </c>
      <c r="AL354">
        <f>HA!L353</f>
        <v>-1</v>
      </c>
      <c r="AM354">
        <f>KC!E353</f>
        <v>5207.7745999999997</v>
      </c>
      <c r="AN354">
        <f>KC!F353</f>
        <v>5201.3664500000004</v>
      </c>
      <c r="AO354">
        <f>KC!G353</f>
        <v>5194.9583000000002</v>
      </c>
      <c r="AP354">
        <f>KC!H353</f>
        <v>5188.55015</v>
      </c>
      <c r="AQ354">
        <f>KC!I353</f>
        <v>5182.1420099999996</v>
      </c>
      <c r="AR354">
        <f>KC!J353</f>
        <v>5176.55969</v>
      </c>
      <c r="AS354">
        <f>KC!K353</f>
        <v>5170.1515399999998</v>
      </c>
      <c r="AT354">
        <f>KC!L353</f>
        <v>5163.7433899999996</v>
      </c>
      <c r="AU354">
        <f>KC!M353</f>
        <v>5157.3352400000003</v>
      </c>
      <c r="AV354">
        <f>KC!N353</f>
        <v>5150.9270900000001</v>
      </c>
      <c r="AW354">
        <f>SR_Levels!E353</f>
        <v>5178.6000000000004</v>
      </c>
      <c r="AX354">
        <f>SR_Levels!F353</f>
        <v>5161.8900000000003</v>
      </c>
      <c r="AY354">
        <f>SR_Levels!G353</f>
        <v>5135.8500000000004</v>
      </c>
      <c r="AZ354">
        <f>SR_Levels!H353</f>
        <v>0</v>
      </c>
      <c r="BA354">
        <f>SR_Levels!I353</f>
        <v>5193.3500000000004</v>
      </c>
      <c r="BB354">
        <f>SR_Levels!J353</f>
        <v>5205.3100000000004</v>
      </c>
      <c r="BC354">
        <f>SR_Levels!K353</f>
        <v>0</v>
      </c>
      <c r="BD354">
        <f>SR_Levels!L353</f>
        <v>0</v>
      </c>
      <c r="BE354">
        <f>ZigZag!E353</f>
        <v>0</v>
      </c>
      <c r="BF354">
        <f>ZigZag!F353</f>
        <v>0</v>
      </c>
      <c r="BG354">
        <f>ZigZag!G353</f>
        <v>5179.54</v>
      </c>
      <c r="BH354">
        <f>Dual_Tema!E353</f>
        <v>5189</v>
      </c>
      <c r="BI354">
        <f>Dual_Tema!F353</f>
        <v>5186.84</v>
      </c>
      <c r="BJ354">
        <f>Pinbar!E353</f>
        <v>0</v>
      </c>
      <c r="BK354">
        <f>SSA!E353</f>
        <v>5186.5373300000001</v>
      </c>
      <c r="BL354">
        <f>SSA!F353</f>
        <v>5186.3648300000004</v>
      </c>
      <c r="BN354" t="str">
        <f t="shared" si="558"/>
        <v>Red Candle</v>
      </c>
      <c r="BO354" s="34">
        <f t="shared" si="560"/>
        <v>1.0269794449679903E-3</v>
      </c>
      <c r="BP354" s="34">
        <f t="shared" si="562"/>
        <v>1.6360542312381376E-3</v>
      </c>
      <c r="BQ354" s="34">
        <f t="shared" si="570"/>
        <v>3.5492973010633477E-3</v>
      </c>
      <c r="BR354" s="34">
        <f t="shared" si="572"/>
        <v>2.1587085627485791E-3</v>
      </c>
      <c r="BS354" s="35">
        <f t="shared" si="561"/>
        <v>1.7109004462367849E-4</v>
      </c>
      <c r="BT354" s="35">
        <f t="shared" si="563"/>
        <v>1.3623572528143058E-4</v>
      </c>
      <c r="BU354" s="35">
        <f t="shared" si="571"/>
        <v>1.9685345142828048E-4</v>
      </c>
      <c r="BV354" s="35">
        <f t="shared" si="573"/>
        <v>8.9853282364771303E-5</v>
      </c>
      <c r="BW354" s="27">
        <v>96</v>
      </c>
      <c r="BX354">
        <f>F354-G354</f>
        <v>2.069999999999709</v>
      </c>
      <c r="BY354">
        <f>ABS(F354-D353)</f>
        <v>0.8999999999996362</v>
      </c>
      <c r="BZ354">
        <f>ABS(G354-D353)</f>
        <v>1.1700000000000728</v>
      </c>
      <c r="CA354">
        <f t="shared" si="539"/>
        <v>2.069999999999709</v>
      </c>
      <c r="CB354">
        <f t="shared" si="564"/>
        <v>5.687857142857216</v>
      </c>
      <c r="CC354">
        <f t="shared" si="567"/>
        <v>5.6153628841834955</v>
      </c>
      <c r="CD354">
        <f t="shared" si="565"/>
        <v>7.2494258673720502E-2</v>
      </c>
      <c r="CE354">
        <f t="shared" si="568"/>
        <v>1</v>
      </c>
      <c r="CF354">
        <f t="shared" si="569"/>
        <v>1</v>
      </c>
      <c r="CG354" s="7" t="str">
        <f t="shared" si="566"/>
        <v>-----</v>
      </c>
      <c r="CH354" s="21"/>
      <c r="CI354" s="21"/>
      <c r="CJ354" s="21"/>
      <c r="CK354" s="21"/>
      <c r="CL354" s="21"/>
      <c r="CM354" s="21"/>
      <c r="CZ354" s="7" t="str">
        <f>IF(AND(D354&gt;BH354,D354&gt;E354),"Bullish Trigger","-----")</f>
        <v>-----</v>
      </c>
      <c r="DA354" s="7" t="str">
        <f>IF(AND(D354&lt;BI354,D354&lt;E354),"Bearish Trigger","-----")</f>
        <v>Bearish Trigger</v>
      </c>
      <c r="DB354" s="13" t="str">
        <f>IF(AND(W354=BE354,W354&gt;0,BE354&gt;0),"Important High","------")</f>
        <v>------</v>
      </c>
      <c r="DC354" s="13" t="str">
        <f>IF(AND(X354=BF354,X354&gt;0,BF354&gt;0),"Important Low","------")</f>
        <v>------</v>
      </c>
      <c r="DD354" s="7" t="str">
        <f>IF(AND(DB354="Important High",DC354="-----",BJ354=1),"Imp High Rej","-----")</f>
        <v>-----</v>
      </c>
      <c r="DE354" s="7" t="str">
        <f>IF(AND(DB354="-----",DC354="Important Low",BJ354=1),"Imp Low Rej","-----")</f>
        <v>-----</v>
      </c>
      <c r="DF354" s="7" t="str">
        <f>IF(Y354&gt;AM354,"Overbought",IF(Y354&gt;AO354,"Bullish Momentum",IF(Y354&gt;AQ354,"Flat Momentum","-----")))</f>
        <v>Flat Momentum</v>
      </c>
      <c r="DG354" s="7" t="str">
        <f>IF(Y354&lt;AV354,"Oversold",IF(Y354&lt;AT354,"Bearish Momentum",IF(Y354&lt;AR354,"Flat Momentum","-----")))</f>
        <v>-----</v>
      </c>
      <c r="DH354" s="7" t="str">
        <f>IF(AND(DF354="Overbought",AD354=2),"Culminated Thrust","-----")</f>
        <v>-----</v>
      </c>
      <c r="DI354" s="7" t="str">
        <f>IF(AND(DG354="Oversold",AD354=5),"Culminated Thrust","-----")</f>
        <v>-----</v>
      </c>
      <c r="DJ354" s="14">
        <f>(Q354-$D354)/$D354</f>
        <v>2.730659755166241E-3</v>
      </c>
      <c r="DK354" s="14">
        <f>(R354-$D354)/$D354</f>
        <v>1.3865426299183887E-3</v>
      </c>
      <c r="DL354" s="14">
        <f>(S354-$D354)/$D354</f>
        <v>3.2397658112140772E-3</v>
      </c>
      <c r="DM354" s="14">
        <f>(T354-$D354)/$D354</f>
        <v>-2.3584723732828221E-3</v>
      </c>
      <c r="DN354" s="14">
        <f>(U354-$D354)/$D354</f>
        <v>-1.3055484846381945E-3</v>
      </c>
      <c r="DO354" s="14">
        <f>(V354-$D354)/$D354</f>
        <v>-4.0169239194996946E-3</v>
      </c>
      <c r="DP354" s="14">
        <f t="shared" si="507"/>
        <v>3.2397658112140772E-3</v>
      </c>
      <c r="DQ354" s="14">
        <f t="shared" si="508"/>
        <v>2.730659755166241E-3</v>
      </c>
      <c r="DR354" s="14">
        <f t="shared" si="509"/>
        <v>1.3865426299183887E-3</v>
      </c>
      <c r="DS354" s="14">
        <f t="shared" si="510"/>
        <v>-1.3055484846381945E-3</v>
      </c>
      <c r="DT354" s="14">
        <f t="shared" si="511"/>
        <v>-2.3584723732828221E-3</v>
      </c>
      <c r="DU354" s="14">
        <f t="shared" si="512"/>
        <v>-4.0169239194996946E-3</v>
      </c>
      <c r="DV354" t="str">
        <f>IF($D354&gt;Q354,"SUP","RES")</f>
        <v>RES</v>
      </c>
      <c r="DW354" t="str">
        <f>IF($D354&gt;R354,"SUP","RES")</f>
        <v>RES</v>
      </c>
      <c r="DX354" t="str">
        <f>IF($D354&gt;S354,"SUP","RES")</f>
        <v>RES</v>
      </c>
      <c r="DY354" t="str">
        <f>IF($D354&gt;T354,"SUP","RES")</f>
        <v>SUP</v>
      </c>
      <c r="DZ354" t="str">
        <f>IF($D354&gt;U354,"SUP","RES")</f>
        <v>SUP</v>
      </c>
      <c r="EA354" t="str">
        <f>IF($D354&gt;V354,"SUP","RES")</f>
        <v>SUP</v>
      </c>
      <c r="EB354" s="7">
        <f t="shared" si="513"/>
        <v>3</v>
      </c>
      <c r="EC354" s="7">
        <f t="shared" si="514"/>
        <v>3</v>
      </c>
      <c r="ED354" s="13" t="str">
        <f t="shared" si="515"/>
        <v>-----</v>
      </c>
      <c r="EE354" s="13" t="str">
        <f t="shared" si="516"/>
        <v>-----</v>
      </c>
      <c r="EF354" s="7">
        <f>IF(OR(ED354="All Sup",EE354="All Res"),"na",((D354-MIN(Q354:V354))/(MAX(Q354:V354)-MIN(Q354:V354))))</f>
        <v>0.55354770130217312</v>
      </c>
      <c r="EG354">
        <v>1.4999999999999999E-4</v>
      </c>
      <c r="EH354">
        <f>Q354*(1+$EG354)</f>
        <v>5200.4999580000003</v>
      </c>
      <c r="EI354">
        <f>Q354*(1-$EG354)</f>
        <v>5198.9400420000002</v>
      </c>
      <c r="EJ354">
        <f>R354*(1+$EG354)</f>
        <v>5193.5289125000008</v>
      </c>
      <c r="EK354">
        <f>R354*(1-$EG354)</f>
        <v>5191.9710875000001</v>
      </c>
      <c r="EL354">
        <f>S354*(1+$EG354)</f>
        <v>5203.1403540000001</v>
      </c>
      <c r="EM354">
        <f>S354*(1-$EG354)</f>
        <v>5201.5796460000001</v>
      </c>
      <c r="EN354">
        <f>T354*(1+$EG354)</f>
        <v>5174.1059995000005</v>
      </c>
      <c r="EO354">
        <f>T354*(1-$EG354)</f>
        <v>5172.5540005000003</v>
      </c>
      <c r="EP354">
        <f>U354*(1+$EG354)</f>
        <v>5179.5668185000004</v>
      </c>
      <c r="EQ354">
        <f>U354*(1-$EG354)</f>
        <v>5178.0131815000004</v>
      </c>
      <c r="ER354">
        <f>V354*(1+$EG354)</f>
        <v>5165.5047095</v>
      </c>
      <c r="ES354">
        <f>V354*(1-$EG354)</f>
        <v>5163.9552905</v>
      </c>
      <c r="ET354" s="7" t="str">
        <f t="shared" si="517"/>
        <v>-----</v>
      </c>
      <c r="EU354" s="7" t="str">
        <f t="shared" si="518"/>
        <v>-----</v>
      </c>
      <c r="EV354" s="7" t="str">
        <f t="shared" si="519"/>
        <v>-----</v>
      </c>
      <c r="EW354" s="7" t="str">
        <f t="shared" si="520"/>
        <v>-----</v>
      </c>
      <c r="EX354" s="7" t="str">
        <f t="shared" si="521"/>
        <v>-----</v>
      </c>
      <c r="EY354" s="7" t="str">
        <f t="shared" si="522"/>
        <v>-----</v>
      </c>
      <c r="EZ354">
        <f t="shared" si="540"/>
        <v>159</v>
      </c>
      <c r="FA354">
        <f t="shared" si="541"/>
        <v>152</v>
      </c>
      <c r="FB354">
        <f t="shared" si="542"/>
        <v>352</v>
      </c>
      <c r="FC354">
        <f t="shared" si="543"/>
        <v>10</v>
      </c>
      <c r="FD354">
        <f t="shared" si="544"/>
        <v>9</v>
      </c>
      <c r="FE354">
        <f t="shared" si="545"/>
        <v>46</v>
      </c>
      <c r="FF354">
        <f t="shared" si="546"/>
        <v>7</v>
      </c>
      <c r="FG354">
        <f t="shared" si="547"/>
        <v>11</v>
      </c>
      <c r="FH354">
        <f t="shared" si="548"/>
        <v>0</v>
      </c>
      <c r="FI354">
        <f t="shared" si="549"/>
        <v>2</v>
      </c>
      <c r="FJ354">
        <f t="shared" si="550"/>
        <v>1</v>
      </c>
      <c r="FK354">
        <f t="shared" si="551"/>
        <v>1</v>
      </c>
      <c r="FL354" s="7" t="str">
        <f t="shared" si="523"/>
        <v>-----</v>
      </c>
      <c r="FM354" s="7" t="str">
        <f t="shared" si="524"/>
        <v>-----</v>
      </c>
      <c r="FN354" s="7" t="str">
        <f t="shared" si="525"/>
        <v>-----</v>
      </c>
      <c r="FO354" s="7" t="str">
        <f t="shared" si="526"/>
        <v>-----</v>
      </c>
      <c r="FP354" s="7" t="str">
        <f t="shared" si="527"/>
        <v>-----</v>
      </c>
      <c r="FQ354" s="7" t="str">
        <f t="shared" si="528"/>
        <v>-----</v>
      </c>
      <c r="FR354" s="13" t="str">
        <f>IF(FL354="-----","-----",(D354-Q354)/Q354)</f>
        <v>-----</v>
      </c>
      <c r="FS354" s="13" t="str">
        <f>IF(FM354="-----","-----",(Q354-R354)/R354)</f>
        <v>-----</v>
      </c>
      <c r="FT354" s="13" t="str">
        <f>IF(FN354="-----","-----",(R354-S354)/S354)</f>
        <v>-----</v>
      </c>
      <c r="FU354" s="13" t="str">
        <f>IF(FO354="-----","-----",(S354-T354)/T354)</f>
        <v>-----</v>
      </c>
      <c r="FV354" s="13" t="str">
        <f>IF(FP354="-----","-----",(T354-U354)/U354)</f>
        <v>-----</v>
      </c>
      <c r="FW354" s="13" t="str">
        <f>IF(FQ354="-----","-----",(U354-V354)/V354)</f>
        <v>-----</v>
      </c>
      <c r="FX354" s="7" t="str">
        <f t="shared" si="529"/>
        <v>-----</v>
      </c>
      <c r="FY354" s="7" t="str">
        <f t="shared" si="530"/>
        <v>-----</v>
      </c>
      <c r="FZ354" s="7" t="str">
        <f t="shared" si="531"/>
        <v>-----</v>
      </c>
      <c r="GA354" s="7" t="str">
        <f t="shared" si="532"/>
        <v>-----</v>
      </c>
      <c r="GB354" s="7" t="str">
        <f t="shared" si="533"/>
        <v>-----</v>
      </c>
      <c r="GC354" s="7" t="str">
        <f t="shared" si="534"/>
        <v>-----</v>
      </c>
      <c r="GD354" s="7" t="str">
        <f>IF(AND(BG354&gt;AA354,BG353&gt;AA353,BG352&gt;AA352,BG351&gt;AA351,BG350&gt;AA350,BG349&gt;AA349,BG348&gt;AA348,BG347&gt;AA347,BG346&gt;AA346,BG345&gt;AA345,BG344&gt;AA344,BG343&gt;AA343),"Bullish",IF(AND(BG354&lt;AA354,BG353&lt;AA353,BG352&lt;AA352,BG351&lt;AA351,BG350&lt;AA350,BG349&lt;AA349,BG348&lt;AA348,BG347&lt;AA347,BG346&lt;AA346,BG345&lt;AA345,BG344&lt;AA344,BG343&lt;AA343),"Bearish","-----"))</f>
        <v>-----</v>
      </c>
      <c r="GE354">
        <f>(Z354-BG354)/BG354</f>
        <v>1.1333052742135191E-3</v>
      </c>
      <c r="GI354" s="7" t="str">
        <f>IF(Y354&gt;Z354,"Bullish","Bearish")</f>
        <v>Bullish</v>
      </c>
      <c r="GJ354" s="19" t="str">
        <f>IF(AND(D354&gt;Y354,D353&lt;Y353),"TEMA crossover","-----")</f>
        <v>-----</v>
      </c>
      <c r="GK354" s="19" t="str">
        <f>IF(AND(D354&lt;Y354,D353&gt;Y353),"TEMA crossunder","-----")</f>
        <v>-----</v>
      </c>
      <c r="GL354" s="20" t="str">
        <f>IF(GD354="Bearish","YES","-----")</f>
        <v>-----</v>
      </c>
      <c r="GM354" s="20" t="str">
        <f>IF(GH354="Reverse to Bearish","YES","-----")</f>
        <v>-----</v>
      </c>
      <c r="GN354" s="20" t="str">
        <f>IF(AND(GI354="Bullish",GI353="Bullish",GI352="Bullish",GI351="Bullish"),"YES","-----")</f>
        <v>YES</v>
      </c>
      <c r="GO354" s="20" t="str">
        <f>IF(OR(GK354="TEMA crossunder",GK353="TEMA crossunder",GK352="TEMA crossunder",GK351="TEMA crossunder"),"YES","-----")</f>
        <v>YES</v>
      </c>
      <c r="GP354" s="20" t="str">
        <f>IF(GD354="Bullish","YES","-----")</f>
        <v>-----</v>
      </c>
      <c r="GQ354" s="20" t="str">
        <f>IF(GH354="Reverse to Bullish","YES","-----")</f>
        <v>-----</v>
      </c>
      <c r="GR354" s="20" t="str">
        <f>IF(AND(GI354="Bearish",GI353="Bearish",GI352="Bearish",GI351="Bearish"),"YES","-----")</f>
        <v>-----</v>
      </c>
      <c r="GS354" s="20" t="str">
        <f>IF(OR(GJ354="TEMA crossover",GJ353="TEMA crossover",GJ352="TEMA crossover",GJ351="TEMA crossover"),"YES","-----")</f>
        <v>-----</v>
      </c>
      <c r="GT354" s="20" t="str">
        <f t="shared" si="552"/>
        <v>-----</v>
      </c>
      <c r="GU354" s="20" t="str">
        <f t="shared" si="553"/>
        <v>-----</v>
      </c>
      <c r="GV354" s="20" t="str">
        <f t="shared" si="554"/>
        <v>-----</v>
      </c>
      <c r="GW354" s="20" t="str">
        <f t="shared" si="555"/>
        <v>-----</v>
      </c>
      <c r="GX354" s="20" t="str">
        <f t="shared" si="556"/>
        <v>-----</v>
      </c>
      <c r="GY354" s="20" t="str">
        <f t="shared" si="557"/>
        <v>-----</v>
      </c>
      <c r="GZ354" s="7" t="str">
        <f>IF(G354&gt;BH354,"YES","-----")</f>
        <v>-----</v>
      </c>
      <c r="HA354" s="7" t="str">
        <f>IF(F354&lt;BI354,"YES","-----")</f>
        <v>YES</v>
      </c>
      <c r="HB354">
        <f>BH354-BI354</f>
        <v>2.1599999999998545</v>
      </c>
      <c r="HI354">
        <f t="shared" si="535"/>
        <v>0.30267000000003463</v>
      </c>
      <c r="HJ354">
        <f t="shared" si="536"/>
        <v>2.4626699999998891</v>
      </c>
      <c r="HK354" s="7"/>
      <c r="HL354" s="7"/>
      <c r="HM354" s="7"/>
      <c r="HN354" s="7"/>
      <c r="HO354" s="7"/>
      <c r="HP354" s="7"/>
      <c r="HQ354" s="28">
        <f t="shared" si="559"/>
        <v>0.17249999999967258</v>
      </c>
      <c r="HR354" s="28" t="str">
        <f t="shared" si="537"/>
        <v>Bull</v>
      </c>
      <c r="HS354">
        <f t="shared" si="538"/>
        <v>0.17249999999967258</v>
      </c>
    </row>
    <row r="355" spans="1:227" x14ac:dyDescent="0.55000000000000004">
      <c r="A355">
        <f>Validation!A354</f>
        <v>1772134200</v>
      </c>
      <c r="B355" t="str">
        <f>Price!B354</f>
        <v>XAUUSD</v>
      </c>
      <c r="C355" t="str">
        <f>Price!C354</f>
        <v>M5</v>
      </c>
      <c r="D355">
        <f>Price!D354</f>
        <v>5188.8599999999997</v>
      </c>
      <c r="E355">
        <f>Price!E354</f>
        <v>5185.6499999999996</v>
      </c>
      <c r="F355">
        <f>Price!F354</f>
        <v>5188.99</v>
      </c>
      <c r="G355">
        <f>Price!G354</f>
        <v>5183.5</v>
      </c>
      <c r="H355">
        <f>Price!H354</f>
        <v>499</v>
      </c>
      <c r="I355">
        <f>Diagonals!E354</f>
        <v>5210.1099999999997</v>
      </c>
      <c r="J355">
        <f>Diagonals!F354</f>
        <v>0</v>
      </c>
      <c r="K355">
        <f>Diagonals!G354</f>
        <v>0</v>
      </c>
      <c r="L355">
        <f>Diagonals!H354</f>
        <v>5125.49</v>
      </c>
      <c r="M355">
        <f>Diagonals!I354</f>
        <v>0</v>
      </c>
      <c r="N355">
        <f>Diagonals!J354</f>
        <v>0</v>
      </c>
      <c r="O355">
        <f>Diagonals!K354</f>
        <v>0</v>
      </c>
      <c r="P355">
        <f>Diagonals!L354</f>
        <v>0</v>
      </c>
      <c r="Q355">
        <f>Trendlines!E354</f>
        <v>5199.7299999999996</v>
      </c>
      <c r="R355">
        <f>Trendlines!F354</f>
        <v>5192.7299999999996</v>
      </c>
      <c r="S355">
        <f>Trendlines!G354</f>
        <v>5202.34</v>
      </c>
      <c r="T355">
        <f>Trendlines!H354</f>
        <v>5173.41</v>
      </c>
      <c r="U355">
        <f>Trendlines!I354</f>
        <v>5178.8100000000004</v>
      </c>
      <c r="V355">
        <f>Trendlines!J354</f>
        <v>5164.7700000000004</v>
      </c>
      <c r="W355">
        <f>Trendlines!K354</f>
        <v>0</v>
      </c>
      <c r="X355">
        <f>Trendlines!L354</f>
        <v>0</v>
      </c>
      <c r="Y355">
        <f>Tema_Hrma_Smma!E354</f>
        <v>5188.03</v>
      </c>
      <c r="Z355">
        <f>Tema_Hrma_Smma!F354</f>
        <v>5186.1899999999996</v>
      </c>
      <c r="AA355">
        <f>Tema_Hrma_Smma!G354</f>
        <v>5176.99</v>
      </c>
      <c r="AB355">
        <f>ZScore!H354</f>
        <v>1</v>
      </c>
      <c r="AC355">
        <f>ZScore!I354</f>
        <v>0.10457</v>
      </c>
      <c r="AD355">
        <f>ZScore!J354</f>
        <v>0</v>
      </c>
      <c r="AE355">
        <f>HA!E354</f>
        <v>5186.09</v>
      </c>
      <c r="AF355">
        <f>HA!F354</f>
        <v>5188.99</v>
      </c>
      <c r="AG355">
        <f>HA!G354</f>
        <v>5183.5</v>
      </c>
      <c r="AH355">
        <f>HA!H354</f>
        <v>5186.75</v>
      </c>
      <c r="AI355">
        <f>HA!I354</f>
        <v>1</v>
      </c>
      <c r="AJ355">
        <f>HA!J354</f>
        <v>0.66</v>
      </c>
      <c r="AK355">
        <f>HA!K354</f>
        <v>-0.81079999999999997</v>
      </c>
      <c r="AL355">
        <f>HA!L354</f>
        <v>1</v>
      </c>
      <c r="AM355">
        <f>KC!E354</f>
        <v>5208.3848600000001</v>
      </c>
      <c r="AN355">
        <f>KC!F354</f>
        <v>5201.9789300000002</v>
      </c>
      <c r="AO355">
        <f>KC!G354</f>
        <v>5195.5730100000001</v>
      </c>
      <c r="AP355">
        <f>KC!H354</f>
        <v>5189.1670800000002</v>
      </c>
      <c r="AQ355">
        <f>KC!I354</f>
        <v>5182.76116</v>
      </c>
      <c r="AR355">
        <f>KC!J354</f>
        <v>5177.3720199999998</v>
      </c>
      <c r="AS355">
        <f>KC!K354</f>
        <v>5170.9660999999996</v>
      </c>
      <c r="AT355">
        <f>KC!L354</f>
        <v>5164.5601699999997</v>
      </c>
      <c r="AU355">
        <f>KC!M354</f>
        <v>5158.1542399999998</v>
      </c>
      <c r="AV355">
        <f>KC!N354</f>
        <v>5151.7483199999997</v>
      </c>
      <c r="AW355">
        <f>SR_Levels!E354</f>
        <v>5178.6000000000004</v>
      </c>
      <c r="AX355">
        <f>SR_Levels!F354</f>
        <v>5161.8900000000003</v>
      </c>
      <c r="AY355">
        <f>SR_Levels!G354</f>
        <v>5135.8500000000004</v>
      </c>
      <c r="AZ355">
        <f>SR_Levels!H354</f>
        <v>0</v>
      </c>
      <c r="BA355">
        <f>SR_Levels!I354</f>
        <v>5193.3500000000004</v>
      </c>
      <c r="BB355">
        <f>SR_Levels!J354</f>
        <v>5205.3100000000004</v>
      </c>
      <c r="BC355">
        <f>SR_Levels!K354</f>
        <v>0</v>
      </c>
      <c r="BD355">
        <f>SR_Levels!L354</f>
        <v>0</v>
      </c>
      <c r="BE355">
        <f>ZigZag!E354</f>
        <v>0</v>
      </c>
      <c r="BF355">
        <f>ZigZag!F354</f>
        <v>0</v>
      </c>
      <c r="BG355">
        <f>ZigZag!G354</f>
        <v>5180.09</v>
      </c>
      <c r="BH355">
        <f>Dual_Tema!E354</f>
        <v>5189.43</v>
      </c>
      <c r="BI355">
        <f>Dual_Tema!F354</f>
        <v>5185.9799999999996</v>
      </c>
      <c r="BJ355">
        <f>Pinbar!E354</f>
        <v>0</v>
      </c>
      <c r="BK355">
        <f>SSA!E354</f>
        <v>5186.7164000000002</v>
      </c>
      <c r="BL355">
        <f>SSA!F354</f>
        <v>5186.54061</v>
      </c>
      <c r="BN355" t="str">
        <f t="shared" si="558"/>
        <v>Green Candle</v>
      </c>
      <c r="BO355" s="34">
        <f t="shared" si="560"/>
        <v>6.5760927209779219E-4</v>
      </c>
      <c r="BP355" s="34">
        <f t="shared" si="562"/>
        <v>4.1218679608943098E-3</v>
      </c>
      <c r="BQ355" s="34">
        <f t="shared" si="570"/>
        <v>3.8673830063435943E-3</v>
      </c>
      <c r="BR355" s="34">
        <f t="shared" si="572"/>
        <v>2.3431780293736715E-3</v>
      </c>
      <c r="BS355" s="35">
        <f t="shared" si="561"/>
        <v>1.0957152616586363E-4</v>
      </c>
      <c r="BT355" s="35">
        <f t="shared" si="563"/>
        <v>3.4284178468690918E-4</v>
      </c>
      <c r="BU355" s="35">
        <f t="shared" si="571"/>
        <v>2.1446321094487075E-4</v>
      </c>
      <c r="BV355" s="35">
        <f t="shared" si="573"/>
        <v>9.7522966247209908E-5</v>
      </c>
      <c r="BW355" s="27">
        <v>96</v>
      </c>
      <c r="BX355">
        <f>F355-G355</f>
        <v>5.4899999999997817</v>
      </c>
      <c r="BY355">
        <f>ABS(F355-D354)</f>
        <v>3.4299999999993815</v>
      </c>
      <c r="BZ355">
        <f>ABS(G355-D354)</f>
        <v>2.0600000000004002</v>
      </c>
      <c r="CA355">
        <f t="shared" si="539"/>
        <v>5.4899999999997817</v>
      </c>
      <c r="CB355">
        <f t="shared" si="564"/>
        <v>5.8835714285714857</v>
      </c>
      <c r="CC355">
        <f t="shared" si="567"/>
        <v>5.6064083924560872</v>
      </c>
      <c r="CD355">
        <f t="shared" si="565"/>
        <v>0.2771630361153985</v>
      </c>
      <c r="CE355">
        <f t="shared" si="568"/>
        <v>1</v>
      </c>
      <c r="CF355">
        <f t="shared" si="569"/>
        <v>2</v>
      </c>
      <c r="CG355" s="7" t="str">
        <f t="shared" si="566"/>
        <v>-----</v>
      </c>
      <c r="CH355" s="21"/>
      <c r="CI355" s="21"/>
      <c r="CJ355" s="21"/>
      <c r="CK355" s="21"/>
      <c r="CL355" s="21"/>
      <c r="CM355" s="21"/>
      <c r="CZ355" s="7" t="str">
        <f>IF(AND(D355&gt;BH355,D355&gt;E355),"Bullish Trigger","-----")</f>
        <v>-----</v>
      </c>
      <c r="DA355" s="7" t="str">
        <f>IF(AND(D355&lt;BI355,D355&lt;E355),"Bearish Trigger","-----")</f>
        <v>-----</v>
      </c>
      <c r="DB355" s="13" t="str">
        <f>IF(AND(W355=BE355,W355&gt;0,BE355&gt;0),"Important High","------")</f>
        <v>------</v>
      </c>
      <c r="DC355" s="13" t="str">
        <f>IF(AND(X355=BF355,X355&gt;0,BF355&gt;0),"Important Low","------")</f>
        <v>------</v>
      </c>
      <c r="DD355" s="7" t="str">
        <f>IF(AND(DB355="Important High",DC355="-----",BJ355=1),"Imp High Rej","-----")</f>
        <v>-----</v>
      </c>
      <c r="DE355" s="7" t="str">
        <f>IF(AND(DB355="-----",DC355="Important Low",BJ355=1),"Imp Low Rej","-----")</f>
        <v>-----</v>
      </c>
      <c r="DF355" s="7" t="str">
        <f>IF(Y355&gt;AM355,"Overbought",IF(Y355&gt;AO355,"Bullish Momentum",IF(Y355&gt;AQ355,"Flat Momentum","-----")))</f>
        <v>Flat Momentum</v>
      </c>
      <c r="DG355" s="7" t="str">
        <f>IF(Y355&lt;AV355,"Oversold",IF(Y355&lt;AT355,"Bearish Momentum",IF(Y355&lt;AR355,"Flat Momentum","-----")))</f>
        <v>-----</v>
      </c>
      <c r="DH355" s="7" t="str">
        <f>IF(AND(DF355="Overbought",AD355=2),"Culminated Thrust","-----")</f>
        <v>-----</v>
      </c>
      <c r="DI355" s="7" t="str">
        <f>IF(AND(DG355="Oversold",AD355=5),"Culminated Thrust","-----")</f>
        <v>-----</v>
      </c>
      <c r="DJ355" s="14">
        <f>(Q355-$D355)/$D355</f>
        <v>2.0948724768060597E-3</v>
      </c>
      <c r="DK355" s="14">
        <f>(R355-$D355)/$D355</f>
        <v>7.4582856349947606E-4</v>
      </c>
      <c r="DL355" s="14">
        <f>(S355-$D355)/$D355</f>
        <v>2.5978731359104839E-3</v>
      </c>
      <c r="DM355" s="14">
        <f>(T355-$D355)/$D355</f>
        <v>-2.9775326372266393E-3</v>
      </c>
      <c r="DN355" s="14">
        <f>(U355-$D355)/$D355</f>
        <v>-1.9368416183900266E-3</v>
      </c>
      <c r="DO355" s="14">
        <f>(V355-$D355)/$D355</f>
        <v>-4.6426382673649394E-3</v>
      </c>
      <c r="DP355" s="14">
        <f t="shared" si="507"/>
        <v>2.5978731359104839E-3</v>
      </c>
      <c r="DQ355" s="14">
        <f t="shared" si="508"/>
        <v>2.0948724768060597E-3</v>
      </c>
      <c r="DR355" s="14">
        <f t="shared" si="509"/>
        <v>7.4582856349947606E-4</v>
      </c>
      <c r="DS355" s="14">
        <f t="shared" si="510"/>
        <v>-1.9368416183900266E-3</v>
      </c>
      <c r="DT355" s="14">
        <f t="shared" si="511"/>
        <v>-2.9775326372266393E-3</v>
      </c>
      <c r="DU355" s="14">
        <f t="shared" si="512"/>
        <v>-4.6426382673649394E-3</v>
      </c>
      <c r="DV355" t="str">
        <f>IF($D355&gt;Q355,"SUP","RES")</f>
        <v>RES</v>
      </c>
      <c r="DW355" t="str">
        <f>IF($D355&gt;R355,"SUP","RES")</f>
        <v>RES</v>
      </c>
      <c r="DX355" t="str">
        <f>IF($D355&gt;S355,"SUP","RES")</f>
        <v>RES</v>
      </c>
      <c r="DY355" t="str">
        <f>IF($D355&gt;T355,"SUP","RES")</f>
        <v>SUP</v>
      </c>
      <c r="DZ355" t="str">
        <f>IF($D355&gt;U355,"SUP","RES")</f>
        <v>SUP</v>
      </c>
      <c r="EA355" t="str">
        <f>IF($D355&gt;V355,"SUP","RES")</f>
        <v>SUP</v>
      </c>
      <c r="EB355" s="7">
        <f t="shared" si="513"/>
        <v>3</v>
      </c>
      <c r="EC355" s="7">
        <f t="shared" si="514"/>
        <v>3</v>
      </c>
      <c r="ED355" s="13" t="str">
        <f t="shared" si="515"/>
        <v>-----</v>
      </c>
      <c r="EE355" s="13" t="str">
        <f t="shared" si="516"/>
        <v>-----</v>
      </c>
      <c r="EF355" s="7">
        <f>IF(OR(ED355="All Sup",EE355="All Res"),"na",((D355-MIN(Q355:V355))/(MAX(Q355:V355)-MIN(Q355:V355))))</f>
        <v>0.64120308756985422</v>
      </c>
      <c r="EG355">
        <v>1.4999999999999999E-4</v>
      </c>
      <c r="EH355">
        <f>Q355*(1+$EG355)</f>
        <v>5200.5099595000002</v>
      </c>
      <c r="EI355">
        <f>Q355*(1-$EG355)</f>
        <v>5198.9500404999999</v>
      </c>
      <c r="EJ355">
        <f>R355*(1+$EG355)</f>
        <v>5193.5089095000003</v>
      </c>
      <c r="EK355">
        <f>R355*(1-$EG355)</f>
        <v>5191.9510904999997</v>
      </c>
      <c r="EL355">
        <f>S355*(1+$EG355)</f>
        <v>5203.1203510000005</v>
      </c>
      <c r="EM355">
        <f>S355*(1-$EG355)</f>
        <v>5201.5596489999998</v>
      </c>
      <c r="EN355">
        <f>T355*(1+$EG355)</f>
        <v>5174.1860114999999</v>
      </c>
      <c r="EO355">
        <f>T355*(1-$EG355)</f>
        <v>5172.6339884999998</v>
      </c>
      <c r="EP355">
        <f>U355*(1+$EG355)</f>
        <v>5179.586821500001</v>
      </c>
      <c r="EQ355">
        <f>U355*(1-$EG355)</f>
        <v>5178.0331785000008</v>
      </c>
      <c r="ER355">
        <f>V355*(1+$EG355)</f>
        <v>5165.5447155000011</v>
      </c>
      <c r="ES355">
        <f>V355*(1-$EG355)</f>
        <v>5163.9952845000007</v>
      </c>
      <c r="ET355" s="7" t="str">
        <f t="shared" si="517"/>
        <v>-----</v>
      </c>
      <c r="EU355" s="7" t="str">
        <f t="shared" si="518"/>
        <v>-----</v>
      </c>
      <c r="EV355" s="7" t="str">
        <f t="shared" si="519"/>
        <v>-----</v>
      </c>
      <c r="EW355" s="7" t="str">
        <f t="shared" si="520"/>
        <v>-----</v>
      </c>
      <c r="EX355" s="7" t="str">
        <f t="shared" si="521"/>
        <v>-----</v>
      </c>
      <c r="EY355" s="7" t="str">
        <f t="shared" si="522"/>
        <v>-----</v>
      </c>
      <c r="EZ355">
        <f t="shared" si="540"/>
        <v>160</v>
      </c>
      <c r="FA355">
        <f t="shared" si="541"/>
        <v>153</v>
      </c>
      <c r="FB355">
        <f t="shared" si="542"/>
        <v>353</v>
      </c>
      <c r="FC355">
        <f t="shared" si="543"/>
        <v>11</v>
      </c>
      <c r="FD355">
        <f t="shared" si="544"/>
        <v>10</v>
      </c>
      <c r="FE355">
        <f t="shared" si="545"/>
        <v>47</v>
      </c>
      <c r="FF355">
        <f t="shared" si="546"/>
        <v>7</v>
      </c>
      <c r="FG355">
        <f t="shared" si="547"/>
        <v>11</v>
      </c>
      <c r="FH355">
        <f t="shared" si="548"/>
        <v>0</v>
      </c>
      <c r="FI355">
        <f t="shared" si="549"/>
        <v>2</v>
      </c>
      <c r="FJ355">
        <f t="shared" si="550"/>
        <v>1</v>
      </c>
      <c r="FK355">
        <f t="shared" si="551"/>
        <v>1</v>
      </c>
      <c r="FL355" s="7" t="str">
        <f t="shared" si="523"/>
        <v>-----</v>
      </c>
      <c r="FM355" s="7" t="str">
        <f t="shared" si="524"/>
        <v>-----</v>
      </c>
      <c r="FN355" s="7" t="str">
        <f t="shared" si="525"/>
        <v>-----</v>
      </c>
      <c r="FO355" s="7" t="str">
        <f t="shared" si="526"/>
        <v>-----</v>
      </c>
      <c r="FP355" s="7" t="str">
        <f t="shared" si="527"/>
        <v>-----</v>
      </c>
      <c r="FQ355" s="7" t="str">
        <f t="shared" si="528"/>
        <v>-----</v>
      </c>
      <c r="FR355" s="13" t="str">
        <f>IF(FL355="-----","-----",(D355-Q355)/Q355)</f>
        <v>-----</v>
      </c>
      <c r="FS355" s="13" t="str">
        <f>IF(FM355="-----","-----",(Q355-R355)/R355)</f>
        <v>-----</v>
      </c>
      <c r="FT355" s="13" t="str">
        <f>IF(FN355="-----","-----",(R355-S355)/S355)</f>
        <v>-----</v>
      </c>
      <c r="FU355" s="13" t="str">
        <f>IF(FO355="-----","-----",(S355-T355)/T355)</f>
        <v>-----</v>
      </c>
      <c r="FV355" s="13" t="str">
        <f>IF(FP355="-----","-----",(T355-U355)/U355)</f>
        <v>-----</v>
      </c>
      <c r="FW355" s="13" t="str">
        <f>IF(FQ355="-----","-----",(U355-V355)/V355)</f>
        <v>-----</v>
      </c>
      <c r="FX355" s="7" t="str">
        <f t="shared" si="529"/>
        <v>-----</v>
      </c>
      <c r="FY355" s="7" t="str">
        <f t="shared" si="530"/>
        <v>-----</v>
      </c>
      <c r="FZ355" s="7" t="str">
        <f t="shared" si="531"/>
        <v>-----</v>
      </c>
      <c r="GA355" s="7" t="str">
        <f t="shared" si="532"/>
        <v>-----</v>
      </c>
      <c r="GB355" s="7" t="str">
        <f t="shared" si="533"/>
        <v>-----</v>
      </c>
      <c r="GC355" s="7" t="str">
        <f t="shared" si="534"/>
        <v>-----</v>
      </c>
      <c r="GD355" s="7" t="str">
        <f>IF(AND(BG355&gt;AA355,BG354&gt;AA354,BG353&gt;AA353,BG352&gt;AA352,BG351&gt;AA351,BG350&gt;AA350,BG349&gt;AA349,BG348&gt;AA348,BG347&gt;AA347,BG346&gt;AA346,BG345&gt;AA345,BG344&gt;AA344),"Bullish",IF(AND(BG355&lt;AA355,BG354&lt;AA354,BG353&lt;AA353,BG352&lt;AA352,BG351&lt;AA351,BG350&lt;AA350,BG349&lt;AA349,BG348&lt;AA348,BG347&lt;AA347,BG346&lt;AA346,BG345&lt;AA345,BG344&lt;AA344),"Bearish","-----"))</f>
        <v>-----</v>
      </c>
      <c r="GE355">
        <f>(Z355-BG355)/BG355</f>
        <v>1.1775857176225615E-3</v>
      </c>
      <c r="GI355" s="7" t="str">
        <f>IF(Y355&gt;Z355,"Bullish","Bearish")</f>
        <v>Bullish</v>
      </c>
      <c r="GJ355" s="19" t="str">
        <f>IF(AND(D355&gt;Y355,D354&lt;Y354),"TEMA crossover","-----")</f>
        <v>TEMA crossover</v>
      </c>
      <c r="GK355" s="19" t="str">
        <f>IF(AND(D355&lt;Y355,D354&gt;Y354),"TEMA crossunder","-----")</f>
        <v>-----</v>
      </c>
      <c r="GL355" s="20" t="str">
        <f>IF(GD355="Bearish","YES","-----")</f>
        <v>-----</v>
      </c>
      <c r="GM355" s="20" t="str">
        <f>IF(GH355="Reverse to Bearish","YES","-----")</f>
        <v>-----</v>
      </c>
      <c r="GN355" s="20" t="str">
        <f>IF(AND(GI355="Bullish",GI354="Bullish",GI353="Bullish",GI352="Bullish"),"YES","-----")</f>
        <v>YES</v>
      </c>
      <c r="GO355" s="20" t="str">
        <f>IF(OR(GK355="TEMA crossunder",GK354="TEMA crossunder",GK353="TEMA crossunder",GK352="TEMA crossunder"),"YES","-----")</f>
        <v>-----</v>
      </c>
      <c r="GP355" s="20" t="str">
        <f>IF(GD355="Bullish","YES","-----")</f>
        <v>-----</v>
      </c>
      <c r="GQ355" s="20" t="str">
        <f>IF(GH355="Reverse to Bullish","YES","-----")</f>
        <v>-----</v>
      </c>
      <c r="GR355" s="20" t="str">
        <f>IF(AND(GI355="Bearish",GI354="Bearish",GI353="Bearish",GI352="Bearish"),"YES","-----")</f>
        <v>-----</v>
      </c>
      <c r="GS355" s="20" t="str">
        <f>IF(OR(GJ355="TEMA crossover",GJ354="TEMA crossover",GJ353="TEMA crossover",GJ352="TEMA crossover"),"YES","-----")</f>
        <v>YES</v>
      </c>
      <c r="GT355" s="20" t="str">
        <f t="shared" si="552"/>
        <v>-----</v>
      </c>
      <c r="GU355" s="20" t="str">
        <f t="shared" si="553"/>
        <v>-----</v>
      </c>
      <c r="GV355" s="20" t="str">
        <f t="shared" si="554"/>
        <v>-----</v>
      </c>
      <c r="GW355" s="20" t="str">
        <f t="shared" si="555"/>
        <v>-----</v>
      </c>
      <c r="GX355" s="20" t="str">
        <f t="shared" si="556"/>
        <v>-----</v>
      </c>
      <c r="GY355" s="20" t="str">
        <f t="shared" si="557"/>
        <v>-----</v>
      </c>
      <c r="GZ355" s="7" t="str">
        <f>IF(G355&gt;BH355,"YES","-----")</f>
        <v>-----</v>
      </c>
      <c r="HA355" s="7" t="str">
        <f>IF(F355&lt;BI355,"YES","-----")</f>
        <v>-----</v>
      </c>
      <c r="HB355">
        <f>BH355-BI355</f>
        <v>3.4500000000007276</v>
      </c>
      <c r="HI355">
        <f t="shared" si="535"/>
        <v>-0.7364000000006854</v>
      </c>
      <c r="HJ355">
        <f t="shared" si="536"/>
        <v>2.7136000000000422</v>
      </c>
      <c r="HK355" s="7"/>
      <c r="HL355" s="7"/>
      <c r="HM355" s="7"/>
      <c r="HN355" s="7"/>
      <c r="HO355" s="7"/>
      <c r="HP355" s="7"/>
      <c r="HQ355" s="28">
        <f t="shared" si="559"/>
        <v>0.1757900000002337</v>
      </c>
      <c r="HR355" s="28" t="str">
        <f t="shared" si="537"/>
        <v>Bull</v>
      </c>
      <c r="HS355">
        <f t="shared" si="538"/>
        <v>0.1757900000002337</v>
      </c>
    </row>
    <row r="356" spans="1:227" x14ac:dyDescent="0.55000000000000004">
      <c r="A356">
        <f>Validation!A355</f>
        <v>1772134500</v>
      </c>
      <c r="B356" t="str">
        <f>Price!B355</f>
        <v>XAUUSD</v>
      </c>
      <c r="C356" t="str">
        <f>Price!C355</f>
        <v>M5</v>
      </c>
      <c r="D356">
        <f>Price!D355</f>
        <v>5184.1899999999996</v>
      </c>
      <c r="E356">
        <f>Price!E355</f>
        <v>5188.8999999999996</v>
      </c>
      <c r="F356">
        <f>Price!F355</f>
        <v>5190.83</v>
      </c>
      <c r="G356">
        <f>Price!G355</f>
        <v>5183.66</v>
      </c>
      <c r="H356">
        <f>Price!H355</f>
        <v>511</v>
      </c>
      <c r="I356">
        <f>Diagonals!E355</f>
        <v>5210.29</v>
      </c>
      <c r="J356">
        <f>Diagonals!F355</f>
        <v>0</v>
      </c>
      <c r="K356">
        <f>Diagonals!G355</f>
        <v>0</v>
      </c>
      <c r="L356">
        <f>Diagonals!H355</f>
        <v>5125.16</v>
      </c>
      <c r="M356">
        <f>Diagonals!I355</f>
        <v>0</v>
      </c>
      <c r="N356">
        <f>Diagonals!J355</f>
        <v>0</v>
      </c>
      <c r="O356">
        <f>Diagonals!K355</f>
        <v>0</v>
      </c>
      <c r="P356">
        <f>Diagonals!L355</f>
        <v>0</v>
      </c>
      <c r="Q356">
        <f>Trendlines!E355</f>
        <v>5199.7299999999996</v>
      </c>
      <c r="R356">
        <f>Trendlines!F355</f>
        <v>5192.7</v>
      </c>
      <c r="S356">
        <f>Trendlines!G355</f>
        <v>5202.33</v>
      </c>
      <c r="T356">
        <f>Trendlines!H355</f>
        <v>5173.49</v>
      </c>
      <c r="U356">
        <f>Trendlines!I355</f>
        <v>5178.84</v>
      </c>
      <c r="V356">
        <f>Trendlines!J355</f>
        <v>5164.8100000000004</v>
      </c>
      <c r="W356">
        <f>Trendlines!K355</f>
        <v>0</v>
      </c>
      <c r="X356">
        <f>Trendlines!L355</f>
        <v>0</v>
      </c>
      <c r="Y356">
        <f>Tema_Hrma_Smma!E355</f>
        <v>5187.63</v>
      </c>
      <c r="Z356">
        <f>Tema_Hrma_Smma!F355</f>
        <v>5186.74</v>
      </c>
      <c r="AA356">
        <f>Tema_Hrma_Smma!G355</f>
        <v>5177.26</v>
      </c>
      <c r="AB356">
        <f>ZScore!H355</f>
        <v>-1</v>
      </c>
      <c r="AC356">
        <f>ZScore!I355</f>
        <v>0.63141000000000003</v>
      </c>
      <c r="AD356">
        <f>ZScore!J355</f>
        <v>3</v>
      </c>
      <c r="AE356">
        <f>HA!E355</f>
        <v>5186.42</v>
      </c>
      <c r="AF356">
        <f>HA!F355</f>
        <v>5190.83</v>
      </c>
      <c r="AG356">
        <f>HA!G355</f>
        <v>5183.66</v>
      </c>
      <c r="AH356">
        <f>HA!H355</f>
        <v>5186.8900000000003</v>
      </c>
      <c r="AI356">
        <f>HA!I355</f>
        <v>1</v>
      </c>
      <c r="AJ356">
        <f>HA!J355</f>
        <v>0.47</v>
      </c>
      <c r="AK356">
        <f>HA!K355</f>
        <v>-0.87855000000000005</v>
      </c>
      <c r="AL356">
        <f>HA!L355</f>
        <v>2</v>
      </c>
      <c r="AM356">
        <f>KC!E355</f>
        <v>5209.0704800000003</v>
      </c>
      <c r="AN356">
        <f>KC!F355</f>
        <v>5202.6581299999998</v>
      </c>
      <c r="AO356">
        <f>KC!G355</f>
        <v>5196.2457899999999</v>
      </c>
      <c r="AP356">
        <f>KC!H355</f>
        <v>5189.8334400000003</v>
      </c>
      <c r="AQ356">
        <f>KC!I355</f>
        <v>5183.4210999999996</v>
      </c>
      <c r="AR356">
        <f>KC!J355</f>
        <v>5178.1316900000002</v>
      </c>
      <c r="AS356">
        <f>KC!K355</f>
        <v>5171.7193500000003</v>
      </c>
      <c r="AT356">
        <f>KC!L355</f>
        <v>5165.3069999999998</v>
      </c>
      <c r="AU356">
        <f>KC!M355</f>
        <v>5158.8946599999999</v>
      </c>
      <c r="AV356">
        <f>KC!N355</f>
        <v>5152.4823100000003</v>
      </c>
      <c r="AW356">
        <f>SR_Levels!E355</f>
        <v>5178.6000000000004</v>
      </c>
      <c r="AX356">
        <f>SR_Levels!F355</f>
        <v>5161.8900000000003</v>
      </c>
      <c r="AY356">
        <f>SR_Levels!G355</f>
        <v>5135.8500000000004</v>
      </c>
      <c r="AZ356">
        <f>SR_Levels!H355</f>
        <v>0</v>
      </c>
      <c r="BA356">
        <f>SR_Levels!I355</f>
        <v>5193.3500000000004</v>
      </c>
      <c r="BB356">
        <f>SR_Levels!J355</f>
        <v>5205.3100000000004</v>
      </c>
      <c r="BC356">
        <f>SR_Levels!K355</f>
        <v>0</v>
      </c>
      <c r="BD356">
        <f>SR_Levels!L355</f>
        <v>0</v>
      </c>
      <c r="BE356">
        <f>ZigZag!E355</f>
        <v>0</v>
      </c>
      <c r="BF356">
        <f>ZigZag!F355</f>
        <v>0</v>
      </c>
      <c r="BG356">
        <f>ZigZag!G355</f>
        <v>5180.5200000000004</v>
      </c>
      <c r="BH356">
        <f>Dual_Tema!E355</f>
        <v>5190.5</v>
      </c>
      <c r="BI356">
        <f>Dual_Tema!F355</f>
        <v>5185.37</v>
      </c>
      <c r="BJ356">
        <f>Pinbar!E355</f>
        <v>0</v>
      </c>
      <c r="BK356">
        <f>SSA!E355</f>
        <v>5187.0927199999996</v>
      </c>
      <c r="BL356">
        <f>SSA!F355</f>
        <v>5186.8166700000002</v>
      </c>
      <c r="BN356" t="str">
        <f t="shared" si="558"/>
        <v>Red Candle</v>
      </c>
      <c r="BO356" s="34">
        <f t="shared" si="560"/>
        <v>-3.9142188337570882E-4</v>
      </c>
      <c r="BP356" s="34">
        <f t="shared" si="562"/>
        <v>1.6790648246545192E-3</v>
      </c>
      <c r="BQ356" s="34">
        <f t="shared" si="570"/>
        <v>2.705891454875875E-3</v>
      </c>
      <c r="BR356" s="34">
        <f t="shared" si="572"/>
        <v>1.9810821153705138E-3</v>
      </c>
      <c r="BS356" s="35">
        <f t="shared" si="561"/>
        <v>-6.5247622767383717E-5</v>
      </c>
      <c r="BT356" s="35">
        <f t="shared" si="563"/>
        <v>1.3981450407296592E-4</v>
      </c>
      <c r="BU356" s="35">
        <f t="shared" si="571"/>
        <v>1.5013555372878074E-4</v>
      </c>
      <c r="BV356" s="35">
        <f t="shared" si="573"/>
        <v>8.2466831871519375E-5</v>
      </c>
      <c r="BW356" s="27">
        <v>96</v>
      </c>
      <c r="BX356">
        <f>F356-G356</f>
        <v>7.1700000000000728</v>
      </c>
      <c r="BY356">
        <f>ABS(F356-D355)</f>
        <v>1.9700000000002547</v>
      </c>
      <c r="BZ356">
        <f>ABS(G356-D355)</f>
        <v>5.1999999999998181</v>
      </c>
      <c r="CA356">
        <f t="shared" si="539"/>
        <v>7.1700000000000728</v>
      </c>
      <c r="CB356">
        <f t="shared" si="564"/>
        <v>6.0764285714286155</v>
      </c>
      <c r="CC356">
        <f t="shared" si="567"/>
        <v>5.7180935072806571</v>
      </c>
      <c r="CD356">
        <f t="shared" si="565"/>
        <v>0.35833506414795835</v>
      </c>
      <c r="CE356">
        <f t="shared" si="568"/>
        <v>1</v>
      </c>
      <c r="CF356">
        <f t="shared" si="569"/>
        <v>3</v>
      </c>
      <c r="CG356" s="7" t="str">
        <f t="shared" si="566"/>
        <v>-----</v>
      </c>
      <c r="CH356" s="21"/>
      <c r="CI356" s="21"/>
      <c r="CJ356" s="21"/>
      <c r="CK356" s="21"/>
      <c r="CL356" s="21"/>
      <c r="CM356" s="21"/>
      <c r="CZ356" s="7" t="str">
        <f>IF(AND(D356&gt;BH356,D356&gt;E356),"Bullish Trigger","-----")</f>
        <v>-----</v>
      </c>
      <c r="DA356" s="7" t="str">
        <f>IF(AND(D356&lt;BI356,D356&lt;E356),"Bearish Trigger","-----")</f>
        <v>Bearish Trigger</v>
      </c>
      <c r="DB356" s="13" t="str">
        <f>IF(AND(W356=BE356,W356&gt;0,BE356&gt;0),"Important High","------")</f>
        <v>------</v>
      </c>
      <c r="DC356" s="13" t="str">
        <f>IF(AND(X356=BF356,X356&gt;0,BF356&gt;0),"Important Low","------")</f>
        <v>------</v>
      </c>
      <c r="DD356" s="7" t="str">
        <f>IF(AND(DB356="Important High",DC356="-----",BJ356=1),"Imp High Rej","-----")</f>
        <v>-----</v>
      </c>
      <c r="DE356" s="7" t="str">
        <f>IF(AND(DB356="-----",DC356="Important Low",BJ356=1),"Imp Low Rej","-----")</f>
        <v>-----</v>
      </c>
      <c r="DF356" s="7" t="str">
        <f>IF(Y356&gt;AM356,"Overbought",IF(Y356&gt;AO356,"Bullish Momentum",IF(Y356&gt;AQ356,"Flat Momentum","-----")))</f>
        <v>Flat Momentum</v>
      </c>
      <c r="DG356" s="7" t="str">
        <f>IF(Y356&lt;AV356,"Oversold",IF(Y356&lt;AT356,"Bearish Momentum",IF(Y356&lt;AR356,"Flat Momentum","-----")))</f>
        <v>-----</v>
      </c>
      <c r="DH356" s="7" t="str">
        <f>IF(AND(DF356="Overbought",AD356=2),"Culminated Thrust","-----")</f>
        <v>-----</v>
      </c>
      <c r="DI356" s="7" t="str">
        <f>IF(AND(DG356="Oversold",AD356=5),"Culminated Thrust","-----")</f>
        <v>-----</v>
      </c>
      <c r="DJ356" s="14">
        <f>(Q356-$D356)/$D356</f>
        <v>2.9975753203489775E-3</v>
      </c>
      <c r="DK356" s="14">
        <f>(R356-$D356)/$D356</f>
        <v>1.6415293420959144E-3</v>
      </c>
      <c r="DL356" s="14">
        <f>(S356-$D356)/$D356</f>
        <v>3.4991001487214646E-3</v>
      </c>
      <c r="DM356" s="14">
        <f>(T356-$D356)/$D356</f>
        <v>-2.0639675629172192E-3</v>
      </c>
      <c r="DN356" s="14">
        <f>(U356-$D356)/$D356</f>
        <v>-1.031983781458522E-3</v>
      </c>
      <c r="DO356" s="14">
        <f>(V356-$D356)/$D356</f>
        <v>-3.7382889130219382E-3</v>
      </c>
      <c r="DP356" s="14">
        <f t="shared" si="507"/>
        <v>3.4991001487214646E-3</v>
      </c>
      <c r="DQ356" s="14">
        <f t="shared" si="508"/>
        <v>2.9975753203489775E-3</v>
      </c>
      <c r="DR356" s="14">
        <f t="shared" si="509"/>
        <v>1.6415293420959144E-3</v>
      </c>
      <c r="DS356" s="14">
        <f t="shared" si="510"/>
        <v>-1.031983781458522E-3</v>
      </c>
      <c r="DT356" s="14">
        <f t="shared" si="511"/>
        <v>-2.0639675629172192E-3</v>
      </c>
      <c r="DU356" s="14">
        <f t="shared" si="512"/>
        <v>-3.7382889130219382E-3</v>
      </c>
      <c r="DV356" t="str">
        <f>IF($D356&gt;Q356,"SUP","RES")</f>
        <v>RES</v>
      </c>
      <c r="DW356" t="str">
        <f>IF($D356&gt;R356,"SUP","RES")</f>
        <v>RES</v>
      </c>
      <c r="DX356" t="str">
        <f>IF($D356&gt;S356,"SUP","RES")</f>
        <v>RES</v>
      </c>
      <c r="DY356" t="str">
        <f>IF($D356&gt;T356,"SUP","RES")</f>
        <v>SUP</v>
      </c>
      <c r="DZ356" t="str">
        <f>IF($D356&gt;U356,"SUP","RES")</f>
        <v>SUP</v>
      </c>
      <c r="EA356" t="str">
        <f>IF($D356&gt;V356,"SUP","RES")</f>
        <v>SUP</v>
      </c>
      <c r="EB356" s="7">
        <f t="shared" si="513"/>
        <v>3</v>
      </c>
      <c r="EC356" s="7">
        <f t="shared" si="514"/>
        <v>3</v>
      </c>
      <c r="ED356" s="13" t="str">
        <f t="shared" si="515"/>
        <v>-----</v>
      </c>
      <c r="EE356" s="13" t="str">
        <f t="shared" si="516"/>
        <v>-----</v>
      </c>
      <c r="EF356" s="7">
        <f>IF(OR(ED356="All Sup",EE356="All Res"),"na",((D356-MIN(Q356:V356))/(MAX(Q356:V356)-MIN(Q356:V356))))</f>
        <v>0.51652452025584872</v>
      </c>
      <c r="EG356">
        <v>1.4999999999999999E-4</v>
      </c>
      <c r="EH356">
        <f>Q356*(1+$EG356)</f>
        <v>5200.5099595000002</v>
      </c>
      <c r="EI356">
        <f>Q356*(1-$EG356)</f>
        <v>5198.9500404999999</v>
      </c>
      <c r="EJ356">
        <f>R356*(1+$EG356)</f>
        <v>5193.4789049999999</v>
      </c>
      <c r="EK356">
        <f>R356*(1-$EG356)</f>
        <v>5191.9210949999997</v>
      </c>
      <c r="EL356">
        <f>S356*(1+$EG356)</f>
        <v>5203.1103495000007</v>
      </c>
      <c r="EM356">
        <f>S356*(1-$EG356)</f>
        <v>5201.5496505000001</v>
      </c>
      <c r="EN356">
        <f>T356*(1+$EG356)</f>
        <v>5174.2660235000003</v>
      </c>
      <c r="EO356">
        <f>T356*(1-$EG356)</f>
        <v>5172.7139765000002</v>
      </c>
      <c r="EP356">
        <f>U356*(1+$EG356)</f>
        <v>5179.6168260000004</v>
      </c>
      <c r="EQ356">
        <f>U356*(1-$EG356)</f>
        <v>5178.0631739999999</v>
      </c>
      <c r="ER356">
        <f>V356*(1+$EG356)</f>
        <v>5165.5847215000013</v>
      </c>
      <c r="ES356">
        <f>V356*(1-$EG356)</f>
        <v>5164.0352785000005</v>
      </c>
      <c r="ET356" s="7" t="str">
        <f t="shared" si="517"/>
        <v>-----</v>
      </c>
      <c r="EU356" s="7" t="str">
        <f t="shared" si="518"/>
        <v>-----</v>
      </c>
      <c r="EV356" s="7" t="str">
        <f t="shared" si="519"/>
        <v>-----</v>
      </c>
      <c r="EW356" s="7" t="str">
        <f t="shared" si="520"/>
        <v>-----</v>
      </c>
      <c r="EX356" s="7" t="str">
        <f t="shared" si="521"/>
        <v>-----</v>
      </c>
      <c r="EY356" s="7" t="str">
        <f t="shared" si="522"/>
        <v>-----</v>
      </c>
      <c r="EZ356">
        <f t="shared" si="540"/>
        <v>161</v>
      </c>
      <c r="FA356">
        <f t="shared" si="541"/>
        <v>154</v>
      </c>
      <c r="FB356">
        <f t="shared" si="542"/>
        <v>354</v>
      </c>
      <c r="FC356">
        <f t="shared" si="543"/>
        <v>12</v>
      </c>
      <c r="FD356">
        <f t="shared" si="544"/>
        <v>11</v>
      </c>
      <c r="FE356">
        <f t="shared" si="545"/>
        <v>48</v>
      </c>
      <c r="FF356">
        <f t="shared" si="546"/>
        <v>7</v>
      </c>
      <c r="FG356">
        <f t="shared" si="547"/>
        <v>11</v>
      </c>
      <c r="FH356">
        <f t="shared" si="548"/>
        <v>0</v>
      </c>
      <c r="FI356">
        <f t="shared" si="549"/>
        <v>2</v>
      </c>
      <c r="FJ356">
        <f t="shared" si="550"/>
        <v>1</v>
      </c>
      <c r="FK356">
        <f t="shared" si="551"/>
        <v>1</v>
      </c>
      <c r="FL356" s="7" t="str">
        <f t="shared" si="523"/>
        <v>-----</v>
      </c>
      <c r="FM356" s="7" t="str">
        <f t="shared" si="524"/>
        <v>-----</v>
      </c>
      <c r="FN356" s="7" t="str">
        <f t="shared" si="525"/>
        <v>-----</v>
      </c>
      <c r="FO356" s="7" t="str">
        <f t="shared" si="526"/>
        <v>-----</v>
      </c>
      <c r="FP356" s="7" t="str">
        <f t="shared" si="527"/>
        <v>-----</v>
      </c>
      <c r="FQ356" s="7" t="str">
        <f t="shared" si="528"/>
        <v>-----</v>
      </c>
      <c r="FR356" s="13" t="str">
        <f>IF(FL356="-----","-----",(D356-Q356)/Q356)</f>
        <v>-----</v>
      </c>
      <c r="FS356" s="13" t="str">
        <f>IF(FM356="-----","-----",(Q356-R356)/R356)</f>
        <v>-----</v>
      </c>
      <c r="FT356" s="13" t="str">
        <f>IF(FN356="-----","-----",(R356-S356)/S356)</f>
        <v>-----</v>
      </c>
      <c r="FU356" s="13" t="str">
        <f>IF(FO356="-----","-----",(S356-T356)/T356)</f>
        <v>-----</v>
      </c>
      <c r="FV356" s="13" t="str">
        <f>IF(FP356="-----","-----",(T356-U356)/U356)</f>
        <v>-----</v>
      </c>
      <c r="FW356" s="13" t="str">
        <f>IF(FQ356="-----","-----",(U356-V356)/V356)</f>
        <v>-----</v>
      </c>
      <c r="FX356" s="7" t="str">
        <f t="shared" si="529"/>
        <v>-----</v>
      </c>
      <c r="FY356" s="7" t="str">
        <f t="shared" si="530"/>
        <v>-----</v>
      </c>
      <c r="FZ356" s="7" t="str">
        <f t="shared" si="531"/>
        <v>-----</v>
      </c>
      <c r="GA356" s="7" t="str">
        <f t="shared" si="532"/>
        <v>-----</v>
      </c>
      <c r="GB356" s="7" t="str">
        <f t="shared" si="533"/>
        <v>-----</v>
      </c>
      <c r="GC356" s="7" t="str">
        <f t="shared" si="534"/>
        <v>-----</v>
      </c>
      <c r="GD356" s="7" t="str">
        <f>IF(AND(BG356&gt;AA356,BG355&gt;AA355,BG354&gt;AA354,BG353&gt;AA353,BG352&gt;AA352,BG351&gt;AA351,BG350&gt;AA350,BG349&gt;AA349,BG348&gt;AA348,BG347&gt;AA347,BG346&gt;AA346,BG345&gt;AA345),"Bullish",IF(AND(BG356&lt;AA356,BG355&lt;AA355,BG354&lt;AA354,BG353&lt;AA353,BG352&lt;AA352,BG351&lt;AA351,BG350&lt;AA350,BG349&lt;AA349,BG348&lt;AA348,BG347&lt;AA347,BG346&lt;AA346,BG345&lt;AA345),"Bearish","-----"))</f>
        <v>-----</v>
      </c>
      <c r="GE356">
        <f>(Z356-BG356)/BG356</f>
        <v>1.2006516720327969E-3</v>
      </c>
      <c r="GI356" s="7" t="str">
        <f>IF(Y356&gt;Z356,"Bullish","Bearish")</f>
        <v>Bullish</v>
      </c>
      <c r="GJ356" s="19" t="str">
        <f>IF(AND(D356&gt;Y356,D355&lt;Y355),"TEMA crossover","-----")</f>
        <v>-----</v>
      </c>
      <c r="GK356" s="19" t="str">
        <f>IF(AND(D356&lt;Y356,D355&gt;Y355),"TEMA crossunder","-----")</f>
        <v>TEMA crossunder</v>
      </c>
      <c r="GL356" s="20" t="str">
        <f>IF(GD356="Bearish","YES","-----")</f>
        <v>-----</v>
      </c>
      <c r="GM356" s="20" t="str">
        <f>IF(GH356="Reverse to Bearish","YES","-----")</f>
        <v>-----</v>
      </c>
      <c r="GN356" s="20" t="str">
        <f>IF(AND(GI356="Bullish",GI355="Bullish",GI354="Bullish",GI353="Bullish"),"YES","-----")</f>
        <v>YES</v>
      </c>
      <c r="GO356" s="20" t="str">
        <f>IF(OR(GK356="TEMA crossunder",GK355="TEMA crossunder",GK354="TEMA crossunder",GK353="TEMA crossunder"),"YES","-----")</f>
        <v>YES</v>
      </c>
      <c r="GP356" s="20" t="str">
        <f>IF(GD356="Bullish","YES","-----")</f>
        <v>-----</v>
      </c>
      <c r="GQ356" s="20" t="str">
        <f>IF(GH356="Reverse to Bullish","YES","-----")</f>
        <v>-----</v>
      </c>
      <c r="GR356" s="20" t="str">
        <f>IF(AND(GI356="Bearish",GI355="Bearish",GI354="Bearish",GI353="Bearish"),"YES","-----")</f>
        <v>-----</v>
      </c>
      <c r="GS356" s="20" t="str">
        <f>IF(OR(GJ356="TEMA crossover",GJ355="TEMA crossover",GJ354="TEMA crossover",GJ353="TEMA crossover"),"YES","-----")</f>
        <v>YES</v>
      </c>
      <c r="GT356" s="20" t="str">
        <f t="shared" si="552"/>
        <v>-----</v>
      </c>
      <c r="GU356" s="20" t="str">
        <f t="shared" si="553"/>
        <v>-----</v>
      </c>
      <c r="GV356" s="20" t="str">
        <f t="shared" si="554"/>
        <v>-----</v>
      </c>
      <c r="GW356" s="20" t="str">
        <f t="shared" si="555"/>
        <v>-----</v>
      </c>
      <c r="GX356" s="20" t="str">
        <f t="shared" si="556"/>
        <v>-----</v>
      </c>
      <c r="GY356" s="20" t="str">
        <f t="shared" si="557"/>
        <v>-----</v>
      </c>
      <c r="GZ356" s="7" t="str">
        <f>IF(G356&gt;BH356,"YES","-----")</f>
        <v>-----</v>
      </c>
      <c r="HA356" s="7" t="str">
        <f>IF(F356&lt;BI356,"YES","-----")</f>
        <v>-----</v>
      </c>
      <c r="HB356">
        <f>BH356-BI356</f>
        <v>5.1300000000001091</v>
      </c>
      <c r="HI356">
        <f t="shared" si="535"/>
        <v>-1.7227199999997538</v>
      </c>
      <c r="HJ356">
        <f t="shared" si="536"/>
        <v>3.4072800000003554</v>
      </c>
      <c r="HK356" s="7"/>
      <c r="HL356" s="7"/>
      <c r="HM356" s="7"/>
      <c r="HN356" s="7"/>
      <c r="HO356" s="7"/>
      <c r="HP356" s="7"/>
      <c r="HQ356" s="28">
        <f t="shared" si="559"/>
        <v>0.27604999999948632</v>
      </c>
      <c r="HR356" s="28" t="str">
        <f t="shared" si="537"/>
        <v>Bull</v>
      </c>
      <c r="HS356">
        <f t="shared" si="538"/>
        <v>0.27604999999948632</v>
      </c>
    </row>
    <row r="357" spans="1:227" x14ac:dyDescent="0.55000000000000004">
      <c r="A357">
        <f>Validation!A356</f>
        <v>1772134800</v>
      </c>
      <c r="B357" t="str">
        <f>Price!B356</f>
        <v>XAUUSD</v>
      </c>
      <c r="C357" t="str">
        <f>Price!C356</f>
        <v>M5</v>
      </c>
      <c r="D357">
        <f>Price!D356</f>
        <v>5186.3999999999996</v>
      </c>
      <c r="E357">
        <f>Price!E356</f>
        <v>5184.1899999999996</v>
      </c>
      <c r="F357">
        <f>Price!F356</f>
        <v>5186.91</v>
      </c>
      <c r="G357">
        <f>Price!G356</f>
        <v>5184.0200000000004</v>
      </c>
      <c r="H357">
        <f>Price!H356</f>
        <v>433</v>
      </c>
      <c r="I357">
        <f>Diagonals!E356</f>
        <v>5210.46</v>
      </c>
      <c r="J357">
        <f>Diagonals!F356</f>
        <v>0</v>
      </c>
      <c r="K357">
        <f>Diagonals!G356</f>
        <v>0</v>
      </c>
      <c r="L357">
        <f>Diagonals!H356</f>
        <v>5124.83</v>
      </c>
      <c r="M357">
        <f>Diagonals!I356</f>
        <v>0</v>
      </c>
      <c r="N357">
        <f>Diagonals!J356</f>
        <v>0</v>
      </c>
      <c r="O357">
        <f>Diagonals!K356</f>
        <v>0</v>
      </c>
      <c r="P357">
        <f>Diagonals!L356</f>
        <v>0</v>
      </c>
      <c r="Q357">
        <f>Trendlines!E356</f>
        <v>5199.74</v>
      </c>
      <c r="R357">
        <f>Trendlines!F356</f>
        <v>5192.67</v>
      </c>
      <c r="S357">
        <f>Trendlines!G356</f>
        <v>5202.3100000000004</v>
      </c>
      <c r="T357">
        <f>Trendlines!H356</f>
        <v>5173.5600000000004</v>
      </c>
      <c r="U357">
        <f>Trendlines!I356</f>
        <v>5178.8599999999997</v>
      </c>
      <c r="V357">
        <f>Trendlines!J356</f>
        <v>5164.8500000000004</v>
      </c>
      <c r="W357">
        <f>Trendlines!K356</f>
        <v>0</v>
      </c>
      <c r="X357">
        <f>Trendlines!L356</f>
        <v>0</v>
      </c>
      <c r="Y357">
        <f>Tema_Hrma_Smma!E356</f>
        <v>5187.05</v>
      </c>
      <c r="Z357">
        <f>Tema_Hrma_Smma!F356</f>
        <v>5187.07</v>
      </c>
      <c r="AA357">
        <f>Tema_Hrma_Smma!G356</f>
        <v>5177.5</v>
      </c>
      <c r="AB357">
        <f>ZScore!H356</f>
        <v>1</v>
      </c>
      <c r="AC357">
        <f>ZScore!I356</f>
        <v>0.25276999999999999</v>
      </c>
      <c r="AD357">
        <f>ZScore!J356</f>
        <v>0</v>
      </c>
      <c r="AE357">
        <f>HA!E356</f>
        <v>5186.66</v>
      </c>
      <c r="AF357">
        <f>HA!F356</f>
        <v>5186.91</v>
      </c>
      <c r="AG357">
        <f>HA!G356</f>
        <v>5184.0200000000004</v>
      </c>
      <c r="AH357">
        <f>HA!H356</f>
        <v>5185.38</v>
      </c>
      <c r="AI357">
        <f>HA!I356</f>
        <v>-1</v>
      </c>
      <c r="AJ357">
        <f>HA!J356</f>
        <v>1.28</v>
      </c>
      <c r="AK357">
        <f>HA!K356</f>
        <v>-0.58530000000000004</v>
      </c>
      <c r="AL357">
        <f>HA!L356</f>
        <v>-1</v>
      </c>
      <c r="AM357">
        <f>KC!E356</f>
        <v>5209.6505200000001</v>
      </c>
      <c r="AN357">
        <f>KC!F356</f>
        <v>5203.2367599999998</v>
      </c>
      <c r="AO357">
        <f>KC!G356</f>
        <v>5196.8229899999997</v>
      </c>
      <c r="AP357">
        <f>KC!H356</f>
        <v>5190.4092300000002</v>
      </c>
      <c r="AQ357">
        <f>KC!I356</f>
        <v>5183.9954600000001</v>
      </c>
      <c r="AR357">
        <f>KC!J356</f>
        <v>5178.8475099999996</v>
      </c>
      <c r="AS357">
        <f>KC!K356</f>
        <v>5172.4337400000004</v>
      </c>
      <c r="AT357">
        <f>KC!L356</f>
        <v>5166.01998</v>
      </c>
      <c r="AU357">
        <f>KC!M356</f>
        <v>5159.6062099999999</v>
      </c>
      <c r="AV357">
        <f>KC!N356</f>
        <v>5153.1924499999996</v>
      </c>
      <c r="AW357">
        <f>SR_Levels!E356</f>
        <v>5178.6000000000004</v>
      </c>
      <c r="AX357">
        <f>SR_Levels!F356</f>
        <v>5161.8900000000003</v>
      </c>
      <c r="AY357">
        <f>SR_Levels!G356</f>
        <v>5135.8500000000004</v>
      </c>
      <c r="AZ357">
        <f>SR_Levels!H356</f>
        <v>0</v>
      </c>
      <c r="BA357">
        <f>SR_Levels!I356</f>
        <v>5193.3500000000004</v>
      </c>
      <c r="BB357">
        <f>SR_Levels!J356</f>
        <v>5205.3100000000004</v>
      </c>
      <c r="BC357">
        <f>SR_Levels!K356</f>
        <v>0</v>
      </c>
      <c r="BD357">
        <f>SR_Levels!L356</f>
        <v>0</v>
      </c>
      <c r="BE357">
        <f>ZigZag!E356</f>
        <v>0</v>
      </c>
      <c r="BF357">
        <f>ZigZag!F356</f>
        <v>0</v>
      </c>
      <c r="BG357">
        <f>ZigZag!G356</f>
        <v>5180.8999999999996</v>
      </c>
      <c r="BH357">
        <f>Dual_Tema!E356</f>
        <v>5189.18</v>
      </c>
      <c r="BI357">
        <f>Dual_Tema!F356</f>
        <v>5185.05</v>
      </c>
      <c r="BJ357">
        <f>Pinbar!E356</f>
        <v>0</v>
      </c>
      <c r="BK357">
        <f>SSA!E356</f>
        <v>5187.8606399999999</v>
      </c>
      <c r="BL357">
        <f>SSA!F356</f>
        <v>5187.3386499999997</v>
      </c>
      <c r="BN357" t="str">
        <f t="shared" si="558"/>
        <v>Green Candle</v>
      </c>
      <c r="BO357" s="34">
        <f t="shared" si="560"/>
        <v>-1.5424719655654506E-5</v>
      </c>
      <c r="BP357" s="34">
        <f t="shared" si="562"/>
        <v>9.0317500752634672E-4</v>
      </c>
      <c r="BQ357" s="34">
        <f t="shared" si="570"/>
        <v>2.5167298748591804E-3</v>
      </c>
      <c r="BR357" s="34">
        <f t="shared" si="572"/>
        <v>2.2551901258616169E-3</v>
      </c>
      <c r="BS357" s="35">
        <f t="shared" si="561"/>
        <v>-2.5708031318183444E-6</v>
      </c>
      <c r="BT357" s="35">
        <f t="shared" si="563"/>
        <v>7.5233445759881334E-5</v>
      </c>
      <c r="BU357" s="35">
        <f t="shared" si="571"/>
        <v>1.3965242903801744E-4</v>
      </c>
      <c r="BV357" s="35">
        <f t="shared" si="573"/>
        <v>9.3864863420778377E-5</v>
      </c>
      <c r="BW357" s="27">
        <v>96</v>
      </c>
      <c r="BX357">
        <f>F357-G357</f>
        <v>2.8899999999994179</v>
      </c>
      <c r="BY357">
        <f>ABS(F357-D356)</f>
        <v>2.7200000000002547</v>
      </c>
      <c r="BZ357">
        <f>ABS(G357-D356)</f>
        <v>0.16999999999916326</v>
      </c>
      <c r="CA357">
        <f t="shared" si="539"/>
        <v>2.8899999999994179</v>
      </c>
      <c r="CB357">
        <f t="shared" si="564"/>
        <v>5.25285714285714</v>
      </c>
      <c r="CC357">
        <f t="shared" si="567"/>
        <v>5.51608682818914</v>
      </c>
      <c r="CD357">
        <f t="shared" si="565"/>
        <v>-0.26322968533199997</v>
      </c>
      <c r="CE357">
        <f t="shared" si="568"/>
        <v>-1</v>
      </c>
      <c r="CF357">
        <f t="shared" si="569"/>
        <v>-1</v>
      </c>
      <c r="CG357" s="7" t="str">
        <f t="shared" si="566"/>
        <v>-----</v>
      </c>
      <c r="CH357" s="21"/>
      <c r="CI357" s="21"/>
      <c r="CJ357" s="21"/>
      <c r="CK357" s="21"/>
      <c r="CL357" s="21"/>
      <c r="CM357" s="21"/>
      <c r="CZ357" s="7" t="str">
        <f>IF(AND(D357&gt;BH357,D357&gt;E357),"Bullish Trigger","-----")</f>
        <v>-----</v>
      </c>
      <c r="DA357" s="7" t="str">
        <f>IF(AND(D357&lt;BI357,D357&lt;E357),"Bearish Trigger","-----")</f>
        <v>-----</v>
      </c>
      <c r="DB357" s="13" t="str">
        <f>IF(AND(W357=BE357,W357&gt;0,BE357&gt;0),"Important High","------")</f>
        <v>------</v>
      </c>
      <c r="DC357" s="13" t="str">
        <f>IF(AND(X357=BF357,X357&gt;0,BF357&gt;0),"Important Low","------")</f>
        <v>------</v>
      </c>
      <c r="DD357" s="7" t="str">
        <f>IF(AND(DB357="Important High",DC357="-----",BJ357=1),"Imp High Rej","-----")</f>
        <v>-----</v>
      </c>
      <c r="DE357" s="7" t="str">
        <f>IF(AND(DB357="-----",DC357="Important Low",BJ357=1),"Imp Low Rej","-----")</f>
        <v>-----</v>
      </c>
      <c r="DF357" s="7" t="str">
        <f>IF(Y357&gt;AM357,"Overbought",IF(Y357&gt;AO357,"Bullish Momentum",IF(Y357&gt;AQ357,"Flat Momentum","-----")))</f>
        <v>Flat Momentum</v>
      </c>
      <c r="DG357" s="7" t="str">
        <f>IF(Y357&lt;AV357,"Oversold",IF(Y357&lt;AT357,"Bearish Momentum",IF(Y357&lt;AR357,"Flat Momentum","-----")))</f>
        <v>-----</v>
      </c>
      <c r="DH357" s="7" t="str">
        <f>IF(AND(DF357="Overbought",AD357=2),"Culminated Thrust","-----")</f>
        <v>-----</v>
      </c>
      <c r="DI357" s="7" t="str">
        <f>IF(AND(DG357="Oversold",AD357=5),"Culminated Thrust","-----")</f>
        <v>-----</v>
      </c>
      <c r="DJ357" s="14">
        <f>(Q357-$D357)/$D357</f>
        <v>2.5721116766929172E-3</v>
      </c>
      <c r="DK357" s="14">
        <f>(R357-$D357)/$D357</f>
        <v>1.2089310504396955E-3</v>
      </c>
      <c r="DL357" s="14">
        <f>(S357-$D357)/$D357</f>
        <v>3.0676384389944403E-3</v>
      </c>
      <c r="DM357" s="14">
        <f>(T357-$D357)/$D357</f>
        <v>-2.4757056918092006E-3</v>
      </c>
      <c r="DN357" s="14">
        <f>(U357-$D357)/$D357</f>
        <v>-1.4538022520438E-3</v>
      </c>
      <c r="DO357" s="14">
        <f>(V357-$D357)/$D357</f>
        <v>-4.1550979484805016E-3</v>
      </c>
      <c r="DP357" s="14">
        <f t="shared" si="507"/>
        <v>3.0676384389944403E-3</v>
      </c>
      <c r="DQ357" s="14">
        <f t="shared" si="508"/>
        <v>2.5721116766929172E-3</v>
      </c>
      <c r="DR357" s="14">
        <f t="shared" si="509"/>
        <v>1.2089310504396955E-3</v>
      </c>
      <c r="DS357" s="14">
        <f t="shared" si="510"/>
        <v>-1.4538022520438E-3</v>
      </c>
      <c r="DT357" s="14">
        <f t="shared" si="511"/>
        <v>-2.4757056918092006E-3</v>
      </c>
      <c r="DU357" s="14">
        <f t="shared" si="512"/>
        <v>-4.1550979484805016E-3</v>
      </c>
      <c r="DV357" t="str">
        <f>IF($D357&gt;Q357,"SUP","RES")</f>
        <v>RES</v>
      </c>
      <c r="DW357" t="str">
        <f>IF($D357&gt;R357,"SUP","RES")</f>
        <v>RES</v>
      </c>
      <c r="DX357" t="str">
        <f>IF($D357&gt;S357,"SUP","RES")</f>
        <v>RES</v>
      </c>
      <c r="DY357" t="str">
        <f>IF($D357&gt;T357,"SUP","RES")</f>
        <v>SUP</v>
      </c>
      <c r="DZ357" t="str">
        <f>IF($D357&gt;U357,"SUP","RES")</f>
        <v>SUP</v>
      </c>
      <c r="EA357" t="str">
        <f>IF($D357&gt;V357,"SUP","RES")</f>
        <v>SUP</v>
      </c>
      <c r="EB357" s="7">
        <f t="shared" si="513"/>
        <v>3</v>
      </c>
      <c r="EC357" s="7">
        <f t="shared" si="514"/>
        <v>3</v>
      </c>
      <c r="ED357" s="13" t="str">
        <f t="shared" si="515"/>
        <v>-----</v>
      </c>
      <c r="EE357" s="13" t="str">
        <f t="shared" si="516"/>
        <v>-----</v>
      </c>
      <c r="EF357" s="7">
        <f>IF(OR(ED357="All Sup",EE357="All Res"),"na",((D357-MIN(Q357:V357))/(MAX(Q357:V357)-MIN(Q357:V357))))</f>
        <v>0.57528029898556465</v>
      </c>
      <c r="EG357">
        <v>1.4999999999999999E-4</v>
      </c>
      <c r="EH357">
        <f>Q357*(1+$EG357)</f>
        <v>5200.519961</v>
      </c>
      <c r="EI357">
        <f>Q357*(1-$EG357)</f>
        <v>5198.9600389999996</v>
      </c>
      <c r="EJ357">
        <f>R357*(1+$EG357)</f>
        <v>5193.4489005000005</v>
      </c>
      <c r="EK357">
        <f>R357*(1-$EG357)</f>
        <v>5191.8910995000006</v>
      </c>
      <c r="EL357">
        <f>S357*(1+$EG357)</f>
        <v>5203.090346500001</v>
      </c>
      <c r="EM357">
        <f>S357*(1-$EG357)</f>
        <v>5201.5296535000007</v>
      </c>
      <c r="EN357">
        <f>T357*(1+$EG357)</f>
        <v>5174.3360340000008</v>
      </c>
      <c r="EO357">
        <f>T357*(1-$EG357)</f>
        <v>5172.7839660000009</v>
      </c>
      <c r="EP357">
        <f>U357*(1+$EG357)</f>
        <v>5179.636829</v>
      </c>
      <c r="EQ357">
        <f>U357*(1-$EG357)</f>
        <v>5178.0831709999993</v>
      </c>
      <c r="ER357">
        <f>V357*(1+$EG357)</f>
        <v>5165.6247275000005</v>
      </c>
      <c r="ES357">
        <f>V357*(1-$EG357)</f>
        <v>5164.0752725000002</v>
      </c>
      <c r="ET357" s="7" t="str">
        <f t="shared" si="517"/>
        <v>-----</v>
      </c>
      <c r="EU357" s="7" t="str">
        <f t="shared" si="518"/>
        <v>-----</v>
      </c>
      <c r="EV357" s="7" t="str">
        <f t="shared" si="519"/>
        <v>-----</v>
      </c>
      <c r="EW357" s="7" t="str">
        <f t="shared" si="520"/>
        <v>-----</v>
      </c>
      <c r="EX357" s="7" t="str">
        <f t="shared" si="521"/>
        <v>-----</v>
      </c>
      <c r="EY357" s="7" t="str">
        <f t="shared" si="522"/>
        <v>-----</v>
      </c>
      <c r="EZ357">
        <f t="shared" si="540"/>
        <v>162</v>
      </c>
      <c r="FA357">
        <f t="shared" si="541"/>
        <v>155</v>
      </c>
      <c r="FB357">
        <f t="shared" si="542"/>
        <v>355</v>
      </c>
      <c r="FC357">
        <f t="shared" si="543"/>
        <v>13</v>
      </c>
      <c r="FD357">
        <f t="shared" si="544"/>
        <v>12</v>
      </c>
      <c r="FE357">
        <f t="shared" si="545"/>
        <v>49</v>
      </c>
      <c r="FF357">
        <f t="shared" si="546"/>
        <v>7</v>
      </c>
      <c r="FG357">
        <f t="shared" si="547"/>
        <v>11</v>
      </c>
      <c r="FH357">
        <f t="shared" si="548"/>
        <v>0</v>
      </c>
      <c r="FI357">
        <f t="shared" si="549"/>
        <v>2</v>
      </c>
      <c r="FJ357">
        <f t="shared" si="550"/>
        <v>1</v>
      </c>
      <c r="FK357">
        <f t="shared" si="551"/>
        <v>1</v>
      </c>
      <c r="FL357" s="7" t="str">
        <f t="shared" si="523"/>
        <v>-----</v>
      </c>
      <c r="FM357" s="7" t="str">
        <f t="shared" si="524"/>
        <v>-----</v>
      </c>
      <c r="FN357" s="7" t="str">
        <f t="shared" si="525"/>
        <v>-----</v>
      </c>
      <c r="FO357" s="7" t="str">
        <f t="shared" si="526"/>
        <v>-----</v>
      </c>
      <c r="FP357" s="7" t="str">
        <f t="shared" si="527"/>
        <v>-----</v>
      </c>
      <c r="FQ357" s="7" t="str">
        <f t="shared" si="528"/>
        <v>-----</v>
      </c>
      <c r="FR357" s="13" t="str">
        <f>IF(FL357="-----","-----",(D357-Q357)/Q357)</f>
        <v>-----</v>
      </c>
      <c r="FS357" s="13" t="str">
        <f>IF(FM357="-----","-----",(Q357-R357)/R357)</f>
        <v>-----</v>
      </c>
      <c r="FT357" s="13" t="str">
        <f>IF(FN357="-----","-----",(R357-S357)/S357)</f>
        <v>-----</v>
      </c>
      <c r="FU357" s="13" t="str">
        <f>IF(FO357="-----","-----",(S357-T357)/T357)</f>
        <v>-----</v>
      </c>
      <c r="FV357" s="13" t="str">
        <f>IF(FP357="-----","-----",(T357-U357)/U357)</f>
        <v>-----</v>
      </c>
      <c r="FW357" s="13" t="str">
        <f>IF(FQ357="-----","-----",(U357-V357)/V357)</f>
        <v>-----</v>
      </c>
      <c r="FX357" s="7" t="str">
        <f t="shared" si="529"/>
        <v>-----</v>
      </c>
      <c r="FY357" s="7" t="str">
        <f t="shared" si="530"/>
        <v>-----</v>
      </c>
      <c r="FZ357" s="7" t="str">
        <f t="shared" si="531"/>
        <v>-----</v>
      </c>
      <c r="GA357" s="7" t="str">
        <f t="shared" si="532"/>
        <v>-----</v>
      </c>
      <c r="GB357" s="7" t="str">
        <f t="shared" si="533"/>
        <v>-----</v>
      </c>
      <c r="GC357" s="7" t="str">
        <f t="shared" si="534"/>
        <v>-----</v>
      </c>
      <c r="GD357" s="7" t="str">
        <f>IF(AND(BG357&gt;AA357,BG356&gt;AA356,BG355&gt;AA355,BG354&gt;AA354,BG353&gt;AA353,BG352&gt;AA352,BG351&gt;AA351,BG350&gt;AA350,BG349&gt;AA349,BG348&gt;AA348,BG347&gt;AA347,BG346&gt;AA346),"Bullish",IF(AND(BG357&lt;AA357,BG356&lt;AA356,BG355&lt;AA355,BG354&lt;AA354,BG353&lt;AA353,BG352&lt;AA352,BG351&lt;AA351,BG350&lt;AA350,BG349&lt;AA349,BG348&lt;AA348,BG347&lt;AA347,BG346&lt;AA346),"Bearish","-----"))</f>
        <v>Bullish</v>
      </c>
      <c r="GE357">
        <f>(Z357-BG357)/BG357</f>
        <v>1.1909127757725633E-3</v>
      </c>
      <c r="GI357" s="7" t="str">
        <f>IF(Y357&gt;Z357,"Bullish","Bearish")</f>
        <v>Bearish</v>
      </c>
      <c r="GJ357" s="19" t="str">
        <f>IF(AND(D357&gt;Y357,D356&lt;Y356),"TEMA crossover","-----")</f>
        <v>-----</v>
      </c>
      <c r="GK357" s="19" t="str">
        <f>IF(AND(D357&lt;Y357,D356&gt;Y356),"TEMA crossunder","-----")</f>
        <v>-----</v>
      </c>
      <c r="GL357" s="20" t="str">
        <f>IF(GD357="Bearish","YES","-----")</f>
        <v>-----</v>
      </c>
      <c r="GM357" s="20" t="str">
        <f>IF(GH357="Reverse to Bearish","YES","-----")</f>
        <v>-----</v>
      </c>
      <c r="GN357" s="20" t="str">
        <f>IF(AND(GI357="Bullish",GI356="Bullish",GI355="Bullish",GI354="Bullish"),"YES","-----")</f>
        <v>-----</v>
      </c>
      <c r="GO357" s="20" t="str">
        <f>IF(OR(GK357="TEMA crossunder",GK356="TEMA crossunder",GK355="TEMA crossunder",GK354="TEMA crossunder"),"YES","-----")</f>
        <v>YES</v>
      </c>
      <c r="GP357" s="20" t="str">
        <f>IF(GD357="Bullish","YES","-----")</f>
        <v>YES</v>
      </c>
      <c r="GQ357" s="20" t="str">
        <f>IF(GH357="Reverse to Bullish","YES","-----")</f>
        <v>-----</v>
      </c>
      <c r="GR357" s="20" t="str">
        <f>IF(AND(GI357="Bearish",GI356="Bearish",GI355="Bearish",GI354="Bearish"),"YES","-----")</f>
        <v>-----</v>
      </c>
      <c r="GS357" s="20" t="str">
        <f>IF(OR(GJ357="TEMA crossover",GJ356="TEMA crossover",GJ355="TEMA crossover",GJ354="TEMA crossover"),"YES","-----")</f>
        <v>YES</v>
      </c>
      <c r="GT357" s="20" t="str">
        <f t="shared" si="552"/>
        <v>-----</v>
      </c>
      <c r="GU357" s="20" t="str">
        <f t="shared" si="553"/>
        <v>-----</v>
      </c>
      <c r="GV357" s="20" t="str">
        <f t="shared" si="554"/>
        <v>-----</v>
      </c>
      <c r="GW357" s="20" t="str">
        <f t="shared" si="555"/>
        <v>-----</v>
      </c>
      <c r="GX357" s="20" t="str">
        <f t="shared" si="556"/>
        <v>-----</v>
      </c>
      <c r="GY357" s="20" t="str">
        <f t="shared" si="557"/>
        <v>-----</v>
      </c>
      <c r="GZ357" s="7" t="str">
        <f>IF(G357&gt;BH357,"YES","-----")</f>
        <v>-----</v>
      </c>
      <c r="HA357" s="7" t="str">
        <f>IF(F357&lt;BI357,"YES","-----")</f>
        <v>-----</v>
      </c>
      <c r="HB357">
        <f>BH357-BI357</f>
        <v>4.1300000000001091</v>
      </c>
      <c r="HI357">
        <f t="shared" si="535"/>
        <v>-2.8106399999996938</v>
      </c>
      <c r="HJ357">
        <f t="shared" si="536"/>
        <v>1.3193600000004153</v>
      </c>
      <c r="HK357" s="7"/>
      <c r="HL357" s="7"/>
      <c r="HM357" s="7"/>
      <c r="HN357" s="7"/>
      <c r="HO357" s="7"/>
      <c r="HP357" s="7"/>
      <c r="HQ357" s="28">
        <f t="shared" si="559"/>
        <v>0.52199000000018714</v>
      </c>
      <c r="HR357" s="28" t="str">
        <f t="shared" si="537"/>
        <v>Bull</v>
      </c>
      <c r="HS357">
        <f t="shared" si="538"/>
        <v>0.52199000000018714</v>
      </c>
    </row>
    <row r="358" spans="1:227" x14ac:dyDescent="0.55000000000000004">
      <c r="A358">
        <f>Validation!A357</f>
        <v>1772135100</v>
      </c>
      <c r="B358" t="str">
        <f>Price!B357</f>
        <v>XAUUSD</v>
      </c>
      <c r="C358" t="str">
        <f>Price!C357</f>
        <v>M5</v>
      </c>
      <c r="D358">
        <f>Price!D357</f>
        <v>5193.8900000000003</v>
      </c>
      <c r="E358">
        <f>Price!E357</f>
        <v>5186.38</v>
      </c>
      <c r="F358">
        <f>Price!F357</f>
        <v>5194.04</v>
      </c>
      <c r="G358">
        <f>Price!G357</f>
        <v>5186.38</v>
      </c>
      <c r="H358">
        <f>Price!H357</f>
        <v>542</v>
      </c>
      <c r="I358">
        <f>Diagonals!E357</f>
        <v>5210.6400000000003</v>
      </c>
      <c r="J358">
        <f>Diagonals!F357</f>
        <v>0</v>
      </c>
      <c r="K358">
        <f>Diagonals!G357</f>
        <v>0</v>
      </c>
      <c r="L358">
        <f>Diagonals!H357</f>
        <v>5124.51</v>
      </c>
      <c r="M358">
        <f>Diagonals!I357</f>
        <v>0</v>
      </c>
      <c r="N358">
        <f>Diagonals!J357</f>
        <v>0</v>
      </c>
      <c r="O358">
        <f>Diagonals!K357</f>
        <v>0</v>
      </c>
      <c r="P358">
        <f>Diagonals!L357</f>
        <v>0</v>
      </c>
      <c r="Q358">
        <f>Trendlines!E357</f>
        <v>5199.75</v>
      </c>
      <c r="R358">
        <f>Trendlines!F357</f>
        <v>5192.6499999999996</v>
      </c>
      <c r="S358">
        <f>Trendlines!G357</f>
        <v>5202.29</v>
      </c>
      <c r="T358">
        <f>Trendlines!H357</f>
        <v>5173.6400000000003</v>
      </c>
      <c r="U358">
        <f>Trendlines!I357</f>
        <v>5178.88</v>
      </c>
      <c r="V358">
        <f>Trendlines!J357</f>
        <v>5164.8900000000003</v>
      </c>
      <c r="W358">
        <f>Trendlines!K357</f>
        <v>0</v>
      </c>
      <c r="X358">
        <f>Trendlines!L357</f>
        <v>0</v>
      </c>
      <c r="Y358">
        <f>Tema_Hrma_Smma!E357</f>
        <v>5189.38</v>
      </c>
      <c r="Z358">
        <f>Tema_Hrma_Smma!F357</f>
        <v>5187.88</v>
      </c>
      <c r="AA358">
        <f>Tema_Hrma_Smma!G357</f>
        <v>5177.8100000000004</v>
      </c>
      <c r="AB358">
        <f>ZScore!H357</f>
        <v>1</v>
      </c>
      <c r="AC358">
        <f>ZScore!I357</f>
        <v>1.61185</v>
      </c>
      <c r="AD358">
        <f>ZScore!J357</f>
        <v>1</v>
      </c>
      <c r="AE358">
        <f>HA!E357</f>
        <v>5186.0200000000004</v>
      </c>
      <c r="AF358">
        <f>HA!F357</f>
        <v>5194.04</v>
      </c>
      <c r="AG358">
        <f>HA!G357</f>
        <v>5186.0200000000004</v>
      </c>
      <c r="AH358">
        <f>HA!H357</f>
        <v>5190.17</v>
      </c>
      <c r="AI358">
        <f>HA!I357</f>
        <v>1</v>
      </c>
      <c r="AJ358">
        <f>HA!J357</f>
        <v>4.1500000000000004</v>
      </c>
      <c r="AK358">
        <f>HA!K357</f>
        <v>0.46647</v>
      </c>
      <c r="AL358">
        <f>HA!L357</f>
        <v>1</v>
      </c>
      <c r="AM358">
        <f>KC!E357</f>
        <v>5210.4288399999996</v>
      </c>
      <c r="AN358">
        <f>KC!F357</f>
        <v>5203.9915600000004</v>
      </c>
      <c r="AO358">
        <f>KC!G357</f>
        <v>5197.5542699999996</v>
      </c>
      <c r="AP358">
        <f>KC!H357</f>
        <v>5191.1169900000004</v>
      </c>
      <c r="AQ358">
        <f>KC!I357</f>
        <v>5184.6796999999997</v>
      </c>
      <c r="AR358">
        <f>KC!J357</f>
        <v>5179.5774600000004</v>
      </c>
      <c r="AS358">
        <f>KC!K357</f>
        <v>5173.1401800000003</v>
      </c>
      <c r="AT358">
        <f>KC!L357</f>
        <v>5166.7028899999996</v>
      </c>
      <c r="AU358">
        <f>KC!M357</f>
        <v>5160.2656100000004</v>
      </c>
      <c r="AV358">
        <f>KC!N357</f>
        <v>5153.8283199999996</v>
      </c>
      <c r="AW358">
        <f>SR_Levels!E357</f>
        <v>5193.3500000000004</v>
      </c>
      <c r="AX358">
        <f>SR_Levels!F357</f>
        <v>5178.6000000000004</v>
      </c>
      <c r="AY358">
        <f>SR_Levels!G357</f>
        <v>5161.8900000000003</v>
      </c>
      <c r="AZ358">
        <f>SR_Levels!H357</f>
        <v>5135.8500000000004</v>
      </c>
      <c r="BA358">
        <f>SR_Levels!I357</f>
        <v>5205.3100000000004</v>
      </c>
      <c r="BB358">
        <f>SR_Levels!J357</f>
        <v>0</v>
      </c>
      <c r="BC358">
        <f>SR_Levels!K357</f>
        <v>0</v>
      </c>
      <c r="BD358">
        <f>SR_Levels!L357</f>
        <v>0</v>
      </c>
      <c r="BE358">
        <f>ZigZag!E357</f>
        <v>0</v>
      </c>
      <c r="BF358">
        <f>ZigZag!F357</f>
        <v>0</v>
      </c>
      <c r="BG358">
        <f>ZigZag!G357</f>
        <v>5181.6499999999996</v>
      </c>
      <c r="BH358">
        <f>Dual_Tema!E357</f>
        <v>5191.74</v>
      </c>
      <c r="BI358">
        <f>Dual_Tema!F357</f>
        <v>5185.91</v>
      </c>
      <c r="BJ358">
        <f>Pinbar!E357</f>
        <v>0</v>
      </c>
      <c r="BK358">
        <f>SSA!E357</f>
        <v>5188.97487</v>
      </c>
      <c r="BL358">
        <f>SSA!F357</f>
        <v>5188.1567599999998</v>
      </c>
      <c r="BN358" t="str">
        <f t="shared" si="558"/>
        <v>Green Candle</v>
      </c>
      <c r="BO358" s="34">
        <f t="shared" si="560"/>
        <v>1.1932070088864766E-3</v>
      </c>
      <c r="BP358" s="34">
        <f t="shared" si="562"/>
        <v>1.7802517426408482E-3</v>
      </c>
      <c r="BQ358" s="34">
        <f t="shared" si="570"/>
        <v>3.6793337004936699E-3</v>
      </c>
      <c r="BR358" s="34">
        <f t="shared" si="572"/>
        <v>4.630605711854141E-3</v>
      </c>
      <c r="BS358" s="35">
        <f t="shared" si="561"/>
        <v>1.9876903580917649E-4</v>
      </c>
      <c r="BT358" s="35">
        <f t="shared" si="563"/>
        <v>1.4823339987768414E-4</v>
      </c>
      <c r="BU358" s="35">
        <f t="shared" si="571"/>
        <v>2.0405312209348381E-4</v>
      </c>
      <c r="BV358" s="35">
        <f t="shared" si="573"/>
        <v>1.9251508865059108E-4</v>
      </c>
      <c r="BW358" s="27">
        <v>96</v>
      </c>
      <c r="BX358">
        <f>F358-G358</f>
        <v>7.6599999999998545</v>
      </c>
      <c r="BY358">
        <f>ABS(F358-D357)</f>
        <v>7.6400000000003274</v>
      </c>
      <c r="BZ358">
        <f>ABS(G358-D357)</f>
        <v>1.9999999999527063E-2</v>
      </c>
      <c r="CA358">
        <f t="shared" si="539"/>
        <v>7.6599999999998545</v>
      </c>
      <c r="CB358">
        <f t="shared" si="564"/>
        <v>4.6307142857142152</v>
      </c>
      <c r="CC358">
        <f t="shared" si="567"/>
        <v>5.6692234833184765</v>
      </c>
      <c r="CD358">
        <f t="shared" si="565"/>
        <v>-1.0385091976042613</v>
      </c>
      <c r="CE358">
        <f t="shared" si="568"/>
        <v>-1</v>
      </c>
      <c r="CF358">
        <f t="shared" si="569"/>
        <v>-2</v>
      </c>
      <c r="CG358" s="7" t="str">
        <f t="shared" si="566"/>
        <v>-----</v>
      </c>
      <c r="CH358" s="21"/>
      <c r="CI358" s="21"/>
      <c r="CJ358" s="21"/>
      <c r="CK358" s="21"/>
      <c r="CL358" s="21"/>
      <c r="CM358" s="21"/>
      <c r="CZ358" s="7" t="str">
        <f>IF(AND(D358&gt;BH358,D358&gt;E358),"Bullish Trigger","-----")</f>
        <v>Bullish Trigger</v>
      </c>
      <c r="DA358" s="7" t="str">
        <f>IF(AND(D358&lt;BI358,D358&lt;E358),"Bearish Trigger","-----")</f>
        <v>-----</v>
      </c>
      <c r="DB358" s="13" t="str">
        <f>IF(AND(W358=BE358,W358&gt;0,BE358&gt;0),"Important High","------")</f>
        <v>------</v>
      </c>
      <c r="DC358" s="13" t="str">
        <f>IF(AND(X358=BF358,X358&gt;0,BF358&gt;0),"Important Low","------")</f>
        <v>------</v>
      </c>
      <c r="DD358" s="7" t="str">
        <f>IF(AND(DB358="Important High",DC358="-----",BJ358=1),"Imp High Rej","-----")</f>
        <v>-----</v>
      </c>
      <c r="DE358" s="7" t="str">
        <f>IF(AND(DB358="-----",DC358="Important Low",BJ358=1),"Imp Low Rej","-----")</f>
        <v>-----</v>
      </c>
      <c r="DF358" s="7" t="str">
        <f>IF(Y358&gt;AM358,"Overbought",IF(Y358&gt;AO358,"Bullish Momentum",IF(Y358&gt;AQ358,"Flat Momentum","-----")))</f>
        <v>Flat Momentum</v>
      </c>
      <c r="DG358" s="7" t="str">
        <f>IF(Y358&lt;AV358,"Oversold",IF(Y358&lt;AT358,"Bearish Momentum",IF(Y358&lt;AR358,"Flat Momentum","-----")))</f>
        <v>-----</v>
      </c>
      <c r="DH358" s="7" t="str">
        <f>IF(AND(DF358="Overbought",AD358=2),"Culminated Thrust","-----")</f>
        <v>-----</v>
      </c>
      <c r="DI358" s="7" t="str">
        <f>IF(AND(DG358="Oversold",AD358=5),"Culminated Thrust","-----")</f>
        <v>-----</v>
      </c>
      <c r="DJ358" s="14">
        <f>(Q358-$D358)/$D358</f>
        <v>1.1282487692268555E-3</v>
      </c>
      <c r="DK358" s="14">
        <f>(R358-$D358)/$D358</f>
        <v>-2.3874206038262095E-4</v>
      </c>
      <c r="DL358" s="14">
        <f>(S358-$D358)/$D358</f>
        <v>1.6172849251716219E-3</v>
      </c>
      <c r="DM358" s="14">
        <f>(T358-$D358)/$D358</f>
        <v>-3.8988118731817577E-3</v>
      </c>
      <c r="DN358" s="14">
        <f>(U358-$D358)/$D358</f>
        <v>-2.889934134146125E-3</v>
      </c>
      <c r="DO358" s="14">
        <f>(V358-$D358)/$D358</f>
        <v>-5.5834836702356033E-3</v>
      </c>
      <c r="DP358" s="14">
        <f t="shared" si="507"/>
        <v>1.6172849251716219E-3</v>
      </c>
      <c r="DQ358" s="14">
        <f t="shared" si="508"/>
        <v>1.1282487692268555E-3</v>
      </c>
      <c r="DR358" s="14">
        <f t="shared" si="509"/>
        <v>-2.3874206038262095E-4</v>
      </c>
      <c r="DS358" s="14">
        <f t="shared" si="510"/>
        <v>-2.889934134146125E-3</v>
      </c>
      <c r="DT358" s="14">
        <f t="shared" si="511"/>
        <v>-3.8988118731817577E-3</v>
      </c>
      <c r="DU358" s="14">
        <f t="shared" si="512"/>
        <v>-5.5834836702356033E-3</v>
      </c>
      <c r="DV358" t="str">
        <f>IF($D358&gt;Q358,"SUP","RES")</f>
        <v>RES</v>
      </c>
      <c r="DW358" t="str">
        <f>IF($D358&gt;R358,"SUP","RES")</f>
        <v>SUP</v>
      </c>
      <c r="DX358" t="str">
        <f>IF($D358&gt;S358,"SUP","RES")</f>
        <v>RES</v>
      </c>
      <c r="DY358" t="str">
        <f>IF($D358&gt;T358,"SUP","RES")</f>
        <v>SUP</v>
      </c>
      <c r="DZ358" t="str">
        <f>IF($D358&gt;U358,"SUP","RES")</f>
        <v>SUP</v>
      </c>
      <c r="EA358" t="str">
        <f>IF($D358&gt;V358,"SUP","RES")</f>
        <v>SUP</v>
      </c>
      <c r="EB358" s="7">
        <f t="shared" si="513"/>
        <v>2</v>
      </c>
      <c r="EC358" s="7">
        <f t="shared" si="514"/>
        <v>4</v>
      </c>
      <c r="ED358" s="13" t="str">
        <f t="shared" si="515"/>
        <v>-----</v>
      </c>
      <c r="EE358" s="13" t="str">
        <f t="shared" si="516"/>
        <v>-----</v>
      </c>
      <c r="EF358" s="7">
        <f>IF(OR(ED358="All Sup",EE358="All Res"),"na",((D358-MIN(Q358:V358))/(MAX(Q358:V358)-MIN(Q358:V358))))</f>
        <v>0.77540106951872412</v>
      </c>
      <c r="EG358">
        <v>1.4999999999999999E-4</v>
      </c>
      <c r="EH358">
        <f>Q358*(1+$EG358)</f>
        <v>5200.5299625000007</v>
      </c>
      <c r="EI358">
        <f>Q358*(1-$EG358)</f>
        <v>5198.9700375000002</v>
      </c>
      <c r="EJ358">
        <f>R358*(1+$EG358)</f>
        <v>5193.4288974999999</v>
      </c>
      <c r="EK358">
        <f>R358*(1-$EG358)</f>
        <v>5191.8711024999993</v>
      </c>
      <c r="EL358">
        <f>S358*(1+$EG358)</f>
        <v>5203.0703435000005</v>
      </c>
      <c r="EM358">
        <f>S358*(1-$EG358)</f>
        <v>5201.5096565000003</v>
      </c>
      <c r="EN358">
        <f>T358*(1+$EG358)</f>
        <v>5174.4160460000012</v>
      </c>
      <c r="EO358">
        <f>T358*(1-$EG358)</f>
        <v>5172.8639540000004</v>
      </c>
      <c r="EP358">
        <f>U358*(1+$EG358)</f>
        <v>5179.6568320000006</v>
      </c>
      <c r="EQ358">
        <f>U358*(1-$EG358)</f>
        <v>5178.1031680000006</v>
      </c>
      <c r="ER358">
        <f>V358*(1+$EG358)</f>
        <v>5165.6647335000007</v>
      </c>
      <c r="ES358">
        <f>V358*(1-$EG358)</f>
        <v>5164.1152665</v>
      </c>
      <c r="ET358" s="7" t="str">
        <f t="shared" si="517"/>
        <v>-----</v>
      </c>
      <c r="EU358" s="7" t="str">
        <f t="shared" si="518"/>
        <v>TOUCH</v>
      </c>
      <c r="EV358" s="7" t="str">
        <f t="shared" si="519"/>
        <v>-----</v>
      </c>
      <c r="EW358" s="7" t="str">
        <f t="shared" si="520"/>
        <v>-----</v>
      </c>
      <c r="EX358" s="7" t="str">
        <f t="shared" si="521"/>
        <v>-----</v>
      </c>
      <c r="EY358" s="7" t="str">
        <f t="shared" si="522"/>
        <v>-----</v>
      </c>
      <c r="EZ358">
        <f t="shared" si="540"/>
        <v>163</v>
      </c>
      <c r="FA358">
        <f t="shared" si="541"/>
        <v>0</v>
      </c>
      <c r="FB358">
        <f t="shared" si="542"/>
        <v>356</v>
      </c>
      <c r="FC358">
        <f t="shared" si="543"/>
        <v>14</v>
      </c>
      <c r="FD358">
        <f t="shared" si="544"/>
        <v>13</v>
      </c>
      <c r="FE358">
        <f t="shared" si="545"/>
        <v>50</v>
      </c>
      <c r="FF358">
        <f t="shared" si="546"/>
        <v>7</v>
      </c>
      <c r="FG358">
        <f t="shared" si="547"/>
        <v>1</v>
      </c>
      <c r="FH358">
        <f t="shared" si="548"/>
        <v>0</v>
      </c>
      <c r="FI358">
        <f t="shared" si="549"/>
        <v>2</v>
      </c>
      <c r="FJ358">
        <f t="shared" si="550"/>
        <v>1</v>
      </c>
      <c r="FK358">
        <f t="shared" si="551"/>
        <v>1</v>
      </c>
      <c r="FL358" s="7" t="str">
        <f t="shared" si="523"/>
        <v>-----</v>
      </c>
      <c r="FM358" s="7">
        <f t="shared" si="524"/>
        <v>1</v>
      </c>
      <c r="FN358" s="7" t="str">
        <f t="shared" si="525"/>
        <v>-----</v>
      </c>
      <c r="FO358" s="7" t="str">
        <f t="shared" si="526"/>
        <v>-----</v>
      </c>
      <c r="FP358" s="7" t="str">
        <f t="shared" si="527"/>
        <v>-----</v>
      </c>
      <c r="FQ358" s="7" t="str">
        <f t="shared" si="528"/>
        <v>-----</v>
      </c>
      <c r="FR358" s="13" t="str">
        <f>IF(FL358="-----","-----",(D358-Q358)/Q358)</f>
        <v>-----</v>
      </c>
      <c r="FS358" s="13">
        <f>IF(FM358="-----","-----",(Q358-R358)/R358)</f>
        <v>1.3673172657506984E-3</v>
      </c>
      <c r="FT358" s="13" t="str">
        <f>IF(FN358="-----","-----",(R358-S358)/S358)</f>
        <v>-----</v>
      </c>
      <c r="FU358" s="13" t="str">
        <f>IF(FO358="-----","-----",(S358-T358)/T358)</f>
        <v>-----</v>
      </c>
      <c r="FV358" s="13" t="str">
        <f>IF(FP358="-----","-----",(T358-U358)/U358)</f>
        <v>-----</v>
      </c>
      <c r="FW358" s="13" t="str">
        <f>IF(FQ358="-----","-----",(U358-V358)/V358)</f>
        <v>-----</v>
      </c>
      <c r="FX358" s="7" t="str">
        <f t="shared" si="529"/>
        <v>-----</v>
      </c>
      <c r="FY358" s="7" t="str">
        <f t="shared" si="530"/>
        <v>Support</v>
      </c>
      <c r="FZ358" s="7" t="str">
        <f t="shared" si="531"/>
        <v>-----</v>
      </c>
      <c r="GA358" s="7" t="str">
        <f t="shared" si="532"/>
        <v>-----</v>
      </c>
      <c r="GB358" s="7" t="str">
        <f t="shared" si="533"/>
        <v>-----</v>
      </c>
      <c r="GC358" s="7" t="str">
        <f t="shared" si="534"/>
        <v>-----</v>
      </c>
      <c r="GD358" s="7" t="str">
        <f>IF(AND(BG358&gt;AA358,BG357&gt;AA357,BG356&gt;AA356,BG355&gt;AA355,BG354&gt;AA354,BG353&gt;AA353,BG352&gt;AA352,BG351&gt;AA351,BG350&gt;AA350,BG349&gt;AA349,BG348&gt;AA348,BG347&gt;AA347),"Bullish",IF(AND(BG358&lt;AA358,BG357&lt;AA357,BG356&lt;AA356,BG355&lt;AA355,BG354&lt;AA354,BG353&lt;AA353,BG352&lt;AA352,BG351&lt;AA351,BG350&lt;AA350,BG349&lt;AA349,BG348&lt;AA348,BG347&lt;AA347),"Bearish","-----"))</f>
        <v>Bullish</v>
      </c>
      <c r="GE358">
        <f>(Z358-BG358)/BG358</f>
        <v>1.2023197244121994E-3</v>
      </c>
      <c r="GI358" s="7" t="str">
        <f>IF(Y358&gt;Z358,"Bullish","Bearish")</f>
        <v>Bullish</v>
      </c>
      <c r="GJ358" s="19" t="str">
        <f>IF(AND(D358&gt;Y358,D357&lt;Y357),"TEMA crossover","-----")</f>
        <v>TEMA crossover</v>
      </c>
      <c r="GK358" s="19" t="str">
        <f>IF(AND(D358&lt;Y358,D357&gt;Y357),"TEMA crossunder","-----")</f>
        <v>-----</v>
      </c>
      <c r="GL358" s="20" t="str">
        <f>IF(GD358="Bearish","YES","-----")</f>
        <v>-----</v>
      </c>
      <c r="GM358" s="20" t="str">
        <f>IF(GH358="Reverse to Bearish","YES","-----")</f>
        <v>-----</v>
      </c>
      <c r="GN358" s="20" t="str">
        <f>IF(AND(GI358="Bullish",GI357="Bullish",GI356="Bullish",GI355="Bullish"),"YES","-----")</f>
        <v>-----</v>
      </c>
      <c r="GO358" s="20" t="str">
        <f>IF(OR(GK358="TEMA crossunder",GK357="TEMA crossunder",GK356="TEMA crossunder",GK355="TEMA crossunder"),"YES","-----")</f>
        <v>YES</v>
      </c>
      <c r="GP358" s="20" t="str">
        <f>IF(GD358="Bullish","YES","-----")</f>
        <v>YES</v>
      </c>
      <c r="GQ358" s="20" t="str">
        <f>IF(GH358="Reverse to Bullish","YES","-----")</f>
        <v>-----</v>
      </c>
      <c r="GR358" s="20" t="str">
        <f>IF(AND(GI358="Bearish",GI357="Bearish",GI356="Bearish",GI355="Bearish"),"YES","-----")</f>
        <v>-----</v>
      </c>
      <c r="GS358" s="20" t="str">
        <f>IF(OR(GJ358="TEMA crossover",GJ357="TEMA crossover",GJ356="TEMA crossover",GJ355="TEMA crossover"),"YES","-----")</f>
        <v>YES</v>
      </c>
      <c r="GT358" s="20" t="str">
        <f t="shared" si="552"/>
        <v>-----</v>
      </c>
      <c r="GU358" s="20" t="str">
        <f t="shared" si="553"/>
        <v>-----</v>
      </c>
      <c r="GV358" s="20" t="str">
        <f t="shared" si="554"/>
        <v>-----</v>
      </c>
      <c r="GW358" s="20" t="str">
        <f t="shared" si="555"/>
        <v>-----</v>
      </c>
      <c r="GX358" s="20" t="str">
        <f t="shared" si="556"/>
        <v>-----</v>
      </c>
      <c r="GY358" s="20" t="str">
        <f t="shared" si="557"/>
        <v>-----</v>
      </c>
      <c r="GZ358" s="7" t="str">
        <f>IF(G358&gt;BH358,"YES","-----")</f>
        <v>-----</v>
      </c>
      <c r="HA358" s="7" t="str">
        <f>IF(F358&lt;BI358,"YES","-----")</f>
        <v>-----</v>
      </c>
      <c r="HB358">
        <f>BH358-BI358</f>
        <v>5.8299999999999272</v>
      </c>
      <c r="HI358">
        <f t="shared" si="535"/>
        <v>-3.0648700000001554</v>
      </c>
      <c r="HJ358">
        <f t="shared" si="536"/>
        <v>2.7651299999997718</v>
      </c>
      <c r="HK358" s="7"/>
      <c r="HL358" s="7"/>
      <c r="HM358" s="7"/>
      <c r="HN358" s="7"/>
      <c r="HO358" s="7"/>
      <c r="HP358" s="7"/>
      <c r="HQ358" s="28">
        <f t="shared" si="559"/>
        <v>0.81811000000016065</v>
      </c>
      <c r="HR358" s="28" t="str">
        <f t="shared" si="537"/>
        <v>Bull</v>
      </c>
      <c r="HS358">
        <f t="shared" si="538"/>
        <v>0.81811000000016065</v>
      </c>
    </row>
    <row r="359" spans="1:227" x14ac:dyDescent="0.55000000000000004">
      <c r="A359">
        <f>Validation!A358</f>
        <v>1772135400</v>
      </c>
      <c r="B359" t="str">
        <f>Price!B358</f>
        <v>XAUUSD</v>
      </c>
      <c r="C359" t="str">
        <f>Price!C358</f>
        <v>M5</v>
      </c>
      <c r="D359">
        <f>Price!D358</f>
        <v>5189.59</v>
      </c>
      <c r="E359">
        <f>Price!E358</f>
        <v>5193.91</v>
      </c>
      <c r="F359">
        <f>Price!F358</f>
        <v>5193.93</v>
      </c>
      <c r="G359">
        <f>Price!G358</f>
        <v>5188.9399999999996</v>
      </c>
      <c r="H359">
        <f>Price!H358</f>
        <v>531</v>
      </c>
      <c r="I359">
        <f>Diagonals!E358</f>
        <v>5210.82</v>
      </c>
      <c r="J359">
        <f>Diagonals!F358</f>
        <v>0</v>
      </c>
      <c r="K359">
        <f>Diagonals!G358</f>
        <v>0</v>
      </c>
      <c r="L359">
        <f>Diagonals!H358</f>
        <v>5124.18</v>
      </c>
      <c r="M359">
        <f>Diagonals!I358</f>
        <v>0</v>
      </c>
      <c r="N359">
        <f>Diagonals!J358</f>
        <v>0</v>
      </c>
      <c r="O359">
        <f>Diagonals!K358</f>
        <v>0</v>
      </c>
      <c r="P359">
        <f>Diagonals!L358</f>
        <v>0</v>
      </c>
      <c r="Q359">
        <f>Trendlines!E358</f>
        <v>5199.75</v>
      </c>
      <c r="R359">
        <f>Trendlines!F358</f>
        <v>5192.62</v>
      </c>
      <c r="S359">
        <f>Trendlines!G358</f>
        <v>5202.2700000000004</v>
      </c>
      <c r="T359">
        <f>Trendlines!H358</f>
        <v>5173.71</v>
      </c>
      <c r="U359">
        <f>Trendlines!I358</f>
        <v>5178.8999999999996</v>
      </c>
      <c r="V359">
        <f>Trendlines!J358</f>
        <v>5164.93</v>
      </c>
      <c r="W359">
        <f>Trendlines!K358</f>
        <v>0</v>
      </c>
      <c r="X359">
        <f>Trendlines!L358</f>
        <v>0</v>
      </c>
      <c r="Y359">
        <f>Tema_Hrma_Smma!E358</f>
        <v>5190.4799999999996</v>
      </c>
      <c r="Z359">
        <f>Tema_Hrma_Smma!F358</f>
        <v>5188.7700000000004</v>
      </c>
      <c r="AA359">
        <f>Tema_Hrma_Smma!G358</f>
        <v>5178.18</v>
      </c>
      <c r="AB359">
        <f>ZScore!H358</f>
        <v>-1</v>
      </c>
      <c r="AC359">
        <f>ZScore!I358</f>
        <v>0.48357</v>
      </c>
      <c r="AD359">
        <f>ZScore!J358</f>
        <v>3</v>
      </c>
      <c r="AE359">
        <f>HA!E358</f>
        <v>5188.1000000000004</v>
      </c>
      <c r="AF359">
        <f>HA!F358</f>
        <v>5193.93</v>
      </c>
      <c r="AG359">
        <f>HA!G358</f>
        <v>5188.1000000000004</v>
      </c>
      <c r="AH359">
        <f>HA!H358</f>
        <v>5191.59</v>
      </c>
      <c r="AI359">
        <f>HA!I358</f>
        <v>1</v>
      </c>
      <c r="AJ359">
        <f>HA!J358</f>
        <v>3.5</v>
      </c>
      <c r="AK359">
        <f>HA!K358</f>
        <v>0.22478999999999999</v>
      </c>
      <c r="AL359">
        <f>HA!L358</f>
        <v>2</v>
      </c>
      <c r="AM359">
        <f>KC!E358</f>
        <v>5211.1875799999998</v>
      </c>
      <c r="AN359">
        <f>KC!F358</f>
        <v>5204.74647</v>
      </c>
      <c r="AO359">
        <f>KC!G358</f>
        <v>5198.3053499999996</v>
      </c>
      <c r="AP359">
        <f>KC!H358</f>
        <v>5191.8642399999999</v>
      </c>
      <c r="AQ359">
        <f>KC!I358</f>
        <v>5185.4231300000001</v>
      </c>
      <c r="AR359">
        <f>KC!J358</f>
        <v>5180.3667299999997</v>
      </c>
      <c r="AS359">
        <f>KC!K358</f>
        <v>5173.92562</v>
      </c>
      <c r="AT359">
        <f>KC!L358</f>
        <v>5167.4845100000002</v>
      </c>
      <c r="AU359">
        <f>KC!M358</f>
        <v>5161.0433999999996</v>
      </c>
      <c r="AV359">
        <f>KC!N358</f>
        <v>5154.6022899999998</v>
      </c>
      <c r="AW359">
        <f>SR_Levels!E358</f>
        <v>5178.6000000000004</v>
      </c>
      <c r="AX359">
        <f>SR_Levels!F358</f>
        <v>5161.8900000000003</v>
      </c>
      <c r="AY359">
        <f>SR_Levels!G358</f>
        <v>5135.8500000000004</v>
      </c>
      <c r="AZ359">
        <f>SR_Levels!H358</f>
        <v>0</v>
      </c>
      <c r="BA359">
        <f>SR_Levels!I358</f>
        <v>5193.3500000000004</v>
      </c>
      <c r="BB359">
        <f>SR_Levels!J358</f>
        <v>5205.3100000000004</v>
      </c>
      <c r="BC359">
        <f>SR_Levels!K358</f>
        <v>0</v>
      </c>
      <c r="BD359">
        <f>SR_Levels!L358</f>
        <v>0</v>
      </c>
      <c r="BE359">
        <f>ZigZag!E358</f>
        <v>0</v>
      </c>
      <c r="BF359">
        <f>ZigZag!F358</f>
        <v>0</v>
      </c>
      <c r="BG359">
        <f>ZigZag!G358</f>
        <v>5182.3100000000004</v>
      </c>
      <c r="BH359">
        <f>Dual_Tema!E358</f>
        <v>5193.24</v>
      </c>
      <c r="BI359">
        <f>Dual_Tema!F358</f>
        <v>5187.6400000000003</v>
      </c>
      <c r="BJ359">
        <f>Pinbar!E358</f>
        <v>0</v>
      </c>
      <c r="BK359">
        <f>SSA!E358</f>
        <v>5190.1767499999996</v>
      </c>
      <c r="BL359">
        <f>SSA!F358</f>
        <v>5189.1667600000001</v>
      </c>
      <c r="BN359" t="str">
        <f t="shared" si="558"/>
        <v>Red Candle</v>
      </c>
      <c r="BO359" s="34">
        <f t="shared" si="560"/>
        <v>7.3277167027585577E-4</v>
      </c>
      <c r="BP359" s="34">
        <f t="shared" si="562"/>
        <v>1.6773147522632925E-3</v>
      </c>
      <c r="BQ359" s="34">
        <f t="shared" si="570"/>
        <v>2.846453817108241E-3</v>
      </c>
      <c r="BR359" s="34">
        <f t="shared" si="572"/>
        <v>4.3778074964631042E-3</v>
      </c>
      <c r="BS359" s="35">
        <f t="shared" si="561"/>
        <v>1.2209133990737087E-4</v>
      </c>
      <c r="BT359" s="35">
        <f t="shared" si="563"/>
        <v>1.3966888869743066E-4</v>
      </c>
      <c r="BU359" s="35">
        <f t="shared" si="571"/>
        <v>1.5792415418847128E-4</v>
      </c>
      <c r="BV359" s="35">
        <f t="shared" si="573"/>
        <v>1.82027097126225E-4</v>
      </c>
      <c r="BW359" s="27">
        <v>96</v>
      </c>
      <c r="BX359">
        <f>F359-G359</f>
        <v>4.9900000000006912</v>
      </c>
      <c r="BY359">
        <f>ABS(F359-D358)</f>
        <v>3.999999999996362E-2</v>
      </c>
      <c r="BZ359">
        <f>ABS(G359-D358)</f>
        <v>4.9500000000007276</v>
      </c>
      <c r="CA359">
        <f t="shared" si="539"/>
        <v>4.9900000000006912</v>
      </c>
      <c r="CB359">
        <f t="shared" si="564"/>
        <v>4.4357142857142469</v>
      </c>
      <c r="CC359">
        <f t="shared" si="567"/>
        <v>5.6207075202243493</v>
      </c>
      <c r="CD359">
        <f t="shared" si="565"/>
        <v>-1.1849932345101024</v>
      </c>
      <c r="CE359">
        <f t="shared" si="568"/>
        <v>-1</v>
      </c>
      <c r="CF359">
        <f t="shared" si="569"/>
        <v>-3</v>
      </c>
      <c r="CG359" s="7" t="str">
        <f t="shared" si="566"/>
        <v>-----</v>
      </c>
      <c r="CH359" s="21"/>
      <c r="CI359" s="21"/>
      <c r="CJ359" s="21"/>
      <c r="CK359" s="21"/>
      <c r="CL359" s="21"/>
      <c r="CM359" s="21"/>
      <c r="CZ359" s="7" t="str">
        <f>IF(AND(D359&gt;BH359,D359&gt;E359),"Bullish Trigger","-----")</f>
        <v>-----</v>
      </c>
      <c r="DA359" s="7" t="str">
        <f>IF(AND(D359&lt;BI359,D359&lt;E359),"Bearish Trigger","-----")</f>
        <v>-----</v>
      </c>
      <c r="DB359" s="13" t="str">
        <f>IF(AND(W359=BE359,W359&gt;0,BE359&gt;0),"Important High","------")</f>
        <v>------</v>
      </c>
      <c r="DC359" s="13" t="str">
        <f>IF(AND(X359=BF359,X359&gt;0,BF359&gt;0),"Important Low","------")</f>
        <v>------</v>
      </c>
      <c r="DD359" s="7" t="str">
        <f>IF(AND(DB359="Important High",DC359="-----",BJ359=1),"Imp High Rej","-----")</f>
        <v>-----</v>
      </c>
      <c r="DE359" s="7" t="str">
        <f>IF(AND(DB359="-----",DC359="Important Low",BJ359=1),"Imp Low Rej","-----")</f>
        <v>-----</v>
      </c>
      <c r="DF359" s="7" t="str">
        <f>IF(Y359&gt;AM359,"Overbought",IF(Y359&gt;AO359,"Bullish Momentum",IF(Y359&gt;AQ359,"Flat Momentum","-----")))</f>
        <v>Flat Momentum</v>
      </c>
      <c r="DG359" s="7" t="str">
        <f>IF(Y359&lt;AV359,"Oversold",IF(Y359&lt;AT359,"Bearish Momentum",IF(Y359&lt;AR359,"Flat Momentum","-----")))</f>
        <v>-----</v>
      </c>
      <c r="DH359" s="7" t="str">
        <f>IF(AND(DF359="Overbought",AD359=2),"Culminated Thrust","-----")</f>
        <v>-----</v>
      </c>
      <c r="DI359" s="7" t="str">
        <f>IF(AND(DG359="Oversold",AD359=5),"Culminated Thrust","-----")</f>
        <v>-----</v>
      </c>
      <c r="DJ359" s="14">
        <f>(Q359-$D359)/$D359</f>
        <v>1.9577654496790412E-3</v>
      </c>
      <c r="DK359" s="14">
        <f>(R359-$D359)/$D359</f>
        <v>5.8386115280778354E-4</v>
      </c>
      <c r="DL359" s="14">
        <f>(S359-$D359)/$D359</f>
        <v>2.443352943103461E-3</v>
      </c>
      <c r="DM359" s="14">
        <f>(T359-$D359)/$D359</f>
        <v>-3.0599719823724242E-3</v>
      </c>
      <c r="DN359" s="14">
        <f>(U359-$D359)/$D359</f>
        <v>-2.0598929780580948E-3</v>
      </c>
      <c r="DO359" s="14">
        <f>(V359-$D359)/$D359</f>
        <v>-4.7518204713666891E-3</v>
      </c>
      <c r="DP359" s="14">
        <f t="shared" si="507"/>
        <v>2.443352943103461E-3</v>
      </c>
      <c r="DQ359" s="14">
        <f t="shared" si="508"/>
        <v>1.9577654496790412E-3</v>
      </c>
      <c r="DR359" s="14">
        <f t="shared" si="509"/>
        <v>5.8386115280778354E-4</v>
      </c>
      <c r="DS359" s="14">
        <f t="shared" si="510"/>
        <v>-2.0598929780580948E-3</v>
      </c>
      <c r="DT359" s="14">
        <f t="shared" si="511"/>
        <v>-3.0599719823724242E-3</v>
      </c>
      <c r="DU359" s="14">
        <f t="shared" si="512"/>
        <v>-4.7518204713666891E-3</v>
      </c>
      <c r="DV359" t="str">
        <f>IF($D359&gt;Q359,"SUP","RES")</f>
        <v>RES</v>
      </c>
      <c r="DW359" t="str">
        <f>IF($D359&gt;R359,"SUP","RES")</f>
        <v>RES</v>
      </c>
      <c r="DX359" t="str">
        <f>IF($D359&gt;S359,"SUP","RES")</f>
        <v>RES</v>
      </c>
      <c r="DY359" t="str">
        <f>IF($D359&gt;T359,"SUP","RES")</f>
        <v>SUP</v>
      </c>
      <c r="DZ359" t="str">
        <f>IF($D359&gt;U359,"SUP","RES")</f>
        <v>SUP</v>
      </c>
      <c r="EA359" t="str">
        <f>IF($D359&gt;V359,"SUP","RES")</f>
        <v>SUP</v>
      </c>
      <c r="EB359" s="7">
        <f t="shared" si="513"/>
        <v>3</v>
      </c>
      <c r="EC359" s="7">
        <f t="shared" si="514"/>
        <v>3</v>
      </c>
      <c r="ED359" s="13" t="str">
        <f t="shared" si="515"/>
        <v>-----</v>
      </c>
      <c r="EE359" s="13" t="str">
        <f t="shared" si="516"/>
        <v>-----</v>
      </c>
      <c r="EF359" s="7">
        <f>IF(OR(ED359="All Sup",EE359="All Res"),"na",((D359-MIN(Q359:V359))/(MAX(Q359:V359)-MIN(Q359:V359))))</f>
        <v>0.66041778253882588</v>
      </c>
      <c r="EG359">
        <v>1.4999999999999999E-4</v>
      </c>
      <c r="EH359">
        <f>Q359*(1+$EG359)</f>
        <v>5200.5299625000007</v>
      </c>
      <c r="EI359">
        <f>Q359*(1-$EG359)</f>
        <v>5198.9700375000002</v>
      </c>
      <c r="EJ359">
        <f>R359*(1+$EG359)</f>
        <v>5193.3988930000005</v>
      </c>
      <c r="EK359">
        <f>R359*(1-$EG359)</f>
        <v>5191.8411070000002</v>
      </c>
      <c r="EL359">
        <f>S359*(1+$EG359)</f>
        <v>5203.0503405000009</v>
      </c>
      <c r="EM359">
        <f>S359*(1-$EG359)</f>
        <v>5201.4896595000009</v>
      </c>
      <c r="EN359">
        <f>T359*(1+$EG359)</f>
        <v>5174.4860565000008</v>
      </c>
      <c r="EO359">
        <f>T359*(1-$EG359)</f>
        <v>5172.9339435000002</v>
      </c>
      <c r="EP359">
        <f>U359*(1+$EG359)</f>
        <v>5179.6768350000002</v>
      </c>
      <c r="EQ359">
        <f>U359*(1-$EG359)</f>
        <v>5178.123165</v>
      </c>
      <c r="ER359">
        <f>V359*(1+$EG359)</f>
        <v>5165.7047395000009</v>
      </c>
      <c r="ES359">
        <f>V359*(1-$EG359)</f>
        <v>5164.1552605000006</v>
      </c>
      <c r="ET359" s="7" t="str">
        <f t="shared" si="517"/>
        <v>-----</v>
      </c>
      <c r="EU359" s="7" t="str">
        <f t="shared" si="518"/>
        <v>TOUCH</v>
      </c>
      <c r="EV359" s="7" t="str">
        <f t="shared" si="519"/>
        <v>-----</v>
      </c>
      <c r="EW359" s="7" t="str">
        <f t="shared" si="520"/>
        <v>-----</v>
      </c>
      <c r="EX359" s="7" t="str">
        <f t="shared" si="521"/>
        <v>-----</v>
      </c>
      <c r="EY359" s="7" t="str">
        <f t="shared" si="522"/>
        <v>-----</v>
      </c>
      <c r="EZ359">
        <f t="shared" si="540"/>
        <v>164</v>
      </c>
      <c r="FA359">
        <f t="shared" si="541"/>
        <v>0</v>
      </c>
      <c r="FB359">
        <f t="shared" si="542"/>
        <v>357</v>
      </c>
      <c r="FC359">
        <f t="shared" si="543"/>
        <v>15</v>
      </c>
      <c r="FD359">
        <f t="shared" si="544"/>
        <v>14</v>
      </c>
      <c r="FE359">
        <f t="shared" si="545"/>
        <v>51</v>
      </c>
      <c r="FF359">
        <f t="shared" si="546"/>
        <v>7</v>
      </c>
      <c r="FG359">
        <f t="shared" si="547"/>
        <v>2</v>
      </c>
      <c r="FH359">
        <f t="shared" si="548"/>
        <v>0</v>
      </c>
      <c r="FI359">
        <f t="shared" si="549"/>
        <v>2</v>
      </c>
      <c r="FJ359">
        <f t="shared" si="550"/>
        <v>1</v>
      </c>
      <c r="FK359">
        <f t="shared" si="551"/>
        <v>1</v>
      </c>
      <c r="FL359" s="7" t="str">
        <f t="shared" si="523"/>
        <v>-----</v>
      </c>
      <c r="FM359" s="7">
        <f t="shared" si="524"/>
        <v>2</v>
      </c>
      <c r="FN359" s="7" t="str">
        <f t="shared" si="525"/>
        <v>-----</v>
      </c>
      <c r="FO359" s="7" t="str">
        <f t="shared" si="526"/>
        <v>-----</v>
      </c>
      <c r="FP359" s="7" t="str">
        <f t="shared" si="527"/>
        <v>-----</v>
      </c>
      <c r="FQ359" s="7" t="str">
        <f t="shared" si="528"/>
        <v>-----</v>
      </c>
      <c r="FR359" s="13" t="str">
        <f>IF(FL359="-----","-----",(D359-Q359)/Q359)</f>
        <v>-----</v>
      </c>
      <c r="FS359" s="13">
        <f>IF(FM359="-----","-----",(Q359-R359)/R359)</f>
        <v>1.3731025956068631E-3</v>
      </c>
      <c r="FT359" s="13" t="str">
        <f>IF(FN359="-----","-----",(R359-S359)/S359)</f>
        <v>-----</v>
      </c>
      <c r="FU359" s="13" t="str">
        <f>IF(FO359="-----","-----",(S359-T359)/T359)</f>
        <v>-----</v>
      </c>
      <c r="FV359" s="13" t="str">
        <f>IF(FP359="-----","-----",(T359-U359)/U359)</f>
        <v>-----</v>
      </c>
      <c r="FW359" s="13" t="str">
        <f>IF(FQ359="-----","-----",(U359-V359)/V359)</f>
        <v>-----</v>
      </c>
      <c r="FX359" s="7" t="str">
        <f t="shared" si="529"/>
        <v>-----</v>
      </c>
      <c r="FY359" s="7" t="str">
        <f t="shared" si="530"/>
        <v>Support</v>
      </c>
      <c r="FZ359" s="7" t="str">
        <f t="shared" si="531"/>
        <v>-----</v>
      </c>
      <c r="GA359" s="7" t="str">
        <f t="shared" si="532"/>
        <v>-----</v>
      </c>
      <c r="GB359" s="7" t="str">
        <f t="shared" si="533"/>
        <v>-----</v>
      </c>
      <c r="GC359" s="7" t="str">
        <f t="shared" si="534"/>
        <v>-----</v>
      </c>
      <c r="GD359" s="7" t="str">
        <f>IF(AND(BG359&gt;AA359,BG358&gt;AA358,BG357&gt;AA357,BG356&gt;AA356,BG355&gt;AA355,BG354&gt;AA354,BG353&gt;AA353,BG352&gt;AA352,BG351&gt;AA351,BG350&gt;AA350,BG349&gt;AA349,BG348&gt;AA348),"Bullish",IF(AND(BG359&lt;AA359,BG358&lt;AA358,BG357&lt;AA357,BG356&lt;AA356,BG355&lt;AA355,BG354&lt;AA354,BG353&lt;AA353,BG352&lt;AA352,BG351&lt;AA351,BG350&lt;AA350,BG349&lt;AA349,BG348&lt;AA348),"Bearish","-----"))</f>
        <v>Bullish</v>
      </c>
      <c r="GE359">
        <f>(Z359-BG359)/BG359</f>
        <v>1.246548353919398E-3</v>
      </c>
      <c r="GI359" s="7" t="str">
        <f>IF(Y359&gt;Z359,"Bullish","Bearish")</f>
        <v>Bullish</v>
      </c>
      <c r="GJ359" s="19" t="str">
        <f>IF(AND(D359&gt;Y359,D358&lt;Y358),"TEMA crossover","-----")</f>
        <v>-----</v>
      </c>
      <c r="GK359" s="19" t="str">
        <f>IF(AND(D359&lt;Y359,D358&gt;Y358),"TEMA crossunder","-----")</f>
        <v>TEMA crossunder</v>
      </c>
      <c r="GL359" s="20" t="str">
        <f>IF(GD359="Bearish","YES","-----")</f>
        <v>-----</v>
      </c>
      <c r="GM359" s="20" t="str">
        <f>IF(GH359="Reverse to Bearish","YES","-----")</f>
        <v>-----</v>
      </c>
      <c r="GN359" s="20" t="str">
        <f>IF(AND(GI359="Bullish",GI358="Bullish",GI357="Bullish",GI356="Bullish"),"YES","-----")</f>
        <v>-----</v>
      </c>
      <c r="GO359" s="20" t="str">
        <f>IF(OR(GK359="TEMA crossunder",GK358="TEMA crossunder",GK357="TEMA crossunder",GK356="TEMA crossunder"),"YES","-----")</f>
        <v>YES</v>
      </c>
      <c r="GP359" s="20" t="str">
        <f>IF(GD359="Bullish","YES","-----")</f>
        <v>YES</v>
      </c>
      <c r="GQ359" s="20" t="str">
        <f>IF(GH359="Reverse to Bullish","YES","-----")</f>
        <v>-----</v>
      </c>
      <c r="GR359" s="20" t="str">
        <f>IF(AND(GI359="Bearish",GI358="Bearish",GI357="Bearish",GI356="Bearish"),"YES","-----")</f>
        <v>-----</v>
      </c>
      <c r="GS359" s="20" t="str">
        <f>IF(OR(GJ359="TEMA crossover",GJ358="TEMA crossover",GJ357="TEMA crossover",GJ356="TEMA crossover"),"YES","-----")</f>
        <v>YES</v>
      </c>
      <c r="GT359" s="20" t="str">
        <f t="shared" si="552"/>
        <v>-----</v>
      </c>
      <c r="GU359" s="20" t="str">
        <f t="shared" si="553"/>
        <v>-----</v>
      </c>
      <c r="GV359" s="20" t="str">
        <f t="shared" si="554"/>
        <v>-----</v>
      </c>
      <c r="GW359" s="20" t="str">
        <f t="shared" si="555"/>
        <v>-----</v>
      </c>
      <c r="GX359" s="20" t="str">
        <f t="shared" si="556"/>
        <v>-----</v>
      </c>
      <c r="GY359" s="20" t="str">
        <f t="shared" si="557"/>
        <v>-----</v>
      </c>
      <c r="GZ359" s="7" t="str">
        <f>IF(G359&gt;BH359,"YES","-----")</f>
        <v>-----</v>
      </c>
      <c r="HA359" s="7" t="str">
        <f>IF(F359&lt;BI359,"YES","-----")</f>
        <v>-----</v>
      </c>
      <c r="HB359">
        <f>BH359-BI359</f>
        <v>5.5999999999994543</v>
      </c>
      <c r="HI359">
        <f t="shared" si="535"/>
        <v>-2.5367499999993015</v>
      </c>
      <c r="HJ359">
        <f t="shared" si="536"/>
        <v>3.0632500000001528</v>
      </c>
      <c r="HK359" s="7"/>
      <c r="HL359" s="7"/>
      <c r="HM359" s="7"/>
      <c r="HN359" s="7"/>
      <c r="HO359" s="7"/>
      <c r="HP359" s="7"/>
      <c r="HQ359" s="28">
        <f t="shared" si="559"/>
        <v>1.0099899999995614</v>
      </c>
      <c r="HR359" s="28" t="str">
        <f t="shared" si="537"/>
        <v>Bull</v>
      </c>
      <c r="HS359">
        <f t="shared" si="538"/>
        <v>1.0099899999995614</v>
      </c>
    </row>
    <row r="360" spans="1:227" x14ac:dyDescent="0.55000000000000004">
      <c r="A360">
        <f>Validation!A359</f>
        <v>1772135700</v>
      </c>
      <c r="B360" t="str">
        <f>Price!B359</f>
        <v>XAUUSD</v>
      </c>
      <c r="C360" t="str">
        <f>Price!C359</f>
        <v>M5</v>
      </c>
      <c r="D360">
        <f>Price!D359</f>
        <v>5187.0600000000004</v>
      </c>
      <c r="E360">
        <f>Price!E359</f>
        <v>5189.7</v>
      </c>
      <c r="F360">
        <f>Price!F359</f>
        <v>5190.58</v>
      </c>
      <c r="G360">
        <f>Price!G359</f>
        <v>5186.5200000000004</v>
      </c>
      <c r="H360">
        <f>Price!H359</f>
        <v>482</v>
      </c>
      <c r="I360">
        <f>Diagonals!E359</f>
        <v>5211</v>
      </c>
      <c r="J360">
        <f>Diagonals!F359</f>
        <v>0</v>
      </c>
      <c r="K360">
        <f>Diagonals!G359</f>
        <v>0</v>
      </c>
      <c r="L360">
        <f>Diagonals!H359</f>
        <v>5123.8500000000004</v>
      </c>
      <c r="M360">
        <f>Diagonals!I359</f>
        <v>0</v>
      </c>
      <c r="N360">
        <f>Diagonals!J359</f>
        <v>0</v>
      </c>
      <c r="O360">
        <f>Diagonals!K359</f>
        <v>0</v>
      </c>
      <c r="P360">
        <f>Diagonals!L359</f>
        <v>0</v>
      </c>
      <c r="Q360">
        <f>Trendlines!E359</f>
        <v>5199.76</v>
      </c>
      <c r="R360">
        <f>Trendlines!F359</f>
        <v>5192.6000000000004</v>
      </c>
      <c r="S360">
        <f>Trendlines!G359</f>
        <v>5202.26</v>
      </c>
      <c r="T360">
        <f>Trendlines!H359</f>
        <v>5173.79</v>
      </c>
      <c r="U360">
        <f>Trendlines!I359</f>
        <v>5178.92</v>
      </c>
      <c r="V360">
        <f>Trendlines!J359</f>
        <v>5164.96</v>
      </c>
      <c r="W360">
        <f>Trendlines!K359</f>
        <v>0</v>
      </c>
      <c r="X360">
        <f>Trendlines!L359</f>
        <v>0</v>
      </c>
      <c r="Y360">
        <f>Tema_Hrma_Smma!E359</f>
        <v>5189.74</v>
      </c>
      <c r="Z360">
        <f>Tema_Hrma_Smma!F359</f>
        <v>5189.3</v>
      </c>
      <c r="AA360">
        <f>Tema_Hrma_Smma!G359</f>
        <v>5178.49</v>
      </c>
      <c r="AB360">
        <f>ZScore!H359</f>
        <v>-1</v>
      </c>
      <c r="AC360">
        <f>ZScore!I359</f>
        <v>0.10954</v>
      </c>
      <c r="AD360">
        <f>ZScore!J359</f>
        <v>3</v>
      </c>
      <c r="AE360">
        <f>HA!E359</f>
        <v>5189.84</v>
      </c>
      <c r="AF360">
        <f>HA!F359</f>
        <v>5190.58</v>
      </c>
      <c r="AG360">
        <f>HA!G359</f>
        <v>5186.5200000000004</v>
      </c>
      <c r="AH360">
        <f>HA!H359</f>
        <v>5188.47</v>
      </c>
      <c r="AI360">
        <f>HA!I359</f>
        <v>-1</v>
      </c>
      <c r="AJ360">
        <f>HA!J359</f>
        <v>1.38</v>
      </c>
      <c r="AK360">
        <f>HA!K359</f>
        <v>-0.55105999999999999</v>
      </c>
      <c r="AL360">
        <f>HA!L359</f>
        <v>-1</v>
      </c>
      <c r="AM360">
        <f>KC!E359</f>
        <v>5211.8536199999999</v>
      </c>
      <c r="AN360">
        <f>KC!F359</f>
        <v>5205.4168300000001</v>
      </c>
      <c r="AO360">
        <f>KC!G359</f>
        <v>5198.9800400000004</v>
      </c>
      <c r="AP360">
        <f>KC!H359</f>
        <v>5192.5432499999997</v>
      </c>
      <c r="AQ360">
        <f>KC!I359</f>
        <v>5186.10646</v>
      </c>
      <c r="AR360">
        <f>KC!J359</f>
        <v>5181.11852</v>
      </c>
      <c r="AS360">
        <f>KC!K359</f>
        <v>5174.6817300000002</v>
      </c>
      <c r="AT360">
        <f>KC!L359</f>
        <v>5168.2449399999996</v>
      </c>
      <c r="AU360">
        <f>KC!M359</f>
        <v>5161.8081499999998</v>
      </c>
      <c r="AV360">
        <f>KC!N359</f>
        <v>5155.3713600000001</v>
      </c>
      <c r="AW360">
        <f>SR_Levels!E359</f>
        <v>5178.6000000000004</v>
      </c>
      <c r="AX360">
        <f>SR_Levels!F359</f>
        <v>5161.8900000000003</v>
      </c>
      <c r="AY360">
        <f>SR_Levels!G359</f>
        <v>5135.8500000000004</v>
      </c>
      <c r="AZ360">
        <f>SR_Levels!H359</f>
        <v>0</v>
      </c>
      <c r="BA360">
        <f>SR_Levels!I359</f>
        <v>5193.3500000000004</v>
      </c>
      <c r="BB360">
        <f>SR_Levels!J359</f>
        <v>5205.3100000000004</v>
      </c>
      <c r="BC360">
        <f>SR_Levels!K359</f>
        <v>0</v>
      </c>
      <c r="BD360">
        <f>SR_Levels!L359</f>
        <v>0</v>
      </c>
      <c r="BE360">
        <f>ZigZag!E359</f>
        <v>0</v>
      </c>
      <c r="BF360">
        <f>ZigZag!F359</f>
        <v>0</v>
      </c>
      <c r="BG360">
        <f>ZigZag!G359</f>
        <v>5182.72</v>
      </c>
      <c r="BH360">
        <f>Dual_Tema!E359</f>
        <v>5192.46</v>
      </c>
      <c r="BI360">
        <f>Dual_Tema!F359</f>
        <v>5187.4799999999996</v>
      </c>
      <c r="BJ360">
        <f>Pinbar!E359</f>
        <v>0</v>
      </c>
      <c r="BK360">
        <f>SSA!E359</f>
        <v>5191.4855500000003</v>
      </c>
      <c r="BL360">
        <f>SSA!F359</f>
        <v>5190.3261499999999</v>
      </c>
      <c r="BN360" t="str">
        <f t="shared" si="558"/>
        <v>Red Candle</v>
      </c>
      <c r="BO360" s="34">
        <f t="shared" si="560"/>
        <v>2.8926480457269754E-4</v>
      </c>
      <c r="BP360" s="34">
        <f t="shared" si="562"/>
        <v>1.3165413185489694E-3</v>
      </c>
      <c r="BQ360" s="34">
        <f t="shared" si="570"/>
        <v>1.9257922887181422E-3</v>
      </c>
      <c r="BR360" s="34">
        <f t="shared" si="572"/>
        <v>3.8395887924260741E-3</v>
      </c>
      <c r="BS360" s="35">
        <f t="shared" si="561"/>
        <v>4.8204991085709636E-5</v>
      </c>
      <c r="BT360" s="35">
        <f t="shared" si="563"/>
        <v>1.0964563046966802E-4</v>
      </c>
      <c r="BU360" s="35">
        <f t="shared" si="571"/>
        <v>1.068912862458582E-4</v>
      </c>
      <c r="BV360" s="35">
        <f t="shared" si="573"/>
        <v>1.5968926503662217E-4</v>
      </c>
      <c r="BW360" s="27">
        <v>96</v>
      </c>
      <c r="BX360">
        <f>F360-G360</f>
        <v>4.0599999999994907</v>
      </c>
      <c r="BY360">
        <f>ABS(F360-D359)</f>
        <v>0.98999999999978172</v>
      </c>
      <c r="BZ360">
        <f>ABS(G360-D359)</f>
        <v>3.069999999999709</v>
      </c>
      <c r="CA360">
        <f t="shared" si="539"/>
        <v>4.0599999999994907</v>
      </c>
      <c r="CB360">
        <f t="shared" si="564"/>
        <v>4.4549999999999272</v>
      </c>
      <c r="CC360">
        <f t="shared" si="567"/>
        <v>5.5092284116368599</v>
      </c>
      <c r="CD360">
        <f t="shared" si="565"/>
        <v>-1.0542284116369327</v>
      </c>
      <c r="CE360">
        <f t="shared" si="568"/>
        <v>-1</v>
      </c>
      <c r="CF360">
        <f t="shared" si="569"/>
        <v>-4</v>
      </c>
      <c r="CG360" s="7" t="str">
        <f t="shared" si="566"/>
        <v>-----</v>
      </c>
      <c r="CH360" s="21"/>
      <c r="CI360" s="21"/>
      <c r="CJ360" s="21"/>
      <c r="CK360" s="21"/>
      <c r="CL360" s="21"/>
      <c r="CM360" s="21"/>
      <c r="CZ360" s="7" t="str">
        <f>IF(AND(D360&gt;BH360,D360&gt;E360),"Bullish Trigger","-----")</f>
        <v>-----</v>
      </c>
      <c r="DA360" s="7" t="str">
        <f>IF(AND(D360&lt;BI360,D360&lt;E360),"Bearish Trigger","-----")</f>
        <v>Bearish Trigger</v>
      </c>
      <c r="DB360" s="13" t="str">
        <f>IF(AND(W360=BE360,W360&gt;0,BE360&gt;0),"Important High","------")</f>
        <v>------</v>
      </c>
      <c r="DC360" s="13" t="str">
        <f>IF(AND(X360=BF360,X360&gt;0,BF360&gt;0),"Important Low","------")</f>
        <v>------</v>
      </c>
      <c r="DD360" s="7" t="str">
        <f>IF(AND(DB360="Important High",DC360="-----",BJ360=1),"Imp High Rej","-----")</f>
        <v>-----</v>
      </c>
      <c r="DE360" s="7" t="str">
        <f>IF(AND(DB360="-----",DC360="Important Low",BJ360=1),"Imp Low Rej","-----")</f>
        <v>-----</v>
      </c>
      <c r="DF360" s="7" t="str">
        <f>IF(Y360&gt;AM360,"Overbought",IF(Y360&gt;AO360,"Bullish Momentum",IF(Y360&gt;AQ360,"Flat Momentum","-----")))</f>
        <v>Flat Momentum</v>
      </c>
      <c r="DG360" s="7" t="str">
        <f>IF(Y360&lt;AV360,"Oversold",IF(Y360&lt;AT360,"Bearish Momentum",IF(Y360&lt;AR360,"Flat Momentum","-----")))</f>
        <v>-----</v>
      </c>
      <c r="DH360" s="7" t="str">
        <f>IF(AND(DF360="Overbought",AD360=2),"Culminated Thrust","-----")</f>
        <v>-----</v>
      </c>
      <c r="DI360" s="7" t="str">
        <f>IF(AND(DG360="Oversold",AD360=5),"Culminated Thrust","-----")</f>
        <v>-----</v>
      </c>
      <c r="DJ360" s="14">
        <f>(Q360-$D360)/$D360</f>
        <v>2.448400442639919E-3</v>
      </c>
      <c r="DK360" s="14">
        <f>(R360-$D360)/$D360</f>
        <v>1.0680423978130123E-3</v>
      </c>
      <c r="DL360" s="14">
        <f>(S360-$D360)/$D360</f>
        <v>2.9303690337107759E-3</v>
      </c>
      <c r="DM360" s="14">
        <f>(T360-$D360)/$D360</f>
        <v>-2.5582892814041934E-3</v>
      </c>
      <c r="DN360" s="14">
        <f>(U360-$D360)/$D360</f>
        <v>-1.5692897325267738E-3</v>
      </c>
      <c r="DO360" s="14">
        <f>(V360-$D360)/$D360</f>
        <v>-4.2606023450664464E-3</v>
      </c>
      <c r="DP360" s="14">
        <f t="shared" si="507"/>
        <v>2.9303690337107759E-3</v>
      </c>
      <c r="DQ360" s="14">
        <f t="shared" si="508"/>
        <v>2.448400442639919E-3</v>
      </c>
      <c r="DR360" s="14">
        <f t="shared" si="509"/>
        <v>1.0680423978130123E-3</v>
      </c>
      <c r="DS360" s="14">
        <f t="shared" si="510"/>
        <v>-1.5692897325267738E-3</v>
      </c>
      <c r="DT360" s="14">
        <f t="shared" si="511"/>
        <v>-2.5582892814041934E-3</v>
      </c>
      <c r="DU360" s="14">
        <f t="shared" si="512"/>
        <v>-4.2606023450664464E-3</v>
      </c>
      <c r="DV360" t="str">
        <f>IF($D360&gt;Q360,"SUP","RES")</f>
        <v>RES</v>
      </c>
      <c r="DW360" t="str">
        <f>IF($D360&gt;R360,"SUP","RES")</f>
        <v>RES</v>
      </c>
      <c r="DX360" t="str">
        <f>IF($D360&gt;S360,"SUP","RES")</f>
        <v>RES</v>
      </c>
      <c r="DY360" t="str">
        <f>IF($D360&gt;T360,"SUP","RES")</f>
        <v>SUP</v>
      </c>
      <c r="DZ360" t="str">
        <f>IF($D360&gt;U360,"SUP","RES")</f>
        <v>SUP</v>
      </c>
      <c r="EA360" t="str">
        <f>IF($D360&gt;V360,"SUP","RES")</f>
        <v>SUP</v>
      </c>
      <c r="EB360" s="7">
        <f t="shared" si="513"/>
        <v>3</v>
      </c>
      <c r="EC360" s="7">
        <f t="shared" si="514"/>
        <v>3</v>
      </c>
      <c r="ED360" s="13" t="str">
        <f t="shared" si="515"/>
        <v>-----</v>
      </c>
      <c r="EE360" s="13" t="str">
        <f t="shared" si="516"/>
        <v>-----</v>
      </c>
      <c r="EF360" s="7">
        <f>IF(OR(ED360="All Sup",EE360="All Res"),"na",((D360-MIN(Q360:V360))/(MAX(Q360:V360)-MIN(Q360:V360))))</f>
        <v>0.5924932975871382</v>
      </c>
      <c r="EG360">
        <v>1.4999999999999999E-4</v>
      </c>
      <c r="EH360">
        <f>Q360*(1+$EG360)</f>
        <v>5200.5399640000005</v>
      </c>
      <c r="EI360">
        <f>Q360*(1-$EG360)</f>
        <v>5198.9800359999999</v>
      </c>
      <c r="EJ360">
        <f>R360*(1+$EG360)</f>
        <v>5193.3788900000009</v>
      </c>
      <c r="EK360">
        <f>R360*(1-$EG360)</f>
        <v>5191.8211100000008</v>
      </c>
      <c r="EL360">
        <f>S360*(1+$EG360)</f>
        <v>5203.040339000001</v>
      </c>
      <c r="EM360">
        <f>S360*(1-$EG360)</f>
        <v>5201.4796610000003</v>
      </c>
      <c r="EN360">
        <f>T360*(1+$EG360)</f>
        <v>5174.5660685000003</v>
      </c>
      <c r="EO360">
        <f>T360*(1-$EG360)</f>
        <v>5173.0139314999997</v>
      </c>
      <c r="EP360">
        <f>U360*(1+$EG360)</f>
        <v>5179.6968380000008</v>
      </c>
      <c r="EQ360">
        <f>U360*(1-$EG360)</f>
        <v>5178.1431620000003</v>
      </c>
      <c r="ER360">
        <f>V360*(1+$EG360)</f>
        <v>5165.7347440000003</v>
      </c>
      <c r="ES360">
        <f>V360*(1-$EG360)</f>
        <v>5164.1852559999998</v>
      </c>
      <c r="ET360" s="7" t="str">
        <f t="shared" si="517"/>
        <v>-----</v>
      </c>
      <c r="EU360" s="7" t="str">
        <f t="shared" si="518"/>
        <v>-----</v>
      </c>
      <c r="EV360" s="7" t="str">
        <f t="shared" si="519"/>
        <v>-----</v>
      </c>
      <c r="EW360" s="7" t="str">
        <f t="shared" si="520"/>
        <v>-----</v>
      </c>
      <c r="EX360" s="7" t="str">
        <f t="shared" si="521"/>
        <v>-----</v>
      </c>
      <c r="EY360" s="7" t="str">
        <f t="shared" si="522"/>
        <v>-----</v>
      </c>
      <c r="EZ360">
        <f t="shared" si="540"/>
        <v>165</v>
      </c>
      <c r="FA360">
        <f t="shared" si="541"/>
        <v>1</v>
      </c>
      <c r="FB360">
        <f t="shared" si="542"/>
        <v>358</v>
      </c>
      <c r="FC360">
        <f t="shared" si="543"/>
        <v>16</v>
      </c>
      <c r="FD360">
        <f t="shared" si="544"/>
        <v>15</v>
      </c>
      <c r="FE360">
        <f t="shared" si="545"/>
        <v>52</v>
      </c>
      <c r="FF360">
        <f t="shared" si="546"/>
        <v>7</v>
      </c>
      <c r="FG360">
        <f t="shared" si="547"/>
        <v>2</v>
      </c>
      <c r="FH360">
        <f t="shared" si="548"/>
        <v>0</v>
      </c>
      <c r="FI360">
        <f t="shared" si="549"/>
        <v>2</v>
      </c>
      <c r="FJ360">
        <f t="shared" si="550"/>
        <v>1</v>
      </c>
      <c r="FK360">
        <f t="shared" si="551"/>
        <v>1</v>
      </c>
      <c r="FL360" s="7" t="str">
        <f t="shared" si="523"/>
        <v>-----</v>
      </c>
      <c r="FM360" s="7" t="str">
        <f t="shared" si="524"/>
        <v>-----</v>
      </c>
      <c r="FN360" s="7" t="str">
        <f t="shared" si="525"/>
        <v>-----</v>
      </c>
      <c r="FO360" s="7" t="str">
        <f t="shared" si="526"/>
        <v>-----</v>
      </c>
      <c r="FP360" s="7" t="str">
        <f t="shared" si="527"/>
        <v>-----</v>
      </c>
      <c r="FQ360" s="7" t="str">
        <f t="shared" si="528"/>
        <v>-----</v>
      </c>
      <c r="FR360" s="13" t="str">
        <f>IF(FL360="-----","-----",(D360-Q360)/Q360)</f>
        <v>-----</v>
      </c>
      <c r="FS360" s="13" t="str">
        <f>IF(FM360="-----","-----",(Q360-R360)/R360)</f>
        <v>-----</v>
      </c>
      <c r="FT360" s="13" t="str">
        <f>IF(FN360="-----","-----",(R360-S360)/S360)</f>
        <v>-----</v>
      </c>
      <c r="FU360" s="13" t="str">
        <f>IF(FO360="-----","-----",(S360-T360)/T360)</f>
        <v>-----</v>
      </c>
      <c r="FV360" s="13" t="str">
        <f>IF(FP360="-----","-----",(T360-U360)/U360)</f>
        <v>-----</v>
      </c>
      <c r="FW360" s="13" t="str">
        <f>IF(FQ360="-----","-----",(U360-V360)/V360)</f>
        <v>-----</v>
      </c>
      <c r="FX360" s="7" t="str">
        <f t="shared" si="529"/>
        <v>-----</v>
      </c>
      <c r="FY360" s="7" t="str">
        <f t="shared" si="530"/>
        <v>-----</v>
      </c>
      <c r="FZ360" s="7" t="str">
        <f t="shared" si="531"/>
        <v>-----</v>
      </c>
      <c r="GA360" s="7" t="str">
        <f t="shared" si="532"/>
        <v>-----</v>
      </c>
      <c r="GB360" s="7" t="str">
        <f t="shared" si="533"/>
        <v>-----</v>
      </c>
      <c r="GC360" s="7" t="str">
        <f t="shared" si="534"/>
        <v>-----</v>
      </c>
      <c r="GD360" s="7" t="str">
        <f>IF(AND(BG360&gt;AA360,BG359&gt;AA359,BG358&gt;AA358,BG357&gt;AA357,BG356&gt;AA356,BG355&gt;AA355,BG354&gt;AA354,BG353&gt;AA353,BG352&gt;AA352,BG351&gt;AA351,BG350&gt;AA350,BG349&gt;AA349),"Bullish",IF(AND(BG360&lt;AA360,BG359&lt;AA359,BG358&lt;AA358,BG357&lt;AA357,BG356&lt;AA356,BG355&lt;AA355,BG354&lt;AA354,BG353&lt;AA353,BG352&lt;AA352,BG351&lt;AA351,BG350&lt;AA350,BG349&lt;AA349),"Bearish","-----"))</f>
        <v>Bullish</v>
      </c>
      <c r="GE360">
        <f>(Z360-BG360)/BG360</f>
        <v>1.2696036058285857E-3</v>
      </c>
      <c r="GI360" s="7" t="str">
        <f>IF(Y360&gt;Z360,"Bullish","Bearish")</f>
        <v>Bullish</v>
      </c>
      <c r="GJ360" s="19" t="str">
        <f>IF(AND(D360&gt;Y360,D359&lt;Y359),"TEMA crossover","-----")</f>
        <v>-----</v>
      </c>
      <c r="GK360" s="19" t="str">
        <f>IF(AND(D360&lt;Y360,D359&gt;Y359),"TEMA crossunder","-----")</f>
        <v>-----</v>
      </c>
      <c r="GL360" s="20" t="str">
        <f>IF(GD360="Bearish","YES","-----")</f>
        <v>-----</v>
      </c>
      <c r="GM360" s="20" t="str">
        <f>IF(GH360="Reverse to Bearish","YES","-----")</f>
        <v>-----</v>
      </c>
      <c r="GN360" s="20" t="str">
        <f>IF(AND(GI360="Bullish",GI359="Bullish",GI358="Bullish",GI357="Bullish"),"YES","-----")</f>
        <v>-----</v>
      </c>
      <c r="GO360" s="20" t="str">
        <f>IF(OR(GK360="TEMA crossunder",GK359="TEMA crossunder",GK358="TEMA crossunder",GK357="TEMA crossunder"),"YES","-----")</f>
        <v>YES</v>
      </c>
      <c r="GP360" s="20" t="str">
        <f>IF(GD360="Bullish","YES","-----")</f>
        <v>YES</v>
      </c>
      <c r="GQ360" s="20" t="str">
        <f>IF(GH360="Reverse to Bullish","YES","-----")</f>
        <v>-----</v>
      </c>
      <c r="GR360" s="20" t="str">
        <f>IF(AND(GI360="Bearish",GI359="Bearish",GI358="Bearish",GI357="Bearish"),"YES","-----")</f>
        <v>-----</v>
      </c>
      <c r="GS360" s="20" t="str">
        <f>IF(OR(GJ360="TEMA crossover",GJ359="TEMA crossover",GJ358="TEMA crossover",GJ357="TEMA crossover"),"YES","-----")</f>
        <v>YES</v>
      </c>
      <c r="GT360" s="20" t="str">
        <f t="shared" si="552"/>
        <v>-----</v>
      </c>
      <c r="GU360" s="20" t="str">
        <f t="shared" si="553"/>
        <v>-----</v>
      </c>
      <c r="GV360" s="20" t="str">
        <f t="shared" si="554"/>
        <v>-----</v>
      </c>
      <c r="GW360" s="20" t="str">
        <f t="shared" si="555"/>
        <v>-----</v>
      </c>
      <c r="GX360" s="20" t="str">
        <f t="shared" si="556"/>
        <v>-----</v>
      </c>
      <c r="GY360" s="20" t="str">
        <f t="shared" si="557"/>
        <v>-----</v>
      </c>
      <c r="GZ360" s="7" t="str">
        <f>IF(G360&gt;BH360,"YES","-----")</f>
        <v>-----</v>
      </c>
      <c r="HA360" s="7" t="str">
        <f>IF(F360&lt;BI360,"YES","-----")</f>
        <v>-----</v>
      </c>
      <c r="HB360">
        <f>BH360-BI360</f>
        <v>4.9800000000004729</v>
      </c>
      <c r="HI360">
        <f t="shared" si="535"/>
        <v>-4.0055500000007669</v>
      </c>
      <c r="HJ360">
        <f t="shared" si="536"/>
        <v>0.97444999999970605</v>
      </c>
      <c r="HK360" s="7"/>
      <c r="HL360" s="7"/>
      <c r="HM360" s="7"/>
      <c r="HN360" s="7"/>
      <c r="HO360" s="7"/>
      <c r="HP360" s="7"/>
      <c r="HQ360" s="28">
        <f t="shared" si="559"/>
        <v>1.1594000000004598</v>
      </c>
      <c r="HR360" s="28" t="str">
        <f t="shared" si="537"/>
        <v>Bull</v>
      </c>
      <c r="HS360">
        <f t="shared" si="538"/>
        <v>1.1594000000004598</v>
      </c>
    </row>
    <row r="361" spans="1:227" x14ac:dyDescent="0.55000000000000004">
      <c r="A361">
        <f>Validation!A360</f>
        <v>1772136000</v>
      </c>
      <c r="B361" t="str">
        <f>Price!B360</f>
        <v>XAUUSD</v>
      </c>
      <c r="C361" t="str">
        <f>Price!C360</f>
        <v>M5</v>
      </c>
      <c r="D361">
        <f>Price!D360</f>
        <v>5193.8100000000004</v>
      </c>
      <c r="E361">
        <f>Price!E360</f>
        <v>5187.0600000000004</v>
      </c>
      <c r="F361">
        <f>Price!F360</f>
        <v>5193.82</v>
      </c>
      <c r="G361">
        <f>Price!G360</f>
        <v>5186.8100000000004</v>
      </c>
      <c r="H361">
        <f>Price!H360</f>
        <v>520</v>
      </c>
      <c r="I361">
        <f>Diagonals!E360</f>
        <v>5211.17</v>
      </c>
      <c r="J361">
        <f>Diagonals!F360</f>
        <v>0</v>
      </c>
      <c r="K361">
        <f>Diagonals!G360</f>
        <v>0</v>
      </c>
      <c r="L361">
        <f>Diagonals!H360</f>
        <v>5123.5200000000004</v>
      </c>
      <c r="M361">
        <f>Diagonals!I360</f>
        <v>0</v>
      </c>
      <c r="N361">
        <f>Diagonals!J360</f>
        <v>0</v>
      </c>
      <c r="O361">
        <f>Diagonals!K360</f>
        <v>0</v>
      </c>
      <c r="P361">
        <f>Diagonals!L360</f>
        <v>0</v>
      </c>
      <c r="Q361">
        <f>Trendlines!E360</f>
        <v>5199.76</v>
      </c>
      <c r="R361">
        <f>Trendlines!F360</f>
        <v>5192.57</v>
      </c>
      <c r="S361">
        <f>Trendlines!G360</f>
        <v>5202.24</v>
      </c>
      <c r="T361">
        <f>Trendlines!H360</f>
        <v>5173.8599999999997</v>
      </c>
      <c r="U361">
        <f>Trendlines!I360</f>
        <v>5178.95</v>
      </c>
      <c r="V361">
        <f>Trendlines!J360</f>
        <v>5165</v>
      </c>
      <c r="W361">
        <f>Trendlines!K360</f>
        <v>0</v>
      </c>
      <c r="X361">
        <f>Trendlines!L360</f>
        <v>0</v>
      </c>
      <c r="Y361">
        <f>Tema_Hrma_Smma!E360</f>
        <v>5190.8500000000004</v>
      </c>
      <c r="Z361">
        <f>Tema_Hrma_Smma!F360</f>
        <v>5189.97</v>
      </c>
      <c r="AA361">
        <f>Tema_Hrma_Smma!G360</f>
        <v>5178.8100000000004</v>
      </c>
      <c r="AB361">
        <f>ZScore!H360</f>
        <v>1</v>
      </c>
      <c r="AC361">
        <f>ZScore!I360</f>
        <v>1.3405100000000001</v>
      </c>
      <c r="AD361">
        <f>ZScore!J360</f>
        <v>0</v>
      </c>
      <c r="AE361">
        <f>HA!E360</f>
        <v>5189.1499999999996</v>
      </c>
      <c r="AF361">
        <f>HA!F360</f>
        <v>5193.82</v>
      </c>
      <c r="AG361">
        <f>HA!G360</f>
        <v>5186.8100000000004</v>
      </c>
      <c r="AH361">
        <f>HA!H360</f>
        <v>5190.38</v>
      </c>
      <c r="AI361">
        <f>HA!I360</f>
        <v>1</v>
      </c>
      <c r="AJ361">
        <f>HA!J360</f>
        <v>1.22</v>
      </c>
      <c r="AK361">
        <f>HA!K360</f>
        <v>-0.60916000000000003</v>
      </c>
      <c r="AL361">
        <f>HA!L360</f>
        <v>1</v>
      </c>
      <c r="AM361">
        <f>KC!E360</f>
        <v>5212.6404499999999</v>
      </c>
      <c r="AN361">
        <f>KC!F360</f>
        <v>5206.1842800000004</v>
      </c>
      <c r="AO361">
        <f>KC!G360</f>
        <v>5199.72811</v>
      </c>
      <c r="AP361">
        <f>KC!H360</f>
        <v>5193.2719299999999</v>
      </c>
      <c r="AQ361">
        <f>KC!I360</f>
        <v>5186.8157600000004</v>
      </c>
      <c r="AR361">
        <f>KC!J360</f>
        <v>5181.8351300000004</v>
      </c>
      <c r="AS361">
        <f>KC!K360</f>
        <v>5175.3789500000003</v>
      </c>
      <c r="AT361">
        <f>KC!L360</f>
        <v>5168.9227799999999</v>
      </c>
      <c r="AU361">
        <f>KC!M360</f>
        <v>5162.4666100000004</v>
      </c>
      <c r="AV361">
        <f>KC!N360</f>
        <v>5156.01044</v>
      </c>
      <c r="AW361">
        <f>SR_Levels!E360</f>
        <v>5193.3500000000004</v>
      </c>
      <c r="AX361">
        <f>SR_Levels!F360</f>
        <v>5178.6000000000004</v>
      </c>
      <c r="AY361">
        <f>SR_Levels!G360</f>
        <v>5161.8900000000003</v>
      </c>
      <c r="AZ361">
        <f>SR_Levels!H360</f>
        <v>5135.8500000000004</v>
      </c>
      <c r="BA361">
        <f>SR_Levels!I360</f>
        <v>5205.3100000000004</v>
      </c>
      <c r="BB361">
        <f>SR_Levels!J360</f>
        <v>0</v>
      </c>
      <c r="BC361">
        <f>SR_Levels!K360</f>
        <v>0</v>
      </c>
      <c r="BD361">
        <f>SR_Levels!L360</f>
        <v>0</v>
      </c>
      <c r="BE361">
        <f>ZigZag!E360</f>
        <v>0</v>
      </c>
      <c r="BF361">
        <f>ZigZag!F360</f>
        <v>0</v>
      </c>
      <c r="BG361">
        <f>ZigZag!G360</f>
        <v>5183.34</v>
      </c>
      <c r="BH361">
        <f>Dual_Tema!E360</f>
        <v>5193.45</v>
      </c>
      <c r="BI361">
        <f>Dual_Tema!F360</f>
        <v>5187.43</v>
      </c>
      <c r="BJ361">
        <f>Pinbar!E360</f>
        <v>0</v>
      </c>
      <c r="BK361">
        <f>SSA!E360</f>
        <v>5192.8647300000002</v>
      </c>
      <c r="BL361">
        <f>SSA!F360</f>
        <v>5191.5954400000001</v>
      </c>
      <c r="BN361" t="str">
        <f t="shared" si="558"/>
        <v>Green Candle</v>
      </c>
      <c r="BO361" s="34">
        <f t="shared" si="560"/>
        <v>9.5396676726688945E-4</v>
      </c>
      <c r="BP361" s="34">
        <f t="shared" si="562"/>
        <v>1.6122033767562716E-3</v>
      </c>
      <c r="BQ361" s="34">
        <f t="shared" si="570"/>
        <v>5.0797668532149842E-3</v>
      </c>
      <c r="BR361" s="34">
        <f t="shared" si="572"/>
        <v>4.8250391284749838E-3</v>
      </c>
      <c r="BS361" s="35">
        <f t="shared" si="561"/>
        <v>1.5893129993282962E-4</v>
      </c>
      <c r="BT361" s="35">
        <f t="shared" si="563"/>
        <v>1.3425110854181632E-4</v>
      </c>
      <c r="BU361" s="35">
        <f t="shared" si="571"/>
        <v>2.8153453255463923E-4</v>
      </c>
      <c r="BV361" s="35">
        <f t="shared" si="573"/>
        <v>2.0057994413891223E-4</v>
      </c>
      <c r="BW361" s="27">
        <v>96</v>
      </c>
      <c r="BX361">
        <f>F361-G361</f>
        <v>7.0099999999993088</v>
      </c>
      <c r="BY361">
        <f>ABS(F361-D360)</f>
        <v>6.7599999999993088</v>
      </c>
      <c r="BZ361">
        <f>ABS(G361-D360)</f>
        <v>0.25</v>
      </c>
      <c r="CA361">
        <f t="shared" si="539"/>
        <v>7.0099999999993088</v>
      </c>
      <c r="CB361">
        <f t="shared" si="564"/>
        <v>4.5964285714284676</v>
      </c>
      <c r="CC361">
        <f t="shared" si="567"/>
        <v>5.6164263822341782</v>
      </c>
      <c r="CD361">
        <f t="shared" si="565"/>
        <v>-1.0199978108057106</v>
      </c>
      <c r="CE361">
        <f t="shared" si="568"/>
        <v>-1</v>
      </c>
      <c r="CF361">
        <f t="shared" si="569"/>
        <v>-5</v>
      </c>
      <c r="CG361" s="7" t="str">
        <f t="shared" si="566"/>
        <v>-----</v>
      </c>
      <c r="CH361" s="21"/>
      <c r="CI361" s="21"/>
      <c r="CJ361" s="21"/>
      <c r="CK361" s="21"/>
      <c r="CL361" s="21"/>
      <c r="CM361" s="21"/>
      <c r="CZ361" s="7" t="str">
        <f>IF(AND(D361&gt;BH361,D361&gt;E361),"Bullish Trigger","-----")</f>
        <v>Bullish Trigger</v>
      </c>
      <c r="DA361" s="7" t="str">
        <f>IF(AND(D361&lt;BI361,D361&lt;E361),"Bearish Trigger","-----")</f>
        <v>-----</v>
      </c>
      <c r="DB361" s="13" t="str">
        <f>IF(AND(W361=BE361,W361&gt;0,BE361&gt;0),"Important High","------")</f>
        <v>------</v>
      </c>
      <c r="DC361" s="13" t="str">
        <f>IF(AND(X361=BF361,X361&gt;0,BF361&gt;0),"Important Low","------")</f>
        <v>------</v>
      </c>
      <c r="DD361" s="7" t="str">
        <f>IF(AND(DB361="Important High",DC361="-----",BJ361=1),"Imp High Rej","-----")</f>
        <v>-----</v>
      </c>
      <c r="DE361" s="7" t="str">
        <f>IF(AND(DB361="-----",DC361="Important Low",BJ361=1),"Imp Low Rej","-----")</f>
        <v>-----</v>
      </c>
      <c r="DF361" s="7" t="str">
        <f>IF(Y361&gt;AM361,"Overbought",IF(Y361&gt;AO361,"Bullish Momentum",IF(Y361&gt;AQ361,"Flat Momentum","-----")))</f>
        <v>Flat Momentum</v>
      </c>
      <c r="DG361" s="7" t="str">
        <f>IF(Y361&lt;AV361,"Oversold",IF(Y361&lt;AT361,"Bearish Momentum",IF(Y361&lt;AR361,"Flat Momentum","-----")))</f>
        <v>-----</v>
      </c>
      <c r="DH361" s="7" t="str">
        <f>IF(AND(DF361="Overbought",AD361=2),"Culminated Thrust","-----")</f>
        <v>-----</v>
      </c>
      <c r="DI361" s="7" t="str">
        <f>IF(AND(DG361="Oversold",AD361=5),"Culminated Thrust","-----")</f>
        <v>-----</v>
      </c>
      <c r="DJ361" s="14">
        <f>(Q361-$D361)/$D361</f>
        <v>1.1455944672600301E-3</v>
      </c>
      <c r="DK361" s="14">
        <f>(R361-$D361)/$D361</f>
        <v>-2.3874573771483576E-4</v>
      </c>
      <c r="DL361" s="14">
        <f>(S361-$D361)/$D361</f>
        <v>1.6230859426893515E-3</v>
      </c>
      <c r="DM361" s="14">
        <f>(T361-$D361)/$D361</f>
        <v>-3.8411108608133E-3</v>
      </c>
      <c r="DN361" s="14">
        <f>(U361-$D361)/$D361</f>
        <v>-2.8610981148714685E-3</v>
      </c>
      <c r="DO361" s="14">
        <f>(V361-$D361)/$D361</f>
        <v>-5.5469876641618381E-3</v>
      </c>
      <c r="DP361" s="14">
        <f t="shared" si="507"/>
        <v>1.6230859426893515E-3</v>
      </c>
      <c r="DQ361" s="14">
        <f t="shared" si="508"/>
        <v>1.1455944672600301E-3</v>
      </c>
      <c r="DR361" s="14">
        <f t="shared" si="509"/>
        <v>-2.3874573771483576E-4</v>
      </c>
      <c r="DS361" s="14">
        <f t="shared" si="510"/>
        <v>-2.8610981148714685E-3</v>
      </c>
      <c r="DT361" s="14">
        <f t="shared" si="511"/>
        <v>-3.8411108608133E-3</v>
      </c>
      <c r="DU361" s="14">
        <f t="shared" si="512"/>
        <v>-5.5469876641618381E-3</v>
      </c>
      <c r="DV361" t="str">
        <f>IF($D361&gt;Q361,"SUP","RES")</f>
        <v>RES</v>
      </c>
      <c r="DW361" t="str">
        <f>IF($D361&gt;R361,"SUP","RES")</f>
        <v>SUP</v>
      </c>
      <c r="DX361" t="str">
        <f>IF($D361&gt;S361,"SUP","RES")</f>
        <v>RES</v>
      </c>
      <c r="DY361" t="str">
        <f>IF($D361&gt;T361,"SUP","RES")</f>
        <v>SUP</v>
      </c>
      <c r="DZ361" t="str">
        <f>IF($D361&gt;U361,"SUP","RES")</f>
        <v>SUP</v>
      </c>
      <c r="EA361" t="str">
        <f>IF($D361&gt;V361,"SUP","RES")</f>
        <v>SUP</v>
      </c>
      <c r="EB361" s="7">
        <f t="shared" si="513"/>
        <v>2</v>
      </c>
      <c r="EC361" s="7">
        <f t="shared" si="514"/>
        <v>4</v>
      </c>
      <c r="ED361" s="13" t="str">
        <f t="shared" si="515"/>
        <v>-----</v>
      </c>
      <c r="EE361" s="13" t="str">
        <f t="shared" si="516"/>
        <v>-----</v>
      </c>
      <c r="EF361" s="7">
        <f>IF(OR(ED361="All Sup",EE361="All Res"),"na",((D361-MIN(Q361:V361))/(MAX(Q361:V361)-MIN(Q361:V361))))</f>
        <v>0.77363050483352769</v>
      </c>
      <c r="EG361">
        <v>1.4999999999999999E-4</v>
      </c>
      <c r="EH361">
        <f>Q361*(1+$EG361)</f>
        <v>5200.5399640000005</v>
      </c>
      <c r="EI361">
        <f>Q361*(1-$EG361)</f>
        <v>5198.9800359999999</v>
      </c>
      <c r="EJ361">
        <f>R361*(1+$EG361)</f>
        <v>5193.3488855000005</v>
      </c>
      <c r="EK361">
        <f>R361*(1-$EG361)</f>
        <v>5191.7911144999998</v>
      </c>
      <c r="EL361">
        <f>S361*(1+$EG361)</f>
        <v>5203.0203360000005</v>
      </c>
      <c r="EM361">
        <f>S361*(1-$EG361)</f>
        <v>5201.459664</v>
      </c>
      <c r="EN361">
        <f>T361*(1+$EG361)</f>
        <v>5174.6360789999999</v>
      </c>
      <c r="EO361">
        <f>T361*(1-$EG361)</f>
        <v>5173.0839209999995</v>
      </c>
      <c r="EP361">
        <f>U361*(1+$EG361)</f>
        <v>5179.7268425000002</v>
      </c>
      <c r="EQ361">
        <f>U361*(1-$EG361)</f>
        <v>5178.1731575000003</v>
      </c>
      <c r="ER361">
        <f>V361*(1+$EG361)</f>
        <v>5165.7747500000005</v>
      </c>
      <c r="ES361">
        <f>V361*(1-$EG361)</f>
        <v>5164.2252500000004</v>
      </c>
      <c r="ET361" s="7" t="str">
        <f t="shared" si="517"/>
        <v>-----</v>
      </c>
      <c r="EU361" s="7" t="str">
        <f t="shared" si="518"/>
        <v>TOUCH</v>
      </c>
      <c r="EV361" s="7" t="str">
        <f t="shared" si="519"/>
        <v>-----</v>
      </c>
      <c r="EW361" s="7" t="str">
        <f t="shared" si="520"/>
        <v>-----</v>
      </c>
      <c r="EX361" s="7" t="str">
        <f t="shared" si="521"/>
        <v>-----</v>
      </c>
      <c r="EY361" s="7" t="str">
        <f t="shared" si="522"/>
        <v>-----</v>
      </c>
      <c r="EZ361">
        <f t="shared" si="540"/>
        <v>166</v>
      </c>
      <c r="FA361">
        <f t="shared" si="541"/>
        <v>0</v>
      </c>
      <c r="FB361">
        <f t="shared" si="542"/>
        <v>359</v>
      </c>
      <c r="FC361">
        <f t="shared" si="543"/>
        <v>17</v>
      </c>
      <c r="FD361">
        <f t="shared" si="544"/>
        <v>16</v>
      </c>
      <c r="FE361">
        <f t="shared" si="545"/>
        <v>53</v>
      </c>
      <c r="FF361">
        <f t="shared" si="546"/>
        <v>7</v>
      </c>
      <c r="FG361">
        <f t="shared" si="547"/>
        <v>3</v>
      </c>
      <c r="FH361">
        <f t="shared" si="548"/>
        <v>0</v>
      </c>
      <c r="FI361">
        <f t="shared" si="549"/>
        <v>2</v>
      </c>
      <c r="FJ361">
        <f t="shared" si="550"/>
        <v>1</v>
      </c>
      <c r="FK361">
        <f t="shared" si="551"/>
        <v>1</v>
      </c>
      <c r="FL361" s="7" t="str">
        <f t="shared" si="523"/>
        <v>-----</v>
      </c>
      <c r="FM361" s="7">
        <f t="shared" si="524"/>
        <v>3</v>
      </c>
      <c r="FN361" s="7" t="str">
        <f t="shared" si="525"/>
        <v>-----</v>
      </c>
      <c r="FO361" s="7" t="str">
        <f t="shared" si="526"/>
        <v>-----</v>
      </c>
      <c r="FP361" s="7" t="str">
        <f t="shared" si="527"/>
        <v>-----</v>
      </c>
      <c r="FQ361" s="7" t="str">
        <f t="shared" si="528"/>
        <v>-----</v>
      </c>
      <c r="FR361" s="13" t="str">
        <f>IF(FL361="-----","-----",(D361-Q361)/Q361)</f>
        <v>-----</v>
      </c>
      <c r="FS361" s="13">
        <f>IF(FM361="-----","-----",(Q361-R361)/R361)</f>
        <v>1.3846707892239314E-3</v>
      </c>
      <c r="FT361" s="13" t="str">
        <f>IF(FN361="-----","-----",(R361-S361)/S361)</f>
        <v>-----</v>
      </c>
      <c r="FU361" s="13" t="str">
        <f>IF(FO361="-----","-----",(S361-T361)/T361)</f>
        <v>-----</v>
      </c>
      <c r="FV361" s="13" t="str">
        <f>IF(FP361="-----","-----",(T361-U361)/U361)</f>
        <v>-----</v>
      </c>
      <c r="FW361" s="13" t="str">
        <f>IF(FQ361="-----","-----",(U361-V361)/V361)</f>
        <v>-----</v>
      </c>
      <c r="FX361" s="7" t="str">
        <f t="shared" si="529"/>
        <v>-----</v>
      </c>
      <c r="FY361" s="7" t="str">
        <f t="shared" si="530"/>
        <v>Support</v>
      </c>
      <c r="FZ361" s="7" t="str">
        <f t="shared" si="531"/>
        <v>-----</v>
      </c>
      <c r="GA361" s="7" t="str">
        <f t="shared" si="532"/>
        <v>-----</v>
      </c>
      <c r="GB361" s="7" t="str">
        <f t="shared" si="533"/>
        <v>-----</v>
      </c>
      <c r="GC361" s="7" t="str">
        <f t="shared" si="534"/>
        <v>-----</v>
      </c>
      <c r="GD361" s="7" t="str">
        <f>IF(AND(BG361&gt;AA361,BG360&gt;AA360,BG359&gt;AA359,BG358&gt;AA358,BG357&gt;AA357,BG356&gt;AA356,BG355&gt;AA355,BG354&gt;AA354,BG353&gt;AA353,BG352&gt;AA352,BG351&gt;AA351,BG350&gt;AA350),"Bullish",IF(AND(BG361&lt;AA361,BG360&lt;AA360,BG359&lt;AA359,BG358&lt;AA358,BG357&lt;AA357,BG356&lt;AA356,BG355&lt;AA355,BG354&lt;AA354,BG353&lt;AA353,BG352&lt;AA352,BG351&lt;AA351,BG350&lt;AA350),"Bearish","-----"))</f>
        <v>Bullish</v>
      </c>
      <c r="GE361">
        <f>(Z361-BG361)/BG361</f>
        <v>1.2790980333144476E-3</v>
      </c>
      <c r="GI361" s="7" t="str">
        <f>IF(Y361&gt;Z361,"Bullish","Bearish")</f>
        <v>Bullish</v>
      </c>
      <c r="GJ361" s="19" t="str">
        <f>IF(AND(D361&gt;Y361,D360&lt;Y360),"TEMA crossover","-----")</f>
        <v>TEMA crossover</v>
      </c>
      <c r="GK361" s="19" t="str">
        <f>IF(AND(D361&lt;Y361,D360&gt;Y360),"TEMA crossunder","-----")</f>
        <v>-----</v>
      </c>
      <c r="GL361" s="20" t="str">
        <f>IF(GD361="Bearish","YES","-----")</f>
        <v>-----</v>
      </c>
      <c r="GM361" s="20" t="str">
        <f>IF(GH361="Reverse to Bearish","YES","-----")</f>
        <v>-----</v>
      </c>
      <c r="GN361" s="20" t="str">
        <f>IF(AND(GI361="Bullish",GI360="Bullish",GI359="Bullish",GI358="Bullish"),"YES","-----")</f>
        <v>YES</v>
      </c>
      <c r="GO361" s="20" t="str">
        <f>IF(OR(GK361="TEMA crossunder",GK360="TEMA crossunder",GK359="TEMA crossunder",GK358="TEMA crossunder"),"YES","-----")</f>
        <v>YES</v>
      </c>
      <c r="GP361" s="20" t="str">
        <f>IF(GD361="Bullish","YES","-----")</f>
        <v>YES</v>
      </c>
      <c r="GQ361" s="20" t="str">
        <f>IF(GH361="Reverse to Bullish","YES","-----")</f>
        <v>-----</v>
      </c>
      <c r="GR361" s="20" t="str">
        <f>IF(AND(GI361="Bearish",GI360="Bearish",GI359="Bearish",GI358="Bearish"),"YES","-----")</f>
        <v>-----</v>
      </c>
      <c r="GS361" s="20" t="str">
        <f>IF(OR(GJ361="TEMA crossover",GJ360="TEMA crossover",GJ359="TEMA crossover",GJ358="TEMA crossover"),"YES","-----")</f>
        <v>YES</v>
      </c>
      <c r="GT361" s="20" t="str">
        <f t="shared" si="552"/>
        <v>-----</v>
      </c>
      <c r="GU361" s="20" t="str">
        <f t="shared" si="553"/>
        <v>-----</v>
      </c>
      <c r="GV361" s="20" t="str">
        <f t="shared" si="554"/>
        <v>-----</v>
      </c>
      <c r="GW361" s="20" t="str">
        <f t="shared" si="555"/>
        <v>-----</v>
      </c>
      <c r="GX361" s="20" t="str">
        <f t="shared" si="556"/>
        <v>-----</v>
      </c>
      <c r="GY361" s="20" t="str">
        <f t="shared" si="557"/>
        <v>-----</v>
      </c>
      <c r="GZ361" s="7" t="str">
        <f>IF(G361&gt;BH361,"YES","-----")</f>
        <v>-----</v>
      </c>
      <c r="HA361" s="7" t="str">
        <f>IF(F361&lt;BI361,"YES","-----")</f>
        <v>-----</v>
      </c>
      <c r="HB361">
        <f>BH361-BI361</f>
        <v>6.0199999999995271</v>
      </c>
      <c r="HI361">
        <f t="shared" si="535"/>
        <v>-5.434729999999945</v>
      </c>
      <c r="HJ361">
        <f t="shared" si="536"/>
        <v>0.58526999999958207</v>
      </c>
      <c r="HK361" s="7"/>
      <c r="HL361" s="7"/>
      <c r="HM361" s="7"/>
      <c r="HN361" s="7"/>
      <c r="HO361" s="7"/>
      <c r="HP361" s="7"/>
      <c r="HQ361" s="28">
        <f t="shared" si="559"/>
        <v>1.2692900000001828</v>
      </c>
      <c r="HR361" s="28" t="str">
        <f t="shared" si="537"/>
        <v>Bull</v>
      </c>
      <c r="HS361">
        <f t="shared" si="538"/>
        <v>1.2692900000001828</v>
      </c>
    </row>
    <row r="362" spans="1:227" x14ac:dyDescent="0.55000000000000004">
      <c r="A362">
        <f>Validation!A361</f>
        <v>1772136300</v>
      </c>
      <c r="B362" t="str">
        <f>Price!B361</f>
        <v>XAUUSD</v>
      </c>
      <c r="C362" t="str">
        <f>Price!C361</f>
        <v>M5</v>
      </c>
      <c r="D362">
        <f>Price!D361</f>
        <v>5195.17</v>
      </c>
      <c r="E362">
        <f>Price!E361</f>
        <v>5193.8100000000004</v>
      </c>
      <c r="F362">
        <f>Price!F361</f>
        <v>5196.4799999999996</v>
      </c>
      <c r="G362">
        <f>Price!G361</f>
        <v>5193.79</v>
      </c>
      <c r="H362">
        <f>Price!H361</f>
        <v>481</v>
      </c>
      <c r="I362">
        <f>Diagonals!E361</f>
        <v>5211.3500000000004</v>
      </c>
      <c r="J362">
        <f>Diagonals!F361</f>
        <v>0</v>
      </c>
      <c r="K362">
        <f>Diagonals!G361</f>
        <v>0</v>
      </c>
      <c r="L362">
        <f>Diagonals!H361</f>
        <v>5123.1899999999996</v>
      </c>
      <c r="M362">
        <f>Diagonals!I361</f>
        <v>0</v>
      </c>
      <c r="N362">
        <f>Diagonals!J361</f>
        <v>0</v>
      </c>
      <c r="O362">
        <f>Diagonals!K361</f>
        <v>0</v>
      </c>
      <c r="P362">
        <f>Diagonals!L361</f>
        <v>0</v>
      </c>
      <c r="Q362">
        <f>Trendlines!E361</f>
        <v>5199.7700000000004</v>
      </c>
      <c r="R362">
        <f>Trendlines!F361</f>
        <v>5192.54</v>
      </c>
      <c r="S362">
        <f>Trendlines!G361</f>
        <v>5202.22</v>
      </c>
      <c r="T362">
        <f>Trendlines!H361</f>
        <v>5173.9399999999996</v>
      </c>
      <c r="U362">
        <f>Trendlines!I361</f>
        <v>5178.97</v>
      </c>
      <c r="V362">
        <f>Trendlines!J361</f>
        <v>5165.04</v>
      </c>
      <c r="W362">
        <f>Trendlines!K361</f>
        <v>0</v>
      </c>
      <c r="X362">
        <f>Trendlines!L361</f>
        <v>0</v>
      </c>
      <c r="Y362">
        <f>Tema_Hrma_Smma!E361</f>
        <v>5193.2700000000004</v>
      </c>
      <c r="Z362">
        <f>Tema_Hrma_Smma!F361</f>
        <v>5191.04</v>
      </c>
      <c r="AA362">
        <f>Tema_Hrma_Smma!G361</f>
        <v>5179.21</v>
      </c>
      <c r="AB362">
        <f>ZScore!H361</f>
        <v>1</v>
      </c>
      <c r="AC362">
        <f>ZScore!I361</f>
        <v>0.55884999999999996</v>
      </c>
      <c r="AD362">
        <f>ZScore!J361</f>
        <v>0</v>
      </c>
      <c r="AE362">
        <f>HA!E361</f>
        <v>5189.76</v>
      </c>
      <c r="AF362">
        <f>HA!F361</f>
        <v>5196.4799999999996</v>
      </c>
      <c r="AG362">
        <f>HA!G361</f>
        <v>5189.76</v>
      </c>
      <c r="AH362">
        <f>HA!H361</f>
        <v>5194.8100000000004</v>
      </c>
      <c r="AI362">
        <f>HA!I361</f>
        <v>1</v>
      </c>
      <c r="AJ362">
        <f>HA!J361</f>
        <v>5.05</v>
      </c>
      <c r="AK362">
        <f>HA!K361</f>
        <v>0.79135</v>
      </c>
      <c r="AL362">
        <f>HA!L361</f>
        <v>2</v>
      </c>
      <c r="AM362">
        <f>KC!E361</f>
        <v>5213.3855599999997</v>
      </c>
      <c r="AN362">
        <f>KC!F361</f>
        <v>5206.9380899999996</v>
      </c>
      <c r="AO362">
        <f>KC!G361</f>
        <v>5200.4906199999996</v>
      </c>
      <c r="AP362">
        <f>KC!H361</f>
        <v>5194.0431500000004</v>
      </c>
      <c r="AQ362">
        <f>KC!I361</f>
        <v>5187.5956800000004</v>
      </c>
      <c r="AR362">
        <f>KC!J361</f>
        <v>5182.6894899999998</v>
      </c>
      <c r="AS362">
        <f>KC!K361</f>
        <v>5176.2420199999997</v>
      </c>
      <c r="AT362">
        <f>KC!L361</f>
        <v>5169.7945499999996</v>
      </c>
      <c r="AU362">
        <f>KC!M361</f>
        <v>5163.3470799999996</v>
      </c>
      <c r="AV362">
        <f>KC!N361</f>
        <v>5156.8996100000004</v>
      </c>
      <c r="AW362">
        <f>SR_Levels!E361</f>
        <v>5193.3500000000004</v>
      </c>
      <c r="AX362">
        <f>SR_Levels!F361</f>
        <v>5178.6000000000004</v>
      </c>
      <c r="AY362">
        <f>SR_Levels!G361</f>
        <v>5161.8900000000003</v>
      </c>
      <c r="AZ362">
        <f>SR_Levels!H361</f>
        <v>5135.8500000000004</v>
      </c>
      <c r="BA362">
        <f>SR_Levels!I361</f>
        <v>5205.3100000000004</v>
      </c>
      <c r="BB362">
        <f>SR_Levels!J361</f>
        <v>0</v>
      </c>
      <c r="BC362">
        <f>SR_Levels!K361</f>
        <v>0</v>
      </c>
      <c r="BD362">
        <f>SR_Levels!L361</f>
        <v>0</v>
      </c>
      <c r="BE362">
        <f>ZigZag!E361</f>
        <v>0</v>
      </c>
      <c r="BF362">
        <f>ZigZag!F361</f>
        <v>0</v>
      </c>
      <c r="BG362">
        <f>ZigZag!G361</f>
        <v>5184.1899999999996</v>
      </c>
      <c r="BH362">
        <f>Dual_Tema!E361</f>
        <v>5195.29</v>
      </c>
      <c r="BI362">
        <f>Dual_Tema!F361</f>
        <v>5190.74</v>
      </c>
      <c r="BJ362">
        <f>Pinbar!E361</f>
        <v>0</v>
      </c>
      <c r="BK362">
        <f>SSA!E361</f>
        <v>5194.0290999999997</v>
      </c>
      <c r="BL362">
        <f>SSA!F361</f>
        <v>5192.8122700000004</v>
      </c>
      <c r="BN362" t="str">
        <f t="shared" si="558"/>
        <v>Green Candle</v>
      </c>
      <c r="BO362" s="34">
        <f t="shared" si="560"/>
        <v>2.1179779290496636E-3</v>
      </c>
      <c r="BP362" s="34">
        <f t="shared" si="562"/>
        <v>1.7257270227641897E-3</v>
      </c>
      <c r="BQ362" s="34">
        <f t="shared" si="570"/>
        <v>3.8005989759444248E-3</v>
      </c>
      <c r="BR362" s="34">
        <f t="shared" si="572"/>
        <v>4.8296004023056227E-3</v>
      </c>
      <c r="BS362" s="35">
        <f t="shared" si="561"/>
        <v>3.5268520809816906E-4</v>
      </c>
      <c r="BT362" s="35">
        <f t="shared" si="563"/>
        <v>1.4369696232119367E-4</v>
      </c>
      <c r="BU362" s="35">
        <f t="shared" si="571"/>
        <v>2.1076637183181646E-4</v>
      </c>
      <c r="BV362" s="35">
        <f t="shared" si="573"/>
        <v>2.0076912213129461E-4</v>
      </c>
      <c r="BW362" s="27">
        <v>96</v>
      </c>
      <c r="BX362">
        <f>F362-G362</f>
        <v>2.6899999999995998</v>
      </c>
      <c r="BY362">
        <f>ABS(F362-D361)</f>
        <v>2.6699999999991633</v>
      </c>
      <c r="BZ362">
        <f>ABS(G362-D361)</f>
        <v>2.0000000000436557E-2</v>
      </c>
      <c r="CA362">
        <f t="shared" si="539"/>
        <v>2.6899999999995998</v>
      </c>
      <c r="CB362">
        <f t="shared" si="564"/>
        <v>4.5642857142855586</v>
      </c>
      <c r="CC362">
        <f t="shared" si="567"/>
        <v>5.4073959263602802</v>
      </c>
      <c r="CD362">
        <f t="shared" si="565"/>
        <v>-0.84311021207472159</v>
      </c>
      <c r="CE362">
        <f t="shared" si="568"/>
        <v>-1</v>
      </c>
      <c r="CF362">
        <f t="shared" si="569"/>
        <v>-6</v>
      </c>
      <c r="CG362" s="7" t="str">
        <f t="shared" si="566"/>
        <v>-----</v>
      </c>
      <c r="CH362" s="21"/>
      <c r="CI362" s="21"/>
      <c r="CJ362" s="21"/>
      <c r="CK362" s="21"/>
      <c r="CL362" s="21"/>
      <c r="CM362" s="21"/>
      <c r="CZ362" s="7" t="str">
        <f>IF(AND(D362&gt;BH362,D362&gt;E362),"Bullish Trigger","-----")</f>
        <v>-----</v>
      </c>
      <c r="DA362" s="7" t="str">
        <f>IF(AND(D362&lt;BI362,D362&lt;E362),"Bearish Trigger","-----")</f>
        <v>-----</v>
      </c>
      <c r="DB362" s="13" t="str">
        <f>IF(AND(W362=BE362,W362&gt;0,BE362&gt;0),"Important High","------")</f>
        <v>------</v>
      </c>
      <c r="DC362" s="13" t="str">
        <f>IF(AND(X362=BF362,X362&gt;0,BF362&gt;0),"Important Low","------")</f>
        <v>------</v>
      </c>
      <c r="DD362" s="7" t="str">
        <f>IF(AND(DB362="Important High",DC362="-----",BJ362=1),"Imp High Rej","-----")</f>
        <v>-----</v>
      </c>
      <c r="DE362" s="7" t="str">
        <f>IF(AND(DB362="-----",DC362="Important Low",BJ362=1),"Imp Low Rej","-----")</f>
        <v>-----</v>
      </c>
      <c r="DF362" s="7" t="str">
        <f>IF(Y362&gt;AM362,"Overbought",IF(Y362&gt;AO362,"Bullish Momentum",IF(Y362&gt;AQ362,"Flat Momentum","-----")))</f>
        <v>Flat Momentum</v>
      </c>
      <c r="DG362" s="7" t="str">
        <f>IF(Y362&lt;AV362,"Oversold",IF(Y362&lt;AT362,"Bearish Momentum",IF(Y362&lt;AR362,"Flat Momentum","-----")))</f>
        <v>-----</v>
      </c>
      <c r="DH362" s="7" t="str">
        <f>IF(AND(DF362="Overbought",AD362=2),"Culminated Thrust","-----")</f>
        <v>-----</v>
      </c>
      <c r="DI362" s="7" t="str">
        <f>IF(AND(DG362="Oversold",AD362=5),"Culminated Thrust","-----")</f>
        <v>-----</v>
      </c>
      <c r="DJ362" s="14">
        <f>(Q362-$D362)/$D362</f>
        <v>8.8543782012915143E-4</v>
      </c>
      <c r="DK362" s="14">
        <f>(R362-$D362)/$D362</f>
        <v>-5.0623944933469143E-4</v>
      </c>
      <c r="DL362" s="14">
        <f>(S362-$D362)/$D362</f>
        <v>1.3570297025891707E-3</v>
      </c>
      <c r="DM362" s="14">
        <f>(T362-$D362)/$D362</f>
        <v>-4.0864880263784386E-3</v>
      </c>
      <c r="DN362" s="14">
        <f>(U362-$D362)/$D362</f>
        <v>-3.1182810187154256E-3</v>
      </c>
      <c r="DO362" s="14">
        <f>(V362-$D362)/$D362</f>
        <v>-5.7996177218455043E-3</v>
      </c>
      <c r="DP362" s="14">
        <f t="shared" si="507"/>
        <v>1.3570297025891707E-3</v>
      </c>
      <c r="DQ362" s="14">
        <f t="shared" si="508"/>
        <v>8.8543782012915143E-4</v>
      </c>
      <c r="DR362" s="14">
        <f t="shared" si="509"/>
        <v>-5.0623944933469143E-4</v>
      </c>
      <c r="DS362" s="14">
        <f t="shared" si="510"/>
        <v>-3.1182810187154256E-3</v>
      </c>
      <c r="DT362" s="14">
        <f t="shared" si="511"/>
        <v>-4.0864880263784386E-3</v>
      </c>
      <c r="DU362" s="14">
        <f t="shared" si="512"/>
        <v>-5.7996177218455043E-3</v>
      </c>
      <c r="DV362" t="str">
        <f>IF($D362&gt;Q362,"SUP","RES")</f>
        <v>RES</v>
      </c>
      <c r="DW362" t="str">
        <f>IF($D362&gt;R362,"SUP","RES")</f>
        <v>SUP</v>
      </c>
      <c r="DX362" t="str">
        <f>IF($D362&gt;S362,"SUP","RES")</f>
        <v>RES</v>
      </c>
      <c r="DY362" t="str">
        <f>IF($D362&gt;T362,"SUP","RES")</f>
        <v>SUP</v>
      </c>
      <c r="DZ362" t="str">
        <f>IF($D362&gt;U362,"SUP","RES")</f>
        <v>SUP</v>
      </c>
      <c r="EA362" t="str">
        <f>IF($D362&gt;V362,"SUP","RES")</f>
        <v>SUP</v>
      </c>
      <c r="EB362" s="7">
        <f t="shared" si="513"/>
        <v>2</v>
      </c>
      <c r="EC362" s="7">
        <f t="shared" si="514"/>
        <v>4</v>
      </c>
      <c r="ED362" s="13" t="str">
        <f t="shared" si="515"/>
        <v>-----</v>
      </c>
      <c r="EE362" s="13" t="str">
        <f t="shared" si="516"/>
        <v>-----</v>
      </c>
      <c r="EF362" s="7">
        <f>IF(OR(ED362="All Sup",EE362="All Res"),"na",((D362-MIN(Q362:V362))/(MAX(Q362:V362)-MIN(Q362:V362))))</f>
        <v>0.81038192576653778</v>
      </c>
      <c r="EG362">
        <v>1.4999999999999999E-4</v>
      </c>
      <c r="EH362">
        <f>Q362*(1+$EG362)</f>
        <v>5200.5499655000012</v>
      </c>
      <c r="EI362">
        <f>Q362*(1-$EG362)</f>
        <v>5198.9900345000005</v>
      </c>
      <c r="EJ362">
        <f>R362*(1+$EG362)</f>
        <v>5193.3188810000001</v>
      </c>
      <c r="EK362">
        <f>R362*(1-$EG362)</f>
        <v>5191.7611189999998</v>
      </c>
      <c r="EL362">
        <f>S362*(1+$EG362)</f>
        <v>5203.0003330000009</v>
      </c>
      <c r="EM362">
        <f>S362*(1-$EG362)</f>
        <v>5201.4396670000006</v>
      </c>
      <c r="EN362">
        <f>T362*(1+$EG362)</f>
        <v>5174.7160910000002</v>
      </c>
      <c r="EO362">
        <f>T362*(1-$EG362)</f>
        <v>5173.1639089999999</v>
      </c>
      <c r="EP362">
        <f>U362*(1+$EG362)</f>
        <v>5179.7468455000007</v>
      </c>
      <c r="EQ362">
        <f>U362*(1-$EG362)</f>
        <v>5178.1931545000007</v>
      </c>
      <c r="ER362">
        <f>V362*(1+$EG362)</f>
        <v>5165.8147560000007</v>
      </c>
      <c r="ES362">
        <f>V362*(1-$EG362)</f>
        <v>5164.2652440000002</v>
      </c>
      <c r="ET362" s="7" t="str">
        <f t="shared" si="517"/>
        <v>-----</v>
      </c>
      <c r="EU362" s="7" t="str">
        <f t="shared" si="518"/>
        <v>-----</v>
      </c>
      <c r="EV362" s="7" t="str">
        <f t="shared" si="519"/>
        <v>-----</v>
      </c>
      <c r="EW362" s="7" t="str">
        <f t="shared" si="520"/>
        <v>-----</v>
      </c>
      <c r="EX362" s="7" t="str">
        <f t="shared" si="521"/>
        <v>-----</v>
      </c>
      <c r="EY362" s="7" t="str">
        <f t="shared" si="522"/>
        <v>-----</v>
      </c>
      <c r="EZ362">
        <f t="shared" si="540"/>
        <v>167</v>
      </c>
      <c r="FA362">
        <f t="shared" si="541"/>
        <v>1</v>
      </c>
      <c r="FB362">
        <f t="shared" si="542"/>
        <v>360</v>
      </c>
      <c r="FC362">
        <f t="shared" si="543"/>
        <v>18</v>
      </c>
      <c r="FD362">
        <f t="shared" si="544"/>
        <v>17</v>
      </c>
      <c r="FE362">
        <f t="shared" si="545"/>
        <v>54</v>
      </c>
      <c r="FF362">
        <f t="shared" si="546"/>
        <v>7</v>
      </c>
      <c r="FG362">
        <f t="shared" si="547"/>
        <v>3</v>
      </c>
      <c r="FH362">
        <f t="shared" si="548"/>
        <v>0</v>
      </c>
      <c r="FI362">
        <f t="shared" si="549"/>
        <v>2</v>
      </c>
      <c r="FJ362">
        <f t="shared" si="550"/>
        <v>1</v>
      </c>
      <c r="FK362">
        <f t="shared" si="551"/>
        <v>1</v>
      </c>
      <c r="FL362" s="7" t="str">
        <f t="shared" si="523"/>
        <v>-----</v>
      </c>
      <c r="FM362" s="7" t="str">
        <f t="shared" si="524"/>
        <v>-----</v>
      </c>
      <c r="FN362" s="7" t="str">
        <f t="shared" si="525"/>
        <v>-----</v>
      </c>
      <c r="FO362" s="7" t="str">
        <f t="shared" si="526"/>
        <v>-----</v>
      </c>
      <c r="FP362" s="7" t="str">
        <f t="shared" si="527"/>
        <v>-----</v>
      </c>
      <c r="FQ362" s="7" t="str">
        <f t="shared" si="528"/>
        <v>-----</v>
      </c>
      <c r="FR362" s="13" t="str">
        <f>IF(FL362="-----","-----",(D362-Q362)/Q362)</f>
        <v>-----</v>
      </c>
      <c r="FS362" s="13" t="str">
        <f>IF(FM362="-----","-----",(Q362-R362)/R362)</f>
        <v>-----</v>
      </c>
      <c r="FT362" s="13" t="str">
        <f>IF(FN362="-----","-----",(R362-S362)/S362)</f>
        <v>-----</v>
      </c>
      <c r="FU362" s="13" t="str">
        <f>IF(FO362="-----","-----",(S362-T362)/T362)</f>
        <v>-----</v>
      </c>
      <c r="FV362" s="13" t="str">
        <f>IF(FP362="-----","-----",(T362-U362)/U362)</f>
        <v>-----</v>
      </c>
      <c r="FW362" s="13" t="str">
        <f>IF(FQ362="-----","-----",(U362-V362)/V362)</f>
        <v>-----</v>
      </c>
      <c r="FX362" s="7" t="str">
        <f t="shared" si="529"/>
        <v>-----</v>
      </c>
      <c r="FY362" s="7" t="str">
        <f t="shared" si="530"/>
        <v>-----</v>
      </c>
      <c r="FZ362" s="7" t="str">
        <f t="shared" si="531"/>
        <v>-----</v>
      </c>
      <c r="GA362" s="7" t="str">
        <f t="shared" si="532"/>
        <v>-----</v>
      </c>
      <c r="GB362" s="7" t="str">
        <f t="shared" si="533"/>
        <v>-----</v>
      </c>
      <c r="GC362" s="7" t="str">
        <f t="shared" si="534"/>
        <v>-----</v>
      </c>
      <c r="GD362" s="7" t="str">
        <f>IF(AND(BG362&gt;AA362,BG361&gt;AA361,BG360&gt;AA360,BG359&gt;AA359,BG358&gt;AA358,BG357&gt;AA357,BG356&gt;AA356,BG355&gt;AA355,BG354&gt;AA354,BG353&gt;AA353,BG352&gt;AA352,BG351&gt;AA351),"Bullish",IF(AND(BG362&lt;AA362,BG361&lt;AA361,BG360&lt;AA360,BG359&lt;AA359,BG358&lt;AA358,BG357&lt;AA357,BG356&lt;AA356,BG355&lt;AA355,BG354&lt;AA354,BG353&lt;AA353,BG352&lt;AA352,BG351&lt;AA351),"Bearish","-----"))</f>
        <v>Bullish</v>
      </c>
      <c r="GE362">
        <f>(Z362-BG362)/BG362</f>
        <v>1.3213250285966302E-3</v>
      </c>
      <c r="GI362" s="7" t="str">
        <f>IF(Y362&gt;Z362,"Bullish","Bearish")</f>
        <v>Bullish</v>
      </c>
      <c r="GJ362" s="19" t="str">
        <f>IF(AND(D362&gt;Y362,D361&lt;Y361),"TEMA crossover","-----")</f>
        <v>-----</v>
      </c>
      <c r="GK362" s="19" t="str">
        <f>IF(AND(D362&lt;Y362,D361&gt;Y361),"TEMA crossunder","-----")</f>
        <v>-----</v>
      </c>
      <c r="GL362" s="20" t="str">
        <f>IF(GD362="Bearish","YES","-----")</f>
        <v>-----</v>
      </c>
      <c r="GM362" s="20" t="str">
        <f>IF(GH362="Reverse to Bearish","YES","-----")</f>
        <v>-----</v>
      </c>
      <c r="GN362" s="20" t="str">
        <f>IF(AND(GI362="Bullish",GI361="Bullish",GI360="Bullish",GI359="Bullish"),"YES","-----")</f>
        <v>YES</v>
      </c>
      <c r="GO362" s="20" t="str">
        <f>IF(OR(GK362="TEMA crossunder",GK361="TEMA crossunder",GK360="TEMA crossunder",GK359="TEMA crossunder"),"YES","-----")</f>
        <v>YES</v>
      </c>
      <c r="GP362" s="20" t="str">
        <f>IF(GD362="Bullish","YES","-----")</f>
        <v>YES</v>
      </c>
      <c r="GQ362" s="20" t="str">
        <f>IF(GH362="Reverse to Bullish","YES","-----")</f>
        <v>-----</v>
      </c>
      <c r="GR362" s="20" t="str">
        <f>IF(AND(GI362="Bearish",GI361="Bearish",GI360="Bearish",GI359="Bearish"),"YES","-----")</f>
        <v>-----</v>
      </c>
      <c r="GS362" s="20" t="str">
        <f>IF(OR(GJ362="TEMA crossover",GJ361="TEMA crossover",GJ360="TEMA crossover",GJ359="TEMA crossover"),"YES","-----")</f>
        <v>YES</v>
      </c>
      <c r="GT362" s="20" t="str">
        <f t="shared" si="552"/>
        <v>-----</v>
      </c>
      <c r="GU362" s="20" t="str">
        <f t="shared" si="553"/>
        <v>-----</v>
      </c>
      <c r="GV362" s="20" t="str">
        <f t="shared" si="554"/>
        <v>-----</v>
      </c>
      <c r="GW362" s="20" t="str">
        <f t="shared" si="555"/>
        <v>-----</v>
      </c>
      <c r="GX362" s="20" t="str">
        <f t="shared" si="556"/>
        <v>-----</v>
      </c>
      <c r="GY362" s="20" t="str">
        <f t="shared" si="557"/>
        <v>-----</v>
      </c>
      <c r="GZ362" s="7" t="str">
        <f>IF(G362&gt;BH362,"YES","-----")</f>
        <v>-----</v>
      </c>
      <c r="HA362" s="7" t="str">
        <f>IF(F362&lt;BI362,"YES","-----")</f>
        <v>-----</v>
      </c>
      <c r="HB362">
        <f>BH362-BI362</f>
        <v>4.5500000000001819</v>
      </c>
      <c r="HI362">
        <f t="shared" si="535"/>
        <v>-3.2890999999999622</v>
      </c>
      <c r="HJ362">
        <f t="shared" si="536"/>
        <v>1.2609000000002197</v>
      </c>
      <c r="HK362" s="7"/>
      <c r="HL362" s="7"/>
      <c r="HM362" s="7"/>
      <c r="HN362" s="7"/>
      <c r="HO362" s="7"/>
      <c r="HP362" s="7"/>
      <c r="HQ362" s="28">
        <f t="shared" si="559"/>
        <v>1.2168299999993906</v>
      </c>
      <c r="HR362" s="28" t="str">
        <f t="shared" si="537"/>
        <v>Bull</v>
      </c>
      <c r="HS362">
        <f t="shared" si="538"/>
        <v>1.2168299999993906</v>
      </c>
    </row>
    <row r="363" spans="1:227" x14ac:dyDescent="0.55000000000000004">
      <c r="A363">
        <f>Validation!A362</f>
        <v>1772136600</v>
      </c>
      <c r="B363" t="str">
        <f>Price!B362</f>
        <v>XAUUSD</v>
      </c>
      <c r="C363" t="str">
        <f>Price!C362</f>
        <v>M5</v>
      </c>
      <c r="D363">
        <f>Price!D362</f>
        <v>5196.91</v>
      </c>
      <c r="E363">
        <f>Price!E362</f>
        <v>5195.17</v>
      </c>
      <c r="F363">
        <f>Price!F362</f>
        <v>5198.04</v>
      </c>
      <c r="G363">
        <f>Price!G362</f>
        <v>5194.3500000000004</v>
      </c>
      <c r="H363">
        <f>Price!H362</f>
        <v>490</v>
      </c>
      <c r="I363">
        <f>Diagonals!E362</f>
        <v>5211.53</v>
      </c>
      <c r="J363">
        <f>Diagonals!F362</f>
        <v>0</v>
      </c>
      <c r="K363">
        <f>Diagonals!G362</f>
        <v>0</v>
      </c>
      <c r="L363">
        <f>Diagonals!H362</f>
        <v>5122.8599999999997</v>
      </c>
      <c r="M363">
        <f>Diagonals!I362</f>
        <v>0</v>
      </c>
      <c r="N363">
        <f>Diagonals!J362</f>
        <v>0</v>
      </c>
      <c r="O363">
        <f>Diagonals!K362</f>
        <v>0</v>
      </c>
      <c r="P363">
        <f>Diagonals!L362</f>
        <v>0</v>
      </c>
      <c r="Q363">
        <f>Trendlines!E362</f>
        <v>5199.7700000000004</v>
      </c>
      <c r="R363">
        <f>Trendlines!F362</f>
        <v>5192.5200000000004</v>
      </c>
      <c r="S363">
        <f>Trendlines!G362</f>
        <v>5202.2</v>
      </c>
      <c r="T363">
        <f>Trendlines!H362</f>
        <v>5174.0200000000004</v>
      </c>
      <c r="U363">
        <f>Trendlines!I362</f>
        <v>5178.99</v>
      </c>
      <c r="V363">
        <f>Trendlines!J362</f>
        <v>5165.08</v>
      </c>
      <c r="W363">
        <f>Trendlines!K362</f>
        <v>0</v>
      </c>
      <c r="X363">
        <f>Trendlines!L362</f>
        <v>0</v>
      </c>
      <c r="Y363">
        <f>Tema_Hrma_Smma!E362</f>
        <v>5195.34</v>
      </c>
      <c r="Z363">
        <f>Tema_Hrma_Smma!F362</f>
        <v>5192.3500000000004</v>
      </c>
      <c r="AA363">
        <f>Tema_Hrma_Smma!G362</f>
        <v>5179.67</v>
      </c>
      <c r="AB363">
        <f>ZScore!H362</f>
        <v>1</v>
      </c>
      <c r="AC363">
        <f>ZScore!I362</f>
        <v>0.42259000000000002</v>
      </c>
      <c r="AD363">
        <f>ZScore!J362</f>
        <v>0</v>
      </c>
      <c r="AE363">
        <f>HA!E362</f>
        <v>5192.29</v>
      </c>
      <c r="AF363">
        <f>HA!F362</f>
        <v>5198.04</v>
      </c>
      <c r="AG363">
        <f>HA!G362</f>
        <v>5192.29</v>
      </c>
      <c r="AH363">
        <f>HA!H362</f>
        <v>5196.12</v>
      </c>
      <c r="AI363">
        <f>HA!I362</f>
        <v>1</v>
      </c>
      <c r="AJ363">
        <f>HA!J362</f>
        <v>3.83</v>
      </c>
      <c r="AK363">
        <f>HA!K362</f>
        <v>0.34118999999999999</v>
      </c>
      <c r="AL363">
        <f>HA!L362</f>
        <v>3</v>
      </c>
      <c r="AM363">
        <f>KC!E362</f>
        <v>5214.2561900000001</v>
      </c>
      <c r="AN363">
        <f>KC!F362</f>
        <v>5207.8040899999996</v>
      </c>
      <c r="AO363">
        <f>KC!G362</f>
        <v>5201.3519900000001</v>
      </c>
      <c r="AP363">
        <f>KC!H362</f>
        <v>5194.8998899999997</v>
      </c>
      <c r="AQ363">
        <f>KC!I362</f>
        <v>5188.4477900000002</v>
      </c>
      <c r="AR363">
        <f>KC!J362</f>
        <v>5183.6355700000004</v>
      </c>
      <c r="AS363">
        <f>KC!K362</f>
        <v>5177.1834699999999</v>
      </c>
      <c r="AT363">
        <f>KC!L362</f>
        <v>5170.7313700000004</v>
      </c>
      <c r="AU363">
        <f>KC!M362</f>
        <v>5164.27927</v>
      </c>
      <c r="AV363">
        <f>KC!N362</f>
        <v>5157.8271699999996</v>
      </c>
      <c r="AW363">
        <f>SR_Levels!E362</f>
        <v>5193.3500000000004</v>
      </c>
      <c r="AX363">
        <f>SR_Levels!F362</f>
        <v>5178.6000000000004</v>
      </c>
      <c r="AY363">
        <f>SR_Levels!G362</f>
        <v>5161.8900000000003</v>
      </c>
      <c r="AZ363">
        <f>SR_Levels!H362</f>
        <v>5135.8500000000004</v>
      </c>
      <c r="BA363">
        <f>SR_Levels!I362</f>
        <v>5205.3100000000004</v>
      </c>
      <c r="BB363">
        <f>SR_Levels!J362</f>
        <v>0</v>
      </c>
      <c r="BC363">
        <f>SR_Levels!K362</f>
        <v>0</v>
      </c>
      <c r="BD363">
        <f>SR_Levels!L362</f>
        <v>0</v>
      </c>
      <c r="BE363">
        <f>ZigZag!E362</f>
        <v>0</v>
      </c>
      <c r="BF363">
        <f>ZigZag!F362</f>
        <v>0</v>
      </c>
      <c r="BG363">
        <f>ZigZag!G362</f>
        <v>5185.0600000000004</v>
      </c>
      <c r="BH363">
        <f>Dual_Tema!E362</f>
        <v>5197.13</v>
      </c>
      <c r="BI363">
        <f>Dual_Tema!F362</f>
        <v>5193.03</v>
      </c>
      <c r="BJ363">
        <f>Pinbar!E362</f>
        <v>0</v>
      </c>
      <c r="BK363">
        <f>SSA!E362</f>
        <v>5194.8870200000001</v>
      </c>
      <c r="BL363">
        <f>SSA!F362</f>
        <v>5193.8496500000001</v>
      </c>
      <c r="BN363" t="str">
        <f t="shared" si="558"/>
        <v>Green Candle</v>
      </c>
      <c r="BO363" s="34">
        <f t="shared" si="560"/>
        <v>2.0264538022520817E-3</v>
      </c>
      <c r="BP363" s="34">
        <f t="shared" si="562"/>
        <v>2.0109978251146021E-3</v>
      </c>
      <c r="BQ363" s="34">
        <f t="shared" si="570"/>
        <v>2.9314590522064865E-3</v>
      </c>
      <c r="BR363" s="34">
        <f t="shared" si="572"/>
        <v>4.5482837139354526E-3</v>
      </c>
      <c r="BS363" s="35">
        <f t="shared" si="561"/>
        <v>3.3745747837254925E-4</v>
      </c>
      <c r="BT363" s="35">
        <f t="shared" si="563"/>
        <v>1.6742888763587871E-4</v>
      </c>
      <c r="BU363" s="35">
        <f t="shared" si="571"/>
        <v>1.6263381815773137E-4</v>
      </c>
      <c r="BV363" s="35">
        <f t="shared" si="573"/>
        <v>1.891000241658336E-4</v>
      </c>
      <c r="BW363" s="27">
        <v>96</v>
      </c>
      <c r="BX363">
        <f>F363-G363</f>
        <v>3.6899999999995998</v>
      </c>
      <c r="BY363">
        <f>ABS(F363-D362)</f>
        <v>2.8699999999998909</v>
      </c>
      <c r="BZ363">
        <f>ABS(G363-D362)</f>
        <v>0.81999999999970896</v>
      </c>
      <c r="CA363">
        <f t="shared" si="539"/>
        <v>3.6899999999995998</v>
      </c>
      <c r="CB363">
        <f t="shared" si="564"/>
        <v>4.369999999999826</v>
      </c>
      <c r="CC363">
        <f t="shared" si="567"/>
        <v>5.2847247887630884</v>
      </c>
      <c r="CD363">
        <f t="shared" si="565"/>
        <v>-0.91472478876326235</v>
      </c>
      <c r="CE363">
        <f t="shared" si="568"/>
        <v>-1</v>
      </c>
      <c r="CF363">
        <f t="shared" si="569"/>
        <v>-7</v>
      </c>
      <c r="CG363" s="7" t="str">
        <f t="shared" si="566"/>
        <v>-----</v>
      </c>
      <c r="CH363" s="21"/>
      <c r="CI363" s="21"/>
      <c r="CJ363" s="21"/>
      <c r="CK363" s="21"/>
      <c r="CL363" s="21"/>
      <c r="CM363" s="21"/>
      <c r="CZ363" s="7" t="str">
        <f>IF(AND(D363&gt;BH363,D363&gt;E363),"Bullish Trigger","-----")</f>
        <v>-----</v>
      </c>
      <c r="DA363" s="7" t="str">
        <f>IF(AND(D363&lt;BI363,D363&lt;E363),"Bearish Trigger","-----")</f>
        <v>-----</v>
      </c>
      <c r="DB363" s="13" t="str">
        <f>IF(AND(W363=BE363,W363&gt;0,BE363&gt;0),"Important High","------")</f>
        <v>------</v>
      </c>
      <c r="DC363" s="13" t="str">
        <f>IF(AND(X363=BF363,X363&gt;0,BF363&gt;0),"Important Low","------")</f>
        <v>------</v>
      </c>
      <c r="DD363" s="7" t="str">
        <f>IF(AND(DB363="Important High",DC363="-----",BJ363=1),"Imp High Rej","-----")</f>
        <v>-----</v>
      </c>
      <c r="DE363" s="7" t="str">
        <f>IF(AND(DB363="-----",DC363="Important Low",BJ363=1),"Imp Low Rej","-----")</f>
        <v>-----</v>
      </c>
      <c r="DF363" s="7" t="str">
        <f>IF(Y363&gt;AM363,"Overbought",IF(Y363&gt;AO363,"Bullish Momentum",IF(Y363&gt;AQ363,"Flat Momentum","-----")))</f>
        <v>Flat Momentum</v>
      </c>
      <c r="DG363" s="7" t="str">
        <f>IF(Y363&lt;AV363,"Oversold",IF(Y363&lt;AT363,"Bearish Momentum",IF(Y363&lt;AR363,"Flat Momentum","-----")))</f>
        <v>-----</v>
      </c>
      <c r="DH363" s="7" t="str">
        <f>IF(AND(DF363="Overbought",AD363=2),"Culminated Thrust","-----")</f>
        <v>-----</v>
      </c>
      <c r="DI363" s="7" t="str">
        <f>IF(AND(DG363="Oversold",AD363=5),"Culminated Thrust","-----")</f>
        <v>-----</v>
      </c>
      <c r="DJ363" s="14">
        <f>(Q363-$D363)/$D363</f>
        <v>5.5032702124927738E-4</v>
      </c>
      <c r="DK363" s="14">
        <f>(R363-$D363)/$D363</f>
        <v>-8.4473273541381671E-4</v>
      </c>
      <c r="DL363" s="14">
        <f>(S363-$D363)/$D363</f>
        <v>1.0179125672755472E-3</v>
      </c>
      <c r="DM363" s="14">
        <f>(T363-$D363)/$D363</f>
        <v>-4.4045403903472296E-3</v>
      </c>
      <c r="DN363" s="14">
        <f>(U363-$D363)/$D363</f>
        <v>-3.448202874400379E-3</v>
      </c>
      <c r="DO363" s="14">
        <f>(V363-$D363)/$D363</f>
        <v>-6.1247933868394736E-3</v>
      </c>
      <c r="DP363" s="14">
        <f t="shared" si="507"/>
        <v>1.0179125672755472E-3</v>
      </c>
      <c r="DQ363" s="14">
        <f t="shared" si="508"/>
        <v>5.5032702124927738E-4</v>
      </c>
      <c r="DR363" s="14">
        <f t="shared" si="509"/>
        <v>-8.4473273541381671E-4</v>
      </c>
      <c r="DS363" s="14">
        <f t="shared" si="510"/>
        <v>-3.448202874400379E-3</v>
      </c>
      <c r="DT363" s="14">
        <f t="shared" si="511"/>
        <v>-4.4045403903472296E-3</v>
      </c>
      <c r="DU363" s="14">
        <f t="shared" si="512"/>
        <v>-6.1247933868394736E-3</v>
      </c>
      <c r="DV363" t="str">
        <f>IF($D363&gt;Q363,"SUP","RES")</f>
        <v>RES</v>
      </c>
      <c r="DW363" t="str">
        <f>IF($D363&gt;R363,"SUP","RES")</f>
        <v>SUP</v>
      </c>
      <c r="DX363" t="str">
        <f>IF($D363&gt;S363,"SUP","RES")</f>
        <v>RES</v>
      </c>
      <c r="DY363" t="str">
        <f>IF($D363&gt;T363,"SUP","RES")</f>
        <v>SUP</v>
      </c>
      <c r="DZ363" t="str">
        <f>IF($D363&gt;U363,"SUP","RES")</f>
        <v>SUP</v>
      </c>
      <c r="EA363" t="str">
        <f>IF($D363&gt;V363,"SUP","RES")</f>
        <v>SUP</v>
      </c>
      <c r="EB363" s="7">
        <f t="shared" si="513"/>
        <v>2</v>
      </c>
      <c r="EC363" s="7">
        <f t="shared" si="514"/>
        <v>4</v>
      </c>
      <c r="ED363" s="13" t="str">
        <f t="shared" si="515"/>
        <v>-----</v>
      </c>
      <c r="EE363" s="13" t="str">
        <f t="shared" si="516"/>
        <v>-----</v>
      </c>
      <c r="EF363" s="7">
        <f>IF(OR(ED363="All Sup",EE363="All Res"),"na",((D363-MIN(Q363:V363))/(MAX(Q363:V363)-MIN(Q363:V363))))</f>
        <v>0.8574892241379316</v>
      </c>
      <c r="EG363">
        <v>1.4999999999999999E-4</v>
      </c>
      <c r="EH363">
        <f>Q363*(1+$EG363)</f>
        <v>5200.5499655000012</v>
      </c>
      <c r="EI363">
        <f>Q363*(1-$EG363)</f>
        <v>5198.9900345000005</v>
      </c>
      <c r="EJ363">
        <f>R363*(1+$EG363)</f>
        <v>5193.2988780000005</v>
      </c>
      <c r="EK363">
        <f>R363*(1-$EG363)</f>
        <v>5191.7411220000004</v>
      </c>
      <c r="EL363">
        <f>S363*(1+$EG363)</f>
        <v>5202.9803300000003</v>
      </c>
      <c r="EM363">
        <f>S363*(1-$EG363)</f>
        <v>5201.4196700000002</v>
      </c>
      <c r="EN363">
        <f>T363*(1+$EG363)</f>
        <v>5174.7961030000006</v>
      </c>
      <c r="EO363">
        <f>T363*(1-$EG363)</f>
        <v>5173.2438970000003</v>
      </c>
      <c r="EP363">
        <f>U363*(1+$EG363)</f>
        <v>5179.7668485000004</v>
      </c>
      <c r="EQ363">
        <f>U363*(1-$EG363)</f>
        <v>5178.2131515000001</v>
      </c>
      <c r="ER363">
        <f>V363*(1+$EG363)</f>
        <v>5165.8547620000008</v>
      </c>
      <c r="ES363">
        <f>V363*(1-$EG363)</f>
        <v>5164.3052379999999</v>
      </c>
      <c r="ET363" s="7" t="str">
        <f t="shared" si="517"/>
        <v>-----</v>
      </c>
      <c r="EU363" s="7" t="str">
        <f t="shared" si="518"/>
        <v>-----</v>
      </c>
      <c r="EV363" s="7" t="str">
        <f t="shared" si="519"/>
        <v>-----</v>
      </c>
      <c r="EW363" s="7" t="str">
        <f t="shared" si="520"/>
        <v>-----</v>
      </c>
      <c r="EX363" s="7" t="str">
        <f t="shared" si="521"/>
        <v>-----</v>
      </c>
      <c r="EY363" s="7" t="str">
        <f t="shared" si="522"/>
        <v>-----</v>
      </c>
      <c r="EZ363">
        <f t="shared" si="540"/>
        <v>168</v>
      </c>
      <c r="FA363">
        <f t="shared" si="541"/>
        <v>2</v>
      </c>
      <c r="FB363">
        <f t="shared" si="542"/>
        <v>361</v>
      </c>
      <c r="FC363">
        <f t="shared" si="543"/>
        <v>19</v>
      </c>
      <c r="FD363">
        <f t="shared" si="544"/>
        <v>18</v>
      </c>
      <c r="FE363">
        <f t="shared" si="545"/>
        <v>55</v>
      </c>
      <c r="FF363">
        <f t="shared" si="546"/>
        <v>7</v>
      </c>
      <c r="FG363">
        <f t="shared" si="547"/>
        <v>3</v>
      </c>
      <c r="FH363">
        <f t="shared" si="548"/>
        <v>0</v>
      </c>
      <c r="FI363">
        <f t="shared" si="549"/>
        <v>2</v>
      </c>
      <c r="FJ363">
        <f t="shared" si="550"/>
        <v>1</v>
      </c>
      <c r="FK363">
        <f t="shared" si="551"/>
        <v>1</v>
      </c>
      <c r="FL363" s="7" t="str">
        <f t="shared" si="523"/>
        <v>-----</v>
      </c>
      <c r="FM363" s="7" t="str">
        <f t="shared" si="524"/>
        <v>-----</v>
      </c>
      <c r="FN363" s="7" t="str">
        <f t="shared" si="525"/>
        <v>-----</v>
      </c>
      <c r="FO363" s="7" t="str">
        <f t="shared" si="526"/>
        <v>-----</v>
      </c>
      <c r="FP363" s="7" t="str">
        <f t="shared" si="527"/>
        <v>-----</v>
      </c>
      <c r="FQ363" s="7" t="str">
        <f t="shared" si="528"/>
        <v>-----</v>
      </c>
      <c r="FR363" s="13" t="str">
        <f>IF(FL363="-----","-----",(D363-Q363)/Q363)</f>
        <v>-----</v>
      </c>
      <c r="FS363" s="13" t="str">
        <f>IF(FM363="-----","-----",(Q363-R363)/R363)</f>
        <v>-----</v>
      </c>
      <c r="FT363" s="13" t="str">
        <f>IF(FN363="-----","-----",(R363-S363)/S363)</f>
        <v>-----</v>
      </c>
      <c r="FU363" s="13" t="str">
        <f>IF(FO363="-----","-----",(S363-T363)/T363)</f>
        <v>-----</v>
      </c>
      <c r="FV363" s="13" t="str">
        <f>IF(FP363="-----","-----",(T363-U363)/U363)</f>
        <v>-----</v>
      </c>
      <c r="FW363" s="13" t="str">
        <f>IF(FQ363="-----","-----",(U363-V363)/V363)</f>
        <v>-----</v>
      </c>
      <c r="FX363" s="7" t="str">
        <f t="shared" si="529"/>
        <v>-----</v>
      </c>
      <c r="FY363" s="7" t="str">
        <f t="shared" si="530"/>
        <v>-----</v>
      </c>
      <c r="FZ363" s="7" t="str">
        <f t="shared" si="531"/>
        <v>-----</v>
      </c>
      <c r="GA363" s="7" t="str">
        <f t="shared" si="532"/>
        <v>-----</v>
      </c>
      <c r="GB363" s="7" t="str">
        <f t="shared" si="533"/>
        <v>-----</v>
      </c>
      <c r="GC363" s="7" t="str">
        <f t="shared" si="534"/>
        <v>-----</v>
      </c>
      <c r="GD363" s="7" t="str">
        <f>IF(AND(BG363&gt;AA363,BG362&gt;AA362,BG361&gt;AA361,BG360&gt;AA360,BG359&gt;AA359,BG358&gt;AA358,BG357&gt;AA357,BG356&gt;AA356,BG355&gt;AA355,BG354&gt;AA354,BG353&gt;AA353,BG352&gt;AA352),"Bullish",IF(AND(BG363&lt;AA363,BG362&lt;AA362,BG361&lt;AA361,BG360&lt;AA360,BG359&lt;AA359,BG358&lt;AA358,BG357&lt;AA357,BG356&lt;AA356,BG355&lt;AA355,BG354&lt;AA354,BG353&lt;AA353,BG352&lt;AA352),"Bearish","-----"))</f>
        <v>Bullish</v>
      </c>
      <c r="GE363">
        <f>(Z363-BG363)/BG363</f>
        <v>1.4059625153807214E-3</v>
      </c>
      <c r="GI363" s="7" t="str">
        <f>IF(Y363&gt;Z363,"Bullish","Bearish")</f>
        <v>Bullish</v>
      </c>
      <c r="GJ363" s="19" t="str">
        <f>IF(AND(D363&gt;Y363,D362&lt;Y362),"TEMA crossover","-----")</f>
        <v>-----</v>
      </c>
      <c r="GK363" s="19" t="str">
        <f>IF(AND(D363&lt;Y363,D362&gt;Y362),"TEMA crossunder","-----")</f>
        <v>-----</v>
      </c>
      <c r="GL363" s="20" t="str">
        <f>IF(GD363="Bearish","YES","-----")</f>
        <v>-----</v>
      </c>
      <c r="GM363" s="20" t="str">
        <f>IF(GH363="Reverse to Bearish","YES","-----")</f>
        <v>-----</v>
      </c>
      <c r="GN363" s="20" t="str">
        <f>IF(AND(GI363="Bullish",GI362="Bullish",GI361="Bullish",GI360="Bullish"),"YES","-----")</f>
        <v>YES</v>
      </c>
      <c r="GO363" s="20" t="str">
        <f>IF(OR(GK363="TEMA crossunder",GK362="TEMA crossunder",GK361="TEMA crossunder",GK360="TEMA crossunder"),"YES","-----")</f>
        <v>-----</v>
      </c>
      <c r="GP363" s="20" t="str">
        <f>IF(GD363="Bullish","YES","-----")</f>
        <v>YES</v>
      </c>
      <c r="GQ363" s="20" t="str">
        <f>IF(GH363="Reverse to Bullish","YES","-----")</f>
        <v>-----</v>
      </c>
      <c r="GR363" s="20" t="str">
        <f>IF(AND(GI363="Bearish",GI362="Bearish",GI361="Bearish",GI360="Bearish"),"YES","-----")</f>
        <v>-----</v>
      </c>
      <c r="GS363" s="20" t="str">
        <f>IF(OR(GJ363="TEMA crossover",GJ362="TEMA crossover",GJ361="TEMA crossover",GJ360="TEMA crossover"),"YES","-----")</f>
        <v>YES</v>
      </c>
      <c r="GT363" s="20" t="str">
        <f t="shared" si="552"/>
        <v>-----</v>
      </c>
      <c r="GU363" s="20" t="str">
        <f t="shared" si="553"/>
        <v>-----</v>
      </c>
      <c r="GV363" s="20" t="str">
        <f t="shared" si="554"/>
        <v>-----</v>
      </c>
      <c r="GW363" s="20" t="str">
        <f t="shared" si="555"/>
        <v>-----</v>
      </c>
      <c r="GX363" s="20" t="str">
        <f t="shared" si="556"/>
        <v>-----</v>
      </c>
      <c r="GY363" s="20" t="str">
        <f t="shared" si="557"/>
        <v>-----</v>
      </c>
      <c r="GZ363" s="7" t="str">
        <f>IF(G363&gt;BH363,"YES","-----")</f>
        <v>-----</v>
      </c>
      <c r="HA363" s="7" t="str">
        <f>IF(F363&lt;BI363,"YES","-----")</f>
        <v>-----</v>
      </c>
      <c r="HB363">
        <f>BH363-BI363</f>
        <v>4.1000000000003638</v>
      </c>
      <c r="HI363">
        <f t="shared" si="535"/>
        <v>-1.8570200000003751</v>
      </c>
      <c r="HJ363">
        <f t="shared" si="536"/>
        <v>2.2429799999999886</v>
      </c>
      <c r="HK363" s="7"/>
      <c r="HL363" s="7"/>
      <c r="HM363" s="7"/>
      <c r="HN363" s="7"/>
      <c r="HO363" s="7"/>
      <c r="HP363" s="7"/>
      <c r="HQ363" s="28">
        <f t="shared" si="559"/>
        <v>1.0373700000000099</v>
      </c>
      <c r="HR363" s="28" t="str">
        <f t="shared" si="537"/>
        <v>Bull</v>
      </c>
      <c r="HS363">
        <f t="shared" si="538"/>
        <v>1.0373700000000099</v>
      </c>
    </row>
    <row r="364" spans="1:227" x14ac:dyDescent="0.55000000000000004">
      <c r="A364">
        <f>Validation!A363</f>
        <v>1772136900</v>
      </c>
      <c r="B364" t="str">
        <f>Price!B363</f>
        <v>XAUUSD</v>
      </c>
      <c r="C364" t="str">
        <f>Price!C363</f>
        <v>M5</v>
      </c>
      <c r="D364">
        <f>Price!D363</f>
        <v>5194.53</v>
      </c>
      <c r="E364">
        <f>Price!E363</f>
        <v>5196.97</v>
      </c>
      <c r="F364">
        <f>Price!F363</f>
        <v>5197.1000000000004</v>
      </c>
      <c r="G364">
        <f>Price!G363</f>
        <v>5191.97</v>
      </c>
      <c r="H364">
        <f>Price!H363</f>
        <v>619</v>
      </c>
      <c r="I364">
        <f>Diagonals!E363</f>
        <v>5211.7</v>
      </c>
      <c r="J364">
        <f>Diagonals!F363</f>
        <v>0</v>
      </c>
      <c r="K364">
        <f>Diagonals!G363</f>
        <v>0</v>
      </c>
      <c r="L364">
        <f>Diagonals!H363</f>
        <v>5122.53</v>
      </c>
      <c r="M364">
        <f>Diagonals!I363</f>
        <v>0</v>
      </c>
      <c r="N364">
        <f>Diagonals!J363</f>
        <v>0</v>
      </c>
      <c r="O364">
        <f>Diagonals!K363</f>
        <v>0</v>
      </c>
      <c r="P364">
        <f>Diagonals!L363</f>
        <v>0</v>
      </c>
      <c r="Q364">
        <f>Trendlines!E363</f>
        <v>5199.78</v>
      </c>
      <c r="R364">
        <f>Trendlines!F363</f>
        <v>5192.49</v>
      </c>
      <c r="S364">
        <f>Trendlines!G363</f>
        <v>5202.1899999999996</v>
      </c>
      <c r="T364">
        <f>Trendlines!H363</f>
        <v>5174.09</v>
      </c>
      <c r="U364">
        <f>Trendlines!I363</f>
        <v>5179.01</v>
      </c>
      <c r="V364">
        <f>Trendlines!J363</f>
        <v>5165.12</v>
      </c>
      <c r="W364">
        <f>Trendlines!K363</f>
        <v>0</v>
      </c>
      <c r="X364">
        <f>Trendlines!L363</f>
        <v>0</v>
      </c>
      <c r="Y364">
        <f>Tema_Hrma_Smma!E363</f>
        <v>5195.6099999999997</v>
      </c>
      <c r="Z364">
        <f>Tema_Hrma_Smma!F363</f>
        <v>5193.42</v>
      </c>
      <c r="AA364">
        <f>Tema_Hrma_Smma!G363</f>
        <v>5180.1099999999997</v>
      </c>
      <c r="AB364">
        <f>ZScore!H363</f>
        <v>-1</v>
      </c>
      <c r="AC364">
        <f>ZScore!I363</f>
        <v>0.17591999999999999</v>
      </c>
      <c r="AD364">
        <f>ZScore!J363</f>
        <v>3</v>
      </c>
      <c r="AE364">
        <f>HA!E363</f>
        <v>5194.2</v>
      </c>
      <c r="AF364">
        <f>HA!F363</f>
        <v>5197.1000000000004</v>
      </c>
      <c r="AG364">
        <f>HA!G363</f>
        <v>5191.97</v>
      </c>
      <c r="AH364">
        <f>HA!H363</f>
        <v>5195.1400000000003</v>
      </c>
      <c r="AI364">
        <f>HA!I363</f>
        <v>1</v>
      </c>
      <c r="AJ364">
        <f>HA!J363</f>
        <v>0.94</v>
      </c>
      <c r="AK364">
        <f>HA!K363</f>
        <v>-0.71375</v>
      </c>
      <c r="AL364">
        <f>HA!L363</f>
        <v>4</v>
      </c>
      <c r="AM364">
        <f>KC!E363</f>
        <v>5215.1266100000003</v>
      </c>
      <c r="AN364">
        <f>KC!F363</f>
        <v>5208.6719199999998</v>
      </c>
      <c r="AO364">
        <f>KC!G363</f>
        <v>5202.2172300000002</v>
      </c>
      <c r="AP364">
        <f>KC!H363</f>
        <v>5195.7625399999997</v>
      </c>
      <c r="AQ364">
        <f>KC!I363</f>
        <v>5189.3078500000001</v>
      </c>
      <c r="AR364">
        <f>KC!J363</f>
        <v>5184.5642900000003</v>
      </c>
      <c r="AS364">
        <f>KC!K363</f>
        <v>5178.10959</v>
      </c>
      <c r="AT364">
        <f>KC!L363</f>
        <v>5171.6549000000005</v>
      </c>
      <c r="AU364">
        <f>KC!M363</f>
        <v>5165.20021</v>
      </c>
      <c r="AV364">
        <f>KC!N363</f>
        <v>5158.7455200000004</v>
      </c>
      <c r="AW364">
        <f>SR_Levels!E363</f>
        <v>5193.3500000000004</v>
      </c>
      <c r="AX364">
        <f>SR_Levels!F363</f>
        <v>5178.6000000000004</v>
      </c>
      <c r="AY364">
        <f>SR_Levels!G363</f>
        <v>5161.8900000000003</v>
      </c>
      <c r="AZ364">
        <f>SR_Levels!H363</f>
        <v>5135.8500000000004</v>
      </c>
      <c r="BA364">
        <f>SR_Levels!I363</f>
        <v>5205.3100000000004</v>
      </c>
      <c r="BB364">
        <f>SR_Levels!J363</f>
        <v>0</v>
      </c>
      <c r="BC364">
        <f>SR_Levels!K363</f>
        <v>0</v>
      </c>
      <c r="BD364">
        <f>SR_Levels!L363</f>
        <v>0</v>
      </c>
      <c r="BE364">
        <f>ZigZag!E363</f>
        <v>0</v>
      </c>
      <c r="BF364">
        <f>ZigZag!F363</f>
        <v>0</v>
      </c>
      <c r="BG364">
        <f>ZigZag!G363</f>
        <v>5185.74</v>
      </c>
      <c r="BH364">
        <f>Dual_Tema!E363</f>
        <v>5197.72</v>
      </c>
      <c r="BI364">
        <f>Dual_Tema!F363</f>
        <v>5193.2</v>
      </c>
      <c r="BJ364">
        <f>Pinbar!E363</f>
        <v>0</v>
      </c>
      <c r="BK364">
        <f>SSA!E363</f>
        <v>5195.4139699999996</v>
      </c>
      <c r="BL364">
        <f>SSA!F363</f>
        <v>5194.6318099999999</v>
      </c>
      <c r="BN364" t="str">
        <f t="shared" si="558"/>
        <v>Red Candle</v>
      </c>
      <c r="BO364" s="34">
        <f t="shared" si="560"/>
        <v>1.2322170858447556E-4</v>
      </c>
      <c r="BP364" s="34">
        <f t="shared" si="562"/>
        <v>1.3165757464772554E-3</v>
      </c>
      <c r="BQ364" s="34">
        <f t="shared" si="570"/>
        <v>1.9036928168867373E-3</v>
      </c>
      <c r="BR364" s="34">
        <f t="shared" si="572"/>
        <v>3.8030087828631043E-3</v>
      </c>
      <c r="BS364" s="35">
        <f t="shared" si="561"/>
        <v>2.0535897094164923E-5</v>
      </c>
      <c r="BT364" s="35">
        <f t="shared" si="563"/>
        <v>1.096484960056987E-4</v>
      </c>
      <c r="BU364" s="35">
        <f t="shared" si="571"/>
        <v>1.0566575390624777E-4</v>
      </c>
      <c r="BV364" s="35">
        <f t="shared" si="573"/>
        <v>1.5817065878365177E-4</v>
      </c>
      <c r="BW364" s="27">
        <v>96</v>
      </c>
      <c r="BX364">
        <f>F364-G364</f>
        <v>5.1300000000001091</v>
      </c>
      <c r="BY364">
        <f>ABS(F364-D363)</f>
        <v>0.19000000000050932</v>
      </c>
      <c r="BZ364">
        <f>ABS(G364-D363)</f>
        <v>4.9399999999995998</v>
      </c>
      <c r="CA364">
        <f t="shared" si="539"/>
        <v>5.1300000000001091</v>
      </c>
      <c r="CB364">
        <f t="shared" si="564"/>
        <v>4.4764285714283814</v>
      </c>
      <c r="CC364">
        <f t="shared" si="567"/>
        <v>5.2736730181371607</v>
      </c>
      <c r="CD364">
        <f t="shared" si="565"/>
        <v>-0.79724444670877936</v>
      </c>
      <c r="CE364">
        <f t="shared" si="568"/>
        <v>-1</v>
      </c>
      <c r="CF364">
        <f t="shared" si="569"/>
        <v>-8</v>
      </c>
      <c r="CG364" s="7" t="str">
        <f t="shared" si="566"/>
        <v>-----</v>
      </c>
      <c r="CH364" s="21"/>
      <c r="CI364" s="21"/>
      <c r="CJ364" s="21"/>
      <c r="CK364" s="21"/>
      <c r="CL364" s="21"/>
      <c r="CM364" s="21"/>
      <c r="CZ364" s="7" t="str">
        <f>IF(AND(D364&gt;BH364,D364&gt;E364),"Bullish Trigger","-----")</f>
        <v>-----</v>
      </c>
      <c r="DA364" s="7" t="str">
        <f>IF(AND(D364&lt;BI364,D364&lt;E364),"Bearish Trigger","-----")</f>
        <v>-----</v>
      </c>
      <c r="DB364" s="13" t="str">
        <f>IF(AND(W364=BE364,W364&gt;0,BE364&gt;0),"Important High","------")</f>
        <v>------</v>
      </c>
      <c r="DC364" s="13" t="str">
        <f>IF(AND(X364=BF364,X364&gt;0,BF364&gt;0),"Important Low","------")</f>
        <v>------</v>
      </c>
      <c r="DD364" s="7" t="str">
        <f>IF(AND(DB364="Important High",DC364="-----",BJ364=1),"Imp High Rej","-----")</f>
        <v>-----</v>
      </c>
      <c r="DE364" s="7" t="str">
        <f>IF(AND(DB364="-----",DC364="Important Low",BJ364=1),"Imp Low Rej","-----")</f>
        <v>-----</v>
      </c>
      <c r="DF364" s="7" t="str">
        <f>IF(Y364&gt;AM364,"Overbought",IF(Y364&gt;AO364,"Bullish Momentum",IF(Y364&gt;AQ364,"Flat Momentum","-----")))</f>
        <v>Flat Momentum</v>
      </c>
      <c r="DG364" s="7" t="str">
        <f>IF(Y364&lt;AV364,"Oversold",IF(Y364&lt;AT364,"Bearish Momentum",IF(Y364&lt;AR364,"Flat Momentum","-----")))</f>
        <v>-----</v>
      </c>
      <c r="DH364" s="7" t="str">
        <f>IF(AND(DF364="Overbought",AD364=2),"Culminated Thrust","-----")</f>
        <v>-----</v>
      </c>
      <c r="DI364" s="7" t="str">
        <f>IF(AND(DG364="Oversold",AD364=5),"Culminated Thrust","-----")</f>
        <v>-----</v>
      </c>
      <c r="DJ364" s="14">
        <f>(Q364-$D364)/$D364</f>
        <v>1.0106785406956934E-3</v>
      </c>
      <c r="DK364" s="14">
        <f>(R364-$D364)/$D364</f>
        <v>-3.927208043846053E-4</v>
      </c>
      <c r="DL364" s="14">
        <f>(S364-$D364)/$D364</f>
        <v>1.4746281184245455E-3</v>
      </c>
      <c r="DM364" s="14">
        <f>(T364-$D364)/$D364</f>
        <v>-3.9349084517751563E-3</v>
      </c>
      <c r="DN364" s="14">
        <f>(U364-$D364)/$D364</f>
        <v>-2.9877582764946064E-3</v>
      </c>
      <c r="DO364" s="14">
        <f>(V364-$D364)/$D364</f>
        <v>-5.6617249298781328E-3</v>
      </c>
      <c r="DP364" s="14">
        <f t="shared" si="507"/>
        <v>1.4746281184245455E-3</v>
      </c>
      <c r="DQ364" s="14">
        <f t="shared" si="508"/>
        <v>1.0106785406956934E-3</v>
      </c>
      <c r="DR364" s="14">
        <f t="shared" si="509"/>
        <v>-3.927208043846053E-4</v>
      </c>
      <c r="DS364" s="14">
        <f t="shared" si="510"/>
        <v>-2.9877582764946064E-3</v>
      </c>
      <c r="DT364" s="14">
        <f t="shared" si="511"/>
        <v>-3.9349084517751563E-3</v>
      </c>
      <c r="DU364" s="14">
        <f t="shared" si="512"/>
        <v>-5.6617249298781328E-3</v>
      </c>
      <c r="DV364" t="str">
        <f>IF($D364&gt;Q364,"SUP","RES")</f>
        <v>RES</v>
      </c>
      <c r="DW364" t="str">
        <f>IF($D364&gt;R364,"SUP","RES")</f>
        <v>SUP</v>
      </c>
      <c r="DX364" t="str">
        <f>IF($D364&gt;S364,"SUP","RES")</f>
        <v>RES</v>
      </c>
      <c r="DY364" t="str">
        <f>IF($D364&gt;T364,"SUP","RES")</f>
        <v>SUP</v>
      </c>
      <c r="DZ364" t="str">
        <f>IF($D364&gt;U364,"SUP","RES")</f>
        <v>SUP</v>
      </c>
      <c r="EA364" t="str">
        <f>IF($D364&gt;V364,"SUP","RES")</f>
        <v>SUP</v>
      </c>
      <c r="EB364" s="7">
        <f t="shared" si="513"/>
        <v>2</v>
      </c>
      <c r="EC364" s="7">
        <f t="shared" si="514"/>
        <v>4</v>
      </c>
      <c r="ED364" s="13" t="str">
        <f t="shared" si="515"/>
        <v>-----</v>
      </c>
      <c r="EE364" s="13" t="str">
        <f t="shared" si="516"/>
        <v>-----</v>
      </c>
      <c r="EF364" s="7">
        <f>IF(OR(ED364="All Sup",EE364="All Res"),"na",((D364-MIN(Q364:V364))/(MAX(Q364:V364)-MIN(Q364:V364))))</f>
        <v>0.79336390612355234</v>
      </c>
      <c r="EG364">
        <v>1.4999999999999999E-4</v>
      </c>
      <c r="EH364">
        <f>Q364*(1+$EG364)</f>
        <v>5200.5599670000001</v>
      </c>
      <c r="EI364">
        <f>Q364*(1-$EG364)</f>
        <v>5199.0000330000003</v>
      </c>
      <c r="EJ364">
        <f>R364*(1+$EG364)</f>
        <v>5193.2688735000002</v>
      </c>
      <c r="EK364">
        <f>R364*(1-$EG364)</f>
        <v>5191.7111265000003</v>
      </c>
      <c r="EL364">
        <f>S364*(1+$EG364)</f>
        <v>5202.9703285000005</v>
      </c>
      <c r="EM364">
        <f>S364*(1-$EG364)</f>
        <v>5201.4096714999996</v>
      </c>
      <c r="EN364">
        <f>T364*(1+$EG364)</f>
        <v>5174.8661135000002</v>
      </c>
      <c r="EO364">
        <f>T364*(1-$EG364)</f>
        <v>5173.3138865000001</v>
      </c>
      <c r="EP364">
        <f>U364*(1+$EG364)</f>
        <v>5179.7868515000009</v>
      </c>
      <c r="EQ364">
        <f>U364*(1-$EG364)</f>
        <v>5178.2331485000004</v>
      </c>
      <c r="ER364">
        <f>V364*(1+$EG364)</f>
        <v>5165.8947680000001</v>
      </c>
      <c r="ES364">
        <f>V364*(1-$EG364)</f>
        <v>5164.3452319999997</v>
      </c>
      <c r="ET364" s="7" t="str">
        <f t="shared" si="517"/>
        <v>-----</v>
      </c>
      <c r="EU364" s="7" t="str">
        <f t="shared" si="518"/>
        <v>-----</v>
      </c>
      <c r="EV364" s="7" t="str">
        <f t="shared" si="519"/>
        <v>-----</v>
      </c>
      <c r="EW364" s="7" t="str">
        <f t="shared" si="520"/>
        <v>-----</v>
      </c>
      <c r="EX364" s="7" t="str">
        <f t="shared" si="521"/>
        <v>-----</v>
      </c>
      <c r="EY364" s="7" t="str">
        <f t="shared" si="522"/>
        <v>-----</v>
      </c>
      <c r="EZ364">
        <f t="shared" si="540"/>
        <v>169</v>
      </c>
      <c r="FA364">
        <f t="shared" si="541"/>
        <v>3</v>
      </c>
      <c r="FB364">
        <f t="shared" si="542"/>
        <v>362</v>
      </c>
      <c r="FC364">
        <f t="shared" si="543"/>
        <v>20</v>
      </c>
      <c r="FD364">
        <f t="shared" si="544"/>
        <v>19</v>
      </c>
      <c r="FE364">
        <f t="shared" si="545"/>
        <v>56</v>
      </c>
      <c r="FF364">
        <f t="shared" si="546"/>
        <v>7</v>
      </c>
      <c r="FG364">
        <f t="shared" si="547"/>
        <v>3</v>
      </c>
      <c r="FH364">
        <f t="shared" si="548"/>
        <v>0</v>
      </c>
      <c r="FI364">
        <f t="shared" si="549"/>
        <v>2</v>
      </c>
      <c r="FJ364">
        <f t="shared" si="550"/>
        <v>1</v>
      </c>
      <c r="FK364">
        <f t="shared" si="551"/>
        <v>1</v>
      </c>
      <c r="FL364" s="7" t="str">
        <f t="shared" si="523"/>
        <v>-----</v>
      </c>
      <c r="FM364" s="7" t="str">
        <f t="shared" si="524"/>
        <v>-----</v>
      </c>
      <c r="FN364" s="7" t="str">
        <f t="shared" si="525"/>
        <v>-----</v>
      </c>
      <c r="FO364" s="7" t="str">
        <f t="shared" si="526"/>
        <v>-----</v>
      </c>
      <c r="FP364" s="7" t="str">
        <f t="shared" si="527"/>
        <v>-----</v>
      </c>
      <c r="FQ364" s="7" t="str">
        <f t="shared" si="528"/>
        <v>-----</v>
      </c>
      <c r="FR364" s="13" t="str">
        <f>IF(FL364="-----","-----",(D364-Q364)/Q364)</f>
        <v>-----</v>
      </c>
      <c r="FS364" s="13" t="str">
        <f>IF(FM364="-----","-----",(Q364-R364)/R364)</f>
        <v>-----</v>
      </c>
      <c r="FT364" s="13" t="str">
        <f>IF(FN364="-----","-----",(R364-S364)/S364)</f>
        <v>-----</v>
      </c>
      <c r="FU364" s="13" t="str">
        <f>IF(FO364="-----","-----",(S364-T364)/T364)</f>
        <v>-----</v>
      </c>
      <c r="FV364" s="13" t="str">
        <f>IF(FP364="-----","-----",(T364-U364)/U364)</f>
        <v>-----</v>
      </c>
      <c r="FW364" s="13" t="str">
        <f>IF(FQ364="-----","-----",(U364-V364)/V364)</f>
        <v>-----</v>
      </c>
      <c r="FX364" s="7" t="str">
        <f t="shared" si="529"/>
        <v>-----</v>
      </c>
      <c r="FY364" s="7" t="str">
        <f t="shared" si="530"/>
        <v>-----</v>
      </c>
      <c r="FZ364" s="7" t="str">
        <f t="shared" si="531"/>
        <v>-----</v>
      </c>
      <c r="GA364" s="7" t="str">
        <f t="shared" si="532"/>
        <v>-----</v>
      </c>
      <c r="GB364" s="7" t="str">
        <f t="shared" si="533"/>
        <v>-----</v>
      </c>
      <c r="GC364" s="7" t="str">
        <f t="shared" si="534"/>
        <v>-----</v>
      </c>
      <c r="GD364" s="7" t="str">
        <f>IF(AND(BG364&gt;AA364,BG363&gt;AA363,BG362&gt;AA362,BG361&gt;AA361,BG360&gt;AA360,BG359&gt;AA359,BG358&gt;AA358,BG357&gt;AA357,BG356&gt;AA356,BG355&gt;AA355,BG354&gt;AA354,BG353&gt;AA353),"Bullish",IF(AND(BG364&lt;AA364,BG363&lt;AA363,BG362&lt;AA362,BG361&lt;AA361,BG360&lt;AA360,BG359&lt;AA359,BG358&lt;AA358,BG357&lt;AA357,BG356&lt;AA356,BG355&lt;AA355,BG354&lt;AA354,BG353&lt;AA353),"Bearish","-----"))</f>
        <v>Bullish</v>
      </c>
      <c r="GE364">
        <f>(Z364-BG364)/BG364</f>
        <v>1.4809843918129892E-3</v>
      </c>
      <c r="GI364" s="7" t="str">
        <f>IF(Y364&gt;Z364,"Bullish","Bearish")</f>
        <v>Bullish</v>
      </c>
      <c r="GJ364" s="19" t="str">
        <f>IF(AND(D364&gt;Y364,D363&lt;Y363),"TEMA crossover","-----")</f>
        <v>-----</v>
      </c>
      <c r="GK364" s="19" t="str">
        <f>IF(AND(D364&lt;Y364,D363&gt;Y363),"TEMA crossunder","-----")</f>
        <v>TEMA crossunder</v>
      </c>
      <c r="GL364" s="20" t="str">
        <f>IF(GD364="Bearish","YES","-----")</f>
        <v>-----</v>
      </c>
      <c r="GM364" s="20" t="str">
        <f>IF(GH364="Reverse to Bearish","YES","-----")</f>
        <v>-----</v>
      </c>
      <c r="GN364" s="20" t="str">
        <f>IF(AND(GI364="Bullish",GI363="Bullish",GI362="Bullish",GI361="Bullish"),"YES","-----")</f>
        <v>YES</v>
      </c>
      <c r="GO364" s="20" t="str">
        <f>IF(OR(GK364="TEMA crossunder",GK363="TEMA crossunder",GK362="TEMA crossunder",GK361="TEMA crossunder"),"YES","-----")</f>
        <v>YES</v>
      </c>
      <c r="GP364" s="20" t="str">
        <f>IF(GD364="Bullish","YES","-----")</f>
        <v>YES</v>
      </c>
      <c r="GQ364" s="20" t="str">
        <f>IF(GH364="Reverse to Bullish","YES","-----")</f>
        <v>-----</v>
      </c>
      <c r="GR364" s="20" t="str">
        <f>IF(AND(GI364="Bearish",GI363="Bearish",GI362="Bearish",GI361="Bearish"),"YES","-----")</f>
        <v>-----</v>
      </c>
      <c r="GS364" s="20" t="str">
        <f>IF(OR(GJ364="TEMA crossover",GJ363="TEMA crossover",GJ362="TEMA crossover",GJ361="TEMA crossover"),"YES","-----")</f>
        <v>YES</v>
      </c>
      <c r="GT364" s="20" t="str">
        <f t="shared" si="552"/>
        <v>-----</v>
      </c>
      <c r="GU364" s="20" t="str">
        <f t="shared" si="553"/>
        <v>-----</v>
      </c>
      <c r="GV364" s="20" t="str">
        <f t="shared" si="554"/>
        <v>-----</v>
      </c>
      <c r="GW364" s="20" t="str">
        <f t="shared" si="555"/>
        <v>-----</v>
      </c>
      <c r="GX364" s="20" t="str">
        <f t="shared" si="556"/>
        <v>-----</v>
      </c>
      <c r="GY364" s="20" t="str">
        <f t="shared" si="557"/>
        <v>-----</v>
      </c>
      <c r="GZ364" s="7" t="str">
        <f>IF(G364&gt;BH364,"YES","-----")</f>
        <v>-----</v>
      </c>
      <c r="HA364" s="7" t="str">
        <f>IF(F364&lt;BI364,"YES","-----")</f>
        <v>-----</v>
      </c>
      <c r="HB364">
        <f>BH364-BI364</f>
        <v>4.5200000000004366</v>
      </c>
      <c r="HI364">
        <f t="shared" si="535"/>
        <v>-2.2139699999997902</v>
      </c>
      <c r="HJ364">
        <f t="shared" si="536"/>
        <v>2.3060300000006464</v>
      </c>
      <c r="HK364" s="7"/>
      <c r="HL364" s="7"/>
      <c r="HM364" s="7"/>
      <c r="HN364" s="7"/>
      <c r="HO364" s="7"/>
      <c r="HP364" s="7"/>
      <c r="HQ364" s="28">
        <f t="shared" si="559"/>
        <v>0.78215999999974883</v>
      </c>
      <c r="HR364" s="28" t="str">
        <f t="shared" si="537"/>
        <v>Bull</v>
      </c>
      <c r="HS364">
        <f t="shared" si="538"/>
        <v>0.78215999999974883</v>
      </c>
    </row>
    <row r="365" spans="1:227" x14ac:dyDescent="0.55000000000000004">
      <c r="A365">
        <f>Validation!A364</f>
        <v>1772137200</v>
      </c>
      <c r="B365" t="str">
        <f>Price!B364</f>
        <v>XAUUSD</v>
      </c>
      <c r="C365" t="str">
        <f>Price!C364</f>
        <v>M5</v>
      </c>
      <c r="D365">
        <f>Price!D364</f>
        <v>5197.78</v>
      </c>
      <c r="E365">
        <f>Price!E364</f>
        <v>5194.55</v>
      </c>
      <c r="F365">
        <f>Price!F364</f>
        <v>5197.78</v>
      </c>
      <c r="G365">
        <f>Price!G364</f>
        <v>5194.25</v>
      </c>
      <c r="H365">
        <f>Price!H364</f>
        <v>546</v>
      </c>
      <c r="I365">
        <f>Diagonals!E364</f>
        <v>5211.88</v>
      </c>
      <c r="J365">
        <f>Diagonals!F364</f>
        <v>0</v>
      </c>
      <c r="K365">
        <f>Diagonals!G364</f>
        <v>0</v>
      </c>
      <c r="L365">
        <f>Diagonals!H364</f>
        <v>5122.2</v>
      </c>
      <c r="M365">
        <f>Diagonals!I364</f>
        <v>0</v>
      </c>
      <c r="N365">
        <f>Diagonals!J364</f>
        <v>0</v>
      </c>
      <c r="O365">
        <f>Diagonals!K364</f>
        <v>0</v>
      </c>
      <c r="P365">
        <f>Diagonals!L364</f>
        <v>0</v>
      </c>
      <c r="Q365">
        <f>Trendlines!E364</f>
        <v>5199.79</v>
      </c>
      <c r="R365">
        <f>Trendlines!F364</f>
        <v>5192.47</v>
      </c>
      <c r="S365">
        <f>Trendlines!G364</f>
        <v>5202.17</v>
      </c>
      <c r="T365">
        <f>Trendlines!H364</f>
        <v>5174.17</v>
      </c>
      <c r="U365">
        <f>Trendlines!I364</f>
        <v>5179.03</v>
      </c>
      <c r="V365">
        <f>Trendlines!J364</f>
        <v>5165.16</v>
      </c>
      <c r="W365">
        <f>Trendlines!K364</f>
        <v>0</v>
      </c>
      <c r="X365">
        <f>Trendlines!L364</f>
        <v>0</v>
      </c>
      <c r="Y365">
        <f>Tema_Hrma_Smma!E364</f>
        <v>5196.66</v>
      </c>
      <c r="Z365">
        <f>Tema_Hrma_Smma!F364</f>
        <v>5194.49</v>
      </c>
      <c r="AA365">
        <f>Tema_Hrma_Smma!G364</f>
        <v>5180.54</v>
      </c>
      <c r="AB365">
        <f>ZScore!H364</f>
        <v>1</v>
      </c>
      <c r="AC365">
        <f>ZScore!I364</f>
        <v>0.10049</v>
      </c>
      <c r="AD365">
        <f>ZScore!J364</f>
        <v>0</v>
      </c>
      <c r="AE365">
        <f>HA!E364</f>
        <v>5194.67</v>
      </c>
      <c r="AF365">
        <f>HA!F364</f>
        <v>5197.78</v>
      </c>
      <c r="AG365">
        <f>HA!G364</f>
        <v>5194.25</v>
      </c>
      <c r="AH365">
        <f>HA!H364</f>
        <v>5196.09</v>
      </c>
      <c r="AI365">
        <f>HA!I364</f>
        <v>1</v>
      </c>
      <c r="AJ365">
        <f>HA!J364</f>
        <v>1.42</v>
      </c>
      <c r="AK365">
        <f>HA!K364</f>
        <v>-0.53559999999999997</v>
      </c>
      <c r="AL365">
        <f>HA!L364</f>
        <v>5</v>
      </c>
      <c r="AM365">
        <f>KC!E364</f>
        <v>5215.9400400000004</v>
      </c>
      <c r="AN365">
        <f>KC!F364</f>
        <v>5209.4980599999999</v>
      </c>
      <c r="AO365">
        <f>KC!G364</f>
        <v>5203.05609</v>
      </c>
      <c r="AP365">
        <f>KC!H364</f>
        <v>5196.6141100000004</v>
      </c>
      <c r="AQ365">
        <f>KC!I364</f>
        <v>5190.1721399999997</v>
      </c>
      <c r="AR365">
        <f>KC!J364</f>
        <v>5185.5187299999998</v>
      </c>
      <c r="AS365">
        <f>KC!K364</f>
        <v>5179.0767599999999</v>
      </c>
      <c r="AT365">
        <f>KC!L364</f>
        <v>5172.6347800000003</v>
      </c>
      <c r="AU365">
        <f>KC!M364</f>
        <v>5166.1927999999998</v>
      </c>
      <c r="AV365">
        <f>KC!N364</f>
        <v>5159.75083</v>
      </c>
      <c r="AW365">
        <f>SR_Levels!E364</f>
        <v>5193.3500000000004</v>
      </c>
      <c r="AX365">
        <f>SR_Levels!F364</f>
        <v>5178.6000000000004</v>
      </c>
      <c r="AY365">
        <f>SR_Levels!G364</f>
        <v>5161.8900000000003</v>
      </c>
      <c r="AZ365">
        <f>SR_Levels!H364</f>
        <v>5135.8500000000004</v>
      </c>
      <c r="BA365">
        <f>SR_Levels!I364</f>
        <v>5205.3100000000004</v>
      </c>
      <c r="BB365">
        <f>SR_Levels!J364</f>
        <v>0</v>
      </c>
      <c r="BC365">
        <f>SR_Levels!K364</f>
        <v>0</v>
      </c>
      <c r="BD365">
        <f>SR_Levels!L364</f>
        <v>0</v>
      </c>
      <c r="BE365">
        <f>ZigZag!E364</f>
        <v>0</v>
      </c>
      <c r="BF365">
        <f>ZigZag!F364</f>
        <v>0</v>
      </c>
      <c r="BG365">
        <f>ZigZag!G364</f>
        <v>5186.51</v>
      </c>
      <c r="BH365">
        <f>Dual_Tema!E364</f>
        <v>5198.3100000000004</v>
      </c>
      <c r="BI365">
        <f>Dual_Tema!F364</f>
        <v>5194.29</v>
      </c>
      <c r="BJ365">
        <f>Pinbar!E364</f>
        <v>0</v>
      </c>
      <c r="BK365">
        <f>SSA!E364</f>
        <v>5195.7666499999996</v>
      </c>
      <c r="BL365">
        <f>SSA!F364</f>
        <v>5195.1992300000002</v>
      </c>
      <c r="BN365" t="str">
        <f t="shared" si="558"/>
        <v>Green Candle</v>
      </c>
      <c r="BO365" s="34">
        <f t="shared" si="560"/>
        <v>1.5781593536290384E-3</v>
      </c>
      <c r="BP365" s="34">
        <f t="shared" si="562"/>
        <v>2.3120874543705039E-3</v>
      </c>
      <c r="BQ365" s="34">
        <f t="shared" si="570"/>
        <v>3.2581211758575535E-3</v>
      </c>
      <c r="BR365" s="34">
        <f t="shared" si="572"/>
        <v>4.4291053284533088E-3</v>
      </c>
      <c r="BS365" s="35">
        <f t="shared" si="561"/>
        <v>2.62853768130622E-4</v>
      </c>
      <c r="BT365" s="35">
        <f t="shared" si="563"/>
        <v>1.9247007773803837E-4</v>
      </c>
      <c r="BU365" s="35">
        <f t="shared" si="571"/>
        <v>1.8072882946884583E-4</v>
      </c>
      <c r="BV365" s="35">
        <f t="shared" si="573"/>
        <v>1.8415552569162053E-4</v>
      </c>
      <c r="BW365" s="27">
        <v>96</v>
      </c>
      <c r="BX365">
        <f>F365-G365</f>
        <v>3.5299999999997453</v>
      </c>
      <c r="BY365">
        <f>ABS(F365-D364)</f>
        <v>3.25</v>
      </c>
      <c r="BZ365">
        <f>ABS(G365-D364)</f>
        <v>0.27999999999974534</v>
      </c>
      <c r="CA365">
        <f t="shared" si="539"/>
        <v>3.5299999999997453</v>
      </c>
      <c r="CB365">
        <f t="shared" si="564"/>
        <v>4.4821428571425974</v>
      </c>
      <c r="CC365">
        <f t="shared" si="567"/>
        <v>5.1491249454130594</v>
      </c>
      <c r="CD365">
        <f t="shared" si="565"/>
        <v>-0.66698208827046201</v>
      </c>
      <c r="CE365">
        <f t="shared" si="568"/>
        <v>-1</v>
      </c>
      <c r="CF365">
        <f t="shared" si="569"/>
        <v>-9</v>
      </c>
      <c r="CG365" s="7" t="str">
        <f t="shared" si="566"/>
        <v>-----</v>
      </c>
      <c r="CH365" s="21"/>
      <c r="CI365" s="21"/>
      <c r="CJ365" s="21"/>
      <c r="CK365" s="21"/>
      <c r="CL365" s="21"/>
      <c r="CM365" s="21"/>
      <c r="CZ365" s="7" t="str">
        <f>IF(AND(D365&gt;BH365,D365&gt;E365),"Bullish Trigger","-----")</f>
        <v>-----</v>
      </c>
      <c r="DA365" s="7" t="str">
        <f>IF(AND(D365&lt;BI365,D365&lt;E365),"Bearish Trigger","-----")</f>
        <v>-----</v>
      </c>
      <c r="DB365" s="13" t="str">
        <f>IF(AND(W365=BE365,W365&gt;0,BE365&gt;0),"Important High","------")</f>
        <v>------</v>
      </c>
      <c r="DC365" s="13" t="str">
        <f>IF(AND(X365=BF365,X365&gt;0,BF365&gt;0),"Important Low","------")</f>
        <v>------</v>
      </c>
      <c r="DD365" s="7" t="str">
        <f>IF(AND(DB365="Important High",DC365="-----",BJ365=1),"Imp High Rej","-----")</f>
        <v>-----</v>
      </c>
      <c r="DE365" s="7" t="str">
        <f>IF(AND(DB365="-----",DC365="Important Low",BJ365=1),"Imp Low Rej","-----")</f>
        <v>-----</v>
      </c>
      <c r="DF365" s="7" t="str">
        <f>IF(Y365&gt;AM365,"Overbought",IF(Y365&gt;AO365,"Bullish Momentum",IF(Y365&gt;AQ365,"Flat Momentum","-----")))</f>
        <v>Flat Momentum</v>
      </c>
      <c r="DG365" s="7" t="str">
        <f>IF(Y365&lt;AV365,"Oversold",IF(Y365&lt;AT365,"Bearish Momentum",IF(Y365&lt;AR365,"Flat Momentum","-----")))</f>
        <v>-----</v>
      </c>
      <c r="DH365" s="7" t="str">
        <f>IF(AND(DF365="Overbought",AD365=2),"Culminated Thrust","-----")</f>
        <v>-----</v>
      </c>
      <c r="DI365" s="7" t="str">
        <f>IF(AND(DG365="Oversold",AD365=5),"Culminated Thrust","-----")</f>
        <v>-----</v>
      </c>
      <c r="DJ365" s="14">
        <f>(Q365-$D365)/$D365</f>
        <v>3.8670355420972386E-4</v>
      </c>
      <c r="DK365" s="14">
        <f>(R365-$D365)/$D365</f>
        <v>-1.0215899864941362E-3</v>
      </c>
      <c r="DL365" s="14">
        <f>(S365-$D365)/$D365</f>
        <v>8.4459134476648251E-4</v>
      </c>
      <c r="DM365" s="14">
        <f>(T365-$D365)/$D365</f>
        <v>-4.5423238382539611E-3</v>
      </c>
      <c r="DN365" s="14">
        <f>(U365-$D365)/$D365</f>
        <v>-3.607309274344047E-3</v>
      </c>
      <c r="DO365" s="14">
        <f>(V365-$D365)/$D365</f>
        <v>-6.275756188218796E-3</v>
      </c>
      <c r="DP365" s="14">
        <f t="shared" si="507"/>
        <v>8.4459134476648251E-4</v>
      </c>
      <c r="DQ365" s="14">
        <f t="shared" si="508"/>
        <v>3.8670355420972386E-4</v>
      </c>
      <c r="DR365" s="14">
        <f t="shared" si="509"/>
        <v>-1.0215899864941362E-3</v>
      </c>
      <c r="DS365" s="14">
        <f t="shared" si="510"/>
        <v>-3.607309274344047E-3</v>
      </c>
      <c r="DT365" s="14">
        <f t="shared" si="511"/>
        <v>-4.5423238382539611E-3</v>
      </c>
      <c r="DU365" s="14">
        <f t="shared" si="512"/>
        <v>-6.275756188218796E-3</v>
      </c>
      <c r="DV365" t="str">
        <f>IF($D365&gt;Q365,"SUP","RES")</f>
        <v>RES</v>
      </c>
      <c r="DW365" t="str">
        <f>IF($D365&gt;R365,"SUP","RES")</f>
        <v>SUP</v>
      </c>
      <c r="DX365" t="str">
        <f>IF($D365&gt;S365,"SUP","RES")</f>
        <v>RES</v>
      </c>
      <c r="DY365" t="str">
        <f>IF($D365&gt;T365,"SUP","RES")</f>
        <v>SUP</v>
      </c>
      <c r="DZ365" t="str">
        <f>IF($D365&gt;U365,"SUP","RES")</f>
        <v>SUP</v>
      </c>
      <c r="EA365" t="str">
        <f>IF($D365&gt;V365,"SUP","RES")</f>
        <v>SUP</v>
      </c>
      <c r="EB365" s="7">
        <f t="shared" si="513"/>
        <v>2</v>
      </c>
      <c r="EC365" s="7">
        <f t="shared" si="514"/>
        <v>4</v>
      </c>
      <c r="ED365" s="13" t="str">
        <f t="shared" si="515"/>
        <v>-----</v>
      </c>
      <c r="EE365" s="13" t="str">
        <f t="shared" si="516"/>
        <v>-----</v>
      </c>
      <c r="EF365" s="7">
        <f>IF(OR(ED365="All Sup",EE365="All Res"),"na",((D365-MIN(Q365:V365))/(MAX(Q365:V365)-MIN(Q365:V365))))</f>
        <v>0.88138340988921093</v>
      </c>
      <c r="EG365">
        <v>1.4999999999999999E-4</v>
      </c>
      <c r="EH365">
        <f>Q365*(1+$EG365)</f>
        <v>5200.5699685000009</v>
      </c>
      <c r="EI365">
        <f>Q365*(1-$EG365)</f>
        <v>5199.0100315</v>
      </c>
      <c r="EJ365">
        <f>R365*(1+$EG365)</f>
        <v>5193.2488705000005</v>
      </c>
      <c r="EK365">
        <f>R365*(1-$EG365)</f>
        <v>5191.6911295</v>
      </c>
      <c r="EL365">
        <f>S365*(1+$EG365)</f>
        <v>5202.9503255000009</v>
      </c>
      <c r="EM365">
        <f>S365*(1-$EG365)</f>
        <v>5201.3896745000002</v>
      </c>
      <c r="EN365">
        <f>T365*(1+$EG365)</f>
        <v>5174.9461255000006</v>
      </c>
      <c r="EO365">
        <f>T365*(1-$EG365)</f>
        <v>5173.3938745000005</v>
      </c>
      <c r="EP365">
        <f>U365*(1+$EG365)</f>
        <v>5179.8068545000006</v>
      </c>
      <c r="EQ365">
        <f>U365*(1-$EG365)</f>
        <v>5178.2531454999998</v>
      </c>
      <c r="ER365">
        <f>V365*(1+$EG365)</f>
        <v>5165.9347740000003</v>
      </c>
      <c r="ES365">
        <f>V365*(1-$EG365)</f>
        <v>5164.3852260000003</v>
      </c>
      <c r="ET365" s="7" t="str">
        <f t="shared" si="517"/>
        <v>-----</v>
      </c>
      <c r="EU365" s="7" t="str">
        <f t="shared" si="518"/>
        <v>-----</v>
      </c>
      <c r="EV365" s="7" t="str">
        <f t="shared" si="519"/>
        <v>-----</v>
      </c>
      <c r="EW365" s="7" t="str">
        <f t="shared" si="520"/>
        <v>-----</v>
      </c>
      <c r="EX365" s="7" t="str">
        <f t="shared" si="521"/>
        <v>-----</v>
      </c>
      <c r="EY365" s="7" t="str">
        <f t="shared" si="522"/>
        <v>-----</v>
      </c>
      <c r="EZ365">
        <f t="shared" si="540"/>
        <v>170</v>
      </c>
      <c r="FA365">
        <f t="shared" si="541"/>
        <v>4</v>
      </c>
      <c r="FB365">
        <f t="shared" si="542"/>
        <v>363</v>
      </c>
      <c r="FC365">
        <f t="shared" si="543"/>
        <v>21</v>
      </c>
      <c r="FD365">
        <f t="shared" si="544"/>
        <v>20</v>
      </c>
      <c r="FE365">
        <f t="shared" si="545"/>
        <v>57</v>
      </c>
      <c r="FF365">
        <f t="shared" si="546"/>
        <v>7</v>
      </c>
      <c r="FG365">
        <f t="shared" si="547"/>
        <v>3</v>
      </c>
      <c r="FH365">
        <f t="shared" si="548"/>
        <v>0</v>
      </c>
      <c r="FI365">
        <f t="shared" si="549"/>
        <v>2</v>
      </c>
      <c r="FJ365">
        <f t="shared" si="550"/>
        <v>1</v>
      </c>
      <c r="FK365">
        <f t="shared" si="551"/>
        <v>1</v>
      </c>
      <c r="FL365" s="7" t="str">
        <f t="shared" si="523"/>
        <v>-----</v>
      </c>
      <c r="FM365" s="7" t="str">
        <f t="shared" si="524"/>
        <v>-----</v>
      </c>
      <c r="FN365" s="7" t="str">
        <f t="shared" si="525"/>
        <v>-----</v>
      </c>
      <c r="FO365" s="7" t="str">
        <f t="shared" si="526"/>
        <v>-----</v>
      </c>
      <c r="FP365" s="7" t="str">
        <f t="shared" si="527"/>
        <v>-----</v>
      </c>
      <c r="FQ365" s="7" t="str">
        <f t="shared" si="528"/>
        <v>-----</v>
      </c>
      <c r="FR365" s="13" t="str">
        <f>IF(FL365="-----","-----",(D365-Q365)/Q365)</f>
        <v>-----</v>
      </c>
      <c r="FS365" s="13" t="str">
        <f>IF(FM365="-----","-----",(Q365-R365)/R365)</f>
        <v>-----</v>
      </c>
      <c r="FT365" s="13" t="str">
        <f>IF(FN365="-----","-----",(R365-S365)/S365)</f>
        <v>-----</v>
      </c>
      <c r="FU365" s="13" t="str">
        <f>IF(FO365="-----","-----",(S365-T365)/T365)</f>
        <v>-----</v>
      </c>
      <c r="FV365" s="13" t="str">
        <f>IF(FP365="-----","-----",(T365-U365)/U365)</f>
        <v>-----</v>
      </c>
      <c r="FW365" s="13" t="str">
        <f>IF(FQ365="-----","-----",(U365-V365)/V365)</f>
        <v>-----</v>
      </c>
      <c r="FX365" s="7" t="str">
        <f t="shared" si="529"/>
        <v>-----</v>
      </c>
      <c r="FY365" s="7" t="str">
        <f t="shared" si="530"/>
        <v>-----</v>
      </c>
      <c r="FZ365" s="7" t="str">
        <f t="shared" si="531"/>
        <v>-----</v>
      </c>
      <c r="GA365" s="7" t="str">
        <f t="shared" si="532"/>
        <v>-----</v>
      </c>
      <c r="GB365" s="7" t="str">
        <f t="shared" si="533"/>
        <v>-----</v>
      </c>
      <c r="GC365" s="7" t="str">
        <f t="shared" si="534"/>
        <v>-----</v>
      </c>
      <c r="GD365" s="7" t="str">
        <f>IF(AND(BG365&gt;AA365,BG364&gt;AA364,BG363&gt;AA363,BG362&gt;AA362,BG361&gt;AA361,BG360&gt;AA360,BG359&gt;AA359,BG358&gt;AA358,BG357&gt;AA357,BG356&gt;AA356,BG355&gt;AA355,BG354&gt;AA354),"Bullish",IF(AND(BG365&lt;AA365,BG364&lt;AA364,BG363&lt;AA363,BG362&lt;AA362,BG361&lt;AA361,BG360&lt;AA360,BG359&lt;AA359,BG358&lt;AA358,BG357&lt;AA357,BG356&lt;AA356,BG355&lt;AA355,BG354&lt;AA354),"Bearish","-----"))</f>
        <v>Bullish</v>
      </c>
      <c r="GE365">
        <f>(Z365-BG365)/BG365</f>
        <v>1.538606885940558E-3</v>
      </c>
      <c r="GI365" s="7" t="str">
        <f>IF(Y365&gt;Z365,"Bullish","Bearish")</f>
        <v>Bullish</v>
      </c>
      <c r="GJ365" s="19" t="str">
        <f>IF(AND(D365&gt;Y365,D364&lt;Y364),"TEMA crossover","-----")</f>
        <v>TEMA crossover</v>
      </c>
      <c r="GK365" s="19" t="str">
        <f>IF(AND(D365&lt;Y365,D364&gt;Y364),"TEMA crossunder","-----")</f>
        <v>-----</v>
      </c>
      <c r="GL365" s="20" t="str">
        <f>IF(GD365="Bearish","YES","-----")</f>
        <v>-----</v>
      </c>
      <c r="GM365" s="20" t="str">
        <f>IF(GH365="Reverse to Bearish","YES","-----")</f>
        <v>-----</v>
      </c>
      <c r="GN365" s="20" t="str">
        <f>IF(AND(GI365="Bullish",GI364="Bullish",GI363="Bullish",GI362="Bullish"),"YES","-----")</f>
        <v>YES</v>
      </c>
      <c r="GO365" s="20" t="str">
        <f>IF(OR(GK365="TEMA crossunder",GK364="TEMA crossunder",GK363="TEMA crossunder",GK362="TEMA crossunder"),"YES","-----")</f>
        <v>YES</v>
      </c>
      <c r="GP365" s="20" t="str">
        <f>IF(GD365="Bullish","YES","-----")</f>
        <v>YES</v>
      </c>
      <c r="GQ365" s="20" t="str">
        <f>IF(GH365="Reverse to Bullish","YES","-----")</f>
        <v>-----</v>
      </c>
      <c r="GR365" s="20" t="str">
        <f>IF(AND(GI365="Bearish",GI364="Bearish",GI363="Bearish",GI362="Bearish"),"YES","-----")</f>
        <v>-----</v>
      </c>
      <c r="GS365" s="20" t="str">
        <f>IF(OR(GJ365="TEMA crossover",GJ364="TEMA crossover",GJ363="TEMA crossover",GJ362="TEMA crossover"),"YES","-----")</f>
        <v>YES</v>
      </c>
      <c r="GT365" s="20" t="str">
        <f t="shared" si="552"/>
        <v>-----</v>
      </c>
      <c r="GU365" s="20" t="str">
        <f t="shared" si="553"/>
        <v>-----</v>
      </c>
      <c r="GV365" s="20" t="str">
        <f t="shared" si="554"/>
        <v>-----</v>
      </c>
      <c r="GW365" s="20" t="str">
        <f t="shared" si="555"/>
        <v>-----</v>
      </c>
      <c r="GX365" s="20" t="str">
        <f t="shared" si="556"/>
        <v>-----</v>
      </c>
      <c r="GY365" s="20" t="str">
        <f t="shared" si="557"/>
        <v>-----</v>
      </c>
      <c r="GZ365" s="7" t="str">
        <f>IF(G365&gt;BH365,"YES","-----")</f>
        <v>-----</v>
      </c>
      <c r="HA365" s="7" t="str">
        <f>IF(F365&lt;BI365,"YES","-----")</f>
        <v>-----</v>
      </c>
      <c r="HB365">
        <f>BH365-BI365</f>
        <v>4.0200000000004366</v>
      </c>
      <c r="HI365">
        <f t="shared" si="535"/>
        <v>-1.4766499999996086</v>
      </c>
      <c r="HJ365">
        <f t="shared" si="536"/>
        <v>2.543350000000828</v>
      </c>
      <c r="HK365" s="7"/>
      <c r="HL365" s="7"/>
      <c r="HM365" s="7"/>
      <c r="HN365" s="7"/>
      <c r="HO365" s="7"/>
      <c r="HP365" s="7"/>
      <c r="HQ365" s="28">
        <f t="shared" si="559"/>
        <v>0.56741999999940163</v>
      </c>
      <c r="HR365" s="28" t="str">
        <f t="shared" si="537"/>
        <v>Bull</v>
      </c>
      <c r="HS365">
        <f t="shared" si="538"/>
        <v>0.56741999999940163</v>
      </c>
    </row>
    <row r="366" spans="1:227" x14ac:dyDescent="0.55000000000000004">
      <c r="A366">
        <f>Validation!A365</f>
        <v>1772137500</v>
      </c>
      <c r="B366" t="str">
        <f>Price!B365</f>
        <v>XAUUSD</v>
      </c>
      <c r="C366" t="str">
        <f>Price!C365</f>
        <v>M5</v>
      </c>
      <c r="D366">
        <f>Price!D365</f>
        <v>5193.62</v>
      </c>
      <c r="E366">
        <f>Price!E365</f>
        <v>5197.83</v>
      </c>
      <c r="F366">
        <f>Price!F365</f>
        <v>5197.83</v>
      </c>
      <c r="G366">
        <f>Price!G365</f>
        <v>5193.28</v>
      </c>
      <c r="H366">
        <f>Price!H365</f>
        <v>488</v>
      </c>
      <c r="I366">
        <f>Diagonals!E365</f>
        <v>5212.0600000000004</v>
      </c>
      <c r="J366">
        <f>Diagonals!F365</f>
        <v>0</v>
      </c>
      <c r="K366">
        <f>Diagonals!G365</f>
        <v>0</v>
      </c>
      <c r="L366">
        <f>Diagonals!H365</f>
        <v>5121.88</v>
      </c>
      <c r="M366">
        <f>Diagonals!I365</f>
        <v>0</v>
      </c>
      <c r="N366">
        <f>Diagonals!J365</f>
        <v>0</v>
      </c>
      <c r="O366">
        <f>Diagonals!K365</f>
        <v>0</v>
      </c>
      <c r="P366">
        <f>Diagonals!L365</f>
        <v>0</v>
      </c>
      <c r="Q366">
        <f>Trendlines!E365</f>
        <v>5199.79</v>
      </c>
      <c r="R366">
        <f>Trendlines!F365</f>
        <v>5192.4399999999996</v>
      </c>
      <c r="S366">
        <f>Trendlines!G365</f>
        <v>5202.1499999999996</v>
      </c>
      <c r="T366">
        <f>Trendlines!H365</f>
        <v>5174.24</v>
      </c>
      <c r="U366">
        <f>Trendlines!I365</f>
        <v>5179.0600000000004</v>
      </c>
      <c r="V366">
        <f>Trendlines!J365</f>
        <v>5165.2</v>
      </c>
      <c r="W366">
        <f>Trendlines!K365</f>
        <v>0</v>
      </c>
      <c r="X366">
        <f>Trendlines!L365</f>
        <v>0</v>
      </c>
      <c r="Y366">
        <f>Tema_Hrma_Smma!E365</f>
        <v>5196.38</v>
      </c>
      <c r="Z366">
        <f>Tema_Hrma_Smma!F365</f>
        <v>5195.2700000000004</v>
      </c>
      <c r="AA366">
        <f>Tema_Hrma_Smma!G365</f>
        <v>5180.96</v>
      </c>
      <c r="AB366">
        <f>ZScore!H365</f>
        <v>-1</v>
      </c>
      <c r="AC366">
        <f>ZScore!I365</f>
        <v>0.4456</v>
      </c>
      <c r="AD366">
        <f>ZScore!J365</f>
        <v>3</v>
      </c>
      <c r="AE366">
        <f>HA!E365</f>
        <v>5195.38</v>
      </c>
      <c r="AF366">
        <f>HA!F365</f>
        <v>5197.83</v>
      </c>
      <c r="AG366">
        <f>HA!G365</f>
        <v>5193.28</v>
      </c>
      <c r="AH366">
        <f>HA!H365</f>
        <v>5195.6400000000003</v>
      </c>
      <c r="AI366">
        <f>HA!I365</f>
        <v>1</v>
      </c>
      <c r="AJ366">
        <f>HA!J365</f>
        <v>0.26</v>
      </c>
      <c r="AK366">
        <f>HA!K365</f>
        <v>-0.95831</v>
      </c>
      <c r="AL366">
        <f>HA!L365</f>
        <v>6</v>
      </c>
      <c r="AM366">
        <f>KC!E365</f>
        <v>5216.8289800000002</v>
      </c>
      <c r="AN366">
        <f>KC!F365</f>
        <v>5210.3771900000002</v>
      </c>
      <c r="AO366">
        <f>KC!G365</f>
        <v>5203.9254000000001</v>
      </c>
      <c r="AP366">
        <f>KC!H365</f>
        <v>5197.47361</v>
      </c>
      <c r="AQ366">
        <f>KC!I365</f>
        <v>5191.0218199999999</v>
      </c>
      <c r="AR366">
        <f>KC!J365</f>
        <v>5186.4454299999998</v>
      </c>
      <c r="AS366">
        <f>KC!K365</f>
        <v>5179.9936399999997</v>
      </c>
      <c r="AT366">
        <f>KC!L365</f>
        <v>5173.5418499999996</v>
      </c>
      <c r="AU366">
        <f>KC!M365</f>
        <v>5167.0900600000004</v>
      </c>
      <c r="AV366">
        <f>KC!N365</f>
        <v>5160.6382700000004</v>
      </c>
      <c r="AW366">
        <f>SR_Levels!E365</f>
        <v>5193.3500000000004</v>
      </c>
      <c r="AX366">
        <f>SR_Levels!F365</f>
        <v>5178.6000000000004</v>
      </c>
      <c r="AY366">
        <f>SR_Levels!G365</f>
        <v>5161.8900000000003</v>
      </c>
      <c r="AZ366">
        <f>SR_Levels!H365</f>
        <v>5135.8500000000004</v>
      </c>
      <c r="BA366">
        <f>SR_Levels!I365</f>
        <v>5205.3100000000004</v>
      </c>
      <c r="BB366">
        <f>SR_Levels!J365</f>
        <v>0</v>
      </c>
      <c r="BC366">
        <f>SR_Levels!K365</f>
        <v>0</v>
      </c>
      <c r="BD366">
        <f>SR_Levels!L365</f>
        <v>0</v>
      </c>
      <c r="BE366">
        <f>ZigZag!E365</f>
        <v>0</v>
      </c>
      <c r="BF366">
        <f>ZigZag!F365</f>
        <v>0</v>
      </c>
      <c r="BG366">
        <f>ZigZag!G365</f>
        <v>5187.1099999999997</v>
      </c>
      <c r="BH366">
        <f>Dual_Tema!E365</f>
        <v>5198.59</v>
      </c>
      <c r="BI366">
        <f>Dual_Tema!F365</f>
        <v>5194.38</v>
      </c>
      <c r="BJ366">
        <f>Pinbar!E365</f>
        <v>0</v>
      </c>
      <c r="BK366">
        <f>SSA!E365</f>
        <v>5195.9803599999996</v>
      </c>
      <c r="BL366">
        <f>SSA!F365</f>
        <v>5195.58979</v>
      </c>
      <c r="BN366" t="str">
        <f t="shared" si="558"/>
        <v>Red Candle</v>
      </c>
      <c r="BO366" s="34">
        <f t="shared" si="560"/>
        <v>1.2646855829698822E-3</v>
      </c>
      <c r="BP366" s="34">
        <f t="shared" si="562"/>
        <v>1.5543162165705393E-3</v>
      </c>
      <c r="BQ366" s="34">
        <f t="shared" si="570"/>
        <v>2.5828919123438432E-3</v>
      </c>
      <c r="BR366" s="34">
        <f t="shared" si="572"/>
        <v>3.192913393431418E-3</v>
      </c>
      <c r="BS366" s="35">
        <f t="shared" si="561"/>
        <v>2.1066994475971157E-4</v>
      </c>
      <c r="BT366" s="35">
        <f t="shared" si="563"/>
        <v>1.2943416899213744E-4</v>
      </c>
      <c r="BU366" s="35">
        <f t="shared" si="571"/>
        <v>1.4331926809729723E-4</v>
      </c>
      <c r="BV366" s="35">
        <f t="shared" si="573"/>
        <v>1.3283494135496454E-4</v>
      </c>
      <c r="BW366" s="27">
        <v>96</v>
      </c>
      <c r="BX366">
        <f>F366-G366</f>
        <v>4.5500000000001819</v>
      </c>
      <c r="BY366">
        <f>ABS(F366-D365)</f>
        <v>5.0000000000181899E-2</v>
      </c>
      <c r="BZ366">
        <f>ABS(G366-D365)</f>
        <v>4.5</v>
      </c>
      <c r="CA366">
        <f t="shared" si="539"/>
        <v>4.5500000000001819</v>
      </c>
      <c r="CB366">
        <f t="shared" si="564"/>
        <v>4.6149999999997817</v>
      </c>
      <c r="CC366">
        <f t="shared" si="567"/>
        <v>5.1063303064549972</v>
      </c>
      <c r="CD366">
        <f t="shared" si="565"/>
        <v>-0.49133030645521547</v>
      </c>
      <c r="CE366">
        <f t="shared" si="568"/>
        <v>-1</v>
      </c>
      <c r="CF366">
        <f t="shared" si="569"/>
        <v>-10</v>
      </c>
      <c r="CG366" s="7" t="str">
        <f t="shared" si="566"/>
        <v>-----</v>
      </c>
      <c r="CH366" s="21"/>
      <c r="CI366" s="21"/>
      <c r="CJ366" s="21"/>
      <c r="CK366" s="21"/>
      <c r="CL366" s="21"/>
      <c r="CM366" s="21"/>
      <c r="CZ366" s="7" t="str">
        <f>IF(AND(D366&gt;BH366,D366&gt;E366),"Bullish Trigger","-----")</f>
        <v>-----</v>
      </c>
      <c r="DA366" s="7" t="str">
        <f>IF(AND(D366&lt;BI366,D366&lt;E366),"Bearish Trigger","-----")</f>
        <v>Bearish Trigger</v>
      </c>
      <c r="DB366" s="13" t="str">
        <f>IF(AND(W366=BE366,W366&gt;0,BE366&gt;0),"Important High","------")</f>
        <v>------</v>
      </c>
      <c r="DC366" s="13" t="str">
        <f>IF(AND(X366=BF366,X366&gt;0,BF366&gt;0),"Important Low","------")</f>
        <v>------</v>
      </c>
      <c r="DD366" s="7" t="str">
        <f>IF(AND(DB366="Important High",DC366="-----",BJ366=1),"Imp High Rej","-----")</f>
        <v>-----</v>
      </c>
      <c r="DE366" s="7" t="str">
        <f>IF(AND(DB366="-----",DC366="Important Low",BJ366=1),"Imp Low Rej","-----")</f>
        <v>-----</v>
      </c>
      <c r="DF366" s="7" t="str">
        <f>IF(Y366&gt;AM366,"Overbought",IF(Y366&gt;AO366,"Bullish Momentum",IF(Y366&gt;AQ366,"Flat Momentum","-----")))</f>
        <v>Flat Momentum</v>
      </c>
      <c r="DG366" s="7" t="str">
        <f>IF(Y366&lt;AV366,"Oversold",IF(Y366&lt;AT366,"Bearish Momentum",IF(Y366&lt;AR366,"Flat Momentum","-----")))</f>
        <v>-----</v>
      </c>
      <c r="DH366" s="7" t="str">
        <f>IF(AND(DF366="Overbought",AD366=2),"Culminated Thrust","-----")</f>
        <v>-----</v>
      </c>
      <c r="DI366" s="7" t="str">
        <f>IF(AND(DG366="Oversold",AD366=5),"Culminated Thrust","-----")</f>
        <v>-----</v>
      </c>
      <c r="DJ366" s="14">
        <f>(Q366-$D366)/$D366</f>
        <v>1.1879960412968359E-3</v>
      </c>
      <c r="DK366" s="14">
        <f>(R366-$D366)/$D366</f>
        <v>-2.2720183609896202E-4</v>
      </c>
      <c r="DL366" s="14">
        <f>(S366-$D366)/$D366</f>
        <v>1.6423997134945847E-3</v>
      </c>
      <c r="DM366" s="14">
        <f>(T366-$D366)/$D366</f>
        <v>-3.7315013420312054E-3</v>
      </c>
      <c r="DN366" s="14">
        <f>(U366-$D366)/$D366</f>
        <v>-2.8034396047457249E-3</v>
      </c>
      <c r="DO366" s="14">
        <f>(V366-$D366)/$D366</f>
        <v>-5.4720984592634952E-3</v>
      </c>
      <c r="DP366" s="14">
        <f t="shared" si="507"/>
        <v>1.6423997134945847E-3</v>
      </c>
      <c r="DQ366" s="14">
        <f t="shared" si="508"/>
        <v>1.1879960412968359E-3</v>
      </c>
      <c r="DR366" s="14">
        <f t="shared" si="509"/>
        <v>-2.2720183609896202E-4</v>
      </c>
      <c r="DS366" s="14">
        <f t="shared" si="510"/>
        <v>-2.8034396047457249E-3</v>
      </c>
      <c r="DT366" s="14">
        <f t="shared" si="511"/>
        <v>-3.7315013420312054E-3</v>
      </c>
      <c r="DU366" s="14">
        <f t="shared" si="512"/>
        <v>-5.4720984592634952E-3</v>
      </c>
      <c r="DV366" t="str">
        <f>IF($D366&gt;Q366,"SUP","RES")</f>
        <v>RES</v>
      </c>
      <c r="DW366" t="str">
        <f>IF($D366&gt;R366,"SUP","RES")</f>
        <v>SUP</v>
      </c>
      <c r="DX366" t="str">
        <f>IF($D366&gt;S366,"SUP","RES")</f>
        <v>RES</v>
      </c>
      <c r="DY366" t="str">
        <f>IF($D366&gt;T366,"SUP","RES")</f>
        <v>SUP</v>
      </c>
      <c r="DZ366" t="str">
        <f>IF($D366&gt;U366,"SUP","RES")</f>
        <v>SUP</v>
      </c>
      <c r="EA366" t="str">
        <f>IF($D366&gt;V366,"SUP","RES")</f>
        <v>SUP</v>
      </c>
      <c r="EB366" s="7">
        <f t="shared" si="513"/>
        <v>2</v>
      </c>
      <c r="EC366" s="7">
        <f t="shared" si="514"/>
        <v>4</v>
      </c>
      <c r="ED366" s="13" t="str">
        <f t="shared" si="515"/>
        <v>-----</v>
      </c>
      <c r="EE366" s="13" t="str">
        <f t="shared" si="516"/>
        <v>-----</v>
      </c>
      <c r="EF366" s="7">
        <f>IF(OR(ED366="All Sup",EE366="All Res"),"na",((D366-MIN(Q366:V366))/(MAX(Q366:V366)-MIN(Q366:V366))))</f>
        <v>0.76914749661705584</v>
      </c>
      <c r="EG366">
        <v>1.4999999999999999E-4</v>
      </c>
      <c r="EH366">
        <f>Q366*(1+$EG366)</f>
        <v>5200.5699685000009</v>
      </c>
      <c r="EI366">
        <f>Q366*(1-$EG366)</f>
        <v>5199.0100315</v>
      </c>
      <c r="EJ366">
        <f>R366*(1+$EG366)</f>
        <v>5193.2188660000002</v>
      </c>
      <c r="EK366">
        <f>R366*(1-$EG366)</f>
        <v>5191.6611339999999</v>
      </c>
      <c r="EL366">
        <f>S366*(1+$EG366)</f>
        <v>5202.9303225000003</v>
      </c>
      <c r="EM366">
        <f>S366*(1-$EG366)</f>
        <v>5201.3696774999999</v>
      </c>
      <c r="EN366">
        <f>T366*(1+$EG366)</f>
        <v>5175.0161360000002</v>
      </c>
      <c r="EO366">
        <f>T366*(1-$EG366)</f>
        <v>5173.4638640000003</v>
      </c>
      <c r="EP366">
        <f>U366*(1+$EG366)</f>
        <v>5179.8368590000009</v>
      </c>
      <c r="EQ366">
        <f>U366*(1-$EG366)</f>
        <v>5178.2831410000008</v>
      </c>
      <c r="ER366">
        <f>V366*(1+$EG366)</f>
        <v>5165.9747800000005</v>
      </c>
      <c r="ES366">
        <f>V366*(1-$EG366)</f>
        <v>5164.4252200000001</v>
      </c>
      <c r="ET366" s="7" t="str">
        <f t="shared" si="517"/>
        <v>-----</v>
      </c>
      <c r="EU366" s="7" t="str">
        <f t="shared" si="518"/>
        <v>-----</v>
      </c>
      <c r="EV366" s="7" t="str">
        <f t="shared" si="519"/>
        <v>-----</v>
      </c>
      <c r="EW366" s="7" t="str">
        <f t="shared" si="520"/>
        <v>-----</v>
      </c>
      <c r="EX366" s="7" t="str">
        <f t="shared" si="521"/>
        <v>-----</v>
      </c>
      <c r="EY366" s="7" t="str">
        <f t="shared" si="522"/>
        <v>-----</v>
      </c>
      <c r="EZ366">
        <f t="shared" si="540"/>
        <v>171</v>
      </c>
      <c r="FA366">
        <f t="shared" si="541"/>
        <v>5</v>
      </c>
      <c r="FB366">
        <f t="shared" si="542"/>
        <v>364</v>
      </c>
      <c r="FC366">
        <f t="shared" si="543"/>
        <v>22</v>
      </c>
      <c r="FD366">
        <f t="shared" si="544"/>
        <v>21</v>
      </c>
      <c r="FE366">
        <f t="shared" si="545"/>
        <v>58</v>
      </c>
      <c r="FF366">
        <f t="shared" si="546"/>
        <v>7</v>
      </c>
      <c r="FG366">
        <f t="shared" si="547"/>
        <v>3</v>
      </c>
      <c r="FH366">
        <f t="shared" si="548"/>
        <v>0</v>
      </c>
      <c r="FI366">
        <f t="shared" si="549"/>
        <v>2</v>
      </c>
      <c r="FJ366">
        <f t="shared" si="550"/>
        <v>1</v>
      </c>
      <c r="FK366">
        <f t="shared" si="551"/>
        <v>1</v>
      </c>
      <c r="FL366" s="7" t="str">
        <f t="shared" si="523"/>
        <v>-----</v>
      </c>
      <c r="FM366" s="7" t="str">
        <f t="shared" si="524"/>
        <v>-----</v>
      </c>
      <c r="FN366" s="7" t="str">
        <f t="shared" si="525"/>
        <v>-----</v>
      </c>
      <c r="FO366" s="7" t="str">
        <f t="shared" si="526"/>
        <v>-----</v>
      </c>
      <c r="FP366" s="7" t="str">
        <f t="shared" si="527"/>
        <v>-----</v>
      </c>
      <c r="FQ366" s="7" t="str">
        <f t="shared" si="528"/>
        <v>-----</v>
      </c>
      <c r="FR366" s="13" t="str">
        <f>IF(FL366="-----","-----",(D366-Q366)/Q366)</f>
        <v>-----</v>
      </c>
      <c r="FS366" s="13" t="str">
        <f>IF(FM366="-----","-----",(Q366-R366)/R366)</f>
        <v>-----</v>
      </c>
      <c r="FT366" s="13" t="str">
        <f>IF(FN366="-----","-----",(R366-S366)/S366)</f>
        <v>-----</v>
      </c>
      <c r="FU366" s="13" t="str">
        <f>IF(FO366="-----","-----",(S366-T366)/T366)</f>
        <v>-----</v>
      </c>
      <c r="FV366" s="13" t="str">
        <f>IF(FP366="-----","-----",(T366-U366)/U366)</f>
        <v>-----</v>
      </c>
      <c r="FW366" s="13" t="str">
        <f>IF(FQ366="-----","-----",(U366-V366)/V366)</f>
        <v>-----</v>
      </c>
      <c r="FX366" s="7" t="str">
        <f t="shared" si="529"/>
        <v>-----</v>
      </c>
      <c r="FY366" s="7" t="str">
        <f t="shared" si="530"/>
        <v>-----</v>
      </c>
      <c r="FZ366" s="7" t="str">
        <f t="shared" si="531"/>
        <v>-----</v>
      </c>
      <c r="GA366" s="7" t="str">
        <f t="shared" si="532"/>
        <v>-----</v>
      </c>
      <c r="GB366" s="7" t="str">
        <f t="shared" si="533"/>
        <v>-----</v>
      </c>
      <c r="GC366" s="7" t="str">
        <f t="shared" si="534"/>
        <v>-----</v>
      </c>
      <c r="GD366" s="7" t="str">
        <f>IF(AND(BG366&gt;AA366,BG365&gt;AA365,BG364&gt;AA364,BG363&gt;AA363,BG362&gt;AA362,BG361&gt;AA361,BG360&gt;AA360,BG359&gt;AA359,BG358&gt;AA358,BG357&gt;AA357,BG356&gt;AA356,BG355&gt;AA355),"Bullish",IF(AND(BG366&lt;AA366,BG365&lt;AA365,BG364&lt;AA364,BG363&lt;AA363,BG362&lt;AA362,BG361&lt;AA361,BG360&lt;AA360,BG359&lt;AA359,BG358&lt;AA358,BG357&lt;AA357,BG356&lt;AA356,BG355&lt;AA355),"Bearish","-----"))</f>
        <v>Bullish</v>
      </c>
      <c r="GE366">
        <f>(Z366-BG366)/BG366</f>
        <v>1.5731303172673732E-3</v>
      </c>
      <c r="GI366" s="7" t="str">
        <f>IF(Y366&gt;Z366,"Bullish","Bearish")</f>
        <v>Bullish</v>
      </c>
      <c r="GJ366" s="19" t="str">
        <f>IF(AND(D366&gt;Y366,D365&lt;Y365),"TEMA crossover","-----")</f>
        <v>-----</v>
      </c>
      <c r="GK366" s="19" t="str">
        <f>IF(AND(D366&lt;Y366,D365&gt;Y365),"TEMA crossunder","-----")</f>
        <v>TEMA crossunder</v>
      </c>
      <c r="GL366" s="20" t="str">
        <f>IF(GD366="Bearish","YES","-----")</f>
        <v>-----</v>
      </c>
      <c r="GM366" s="20" t="str">
        <f>IF(GH366="Reverse to Bearish","YES","-----")</f>
        <v>-----</v>
      </c>
      <c r="GN366" s="20" t="str">
        <f>IF(AND(GI366="Bullish",GI365="Bullish",GI364="Bullish",GI363="Bullish"),"YES","-----")</f>
        <v>YES</v>
      </c>
      <c r="GO366" s="20" t="str">
        <f>IF(OR(GK366="TEMA crossunder",GK365="TEMA crossunder",GK364="TEMA crossunder",GK363="TEMA crossunder"),"YES","-----")</f>
        <v>YES</v>
      </c>
      <c r="GP366" s="20" t="str">
        <f>IF(GD366="Bullish","YES","-----")</f>
        <v>YES</v>
      </c>
      <c r="GQ366" s="20" t="str">
        <f>IF(GH366="Reverse to Bullish","YES","-----")</f>
        <v>-----</v>
      </c>
      <c r="GR366" s="20" t="str">
        <f>IF(AND(GI366="Bearish",GI365="Bearish",GI364="Bearish",GI363="Bearish"),"YES","-----")</f>
        <v>-----</v>
      </c>
      <c r="GS366" s="20" t="str">
        <f>IF(OR(GJ366="TEMA crossover",GJ365="TEMA crossover",GJ364="TEMA crossover",GJ363="TEMA crossover"),"YES","-----")</f>
        <v>YES</v>
      </c>
      <c r="GT366" s="20" t="str">
        <f t="shared" si="552"/>
        <v>-----</v>
      </c>
      <c r="GU366" s="20" t="str">
        <f t="shared" si="553"/>
        <v>-----</v>
      </c>
      <c r="GV366" s="20" t="str">
        <f t="shared" si="554"/>
        <v>-----</v>
      </c>
      <c r="GW366" s="20" t="str">
        <f t="shared" si="555"/>
        <v>-----</v>
      </c>
      <c r="GX366" s="20" t="str">
        <f t="shared" si="556"/>
        <v>-----</v>
      </c>
      <c r="GY366" s="20" t="str">
        <f t="shared" si="557"/>
        <v>-----</v>
      </c>
      <c r="GZ366" s="7" t="str">
        <f>IF(G366&gt;BH366,"YES","-----")</f>
        <v>-----</v>
      </c>
      <c r="HA366" s="7" t="str">
        <f>IF(F366&lt;BI366,"YES","-----")</f>
        <v>-----</v>
      </c>
      <c r="HB366">
        <f>BH366-BI366</f>
        <v>4.2100000000000364</v>
      </c>
      <c r="HI366">
        <f t="shared" si="535"/>
        <v>-1.6003599999994549</v>
      </c>
      <c r="HJ366">
        <f t="shared" si="536"/>
        <v>2.6096400000005815</v>
      </c>
      <c r="HK366" s="7"/>
      <c r="HL366" s="7"/>
      <c r="HM366" s="7"/>
      <c r="HN366" s="7"/>
      <c r="HO366" s="7"/>
      <c r="HP366" s="7"/>
      <c r="HQ366" s="28">
        <f t="shared" si="559"/>
        <v>0.39056999999957043</v>
      </c>
      <c r="HR366" s="28" t="str">
        <f t="shared" si="537"/>
        <v>Bull</v>
      </c>
      <c r="HS366">
        <f t="shared" si="538"/>
        <v>0.39056999999957043</v>
      </c>
    </row>
    <row r="367" spans="1:227" x14ac:dyDescent="0.55000000000000004">
      <c r="A367">
        <f>Validation!A366</f>
        <v>1772137800</v>
      </c>
      <c r="B367" t="str">
        <f>Price!B366</f>
        <v>XAUUSD</v>
      </c>
      <c r="C367" t="str">
        <f>Price!C366</f>
        <v>M5</v>
      </c>
      <c r="D367">
        <f>Price!D366</f>
        <v>5194.3500000000004</v>
      </c>
      <c r="E367">
        <f>Price!E366</f>
        <v>5193.57</v>
      </c>
      <c r="F367">
        <f>Price!F366</f>
        <v>5194.8</v>
      </c>
      <c r="G367">
        <f>Price!G366</f>
        <v>5190.76</v>
      </c>
      <c r="H367">
        <f>Price!H366</f>
        <v>616</v>
      </c>
      <c r="I367">
        <f>Diagonals!E366</f>
        <v>5212.2299999999996</v>
      </c>
      <c r="J367">
        <f>Diagonals!F366</f>
        <v>0</v>
      </c>
      <c r="K367">
        <f>Diagonals!G366</f>
        <v>0</v>
      </c>
      <c r="L367">
        <f>Diagonals!H366</f>
        <v>5121.55</v>
      </c>
      <c r="M367">
        <f>Diagonals!I366</f>
        <v>0</v>
      </c>
      <c r="N367">
        <f>Diagonals!J366</f>
        <v>0</v>
      </c>
      <c r="O367">
        <f>Diagonals!K366</f>
        <v>0</v>
      </c>
      <c r="P367">
        <f>Diagonals!L366</f>
        <v>0</v>
      </c>
      <c r="Q367">
        <f>Trendlines!E366</f>
        <v>5199.8</v>
      </c>
      <c r="R367">
        <f>Trendlines!F366</f>
        <v>5192.41</v>
      </c>
      <c r="S367">
        <f>Trendlines!G366</f>
        <v>5202.13</v>
      </c>
      <c r="T367">
        <f>Trendlines!H366</f>
        <v>5174.32</v>
      </c>
      <c r="U367">
        <f>Trendlines!I366</f>
        <v>5179.08</v>
      </c>
      <c r="V367">
        <f>Trendlines!J366</f>
        <v>5165.24</v>
      </c>
      <c r="W367">
        <f>Trendlines!K366</f>
        <v>0</v>
      </c>
      <c r="X367">
        <f>Trendlines!L366</f>
        <v>0</v>
      </c>
      <c r="Y367">
        <f>Tema_Hrma_Smma!E366</f>
        <v>5195.3</v>
      </c>
      <c r="Z367">
        <f>Tema_Hrma_Smma!F366</f>
        <v>5195.63</v>
      </c>
      <c r="AA367">
        <f>Tema_Hrma_Smma!G366</f>
        <v>5181.33</v>
      </c>
      <c r="AB367">
        <f>ZScore!H366</f>
        <v>1</v>
      </c>
      <c r="AC367">
        <f>ZScore!I366</f>
        <v>0.76593999999999995</v>
      </c>
      <c r="AD367">
        <f>ZScore!J366</f>
        <v>0</v>
      </c>
      <c r="AE367">
        <f>HA!E366</f>
        <v>5195.51</v>
      </c>
      <c r="AF367">
        <f>HA!F366</f>
        <v>5195.51</v>
      </c>
      <c r="AG367">
        <f>HA!G366</f>
        <v>5190.76</v>
      </c>
      <c r="AH367">
        <f>HA!H366</f>
        <v>5193.37</v>
      </c>
      <c r="AI367">
        <f>HA!I366</f>
        <v>-1</v>
      </c>
      <c r="AJ367">
        <f>HA!J366</f>
        <v>2.14</v>
      </c>
      <c r="AK367">
        <f>HA!K366</f>
        <v>-0.26891999999999999</v>
      </c>
      <c r="AL367">
        <f>HA!L366</f>
        <v>-1</v>
      </c>
      <c r="AM367">
        <f>KC!E366</f>
        <v>5217.4431999999997</v>
      </c>
      <c r="AN367">
        <f>KC!F366</f>
        <v>5211.0237500000003</v>
      </c>
      <c r="AO367">
        <f>KC!G366</f>
        <v>5204.6043099999997</v>
      </c>
      <c r="AP367">
        <f>KC!H366</f>
        <v>5198.18487</v>
      </c>
      <c r="AQ367">
        <f>KC!I366</f>
        <v>5191.7654199999997</v>
      </c>
      <c r="AR367">
        <f>KC!J366</f>
        <v>5187.2680200000004</v>
      </c>
      <c r="AS367">
        <f>KC!K366</f>
        <v>5180.8485799999999</v>
      </c>
      <c r="AT367">
        <f>KC!L366</f>
        <v>5174.4291300000004</v>
      </c>
      <c r="AU367">
        <f>KC!M366</f>
        <v>5168.0096899999999</v>
      </c>
      <c r="AV367">
        <f>KC!N366</f>
        <v>5161.5902500000002</v>
      </c>
      <c r="AW367">
        <f>SR_Levels!E366</f>
        <v>5193.3500000000004</v>
      </c>
      <c r="AX367">
        <f>SR_Levels!F366</f>
        <v>5178.6000000000004</v>
      </c>
      <c r="AY367">
        <f>SR_Levels!G366</f>
        <v>5161.8900000000003</v>
      </c>
      <c r="AZ367">
        <f>SR_Levels!H366</f>
        <v>5135.8500000000004</v>
      </c>
      <c r="BA367">
        <f>SR_Levels!I366</f>
        <v>5205.3100000000004</v>
      </c>
      <c r="BB367">
        <f>SR_Levels!J366</f>
        <v>0</v>
      </c>
      <c r="BC367">
        <f>SR_Levels!K366</f>
        <v>0</v>
      </c>
      <c r="BD367">
        <f>SR_Levels!L366</f>
        <v>0</v>
      </c>
      <c r="BE367">
        <f>ZigZag!E366</f>
        <v>0</v>
      </c>
      <c r="BF367">
        <f>ZigZag!F366</f>
        <v>0</v>
      </c>
      <c r="BG367">
        <f>ZigZag!G366</f>
        <v>5187.5600000000004</v>
      </c>
      <c r="BH367">
        <f>Dual_Tema!E366</f>
        <v>5197.18</v>
      </c>
      <c r="BI367">
        <f>Dual_Tema!F366</f>
        <v>5193.08</v>
      </c>
      <c r="BJ367">
        <f>Pinbar!E366</f>
        <v>0</v>
      </c>
      <c r="BK367">
        <f>SSA!E366</f>
        <v>5196.2781699999996</v>
      </c>
      <c r="BL367">
        <f>SSA!F366</f>
        <v>5195.9339799999998</v>
      </c>
      <c r="BN367" t="str">
        <f t="shared" si="558"/>
        <v>Green Candle</v>
      </c>
      <c r="BO367" s="34">
        <f t="shared" si="560"/>
        <v>1.0396991803696132E-4</v>
      </c>
      <c r="BP367" s="34">
        <f t="shared" si="562"/>
        <v>1.058035869150542E-3</v>
      </c>
      <c r="BQ367" s="34">
        <f t="shared" si="570"/>
        <v>1.7163409154461462E-3</v>
      </c>
      <c r="BR367" s="34">
        <f t="shared" si="572"/>
        <v>5.1842649141955466E-3</v>
      </c>
      <c r="BS367" s="35">
        <f t="shared" si="561"/>
        <v>1.7327569043823488E-5</v>
      </c>
      <c r="BT367" s="35">
        <f t="shared" si="563"/>
        <v>8.8126928257103998E-5</v>
      </c>
      <c r="BU367" s="35">
        <f t="shared" si="571"/>
        <v>9.5275076468448461E-5</v>
      </c>
      <c r="BV367" s="35">
        <f t="shared" si="573"/>
        <v>2.1547624826179224E-4</v>
      </c>
      <c r="BW367" s="27">
        <v>96</v>
      </c>
      <c r="BX367">
        <f>F367-G367</f>
        <v>4.0399999999999636</v>
      </c>
      <c r="BY367">
        <f>ABS(F367-D366)</f>
        <v>1.180000000000291</v>
      </c>
      <c r="BZ367">
        <f>ABS(G367-D366)</f>
        <v>2.8599999999996726</v>
      </c>
      <c r="CA367">
        <f t="shared" si="539"/>
        <v>4.0399999999999636</v>
      </c>
      <c r="CB367">
        <f t="shared" si="564"/>
        <v>4.6407142857141093</v>
      </c>
      <c r="CC367">
        <f t="shared" si="567"/>
        <v>5.0301638559939237</v>
      </c>
      <c r="CD367">
        <f t="shared" si="565"/>
        <v>-0.38944957027981442</v>
      </c>
      <c r="CE367">
        <f t="shared" si="568"/>
        <v>-1</v>
      </c>
      <c r="CF367">
        <f t="shared" si="569"/>
        <v>-11</v>
      </c>
      <c r="CG367" s="7" t="str">
        <f t="shared" si="566"/>
        <v>-----</v>
      </c>
      <c r="CH367" s="21"/>
      <c r="CI367" s="21"/>
      <c r="CJ367" s="21"/>
      <c r="CK367" s="21"/>
      <c r="CL367" s="21"/>
      <c r="CM367" s="21"/>
      <c r="CZ367" s="7" t="str">
        <f>IF(AND(D367&gt;BH367,D367&gt;E367),"Bullish Trigger","-----")</f>
        <v>-----</v>
      </c>
      <c r="DA367" s="7" t="str">
        <f>IF(AND(D367&lt;BI367,D367&lt;E367),"Bearish Trigger","-----")</f>
        <v>-----</v>
      </c>
      <c r="DB367" s="13" t="str">
        <f>IF(AND(W367=BE367,W367&gt;0,BE367&gt;0),"Important High","------")</f>
        <v>------</v>
      </c>
      <c r="DC367" s="13" t="str">
        <f>IF(AND(X367=BF367,X367&gt;0,BF367&gt;0),"Important Low","------")</f>
        <v>------</v>
      </c>
      <c r="DD367" s="7" t="str">
        <f>IF(AND(DB367="Important High",DC367="-----",BJ367=1),"Imp High Rej","-----")</f>
        <v>-----</v>
      </c>
      <c r="DE367" s="7" t="str">
        <f>IF(AND(DB367="-----",DC367="Important Low",BJ367=1),"Imp Low Rej","-----")</f>
        <v>-----</v>
      </c>
      <c r="DF367" s="7" t="str">
        <f>IF(Y367&gt;AM367,"Overbought",IF(Y367&gt;AO367,"Bullish Momentum",IF(Y367&gt;AQ367,"Flat Momentum","-----")))</f>
        <v>Flat Momentum</v>
      </c>
      <c r="DG367" s="7" t="str">
        <f>IF(Y367&lt;AV367,"Oversold",IF(Y367&lt;AT367,"Bearish Momentum",IF(Y367&lt;AR367,"Flat Momentum","-----")))</f>
        <v>-----</v>
      </c>
      <c r="DH367" s="7" t="str">
        <f>IF(AND(DF367="Overbought",AD367=2),"Culminated Thrust","-----")</f>
        <v>-----</v>
      </c>
      <c r="DI367" s="7" t="str">
        <f>IF(AND(DG367="Oversold",AD367=5),"Culminated Thrust","-----")</f>
        <v>-----</v>
      </c>
      <c r="DJ367" s="14">
        <f>(Q367-$D367)/$D367</f>
        <v>1.049216937634125E-3</v>
      </c>
      <c r="DK367" s="14">
        <f>(R367-$D367)/$D367</f>
        <v>-3.7348272642400093E-4</v>
      </c>
      <c r="DL367" s="14">
        <f>(S367-$D367)/$D367</f>
        <v>1.4977812430813759E-3</v>
      </c>
      <c r="DM367" s="14">
        <f>(T367-$D367)/$D367</f>
        <v>-3.856112891892278E-3</v>
      </c>
      <c r="DN367" s="14">
        <f>(U367-$D367)/$D367</f>
        <v>-2.9397325940686389E-3</v>
      </c>
      <c r="DO367" s="14">
        <f>(V367-$D367)/$D367</f>
        <v>-5.6041660650515621E-3</v>
      </c>
      <c r="DP367" s="14">
        <f t="shared" si="507"/>
        <v>1.4977812430813759E-3</v>
      </c>
      <c r="DQ367" s="14">
        <f t="shared" si="508"/>
        <v>1.049216937634125E-3</v>
      </c>
      <c r="DR367" s="14">
        <f t="shared" si="509"/>
        <v>-3.7348272642400093E-4</v>
      </c>
      <c r="DS367" s="14">
        <f t="shared" si="510"/>
        <v>-2.9397325940686389E-3</v>
      </c>
      <c r="DT367" s="14">
        <f t="shared" si="511"/>
        <v>-3.856112891892278E-3</v>
      </c>
      <c r="DU367" s="14">
        <f t="shared" si="512"/>
        <v>-5.6041660650515621E-3</v>
      </c>
      <c r="DV367" t="str">
        <f>IF($D367&gt;Q367,"SUP","RES")</f>
        <v>RES</v>
      </c>
      <c r="DW367" t="str">
        <f>IF($D367&gt;R367,"SUP","RES")</f>
        <v>SUP</v>
      </c>
      <c r="DX367" t="str">
        <f>IF($D367&gt;S367,"SUP","RES")</f>
        <v>RES</v>
      </c>
      <c r="DY367" t="str">
        <f>IF($D367&gt;T367,"SUP","RES")</f>
        <v>SUP</v>
      </c>
      <c r="DZ367" t="str">
        <f>IF($D367&gt;U367,"SUP","RES")</f>
        <v>SUP</v>
      </c>
      <c r="EA367" t="str">
        <f>IF($D367&gt;V367,"SUP","RES")</f>
        <v>SUP</v>
      </c>
      <c r="EB367" s="7">
        <f t="shared" si="513"/>
        <v>2</v>
      </c>
      <c r="EC367" s="7">
        <f t="shared" si="514"/>
        <v>4</v>
      </c>
      <c r="ED367" s="13" t="str">
        <f t="shared" si="515"/>
        <v>-----</v>
      </c>
      <c r="EE367" s="13" t="str">
        <f t="shared" si="516"/>
        <v>-----</v>
      </c>
      <c r="EF367" s="7">
        <f>IF(OR(ED367="All Sup",EE367="All Res"),"na",((D367-MIN(Q367:V367))/(MAX(Q367:V367)-MIN(Q367:V367))))</f>
        <v>0.78910273786935003</v>
      </c>
      <c r="EG367">
        <v>1.4999999999999999E-4</v>
      </c>
      <c r="EH367">
        <f>Q367*(1+$EG367)</f>
        <v>5200.5799700000007</v>
      </c>
      <c r="EI367">
        <f>Q367*(1-$EG367)</f>
        <v>5199.0200300000006</v>
      </c>
      <c r="EJ367">
        <f>R367*(1+$EG367)</f>
        <v>5193.1888615000007</v>
      </c>
      <c r="EK367">
        <f>R367*(1-$EG367)</f>
        <v>5191.6311384999999</v>
      </c>
      <c r="EL367">
        <f>S367*(1+$EG367)</f>
        <v>5202.9103195000007</v>
      </c>
      <c r="EM367">
        <f>S367*(1-$EG367)</f>
        <v>5201.3496805000004</v>
      </c>
      <c r="EN367">
        <f>T367*(1+$EG367)</f>
        <v>5175.0961480000005</v>
      </c>
      <c r="EO367">
        <f>T367*(1-$EG367)</f>
        <v>5173.5438519999998</v>
      </c>
      <c r="EP367">
        <f>U367*(1+$EG367)</f>
        <v>5179.8568620000005</v>
      </c>
      <c r="EQ367">
        <f>U367*(1-$EG367)</f>
        <v>5178.3031380000002</v>
      </c>
      <c r="ER367">
        <f>V367*(1+$EG367)</f>
        <v>5166.0147860000006</v>
      </c>
      <c r="ES367">
        <f>V367*(1-$EG367)</f>
        <v>5164.4652139999998</v>
      </c>
      <c r="ET367" s="7" t="str">
        <f t="shared" si="517"/>
        <v>-----</v>
      </c>
      <c r="EU367" s="7" t="str">
        <f t="shared" si="518"/>
        <v>-----</v>
      </c>
      <c r="EV367" s="7" t="str">
        <f t="shared" si="519"/>
        <v>-----</v>
      </c>
      <c r="EW367" s="7" t="str">
        <f t="shared" si="520"/>
        <v>-----</v>
      </c>
      <c r="EX367" s="7" t="str">
        <f t="shared" si="521"/>
        <v>-----</v>
      </c>
      <c r="EY367" s="7" t="str">
        <f t="shared" si="522"/>
        <v>-----</v>
      </c>
      <c r="EZ367">
        <f t="shared" si="540"/>
        <v>172</v>
      </c>
      <c r="FA367">
        <f t="shared" si="541"/>
        <v>6</v>
      </c>
      <c r="FB367">
        <f t="shared" si="542"/>
        <v>365</v>
      </c>
      <c r="FC367">
        <f t="shared" si="543"/>
        <v>23</v>
      </c>
      <c r="FD367">
        <f t="shared" si="544"/>
        <v>22</v>
      </c>
      <c r="FE367">
        <f t="shared" si="545"/>
        <v>59</v>
      </c>
      <c r="FF367">
        <f t="shared" si="546"/>
        <v>7</v>
      </c>
      <c r="FG367">
        <f t="shared" si="547"/>
        <v>3</v>
      </c>
      <c r="FH367">
        <f t="shared" si="548"/>
        <v>0</v>
      </c>
      <c r="FI367">
        <f t="shared" si="549"/>
        <v>2</v>
      </c>
      <c r="FJ367">
        <f t="shared" si="550"/>
        <v>1</v>
      </c>
      <c r="FK367">
        <f t="shared" si="551"/>
        <v>1</v>
      </c>
      <c r="FL367" s="7" t="str">
        <f t="shared" si="523"/>
        <v>-----</v>
      </c>
      <c r="FM367" s="7" t="str">
        <f t="shared" si="524"/>
        <v>-----</v>
      </c>
      <c r="FN367" s="7" t="str">
        <f t="shared" si="525"/>
        <v>-----</v>
      </c>
      <c r="FO367" s="7" t="str">
        <f t="shared" si="526"/>
        <v>-----</v>
      </c>
      <c r="FP367" s="7" t="str">
        <f t="shared" si="527"/>
        <v>-----</v>
      </c>
      <c r="FQ367" s="7" t="str">
        <f t="shared" si="528"/>
        <v>-----</v>
      </c>
      <c r="FR367" s="13" t="str">
        <f>IF(FL367="-----","-----",(D367-Q367)/Q367)</f>
        <v>-----</v>
      </c>
      <c r="FS367" s="13" t="str">
        <f>IF(FM367="-----","-----",(Q367-R367)/R367)</f>
        <v>-----</v>
      </c>
      <c r="FT367" s="13" t="str">
        <f>IF(FN367="-----","-----",(R367-S367)/S367)</f>
        <v>-----</v>
      </c>
      <c r="FU367" s="13" t="str">
        <f>IF(FO367="-----","-----",(S367-T367)/T367)</f>
        <v>-----</v>
      </c>
      <c r="FV367" s="13" t="str">
        <f>IF(FP367="-----","-----",(T367-U367)/U367)</f>
        <v>-----</v>
      </c>
      <c r="FW367" s="13" t="str">
        <f>IF(FQ367="-----","-----",(U367-V367)/V367)</f>
        <v>-----</v>
      </c>
      <c r="FX367" s="7" t="str">
        <f t="shared" si="529"/>
        <v>-----</v>
      </c>
      <c r="FY367" s="7" t="str">
        <f t="shared" si="530"/>
        <v>-----</v>
      </c>
      <c r="FZ367" s="7" t="str">
        <f t="shared" si="531"/>
        <v>-----</v>
      </c>
      <c r="GA367" s="7" t="str">
        <f t="shared" si="532"/>
        <v>-----</v>
      </c>
      <c r="GB367" s="7" t="str">
        <f t="shared" si="533"/>
        <v>-----</v>
      </c>
      <c r="GC367" s="7" t="str">
        <f t="shared" si="534"/>
        <v>-----</v>
      </c>
      <c r="GD367" s="7" t="str">
        <f>IF(AND(BG367&gt;AA367,BG366&gt;AA366,BG365&gt;AA365,BG364&gt;AA364,BG363&gt;AA363,BG362&gt;AA362,BG361&gt;AA361,BG360&gt;AA360,BG359&gt;AA359,BG358&gt;AA358,BG357&gt;AA357,BG356&gt;AA356),"Bullish",IF(AND(BG367&lt;AA367,BG366&lt;AA366,BG365&lt;AA365,BG364&lt;AA364,BG363&lt;AA363,BG362&lt;AA362,BG361&lt;AA361,BG360&lt;AA360,BG359&lt;AA359,BG358&lt;AA358,BG357&lt;AA357,BG356&lt;AA356),"Bearish","-----"))</f>
        <v>Bullish</v>
      </c>
      <c r="GE367">
        <f>(Z367-BG367)/BG367</f>
        <v>1.555644657603904E-3</v>
      </c>
      <c r="GI367" s="7" t="str">
        <f>IF(Y367&gt;Z367,"Bullish","Bearish")</f>
        <v>Bearish</v>
      </c>
      <c r="GJ367" s="19" t="str">
        <f>IF(AND(D367&gt;Y367,D366&lt;Y366),"TEMA crossover","-----")</f>
        <v>-----</v>
      </c>
      <c r="GK367" s="19" t="str">
        <f>IF(AND(D367&lt;Y367,D366&gt;Y366),"TEMA crossunder","-----")</f>
        <v>-----</v>
      </c>
      <c r="GL367" s="20" t="str">
        <f>IF(GD367="Bearish","YES","-----")</f>
        <v>-----</v>
      </c>
      <c r="GM367" s="20" t="str">
        <f>IF(GH367="Reverse to Bearish","YES","-----")</f>
        <v>-----</v>
      </c>
      <c r="GN367" s="20" t="str">
        <f>IF(AND(GI367="Bullish",GI366="Bullish",GI365="Bullish",GI364="Bullish"),"YES","-----")</f>
        <v>-----</v>
      </c>
      <c r="GO367" s="20" t="str">
        <f>IF(OR(GK367="TEMA crossunder",GK366="TEMA crossunder",GK365="TEMA crossunder",GK364="TEMA crossunder"),"YES","-----")</f>
        <v>YES</v>
      </c>
      <c r="GP367" s="20" t="str">
        <f>IF(GD367="Bullish","YES","-----")</f>
        <v>YES</v>
      </c>
      <c r="GQ367" s="20" t="str">
        <f>IF(GH367="Reverse to Bullish","YES","-----")</f>
        <v>-----</v>
      </c>
      <c r="GR367" s="20" t="str">
        <f>IF(AND(GI367="Bearish",GI366="Bearish",GI365="Bearish",GI364="Bearish"),"YES","-----")</f>
        <v>-----</v>
      </c>
      <c r="GS367" s="20" t="str">
        <f>IF(OR(GJ367="TEMA crossover",GJ366="TEMA crossover",GJ365="TEMA crossover",GJ364="TEMA crossover"),"YES","-----")</f>
        <v>YES</v>
      </c>
      <c r="GT367" s="20" t="str">
        <f t="shared" si="552"/>
        <v>-----</v>
      </c>
      <c r="GU367" s="20" t="str">
        <f t="shared" si="553"/>
        <v>-----</v>
      </c>
      <c r="GV367" s="20" t="str">
        <f t="shared" si="554"/>
        <v>-----</v>
      </c>
      <c r="GW367" s="20" t="str">
        <f t="shared" si="555"/>
        <v>-----</v>
      </c>
      <c r="GX367" s="20" t="str">
        <f t="shared" si="556"/>
        <v>-----</v>
      </c>
      <c r="GY367" s="20" t="str">
        <f t="shared" si="557"/>
        <v>-----</v>
      </c>
      <c r="GZ367" s="7" t="str">
        <f>IF(G367&gt;BH367,"YES","-----")</f>
        <v>-----</v>
      </c>
      <c r="HA367" s="7" t="str">
        <f>IF(F367&lt;BI367,"YES","-----")</f>
        <v>-----</v>
      </c>
      <c r="HB367">
        <f>BH367-BI367</f>
        <v>4.1000000000003638</v>
      </c>
      <c r="HI367">
        <f t="shared" si="535"/>
        <v>-3.1981699999996636</v>
      </c>
      <c r="HJ367">
        <f t="shared" si="536"/>
        <v>0.90183000000070024</v>
      </c>
      <c r="HK367" s="7"/>
      <c r="HL367" s="7"/>
      <c r="HM367" s="7"/>
      <c r="HN367" s="7"/>
      <c r="HO367" s="7"/>
      <c r="HP367" s="7"/>
      <c r="HQ367" s="28">
        <f t="shared" si="559"/>
        <v>0.3441899999997986</v>
      </c>
      <c r="HR367" s="28" t="str">
        <f t="shared" si="537"/>
        <v>Bull</v>
      </c>
      <c r="HS367">
        <f t="shared" si="538"/>
        <v>0.3441899999997986</v>
      </c>
    </row>
    <row r="368" spans="1:227" x14ac:dyDescent="0.55000000000000004">
      <c r="A368">
        <f>Validation!A367</f>
        <v>1772138100</v>
      </c>
      <c r="B368" t="str">
        <f>Price!B367</f>
        <v>XAUUSD</v>
      </c>
      <c r="C368" t="str">
        <f>Price!C367</f>
        <v>M5</v>
      </c>
      <c r="D368">
        <f>Price!D367</f>
        <v>5197.7299999999996</v>
      </c>
      <c r="E368">
        <f>Price!E367</f>
        <v>5194.3599999999997</v>
      </c>
      <c r="F368">
        <f>Price!F367</f>
        <v>5199.3900000000003</v>
      </c>
      <c r="G368">
        <f>Price!G367</f>
        <v>5194.22</v>
      </c>
      <c r="H368">
        <f>Price!H367</f>
        <v>508</v>
      </c>
      <c r="I368">
        <f>Diagonals!E367</f>
        <v>5212.41</v>
      </c>
      <c r="J368">
        <f>Diagonals!F367</f>
        <v>0</v>
      </c>
      <c r="K368">
        <f>Diagonals!G367</f>
        <v>0</v>
      </c>
      <c r="L368">
        <f>Diagonals!H367</f>
        <v>5121.22</v>
      </c>
      <c r="M368">
        <f>Diagonals!I367</f>
        <v>0</v>
      </c>
      <c r="N368">
        <f>Diagonals!J367</f>
        <v>0</v>
      </c>
      <c r="O368">
        <f>Diagonals!K367</f>
        <v>0</v>
      </c>
      <c r="P368">
        <f>Diagonals!L367</f>
        <v>0</v>
      </c>
      <c r="Q368">
        <f>Trendlines!E367</f>
        <v>5199.8</v>
      </c>
      <c r="R368">
        <f>Trendlines!F367</f>
        <v>5192.3900000000003</v>
      </c>
      <c r="S368">
        <f>Trendlines!G367</f>
        <v>5202.12</v>
      </c>
      <c r="T368">
        <f>Trendlines!H367</f>
        <v>5174.3900000000003</v>
      </c>
      <c r="U368">
        <f>Trendlines!I367</f>
        <v>5179.1000000000004</v>
      </c>
      <c r="V368">
        <f>Trendlines!J367</f>
        <v>5165.2700000000004</v>
      </c>
      <c r="W368">
        <f>Trendlines!K367</f>
        <v>0</v>
      </c>
      <c r="X368">
        <f>Trendlines!L367</f>
        <v>0</v>
      </c>
      <c r="Y368">
        <f>Tema_Hrma_Smma!E367</f>
        <v>5196.38</v>
      </c>
      <c r="Z368">
        <f>Tema_Hrma_Smma!F367</f>
        <v>5196.17</v>
      </c>
      <c r="AA368">
        <f>Tema_Hrma_Smma!G367</f>
        <v>5181.71</v>
      </c>
      <c r="AB368">
        <f>ZScore!H367</f>
        <v>1</v>
      </c>
      <c r="AC368">
        <f>ZScore!I367</f>
        <v>0.14760000000000001</v>
      </c>
      <c r="AD368">
        <f>ZScore!J367</f>
        <v>0</v>
      </c>
      <c r="AE368">
        <f>HA!E367</f>
        <v>5194.4399999999996</v>
      </c>
      <c r="AF368">
        <f>HA!F367</f>
        <v>5199.3900000000003</v>
      </c>
      <c r="AG368">
        <f>HA!G367</f>
        <v>5194.22</v>
      </c>
      <c r="AH368">
        <f>HA!H367</f>
        <v>5196.43</v>
      </c>
      <c r="AI368">
        <f>HA!I367</f>
        <v>1</v>
      </c>
      <c r="AJ368">
        <f>HA!J367</f>
        <v>1.98</v>
      </c>
      <c r="AK368">
        <f>HA!K367</f>
        <v>-0.32645000000000002</v>
      </c>
      <c r="AL368">
        <f>HA!L367</f>
        <v>1</v>
      </c>
      <c r="AM368">
        <f>KC!E367</f>
        <v>5218.1343800000004</v>
      </c>
      <c r="AN368">
        <f>KC!F367</f>
        <v>5211.7346900000002</v>
      </c>
      <c r="AO368">
        <f>KC!G367</f>
        <v>5205.335</v>
      </c>
      <c r="AP368">
        <f>KC!H367</f>
        <v>5198.9353000000001</v>
      </c>
      <c r="AQ368">
        <f>KC!I367</f>
        <v>5192.5356099999999</v>
      </c>
      <c r="AR368">
        <f>KC!J367</f>
        <v>5188.0878700000003</v>
      </c>
      <c r="AS368">
        <f>KC!K367</f>
        <v>5181.6881800000001</v>
      </c>
      <c r="AT368">
        <f>KC!L367</f>
        <v>5175.2884899999999</v>
      </c>
      <c r="AU368">
        <f>KC!M367</f>
        <v>5168.8887999999997</v>
      </c>
      <c r="AV368">
        <f>KC!N367</f>
        <v>5162.4891100000004</v>
      </c>
      <c r="AW368">
        <f>SR_Levels!E367</f>
        <v>5193.3500000000004</v>
      </c>
      <c r="AX368">
        <f>SR_Levels!F367</f>
        <v>5178.6000000000004</v>
      </c>
      <c r="AY368">
        <f>SR_Levels!G367</f>
        <v>5161.8900000000003</v>
      </c>
      <c r="AZ368">
        <f>SR_Levels!H367</f>
        <v>5135.8500000000004</v>
      </c>
      <c r="BA368">
        <f>SR_Levels!I367</f>
        <v>5205.3100000000004</v>
      </c>
      <c r="BB368">
        <f>SR_Levels!J367</f>
        <v>0</v>
      </c>
      <c r="BC368">
        <f>SR_Levels!K367</f>
        <v>0</v>
      </c>
      <c r="BD368">
        <f>SR_Levels!L367</f>
        <v>0</v>
      </c>
      <c r="BE368">
        <f>ZigZag!E367</f>
        <v>0</v>
      </c>
      <c r="BF368">
        <f>ZigZag!F367</f>
        <v>0</v>
      </c>
      <c r="BG368">
        <f>ZigZag!G367</f>
        <v>5188.24</v>
      </c>
      <c r="BH368">
        <f>Dual_Tema!E367</f>
        <v>5198.43</v>
      </c>
      <c r="BI368">
        <f>Dual_Tema!F367</f>
        <v>5193.8500000000004</v>
      </c>
      <c r="BJ368">
        <f>Pinbar!E367</f>
        <v>0</v>
      </c>
      <c r="BK368">
        <f>SSA!E367</f>
        <v>5196.7049699999998</v>
      </c>
      <c r="BL368">
        <f>SSA!F367</f>
        <v>5196.3194700000004</v>
      </c>
      <c r="BN368" t="str">
        <f t="shared" si="558"/>
        <v>Green Candle</v>
      </c>
      <c r="BO368" s="34">
        <f t="shared" si="560"/>
        <v>4.9276539554998777E-4</v>
      </c>
      <c r="BP368" s="34">
        <f t="shared" si="562"/>
        <v>2.6117869908317548E-3</v>
      </c>
      <c r="BQ368" s="34">
        <f t="shared" si="570"/>
        <v>2.2193427968730806E-3</v>
      </c>
      <c r="BR368" s="34">
        <f t="shared" si="572"/>
        <v>4.2952371751521223E-3</v>
      </c>
      <c r="BS368" s="35">
        <f t="shared" si="561"/>
        <v>8.2110708658378329E-5</v>
      </c>
      <c r="BT368" s="35">
        <f t="shared" si="563"/>
        <v>2.1738880904731417E-4</v>
      </c>
      <c r="BU368" s="35">
        <f t="shared" si="571"/>
        <v>1.2316778971666054E-4</v>
      </c>
      <c r="BV368" s="35">
        <f t="shared" si="573"/>
        <v>1.786009044728587E-4</v>
      </c>
      <c r="BW368" s="27">
        <v>96</v>
      </c>
      <c r="BX368">
        <f>F368-G368</f>
        <v>5.1700000000000728</v>
      </c>
      <c r="BY368">
        <f>ABS(F368-D367)</f>
        <v>5.0399999999999636</v>
      </c>
      <c r="BZ368">
        <f>ABS(G368-D367)</f>
        <v>0.13000000000010914</v>
      </c>
      <c r="CA368">
        <f t="shared" si="539"/>
        <v>5.1700000000000728</v>
      </c>
      <c r="CB368">
        <f t="shared" si="564"/>
        <v>4.8621428571427066</v>
      </c>
      <c r="CC368">
        <f t="shared" si="567"/>
        <v>5.0401521519943628</v>
      </c>
      <c r="CD368">
        <f t="shared" si="565"/>
        <v>-0.17800929485165629</v>
      </c>
      <c r="CE368">
        <f t="shared" si="568"/>
        <v>-1</v>
      </c>
      <c r="CF368">
        <f t="shared" si="569"/>
        <v>-12</v>
      </c>
      <c r="CG368" s="7" t="str">
        <f t="shared" si="566"/>
        <v>-----</v>
      </c>
      <c r="CH368" s="21"/>
      <c r="CI368" s="21"/>
      <c r="CJ368" s="21"/>
      <c r="CK368" s="21"/>
      <c r="CL368" s="21"/>
      <c r="CM368" s="21"/>
      <c r="CZ368" s="7" t="str">
        <f>IF(AND(D368&gt;BH368,D368&gt;E368),"Bullish Trigger","-----")</f>
        <v>-----</v>
      </c>
      <c r="DA368" s="7" t="str">
        <f>IF(AND(D368&lt;BI368,D368&lt;E368),"Bearish Trigger","-----")</f>
        <v>-----</v>
      </c>
      <c r="DB368" s="13" t="str">
        <f>IF(AND(W368=BE368,W368&gt;0,BE368&gt;0),"Important High","------")</f>
        <v>------</v>
      </c>
      <c r="DC368" s="13" t="str">
        <f>IF(AND(X368=BF368,X368&gt;0,BF368&gt;0),"Important Low","------")</f>
        <v>------</v>
      </c>
      <c r="DD368" s="7" t="str">
        <f>IF(AND(DB368="Important High",DC368="-----",BJ368=1),"Imp High Rej","-----")</f>
        <v>-----</v>
      </c>
      <c r="DE368" s="7" t="str">
        <f>IF(AND(DB368="-----",DC368="Important Low",BJ368=1),"Imp Low Rej","-----")</f>
        <v>-----</v>
      </c>
      <c r="DF368" s="7" t="str">
        <f>IF(Y368&gt;AM368,"Overbought",IF(Y368&gt;AO368,"Bullish Momentum",IF(Y368&gt;AQ368,"Flat Momentum","-----")))</f>
        <v>Flat Momentum</v>
      </c>
      <c r="DG368" s="7" t="str">
        <f>IF(Y368&lt;AV368,"Oversold",IF(Y368&lt;AT368,"Bearish Momentum",IF(Y368&lt;AR368,"Flat Momentum","-----")))</f>
        <v>-----</v>
      </c>
      <c r="DH368" s="7" t="str">
        <f>IF(AND(DF368="Overbought",AD368=2),"Culminated Thrust","-----")</f>
        <v>-----</v>
      </c>
      <c r="DI368" s="7" t="str">
        <f>IF(AND(DG368="Oversold",AD368=5),"Culminated Thrust","-----")</f>
        <v>-----</v>
      </c>
      <c r="DJ368" s="14">
        <f>(Q368-$D368)/$D368</f>
        <v>3.982507748576049E-4</v>
      </c>
      <c r="DK368" s="14">
        <f>(R368-$D368)/$D368</f>
        <v>-1.0273715641249616E-3</v>
      </c>
      <c r="DL368" s="14">
        <f>(S368-$D368)/$D368</f>
        <v>8.4459946938381331E-4</v>
      </c>
      <c r="DM368" s="14">
        <f>(T368-$D368)/$D368</f>
        <v>-4.4904217802770128E-3</v>
      </c>
      <c r="DN368" s="14">
        <f>(U368-$D368)/$D368</f>
        <v>-3.5842569737172189E-3</v>
      </c>
      <c r="DO368" s="14">
        <f>(V368-$D368)/$D368</f>
        <v>-6.2450338897940315E-3</v>
      </c>
      <c r="DP368" s="14">
        <f t="shared" si="507"/>
        <v>8.4459946938381331E-4</v>
      </c>
      <c r="DQ368" s="14">
        <f t="shared" si="508"/>
        <v>3.982507748576049E-4</v>
      </c>
      <c r="DR368" s="14">
        <f t="shared" si="509"/>
        <v>-1.0273715641249616E-3</v>
      </c>
      <c r="DS368" s="14">
        <f t="shared" si="510"/>
        <v>-3.5842569737172189E-3</v>
      </c>
      <c r="DT368" s="14">
        <f t="shared" si="511"/>
        <v>-4.4904217802770128E-3</v>
      </c>
      <c r="DU368" s="14">
        <f t="shared" si="512"/>
        <v>-6.2450338897940315E-3</v>
      </c>
      <c r="DV368" t="str">
        <f>IF($D368&gt;Q368,"SUP","RES")</f>
        <v>RES</v>
      </c>
      <c r="DW368" t="str">
        <f>IF($D368&gt;R368,"SUP","RES")</f>
        <v>SUP</v>
      </c>
      <c r="DX368" t="str">
        <f>IF($D368&gt;S368,"SUP","RES")</f>
        <v>RES</v>
      </c>
      <c r="DY368" t="str">
        <f>IF($D368&gt;T368,"SUP","RES")</f>
        <v>SUP</v>
      </c>
      <c r="DZ368" t="str">
        <f>IF($D368&gt;U368,"SUP","RES")</f>
        <v>SUP</v>
      </c>
      <c r="EA368" t="str">
        <f>IF($D368&gt;V368,"SUP","RES")</f>
        <v>SUP</v>
      </c>
      <c r="EB368" s="7">
        <f t="shared" si="513"/>
        <v>2</v>
      </c>
      <c r="EC368" s="7">
        <f t="shared" si="514"/>
        <v>4</v>
      </c>
      <c r="ED368" s="13" t="str">
        <f t="shared" si="515"/>
        <v>-----</v>
      </c>
      <c r="EE368" s="13" t="str">
        <f t="shared" si="516"/>
        <v>-----</v>
      </c>
      <c r="EF368" s="7">
        <f>IF(OR(ED368="All Sup",EE368="All Res"),"na",((D368-MIN(Q368:V368))/(MAX(Q368:V368)-MIN(Q368:V368))))</f>
        <v>0.88086838534598666</v>
      </c>
      <c r="EG368">
        <v>1.4999999999999999E-4</v>
      </c>
      <c r="EH368">
        <f>Q368*(1+$EG368)</f>
        <v>5200.5799700000007</v>
      </c>
      <c r="EI368">
        <f>Q368*(1-$EG368)</f>
        <v>5199.0200300000006</v>
      </c>
      <c r="EJ368">
        <f>R368*(1+$EG368)</f>
        <v>5193.1688585000011</v>
      </c>
      <c r="EK368">
        <f>R368*(1-$EG368)</f>
        <v>5191.6111415000005</v>
      </c>
      <c r="EL368">
        <f>S368*(1+$EG368)</f>
        <v>5202.900318</v>
      </c>
      <c r="EM368">
        <f>S368*(1-$EG368)</f>
        <v>5201.3396819999998</v>
      </c>
      <c r="EN368">
        <f>T368*(1+$EG368)</f>
        <v>5175.1661585000011</v>
      </c>
      <c r="EO368">
        <f>T368*(1-$EG368)</f>
        <v>5173.6138415000005</v>
      </c>
      <c r="EP368">
        <f>U368*(1+$EG368)</f>
        <v>5179.8768650000011</v>
      </c>
      <c r="EQ368">
        <f>U368*(1-$EG368)</f>
        <v>5178.3231350000005</v>
      </c>
      <c r="ER368">
        <f>V368*(1+$EG368)</f>
        <v>5166.044790500001</v>
      </c>
      <c r="ES368">
        <f>V368*(1-$EG368)</f>
        <v>5164.4952095000008</v>
      </c>
      <c r="ET368" s="7" t="str">
        <f t="shared" si="517"/>
        <v>-----</v>
      </c>
      <c r="EU368" s="7" t="str">
        <f t="shared" si="518"/>
        <v>-----</v>
      </c>
      <c r="EV368" s="7" t="str">
        <f t="shared" si="519"/>
        <v>-----</v>
      </c>
      <c r="EW368" s="7" t="str">
        <f t="shared" si="520"/>
        <v>-----</v>
      </c>
      <c r="EX368" s="7" t="str">
        <f t="shared" si="521"/>
        <v>-----</v>
      </c>
      <c r="EY368" s="7" t="str">
        <f t="shared" si="522"/>
        <v>-----</v>
      </c>
      <c r="EZ368">
        <f t="shared" si="540"/>
        <v>173</v>
      </c>
      <c r="FA368">
        <f t="shared" si="541"/>
        <v>7</v>
      </c>
      <c r="FB368">
        <f t="shared" si="542"/>
        <v>366</v>
      </c>
      <c r="FC368">
        <f t="shared" si="543"/>
        <v>24</v>
      </c>
      <c r="FD368">
        <f t="shared" si="544"/>
        <v>23</v>
      </c>
      <c r="FE368">
        <f t="shared" si="545"/>
        <v>60</v>
      </c>
      <c r="FF368">
        <f t="shared" si="546"/>
        <v>7</v>
      </c>
      <c r="FG368">
        <f t="shared" si="547"/>
        <v>3</v>
      </c>
      <c r="FH368">
        <f t="shared" si="548"/>
        <v>0</v>
      </c>
      <c r="FI368">
        <f t="shared" si="549"/>
        <v>2</v>
      </c>
      <c r="FJ368">
        <f t="shared" si="550"/>
        <v>1</v>
      </c>
      <c r="FK368">
        <f t="shared" si="551"/>
        <v>1</v>
      </c>
      <c r="FL368" s="7" t="str">
        <f t="shared" si="523"/>
        <v>-----</v>
      </c>
      <c r="FM368" s="7" t="str">
        <f t="shared" si="524"/>
        <v>-----</v>
      </c>
      <c r="FN368" s="7" t="str">
        <f t="shared" si="525"/>
        <v>-----</v>
      </c>
      <c r="FO368" s="7" t="str">
        <f t="shared" si="526"/>
        <v>-----</v>
      </c>
      <c r="FP368" s="7" t="str">
        <f t="shared" si="527"/>
        <v>-----</v>
      </c>
      <c r="FQ368" s="7" t="str">
        <f t="shared" si="528"/>
        <v>-----</v>
      </c>
      <c r="FR368" s="13" t="str">
        <f>IF(FL368="-----","-----",(D368-Q368)/Q368)</f>
        <v>-----</v>
      </c>
      <c r="FS368" s="13" t="str">
        <f>IF(FM368="-----","-----",(Q368-R368)/R368)</f>
        <v>-----</v>
      </c>
      <c r="FT368" s="13" t="str">
        <f>IF(FN368="-----","-----",(R368-S368)/S368)</f>
        <v>-----</v>
      </c>
      <c r="FU368" s="13" t="str">
        <f>IF(FO368="-----","-----",(S368-T368)/T368)</f>
        <v>-----</v>
      </c>
      <c r="FV368" s="13" t="str">
        <f>IF(FP368="-----","-----",(T368-U368)/U368)</f>
        <v>-----</v>
      </c>
      <c r="FW368" s="13" t="str">
        <f>IF(FQ368="-----","-----",(U368-V368)/V368)</f>
        <v>-----</v>
      </c>
      <c r="FX368" s="7" t="str">
        <f t="shared" si="529"/>
        <v>-----</v>
      </c>
      <c r="FY368" s="7" t="str">
        <f t="shared" si="530"/>
        <v>-----</v>
      </c>
      <c r="FZ368" s="7" t="str">
        <f t="shared" si="531"/>
        <v>-----</v>
      </c>
      <c r="GA368" s="7" t="str">
        <f t="shared" si="532"/>
        <v>-----</v>
      </c>
      <c r="GB368" s="7" t="str">
        <f t="shared" si="533"/>
        <v>-----</v>
      </c>
      <c r="GC368" s="7" t="str">
        <f t="shared" si="534"/>
        <v>-----</v>
      </c>
      <c r="GD368" s="7" t="str">
        <f>IF(AND(BG368&gt;AA368,BG367&gt;AA367,BG366&gt;AA366,BG365&gt;AA365,BG364&gt;AA364,BG363&gt;AA363,BG362&gt;AA362,BG361&gt;AA361,BG360&gt;AA360,BG359&gt;AA359,BG358&gt;AA358,BG357&gt;AA357),"Bullish",IF(AND(BG368&lt;AA368,BG367&lt;AA367,BG366&lt;AA366,BG365&lt;AA365,BG364&lt;AA364,BG363&lt;AA363,BG362&lt;AA362,BG361&lt;AA361,BG360&lt;AA360,BG359&lt;AA359,BG358&lt;AA358,BG357&lt;AA357),"Bearish","-----"))</f>
        <v>Bullish</v>
      </c>
      <c r="GE368">
        <f>(Z368-BG368)/BG368</f>
        <v>1.5284566635314272E-3</v>
      </c>
      <c r="GI368" s="7" t="str">
        <f>IF(Y368&gt;Z368,"Bullish","Bearish")</f>
        <v>Bullish</v>
      </c>
      <c r="GJ368" s="19" t="str">
        <f>IF(AND(D368&gt;Y368,D367&lt;Y367),"TEMA crossover","-----")</f>
        <v>TEMA crossover</v>
      </c>
      <c r="GK368" s="19" t="str">
        <f>IF(AND(D368&lt;Y368,D367&gt;Y367),"TEMA crossunder","-----")</f>
        <v>-----</v>
      </c>
      <c r="GL368" s="20" t="str">
        <f>IF(GD368="Bearish","YES","-----")</f>
        <v>-----</v>
      </c>
      <c r="GM368" s="20" t="str">
        <f>IF(GH368="Reverse to Bearish","YES","-----")</f>
        <v>-----</v>
      </c>
      <c r="GN368" s="20" t="str">
        <f>IF(AND(GI368="Bullish",GI367="Bullish",GI366="Bullish",GI365="Bullish"),"YES","-----")</f>
        <v>-----</v>
      </c>
      <c r="GO368" s="20" t="str">
        <f>IF(OR(GK368="TEMA crossunder",GK367="TEMA crossunder",GK366="TEMA crossunder",GK365="TEMA crossunder"),"YES","-----")</f>
        <v>YES</v>
      </c>
      <c r="GP368" s="20" t="str">
        <f>IF(GD368="Bullish","YES","-----")</f>
        <v>YES</v>
      </c>
      <c r="GQ368" s="20" t="str">
        <f>IF(GH368="Reverse to Bullish","YES","-----")</f>
        <v>-----</v>
      </c>
      <c r="GR368" s="20" t="str">
        <f>IF(AND(GI368="Bearish",GI367="Bearish",GI366="Bearish",GI365="Bearish"),"YES","-----")</f>
        <v>-----</v>
      </c>
      <c r="GS368" s="20" t="str">
        <f>IF(OR(GJ368="TEMA crossover",GJ367="TEMA crossover",GJ366="TEMA crossover",GJ365="TEMA crossover"),"YES","-----")</f>
        <v>YES</v>
      </c>
      <c r="GT368" s="20" t="str">
        <f t="shared" si="552"/>
        <v>-----</v>
      </c>
      <c r="GU368" s="20" t="str">
        <f t="shared" si="553"/>
        <v>-----</v>
      </c>
      <c r="GV368" s="20" t="str">
        <f t="shared" si="554"/>
        <v>-----</v>
      </c>
      <c r="GW368" s="20" t="str">
        <f t="shared" si="555"/>
        <v>-----</v>
      </c>
      <c r="GX368" s="20" t="str">
        <f t="shared" si="556"/>
        <v>-----</v>
      </c>
      <c r="GY368" s="20" t="str">
        <f t="shared" si="557"/>
        <v>-----</v>
      </c>
      <c r="GZ368" s="7" t="str">
        <f>IF(G368&gt;BH368,"YES","-----")</f>
        <v>-----</v>
      </c>
      <c r="HA368" s="7" t="str">
        <f>IF(F368&lt;BI368,"YES","-----")</f>
        <v>-----</v>
      </c>
      <c r="HB368">
        <f>BH368-BI368</f>
        <v>4.5799999999999272</v>
      </c>
      <c r="HI368">
        <f t="shared" si="535"/>
        <v>-2.8549699999994118</v>
      </c>
      <c r="HJ368">
        <f t="shared" si="536"/>
        <v>1.7250300000005154</v>
      </c>
      <c r="HK368" s="7"/>
      <c r="HL368" s="7"/>
      <c r="HM368" s="7"/>
      <c r="HN368" s="7"/>
      <c r="HO368" s="7"/>
      <c r="HP368" s="7"/>
      <c r="HQ368" s="28">
        <f t="shared" si="559"/>
        <v>0.38549999999941065</v>
      </c>
      <c r="HR368" s="28" t="str">
        <f t="shared" si="537"/>
        <v>Bull</v>
      </c>
      <c r="HS368">
        <f t="shared" si="538"/>
        <v>0.38549999999941065</v>
      </c>
    </row>
    <row r="369" spans="1:227" x14ac:dyDescent="0.55000000000000004">
      <c r="A369">
        <f>Validation!A368</f>
        <v>1772138400</v>
      </c>
      <c r="B369" t="str">
        <f>Price!B368</f>
        <v>XAUUSD</v>
      </c>
      <c r="C369" t="str">
        <f>Price!C368</f>
        <v>M5</v>
      </c>
      <c r="D369">
        <f>Price!D368</f>
        <v>5198.3500000000004</v>
      </c>
      <c r="E369">
        <f>Price!E368</f>
        <v>5197.76</v>
      </c>
      <c r="F369">
        <f>Price!F368</f>
        <v>5199.2299999999996</v>
      </c>
      <c r="G369">
        <f>Price!G368</f>
        <v>5196.41</v>
      </c>
      <c r="H369">
        <f>Price!H368</f>
        <v>542</v>
      </c>
      <c r="I369">
        <f>Diagonals!E368</f>
        <v>5212.59</v>
      </c>
      <c r="J369">
        <f>Diagonals!F368</f>
        <v>0</v>
      </c>
      <c r="K369">
        <f>Diagonals!G368</f>
        <v>0</v>
      </c>
      <c r="L369">
        <f>Diagonals!H368</f>
        <v>5120.8900000000003</v>
      </c>
      <c r="M369">
        <f>Diagonals!I368</f>
        <v>0</v>
      </c>
      <c r="N369">
        <f>Diagonals!J368</f>
        <v>0</v>
      </c>
      <c r="O369">
        <f>Diagonals!K368</f>
        <v>0</v>
      </c>
      <c r="P369">
        <f>Diagonals!L368</f>
        <v>0</v>
      </c>
      <c r="Q369">
        <f>Trendlines!E368</f>
        <v>5199.8100000000004</v>
      </c>
      <c r="R369">
        <f>Trendlines!F368</f>
        <v>5192.3599999999997</v>
      </c>
      <c r="S369">
        <f>Trendlines!G368</f>
        <v>5202.1000000000004</v>
      </c>
      <c r="T369">
        <f>Trendlines!H368</f>
        <v>5174.47</v>
      </c>
      <c r="U369">
        <f>Trendlines!I368</f>
        <v>5179.12</v>
      </c>
      <c r="V369">
        <f>Trendlines!J368</f>
        <v>5165.3100000000004</v>
      </c>
      <c r="W369">
        <f>Trendlines!K368</f>
        <v>0</v>
      </c>
      <c r="X369">
        <f>Trendlines!L368</f>
        <v>0</v>
      </c>
      <c r="Y369">
        <f>Tema_Hrma_Smma!E368</f>
        <v>5197.43</v>
      </c>
      <c r="Z369">
        <f>Tema_Hrma_Smma!F368</f>
        <v>5196.84</v>
      </c>
      <c r="AA369">
        <f>Tema_Hrma_Smma!G368</f>
        <v>5182.1499999999996</v>
      </c>
      <c r="AB369">
        <f>ZScore!H368</f>
        <v>1</v>
      </c>
      <c r="AC369">
        <f>ZScore!I368</f>
        <v>0.83482000000000001</v>
      </c>
      <c r="AD369">
        <f>ZScore!J368</f>
        <v>0</v>
      </c>
      <c r="AE369">
        <f>HA!E368</f>
        <v>5195.43</v>
      </c>
      <c r="AF369">
        <f>HA!F368</f>
        <v>5199.2299999999996</v>
      </c>
      <c r="AG369">
        <f>HA!G368</f>
        <v>5195.43</v>
      </c>
      <c r="AH369">
        <f>HA!H368</f>
        <v>5197.9399999999996</v>
      </c>
      <c r="AI369">
        <f>HA!I368</f>
        <v>1</v>
      </c>
      <c r="AJ369">
        <f>HA!J368</f>
        <v>2.5</v>
      </c>
      <c r="AK369">
        <f>HA!K368</f>
        <v>-0.13819999999999999</v>
      </c>
      <c r="AL369">
        <f>HA!L368</f>
        <v>2</v>
      </c>
      <c r="AM369">
        <f>KC!E368</f>
        <v>5218.8399399999998</v>
      </c>
      <c r="AN369">
        <f>KC!F368</f>
        <v>5212.4557400000003</v>
      </c>
      <c r="AO369">
        <f>KC!G368</f>
        <v>5206.0715499999997</v>
      </c>
      <c r="AP369">
        <f>KC!H368</f>
        <v>5199.6873500000002</v>
      </c>
      <c r="AQ369">
        <f>KC!I368</f>
        <v>5193.3031499999997</v>
      </c>
      <c r="AR369">
        <f>KC!J368</f>
        <v>5188.94326</v>
      </c>
      <c r="AS369">
        <f>KC!K368</f>
        <v>5182.5590599999996</v>
      </c>
      <c r="AT369">
        <f>KC!L368</f>
        <v>5176.1748699999998</v>
      </c>
      <c r="AU369">
        <f>KC!M368</f>
        <v>5169.7906700000003</v>
      </c>
      <c r="AV369">
        <f>KC!N368</f>
        <v>5163.4064699999999</v>
      </c>
      <c r="AW369">
        <f>SR_Levels!E368</f>
        <v>5193.3500000000004</v>
      </c>
      <c r="AX369">
        <f>SR_Levels!F368</f>
        <v>5178.6000000000004</v>
      </c>
      <c r="AY369">
        <f>SR_Levels!G368</f>
        <v>5161.8900000000003</v>
      </c>
      <c r="AZ369">
        <f>SR_Levels!H368</f>
        <v>5135.8500000000004</v>
      </c>
      <c r="BA369">
        <f>SR_Levels!I368</f>
        <v>5205.3100000000004</v>
      </c>
      <c r="BB369">
        <f>SR_Levels!J368</f>
        <v>0</v>
      </c>
      <c r="BC369">
        <f>SR_Levels!K368</f>
        <v>0</v>
      </c>
      <c r="BD369">
        <f>SR_Levels!L368</f>
        <v>0</v>
      </c>
      <c r="BE369">
        <f>ZigZag!E368</f>
        <v>0</v>
      </c>
      <c r="BF369">
        <f>ZigZag!F368</f>
        <v>0</v>
      </c>
      <c r="BG369">
        <f>ZigZag!G368</f>
        <v>5188.9399999999996</v>
      </c>
      <c r="BH369">
        <f>Dual_Tema!E368</f>
        <v>5199.08</v>
      </c>
      <c r="BI369">
        <f>Dual_Tema!F368</f>
        <v>5195.34</v>
      </c>
      <c r="BJ369">
        <f>Pinbar!E368</f>
        <v>0</v>
      </c>
      <c r="BK369">
        <f>SSA!E368</f>
        <v>5197.1550800000005</v>
      </c>
      <c r="BL369">
        <f>SSA!F368</f>
        <v>5196.7372800000003</v>
      </c>
      <c r="BN369" t="str">
        <f t="shared" si="558"/>
        <v>Green Candle</v>
      </c>
      <c r="BO369" s="34">
        <f t="shared" si="560"/>
        <v>2.7708773097878669E-4</v>
      </c>
      <c r="BP369" s="34">
        <f t="shared" si="562"/>
        <v>2.3041030387167538E-3</v>
      </c>
      <c r="BQ369" s="34">
        <f t="shared" si="570"/>
        <v>2.2886427789177155E-3</v>
      </c>
      <c r="BR369" s="34">
        <f t="shared" si="572"/>
        <v>3.2093590545223538E-3</v>
      </c>
      <c r="BS369" s="35">
        <f t="shared" si="561"/>
        <v>4.6175957620686603E-5</v>
      </c>
      <c r="BT369" s="35">
        <f t="shared" si="563"/>
        <v>1.9180611441482753E-4</v>
      </c>
      <c r="BU369" s="35">
        <f t="shared" si="571"/>
        <v>1.2700961087497298E-4</v>
      </c>
      <c r="BV369" s="35">
        <f t="shared" si="573"/>
        <v>1.3351808166572887E-4</v>
      </c>
      <c r="BW369" s="27">
        <v>96</v>
      </c>
      <c r="BX369">
        <f>F369-G369</f>
        <v>2.819999999999709</v>
      </c>
      <c r="BY369">
        <f>ABS(F369-D368)</f>
        <v>1.5</v>
      </c>
      <c r="BZ369">
        <f>ABS(G369-D368)</f>
        <v>1.319999999999709</v>
      </c>
      <c r="CA369">
        <f t="shared" si="539"/>
        <v>2.819999999999709</v>
      </c>
      <c r="CB369">
        <f t="shared" si="564"/>
        <v>4.6714285714284154</v>
      </c>
      <c r="CC369">
        <f t="shared" si="567"/>
        <v>4.881569855423316</v>
      </c>
      <c r="CD369">
        <f t="shared" si="565"/>
        <v>-0.21014128399490062</v>
      </c>
      <c r="CE369">
        <f t="shared" si="568"/>
        <v>-1</v>
      </c>
      <c r="CF369">
        <f t="shared" si="569"/>
        <v>-13</v>
      </c>
      <c r="CG369" s="7" t="str">
        <f t="shared" si="566"/>
        <v>Low Volatility Period</v>
      </c>
      <c r="CH369" s="21"/>
      <c r="CI369" s="21"/>
      <c r="CJ369" s="21"/>
      <c r="CK369" s="21"/>
      <c r="CL369" s="21"/>
      <c r="CM369" s="21"/>
      <c r="CZ369" s="7" t="str">
        <f>IF(AND(D369&gt;BH369,D369&gt;E369),"Bullish Trigger","-----")</f>
        <v>-----</v>
      </c>
      <c r="DA369" s="7" t="str">
        <f>IF(AND(D369&lt;BI369,D369&lt;E369),"Bearish Trigger","-----")</f>
        <v>-----</v>
      </c>
      <c r="DB369" s="13" t="str">
        <f>IF(AND(W369=BE369,W369&gt;0,BE369&gt;0),"Important High","------")</f>
        <v>------</v>
      </c>
      <c r="DC369" s="13" t="str">
        <f>IF(AND(X369=BF369,X369&gt;0,BF369&gt;0),"Important Low","------")</f>
        <v>------</v>
      </c>
      <c r="DD369" s="7" t="str">
        <f>IF(AND(DB369="Important High",DC369="-----",BJ369=1),"Imp High Rej","-----")</f>
        <v>-----</v>
      </c>
      <c r="DE369" s="7" t="str">
        <f>IF(AND(DB369="-----",DC369="Important Low",BJ369=1),"Imp Low Rej","-----")</f>
        <v>-----</v>
      </c>
      <c r="DF369" s="7" t="str">
        <f>IF(Y369&gt;AM369,"Overbought",IF(Y369&gt;AO369,"Bullish Momentum",IF(Y369&gt;AQ369,"Flat Momentum","-----")))</f>
        <v>Flat Momentum</v>
      </c>
      <c r="DG369" s="7" t="str">
        <f>IF(Y369&lt;AV369,"Oversold",IF(Y369&lt;AT369,"Bearish Momentum",IF(Y369&lt;AR369,"Flat Momentum","-----")))</f>
        <v>-----</v>
      </c>
      <c r="DH369" s="7" t="str">
        <f>IF(AND(DF369="Overbought",AD369=2),"Culminated Thrust","-----")</f>
        <v>-----</v>
      </c>
      <c r="DI369" s="7" t="str">
        <f>IF(AND(DG369="Oversold",AD369=5),"Culminated Thrust","-----")</f>
        <v>-----</v>
      </c>
      <c r="DJ369" s="14">
        <f>(Q369-$D369)/$D369</f>
        <v>2.8085834928391439E-4</v>
      </c>
      <c r="DK369" s="14">
        <f>(R369-$D369)/$D369</f>
        <v>-1.1522887069936982E-3</v>
      </c>
      <c r="DL369" s="14">
        <f>(S369-$D369)/$D369</f>
        <v>7.2138274644839226E-4</v>
      </c>
      <c r="DM369" s="14">
        <f>(T369-$D369)/$D369</f>
        <v>-4.5937653293833831E-3</v>
      </c>
      <c r="DN369" s="14">
        <f>(U369-$D369)/$D369</f>
        <v>-3.6992507237874465E-3</v>
      </c>
      <c r="DO369" s="14">
        <f>(V369-$D369)/$D369</f>
        <v>-6.3558629180412943E-3</v>
      </c>
      <c r="DP369" s="14">
        <f t="shared" si="507"/>
        <v>7.2138274644839226E-4</v>
      </c>
      <c r="DQ369" s="14">
        <f t="shared" si="508"/>
        <v>2.8085834928391439E-4</v>
      </c>
      <c r="DR369" s="14">
        <f t="shared" si="509"/>
        <v>-1.1522887069936982E-3</v>
      </c>
      <c r="DS369" s="14">
        <f t="shared" si="510"/>
        <v>-3.6992507237874465E-3</v>
      </c>
      <c r="DT369" s="14">
        <f t="shared" si="511"/>
        <v>-4.5937653293833831E-3</v>
      </c>
      <c r="DU369" s="14">
        <f t="shared" si="512"/>
        <v>-6.3558629180412943E-3</v>
      </c>
      <c r="DV369" t="str">
        <f>IF($D369&gt;Q369,"SUP","RES")</f>
        <v>RES</v>
      </c>
      <c r="DW369" t="str">
        <f>IF($D369&gt;R369,"SUP","RES")</f>
        <v>SUP</v>
      </c>
      <c r="DX369" t="str">
        <f>IF($D369&gt;S369,"SUP","RES")</f>
        <v>RES</v>
      </c>
      <c r="DY369" t="str">
        <f>IF($D369&gt;T369,"SUP","RES")</f>
        <v>SUP</v>
      </c>
      <c r="DZ369" t="str">
        <f>IF($D369&gt;U369,"SUP","RES")</f>
        <v>SUP</v>
      </c>
      <c r="EA369" t="str">
        <f>IF($D369&gt;V369,"SUP","RES")</f>
        <v>SUP</v>
      </c>
      <c r="EB369" s="7">
        <f t="shared" si="513"/>
        <v>2</v>
      </c>
      <c r="EC369" s="7">
        <f t="shared" si="514"/>
        <v>4</v>
      </c>
      <c r="ED369" s="13" t="str">
        <f t="shared" si="515"/>
        <v>-----</v>
      </c>
      <c r="EE369" s="13" t="str">
        <f t="shared" si="516"/>
        <v>-----</v>
      </c>
      <c r="EF369" s="7">
        <f>IF(OR(ED369="All Sup",EE369="All Res"),"na",((D369-MIN(Q369:V369))/(MAX(Q369:V369)-MIN(Q369:V369))))</f>
        <v>0.89807012775210648</v>
      </c>
      <c r="EG369">
        <v>1.4999999999999999E-4</v>
      </c>
      <c r="EH369">
        <f>Q369*(1+$EG369)</f>
        <v>5200.5899715000005</v>
      </c>
      <c r="EI369">
        <f>Q369*(1-$EG369)</f>
        <v>5199.0300285000003</v>
      </c>
      <c r="EJ369">
        <f>R369*(1+$EG369)</f>
        <v>5193.1388539999998</v>
      </c>
      <c r="EK369">
        <f>R369*(1-$EG369)</f>
        <v>5191.5811459999995</v>
      </c>
      <c r="EL369">
        <f>S369*(1+$EG369)</f>
        <v>5202.8803150000012</v>
      </c>
      <c r="EM369">
        <f>S369*(1-$EG369)</f>
        <v>5201.3196850000004</v>
      </c>
      <c r="EN369">
        <f>T369*(1+$EG369)</f>
        <v>5175.2461705000005</v>
      </c>
      <c r="EO369">
        <f>T369*(1-$EG369)</f>
        <v>5173.6938295</v>
      </c>
      <c r="EP369">
        <f>U369*(1+$EG369)</f>
        <v>5179.8968680000007</v>
      </c>
      <c r="EQ369">
        <f>U369*(1-$EG369)</f>
        <v>5178.343132</v>
      </c>
      <c r="ER369">
        <f>V369*(1+$EG369)</f>
        <v>5166.0847965000012</v>
      </c>
      <c r="ES369">
        <f>V369*(1-$EG369)</f>
        <v>5164.5352035000005</v>
      </c>
      <c r="ET369" s="7" t="str">
        <f t="shared" si="517"/>
        <v>-----</v>
      </c>
      <c r="EU369" s="7" t="str">
        <f t="shared" si="518"/>
        <v>-----</v>
      </c>
      <c r="EV369" s="7" t="str">
        <f t="shared" si="519"/>
        <v>-----</v>
      </c>
      <c r="EW369" s="7" t="str">
        <f t="shared" si="520"/>
        <v>-----</v>
      </c>
      <c r="EX369" s="7" t="str">
        <f t="shared" si="521"/>
        <v>-----</v>
      </c>
      <c r="EY369" s="7" t="str">
        <f t="shared" si="522"/>
        <v>-----</v>
      </c>
      <c r="EZ369">
        <f t="shared" si="540"/>
        <v>174</v>
      </c>
      <c r="FA369">
        <f t="shared" si="541"/>
        <v>8</v>
      </c>
      <c r="FB369">
        <f t="shared" si="542"/>
        <v>367</v>
      </c>
      <c r="FC369">
        <f t="shared" si="543"/>
        <v>25</v>
      </c>
      <c r="FD369">
        <f t="shared" si="544"/>
        <v>24</v>
      </c>
      <c r="FE369">
        <f t="shared" si="545"/>
        <v>61</v>
      </c>
      <c r="FF369">
        <f t="shared" si="546"/>
        <v>7</v>
      </c>
      <c r="FG369">
        <f t="shared" si="547"/>
        <v>3</v>
      </c>
      <c r="FH369">
        <f t="shared" si="548"/>
        <v>0</v>
      </c>
      <c r="FI369">
        <f t="shared" si="549"/>
        <v>2</v>
      </c>
      <c r="FJ369">
        <f t="shared" si="550"/>
        <v>1</v>
      </c>
      <c r="FK369">
        <f t="shared" si="551"/>
        <v>1</v>
      </c>
      <c r="FL369" s="7" t="str">
        <f t="shared" si="523"/>
        <v>-----</v>
      </c>
      <c r="FM369" s="7" t="str">
        <f t="shared" si="524"/>
        <v>-----</v>
      </c>
      <c r="FN369" s="7" t="str">
        <f t="shared" si="525"/>
        <v>-----</v>
      </c>
      <c r="FO369" s="7" t="str">
        <f t="shared" si="526"/>
        <v>-----</v>
      </c>
      <c r="FP369" s="7" t="str">
        <f t="shared" si="527"/>
        <v>-----</v>
      </c>
      <c r="FQ369" s="7" t="str">
        <f t="shared" si="528"/>
        <v>-----</v>
      </c>
      <c r="FR369" s="13" t="str">
        <f>IF(FL369="-----","-----",(D369-Q369)/Q369)</f>
        <v>-----</v>
      </c>
      <c r="FS369" s="13" t="str">
        <f>IF(FM369="-----","-----",(Q369-R369)/R369)</f>
        <v>-----</v>
      </c>
      <c r="FT369" s="13" t="str">
        <f>IF(FN369="-----","-----",(R369-S369)/S369)</f>
        <v>-----</v>
      </c>
      <c r="FU369" s="13" t="str">
        <f>IF(FO369="-----","-----",(S369-T369)/T369)</f>
        <v>-----</v>
      </c>
      <c r="FV369" s="13" t="str">
        <f>IF(FP369="-----","-----",(T369-U369)/U369)</f>
        <v>-----</v>
      </c>
      <c r="FW369" s="13" t="str">
        <f>IF(FQ369="-----","-----",(U369-V369)/V369)</f>
        <v>-----</v>
      </c>
      <c r="FX369" s="7" t="str">
        <f t="shared" si="529"/>
        <v>-----</v>
      </c>
      <c r="FY369" s="7" t="str">
        <f t="shared" si="530"/>
        <v>-----</v>
      </c>
      <c r="FZ369" s="7" t="str">
        <f t="shared" si="531"/>
        <v>-----</v>
      </c>
      <c r="GA369" s="7" t="str">
        <f t="shared" si="532"/>
        <v>-----</v>
      </c>
      <c r="GB369" s="7" t="str">
        <f t="shared" si="533"/>
        <v>-----</v>
      </c>
      <c r="GC369" s="7" t="str">
        <f t="shared" si="534"/>
        <v>-----</v>
      </c>
      <c r="GD369" s="7" t="str">
        <f>IF(AND(BG369&gt;AA369,BG368&gt;AA368,BG367&gt;AA367,BG366&gt;AA366,BG365&gt;AA365,BG364&gt;AA364,BG363&gt;AA363,BG362&gt;AA362,BG361&gt;AA361,BG360&gt;AA360,BG359&gt;AA359,BG358&gt;AA358),"Bullish",IF(AND(BG369&lt;AA369,BG368&lt;AA368,BG367&lt;AA367,BG366&lt;AA366,BG365&lt;AA365,BG364&lt;AA364,BG363&lt;AA363,BG362&lt;AA362,BG361&lt;AA361,BG360&lt;AA360,BG359&lt;AA359,BG358&lt;AA358),"Bearish","-----"))</f>
        <v>Bullish</v>
      </c>
      <c r="GE369">
        <f>(Z369-BG369)/BG369</f>
        <v>1.5224689435608325E-3</v>
      </c>
      <c r="GI369" s="7" t="str">
        <f>IF(Y369&gt;Z369,"Bullish","Bearish")</f>
        <v>Bullish</v>
      </c>
      <c r="GJ369" s="19" t="str">
        <f>IF(AND(D369&gt;Y369,D368&lt;Y368),"TEMA crossover","-----")</f>
        <v>-----</v>
      </c>
      <c r="GK369" s="19" t="str">
        <f>IF(AND(D369&lt;Y369,D368&gt;Y368),"TEMA crossunder","-----")</f>
        <v>-----</v>
      </c>
      <c r="GL369" s="20" t="str">
        <f>IF(GD369="Bearish","YES","-----")</f>
        <v>-----</v>
      </c>
      <c r="GM369" s="20" t="str">
        <f>IF(GH369="Reverse to Bearish","YES","-----")</f>
        <v>-----</v>
      </c>
      <c r="GN369" s="20" t="str">
        <f>IF(AND(GI369="Bullish",GI368="Bullish",GI367="Bullish",GI366="Bullish"),"YES","-----")</f>
        <v>-----</v>
      </c>
      <c r="GO369" s="20" t="str">
        <f>IF(OR(GK369="TEMA crossunder",GK368="TEMA crossunder",GK367="TEMA crossunder",GK366="TEMA crossunder"),"YES","-----")</f>
        <v>YES</v>
      </c>
      <c r="GP369" s="20" t="str">
        <f>IF(GD369="Bullish","YES","-----")</f>
        <v>YES</v>
      </c>
      <c r="GQ369" s="20" t="str">
        <f>IF(GH369="Reverse to Bullish","YES","-----")</f>
        <v>-----</v>
      </c>
      <c r="GR369" s="20" t="str">
        <f>IF(AND(GI369="Bearish",GI368="Bearish",GI367="Bearish",GI366="Bearish"),"YES","-----")</f>
        <v>-----</v>
      </c>
      <c r="GS369" s="20" t="str">
        <f>IF(OR(GJ369="TEMA crossover",GJ368="TEMA crossover",GJ367="TEMA crossover",GJ366="TEMA crossover"),"YES","-----")</f>
        <v>YES</v>
      </c>
      <c r="GT369" s="20" t="str">
        <f t="shared" si="552"/>
        <v>-----</v>
      </c>
      <c r="GU369" s="20" t="str">
        <f t="shared" si="553"/>
        <v>-----</v>
      </c>
      <c r="GV369" s="20" t="str">
        <f t="shared" si="554"/>
        <v>-----</v>
      </c>
      <c r="GW369" s="20" t="str">
        <f t="shared" si="555"/>
        <v>-----</v>
      </c>
      <c r="GX369" s="20" t="str">
        <f t="shared" si="556"/>
        <v>-----</v>
      </c>
      <c r="GY369" s="20" t="str">
        <f t="shared" si="557"/>
        <v>-----</v>
      </c>
      <c r="GZ369" s="7" t="str">
        <f>IF(G369&gt;BH369,"YES","-----")</f>
        <v>-----</v>
      </c>
      <c r="HA369" s="7" t="str">
        <f>IF(F369&lt;BI369,"YES","-----")</f>
        <v>-----</v>
      </c>
      <c r="HB369">
        <f>BH369-BI369</f>
        <v>3.7399999999997817</v>
      </c>
      <c r="HI369">
        <f t="shared" si="535"/>
        <v>-1.8150800000003073</v>
      </c>
      <c r="HJ369">
        <f t="shared" si="536"/>
        <v>1.9249199999994744</v>
      </c>
      <c r="HK369" s="7"/>
      <c r="HL369" s="7"/>
      <c r="HM369" s="7"/>
      <c r="HN369" s="7"/>
      <c r="HO369" s="7"/>
      <c r="HP369" s="7"/>
      <c r="HQ369" s="28">
        <f t="shared" si="559"/>
        <v>0.41780000000017026</v>
      </c>
      <c r="HR369" s="28" t="str">
        <f t="shared" si="537"/>
        <v>Bull</v>
      </c>
      <c r="HS369">
        <f t="shared" si="538"/>
        <v>0.41780000000017026</v>
      </c>
    </row>
    <row r="370" spans="1:227" x14ac:dyDescent="0.55000000000000004">
      <c r="A370">
        <f>Validation!A369</f>
        <v>1772138700</v>
      </c>
      <c r="B370" t="str">
        <f>Price!B369</f>
        <v>XAUUSD</v>
      </c>
      <c r="C370" t="str">
        <f>Price!C369</f>
        <v>M5</v>
      </c>
      <c r="D370">
        <f>Price!D369</f>
        <v>5199.97</v>
      </c>
      <c r="E370">
        <f>Price!E369</f>
        <v>5198.38</v>
      </c>
      <c r="F370">
        <f>Price!F369</f>
        <v>5200.6499999999996</v>
      </c>
      <c r="G370">
        <f>Price!G369</f>
        <v>5198.38</v>
      </c>
      <c r="H370">
        <f>Price!H369</f>
        <v>565</v>
      </c>
      <c r="I370">
        <f>Diagonals!E369</f>
        <v>5212.7700000000004</v>
      </c>
      <c r="J370">
        <f>Diagonals!F369</f>
        <v>0</v>
      </c>
      <c r="K370">
        <f>Diagonals!G369</f>
        <v>0</v>
      </c>
      <c r="L370">
        <f>Diagonals!H369</f>
        <v>5120.5600000000004</v>
      </c>
      <c r="M370">
        <f>Diagonals!I369</f>
        <v>0</v>
      </c>
      <c r="N370">
        <f>Diagonals!J369</f>
        <v>0</v>
      </c>
      <c r="O370">
        <f>Diagonals!K369</f>
        <v>5200.6499999999996</v>
      </c>
      <c r="P370">
        <f>Diagonals!L369</f>
        <v>0</v>
      </c>
      <c r="Q370">
        <f>Trendlines!E369</f>
        <v>5199.8100000000004</v>
      </c>
      <c r="R370">
        <f>Trendlines!F369</f>
        <v>5192.34</v>
      </c>
      <c r="S370">
        <f>Trendlines!G369</f>
        <v>5202.08</v>
      </c>
      <c r="T370">
        <f>Trendlines!H369</f>
        <v>5174.54</v>
      </c>
      <c r="U370">
        <f>Trendlines!I369</f>
        <v>5179.1499999999996</v>
      </c>
      <c r="V370">
        <f>Trendlines!J369</f>
        <v>5165.3500000000004</v>
      </c>
      <c r="W370">
        <f>Trendlines!K369</f>
        <v>5200.6499999999996</v>
      </c>
      <c r="X370">
        <f>Trendlines!L369</f>
        <v>0</v>
      </c>
      <c r="Y370">
        <f>Tema_Hrma_Smma!E369</f>
        <v>5198.84</v>
      </c>
      <c r="Z370">
        <f>Tema_Hrma_Smma!F369</f>
        <v>5197.68</v>
      </c>
      <c r="AA370">
        <f>Tema_Hrma_Smma!G369</f>
        <v>5182.62</v>
      </c>
      <c r="AB370">
        <f>ZScore!H369</f>
        <v>1</v>
      </c>
      <c r="AC370">
        <f>ZScore!I369</f>
        <v>0.48164000000000001</v>
      </c>
      <c r="AD370">
        <f>ZScore!J369</f>
        <v>0</v>
      </c>
      <c r="AE370">
        <f>HA!E369</f>
        <v>5196.6899999999996</v>
      </c>
      <c r="AF370">
        <f>HA!F369</f>
        <v>5200.6499999999996</v>
      </c>
      <c r="AG370">
        <f>HA!G369</f>
        <v>5196.6899999999996</v>
      </c>
      <c r="AH370">
        <f>HA!H369</f>
        <v>5199.3500000000004</v>
      </c>
      <c r="AI370">
        <f>HA!I369</f>
        <v>1</v>
      </c>
      <c r="AJ370">
        <f>HA!J369</f>
        <v>2.66</v>
      </c>
      <c r="AK370">
        <f>HA!K369</f>
        <v>-8.2269999999999996E-2</v>
      </c>
      <c r="AL370">
        <f>HA!L369</f>
        <v>3</v>
      </c>
      <c r="AM370">
        <f>KC!E369</f>
        <v>5219.5439900000001</v>
      </c>
      <c r="AN370">
        <f>KC!F369</f>
        <v>5213.1799799999999</v>
      </c>
      <c r="AO370">
        <f>KC!G369</f>
        <v>5206.8159599999999</v>
      </c>
      <c r="AP370">
        <f>KC!H369</f>
        <v>5200.4519499999997</v>
      </c>
      <c r="AQ370">
        <f>KC!I369</f>
        <v>5194.0879400000003</v>
      </c>
      <c r="AR370">
        <f>KC!J369</f>
        <v>5189.8544899999997</v>
      </c>
      <c r="AS370">
        <f>KC!K369</f>
        <v>5183.4904800000004</v>
      </c>
      <c r="AT370">
        <f>KC!L369</f>
        <v>5177.1264700000002</v>
      </c>
      <c r="AU370">
        <f>KC!M369</f>
        <v>5170.7624500000002</v>
      </c>
      <c r="AV370">
        <f>KC!N369</f>
        <v>5164.3984399999999</v>
      </c>
      <c r="AW370">
        <f>SR_Levels!E369</f>
        <v>5193.3500000000004</v>
      </c>
      <c r="AX370">
        <f>SR_Levels!F369</f>
        <v>5178.6000000000004</v>
      </c>
      <c r="AY370">
        <f>SR_Levels!G369</f>
        <v>5161.8900000000003</v>
      </c>
      <c r="AZ370">
        <f>SR_Levels!H369</f>
        <v>5135.8500000000004</v>
      </c>
      <c r="BA370">
        <f>SR_Levels!I369</f>
        <v>5205.3100000000004</v>
      </c>
      <c r="BB370">
        <f>SR_Levels!J369</f>
        <v>0</v>
      </c>
      <c r="BC370">
        <f>SR_Levels!K369</f>
        <v>0</v>
      </c>
      <c r="BD370">
        <f>SR_Levels!L369</f>
        <v>0</v>
      </c>
      <c r="BE370">
        <f>ZigZag!E369</f>
        <v>5200.6499999999996</v>
      </c>
      <c r="BF370">
        <f>ZigZag!F369</f>
        <v>0</v>
      </c>
      <c r="BG370">
        <f>ZigZag!G369</f>
        <v>5189.7</v>
      </c>
      <c r="BH370">
        <f>Dual_Tema!E369</f>
        <v>5200.12</v>
      </c>
      <c r="BI370">
        <f>Dual_Tema!F369</f>
        <v>5197.17</v>
      </c>
      <c r="BJ370">
        <f>Pinbar!E369</f>
        <v>0</v>
      </c>
      <c r="BK370">
        <f>SSA!E369</f>
        <v>5197.5339599999998</v>
      </c>
      <c r="BL370">
        <f>SSA!F369</f>
        <v>5197.13562</v>
      </c>
      <c r="BN370" t="str">
        <f t="shared" si="558"/>
        <v>Green Candle</v>
      </c>
      <c r="BO370" s="34">
        <f t="shared" si="560"/>
        <v>1.0472554783591548E-3</v>
      </c>
      <c r="BP370" s="34">
        <f t="shared" si="562"/>
        <v>1.1706062315528509E-3</v>
      </c>
      <c r="BQ370" s="34">
        <f t="shared" si="570"/>
        <v>2.3652100159994305E-3</v>
      </c>
      <c r="BR370" s="34">
        <f t="shared" si="572"/>
        <v>2.952941947977461E-3</v>
      </c>
      <c r="BS370" s="35">
        <f t="shared" si="561"/>
        <v>1.7446646565333346E-4</v>
      </c>
      <c r="BT370" s="35">
        <f t="shared" si="563"/>
        <v>9.7498219834957212E-5</v>
      </c>
      <c r="BU370" s="35">
        <f t="shared" si="571"/>
        <v>1.3125401913738344E-4</v>
      </c>
      <c r="BV370" s="35">
        <f t="shared" si="573"/>
        <v>1.2286548813866816E-4</v>
      </c>
      <c r="BW370" s="27">
        <v>96</v>
      </c>
      <c r="BX370">
        <f>F370-G370</f>
        <v>2.2699999999995271</v>
      </c>
      <c r="BY370">
        <f>ABS(F370-D369)</f>
        <v>2.2999999999992724</v>
      </c>
      <c r="BZ370">
        <f>ABS(G370-D369)</f>
        <v>2.9999999999745341E-2</v>
      </c>
      <c r="CA370">
        <f t="shared" si="539"/>
        <v>2.2999999999992724</v>
      </c>
      <c r="CB370">
        <f t="shared" si="564"/>
        <v>4.3235714285712152</v>
      </c>
      <c r="CC370">
        <f t="shared" si="567"/>
        <v>4.6971720086073123</v>
      </c>
      <c r="CD370">
        <f t="shared" si="565"/>
        <v>-0.37360058003609709</v>
      </c>
      <c r="CE370">
        <f t="shared" si="568"/>
        <v>-1</v>
      </c>
      <c r="CF370">
        <f t="shared" si="569"/>
        <v>-14</v>
      </c>
      <c r="CG370" s="7" t="str">
        <f t="shared" si="566"/>
        <v>Low Volatility Period</v>
      </c>
      <c r="CH370" s="21"/>
      <c r="CI370" s="21"/>
      <c r="CJ370" s="21"/>
      <c r="CK370" s="21"/>
      <c r="CL370" s="21"/>
      <c r="CM370" s="21"/>
      <c r="CZ370" s="7" t="str">
        <f>IF(AND(D370&gt;BH370,D370&gt;E370),"Bullish Trigger","-----")</f>
        <v>-----</v>
      </c>
      <c r="DA370" s="7" t="str">
        <f>IF(AND(D370&lt;BI370,D370&lt;E370),"Bearish Trigger","-----")</f>
        <v>-----</v>
      </c>
      <c r="DB370" s="13" t="str">
        <f>IF(AND(W370=BE370,W370&gt;0,BE370&gt;0),"Important High","------")</f>
        <v>Important High</v>
      </c>
      <c r="DC370" s="13" t="str">
        <f>IF(AND(X370=BF370,X370&gt;0,BF370&gt;0),"Important Low","------")</f>
        <v>------</v>
      </c>
      <c r="DD370" s="7" t="str">
        <f>IF(AND(DB370="Important High",DC370="-----",BJ370=1),"Imp High Rej","-----")</f>
        <v>-----</v>
      </c>
      <c r="DE370" s="7" t="str">
        <f>IF(AND(DB370="-----",DC370="Important Low",BJ370=1),"Imp Low Rej","-----")</f>
        <v>-----</v>
      </c>
      <c r="DF370" s="7" t="str">
        <f>IF(Y370&gt;AM370,"Overbought",IF(Y370&gt;AO370,"Bullish Momentum",IF(Y370&gt;AQ370,"Flat Momentum","-----")))</f>
        <v>Flat Momentum</v>
      </c>
      <c r="DG370" s="7" t="str">
        <f>IF(Y370&lt;AV370,"Oversold",IF(Y370&lt;AT370,"Bearish Momentum",IF(Y370&lt;AR370,"Flat Momentum","-----")))</f>
        <v>-----</v>
      </c>
      <c r="DH370" s="7" t="str">
        <f>IF(AND(DF370="Overbought",AD370=2),"Culminated Thrust","-----")</f>
        <v>-----</v>
      </c>
      <c r="DI370" s="7" t="str">
        <f>IF(AND(DG370="Oversold",AD370=5),"Culminated Thrust","-----")</f>
        <v>-----</v>
      </c>
      <c r="DJ370" s="14">
        <f>(Q370-$D370)/$D370</f>
        <v>-3.076940828501981E-5</v>
      </c>
      <c r="DK370" s="14">
        <f>(R370-$D370)/$D370</f>
        <v>-1.4673161575932377E-3</v>
      </c>
      <c r="DL370" s="14">
        <f>(S370-$D370)/$D370</f>
        <v>4.0577157175900486E-4</v>
      </c>
      <c r="DM370" s="14">
        <f>(T370-$D370)/$D370</f>
        <v>-4.8904128293048403E-3</v>
      </c>
      <c r="DN370" s="14">
        <f>(U370-$D370)/$D370</f>
        <v>-4.0038692530919634E-3</v>
      </c>
      <c r="DO370" s="14">
        <f>(V370-$D370)/$D370</f>
        <v>-6.657730717677196E-3</v>
      </c>
      <c r="DP370" s="14">
        <f t="shared" si="507"/>
        <v>4.0577157175900486E-4</v>
      </c>
      <c r="DQ370" s="14">
        <f t="shared" si="508"/>
        <v>-3.076940828501981E-5</v>
      </c>
      <c r="DR370" s="14">
        <f t="shared" si="509"/>
        <v>-1.4673161575932377E-3</v>
      </c>
      <c r="DS370" s="14">
        <f t="shared" si="510"/>
        <v>-4.0038692530919634E-3</v>
      </c>
      <c r="DT370" s="14">
        <f t="shared" si="511"/>
        <v>-4.8904128293048403E-3</v>
      </c>
      <c r="DU370" s="14">
        <f t="shared" si="512"/>
        <v>-6.657730717677196E-3</v>
      </c>
      <c r="DV370" t="str">
        <f>IF($D370&gt;Q370,"SUP","RES")</f>
        <v>SUP</v>
      </c>
      <c r="DW370" t="str">
        <f>IF($D370&gt;R370,"SUP","RES")</f>
        <v>SUP</v>
      </c>
      <c r="DX370" t="str">
        <f>IF($D370&gt;S370,"SUP","RES")</f>
        <v>RES</v>
      </c>
      <c r="DY370" t="str">
        <f>IF($D370&gt;T370,"SUP","RES")</f>
        <v>SUP</v>
      </c>
      <c r="DZ370" t="str">
        <f>IF($D370&gt;U370,"SUP","RES")</f>
        <v>SUP</v>
      </c>
      <c r="EA370" t="str">
        <f>IF($D370&gt;V370,"SUP","RES")</f>
        <v>SUP</v>
      </c>
      <c r="EB370" s="7">
        <f t="shared" si="513"/>
        <v>1</v>
      </c>
      <c r="EC370" s="7">
        <f t="shared" si="514"/>
        <v>5</v>
      </c>
      <c r="ED370" s="13" t="str">
        <f t="shared" si="515"/>
        <v>-----</v>
      </c>
      <c r="EE370" s="13" t="str">
        <f t="shared" si="516"/>
        <v>-----</v>
      </c>
      <c r="EF370" s="7">
        <f>IF(OR(ED370="All Sup",EE370="All Res"),"na",((D370-MIN(Q370:V370))/(MAX(Q370:V370)-MIN(Q370:V370))))</f>
        <v>0.94255377075960534</v>
      </c>
      <c r="EG370">
        <v>1.4999999999999999E-4</v>
      </c>
      <c r="EH370">
        <f>Q370*(1+$EG370)</f>
        <v>5200.5899715000005</v>
      </c>
      <c r="EI370">
        <f>Q370*(1-$EG370)</f>
        <v>5199.0300285000003</v>
      </c>
      <c r="EJ370">
        <f>R370*(1+$EG370)</f>
        <v>5193.1188510000011</v>
      </c>
      <c r="EK370">
        <f>R370*(1-$EG370)</f>
        <v>5191.5611490000001</v>
      </c>
      <c r="EL370">
        <f>S370*(1+$EG370)</f>
        <v>5202.8603120000007</v>
      </c>
      <c r="EM370">
        <f>S370*(1-$EG370)</f>
        <v>5201.2996880000001</v>
      </c>
      <c r="EN370">
        <f>T370*(1+$EG370)</f>
        <v>5175.3161810000001</v>
      </c>
      <c r="EO370">
        <f>T370*(1-$EG370)</f>
        <v>5173.7638189999998</v>
      </c>
      <c r="EP370">
        <f>U370*(1+$EG370)</f>
        <v>5179.9268725000002</v>
      </c>
      <c r="EQ370">
        <f>U370*(1-$EG370)</f>
        <v>5178.3731275</v>
      </c>
      <c r="ER370">
        <f>V370*(1+$EG370)</f>
        <v>5166.1248025000004</v>
      </c>
      <c r="ES370">
        <f>V370*(1-$EG370)</f>
        <v>5164.5751975000003</v>
      </c>
      <c r="ET370" s="7" t="str">
        <f t="shared" si="517"/>
        <v>TOUCH</v>
      </c>
      <c r="EU370" s="7" t="str">
        <f t="shared" si="518"/>
        <v>-----</v>
      </c>
      <c r="EV370" s="7" t="str">
        <f t="shared" si="519"/>
        <v>-----</v>
      </c>
      <c r="EW370" s="7" t="str">
        <f t="shared" si="520"/>
        <v>-----</v>
      </c>
      <c r="EX370" s="7" t="str">
        <f t="shared" si="521"/>
        <v>-----</v>
      </c>
      <c r="EY370" s="7" t="str">
        <f t="shared" si="522"/>
        <v>-----</v>
      </c>
      <c r="EZ370">
        <f t="shared" si="540"/>
        <v>0</v>
      </c>
      <c r="FA370">
        <f t="shared" si="541"/>
        <v>9</v>
      </c>
      <c r="FB370">
        <f t="shared" si="542"/>
        <v>368</v>
      </c>
      <c r="FC370">
        <f t="shared" si="543"/>
        <v>26</v>
      </c>
      <c r="FD370">
        <f t="shared" si="544"/>
        <v>25</v>
      </c>
      <c r="FE370">
        <f t="shared" si="545"/>
        <v>62</v>
      </c>
      <c r="FF370">
        <f t="shared" si="546"/>
        <v>1</v>
      </c>
      <c r="FG370">
        <f t="shared" si="547"/>
        <v>3</v>
      </c>
      <c r="FH370">
        <f t="shared" si="548"/>
        <v>0</v>
      </c>
      <c r="FI370">
        <f t="shared" si="549"/>
        <v>2</v>
      </c>
      <c r="FJ370">
        <f t="shared" si="550"/>
        <v>1</v>
      </c>
      <c r="FK370">
        <f t="shared" si="551"/>
        <v>1</v>
      </c>
      <c r="FL370" s="7">
        <f t="shared" si="523"/>
        <v>1</v>
      </c>
      <c r="FM370" s="7" t="str">
        <f t="shared" si="524"/>
        <v>-----</v>
      </c>
      <c r="FN370" s="7" t="str">
        <f t="shared" si="525"/>
        <v>-----</v>
      </c>
      <c r="FO370" s="7" t="str">
        <f t="shared" si="526"/>
        <v>-----</v>
      </c>
      <c r="FP370" s="7" t="str">
        <f t="shared" si="527"/>
        <v>-----</v>
      </c>
      <c r="FQ370" s="7" t="str">
        <f t="shared" si="528"/>
        <v>-----</v>
      </c>
      <c r="FR370" s="13">
        <f>IF(FL370="-----","-----",(D370-Q370)/Q370)</f>
        <v>3.0770355070638058E-5</v>
      </c>
      <c r="FS370" s="13" t="str">
        <f>IF(FM370="-----","-----",(Q370-R370)/R370)</f>
        <v>-----</v>
      </c>
      <c r="FT370" s="13" t="str">
        <f>IF(FN370="-----","-----",(R370-S370)/S370)</f>
        <v>-----</v>
      </c>
      <c r="FU370" s="13" t="str">
        <f>IF(FO370="-----","-----",(S370-T370)/T370)</f>
        <v>-----</v>
      </c>
      <c r="FV370" s="13" t="str">
        <f>IF(FP370="-----","-----",(T370-U370)/U370)</f>
        <v>-----</v>
      </c>
      <c r="FW370" s="13" t="str">
        <f>IF(FQ370="-----","-----",(U370-V370)/V370)</f>
        <v>-----</v>
      </c>
      <c r="FX370" s="7" t="str">
        <f t="shared" si="529"/>
        <v>Support</v>
      </c>
      <c r="FY370" s="7" t="str">
        <f t="shared" si="530"/>
        <v>-----</v>
      </c>
      <c r="FZ370" s="7" t="str">
        <f t="shared" si="531"/>
        <v>-----</v>
      </c>
      <c r="GA370" s="7" t="str">
        <f t="shared" si="532"/>
        <v>-----</v>
      </c>
      <c r="GB370" s="7" t="str">
        <f t="shared" si="533"/>
        <v>-----</v>
      </c>
      <c r="GC370" s="7" t="str">
        <f t="shared" si="534"/>
        <v>-----</v>
      </c>
      <c r="GD370" s="7" t="str">
        <f>IF(AND(BG370&gt;AA370,BG369&gt;AA369,BG368&gt;AA368,BG367&gt;AA367,BG366&gt;AA366,BG365&gt;AA365,BG364&gt;AA364,BG363&gt;AA363,BG362&gt;AA362,BG361&gt;AA361,BG360&gt;AA360,BG359&gt;AA359),"Bullish",IF(AND(BG370&lt;AA370,BG369&lt;AA369,BG368&lt;AA368,BG367&lt;AA367,BG366&lt;AA366,BG365&lt;AA365,BG364&lt;AA364,BG363&lt;AA363,BG362&lt;AA362,BG361&lt;AA361,BG360&lt;AA360,BG359&lt;AA359),"Bearish","-----"))</f>
        <v>Bullish</v>
      </c>
      <c r="GE370">
        <f>(Z370-BG370)/BG370</f>
        <v>1.5376611364819688E-3</v>
      </c>
      <c r="GI370" s="7" t="str">
        <f>IF(Y370&gt;Z370,"Bullish","Bearish")</f>
        <v>Bullish</v>
      </c>
      <c r="GJ370" s="19" t="str">
        <f>IF(AND(D370&gt;Y370,D369&lt;Y369),"TEMA crossover","-----")</f>
        <v>-----</v>
      </c>
      <c r="GK370" s="19" t="str">
        <f>IF(AND(D370&lt;Y370,D369&gt;Y369),"TEMA crossunder","-----")</f>
        <v>-----</v>
      </c>
      <c r="GL370" s="20" t="str">
        <f>IF(GD370="Bearish","YES","-----")</f>
        <v>-----</v>
      </c>
      <c r="GM370" s="20" t="str">
        <f>IF(GH370="Reverse to Bearish","YES","-----")</f>
        <v>-----</v>
      </c>
      <c r="GN370" s="20" t="str">
        <f>IF(AND(GI370="Bullish",GI369="Bullish",GI368="Bullish",GI367="Bullish"),"YES","-----")</f>
        <v>-----</v>
      </c>
      <c r="GO370" s="20" t="str">
        <f>IF(OR(GK370="TEMA crossunder",GK369="TEMA crossunder",GK368="TEMA crossunder",GK367="TEMA crossunder"),"YES","-----")</f>
        <v>-----</v>
      </c>
      <c r="GP370" s="20" t="str">
        <f>IF(GD370="Bullish","YES","-----")</f>
        <v>YES</v>
      </c>
      <c r="GQ370" s="20" t="str">
        <f>IF(GH370="Reverse to Bullish","YES","-----")</f>
        <v>-----</v>
      </c>
      <c r="GR370" s="20" t="str">
        <f>IF(AND(GI370="Bearish",GI369="Bearish",GI368="Bearish",GI367="Bearish"),"YES","-----")</f>
        <v>-----</v>
      </c>
      <c r="GS370" s="20" t="str">
        <f>IF(OR(GJ370="TEMA crossover",GJ369="TEMA crossover",GJ368="TEMA crossover",GJ367="TEMA crossover"),"YES","-----")</f>
        <v>YES</v>
      </c>
      <c r="GT370" s="20" t="str">
        <f t="shared" si="552"/>
        <v>-----</v>
      </c>
      <c r="GU370" s="20" t="str">
        <f t="shared" si="553"/>
        <v>-----</v>
      </c>
      <c r="GV370" s="20" t="str">
        <f t="shared" si="554"/>
        <v>-----</v>
      </c>
      <c r="GW370" s="20" t="str">
        <f t="shared" si="555"/>
        <v>-----</v>
      </c>
      <c r="GX370" s="20" t="str">
        <f t="shared" si="556"/>
        <v>-----</v>
      </c>
      <c r="GY370" s="20" t="str">
        <f t="shared" si="557"/>
        <v>-----</v>
      </c>
      <c r="GZ370" s="7" t="str">
        <f>IF(G370&gt;BH370,"YES","-----")</f>
        <v>-----</v>
      </c>
      <c r="HA370" s="7" t="str">
        <f>IF(F370&lt;BI370,"YES","-----")</f>
        <v>-----</v>
      </c>
      <c r="HB370">
        <f>BH370-BI370</f>
        <v>2.9499999999998181</v>
      </c>
      <c r="HI370">
        <f t="shared" si="535"/>
        <v>-0.36395999999967898</v>
      </c>
      <c r="HJ370">
        <f t="shared" si="536"/>
        <v>2.5860400000001391</v>
      </c>
      <c r="HK370" s="7"/>
      <c r="HL370" s="7"/>
      <c r="HM370" s="7"/>
      <c r="HN370" s="7"/>
      <c r="HO370" s="7"/>
      <c r="HP370" s="7"/>
      <c r="HQ370" s="28">
        <f t="shared" si="559"/>
        <v>0.39833999999973457</v>
      </c>
      <c r="HR370" s="28" t="str">
        <f t="shared" si="537"/>
        <v>Bull</v>
      </c>
      <c r="HS370">
        <f t="shared" si="538"/>
        <v>0.39833999999973457</v>
      </c>
    </row>
    <row r="371" spans="1:227" x14ac:dyDescent="0.55000000000000004">
      <c r="A371">
        <f>Validation!A370</f>
        <v>1772139000</v>
      </c>
      <c r="B371" t="str">
        <f>Price!B370</f>
        <v>XAUUSD</v>
      </c>
      <c r="C371" t="str">
        <f>Price!C370</f>
        <v>M5</v>
      </c>
      <c r="D371">
        <f>Price!D370</f>
        <v>5192.82</v>
      </c>
      <c r="E371">
        <f>Price!E370</f>
        <v>5199.97</v>
      </c>
      <c r="F371">
        <f>Price!F370</f>
        <v>5200.22</v>
      </c>
      <c r="G371">
        <f>Price!G370</f>
        <v>5191.57</v>
      </c>
      <c r="H371">
        <f>Price!H370</f>
        <v>646</v>
      </c>
      <c r="I371">
        <f>Diagonals!E370</f>
        <v>5212.9399999999996</v>
      </c>
      <c r="J371">
        <f>Diagonals!F370</f>
        <v>0</v>
      </c>
      <c r="K371">
        <f>Diagonals!G370</f>
        <v>0</v>
      </c>
      <c r="L371">
        <f>Diagonals!H370</f>
        <v>5120.2299999999996</v>
      </c>
      <c r="M371">
        <f>Diagonals!I370</f>
        <v>0</v>
      </c>
      <c r="N371">
        <f>Diagonals!J370</f>
        <v>0</v>
      </c>
      <c r="O371">
        <f>Diagonals!K370</f>
        <v>0</v>
      </c>
      <c r="P371">
        <f>Diagonals!L370</f>
        <v>0</v>
      </c>
      <c r="Q371">
        <f>Trendlines!E370</f>
        <v>5199.82</v>
      </c>
      <c r="R371">
        <f>Trendlines!F370</f>
        <v>5192.3100000000004</v>
      </c>
      <c r="S371">
        <f>Trendlines!G370</f>
        <v>5202.0600000000004</v>
      </c>
      <c r="T371">
        <f>Trendlines!H370</f>
        <v>5174.62</v>
      </c>
      <c r="U371">
        <f>Trendlines!I370</f>
        <v>5179.17</v>
      </c>
      <c r="V371">
        <f>Trendlines!J370</f>
        <v>5165.3900000000003</v>
      </c>
      <c r="W371">
        <f>Trendlines!K370</f>
        <v>0</v>
      </c>
      <c r="X371">
        <f>Trendlines!L370</f>
        <v>0</v>
      </c>
      <c r="Y371">
        <f>Tema_Hrma_Smma!E370</f>
        <v>5197.3100000000004</v>
      </c>
      <c r="Z371">
        <f>Tema_Hrma_Smma!F370</f>
        <v>5197.97</v>
      </c>
      <c r="AA371">
        <f>Tema_Hrma_Smma!G370</f>
        <v>5183.0200000000004</v>
      </c>
      <c r="AB371">
        <f>ZScore!H370</f>
        <v>-1</v>
      </c>
      <c r="AC371">
        <f>ZScore!I370</f>
        <v>1.47851</v>
      </c>
      <c r="AD371">
        <f>ZScore!J370</f>
        <v>3</v>
      </c>
      <c r="AE371">
        <f>HA!E370</f>
        <v>5198.0200000000004</v>
      </c>
      <c r="AF371">
        <f>HA!F370</f>
        <v>5200.22</v>
      </c>
      <c r="AG371">
        <f>HA!G370</f>
        <v>5191.57</v>
      </c>
      <c r="AH371">
        <f>HA!H370</f>
        <v>5196.1499999999996</v>
      </c>
      <c r="AI371">
        <f>HA!I370</f>
        <v>-1</v>
      </c>
      <c r="AJ371">
        <f>HA!J370</f>
        <v>1.87</v>
      </c>
      <c r="AK371">
        <f>HA!K370</f>
        <v>-0.37228</v>
      </c>
      <c r="AL371">
        <f>HA!L370</f>
        <v>-1</v>
      </c>
      <c r="AM371">
        <f>KC!E370</f>
        <v>5220.3505699999996</v>
      </c>
      <c r="AN371">
        <f>KC!F370</f>
        <v>5213.9769900000001</v>
      </c>
      <c r="AO371">
        <f>KC!G370</f>
        <v>5207.6034099999997</v>
      </c>
      <c r="AP371">
        <f>KC!H370</f>
        <v>5201.2298300000002</v>
      </c>
      <c r="AQ371">
        <f>KC!I370</f>
        <v>5194.8562499999998</v>
      </c>
      <c r="AR371">
        <f>KC!J370</f>
        <v>5190.6105200000002</v>
      </c>
      <c r="AS371">
        <f>KC!K370</f>
        <v>5184.2369399999998</v>
      </c>
      <c r="AT371">
        <f>KC!L370</f>
        <v>5177.8633600000003</v>
      </c>
      <c r="AU371">
        <f>KC!M370</f>
        <v>5171.4897799999999</v>
      </c>
      <c r="AV371">
        <f>KC!N370</f>
        <v>5165.1162000000004</v>
      </c>
      <c r="AW371">
        <f>SR_Levels!E370</f>
        <v>5178.6000000000004</v>
      </c>
      <c r="AX371">
        <f>SR_Levels!F370</f>
        <v>5161.8900000000003</v>
      </c>
      <c r="AY371">
        <f>SR_Levels!G370</f>
        <v>5135.8500000000004</v>
      </c>
      <c r="AZ371">
        <f>SR_Levels!H370</f>
        <v>0</v>
      </c>
      <c r="BA371">
        <f>SR_Levels!I370</f>
        <v>5193.3500000000004</v>
      </c>
      <c r="BB371">
        <f>SR_Levels!J370</f>
        <v>5205.3100000000004</v>
      </c>
      <c r="BC371">
        <f>SR_Levels!K370</f>
        <v>0</v>
      </c>
      <c r="BD371">
        <f>SR_Levels!L370</f>
        <v>0</v>
      </c>
      <c r="BE371">
        <f>ZigZag!E370</f>
        <v>0</v>
      </c>
      <c r="BF371">
        <f>ZigZag!F370</f>
        <v>0</v>
      </c>
      <c r="BG371">
        <f>ZigZag!G370</f>
        <v>5190.07</v>
      </c>
      <c r="BH371">
        <f>Dual_Tema!E370</f>
        <v>5200.49</v>
      </c>
      <c r="BI371">
        <f>Dual_Tema!F370</f>
        <v>5194.92</v>
      </c>
      <c r="BJ371">
        <f>Pinbar!E370</f>
        <v>0</v>
      </c>
      <c r="BK371">
        <f>SSA!E370</f>
        <v>5197.6935899999999</v>
      </c>
      <c r="BL371">
        <f>SSA!F370</f>
        <v>5197.4146000000001</v>
      </c>
      <c r="BN371" t="str">
        <f t="shared" si="558"/>
        <v>Red Candle</v>
      </c>
      <c r="BO371" s="34">
        <f t="shared" si="560"/>
        <v>-9.542535467065294E-4</v>
      </c>
      <c r="BP371" s="34">
        <f t="shared" si="562"/>
        <v>6.2239984276213356E-4</v>
      </c>
      <c r="BQ371" s="34">
        <f t="shared" si="570"/>
        <v>1.3556275900103998E-3</v>
      </c>
      <c r="BR371" s="34">
        <f t="shared" si="572"/>
        <v>2.3007585554633003E-3</v>
      </c>
      <c r="BS371" s="35">
        <f t="shared" si="561"/>
        <v>-1.5910553078524181E-4</v>
      </c>
      <c r="BT371" s="35">
        <f t="shared" si="563"/>
        <v>5.185186362077765E-5</v>
      </c>
      <c r="BU371" s="35">
        <f t="shared" si="571"/>
        <v>7.5264474256764302E-5</v>
      </c>
      <c r="BV371" s="35">
        <f t="shared" si="573"/>
        <v>9.5759412272578004E-5</v>
      </c>
      <c r="BW371" s="27">
        <v>96</v>
      </c>
      <c r="BX371">
        <f>F371-G371</f>
        <v>8.6500000000005457</v>
      </c>
      <c r="BY371">
        <f>ABS(F371-D370)</f>
        <v>0.25</v>
      </c>
      <c r="BZ371">
        <f>ABS(G371-D370)</f>
        <v>8.4000000000005457</v>
      </c>
      <c r="CA371">
        <f t="shared" si="539"/>
        <v>8.6500000000005457</v>
      </c>
      <c r="CB371">
        <f t="shared" si="564"/>
        <v>4.7349999999998671</v>
      </c>
      <c r="CC371">
        <f t="shared" si="567"/>
        <v>4.9795168651354009</v>
      </c>
      <c r="CD371">
        <f t="shared" si="565"/>
        <v>-0.24451686513553383</v>
      </c>
      <c r="CE371">
        <f t="shared" si="568"/>
        <v>-1</v>
      </c>
      <c r="CF371">
        <f t="shared" si="569"/>
        <v>-15</v>
      </c>
      <c r="CG371" s="7" t="str">
        <f t="shared" si="566"/>
        <v>Low Volatility Period</v>
      </c>
      <c r="CH371" s="21"/>
      <c r="CI371" s="21"/>
      <c r="CJ371" s="21"/>
      <c r="CK371" s="21"/>
      <c r="CL371" s="21"/>
      <c r="CM371" s="21"/>
      <c r="CZ371" s="7" t="str">
        <f>IF(AND(D371&gt;BH371,D371&gt;E371),"Bullish Trigger","-----")</f>
        <v>-----</v>
      </c>
      <c r="DA371" s="7" t="str">
        <f>IF(AND(D371&lt;BI371,D371&lt;E371),"Bearish Trigger","-----")</f>
        <v>Bearish Trigger</v>
      </c>
      <c r="DB371" s="13" t="str">
        <f>IF(AND(W371=BE371,W371&gt;0,BE371&gt;0),"Important High","------")</f>
        <v>------</v>
      </c>
      <c r="DC371" s="13" t="str">
        <f>IF(AND(X371=BF371,X371&gt;0,BF371&gt;0),"Important Low","------")</f>
        <v>------</v>
      </c>
      <c r="DD371" s="7" t="str">
        <f>IF(AND(DB371="Important High",DC371="-----",BJ371=1),"Imp High Rej","-----")</f>
        <v>-----</v>
      </c>
      <c r="DE371" s="7" t="str">
        <f>IF(AND(DB371="-----",DC371="Important Low",BJ371=1),"Imp Low Rej","-----")</f>
        <v>-----</v>
      </c>
      <c r="DF371" s="7" t="str">
        <f>IF(Y371&gt;AM371,"Overbought",IF(Y371&gt;AO371,"Bullish Momentum",IF(Y371&gt;AQ371,"Flat Momentum","-----")))</f>
        <v>Flat Momentum</v>
      </c>
      <c r="DG371" s="7" t="str">
        <f>IF(Y371&lt;AV371,"Oversold",IF(Y371&lt;AT371,"Bearish Momentum",IF(Y371&lt;AR371,"Flat Momentum","-----")))</f>
        <v>-----</v>
      </c>
      <c r="DH371" s="7" t="str">
        <f>IF(AND(DF371="Overbought",AD371=2),"Culminated Thrust","-----")</f>
        <v>-----</v>
      </c>
      <c r="DI371" s="7" t="str">
        <f>IF(AND(DG371="Oversold",AD371=5),"Culminated Thrust","-----")</f>
        <v>-----</v>
      </c>
      <c r="DJ371" s="14">
        <f>(Q371-$D371)/$D371</f>
        <v>1.3480151439872747E-3</v>
      </c>
      <c r="DK371" s="14">
        <f>(R371-$D371)/$D371</f>
        <v>-9.8212531918939763E-5</v>
      </c>
      <c r="DL371" s="14">
        <f>(S371-$D371)/$D371</f>
        <v>1.7793799900633358E-3</v>
      </c>
      <c r="DM371" s="14">
        <f>(T371-$D371)/$D371</f>
        <v>-3.5048393743668796E-3</v>
      </c>
      <c r="DN371" s="14">
        <f>(U371-$D371)/$D371</f>
        <v>-2.6286295307751156E-3</v>
      </c>
      <c r="DO371" s="14">
        <f>(V371-$D371)/$D371</f>
        <v>-5.2822936285100161E-3</v>
      </c>
      <c r="DP371" s="14">
        <f t="shared" si="507"/>
        <v>1.7793799900633358E-3</v>
      </c>
      <c r="DQ371" s="14">
        <f t="shared" si="508"/>
        <v>1.3480151439872747E-3</v>
      </c>
      <c r="DR371" s="14">
        <f t="shared" si="509"/>
        <v>-9.8212531918939763E-5</v>
      </c>
      <c r="DS371" s="14">
        <f t="shared" si="510"/>
        <v>-2.6286295307751156E-3</v>
      </c>
      <c r="DT371" s="14">
        <f t="shared" si="511"/>
        <v>-3.5048393743668796E-3</v>
      </c>
      <c r="DU371" s="14">
        <f t="shared" si="512"/>
        <v>-5.2822936285100161E-3</v>
      </c>
      <c r="DV371" t="str">
        <f>IF($D371&gt;Q371,"SUP","RES")</f>
        <v>RES</v>
      </c>
      <c r="DW371" t="str">
        <f>IF($D371&gt;R371,"SUP","RES")</f>
        <v>SUP</v>
      </c>
      <c r="DX371" t="str">
        <f>IF($D371&gt;S371,"SUP","RES")</f>
        <v>RES</v>
      </c>
      <c r="DY371" t="str">
        <f>IF($D371&gt;T371,"SUP","RES")</f>
        <v>SUP</v>
      </c>
      <c r="DZ371" t="str">
        <f>IF($D371&gt;U371,"SUP","RES")</f>
        <v>SUP</v>
      </c>
      <c r="EA371" t="str">
        <f>IF($D371&gt;V371,"SUP","RES")</f>
        <v>SUP</v>
      </c>
      <c r="EB371" s="7">
        <f t="shared" si="513"/>
        <v>2</v>
      </c>
      <c r="EC371" s="7">
        <f t="shared" si="514"/>
        <v>4</v>
      </c>
      <c r="ED371" s="13" t="str">
        <f t="shared" si="515"/>
        <v>-----</v>
      </c>
      <c r="EE371" s="13" t="str">
        <f t="shared" si="516"/>
        <v>-----</v>
      </c>
      <c r="EF371" s="7">
        <f>IF(OR(ED371="All Sup",EE371="All Res"),"na",((D371-MIN(Q371:V371))/(MAX(Q371:V371)-MIN(Q371:V371))))</f>
        <v>0.74802290700843543</v>
      </c>
      <c r="EG371">
        <v>1.4999999999999999E-4</v>
      </c>
      <c r="EH371">
        <f>Q371*(1+$EG371)</f>
        <v>5200.5999730000003</v>
      </c>
      <c r="EI371">
        <f>Q371*(1-$EG371)</f>
        <v>5199.040027</v>
      </c>
      <c r="EJ371">
        <f>R371*(1+$EG371)</f>
        <v>5193.0888465000007</v>
      </c>
      <c r="EK371">
        <f>R371*(1-$EG371)</f>
        <v>5191.5311535000001</v>
      </c>
      <c r="EL371">
        <f>S371*(1+$EG371)</f>
        <v>5202.8403090000011</v>
      </c>
      <c r="EM371">
        <f>S371*(1-$EG371)</f>
        <v>5201.2796910000006</v>
      </c>
      <c r="EN371">
        <f>T371*(1+$EG371)</f>
        <v>5175.3961930000005</v>
      </c>
      <c r="EO371">
        <f>T371*(1-$EG371)</f>
        <v>5173.8438070000002</v>
      </c>
      <c r="EP371">
        <f>U371*(1+$EG371)</f>
        <v>5179.9468755000007</v>
      </c>
      <c r="EQ371">
        <f>U371*(1-$EG371)</f>
        <v>5178.3931245000003</v>
      </c>
      <c r="ER371">
        <f>V371*(1+$EG371)</f>
        <v>5166.1648085000006</v>
      </c>
      <c r="ES371">
        <f>V371*(1-$EG371)</f>
        <v>5164.6151915</v>
      </c>
      <c r="ET371" s="7" t="str">
        <f t="shared" si="517"/>
        <v>TOUCH</v>
      </c>
      <c r="EU371" s="7" t="str">
        <f t="shared" si="518"/>
        <v>TOUCH</v>
      </c>
      <c r="EV371" s="7" t="str">
        <f t="shared" si="519"/>
        <v>-----</v>
      </c>
      <c r="EW371" s="7" t="str">
        <f t="shared" si="520"/>
        <v>-----</v>
      </c>
      <c r="EX371" s="7" t="str">
        <f t="shared" si="521"/>
        <v>-----</v>
      </c>
      <c r="EY371" s="7" t="str">
        <f t="shared" si="522"/>
        <v>-----</v>
      </c>
      <c r="EZ371">
        <f t="shared" si="540"/>
        <v>0</v>
      </c>
      <c r="FA371">
        <f t="shared" si="541"/>
        <v>0</v>
      </c>
      <c r="FB371">
        <f t="shared" si="542"/>
        <v>369</v>
      </c>
      <c r="FC371">
        <f t="shared" si="543"/>
        <v>27</v>
      </c>
      <c r="FD371">
        <f t="shared" si="544"/>
        <v>26</v>
      </c>
      <c r="FE371">
        <f t="shared" si="545"/>
        <v>63</v>
      </c>
      <c r="FF371">
        <f t="shared" si="546"/>
        <v>2</v>
      </c>
      <c r="FG371">
        <f t="shared" si="547"/>
        <v>1</v>
      </c>
      <c r="FH371">
        <f t="shared" si="548"/>
        <v>0</v>
      </c>
      <c r="FI371">
        <f t="shared" si="549"/>
        <v>2</v>
      </c>
      <c r="FJ371">
        <f t="shared" si="550"/>
        <v>1</v>
      </c>
      <c r="FK371">
        <f t="shared" si="551"/>
        <v>1</v>
      </c>
      <c r="FL371" s="7">
        <f t="shared" si="523"/>
        <v>2</v>
      </c>
      <c r="FM371" s="7">
        <f t="shared" si="524"/>
        <v>1</v>
      </c>
      <c r="FN371" s="7" t="str">
        <f t="shared" si="525"/>
        <v>-----</v>
      </c>
      <c r="FO371" s="7" t="str">
        <f t="shared" si="526"/>
        <v>-----</v>
      </c>
      <c r="FP371" s="7" t="str">
        <f t="shared" si="527"/>
        <v>-----</v>
      </c>
      <c r="FQ371" s="7" t="str">
        <f t="shared" si="528"/>
        <v>-----</v>
      </c>
      <c r="FR371" s="13">
        <f>IF(FL371="-----","-----",(D371-Q371)/Q371)</f>
        <v>-1.3462004454000331E-3</v>
      </c>
      <c r="FS371" s="13">
        <f>IF(FM371="-----","-----",(Q371-R371)/R371)</f>
        <v>1.446369727539247E-3</v>
      </c>
      <c r="FT371" s="13" t="str">
        <f>IF(FN371="-----","-----",(R371-S371)/S371)</f>
        <v>-----</v>
      </c>
      <c r="FU371" s="13" t="str">
        <f>IF(FO371="-----","-----",(S371-T371)/T371)</f>
        <v>-----</v>
      </c>
      <c r="FV371" s="13" t="str">
        <f>IF(FP371="-----","-----",(T371-U371)/U371)</f>
        <v>-----</v>
      </c>
      <c r="FW371" s="13" t="str">
        <f>IF(FQ371="-----","-----",(U371-V371)/V371)</f>
        <v>-----</v>
      </c>
      <c r="FX371" s="7" t="str">
        <f t="shared" si="529"/>
        <v>Resistant</v>
      </c>
      <c r="FY371" s="7" t="str">
        <f t="shared" si="530"/>
        <v>Support</v>
      </c>
      <c r="FZ371" s="7" t="str">
        <f t="shared" si="531"/>
        <v>-----</v>
      </c>
      <c r="GA371" s="7" t="str">
        <f t="shared" si="532"/>
        <v>-----</v>
      </c>
      <c r="GB371" s="7" t="str">
        <f t="shared" si="533"/>
        <v>-----</v>
      </c>
      <c r="GC371" s="7" t="str">
        <f t="shared" si="534"/>
        <v>-----</v>
      </c>
      <c r="GD371" s="7" t="str">
        <f>IF(AND(BG371&gt;AA371,BG370&gt;AA370,BG369&gt;AA369,BG368&gt;AA368,BG367&gt;AA367,BG366&gt;AA366,BG365&gt;AA365,BG364&gt;AA364,BG363&gt;AA363,BG362&gt;AA362,BG361&gt;AA361,BG360&gt;AA360),"Bullish",IF(AND(BG371&lt;AA371,BG370&lt;AA370,BG369&lt;AA369,BG368&lt;AA368,BG367&lt;AA367,BG366&lt;AA366,BG365&lt;AA365,BG364&lt;AA364,BG363&lt;AA363,BG362&lt;AA362,BG361&lt;AA361,BG360&lt;AA360),"Bearish","-----"))</f>
        <v>Bullish</v>
      </c>
      <c r="GE371">
        <f>(Z371-BG371)/BG371</f>
        <v>1.5221374663541235E-3</v>
      </c>
      <c r="GI371" s="7" t="str">
        <f>IF(Y371&gt;Z371,"Bullish","Bearish")</f>
        <v>Bearish</v>
      </c>
      <c r="GJ371" s="19" t="str">
        <f>IF(AND(D371&gt;Y371,D370&lt;Y370),"TEMA crossover","-----")</f>
        <v>-----</v>
      </c>
      <c r="GK371" s="19" t="str">
        <f>IF(AND(D371&lt;Y371,D370&gt;Y370),"TEMA crossunder","-----")</f>
        <v>TEMA crossunder</v>
      </c>
      <c r="GL371" s="20" t="str">
        <f>IF(GD371="Bearish","YES","-----")</f>
        <v>-----</v>
      </c>
      <c r="GM371" s="20" t="str">
        <f>IF(GH371="Reverse to Bearish","YES","-----")</f>
        <v>-----</v>
      </c>
      <c r="GN371" s="20" t="str">
        <f>IF(AND(GI371="Bullish",GI370="Bullish",GI369="Bullish",GI368="Bullish"),"YES","-----")</f>
        <v>-----</v>
      </c>
      <c r="GO371" s="20" t="str">
        <f>IF(OR(GK371="TEMA crossunder",GK370="TEMA crossunder",GK369="TEMA crossunder",GK368="TEMA crossunder"),"YES","-----")</f>
        <v>YES</v>
      </c>
      <c r="GP371" s="20" t="str">
        <f>IF(GD371="Bullish","YES","-----")</f>
        <v>YES</v>
      </c>
      <c r="GQ371" s="20" t="str">
        <f>IF(GH371="Reverse to Bullish","YES","-----")</f>
        <v>-----</v>
      </c>
      <c r="GR371" s="20" t="str">
        <f>IF(AND(GI371="Bearish",GI370="Bearish",GI369="Bearish",GI368="Bearish"),"YES","-----")</f>
        <v>-----</v>
      </c>
      <c r="GS371" s="20" t="str">
        <f>IF(OR(GJ371="TEMA crossover",GJ370="TEMA crossover",GJ369="TEMA crossover",GJ368="TEMA crossover"),"YES","-----")</f>
        <v>YES</v>
      </c>
      <c r="GT371" s="20" t="str">
        <f t="shared" si="552"/>
        <v>-----</v>
      </c>
      <c r="GU371" s="20" t="str">
        <f t="shared" si="553"/>
        <v>-----</v>
      </c>
      <c r="GV371" s="20" t="str">
        <f t="shared" si="554"/>
        <v>-----</v>
      </c>
      <c r="GW371" s="20" t="str">
        <f t="shared" si="555"/>
        <v>-----</v>
      </c>
      <c r="GX371" s="20" t="str">
        <f t="shared" si="556"/>
        <v>-----</v>
      </c>
      <c r="GY371" s="20" t="str">
        <f t="shared" si="557"/>
        <v>-----</v>
      </c>
      <c r="GZ371" s="7" t="str">
        <f>IF(G371&gt;BH371,"YES","-----")</f>
        <v>-----</v>
      </c>
      <c r="HA371" s="7" t="str">
        <f>IF(F371&lt;BI371,"YES","-----")</f>
        <v>-----</v>
      </c>
      <c r="HB371">
        <f>BH371-BI371</f>
        <v>5.569999999999709</v>
      </c>
      <c r="HI371">
        <f t="shared" si="535"/>
        <v>-2.7735899999997855</v>
      </c>
      <c r="HJ371">
        <f t="shared" si="536"/>
        <v>2.7964099999999235</v>
      </c>
      <c r="HK371" s="7"/>
      <c r="HL371" s="7"/>
      <c r="HM371" s="7"/>
      <c r="HN371" s="7"/>
      <c r="HO371" s="7"/>
      <c r="HP371" s="7"/>
      <c r="HQ371" s="28">
        <f t="shared" si="559"/>
        <v>0.27898999999979424</v>
      </c>
      <c r="HR371" s="28" t="str">
        <f t="shared" si="537"/>
        <v>Bull</v>
      </c>
      <c r="HS371">
        <f t="shared" si="538"/>
        <v>0.27898999999979424</v>
      </c>
    </row>
    <row r="372" spans="1:227" x14ac:dyDescent="0.55000000000000004">
      <c r="A372">
        <f>Validation!A371</f>
        <v>1772139300</v>
      </c>
      <c r="B372" t="str">
        <f>Price!B371</f>
        <v>XAUUSD</v>
      </c>
      <c r="C372" t="str">
        <f>Price!C371</f>
        <v>M5</v>
      </c>
      <c r="D372">
        <f>Price!D371</f>
        <v>5196.6099999999997</v>
      </c>
      <c r="E372">
        <f>Price!E371</f>
        <v>5192.7700000000004</v>
      </c>
      <c r="F372">
        <f>Price!F371</f>
        <v>5197.37</v>
      </c>
      <c r="G372">
        <f>Price!G371</f>
        <v>5189.72</v>
      </c>
      <c r="H372">
        <f>Price!H371</f>
        <v>694</v>
      </c>
      <c r="I372">
        <f>Diagonals!E371</f>
        <v>5213.12</v>
      </c>
      <c r="J372">
        <f>Diagonals!F371</f>
        <v>0</v>
      </c>
      <c r="K372">
        <f>Diagonals!G371</f>
        <v>0</v>
      </c>
      <c r="L372">
        <f>Diagonals!H371</f>
        <v>5119.8999999999996</v>
      </c>
      <c r="M372">
        <f>Diagonals!I371</f>
        <v>0</v>
      </c>
      <c r="N372">
        <f>Diagonals!J371</f>
        <v>0</v>
      </c>
      <c r="O372">
        <f>Diagonals!K371</f>
        <v>0</v>
      </c>
      <c r="P372">
        <f>Diagonals!L371</f>
        <v>0</v>
      </c>
      <c r="Q372">
        <f>Trendlines!E371</f>
        <v>5199.82</v>
      </c>
      <c r="R372">
        <f>Trendlines!F371</f>
        <v>5192.28</v>
      </c>
      <c r="S372">
        <f>Trendlines!G371</f>
        <v>5202.05</v>
      </c>
      <c r="T372">
        <f>Trendlines!H371</f>
        <v>5174.7</v>
      </c>
      <c r="U372">
        <f>Trendlines!I371</f>
        <v>5179.1899999999996</v>
      </c>
      <c r="V372">
        <f>Trendlines!J371</f>
        <v>5165.43</v>
      </c>
      <c r="W372">
        <f>Trendlines!K371</f>
        <v>0</v>
      </c>
      <c r="X372">
        <f>Trendlines!L371</f>
        <v>0</v>
      </c>
      <c r="Y372">
        <f>Tema_Hrma_Smma!E371</f>
        <v>5196.1000000000004</v>
      </c>
      <c r="Z372">
        <f>Tema_Hrma_Smma!F371</f>
        <v>5197.92</v>
      </c>
      <c r="AA372">
        <f>Tema_Hrma_Smma!G371</f>
        <v>5183.3500000000004</v>
      </c>
      <c r="AB372">
        <f>ZScore!H371</f>
        <v>1</v>
      </c>
      <c r="AC372">
        <f>ZScore!I371</f>
        <v>0.30953999999999998</v>
      </c>
      <c r="AD372">
        <f>ZScore!J371</f>
        <v>0</v>
      </c>
      <c r="AE372">
        <f>HA!E371</f>
        <v>5197.08</v>
      </c>
      <c r="AF372">
        <f>HA!F371</f>
        <v>5197.37</v>
      </c>
      <c r="AG372">
        <f>HA!G371</f>
        <v>5189.72</v>
      </c>
      <c r="AH372">
        <f>HA!H371</f>
        <v>5194.12</v>
      </c>
      <c r="AI372">
        <f>HA!I371</f>
        <v>-1</v>
      </c>
      <c r="AJ372">
        <f>HA!J371</f>
        <v>2.96</v>
      </c>
      <c r="AK372">
        <f>HA!K371</f>
        <v>2.5909999999999999E-2</v>
      </c>
      <c r="AL372">
        <f>HA!L371</f>
        <v>-2</v>
      </c>
      <c r="AM372">
        <f>KC!E371</f>
        <v>5221.1176699999996</v>
      </c>
      <c r="AN372">
        <f>KC!F371</f>
        <v>5214.7190300000002</v>
      </c>
      <c r="AO372">
        <f>KC!G371</f>
        <v>5208.3203899999999</v>
      </c>
      <c r="AP372">
        <f>KC!H371</f>
        <v>5201.9217399999998</v>
      </c>
      <c r="AQ372">
        <f>KC!I371</f>
        <v>5195.5231000000003</v>
      </c>
      <c r="AR372">
        <f>KC!J371</f>
        <v>5191.1938</v>
      </c>
      <c r="AS372">
        <f>KC!K371</f>
        <v>5184.7951599999997</v>
      </c>
      <c r="AT372">
        <f>KC!L371</f>
        <v>5178.3965200000002</v>
      </c>
      <c r="AU372">
        <f>KC!M371</f>
        <v>5171.9978700000001</v>
      </c>
      <c r="AV372">
        <f>KC!N371</f>
        <v>5165.5992299999998</v>
      </c>
      <c r="AW372">
        <f>SR_Levels!E371</f>
        <v>5193.3500000000004</v>
      </c>
      <c r="AX372">
        <f>SR_Levels!F371</f>
        <v>5178.6000000000004</v>
      </c>
      <c r="AY372">
        <f>SR_Levels!G371</f>
        <v>5161.8900000000003</v>
      </c>
      <c r="AZ372">
        <f>SR_Levels!H371</f>
        <v>5135.8500000000004</v>
      </c>
      <c r="BA372">
        <f>SR_Levels!I371</f>
        <v>5205.3100000000004</v>
      </c>
      <c r="BB372">
        <f>SR_Levels!J371</f>
        <v>0</v>
      </c>
      <c r="BC372">
        <f>SR_Levels!K371</f>
        <v>0</v>
      </c>
      <c r="BD372">
        <f>SR_Levels!L371</f>
        <v>0</v>
      </c>
      <c r="BE372">
        <f>ZigZag!E371</f>
        <v>0</v>
      </c>
      <c r="BF372">
        <f>ZigZag!F371</f>
        <v>0</v>
      </c>
      <c r="BG372">
        <f>ZigZag!G371</f>
        <v>5190.3900000000003</v>
      </c>
      <c r="BH372">
        <f>Dual_Tema!E371</f>
        <v>5199.26</v>
      </c>
      <c r="BI372">
        <f>Dual_Tema!F371</f>
        <v>5192.49</v>
      </c>
      <c r="BJ372">
        <f>Pinbar!E371</f>
        <v>0</v>
      </c>
      <c r="BK372">
        <f>SSA!E371</f>
        <v>5197.7141000000001</v>
      </c>
      <c r="BL372">
        <f>SSA!F371</f>
        <v>5197.5643499999996</v>
      </c>
      <c r="BN372" t="str">
        <f t="shared" si="558"/>
        <v>Green Candle</v>
      </c>
      <c r="BO372" s="34">
        <f t="shared" si="560"/>
        <v>5.7570634740322646E-4</v>
      </c>
      <c r="BP372" s="34">
        <f t="shared" si="562"/>
        <v>1.8411200178904963E-3</v>
      </c>
      <c r="BQ372" s="34">
        <f t="shared" si="570"/>
        <v>2.1309173936854275E-3</v>
      </c>
      <c r="BR372" s="34">
        <f t="shared" si="572"/>
        <v>3.1600852470154983E-3</v>
      </c>
      <c r="BS372" s="35">
        <f t="shared" si="561"/>
        <v>9.5928049481219801E-5</v>
      </c>
      <c r="BT372" s="35">
        <f t="shared" si="563"/>
        <v>1.5329735165980907E-4</v>
      </c>
      <c r="BU372" s="35">
        <f t="shared" si="571"/>
        <v>1.1826533776226889E-4</v>
      </c>
      <c r="BV372" s="35">
        <f t="shared" si="573"/>
        <v>1.3147125291190775E-4</v>
      </c>
      <c r="BW372" s="27">
        <v>96</v>
      </c>
      <c r="BX372">
        <f>F372-G372</f>
        <v>7.6499999999996362</v>
      </c>
      <c r="BY372">
        <f>ABS(F372-D371)</f>
        <v>4.5500000000001819</v>
      </c>
      <c r="BZ372">
        <f>ABS(G372-D371)</f>
        <v>3.0999999999994543</v>
      </c>
      <c r="CA372">
        <f t="shared" si="539"/>
        <v>7.6499999999996362</v>
      </c>
      <c r="CB372">
        <f t="shared" si="564"/>
        <v>4.7342857142855665</v>
      </c>
      <c r="CC372">
        <f t="shared" si="567"/>
        <v>5.1702656604828467</v>
      </c>
      <c r="CD372">
        <f t="shared" si="565"/>
        <v>-0.4359799461972802</v>
      </c>
      <c r="CE372">
        <f t="shared" si="568"/>
        <v>-1</v>
      </c>
      <c r="CF372">
        <f t="shared" si="569"/>
        <v>-16</v>
      </c>
      <c r="CG372" s="7" t="str">
        <f t="shared" si="566"/>
        <v>Low Volatility Period</v>
      </c>
      <c r="CH372" s="21"/>
      <c r="CI372" s="21"/>
      <c r="CJ372" s="21"/>
      <c r="CK372" s="21"/>
      <c r="CL372" s="21"/>
      <c r="CM372" s="21"/>
      <c r="CZ372" s="7" t="str">
        <f>IF(AND(D372&gt;BH372,D372&gt;E372),"Bullish Trigger","-----")</f>
        <v>-----</v>
      </c>
      <c r="DA372" s="7" t="str">
        <f>IF(AND(D372&lt;BI372,D372&lt;E372),"Bearish Trigger","-----")</f>
        <v>-----</v>
      </c>
      <c r="DB372" s="13" t="str">
        <f>IF(AND(W372=BE372,W372&gt;0,BE372&gt;0),"Important High","------")</f>
        <v>------</v>
      </c>
      <c r="DC372" s="13" t="str">
        <f>IF(AND(X372=BF372,X372&gt;0,BF372&gt;0),"Important Low","------")</f>
        <v>------</v>
      </c>
      <c r="DD372" s="7" t="str">
        <f>IF(AND(DB372="Important High",DC372="-----",BJ372=1),"Imp High Rej","-----")</f>
        <v>-----</v>
      </c>
      <c r="DE372" s="7" t="str">
        <f>IF(AND(DB372="-----",DC372="Important Low",BJ372=1),"Imp Low Rej","-----")</f>
        <v>-----</v>
      </c>
      <c r="DF372" s="7" t="str">
        <f>IF(Y372&gt;AM372,"Overbought",IF(Y372&gt;AO372,"Bullish Momentum",IF(Y372&gt;AQ372,"Flat Momentum","-----")))</f>
        <v>Flat Momentum</v>
      </c>
      <c r="DG372" s="7" t="str">
        <f>IF(Y372&lt;AV372,"Oversold",IF(Y372&lt;AT372,"Bearish Momentum",IF(Y372&lt;AR372,"Flat Momentum","-----")))</f>
        <v>-----</v>
      </c>
      <c r="DH372" s="7" t="str">
        <f>IF(AND(DF372="Overbought",AD372=2),"Culminated Thrust","-----")</f>
        <v>-----</v>
      </c>
      <c r="DI372" s="7" t="str">
        <f>IF(AND(DG372="Oversold",AD372=5),"Culminated Thrust","-----")</f>
        <v>-----</v>
      </c>
      <c r="DJ372" s="14">
        <f>(Q372-$D372)/$D372</f>
        <v>6.1771039196707787E-4</v>
      </c>
      <c r="DK372" s="14">
        <f>(R372-$D372)/$D372</f>
        <v>-8.3323551315182928E-4</v>
      </c>
      <c r="DL372" s="14">
        <f>(S372-$D372)/$D372</f>
        <v>1.046836302897564E-3</v>
      </c>
      <c r="DM372" s="14">
        <f>(T372-$D372)/$D372</f>
        <v>-4.2162101831770818E-3</v>
      </c>
      <c r="DN372" s="14">
        <f>(U372-$D372)/$D372</f>
        <v>-3.3521853669988846E-3</v>
      </c>
      <c r="DO372" s="14">
        <f>(V372-$D372)/$D372</f>
        <v>-6.0000654272688121E-3</v>
      </c>
      <c r="DP372" s="14">
        <f t="shared" si="507"/>
        <v>1.046836302897564E-3</v>
      </c>
      <c r="DQ372" s="14">
        <f t="shared" si="508"/>
        <v>6.1771039196707787E-4</v>
      </c>
      <c r="DR372" s="14">
        <f t="shared" si="509"/>
        <v>-8.3323551315182928E-4</v>
      </c>
      <c r="DS372" s="14">
        <f t="shared" si="510"/>
        <v>-3.3521853669988846E-3</v>
      </c>
      <c r="DT372" s="14">
        <f t="shared" si="511"/>
        <v>-4.2162101831770818E-3</v>
      </c>
      <c r="DU372" s="14">
        <f t="shared" si="512"/>
        <v>-6.0000654272688121E-3</v>
      </c>
      <c r="DV372" t="str">
        <f>IF($D372&gt;Q372,"SUP","RES")</f>
        <v>RES</v>
      </c>
      <c r="DW372" t="str">
        <f>IF($D372&gt;R372,"SUP","RES")</f>
        <v>SUP</v>
      </c>
      <c r="DX372" t="str">
        <f>IF($D372&gt;S372,"SUP","RES")</f>
        <v>RES</v>
      </c>
      <c r="DY372" t="str">
        <f>IF($D372&gt;T372,"SUP","RES")</f>
        <v>SUP</v>
      </c>
      <c r="DZ372" t="str">
        <f>IF($D372&gt;U372,"SUP","RES")</f>
        <v>SUP</v>
      </c>
      <c r="EA372" t="str">
        <f>IF($D372&gt;V372,"SUP","RES")</f>
        <v>SUP</v>
      </c>
      <c r="EB372" s="7">
        <f t="shared" si="513"/>
        <v>2</v>
      </c>
      <c r="EC372" s="7">
        <f t="shared" si="514"/>
        <v>4</v>
      </c>
      <c r="ED372" s="13" t="str">
        <f t="shared" si="515"/>
        <v>-----</v>
      </c>
      <c r="EE372" s="13" t="str">
        <f t="shared" si="516"/>
        <v>-----</v>
      </c>
      <c r="EF372" s="7">
        <f>IF(OR(ED372="All Sup",EE372="All Res"),"na",((D372-MIN(Q372:V372))/(MAX(Q372:V372)-MIN(Q372:V372))))</f>
        <v>0.85144729655924289</v>
      </c>
      <c r="EG372">
        <v>1.4999999999999999E-4</v>
      </c>
      <c r="EH372">
        <f>Q372*(1+$EG372)</f>
        <v>5200.5999730000003</v>
      </c>
      <c r="EI372">
        <f>Q372*(1-$EG372)</f>
        <v>5199.040027</v>
      </c>
      <c r="EJ372">
        <f>R372*(1+$EG372)</f>
        <v>5193.0588420000004</v>
      </c>
      <c r="EK372">
        <f>R372*(1-$EG372)</f>
        <v>5191.501158</v>
      </c>
      <c r="EL372">
        <f>S372*(1+$EG372)</f>
        <v>5202.8303075000003</v>
      </c>
      <c r="EM372">
        <f>S372*(1-$EG372)</f>
        <v>5201.2696925</v>
      </c>
      <c r="EN372">
        <f>T372*(1+$EG372)</f>
        <v>5175.4762049999999</v>
      </c>
      <c r="EO372">
        <f>T372*(1-$EG372)</f>
        <v>5173.9237949999997</v>
      </c>
      <c r="EP372">
        <f>U372*(1+$EG372)</f>
        <v>5179.9668785000003</v>
      </c>
      <c r="EQ372">
        <f>U372*(1-$EG372)</f>
        <v>5178.4131214999998</v>
      </c>
      <c r="ER372">
        <f>V372*(1+$EG372)</f>
        <v>5166.2048145000008</v>
      </c>
      <c r="ES372">
        <f>V372*(1-$EG372)</f>
        <v>5164.6551855000007</v>
      </c>
      <c r="ET372" s="7" t="str">
        <f t="shared" si="517"/>
        <v>-----</v>
      </c>
      <c r="EU372" s="7" t="str">
        <f t="shared" si="518"/>
        <v>TOUCH</v>
      </c>
      <c r="EV372" s="7" t="str">
        <f t="shared" si="519"/>
        <v>-----</v>
      </c>
      <c r="EW372" s="7" t="str">
        <f t="shared" si="520"/>
        <v>-----</v>
      </c>
      <c r="EX372" s="7" t="str">
        <f t="shared" si="521"/>
        <v>-----</v>
      </c>
      <c r="EY372" s="7" t="str">
        <f t="shared" si="522"/>
        <v>-----</v>
      </c>
      <c r="EZ372">
        <f t="shared" si="540"/>
        <v>1</v>
      </c>
      <c r="FA372">
        <f t="shared" si="541"/>
        <v>0</v>
      </c>
      <c r="FB372">
        <f t="shared" si="542"/>
        <v>370</v>
      </c>
      <c r="FC372">
        <f t="shared" si="543"/>
        <v>28</v>
      </c>
      <c r="FD372">
        <f t="shared" si="544"/>
        <v>27</v>
      </c>
      <c r="FE372">
        <f t="shared" si="545"/>
        <v>64</v>
      </c>
      <c r="FF372">
        <f t="shared" si="546"/>
        <v>2</v>
      </c>
      <c r="FG372">
        <f t="shared" si="547"/>
        <v>2</v>
      </c>
      <c r="FH372">
        <f t="shared" si="548"/>
        <v>0</v>
      </c>
      <c r="FI372">
        <f t="shared" si="549"/>
        <v>2</v>
      </c>
      <c r="FJ372">
        <f t="shared" si="550"/>
        <v>1</v>
      </c>
      <c r="FK372">
        <f t="shared" si="551"/>
        <v>1</v>
      </c>
      <c r="FL372" s="7" t="str">
        <f t="shared" si="523"/>
        <v>-----</v>
      </c>
      <c r="FM372" s="7">
        <f t="shared" si="524"/>
        <v>2</v>
      </c>
      <c r="FN372" s="7" t="str">
        <f t="shared" si="525"/>
        <v>-----</v>
      </c>
      <c r="FO372" s="7" t="str">
        <f t="shared" si="526"/>
        <v>-----</v>
      </c>
      <c r="FP372" s="7" t="str">
        <f t="shared" si="527"/>
        <v>-----</v>
      </c>
      <c r="FQ372" s="7" t="str">
        <f t="shared" si="528"/>
        <v>-----</v>
      </c>
      <c r="FR372" s="13" t="str">
        <f>IF(FL372="-----","-----",(D372-Q372)/Q372)</f>
        <v>-----</v>
      </c>
      <c r="FS372" s="13">
        <f>IF(FM372="-----","-----",(Q372-R372)/R372)</f>
        <v>1.4521558929795704E-3</v>
      </c>
      <c r="FT372" s="13" t="str">
        <f>IF(FN372="-----","-----",(R372-S372)/S372)</f>
        <v>-----</v>
      </c>
      <c r="FU372" s="13" t="str">
        <f>IF(FO372="-----","-----",(S372-T372)/T372)</f>
        <v>-----</v>
      </c>
      <c r="FV372" s="13" t="str">
        <f>IF(FP372="-----","-----",(T372-U372)/U372)</f>
        <v>-----</v>
      </c>
      <c r="FW372" s="13" t="str">
        <f>IF(FQ372="-----","-----",(U372-V372)/V372)</f>
        <v>-----</v>
      </c>
      <c r="FX372" s="7" t="str">
        <f t="shared" si="529"/>
        <v>-----</v>
      </c>
      <c r="FY372" s="7" t="str">
        <f t="shared" si="530"/>
        <v>Support</v>
      </c>
      <c r="FZ372" s="7" t="str">
        <f t="shared" si="531"/>
        <v>-----</v>
      </c>
      <c r="GA372" s="7" t="str">
        <f t="shared" si="532"/>
        <v>-----</v>
      </c>
      <c r="GB372" s="7" t="str">
        <f t="shared" si="533"/>
        <v>-----</v>
      </c>
      <c r="GC372" s="7" t="str">
        <f t="shared" si="534"/>
        <v>-----</v>
      </c>
      <c r="GD372" s="7" t="str">
        <f>IF(AND(BG372&gt;AA372,BG371&gt;AA371,BG370&gt;AA370,BG369&gt;AA369,BG368&gt;AA368,BG367&gt;AA367,BG366&gt;AA366,BG365&gt;AA365,BG364&gt;AA364,BG363&gt;AA363,BG362&gt;AA362,BG361&gt;AA361),"Bullish",IF(AND(BG372&lt;AA372,BG371&lt;AA371,BG370&lt;AA370,BG369&lt;AA369,BG368&lt;AA368,BG367&lt;AA367,BG366&lt;AA366,BG365&lt;AA365,BG364&lt;AA364,BG363&lt;AA363,BG362&lt;AA362,BG361&lt;AA361),"Bearish","-----"))</f>
        <v>Bullish</v>
      </c>
      <c r="GE372">
        <f>(Z372-BG372)/BG372</f>
        <v>1.450758035523293E-3</v>
      </c>
      <c r="GI372" s="7" t="str">
        <f>IF(Y372&gt;Z372,"Bullish","Bearish")</f>
        <v>Bearish</v>
      </c>
      <c r="GJ372" s="19" t="str">
        <f>IF(AND(D372&gt;Y372,D371&lt;Y371),"TEMA crossover","-----")</f>
        <v>TEMA crossover</v>
      </c>
      <c r="GK372" s="19" t="str">
        <f>IF(AND(D372&lt;Y372,D371&gt;Y371),"TEMA crossunder","-----")</f>
        <v>-----</v>
      </c>
      <c r="GL372" s="20" t="str">
        <f>IF(GD372="Bearish","YES","-----")</f>
        <v>-----</v>
      </c>
      <c r="GM372" s="20" t="str">
        <f>IF(GH372="Reverse to Bearish","YES","-----")</f>
        <v>-----</v>
      </c>
      <c r="GN372" s="20" t="str">
        <f>IF(AND(GI372="Bullish",GI371="Bullish",GI370="Bullish",GI369="Bullish"),"YES","-----")</f>
        <v>-----</v>
      </c>
      <c r="GO372" s="20" t="str">
        <f>IF(OR(GK372="TEMA crossunder",GK371="TEMA crossunder",GK370="TEMA crossunder",GK369="TEMA crossunder"),"YES","-----")</f>
        <v>YES</v>
      </c>
      <c r="GP372" s="20" t="str">
        <f>IF(GD372="Bullish","YES","-----")</f>
        <v>YES</v>
      </c>
      <c r="GQ372" s="20" t="str">
        <f>IF(GH372="Reverse to Bullish","YES","-----")</f>
        <v>-----</v>
      </c>
      <c r="GR372" s="20" t="str">
        <f>IF(AND(GI372="Bearish",GI371="Bearish",GI370="Bearish",GI369="Bearish"),"YES","-----")</f>
        <v>-----</v>
      </c>
      <c r="GS372" s="20" t="str">
        <f>IF(OR(GJ372="TEMA crossover",GJ371="TEMA crossover",GJ370="TEMA crossover",GJ369="TEMA crossover"),"YES","-----")</f>
        <v>YES</v>
      </c>
      <c r="GT372" s="20" t="str">
        <f t="shared" si="552"/>
        <v>-----</v>
      </c>
      <c r="GU372" s="20" t="str">
        <f t="shared" si="553"/>
        <v>-----</v>
      </c>
      <c r="GV372" s="20" t="str">
        <f t="shared" si="554"/>
        <v>-----</v>
      </c>
      <c r="GW372" s="20" t="str">
        <f t="shared" si="555"/>
        <v>-----</v>
      </c>
      <c r="GX372" s="20" t="str">
        <f t="shared" si="556"/>
        <v>-----</v>
      </c>
      <c r="GY372" s="20" t="str">
        <f t="shared" si="557"/>
        <v>-----</v>
      </c>
      <c r="GZ372" s="7" t="str">
        <f>IF(G372&gt;BH372,"YES","-----")</f>
        <v>-----</v>
      </c>
      <c r="HA372" s="7" t="str">
        <f>IF(F372&lt;BI372,"YES","-----")</f>
        <v>-----</v>
      </c>
      <c r="HB372">
        <f>BH372-BI372</f>
        <v>6.7700000000004366</v>
      </c>
      <c r="HI372">
        <f t="shared" si="535"/>
        <v>-5.2241000000003623</v>
      </c>
      <c r="HJ372">
        <f t="shared" si="536"/>
        <v>1.5459000000000742</v>
      </c>
      <c r="HK372" s="7"/>
      <c r="HL372" s="7"/>
      <c r="HM372" s="7"/>
      <c r="HN372" s="7"/>
      <c r="HO372" s="7"/>
      <c r="HP372" s="7"/>
      <c r="HQ372" s="28">
        <f t="shared" si="559"/>
        <v>0.14975000000049477</v>
      </c>
      <c r="HR372" s="28" t="str">
        <f t="shared" si="537"/>
        <v>Bull</v>
      </c>
      <c r="HS372">
        <f t="shared" si="538"/>
        <v>0.14975000000049477</v>
      </c>
    </row>
    <row r="373" spans="1:227" x14ac:dyDescent="0.55000000000000004">
      <c r="A373">
        <f>Validation!A372</f>
        <v>1772139600</v>
      </c>
      <c r="B373" t="str">
        <f>Price!B372</f>
        <v>XAUUSD</v>
      </c>
      <c r="C373" t="str">
        <f>Price!C372</f>
        <v>M5</v>
      </c>
      <c r="D373">
        <f>Price!D372</f>
        <v>5198.6400000000003</v>
      </c>
      <c r="E373">
        <f>Price!E372</f>
        <v>5196.46</v>
      </c>
      <c r="F373">
        <f>Price!F372</f>
        <v>5200.5600000000004</v>
      </c>
      <c r="G373">
        <f>Price!G372</f>
        <v>5196.46</v>
      </c>
      <c r="H373">
        <f>Price!H372</f>
        <v>349</v>
      </c>
      <c r="I373">
        <f>Diagonals!E372</f>
        <v>5213.3</v>
      </c>
      <c r="J373">
        <f>Diagonals!F372</f>
        <v>0</v>
      </c>
      <c r="K373">
        <f>Diagonals!G372</f>
        <v>0</v>
      </c>
      <c r="L373">
        <f>Diagonals!H372</f>
        <v>5119.57</v>
      </c>
      <c r="M373">
        <f>Diagonals!I372</f>
        <v>0</v>
      </c>
      <c r="N373">
        <f>Diagonals!J372</f>
        <v>0</v>
      </c>
      <c r="O373">
        <f>Diagonals!K372</f>
        <v>0</v>
      </c>
      <c r="P373">
        <f>Diagonals!L372</f>
        <v>0</v>
      </c>
      <c r="Q373">
        <f>Trendlines!E372</f>
        <v>5199.83</v>
      </c>
      <c r="R373">
        <f>Trendlines!F372</f>
        <v>5192.26</v>
      </c>
      <c r="S373">
        <f>Trendlines!G372</f>
        <v>5202.03</v>
      </c>
      <c r="T373">
        <f>Trendlines!H372</f>
        <v>5174.7700000000004</v>
      </c>
      <c r="U373">
        <f>Trendlines!I372</f>
        <v>5179.21</v>
      </c>
      <c r="V373">
        <f>Trendlines!J372</f>
        <v>5165.47</v>
      </c>
      <c r="W373">
        <f>Trendlines!K372</f>
        <v>0</v>
      </c>
      <c r="X373">
        <f>Trendlines!L372</f>
        <v>0</v>
      </c>
      <c r="Y373">
        <f>Tema_Hrma_Smma!E372</f>
        <v>5197.24</v>
      </c>
      <c r="Z373">
        <f>Tema_Hrma_Smma!F372</f>
        <v>5198.1499999999996</v>
      </c>
      <c r="AA373">
        <f>Tema_Hrma_Smma!G372</f>
        <v>5183.71</v>
      </c>
      <c r="AB373">
        <f>ZScore!H372</f>
        <v>1</v>
      </c>
      <c r="AC373">
        <f>ZScore!I372</f>
        <v>0.27544000000000002</v>
      </c>
      <c r="AD373">
        <f>ZScore!J372</f>
        <v>0</v>
      </c>
      <c r="AE373">
        <f>HA!E372</f>
        <v>5195.6000000000004</v>
      </c>
      <c r="AF373">
        <f>HA!F372</f>
        <v>5200.5600000000004</v>
      </c>
      <c r="AG373">
        <f>HA!G372</f>
        <v>5195.6000000000004</v>
      </c>
      <c r="AH373">
        <f>HA!H372</f>
        <v>5198.03</v>
      </c>
      <c r="AI373">
        <f>HA!I372</f>
        <v>1</v>
      </c>
      <c r="AJ373">
        <f>HA!J372</f>
        <v>2.4300000000000002</v>
      </c>
      <c r="AK373">
        <f>HA!K372</f>
        <v>-0.16875999999999999</v>
      </c>
      <c r="AL373">
        <f>HA!L372</f>
        <v>1</v>
      </c>
      <c r="AM373">
        <f>KC!E372</f>
        <v>5221.7786599999999</v>
      </c>
      <c r="AN373">
        <f>KC!F372</f>
        <v>5215.3803200000002</v>
      </c>
      <c r="AO373">
        <f>KC!G372</f>
        <v>5208.9819900000002</v>
      </c>
      <c r="AP373">
        <f>KC!H372</f>
        <v>5202.5836600000002</v>
      </c>
      <c r="AQ373">
        <f>KC!I372</f>
        <v>5196.1853199999996</v>
      </c>
      <c r="AR373">
        <f>KC!J372</f>
        <v>5191.8147200000003</v>
      </c>
      <c r="AS373">
        <f>KC!K372</f>
        <v>5185.4163799999997</v>
      </c>
      <c r="AT373">
        <f>KC!L372</f>
        <v>5179.0180499999997</v>
      </c>
      <c r="AU373">
        <f>KC!M372</f>
        <v>5172.6197199999997</v>
      </c>
      <c r="AV373">
        <f>KC!N372</f>
        <v>5166.22138</v>
      </c>
      <c r="AW373">
        <f>SR_Levels!E372</f>
        <v>5193.3500000000004</v>
      </c>
      <c r="AX373">
        <f>SR_Levels!F372</f>
        <v>5178.6000000000004</v>
      </c>
      <c r="AY373">
        <f>SR_Levels!G372</f>
        <v>5161.8900000000003</v>
      </c>
      <c r="AZ373">
        <f>SR_Levels!H372</f>
        <v>5135.8500000000004</v>
      </c>
      <c r="BA373">
        <f>SR_Levels!I372</f>
        <v>5205.3100000000004</v>
      </c>
      <c r="BB373">
        <f>SR_Levels!J372</f>
        <v>0</v>
      </c>
      <c r="BC373">
        <f>SR_Levels!K372</f>
        <v>0</v>
      </c>
      <c r="BD373">
        <f>SR_Levels!L372</f>
        <v>0</v>
      </c>
      <c r="BE373">
        <f>ZigZag!E372</f>
        <v>0</v>
      </c>
      <c r="BF373">
        <f>ZigZag!F372</f>
        <v>0</v>
      </c>
      <c r="BG373">
        <f>ZigZag!G372</f>
        <v>5190.9799999999996</v>
      </c>
      <c r="BH373">
        <f>Dual_Tema!E372</f>
        <v>5199.97</v>
      </c>
      <c r="BI373">
        <f>Dual_Tema!F372</f>
        <v>5194.21</v>
      </c>
      <c r="BJ373">
        <f>Pinbar!E372</f>
        <v>0</v>
      </c>
      <c r="BK373">
        <f>SSA!E372</f>
        <v>5197.39419</v>
      </c>
      <c r="BL373">
        <f>SSA!F372</f>
        <v>5197.4792699999998</v>
      </c>
      <c r="BN373" t="str">
        <f t="shared" si="558"/>
        <v>Green Candle</v>
      </c>
      <c r="BO373" s="34">
        <f t="shared" si="560"/>
        <v>8.2589736925697821E-4</v>
      </c>
      <c r="BP373" s="34">
        <f t="shared" si="562"/>
        <v>9.2995315577582005E-4</v>
      </c>
      <c r="BQ373" s="34">
        <f t="shared" si="570"/>
        <v>1.8848070674484241E-3</v>
      </c>
      <c r="BR373" s="34">
        <f t="shared" si="572"/>
        <v>2.5436558061500136E-3</v>
      </c>
      <c r="BS373" s="35">
        <f t="shared" si="561"/>
        <v>1.3760221693193131E-4</v>
      </c>
      <c r="BT373" s="35">
        <f t="shared" si="563"/>
        <v>7.7463084879214605E-5</v>
      </c>
      <c r="BU373" s="35">
        <f t="shared" si="571"/>
        <v>1.046184192019517E-4</v>
      </c>
      <c r="BV373" s="35">
        <f t="shared" si="573"/>
        <v>1.058566936431582E-4</v>
      </c>
      <c r="BW373" s="27">
        <v>96</v>
      </c>
      <c r="BX373">
        <f>F373-G373</f>
        <v>4.1000000000003638</v>
      </c>
      <c r="BY373">
        <f>ABS(F373-D372)</f>
        <v>3.9500000000007276</v>
      </c>
      <c r="BZ373">
        <f>ABS(G373-D372)</f>
        <v>0.1499999999996362</v>
      </c>
      <c r="CA373">
        <f t="shared" si="539"/>
        <v>4.1000000000003638</v>
      </c>
      <c r="CB373">
        <f t="shared" si="564"/>
        <v>4.670714285714114</v>
      </c>
      <c r="CC373">
        <f t="shared" si="567"/>
        <v>5.0938181133055265</v>
      </c>
      <c r="CD373">
        <f t="shared" si="565"/>
        <v>-0.42310382759141252</v>
      </c>
      <c r="CE373">
        <f t="shared" si="568"/>
        <v>-1</v>
      </c>
      <c r="CF373">
        <f t="shared" si="569"/>
        <v>-17</v>
      </c>
      <c r="CG373" s="7" t="str">
        <f t="shared" si="566"/>
        <v>Low Volatility Period</v>
      </c>
      <c r="CH373" s="21"/>
      <c r="CI373" s="21"/>
      <c r="CJ373" s="21"/>
      <c r="CK373" s="21"/>
      <c r="CL373" s="21"/>
      <c r="CM373" s="21"/>
      <c r="CZ373" s="7" t="str">
        <f>IF(AND(D373&gt;BH373,D373&gt;E373),"Bullish Trigger","-----")</f>
        <v>-----</v>
      </c>
      <c r="DA373" s="7" t="str">
        <f>IF(AND(D373&lt;BI373,D373&lt;E373),"Bearish Trigger","-----")</f>
        <v>-----</v>
      </c>
      <c r="DB373" s="13" t="str">
        <f>IF(AND(W373=BE373,W373&gt;0,BE373&gt;0),"Important High","------")</f>
        <v>------</v>
      </c>
      <c r="DC373" s="13" t="str">
        <f>IF(AND(X373=BF373,X373&gt;0,BF373&gt;0),"Important Low","------")</f>
        <v>------</v>
      </c>
      <c r="DD373" s="7" t="str">
        <f>IF(AND(DB373="Important High",DC373="-----",BJ373=1),"Imp High Rej","-----")</f>
        <v>-----</v>
      </c>
      <c r="DE373" s="7" t="str">
        <f>IF(AND(DB373="-----",DC373="Important Low",BJ373=1),"Imp Low Rej","-----")</f>
        <v>-----</v>
      </c>
      <c r="DF373" s="7" t="str">
        <f>IF(Y373&gt;AM373,"Overbought",IF(Y373&gt;AO373,"Bullish Momentum",IF(Y373&gt;AQ373,"Flat Momentum","-----")))</f>
        <v>Flat Momentum</v>
      </c>
      <c r="DG373" s="7" t="str">
        <f>IF(Y373&lt;AV373,"Oversold",IF(Y373&lt;AT373,"Bearish Momentum",IF(Y373&lt;AR373,"Flat Momentum","-----")))</f>
        <v>-----</v>
      </c>
      <c r="DH373" s="7" t="str">
        <f>IF(AND(DF373="Overbought",AD373=2),"Culminated Thrust","-----")</f>
        <v>-----</v>
      </c>
      <c r="DI373" s="7" t="str">
        <f>IF(AND(DG373="Oversold",AD373=5),"Culminated Thrust","-----")</f>
        <v>-----</v>
      </c>
      <c r="DJ373" s="14">
        <f>(Q373-$D373)/$D373</f>
        <v>2.2890602157479644E-4</v>
      </c>
      <c r="DK373" s="14">
        <f>(R373-$D373)/$D373</f>
        <v>-1.2272440484434599E-3</v>
      </c>
      <c r="DL373" s="14">
        <f>(S373-$D373)/$D373</f>
        <v>6.5209362448629218E-4</v>
      </c>
      <c r="DM373" s="14">
        <f>(T373-$D373)/$D373</f>
        <v>-4.5915854915900868E-3</v>
      </c>
      <c r="DN373" s="14">
        <f>(U373-$D373)/$D373</f>
        <v>-3.7375159657141656E-3</v>
      </c>
      <c r="DO373" s="14">
        <f>(V373-$D373)/$D373</f>
        <v>-6.3805149038979559E-3</v>
      </c>
      <c r="DP373" s="14">
        <f t="shared" si="507"/>
        <v>6.5209362448629218E-4</v>
      </c>
      <c r="DQ373" s="14">
        <f t="shared" si="508"/>
        <v>2.2890602157479644E-4</v>
      </c>
      <c r="DR373" s="14">
        <f t="shared" si="509"/>
        <v>-1.2272440484434599E-3</v>
      </c>
      <c r="DS373" s="14">
        <f t="shared" si="510"/>
        <v>-3.7375159657141656E-3</v>
      </c>
      <c r="DT373" s="14">
        <f t="shared" si="511"/>
        <v>-4.5915854915900868E-3</v>
      </c>
      <c r="DU373" s="14">
        <f t="shared" si="512"/>
        <v>-6.3805149038979559E-3</v>
      </c>
      <c r="DV373" t="str">
        <f>IF($D373&gt;Q373,"SUP","RES")</f>
        <v>RES</v>
      </c>
      <c r="DW373" t="str">
        <f>IF($D373&gt;R373,"SUP","RES")</f>
        <v>SUP</v>
      </c>
      <c r="DX373" t="str">
        <f>IF($D373&gt;S373,"SUP","RES")</f>
        <v>RES</v>
      </c>
      <c r="DY373" t="str">
        <f>IF($D373&gt;T373,"SUP","RES")</f>
        <v>SUP</v>
      </c>
      <c r="DZ373" t="str">
        <f>IF($D373&gt;U373,"SUP","RES")</f>
        <v>SUP</v>
      </c>
      <c r="EA373" t="str">
        <f>IF($D373&gt;V373,"SUP","RES")</f>
        <v>SUP</v>
      </c>
      <c r="EB373" s="7">
        <f t="shared" si="513"/>
        <v>2</v>
      </c>
      <c r="EC373" s="7">
        <f t="shared" si="514"/>
        <v>4</v>
      </c>
      <c r="ED373" s="13" t="str">
        <f t="shared" si="515"/>
        <v>-----</v>
      </c>
      <c r="EE373" s="13" t="str">
        <f t="shared" si="516"/>
        <v>-----</v>
      </c>
      <c r="EF373" s="7">
        <f>IF(OR(ED373="All Sup",EE373="All Res"),"na",((D373-MIN(Q373:V373))/(MAX(Q373:V373)-MIN(Q373:V373))))</f>
        <v>0.90727571115975203</v>
      </c>
      <c r="EG373">
        <v>1.4999999999999999E-4</v>
      </c>
      <c r="EH373">
        <f>Q373*(1+$EG373)</f>
        <v>5200.6099745000001</v>
      </c>
      <c r="EI373">
        <f>Q373*(1-$EG373)</f>
        <v>5199.0500254999997</v>
      </c>
      <c r="EJ373">
        <f>R373*(1+$EG373)</f>
        <v>5193.0388390000007</v>
      </c>
      <c r="EK373">
        <f>R373*(1-$EG373)</f>
        <v>5191.4811610000006</v>
      </c>
      <c r="EL373">
        <f>S373*(1+$EG373)</f>
        <v>5202.8103044999998</v>
      </c>
      <c r="EM373">
        <f>S373*(1-$EG373)</f>
        <v>5201.2496954999997</v>
      </c>
      <c r="EN373">
        <f>T373*(1+$EG373)</f>
        <v>5175.5462155000005</v>
      </c>
      <c r="EO373">
        <f>T373*(1-$EG373)</f>
        <v>5173.9937845000004</v>
      </c>
      <c r="EP373">
        <f>U373*(1+$EG373)</f>
        <v>5179.9868815000009</v>
      </c>
      <c r="EQ373">
        <f>U373*(1-$EG373)</f>
        <v>5178.4331185000001</v>
      </c>
      <c r="ER373">
        <f>V373*(1+$EG373)</f>
        <v>5166.244820500001</v>
      </c>
      <c r="ES373">
        <f>V373*(1-$EG373)</f>
        <v>5164.6951795000004</v>
      </c>
      <c r="ET373" s="7" t="str">
        <f t="shared" si="517"/>
        <v>-----</v>
      </c>
      <c r="EU373" s="7" t="str">
        <f t="shared" si="518"/>
        <v>-----</v>
      </c>
      <c r="EV373" s="7" t="str">
        <f t="shared" si="519"/>
        <v>-----</v>
      </c>
      <c r="EW373" s="7" t="str">
        <f t="shared" si="520"/>
        <v>-----</v>
      </c>
      <c r="EX373" s="7" t="str">
        <f t="shared" si="521"/>
        <v>-----</v>
      </c>
      <c r="EY373" s="7" t="str">
        <f t="shared" si="522"/>
        <v>-----</v>
      </c>
      <c r="EZ373">
        <f t="shared" si="540"/>
        <v>2</v>
      </c>
      <c r="FA373">
        <f t="shared" si="541"/>
        <v>1</v>
      </c>
      <c r="FB373">
        <f t="shared" si="542"/>
        <v>371</v>
      </c>
      <c r="FC373">
        <f t="shared" si="543"/>
        <v>29</v>
      </c>
      <c r="FD373">
        <f t="shared" si="544"/>
        <v>28</v>
      </c>
      <c r="FE373">
        <f t="shared" si="545"/>
        <v>65</v>
      </c>
      <c r="FF373">
        <f t="shared" si="546"/>
        <v>2</v>
      </c>
      <c r="FG373">
        <f t="shared" si="547"/>
        <v>2</v>
      </c>
      <c r="FH373">
        <f t="shared" si="548"/>
        <v>0</v>
      </c>
      <c r="FI373">
        <f t="shared" si="549"/>
        <v>2</v>
      </c>
      <c r="FJ373">
        <f t="shared" si="550"/>
        <v>1</v>
      </c>
      <c r="FK373">
        <f t="shared" si="551"/>
        <v>1</v>
      </c>
      <c r="FL373" s="7" t="str">
        <f t="shared" si="523"/>
        <v>-----</v>
      </c>
      <c r="FM373" s="7" t="str">
        <f t="shared" si="524"/>
        <v>-----</v>
      </c>
      <c r="FN373" s="7" t="str">
        <f t="shared" si="525"/>
        <v>-----</v>
      </c>
      <c r="FO373" s="7" t="str">
        <f t="shared" si="526"/>
        <v>-----</v>
      </c>
      <c r="FP373" s="7" t="str">
        <f t="shared" si="527"/>
        <v>-----</v>
      </c>
      <c r="FQ373" s="7" t="str">
        <f t="shared" si="528"/>
        <v>-----</v>
      </c>
      <c r="FR373" s="13" t="str">
        <f>IF(FL373="-----","-----",(D373-Q373)/Q373)</f>
        <v>-----</v>
      </c>
      <c r="FS373" s="13" t="str">
        <f>IF(FM373="-----","-----",(Q373-R373)/R373)</f>
        <v>-----</v>
      </c>
      <c r="FT373" s="13" t="str">
        <f>IF(FN373="-----","-----",(R373-S373)/S373)</f>
        <v>-----</v>
      </c>
      <c r="FU373" s="13" t="str">
        <f>IF(FO373="-----","-----",(S373-T373)/T373)</f>
        <v>-----</v>
      </c>
      <c r="FV373" s="13" t="str">
        <f>IF(FP373="-----","-----",(T373-U373)/U373)</f>
        <v>-----</v>
      </c>
      <c r="FW373" s="13" t="str">
        <f>IF(FQ373="-----","-----",(U373-V373)/V373)</f>
        <v>-----</v>
      </c>
      <c r="FX373" s="7" t="str">
        <f t="shared" si="529"/>
        <v>-----</v>
      </c>
      <c r="FY373" s="7" t="str">
        <f t="shared" si="530"/>
        <v>-----</v>
      </c>
      <c r="FZ373" s="7" t="str">
        <f t="shared" si="531"/>
        <v>-----</v>
      </c>
      <c r="GA373" s="7" t="str">
        <f t="shared" si="532"/>
        <v>-----</v>
      </c>
      <c r="GB373" s="7" t="str">
        <f t="shared" si="533"/>
        <v>-----</v>
      </c>
      <c r="GC373" s="7" t="str">
        <f t="shared" si="534"/>
        <v>-----</v>
      </c>
      <c r="GD373" s="7" t="str">
        <f>IF(AND(BG373&gt;AA373,BG372&gt;AA372,BG371&gt;AA371,BG370&gt;AA370,BG369&gt;AA369,BG368&gt;AA368,BG367&gt;AA367,BG366&gt;AA366,BG365&gt;AA365,BG364&gt;AA364,BG363&gt;AA363,BG362&gt;AA362),"Bullish",IF(AND(BG373&lt;AA373,BG372&lt;AA372,BG371&lt;AA371,BG370&lt;AA370,BG369&lt;AA369,BG368&lt;AA368,BG367&lt;AA367,BG366&lt;AA366,BG365&lt;AA365,BG364&lt;AA364,BG363&lt;AA363,BG362&lt;AA362),"Bearish","-----"))</f>
        <v>Bullish</v>
      </c>
      <c r="GE373">
        <f>(Z373-BG373)/BG373</f>
        <v>1.3812420776038578E-3</v>
      </c>
      <c r="GI373" s="7" t="str">
        <f>IF(Y373&gt;Z373,"Bullish","Bearish")</f>
        <v>Bearish</v>
      </c>
      <c r="GJ373" s="19" t="str">
        <f>IF(AND(D373&gt;Y373,D372&lt;Y372),"TEMA crossover","-----")</f>
        <v>-----</v>
      </c>
      <c r="GK373" s="19" t="str">
        <f>IF(AND(D373&lt;Y373,D372&gt;Y372),"TEMA crossunder","-----")</f>
        <v>-----</v>
      </c>
      <c r="GL373" s="20" t="str">
        <f>IF(GD373="Bearish","YES","-----")</f>
        <v>-----</v>
      </c>
      <c r="GM373" s="20" t="str">
        <f>IF(GH373="Reverse to Bearish","YES","-----")</f>
        <v>-----</v>
      </c>
      <c r="GN373" s="20" t="str">
        <f>IF(AND(GI373="Bullish",GI372="Bullish",GI371="Bullish",GI370="Bullish"),"YES","-----")</f>
        <v>-----</v>
      </c>
      <c r="GO373" s="20" t="str">
        <f>IF(OR(GK373="TEMA crossunder",GK372="TEMA crossunder",GK371="TEMA crossunder",GK370="TEMA crossunder"),"YES","-----")</f>
        <v>YES</v>
      </c>
      <c r="GP373" s="20" t="str">
        <f>IF(GD373="Bullish","YES","-----")</f>
        <v>YES</v>
      </c>
      <c r="GQ373" s="20" t="str">
        <f>IF(GH373="Reverse to Bullish","YES","-----")</f>
        <v>-----</v>
      </c>
      <c r="GR373" s="20" t="str">
        <f>IF(AND(GI373="Bearish",GI372="Bearish",GI371="Bearish",GI370="Bearish"),"YES","-----")</f>
        <v>-----</v>
      </c>
      <c r="GS373" s="20" t="str">
        <f>IF(OR(GJ373="TEMA crossover",GJ372="TEMA crossover",GJ371="TEMA crossover",GJ370="TEMA crossover"),"YES","-----")</f>
        <v>YES</v>
      </c>
      <c r="GT373" s="20" t="str">
        <f t="shared" si="552"/>
        <v>-----</v>
      </c>
      <c r="GU373" s="20" t="str">
        <f t="shared" si="553"/>
        <v>-----</v>
      </c>
      <c r="GV373" s="20" t="str">
        <f t="shared" si="554"/>
        <v>-----</v>
      </c>
      <c r="GW373" s="20" t="str">
        <f t="shared" si="555"/>
        <v>-----</v>
      </c>
      <c r="GX373" s="20" t="str">
        <f t="shared" si="556"/>
        <v>-----</v>
      </c>
      <c r="GY373" s="20" t="str">
        <f t="shared" si="557"/>
        <v>-----</v>
      </c>
      <c r="GZ373" s="7" t="str">
        <f>IF(G373&gt;BH373,"YES","-----")</f>
        <v>-----</v>
      </c>
      <c r="HA373" s="7" t="str">
        <f>IF(F373&lt;BI373,"YES","-----")</f>
        <v>-----</v>
      </c>
      <c r="HB373">
        <f>BH373-BI373</f>
        <v>5.7600000000002183</v>
      </c>
      <c r="HI373">
        <f t="shared" si="535"/>
        <v>-3.1841899999999441</v>
      </c>
      <c r="HJ373">
        <f t="shared" si="536"/>
        <v>2.5758100000002742</v>
      </c>
      <c r="HK373" s="7"/>
      <c r="HL373" s="7"/>
      <c r="HM373" s="7"/>
      <c r="HN373" s="7"/>
      <c r="HO373" s="7"/>
      <c r="HP373" s="7"/>
      <c r="HQ373" s="28">
        <f t="shared" si="559"/>
        <v>-8.5079999999834399E-2</v>
      </c>
      <c r="HR373" s="28" t="str">
        <f t="shared" si="537"/>
        <v>Bear</v>
      </c>
      <c r="HS373">
        <f t="shared" si="538"/>
        <v>8.5079999999834399E-2</v>
      </c>
    </row>
    <row r="374" spans="1:227" x14ac:dyDescent="0.55000000000000004">
      <c r="A374">
        <f>Validation!A373</f>
        <v>1772139900</v>
      </c>
      <c r="B374" t="str">
        <f>Price!B373</f>
        <v>XAUUSD</v>
      </c>
      <c r="C374" t="str">
        <f>Price!C373</f>
        <v>M5</v>
      </c>
      <c r="D374">
        <f>Price!D373</f>
        <v>5199.59</v>
      </c>
      <c r="E374">
        <f>Price!E373</f>
        <v>5198.75</v>
      </c>
      <c r="F374">
        <f>Price!F373</f>
        <v>5199.78</v>
      </c>
      <c r="G374">
        <f>Price!G373</f>
        <v>5198.4799999999996</v>
      </c>
      <c r="H374">
        <f>Price!H373</f>
        <v>264</v>
      </c>
      <c r="I374">
        <f>Diagonals!E373</f>
        <v>5213.47</v>
      </c>
      <c r="J374">
        <f>Diagonals!F373</f>
        <v>0</v>
      </c>
      <c r="K374">
        <f>Diagonals!G373</f>
        <v>0</v>
      </c>
      <c r="L374">
        <f>Diagonals!H373</f>
        <v>5119.25</v>
      </c>
      <c r="M374">
        <f>Diagonals!I373</f>
        <v>0</v>
      </c>
      <c r="N374">
        <f>Diagonals!J373</f>
        <v>0</v>
      </c>
      <c r="O374">
        <f>Diagonals!K373</f>
        <v>0</v>
      </c>
      <c r="P374">
        <f>Diagonals!L373</f>
        <v>0</v>
      </c>
      <c r="Q374">
        <f>Trendlines!E373</f>
        <v>5199.84</v>
      </c>
      <c r="R374">
        <f>Trendlines!F373</f>
        <v>5192.2299999999996</v>
      </c>
      <c r="S374">
        <f>Trendlines!G373</f>
        <v>5202.01</v>
      </c>
      <c r="T374">
        <f>Trendlines!H373</f>
        <v>5174.8500000000004</v>
      </c>
      <c r="U374">
        <f>Trendlines!I373</f>
        <v>5179.2299999999996</v>
      </c>
      <c r="V374">
        <f>Trendlines!J373</f>
        <v>5165.51</v>
      </c>
      <c r="W374">
        <f>Trendlines!K373</f>
        <v>0</v>
      </c>
      <c r="X374">
        <f>Trendlines!L373</f>
        <v>0</v>
      </c>
      <c r="Y374">
        <f>Tema_Hrma_Smma!E373</f>
        <v>5198.3</v>
      </c>
      <c r="Z374">
        <f>Tema_Hrma_Smma!F373</f>
        <v>5198.5600000000004</v>
      </c>
      <c r="AA374">
        <f>Tema_Hrma_Smma!G373</f>
        <v>5184.1400000000003</v>
      </c>
      <c r="AB374">
        <f>ZScore!H373</f>
        <v>1</v>
      </c>
      <c r="AC374">
        <f>ZScore!I373</f>
        <v>0.74758999999999998</v>
      </c>
      <c r="AD374">
        <f>ZScore!J373</f>
        <v>0</v>
      </c>
      <c r="AE374">
        <f>HA!E373</f>
        <v>5196.8100000000004</v>
      </c>
      <c r="AF374">
        <f>HA!F373</f>
        <v>5199.78</v>
      </c>
      <c r="AG374">
        <f>HA!G373</f>
        <v>5196.8100000000004</v>
      </c>
      <c r="AH374">
        <f>HA!H373</f>
        <v>5199.1499999999996</v>
      </c>
      <c r="AI374">
        <f>HA!I373</f>
        <v>1</v>
      </c>
      <c r="AJ374">
        <f>HA!J373</f>
        <v>2.34</v>
      </c>
      <c r="AK374">
        <f>HA!K373</f>
        <v>-0.20616000000000001</v>
      </c>
      <c r="AL374">
        <f>HA!L373</f>
        <v>2</v>
      </c>
      <c r="AM374">
        <f>KC!E373</f>
        <v>5222.3270000000002</v>
      </c>
      <c r="AN374">
        <f>KC!F373</f>
        <v>5215.9475499999999</v>
      </c>
      <c r="AO374">
        <f>KC!G373</f>
        <v>5209.5681100000002</v>
      </c>
      <c r="AP374">
        <f>KC!H373</f>
        <v>5203.1886699999995</v>
      </c>
      <c r="AQ374">
        <f>KC!I373</f>
        <v>5196.8092200000001</v>
      </c>
      <c r="AR374">
        <f>KC!J373</f>
        <v>5192.4987899999996</v>
      </c>
      <c r="AS374">
        <f>KC!K373</f>
        <v>5186.1193499999999</v>
      </c>
      <c r="AT374">
        <f>KC!L373</f>
        <v>5179.7398999999996</v>
      </c>
      <c r="AU374">
        <f>KC!M373</f>
        <v>5173.3604599999999</v>
      </c>
      <c r="AV374">
        <f>KC!N373</f>
        <v>5166.9810100000004</v>
      </c>
      <c r="AW374">
        <f>SR_Levels!E373</f>
        <v>5193.3500000000004</v>
      </c>
      <c r="AX374">
        <f>SR_Levels!F373</f>
        <v>5178.6000000000004</v>
      </c>
      <c r="AY374">
        <f>SR_Levels!G373</f>
        <v>5161.8900000000003</v>
      </c>
      <c r="AZ374">
        <f>SR_Levels!H373</f>
        <v>5135.8500000000004</v>
      </c>
      <c r="BA374">
        <f>SR_Levels!I373</f>
        <v>5205.3100000000004</v>
      </c>
      <c r="BB374">
        <f>SR_Levels!J373</f>
        <v>0</v>
      </c>
      <c r="BC374">
        <f>SR_Levels!K373</f>
        <v>0</v>
      </c>
      <c r="BD374">
        <f>SR_Levels!L373</f>
        <v>0</v>
      </c>
      <c r="BE374">
        <f>ZigZag!E373</f>
        <v>0</v>
      </c>
      <c r="BF374">
        <f>ZigZag!F373</f>
        <v>0</v>
      </c>
      <c r="BG374">
        <f>ZigZag!G373</f>
        <v>5191.57</v>
      </c>
      <c r="BH374">
        <f>Dual_Tema!E373</f>
        <v>5200</v>
      </c>
      <c r="BI374">
        <f>Dual_Tema!F373</f>
        <v>5196.28</v>
      </c>
      <c r="BJ374">
        <f>Pinbar!E373</f>
        <v>0</v>
      </c>
      <c r="BK374">
        <f>SSA!E373</f>
        <v>5196.62453</v>
      </c>
      <c r="BL374">
        <f>SSA!F373</f>
        <v>5197.0519000000004</v>
      </c>
      <c r="BN374" t="str">
        <f t="shared" si="558"/>
        <v>Green Candle</v>
      </c>
      <c r="BO374" s="34">
        <f t="shared" si="560"/>
        <v>3.5784852233589071E-4</v>
      </c>
      <c r="BP374" s="34">
        <f t="shared" si="562"/>
        <v>8.507902532544076E-4</v>
      </c>
      <c r="BQ374" s="34">
        <f t="shared" si="570"/>
        <v>2.9705701372828575E-3</v>
      </c>
      <c r="BR374" s="34">
        <f t="shared" si="572"/>
        <v>2.5779855077494584E-3</v>
      </c>
      <c r="BS374" s="35">
        <f t="shared" si="561"/>
        <v>5.9632529586073346E-5</v>
      </c>
      <c r="BT374" s="35">
        <f t="shared" si="563"/>
        <v>7.087155596807726E-5</v>
      </c>
      <c r="BU374" s="35">
        <f t="shared" si="571"/>
        <v>1.6480061769175158E-4</v>
      </c>
      <c r="BV374" s="35">
        <f t="shared" si="573"/>
        <v>1.0728359627321105E-4</v>
      </c>
      <c r="BW374" s="27">
        <v>96</v>
      </c>
      <c r="BX374">
        <f>F374-G374</f>
        <v>1.3000000000001819</v>
      </c>
      <c r="BY374">
        <f>ABS(F374-D373)</f>
        <v>1.1399999999994179</v>
      </c>
      <c r="BZ374">
        <f>ABS(G374-D373)</f>
        <v>0.16000000000076398</v>
      </c>
      <c r="CA374">
        <f t="shared" si="539"/>
        <v>1.3000000000001819</v>
      </c>
      <c r="CB374">
        <f t="shared" si="564"/>
        <v>4.4735714285713062</v>
      </c>
      <c r="CC374">
        <f t="shared" si="567"/>
        <v>4.8228311052122876</v>
      </c>
      <c r="CD374">
        <f t="shared" si="565"/>
        <v>-0.34925967664098145</v>
      </c>
      <c r="CE374">
        <f t="shared" si="568"/>
        <v>-1</v>
      </c>
      <c r="CF374">
        <f t="shared" si="569"/>
        <v>-18</v>
      </c>
      <c r="CG374" s="7" t="str">
        <f t="shared" si="566"/>
        <v>Low Volatility Period</v>
      </c>
      <c r="CH374" s="21"/>
      <c r="CI374" s="21"/>
      <c r="CJ374" s="21"/>
      <c r="CK374" s="21"/>
      <c r="CL374" s="21"/>
      <c r="CM374" s="21"/>
      <c r="CZ374" s="7" t="str">
        <f>IF(AND(D374&gt;BH374,D374&gt;E374),"Bullish Trigger","-----")</f>
        <v>-----</v>
      </c>
      <c r="DA374" s="7" t="str">
        <f>IF(AND(D374&lt;BI374,D374&lt;E374),"Bearish Trigger","-----")</f>
        <v>-----</v>
      </c>
      <c r="DB374" s="13" t="str">
        <f>IF(AND(W374=BE374,W374&gt;0,BE374&gt;0),"Important High","------")</f>
        <v>------</v>
      </c>
      <c r="DC374" s="13" t="str">
        <f>IF(AND(X374=BF374,X374&gt;0,BF374&gt;0),"Important Low","------")</f>
        <v>------</v>
      </c>
      <c r="DD374" s="7" t="str">
        <f>IF(AND(DB374="Important High",DC374="-----",BJ374=1),"Imp High Rej","-----")</f>
        <v>-----</v>
      </c>
      <c r="DE374" s="7" t="str">
        <f>IF(AND(DB374="-----",DC374="Important Low",BJ374=1),"Imp Low Rej","-----")</f>
        <v>-----</v>
      </c>
      <c r="DF374" s="7" t="str">
        <f>IF(Y374&gt;AM374,"Overbought",IF(Y374&gt;AO374,"Bullish Momentum",IF(Y374&gt;AQ374,"Flat Momentum","-----")))</f>
        <v>Flat Momentum</v>
      </c>
      <c r="DG374" s="7" t="str">
        <f>IF(Y374&lt;AV374,"Oversold",IF(Y374&lt;AT374,"Bearish Momentum",IF(Y374&lt;AR374,"Flat Momentum","-----")))</f>
        <v>-----</v>
      </c>
      <c r="DH374" s="7" t="str">
        <f>IF(AND(DF374="Overbought",AD374=2),"Culminated Thrust","-----")</f>
        <v>-----</v>
      </c>
      <c r="DI374" s="7" t="str">
        <f>IF(AND(DG374="Oversold",AD374=5),"Culminated Thrust","-----")</f>
        <v>-----</v>
      </c>
      <c r="DJ374" s="14">
        <f>(Q374-$D374)/$D374</f>
        <v>4.8080714056300593E-5</v>
      </c>
      <c r="DK374" s="14">
        <f>(R374-$D374)/$D374</f>
        <v>-1.4154962218176014E-3</v>
      </c>
      <c r="DL374" s="14">
        <f>(S374-$D374)/$D374</f>
        <v>4.6542131206500371E-4</v>
      </c>
      <c r="DM374" s="14">
        <f>(T374-$D374)/$D374</f>
        <v>-4.7580674630114646E-3</v>
      </c>
      <c r="DN374" s="14">
        <f>(U374-$D374)/$D374</f>
        <v>-3.9156933527452319E-3</v>
      </c>
      <c r="DO374" s="14">
        <f>(V374-$D374)/$D374</f>
        <v>-6.554362940154883E-3</v>
      </c>
      <c r="DP374" s="14">
        <f t="shared" si="507"/>
        <v>4.6542131206500371E-4</v>
      </c>
      <c r="DQ374" s="14">
        <f t="shared" si="508"/>
        <v>4.8080714056300593E-5</v>
      </c>
      <c r="DR374" s="14">
        <f t="shared" si="509"/>
        <v>-1.4154962218176014E-3</v>
      </c>
      <c r="DS374" s="14">
        <f t="shared" si="510"/>
        <v>-3.9156933527452319E-3</v>
      </c>
      <c r="DT374" s="14">
        <f t="shared" si="511"/>
        <v>-4.7580674630114646E-3</v>
      </c>
      <c r="DU374" s="14">
        <f t="shared" si="512"/>
        <v>-6.554362940154883E-3</v>
      </c>
      <c r="DV374" t="str">
        <f>IF($D374&gt;Q374,"SUP","RES")</f>
        <v>RES</v>
      </c>
      <c r="DW374" t="str">
        <f>IF($D374&gt;R374,"SUP","RES")</f>
        <v>SUP</v>
      </c>
      <c r="DX374" t="str">
        <f>IF($D374&gt;S374,"SUP","RES")</f>
        <v>RES</v>
      </c>
      <c r="DY374" t="str">
        <f>IF($D374&gt;T374,"SUP","RES")</f>
        <v>SUP</v>
      </c>
      <c r="DZ374" t="str">
        <f>IF($D374&gt;U374,"SUP","RES")</f>
        <v>SUP</v>
      </c>
      <c r="EA374" t="str">
        <f>IF($D374&gt;V374,"SUP","RES")</f>
        <v>SUP</v>
      </c>
      <c r="EB374" s="7">
        <f t="shared" si="513"/>
        <v>2</v>
      </c>
      <c r="EC374" s="7">
        <f t="shared" si="514"/>
        <v>4</v>
      </c>
      <c r="ED374" s="13" t="str">
        <f t="shared" si="515"/>
        <v>-----</v>
      </c>
      <c r="EE374" s="13" t="str">
        <f t="shared" si="516"/>
        <v>-----</v>
      </c>
      <c r="EF374" s="7">
        <f>IF(OR(ED374="All Sup",EE374="All Res"),"na",((D374-MIN(Q374:V374))/(MAX(Q374:V374)-MIN(Q374:V374))))</f>
        <v>0.93369863013698429</v>
      </c>
      <c r="EG374">
        <v>1.4999999999999999E-4</v>
      </c>
      <c r="EH374">
        <f>Q374*(1+$EG374)</f>
        <v>5200.6199760000009</v>
      </c>
      <c r="EI374">
        <f>Q374*(1-$EG374)</f>
        <v>5199.0600240000003</v>
      </c>
      <c r="EJ374">
        <f>R374*(1+$EG374)</f>
        <v>5193.0088345000004</v>
      </c>
      <c r="EK374">
        <f>R374*(1-$EG374)</f>
        <v>5191.4511654999997</v>
      </c>
      <c r="EL374">
        <f>S374*(1+$EG374)</f>
        <v>5202.7903015000011</v>
      </c>
      <c r="EM374">
        <f>S374*(1-$EG374)</f>
        <v>5201.2296985000003</v>
      </c>
      <c r="EN374">
        <f>T374*(1+$EG374)</f>
        <v>5175.6262275000008</v>
      </c>
      <c r="EO374">
        <f>T374*(1-$EG374)</f>
        <v>5174.0737725000008</v>
      </c>
      <c r="EP374">
        <f>U374*(1+$EG374)</f>
        <v>5180.0068844999996</v>
      </c>
      <c r="EQ374">
        <f>U374*(1-$EG374)</f>
        <v>5178.4531154999995</v>
      </c>
      <c r="ER374">
        <f>V374*(1+$EG374)</f>
        <v>5166.2848265000011</v>
      </c>
      <c r="ES374">
        <f>V374*(1-$EG374)</f>
        <v>5164.7351735000002</v>
      </c>
      <c r="ET374" s="7" t="str">
        <f t="shared" si="517"/>
        <v>TOUCH</v>
      </c>
      <c r="EU374" s="7" t="str">
        <f t="shared" si="518"/>
        <v>-----</v>
      </c>
      <c r="EV374" s="7" t="str">
        <f t="shared" si="519"/>
        <v>-----</v>
      </c>
      <c r="EW374" s="7" t="str">
        <f t="shared" si="520"/>
        <v>-----</v>
      </c>
      <c r="EX374" s="7" t="str">
        <f t="shared" si="521"/>
        <v>-----</v>
      </c>
      <c r="EY374" s="7" t="str">
        <f t="shared" si="522"/>
        <v>-----</v>
      </c>
      <c r="EZ374">
        <f t="shared" si="540"/>
        <v>0</v>
      </c>
      <c r="FA374">
        <f t="shared" si="541"/>
        <v>2</v>
      </c>
      <c r="FB374">
        <f t="shared" si="542"/>
        <v>372</v>
      </c>
      <c r="FC374">
        <f t="shared" si="543"/>
        <v>30</v>
      </c>
      <c r="FD374">
        <f t="shared" si="544"/>
        <v>29</v>
      </c>
      <c r="FE374">
        <f t="shared" si="545"/>
        <v>66</v>
      </c>
      <c r="FF374">
        <f t="shared" si="546"/>
        <v>3</v>
      </c>
      <c r="FG374">
        <f t="shared" si="547"/>
        <v>2</v>
      </c>
      <c r="FH374">
        <f t="shared" si="548"/>
        <v>0</v>
      </c>
      <c r="FI374">
        <f t="shared" si="549"/>
        <v>2</v>
      </c>
      <c r="FJ374">
        <f t="shared" si="550"/>
        <v>1</v>
      </c>
      <c r="FK374">
        <f t="shared" si="551"/>
        <v>1</v>
      </c>
      <c r="FL374" s="7">
        <f t="shared" si="523"/>
        <v>3</v>
      </c>
      <c r="FM374" s="7" t="str">
        <f t="shared" si="524"/>
        <v>-----</v>
      </c>
      <c r="FN374" s="7" t="str">
        <f t="shared" si="525"/>
        <v>-----</v>
      </c>
      <c r="FO374" s="7" t="str">
        <f t="shared" si="526"/>
        <v>-----</v>
      </c>
      <c r="FP374" s="7" t="str">
        <f t="shared" si="527"/>
        <v>-----</v>
      </c>
      <c r="FQ374" s="7" t="str">
        <f t="shared" si="528"/>
        <v>-----</v>
      </c>
      <c r="FR374" s="13">
        <f>IF(FL374="-----","-----",(D374-Q374)/Q374)</f>
        <v>-4.8078402412381916E-5</v>
      </c>
      <c r="FS374" s="13" t="str">
        <f>IF(FM374="-----","-----",(Q374-R374)/R374)</f>
        <v>-----</v>
      </c>
      <c r="FT374" s="13" t="str">
        <f>IF(FN374="-----","-----",(R374-S374)/S374)</f>
        <v>-----</v>
      </c>
      <c r="FU374" s="13" t="str">
        <f>IF(FO374="-----","-----",(S374-T374)/T374)</f>
        <v>-----</v>
      </c>
      <c r="FV374" s="13" t="str">
        <f>IF(FP374="-----","-----",(T374-U374)/U374)</f>
        <v>-----</v>
      </c>
      <c r="FW374" s="13" t="str">
        <f>IF(FQ374="-----","-----",(U374-V374)/V374)</f>
        <v>-----</v>
      </c>
      <c r="FX374" s="7" t="str">
        <f t="shared" si="529"/>
        <v>Resistant</v>
      </c>
      <c r="FY374" s="7" t="str">
        <f t="shared" si="530"/>
        <v>-----</v>
      </c>
      <c r="FZ374" s="7" t="str">
        <f t="shared" si="531"/>
        <v>-----</v>
      </c>
      <c r="GA374" s="7" t="str">
        <f t="shared" si="532"/>
        <v>-----</v>
      </c>
      <c r="GB374" s="7" t="str">
        <f t="shared" si="533"/>
        <v>-----</v>
      </c>
      <c r="GC374" s="7" t="str">
        <f t="shared" si="534"/>
        <v>-----</v>
      </c>
      <c r="GD374" s="7" t="str">
        <f>IF(AND(BG374&gt;AA374,BG373&gt;AA373,BG372&gt;AA372,BG371&gt;AA371,BG370&gt;AA370,BG369&gt;AA369,BG368&gt;AA368,BG367&gt;AA367,BG366&gt;AA366,BG365&gt;AA365,BG364&gt;AA364,BG363&gt;AA363),"Bullish",IF(AND(BG374&lt;AA374,BG373&lt;AA373,BG372&lt;AA372,BG371&lt;AA371,BG370&lt;AA370,BG369&lt;AA369,BG368&lt;AA368,BG367&lt;AA367,BG366&lt;AA366,BG365&lt;AA365,BG364&lt;AA364,BG363&lt;AA363),"Bearish","-----"))</f>
        <v>Bullish</v>
      </c>
      <c r="GE374">
        <f>(Z374-BG374)/BG374</f>
        <v>1.3464135126754896E-3</v>
      </c>
      <c r="GI374" s="7" t="str">
        <f>IF(Y374&gt;Z374,"Bullish","Bearish")</f>
        <v>Bearish</v>
      </c>
      <c r="GJ374" s="19" t="str">
        <f>IF(AND(D374&gt;Y374,D373&lt;Y373),"TEMA crossover","-----")</f>
        <v>-----</v>
      </c>
      <c r="GK374" s="19" t="str">
        <f>IF(AND(D374&lt;Y374,D373&gt;Y373),"TEMA crossunder","-----")</f>
        <v>-----</v>
      </c>
      <c r="GL374" s="20" t="str">
        <f>IF(GD374="Bearish","YES","-----")</f>
        <v>-----</v>
      </c>
      <c r="GM374" s="20" t="str">
        <f>IF(GH374="Reverse to Bearish","YES","-----")</f>
        <v>-----</v>
      </c>
      <c r="GN374" s="20" t="str">
        <f>IF(AND(GI374="Bullish",GI373="Bullish",GI372="Bullish",GI371="Bullish"),"YES","-----")</f>
        <v>-----</v>
      </c>
      <c r="GO374" s="20" t="str">
        <f>IF(OR(GK374="TEMA crossunder",GK373="TEMA crossunder",GK372="TEMA crossunder",GK371="TEMA crossunder"),"YES","-----")</f>
        <v>YES</v>
      </c>
      <c r="GP374" s="20" t="str">
        <f>IF(GD374="Bullish","YES","-----")</f>
        <v>YES</v>
      </c>
      <c r="GQ374" s="20" t="str">
        <f>IF(GH374="Reverse to Bullish","YES","-----")</f>
        <v>-----</v>
      </c>
      <c r="GR374" s="20" t="str">
        <f>IF(AND(GI374="Bearish",GI373="Bearish",GI372="Bearish",GI371="Bearish"),"YES","-----")</f>
        <v>YES</v>
      </c>
      <c r="GS374" s="20" t="str">
        <f>IF(OR(GJ374="TEMA crossover",GJ373="TEMA crossover",GJ372="TEMA crossover",GJ371="TEMA crossover"),"YES","-----")</f>
        <v>YES</v>
      </c>
      <c r="GT374" s="20" t="str">
        <f t="shared" si="552"/>
        <v>-----</v>
      </c>
      <c r="GU374" s="20" t="str">
        <f t="shared" si="553"/>
        <v>-----</v>
      </c>
      <c r="GV374" s="20" t="str">
        <f t="shared" si="554"/>
        <v>-----</v>
      </c>
      <c r="GW374" s="20" t="str">
        <f t="shared" si="555"/>
        <v>-----</v>
      </c>
      <c r="GX374" s="20" t="str">
        <f t="shared" si="556"/>
        <v>-----</v>
      </c>
      <c r="GY374" s="20" t="str">
        <f t="shared" si="557"/>
        <v>-----</v>
      </c>
      <c r="GZ374" s="7" t="str">
        <f>IF(G374&gt;BH374,"YES","-----")</f>
        <v>-----</v>
      </c>
      <c r="HA374" s="7" t="str">
        <f>IF(F374&lt;BI374,"YES","-----")</f>
        <v>-----</v>
      </c>
      <c r="HB374">
        <f>BH374-BI374</f>
        <v>3.7200000000002547</v>
      </c>
      <c r="HI374">
        <f t="shared" si="535"/>
        <v>-0.34453000000030443</v>
      </c>
      <c r="HJ374">
        <f t="shared" si="536"/>
        <v>3.3754699999999502</v>
      </c>
      <c r="HK374" s="7"/>
      <c r="HL374" s="7"/>
      <c r="HM374" s="7"/>
      <c r="HN374" s="7"/>
      <c r="HO374" s="7"/>
      <c r="HP374" s="7"/>
      <c r="HQ374" s="28">
        <f t="shared" si="559"/>
        <v>-0.42737000000033731</v>
      </c>
      <c r="HR374" s="28" t="str">
        <f t="shared" si="537"/>
        <v>Bear</v>
      </c>
      <c r="HS374">
        <f t="shared" si="538"/>
        <v>0.42737000000033731</v>
      </c>
    </row>
    <row r="375" spans="1:227" x14ac:dyDescent="0.55000000000000004">
      <c r="A375">
        <f>Validation!A374</f>
        <v>1772140200</v>
      </c>
      <c r="B375" t="str">
        <f>Price!B374</f>
        <v>XAUUSD</v>
      </c>
      <c r="C375" t="str">
        <f>Price!C374</f>
        <v>M5</v>
      </c>
      <c r="D375">
        <f>Price!D374</f>
        <v>5196.51</v>
      </c>
      <c r="E375">
        <f>Price!E374</f>
        <v>5199.59</v>
      </c>
      <c r="F375">
        <f>Price!F374</f>
        <v>5199.59</v>
      </c>
      <c r="G375">
        <f>Price!G374</f>
        <v>5196.3100000000004</v>
      </c>
      <c r="H375">
        <f>Price!H374</f>
        <v>290</v>
      </c>
      <c r="I375">
        <f>Diagonals!E374</f>
        <v>5213.6499999999996</v>
      </c>
      <c r="J375">
        <f>Diagonals!F374</f>
        <v>0</v>
      </c>
      <c r="K375">
        <f>Diagonals!G374</f>
        <v>0</v>
      </c>
      <c r="L375">
        <f>Diagonals!H374</f>
        <v>5118.92</v>
      </c>
      <c r="M375">
        <f>Diagonals!I374</f>
        <v>0</v>
      </c>
      <c r="N375">
        <f>Diagonals!J374</f>
        <v>0</v>
      </c>
      <c r="O375">
        <f>Diagonals!K374</f>
        <v>0</v>
      </c>
      <c r="P375">
        <f>Diagonals!L374</f>
        <v>0</v>
      </c>
      <c r="Q375">
        <f>Trendlines!E374</f>
        <v>5199.84</v>
      </c>
      <c r="R375">
        <f>Trendlines!F374</f>
        <v>5192.21</v>
      </c>
      <c r="S375">
        <f>Trendlines!G374</f>
        <v>5201.99</v>
      </c>
      <c r="T375">
        <f>Trendlines!H374</f>
        <v>5174.92</v>
      </c>
      <c r="U375">
        <f>Trendlines!I374</f>
        <v>5179.26</v>
      </c>
      <c r="V375">
        <f>Trendlines!J374</f>
        <v>5165.54</v>
      </c>
      <c r="W375">
        <f>Trendlines!K374</f>
        <v>0</v>
      </c>
      <c r="X375">
        <f>Trendlines!L374</f>
        <v>0</v>
      </c>
      <c r="Y375">
        <f>Tema_Hrma_Smma!E374</f>
        <v>5198.04</v>
      </c>
      <c r="Z375">
        <f>Tema_Hrma_Smma!F374</f>
        <v>5198.8</v>
      </c>
      <c r="AA375">
        <f>Tema_Hrma_Smma!G374</f>
        <v>5184.53</v>
      </c>
      <c r="AB375">
        <f>ZScore!H374</f>
        <v>-1</v>
      </c>
      <c r="AC375">
        <f>ZScore!I374</f>
        <v>4.0570000000000002E-2</v>
      </c>
      <c r="AD375">
        <f>ZScore!J374</f>
        <v>3</v>
      </c>
      <c r="AE375">
        <f>HA!E374</f>
        <v>5197.9799999999996</v>
      </c>
      <c r="AF375">
        <f>HA!F374</f>
        <v>5199.59</v>
      </c>
      <c r="AG375">
        <f>HA!G374</f>
        <v>5196.3100000000004</v>
      </c>
      <c r="AH375">
        <f>HA!H374</f>
        <v>5198</v>
      </c>
      <c r="AI375">
        <f>HA!I374</f>
        <v>1</v>
      </c>
      <c r="AJ375">
        <f>HA!J374</f>
        <v>0.02</v>
      </c>
      <c r="AK375">
        <f>HA!K374</f>
        <v>-1.0504899999999999</v>
      </c>
      <c r="AL375">
        <f>HA!L374</f>
        <v>3</v>
      </c>
      <c r="AM375">
        <f>KC!E374</f>
        <v>5222.8944899999997</v>
      </c>
      <c r="AN375">
        <f>KC!F374</f>
        <v>5216.51764</v>
      </c>
      <c r="AO375">
        <f>KC!G374</f>
        <v>5210.1407900000004</v>
      </c>
      <c r="AP375">
        <f>KC!H374</f>
        <v>5203.7639399999998</v>
      </c>
      <c r="AQ375">
        <f>KC!I374</f>
        <v>5197.3870900000002</v>
      </c>
      <c r="AR375">
        <f>KC!J374</f>
        <v>5193.1556099999998</v>
      </c>
      <c r="AS375">
        <f>KC!K374</f>
        <v>5186.7787600000001</v>
      </c>
      <c r="AT375">
        <f>KC!L374</f>
        <v>5180.4019099999996</v>
      </c>
      <c r="AU375">
        <f>KC!M374</f>
        <v>5174.0250599999999</v>
      </c>
      <c r="AV375">
        <f>KC!N374</f>
        <v>5167.6482100000003</v>
      </c>
      <c r="AW375">
        <f>SR_Levels!E374</f>
        <v>5193.3500000000004</v>
      </c>
      <c r="AX375">
        <f>SR_Levels!F374</f>
        <v>5178.6000000000004</v>
      </c>
      <c r="AY375">
        <f>SR_Levels!G374</f>
        <v>5161.8900000000003</v>
      </c>
      <c r="AZ375">
        <f>SR_Levels!H374</f>
        <v>5135.8500000000004</v>
      </c>
      <c r="BA375">
        <f>SR_Levels!I374</f>
        <v>5205.3100000000004</v>
      </c>
      <c r="BB375">
        <f>SR_Levels!J374</f>
        <v>0</v>
      </c>
      <c r="BC375">
        <f>SR_Levels!K374</f>
        <v>0</v>
      </c>
      <c r="BD375">
        <f>SR_Levels!L374</f>
        <v>0</v>
      </c>
      <c r="BE375">
        <f>ZigZag!E374</f>
        <v>0</v>
      </c>
      <c r="BF375">
        <f>ZigZag!F374</f>
        <v>0</v>
      </c>
      <c r="BG375">
        <f>ZigZag!G374</f>
        <v>5191.99</v>
      </c>
      <c r="BH375">
        <f>Dual_Tema!E374</f>
        <v>5199.88</v>
      </c>
      <c r="BI375">
        <f>Dual_Tema!F374</f>
        <v>5196.5</v>
      </c>
      <c r="BJ375">
        <f>Pinbar!E374</f>
        <v>0</v>
      </c>
      <c r="BK375">
        <f>SSA!E374</f>
        <v>5195.3603599999997</v>
      </c>
      <c r="BL375">
        <f>SSA!F374</f>
        <v>5196.2061299999996</v>
      </c>
      <c r="BN375" t="str">
        <f t="shared" si="558"/>
        <v>Red Candle</v>
      </c>
      <c r="BO375" s="34">
        <f t="shared" si="560"/>
        <v>-3.5395846759067595E-4</v>
      </c>
      <c r="BP375" s="34">
        <f t="shared" si="562"/>
        <v>-7.6968814160638388E-5</v>
      </c>
      <c r="BQ375" s="34">
        <f t="shared" si="570"/>
        <v>1.9493290143453024E-3</v>
      </c>
      <c r="BR375" s="34">
        <f t="shared" si="572"/>
        <v>1.9338742268359965E-3</v>
      </c>
      <c r="BS375" s="35">
        <f t="shared" si="561"/>
        <v>-5.9001780272294191E-5</v>
      </c>
      <c r="BT375" s="35">
        <f t="shared" si="563"/>
        <v>-6.414294129286624E-6</v>
      </c>
      <c r="BU375" s="35">
        <f t="shared" si="571"/>
        <v>1.0819649381921259E-4</v>
      </c>
      <c r="BV375" s="35">
        <f t="shared" si="573"/>
        <v>8.0503519375829669E-5</v>
      </c>
      <c r="BW375" s="27">
        <v>96</v>
      </c>
      <c r="BX375">
        <f>F375-G375</f>
        <v>3.2799999999997453</v>
      </c>
      <c r="BY375">
        <f>ABS(F375-D374)</f>
        <v>0</v>
      </c>
      <c r="BZ375">
        <f>ABS(G375-D374)</f>
        <v>3.2799999999997453</v>
      </c>
      <c r="CA375">
        <f t="shared" si="539"/>
        <v>3.2799999999997453</v>
      </c>
      <c r="CB375">
        <f t="shared" si="564"/>
        <v>4.2071428571427658</v>
      </c>
      <c r="CC375">
        <f t="shared" si="567"/>
        <v>4.7126288834113916</v>
      </c>
      <c r="CD375">
        <f t="shared" si="565"/>
        <v>-0.50548602626862582</v>
      </c>
      <c r="CE375">
        <f t="shared" si="568"/>
        <v>-1</v>
      </c>
      <c r="CF375">
        <f t="shared" si="569"/>
        <v>-19</v>
      </c>
      <c r="CG375" s="7" t="str">
        <f t="shared" si="566"/>
        <v>Low Volatility Period</v>
      </c>
      <c r="CH375" s="21"/>
      <c r="CI375" s="21"/>
      <c r="CJ375" s="21"/>
      <c r="CK375" s="21"/>
      <c r="CL375" s="21"/>
      <c r="CM375" s="21"/>
      <c r="CZ375" s="7" t="str">
        <f>IF(AND(D375&gt;BH375,D375&gt;E375),"Bullish Trigger","-----")</f>
        <v>-----</v>
      </c>
      <c r="DA375" s="7" t="str">
        <f>IF(AND(D375&lt;BI375,D375&lt;E375),"Bearish Trigger","-----")</f>
        <v>-----</v>
      </c>
      <c r="DB375" s="13" t="str">
        <f>IF(AND(W375=BE375,W375&gt;0,BE375&gt;0),"Important High","------")</f>
        <v>------</v>
      </c>
      <c r="DC375" s="13" t="str">
        <f>IF(AND(X375=BF375,X375&gt;0,BF375&gt;0),"Important Low","------")</f>
        <v>------</v>
      </c>
      <c r="DD375" s="7" t="str">
        <f>IF(AND(DB375="Important High",DC375="-----",BJ375=1),"Imp High Rej","-----")</f>
        <v>-----</v>
      </c>
      <c r="DE375" s="7" t="str">
        <f>IF(AND(DB375="-----",DC375="Important Low",BJ375=1),"Imp Low Rej","-----")</f>
        <v>-----</v>
      </c>
      <c r="DF375" s="7" t="str">
        <f>IF(Y375&gt;AM375,"Overbought",IF(Y375&gt;AO375,"Bullish Momentum",IF(Y375&gt;AQ375,"Flat Momentum","-----")))</f>
        <v>Flat Momentum</v>
      </c>
      <c r="DG375" s="7" t="str">
        <f>IF(Y375&lt;AV375,"Oversold",IF(Y375&lt;AT375,"Bearish Momentum",IF(Y375&lt;AR375,"Flat Momentum","-----")))</f>
        <v>-----</v>
      </c>
      <c r="DH375" s="7" t="str">
        <f>IF(AND(DF375="Overbought",AD375=2),"Culminated Thrust","-----")</f>
        <v>-----</v>
      </c>
      <c r="DI375" s="7" t="str">
        <f>IF(AND(DG375="Oversold",AD375=5),"Culminated Thrust","-----")</f>
        <v>-----</v>
      </c>
      <c r="DJ375" s="14">
        <f>(Q375-$D375)/$D375</f>
        <v>6.4081470063560484E-4</v>
      </c>
      <c r="DK375" s="14">
        <f>(R375-$D375)/$D375</f>
        <v>-8.2747844226224558E-4</v>
      </c>
      <c r="DL375" s="14">
        <f>(S375-$D375)/$D375</f>
        <v>1.0545539217666402E-3</v>
      </c>
      <c r="DM375" s="14">
        <f>(T375-$D375)/$D375</f>
        <v>-4.1547115275444762E-3</v>
      </c>
      <c r="DN375" s="14">
        <f>(U375-$D375)/$D375</f>
        <v>-3.3195356114007284E-3</v>
      </c>
      <c r="DO375" s="14">
        <f>(V375-$D375)/$D375</f>
        <v>-5.9597691527583426E-3</v>
      </c>
      <c r="DP375" s="14">
        <f t="shared" si="507"/>
        <v>1.0545539217666402E-3</v>
      </c>
      <c r="DQ375" s="14">
        <f t="shared" si="508"/>
        <v>6.4081470063560484E-4</v>
      </c>
      <c r="DR375" s="14">
        <f t="shared" si="509"/>
        <v>-8.2747844226224558E-4</v>
      </c>
      <c r="DS375" s="14">
        <f t="shared" si="510"/>
        <v>-3.3195356114007284E-3</v>
      </c>
      <c r="DT375" s="14">
        <f t="shared" si="511"/>
        <v>-4.1547115275444762E-3</v>
      </c>
      <c r="DU375" s="14">
        <f t="shared" si="512"/>
        <v>-5.9597691527583426E-3</v>
      </c>
      <c r="DV375" t="str">
        <f>IF($D375&gt;Q375,"SUP","RES")</f>
        <v>RES</v>
      </c>
      <c r="DW375" t="str">
        <f>IF($D375&gt;R375,"SUP","RES")</f>
        <v>SUP</v>
      </c>
      <c r="DX375" t="str">
        <f>IF($D375&gt;S375,"SUP","RES")</f>
        <v>RES</v>
      </c>
      <c r="DY375" t="str">
        <f>IF($D375&gt;T375,"SUP","RES")</f>
        <v>SUP</v>
      </c>
      <c r="DZ375" t="str">
        <f>IF($D375&gt;U375,"SUP","RES")</f>
        <v>SUP</v>
      </c>
      <c r="EA375" t="str">
        <f>IF($D375&gt;V375,"SUP","RES")</f>
        <v>SUP</v>
      </c>
      <c r="EB375" s="7">
        <f t="shared" si="513"/>
        <v>2</v>
      </c>
      <c r="EC375" s="7">
        <f t="shared" si="514"/>
        <v>4</v>
      </c>
      <c r="ED375" s="13" t="str">
        <f t="shared" si="515"/>
        <v>-----</v>
      </c>
      <c r="EE375" s="13" t="str">
        <f t="shared" si="516"/>
        <v>-----</v>
      </c>
      <c r="EF375" s="7">
        <f>IF(OR(ED375="All Sup",EE375="All Res"),"na",((D375-MIN(Q375:V375))/(MAX(Q375:V375)-MIN(Q375:V375))))</f>
        <v>0.84965706447189049</v>
      </c>
      <c r="EG375">
        <v>1.4999999999999999E-4</v>
      </c>
      <c r="EH375">
        <f>Q375*(1+$EG375)</f>
        <v>5200.6199760000009</v>
      </c>
      <c r="EI375">
        <f>Q375*(1-$EG375)</f>
        <v>5199.0600240000003</v>
      </c>
      <c r="EJ375">
        <f>R375*(1+$EG375)</f>
        <v>5192.9888315000007</v>
      </c>
      <c r="EK375">
        <f>R375*(1-$EG375)</f>
        <v>5191.4311685000002</v>
      </c>
      <c r="EL375">
        <f>S375*(1+$EG375)</f>
        <v>5202.7702985000005</v>
      </c>
      <c r="EM375">
        <f>S375*(1-$EG375)</f>
        <v>5201.2097014999999</v>
      </c>
      <c r="EN375">
        <f>T375*(1+$EG375)</f>
        <v>5175.6962380000004</v>
      </c>
      <c r="EO375">
        <f>T375*(1-$EG375)</f>
        <v>5174.1437620000006</v>
      </c>
      <c r="EP375">
        <f>U375*(1+$EG375)</f>
        <v>5180.0368890000009</v>
      </c>
      <c r="EQ375">
        <f>U375*(1-$EG375)</f>
        <v>5178.4831110000005</v>
      </c>
      <c r="ER375">
        <f>V375*(1+$EG375)</f>
        <v>5166.3148310000006</v>
      </c>
      <c r="ES375">
        <f>V375*(1-$EG375)</f>
        <v>5164.7651690000002</v>
      </c>
      <c r="ET375" s="7" t="str">
        <f t="shared" si="517"/>
        <v>TOUCH</v>
      </c>
      <c r="EU375" s="7" t="str">
        <f t="shared" si="518"/>
        <v>-----</v>
      </c>
      <c r="EV375" s="7" t="str">
        <f t="shared" si="519"/>
        <v>-----</v>
      </c>
      <c r="EW375" s="7" t="str">
        <f t="shared" si="520"/>
        <v>-----</v>
      </c>
      <c r="EX375" s="7" t="str">
        <f t="shared" si="521"/>
        <v>-----</v>
      </c>
      <c r="EY375" s="7" t="str">
        <f t="shared" si="522"/>
        <v>-----</v>
      </c>
      <c r="EZ375">
        <f t="shared" si="540"/>
        <v>0</v>
      </c>
      <c r="FA375">
        <f t="shared" si="541"/>
        <v>3</v>
      </c>
      <c r="FB375">
        <f t="shared" si="542"/>
        <v>373</v>
      </c>
      <c r="FC375">
        <f t="shared" si="543"/>
        <v>31</v>
      </c>
      <c r="FD375">
        <f t="shared" si="544"/>
        <v>30</v>
      </c>
      <c r="FE375">
        <f t="shared" si="545"/>
        <v>67</v>
      </c>
      <c r="FF375">
        <f t="shared" si="546"/>
        <v>4</v>
      </c>
      <c r="FG375">
        <f t="shared" si="547"/>
        <v>2</v>
      </c>
      <c r="FH375">
        <f t="shared" si="548"/>
        <v>0</v>
      </c>
      <c r="FI375">
        <f t="shared" si="549"/>
        <v>2</v>
      </c>
      <c r="FJ375">
        <f t="shared" si="550"/>
        <v>1</v>
      </c>
      <c r="FK375">
        <f t="shared" si="551"/>
        <v>1</v>
      </c>
      <c r="FL375" s="7">
        <f t="shared" si="523"/>
        <v>4</v>
      </c>
      <c r="FM375" s="7" t="str">
        <f t="shared" si="524"/>
        <v>-----</v>
      </c>
      <c r="FN375" s="7" t="str">
        <f t="shared" si="525"/>
        <v>-----</v>
      </c>
      <c r="FO375" s="7" t="str">
        <f t="shared" si="526"/>
        <v>-----</v>
      </c>
      <c r="FP375" s="7" t="str">
        <f t="shared" si="527"/>
        <v>-----</v>
      </c>
      <c r="FQ375" s="7" t="str">
        <f t="shared" si="528"/>
        <v>-----</v>
      </c>
      <c r="FR375" s="13">
        <f>IF(FL375="-----","-----",(D375-Q375)/Q375)</f>
        <v>-6.4040432013291314E-4</v>
      </c>
      <c r="FS375" s="13" t="str">
        <f>IF(FM375="-----","-----",(Q375-R375)/R375)</f>
        <v>-----</v>
      </c>
      <c r="FT375" s="13" t="str">
        <f>IF(FN375="-----","-----",(R375-S375)/S375)</f>
        <v>-----</v>
      </c>
      <c r="FU375" s="13" t="str">
        <f>IF(FO375="-----","-----",(S375-T375)/T375)</f>
        <v>-----</v>
      </c>
      <c r="FV375" s="13" t="str">
        <f>IF(FP375="-----","-----",(T375-U375)/U375)</f>
        <v>-----</v>
      </c>
      <c r="FW375" s="13" t="str">
        <f>IF(FQ375="-----","-----",(U375-V375)/V375)</f>
        <v>-----</v>
      </c>
      <c r="FX375" s="7" t="str">
        <f t="shared" si="529"/>
        <v>Resistant</v>
      </c>
      <c r="FY375" s="7" t="str">
        <f t="shared" si="530"/>
        <v>-----</v>
      </c>
      <c r="FZ375" s="7" t="str">
        <f t="shared" si="531"/>
        <v>-----</v>
      </c>
      <c r="GA375" s="7" t="str">
        <f t="shared" si="532"/>
        <v>-----</v>
      </c>
      <c r="GB375" s="7" t="str">
        <f t="shared" si="533"/>
        <v>-----</v>
      </c>
      <c r="GC375" s="7" t="str">
        <f t="shared" si="534"/>
        <v>-----</v>
      </c>
      <c r="GD375" s="7" t="str">
        <f>IF(AND(BG375&gt;AA375,BG374&gt;AA374,BG373&gt;AA373,BG372&gt;AA372,BG371&gt;AA371,BG370&gt;AA370,BG369&gt;AA369,BG368&gt;AA368,BG367&gt;AA367,BG366&gt;AA366,BG365&gt;AA365,BG364&gt;AA364),"Bullish",IF(AND(BG375&lt;AA375,BG374&lt;AA374,BG373&lt;AA373,BG372&lt;AA372,BG371&lt;AA371,BG370&lt;AA370,BG369&lt;AA369,BG368&lt;AA368,BG367&lt;AA367,BG366&lt;AA366,BG365&lt;AA365,BG364&lt;AA364),"Bearish","-----"))</f>
        <v>Bullish</v>
      </c>
      <c r="GE375">
        <f>(Z375-BG375)/BG375</f>
        <v>1.3116358082354551E-3</v>
      </c>
      <c r="GI375" s="7" t="str">
        <f>IF(Y375&gt;Z375,"Bullish","Bearish")</f>
        <v>Bearish</v>
      </c>
      <c r="GJ375" s="19" t="str">
        <f>IF(AND(D375&gt;Y375,D374&lt;Y374),"TEMA crossover","-----")</f>
        <v>-----</v>
      </c>
      <c r="GK375" s="19" t="str">
        <f>IF(AND(D375&lt;Y375,D374&gt;Y374),"TEMA crossunder","-----")</f>
        <v>TEMA crossunder</v>
      </c>
      <c r="GL375" s="20" t="str">
        <f>IF(GD375="Bearish","YES","-----")</f>
        <v>-----</v>
      </c>
      <c r="GM375" s="20" t="str">
        <f>IF(GH375="Reverse to Bearish","YES","-----")</f>
        <v>-----</v>
      </c>
      <c r="GN375" s="20" t="str">
        <f>IF(AND(GI375="Bullish",GI374="Bullish",GI373="Bullish",GI372="Bullish"),"YES","-----")</f>
        <v>-----</v>
      </c>
      <c r="GO375" s="20" t="str">
        <f>IF(OR(GK375="TEMA crossunder",GK374="TEMA crossunder",GK373="TEMA crossunder",GK372="TEMA crossunder"),"YES","-----")</f>
        <v>YES</v>
      </c>
      <c r="GP375" s="20" t="str">
        <f>IF(GD375="Bullish","YES","-----")</f>
        <v>YES</v>
      </c>
      <c r="GQ375" s="20" t="str">
        <f>IF(GH375="Reverse to Bullish","YES","-----")</f>
        <v>-----</v>
      </c>
      <c r="GR375" s="20" t="str">
        <f>IF(AND(GI375="Bearish",GI374="Bearish",GI373="Bearish",GI372="Bearish"),"YES","-----")</f>
        <v>YES</v>
      </c>
      <c r="GS375" s="20" t="str">
        <f>IF(OR(GJ375="TEMA crossover",GJ374="TEMA crossover",GJ373="TEMA crossover",GJ372="TEMA crossover"),"YES","-----")</f>
        <v>YES</v>
      </c>
      <c r="GT375" s="20" t="str">
        <f t="shared" si="552"/>
        <v>-----</v>
      </c>
      <c r="GU375" s="20" t="str">
        <f t="shared" si="553"/>
        <v>-----</v>
      </c>
      <c r="GV375" s="20" t="str">
        <f t="shared" si="554"/>
        <v>-----</v>
      </c>
      <c r="GW375" s="20" t="str">
        <f t="shared" si="555"/>
        <v>-----</v>
      </c>
      <c r="GX375" s="20" t="str">
        <f t="shared" si="556"/>
        <v>-----</v>
      </c>
      <c r="GY375" s="20" t="str">
        <f t="shared" si="557"/>
        <v>-----</v>
      </c>
      <c r="GZ375" s="7" t="str">
        <f>IF(G375&gt;BH375,"YES","-----")</f>
        <v>-----</v>
      </c>
      <c r="HA375" s="7" t="str">
        <f>IF(F375&lt;BI375,"YES","-----")</f>
        <v>-----</v>
      </c>
      <c r="HB375">
        <f>BH375-BI375</f>
        <v>3.3800000000001091</v>
      </c>
      <c r="HI375">
        <f t="shared" si="535"/>
        <v>1.1396400000003268</v>
      </c>
      <c r="HJ375">
        <f t="shared" si="536"/>
        <v>4.519640000000436</v>
      </c>
      <c r="HK375" s="7"/>
      <c r="HL375" s="7"/>
      <c r="HM375" s="7"/>
      <c r="HN375" s="7"/>
      <c r="HO375" s="7"/>
      <c r="HP375" s="7"/>
      <c r="HQ375" s="28">
        <f t="shared" si="559"/>
        <v>-0.84576999999990221</v>
      </c>
      <c r="HR375" s="28" t="str">
        <f t="shared" si="537"/>
        <v>Bear</v>
      </c>
      <c r="HS375">
        <f t="shared" si="538"/>
        <v>0.84576999999990221</v>
      </c>
    </row>
    <row r="376" spans="1:227" x14ac:dyDescent="0.55000000000000004">
      <c r="A376">
        <f>Validation!A375</f>
        <v>1772140500</v>
      </c>
      <c r="B376" t="str">
        <f>Price!B375</f>
        <v>XAUUSD</v>
      </c>
      <c r="C376" t="str">
        <f>Price!C375</f>
        <v>M5</v>
      </c>
      <c r="D376">
        <f>Price!D375</f>
        <v>5195.12</v>
      </c>
      <c r="E376">
        <f>Price!E375</f>
        <v>5196.51</v>
      </c>
      <c r="F376">
        <f>Price!F375</f>
        <v>5196.8599999999997</v>
      </c>
      <c r="G376">
        <f>Price!G375</f>
        <v>5193.7</v>
      </c>
      <c r="H376">
        <f>Price!H375</f>
        <v>309</v>
      </c>
      <c r="I376">
        <f>Diagonals!E375</f>
        <v>5213.83</v>
      </c>
      <c r="J376">
        <f>Diagonals!F375</f>
        <v>0</v>
      </c>
      <c r="K376">
        <f>Diagonals!G375</f>
        <v>0</v>
      </c>
      <c r="L376">
        <f>Diagonals!H375</f>
        <v>5118.59</v>
      </c>
      <c r="M376">
        <f>Diagonals!I375</f>
        <v>0</v>
      </c>
      <c r="N376">
        <f>Diagonals!J375</f>
        <v>0</v>
      </c>
      <c r="O376">
        <f>Diagonals!K375</f>
        <v>0</v>
      </c>
      <c r="P376">
        <f>Diagonals!L375</f>
        <v>0</v>
      </c>
      <c r="Q376">
        <f>Trendlines!E375</f>
        <v>5199.8500000000004</v>
      </c>
      <c r="R376">
        <f>Trendlines!F375</f>
        <v>5192.18</v>
      </c>
      <c r="S376">
        <f>Trendlines!G375</f>
        <v>5201.97</v>
      </c>
      <c r="T376">
        <f>Trendlines!H375</f>
        <v>5175</v>
      </c>
      <c r="U376">
        <f>Trendlines!I375</f>
        <v>5179.28</v>
      </c>
      <c r="V376">
        <f>Trendlines!J375</f>
        <v>5165.58</v>
      </c>
      <c r="W376">
        <f>Trendlines!K375</f>
        <v>0</v>
      </c>
      <c r="X376">
        <f>Trendlines!L375</f>
        <v>0</v>
      </c>
      <c r="Y376">
        <f>Tema_Hrma_Smma!E375</f>
        <v>5196.74</v>
      </c>
      <c r="Z376">
        <f>Tema_Hrma_Smma!F375</f>
        <v>5198.67</v>
      </c>
      <c r="AA376">
        <f>Tema_Hrma_Smma!G375</f>
        <v>5184.8599999999997</v>
      </c>
      <c r="AB376">
        <f>ZScore!H375</f>
        <v>-1</v>
      </c>
      <c r="AC376">
        <f>ZScore!I375</f>
        <v>0.55274000000000001</v>
      </c>
      <c r="AD376">
        <f>ZScore!J375</f>
        <v>3</v>
      </c>
      <c r="AE376">
        <f>HA!E375</f>
        <v>5197.99</v>
      </c>
      <c r="AF376">
        <f>HA!F375</f>
        <v>5197.99</v>
      </c>
      <c r="AG376">
        <f>HA!G375</f>
        <v>5193.7</v>
      </c>
      <c r="AH376">
        <f>HA!H375</f>
        <v>5195.55</v>
      </c>
      <c r="AI376">
        <f>HA!I375</f>
        <v>-1</v>
      </c>
      <c r="AJ376">
        <f>HA!J375</f>
        <v>2.44</v>
      </c>
      <c r="AK376">
        <f>HA!K375</f>
        <v>-0.15323999999999999</v>
      </c>
      <c r="AL376">
        <f>HA!L375</f>
        <v>-1</v>
      </c>
      <c r="AM376">
        <f>KC!E375</f>
        <v>5223.3108899999997</v>
      </c>
      <c r="AN376">
        <f>KC!F375</f>
        <v>5216.9455799999996</v>
      </c>
      <c r="AO376">
        <f>KC!G375</f>
        <v>5210.5802700000004</v>
      </c>
      <c r="AP376">
        <f>KC!H375</f>
        <v>5204.2149600000002</v>
      </c>
      <c r="AQ376">
        <f>KC!I375</f>
        <v>5197.8496500000001</v>
      </c>
      <c r="AR376">
        <f>KC!J375</f>
        <v>5193.7114199999996</v>
      </c>
      <c r="AS376">
        <f>KC!K375</f>
        <v>5187.3461100000004</v>
      </c>
      <c r="AT376">
        <f>KC!L375</f>
        <v>5180.9808000000003</v>
      </c>
      <c r="AU376">
        <f>KC!M375</f>
        <v>5174.6154900000001</v>
      </c>
      <c r="AV376">
        <f>KC!N375</f>
        <v>5168.25018</v>
      </c>
      <c r="AW376">
        <f>SR_Levels!E375</f>
        <v>5193.3500000000004</v>
      </c>
      <c r="AX376">
        <f>SR_Levels!F375</f>
        <v>5178.6000000000004</v>
      </c>
      <c r="AY376">
        <f>SR_Levels!G375</f>
        <v>5161.8900000000003</v>
      </c>
      <c r="AZ376">
        <f>SR_Levels!H375</f>
        <v>5135.8500000000004</v>
      </c>
      <c r="BA376">
        <f>SR_Levels!I375</f>
        <v>5205.3100000000004</v>
      </c>
      <c r="BB376">
        <f>SR_Levels!J375</f>
        <v>0</v>
      </c>
      <c r="BC376">
        <f>SR_Levels!K375</f>
        <v>0</v>
      </c>
      <c r="BD376">
        <f>SR_Levels!L375</f>
        <v>0</v>
      </c>
      <c r="BE376">
        <f>ZigZag!E375</f>
        <v>0</v>
      </c>
      <c r="BF376">
        <f>ZigZag!F375</f>
        <v>0</v>
      </c>
      <c r="BG376">
        <f>ZigZag!G375</f>
        <v>5192.22</v>
      </c>
      <c r="BH376">
        <f>Dual_Tema!E375</f>
        <v>5198.4399999999996</v>
      </c>
      <c r="BI376">
        <f>Dual_Tema!F375</f>
        <v>5195.3100000000004</v>
      </c>
      <c r="BJ376">
        <f>Pinbar!E375</f>
        <v>0</v>
      </c>
      <c r="BK376">
        <f>SSA!E375</f>
        <v>5193.7179100000003</v>
      </c>
      <c r="BL376">
        <f>SSA!F375</f>
        <v>5194.9620199999999</v>
      </c>
      <c r="BN376" t="str">
        <f t="shared" si="558"/>
        <v>Red Candle</v>
      </c>
      <c r="BO376" s="34">
        <f t="shared" si="560"/>
        <v>-9.3269768864057134E-4</v>
      </c>
      <c r="BP376" s="34">
        <f t="shared" si="562"/>
        <v>1.1358101695435607E-4</v>
      </c>
      <c r="BQ376" s="34">
        <f t="shared" si="570"/>
        <v>2.368167211856953E-4</v>
      </c>
      <c r="BR376" s="34">
        <f t="shared" si="572"/>
        <v>1.4303063014438067E-3</v>
      </c>
      <c r="BS376" s="35">
        <f t="shared" si="561"/>
        <v>-1.5551006068648121E-4</v>
      </c>
      <c r="BT376" s="35">
        <f t="shared" si="563"/>
        <v>9.4645920489799806E-6</v>
      </c>
      <c r="BU376" s="35">
        <f t="shared" si="571"/>
        <v>1.3155013444787755E-5</v>
      </c>
      <c r="BV376" s="35">
        <f t="shared" si="573"/>
        <v>5.9555289500190511E-5</v>
      </c>
      <c r="BW376" s="27">
        <v>96</v>
      </c>
      <c r="BX376">
        <f>F376-G376</f>
        <v>3.1599999999998545</v>
      </c>
      <c r="BY376">
        <f>ABS(F376-D375)</f>
        <v>0.3499999999994543</v>
      </c>
      <c r="BZ376">
        <f>ABS(G376-D375)</f>
        <v>2.8100000000004002</v>
      </c>
      <c r="CA376">
        <f t="shared" si="539"/>
        <v>3.1599999999998545</v>
      </c>
      <c r="CB376">
        <f t="shared" si="564"/>
        <v>4.2407142857142128</v>
      </c>
      <c r="CC376">
        <f t="shared" si="567"/>
        <v>4.6017268203105681</v>
      </c>
      <c r="CD376">
        <f t="shared" si="565"/>
        <v>-0.36101253459635529</v>
      </c>
      <c r="CE376">
        <f t="shared" si="568"/>
        <v>-1</v>
      </c>
      <c r="CF376">
        <f t="shared" si="569"/>
        <v>-20</v>
      </c>
      <c r="CG376" s="7" t="str">
        <f t="shared" si="566"/>
        <v>Low Volatility Period</v>
      </c>
      <c r="CH376" s="21"/>
      <c r="CI376" s="21"/>
      <c r="CJ376" s="21"/>
      <c r="CK376" s="21"/>
      <c r="CL376" s="21"/>
      <c r="CM376" s="21"/>
      <c r="CZ376" s="7" t="str">
        <f>IF(AND(D376&gt;BH376,D376&gt;E376),"Bullish Trigger","-----")</f>
        <v>-----</v>
      </c>
      <c r="DA376" s="7" t="str">
        <f>IF(AND(D376&lt;BI376,D376&lt;E376),"Bearish Trigger","-----")</f>
        <v>Bearish Trigger</v>
      </c>
      <c r="DB376" s="13" t="str">
        <f>IF(AND(W376=BE376,W376&gt;0,BE376&gt;0),"Important High","------")</f>
        <v>------</v>
      </c>
      <c r="DC376" s="13" t="str">
        <f>IF(AND(X376=BF376,X376&gt;0,BF376&gt;0),"Important Low","------")</f>
        <v>------</v>
      </c>
      <c r="DD376" s="7" t="str">
        <f>IF(AND(DB376="Important High",DC376="-----",BJ376=1),"Imp High Rej","-----")</f>
        <v>-----</v>
      </c>
      <c r="DE376" s="7" t="str">
        <f>IF(AND(DB376="-----",DC376="Important Low",BJ376=1),"Imp Low Rej","-----")</f>
        <v>-----</v>
      </c>
      <c r="DF376" s="7" t="str">
        <f>IF(Y376&gt;AM376,"Overbought",IF(Y376&gt;AO376,"Bullish Momentum",IF(Y376&gt;AQ376,"Flat Momentum","-----")))</f>
        <v>-----</v>
      </c>
      <c r="DG376" s="7" t="str">
        <f>IF(Y376&lt;AV376,"Oversold",IF(Y376&lt;AT376,"Bearish Momentum",IF(Y376&lt;AR376,"Flat Momentum","-----")))</f>
        <v>-----</v>
      </c>
      <c r="DH376" s="7" t="str">
        <f>IF(AND(DF376="Overbought",AD376=2),"Culminated Thrust","-----")</f>
        <v>-----</v>
      </c>
      <c r="DI376" s="7" t="str">
        <f>IF(AND(DG376="Oversold",AD376=5),"Culminated Thrust","-----")</f>
        <v>-----</v>
      </c>
      <c r="DJ376" s="14">
        <f>(Q376-$D376)/$D376</f>
        <v>9.10469825528664E-4</v>
      </c>
      <c r="DK376" s="14">
        <f>(R376-$D376)/$D376</f>
        <v>-5.659157055081692E-4</v>
      </c>
      <c r="DL376" s="14">
        <f>(S376-$D376)/$D376</f>
        <v>1.3185450961672423E-3</v>
      </c>
      <c r="DM376" s="14">
        <f>(T376-$D376)/$D376</f>
        <v>-3.8728653043625348E-3</v>
      </c>
      <c r="DN376" s="14">
        <f>(U376-$D376)/$D376</f>
        <v>-3.0490152296771098E-3</v>
      </c>
      <c r="DO376" s="14">
        <f>(V376-$D376)/$D376</f>
        <v>-5.6861054220114192E-3</v>
      </c>
      <c r="DP376" s="14">
        <f t="shared" si="507"/>
        <v>1.3185450961672423E-3</v>
      </c>
      <c r="DQ376" s="14">
        <f t="shared" si="508"/>
        <v>9.10469825528664E-4</v>
      </c>
      <c r="DR376" s="14">
        <f t="shared" si="509"/>
        <v>-5.659157055081692E-4</v>
      </c>
      <c r="DS376" s="14">
        <f t="shared" si="510"/>
        <v>-3.0490152296771098E-3</v>
      </c>
      <c r="DT376" s="14">
        <f t="shared" si="511"/>
        <v>-3.8728653043625348E-3</v>
      </c>
      <c r="DU376" s="14">
        <f t="shared" si="512"/>
        <v>-5.6861054220114192E-3</v>
      </c>
      <c r="DV376" t="str">
        <f>IF($D376&gt;Q376,"SUP","RES")</f>
        <v>RES</v>
      </c>
      <c r="DW376" t="str">
        <f>IF($D376&gt;R376,"SUP","RES")</f>
        <v>SUP</v>
      </c>
      <c r="DX376" t="str">
        <f>IF($D376&gt;S376,"SUP","RES")</f>
        <v>RES</v>
      </c>
      <c r="DY376" t="str">
        <f>IF($D376&gt;T376,"SUP","RES")</f>
        <v>SUP</v>
      </c>
      <c r="DZ376" t="str">
        <f>IF($D376&gt;U376,"SUP","RES")</f>
        <v>SUP</v>
      </c>
      <c r="EA376" t="str">
        <f>IF($D376&gt;V376,"SUP","RES")</f>
        <v>SUP</v>
      </c>
      <c r="EB376" s="7">
        <f t="shared" si="513"/>
        <v>2</v>
      </c>
      <c r="EC376" s="7">
        <f t="shared" si="514"/>
        <v>4</v>
      </c>
      <c r="ED376" s="13" t="str">
        <f t="shared" si="515"/>
        <v>-----</v>
      </c>
      <c r="EE376" s="13" t="str">
        <f t="shared" si="516"/>
        <v>-----</v>
      </c>
      <c r="EF376" s="7">
        <f>IF(OR(ED376="All Sup",EE376="All Res"),"na",((D376-MIN(Q376:V376))/(MAX(Q376:V376)-MIN(Q376:V376))))</f>
        <v>0.81176147293211587</v>
      </c>
      <c r="EG376">
        <v>1.4999999999999999E-4</v>
      </c>
      <c r="EH376">
        <f>Q376*(1+$EG376)</f>
        <v>5200.6299775000007</v>
      </c>
      <c r="EI376">
        <f>Q376*(1-$EG376)</f>
        <v>5199.0700225000001</v>
      </c>
      <c r="EJ376">
        <f>R376*(1+$EG376)</f>
        <v>5192.9588270000004</v>
      </c>
      <c r="EK376">
        <f>R376*(1-$EG376)</f>
        <v>5191.4011730000002</v>
      </c>
      <c r="EL376">
        <f>S376*(1+$EG376)</f>
        <v>5202.7502955000009</v>
      </c>
      <c r="EM376">
        <f>S376*(1-$EG376)</f>
        <v>5201.1897045000005</v>
      </c>
      <c r="EN376">
        <f>T376*(1+$EG376)</f>
        <v>5175.7762500000008</v>
      </c>
      <c r="EO376">
        <f>T376*(1-$EG376)</f>
        <v>5174.2237500000001</v>
      </c>
      <c r="EP376">
        <f>U376*(1+$EG376)</f>
        <v>5180.0568920000005</v>
      </c>
      <c r="EQ376">
        <f>U376*(1-$EG376)</f>
        <v>5178.5031079999999</v>
      </c>
      <c r="ER376">
        <f>V376*(1+$EG376)</f>
        <v>5166.3548370000008</v>
      </c>
      <c r="ES376">
        <f>V376*(1-$EG376)</f>
        <v>5164.805163</v>
      </c>
      <c r="ET376" s="7" t="str">
        <f t="shared" si="517"/>
        <v>-----</v>
      </c>
      <c r="EU376" s="7" t="str">
        <f t="shared" si="518"/>
        <v>-----</v>
      </c>
      <c r="EV376" s="7" t="str">
        <f t="shared" si="519"/>
        <v>-----</v>
      </c>
      <c r="EW376" s="7" t="str">
        <f t="shared" si="520"/>
        <v>-----</v>
      </c>
      <c r="EX376" s="7" t="str">
        <f t="shared" si="521"/>
        <v>-----</v>
      </c>
      <c r="EY376" s="7" t="str">
        <f t="shared" si="522"/>
        <v>-----</v>
      </c>
      <c r="EZ376">
        <f t="shared" si="540"/>
        <v>1</v>
      </c>
      <c r="FA376">
        <f t="shared" si="541"/>
        <v>4</v>
      </c>
      <c r="FB376">
        <f t="shared" si="542"/>
        <v>374</v>
      </c>
      <c r="FC376">
        <f t="shared" si="543"/>
        <v>32</v>
      </c>
      <c r="FD376">
        <f t="shared" si="544"/>
        <v>31</v>
      </c>
      <c r="FE376">
        <f t="shared" si="545"/>
        <v>68</v>
      </c>
      <c r="FF376">
        <f t="shared" si="546"/>
        <v>4</v>
      </c>
      <c r="FG376">
        <f t="shared" si="547"/>
        <v>2</v>
      </c>
      <c r="FH376">
        <f t="shared" si="548"/>
        <v>0</v>
      </c>
      <c r="FI376">
        <f t="shared" si="549"/>
        <v>2</v>
      </c>
      <c r="FJ376">
        <f t="shared" si="550"/>
        <v>1</v>
      </c>
      <c r="FK376">
        <f t="shared" si="551"/>
        <v>1</v>
      </c>
      <c r="FL376" s="7" t="str">
        <f t="shared" si="523"/>
        <v>-----</v>
      </c>
      <c r="FM376" s="7" t="str">
        <f t="shared" si="524"/>
        <v>-----</v>
      </c>
      <c r="FN376" s="7" t="str">
        <f t="shared" si="525"/>
        <v>-----</v>
      </c>
      <c r="FO376" s="7" t="str">
        <f t="shared" si="526"/>
        <v>-----</v>
      </c>
      <c r="FP376" s="7" t="str">
        <f t="shared" si="527"/>
        <v>-----</v>
      </c>
      <c r="FQ376" s="7" t="str">
        <f t="shared" si="528"/>
        <v>-----</v>
      </c>
      <c r="FR376" s="13" t="str">
        <f>IF(FL376="-----","-----",(D376-Q376)/Q376)</f>
        <v>-----</v>
      </c>
      <c r="FS376" s="13" t="str">
        <f>IF(FM376="-----","-----",(Q376-R376)/R376)</f>
        <v>-----</v>
      </c>
      <c r="FT376" s="13" t="str">
        <f>IF(FN376="-----","-----",(R376-S376)/S376)</f>
        <v>-----</v>
      </c>
      <c r="FU376" s="13" t="str">
        <f>IF(FO376="-----","-----",(S376-T376)/T376)</f>
        <v>-----</v>
      </c>
      <c r="FV376" s="13" t="str">
        <f>IF(FP376="-----","-----",(T376-U376)/U376)</f>
        <v>-----</v>
      </c>
      <c r="FW376" s="13" t="str">
        <f>IF(FQ376="-----","-----",(U376-V376)/V376)</f>
        <v>-----</v>
      </c>
      <c r="FX376" s="7" t="str">
        <f t="shared" si="529"/>
        <v>-----</v>
      </c>
      <c r="FY376" s="7" t="str">
        <f t="shared" si="530"/>
        <v>-----</v>
      </c>
      <c r="FZ376" s="7" t="str">
        <f t="shared" si="531"/>
        <v>-----</v>
      </c>
      <c r="GA376" s="7" t="str">
        <f t="shared" si="532"/>
        <v>-----</v>
      </c>
      <c r="GB376" s="7" t="str">
        <f t="shared" si="533"/>
        <v>-----</v>
      </c>
      <c r="GC376" s="7" t="str">
        <f t="shared" si="534"/>
        <v>-----</v>
      </c>
      <c r="GD376" s="7" t="str">
        <f>IF(AND(BG376&gt;AA376,BG375&gt;AA375,BG374&gt;AA374,BG373&gt;AA373,BG372&gt;AA372,BG371&gt;AA371,BG370&gt;AA370,BG369&gt;AA369,BG368&gt;AA368,BG367&gt;AA367,BG366&gt;AA366,BG365&gt;AA365),"Bullish",IF(AND(BG376&lt;AA376,BG375&lt;AA375,BG374&lt;AA374,BG373&lt;AA373,BG372&lt;AA372,BG371&lt;AA371,BG370&lt;AA370,BG369&lt;AA369,BG368&lt;AA368,BG367&lt;AA367,BG366&lt;AA366,BG365&lt;AA365),"Bearish","-----"))</f>
        <v>Bullish</v>
      </c>
      <c r="GE376">
        <f>(Z376-BG376)/BG376</f>
        <v>1.2422432023296043E-3</v>
      </c>
      <c r="GI376" s="7" t="str">
        <f>IF(Y376&gt;Z376,"Bullish","Bearish")</f>
        <v>Bearish</v>
      </c>
      <c r="GJ376" s="19" t="str">
        <f>IF(AND(D376&gt;Y376,D375&lt;Y375),"TEMA crossover","-----")</f>
        <v>-----</v>
      </c>
      <c r="GK376" s="19" t="str">
        <f>IF(AND(D376&lt;Y376,D375&gt;Y375),"TEMA crossunder","-----")</f>
        <v>-----</v>
      </c>
      <c r="GL376" s="20" t="str">
        <f>IF(GD376="Bearish","YES","-----")</f>
        <v>-----</v>
      </c>
      <c r="GM376" s="20" t="str">
        <f>IF(GH376="Reverse to Bearish","YES","-----")</f>
        <v>-----</v>
      </c>
      <c r="GN376" s="20" t="str">
        <f>IF(AND(GI376="Bullish",GI375="Bullish",GI374="Bullish",GI373="Bullish"),"YES","-----")</f>
        <v>-----</v>
      </c>
      <c r="GO376" s="20" t="str">
        <f>IF(OR(GK376="TEMA crossunder",GK375="TEMA crossunder",GK374="TEMA crossunder",GK373="TEMA crossunder"),"YES","-----")</f>
        <v>YES</v>
      </c>
      <c r="GP376" s="20" t="str">
        <f>IF(GD376="Bullish","YES","-----")</f>
        <v>YES</v>
      </c>
      <c r="GQ376" s="20" t="str">
        <f>IF(GH376="Reverse to Bullish","YES","-----")</f>
        <v>-----</v>
      </c>
      <c r="GR376" s="20" t="str">
        <f>IF(AND(GI376="Bearish",GI375="Bearish",GI374="Bearish",GI373="Bearish"),"YES","-----")</f>
        <v>YES</v>
      </c>
      <c r="GS376" s="20" t="str">
        <f>IF(OR(GJ376="TEMA crossover",GJ375="TEMA crossover",GJ374="TEMA crossover",GJ373="TEMA crossover"),"YES","-----")</f>
        <v>-----</v>
      </c>
      <c r="GT376" s="20" t="str">
        <f t="shared" si="552"/>
        <v>-----</v>
      </c>
      <c r="GU376" s="20" t="str">
        <f t="shared" si="553"/>
        <v>-----</v>
      </c>
      <c r="GV376" s="20" t="str">
        <f t="shared" si="554"/>
        <v>-----</v>
      </c>
      <c r="GW376" s="20" t="str">
        <f t="shared" si="555"/>
        <v>-----</v>
      </c>
      <c r="GX376" s="20" t="str">
        <f t="shared" si="556"/>
        <v>-----</v>
      </c>
      <c r="GY376" s="20" t="str">
        <f t="shared" si="557"/>
        <v>-----</v>
      </c>
      <c r="GZ376" s="7" t="str">
        <f>IF(G376&gt;BH376,"YES","-----")</f>
        <v>-----</v>
      </c>
      <c r="HA376" s="7" t="str">
        <f>IF(F376&lt;BI376,"YES","-----")</f>
        <v>-----</v>
      </c>
      <c r="HB376">
        <f>BH376-BI376</f>
        <v>3.1299999999991996</v>
      </c>
      <c r="HI376">
        <f t="shared" si="535"/>
        <v>1.5920900000000984</v>
      </c>
      <c r="HJ376">
        <f t="shared" si="536"/>
        <v>4.722089999999298</v>
      </c>
      <c r="HK376" s="7"/>
      <c r="HL376" s="7"/>
      <c r="HM376" s="7"/>
      <c r="HN376" s="7"/>
      <c r="HO376" s="7"/>
      <c r="HP376" s="7"/>
      <c r="HQ376" s="28">
        <f t="shared" si="559"/>
        <v>-1.2441099999996368</v>
      </c>
      <c r="HR376" s="28" t="str">
        <f t="shared" si="537"/>
        <v>Bear</v>
      </c>
      <c r="HS376">
        <f t="shared" si="538"/>
        <v>1.2441099999996368</v>
      </c>
    </row>
    <row r="377" spans="1:227" x14ac:dyDescent="0.55000000000000004">
      <c r="A377">
        <f>Validation!A376</f>
        <v>1772140800</v>
      </c>
      <c r="B377" t="str">
        <f>Price!B376</f>
        <v>XAUUSD</v>
      </c>
      <c r="C377" t="str">
        <f>Price!C376</f>
        <v>M5</v>
      </c>
      <c r="D377">
        <f>Price!D376</f>
        <v>5191.3100000000004</v>
      </c>
      <c r="E377">
        <f>Price!E376</f>
        <v>5194.8999999999996</v>
      </c>
      <c r="F377">
        <f>Price!F376</f>
        <v>5196.51</v>
      </c>
      <c r="G377">
        <f>Price!G376</f>
        <v>5191.29</v>
      </c>
      <c r="H377">
        <f>Price!H376</f>
        <v>274</v>
      </c>
      <c r="I377">
        <f>Diagonals!E376</f>
        <v>5214.01</v>
      </c>
      <c r="J377">
        <f>Diagonals!F376</f>
        <v>0</v>
      </c>
      <c r="K377">
        <f>Diagonals!G376</f>
        <v>0</v>
      </c>
      <c r="L377">
        <f>Diagonals!H376</f>
        <v>5118.26</v>
      </c>
      <c r="M377">
        <f>Diagonals!I376</f>
        <v>0</v>
      </c>
      <c r="N377">
        <f>Diagonals!J376</f>
        <v>0</v>
      </c>
      <c r="O377">
        <f>Diagonals!K376</f>
        <v>0</v>
      </c>
      <c r="P377">
        <f>Diagonals!L376</f>
        <v>0</v>
      </c>
      <c r="Q377">
        <f>Trendlines!E376</f>
        <v>5199.8500000000004</v>
      </c>
      <c r="R377">
        <f>Trendlines!F376</f>
        <v>5192.1499999999996</v>
      </c>
      <c r="S377">
        <f>Trendlines!G376</f>
        <v>5201.96</v>
      </c>
      <c r="T377">
        <f>Trendlines!H376</f>
        <v>5175.07</v>
      </c>
      <c r="U377">
        <f>Trendlines!I376</f>
        <v>5179.3</v>
      </c>
      <c r="V377">
        <f>Trendlines!J376</f>
        <v>5165.62</v>
      </c>
      <c r="W377">
        <f>Trendlines!K376</f>
        <v>0</v>
      </c>
      <c r="X377">
        <f>Trendlines!L376</f>
        <v>0</v>
      </c>
      <c r="Y377">
        <f>Tema_Hrma_Smma!E376</f>
        <v>5194.82</v>
      </c>
      <c r="Z377">
        <f>Tema_Hrma_Smma!F376</f>
        <v>5198.13</v>
      </c>
      <c r="AA377">
        <f>Tema_Hrma_Smma!G376</f>
        <v>5185.12</v>
      </c>
      <c r="AB377">
        <f>ZScore!H376</f>
        <v>-1</v>
      </c>
      <c r="AC377">
        <f>ZScore!I376</f>
        <v>0.22151000000000001</v>
      </c>
      <c r="AD377">
        <f>ZScore!J376</f>
        <v>3</v>
      </c>
      <c r="AE377">
        <f>HA!E376</f>
        <v>5196.7700000000004</v>
      </c>
      <c r="AF377">
        <f>HA!F376</f>
        <v>5196.7700000000004</v>
      </c>
      <c r="AG377">
        <f>HA!G376</f>
        <v>5191.29</v>
      </c>
      <c r="AH377">
        <f>HA!H376</f>
        <v>5193.5</v>
      </c>
      <c r="AI377">
        <f>HA!I376</f>
        <v>-1</v>
      </c>
      <c r="AJ377">
        <f>HA!J376</f>
        <v>3.27</v>
      </c>
      <c r="AK377">
        <f>HA!K376</f>
        <v>0.16275000000000001</v>
      </c>
      <c r="AL377">
        <f>HA!L376</f>
        <v>-2</v>
      </c>
      <c r="AM377">
        <f>KC!E376</f>
        <v>5223.6911499999997</v>
      </c>
      <c r="AN377">
        <f>KC!F376</f>
        <v>5217.3212700000004</v>
      </c>
      <c r="AO377">
        <f>KC!G376</f>
        <v>5210.9513999999999</v>
      </c>
      <c r="AP377">
        <f>KC!H376</f>
        <v>5204.5815199999997</v>
      </c>
      <c r="AQ377">
        <f>KC!I376</f>
        <v>5198.2116400000004</v>
      </c>
      <c r="AR377">
        <f>KC!J376</f>
        <v>5194.1218900000003</v>
      </c>
      <c r="AS377">
        <f>KC!K376</f>
        <v>5187.7520199999999</v>
      </c>
      <c r="AT377">
        <f>KC!L376</f>
        <v>5181.3821399999997</v>
      </c>
      <c r="AU377">
        <f>KC!M376</f>
        <v>5175.0122600000004</v>
      </c>
      <c r="AV377">
        <f>KC!N376</f>
        <v>5168.64239</v>
      </c>
      <c r="AW377">
        <f>SR_Levels!E376</f>
        <v>5178.6000000000004</v>
      </c>
      <c r="AX377">
        <f>SR_Levels!F376</f>
        <v>5161.8900000000003</v>
      </c>
      <c r="AY377">
        <f>SR_Levels!G376</f>
        <v>5135.8500000000004</v>
      </c>
      <c r="AZ377">
        <f>SR_Levels!H376</f>
        <v>0</v>
      </c>
      <c r="BA377">
        <f>SR_Levels!I376</f>
        <v>5193.3500000000004</v>
      </c>
      <c r="BB377">
        <f>SR_Levels!J376</f>
        <v>5205.3100000000004</v>
      </c>
      <c r="BC377">
        <f>SR_Levels!K376</f>
        <v>0</v>
      </c>
      <c r="BD377">
        <f>SR_Levels!L376</f>
        <v>0</v>
      </c>
      <c r="BE377">
        <f>ZigZag!E376</f>
        <v>0</v>
      </c>
      <c r="BF377">
        <f>ZigZag!F376</f>
        <v>0</v>
      </c>
      <c r="BG377">
        <f>ZigZag!G376</f>
        <v>5192.28</v>
      </c>
      <c r="BH377">
        <f>Dual_Tema!E376</f>
        <v>5197.33</v>
      </c>
      <c r="BI377">
        <f>Dual_Tema!F376</f>
        <v>5193.34</v>
      </c>
      <c r="BJ377">
        <f>Pinbar!E376</f>
        <v>0</v>
      </c>
      <c r="BK377">
        <f>SSA!E376</f>
        <v>5191.8314600000003</v>
      </c>
      <c r="BL377">
        <f>SSA!F376</f>
        <v>5193.3967400000001</v>
      </c>
      <c r="BN377" t="str">
        <f t="shared" si="558"/>
        <v>Red Candle</v>
      </c>
      <c r="BO377" s="34">
        <f t="shared" si="560"/>
        <v>-2.9078612391708614E-4</v>
      </c>
      <c r="BP377" s="34">
        <f t="shared" si="562"/>
        <v>-1.2447621869334791E-3</v>
      </c>
      <c r="BQ377" s="34">
        <f t="shared" si="570"/>
        <v>3.3143273360702885E-4</v>
      </c>
      <c r="BR377" s="34">
        <f t="shared" si="572"/>
        <v>1.0644472684009365E-3</v>
      </c>
      <c r="BS377" s="35">
        <f t="shared" si="561"/>
        <v>-4.8470227013930334E-5</v>
      </c>
      <c r="BT377" s="35">
        <f t="shared" si="563"/>
        <v>-1.0378940907962431E-4</v>
      </c>
      <c r="BU377" s="35">
        <f t="shared" si="571"/>
        <v>1.8410048457928596E-5</v>
      </c>
      <c r="BV377" s="35">
        <f t="shared" si="573"/>
        <v>4.4329363605211114E-5</v>
      </c>
      <c r="BW377" s="27">
        <v>96</v>
      </c>
      <c r="BX377">
        <f>F377-G377</f>
        <v>5.2200000000002547</v>
      </c>
      <c r="BY377">
        <f>ABS(F377-D376)</f>
        <v>1.3900000000003274</v>
      </c>
      <c r="BZ377">
        <f>ABS(G377-D376)</f>
        <v>3.8299999999999272</v>
      </c>
      <c r="CA377">
        <f t="shared" si="539"/>
        <v>5.2200000000002547</v>
      </c>
      <c r="CB377">
        <f t="shared" si="564"/>
        <v>4.3499999999999739</v>
      </c>
      <c r="CC377">
        <f t="shared" si="567"/>
        <v>4.6458891902884023</v>
      </c>
      <c r="CD377">
        <f t="shared" si="565"/>
        <v>-0.29588919028842842</v>
      </c>
      <c r="CE377">
        <f t="shared" si="568"/>
        <v>-1</v>
      </c>
      <c r="CF377">
        <f t="shared" si="569"/>
        <v>-21</v>
      </c>
      <c r="CG377" s="7" t="str">
        <f t="shared" si="566"/>
        <v>Low Volatility Period</v>
      </c>
      <c r="CH377" s="21"/>
      <c r="CI377" s="21"/>
      <c r="CJ377" s="21"/>
      <c r="CK377" s="21"/>
      <c r="CL377" s="21"/>
      <c r="CM377" s="21"/>
      <c r="CZ377" s="7" t="str">
        <f>IF(AND(D377&gt;BH377,D377&gt;E377),"Bullish Trigger","-----")</f>
        <v>-----</v>
      </c>
      <c r="DA377" s="7" t="str">
        <f>IF(AND(D377&lt;BI377,D377&lt;E377),"Bearish Trigger","-----")</f>
        <v>Bearish Trigger</v>
      </c>
      <c r="DB377" s="13" t="str">
        <f>IF(AND(W377=BE377,W377&gt;0,BE377&gt;0),"Important High","------")</f>
        <v>------</v>
      </c>
      <c r="DC377" s="13" t="str">
        <f>IF(AND(X377=BF377,X377&gt;0,BF377&gt;0),"Important Low","------")</f>
        <v>------</v>
      </c>
      <c r="DD377" s="7" t="str">
        <f>IF(AND(DB377="Important High",DC377="-----",BJ377=1),"Imp High Rej","-----")</f>
        <v>-----</v>
      </c>
      <c r="DE377" s="7" t="str">
        <f>IF(AND(DB377="-----",DC377="Important Low",BJ377=1),"Imp Low Rej","-----")</f>
        <v>-----</v>
      </c>
      <c r="DF377" s="7" t="str">
        <f>IF(Y377&gt;AM377,"Overbought",IF(Y377&gt;AO377,"Bullish Momentum",IF(Y377&gt;AQ377,"Flat Momentum","-----")))</f>
        <v>-----</v>
      </c>
      <c r="DG377" s="7" t="str">
        <f>IF(Y377&lt;AV377,"Oversold",IF(Y377&lt;AT377,"Bearish Momentum",IF(Y377&lt;AR377,"Flat Momentum","-----")))</f>
        <v>-----</v>
      </c>
      <c r="DH377" s="7" t="str">
        <f>IF(AND(DF377="Overbought",AD377=2),"Culminated Thrust","-----")</f>
        <v>-----</v>
      </c>
      <c r="DI377" s="7" t="str">
        <f>IF(AND(DG377="Oversold",AD377=5),"Culminated Thrust","-----")</f>
        <v>-----</v>
      </c>
      <c r="DJ377" s="14">
        <f>(Q377-$D377)/$D377</f>
        <v>1.6450568353652475E-3</v>
      </c>
      <c r="DK377" s="14">
        <f>(R377-$D377)/$D377</f>
        <v>1.6180886905217294E-4</v>
      </c>
      <c r="DL377" s="14">
        <f>(S377-$D377)/$D377</f>
        <v>2.0515053040561313E-3</v>
      </c>
      <c r="DM377" s="14">
        <f>(T377-$D377)/$D377</f>
        <v>-3.128304801678322E-3</v>
      </c>
      <c r="DN377" s="14">
        <f>(U377-$D377)/$D377</f>
        <v>-2.3134815682361904E-3</v>
      </c>
      <c r="DO377" s="14">
        <f>(V377-$D377)/$D377</f>
        <v>-4.9486545785168883E-3</v>
      </c>
      <c r="DP377" s="14">
        <f t="shared" si="507"/>
        <v>2.0515053040561313E-3</v>
      </c>
      <c r="DQ377" s="14">
        <f t="shared" si="508"/>
        <v>1.6450568353652475E-3</v>
      </c>
      <c r="DR377" s="14">
        <f t="shared" si="509"/>
        <v>1.6180886905217294E-4</v>
      </c>
      <c r="DS377" s="14">
        <f t="shared" si="510"/>
        <v>-2.3134815682361904E-3</v>
      </c>
      <c r="DT377" s="14">
        <f t="shared" si="511"/>
        <v>-3.128304801678322E-3</v>
      </c>
      <c r="DU377" s="14">
        <f t="shared" si="512"/>
        <v>-4.9486545785168883E-3</v>
      </c>
      <c r="DV377" t="str">
        <f>IF($D377&gt;Q377,"SUP","RES")</f>
        <v>RES</v>
      </c>
      <c r="DW377" t="str">
        <f>IF($D377&gt;R377,"SUP","RES")</f>
        <v>RES</v>
      </c>
      <c r="DX377" t="str">
        <f>IF($D377&gt;S377,"SUP","RES")</f>
        <v>RES</v>
      </c>
      <c r="DY377" t="str">
        <f>IF($D377&gt;T377,"SUP","RES")</f>
        <v>SUP</v>
      </c>
      <c r="DZ377" t="str">
        <f>IF($D377&gt;U377,"SUP","RES")</f>
        <v>SUP</v>
      </c>
      <c r="EA377" t="str">
        <f>IF($D377&gt;V377,"SUP","RES")</f>
        <v>SUP</v>
      </c>
      <c r="EB377" s="7">
        <f t="shared" si="513"/>
        <v>3</v>
      </c>
      <c r="EC377" s="7">
        <f t="shared" si="514"/>
        <v>3</v>
      </c>
      <c r="ED377" s="13" t="str">
        <f t="shared" si="515"/>
        <v>-----</v>
      </c>
      <c r="EE377" s="13" t="str">
        <f t="shared" si="516"/>
        <v>-----</v>
      </c>
      <c r="EF377" s="7">
        <f>IF(OR(ED377="All Sup",EE377="All Res"),"na",((D377-MIN(Q377:V377))/(MAX(Q377:V377)-MIN(Q377:V377))))</f>
        <v>0.70693450742984054</v>
      </c>
      <c r="EG377">
        <v>1.4999999999999999E-4</v>
      </c>
      <c r="EH377">
        <f>Q377*(1+$EG377)</f>
        <v>5200.6299775000007</v>
      </c>
      <c r="EI377">
        <f>Q377*(1-$EG377)</f>
        <v>5199.0700225000001</v>
      </c>
      <c r="EJ377">
        <f>R377*(1+$EG377)</f>
        <v>5192.9288225</v>
      </c>
      <c r="EK377">
        <f>R377*(1-$EG377)</f>
        <v>5191.3711775000002</v>
      </c>
      <c r="EL377">
        <f>S377*(1+$EG377)</f>
        <v>5202.7402940000002</v>
      </c>
      <c r="EM377">
        <f>S377*(1-$EG377)</f>
        <v>5201.1797059999999</v>
      </c>
      <c r="EN377">
        <f>T377*(1+$EG377)</f>
        <v>5175.8462605000004</v>
      </c>
      <c r="EO377">
        <f>T377*(1-$EG377)</f>
        <v>5174.2937394999999</v>
      </c>
      <c r="EP377">
        <f>U377*(1+$EG377)</f>
        <v>5180.0768950000011</v>
      </c>
      <c r="EQ377">
        <f>U377*(1-$EG377)</f>
        <v>5178.5231050000002</v>
      </c>
      <c r="ER377">
        <f>V377*(1+$EG377)</f>
        <v>5166.394843</v>
      </c>
      <c r="ES377">
        <f>V377*(1-$EG377)</f>
        <v>5164.8451569999997</v>
      </c>
      <c r="ET377" s="7" t="str">
        <f t="shared" si="517"/>
        <v>-----</v>
      </c>
      <c r="EU377" s="7" t="str">
        <f t="shared" si="518"/>
        <v>TOUCH</v>
      </c>
      <c r="EV377" s="7" t="str">
        <f t="shared" si="519"/>
        <v>-----</v>
      </c>
      <c r="EW377" s="7" t="str">
        <f t="shared" si="520"/>
        <v>-----</v>
      </c>
      <c r="EX377" s="7" t="str">
        <f t="shared" si="521"/>
        <v>-----</v>
      </c>
      <c r="EY377" s="7" t="str">
        <f t="shared" si="522"/>
        <v>-----</v>
      </c>
      <c r="EZ377">
        <f t="shared" si="540"/>
        <v>2</v>
      </c>
      <c r="FA377">
        <f t="shared" si="541"/>
        <v>0</v>
      </c>
      <c r="FB377">
        <f t="shared" si="542"/>
        <v>375</v>
      </c>
      <c r="FC377">
        <f t="shared" si="543"/>
        <v>33</v>
      </c>
      <c r="FD377">
        <f t="shared" si="544"/>
        <v>32</v>
      </c>
      <c r="FE377">
        <f t="shared" si="545"/>
        <v>69</v>
      </c>
      <c r="FF377">
        <f t="shared" si="546"/>
        <v>4</v>
      </c>
      <c r="FG377">
        <f t="shared" si="547"/>
        <v>1</v>
      </c>
      <c r="FH377">
        <f t="shared" si="548"/>
        <v>0</v>
      </c>
      <c r="FI377">
        <f t="shared" si="549"/>
        <v>2</v>
      </c>
      <c r="FJ377">
        <f t="shared" si="550"/>
        <v>1</v>
      </c>
      <c r="FK377">
        <f t="shared" si="551"/>
        <v>1</v>
      </c>
      <c r="FL377" s="7" t="str">
        <f t="shared" si="523"/>
        <v>-----</v>
      </c>
      <c r="FM377" s="7">
        <f t="shared" si="524"/>
        <v>1</v>
      </c>
      <c r="FN377" s="7" t="str">
        <f t="shared" si="525"/>
        <v>-----</v>
      </c>
      <c r="FO377" s="7" t="str">
        <f t="shared" si="526"/>
        <v>-----</v>
      </c>
      <c r="FP377" s="7" t="str">
        <f t="shared" si="527"/>
        <v>-----</v>
      </c>
      <c r="FQ377" s="7" t="str">
        <f t="shared" si="528"/>
        <v>-----</v>
      </c>
      <c r="FR377" s="13" t="str">
        <f>IF(FL377="-----","-----",(D377-Q377)/Q377)</f>
        <v>-----</v>
      </c>
      <c r="FS377" s="13">
        <f>IF(FM377="-----","-----",(Q377-R377)/R377)</f>
        <v>1.4830080024654003E-3</v>
      </c>
      <c r="FT377" s="13" t="str">
        <f>IF(FN377="-----","-----",(R377-S377)/S377)</f>
        <v>-----</v>
      </c>
      <c r="FU377" s="13" t="str">
        <f>IF(FO377="-----","-----",(S377-T377)/T377)</f>
        <v>-----</v>
      </c>
      <c r="FV377" s="13" t="str">
        <f>IF(FP377="-----","-----",(T377-U377)/U377)</f>
        <v>-----</v>
      </c>
      <c r="FW377" s="13" t="str">
        <f>IF(FQ377="-----","-----",(U377-V377)/V377)</f>
        <v>-----</v>
      </c>
      <c r="FX377" s="7" t="str">
        <f t="shared" si="529"/>
        <v>-----</v>
      </c>
      <c r="FY377" s="7" t="str">
        <f t="shared" si="530"/>
        <v>Support</v>
      </c>
      <c r="FZ377" s="7" t="str">
        <f t="shared" si="531"/>
        <v>-----</v>
      </c>
      <c r="GA377" s="7" t="str">
        <f t="shared" si="532"/>
        <v>-----</v>
      </c>
      <c r="GB377" s="7" t="str">
        <f t="shared" si="533"/>
        <v>-----</v>
      </c>
      <c r="GC377" s="7" t="str">
        <f t="shared" si="534"/>
        <v>-----</v>
      </c>
      <c r="GD377" s="7" t="str">
        <f>IF(AND(BG377&gt;AA377,BG376&gt;AA376,BG375&gt;AA375,BG374&gt;AA374,BG373&gt;AA373,BG372&gt;AA372,BG371&gt;AA371,BG370&gt;AA370,BG369&gt;AA369,BG368&gt;AA368,BG367&gt;AA367,BG366&gt;AA366),"Bullish",IF(AND(BG377&lt;AA377,BG376&lt;AA376,BG375&lt;AA375,BG374&lt;AA374,BG373&lt;AA373,BG372&lt;AA372,BG371&lt;AA371,BG370&lt;AA370,BG369&lt;AA369,BG368&lt;AA368,BG367&lt;AA367,BG366&lt;AA366),"Bearish","-----"))</f>
        <v>Bullish</v>
      </c>
      <c r="GE377">
        <f>(Z377-BG377)/BG377</f>
        <v>1.1266726755876733E-3</v>
      </c>
      <c r="GI377" s="7" t="str">
        <f>IF(Y377&gt;Z377,"Bullish","Bearish")</f>
        <v>Bearish</v>
      </c>
      <c r="GJ377" s="19" t="str">
        <f>IF(AND(D377&gt;Y377,D376&lt;Y376),"TEMA crossover","-----")</f>
        <v>-----</v>
      </c>
      <c r="GK377" s="19" t="str">
        <f>IF(AND(D377&lt;Y377,D376&gt;Y376),"TEMA crossunder","-----")</f>
        <v>-----</v>
      </c>
      <c r="GL377" s="20" t="str">
        <f>IF(GD377="Bearish","YES","-----")</f>
        <v>-----</v>
      </c>
      <c r="GM377" s="20" t="str">
        <f>IF(GH377="Reverse to Bearish","YES","-----")</f>
        <v>-----</v>
      </c>
      <c r="GN377" s="20" t="str">
        <f>IF(AND(GI377="Bullish",GI376="Bullish",GI375="Bullish",GI374="Bullish"),"YES","-----")</f>
        <v>-----</v>
      </c>
      <c r="GO377" s="20" t="str">
        <f>IF(OR(GK377="TEMA crossunder",GK376="TEMA crossunder",GK375="TEMA crossunder",GK374="TEMA crossunder"),"YES","-----")</f>
        <v>YES</v>
      </c>
      <c r="GP377" s="20" t="str">
        <f>IF(GD377="Bullish","YES","-----")</f>
        <v>YES</v>
      </c>
      <c r="GQ377" s="20" t="str">
        <f>IF(GH377="Reverse to Bullish","YES","-----")</f>
        <v>-----</v>
      </c>
      <c r="GR377" s="20" t="str">
        <f>IF(AND(GI377="Bearish",GI376="Bearish",GI375="Bearish",GI374="Bearish"),"YES","-----")</f>
        <v>YES</v>
      </c>
      <c r="GS377" s="20" t="str">
        <f>IF(OR(GJ377="TEMA crossover",GJ376="TEMA crossover",GJ375="TEMA crossover",GJ374="TEMA crossover"),"YES","-----")</f>
        <v>-----</v>
      </c>
      <c r="GT377" s="20" t="str">
        <f t="shared" si="552"/>
        <v>-----</v>
      </c>
      <c r="GU377" s="20" t="str">
        <f t="shared" si="553"/>
        <v>-----</v>
      </c>
      <c r="GV377" s="20" t="str">
        <f t="shared" si="554"/>
        <v>-----</v>
      </c>
      <c r="GW377" s="20" t="str">
        <f t="shared" si="555"/>
        <v>-----</v>
      </c>
      <c r="GX377" s="20" t="str">
        <f t="shared" si="556"/>
        <v>-----</v>
      </c>
      <c r="GY377" s="20" t="str">
        <f t="shared" si="557"/>
        <v>-----</v>
      </c>
      <c r="GZ377" s="7" t="str">
        <f>IF(G377&gt;BH377,"YES","-----")</f>
        <v>-----</v>
      </c>
      <c r="HA377" s="7" t="str">
        <f>IF(F377&lt;BI377,"YES","-----")</f>
        <v>-----</v>
      </c>
      <c r="HB377">
        <f>BH377-BI377</f>
        <v>3.9899999999997817</v>
      </c>
      <c r="HI377">
        <f t="shared" si="535"/>
        <v>1.5085399999998117</v>
      </c>
      <c r="HJ377">
        <f t="shared" si="536"/>
        <v>5.4985399999995934</v>
      </c>
      <c r="HK377" s="7"/>
      <c r="HL377" s="7"/>
      <c r="HM377" s="7"/>
      <c r="HN377" s="7"/>
      <c r="HO377" s="7"/>
      <c r="HP377" s="7"/>
      <c r="HQ377" s="28">
        <f t="shared" si="559"/>
        <v>-1.5652799999998024</v>
      </c>
      <c r="HR377" s="28" t="str">
        <f t="shared" si="537"/>
        <v>Bear</v>
      </c>
      <c r="HS377">
        <f t="shared" si="538"/>
        <v>1.5652799999998024</v>
      </c>
    </row>
    <row r="378" spans="1:227" x14ac:dyDescent="0.55000000000000004">
      <c r="A378">
        <f>Validation!A377</f>
        <v>1772141100</v>
      </c>
      <c r="B378" t="str">
        <f>Price!B377</f>
        <v>XAUUSD</v>
      </c>
      <c r="C378" t="str">
        <f>Price!C377</f>
        <v>M5</v>
      </c>
      <c r="D378">
        <f>Price!D377</f>
        <v>5185.72</v>
      </c>
      <c r="E378">
        <f>Price!E377</f>
        <v>5191.3100000000004</v>
      </c>
      <c r="F378">
        <f>Price!F377</f>
        <v>5192.04</v>
      </c>
      <c r="G378">
        <f>Price!G377</f>
        <v>5184.8100000000004</v>
      </c>
      <c r="H378">
        <f>Price!H377</f>
        <v>338</v>
      </c>
      <c r="I378">
        <f>Diagonals!E377</f>
        <v>5214.18</v>
      </c>
      <c r="J378">
        <f>Diagonals!F377</f>
        <v>0</v>
      </c>
      <c r="K378">
        <f>Diagonals!G377</f>
        <v>0</v>
      </c>
      <c r="L378">
        <f>Diagonals!H377</f>
        <v>5117.93</v>
      </c>
      <c r="M378">
        <f>Diagonals!I377</f>
        <v>0</v>
      </c>
      <c r="N378">
        <f>Diagonals!J377</f>
        <v>0</v>
      </c>
      <c r="O378">
        <f>Diagonals!K377</f>
        <v>0</v>
      </c>
      <c r="P378">
        <f>Diagonals!L377</f>
        <v>0</v>
      </c>
      <c r="Q378">
        <f>Trendlines!E377</f>
        <v>5199.8599999999997</v>
      </c>
      <c r="R378">
        <f>Trendlines!F377</f>
        <v>5192.13</v>
      </c>
      <c r="S378">
        <f>Trendlines!G377</f>
        <v>5201.9399999999996</v>
      </c>
      <c r="T378">
        <f>Trendlines!H377</f>
        <v>5175.1499999999996</v>
      </c>
      <c r="U378">
        <f>Trendlines!I377</f>
        <v>5179.32</v>
      </c>
      <c r="V378">
        <f>Trendlines!J377</f>
        <v>5165.66</v>
      </c>
      <c r="W378">
        <f>Trendlines!K377</f>
        <v>0</v>
      </c>
      <c r="X378">
        <f>Trendlines!L377</f>
        <v>0</v>
      </c>
      <c r="Y378">
        <f>Tema_Hrma_Smma!E377</f>
        <v>5190.92</v>
      </c>
      <c r="Z378">
        <f>Tema_Hrma_Smma!F377</f>
        <v>5196.8</v>
      </c>
      <c r="AA378">
        <f>Tema_Hrma_Smma!G377</f>
        <v>5185.26</v>
      </c>
      <c r="AB378">
        <f>ZScore!H377</f>
        <v>-1</v>
      </c>
      <c r="AC378">
        <f>ZScore!I377</f>
        <v>0.92362999999999995</v>
      </c>
      <c r="AD378">
        <f>ZScore!J377</f>
        <v>3</v>
      </c>
      <c r="AE378">
        <f>HA!E377</f>
        <v>5195.1400000000003</v>
      </c>
      <c r="AF378">
        <f>HA!F377</f>
        <v>5195.1400000000003</v>
      </c>
      <c r="AG378">
        <f>HA!G377</f>
        <v>5184.8100000000004</v>
      </c>
      <c r="AH378">
        <f>HA!H377</f>
        <v>5188.47</v>
      </c>
      <c r="AI378">
        <f>HA!I377</f>
        <v>-1</v>
      </c>
      <c r="AJ378">
        <f>HA!J377</f>
        <v>6.67</v>
      </c>
      <c r="AK378">
        <f>HA!K377</f>
        <v>1.4312</v>
      </c>
      <c r="AL378">
        <f>HA!L377</f>
        <v>-3</v>
      </c>
      <c r="AM378">
        <f>KC!E377</f>
        <v>5223.9286599999996</v>
      </c>
      <c r="AN378">
        <f>KC!F377</f>
        <v>5217.5415599999997</v>
      </c>
      <c r="AO378">
        <f>KC!G377</f>
        <v>5211.1544599999997</v>
      </c>
      <c r="AP378">
        <f>KC!H377</f>
        <v>5204.7673599999998</v>
      </c>
      <c r="AQ378">
        <f>KC!I377</f>
        <v>5198.3802599999999</v>
      </c>
      <c r="AR378">
        <f>KC!J377</f>
        <v>5194.2552400000004</v>
      </c>
      <c r="AS378">
        <f>KC!K377</f>
        <v>5187.8681399999996</v>
      </c>
      <c r="AT378">
        <f>KC!L377</f>
        <v>5181.4810399999997</v>
      </c>
      <c r="AU378">
        <f>KC!M377</f>
        <v>5175.0939399999997</v>
      </c>
      <c r="AV378">
        <f>KC!N377</f>
        <v>5168.7068399999998</v>
      </c>
      <c r="AW378">
        <f>SR_Levels!E377</f>
        <v>5178.6000000000004</v>
      </c>
      <c r="AX378">
        <f>SR_Levels!F377</f>
        <v>5161.8900000000003</v>
      </c>
      <c r="AY378">
        <f>SR_Levels!G377</f>
        <v>5135.8500000000004</v>
      </c>
      <c r="AZ378">
        <f>SR_Levels!H377</f>
        <v>0</v>
      </c>
      <c r="BA378">
        <f>SR_Levels!I377</f>
        <v>5193.3500000000004</v>
      </c>
      <c r="BB378">
        <f>SR_Levels!J377</f>
        <v>5205.3100000000004</v>
      </c>
      <c r="BC378">
        <f>SR_Levels!K377</f>
        <v>0</v>
      </c>
      <c r="BD378">
        <f>SR_Levels!L377</f>
        <v>0</v>
      </c>
      <c r="BE378">
        <f>ZigZag!E377</f>
        <v>0</v>
      </c>
      <c r="BF378">
        <f>ZigZag!F377</f>
        <v>0</v>
      </c>
      <c r="BG378">
        <f>ZigZag!G377</f>
        <v>5191.9399999999996</v>
      </c>
      <c r="BH378">
        <f>Dual_Tema!E377</f>
        <v>5194.46</v>
      </c>
      <c r="BI378">
        <f>Dual_Tema!F377</f>
        <v>5188.92</v>
      </c>
      <c r="BJ378">
        <f>Pinbar!E377</f>
        <v>0</v>
      </c>
      <c r="BK378">
        <f>SSA!E377</f>
        <v>5189.93192</v>
      </c>
      <c r="BL378">
        <f>SSA!F377</f>
        <v>5191.6643299999996</v>
      </c>
      <c r="BN378" t="str">
        <f t="shared" si="558"/>
        <v>Red Candle</v>
      </c>
      <c r="BO378" s="34">
        <f t="shared" si="560"/>
        <v>-2.0955969372339345E-3</v>
      </c>
      <c r="BP378" s="34">
        <f t="shared" si="562"/>
        <v>-1.5210970382891764E-3</v>
      </c>
      <c r="BQ378" s="34">
        <f t="shared" si="570"/>
        <v>-2.5833516481399421E-4</v>
      </c>
      <c r="BR378" s="34">
        <f t="shared" si="572"/>
        <v>3.0854912487665587E-5</v>
      </c>
      <c r="BS378" s="35">
        <f t="shared" si="561"/>
        <v>-3.4957151445991208E-4</v>
      </c>
      <c r="BT378" s="35">
        <f t="shared" si="563"/>
        <v>-1.2684654436900811E-4</v>
      </c>
      <c r="BU378" s="35">
        <f t="shared" si="571"/>
        <v>-1.435370471181141E-5</v>
      </c>
      <c r="BV378" s="35">
        <f t="shared" si="573"/>
        <v>1.28560234657904E-6</v>
      </c>
      <c r="BW378" s="27">
        <v>96</v>
      </c>
      <c r="BX378">
        <f>F378-G378</f>
        <v>7.2299999999995634</v>
      </c>
      <c r="BY378">
        <f>ABS(F378-D377)</f>
        <v>0.72999999999956344</v>
      </c>
      <c r="BZ378">
        <f>ABS(G378-D377)</f>
        <v>6.5</v>
      </c>
      <c r="CA378">
        <f t="shared" si="539"/>
        <v>7.2299999999995634</v>
      </c>
      <c r="CB378">
        <f t="shared" si="564"/>
        <v>4.4999999999999352</v>
      </c>
      <c r="CC378">
        <f t="shared" si="567"/>
        <v>4.8304685338391993</v>
      </c>
      <c r="CD378">
        <f t="shared" si="565"/>
        <v>-0.33046853383926411</v>
      </c>
      <c r="CE378">
        <f t="shared" si="568"/>
        <v>-1</v>
      </c>
      <c r="CF378">
        <f t="shared" si="569"/>
        <v>-22</v>
      </c>
      <c r="CG378" s="7" t="str">
        <f t="shared" si="566"/>
        <v>Low Volatility Period</v>
      </c>
      <c r="CH378" s="21"/>
      <c r="CI378" s="21"/>
      <c r="CJ378" s="21"/>
      <c r="CK378" s="21"/>
      <c r="CL378" s="21"/>
      <c r="CM378" s="21"/>
      <c r="CZ378" s="7" t="str">
        <f>IF(AND(D378&gt;BH378,D378&gt;E378),"Bullish Trigger","-----")</f>
        <v>-----</v>
      </c>
      <c r="DA378" s="7" t="str">
        <f>IF(AND(D378&lt;BI378,D378&lt;E378),"Bearish Trigger","-----")</f>
        <v>Bearish Trigger</v>
      </c>
      <c r="DB378" s="13" t="str">
        <f>IF(AND(W378=BE378,W378&gt;0,BE378&gt;0),"Important High","------")</f>
        <v>------</v>
      </c>
      <c r="DC378" s="13" t="str">
        <f>IF(AND(X378=BF378,X378&gt;0,BF378&gt;0),"Important Low","------")</f>
        <v>------</v>
      </c>
      <c r="DD378" s="7" t="str">
        <f>IF(AND(DB378="Important High",DC378="-----",BJ378=1),"Imp High Rej","-----")</f>
        <v>-----</v>
      </c>
      <c r="DE378" s="7" t="str">
        <f>IF(AND(DB378="-----",DC378="Important Low",BJ378=1),"Imp Low Rej","-----")</f>
        <v>-----</v>
      </c>
      <c r="DF378" s="7" t="str">
        <f>IF(Y378&gt;AM378,"Overbought",IF(Y378&gt;AO378,"Bullish Momentum",IF(Y378&gt;AQ378,"Flat Momentum","-----")))</f>
        <v>-----</v>
      </c>
      <c r="DG378" s="7" t="str">
        <f>IF(Y378&lt;AV378,"Oversold",IF(Y378&lt;AT378,"Bearish Momentum",IF(Y378&lt;AR378,"Flat Momentum","-----")))</f>
        <v>Flat Momentum</v>
      </c>
      <c r="DH378" s="7" t="str">
        <f>IF(AND(DF378="Overbought",AD378=2),"Culminated Thrust","-----")</f>
        <v>-----</v>
      </c>
      <c r="DI378" s="7" t="str">
        <f>IF(AND(DG378="Oversold",AD378=5),"Culminated Thrust","-----")</f>
        <v>-----</v>
      </c>
      <c r="DJ378" s="14">
        <f>(Q378-$D378)/$D378</f>
        <v>2.7267187584365175E-3</v>
      </c>
      <c r="DK378" s="14">
        <f>(R378-$D378)/$D378</f>
        <v>1.2360867921908344E-3</v>
      </c>
      <c r="DL378" s="14">
        <f>(S378-$D378)/$D378</f>
        <v>3.12782024482605E-3</v>
      </c>
      <c r="DM378" s="14">
        <f>(T378-$D378)/$D378</f>
        <v>-2.0382897649700751E-3</v>
      </c>
      <c r="DN378" s="14">
        <f>(U378-$D378)/$D378</f>
        <v>-1.2341584196602488E-3</v>
      </c>
      <c r="DO378" s="14">
        <f>(V378-$D378)/$D378</f>
        <v>-3.8683152966223397E-3</v>
      </c>
      <c r="DP378" s="14">
        <f t="shared" si="507"/>
        <v>3.12782024482605E-3</v>
      </c>
      <c r="DQ378" s="14">
        <f t="shared" si="508"/>
        <v>2.7267187584365175E-3</v>
      </c>
      <c r="DR378" s="14">
        <f t="shared" si="509"/>
        <v>1.2360867921908344E-3</v>
      </c>
      <c r="DS378" s="14">
        <f t="shared" si="510"/>
        <v>-1.2341584196602488E-3</v>
      </c>
      <c r="DT378" s="14">
        <f t="shared" si="511"/>
        <v>-2.0382897649700751E-3</v>
      </c>
      <c r="DU378" s="14">
        <f t="shared" si="512"/>
        <v>-3.8683152966223397E-3</v>
      </c>
      <c r="DV378" t="str">
        <f>IF($D378&gt;Q378,"SUP","RES")</f>
        <v>RES</v>
      </c>
      <c r="DW378" t="str">
        <f>IF($D378&gt;R378,"SUP","RES")</f>
        <v>RES</v>
      </c>
      <c r="DX378" t="str">
        <f>IF($D378&gt;S378,"SUP","RES")</f>
        <v>RES</v>
      </c>
      <c r="DY378" t="str">
        <f>IF($D378&gt;T378,"SUP","RES")</f>
        <v>SUP</v>
      </c>
      <c r="DZ378" t="str">
        <f>IF($D378&gt;U378,"SUP","RES")</f>
        <v>SUP</v>
      </c>
      <c r="EA378" t="str">
        <f>IF($D378&gt;V378,"SUP","RES")</f>
        <v>SUP</v>
      </c>
      <c r="EB378" s="7">
        <f t="shared" si="513"/>
        <v>3</v>
      </c>
      <c r="EC378" s="7">
        <f t="shared" si="514"/>
        <v>3</v>
      </c>
      <c r="ED378" s="13" t="str">
        <f t="shared" si="515"/>
        <v>-----</v>
      </c>
      <c r="EE378" s="13" t="str">
        <f t="shared" si="516"/>
        <v>-----</v>
      </c>
      <c r="EF378" s="7">
        <f>IF(OR(ED378="All Sup",EE378="All Res"),"na",((D378-MIN(Q378:V378))/(MAX(Q378:V378)-MIN(Q378:V378))))</f>
        <v>0.55292171995591344</v>
      </c>
      <c r="EG378">
        <v>1.4999999999999999E-4</v>
      </c>
      <c r="EH378">
        <f>Q378*(1+$EG378)</f>
        <v>5200.6399790000005</v>
      </c>
      <c r="EI378">
        <f>Q378*(1-$EG378)</f>
        <v>5199.0800209999998</v>
      </c>
      <c r="EJ378">
        <f>R378*(1+$EG378)</f>
        <v>5192.9088195000004</v>
      </c>
      <c r="EK378">
        <f>R378*(1-$EG378)</f>
        <v>5191.3511804999998</v>
      </c>
      <c r="EL378">
        <f>S378*(1+$EG378)</f>
        <v>5202.7202910000005</v>
      </c>
      <c r="EM378">
        <f>S378*(1-$EG378)</f>
        <v>5201.1597089999996</v>
      </c>
      <c r="EN378">
        <f>T378*(1+$EG378)</f>
        <v>5175.9262724999999</v>
      </c>
      <c r="EO378">
        <f>T378*(1-$EG378)</f>
        <v>5174.3737274999994</v>
      </c>
      <c r="EP378">
        <f>U378*(1+$EG378)</f>
        <v>5180.0968979999998</v>
      </c>
      <c r="EQ378">
        <f>U378*(1-$EG378)</f>
        <v>5178.5431019999996</v>
      </c>
      <c r="ER378">
        <f>V378*(1+$EG378)</f>
        <v>5166.4348490000002</v>
      </c>
      <c r="ES378">
        <f>V378*(1-$EG378)</f>
        <v>5164.8851509999995</v>
      </c>
      <c r="ET378" s="7" t="str">
        <f t="shared" si="517"/>
        <v>-----</v>
      </c>
      <c r="EU378" s="7" t="str">
        <f t="shared" si="518"/>
        <v>-----</v>
      </c>
      <c r="EV378" s="7" t="str">
        <f t="shared" si="519"/>
        <v>-----</v>
      </c>
      <c r="EW378" s="7" t="str">
        <f t="shared" si="520"/>
        <v>-----</v>
      </c>
      <c r="EX378" s="7" t="str">
        <f t="shared" si="521"/>
        <v>-----</v>
      </c>
      <c r="EY378" s="7" t="str">
        <f t="shared" si="522"/>
        <v>-----</v>
      </c>
      <c r="EZ378">
        <f t="shared" si="540"/>
        <v>3</v>
      </c>
      <c r="FA378">
        <f t="shared" si="541"/>
        <v>1</v>
      </c>
      <c r="FB378">
        <f t="shared" si="542"/>
        <v>376</v>
      </c>
      <c r="FC378">
        <f t="shared" si="543"/>
        <v>34</v>
      </c>
      <c r="FD378">
        <f t="shared" si="544"/>
        <v>33</v>
      </c>
      <c r="FE378">
        <f t="shared" si="545"/>
        <v>70</v>
      </c>
      <c r="FF378">
        <f t="shared" si="546"/>
        <v>4</v>
      </c>
      <c r="FG378">
        <f t="shared" si="547"/>
        <v>1</v>
      </c>
      <c r="FH378">
        <f t="shared" si="548"/>
        <v>0</v>
      </c>
      <c r="FI378">
        <f t="shared" si="549"/>
        <v>2</v>
      </c>
      <c r="FJ378">
        <f t="shared" si="550"/>
        <v>1</v>
      </c>
      <c r="FK378">
        <f t="shared" si="551"/>
        <v>1</v>
      </c>
      <c r="FL378" s="7" t="str">
        <f t="shared" si="523"/>
        <v>-----</v>
      </c>
      <c r="FM378" s="7" t="str">
        <f t="shared" si="524"/>
        <v>-----</v>
      </c>
      <c r="FN378" s="7" t="str">
        <f t="shared" si="525"/>
        <v>-----</v>
      </c>
      <c r="FO378" s="7" t="str">
        <f t="shared" si="526"/>
        <v>-----</v>
      </c>
      <c r="FP378" s="7" t="str">
        <f t="shared" si="527"/>
        <v>-----</v>
      </c>
      <c r="FQ378" s="7" t="str">
        <f t="shared" si="528"/>
        <v>-----</v>
      </c>
      <c r="FR378" s="13" t="str">
        <f>IF(FL378="-----","-----",(D378-Q378)/Q378)</f>
        <v>-----</v>
      </c>
      <c r="FS378" s="13" t="str">
        <f>IF(FM378="-----","-----",(Q378-R378)/R378)</f>
        <v>-----</v>
      </c>
      <c r="FT378" s="13" t="str">
        <f>IF(FN378="-----","-----",(R378-S378)/S378)</f>
        <v>-----</v>
      </c>
      <c r="FU378" s="13" t="str">
        <f>IF(FO378="-----","-----",(S378-T378)/T378)</f>
        <v>-----</v>
      </c>
      <c r="FV378" s="13" t="str">
        <f>IF(FP378="-----","-----",(T378-U378)/U378)</f>
        <v>-----</v>
      </c>
      <c r="FW378" s="13" t="str">
        <f>IF(FQ378="-----","-----",(U378-V378)/V378)</f>
        <v>-----</v>
      </c>
      <c r="FX378" s="7" t="str">
        <f t="shared" si="529"/>
        <v>-----</v>
      </c>
      <c r="FY378" s="7" t="str">
        <f t="shared" si="530"/>
        <v>-----</v>
      </c>
      <c r="FZ378" s="7" t="str">
        <f t="shared" si="531"/>
        <v>-----</v>
      </c>
      <c r="GA378" s="7" t="str">
        <f t="shared" si="532"/>
        <v>-----</v>
      </c>
      <c r="GB378" s="7" t="str">
        <f t="shared" si="533"/>
        <v>-----</v>
      </c>
      <c r="GC378" s="7" t="str">
        <f t="shared" si="534"/>
        <v>-----</v>
      </c>
      <c r="GD378" s="7" t="str">
        <f>IF(AND(BG378&gt;AA378,BG377&gt;AA377,BG376&gt;AA376,BG375&gt;AA375,BG374&gt;AA374,BG373&gt;AA373,BG372&gt;AA372,BG371&gt;AA371,BG370&gt;AA370,BG369&gt;AA369,BG368&gt;AA368,BG367&gt;AA367),"Bullish",IF(AND(BG378&lt;AA378,BG377&lt;AA377,BG376&lt;AA376,BG375&lt;AA375,BG374&lt;AA374,BG373&lt;AA373,BG372&lt;AA372,BG371&lt;AA371,BG370&lt;AA370,BG369&lt;AA369,BG368&lt;AA368,BG367&lt;AA367),"Bearish","-----"))</f>
        <v>Bullish</v>
      </c>
      <c r="GE378">
        <f>(Z378-BG378)/BG378</f>
        <v>9.3606628736090606E-4</v>
      </c>
      <c r="GI378" s="7" t="str">
        <f>IF(Y378&gt;Z378,"Bullish","Bearish")</f>
        <v>Bearish</v>
      </c>
      <c r="GJ378" s="19" t="str">
        <f>IF(AND(D378&gt;Y378,D377&lt;Y377),"TEMA crossover","-----")</f>
        <v>-----</v>
      </c>
      <c r="GK378" s="19" t="str">
        <f>IF(AND(D378&lt;Y378,D377&gt;Y377),"TEMA crossunder","-----")</f>
        <v>-----</v>
      </c>
      <c r="GL378" s="20" t="str">
        <f>IF(GD378="Bearish","YES","-----")</f>
        <v>-----</v>
      </c>
      <c r="GM378" s="20" t="str">
        <f>IF(GH378="Reverse to Bearish","YES","-----")</f>
        <v>-----</v>
      </c>
      <c r="GN378" s="20" t="str">
        <f>IF(AND(GI378="Bullish",GI377="Bullish",GI376="Bullish",GI375="Bullish"),"YES","-----")</f>
        <v>-----</v>
      </c>
      <c r="GO378" s="20" t="str">
        <f>IF(OR(GK378="TEMA crossunder",GK377="TEMA crossunder",GK376="TEMA crossunder",GK375="TEMA crossunder"),"YES","-----")</f>
        <v>YES</v>
      </c>
      <c r="GP378" s="20" t="str">
        <f>IF(GD378="Bullish","YES","-----")</f>
        <v>YES</v>
      </c>
      <c r="GQ378" s="20" t="str">
        <f>IF(GH378="Reverse to Bullish","YES","-----")</f>
        <v>-----</v>
      </c>
      <c r="GR378" s="20" t="str">
        <f>IF(AND(GI378="Bearish",GI377="Bearish",GI376="Bearish",GI375="Bearish"),"YES","-----")</f>
        <v>YES</v>
      </c>
      <c r="GS378" s="20" t="str">
        <f>IF(OR(GJ378="TEMA crossover",GJ377="TEMA crossover",GJ376="TEMA crossover",GJ375="TEMA crossover"),"YES","-----")</f>
        <v>-----</v>
      </c>
      <c r="GT378" s="20" t="str">
        <f t="shared" si="552"/>
        <v>-----</v>
      </c>
      <c r="GU378" s="20" t="str">
        <f t="shared" si="553"/>
        <v>-----</v>
      </c>
      <c r="GV378" s="20" t="str">
        <f t="shared" si="554"/>
        <v>-----</v>
      </c>
      <c r="GW378" s="20" t="str">
        <f t="shared" si="555"/>
        <v>-----</v>
      </c>
      <c r="GX378" s="20" t="str">
        <f t="shared" si="556"/>
        <v>-----</v>
      </c>
      <c r="GY378" s="20" t="str">
        <f t="shared" si="557"/>
        <v>-----</v>
      </c>
      <c r="GZ378" s="7" t="str">
        <f>IF(G378&gt;BH378,"YES","-----")</f>
        <v>-----</v>
      </c>
      <c r="HA378" s="7" t="str">
        <f>IF(F378&lt;BI378,"YES","-----")</f>
        <v>-----</v>
      </c>
      <c r="HB378">
        <f>BH378-BI378</f>
        <v>5.5399999999999636</v>
      </c>
      <c r="HI378">
        <f t="shared" si="535"/>
        <v>-1.0119199999999182</v>
      </c>
      <c r="HJ378">
        <f t="shared" si="536"/>
        <v>4.5280800000000454</v>
      </c>
      <c r="HK378" s="7"/>
      <c r="HL378" s="7"/>
      <c r="HM378" s="7"/>
      <c r="HN378" s="7"/>
      <c r="HO378" s="7"/>
      <c r="HP378" s="7"/>
      <c r="HQ378" s="28">
        <f t="shared" si="559"/>
        <v>-1.7324099999996179</v>
      </c>
      <c r="HR378" s="28" t="str">
        <f t="shared" si="537"/>
        <v>Bear</v>
      </c>
      <c r="HS378">
        <f t="shared" si="538"/>
        <v>1.7324099999996179</v>
      </c>
    </row>
    <row r="379" spans="1:227" x14ac:dyDescent="0.55000000000000004">
      <c r="A379">
        <f>Validation!A378</f>
        <v>1772141400</v>
      </c>
      <c r="B379" t="str">
        <f>Price!B378</f>
        <v>XAUUSD</v>
      </c>
      <c r="C379" t="str">
        <f>Price!C378</f>
        <v>M5</v>
      </c>
      <c r="D379">
        <f>Price!D378</f>
        <v>5185.1099999999997</v>
      </c>
      <c r="E379">
        <f>Price!E378</f>
        <v>5185.75</v>
      </c>
      <c r="F379">
        <f>Price!F378</f>
        <v>5188.92</v>
      </c>
      <c r="G379">
        <f>Price!G378</f>
        <v>5184.4799999999996</v>
      </c>
      <c r="H379">
        <f>Price!H378</f>
        <v>263</v>
      </c>
      <c r="I379">
        <f>Diagonals!E378</f>
        <v>5214.3599999999997</v>
      </c>
      <c r="J379">
        <f>Diagonals!F378</f>
        <v>0</v>
      </c>
      <c r="K379">
        <f>Diagonals!G378</f>
        <v>0</v>
      </c>
      <c r="L379">
        <f>Diagonals!H378</f>
        <v>5117.6000000000004</v>
      </c>
      <c r="M379">
        <f>Diagonals!I378</f>
        <v>0</v>
      </c>
      <c r="N379">
        <f>Diagonals!J378</f>
        <v>0</v>
      </c>
      <c r="O379">
        <f>Diagonals!K378</f>
        <v>0</v>
      </c>
      <c r="P379">
        <f>Diagonals!L378</f>
        <v>0</v>
      </c>
      <c r="Q379">
        <f>Trendlines!E378</f>
        <v>5199.8599999999997</v>
      </c>
      <c r="R379">
        <f>Trendlines!F378</f>
        <v>5192.1000000000004</v>
      </c>
      <c r="S379">
        <f>Trendlines!G378</f>
        <v>5201.92</v>
      </c>
      <c r="T379">
        <f>Trendlines!H378</f>
        <v>5175.2299999999996</v>
      </c>
      <c r="U379">
        <f>Trendlines!I378</f>
        <v>5179.34</v>
      </c>
      <c r="V379">
        <f>Trendlines!J378</f>
        <v>5165.7</v>
      </c>
      <c r="W379">
        <f>Trendlines!K378</f>
        <v>0</v>
      </c>
      <c r="X379">
        <f>Trendlines!L378</f>
        <v>0</v>
      </c>
      <c r="Y379">
        <f>Tema_Hrma_Smma!E378</f>
        <v>5187.84</v>
      </c>
      <c r="Z379">
        <f>Tema_Hrma_Smma!F378</f>
        <v>5195.0600000000004</v>
      </c>
      <c r="AA379">
        <f>Tema_Hrma_Smma!G378</f>
        <v>5185.3100000000004</v>
      </c>
      <c r="AB379">
        <f>ZScore!H378</f>
        <v>-1</v>
      </c>
      <c r="AC379">
        <f>ZScore!I378</f>
        <v>0.82340999999999998</v>
      </c>
      <c r="AD379">
        <f>ZScore!J378</f>
        <v>3</v>
      </c>
      <c r="AE379">
        <f>HA!E378</f>
        <v>5191.8</v>
      </c>
      <c r="AF379">
        <f>HA!F378</f>
        <v>5191.8</v>
      </c>
      <c r="AG379">
        <f>HA!G378</f>
        <v>5184.4799999999996</v>
      </c>
      <c r="AH379">
        <f>HA!H378</f>
        <v>5186.0600000000004</v>
      </c>
      <c r="AI379">
        <f>HA!I378</f>
        <v>-1</v>
      </c>
      <c r="AJ379">
        <f>HA!J378</f>
        <v>5.74</v>
      </c>
      <c r="AK379">
        <f>HA!K378</f>
        <v>1.07806</v>
      </c>
      <c r="AL379">
        <f>HA!L378</f>
        <v>-4</v>
      </c>
      <c r="AM379">
        <f>KC!E378</f>
        <v>5223.8047399999996</v>
      </c>
      <c r="AN379">
        <f>KC!F378</f>
        <v>5217.4358499999998</v>
      </c>
      <c r="AO379">
        <f>KC!G378</f>
        <v>5211.0669600000001</v>
      </c>
      <c r="AP379">
        <f>KC!H378</f>
        <v>5204.6980700000004</v>
      </c>
      <c r="AQ379">
        <f>KC!I378</f>
        <v>5198.3291900000004</v>
      </c>
      <c r="AR379">
        <f>KC!J378</f>
        <v>5194.1821</v>
      </c>
      <c r="AS379">
        <f>KC!K378</f>
        <v>5187.8132100000003</v>
      </c>
      <c r="AT379">
        <f>KC!L378</f>
        <v>5181.4443199999996</v>
      </c>
      <c r="AU379">
        <f>KC!M378</f>
        <v>5175.0754299999999</v>
      </c>
      <c r="AV379">
        <f>KC!N378</f>
        <v>5168.7065400000001</v>
      </c>
      <c r="AW379">
        <f>SR_Levels!E378</f>
        <v>5178.6000000000004</v>
      </c>
      <c r="AX379">
        <f>SR_Levels!F378</f>
        <v>5161.8900000000003</v>
      </c>
      <c r="AY379">
        <f>SR_Levels!G378</f>
        <v>5135.8500000000004</v>
      </c>
      <c r="AZ379">
        <f>SR_Levels!H378</f>
        <v>0</v>
      </c>
      <c r="BA379">
        <f>SR_Levels!I378</f>
        <v>5193.3500000000004</v>
      </c>
      <c r="BB379">
        <f>SR_Levels!J378</f>
        <v>5205.3100000000004</v>
      </c>
      <c r="BC379">
        <f>SR_Levels!K378</f>
        <v>0</v>
      </c>
      <c r="BD379">
        <f>SR_Levels!L378</f>
        <v>0</v>
      </c>
      <c r="BE379">
        <f>ZigZag!E378</f>
        <v>0</v>
      </c>
      <c r="BF379">
        <f>ZigZag!F378</f>
        <v>0</v>
      </c>
      <c r="BG379">
        <f>ZigZag!G378</f>
        <v>5191.53</v>
      </c>
      <c r="BH379">
        <f>Dual_Tema!E378</f>
        <v>5191.16</v>
      </c>
      <c r="BI379">
        <f>Dual_Tema!F378</f>
        <v>5185.99</v>
      </c>
      <c r="BJ379">
        <f>Pinbar!E378</f>
        <v>0</v>
      </c>
      <c r="BK379">
        <f>SSA!E378</f>
        <v>5188.2897800000001</v>
      </c>
      <c r="BL379">
        <f>SSA!F378</f>
        <v>5189.9770600000002</v>
      </c>
      <c r="BN379" t="str">
        <f t="shared" si="558"/>
        <v>Red Candle</v>
      </c>
      <c r="BO379" s="34">
        <f t="shared" si="560"/>
        <v>-2.6026037579059969E-3</v>
      </c>
      <c r="BP379" s="34">
        <f t="shared" si="562"/>
        <v>-1.7788558722459102E-3</v>
      </c>
      <c r="BQ379" s="34">
        <f t="shared" si="570"/>
        <v>-1.6750709017081533E-3</v>
      </c>
      <c r="BR379" s="34">
        <f t="shared" si="572"/>
        <v>-7.2270209641422944E-4</v>
      </c>
      <c r="BS379" s="35">
        <f t="shared" si="561"/>
        <v>-4.3423842766565635E-4</v>
      </c>
      <c r="BT379" s="35">
        <f t="shared" si="563"/>
        <v>-1.4835898664644631E-4</v>
      </c>
      <c r="BU379" s="35">
        <f t="shared" si="571"/>
        <v>-9.313318514758695E-5</v>
      </c>
      <c r="BV379" s="35">
        <f t="shared" si="573"/>
        <v>-3.0123020103745013E-5</v>
      </c>
      <c r="BW379" s="27">
        <v>96</v>
      </c>
      <c r="BX379">
        <f>F379-G379</f>
        <v>4.4400000000005093</v>
      </c>
      <c r="BY379">
        <f>ABS(F379-D378)</f>
        <v>3.1999999999998181</v>
      </c>
      <c r="BZ379">
        <f>ABS(G379-D378)</f>
        <v>1.2400000000006912</v>
      </c>
      <c r="CA379">
        <f t="shared" si="539"/>
        <v>4.4400000000005093</v>
      </c>
      <c r="CB379">
        <f t="shared" si="564"/>
        <v>4.5649999999999897</v>
      </c>
      <c r="CC379">
        <f t="shared" si="567"/>
        <v>4.8025779242792925</v>
      </c>
      <c r="CD379">
        <f t="shared" si="565"/>
        <v>-0.2375779242793028</v>
      </c>
      <c r="CE379">
        <f t="shared" si="568"/>
        <v>-1</v>
      </c>
      <c r="CF379">
        <f t="shared" si="569"/>
        <v>-23</v>
      </c>
      <c r="CG379" s="7" t="str">
        <f t="shared" si="566"/>
        <v>Low Volatility Period</v>
      </c>
      <c r="CH379" s="21"/>
      <c r="CI379" s="21"/>
      <c r="CJ379" s="21"/>
      <c r="CK379" s="21"/>
      <c r="CL379" s="21"/>
      <c r="CM379" s="21"/>
      <c r="CZ379" s="7" t="str">
        <f>IF(AND(D379&gt;BH379,D379&gt;E379),"Bullish Trigger","-----")</f>
        <v>-----</v>
      </c>
      <c r="DA379" s="7" t="str">
        <f>IF(AND(D379&lt;BI379,D379&lt;E379),"Bearish Trigger","-----")</f>
        <v>Bearish Trigger</v>
      </c>
      <c r="DB379" s="13" t="str">
        <f>IF(AND(W379=BE379,W379&gt;0,BE379&gt;0),"Important High","------")</f>
        <v>------</v>
      </c>
      <c r="DC379" s="13" t="str">
        <f>IF(AND(X379=BF379,X379&gt;0,BF379&gt;0),"Important Low","------")</f>
        <v>------</v>
      </c>
      <c r="DD379" s="7" t="str">
        <f>IF(AND(DB379="Important High",DC379="-----",BJ379=1),"Imp High Rej","-----")</f>
        <v>-----</v>
      </c>
      <c r="DE379" s="7" t="str">
        <f>IF(AND(DB379="-----",DC379="Important Low",BJ379=1),"Imp Low Rej","-----")</f>
        <v>-----</v>
      </c>
      <c r="DF379" s="7" t="str">
        <f>IF(Y379&gt;AM379,"Overbought",IF(Y379&gt;AO379,"Bullish Momentum",IF(Y379&gt;AQ379,"Flat Momentum","-----")))</f>
        <v>-----</v>
      </c>
      <c r="DG379" s="7" t="str">
        <f>IF(Y379&lt;AV379,"Oversold",IF(Y379&lt;AT379,"Bearish Momentum",IF(Y379&lt;AR379,"Flat Momentum","-----")))</f>
        <v>Flat Momentum</v>
      </c>
      <c r="DH379" s="7" t="str">
        <f>IF(AND(DF379="Overbought",AD379=2),"Culminated Thrust","-----")</f>
        <v>-----</v>
      </c>
      <c r="DI379" s="7" t="str">
        <f>IF(AND(DG379="Oversold",AD379=5),"Culminated Thrust","-----")</f>
        <v>-----</v>
      </c>
      <c r="DJ379" s="14">
        <f>(Q379-$D379)/$D379</f>
        <v>2.8446841050623808E-3</v>
      </c>
      <c r="DK379" s="14">
        <f>(R379-$D379)/$D379</f>
        <v>1.3480909758907123E-3</v>
      </c>
      <c r="DL379" s="14">
        <f>(S379-$D379)/$D379</f>
        <v>3.2419755800745598E-3</v>
      </c>
      <c r="DM379" s="14">
        <f>(T379-$D379)/$D379</f>
        <v>-1.9054562005435005E-3</v>
      </c>
      <c r="DN379" s="14">
        <f>(U379-$D379)/$D379</f>
        <v>-1.1128018499124469E-3</v>
      </c>
      <c r="DO379" s="14">
        <f>(V379-$D379)/$D379</f>
        <v>-3.7434114223227387E-3</v>
      </c>
      <c r="DP379" s="14">
        <f t="shared" si="507"/>
        <v>3.2419755800745598E-3</v>
      </c>
      <c r="DQ379" s="14">
        <f t="shared" si="508"/>
        <v>2.8446841050623808E-3</v>
      </c>
      <c r="DR379" s="14">
        <f t="shared" si="509"/>
        <v>1.3480909758907123E-3</v>
      </c>
      <c r="DS379" s="14">
        <f t="shared" si="510"/>
        <v>-1.1128018499124469E-3</v>
      </c>
      <c r="DT379" s="14">
        <f t="shared" si="511"/>
        <v>-1.9054562005435005E-3</v>
      </c>
      <c r="DU379" s="14">
        <f t="shared" si="512"/>
        <v>-3.7434114223227387E-3</v>
      </c>
      <c r="DV379" t="str">
        <f>IF($D379&gt;Q379,"SUP","RES")</f>
        <v>RES</v>
      </c>
      <c r="DW379" t="str">
        <f>IF($D379&gt;R379,"SUP","RES")</f>
        <v>RES</v>
      </c>
      <c r="DX379" t="str">
        <f>IF($D379&gt;S379,"SUP","RES")</f>
        <v>RES</v>
      </c>
      <c r="DY379" t="str">
        <f>IF($D379&gt;T379,"SUP","RES")</f>
        <v>SUP</v>
      </c>
      <c r="DZ379" t="str">
        <f>IF($D379&gt;U379,"SUP","RES")</f>
        <v>SUP</v>
      </c>
      <c r="EA379" t="str">
        <f>IF($D379&gt;V379,"SUP","RES")</f>
        <v>SUP</v>
      </c>
      <c r="EB379" s="7">
        <f t="shared" si="513"/>
        <v>3</v>
      </c>
      <c r="EC379" s="7">
        <f t="shared" si="514"/>
        <v>3</v>
      </c>
      <c r="ED379" s="13" t="str">
        <f t="shared" si="515"/>
        <v>-----</v>
      </c>
      <c r="EE379" s="13" t="str">
        <f t="shared" si="516"/>
        <v>-----</v>
      </c>
      <c r="EF379" s="7">
        <f>IF(OR(ED379="All Sup",EE379="All Res"),"na",((D379-MIN(Q379:V379))/(MAX(Q379:V379)-MIN(Q379:V379))))</f>
        <v>0.53589177250137265</v>
      </c>
      <c r="EG379">
        <v>1.4999999999999999E-4</v>
      </c>
      <c r="EH379">
        <f>Q379*(1+$EG379)</f>
        <v>5200.6399790000005</v>
      </c>
      <c r="EI379">
        <f>Q379*(1-$EG379)</f>
        <v>5199.0800209999998</v>
      </c>
      <c r="EJ379">
        <f>R379*(1+$EG379)</f>
        <v>5192.8788150000009</v>
      </c>
      <c r="EK379">
        <f>R379*(1-$EG379)</f>
        <v>5191.3211850000007</v>
      </c>
      <c r="EL379">
        <f>S379*(1+$EG379)</f>
        <v>5202.7002880000009</v>
      </c>
      <c r="EM379">
        <f>S379*(1-$EG379)</f>
        <v>5201.1397120000001</v>
      </c>
      <c r="EN379">
        <f>T379*(1+$EG379)</f>
        <v>5176.0062845000002</v>
      </c>
      <c r="EO379">
        <f>T379*(1-$EG379)</f>
        <v>5174.4537154999998</v>
      </c>
      <c r="EP379">
        <f>U379*(1+$EG379)</f>
        <v>5180.1169010000003</v>
      </c>
      <c r="EQ379">
        <f>U379*(1-$EG379)</f>
        <v>5178.563099</v>
      </c>
      <c r="ER379">
        <f>V379*(1+$EG379)</f>
        <v>5166.4748550000004</v>
      </c>
      <c r="ES379">
        <f>V379*(1-$EG379)</f>
        <v>5164.9251450000002</v>
      </c>
      <c r="ET379" s="7" t="str">
        <f t="shared" si="517"/>
        <v>-----</v>
      </c>
      <c r="EU379" s="7" t="str">
        <f t="shared" si="518"/>
        <v>-----</v>
      </c>
      <c r="EV379" s="7" t="str">
        <f t="shared" si="519"/>
        <v>-----</v>
      </c>
      <c r="EW379" s="7" t="str">
        <f t="shared" si="520"/>
        <v>-----</v>
      </c>
      <c r="EX379" s="7" t="str">
        <f t="shared" si="521"/>
        <v>-----</v>
      </c>
      <c r="EY379" s="7" t="str">
        <f t="shared" si="522"/>
        <v>-----</v>
      </c>
      <c r="EZ379">
        <f t="shared" si="540"/>
        <v>4</v>
      </c>
      <c r="FA379">
        <f t="shared" si="541"/>
        <v>2</v>
      </c>
      <c r="FB379">
        <f t="shared" si="542"/>
        <v>377</v>
      </c>
      <c r="FC379">
        <f t="shared" si="543"/>
        <v>35</v>
      </c>
      <c r="FD379">
        <f t="shared" si="544"/>
        <v>34</v>
      </c>
      <c r="FE379">
        <f t="shared" si="545"/>
        <v>71</v>
      </c>
      <c r="FF379">
        <f t="shared" si="546"/>
        <v>4</v>
      </c>
      <c r="FG379">
        <f t="shared" si="547"/>
        <v>1</v>
      </c>
      <c r="FH379">
        <f t="shared" si="548"/>
        <v>0</v>
      </c>
      <c r="FI379">
        <f t="shared" si="549"/>
        <v>2</v>
      </c>
      <c r="FJ379">
        <f t="shared" si="550"/>
        <v>1</v>
      </c>
      <c r="FK379">
        <f t="shared" si="551"/>
        <v>1</v>
      </c>
      <c r="FL379" s="7" t="str">
        <f t="shared" si="523"/>
        <v>-----</v>
      </c>
      <c r="FM379" s="7" t="str">
        <f t="shared" si="524"/>
        <v>-----</v>
      </c>
      <c r="FN379" s="7" t="str">
        <f t="shared" si="525"/>
        <v>-----</v>
      </c>
      <c r="FO379" s="7" t="str">
        <f t="shared" si="526"/>
        <v>-----</v>
      </c>
      <c r="FP379" s="7" t="str">
        <f t="shared" si="527"/>
        <v>-----</v>
      </c>
      <c r="FQ379" s="7" t="str">
        <f t="shared" si="528"/>
        <v>-----</v>
      </c>
      <c r="FR379" s="13" t="str">
        <f>IF(FL379="-----","-----",(D379-Q379)/Q379)</f>
        <v>-----</v>
      </c>
      <c r="FS379" s="13" t="str">
        <f>IF(FM379="-----","-----",(Q379-R379)/R379)</f>
        <v>-----</v>
      </c>
      <c r="FT379" s="13" t="str">
        <f>IF(FN379="-----","-----",(R379-S379)/S379)</f>
        <v>-----</v>
      </c>
      <c r="FU379" s="13" t="str">
        <f>IF(FO379="-----","-----",(S379-T379)/T379)</f>
        <v>-----</v>
      </c>
      <c r="FV379" s="13" t="str">
        <f>IF(FP379="-----","-----",(T379-U379)/U379)</f>
        <v>-----</v>
      </c>
      <c r="FW379" s="13" t="str">
        <f>IF(FQ379="-----","-----",(U379-V379)/V379)</f>
        <v>-----</v>
      </c>
      <c r="FX379" s="7" t="str">
        <f t="shared" si="529"/>
        <v>-----</v>
      </c>
      <c r="FY379" s="7" t="str">
        <f t="shared" si="530"/>
        <v>-----</v>
      </c>
      <c r="FZ379" s="7" t="str">
        <f t="shared" si="531"/>
        <v>-----</v>
      </c>
      <c r="GA379" s="7" t="str">
        <f t="shared" si="532"/>
        <v>-----</v>
      </c>
      <c r="GB379" s="7" t="str">
        <f t="shared" si="533"/>
        <v>-----</v>
      </c>
      <c r="GC379" s="7" t="str">
        <f t="shared" si="534"/>
        <v>-----</v>
      </c>
      <c r="GD379" s="7" t="str">
        <f>IF(AND(BG379&gt;AA379,BG378&gt;AA378,BG377&gt;AA377,BG376&gt;AA376,BG375&gt;AA375,BG374&gt;AA374,BG373&gt;AA373,BG372&gt;AA372,BG371&gt;AA371,BG370&gt;AA370,BG369&gt;AA369,BG368&gt;AA368),"Bullish",IF(AND(BG379&lt;AA379,BG378&lt;AA378,BG377&lt;AA377,BG376&lt;AA376,BG375&lt;AA375,BG374&lt;AA374,BG373&lt;AA373,BG372&lt;AA372,BG371&lt;AA371,BG370&lt;AA370,BG369&lt;AA369,BG368&lt;AA368),"Bearish","-----"))</f>
        <v>Bullish</v>
      </c>
      <c r="GE379">
        <f>(Z379-BG379)/BG379</f>
        <v>6.7995369380522796E-4</v>
      </c>
      <c r="GI379" s="7" t="str">
        <f>IF(Y379&gt;Z379,"Bullish","Bearish")</f>
        <v>Bearish</v>
      </c>
      <c r="GJ379" s="19" t="str">
        <f>IF(AND(D379&gt;Y379,D378&lt;Y378),"TEMA crossover","-----")</f>
        <v>-----</v>
      </c>
      <c r="GK379" s="19" t="str">
        <f>IF(AND(D379&lt;Y379,D378&gt;Y378),"TEMA crossunder","-----")</f>
        <v>-----</v>
      </c>
      <c r="GL379" s="20" t="str">
        <f>IF(GD379="Bearish","YES","-----")</f>
        <v>-----</v>
      </c>
      <c r="GM379" s="20" t="str">
        <f>IF(GH379="Reverse to Bearish","YES","-----")</f>
        <v>-----</v>
      </c>
      <c r="GN379" s="20" t="str">
        <f>IF(AND(GI379="Bullish",GI378="Bullish",GI377="Bullish",GI376="Bullish"),"YES","-----")</f>
        <v>-----</v>
      </c>
      <c r="GO379" s="20" t="str">
        <f>IF(OR(GK379="TEMA crossunder",GK378="TEMA crossunder",GK377="TEMA crossunder",GK376="TEMA crossunder"),"YES","-----")</f>
        <v>-----</v>
      </c>
      <c r="GP379" s="20" t="str">
        <f>IF(GD379="Bullish","YES","-----")</f>
        <v>YES</v>
      </c>
      <c r="GQ379" s="20" t="str">
        <f>IF(GH379="Reverse to Bullish","YES","-----")</f>
        <v>-----</v>
      </c>
      <c r="GR379" s="20" t="str">
        <f>IF(AND(GI379="Bearish",GI378="Bearish",GI377="Bearish",GI376="Bearish"),"YES","-----")</f>
        <v>YES</v>
      </c>
      <c r="GS379" s="20" t="str">
        <f>IF(OR(GJ379="TEMA crossover",GJ378="TEMA crossover",GJ377="TEMA crossover",GJ376="TEMA crossover"),"YES","-----")</f>
        <v>-----</v>
      </c>
      <c r="GT379" s="20" t="str">
        <f t="shared" si="552"/>
        <v>-----</v>
      </c>
      <c r="GU379" s="20" t="str">
        <f t="shared" si="553"/>
        <v>-----</v>
      </c>
      <c r="GV379" s="20" t="str">
        <f t="shared" si="554"/>
        <v>-----</v>
      </c>
      <c r="GW379" s="20" t="str">
        <f t="shared" si="555"/>
        <v>-----</v>
      </c>
      <c r="GX379" s="20" t="str">
        <f t="shared" si="556"/>
        <v>-----</v>
      </c>
      <c r="GY379" s="20" t="str">
        <f t="shared" si="557"/>
        <v>-----</v>
      </c>
      <c r="GZ379" s="7" t="str">
        <f>IF(G379&gt;BH379,"YES","-----")</f>
        <v>-----</v>
      </c>
      <c r="HA379" s="7" t="str">
        <f>IF(F379&lt;BI379,"YES","-----")</f>
        <v>-----</v>
      </c>
      <c r="HB379">
        <f>BH379-BI379</f>
        <v>5.1700000000000728</v>
      </c>
      <c r="HI379">
        <f t="shared" si="535"/>
        <v>-2.2997800000002826</v>
      </c>
      <c r="HJ379">
        <f t="shared" si="536"/>
        <v>2.8702199999997902</v>
      </c>
      <c r="HK379" s="7"/>
      <c r="HL379" s="7"/>
      <c r="HM379" s="7"/>
      <c r="HN379" s="7"/>
      <c r="HO379" s="7"/>
      <c r="HP379" s="7"/>
      <c r="HQ379" s="28">
        <f t="shared" si="559"/>
        <v>-1.6872800000001007</v>
      </c>
      <c r="HR379" s="28" t="str">
        <f t="shared" si="537"/>
        <v>Bear</v>
      </c>
      <c r="HS379">
        <f t="shared" si="538"/>
        <v>1.6872800000001007</v>
      </c>
    </row>
    <row r="380" spans="1:227" x14ac:dyDescent="0.55000000000000004">
      <c r="A380">
        <f>Validation!A379</f>
        <v>1772141700</v>
      </c>
      <c r="B380" t="str">
        <f>Price!B379</f>
        <v>XAUUSD</v>
      </c>
      <c r="C380" t="str">
        <f>Price!C379</f>
        <v>M5</v>
      </c>
      <c r="D380">
        <f>Price!D379</f>
        <v>5187.12</v>
      </c>
      <c r="E380">
        <f>Price!E379</f>
        <v>5185.1099999999997</v>
      </c>
      <c r="F380">
        <f>Price!F379</f>
        <v>5187.51</v>
      </c>
      <c r="G380">
        <f>Price!G379</f>
        <v>5184.5600000000004</v>
      </c>
      <c r="H380">
        <f>Price!H379</f>
        <v>208</v>
      </c>
      <c r="I380">
        <f>Diagonals!E379</f>
        <v>5214.54</v>
      </c>
      <c r="J380">
        <f>Diagonals!F379</f>
        <v>0</v>
      </c>
      <c r="K380">
        <f>Diagonals!G379</f>
        <v>0</v>
      </c>
      <c r="L380">
        <f>Diagonals!H379</f>
        <v>5117.2700000000004</v>
      </c>
      <c r="M380">
        <f>Diagonals!I379</f>
        <v>0</v>
      </c>
      <c r="N380">
        <f>Diagonals!J379</f>
        <v>0</v>
      </c>
      <c r="O380">
        <f>Diagonals!K379</f>
        <v>0</v>
      </c>
      <c r="P380">
        <f>Diagonals!L379</f>
        <v>0</v>
      </c>
      <c r="Q380">
        <f>Trendlines!E379</f>
        <v>5199.87</v>
      </c>
      <c r="R380">
        <f>Trendlines!F379</f>
        <v>5192.08</v>
      </c>
      <c r="S380">
        <f>Trendlines!G379</f>
        <v>5201.8999999999996</v>
      </c>
      <c r="T380">
        <f>Trendlines!H379</f>
        <v>5175.3</v>
      </c>
      <c r="U380">
        <f>Trendlines!I379</f>
        <v>5179.37</v>
      </c>
      <c r="V380">
        <f>Trendlines!J379</f>
        <v>5165.74</v>
      </c>
      <c r="W380">
        <f>Trendlines!K379</f>
        <v>0</v>
      </c>
      <c r="X380">
        <f>Trendlines!L379</f>
        <v>0</v>
      </c>
      <c r="Y380">
        <f>Tema_Hrma_Smma!E379</f>
        <v>5186.1099999999997</v>
      </c>
      <c r="Z380">
        <f>Tema_Hrma_Smma!F379</f>
        <v>5193.3100000000004</v>
      </c>
      <c r="AA380">
        <f>Tema_Hrma_Smma!G379</f>
        <v>5185.33</v>
      </c>
      <c r="AB380">
        <f>ZScore!H379</f>
        <v>1</v>
      </c>
      <c r="AC380">
        <f>ZScore!I379</f>
        <v>0.34025</v>
      </c>
      <c r="AD380">
        <f>ZScore!J379</f>
        <v>0</v>
      </c>
      <c r="AE380">
        <f>HA!E379</f>
        <v>5188.93</v>
      </c>
      <c r="AF380">
        <f>HA!F379</f>
        <v>5188.93</v>
      </c>
      <c r="AG380">
        <f>HA!G379</f>
        <v>5184.5600000000004</v>
      </c>
      <c r="AH380">
        <f>HA!H379</f>
        <v>5186.07</v>
      </c>
      <c r="AI380">
        <f>HA!I379</f>
        <v>-1</v>
      </c>
      <c r="AJ380">
        <f>HA!J379</f>
        <v>2.86</v>
      </c>
      <c r="AK380">
        <f>HA!K379</f>
        <v>7.7999999999999999E-4</v>
      </c>
      <c r="AL380">
        <f>HA!L379</f>
        <v>-5</v>
      </c>
      <c r="AM380">
        <f>KC!E379</f>
        <v>5223.4894100000001</v>
      </c>
      <c r="AN380">
        <f>KC!F379</f>
        <v>5217.1391000000003</v>
      </c>
      <c r="AO380">
        <f>KC!G379</f>
        <v>5210.7887899999996</v>
      </c>
      <c r="AP380">
        <f>KC!H379</f>
        <v>5204.4384799999998</v>
      </c>
      <c r="AQ380">
        <f>KC!I379</f>
        <v>5198.08817</v>
      </c>
      <c r="AR380">
        <f>KC!J379</f>
        <v>5193.9664400000001</v>
      </c>
      <c r="AS380">
        <f>KC!K379</f>
        <v>5187.6161400000001</v>
      </c>
      <c r="AT380">
        <f>KC!L379</f>
        <v>5181.2658300000003</v>
      </c>
      <c r="AU380">
        <f>KC!M379</f>
        <v>5174.9155199999996</v>
      </c>
      <c r="AV380">
        <f>KC!N379</f>
        <v>5168.5652099999998</v>
      </c>
      <c r="AW380">
        <f>SR_Levels!E379</f>
        <v>5178.6000000000004</v>
      </c>
      <c r="AX380">
        <f>SR_Levels!F379</f>
        <v>5161.8900000000003</v>
      </c>
      <c r="AY380">
        <f>SR_Levels!G379</f>
        <v>5135.8500000000004</v>
      </c>
      <c r="AZ380">
        <f>SR_Levels!H379</f>
        <v>0</v>
      </c>
      <c r="BA380">
        <f>SR_Levels!I379</f>
        <v>5193.3500000000004</v>
      </c>
      <c r="BB380">
        <f>SR_Levels!J379</f>
        <v>5205.3100000000004</v>
      </c>
      <c r="BC380">
        <f>SR_Levels!K379</f>
        <v>0</v>
      </c>
      <c r="BD380">
        <f>SR_Levels!L379</f>
        <v>0</v>
      </c>
      <c r="BE380">
        <f>ZigZag!E379</f>
        <v>0</v>
      </c>
      <c r="BF380">
        <f>ZigZag!F379</f>
        <v>0</v>
      </c>
      <c r="BG380">
        <f>ZigZag!G379</f>
        <v>5191.16</v>
      </c>
      <c r="BH380">
        <f>Dual_Tema!E379</f>
        <v>5188.47</v>
      </c>
      <c r="BI380">
        <f>Dual_Tema!F379</f>
        <v>5184.29</v>
      </c>
      <c r="BJ380">
        <f>Pinbar!E379</f>
        <v>0</v>
      </c>
      <c r="BK380">
        <f>SSA!E379</f>
        <v>5186.9851900000003</v>
      </c>
      <c r="BL380">
        <f>SSA!F379</f>
        <v>5188.4811200000004</v>
      </c>
      <c r="BN380" t="str">
        <f t="shared" si="558"/>
        <v>Green Candle</v>
      </c>
      <c r="BO380" s="34">
        <f t="shared" si="560"/>
        <v>-2.3982660171283365E-3</v>
      </c>
      <c r="BP380" s="34">
        <f t="shared" si="562"/>
        <v>-2.0412757107428625E-3</v>
      </c>
      <c r="BQ380" s="34">
        <f t="shared" si="570"/>
        <v>-1.5495161852259187E-3</v>
      </c>
      <c r="BR380" s="34">
        <f t="shared" si="572"/>
        <v>5.6517990274285168E-4</v>
      </c>
      <c r="BS380" s="35">
        <f t="shared" si="561"/>
        <v>-4.0011101146153472E-4</v>
      </c>
      <c r="BT380" s="35">
        <f t="shared" si="563"/>
        <v>-1.7026566595212955E-4</v>
      </c>
      <c r="BU380" s="35">
        <f t="shared" si="571"/>
        <v>-8.614728505407232E-5</v>
      </c>
      <c r="BV380" s="35">
        <f t="shared" si="573"/>
        <v>2.3542787491059869E-5</v>
      </c>
      <c r="BW380" s="27">
        <v>96</v>
      </c>
      <c r="BX380">
        <f>F380-G380</f>
        <v>2.9499999999998181</v>
      </c>
      <c r="BY380">
        <f>ABS(F380-D379)</f>
        <v>2.4000000000005457</v>
      </c>
      <c r="BZ380">
        <f>ABS(G380-D379)</f>
        <v>0.5499999999992724</v>
      </c>
      <c r="CA380">
        <f t="shared" si="539"/>
        <v>2.9499999999998181</v>
      </c>
      <c r="CB380">
        <f t="shared" si="564"/>
        <v>4.4507142857142492</v>
      </c>
      <c r="CC380">
        <f t="shared" si="567"/>
        <v>4.670250929687902</v>
      </c>
      <c r="CD380">
        <f t="shared" si="565"/>
        <v>-0.2195366439736528</v>
      </c>
      <c r="CE380">
        <f t="shared" si="568"/>
        <v>-1</v>
      </c>
      <c r="CF380">
        <f t="shared" si="569"/>
        <v>-24</v>
      </c>
      <c r="CG380" s="7" t="str">
        <f t="shared" si="566"/>
        <v>Low Volatility Period</v>
      </c>
      <c r="CH380" s="21"/>
      <c r="CI380" s="21"/>
      <c r="CJ380" s="21"/>
      <c r="CK380" s="21"/>
      <c r="CL380" s="21"/>
      <c r="CM380" s="21"/>
      <c r="CZ380" s="7" t="str">
        <f>IF(AND(D380&gt;BH380,D380&gt;E380),"Bullish Trigger","-----")</f>
        <v>-----</v>
      </c>
      <c r="DA380" s="7" t="str">
        <f>IF(AND(D380&lt;BI380,D380&lt;E380),"Bearish Trigger","-----")</f>
        <v>-----</v>
      </c>
      <c r="DB380" s="13" t="str">
        <f>IF(AND(W380=BE380,W380&gt;0,BE380&gt;0),"Important High","------")</f>
        <v>------</v>
      </c>
      <c r="DC380" s="13" t="str">
        <f>IF(AND(X380=BF380,X380&gt;0,BF380&gt;0),"Important Low","------")</f>
        <v>------</v>
      </c>
      <c r="DD380" s="7" t="str">
        <f>IF(AND(DB380="Important High",DC380="-----",BJ380=1),"Imp High Rej","-----")</f>
        <v>-----</v>
      </c>
      <c r="DE380" s="7" t="str">
        <f>IF(AND(DB380="-----",DC380="Important Low",BJ380=1),"Imp Low Rej","-----")</f>
        <v>-----</v>
      </c>
      <c r="DF380" s="7" t="str">
        <f>IF(Y380&gt;AM380,"Overbought",IF(Y380&gt;AO380,"Bullish Momentum",IF(Y380&gt;AQ380,"Flat Momentum","-----")))</f>
        <v>-----</v>
      </c>
      <c r="DG380" s="7" t="str">
        <f>IF(Y380&lt;AV380,"Oversold",IF(Y380&lt;AT380,"Bearish Momentum",IF(Y380&lt;AR380,"Flat Momentum","-----")))</f>
        <v>Flat Momentum</v>
      </c>
      <c r="DH380" s="7" t="str">
        <f>IF(AND(DF380="Overbought",AD380=2),"Culminated Thrust","-----")</f>
        <v>-----</v>
      </c>
      <c r="DI380" s="7" t="str">
        <f>IF(AND(DG380="Oversold",AD380=5),"Culminated Thrust","-----")</f>
        <v>-----</v>
      </c>
      <c r="DJ380" s="14">
        <f>(Q380-$D380)/$D380</f>
        <v>2.4580113820385878E-3</v>
      </c>
      <c r="DK380" s="14">
        <f>(R380-$D380)/$D380</f>
        <v>9.5621462391462628E-4</v>
      </c>
      <c r="DL380" s="14">
        <f>(S380-$D380)/$D380</f>
        <v>2.8493653511003688E-3</v>
      </c>
      <c r="DM380" s="14">
        <f>(T380-$D380)/$D380</f>
        <v>-2.2787211400545409E-3</v>
      </c>
      <c r="DN380" s="14">
        <f>(U380-$D380)/$D380</f>
        <v>-1.4940853498665928E-3</v>
      </c>
      <c r="DO380" s="14">
        <f>(V380-$D380)/$D380</f>
        <v>-4.1217477135674727E-3</v>
      </c>
      <c r="DP380" s="14">
        <f t="shared" si="507"/>
        <v>2.8493653511003688E-3</v>
      </c>
      <c r="DQ380" s="14">
        <f t="shared" si="508"/>
        <v>2.4580113820385878E-3</v>
      </c>
      <c r="DR380" s="14">
        <f t="shared" si="509"/>
        <v>9.5621462391462628E-4</v>
      </c>
      <c r="DS380" s="14">
        <f t="shared" si="510"/>
        <v>-1.4940853498665928E-3</v>
      </c>
      <c r="DT380" s="14">
        <f t="shared" si="511"/>
        <v>-2.2787211400545409E-3</v>
      </c>
      <c r="DU380" s="14">
        <f t="shared" si="512"/>
        <v>-4.1217477135674727E-3</v>
      </c>
      <c r="DV380" t="str">
        <f>IF($D380&gt;Q380,"SUP","RES")</f>
        <v>RES</v>
      </c>
      <c r="DW380" t="str">
        <f>IF($D380&gt;R380,"SUP","RES")</f>
        <v>RES</v>
      </c>
      <c r="DX380" t="str">
        <f>IF($D380&gt;S380,"SUP","RES")</f>
        <v>RES</v>
      </c>
      <c r="DY380" t="str">
        <f>IF($D380&gt;T380,"SUP","RES")</f>
        <v>SUP</v>
      </c>
      <c r="DZ380" t="str">
        <f>IF($D380&gt;U380,"SUP","RES")</f>
        <v>SUP</v>
      </c>
      <c r="EA380" t="str">
        <f>IF($D380&gt;V380,"SUP","RES")</f>
        <v>SUP</v>
      </c>
      <c r="EB380" s="7">
        <f t="shared" si="513"/>
        <v>3</v>
      </c>
      <c r="EC380" s="7">
        <f t="shared" si="514"/>
        <v>3</v>
      </c>
      <c r="ED380" s="13" t="str">
        <f t="shared" si="515"/>
        <v>-----</v>
      </c>
      <c r="EE380" s="13" t="str">
        <f t="shared" si="516"/>
        <v>-----</v>
      </c>
      <c r="EF380" s="7">
        <f>IF(OR(ED380="All Sup",EE380="All Res"),"na",((D380-MIN(Q380:V380))/(MAX(Q380:V380)-MIN(Q380:V380))))</f>
        <v>0.59126106194690808</v>
      </c>
      <c r="EG380">
        <v>1.4999999999999999E-4</v>
      </c>
      <c r="EH380">
        <f>Q380*(1+$EG380)</f>
        <v>5200.6499805000003</v>
      </c>
      <c r="EI380">
        <f>Q380*(1-$EG380)</f>
        <v>5199.0900195000004</v>
      </c>
      <c r="EJ380">
        <f>R380*(1+$EG380)</f>
        <v>5192.8588120000004</v>
      </c>
      <c r="EK380">
        <f>R380*(1-$EG380)</f>
        <v>5191.3011880000004</v>
      </c>
      <c r="EL380">
        <f>S380*(1+$EG380)</f>
        <v>5202.6802850000004</v>
      </c>
      <c r="EM380">
        <f>S380*(1-$EG380)</f>
        <v>5201.1197149999998</v>
      </c>
      <c r="EN380">
        <f>T380*(1+$EG380)</f>
        <v>5176.0762950000008</v>
      </c>
      <c r="EO380">
        <f>T380*(1-$EG380)</f>
        <v>5174.5237050000005</v>
      </c>
      <c r="EP380">
        <f>U380*(1+$EG380)</f>
        <v>5180.1469055000007</v>
      </c>
      <c r="EQ380">
        <f>U380*(1-$EG380)</f>
        <v>5178.5930945</v>
      </c>
      <c r="ER380">
        <f>V380*(1+$EG380)</f>
        <v>5166.5148610000006</v>
      </c>
      <c r="ES380">
        <f>V380*(1-$EG380)</f>
        <v>5164.9651389999999</v>
      </c>
      <c r="ET380" s="7" t="str">
        <f t="shared" si="517"/>
        <v>-----</v>
      </c>
      <c r="EU380" s="7" t="str">
        <f t="shared" si="518"/>
        <v>-----</v>
      </c>
      <c r="EV380" s="7" t="str">
        <f t="shared" si="519"/>
        <v>-----</v>
      </c>
      <c r="EW380" s="7" t="str">
        <f t="shared" si="520"/>
        <v>-----</v>
      </c>
      <c r="EX380" s="7" t="str">
        <f t="shared" si="521"/>
        <v>-----</v>
      </c>
      <c r="EY380" s="7" t="str">
        <f t="shared" si="522"/>
        <v>-----</v>
      </c>
      <c r="EZ380">
        <f t="shared" si="540"/>
        <v>5</v>
      </c>
      <c r="FA380">
        <f t="shared" si="541"/>
        <v>3</v>
      </c>
      <c r="FB380">
        <f t="shared" si="542"/>
        <v>378</v>
      </c>
      <c r="FC380">
        <f t="shared" si="543"/>
        <v>36</v>
      </c>
      <c r="FD380">
        <f t="shared" si="544"/>
        <v>35</v>
      </c>
      <c r="FE380">
        <f t="shared" si="545"/>
        <v>72</v>
      </c>
      <c r="FF380">
        <f t="shared" si="546"/>
        <v>4</v>
      </c>
      <c r="FG380">
        <f t="shared" si="547"/>
        <v>1</v>
      </c>
      <c r="FH380">
        <f t="shared" si="548"/>
        <v>0</v>
      </c>
      <c r="FI380">
        <f t="shared" si="549"/>
        <v>2</v>
      </c>
      <c r="FJ380">
        <f t="shared" si="550"/>
        <v>1</v>
      </c>
      <c r="FK380">
        <f t="shared" si="551"/>
        <v>1</v>
      </c>
      <c r="FL380" s="7" t="str">
        <f t="shared" si="523"/>
        <v>-----</v>
      </c>
      <c r="FM380" s="7" t="str">
        <f t="shared" si="524"/>
        <v>-----</v>
      </c>
      <c r="FN380" s="7" t="str">
        <f t="shared" si="525"/>
        <v>-----</v>
      </c>
      <c r="FO380" s="7" t="str">
        <f t="shared" si="526"/>
        <v>-----</v>
      </c>
      <c r="FP380" s="7" t="str">
        <f t="shared" si="527"/>
        <v>-----</v>
      </c>
      <c r="FQ380" s="7" t="str">
        <f t="shared" si="528"/>
        <v>-----</v>
      </c>
      <c r="FR380" s="13" t="str">
        <f>IF(FL380="-----","-----",(D380-Q380)/Q380)</f>
        <v>-----</v>
      </c>
      <c r="FS380" s="13" t="str">
        <f>IF(FM380="-----","-----",(Q380-R380)/R380)</f>
        <v>-----</v>
      </c>
      <c r="FT380" s="13" t="str">
        <f>IF(FN380="-----","-----",(R380-S380)/S380)</f>
        <v>-----</v>
      </c>
      <c r="FU380" s="13" t="str">
        <f>IF(FO380="-----","-----",(S380-T380)/T380)</f>
        <v>-----</v>
      </c>
      <c r="FV380" s="13" t="str">
        <f>IF(FP380="-----","-----",(T380-U380)/U380)</f>
        <v>-----</v>
      </c>
      <c r="FW380" s="13" t="str">
        <f>IF(FQ380="-----","-----",(U380-V380)/V380)</f>
        <v>-----</v>
      </c>
      <c r="FX380" s="7" t="str">
        <f t="shared" si="529"/>
        <v>-----</v>
      </c>
      <c r="FY380" s="7" t="str">
        <f t="shared" si="530"/>
        <v>-----</v>
      </c>
      <c r="FZ380" s="7" t="str">
        <f t="shared" si="531"/>
        <v>-----</v>
      </c>
      <c r="GA380" s="7" t="str">
        <f t="shared" si="532"/>
        <v>-----</v>
      </c>
      <c r="GB380" s="7" t="str">
        <f t="shared" si="533"/>
        <v>-----</v>
      </c>
      <c r="GC380" s="7" t="str">
        <f t="shared" si="534"/>
        <v>-----</v>
      </c>
      <c r="GD380" s="7" t="str">
        <f>IF(AND(BG380&gt;AA380,BG379&gt;AA379,BG378&gt;AA378,BG377&gt;AA377,BG376&gt;AA376,BG375&gt;AA375,BG374&gt;AA374,BG373&gt;AA373,BG372&gt;AA372,BG371&gt;AA371,BG370&gt;AA370,BG369&gt;AA369),"Bullish",IF(AND(BG380&lt;AA380,BG379&lt;AA379,BG378&lt;AA378,BG377&lt;AA377,BG376&lt;AA376,BG375&lt;AA375,BG374&lt;AA374,BG373&lt;AA373,BG372&lt;AA372,BG371&lt;AA371,BG370&lt;AA370,BG369&lt;AA369),"Bearish","-----"))</f>
        <v>Bullish</v>
      </c>
      <c r="GE380">
        <f>(Z380-BG380)/BG380</f>
        <v>4.1416562001567007E-4</v>
      </c>
      <c r="GI380" s="7" t="str">
        <f>IF(Y380&gt;Z380,"Bullish","Bearish")</f>
        <v>Bearish</v>
      </c>
      <c r="GJ380" s="19" t="str">
        <f>IF(AND(D380&gt;Y380,D379&lt;Y379),"TEMA crossover","-----")</f>
        <v>TEMA crossover</v>
      </c>
      <c r="GK380" s="19" t="str">
        <f>IF(AND(D380&lt;Y380,D379&gt;Y379),"TEMA crossunder","-----")</f>
        <v>-----</v>
      </c>
      <c r="GL380" s="20" t="str">
        <f>IF(GD380="Bearish","YES","-----")</f>
        <v>-----</v>
      </c>
      <c r="GM380" s="20" t="str">
        <f>IF(GH380="Reverse to Bearish","YES","-----")</f>
        <v>-----</v>
      </c>
      <c r="GN380" s="20" t="str">
        <f>IF(AND(GI380="Bullish",GI379="Bullish",GI378="Bullish",GI377="Bullish"),"YES","-----")</f>
        <v>-----</v>
      </c>
      <c r="GO380" s="20" t="str">
        <f>IF(OR(GK380="TEMA crossunder",GK379="TEMA crossunder",GK378="TEMA crossunder",GK377="TEMA crossunder"),"YES","-----")</f>
        <v>-----</v>
      </c>
      <c r="GP380" s="20" t="str">
        <f>IF(GD380="Bullish","YES","-----")</f>
        <v>YES</v>
      </c>
      <c r="GQ380" s="20" t="str">
        <f>IF(GH380="Reverse to Bullish","YES","-----")</f>
        <v>-----</v>
      </c>
      <c r="GR380" s="20" t="str">
        <f>IF(AND(GI380="Bearish",GI379="Bearish",GI378="Bearish",GI377="Bearish"),"YES","-----")</f>
        <v>YES</v>
      </c>
      <c r="GS380" s="20" t="str">
        <f>IF(OR(GJ380="TEMA crossover",GJ379="TEMA crossover",GJ378="TEMA crossover",GJ377="TEMA crossover"),"YES","-----")</f>
        <v>YES</v>
      </c>
      <c r="GT380" s="20" t="str">
        <f t="shared" si="552"/>
        <v>-----</v>
      </c>
      <c r="GU380" s="20" t="str">
        <f t="shared" si="553"/>
        <v>-----</v>
      </c>
      <c r="GV380" s="20" t="str">
        <f t="shared" si="554"/>
        <v>-----</v>
      </c>
      <c r="GW380" s="20" t="str">
        <f t="shared" si="555"/>
        <v>-----</v>
      </c>
      <c r="GX380" s="20" t="str">
        <f t="shared" si="556"/>
        <v>-----</v>
      </c>
      <c r="GY380" s="20" t="str">
        <f t="shared" si="557"/>
        <v>-----</v>
      </c>
      <c r="GZ380" s="7" t="str">
        <f>IF(G380&gt;BH380,"YES","-----")</f>
        <v>-----</v>
      </c>
      <c r="HA380" s="7" t="str">
        <f>IF(F380&lt;BI380,"YES","-----")</f>
        <v>-----</v>
      </c>
      <c r="HB380">
        <f>BH380-BI380</f>
        <v>4.180000000000291</v>
      </c>
      <c r="HI380">
        <f t="shared" si="535"/>
        <v>-2.6951900000003661</v>
      </c>
      <c r="HJ380">
        <f t="shared" si="536"/>
        <v>1.4848099999999249</v>
      </c>
      <c r="HK380" s="7"/>
      <c r="HL380" s="7"/>
      <c r="HM380" s="7"/>
      <c r="HN380" s="7"/>
      <c r="HO380" s="7"/>
      <c r="HP380" s="7"/>
      <c r="HQ380" s="28">
        <f t="shared" si="559"/>
        <v>-1.4959300000000439</v>
      </c>
      <c r="HR380" s="28" t="str">
        <f t="shared" si="537"/>
        <v>Bear</v>
      </c>
      <c r="HS380">
        <f t="shared" si="538"/>
        <v>1.4959300000000439</v>
      </c>
    </row>
    <row r="381" spans="1:227" x14ac:dyDescent="0.55000000000000004">
      <c r="A381">
        <f>Validation!A380</f>
        <v>1772142000</v>
      </c>
      <c r="B381" t="str">
        <f>Price!B380</f>
        <v>XAUUSD</v>
      </c>
      <c r="C381" t="str">
        <f>Price!C380</f>
        <v>M5</v>
      </c>
      <c r="D381">
        <f>Price!D380</f>
        <v>5190.3900000000003</v>
      </c>
      <c r="E381">
        <f>Price!E380</f>
        <v>5186.8999999999996</v>
      </c>
      <c r="F381">
        <f>Price!F380</f>
        <v>5191.3599999999997</v>
      </c>
      <c r="G381">
        <f>Price!G380</f>
        <v>5186.74</v>
      </c>
      <c r="H381">
        <f>Price!H380</f>
        <v>245</v>
      </c>
      <c r="I381">
        <f>Diagonals!E380</f>
        <v>5214.71</v>
      </c>
      <c r="J381">
        <f>Diagonals!F380</f>
        <v>0</v>
      </c>
      <c r="K381">
        <f>Diagonals!G380</f>
        <v>0</v>
      </c>
      <c r="L381">
        <f>Diagonals!H380</f>
        <v>5116.9399999999996</v>
      </c>
      <c r="M381">
        <f>Diagonals!I380</f>
        <v>0</v>
      </c>
      <c r="N381">
        <f>Diagonals!J380</f>
        <v>0</v>
      </c>
      <c r="O381">
        <f>Diagonals!K380</f>
        <v>0</v>
      </c>
      <c r="P381">
        <f>Diagonals!L380</f>
        <v>0</v>
      </c>
      <c r="Q381">
        <f>Trendlines!E380</f>
        <v>5199.87</v>
      </c>
      <c r="R381">
        <f>Trendlines!F380</f>
        <v>5192.05</v>
      </c>
      <c r="S381">
        <f>Trendlines!G380</f>
        <v>5201.8900000000003</v>
      </c>
      <c r="T381">
        <f>Trendlines!H380</f>
        <v>5175.38</v>
      </c>
      <c r="U381">
        <f>Trendlines!I380</f>
        <v>5179.3900000000003</v>
      </c>
      <c r="V381">
        <f>Trendlines!J380</f>
        <v>5165.78</v>
      </c>
      <c r="W381">
        <f>Trendlines!K380</f>
        <v>0</v>
      </c>
      <c r="X381">
        <f>Trendlines!L380</f>
        <v>0</v>
      </c>
      <c r="Y381">
        <f>Tema_Hrma_Smma!E380</f>
        <v>5186.6899999999996</v>
      </c>
      <c r="Z381">
        <f>Tema_Hrma_Smma!F380</f>
        <v>5192.05</v>
      </c>
      <c r="AA381">
        <f>Tema_Hrma_Smma!G380</f>
        <v>5185.41</v>
      </c>
      <c r="AB381">
        <f>ZScore!H380</f>
        <v>1</v>
      </c>
      <c r="AC381">
        <f>ZScore!I380</f>
        <v>0.18085999999999999</v>
      </c>
      <c r="AD381">
        <f>ZScore!J380</f>
        <v>0</v>
      </c>
      <c r="AE381">
        <f>HA!E380</f>
        <v>5187.5</v>
      </c>
      <c r="AF381">
        <f>HA!F380</f>
        <v>5191.3599999999997</v>
      </c>
      <c r="AG381">
        <f>HA!G380</f>
        <v>5186.74</v>
      </c>
      <c r="AH381">
        <f>HA!H380</f>
        <v>5188.8500000000004</v>
      </c>
      <c r="AI381">
        <f>HA!I380</f>
        <v>1</v>
      </c>
      <c r="AJ381">
        <f>HA!J380</f>
        <v>1.34</v>
      </c>
      <c r="AK381">
        <f>HA!K380</f>
        <v>-0.56196999999999997</v>
      </c>
      <c r="AL381">
        <f>HA!L380</f>
        <v>1</v>
      </c>
      <c r="AM381">
        <f>KC!E380</f>
        <v>5223.1657400000004</v>
      </c>
      <c r="AN381">
        <f>KC!F380</f>
        <v>5216.8283300000003</v>
      </c>
      <c r="AO381">
        <f>KC!G380</f>
        <v>5210.4909299999999</v>
      </c>
      <c r="AP381">
        <f>KC!H380</f>
        <v>5204.1535199999998</v>
      </c>
      <c r="AQ381">
        <f>KC!I380</f>
        <v>5197.8161099999998</v>
      </c>
      <c r="AR381">
        <f>KC!J380</f>
        <v>5193.7094399999996</v>
      </c>
      <c r="AS381">
        <f>KC!K380</f>
        <v>5187.3720400000002</v>
      </c>
      <c r="AT381">
        <f>KC!L380</f>
        <v>5181.0346300000001</v>
      </c>
      <c r="AU381">
        <f>KC!M380</f>
        <v>5174.69722</v>
      </c>
      <c r="AV381">
        <f>KC!N380</f>
        <v>5168.3598099999999</v>
      </c>
      <c r="AW381">
        <f>SR_Levels!E380</f>
        <v>5178.6000000000004</v>
      </c>
      <c r="AX381">
        <f>SR_Levels!F380</f>
        <v>5161.8900000000003</v>
      </c>
      <c r="AY381">
        <f>SR_Levels!G380</f>
        <v>5135.8500000000004</v>
      </c>
      <c r="AZ381">
        <f>SR_Levels!H380</f>
        <v>0</v>
      </c>
      <c r="BA381">
        <f>SR_Levels!I380</f>
        <v>5193.3500000000004</v>
      </c>
      <c r="BB381">
        <f>SR_Levels!J380</f>
        <v>5205.3100000000004</v>
      </c>
      <c r="BC381">
        <f>SR_Levels!K380</f>
        <v>0</v>
      </c>
      <c r="BD381">
        <f>SR_Levels!L380</f>
        <v>0</v>
      </c>
      <c r="BE381">
        <f>ZigZag!E380</f>
        <v>0</v>
      </c>
      <c r="BF381">
        <f>ZigZag!F380</f>
        <v>0</v>
      </c>
      <c r="BG381">
        <f>ZigZag!G380</f>
        <v>5191.04</v>
      </c>
      <c r="BH381">
        <f>Dual_Tema!E380</f>
        <v>5188.79</v>
      </c>
      <c r="BI381">
        <f>Dual_Tema!F380</f>
        <v>5184.43</v>
      </c>
      <c r="BJ381">
        <f>Pinbar!E380</f>
        <v>0</v>
      </c>
      <c r="BK381">
        <f>SSA!E380</f>
        <v>5185.9781000000003</v>
      </c>
      <c r="BL381">
        <f>SSA!F380</f>
        <v>5187.2296100000003</v>
      </c>
      <c r="BN381" t="str">
        <f t="shared" si="558"/>
        <v>Green Candle</v>
      </c>
      <c r="BO381" s="34">
        <f t="shared" si="560"/>
        <v>-1.1777135038708586E-3</v>
      </c>
      <c r="BP381" s="34">
        <f t="shared" si="562"/>
        <v>-1.5312551097944604E-3</v>
      </c>
      <c r="BQ381" s="34">
        <f t="shared" si="570"/>
        <v>-1.2545916708196492E-3</v>
      </c>
      <c r="BR381" s="34">
        <f t="shared" si="572"/>
        <v>7.6931975937077901E-4</v>
      </c>
      <c r="BS381" s="35">
        <f t="shared" si="561"/>
        <v>-1.9638197343541108E-4</v>
      </c>
      <c r="BT381" s="35">
        <f t="shared" si="563"/>
        <v>-1.276942363198641E-4</v>
      </c>
      <c r="BU381" s="35">
        <f t="shared" si="571"/>
        <v>-6.9740864093503774E-5</v>
      </c>
      <c r="BV381" s="35">
        <f t="shared" si="573"/>
        <v>3.2043179397200916E-5</v>
      </c>
      <c r="BW381" s="27">
        <v>96</v>
      </c>
      <c r="BX381">
        <f>F381-G381</f>
        <v>4.6199999999998909</v>
      </c>
      <c r="BY381">
        <f>ABS(F381-D380)</f>
        <v>4.2399999999997817</v>
      </c>
      <c r="BZ381">
        <f>ABS(G381-D380)</f>
        <v>0.38000000000010914</v>
      </c>
      <c r="CA381">
        <f t="shared" si="539"/>
        <v>4.6199999999998909</v>
      </c>
      <c r="CB381">
        <f t="shared" si="564"/>
        <v>4.4921428571428157</v>
      </c>
      <c r="CC381">
        <f t="shared" si="567"/>
        <v>4.6666615775673295</v>
      </c>
      <c r="CD381">
        <f t="shared" si="565"/>
        <v>-0.17451872042451377</v>
      </c>
      <c r="CE381">
        <f t="shared" si="568"/>
        <v>-1</v>
      </c>
      <c r="CF381">
        <f t="shared" si="569"/>
        <v>-25</v>
      </c>
      <c r="CG381" s="7" t="str">
        <f t="shared" si="566"/>
        <v>Low Volatility Period</v>
      </c>
      <c r="CH381" s="21"/>
      <c r="CI381" s="21"/>
      <c r="CJ381" s="21"/>
      <c r="CK381" s="21"/>
      <c r="CL381" s="21"/>
      <c r="CM381" s="21"/>
      <c r="CZ381" s="7" t="str">
        <f>IF(AND(D381&gt;BH381,D381&gt;E381),"Bullish Trigger","-----")</f>
        <v>Bullish Trigger</v>
      </c>
      <c r="DA381" s="7" t="str">
        <f>IF(AND(D381&lt;BI381,D381&lt;E381),"Bearish Trigger","-----")</f>
        <v>-----</v>
      </c>
      <c r="DB381" s="13" t="str">
        <f>IF(AND(W381=BE381,W381&gt;0,BE381&gt;0),"Important High","------")</f>
        <v>------</v>
      </c>
      <c r="DC381" s="13" t="str">
        <f>IF(AND(X381=BF381,X381&gt;0,BF381&gt;0),"Important Low","------")</f>
        <v>------</v>
      </c>
      <c r="DD381" s="7" t="str">
        <f>IF(AND(DB381="Important High",DC381="-----",BJ381=1),"Imp High Rej","-----")</f>
        <v>-----</v>
      </c>
      <c r="DE381" s="7" t="str">
        <f>IF(AND(DB381="-----",DC381="Important Low",BJ381=1),"Imp Low Rej","-----")</f>
        <v>-----</v>
      </c>
      <c r="DF381" s="7" t="str">
        <f>IF(Y381&gt;AM381,"Overbought",IF(Y381&gt;AO381,"Bullish Momentum",IF(Y381&gt;AQ381,"Flat Momentum","-----")))</f>
        <v>-----</v>
      </c>
      <c r="DG381" s="7" t="str">
        <f>IF(Y381&lt;AV381,"Oversold",IF(Y381&lt;AT381,"Bearish Momentum",IF(Y381&lt;AR381,"Flat Momentum","-----")))</f>
        <v>Flat Momentum</v>
      </c>
      <c r="DH381" s="7" t="str">
        <f>IF(AND(DF381="Overbought",AD381=2),"Culminated Thrust","-----")</f>
        <v>-----</v>
      </c>
      <c r="DI381" s="7" t="str">
        <f>IF(AND(DG381="Oversold",AD381=5),"Culminated Thrust","-----")</f>
        <v>-----</v>
      </c>
      <c r="DJ381" s="14">
        <f>(Q381-$D381)/$D381</f>
        <v>1.8264523475113744E-3</v>
      </c>
      <c r="DK381" s="14">
        <f>(R381-$D381)/$D381</f>
        <v>3.1982182456421473E-4</v>
      </c>
      <c r="DL381" s="14">
        <f>(S381-$D381)/$D381</f>
        <v>2.2156331219811997E-3</v>
      </c>
      <c r="DM381" s="14">
        <f>(T381-$D381)/$D381</f>
        <v>-2.8918828835598513E-3</v>
      </c>
      <c r="DN381" s="14">
        <f>(U381-$D381)/$D381</f>
        <v>-2.1193012471124521E-3</v>
      </c>
      <c r="DO381" s="14">
        <f>(V381-$D381)/$D381</f>
        <v>-4.7414548810398799E-3</v>
      </c>
      <c r="DP381" s="14">
        <f t="shared" si="507"/>
        <v>2.2156331219811997E-3</v>
      </c>
      <c r="DQ381" s="14">
        <f t="shared" si="508"/>
        <v>1.8264523475113744E-3</v>
      </c>
      <c r="DR381" s="14">
        <f t="shared" si="509"/>
        <v>3.1982182456421473E-4</v>
      </c>
      <c r="DS381" s="14">
        <f t="shared" si="510"/>
        <v>-2.1193012471124521E-3</v>
      </c>
      <c r="DT381" s="14">
        <f t="shared" si="511"/>
        <v>-2.8918828835598513E-3</v>
      </c>
      <c r="DU381" s="14">
        <f t="shared" si="512"/>
        <v>-4.7414548810398799E-3</v>
      </c>
      <c r="DV381" t="str">
        <f>IF($D381&gt;Q381,"SUP","RES")</f>
        <v>RES</v>
      </c>
      <c r="DW381" t="str">
        <f>IF($D381&gt;R381,"SUP","RES")</f>
        <v>RES</v>
      </c>
      <c r="DX381" t="str">
        <f>IF($D381&gt;S381,"SUP","RES")</f>
        <v>RES</v>
      </c>
      <c r="DY381" t="str">
        <f>IF($D381&gt;T381,"SUP","RES")</f>
        <v>SUP</v>
      </c>
      <c r="DZ381" t="str">
        <f>IF($D381&gt;U381,"SUP","RES")</f>
        <v>SUP</v>
      </c>
      <c r="EA381" t="str">
        <f>IF($D381&gt;V381,"SUP","RES")</f>
        <v>SUP</v>
      </c>
      <c r="EB381" s="7">
        <f t="shared" si="513"/>
        <v>3</v>
      </c>
      <c r="EC381" s="7">
        <f t="shared" si="514"/>
        <v>3</v>
      </c>
      <c r="ED381" s="13" t="str">
        <f t="shared" si="515"/>
        <v>-----</v>
      </c>
      <c r="EE381" s="13" t="str">
        <f t="shared" si="516"/>
        <v>-----</v>
      </c>
      <c r="EF381" s="7">
        <f>IF(OR(ED381="All Sup",EE381="All Res"),"na",((D381-MIN(Q381:V381))/(MAX(Q381:V381)-MIN(Q381:V381))))</f>
        <v>0.68152866242038734</v>
      </c>
      <c r="EG381">
        <v>1.4999999999999999E-4</v>
      </c>
      <c r="EH381">
        <f>Q381*(1+$EG381)</f>
        <v>5200.6499805000003</v>
      </c>
      <c r="EI381">
        <f>Q381*(1-$EG381)</f>
        <v>5199.0900195000004</v>
      </c>
      <c r="EJ381">
        <f>R381*(1+$EG381)</f>
        <v>5192.8288075000009</v>
      </c>
      <c r="EK381">
        <f>R381*(1-$EG381)</f>
        <v>5191.2711925000003</v>
      </c>
      <c r="EL381">
        <f>S381*(1+$EG381)</f>
        <v>5202.6702835000006</v>
      </c>
      <c r="EM381">
        <f>S381*(1-$EG381)</f>
        <v>5201.1097165000001</v>
      </c>
      <c r="EN381">
        <f>T381*(1+$EG381)</f>
        <v>5176.1563070000002</v>
      </c>
      <c r="EO381">
        <f>T381*(1-$EG381)</f>
        <v>5174.603693</v>
      </c>
      <c r="EP381">
        <f>U381*(1+$EG381)</f>
        <v>5180.1669085000012</v>
      </c>
      <c r="EQ381">
        <f>U381*(1-$EG381)</f>
        <v>5178.6130915000003</v>
      </c>
      <c r="ER381">
        <f>V381*(1+$EG381)</f>
        <v>5166.5548669999998</v>
      </c>
      <c r="ES381">
        <f>V381*(1-$EG381)</f>
        <v>5165.0051329999997</v>
      </c>
      <c r="ET381" s="7" t="str">
        <f t="shared" si="517"/>
        <v>-----</v>
      </c>
      <c r="EU381" s="7" t="str">
        <f t="shared" si="518"/>
        <v>-----</v>
      </c>
      <c r="EV381" s="7" t="str">
        <f t="shared" si="519"/>
        <v>-----</v>
      </c>
      <c r="EW381" s="7" t="str">
        <f t="shared" si="520"/>
        <v>-----</v>
      </c>
      <c r="EX381" s="7" t="str">
        <f t="shared" si="521"/>
        <v>-----</v>
      </c>
      <c r="EY381" s="7" t="str">
        <f t="shared" si="522"/>
        <v>-----</v>
      </c>
      <c r="EZ381">
        <f t="shared" si="540"/>
        <v>6</v>
      </c>
      <c r="FA381">
        <f t="shared" si="541"/>
        <v>4</v>
      </c>
      <c r="FB381">
        <f t="shared" si="542"/>
        <v>379</v>
      </c>
      <c r="FC381">
        <f t="shared" si="543"/>
        <v>37</v>
      </c>
      <c r="FD381">
        <f t="shared" si="544"/>
        <v>36</v>
      </c>
      <c r="FE381">
        <f t="shared" si="545"/>
        <v>73</v>
      </c>
      <c r="FF381">
        <f t="shared" si="546"/>
        <v>4</v>
      </c>
      <c r="FG381">
        <f t="shared" si="547"/>
        <v>1</v>
      </c>
      <c r="FH381">
        <f t="shared" si="548"/>
        <v>0</v>
      </c>
      <c r="FI381">
        <f t="shared" si="549"/>
        <v>2</v>
      </c>
      <c r="FJ381">
        <f t="shared" si="550"/>
        <v>1</v>
      </c>
      <c r="FK381">
        <f t="shared" si="551"/>
        <v>1</v>
      </c>
      <c r="FL381" s="7" t="str">
        <f t="shared" si="523"/>
        <v>-----</v>
      </c>
      <c r="FM381" s="7" t="str">
        <f t="shared" si="524"/>
        <v>-----</v>
      </c>
      <c r="FN381" s="7" t="str">
        <f t="shared" si="525"/>
        <v>-----</v>
      </c>
      <c r="FO381" s="7" t="str">
        <f t="shared" si="526"/>
        <v>-----</v>
      </c>
      <c r="FP381" s="7" t="str">
        <f t="shared" si="527"/>
        <v>-----</v>
      </c>
      <c r="FQ381" s="7" t="str">
        <f t="shared" si="528"/>
        <v>-----</v>
      </c>
      <c r="FR381" s="13" t="str">
        <f>IF(FL381="-----","-----",(D381-Q381)/Q381)</f>
        <v>-----</v>
      </c>
      <c r="FS381" s="13" t="str">
        <f>IF(FM381="-----","-----",(Q381-R381)/R381)</f>
        <v>-----</v>
      </c>
      <c r="FT381" s="13" t="str">
        <f>IF(FN381="-----","-----",(R381-S381)/S381)</f>
        <v>-----</v>
      </c>
      <c r="FU381" s="13" t="str">
        <f>IF(FO381="-----","-----",(S381-T381)/T381)</f>
        <v>-----</v>
      </c>
      <c r="FV381" s="13" t="str">
        <f>IF(FP381="-----","-----",(T381-U381)/U381)</f>
        <v>-----</v>
      </c>
      <c r="FW381" s="13" t="str">
        <f>IF(FQ381="-----","-----",(U381-V381)/V381)</f>
        <v>-----</v>
      </c>
      <c r="FX381" s="7" t="str">
        <f t="shared" si="529"/>
        <v>-----</v>
      </c>
      <c r="FY381" s="7" t="str">
        <f t="shared" si="530"/>
        <v>-----</v>
      </c>
      <c r="FZ381" s="7" t="str">
        <f t="shared" si="531"/>
        <v>-----</v>
      </c>
      <c r="GA381" s="7" t="str">
        <f t="shared" si="532"/>
        <v>-----</v>
      </c>
      <c r="GB381" s="7" t="str">
        <f t="shared" si="533"/>
        <v>-----</v>
      </c>
      <c r="GC381" s="7" t="str">
        <f t="shared" si="534"/>
        <v>-----</v>
      </c>
      <c r="GD381" s="7" t="str">
        <f>IF(AND(BG381&gt;AA381,BG380&gt;AA380,BG379&gt;AA379,BG378&gt;AA378,BG377&gt;AA377,BG376&gt;AA376,BG375&gt;AA375,BG374&gt;AA374,BG373&gt;AA373,BG372&gt;AA372,BG371&gt;AA371,BG370&gt;AA370),"Bullish",IF(AND(BG381&lt;AA381,BG380&lt;AA380,BG379&lt;AA379,BG378&lt;AA378,BG377&lt;AA377,BG376&lt;AA376,BG375&lt;AA375,BG374&lt;AA374,BG373&lt;AA373,BG372&lt;AA372,BG371&lt;AA371,BG370&lt;AA370),"Bearish","-----"))</f>
        <v>Bullish</v>
      </c>
      <c r="GE381">
        <f>(Z381-BG381)/BG381</f>
        <v>1.9456602145239072E-4</v>
      </c>
      <c r="GI381" s="7" t="str">
        <f>IF(Y381&gt;Z381,"Bullish","Bearish")</f>
        <v>Bearish</v>
      </c>
      <c r="GJ381" s="19" t="str">
        <f>IF(AND(D381&gt;Y381,D380&lt;Y380),"TEMA crossover","-----")</f>
        <v>-----</v>
      </c>
      <c r="GK381" s="19" t="str">
        <f>IF(AND(D381&lt;Y381,D380&gt;Y380),"TEMA crossunder","-----")</f>
        <v>-----</v>
      </c>
      <c r="GL381" s="20" t="str">
        <f>IF(GD381="Bearish","YES","-----")</f>
        <v>-----</v>
      </c>
      <c r="GM381" s="20" t="str">
        <f>IF(GH381="Reverse to Bearish","YES","-----")</f>
        <v>-----</v>
      </c>
      <c r="GN381" s="20" t="str">
        <f>IF(AND(GI381="Bullish",GI380="Bullish",GI379="Bullish",GI378="Bullish"),"YES","-----")</f>
        <v>-----</v>
      </c>
      <c r="GO381" s="20" t="str">
        <f>IF(OR(GK381="TEMA crossunder",GK380="TEMA crossunder",GK379="TEMA crossunder",GK378="TEMA crossunder"),"YES","-----")</f>
        <v>-----</v>
      </c>
      <c r="GP381" s="20" t="str">
        <f>IF(GD381="Bullish","YES","-----")</f>
        <v>YES</v>
      </c>
      <c r="GQ381" s="20" t="str">
        <f>IF(GH381="Reverse to Bullish","YES","-----")</f>
        <v>-----</v>
      </c>
      <c r="GR381" s="20" t="str">
        <f>IF(AND(GI381="Bearish",GI380="Bearish",GI379="Bearish",GI378="Bearish"),"YES","-----")</f>
        <v>YES</v>
      </c>
      <c r="GS381" s="20" t="str">
        <f>IF(OR(GJ381="TEMA crossover",GJ380="TEMA crossover",GJ379="TEMA crossover",GJ378="TEMA crossover"),"YES","-----")</f>
        <v>YES</v>
      </c>
      <c r="GT381" s="20" t="str">
        <f t="shared" si="552"/>
        <v>-----</v>
      </c>
      <c r="GU381" s="20" t="str">
        <f t="shared" si="553"/>
        <v>-----</v>
      </c>
      <c r="GV381" s="20" t="str">
        <f t="shared" si="554"/>
        <v>-----</v>
      </c>
      <c r="GW381" s="20" t="str">
        <f t="shared" si="555"/>
        <v>-----</v>
      </c>
      <c r="GX381" s="20" t="str">
        <f t="shared" si="556"/>
        <v>-----</v>
      </c>
      <c r="GY381" s="20" t="str">
        <f t="shared" si="557"/>
        <v>-----</v>
      </c>
      <c r="GZ381" s="7" t="str">
        <f>IF(G381&gt;BH381,"YES","-----")</f>
        <v>-----</v>
      </c>
      <c r="HA381" s="7" t="str">
        <f>IF(F381&lt;BI381,"YES","-----")</f>
        <v>-----</v>
      </c>
      <c r="HB381">
        <f>BH381-BI381</f>
        <v>4.3599999999996726</v>
      </c>
      <c r="HI381">
        <f t="shared" si="535"/>
        <v>-1.5480999999999767</v>
      </c>
      <c r="HJ381">
        <f t="shared" si="536"/>
        <v>2.8118999999996959</v>
      </c>
      <c r="HK381" s="7"/>
      <c r="HL381" s="7"/>
      <c r="HM381" s="7"/>
      <c r="HN381" s="7"/>
      <c r="HO381" s="7"/>
      <c r="HP381" s="7"/>
      <c r="HQ381" s="28">
        <f t="shared" si="559"/>
        <v>-1.251510000000053</v>
      </c>
      <c r="HR381" s="28" t="str">
        <f t="shared" si="537"/>
        <v>Bear</v>
      </c>
      <c r="HS381">
        <f t="shared" si="538"/>
        <v>1.251510000000053</v>
      </c>
    </row>
    <row r="382" spans="1:227" x14ac:dyDescent="0.55000000000000004">
      <c r="A382">
        <f>Validation!A381</f>
        <v>1772142300</v>
      </c>
      <c r="B382" t="str">
        <f>Price!B381</f>
        <v>XAUUSD</v>
      </c>
      <c r="C382" t="str">
        <f>Price!C381</f>
        <v>M5</v>
      </c>
      <c r="D382">
        <f>Price!D381</f>
        <v>5187.18</v>
      </c>
      <c r="E382">
        <f>Price!E381</f>
        <v>5190.29</v>
      </c>
      <c r="F382">
        <f>Price!F381</f>
        <v>5190.29</v>
      </c>
      <c r="G382">
        <f>Price!G381</f>
        <v>5187.18</v>
      </c>
      <c r="H382">
        <f>Price!H381</f>
        <v>216</v>
      </c>
      <c r="I382">
        <f>Diagonals!E381</f>
        <v>5214.8900000000003</v>
      </c>
      <c r="J382">
        <f>Diagonals!F381</f>
        <v>0</v>
      </c>
      <c r="K382">
        <f>Diagonals!G381</f>
        <v>0</v>
      </c>
      <c r="L382">
        <f>Diagonals!H381</f>
        <v>5116.6099999999997</v>
      </c>
      <c r="M382">
        <f>Diagonals!I381</f>
        <v>0</v>
      </c>
      <c r="N382">
        <f>Diagonals!J381</f>
        <v>0</v>
      </c>
      <c r="O382">
        <f>Diagonals!K381</f>
        <v>0</v>
      </c>
      <c r="P382">
        <f>Diagonals!L381</f>
        <v>0</v>
      </c>
      <c r="Q382">
        <f>Trendlines!E381</f>
        <v>5199.88</v>
      </c>
      <c r="R382">
        <f>Trendlines!F381</f>
        <v>5192.0200000000004</v>
      </c>
      <c r="S382">
        <f>Trendlines!G381</f>
        <v>5201.87</v>
      </c>
      <c r="T382">
        <f>Trendlines!H381</f>
        <v>5175.45</v>
      </c>
      <c r="U382">
        <f>Trendlines!I381</f>
        <v>5179.41</v>
      </c>
      <c r="V382">
        <f>Trendlines!J381</f>
        <v>5165.82</v>
      </c>
      <c r="W382">
        <f>Trendlines!K381</f>
        <v>0</v>
      </c>
      <c r="X382">
        <f>Trendlines!L381</f>
        <v>0</v>
      </c>
      <c r="Y382">
        <f>Tema_Hrma_Smma!E381</f>
        <v>5186.6000000000004</v>
      </c>
      <c r="Z382">
        <f>Tema_Hrma_Smma!F381</f>
        <v>5191</v>
      </c>
      <c r="AA382">
        <f>Tema_Hrma_Smma!G381</f>
        <v>5185.5</v>
      </c>
      <c r="AB382">
        <f>ZScore!H381</f>
        <v>-1</v>
      </c>
      <c r="AC382">
        <f>ZScore!I381</f>
        <v>4.4240000000000002E-2</v>
      </c>
      <c r="AD382">
        <f>ZScore!J381</f>
        <v>3</v>
      </c>
      <c r="AE382">
        <f>HA!E381</f>
        <v>5188.18</v>
      </c>
      <c r="AF382">
        <f>HA!F381</f>
        <v>5190.29</v>
      </c>
      <c r="AG382">
        <f>HA!G381</f>
        <v>5187.18</v>
      </c>
      <c r="AH382">
        <f>HA!H381</f>
        <v>5188.74</v>
      </c>
      <c r="AI382">
        <f>HA!I381</f>
        <v>1</v>
      </c>
      <c r="AJ382">
        <f>HA!J381</f>
        <v>0.56000000000000005</v>
      </c>
      <c r="AK382">
        <f>HA!K381</f>
        <v>-0.85058999999999996</v>
      </c>
      <c r="AL382">
        <f>HA!L381</f>
        <v>2</v>
      </c>
      <c r="AM382">
        <f>KC!E381</f>
        <v>5222.7807300000004</v>
      </c>
      <c r="AN382">
        <f>KC!F381</f>
        <v>5216.4602999999997</v>
      </c>
      <c r="AO382">
        <f>KC!G381</f>
        <v>5210.1398600000002</v>
      </c>
      <c r="AP382">
        <f>KC!H381</f>
        <v>5203.8194299999996</v>
      </c>
      <c r="AQ382">
        <f>KC!I381</f>
        <v>5197.4989999999998</v>
      </c>
      <c r="AR382">
        <f>KC!J381</f>
        <v>5193.4381800000001</v>
      </c>
      <c r="AS382">
        <f>KC!K381</f>
        <v>5187.1177500000003</v>
      </c>
      <c r="AT382">
        <f>KC!L381</f>
        <v>5180.7973199999997</v>
      </c>
      <c r="AU382">
        <f>KC!M381</f>
        <v>5174.4768899999999</v>
      </c>
      <c r="AV382">
        <f>KC!N381</f>
        <v>5168.1564500000004</v>
      </c>
      <c r="AW382">
        <f>SR_Levels!E381</f>
        <v>5178.6000000000004</v>
      </c>
      <c r="AX382">
        <f>SR_Levels!F381</f>
        <v>5161.8900000000003</v>
      </c>
      <c r="AY382">
        <f>SR_Levels!G381</f>
        <v>5135.8500000000004</v>
      </c>
      <c r="AZ382">
        <f>SR_Levels!H381</f>
        <v>0</v>
      </c>
      <c r="BA382">
        <f>SR_Levels!I381</f>
        <v>5193.3500000000004</v>
      </c>
      <c r="BB382">
        <f>SR_Levels!J381</f>
        <v>5205.3100000000004</v>
      </c>
      <c r="BC382">
        <f>SR_Levels!K381</f>
        <v>0</v>
      </c>
      <c r="BD382">
        <f>SR_Levels!L381</f>
        <v>0</v>
      </c>
      <c r="BE382">
        <f>ZigZag!E381</f>
        <v>0</v>
      </c>
      <c r="BF382">
        <f>ZigZag!F381</f>
        <v>0</v>
      </c>
      <c r="BG382">
        <f>ZigZag!G381</f>
        <v>5190.84</v>
      </c>
      <c r="BH382">
        <f>Dual_Tema!E381</f>
        <v>5188.63</v>
      </c>
      <c r="BI382">
        <f>Dual_Tema!F381</f>
        <v>5184.8999999999996</v>
      </c>
      <c r="BJ382">
        <f>Pinbar!E381</f>
        <v>0</v>
      </c>
      <c r="BK382">
        <f>SSA!E381</f>
        <v>5185.1577600000001</v>
      </c>
      <c r="BL382">
        <f>SSA!F381</f>
        <v>5186.1936900000001</v>
      </c>
      <c r="BN382" t="str">
        <f t="shared" si="558"/>
        <v>Red Candle</v>
      </c>
      <c r="BO382" s="34">
        <f t="shared" si="560"/>
        <v>-1.5283573815425555E-3</v>
      </c>
      <c r="BP382" s="34">
        <f t="shared" si="562"/>
        <v>-2.4596295747859598E-3</v>
      </c>
      <c r="BQ382" s="34">
        <f t="shared" si="570"/>
        <v>-1.4149499569738877E-3</v>
      </c>
      <c r="BR382" s="34">
        <f t="shared" si="572"/>
        <v>-1.2919026009406975E-3</v>
      </c>
      <c r="BS382" s="35">
        <f t="shared" si="561"/>
        <v>-2.5488859555922172E-4</v>
      </c>
      <c r="BT382" s="35">
        <f t="shared" si="563"/>
        <v>-2.0520056288786392E-4</v>
      </c>
      <c r="BU382" s="35">
        <f t="shared" si="571"/>
        <v>-7.8660902955052237E-5</v>
      </c>
      <c r="BV382" s="35">
        <f t="shared" si="573"/>
        <v>-5.38626254623642E-5</v>
      </c>
      <c r="BW382" s="27">
        <v>96</v>
      </c>
      <c r="BX382">
        <f>F382-G382</f>
        <v>3.1099999999996726</v>
      </c>
      <c r="BY382">
        <f>ABS(F382-D381)</f>
        <v>0.1000000000003638</v>
      </c>
      <c r="BZ382">
        <f>ABS(G382-D381)</f>
        <v>3.2100000000000364</v>
      </c>
      <c r="CA382">
        <f t="shared" si="539"/>
        <v>3.2100000000000364</v>
      </c>
      <c r="CB382">
        <f t="shared" si="564"/>
        <v>4.3521428571428133</v>
      </c>
      <c r="CC382">
        <f t="shared" si="567"/>
        <v>4.5626143220268087</v>
      </c>
      <c r="CD382">
        <f t="shared" si="565"/>
        <v>-0.21047146488399537</v>
      </c>
      <c r="CE382">
        <f t="shared" si="568"/>
        <v>-1</v>
      </c>
      <c r="CF382">
        <f t="shared" si="569"/>
        <v>-26</v>
      </c>
      <c r="CG382" s="7" t="str">
        <f t="shared" si="566"/>
        <v>Low Volatility Period</v>
      </c>
      <c r="CH382" s="21"/>
      <c r="CI382" s="21"/>
      <c r="CJ382" s="21"/>
      <c r="CK382" s="21"/>
      <c r="CL382" s="21"/>
      <c r="CM382" s="21"/>
      <c r="CZ382" s="7" t="str">
        <f>IF(AND(D382&gt;BH382,D382&gt;E382),"Bullish Trigger","-----")</f>
        <v>-----</v>
      </c>
      <c r="DA382" s="7" t="str">
        <f>IF(AND(D382&lt;BI382,D382&lt;E382),"Bearish Trigger","-----")</f>
        <v>-----</v>
      </c>
      <c r="DB382" s="13" t="str">
        <f>IF(AND(W382=BE382,W382&gt;0,BE382&gt;0),"Important High","------")</f>
        <v>------</v>
      </c>
      <c r="DC382" s="13" t="str">
        <f>IF(AND(X382=BF382,X382&gt;0,BF382&gt;0),"Important Low","------")</f>
        <v>------</v>
      </c>
      <c r="DD382" s="7" t="str">
        <f>IF(AND(DB382="Important High",DC382="-----",BJ382=1),"Imp High Rej","-----")</f>
        <v>-----</v>
      </c>
      <c r="DE382" s="7" t="str">
        <f>IF(AND(DB382="-----",DC382="Important Low",BJ382=1),"Imp Low Rej","-----")</f>
        <v>-----</v>
      </c>
      <c r="DF382" s="7" t="str">
        <f>IF(Y382&gt;AM382,"Overbought",IF(Y382&gt;AO382,"Bullish Momentum",IF(Y382&gt;AQ382,"Flat Momentum","-----")))</f>
        <v>-----</v>
      </c>
      <c r="DG382" s="7" t="str">
        <f>IF(Y382&lt;AV382,"Oversold",IF(Y382&lt;AT382,"Bearish Momentum",IF(Y382&lt;AR382,"Flat Momentum","-----")))</f>
        <v>Flat Momentum</v>
      </c>
      <c r="DH382" s="7" t="str">
        <f>IF(AND(DF382="Overbought",AD382=2),"Culminated Thrust","-----")</f>
        <v>-----</v>
      </c>
      <c r="DI382" s="7" t="str">
        <f>IF(AND(DG382="Oversold",AD382=5),"Culminated Thrust","-----")</f>
        <v>-----</v>
      </c>
      <c r="DJ382" s="14">
        <f>(Q382-$D382)/$D382</f>
        <v>2.4483438014489215E-3</v>
      </c>
      <c r="DK382" s="14">
        <f>(R382-$D382)/$D382</f>
        <v>9.3306960622152027E-4</v>
      </c>
      <c r="DL382" s="14">
        <f>(S382-$D382)/$D382</f>
        <v>2.8319819246680469E-3</v>
      </c>
      <c r="DM382" s="14">
        <f>(T382-$D382)/$D382</f>
        <v>-2.2613443142517654E-3</v>
      </c>
      <c r="DN382" s="14">
        <f>(U382-$D382)/$D382</f>
        <v>-1.4979237273432648E-3</v>
      </c>
      <c r="DO382" s="14">
        <f>(V382-$D382)/$D382</f>
        <v>-4.1178443778701682E-3</v>
      </c>
      <c r="DP382" s="14">
        <f t="shared" si="507"/>
        <v>2.8319819246680469E-3</v>
      </c>
      <c r="DQ382" s="14">
        <f t="shared" si="508"/>
        <v>2.4483438014489215E-3</v>
      </c>
      <c r="DR382" s="14">
        <f t="shared" si="509"/>
        <v>9.3306960622152027E-4</v>
      </c>
      <c r="DS382" s="14">
        <f t="shared" si="510"/>
        <v>-1.4979237273432648E-3</v>
      </c>
      <c r="DT382" s="14">
        <f t="shared" si="511"/>
        <v>-2.2613443142517654E-3</v>
      </c>
      <c r="DU382" s="14">
        <f t="shared" si="512"/>
        <v>-4.1178443778701682E-3</v>
      </c>
      <c r="DV382" t="str">
        <f>IF($D382&gt;Q382,"SUP","RES")</f>
        <v>RES</v>
      </c>
      <c r="DW382" t="str">
        <f>IF($D382&gt;R382,"SUP","RES")</f>
        <v>RES</v>
      </c>
      <c r="DX382" t="str">
        <f>IF($D382&gt;S382,"SUP","RES")</f>
        <v>RES</v>
      </c>
      <c r="DY382" t="str">
        <f>IF($D382&gt;T382,"SUP","RES")</f>
        <v>SUP</v>
      </c>
      <c r="DZ382" t="str">
        <f>IF($D382&gt;U382,"SUP","RES")</f>
        <v>SUP</v>
      </c>
      <c r="EA382" t="str">
        <f>IF($D382&gt;V382,"SUP","RES")</f>
        <v>SUP</v>
      </c>
      <c r="EB382" s="7">
        <f t="shared" si="513"/>
        <v>3</v>
      </c>
      <c r="EC382" s="7">
        <f t="shared" si="514"/>
        <v>3</v>
      </c>
      <c r="ED382" s="13" t="str">
        <f t="shared" si="515"/>
        <v>-----</v>
      </c>
      <c r="EE382" s="13" t="str">
        <f t="shared" si="516"/>
        <v>-----</v>
      </c>
      <c r="EF382" s="7">
        <f>IF(OR(ED382="All Sup",EE382="All Res"),"na",((D382-MIN(Q382:V382))/(MAX(Q382:V382)-MIN(Q382:V382))))</f>
        <v>0.59251040221915319</v>
      </c>
      <c r="EG382">
        <v>1.4999999999999999E-4</v>
      </c>
      <c r="EH382">
        <f>Q382*(1+$EG382)</f>
        <v>5200.659982000001</v>
      </c>
      <c r="EI382">
        <f>Q382*(1-$EG382)</f>
        <v>5199.1000180000001</v>
      </c>
      <c r="EJ382">
        <f>R382*(1+$EG382)</f>
        <v>5192.7988030000006</v>
      </c>
      <c r="EK382">
        <f>R382*(1-$EG382)</f>
        <v>5191.2411970000003</v>
      </c>
      <c r="EL382">
        <f>S382*(1+$EG382)</f>
        <v>5202.6502805</v>
      </c>
      <c r="EM382">
        <f>S382*(1-$EG382)</f>
        <v>5201.0897194999998</v>
      </c>
      <c r="EN382">
        <f>T382*(1+$EG382)</f>
        <v>5176.2263175000007</v>
      </c>
      <c r="EO382">
        <f>T382*(1-$EG382)</f>
        <v>5174.6736824999998</v>
      </c>
      <c r="EP382">
        <f>U382*(1+$EG382)</f>
        <v>5180.1869115</v>
      </c>
      <c r="EQ382">
        <f>U382*(1-$EG382)</f>
        <v>5178.6330884999998</v>
      </c>
      <c r="ER382">
        <f>V382*(1+$EG382)</f>
        <v>5166.594873</v>
      </c>
      <c r="ES382">
        <f>V382*(1-$EG382)</f>
        <v>5165.0451269999994</v>
      </c>
      <c r="ET382" s="7" t="str">
        <f t="shared" si="517"/>
        <v>-----</v>
      </c>
      <c r="EU382" s="7" t="str">
        <f t="shared" si="518"/>
        <v>-----</v>
      </c>
      <c r="EV382" s="7" t="str">
        <f t="shared" si="519"/>
        <v>-----</v>
      </c>
      <c r="EW382" s="7" t="str">
        <f t="shared" si="520"/>
        <v>-----</v>
      </c>
      <c r="EX382" s="7" t="str">
        <f t="shared" si="521"/>
        <v>-----</v>
      </c>
      <c r="EY382" s="7" t="str">
        <f t="shared" si="522"/>
        <v>-----</v>
      </c>
      <c r="EZ382">
        <f t="shared" si="540"/>
        <v>7</v>
      </c>
      <c r="FA382">
        <f t="shared" si="541"/>
        <v>5</v>
      </c>
      <c r="FB382">
        <f t="shared" si="542"/>
        <v>380</v>
      </c>
      <c r="FC382">
        <f t="shared" si="543"/>
        <v>38</v>
      </c>
      <c r="FD382">
        <f t="shared" si="544"/>
        <v>37</v>
      </c>
      <c r="FE382">
        <f t="shared" si="545"/>
        <v>74</v>
      </c>
      <c r="FF382">
        <f t="shared" si="546"/>
        <v>4</v>
      </c>
      <c r="FG382">
        <f t="shared" si="547"/>
        <v>1</v>
      </c>
      <c r="FH382">
        <f t="shared" si="548"/>
        <v>0</v>
      </c>
      <c r="FI382">
        <f t="shared" si="549"/>
        <v>2</v>
      </c>
      <c r="FJ382">
        <f t="shared" si="550"/>
        <v>1</v>
      </c>
      <c r="FK382">
        <f t="shared" si="551"/>
        <v>1</v>
      </c>
      <c r="FL382" s="7" t="str">
        <f t="shared" si="523"/>
        <v>-----</v>
      </c>
      <c r="FM382" s="7" t="str">
        <f t="shared" si="524"/>
        <v>-----</v>
      </c>
      <c r="FN382" s="7" t="str">
        <f t="shared" si="525"/>
        <v>-----</v>
      </c>
      <c r="FO382" s="7" t="str">
        <f t="shared" si="526"/>
        <v>-----</v>
      </c>
      <c r="FP382" s="7" t="str">
        <f t="shared" si="527"/>
        <v>-----</v>
      </c>
      <c r="FQ382" s="7" t="str">
        <f t="shared" si="528"/>
        <v>-----</v>
      </c>
      <c r="FR382" s="13" t="str">
        <f>IF(FL382="-----","-----",(D382-Q382)/Q382)</f>
        <v>-----</v>
      </c>
      <c r="FS382" s="13" t="str">
        <f>IF(FM382="-----","-----",(Q382-R382)/R382)</f>
        <v>-----</v>
      </c>
      <c r="FT382" s="13" t="str">
        <f>IF(FN382="-----","-----",(R382-S382)/S382)</f>
        <v>-----</v>
      </c>
      <c r="FU382" s="13" t="str">
        <f>IF(FO382="-----","-----",(S382-T382)/T382)</f>
        <v>-----</v>
      </c>
      <c r="FV382" s="13" t="str">
        <f>IF(FP382="-----","-----",(T382-U382)/U382)</f>
        <v>-----</v>
      </c>
      <c r="FW382" s="13" t="str">
        <f>IF(FQ382="-----","-----",(U382-V382)/V382)</f>
        <v>-----</v>
      </c>
      <c r="FX382" s="7" t="str">
        <f t="shared" si="529"/>
        <v>-----</v>
      </c>
      <c r="FY382" s="7" t="str">
        <f t="shared" si="530"/>
        <v>-----</v>
      </c>
      <c r="FZ382" s="7" t="str">
        <f t="shared" si="531"/>
        <v>-----</v>
      </c>
      <c r="GA382" s="7" t="str">
        <f t="shared" si="532"/>
        <v>-----</v>
      </c>
      <c r="GB382" s="7" t="str">
        <f t="shared" si="533"/>
        <v>-----</v>
      </c>
      <c r="GC382" s="7" t="str">
        <f t="shared" si="534"/>
        <v>-----</v>
      </c>
      <c r="GD382" s="7" t="str">
        <f>IF(AND(BG382&gt;AA382,BG381&gt;AA381,BG380&gt;AA380,BG379&gt;AA379,BG378&gt;AA378,BG377&gt;AA377,BG376&gt;AA376,BG375&gt;AA375,BG374&gt;AA374,BG373&gt;AA373,BG372&gt;AA372,BG371&gt;AA371),"Bullish",IF(AND(BG382&lt;AA382,BG381&lt;AA381,BG380&lt;AA380,BG379&lt;AA379,BG378&lt;AA378,BG377&lt;AA377,BG376&lt;AA376,BG375&lt;AA375,BG374&lt;AA374,BG373&lt;AA373,BG372&lt;AA372,BG371&lt;AA371),"Bearish","-----"))</f>
        <v>Bullish</v>
      </c>
      <c r="GE382">
        <f>(Z382-BG382)/BG382</f>
        <v>3.0823527598587987E-5</v>
      </c>
      <c r="GI382" s="7" t="str">
        <f>IF(Y382&gt;Z382,"Bullish","Bearish")</f>
        <v>Bearish</v>
      </c>
      <c r="GJ382" s="19" t="str">
        <f>IF(AND(D382&gt;Y382,D381&lt;Y381),"TEMA crossover","-----")</f>
        <v>-----</v>
      </c>
      <c r="GK382" s="19" t="str">
        <f>IF(AND(D382&lt;Y382,D381&gt;Y381),"TEMA crossunder","-----")</f>
        <v>-----</v>
      </c>
      <c r="GL382" s="20" t="str">
        <f>IF(GD382="Bearish","YES","-----")</f>
        <v>-----</v>
      </c>
      <c r="GM382" s="20" t="str">
        <f>IF(GH382="Reverse to Bearish","YES","-----")</f>
        <v>-----</v>
      </c>
      <c r="GN382" s="20" t="str">
        <f>IF(AND(GI382="Bullish",GI381="Bullish",GI380="Bullish",GI379="Bullish"),"YES","-----")</f>
        <v>-----</v>
      </c>
      <c r="GO382" s="20" t="str">
        <f>IF(OR(GK382="TEMA crossunder",GK381="TEMA crossunder",GK380="TEMA crossunder",GK379="TEMA crossunder"),"YES","-----")</f>
        <v>-----</v>
      </c>
      <c r="GP382" s="20" t="str">
        <f>IF(GD382="Bullish","YES","-----")</f>
        <v>YES</v>
      </c>
      <c r="GQ382" s="20" t="str">
        <f>IF(GH382="Reverse to Bullish","YES","-----")</f>
        <v>-----</v>
      </c>
      <c r="GR382" s="20" t="str">
        <f>IF(AND(GI382="Bearish",GI381="Bearish",GI380="Bearish",GI379="Bearish"),"YES","-----")</f>
        <v>YES</v>
      </c>
      <c r="GS382" s="20" t="str">
        <f>IF(OR(GJ382="TEMA crossover",GJ381="TEMA crossover",GJ380="TEMA crossover",GJ379="TEMA crossover"),"YES","-----")</f>
        <v>YES</v>
      </c>
      <c r="GT382" s="20" t="str">
        <f t="shared" si="552"/>
        <v>-----</v>
      </c>
      <c r="GU382" s="20" t="str">
        <f t="shared" si="553"/>
        <v>-----</v>
      </c>
      <c r="GV382" s="20" t="str">
        <f t="shared" si="554"/>
        <v>-----</v>
      </c>
      <c r="GW382" s="20" t="str">
        <f t="shared" si="555"/>
        <v>-----</v>
      </c>
      <c r="GX382" s="20" t="str">
        <f t="shared" si="556"/>
        <v>-----</v>
      </c>
      <c r="GY382" s="20" t="str">
        <f t="shared" si="557"/>
        <v>-----</v>
      </c>
      <c r="GZ382" s="7" t="str">
        <f>IF(G382&gt;BH382,"YES","-----")</f>
        <v>-----</v>
      </c>
      <c r="HA382" s="7" t="str">
        <f>IF(F382&lt;BI382,"YES","-----")</f>
        <v>-----</v>
      </c>
      <c r="HB382">
        <f>BH382-BI382</f>
        <v>3.7300000000004729</v>
      </c>
      <c r="HI382">
        <f t="shared" si="535"/>
        <v>-0.25776000000041677</v>
      </c>
      <c r="HJ382">
        <f t="shared" si="536"/>
        <v>3.4722400000000562</v>
      </c>
      <c r="HK382" s="7"/>
      <c r="HL382" s="7"/>
      <c r="HM382" s="7"/>
      <c r="HN382" s="7"/>
      <c r="HO382" s="7"/>
      <c r="HP382" s="7"/>
      <c r="HQ382" s="28">
        <f t="shared" si="559"/>
        <v>-1.0359300000000076</v>
      </c>
      <c r="HR382" s="28" t="str">
        <f t="shared" si="537"/>
        <v>Bear</v>
      </c>
      <c r="HS382">
        <f t="shared" si="538"/>
        <v>1.0359300000000076</v>
      </c>
    </row>
    <row r="383" spans="1:227" x14ac:dyDescent="0.55000000000000004">
      <c r="A383">
        <f>Validation!A382</f>
        <v>1772142600</v>
      </c>
      <c r="B383" t="str">
        <f>Price!B382</f>
        <v>XAUUSD</v>
      </c>
      <c r="C383" t="str">
        <f>Price!C382</f>
        <v>M5</v>
      </c>
      <c r="D383">
        <f>Price!D382</f>
        <v>5183.3999999999996</v>
      </c>
      <c r="E383">
        <f>Price!E382</f>
        <v>5187.43</v>
      </c>
      <c r="F383">
        <f>Price!F382</f>
        <v>5188.1499999999996</v>
      </c>
      <c r="G383">
        <f>Price!G382</f>
        <v>5183.25</v>
      </c>
      <c r="H383">
        <f>Price!H382</f>
        <v>295</v>
      </c>
      <c r="I383">
        <f>Diagonals!E382</f>
        <v>5215.07</v>
      </c>
      <c r="J383">
        <f>Diagonals!F382</f>
        <v>0</v>
      </c>
      <c r="K383">
        <f>Diagonals!G382</f>
        <v>0</v>
      </c>
      <c r="L383">
        <f>Diagonals!H382</f>
        <v>5116.29</v>
      </c>
      <c r="M383">
        <f>Diagonals!I382</f>
        <v>0</v>
      </c>
      <c r="N383">
        <f>Diagonals!J382</f>
        <v>0</v>
      </c>
      <c r="O383">
        <f>Diagonals!K382</f>
        <v>0</v>
      </c>
      <c r="P383">
        <f>Diagonals!L382</f>
        <v>0</v>
      </c>
      <c r="Q383">
        <f>Trendlines!E382</f>
        <v>5199.8900000000003</v>
      </c>
      <c r="R383">
        <f>Trendlines!F382</f>
        <v>5192</v>
      </c>
      <c r="S383">
        <f>Trendlines!G382</f>
        <v>5201.8500000000004</v>
      </c>
      <c r="T383">
        <f>Trendlines!H382</f>
        <v>5175.53</v>
      </c>
      <c r="U383">
        <f>Trendlines!I382</f>
        <v>5179.43</v>
      </c>
      <c r="V383">
        <f>Trendlines!J382</f>
        <v>5165.8500000000004</v>
      </c>
      <c r="W383">
        <f>Trendlines!K382</f>
        <v>0</v>
      </c>
      <c r="X383">
        <f>Trendlines!L382</f>
        <v>0</v>
      </c>
      <c r="Y383">
        <f>Tema_Hrma_Smma!E382</f>
        <v>5185.07</v>
      </c>
      <c r="Z383">
        <f>Tema_Hrma_Smma!F382</f>
        <v>5189.78</v>
      </c>
      <c r="AA383">
        <f>Tema_Hrma_Smma!G382</f>
        <v>5185.53</v>
      </c>
      <c r="AB383">
        <f>ZScore!H382</f>
        <v>-1</v>
      </c>
      <c r="AC383">
        <f>ZScore!I382</f>
        <v>0.36992000000000003</v>
      </c>
      <c r="AD383">
        <f>ZScore!J382</f>
        <v>3</v>
      </c>
      <c r="AE383">
        <f>HA!E382</f>
        <v>5188.46</v>
      </c>
      <c r="AF383">
        <f>HA!F382</f>
        <v>5188.46</v>
      </c>
      <c r="AG383">
        <f>HA!G382</f>
        <v>5183.25</v>
      </c>
      <c r="AH383">
        <f>HA!H382</f>
        <v>5185.5600000000004</v>
      </c>
      <c r="AI383">
        <f>HA!I382</f>
        <v>-1</v>
      </c>
      <c r="AJ383">
        <f>HA!J382</f>
        <v>2.9</v>
      </c>
      <c r="AK383">
        <f>HA!K382</f>
        <v>3.193E-2</v>
      </c>
      <c r="AL383">
        <f>HA!L382</f>
        <v>-1</v>
      </c>
      <c r="AM383">
        <f>KC!E382</f>
        <v>5222.4390400000002</v>
      </c>
      <c r="AN383">
        <f>KC!F382</f>
        <v>5216.10448</v>
      </c>
      <c r="AO383">
        <f>KC!G382</f>
        <v>5209.76991</v>
      </c>
      <c r="AP383">
        <f>KC!H382</f>
        <v>5203.43534</v>
      </c>
      <c r="AQ383">
        <f>KC!I382</f>
        <v>5197.10077</v>
      </c>
      <c r="AR383">
        <f>KC!J382</f>
        <v>5193.0604300000005</v>
      </c>
      <c r="AS383">
        <f>KC!K382</f>
        <v>5186.7258700000002</v>
      </c>
      <c r="AT383">
        <f>KC!L382</f>
        <v>5180.3913000000002</v>
      </c>
      <c r="AU383">
        <f>KC!M382</f>
        <v>5174.0567300000002</v>
      </c>
      <c r="AV383">
        <f>KC!N382</f>
        <v>5167.7221600000003</v>
      </c>
      <c r="AW383">
        <f>SR_Levels!E382</f>
        <v>5178.6000000000004</v>
      </c>
      <c r="AX383">
        <f>SR_Levels!F382</f>
        <v>5161.8900000000003</v>
      </c>
      <c r="AY383">
        <f>SR_Levels!G382</f>
        <v>5135.8500000000004</v>
      </c>
      <c r="AZ383">
        <f>SR_Levels!H382</f>
        <v>0</v>
      </c>
      <c r="BA383">
        <f>SR_Levels!I382</f>
        <v>5193.3500000000004</v>
      </c>
      <c r="BB383">
        <f>SR_Levels!J382</f>
        <v>5205.3100000000004</v>
      </c>
      <c r="BC383">
        <f>SR_Levels!K382</f>
        <v>0</v>
      </c>
      <c r="BD383">
        <f>SR_Levels!L382</f>
        <v>0</v>
      </c>
      <c r="BE383">
        <f>ZigZag!E382</f>
        <v>0</v>
      </c>
      <c r="BF383">
        <f>ZigZag!F382</f>
        <v>0</v>
      </c>
      <c r="BG383">
        <f>ZigZag!G382</f>
        <v>5190.42</v>
      </c>
      <c r="BH383">
        <f>Dual_Tema!E382</f>
        <v>5187.63</v>
      </c>
      <c r="BI383">
        <f>Dual_Tema!F382</f>
        <v>5183.41</v>
      </c>
      <c r="BJ383">
        <f>Pinbar!E382</f>
        <v>0</v>
      </c>
      <c r="BK383">
        <f>SSA!E382</f>
        <v>5184.5737900000004</v>
      </c>
      <c r="BL383">
        <f>SSA!F382</f>
        <v>5185.3837400000002</v>
      </c>
      <c r="BN383" t="str">
        <f t="shared" si="558"/>
        <v>Red Candle</v>
      </c>
      <c r="BO383" s="34">
        <f t="shared" si="560"/>
        <v>-1.523700183576171E-3</v>
      </c>
      <c r="BP383" s="34">
        <f t="shared" si="562"/>
        <v>-1.8140432366229309E-3</v>
      </c>
      <c r="BQ383" s="34">
        <f t="shared" si="570"/>
        <v>-2.7665657261369825E-3</v>
      </c>
      <c r="BR383" s="34">
        <f t="shared" si="572"/>
        <v>-1.1927724540861107E-3</v>
      </c>
      <c r="BS383" s="35">
        <f t="shared" si="561"/>
        <v>-2.5411140742948035E-4</v>
      </c>
      <c r="BT383" s="35">
        <f t="shared" si="563"/>
        <v>-1.51296104058396E-4</v>
      </c>
      <c r="BU383" s="35">
        <f t="shared" si="571"/>
        <v>-1.538992530780714E-4</v>
      </c>
      <c r="BV383" s="35">
        <f t="shared" si="573"/>
        <v>-4.9727279112454781E-5</v>
      </c>
      <c r="BW383" s="27">
        <v>96</v>
      </c>
      <c r="BX383">
        <f>F383-G383</f>
        <v>4.8999999999996362</v>
      </c>
      <c r="BY383">
        <f>ABS(F383-D382)</f>
        <v>0.96999999999934516</v>
      </c>
      <c r="BZ383">
        <f>ABS(G383-D382)</f>
        <v>3.930000000000291</v>
      </c>
      <c r="CA383">
        <f t="shared" si="539"/>
        <v>4.8999999999996362</v>
      </c>
      <c r="CB383">
        <f t="shared" si="564"/>
        <v>4.5007142857142366</v>
      </c>
      <c r="CC383">
        <f t="shared" si="567"/>
        <v>4.5867132990248676</v>
      </c>
      <c r="CD383">
        <f t="shared" si="565"/>
        <v>-8.5999013310630978E-2</v>
      </c>
      <c r="CE383">
        <f t="shared" si="568"/>
        <v>-1</v>
      </c>
      <c r="CF383">
        <f t="shared" si="569"/>
        <v>-27</v>
      </c>
      <c r="CG383" s="7" t="str">
        <f t="shared" si="566"/>
        <v>Low Volatility Period</v>
      </c>
      <c r="CH383" s="21"/>
      <c r="CI383" s="21"/>
      <c r="CJ383" s="21"/>
      <c r="CK383" s="21"/>
      <c r="CL383" s="21"/>
      <c r="CM383" s="21"/>
      <c r="CZ383" s="7" t="str">
        <f>IF(AND(D383&gt;BH383,D383&gt;E383),"Bullish Trigger","-----")</f>
        <v>-----</v>
      </c>
      <c r="DA383" s="7" t="str">
        <f>IF(AND(D383&lt;BI383,D383&lt;E383),"Bearish Trigger","-----")</f>
        <v>Bearish Trigger</v>
      </c>
      <c r="DB383" s="13" t="str">
        <f>IF(AND(W383=BE383,W383&gt;0,BE383&gt;0),"Important High","------")</f>
        <v>------</v>
      </c>
      <c r="DC383" s="13" t="str">
        <f>IF(AND(X383=BF383,X383&gt;0,BF383&gt;0),"Important Low","------")</f>
        <v>------</v>
      </c>
      <c r="DD383" s="7" t="str">
        <f>IF(AND(DB383="Important High",DC383="-----",BJ383=1),"Imp High Rej","-----")</f>
        <v>-----</v>
      </c>
      <c r="DE383" s="7" t="str">
        <f>IF(AND(DB383="-----",DC383="Important Low",BJ383=1),"Imp Low Rej","-----")</f>
        <v>-----</v>
      </c>
      <c r="DF383" s="7" t="str">
        <f>IF(Y383&gt;AM383,"Overbought",IF(Y383&gt;AO383,"Bullish Momentum",IF(Y383&gt;AQ383,"Flat Momentum","-----")))</f>
        <v>-----</v>
      </c>
      <c r="DG383" s="7" t="str">
        <f>IF(Y383&lt;AV383,"Oversold",IF(Y383&lt;AT383,"Bearish Momentum",IF(Y383&lt;AR383,"Flat Momentum","-----")))</f>
        <v>Flat Momentum</v>
      </c>
      <c r="DH383" s="7" t="str">
        <f>IF(AND(DF383="Overbought",AD383=2),"Culminated Thrust","-----")</f>
        <v>-----</v>
      </c>
      <c r="DI383" s="7" t="str">
        <f>IF(AND(DG383="Oversold",AD383=5),"Culminated Thrust","-----")</f>
        <v>-----</v>
      </c>
      <c r="DJ383" s="14">
        <f>(Q383-$D383)/$D383</f>
        <v>3.181309565150421E-3</v>
      </c>
      <c r="DK383" s="14">
        <f>(R383-$D383)/$D383</f>
        <v>1.6591426476830584E-3</v>
      </c>
      <c r="DL383" s="14">
        <f>(S383-$D383)/$D383</f>
        <v>3.5594397499712021E-3</v>
      </c>
      <c r="DM383" s="14">
        <f>(T383-$D383)/$D383</f>
        <v>-1.5183084461935972E-3</v>
      </c>
      <c r="DN383" s="14">
        <f>(U383-$D383)/$D383</f>
        <v>-7.6590654782562515E-4</v>
      </c>
      <c r="DO383" s="14">
        <f>(V383-$D383)/$D383</f>
        <v>-3.3858085426552598E-3</v>
      </c>
      <c r="DP383" s="14">
        <f t="shared" si="507"/>
        <v>3.5594397499712021E-3</v>
      </c>
      <c r="DQ383" s="14">
        <f t="shared" si="508"/>
        <v>3.181309565150421E-3</v>
      </c>
      <c r="DR383" s="14">
        <f t="shared" si="509"/>
        <v>1.6591426476830584E-3</v>
      </c>
      <c r="DS383" s="14">
        <f t="shared" si="510"/>
        <v>-7.6590654782562515E-4</v>
      </c>
      <c r="DT383" s="14">
        <f t="shared" si="511"/>
        <v>-1.5183084461935972E-3</v>
      </c>
      <c r="DU383" s="14">
        <f t="shared" si="512"/>
        <v>-3.3858085426552598E-3</v>
      </c>
      <c r="DV383" t="str">
        <f>IF($D383&gt;Q383,"SUP","RES")</f>
        <v>RES</v>
      </c>
      <c r="DW383" t="str">
        <f>IF($D383&gt;R383,"SUP","RES")</f>
        <v>RES</v>
      </c>
      <c r="DX383" t="str">
        <f>IF($D383&gt;S383,"SUP","RES")</f>
        <v>RES</v>
      </c>
      <c r="DY383" t="str">
        <f>IF($D383&gt;T383,"SUP","RES")</f>
        <v>SUP</v>
      </c>
      <c r="DZ383" t="str">
        <f>IF($D383&gt;U383,"SUP","RES")</f>
        <v>SUP</v>
      </c>
      <c r="EA383" t="str">
        <f>IF($D383&gt;V383,"SUP","RES")</f>
        <v>SUP</v>
      </c>
      <c r="EB383" s="7">
        <f t="shared" si="513"/>
        <v>3</v>
      </c>
      <c r="EC383" s="7">
        <f t="shared" si="514"/>
        <v>3</v>
      </c>
      <c r="ED383" s="13" t="str">
        <f t="shared" si="515"/>
        <v>-----</v>
      </c>
      <c r="EE383" s="13" t="str">
        <f t="shared" si="516"/>
        <v>-----</v>
      </c>
      <c r="EF383" s="7">
        <f>IF(OR(ED383="All Sup",EE383="All Res"),"na",((D383-MIN(Q383:V383))/(MAX(Q383:V383)-MIN(Q383:V383))))</f>
        <v>0.48749999999997978</v>
      </c>
      <c r="EG383">
        <v>1.4999999999999999E-4</v>
      </c>
      <c r="EH383">
        <f>Q383*(1+$EG383)</f>
        <v>5200.6699835000009</v>
      </c>
      <c r="EI383">
        <f>Q383*(1-$EG383)</f>
        <v>5199.1100165000007</v>
      </c>
      <c r="EJ383">
        <f>R383*(1+$EG383)</f>
        <v>5192.7788</v>
      </c>
      <c r="EK383">
        <f>R383*(1-$EG383)</f>
        <v>5191.2212</v>
      </c>
      <c r="EL383">
        <f>S383*(1+$EG383)</f>
        <v>5202.6302775000013</v>
      </c>
      <c r="EM383">
        <f>S383*(1-$EG383)</f>
        <v>5201.0697225000004</v>
      </c>
      <c r="EN383">
        <f>T383*(1+$EG383)</f>
        <v>5176.3063295000002</v>
      </c>
      <c r="EO383">
        <f>T383*(1-$EG383)</f>
        <v>5174.7536705000002</v>
      </c>
      <c r="EP383">
        <f>U383*(1+$EG383)</f>
        <v>5180.2069145000005</v>
      </c>
      <c r="EQ383">
        <f>U383*(1-$EG383)</f>
        <v>5178.6530855000001</v>
      </c>
      <c r="ER383">
        <f>V383*(1+$EG383)</f>
        <v>5166.6248775000013</v>
      </c>
      <c r="ES383">
        <f>V383*(1-$EG383)</f>
        <v>5165.0751225000004</v>
      </c>
      <c r="ET383" s="7" t="str">
        <f t="shared" si="517"/>
        <v>-----</v>
      </c>
      <c r="EU383" s="7" t="str">
        <f t="shared" si="518"/>
        <v>-----</v>
      </c>
      <c r="EV383" s="7" t="str">
        <f t="shared" si="519"/>
        <v>-----</v>
      </c>
      <c r="EW383" s="7" t="str">
        <f t="shared" si="520"/>
        <v>-----</v>
      </c>
      <c r="EX383" s="7" t="str">
        <f t="shared" si="521"/>
        <v>-----</v>
      </c>
      <c r="EY383" s="7" t="str">
        <f t="shared" si="522"/>
        <v>-----</v>
      </c>
      <c r="EZ383">
        <f t="shared" si="540"/>
        <v>8</v>
      </c>
      <c r="FA383">
        <f t="shared" si="541"/>
        <v>6</v>
      </c>
      <c r="FB383">
        <f t="shared" si="542"/>
        <v>381</v>
      </c>
      <c r="FC383">
        <f t="shared" si="543"/>
        <v>39</v>
      </c>
      <c r="FD383">
        <f t="shared" si="544"/>
        <v>38</v>
      </c>
      <c r="FE383">
        <f t="shared" si="545"/>
        <v>75</v>
      </c>
      <c r="FF383">
        <f t="shared" si="546"/>
        <v>4</v>
      </c>
      <c r="FG383">
        <f t="shared" si="547"/>
        <v>1</v>
      </c>
      <c r="FH383">
        <f t="shared" si="548"/>
        <v>0</v>
      </c>
      <c r="FI383">
        <f t="shared" si="549"/>
        <v>2</v>
      </c>
      <c r="FJ383">
        <f t="shared" si="550"/>
        <v>1</v>
      </c>
      <c r="FK383">
        <f t="shared" si="551"/>
        <v>1</v>
      </c>
      <c r="FL383" s="7" t="str">
        <f t="shared" si="523"/>
        <v>-----</v>
      </c>
      <c r="FM383" s="7" t="str">
        <f t="shared" si="524"/>
        <v>-----</v>
      </c>
      <c r="FN383" s="7" t="str">
        <f t="shared" si="525"/>
        <v>-----</v>
      </c>
      <c r="FO383" s="7" t="str">
        <f t="shared" si="526"/>
        <v>-----</v>
      </c>
      <c r="FP383" s="7" t="str">
        <f t="shared" si="527"/>
        <v>-----</v>
      </c>
      <c r="FQ383" s="7" t="str">
        <f t="shared" si="528"/>
        <v>-----</v>
      </c>
      <c r="FR383" s="13" t="str">
        <f>IF(FL383="-----","-----",(D383-Q383)/Q383)</f>
        <v>-----</v>
      </c>
      <c r="FS383" s="13" t="str">
        <f>IF(FM383="-----","-----",(Q383-R383)/R383)</f>
        <v>-----</v>
      </c>
      <c r="FT383" s="13" t="str">
        <f>IF(FN383="-----","-----",(R383-S383)/S383)</f>
        <v>-----</v>
      </c>
      <c r="FU383" s="13" t="str">
        <f>IF(FO383="-----","-----",(S383-T383)/T383)</f>
        <v>-----</v>
      </c>
      <c r="FV383" s="13" t="str">
        <f>IF(FP383="-----","-----",(T383-U383)/U383)</f>
        <v>-----</v>
      </c>
      <c r="FW383" s="13" t="str">
        <f>IF(FQ383="-----","-----",(U383-V383)/V383)</f>
        <v>-----</v>
      </c>
      <c r="FX383" s="7" t="str">
        <f t="shared" si="529"/>
        <v>-----</v>
      </c>
      <c r="FY383" s="7" t="str">
        <f t="shared" si="530"/>
        <v>-----</v>
      </c>
      <c r="FZ383" s="7" t="str">
        <f t="shared" si="531"/>
        <v>-----</v>
      </c>
      <c r="GA383" s="7" t="str">
        <f t="shared" si="532"/>
        <v>-----</v>
      </c>
      <c r="GB383" s="7" t="str">
        <f t="shared" si="533"/>
        <v>-----</v>
      </c>
      <c r="GC383" s="7" t="str">
        <f t="shared" si="534"/>
        <v>-----</v>
      </c>
      <c r="GD383" s="7" t="str">
        <f>IF(AND(BG383&gt;AA383,BG382&gt;AA382,BG381&gt;AA381,BG380&gt;AA380,BG379&gt;AA379,BG378&gt;AA378,BG377&gt;AA377,BG376&gt;AA376,BG375&gt;AA375,BG374&gt;AA374,BG373&gt;AA373,BG372&gt;AA372),"Bullish",IF(AND(BG383&lt;AA383,BG382&lt;AA382,BG381&lt;AA381,BG380&lt;AA380,BG379&lt;AA379,BG378&lt;AA378,BG377&lt;AA377,BG376&lt;AA376,BG375&lt;AA375,BG374&lt;AA374,BG373&lt;AA373,BG372&lt;AA372),"Bearish","-----"))</f>
        <v>Bullish</v>
      </c>
      <c r="GE383">
        <f>(Z383-BG383)/BG383</f>
        <v>-1.2330408714522666E-4</v>
      </c>
      <c r="GI383" s="7" t="str">
        <f>IF(Y383&gt;Z383,"Bullish","Bearish")</f>
        <v>Bearish</v>
      </c>
      <c r="GJ383" s="19" t="str">
        <f>IF(AND(D383&gt;Y383,D382&lt;Y382),"TEMA crossover","-----")</f>
        <v>-----</v>
      </c>
      <c r="GK383" s="19" t="str">
        <f>IF(AND(D383&lt;Y383,D382&gt;Y382),"TEMA crossunder","-----")</f>
        <v>TEMA crossunder</v>
      </c>
      <c r="GL383" s="20" t="str">
        <f>IF(GD383="Bearish","YES","-----")</f>
        <v>-----</v>
      </c>
      <c r="GM383" s="20" t="str">
        <f>IF(GH383="Reverse to Bearish","YES","-----")</f>
        <v>-----</v>
      </c>
      <c r="GN383" s="20" t="str">
        <f>IF(AND(GI383="Bullish",GI382="Bullish",GI381="Bullish",GI380="Bullish"),"YES","-----")</f>
        <v>-----</v>
      </c>
      <c r="GO383" s="20" t="str">
        <f>IF(OR(GK383="TEMA crossunder",GK382="TEMA crossunder",GK381="TEMA crossunder",GK380="TEMA crossunder"),"YES","-----")</f>
        <v>YES</v>
      </c>
      <c r="GP383" s="20" t="str">
        <f>IF(GD383="Bullish","YES","-----")</f>
        <v>YES</v>
      </c>
      <c r="GQ383" s="20" t="str">
        <f>IF(GH383="Reverse to Bullish","YES","-----")</f>
        <v>-----</v>
      </c>
      <c r="GR383" s="20" t="str">
        <f>IF(AND(GI383="Bearish",GI382="Bearish",GI381="Bearish",GI380="Bearish"),"YES","-----")</f>
        <v>YES</v>
      </c>
      <c r="GS383" s="20" t="str">
        <f>IF(OR(GJ383="TEMA crossover",GJ382="TEMA crossover",GJ381="TEMA crossover",GJ380="TEMA crossover"),"YES","-----")</f>
        <v>YES</v>
      </c>
      <c r="GT383" s="20" t="str">
        <f t="shared" si="552"/>
        <v>-----</v>
      </c>
      <c r="GU383" s="20" t="str">
        <f t="shared" si="553"/>
        <v>-----</v>
      </c>
      <c r="GV383" s="20" t="str">
        <f t="shared" si="554"/>
        <v>-----</v>
      </c>
      <c r="GW383" s="20" t="str">
        <f t="shared" si="555"/>
        <v>-----</v>
      </c>
      <c r="GX383" s="20" t="str">
        <f t="shared" si="556"/>
        <v>-----</v>
      </c>
      <c r="GY383" s="20" t="str">
        <f t="shared" si="557"/>
        <v>-----</v>
      </c>
      <c r="GZ383" s="7" t="str">
        <f>IF(G383&gt;BH383,"YES","-----")</f>
        <v>-----</v>
      </c>
      <c r="HA383" s="7" t="str">
        <f>IF(F383&lt;BI383,"YES","-----")</f>
        <v>-----</v>
      </c>
      <c r="HB383">
        <f>BH383-BI383</f>
        <v>4.2200000000002547</v>
      </c>
      <c r="HI383">
        <f t="shared" si="535"/>
        <v>-1.1637900000005175</v>
      </c>
      <c r="HJ383">
        <f t="shared" si="536"/>
        <v>3.0562099999997372</v>
      </c>
      <c r="HK383" s="7"/>
      <c r="HL383" s="7"/>
      <c r="HM383" s="7"/>
      <c r="HN383" s="7"/>
      <c r="HO383" s="7"/>
      <c r="HP383" s="7"/>
      <c r="HQ383" s="28">
        <f t="shared" si="559"/>
        <v>-0.80994999999984429</v>
      </c>
      <c r="HR383" s="28" t="str">
        <f t="shared" si="537"/>
        <v>Bear</v>
      </c>
      <c r="HS383">
        <f t="shared" si="538"/>
        <v>0.80994999999984429</v>
      </c>
    </row>
    <row r="384" spans="1:227" x14ac:dyDescent="0.55000000000000004">
      <c r="A384">
        <f>Validation!A383</f>
        <v>1772142900</v>
      </c>
      <c r="B384" t="str">
        <f>Price!B383</f>
        <v>XAUUSD</v>
      </c>
      <c r="C384" t="str">
        <f>Price!C383</f>
        <v>M5</v>
      </c>
      <c r="D384">
        <f>Price!D383</f>
        <v>5185.2</v>
      </c>
      <c r="E384">
        <f>Price!E383</f>
        <v>5183.3999999999996</v>
      </c>
      <c r="F384">
        <f>Price!F383</f>
        <v>5186.07</v>
      </c>
      <c r="G384">
        <f>Price!G383</f>
        <v>5182.8900000000003</v>
      </c>
      <c r="H384">
        <f>Price!H383</f>
        <v>243</v>
      </c>
      <c r="I384">
        <f>Diagonals!E383</f>
        <v>5215.25</v>
      </c>
      <c r="J384">
        <f>Diagonals!F383</f>
        <v>0</v>
      </c>
      <c r="K384">
        <f>Diagonals!G383</f>
        <v>0</v>
      </c>
      <c r="L384">
        <f>Diagonals!H383</f>
        <v>5115.96</v>
      </c>
      <c r="M384">
        <f>Diagonals!I383</f>
        <v>0</v>
      </c>
      <c r="N384">
        <f>Diagonals!J383</f>
        <v>0</v>
      </c>
      <c r="O384">
        <f>Diagonals!K383</f>
        <v>0</v>
      </c>
      <c r="P384">
        <f>Diagonals!L383</f>
        <v>0</v>
      </c>
      <c r="Q384">
        <f>Trendlines!E383</f>
        <v>5199.8900000000003</v>
      </c>
      <c r="R384">
        <f>Trendlines!F383</f>
        <v>5191.97</v>
      </c>
      <c r="S384">
        <f>Trendlines!G383</f>
        <v>5201.83</v>
      </c>
      <c r="T384">
        <f>Trendlines!H383</f>
        <v>5175.6000000000004</v>
      </c>
      <c r="U384">
        <f>Trendlines!I383</f>
        <v>5179.46</v>
      </c>
      <c r="V384">
        <f>Trendlines!J383</f>
        <v>5165.8900000000003</v>
      </c>
      <c r="W384">
        <f>Trendlines!K383</f>
        <v>0</v>
      </c>
      <c r="X384">
        <f>Trendlines!L383</f>
        <v>0</v>
      </c>
      <c r="Y384">
        <f>Tema_Hrma_Smma!E383</f>
        <v>5184.12</v>
      </c>
      <c r="Z384">
        <f>Tema_Hrma_Smma!F383</f>
        <v>5188.57</v>
      </c>
      <c r="AA384">
        <f>Tema_Hrma_Smma!G383</f>
        <v>5185.51</v>
      </c>
      <c r="AB384">
        <f>ZScore!H383</f>
        <v>1</v>
      </c>
      <c r="AC384">
        <f>ZScore!I383</f>
        <v>0.41821000000000003</v>
      </c>
      <c r="AD384">
        <f>ZScore!J383</f>
        <v>0</v>
      </c>
      <c r="AE384">
        <f>HA!E383</f>
        <v>5187.01</v>
      </c>
      <c r="AF384">
        <f>HA!F383</f>
        <v>5187.01</v>
      </c>
      <c r="AG384">
        <f>HA!G383</f>
        <v>5182.8900000000003</v>
      </c>
      <c r="AH384">
        <f>HA!H383</f>
        <v>5184.3900000000003</v>
      </c>
      <c r="AI384">
        <f>HA!I383</f>
        <v>-1</v>
      </c>
      <c r="AJ384">
        <f>HA!J383</f>
        <v>2.62</v>
      </c>
      <c r="AK384">
        <f>HA!K383</f>
        <v>-6.053E-2</v>
      </c>
      <c r="AL384">
        <f>HA!L383</f>
        <v>-2</v>
      </c>
      <c r="AM384">
        <f>KC!E383</f>
        <v>5221.7131200000003</v>
      </c>
      <c r="AN384">
        <f>KC!F383</f>
        <v>5215.4347200000002</v>
      </c>
      <c r="AO384">
        <f>KC!G383</f>
        <v>5209.1563299999998</v>
      </c>
      <c r="AP384">
        <f>KC!H383</f>
        <v>5202.8779299999997</v>
      </c>
      <c r="AQ384">
        <f>KC!I383</f>
        <v>5196.5995400000002</v>
      </c>
      <c r="AR384">
        <f>KC!J383</f>
        <v>5192.6052</v>
      </c>
      <c r="AS384">
        <f>KC!K383</f>
        <v>5186.3268099999996</v>
      </c>
      <c r="AT384">
        <f>KC!L383</f>
        <v>5180.0484100000003</v>
      </c>
      <c r="AU384">
        <f>KC!M383</f>
        <v>5173.7700199999999</v>
      </c>
      <c r="AV384">
        <f>KC!N383</f>
        <v>5167.4916199999998</v>
      </c>
      <c r="AW384">
        <f>SR_Levels!E383</f>
        <v>5178.6000000000004</v>
      </c>
      <c r="AX384">
        <f>SR_Levels!F383</f>
        <v>5161.8900000000003</v>
      </c>
      <c r="AY384">
        <f>SR_Levels!G383</f>
        <v>5135.8500000000004</v>
      </c>
      <c r="AZ384">
        <f>SR_Levels!H383</f>
        <v>0</v>
      </c>
      <c r="BA384">
        <f>SR_Levels!I383</f>
        <v>5193.3500000000004</v>
      </c>
      <c r="BB384">
        <f>SR_Levels!J383</f>
        <v>5205.3100000000004</v>
      </c>
      <c r="BC384">
        <f>SR_Levels!K383</f>
        <v>0</v>
      </c>
      <c r="BD384">
        <f>SR_Levels!L383</f>
        <v>0</v>
      </c>
      <c r="BE384">
        <f>ZigZag!E383</f>
        <v>0</v>
      </c>
      <c r="BF384">
        <f>ZigZag!F383</f>
        <v>0</v>
      </c>
      <c r="BG384">
        <f>ZigZag!G383</f>
        <v>5190.01</v>
      </c>
      <c r="BH384">
        <f>Dual_Tema!E383</f>
        <v>5186.1099999999997</v>
      </c>
      <c r="BI384">
        <f>Dual_Tema!F383</f>
        <v>5182.41</v>
      </c>
      <c r="BJ384">
        <f>Pinbar!E383</f>
        <v>0</v>
      </c>
      <c r="BK384">
        <f>SSA!E383</f>
        <v>5184.2845100000004</v>
      </c>
      <c r="BL384">
        <f>SSA!F383</f>
        <v>5184.8341200000004</v>
      </c>
      <c r="BN384" t="str">
        <f t="shared" si="558"/>
        <v>Green Candle</v>
      </c>
      <c r="BO384" s="34">
        <f t="shared" si="560"/>
        <v>-1.0027537159751354E-4</v>
      </c>
      <c r="BP384" s="34">
        <f t="shared" si="562"/>
        <v>-2.19566217206979E-3</v>
      </c>
      <c r="BQ384" s="34">
        <f t="shared" si="570"/>
        <v>-1.6212198813159162E-3</v>
      </c>
      <c r="BR384" s="34">
        <f t="shared" si="572"/>
        <v>-3.5858463175686417E-4</v>
      </c>
      <c r="BS384" s="35">
        <f t="shared" si="561"/>
        <v>-1.6713260249989759E-5</v>
      </c>
      <c r="BT384" s="35">
        <f t="shared" si="563"/>
        <v>-1.8315623921905111E-4</v>
      </c>
      <c r="BU384" s="35">
        <f t="shared" si="571"/>
        <v>-9.0136797455730999E-5</v>
      </c>
      <c r="BV384" s="35">
        <f t="shared" si="573"/>
        <v>-1.4943594118355108E-5</v>
      </c>
      <c r="BW384" s="27">
        <v>96</v>
      </c>
      <c r="BX384">
        <f>F384-G384</f>
        <v>3.1799999999993815</v>
      </c>
      <c r="BY384">
        <f>ABS(F384-D383)</f>
        <v>2.6700000000000728</v>
      </c>
      <c r="BZ384">
        <f>ABS(G384-D383)</f>
        <v>0.50999999999930878</v>
      </c>
      <c r="CA384">
        <f t="shared" si="539"/>
        <v>3.1799999999993815</v>
      </c>
      <c r="CB384">
        <f t="shared" si="564"/>
        <v>4.5635714285713869</v>
      </c>
      <c r="CC384">
        <f t="shared" si="567"/>
        <v>4.4862337776659045</v>
      </c>
      <c r="CD384">
        <f t="shared" si="565"/>
        <v>7.7337650905482391E-2</v>
      </c>
      <c r="CE384">
        <f t="shared" si="568"/>
        <v>1</v>
      </c>
      <c r="CF384">
        <f t="shared" si="569"/>
        <v>1</v>
      </c>
      <c r="CG384" s="7" t="str">
        <f t="shared" si="566"/>
        <v>-----</v>
      </c>
      <c r="CH384" s="21"/>
      <c r="CI384" s="21"/>
      <c r="CJ384" s="21"/>
      <c r="CK384" s="21"/>
      <c r="CL384" s="21"/>
      <c r="CM384" s="21"/>
      <c r="CZ384" s="7" t="str">
        <f>IF(AND(D384&gt;BH384,D384&gt;E384),"Bullish Trigger","-----")</f>
        <v>-----</v>
      </c>
      <c r="DA384" s="7" t="str">
        <f>IF(AND(D384&lt;BI384,D384&lt;E384),"Bearish Trigger","-----")</f>
        <v>-----</v>
      </c>
      <c r="DB384" s="13" t="str">
        <f>IF(AND(W384=BE384,W384&gt;0,BE384&gt;0),"Important High","------")</f>
        <v>------</v>
      </c>
      <c r="DC384" s="13" t="str">
        <f>IF(AND(X384=BF384,X384&gt;0,BF384&gt;0),"Important Low","------")</f>
        <v>------</v>
      </c>
      <c r="DD384" s="7" t="str">
        <f>IF(AND(DB384="Important High",DC384="-----",BJ384=1),"Imp High Rej","-----")</f>
        <v>-----</v>
      </c>
      <c r="DE384" s="7" t="str">
        <f>IF(AND(DB384="-----",DC384="Important Low",BJ384=1),"Imp Low Rej","-----")</f>
        <v>-----</v>
      </c>
      <c r="DF384" s="7" t="str">
        <f>IF(Y384&gt;AM384,"Overbought",IF(Y384&gt;AO384,"Bullish Momentum",IF(Y384&gt;AQ384,"Flat Momentum","-----")))</f>
        <v>-----</v>
      </c>
      <c r="DG384" s="7" t="str">
        <f>IF(Y384&lt;AV384,"Oversold",IF(Y384&lt;AT384,"Bearish Momentum",IF(Y384&lt;AR384,"Flat Momentum","-----")))</f>
        <v>Flat Momentum</v>
      </c>
      <c r="DH384" s="7" t="str">
        <f>IF(AND(DF384="Overbought",AD384=2),"Culminated Thrust","-----")</f>
        <v>-----</v>
      </c>
      <c r="DI384" s="7" t="str">
        <f>IF(AND(DG384="Oversold",AD384=5),"Culminated Thrust","-----")</f>
        <v>-----</v>
      </c>
      <c r="DJ384" s="14">
        <f>(Q384-$D384)/$D384</f>
        <v>2.8330633341048582E-3</v>
      </c>
      <c r="DK384" s="14">
        <f>(R384-$D384)/$D384</f>
        <v>1.3056391267454363E-3</v>
      </c>
      <c r="DL384" s="14">
        <f>(S384-$D384)/$D384</f>
        <v>3.2072051222711002E-3</v>
      </c>
      <c r="DM384" s="14">
        <f>(T384-$D384)/$D384</f>
        <v>-1.8514232816476616E-3</v>
      </c>
      <c r="DN384" s="14">
        <f>(U384-$D384)/$D384</f>
        <v>-1.1069968371518518E-3</v>
      </c>
      <c r="DO384" s="14">
        <f>(V384-$D384)/$D384</f>
        <v>-3.7240607883976492E-3</v>
      </c>
      <c r="DP384" s="14">
        <f t="shared" si="507"/>
        <v>3.2072051222711002E-3</v>
      </c>
      <c r="DQ384" s="14">
        <f t="shared" si="508"/>
        <v>2.8330633341048582E-3</v>
      </c>
      <c r="DR384" s="14">
        <f t="shared" si="509"/>
        <v>1.3056391267454363E-3</v>
      </c>
      <c r="DS384" s="14">
        <f t="shared" si="510"/>
        <v>-1.1069968371518518E-3</v>
      </c>
      <c r="DT384" s="14">
        <f t="shared" si="511"/>
        <v>-1.8514232816476616E-3</v>
      </c>
      <c r="DU384" s="14">
        <f t="shared" si="512"/>
        <v>-3.7240607883976492E-3</v>
      </c>
      <c r="DV384" t="str">
        <f>IF($D384&gt;Q384,"SUP","RES")</f>
        <v>RES</v>
      </c>
      <c r="DW384" t="str">
        <f>IF($D384&gt;R384,"SUP","RES")</f>
        <v>RES</v>
      </c>
      <c r="DX384" t="str">
        <f>IF($D384&gt;S384,"SUP","RES")</f>
        <v>RES</v>
      </c>
      <c r="DY384" t="str">
        <f>IF($D384&gt;T384,"SUP","RES")</f>
        <v>SUP</v>
      </c>
      <c r="DZ384" t="str">
        <f>IF($D384&gt;U384,"SUP","RES")</f>
        <v>SUP</v>
      </c>
      <c r="EA384" t="str">
        <f>IF($D384&gt;V384,"SUP","RES")</f>
        <v>SUP</v>
      </c>
      <c r="EB384" s="7">
        <f t="shared" si="513"/>
        <v>3</v>
      </c>
      <c r="EC384" s="7">
        <f t="shared" si="514"/>
        <v>3</v>
      </c>
      <c r="ED384" s="13" t="str">
        <f t="shared" si="515"/>
        <v>-----</v>
      </c>
      <c r="EE384" s="13" t="str">
        <f t="shared" si="516"/>
        <v>-----</v>
      </c>
      <c r="EF384" s="7">
        <f>IF(OR(ED384="All Sup",EE384="All Res"),"na",((D384-MIN(Q384:V384))/(MAX(Q384:V384)-MIN(Q384:V384))))</f>
        <v>0.5372843628269256</v>
      </c>
      <c r="EG384">
        <v>1.4999999999999999E-4</v>
      </c>
      <c r="EH384">
        <f>Q384*(1+$EG384)</f>
        <v>5200.6699835000009</v>
      </c>
      <c r="EI384">
        <f>Q384*(1-$EG384)</f>
        <v>5199.1100165000007</v>
      </c>
      <c r="EJ384">
        <f>R384*(1+$EG384)</f>
        <v>5192.7487955000006</v>
      </c>
      <c r="EK384">
        <f>R384*(1-$EG384)</f>
        <v>5191.1912044999999</v>
      </c>
      <c r="EL384">
        <f>S384*(1+$EG384)</f>
        <v>5202.6102745000007</v>
      </c>
      <c r="EM384">
        <f>S384*(1-$EG384)</f>
        <v>5201.0497255</v>
      </c>
      <c r="EN384">
        <f>T384*(1+$EG384)</f>
        <v>5176.3763400000007</v>
      </c>
      <c r="EO384">
        <f>T384*(1-$EG384)</f>
        <v>5174.82366</v>
      </c>
      <c r="EP384">
        <f>U384*(1+$EG384)</f>
        <v>5180.2369190000009</v>
      </c>
      <c r="EQ384">
        <f>U384*(1-$EG384)</f>
        <v>5178.6830810000001</v>
      </c>
      <c r="ER384">
        <f>V384*(1+$EG384)</f>
        <v>5166.6648835000005</v>
      </c>
      <c r="ES384">
        <f>V384*(1-$EG384)</f>
        <v>5165.1151165000001</v>
      </c>
      <c r="ET384" s="7" t="str">
        <f t="shared" si="517"/>
        <v>-----</v>
      </c>
      <c r="EU384" s="7" t="str">
        <f t="shared" si="518"/>
        <v>-----</v>
      </c>
      <c r="EV384" s="7" t="str">
        <f t="shared" si="519"/>
        <v>-----</v>
      </c>
      <c r="EW384" s="7" t="str">
        <f t="shared" si="520"/>
        <v>-----</v>
      </c>
      <c r="EX384" s="7" t="str">
        <f t="shared" si="521"/>
        <v>-----</v>
      </c>
      <c r="EY384" s="7" t="str">
        <f t="shared" si="522"/>
        <v>-----</v>
      </c>
      <c r="EZ384">
        <f t="shared" si="540"/>
        <v>9</v>
      </c>
      <c r="FA384">
        <f t="shared" si="541"/>
        <v>7</v>
      </c>
      <c r="FB384">
        <f t="shared" si="542"/>
        <v>382</v>
      </c>
      <c r="FC384">
        <f t="shared" si="543"/>
        <v>40</v>
      </c>
      <c r="FD384">
        <f t="shared" si="544"/>
        <v>39</v>
      </c>
      <c r="FE384">
        <f t="shared" si="545"/>
        <v>76</v>
      </c>
      <c r="FF384">
        <f t="shared" si="546"/>
        <v>4</v>
      </c>
      <c r="FG384">
        <f t="shared" si="547"/>
        <v>1</v>
      </c>
      <c r="FH384">
        <f t="shared" si="548"/>
        <v>0</v>
      </c>
      <c r="FI384">
        <f t="shared" si="549"/>
        <v>2</v>
      </c>
      <c r="FJ384">
        <f t="shared" si="550"/>
        <v>1</v>
      </c>
      <c r="FK384">
        <f t="shared" si="551"/>
        <v>1</v>
      </c>
      <c r="FL384" s="7" t="str">
        <f t="shared" si="523"/>
        <v>-----</v>
      </c>
      <c r="FM384" s="7" t="str">
        <f t="shared" si="524"/>
        <v>-----</v>
      </c>
      <c r="FN384" s="7" t="str">
        <f t="shared" si="525"/>
        <v>-----</v>
      </c>
      <c r="FO384" s="7" t="str">
        <f t="shared" si="526"/>
        <v>-----</v>
      </c>
      <c r="FP384" s="7" t="str">
        <f t="shared" si="527"/>
        <v>-----</v>
      </c>
      <c r="FQ384" s="7" t="str">
        <f t="shared" si="528"/>
        <v>-----</v>
      </c>
      <c r="FR384" s="13" t="str">
        <f>IF(FL384="-----","-----",(D384-Q384)/Q384)</f>
        <v>-----</v>
      </c>
      <c r="FS384" s="13" t="str">
        <f>IF(FM384="-----","-----",(Q384-R384)/R384)</f>
        <v>-----</v>
      </c>
      <c r="FT384" s="13" t="str">
        <f>IF(FN384="-----","-----",(R384-S384)/S384)</f>
        <v>-----</v>
      </c>
      <c r="FU384" s="13" t="str">
        <f>IF(FO384="-----","-----",(S384-T384)/T384)</f>
        <v>-----</v>
      </c>
      <c r="FV384" s="13" t="str">
        <f>IF(FP384="-----","-----",(T384-U384)/U384)</f>
        <v>-----</v>
      </c>
      <c r="FW384" s="13" t="str">
        <f>IF(FQ384="-----","-----",(U384-V384)/V384)</f>
        <v>-----</v>
      </c>
      <c r="FX384" s="7" t="str">
        <f t="shared" si="529"/>
        <v>-----</v>
      </c>
      <c r="FY384" s="7" t="str">
        <f t="shared" si="530"/>
        <v>-----</v>
      </c>
      <c r="FZ384" s="7" t="str">
        <f t="shared" si="531"/>
        <v>-----</v>
      </c>
      <c r="GA384" s="7" t="str">
        <f t="shared" si="532"/>
        <v>-----</v>
      </c>
      <c r="GB384" s="7" t="str">
        <f t="shared" si="533"/>
        <v>-----</v>
      </c>
      <c r="GC384" s="7" t="str">
        <f t="shared" si="534"/>
        <v>-----</v>
      </c>
      <c r="GD384" s="7" t="str">
        <f>IF(AND(BG384&gt;AA384,BG383&gt;AA383,BG382&gt;AA382,BG381&gt;AA381,BG380&gt;AA380,BG379&gt;AA379,BG378&gt;AA378,BG377&gt;AA377,BG376&gt;AA376,BG375&gt;AA375,BG374&gt;AA374,BG373&gt;AA373),"Bullish",IF(AND(BG384&lt;AA384,BG383&lt;AA383,BG382&lt;AA382,BG381&lt;AA381,BG380&lt;AA380,BG379&lt;AA379,BG378&lt;AA378,BG377&lt;AA377,BG376&lt;AA376,BG375&lt;AA375,BG374&lt;AA374,BG373&lt;AA373),"Bearish","-----"))</f>
        <v>Bullish</v>
      </c>
      <c r="GE384">
        <f>(Z384-BG384)/BG384</f>
        <v>-2.7745611280142221E-4</v>
      </c>
      <c r="GI384" s="7" t="str">
        <f>IF(Y384&gt;Z384,"Bullish","Bearish")</f>
        <v>Bearish</v>
      </c>
      <c r="GJ384" s="19" t="str">
        <f>IF(AND(D384&gt;Y384,D383&lt;Y383),"TEMA crossover","-----")</f>
        <v>TEMA crossover</v>
      </c>
      <c r="GK384" s="19" t="str">
        <f>IF(AND(D384&lt;Y384,D383&gt;Y383),"TEMA crossunder","-----")</f>
        <v>-----</v>
      </c>
      <c r="GL384" s="20" t="str">
        <f>IF(GD384="Bearish","YES","-----")</f>
        <v>-----</v>
      </c>
      <c r="GM384" s="20" t="str">
        <f>IF(GH384="Reverse to Bearish","YES","-----")</f>
        <v>-----</v>
      </c>
      <c r="GN384" s="20" t="str">
        <f>IF(AND(GI384="Bullish",GI383="Bullish",GI382="Bullish",GI381="Bullish"),"YES","-----")</f>
        <v>-----</v>
      </c>
      <c r="GO384" s="20" t="str">
        <f>IF(OR(GK384="TEMA crossunder",GK383="TEMA crossunder",GK382="TEMA crossunder",GK381="TEMA crossunder"),"YES","-----")</f>
        <v>YES</v>
      </c>
      <c r="GP384" s="20" t="str">
        <f>IF(GD384="Bullish","YES","-----")</f>
        <v>YES</v>
      </c>
      <c r="GQ384" s="20" t="str">
        <f>IF(GH384="Reverse to Bullish","YES","-----")</f>
        <v>-----</v>
      </c>
      <c r="GR384" s="20" t="str">
        <f>IF(AND(GI384="Bearish",GI383="Bearish",GI382="Bearish",GI381="Bearish"),"YES","-----")</f>
        <v>YES</v>
      </c>
      <c r="GS384" s="20" t="str">
        <f>IF(OR(GJ384="TEMA crossover",GJ383="TEMA crossover",GJ382="TEMA crossover",GJ381="TEMA crossover"),"YES","-----")</f>
        <v>YES</v>
      </c>
      <c r="GT384" s="20" t="str">
        <f t="shared" si="552"/>
        <v>-----</v>
      </c>
      <c r="GU384" s="20" t="str">
        <f t="shared" si="553"/>
        <v>-----</v>
      </c>
      <c r="GV384" s="20" t="str">
        <f t="shared" si="554"/>
        <v>-----</v>
      </c>
      <c r="GW384" s="20" t="str">
        <f t="shared" si="555"/>
        <v>-----</v>
      </c>
      <c r="GX384" s="20" t="str">
        <f t="shared" si="556"/>
        <v>-----</v>
      </c>
      <c r="GY384" s="20" t="str">
        <f t="shared" si="557"/>
        <v>-----</v>
      </c>
      <c r="GZ384" s="7" t="str">
        <f>IF(G384&gt;BH384,"YES","-----")</f>
        <v>-----</v>
      </c>
      <c r="HA384" s="7" t="str">
        <f>IF(F384&lt;BI384,"YES","-----")</f>
        <v>-----</v>
      </c>
      <c r="HB384">
        <f>BH384-BI384</f>
        <v>3.6999999999998181</v>
      </c>
      <c r="HI384">
        <f t="shared" si="535"/>
        <v>-1.874510000000555</v>
      </c>
      <c r="HJ384">
        <f t="shared" si="536"/>
        <v>1.8254899999992631</v>
      </c>
      <c r="HK384" s="7"/>
      <c r="HL384" s="7"/>
      <c r="HM384" s="7"/>
      <c r="HN384" s="7"/>
      <c r="HO384" s="7"/>
      <c r="HP384" s="7"/>
      <c r="HQ384" s="28">
        <f t="shared" si="559"/>
        <v>-0.54961000000002969</v>
      </c>
      <c r="HR384" s="28" t="str">
        <f t="shared" si="537"/>
        <v>Bear</v>
      </c>
      <c r="HS384">
        <f t="shared" si="538"/>
        <v>0.54961000000002969</v>
      </c>
    </row>
    <row r="385" spans="1:230" x14ac:dyDescent="0.55000000000000004">
      <c r="A385">
        <f>Validation!A384</f>
        <v>1772146800</v>
      </c>
      <c r="B385" t="str">
        <f>Price!B384</f>
        <v>XAUUSD</v>
      </c>
      <c r="C385" t="str">
        <f>Price!C384</f>
        <v>M5</v>
      </c>
      <c r="D385">
        <f>Price!D384</f>
        <v>5182.18</v>
      </c>
      <c r="E385">
        <f>Price!E384</f>
        <v>5186.0200000000004</v>
      </c>
      <c r="F385">
        <f>Price!F384</f>
        <v>5189.62</v>
      </c>
      <c r="G385">
        <f>Price!G384</f>
        <v>5175.72</v>
      </c>
      <c r="H385">
        <f>Price!H384</f>
        <v>458</v>
      </c>
      <c r="I385">
        <f>Diagonals!E384</f>
        <v>5215.42</v>
      </c>
      <c r="J385">
        <f>Diagonals!F384</f>
        <v>0</v>
      </c>
      <c r="K385">
        <f>Diagonals!G384</f>
        <v>0</v>
      </c>
      <c r="L385">
        <f>Diagonals!H384</f>
        <v>5115.63</v>
      </c>
      <c r="M385">
        <f>Diagonals!I384</f>
        <v>0</v>
      </c>
      <c r="N385">
        <f>Diagonals!J384</f>
        <v>0</v>
      </c>
      <c r="O385">
        <f>Diagonals!K384</f>
        <v>0</v>
      </c>
      <c r="P385">
        <f>Diagonals!L384</f>
        <v>5175.72</v>
      </c>
      <c r="Q385">
        <f>Trendlines!E384</f>
        <v>5199.8999999999996</v>
      </c>
      <c r="R385">
        <f>Trendlines!F384</f>
        <v>5191.95</v>
      </c>
      <c r="S385">
        <f>Trendlines!G384</f>
        <v>5201.82</v>
      </c>
      <c r="T385">
        <f>Trendlines!H384</f>
        <v>5175.68</v>
      </c>
      <c r="U385">
        <f>Trendlines!I384</f>
        <v>5179.4799999999996</v>
      </c>
      <c r="V385">
        <f>Trendlines!J384</f>
        <v>5165.93</v>
      </c>
      <c r="W385">
        <f>Trendlines!K384</f>
        <v>0</v>
      </c>
      <c r="X385">
        <f>Trendlines!L384</f>
        <v>5175.72</v>
      </c>
      <c r="Y385">
        <f>Tema_Hrma_Smma!E384</f>
        <v>5182.58</v>
      </c>
      <c r="Z385">
        <f>Tema_Hrma_Smma!F384</f>
        <v>5187.2299999999996</v>
      </c>
      <c r="AA385">
        <f>Tema_Hrma_Smma!G384</f>
        <v>5185.46</v>
      </c>
      <c r="AB385">
        <f>ZScore!H384</f>
        <v>-1</v>
      </c>
      <c r="AC385">
        <f>ZScore!I384</f>
        <v>0.30324000000000001</v>
      </c>
      <c r="AD385">
        <f>ZScore!J384</f>
        <v>3</v>
      </c>
      <c r="AE385">
        <f>HA!E384</f>
        <v>5185.7</v>
      </c>
      <c r="AF385">
        <f>HA!F384</f>
        <v>5189.62</v>
      </c>
      <c r="AG385">
        <f>HA!G384</f>
        <v>5175.72</v>
      </c>
      <c r="AH385">
        <f>HA!H384</f>
        <v>5183.3900000000003</v>
      </c>
      <c r="AI385">
        <f>HA!I384</f>
        <v>-1</v>
      </c>
      <c r="AJ385">
        <f>HA!J384</f>
        <v>2.31</v>
      </c>
      <c r="AK385">
        <f>HA!K384</f>
        <v>-0.16849</v>
      </c>
      <c r="AL385">
        <f>HA!L384</f>
        <v>-3</v>
      </c>
      <c r="AM385">
        <f>KC!E384</f>
        <v>5221.3458499999997</v>
      </c>
      <c r="AN385">
        <f>KC!F384</f>
        <v>5215.0408500000003</v>
      </c>
      <c r="AO385">
        <f>KC!G384</f>
        <v>5208.73585</v>
      </c>
      <c r="AP385">
        <f>KC!H384</f>
        <v>5202.4308499999997</v>
      </c>
      <c r="AQ385">
        <f>KC!I384</f>
        <v>5196.1258500000004</v>
      </c>
      <c r="AR385">
        <f>KC!J384</f>
        <v>5191.92065</v>
      </c>
      <c r="AS385">
        <f>KC!K384</f>
        <v>5185.6156499999997</v>
      </c>
      <c r="AT385">
        <f>KC!L384</f>
        <v>5179.3106500000004</v>
      </c>
      <c r="AU385">
        <f>KC!M384</f>
        <v>5173.0056500000001</v>
      </c>
      <c r="AV385">
        <f>KC!N384</f>
        <v>5166.7006499999998</v>
      </c>
      <c r="AW385">
        <f>SR_Levels!E384</f>
        <v>5178.6000000000004</v>
      </c>
      <c r="AX385">
        <f>SR_Levels!F384</f>
        <v>5161.8900000000003</v>
      </c>
      <c r="AY385">
        <f>SR_Levels!G384</f>
        <v>5135.8500000000004</v>
      </c>
      <c r="AZ385">
        <f>SR_Levels!H384</f>
        <v>0</v>
      </c>
      <c r="BA385">
        <f>SR_Levels!I384</f>
        <v>5193.3500000000004</v>
      </c>
      <c r="BB385">
        <f>SR_Levels!J384</f>
        <v>5205.3100000000004</v>
      </c>
      <c r="BC385">
        <f>SR_Levels!K384</f>
        <v>0</v>
      </c>
      <c r="BD385">
        <f>SR_Levels!L384</f>
        <v>0</v>
      </c>
      <c r="BE385">
        <f>ZigZag!E384</f>
        <v>0</v>
      </c>
      <c r="BF385">
        <f>ZigZag!F384</f>
        <v>5175.72</v>
      </c>
      <c r="BG385">
        <f>ZigZag!G384</f>
        <v>5189.4799999999996</v>
      </c>
      <c r="BH385">
        <f>Dual_Tema!E384</f>
        <v>5187.0200000000004</v>
      </c>
      <c r="BI385">
        <f>Dual_Tema!F384</f>
        <v>5178.41</v>
      </c>
      <c r="BJ385">
        <f>Pinbar!E384</f>
        <v>0</v>
      </c>
      <c r="BK385">
        <f>SSA!E384</f>
        <v>5184.1821799999998</v>
      </c>
      <c r="BL385">
        <f>SSA!F384</f>
        <v>5184.5081499999997</v>
      </c>
      <c r="BN385" t="str">
        <f t="shared" si="558"/>
        <v>Red Candle</v>
      </c>
      <c r="BO385" s="34">
        <f t="shared" si="560"/>
        <v>-5.6507962222585029E-4</v>
      </c>
      <c r="BP385" s="34">
        <f t="shared" si="562"/>
        <v>-3.1662127017835218E-3</v>
      </c>
      <c r="BQ385" s="34">
        <f t="shared" si="570"/>
        <v>-2.342930299267465E-3</v>
      </c>
      <c r="BR385" s="34">
        <f t="shared" si="572"/>
        <v>-2.2392039755015913E-3</v>
      </c>
      <c r="BS385" s="35">
        <f t="shared" si="561"/>
        <v>-9.4202119349517943E-5</v>
      </c>
      <c r="BT385" s="35">
        <f t="shared" si="563"/>
        <v>-2.6423473041392587E-4</v>
      </c>
      <c r="BU385" s="35">
        <f t="shared" si="571"/>
        <v>-1.3030702347116563E-4</v>
      </c>
      <c r="BV385" s="35">
        <f t="shared" si="573"/>
        <v>-9.3400418805233976E-5</v>
      </c>
      <c r="BW385" s="27">
        <v>96</v>
      </c>
      <c r="BX385">
        <f>F385-G385</f>
        <v>13.899999999999636</v>
      </c>
      <c r="BY385">
        <f>ABS(F385-D384)</f>
        <v>4.4200000000000728</v>
      </c>
      <c r="BZ385">
        <f>ABS(G385-D384)</f>
        <v>9.4799999999995634</v>
      </c>
      <c r="CA385">
        <f t="shared" si="539"/>
        <v>13.899999999999636</v>
      </c>
      <c r="CB385">
        <f t="shared" si="564"/>
        <v>4.938571428571322</v>
      </c>
      <c r="CC385">
        <f t="shared" si="567"/>
        <v>5.1586456506897429</v>
      </c>
      <c r="CD385">
        <f t="shared" si="565"/>
        <v>-0.22007422211842087</v>
      </c>
      <c r="CE385">
        <f t="shared" si="568"/>
        <v>-1</v>
      </c>
      <c r="CF385">
        <f t="shared" si="569"/>
        <v>-1</v>
      </c>
      <c r="CG385" s="7" t="str">
        <f t="shared" si="566"/>
        <v>-----</v>
      </c>
      <c r="CH385" s="21"/>
      <c r="CI385" s="21"/>
      <c r="CJ385" s="21"/>
      <c r="CK385" s="21"/>
      <c r="CL385" s="21"/>
      <c r="CM385" s="21"/>
      <c r="CZ385" s="7" t="str">
        <f>IF(AND(D385&gt;BH385,D385&gt;E385),"Bullish Trigger","-----")</f>
        <v>-----</v>
      </c>
      <c r="DA385" s="7" t="str">
        <f>IF(AND(D385&lt;BI385,D385&lt;E385),"Bearish Trigger","-----")</f>
        <v>-----</v>
      </c>
      <c r="DB385" s="13" t="str">
        <f>IF(AND(W385=BE385,W385&gt;0,BE385&gt;0),"Important High","------")</f>
        <v>------</v>
      </c>
      <c r="DC385" s="13" t="str">
        <f>IF(AND(X385=BF385,X385&gt;0,BF385&gt;0),"Important Low","------")</f>
        <v>Important Low</v>
      </c>
      <c r="DD385" s="7" t="str">
        <f>IF(AND(DB385="Important High",DC385="-----",BJ385=1),"Imp High Rej","-----")</f>
        <v>-----</v>
      </c>
      <c r="DE385" s="7" t="str">
        <f>IF(AND(DB385="-----",DC385="Important Low",BJ385=1),"Imp Low Rej","-----")</f>
        <v>-----</v>
      </c>
      <c r="DF385" s="7" t="str">
        <f>IF(Y385&gt;AM385,"Overbought",IF(Y385&gt;AO385,"Bullish Momentum",IF(Y385&gt;AQ385,"Flat Momentum","-----")))</f>
        <v>-----</v>
      </c>
      <c r="DG385" s="7" t="str">
        <f>IF(Y385&lt;AV385,"Oversold",IF(Y385&lt;AT385,"Bearish Momentum",IF(Y385&lt;AR385,"Flat Momentum","-----")))</f>
        <v>Flat Momentum</v>
      </c>
      <c r="DH385" s="7" t="str">
        <f>IF(AND(DF385="Overbought",AD385=2),"Culminated Thrust","-----")</f>
        <v>-----</v>
      </c>
      <c r="DI385" s="7" t="str">
        <f>IF(AND(DG385="Oversold",AD385=5),"Culminated Thrust","-----")</f>
        <v>-----</v>
      </c>
      <c r="DJ385" s="14">
        <f>(Q385-$D385)/$D385</f>
        <v>3.4194103639779675E-3</v>
      </c>
      <c r="DK385" s="14">
        <f>(R385-$D385)/$D385</f>
        <v>1.8853069557598398E-3</v>
      </c>
      <c r="DL385" s="14">
        <f>(S385-$D385)/$D385</f>
        <v>3.7899108097363306E-3</v>
      </c>
      <c r="DM385" s="14">
        <f>(T385-$D385)/$D385</f>
        <v>-1.2542983840777432E-3</v>
      </c>
      <c r="DN385" s="14">
        <f>(U385-$D385)/$D385</f>
        <v>-5.2101625184781833E-4</v>
      </c>
      <c r="DO385" s="14">
        <f>(V385-$D385)/$D385</f>
        <v>-3.1357459601943582E-3</v>
      </c>
      <c r="DP385" s="14">
        <f t="shared" si="507"/>
        <v>3.7899108097363306E-3</v>
      </c>
      <c r="DQ385" s="14">
        <f t="shared" si="508"/>
        <v>3.4194103639779675E-3</v>
      </c>
      <c r="DR385" s="14">
        <f t="shared" si="509"/>
        <v>1.8853069557598398E-3</v>
      </c>
      <c r="DS385" s="14">
        <f t="shared" si="510"/>
        <v>-5.2101625184781833E-4</v>
      </c>
      <c r="DT385" s="14">
        <f t="shared" si="511"/>
        <v>-1.2542983840777432E-3</v>
      </c>
      <c r="DU385" s="14">
        <f t="shared" si="512"/>
        <v>-3.1357459601943582E-3</v>
      </c>
      <c r="DV385" t="str">
        <f>IF($D385&gt;Q385,"SUP","RES")</f>
        <v>RES</v>
      </c>
      <c r="DW385" t="str">
        <f>IF($D385&gt;R385,"SUP","RES")</f>
        <v>RES</v>
      </c>
      <c r="DX385" t="str">
        <f>IF($D385&gt;S385,"SUP","RES")</f>
        <v>RES</v>
      </c>
      <c r="DY385" t="str">
        <f>IF($D385&gt;T385,"SUP","RES")</f>
        <v>SUP</v>
      </c>
      <c r="DZ385" t="str">
        <f>IF($D385&gt;U385,"SUP","RES")</f>
        <v>SUP</v>
      </c>
      <c r="EA385" t="str">
        <f>IF($D385&gt;V385,"SUP","RES")</f>
        <v>SUP</v>
      </c>
      <c r="EB385" s="7">
        <f t="shared" si="513"/>
        <v>3</v>
      </c>
      <c r="EC385" s="7">
        <f t="shared" si="514"/>
        <v>3</v>
      </c>
      <c r="ED385" s="13" t="str">
        <f t="shared" si="515"/>
        <v>-----</v>
      </c>
      <c r="EE385" s="13" t="str">
        <f t="shared" si="516"/>
        <v>-----</v>
      </c>
      <c r="EF385" s="7">
        <f>IF(OR(ED385="All Sup",EE385="All Res"),"na",((D385-MIN(Q385:V385))/(MAX(Q385:V385)-MIN(Q385:V385))))</f>
        <v>0.45277235998886217</v>
      </c>
      <c r="EG385">
        <v>1.4999999999999999E-4</v>
      </c>
      <c r="EH385">
        <f>Q385*(1+$EG385)</f>
        <v>5200.6799849999998</v>
      </c>
      <c r="EI385">
        <f>Q385*(1-$EG385)</f>
        <v>5199.1200149999995</v>
      </c>
      <c r="EJ385">
        <f>R385*(1+$EG385)</f>
        <v>5192.7287925000001</v>
      </c>
      <c r="EK385">
        <f>R385*(1-$EG385)</f>
        <v>5191.1712074999996</v>
      </c>
      <c r="EL385">
        <f>S385*(1+$EG385)</f>
        <v>5202.600273</v>
      </c>
      <c r="EM385">
        <f>S385*(1-$EG385)</f>
        <v>5201.0397269999994</v>
      </c>
      <c r="EN385">
        <f>T385*(1+$EG385)</f>
        <v>5176.4563520000011</v>
      </c>
      <c r="EO385">
        <f>T385*(1-$EG385)</f>
        <v>5174.9036480000004</v>
      </c>
      <c r="EP385">
        <f>U385*(1+$EG385)</f>
        <v>5180.2569220000005</v>
      </c>
      <c r="EQ385">
        <f>U385*(1-$EG385)</f>
        <v>5178.7030779999996</v>
      </c>
      <c r="ER385">
        <f>V385*(1+$EG385)</f>
        <v>5166.7048895000007</v>
      </c>
      <c r="ES385">
        <f>V385*(1-$EG385)</f>
        <v>5165.1551105000008</v>
      </c>
      <c r="ET385" s="7" t="str">
        <f t="shared" si="517"/>
        <v>-----</v>
      </c>
      <c r="EU385" s="7" t="str">
        <f t="shared" si="518"/>
        <v>-----</v>
      </c>
      <c r="EV385" s="7" t="str">
        <f t="shared" si="519"/>
        <v>-----</v>
      </c>
      <c r="EW385" s="7" t="str">
        <f t="shared" si="520"/>
        <v>-----</v>
      </c>
      <c r="EX385" s="7" t="str">
        <f t="shared" si="521"/>
        <v>-----</v>
      </c>
      <c r="EY385" s="7" t="str">
        <f t="shared" si="522"/>
        <v>-----</v>
      </c>
      <c r="EZ385">
        <f t="shared" si="540"/>
        <v>10</v>
      </c>
      <c r="FA385">
        <f t="shared" si="541"/>
        <v>8</v>
      </c>
      <c r="FB385">
        <f t="shared" si="542"/>
        <v>383</v>
      </c>
      <c r="FC385">
        <f t="shared" si="543"/>
        <v>41</v>
      </c>
      <c r="FD385">
        <f t="shared" si="544"/>
        <v>40</v>
      </c>
      <c r="FE385">
        <f t="shared" si="545"/>
        <v>77</v>
      </c>
      <c r="FF385">
        <f t="shared" si="546"/>
        <v>4</v>
      </c>
      <c r="FG385">
        <f t="shared" si="547"/>
        <v>1</v>
      </c>
      <c r="FH385">
        <f t="shared" si="548"/>
        <v>0</v>
      </c>
      <c r="FI385">
        <f t="shared" si="549"/>
        <v>2</v>
      </c>
      <c r="FJ385">
        <f t="shared" si="550"/>
        <v>1</v>
      </c>
      <c r="FK385">
        <f t="shared" si="551"/>
        <v>1</v>
      </c>
      <c r="FL385" s="7" t="str">
        <f t="shared" si="523"/>
        <v>-----</v>
      </c>
      <c r="FM385" s="7" t="str">
        <f t="shared" si="524"/>
        <v>-----</v>
      </c>
      <c r="FN385" s="7" t="str">
        <f t="shared" si="525"/>
        <v>-----</v>
      </c>
      <c r="FO385" s="7" t="str">
        <f t="shared" si="526"/>
        <v>-----</v>
      </c>
      <c r="FP385" s="7" t="str">
        <f t="shared" si="527"/>
        <v>-----</v>
      </c>
      <c r="FQ385" s="7" t="str">
        <f t="shared" si="528"/>
        <v>-----</v>
      </c>
      <c r="FR385" s="13" t="str">
        <f>IF(FL385="-----","-----",(D385-Q385)/Q385)</f>
        <v>-----</v>
      </c>
      <c r="FS385" s="13" t="str">
        <f>IF(FM385="-----","-----",(Q385-R385)/R385)</f>
        <v>-----</v>
      </c>
      <c r="FT385" s="13" t="str">
        <f>IF(FN385="-----","-----",(R385-S385)/S385)</f>
        <v>-----</v>
      </c>
      <c r="FU385" s="13" t="str">
        <f>IF(FO385="-----","-----",(S385-T385)/T385)</f>
        <v>-----</v>
      </c>
      <c r="FV385" s="13" t="str">
        <f>IF(FP385="-----","-----",(T385-U385)/U385)</f>
        <v>-----</v>
      </c>
      <c r="FW385" s="13" t="str">
        <f>IF(FQ385="-----","-----",(U385-V385)/V385)</f>
        <v>-----</v>
      </c>
      <c r="FX385" s="7" t="str">
        <f t="shared" si="529"/>
        <v>-----</v>
      </c>
      <c r="FY385" s="7" t="str">
        <f t="shared" si="530"/>
        <v>-----</v>
      </c>
      <c r="FZ385" s="7" t="str">
        <f t="shared" si="531"/>
        <v>-----</v>
      </c>
      <c r="GA385" s="7" t="str">
        <f t="shared" si="532"/>
        <v>-----</v>
      </c>
      <c r="GB385" s="7" t="str">
        <f t="shared" si="533"/>
        <v>-----</v>
      </c>
      <c r="GC385" s="7" t="str">
        <f t="shared" si="534"/>
        <v>-----</v>
      </c>
      <c r="GD385" s="7" t="str">
        <f>IF(AND(BG385&gt;AA385,BG384&gt;AA384,BG383&gt;AA383,BG382&gt;AA382,BG381&gt;AA381,BG380&gt;AA380,BG379&gt;AA379,BG378&gt;AA378,BG377&gt;AA377,BG376&gt;AA376,BG375&gt;AA375,BG374&gt;AA374),"Bullish",IF(AND(BG385&lt;AA385,BG384&lt;AA384,BG383&lt;AA383,BG382&lt;AA382,BG381&lt;AA381,BG380&lt;AA380,BG379&lt;AA379,BG378&lt;AA378,BG377&lt;AA377,BG376&lt;AA376,BG375&lt;AA375,BG374&lt;AA374),"Bearish","-----"))</f>
        <v>Bullish</v>
      </c>
      <c r="GE385">
        <f>(Z385-BG385)/BG385</f>
        <v>-4.3356945204529168E-4</v>
      </c>
      <c r="GI385" s="7" t="str">
        <f>IF(Y385&gt;Z385,"Bullish","Bearish")</f>
        <v>Bearish</v>
      </c>
      <c r="GJ385" s="19" t="str">
        <f>IF(AND(D385&gt;Y385,D384&lt;Y384),"TEMA crossover","-----")</f>
        <v>-----</v>
      </c>
      <c r="GK385" s="19" t="str">
        <f>IF(AND(D385&lt;Y385,D384&gt;Y384),"TEMA crossunder","-----")</f>
        <v>TEMA crossunder</v>
      </c>
      <c r="GL385" s="20" t="str">
        <f>IF(GD385="Bearish","YES","-----")</f>
        <v>-----</v>
      </c>
      <c r="GM385" s="20" t="str">
        <f>IF(GH385="Reverse to Bearish","YES","-----")</f>
        <v>-----</v>
      </c>
      <c r="GN385" s="20" t="str">
        <f>IF(AND(GI385="Bullish",GI384="Bullish",GI383="Bullish",GI382="Bullish"),"YES","-----")</f>
        <v>-----</v>
      </c>
      <c r="GO385" s="20" t="str">
        <f>IF(OR(GK385="TEMA crossunder",GK384="TEMA crossunder",GK383="TEMA crossunder",GK382="TEMA crossunder"),"YES","-----")</f>
        <v>YES</v>
      </c>
      <c r="GP385" s="20" t="str">
        <f>IF(GD385="Bullish","YES","-----")</f>
        <v>YES</v>
      </c>
      <c r="GQ385" s="20" t="str">
        <f>IF(GH385="Reverse to Bullish","YES","-----")</f>
        <v>-----</v>
      </c>
      <c r="GR385" s="20" t="str">
        <f>IF(AND(GI385="Bearish",GI384="Bearish",GI383="Bearish",GI382="Bearish"),"YES","-----")</f>
        <v>YES</v>
      </c>
      <c r="GS385" s="20" t="str">
        <f>IF(OR(GJ385="TEMA crossover",GJ384="TEMA crossover",GJ383="TEMA crossover",GJ382="TEMA crossover"),"YES","-----")</f>
        <v>YES</v>
      </c>
      <c r="GT385" s="20" t="str">
        <f t="shared" si="552"/>
        <v>-----</v>
      </c>
      <c r="GU385" s="20" t="str">
        <f t="shared" si="553"/>
        <v>-----</v>
      </c>
      <c r="GV385" s="20" t="str">
        <f t="shared" si="554"/>
        <v>-----</v>
      </c>
      <c r="GW385" s="20" t="str">
        <f t="shared" si="555"/>
        <v>-----</v>
      </c>
      <c r="GX385" s="20" t="str">
        <f t="shared" si="556"/>
        <v>-----</v>
      </c>
      <c r="GY385" s="20" t="str">
        <f t="shared" si="557"/>
        <v>-----</v>
      </c>
      <c r="GZ385" s="7" t="str">
        <f>IF(G385&gt;BH385,"YES","-----")</f>
        <v>-----</v>
      </c>
      <c r="HA385" s="7" t="str">
        <f>IF(F385&lt;BI385,"YES","-----")</f>
        <v>-----</v>
      </c>
      <c r="HB385">
        <f>BH385-BI385</f>
        <v>8.6100000000005821</v>
      </c>
      <c r="HI385">
        <f t="shared" si="535"/>
        <v>-5.7721799999999348</v>
      </c>
      <c r="HJ385">
        <f t="shared" si="536"/>
        <v>2.8378200000006473</v>
      </c>
      <c r="HK385" s="7"/>
      <c r="HL385" s="7"/>
      <c r="HM385" s="7"/>
      <c r="HN385" s="7"/>
      <c r="HO385" s="7"/>
      <c r="HP385" s="7"/>
      <c r="HQ385" s="28">
        <f t="shared" si="559"/>
        <v>-0.3259699999998702</v>
      </c>
      <c r="HR385" s="28" t="str">
        <f t="shared" si="537"/>
        <v>Bear</v>
      </c>
      <c r="HS385">
        <f t="shared" si="538"/>
        <v>0.3259699999998702</v>
      </c>
    </row>
    <row r="386" spans="1:230" s="27" customFormat="1" x14ac:dyDescent="0.55000000000000004">
      <c r="A386" s="27">
        <f>Validation!A385</f>
        <v>1772147100</v>
      </c>
      <c r="B386" s="27" t="str">
        <f>Price!B385</f>
        <v>XAUUSD</v>
      </c>
      <c r="C386" s="27" t="str">
        <f>Price!C385</f>
        <v>M5</v>
      </c>
      <c r="D386" s="27">
        <f>Price!D385</f>
        <v>5184.67</v>
      </c>
      <c r="E386" s="27">
        <f>Price!E385</f>
        <v>5182.1899999999996</v>
      </c>
      <c r="F386" s="27">
        <f>Price!F385</f>
        <v>5186.38</v>
      </c>
      <c r="G386" s="27">
        <f>Price!G385</f>
        <v>5179</v>
      </c>
      <c r="H386" s="27">
        <f>Price!H385</f>
        <v>311</v>
      </c>
      <c r="I386" s="27">
        <f>Diagonals!E385</f>
        <v>5215.6000000000004</v>
      </c>
      <c r="J386" s="27">
        <f>Diagonals!F385</f>
        <v>0</v>
      </c>
      <c r="K386" s="27">
        <f>Diagonals!G385</f>
        <v>0</v>
      </c>
      <c r="L386" s="27">
        <f>Diagonals!H385</f>
        <v>5115.3</v>
      </c>
      <c r="M386" s="27">
        <f>Diagonals!I385</f>
        <v>0</v>
      </c>
      <c r="N386" s="27">
        <f>Diagonals!J385</f>
        <v>0</v>
      </c>
      <c r="O386" s="27">
        <f>Diagonals!K385</f>
        <v>0</v>
      </c>
      <c r="P386" s="27">
        <f>Diagonals!L385</f>
        <v>0</v>
      </c>
      <c r="Q386" s="27">
        <f>Trendlines!E385</f>
        <v>5199.8999999999996</v>
      </c>
      <c r="R386" s="27">
        <f>Trendlines!F385</f>
        <v>5191.92</v>
      </c>
      <c r="S386" s="27">
        <f>Trendlines!G385</f>
        <v>5201.8</v>
      </c>
      <c r="T386" s="27">
        <f>Trendlines!H385</f>
        <v>5175.76</v>
      </c>
      <c r="U386" s="27">
        <f>Trendlines!I385</f>
        <v>5179.5</v>
      </c>
      <c r="V386" s="27">
        <f>Trendlines!J385</f>
        <v>5165.97</v>
      </c>
      <c r="W386" s="27">
        <f>Trendlines!K385</f>
        <v>0</v>
      </c>
      <c r="X386" s="27">
        <f>Trendlines!L385</f>
        <v>0</v>
      </c>
      <c r="Y386" s="27">
        <f>Tema_Hrma_Smma!E385</f>
        <v>5182.1499999999996</v>
      </c>
      <c r="Z386" s="27">
        <f>Tema_Hrma_Smma!F385</f>
        <v>5186.0600000000004</v>
      </c>
      <c r="AA386" s="27">
        <f>Tema_Hrma_Smma!G385</f>
        <v>5185.3900000000003</v>
      </c>
      <c r="AB386" s="27">
        <f>ZScore!H385</f>
        <v>1</v>
      </c>
      <c r="AC386" s="27">
        <f>ZScore!I385</f>
        <v>0.17710999999999999</v>
      </c>
      <c r="AD386" s="27">
        <f>ZScore!J385</f>
        <v>0</v>
      </c>
      <c r="AE386" s="27">
        <f>HA!E385</f>
        <v>5184.54</v>
      </c>
      <c r="AF386" s="27">
        <f>HA!F385</f>
        <v>5186.38</v>
      </c>
      <c r="AG386" s="27">
        <f>HA!G385</f>
        <v>5179</v>
      </c>
      <c r="AH386" s="27">
        <f>HA!H385</f>
        <v>5183.0600000000004</v>
      </c>
      <c r="AI386" s="27">
        <f>HA!I385</f>
        <v>-1</v>
      </c>
      <c r="AJ386" s="27">
        <f>HA!J385</f>
        <v>1.48</v>
      </c>
      <c r="AK386" s="27">
        <f>HA!K385</f>
        <v>-0.50722</v>
      </c>
      <c r="AL386" s="27">
        <f>HA!L385</f>
        <v>-4</v>
      </c>
      <c r="AM386" s="27">
        <f>KC!E385</f>
        <v>5220.8770699999995</v>
      </c>
      <c r="AN386" s="27">
        <f>KC!F385</f>
        <v>5214.5570699999998</v>
      </c>
      <c r="AO386" s="27">
        <f>KC!G385</f>
        <v>5208.2370700000001</v>
      </c>
      <c r="AP386" s="27">
        <f>KC!H385</f>
        <v>5201.9170700000004</v>
      </c>
      <c r="AQ386" s="27">
        <f>KC!I385</f>
        <v>5195.5970699999998</v>
      </c>
      <c r="AR386" s="27">
        <f>KC!J385</f>
        <v>5191.17227</v>
      </c>
      <c r="AS386" s="27">
        <f>KC!K385</f>
        <v>5184.8522700000003</v>
      </c>
      <c r="AT386" s="27">
        <f>KC!L385</f>
        <v>5178.5322699999997</v>
      </c>
      <c r="AU386" s="27">
        <f>KC!M385</f>
        <v>5172.21227</v>
      </c>
      <c r="AV386" s="27">
        <f>KC!N385</f>
        <v>5165.8922700000003</v>
      </c>
      <c r="AW386" s="27">
        <f>SR_Levels!E385</f>
        <v>5178.6000000000004</v>
      </c>
      <c r="AX386" s="27">
        <f>SR_Levels!F385</f>
        <v>5161.8900000000003</v>
      </c>
      <c r="AY386" s="27">
        <f>SR_Levels!G385</f>
        <v>5135.8500000000004</v>
      </c>
      <c r="AZ386" s="27">
        <f>SR_Levels!H385</f>
        <v>0</v>
      </c>
      <c r="BA386" s="27">
        <f>SR_Levels!I385</f>
        <v>5193.3500000000004</v>
      </c>
      <c r="BB386" s="27">
        <f>SR_Levels!J385</f>
        <v>5205.3100000000004</v>
      </c>
      <c r="BC386" s="27">
        <f>SR_Levels!K385</f>
        <v>0</v>
      </c>
      <c r="BD386" s="27">
        <f>SR_Levels!L385</f>
        <v>0</v>
      </c>
      <c r="BE386" s="27">
        <f>ZigZag!E385</f>
        <v>0</v>
      </c>
      <c r="BF386" s="27">
        <f>ZigZag!F385</f>
        <v>0</v>
      </c>
      <c r="BG386" s="27">
        <f>ZigZag!G385</f>
        <v>5189.04</v>
      </c>
      <c r="BH386" s="27">
        <f>Dual_Tema!E385</f>
        <v>5186.1400000000003</v>
      </c>
      <c r="BI386" s="27">
        <f>Dual_Tema!F385</f>
        <v>5177.62</v>
      </c>
      <c r="BJ386" s="27">
        <f>Pinbar!E385</f>
        <v>0</v>
      </c>
      <c r="BK386">
        <f>SSA!E385</f>
        <v>5184.2550600000004</v>
      </c>
      <c r="BL386">
        <f>SSA!F385</f>
        <v>5184.3815999999997</v>
      </c>
      <c r="BN386" t="str">
        <f t="shared" si="558"/>
        <v>Green Candle</v>
      </c>
      <c r="BO386" s="34">
        <f t="shared" si="560"/>
        <v>-4.7232375576422569E-4</v>
      </c>
      <c r="BP386" s="34">
        <f t="shared" si="562"/>
        <v>-2.8694570148800613E-3</v>
      </c>
      <c r="BQ386" s="34">
        <f t="shared" si="570"/>
        <v>-2.5126353234968812E-3</v>
      </c>
      <c r="BR386" s="34">
        <f t="shared" si="572"/>
        <v>-2.0211080676859616E-3</v>
      </c>
      <c r="BS386" s="35">
        <f t="shared" si="561"/>
        <v>-7.8736122776312811E-5</v>
      </c>
      <c r="BT386" s="35">
        <f t="shared" si="563"/>
        <v>-2.394364804381155E-4</v>
      </c>
      <c r="BU386" s="35">
        <f t="shared" si="571"/>
        <v>-1.3975674918886849E-4</v>
      </c>
      <c r="BV386" s="35">
        <f t="shared" si="573"/>
        <v>-8.4294499634318676E-5</v>
      </c>
      <c r="BW386" s="27">
        <v>96</v>
      </c>
      <c r="BX386" s="27">
        <f>F386-G386</f>
        <v>7.3800000000001091</v>
      </c>
      <c r="BY386" s="27">
        <f>ABS(F386-D385)</f>
        <v>4.1999999999998181</v>
      </c>
      <c r="BZ386" s="27">
        <f>ABS(G386-D385)</f>
        <v>3.180000000000291</v>
      </c>
      <c r="CA386" s="27">
        <f t="shared" si="539"/>
        <v>7.3800000000001091</v>
      </c>
      <c r="CB386" s="27">
        <f t="shared" si="564"/>
        <v>4.9192857142856417</v>
      </c>
      <c r="CC386" s="27">
        <f t="shared" si="567"/>
        <v>5.3173138184976256</v>
      </c>
      <c r="CD386" s="27">
        <f t="shared" si="565"/>
        <v>-0.39802810421198398</v>
      </c>
      <c r="CE386" s="27">
        <f t="shared" si="568"/>
        <v>-1</v>
      </c>
      <c r="CF386" s="27">
        <f t="shared" si="569"/>
        <v>-2</v>
      </c>
      <c r="CG386" s="7" t="str">
        <f t="shared" si="566"/>
        <v>-----</v>
      </c>
      <c r="CH386" s="21"/>
      <c r="CI386" s="21"/>
      <c r="CJ386" s="21"/>
      <c r="CK386" s="21"/>
      <c r="CL386" s="21"/>
      <c r="CM386" s="21"/>
      <c r="CZ386" s="28" t="str">
        <f>IF(AND(D386&gt;BH386,D386&gt;E386),"Bullish Trigger","-----")</f>
        <v>-----</v>
      </c>
      <c r="DA386" s="28" t="str">
        <f>IF(AND(D386&lt;BI386,D386&lt;E386),"Bearish Trigger","-----")</f>
        <v>-----</v>
      </c>
      <c r="DB386" s="29" t="str">
        <f>IF(AND(W386=BE386,W386&gt;0,BE386&gt;0),"Important High","------")</f>
        <v>------</v>
      </c>
      <c r="DC386" s="29" t="str">
        <f>IF(AND(X386=BF386,X386&gt;0,BF386&gt;0),"Important Low","------")</f>
        <v>------</v>
      </c>
      <c r="DD386" s="28" t="str">
        <f>IF(AND(DB386="Important High",DC386="-----",BJ386=1),"Imp High Rej","-----")</f>
        <v>-----</v>
      </c>
      <c r="DE386" s="28" t="str">
        <f>IF(AND(DB386="-----",DC386="Important Low",BJ386=1),"Imp Low Rej","-----")</f>
        <v>-----</v>
      </c>
      <c r="DF386" s="28" t="str">
        <f>IF(Y386&gt;AM386,"Overbought",IF(Y386&gt;AO386,"Bullish Momentum",IF(Y386&gt;AQ386,"Flat Momentum","-----")))</f>
        <v>-----</v>
      </c>
      <c r="DG386" s="28" t="str">
        <f>IF(Y386&lt;AV386,"Oversold",IF(Y386&lt;AT386,"Bearish Momentum",IF(Y386&lt;AR386,"Flat Momentum","-----")))</f>
        <v>Flat Momentum</v>
      </c>
      <c r="DH386" s="28" t="str">
        <f>IF(AND(DF386="Overbought",AD386=2),"Culminated Thrust","-----")</f>
        <v>-----</v>
      </c>
      <c r="DI386" s="28" t="str">
        <f>IF(AND(DG386="Oversold",AD386=5),"Culminated Thrust","-----")</f>
        <v>-----</v>
      </c>
      <c r="DJ386" s="30">
        <f>(Q386-$D386)/$D386</f>
        <v>2.9375061479321855E-3</v>
      </c>
      <c r="DK386" s="30">
        <f>(R386-$D386)/$D386</f>
        <v>1.3983532220951383E-3</v>
      </c>
      <c r="DL386" s="30">
        <f>(S386-$D386)/$D386</f>
        <v>3.3039711302744646E-3</v>
      </c>
      <c r="DM386" s="30">
        <f>(T386-$D386)/$D386</f>
        <v>-1.7185278908782727E-3</v>
      </c>
      <c r="DN386" s="30">
        <f>(U386-$D386)/$D386</f>
        <v>-9.9717050458371934E-4</v>
      </c>
      <c r="DO386" s="30">
        <f>(V386-$D386)/$D386</f>
        <v>-3.606786931472942E-3</v>
      </c>
      <c r="DP386" s="30">
        <f t="shared" si="507"/>
        <v>3.3039711302744646E-3</v>
      </c>
      <c r="DQ386" s="30">
        <f t="shared" si="508"/>
        <v>2.9375061479321855E-3</v>
      </c>
      <c r="DR386" s="30">
        <f t="shared" si="509"/>
        <v>1.3983532220951383E-3</v>
      </c>
      <c r="DS386" s="30">
        <f t="shared" si="510"/>
        <v>-9.9717050458371934E-4</v>
      </c>
      <c r="DT386" s="30">
        <f t="shared" si="511"/>
        <v>-1.7185278908782727E-3</v>
      </c>
      <c r="DU386" s="30">
        <f t="shared" si="512"/>
        <v>-3.606786931472942E-3</v>
      </c>
      <c r="DV386" s="27" t="str">
        <f>IF($D386&gt;Q386,"SUP","RES")</f>
        <v>RES</v>
      </c>
      <c r="DW386" s="27" t="str">
        <f>IF($D386&gt;R386,"SUP","RES")</f>
        <v>RES</v>
      </c>
      <c r="DX386" s="27" t="str">
        <f>IF($D386&gt;S386,"SUP","RES")</f>
        <v>RES</v>
      </c>
      <c r="DY386" s="27" t="str">
        <f>IF($D386&gt;T386,"SUP","RES")</f>
        <v>SUP</v>
      </c>
      <c r="DZ386" s="27" t="str">
        <f>IF($D386&gt;U386,"SUP","RES")</f>
        <v>SUP</v>
      </c>
      <c r="EA386" s="27" t="str">
        <f>IF($D386&gt;V386,"SUP","RES")</f>
        <v>SUP</v>
      </c>
      <c r="EB386" s="28">
        <f t="shared" si="513"/>
        <v>3</v>
      </c>
      <c r="EC386" s="28">
        <f t="shared" si="514"/>
        <v>3</v>
      </c>
      <c r="ED386" s="29" t="str">
        <f t="shared" si="515"/>
        <v>-----</v>
      </c>
      <c r="EE386" s="29" t="str">
        <f t="shared" si="516"/>
        <v>-----</v>
      </c>
      <c r="EF386" s="28">
        <f>IF(OR(ED386="All Sup",EE386="All Res"),"na",((D386-MIN(Q386:V386))/(MAX(Q386:V386)-MIN(Q386:V386))))</f>
        <v>0.52190901479206964</v>
      </c>
      <c r="EG386" s="27">
        <v>1.4999999999999999E-4</v>
      </c>
      <c r="EH386" s="27">
        <f>Q386*(1+$EG386)</f>
        <v>5200.6799849999998</v>
      </c>
      <c r="EI386" s="27">
        <f>Q386*(1-$EG386)</f>
        <v>5199.1200149999995</v>
      </c>
      <c r="EJ386" s="27">
        <f>R386*(1+$EG386)</f>
        <v>5192.6987880000006</v>
      </c>
      <c r="EK386" s="27">
        <f>R386*(1-$EG386)</f>
        <v>5191.1412120000005</v>
      </c>
      <c r="EL386" s="27">
        <f>S386*(1+$EG386)</f>
        <v>5202.5802700000004</v>
      </c>
      <c r="EM386" s="27">
        <f>S386*(1-$EG386)</f>
        <v>5201.01973</v>
      </c>
      <c r="EN386" s="27">
        <f>T386*(1+$EG386)</f>
        <v>5176.5363640000005</v>
      </c>
      <c r="EO386" s="27">
        <f>T386*(1-$EG386)</f>
        <v>5174.9836359999999</v>
      </c>
      <c r="EP386" s="27">
        <f>U386*(1+$EG386)</f>
        <v>5180.2769250000001</v>
      </c>
      <c r="EQ386" s="27">
        <f>U386*(1-$EG386)</f>
        <v>5178.7230749999999</v>
      </c>
      <c r="ER386" s="27">
        <f>V386*(1+$EG386)</f>
        <v>5166.7448955000009</v>
      </c>
      <c r="ES386" s="27">
        <f>V386*(1-$EG386)</f>
        <v>5165.1951045000005</v>
      </c>
      <c r="ET386" s="28" t="str">
        <f t="shared" si="517"/>
        <v>-----</v>
      </c>
      <c r="EU386" s="28" t="str">
        <f t="shared" si="518"/>
        <v>-----</v>
      </c>
      <c r="EV386" s="28" t="str">
        <f t="shared" si="519"/>
        <v>-----</v>
      </c>
      <c r="EW386" s="28" t="str">
        <f t="shared" si="520"/>
        <v>-----</v>
      </c>
      <c r="EX386" s="28" t="str">
        <f t="shared" si="521"/>
        <v>-----</v>
      </c>
      <c r="EY386" s="28" t="str">
        <f t="shared" si="522"/>
        <v>-----</v>
      </c>
      <c r="EZ386" s="27">
        <f t="shared" si="540"/>
        <v>11</v>
      </c>
      <c r="FA386" s="27">
        <f t="shared" si="541"/>
        <v>9</v>
      </c>
      <c r="FB386" s="27">
        <f t="shared" si="542"/>
        <v>384</v>
      </c>
      <c r="FC386" s="27">
        <f t="shared" si="543"/>
        <v>42</v>
      </c>
      <c r="FD386" s="27">
        <f t="shared" si="544"/>
        <v>41</v>
      </c>
      <c r="FE386" s="27">
        <f t="shared" si="545"/>
        <v>78</v>
      </c>
      <c r="FF386" s="27">
        <f t="shared" si="546"/>
        <v>4</v>
      </c>
      <c r="FG386" s="27">
        <f t="shared" si="547"/>
        <v>1</v>
      </c>
      <c r="FH386" s="27">
        <f t="shared" si="548"/>
        <v>0</v>
      </c>
      <c r="FI386" s="27">
        <f t="shared" si="549"/>
        <v>2</v>
      </c>
      <c r="FJ386" s="27">
        <f t="shared" si="550"/>
        <v>1</v>
      </c>
      <c r="FK386" s="27">
        <f t="shared" si="551"/>
        <v>1</v>
      </c>
      <c r="FL386" s="28" t="str">
        <f t="shared" si="523"/>
        <v>-----</v>
      </c>
      <c r="FM386" s="28" t="str">
        <f t="shared" si="524"/>
        <v>-----</v>
      </c>
      <c r="FN386" s="28" t="str">
        <f t="shared" si="525"/>
        <v>-----</v>
      </c>
      <c r="FO386" s="28" t="str">
        <f t="shared" si="526"/>
        <v>-----</v>
      </c>
      <c r="FP386" s="28" t="str">
        <f t="shared" si="527"/>
        <v>-----</v>
      </c>
      <c r="FQ386" s="28" t="str">
        <f t="shared" si="528"/>
        <v>-----</v>
      </c>
      <c r="FR386" s="29" t="str">
        <f>IF(FL386="-----","-----",(D386-Q386)/Q386)</f>
        <v>-----</v>
      </c>
      <c r="FS386" s="29" t="str">
        <f>IF(FM386="-----","-----",(Q386-R386)/R386)</f>
        <v>-----</v>
      </c>
      <c r="FT386" s="29" t="str">
        <f>IF(FN386="-----","-----",(R386-S386)/S386)</f>
        <v>-----</v>
      </c>
      <c r="FU386" s="29" t="str">
        <f>IF(FO386="-----","-----",(S386-T386)/T386)</f>
        <v>-----</v>
      </c>
      <c r="FV386" s="29" t="str">
        <f>IF(FP386="-----","-----",(T386-U386)/U386)</f>
        <v>-----</v>
      </c>
      <c r="FW386" s="29" t="str">
        <f>IF(FQ386="-----","-----",(U386-V386)/V386)</f>
        <v>-----</v>
      </c>
      <c r="FX386" s="28" t="str">
        <f t="shared" si="529"/>
        <v>-----</v>
      </c>
      <c r="FY386" s="28" t="str">
        <f t="shared" si="530"/>
        <v>-----</v>
      </c>
      <c r="FZ386" s="28" t="str">
        <f t="shared" si="531"/>
        <v>-----</v>
      </c>
      <c r="GA386" s="28" t="str">
        <f t="shared" si="532"/>
        <v>-----</v>
      </c>
      <c r="GB386" s="28" t="str">
        <f t="shared" si="533"/>
        <v>-----</v>
      </c>
      <c r="GC386" s="28" t="str">
        <f t="shared" si="534"/>
        <v>-----</v>
      </c>
      <c r="GD386" s="28" t="str">
        <f>IF(AND(BG386&gt;AA386,BG385&gt;AA385,BG384&gt;AA384,BG383&gt;AA383,BG382&gt;AA382,BG381&gt;AA381,BG380&gt;AA380,BG379&gt;AA379,BG378&gt;AA378,BG377&gt;AA377,BG376&gt;AA376,BG375&gt;AA375),"Bullish",IF(AND(BG386&lt;AA386,BG385&lt;AA385,BG384&lt;AA384,BG383&lt;AA383,BG382&lt;AA382,BG381&lt;AA381,BG380&lt;AA380,BG379&lt;AA379,BG378&lt;AA378,BG377&lt;AA377,BG376&lt;AA376,BG375&lt;AA375),"Bearish","-----"))</f>
        <v>Bullish</v>
      </c>
      <c r="GE386" s="27">
        <f>(Z386-BG386)/BG386</f>
        <v>-5.7428734409439191E-4</v>
      </c>
      <c r="GF386" s="28">
        <f>STANDARDIZE(GE386,AVERAGE(GE3:GE386),_xlfn.STDEV.P(GE3:GE386))</f>
        <v>-0.57328062335302732</v>
      </c>
      <c r="GG386" s="28">
        <f>_xlfn.NORM.S.DIST(GF386,TRUE)</f>
        <v>0.28322735144882827</v>
      </c>
      <c r="GH386" s="28" t="str">
        <f>IF(GG386&gt;0.9,"Reverse to Bearish",IF(GG386&lt;0.1,"Reverse to Bullish","-----"))</f>
        <v>-----</v>
      </c>
      <c r="GI386" s="28" t="str">
        <f>IF(Y386&gt;Z386,"Bullish","Bearish")</f>
        <v>Bearish</v>
      </c>
      <c r="GJ386" s="29" t="str">
        <f>IF(AND(D386&gt;Y386,D385&lt;Y385),"TEMA crossover","-----")</f>
        <v>TEMA crossover</v>
      </c>
      <c r="GK386" s="29" t="str">
        <f>IF(AND(D386&lt;Y386,D385&gt;Y385),"TEMA crossunder","-----")</f>
        <v>-----</v>
      </c>
      <c r="GL386" s="31" t="str">
        <f>IF(GD386="Bearish","YES","-----")</f>
        <v>-----</v>
      </c>
      <c r="GM386" s="31" t="str">
        <f>IF(GH386="Reverse to Bearish","YES","-----")</f>
        <v>-----</v>
      </c>
      <c r="GN386" s="31" t="str">
        <f>IF(AND(GI386="Bullish",GI385="Bullish",GI384="Bullish",GI383="Bullish"),"YES","-----")</f>
        <v>-----</v>
      </c>
      <c r="GO386" s="31" t="str">
        <f>IF(OR(GK386="TEMA crossunder",GK385="TEMA crossunder",GK384="TEMA crossunder",GK383="TEMA crossunder"),"YES","-----")</f>
        <v>YES</v>
      </c>
      <c r="GP386" s="31" t="str">
        <f>IF(GD386="Bullish","YES","-----")</f>
        <v>YES</v>
      </c>
      <c r="GQ386" s="31" t="str">
        <f>IF(GH386="Reverse to Bullish","YES","-----")</f>
        <v>-----</v>
      </c>
      <c r="GR386" s="31" t="str">
        <f>IF(AND(GI386="Bearish",GI385="Bearish",GI384="Bearish",GI383="Bearish"),"YES","-----")</f>
        <v>YES</v>
      </c>
      <c r="GS386" s="31" t="str">
        <f>IF(OR(GJ386="TEMA crossover",GJ385="TEMA crossover",GJ384="TEMA crossover",GJ383="TEMA crossover"),"YES","-----")</f>
        <v>YES</v>
      </c>
      <c r="GT386" s="31" t="str">
        <f t="shared" si="552"/>
        <v>-----</v>
      </c>
      <c r="GU386" s="31" t="str">
        <f t="shared" si="553"/>
        <v>-----</v>
      </c>
      <c r="GV386" s="31" t="str">
        <f t="shared" si="554"/>
        <v>-----</v>
      </c>
      <c r="GW386" s="31" t="str">
        <f t="shared" si="555"/>
        <v>-----</v>
      </c>
      <c r="GX386" s="31" t="str">
        <f t="shared" si="556"/>
        <v>-----</v>
      </c>
      <c r="GY386" s="31" t="str">
        <f t="shared" si="557"/>
        <v>-----</v>
      </c>
      <c r="GZ386" s="28" t="str">
        <f>IF(G386&gt;BH386,"YES","-----")</f>
        <v>-----</v>
      </c>
      <c r="HA386" s="28" t="str">
        <f>IF(F386&lt;BI386,"YES","-----")</f>
        <v>-----</v>
      </c>
      <c r="HB386" s="27">
        <f>BH386-BI386</f>
        <v>8.5200000000004366</v>
      </c>
      <c r="HC386" s="27">
        <f>STANDARDIZE(HB386,AVERAGE(HB4:HB386),_xlfn.STDEV.P(HB4:HB386))</f>
        <v>0.76484100599618887</v>
      </c>
      <c r="HD386" s="28">
        <f>_xlfn.NORM.S.DIST(HC386,TRUE)</f>
        <v>0.77781688670943483</v>
      </c>
      <c r="HE386" s="28" t="str">
        <f>IF(HD386&gt;0.85,"Testing",IF(HD386&lt;0.15,"Idle","-----"))</f>
        <v>-----</v>
      </c>
      <c r="HF386" s="27">
        <f>STANDARDIZE(H386,AVERAGE($H3:$H386),_xlfn.STDEV.P($H3:$H386))</f>
        <v>-1.3414905579904137</v>
      </c>
      <c r="HG386" s="28">
        <f>_xlfn.NORM.S.DIST(HF386,TRUE)</f>
        <v>8.9880616632981816E-2</v>
      </c>
      <c r="HH386" s="28" t="str">
        <f>IF(HG386&gt;0.85,"High Vol",IF(HG386&lt;0.15,"Low Vol","-----"))</f>
        <v>Low Vol</v>
      </c>
      <c r="HI386">
        <f t="shared" si="535"/>
        <v>-6.6350600000005215</v>
      </c>
      <c r="HJ386">
        <f t="shared" si="536"/>
        <v>1.884939999999915</v>
      </c>
      <c r="HK386" s="28">
        <f>STANDARDIZE(HI386,AVERAGE(HI3:HI386),_xlfn.STDEV.P(HI3:HI386))</f>
        <v>-0.96935095961374396</v>
      </c>
      <c r="HL386" s="28">
        <f>STANDARDIZE(HJ386,AVERAGE(HJ3:HJ386),_xlfn.STDEV.P(HJ3:HJ386))</f>
        <v>-0.40262931158722709</v>
      </c>
      <c r="HM386" s="28">
        <f>_xlfn.NORM.S.DIST(HK386,TRUE)</f>
        <v>0.16618505579386886</v>
      </c>
      <c r="HN386" s="28">
        <f>_xlfn.NORM.S.DIST(HL386,TRUE)</f>
        <v>0.34361047156976421</v>
      </c>
      <c r="HO386" s="28" t="str">
        <f>IF(HM386&lt;0.3,"potential up bounce","-----")</f>
        <v>potential up bounce</v>
      </c>
      <c r="HP386" s="28" t="str">
        <f>IF(HN386&gt;0.7,"potential down bounce","-----")</f>
        <v>-----</v>
      </c>
      <c r="HQ386" s="28">
        <f t="shared" si="559"/>
        <v>-0.12653999999929511</v>
      </c>
      <c r="HR386" s="28" t="str">
        <f t="shared" si="537"/>
        <v>Bear</v>
      </c>
      <c r="HS386">
        <f t="shared" si="538"/>
        <v>0.12653999999929511</v>
      </c>
      <c r="HT386" s="27">
        <f>STANDARDIZE(HS386,AVERAGE(HS3:HS386),_xlfn.STDEV.P(HS4:HS386))</f>
        <v>-1.0608811823551081</v>
      </c>
      <c r="HU386" s="28">
        <f>_xlfn.NORM.S.DIST(HT386,TRUE)</f>
        <v>0.14437195104610887</v>
      </c>
      <c r="HV386" s="27" t="str">
        <f>IF(HU386&lt;0.15,"Weak Momentum","-----")</f>
        <v>Weak Momentum</v>
      </c>
    </row>
    <row r="387" spans="1:230" x14ac:dyDescent="0.55000000000000004">
      <c r="A387">
        <f>Validation!A386</f>
        <v>1772147400</v>
      </c>
      <c r="B387" t="str">
        <f>Price!B386</f>
        <v>XAUUSD</v>
      </c>
      <c r="C387" t="str">
        <f>Price!C386</f>
        <v>M5</v>
      </c>
      <c r="D387">
        <f>Price!D386</f>
        <v>5183.99</v>
      </c>
      <c r="E387">
        <f>Price!E386</f>
        <v>5184.67</v>
      </c>
      <c r="F387">
        <f>Price!F386</f>
        <v>5188.53</v>
      </c>
      <c r="G387">
        <f>Price!G386</f>
        <v>5183.08</v>
      </c>
      <c r="H387">
        <f>Price!H386</f>
        <v>294</v>
      </c>
      <c r="I387">
        <f>Diagonals!E386</f>
        <v>5215.78</v>
      </c>
      <c r="J387">
        <f>Diagonals!F386</f>
        <v>0</v>
      </c>
      <c r="K387">
        <f>Diagonals!G386</f>
        <v>0</v>
      </c>
      <c r="L387">
        <f>Diagonals!H386</f>
        <v>5114.97</v>
      </c>
      <c r="M387">
        <f>Diagonals!I386</f>
        <v>0</v>
      </c>
      <c r="N387">
        <f>Diagonals!J386</f>
        <v>0</v>
      </c>
      <c r="O387">
        <f>Diagonals!K386</f>
        <v>0</v>
      </c>
      <c r="P387">
        <f>Diagonals!L386</f>
        <v>0</v>
      </c>
      <c r="Q387">
        <f>Trendlines!E386</f>
        <v>5199.91</v>
      </c>
      <c r="R387">
        <f>Trendlines!F386</f>
        <v>5191.8900000000003</v>
      </c>
      <c r="S387">
        <f>Trendlines!G386</f>
        <v>5201.78</v>
      </c>
      <c r="T387">
        <f>Trendlines!H386</f>
        <v>5175.83</v>
      </c>
      <c r="U387">
        <f>Trendlines!I386</f>
        <v>5179.5200000000004</v>
      </c>
      <c r="V387">
        <f>Trendlines!J386</f>
        <v>5166.01</v>
      </c>
      <c r="W387">
        <f>Trendlines!K386</f>
        <v>0</v>
      </c>
      <c r="X387">
        <f>Trendlines!L386</f>
        <v>0</v>
      </c>
      <c r="Y387">
        <f>Tema_Hrma_Smma!E386</f>
        <v>5182.92</v>
      </c>
      <c r="Z387">
        <f>Tema_Hrma_Smma!F386</f>
        <v>5185.28</v>
      </c>
      <c r="AA387">
        <f>Tema_Hrma_Smma!G386</f>
        <v>5185.3599999999997</v>
      </c>
      <c r="AB387">
        <f>ZScore!H386</f>
        <v>-1</v>
      </c>
      <c r="AC387">
        <f>ZScore!I386</f>
        <v>0.81291000000000002</v>
      </c>
      <c r="AD387">
        <f>ZScore!J386</f>
        <v>3</v>
      </c>
      <c r="AE387">
        <f>HA!E386</f>
        <v>5183.8</v>
      </c>
      <c r="AF387">
        <f>HA!F386</f>
        <v>5188.53</v>
      </c>
      <c r="AG387">
        <f>HA!G386</f>
        <v>5183.08</v>
      </c>
      <c r="AH387">
        <f>HA!H386</f>
        <v>5185.07</v>
      </c>
      <c r="AI387">
        <f>HA!I386</f>
        <v>1</v>
      </c>
      <c r="AJ387">
        <f>HA!J386</f>
        <v>1.27</v>
      </c>
      <c r="AK387">
        <f>HA!K386</f>
        <v>-0.59592000000000001</v>
      </c>
      <c r="AL387">
        <f>HA!L386</f>
        <v>1</v>
      </c>
      <c r="AM387">
        <f>KC!E386</f>
        <v>5220.3863899999997</v>
      </c>
      <c r="AN387">
        <f>KC!F386</f>
        <v>5214.0633699999998</v>
      </c>
      <c r="AO387">
        <f>KC!G386</f>
        <v>5207.7403400000003</v>
      </c>
      <c r="AP387">
        <f>KC!H386</f>
        <v>5201.4173199999996</v>
      </c>
      <c r="AQ387">
        <f>KC!I386</f>
        <v>5195.09429</v>
      </c>
      <c r="AR387">
        <f>KC!J386</f>
        <v>5190.4973</v>
      </c>
      <c r="AS387">
        <f>KC!K386</f>
        <v>5184.1742700000004</v>
      </c>
      <c r="AT387">
        <f>KC!L386</f>
        <v>5177.8512499999997</v>
      </c>
      <c r="AU387">
        <f>KC!M386</f>
        <v>5171.5282200000001</v>
      </c>
      <c r="AV387">
        <f>KC!N386</f>
        <v>5165.2052000000003</v>
      </c>
      <c r="AW387">
        <f>SR_Levels!E386</f>
        <v>5178.6000000000004</v>
      </c>
      <c r="AX387">
        <f>SR_Levels!F386</f>
        <v>5161.8900000000003</v>
      </c>
      <c r="AY387">
        <f>SR_Levels!G386</f>
        <v>5135.8500000000004</v>
      </c>
      <c r="AZ387">
        <f>SR_Levels!H386</f>
        <v>0</v>
      </c>
      <c r="BA387">
        <f>SR_Levels!I386</f>
        <v>5193.3500000000004</v>
      </c>
      <c r="BB387">
        <f>SR_Levels!J386</f>
        <v>5205.3100000000004</v>
      </c>
      <c r="BC387">
        <f>SR_Levels!K386</f>
        <v>0</v>
      </c>
      <c r="BD387">
        <f>SR_Levels!L386</f>
        <v>0</v>
      </c>
      <c r="BE387">
        <f>ZigZag!E386</f>
        <v>0</v>
      </c>
      <c r="BF387">
        <f>ZigZag!F386</f>
        <v>0</v>
      </c>
      <c r="BG387">
        <f>ZigZag!G386</f>
        <v>5188.76</v>
      </c>
      <c r="BH387">
        <f>Dual_Tema!E386</f>
        <v>5186.75</v>
      </c>
      <c r="BI387">
        <f>Dual_Tema!F386</f>
        <v>5179.29</v>
      </c>
      <c r="BJ387">
        <f>Pinbar!E386</f>
        <v>0</v>
      </c>
      <c r="BK387">
        <f>SSA!E386</f>
        <v>5184.3516099999997</v>
      </c>
      <c r="BL387">
        <f>SSA!F386</f>
        <v>5184.36661</v>
      </c>
      <c r="BN387" t="str">
        <f t="shared" si="558"/>
        <v>Red Candle</v>
      </c>
      <c r="BO387" s="34">
        <f t="shared" si="560"/>
        <v>-1.2330479983200249E-3</v>
      </c>
      <c r="BP387" s="34">
        <f t="shared" si="562"/>
        <v>-2.4093093249123454E-3</v>
      </c>
      <c r="BQ387" s="34">
        <f t="shared" si="570"/>
        <v>-2.7624149970665313E-3</v>
      </c>
      <c r="BR387" s="34">
        <f t="shared" si="572"/>
        <v>-2.4860926973913067E-3</v>
      </c>
      <c r="BS387" s="35">
        <f t="shared" si="561"/>
        <v>-2.0561366319493679E-4</v>
      </c>
      <c r="BT387" s="35">
        <f t="shared" si="563"/>
        <v>-2.0099782897031737E-4</v>
      </c>
      <c r="BU387" s="35">
        <f t="shared" si="571"/>
        <v>-1.5366805333105749E-4</v>
      </c>
      <c r="BV387" s="35">
        <f t="shared" si="573"/>
        <v>-1.037107948846927E-4</v>
      </c>
      <c r="BW387" s="27">
        <v>96</v>
      </c>
      <c r="BX387">
        <f>F387-G387</f>
        <v>5.4499999999998181</v>
      </c>
      <c r="BY387">
        <f>ABS(F387-D386)</f>
        <v>3.8599999999996726</v>
      </c>
      <c r="BZ387">
        <f>ABS(G387-D386)</f>
        <v>1.5900000000001455</v>
      </c>
      <c r="CA387">
        <f t="shared" si="539"/>
        <v>5.4499999999998181</v>
      </c>
      <c r="CB387">
        <f t="shared" si="564"/>
        <v>5.0157142857141741</v>
      </c>
      <c r="CC387">
        <f t="shared" si="567"/>
        <v>5.32679140289064</v>
      </c>
      <c r="CD387">
        <f t="shared" si="565"/>
        <v>-0.31107711717646591</v>
      </c>
      <c r="CE387">
        <f t="shared" si="568"/>
        <v>-1</v>
      </c>
      <c r="CF387">
        <f t="shared" si="569"/>
        <v>-3</v>
      </c>
      <c r="CG387" s="7" t="str">
        <f t="shared" si="566"/>
        <v>-----</v>
      </c>
      <c r="CH387" s="21"/>
      <c r="CI387" s="21"/>
      <c r="CJ387" s="21"/>
      <c r="CK387" s="21"/>
      <c r="CL387" s="21"/>
      <c r="CM387" s="21"/>
      <c r="CZ387" s="7" t="str">
        <f>IF(AND(D387&gt;BH387,D387&gt;E387),"Bullish Trigger","-----")</f>
        <v>-----</v>
      </c>
      <c r="DA387" s="7" t="str">
        <f>IF(AND(D387&lt;BI387,D387&lt;E387),"Bearish Trigger","-----")</f>
        <v>-----</v>
      </c>
      <c r="DB387" s="13" t="str">
        <f>IF(AND(W387=BE387,W387&gt;0,BE387&gt;0),"Important High","------")</f>
        <v>------</v>
      </c>
      <c r="DC387" s="13" t="str">
        <f>IF(AND(X387=BF387,X387&gt;0,BF387&gt;0),"Important Low","------")</f>
        <v>------</v>
      </c>
      <c r="DD387" s="7" t="str">
        <f>IF(AND(DB387="Important High",DC387="-----",BJ387=1),"Imp High Rej","-----")</f>
        <v>-----</v>
      </c>
      <c r="DE387" s="7" t="str">
        <f>IF(AND(DB387="-----",DC387="Important Low",BJ387=1),"Imp Low Rej","-----")</f>
        <v>-----</v>
      </c>
      <c r="DF387" s="7" t="str">
        <f>IF(Y387&gt;AM387,"Overbought",IF(Y387&gt;AO387,"Bullish Momentum",IF(Y387&gt;AQ387,"Flat Momentum","-----")))</f>
        <v>-----</v>
      </c>
      <c r="DG387" s="7" t="str">
        <f>IF(Y387&lt;AV387,"Oversold",IF(Y387&lt;AT387,"Bearish Momentum",IF(Y387&lt;AR387,"Flat Momentum","-----")))</f>
        <v>Flat Momentum</v>
      </c>
      <c r="DH387" s="7" t="str">
        <f>IF(AND(DF387="Overbought",AD387=2),"Culminated Thrust","-----")</f>
        <v>-----</v>
      </c>
      <c r="DI387" s="7" t="str">
        <f>IF(AND(DG387="Oversold",AD387=5),"Culminated Thrust","-----")</f>
        <v>-----</v>
      </c>
      <c r="DJ387" s="14">
        <f>(Q387-$D387)/$D387</f>
        <v>3.0709935783055278E-3</v>
      </c>
      <c r="DK387" s="14">
        <f>(R387-$D387)/$D387</f>
        <v>1.5239226927522133E-3</v>
      </c>
      <c r="DL387" s="14">
        <f>(S387-$D387)/$D387</f>
        <v>3.4317195827923983E-3</v>
      </c>
      <c r="DM387" s="14">
        <f>(T387-$D387)/$D387</f>
        <v>-1.5740771104882252E-3</v>
      </c>
      <c r="DN387" s="14">
        <f>(U387-$D387)/$D387</f>
        <v>-8.6227018184821828E-4</v>
      </c>
      <c r="DO387" s="14">
        <f>(V387-$D387)/$D387</f>
        <v>-3.4683708880610428E-3</v>
      </c>
      <c r="DP387" s="14">
        <f t="shared" si="507"/>
        <v>3.4317195827923983E-3</v>
      </c>
      <c r="DQ387" s="14">
        <f t="shared" si="508"/>
        <v>3.0709935783055278E-3</v>
      </c>
      <c r="DR387" s="14">
        <f t="shared" si="509"/>
        <v>1.5239226927522133E-3</v>
      </c>
      <c r="DS387" s="14">
        <f t="shared" si="510"/>
        <v>-8.6227018184821828E-4</v>
      </c>
      <c r="DT387" s="14">
        <f t="shared" si="511"/>
        <v>-1.5740771104882252E-3</v>
      </c>
      <c r="DU387" s="14">
        <f t="shared" si="512"/>
        <v>-3.4683708880610428E-3</v>
      </c>
      <c r="DV387" t="str">
        <f>IF($D387&gt;Q387,"SUP","RES")</f>
        <v>RES</v>
      </c>
      <c r="DW387" t="str">
        <f>IF($D387&gt;R387,"SUP","RES")</f>
        <v>RES</v>
      </c>
      <c r="DX387" t="str">
        <f>IF($D387&gt;S387,"SUP","RES")</f>
        <v>RES</v>
      </c>
      <c r="DY387" t="str">
        <f>IF($D387&gt;T387,"SUP","RES")</f>
        <v>SUP</v>
      </c>
      <c r="DZ387" t="str">
        <f>IF($D387&gt;U387,"SUP","RES")</f>
        <v>SUP</v>
      </c>
      <c r="EA387" t="str">
        <f>IF($D387&gt;V387,"SUP","RES")</f>
        <v>SUP</v>
      </c>
      <c r="EB387" s="7">
        <f t="shared" si="513"/>
        <v>3</v>
      </c>
      <c r="EC387" s="7">
        <f t="shared" si="514"/>
        <v>3</v>
      </c>
      <c r="ED387" s="13" t="str">
        <f t="shared" si="515"/>
        <v>-----</v>
      </c>
      <c r="EE387" s="13" t="str">
        <f t="shared" si="516"/>
        <v>-----</v>
      </c>
      <c r="EF387" s="7">
        <f>IF(OR(ED387="All Sup",EE387="All Res"),"na",((D387-MIN(Q387:V387))/(MAX(Q387:V387)-MIN(Q387:V387))))</f>
        <v>0.50265585686328773</v>
      </c>
      <c r="EG387">
        <v>1.4999999999999999E-4</v>
      </c>
      <c r="EH387">
        <f>Q387*(1+$EG387)</f>
        <v>5200.6899865000005</v>
      </c>
      <c r="EI387">
        <f>Q387*(1-$EG387)</f>
        <v>5199.1300135000001</v>
      </c>
      <c r="EJ387">
        <f>R387*(1+$EG387)</f>
        <v>5192.6687835000012</v>
      </c>
      <c r="EK387">
        <f>R387*(1-$EG387)</f>
        <v>5191.1112165000004</v>
      </c>
      <c r="EL387">
        <f>S387*(1+$EG387)</f>
        <v>5202.5602669999998</v>
      </c>
      <c r="EM387">
        <f>S387*(1-$EG387)</f>
        <v>5200.9997329999997</v>
      </c>
      <c r="EN387">
        <f>T387*(1+$EG387)</f>
        <v>5176.6063745000001</v>
      </c>
      <c r="EO387">
        <f>T387*(1-$EG387)</f>
        <v>5175.0536254999997</v>
      </c>
      <c r="EP387">
        <f>U387*(1+$EG387)</f>
        <v>5180.2969280000007</v>
      </c>
      <c r="EQ387">
        <f>U387*(1-$EG387)</f>
        <v>5178.7430720000002</v>
      </c>
      <c r="ER387">
        <f>V387*(1+$EG387)</f>
        <v>5166.7849015000011</v>
      </c>
      <c r="ES387">
        <f>V387*(1-$EG387)</f>
        <v>5165.2350985000003</v>
      </c>
      <c r="ET387" s="7" t="str">
        <f t="shared" si="517"/>
        <v>-----</v>
      </c>
      <c r="EU387" s="7" t="str">
        <f t="shared" si="518"/>
        <v>-----</v>
      </c>
      <c r="EV387" s="7" t="str">
        <f t="shared" si="519"/>
        <v>-----</v>
      </c>
      <c r="EW387" s="7" t="str">
        <f t="shared" si="520"/>
        <v>-----</v>
      </c>
      <c r="EX387" s="7" t="str">
        <f t="shared" si="521"/>
        <v>-----</v>
      </c>
      <c r="EY387" s="7" t="str">
        <f t="shared" si="522"/>
        <v>-----</v>
      </c>
      <c r="EZ387">
        <f t="shared" si="540"/>
        <v>12</v>
      </c>
      <c r="FA387">
        <f t="shared" si="541"/>
        <v>10</v>
      </c>
      <c r="FB387">
        <f t="shared" si="542"/>
        <v>385</v>
      </c>
      <c r="FC387">
        <f t="shared" si="543"/>
        <v>43</v>
      </c>
      <c r="FD387">
        <f t="shared" si="544"/>
        <v>42</v>
      </c>
      <c r="FE387">
        <f t="shared" si="545"/>
        <v>79</v>
      </c>
      <c r="FF387">
        <f t="shared" si="546"/>
        <v>4</v>
      </c>
      <c r="FG387">
        <f t="shared" si="547"/>
        <v>1</v>
      </c>
      <c r="FH387">
        <f t="shared" si="548"/>
        <v>0</v>
      </c>
      <c r="FI387">
        <f t="shared" si="549"/>
        <v>2</v>
      </c>
      <c r="FJ387">
        <f t="shared" si="550"/>
        <v>1</v>
      </c>
      <c r="FK387">
        <f t="shared" si="551"/>
        <v>1</v>
      </c>
      <c r="FL387" s="7" t="str">
        <f t="shared" si="523"/>
        <v>-----</v>
      </c>
      <c r="FM387" s="7" t="str">
        <f t="shared" si="524"/>
        <v>-----</v>
      </c>
      <c r="FN387" s="7" t="str">
        <f t="shared" si="525"/>
        <v>-----</v>
      </c>
      <c r="FO387" s="7" t="str">
        <f t="shared" si="526"/>
        <v>-----</v>
      </c>
      <c r="FP387" s="7" t="str">
        <f t="shared" si="527"/>
        <v>-----</v>
      </c>
      <c r="FQ387" s="7" t="str">
        <f t="shared" si="528"/>
        <v>-----</v>
      </c>
      <c r="FR387" s="13" t="str">
        <f>IF(FL387="-----","-----",(D387-Q387)/Q387)</f>
        <v>-----</v>
      </c>
      <c r="FS387" s="13" t="str">
        <f>IF(FM387="-----","-----",(Q387-R387)/R387)</f>
        <v>-----</v>
      </c>
      <c r="FT387" s="13" t="str">
        <f>IF(FN387="-----","-----",(R387-S387)/S387)</f>
        <v>-----</v>
      </c>
      <c r="FU387" s="13" t="str">
        <f>IF(FO387="-----","-----",(S387-T387)/T387)</f>
        <v>-----</v>
      </c>
      <c r="FV387" s="13" t="str">
        <f>IF(FP387="-----","-----",(T387-U387)/U387)</f>
        <v>-----</v>
      </c>
      <c r="FW387" s="13" t="str">
        <f>IF(FQ387="-----","-----",(U387-V387)/V387)</f>
        <v>-----</v>
      </c>
      <c r="FX387" s="7" t="str">
        <f t="shared" si="529"/>
        <v>-----</v>
      </c>
      <c r="FY387" s="7" t="str">
        <f t="shared" si="530"/>
        <v>-----</v>
      </c>
      <c r="FZ387" s="7" t="str">
        <f t="shared" si="531"/>
        <v>-----</v>
      </c>
      <c r="GA387" s="7" t="str">
        <f t="shared" si="532"/>
        <v>-----</v>
      </c>
      <c r="GB387" s="7" t="str">
        <f t="shared" si="533"/>
        <v>-----</v>
      </c>
      <c r="GC387" s="7" t="str">
        <f t="shared" si="534"/>
        <v>-----</v>
      </c>
      <c r="GD387" s="7" t="str">
        <f>IF(AND(BG387&gt;AA387,BG386&gt;AA386,BG385&gt;AA385,BG384&gt;AA384,BG383&gt;AA383,BG382&gt;AA382,BG381&gt;AA381,BG380&gt;AA380,BG379&gt;AA379,BG378&gt;AA378,BG377&gt;AA377,BG376&gt;AA376),"Bullish",IF(AND(BG387&lt;AA387,BG386&lt;AA386,BG385&lt;AA385,BG384&lt;AA384,BG383&lt;AA383,BG382&lt;AA382,BG381&lt;AA381,BG380&lt;AA380,BG379&lt;AA379,BG378&lt;AA378,BG377&lt;AA377,BG376&lt;AA376),"Bearish","-----"))</f>
        <v>Bullish</v>
      </c>
      <c r="GE387">
        <f>(Z387-BG387)/BG387</f>
        <v>-6.7068047086403548E-4</v>
      </c>
      <c r="GF387" s="28">
        <f t="shared" ref="GF387:GF450" si="574">STANDARDIZE(GE387,AVERAGE(GE4:GE387),_xlfn.STDEV.P(GE4:GE387))</f>
        <v>-0.65534702866025207</v>
      </c>
      <c r="GG387" s="7">
        <f t="shared" ref="GG387:GG450" si="575">_xlfn.NORM.S.DIST(GF387,TRUE)</f>
        <v>0.25612217412963711</v>
      </c>
      <c r="GH387" s="7" t="str">
        <f t="shared" ref="GH387:GH450" si="576">IF(GG387&gt;0.9,"Reverse to Bearish",IF(GG387&lt;0.1,"Reverse to Bullish","-----"))</f>
        <v>-----</v>
      </c>
      <c r="GI387" s="7" t="str">
        <f>IF(Y387&gt;Z387,"Bullish","Bearish")</f>
        <v>Bearish</v>
      </c>
      <c r="GJ387" s="13" t="str">
        <f>IF(AND(D387&gt;Y387,D386&lt;Y386),"TEMA crossover","-----")</f>
        <v>-----</v>
      </c>
      <c r="GK387" s="13" t="str">
        <f>IF(AND(D387&lt;Y387,D386&gt;Y386),"TEMA crossunder","-----")</f>
        <v>-----</v>
      </c>
      <c r="GL387" s="22" t="str">
        <f>IF(GD387="Bearish","YES","-----")</f>
        <v>-----</v>
      </c>
      <c r="GM387" s="22" t="str">
        <f>IF(GH387="Reverse to Bearish","YES","-----")</f>
        <v>-----</v>
      </c>
      <c r="GN387" s="22" t="str">
        <f>IF(AND(GI387="Bullish",GI386="Bullish",GI385="Bullish",GI384="Bullish"),"YES","-----")</f>
        <v>-----</v>
      </c>
      <c r="GO387" s="22" t="str">
        <f>IF(OR(GK387="TEMA crossunder",GK386="TEMA crossunder",GK385="TEMA crossunder",GK384="TEMA crossunder"),"YES","-----")</f>
        <v>YES</v>
      </c>
      <c r="GP387" s="22" t="str">
        <f>IF(GD387="Bullish","YES","-----")</f>
        <v>YES</v>
      </c>
      <c r="GQ387" s="22" t="str">
        <f>IF(GH387="Reverse to Bullish","YES","-----")</f>
        <v>-----</v>
      </c>
      <c r="GR387" s="22" t="str">
        <f>IF(AND(GI387="Bearish",GI386="Bearish",GI385="Bearish",GI384="Bearish"),"YES","-----")</f>
        <v>YES</v>
      </c>
      <c r="GS387" s="22" t="str">
        <f>IF(OR(GJ387="TEMA crossover",GJ386="TEMA crossover",GJ385="TEMA crossover",GJ384="TEMA crossover"),"YES","-----")</f>
        <v>YES</v>
      </c>
      <c r="GT387" s="22" t="str">
        <f t="shared" si="552"/>
        <v>-----</v>
      </c>
      <c r="GU387" s="22" t="str">
        <f t="shared" si="553"/>
        <v>-----</v>
      </c>
      <c r="GV387" s="22" t="str">
        <f t="shared" si="554"/>
        <v>-----</v>
      </c>
      <c r="GW387" s="22" t="str">
        <f t="shared" si="555"/>
        <v>-----</v>
      </c>
      <c r="GX387" s="22" t="str">
        <f t="shared" si="556"/>
        <v>-----</v>
      </c>
      <c r="GY387" s="22" t="str">
        <f t="shared" si="557"/>
        <v>-----</v>
      </c>
      <c r="GZ387" s="7" t="str">
        <f>IF(G387&gt;BH387,"YES","-----")</f>
        <v>-----</v>
      </c>
      <c r="HA387" s="7" t="str">
        <f>IF(F387&lt;BI387,"YES","-----")</f>
        <v>-----</v>
      </c>
      <c r="HB387">
        <f>BH387-BI387</f>
        <v>7.4600000000000364</v>
      </c>
      <c r="HC387" s="27">
        <f>STANDARDIZE(HB387,AVERAGE(HB5:HB387),_xlfn.STDEV.P(HB5:HB387))</f>
        <v>0.41816217059732813</v>
      </c>
      <c r="HD387" s="28">
        <f t="shared" ref="HD387:HD450" si="577">_xlfn.NORM.S.DIST(HC387,TRUE)</f>
        <v>0.66208572390309606</v>
      </c>
      <c r="HE387" s="28" t="str">
        <f t="shared" ref="HE387:HE450" si="578">IF(HD387&gt;0.85,"Testing",IF(HD387&lt;0.15,"Idle","-----"))</f>
        <v>-----</v>
      </c>
      <c r="HF387" s="27">
        <f>STANDARDIZE(H387,AVERAGE($H4:$H387),_xlfn.STDEV.P($H4:$H387))</f>
        <v>-1.4338728404345704</v>
      </c>
      <c r="HG387" s="28">
        <f t="shared" ref="HG387:HG450" si="579">_xlfn.NORM.S.DIST(HF387,TRUE)</f>
        <v>7.5804276830050352E-2</v>
      </c>
      <c r="HH387" s="28" t="str">
        <f t="shared" ref="HH387:HH450" si="580">IF(HG387&gt;0.85,"High Vol",IF(HG387&lt;0.15,"Low Vol","-----"))</f>
        <v>Low Vol</v>
      </c>
      <c r="HI387">
        <f t="shared" si="535"/>
        <v>-5.0616099999997459</v>
      </c>
      <c r="HJ387">
        <f t="shared" si="536"/>
        <v>2.3983900000002905</v>
      </c>
      <c r="HK387" s="28">
        <f t="shared" ref="HK387:HL387" si="581">STANDARDIZE(HI387,AVERAGE(HI4:HI387),_xlfn.STDEV.P(HI4:HI387))</f>
        <v>-0.52811884162716938</v>
      </c>
      <c r="HL387" s="28">
        <f t="shared" si="581"/>
        <v>-0.21717281160678653</v>
      </c>
      <c r="HM387" s="28">
        <f t="shared" ref="HM387:HM450" si="582">_xlfn.NORM.S.DIST(HK387,TRUE)</f>
        <v>0.29870842709939505</v>
      </c>
      <c r="HN387" s="28">
        <f t="shared" ref="HN387:HN450" si="583">_xlfn.NORM.S.DIST(HL387,TRUE)</f>
        <v>0.41403683611796011</v>
      </c>
      <c r="HO387" s="28" t="str">
        <f t="shared" ref="HO387:HO450" si="584">IF(HM387&lt;0.3,"potential up bounce","-----")</f>
        <v>potential up bounce</v>
      </c>
      <c r="HP387" s="28" t="str">
        <f t="shared" ref="HP387:HP450" si="585">IF(HN387&gt;0.7,"potential down bounce","-----")</f>
        <v>-----</v>
      </c>
      <c r="HQ387" s="28">
        <f t="shared" si="559"/>
        <v>-1.5000000000327418E-2</v>
      </c>
      <c r="HR387" s="28" t="str">
        <f t="shared" si="537"/>
        <v>Bear</v>
      </c>
      <c r="HS387">
        <f t="shared" si="538"/>
        <v>1.5000000000327418E-2</v>
      </c>
      <c r="HT387" s="27">
        <f t="shared" ref="HT387:HT450" si="586">STANDARDIZE(HS387,AVERAGE(HS4:HS387),_xlfn.STDEV.P(HS5:HS387))</f>
        <v>-1.184392945508693</v>
      </c>
      <c r="HU387" s="28">
        <f t="shared" ref="HU387:HU450" si="587">_xlfn.NORM.S.DIST(HT387,TRUE)</f>
        <v>0.11812877571583691</v>
      </c>
      <c r="HV387" s="27" t="str">
        <f t="shared" ref="HV387:HV450" si="588">IF(HU387&lt;0.15,"Weak Momentum","-----")</f>
        <v>Weak Momentum</v>
      </c>
    </row>
    <row r="388" spans="1:230" x14ac:dyDescent="0.55000000000000004">
      <c r="A388">
        <f>Validation!A387</f>
        <v>1772147700</v>
      </c>
      <c r="B388" t="str">
        <f>Price!B387</f>
        <v>XAUUSD</v>
      </c>
      <c r="C388" t="str">
        <f>Price!C387</f>
        <v>M5</v>
      </c>
      <c r="D388">
        <f>Price!D387</f>
        <v>5183.7700000000004</v>
      </c>
      <c r="E388">
        <f>Price!E387</f>
        <v>5184</v>
      </c>
      <c r="F388">
        <f>Price!F387</f>
        <v>5185.66</v>
      </c>
      <c r="G388">
        <f>Price!G387</f>
        <v>5182.7</v>
      </c>
      <c r="H388">
        <f>Price!H387</f>
        <v>178</v>
      </c>
      <c r="I388">
        <f>Diagonals!E387</f>
        <v>5215.95</v>
      </c>
      <c r="J388">
        <f>Diagonals!F387</f>
        <v>0</v>
      </c>
      <c r="K388">
        <f>Diagonals!G387</f>
        <v>0</v>
      </c>
      <c r="L388">
        <f>Diagonals!H387</f>
        <v>5114.6400000000003</v>
      </c>
      <c r="M388">
        <f>Diagonals!I387</f>
        <v>0</v>
      </c>
      <c r="N388">
        <f>Diagonals!J387</f>
        <v>0</v>
      </c>
      <c r="O388">
        <f>Diagonals!K387</f>
        <v>0</v>
      </c>
      <c r="P388">
        <f>Diagonals!L387</f>
        <v>0</v>
      </c>
      <c r="Q388">
        <f>Trendlines!E387</f>
        <v>5199.91</v>
      </c>
      <c r="R388">
        <f>Trendlines!F387</f>
        <v>5191.87</v>
      </c>
      <c r="S388">
        <f>Trendlines!G387</f>
        <v>5201.76</v>
      </c>
      <c r="T388">
        <f>Trendlines!H387</f>
        <v>5175.91</v>
      </c>
      <c r="U388">
        <f>Trendlines!I387</f>
        <v>5179.54</v>
      </c>
      <c r="V388">
        <f>Trendlines!J387</f>
        <v>5166.05</v>
      </c>
      <c r="W388">
        <f>Trendlines!K387</f>
        <v>0</v>
      </c>
      <c r="X388">
        <f>Trendlines!L387</f>
        <v>0</v>
      </c>
      <c r="Y388">
        <f>Tema_Hrma_Smma!E387</f>
        <v>5182.9799999999996</v>
      </c>
      <c r="Z388">
        <f>Tema_Hrma_Smma!F387</f>
        <v>5184.6499999999996</v>
      </c>
      <c r="AA388">
        <f>Tema_Hrma_Smma!G387</f>
        <v>5185.34</v>
      </c>
      <c r="AB388">
        <f>ZScore!H387</f>
        <v>-1</v>
      </c>
      <c r="AC388">
        <f>ZScore!I387</f>
        <v>0.96938999999999997</v>
      </c>
      <c r="AD388">
        <f>ZScore!J387</f>
        <v>3</v>
      </c>
      <c r="AE388">
        <f>HA!E387</f>
        <v>5184.43</v>
      </c>
      <c r="AF388">
        <f>HA!F387</f>
        <v>5185.66</v>
      </c>
      <c r="AG388">
        <f>HA!G387</f>
        <v>5182.7</v>
      </c>
      <c r="AH388">
        <f>HA!H387</f>
        <v>5184.03</v>
      </c>
      <c r="AI388">
        <f>HA!I387</f>
        <v>-1</v>
      </c>
      <c r="AJ388">
        <f>HA!J387</f>
        <v>0.4</v>
      </c>
      <c r="AK388">
        <f>HA!K387</f>
        <v>-0.94493000000000005</v>
      </c>
      <c r="AL388">
        <f>HA!L387</f>
        <v>-1</v>
      </c>
      <c r="AM388">
        <f>KC!E387</f>
        <v>5219.6159399999997</v>
      </c>
      <c r="AN388">
        <f>KC!F387</f>
        <v>5213.3483399999996</v>
      </c>
      <c r="AO388">
        <f>KC!G387</f>
        <v>5207.0807500000001</v>
      </c>
      <c r="AP388">
        <f>KC!H387</f>
        <v>5200.8131599999997</v>
      </c>
      <c r="AQ388">
        <f>KC!I387</f>
        <v>5194.5455700000002</v>
      </c>
      <c r="AR388">
        <f>KC!J387</f>
        <v>5189.8763200000003</v>
      </c>
      <c r="AS388">
        <f>KC!K387</f>
        <v>5183.6087299999999</v>
      </c>
      <c r="AT388">
        <f>KC!L387</f>
        <v>5177.3411400000005</v>
      </c>
      <c r="AU388">
        <f>KC!M387</f>
        <v>5171.0735400000003</v>
      </c>
      <c r="AV388">
        <f>KC!N387</f>
        <v>5164.8059499999999</v>
      </c>
      <c r="AW388">
        <f>SR_Levels!E387</f>
        <v>5178.6000000000004</v>
      </c>
      <c r="AX388">
        <f>SR_Levels!F387</f>
        <v>5161.8900000000003</v>
      </c>
      <c r="AY388">
        <f>SR_Levels!G387</f>
        <v>5135.8500000000004</v>
      </c>
      <c r="AZ388">
        <f>SR_Levels!H387</f>
        <v>0</v>
      </c>
      <c r="BA388">
        <f>SR_Levels!I387</f>
        <v>5193.3500000000004</v>
      </c>
      <c r="BB388">
        <f>SR_Levels!J387</f>
        <v>5205.3100000000004</v>
      </c>
      <c r="BC388">
        <f>SR_Levels!K387</f>
        <v>0</v>
      </c>
      <c r="BD388">
        <f>SR_Levels!L387</f>
        <v>0</v>
      </c>
      <c r="BE388">
        <f>ZigZag!E387</f>
        <v>0</v>
      </c>
      <c r="BF388">
        <f>ZigZag!F387</f>
        <v>0</v>
      </c>
      <c r="BG388">
        <f>ZigZag!G387</f>
        <v>5188.43</v>
      </c>
      <c r="BH388">
        <f>Dual_Tema!E387</f>
        <v>5185.83</v>
      </c>
      <c r="BI388">
        <f>Dual_Tema!F387</f>
        <v>5180.34</v>
      </c>
      <c r="BJ388">
        <f>Pinbar!E387</f>
        <v>0</v>
      </c>
      <c r="BK388">
        <f>SSA!E387</f>
        <v>5184.4236700000001</v>
      </c>
      <c r="BL388">
        <f>SSA!F387</f>
        <v>5184.3951399999996</v>
      </c>
      <c r="BN388" t="str">
        <f t="shared" si="558"/>
        <v>Red Candle</v>
      </c>
      <c r="BO388" s="34">
        <f t="shared" si="560"/>
        <v>-6.5738994983788324E-4</v>
      </c>
      <c r="BP388" s="34">
        <f t="shared" si="562"/>
        <v>-2.1847426045981111E-3</v>
      </c>
      <c r="BQ388" s="34">
        <f t="shared" si="570"/>
        <v>-3.1154025888610049E-3</v>
      </c>
      <c r="BR388" s="34">
        <f t="shared" si="572"/>
        <v>-2.0714097329305181E-3</v>
      </c>
      <c r="BS388" s="35">
        <f t="shared" si="561"/>
        <v>-1.0959501492036061E-4</v>
      </c>
      <c r="BT388" s="35">
        <f t="shared" si="563"/>
        <v>-1.8224444449888022E-4</v>
      </c>
      <c r="BU388" s="35">
        <f t="shared" si="571"/>
        <v>-1.7333306265543413E-4</v>
      </c>
      <c r="BV388" s="35">
        <f t="shared" si="573"/>
        <v>-8.6394520666277508E-5</v>
      </c>
      <c r="BW388" s="27">
        <v>96</v>
      </c>
      <c r="BX388">
        <f>F388-G388</f>
        <v>2.9600000000000364</v>
      </c>
      <c r="BY388">
        <f>ABS(F388-D387)</f>
        <v>1.6700000000000728</v>
      </c>
      <c r="BZ388">
        <f>ABS(G388-D387)</f>
        <v>1.2899999999999636</v>
      </c>
      <c r="CA388">
        <f t="shared" si="539"/>
        <v>2.9600000000000364</v>
      </c>
      <c r="CB388">
        <f t="shared" si="564"/>
        <v>5.1342857142855918</v>
      </c>
      <c r="CC388">
        <f t="shared" si="567"/>
        <v>5.15773487411274</v>
      </c>
      <c r="CD388">
        <f t="shared" si="565"/>
        <v>-2.3449159827148236E-2</v>
      </c>
      <c r="CE388">
        <f t="shared" si="568"/>
        <v>-1</v>
      </c>
      <c r="CF388">
        <f t="shared" si="569"/>
        <v>-4</v>
      </c>
      <c r="CG388" s="7" t="str">
        <f t="shared" si="566"/>
        <v>-----</v>
      </c>
      <c r="CH388" s="21"/>
      <c r="CI388" s="21"/>
      <c r="CJ388" s="21"/>
      <c r="CK388" s="21"/>
      <c r="CL388" s="21"/>
      <c r="CM388" s="21"/>
      <c r="CZ388" s="7" t="str">
        <f>IF(AND(D388&gt;BH388,D388&gt;E388),"Bullish Trigger","-----")</f>
        <v>-----</v>
      </c>
      <c r="DA388" s="7" t="str">
        <f>IF(AND(D388&lt;BI388,D388&lt;E388),"Bearish Trigger","-----")</f>
        <v>-----</v>
      </c>
      <c r="DB388" s="13" t="str">
        <f>IF(AND(W388=BE388,W388&gt;0,BE388&gt;0),"Important High","------")</f>
        <v>------</v>
      </c>
      <c r="DC388" s="13" t="str">
        <f>IF(AND(X388=BF388,X388&gt;0,BF388&gt;0),"Important Low","------")</f>
        <v>------</v>
      </c>
      <c r="DD388" s="7" t="str">
        <f>IF(AND(DB388="Important High",DC388="-----",BJ388=1),"Imp High Rej","-----")</f>
        <v>-----</v>
      </c>
      <c r="DE388" s="7" t="str">
        <f>IF(AND(DB388="-----",DC388="Important Low",BJ388=1),"Imp Low Rej","-----")</f>
        <v>-----</v>
      </c>
      <c r="DF388" s="7" t="str">
        <f>IF(Y388&gt;AM388,"Overbought",IF(Y388&gt;AO388,"Bullish Momentum",IF(Y388&gt;AQ388,"Flat Momentum","-----")))</f>
        <v>-----</v>
      </c>
      <c r="DG388" s="7" t="str">
        <f>IF(Y388&lt;AV388,"Oversold",IF(Y388&lt;AT388,"Bearish Momentum",IF(Y388&lt;AR388,"Flat Momentum","-----")))</f>
        <v>Flat Momentum</v>
      </c>
      <c r="DH388" s="7" t="str">
        <f>IF(AND(DF388="Overbought",AD388=2),"Culminated Thrust","-----")</f>
        <v>-----</v>
      </c>
      <c r="DI388" s="7" t="str">
        <f>IF(AND(DG388="Oversold",AD388=5),"Culminated Thrust","-----")</f>
        <v>-----</v>
      </c>
      <c r="DJ388" s="14">
        <f>(Q388-$D388)/$D388</f>
        <v>3.1135640663068416E-3</v>
      </c>
      <c r="DK388" s="14">
        <f>(R388-$D388)/$D388</f>
        <v>1.5625693269569162E-3</v>
      </c>
      <c r="DL388" s="14">
        <f>(S388-$D388)/$D388</f>
        <v>3.4704471841921574E-3</v>
      </c>
      <c r="DM388" s="14">
        <f>(T388-$D388)/$D388</f>
        <v>-1.5162709765287777E-3</v>
      </c>
      <c r="DN388" s="14">
        <f>(U388-$D388)/$D388</f>
        <v>-8.1600842629986911E-4</v>
      </c>
      <c r="DO388" s="14">
        <f>(V388-$D388)/$D388</f>
        <v>-3.4183615399603481E-3</v>
      </c>
      <c r="DP388" s="14">
        <f t="shared" ref="DP388:DP451" si="589">LARGE($DJ388:$DO388,1)</f>
        <v>3.4704471841921574E-3</v>
      </c>
      <c r="DQ388" s="14">
        <f t="shared" ref="DQ388:DQ451" si="590">LARGE($DJ388:$DO388,2)</f>
        <v>3.1135640663068416E-3</v>
      </c>
      <c r="DR388" s="14">
        <f t="shared" ref="DR388:DR451" si="591">LARGE($DJ388:$DO388,3)</f>
        <v>1.5625693269569162E-3</v>
      </c>
      <c r="DS388" s="14">
        <f t="shared" ref="DS388:DS451" si="592">LARGE($DJ388:$DO388,4)</f>
        <v>-8.1600842629986911E-4</v>
      </c>
      <c r="DT388" s="14">
        <f t="shared" ref="DT388:DT451" si="593">LARGE($DJ388:$DO388,5)</f>
        <v>-1.5162709765287777E-3</v>
      </c>
      <c r="DU388" s="14">
        <f t="shared" ref="DU388:DU451" si="594">LARGE($DJ388:$DO388,6)</f>
        <v>-3.4183615399603481E-3</v>
      </c>
      <c r="DV388" t="str">
        <f>IF($D388&gt;Q388,"SUP","RES")</f>
        <v>RES</v>
      </c>
      <c r="DW388" t="str">
        <f>IF($D388&gt;R388,"SUP","RES")</f>
        <v>RES</v>
      </c>
      <c r="DX388" t="str">
        <f>IF($D388&gt;S388,"SUP","RES")</f>
        <v>RES</v>
      </c>
      <c r="DY388" t="str">
        <f>IF($D388&gt;T388,"SUP","RES")</f>
        <v>SUP</v>
      </c>
      <c r="DZ388" t="str">
        <f>IF($D388&gt;U388,"SUP","RES")</f>
        <v>SUP</v>
      </c>
      <c r="EA388" t="str">
        <f>IF($D388&gt;V388,"SUP","RES")</f>
        <v>SUP</v>
      </c>
      <c r="EB388" s="7">
        <f t="shared" ref="EB388:EB451" si="595">COUNTIF(DV388:EA388,"RES")</f>
        <v>3</v>
      </c>
      <c r="EC388" s="7">
        <f t="shared" ref="EC388:EC451" si="596">COUNTIF(DV388:EA388,"SUP")</f>
        <v>3</v>
      </c>
      <c r="ED388" s="13" t="str">
        <f t="shared" ref="ED388:ED451" si="597">IF(EB388=0,"All Sup","-----")</f>
        <v>-----</v>
      </c>
      <c r="EE388" s="13" t="str">
        <f t="shared" ref="EE388:EE451" si="598">IF(EC388=0,"All Res","-----")</f>
        <v>-----</v>
      </c>
      <c r="EF388" s="7">
        <f>IF(OR(ED388="All Sup",EE388="All Res"),"na",((D388-MIN(Q388:V388))/(MAX(Q388:V388)-MIN(Q388:V388))))</f>
        <v>0.49621954634556809</v>
      </c>
      <c r="EG388">
        <v>1.4999999999999999E-4</v>
      </c>
      <c r="EH388">
        <f>Q388*(1+$EG388)</f>
        <v>5200.6899865000005</v>
      </c>
      <c r="EI388">
        <f>Q388*(1-$EG388)</f>
        <v>5199.1300135000001</v>
      </c>
      <c r="EJ388">
        <f>R388*(1+$EG388)</f>
        <v>5192.6487805000006</v>
      </c>
      <c r="EK388">
        <f>R388*(1-$EG388)</f>
        <v>5191.0912195000001</v>
      </c>
      <c r="EL388">
        <f>S388*(1+$EG388)</f>
        <v>5202.5402640000011</v>
      </c>
      <c r="EM388">
        <f>S388*(1-$EG388)</f>
        <v>5200.9797360000002</v>
      </c>
      <c r="EN388">
        <f>T388*(1+$EG388)</f>
        <v>5176.6863865000005</v>
      </c>
      <c r="EO388">
        <f>T388*(1-$EG388)</f>
        <v>5175.1336135000001</v>
      </c>
      <c r="EP388">
        <f>U388*(1+$EG388)</f>
        <v>5180.3169310000003</v>
      </c>
      <c r="EQ388">
        <f>U388*(1-$EG388)</f>
        <v>5178.7630689999996</v>
      </c>
      <c r="ER388">
        <f>V388*(1+$EG388)</f>
        <v>5166.8249075000003</v>
      </c>
      <c r="ES388">
        <f>V388*(1-$EG388)</f>
        <v>5165.2750925</v>
      </c>
      <c r="ET388" s="7" t="str">
        <f t="shared" ref="ET388:ET451" si="599">IF(AND(MAX($D388,$E388)&gt;=MIN(EH388,EI388),MAX(EH388,EI388)&gt;=MIN($D388,$E388)),"TOUCH","-----")</f>
        <v>-----</v>
      </c>
      <c r="EU388" s="7" t="str">
        <f t="shared" ref="EU388:EU451" si="600">IF(AND(MAX($D388,$E388)&gt;=MIN(EJ388,EK388),MAX(EJ388,EK388)&gt;=MIN($D388,$E388)),"TOUCH","-----")</f>
        <v>-----</v>
      </c>
      <c r="EV388" s="7" t="str">
        <f t="shared" ref="EV388:EV451" si="601">IF(AND(MAX($D388,$E388)&gt;=MIN(EL388,EM388),MAX(EL388,EM388)&gt;=MIN($D388,$E388)),"TOUCH","-----")</f>
        <v>-----</v>
      </c>
      <c r="EW388" s="7" t="str">
        <f t="shared" ref="EW388:EW451" si="602">IF(AND(MAX($D388,$E388)&gt;=MIN(EN388,EO388),MAX(EN388,EO388)&gt;=MIN($D388,$E388)),"TOUCH","-----")</f>
        <v>-----</v>
      </c>
      <c r="EX388" s="7" t="str">
        <f t="shared" ref="EX388:EX451" si="603">IF(AND(MAX($D388,$E388)&gt;=MIN(EP388,EQ388),MAX(EP388,EQ388)&gt;=MIN($D388,$E388)),"TOUCH","-----")</f>
        <v>-----</v>
      </c>
      <c r="EY388" s="7" t="str">
        <f t="shared" ref="EY388:EY451" si="604">IF(AND(MAX($D388,$E388)&gt;=MIN(ER388,ES388),MAX(ER388,ES388)&gt;=MIN($D388,$E388)),"TOUCH","-----")</f>
        <v>-----</v>
      </c>
      <c r="EZ388">
        <f t="shared" si="540"/>
        <v>13</v>
      </c>
      <c r="FA388">
        <f t="shared" si="541"/>
        <v>11</v>
      </c>
      <c r="FB388">
        <f t="shared" si="542"/>
        <v>386</v>
      </c>
      <c r="FC388">
        <f t="shared" si="543"/>
        <v>44</v>
      </c>
      <c r="FD388">
        <f t="shared" si="544"/>
        <v>43</v>
      </c>
      <c r="FE388">
        <f t="shared" si="545"/>
        <v>80</v>
      </c>
      <c r="FF388">
        <f t="shared" si="546"/>
        <v>4</v>
      </c>
      <c r="FG388">
        <f t="shared" si="547"/>
        <v>1</v>
      </c>
      <c r="FH388">
        <f t="shared" si="548"/>
        <v>0</v>
      </c>
      <c r="FI388">
        <f t="shared" si="549"/>
        <v>2</v>
      </c>
      <c r="FJ388">
        <f t="shared" si="550"/>
        <v>1</v>
      </c>
      <c r="FK388">
        <f t="shared" si="551"/>
        <v>1</v>
      </c>
      <c r="FL388" s="7" t="str">
        <f t="shared" ref="FL388:FL451" si="605">IF(ET388="TOUCH",FF388,"-----")</f>
        <v>-----</v>
      </c>
      <c r="FM388" s="7" t="str">
        <f t="shared" ref="FM388:FM451" si="606">IF(EU388="TOUCH",FG388,"-----")</f>
        <v>-----</v>
      </c>
      <c r="FN388" s="7" t="str">
        <f t="shared" ref="FN388:FN451" si="607">IF(EV388="TOUCH",FH388,"-----")</f>
        <v>-----</v>
      </c>
      <c r="FO388" s="7" t="str">
        <f t="shared" ref="FO388:FO451" si="608">IF(EW388="TOUCH",FI388,"-----")</f>
        <v>-----</v>
      </c>
      <c r="FP388" s="7" t="str">
        <f t="shared" ref="FP388:FP451" si="609">IF(EX388="TOUCH",FJ388,"-----")</f>
        <v>-----</v>
      </c>
      <c r="FQ388" s="7" t="str">
        <f t="shared" ref="FQ388:FQ451" si="610">IF(EY388="TOUCH",FK388,"-----")</f>
        <v>-----</v>
      </c>
      <c r="FR388" s="13" t="str">
        <f>IF(FL388="-----","-----",(D388-Q388)/Q388)</f>
        <v>-----</v>
      </c>
      <c r="FS388" s="13" t="str">
        <f>IF(FM388="-----","-----",(Q388-R388)/R388)</f>
        <v>-----</v>
      </c>
      <c r="FT388" s="13" t="str">
        <f>IF(FN388="-----","-----",(R388-S388)/S388)</f>
        <v>-----</v>
      </c>
      <c r="FU388" s="13" t="str">
        <f>IF(FO388="-----","-----",(S388-T388)/T388)</f>
        <v>-----</v>
      </c>
      <c r="FV388" s="13" t="str">
        <f>IF(FP388="-----","-----",(T388-U388)/U388)</f>
        <v>-----</v>
      </c>
      <c r="FW388" s="13" t="str">
        <f>IF(FQ388="-----","-----",(U388-V388)/V388)</f>
        <v>-----</v>
      </c>
      <c r="FX388" s="7" t="str">
        <f t="shared" ref="FX388:FX451" si="611">IF(FR388="-----","-----",IF(FR388&gt;0%,"Support","Resistant"))</f>
        <v>-----</v>
      </c>
      <c r="FY388" s="7" t="str">
        <f t="shared" ref="FY388:FY451" si="612">IF(FS388="-----","-----",IF(FS388&gt;0%,"Support","Resistant"))</f>
        <v>-----</v>
      </c>
      <c r="FZ388" s="7" t="str">
        <f t="shared" ref="FZ388:FZ451" si="613">IF(FT388="-----","-----",IF(FT388&gt;0%,"Support","Resistant"))</f>
        <v>-----</v>
      </c>
      <c r="GA388" s="7" t="str">
        <f t="shared" ref="GA388:GA451" si="614">IF(FU388="-----","-----",IF(FU388&gt;0%,"Support","Resistant"))</f>
        <v>-----</v>
      </c>
      <c r="GB388" s="7" t="str">
        <f t="shared" ref="GB388:GB451" si="615">IF(FV388="-----","-----",IF(FV388&gt;0%,"Support","Resistant"))</f>
        <v>-----</v>
      </c>
      <c r="GC388" s="7" t="str">
        <f t="shared" ref="GC388:GC451" si="616">IF(FW388="-----","-----",IF(FW388&gt;0%,"Support","Resistant"))</f>
        <v>-----</v>
      </c>
      <c r="GD388" s="7" t="str">
        <f>IF(AND(BG388&gt;AA388,BG387&gt;AA387,BG386&gt;AA386,BG385&gt;AA385,BG384&gt;AA384,BG383&gt;AA383,BG382&gt;AA382,BG381&gt;AA381,BG380&gt;AA380,BG379&gt;AA379,BG378&gt;AA378,BG377&gt;AA377),"Bullish",IF(AND(BG388&lt;AA388,BG387&lt;AA387,BG386&lt;AA386,BG385&lt;AA385,BG384&lt;AA384,BG383&lt;AA383,BG382&lt;AA382,BG381&lt;AA381,BG380&lt;AA380,BG379&lt;AA379,BG378&lt;AA378,BG377&lt;AA377),"Bearish","-----"))</f>
        <v>Bullish</v>
      </c>
      <c r="GE388">
        <f>(Z388-BG388)/BG388</f>
        <v>-7.2854408751793021E-4</v>
      </c>
      <c r="GF388" s="28">
        <f t="shared" si="574"/>
        <v>-0.70299516141601204</v>
      </c>
      <c r="GG388" s="7">
        <f t="shared" si="575"/>
        <v>0.24102938243080418</v>
      </c>
      <c r="GH388" s="7" t="str">
        <f t="shared" si="576"/>
        <v>-----</v>
      </c>
      <c r="GI388" s="7" t="str">
        <f>IF(Y388&gt;Z388,"Bullish","Bearish")</f>
        <v>Bearish</v>
      </c>
      <c r="GJ388" s="13" t="str">
        <f>IF(AND(D388&gt;Y388,D387&lt;Y387),"TEMA crossover","-----")</f>
        <v>-----</v>
      </c>
      <c r="GK388" s="13" t="str">
        <f>IF(AND(D388&lt;Y388,D387&gt;Y387),"TEMA crossunder","-----")</f>
        <v>-----</v>
      </c>
      <c r="GL388" s="22" t="str">
        <f>IF(GD388="Bearish","YES","-----")</f>
        <v>-----</v>
      </c>
      <c r="GM388" s="22" t="str">
        <f>IF(GH388="Reverse to Bearish","YES","-----")</f>
        <v>-----</v>
      </c>
      <c r="GN388" s="22" t="str">
        <f>IF(AND(GI388="Bullish",GI387="Bullish",GI386="Bullish",GI385="Bullish"),"YES","-----")</f>
        <v>-----</v>
      </c>
      <c r="GO388" s="22" t="str">
        <f>IF(OR(GK388="TEMA crossunder",GK387="TEMA crossunder",GK386="TEMA crossunder",GK385="TEMA crossunder"),"YES","-----")</f>
        <v>YES</v>
      </c>
      <c r="GP388" s="22" t="str">
        <f>IF(GD388="Bullish","YES","-----")</f>
        <v>YES</v>
      </c>
      <c r="GQ388" s="22" t="str">
        <f>IF(GH388="Reverse to Bullish","YES","-----")</f>
        <v>-----</v>
      </c>
      <c r="GR388" s="22" t="str">
        <f>IF(AND(GI388="Bearish",GI387="Bearish",GI386="Bearish",GI385="Bearish"),"YES","-----")</f>
        <v>YES</v>
      </c>
      <c r="GS388" s="22" t="str">
        <f>IF(OR(GJ388="TEMA crossover",GJ387="TEMA crossover",GJ386="TEMA crossover",GJ385="TEMA crossover"),"YES","-----")</f>
        <v>YES</v>
      </c>
      <c r="GT388" s="22" t="str">
        <f t="shared" si="552"/>
        <v>-----</v>
      </c>
      <c r="GU388" s="22" t="str">
        <f t="shared" si="553"/>
        <v>-----</v>
      </c>
      <c r="GV388" s="22" t="str">
        <f t="shared" si="554"/>
        <v>-----</v>
      </c>
      <c r="GW388" s="22" t="str">
        <f t="shared" si="555"/>
        <v>-----</v>
      </c>
      <c r="GX388" s="22" t="str">
        <f t="shared" si="556"/>
        <v>-----</v>
      </c>
      <c r="GY388" s="22" t="str">
        <f t="shared" si="557"/>
        <v>-----</v>
      </c>
      <c r="GZ388" s="7" t="str">
        <f>IF(G388&gt;BH388,"YES","-----")</f>
        <v>-----</v>
      </c>
      <c r="HA388" s="7" t="str">
        <f>IF(F388&lt;BI388,"YES","-----")</f>
        <v>-----</v>
      </c>
      <c r="HB388">
        <f>BH388-BI388</f>
        <v>5.4899999999997817</v>
      </c>
      <c r="HC388" s="27">
        <f t="shared" ref="HC388:HC451" si="617">STANDARDIZE(HB388,AVERAGE(HB6:HB388),_xlfn.STDEV.P(HB6:HB388))</f>
        <v>-0.22207279127650525</v>
      </c>
      <c r="HD388" s="28">
        <f t="shared" si="577"/>
        <v>0.41212860922375238</v>
      </c>
      <c r="HE388" s="28" t="str">
        <f t="shared" si="578"/>
        <v>-----</v>
      </c>
      <c r="HF388" s="27">
        <f>STANDARDIZE(H388,AVERAGE($H5:$H388),_xlfn.STDEV.P($H5:$H388))</f>
        <v>-2.0989508918672142</v>
      </c>
      <c r="HG388" s="28">
        <f t="shared" si="579"/>
        <v>1.7910614969989556E-2</v>
      </c>
      <c r="HH388" s="28" t="str">
        <f t="shared" si="580"/>
        <v>Low Vol</v>
      </c>
      <c r="HI388">
        <f t="shared" ref="HI388:HI451" si="618">BI388-BK388</f>
        <v>-4.0836699999999837</v>
      </c>
      <c r="HJ388">
        <f t="shared" ref="HJ388:HJ451" si="619">BH388-BK388</f>
        <v>1.406329999999798</v>
      </c>
      <c r="HK388" s="28">
        <f t="shared" ref="HK388:HL388" si="620">STANDARDIZE(HI388,AVERAGE(HI5:HI388),_xlfn.STDEV.P(HI5:HI388))</f>
        <v>-0.25379054727800071</v>
      </c>
      <c r="HL388" s="28">
        <f t="shared" si="620"/>
        <v>-0.57854080480939651</v>
      </c>
      <c r="HM388" s="28">
        <f t="shared" si="582"/>
        <v>0.39982868829546409</v>
      </c>
      <c r="HN388" s="28">
        <f t="shared" si="583"/>
        <v>0.28144952833776699</v>
      </c>
      <c r="HO388" s="28" t="str">
        <f t="shared" si="584"/>
        <v>-----</v>
      </c>
      <c r="HP388" s="28" t="str">
        <f t="shared" si="585"/>
        <v>-----</v>
      </c>
      <c r="HQ388" s="28">
        <f t="shared" si="559"/>
        <v>2.8530000000500877E-2</v>
      </c>
      <c r="HR388" s="28" t="str">
        <f t="shared" ref="HR388:HR451" si="621">IF(HQ388&gt;0,"Bull",IF(HQ388&lt;0,"Bear","-----"))</f>
        <v>Bull</v>
      </c>
      <c r="HS388">
        <f t="shared" ref="HS388:HS451" si="622">ABS(HQ388)</f>
        <v>2.8530000000500877E-2</v>
      </c>
      <c r="HT388" s="27">
        <f t="shared" si="586"/>
        <v>-1.1656981177007908</v>
      </c>
      <c r="HU388" s="28">
        <f t="shared" si="587"/>
        <v>0.12186826074062528</v>
      </c>
      <c r="HV388" s="27" t="str">
        <f t="shared" si="588"/>
        <v>Weak Momentum</v>
      </c>
    </row>
    <row r="389" spans="1:230" x14ac:dyDescent="0.55000000000000004">
      <c r="A389">
        <f>Validation!A388</f>
        <v>1772148000</v>
      </c>
      <c r="B389" t="str">
        <f>Price!B388</f>
        <v>XAUUSD</v>
      </c>
      <c r="C389" t="str">
        <f>Price!C388</f>
        <v>M5</v>
      </c>
      <c r="D389">
        <f>Price!D388</f>
        <v>5183.6899999999996</v>
      </c>
      <c r="E389">
        <f>Price!E388</f>
        <v>5183.7700000000004</v>
      </c>
      <c r="F389">
        <f>Price!F388</f>
        <v>5187.18</v>
      </c>
      <c r="G389">
        <f>Price!G388</f>
        <v>5183.6099999999997</v>
      </c>
      <c r="H389">
        <f>Price!H388</f>
        <v>161</v>
      </c>
      <c r="I389">
        <f>Diagonals!E388</f>
        <v>5216.13</v>
      </c>
      <c r="J389">
        <f>Diagonals!F388</f>
        <v>0</v>
      </c>
      <c r="K389">
        <f>Diagonals!G388</f>
        <v>0</v>
      </c>
      <c r="L389">
        <f>Diagonals!H388</f>
        <v>5114.3100000000004</v>
      </c>
      <c r="M389">
        <f>Diagonals!I388</f>
        <v>0</v>
      </c>
      <c r="N389">
        <f>Diagonals!J388</f>
        <v>0</v>
      </c>
      <c r="O389">
        <f>Diagonals!K388</f>
        <v>0</v>
      </c>
      <c r="P389">
        <f>Diagonals!L388</f>
        <v>0</v>
      </c>
      <c r="Q389">
        <f>Trendlines!E388</f>
        <v>5199.92</v>
      </c>
      <c r="R389">
        <f>Trendlines!F388</f>
        <v>5191.84</v>
      </c>
      <c r="S389">
        <f>Trendlines!G388</f>
        <v>5201.75</v>
      </c>
      <c r="T389">
        <f>Trendlines!H388</f>
        <v>5175.9799999999996</v>
      </c>
      <c r="U389">
        <f>Trendlines!I388</f>
        <v>5179.57</v>
      </c>
      <c r="V389">
        <f>Trendlines!J388</f>
        <v>5166.09</v>
      </c>
      <c r="W389">
        <f>Trendlines!K388</f>
        <v>0</v>
      </c>
      <c r="X389">
        <f>Trendlines!L388</f>
        <v>0</v>
      </c>
      <c r="Y389">
        <f>Tema_Hrma_Smma!E388</f>
        <v>5183.49</v>
      </c>
      <c r="Z389">
        <f>Tema_Hrma_Smma!F388</f>
        <v>5184.24</v>
      </c>
      <c r="AA389">
        <f>Tema_Hrma_Smma!G388</f>
        <v>5185.3100000000004</v>
      </c>
      <c r="AB389">
        <f>ZScore!H388</f>
        <v>-1</v>
      </c>
      <c r="AC389">
        <f>ZScore!I388</f>
        <v>1.02074</v>
      </c>
      <c r="AD389">
        <f>ZScore!J388</f>
        <v>3</v>
      </c>
      <c r="AE389">
        <f>HA!E388</f>
        <v>5184.2299999999996</v>
      </c>
      <c r="AF389">
        <f>HA!F388</f>
        <v>5187.18</v>
      </c>
      <c r="AG389">
        <f>HA!G388</f>
        <v>5183.6099999999997</v>
      </c>
      <c r="AH389">
        <f>HA!H388</f>
        <v>5184.5600000000004</v>
      </c>
      <c r="AI389">
        <f>HA!I388</f>
        <v>1</v>
      </c>
      <c r="AJ389">
        <f>HA!J388</f>
        <v>0.33</v>
      </c>
      <c r="AK389">
        <f>HA!K388</f>
        <v>-0.96833999999999998</v>
      </c>
      <c r="AL389">
        <f>HA!L388</f>
        <v>1</v>
      </c>
      <c r="AM389">
        <f>KC!E388</f>
        <v>5219.0621300000003</v>
      </c>
      <c r="AN389">
        <f>KC!F388</f>
        <v>5212.8000300000003</v>
      </c>
      <c r="AO389">
        <f>KC!G388</f>
        <v>5206.5379300000004</v>
      </c>
      <c r="AP389">
        <f>KC!H388</f>
        <v>5200.2758299999996</v>
      </c>
      <c r="AQ389">
        <f>KC!I388</f>
        <v>5194.0137299999997</v>
      </c>
      <c r="AR389">
        <f>KC!J388</f>
        <v>5189.3277099999996</v>
      </c>
      <c r="AS389">
        <f>KC!K388</f>
        <v>5183.0656099999997</v>
      </c>
      <c r="AT389">
        <f>KC!L388</f>
        <v>5176.8035099999997</v>
      </c>
      <c r="AU389">
        <f>KC!M388</f>
        <v>5170.5414099999998</v>
      </c>
      <c r="AV389">
        <f>KC!N388</f>
        <v>5164.2793099999999</v>
      </c>
      <c r="AW389">
        <f>SR_Levels!E388</f>
        <v>5178.6000000000004</v>
      </c>
      <c r="AX389">
        <f>SR_Levels!F388</f>
        <v>5161.8900000000003</v>
      </c>
      <c r="AY389">
        <f>SR_Levels!G388</f>
        <v>5135.8500000000004</v>
      </c>
      <c r="AZ389">
        <f>SR_Levels!H388</f>
        <v>0</v>
      </c>
      <c r="BA389">
        <f>SR_Levels!I388</f>
        <v>5193.3500000000004</v>
      </c>
      <c r="BB389">
        <f>SR_Levels!J388</f>
        <v>5205.3100000000004</v>
      </c>
      <c r="BC389">
        <f>SR_Levels!K388</f>
        <v>0</v>
      </c>
      <c r="BD389">
        <f>SR_Levels!L388</f>
        <v>0</v>
      </c>
      <c r="BE389">
        <f>ZigZag!E388</f>
        <v>0</v>
      </c>
      <c r="BF389">
        <f>ZigZag!F388</f>
        <v>0</v>
      </c>
      <c r="BG389">
        <f>ZigZag!G388</f>
        <v>5188.17</v>
      </c>
      <c r="BH389">
        <f>Dual_Tema!E388</f>
        <v>5186.08</v>
      </c>
      <c r="BI389">
        <f>Dual_Tema!F388</f>
        <v>5181.5600000000004</v>
      </c>
      <c r="BJ389">
        <f>Pinbar!E388</f>
        <v>1</v>
      </c>
      <c r="BK389">
        <f>SSA!E388</f>
        <v>5184.4290300000002</v>
      </c>
      <c r="BL389">
        <f>SSA!F388</f>
        <v>5184.4120800000001</v>
      </c>
      <c r="BN389" t="str">
        <f t="shared" si="558"/>
        <v>Red Candle</v>
      </c>
      <c r="BO389" s="34">
        <f t="shared" si="560"/>
        <v>5.5947833468295016E-5</v>
      </c>
      <c r="BP389" s="34">
        <f t="shared" si="562"/>
        <v>-1.467837597831867E-3</v>
      </c>
      <c r="BQ389" s="34">
        <f t="shared" si="570"/>
        <v>-1.7581968949433868E-3</v>
      </c>
      <c r="BR389" s="34">
        <f t="shared" si="572"/>
        <v>-2.7107726760271511E-3</v>
      </c>
      <c r="BS389" s="35">
        <f t="shared" si="561"/>
        <v>9.3244215466636859E-6</v>
      </c>
      <c r="BT389" s="35">
        <f t="shared" si="563"/>
        <v>-1.2240216880787802E-4</v>
      </c>
      <c r="BU389" s="35">
        <f t="shared" si="571"/>
        <v>-9.7758795585045632E-5</v>
      </c>
      <c r="BV389" s="35">
        <f t="shared" si="573"/>
        <v>-1.1309583225305175E-4</v>
      </c>
      <c r="BW389" s="27">
        <v>96</v>
      </c>
      <c r="BX389">
        <f>F389-G389</f>
        <v>3.5700000000006185</v>
      </c>
      <c r="BY389">
        <f>ABS(F389-D388)</f>
        <v>3.4099999999998545</v>
      </c>
      <c r="BZ389">
        <f>ABS(G389-D388)</f>
        <v>0.16000000000076398</v>
      </c>
      <c r="CA389">
        <f t="shared" ref="CA389:CA452" si="623">MAX(BX389:BZ389)</f>
        <v>3.5700000000006185</v>
      </c>
      <c r="CB389">
        <f t="shared" si="564"/>
        <v>5.1549999999999399</v>
      </c>
      <c r="CC389">
        <f t="shared" si="567"/>
        <v>5.0443252402475887</v>
      </c>
      <c r="CD389">
        <f t="shared" si="565"/>
        <v>0.11067475975235119</v>
      </c>
      <c r="CE389">
        <f t="shared" si="568"/>
        <v>1</v>
      </c>
      <c r="CF389">
        <f t="shared" si="569"/>
        <v>1</v>
      </c>
      <c r="CG389" s="7" t="str">
        <f t="shared" si="566"/>
        <v>-----</v>
      </c>
      <c r="CH389" s="21"/>
      <c r="CI389" s="21"/>
      <c r="CJ389" s="21"/>
      <c r="CK389" s="21"/>
      <c r="CL389" s="21"/>
      <c r="CM389" s="21"/>
      <c r="CZ389" s="7" t="str">
        <f>IF(AND(D389&gt;BH389,D389&gt;E389),"Bullish Trigger","-----")</f>
        <v>-----</v>
      </c>
      <c r="DA389" s="7" t="str">
        <f>IF(AND(D389&lt;BI389,D389&lt;E389),"Bearish Trigger","-----")</f>
        <v>-----</v>
      </c>
      <c r="DB389" s="13" t="str">
        <f>IF(AND(W389=BE389,W389&gt;0,BE389&gt;0),"Important High","------")</f>
        <v>------</v>
      </c>
      <c r="DC389" s="13" t="str">
        <f>IF(AND(X389=BF389,X389&gt;0,BF389&gt;0),"Important Low","------")</f>
        <v>------</v>
      </c>
      <c r="DD389" s="7" t="str">
        <f>IF(AND(DB389="Important High",DC389="-----",BJ389=1),"Imp High Rej","-----")</f>
        <v>-----</v>
      </c>
      <c r="DE389" s="7" t="str">
        <f>IF(AND(DB389="-----",DC389="Important Low",BJ389=1),"Imp Low Rej","-----")</f>
        <v>-----</v>
      </c>
      <c r="DF389" s="7" t="str">
        <f>IF(Y389&gt;AM389,"Overbought",IF(Y389&gt;AO389,"Bullish Momentum",IF(Y389&gt;AQ389,"Flat Momentum","-----")))</f>
        <v>-----</v>
      </c>
      <c r="DG389" s="7" t="str">
        <f>IF(Y389&lt;AV389,"Oversold",IF(Y389&lt;AT389,"Bearish Momentum",IF(Y389&lt;AR389,"Flat Momentum","-----")))</f>
        <v>Flat Momentum</v>
      </c>
      <c r="DH389" s="7" t="str">
        <f>IF(AND(DF389="Overbought",AD389=2),"Culminated Thrust","-----")</f>
        <v>-----</v>
      </c>
      <c r="DI389" s="7" t="str">
        <f>IF(AND(DG389="Oversold",AD389=5),"Culminated Thrust","-----")</f>
        <v>-----</v>
      </c>
      <c r="DJ389" s="14">
        <f>(Q389-$D389)/$D389</f>
        <v>3.130974267365617E-3</v>
      </c>
      <c r="DK389" s="14">
        <f>(R389-$D389)/$D389</f>
        <v>1.5722390806550057E-3</v>
      </c>
      <c r="DL389" s="14">
        <f>(S389-$D389)/$D389</f>
        <v>3.4840046376230834E-3</v>
      </c>
      <c r="DM389" s="14">
        <f>(T389-$D389)/$D389</f>
        <v>-1.4873574615766061E-3</v>
      </c>
      <c r="DN389" s="14">
        <f>(U389-$D389)/$D389</f>
        <v>-7.9480061500589183E-4</v>
      </c>
      <c r="DO389" s="14">
        <f>(V389-$D389)/$D389</f>
        <v>-3.3952647631319494E-3</v>
      </c>
      <c r="DP389" s="14">
        <f t="shared" si="589"/>
        <v>3.4840046376230834E-3</v>
      </c>
      <c r="DQ389" s="14">
        <f t="shared" si="590"/>
        <v>3.130974267365617E-3</v>
      </c>
      <c r="DR389" s="14">
        <f t="shared" si="591"/>
        <v>1.5722390806550057E-3</v>
      </c>
      <c r="DS389" s="14">
        <f t="shared" si="592"/>
        <v>-7.9480061500589183E-4</v>
      </c>
      <c r="DT389" s="14">
        <f t="shared" si="593"/>
        <v>-1.4873574615766061E-3</v>
      </c>
      <c r="DU389" s="14">
        <f t="shared" si="594"/>
        <v>-3.3952647631319494E-3</v>
      </c>
      <c r="DV389" t="str">
        <f>IF($D389&gt;Q389,"SUP","RES")</f>
        <v>RES</v>
      </c>
      <c r="DW389" t="str">
        <f>IF($D389&gt;R389,"SUP","RES")</f>
        <v>RES</v>
      </c>
      <c r="DX389" t="str">
        <f>IF($D389&gt;S389,"SUP","RES")</f>
        <v>RES</v>
      </c>
      <c r="DY389" t="str">
        <f>IF($D389&gt;T389,"SUP","RES")</f>
        <v>SUP</v>
      </c>
      <c r="DZ389" t="str">
        <f>IF($D389&gt;U389,"SUP","RES")</f>
        <v>SUP</v>
      </c>
      <c r="EA389" t="str">
        <f>IF($D389&gt;V389,"SUP","RES")</f>
        <v>SUP</v>
      </c>
      <c r="EB389" s="7">
        <f t="shared" si="595"/>
        <v>3</v>
      </c>
      <c r="EC389" s="7">
        <f t="shared" si="596"/>
        <v>3</v>
      </c>
      <c r="ED389" s="13" t="str">
        <f t="shared" si="597"/>
        <v>-----</v>
      </c>
      <c r="EE389" s="13" t="str">
        <f t="shared" si="598"/>
        <v>-----</v>
      </c>
      <c r="EF389" s="7">
        <f>IF(OR(ED389="All Sup",EE389="All Res"),"na",((D389-MIN(Q389:V389))/(MAX(Q389:V389)-MIN(Q389:V389))))</f>
        <v>0.49355019629836022</v>
      </c>
      <c r="EG389">
        <v>1.4999999999999999E-4</v>
      </c>
      <c r="EH389">
        <f>Q389*(1+$EG389)</f>
        <v>5200.6999880000003</v>
      </c>
      <c r="EI389">
        <f>Q389*(1-$EG389)</f>
        <v>5199.1400119999998</v>
      </c>
      <c r="EJ389">
        <f>R389*(1+$EG389)</f>
        <v>5192.6187760000003</v>
      </c>
      <c r="EK389">
        <f>R389*(1-$EG389)</f>
        <v>5191.061224</v>
      </c>
      <c r="EL389">
        <f>S389*(1+$EG389)</f>
        <v>5202.5302625000004</v>
      </c>
      <c r="EM389">
        <f>S389*(1-$EG389)</f>
        <v>5200.9697375000005</v>
      </c>
      <c r="EN389">
        <f>T389*(1+$EG389)</f>
        <v>5176.7563970000001</v>
      </c>
      <c r="EO389">
        <f>T389*(1-$EG389)</f>
        <v>5175.2036029999999</v>
      </c>
      <c r="EP389">
        <f>U389*(1+$EG389)</f>
        <v>5180.3469354999997</v>
      </c>
      <c r="EQ389">
        <f>U389*(1-$EG389)</f>
        <v>5178.7930644999997</v>
      </c>
      <c r="ER389">
        <f>V389*(1+$EG389)</f>
        <v>5166.8649135000005</v>
      </c>
      <c r="ES389">
        <f>V389*(1-$EG389)</f>
        <v>5165.3150864999998</v>
      </c>
      <c r="ET389" s="7" t="str">
        <f t="shared" si="599"/>
        <v>-----</v>
      </c>
      <c r="EU389" s="7" t="str">
        <f t="shared" si="600"/>
        <v>-----</v>
      </c>
      <c r="EV389" s="7" t="str">
        <f t="shared" si="601"/>
        <v>-----</v>
      </c>
      <c r="EW389" s="7" t="str">
        <f t="shared" si="602"/>
        <v>-----</v>
      </c>
      <c r="EX389" s="7" t="str">
        <f t="shared" si="603"/>
        <v>-----</v>
      </c>
      <c r="EY389" s="7" t="str">
        <f t="shared" si="604"/>
        <v>-----</v>
      </c>
      <c r="EZ389">
        <f t="shared" ref="EZ389:EZ452" si="624">IF(ET389="TOUCH",0,EZ388+1)</f>
        <v>14</v>
      </c>
      <c r="FA389">
        <f t="shared" ref="FA389:FA452" si="625">IF(EU389="TOUCH",0,FA388+1)</f>
        <v>12</v>
      </c>
      <c r="FB389">
        <f t="shared" ref="FB389:FB452" si="626">IF(EV389="TOUCH",0,FB388+1)</f>
        <v>387</v>
      </c>
      <c r="FC389">
        <f t="shared" ref="FC389:FC452" si="627">IF(EW389="TOUCH",0,FC388+1)</f>
        <v>45</v>
      </c>
      <c r="FD389">
        <f t="shared" ref="FD389:FD452" si="628">IF(EX389="TOUCH",0,FD388+1)</f>
        <v>44</v>
      </c>
      <c r="FE389">
        <f t="shared" ref="FE389:FE452" si="629">IF(EY389="TOUCH",0,FE388+1)</f>
        <v>81</v>
      </c>
      <c r="FF389">
        <f t="shared" ref="FF389:FF452" si="630">IF(ET389="TOUCH",IF(EZ388&gt;=3,1,FF388+1),FF388)</f>
        <v>4</v>
      </c>
      <c r="FG389">
        <f t="shared" ref="FG389:FG452" si="631">IF(EU389="TOUCH",IF(FA388&gt;=3,1,FG388+1),FG388)</f>
        <v>1</v>
      </c>
      <c r="FH389">
        <f t="shared" ref="FH389:FH452" si="632">IF(EV389="TOUCH",IF(FB388&gt;=3,1,FH388+1),FH388)</f>
        <v>0</v>
      </c>
      <c r="FI389">
        <f t="shared" ref="FI389:FI452" si="633">IF(EW389="TOUCH",IF(FC388&gt;=3,1,FI388+1),FI388)</f>
        <v>2</v>
      </c>
      <c r="FJ389">
        <f t="shared" ref="FJ389:FJ452" si="634">IF(EX389="TOUCH",IF(FD388&gt;=3,1,FJ388+1),FJ388)</f>
        <v>1</v>
      </c>
      <c r="FK389">
        <f t="shared" ref="FK389:FK452" si="635">IF(EY389="TOUCH",IF(FE388&gt;=3,1,FK388+1),FK388)</f>
        <v>1</v>
      </c>
      <c r="FL389" s="7" t="str">
        <f t="shared" si="605"/>
        <v>-----</v>
      </c>
      <c r="FM389" s="7" t="str">
        <f t="shared" si="606"/>
        <v>-----</v>
      </c>
      <c r="FN389" s="7" t="str">
        <f t="shared" si="607"/>
        <v>-----</v>
      </c>
      <c r="FO389" s="7" t="str">
        <f t="shared" si="608"/>
        <v>-----</v>
      </c>
      <c r="FP389" s="7" t="str">
        <f t="shared" si="609"/>
        <v>-----</v>
      </c>
      <c r="FQ389" s="7" t="str">
        <f t="shared" si="610"/>
        <v>-----</v>
      </c>
      <c r="FR389" s="13" t="str">
        <f>IF(FL389="-----","-----",(D389-Q389)/Q389)</f>
        <v>-----</v>
      </c>
      <c r="FS389" s="13" t="str">
        <f>IF(FM389="-----","-----",(Q389-R389)/R389)</f>
        <v>-----</v>
      </c>
      <c r="FT389" s="13" t="str">
        <f>IF(FN389="-----","-----",(R389-S389)/S389)</f>
        <v>-----</v>
      </c>
      <c r="FU389" s="13" t="str">
        <f>IF(FO389="-----","-----",(S389-T389)/T389)</f>
        <v>-----</v>
      </c>
      <c r="FV389" s="13" t="str">
        <f>IF(FP389="-----","-----",(T389-U389)/U389)</f>
        <v>-----</v>
      </c>
      <c r="FW389" s="13" t="str">
        <f>IF(FQ389="-----","-----",(U389-V389)/V389)</f>
        <v>-----</v>
      </c>
      <c r="FX389" s="7" t="str">
        <f t="shared" si="611"/>
        <v>-----</v>
      </c>
      <c r="FY389" s="7" t="str">
        <f t="shared" si="612"/>
        <v>-----</v>
      </c>
      <c r="FZ389" s="7" t="str">
        <f t="shared" si="613"/>
        <v>-----</v>
      </c>
      <c r="GA389" s="7" t="str">
        <f t="shared" si="614"/>
        <v>-----</v>
      </c>
      <c r="GB389" s="7" t="str">
        <f t="shared" si="615"/>
        <v>-----</v>
      </c>
      <c r="GC389" s="7" t="str">
        <f t="shared" si="616"/>
        <v>-----</v>
      </c>
      <c r="GD389" s="7" t="str">
        <f>IF(AND(BG389&gt;AA389,BG388&gt;AA388,BG387&gt;AA387,BG386&gt;AA386,BG385&gt;AA385,BG384&gt;AA384,BG383&gt;AA383,BG382&gt;AA382,BG381&gt;AA381,BG380&gt;AA380,BG379&gt;AA379,BG378&gt;AA378),"Bullish",IF(AND(BG389&lt;AA389,BG388&lt;AA388,BG387&lt;AA387,BG386&lt;AA386,BG385&lt;AA385,BG384&lt;AA384,BG383&lt;AA383,BG382&lt;AA382,BG381&lt;AA381,BG380&lt;AA380,BG379&lt;AA379,BG378&lt;AA378),"Bearish","-----"))</f>
        <v>Bullish</v>
      </c>
      <c r="GE389">
        <f>(Z389-BG389)/BG389</f>
        <v>-7.5749252626654317E-4</v>
      </c>
      <c r="GF389" s="28">
        <f t="shared" si="574"/>
        <v>-0.7248473733787274</v>
      </c>
      <c r="GG389" s="7">
        <f t="shared" si="575"/>
        <v>0.2342728346688123</v>
      </c>
      <c r="GH389" s="7" t="str">
        <f t="shared" si="576"/>
        <v>-----</v>
      </c>
      <c r="GI389" s="7" t="str">
        <f>IF(Y389&gt;Z389,"Bullish","Bearish")</f>
        <v>Bearish</v>
      </c>
      <c r="GJ389" s="13" t="str">
        <f>IF(AND(D389&gt;Y389,D388&lt;Y388),"TEMA crossover","-----")</f>
        <v>-----</v>
      </c>
      <c r="GK389" s="13" t="str">
        <f>IF(AND(D389&lt;Y389,D388&gt;Y388),"TEMA crossunder","-----")</f>
        <v>-----</v>
      </c>
      <c r="GL389" s="22" t="str">
        <f>IF(GD389="Bearish","YES","-----")</f>
        <v>-----</v>
      </c>
      <c r="GM389" s="22" t="str">
        <f>IF(GH389="Reverse to Bearish","YES","-----")</f>
        <v>-----</v>
      </c>
      <c r="GN389" s="22" t="str">
        <f>IF(AND(GI389="Bullish",GI388="Bullish",GI387="Bullish",GI386="Bullish"),"YES","-----")</f>
        <v>-----</v>
      </c>
      <c r="GO389" s="22" t="str">
        <f>IF(OR(GK389="TEMA crossunder",GK388="TEMA crossunder",GK387="TEMA crossunder",GK386="TEMA crossunder"),"YES","-----")</f>
        <v>-----</v>
      </c>
      <c r="GP389" s="22" t="str">
        <f>IF(GD389="Bullish","YES","-----")</f>
        <v>YES</v>
      </c>
      <c r="GQ389" s="22" t="str">
        <f>IF(GH389="Reverse to Bullish","YES","-----")</f>
        <v>-----</v>
      </c>
      <c r="GR389" s="22" t="str">
        <f>IF(AND(GI389="Bearish",GI388="Bearish",GI387="Bearish",GI386="Bearish"),"YES","-----")</f>
        <v>YES</v>
      </c>
      <c r="GS389" s="22" t="str">
        <f>IF(OR(GJ389="TEMA crossover",GJ388="TEMA crossover",GJ387="TEMA crossover",GJ386="TEMA crossover"),"YES","-----")</f>
        <v>YES</v>
      </c>
      <c r="GT389" s="22" t="str">
        <f t="shared" ref="GT389:GT452" si="636">IF(AND(GL389="YES",GM389="YES",GN389="YES",GO389="YES"),"Open Sell / Close Buy","-----")</f>
        <v>-----</v>
      </c>
      <c r="GU389" s="22" t="str">
        <f t="shared" ref="GU389:GU452" si="637">IF(AND(GP389="YES",GQ389="YES",GR389="YES",GS389="YES"),"Open Buy / Close Sell","-----")</f>
        <v>-----</v>
      </c>
      <c r="GV389" s="22" t="str">
        <f t="shared" ref="GV389:GV452" si="638">IF(GT389&lt;&gt;"-----","YES",IF(GU389&lt;&gt;"-----","YES","-----"))</f>
        <v>-----</v>
      </c>
      <c r="GW389" s="22" t="str">
        <f t="shared" ref="GW389:GW452" si="639">IF(AND(GP389="-----",GQ389="YES",GR389="YES",GS389="YES"),"Close Sell","-----")</f>
        <v>-----</v>
      </c>
      <c r="GX389" s="22" t="str">
        <f t="shared" ref="GX389:GX452" si="640">IF(AND(GL389="-----",GM389="YES",GN389="YES",GO389="YES"),"Close Buy","-----")</f>
        <v>-----</v>
      </c>
      <c r="GY389" s="22" t="str">
        <f t="shared" ref="GY389:GY452" si="641">IF(GW389&lt;&gt;"-----","YES",IF(GX389&lt;&gt;"-----","YES","-----"))</f>
        <v>-----</v>
      </c>
      <c r="GZ389" s="7" t="str">
        <f>IF(G389&gt;BH389,"YES","-----")</f>
        <v>-----</v>
      </c>
      <c r="HA389" s="7" t="str">
        <f>IF(F389&lt;BI389,"YES","-----")</f>
        <v>-----</v>
      </c>
      <c r="HB389">
        <f>BH389-BI389</f>
        <v>4.5199999999995271</v>
      </c>
      <c r="HC389" s="27">
        <f t="shared" si="617"/>
        <v>-0.53695826725625984</v>
      </c>
      <c r="HD389" s="28">
        <f t="shared" si="577"/>
        <v>0.29564822065580043</v>
      </c>
      <c r="HE389" s="28" t="str">
        <f t="shared" si="578"/>
        <v>-----</v>
      </c>
      <c r="HF389" s="27">
        <f>STANDARDIZE(H389,AVERAGE($H6:$H389),_xlfn.STDEV.P($H6:$H389))</f>
        <v>-2.1786542065493286</v>
      </c>
      <c r="HG389" s="28">
        <f t="shared" si="579"/>
        <v>1.4678683022659317E-2</v>
      </c>
      <c r="HH389" s="28" t="str">
        <f t="shared" si="580"/>
        <v>Low Vol</v>
      </c>
      <c r="HI389">
        <f t="shared" si="618"/>
        <v>-2.8690299999998388</v>
      </c>
      <c r="HJ389">
        <f t="shared" si="619"/>
        <v>1.6509699999996883</v>
      </c>
      <c r="HK389" s="28">
        <f t="shared" ref="HK389:HL389" si="642">STANDARDIZE(HI389,AVERAGE(HI6:HI389),_xlfn.STDEV.P(HI6:HI389))</f>
        <v>8.6195167166119899E-2</v>
      </c>
      <c r="HL389" s="28">
        <f t="shared" si="642"/>
        <v>-0.48837607624960844</v>
      </c>
      <c r="HM389" s="28">
        <f t="shared" si="582"/>
        <v>0.53434436377301742</v>
      </c>
      <c r="HN389" s="28">
        <f t="shared" si="583"/>
        <v>0.31264174213390034</v>
      </c>
      <c r="HO389" s="28" t="str">
        <f t="shared" si="584"/>
        <v>-----</v>
      </c>
      <c r="HP389" s="28" t="str">
        <f t="shared" si="585"/>
        <v>-----</v>
      </c>
      <c r="HQ389" s="28">
        <f t="shared" si="559"/>
        <v>1.6950000000178989E-2</v>
      </c>
      <c r="HR389" s="28" t="str">
        <f t="shared" si="621"/>
        <v>Bull</v>
      </c>
      <c r="HS389">
        <f t="shared" si="622"/>
        <v>1.6950000000178989E-2</v>
      </c>
      <c r="HT389" s="27">
        <f t="shared" si="586"/>
        <v>-1.1773209879144386</v>
      </c>
      <c r="HU389" s="28">
        <f t="shared" si="587"/>
        <v>0.11953370648903473</v>
      </c>
      <c r="HV389" s="27" t="str">
        <f t="shared" si="588"/>
        <v>Weak Momentum</v>
      </c>
    </row>
    <row r="390" spans="1:230" x14ac:dyDescent="0.55000000000000004">
      <c r="A390">
        <f>Validation!A389</f>
        <v>1772148300</v>
      </c>
      <c r="B390" t="str">
        <f>Price!B389</f>
        <v>XAUUSD</v>
      </c>
      <c r="C390" t="str">
        <f>Price!C389</f>
        <v>M5</v>
      </c>
      <c r="D390">
        <f>Price!D389</f>
        <v>5184</v>
      </c>
      <c r="E390">
        <f>Price!E389</f>
        <v>5183.25</v>
      </c>
      <c r="F390">
        <f>Price!F389</f>
        <v>5185.76</v>
      </c>
      <c r="G390">
        <f>Price!G389</f>
        <v>5181.29</v>
      </c>
      <c r="H390">
        <f>Price!H389</f>
        <v>249</v>
      </c>
      <c r="I390">
        <f>Diagonals!E389</f>
        <v>5216.3100000000004</v>
      </c>
      <c r="J390">
        <f>Diagonals!F389</f>
        <v>0</v>
      </c>
      <c r="K390">
        <f>Diagonals!G389</f>
        <v>0</v>
      </c>
      <c r="L390">
        <f>Diagonals!H389</f>
        <v>5113.9799999999996</v>
      </c>
      <c r="M390">
        <f>Diagonals!I389</f>
        <v>0</v>
      </c>
      <c r="N390">
        <f>Diagonals!J389</f>
        <v>0</v>
      </c>
      <c r="O390">
        <f>Diagonals!K389</f>
        <v>0</v>
      </c>
      <c r="P390">
        <f>Diagonals!L389</f>
        <v>0</v>
      </c>
      <c r="Q390">
        <f>Trendlines!E389</f>
        <v>5199.92</v>
      </c>
      <c r="R390">
        <f>Trendlines!F389</f>
        <v>5191.82</v>
      </c>
      <c r="S390">
        <f>Trendlines!G389</f>
        <v>5201.7299999999996</v>
      </c>
      <c r="T390">
        <f>Trendlines!H389</f>
        <v>5176.0600000000004</v>
      </c>
      <c r="U390">
        <f>Trendlines!I389</f>
        <v>5179.59</v>
      </c>
      <c r="V390">
        <f>Trendlines!J389</f>
        <v>5166.13</v>
      </c>
      <c r="W390">
        <f>Trendlines!K389</f>
        <v>0</v>
      </c>
      <c r="X390">
        <f>Trendlines!L389</f>
        <v>0</v>
      </c>
      <c r="Y390">
        <f>Tema_Hrma_Smma!E389</f>
        <v>5183.34</v>
      </c>
      <c r="Z390">
        <f>Tema_Hrma_Smma!F389</f>
        <v>5183.8500000000004</v>
      </c>
      <c r="AA390">
        <f>Tema_Hrma_Smma!G389</f>
        <v>5185.28</v>
      </c>
      <c r="AB390">
        <f>ZScore!H389</f>
        <v>1</v>
      </c>
      <c r="AC390">
        <f>ZScore!I389</f>
        <v>0.78532999999999997</v>
      </c>
      <c r="AD390">
        <f>ZScore!J389</f>
        <v>0</v>
      </c>
      <c r="AE390">
        <f>HA!E389</f>
        <v>5184.3999999999996</v>
      </c>
      <c r="AF390">
        <f>HA!F389</f>
        <v>5185.76</v>
      </c>
      <c r="AG390">
        <f>HA!G389</f>
        <v>5181.29</v>
      </c>
      <c r="AH390">
        <f>HA!H389</f>
        <v>5183.57</v>
      </c>
      <c r="AI390">
        <f>HA!I389</f>
        <v>-1</v>
      </c>
      <c r="AJ390">
        <f>HA!J389</f>
        <v>0.82</v>
      </c>
      <c r="AK390">
        <f>HA!K389</f>
        <v>-0.76166999999999996</v>
      </c>
      <c r="AL390">
        <f>HA!L389</f>
        <v>-1</v>
      </c>
      <c r="AM390">
        <f>KC!E389</f>
        <v>5218.4740400000001</v>
      </c>
      <c r="AN390">
        <f>KC!F389</f>
        <v>5212.2223700000004</v>
      </c>
      <c r="AO390">
        <f>KC!G389</f>
        <v>5205.9707099999996</v>
      </c>
      <c r="AP390">
        <f>KC!H389</f>
        <v>5199.7190399999999</v>
      </c>
      <c r="AQ390">
        <f>KC!I389</f>
        <v>5193.4673700000003</v>
      </c>
      <c r="AR390">
        <f>KC!J389</f>
        <v>5188.7804900000001</v>
      </c>
      <c r="AS390">
        <f>KC!K389</f>
        <v>5182.5288300000002</v>
      </c>
      <c r="AT390">
        <f>KC!L389</f>
        <v>5176.2771599999996</v>
      </c>
      <c r="AU390">
        <f>KC!M389</f>
        <v>5170.02549</v>
      </c>
      <c r="AV390">
        <f>KC!N389</f>
        <v>5163.7738300000001</v>
      </c>
      <c r="AW390">
        <f>SR_Levels!E389</f>
        <v>5178.6000000000004</v>
      </c>
      <c r="AX390">
        <f>SR_Levels!F389</f>
        <v>5161.8900000000003</v>
      </c>
      <c r="AY390">
        <f>SR_Levels!G389</f>
        <v>5135.8500000000004</v>
      </c>
      <c r="AZ390">
        <f>SR_Levels!H389</f>
        <v>0</v>
      </c>
      <c r="BA390">
        <f>SR_Levels!I389</f>
        <v>5193.3500000000004</v>
      </c>
      <c r="BB390">
        <f>SR_Levels!J389</f>
        <v>5205.3100000000004</v>
      </c>
      <c r="BC390">
        <f>SR_Levels!K389</f>
        <v>0</v>
      </c>
      <c r="BD390">
        <f>SR_Levels!L389</f>
        <v>0</v>
      </c>
      <c r="BE390">
        <f>ZigZag!E389</f>
        <v>0</v>
      </c>
      <c r="BF390">
        <f>ZigZag!F389</f>
        <v>0</v>
      </c>
      <c r="BG390">
        <f>ZigZag!G389</f>
        <v>5187.8500000000004</v>
      </c>
      <c r="BH390">
        <f>Dual_Tema!E389</f>
        <v>5185.62</v>
      </c>
      <c r="BI390">
        <f>Dual_Tema!F389</f>
        <v>5181.28</v>
      </c>
      <c r="BJ390">
        <f>Pinbar!E389</f>
        <v>0</v>
      </c>
      <c r="BK390">
        <f>SSA!E389</f>
        <v>5184.3662100000001</v>
      </c>
      <c r="BL390">
        <f>SSA!F389</f>
        <v>5184.38915</v>
      </c>
      <c r="BN390" t="str">
        <f t="shared" si="558"/>
        <v>Green Candle</v>
      </c>
      <c r="BO390" s="34">
        <f t="shared" si="560"/>
        <v>-2.3142791020591691E-4</v>
      </c>
      <c r="BP390" s="34">
        <f t="shared" si="562"/>
        <v>-3.3168007528372456E-4</v>
      </c>
      <c r="BQ390" s="34">
        <f t="shared" si="570"/>
        <v>-2.4265819447677472E-3</v>
      </c>
      <c r="BR390" s="34">
        <f t="shared" si="572"/>
        <v>-1.8522725959927433E-3</v>
      </c>
      <c r="BS390" s="35">
        <f t="shared" si="561"/>
        <v>-3.8575038260213468E-5</v>
      </c>
      <c r="BT390" s="35">
        <f t="shared" si="563"/>
        <v>-2.7644208998922615E-5</v>
      </c>
      <c r="BU390" s="35">
        <f t="shared" si="571"/>
        <v>-1.3496482844099766E-4</v>
      </c>
      <c r="BV390" s="35">
        <f t="shared" si="573"/>
        <v>-7.7246606916991922E-5</v>
      </c>
      <c r="BW390" s="27">
        <v>96</v>
      </c>
      <c r="BX390">
        <f>F390-G390</f>
        <v>4.4700000000002547</v>
      </c>
      <c r="BY390">
        <f>ABS(F390-D389)</f>
        <v>2.0700000000006185</v>
      </c>
      <c r="BZ390">
        <f>ABS(G390-D389)</f>
        <v>2.3999999999996362</v>
      </c>
      <c r="CA390">
        <f t="shared" si="623"/>
        <v>4.4700000000002547</v>
      </c>
      <c r="CB390">
        <f t="shared" si="564"/>
        <v>5.2485714285713971</v>
      </c>
      <c r="CC390">
        <f t="shared" si="567"/>
        <v>5.0033020088013505</v>
      </c>
      <c r="CD390">
        <f t="shared" si="565"/>
        <v>0.24526941977004668</v>
      </c>
      <c r="CE390">
        <f t="shared" si="568"/>
        <v>1</v>
      </c>
      <c r="CF390">
        <f t="shared" si="569"/>
        <v>2</v>
      </c>
      <c r="CG390" s="7" t="str">
        <f t="shared" si="566"/>
        <v>-----</v>
      </c>
      <c r="CH390" s="21"/>
      <c r="CI390" s="21"/>
      <c r="CJ390" s="21"/>
      <c r="CK390" s="21"/>
      <c r="CL390" s="21"/>
      <c r="CM390" s="21"/>
      <c r="CZ390" s="7" t="str">
        <f>IF(AND(D390&gt;BH390,D390&gt;E390),"Bullish Trigger","-----")</f>
        <v>-----</v>
      </c>
      <c r="DA390" s="7" t="str">
        <f>IF(AND(D390&lt;BI390,D390&lt;E390),"Bearish Trigger","-----")</f>
        <v>-----</v>
      </c>
      <c r="DB390" s="13" t="str">
        <f>IF(AND(W390=BE390,W390&gt;0,BE390&gt;0),"Important High","------")</f>
        <v>------</v>
      </c>
      <c r="DC390" s="13" t="str">
        <f>IF(AND(X390=BF390,X390&gt;0,BF390&gt;0),"Important Low","------")</f>
        <v>------</v>
      </c>
      <c r="DD390" s="7" t="str">
        <f>IF(AND(DB390="Important High",DC390="-----",BJ390=1),"Imp High Rej","-----")</f>
        <v>-----</v>
      </c>
      <c r="DE390" s="7" t="str">
        <f>IF(AND(DB390="-----",DC390="Important Low",BJ390=1),"Imp Low Rej","-----")</f>
        <v>-----</v>
      </c>
      <c r="DF390" s="7" t="str">
        <f>IF(Y390&gt;AM390,"Overbought",IF(Y390&gt;AO390,"Bullish Momentum",IF(Y390&gt;AQ390,"Flat Momentum","-----")))</f>
        <v>-----</v>
      </c>
      <c r="DG390" s="7" t="str">
        <f>IF(Y390&lt;AV390,"Oversold",IF(Y390&lt;AT390,"Bearish Momentum",IF(Y390&lt;AR390,"Flat Momentum","-----")))</f>
        <v>Flat Momentum</v>
      </c>
      <c r="DH390" s="7" t="str">
        <f>IF(AND(DF390="Overbought",AD390=2),"Culminated Thrust","-----")</f>
        <v>-----</v>
      </c>
      <c r="DI390" s="7" t="str">
        <f>IF(AND(DG390="Oversold",AD390=5),"Culminated Thrust","-----")</f>
        <v>-----</v>
      </c>
      <c r="DJ390" s="14">
        <f>(Q390-$D390)/$D390</f>
        <v>3.0709876543210017E-3</v>
      </c>
      <c r="DK390" s="14">
        <f>(R390-$D390)/$D390</f>
        <v>1.5084876543209316E-3</v>
      </c>
      <c r="DL390" s="14">
        <f>(S390-$D390)/$D390</f>
        <v>3.4201388888888047E-3</v>
      </c>
      <c r="DM390" s="14">
        <f>(T390-$D390)/$D390</f>
        <v>-1.5316358024690586E-3</v>
      </c>
      <c r="DN390" s="14">
        <f>(U390-$D390)/$D390</f>
        <v>-8.5069444444441642E-4</v>
      </c>
      <c r="DO390" s="14">
        <f>(V390-$D390)/$D390</f>
        <v>-3.4471450617283741E-3</v>
      </c>
      <c r="DP390" s="14">
        <f t="shared" si="589"/>
        <v>3.4201388888888047E-3</v>
      </c>
      <c r="DQ390" s="14">
        <f t="shared" si="590"/>
        <v>3.0709876543210017E-3</v>
      </c>
      <c r="DR390" s="14">
        <f t="shared" si="591"/>
        <v>1.5084876543209316E-3</v>
      </c>
      <c r="DS390" s="14">
        <f t="shared" si="592"/>
        <v>-8.5069444444441642E-4</v>
      </c>
      <c r="DT390" s="14">
        <f t="shared" si="593"/>
        <v>-1.5316358024690586E-3</v>
      </c>
      <c r="DU390" s="14">
        <f t="shared" si="594"/>
        <v>-3.4471450617283741E-3</v>
      </c>
      <c r="DV390" t="str">
        <f>IF($D390&gt;Q390,"SUP","RES")</f>
        <v>RES</v>
      </c>
      <c r="DW390" t="str">
        <f>IF($D390&gt;R390,"SUP","RES")</f>
        <v>RES</v>
      </c>
      <c r="DX390" t="str">
        <f>IF($D390&gt;S390,"SUP","RES")</f>
        <v>RES</v>
      </c>
      <c r="DY390" t="str">
        <f>IF($D390&gt;T390,"SUP","RES")</f>
        <v>SUP</v>
      </c>
      <c r="DZ390" t="str">
        <f>IF($D390&gt;U390,"SUP","RES")</f>
        <v>SUP</v>
      </c>
      <c r="EA390" t="str">
        <f>IF($D390&gt;V390,"SUP","RES")</f>
        <v>SUP</v>
      </c>
      <c r="EB390" s="7">
        <f t="shared" si="595"/>
        <v>3</v>
      </c>
      <c r="EC390" s="7">
        <f t="shared" si="596"/>
        <v>3</v>
      </c>
      <c r="ED390" s="13" t="str">
        <f t="shared" si="597"/>
        <v>-----</v>
      </c>
      <c r="EE390" s="13" t="str">
        <f t="shared" si="598"/>
        <v>-----</v>
      </c>
      <c r="EF390" s="7">
        <f>IF(OR(ED390="All Sup",EE390="All Res"),"na",((D390-MIN(Q390:V390))/(MAX(Q390:V390)-MIN(Q390:V390))))</f>
        <v>0.50196629213483612</v>
      </c>
      <c r="EG390">
        <v>1.4999999999999999E-4</v>
      </c>
      <c r="EH390">
        <f>Q390*(1+$EG390)</f>
        <v>5200.6999880000003</v>
      </c>
      <c r="EI390">
        <f>Q390*(1-$EG390)</f>
        <v>5199.1400119999998</v>
      </c>
      <c r="EJ390">
        <f>R390*(1+$EG390)</f>
        <v>5192.5987730000006</v>
      </c>
      <c r="EK390">
        <f>R390*(1-$EG390)</f>
        <v>5191.0412269999997</v>
      </c>
      <c r="EL390">
        <f>S390*(1+$EG390)</f>
        <v>5202.5102594999998</v>
      </c>
      <c r="EM390">
        <f>S390*(1-$EG390)</f>
        <v>5200.9497404999993</v>
      </c>
      <c r="EN390">
        <f>T390*(1+$EG390)</f>
        <v>5176.8364090000005</v>
      </c>
      <c r="EO390">
        <f>T390*(1-$EG390)</f>
        <v>5175.2835910000003</v>
      </c>
      <c r="EP390">
        <f>U390*(1+$EG390)</f>
        <v>5180.3669385000003</v>
      </c>
      <c r="EQ390">
        <f>U390*(1-$EG390)</f>
        <v>5178.8130615</v>
      </c>
      <c r="ER390">
        <f>V390*(1+$EG390)</f>
        <v>5166.9049195000007</v>
      </c>
      <c r="ES390">
        <f>V390*(1-$EG390)</f>
        <v>5165.3550805000004</v>
      </c>
      <c r="ET390" s="7" t="str">
        <f t="shared" si="599"/>
        <v>-----</v>
      </c>
      <c r="EU390" s="7" t="str">
        <f t="shared" si="600"/>
        <v>-----</v>
      </c>
      <c r="EV390" s="7" t="str">
        <f t="shared" si="601"/>
        <v>-----</v>
      </c>
      <c r="EW390" s="7" t="str">
        <f t="shared" si="602"/>
        <v>-----</v>
      </c>
      <c r="EX390" s="7" t="str">
        <f t="shared" si="603"/>
        <v>-----</v>
      </c>
      <c r="EY390" s="7" t="str">
        <f t="shared" si="604"/>
        <v>-----</v>
      </c>
      <c r="EZ390">
        <f t="shared" si="624"/>
        <v>15</v>
      </c>
      <c r="FA390">
        <f t="shared" si="625"/>
        <v>13</v>
      </c>
      <c r="FB390">
        <f t="shared" si="626"/>
        <v>388</v>
      </c>
      <c r="FC390">
        <f t="shared" si="627"/>
        <v>46</v>
      </c>
      <c r="FD390">
        <f t="shared" si="628"/>
        <v>45</v>
      </c>
      <c r="FE390">
        <f t="shared" si="629"/>
        <v>82</v>
      </c>
      <c r="FF390">
        <f t="shared" si="630"/>
        <v>4</v>
      </c>
      <c r="FG390">
        <f t="shared" si="631"/>
        <v>1</v>
      </c>
      <c r="FH390">
        <f t="shared" si="632"/>
        <v>0</v>
      </c>
      <c r="FI390">
        <f t="shared" si="633"/>
        <v>2</v>
      </c>
      <c r="FJ390">
        <f t="shared" si="634"/>
        <v>1</v>
      </c>
      <c r="FK390">
        <f t="shared" si="635"/>
        <v>1</v>
      </c>
      <c r="FL390" s="7" t="str">
        <f t="shared" si="605"/>
        <v>-----</v>
      </c>
      <c r="FM390" s="7" t="str">
        <f t="shared" si="606"/>
        <v>-----</v>
      </c>
      <c r="FN390" s="7" t="str">
        <f t="shared" si="607"/>
        <v>-----</v>
      </c>
      <c r="FO390" s="7" t="str">
        <f t="shared" si="608"/>
        <v>-----</v>
      </c>
      <c r="FP390" s="7" t="str">
        <f t="shared" si="609"/>
        <v>-----</v>
      </c>
      <c r="FQ390" s="7" t="str">
        <f t="shared" si="610"/>
        <v>-----</v>
      </c>
      <c r="FR390" s="13" t="str">
        <f>IF(FL390="-----","-----",(D390-Q390)/Q390)</f>
        <v>-----</v>
      </c>
      <c r="FS390" s="13" t="str">
        <f>IF(FM390="-----","-----",(Q390-R390)/R390)</f>
        <v>-----</v>
      </c>
      <c r="FT390" s="13" t="str">
        <f>IF(FN390="-----","-----",(R390-S390)/S390)</f>
        <v>-----</v>
      </c>
      <c r="FU390" s="13" t="str">
        <f>IF(FO390="-----","-----",(S390-T390)/T390)</f>
        <v>-----</v>
      </c>
      <c r="FV390" s="13" t="str">
        <f>IF(FP390="-----","-----",(T390-U390)/U390)</f>
        <v>-----</v>
      </c>
      <c r="FW390" s="13" t="str">
        <f>IF(FQ390="-----","-----",(U390-V390)/V390)</f>
        <v>-----</v>
      </c>
      <c r="FX390" s="7" t="str">
        <f t="shared" si="611"/>
        <v>-----</v>
      </c>
      <c r="FY390" s="7" t="str">
        <f t="shared" si="612"/>
        <v>-----</v>
      </c>
      <c r="FZ390" s="7" t="str">
        <f t="shared" si="613"/>
        <v>-----</v>
      </c>
      <c r="GA390" s="7" t="str">
        <f t="shared" si="614"/>
        <v>-----</v>
      </c>
      <c r="GB390" s="7" t="str">
        <f t="shared" si="615"/>
        <v>-----</v>
      </c>
      <c r="GC390" s="7" t="str">
        <f t="shared" si="616"/>
        <v>-----</v>
      </c>
      <c r="GD390" s="7" t="str">
        <f>IF(AND(BG390&gt;AA390,BG389&gt;AA389,BG388&gt;AA388,BG387&gt;AA387,BG386&gt;AA386,BG385&gt;AA385,BG384&gt;AA384,BG383&gt;AA383,BG382&gt;AA382,BG381&gt;AA381,BG380&gt;AA380,BG379&gt;AA379),"Bullish",IF(AND(BG390&lt;AA390,BG389&lt;AA389,BG388&lt;AA388,BG387&lt;AA387,BG386&lt;AA386,BG385&lt;AA385,BG384&lt;AA384,BG383&lt;AA383,BG382&lt;AA382,BG381&lt;AA381,BG380&lt;AA380,BG379&lt;AA379),"Bearish","-----"))</f>
        <v>Bullish</v>
      </c>
      <c r="GE390">
        <f>(Z390-BG390)/BG390</f>
        <v>-7.7103231589193972E-4</v>
      </c>
      <c r="GF390" s="28">
        <f t="shared" si="574"/>
        <v>-0.7329419566143518</v>
      </c>
      <c r="GG390" s="7">
        <f t="shared" si="575"/>
        <v>0.23179691583659473</v>
      </c>
      <c r="GH390" s="7" t="str">
        <f t="shared" si="576"/>
        <v>-----</v>
      </c>
      <c r="GI390" s="7" t="str">
        <f>IF(Y390&gt;Z390,"Bullish","Bearish")</f>
        <v>Bearish</v>
      </c>
      <c r="GJ390" s="13" t="str">
        <f>IF(AND(D390&gt;Y390,D389&lt;Y389),"TEMA crossover","-----")</f>
        <v>-----</v>
      </c>
      <c r="GK390" s="13" t="str">
        <f>IF(AND(D390&lt;Y390,D389&gt;Y389),"TEMA crossunder","-----")</f>
        <v>-----</v>
      </c>
      <c r="GL390" s="22" t="str">
        <f>IF(GD390="Bearish","YES","-----")</f>
        <v>-----</v>
      </c>
      <c r="GM390" s="22" t="str">
        <f>IF(GH390="Reverse to Bearish","YES","-----")</f>
        <v>-----</v>
      </c>
      <c r="GN390" s="22" t="str">
        <f>IF(AND(GI390="Bullish",GI389="Bullish",GI388="Bullish",GI387="Bullish"),"YES","-----")</f>
        <v>-----</v>
      </c>
      <c r="GO390" s="22" t="str">
        <f>IF(OR(GK390="TEMA crossunder",GK389="TEMA crossunder",GK388="TEMA crossunder",GK387="TEMA crossunder"),"YES","-----")</f>
        <v>-----</v>
      </c>
      <c r="GP390" s="22" t="str">
        <f>IF(GD390="Bullish","YES","-----")</f>
        <v>YES</v>
      </c>
      <c r="GQ390" s="22" t="str">
        <f>IF(GH390="Reverse to Bullish","YES","-----")</f>
        <v>-----</v>
      </c>
      <c r="GR390" s="22" t="str">
        <f>IF(AND(GI390="Bearish",GI389="Bearish",GI388="Bearish",GI387="Bearish"),"YES","-----")</f>
        <v>YES</v>
      </c>
      <c r="GS390" s="22" t="str">
        <f>IF(OR(GJ390="TEMA crossover",GJ389="TEMA crossover",GJ388="TEMA crossover",GJ387="TEMA crossover"),"YES","-----")</f>
        <v>-----</v>
      </c>
      <c r="GT390" s="22" t="str">
        <f t="shared" si="636"/>
        <v>-----</v>
      </c>
      <c r="GU390" s="22" t="str">
        <f t="shared" si="637"/>
        <v>-----</v>
      </c>
      <c r="GV390" s="22" t="str">
        <f t="shared" si="638"/>
        <v>-----</v>
      </c>
      <c r="GW390" s="22" t="str">
        <f t="shared" si="639"/>
        <v>-----</v>
      </c>
      <c r="GX390" s="22" t="str">
        <f t="shared" si="640"/>
        <v>-----</v>
      </c>
      <c r="GY390" s="22" t="str">
        <f t="shared" si="641"/>
        <v>-----</v>
      </c>
      <c r="GZ390" s="7" t="str">
        <f>IF(G390&gt;BH390,"YES","-----")</f>
        <v>-----</v>
      </c>
      <c r="HA390" s="7" t="str">
        <f>IF(F390&lt;BI390,"YES","-----")</f>
        <v>-----</v>
      </c>
      <c r="HB390">
        <f>BH390-BI390</f>
        <v>4.3400000000001455</v>
      </c>
      <c r="HC390" s="27">
        <f t="shared" si="617"/>
        <v>-0.59556998657356996</v>
      </c>
      <c r="HD390" s="28">
        <f t="shared" si="577"/>
        <v>0.27573126597802045</v>
      </c>
      <c r="HE390" s="28" t="str">
        <f t="shared" si="578"/>
        <v>-----</v>
      </c>
      <c r="HF390" s="27">
        <f>STANDARDIZE(H390,AVERAGE($H7:$H390),_xlfn.STDEV.P($H7:$H390))</f>
        <v>-1.6560080485927702</v>
      </c>
      <c r="HG390" s="28">
        <f t="shared" si="579"/>
        <v>4.8860094450330384E-2</v>
      </c>
      <c r="HH390" s="28" t="str">
        <f t="shared" si="580"/>
        <v>Low Vol</v>
      </c>
      <c r="HI390">
        <f t="shared" si="618"/>
        <v>-3.086210000000392</v>
      </c>
      <c r="HJ390">
        <f t="shared" si="619"/>
        <v>1.2537899999997535</v>
      </c>
      <c r="HK390" s="28">
        <f t="shared" ref="HK390:HL390" si="643">STANDARDIZE(HI390,AVERAGE(HI7:HI390),_xlfn.STDEV.P(HI7:HI390))</f>
        <v>2.7001306575217234E-2</v>
      </c>
      <c r="HL390" s="28">
        <f t="shared" si="643"/>
        <v>-0.63058533310930909</v>
      </c>
      <c r="HM390" s="28">
        <f t="shared" si="582"/>
        <v>0.51077065404191224</v>
      </c>
      <c r="HN390" s="28">
        <f t="shared" si="583"/>
        <v>0.26415584566506844</v>
      </c>
      <c r="HO390" s="28" t="str">
        <f t="shared" si="584"/>
        <v>-----</v>
      </c>
      <c r="HP390" s="28" t="str">
        <f t="shared" si="585"/>
        <v>-----</v>
      </c>
      <c r="HQ390" s="28">
        <f t="shared" si="559"/>
        <v>-2.2939999999834981E-2</v>
      </c>
      <c r="HR390" s="28" t="str">
        <f t="shared" si="621"/>
        <v>Bear</v>
      </c>
      <c r="HS390">
        <f t="shared" si="622"/>
        <v>2.2939999999834981E-2</v>
      </c>
      <c r="HT390" s="27">
        <f t="shared" si="586"/>
        <v>-1.1701990073992619</v>
      </c>
      <c r="HU390" s="28">
        <f t="shared" si="587"/>
        <v>0.12096044609886196</v>
      </c>
      <c r="HV390" s="27" t="str">
        <f t="shared" si="588"/>
        <v>Weak Momentum</v>
      </c>
    </row>
    <row r="391" spans="1:230" x14ac:dyDescent="0.55000000000000004">
      <c r="A391">
        <f>Validation!A390</f>
        <v>1772148600</v>
      </c>
      <c r="B391" t="str">
        <f>Price!B390</f>
        <v>XAUUSD</v>
      </c>
      <c r="C391" t="str">
        <f>Price!C390</f>
        <v>M5</v>
      </c>
      <c r="D391">
        <f>Price!D390</f>
        <v>5183.32</v>
      </c>
      <c r="E391">
        <f>Price!E390</f>
        <v>5184.18</v>
      </c>
      <c r="F391">
        <f>Price!F390</f>
        <v>5184.8900000000003</v>
      </c>
      <c r="G391">
        <f>Price!G390</f>
        <v>5181.6400000000003</v>
      </c>
      <c r="H391">
        <f>Price!H390</f>
        <v>224</v>
      </c>
      <c r="I391">
        <f>Diagonals!E390</f>
        <v>5216.4799999999996</v>
      </c>
      <c r="J391">
        <f>Diagonals!F390</f>
        <v>0</v>
      </c>
      <c r="K391">
        <f>Diagonals!G390</f>
        <v>0</v>
      </c>
      <c r="L391">
        <f>Diagonals!H390</f>
        <v>5113.66</v>
      </c>
      <c r="M391">
        <f>Diagonals!I390</f>
        <v>0</v>
      </c>
      <c r="N391">
        <f>Diagonals!J390</f>
        <v>0</v>
      </c>
      <c r="O391">
        <f>Diagonals!K390</f>
        <v>0</v>
      </c>
      <c r="P391">
        <f>Diagonals!L390</f>
        <v>0</v>
      </c>
      <c r="Q391">
        <f>Trendlines!E390</f>
        <v>5199.93</v>
      </c>
      <c r="R391">
        <f>Trendlines!F390</f>
        <v>5191.79</v>
      </c>
      <c r="S391">
        <f>Trendlines!G390</f>
        <v>5201.71</v>
      </c>
      <c r="T391">
        <f>Trendlines!H390</f>
        <v>5176.13</v>
      </c>
      <c r="U391">
        <f>Trendlines!I390</f>
        <v>5179.6099999999997</v>
      </c>
      <c r="V391">
        <f>Trendlines!J390</f>
        <v>5166.16</v>
      </c>
      <c r="W391">
        <f>Trendlines!K390</f>
        <v>0</v>
      </c>
      <c r="X391">
        <f>Trendlines!L390</f>
        <v>0</v>
      </c>
      <c r="Y391">
        <f>Tema_Hrma_Smma!E390</f>
        <v>5183.1099999999997</v>
      </c>
      <c r="Z391">
        <f>Tema_Hrma_Smma!F390</f>
        <v>5183.47</v>
      </c>
      <c r="AA391">
        <f>Tema_Hrma_Smma!G390</f>
        <v>5185.2299999999996</v>
      </c>
      <c r="AB391">
        <f>ZScore!H390</f>
        <v>-1</v>
      </c>
      <c r="AC391">
        <f>ZScore!I390</f>
        <v>0.74456999999999995</v>
      </c>
      <c r="AD391">
        <f>ZScore!J390</f>
        <v>3</v>
      </c>
      <c r="AE391">
        <f>HA!E390</f>
        <v>5183.99</v>
      </c>
      <c r="AF391">
        <f>HA!F390</f>
        <v>5184.8900000000003</v>
      </c>
      <c r="AG391">
        <f>HA!G390</f>
        <v>5181.6400000000003</v>
      </c>
      <c r="AH391">
        <f>HA!H390</f>
        <v>5183.51</v>
      </c>
      <c r="AI391">
        <f>HA!I390</f>
        <v>-1</v>
      </c>
      <c r="AJ391">
        <f>HA!J390</f>
        <v>0.48</v>
      </c>
      <c r="AK391">
        <f>HA!K390</f>
        <v>-0.89983000000000002</v>
      </c>
      <c r="AL391">
        <f>HA!L390</f>
        <v>-2</v>
      </c>
      <c r="AM391">
        <f>KC!E390</f>
        <v>5217.8372499999996</v>
      </c>
      <c r="AN391">
        <f>KC!F390</f>
        <v>5211.6026899999997</v>
      </c>
      <c r="AO391">
        <f>KC!G390</f>
        <v>5205.3681200000001</v>
      </c>
      <c r="AP391">
        <f>KC!H390</f>
        <v>5199.1335499999996</v>
      </c>
      <c r="AQ391">
        <f>KC!I390</f>
        <v>5192.8989799999999</v>
      </c>
      <c r="AR391">
        <f>KC!J390</f>
        <v>5188.2533700000004</v>
      </c>
      <c r="AS391">
        <f>KC!K390</f>
        <v>5182.0187999999998</v>
      </c>
      <c r="AT391">
        <f>KC!L390</f>
        <v>5175.78424</v>
      </c>
      <c r="AU391">
        <f>KC!M390</f>
        <v>5169.5496700000003</v>
      </c>
      <c r="AV391">
        <f>KC!N390</f>
        <v>5163.3150999999998</v>
      </c>
      <c r="AW391">
        <f>SR_Levels!E390</f>
        <v>5178.6000000000004</v>
      </c>
      <c r="AX391">
        <f>SR_Levels!F390</f>
        <v>5161.8900000000003</v>
      </c>
      <c r="AY391">
        <f>SR_Levels!G390</f>
        <v>5135.8500000000004</v>
      </c>
      <c r="AZ391">
        <f>SR_Levels!H390</f>
        <v>0</v>
      </c>
      <c r="BA391">
        <f>SR_Levels!I390</f>
        <v>5193.3500000000004</v>
      </c>
      <c r="BB391">
        <f>SR_Levels!J390</f>
        <v>5205.3100000000004</v>
      </c>
      <c r="BC391">
        <f>SR_Levels!K390</f>
        <v>0</v>
      </c>
      <c r="BD391">
        <f>SR_Levels!L390</f>
        <v>0</v>
      </c>
      <c r="BE391">
        <f>ZigZag!E390</f>
        <v>0</v>
      </c>
      <c r="BF391">
        <f>ZigZag!F390</f>
        <v>0</v>
      </c>
      <c r="BG391">
        <f>ZigZag!G390</f>
        <v>5187.5200000000004</v>
      </c>
      <c r="BH391">
        <f>Dual_Tema!E390</f>
        <v>5184.9799999999996</v>
      </c>
      <c r="BI391">
        <f>Dual_Tema!F390</f>
        <v>5181.32</v>
      </c>
      <c r="BJ391">
        <f>Pinbar!E390</f>
        <v>0</v>
      </c>
      <c r="BK391">
        <f>SSA!E390</f>
        <v>5184.2573400000001</v>
      </c>
      <c r="BL391">
        <f>SSA!F390</f>
        <v>5184.3232399999997</v>
      </c>
      <c r="BN391" t="str">
        <f t="shared" ref="BN391:BN454" si="644">IF(D391&gt;E391,"Green Candle",IF(D391&lt;E391,"Red Candle","Doji"))</f>
        <v>Red Candle</v>
      </c>
      <c r="BO391" s="34">
        <f t="shared" si="560"/>
        <v>2.1998463966887982E-4</v>
      </c>
      <c r="BP391" s="34">
        <f t="shared" si="562"/>
        <v>-3.4521929139397223E-4</v>
      </c>
      <c r="BQ391" s="34">
        <f t="shared" si="570"/>
        <v>-2.9469245802750121E-3</v>
      </c>
      <c r="BR391" s="34">
        <f t="shared" si="572"/>
        <v>-2.1234610682762112E-3</v>
      </c>
      <c r="BS391" s="35">
        <f t="shared" si="561"/>
        <v>3.6660746421501855E-5</v>
      </c>
      <c r="BT391" s="35">
        <f t="shared" si="563"/>
        <v>-2.8772827161849257E-5</v>
      </c>
      <c r="BU391" s="35">
        <f t="shared" si="571"/>
        <v>-1.6394629889970869E-4</v>
      </c>
      <c r="BV391" s="35">
        <f t="shared" si="573"/>
        <v>-8.8567694668695296E-5</v>
      </c>
      <c r="BW391" s="27">
        <v>96</v>
      </c>
      <c r="BX391">
        <f>F391-G391</f>
        <v>3.25</v>
      </c>
      <c r="BY391">
        <f>ABS(F391-D390)</f>
        <v>0.89000000000032742</v>
      </c>
      <c r="BZ391">
        <f>ABS(G391-D390)</f>
        <v>2.3599999999996726</v>
      </c>
      <c r="CA391">
        <f t="shared" si="623"/>
        <v>3.25</v>
      </c>
      <c r="CB391">
        <f t="shared" si="564"/>
        <v>5.1078571428570934</v>
      </c>
      <c r="CC391">
        <f t="shared" si="567"/>
        <v>4.8780661510298255</v>
      </c>
      <c r="CD391">
        <f t="shared" si="565"/>
        <v>0.22979099182726781</v>
      </c>
      <c r="CE391">
        <f t="shared" si="568"/>
        <v>1</v>
      </c>
      <c r="CF391">
        <f t="shared" si="569"/>
        <v>3</v>
      </c>
      <c r="CG391" s="7" t="str">
        <f t="shared" si="566"/>
        <v>-----</v>
      </c>
      <c r="CH391" s="21"/>
      <c r="CI391" s="21"/>
      <c r="CJ391" s="21"/>
      <c r="CK391" s="21"/>
      <c r="CL391" s="21"/>
      <c r="CM391" s="21"/>
      <c r="CZ391" s="7" t="str">
        <f>IF(AND(D391&gt;BH391,D391&gt;E391),"Bullish Trigger","-----")</f>
        <v>-----</v>
      </c>
      <c r="DA391" s="7" t="str">
        <f>IF(AND(D391&lt;BI391,D391&lt;E391),"Bearish Trigger","-----")</f>
        <v>-----</v>
      </c>
      <c r="DB391" s="13" t="str">
        <f>IF(AND(W391=BE391,W391&gt;0,BE391&gt;0),"Important High","------")</f>
        <v>------</v>
      </c>
      <c r="DC391" s="13" t="str">
        <f>IF(AND(X391=BF391,X391&gt;0,BF391&gt;0),"Important Low","------")</f>
        <v>------</v>
      </c>
      <c r="DD391" s="7" t="str">
        <f>IF(AND(DB391="Important High",DC391="-----",BJ391=1),"Imp High Rej","-----")</f>
        <v>-----</v>
      </c>
      <c r="DE391" s="7" t="str">
        <f>IF(AND(DB391="-----",DC391="Important Low",BJ391=1),"Imp Low Rej","-----")</f>
        <v>-----</v>
      </c>
      <c r="DF391" s="7" t="str">
        <f>IF(Y391&gt;AM391,"Overbought",IF(Y391&gt;AO391,"Bullish Momentum",IF(Y391&gt;AQ391,"Flat Momentum","-----")))</f>
        <v>-----</v>
      </c>
      <c r="DG391" s="7" t="str">
        <f>IF(Y391&lt;AV391,"Oversold",IF(Y391&lt;AT391,"Bearish Momentum",IF(Y391&lt;AR391,"Flat Momentum","-----")))</f>
        <v>Flat Momentum</v>
      </c>
      <c r="DH391" s="7" t="str">
        <f>IF(AND(DF391="Overbought",AD391=2),"Culminated Thrust","-----")</f>
        <v>-----</v>
      </c>
      <c r="DI391" s="7" t="str">
        <f>IF(AND(DG391="Oversold",AD391=5),"Culminated Thrust","-----")</f>
        <v>-----</v>
      </c>
      <c r="DJ391" s="14">
        <f>(Q391-$D391)/$D391</f>
        <v>3.2045098508293106E-3</v>
      </c>
      <c r="DK391" s="14">
        <f>(R391-$D391)/$D391</f>
        <v>1.6340878047275212E-3</v>
      </c>
      <c r="DL391" s="14">
        <f>(S391-$D391)/$D391</f>
        <v>3.5479190943257079E-3</v>
      </c>
      <c r="DM391" s="14">
        <f>(T391-$D391)/$D391</f>
        <v>-1.3871418318760177E-3</v>
      </c>
      <c r="DN391" s="14">
        <f>(U391-$D391)/$D391</f>
        <v>-7.1575746818642043E-4</v>
      </c>
      <c r="DO391" s="14">
        <f>(V391-$D391)/$D391</f>
        <v>-3.3106194485387464E-3</v>
      </c>
      <c r="DP391" s="14">
        <f t="shared" si="589"/>
        <v>3.5479190943257079E-3</v>
      </c>
      <c r="DQ391" s="14">
        <f t="shared" si="590"/>
        <v>3.2045098508293106E-3</v>
      </c>
      <c r="DR391" s="14">
        <f t="shared" si="591"/>
        <v>1.6340878047275212E-3</v>
      </c>
      <c r="DS391" s="14">
        <f t="shared" si="592"/>
        <v>-7.1575746818642043E-4</v>
      </c>
      <c r="DT391" s="14">
        <f t="shared" si="593"/>
        <v>-1.3871418318760177E-3</v>
      </c>
      <c r="DU391" s="14">
        <f t="shared" si="594"/>
        <v>-3.3106194485387464E-3</v>
      </c>
      <c r="DV391" t="str">
        <f>IF($D391&gt;Q391,"SUP","RES")</f>
        <v>RES</v>
      </c>
      <c r="DW391" t="str">
        <f>IF($D391&gt;R391,"SUP","RES")</f>
        <v>RES</v>
      </c>
      <c r="DX391" t="str">
        <f>IF($D391&gt;S391,"SUP","RES")</f>
        <v>RES</v>
      </c>
      <c r="DY391" t="str">
        <f>IF($D391&gt;T391,"SUP","RES")</f>
        <v>SUP</v>
      </c>
      <c r="DZ391" t="str">
        <f>IF($D391&gt;U391,"SUP","RES")</f>
        <v>SUP</v>
      </c>
      <c r="EA391" t="str">
        <f>IF($D391&gt;V391,"SUP","RES")</f>
        <v>SUP</v>
      </c>
      <c r="EB391" s="7">
        <f t="shared" si="595"/>
        <v>3</v>
      </c>
      <c r="EC391" s="7">
        <f t="shared" si="596"/>
        <v>3</v>
      </c>
      <c r="ED391" s="13" t="str">
        <f t="shared" si="597"/>
        <v>-----</v>
      </c>
      <c r="EE391" s="13" t="str">
        <f t="shared" si="598"/>
        <v>-----</v>
      </c>
      <c r="EF391" s="7">
        <f>IF(OR(ED391="All Sup",EE391="All Res"),"na",((D391-MIN(Q391:V391))/(MAX(Q391:V391)-MIN(Q391:V391))))</f>
        <v>0.48270042194092172</v>
      </c>
      <c r="EG391">
        <v>1.4999999999999999E-4</v>
      </c>
      <c r="EH391">
        <f>Q391*(1+$EG391)</f>
        <v>5200.709989500001</v>
      </c>
      <c r="EI391">
        <f>Q391*(1-$EG391)</f>
        <v>5199.1500105000005</v>
      </c>
      <c r="EJ391">
        <f>R391*(1+$EG391)</f>
        <v>5192.5687685000003</v>
      </c>
      <c r="EK391">
        <f>R391*(1-$EG391)</f>
        <v>5191.0112314999997</v>
      </c>
      <c r="EL391">
        <f>S391*(1+$EG391)</f>
        <v>5202.4902565000002</v>
      </c>
      <c r="EM391">
        <f>S391*(1-$EG391)</f>
        <v>5200.9297434999999</v>
      </c>
      <c r="EN391">
        <f>T391*(1+$EG391)</f>
        <v>5176.906419500001</v>
      </c>
      <c r="EO391">
        <f>T391*(1-$EG391)</f>
        <v>5175.3535805000001</v>
      </c>
      <c r="EP391">
        <f>U391*(1+$EG391)</f>
        <v>5180.3869414999999</v>
      </c>
      <c r="EQ391">
        <f>U391*(1-$EG391)</f>
        <v>5178.8330584999994</v>
      </c>
      <c r="ER391">
        <f>V391*(1+$EG391)</f>
        <v>5166.9349240000001</v>
      </c>
      <c r="ES391">
        <f>V391*(1-$EG391)</f>
        <v>5165.3850759999996</v>
      </c>
      <c r="ET391" s="7" t="str">
        <f t="shared" si="599"/>
        <v>-----</v>
      </c>
      <c r="EU391" s="7" t="str">
        <f t="shared" si="600"/>
        <v>-----</v>
      </c>
      <c r="EV391" s="7" t="str">
        <f t="shared" si="601"/>
        <v>-----</v>
      </c>
      <c r="EW391" s="7" t="str">
        <f t="shared" si="602"/>
        <v>-----</v>
      </c>
      <c r="EX391" s="7" t="str">
        <f t="shared" si="603"/>
        <v>-----</v>
      </c>
      <c r="EY391" s="7" t="str">
        <f t="shared" si="604"/>
        <v>-----</v>
      </c>
      <c r="EZ391">
        <f t="shared" si="624"/>
        <v>16</v>
      </c>
      <c r="FA391">
        <f t="shared" si="625"/>
        <v>14</v>
      </c>
      <c r="FB391">
        <f t="shared" si="626"/>
        <v>389</v>
      </c>
      <c r="FC391">
        <f t="shared" si="627"/>
        <v>47</v>
      </c>
      <c r="FD391">
        <f t="shared" si="628"/>
        <v>46</v>
      </c>
      <c r="FE391">
        <f t="shared" si="629"/>
        <v>83</v>
      </c>
      <c r="FF391">
        <f t="shared" si="630"/>
        <v>4</v>
      </c>
      <c r="FG391">
        <f t="shared" si="631"/>
        <v>1</v>
      </c>
      <c r="FH391">
        <f t="shared" si="632"/>
        <v>0</v>
      </c>
      <c r="FI391">
        <f t="shared" si="633"/>
        <v>2</v>
      </c>
      <c r="FJ391">
        <f t="shared" si="634"/>
        <v>1</v>
      </c>
      <c r="FK391">
        <f t="shared" si="635"/>
        <v>1</v>
      </c>
      <c r="FL391" s="7" t="str">
        <f t="shared" si="605"/>
        <v>-----</v>
      </c>
      <c r="FM391" s="7" t="str">
        <f t="shared" si="606"/>
        <v>-----</v>
      </c>
      <c r="FN391" s="7" t="str">
        <f t="shared" si="607"/>
        <v>-----</v>
      </c>
      <c r="FO391" s="7" t="str">
        <f t="shared" si="608"/>
        <v>-----</v>
      </c>
      <c r="FP391" s="7" t="str">
        <f t="shared" si="609"/>
        <v>-----</v>
      </c>
      <c r="FQ391" s="7" t="str">
        <f t="shared" si="610"/>
        <v>-----</v>
      </c>
      <c r="FR391" s="13" t="str">
        <f>IF(FL391="-----","-----",(D391-Q391)/Q391)</f>
        <v>-----</v>
      </c>
      <c r="FS391" s="13" t="str">
        <f>IF(FM391="-----","-----",(Q391-R391)/R391)</f>
        <v>-----</v>
      </c>
      <c r="FT391" s="13" t="str">
        <f>IF(FN391="-----","-----",(R391-S391)/S391)</f>
        <v>-----</v>
      </c>
      <c r="FU391" s="13" t="str">
        <f>IF(FO391="-----","-----",(S391-T391)/T391)</f>
        <v>-----</v>
      </c>
      <c r="FV391" s="13" t="str">
        <f>IF(FP391="-----","-----",(T391-U391)/U391)</f>
        <v>-----</v>
      </c>
      <c r="FW391" s="13" t="str">
        <f>IF(FQ391="-----","-----",(U391-V391)/V391)</f>
        <v>-----</v>
      </c>
      <c r="FX391" s="7" t="str">
        <f t="shared" si="611"/>
        <v>-----</v>
      </c>
      <c r="FY391" s="7" t="str">
        <f t="shared" si="612"/>
        <v>-----</v>
      </c>
      <c r="FZ391" s="7" t="str">
        <f t="shared" si="613"/>
        <v>-----</v>
      </c>
      <c r="GA391" s="7" t="str">
        <f t="shared" si="614"/>
        <v>-----</v>
      </c>
      <c r="GB391" s="7" t="str">
        <f t="shared" si="615"/>
        <v>-----</v>
      </c>
      <c r="GC391" s="7" t="str">
        <f t="shared" si="616"/>
        <v>-----</v>
      </c>
      <c r="GD391" s="7" t="str">
        <f>IF(AND(BG391&gt;AA391,BG390&gt;AA390,BG389&gt;AA389,BG388&gt;AA388,BG387&gt;AA387,BG386&gt;AA386,BG385&gt;AA385,BG384&gt;AA384,BG383&gt;AA383,BG382&gt;AA382,BG381&gt;AA381,BG380&gt;AA380),"Bullish",IF(AND(BG391&lt;AA391,BG390&lt;AA390,BG389&lt;AA389,BG388&lt;AA388,BG387&lt;AA387,BG386&lt;AA386,BG385&lt;AA385,BG384&lt;AA384,BG383&lt;AA383,BG382&lt;AA382,BG381&lt;AA381,BG380&lt;AA380),"Bearish","-----"))</f>
        <v>Bullish</v>
      </c>
      <c r="GE391">
        <f>(Z391-BG391)/BG391</f>
        <v>-7.8071988156193741E-4</v>
      </c>
      <c r="GF391" s="28">
        <f t="shared" si="574"/>
        <v>-0.73756560251665138</v>
      </c>
      <c r="GG391" s="7">
        <f t="shared" si="575"/>
        <v>0.23038923219290106</v>
      </c>
      <c r="GH391" s="7" t="str">
        <f t="shared" si="576"/>
        <v>-----</v>
      </c>
      <c r="GI391" s="7" t="str">
        <f>IF(Y391&gt;Z391,"Bullish","Bearish")</f>
        <v>Bearish</v>
      </c>
      <c r="GJ391" s="13" t="str">
        <f>IF(AND(D391&gt;Y391,D390&lt;Y390),"TEMA crossover","-----")</f>
        <v>-----</v>
      </c>
      <c r="GK391" s="13" t="str">
        <f>IF(AND(D391&lt;Y391,D390&gt;Y390),"TEMA crossunder","-----")</f>
        <v>-----</v>
      </c>
      <c r="GL391" s="22" t="str">
        <f>IF(GD391="Bearish","YES","-----")</f>
        <v>-----</v>
      </c>
      <c r="GM391" s="22" t="str">
        <f>IF(GH391="Reverse to Bearish","YES","-----")</f>
        <v>-----</v>
      </c>
      <c r="GN391" s="22" t="str">
        <f>IF(AND(GI391="Bullish",GI390="Bullish",GI389="Bullish",GI388="Bullish"),"YES","-----")</f>
        <v>-----</v>
      </c>
      <c r="GO391" s="22" t="str">
        <f>IF(OR(GK391="TEMA crossunder",GK390="TEMA crossunder",GK389="TEMA crossunder",GK388="TEMA crossunder"),"YES","-----")</f>
        <v>-----</v>
      </c>
      <c r="GP391" s="22" t="str">
        <f>IF(GD391="Bullish","YES","-----")</f>
        <v>YES</v>
      </c>
      <c r="GQ391" s="22" t="str">
        <f>IF(GH391="Reverse to Bullish","YES","-----")</f>
        <v>-----</v>
      </c>
      <c r="GR391" s="22" t="str">
        <f>IF(AND(GI391="Bearish",GI390="Bearish",GI389="Bearish",GI388="Bearish"),"YES","-----")</f>
        <v>YES</v>
      </c>
      <c r="GS391" s="22" t="str">
        <f>IF(OR(GJ391="TEMA crossover",GJ390="TEMA crossover",GJ389="TEMA crossover",GJ388="TEMA crossover"),"YES","-----")</f>
        <v>-----</v>
      </c>
      <c r="GT391" s="22" t="str">
        <f t="shared" si="636"/>
        <v>-----</v>
      </c>
      <c r="GU391" s="22" t="str">
        <f t="shared" si="637"/>
        <v>-----</v>
      </c>
      <c r="GV391" s="22" t="str">
        <f t="shared" si="638"/>
        <v>-----</v>
      </c>
      <c r="GW391" s="22" t="str">
        <f t="shared" si="639"/>
        <v>-----</v>
      </c>
      <c r="GX391" s="22" t="str">
        <f t="shared" si="640"/>
        <v>-----</v>
      </c>
      <c r="GY391" s="22" t="str">
        <f t="shared" si="641"/>
        <v>-----</v>
      </c>
      <c r="GZ391" s="7" t="str">
        <f>IF(G391&gt;BH391,"YES","-----")</f>
        <v>-----</v>
      </c>
      <c r="HA391" s="7" t="str">
        <f>IF(F391&lt;BI391,"YES","-----")</f>
        <v>-----</v>
      </c>
      <c r="HB391">
        <f>BH391-BI391</f>
        <v>3.6599999999998545</v>
      </c>
      <c r="HC391" s="27">
        <f t="shared" si="617"/>
        <v>-0.81669738050737628</v>
      </c>
      <c r="HD391" s="28">
        <f t="shared" si="577"/>
        <v>0.20705069433622364</v>
      </c>
      <c r="HE391" s="28" t="str">
        <f t="shared" si="578"/>
        <v>-----</v>
      </c>
      <c r="HF391" s="27">
        <f>STANDARDIZE(H391,AVERAGE($H8:$H391),_xlfn.STDEV.P($H8:$H391))</f>
        <v>-1.7890864682940657</v>
      </c>
      <c r="HG391" s="28">
        <f t="shared" si="579"/>
        <v>3.6800445536372926E-2</v>
      </c>
      <c r="HH391" s="28" t="str">
        <f t="shared" si="580"/>
        <v>Low Vol</v>
      </c>
      <c r="HI391">
        <f t="shared" si="618"/>
        <v>-2.937340000000404</v>
      </c>
      <c r="HJ391">
        <f t="shared" si="619"/>
        <v>0.72265999999945052</v>
      </c>
      <c r="HK391" s="28">
        <f t="shared" ref="HK391:HL391" si="645">STANDARDIZE(HI391,AVERAGE(HI8:HI391),_xlfn.STDEV.P(HI8:HI391))</f>
        <v>7.0299146148866717E-2</v>
      </c>
      <c r="HL391" s="28">
        <f t="shared" si="645"/>
        <v>-0.82057149002969154</v>
      </c>
      <c r="HM391" s="28">
        <f t="shared" si="582"/>
        <v>0.5280222189489574</v>
      </c>
      <c r="HN391" s="28">
        <f t="shared" si="583"/>
        <v>0.20594519631991784</v>
      </c>
      <c r="HO391" s="28" t="str">
        <f t="shared" si="584"/>
        <v>-----</v>
      </c>
      <c r="HP391" s="28" t="str">
        <f t="shared" si="585"/>
        <v>-----</v>
      </c>
      <c r="HQ391" s="28">
        <f t="shared" si="559"/>
        <v>-6.5899999999601278E-2</v>
      </c>
      <c r="HR391" s="28" t="str">
        <f t="shared" si="621"/>
        <v>Bear</v>
      </c>
      <c r="HS391">
        <f t="shared" si="622"/>
        <v>6.5899999999601278E-2</v>
      </c>
      <c r="HT391" s="27">
        <f t="shared" si="586"/>
        <v>-1.1214355417286404</v>
      </c>
      <c r="HU391" s="28">
        <f t="shared" si="587"/>
        <v>0.13105125725429154</v>
      </c>
      <c r="HV391" s="27" t="str">
        <f t="shared" si="588"/>
        <v>Weak Momentum</v>
      </c>
    </row>
    <row r="392" spans="1:230" x14ac:dyDescent="0.55000000000000004">
      <c r="A392">
        <f>Validation!A391</f>
        <v>1772148900</v>
      </c>
      <c r="B392" t="str">
        <f>Price!B391</f>
        <v>XAUUSD</v>
      </c>
      <c r="C392" t="str">
        <f>Price!C391</f>
        <v>M5</v>
      </c>
      <c r="D392">
        <f>Price!D391</f>
        <v>5187.21</v>
      </c>
      <c r="E392">
        <f>Price!E391</f>
        <v>5183.32</v>
      </c>
      <c r="F392">
        <f>Price!F391</f>
        <v>5187.21</v>
      </c>
      <c r="G392">
        <f>Price!G391</f>
        <v>5183.24</v>
      </c>
      <c r="H392">
        <f>Price!H391</f>
        <v>179</v>
      </c>
      <c r="I392">
        <f>Diagonals!E391</f>
        <v>5216.66</v>
      </c>
      <c r="J392">
        <f>Diagonals!F391</f>
        <v>0</v>
      </c>
      <c r="K392">
        <f>Diagonals!G391</f>
        <v>0</v>
      </c>
      <c r="L392">
        <f>Diagonals!H391</f>
        <v>5113.33</v>
      </c>
      <c r="M392">
        <f>Diagonals!I391</f>
        <v>0</v>
      </c>
      <c r="N392">
        <f>Diagonals!J391</f>
        <v>0</v>
      </c>
      <c r="O392">
        <f>Diagonals!K391</f>
        <v>0</v>
      </c>
      <c r="P392">
        <f>Diagonals!L391</f>
        <v>0</v>
      </c>
      <c r="Q392">
        <f>Trendlines!E391</f>
        <v>5199.9399999999996</v>
      </c>
      <c r="R392">
        <f>Trendlines!F391</f>
        <v>5191.76</v>
      </c>
      <c r="S392">
        <f>Trendlines!G391</f>
        <v>5201.6899999999996</v>
      </c>
      <c r="T392">
        <f>Trendlines!H391</f>
        <v>5176.21</v>
      </c>
      <c r="U392">
        <f>Trendlines!I391</f>
        <v>5179.63</v>
      </c>
      <c r="V392">
        <f>Trendlines!J391</f>
        <v>5166.2</v>
      </c>
      <c r="W392">
        <f>Trendlines!K391</f>
        <v>0</v>
      </c>
      <c r="X392">
        <f>Trendlines!L391</f>
        <v>0</v>
      </c>
      <c r="Y392">
        <f>Tema_Hrma_Smma!E391</f>
        <v>5184.29</v>
      </c>
      <c r="Z392">
        <f>Tema_Hrma_Smma!F391</f>
        <v>5183.4399999999996</v>
      </c>
      <c r="AA392">
        <f>Tema_Hrma_Smma!G391</f>
        <v>5185.21</v>
      </c>
      <c r="AB392">
        <f>ZScore!H391</f>
        <v>1</v>
      </c>
      <c r="AC392">
        <f>ZScore!I391</f>
        <v>0.32272000000000001</v>
      </c>
      <c r="AD392">
        <f>ZScore!J391</f>
        <v>0</v>
      </c>
      <c r="AE392">
        <f>HA!E391</f>
        <v>5183.75</v>
      </c>
      <c r="AF392">
        <f>HA!F391</f>
        <v>5187.21</v>
      </c>
      <c r="AG392">
        <f>HA!G391</f>
        <v>5183.24</v>
      </c>
      <c r="AH392">
        <f>HA!H391</f>
        <v>5185.24</v>
      </c>
      <c r="AI392">
        <f>HA!I391</f>
        <v>1</v>
      </c>
      <c r="AJ392">
        <f>HA!J391</f>
        <v>1.5</v>
      </c>
      <c r="AK392">
        <f>HA!K391</f>
        <v>-0.48332999999999998</v>
      </c>
      <c r="AL392">
        <f>HA!L391</f>
        <v>1</v>
      </c>
      <c r="AM392">
        <f>KC!E391</f>
        <v>5217.3109299999996</v>
      </c>
      <c r="AN392">
        <f>KC!F391</f>
        <v>5211.0795099999996</v>
      </c>
      <c r="AO392">
        <f>KC!G391</f>
        <v>5204.8480900000004</v>
      </c>
      <c r="AP392">
        <f>KC!H391</f>
        <v>5198.6166700000003</v>
      </c>
      <c r="AQ392">
        <f>KC!I391</f>
        <v>5192.3852500000003</v>
      </c>
      <c r="AR392">
        <f>KC!J391</f>
        <v>5187.7909499999996</v>
      </c>
      <c r="AS392">
        <f>KC!K391</f>
        <v>5181.5595300000004</v>
      </c>
      <c r="AT392">
        <f>KC!L391</f>
        <v>5175.3281200000001</v>
      </c>
      <c r="AU392">
        <f>KC!M391</f>
        <v>5169.0967000000001</v>
      </c>
      <c r="AV392">
        <f>KC!N391</f>
        <v>5162.86528</v>
      </c>
      <c r="AW392">
        <f>SR_Levels!E391</f>
        <v>5178.6000000000004</v>
      </c>
      <c r="AX392">
        <f>SR_Levels!F391</f>
        <v>5161.8900000000003</v>
      </c>
      <c r="AY392">
        <f>SR_Levels!G391</f>
        <v>5135.8500000000004</v>
      </c>
      <c r="AZ392">
        <f>SR_Levels!H391</f>
        <v>0</v>
      </c>
      <c r="BA392">
        <f>SR_Levels!I391</f>
        <v>5193.3500000000004</v>
      </c>
      <c r="BB392">
        <f>SR_Levels!J391</f>
        <v>5205.3100000000004</v>
      </c>
      <c r="BC392">
        <f>SR_Levels!K391</f>
        <v>0</v>
      </c>
      <c r="BD392">
        <f>SR_Levels!L391</f>
        <v>0</v>
      </c>
      <c r="BE392">
        <f>ZigZag!E391</f>
        <v>0</v>
      </c>
      <c r="BF392">
        <f>ZigZag!F391</f>
        <v>0</v>
      </c>
      <c r="BG392">
        <f>ZigZag!G391</f>
        <v>5187.41</v>
      </c>
      <c r="BH392">
        <f>Dual_Tema!E391</f>
        <v>5185.7700000000004</v>
      </c>
      <c r="BI392">
        <f>Dual_Tema!F391</f>
        <v>5182.17</v>
      </c>
      <c r="BJ392">
        <f>Pinbar!E391</f>
        <v>0</v>
      </c>
      <c r="BK392">
        <f>SSA!E391</f>
        <v>5184.1674000000003</v>
      </c>
      <c r="BL392">
        <f>SSA!F391</f>
        <v>5184.24532</v>
      </c>
      <c r="BN392" t="str">
        <f t="shared" si="644"/>
        <v>Green Candle</v>
      </c>
      <c r="BO392" s="34">
        <f t="shared" si="560"/>
        <v>4.899058184995031E-4</v>
      </c>
      <c r="BP392" s="34">
        <f t="shared" si="562"/>
        <v>1.7350668579219075E-5</v>
      </c>
      <c r="BQ392" s="34">
        <f t="shared" si="570"/>
        <v>-2.3809569600680147E-3</v>
      </c>
      <c r="BR392" s="34">
        <f t="shared" si="572"/>
        <v>-2.023960459662133E-3</v>
      </c>
      <c r="BS392" s="35">
        <f t="shared" si="561"/>
        <v>8.1634307536049278E-5</v>
      </c>
      <c r="BT392" s="35">
        <f t="shared" si="563"/>
        <v>1.4458775501324794E-6</v>
      </c>
      <c r="BU392" s="35">
        <f t="shared" si="571"/>
        <v>-1.3242433919635754E-4</v>
      </c>
      <c r="BV392" s="35">
        <f t="shared" si="573"/>
        <v>-8.4413580118902765E-5</v>
      </c>
      <c r="BW392" s="27">
        <v>96</v>
      </c>
      <c r="BX392">
        <f>F392-G392</f>
        <v>3.9700000000002547</v>
      </c>
      <c r="BY392">
        <f>ABS(F392-D391)</f>
        <v>3.8900000000003274</v>
      </c>
      <c r="BZ392">
        <f>ABS(G392-D391)</f>
        <v>7.999999999992724E-2</v>
      </c>
      <c r="CA392">
        <f t="shared" si="623"/>
        <v>3.9700000000002547</v>
      </c>
      <c r="CB392">
        <f t="shared" si="564"/>
        <v>4.875</v>
      </c>
      <c r="CC392">
        <f t="shared" si="567"/>
        <v>4.8132042830991413</v>
      </c>
      <c r="CD392">
        <f t="shared" si="565"/>
        <v>6.1795716900858721E-2</v>
      </c>
      <c r="CE392">
        <f t="shared" si="568"/>
        <v>1</v>
      </c>
      <c r="CF392">
        <f t="shared" si="569"/>
        <v>4</v>
      </c>
      <c r="CG392" s="7" t="str">
        <f t="shared" si="566"/>
        <v>-----</v>
      </c>
      <c r="CH392" s="21"/>
      <c r="CI392" s="21"/>
      <c r="CJ392" s="21"/>
      <c r="CK392" s="21"/>
      <c r="CL392" s="21"/>
      <c r="CM392" s="21"/>
      <c r="CZ392" s="7" t="str">
        <f>IF(AND(D392&gt;BH392,D392&gt;E392),"Bullish Trigger","-----")</f>
        <v>Bullish Trigger</v>
      </c>
      <c r="DA392" s="7" t="str">
        <f>IF(AND(D392&lt;BI392,D392&lt;E392),"Bearish Trigger","-----")</f>
        <v>-----</v>
      </c>
      <c r="DB392" s="13" t="str">
        <f>IF(AND(W392=BE392,W392&gt;0,BE392&gt;0),"Important High","------")</f>
        <v>------</v>
      </c>
      <c r="DC392" s="13" t="str">
        <f>IF(AND(X392=BF392,X392&gt;0,BF392&gt;0),"Important Low","------")</f>
        <v>------</v>
      </c>
      <c r="DD392" s="7" t="str">
        <f>IF(AND(DB392="Important High",DC392="-----",BJ392=1),"Imp High Rej","-----")</f>
        <v>-----</v>
      </c>
      <c r="DE392" s="7" t="str">
        <f>IF(AND(DB392="-----",DC392="Important Low",BJ392=1),"Imp Low Rej","-----")</f>
        <v>-----</v>
      </c>
      <c r="DF392" s="7" t="str">
        <f>IF(Y392&gt;AM392,"Overbought",IF(Y392&gt;AO392,"Bullish Momentum",IF(Y392&gt;AQ392,"Flat Momentum","-----")))</f>
        <v>-----</v>
      </c>
      <c r="DG392" s="7" t="str">
        <f>IF(Y392&lt;AV392,"Oversold",IF(Y392&lt;AT392,"Bearish Momentum",IF(Y392&lt;AR392,"Flat Momentum","-----")))</f>
        <v>Flat Momentum</v>
      </c>
      <c r="DH392" s="7" t="str">
        <f>IF(AND(DF392="Overbought",AD392=2),"Culminated Thrust","-----")</f>
        <v>-----</v>
      </c>
      <c r="DI392" s="7" t="str">
        <f>IF(AND(DG392="Oversold",AD392=5),"Culminated Thrust","-----")</f>
        <v>-----</v>
      </c>
      <c r="DJ392" s="14">
        <f>(Q392-$D392)/$D392</f>
        <v>2.454113097406807E-3</v>
      </c>
      <c r="DK392" s="14">
        <f>(R392-$D392)/$D392</f>
        <v>8.7715747000799698E-4</v>
      </c>
      <c r="DL392" s="14">
        <f>(S392-$D392)/$D392</f>
        <v>2.791481355102177E-3</v>
      </c>
      <c r="DM392" s="14">
        <f>(T392-$D392)/$D392</f>
        <v>-2.1206004769423253E-3</v>
      </c>
      <c r="DN392" s="14">
        <f>(U392-$D392)/$D392</f>
        <v>-1.4612865104747883E-3</v>
      </c>
      <c r="DO392" s="14">
        <f>(V392-$D392)/$D392</f>
        <v>-4.0503469109598837E-3</v>
      </c>
      <c r="DP392" s="14">
        <f t="shared" si="589"/>
        <v>2.791481355102177E-3</v>
      </c>
      <c r="DQ392" s="14">
        <f t="shared" si="590"/>
        <v>2.454113097406807E-3</v>
      </c>
      <c r="DR392" s="14">
        <f t="shared" si="591"/>
        <v>8.7715747000799698E-4</v>
      </c>
      <c r="DS392" s="14">
        <f t="shared" si="592"/>
        <v>-1.4612865104747883E-3</v>
      </c>
      <c r="DT392" s="14">
        <f t="shared" si="593"/>
        <v>-2.1206004769423253E-3</v>
      </c>
      <c r="DU392" s="14">
        <f t="shared" si="594"/>
        <v>-4.0503469109598837E-3</v>
      </c>
      <c r="DV392" t="str">
        <f>IF($D392&gt;Q392,"SUP","RES")</f>
        <v>RES</v>
      </c>
      <c r="DW392" t="str">
        <f>IF($D392&gt;R392,"SUP","RES")</f>
        <v>RES</v>
      </c>
      <c r="DX392" t="str">
        <f>IF($D392&gt;S392,"SUP","RES")</f>
        <v>RES</v>
      </c>
      <c r="DY392" t="str">
        <f>IF($D392&gt;T392,"SUP","RES")</f>
        <v>SUP</v>
      </c>
      <c r="DZ392" t="str">
        <f>IF($D392&gt;U392,"SUP","RES")</f>
        <v>SUP</v>
      </c>
      <c r="EA392" t="str">
        <f>IF($D392&gt;V392,"SUP","RES")</f>
        <v>SUP</v>
      </c>
      <c r="EB392" s="7">
        <f t="shared" si="595"/>
        <v>3</v>
      </c>
      <c r="EC392" s="7">
        <f t="shared" si="596"/>
        <v>3</v>
      </c>
      <c r="ED392" s="13" t="str">
        <f t="shared" si="597"/>
        <v>-----</v>
      </c>
      <c r="EE392" s="13" t="str">
        <f t="shared" si="598"/>
        <v>-----</v>
      </c>
      <c r="EF392" s="7">
        <f>IF(OR(ED392="All Sup",EE392="All Res"),"na",((D392-MIN(Q392:V392))/(MAX(Q392:V392)-MIN(Q392:V392))))</f>
        <v>0.59199774584390952</v>
      </c>
      <c r="EG392">
        <v>1.4999999999999999E-4</v>
      </c>
      <c r="EH392">
        <f>Q392*(1+$EG392)</f>
        <v>5200.7199909999999</v>
      </c>
      <c r="EI392">
        <f>Q392*(1-$EG392)</f>
        <v>5199.1600089999993</v>
      </c>
      <c r="EJ392">
        <f>R392*(1+$EG392)</f>
        <v>5192.5387640000008</v>
      </c>
      <c r="EK392">
        <f>R392*(1-$EG392)</f>
        <v>5190.9812360000005</v>
      </c>
      <c r="EL392">
        <f>S392*(1+$EG392)</f>
        <v>5202.4702534999997</v>
      </c>
      <c r="EM392">
        <f>S392*(1-$EG392)</f>
        <v>5200.9097464999995</v>
      </c>
      <c r="EN392">
        <f>T392*(1+$EG392)</f>
        <v>5176.9864315000004</v>
      </c>
      <c r="EO392">
        <f>T392*(1-$EG392)</f>
        <v>5175.4335685000005</v>
      </c>
      <c r="EP392">
        <f>U392*(1+$EG392)</f>
        <v>5180.4069445000005</v>
      </c>
      <c r="EQ392">
        <f>U392*(1-$EG392)</f>
        <v>5178.8530554999998</v>
      </c>
      <c r="ER392">
        <f>V392*(1+$EG392)</f>
        <v>5166.9749300000003</v>
      </c>
      <c r="ES392">
        <f>V392*(1-$EG392)</f>
        <v>5165.4250700000002</v>
      </c>
      <c r="ET392" s="7" t="str">
        <f t="shared" si="599"/>
        <v>-----</v>
      </c>
      <c r="EU392" s="7" t="str">
        <f t="shared" si="600"/>
        <v>-----</v>
      </c>
      <c r="EV392" s="7" t="str">
        <f t="shared" si="601"/>
        <v>-----</v>
      </c>
      <c r="EW392" s="7" t="str">
        <f t="shared" si="602"/>
        <v>-----</v>
      </c>
      <c r="EX392" s="7" t="str">
        <f t="shared" si="603"/>
        <v>-----</v>
      </c>
      <c r="EY392" s="7" t="str">
        <f t="shared" si="604"/>
        <v>-----</v>
      </c>
      <c r="EZ392">
        <f t="shared" si="624"/>
        <v>17</v>
      </c>
      <c r="FA392">
        <f t="shared" si="625"/>
        <v>15</v>
      </c>
      <c r="FB392">
        <f t="shared" si="626"/>
        <v>390</v>
      </c>
      <c r="FC392">
        <f t="shared" si="627"/>
        <v>48</v>
      </c>
      <c r="FD392">
        <f t="shared" si="628"/>
        <v>47</v>
      </c>
      <c r="FE392">
        <f t="shared" si="629"/>
        <v>84</v>
      </c>
      <c r="FF392">
        <f t="shared" si="630"/>
        <v>4</v>
      </c>
      <c r="FG392">
        <f t="shared" si="631"/>
        <v>1</v>
      </c>
      <c r="FH392">
        <f t="shared" si="632"/>
        <v>0</v>
      </c>
      <c r="FI392">
        <f t="shared" si="633"/>
        <v>2</v>
      </c>
      <c r="FJ392">
        <f t="shared" si="634"/>
        <v>1</v>
      </c>
      <c r="FK392">
        <f t="shared" si="635"/>
        <v>1</v>
      </c>
      <c r="FL392" s="7" t="str">
        <f t="shared" si="605"/>
        <v>-----</v>
      </c>
      <c r="FM392" s="7" t="str">
        <f t="shared" si="606"/>
        <v>-----</v>
      </c>
      <c r="FN392" s="7" t="str">
        <f t="shared" si="607"/>
        <v>-----</v>
      </c>
      <c r="FO392" s="7" t="str">
        <f t="shared" si="608"/>
        <v>-----</v>
      </c>
      <c r="FP392" s="7" t="str">
        <f t="shared" si="609"/>
        <v>-----</v>
      </c>
      <c r="FQ392" s="7" t="str">
        <f t="shared" si="610"/>
        <v>-----</v>
      </c>
      <c r="FR392" s="13" t="str">
        <f>IF(FL392="-----","-----",(D392-Q392)/Q392)</f>
        <v>-----</v>
      </c>
      <c r="FS392" s="13" t="str">
        <f>IF(FM392="-----","-----",(Q392-R392)/R392)</f>
        <v>-----</v>
      </c>
      <c r="FT392" s="13" t="str">
        <f>IF(FN392="-----","-----",(R392-S392)/S392)</f>
        <v>-----</v>
      </c>
      <c r="FU392" s="13" t="str">
        <f>IF(FO392="-----","-----",(S392-T392)/T392)</f>
        <v>-----</v>
      </c>
      <c r="FV392" s="13" t="str">
        <f>IF(FP392="-----","-----",(T392-U392)/U392)</f>
        <v>-----</v>
      </c>
      <c r="FW392" s="13" t="str">
        <f>IF(FQ392="-----","-----",(U392-V392)/V392)</f>
        <v>-----</v>
      </c>
      <c r="FX392" s="7" t="str">
        <f t="shared" si="611"/>
        <v>-----</v>
      </c>
      <c r="FY392" s="7" t="str">
        <f t="shared" si="612"/>
        <v>-----</v>
      </c>
      <c r="FZ392" s="7" t="str">
        <f t="shared" si="613"/>
        <v>-----</v>
      </c>
      <c r="GA392" s="7" t="str">
        <f t="shared" si="614"/>
        <v>-----</v>
      </c>
      <c r="GB392" s="7" t="str">
        <f t="shared" si="615"/>
        <v>-----</v>
      </c>
      <c r="GC392" s="7" t="str">
        <f t="shared" si="616"/>
        <v>-----</v>
      </c>
      <c r="GD392" s="7" t="str">
        <f>IF(AND(BG392&gt;AA392,BG391&gt;AA391,BG390&gt;AA390,BG389&gt;AA389,BG388&gt;AA388,BG387&gt;AA387,BG386&gt;AA386,BG385&gt;AA385,BG384&gt;AA384,BG383&gt;AA383,BG382&gt;AA382,BG381&gt;AA381),"Bullish",IF(AND(BG392&lt;AA392,BG391&lt;AA391,BG390&lt;AA390,BG389&lt;AA389,BG388&lt;AA388,BG387&lt;AA387,BG386&lt;AA386,BG385&lt;AA385,BG384&lt;AA384,BG383&lt;AA383,BG382&lt;AA382,BG381&lt;AA381),"Bearish","-----"))</f>
        <v>Bullish</v>
      </c>
      <c r="GE392">
        <f>(Z392-BG392)/BG392</f>
        <v>-7.653144825645659E-4</v>
      </c>
      <c r="GF392" s="28">
        <f t="shared" si="574"/>
        <v>-0.71998090047056507</v>
      </c>
      <c r="GG392" s="7">
        <f t="shared" si="575"/>
        <v>0.23576837763389052</v>
      </c>
      <c r="GH392" s="7" t="str">
        <f t="shared" si="576"/>
        <v>-----</v>
      </c>
      <c r="GI392" s="7" t="str">
        <f>IF(Y392&gt;Z392,"Bullish","Bearish")</f>
        <v>Bullish</v>
      </c>
      <c r="GJ392" s="13" t="str">
        <f>IF(AND(D392&gt;Y392,D391&lt;Y391),"TEMA crossover","-----")</f>
        <v>-----</v>
      </c>
      <c r="GK392" s="13" t="str">
        <f>IF(AND(D392&lt;Y392,D391&gt;Y391),"TEMA crossunder","-----")</f>
        <v>-----</v>
      </c>
      <c r="GL392" s="22" t="str">
        <f>IF(GD392="Bearish","YES","-----")</f>
        <v>-----</v>
      </c>
      <c r="GM392" s="22" t="str">
        <f>IF(GH392="Reverse to Bearish","YES","-----")</f>
        <v>-----</v>
      </c>
      <c r="GN392" s="22" t="str">
        <f>IF(AND(GI392="Bullish",GI391="Bullish",GI390="Bullish",GI389="Bullish"),"YES","-----")</f>
        <v>-----</v>
      </c>
      <c r="GO392" s="22" t="str">
        <f>IF(OR(GK392="TEMA crossunder",GK391="TEMA crossunder",GK390="TEMA crossunder",GK389="TEMA crossunder"),"YES","-----")</f>
        <v>-----</v>
      </c>
      <c r="GP392" s="22" t="str">
        <f>IF(GD392="Bullish","YES","-----")</f>
        <v>YES</v>
      </c>
      <c r="GQ392" s="22" t="str">
        <f>IF(GH392="Reverse to Bullish","YES","-----")</f>
        <v>-----</v>
      </c>
      <c r="GR392" s="22" t="str">
        <f>IF(AND(GI392="Bearish",GI391="Bearish",GI390="Bearish",GI389="Bearish"),"YES","-----")</f>
        <v>-----</v>
      </c>
      <c r="GS392" s="22" t="str">
        <f>IF(OR(GJ392="TEMA crossover",GJ391="TEMA crossover",GJ390="TEMA crossover",GJ389="TEMA crossover"),"YES","-----")</f>
        <v>-----</v>
      </c>
      <c r="GT392" s="22" t="str">
        <f t="shared" si="636"/>
        <v>-----</v>
      </c>
      <c r="GU392" s="22" t="str">
        <f t="shared" si="637"/>
        <v>-----</v>
      </c>
      <c r="GV392" s="22" t="str">
        <f t="shared" si="638"/>
        <v>-----</v>
      </c>
      <c r="GW392" s="22" t="str">
        <f t="shared" si="639"/>
        <v>-----</v>
      </c>
      <c r="GX392" s="22" t="str">
        <f t="shared" si="640"/>
        <v>-----</v>
      </c>
      <c r="GY392" s="22" t="str">
        <f t="shared" si="641"/>
        <v>-----</v>
      </c>
      <c r="GZ392" s="7" t="str">
        <f>IF(G392&gt;BH392,"YES","-----")</f>
        <v>-----</v>
      </c>
      <c r="HA392" s="7" t="str">
        <f>IF(F392&lt;BI392,"YES","-----")</f>
        <v>-----</v>
      </c>
      <c r="HB392">
        <f>BH392-BI392</f>
        <v>3.6000000000003638</v>
      </c>
      <c r="HC392" s="27">
        <f t="shared" si="617"/>
        <v>-0.83322734095522233</v>
      </c>
      <c r="HD392" s="28">
        <f t="shared" si="577"/>
        <v>0.20235826279334604</v>
      </c>
      <c r="HE392" s="28" t="str">
        <f t="shared" si="578"/>
        <v>-----</v>
      </c>
      <c r="HF392" s="27">
        <f>STANDARDIZE(H392,AVERAGE($H9:$H392),_xlfn.STDEV.P($H9:$H392))</f>
        <v>-2.0327346504287052</v>
      </c>
      <c r="HG392" s="28">
        <f t="shared" si="579"/>
        <v>2.1039669276498672E-2</v>
      </c>
      <c r="HH392" s="28" t="str">
        <f t="shared" si="580"/>
        <v>Low Vol</v>
      </c>
      <c r="HI392">
        <f t="shared" si="618"/>
        <v>-1.9974000000001979</v>
      </c>
      <c r="HJ392">
        <f t="shared" si="619"/>
        <v>1.6026000000001659</v>
      </c>
      <c r="HK392" s="28">
        <f t="shared" ref="HK392:HL392" si="646">STANDARDIZE(HI392,AVERAGE(HI9:HI392),_xlfn.STDEV.P(HI9:HI392))</f>
        <v>0.33486975436930622</v>
      </c>
      <c r="HL392" s="28">
        <f t="shared" si="646"/>
        <v>-0.49877871542165403</v>
      </c>
      <c r="HM392" s="28">
        <f t="shared" si="582"/>
        <v>0.6311383306707119</v>
      </c>
      <c r="HN392" s="28">
        <f t="shared" si="583"/>
        <v>0.30896764187945391</v>
      </c>
      <c r="HO392" s="28" t="str">
        <f t="shared" si="584"/>
        <v>-----</v>
      </c>
      <c r="HP392" s="28" t="str">
        <f t="shared" si="585"/>
        <v>-----</v>
      </c>
      <c r="HQ392" s="28">
        <f t="shared" si="559"/>
        <v>-7.7919999999721767E-2</v>
      </c>
      <c r="HR392" s="28" t="str">
        <f t="shared" si="621"/>
        <v>Bear</v>
      </c>
      <c r="HS392">
        <f t="shared" si="622"/>
        <v>7.7919999999721767E-2</v>
      </c>
      <c r="HT392" s="27">
        <f t="shared" si="586"/>
        <v>-1.1078632205095251</v>
      </c>
      <c r="HU392" s="28">
        <f t="shared" si="587"/>
        <v>0.13396044588307521</v>
      </c>
      <c r="HV392" s="27" t="str">
        <f t="shared" si="588"/>
        <v>Weak Momentum</v>
      </c>
    </row>
    <row r="393" spans="1:230" x14ac:dyDescent="0.55000000000000004">
      <c r="A393">
        <f>Validation!A392</f>
        <v>1772149200</v>
      </c>
      <c r="B393" t="str">
        <f>Price!B392</f>
        <v>XAUUSD</v>
      </c>
      <c r="C393" t="str">
        <f>Price!C392</f>
        <v>M5</v>
      </c>
      <c r="D393">
        <f>Price!D392</f>
        <v>5186.0200000000004</v>
      </c>
      <c r="E393">
        <f>Price!E392</f>
        <v>5187.1899999999996</v>
      </c>
      <c r="F393">
        <f>Price!F392</f>
        <v>5189.5200000000004</v>
      </c>
      <c r="G393">
        <f>Price!G392</f>
        <v>5184.01</v>
      </c>
      <c r="H393">
        <f>Price!H392</f>
        <v>320</v>
      </c>
      <c r="I393">
        <f>Diagonals!E392</f>
        <v>5216.84</v>
      </c>
      <c r="J393">
        <f>Diagonals!F392</f>
        <v>0</v>
      </c>
      <c r="K393">
        <f>Diagonals!G392</f>
        <v>0</v>
      </c>
      <c r="L393">
        <f>Diagonals!H392</f>
        <v>5113</v>
      </c>
      <c r="M393">
        <f>Diagonals!I392</f>
        <v>0</v>
      </c>
      <c r="N393">
        <f>Diagonals!J392</f>
        <v>0</v>
      </c>
      <c r="O393">
        <f>Diagonals!K392</f>
        <v>0</v>
      </c>
      <c r="P393">
        <f>Diagonals!L392</f>
        <v>0</v>
      </c>
      <c r="Q393">
        <f>Trendlines!E392</f>
        <v>5199.9399999999996</v>
      </c>
      <c r="R393">
        <f>Trendlines!F392</f>
        <v>5191.74</v>
      </c>
      <c r="S393">
        <f>Trendlines!G392</f>
        <v>5201.68</v>
      </c>
      <c r="T393">
        <f>Trendlines!H392</f>
        <v>5176.28</v>
      </c>
      <c r="U393">
        <f>Trendlines!I392</f>
        <v>5179.6499999999996</v>
      </c>
      <c r="V393">
        <f>Trendlines!J392</f>
        <v>5166.24</v>
      </c>
      <c r="W393">
        <f>Trendlines!K392</f>
        <v>0</v>
      </c>
      <c r="X393">
        <f>Trendlines!L392</f>
        <v>0</v>
      </c>
      <c r="Y393">
        <f>Tema_Hrma_Smma!E392</f>
        <v>5185.3900000000003</v>
      </c>
      <c r="Z393">
        <f>Tema_Hrma_Smma!F392</f>
        <v>5183.6499999999996</v>
      </c>
      <c r="AA393">
        <f>Tema_Hrma_Smma!G392</f>
        <v>5185.24</v>
      </c>
      <c r="AB393">
        <f>ZScore!H392</f>
        <v>-1</v>
      </c>
      <c r="AC393">
        <f>ZScore!I392</f>
        <v>0.63836000000000004</v>
      </c>
      <c r="AD393">
        <f>ZScore!J392</f>
        <v>3</v>
      </c>
      <c r="AE393">
        <f>HA!E392</f>
        <v>5184.5</v>
      </c>
      <c r="AF393">
        <f>HA!F392</f>
        <v>5189.5200000000004</v>
      </c>
      <c r="AG393">
        <f>HA!G392</f>
        <v>5184.01</v>
      </c>
      <c r="AH393">
        <f>HA!H392</f>
        <v>5186.68</v>
      </c>
      <c r="AI393">
        <f>HA!I392</f>
        <v>1</v>
      </c>
      <c r="AJ393">
        <f>HA!J392</f>
        <v>2.19</v>
      </c>
      <c r="AK393">
        <f>HA!K392</f>
        <v>-0.20358999999999999</v>
      </c>
      <c r="AL393">
        <f>HA!L392</f>
        <v>2</v>
      </c>
      <c r="AM393">
        <f>KC!E392</f>
        <v>5216.9178899999997</v>
      </c>
      <c r="AN393">
        <f>KC!F392</f>
        <v>5210.6830200000004</v>
      </c>
      <c r="AO393">
        <f>KC!G392</f>
        <v>5204.4481400000004</v>
      </c>
      <c r="AP393">
        <f>KC!H392</f>
        <v>5198.2132700000002</v>
      </c>
      <c r="AQ393">
        <f>KC!I392</f>
        <v>5191.9783900000002</v>
      </c>
      <c r="AR393">
        <f>KC!J392</f>
        <v>5187.4019399999997</v>
      </c>
      <c r="AS393">
        <f>KC!K392</f>
        <v>5181.1670599999998</v>
      </c>
      <c r="AT393">
        <f>KC!L392</f>
        <v>5174.9321900000004</v>
      </c>
      <c r="AU393">
        <f>KC!M392</f>
        <v>5168.6973099999996</v>
      </c>
      <c r="AV393">
        <f>KC!N392</f>
        <v>5162.4624400000002</v>
      </c>
      <c r="AW393">
        <f>SR_Levels!E392</f>
        <v>5178.6000000000004</v>
      </c>
      <c r="AX393">
        <f>SR_Levels!F392</f>
        <v>5161.8900000000003</v>
      </c>
      <c r="AY393">
        <f>SR_Levels!G392</f>
        <v>5135.8500000000004</v>
      </c>
      <c r="AZ393">
        <f>SR_Levels!H392</f>
        <v>0</v>
      </c>
      <c r="BA393">
        <f>SR_Levels!I392</f>
        <v>5193.3500000000004</v>
      </c>
      <c r="BB393">
        <f>SR_Levels!J392</f>
        <v>5205.3100000000004</v>
      </c>
      <c r="BC393">
        <f>SR_Levels!K392</f>
        <v>0</v>
      </c>
      <c r="BD393">
        <f>SR_Levels!L392</f>
        <v>0</v>
      </c>
      <c r="BE393">
        <f>ZigZag!E392</f>
        <v>0</v>
      </c>
      <c r="BF393">
        <f>ZigZag!F392</f>
        <v>0</v>
      </c>
      <c r="BG393">
        <f>ZigZag!G392</f>
        <v>5187.34</v>
      </c>
      <c r="BH393">
        <f>Dual_Tema!E392</f>
        <v>5187.46</v>
      </c>
      <c r="BI393">
        <f>Dual_Tema!F392</f>
        <v>5183.12</v>
      </c>
      <c r="BJ393">
        <f>Pinbar!E392</f>
        <v>0</v>
      </c>
      <c r="BK393">
        <f>SSA!E392</f>
        <v>5184.0591400000003</v>
      </c>
      <c r="BL393">
        <f>SSA!F392</f>
        <v>5184.1522299999997</v>
      </c>
      <c r="BN393" t="str">
        <f t="shared" si="644"/>
        <v>Red Candle</v>
      </c>
      <c r="BO393" s="34">
        <f t="shared" si="560"/>
        <v>3.9159026155544119E-4</v>
      </c>
      <c r="BP393" s="34">
        <f t="shared" si="562"/>
        <v>-8.4194058635278513E-4</v>
      </c>
      <c r="BQ393" s="34">
        <f t="shared" si="570"/>
        <v>-2.0186625254257073E-3</v>
      </c>
      <c r="BR393" s="34">
        <f t="shared" si="572"/>
        <v>-2.3719064703222603E-3</v>
      </c>
      <c r="BS393" s="35">
        <f t="shared" si="561"/>
        <v>6.5254397325409386E-5</v>
      </c>
      <c r="BT393" s="35">
        <f t="shared" si="563"/>
        <v>-7.0188804766724289E-5</v>
      </c>
      <c r="BU393" s="35">
        <f t="shared" si="571"/>
        <v>-1.1225496398414858E-4</v>
      </c>
      <c r="BV393" s="35">
        <f t="shared" si="573"/>
        <v>-9.8941933943552662E-5</v>
      </c>
      <c r="BW393" s="27">
        <v>96</v>
      </c>
      <c r="BX393">
        <f>F393-G393</f>
        <v>5.5100000000002183</v>
      </c>
      <c r="BY393">
        <f>ABS(F393-D392)</f>
        <v>2.3100000000004002</v>
      </c>
      <c r="BZ393">
        <f>ABS(G393-D392)</f>
        <v>3.1999999999998181</v>
      </c>
      <c r="CA393">
        <f t="shared" si="623"/>
        <v>5.5100000000002183</v>
      </c>
      <c r="CB393">
        <f t="shared" si="564"/>
        <v>4.9514285714285506</v>
      </c>
      <c r="CC393">
        <f t="shared" si="567"/>
        <v>4.8629754057349333</v>
      </c>
      <c r="CD393">
        <f t="shared" si="565"/>
        <v>8.8453165693617386E-2</v>
      </c>
      <c r="CE393">
        <f t="shared" si="568"/>
        <v>1</v>
      </c>
      <c r="CF393">
        <f t="shared" si="569"/>
        <v>5</v>
      </c>
      <c r="CG393" s="7" t="str">
        <f t="shared" si="566"/>
        <v>-----</v>
      </c>
      <c r="CH393" s="21"/>
      <c r="CI393" s="21"/>
      <c r="CJ393" s="21"/>
      <c r="CK393" s="21"/>
      <c r="CL393" s="21"/>
      <c r="CM393" s="21"/>
      <c r="CZ393" s="7" t="str">
        <f>IF(AND(D393&gt;BH393,D393&gt;E393),"Bullish Trigger","-----")</f>
        <v>-----</v>
      </c>
      <c r="DA393" s="7" t="str">
        <f>IF(AND(D393&lt;BI393,D393&lt;E393),"Bearish Trigger","-----")</f>
        <v>-----</v>
      </c>
      <c r="DB393" s="13" t="str">
        <f>IF(AND(W393=BE393,W393&gt;0,BE393&gt;0),"Important High","------")</f>
        <v>------</v>
      </c>
      <c r="DC393" s="13" t="str">
        <f>IF(AND(X393=BF393,X393&gt;0,BF393&gt;0),"Important Low","------")</f>
        <v>------</v>
      </c>
      <c r="DD393" s="7" t="str">
        <f>IF(AND(DB393="Important High",DC393="-----",BJ393=1),"Imp High Rej","-----")</f>
        <v>-----</v>
      </c>
      <c r="DE393" s="7" t="str">
        <f>IF(AND(DB393="-----",DC393="Important Low",BJ393=1),"Imp Low Rej","-----")</f>
        <v>-----</v>
      </c>
      <c r="DF393" s="7" t="str">
        <f>IF(Y393&gt;AM393,"Overbought",IF(Y393&gt;AO393,"Bullish Momentum",IF(Y393&gt;AQ393,"Flat Momentum","-----")))</f>
        <v>-----</v>
      </c>
      <c r="DG393" s="7" t="str">
        <f>IF(Y393&lt;AV393,"Oversold",IF(Y393&lt;AT393,"Bearish Momentum",IF(Y393&lt;AR393,"Flat Momentum","-----")))</f>
        <v>Flat Momentum</v>
      </c>
      <c r="DH393" s="7" t="str">
        <f>IF(AND(DF393="Overbought",AD393=2),"Culminated Thrust","-----")</f>
        <v>-----</v>
      </c>
      <c r="DI393" s="7" t="str">
        <f>IF(AND(DG393="Oversold",AD393=5),"Culminated Thrust","-----")</f>
        <v>-----</v>
      </c>
      <c r="DJ393" s="14">
        <f>(Q393-$D393)/$D393</f>
        <v>2.6841392821468414E-3</v>
      </c>
      <c r="DK393" s="14">
        <f>(R393-$D393)/$D393</f>
        <v>1.1029652797326938E-3</v>
      </c>
      <c r="DL393" s="14">
        <f>(S393-$D393)/$D393</f>
        <v>3.0196566924153498E-3</v>
      </c>
      <c r="DM393" s="14">
        <f>(T393-$D393)/$D393</f>
        <v>-1.8781261931116136E-3</v>
      </c>
      <c r="DN393" s="14">
        <f>(U393-$D393)/$D393</f>
        <v>-1.2283022433389767E-3</v>
      </c>
      <c r="DO393" s="14">
        <f>(V393-$D393)/$D393</f>
        <v>-3.8141002155797033E-3</v>
      </c>
      <c r="DP393" s="14">
        <f t="shared" si="589"/>
        <v>3.0196566924153498E-3</v>
      </c>
      <c r="DQ393" s="14">
        <f t="shared" si="590"/>
        <v>2.6841392821468414E-3</v>
      </c>
      <c r="DR393" s="14">
        <f t="shared" si="591"/>
        <v>1.1029652797326938E-3</v>
      </c>
      <c r="DS393" s="14">
        <f t="shared" si="592"/>
        <v>-1.2283022433389767E-3</v>
      </c>
      <c r="DT393" s="14">
        <f t="shared" si="593"/>
        <v>-1.8781261931116136E-3</v>
      </c>
      <c r="DU393" s="14">
        <f t="shared" si="594"/>
        <v>-3.8141002155797033E-3</v>
      </c>
      <c r="DV393" t="str">
        <f>IF($D393&gt;Q393,"SUP","RES")</f>
        <v>RES</v>
      </c>
      <c r="DW393" t="str">
        <f>IF($D393&gt;R393,"SUP","RES")</f>
        <v>RES</v>
      </c>
      <c r="DX393" t="str">
        <f>IF($D393&gt;S393,"SUP","RES")</f>
        <v>RES</v>
      </c>
      <c r="DY393" t="str">
        <f>IF($D393&gt;T393,"SUP","RES")</f>
        <v>SUP</v>
      </c>
      <c r="DZ393" t="str">
        <f>IF($D393&gt;U393,"SUP","RES")</f>
        <v>SUP</v>
      </c>
      <c r="EA393" t="str">
        <f>IF($D393&gt;V393,"SUP","RES")</f>
        <v>SUP</v>
      </c>
      <c r="EB393" s="7">
        <f t="shared" si="595"/>
        <v>3</v>
      </c>
      <c r="EC393" s="7">
        <f t="shared" si="596"/>
        <v>3</v>
      </c>
      <c r="ED393" s="13" t="str">
        <f t="shared" si="597"/>
        <v>-----</v>
      </c>
      <c r="EE393" s="13" t="str">
        <f t="shared" si="598"/>
        <v>-----</v>
      </c>
      <c r="EF393" s="7">
        <f>IF(OR(ED393="All Sup",EE393="All Res"),"na",((D393-MIN(Q393:V393))/(MAX(Q393:V393)-MIN(Q393:V393))))</f>
        <v>0.55812641083522485</v>
      </c>
      <c r="EG393">
        <v>1.4999999999999999E-4</v>
      </c>
      <c r="EH393">
        <f>Q393*(1+$EG393)</f>
        <v>5200.7199909999999</v>
      </c>
      <c r="EI393">
        <f>Q393*(1-$EG393)</f>
        <v>5199.1600089999993</v>
      </c>
      <c r="EJ393">
        <f>R393*(1+$EG393)</f>
        <v>5192.5187610000003</v>
      </c>
      <c r="EK393">
        <f>R393*(1-$EG393)</f>
        <v>5190.9612390000002</v>
      </c>
      <c r="EL393">
        <f>S393*(1+$EG393)</f>
        <v>5202.4602520000008</v>
      </c>
      <c r="EM393">
        <f>S393*(1-$EG393)</f>
        <v>5200.8997480000007</v>
      </c>
      <c r="EN393">
        <f>T393*(1+$EG393)</f>
        <v>5177.0564420000001</v>
      </c>
      <c r="EO393">
        <f>T393*(1-$EG393)</f>
        <v>5175.5035579999994</v>
      </c>
      <c r="EP393">
        <f>U393*(1+$EG393)</f>
        <v>5180.4269475000001</v>
      </c>
      <c r="EQ393">
        <f>U393*(1-$EG393)</f>
        <v>5178.8730525000001</v>
      </c>
      <c r="ER393">
        <f>V393*(1+$EG393)</f>
        <v>5167.0149360000005</v>
      </c>
      <c r="ES393">
        <f>V393*(1-$EG393)</f>
        <v>5165.465064</v>
      </c>
      <c r="ET393" s="7" t="str">
        <f t="shared" si="599"/>
        <v>-----</v>
      </c>
      <c r="EU393" s="7" t="str">
        <f t="shared" si="600"/>
        <v>-----</v>
      </c>
      <c r="EV393" s="7" t="str">
        <f t="shared" si="601"/>
        <v>-----</v>
      </c>
      <c r="EW393" s="7" t="str">
        <f t="shared" si="602"/>
        <v>-----</v>
      </c>
      <c r="EX393" s="7" t="str">
        <f t="shared" si="603"/>
        <v>-----</v>
      </c>
      <c r="EY393" s="7" t="str">
        <f t="shared" si="604"/>
        <v>-----</v>
      </c>
      <c r="EZ393">
        <f t="shared" si="624"/>
        <v>18</v>
      </c>
      <c r="FA393">
        <f t="shared" si="625"/>
        <v>16</v>
      </c>
      <c r="FB393">
        <f t="shared" si="626"/>
        <v>391</v>
      </c>
      <c r="FC393">
        <f t="shared" si="627"/>
        <v>49</v>
      </c>
      <c r="FD393">
        <f t="shared" si="628"/>
        <v>48</v>
      </c>
      <c r="FE393">
        <f t="shared" si="629"/>
        <v>85</v>
      </c>
      <c r="FF393">
        <f t="shared" si="630"/>
        <v>4</v>
      </c>
      <c r="FG393">
        <f t="shared" si="631"/>
        <v>1</v>
      </c>
      <c r="FH393">
        <f t="shared" si="632"/>
        <v>0</v>
      </c>
      <c r="FI393">
        <f t="shared" si="633"/>
        <v>2</v>
      </c>
      <c r="FJ393">
        <f t="shared" si="634"/>
        <v>1</v>
      </c>
      <c r="FK393">
        <f t="shared" si="635"/>
        <v>1</v>
      </c>
      <c r="FL393" s="7" t="str">
        <f t="shared" si="605"/>
        <v>-----</v>
      </c>
      <c r="FM393" s="7" t="str">
        <f t="shared" si="606"/>
        <v>-----</v>
      </c>
      <c r="FN393" s="7" t="str">
        <f t="shared" si="607"/>
        <v>-----</v>
      </c>
      <c r="FO393" s="7" t="str">
        <f t="shared" si="608"/>
        <v>-----</v>
      </c>
      <c r="FP393" s="7" t="str">
        <f t="shared" si="609"/>
        <v>-----</v>
      </c>
      <c r="FQ393" s="7" t="str">
        <f t="shared" si="610"/>
        <v>-----</v>
      </c>
      <c r="FR393" s="13" t="str">
        <f>IF(FL393="-----","-----",(D393-Q393)/Q393)</f>
        <v>-----</v>
      </c>
      <c r="FS393" s="13" t="str">
        <f>IF(FM393="-----","-----",(Q393-R393)/R393)</f>
        <v>-----</v>
      </c>
      <c r="FT393" s="13" t="str">
        <f>IF(FN393="-----","-----",(R393-S393)/S393)</f>
        <v>-----</v>
      </c>
      <c r="FU393" s="13" t="str">
        <f>IF(FO393="-----","-----",(S393-T393)/T393)</f>
        <v>-----</v>
      </c>
      <c r="FV393" s="13" t="str">
        <f>IF(FP393="-----","-----",(T393-U393)/U393)</f>
        <v>-----</v>
      </c>
      <c r="FW393" s="13" t="str">
        <f>IF(FQ393="-----","-----",(U393-V393)/V393)</f>
        <v>-----</v>
      </c>
      <c r="FX393" s="7" t="str">
        <f t="shared" si="611"/>
        <v>-----</v>
      </c>
      <c r="FY393" s="7" t="str">
        <f t="shared" si="612"/>
        <v>-----</v>
      </c>
      <c r="FZ393" s="7" t="str">
        <f t="shared" si="613"/>
        <v>-----</v>
      </c>
      <c r="GA393" s="7" t="str">
        <f t="shared" si="614"/>
        <v>-----</v>
      </c>
      <c r="GB393" s="7" t="str">
        <f t="shared" si="615"/>
        <v>-----</v>
      </c>
      <c r="GC393" s="7" t="str">
        <f t="shared" si="616"/>
        <v>-----</v>
      </c>
      <c r="GD393" s="7" t="str">
        <f>IF(AND(BG393&gt;AA393,BG392&gt;AA392,BG391&gt;AA391,BG390&gt;AA390,BG389&gt;AA389,BG388&gt;AA388,BG387&gt;AA387,BG386&gt;AA386,BG385&gt;AA385,BG384&gt;AA384,BG383&gt;AA383,BG382&gt;AA382),"Bullish",IF(AND(BG393&lt;AA393,BG392&lt;AA392,BG391&lt;AA391,BG390&lt;AA390,BG389&lt;AA389,BG388&lt;AA388,BG387&lt;AA387,BG386&lt;AA386,BG385&lt;AA385,BG384&lt;AA384,BG383&lt;AA383,BG382&lt;AA382),"Bearish","-----"))</f>
        <v>Bullish</v>
      </c>
      <c r="GE393">
        <f>(Z393-BG393)/BG393</f>
        <v>-7.1134724155357259E-4</v>
      </c>
      <c r="GF393" s="28">
        <f t="shared" si="574"/>
        <v>-0.6683656563119651</v>
      </c>
      <c r="GG393" s="7">
        <f t="shared" si="575"/>
        <v>0.2519501062074313</v>
      </c>
      <c r="GH393" s="7" t="str">
        <f t="shared" si="576"/>
        <v>-----</v>
      </c>
      <c r="GI393" s="7" t="str">
        <f>IF(Y393&gt;Z393,"Bullish","Bearish")</f>
        <v>Bullish</v>
      </c>
      <c r="GJ393" s="13" t="str">
        <f>IF(AND(D393&gt;Y393,D392&lt;Y392),"TEMA crossover","-----")</f>
        <v>-----</v>
      </c>
      <c r="GK393" s="13" t="str">
        <f>IF(AND(D393&lt;Y393,D392&gt;Y392),"TEMA crossunder","-----")</f>
        <v>-----</v>
      </c>
      <c r="GL393" s="22" t="str">
        <f>IF(GD393="Bearish","YES","-----")</f>
        <v>-----</v>
      </c>
      <c r="GM393" s="22" t="str">
        <f>IF(GH393="Reverse to Bearish","YES","-----")</f>
        <v>-----</v>
      </c>
      <c r="GN393" s="22" t="str">
        <f>IF(AND(GI393="Bullish",GI392="Bullish",GI391="Bullish",GI390="Bullish"),"YES","-----")</f>
        <v>-----</v>
      </c>
      <c r="GO393" s="22" t="str">
        <f>IF(OR(GK393="TEMA crossunder",GK392="TEMA crossunder",GK391="TEMA crossunder",GK390="TEMA crossunder"),"YES","-----")</f>
        <v>-----</v>
      </c>
      <c r="GP393" s="22" t="str">
        <f>IF(GD393="Bullish","YES","-----")</f>
        <v>YES</v>
      </c>
      <c r="GQ393" s="22" t="str">
        <f>IF(GH393="Reverse to Bullish","YES","-----")</f>
        <v>-----</v>
      </c>
      <c r="GR393" s="22" t="str">
        <f>IF(AND(GI393="Bearish",GI392="Bearish",GI391="Bearish",GI390="Bearish"),"YES","-----")</f>
        <v>-----</v>
      </c>
      <c r="GS393" s="22" t="str">
        <f>IF(OR(GJ393="TEMA crossover",GJ392="TEMA crossover",GJ391="TEMA crossover",GJ390="TEMA crossover"),"YES","-----")</f>
        <v>-----</v>
      </c>
      <c r="GT393" s="22" t="str">
        <f t="shared" si="636"/>
        <v>-----</v>
      </c>
      <c r="GU393" s="22" t="str">
        <f t="shared" si="637"/>
        <v>-----</v>
      </c>
      <c r="GV393" s="22" t="str">
        <f t="shared" si="638"/>
        <v>-----</v>
      </c>
      <c r="GW393" s="22" t="str">
        <f t="shared" si="639"/>
        <v>-----</v>
      </c>
      <c r="GX393" s="22" t="str">
        <f t="shared" si="640"/>
        <v>-----</v>
      </c>
      <c r="GY393" s="22" t="str">
        <f t="shared" si="641"/>
        <v>-----</v>
      </c>
      <c r="GZ393" s="7" t="str">
        <f>IF(G393&gt;BH393,"YES","-----")</f>
        <v>-----</v>
      </c>
      <c r="HA393" s="7" t="str">
        <f>IF(F393&lt;BI393,"YES","-----")</f>
        <v>-----</v>
      </c>
      <c r="HB393">
        <f>BH393-BI393</f>
        <v>4.3400000000001455</v>
      </c>
      <c r="HC393" s="27">
        <f t="shared" si="617"/>
        <v>-0.59139719498241738</v>
      </c>
      <c r="HD393" s="28">
        <f t="shared" si="577"/>
        <v>0.27712715969673718</v>
      </c>
      <c r="HE393" s="28" t="str">
        <f t="shared" si="578"/>
        <v>-----</v>
      </c>
      <c r="HF393" s="27">
        <f>STANDARDIZE(H393,AVERAGE($H10:$H393),_xlfn.STDEV.P($H10:$H393))</f>
        <v>-1.2162428422685907</v>
      </c>
      <c r="HG393" s="28">
        <f t="shared" si="579"/>
        <v>0.11194621394280908</v>
      </c>
      <c r="HH393" s="28" t="str">
        <f t="shared" si="580"/>
        <v>Low Vol</v>
      </c>
      <c r="HI393">
        <f t="shared" si="618"/>
        <v>-0.93914000000040687</v>
      </c>
      <c r="HJ393">
        <f t="shared" si="619"/>
        <v>3.4008599999997386</v>
      </c>
      <c r="HK393" s="28">
        <f t="shared" ref="HK393:HL393" si="647">STANDARDIZE(HI393,AVERAGE(HI10:HI393),_xlfn.STDEV.P(HI10:HI393))</f>
        <v>0.62950084981107468</v>
      </c>
      <c r="HL393" s="28">
        <f t="shared" si="647"/>
        <v>0.1550488048822575</v>
      </c>
      <c r="HM393" s="28">
        <f t="shared" si="582"/>
        <v>0.7354893937269058</v>
      </c>
      <c r="HN393" s="28">
        <f t="shared" si="583"/>
        <v>0.56160857911732354</v>
      </c>
      <c r="HO393" s="28" t="str">
        <f t="shared" si="584"/>
        <v>-----</v>
      </c>
      <c r="HP393" s="28" t="str">
        <f t="shared" si="585"/>
        <v>-----</v>
      </c>
      <c r="HQ393" s="28">
        <f t="shared" ref="HQ393:HQ456" si="648">BK393-BL393</f>
        <v>-9.3089999999392603E-2</v>
      </c>
      <c r="HR393" s="28" t="str">
        <f t="shared" si="621"/>
        <v>Bear</v>
      </c>
      <c r="HS393">
        <f t="shared" si="622"/>
        <v>9.3089999999392603E-2</v>
      </c>
      <c r="HT393" s="27">
        <f t="shared" si="586"/>
        <v>-1.0901776591394678</v>
      </c>
      <c r="HU393" s="28">
        <f t="shared" si="587"/>
        <v>0.13781744625901043</v>
      </c>
      <c r="HV393" s="27" t="str">
        <f t="shared" si="588"/>
        <v>Weak Momentum</v>
      </c>
    </row>
    <row r="394" spans="1:230" x14ac:dyDescent="0.55000000000000004">
      <c r="A394">
        <f>Validation!A393</f>
        <v>1772149500</v>
      </c>
      <c r="B394" t="str">
        <f>Price!B393</f>
        <v>XAUUSD</v>
      </c>
      <c r="C394" t="str">
        <f>Price!C393</f>
        <v>M5</v>
      </c>
      <c r="D394">
        <f>Price!D393</f>
        <v>5183.96</v>
      </c>
      <c r="E394">
        <f>Price!E393</f>
        <v>5185.78</v>
      </c>
      <c r="F394">
        <f>Price!F393</f>
        <v>5188.53</v>
      </c>
      <c r="G394">
        <f>Price!G393</f>
        <v>5183.8599999999997</v>
      </c>
      <c r="H394">
        <f>Price!H393</f>
        <v>228</v>
      </c>
      <c r="I394">
        <f>Diagonals!E393</f>
        <v>5217.0200000000004</v>
      </c>
      <c r="J394">
        <f>Diagonals!F393</f>
        <v>0</v>
      </c>
      <c r="K394">
        <f>Diagonals!G393</f>
        <v>0</v>
      </c>
      <c r="L394">
        <f>Diagonals!H393</f>
        <v>5112.67</v>
      </c>
      <c r="M394">
        <f>Diagonals!I393</f>
        <v>0</v>
      </c>
      <c r="N394">
        <f>Diagonals!J393</f>
        <v>0</v>
      </c>
      <c r="O394">
        <f>Diagonals!K393</f>
        <v>0</v>
      </c>
      <c r="P394">
        <f>Diagonals!L393</f>
        <v>0</v>
      </c>
      <c r="Q394">
        <f>Trendlines!E393</f>
        <v>5199.95</v>
      </c>
      <c r="R394">
        <f>Trendlines!F393</f>
        <v>5191.71</v>
      </c>
      <c r="S394">
        <f>Trendlines!G393</f>
        <v>5201.66</v>
      </c>
      <c r="T394">
        <f>Trendlines!H393</f>
        <v>5176.3599999999997</v>
      </c>
      <c r="U394">
        <f>Trendlines!I393</f>
        <v>5179.68</v>
      </c>
      <c r="V394">
        <f>Trendlines!J393</f>
        <v>5166.28</v>
      </c>
      <c r="W394">
        <f>Trendlines!K393</f>
        <v>0</v>
      </c>
      <c r="X394">
        <f>Trendlines!L393</f>
        <v>0</v>
      </c>
      <c r="Y394">
        <f>Tema_Hrma_Smma!E393</f>
        <v>5185.58</v>
      </c>
      <c r="Z394">
        <f>Tema_Hrma_Smma!F393</f>
        <v>5183.8500000000004</v>
      </c>
      <c r="AA394">
        <f>Tema_Hrma_Smma!G393</f>
        <v>5185.26</v>
      </c>
      <c r="AB394">
        <f>ZScore!H393</f>
        <v>-1</v>
      </c>
      <c r="AC394">
        <f>ZScore!I393</f>
        <v>0.40982000000000002</v>
      </c>
      <c r="AD394">
        <f>ZScore!J393</f>
        <v>3</v>
      </c>
      <c r="AE394">
        <f>HA!E393</f>
        <v>5185.59</v>
      </c>
      <c r="AF394">
        <f>HA!F393</f>
        <v>5188.53</v>
      </c>
      <c r="AG394">
        <f>HA!G393</f>
        <v>5183.8599999999997</v>
      </c>
      <c r="AH394">
        <f>HA!H393</f>
        <v>5185.53</v>
      </c>
      <c r="AI394">
        <f>HA!I393</f>
        <v>-1</v>
      </c>
      <c r="AJ394">
        <f>HA!J393</f>
        <v>0.06</v>
      </c>
      <c r="AK394">
        <f>HA!K393</f>
        <v>-1.07203</v>
      </c>
      <c r="AL394">
        <f>HA!L393</f>
        <v>-1</v>
      </c>
      <c r="AM394">
        <f>KC!E393</f>
        <v>5216.5253000000002</v>
      </c>
      <c r="AN394">
        <f>KC!F393</f>
        <v>5210.3011100000003</v>
      </c>
      <c r="AO394">
        <f>KC!G393</f>
        <v>5204.0769099999998</v>
      </c>
      <c r="AP394">
        <f>KC!H393</f>
        <v>5197.8527100000001</v>
      </c>
      <c r="AQ394">
        <f>KC!I393</f>
        <v>5191.6285099999996</v>
      </c>
      <c r="AR394">
        <f>KC!J393</f>
        <v>5187.0675099999999</v>
      </c>
      <c r="AS394">
        <f>KC!K393</f>
        <v>5180.8433100000002</v>
      </c>
      <c r="AT394">
        <f>KC!L393</f>
        <v>5174.6191200000003</v>
      </c>
      <c r="AU394">
        <f>KC!M393</f>
        <v>5168.3949199999997</v>
      </c>
      <c r="AV394">
        <f>KC!N393</f>
        <v>5162.1707200000001</v>
      </c>
      <c r="AW394">
        <f>SR_Levels!E393</f>
        <v>5178.6000000000004</v>
      </c>
      <c r="AX394">
        <f>SR_Levels!F393</f>
        <v>5161.8900000000003</v>
      </c>
      <c r="AY394">
        <f>SR_Levels!G393</f>
        <v>5135.8500000000004</v>
      </c>
      <c r="AZ394">
        <f>SR_Levels!H393</f>
        <v>0</v>
      </c>
      <c r="BA394">
        <f>SR_Levels!I393</f>
        <v>5193.3500000000004</v>
      </c>
      <c r="BB394">
        <f>SR_Levels!J393</f>
        <v>5205.3100000000004</v>
      </c>
      <c r="BC394">
        <f>SR_Levels!K393</f>
        <v>0</v>
      </c>
      <c r="BD394">
        <f>SR_Levels!L393</f>
        <v>0</v>
      </c>
      <c r="BE394">
        <f>ZigZag!E393</f>
        <v>0</v>
      </c>
      <c r="BF394">
        <f>ZigZag!F393</f>
        <v>0</v>
      </c>
      <c r="BG394">
        <f>ZigZag!G393</f>
        <v>5187.21</v>
      </c>
      <c r="BH394">
        <f>Dual_Tema!E393</f>
        <v>5188.09</v>
      </c>
      <c r="BI394">
        <f>Dual_Tema!F393</f>
        <v>5183.66</v>
      </c>
      <c r="BJ394">
        <f>Pinbar!E393</f>
        <v>0</v>
      </c>
      <c r="BK394">
        <f>SSA!E393</f>
        <v>5184.04342</v>
      </c>
      <c r="BL394">
        <f>SSA!F393</f>
        <v>5184.0978299999997</v>
      </c>
      <c r="BN394" t="str">
        <f t="shared" si="644"/>
        <v>Red Candle</v>
      </c>
      <c r="BO394" s="34">
        <f t="shared" ref="BO394:BO457" si="649">(D394/D388)-1</f>
        <v>3.6652860755603811E-5</v>
      </c>
      <c r="BP394" s="34">
        <f t="shared" si="562"/>
        <v>-6.2076118430443028E-4</v>
      </c>
      <c r="BQ394" s="34">
        <f t="shared" si="570"/>
        <v>-2.1481698209088185E-3</v>
      </c>
      <c r="BR394" s="34">
        <f t="shared" si="572"/>
        <v>-3.0788639165226783E-3</v>
      </c>
      <c r="BS394" s="35">
        <f t="shared" ref="BS394:BS457" si="650">((BO394+1)^(1/6))-1</f>
        <v>6.1087168341522613E-6</v>
      </c>
      <c r="BT394" s="35">
        <f t="shared" si="563"/>
        <v>-5.1744822548882574E-5</v>
      </c>
      <c r="BU394" s="35">
        <f t="shared" si="571"/>
        <v>-1.194639995730773E-4</v>
      </c>
      <c r="BV394" s="35">
        <f t="shared" si="573"/>
        <v>-1.284756366796147E-4</v>
      </c>
      <c r="BW394" s="27">
        <v>96</v>
      </c>
      <c r="BX394">
        <f>F394-G394</f>
        <v>4.6700000000000728</v>
      </c>
      <c r="BY394">
        <f>ABS(F394-D393)</f>
        <v>2.5099999999993088</v>
      </c>
      <c r="BZ394">
        <f>ABS(G394-D393)</f>
        <v>2.160000000000764</v>
      </c>
      <c r="CA394">
        <f t="shared" si="623"/>
        <v>4.6700000000000728</v>
      </c>
      <c r="CB394">
        <f t="shared" si="564"/>
        <v>5.0742857142857121</v>
      </c>
      <c r="CC394">
        <f t="shared" si="567"/>
        <v>4.8491914481824434</v>
      </c>
      <c r="CD394">
        <f t="shared" si="565"/>
        <v>0.22509426610326866</v>
      </c>
      <c r="CE394">
        <f t="shared" si="568"/>
        <v>1</v>
      </c>
      <c r="CF394">
        <f t="shared" si="569"/>
        <v>6</v>
      </c>
      <c r="CG394" s="7" t="str">
        <f t="shared" si="566"/>
        <v>-----</v>
      </c>
      <c r="CH394" s="21"/>
      <c r="CI394" s="21"/>
      <c r="CJ394" s="21"/>
      <c r="CK394" s="21"/>
      <c r="CL394" s="21"/>
      <c r="CM394" s="21"/>
      <c r="CZ394" s="7" t="str">
        <f>IF(AND(D394&gt;BH394,D394&gt;E394),"Bullish Trigger","-----")</f>
        <v>-----</v>
      </c>
      <c r="DA394" s="7" t="str">
        <f>IF(AND(D394&lt;BI394,D394&lt;E394),"Bearish Trigger","-----")</f>
        <v>-----</v>
      </c>
      <c r="DB394" s="13" t="str">
        <f>IF(AND(W394=BE394,W394&gt;0,BE394&gt;0),"Important High","------")</f>
        <v>------</v>
      </c>
      <c r="DC394" s="13" t="str">
        <f>IF(AND(X394=BF394,X394&gt;0,BF394&gt;0),"Important Low","------")</f>
        <v>------</v>
      </c>
      <c r="DD394" s="7" t="str">
        <f>IF(AND(DB394="Important High",DC394="-----",BJ394=1),"Imp High Rej","-----")</f>
        <v>-----</v>
      </c>
      <c r="DE394" s="7" t="str">
        <f>IF(AND(DB394="-----",DC394="Important Low",BJ394=1),"Imp Low Rej","-----")</f>
        <v>-----</v>
      </c>
      <c r="DF394" s="7" t="str">
        <f>IF(Y394&gt;AM394,"Overbought",IF(Y394&gt;AO394,"Bullish Momentum",IF(Y394&gt;AQ394,"Flat Momentum","-----")))</f>
        <v>-----</v>
      </c>
      <c r="DG394" s="7" t="str">
        <f>IF(Y394&lt;AV394,"Oversold",IF(Y394&lt;AT394,"Bearish Momentum",IF(Y394&lt;AR394,"Flat Momentum","-----")))</f>
        <v>Flat Momentum</v>
      </c>
      <c r="DH394" s="7" t="str">
        <f>IF(AND(DF394="Overbought",AD394=2),"Culminated Thrust","-----")</f>
        <v>-----</v>
      </c>
      <c r="DI394" s="7" t="str">
        <f>IF(AND(DG394="Oversold",AD394=5),"Culminated Thrust","-----")</f>
        <v>-----</v>
      </c>
      <c r="DJ394" s="14">
        <f>(Q394-$D394)/$D394</f>
        <v>3.0845145410072186E-3</v>
      </c>
      <c r="DK394" s="14">
        <f>(R394-$D394)/$D394</f>
        <v>1.4949961033649951E-3</v>
      </c>
      <c r="DL394" s="14">
        <f>(S394-$D394)/$D394</f>
        <v>3.414378197362599E-3</v>
      </c>
      <c r="DM394" s="14">
        <f>(T394-$D394)/$D394</f>
        <v>-1.4660606949128397E-3</v>
      </c>
      <c r="DN394" s="14">
        <f>(U394-$D394)/$D394</f>
        <v>-8.2562365450345788E-4</v>
      </c>
      <c r="DO394" s="14">
        <f>(V394-$D394)/$D394</f>
        <v>-3.4105201429023933E-3</v>
      </c>
      <c r="DP394" s="14">
        <f t="shared" si="589"/>
        <v>3.414378197362599E-3</v>
      </c>
      <c r="DQ394" s="14">
        <f t="shared" si="590"/>
        <v>3.0845145410072186E-3</v>
      </c>
      <c r="DR394" s="14">
        <f t="shared" si="591"/>
        <v>1.4949961033649951E-3</v>
      </c>
      <c r="DS394" s="14">
        <f t="shared" si="592"/>
        <v>-8.2562365450345788E-4</v>
      </c>
      <c r="DT394" s="14">
        <f t="shared" si="593"/>
        <v>-1.4660606949128397E-3</v>
      </c>
      <c r="DU394" s="14">
        <f t="shared" si="594"/>
        <v>-3.4105201429023933E-3</v>
      </c>
      <c r="DV394" t="str">
        <f>IF($D394&gt;Q394,"SUP","RES")</f>
        <v>RES</v>
      </c>
      <c r="DW394" t="str">
        <f>IF($D394&gt;R394,"SUP","RES")</f>
        <v>RES</v>
      </c>
      <c r="DX394" t="str">
        <f>IF($D394&gt;S394,"SUP","RES")</f>
        <v>RES</v>
      </c>
      <c r="DY394" t="str">
        <f>IF($D394&gt;T394,"SUP","RES")</f>
        <v>SUP</v>
      </c>
      <c r="DZ394" t="str">
        <f>IF($D394&gt;U394,"SUP","RES")</f>
        <v>SUP</v>
      </c>
      <c r="EA394" t="str">
        <f>IF($D394&gt;V394,"SUP","RES")</f>
        <v>SUP</v>
      </c>
      <c r="EB394" s="7">
        <f t="shared" si="595"/>
        <v>3</v>
      </c>
      <c r="EC394" s="7">
        <f t="shared" si="596"/>
        <v>3</v>
      </c>
      <c r="ED394" s="13" t="str">
        <f t="shared" si="597"/>
        <v>-----</v>
      </c>
      <c r="EE394" s="13" t="str">
        <f t="shared" si="598"/>
        <v>-----</v>
      </c>
      <c r="EF394" s="7">
        <f>IF(OR(ED394="All Sup",EE394="All Res"),"na",((D394-MIN(Q394:V394))/(MAX(Q394:V394)-MIN(Q394:V394))))</f>
        <v>0.49971735443754201</v>
      </c>
      <c r="EG394">
        <v>1.4999999999999999E-4</v>
      </c>
      <c r="EH394">
        <f>Q394*(1+$EG394)</f>
        <v>5200.7299925000007</v>
      </c>
      <c r="EI394">
        <f>Q394*(1-$EG394)</f>
        <v>5199.1700074999999</v>
      </c>
      <c r="EJ394">
        <f>R394*(1+$EG394)</f>
        <v>5192.4887565000008</v>
      </c>
      <c r="EK394">
        <f>R394*(1-$EG394)</f>
        <v>5190.9312435000002</v>
      </c>
      <c r="EL394">
        <f>S394*(1+$EG394)</f>
        <v>5202.4402490000002</v>
      </c>
      <c r="EM394">
        <f>S394*(1-$EG394)</f>
        <v>5200.8797509999995</v>
      </c>
      <c r="EN394">
        <f>T394*(1+$EG394)</f>
        <v>5177.1364540000004</v>
      </c>
      <c r="EO394">
        <f>T394*(1-$EG394)</f>
        <v>5175.5835459999998</v>
      </c>
      <c r="EP394">
        <f>U394*(1+$EG394)</f>
        <v>5180.4569520000005</v>
      </c>
      <c r="EQ394">
        <f>U394*(1-$EG394)</f>
        <v>5178.9030480000001</v>
      </c>
      <c r="ER394">
        <f>V394*(1+$EG394)</f>
        <v>5167.0549420000007</v>
      </c>
      <c r="ES394">
        <f>V394*(1-$EG394)</f>
        <v>5165.5050579999997</v>
      </c>
      <c r="ET394" s="7" t="str">
        <f t="shared" si="599"/>
        <v>-----</v>
      </c>
      <c r="EU394" s="7" t="str">
        <f t="shared" si="600"/>
        <v>-----</v>
      </c>
      <c r="EV394" s="7" t="str">
        <f t="shared" si="601"/>
        <v>-----</v>
      </c>
      <c r="EW394" s="7" t="str">
        <f t="shared" si="602"/>
        <v>-----</v>
      </c>
      <c r="EX394" s="7" t="str">
        <f t="shared" si="603"/>
        <v>-----</v>
      </c>
      <c r="EY394" s="7" t="str">
        <f t="shared" si="604"/>
        <v>-----</v>
      </c>
      <c r="EZ394">
        <f t="shared" si="624"/>
        <v>19</v>
      </c>
      <c r="FA394">
        <f t="shared" si="625"/>
        <v>17</v>
      </c>
      <c r="FB394">
        <f t="shared" si="626"/>
        <v>392</v>
      </c>
      <c r="FC394">
        <f t="shared" si="627"/>
        <v>50</v>
      </c>
      <c r="FD394">
        <f t="shared" si="628"/>
        <v>49</v>
      </c>
      <c r="FE394">
        <f t="shared" si="629"/>
        <v>86</v>
      </c>
      <c r="FF394">
        <f t="shared" si="630"/>
        <v>4</v>
      </c>
      <c r="FG394">
        <f t="shared" si="631"/>
        <v>1</v>
      </c>
      <c r="FH394">
        <f t="shared" si="632"/>
        <v>0</v>
      </c>
      <c r="FI394">
        <f t="shared" si="633"/>
        <v>2</v>
      </c>
      <c r="FJ394">
        <f t="shared" si="634"/>
        <v>1</v>
      </c>
      <c r="FK394">
        <f t="shared" si="635"/>
        <v>1</v>
      </c>
      <c r="FL394" s="7" t="str">
        <f t="shared" si="605"/>
        <v>-----</v>
      </c>
      <c r="FM394" s="7" t="str">
        <f t="shared" si="606"/>
        <v>-----</v>
      </c>
      <c r="FN394" s="7" t="str">
        <f t="shared" si="607"/>
        <v>-----</v>
      </c>
      <c r="FO394" s="7" t="str">
        <f t="shared" si="608"/>
        <v>-----</v>
      </c>
      <c r="FP394" s="7" t="str">
        <f t="shared" si="609"/>
        <v>-----</v>
      </c>
      <c r="FQ394" s="7" t="str">
        <f t="shared" si="610"/>
        <v>-----</v>
      </c>
      <c r="FR394" s="13" t="str">
        <f>IF(FL394="-----","-----",(D394-Q394)/Q394)</f>
        <v>-----</v>
      </c>
      <c r="FS394" s="13" t="str">
        <f>IF(FM394="-----","-----",(Q394-R394)/R394)</f>
        <v>-----</v>
      </c>
      <c r="FT394" s="13" t="str">
        <f>IF(FN394="-----","-----",(R394-S394)/S394)</f>
        <v>-----</v>
      </c>
      <c r="FU394" s="13" t="str">
        <f>IF(FO394="-----","-----",(S394-T394)/T394)</f>
        <v>-----</v>
      </c>
      <c r="FV394" s="13" t="str">
        <f>IF(FP394="-----","-----",(T394-U394)/U394)</f>
        <v>-----</v>
      </c>
      <c r="FW394" s="13" t="str">
        <f>IF(FQ394="-----","-----",(U394-V394)/V394)</f>
        <v>-----</v>
      </c>
      <c r="FX394" s="7" t="str">
        <f t="shared" si="611"/>
        <v>-----</v>
      </c>
      <c r="FY394" s="7" t="str">
        <f t="shared" si="612"/>
        <v>-----</v>
      </c>
      <c r="FZ394" s="7" t="str">
        <f t="shared" si="613"/>
        <v>-----</v>
      </c>
      <c r="GA394" s="7" t="str">
        <f t="shared" si="614"/>
        <v>-----</v>
      </c>
      <c r="GB394" s="7" t="str">
        <f t="shared" si="615"/>
        <v>-----</v>
      </c>
      <c r="GC394" s="7" t="str">
        <f t="shared" si="616"/>
        <v>-----</v>
      </c>
      <c r="GD394" s="7" t="str">
        <f>IF(AND(BG394&gt;AA394,BG393&gt;AA393,BG392&gt;AA392,BG391&gt;AA391,BG390&gt;AA390,BG389&gt;AA389,BG388&gt;AA388,BG387&gt;AA387,BG386&gt;AA386,BG385&gt;AA385,BG384&gt;AA384,BG383&gt;AA383),"Bullish",IF(AND(BG394&lt;AA394,BG393&lt;AA393,BG392&lt;AA392,BG391&lt;AA391,BG390&lt;AA390,BG389&lt;AA389,BG388&lt;AA388,BG387&lt;AA387,BG386&lt;AA386,BG385&lt;AA385,BG384&lt;AA384,BG383&lt;AA383),"Bearish","-----"))</f>
        <v>Bullish</v>
      </c>
      <c r="GE394">
        <f>(Z394-BG394)/BG394</f>
        <v>-6.4774705477504719E-4</v>
      </c>
      <c r="GF394" s="28">
        <f t="shared" si="574"/>
        <v>-0.60841422557549352</v>
      </c>
      <c r="GG394" s="7">
        <f t="shared" si="575"/>
        <v>0.27145638944774064</v>
      </c>
      <c r="GH394" s="7" t="str">
        <f t="shared" si="576"/>
        <v>-----</v>
      </c>
      <c r="GI394" s="7" t="str">
        <f>IF(Y394&gt;Z394,"Bullish","Bearish")</f>
        <v>Bullish</v>
      </c>
      <c r="GJ394" s="13" t="str">
        <f>IF(AND(D394&gt;Y394,D393&lt;Y393),"TEMA crossover","-----")</f>
        <v>-----</v>
      </c>
      <c r="GK394" s="13" t="str">
        <f>IF(AND(D394&lt;Y394,D393&gt;Y393),"TEMA crossunder","-----")</f>
        <v>TEMA crossunder</v>
      </c>
      <c r="GL394" s="22" t="str">
        <f>IF(GD394="Bearish","YES","-----")</f>
        <v>-----</v>
      </c>
      <c r="GM394" s="22" t="str">
        <f>IF(GH394="Reverse to Bearish","YES","-----")</f>
        <v>-----</v>
      </c>
      <c r="GN394" s="22" t="str">
        <f>IF(AND(GI394="Bullish",GI393="Bullish",GI392="Bullish",GI391="Bullish"),"YES","-----")</f>
        <v>-----</v>
      </c>
      <c r="GO394" s="22" t="str">
        <f>IF(OR(GK394="TEMA crossunder",GK393="TEMA crossunder",GK392="TEMA crossunder",GK391="TEMA crossunder"),"YES","-----")</f>
        <v>YES</v>
      </c>
      <c r="GP394" s="22" t="str">
        <f>IF(GD394="Bullish","YES","-----")</f>
        <v>YES</v>
      </c>
      <c r="GQ394" s="22" t="str">
        <f>IF(GH394="Reverse to Bullish","YES","-----")</f>
        <v>-----</v>
      </c>
      <c r="GR394" s="22" t="str">
        <f>IF(AND(GI394="Bearish",GI393="Bearish",GI392="Bearish",GI391="Bearish"),"YES","-----")</f>
        <v>-----</v>
      </c>
      <c r="GS394" s="22" t="str">
        <f>IF(OR(GJ394="TEMA crossover",GJ393="TEMA crossover",GJ392="TEMA crossover",GJ391="TEMA crossover"),"YES","-----")</f>
        <v>-----</v>
      </c>
      <c r="GT394" s="22" t="str">
        <f t="shared" si="636"/>
        <v>-----</v>
      </c>
      <c r="GU394" s="22" t="str">
        <f t="shared" si="637"/>
        <v>-----</v>
      </c>
      <c r="GV394" s="22" t="str">
        <f t="shared" si="638"/>
        <v>-----</v>
      </c>
      <c r="GW394" s="22" t="str">
        <f t="shared" si="639"/>
        <v>-----</v>
      </c>
      <c r="GX394" s="22" t="str">
        <f t="shared" si="640"/>
        <v>-----</v>
      </c>
      <c r="GY394" s="22" t="str">
        <f t="shared" si="641"/>
        <v>-----</v>
      </c>
      <c r="GZ394" s="7" t="str">
        <f>IF(G394&gt;BH394,"YES","-----")</f>
        <v>-----</v>
      </c>
      <c r="HA394" s="7" t="str">
        <f>IF(F394&lt;BI394,"YES","-----")</f>
        <v>-----</v>
      </c>
      <c r="HB394">
        <f>BH394-BI394</f>
        <v>4.430000000000291</v>
      </c>
      <c r="HC394" s="27">
        <f t="shared" si="617"/>
        <v>-0.56177762188811442</v>
      </c>
      <c r="HD394" s="28">
        <f t="shared" si="577"/>
        <v>0.28713377036079651</v>
      </c>
      <c r="HE394" s="28" t="str">
        <f t="shared" si="578"/>
        <v>-----</v>
      </c>
      <c r="HF394" s="27">
        <f>STANDARDIZE(H394,AVERAGE($H11:$H394),_xlfn.STDEV.P($H11:$H394))</f>
        <v>-1.7320857165549768</v>
      </c>
      <c r="HG394" s="28">
        <f t="shared" si="579"/>
        <v>4.1629150965495208E-2</v>
      </c>
      <c r="HH394" s="28" t="str">
        <f t="shared" si="580"/>
        <v>Low Vol</v>
      </c>
      <c r="HI394">
        <f t="shared" si="618"/>
        <v>-0.38342000000011467</v>
      </c>
      <c r="HJ394">
        <f t="shared" si="619"/>
        <v>4.0465800000001764</v>
      </c>
      <c r="HK394" s="28">
        <f t="shared" ref="HK394:HL394" si="651">STANDARDIZE(HI394,AVERAGE(HI11:HI394),_xlfn.STDEV.P(HI11:HI394))</f>
        <v>0.78254918722156441</v>
      </c>
      <c r="HL394" s="28">
        <f t="shared" si="651"/>
        <v>0.38892957467169703</v>
      </c>
      <c r="HM394" s="28">
        <f t="shared" si="582"/>
        <v>0.78305405484372015</v>
      </c>
      <c r="HN394" s="28">
        <f t="shared" si="583"/>
        <v>0.65133587811306559</v>
      </c>
      <c r="HO394" s="28" t="str">
        <f t="shared" si="584"/>
        <v>-----</v>
      </c>
      <c r="HP394" s="28" t="str">
        <f t="shared" si="585"/>
        <v>-----</v>
      </c>
      <c r="HQ394" s="28">
        <f t="shared" si="648"/>
        <v>-5.4409999999734282E-2</v>
      </c>
      <c r="HR394" s="28" t="str">
        <f t="shared" si="621"/>
        <v>Bear</v>
      </c>
      <c r="HS394">
        <f t="shared" si="622"/>
        <v>5.4409999999734282E-2</v>
      </c>
      <c r="HT394" s="27">
        <f t="shared" si="586"/>
        <v>-1.133478592163129</v>
      </c>
      <c r="HU394" s="28">
        <f t="shared" si="587"/>
        <v>0.12850666314269368</v>
      </c>
      <c r="HV394" s="27" t="str">
        <f t="shared" si="588"/>
        <v>Weak Momentum</v>
      </c>
    </row>
    <row r="395" spans="1:230" x14ac:dyDescent="0.55000000000000004">
      <c r="A395">
        <f>Validation!A394</f>
        <v>1772149800</v>
      </c>
      <c r="B395" t="str">
        <f>Price!B394</f>
        <v>XAUUSD</v>
      </c>
      <c r="C395" t="str">
        <f>Price!C394</f>
        <v>M5</v>
      </c>
      <c r="D395">
        <f>Price!D394</f>
        <v>5184.93</v>
      </c>
      <c r="E395">
        <f>Price!E394</f>
        <v>5183.96</v>
      </c>
      <c r="F395">
        <f>Price!F394</f>
        <v>5185.8500000000004</v>
      </c>
      <c r="G395">
        <f>Price!G394</f>
        <v>5182.32</v>
      </c>
      <c r="H395">
        <f>Price!H394</f>
        <v>251</v>
      </c>
      <c r="I395">
        <f>Diagonals!E394</f>
        <v>5217.1899999999996</v>
      </c>
      <c r="J395">
        <f>Diagonals!F394</f>
        <v>0</v>
      </c>
      <c r="K395">
        <f>Diagonals!G394</f>
        <v>0</v>
      </c>
      <c r="L395">
        <f>Diagonals!H394</f>
        <v>5112.34</v>
      </c>
      <c r="M395">
        <f>Diagonals!I394</f>
        <v>0</v>
      </c>
      <c r="N395">
        <f>Diagonals!J394</f>
        <v>0</v>
      </c>
      <c r="O395">
        <f>Diagonals!K394</f>
        <v>0</v>
      </c>
      <c r="P395">
        <f>Diagonals!L394</f>
        <v>0</v>
      </c>
      <c r="Q395">
        <f>Trendlines!E394</f>
        <v>5199.95</v>
      </c>
      <c r="R395">
        <f>Trendlines!F394</f>
        <v>5191.6899999999996</v>
      </c>
      <c r="S395">
        <f>Trendlines!G394</f>
        <v>5201.6400000000003</v>
      </c>
      <c r="T395">
        <f>Trendlines!H394</f>
        <v>5176.4399999999996</v>
      </c>
      <c r="U395">
        <f>Trendlines!I394</f>
        <v>5179.7</v>
      </c>
      <c r="V395">
        <f>Trendlines!J394</f>
        <v>5166.32</v>
      </c>
      <c r="W395">
        <f>Trendlines!K394</f>
        <v>0</v>
      </c>
      <c r="X395">
        <f>Trendlines!L394</f>
        <v>0</v>
      </c>
      <c r="Y395">
        <f>Tema_Hrma_Smma!E394</f>
        <v>5185.16</v>
      </c>
      <c r="Z395">
        <f>Tema_Hrma_Smma!F394</f>
        <v>5183.91</v>
      </c>
      <c r="AA395">
        <f>Tema_Hrma_Smma!G394</f>
        <v>5185.25</v>
      </c>
      <c r="AB395">
        <f>ZScore!H394</f>
        <v>1</v>
      </c>
      <c r="AC395">
        <f>ZScore!I394</f>
        <v>0.71120000000000005</v>
      </c>
      <c r="AD395">
        <f>ZScore!J394</f>
        <v>0</v>
      </c>
      <c r="AE395">
        <f>HA!E394</f>
        <v>5185.5600000000004</v>
      </c>
      <c r="AF395">
        <f>HA!F394</f>
        <v>5185.8500000000004</v>
      </c>
      <c r="AG395">
        <f>HA!G394</f>
        <v>5182.32</v>
      </c>
      <c r="AH395">
        <f>HA!H394</f>
        <v>5184.2700000000004</v>
      </c>
      <c r="AI395">
        <f>HA!I394</f>
        <v>-1</v>
      </c>
      <c r="AJ395">
        <f>HA!J394</f>
        <v>1.3</v>
      </c>
      <c r="AK395">
        <f>HA!K394</f>
        <v>-0.56435999999999997</v>
      </c>
      <c r="AL395">
        <f>HA!L394</f>
        <v>-2</v>
      </c>
      <c r="AM395">
        <f>KC!E394</f>
        <v>5216.1825500000004</v>
      </c>
      <c r="AN395">
        <f>KC!F394</f>
        <v>5209.9510700000001</v>
      </c>
      <c r="AO395">
        <f>KC!G394</f>
        <v>5203.7195899999997</v>
      </c>
      <c r="AP395">
        <f>KC!H394</f>
        <v>5197.4880999999996</v>
      </c>
      <c r="AQ395">
        <f>KC!I394</f>
        <v>5191.2566200000001</v>
      </c>
      <c r="AR395">
        <f>KC!J394</f>
        <v>5186.7380199999998</v>
      </c>
      <c r="AS395">
        <f>KC!K394</f>
        <v>5180.5065400000003</v>
      </c>
      <c r="AT395">
        <f>KC!L394</f>
        <v>5174.2750599999999</v>
      </c>
      <c r="AU395">
        <f>KC!M394</f>
        <v>5168.0435799999996</v>
      </c>
      <c r="AV395">
        <f>KC!N394</f>
        <v>5161.8121000000001</v>
      </c>
      <c r="AW395">
        <f>SR_Levels!E394</f>
        <v>5178.6000000000004</v>
      </c>
      <c r="AX395">
        <f>SR_Levels!F394</f>
        <v>5161.8900000000003</v>
      </c>
      <c r="AY395">
        <f>SR_Levels!G394</f>
        <v>5135.8500000000004</v>
      </c>
      <c r="AZ395">
        <f>SR_Levels!H394</f>
        <v>0</v>
      </c>
      <c r="BA395">
        <f>SR_Levels!I394</f>
        <v>5193.3500000000004</v>
      </c>
      <c r="BB395">
        <f>SR_Levels!J394</f>
        <v>5205.3100000000004</v>
      </c>
      <c r="BC395">
        <f>SR_Levels!K394</f>
        <v>0</v>
      </c>
      <c r="BD395">
        <f>SR_Levels!L394</f>
        <v>0</v>
      </c>
      <c r="BE395">
        <f>ZigZag!E394</f>
        <v>0</v>
      </c>
      <c r="BF395">
        <f>ZigZag!F394</f>
        <v>0</v>
      </c>
      <c r="BG395">
        <f>ZigZag!G394</f>
        <v>5187</v>
      </c>
      <c r="BH395">
        <f>Dual_Tema!E394</f>
        <v>5187.18</v>
      </c>
      <c r="BI395">
        <f>Dual_Tema!F394</f>
        <v>5183.2299999999996</v>
      </c>
      <c r="BJ395">
        <f>Pinbar!E394</f>
        <v>0</v>
      </c>
      <c r="BK395">
        <f>SSA!E394</f>
        <v>5184.2452300000004</v>
      </c>
      <c r="BL395">
        <f>SSA!F394</f>
        <v>5184.1715299999996</v>
      </c>
      <c r="BN395" t="str">
        <f t="shared" si="644"/>
        <v>Green Candle</v>
      </c>
      <c r="BO395" s="34">
        <f t="shared" si="649"/>
        <v>2.3921183558450743E-4</v>
      </c>
      <c r="BP395" s="34">
        <f t="shared" si="562"/>
        <v>2.9517305243675906E-4</v>
      </c>
      <c r="BQ395" s="34">
        <f t="shared" si="570"/>
        <v>-1.2289768863735784E-3</v>
      </c>
      <c r="BR395" s="34">
        <f t="shared" si="572"/>
        <v>-1.519405640865501E-3</v>
      </c>
      <c r="BS395" s="35">
        <f t="shared" si="650"/>
        <v>3.986466607397432E-5</v>
      </c>
      <c r="BT395" s="35">
        <f t="shared" si="563"/>
        <v>2.4594427224799986E-5</v>
      </c>
      <c r="BU395" s="35">
        <f t="shared" si="571"/>
        <v>-6.8316149555602834E-5</v>
      </c>
      <c r="BV395" s="35">
        <f t="shared" si="573"/>
        <v>-6.3354705846729864E-5</v>
      </c>
      <c r="BW395" s="27">
        <v>96</v>
      </c>
      <c r="BX395">
        <f>F395-G395</f>
        <v>3.5300000000006548</v>
      </c>
      <c r="BY395">
        <f>ABS(F395-D394)</f>
        <v>1.8900000000003274</v>
      </c>
      <c r="BZ395">
        <f>ABS(G395-D394)</f>
        <v>1.6400000000003274</v>
      </c>
      <c r="CA395">
        <f t="shared" si="623"/>
        <v>3.5300000000006548</v>
      </c>
      <c r="CB395">
        <f t="shared" si="564"/>
        <v>4.9964285714286234</v>
      </c>
      <c r="CC395">
        <f t="shared" si="567"/>
        <v>4.7549634875980304</v>
      </c>
      <c r="CD395">
        <f t="shared" si="565"/>
        <v>0.24146508383059295</v>
      </c>
      <c r="CE395">
        <f t="shared" si="568"/>
        <v>1</v>
      </c>
      <c r="CF395">
        <f t="shared" si="569"/>
        <v>7</v>
      </c>
      <c r="CG395" s="7" t="str">
        <f t="shared" si="566"/>
        <v>-----</v>
      </c>
      <c r="CH395" s="21"/>
      <c r="CI395" s="21"/>
      <c r="CJ395" s="21"/>
      <c r="CK395" s="21"/>
      <c r="CL395" s="21"/>
      <c r="CM395" s="21"/>
      <c r="CZ395" s="7" t="str">
        <f>IF(AND(D395&gt;BH395,D395&gt;E395),"Bullish Trigger","-----")</f>
        <v>-----</v>
      </c>
      <c r="DA395" s="7" t="str">
        <f>IF(AND(D395&lt;BI395,D395&lt;E395),"Bearish Trigger","-----")</f>
        <v>-----</v>
      </c>
      <c r="DB395" s="13" t="str">
        <f>IF(AND(W395=BE395,W395&gt;0,BE395&gt;0),"Important High","------")</f>
        <v>------</v>
      </c>
      <c r="DC395" s="13" t="str">
        <f>IF(AND(X395=BF395,X395&gt;0,BF395&gt;0),"Important Low","------")</f>
        <v>------</v>
      </c>
      <c r="DD395" s="7" t="str">
        <f>IF(AND(DB395="Important High",DC395="-----",BJ395=1),"Imp High Rej","-----")</f>
        <v>-----</v>
      </c>
      <c r="DE395" s="7" t="str">
        <f>IF(AND(DB395="-----",DC395="Important Low",BJ395=1),"Imp Low Rej","-----")</f>
        <v>-----</v>
      </c>
      <c r="DF395" s="7" t="str">
        <f>IF(Y395&gt;AM395,"Overbought",IF(Y395&gt;AO395,"Bullish Momentum",IF(Y395&gt;AQ395,"Flat Momentum","-----")))</f>
        <v>-----</v>
      </c>
      <c r="DG395" s="7" t="str">
        <f>IF(Y395&lt;AV395,"Oversold",IF(Y395&lt;AT395,"Bearish Momentum",IF(Y395&lt;AR395,"Flat Momentum","-----")))</f>
        <v>Flat Momentum</v>
      </c>
      <c r="DH395" s="7" t="str">
        <f>IF(AND(DF395="Overbought",AD395=2),"Culminated Thrust","-----")</f>
        <v>-----</v>
      </c>
      <c r="DI395" s="7" t="str">
        <f>IF(AND(DG395="Oversold",AD395=5),"Culminated Thrust","-----")</f>
        <v>-----</v>
      </c>
      <c r="DJ395" s="14">
        <f>(Q395-$D395)/$D395</f>
        <v>2.8968568524550043E-3</v>
      </c>
      <c r="DK395" s="14">
        <f>(R395-$D395)/$D395</f>
        <v>1.3037784502393105E-3</v>
      </c>
      <c r="DL395" s="14">
        <f>(S395-$D395)/$D395</f>
        <v>3.2228014650149636E-3</v>
      </c>
      <c r="DM395" s="14">
        <f>(T395-$D395)/$D395</f>
        <v>-1.6374377281854703E-3</v>
      </c>
      <c r="DN395" s="14">
        <f>(U395-$D395)/$D395</f>
        <v>-1.008692499223803E-3</v>
      </c>
      <c r="DO395" s="14">
        <f>(V395-$D395)/$D395</f>
        <v>-3.5892480708515991E-3</v>
      </c>
      <c r="DP395" s="14">
        <f t="shared" si="589"/>
        <v>3.2228014650149636E-3</v>
      </c>
      <c r="DQ395" s="14">
        <f t="shared" si="590"/>
        <v>2.8968568524550043E-3</v>
      </c>
      <c r="DR395" s="14">
        <f t="shared" si="591"/>
        <v>1.3037784502393105E-3</v>
      </c>
      <c r="DS395" s="14">
        <f t="shared" si="592"/>
        <v>-1.008692499223803E-3</v>
      </c>
      <c r="DT395" s="14">
        <f t="shared" si="593"/>
        <v>-1.6374377281854703E-3</v>
      </c>
      <c r="DU395" s="14">
        <f t="shared" si="594"/>
        <v>-3.5892480708515991E-3</v>
      </c>
      <c r="DV395" t="str">
        <f>IF($D395&gt;Q395,"SUP","RES")</f>
        <v>RES</v>
      </c>
      <c r="DW395" t="str">
        <f>IF($D395&gt;R395,"SUP","RES")</f>
        <v>RES</v>
      </c>
      <c r="DX395" t="str">
        <f>IF($D395&gt;S395,"SUP","RES")</f>
        <v>RES</v>
      </c>
      <c r="DY395" t="str">
        <f>IF($D395&gt;T395,"SUP","RES")</f>
        <v>SUP</v>
      </c>
      <c r="DZ395" t="str">
        <f>IF($D395&gt;U395,"SUP","RES")</f>
        <v>SUP</v>
      </c>
      <c r="EA395" t="str">
        <f>IF($D395&gt;V395,"SUP","RES")</f>
        <v>SUP</v>
      </c>
      <c r="EB395" s="7">
        <f t="shared" si="595"/>
        <v>3</v>
      </c>
      <c r="EC395" s="7">
        <f t="shared" si="596"/>
        <v>3</v>
      </c>
      <c r="ED395" s="13" t="str">
        <f t="shared" si="597"/>
        <v>-----</v>
      </c>
      <c r="EE395" s="13" t="str">
        <f t="shared" si="598"/>
        <v>-----</v>
      </c>
      <c r="EF395" s="7">
        <f>IF(OR(ED395="All Sup",EE395="All Res"),"na",((D395-MIN(Q395:V395))/(MAX(Q395:V395)-MIN(Q395:V395))))</f>
        <v>0.52689694224236283</v>
      </c>
      <c r="EG395">
        <v>1.4999999999999999E-4</v>
      </c>
      <c r="EH395">
        <f>Q395*(1+$EG395)</f>
        <v>5200.7299925000007</v>
      </c>
      <c r="EI395">
        <f>Q395*(1-$EG395)</f>
        <v>5199.1700074999999</v>
      </c>
      <c r="EJ395">
        <f>R395*(1+$EG395)</f>
        <v>5192.4687535000003</v>
      </c>
      <c r="EK395">
        <f>R395*(1-$EG395)</f>
        <v>5190.9112464999998</v>
      </c>
      <c r="EL395">
        <f>S395*(1+$EG395)</f>
        <v>5202.4202460000006</v>
      </c>
      <c r="EM395">
        <f>S395*(1-$EG395)</f>
        <v>5200.8597540000001</v>
      </c>
      <c r="EN395">
        <f>T395*(1+$EG395)</f>
        <v>5177.2164659999999</v>
      </c>
      <c r="EO395">
        <f>T395*(1-$EG395)</f>
        <v>5175.6635339999993</v>
      </c>
      <c r="EP395">
        <f>U395*(1+$EG395)</f>
        <v>5180.4769550000001</v>
      </c>
      <c r="EQ395">
        <f>U395*(1-$EG395)</f>
        <v>5178.9230449999995</v>
      </c>
      <c r="ER395">
        <f>V395*(1+$EG395)</f>
        <v>5167.0949479999999</v>
      </c>
      <c r="ES395">
        <f>V395*(1-$EG395)</f>
        <v>5165.5450519999995</v>
      </c>
      <c r="ET395" s="7" t="str">
        <f t="shared" si="599"/>
        <v>-----</v>
      </c>
      <c r="EU395" s="7" t="str">
        <f t="shared" si="600"/>
        <v>-----</v>
      </c>
      <c r="EV395" s="7" t="str">
        <f t="shared" si="601"/>
        <v>-----</v>
      </c>
      <c r="EW395" s="7" t="str">
        <f t="shared" si="602"/>
        <v>-----</v>
      </c>
      <c r="EX395" s="7" t="str">
        <f t="shared" si="603"/>
        <v>-----</v>
      </c>
      <c r="EY395" s="7" t="str">
        <f t="shared" si="604"/>
        <v>-----</v>
      </c>
      <c r="EZ395">
        <f t="shared" si="624"/>
        <v>20</v>
      </c>
      <c r="FA395">
        <f t="shared" si="625"/>
        <v>18</v>
      </c>
      <c r="FB395">
        <f t="shared" si="626"/>
        <v>393</v>
      </c>
      <c r="FC395">
        <f t="shared" si="627"/>
        <v>51</v>
      </c>
      <c r="FD395">
        <f t="shared" si="628"/>
        <v>50</v>
      </c>
      <c r="FE395">
        <f t="shared" si="629"/>
        <v>87</v>
      </c>
      <c r="FF395">
        <f t="shared" si="630"/>
        <v>4</v>
      </c>
      <c r="FG395">
        <f t="shared" si="631"/>
        <v>1</v>
      </c>
      <c r="FH395">
        <f t="shared" si="632"/>
        <v>0</v>
      </c>
      <c r="FI395">
        <f t="shared" si="633"/>
        <v>2</v>
      </c>
      <c r="FJ395">
        <f t="shared" si="634"/>
        <v>1</v>
      </c>
      <c r="FK395">
        <f t="shared" si="635"/>
        <v>1</v>
      </c>
      <c r="FL395" s="7" t="str">
        <f t="shared" si="605"/>
        <v>-----</v>
      </c>
      <c r="FM395" s="7" t="str">
        <f t="shared" si="606"/>
        <v>-----</v>
      </c>
      <c r="FN395" s="7" t="str">
        <f t="shared" si="607"/>
        <v>-----</v>
      </c>
      <c r="FO395" s="7" t="str">
        <f t="shared" si="608"/>
        <v>-----</v>
      </c>
      <c r="FP395" s="7" t="str">
        <f t="shared" si="609"/>
        <v>-----</v>
      </c>
      <c r="FQ395" s="7" t="str">
        <f t="shared" si="610"/>
        <v>-----</v>
      </c>
      <c r="FR395" s="13" t="str">
        <f>IF(FL395="-----","-----",(D395-Q395)/Q395)</f>
        <v>-----</v>
      </c>
      <c r="FS395" s="13" t="str">
        <f>IF(FM395="-----","-----",(Q395-R395)/R395)</f>
        <v>-----</v>
      </c>
      <c r="FT395" s="13" t="str">
        <f>IF(FN395="-----","-----",(R395-S395)/S395)</f>
        <v>-----</v>
      </c>
      <c r="FU395" s="13" t="str">
        <f>IF(FO395="-----","-----",(S395-T395)/T395)</f>
        <v>-----</v>
      </c>
      <c r="FV395" s="13" t="str">
        <f>IF(FP395="-----","-----",(T395-U395)/U395)</f>
        <v>-----</v>
      </c>
      <c r="FW395" s="13" t="str">
        <f>IF(FQ395="-----","-----",(U395-V395)/V395)</f>
        <v>-----</v>
      </c>
      <c r="FX395" s="7" t="str">
        <f t="shared" si="611"/>
        <v>-----</v>
      </c>
      <c r="FY395" s="7" t="str">
        <f t="shared" si="612"/>
        <v>-----</v>
      </c>
      <c r="FZ395" s="7" t="str">
        <f t="shared" si="613"/>
        <v>-----</v>
      </c>
      <c r="GA395" s="7" t="str">
        <f t="shared" si="614"/>
        <v>-----</v>
      </c>
      <c r="GB395" s="7" t="str">
        <f t="shared" si="615"/>
        <v>-----</v>
      </c>
      <c r="GC395" s="7" t="str">
        <f t="shared" si="616"/>
        <v>-----</v>
      </c>
      <c r="GD395" s="7" t="str">
        <f>IF(AND(BG395&gt;AA395,BG394&gt;AA394,BG393&gt;AA393,BG392&gt;AA392,BG391&gt;AA391,BG390&gt;AA390,BG389&gt;AA389,BG388&gt;AA388,BG387&gt;AA387,BG386&gt;AA386,BG385&gt;AA385,BG384&gt;AA384),"Bullish",IF(AND(BG395&lt;AA395,BG394&lt;AA394,BG393&lt;AA393,BG392&lt;AA392,BG391&lt;AA391,BG390&lt;AA390,BG389&lt;AA389,BG388&lt;AA388,BG387&lt;AA387,BG386&lt;AA386,BG385&lt;AA385,BG384&lt;AA384),"Bearish","-----"))</f>
        <v>Bullish</v>
      </c>
      <c r="GE395">
        <f>(Z395-BG395)/BG395</f>
        <v>-5.9572006940430803E-4</v>
      </c>
      <c r="GF395" s="28">
        <f t="shared" si="574"/>
        <v>-0.55893516070628346</v>
      </c>
      <c r="GG395" s="7">
        <f t="shared" si="575"/>
        <v>0.28810298603624163</v>
      </c>
      <c r="GH395" s="7" t="str">
        <f t="shared" si="576"/>
        <v>-----</v>
      </c>
      <c r="GI395" s="7" t="str">
        <f>IF(Y395&gt;Z395,"Bullish","Bearish")</f>
        <v>Bullish</v>
      </c>
      <c r="GJ395" s="13" t="str">
        <f>IF(AND(D395&gt;Y395,D394&lt;Y394),"TEMA crossover","-----")</f>
        <v>-----</v>
      </c>
      <c r="GK395" s="13" t="str">
        <f>IF(AND(D395&lt;Y395,D394&gt;Y394),"TEMA crossunder","-----")</f>
        <v>-----</v>
      </c>
      <c r="GL395" s="22" t="str">
        <f>IF(GD395="Bearish","YES","-----")</f>
        <v>-----</v>
      </c>
      <c r="GM395" s="22" t="str">
        <f>IF(GH395="Reverse to Bearish","YES","-----")</f>
        <v>-----</v>
      </c>
      <c r="GN395" s="22" t="str">
        <f>IF(AND(GI395="Bullish",GI394="Bullish",GI393="Bullish",GI392="Bullish"),"YES","-----")</f>
        <v>YES</v>
      </c>
      <c r="GO395" s="22" t="str">
        <f>IF(OR(GK395="TEMA crossunder",GK394="TEMA crossunder",GK393="TEMA crossunder",GK392="TEMA crossunder"),"YES","-----")</f>
        <v>YES</v>
      </c>
      <c r="GP395" s="22" t="str">
        <f>IF(GD395="Bullish","YES","-----")</f>
        <v>YES</v>
      </c>
      <c r="GQ395" s="22" t="str">
        <f>IF(GH395="Reverse to Bullish","YES","-----")</f>
        <v>-----</v>
      </c>
      <c r="GR395" s="22" t="str">
        <f>IF(AND(GI395="Bearish",GI394="Bearish",GI393="Bearish",GI392="Bearish"),"YES","-----")</f>
        <v>-----</v>
      </c>
      <c r="GS395" s="22" t="str">
        <f>IF(OR(GJ395="TEMA crossover",GJ394="TEMA crossover",GJ393="TEMA crossover",GJ392="TEMA crossover"),"YES","-----")</f>
        <v>-----</v>
      </c>
      <c r="GT395" s="22" t="str">
        <f t="shared" si="636"/>
        <v>-----</v>
      </c>
      <c r="GU395" s="22" t="str">
        <f t="shared" si="637"/>
        <v>-----</v>
      </c>
      <c r="GV395" s="22" t="str">
        <f t="shared" si="638"/>
        <v>-----</v>
      </c>
      <c r="GW395" s="22" t="str">
        <f t="shared" si="639"/>
        <v>-----</v>
      </c>
      <c r="GX395" s="22" t="str">
        <f t="shared" si="640"/>
        <v>-----</v>
      </c>
      <c r="GY395" s="22" t="str">
        <f t="shared" si="641"/>
        <v>-----</v>
      </c>
      <c r="GZ395" s="7" t="str">
        <f>IF(G395&gt;BH395,"YES","-----")</f>
        <v>-----</v>
      </c>
      <c r="HA395" s="7" t="str">
        <f>IF(F395&lt;BI395,"YES","-----")</f>
        <v>-----</v>
      </c>
      <c r="HB395">
        <f>BH395-BI395</f>
        <v>3.9500000000007276</v>
      </c>
      <c r="HC395" s="27">
        <f t="shared" si="617"/>
        <v>-0.71696294508099634</v>
      </c>
      <c r="HD395" s="28">
        <f t="shared" si="577"/>
        <v>0.2366984805002765</v>
      </c>
      <c r="HE395" s="28" t="str">
        <f t="shared" si="578"/>
        <v>-----</v>
      </c>
      <c r="HF395" s="27">
        <f>STANDARDIZE(H395,AVERAGE($H12:$H395),_xlfn.STDEV.P($H12:$H395))</f>
        <v>-1.5903908272194993</v>
      </c>
      <c r="HG395" s="28">
        <f t="shared" si="579"/>
        <v>5.5873368332084179E-2</v>
      </c>
      <c r="HH395" s="28" t="str">
        <f t="shared" si="580"/>
        <v>Low Vol</v>
      </c>
      <c r="HI395">
        <f t="shared" si="618"/>
        <v>-1.0152300000008836</v>
      </c>
      <c r="HJ395">
        <f t="shared" si="619"/>
        <v>2.934769999999844</v>
      </c>
      <c r="HK395" s="28">
        <f t="shared" ref="HK395:HL395" si="652">STANDARDIZE(HI395,AVERAGE(HI12:HI395),_xlfn.STDEV.P(HI12:HI395))</f>
        <v>0.6036923481457972</v>
      </c>
      <c r="HL395" s="28">
        <f t="shared" si="652"/>
        <v>-1.6910443171225482E-2</v>
      </c>
      <c r="HM395" s="28">
        <f t="shared" si="582"/>
        <v>0.72697589881060443</v>
      </c>
      <c r="HN395" s="28">
        <f t="shared" si="583"/>
        <v>0.49325403075657104</v>
      </c>
      <c r="HO395" s="28" t="str">
        <f t="shared" si="584"/>
        <v>-----</v>
      </c>
      <c r="HP395" s="28" t="str">
        <f t="shared" si="585"/>
        <v>-----</v>
      </c>
      <c r="HQ395" s="28">
        <f t="shared" si="648"/>
        <v>7.3700000000826549E-2</v>
      </c>
      <c r="HR395" s="28" t="str">
        <f t="shared" si="621"/>
        <v>Bull</v>
      </c>
      <c r="HS395">
        <f t="shared" si="622"/>
        <v>7.3700000000826549E-2</v>
      </c>
      <c r="HT395" s="27">
        <f t="shared" si="586"/>
        <v>-1.1111513193819016</v>
      </c>
      <c r="HU395" s="28">
        <f t="shared" si="587"/>
        <v>0.13325161057904009</v>
      </c>
      <c r="HV395" s="27" t="str">
        <f t="shared" si="588"/>
        <v>Weak Momentum</v>
      </c>
    </row>
    <row r="396" spans="1:230" x14ac:dyDescent="0.55000000000000004">
      <c r="A396">
        <f>Validation!A395</f>
        <v>1772150100</v>
      </c>
      <c r="B396" t="str">
        <f>Price!B395</f>
        <v>XAUUSD</v>
      </c>
      <c r="C396" t="str">
        <f>Price!C395</f>
        <v>M5</v>
      </c>
      <c r="D396">
        <f>Price!D395</f>
        <v>5184.6099999999997</v>
      </c>
      <c r="E396">
        <f>Price!E395</f>
        <v>5184.93</v>
      </c>
      <c r="F396">
        <f>Price!F395</f>
        <v>5185.0200000000004</v>
      </c>
      <c r="G396">
        <f>Price!G395</f>
        <v>5183.3900000000003</v>
      </c>
      <c r="H396">
        <f>Price!H395</f>
        <v>203</v>
      </c>
      <c r="I396">
        <f>Diagonals!E395</f>
        <v>5217.37</v>
      </c>
      <c r="J396">
        <f>Diagonals!F395</f>
        <v>0</v>
      </c>
      <c r="K396">
        <f>Diagonals!G395</f>
        <v>0</v>
      </c>
      <c r="L396">
        <f>Diagonals!H395</f>
        <v>5112.01</v>
      </c>
      <c r="M396">
        <f>Diagonals!I395</f>
        <v>0</v>
      </c>
      <c r="N396">
        <f>Diagonals!J395</f>
        <v>0</v>
      </c>
      <c r="O396">
        <f>Diagonals!K395</f>
        <v>0</v>
      </c>
      <c r="P396">
        <f>Diagonals!L395</f>
        <v>0</v>
      </c>
      <c r="Q396">
        <f>Trendlines!E395</f>
        <v>5199.96</v>
      </c>
      <c r="R396">
        <f>Trendlines!F395</f>
        <v>5191.66</v>
      </c>
      <c r="S396">
        <f>Trendlines!G395</f>
        <v>5201.62</v>
      </c>
      <c r="T396">
        <f>Trendlines!H395</f>
        <v>5176.51</v>
      </c>
      <c r="U396">
        <f>Trendlines!I395</f>
        <v>5179.72</v>
      </c>
      <c r="V396">
        <f>Trendlines!J395</f>
        <v>5166.3599999999997</v>
      </c>
      <c r="W396">
        <f>Trendlines!K395</f>
        <v>0</v>
      </c>
      <c r="X396">
        <f>Trendlines!L395</f>
        <v>0</v>
      </c>
      <c r="Y396">
        <f>Tema_Hrma_Smma!E395</f>
        <v>5184.88</v>
      </c>
      <c r="Z396">
        <f>Tema_Hrma_Smma!F395</f>
        <v>5183.8999999999996</v>
      </c>
      <c r="AA396">
        <f>Tema_Hrma_Smma!G395</f>
        <v>5185.2299999999996</v>
      </c>
      <c r="AB396">
        <f>ZScore!H395</f>
        <v>-1</v>
      </c>
      <c r="AC396">
        <f>ZScore!I395</f>
        <v>0.93752000000000002</v>
      </c>
      <c r="AD396">
        <f>ZScore!J395</f>
        <v>3</v>
      </c>
      <c r="AE396">
        <f>HA!E395</f>
        <v>5184.91</v>
      </c>
      <c r="AF396">
        <f>HA!F395</f>
        <v>5185.0200000000004</v>
      </c>
      <c r="AG396">
        <f>HA!G395</f>
        <v>5183.3900000000003</v>
      </c>
      <c r="AH396">
        <f>HA!H395</f>
        <v>5184.49</v>
      </c>
      <c r="AI396">
        <f>HA!I395</f>
        <v>-1</v>
      </c>
      <c r="AJ396">
        <f>HA!J395</f>
        <v>0.43</v>
      </c>
      <c r="AK396">
        <f>HA!K395</f>
        <v>-0.91520000000000001</v>
      </c>
      <c r="AL396">
        <f>HA!L395</f>
        <v>-3</v>
      </c>
      <c r="AM396">
        <f>KC!E395</f>
        <v>5215.6802600000001</v>
      </c>
      <c r="AN396">
        <f>KC!F395</f>
        <v>5209.4740199999997</v>
      </c>
      <c r="AO396">
        <f>KC!G395</f>
        <v>5203.2677899999999</v>
      </c>
      <c r="AP396">
        <f>KC!H395</f>
        <v>5197.0615500000004</v>
      </c>
      <c r="AQ396">
        <f>KC!I395</f>
        <v>5190.8553199999997</v>
      </c>
      <c r="AR396">
        <f>KC!J395</f>
        <v>5186.4453999999996</v>
      </c>
      <c r="AS396">
        <f>KC!K395</f>
        <v>5180.2391699999998</v>
      </c>
      <c r="AT396">
        <f>KC!L395</f>
        <v>5174.0329300000003</v>
      </c>
      <c r="AU396">
        <f>KC!M395</f>
        <v>5167.8266999999996</v>
      </c>
      <c r="AV396">
        <f>KC!N395</f>
        <v>5161.6204699999998</v>
      </c>
      <c r="AW396">
        <f>SR_Levels!E395</f>
        <v>5178.6000000000004</v>
      </c>
      <c r="AX396">
        <f>SR_Levels!F395</f>
        <v>5161.8900000000003</v>
      </c>
      <c r="AY396">
        <f>SR_Levels!G395</f>
        <v>5135.8500000000004</v>
      </c>
      <c r="AZ396">
        <f>SR_Levels!H395</f>
        <v>0</v>
      </c>
      <c r="BA396">
        <f>SR_Levels!I395</f>
        <v>5193.3500000000004</v>
      </c>
      <c r="BB396">
        <f>SR_Levels!J395</f>
        <v>5205.3100000000004</v>
      </c>
      <c r="BC396">
        <f>SR_Levels!K395</f>
        <v>0</v>
      </c>
      <c r="BD396">
        <f>SR_Levels!L395</f>
        <v>0</v>
      </c>
      <c r="BE396">
        <f>ZigZag!E395</f>
        <v>0</v>
      </c>
      <c r="BF396">
        <f>ZigZag!F395</f>
        <v>0</v>
      </c>
      <c r="BG396">
        <f>ZigZag!G395</f>
        <v>5186.8100000000004</v>
      </c>
      <c r="BH396">
        <f>Dual_Tema!E395</f>
        <v>5186.1899999999996</v>
      </c>
      <c r="BI396">
        <f>Dual_Tema!F395</f>
        <v>5183.47</v>
      </c>
      <c r="BJ396">
        <f>Pinbar!E395</f>
        <v>0</v>
      </c>
      <c r="BK396">
        <f>SSA!E395</f>
        <v>5184.6511300000002</v>
      </c>
      <c r="BL396">
        <f>SSA!F395</f>
        <v>5184.4113299999999</v>
      </c>
      <c r="BN396" t="str">
        <f t="shared" si="644"/>
        <v>Red Candle</v>
      </c>
      <c r="BO396" s="34">
        <f t="shared" si="649"/>
        <v>1.1766975308624694E-4</v>
      </c>
      <c r="BP396" s="34">
        <f t="shared" si="562"/>
        <v>-1.1378538918460634E-4</v>
      </c>
      <c r="BQ396" s="34">
        <f t="shared" si="570"/>
        <v>-2.1404935090996169E-4</v>
      </c>
      <c r="BR396" s="34">
        <f t="shared" si="572"/>
        <v>-2.3091977269796837E-3</v>
      </c>
      <c r="BS396" s="35">
        <f t="shared" si="650"/>
        <v>1.9610664043767656E-5</v>
      </c>
      <c r="BT396" s="35">
        <f t="shared" si="563"/>
        <v>-9.4826103091971703E-6</v>
      </c>
      <c r="BU396" s="35">
        <f t="shared" si="571"/>
        <v>-1.1892832765370009E-5</v>
      </c>
      <c r="BV396" s="35">
        <f t="shared" si="573"/>
        <v>-9.6323195443503984E-5</v>
      </c>
      <c r="BW396" s="27">
        <v>96</v>
      </c>
      <c r="BX396">
        <f>F396-G396</f>
        <v>1.6300000000001091</v>
      </c>
      <c r="BY396">
        <f>ABS(F396-D395)</f>
        <v>9.0000000000145519E-2</v>
      </c>
      <c r="BZ396">
        <f>ABS(G396-D395)</f>
        <v>1.5399999999999636</v>
      </c>
      <c r="CA396">
        <f t="shared" si="623"/>
        <v>1.6300000000001091</v>
      </c>
      <c r="CB396">
        <f t="shared" si="564"/>
        <v>4.8835714285714857</v>
      </c>
      <c r="CC396">
        <f t="shared" si="567"/>
        <v>4.531751809912465</v>
      </c>
      <c r="CD396">
        <f t="shared" si="565"/>
        <v>0.35181961865902078</v>
      </c>
      <c r="CE396">
        <f t="shared" si="568"/>
        <v>1</v>
      </c>
      <c r="CF396">
        <f t="shared" si="569"/>
        <v>8</v>
      </c>
      <c r="CG396" s="7" t="str">
        <f t="shared" si="566"/>
        <v>-----</v>
      </c>
      <c r="CH396" s="21"/>
      <c r="CI396" s="21"/>
      <c r="CJ396" s="21"/>
      <c r="CK396" s="21"/>
      <c r="CL396" s="21"/>
      <c r="CM396" s="21"/>
      <c r="CZ396" s="7" t="str">
        <f>IF(AND(D396&gt;BH396,D396&gt;E396),"Bullish Trigger","-----")</f>
        <v>-----</v>
      </c>
      <c r="DA396" s="7" t="str">
        <f>IF(AND(D396&lt;BI396,D396&lt;E396),"Bearish Trigger","-----")</f>
        <v>-----</v>
      </c>
      <c r="DB396" s="13" t="str">
        <f>IF(AND(W396=BE396,W396&gt;0,BE396&gt;0),"Important High","------")</f>
        <v>------</v>
      </c>
      <c r="DC396" s="13" t="str">
        <f>IF(AND(X396=BF396,X396&gt;0,BF396&gt;0),"Important Low","------")</f>
        <v>------</v>
      </c>
      <c r="DD396" s="7" t="str">
        <f>IF(AND(DB396="Important High",DC396="-----",BJ396=1),"Imp High Rej","-----")</f>
        <v>-----</v>
      </c>
      <c r="DE396" s="7" t="str">
        <f>IF(AND(DB396="-----",DC396="Important Low",BJ396=1),"Imp Low Rej","-----")</f>
        <v>-----</v>
      </c>
      <c r="DF396" s="7" t="str">
        <f>IF(Y396&gt;AM396,"Overbought",IF(Y396&gt;AO396,"Bullish Momentum",IF(Y396&gt;AQ396,"Flat Momentum","-----")))</f>
        <v>-----</v>
      </c>
      <c r="DG396" s="7" t="str">
        <f>IF(Y396&lt;AV396,"Oversold",IF(Y396&lt;AT396,"Bearish Momentum",IF(Y396&lt;AR396,"Flat Momentum","-----")))</f>
        <v>Flat Momentum</v>
      </c>
      <c r="DH396" s="7" t="str">
        <f>IF(AND(DF396="Overbought",AD396=2),"Culminated Thrust","-----")</f>
        <v>-----</v>
      </c>
      <c r="DI396" s="7" t="str">
        <f>IF(AND(DG396="Oversold",AD396=5),"Culminated Thrust","-----")</f>
        <v>-----</v>
      </c>
      <c r="DJ396" s="14">
        <f>(Q396-$D396)/$D396</f>
        <v>2.9606855674776627E-3</v>
      </c>
      <c r="DK396" s="14">
        <f>(R396-$D396)/$D396</f>
        <v>1.359793697115151E-3</v>
      </c>
      <c r="DL396" s="14">
        <f>(S396-$D396)/$D396</f>
        <v>3.2808639415501301E-3</v>
      </c>
      <c r="DM396" s="14">
        <f>(T396-$D396)/$D396</f>
        <v>-1.5623161626427938E-3</v>
      </c>
      <c r="DN396" s="14">
        <f>(U396-$D396)/$D396</f>
        <v>-9.4317605374356374E-4</v>
      </c>
      <c r="DO396" s="14">
        <f>(V396-$D396)/$D396</f>
        <v>-3.52003332941147E-3</v>
      </c>
      <c r="DP396" s="14">
        <f t="shared" si="589"/>
        <v>3.2808639415501301E-3</v>
      </c>
      <c r="DQ396" s="14">
        <f t="shared" si="590"/>
        <v>2.9606855674776627E-3</v>
      </c>
      <c r="DR396" s="14">
        <f t="shared" si="591"/>
        <v>1.359793697115151E-3</v>
      </c>
      <c r="DS396" s="14">
        <f t="shared" si="592"/>
        <v>-9.4317605374356374E-4</v>
      </c>
      <c r="DT396" s="14">
        <f t="shared" si="593"/>
        <v>-1.5623161626427938E-3</v>
      </c>
      <c r="DU396" s="14">
        <f t="shared" si="594"/>
        <v>-3.52003332941147E-3</v>
      </c>
      <c r="DV396" t="str">
        <f>IF($D396&gt;Q396,"SUP","RES")</f>
        <v>RES</v>
      </c>
      <c r="DW396" t="str">
        <f>IF($D396&gt;R396,"SUP","RES")</f>
        <v>RES</v>
      </c>
      <c r="DX396" t="str">
        <f>IF($D396&gt;S396,"SUP","RES")</f>
        <v>RES</v>
      </c>
      <c r="DY396" t="str">
        <f>IF($D396&gt;T396,"SUP","RES")</f>
        <v>SUP</v>
      </c>
      <c r="DZ396" t="str">
        <f>IF($D396&gt;U396,"SUP","RES")</f>
        <v>SUP</v>
      </c>
      <c r="EA396" t="str">
        <f>IF($D396&gt;V396,"SUP","RES")</f>
        <v>SUP</v>
      </c>
      <c r="EB396" s="7">
        <f t="shared" si="595"/>
        <v>3</v>
      </c>
      <c r="EC396" s="7">
        <f t="shared" si="596"/>
        <v>3</v>
      </c>
      <c r="ED396" s="13" t="str">
        <f t="shared" si="597"/>
        <v>-----</v>
      </c>
      <c r="EE396" s="13" t="str">
        <f t="shared" si="598"/>
        <v>-----</v>
      </c>
      <c r="EF396" s="7">
        <f>IF(OR(ED396="All Sup",EE396="All Res"),"na",((D396-MIN(Q396:V396))/(MAX(Q396:V396)-MIN(Q396:V396))))</f>
        <v>0.51758366420873192</v>
      </c>
      <c r="EG396">
        <v>1.4999999999999999E-4</v>
      </c>
      <c r="EH396">
        <f>Q396*(1+$EG396)</f>
        <v>5200.7399940000005</v>
      </c>
      <c r="EI396">
        <f>Q396*(1-$EG396)</f>
        <v>5199.1800060000005</v>
      </c>
      <c r="EJ396">
        <f>R396*(1+$EG396)</f>
        <v>5192.4387489999999</v>
      </c>
      <c r="EK396">
        <f>R396*(1-$EG396)</f>
        <v>5190.8812509999998</v>
      </c>
      <c r="EL396">
        <f>S396*(1+$EG396)</f>
        <v>5202.400243</v>
      </c>
      <c r="EM396">
        <f>S396*(1-$EG396)</f>
        <v>5200.8397569999997</v>
      </c>
      <c r="EN396">
        <f>T396*(1+$EG396)</f>
        <v>5177.2864765000004</v>
      </c>
      <c r="EO396">
        <f>T396*(1-$EG396)</f>
        <v>5175.7335235</v>
      </c>
      <c r="EP396">
        <f>U396*(1+$EG396)</f>
        <v>5180.4969580000006</v>
      </c>
      <c r="EQ396">
        <f>U396*(1-$EG396)</f>
        <v>5178.9430420000008</v>
      </c>
      <c r="ER396">
        <f>V396*(1+$EG396)</f>
        <v>5167.1349540000001</v>
      </c>
      <c r="ES396">
        <f>V396*(1-$EG396)</f>
        <v>5165.5850460000001</v>
      </c>
      <c r="ET396" s="7" t="str">
        <f t="shared" si="599"/>
        <v>-----</v>
      </c>
      <c r="EU396" s="7" t="str">
        <f t="shared" si="600"/>
        <v>-----</v>
      </c>
      <c r="EV396" s="7" t="str">
        <f t="shared" si="601"/>
        <v>-----</v>
      </c>
      <c r="EW396" s="7" t="str">
        <f t="shared" si="602"/>
        <v>-----</v>
      </c>
      <c r="EX396" s="7" t="str">
        <f t="shared" si="603"/>
        <v>-----</v>
      </c>
      <c r="EY396" s="7" t="str">
        <f t="shared" si="604"/>
        <v>-----</v>
      </c>
      <c r="EZ396">
        <f t="shared" si="624"/>
        <v>21</v>
      </c>
      <c r="FA396">
        <f t="shared" si="625"/>
        <v>19</v>
      </c>
      <c r="FB396">
        <f t="shared" si="626"/>
        <v>394</v>
      </c>
      <c r="FC396">
        <f t="shared" si="627"/>
        <v>52</v>
      </c>
      <c r="FD396">
        <f t="shared" si="628"/>
        <v>51</v>
      </c>
      <c r="FE396">
        <f t="shared" si="629"/>
        <v>88</v>
      </c>
      <c r="FF396">
        <f t="shared" si="630"/>
        <v>4</v>
      </c>
      <c r="FG396">
        <f t="shared" si="631"/>
        <v>1</v>
      </c>
      <c r="FH396">
        <f t="shared" si="632"/>
        <v>0</v>
      </c>
      <c r="FI396">
        <f t="shared" si="633"/>
        <v>2</v>
      </c>
      <c r="FJ396">
        <f t="shared" si="634"/>
        <v>1</v>
      </c>
      <c r="FK396">
        <f t="shared" si="635"/>
        <v>1</v>
      </c>
      <c r="FL396" s="7" t="str">
        <f t="shared" si="605"/>
        <v>-----</v>
      </c>
      <c r="FM396" s="7" t="str">
        <f t="shared" si="606"/>
        <v>-----</v>
      </c>
      <c r="FN396" s="7" t="str">
        <f t="shared" si="607"/>
        <v>-----</v>
      </c>
      <c r="FO396" s="7" t="str">
        <f t="shared" si="608"/>
        <v>-----</v>
      </c>
      <c r="FP396" s="7" t="str">
        <f t="shared" si="609"/>
        <v>-----</v>
      </c>
      <c r="FQ396" s="7" t="str">
        <f t="shared" si="610"/>
        <v>-----</v>
      </c>
      <c r="FR396" s="13" t="str">
        <f>IF(FL396="-----","-----",(D396-Q396)/Q396)</f>
        <v>-----</v>
      </c>
      <c r="FS396" s="13" t="str">
        <f>IF(FM396="-----","-----",(Q396-R396)/R396)</f>
        <v>-----</v>
      </c>
      <c r="FT396" s="13" t="str">
        <f>IF(FN396="-----","-----",(R396-S396)/S396)</f>
        <v>-----</v>
      </c>
      <c r="FU396" s="13" t="str">
        <f>IF(FO396="-----","-----",(S396-T396)/T396)</f>
        <v>-----</v>
      </c>
      <c r="FV396" s="13" t="str">
        <f>IF(FP396="-----","-----",(T396-U396)/U396)</f>
        <v>-----</v>
      </c>
      <c r="FW396" s="13" t="str">
        <f>IF(FQ396="-----","-----",(U396-V396)/V396)</f>
        <v>-----</v>
      </c>
      <c r="FX396" s="7" t="str">
        <f t="shared" si="611"/>
        <v>-----</v>
      </c>
      <c r="FY396" s="7" t="str">
        <f t="shared" si="612"/>
        <v>-----</v>
      </c>
      <c r="FZ396" s="7" t="str">
        <f t="shared" si="613"/>
        <v>-----</v>
      </c>
      <c r="GA396" s="7" t="str">
        <f t="shared" si="614"/>
        <v>-----</v>
      </c>
      <c r="GB396" s="7" t="str">
        <f t="shared" si="615"/>
        <v>-----</v>
      </c>
      <c r="GC396" s="7" t="str">
        <f t="shared" si="616"/>
        <v>-----</v>
      </c>
      <c r="GD396" s="7" t="str">
        <f>IF(AND(BG396&gt;AA396,BG395&gt;AA395,BG394&gt;AA394,BG393&gt;AA393,BG392&gt;AA392,BG391&gt;AA391,BG390&gt;AA390,BG389&gt;AA389,BG388&gt;AA388,BG387&gt;AA387,BG386&gt;AA386,BG385&gt;AA385),"Bullish",IF(AND(BG396&lt;AA396,BG395&lt;AA395,BG394&lt;AA394,BG393&lt;AA393,BG392&lt;AA392,BG391&lt;AA391,BG390&lt;AA390,BG389&lt;AA389,BG388&lt;AA388,BG387&lt;AA387,BG386&lt;AA386,BG385&lt;AA385),"Bearish","-----"))</f>
        <v>Bullish</v>
      </c>
      <c r="GE396">
        <f>(Z396-BG396)/BG396</f>
        <v>-5.6103848029921352E-4</v>
      </c>
      <c r="GF396" s="28">
        <f t="shared" si="574"/>
        <v>-0.52505005764345858</v>
      </c>
      <c r="GG396" s="7">
        <f t="shared" si="575"/>
        <v>0.2997741964982128</v>
      </c>
      <c r="GH396" s="7" t="str">
        <f t="shared" si="576"/>
        <v>-----</v>
      </c>
      <c r="GI396" s="7" t="str">
        <f>IF(Y396&gt;Z396,"Bullish","Bearish")</f>
        <v>Bullish</v>
      </c>
      <c r="GJ396" s="13" t="str">
        <f>IF(AND(D396&gt;Y396,D395&lt;Y395),"TEMA crossover","-----")</f>
        <v>-----</v>
      </c>
      <c r="GK396" s="13" t="str">
        <f>IF(AND(D396&lt;Y396,D395&gt;Y395),"TEMA crossunder","-----")</f>
        <v>-----</v>
      </c>
      <c r="GL396" s="22" t="str">
        <f>IF(GD396="Bearish","YES","-----")</f>
        <v>-----</v>
      </c>
      <c r="GM396" s="22" t="str">
        <f>IF(GH396="Reverse to Bearish","YES","-----")</f>
        <v>-----</v>
      </c>
      <c r="GN396" s="22" t="str">
        <f>IF(AND(GI396="Bullish",GI395="Bullish",GI394="Bullish",GI393="Bullish"),"YES","-----")</f>
        <v>YES</v>
      </c>
      <c r="GO396" s="22" t="str">
        <f>IF(OR(GK396="TEMA crossunder",GK395="TEMA crossunder",GK394="TEMA crossunder",GK393="TEMA crossunder"),"YES","-----")</f>
        <v>YES</v>
      </c>
      <c r="GP396" s="22" t="str">
        <f>IF(GD396="Bullish","YES","-----")</f>
        <v>YES</v>
      </c>
      <c r="GQ396" s="22" t="str">
        <f>IF(GH396="Reverse to Bullish","YES","-----")</f>
        <v>-----</v>
      </c>
      <c r="GR396" s="22" t="str">
        <f>IF(AND(GI396="Bearish",GI395="Bearish",GI394="Bearish",GI393="Bearish"),"YES","-----")</f>
        <v>-----</v>
      </c>
      <c r="GS396" s="22" t="str">
        <f>IF(OR(GJ396="TEMA crossover",GJ395="TEMA crossover",GJ394="TEMA crossover",GJ393="TEMA crossover"),"YES","-----")</f>
        <v>-----</v>
      </c>
      <c r="GT396" s="22" t="str">
        <f t="shared" si="636"/>
        <v>-----</v>
      </c>
      <c r="GU396" s="22" t="str">
        <f t="shared" si="637"/>
        <v>-----</v>
      </c>
      <c r="GV396" s="22" t="str">
        <f t="shared" si="638"/>
        <v>-----</v>
      </c>
      <c r="GW396" s="22" t="str">
        <f t="shared" si="639"/>
        <v>-----</v>
      </c>
      <c r="GX396" s="22" t="str">
        <f t="shared" si="640"/>
        <v>-----</v>
      </c>
      <c r="GY396" s="22" t="str">
        <f t="shared" si="641"/>
        <v>-----</v>
      </c>
      <c r="GZ396" s="7" t="str">
        <f>IF(G396&gt;BH396,"YES","-----")</f>
        <v>-----</v>
      </c>
      <c r="HA396" s="7" t="str">
        <f>IF(F396&lt;BI396,"YES","-----")</f>
        <v>-----</v>
      </c>
      <c r="HB396">
        <f>BH396-BI396</f>
        <v>2.7199999999993452</v>
      </c>
      <c r="HC396" s="27">
        <f t="shared" si="617"/>
        <v>-1.1136691731565183</v>
      </c>
      <c r="HD396" s="28">
        <f t="shared" si="577"/>
        <v>0.13271056940004031</v>
      </c>
      <c r="HE396" s="28" t="str">
        <f t="shared" si="578"/>
        <v>Idle</v>
      </c>
      <c r="HF396" s="27">
        <f>STANDARDIZE(H396,AVERAGE($H13:$H396),_xlfn.STDEV.P($H13:$H396))</f>
        <v>-1.8502520347138527</v>
      </c>
      <c r="HG396" s="28">
        <f t="shared" si="579"/>
        <v>3.2138616179509284E-2</v>
      </c>
      <c r="HH396" s="28" t="str">
        <f t="shared" si="580"/>
        <v>Low Vol</v>
      </c>
      <c r="HI396">
        <f t="shared" si="618"/>
        <v>-1.1811299999999392</v>
      </c>
      <c r="HJ396">
        <f t="shared" si="619"/>
        <v>1.538869999999406</v>
      </c>
      <c r="HK396" s="28">
        <f t="shared" ref="HK396:HL396" si="653">STANDARDIZE(HI396,AVERAGE(HI13:HI396),_xlfn.STDEV.P(HI13:HI396))</f>
        <v>0.55528543080858028</v>
      </c>
      <c r="HL396" s="28">
        <f t="shared" si="653"/>
        <v>-0.52580875795727744</v>
      </c>
      <c r="HM396" s="28">
        <f t="shared" si="582"/>
        <v>0.71065027874763231</v>
      </c>
      <c r="HN396" s="28">
        <f t="shared" si="583"/>
        <v>0.29951054443958958</v>
      </c>
      <c r="HO396" s="28" t="str">
        <f t="shared" si="584"/>
        <v>-----</v>
      </c>
      <c r="HP396" s="28" t="str">
        <f t="shared" si="585"/>
        <v>-----</v>
      </c>
      <c r="HQ396" s="28">
        <f t="shared" si="648"/>
        <v>0.23980000000028667</v>
      </c>
      <c r="HR396" s="28" t="str">
        <f t="shared" si="621"/>
        <v>Bull</v>
      </c>
      <c r="HS396">
        <f t="shared" si="622"/>
        <v>0.23980000000028667</v>
      </c>
      <c r="HT396" s="27">
        <f t="shared" si="586"/>
        <v>-0.92138230433747803</v>
      </c>
      <c r="HU396" s="28">
        <f t="shared" si="587"/>
        <v>0.17842543210254408</v>
      </c>
      <c r="HV396" s="27" t="str">
        <f t="shared" si="588"/>
        <v>-----</v>
      </c>
    </row>
    <row r="397" spans="1:230" x14ac:dyDescent="0.55000000000000004">
      <c r="A397">
        <f>Validation!A396</f>
        <v>1772150400</v>
      </c>
      <c r="B397" t="str">
        <f>Price!B396</f>
        <v>XAUUSD</v>
      </c>
      <c r="C397" t="str">
        <f>Price!C396</f>
        <v>M5</v>
      </c>
      <c r="D397">
        <f>Price!D396</f>
        <v>5180.24</v>
      </c>
      <c r="E397">
        <f>Price!E396</f>
        <v>5184.6000000000004</v>
      </c>
      <c r="F397">
        <f>Price!F396</f>
        <v>5185.38</v>
      </c>
      <c r="G397">
        <f>Price!G396</f>
        <v>5179.07</v>
      </c>
      <c r="H397">
        <f>Price!H396</f>
        <v>403</v>
      </c>
      <c r="I397">
        <f>Diagonals!E396</f>
        <v>5217.55</v>
      </c>
      <c r="J397">
        <f>Diagonals!F396</f>
        <v>0</v>
      </c>
      <c r="K397">
        <f>Diagonals!G396</f>
        <v>0</v>
      </c>
      <c r="L397">
        <f>Diagonals!H396</f>
        <v>5111.68</v>
      </c>
      <c r="M397">
        <f>Diagonals!I396</f>
        <v>0</v>
      </c>
      <c r="N397">
        <f>Diagonals!J396</f>
        <v>0</v>
      </c>
      <c r="O397">
        <f>Diagonals!K396</f>
        <v>0</v>
      </c>
      <c r="P397">
        <f>Diagonals!L396</f>
        <v>0</v>
      </c>
      <c r="Q397">
        <f>Trendlines!E396</f>
        <v>5199.96</v>
      </c>
      <c r="R397">
        <f>Trendlines!F396</f>
        <v>5191.63</v>
      </c>
      <c r="S397">
        <f>Trendlines!G396</f>
        <v>5201.6099999999997</v>
      </c>
      <c r="T397">
        <f>Trendlines!H396</f>
        <v>5176.59</v>
      </c>
      <c r="U397">
        <f>Trendlines!I396</f>
        <v>5179.74</v>
      </c>
      <c r="V397">
        <f>Trendlines!J396</f>
        <v>5166.3999999999996</v>
      </c>
      <c r="W397">
        <f>Trendlines!K396</f>
        <v>0</v>
      </c>
      <c r="X397">
        <f>Trendlines!L396</f>
        <v>0</v>
      </c>
      <c r="Y397">
        <f>Tema_Hrma_Smma!E396</f>
        <v>5183.34</v>
      </c>
      <c r="Z397">
        <f>Tema_Hrma_Smma!F396</f>
        <v>5183.5600000000004</v>
      </c>
      <c r="AA397">
        <f>Tema_Hrma_Smma!G396</f>
        <v>5185.16</v>
      </c>
      <c r="AB397">
        <f>ZScore!H396</f>
        <v>-1</v>
      </c>
      <c r="AC397">
        <f>ZScore!I396</f>
        <v>0.48931999999999998</v>
      </c>
      <c r="AD397">
        <f>ZScore!J396</f>
        <v>3</v>
      </c>
      <c r="AE397">
        <f>HA!E396</f>
        <v>5184.7</v>
      </c>
      <c r="AF397">
        <f>HA!F396</f>
        <v>5185.38</v>
      </c>
      <c r="AG397">
        <f>HA!G396</f>
        <v>5179.07</v>
      </c>
      <c r="AH397">
        <f>HA!H396</f>
        <v>5182.32</v>
      </c>
      <c r="AI397">
        <f>HA!I396</f>
        <v>-1</v>
      </c>
      <c r="AJ397">
        <f>HA!J396</f>
        <v>2.38</v>
      </c>
      <c r="AK397">
        <f>HA!K396</f>
        <v>-0.1207</v>
      </c>
      <c r="AL397">
        <f>HA!L396</f>
        <v>-4</v>
      </c>
      <c r="AM397">
        <f>KC!E396</f>
        <v>5215.3267599999999</v>
      </c>
      <c r="AN397">
        <f>KC!F396</f>
        <v>5209.1076800000001</v>
      </c>
      <c r="AO397">
        <f>KC!G396</f>
        <v>5202.88861</v>
      </c>
      <c r="AP397">
        <f>KC!H396</f>
        <v>5196.6695300000001</v>
      </c>
      <c r="AQ397">
        <f>KC!I396</f>
        <v>5190.45046</v>
      </c>
      <c r="AR397">
        <f>KC!J396</f>
        <v>5186.0737099999997</v>
      </c>
      <c r="AS397">
        <f>KC!K396</f>
        <v>5179.8546299999998</v>
      </c>
      <c r="AT397">
        <f>KC!L396</f>
        <v>5173.6355599999997</v>
      </c>
      <c r="AU397">
        <f>KC!M396</f>
        <v>5167.4164899999996</v>
      </c>
      <c r="AV397">
        <f>KC!N396</f>
        <v>5161.1974099999998</v>
      </c>
      <c r="AW397">
        <f>SR_Levels!E396</f>
        <v>5178.6000000000004</v>
      </c>
      <c r="AX397">
        <f>SR_Levels!F396</f>
        <v>5161.8900000000003</v>
      </c>
      <c r="AY397">
        <f>SR_Levels!G396</f>
        <v>5135.8500000000004</v>
      </c>
      <c r="AZ397">
        <f>SR_Levels!H396</f>
        <v>0</v>
      </c>
      <c r="BA397">
        <f>SR_Levels!I396</f>
        <v>5193.3500000000004</v>
      </c>
      <c r="BB397">
        <f>SR_Levels!J396</f>
        <v>5205.3100000000004</v>
      </c>
      <c r="BC397">
        <f>SR_Levels!K396</f>
        <v>0</v>
      </c>
      <c r="BD397">
        <f>SR_Levels!L396</f>
        <v>0</v>
      </c>
      <c r="BE397">
        <f>ZigZag!E396</f>
        <v>0</v>
      </c>
      <c r="BF397">
        <f>ZigZag!F396</f>
        <v>0</v>
      </c>
      <c r="BG397">
        <f>ZigZag!G396</f>
        <v>5186.4399999999996</v>
      </c>
      <c r="BH397">
        <f>Dual_Tema!E396</f>
        <v>5185.74</v>
      </c>
      <c r="BI397">
        <f>Dual_Tema!F396</f>
        <v>5181.5</v>
      </c>
      <c r="BJ397">
        <f>Pinbar!E396</f>
        <v>0</v>
      </c>
      <c r="BK397">
        <f>SSA!E396</f>
        <v>5185.2187700000004</v>
      </c>
      <c r="BL397">
        <f>SSA!F396</f>
        <v>5184.8150500000002</v>
      </c>
      <c r="BN397" t="str">
        <f t="shared" si="644"/>
        <v>Red Candle</v>
      </c>
      <c r="BO397" s="34">
        <f t="shared" si="649"/>
        <v>-5.9421374717361086E-4</v>
      </c>
      <c r="BP397" s="34">
        <f t="shared" si="562"/>
        <v>-3.7435982540179324E-4</v>
      </c>
      <c r="BQ397" s="34">
        <f t="shared" si="570"/>
        <v>-9.3922790451883564E-4</v>
      </c>
      <c r="BR397" s="34">
        <f t="shared" si="572"/>
        <v>-3.5393872243510982E-3</v>
      </c>
      <c r="BS397" s="35">
        <f t="shared" si="650"/>
        <v>-9.9060153573971022E-5</v>
      </c>
      <c r="BT397" s="35">
        <f t="shared" si="563"/>
        <v>-3.1202006168462582E-5</v>
      </c>
      <c r="BU397" s="35">
        <f t="shared" si="571"/>
        <v>-5.2202484926322512E-5</v>
      </c>
      <c r="BV397" s="35">
        <f t="shared" si="573"/>
        <v>-1.4772515732541791E-4</v>
      </c>
      <c r="BW397" s="27">
        <v>96</v>
      </c>
      <c r="BX397">
        <f>F397-G397</f>
        <v>6.3100000000004002</v>
      </c>
      <c r="BY397">
        <f>ABS(F397-D396)</f>
        <v>0.77000000000043656</v>
      </c>
      <c r="BZ397">
        <f>ABS(G397-D396)</f>
        <v>5.5399999999999636</v>
      </c>
      <c r="CA397">
        <f t="shared" si="623"/>
        <v>6.3100000000004002</v>
      </c>
      <c r="CB397">
        <f t="shared" si="564"/>
        <v>4.9842857142858259</v>
      </c>
      <c r="CC397">
        <f t="shared" si="567"/>
        <v>4.6587695377758891</v>
      </c>
      <c r="CD397">
        <f t="shared" si="565"/>
        <v>0.32551617650993681</v>
      </c>
      <c r="CE397">
        <f t="shared" si="568"/>
        <v>1</v>
      </c>
      <c r="CF397">
        <f t="shared" si="569"/>
        <v>9</v>
      </c>
      <c r="CG397" s="7" t="str">
        <f t="shared" si="566"/>
        <v>-----</v>
      </c>
      <c r="CH397" s="21"/>
      <c r="CI397" s="21"/>
      <c r="CJ397" s="21"/>
      <c r="CK397" s="21"/>
      <c r="CL397" s="21"/>
      <c r="CM397" s="21"/>
      <c r="CZ397" s="7" t="str">
        <f>IF(AND(D397&gt;BH397,D397&gt;E397),"Bullish Trigger","-----")</f>
        <v>-----</v>
      </c>
      <c r="DA397" s="7" t="str">
        <f>IF(AND(D397&lt;BI397,D397&lt;E397),"Bearish Trigger","-----")</f>
        <v>Bearish Trigger</v>
      </c>
      <c r="DB397" s="13" t="str">
        <f>IF(AND(W397=BE397,W397&gt;0,BE397&gt;0),"Important High","------")</f>
        <v>------</v>
      </c>
      <c r="DC397" s="13" t="str">
        <f>IF(AND(X397=BF397,X397&gt;0,BF397&gt;0),"Important Low","------")</f>
        <v>------</v>
      </c>
      <c r="DD397" s="7" t="str">
        <f>IF(AND(DB397="Important High",DC397="-----",BJ397=1),"Imp High Rej","-----")</f>
        <v>-----</v>
      </c>
      <c r="DE397" s="7" t="str">
        <f>IF(AND(DB397="-----",DC397="Important Low",BJ397=1),"Imp Low Rej","-----")</f>
        <v>-----</v>
      </c>
      <c r="DF397" s="7" t="str">
        <f>IF(Y397&gt;AM397,"Overbought",IF(Y397&gt;AO397,"Bullish Momentum",IF(Y397&gt;AQ397,"Flat Momentum","-----")))</f>
        <v>-----</v>
      </c>
      <c r="DG397" s="7" t="str">
        <f>IF(Y397&lt;AV397,"Oversold",IF(Y397&lt;AT397,"Bearish Momentum",IF(Y397&lt;AR397,"Flat Momentum","-----")))</f>
        <v>Flat Momentum</v>
      </c>
      <c r="DH397" s="7" t="str">
        <f>IF(AND(DF397="Overbought",AD397=2),"Culminated Thrust","-----")</f>
        <v>-----</v>
      </c>
      <c r="DI397" s="7" t="str">
        <f>IF(AND(DG397="Oversold",AD397=5),"Culminated Thrust","-----")</f>
        <v>-----</v>
      </c>
      <c r="DJ397" s="14">
        <f>(Q397-$D397)/$D397</f>
        <v>3.8067734313468595E-3</v>
      </c>
      <c r="DK397" s="14">
        <f>(R397-$D397)/$D397</f>
        <v>2.1987398267262382E-3</v>
      </c>
      <c r="DL397" s="14">
        <f>(S397-$D397)/$D397</f>
        <v>4.125291492286051E-3</v>
      </c>
      <c r="DM397" s="14">
        <f>(T397-$D397)/$D397</f>
        <v>-7.0460055904738705E-4</v>
      </c>
      <c r="DN397" s="14">
        <f>(U397-$D397)/$D397</f>
        <v>-9.6520624527048949E-5</v>
      </c>
      <c r="DO397" s="14">
        <f>(V397-$D397)/$D397</f>
        <v>-2.6716908869087431E-3</v>
      </c>
      <c r="DP397" s="14">
        <f t="shared" si="589"/>
        <v>4.125291492286051E-3</v>
      </c>
      <c r="DQ397" s="14">
        <f t="shared" si="590"/>
        <v>3.8067734313468595E-3</v>
      </c>
      <c r="DR397" s="14">
        <f t="shared" si="591"/>
        <v>2.1987398267262382E-3</v>
      </c>
      <c r="DS397" s="14">
        <f t="shared" si="592"/>
        <v>-9.6520624527048949E-5</v>
      </c>
      <c r="DT397" s="14">
        <f t="shared" si="593"/>
        <v>-7.0460055904738705E-4</v>
      </c>
      <c r="DU397" s="14">
        <f t="shared" si="594"/>
        <v>-2.6716908869087431E-3</v>
      </c>
      <c r="DV397" t="str">
        <f>IF($D397&gt;Q397,"SUP","RES")</f>
        <v>RES</v>
      </c>
      <c r="DW397" t="str">
        <f>IF($D397&gt;R397,"SUP","RES")</f>
        <v>RES</v>
      </c>
      <c r="DX397" t="str">
        <f>IF($D397&gt;S397,"SUP","RES")</f>
        <v>RES</v>
      </c>
      <c r="DY397" t="str">
        <f>IF($D397&gt;T397,"SUP","RES")</f>
        <v>SUP</v>
      </c>
      <c r="DZ397" t="str">
        <f>IF($D397&gt;U397,"SUP","RES")</f>
        <v>SUP</v>
      </c>
      <c r="EA397" t="str">
        <f>IF($D397&gt;V397,"SUP","RES")</f>
        <v>SUP</v>
      </c>
      <c r="EB397" s="7">
        <f t="shared" si="595"/>
        <v>3</v>
      </c>
      <c r="EC397" s="7">
        <f t="shared" si="596"/>
        <v>3</v>
      </c>
      <c r="ED397" s="13" t="str">
        <f t="shared" si="597"/>
        <v>-----</v>
      </c>
      <c r="EE397" s="13" t="str">
        <f t="shared" si="598"/>
        <v>-----</v>
      </c>
      <c r="EF397" s="7">
        <f>IF(OR(ED397="All Sup",EE397="All Res"),"na",((D397-MIN(Q397:V397))/(MAX(Q397:V397)-MIN(Q397:V397))))</f>
        <v>0.39307015052542266</v>
      </c>
      <c r="EG397">
        <v>1.4999999999999999E-4</v>
      </c>
      <c r="EH397">
        <f>Q397*(1+$EG397)</f>
        <v>5200.7399940000005</v>
      </c>
      <c r="EI397">
        <f>Q397*(1-$EG397)</f>
        <v>5199.1800060000005</v>
      </c>
      <c r="EJ397">
        <f>R397*(1+$EG397)</f>
        <v>5192.4087445000005</v>
      </c>
      <c r="EK397">
        <f>R397*(1-$EG397)</f>
        <v>5190.8512554999998</v>
      </c>
      <c r="EL397">
        <f>S397*(1+$EG397)</f>
        <v>5202.3902415000002</v>
      </c>
      <c r="EM397">
        <f>S397*(1-$EG397)</f>
        <v>5200.8297585</v>
      </c>
      <c r="EN397">
        <f>T397*(1+$EG397)</f>
        <v>5177.3664885000007</v>
      </c>
      <c r="EO397">
        <f>T397*(1-$EG397)</f>
        <v>5175.8135115000005</v>
      </c>
      <c r="EP397">
        <f>U397*(1+$EG397)</f>
        <v>5180.5169610000003</v>
      </c>
      <c r="EQ397">
        <f>U397*(1-$EG397)</f>
        <v>5178.9630390000002</v>
      </c>
      <c r="ER397">
        <f>V397*(1+$EG397)</f>
        <v>5167.1749600000003</v>
      </c>
      <c r="ES397">
        <f>V397*(1-$EG397)</f>
        <v>5165.6250399999999</v>
      </c>
      <c r="ET397" s="7" t="str">
        <f t="shared" si="599"/>
        <v>-----</v>
      </c>
      <c r="EU397" s="7" t="str">
        <f t="shared" si="600"/>
        <v>-----</v>
      </c>
      <c r="EV397" s="7" t="str">
        <f t="shared" si="601"/>
        <v>-----</v>
      </c>
      <c r="EW397" s="7" t="str">
        <f t="shared" si="602"/>
        <v>-----</v>
      </c>
      <c r="EX397" s="7" t="str">
        <f t="shared" si="603"/>
        <v>TOUCH</v>
      </c>
      <c r="EY397" s="7" t="str">
        <f t="shared" si="604"/>
        <v>-----</v>
      </c>
      <c r="EZ397">
        <f t="shared" si="624"/>
        <v>22</v>
      </c>
      <c r="FA397">
        <f t="shared" si="625"/>
        <v>20</v>
      </c>
      <c r="FB397">
        <f t="shared" si="626"/>
        <v>395</v>
      </c>
      <c r="FC397">
        <f t="shared" si="627"/>
        <v>53</v>
      </c>
      <c r="FD397">
        <f t="shared" si="628"/>
        <v>0</v>
      </c>
      <c r="FE397">
        <f t="shared" si="629"/>
        <v>89</v>
      </c>
      <c r="FF397">
        <f t="shared" si="630"/>
        <v>4</v>
      </c>
      <c r="FG397">
        <f t="shared" si="631"/>
        <v>1</v>
      </c>
      <c r="FH397">
        <f t="shared" si="632"/>
        <v>0</v>
      </c>
      <c r="FI397">
        <f t="shared" si="633"/>
        <v>2</v>
      </c>
      <c r="FJ397">
        <f t="shared" si="634"/>
        <v>1</v>
      </c>
      <c r="FK397">
        <f t="shared" si="635"/>
        <v>1</v>
      </c>
      <c r="FL397" s="7" t="str">
        <f t="shared" si="605"/>
        <v>-----</v>
      </c>
      <c r="FM397" s="7" t="str">
        <f t="shared" si="606"/>
        <v>-----</v>
      </c>
      <c r="FN397" s="7" t="str">
        <f t="shared" si="607"/>
        <v>-----</v>
      </c>
      <c r="FO397" s="7" t="str">
        <f t="shared" si="608"/>
        <v>-----</v>
      </c>
      <c r="FP397" s="7">
        <f t="shared" si="609"/>
        <v>1</v>
      </c>
      <c r="FQ397" s="7" t="str">
        <f t="shared" si="610"/>
        <v>-----</v>
      </c>
      <c r="FR397" s="13" t="str">
        <f>IF(FL397="-----","-----",(D397-Q397)/Q397)</f>
        <v>-----</v>
      </c>
      <c r="FS397" s="13" t="str">
        <f>IF(FM397="-----","-----",(Q397-R397)/R397)</f>
        <v>-----</v>
      </c>
      <c r="FT397" s="13" t="str">
        <f>IF(FN397="-----","-----",(R397-S397)/S397)</f>
        <v>-----</v>
      </c>
      <c r="FU397" s="13" t="str">
        <f>IF(FO397="-----","-----",(S397-T397)/T397)</f>
        <v>-----</v>
      </c>
      <c r="FV397" s="13">
        <f>IF(FP397="-----","-----",(T397-U397)/U397)</f>
        <v>-6.0813863244094037E-4</v>
      </c>
      <c r="FW397" s="13" t="str">
        <f>IF(FQ397="-----","-----",(U397-V397)/V397)</f>
        <v>-----</v>
      </c>
      <c r="FX397" s="7" t="str">
        <f t="shared" si="611"/>
        <v>-----</v>
      </c>
      <c r="FY397" s="7" t="str">
        <f t="shared" si="612"/>
        <v>-----</v>
      </c>
      <c r="FZ397" s="7" t="str">
        <f t="shared" si="613"/>
        <v>-----</v>
      </c>
      <c r="GA397" s="7" t="str">
        <f t="shared" si="614"/>
        <v>-----</v>
      </c>
      <c r="GB397" s="7" t="str">
        <f t="shared" si="615"/>
        <v>Resistant</v>
      </c>
      <c r="GC397" s="7" t="str">
        <f t="shared" si="616"/>
        <v>-----</v>
      </c>
      <c r="GD397" s="7" t="str">
        <f>IF(AND(BG397&gt;AA397,BG396&gt;AA396,BG395&gt;AA395,BG394&gt;AA394,BG393&gt;AA393,BG392&gt;AA392,BG391&gt;AA391,BG390&gt;AA390,BG389&gt;AA389,BG388&gt;AA388,BG387&gt;AA387,BG386&gt;AA386),"Bullish",IF(AND(BG397&lt;AA397,BG396&lt;AA396,BG395&lt;AA395,BG394&lt;AA394,BG393&lt;AA393,BG392&lt;AA392,BG391&lt;AA391,BG390&lt;AA390,BG389&lt;AA389,BG388&lt;AA388,BG387&lt;AA387,BG386&lt;AA386),"Bearish","-----"))</f>
        <v>Bullish</v>
      </c>
      <c r="GE397">
        <f>(Z397-BG397)/BG397</f>
        <v>-5.5529419023438035E-4</v>
      </c>
      <c r="GF397" s="28">
        <f t="shared" si="574"/>
        <v>-0.51700943680578226</v>
      </c>
      <c r="GG397" s="7">
        <f t="shared" si="575"/>
        <v>0.30257478564427398</v>
      </c>
      <c r="GH397" s="7" t="str">
        <f t="shared" si="576"/>
        <v>-----</v>
      </c>
      <c r="GI397" s="7" t="str">
        <f>IF(Y397&gt;Z397,"Bullish","Bearish")</f>
        <v>Bearish</v>
      </c>
      <c r="GJ397" s="13" t="str">
        <f>IF(AND(D397&gt;Y397,D396&lt;Y396),"TEMA crossover","-----")</f>
        <v>-----</v>
      </c>
      <c r="GK397" s="13" t="str">
        <f>IF(AND(D397&lt;Y397,D396&gt;Y396),"TEMA crossunder","-----")</f>
        <v>-----</v>
      </c>
      <c r="GL397" s="22" t="str">
        <f>IF(GD397="Bearish","YES","-----")</f>
        <v>-----</v>
      </c>
      <c r="GM397" s="22" t="str">
        <f>IF(GH397="Reverse to Bearish","YES","-----")</f>
        <v>-----</v>
      </c>
      <c r="GN397" s="22" t="str">
        <f>IF(AND(GI397="Bullish",GI396="Bullish",GI395="Bullish",GI394="Bullish"),"YES","-----")</f>
        <v>-----</v>
      </c>
      <c r="GO397" s="22" t="str">
        <f>IF(OR(GK397="TEMA crossunder",GK396="TEMA crossunder",GK395="TEMA crossunder",GK394="TEMA crossunder"),"YES","-----")</f>
        <v>YES</v>
      </c>
      <c r="GP397" s="22" t="str">
        <f>IF(GD397="Bullish","YES","-----")</f>
        <v>YES</v>
      </c>
      <c r="GQ397" s="22" t="str">
        <f>IF(GH397="Reverse to Bullish","YES","-----")</f>
        <v>-----</v>
      </c>
      <c r="GR397" s="22" t="str">
        <f>IF(AND(GI397="Bearish",GI396="Bearish",GI395="Bearish",GI394="Bearish"),"YES","-----")</f>
        <v>-----</v>
      </c>
      <c r="GS397" s="22" t="str">
        <f>IF(OR(GJ397="TEMA crossover",GJ396="TEMA crossover",GJ395="TEMA crossover",GJ394="TEMA crossover"),"YES","-----")</f>
        <v>-----</v>
      </c>
      <c r="GT397" s="22" t="str">
        <f t="shared" si="636"/>
        <v>-----</v>
      </c>
      <c r="GU397" s="22" t="str">
        <f t="shared" si="637"/>
        <v>-----</v>
      </c>
      <c r="GV397" s="22" t="str">
        <f t="shared" si="638"/>
        <v>-----</v>
      </c>
      <c r="GW397" s="22" t="str">
        <f t="shared" si="639"/>
        <v>-----</v>
      </c>
      <c r="GX397" s="22" t="str">
        <f t="shared" si="640"/>
        <v>-----</v>
      </c>
      <c r="GY397" s="22" t="str">
        <f t="shared" si="641"/>
        <v>-----</v>
      </c>
      <c r="GZ397" s="7" t="str">
        <f>IF(G397&gt;BH397,"YES","-----")</f>
        <v>-----</v>
      </c>
      <c r="HA397" s="7" t="str">
        <f>IF(F397&lt;BI397,"YES","-----")</f>
        <v>-----</v>
      </c>
      <c r="HB397">
        <f>BH397-BI397</f>
        <v>4.2399999999997817</v>
      </c>
      <c r="HC397" s="27">
        <f t="shared" si="617"/>
        <v>-0.62166729398419762</v>
      </c>
      <c r="HD397" s="28">
        <f t="shared" si="577"/>
        <v>0.26708033086525529</v>
      </c>
      <c r="HE397" s="28" t="str">
        <f t="shared" si="578"/>
        <v>-----</v>
      </c>
      <c r="HF397" s="27">
        <f>STANDARDIZE(H397,AVERAGE($H14:$H397),_xlfn.STDEV.P($H14:$H397))</f>
        <v>-0.71197717897046064</v>
      </c>
      <c r="HG397" s="28">
        <f t="shared" si="579"/>
        <v>0.23823945390812173</v>
      </c>
      <c r="HH397" s="28" t="str">
        <f t="shared" si="580"/>
        <v>-----</v>
      </c>
      <c r="HI397">
        <f t="shared" si="618"/>
        <v>-3.7187700000004043</v>
      </c>
      <c r="HJ397">
        <f t="shared" si="619"/>
        <v>0.52122999999937747</v>
      </c>
      <c r="HK397" s="28">
        <f t="shared" ref="HK397:HL397" si="654">STANDARDIZE(HI397,AVERAGE(HI14:HI397),_xlfn.STDEV.P(HI14:HI397))</f>
        <v>-0.15342033399925706</v>
      </c>
      <c r="HL397" s="28">
        <f t="shared" si="654"/>
        <v>-0.8963850808397672</v>
      </c>
      <c r="HM397" s="28">
        <f t="shared" si="582"/>
        <v>0.43903340524948947</v>
      </c>
      <c r="HN397" s="28">
        <f t="shared" si="583"/>
        <v>0.18502356631098654</v>
      </c>
      <c r="HO397" s="28" t="str">
        <f t="shared" si="584"/>
        <v>-----</v>
      </c>
      <c r="HP397" s="28" t="str">
        <f t="shared" si="585"/>
        <v>-----</v>
      </c>
      <c r="HQ397" s="28">
        <f t="shared" si="648"/>
        <v>0.40372000000024855</v>
      </c>
      <c r="HR397" s="28" t="str">
        <f t="shared" si="621"/>
        <v>Bull</v>
      </c>
      <c r="HS397">
        <f t="shared" si="622"/>
        <v>0.40372000000024855</v>
      </c>
      <c r="HT397" s="27">
        <f t="shared" si="586"/>
        <v>-0.73343880905471315</v>
      </c>
      <c r="HU397" s="28">
        <f t="shared" si="587"/>
        <v>0.23164541813185077</v>
      </c>
      <c r="HV397" s="27" t="str">
        <f t="shared" si="588"/>
        <v>-----</v>
      </c>
    </row>
    <row r="398" spans="1:230" x14ac:dyDescent="0.55000000000000004">
      <c r="A398">
        <f>Validation!A397</f>
        <v>1772150700</v>
      </c>
      <c r="B398" t="str">
        <f>Price!B397</f>
        <v>XAUUSD</v>
      </c>
      <c r="C398" t="str">
        <f>Price!C397</f>
        <v>M5</v>
      </c>
      <c r="D398">
        <f>Price!D397</f>
        <v>5182.68</v>
      </c>
      <c r="E398">
        <f>Price!E397</f>
        <v>5180.26</v>
      </c>
      <c r="F398">
        <f>Price!F397</f>
        <v>5185.3</v>
      </c>
      <c r="G398">
        <f>Price!G397</f>
        <v>5179.05</v>
      </c>
      <c r="H398">
        <f>Price!H397</f>
        <v>399</v>
      </c>
      <c r="I398">
        <f>Diagonals!E397</f>
        <v>5217.72</v>
      </c>
      <c r="J398">
        <f>Diagonals!F397</f>
        <v>0</v>
      </c>
      <c r="K398">
        <f>Diagonals!G397</f>
        <v>0</v>
      </c>
      <c r="L398">
        <f>Diagonals!H397</f>
        <v>5111.3500000000004</v>
      </c>
      <c r="M398">
        <f>Diagonals!I397</f>
        <v>0</v>
      </c>
      <c r="N398">
        <f>Diagonals!J397</f>
        <v>0</v>
      </c>
      <c r="O398">
        <f>Diagonals!K397</f>
        <v>0</v>
      </c>
      <c r="P398">
        <f>Diagonals!L397</f>
        <v>0</v>
      </c>
      <c r="Q398">
        <f>Trendlines!E397</f>
        <v>5199.97</v>
      </c>
      <c r="R398">
        <f>Trendlines!F397</f>
        <v>5191.6099999999997</v>
      </c>
      <c r="S398">
        <f>Trendlines!G397</f>
        <v>5201.59</v>
      </c>
      <c r="T398">
        <f>Trendlines!H397</f>
        <v>5176.66</v>
      </c>
      <c r="U398">
        <f>Trendlines!I397</f>
        <v>5179.7700000000004</v>
      </c>
      <c r="V398">
        <f>Trendlines!J397</f>
        <v>5166.4399999999996</v>
      </c>
      <c r="W398">
        <f>Trendlines!K397</f>
        <v>0</v>
      </c>
      <c r="X398">
        <f>Trendlines!L397</f>
        <v>0</v>
      </c>
      <c r="Y398">
        <f>Tema_Hrma_Smma!E397</f>
        <v>5182.75</v>
      </c>
      <c r="Z398">
        <f>Tema_Hrma_Smma!F397</f>
        <v>5183.17</v>
      </c>
      <c r="AA398">
        <f>Tema_Hrma_Smma!G397</f>
        <v>5185.08</v>
      </c>
      <c r="AB398">
        <f>ZScore!H397</f>
        <v>1</v>
      </c>
      <c r="AC398">
        <f>ZScore!I397</f>
        <v>0.19414000000000001</v>
      </c>
      <c r="AD398">
        <f>ZScore!J397</f>
        <v>0</v>
      </c>
      <c r="AE398">
        <f>HA!E397</f>
        <v>5183.51</v>
      </c>
      <c r="AF398">
        <f>HA!F397</f>
        <v>5185.3</v>
      </c>
      <c r="AG398">
        <f>HA!G397</f>
        <v>5179.05</v>
      </c>
      <c r="AH398">
        <f>HA!H397</f>
        <v>5181.82</v>
      </c>
      <c r="AI398">
        <f>HA!I397</f>
        <v>-1</v>
      </c>
      <c r="AJ398">
        <f>HA!J397</f>
        <v>1.69</v>
      </c>
      <c r="AK398">
        <f>HA!K397</f>
        <v>-0.39595000000000002</v>
      </c>
      <c r="AL398">
        <f>HA!L397</f>
        <v>-5</v>
      </c>
      <c r="AM398">
        <f>KC!E397</f>
        <v>5214.99442</v>
      </c>
      <c r="AN398">
        <f>KC!F397</f>
        <v>5208.7580600000001</v>
      </c>
      <c r="AO398">
        <f>KC!G397</f>
        <v>5202.5217000000002</v>
      </c>
      <c r="AP398">
        <f>KC!H397</f>
        <v>5196.2853500000001</v>
      </c>
      <c r="AQ398">
        <f>KC!I397</f>
        <v>5190.0489900000002</v>
      </c>
      <c r="AR398">
        <f>KC!J397</f>
        <v>5185.65344</v>
      </c>
      <c r="AS398">
        <f>KC!K397</f>
        <v>5179.4170800000002</v>
      </c>
      <c r="AT398">
        <f>KC!L397</f>
        <v>5173.1807200000003</v>
      </c>
      <c r="AU398">
        <f>KC!M397</f>
        <v>5166.9443700000002</v>
      </c>
      <c r="AV398">
        <f>KC!N397</f>
        <v>5160.7080100000003</v>
      </c>
      <c r="AW398">
        <f>SR_Levels!E397</f>
        <v>5178.6000000000004</v>
      </c>
      <c r="AX398">
        <f>SR_Levels!F397</f>
        <v>5161.8900000000003</v>
      </c>
      <c r="AY398">
        <f>SR_Levels!G397</f>
        <v>5135.8500000000004</v>
      </c>
      <c r="AZ398">
        <f>SR_Levels!H397</f>
        <v>0</v>
      </c>
      <c r="BA398">
        <f>SR_Levels!I397</f>
        <v>5193.3500000000004</v>
      </c>
      <c r="BB398">
        <f>SR_Levels!J397</f>
        <v>5205.3100000000004</v>
      </c>
      <c r="BC398">
        <f>SR_Levels!K397</f>
        <v>0</v>
      </c>
      <c r="BD398">
        <f>SR_Levels!L397</f>
        <v>0</v>
      </c>
      <c r="BE398">
        <f>ZigZag!E397</f>
        <v>0</v>
      </c>
      <c r="BF398">
        <f>ZigZag!F397</f>
        <v>0</v>
      </c>
      <c r="BG398">
        <f>ZigZag!G397</f>
        <v>5186.1499999999996</v>
      </c>
      <c r="BH398">
        <f>Dual_Tema!E397</f>
        <v>5185.45</v>
      </c>
      <c r="BI398">
        <f>Dual_Tema!F397</f>
        <v>5180.2299999999996</v>
      </c>
      <c r="BJ398">
        <f>Pinbar!E397</f>
        <v>0</v>
      </c>
      <c r="BK398">
        <f>SSA!E397</f>
        <v>5185.9276300000001</v>
      </c>
      <c r="BL398">
        <f>SSA!F397</f>
        <v>5185.3713399999997</v>
      </c>
      <c r="BN398" t="str">
        <f t="shared" si="644"/>
        <v>Green Candle</v>
      </c>
      <c r="BO398" s="34">
        <f t="shared" si="649"/>
        <v>-8.7330183277711804E-4</v>
      </c>
      <c r="BP398" s="34">
        <f t="shared" si="562"/>
        <v>-3.8382384992674545E-4</v>
      </c>
      <c r="BQ398" s="34">
        <f t="shared" si="570"/>
        <v>-8.5596631656870148E-4</v>
      </c>
      <c r="BR398" s="34">
        <f t="shared" si="572"/>
        <v>-3.2521794987681041E-3</v>
      </c>
      <c r="BS398" s="35">
        <f t="shared" si="650"/>
        <v>-1.4560329597401722E-4</v>
      </c>
      <c r="BT398" s="35">
        <f t="shared" si="563"/>
        <v>-3.1990949041493799E-5</v>
      </c>
      <c r="BU398" s="35">
        <f t="shared" si="571"/>
        <v>-4.7572916423987976E-5</v>
      </c>
      <c r="BV398" s="35">
        <f t="shared" si="573"/>
        <v>-1.3571909467602339E-4</v>
      </c>
      <c r="BW398" s="27">
        <v>96</v>
      </c>
      <c r="BX398">
        <f>F398-G398</f>
        <v>6.25</v>
      </c>
      <c r="BY398">
        <f>ABS(F398-D397)</f>
        <v>5.0600000000004002</v>
      </c>
      <c r="BZ398">
        <f>ABS(G398-D397)</f>
        <v>1.1899999999995998</v>
      </c>
      <c r="CA398">
        <f t="shared" si="623"/>
        <v>6.25</v>
      </c>
      <c r="CB398">
        <f t="shared" si="564"/>
        <v>5.2035714285715846</v>
      </c>
      <c r="CC398">
        <f t="shared" si="567"/>
        <v>4.772428856506183</v>
      </c>
      <c r="CD398">
        <f t="shared" si="565"/>
        <v>0.43114257206540163</v>
      </c>
      <c r="CE398">
        <f t="shared" si="568"/>
        <v>1</v>
      </c>
      <c r="CF398">
        <f t="shared" si="569"/>
        <v>10</v>
      </c>
      <c r="CG398" s="7" t="str">
        <f t="shared" si="566"/>
        <v>-----</v>
      </c>
      <c r="CH398" s="21"/>
      <c r="CI398" s="21"/>
      <c r="CJ398" s="21"/>
      <c r="CK398" s="21"/>
      <c r="CL398" s="21"/>
      <c r="CM398" s="21"/>
      <c r="CZ398" s="7" t="str">
        <f>IF(AND(D398&gt;BH398,D398&gt;E398),"Bullish Trigger","-----")</f>
        <v>-----</v>
      </c>
      <c r="DA398" s="7" t="str">
        <f>IF(AND(D398&lt;BI398,D398&lt;E398),"Bearish Trigger","-----")</f>
        <v>-----</v>
      </c>
      <c r="DB398" s="13" t="str">
        <f>IF(AND(W398=BE398,W398&gt;0,BE398&gt;0),"Important High","------")</f>
        <v>------</v>
      </c>
      <c r="DC398" s="13" t="str">
        <f>IF(AND(X398=BF398,X398&gt;0,BF398&gt;0),"Important Low","------")</f>
        <v>------</v>
      </c>
      <c r="DD398" s="7" t="str">
        <f>IF(AND(DB398="Important High",DC398="-----",BJ398=1),"Imp High Rej","-----")</f>
        <v>-----</v>
      </c>
      <c r="DE398" s="7" t="str">
        <f>IF(AND(DB398="-----",DC398="Important Low",BJ398=1),"Imp Low Rej","-----")</f>
        <v>-----</v>
      </c>
      <c r="DF398" s="7" t="str">
        <f>IF(Y398&gt;AM398,"Overbought",IF(Y398&gt;AO398,"Bullish Momentum",IF(Y398&gt;AQ398,"Flat Momentum","-----")))</f>
        <v>-----</v>
      </c>
      <c r="DG398" s="7" t="str">
        <f>IF(Y398&lt;AV398,"Oversold",IF(Y398&lt;AT398,"Bearish Momentum",IF(Y398&lt;AR398,"Flat Momentum","-----")))</f>
        <v>Flat Momentum</v>
      </c>
      <c r="DH398" s="7" t="str">
        <f>IF(AND(DF398="Overbought",AD398=2),"Culminated Thrust","-----")</f>
        <v>-----</v>
      </c>
      <c r="DI398" s="7" t="str">
        <f>IF(AND(DG398="Oversold",AD398=5),"Culminated Thrust","-----")</f>
        <v>-----</v>
      </c>
      <c r="DJ398" s="14">
        <f>(Q398-$D398)/$D398</f>
        <v>3.3361118185957772E-3</v>
      </c>
      <c r="DK398" s="14">
        <f>(R398-$D398)/$D398</f>
        <v>1.7230467634504506E-3</v>
      </c>
      <c r="DL398" s="14">
        <f>(S398-$D398)/$D398</f>
        <v>3.6486914106215033E-3</v>
      </c>
      <c r="DM398" s="14">
        <f>(T398-$D398)/$D398</f>
        <v>-1.161561199996997E-3</v>
      </c>
      <c r="DN398" s="14">
        <f>(U398-$D398)/$D398</f>
        <v>-5.6148556345362905E-4</v>
      </c>
      <c r="DO398" s="14">
        <f>(V398-$D398)/$D398</f>
        <v>-3.133513934875526E-3</v>
      </c>
      <c r="DP398" s="14">
        <f t="shared" si="589"/>
        <v>3.6486914106215033E-3</v>
      </c>
      <c r="DQ398" s="14">
        <f t="shared" si="590"/>
        <v>3.3361118185957772E-3</v>
      </c>
      <c r="DR398" s="14">
        <f t="shared" si="591"/>
        <v>1.7230467634504506E-3</v>
      </c>
      <c r="DS398" s="14">
        <f t="shared" si="592"/>
        <v>-5.6148556345362905E-4</v>
      </c>
      <c r="DT398" s="14">
        <f t="shared" si="593"/>
        <v>-1.161561199996997E-3</v>
      </c>
      <c r="DU398" s="14">
        <f t="shared" si="594"/>
        <v>-3.133513934875526E-3</v>
      </c>
      <c r="DV398" t="str">
        <f>IF($D398&gt;Q398,"SUP","RES")</f>
        <v>RES</v>
      </c>
      <c r="DW398" t="str">
        <f>IF($D398&gt;R398,"SUP","RES")</f>
        <v>RES</v>
      </c>
      <c r="DX398" t="str">
        <f>IF($D398&gt;S398,"SUP","RES")</f>
        <v>RES</v>
      </c>
      <c r="DY398" t="str">
        <f>IF($D398&gt;T398,"SUP","RES")</f>
        <v>SUP</v>
      </c>
      <c r="DZ398" t="str">
        <f>IF($D398&gt;U398,"SUP","RES")</f>
        <v>SUP</v>
      </c>
      <c r="EA398" t="str">
        <f>IF($D398&gt;V398,"SUP","RES")</f>
        <v>SUP</v>
      </c>
      <c r="EB398" s="7">
        <f t="shared" si="595"/>
        <v>3</v>
      </c>
      <c r="EC398" s="7">
        <f t="shared" si="596"/>
        <v>3</v>
      </c>
      <c r="ED398" s="13" t="str">
        <f t="shared" si="597"/>
        <v>-----</v>
      </c>
      <c r="EE398" s="13" t="str">
        <f t="shared" si="598"/>
        <v>-----</v>
      </c>
      <c r="EF398" s="7">
        <f>IF(OR(ED398="All Sup",EE398="All Res"),"na",((D398-MIN(Q398:V398))/(MAX(Q398:V398)-MIN(Q398:V398))))</f>
        <v>0.4620199146515061</v>
      </c>
      <c r="EG398">
        <v>1.4999999999999999E-4</v>
      </c>
      <c r="EH398">
        <f>Q398*(1+$EG398)</f>
        <v>5200.7499955000003</v>
      </c>
      <c r="EI398">
        <f>Q398*(1-$EG398)</f>
        <v>5199.1900045000002</v>
      </c>
      <c r="EJ398">
        <f>R398*(1+$EG398)</f>
        <v>5192.3887414999999</v>
      </c>
      <c r="EK398">
        <f>R398*(1-$EG398)</f>
        <v>5190.8312584999994</v>
      </c>
      <c r="EL398">
        <f>S398*(1+$EG398)</f>
        <v>5202.3702385000006</v>
      </c>
      <c r="EM398">
        <f>S398*(1-$EG398)</f>
        <v>5200.8097615000006</v>
      </c>
      <c r="EN398">
        <f>T398*(1+$EG398)</f>
        <v>5177.4364990000004</v>
      </c>
      <c r="EO398">
        <f>T398*(1-$EG398)</f>
        <v>5175.8835010000003</v>
      </c>
      <c r="EP398">
        <f>U398*(1+$EG398)</f>
        <v>5180.5469655000006</v>
      </c>
      <c r="EQ398">
        <f>U398*(1-$EG398)</f>
        <v>5178.9930345000002</v>
      </c>
      <c r="ER398">
        <f>V398*(1+$EG398)</f>
        <v>5167.2149660000005</v>
      </c>
      <c r="ES398">
        <f>V398*(1-$EG398)</f>
        <v>5165.6650339999997</v>
      </c>
      <c r="ET398" s="7" t="str">
        <f t="shared" si="599"/>
        <v>-----</v>
      </c>
      <c r="EU398" s="7" t="str">
        <f t="shared" si="600"/>
        <v>-----</v>
      </c>
      <c r="EV398" s="7" t="str">
        <f t="shared" si="601"/>
        <v>-----</v>
      </c>
      <c r="EW398" s="7" t="str">
        <f t="shared" si="602"/>
        <v>-----</v>
      </c>
      <c r="EX398" s="7" t="str">
        <f t="shared" si="603"/>
        <v>TOUCH</v>
      </c>
      <c r="EY398" s="7" t="str">
        <f t="shared" si="604"/>
        <v>-----</v>
      </c>
      <c r="EZ398">
        <f t="shared" si="624"/>
        <v>23</v>
      </c>
      <c r="FA398">
        <f t="shared" si="625"/>
        <v>21</v>
      </c>
      <c r="FB398">
        <f t="shared" si="626"/>
        <v>396</v>
      </c>
      <c r="FC398">
        <f t="shared" si="627"/>
        <v>54</v>
      </c>
      <c r="FD398">
        <f t="shared" si="628"/>
        <v>0</v>
      </c>
      <c r="FE398">
        <f t="shared" si="629"/>
        <v>90</v>
      </c>
      <c r="FF398">
        <f t="shared" si="630"/>
        <v>4</v>
      </c>
      <c r="FG398">
        <f t="shared" si="631"/>
        <v>1</v>
      </c>
      <c r="FH398">
        <f t="shared" si="632"/>
        <v>0</v>
      </c>
      <c r="FI398">
        <f t="shared" si="633"/>
        <v>2</v>
      </c>
      <c r="FJ398">
        <f t="shared" si="634"/>
        <v>2</v>
      </c>
      <c r="FK398">
        <f t="shared" si="635"/>
        <v>1</v>
      </c>
      <c r="FL398" s="7" t="str">
        <f t="shared" si="605"/>
        <v>-----</v>
      </c>
      <c r="FM398" s="7" t="str">
        <f t="shared" si="606"/>
        <v>-----</v>
      </c>
      <c r="FN398" s="7" t="str">
        <f t="shared" si="607"/>
        <v>-----</v>
      </c>
      <c r="FO398" s="7" t="str">
        <f t="shared" si="608"/>
        <v>-----</v>
      </c>
      <c r="FP398" s="7">
        <f t="shared" si="609"/>
        <v>2</v>
      </c>
      <c r="FQ398" s="7" t="str">
        <f t="shared" si="610"/>
        <v>-----</v>
      </c>
      <c r="FR398" s="13" t="str">
        <f>IF(FL398="-----","-----",(D398-Q398)/Q398)</f>
        <v>-----</v>
      </c>
      <c r="FS398" s="13" t="str">
        <f>IF(FM398="-----","-----",(Q398-R398)/R398)</f>
        <v>-----</v>
      </c>
      <c r="FT398" s="13" t="str">
        <f>IF(FN398="-----","-----",(R398-S398)/S398)</f>
        <v>-----</v>
      </c>
      <c r="FU398" s="13" t="str">
        <f>IF(FO398="-----","-----",(S398-T398)/T398)</f>
        <v>-----</v>
      </c>
      <c r="FV398" s="13">
        <f>IF(FP398="-----","-----",(T398-U398)/U398)</f>
        <v>-6.0041275964001911E-4</v>
      </c>
      <c r="FW398" s="13" t="str">
        <f>IF(FQ398="-----","-----",(U398-V398)/V398)</f>
        <v>-----</v>
      </c>
      <c r="FX398" s="7" t="str">
        <f t="shared" si="611"/>
        <v>-----</v>
      </c>
      <c r="FY398" s="7" t="str">
        <f t="shared" si="612"/>
        <v>-----</v>
      </c>
      <c r="FZ398" s="7" t="str">
        <f t="shared" si="613"/>
        <v>-----</v>
      </c>
      <c r="GA398" s="7" t="str">
        <f t="shared" si="614"/>
        <v>-----</v>
      </c>
      <c r="GB398" s="7" t="str">
        <f t="shared" si="615"/>
        <v>Resistant</v>
      </c>
      <c r="GC398" s="7" t="str">
        <f t="shared" si="616"/>
        <v>-----</v>
      </c>
      <c r="GD398" s="7" t="str">
        <f>IF(AND(BG398&gt;AA398,BG397&gt;AA397,BG396&gt;AA396,BG395&gt;AA395,BG394&gt;AA394,BG393&gt;AA393,BG392&gt;AA392,BG391&gt;AA391,BG390&gt;AA390,BG389&gt;AA389,BG388&gt;AA388,BG387&gt;AA387),"Bullish",IF(AND(BG398&lt;AA398,BG397&lt;AA397,BG396&lt;AA396,BG395&lt;AA395,BG394&lt;AA394,BG393&lt;AA393,BG392&lt;AA392,BG391&lt;AA391,BG390&lt;AA390,BG389&lt;AA389,BG388&lt;AA388,BG387&lt;AA387),"Bearish","-----"))</f>
        <v>Bullish</v>
      </c>
      <c r="GE398">
        <f>(Z398-BG398)/BG398</f>
        <v>-5.7460736770042586E-4</v>
      </c>
      <c r="GF398" s="28">
        <f t="shared" si="574"/>
        <v>-0.53127270917569491</v>
      </c>
      <c r="GG398" s="7">
        <f t="shared" si="575"/>
        <v>0.29761490709564908</v>
      </c>
      <c r="GH398" s="7" t="str">
        <f t="shared" si="576"/>
        <v>-----</v>
      </c>
      <c r="GI398" s="7" t="str">
        <f>IF(Y398&gt;Z398,"Bullish","Bearish")</f>
        <v>Bearish</v>
      </c>
      <c r="GJ398" s="13" t="str">
        <f>IF(AND(D398&gt;Y398,D397&lt;Y397),"TEMA crossover","-----")</f>
        <v>-----</v>
      </c>
      <c r="GK398" s="13" t="str">
        <f>IF(AND(D398&lt;Y398,D397&gt;Y397),"TEMA crossunder","-----")</f>
        <v>-----</v>
      </c>
      <c r="GL398" s="22" t="str">
        <f>IF(GD398="Bearish","YES","-----")</f>
        <v>-----</v>
      </c>
      <c r="GM398" s="22" t="str">
        <f>IF(GH398="Reverse to Bearish","YES","-----")</f>
        <v>-----</v>
      </c>
      <c r="GN398" s="22" t="str">
        <f>IF(AND(GI398="Bullish",GI397="Bullish",GI396="Bullish",GI395="Bullish"),"YES","-----")</f>
        <v>-----</v>
      </c>
      <c r="GO398" s="22" t="str">
        <f>IF(OR(GK398="TEMA crossunder",GK397="TEMA crossunder",GK396="TEMA crossunder",GK395="TEMA crossunder"),"YES","-----")</f>
        <v>-----</v>
      </c>
      <c r="GP398" s="22" t="str">
        <f>IF(GD398="Bullish","YES","-----")</f>
        <v>YES</v>
      </c>
      <c r="GQ398" s="22" t="str">
        <f>IF(GH398="Reverse to Bullish","YES","-----")</f>
        <v>-----</v>
      </c>
      <c r="GR398" s="22" t="str">
        <f>IF(AND(GI398="Bearish",GI397="Bearish",GI396="Bearish",GI395="Bearish"),"YES","-----")</f>
        <v>-----</v>
      </c>
      <c r="GS398" s="22" t="str">
        <f>IF(OR(GJ398="TEMA crossover",GJ397="TEMA crossover",GJ396="TEMA crossover",GJ395="TEMA crossover"),"YES","-----")</f>
        <v>-----</v>
      </c>
      <c r="GT398" s="22" t="str">
        <f t="shared" si="636"/>
        <v>-----</v>
      </c>
      <c r="GU398" s="22" t="str">
        <f t="shared" si="637"/>
        <v>-----</v>
      </c>
      <c r="GV398" s="22" t="str">
        <f t="shared" si="638"/>
        <v>-----</v>
      </c>
      <c r="GW398" s="22" t="str">
        <f t="shared" si="639"/>
        <v>-----</v>
      </c>
      <c r="GX398" s="22" t="str">
        <f t="shared" si="640"/>
        <v>-----</v>
      </c>
      <c r="GY398" s="22" t="str">
        <f t="shared" si="641"/>
        <v>-----</v>
      </c>
      <c r="GZ398" s="7" t="str">
        <f>IF(G398&gt;BH398,"YES","-----")</f>
        <v>-----</v>
      </c>
      <c r="HA398" s="7" t="str">
        <f>IF(F398&lt;BI398,"YES","-----")</f>
        <v>-----</v>
      </c>
      <c r="HB398">
        <f>BH398-BI398</f>
        <v>5.2200000000002547</v>
      </c>
      <c r="HC398" s="27">
        <f t="shared" si="617"/>
        <v>-0.30423768690732766</v>
      </c>
      <c r="HD398" s="28">
        <f t="shared" si="577"/>
        <v>0.38047340740011065</v>
      </c>
      <c r="HE398" s="28" t="str">
        <f t="shared" si="578"/>
        <v>-----</v>
      </c>
      <c r="HF398" s="27">
        <f>STANDARDIZE(H398,AVERAGE($H15:$H398),_xlfn.STDEV.P($H15:$H398))</f>
        <v>-0.73154037468700417</v>
      </c>
      <c r="HG398" s="28">
        <f t="shared" si="579"/>
        <v>0.2322245763518957</v>
      </c>
      <c r="HH398" s="28" t="str">
        <f t="shared" si="580"/>
        <v>-----</v>
      </c>
      <c r="HI398">
        <f t="shared" si="618"/>
        <v>-5.6976300000005722</v>
      </c>
      <c r="HJ398">
        <f t="shared" si="619"/>
        <v>-0.47763000000031752</v>
      </c>
      <c r="HK398" s="28">
        <f t="shared" ref="HK398:HL398" si="655">STANDARDIZE(HI398,AVERAGE(HI15:HI398),_xlfn.STDEV.P(HI15:HI398))</f>
        <v>-0.70255246085662615</v>
      </c>
      <c r="HL398" s="28">
        <f t="shared" si="655"/>
        <v>-1.2538492935675878</v>
      </c>
      <c r="HM398" s="28">
        <f t="shared" si="582"/>
        <v>0.2411673487444258</v>
      </c>
      <c r="HN398" s="28">
        <f t="shared" si="583"/>
        <v>0.10494839418935659</v>
      </c>
      <c r="HO398" s="28" t="str">
        <f t="shared" si="584"/>
        <v>potential up bounce</v>
      </c>
      <c r="HP398" s="28" t="str">
        <f t="shared" si="585"/>
        <v>-----</v>
      </c>
      <c r="HQ398" s="28">
        <f t="shared" si="648"/>
        <v>0.55629000000044471</v>
      </c>
      <c r="HR398" s="28" t="str">
        <f t="shared" si="621"/>
        <v>Bull</v>
      </c>
      <c r="HS398">
        <f t="shared" si="622"/>
        <v>0.55629000000044471</v>
      </c>
      <c r="HT398" s="27">
        <f t="shared" si="586"/>
        <v>-0.55795178903312248</v>
      </c>
      <c r="HU398" s="28">
        <f t="shared" si="587"/>
        <v>0.28843865284632753</v>
      </c>
      <c r="HV398" s="27" t="str">
        <f t="shared" si="588"/>
        <v>-----</v>
      </c>
    </row>
    <row r="399" spans="1:230" x14ac:dyDescent="0.55000000000000004">
      <c r="A399">
        <f>Validation!A398</f>
        <v>1772151000</v>
      </c>
      <c r="B399" t="str">
        <f>Price!B398</f>
        <v>XAUUSD</v>
      </c>
      <c r="C399" t="str">
        <f>Price!C398</f>
        <v>M5</v>
      </c>
      <c r="D399">
        <f>Price!D398</f>
        <v>5185.8900000000003</v>
      </c>
      <c r="E399">
        <f>Price!E398</f>
        <v>5182.68</v>
      </c>
      <c r="F399">
        <f>Price!F398</f>
        <v>5186.54</v>
      </c>
      <c r="G399">
        <f>Price!G398</f>
        <v>5182.59</v>
      </c>
      <c r="H399">
        <f>Price!H398</f>
        <v>317</v>
      </c>
      <c r="I399">
        <f>Diagonals!E398</f>
        <v>5217.8999999999996</v>
      </c>
      <c r="J399">
        <f>Diagonals!F398</f>
        <v>0</v>
      </c>
      <c r="K399">
        <f>Diagonals!G398</f>
        <v>0</v>
      </c>
      <c r="L399">
        <f>Diagonals!H398</f>
        <v>5111.0200000000004</v>
      </c>
      <c r="M399">
        <f>Diagonals!I398</f>
        <v>0</v>
      </c>
      <c r="N399">
        <f>Diagonals!J398</f>
        <v>0</v>
      </c>
      <c r="O399">
        <f>Diagonals!K398</f>
        <v>0</v>
      </c>
      <c r="P399">
        <f>Diagonals!L398</f>
        <v>0</v>
      </c>
      <c r="Q399">
        <f>Trendlines!E398</f>
        <v>5199.97</v>
      </c>
      <c r="R399">
        <f>Trendlines!F398</f>
        <v>5191.58</v>
      </c>
      <c r="S399">
        <f>Trendlines!G398</f>
        <v>5201.57</v>
      </c>
      <c r="T399">
        <f>Trendlines!H398</f>
        <v>5176.74</v>
      </c>
      <c r="U399">
        <f>Trendlines!I398</f>
        <v>5179.79</v>
      </c>
      <c r="V399">
        <f>Trendlines!J398</f>
        <v>5166.47</v>
      </c>
      <c r="W399">
        <f>Trendlines!K398</f>
        <v>0</v>
      </c>
      <c r="X399">
        <f>Trendlines!L398</f>
        <v>0</v>
      </c>
      <c r="Y399">
        <f>Tema_Hrma_Smma!E398</f>
        <v>5183.71</v>
      </c>
      <c r="Z399">
        <f>Tema_Hrma_Smma!F398</f>
        <v>5183.1099999999997</v>
      </c>
      <c r="AA399">
        <f>Tema_Hrma_Smma!G398</f>
        <v>5185.04</v>
      </c>
      <c r="AB399">
        <f>ZScore!H398</f>
        <v>1</v>
      </c>
      <c r="AC399">
        <f>ZScore!I398</f>
        <v>8.2650000000000001E-2</v>
      </c>
      <c r="AD399">
        <f>ZScore!J398</f>
        <v>0</v>
      </c>
      <c r="AE399">
        <f>HA!E398</f>
        <v>5182.67</v>
      </c>
      <c r="AF399">
        <f>HA!F398</f>
        <v>5186.54</v>
      </c>
      <c r="AG399">
        <f>HA!G398</f>
        <v>5182.59</v>
      </c>
      <c r="AH399">
        <f>HA!H398</f>
        <v>5184.43</v>
      </c>
      <c r="AI399">
        <f>HA!I398</f>
        <v>1</v>
      </c>
      <c r="AJ399">
        <f>HA!J398</f>
        <v>1.76</v>
      </c>
      <c r="AK399">
        <f>HA!K398</f>
        <v>-0.36925000000000002</v>
      </c>
      <c r="AL399">
        <f>HA!L398</f>
        <v>1</v>
      </c>
      <c r="AM399">
        <f>KC!E398</f>
        <v>5214.6536100000003</v>
      </c>
      <c r="AN399">
        <f>KC!F398</f>
        <v>5208.4125599999998</v>
      </c>
      <c r="AO399">
        <f>KC!G398</f>
        <v>5202.1715100000001</v>
      </c>
      <c r="AP399">
        <f>KC!H398</f>
        <v>5195.9304599999996</v>
      </c>
      <c r="AQ399">
        <f>KC!I398</f>
        <v>5189.68941</v>
      </c>
      <c r="AR399">
        <f>KC!J398</f>
        <v>5185.2977499999997</v>
      </c>
      <c r="AS399">
        <f>KC!K398</f>
        <v>5179.0567000000001</v>
      </c>
      <c r="AT399">
        <f>KC!L398</f>
        <v>5172.8156499999996</v>
      </c>
      <c r="AU399">
        <f>KC!M398</f>
        <v>5166.5745999999999</v>
      </c>
      <c r="AV399">
        <f>KC!N398</f>
        <v>5160.3335500000003</v>
      </c>
      <c r="AW399">
        <f>SR_Levels!E398</f>
        <v>5178.6000000000004</v>
      </c>
      <c r="AX399">
        <f>SR_Levels!F398</f>
        <v>5161.8900000000003</v>
      </c>
      <c r="AY399">
        <f>SR_Levels!G398</f>
        <v>5135.8500000000004</v>
      </c>
      <c r="AZ399">
        <f>SR_Levels!H398</f>
        <v>0</v>
      </c>
      <c r="BA399">
        <f>SR_Levels!I398</f>
        <v>5193.3500000000004</v>
      </c>
      <c r="BB399">
        <f>SR_Levels!J398</f>
        <v>5205.3100000000004</v>
      </c>
      <c r="BC399">
        <f>SR_Levels!K398</f>
        <v>0</v>
      </c>
      <c r="BD399">
        <f>SR_Levels!L398</f>
        <v>0</v>
      </c>
      <c r="BE399">
        <f>ZigZag!E398</f>
        <v>0</v>
      </c>
      <c r="BF399">
        <f>ZigZag!F398</f>
        <v>0</v>
      </c>
      <c r="BG399">
        <f>ZigZag!G398</f>
        <v>5186.07</v>
      </c>
      <c r="BH399">
        <f>Dual_Tema!E398</f>
        <v>5185.8900000000003</v>
      </c>
      <c r="BI399">
        <f>Dual_Tema!F398</f>
        <v>5181.1899999999996</v>
      </c>
      <c r="BJ399">
        <f>Pinbar!E398</f>
        <v>0</v>
      </c>
      <c r="BK399">
        <f>SSA!E398</f>
        <v>5186.5115999999998</v>
      </c>
      <c r="BL399">
        <f>SSA!F398</f>
        <v>5185.9414699999998</v>
      </c>
      <c r="BN399" t="str">
        <f t="shared" si="644"/>
        <v>Green Candle</v>
      </c>
      <c r="BO399" s="34">
        <f t="shared" si="649"/>
        <v>-2.506739272123415E-5</v>
      </c>
      <c r="BP399" s="34">
        <f t="shared" si="562"/>
        <v>3.6651305268731171E-4</v>
      </c>
      <c r="BQ399" s="34">
        <f t="shared" si="570"/>
        <v>-8.669868738186981E-4</v>
      </c>
      <c r="BR399" s="34">
        <f t="shared" si="572"/>
        <v>-2.0436793155406141E-3</v>
      </c>
      <c r="BS399" s="35">
        <f t="shared" si="650"/>
        <v>-4.1779424246879415E-6</v>
      </c>
      <c r="BT399" s="35">
        <f t="shared" si="563"/>
        <v>3.0537624862603252E-5</v>
      </c>
      <c r="BU399" s="35">
        <f t="shared" si="571"/>
        <v>-4.8185668161671025E-5</v>
      </c>
      <c r="BV399" s="35">
        <f t="shared" si="573"/>
        <v>-8.5236803708421682E-5</v>
      </c>
      <c r="BW399" s="27">
        <v>96</v>
      </c>
      <c r="BX399">
        <f>F399-G399</f>
        <v>3.9499999999998181</v>
      </c>
      <c r="BY399">
        <f>ABS(F399-D398)</f>
        <v>3.8599999999996726</v>
      </c>
      <c r="BZ399">
        <f>ABS(G399-D398)</f>
        <v>9.0000000000145519E-2</v>
      </c>
      <c r="CA399">
        <f t="shared" si="623"/>
        <v>3.9499999999998181</v>
      </c>
      <c r="CB399">
        <f t="shared" si="564"/>
        <v>4.4928571428573116</v>
      </c>
      <c r="CC399">
        <f t="shared" si="567"/>
        <v>4.7136839381842988</v>
      </c>
      <c r="CD399">
        <f t="shared" si="565"/>
        <v>-0.22082679532698712</v>
      </c>
      <c r="CE399">
        <f t="shared" si="568"/>
        <v>-1</v>
      </c>
      <c r="CF399">
        <f t="shared" si="569"/>
        <v>-1</v>
      </c>
      <c r="CG399" s="7" t="str">
        <f t="shared" si="566"/>
        <v>-----</v>
      </c>
      <c r="CH399" s="21"/>
      <c r="CI399" s="21"/>
      <c r="CJ399" s="21"/>
      <c r="CK399" s="21"/>
      <c r="CL399" s="21"/>
      <c r="CM399" s="21"/>
      <c r="CZ399" s="7" t="str">
        <f>IF(AND(D399&gt;BH399,D399&gt;E399),"Bullish Trigger","-----")</f>
        <v>-----</v>
      </c>
      <c r="DA399" s="7" t="str">
        <f>IF(AND(D399&lt;BI399,D399&lt;E399),"Bearish Trigger","-----")</f>
        <v>-----</v>
      </c>
      <c r="DB399" s="13" t="str">
        <f>IF(AND(W399=BE399,W399&gt;0,BE399&gt;0),"Important High","------")</f>
        <v>------</v>
      </c>
      <c r="DC399" s="13" t="str">
        <f>IF(AND(X399=BF399,X399&gt;0,BF399&gt;0),"Important Low","------")</f>
        <v>------</v>
      </c>
      <c r="DD399" s="7" t="str">
        <f>IF(AND(DB399="Important High",DC399="-----",BJ399=1),"Imp High Rej","-----")</f>
        <v>-----</v>
      </c>
      <c r="DE399" s="7" t="str">
        <f>IF(AND(DB399="-----",DC399="Important Low",BJ399=1),"Imp Low Rej","-----")</f>
        <v>-----</v>
      </c>
      <c r="DF399" s="7" t="str">
        <f>IF(Y399&gt;AM399,"Overbought",IF(Y399&gt;AO399,"Bullish Momentum",IF(Y399&gt;AQ399,"Flat Momentum","-----")))</f>
        <v>-----</v>
      </c>
      <c r="DG399" s="7" t="str">
        <f>IF(Y399&lt;AV399,"Oversold",IF(Y399&lt;AT399,"Bearish Momentum",IF(Y399&lt;AR399,"Flat Momentum","-----")))</f>
        <v>Flat Momentum</v>
      </c>
      <c r="DH399" s="7" t="str">
        <f>IF(AND(DF399="Overbought",AD399=2),"Culminated Thrust","-----")</f>
        <v>-----</v>
      </c>
      <c r="DI399" s="7" t="str">
        <f>IF(AND(DG399="Oversold",AD399=5),"Culminated Thrust","-----")</f>
        <v>-----</v>
      </c>
      <c r="DJ399" s="14">
        <f>(Q399-$D399)/$D399</f>
        <v>2.7150595172670314E-3</v>
      </c>
      <c r="DK399" s="14">
        <f>(R399-$D399)/$D399</f>
        <v>1.0972080009409378E-3</v>
      </c>
      <c r="DL399" s="14">
        <f>(S399-$D399)/$D399</f>
        <v>3.0235890078654541E-3</v>
      </c>
      <c r="DM399" s="14">
        <f>(T399-$D399)/$D399</f>
        <v>-1.7644030243604367E-3</v>
      </c>
      <c r="DN399" s="14">
        <f>(U399-$D399)/$D399</f>
        <v>-1.1762686829069578E-3</v>
      </c>
      <c r="DO399" s="14">
        <f>(V399-$D399)/$D399</f>
        <v>-3.7447766921396464E-3</v>
      </c>
      <c r="DP399" s="14">
        <f t="shared" si="589"/>
        <v>3.0235890078654541E-3</v>
      </c>
      <c r="DQ399" s="14">
        <f t="shared" si="590"/>
        <v>2.7150595172670314E-3</v>
      </c>
      <c r="DR399" s="14">
        <f t="shared" si="591"/>
        <v>1.0972080009409378E-3</v>
      </c>
      <c r="DS399" s="14">
        <f t="shared" si="592"/>
        <v>-1.1762686829069578E-3</v>
      </c>
      <c r="DT399" s="14">
        <f t="shared" si="593"/>
        <v>-1.7644030243604367E-3</v>
      </c>
      <c r="DU399" s="14">
        <f t="shared" si="594"/>
        <v>-3.7447766921396464E-3</v>
      </c>
      <c r="DV399" t="str">
        <f>IF($D399&gt;Q399,"SUP","RES")</f>
        <v>RES</v>
      </c>
      <c r="DW399" t="str">
        <f>IF($D399&gt;R399,"SUP","RES")</f>
        <v>RES</v>
      </c>
      <c r="DX399" t="str">
        <f>IF($D399&gt;S399,"SUP","RES")</f>
        <v>RES</v>
      </c>
      <c r="DY399" t="str">
        <f>IF($D399&gt;T399,"SUP","RES")</f>
        <v>SUP</v>
      </c>
      <c r="DZ399" t="str">
        <f>IF($D399&gt;U399,"SUP","RES")</f>
        <v>SUP</v>
      </c>
      <c r="EA399" t="str">
        <f>IF($D399&gt;V399,"SUP","RES")</f>
        <v>SUP</v>
      </c>
      <c r="EB399" s="7">
        <f t="shared" si="595"/>
        <v>3</v>
      </c>
      <c r="EC399" s="7">
        <f t="shared" si="596"/>
        <v>3</v>
      </c>
      <c r="ED399" s="13" t="str">
        <f t="shared" si="597"/>
        <v>-----</v>
      </c>
      <c r="EE399" s="13" t="str">
        <f t="shared" si="598"/>
        <v>-----</v>
      </c>
      <c r="EF399" s="7">
        <f>IF(OR(ED399="All Sup",EE399="All Res"),"na",((D399-MIN(Q399:V399))/(MAX(Q399:V399)-MIN(Q399:V399))))</f>
        <v>0.55327635327636393</v>
      </c>
      <c r="EG399">
        <v>1.4999999999999999E-4</v>
      </c>
      <c r="EH399">
        <f>Q399*(1+$EG399)</f>
        <v>5200.7499955000003</v>
      </c>
      <c r="EI399">
        <f>Q399*(1-$EG399)</f>
        <v>5199.1900045000002</v>
      </c>
      <c r="EJ399">
        <f>R399*(1+$EG399)</f>
        <v>5192.3587370000005</v>
      </c>
      <c r="EK399">
        <f>R399*(1-$EG399)</f>
        <v>5190.8012630000003</v>
      </c>
      <c r="EL399">
        <f>S399*(1+$EG399)</f>
        <v>5202.3502355000001</v>
      </c>
      <c r="EM399">
        <f>S399*(1-$EG399)</f>
        <v>5200.7897644999994</v>
      </c>
      <c r="EN399">
        <f>T399*(1+$EG399)</f>
        <v>5177.5165110000007</v>
      </c>
      <c r="EO399">
        <f>T399*(1-$EG399)</f>
        <v>5175.9634889999998</v>
      </c>
      <c r="EP399">
        <f>U399*(1+$EG399)</f>
        <v>5180.5669685000003</v>
      </c>
      <c r="EQ399">
        <f>U399*(1-$EG399)</f>
        <v>5179.0130314999997</v>
      </c>
      <c r="ER399">
        <f>V399*(1+$EG399)</f>
        <v>5167.2449705000008</v>
      </c>
      <c r="ES399">
        <f>V399*(1-$EG399)</f>
        <v>5165.6950295000006</v>
      </c>
      <c r="ET399" s="7" t="str">
        <f t="shared" si="599"/>
        <v>-----</v>
      </c>
      <c r="EU399" s="7" t="str">
        <f t="shared" si="600"/>
        <v>-----</v>
      </c>
      <c r="EV399" s="7" t="str">
        <f t="shared" si="601"/>
        <v>-----</v>
      </c>
      <c r="EW399" s="7" t="str">
        <f t="shared" si="602"/>
        <v>-----</v>
      </c>
      <c r="EX399" s="7" t="str">
        <f t="shared" si="603"/>
        <v>-----</v>
      </c>
      <c r="EY399" s="7" t="str">
        <f t="shared" si="604"/>
        <v>-----</v>
      </c>
      <c r="EZ399">
        <f t="shared" si="624"/>
        <v>24</v>
      </c>
      <c r="FA399">
        <f t="shared" si="625"/>
        <v>22</v>
      </c>
      <c r="FB399">
        <f t="shared" si="626"/>
        <v>397</v>
      </c>
      <c r="FC399">
        <f t="shared" si="627"/>
        <v>55</v>
      </c>
      <c r="FD399">
        <f t="shared" si="628"/>
        <v>1</v>
      </c>
      <c r="FE399">
        <f t="shared" si="629"/>
        <v>91</v>
      </c>
      <c r="FF399">
        <f t="shared" si="630"/>
        <v>4</v>
      </c>
      <c r="FG399">
        <f t="shared" si="631"/>
        <v>1</v>
      </c>
      <c r="FH399">
        <f t="shared" si="632"/>
        <v>0</v>
      </c>
      <c r="FI399">
        <f t="shared" si="633"/>
        <v>2</v>
      </c>
      <c r="FJ399">
        <f t="shared" si="634"/>
        <v>2</v>
      </c>
      <c r="FK399">
        <f t="shared" si="635"/>
        <v>1</v>
      </c>
      <c r="FL399" s="7" t="str">
        <f t="shared" si="605"/>
        <v>-----</v>
      </c>
      <c r="FM399" s="7" t="str">
        <f t="shared" si="606"/>
        <v>-----</v>
      </c>
      <c r="FN399" s="7" t="str">
        <f t="shared" si="607"/>
        <v>-----</v>
      </c>
      <c r="FO399" s="7" t="str">
        <f t="shared" si="608"/>
        <v>-----</v>
      </c>
      <c r="FP399" s="7" t="str">
        <f t="shared" si="609"/>
        <v>-----</v>
      </c>
      <c r="FQ399" s="7" t="str">
        <f t="shared" si="610"/>
        <v>-----</v>
      </c>
      <c r="FR399" s="13" t="str">
        <f>IF(FL399="-----","-----",(D399-Q399)/Q399)</f>
        <v>-----</v>
      </c>
      <c r="FS399" s="13" t="str">
        <f>IF(FM399="-----","-----",(Q399-R399)/R399)</f>
        <v>-----</v>
      </c>
      <c r="FT399" s="13" t="str">
        <f>IF(FN399="-----","-----",(R399-S399)/S399)</f>
        <v>-----</v>
      </c>
      <c r="FU399" s="13" t="str">
        <f>IF(FO399="-----","-----",(S399-T399)/T399)</f>
        <v>-----</v>
      </c>
      <c r="FV399" s="13" t="str">
        <f>IF(FP399="-----","-----",(T399-U399)/U399)</f>
        <v>-----</v>
      </c>
      <c r="FW399" s="13" t="str">
        <f>IF(FQ399="-----","-----",(U399-V399)/V399)</f>
        <v>-----</v>
      </c>
      <c r="FX399" s="7" t="str">
        <f t="shared" si="611"/>
        <v>-----</v>
      </c>
      <c r="FY399" s="7" t="str">
        <f t="shared" si="612"/>
        <v>-----</v>
      </c>
      <c r="FZ399" s="7" t="str">
        <f t="shared" si="613"/>
        <v>-----</v>
      </c>
      <c r="GA399" s="7" t="str">
        <f t="shared" si="614"/>
        <v>-----</v>
      </c>
      <c r="GB399" s="7" t="str">
        <f t="shared" si="615"/>
        <v>-----</v>
      </c>
      <c r="GC399" s="7" t="str">
        <f t="shared" si="616"/>
        <v>-----</v>
      </c>
      <c r="GD399" s="7" t="str">
        <f>IF(AND(BG399&gt;AA399,BG398&gt;AA398,BG397&gt;AA397,BG396&gt;AA396,BG395&gt;AA395,BG394&gt;AA394,BG393&gt;AA393,BG392&gt;AA392,BG391&gt;AA391,BG390&gt;AA390,BG389&gt;AA389,BG388&gt;AA388),"Bullish",IF(AND(BG399&lt;AA399,BG398&lt;AA398,BG397&lt;AA397,BG396&lt;AA396,BG395&lt;AA395,BG394&lt;AA394,BG393&lt;AA393,BG392&lt;AA392,BG391&lt;AA391,BG390&lt;AA390,BG389&lt;AA389,BG388&lt;AA388),"Bearish","-----"))</f>
        <v>Bullish</v>
      </c>
      <c r="GE399">
        <f>(Z399-BG399)/BG399</f>
        <v>-5.7075974678321665E-4</v>
      </c>
      <c r="GF399" s="28">
        <f t="shared" si="574"/>
        <v>-0.52503877157183343</v>
      </c>
      <c r="GG399" s="7">
        <f t="shared" si="575"/>
        <v>0.29977811925635472</v>
      </c>
      <c r="GH399" s="7" t="str">
        <f t="shared" si="576"/>
        <v>-----</v>
      </c>
      <c r="GI399" s="7" t="str">
        <f>IF(Y399&gt;Z399,"Bullish","Bearish")</f>
        <v>Bullish</v>
      </c>
      <c r="GJ399" s="13" t="str">
        <f>IF(AND(D399&gt;Y399,D398&lt;Y398),"TEMA crossover","-----")</f>
        <v>TEMA crossover</v>
      </c>
      <c r="GK399" s="13" t="str">
        <f>IF(AND(D399&lt;Y399,D398&gt;Y398),"TEMA crossunder","-----")</f>
        <v>-----</v>
      </c>
      <c r="GL399" s="22" t="str">
        <f>IF(GD399="Bearish","YES","-----")</f>
        <v>-----</v>
      </c>
      <c r="GM399" s="22" t="str">
        <f>IF(GH399="Reverse to Bearish","YES","-----")</f>
        <v>-----</v>
      </c>
      <c r="GN399" s="22" t="str">
        <f>IF(AND(GI399="Bullish",GI398="Bullish",GI397="Bullish",GI396="Bullish"),"YES","-----")</f>
        <v>-----</v>
      </c>
      <c r="GO399" s="22" t="str">
        <f>IF(OR(GK399="TEMA crossunder",GK398="TEMA crossunder",GK397="TEMA crossunder",GK396="TEMA crossunder"),"YES","-----")</f>
        <v>-----</v>
      </c>
      <c r="GP399" s="22" t="str">
        <f>IF(GD399="Bullish","YES","-----")</f>
        <v>YES</v>
      </c>
      <c r="GQ399" s="22" t="str">
        <f>IF(GH399="Reverse to Bullish","YES","-----")</f>
        <v>-----</v>
      </c>
      <c r="GR399" s="22" t="str">
        <f>IF(AND(GI399="Bearish",GI398="Bearish",GI397="Bearish",GI396="Bearish"),"YES","-----")</f>
        <v>-----</v>
      </c>
      <c r="GS399" s="22" t="str">
        <f>IF(OR(GJ399="TEMA crossover",GJ398="TEMA crossover",GJ397="TEMA crossover",GJ396="TEMA crossover"),"YES","-----")</f>
        <v>YES</v>
      </c>
      <c r="GT399" s="22" t="str">
        <f t="shared" si="636"/>
        <v>-----</v>
      </c>
      <c r="GU399" s="22" t="str">
        <f t="shared" si="637"/>
        <v>-----</v>
      </c>
      <c r="GV399" s="22" t="str">
        <f t="shared" si="638"/>
        <v>-----</v>
      </c>
      <c r="GW399" s="22" t="str">
        <f t="shared" si="639"/>
        <v>-----</v>
      </c>
      <c r="GX399" s="22" t="str">
        <f t="shared" si="640"/>
        <v>-----</v>
      </c>
      <c r="GY399" s="22" t="str">
        <f t="shared" si="641"/>
        <v>-----</v>
      </c>
      <c r="GZ399" s="7" t="str">
        <f>IF(G399&gt;BH399,"YES","-----")</f>
        <v>-----</v>
      </c>
      <c r="HA399" s="7" t="str">
        <f>IF(F399&lt;BI399,"YES","-----")</f>
        <v>-----</v>
      </c>
      <c r="HB399">
        <f>BH399-BI399</f>
        <v>4.7000000000007276</v>
      </c>
      <c r="HC399" s="27">
        <f t="shared" si="617"/>
        <v>-0.47269578423133957</v>
      </c>
      <c r="HD399" s="28">
        <f t="shared" si="577"/>
        <v>0.31821511736245944</v>
      </c>
      <c r="HE399" s="28" t="str">
        <f t="shared" si="578"/>
        <v>-----</v>
      </c>
      <c r="HF399" s="27">
        <f>STANDARDIZE(H399,AVERAGE($H16:$H399),_xlfn.STDEV.P($H16:$H399))</f>
        <v>-1.1903233612862685</v>
      </c>
      <c r="HG399" s="28">
        <f t="shared" si="579"/>
        <v>0.11695966112782147</v>
      </c>
      <c r="HH399" s="28" t="str">
        <f t="shared" si="580"/>
        <v>Low Vol</v>
      </c>
      <c r="HI399">
        <f t="shared" si="618"/>
        <v>-5.3216000000002168</v>
      </c>
      <c r="HJ399">
        <f t="shared" si="619"/>
        <v>-0.62159999999948923</v>
      </c>
      <c r="HK399" s="28">
        <f t="shared" ref="HK399:HL399" si="656">STANDARDIZE(HI399,AVERAGE(HI16:HI399),_xlfn.STDEV.P(HI16:HI399))</f>
        <v>-0.59372125127293607</v>
      </c>
      <c r="HL399" s="28">
        <f t="shared" si="656"/>
        <v>-1.2991303874436098</v>
      </c>
      <c r="HM399" s="28">
        <f t="shared" si="582"/>
        <v>0.27634928345175414</v>
      </c>
      <c r="HN399" s="28">
        <f t="shared" si="583"/>
        <v>9.6949593113679094E-2</v>
      </c>
      <c r="HO399" s="28" t="str">
        <f t="shared" si="584"/>
        <v>potential up bounce</v>
      </c>
      <c r="HP399" s="28" t="str">
        <f t="shared" si="585"/>
        <v>-----</v>
      </c>
      <c r="HQ399" s="28">
        <f t="shared" si="648"/>
        <v>0.57013000000006286</v>
      </c>
      <c r="HR399" s="28" t="str">
        <f t="shared" si="621"/>
        <v>Bull</v>
      </c>
      <c r="HS399">
        <f t="shared" si="622"/>
        <v>0.57013000000006286</v>
      </c>
      <c r="HT399" s="27">
        <f t="shared" si="586"/>
        <v>-0.54001650589003514</v>
      </c>
      <c r="HU399" s="28">
        <f t="shared" si="587"/>
        <v>0.2945928247130491</v>
      </c>
      <c r="HV399" s="27" t="str">
        <f t="shared" si="588"/>
        <v>-----</v>
      </c>
    </row>
    <row r="400" spans="1:230" x14ac:dyDescent="0.55000000000000004">
      <c r="A400">
        <f>Validation!A399</f>
        <v>1772151300</v>
      </c>
      <c r="B400" t="str">
        <f>Price!B399</f>
        <v>XAUUSD</v>
      </c>
      <c r="C400" t="str">
        <f>Price!C399</f>
        <v>M5</v>
      </c>
      <c r="D400">
        <f>Price!D399</f>
        <v>5189.28</v>
      </c>
      <c r="E400">
        <f>Price!E399</f>
        <v>5185.88</v>
      </c>
      <c r="F400">
        <f>Price!F399</f>
        <v>5190.1400000000003</v>
      </c>
      <c r="G400">
        <f>Price!G399</f>
        <v>5185.3599999999997</v>
      </c>
      <c r="H400">
        <f>Price!H399</f>
        <v>372</v>
      </c>
      <c r="I400">
        <f>Diagonals!E399</f>
        <v>5218.08</v>
      </c>
      <c r="J400">
        <f>Diagonals!F399</f>
        <v>0</v>
      </c>
      <c r="K400">
        <f>Diagonals!G399</f>
        <v>0</v>
      </c>
      <c r="L400">
        <f>Diagonals!H399</f>
        <v>5110.7</v>
      </c>
      <c r="M400">
        <f>Diagonals!I399</f>
        <v>0</v>
      </c>
      <c r="N400">
        <f>Diagonals!J399</f>
        <v>0</v>
      </c>
      <c r="O400">
        <f>Diagonals!K399</f>
        <v>0</v>
      </c>
      <c r="P400">
        <f>Diagonals!L399</f>
        <v>0</v>
      </c>
      <c r="Q400">
        <f>Trendlines!E399</f>
        <v>5199.9799999999996</v>
      </c>
      <c r="R400">
        <f>Trendlines!F399</f>
        <v>5191.5600000000004</v>
      </c>
      <c r="S400">
        <f>Trendlines!G399</f>
        <v>5201.55</v>
      </c>
      <c r="T400">
        <f>Trendlines!H399</f>
        <v>5176.8100000000004</v>
      </c>
      <c r="U400">
        <f>Trendlines!I399</f>
        <v>5179.8100000000004</v>
      </c>
      <c r="V400">
        <f>Trendlines!J399</f>
        <v>5166.51</v>
      </c>
      <c r="W400">
        <f>Trendlines!K399</f>
        <v>0</v>
      </c>
      <c r="X400">
        <f>Trendlines!L399</f>
        <v>0</v>
      </c>
      <c r="Y400">
        <f>Tema_Hrma_Smma!E399</f>
        <v>5185.93</v>
      </c>
      <c r="Z400">
        <f>Tema_Hrma_Smma!F399</f>
        <v>5183.59</v>
      </c>
      <c r="AA400">
        <f>Tema_Hrma_Smma!G399</f>
        <v>5185.08</v>
      </c>
      <c r="AB400">
        <f>ZScore!H399</f>
        <v>1</v>
      </c>
      <c r="AC400">
        <f>ZScore!I399</f>
        <v>0.15307999999999999</v>
      </c>
      <c r="AD400">
        <f>ZScore!J399</f>
        <v>0</v>
      </c>
      <c r="AE400">
        <f>HA!E399</f>
        <v>5183.55</v>
      </c>
      <c r="AF400">
        <f>HA!F399</f>
        <v>5190.1400000000003</v>
      </c>
      <c r="AG400">
        <f>HA!G399</f>
        <v>5183.55</v>
      </c>
      <c r="AH400">
        <f>HA!H399</f>
        <v>5187.66</v>
      </c>
      <c r="AI400">
        <f>HA!I399</f>
        <v>1</v>
      </c>
      <c r="AJ400">
        <f>HA!J399</f>
        <v>4.12</v>
      </c>
      <c r="AK400">
        <f>HA!K399</f>
        <v>0.60670999999999997</v>
      </c>
      <c r="AL400">
        <f>HA!L399</f>
        <v>2</v>
      </c>
      <c r="AM400">
        <f>KC!E399</f>
        <v>5214.4471400000002</v>
      </c>
      <c r="AN400">
        <f>KC!F399</f>
        <v>5208.19985</v>
      </c>
      <c r="AO400">
        <f>KC!G399</f>
        <v>5201.9525700000004</v>
      </c>
      <c r="AP400">
        <f>KC!H399</f>
        <v>5195.7052800000001</v>
      </c>
      <c r="AQ400">
        <f>KC!I399</f>
        <v>5189.4579999999996</v>
      </c>
      <c r="AR400">
        <f>KC!J399</f>
        <v>5185.0646399999996</v>
      </c>
      <c r="AS400">
        <f>KC!K399</f>
        <v>5178.81736</v>
      </c>
      <c r="AT400">
        <f>KC!L399</f>
        <v>5172.5700699999998</v>
      </c>
      <c r="AU400">
        <f>KC!M399</f>
        <v>5166.3227900000002</v>
      </c>
      <c r="AV400">
        <f>KC!N399</f>
        <v>5160.0755099999997</v>
      </c>
      <c r="AW400">
        <f>SR_Levels!E399</f>
        <v>5178.6000000000004</v>
      </c>
      <c r="AX400">
        <f>SR_Levels!F399</f>
        <v>5161.8900000000003</v>
      </c>
      <c r="AY400">
        <f>SR_Levels!G399</f>
        <v>5135.8500000000004</v>
      </c>
      <c r="AZ400">
        <f>SR_Levels!H399</f>
        <v>0</v>
      </c>
      <c r="BA400">
        <f>SR_Levels!I399</f>
        <v>5193.3500000000004</v>
      </c>
      <c r="BB400">
        <f>SR_Levels!J399</f>
        <v>5205.3100000000004</v>
      </c>
      <c r="BC400">
        <f>SR_Levels!K399</f>
        <v>0</v>
      </c>
      <c r="BD400">
        <f>SR_Levels!L399</f>
        <v>0</v>
      </c>
      <c r="BE400">
        <f>ZigZag!E399</f>
        <v>0</v>
      </c>
      <c r="BF400">
        <f>ZigZag!F399</f>
        <v>0</v>
      </c>
      <c r="BG400">
        <f>ZigZag!G399</f>
        <v>5186.22</v>
      </c>
      <c r="BH400">
        <f>Dual_Tema!E399</f>
        <v>5187.96</v>
      </c>
      <c r="BI400">
        <f>Dual_Tema!F399</f>
        <v>5183.18</v>
      </c>
      <c r="BJ400">
        <f>Pinbar!E399</f>
        <v>0</v>
      </c>
      <c r="BK400">
        <f>SSA!E399</f>
        <v>5186.6573799999996</v>
      </c>
      <c r="BL400">
        <f>SSA!F399</f>
        <v>5186.2994200000003</v>
      </c>
      <c r="BN400" t="str">
        <f t="shared" si="644"/>
        <v>Green Candle</v>
      </c>
      <c r="BO400" s="34">
        <f t="shared" si="649"/>
        <v>1.0262424864388997E-3</v>
      </c>
      <c r="BP400" s="34">
        <f t="shared" ref="BP400:BP463" si="657">(D400/D388)-1</f>
        <v>1.0629329619176175E-3</v>
      </c>
      <c r="BQ400" s="34">
        <f t="shared" si="570"/>
        <v>4.0484425063325169E-4</v>
      </c>
      <c r="BR400" s="34">
        <f t="shared" si="572"/>
        <v>-1.124131877608292E-3</v>
      </c>
      <c r="BS400" s="35">
        <f t="shared" si="650"/>
        <v>1.7096732318244712E-4</v>
      </c>
      <c r="BT400" s="35">
        <f t="shared" ref="BT400:BT463" si="658">((BP400+1)^(1/12))-1</f>
        <v>8.8534623014169256E-5</v>
      </c>
      <c r="BU400" s="35">
        <f t="shared" si="571"/>
        <v>2.2487048569441725E-5</v>
      </c>
      <c r="BV400" s="35">
        <f t="shared" si="573"/>
        <v>-4.6864076334807159E-5</v>
      </c>
      <c r="BW400" s="27">
        <v>96</v>
      </c>
      <c r="BX400">
        <f>F400-G400</f>
        <v>4.7800000000006548</v>
      </c>
      <c r="BY400">
        <f>ABS(F400-D399)</f>
        <v>4.25</v>
      </c>
      <c r="BZ400">
        <f>ABS(G400-D399)</f>
        <v>0.53000000000065484</v>
      </c>
      <c r="CA400">
        <f t="shared" si="623"/>
        <v>4.7800000000006548</v>
      </c>
      <c r="CB400">
        <f t="shared" si="564"/>
        <v>4.3071428571430648</v>
      </c>
      <c r="CC400">
        <f t="shared" si="567"/>
        <v>4.71842079974261</v>
      </c>
      <c r="CD400">
        <f t="shared" si="565"/>
        <v>-0.4112779425995452</v>
      </c>
      <c r="CE400">
        <f t="shared" si="568"/>
        <v>-1</v>
      </c>
      <c r="CF400">
        <f t="shared" si="569"/>
        <v>-2</v>
      </c>
      <c r="CG400" s="7" t="str">
        <f t="shared" si="566"/>
        <v>-----</v>
      </c>
      <c r="CH400" s="21"/>
      <c r="CI400" s="21"/>
      <c r="CJ400" s="21"/>
      <c r="CK400" s="21"/>
      <c r="CL400" s="21"/>
      <c r="CM400" s="21"/>
      <c r="CZ400" s="7" t="str">
        <f>IF(AND(D400&gt;BH400,D400&gt;E400),"Bullish Trigger","-----")</f>
        <v>Bullish Trigger</v>
      </c>
      <c r="DA400" s="7" t="str">
        <f>IF(AND(D400&lt;BI400,D400&lt;E400),"Bearish Trigger","-----")</f>
        <v>-----</v>
      </c>
      <c r="DB400" s="13" t="str">
        <f>IF(AND(W400=BE400,W400&gt;0,BE400&gt;0),"Important High","------")</f>
        <v>------</v>
      </c>
      <c r="DC400" s="13" t="str">
        <f>IF(AND(X400=BF400,X400&gt;0,BF400&gt;0),"Important Low","------")</f>
        <v>------</v>
      </c>
      <c r="DD400" s="7" t="str">
        <f>IF(AND(DB400="Important High",DC400="-----",BJ400=1),"Imp High Rej","-----")</f>
        <v>-----</v>
      </c>
      <c r="DE400" s="7" t="str">
        <f>IF(AND(DB400="-----",DC400="Important Low",BJ400=1),"Imp Low Rej","-----")</f>
        <v>-----</v>
      </c>
      <c r="DF400" s="7" t="str">
        <f>IF(Y400&gt;AM400,"Overbought",IF(Y400&gt;AO400,"Bullish Momentum",IF(Y400&gt;AQ400,"Flat Momentum","-----")))</f>
        <v>-----</v>
      </c>
      <c r="DG400" s="7" t="str">
        <f>IF(Y400&lt;AV400,"Oversold",IF(Y400&lt;AT400,"Bearish Momentum",IF(Y400&lt;AR400,"Flat Momentum","-----")))</f>
        <v>-----</v>
      </c>
      <c r="DH400" s="7" t="str">
        <f>IF(AND(DF400="Overbought",AD400=2),"Culminated Thrust","-----")</f>
        <v>-----</v>
      </c>
      <c r="DI400" s="7" t="str">
        <f>IF(AND(DG400="Oversold",AD400=5),"Culminated Thrust","-----")</f>
        <v>-----</v>
      </c>
      <c r="DJ400" s="14">
        <f>(Q400-$D400)/$D400</f>
        <v>2.061943082662685E-3</v>
      </c>
      <c r="DK400" s="14">
        <f>(R400-$D400)/$D400</f>
        <v>4.3936731107218247E-4</v>
      </c>
      <c r="DL400" s="14">
        <f>(S400-$D400)/$D400</f>
        <v>2.3644898714273344E-3</v>
      </c>
      <c r="DM400" s="14">
        <f>(T400-$D400)/$D400</f>
        <v>-2.4030308636264273E-3</v>
      </c>
      <c r="DN400" s="14">
        <f>(U400-$D400)/$D400</f>
        <v>-1.8249159806368795E-3</v>
      </c>
      <c r="DO400" s="14">
        <f>(V400-$D400)/$D400</f>
        <v>-4.3878919618905764E-3</v>
      </c>
      <c r="DP400" s="14">
        <f t="shared" si="589"/>
        <v>2.3644898714273344E-3</v>
      </c>
      <c r="DQ400" s="14">
        <f t="shared" si="590"/>
        <v>2.061943082662685E-3</v>
      </c>
      <c r="DR400" s="14">
        <f t="shared" si="591"/>
        <v>4.3936731107218247E-4</v>
      </c>
      <c r="DS400" s="14">
        <f t="shared" si="592"/>
        <v>-1.8249159806368795E-3</v>
      </c>
      <c r="DT400" s="14">
        <f t="shared" si="593"/>
        <v>-2.4030308636264273E-3</v>
      </c>
      <c r="DU400" s="14">
        <f t="shared" si="594"/>
        <v>-4.3878919618905764E-3</v>
      </c>
      <c r="DV400" t="str">
        <f>IF($D400&gt;Q400,"SUP","RES")</f>
        <v>RES</v>
      </c>
      <c r="DW400" t="str">
        <f>IF($D400&gt;R400,"SUP","RES")</f>
        <v>RES</v>
      </c>
      <c r="DX400" t="str">
        <f>IF($D400&gt;S400,"SUP","RES")</f>
        <v>RES</v>
      </c>
      <c r="DY400" t="str">
        <f>IF($D400&gt;T400,"SUP","RES")</f>
        <v>SUP</v>
      </c>
      <c r="DZ400" t="str">
        <f>IF($D400&gt;U400,"SUP","RES")</f>
        <v>SUP</v>
      </c>
      <c r="EA400" t="str">
        <f>IF($D400&gt;V400,"SUP","RES")</f>
        <v>SUP</v>
      </c>
      <c r="EB400" s="7">
        <f t="shared" si="595"/>
        <v>3</v>
      </c>
      <c r="EC400" s="7">
        <f t="shared" si="596"/>
        <v>3</v>
      </c>
      <c r="ED400" s="13" t="str">
        <f t="shared" si="597"/>
        <v>-----</v>
      </c>
      <c r="EE400" s="13" t="str">
        <f t="shared" si="598"/>
        <v>-----</v>
      </c>
      <c r="EF400" s="7">
        <f>IF(OR(ED400="All Sup",EE400="All Res"),"na",((D400-MIN(Q400:V400))/(MAX(Q400:V400)-MIN(Q400:V400))))</f>
        <v>0.64982876712327486</v>
      </c>
      <c r="EG400">
        <v>1.4999999999999999E-4</v>
      </c>
      <c r="EH400">
        <f>Q400*(1+$EG400)</f>
        <v>5200.7599970000001</v>
      </c>
      <c r="EI400">
        <f>Q400*(1-$EG400)</f>
        <v>5199.2000029999999</v>
      </c>
      <c r="EJ400">
        <f>R400*(1+$EG400)</f>
        <v>5192.3387340000008</v>
      </c>
      <c r="EK400">
        <f>R400*(1-$EG400)</f>
        <v>5190.7812660000009</v>
      </c>
      <c r="EL400">
        <f>S400*(1+$EG400)</f>
        <v>5202.3302325000004</v>
      </c>
      <c r="EM400">
        <f>S400*(1-$EG400)</f>
        <v>5200.7697674999999</v>
      </c>
      <c r="EN400">
        <f>T400*(1+$EG400)</f>
        <v>5177.5865215000013</v>
      </c>
      <c r="EO400">
        <f>T400*(1-$EG400)</f>
        <v>5176.0334785000005</v>
      </c>
      <c r="EP400">
        <f>U400*(1+$EG400)</f>
        <v>5180.5869715000008</v>
      </c>
      <c r="EQ400">
        <f>U400*(1-$EG400)</f>
        <v>5179.0330285000009</v>
      </c>
      <c r="ER400">
        <f>V400*(1+$EG400)</f>
        <v>5167.284976500001</v>
      </c>
      <c r="ES400">
        <f>V400*(1-$EG400)</f>
        <v>5165.7350235000004</v>
      </c>
      <c r="ET400" s="7" t="str">
        <f t="shared" si="599"/>
        <v>-----</v>
      </c>
      <c r="EU400" s="7" t="str">
        <f t="shared" si="600"/>
        <v>-----</v>
      </c>
      <c r="EV400" s="7" t="str">
        <f t="shared" si="601"/>
        <v>-----</v>
      </c>
      <c r="EW400" s="7" t="str">
        <f t="shared" si="602"/>
        <v>-----</v>
      </c>
      <c r="EX400" s="7" t="str">
        <f t="shared" si="603"/>
        <v>-----</v>
      </c>
      <c r="EY400" s="7" t="str">
        <f t="shared" si="604"/>
        <v>-----</v>
      </c>
      <c r="EZ400">
        <f t="shared" si="624"/>
        <v>25</v>
      </c>
      <c r="FA400">
        <f t="shared" si="625"/>
        <v>23</v>
      </c>
      <c r="FB400">
        <f t="shared" si="626"/>
        <v>398</v>
      </c>
      <c r="FC400">
        <f t="shared" si="627"/>
        <v>56</v>
      </c>
      <c r="FD400">
        <f t="shared" si="628"/>
        <v>2</v>
      </c>
      <c r="FE400">
        <f t="shared" si="629"/>
        <v>92</v>
      </c>
      <c r="FF400">
        <f t="shared" si="630"/>
        <v>4</v>
      </c>
      <c r="FG400">
        <f t="shared" si="631"/>
        <v>1</v>
      </c>
      <c r="FH400">
        <f t="shared" si="632"/>
        <v>0</v>
      </c>
      <c r="FI400">
        <f t="shared" si="633"/>
        <v>2</v>
      </c>
      <c r="FJ400">
        <f t="shared" si="634"/>
        <v>2</v>
      </c>
      <c r="FK400">
        <f t="shared" si="635"/>
        <v>1</v>
      </c>
      <c r="FL400" s="7" t="str">
        <f t="shared" si="605"/>
        <v>-----</v>
      </c>
      <c r="FM400" s="7" t="str">
        <f t="shared" si="606"/>
        <v>-----</v>
      </c>
      <c r="FN400" s="7" t="str">
        <f t="shared" si="607"/>
        <v>-----</v>
      </c>
      <c r="FO400" s="7" t="str">
        <f t="shared" si="608"/>
        <v>-----</v>
      </c>
      <c r="FP400" s="7" t="str">
        <f t="shared" si="609"/>
        <v>-----</v>
      </c>
      <c r="FQ400" s="7" t="str">
        <f t="shared" si="610"/>
        <v>-----</v>
      </c>
      <c r="FR400" s="13" t="str">
        <f>IF(FL400="-----","-----",(D400-Q400)/Q400)</f>
        <v>-----</v>
      </c>
      <c r="FS400" s="13" t="str">
        <f>IF(FM400="-----","-----",(Q400-R400)/R400)</f>
        <v>-----</v>
      </c>
      <c r="FT400" s="13" t="str">
        <f>IF(FN400="-----","-----",(R400-S400)/S400)</f>
        <v>-----</v>
      </c>
      <c r="FU400" s="13" t="str">
        <f>IF(FO400="-----","-----",(S400-T400)/T400)</f>
        <v>-----</v>
      </c>
      <c r="FV400" s="13" t="str">
        <f>IF(FP400="-----","-----",(T400-U400)/U400)</f>
        <v>-----</v>
      </c>
      <c r="FW400" s="13" t="str">
        <f>IF(FQ400="-----","-----",(U400-V400)/V400)</f>
        <v>-----</v>
      </c>
      <c r="FX400" s="7" t="str">
        <f t="shared" si="611"/>
        <v>-----</v>
      </c>
      <c r="FY400" s="7" t="str">
        <f t="shared" si="612"/>
        <v>-----</v>
      </c>
      <c r="FZ400" s="7" t="str">
        <f t="shared" si="613"/>
        <v>-----</v>
      </c>
      <c r="GA400" s="7" t="str">
        <f t="shared" si="614"/>
        <v>-----</v>
      </c>
      <c r="GB400" s="7" t="str">
        <f t="shared" si="615"/>
        <v>-----</v>
      </c>
      <c r="GC400" s="7" t="str">
        <f t="shared" si="616"/>
        <v>-----</v>
      </c>
      <c r="GD400" s="7" t="str">
        <f>IF(AND(BG400&gt;AA400,BG399&gt;AA399,BG398&gt;AA398,BG397&gt;AA397,BG396&gt;AA396,BG395&gt;AA395,BG394&gt;AA394,BG393&gt;AA393,BG392&gt;AA392,BG391&gt;AA391,BG390&gt;AA390,BG389&gt;AA389),"Bullish",IF(AND(BG400&lt;AA400,BG399&lt;AA399,BG398&lt;AA398,BG397&lt;AA397,BG396&lt;AA396,BG395&lt;AA395,BG394&lt;AA394,BG393&lt;AA393,BG392&lt;AA392,BG391&lt;AA391,BG390&lt;AA390,BG389&lt;AA389),"Bearish","-----"))</f>
        <v>Bullish</v>
      </c>
      <c r="GE400">
        <f>(Z400-BG400)/BG400</f>
        <v>-5.0711308043239762E-4</v>
      </c>
      <c r="GF400" s="28">
        <f t="shared" si="574"/>
        <v>-0.4659685513345197</v>
      </c>
      <c r="GG400" s="7">
        <f t="shared" si="575"/>
        <v>0.3206190056694822</v>
      </c>
      <c r="GH400" s="7" t="str">
        <f t="shared" si="576"/>
        <v>-----</v>
      </c>
      <c r="GI400" s="7" t="str">
        <f>IF(Y400&gt;Z400,"Bullish","Bearish")</f>
        <v>Bullish</v>
      </c>
      <c r="GJ400" s="13" t="str">
        <f>IF(AND(D400&gt;Y400,D399&lt;Y399),"TEMA crossover","-----")</f>
        <v>-----</v>
      </c>
      <c r="GK400" s="13" t="str">
        <f>IF(AND(D400&lt;Y400,D399&gt;Y399),"TEMA crossunder","-----")</f>
        <v>-----</v>
      </c>
      <c r="GL400" s="22" t="str">
        <f>IF(GD400="Bearish","YES","-----")</f>
        <v>-----</v>
      </c>
      <c r="GM400" s="22" t="str">
        <f>IF(GH400="Reverse to Bearish","YES","-----")</f>
        <v>-----</v>
      </c>
      <c r="GN400" s="22" t="str">
        <f>IF(AND(GI400="Bullish",GI399="Bullish",GI398="Bullish",GI397="Bullish"),"YES","-----")</f>
        <v>-----</v>
      </c>
      <c r="GO400" s="22" t="str">
        <f>IF(OR(GK400="TEMA crossunder",GK399="TEMA crossunder",GK398="TEMA crossunder",GK397="TEMA crossunder"),"YES","-----")</f>
        <v>-----</v>
      </c>
      <c r="GP400" s="22" t="str">
        <f>IF(GD400="Bullish","YES","-----")</f>
        <v>YES</v>
      </c>
      <c r="GQ400" s="22" t="str">
        <f>IF(GH400="Reverse to Bullish","YES","-----")</f>
        <v>-----</v>
      </c>
      <c r="GR400" s="22" t="str">
        <f>IF(AND(GI400="Bearish",GI399="Bearish",GI398="Bearish",GI397="Bearish"),"YES","-----")</f>
        <v>-----</v>
      </c>
      <c r="GS400" s="22" t="str">
        <f>IF(OR(GJ400="TEMA crossover",GJ399="TEMA crossover",GJ398="TEMA crossover",GJ397="TEMA crossover"),"YES","-----")</f>
        <v>YES</v>
      </c>
      <c r="GT400" s="22" t="str">
        <f t="shared" si="636"/>
        <v>-----</v>
      </c>
      <c r="GU400" s="22" t="str">
        <f t="shared" si="637"/>
        <v>-----</v>
      </c>
      <c r="GV400" s="22" t="str">
        <f t="shared" si="638"/>
        <v>-----</v>
      </c>
      <c r="GW400" s="22" t="str">
        <f t="shared" si="639"/>
        <v>-----</v>
      </c>
      <c r="GX400" s="22" t="str">
        <f t="shared" si="640"/>
        <v>-----</v>
      </c>
      <c r="GY400" s="22" t="str">
        <f t="shared" si="641"/>
        <v>-----</v>
      </c>
      <c r="GZ400" s="7" t="str">
        <f>IF(G400&gt;BH400,"YES","-----")</f>
        <v>-----</v>
      </c>
      <c r="HA400" s="7" t="str">
        <f>IF(F400&lt;BI400,"YES","-----")</f>
        <v>-----</v>
      </c>
      <c r="HB400">
        <f>BH400-BI400</f>
        <v>4.7799999999997453</v>
      </c>
      <c r="HC400" s="27">
        <f t="shared" si="617"/>
        <v>-0.44651269914445491</v>
      </c>
      <c r="HD400" s="28">
        <f t="shared" si="577"/>
        <v>0.32761347074204406</v>
      </c>
      <c r="HE400" s="28" t="str">
        <f t="shared" si="578"/>
        <v>-----</v>
      </c>
      <c r="HF400" s="27">
        <f>STANDARDIZE(H400,AVERAGE($H17:$H400),_xlfn.STDEV.P($H17:$H400))</f>
        <v>-0.87506597849804124</v>
      </c>
      <c r="HG400" s="28">
        <f t="shared" si="579"/>
        <v>0.19076900359046706</v>
      </c>
      <c r="HH400" s="28" t="str">
        <f t="shared" si="580"/>
        <v>-----</v>
      </c>
      <c r="HI400">
        <f t="shared" si="618"/>
        <v>-3.4773799999993571</v>
      </c>
      <c r="HJ400">
        <f t="shared" si="619"/>
        <v>1.3026200000003882</v>
      </c>
      <c r="HK400" s="28">
        <f t="shared" ref="HK400:HL400" si="659">STANDARDIZE(HI400,AVERAGE(HI17:HI400),_xlfn.STDEV.P(HI17:HI400))</f>
        <v>-7.3758074076051339E-2</v>
      </c>
      <c r="HL400" s="28">
        <f t="shared" si="659"/>
        <v>-0.59653038692392468</v>
      </c>
      <c r="HM400" s="28">
        <f t="shared" si="582"/>
        <v>0.47060144407630722</v>
      </c>
      <c r="HN400" s="28">
        <f t="shared" si="583"/>
        <v>0.27541048013056657</v>
      </c>
      <c r="HO400" s="28" t="str">
        <f t="shared" si="584"/>
        <v>-----</v>
      </c>
      <c r="HP400" s="28" t="str">
        <f t="shared" si="585"/>
        <v>-----</v>
      </c>
      <c r="HQ400" s="28">
        <f t="shared" si="648"/>
        <v>0.35795999999936612</v>
      </c>
      <c r="HR400" s="28" t="str">
        <f t="shared" si="621"/>
        <v>Bull</v>
      </c>
      <c r="HS400">
        <f t="shared" si="622"/>
        <v>0.35795999999936612</v>
      </c>
      <c r="HT400" s="27">
        <f t="shared" si="586"/>
        <v>-0.78014211891476237</v>
      </c>
      <c r="HU400" s="28">
        <f t="shared" si="587"/>
        <v>0.2176536135926265</v>
      </c>
      <c r="HV400" s="27" t="str">
        <f t="shared" si="588"/>
        <v>-----</v>
      </c>
    </row>
    <row r="401" spans="1:230" x14ac:dyDescent="0.55000000000000004">
      <c r="A401">
        <f>Validation!A400</f>
        <v>1772151600</v>
      </c>
      <c r="B401" t="str">
        <f>Price!B400</f>
        <v>XAUUSD</v>
      </c>
      <c r="C401" t="str">
        <f>Price!C400</f>
        <v>M5</v>
      </c>
      <c r="D401">
        <f>Price!D400</f>
        <v>5192.47</v>
      </c>
      <c r="E401">
        <f>Price!E400</f>
        <v>5189.55</v>
      </c>
      <c r="F401">
        <f>Price!F400</f>
        <v>5194.7</v>
      </c>
      <c r="G401">
        <f>Price!G400</f>
        <v>5188.75</v>
      </c>
      <c r="H401">
        <f>Price!H400</f>
        <v>401</v>
      </c>
      <c r="I401">
        <f>Diagonals!E400</f>
        <v>5218.26</v>
      </c>
      <c r="J401">
        <f>Diagonals!F400</f>
        <v>0</v>
      </c>
      <c r="K401">
        <f>Diagonals!G400</f>
        <v>0</v>
      </c>
      <c r="L401">
        <f>Diagonals!H400</f>
        <v>5110.37</v>
      </c>
      <c r="M401">
        <f>Diagonals!I400</f>
        <v>0</v>
      </c>
      <c r="N401">
        <f>Diagonals!J400</f>
        <v>0</v>
      </c>
      <c r="O401">
        <f>Diagonals!K400</f>
        <v>5194.7</v>
      </c>
      <c r="P401">
        <f>Diagonals!L400</f>
        <v>0</v>
      </c>
      <c r="Q401">
        <f>Trendlines!E400</f>
        <v>5199.99</v>
      </c>
      <c r="R401">
        <f>Trendlines!F400</f>
        <v>5191.53</v>
      </c>
      <c r="S401">
        <f>Trendlines!G400</f>
        <v>5201.54</v>
      </c>
      <c r="T401">
        <f>Trendlines!H400</f>
        <v>5176.8900000000003</v>
      </c>
      <c r="U401">
        <f>Trendlines!I400</f>
        <v>5179.83</v>
      </c>
      <c r="V401">
        <f>Trendlines!J400</f>
        <v>5166.55</v>
      </c>
      <c r="W401">
        <f>Trendlines!K400</f>
        <v>5194.7</v>
      </c>
      <c r="X401">
        <f>Trendlines!L400</f>
        <v>0</v>
      </c>
      <c r="Y401">
        <f>Tema_Hrma_Smma!E400</f>
        <v>5189.16</v>
      </c>
      <c r="Z401">
        <f>Tema_Hrma_Smma!F400</f>
        <v>5184.6899999999996</v>
      </c>
      <c r="AA401">
        <f>Tema_Hrma_Smma!G400</f>
        <v>5185.22</v>
      </c>
      <c r="AB401">
        <f>ZScore!H400</f>
        <v>1</v>
      </c>
      <c r="AC401">
        <f>ZScore!I400</f>
        <v>1.6559999999999998E-2</v>
      </c>
      <c r="AD401">
        <f>ZScore!J400</f>
        <v>0</v>
      </c>
      <c r="AE401">
        <f>HA!E400</f>
        <v>5185.6099999999997</v>
      </c>
      <c r="AF401">
        <f>HA!F400</f>
        <v>5194.7</v>
      </c>
      <c r="AG401">
        <f>HA!G400</f>
        <v>5185.6099999999997</v>
      </c>
      <c r="AH401">
        <f>HA!H400</f>
        <v>5191.37</v>
      </c>
      <c r="AI401">
        <f>HA!I400</f>
        <v>1</v>
      </c>
      <c r="AJ401">
        <f>HA!J400</f>
        <v>5.76</v>
      </c>
      <c r="AK401">
        <f>HA!K400</f>
        <v>1.27803</v>
      </c>
      <c r="AL401">
        <f>HA!L400</f>
        <v>3</v>
      </c>
      <c r="AM401">
        <f>KC!E400</f>
        <v>5214.4946200000004</v>
      </c>
      <c r="AN401">
        <f>KC!F400</f>
        <v>5208.2301799999996</v>
      </c>
      <c r="AO401">
        <f>KC!G400</f>
        <v>5201.9657299999999</v>
      </c>
      <c r="AP401">
        <f>KC!H400</f>
        <v>5195.70129</v>
      </c>
      <c r="AQ401">
        <f>KC!I400</f>
        <v>5189.4368400000003</v>
      </c>
      <c r="AR401">
        <f>KC!J400</f>
        <v>5185.0079599999999</v>
      </c>
      <c r="AS401">
        <f>KC!K400</f>
        <v>5178.7435100000002</v>
      </c>
      <c r="AT401">
        <f>KC!L400</f>
        <v>5172.4790700000003</v>
      </c>
      <c r="AU401">
        <f>KC!M400</f>
        <v>5166.2146199999997</v>
      </c>
      <c r="AV401">
        <f>KC!N400</f>
        <v>5159.9501799999998</v>
      </c>
      <c r="AW401">
        <f>SR_Levels!E400</f>
        <v>5178.6000000000004</v>
      </c>
      <c r="AX401">
        <f>SR_Levels!F400</f>
        <v>5161.8900000000003</v>
      </c>
      <c r="AY401">
        <f>SR_Levels!G400</f>
        <v>5135.8500000000004</v>
      </c>
      <c r="AZ401">
        <f>SR_Levels!H400</f>
        <v>0</v>
      </c>
      <c r="BA401">
        <f>SR_Levels!I400</f>
        <v>5193.3500000000004</v>
      </c>
      <c r="BB401">
        <f>SR_Levels!J400</f>
        <v>5205.3100000000004</v>
      </c>
      <c r="BC401">
        <f>SR_Levels!K400</f>
        <v>0</v>
      </c>
      <c r="BD401">
        <f>SR_Levels!L400</f>
        <v>0</v>
      </c>
      <c r="BE401">
        <f>ZigZag!E400</f>
        <v>5194.7</v>
      </c>
      <c r="BF401">
        <f>ZigZag!F400</f>
        <v>0</v>
      </c>
      <c r="BG401">
        <f>ZigZag!G400</f>
        <v>5186.63</v>
      </c>
      <c r="BH401">
        <f>Dual_Tema!E400</f>
        <v>5191.49</v>
      </c>
      <c r="BI401">
        <f>Dual_Tema!F400</f>
        <v>5186.1099999999997</v>
      </c>
      <c r="BJ401">
        <f>Pinbar!E400</f>
        <v>0</v>
      </c>
      <c r="BK401">
        <f>SSA!E400</f>
        <v>5186.1036700000004</v>
      </c>
      <c r="BL401">
        <f>SSA!F400</f>
        <v>5186.2015499999998</v>
      </c>
      <c r="BN401" t="str">
        <f t="shared" si="644"/>
        <v>Green Candle</v>
      </c>
      <c r="BO401" s="34">
        <f t="shared" si="649"/>
        <v>1.454214425267164E-3</v>
      </c>
      <c r="BP401" s="34">
        <f t="shared" si="657"/>
        <v>1.6937741261535688E-3</v>
      </c>
      <c r="BQ401" s="34">
        <f t="shared" si="570"/>
        <v>1.7498167226146499E-3</v>
      </c>
      <c r="BR401" s="34">
        <f t="shared" si="572"/>
        <v>2.2345034297699407E-4</v>
      </c>
      <c r="BS401" s="35">
        <f t="shared" si="650"/>
        <v>2.422223443370175E-4</v>
      </c>
      <c r="BT401" s="35">
        <f t="shared" si="658"/>
        <v>1.4103838734857987E-4</v>
      </c>
      <c r="BU401" s="35">
        <f t="shared" si="571"/>
        <v>9.7131804593253435E-5</v>
      </c>
      <c r="BV401" s="35">
        <f t="shared" si="573"/>
        <v>9.3094342352717518E-6</v>
      </c>
      <c r="BW401" s="27">
        <v>96</v>
      </c>
      <c r="BX401">
        <f>F401-G401</f>
        <v>5.9499999999998181</v>
      </c>
      <c r="BY401">
        <f>ABS(F401-D400)</f>
        <v>5.4200000000000728</v>
      </c>
      <c r="BZ401">
        <f>ABS(G401-D400)</f>
        <v>0.52999999999974534</v>
      </c>
      <c r="CA401">
        <f t="shared" si="623"/>
        <v>5.9499999999998181</v>
      </c>
      <c r="CB401">
        <f t="shared" ref="CB401:CB464" si="660">AVERAGE(CA388:CA401)</f>
        <v>4.3428571428573504</v>
      </c>
      <c r="CC401">
        <f t="shared" si="567"/>
        <v>4.8063907426181247</v>
      </c>
      <c r="CD401">
        <f t="shared" ref="CD401:CD464" si="661">CB401-CC401</f>
        <v>-0.46353359976077435</v>
      </c>
      <c r="CE401">
        <f t="shared" si="568"/>
        <v>-1</v>
      </c>
      <c r="CF401">
        <f t="shared" si="569"/>
        <v>-3</v>
      </c>
      <c r="CG401" s="7" t="str">
        <f t="shared" ref="CG401:CG464" si="662">IF(AND(CE401=1,CF401&gt;12),"High Volatility Period",IF(AND(CE401=-1,CF401&lt;-12),"Low Volatility Period","-----"))</f>
        <v>-----</v>
      </c>
      <c r="CH401" s="21"/>
      <c r="CI401" s="21"/>
      <c r="CJ401" s="21"/>
      <c r="CK401" s="21"/>
      <c r="CL401" s="21"/>
      <c r="CM401" s="21"/>
      <c r="CZ401" s="7" t="str">
        <f>IF(AND(D401&gt;BH401,D401&gt;E401),"Bullish Trigger","-----")</f>
        <v>Bullish Trigger</v>
      </c>
      <c r="DA401" s="7" t="str">
        <f>IF(AND(D401&lt;BI401,D401&lt;E401),"Bearish Trigger","-----")</f>
        <v>-----</v>
      </c>
      <c r="DB401" s="13" t="str">
        <f>IF(AND(W401=BE401,W401&gt;0,BE401&gt;0),"Important High","------")</f>
        <v>Important High</v>
      </c>
      <c r="DC401" s="13" t="str">
        <f>IF(AND(X401=BF401,X401&gt;0,BF401&gt;0),"Important Low","------")</f>
        <v>------</v>
      </c>
      <c r="DD401" s="7" t="str">
        <f>IF(AND(DB401="Important High",DC401="-----",BJ401=1),"Imp High Rej","-----")</f>
        <v>-----</v>
      </c>
      <c r="DE401" s="7" t="str">
        <f>IF(AND(DB401="-----",DC401="Important Low",BJ401=1),"Imp Low Rej","-----")</f>
        <v>-----</v>
      </c>
      <c r="DF401" s="7" t="str">
        <f>IF(Y401&gt;AM401,"Overbought",IF(Y401&gt;AO401,"Bullish Momentum",IF(Y401&gt;AQ401,"Flat Momentum","-----")))</f>
        <v>-----</v>
      </c>
      <c r="DG401" s="7" t="str">
        <f>IF(Y401&lt;AV401,"Oversold",IF(Y401&lt;AT401,"Bearish Momentum",IF(Y401&lt;AR401,"Flat Momentum","-----")))</f>
        <v>-----</v>
      </c>
      <c r="DH401" s="7" t="str">
        <f>IF(AND(DF401="Overbought",AD401=2),"Culminated Thrust","-----")</f>
        <v>-----</v>
      </c>
      <c r="DI401" s="7" t="str">
        <f>IF(AND(DG401="Oversold",AD401=5),"Culminated Thrust","-----")</f>
        <v>-----</v>
      </c>
      <c r="DJ401" s="14">
        <f>(Q401-$D401)/$D401</f>
        <v>1.448251025041941E-3</v>
      </c>
      <c r="DK401" s="14">
        <f>(R401-$D401)/$D401</f>
        <v>-1.8103137813035207E-4</v>
      </c>
      <c r="DL401" s="14">
        <f>(S401-$D401)/$D401</f>
        <v>1.746760212384416E-3</v>
      </c>
      <c r="DM401" s="14">
        <f>(T401-$D401)/$D401</f>
        <v>-3.0004987992227066E-3</v>
      </c>
      <c r="DN401" s="14">
        <f>(U401-$D401)/$D401</f>
        <v>-2.4342942761345424E-3</v>
      </c>
      <c r="DO401" s="14">
        <f>(V401-$D401)/$D401</f>
        <v>-4.9918439586555284E-3</v>
      </c>
      <c r="DP401" s="14">
        <f t="shared" si="589"/>
        <v>1.746760212384416E-3</v>
      </c>
      <c r="DQ401" s="14">
        <f t="shared" si="590"/>
        <v>1.448251025041941E-3</v>
      </c>
      <c r="DR401" s="14">
        <f t="shared" si="591"/>
        <v>-1.8103137813035207E-4</v>
      </c>
      <c r="DS401" s="14">
        <f t="shared" si="592"/>
        <v>-2.4342942761345424E-3</v>
      </c>
      <c r="DT401" s="14">
        <f t="shared" si="593"/>
        <v>-3.0004987992227066E-3</v>
      </c>
      <c r="DU401" s="14">
        <f t="shared" si="594"/>
        <v>-4.9918439586555284E-3</v>
      </c>
      <c r="DV401" t="str">
        <f>IF($D401&gt;Q401,"SUP","RES")</f>
        <v>RES</v>
      </c>
      <c r="DW401" t="str">
        <f>IF($D401&gt;R401,"SUP","RES")</f>
        <v>SUP</v>
      </c>
      <c r="DX401" t="str">
        <f>IF($D401&gt;S401,"SUP","RES")</f>
        <v>RES</v>
      </c>
      <c r="DY401" t="str">
        <f>IF($D401&gt;T401,"SUP","RES")</f>
        <v>SUP</v>
      </c>
      <c r="DZ401" t="str">
        <f>IF($D401&gt;U401,"SUP","RES")</f>
        <v>SUP</v>
      </c>
      <c r="EA401" t="str">
        <f>IF($D401&gt;V401,"SUP","RES")</f>
        <v>SUP</v>
      </c>
      <c r="EB401" s="7">
        <f t="shared" si="595"/>
        <v>2</v>
      </c>
      <c r="EC401" s="7">
        <f t="shared" si="596"/>
        <v>4</v>
      </c>
      <c r="ED401" s="13" t="str">
        <f t="shared" si="597"/>
        <v>-----</v>
      </c>
      <c r="EE401" s="13" t="str">
        <f t="shared" si="598"/>
        <v>-----</v>
      </c>
      <c r="EF401" s="7">
        <f>IF(OR(ED401="All Sup",EE401="All Res"),"na",((D401-MIN(Q401:V401))/(MAX(Q401:V401)-MIN(Q401:V401))))</f>
        <v>0.74078308088025824</v>
      </c>
      <c r="EG401">
        <v>1.4999999999999999E-4</v>
      </c>
      <c r="EH401">
        <f>Q401*(1+$EG401)</f>
        <v>5200.7699984999999</v>
      </c>
      <c r="EI401">
        <f>Q401*(1-$EG401)</f>
        <v>5199.2100014999996</v>
      </c>
      <c r="EJ401">
        <f>R401*(1+$EG401)</f>
        <v>5192.3087295000005</v>
      </c>
      <c r="EK401">
        <f>R401*(1-$EG401)</f>
        <v>5190.7512704999999</v>
      </c>
      <c r="EL401">
        <f>S401*(1+$EG401)</f>
        <v>5202.3202310000006</v>
      </c>
      <c r="EM401">
        <f>S401*(1-$EG401)</f>
        <v>5200.7597690000002</v>
      </c>
      <c r="EN401">
        <f>T401*(1+$EG401)</f>
        <v>5177.6665335000007</v>
      </c>
      <c r="EO401">
        <f>T401*(1-$EG401)</f>
        <v>5176.1134665</v>
      </c>
      <c r="EP401">
        <f>U401*(1+$EG401)</f>
        <v>5180.6069745000004</v>
      </c>
      <c r="EQ401">
        <f>U401*(1-$EG401)</f>
        <v>5179.0530255000003</v>
      </c>
      <c r="ER401">
        <f>V401*(1+$EG401)</f>
        <v>5167.3249825000003</v>
      </c>
      <c r="ES401">
        <f>V401*(1-$EG401)</f>
        <v>5165.7750175000001</v>
      </c>
      <c r="ET401" s="7" t="str">
        <f t="shared" si="599"/>
        <v>-----</v>
      </c>
      <c r="EU401" s="7" t="str">
        <f t="shared" si="600"/>
        <v>TOUCH</v>
      </c>
      <c r="EV401" s="7" t="str">
        <f t="shared" si="601"/>
        <v>-----</v>
      </c>
      <c r="EW401" s="7" t="str">
        <f t="shared" si="602"/>
        <v>-----</v>
      </c>
      <c r="EX401" s="7" t="str">
        <f t="shared" si="603"/>
        <v>-----</v>
      </c>
      <c r="EY401" s="7" t="str">
        <f t="shared" si="604"/>
        <v>-----</v>
      </c>
      <c r="EZ401">
        <f t="shared" si="624"/>
        <v>26</v>
      </c>
      <c r="FA401">
        <f t="shared" si="625"/>
        <v>0</v>
      </c>
      <c r="FB401">
        <f t="shared" si="626"/>
        <v>399</v>
      </c>
      <c r="FC401">
        <f t="shared" si="627"/>
        <v>57</v>
      </c>
      <c r="FD401">
        <f t="shared" si="628"/>
        <v>3</v>
      </c>
      <c r="FE401">
        <f t="shared" si="629"/>
        <v>93</v>
      </c>
      <c r="FF401">
        <f t="shared" si="630"/>
        <v>4</v>
      </c>
      <c r="FG401">
        <f t="shared" si="631"/>
        <v>1</v>
      </c>
      <c r="FH401">
        <f t="shared" si="632"/>
        <v>0</v>
      </c>
      <c r="FI401">
        <f t="shared" si="633"/>
        <v>2</v>
      </c>
      <c r="FJ401">
        <f t="shared" si="634"/>
        <v>2</v>
      </c>
      <c r="FK401">
        <f t="shared" si="635"/>
        <v>1</v>
      </c>
      <c r="FL401" s="7" t="str">
        <f t="shared" si="605"/>
        <v>-----</v>
      </c>
      <c r="FM401" s="7">
        <f t="shared" si="606"/>
        <v>1</v>
      </c>
      <c r="FN401" s="7" t="str">
        <f t="shared" si="607"/>
        <v>-----</v>
      </c>
      <c r="FO401" s="7" t="str">
        <f t="shared" si="608"/>
        <v>-----</v>
      </c>
      <c r="FP401" s="7" t="str">
        <f t="shared" si="609"/>
        <v>-----</v>
      </c>
      <c r="FQ401" s="7" t="str">
        <f t="shared" si="610"/>
        <v>-----</v>
      </c>
      <c r="FR401" s="13" t="str">
        <f>IF(FL401="-----","-----",(D401-Q401)/Q401)</f>
        <v>-----</v>
      </c>
      <c r="FS401" s="13">
        <f>IF(FM401="-----","-----",(Q401-R401)/R401)</f>
        <v>1.6295774078162E-3</v>
      </c>
      <c r="FT401" s="13" t="str">
        <f>IF(FN401="-----","-----",(R401-S401)/S401)</f>
        <v>-----</v>
      </c>
      <c r="FU401" s="13" t="str">
        <f>IF(FO401="-----","-----",(S401-T401)/T401)</f>
        <v>-----</v>
      </c>
      <c r="FV401" s="13" t="str">
        <f>IF(FP401="-----","-----",(T401-U401)/U401)</f>
        <v>-----</v>
      </c>
      <c r="FW401" s="13" t="str">
        <f>IF(FQ401="-----","-----",(U401-V401)/V401)</f>
        <v>-----</v>
      </c>
      <c r="FX401" s="7" t="str">
        <f t="shared" si="611"/>
        <v>-----</v>
      </c>
      <c r="FY401" s="7" t="str">
        <f t="shared" si="612"/>
        <v>Support</v>
      </c>
      <c r="FZ401" s="7" t="str">
        <f t="shared" si="613"/>
        <v>-----</v>
      </c>
      <c r="GA401" s="7" t="str">
        <f t="shared" si="614"/>
        <v>-----</v>
      </c>
      <c r="GB401" s="7" t="str">
        <f t="shared" si="615"/>
        <v>-----</v>
      </c>
      <c r="GC401" s="7" t="str">
        <f t="shared" si="616"/>
        <v>-----</v>
      </c>
      <c r="GD401" s="7" t="str">
        <f>IF(AND(BG401&gt;AA401,BG400&gt;AA400,BG399&gt;AA399,BG398&gt;AA398,BG397&gt;AA397,BG396&gt;AA396,BG395&gt;AA395,BG394&gt;AA394,BG393&gt;AA393,BG392&gt;AA392,BG391&gt;AA391,BG390&gt;AA390),"Bullish",IF(AND(BG401&lt;AA401,BG400&lt;AA400,BG399&lt;AA399,BG398&lt;AA398,BG397&lt;AA397,BG396&lt;AA396,BG395&lt;AA395,BG394&lt;AA394,BG393&lt;AA393,BG392&lt;AA392,BG391&lt;AA391,BG390&lt;AA390),"Bearish","-----"))</f>
        <v>Bullish</v>
      </c>
      <c r="GE401">
        <f>(Z401-BG401)/BG401</f>
        <v>-3.7403863394930992E-4</v>
      </c>
      <c r="GF401" s="28">
        <f t="shared" si="574"/>
        <v>-0.34576162841851732</v>
      </c>
      <c r="GG401" s="7">
        <f t="shared" si="575"/>
        <v>0.36476093229310919</v>
      </c>
      <c r="GH401" s="7" t="str">
        <f t="shared" si="576"/>
        <v>-----</v>
      </c>
      <c r="GI401" s="7" t="str">
        <f>IF(Y401&gt;Z401,"Bullish","Bearish")</f>
        <v>Bullish</v>
      </c>
      <c r="GJ401" s="13" t="str">
        <f>IF(AND(D401&gt;Y401,D400&lt;Y400),"TEMA crossover","-----")</f>
        <v>-----</v>
      </c>
      <c r="GK401" s="13" t="str">
        <f>IF(AND(D401&lt;Y401,D400&gt;Y400),"TEMA crossunder","-----")</f>
        <v>-----</v>
      </c>
      <c r="GL401" s="22" t="str">
        <f>IF(GD401="Bearish","YES","-----")</f>
        <v>-----</v>
      </c>
      <c r="GM401" s="22" t="str">
        <f>IF(GH401="Reverse to Bearish","YES","-----")</f>
        <v>-----</v>
      </c>
      <c r="GN401" s="22" t="str">
        <f>IF(AND(GI401="Bullish",GI400="Bullish",GI399="Bullish",GI398="Bullish"),"YES","-----")</f>
        <v>-----</v>
      </c>
      <c r="GO401" s="22" t="str">
        <f>IF(OR(GK401="TEMA crossunder",GK400="TEMA crossunder",GK399="TEMA crossunder",GK398="TEMA crossunder"),"YES","-----")</f>
        <v>-----</v>
      </c>
      <c r="GP401" s="22" t="str">
        <f>IF(GD401="Bullish","YES","-----")</f>
        <v>YES</v>
      </c>
      <c r="GQ401" s="22" t="str">
        <f>IF(GH401="Reverse to Bullish","YES","-----")</f>
        <v>-----</v>
      </c>
      <c r="GR401" s="22" t="str">
        <f>IF(AND(GI401="Bearish",GI400="Bearish",GI399="Bearish",GI398="Bearish"),"YES","-----")</f>
        <v>-----</v>
      </c>
      <c r="GS401" s="22" t="str">
        <f>IF(OR(GJ401="TEMA crossover",GJ400="TEMA crossover",GJ399="TEMA crossover",GJ398="TEMA crossover"),"YES","-----")</f>
        <v>YES</v>
      </c>
      <c r="GT401" s="22" t="str">
        <f t="shared" si="636"/>
        <v>-----</v>
      </c>
      <c r="GU401" s="22" t="str">
        <f t="shared" si="637"/>
        <v>-----</v>
      </c>
      <c r="GV401" s="22" t="str">
        <f t="shared" si="638"/>
        <v>-----</v>
      </c>
      <c r="GW401" s="22" t="str">
        <f t="shared" si="639"/>
        <v>-----</v>
      </c>
      <c r="GX401" s="22" t="str">
        <f t="shared" si="640"/>
        <v>-----</v>
      </c>
      <c r="GY401" s="22" t="str">
        <f t="shared" si="641"/>
        <v>-----</v>
      </c>
      <c r="GZ401" s="7" t="str">
        <f>IF(G401&gt;BH401,"YES","-----")</f>
        <v>-----</v>
      </c>
      <c r="HA401" s="7" t="str">
        <f>IF(F401&lt;BI401,"YES","-----")</f>
        <v>-----</v>
      </c>
      <c r="HB401">
        <f>BH401-BI401</f>
        <v>5.3800000000001091</v>
      </c>
      <c r="HC401" s="27">
        <f t="shared" si="617"/>
        <v>-0.25131344048858945</v>
      </c>
      <c r="HD401" s="28">
        <f t="shared" si="577"/>
        <v>0.40078589227507988</v>
      </c>
      <c r="HE401" s="28" t="str">
        <f t="shared" si="578"/>
        <v>-----</v>
      </c>
      <c r="HF401" s="27">
        <f>STANDARDIZE(H401,AVERAGE($H18:$H401),_xlfn.STDEV.P($H18:$H401))</f>
        <v>-0.70778926670085529</v>
      </c>
      <c r="HG401" s="28">
        <f t="shared" si="579"/>
        <v>0.2395380663655301</v>
      </c>
      <c r="HH401" s="28" t="str">
        <f t="shared" si="580"/>
        <v>-----</v>
      </c>
      <c r="HI401">
        <f t="shared" si="618"/>
        <v>6.3299999992523226E-3</v>
      </c>
      <c r="HJ401">
        <f t="shared" si="619"/>
        <v>5.3863299999993615</v>
      </c>
      <c r="HK401" s="28">
        <f t="shared" ref="HK401:HL401" si="663">STANDARDIZE(HI401,AVERAGE(HI18:HI401),_xlfn.STDEV.P(HI18:HI401))</f>
        <v>0.9100557390961268</v>
      </c>
      <c r="HL401" s="28">
        <f t="shared" si="663"/>
        <v>0.89762556052602571</v>
      </c>
      <c r="HM401" s="28">
        <f t="shared" si="582"/>
        <v>0.81860344246857486</v>
      </c>
      <c r="HN401" s="28">
        <f t="shared" si="583"/>
        <v>0.81530739636549754</v>
      </c>
      <c r="HO401" s="28" t="str">
        <f t="shared" si="584"/>
        <v>-----</v>
      </c>
      <c r="HP401" s="28" t="str">
        <f t="shared" si="585"/>
        <v>potential down bounce</v>
      </c>
      <c r="HQ401" s="28">
        <f t="shared" si="648"/>
        <v>-9.787999999934982E-2</v>
      </c>
      <c r="HR401" s="28" t="str">
        <f t="shared" si="621"/>
        <v>Bear</v>
      </c>
      <c r="HS401">
        <f t="shared" si="622"/>
        <v>9.787999999934982E-2</v>
      </c>
      <c r="HT401" s="27">
        <f t="shared" si="586"/>
        <v>-1.0739765886006221</v>
      </c>
      <c r="HU401" s="28">
        <f t="shared" si="587"/>
        <v>0.14141658726425399</v>
      </c>
      <c r="HV401" s="27" t="str">
        <f t="shared" si="588"/>
        <v>Weak Momentum</v>
      </c>
    </row>
    <row r="402" spans="1:230" x14ac:dyDescent="0.55000000000000004">
      <c r="A402">
        <f>Validation!A401</f>
        <v>1772151900</v>
      </c>
      <c r="B402" t="str">
        <f>Price!B401</f>
        <v>XAUUSD</v>
      </c>
      <c r="C402" t="str">
        <f>Price!C401</f>
        <v>M5</v>
      </c>
      <c r="D402">
        <f>Price!D401</f>
        <v>5188.1400000000003</v>
      </c>
      <c r="E402">
        <f>Price!E401</f>
        <v>5192.1000000000004</v>
      </c>
      <c r="F402">
        <f>Price!F401</f>
        <v>5192.6899999999996</v>
      </c>
      <c r="G402">
        <f>Price!G401</f>
        <v>5187.7700000000004</v>
      </c>
      <c r="H402">
        <f>Price!H401</f>
        <v>337</v>
      </c>
      <c r="I402">
        <f>Diagonals!E401</f>
        <v>5218.43</v>
      </c>
      <c r="J402">
        <f>Diagonals!F401</f>
        <v>0</v>
      </c>
      <c r="K402">
        <f>Diagonals!G401</f>
        <v>0</v>
      </c>
      <c r="L402">
        <f>Diagonals!H401</f>
        <v>5110.04</v>
      </c>
      <c r="M402">
        <f>Diagonals!I401</f>
        <v>0</v>
      </c>
      <c r="N402">
        <f>Diagonals!J401</f>
        <v>0</v>
      </c>
      <c r="O402">
        <f>Diagonals!K401</f>
        <v>0</v>
      </c>
      <c r="P402">
        <f>Diagonals!L401</f>
        <v>0</v>
      </c>
      <c r="Q402">
        <f>Trendlines!E401</f>
        <v>5199.99</v>
      </c>
      <c r="R402">
        <f>Trendlines!F401</f>
        <v>5191.5</v>
      </c>
      <c r="S402">
        <f>Trendlines!G401</f>
        <v>5201.5200000000004</v>
      </c>
      <c r="T402">
        <f>Trendlines!H401</f>
        <v>5176.97</v>
      </c>
      <c r="U402">
        <f>Trendlines!I401</f>
        <v>5179.8500000000004</v>
      </c>
      <c r="V402">
        <f>Trendlines!J401</f>
        <v>5166.59</v>
      </c>
      <c r="W402">
        <f>Trendlines!K401</f>
        <v>0</v>
      </c>
      <c r="X402">
        <f>Trendlines!L401</f>
        <v>0</v>
      </c>
      <c r="Y402">
        <f>Tema_Hrma_Smma!E401</f>
        <v>5189.96</v>
      </c>
      <c r="Z402">
        <f>Tema_Hrma_Smma!F401</f>
        <v>5185.7299999999996</v>
      </c>
      <c r="AA402">
        <f>Tema_Hrma_Smma!G401</f>
        <v>5185.37</v>
      </c>
      <c r="AB402">
        <f>ZScore!H401</f>
        <v>-1</v>
      </c>
      <c r="AC402">
        <f>ZScore!I401</f>
        <v>0.34976000000000002</v>
      </c>
      <c r="AD402">
        <f>ZScore!J401</f>
        <v>3</v>
      </c>
      <c r="AE402">
        <f>HA!E401</f>
        <v>5188.49</v>
      </c>
      <c r="AF402">
        <f>HA!F401</f>
        <v>5192.6899999999996</v>
      </c>
      <c r="AG402">
        <f>HA!G401</f>
        <v>5187.7700000000004</v>
      </c>
      <c r="AH402">
        <f>HA!H401</f>
        <v>5190.18</v>
      </c>
      <c r="AI402">
        <f>HA!I401</f>
        <v>1</v>
      </c>
      <c r="AJ402">
        <f>HA!J401</f>
        <v>1.69</v>
      </c>
      <c r="AK402">
        <f>HA!K401</f>
        <v>-0.40221000000000001</v>
      </c>
      <c r="AL402">
        <f>HA!L401</f>
        <v>4</v>
      </c>
      <c r="AM402">
        <f>KC!E401</f>
        <v>5214.5997200000002</v>
      </c>
      <c r="AN402">
        <f>KC!F401</f>
        <v>5208.32762</v>
      </c>
      <c r="AO402">
        <f>KC!G401</f>
        <v>5202.0555199999999</v>
      </c>
      <c r="AP402">
        <f>KC!H401</f>
        <v>5195.7834199999998</v>
      </c>
      <c r="AQ402">
        <f>KC!I401</f>
        <v>5189.5113300000003</v>
      </c>
      <c r="AR402">
        <f>KC!J401</f>
        <v>5185.0501800000002</v>
      </c>
      <c r="AS402">
        <f>KC!K401</f>
        <v>5178.77808</v>
      </c>
      <c r="AT402">
        <f>KC!L401</f>
        <v>5172.5059799999999</v>
      </c>
      <c r="AU402">
        <f>KC!M401</f>
        <v>5166.2338799999998</v>
      </c>
      <c r="AV402">
        <f>KC!N401</f>
        <v>5159.9617799999996</v>
      </c>
      <c r="AW402">
        <f>SR_Levels!E401</f>
        <v>5178.6000000000004</v>
      </c>
      <c r="AX402">
        <f>SR_Levels!F401</f>
        <v>5161.8900000000003</v>
      </c>
      <c r="AY402">
        <f>SR_Levels!G401</f>
        <v>5135.8500000000004</v>
      </c>
      <c r="AZ402">
        <f>SR_Levels!H401</f>
        <v>0</v>
      </c>
      <c r="BA402">
        <f>SR_Levels!I401</f>
        <v>5193.3500000000004</v>
      </c>
      <c r="BB402">
        <f>SR_Levels!J401</f>
        <v>5205.3100000000004</v>
      </c>
      <c r="BC402">
        <f>SR_Levels!K401</f>
        <v>0</v>
      </c>
      <c r="BD402">
        <f>SR_Levels!L401</f>
        <v>0</v>
      </c>
      <c r="BE402">
        <f>ZigZag!E401</f>
        <v>0</v>
      </c>
      <c r="BF402">
        <f>ZigZag!F401</f>
        <v>0</v>
      </c>
      <c r="BG402">
        <f>ZigZag!G401</f>
        <v>5186.84</v>
      </c>
      <c r="BH402">
        <f>Dual_Tema!E401</f>
        <v>5192.71</v>
      </c>
      <c r="BI402">
        <f>Dual_Tema!F401</f>
        <v>5187.45</v>
      </c>
      <c r="BJ402">
        <f>Pinbar!E401</f>
        <v>0</v>
      </c>
      <c r="BK402">
        <f>SSA!E401</f>
        <v>5184.7170299999998</v>
      </c>
      <c r="BL402">
        <f>SSA!F401</f>
        <v>5185.4592899999998</v>
      </c>
      <c r="BN402" t="str">
        <f t="shared" si="644"/>
        <v>Red Candle</v>
      </c>
      <c r="BO402" s="34">
        <f t="shared" si="649"/>
        <v>6.8086124125077419E-4</v>
      </c>
      <c r="BP402" s="34">
        <f t="shared" si="657"/>
        <v>7.9861111111112493E-4</v>
      </c>
      <c r="BQ402" s="34">
        <f t="shared" si="570"/>
        <v>5.6699838000473513E-4</v>
      </c>
      <c r="BR402" s="34">
        <f t="shared" si="572"/>
        <v>4.6666615243395881E-4</v>
      </c>
      <c r="BS402" s="35">
        <f t="shared" si="650"/>
        <v>1.1344469442797767E-4</v>
      </c>
      <c r="BT402" s="35">
        <f t="shared" si="658"/>
        <v>6.6526578705872197E-5</v>
      </c>
      <c r="BU402" s="35">
        <f t="shared" si="571"/>
        <v>3.149147902159477E-5</v>
      </c>
      <c r="BV402" s="35">
        <f t="shared" si="573"/>
        <v>1.9440076358012703E-5</v>
      </c>
      <c r="BW402" s="27">
        <v>96</v>
      </c>
      <c r="BX402">
        <f>F402-G402</f>
        <v>4.9199999999991633</v>
      </c>
      <c r="BY402">
        <f>ABS(F402-D401)</f>
        <v>0.21999999999934516</v>
      </c>
      <c r="BZ402">
        <f>ABS(G402-D401)</f>
        <v>4.6999999999998181</v>
      </c>
      <c r="CA402">
        <f t="shared" si="623"/>
        <v>4.9199999999991633</v>
      </c>
      <c r="CB402">
        <f t="shared" si="660"/>
        <v>4.4828571428572888</v>
      </c>
      <c r="CC402">
        <f t="shared" ref="CC402:CC465" si="664">(CC401*13+CA402)/14</f>
        <v>4.8145056895739131</v>
      </c>
      <c r="CD402">
        <f t="shared" si="661"/>
        <v>-0.33164854671662436</v>
      </c>
      <c r="CE402">
        <f t="shared" ref="CE402:CE465" si="665">IF(CD402&gt;=0,1,-1)</f>
        <v>-1</v>
      </c>
      <c r="CF402">
        <f t="shared" si="569"/>
        <v>-4</v>
      </c>
      <c r="CG402" s="7" t="str">
        <f t="shared" si="662"/>
        <v>-----</v>
      </c>
      <c r="CH402" s="21"/>
      <c r="CI402" s="21"/>
      <c r="CJ402" s="21"/>
      <c r="CK402" s="21"/>
      <c r="CL402" s="21"/>
      <c r="CM402" s="21"/>
      <c r="CZ402" s="7" t="str">
        <f>IF(AND(D402&gt;BH402,D402&gt;E402),"Bullish Trigger","-----")</f>
        <v>-----</v>
      </c>
      <c r="DA402" s="7" t="str">
        <f>IF(AND(D402&lt;BI402,D402&lt;E402),"Bearish Trigger","-----")</f>
        <v>-----</v>
      </c>
      <c r="DB402" s="13" t="str">
        <f>IF(AND(W402=BE402,W402&gt;0,BE402&gt;0),"Important High","------")</f>
        <v>------</v>
      </c>
      <c r="DC402" s="13" t="str">
        <f>IF(AND(X402=BF402,X402&gt;0,BF402&gt;0),"Important Low","------")</f>
        <v>------</v>
      </c>
      <c r="DD402" s="7" t="str">
        <f>IF(AND(DB402="Important High",DC402="-----",BJ402=1),"Imp High Rej","-----")</f>
        <v>-----</v>
      </c>
      <c r="DE402" s="7" t="str">
        <f>IF(AND(DB402="-----",DC402="Important Low",BJ402=1),"Imp Low Rej","-----")</f>
        <v>-----</v>
      </c>
      <c r="DF402" s="7" t="str">
        <f>IF(Y402&gt;AM402,"Overbought",IF(Y402&gt;AO402,"Bullish Momentum",IF(Y402&gt;AQ402,"Flat Momentum","-----")))</f>
        <v>Flat Momentum</v>
      </c>
      <c r="DG402" s="7" t="str">
        <f>IF(Y402&lt;AV402,"Oversold",IF(Y402&lt;AT402,"Bearish Momentum",IF(Y402&lt;AR402,"Flat Momentum","-----")))</f>
        <v>-----</v>
      </c>
      <c r="DH402" s="7" t="str">
        <f>IF(AND(DF402="Overbought",AD402=2),"Culminated Thrust","-----")</f>
        <v>-----</v>
      </c>
      <c r="DI402" s="7" t="str">
        <f>IF(AND(DG402="Oversold",AD402=5),"Culminated Thrust","-----")</f>
        <v>-----</v>
      </c>
      <c r="DJ402" s="14">
        <f>(Q402-$D402)/$D402</f>
        <v>2.2840555574829232E-3</v>
      </c>
      <c r="DK402" s="14">
        <f>(R402-$D402)/$D402</f>
        <v>6.4763094288120069E-4</v>
      </c>
      <c r="DL402" s="14">
        <f>(S402-$D402)/$D402</f>
        <v>2.5789589332593393E-3</v>
      </c>
      <c r="DM402" s="14">
        <f>(T402-$D402)/$D402</f>
        <v>-2.1529873904713582E-3</v>
      </c>
      <c r="DN402" s="14">
        <f>(U402-$D402)/$D402</f>
        <v>-1.5978751537159682E-3</v>
      </c>
      <c r="DO402" s="14">
        <f>(V402-$D402)/$D402</f>
        <v>-4.1537044104438545E-3</v>
      </c>
      <c r="DP402" s="14">
        <f t="shared" si="589"/>
        <v>2.5789589332593393E-3</v>
      </c>
      <c r="DQ402" s="14">
        <f t="shared" si="590"/>
        <v>2.2840555574829232E-3</v>
      </c>
      <c r="DR402" s="14">
        <f t="shared" si="591"/>
        <v>6.4763094288120069E-4</v>
      </c>
      <c r="DS402" s="14">
        <f t="shared" si="592"/>
        <v>-1.5978751537159682E-3</v>
      </c>
      <c r="DT402" s="14">
        <f t="shared" si="593"/>
        <v>-2.1529873904713582E-3</v>
      </c>
      <c r="DU402" s="14">
        <f t="shared" si="594"/>
        <v>-4.1537044104438545E-3</v>
      </c>
      <c r="DV402" t="str">
        <f>IF($D402&gt;Q402,"SUP","RES")</f>
        <v>RES</v>
      </c>
      <c r="DW402" t="str">
        <f>IF($D402&gt;R402,"SUP","RES")</f>
        <v>RES</v>
      </c>
      <c r="DX402" t="str">
        <f>IF($D402&gt;S402,"SUP","RES")</f>
        <v>RES</v>
      </c>
      <c r="DY402" t="str">
        <f>IF($D402&gt;T402,"SUP","RES")</f>
        <v>SUP</v>
      </c>
      <c r="DZ402" t="str">
        <f>IF($D402&gt;U402,"SUP","RES")</f>
        <v>SUP</v>
      </c>
      <c r="EA402" t="str">
        <f>IF($D402&gt;V402,"SUP","RES")</f>
        <v>SUP</v>
      </c>
      <c r="EB402" s="7">
        <f t="shared" si="595"/>
        <v>3</v>
      </c>
      <c r="EC402" s="7">
        <f t="shared" si="596"/>
        <v>3</v>
      </c>
      <c r="ED402" s="13" t="str">
        <f t="shared" si="597"/>
        <v>-----</v>
      </c>
      <c r="EE402" s="13" t="str">
        <f t="shared" si="598"/>
        <v>-----</v>
      </c>
      <c r="EF402" s="7">
        <f>IF(OR(ED402="All Sup",EE402="All Res"),"na",((D402-MIN(Q402:V402))/(MAX(Q402:V402)-MIN(Q402:V402))))</f>
        <v>0.61694818207844271</v>
      </c>
      <c r="EG402">
        <v>1.4999999999999999E-4</v>
      </c>
      <c r="EH402">
        <f>Q402*(1+$EG402)</f>
        <v>5200.7699984999999</v>
      </c>
      <c r="EI402">
        <f>Q402*(1-$EG402)</f>
        <v>5199.2100014999996</v>
      </c>
      <c r="EJ402">
        <f>R402*(1+$EG402)</f>
        <v>5192.2787250000001</v>
      </c>
      <c r="EK402">
        <f>R402*(1-$EG402)</f>
        <v>5190.7212749999999</v>
      </c>
      <c r="EL402">
        <f>S402*(1+$EG402)</f>
        <v>5202.300228000001</v>
      </c>
      <c r="EM402">
        <f>S402*(1-$EG402)</f>
        <v>5200.7397720000008</v>
      </c>
      <c r="EN402">
        <f>T402*(1+$EG402)</f>
        <v>5177.746545500001</v>
      </c>
      <c r="EO402">
        <f>T402*(1-$EG402)</f>
        <v>5176.1934545000004</v>
      </c>
      <c r="EP402">
        <f>U402*(1+$EG402)</f>
        <v>5180.626977500001</v>
      </c>
      <c r="EQ402">
        <f>U402*(1-$EG402)</f>
        <v>5179.0730225000007</v>
      </c>
      <c r="ER402">
        <f>V402*(1+$EG402)</f>
        <v>5167.3649885000004</v>
      </c>
      <c r="ES402">
        <f>V402*(1-$EG402)</f>
        <v>5165.8150114999999</v>
      </c>
      <c r="ET402" s="7" t="str">
        <f t="shared" si="599"/>
        <v>-----</v>
      </c>
      <c r="EU402" s="7" t="str">
        <f t="shared" si="600"/>
        <v>TOUCH</v>
      </c>
      <c r="EV402" s="7" t="str">
        <f t="shared" si="601"/>
        <v>-----</v>
      </c>
      <c r="EW402" s="7" t="str">
        <f t="shared" si="602"/>
        <v>-----</v>
      </c>
      <c r="EX402" s="7" t="str">
        <f t="shared" si="603"/>
        <v>-----</v>
      </c>
      <c r="EY402" s="7" t="str">
        <f t="shared" si="604"/>
        <v>-----</v>
      </c>
      <c r="EZ402">
        <f t="shared" si="624"/>
        <v>27</v>
      </c>
      <c r="FA402">
        <f t="shared" si="625"/>
        <v>0</v>
      </c>
      <c r="FB402">
        <f t="shared" si="626"/>
        <v>400</v>
      </c>
      <c r="FC402">
        <f t="shared" si="627"/>
        <v>58</v>
      </c>
      <c r="FD402">
        <f t="shared" si="628"/>
        <v>4</v>
      </c>
      <c r="FE402">
        <f t="shared" si="629"/>
        <v>94</v>
      </c>
      <c r="FF402">
        <f t="shared" si="630"/>
        <v>4</v>
      </c>
      <c r="FG402">
        <f t="shared" si="631"/>
        <v>2</v>
      </c>
      <c r="FH402">
        <f t="shared" si="632"/>
        <v>0</v>
      </c>
      <c r="FI402">
        <f t="shared" si="633"/>
        <v>2</v>
      </c>
      <c r="FJ402">
        <f t="shared" si="634"/>
        <v>2</v>
      </c>
      <c r="FK402">
        <f t="shared" si="635"/>
        <v>1</v>
      </c>
      <c r="FL402" s="7" t="str">
        <f t="shared" si="605"/>
        <v>-----</v>
      </c>
      <c r="FM402" s="7">
        <f t="shared" si="606"/>
        <v>2</v>
      </c>
      <c r="FN402" s="7" t="str">
        <f t="shared" si="607"/>
        <v>-----</v>
      </c>
      <c r="FO402" s="7" t="str">
        <f t="shared" si="608"/>
        <v>-----</v>
      </c>
      <c r="FP402" s="7" t="str">
        <f t="shared" si="609"/>
        <v>-----</v>
      </c>
      <c r="FQ402" s="7" t="str">
        <f t="shared" si="610"/>
        <v>-----</v>
      </c>
      <c r="FR402" s="13" t="str">
        <f>IF(FL402="-----","-----",(D402-Q402)/Q402)</f>
        <v>-----</v>
      </c>
      <c r="FS402" s="13">
        <f>IF(FM402="-----","-----",(Q402-R402)/R402)</f>
        <v>1.6353655013001602E-3</v>
      </c>
      <c r="FT402" s="13" t="str">
        <f>IF(FN402="-----","-----",(R402-S402)/S402)</f>
        <v>-----</v>
      </c>
      <c r="FU402" s="13" t="str">
        <f>IF(FO402="-----","-----",(S402-T402)/T402)</f>
        <v>-----</v>
      </c>
      <c r="FV402" s="13" t="str">
        <f>IF(FP402="-----","-----",(T402-U402)/U402)</f>
        <v>-----</v>
      </c>
      <c r="FW402" s="13" t="str">
        <f>IF(FQ402="-----","-----",(U402-V402)/V402)</f>
        <v>-----</v>
      </c>
      <c r="FX402" s="7" t="str">
        <f t="shared" si="611"/>
        <v>-----</v>
      </c>
      <c r="FY402" s="7" t="str">
        <f t="shared" si="612"/>
        <v>Support</v>
      </c>
      <c r="FZ402" s="7" t="str">
        <f t="shared" si="613"/>
        <v>-----</v>
      </c>
      <c r="GA402" s="7" t="str">
        <f t="shared" si="614"/>
        <v>-----</v>
      </c>
      <c r="GB402" s="7" t="str">
        <f t="shared" si="615"/>
        <v>-----</v>
      </c>
      <c r="GC402" s="7" t="str">
        <f t="shared" si="616"/>
        <v>-----</v>
      </c>
      <c r="GD402" s="7" t="str">
        <f>IF(AND(BG402&gt;AA402,BG401&gt;AA401,BG400&gt;AA400,BG399&gt;AA399,BG398&gt;AA398,BG397&gt;AA397,BG396&gt;AA396,BG395&gt;AA395,BG394&gt;AA394,BG393&gt;AA393,BG392&gt;AA392,BG391&gt;AA391),"Bullish",IF(AND(BG402&lt;AA402,BG401&lt;AA401,BG400&lt;AA400,BG399&lt;AA399,BG398&lt;AA398,BG397&lt;AA397,BG396&lt;AA396,BG395&lt;AA395,BG394&lt;AA394,BG393&lt;AA393,BG392&lt;AA392,BG391&lt;AA391),"Bearish","-----"))</f>
        <v>Bullish</v>
      </c>
      <c r="GE402">
        <f>(Z402-BG402)/BG402</f>
        <v>-2.1400313100087569E-4</v>
      </c>
      <c r="GF402" s="28">
        <f t="shared" si="574"/>
        <v>-0.20232592455436788</v>
      </c>
      <c r="GG402" s="7">
        <f t="shared" si="575"/>
        <v>0.41983096709533957</v>
      </c>
      <c r="GH402" s="7" t="str">
        <f t="shared" si="576"/>
        <v>-----</v>
      </c>
      <c r="GI402" s="7" t="str">
        <f>IF(Y402&gt;Z402,"Bullish","Bearish")</f>
        <v>Bullish</v>
      </c>
      <c r="GJ402" s="13" t="str">
        <f>IF(AND(D402&gt;Y402,D401&lt;Y401),"TEMA crossover","-----")</f>
        <v>-----</v>
      </c>
      <c r="GK402" s="13" t="str">
        <f>IF(AND(D402&lt;Y402,D401&gt;Y401),"TEMA crossunder","-----")</f>
        <v>TEMA crossunder</v>
      </c>
      <c r="GL402" s="22" t="str">
        <f>IF(GD402="Bearish","YES","-----")</f>
        <v>-----</v>
      </c>
      <c r="GM402" s="22" t="str">
        <f>IF(GH402="Reverse to Bearish","YES","-----")</f>
        <v>-----</v>
      </c>
      <c r="GN402" s="22" t="str">
        <f>IF(AND(GI402="Bullish",GI401="Bullish",GI400="Bullish",GI399="Bullish"),"YES","-----")</f>
        <v>YES</v>
      </c>
      <c r="GO402" s="22" t="str">
        <f>IF(OR(GK402="TEMA crossunder",GK401="TEMA crossunder",GK400="TEMA crossunder",GK399="TEMA crossunder"),"YES","-----")</f>
        <v>YES</v>
      </c>
      <c r="GP402" s="22" t="str">
        <f>IF(GD402="Bullish","YES","-----")</f>
        <v>YES</v>
      </c>
      <c r="GQ402" s="22" t="str">
        <f>IF(GH402="Reverse to Bullish","YES","-----")</f>
        <v>-----</v>
      </c>
      <c r="GR402" s="22" t="str">
        <f>IF(AND(GI402="Bearish",GI401="Bearish",GI400="Bearish",GI399="Bearish"),"YES","-----")</f>
        <v>-----</v>
      </c>
      <c r="GS402" s="22" t="str">
        <f>IF(OR(GJ402="TEMA crossover",GJ401="TEMA crossover",GJ400="TEMA crossover",GJ399="TEMA crossover"),"YES","-----")</f>
        <v>YES</v>
      </c>
      <c r="GT402" s="22" t="str">
        <f t="shared" si="636"/>
        <v>-----</v>
      </c>
      <c r="GU402" s="22" t="str">
        <f t="shared" si="637"/>
        <v>-----</v>
      </c>
      <c r="GV402" s="22" t="str">
        <f t="shared" si="638"/>
        <v>-----</v>
      </c>
      <c r="GW402" s="22" t="str">
        <f t="shared" si="639"/>
        <v>-----</v>
      </c>
      <c r="GX402" s="22" t="str">
        <f t="shared" si="640"/>
        <v>-----</v>
      </c>
      <c r="GY402" s="22" t="str">
        <f t="shared" si="641"/>
        <v>-----</v>
      </c>
      <c r="GZ402" s="7" t="str">
        <f>IF(G402&gt;BH402,"YES","-----")</f>
        <v>-----</v>
      </c>
      <c r="HA402" s="7" t="str">
        <f>IF(F402&lt;BI402,"YES","-----")</f>
        <v>-----</v>
      </c>
      <c r="HB402">
        <f>BH402-BI402</f>
        <v>5.2600000000002183</v>
      </c>
      <c r="HC402" s="27">
        <f t="shared" si="617"/>
        <v>-0.28809089317235531</v>
      </c>
      <c r="HD402" s="28">
        <f t="shared" si="577"/>
        <v>0.38663858172443788</v>
      </c>
      <c r="HE402" s="28" t="str">
        <f t="shared" si="578"/>
        <v>-----</v>
      </c>
      <c r="HF402" s="27">
        <f>STANDARDIZE(H402,AVERAGE($H19:$H402),_xlfn.STDEV.P($H19:$H402))</f>
        <v>-1.0640481559921686</v>
      </c>
      <c r="HG402" s="28">
        <f t="shared" si="579"/>
        <v>0.14365344245945397</v>
      </c>
      <c r="HH402" s="28" t="str">
        <f t="shared" si="580"/>
        <v>Low Vol</v>
      </c>
      <c r="HI402">
        <f t="shared" si="618"/>
        <v>2.732970000000023</v>
      </c>
      <c r="HJ402">
        <f t="shared" si="619"/>
        <v>7.9929700000002413</v>
      </c>
      <c r="HK402" s="28">
        <f t="shared" ref="HK402:HL402" si="666">STANDARDIZE(HI402,AVERAGE(HI19:HI402),_xlfn.STDEV.P(HI19:HI402))</f>
        <v>1.6771219050472488</v>
      </c>
      <c r="HL402" s="28">
        <f t="shared" si="666"/>
        <v>1.8543915302005283</v>
      </c>
      <c r="HM402" s="28">
        <f t="shared" si="582"/>
        <v>0.953240676925598</v>
      </c>
      <c r="HN402" s="28">
        <f t="shared" si="583"/>
        <v>0.96815841716569806</v>
      </c>
      <c r="HO402" s="28" t="str">
        <f t="shared" si="584"/>
        <v>-----</v>
      </c>
      <c r="HP402" s="28" t="str">
        <f t="shared" si="585"/>
        <v>potential down bounce</v>
      </c>
      <c r="HQ402" s="28">
        <f t="shared" si="648"/>
        <v>-0.74225999999998749</v>
      </c>
      <c r="HR402" s="28" t="str">
        <f t="shared" si="621"/>
        <v>Bear</v>
      </c>
      <c r="HS402">
        <f t="shared" si="622"/>
        <v>0.74225999999998749</v>
      </c>
      <c r="HT402" s="27">
        <f t="shared" si="586"/>
        <v>-0.32601435678348561</v>
      </c>
      <c r="HU402" s="28">
        <f t="shared" si="587"/>
        <v>0.37220674645363272</v>
      </c>
      <c r="HV402" s="27" t="str">
        <f t="shared" si="588"/>
        <v>-----</v>
      </c>
    </row>
    <row r="403" spans="1:230" x14ac:dyDescent="0.55000000000000004">
      <c r="A403">
        <f>Validation!A402</f>
        <v>1772152200</v>
      </c>
      <c r="B403" t="str">
        <f>Price!B402</f>
        <v>XAUUSD</v>
      </c>
      <c r="C403" t="str">
        <f>Price!C402</f>
        <v>M5</v>
      </c>
      <c r="D403">
        <f>Price!D402</f>
        <v>5182.22</v>
      </c>
      <c r="E403">
        <f>Price!E402</f>
        <v>5188.03</v>
      </c>
      <c r="F403">
        <f>Price!F402</f>
        <v>5189.6499999999996</v>
      </c>
      <c r="G403">
        <f>Price!G402</f>
        <v>5179.76</v>
      </c>
      <c r="H403">
        <f>Price!H402</f>
        <v>502</v>
      </c>
      <c r="I403">
        <f>Diagonals!E402</f>
        <v>5218.6099999999997</v>
      </c>
      <c r="J403">
        <f>Diagonals!F402</f>
        <v>0</v>
      </c>
      <c r="K403">
        <f>Diagonals!G402</f>
        <v>0</v>
      </c>
      <c r="L403">
        <f>Diagonals!H402</f>
        <v>5109.71</v>
      </c>
      <c r="M403">
        <f>Diagonals!I402</f>
        <v>0</v>
      </c>
      <c r="N403">
        <f>Diagonals!J402</f>
        <v>0</v>
      </c>
      <c r="O403">
        <f>Diagonals!K402</f>
        <v>0</v>
      </c>
      <c r="P403">
        <f>Diagonals!L402</f>
        <v>0</v>
      </c>
      <c r="Q403">
        <f>Trendlines!E402</f>
        <v>5200</v>
      </c>
      <c r="R403">
        <f>Trendlines!F402</f>
        <v>5191.4799999999996</v>
      </c>
      <c r="S403">
        <f>Trendlines!G402</f>
        <v>5201.5</v>
      </c>
      <c r="T403">
        <f>Trendlines!H402</f>
        <v>5177.04</v>
      </c>
      <c r="U403">
        <f>Trendlines!I402</f>
        <v>5179.88</v>
      </c>
      <c r="V403">
        <f>Trendlines!J402</f>
        <v>5166.63</v>
      </c>
      <c r="W403">
        <f>Trendlines!K402</f>
        <v>0</v>
      </c>
      <c r="X403">
        <f>Trendlines!L402</f>
        <v>0</v>
      </c>
      <c r="Y403">
        <f>Tema_Hrma_Smma!E402</f>
        <v>5187.62</v>
      </c>
      <c r="Z403">
        <f>Tema_Hrma_Smma!F402</f>
        <v>5186</v>
      </c>
      <c r="AA403">
        <f>Tema_Hrma_Smma!G402</f>
        <v>5185.41</v>
      </c>
      <c r="AB403">
        <f>ZScore!H402</f>
        <v>-1</v>
      </c>
      <c r="AC403">
        <f>ZScore!I402</f>
        <v>1.0015799999999999</v>
      </c>
      <c r="AD403">
        <f>ZScore!J402</f>
        <v>3</v>
      </c>
      <c r="AE403">
        <f>HA!E402</f>
        <v>5189.33</v>
      </c>
      <c r="AF403">
        <f>HA!F402</f>
        <v>5189.6499999999996</v>
      </c>
      <c r="AG403">
        <f>HA!G402</f>
        <v>5179.76</v>
      </c>
      <c r="AH403">
        <f>HA!H402</f>
        <v>5184.91</v>
      </c>
      <c r="AI403">
        <f>HA!I402</f>
        <v>-1</v>
      </c>
      <c r="AJ403">
        <f>HA!J402</f>
        <v>4.42</v>
      </c>
      <c r="AK403">
        <f>HA!K402</f>
        <v>0.72065000000000001</v>
      </c>
      <c r="AL403">
        <f>HA!L402</f>
        <v>-1</v>
      </c>
      <c r="AM403">
        <f>KC!E402</f>
        <v>5214.8095800000001</v>
      </c>
      <c r="AN403">
        <f>KC!F402</f>
        <v>5208.5005000000001</v>
      </c>
      <c r="AO403">
        <f>KC!G402</f>
        <v>5202.1914299999999</v>
      </c>
      <c r="AP403">
        <f>KC!H402</f>
        <v>5195.8823499999999</v>
      </c>
      <c r="AQ403">
        <f>KC!I402</f>
        <v>5189.5732799999996</v>
      </c>
      <c r="AR403">
        <f>KC!J402</f>
        <v>5184.9558999999999</v>
      </c>
      <c r="AS403">
        <f>KC!K402</f>
        <v>5178.6468199999999</v>
      </c>
      <c r="AT403">
        <f>KC!L402</f>
        <v>5172.3377499999997</v>
      </c>
      <c r="AU403">
        <f>KC!M402</f>
        <v>5166.0286800000003</v>
      </c>
      <c r="AV403">
        <f>KC!N402</f>
        <v>5159.7196000000004</v>
      </c>
      <c r="AW403">
        <f>SR_Levels!E402</f>
        <v>5178.6000000000004</v>
      </c>
      <c r="AX403">
        <f>SR_Levels!F402</f>
        <v>5161.8900000000003</v>
      </c>
      <c r="AY403">
        <f>SR_Levels!G402</f>
        <v>5135.8500000000004</v>
      </c>
      <c r="AZ403">
        <f>SR_Levels!H402</f>
        <v>0</v>
      </c>
      <c r="BA403">
        <f>SR_Levels!I402</f>
        <v>5193.3500000000004</v>
      </c>
      <c r="BB403">
        <f>SR_Levels!J402</f>
        <v>5205.3100000000004</v>
      </c>
      <c r="BC403">
        <f>SR_Levels!K402</f>
        <v>0</v>
      </c>
      <c r="BD403">
        <f>SR_Levels!L402</f>
        <v>0</v>
      </c>
      <c r="BE403">
        <f>ZigZag!E402</f>
        <v>0</v>
      </c>
      <c r="BF403">
        <f>ZigZag!F402</f>
        <v>0</v>
      </c>
      <c r="BG403">
        <f>ZigZag!G402</f>
        <v>5186.63</v>
      </c>
      <c r="BH403">
        <f>Dual_Tema!E402</f>
        <v>5191.8999999999996</v>
      </c>
      <c r="BI403">
        <f>Dual_Tema!F402</f>
        <v>5184.3100000000004</v>
      </c>
      <c r="BJ403">
        <f>Pinbar!E402</f>
        <v>0</v>
      </c>
      <c r="BK403">
        <f>SSA!E402</f>
        <v>5182.68282</v>
      </c>
      <c r="BL403">
        <f>SSA!F402</f>
        <v>5184.0710600000002</v>
      </c>
      <c r="BN403" t="str">
        <f t="shared" si="644"/>
        <v>Red Candle</v>
      </c>
      <c r="BO403" s="34">
        <f t="shared" si="649"/>
        <v>3.8222167312729205E-4</v>
      </c>
      <c r="BP403" s="34">
        <f t="shared" si="657"/>
        <v>-2.1221919541902778E-4</v>
      </c>
      <c r="BQ403" s="34">
        <f t="shared" si="570"/>
        <v>7.7187592866234667E-6</v>
      </c>
      <c r="BR403" s="34">
        <f t="shared" si="572"/>
        <v>-5.5736522465277272E-4</v>
      </c>
      <c r="BS403" s="35">
        <f t="shared" si="650"/>
        <v>6.3693469181558271E-5</v>
      </c>
      <c r="BT403" s="35">
        <f t="shared" si="658"/>
        <v>-1.7686653347559478E-5</v>
      </c>
      <c r="BU403" s="35">
        <f t="shared" si="571"/>
        <v>4.2881839723563075E-7</v>
      </c>
      <c r="BV403" s="35">
        <f t="shared" si="573"/>
        <v>-2.3229755617970582E-5</v>
      </c>
      <c r="BW403" s="27">
        <v>96</v>
      </c>
      <c r="BX403">
        <f>F403-G403</f>
        <v>9.8899999999994179</v>
      </c>
      <c r="BY403">
        <f>ABS(F403-D402)</f>
        <v>1.5099999999993088</v>
      </c>
      <c r="BZ403">
        <f>ABS(G403-D402)</f>
        <v>8.3800000000001091</v>
      </c>
      <c r="CA403">
        <f t="shared" si="623"/>
        <v>9.8899999999994179</v>
      </c>
      <c r="CB403">
        <f t="shared" si="660"/>
        <v>4.9342857142857737</v>
      </c>
      <c r="CC403">
        <f t="shared" si="664"/>
        <v>5.1770409974614484</v>
      </c>
      <c r="CD403">
        <f t="shared" si="661"/>
        <v>-0.24275528317567474</v>
      </c>
      <c r="CE403">
        <f t="shared" si="665"/>
        <v>-1</v>
      </c>
      <c r="CF403">
        <f t="shared" si="569"/>
        <v>-5</v>
      </c>
      <c r="CG403" s="7" t="str">
        <f t="shared" si="662"/>
        <v>-----</v>
      </c>
      <c r="CH403" s="21"/>
      <c r="CI403" s="21"/>
      <c r="CJ403" s="21"/>
      <c r="CK403" s="21"/>
      <c r="CL403" s="21"/>
      <c r="CM403" s="21"/>
      <c r="CZ403" s="7" t="str">
        <f>IF(AND(D403&gt;BH403,D403&gt;E403),"Bullish Trigger","-----")</f>
        <v>-----</v>
      </c>
      <c r="DA403" s="7" t="str">
        <f>IF(AND(D403&lt;BI403,D403&lt;E403),"Bearish Trigger","-----")</f>
        <v>Bearish Trigger</v>
      </c>
      <c r="DB403" s="13" t="str">
        <f>IF(AND(W403=BE403,W403&gt;0,BE403&gt;0),"Important High","------")</f>
        <v>------</v>
      </c>
      <c r="DC403" s="13" t="str">
        <f>IF(AND(X403=BF403,X403&gt;0,BF403&gt;0),"Important Low","------")</f>
        <v>------</v>
      </c>
      <c r="DD403" s="7" t="str">
        <f>IF(AND(DB403="Important High",DC403="-----",BJ403=1),"Imp High Rej","-----")</f>
        <v>-----</v>
      </c>
      <c r="DE403" s="7" t="str">
        <f>IF(AND(DB403="-----",DC403="Important Low",BJ403=1),"Imp Low Rej","-----")</f>
        <v>-----</v>
      </c>
      <c r="DF403" s="7" t="str">
        <f>IF(Y403&gt;AM403,"Overbought",IF(Y403&gt;AO403,"Bullish Momentum",IF(Y403&gt;AQ403,"Flat Momentum","-----")))</f>
        <v>-----</v>
      </c>
      <c r="DG403" s="7" t="str">
        <f>IF(Y403&lt;AV403,"Oversold",IF(Y403&lt;AT403,"Bearish Momentum",IF(Y403&lt;AR403,"Flat Momentum","-----")))</f>
        <v>-----</v>
      </c>
      <c r="DH403" s="7" t="str">
        <f>IF(AND(DF403="Overbought",AD403=2),"Culminated Thrust","-----")</f>
        <v>-----</v>
      </c>
      <c r="DI403" s="7" t="str">
        <f>IF(AND(DG403="Oversold",AD403=5),"Culminated Thrust","-----")</f>
        <v>-----</v>
      </c>
      <c r="DJ403" s="14">
        <f>(Q403-$D403)/$D403</f>
        <v>3.430962020138038E-3</v>
      </c>
      <c r="DK403" s="14">
        <f>(R403-$D403)/$D403</f>
        <v>1.786878982366497E-3</v>
      </c>
      <c r="DL403" s="14">
        <f>(S403-$D403)/$D403</f>
        <v>3.720413259182309E-3</v>
      </c>
      <c r="DM403" s="14">
        <f>(T403-$D403)/$D403</f>
        <v>-9.9957161216627068E-4</v>
      </c>
      <c r="DN403" s="14">
        <f>(U403-$D403)/$D403</f>
        <v>-4.515439329090902E-4</v>
      </c>
      <c r="DO403" s="14">
        <f>(V403-$D403)/$D403</f>
        <v>-3.0083632111334805E-3</v>
      </c>
      <c r="DP403" s="14">
        <f t="shared" si="589"/>
        <v>3.720413259182309E-3</v>
      </c>
      <c r="DQ403" s="14">
        <f t="shared" si="590"/>
        <v>3.430962020138038E-3</v>
      </c>
      <c r="DR403" s="14">
        <f t="shared" si="591"/>
        <v>1.786878982366497E-3</v>
      </c>
      <c r="DS403" s="14">
        <f t="shared" si="592"/>
        <v>-4.515439329090902E-4</v>
      </c>
      <c r="DT403" s="14">
        <f t="shared" si="593"/>
        <v>-9.9957161216627068E-4</v>
      </c>
      <c r="DU403" s="14">
        <f t="shared" si="594"/>
        <v>-3.0083632111334805E-3</v>
      </c>
      <c r="DV403" t="str">
        <f>IF($D403&gt;Q403,"SUP","RES")</f>
        <v>RES</v>
      </c>
      <c r="DW403" t="str">
        <f>IF($D403&gt;R403,"SUP","RES")</f>
        <v>RES</v>
      </c>
      <c r="DX403" t="str">
        <f>IF($D403&gt;S403,"SUP","RES")</f>
        <v>RES</v>
      </c>
      <c r="DY403" t="str">
        <f>IF($D403&gt;T403,"SUP","RES")</f>
        <v>SUP</v>
      </c>
      <c r="DZ403" t="str">
        <f>IF($D403&gt;U403,"SUP","RES")</f>
        <v>SUP</v>
      </c>
      <c r="EA403" t="str">
        <f>IF($D403&gt;V403,"SUP","RES")</f>
        <v>SUP</v>
      </c>
      <c r="EB403" s="7">
        <f t="shared" si="595"/>
        <v>3</v>
      </c>
      <c r="EC403" s="7">
        <f t="shared" si="596"/>
        <v>3</v>
      </c>
      <c r="ED403" s="13" t="str">
        <f t="shared" si="597"/>
        <v>-----</v>
      </c>
      <c r="EE403" s="13" t="str">
        <f t="shared" si="598"/>
        <v>-----</v>
      </c>
      <c r="EF403" s="7">
        <f>IF(OR(ED403="All Sup",EE403="All Res"),"na",((D403-MIN(Q403:V403))/(MAX(Q403:V403)-MIN(Q403:V403))))</f>
        <v>0.4470891884141151</v>
      </c>
      <c r="EG403">
        <v>1.4999999999999999E-4</v>
      </c>
      <c r="EH403">
        <f>Q403*(1+$EG403)</f>
        <v>5200.7800000000007</v>
      </c>
      <c r="EI403">
        <f>Q403*(1-$EG403)</f>
        <v>5199.22</v>
      </c>
      <c r="EJ403">
        <f>R403*(1+$EG403)</f>
        <v>5192.2587220000005</v>
      </c>
      <c r="EK403">
        <f>R403*(1-$EG403)</f>
        <v>5190.7012779999995</v>
      </c>
      <c r="EL403">
        <f>S403*(1+$EG403)</f>
        <v>5202.2802250000004</v>
      </c>
      <c r="EM403">
        <f>S403*(1-$EG403)</f>
        <v>5200.7197750000005</v>
      </c>
      <c r="EN403">
        <f>T403*(1+$EG403)</f>
        <v>5177.8165560000007</v>
      </c>
      <c r="EO403">
        <f>T403*(1-$EG403)</f>
        <v>5176.2634440000002</v>
      </c>
      <c r="EP403">
        <f>U403*(1+$EG403)</f>
        <v>5180.6569820000004</v>
      </c>
      <c r="EQ403">
        <f>U403*(1-$EG403)</f>
        <v>5179.1030179999998</v>
      </c>
      <c r="ER403">
        <f>V403*(1+$EG403)</f>
        <v>5167.4049945000006</v>
      </c>
      <c r="ES403">
        <f>V403*(1-$EG403)</f>
        <v>5165.8550055000005</v>
      </c>
      <c r="ET403" s="7" t="str">
        <f t="shared" si="599"/>
        <v>-----</v>
      </c>
      <c r="EU403" s="7" t="str">
        <f t="shared" si="600"/>
        <v>-----</v>
      </c>
      <c r="EV403" s="7" t="str">
        <f t="shared" si="601"/>
        <v>-----</v>
      </c>
      <c r="EW403" s="7" t="str">
        <f t="shared" si="602"/>
        <v>-----</v>
      </c>
      <c r="EX403" s="7" t="str">
        <f t="shared" si="603"/>
        <v>-----</v>
      </c>
      <c r="EY403" s="7" t="str">
        <f t="shared" si="604"/>
        <v>-----</v>
      </c>
      <c r="EZ403">
        <f t="shared" si="624"/>
        <v>28</v>
      </c>
      <c r="FA403">
        <f t="shared" si="625"/>
        <v>1</v>
      </c>
      <c r="FB403">
        <f t="shared" si="626"/>
        <v>401</v>
      </c>
      <c r="FC403">
        <f t="shared" si="627"/>
        <v>59</v>
      </c>
      <c r="FD403">
        <f t="shared" si="628"/>
        <v>5</v>
      </c>
      <c r="FE403">
        <f t="shared" si="629"/>
        <v>95</v>
      </c>
      <c r="FF403">
        <f t="shared" si="630"/>
        <v>4</v>
      </c>
      <c r="FG403">
        <f t="shared" si="631"/>
        <v>2</v>
      </c>
      <c r="FH403">
        <f t="shared" si="632"/>
        <v>0</v>
      </c>
      <c r="FI403">
        <f t="shared" si="633"/>
        <v>2</v>
      </c>
      <c r="FJ403">
        <f t="shared" si="634"/>
        <v>2</v>
      </c>
      <c r="FK403">
        <f t="shared" si="635"/>
        <v>1</v>
      </c>
      <c r="FL403" s="7" t="str">
        <f t="shared" si="605"/>
        <v>-----</v>
      </c>
      <c r="FM403" s="7" t="str">
        <f t="shared" si="606"/>
        <v>-----</v>
      </c>
      <c r="FN403" s="7" t="str">
        <f t="shared" si="607"/>
        <v>-----</v>
      </c>
      <c r="FO403" s="7" t="str">
        <f t="shared" si="608"/>
        <v>-----</v>
      </c>
      <c r="FP403" s="7" t="str">
        <f t="shared" si="609"/>
        <v>-----</v>
      </c>
      <c r="FQ403" s="7" t="str">
        <f t="shared" si="610"/>
        <v>-----</v>
      </c>
      <c r="FR403" s="13" t="str">
        <f>IF(FL403="-----","-----",(D403-Q403)/Q403)</f>
        <v>-----</v>
      </c>
      <c r="FS403" s="13" t="str">
        <f>IF(FM403="-----","-----",(Q403-R403)/R403)</f>
        <v>-----</v>
      </c>
      <c r="FT403" s="13" t="str">
        <f>IF(FN403="-----","-----",(R403-S403)/S403)</f>
        <v>-----</v>
      </c>
      <c r="FU403" s="13" t="str">
        <f>IF(FO403="-----","-----",(S403-T403)/T403)</f>
        <v>-----</v>
      </c>
      <c r="FV403" s="13" t="str">
        <f>IF(FP403="-----","-----",(T403-U403)/U403)</f>
        <v>-----</v>
      </c>
      <c r="FW403" s="13" t="str">
        <f>IF(FQ403="-----","-----",(U403-V403)/V403)</f>
        <v>-----</v>
      </c>
      <c r="FX403" s="7" t="str">
        <f t="shared" si="611"/>
        <v>-----</v>
      </c>
      <c r="FY403" s="7" t="str">
        <f t="shared" si="612"/>
        <v>-----</v>
      </c>
      <c r="FZ403" s="7" t="str">
        <f t="shared" si="613"/>
        <v>-----</v>
      </c>
      <c r="GA403" s="7" t="str">
        <f t="shared" si="614"/>
        <v>-----</v>
      </c>
      <c r="GB403" s="7" t="str">
        <f t="shared" si="615"/>
        <v>-----</v>
      </c>
      <c r="GC403" s="7" t="str">
        <f t="shared" si="616"/>
        <v>-----</v>
      </c>
      <c r="GD403" s="7" t="str">
        <f>IF(AND(BG403&gt;AA403,BG402&gt;AA402,BG401&gt;AA401,BG400&gt;AA400,BG399&gt;AA399,BG398&gt;AA398,BG397&gt;AA397,BG396&gt;AA396,BG395&gt;AA395,BG394&gt;AA394,BG393&gt;AA393,BG392&gt;AA392),"Bullish",IF(AND(BG403&lt;AA403,BG402&lt;AA402,BG401&lt;AA401,BG400&lt;AA400,BG399&lt;AA399,BG398&lt;AA398,BG397&lt;AA397,BG396&lt;AA396,BG395&lt;AA395,BG394&lt;AA394,BG393&lt;AA393,BG392&lt;AA392),"Bearish","-----"))</f>
        <v>Bullish</v>
      </c>
      <c r="GE403">
        <f>(Z403-BG403)/BG403</f>
        <v>-1.2146615432373412E-4</v>
      </c>
      <c r="GF403" s="28">
        <f t="shared" si="574"/>
        <v>-0.11959534340374807</v>
      </c>
      <c r="GG403" s="7">
        <f t="shared" si="575"/>
        <v>0.45240185433686786</v>
      </c>
      <c r="GH403" s="7" t="str">
        <f t="shared" si="576"/>
        <v>-----</v>
      </c>
      <c r="GI403" s="7" t="str">
        <f>IF(Y403&gt;Z403,"Bullish","Bearish")</f>
        <v>Bullish</v>
      </c>
      <c r="GJ403" s="13" t="str">
        <f>IF(AND(D403&gt;Y403,D402&lt;Y402),"TEMA crossover","-----")</f>
        <v>-----</v>
      </c>
      <c r="GK403" s="13" t="str">
        <f>IF(AND(D403&lt;Y403,D402&gt;Y402),"TEMA crossunder","-----")</f>
        <v>-----</v>
      </c>
      <c r="GL403" s="22" t="str">
        <f>IF(GD403="Bearish","YES","-----")</f>
        <v>-----</v>
      </c>
      <c r="GM403" s="22" t="str">
        <f>IF(GH403="Reverse to Bearish","YES","-----")</f>
        <v>-----</v>
      </c>
      <c r="GN403" s="22" t="str">
        <f>IF(AND(GI403="Bullish",GI402="Bullish",GI401="Bullish",GI400="Bullish"),"YES","-----")</f>
        <v>YES</v>
      </c>
      <c r="GO403" s="22" t="str">
        <f>IF(OR(GK403="TEMA crossunder",GK402="TEMA crossunder",GK401="TEMA crossunder",GK400="TEMA crossunder"),"YES","-----")</f>
        <v>YES</v>
      </c>
      <c r="GP403" s="22" t="str">
        <f>IF(GD403="Bullish","YES","-----")</f>
        <v>YES</v>
      </c>
      <c r="GQ403" s="22" t="str">
        <f>IF(GH403="Reverse to Bullish","YES","-----")</f>
        <v>-----</v>
      </c>
      <c r="GR403" s="22" t="str">
        <f>IF(AND(GI403="Bearish",GI402="Bearish",GI401="Bearish",GI400="Bearish"),"YES","-----")</f>
        <v>-----</v>
      </c>
      <c r="GS403" s="22" t="str">
        <f>IF(OR(GJ403="TEMA crossover",GJ402="TEMA crossover",GJ401="TEMA crossover",GJ400="TEMA crossover"),"YES","-----")</f>
        <v>-----</v>
      </c>
      <c r="GT403" s="22" t="str">
        <f t="shared" si="636"/>
        <v>-----</v>
      </c>
      <c r="GU403" s="22" t="str">
        <f t="shared" si="637"/>
        <v>-----</v>
      </c>
      <c r="GV403" s="22" t="str">
        <f t="shared" si="638"/>
        <v>-----</v>
      </c>
      <c r="GW403" s="22" t="str">
        <f t="shared" si="639"/>
        <v>-----</v>
      </c>
      <c r="GX403" s="22" t="str">
        <f t="shared" si="640"/>
        <v>-----</v>
      </c>
      <c r="GY403" s="22" t="str">
        <f t="shared" si="641"/>
        <v>-----</v>
      </c>
      <c r="GZ403" s="7" t="str">
        <f>IF(G403&gt;BH403,"YES","-----")</f>
        <v>-----</v>
      </c>
      <c r="HA403" s="7" t="str">
        <f>IF(F403&lt;BI403,"YES","-----")</f>
        <v>-----</v>
      </c>
      <c r="HB403">
        <f>BH403-BI403</f>
        <v>7.589999999999236</v>
      </c>
      <c r="HC403" s="27">
        <f t="shared" si="617"/>
        <v>0.47353633874520368</v>
      </c>
      <c r="HD403" s="28">
        <f t="shared" si="577"/>
        <v>0.68208470910027208</v>
      </c>
      <c r="HE403" s="28" t="str">
        <f t="shared" si="578"/>
        <v>-----</v>
      </c>
      <c r="HF403" s="27">
        <f>STANDARDIZE(H403,AVERAGE($H20:$H403),_xlfn.STDEV.P($H20:$H403))</f>
        <v>-0.12690060032651138</v>
      </c>
      <c r="HG403" s="28">
        <f t="shared" si="579"/>
        <v>0.44950953574593883</v>
      </c>
      <c r="HH403" s="28" t="str">
        <f t="shared" si="580"/>
        <v>-----</v>
      </c>
      <c r="HI403">
        <f t="shared" si="618"/>
        <v>1.6271800000004077</v>
      </c>
      <c r="HJ403">
        <f t="shared" si="619"/>
        <v>9.2171799999996438</v>
      </c>
      <c r="HK403" s="28">
        <f t="shared" ref="HK403:HL403" si="667">STANDARDIZE(HI403,AVERAGE(HI20:HI403),_xlfn.STDEV.P(HI20:HI403))</f>
        <v>1.3625064512240144</v>
      </c>
      <c r="HL403" s="28">
        <f t="shared" si="667"/>
        <v>2.294636917457741</v>
      </c>
      <c r="HM403" s="28">
        <f t="shared" si="582"/>
        <v>0.91348094519523915</v>
      </c>
      <c r="HN403" s="28">
        <f t="shared" si="583"/>
        <v>0.9891230296323964</v>
      </c>
      <c r="HO403" s="28" t="str">
        <f t="shared" si="584"/>
        <v>-----</v>
      </c>
      <c r="HP403" s="28" t="str">
        <f t="shared" si="585"/>
        <v>potential down bounce</v>
      </c>
      <c r="HQ403" s="28">
        <f t="shared" si="648"/>
        <v>-1.3882400000002235</v>
      </c>
      <c r="HR403" s="28" t="str">
        <f t="shared" si="621"/>
        <v>Bear</v>
      </c>
      <c r="HS403">
        <f t="shared" si="622"/>
        <v>1.3882400000002235</v>
      </c>
      <c r="HT403" s="27">
        <f t="shared" si="586"/>
        <v>0.42056180467802984</v>
      </c>
      <c r="HU403" s="28">
        <f t="shared" si="587"/>
        <v>0.66296245521102271</v>
      </c>
      <c r="HV403" s="27" t="str">
        <f t="shared" si="588"/>
        <v>-----</v>
      </c>
    </row>
    <row r="404" spans="1:230" x14ac:dyDescent="0.55000000000000004">
      <c r="A404">
        <f>Validation!A403</f>
        <v>1772152500</v>
      </c>
      <c r="B404" t="str">
        <f>Price!B403</f>
        <v>XAUUSD</v>
      </c>
      <c r="C404" t="str">
        <f>Price!C403</f>
        <v>M5</v>
      </c>
      <c r="D404">
        <f>Price!D403</f>
        <v>5174.71</v>
      </c>
      <c r="E404">
        <f>Price!E403</f>
        <v>5182.1899999999996</v>
      </c>
      <c r="F404">
        <f>Price!F403</f>
        <v>5182.1899999999996</v>
      </c>
      <c r="G404">
        <f>Price!G403</f>
        <v>5171.97</v>
      </c>
      <c r="H404">
        <f>Price!H403</f>
        <v>551</v>
      </c>
      <c r="I404">
        <f>Diagonals!E403</f>
        <v>5218.79</v>
      </c>
      <c r="J404">
        <f>Diagonals!F403</f>
        <v>0</v>
      </c>
      <c r="K404">
        <f>Diagonals!G403</f>
        <v>0</v>
      </c>
      <c r="L404">
        <f>Diagonals!H403</f>
        <v>5109.38</v>
      </c>
      <c r="M404">
        <f>Diagonals!I403</f>
        <v>0</v>
      </c>
      <c r="N404">
        <f>Diagonals!J403</f>
        <v>0</v>
      </c>
      <c r="O404">
        <f>Diagonals!K403</f>
        <v>0</v>
      </c>
      <c r="P404">
        <f>Diagonals!L403</f>
        <v>0</v>
      </c>
      <c r="Q404">
        <f>Trendlines!E403</f>
        <v>5200</v>
      </c>
      <c r="R404">
        <f>Trendlines!F403</f>
        <v>5191.45</v>
      </c>
      <c r="S404">
        <f>Trendlines!G403</f>
        <v>5201.4799999999996</v>
      </c>
      <c r="T404">
        <f>Trendlines!H403</f>
        <v>5177.12</v>
      </c>
      <c r="U404">
        <f>Trendlines!I403</f>
        <v>5179.8999999999996</v>
      </c>
      <c r="V404">
        <f>Trendlines!J403</f>
        <v>5166.67</v>
      </c>
      <c r="W404">
        <f>Trendlines!K403</f>
        <v>0</v>
      </c>
      <c r="X404">
        <f>Trendlines!L403</f>
        <v>0</v>
      </c>
      <c r="Y404">
        <f>Tema_Hrma_Smma!E403</f>
        <v>5182.3500000000004</v>
      </c>
      <c r="Z404">
        <f>Tema_Hrma_Smma!F403</f>
        <v>5185.03</v>
      </c>
      <c r="AA404">
        <f>Tema_Hrma_Smma!G403</f>
        <v>5185.26</v>
      </c>
      <c r="AB404">
        <f>ZScore!H403</f>
        <v>-1</v>
      </c>
      <c r="AC404">
        <f>ZScore!I403</f>
        <v>1.5885800000000001</v>
      </c>
      <c r="AD404">
        <f>ZScore!J403</f>
        <v>4</v>
      </c>
      <c r="AE404">
        <f>HA!E403</f>
        <v>5187.12</v>
      </c>
      <c r="AF404">
        <f>HA!F403</f>
        <v>5187.12</v>
      </c>
      <c r="AG404">
        <f>HA!G403</f>
        <v>5171.97</v>
      </c>
      <c r="AH404">
        <f>HA!H403</f>
        <v>5177.76</v>
      </c>
      <c r="AI404">
        <f>HA!I403</f>
        <v>-1</v>
      </c>
      <c r="AJ404">
        <f>HA!J403</f>
        <v>9.36</v>
      </c>
      <c r="AK404">
        <f>HA!K403</f>
        <v>2.7134800000000001</v>
      </c>
      <c r="AL404">
        <f>HA!L403</f>
        <v>-2</v>
      </c>
      <c r="AM404">
        <f>KC!E403</f>
        <v>5214.8764799999999</v>
      </c>
      <c r="AN404">
        <f>KC!F403</f>
        <v>5208.5160500000002</v>
      </c>
      <c r="AO404">
        <f>KC!G403</f>
        <v>5202.1556200000005</v>
      </c>
      <c r="AP404">
        <f>KC!H403</f>
        <v>5195.7951800000001</v>
      </c>
      <c r="AQ404">
        <f>KC!I403</f>
        <v>5189.4347500000003</v>
      </c>
      <c r="AR404">
        <f>KC!J403</f>
        <v>5184.5693199999996</v>
      </c>
      <c r="AS404">
        <f>KC!K403</f>
        <v>5178.2088899999999</v>
      </c>
      <c r="AT404">
        <f>KC!L403</f>
        <v>5171.8484600000002</v>
      </c>
      <c r="AU404">
        <f>KC!M403</f>
        <v>5165.4880300000004</v>
      </c>
      <c r="AV404">
        <f>KC!N403</f>
        <v>5159.1275999999998</v>
      </c>
      <c r="AW404">
        <f>SR_Levels!E403</f>
        <v>5161.8900000000003</v>
      </c>
      <c r="AX404">
        <f>SR_Levels!F403</f>
        <v>5135.8500000000004</v>
      </c>
      <c r="AY404">
        <f>SR_Levels!G403</f>
        <v>0</v>
      </c>
      <c r="AZ404">
        <f>SR_Levels!H403</f>
        <v>0</v>
      </c>
      <c r="BA404">
        <f>SR_Levels!I403</f>
        <v>5178.6000000000004</v>
      </c>
      <c r="BB404">
        <f>SR_Levels!J403</f>
        <v>5193.3500000000004</v>
      </c>
      <c r="BC404">
        <f>SR_Levels!K403</f>
        <v>5205.3100000000004</v>
      </c>
      <c r="BD404">
        <f>SR_Levels!L403</f>
        <v>0</v>
      </c>
      <c r="BE404">
        <f>ZigZag!E403</f>
        <v>0</v>
      </c>
      <c r="BF404">
        <f>ZigZag!F403</f>
        <v>0</v>
      </c>
      <c r="BG404">
        <f>ZigZag!G403</f>
        <v>5185.8900000000003</v>
      </c>
      <c r="BH404">
        <f>Dual_Tema!E403</f>
        <v>5187.6499999999996</v>
      </c>
      <c r="BI404">
        <f>Dual_Tema!F403</f>
        <v>5178.4399999999996</v>
      </c>
      <c r="BJ404">
        <f>Pinbar!E403</f>
        <v>0</v>
      </c>
      <c r="BK404">
        <f>SSA!E403</f>
        <v>5180.3527700000004</v>
      </c>
      <c r="BL404">
        <f>SSA!F403</f>
        <v>5182.21191</v>
      </c>
      <c r="BN404" t="str">
        <f t="shared" si="644"/>
        <v>Red Candle</v>
      </c>
      <c r="BO404" s="34">
        <f t="shared" si="649"/>
        <v>-1.5378144126205751E-3</v>
      </c>
      <c r="BP404" s="34">
        <f t="shared" si="657"/>
        <v>-2.4097732692526241E-3</v>
      </c>
      <c r="BQ404" s="34">
        <f t="shared" si="570"/>
        <v>-1.9210480126989893E-3</v>
      </c>
      <c r="BR404" s="34">
        <f t="shared" si="572"/>
        <v>-2.3924644118508143E-3</v>
      </c>
      <c r="BS404" s="35">
        <f t="shared" si="650"/>
        <v>-2.5646678391189059E-4</v>
      </c>
      <c r="BT404" s="35">
        <f t="shared" si="658"/>
        <v>-2.0103657659098495E-4</v>
      </c>
      <c r="BU404" s="35">
        <f t="shared" si="571"/>
        <v>-1.06821827031367E-4</v>
      </c>
      <c r="BV404" s="35">
        <f t="shared" si="573"/>
        <v>-9.9800474924971461E-5</v>
      </c>
      <c r="BW404" s="27">
        <v>96</v>
      </c>
      <c r="BX404">
        <f>F404-G404</f>
        <v>10.219999999999345</v>
      </c>
      <c r="BY404">
        <f>ABS(F404-D403)</f>
        <v>3.0000000000654836E-2</v>
      </c>
      <c r="BZ404">
        <f>ABS(G404-D403)</f>
        <v>10.25</v>
      </c>
      <c r="CA404">
        <f t="shared" si="623"/>
        <v>10.25</v>
      </c>
      <c r="CB404">
        <f t="shared" si="660"/>
        <v>5.3471428571428987</v>
      </c>
      <c r="CC404">
        <f t="shared" si="664"/>
        <v>5.5393952119284879</v>
      </c>
      <c r="CD404">
        <f t="shared" si="661"/>
        <v>-0.19225235478558922</v>
      </c>
      <c r="CE404">
        <f t="shared" si="665"/>
        <v>-1</v>
      </c>
      <c r="CF404">
        <f t="shared" ref="CF404:CF467" si="668">IF(CE404=CE403,CF403+CE404,CE404)</f>
        <v>-6</v>
      </c>
      <c r="CG404" s="7" t="str">
        <f t="shared" si="662"/>
        <v>-----</v>
      </c>
      <c r="CH404" s="21"/>
      <c r="CI404" s="21"/>
      <c r="CJ404" s="21"/>
      <c r="CK404" s="21"/>
      <c r="CL404" s="21"/>
      <c r="CM404" s="21"/>
      <c r="CZ404" s="7" t="str">
        <f>IF(AND(D404&gt;BH404,D404&gt;E404),"Bullish Trigger","-----")</f>
        <v>-----</v>
      </c>
      <c r="DA404" s="7" t="str">
        <f>IF(AND(D404&lt;BI404,D404&lt;E404),"Bearish Trigger","-----")</f>
        <v>Bearish Trigger</v>
      </c>
      <c r="DB404" s="13" t="str">
        <f>IF(AND(W404=BE404,W404&gt;0,BE404&gt;0),"Important High","------")</f>
        <v>------</v>
      </c>
      <c r="DC404" s="13" t="str">
        <f>IF(AND(X404=BF404,X404&gt;0,BF404&gt;0),"Important Low","------")</f>
        <v>------</v>
      </c>
      <c r="DD404" s="7" t="str">
        <f>IF(AND(DB404="Important High",DC404="-----",BJ404=1),"Imp High Rej","-----")</f>
        <v>-----</v>
      </c>
      <c r="DE404" s="7" t="str">
        <f>IF(AND(DB404="-----",DC404="Important Low",BJ404=1),"Imp Low Rej","-----")</f>
        <v>-----</v>
      </c>
      <c r="DF404" s="7" t="str">
        <f>IF(Y404&gt;AM404,"Overbought",IF(Y404&gt;AO404,"Bullish Momentum",IF(Y404&gt;AQ404,"Flat Momentum","-----")))</f>
        <v>-----</v>
      </c>
      <c r="DG404" s="7" t="str">
        <f>IF(Y404&lt;AV404,"Oversold",IF(Y404&lt;AT404,"Bearish Momentum",IF(Y404&lt;AR404,"Flat Momentum","-----")))</f>
        <v>Flat Momentum</v>
      </c>
      <c r="DH404" s="7" t="str">
        <f>IF(AND(DF404="Overbought",AD404=2),"Culminated Thrust","-----")</f>
        <v>-----</v>
      </c>
      <c r="DI404" s="7" t="str">
        <f>IF(AND(DG404="Oversold",AD404=5),"Culminated Thrust","-----")</f>
        <v>-----</v>
      </c>
      <c r="DJ404" s="14">
        <f>(Q404-$D404)/$D404</f>
        <v>4.8872303955197422E-3</v>
      </c>
      <c r="DK404" s="14">
        <f>(R404-$D404)/$D404</f>
        <v>3.234963891696304E-3</v>
      </c>
      <c r="DL404" s="14">
        <f>(S404-$D404)/$D404</f>
        <v>5.1732367610937673E-3</v>
      </c>
      <c r="DM404" s="14">
        <f>(T404-$D404)/$D404</f>
        <v>4.6572658177943389E-4</v>
      </c>
      <c r="DN404" s="14">
        <f>(U404-$D404)/$D404</f>
        <v>1.0029547549523742E-3</v>
      </c>
      <c r="DO404" s="14">
        <f>(V404-$D404)/$D404</f>
        <v>-1.5537102562269119E-3</v>
      </c>
      <c r="DP404" s="14">
        <f t="shared" si="589"/>
        <v>5.1732367610937673E-3</v>
      </c>
      <c r="DQ404" s="14">
        <f t="shared" si="590"/>
        <v>4.8872303955197422E-3</v>
      </c>
      <c r="DR404" s="14">
        <f t="shared" si="591"/>
        <v>3.234963891696304E-3</v>
      </c>
      <c r="DS404" s="14">
        <f t="shared" si="592"/>
        <v>1.0029547549523742E-3</v>
      </c>
      <c r="DT404" s="14">
        <f t="shared" si="593"/>
        <v>4.6572658177943389E-4</v>
      </c>
      <c r="DU404" s="14">
        <f t="shared" si="594"/>
        <v>-1.5537102562269119E-3</v>
      </c>
      <c r="DV404" t="str">
        <f>IF($D404&gt;Q404,"SUP","RES")</f>
        <v>RES</v>
      </c>
      <c r="DW404" t="str">
        <f>IF($D404&gt;R404,"SUP","RES")</f>
        <v>RES</v>
      </c>
      <c r="DX404" t="str">
        <f>IF($D404&gt;S404,"SUP","RES")</f>
        <v>RES</v>
      </c>
      <c r="DY404" t="str">
        <f>IF($D404&gt;T404,"SUP","RES")</f>
        <v>RES</v>
      </c>
      <c r="DZ404" t="str">
        <f>IF($D404&gt;U404,"SUP","RES")</f>
        <v>RES</v>
      </c>
      <c r="EA404" t="str">
        <f>IF($D404&gt;V404,"SUP","RES")</f>
        <v>SUP</v>
      </c>
      <c r="EB404" s="7">
        <f t="shared" si="595"/>
        <v>5</v>
      </c>
      <c r="EC404" s="7">
        <f t="shared" si="596"/>
        <v>1</v>
      </c>
      <c r="ED404" s="13" t="str">
        <f t="shared" si="597"/>
        <v>-----</v>
      </c>
      <c r="EE404" s="13" t="str">
        <f t="shared" si="598"/>
        <v>-----</v>
      </c>
      <c r="EF404" s="7">
        <f>IF(OR(ED404="All Sup",EE404="All Res"),"na",((D404-MIN(Q404:V404))/(MAX(Q404:V404)-MIN(Q404:V404))))</f>
        <v>0.23096811261132091</v>
      </c>
      <c r="EG404">
        <v>1.4999999999999999E-4</v>
      </c>
      <c r="EH404">
        <f>Q404*(1+$EG404)</f>
        <v>5200.7800000000007</v>
      </c>
      <c r="EI404">
        <f>Q404*(1-$EG404)</f>
        <v>5199.22</v>
      </c>
      <c r="EJ404">
        <f>R404*(1+$EG404)</f>
        <v>5192.2287175000001</v>
      </c>
      <c r="EK404">
        <f>R404*(1-$EG404)</f>
        <v>5190.6712824999995</v>
      </c>
      <c r="EL404">
        <f>S404*(1+$EG404)</f>
        <v>5202.2602219999999</v>
      </c>
      <c r="EM404">
        <f>S404*(1-$EG404)</f>
        <v>5200.6997779999992</v>
      </c>
      <c r="EN404">
        <f>T404*(1+$EG404)</f>
        <v>5177.8965680000001</v>
      </c>
      <c r="EO404">
        <f>T404*(1-$EG404)</f>
        <v>5176.3434319999997</v>
      </c>
      <c r="EP404">
        <f>U404*(1+$EG404)</f>
        <v>5180.6769850000001</v>
      </c>
      <c r="EQ404">
        <f>U404*(1-$EG404)</f>
        <v>5179.1230150000001</v>
      </c>
      <c r="ER404">
        <f>V404*(1+$EG404)</f>
        <v>5167.4450005000008</v>
      </c>
      <c r="ES404">
        <f>V404*(1-$EG404)</f>
        <v>5165.8949995000003</v>
      </c>
      <c r="ET404" s="7" t="str">
        <f t="shared" si="599"/>
        <v>-----</v>
      </c>
      <c r="EU404" s="7" t="str">
        <f t="shared" si="600"/>
        <v>-----</v>
      </c>
      <c r="EV404" s="7" t="str">
        <f t="shared" si="601"/>
        <v>-----</v>
      </c>
      <c r="EW404" s="7" t="str">
        <f t="shared" si="602"/>
        <v>TOUCH</v>
      </c>
      <c r="EX404" s="7" t="str">
        <f t="shared" si="603"/>
        <v>TOUCH</v>
      </c>
      <c r="EY404" s="7" t="str">
        <f t="shared" si="604"/>
        <v>-----</v>
      </c>
      <c r="EZ404">
        <f t="shared" si="624"/>
        <v>29</v>
      </c>
      <c r="FA404">
        <f t="shared" si="625"/>
        <v>2</v>
      </c>
      <c r="FB404">
        <f t="shared" si="626"/>
        <v>402</v>
      </c>
      <c r="FC404">
        <f t="shared" si="627"/>
        <v>0</v>
      </c>
      <c r="FD404">
        <f t="shared" si="628"/>
        <v>0</v>
      </c>
      <c r="FE404">
        <f t="shared" si="629"/>
        <v>96</v>
      </c>
      <c r="FF404">
        <f t="shared" si="630"/>
        <v>4</v>
      </c>
      <c r="FG404">
        <f t="shared" si="631"/>
        <v>2</v>
      </c>
      <c r="FH404">
        <f t="shared" si="632"/>
        <v>0</v>
      </c>
      <c r="FI404">
        <f t="shared" si="633"/>
        <v>1</v>
      </c>
      <c r="FJ404">
        <f t="shared" si="634"/>
        <v>1</v>
      </c>
      <c r="FK404">
        <f t="shared" si="635"/>
        <v>1</v>
      </c>
      <c r="FL404" s="7" t="str">
        <f t="shared" si="605"/>
        <v>-----</v>
      </c>
      <c r="FM404" s="7" t="str">
        <f t="shared" si="606"/>
        <v>-----</v>
      </c>
      <c r="FN404" s="7" t="str">
        <f t="shared" si="607"/>
        <v>-----</v>
      </c>
      <c r="FO404" s="7">
        <f t="shared" si="608"/>
        <v>1</v>
      </c>
      <c r="FP404" s="7">
        <f t="shared" si="609"/>
        <v>1</v>
      </c>
      <c r="FQ404" s="7" t="str">
        <f t="shared" si="610"/>
        <v>-----</v>
      </c>
      <c r="FR404" s="13" t="str">
        <f>IF(FL404="-----","-----",(D404-Q404)/Q404)</f>
        <v>-----</v>
      </c>
      <c r="FS404" s="13" t="str">
        <f>IF(FM404="-----","-----",(Q404-R404)/R404)</f>
        <v>-----</v>
      </c>
      <c r="FT404" s="13" t="str">
        <f>IF(FN404="-----","-----",(R404-S404)/S404)</f>
        <v>-----</v>
      </c>
      <c r="FU404" s="13">
        <f>IF(FO404="-----","-----",(S404-T404)/T404)</f>
        <v>4.7053187872793511E-3</v>
      </c>
      <c r="FV404" s="13">
        <f>IF(FP404="-----","-----",(T404-U404)/U404)</f>
        <v>-5.3668989748831936E-4</v>
      </c>
      <c r="FW404" s="13" t="str">
        <f>IF(FQ404="-----","-----",(U404-V404)/V404)</f>
        <v>-----</v>
      </c>
      <c r="FX404" s="7" t="str">
        <f t="shared" si="611"/>
        <v>-----</v>
      </c>
      <c r="FY404" s="7" t="str">
        <f t="shared" si="612"/>
        <v>-----</v>
      </c>
      <c r="FZ404" s="7" t="str">
        <f t="shared" si="613"/>
        <v>-----</v>
      </c>
      <c r="GA404" s="7" t="str">
        <f t="shared" si="614"/>
        <v>Support</v>
      </c>
      <c r="GB404" s="7" t="str">
        <f t="shared" si="615"/>
        <v>Resistant</v>
      </c>
      <c r="GC404" s="7" t="str">
        <f t="shared" si="616"/>
        <v>-----</v>
      </c>
      <c r="GD404" s="7" t="str">
        <f>IF(AND(BG404&gt;AA404,BG403&gt;AA403,BG402&gt;AA402,BG401&gt;AA401,BG400&gt;AA400,BG399&gt;AA399,BG398&gt;AA398,BG397&gt;AA397,BG396&gt;AA396,BG395&gt;AA395,BG394&gt;AA394,BG393&gt;AA393),"Bullish",IF(AND(BG404&lt;AA404,BG403&lt;AA403,BG402&lt;AA402,BG401&lt;AA401,BG400&lt;AA400,BG399&lt;AA399,BG398&lt;AA398,BG397&lt;AA397,BG396&lt;AA396,BG395&lt;AA395,BG394&lt;AA394,BG393&lt;AA393),"Bearish","-----"))</f>
        <v>Bullish</v>
      </c>
      <c r="GE404">
        <f>(Z404-BG404)/BG404</f>
        <v>-1.6583460119682099E-4</v>
      </c>
      <c r="GF404" s="28">
        <f t="shared" si="574"/>
        <v>-0.15920642166707524</v>
      </c>
      <c r="GG404" s="7">
        <f t="shared" si="575"/>
        <v>0.43675312231797225</v>
      </c>
      <c r="GH404" s="7" t="str">
        <f t="shared" si="576"/>
        <v>-----</v>
      </c>
      <c r="GI404" s="7" t="str">
        <f>IF(Y404&gt;Z404,"Bullish","Bearish")</f>
        <v>Bearish</v>
      </c>
      <c r="GJ404" s="13" t="str">
        <f>IF(AND(D404&gt;Y404,D403&lt;Y403),"TEMA crossover","-----")</f>
        <v>-----</v>
      </c>
      <c r="GK404" s="13" t="str">
        <f>IF(AND(D404&lt;Y404,D403&gt;Y403),"TEMA crossunder","-----")</f>
        <v>-----</v>
      </c>
      <c r="GL404" s="22" t="str">
        <f>IF(GD404="Bearish","YES","-----")</f>
        <v>-----</v>
      </c>
      <c r="GM404" s="22" t="str">
        <f>IF(GH404="Reverse to Bearish","YES","-----")</f>
        <v>-----</v>
      </c>
      <c r="GN404" s="22" t="str">
        <f>IF(AND(GI404="Bullish",GI403="Bullish",GI402="Bullish",GI401="Bullish"),"YES","-----")</f>
        <v>-----</v>
      </c>
      <c r="GO404" s="22" t="str">
        <f>IF(OR(GK404="TEMA crossunder",GK403="TEMA crossunder",GK402="TEMA crossunder",GK401="TEMA crossunder"),"YES","-----")</f>
        <v>YES</v>
      </c>
      <c r="GP404" s="22" t="str">
        <f>IF(GD404="Bullish","YES","-----")</f>
        <v>YES</v>
      </c>
      <c r="GQ404" s="22" t="str">
        <f>IF(GH404="Reverse to Bullish","YES","-----")</f>
        <v>-----</v>
      </c>
      <c r="GR404" s="22" t="str">
        <f>IF(AND(GI404="Bearish",GI403="Bearish",GI402="Bearish",GI401="Bearish"),"YES","-----")</f>
        <v>-----</v>
      </c>
      <c r="GS404" s="22" t="str">
        <f>IF(OR(GJ404="TEMA crossover",GJ403="TEMA crossover",GJ402="TEMA crossover",GJ401="TEMA crossover"),"YES","-----")</f>
        <v>-----</v>
      </c>
      <c r="GT404" s="22" t="str">
        <f t="shared" si="636"/>
        <v>-----</v>
      </c>
      <c r="GU404" s="22" t="str">
        <f t="shared" si="637"/>
        <v>-----</v>
      </c>
      <c r="GV404" s="22" t="str">
        <f t="shared" si="638"/>
        <v>-----</v>
      </c>
      <c r="GW404" s="22" t="str">
        <f t="shared" si="639"/>
        <v>-----</v>
      </c>
      <c r="GX404" s="22" t="str">
        <f t="shared" si="640"/>
        <v>-----</v>
      </c>
      <c r="GY404" s="22" t="str">
        <f t="shared" si="641"/>
        <v>-----</v>
      </c>
      <c r="GZ404" s="7" t="str">
        <f>IF(G404&gt;BH404,"YES","-----")</f>
        <v>-----</v>
      </c>
      <c r="HA404" s="7" t="str">
        <f>IF(F404&lt;BI404,"YES","-----")</f>
        <v>-----</v>
      </c>
      <c r="HB404">
        <f>BH404-BI404</f>
        <v>9.2100000000000364</v>
      </c>
      <c r="HC404" s="27">
        <f t="shared" si="617"/>
        <v>1.0173453873272031</v>
      </c>
      <c r="HD404" s="28">
        <f t="shared" si="577"/>
        <v>0.84550542387211647</v>
      </c>
      <c r="HE404" s="28" t="str">
        <f t="shared" si="578"/>
        <v>-----</v>
      </c>
      <c r="HF404" s="27">
        <f>STANDARDIZE(H404,AVERAGE($H21:$H404),_xlfn.STDEV.P($H21:$H404))</f>
        <v>0.15812570971922371</v>
      </c>
      <c r="HG404" s="28">
        <f t="shared" si="579"/>
        <v>0.56282112897906456</v>
      </c>
      <c r="HH404" s="28" t="str">
        <f t="shared" si="580"/>
        <v>-----</v>
      </c>
      <c r="HI404">
        <f t="shared" si="618"/>
        <v>-1.912770000000819</v>
      </c>
      <c r="HJ404">
        <f t="shared" si="619"/>
        <v>7.2972299999992174</v>
      </c>
      <c r="HK404" s="28">
        <f t="shared" ref="HK404:HL404" si="669">STANDARDIZE(HI404,AVERAGE(HI21:HI404),_xlfn.STDEV.P(HI21:HI404))</f>
        <v>0.36306731003530723</v>
      </c>
      <c r="HL404" s="28">
        <f t="shared" si="669"/>
        <v>1.5844355174439753</v>
      </c>
      <c r="HM404" s="28">
        <f t="shared" si="582"/>
        <v>0.64172269818476646</v>
      </c>
      <c r="HN404" s="28">
        <f t="shared" si="583"/>
        <v>0.94345267762516072</v>
      </c>
      <c r="HO404" s="28" t="str">
        <f t="shared" si="584"/>
        <v>-----</v>
      </c>
      <c r="HP404" s="28" t="str">
        <f t="shared" si="585"/>
        <v>potential down bounce</v>
      </c>
      <c r="HQ404" s="28">
        <f t="shared" si="648"/>
        <v>-1.8591399999995701</v>
      </c>
      <c r="HR404" s="28" t="str">
        <f t="shared" si="621"/>
        <v>Bear</v>
      </c>
      <c r="HS404">
        <f t="shared" si="622"/>
        <v>1.8591399999995701</v>
      </c>
      <c r="HT404" s="27">
        <f t="shared" si="586"/>
        <v>0.95901118381363792</v>
      </c>
      <c r="HU404" s="28">
        <f t="shared" si="587"/>
        <v>0.83122344443605489</v>
      </c>
      <c r="HV404" s="27" t="str">
        <f t="shared" si="588"/>
        <v>-----</v>
      </c>
    </row>
    <row r="405" spans="1:230" x14ac:dyDescent="0.55000000000000004">
      <c r="A405">
        <f>Validation!A404</f>
        <v>1772152800</v>
      </c>
      <c r="B405" t="str">
        <f>Price!B404</f>
        <v>XAUUSD</v>
      </c>
      <c r="C405" t="str">
        <f>Price!C404</f>
        <v>M5</v>
      </c>
      <c r="D405">
        <f>Price!D404</f>
        <v>5176.2</v>
      </c>
      <c r="E405">
        <f>Price!E404</f>
        <v>5174.7299999999996</v>
      </c>
      <c r="F405">
        <f>Price!F404</f>
        <v>5177.63</v>
      </c>
      <c r="G405">
        <f>Price!G404</f>
        <v>5170.28</v>
      </c>
      <c r="H405">
        <f>Price!H404</f>
        <v>457</v>
      </c>
      <c r="I405">
        <f>Diagonals!E404</f>
        <v>5218.96</v>
      </c>
      <c r="J405">
        <f>Diagonals!F404</f>
        <v>0</v>
      </c>
      <c r="K405">
        <f>Diagonals!G404</f>
        <v>0</v>
      </c>
      <c r="L405">
        <f>Diagonals!H404</f>
        <v>5109.05</v>
      </c>
      <c r="M405">
        <f>Diagonals!I404</f>
        <v>0</v>
      </c>
      <c r="N405">
        <f>Diagonals!J404</f>
        <v>0</v>
      </c>
      <c r="O405">
        <f>Diagonals!K404</f>
        <v>0</v>
      </c>
      <c r="P405">
        <f>Diagonals!L404</f>
        <v>0</v>
      </c>
      <c r="Q405">
        <f>Trendlines!E404</f>
        <v>5200.01</v>
      </c>
      <c r="R405">
        <f>Trendlines!F404</f>
        <v>5191.43</v>
      </c>
      <c r="S405">
        <f>Trendlines!G404</f>
        <v>5201.47</v>
      </c>
      <c r="T405">
        <f>Trendlines!H404</f>
        <v>5177.1899999999996</v>
      </c>
      <c r="U405">
        <f>Trendlines!I404</f>
        <v>5179.92</v>
      </c>
      <c r="V405">
        <f>Trendlines!J404</f>
        <v>5166.71</v>
      </c>
      <c r="W405">
        <f>Trendlines!K404</f>
        <v>0</v>
      </c>
      <c r="X405">
        <f>Trendlines!L404</f>
        <v>0</v>
      </c>
      <c r="Y405">
        <f>Tema_Hrma_Smma!E404</f>
        <v>5178.21</v>
      </c>
      <c r="Z405">
        <f>Tema_Hrma_Smma!F404</f>
        <v>5183.3900000000003</v>
      </c>
      <c r="AA405">
        <f>Tema_Hrma_Smma!G404</f>
        <v>5184.99</v>
      </c>
      <c r="AB405">
        <f>ZScore!H404</f>
        <v>1</v>
      </c>
      <c r="AC405">
        <f>ZScore!I404</f>
        <v>0.53568000000000005</v>
      </c>
      <c r="AD405">
        <f>ZScore!J404</f>
        <v>0</v>
      </c>
      <c r="AE405">
        <f>HA!E404</f>
        <v>5182.4399999999996</v>
      </c>
      <c r="AF405">
        <f>HA!F404</f>
        <v>5182.4399999999996</v>
      </c>
      <c r="AG405">
        <f>HA!G404</f>
        <v>5170.28</v>
      </c>
      <c r="AH405">
        <f>HA!H404</f>
        <v>5174.71</v>
      </c>
      <c r="AI405">
        <f>HA!I404</f>
        <v>-1</v>
      </c>
      <c r="AJ405">
        <f>HA!J404</f>
        <v>7.73</v>
      </c>
      <c r="AK405">
        <f>HA!K404</f>
        <v>2.0297399999999999</v>
      </c>
      <c r="AL405">
        <f>HA!L404</f>
        <v>-3</v>
      </c>
      <c r="AM405">
        <f>KC!E404</f>
        <v>5214.6266800000003</v>
      </c>
      <c r="AN405">
        <f>KC!F404</f>
        <v>5208.2307000000001</v>
      </c>
      <c r="AO405">
        <f>KC!G404</f>
        <v>5201.8347100000001</v>
      </c>
      <c r="AP405">
        <f>KC!H404</f>
        <v>5195.4387200000001</v>
      </c>
      <c r="AQ405">
        <f>KC!I404</f>
        <v>5189.0427300000001</v>
      </c>
      <c r="AR405">
        <f>KC!J404</f>
        <v>5183.9434099999999</v>
      </c>
      <c r="AS405">
        <f>KC!K404</f>
        <v>5177.5474199999999</v>
      </c>
      <c r="AT405">
        <f>KC!L404</f>
        <v>5171.1514399999996</v>
      </c>
      <c r="AU405">
        <f>KC!M404</f>
        <v>5164.7554499999997</v>
      </c>
      <c r="AV405">
        <f>KC!N404</f>
        <v>5158.3594599999997</v>
      </c>
      <c r="AW405">
        <f>SR_Levels!E404</f>
        <v>5161.8900000000003</v>
      </c>
      <c r="AX405">
        <f>SR_Levels!F404</f>
        <v>5135.8500000000004</v>
      </c>
      <c r="AY405">
        <f>SR_Levels!G404</f>
        <v>0</v>
      </c>
      <c r="AZ405">
        <f>SR_Levels!H404</f>
        <v>0</v>
      </c>
      <c r="BA405">
        <f>SR_Levels!I404</f>
        <v>5178.6000000000004</v>
      </c>
      <c r="BB405">
        <f>SR_Levels!J404</f>
        <v>5193.3500000000004</v>
      </c>
      <c r="BC405">
        <f>SR_Levels!K404</f>
        <v>5205.3100000000004</v>
      </c>
      <c r="BD405">
        <f>SR_Levels!L404</f>
        <v>0</v>
      </c>
      <c r="BE405">
        <f>ZigZag!E404</f>
        <v>0</v>
      </c>
      <c r="BF405">
        <f>ZigZag!F404</f>
        <v>0</v>
      </c>
      <c r="BG405">
        <f>ZigZag!G404</f>
        <v>5185.09</v>
      </c>
      <c r="BH405">
        <f>Dual_Tema!E404</f>
        <v>5182.67</v>
      </c>
      <c r="BI405">
        <f>Dual_Tema!F404</f>
        <v>5173.8999999999996</v>
      </c>
      <c r="BJ405">
        <f>Pinbar!E404</f>
        <v>0</v>
      </c>
      <c r="BK405">
        <f>SSA!E404</f>
        <v>5178.1641600000003</v>
      </c>
      <c r="BL405">
        <f>SSA!F404</f>
        <v>5180.18804</v>
      </c>
      <c r="BN405" t="str">
        <f t="shared" si="644"/>
        <v>Green Candle</v>
      </c>
      <c r="BO405" s="34">
        <f t="shared" si="649"/>
        <v>-1.8685317274373947E-3</v>
      </c>
      <c r="BP405" s="34">
        <f t="shared" si="657"/>
        <v>-1.893552280940014E-3</v>
      </c>
      <c r="BQ405" s="34">
        <f t="shared" si="570"/>
        <v>-1.5027035160175561E-3</v>
      </c>
      <c r="BR405" s="34">
        <f t="shared" si="572"/>
        <v>-2.7338986087751538E-3</v>
      </c>
      <c r="BS405" s="35">
        <f t="shared" si="650"/>
        <v>-3.1166469088361737E-4</v>
      </c>
      <c r="BT405" s="35">
        <f t="shared" si="658"/>
        <v>-1.5793313703349465E-4</v>
      </c>
      <c r="BU405" s="35">
        <f t="shared" si="571"/>
        <v>-8.3542827176819046E-5</v>
      </c>
      <c r="BV405" s="35">
        <f t="shared" si="573"/>
        <v>-1.1406193339336124E-4</v>
      </c>
      <c r="BW405" s="27">
        <v>96</v>
      </c>
      <c r="BX405">
        <f>F405-G405</f>
        <v>7.3500000000003638</v>
      </c>
      <c r="BY405">
        <f>ABS(F405-D404)</f>
        <v>2.9200000000000728</v>
      </c>
      <c r="BZ405">
        <f>ABS(G405-D404)</f>
        <v>4.430000000000291</v>
      </c>
      <c r="CA405">
        <f t="shared" si="623"/>
        <v>7.3500000000003638</v>
      </c>
      <c r="CB405">
        <f t="shared" si="660"/>
        <v>5.6400000000000672</v>
      </c>
      <c r="CC405">
        <f t="shared" si="664"/>
        <v>5.6687241253621936</v>
      </c>
      <c r="CD405">
        <f t="shared" si="661"/>
        <v>-2.8724125362126429E-2</v>
      </c>
      <c r="CE405">
        <f t="shared" si="665"/>
        <v>-1</v>
      </c>
      <c r="CF405">
        <f t="shared" si="668"/>
        <v>-7</v>
      </c>
      <c r="CG405" s="7" t="str">
        <f t="shared" si="662"/>
        <v>-----</v>
      </c>
      <c r="CH405" s="21"/>
      <c r="CI405" s="21"/>
      <c r="CJ405" s="21"/>
      <c r="CK405" s="21"/>
      <c r="CL405" s="21"/>
      <c r="CM405" s="21"/>
      <c r="CZ405" s="7" t="str">
        <f>IF(AND(D405&gt;BH405,D405&gt;E405),"Bullish Trigger","-----")</f>
        <v>-----</v>
      </c>
      <c r="DA405" s="7" t="str">
        <f>IF(AND(D405&lt;BI405,D405&lt;E405),"Bearish Trigger","-----")</f>
        <v>-----</v>
      </c>
      <c r="DB405" s="13" t="str">
        <f>IF(AND(W405=BE405,W405&gt;0,BE405&gt;0),"Important High","------")</f>
        <v>------</v>
      </c>
      <c r="DC405" s="13" t="str">
        <f>IF(AND(X405=BF405,X405&gt;0,BF405&gt;0),"Important Low","------")</f>
        <v>------</v>
      </c>
      <c r="DD405" s="7" t="str">
        <f>IF(AND(DB405="Important High",DC405="-----",BJ405=1),"Imp High Rej","-----")</f>
        <v>-----</v>
      </c>
      <c r="DE405" s="7" t="str">
        <f>IF(AND(DB405="-----",DC405="Important Low",BJ405=1),"Imp Low Rej","-----")</f>
        <v>-----</v>
      </c>
      <c r="DF405" s="7" t="str">
        <f>IF(Y405&gt;AM405,"Overbought",IF(Y405&gt;AO405,"Bullish Momentum",IF(Y405&gt;AQ405,"Flat Momentum","-----")))</f>
        <v>-----</v>
      </c>
      <c r="DG405" s="7" t="str">
        <f>IF(Y405&lt;AV405,"Oversold",IF(Y405&lt;AT405,"Bearish Momentum",IF(Y405&lt;AR405,"Flat Momentum","-----")))</f>
        <v>Flat Momentum</v>
      </c>
      <c r="DH405" s="7" t="str">
        <f>IF(AND(DF405="Overbought",AD405=2),"Culminated Thrust","-----")</f>
        <v>-----</v>
      </c>
      <c r="DI405" s="7" t="str">
        <f>IF(AND(DG405="Oversold",AD405=5),"Culminated Thrust","-----")</f>
        <v>-----</v>
      </c>
      <c r="DJ405" s="14">
        <f>(Q405-$D405)/$D405</f>
        <v>4.5998995402033154E-3</v>
      </c>
      <c r="DK405" s="14">
        <f>(R405-$D405)/$D405</f>
        <v>2.9423128936286219E-3</v>
      </c>
      <c r="DL405" s="14">
        <f>(S405-$D405)/$D405</f>
        <v>4.8819597388046129E-3</v>
      </c>
      <c r="DM405" s="14">
        <f>(T405-$D405)/$D405</f>
        <v>1.9125999768165484E-4</v>
      </c>
      <c r="DN405" s="14">
        <f>(U405-$D405)/$D405</f>
        <v>7.1867393068278948E-4</v>
      </c>
      <c r="DO405" s="14">
        <f>(V405-$D405)/$D405</f>
        <v>-1.8333912909083462E-3</v>
      </c>
      <c r="DP405" s="14">
        <f t="shared" si="589"/>
        <v>4.8819597388046129E-3</v>
      </c>
      <c r="DQ405" s="14">
        <f t="shared" si="590"/>
        <v>4.5998995402033154E-3</v>
      </c>
      <c r="DR405" s="14">
        <f t="shared" si="591"/>
        <v>2.9423128936286219E-3</v>
      </c>
      <c r="DS405" s="14">
        <f t="shared" si="592"/>
        <v>7.1867393068278948E-4</v>
      </c>
      <c r="DT405" s="14">
        <f t="shared" si="593"/>
        <v>1.9125999768165484E-4</v>
      </c>
      <c r="DU405" s="14">
        <f t="shared" si="594"/>
        <v>-1.8333912909083462E-3</v>
      </c>
      <c r="DV405" t="str">
        <f>IF($D405&gt;Q405,"SUP","RES")</f>
        <v>RES</v>
      </c>
      <c r="DW405" t="str">
        <f>IF($D405&gt;R405,"SUP","RES")</f>
        <v>RES</v>
      </c>
      <c r="DX405" t="str">
        <f>IF($D405&gt;S405,"SUP","RES")</f>
        <v>RES</v>
      </c>
      <c r="DY405" t="str">
        <f>IF($D405&gt;T405,"SUP","RES")</f>
        <v>RES</v>
      </c>
      <c r="DZ405" t="str">
        <f>IF($D405&gt;U405,"SUP","RES")</f>
        <v>RES</v>
      </c>
      <c r="EA405" t="str">
        <f>IF($D405&gt;V405,"SUP","RES")</f>
        <v>SUP</v>
      </c>
      <c r="EB405" s="7">
        <f t="shared" si="595"/>
        <v>5</v>
      </c>
      <c r="EC405" s="7">
        <f t="shared" si="596"/>
        <v>1</v>
      </c>
      <c r="ED405" s="13" t="str">
        <f t="shared" si="597"/>
        <v>-----</v>
      </c>
      <c r="EE405" s="13" t="str">
        <f t="shared" si="598"/>
        <v>-----</v>
      </c>
      <c r="EF405" s="7">
        <f>IF(OR(ED405="All Sup",EE405="All Res"),"na",((D405-MIN(Q405:V405))/(MAX(Q405:V405)-MIN(Q405:V405))))</f>
        <v>0.27301495972381251</v>
      </c>
      <c r="EG405">
        <v>1.4999999999999999E-4</v>
      </c>
      <c r="EH405">
        <f>Q405*(1+$EG405)</f>
        <v>5200.7900015000005</v>
      </c>
      <c r="EI405">
        <f>Q405*(1-$EG405)</f>
        <v>5199.2299985</v>
      </c>
      <c r="EJ405">
        <f>R405*(1+$EG405)</f>
        <v>5192.2087145000005</v>
      </c>
      <c r="EK405">
        <f>R405*(1-$EG405)</f>
        <v>5190.6512855000001</v>
      </c>
      <c r="EL405">
        <f>S405*(1+$EG405)</f>
        <v>5202.250220500001</v>
      </c>
      <c r="EM405">
        <f>S405*(1-$EG405)</f>
        <v>5200.6897795000004</v>
      </c>
      <c r="EN405">
        <f>T405*(1+$EG405)</f>
        <v>5177.9665784999997</v>
      </c>
      <c r="EO405">
        <f>T405*(1-$EG405)</f>
        <v>5176.4134214999995</v>
      </c>
      <c r="EP405">
        <f>U405*(1+$EG405)</f>
        <v>5180.6969880000006</v>
      </c>
      <c r="EQ405">
        <f>U405*(1-$EG405)</f>
        <v>5179.1430120000005</v>
      </c>
      <c r="ER405">
        <f>V405*(1+$EG405)</f>
        <v>5167.485006500001</v>
      </c>
      <c r="ES405">
        <f>V405*(1-$EG405)</f>
        <v>5165.9349935</v>
      </c>
      <c r="ET405" s="7" t="str">
        <f t="shared" si="599"/>
        <v>-----</v>
      </c>
      <c r="EU405" s="7" t="str">
        <f t="shared" si="600"/>
        <v>-----</v>
      </c>
      <c r="EV405" s="7" t="str">
        <f t="shared" si="601"/>
        <v>-----</v>
      </c>
      <c r="EW405" s="7" t="str">
        <f t="shared" si="602"/>
        <v>-----</v>
      </c>
      <c r="EX405" s="7" t="str">
        <f t="shared" si="603"/>
        <v>-----</v>
      </c>
      <c r="EY405" s="7" t="str">
        <f t="shared" si="604"/>
        <v>-----</v>
      </c>
      <c r="EZ405">
        <f t="shared" si="624"/>
        <v>30</v>
      </c>
      <c r="FA405">
        <f t="shared" si="625"/>
        <v>3</v>
      </c>
      <c r="FB405">
        <f t="shared" si="626"/>
        <v>403</v>
      </c>
      <c r="FC405">
        <f t="shared" si="627"/>
        <v>1</v>
      </c>
      <c r="FD405">
        <f t="shared" si="628"/>
        <v>1</v>
      </c>
      <c r="FE405">
        <f t="shared" si="629"/>
        <v>97</v>
      </c>
      <c r="FF405">
        <f t="shared" si="630"/>
        <v>4</v>
      </c>
      <c r="FG405">
        <f t="shared" si="631"/>
        <v>2</v>
      </c>
      <c r="FH405">
        <f t="shared" si="632"/>
        <v>0</v>
      </c>
      <c r="FI405">
        <f t="shared" si="633"/>
        <v>1</v>
      </c>
      <c r="FJ405">
        <f t="shared" si="634"/>
        <v>1</v>
      </c>
      <c r="FK405">
        <f t="shared" si="635"/>
        <v>1</v>
      </c>
      <c r="FL405" s="7" t="str">
        <f t="shared" si="605"/>
        <v>-----</v>
      </c>
      <c r="FM405" s="7" t="str">
        <f t="shared" si="606"/>
        <v>-----</v>
      </c>
      <c r="FN405" s="7" t="str">
        <f t="shared" si="607"/>
        <v>-----</v>
      </c>
      <c r="FO405" s="7" t="str">
        <f t="shared" si="608"/>
        <v>-----</v>
      </c>
      <c r="FP405" s="7" t="str">
        <f t="shared" si="609"/>
        <v>-----</v>
      </c>
      <c r="FQ405" s="7" t="str">
        <f t="shared" si="610"/>
        <v>-----</v>
      </c>
      <c r="FR405" s="13" t="str">
        <f>IF(FL405="-----","-----",(D405-Q405)/Q405)</f>
        <v>-----</v>
      </c>
      <c r="FS405" s="13" t="str">
        <f>IF(FM405="-----","-----",(Q405-R405)/R405)</f>
        <v>-----</v>
      </c>
      <c r="FT405" s="13" t="str">
        <f>IF(FN405="-----","-----",(R405-S405)/S405)</f>
        <v>-----</v>
      </c>
      <c r="FU405" s="13" t="str">
        <f>IF(FO405="-----","-----",(S405-T405)/T405)</f>
        <v>-----</v>
      </c>
      <c r="FV405" s="13" t="str">
        <f>IF(FP405="-----","-----",(T405-U405)/U405)</f>
        <v>-----</v>
      </c>
      <c r="FW405" s="13" t="str">
        <f>IF(FQ405="-----","-----",(U405-V405)/V405)</f>
        <v>-----</v>
      </c>
      <c r="FX405" s="7" t="str">
        <f t="shared" si="611"/>
        <v>-----</v>
      </c>
      <c r="FY405" s="7" t="str">
        <f t="shared" si="612"/>
        <v>-----</v>
      </c>
      <c r="FZ405" s="7" t="str">
        <f t="shared" si="613"/>
        <v>-----</v>
      </c>
      <c r="GA405" s="7" t="str">
        <f t="shared" si="614"/>
        <v>-----</v>
      </c>
      <c r="GB405" s="7" t="str">
        <f t="shared" si="615"/>
        <v>-----</v>
      </c>
      <c r="GC405" s="7" t="str">
        <f t="shared" si="616"/>
        <v>-----</v>
      </c>
      <c r="GD405" s="7" t="str">
        <f>IF(AND(BG405&gt;AA405,BG404&gt;AA404,BG403&gt;AA403,BG402&gt;AA402,BG401&gt;AA401,BG400&gt;AA400,BG399&gt;AA399,BG398&gt;AA398,BG397&gt;AA397,BG396&gt;AA396,BG395&gt;AA395,BG394&gt;AA394),"Bullish",IF(AND(BG405&lt;AA405,BG404&lt;AA404,BG403&lt;AA403,BG402&lt;AA402,BG401&lt;AA401,BG400&lt;AA400,BG399&lt;AA399,BG398&lt;AA398,BG397&lt;AA397,BG396&lt;AA396,BG395&lt;AA395,BG394&lt;AA394),"Bearish","-----"))</f>
        <v>Bullish</v>
      </c>
      <c r="GE405">
        <f>(Z405-BG405)/BG405</f>
        <v>-3.2786316148800078E-4</v>
      </c>
      <c r="GF405" s="28">
        <f t="shared" si="574"/>
        <v>-0.30394470003675439</v>
      </c>
      <c r="GG405" s="7">
        <f t="shared" si="575"/>
        <v>0.3805850110254187</v>
      </c>
      <c r="GH405" s="7" t="str">
        <f t="shared" si="576"/>
        <v>-----</v>
      </c>
      <c r="GI405" s="7" t="str">
        <f>IF(Y405&gt;Z405,"Bullish","Bearish")</f>
        <v>Bearish</v>
      </c>
      <c r="GJ405" s="13" t="str">
        <f>IF(AND(D405&gt;Y405,D404&lt;Y404),"TEMA crossover","-----")</f>
        <v>-----</v>
      </c>
      <c r="GK405" s="13" t="str">
        <f>IF(AND(D405&lt;Y405,D404&gt;Y404),"TEMA crossunder","-----")</f>
        <v>-----</v>
      </c>
      <c r="GL405" s="22" t="str">
        <f>IF(GD405="Bearish","YES","-----")</f>
        <v>-----</v>
      </c>
      <c r="GM405" s="22" t="str">
        <f>IF(GH405="Reverse to Bearish","YES","-----")</f>
        <v>-----</v>
      </c>
      <c r="GN405" s="22" t="str">
        <f>IF(AND(GI405="Bullish",GI404="Bullish",GI403="Bullish",GI402="Bullish"),"YES","-----")</f>
        <v>-----</v>
      </c>
      <c r="GO405" s="22" t="str">
        <f>IF(OR(GK405="TEMA crossunder",GK404="TEMA crossunder",GK403="TEMA crossunder",GK402="TEMA crossunder"),"YES","-----")</f>
        <v>YES</v>
      </c>
      <c r="GP405" s="22" t="str">
        <f>IF(GD405="Bullish","YES","-----")</f>
        <v>YES</v>
      </c>
      <c r="GQ405" s="22" t="str">
        <f>IF(GH405="Reverse to Bullish","YES","-----")</f>
        <v>-----</v>
      </c>
      <c r="GR405" s="22" t="str">
        <f>IF(AND(GI405="Bearish",GI404="Bearish",GI403="Bearish",GI402="Bearish"),"YES","-----")</f>
        <v>-----</v>
      </c>
      <c r="GS405" s="22" t="str">
        <f>IF(OR(GJ405="TEMA crossover",GJ404="TEMA crossover",GJ403="TEMA crossover",GJ402="TEMA crossover"),"YES","-----")</f>
        <v>-----</v>
      </c>
      <c r="GT405" s="22" t="str">
        <f t="shared" si="636"/>
        <v>-----</v>
      </c>
      <c r="GU405" s="22" t="str">
        <f t="shared" si="637"/>
        <v>-----</v>
      </c>
      <c r="GV405" s="22" t="str">
        <f t="shared" si="638"/>
        <v>-----</v>
      </c>
      <c r="GW405" s="22" t="str">
        <f t="shared" si="639"/>
        <v>-----</v>
      </c>
      <c r="GX405" s="22" t="str">
        <f t="shared" si="640"/>
        <v>-----</v>
      </c>
      <c r="GY405" s="22" t="str">
        <f t="shared" si="641"/>
        <v>-----</v>
      </c>
      <c r="GZ405" s="7" t="str">
        <f>IF(G405&gt;BH405,"YES","-----")</f>
        <v>-----</v>
      </c>
      <c r="HA405" s="7" t="str">
        <f>IF(F405&lt;BI405,"YES","-----")</f>
        <v>-----</v>
      </c>
      <c r="HB405">
        <f>BH405-BI405</f>
        <v>8.7700000000004366</v>
      </c>
      <c r="HC405" s="27">
        <f t="shared" si="617"/>
        <v>0.87972215002143794</v>
      </c>
      <c r="HD405" s="28">
        <f t="shared" si="577"/>
        <v>0.8104950764739689</v>
      </c>
      <c r="HE405" s="28" t="str">
        <f t="shared" si="578"/>
        <v>-----</v>
      </c>
      <c r="HF405" s="27">
        <f>STANDARDIZE(H405,AVERAGE($H22:$H405),_xlfn.STDEV.P($H22:$H405))</f>
        <v>-0.37523428226080491</v>
      </c>
      <c r="HG405" s="28">
        <f t="shared" si="579"/>
        <v>0.35374311810283648</v>
      </c>
      <c r="HH405" s="28" t="str">
        <f t="shared" si="580"/>
        <v>-----</v>
      </c>
      <c r="HI405">
        <f t="shared" si="618"/>
        <v>-4.2641600000006292</v>
      </c>
      <c r="HJ405">
        <f t="shared" si="619"/>
        <v>4.5058399999998073</v>
      </c>
      <c r="HK405" s="28">
        <f t="shared" ref="HK405:HL405" si="670">STANDARDIZE(HI405,AVERAGE(HI22:HI405),_xlfn.STDEV.P(HI22:HI405))</f>
        <v>-0.31571570309192887</v>
      </c>
      <c r="HL405" s="28">
        <f t="shared" si="670"/>
        <v>0.56426619073491036</v>
      </c>
      <c r="HM405" s="28">
        <f t="shared" si="582"/>
        <v>0.37610915327292405</v>
      </c>
      <c r="HN405" s="28">
        <f t="shared" si="583"/>
        <v>0.71371350650632448</v>
      </c>
      <c r="HO405" s="28" t="str">
        <f t="shared" si="584"/>
        <v>-----</v>
      </c>
      <c r="HP405" s="28" t="str">
        <f t="shared" si="585"/>
        <v>potential down bounce</v>
      </c>
      <c r="HQ405" s="28">
        <f t="shared" si="648"/>
        <v>-2.0238799999997354</v>
      </c>
      <c r="HR405" s="28" t="str">
        <f t="shared" si="621"/>
        <v>Bear</v>
      </c>
      <c r="HS405">
        <f t="shared" si="622"/>
        <v>2.0238799999997354</v>
      </c>
      <c r="HT405" s="27">
        <f t="shared" si="586"/>
        <v>1.1476721943731369</v>
      </c>
      <c r="HU405" s="28">
        <f t="shared" si="587"/>
        <v>0.87444804297465162</v>
      </c>
      <c r="HV405" s="27" t="str">
        <f t="shared" si="588"/>
        <v>-----</v>
      </c>
    </row>
    <row r="406" spans="1:230" x14ac:dyDescent="0.55000000000000004">
      <c r="A406">
        <f>Validation!A405</f>
        <v>1772153100</v>
      </c>
      <c r="B406" t="str">
        <f>Price!B405</f>
        <v>XAUUSD</v>
      </c>
      <c r="C406" t="str">
        <f>Price!C405</f>
        <v>M5</v>
      </c>
      <c r="D406">
        <f>Price!D405</f>
        <v>5173.8999999999996</v>
      </c>
      <c r="E406">
        <f>Price!E405</f>
        <v>5174.99</v>
      </c>
      <c r="F406">
        <f>Price!F405</f>
        <v>5177.3900000000003</v>
      </c>
      <c r="G406">
        <f>Price!G405</f>
        <v>5171.8100000000004</v>
      </c>
      <c r="H406">
        <f>Price!H405</f>
        <v>454</v>
      </c>
      <c r="I406">
        <f>Diagonals!E405</f>
        <v>5219.1400000000003</v>
      </c>
      <c r="J406">
        <f>Diagonals!F405</f>
        <v>0</v>
      </c>
      <c r="K406">
        <f>Diagonals!G405</f>
        <v>0</v>
      </c>
      <c r="L406">
        <f>Diagonals!H405</f>
        <v>5108.72</v>
      </c>
      <c r="M406">
        <f>Diagonals!I405</f>
        <v>0</v>
      </c>
      <c r="N406">
        <f>Diagonals!J405</f>
        <v>0</v>
      </c>
      <c r="O406">
        <f>Diagonals!K405</f>
        <v>0</v>
      </c>
      <c r="P406">
        <f>Diagonals!L405</f>
        <v>0</v>
      </c>
      <c r="Q406">
        <f>Trendlines!E405</f>
        <v>5200.01</v>
      </c>
      <c r="R406">
        <f>Trendlines!F405</f>
        <v>5191.3999999999996</v>
      </c>
      <c r="S406">
        <f>Trendlines!G405</f>
        <v>5201.45</v>
      </c>
      <c r="T406">
        <f>Trendlines!H405</f>
        <v>5177.2700000000004</v>
      </c>
      <c r="U406">
        <f>Trendlines!I405</f>
        <v>5179.9399999999996</v>
      </c>
      <c r="V406">
        <f>Trendlines!J405</f>
        <v>5166.75</v>
      </c>
      <c r="W406">
        <f>Trendlines!K405</f>
        <v>0</v>
      </c>
      <c r="X406">
        <f>Trendlines!L405</f>
        <v>0</v>
      </c>
      <c r="Y406">
        <f>Tema_Hrma_Smma!E405</f>
        <v>5175.51</v>
      </c>
      <c r="Z406">
        <f>Tema_Hrma_Smma!F405</f>
        <v>5181.53</v>
      </c>
      <c r="AA406">
        <f>Tema_Hrma_Smma!G405</f>
        <v>5184.7</v>
      </c>
      <c r="AB406">
        <f>ZScore!H405</f>
        <v>-1</v>
      </c>
      <c r="AC406">
        <f>ZScore!I405</f>
        <v>0.66959999999999997</v>
      </c>
      <c r="AD406">
        <f>ZScore!J405</f>
        <v>3</v>
      </c>
      <c r="AE406">
        <f>HA!E405</f>
        <v>5178.58</v>
      </c>
      <c r="AF406">
        <f>HA!F405</f>
        <v>5178.58</v>
      </c>
      <c r="AG406">
        <f>HA!G405</f>
        <v>5171.8100000000004</v>
      </c>
      <c r="AH406">
        <f>HA!H405</f>
        <v>5174.5200000000004</v>
      </c>
      <c r="AI406">
        <f>HA!I405</f>
        <v>-1</v>
      </c>
      <c r="AJ406">
        <f>HA!J405</f>
        <v>4.05</v>
      </c>
      <c r="AK406">
        <f>HA!K405</f>
        <v>0.53798000000000001</v>
      </c>
      <c r="AL406">
        <f>HA!L405</f>
        <v>-4</v>
      </c>
      <c r="AM406">
        <f>KC!E405</f>
        <v>5214.0287399999997</v>
      </c>
      <c r="AN406">
        <f>KC!F405</f>
        <v>5207.6404700000003</v>
      </c>
      <c r="AO406">
        <f>KC!G405</f>
        <v>5201.2521999999999</v>
      </c>
      <c r="AP406">
        <f>KC!H405</f>
        <v>5194.8639300000004</v>
      </c>
      <c r="AQ406">
        <f>KC!I405</f>
        <v>5188.4756500000003</v>
      </c>
      <c r="AR406">
        <f>KC!J405</f>
        <v>5183.2021800000002</v>
      </c>
      <c r="AS406">
        <f>KC!K405</f>
        <v>5176.8139099999999</v>
      </c>
      <c r="AT406">
        <f>KC!L405</f>
        <v>5170.4256400000004</v>
      </c>
      <c r="AU406">
        <f>KC!M405</f>
        <v>5164.03737</v>
      </c>
      <c r="AV406">
        <f>KC!N405</f>
        <v>5157.6490999999996</v>
      </c>
      <c r="AW406">
        <f>SR_Levels!E405</f>
        <v>5161.8900000000003</v>
      </c>
      <c r="AX406">
        <f>SR_Levels!F405</f>
        <v>5135.8500000000004</v>
      </c>
      <c r="AY406">
        <f>SR_Levels!G405</f>
        <v>0</v>
      </c>
      <c r="AZ406">
        <f>SR_Levels!H405</f>
        <v>0</v>
      </c>
      <c r="BA406">
        <f>SR_Levels!I405</f>
        <v>5178.6000000000004</v>
      </c>
      <c r="BB406">
        <f>SR_Levels!J405</f>
        <v>5193.3500000000004</v>
      </c>
      <c r="BC406">
        <f>SR_Levels!K405</f>
        <v>5205.3100000000004</v>
      </c>
      <c r="BD406">
        <f>SR_Levels!L405</f>
        <v>0</v>
      </c>
      <c r="BE406">
        <f>ZigZag!E405</f>
        <v>0</v>
      </c>
      <c r="BF406">
        <f>ZigZag!F405</f>
        <v>0</v>
      </c>
      <c r="BG406">
        <f>ZigZag!G405</f>
        <v>5184.32</v>
      </c>
      <c r="BH406">
        <f>Dual_Tema!E405</f>
        <v>5179.4399999999996</v>
      </c>
      <c r="BI406">
        <f>Dual_Tema!F405</f>
        <v>5171.87</v>
      </c>
      <c r="BJ406">
        <f>Pinbar!E405</f>
        <v>0</v>
      </c>
      <c r="BK406">
        <f>SSA!E405</f>
        <v>5176.29756</v>
      </c>
      <c r="BL406">
        <f>SSA!F405</f>
        <v>5178.2428</v>
      </c>
      <c r="BN406" t="str">
        <f t="shared" si="644"/>
        <v>Red Candle</v>
      </c>
      <c r="BO406" s="34">
        <f t="shared" si="649"/>
        <v>-2.9638023001263836E-3</v>
      </c>
      <c r="BP406" s="34">
        <f t="shared" si="657"/>
        <v>-1.940601393529362E-3</v>
      </c>
      <c r="BQ406" s="34">
        <f t="shared" ref="BQ406:BQ469" si="671">(D406/D388)-1</f>
        <v>-1.9040196613663296E-3</v>
      </c>
      <c r="BR406" s="34">
        <f t="shared" si="572"/>
        <v>-2.5601579278144992E-3</v>
      </c>
      <c r="BS406" s="35">
        <f t="shared" si="650"/>
        <v>-4.9457816581732761E-4</v>
      </c>
      <c r="BT406" s="35">
        <f t="shared" si="658"/>
        <v>-1.618607991291654E-4</v>
      </c>
      <c r="BU406" s="35">
        <f t="shared" ref="BU406:BU469" si="672">((BQ406+1)^(1/18))-1</f>
        <v>-1.0587409555162797E-4</v>
      </c>
      <c r="BV406" s="35">
        <f t="shared" si="573"/>
        <v>-1.0680432669196716E-4</v>
      </c>
      <c r="BW406" s="27">
        <v>96</v>
      </c>
      <c r="BX406">
        <f>F406-G406</f>
        <v>5.5799999999999272</v>
      </c>
      <c r="BY406">
        <f>ABS(F406-D405)</f>
        <v>1.1900000000005093</v>
      </c>
      <c r="BZ406">
        <f>ABS(G406-D405)</f>
        <v>4.3899999999994179</v>
      </c>
      <c r="CA406">
        <f t="shared" si="623"/>
        <v>5.5799999999999272</v>
      </c>
      <c r="CB406">
        <f t="shared" si="660"/>
        <v>5.7550000000000443</v>
      </c>
      <c r="CC406">
        <f t="shared" si="664"/>
        <v>5.6623866878363174</v>
      </c>
      <c r="CD406">
        <f t="shared" si="661"/>
        <v>9.2613312163726924E-2</v>
      </c>
      <c r="CE406">
        <f t="shared" si="665"/>
        <v>1</v>
      </c>
      <c r="CF406">
        <f t="shared" si="668"/>
        <v>1</v>
      </c>
      <c r="CG406" s="7" t="str">
        <f t="shared" si="662"/>
        <v>-----</v>
      </c>
      <c r="CH406" s="21">
        <f>(Q406-Q310)/$BW406</f>
        <v>5.5208333333401543E-3</v>
      </c>
      <c r="CI406" s="21">
        <f>(R406-R310)/$BW406</f>
        <v>-2.5937500000007201E-2</v>
      </c>
      <c r="CJ406" s="21">
        <f>(S406-S310)/$BW406</f>
        <v>-1.750000000000303E-2</v>
      </c>
      <c r="CK406" s="21">
        <f>(T406-T310)/$BW406</f>
        <v>7.5625000000002274E-2</v>
      </c>
      <c r="CL406" s="21">
        <f>(U406-U310)/$BW406</f>
        <v>2.2083333333332195E-2</v>
      </c>
      <c r="CM406" s="21">
        <f>(V406-V310)/$BW406</f>
        <v>3.875000000000265E-2</v>
      </c>
      <c r="CN406">
        <f>DEGREES(ATAN(CH406/$CB406))</f>
        <v>5.4964440028050086E-2</v>
      </c>
      <c r="CO406">
        <f>DEGREES(ATAN(CI406/$CB406))</f>
        <v>-0.25822749244040299</v>
      </c>
      <c r="CP406">
        <f>DEGREES(ATAN(CJ406/$CB406))</f>
        <v>-0.17422642068181821</v>
      </c>
      <c r="CQ406">
        <f>DEGREES(ATAN(CK406/$CB406))</f>
        <v>0.7528660200731947</v>
      </c>
      <c r="CR406">
        <f t="shared" ref="CR401:CR464" si="673">DEGREES(ATAN(CL406/$CB406))</f>
        <v>0.2198567484707892</v>
      </c>
      <c r="CS406">
        <f t="shared" ref="CS401:CS464" si="674">DEGREES(ATAN(CM406/$CB406))</f>
        <v>0.38578243344409974</v>
      </c>
      <c r="CT406" t="str" cm="1">
        <f t="array" ref="CT406">_xlfn.IFS(CN406&gt;3,"Strong + Slope",CN406&gt;1.5,"Moderate + Slope",CN406&gt;0.5,"Sideway + Slope",CN406&gt;=-0.5,"Sideway Flat",CN406&gt;=-1.5,"Sideway - Slope",CN406&gt;=-3,"Moderate - Slope",TRUE,"Strong - Slope")</f>
        <v>Sideway Flat</v>
      </c>
      <c r="CU406" t="str" cm="1">
        <f t="array" ref="CU406">_xlfn.IFS(CO406&gt;3,"Strong + Slope",CO406&gt;1.5,"Moderate + Slope",CO406&gt;0.5,"Sideway + Slope",CO406&gt;=-0.5,"Sideway Flat",CO406&gt;=-1.5,"Sideway - Slope",CO406&gt;=-3,"Moderate - Slope",TRUE,"Strong - Slope")</f>
        <v>Sideway Flat</v>
      </c>
      <c r="CV406" t="str" cm="1">
        <f t="array" ref="CV406">_xlfn.IFS(CP406&gt;3,"Strong + Slope",CP406&gt;1.5,"Moderate + Slope",CP406&gt;0.5,"Sideway + Slope",CP406&gt;=-0.5,"Sideway Flat",CP406&gt;=-1.5,"Sideway - Slope",CP406&gt;=-3,"Moderate - Slope",TRUE,"Strong - Slope")</f>
        <v>Sideway Flat</v>
      </c>
      <c r="CW406" t="str" cm="1">
        <f t="array" ref="CW406">_xlfn.IFS(CQ406&gt;3,"Strong + Slope",CQ406&gt;1.5,"Moderate + Slope",CQ406&gt;0.5,"Sideway + Slope",CQ406&gt;=-0.5,"Sideway Flat",CQ406&gt;=-1.5,"Sideway - Slope",CQ406&gt;=-3,"Moderate - Slope",TRUE,"Strong - Slope")</f>
        <v>Sideway + Slope</v>
      </c>
      <c r="CX406" t="str" cm="1">
        <f t="array" ref="CX406">_xlfn.IFS(CR406&gt;3,"Strong + Slope",CR406&gt;1.5,"Moderate + Slope",CR406&gt;0.5,"Sideway + Slope",CR406&gt;=-0.5,"Sideway Flat",CR406&gt;=-1.5,"Sideway - Slope",CR406&gt;=-3,"Moderate - Slope",TRUE,"Strong - Slope")</f>
        <v>Sideway Flat</v>
      </c>
      <c r="CY406" t="str" cm="1">
        <f t="array" ref="CY406">_xlfn.IFS(CS406&gt;3,"Strong + Slope",CS406&gt;1.5,"Moderate + Slope",CS406&gt;0.5,"Sideway + Slope",CS406&gt;=-0.5,"Sideway Flat",CS406&gt;=-1.5,"Sideway - Slope",CS406&gt;=-3,"Moderate - Slope",TRUE,"Strong - Slope")</f>
        <v>Sideway Flat</v>
      </c>
      <c r="CZ406" s="7" t="str">
        <f>IF(AND(D406&gt;BH406,D406&gt;E406),"Bullish Trigger","-----")</f>
        <v>-----</v>
      </c>
      <c r="DA406" s="7" t="str">
        <f>IF(AND(D406&lt;BI406,D406&lt;E406),"Bearish Trigger","-----")</f>
        <v>-----</v>
      </c>
      <c r="DB406" s="13" t="str">
        <f>IF(AND(W406=BE406,W406&gt;0,BE406&gt;0),"Important High","------")</f>
        <v>------</v>
      </c>
      <c r="DC406" s="13" t="str">
        <f>IF(AND(X406=BF406,X406&gt;0,BF406&gt;0),"Important Low","------")</f>
        <v>------</v>
      </c>
      <c r="DD406" s="7" t="str">
        <f>IF(AND(DB406="Important High",DC406="-----",BJ406=1),"Imp High Rej","-----")</f>
        <v>-----</v>
      </c>
      <c r="DE406" s="7" t="str">
        <f>IF(AND(DB406="-----",DC406="Important Low",BJ406=1),"Imp Low Rej","-----")</f>
        <v>-----</v>
      </c>
      <c r="DF406" s="7" t="str">
        <f>IF(Y406&gt;AM406,"Overbought",IF(Y406&gt;AO406,"Bullish Momentum",IF(Y406&gt;AQ406,"Flat Momentum","-----")))</f>
        <v>-----</v>
      </c>
      <c r="DG406" s="7" t="str">
        <f>IF(Y406&lt;AV406,"Oversold",IF(Y406&lt;AT406,"Bearish Momentum",IF(Y406&lt;AR406,"Flat Momentum","-----")))</f>
        <v>Flat Momentum</v>
      </c>
      <c r="DH406" s="7" t="str">
        <f>IF(AND(DF406="Overbought",AD406=2),"Culminated Thrust","-----")</f>
        <v>-----</v>
      </c>
      <c r="DI406" s="7" t="str">
        <f>IF(AND(DG406="Oversold",AD406=5),"Culminated Thrust","-----")</f>
        <v>-----</v>
      </c>
      <c r="DJ406" s="14">
        <f>(Q406-$D406)/$D406</f>
        <v>5.0464833104622402E-3</v>
      </c>
      <c r="DK406" s="14">
        <f>(R406-$D406)/$D406</f>
        <v>3.3823614681381554E-3</v>
      </c>
      <c r="DL406" s="14">
        <f>(S406-$D406)/$D406</f>
        <v>5.324803339840388E-3</v>
      </c>
      <c r="DM406" s="14">
        <f>(T406-$D406)/$D406</f>
        <v>6.5134617986447371E-4</v>
      </c>
      <c r="DN406" s="14">
        <f>(U406-$D406)/$D406</f>
        <v>1.1673979010031047E-3</v>
      </c>
      <c r="DO406" s="14">
        <f>(V406-$D406)/$D406</f>
        <v>-1.3819362569820902E-3</v>
      </c>
      <c r="DP406" s="14">
        <f t="shared" si="589"/>
        <v>5.324803339840388E-3</v>
      </c>
      <c r="DQ406" s="14">
        <f t="shared" si="590"/>
        <v>5.0464833104622402E-3</v>
      </c>
      <c r="DR406" s="14">
        <f t="shared" si="591"/>
        <v>3.3823614681381554E-3</v>
      </c>
      <c r="DS406" s="14">
        <f t="shared" si="592"/>
        <v>1.1673979010031047E-3</v>
      </c>
      <c r="DT406" s="14">
        <f t="shared" si="593"/>
        <v>6.5134617986447371E-4</v>
      </c>
      <c r="DU406" s="14">
        <f t="shared" si="594"/>
        <v>-1.3819362569820902E-3</v>
      </c>
      <c r="DV406" t="str">
        <f>IF($D406&gt;Q406,"SUP","RES")</f>
        <v>RES</v>
      </c>
      <c r="DW406" t="str">
        <f>IF($D406&gt;R406,"SUP","RES")</f>
        <v>RES</v>
      </c>
      <c r="DX406" t="str">
        <f>IF($D406&gt;S406,"SUP","RES")</f>
        <v>RES</v>
      </c>
      <c r="DY406" t="str">
        <f>IF($D406&gt;T406,"SUP","RES")</f>
        <v>RES</v>
      </c>
      <c r="DZ406" t="str">
        <f>IF($D406&gt;U406,"SUP","RES")</f>
        <v>RES</v>
      </c>
      <c r="EA406" t="str">
        <f>IF($D406&gt;V406,"SUP","RES")</f>
        <v>SUP</v>
      </c>
      <c r="EB406" s="7">
        <f t="shared" si="595"/>
        <v>5</v>
      </c>
      <c r="EC406" s="7">
        <f t="shared" si="596"/>
        <v>1</v>
      </c>
      <c r="ED406" s="13" t="str">
        <f t="shared" si="597"/>
        <v>-----</v>
      </c>
      <c r="EE406" s="13" t="str">
        <f t="shared" si="598"/>
        <v>-----</v>
      </c>
      <c r="EF406" s="7">
        <f>IF(OR(ED406="All Sup",EE406="All Res"),"na",((D406-MIN(Q406:V406))/(MAX(Q406:V406)-MIN(Q406:V406))))</f>
        <v>0.20605187319883786</v>
      </c>
      <c r="EG406">
        <v>1.4999999999999999E-4</v>
      </c>
      <c r="EH406">
        <f>Q406*(1+$EG406)</f>
        <v>5200.7900015000005</v>
      </c>
      <c r="EI406">
        <f>Q406*(1-$EG406)</f>
        <v>5199.2299985</v>
      </c>
      <c r="EJ406">
        <f>R406*(1+$EG406)</f>
        <v>5192.1787100000001</v>
      </c>
      <c r="EK406">
        <f>R406*(1-$EG406)</f>
        <v>5190.62129</v>
      </c>
      <c r="EL406">
        <f>S406*(1+$EG406)</f>
        <v>5202.2302175000004</v>
      </c>
      <c r="EM406">
        <f>S406*(1-$EG406)</f>
        <v>5200.6697825000001</v>
      </c>
      <c r="EN406">
        <f>T406*(1+$EG406)</f>
        <v>5178.046590500001</v>
      </c>
      <c r="EO406">
        <f>T406*(1-$EG406)</f>
        <v>5176.4934095000008</v>
      </c>
      <c r="EP406">
        <f>U406*(1+$EG406)</f>
        <v>5180.7169910000002</v>
      </c>
      <c r="EQ406">
        <f>U406*(1-$EG406)</f>
        <v>5179.1630089999999</v>
      </c>
      <c r="ER406">
        <f>V406*(1+$EG406)</f>
        <v>5167.5250125000002</v>
      </c>
      <c r="ES406">
        <f>V406*(1-$EG406)</f>
        <v>5165.9749874999998</v>
      </c>
      <c r="ET406" s="7" t="str">
        <f t="shared" si="599"/>
        <v>-----</v>
      </c>
      <c r="EU406" s="7" t="str">
        <f t="shared" si="600"/>
        <v>-----</v>
      </c>
      <c r="EV406" s="7" t="str">
        <f t="shared" si="601"/>
        <v>-----</v>
      </c>
      <c r="EW406" s="7" t="str">
        <f t="shared" si="602"/>
        <v>-----</v>
      </c>
      <c r="EX406" s="7" t="str">
        <f t="shared" si="603"/>
        <v>-----</v>
      </c>
      <c r="EY406" s="7" t="str">
        <f t="shared" si="604"/>
        <v>-----</v>
      </c>
      <c r="EZ406">
        <f t="shared" si="624"/>
        <v>31</v>
      </c>
      <c r="FA406">
        <f t="shared" si="625"/>
        <v>4</v>
      </c>
      <c r="FB406">
        <f t="shared" si="626"/>
        <v>404</v>
      </c>
      <c r="FC406">
        <f t="shared" si="627"/>
        <v>2</v>
      </c>
      <c r="FD406">
        <f t="shared" si="628"/>
        <v>2</v>
      </c>
      <c r="FE406">
        <f t="shared" si="629"/>
        <v>98</v>
      </c>
      <c r="FF406">
        <f t="shared" si="630"/>
        <v>4</v>
      </c>
      <c r="FG406">
        <f t="shared" si="631"/>
        <v>2</v>
      </c>
      <c r="FH406">
        <f t="shared" si="632"/>
        <v>0</v>
      </c>
      <c r="FI406">
        <f t="shared" si="633"/>
        <v>1</v>
      </c>
      <c r="FJ406">
        <f t="shared" si="634"/>
        <v>1</v>
      </c>
      <c r="FK406">
        <f t="shared" si="635"/>
        <v>1</v>
      </c>
      <c r="FL406" s="7" t="str">
        <f t="shared" si="605"/>
        <v>-----</v>
      </c>
      <c r="FM406" s="7" t="str">
        <f t="shared" si="606"/>
        <v>-----</v>
      </c>
      <c r="FN406" s="7" t="str">
        <f t="shared" si="607"/>
        <v>-----</v>
      </c>
      <c r="FO406" s="7" t="str">
        <f t="shared" si="608"/>
        <v>-----</v>
      </c>
      <c r="FP406" s="7" t="str">
        <f t="shared" si="609"/>
        <v>-----</v>
      </c>
      <c r="FQ406" s="7" t="str">
        <f t="shared" si="610"/>
        <v>-----</v>
      </c>
      <c r="FR406" s="13" t="str">
        <f>IF(FL406="-----","-----",(D406-Q406)/Q406)</f>
        <v>-----</v>
      </c>
      <c r="FS406" s="13" t="str">
        <f>IF(FM406="-----","-----",(Q406-R406)/R406)</f>
        <v>-----</v>
      </c>
      <c r="FT406" s="13" t="str">
        <f>IF(FN406="-----","-----",(R406-S406)/S406)</f>
        <v>-----</v>
      </c>
      <c r="FU406" s="13" t="str">
        <f>IF(FO406="-----","-----",(S406-T406)/T406)</f>
        <v>-----</v>
      </c>
      <c r="FV406" s="13" t="str">
        <f>IF(FP406="-----","-----",(T406-U406)/U406)</f>
        <v>-----</v>
      </c>
      <c r="FW406" s="13" t="str">
        <f>IF(FQ406="-----","-----",(U406-V406)/V406)</f>
        <v>-----</v>
      </c>
      <c r="FX406" s="7" t="str">
        <f t="shared" si="611"/>
        <v>-----</v>
      </c>
      <c r="FY406" s="7" t="str">
        <f t="shared" si="612"/>
        <v>-----</v>
      </c>
      <c r="FZ406" s="7" t="str">
        <f t="shared" si="613"/>
        <v>-----</v>
      </c>
      <c r="GA406" s="7" t="str">
        <f t="shared" si="614"/>
        <v>-----</v>
      </c>
      <c r="GB406" s="7" t="str">
        <f t="shared" si="615"/>
        <v>-----</v>
      </c>
      <c r="GC406" s="7" t="str">
        <f t="shared" si="616"/>
        <v>-----</v>
      </c>
      <c r="GD406" s="7" t="str">
        <f>IF(AND(BG406&gt;AA406,BG405&gt;AA405,BG404&gt;AA404,BG403&gt;AA403,BG402&gt;AA402,BG401&gt;AA401,BG400&gt;AA400,BG399&gt;AA399,BG398&gt;AA398,BG397&gt;AA397,BG396&gt;AA396,BG395&gt;AA395),"Bullish",IF(AND(BG406&lt;AA406,BG405&lt;AA405,BG404&lt;AA404,BG403&lt;AA403,BG402&lt;AA402,BG401&lt;AA401,BG400&lt;AA400,BG399&lt;AA399,BG398&lt;AA398,BG397&lt;AA397,BG396&lt;AA396,BG395&lt;AA395),"Bearish","-----"))</f>
        <v>-----</v>
      </c>
      <c r="GE406">
        <f>(Z406-BG406)/BG406</f>
        <v>-5.3816122461575753E-4</v>
      </c>
      <c r="GF406" s="28">
        <f t="shared" si="574"/>
        <v>-0.49178557246947441</v>
      </c>
      <c r="GG406" s="7">
        <f t="shared" si="575"/>
        <v>0.31143546841617942</v>
      </c>
      <c r="GH406" s="7" t="str">
        <f t="shared" si="576"/>
        <v>-----</v>
      </c>
      <c r="GI406" s="7" t="str">
        <f>IF(Y406&gt;Z406,"Bullish","Bearish")</f>
        <v>Bearish</v>
      </c>
      <c r="GJ406" s="13" t="str">
        <f>IF(AND(D406&gt;Y406,D405&lt;Y405),"TEMA crossover","-----")</f>
        <v>-----</v>
      </c>
      <c r="GK406" s="13" t="str">
        <f>IF(AND(D406&lt;Y406,D405&gt;Y405),"TEMA crossunder","-----")</f>
        <v>-----</v>
      </c>
      <c r="GL406" s="22" t="str">
        <f>IF(GD406="Bearish","YES","-----")</f>
        <v>-----</v>
      </c>
      <c r="GM406" s="22" t="str">
        <f>IF(GH406="Reverse to Bearish","YES","-----")</f>
        <v>-----</v>
      </c>
      <c r="GN406" s="22" t="str">
        <f>IF(AND(GI406="Bullish",GI405="Bullish",GI404="Bullish",GI403="Bullish"),"YES","-----")</f>
        <v>-----</v>
      </c>
      <c r="GO406" s="22" t="str">
        <f>IF(OR(GK406="TEMA crossunder",GK405="TEMA crossunder",GK404="TEMA crossunder",GK403="TEMA crossunder"),"YES","-----")</f>
        <v>-----</v>
      </c>
      <c r="GP406" s="22" t="str">
        <f>IF(GD406="Bullish","YES","-----")</f>
        <v>-----</v>
      </c>
      <c r="GQ406" s="22" t="str">
        <f>IF(GH406="Reverse to Bullish","YES","-----")</f>
        <v>-----</v>
      </c>
      <c r="GR406" s="22" t="str">
        <f>IF(AND(GI406="Bearish",GI405="Bearish",GI404="Bearish",GI403="Bearish"),"YES","-----")</f>
        <v>-----</v>
      </c>
      <c r="GS406" s="22" t="str">
        <f>IF(OR(GJ406="TEMA crossover",GJ405="TEMA crossover",GJ404="TEMA crossover",GJ403="TEMA crossover"),"YES","-----")</f>
        <v>-----</v>
      </c>
      <c r="GT406" s="22" t="str">
        <f t="shared" si="636"/>
        <v>-----</v>
      </c>
      <c r="GU406" s="22" t="str">
        <f t="shared" si="637"/>
        <v>-----</v>
      </c>
      <c r="GV406" s="22" t="str">
        <f t="shared" si="638"/>
        <v>-----</v>
      </c>
      <c r="GW406" s="22" t="str">
        <f t="shared" si="639"/>
        <v>-----</v>
      </c>
      <c r="GX406" s="22" t="str">
        <f t="shared" si="640"/>
        <v>-----</v>
      </c>
      <c r="GY406" s="22" t="str">
        <f t="shared" si="641"/>
        <v>-----</v>
      </c>
      <c r="GZ406" s="7" t="str">
        <f>IF(G406&gt;BH406,"YES","-----")</f>
        <v>-----</v>
      </c>
      <c r="HA406" s="7" t="str">
        <f>IF(F406&lt;BI406,"YES","-----")</f>
        <v>-----</v>
      </c>
      <c r="HB406">
        <f>BH406-BI406</f>
        <v>7.569999999999709</v>
      </c>
      <c r="HC406" s="27">
        <f t="shared" si="617"/>
        <v>0.487819805873277</v>
      </c>
      <c r="HD406" s="28">
        <f t="shared" si="577"/>
        <v>0.68716125936474814</v>
      </c>
      <c r="HE406" s="28" t="str">
        <f t="shared" si="578"/>
        <v>-----</v>
      </c>
      <c r="HF406" s="27">
        <f>STANDARDIZE(H406,AVERAGE($H23:$H406),_xlfn.STDEV.P($H23:$H406))</f>
        <v>-0.38851400605775938</v>
      </c>
      <c r="HG406" s="28">
        <f t="shared" si="579"/>
        <v>0.34881784559414147</v>
      </c>
      <c r="HH406" s="28" t="str">
        <f t="shared" si="580"/>
        <v>-----</v>
      </c>
      <c r="HI406">
        <f t="shared" si="618"/>
        <v>-4.427560000000085</v>
      </c>
      <c r="HJ406">
        <f t="shared" si="619"/>
        <v>3.142439999999624</v>
      </c>
      <c r="HK406" s="28">
        <f t="shared" ref="HK406:HL406" si="675">STANDARDIZE(HI406,AVERAGE(HI23:HI406),_xlfn.STDEV.P(HI23:HI406))</f>
        <v>-0.37799888604693632</v>
      </c>
      <c r="HL406" s="28">
        <f t="shared" si="675"/>
        <v>6.0680596096640685E-2</v>
      </c>
      <c r="HM406" s="28">
        <f t="shared" si="582"/>
        <v>0.35271571074942432</v>
      </c>
      <c r="HN406" s="28">
        <f t="shared" si="583"/>
        <v>0.52419320736441111</v>
      </c>
      <c r="HO406" s="28" t="str">
        <f t="shared" si="584"/>
        <v>-----</v>
      </c>
      <c r="HP406" s="28" t="str">
        <f t="shared" si="585"/>
        <v>-----</v>
      </c>
      <c r="HQ406" s="28">
        <f t="shared" si="648"/>
        <v>-1.9452400000000125</v>
      </c>
      <c r="HR406" s="28" t="str">
        <f t="shared" si="621"/>
        <v>Bear</v>
      </c>
      <c r="HS406">
        <f t="shared" si="622"/>
        <v>1.9452400000000125</v>
      </c>
      <c r="HT406" s="27">
        <f t="shared" si="586"/>
        <v>1.066144051768348</v>
      </c>
      <c r="HU406" s="28">
        <f t="shared" si="587"/>
        <v>0.85682073562429562</v>
      </c>
      <c r="HV406" s="27" t="str">
        <f t="shared" si="588"/>
        <v>-----</v>
      </c>
    </row>
    <row r="407" spans="1:230" x14ac:dyDescent="0.55000000000000004">
      <c r="A407">
        <f>Validation!A406</f>
        <v>1772153400</v>
      </c>
      <c r="B407" t="str">
        <f>Price!B406</f>
        <v>XAUUSD</v>
      </c>
      <c r="C407" t="str">
        <f>Price!C406</f>
        <v>M5</v>
      </c>
      <c r="D407">
        <f>Price!D406</f>
        <v>5176.5600000000004</v>
      </c>
      <c r="E407">
        <f>Price!E406</f>
        <v>5173.8500000000004</v>
      </c>
      <c r="F407">
        <f>Price!F406</f>
        <v>5177.6099999999997</v>
      </c>
      <c r="G407">
        <f>Price!G406</f>
        <v>5172.28</v>
      </c>
      <c r="H407">
        <f>Price!H406</f>
        <v>398</v>
      </c>
      <c r="I407">
        <f>Diagonals!E406</f>
        <v>5219.32</v>
      </c>
      <c r="J407">
        <f>Diagonals!F406</f>
        <v>0</v>
      </c>
      <c r="K407">
        <f>Diagonals!G406</f>
        <v>0</v>
      </c>
      <c r="L407">
        <f>Diagonals!H406</f>
        <v>5108.3900000000003</v>
      </c>
      <c r="M407">
        <f>Diagonals!I406</f>
        <v>0</v>
      </c>
      <c r="N407">
        <f>Diagonals!J406</f>
        <v>0</v>
      </c>
      <c r="O407">
        <f>Diagonals!K406</f>
        <v>0</v>
      </c>
      <c r="P407">
        <f>Diagonals!L406</f>
        <v>0</v>
      </c>
      <c r="Q407">
        <f>Trendlines!E406</f>
        <v>5200.0200000000004</v>
      </c>
      <c r="R407">
        <f>Trendlines!F406</f>
        <v>5191.37</v>
      </c>
      <c r="S407">
        <f>Trendlines!G406</f>
        <v>5201.43</v>
      </c>
      <c r="T407">
        <f>Trendlines!H406</f>
        <v>5177.34</v>
      </c>
      <c r="U407">
        <f>Trendlines!I406</f>
        <v>5179.96</v>
      </c>
      <c r="V407">
        <f>Trendlines!J406</f>
        <v>5166.78</v>
      </c>
      <c r="W407">
        <f>Trendlines!K406</f>
        <v>0</v>
      </c>
      <c r="X407">
        <f>Trendlines!L406</f>
        <v>0</v>
      </c>
      <c r="Y407">
        <f>Tema_Hrma_Smma!E406</f>
        <v>5174.49</v>
      </c>
      <c r="Z407">
        <f>Tema_Hrma_Smma!F406</f>
        <v>5179.87</v>
      </c>
      <c r="AA407">
        <f>Tema_Hrma_Smma!G406</f>
        <v>5184.43</v>
      </c>
      <c r="AB407">
        <f>ZScore!H406</f>
        <v>1</v>
      </c>
      <c r="AC407">
        <f>ZScore!I406</f>
        <v>9.8580000000000001E-2</v>
      </c>
      <c r="AD407">
        <f>ZScore!J406</f>
        <v>0</v>
      </c>
      <c r="AE407">
        <f>HA!E406</f>
        <v>5176.55</v>
      </c>
      <c r="AF407">
        <f>HA!F406</f>
        <v>5177.6099999999997</v>
      </c>
      <c r="AG407">
        <f>HA!G406</f>
        <v>5172.28</v>
      </c>
      <c r="AH407">
        <f>HA!H406</f>
        <v>5175.07</v>
      </c>
      <c r="AI407">
        <f>HA!I406</f>
        <v>-1</v>
      </c>
      <c r="AJ407">
        <f>HA!J406</f>
        <v>1.47</v>
      </c>
      <c r="AK407">
        <f>HA!K406</f>
        <v>-0.50387000000000004</v>
      </c>
      <c r="AL407">
        <f>HA!L406</f>
        <v>-5</v>
      </c>
      <c r="AM407">
        <f>KC!E406</f>
        <v>5213.40877</v>
      </c>
      <c r="AN407">
        <f>KC!F406</f>
        <v>5207.0074699999996</v>
      </c>
      <c r="AO407">
        <f>KC!G406</f>
        <v>5200.6061799999998</v>
      </c>
      <c r="AP407">
        <f>KC!H406</f>
        <v>5194.2048800000002</v>
      </c>
      <c r="AQ407">
        <f>KC!I406</f>
        <v>5187.8035799999998</v>
      </c>
      <c r="AR407">
        <f>KC!J406</f>
        <v>5182.4075400000002</v>
      </c>
      <c r="AS407">
        <f>KC!K406</f>
        <v>5176.0062399999997</v>
      </c>
      <c r="AT407">
        <f>KC!L406</f>
        <v>5169.6049499999999</v>
      </c>
      <c r="AU407">
        <f>KC!M406</f>
        <v>5163.2036500000004</v>
      </c>
      <c r="AV407">
        <f>KC!N406</f>
        <v>5156.8023499999999</v>
      </c>
      <c r="AW407">
        <f>SR_Levels!E406</f>
        <v>5161.8900000000003</v>
      </c>
      <c r="AX407">
        <f>SR_Levels!F406</f>
        <v>5135.8500000000004</v>
      </c>
      <c r="AY407">
        <f>SR_Levels!G406</f>
        <v>0</v>
      </c>
      <c r="AZ407">
        <f>SR_Levels!H406</f>
        <v>0</v>
      </c>
      <c r="BA407">
        <f>SR_Levels!I406</f>
        <v>5178.6000000000004</v>
      </c>
      <c r="BB407">
        <f>SR_Levels!J406</f>
        <v>5193.3500000000004</v>
      </c>
      <c r="BC407">
        <f>SR_Levels!K406</f>
        <v>5205.3100000000004</v>
      </c>
      <c r="BD407">
        <f>SR_Levels!L406</f>
        <v>0</v>
      </c>
      <c r="BE407">
        <f>ZigZag!E406</f>
        <v>0</v>
      </c>
      <c r="BF407">
        <f>ZigZag!F406</f>
        <v>0</v>
      </c>
      <c r="BG407">
        <f>ZigZag!G406</f>
        <v>5183.6899999999996</v>
      </c>
      <c r="BH407">
        <f>Dual_Tema!E406</f>
        <v>5177.6099999999997</v>
      </c>
      <c r="BI407">
        <f>Dual_Tema!F406</f>
        <v>5170.99</v>
      </c>
      <c r="BJ407">
        <f>Pinbar!E406</f>
        <v>0</v>
      </c>
      <c r="BK407">
        <f>SSA!E406</f>
        <v>5174.9664000000002</v>
      </c>
      <c r="BL407">
        <f>SSA!F406</f>
        <v>5176.6045999999997</v>
      </c>
      <c r="BN407" t="str">
        <f t="shared" si="644"/>
        <v>Green Candle</v>
      </c>
      <c r="BO407" s="34">
        <f t="shared" si="649"/>
        <v>-3.0640523681407794E-3</v>
      </c>
      <c r="BP407" s="34">
        <f t="shared" si="657"/>
        <v>-1.614293732027261E-3</v>
      </c>
      <c r="BQ407" s="34">
        <f t="shared" si="671"/>
        <v>-1.3754680546096409E-3</v>
      </c>
      <c r="BR407" s="34">
        <f t="shared" si="572"/>
        <v>-1.31959717559893E-3</v>
      </c>
      <c r="BS407" s="35">
        <f t="shared" si="650"/>
        <v>-5.1132859154767729E-4</v>
      </c>
      <c r="BT407" s="35">
        <f t="shared" si="658"/>
        <v>-1.3462411303633015E-4</v>
      </c>
      <c r="BU407" s="35">
        <f t="shared" si="672"/>
        <v>-7.6464569719769671E-5</v>
      </c>
      <c r="BV407" s="35">
        <f t="shared" si="573"/>
        <v>-5.5018011898000374E-5</v>
      </c>
      <c r="BW407" s="27">
        <v>96</v>
      </c>
      <c r="BX407">
        <f>F407-G407</f>
        <v>5.3299999999999272</v>
      </c>
      <c r="BY407">
        <f>ABS(F407-D406)</f>
        <v>3.7100000000000364</v>
      </c>
      <c r="BZ407">
        <f>ABS(G407-D406)</f>
        <v>1.6199999999998909</v>
      </c>
      <c r="CA407">
        <f t="shared" si="623"/>
        <v>5.3299999999999272</v>
      </c>
      <c r="CB407">
        <f t="shared" si="660"/>
        <v>5.7421428571428805</v>
      </c>
      <c r="CC407">
        <f t="shared" si="664"/>
        <v>5.6386447815622898</v>
      </c>
      <c r="CD407">
        <f t="shared" si="661"/>
        <v>0.10349807558059076</v>
      </c>
      <c r="CE407">
        <f t="shared" si="665"/>
        <v>1</v>
      </c>
      <c r="CF407">
        <f t="shared" si="668"/>
        <v>2</v>
      </c>
      <c r="CG407" s="7" t="str">
        <f t="shared" si="662"/>
        <v>-----</v>
      </c>
      <c r="CH407" s="21">
        <f>(Q407-Q311)/$BW407</f>
        <v>5.6250000000090949E-3</v>
      </c>
      <c r="CI407" s="21">
        <f>(R407-R311)/$BW407</f>
        <v>-2.6041666666666668E-2</v>
      </c>
      <c r="CJ407" s="21">
        <f>(S407-S311)/$BW407</f>
        <v>-1.7604166666662497E-2</v>
      </c>
      <c r="CK407" s="21">
        <f>(T407-T311)/$BW407</f>
        <v>7.5625000000002274E-2</v>
      </c>
      <c r="CL407" s="21">
        <f>(U407-U311)/$BW407</f>
        <v>2.2083333333332195E-2</v>
      </c>
      <c r="CM407" s="21">
        <f>(V407-V311)/$BW407</f>
        <v>3.8645833333333712E-2</v>
      </c>
      <c r="CN407">
        <f>DEGREES(ATAN(CH407/$CB407))</f>
        <v>5.6126896297905342E-2</v>
      </c>
      <c r="CO407">
        <f>DEGREES(ATAN(CI407/$CB407))</f>
        <v>-0.25984504375950801</v>
      </c>
      <c r="CP407">
        <f>DEGREES(ATAN(CJ407/$CB407))</f>
        <v>-0.17565590353002061</v>
      </c>
      <c r="CQ407">
        <f>DEGREES(ATAN(CK407/$CB407))</f>
        <v>0.75455155599815904</v>
      </c>
      <c r="CR407">
        <f t="shared" si="673"/>
        <v>0.22034902145190818</v>
      </c>
      <c r="CS407">
        <f t="shared" si="674"/>
        <v>0.38560686660596455</v>
      </c>
      <c r="CT407" t="str" cm="1">
        <f t="array" ref="CT407">_xlfn.IFS(CN407&gt;3,"Strong + Slope",CN407&gt;1.5,"Moderate + Slope",CN407&gt;0.5,"Sideway + Slope",CN407&gt;=-0.5,"Sideway Flat",CN407&gt;=-1.5,"Sideway - Slope",CN407&gt;=-3,"Moderate - Slope",TRUE,"Strong - Slope")</f>
        <v>Sideway Flat</v>
      </c>
      <c r="CU407" t="str" cm="1">
        <f t="array" ref="CU407">_xlfn.IFS(CO407&gt;3,"Strong + Slope",CO407&gt;1.5,"Moderate + Slope",CO407&gt;0.5,"Sideway + Slope",CO407&gt;=-0.5,"Sideway Flat",CO407&gt;=-1.5,"Sideway - Slope",CO407&gt;=-3,"Moderate - Slope",TRUE,"Strong - Slope")</f>
        <v>Sideway Flat</v>
      </c>
      <c r="CV407" t="str" cm="1">
        <f t="array" ref="CV407">_xlfn.IFS(CP407&gt;3,"Strong + Slope",CP407&gt;1.5,"Moderate + Slope",CP407&gt;0.5,"Sideway + Slope",CP407&gt;=-0.5,"Sideway Flat",CP407&gt;=-1.5,"Sideway - Slope",CP407&gt;=-3,"Moderate - Slope",TRUE,"Strong - Slope")</f>
        <v>Sideway Flat</v>
      </c>
      <c r="CW407" t="str" cm="1">
        <f t="array" ref="CW407">_xlfn.IFS(CQ407&gt;3,"Strong + Slope",CQ407&gt;1.5,"Moderate + Slope",CQ407&gt;0.5,"Sideway + Slope",CQ407&gt;=-0.5,"Sideway Flat",CQ407&gt;=-1.5,"Sideway - Slope",CQ407&gt;=-3,"Moderate - Slope",TRUE,"Strong - Slope")</f>
        <v>Sideway + Slope</v>
      </c>
      <c r="CX407" t="str" cm="1">
        <f t="array" ref="CX407">_xlfn.IFS(CR407&gt;3,"Strong + Slope",CR407&gt;1.5,"Moderate + Slope",CR407&gt;0.5,"Sideway + Slope",CR407&gt;=-0.5,"Sideway Flat",CR407&gt;=-1.5,"Sideway - Slope",CR407&gt;=-3,"Moderate - Slope",TRUE,"Strong - Slope")</f>
        <v>Sideway Flat</v>
      </c>
      <c r="CY407" t="str" cm="1">
        <f t="array" ref="CY407">_xlfn.IFS(CS407&gt;3,"Strong + Slope",CS407&gt;1.5,"Moderate + Slope",CS407&gt;0.5,"Sideway + Slope",CS407&gt;=-0.5,"Sideway Flat",CS407&gt;=-1.5,"Sideway - Slope",CS407&gt;=-3,"Moderate - Slope",TRUE,"Strong - Slope")</f>
        <v>Sideway Flat</v>
      </c>
      <c r="CZ407" s="7" t="str">
        <f>IF(AND(D407&gt;BH407,D407&gt;E407),"Bullish Trigger","-----")</f>
        <v>-----</v>
      </c>
      <c r="DA407" s="7" t="str">
        <f>IF(AND(D407&lt;BI407,D407&lt;E407),"Bearish Trigger","-----")</f>
        <v>-----</v>
      </c>
      <c r="DB407" s="13" t="str">
        <f>IF(AND(W407=BE407,W407&gt;0,BE407&gt;0),"Important High","------")</f>
        <v>------</v>
      </c>
      <c r="DC407" s="13" t="str">
        <f>IF(AND(X407=BF407,X407&gt;0,BF407&gt;0),"Important Low","------")</f>
        <v>------</v>
      </c>
      <c r="DD407" s="7" t="str">
        <f>IF(AND(DB407="Important High",DC407="-----",BJ407=1),"Imp High Rej","-----")</f>
        <v>-----</v>
      </c>
      <c r="DE407" s="7" t="str">
        <f>IF(AND(DB407="-----",DC407="Important Low",BJ407=1),"Imp Low Rej","-----")</f>
        <v>-----</v>
      </c>
      <c r="DF407" s="7" t="str">
        <f>IF(Y407&gt;AM407,"Overbought",IF(Y407&gt;AO407,"Bullish Momentum",IF(Y407&gt;AQ407,"Flat Momentum","-----")))</f>
        <v>-----</v>
      </c>
      <c r="DG407" s="7" t="str">
        <f>IF(Y407&lt;AV407,"Oversold",IF(Y407&lt;AT407,"Bearish Momentum",IF(Y407&lt;AR407,"Flat Momentum","-----")))</f>
        <v>Flat Momentum</v>
      </c>
      <c r="DH407" s="7" t="str">
        <f>IF(AND(DF407="Overbought",AD407=2),"Culminated Thrust","-----")</f>
        <v>-----</v>
      </c>
      <c r="DI407" s="7" t="str">
        <f>IF(AND(DG407="Oversold",AD407=5),"Culminated Thrust","-----")</f>
        <v>-----</v>
      </c>
      <c r="DJ407" s="14">
        <f>(Q407-$D407)/$D407</f>
        <v>4.5319671751124363E-3</v>
      </c>
      <c r="DK407" s="14">
        <f>(R407-$D407)/$D407</f>
        <v>2.8609733104609024E-3</v>
      </c>
      <c r="DL407" s="14">
        <f>(S407-$D407)/$D407</f>
        <v>4.8043488339746645E-3</v>
      </c>
      <c r="DM407" s="14">
        <f>(T407-$D407)/$D407</f>
        <v>1.5067921554077327E-4</v>
      </c>
      <c r="DN407" s="14">
        <f>(U407-$D407)/$D407</f>
        <v>6.5680683697274557E-4</v>
      </c>
      <c r="DO407" s="14">
        <f>(V407-$D407)/$D407</f>
        <v>-1.889285548704285E-3</v>
      </c>
      <c r="DP407" s="14">
        <f t="shared" si="589"/>
        <v>4.8043488339746645E-3</v>
      </c>
      <c r="DQ407" s="14">
        <f t="shared" si="590"/>
        <v>4.5319671751124363E-3</v>
      </c>
      <c r="DR407" s="14">
        <f t="shared" si="591"/>
        <v>2.8609733104609024E-3</v>
      </c>
      <c r="DS407" s="14">
        <f t="shared" si="592"/>
        <v>6.5680683697274557E-4</v>
      </c>
      <c r="DT407" s="14">
        <f t="shared" si="593"/>
        <v>1.5067921554077327E-4</v>
      </c>
      <c r="DU407" s="14">
        <f t="shared" si="594"/>
        <v>-1.889285548704285E-3</v>
      </c>
      <c r="DV407" t="str">
        <f>IF($D407&gt;Q407,"SUP","RES")</f>
        <v>RES</v>
      </c>
      <c r="DW407" t="str">
        <f>IF($D407&gt;R407,"SUP","RES")</f>
        <v>RES</v>
      </c>
      <c r="DX407" t="str">
        <f>IF($D407&gt;S407,"SUP","RES")</f>
        <v>RES</v>
      </c>
      <c r="DY407" t="str">
        <f>IF($D407&gt;T407,"SUP","RES")</f>
        <v>RES</v>
      </c>
      <c r="DZ407" t="str">
        <f>IF($D407&gt;U407,"SUP","RES")</f>
        <v>RES</v>
      </c>
      <c r="EA407" t="str">
        <f>IF($D407&gt;V407,"SUP","RES")</f>
        <v>SUP</v>
      </c>
      <c r="EB407" s="7">
        <f t="shared" si="595"/>
        <v>5</v>
      </c>
      <c r="EC407" s="7">
        <f t="shared" si="596"/>
        <v>1</v>
      </c>
      <c r="ED407" s="13" t="str">
        <f t="shared" si="597"/>
        <v>-----</v>
      </c>
      <c r="EE407" s="13" t="str">
        <f t="shared" si="598"/>
        <v>-----</v>
      </c>
      <c r="EF407" s="7">
        <f>IF(OR(ED407="All Sup",EE407="All Res"),"na",((D407-MIN(Q407:V407))/(MAX(Q407:V407)-MIN(Q407:V407))))</f>
        <v>0.28225108225109669</v>
      </c>
      <c r="EG407">
        <v>1.4999999999999999E-4</v>
      </c>
      <c r="EH407">
        <f>Q407*(1+$EG407)</f>
        <v>5200.8000030000012</v>
      </c>
      <c r="EI407">
        <f>Q407*(1-$EG407)</f>
        <v>5199.2399970000006</v>
      </c>
      <c r="EJ407">
        <f>R407*(1+$EG407)</f>
        <v>5192.1487055000007</v>
      </c>
      <c r="EK407">
        <f>R407*(1-$EG407)</f>
        <v>5190.5912945</v>
      </c>
      <c r="EL407">
        <f>S407*(1+$EG407)</f>
        <v>5202.2102145000008</v>
      </c>
      <c r="EM407">
        <f>S407*(1-$EG407)</f>
        <v>5200.6497855000007</v>
      </c>
      <c r="EN407">
        <f>T407*(1+$EG407)</f>
        <v>5178.1166010000006</v>
      </c>
      <c r="EO407">
        <f>T407*(1-$EG407)</f>
        <v>5176.5633990000006</v>
      </c>
      <c r="EP407">
        <f>U407*(1+$EG407)</f>
        <v>5180.7369940000008</v>
      </c>
      <c r="EQ407">
        <f>U407*(1-$EG407)</f>
        <v>5179.1830060000002</v>
      </c>
      <c r="ER407">
        <f>V407*(1+$EG407)</f>
        <v>5167.5550170000006</v>
      </c>
      <c r="ES407">
        <f>V407*(1-$EG407)</f>
        <v>5166.0049829999998</v>
      </c>
      <c r="ET407" s="7" t="str">
        <f t="shared" si="599"/>
        <v>-----</v>
      </c>
      <c r="EU407" s="7" t="str">
        <f t="shared" si="600"/>
        <v>-----</v>
      </c>
      <c r="EV407" s="7" t="str">
        <f t="shared" si="601"/>
        <v>-----</v>
      </c>
      <c r="EW407" s="7" t="str">
        <f t="shared" si="602"/>
        <v>-----</v>
      </c>
      <c r="EX407" s="7" t="str">
        <f t="shared" si="603"/>
        <v>-----</v>
      </c>
      <c r="EY407" s="7" t="str">
        <f t="shared" si="604"/>
        <v>-----</v>
      </c>
      <c r="EZ407">
        <f t="shared" si="624"/>
        <v>32</v>
      </c>
      <c r="FA407">
        <f t="shared" si="625"/>
        <v>5</v>
      </c>
      <c r="FB407">
        <f t="shared" si="626"/>
        <v>405</v>
      </c>
      <c r="FC407">
        <f t="shared" si="627"/>
        <v>3</v>
      </c>
      <c r="FD407">
        <f t="shared" si="628"/>
        <v>3</v>
      </c>
      <c r="FE407">
        <f t="shared" si="629"/>
        <v>99</v>
      </c>
      <c r="FF407">
        <f t="shared" si="630"/>
        <v>4</v>
      </c>
      <c r="FG407">
        <f t="shared" si="631"/>
        <v>2</v>
      </c>
      <c r="FH407">
        <f t="shared" si="632"/>
        <v>0</v>
      </c>
      <c r="FI407">
        <f t="shared" si="633"/>
        <v>1</v>
      </c>
      <c r="FJ407">
        <f t="shared" si="634"/>
        <v>1</v>
      </c>
      <c r="FK407">
        <f t="shared" si="635"/>
        <v>1</v>
      </c>
      <c r="FL407" s="7" t="str">
        <f t="shared" si="605"/>
        <v>-----</v>
      </c>
      <c r="FM407" s="7" t="str">
        <f t="shared" si="606"/>
        <v>-----</v>
      </c>
      <c r="FN407" s="7" t="str">
        <f t="shared" si="607"/>
        <v>-----</v>
      </c>
      <c r="FO407" s="7" t="str">
        <f t="shared" si="608"/>
        <v>-----</v>
      </c>
      <c r="FP407" s="7" t="str">
        <f t="shared" si="609"/>
        <v>-----</v>
      </c>
      <c r="FQ407" s="7" t="str">
        <f t="shared" si="610"/>
        <v>-----</v>
      </c>
      <c r="FR407" s="13" t="str">
        <f>IF(FL407="-----","-----",(D407-Q407)/Q407)</f>
        <v>-----</v>
      </c>
      <c r="FS407" s="13" t="str">
        <f>IF(FM407="-----","-----",(Q407-R407)/R407)</f>
        <v>-----</v>
      </c>
      <c r="FT407" s="13" t="str">
        <f>IF(FN407="-----","-----",(R407-S407)/S407)</f>
        <v>-----</v>
      </c>
      <c r="FU407" s="13" t="str">
        <f>IF(FO407="-----","-----",(S407-T407)/T407)</f>
        <v>-----</v>
      </c>
      <c r="FV407" s="13" t="str">
        <f>IF(FP407="-----","-----",(T407-U407)/U407)</f>
        <v>-----</v>
      </c>
      <c r="FW407" s="13" t="str">
        <f>IF(FQ407="-----","-----",(U407-V407)/V407)</f>
        <v>-----</v>
      </c>
      <c r="FX407" s="7" t="str">
        <f t="shared" si="611"/>
        <v>-----</v>
      </c>
      <c r="FY407" s="7" t="str">
        <f t="shared" si="612"/>
        <v>-----</v>
      </c>
      <c r="FZ407" s="7" t="str">
        <f t="shared" si="613"/>
        <v>-----</v>
      </c>
      <c r="GA407" s="7" t="str">
        <f t="shared" si="614"/>
        <v>-----</v>
      </c>
      <c r="GB407" s="7" t="str">
        <f t="shared" si="615"/>
        <v>-----</v>
      </c>
      <c r="GC407" s="7" t="str">
        <f t="shared" si="616"/>
        <v>-----</v>
      </c>
      <c r="GD407" s="7" t="str">
        <f>IF(AND(BG407&gt;AA407,BG406&gt;AA406,BG405&gt;AA405,BG404&gt;AA404,BG403&gt;AA403,BG402&gt;AA402,BG401&gt;AA401,BG400&gt;AA400,BG399&gt;AA399,BG398&gt;AA398,BG397&gt;AA397,BG396&gt;AA396),"Bullish",IF(AND(BG407&lt;AA407,BG406&lt;AA406,BG405&lt;AA405,BG404&lt;AA404,BG403&lt;AA403,BG402&lt;AA402,BG401&lt;AA401,BG400&lt;AA400,BG399&lt;AA399,BG398&lt;AA398,BG397&lt;AA397,BG396&lt;AA396),"Bearish","-----"))</f>
        <v>-----</v>
      </c>
      <c r="GE407">
        <f>(Z407-BG407)/BG407</f>
        <v>-7.3692678381610571E-4</v>
      </c>
      <c r="GF407" s="28">
        <f t="shared" si="574"/>
        <v>-0.6689416536554238</v>
      </c>
      <c r="GG407" s="7">
        <f t="shared" si="575"/>
        <v>0.25176634894649258</v>
      </c>
      <c r="GH407" s="7" t="str">
        <f t="shared" si="576"/>
        <v>-----</v>
      </c>
      <c r="GI407" s="7" t="str">
        <f>IF(Y407&gt;Z407,"Bullish","Bearish")</f>
        <v>Bearish</v>
      </c>
      <c r="GJ407" s="13" t="str">
        <f>IF(AND(D407&gt;Y407,D406&lt;Y406),"TEMA crossover","-----")</f>
        <v>TEMA crossover</v>
      </c>
      <c r="GK407" s="13" t="str">
        <f>IF(AND(D407&lt;Y407,D406&gt;Y406),"TEMA crossunder","-----")</f>
        <v>-----</v>
      </c>
      <c r="GL407" s="22" t="str">
        <f>IF(GD407="Bearish","YES","-----")</f>
        <v>-----</v>
      </c>
      <c r="GM407" s="22" t="str">
        <f>IF(GH407="Reverse to Bearish","YES","-----")</f>
        <v>-----</v>
      </c>
      <c r="GN407" s="22" t="str">
        <f>IF(AND(GI407="Bullish",GI406="Bullish",GI405="Bullish",GI404="Bullish"),"YES","-----")</f>
        <v>-----</v>
      </c>
      <c r="GO407" s="22" t="str">
        <f>IF(OR(GK407="TEMA crossunder",GK406="TEMA crossunder",GK405="TEMA crossunder",GK404="TEMA crossunder"),"YES","-----")</f>
        <v>-----</v>
      </c>
      <c r="GP407" s="22" t="str">
        <f>IF(GD407="Bullish","YES","-----")</f>
        <v>-----</v>
      </c>
      <c r="GQ407" s="22" t="str">
        <f>IF(GH407="Reverse to Bullish","YES","-----")</f>
        <v>-----</v>
      </c>
      <c r="GR407" s="22" t="str">
        <f>IF(AND(GI407="Bearish",GI406="Bearish",GI405="Bearish",GI404="Bearish"),"YES","-----")</f>
        <v>YES</v>
      </c>
      <c r="GS407" s="22" t="str">
        <f>IF(OR(GJ407="TEMA crossover",GJ406="TEMA crossover",GJ405="TEMA crossover",GJ404="TEMA crossover"),"YES","-----")</f>
        <v>YES</v>
      </c>
      <c r="GT407" s="22" t="str">
        <f t="shared" si="636"/>
        <v>-----</v>
      </c>
      <c r="GU407" s="22" t="str">
        <f t="shared" si="637"/>
        <v>-----</v>
      </c>
      <c r="GV407" s="22" t="str">
        <f t="shared" si="638"/>
        <v>-----</v>
      </c>
      <c r="GW407" s="22" t="str">
        <f t="shared" si="639"/>
        <v>-----</v>
      </c>
      <c r="GX407" s="22" t="str">
        <f t="shared" si="640"/>
        <v>-----</v>
      </c>
      <c r="GY407" s="22" t="str">
        <f t="shared" si="641"/>
        <v>-----</v>
      </c>
      <c r="GZ407" s="7" t="str">
        <f>IF(G407&gt;BH407,"YES","-----")</f>
        <v>-----</v>
      </c>
      <c r="HA407" s="7" t="str">
        <f>IF(F407&lt;BI407,"YES","-----")</f>
        <v>-----</v>
      </c>
      <c r="HB407">
        <f>BH407-BI407</f>
        <v>6.6199999999998909</v>
      </c>
      <c r="HC407" s="27">
        <f t="shared" si="617"/>
        <v>0.17445936920488486</v>
      </c>
      <c r="HD407" s="28">
        <f t="shared" si="577"/>
        <v>0.56924777013804539</v>
      </c>
      <c r="HE407" s="28" t="str">
        <f t="shared" si="578"/>
        <v>-----</v>
      </c>
      <c r="HF407" s="27">
        <f>STANDARDIZE(H407,AVERAGE($H24:$H407),_xlfn.STDEV.P($H24:$H407))</f>
        <v>-0.70779782802545288</v>
      </c>
      <c r="HG407" s="28">
        <f t="shared" si="579"/>
        <v>0.23953540768346748</v>
      </c>
      <c r="HH407" s="28" t="str">
        <f t="shared" si="580"/>
        <v>-----</v>
      </c>
      <c r="HI407">
        <f t="shared" si="618"/>
        <v>-3.9764000000004671</v>
      </c>
      <c r="HJ407">
        <f t="shared" si="619"/>
        <v>2.6435999999994237</v>
      </c>
      <c r="HK407" s="28">
        <f t="shared" ref="HK407:HL407" si="676">STANDARDIZE(HI407,AVERAGE(HI24:HI407),_xlfn.STDEV.P(HI24:HI407))</f>
        <v>-0.25733510356632167</v>
      </c>
      <c r="HL407" s="28">
        <f t="shared" si="676"/>
        <v>-0.12891069242614747</v>
      </c>
      <c r="HM407" s="28">
        <f t="shared" si="582"/>
        <v>0.39846004796805623</v>
      </c>
      <c r="HN407" s="28">
        <f t="shared" si="583"/>
        <v>0.44871415796755065</v>
      </c>
      <c r="HO407" s="28" t="str">
        <f t="shared" si="584"/>
        <v>-----</v>
      </c>
      <c r="HP407" s="28" t="str">
        <f t="shared" si="585"/>
        <v>-----</v>
      </c>
      <c r="HQ407" s="28">
        <f t="shared" si="648"/>
        <v>-1.638199999999415</v>
      </c>
      <c r="HR407" s="28" t="str">
        <f t="shared" si="621"/>
        <v>Bear</v>
      </c>
      <c r="HS407">
        <f t="shared" si="622"/>
        <v>1.638199999999415</v>
      </c>
      <c r="HT407" s="27">
        <f t="shared" si="586"/>
        <v>0.72120688235928165</v>
      </c>
      <c r="HU407" s="28">
        <f t="shared" si="587"/>
        <v>0.76460888100696622</v>
      </c>
      <c r="HV407" s="27" t="str">
        <f t="shared" si="588"/>
        <v>-----</v>
      </c>
    </row>
    <row r="408" spans="1:230" x14ac:dyDescent="0.55000000000000004">
      <c r="A408">
        <f>Validation!A407</f>
        <v>1772153700</v>
      </c>
      <c r="B408" t="str">
        <f>Price!B407</f>
        <v>XAUUSD</v>
      </c>
      <c r="C408" t="str">
        <f>Price!C407</f>
        <v>M5</v>
      </c>
      <c r="D408">
        <f>Price!D407</f>
        <v>5174.97</v>
      </c>
      <c r="E408">
        <f>Price!E407</f>
        <v>5176.26</v>
      </c>
      <c r="F408">
        <f>Price!F407</f>
        <v>5177.18</v>
      </c>
      <c r="G408">
        <f>Price!G407</f>
        <v>5173.66</v>
      </c>
      <c r="H408">
        <f>Price!H407</f>
        <v>365</v>
      </c>
      <c r="I408">
        <f>Diagonals!E407</f>
        <v>5219.5</v>
      </c>
      <c r="J408">
        <f>Diagonals!F407</f>
        <v>0</v>
      </c>
      <c r="K408">
        <f>Diagonals!G407</f>
        <v>0</v>
      </c>
      <c r="L408">
        <f>Diagonals!H407</f>
        <v>5108.07</v>
      </c>
      <c r="M408">
        <f>Diagonals!I407</f>
        <v>0</v>
      </c>
      <c r="N408">
        <f>Diagonals!J407</f>
        <v>0</v>
      </c>
      <c r="O408">
        <f>Diagonals!K407</f>
        <v>0</v>
      </c>
      <c r="P408">
        <f>Diagonals!L407</f>
        <v>0</v>
      </c>
      <c r="Q408">
        <f>Trendlines!E407</f>
        <v>5200.03</v>
      </c>
      <c r="R408">
        <f>Trendlines!F407</f>
        <v>5191.3500000000004</v>
      </c>
      <c r="S408">
        <f>Trendlines!G407</f>
        <v>5201.41</v>
      </c>
      <c r="T408">
        <f>Trendlines!H407</f>
        <v>5177.42</v>
      </c>
      <c r="U408">
        <f>Trendlines!I407</f>
        <v>5179.99</v>
      </c>
      <c r="V408">
        <f>Trendlines!J407</f>
        <v>5166.82</v>
      </c>
      <c r="W408">
        <f>Trendlines!K407</f>
        <v>0</v>
      </c>
      <c r="X408">
        <f>Trendlines!L407</f>
        <v>0</v>
      </c>
      <c r="Y408">
        <f>Tema_Hrma_Smma!E407</f>
        <v>5173.8999999999996</v>
      </c>
      <c r="Z408">
        <f>Tema_Hrma_Smma!F407</f>
        <v>5178.45</v>
      </c>
      <c r="AA408">
        <f>Tema_Hrma_Smma!G407</f>
        <v>5184.18</v>
      </c>
      <c r="AB408">
        <f>ZScore!H407</f>
        <v>-1</v>
      </c>
      <c r="AC408">
        <f>ZScore!I407</f>
        <v>0.60150999999999999</v>
      </c>
      <c r="AD408">
        <f>ZScore!J407</f>
        <v>3</v>
      </c>
      <c r="AE408">
        <f>HA!E407</f>
        <v>5175.8100000000004</v>
      </c>
      <c r="AF408">
        <f>HA!F407</f>
        <v>5177.18</v>
      </c>
      <c r="AG408">
        <f>HA!G407</f>
        <v>5173.66</v>
      </c>
      <c r="AH408">
        <f>HA!H407</f>
        <v>5175.5200000000004</v>
      </c>
      <c r="AI408">
        <f>HA!I407</f>
        <v>-1</v>
      </c>
      <c r="AJ408">
        <f>HA!J407</f>
        <v>0.28999999999999998</v>
      </c>
      <c r="AK408">
        <f>HA!K407</f>
        <v>-0.97502999999999995</v>
      </c>
      <c r="AL408">
        <f>HA!L407</f>
        <v>-6</v>
      </c>
      <c r="AM408">
        <f>KC!E407</f>
        <v>5212.6012700000001</v>
      </c>
      <c r="AN408">
        <f>KC!F407</f>
        <v>5206.2162099999996</v>
      </c>
      <c r="AO408">
        <f>KC!G407</f>
        <v>5199.83115</v>
      </c>
      <c r="AP408">
        <f>KC!H407</f>
        <v>5193.4460900000004</v>
      </c>
      <c r="AQ408">
        <f>KC!I407</f>
        <v>5187.0610200000001</v>
      </c>
      <c r="AR408">
        <f>KC!J407</f>
        <v>5181.6270500000001</v>
      </c>
      <c r="AS408">
        <f>KC!K407</f>
        <v>5175.2419799999998</v>
      </c>
      <c r="AT408">
        <f>KC!L407</f>
        <v>5168.8569200000002</v>
      </c>
      <c r="AU408">
        <f>KC!M407</f>
        <v>5162.4718599999997</v>
      </c>
      <c r="AV408">
        <f>KC!N407</f>
        <v>5156.0868</v>
      </c>
      <c r="AW408">
        <f>SR_Levels!E407</f>
        <v>5161.8900000000003</v>
      </c>
      <c r="AX408">
        <f>SR_Levels!F407</f>
        <v>5135.8500000000004</v>
      </c>
      <c r="AY408">
        <f>SR_Levels!G407</f>
        <v>0</v>
      </c>
      <c r="AZ408">
        <f>SR_Levels!H407</f>
        <v>0</v>
      </c>
      <c r="BA408">
        <f>SR_Levels!I407</f>
        <v>5178.6000000000004</v>
      </c>
      <c r="BB408">
        <f>SR_Levels!J407</f>
        <v>5193.3500000000004</v>
      </c>
      <c r="BC408">
        <f>SR_Levels!K407</f>
        <v>5205.3100000000004</v>
      </c>
      <c r="BD408">
        <f>SR_Levels!L407</f>
        <v>0</v>
      </c>
      <c r="BE408">
        <f>ZigZag!E407</f>
        <v>0</v>
      </c>
      <c r="BF408">
        <f>ZigZag!F407</f>
        <v>0</v>
      </c>
      <c r="BG408">
        <f>ZigZag!G407</f>
        <v>5183.09</v>
      </c>
      <c r="BH408">
        <f>Dual_Tema!E407</f>
        <v>5176.3999999999996</v>
      </c>
      <c r="BI408">
        <f>Dual_Tema!F407</f>
        <v>5171.29</v>
      </c>
      <c r="BJ408">
        <f>Pinbar!E407</f>
        <v>0</v>
      </c>
      <c r="BK408">
        <f>SSA!E407</f>
        <v>5174.1785499999996</v>
      </c>
      <c r="BL408">
        <f>SSA!F407</f>
        <v>5175.3915800000004</v>
      </c>
      <c r="BN408" t="str">
        <f t="shared" si="644"/>
        <v>Red Candle</v>
      </c>
      <c r="BO408" s="34">
        <f t="shared" si="649"/>
        <v>-2.5384819993292673E-3</v>
      </c>
      <c r="BP408" s="34">
        <f t="shared" si="657"/>
        <v>-1.8593491120835193E-3</v>
      </c>
      <c r="BQ408" s="34">
        <f t="shared" si="671"/>
        <v>-1.7418981481480689E-3</v>
      </c>
      <c r="BR408" s="34">
        <f t="shared" si="572"/>
        <v>-1.9729229345057941E-3</v>
      </c>
      <c r="BS408" s="35">
        <f t="shared" si="650"/>
        <v>-4.2352852108562544E-4</v>
      </c>
      <c r="BT408" s="35">
        <f t="shared" si="658"/>
        <v>-1.5507796144775821E-4</v>
      </c>
      <c r="BU408" s="35">
        <f t="shared" si="672"/>
        <v>-9.6851810493459034E-5</v>
      </c>
      <c r="BV408" s="35">
        <f t="shared" si="573"/>
        <v>-8.228293584733315E-5</v>
      </c>
      <c r="BW408" s="27">
        <v>96</v>
      </c>
      <c r="BX408">
        <f>F408-G408</f>
        <v>3.5200000000004366</v>
      </c>
      <c r="BY408">
        <f>ABS(F408-D407)</f>
        <v>0.61999999999989086</v>
      </c>
      <c r="BZ408">
        <f>ABS(G408-D407)</f>
        <v>2.9000000000005457</v>
      </c>
      <c r="CA408">
        <f t="shared" si="623"/>
        <v>3.5200000000004366</v>
      </c>
      <c r="CB408">
        <f t="shared" si="660"/>
        <v>5.660000000000049</v>
      </c>
      <c r="CC408">
        <f t="shared" si="664"/>
        <v>5.4873130114507287</v>
      </c>
      <c r="CD408">
        <f t="shared" si="661"/>
        <v>0.1726869885493203</v>
      </c>
      <c r="CE408">
        <f t="shared" si="665"/>
        <v>1</v>
      </c>
      <c r="CF408">
        <f t="shared" si="668"/>
        <v>3</v>
      </c>
      <c r="CG408" s="7" t="str">
        <f t="shared" si="662"/>
        <v>-----</v>
      </c>
      <c r="CH408" s="21">
        <f>(Q408-Q312)/$BW408</f>
        <v>5.6249999999996208E-3</v>
      </c>
      <c r="CI408" s="21">
        <f>(R408-R312)/$BW408</f>
        <v>-2.5937499999997726E-2</v>
      </c>
      <c r="CJ408" s="21">
        <f>(S408-S312)/$BW408</f>
        <v>-1.7604166666671972E-2</v>
      </c>
      <c r="CK408" s="21">
        <f>(T408-T312)/$BW408</f>
        <v>7.5625000000002274E-2</v>
      </c>
      <c r="CL408" s="21">
        <f>(U408-U312)/$BW408</f>
        <v>2.2187500000001137E-2</v>
      </c>
      <c r="CM408" s="21">
        <f>(V408-V312)/$BW408</f>
        <v>3.8645833333333712E-2</v>
      </c>
      <c r="CN408">
        <f>DEGREES(ATAN(CH408/$CB408))</f>
        <v>5.6941458243121267E-2</v>
      </c>
      <c r="CO408">
        <f>DEGREES(ATAN(CI408/$CB408))</f>
        <v>-0.26256163929134685</v>
      </c>
      <c r="CP408">
        <f>DEGREES(ATAN(CJ408/$CB408))</f>
        <v>-0.17820515890138661</v>
      </c>
      <c r="CQ408">
        <f>DEGREES(ATAN(CK408/$CB408))</f>
        <v>0.76550097257099514</v>
      </c>
      <c r="CR408">
        <f t="shared" si="673"/>
        <v>0.22460134210564722</v>
      </c>
      <c r="CS408">
        <f t="shared" si="674"/>
        <v>0.39120295713293668</v>
      </c>
      <c r="CT408" t="str" cm="1">
        <f t="array" ref="CT408">_xlfn.IFS(CN408&gt;3,"Strong + Slope",CN408&gt;1.5,"Moderate + Slope",CN408&gt;0.5,"Sideway + Slope",CN408&gt;=-0.5,"Sideway Flat",CN408&gt;=-1.5,"Sideway - Slope",CN408&gt;=-3,"Moderate - Slope",TRUE,"Strong - Slope")</f>
        <v>Sideway Flat</v>
      </c>
      <c r="CU408" t="str" cm="1">
        <f t="array" ref="CU408">_xlfn.IFS(CO408&gt;3,"Strong + Slope",CO408&gt;1.5,"Moderate + Slope",CO408&gt;0.5,"Sideway + Slope",CO408&gt;=-0.5,"Sideway Flat",CO408&gt;=-1.5,"Sideway - Slope",CO408&gt;=-3,"Moderate - Slope",TRUE,"Strong - Slope")</f>
        <v>Sideway Flat</v>
      </c>
      <c r="CV408" t="str" cm="1">
        <f t="array" ref="CV408">_xlfn.IFS(CP408&gt;3,"Strong + Slope",CP408&gt;1.5,"Moderate + Slope",CP408&gt;0.5,"Sideway + Slope",CP408&gt;=-0.5,"Sideway Flat",CP408&gt;=-1.5,"Sideway - Slope",CP408&gt;=-3,"Moderate - Slope",TRUE,"Strong - Slope")</f>
        <v>Sideway Flat</v>
      </c>
      <c r="CW408" t="str" cm="1">
        <f t="array" ref="CW408">_xlfn.IFS(CQ408&gt;3,"Strong + Slope",CQ408&gt;1.5,"Moderate + Slope",CQ408&gt;0.5,"Sideway + Slope",CQ408&gt;=-0.5,"Sideway Flat",CQ408&gt;=-1.5,"Sideway - Slope",CQ408&gt;=-3,"Moderate - Slope",TRUE,"Strong - Slope")</f>
        <v>Sideway + Slope</v>
      </c>
      <c r="CX408" t="str" cm="1">
        <f t="array" ref="CX408">_xlfn.IFS(CR408&gt;3,"Strong + Slope",CR408&gt;1.5,"Moderate + Slope",CR408&gt;0.5,"Sideway + Slope",CR408&gt;=-0.5,"Sideway Flat",CR408&gt;=-1.5,"Sideway - Slope",CR408&gt;=-3,"Moderate - Slope",TRUE,"Strong - Slope")</f>
        <v>Sideway Flat</v>
      </c>
      <c r="CY408" t="str" cm="1">
        <f t="array" ref="CY408">_xlfn.IFS(CS408&gt;3,"Strong + Slope",CS408&gt;1.5,"Moderate + Slope",CS408&gt;0.5,"Sideway + Slope",CS408&gt;=-0.5,"Sideway Flat",CS408&gt;=-1.5,"Sideway - Slope",CS408&gt;=-3,"Moderate - Slope",TRUE,"Strong - Slope")</f>
        <v>Sideway Flat</v>
      </c>
      <c r="CZ408" s="7" t="str">
        <f>IF(AND(D408&gt;BH408,D408&gt;E408),"Bullish Trigger","-----")</f>
        <v>-----</v>
      </c>
      <c r="DA408" s="7" t="str">
        <f>IF(AND(D408&lt;BI408,D408&lt;E408),"Bearish Trigger","-----")</f>
        <v>-----</v>
      </c>
      <c r="DB408" s="13" t="str">
        <f>IF(AND(W408=BE408,W408&gt;0,BE408&gt;0),"Important High","------")</f>
        <v>------</v>
      </c>
      <c r="DC408" s="13" t="str">
        <f>IF(AND(X408=BF408,X408&gt;0,BF408&gt;0),"Important Low","------")</f>
        <v>------</v>
      </c>
      <c r="DD408" s="7" t="str">
        <f>IF(AND(DB408="Important High",DC408="-----",BJ408=1),"Imp High Rej","-----")</f>
        <v>-----</v>
      </c>
      <c r="DE408" s="7" t="str">
        <f>IF(AND(DB408="-----",DC408="Important Low",BJ408=1),"Imp Low Rej","-----")</f>
        <v>-----</v>
      </c>
      <c r="DF408" s="7" t="str">
        <f>IF(Y408&gt;AM408,"Overbought",IF(Y408&gt;AO408,"Bullish Momentum",IF(Y408&gt;AQ408,"Flat Momentum","-----")))</f>
        <v>-----</v>
      </c>
      <c r="DG408" s="7" t="str">
        <f>IF(Y408&lt;AV408,"Oversold",IF(Y408&lt;AT408,"Bearish Momentum",IF(Y408&lt;AR408,"Flat Momentum","-----")))</f>
        <v>Flat Momentum</v>
      </c>
      <c r="DH408" s="7" t="str">
        <f>IF(AND(DF408="Overbought",AD408=2),"Culminated Thrust","-----")</f>
        <v>-----</v>
      </c>
      <c r="DI408" s="7" t="str">
        <f>IF(AND(DG408="Oversold",AD408=5),"Culminated Thrust","-----")</f>
        <v>-----</v>
      </c>
      <c r="DJ408" s="14">
        <f>(Q408-$D408)/$D408</f>
        <v>4.8425401499911092E-3</v>
      </c>
      <c r="DK408" s="14">
        <f>(R408-$D408)/$D408</f>
        <v>3.1652357404970675E-3</v>
      </c>
      <c r="DL408" s="14">
        <f>(S408-$D408)/$D408</f>
        <v>5.1092083625604787E-3</v>
      </c>
      <c r="DM408" s="14">
        <f>(T408-$D408)/$D408</f>
        <v>4.7343269622815551E-4</v>
      </c>
      <c r="DN408" s="14">
        <f>(U408-$D408)/$D408</f>
        <v>9.7005393267971158E-4</v>
      </c>
      <c r="DO408" s="14">
        <f>(V408-$D408)/$D408</f>
        <v>-1.5748883568408214E-3</v>
      </c>
      <c r="DP408" s="14">
        <f t="shared" si="589"/>
        <v>5.1092083625604787E-3</v>
      </c>
      <c r="DQ408" s="14">
        <f t="shared" si="590"/>
        <v>4.8425401499911092E-3</v>
      </c>
      <c r="DR408" s="14">
        <f t="shared" si="591"/>
        <v>3.1652357404970675E-3</v>
      </c>
      <c r="DS408" s="14">
        <f t="shared" si="592"/>
        <v>9.7005393267971158E-4</v>
      </c>
      <c r="DT408" s="14">
        <f t="shared" si="593"/>
        <v>4.7343269622815551E-4</v>
      </c>
      <c r="DU408" s="14">
        <f t="shared" si="594"/>
        <v>-1.5748883568408214E-3</v>
      </c>
      <c r="DV408" t="str">
        <f>IF($D408&gt;Q408,"SUP","RES")</f>
        <v>RES</v>
      </c>
      <c r="DW408" t="str">
        <f>IF($D408&gt;R408,"SUP","RES")</f>
        <v>RES</v>
      </c>
      <c r="DX408" t="str">
        <f>IF($D408&gt;S408,"SUP","RES")</f>
        <v>RES</v>
      </c>
      <c r="DY408" t="str">
        <f>IF($D408&gt;T408,"SUP","RES")</f>
        <v>RES</v>
      </c>
      <c r="DZ408" t="str">
        <f>IF($D408&gt;U408,"SUP","RES")</f>
        <v>RES</v>
      </c>
      <c r="EA408" t="str">
        <f>IF($D408&gt;V408,"SUP","RES")</f>
        <v>SUP</v>
      </c>
      <c r="EB408" s="7">
        <f t="shared" si="595"/>
        <v>5</v>
      </c>
      <c r="EC408" s="7">
        <f t="shared" si="596"/>
        <v>1</v>
      </c>
      <c r="ED408" s="13" t="str">
        <f t="shared" si="597"/>
        <v>-----</v>
      </c>
      <c r="EE408" s="13" t="str">
        <f t="shared" si="598"/>
        <v>-----</v>
      </c>
      <c r="EF408" s="7">
        <f>IF(OR(ED408="All Sup",EE408="All Res"),"na",((D408-MIN(Q408:V408))/(MAX(Q408:V408)-MIN(Q408:V408))))</f>
        <v>0.23561723041342908</v>
      </c>
      <c r="EG408">
        <v>1.4999999999999999E-4</v>
      </c>
      <c r="EH408">
        <f>Q408*(1+$EG408)</f>
        <v>5200.8100045000001</v>
      </c>
      <c r="EI408">
        <f>Q408*(1-$EG408)</f>
        <v>5199.2499954999994</v>
      </c>
      <c r="EJ408">
        <f>R408*(1+$EG408)</f>
        <v>5192.1287025000011</v>
      </c>
      <c r="EK408">
        <f>R408*(1-$EG408)</f>
        <v>5190.5712975000006</v>
      </c>
      <c r="EL408">
        <f>S408*(1+$EG408)</f>
        <v>5202.1902115000003</v>
      </c>
      <c r="EM408">
        <f>S408*(1-$EG408)</f>
        <v>5200.6297885000004</v>
      </c>
      <c r="EN408">
        <f>T408*(1+$EG408)</f>
        <v>5178.196613000001</v>
      </c>
      <c r="EO408">
        <f>T408*(1-$EG408)</f>
        <v>5176.6433870000001</v>
      </c>
      <c r="EP408">
        <f>U408*(1+$EG408)</f>
        <v>5180.7669985000002</v>
      </c>
      <c r="EQ408">
        <f>U408*(1-$EG408)</f>
        <v>5179.2130015000002</v>
      </c>
      <c r="ER408">
        <f>V408*(1+$EG408)</f>
        <v>5167.5950229999999</v>
      </c>
      <c r="ES408">
        <f>V408*(1-$EG408)</f>
        <v>5166.0449769999996</v>
      </c>
      <c r="ET408" s="7" t="str">
        <f t="shared" si="599"/>
        <v>-----</v>
      </c>
      <c r="EU408" s="7" t="str">
        <f t="shared" si="600"/>
        <v>-----</v>
      </c>
      <c r="EV408" s="7" t="str">
        <f t="shared" si="601"/>
        <v>-----</v>
      </c>
      <c r="EW408" s="7" t="str">
        <f t="shared" si="602"/>
        <v>-----</v>
      </c>
      <c r="EX408" s="7" t="str">
        <f t="shared" si="603"/>
        <v>-----</v>
      </c>
      <c r="EY408" s="7" t="str">
        <f t="shared" si="604"/>
        <v>-----</v>
      </c>
      <c r="EZ408">
        <f t="shared" si="624"/>
        <v>33</v>
      </c>
      <c r="FA408">
        <f t="shared" si="625"/>
        <v>6</v>
      </c>
      <c r="FB408">
        <f t="shared" si="626"/>
        <v>406</v>
      </c>
      <c r="FC408">
        <f t="shared" si="627"/>
        <v>4</v>
      </c>
      <c r="FD408">
        <f t="shared" si="628"/>
        <v>4</v>
      </c>
      <c r="FE408">
        <f t="shared" si="629"/>
        <v>100</v>
      </c>
      <c r="FF408">
        <f t="shared" si="630"/>
        <v>4</v>
      </c>
      <c r="FG408">
        <f t="shared" si="631"/>
        <v>2</v>
      </c>
      <c r="FH408">
        <f t="shared" si="632"/>
        <v>0</v>
      </c>
      <c r="FI408">
        <f t="shared" si="633"/>
        <v>1</v>
      </c>
      <c r="FJ408">
        <f t="shared" si="634"/>
        <v>1</v>
      </c>
      <c r="FK408">
        <f t="shared" si="635"/>
        <v>1</v>
      </c>
      <c r="FL408" s="7" t="str">
        <f t="shared" si="605"/>
        <v>-----</v>
      </c>
      <c r="FM408" s="7" t="str">
        <f t="shared" si="606"/>
        <v>-----</v>
      </c>
      <c r="FN408" s="7" t="str">
        <f t="shared" si="607"/>
        <v>-----</v>
      </c>
      <c r="FO408" s="7" t="str">
        <f t="shared" si="608"/>
        <v>-----</v>
      </c>
      <c r="FP408" s="7" t="str">
        <f t="shared" si="609"/>
        <v>-----</v>
      </c>
      <c r="FQ408" s="7" t="str">
        <f t="shared" si="610"/>
        <v>-----</v>
      </c>
      <c r="FR408" s="13" t="str">
        <f>IF(FL408="-----","-----",(D408-Q408)/Q408)</f>
        <v>-----</v>
      </c>
      <c r="FS408" s="13" t="str">
        <f>IF(FM408="-----","-----",(Q408-R408)/R408)</f>
        <v>-----</v>
      </c>
      <c r="FT408" s="13" t="str">
        <f>IF(FN408="-----","-----",(R408-S408)/S408)</f>
        <v>-----</v>
      </c>
      <c r="FU408" s="13" t="str">
        <f>IF(FO408="-----","-----",(S408-T408)/T408)</f>
        <v>-----</v>
      </c>
      <c r="FV408" s="13" t="str">
        <f>IF(FP408="-----","-----",(T408-U408)/U408)</f>
        <v>-----</v>
      </c>
      <c r="FW408" s="13" t="str">
        <f>IF(FQ408="-----","-----",(U408-V408)/V408)</f>
        <v>-----</v>
      </c>
      <c r="FX408" s="7" t="str">
        <f t="shared" si="611"/>
        <v>-----</v>
      </c>
      <c r="FY408" s="7" t="str">
        <f t="shared" si="612"/>
        <v>-----</v>
      </c>
      <c r="FZ408" s="7" t="str">
        <f t="shared" si="613"/>
        <v>-----</v>
      </c>
      <c r="GA408" s="7" t="str">
        <f t="shared" si="614"/>
        <v>-----</v>
      </c>
      <c r="GB408" s="7" t="str">
        <f t="shared" si="615"/>
        <v>-----</v>
      </c>
      <c r="GC408" s="7" t="str">
        <f t="shared" si="616"/>
        <v>-----</v>
      </c>
      <c r="GD408" s="7" t="str">
        <f>IF(AND(BG408&gt;AA408,BG407&gt;AA407,BG406&gt;AA406,BG405&gt;AA405,BG404&gt;AA404,BG403&gt;AA403,BG402&gt;AA402,BG401&gt;AA401,BG400&gt;AA400,BG399&gt;AA399,BG398&gt;AA398,BG397&gt;AA397),"Bullish",IF(AND(BG408&lt;AA408,BG407&lt;AA407,BG406&lt;AA406,BG405&lt;AA405,BG404&lt;AA404,BG403&lt;AA403,BG402&lt;AA402,BG401&lt;AA401,BG400&lt;AA400,BG399&lt;AA399,BG398&lt;AA398,BG397&lt;AA397),"Bearish","-----"))</f>
        <v>-----</v>
      </c>
      <c r="GE408">
        <f>(Z408-BG408)/BG408</f>
        <v>-8.952188752270031E-4</v>
      </c>
      <c r="GF408" s="28">
        <f t="shared" si="574"/>
        <v>-0.808971036326952</v>
      </c>
      <c r="GG408" s="7">
        <f t="shared" si="575"/>
        <v>0.2092659032332799</v>
      </c>
      <c r="GH408" s="7" t="str">
        <f t="shared" si="576"/>
        <v>-----</v>
      </c>
      <c r="GI408" s="7" t="str">
        <f>IF(Y408&gt;Z408,"Bullish","Bearish")</f>
        <v>Bearish</v>
      </c>
      <c r="GJ408" s="13" t="str">
        <f>IF(AND(D408&gt;Y408,D407&lt;Y407),"TEMA crossover","-----")</f>
        <v>-----</v>
      </c>
      <c r="GK408" s="13" t="str">
        <f>IF(AND(D408&lt;Y408,D407&gt;Y407),"TEMA crossunder","-----")</f>
        <v>-----</v>
      </c>
      <c r="GL408" s="22" t="str">
        <f>IF(GD408="Bearish","YES","-----")</f>
        <v>-----</v>
      </c>
      <c r="GM408" s="22" t="str">
        <f>IF(GH408="Reverse to Bearish","YES","-----")</f>
        <v>-----</v>
      </c>
      <c r="GN408" s="22" t="str">
        <f>IF(AND(GI408="Bullish",GI407="Bullish",GI406="Bullish",GI405="Bullish"),"YES","-----")</f>
        <v>-----</v>
      </c>
      <c r="GO408" s="22" t="str">
        <f>IF(OR(GK408="TEMA crossunder",GK407="TEMA crossunder",GK406="TEMA crossunder",GK405="TEMA crossunder"),"YES","-----")</f>
        <v>-----</v>
      </c>
      <c r="GP408" s="22" t="str">
        <f>IF(GD408="Bullish","YES","-----")</f>
        <v>-----</v>
      </c>
      <c r="GQ408" s="22" t="str">
        <f>IF(GH408="Reverse to Bullish","YES","-----")</f>
        <v>-----</v>
      </c>
      <c r="GR408" s="22" t="str">
        <f>IF(AND(GI408="Bearish",GI407="Bearish",GI406="Bearish",GI405="Bearish"),"YES","-----")</f>
        <v>YES</v>
      </c>
      <c r="GS408" s="22" t="str">
        <f>IF(OR(GJ408="TEMA crossover",GJ407="TEMA crossover",GJ406="TEMA crossover",GJ405="TEMA crossover"),"YES","-----")</f>
        <v>YES</v>
      </c>
      <c r="GT408" s="22" t="str">
        <f t="shared" si="636"/>
        <v>-----</v>
      </c>
      <c r="GU408" s="22" t="str">
        <f t="shared" si="637"/>
        <v>-----</v>
      </c>
      <c r="GV408" s="22" t="str">
        <f t="shared" si="638"/>
        <v>-----</v>
      </c>
      <c r="GW408" s="22" t="str">
        <f t="shared" si="639"/>
        <v>-----</v>
      </c>
      <c r="GX408" s="22" t="str">
        <f t="shared" si="640"/>
        <v>-----</v>
      </c>
      <c r="GY408" s="22" t="str">
        <f t="shared" si="641"/>
        <v>-----</v>
      </c>
      <c r="GZ408" s="7" t="str">
        <f>IF(G408&gt;BH408,"YES","-----")</f>
        <v>-----</v>
      </c>
      <c r="HA408" s="7" t="str">
        <f>IF(F408&lt;BI408,"YES","-----")</f>
        <v>-----</v>
      </c>
      <c r="HB408">
        <f>BH408-BI408</f>
        <v>5.1099999999996726</v>
      </c>
      <c r="HC408" s="27">
        <f t="shared" si="617"/>
        <v>-0.32394020231236864</v>
      </c>
      <c r="HD408" s="28">
        <f t="shared" si="577"/>
        <v>0.37299165330980294</v>
      </c>
      <c r="HE408" s="28" t="str">
        <f t="shared" si="578"/>
        <v>-----</v>
      </c>
      <c r="HF408" s="27">
        <f>STANDARDIZE(H408,AVERAGE($H25:$H408),_xlfn.STDEV.P($H25:$H408))</f>
        <v>-0.89426923695765059</v>
      </c>
      <c r="HG408" s="28">
        <f t="shared" si="579"/>
        <v>0.18558892765836207</v>
      </c>
      <c r="HH408" s="28" t="str">
        <f t="shared" si="580"/>
        <v>-----</v>
      </c>
      <c r="HI408">
        <f t="shared" si="618"/>
        <v>-2.8885499999996682</v>
      </c>
      <c r="HJ408">
        <f t="shared" si="619"/>
        <v>2.2214500000000044</v>
      </c>
      <c r="HK408" s="28">
        <f t="shared" ref="HK408:HL408" si="677">STANDARDIZE(HI408,AVERAGE(HI25:HI408),_xlfn.STDEV.P(HI25:HI408))</f>
        <v>6.0444569485885793E-2</v>
      </c>
      <c r="HL408" s="28">
        <f t="shared" si="677"/>
        <v>-0.28965976664991006</v>
      </c>
      <c r="HM408" s="28">
        <f t="shared" si="582"/>
        <v>0.52409921889514433</v>
      </c>
      <c r="HN408" s="28">
        <f t="shared" si="583"/>
        <v>0.38603826943317088</v>
      </c>
      <c r="HO408" s="28" t="str">
        <f t="shared" si="584"/>
        <v>-----</v>
      </c>
      <c r="HP408" s="28" t="str">
        <f t="shared" si="585"/>
        <v>-----</v>
      </c>
      <c r="HQ408" s="28">
        <f t="shared" si="648"/>
        <v>-1.2130300000007992</v>
      </c>
      <c r="HR408" s="28" t="str">
        <f t="shared" si="621"/>
        <v>Bear</v>
      </c>
      <c r="HS408">
        <f t="shared" si="622"/>
        <v>1.2130300000007992</v>
      </c>
      <c r="HT408" s="27">
        <f t="shared" si="586"/>
        <v>0.23021515204630877</v>
      </c>
      <c r="HU408" s="28">
        <f t="shared" si="587"/>
        <v>0.59103770579328363</v>
      </c>
      <c r="HV408" s="27" t="str">
        <f t="shared" si="588"/>
        <v>-----</v>
      </c>
    </row>
    <row r="409" spans="1:230" x14ac:dyDescent="0.55000000000000004">
      <c r="A409">
        <f>Validation!A408</f>
        <v>1772154000</v>
      </c>
      <c r="B409" t="str">
        <f>Price!B408</f>
        <v>XAUUSD</v>
      </c>
      <c r="C409" t="str">
        <f>Price!C408</f>
        <v>M5</v>
      </c>
      <c r="D409">
        <f>Price!D408</f>
        <v>5175.37</v>
      </c>
      <c r="E409">
        <f>Price!E408</f>
        <v>5175.0200000000004</v>
      </c>
      <c r="F409">
        <f>Price!F408</f>
        <v>5176.55</v>
      </c>
      <c r="G409">
        <f>Price!G408</f>
        <v>5168.6099999999997</v>
      </c>
      <c r="H409">
        <f>Price!H408</f>
        <v>748</v>
      </c>
      <c r="I409">
        <f>Diagonals!E408</f>
        <v>5219.67</v>
      </c>
      <c r="J409">
        <f>Diagonals!F408</f>
        <v>0</v>
      </c>
      <c r="K409">
        <f>Diagonals!G408</f>
        <v>0</v>
      </c>
      <c r="L409">
        <f>Diagonals!H408</f>
        <v>5107.74</v>
      </c>
      <c r="M409">
        <f>Diagonals!I408</f>
        <v>0</v>
      </c>
      <c r="N409">
        <f>Diagonals!J408</f>
        <v>0</v>
      </c>
      <c r="O409">
        <f>Diagonals!K408</f>
        <v>0</v>
      </c>
      <c r="P409">
        <f>Diagonals!L408</f>
        <v>0</v>
      </c>
      <c r="Q409">
        <f>Trendlines!E408</f>
        <v>5200.03</v>
      </c>
      <c r="R409">
        <f>Trendlines!F408</f>
        <v>5191.32</v>
      </c>
      <c r="S409">
        <f>Trendlines!G408</f>
        <v>5201.3999999999996</v>
      </c>
      <c r="T409">
        <f>Trendlines!H408</f>
        <v>5177.49</v>
      </c>
      <c r="U409">
        <f>Trendlines!I408</f>
        <v>5180.01</v>
      </c>
      <c r="V409">
        <f>Trendlines!J408</f>
        <v>5166.8599999999997</v>
      </c>
      <c r="W409">
        <f>Trendlines!K408</f>
        <v>0</v>
      </c>
      <c r="X409">
        <f>Trendlines!L408</f>
        <v>0</v>
      </c>
      <c r="Y409">
        <f>Tema_Hrma_Smma!E408</f>
        <v>5172.84</v>
      </c>
      <c r="Z409">
        <f>Tema_Hrma_Smma!F408</f>
        <v>5177.08</v>
      </c>
      <c r="AA409">
        <f>Tema_Hrma_Smma!G408</f>
        <v>5183.91</v>
      </c>
      <c r="AB409">
        <f>ZScore!H408</f>
        <v>1</v>
      </c>
      <c r="AC409">
        <f>ZScore!I408</f>
        <v>0.93045</v>
      </c>
      <c r="AD409">
        <f>ZScore!J408</f>
        <v>0</v>
      </c>
      <c r="AE409">
        <f>HA!E408</f>
        <v>5175.66</v>
      </c>
      <c r="AF409">
        <f>HA!F408</f>
        <v>5176.55</v>
      </c>
      <c r="AG409">
        <f>HA!G408</f>
        <v>5168.6099999999997</v>
      </c>
      <c r="AH409">
        <f>HA!H408</f>
        <v>5173.8900000000003</v>
      </c>
      <c r="AI409">
        <f>HA!I408</f>
        <v>-1</v>
      </c>
      <c r="AJ409">
        <f>HA!J408</f>
        <v>1.78</v>
      </c>
      <c r="AK409">
        <f>HA!K408</f>
        <v>-0.37168000000000001</v>
      </c>
      <c r="AL409">
        <f>HA!L408</f>
        <v>-7</v>
      </c>
      <c r="AM409">
        <f>KC!E408</f>
        <v>5211.8906800000004</v>
      </c>
      <c r="AN409">
        <f>KC!F408</f>
        <v>5205.48513</v>
      </c>
      <c r="AO409">
        <f>KC!G408</f>
        <v>5199.0795699999999</v>
      </c>
      <c r="AP409">
        <f>KC!H408</f>
        <v>5192.6740200000004</v>
      </c>
      <c r="AQ409">
        <f>KC!I408</f>
        <v>5186.2684600000002</v>
      </c>
      <c r="AR409">
        <f>KC!J408</f>
        <v>5180.7435999999998</v>
      </c>
      <c r="AS409">
        <f>KC!K408</f>
        <v>5174.3380399999996</v>
      </c>
      <c r="AT409">
        <f>KC!L408</f>
        <v>5167.9324900000001</v>
      </c>
      <c r="AU409">
        <f>KC!M408</f>
        <v>5161.52693</v>
      </c>
      <c r="AV409">
        <f>KC!N408</f>
        <v>5155.1213799999996</v>
      </c>
      <c r="AW409">
        <f>SR_Levels!E408</f>
        <v>5161.8900000000003</v>
      </c>
      <c r="AX409">
        <f>SR_Levels!F408</f>
        <v>5135.8500000000004</v>
      </c>
      <c r="AY409">
        <f>SR_Levels!G408</f>
        <v>0</v>
      </c>
      <c r="AZ409">
        <f>SR_Levels!H408</f>
        <v>0</v>
      </c>
      <c r="BA409">
        <f>SR_Levels!I408</f>
        <v>5178.6000000000004</v>
      </c>
      <c r="BB409">
        <f>SR_Levels!J408</f>
        <v>5193.3500000000004</v>
      </c>
      <c r="BC409">
        <f>SR_Levels!K408</f>
        <v>5205.3100000000004</v>
      </c>
      <c r="BD409">
        <f>SR_Levels!L408</f>
        <v>0</v>
      </c>
      <c r="BE409">
        <f>ZigZag!E408</f>
        <v>0</v>
      </c>
      <c r="BF409">
        <f>ZigZag!F408</f>
        <v>0</v>
      </c>
      <c r="BG409">
        <f>ZigZag!G408</f>
        <v>5182.41</v>
      </c>
      <c r="BH409">
        <f>Dual_Tema!E408</f>
        <v>5175.5</v>
      </c>
      <c r="BI409">
        <f>Dual_Tema!F408</f>
        <v>5169.18</v>
      </c>
      <c r="BJ409">
        <f>Pinbar!E408</f>
        <v>1</v>
      </c>
      <c r="BK409">
        <f>SSA!E408</f>
        <v>5173.9927600000001</v>
      </c>
      <c r="BL409">
        <f>SSA!F408</f>
        <v>5174.6921700000003</v>
      </c>
      <c r="BN409" t="str">
        <f t="shared" si="644"/>
        <v>Green Candle</v>
      </c>
      <c r="BO409" s="34">
        <f t="shared" si="649"/>
        <v>-1.3218273249688828E-3</v>
      </c>
      <c r="BP409" s="34">
        <f t="shared" si="657"/>
        <v>-9.4011088289347455E-4</v>
      </c>
      <c r="BQ409" s="34">
        <f t="shared" si="671"/>
        <v>-1.5337660032566092E-3</v>
      </c>
      <c r="BR409" s="34">
        <f t="shared" si="572"/>
        <v>-1.314118768549255E-3</v>
      </c>
      <c r="BS409" s="35">
        <f t="shared" si="650"/>
        <v>-2.2042598750737774E-4</v>
      </c>
      <c r="BT409" s="35">
        <f t="shared" si="658"/>
        <v>-7.8376350437059372E-5</v>
      </c>
      <c r="BU409" s="35">
        <f t="shared" si="672"/>
        <v>-8.5270999022446503E-5</v>
      </c>
      <c r="BV409" s="35">
        <f t="shared" si="573"/>
        <v>-5.4789456495396571E-5</v>
      </c>
      <c r="BW409" s="27">
        <v>96</v>
      </c>
      <c r="BX409">
        <f>F409-G409</f>
        <v>7.9400000000005093</v>
      </c>
      <c r="BY409">
        <f>ABS(F409-D408)</f>
        <v>1.5799999999999272</v>
      </c>
      <c r="BZ409">
        <f>ABS(G409-D408)</f>
        <v>6.3600000000005821</v>
      </c>
      <c r="CA409">
        <f t="shared" si="623"/>
        <v>7.9400000000005093</v>
      </c>
      <c r="CB409">
        <f t="shared" si="660"/>
        <v>5.9750000000000387</v>
      </c>
      <c r="CC409">
        <f t="shared" si="664"/>
        <v>5.6625049392042843</v>
      </c>
      <c r="CD409">
        <f t="shared" si="661"/>
        <v>0.3124950607957544</v>
      </c>
      <c r="CE409">
        <f t="shared" si="665"/>
        <v>1</v>
      </c>
      <c r="CF409">
        <f t="shared" si="668"/>
        <v>4</v>
      </c>
      <c r="CG409" s="7" t="str">
        <f t="shared" si="662"/>
        <v>-----</v>
      </c>
      <c r="CH409" s="21">
        <f>(Q409-Q313)/$BW409</f>
        <v>5.6249999999996208E-3</v>
      </c>
      <c r="CI409" s="21">
        <f>(R409-R313)/$BW409</f>
        <v>-2.6041666666666668E-2</v>
      </c>
      <c r="CJ409" s="21">
        <f>(S409-S313)/$BW409</f>
        <v>-1.750000000000303E-2</v>
      </c>
      <c r="CK409" s="21">
        <f>(T409-T313)/$BW409</f>
        <v>7.5625000000002274E-2</v>
      </c>
      <c r="CL409" s="21">
        <f>(U409-U313)/$BW409</f>
        <v>2.2187500000001137E-2</v>
      </c>
      <c r="CM409" s="21">
        <f>(V409-V313)/$BW409</f>
        <v>3.8749999999993179E-2</v>
      </c>
      <c r="CN409">
        <f>DEGREES(ATAN(CH409/$CB409))</f>
        <v>5.3939525447497368E-2</v>
      </c>
      <c r="CO409">
        <f>DEGREES(ATAN(CI409/$CB409))</f>
        <v>-0.24971851778547466</v>
      </c>
      <c r="CP409">
        <f>DEGREES(ATAN(CJ409/$CB409))</f>
        <v>-0.16781142668026258</v>
      </c>
      <c r="CQ409">
        <f>DEGREES(ATAN(CK409/$CB409))</f>
        <v>0.72514844687797697</v>
      </c>
      <c r="CR409">
        <f t="shared" si="673"/>
        <v>0.21276054640937508</v>
      </c>
      <c r="CS409">
        <f t="shared" si="674"/>
        <v>0.37157829785312046</v>
      </c>
      <c r="CT409" t="str" cm="1">
        <f t="array" ref="CT409">_xlfn.IFS(CN409&gt;3,"Strong + Slope",CN409&gt;1.5,"Moderate + Slope",CN409&gt;0.5,"Sideway + Slope",CN409&gt;=-0.5,"Sideway Flat",CN409&gt;=-1.5,"Sideway - Slope",CN409&gt;=-3,"Moderate - Slope",TRUE,"Strong - Slope")</f>
        <v>Sideway Flat</v>
      </c>
      <c r="CU409" t="str" cm="1">
        <f t="array" ref="CU409">_xlfn.IFS(CO409&gt;3,"Strong + Slope",CO409&gt;1.5,"Moderate + Slope",CO409&gt;0.5,"Sideway + Slope",CO409&gt;=-0.5,"Sideway Flat",CO409&gt;=-1.5,"Sideway - Slope",CO409&gt;=-3,"Moderate - Slope",TRUE,"Strong - Slope")</f>
        <v>Sideway Flat</v>
      </c>
      <c r="CV409" t="str" cm="1">
        <f t="array" ref="CV409">_xlfn.IFS(CP409&gt;3,"Strong + Slope",CP409&gt;1.5,"Moderate + Slope",CP409&gt;0.5,"Sideway + Slope",CP409&gt;=-0.5,"Sideway Flat",CP409&gt;=-1.5,"Sideway - Slope",CP409&gt;=-3,"Moderate - Slope",TRUE,"Strong - Slope")</f>
        <v>Sideway Flat</v>
      </c>
      <c r="CW409" t="str" cm="1">
        <f t="array" ref="CW409">_xlfn.IFS(CQ409&gt;3,"Strong + Slope",CQ409&gt;1.5,"Moderate + Slope",CQ409&gt;0.5,"Sideway + Slope",CQ409&gt;=-0.5,"Sideway Flat",CQ409&gt;=-1.5,"Sideway - Slope",CQ409&gt;=-3,"Moderate - Slope",TRUE,"Strong - Slope")</f>
        <v>Sideway + Slope</v>
      </c>
      <c r="CX409" t="str" cm="1">
        <f t="array" ref="CX409">_xlfn.IFS(CR409&gt;3,"Strong + Slope",CR409&gt;1.5,"Moderate + Slope",CR409&gt;0.5,"Sideway + Slope",CR409&gt;=-0.5,"Sideway Flat",CR409&gt;=-1.5,"Sideway - Slope",CR409&gt;=-3,"Moderate - Slope",TRUE,"Strong - Slope")</f>
        <v>Sideway Flat</v>
      </c>
      <c r="CY409" t="str" cm="1">
        <f t="array" ref="CY409">_xlfn.IFS(CS409&gt;3,"Strong + Slope",CS409&gt;1.5,"Moderate + Slope",CS409&gt;0.5,"Sideway + Slope",CS409&gt;=-0.5,"Sideway Flat",CS409&gt;=-1.5,"Sideway - Slope",CS409&gt;=-3,"Moderate - Slope",TRUE,"Strong - Slope")</f>
        <v>Sideway Flat</v>
      </c>
      <c r="CZ409" s="7" t="str">
        <f>IF(AND(D409&gt;BH409,D409&gt;E409),"Bullish Trigger","-----")</f>
        <v>-----</v>
      </c>
      <c r="DA409" s="7" t="str">
        <f>IF(AND(D409&lt;BI409,D409&lt;E409),"Bearish Trigger","-----")</f>
        <v>-----</v>
      </c>
      <c r="DB409" s="13" t="str">
        <f>IF(AND(W409=BE409,W409&gt;0,BE409&gt;0),"Important High","------")</f>
        <v>------</v>
      </c>
      <c r="DC409" s="13" t="str">
        <f>IF(AND(X409=BF409,X409&gt;0,BF409&gt;0),"Important Low","------")</f>
        <v>------</v>
      </c>
      <c r="DD409" s="7" t="str">
        <f>IF(AND(DB409="Important High",DC409="-----",BJ409=1),"Imp High Rej","-----")</f>
        <v>-----</v>
      </c>
      <c r="DE409" s="7" t="str">
        <f>IF(AND(DB409="-----",DC409="Important Low",BJ409=1),"Imp Low Rej","-----")</f>
        <v>-----</v>
      </c>
      <c r="DF409" s="7" t="str">
        <f>IF(Y409&gt;AM409,"Overbought",IF(Y409&gt;AO409,"Bullish Momentum",IF(Y409&gt;AQ409,"Flat Momentum","-----")))</f>
        <v>-----</v>
      </c>
      <c r="DG409" s="7" t="str">
        <f>IF(Y409&lt;AV409,"Oversold",IF(Y409&lt;AT409,"Bearish Momentum",IF(Y409&lt;AR409,"Flat Momentum","-----")))</f>
        <v>Flat Momentum</v>
      </c>
      <c r="DH409" s="7" t="str">
        <f>IF(AND(DF409="Overbought",AD409=2),"Culminated Thrust","-----")</f>
        <v>-----</v>
      </c>
      <c r="DI409" s="7" t="str">
        <f>IF(AND(DG409="Oversold",AD409=5),"Culminated Thrust","-----")</f>
        <v>-----</v>
      </c>
      <c r="DJ409" s="14">
        <f>(Q409-$D409)/$D409</f>
        <v>4.7648767141286238E-3</v>
      </c>
      <c r="DK409" s="14">
        <f>(R409-$D409)/$D409</f>
        <v>3.0819052550831762E-3</v>
      </c>
      <c r="DL409" s="14">
        <f>(S409-$D409)/$D409</f>
        <v>5.0295920871357503E-3</v>
      </c>
      <c r="DM409" s="14">
        <f>(T409-$D409)/$D409</f>
        <v>4.09632548011039E-4</v>
      </c>
      <c r="DN409" s="14">
        <f>(U409-$D409)/$D409</f>
        <v>8.9655425602427029E-4</v>
      </c>
      <c r="DO409" s="14">
        <f>(V409-$D409)/$D409</f>
        <v>-1.644326879044439E-3</v>
      </c>
      <c r="DP409" s="14">
        <f t="shared" si="589"/>
        <v>5.0295920871357503E-3</v>
      </c>
      <c r="DQ409" s="14">
        <f t="shared" si="590"/>
        <v>4.7648767141286238E-3</v>
      </c>
      <c r="DR409" s="14">
        <f t="shared" si="591"/>
        <v>3.0819052550831762E-3</v>
      </c>
      <c r="DS409" s="14">
        <f t="shared" si="592"/>
        <v>8.9655425602427029E-4</v>
      </c>
      <c r="DT409" s="14">
        <f t="shared" si="593"/>
        <v>4.09632548011039E-4</v>
      </c>
      <c r="DU409" s="14">
        <f t="shared" si="594"/>
        <v>-1.644326879044439E-3</v>
      </c>
      <c r="DV409" t="str">
        <f>IF($D409&gt;Q409,"SUP","RES")</f>
        <v>RES</v>
      </c>
      <c r="DW409" t="str">
        <f>IF($D409&gt;R409,"SUP","RES")</f>
        <v>RES</v>
      </c>
      <c r="DX409" t="str">
        <f>IF($D409&gt;S409,"SUP","RES")</f>
        <v>RES</v>
      </c>
      <c r="DY409" t="str">
        <f>IF($D409&gt;T409,"SUP","RES")</f>
        <v>RES</v>
      </c>
      <c r="DZ409" t="str">
        <f>IF($D409&gt;U409,"SUP","RES")</f>
        <v>RES</v>
      </c>
      <c r="EA409" t="str">
        <f>IF($D409&gt;V409,"SUP","RES")</f>
        <v>SUP</v>
      </c>
      <c r="EB409" s="7">
        <f t="shared" si="595"/>
        <v>5</v>
      </c>
      <c r="EC409" s="7">
        <f t="shared" si="596"/>
        <v>1</v>
      </c>
      <c r="ED409" s="13" t="str">
        <f t="shared" si="597"/>
        <v>-----</v>
      </c>
      <c r="EE409" s="13" t="str">
        <f t="shared" si="598"/>
        <v>-----</v>
      </c>
      <c r="EF409" s="7">
        <f>IF(OR(ED409="All Sup",EE409="All Res"),"na",((D409-MIN(Q409:V409))/(MAX(Q409:V409)-MIN(Q409:V409))))</f>
        <v>0.24638100752751091</v>
      </c>
      <c r="EG409">
        <v>1.4999999999999999E-4</v>
      </c>
      <c r="EH409">
        <f>Q409*(1+$EG409)</f>
        <v>5200.8100045000001</v>
      </c>
      <c r="EI409">
        <f>Q409*(1-$EG409)</f>
        <v>5199.2499954999994</v>
      </c>
      <c r="EJ409">
        <f>R409*(1+$EG409)</f>
        <v>5192.0986979999998</v>
      </c>
      <c r="EK409">
        <f>R409*(1-$EG409)</f>
        <v>5190.5413019999996</v>
      </c>
      <c r="EL409">
        <f>S409*(1+$EG409)</f>
        <v>5202.1802100000004</v>
      </c>
      <c r="EM409">
        <f>S409*(1-$EG409)</f>
        <v>5200.6197899999997</v>
      </c>
      <c r="EN409">
        <f>T409*(1+$EG409)</f>
        <v>5178.2666235000006</v>
      </c>
      <c r="EO409">
        <f>T409*(1-$EG409)</f>
        <v>5176.7133764999999</v>
      </c>
      <c r="EP409">
        <f>U409*(1+$EG409)</f>
        <v>5180.7870015000008</v>
      </c>
      <c r="EQ409">
        <f>U409*(1-$EG409)</f>
        <v>5179.2329985000006</v>
      </c>
      <c r="ER409">
        <f>V409*(1+$EG409)</f>
        <v>5167.635029</v>
      </c>
      <c r="ES409">
        <f>V409*(1-$EG409)</f>
        <v>5166.0849709999993</v>
      </c>
      <c r="ET409" s="7" t="str">
        <f t="shared" si="599"/>
        <v>-----</v>
      </c>
      <c r="EU409" s="7" t="str">
        <f t="shared" si="600"/>
        <v>-----</v>
      </c>
      <c r="EV409" s="7" t="str">
        <f t="shared" si="601"/>
        <v>-----</v>
      </c>
      <c r="EW409" s="7" t="str">
        <f t="shared" si="602"/>
        <v>-----</v>
      </c>
      <c r="EX409" s="7" t="str">
        <f t="shared" si="603"/>
        <v>-----</v>
      </c>
      <c r="EY409" s="7" t="str">
        <f t="shared" si="604"/>
        <v>-----</v>
      </c>
      <c r="EZ409">
        <f t="shared" si="624"/>
        <v>34</v>
      </c>
      <c r="FA409">
        <f t="shared" si="625"/>
        <v>7</v>
      </c>
      <c r="FB409">
        <f t="shared" si="626"/>
        <v>407</v>
      </c>
      <c r="FC409">
        <f t="shared" si="627"/>
        <v>5</v>
      </c>
      <c r="FD409">
        <f t="shared" si="628"/>
        <v>5</v>
      </c>
      <c r="FE409">
        <f t="shared" si="629"/>
        <v>101</v>
      </c>
      <c r="FF409">
        <f t="shared" si="630"/>
        <v>4</v>
      </c>
      <c r="FG409">
        <f t="shared" si="631"/>
        <v>2</v>
      </c>
      <c r="FH409">
        <f t="shared" si="632"/>
        <v>0</v>
      </c>
      <c r="FI409">
        <f t="shared" si="633"/>
        <v>1</v>
      </c>
      <c r="FJ409">
        <f t="shared" si="634"/>
        <v>1</v>
      </c>
      <c r="FK409">
        <f t="shared" si="635"/>
        <v>1</v>
      </c>
      <c r="FL409" s="7" t="str">
        <f t="shared" si="605"/>
        <v>-----</v>
      </c>
      <c r="FM409" s="7" t="str">
        <f t="shared" si="606"/>
        <v>-----</v>
      </c>
      <c r="FN409" s="7" t="str">
        <f t="shared" si="607"/>
        <v>-----</v>
      </c>
      <c r="FO409" s="7" t="str">
        <f t="shared" si="608"/>
        <v>-----</v>
      </c>
      <c r="FP409" s="7" t="str">
        <f t="shared" si="609"/>
        <v>-----</v>
      </c>
      <c r="FQ409" s="7" t="str">
        <f t="shared" si="610"/>
        <v>-----</v>
      </c>
      <c r="FR409" s="13" t="str">
        <f>IF(FL409="-----","-----",(D409-Q409)/Q409)</f>
        <v>-----</v>
      </c>
      <c r="FS409" s="13" t="str">
        <f>IF(FM409="-----","-----",(Q409-R409)/R409)</f>
        <v>-----</v>
      </c>
      <c r="FT409" s="13" t="str">
        <f>IF(FN409="-----","-----",(R409-S409)/S409)</f>
        <v>-----</v>
      </c>
      <c r="FU409" s="13" t="str">
        <f>IF(FO409="-----","-----",(S409-T409)/T409)</f>
        <v>-----</v>
      </c>
      <c r="FV409" s="13" t="str">
        <f>IF(FP409="-----","-----",(T409-U409)/U409)</f>
        <v>-----</v>
      </c>
      <c r="FW409" s="13" t="str">
        <f>IF(FQ409="-----","-----",(U409-V409)/V409)</f>
        <v>-----</v>
      </c>
      <c r="FX409" s="7" t="str">
        <f t="shared" si="611"/>
        <v>-----</v>
      </c>
      <c r="FY409" s="7" t="str">
        <f t="shared" si="612"/>
        <v>-----</v>
      </c>
      <c r="FZ409" s="7" t="str">
        <f t="shared" si="613"/>
        <v>-----</v>
      </c>
      <c r="GA409" s="7" t="str">
        <f t="shared" si="614"/>
        <v>-----</v>
      </c>
      <c r="GB409" s="7" t="str">
        <f t="shared" si="615"/>
        <v>-----</v>
      </c>
      <c r="GC409" s="7" t="str">
        <f t="shared" si="616"/>
        <v>-----</v>
      </c>
      <c r="GD409" s="7" t="str">
        <f>IF(AND(BG409&gt;AA409,BG408&gt;AA408,BG407&gt;AA407,BG406&gt;AA406,BG405&gt;AA405,BG404&gt;AA404,BG403&gt;AA403,BG402&gt;AA402,BG401&gt;AA401,BG400&gt;AA400,BG399&gt;AA399,BG398&gt;AA398),"Bullish",IF(AND(BG409&lt;AA409,BG408&lt;AA408,BG407&lt;AA407,BG406&lt;AA406,BG405&lt;AA405,BG404&lt;AA404,BG403&lt;AA403,BG402&lt;AA402,BG401&lt;AA401,BG400&lt;AA400,BG399&lt;AA399,BG398&lt;AA398),"Bearish","-----"))</f>
        <v>-----</v>
      </c>
      <c r="GE409">
        <f>(Z409-BG409)/BG409</f>
        <v>-1.0284790280969524E-3</v>
      </c>
      <c r="GF409" s="28">
        <f t="shared" si="574"/>
        <v>-0.92504805095310561</v>
      </c>
      <c r="GG409" s="7">
        <f t="shared" si="575"/>
        <v>0.17747045672200321</v>
      </c>
      <c r="GH409" s="7" t="str">
        <f t="shared" si="576"/>
        <v>-----</v>
      </c>
      <c r="GI409" s="7" t="str">
        <f>IF(Y409&gt;Z409,"Bullish","Bearish")</f>
        <v>Bearish</v>
      </c>
      <c r="GJ409" s="13" t="str">
        <f>IF(AND(D409&gt;Y409,D408&lt;Y408),"TEMA crossover","-----")</f>
        <v>-----</v>
      </c>
      <c r="GK409" s="13" t="str">
        <f>IF(AND(D409&lt;Y409,D408&gt;Y408),"TEMA crossunder","-----")</f>
        <v>-----</v>
      </c>
      <c r="GL409" s="22" t="str">
        <f>IF(GD409="Bearish","YES","-----")</f>
        <v>-----</v>
      </c>
      <c r="GM409" s="22" t="str">
        <f>IF(GH409="Reverse to Bearish","YES","-----")</f>
        <v>-----</v>
      </c>
      <c r="GN409" s="22" t="str">
        <f>IF(AND(GI409="Bullish",GI408="Bullish",GI407="Bullish",GI406="Bullish"),"YES","-----")</f>
        <v>-----</v>
      </c>
      <c r="GO409" s="22" t="str">
        <f>IF(OR(GK409="TEMA crossunder",GK408="TEMA crossunder",GK407="TEMA crossunder",GK406="TEMA crossunder"),"YES","-----")</f>
        <v>-----</v>
      </c>
      <c r="GP409" s="22" t="str">
        <f>IF(GD409="Bullish","YES","-----")</f>
        <v>-----</v>
      </c>
      <c r="GQ409" s="22" t="str">
        <f>IF(GH409="Reverse to Bullish","YES","-----")</f>
        <v>-----</v>
      </c>
      <c r="GR409" s="22" t="str">
        <f>IF(AND(GI409="Bearish",GI408="Bearish",GI407="Bearish",GI406="Bearish"),"YES","-----")</f>
        <v>YES</v>
      </c>
      <c r="GS409" s="22" t="str">
        <f>IF(OR(GJ409="TEMA crossover",GJ408="TEMA crossover",GJ407="TEMA crossover",GJ406="TEMA crossover"),"YES","-----")</f>
        <v>YES</v>
      </c>
      <c r="GT409" s="22" t="str">
        <f t="shared" si="636"/>
        <v>-----</v>
      </c>
      <c r="GU409" s="22" t="str">
        <f t="shared" si="637"/>
        <v>-----</v>
      </c>
      <c r="GV409" s="22" t="str">
        <f t="shared" si="638"/>
        <v>-----</v>
      </c>
      <c r="GW409" s="22" t="str">
        <f t="shared" si="639"/>
        <v>-----</v>
      </c>
      <c r="GX409" s="22" t="str">
        <f t="shared" si="640"/>
        <v>-----</v>
      </c>
      <c r="GY409" s="22" t="str">
        <f t="shared" si="641"/>
        <v>-----</v>
      </c>
      <c r="GZ409" s="7" t="str">
        <f>IF(G409&gt;BH409,"YES","-----")</f>
        <v>-----</v>
      </c>
      <c r="HA409" s="7" t="str">
        <f>IF(F409&lt;BI409,"YES","-----")</f>
        <v>-----</v>
      </c>
      <c r="HB409">
        <f>BH409-BI409</f>
        <v>6.319999999999709</v>
      </c>
      <c r="HC409" s="27">
        <f t="shared" si="617"/>
        <v>8.0745244393678334E-2</v>
      </c>
      <c r="HD409" s="28">
        <f t="shared" si="577"/>
        <v>0.5321777227803971</v>
      </c>
      <c r="HE409" s="28" t="str">
        <f t="shared" si="578"/>
        <v>-----</v>
      </c>
      <c r="HF409" s="27">
        <f>STANDARDIZE(H409,AVERAGE($H26:$H409),_xlfn.STDEV.P($H26:$H409))</f>
        <v>1.3306291312313787</v>
      </c>
      <c r="HG409" s="28">
        <f t="shared" si="579"/>
        <v>0.90834446389365242</v>
      </c>
      <c r="HH409" s="28" t="str">
        <f t="shared" si="580"/>
        <v>High Vol</v>
      </c>
      <c r="HI409">
        <f t="shared" si="618"/>
        <v>-4.8127599999997983</v>
      </c>
      <c r="HJ409">
        <f t="shared" si="619"/>
        <v>1.5072399999999107</v>
      </c>
      <c r="HK409" s="28">
        <f t="shared" ref="HK409:HL409" si="678">STANDARDIZE(HI409,AVERAGE(HI26:HI409),_xlfn.STDEV.P(HI26:HI409))</f>
        <v>-0.5161593636367966</v>
      </c>
      <c r="HL409" s="28">
        <f t="shared" si="678"/>
        <v>-0.55297384648764281</v>
      </c>
      <c r="HM409" s="28">
        <f t="shared" si="582"/>
        <v>0.30287155467157245</v>
      </c>
      <c r="HN409" s="28">
        <f t="shared" si="583"/>
        <v>0.29014065950787904</v>
      </c>
      <c r="HO409" s="28" t="str">
        <f t="shared" si="584"/>
        <v>-----</v>
      </c>
      <c r="HP409" s="28" t="str">
        <f t="shared" si="585"/>
        <v>-----</v>
      </c>
      <c r="HQ409" s="28">
        <f t="shared" si="648"/>
        <v>-0.69941000000017084</v>
      </c>
      <c r="HR409" s="28" t="str">
        <f t="shared" si="621"/>
        <v>Bear</v>
      </c>
      <c r="HS409">
        <f t="shared" si="622"/>
        <v>0.69941000000017084</v>
      </c>
      <c r="HT409" s="27">
        <f t="shared" si="586"/>
        <v>-0.37109633461353325</v>
      </c>
      <c r="HU409" s="28">
        <f t="shared" si="587"/>
        <v>0.35528289049242878</v>
      </c>
      <c r="HV409" s="27" t="str">
        <f t="shared" si="588"/>
        <v>-----</v>
      </c>
    </row>
    <row r="410" spans="1:230" x14ac:dyDescent="0.55000000000000004">
      <c r="A410">
        <f>Validation!A409</f>
        <v>1772154300</v>
      </c>
      <c r="B410" t="str">
        <f>Price!B409</f>
        <v>XAUUSD</v>
      </c>
      <c r="C410" t="str">
        <f>Price!C409</f>
        <v>M5</v>
      </c>
      <c r="D410">
        <f>Price!D409</f>
        <v>5174.8599999999997</v>
      </c>
      <c r="E410">
        <f>Price!E409</f>
        <v>5175.62</v>
      </c>
      <c r="F410">
        <f>Price!F409</f>
        <v>5176.72</v>
      </c>
      <c r="G410">
        <f>Price!G409</f>
        <v>5166.8999999999996</v>
      </c>
      <c r="H410">
        <f>Price!H409</f>
        <v>662</v>
      </c>
      <c r="I410">
        <f>Diagonals!E409</f>
        <v>5219.8500000000004</v>
      </c>
      <c r="J410">
        <f>Diagonals!F409</f>
        <v>0</v>
      </c>
      <c r="K410">
        <f>Diagonals!G409</f>
        <v>0</v>
      </c>
      <c r="L410">
        <f>Diagonals!H409</f>
        <v>5107.41</v>
      </c>
      <c r="M410">
        <f>Diagonals!I409</f>
        <v>0</v>
      </c>
      <c r="N410">
        <f>Diagonals!J409</f>
        <v>0</v>
      </c>
      <c r="O410">
        <f>Diagonals!K409</f>
        <v>0</v>
      </c>
      <c r="P410">
        <f>Diagonals!L409</f>
        <v>5166.8999999999996</v>
      </c>
      <c r="Q410">
        <f>Trendlines!E409</f>
        <v>5200.04</v>
      </c>
      <c r="R410">
        <f>Trendlines!F409</f>
        <v>5191.3</v>
      </c>
      <c r="S410">
        <f>Trendlines!G409</f>
        <v>5201.38</v>
      </c>
      <c r="T410">
        <f>Trendlines!H409</f>
        <v>5177.57</v>
      </c>
      <c r="U410">
        <f>Trendlines!I409</f>
        <v>5180.03</v>
      </c>
      <c r="V410">
        <f>Trendlines!J409</f>
        <v>5166.8999999999996</v>
      </c>
      <c r="W410">
        <f>Trendlines!K409</f>
        <v>0</v>
      </c>
      <c r="X410">
        <f>Trendlines!L409</f>
        <v>5166.8999999999996</v>
      </c>
      <c r="Y410">
        <f>Tema_Hrma_Smma!E409</f>
        <v>5171.99</v>
      </c>
      <c r="Z410">
        <f>Tema_Hrma_Smma!F409</f>
        <v>5175.79</v>
      </c>
      <c r="AA410">
        <f>Tema_Hrma_Smma!G409</f>
        <v>5183.6099999999997</v>
      </c>
      <c r="AB410">
        <f>ZScore!H409</f>
        <v>-1</v>
      </c>
      <c r="AC410">
        <f>ZScore!I409</f>
        <v>0.78451000000000004</v>
      </c>
      <c r="AD410">
        <f>ZScore!J409</f>
        <v>3</v>
      </c>
      <c r="AE410">
        <f>HA!E409</f>
        <v>5174.78</v>
      </c>
      <c r="AF410">
        <f>HA!F409</f>
        <v>5176.72</v>
      </c>
      <c r="AG410">
        <f>HA!G409</f>
        <v>5166.8999999999996</v>
      </c>
      <c r="AH410">
        <f>HA!H409</f>
        <v>5173.5200000000004</v>
      </c>
      <c r="AI410">
        <f>HA!I409</f>
        <v>-1</v>
      </c>
      <c r="AJ410">
        <f>HA!J409</f>
        <v>1.25</v>
      </c>
      <c r="AK410">
        <f>HA!K409</f>
        <v>-0.58148999999999995</v>
      </c>
      <c r="AL410">
        <f>HA!L409</f>
        <v>-8</v>
      </c>
      <c r="AM410">
        <f>KC!E409</f>
        <v>5211.1940500000001</v>
      </c>
      <c r="AN410">
        <f>KC!F409</f>
        <v>5204.7609599999996</v>
      </c>
      <c r="AO410">
        <f>KC!G409</f>
        <v>5198.3278700000001</v>
      </c>
      <c r="AP410">
        <f>KC!H409</f>
        <v>5191.8947900000003</v>
      </c>
      <c r="AQ410">
        <f>KC!I409</f>
        <v>5185.4616999999998</v>
      </c>
      <c r="AR410">
        <f>KC!J409</f>
        <v>5179.7629299999999</v>
      </c>
      <c r="AS410">
        <f>KC!K409</f>
        <v>5173.3298400000003</v>
      </c>
      <c r="AT410">
        <f>KC!L409</f>
        <v>5166.8967599999996</v>
      </c>
      <c r="AU410">
        <f>KC!M409</f>
        <v>5160.4636700000001</v>
      </c>
      <c r="AV410">
        <f>KC!N409</f>
        <v>5154.0305799999996</v>
      </c>
      <c r="AW410">
        <f>SR_Levels!E409</f>
        <v>5161.8900000000003</v>
      </c>
      <c r="AX410">
        <f>SR_Levels!F409</f>
        <v>5135.8500000000004</v>
      </c>
      <c r="AY410">
        <f>SR_Levels!G409</f>
        <v>0</v>
      </c>
      <c r="AZ410">
        <f>SR_Levels!H409</f>
        <v>0</v>
      </c>
      <c r="BA410">
        <f>SR_Levels!I409</f>
        <v>5178.6000000000004</v>
      </c>
      <c r="BB410">
        <f>SR_Levels!J409</f>
        <v>5193.3500000000004</v>
      </c>
      <c r="BC410">
        <f>SR_Levels!K409</f>
        <v>5205.3100000000004</v>
      </c>
      <c r="BD410">
        <f>SR_Levels!L409</f>
        <v>0</v>
      </c>
      <c r="BE410">
        <f>ZigZag!E409</f>
        <v>0</v>
      </c>
      <c r="BF410">
        <f>ZigZag!F409</f>
        <v>5166.8999999999996</v>
      </c>
      <c r="BG410">
        <f>ZigZag!G409</f>
        <v>5181.72</v>
      </c>
      <c r="BH410">
        <f>Dual_Tema!E409</f>
        <v>5175.18</v>
      </c>
      <c r="BI410">
        <f>Dual_Tema!F409</f>
        <v>5167.17</v>
      </c>
      <c r="BJ410">
        <f>Pinbar!E409</f>
        <v>1</v>
      </c>
      <c r="BK410">
        <f>SSA!E409</f>
        <v>5174.3678200000004</v>
      </c>
      <c r="BL410">
        <f>SSA!F409</f>
        <v>5174.53</v>
      </c>
      <c r="BN410" t="str">
        <f t="shared" si="644"/>
        <v>Red Candle</v>
      </c>
      <c r="BO410" s="34">
        <f t="shared" si="649"/>
        <v>2.8987131645896724E-5</v>
      </c>
      <c r="BP410" s="34">
        <f t="shared" si="657"/>
        <v>-1.5088718578034621E-3</v>
      </c>
      <c r="BQ410" s="34">
        <f t="shared" si="671"/>
        <v>-2.3808559900216908E-3</v>
      </c>
      <c r="BR410" s="34">
        <f t="shared" si="572"/>
        <v>-1.8921165667247219E-3</v>
      </c>
      <c r="BS410" s="35">
        <f t="shared" si="650"/>
        <v>4.8311302576209414E-6</v>
      </c>
      <c r="BT410" s="35">
        <f t="shared" si="658"/>
        <v>-1.2582636247604473E-4</v>
      </c>
      <c r="BU410" s="35">
        <f t="shared" si="672"/>
        <v>-1.3241871710656383E-4</v>
      </c>
      <c r="BV410" s="35">
        <f t="shared" si="573"/>
        <v>-7.89097564812824E-5</v>
      </c>
      <c r="BW410" s="27">
        <v>96</v>
      </c>
      <c r="BX410">
        <f>F410-G410</f>
        <v>9.8200000000006185</v>
      </c>
      <c r="BY410">
        <f>ABS(F410-D409)</f>
        <v>1.3500000000003638</v>
      </c>
      <c r="BZ410">
        <f>ABS(G410-D409)</f>
        <v>8.4700000000002547</v>
      </c>
      <c r="CA410">
        <f t="shared" si="623"/>
        <v>9.8200000000006185</v>
      </c>
      <c r="CB410">
        <f t="shared" si="660"/>
        <v>6.5600000000000751</v>
      </c>
      <c r="CC410">
        <f t="shared" si="664"/>
        <v>5.9594688721183084</v>
      </c>
      <c r="CD410">
        <f t="shared" si="661"/>
        <v>0.60053112788176666</v>
      </c>
      <c r="CE410">
        <f t="shared" si="665"/>
        <v>1</v>
      </c>
      <c r="CF410">
        <f t="shared" si="668"/>
        <v>5</v>
      </c>
      <c r="CG410" s="7" t="str">
        <f t="shared" si="662"/>
        <v>-----</v>
      </c>
      <c r="CH410" s="21">
        <f>(Q410-Q314)/$BW410</f>
        <v>5.6249999999996208E-3</v>
      </c>
      <c r="CI410" s="21">
        <f>(R410-R314)/$BW410</f>
        <v>-2.5937499999997726E-2</v>
      </c>
      <c r="CJ410" s="21">
        <f>(S410-S314)/$BW410</f>
        <v>-1.750000000000303E-2</v>
      </c>
      <c r="CK410" s="21">
        <f>(T410-T314)/$BW410</f>
        <v>7.5624999999992795E-2</v>
      </c>
      <c r="CL410" s="21">
        <f>(U410-U314)/$BW410</f>
        <v>2.2083333333332195E-2</v>
      </c>
      <c r="CM410" s="21">
        <f>(V410-V314)/$BW410</f>
        <v>3.8749999999993179E-2</v>
      </c>
      <c r="CN410">
        <f>DEGREES(ATAN(CH410/$CB410))</f>
        <v>4.9129372069065251E-2</v>
      </c>
      <c r="CO410">
        <f>DEGREES(ATAN(CI410/$CB410))</f>
        <v>-0.22653986844003993</v>
      </c>
      <c r="CP410">
        <f>DEGREES(ATAN(CJ410/$CB410))</f>
        <v>-0.15284661020786236</v>
      </c>
      <c r="CQ410">
        <f>DEGREES(ATAN(CK410/$CB410))</f>
        <v>0.66048801680023761</v>
      </c>
      <c r="CR410">
        <f t="shared" si="673"/>
        <v>0.19287759421595671</v>
      </c>
      <c r="CS410">
        <f t="shared" si="674"/>
        <v>0.33844293194296177</v>
      </c>
      <c r="CT410" t="str" cm="1">
        <f t="array" ref="CT410">_xlfn.IFS(CN410&gt;3,"Strong + Slope",CN410&gt;1.5,"Moderate + Slope",CN410&gt;0.5,"Sideway + Slope",CN410&gt;=-0.5,"Sideway Flat",CN410&gt;=-1.5,"Sideway - Slope",CN410&gt;=-3,"Moderate - Slope",TRUE,"Strong - Slope")</f>
        <v>Sideway Flat</v>
      </c>
      <c r="CU410" t="str" cm="1">
        <f t="array" ref="CU410">_xlfn.IFS(CO410&gt;3,"Strong + Slope",CO410&gt;1.5,"Moderate + Slope",CO410&gt;0.5,"Sideway + Slope",CO410&gt;=-0.5,"Sideway Flat",CO410&gt;=-1.5,"Sideway - Slope",CO410&gt;=-3,"Moderate - Slope",TRUE,"Strong - Slope")</f>
        <v>Sideway Flat</v>
      </c>
      <c r="CV410" t="str" cm="1">
        <f t="array" ref="CV410">_xlfn.IFS(CP410&gt;3,"Strong + Slope",CP410&gt;1.5,"Moderate + Slope",CP410&gt;0.5,"Sideway + Slope",CP410&gt;=-0.5,"Sideway Flat",CP410&gt;=-1.5,"Sideway - Slope",CP410&gt;=-3,"Moderate - Slope",TRUE,"Strong - Slope")</f>
        <v>Sideway Flat</v>
      </c>
      <c r="CW410" t="str" cm="1">
        <f t="array" ref="CW410">_xlfn.IFS(CQ410&gt;3,"Strong + Slope",CQ410&gt;1.5,"Moderate + Slope",CQ410&gt;0.5,"Sideway + Slope",CQ410&gt;=-0.5,"Sideway Flat",CQ410&gt;=-1.5,"Sideway - Slope",CQ410&gt;=-3,"Moderate - Slope",TRUE,"Strong - Slope")</f>
        <v>Sideway + Slope</v>
      </c>
      <c r="CX410" t="str" cm="1">
        <f t="array" ref="CX410">_xlfn.IFS(CR410&gt;3,"Strong + Slope",CR410&gt;1.5,"Moderate + Slope",CR410&gt;0.5,"Sideway + Slope",CR410&gt;=-0.5,"Sideway Flat",CR410&gt;=-1.5,"Sideway - Slope",CR410&gt;=-3,"Moderate - Slope",TRUE,"Strong - Slope")</f>
        <v>Sideway Flat</v>
      </c>
      <c r="CY410" t="str" cm="1">
        <f t="array" ref="CY410">_xlfn.IFS(CS410&gt;3,"Strong + Slope",CS410&gt;1.5,"Moderate + Slope",CS410&gt;0.5,"Sideway + Slope",CS410&gt;=-0.5,"Sideway Flat",CS410&gt;=-1.5,"Sideway - Slope",CS410&gt;=-3,"Moderate - Slope",TRUE,"Strong - Slope")</f>
        <v>Sideway Flat</v>
      </c>
      <c r="CZ410" s="7" t="str">
        <f>IF(AND(D410&gt;BH410,D410&gt;E410),"Bullish Trigger","-----")</f>
        <v>-----</v>
      </c>
      <c r="DA410" s="7" t="str">
        <f>IF(AND(D410&lt;BI410,D410&lt;E410),"Bearish Trigger","-----")</f>
        <v>-----</v>
      </c>
      <c r="DB410" s="13" t="str">
        <f>IF(AND(W410=BE410,W410&gt;0,BE410&gt;0),"Important High","------")</f>
        <v>------</v>
      </c>
      <c r="DC410" s="13" t="str">
        <f>IF(AND(X410=BF410,X410&gt;0,BF410&gt;0),"Important Low","------")</f>
        <v>Important Low</v>
      </c>
      <c r="DD410" s="7" t="str">
        <f>IF(AND(DB410="Important High",DC410="-----",BJ410=1),"Imp High Rej","-----")</f>
        <v>-----</v>
      </c>
      <c r="DE410" s="7" t="str">
        <f>IF(AND(DB410="-----",DC410="Important Low",BJ410=1),"Imp Low Rej","-----")</f>
        <v>-----</v>
      </c>
      <c r="DF410" s="7" t="str">
        <f>IF(Y410&gt;AM410,"Overbought",IF(Y410&gt;AO410,"Bullish Momentum",IF(Y410&gt;AQ410,"Flat Momentum","-----")))</f>
        <v>-----</v>
      </c>
      <c r="DG410" s="7" t="str">
        <f>IF(Y410&lt;AV410,"Oversold",IF(Y410&lt;AT410,"Bearish Momentum",IF(Y410&lt;AR410,"Flat Momentum","-----")))</f>
        <v>Flat Momentum</v>
      </c>
      <c r="DH410" s="7" t="str">
        <f>IF(AND(DF410="Overbought",AD410=2),"Culminated Thrust","-----")</f>
        <v>-----</v>
      </c>
      <c r="DI410" s="7" t="str">
        <f>IF(AND(DG410="Oversold",AD410=5),"Culminated Thrust","-----")</f>
        <v>-----</v>
      </c>
      <c r="DJ410" s="14">
        <f>(Q410-$D410)/$D410</f>
        <v>4.8658321191298497E-3</v>
      </c>
      <c r="DK410" s="14">
        <f>(R410-$D410)/$D410</f>
        <v>3.1768975392571994E-3</v>
      </c>
      <c r="DL410" s="14">
        <f>(S410-$D410)/$D410</f>
        <v>5.1247763224513201E-3</v>
      </c>
      <c r="DM410" s="14">
        <f>(T410-$D410)/$D410</f>
        <v>5.2368566492620792E-4</v>
      </c>
      <c r="DN410" s="14">
        <f>(U410-$D410)/$D410</f>
        <v>9.9906084415811685E-4</v>
      </c>
      <c r="DO410" s="14">
        <f>(V410-$D410)/$D410</f>
        <v>-1.5382058645064865E-3</v>
      </c>
      <c r="DP410" s="14">
        <f t="shared" si="589"/>
        <v>5.1247763224513201E-3</v>
      </c>
      <c r="DQ410" s="14">
        <f t="shared" si="590"/>
        <v>4.8658321191298497E-3</v>
      </c>
      <c r="DR410" s="14">
        <f t="shared" si="591"/>
        <v>3.1768975392571994E-3</v>
      </c>
      <c r="DS410" s="14">
        <f t="shared" si="592"/>
        <v>9.9906084415811685E-4</v>
      </c>
      <c r="DT410" s="14">
        <f t="shared" si="593"/>
        <v>5.2368566492620792E-4</v>
      </c>
      <c r="DU410" s="14">
        <f t="shared" si="594"/>
        <v>-1.5382058645064865E-3</v>
      </c>
      <c r="DV410" t="str">
        <f>IF($D410&gt;Q410,"SUP","RES")</f>
        <v>RES</v>
      </c>
      <c r="DW410" t="str">
        <f>IF($D410&gt;R410,"SUP","RES")</f>
        <v>RES</v>
      </c>
      <c r="DX410" t="str">
        <f>IF($D410&gt;S410,"SUP","RES")</f>
        <v>RES</v>
      </c>
      <c r="DY410" t="str">
        <f>IF($D410&gt;T410,"SUP","RES")</f>
        <v>RES</v>
      </c>
      <c r="DZ410" t="str">
        <f>IF($D410&gt;U410,"SUP","RES")</f>
        <v>RES</v>
      </c>
      <c r="EA410" t="str">
        <f>IF($D410&gt;V410,"SUP","RES")</f>
        <v>SUP</v>
      </c>
      <c r="EB410" s="7">
        <f t="shared" si="595"/>
        <v>5</v>
      </c>
      <c r="EC410" s="7">
        <f t="shared" si="596"/>
        <v>1</v>
      </c>
      <c r="ED410" s="13" t="str">
        <f t="shared" si="597"/>
        <v>-----</v>
      </c>
      <c r="EE410" s="13" t="str">
        <f t="shared" si="598"/>
        <v>-----</v>
      </c>
      <c r="EF410" s="7">
        <f>IF(OR(ED410="All Sup",EE410="All Res"),"na",((D410-MIN(Q410:V410))/(MAX(Q410:V410)-MIN(Q410:V410))))</f>
        <v>0.2308584686774921</v>
      </c>
      <c r="EG410">
        <v>1.4999999999999999E-4</v>
      </c>
      <c r="EH410">
        <f>Q410*(1+$EG410)</f>
        <v>5200.8200060000008</v>
      </c>
      <c r="EI410">
        <f>Q410*(1-$EG410)</f>
        <v>5199.259994</v>
      </c>
      <c r="EJ410">
        <f>R410*(1+$EG410)</f>
        <v>5192.0786950000011</v>
      </c>
      <c r="EK410">
        <f>R410*(1-$EG410)</f>
        <v>5190.5213050000002</v>
      </c>
      <c r="EL410">
        <f>S410*(1+$EG410)</f>
        <v>5202.1602070000008</v>
      </c>
      <c r="EM410">
        <f>S410*(1-$EG410)</f>
        <v>5200.5997930000003</v>
      </c>
      <c r="EN410">
        <f>T410*(1+$EG410)</f>
        <v>5178.3466355</v>
      </c>
      <c r="EO410">
        <f>T410*(1-$EG410)</f>
        <v>5176.7933644999994</v>
      </c>
      <c r="EP410">
        <f>U410*(1+$EG410)</f>
        <v>5180.8070045000004</v>
      </c>
      <c r="EQ410">
        <f>U410*(1-$EG410)</f>
        <v>5179.2529955</v>
      </c>
      <c r="ER410">
        <f>V410*(1+$EG410)</f>
        <v>5167.6750350000002</v>
      </c>
      <c r="ES410">
        <f>V410*(1-$EG410)</f>
        <v>5166.124965</v>
      </c>
      <c r="ET410" s="7" t="str">
        <f t="shared" si="599"/>
        <v>-----</v>
      </c>
      <c r="EU410" s="7" t="str">
        <f t="shared" si="600"/>
        <v>-----</v>
      </c>
      <c r="EV410" s="7" t="str">
        <f t="shared" si="601"/>
        <v>-----</v>
      </c>
      <c r="EW410" s="7" t="str">
        <f t="shared" si="602"/>
        <v>-----</v>
      </c>
      <c r="EX410" s="7" t="str">
        <f t="shared" si="603"/>
        <v>-----</v>
      </c>
      <c r="EY410" s="7" t="str">
        <f t="shared" si="604"/>
        <v>-----</v>
      </c>
      <c r="EZ410">
        <f t="shared" si="624"/>
        <v>35</v>
      </c>
      <c r="FA410">
        <f t="shared" si="625"/>
        <v>8</v>
      </c>
      <c r="FB410">
        <f t="shared" si="626"/>
        <v>408</v>
      </c>
      <c r="FC410">
        <f t="shared" si="627"/>
        <v>6</v>
      </c>
      <c r="FD410">
        <f t="shared" si="628"/>
        <v>6</v>
      </c>
      <c r="FE410">
        <f t="shared" si="629"/>
        <v>102</v>
      </c>
      <c r="FF410">
        <f t="shared" si="630"/>
        <v>4</v>
      </c>
      <c r="FG410">
        <f t="shared" si="631"/>
        <v>2</v>
      </c>
      <c r="FH410">
        <f t="shared" si="632"/>
        <v>0</v>
      </c>
      <c r="FI410">
        <f t="shared" si="633"/>
        <v>1</v>
      </c>
      <c r="FJ410">
        <f t="shared" si="634"/>
        <v>1</v>
      </c>
      <c r="FK410">
        <f t="shared" si="635"/>
        <v>1</v>
      </c>
      <c r="FL410" s="7" t="str">
        <f t="shared" si="605"/>
        <v>-----</v>
      </c>
      <c r="FM410" s="7" t="str">
        <f t="shared" si="606"/>
        <v>-----</v>
      </c>
      <c r="FN410" s="7" t="str">
        <f t="shared" si="607"/>
        <v>-----</v>
      </c>
      <c r="FO410" s="7" t="str">
        <f t="shared" si="608"/>
        <v>-----</v>
      </c>
      <c r="FP410" s="7" t="str">
        <f t="shared" si="609"/>
        <v>-----</v>
      </c>
      <c r="FQ410" s="7" t="str">
        <f t="shared" si="610"/>
        <v>-----</v>
      </c>
      <c r="FR410" s="13" t="str">
        <f>IF(FL410="-----","-----",(D410-Q410)/Q410)</f>
        <v>-----</v>
      </c>
      <c r="FS410" s="13" t="str">
        <f>IF(FM410="-----","-----",(Q410-R410)/R410)</f>
        <v>-----</v>
      </c>
      <c r="FT410" s="13" t="str">
        <f>IF(FN410="-----","-----",(R410-S410)/S410)</f>
        <v>-----</v>
      </c>
      <c r="FU410" s="13" t="str">
        <f>IF(FO410="-----","-----",(S410-T410)/T410)</f>
        <v>-----</v>
      </c>
      <c r="FV410" s="13" t="str">
        <f>IF(FP410="-----","-----",(T410-U410)/U410)</f>
        <v>-----</v>
      </c>
      <c r="FW410" s="13" t="str">
        <f>IF(FQ410="-----","-----",(U410-V410)/V410)</f>
        <v>-----</v>
      </c>
      <c r="FX410" s="7" t="str">
        <f t="shared" si="611"/>
        <v>-----</v>
      </c>
      <c r="FY410" s="7" t="str">
        <f t="shared" si="612"/>
        <v>-----</v>
      </c>
      <c r="FZ410" s="7" t="str">
        <f t="shared" si="613"/>
        <v>-----</v>
      </c>
      <c r="GA410" s="7" t="str">
        <f t="shared" si="614"/>
        <v>-----</v>
      </c>
      <c r="GB410" s="7" t="str">
        <f t="shared" si="615"/>
        <v>-----</v>
      </c>
      <c r="GC410" s="7" t="str">
        <f t="shared" si="616"/>
        <v>-----</v>
      </c>
      <c r="GD410" s="7" t="str">
        <f>IF(AND(BG410&gt;AA410,BG409&gt;AA409,BG408&gt;AA408,BG407&gt;AA407,BG406&gt;AA406,BG405&gt;AA405,BG404&gt;AA404,BG403&gt;AA403,BG402&gt;AA402,BG401&gt;AA401,BG400&gt;AA400,BG399&gt;AA399),"Bullish",IF(AND(BG410&lt;AA410,BG409&lt;AA409,BG408&lt;AA408,BG407&lt;AA407,BG406&lt;AA406,BG405&lt;AA405,BG404&lt;AA404,BG403&lt;AA403,BG402&lt;AA402,BG401&lt;AA401,BG400&lt;AA400,BG399&lt;AA399),"Bearish","-----"))</f>
        <v>-----</v>
      </c>
      <c r="GE410">
        <f>(Z410-BG410)/BG410</f>
        <v>-1.1444076484256754E-3</v>
      </c>
      <c r="GF410" s="28">
        <f t="shared" si="574"/>
        <v>-1.0239197604789125</v>
      </c>
      <c r="GG410" s="7">
        <f t="shared" si="575"/>
        <v>0.15293658796186621</v>
      </c>
      <c r="GH410" s="7" t="str">
        <f t="shared" si="576"/>
        <v>-----</v>
      </c>
      <c r="GI410" s="7" t="str">
        <f>IF(Y410&gt;Z410,"Bullish","Bearish")</f>
        <v>Bearish</v>
      </c>
      <c r="GJ410" s="13" t="str">
        <f>IF(AND(D410&gt;Y410,D409&lt;Y409),"TEMA crossover","-----")</f>
        <v>-----</v>
      </c>
      <c r="GK410" s="13" t="str">
        <f>IF(AND(D410&lt;Y410,D409&gt;Y409),"TEMA crossunder","-----")</f>
        <v>-----</v>
      </c>
      <c r="GL410" s="22" t="str">
        <f>IF(GD410="Bearish","YES","-----")</f>
        <v>-----</v>
      </c>
      <c r="GM410" s="22" t="str">
        <f>IF(GH410="Reverse to Bearish","YES","-----")</f>
        <v>-----</v>
      </c>
      <c r="GN410" s="22" t="str">
        <f>IF(AND(GI410="Bullish",GI409="Bullish",GI408="Bullish",GI407="Bullish"),"YES","-----")</f>
        <v>-----</v>
      </c>
      <c r="GO410" s="22" t="str">
        <f>IF(OR(GK410="TEMA crossunder",GK409="TEMA crossunder",GK408="TEMA crossunder",GK407="TEMA crossunder"),"YES","-----")</f>
        <v>-----</v>
      </c>
      <c r="GP410" s="22" t="str">
        <f>IF(GD410="Bullish","YES","-----")</f>
        <v>-----</v>
      </c>
      <c r="GQ410" s="22" t="str">
        <f>IF(GH410="Reverse to Bullish","YES","-----")</f>
        <v>-----</v>
      </c>
      <c r="GR410" s="22" t="str">
        <f>IF(AND(GI410="Bearish",GI409="Bearish",GI408="Bearish",GI407="Bearish"),"YES","-----")</f>
        <v>YES</v>
      </c>
      <c r="GS410" s="22" t="str">
        <f>IF(OR(GJ410="TEMA crossover",GJ409="TEMA crossover",GJ408="TEMA crossover",GJ407="TEMA crossover"),"YES","-----")</f>
        <v>YES</v>
      </c>
      <c r="GT410" s="22" t="str">
        <f t="shared" si="636"/>
        <v>-----</v>
      </c>
      <c r="GU410" s="22" t="str">
        <f t="shared" si="637"/>
        <v>-----</v>
      </c>
      <c r="GV410" s="22" t="str">
        <f t="shared" si="638"/>
        <v>-----</v>
      </c>
      <c r="GW410" s="22" t="str">
        <f t="shared" si="639"/>
        <v>-----</v>
      </c>
      <c r="GX410" s="22" t="str">
        <f t="shared" si="640"/>
        <v>-----</v>
      </c>
      <c r="GY410" s="22" t="str">
        <f t="shared" si="641"/>
        <v>-----</v>
      </c>
      <c r="GZ410" s="7" t="str">
        <f>IF(G410&gt;BH410,"YES","-----")</f>
        <v>-----</v>
      </c>
      <c r="HA410" s="7" t="str">
        <f>IF(F410&lt;BI410,"YES","-----")</f>
        <v>-----</v>
      </c>
      <c r="HB410">
        <f>BH410-BI410</f>
        <v>8.0100000000002183</v>
      </c>
      <c r="HC410" s="27">
        <f t="shared" si="617"/>
        <v>0.64264772825633343</v>
      </c>
      <c r="HD410" s="28">
        <f t="shared" si="577"/>
        <v>0.7397736470281735</v>
      </c>
      <c r="HE410" s="28" t="str">
        <f t="shared" si="578"/>
        <v>-----</v>
      </c>
      <c r="HF410" s="27">
        <f>STANDARDIZE(H410,AVERAGE($H27:$H410),_xlfn.STDEV.P($H27:$H410))</f>
        <v>0.83564856076781258</v>
      </c>
      <c r="HG410" s="28">
        <f t="shared" si="579"/>
        <v>0.79832367933103954</v>
      </c>
      <c r="HH410" s="28" t="str">
        <f t="shared" si="580"/>
        <v>-----</v>
      </c>
      <c r="HI410">
        <f t="shared" si="618"/>
        <v>-7.1978200000003199</v>
      </c>
      <c r="HJ410">
        <f t="shared" si="619"/>
        <v>0.81217999999989843</v>
      </c>
      <c r="HK410" s="28">
        <f t="shared" ref="HK410:HL410" si="679">STANDARDIZE(HI410,AVERAGE(HI27:HI410),_xlfn.STDEV.P(HI27:HI410))</f>
        <v>-1.2227955166347055</v>
      </c>
      <c r="HL410" s="28">
        <f t="shared" si="679"/>
        <v>-0.80669371112908417</v>
      </c>
      <c r="HM410" s="28">
        <f t="shared" si="582"/>
        <v>0.11070346962907385</v>
      </c>
      <c r="HN410" s="28">
        <f t="shared" si="583"/>
        <v>0.20992148412102299</v>
      </c>
      <c r="HO410" s="28" t="str">
        <f t="shared" si="584"/>
        <v>potential up bounce</v>
      </c>
      <c r="HP410" s="28" t="str">
        <f t="shared" si="585"/>
        <v>-----</v>
      </c>
      <c r="HQ410" s="28">
        <f t="shared" si="648"/>
        <v>-0.16217999999935273</v>
      </c>
      <c r="HR410" s="28" t="str">
        <f t="shared" si="621"/>
        <v>Bear</v>
      </c>
      <c r="HS410">
        <f t="shared" si="622"/>
        <v>0.16217999999935273</v>
      </c>
      <c r="HT410" s="27">
        <f t="shared" si="586"/>
        <v>-1.0010701653843224</v>
      </c>
      <c r="HU410" s="28">
        <f t="shared" si="587"/>
        <v>0.15839644379699477</v>
      </c>
      <c r="HV410" s="27" t="str">
        <f t="shared" si="588"/>
        <v>-----</v>
      </c>
    </row>
    <row r="411" spans="1:230" x14ac:dyDescent="0.55000000000000004">
      <c r="A411">
        <f>Validation!A410</f>
        <v>1772154600</v>
      </c>
      <c r="B411" t="str">
        <f>Price!B410</f>
        <v>XAUUSD</v>
      </c>
      <c r="C411" t="str">
        <f>Price!C410</f>
        <v>M5</v>
      </c>
      <c r="D411">
        <f>Price!D410</f>
        <v>5176.58</v>
      </c>
      <c r="E411">
        <f>Price!E410</f>
        <v>5174.8599999999997</v>
      </c>
      <c r="F411">
        <f>Price!F410</f>
        <v>5178.8</v>
      </c>
      <c r="G411">
        <f>Price!G410</f>
        <v>5174.76</v>
      </c>
      <c r="H411">
        <f>Price!H410</f>
        <v>607</v>
      </c>
      <c r="I411">
        <f>Diagonals!E410</f>
        <v>5220.03</v>
      </c>
      <c r="J411">
        <f>Diagonals!F410</f>
        <v>0</v>
      </c>
      <c r="K411">
        <f>Diagonals!G410</f>
        <v>0</v>
      </c>
      <c r="L411">
        <f>Diagonals!H410</f>
        <v>5107.08</v>
      </c>
      <c r="M411">
        <f>Diagonals!I410</f>
        <v>0</v>
      </c>
      <c r="N411">
        <f>Diagonals!J410</f>
        <v>0</v>
      </c>
      <c r="O411">
        <f>Diagonals!K410</f>
        <v>0</v>
      </c>
      <c r="P411">
        <f>Diagonals!L410</f>
        <v>0</v>
      </c>
      <c r="Q411">
        <f>Trendlines!E410</f>
        <v>5200.04</v>
      </c>
      <c r="R411">
        <f>Trendlines!F410</f>
        <v>5191.2700000000004</v>
      </c>
      <c r="S411">
        <f>Trendlines!G410</f>
        <v>5201.3599999999997</v>
      </c>
      <c r="T411">
        <f>Trendlines!H410</f>
        <v>5177.6499999999996</v>
      </c>
      <c r="U411">
        <f>Trendlines!I410</f>
        <v>5180.05</v>
      </c>
      <c r="V411">
        <f>Trendlines!J410</f>
        <v>5166.9399999999996</v>
      </c>
      <c r="W411">
        <f>Trendlines!K410</f>
        <v>0</v>
      </c>
      <c r="X411">
        <f>Trendlines!L410</f>
        <v>0</v>
      </c>
      <c r="Y411">
        <f>Tema_Hrma_Smma!E410</f>
        <v>5173.5</v>
      </c>
      <c r="Z411">
        <f>Tema_Hrma_Smma!F410</f>
        <v>5175.1099999999997</v>
      </c>
      <c r="AA411">
        <f>Tema_Hrma_Smma!G410</f>
        <v>5183.3599999999997</v>
      </c>
      <c r="AB411">
        <f>ZScore!H410</f>
        <v>1</v>
      </c>
      <c r="AC411">
        <f>ZScore!I410</f>
        <v>0.44228000000000001</v>
      </c>
      <c r="AD411">
        <f>ZScore!J410</f>
        <v>0</v>
      </c>
      <c r="AE411">
        <f>HA!E410</f>
        <v>5174.1499999999996</v>
      </c>
      <c r="AF411">
        <f>HA!F410</f>
        <v>5178.8</v>
      </c>
      <c r="AG411">
        <f>HA!G410</f>
        <v>5174.1499999999996</v>
      </c>
      <c r="AH411">
        <f>HA!H410</f>
        <v>5176.25</v>
      </c>
      <c r="AI411">
        <f>HA!I410</f>
        <v>1</v>
      </c>
      <c r="AJ411">
        <f>HA!J410</f>
        <v>2.1</v>
      </c>
      <c r="AK411">
        <f>HA!K410</f>
        <v>-0.23876</v>
      </c>
      <c r="AL411">
        <f>HA!L410</f>
        <v>1</v>
      </c>
      <c r="AM411">
        <f>KC!E410</f>
        <v>5210.3834699999998</v>
      </c>
      <c r="AN411">
        <f>KC!F410</f>
        <v>5203.9663099999998</v>
      </c>
      <c r="AO411">
        <f>KC!G410</f>
        <v>5197.5491499999998</v>
      </c>
      <c r="AP411">
        <f>KC!H410</f>
        <v>5191.1319899999999</v>
      </c>
      <c r="AQ411">
        <f>KC!I410</f>
        <v>5184.7148299999999</v>
      </c>
      <c r="AR411">
        <f>KC!J410</f>
        <v>5178.9352799999997</v>
      </c>
      <c r="AS411">
        <f>KC!K410</f>
        <v>5172.5181199999997</v>
      </c>
      <c r="AT411">
        <f>KC!L410</f>
        <v>5166.1009599999998</v>
      </c>
      <c r="AU411">
        <f>KC!M410</f>
        <v>5159.6837999999998</v>
      </c>
      <c r="AV411">
        <f>KC!N410</f>
        <v>5153.2666399999998</v>
      </c>
      <c r="AW411">
        <f>SR_Levels!E410</f>
        <v>5161.8900000000003</v>
      </c>
      <c r="AX411">
        <f>SR_Levels!F410</f>
        <v>5135.8500000000004</v>
      </c>
      <c r="AY411">
        <f>SR_Levels!G410</f>
        <v>0</v>
      </c>
      <c r="AZ411">
        <f>SR_Levels!H410</f>
        <v>0</v>
      </c>
      <c r="BA411">
        <f>SR_Levels!I410</f>
        <v>5178.6000000000004</v>
      </c>
      <c r="BB411">
        <f>SR_Levels!J410</f>
        <v>5193.3500000000004</v>
      </c>
      <c r="BC411">
        <f>SR_Levels!K410</f>
        <v>5205.3100000000004</v>
      </c>
      <c r="BD411">
        <f>SR_Levels!L410</f>
        <v>0</v>
      </c>
      <c r="BE411">
        <f>ZigZag!E410</f>
        <v>0</v>
      </c>
      <c r="BF411">
        <f>ZigZag!F410</f>
        <v>0</v>
      </c>
      <c r="BG411">
        <f>ZigZag!G410</f>
        <v>5181.37</v>
      </c>
      <c r="BH411">
        <f>Dual_Tema!E410</f>
        <v>5176.1499999999996</v>
      </c>
      <c r="BI411">
        <f>Dual_Tema!F410</f>
        <v>5169.8999999999996</v>
      </c>
      <c r="BJ411">
        <f>Pinbar!E410</f>
        <v>0</v>
      </c>
      <c r="BK411">
        <f>SSA!E410</f>
        <v>5175.2682000000004</v>
      </c>
      <c r="BL411">
        <f>SSA!F410</f>
        <v>5174.8990999999996</v>
      </c>
      <c r="BN411" t="str">
        <f t="shared" si="644"/>
        <v>Green Candle</v>
      </c>
      <c r="BO411" s="34">
        <f t="shared" si="649"/>
        <v>7.3412928403016053E-5</v>
      </c>
      <c r="BP411" s="34">
        <f t="shared" si="657"/>
        <v>-1.7952559734202289E-3</v>
      </c>
      <c r="BQ411" s="34">
        <f t="shared" si="671"/>
        <v>-1.8202783637549791E-3</v>
      </c>
      <c r="BR411" s="34">
        <f t="shared" si="572"/>
        <v>-1.4294009054801604E-3</v>
      </c>
      <c r="BS411" s="35">
        <f t="shared" si="650"/>
        <v>1.2235113816094767E-5</v>
      </c>
      <c r="BT411" s="35">
        <f t="shared" si="658"/>
        <v>-1.4972790438294581E-4</v>
      </c>
      <c r="BU411" s="35">
        <f t="shared" si="672"/>
        <v>-1.0121360442472138E-4</v>
      </c>
      <c r="BV411" s="35">
        <f t="shared" si="573"/>
        <v>-5.9599201959970038E-5</v>
      </c>
      <c r="BW411" s="27">
        <v>96</v>
      </c>
      <c r="BX411">
        <f>F411-G411</f>
        <v>4.0399999999999636</v>
      </c>
      <c r="BY411">
        <f>ABS(F411-D410)</f>
        <v>3.9400000000005093</v>
      </c>
      <c r="BZ411">
        <f>ABS(G411-D410)</f>
        <v>9.9999999999454303E-2</v>
      </c>
      <c r="CA411">
        <f t="shared" si="623"/>
        <v>4.0399999999999636</v>
      </c>
      <c r="CB411">
        <f t="shared" si="660"/>
        <v>6.3978571428571867</v>
      </c>
      <c r="CC411">
        <f t="shared" si="664"/>
        <v>5.8223639526812843</v>
      </c>
      <c r="CD411">
        <f t="shared" si="661"/>
        <v>0.57549319017590239</v>
      </c>
      <c r="CE411">
        <f t="shared" si="665"/>
        <v>1</v>
      </c>
      <c r="CF411">
        <f t="shared" si="668"/>
        <v>6</v>
      </c>
      <c r="CG411" s="7" t="str">
        <f t="shared" si="662"/>
        <v>-----</v>
      </c>
      <c r="CH411" s="21">
        <f>(Q411-Q315)/$BW411</f>
        <v>5.5208333333306809E-3</v>
      </c>
      <c r="CI411" s="21">
        <f>(R411-R315)/$BW411</f>
        <v>-2.5937499999997726E-2</v>
      </c>
      <c r="CJ411" s="21">
        <f>(S411-S315)/$BW411</f>
        <v>-1.7604166666671972E-2</v>
      </c>
      <c r="CK411" s="21">
        <f>(T411-T315)/$BW411</f>
        <v>7.572916666666174E-2</v>
      </c>
      <c r="CL411" s="21">
        <f>(U411-U315)/$BW411</f>
        <v>2.2083333333332195E-2</v>
      </c>
      <c r="CM411" s="21">
        <f>(V411-V315)/$BW411</f>
        <v>3.8749999999993179E-2</v>
      </c>
      <c r="CN411">
        <f>DEGREES(ATAN(CH411/$CB411))</f>
        <v>4.9441612061366325E-2</v>
      </c>
      <c r="CO411">
        <f>DEGREES(ATAN(CI411/$CB411))</f>
        <v>-0.23228107572405993</v>
      </c>
      <c r="CP411">
        <f>DEGREES(ATAN(CJ411/$CB411))</f>
        <v>-0.15765308349373441</v>
      </c>
      <c r="CQ411">
        <f>DEGREES(ATAN(CK411/$CB411))</f>
        <v>0.67815815791995182</v>
      </c>
      <c r="CR411">
        <f t="shared" si="673"/>
        <v>0.197765711937373</v>
      </c>
      <c r="CS411">
        <f t="shared" si="674"/>
        <v>0.34701998787342164</v>
      </c>
      <c r="CT411" t="str" cm="1">
        <f t="array" ref="CT411">_xlfn.IFS(CN411&gt;3,"Strong + Slope",CN411&gt;1.5,"Moderate + Slope",CN411&gt;0.5,"Sideway + Slope",CN411&gt;=-0.5,"Sideway Flat",CN411&gt;=-1.5,"Sideway - Slope",CN411&gt;=-3,"Moderate - Slope",TRUE,"Strong - Slope")</f>
        <v>Sideway Flat</v>
      </c>
      <c r="CU411" t="str" cm="1">
        <f t="array" ref="CU411">_xlfn.IFS(CO411&gt;3,"Strong + Slope",CO411&gt;1.5,"Moderate + Slope",CO411&gt;0.5,"Sideway + Slope",CO411&gt;=-0.5,"Sideway Flat",CO411&gt;=-1.5,"Sideway - Slope",CO411&gt;=-3,"Moderate - Slope",TRUE,"Strong - Slope")</f>
        <v>Sideway Flat</v>
      </c>
      <c r="CV411" t="str" cm="1">
        <f t="array" ref="CV411">_xlfn.IFS(CP411&gt;3,"Strong + Slope",CP411&gt;1.5,"Moderate + Slope",CP411&gt;0.5,"Sideway + Slope",CP411&gt;=-0.5,"Sideway Flat",CP411&gt;=-1.5,"Sideway - Slope",CP411&gt;=-3,"Moderate - Slope",TRUE,"Strong - Slope")</f>
        <v>Sideway Flat</v>
      </c>
      <c r="CW411" t="str" cm="1">
        <f t="array" ref="CW411">_xlfn.IFS(CQ411&gt;3,"Strong + Slope",CQ411&gt;1.5,"Moderate + Slope",CQ411&gt;0.5,"Sideway + Slope",CQ411&gt;=-0.5,"Sideway Flat",CQ411&gt;=-1.5,"Sideway - Slope",CQ411&gt;=-3,"Moderate - Slope",TRUE,"Strong - Slope")</f>
        <v>Sideway + Slope</v>
      </c>
      <c r="CX411" t="str" cm="1">
        <f t="array" ref="CX411">_xlfn.IFS(CR411&gt;3,"Strong + Slope",CR411&gt;1.5,"Moderate + Slope",CR411&gt;0.5,"Sideway + Slope",CR411&gt;=-0.5,"Sideway Flat",CR411&gt;=-1.5,"Sideway - Slope",CR411&gt;=-3,"Moderate - Slope",TRUE,"Strong - Slope")</f>
        <v>Sideway Flat</v>
      </c>
      <c r="CY411" t="str" cm="1">
        <f t="array" ref="CY411">_xlfn.IFS(CS411&gt;3,"Strong + Slope",CS411&gt;1.5,"Moderate + Slope",CS411&gt;0.5,"Sideway + Slope",CS411&gt;=-0.5,"Sideway Flat",CS411&gt;=-1.5,"Sideway - Slope",CS411&gt;=-3,"Moderate - Slope",TRUE,"Strong - Slope")</f>
        <v>Sideway Flat</v>
      </c>
      <c r="CZ411" s="7" t="str">
        <f>IF(AND(D411&gt;BH411,D411&gt;E411),"Bullish Trigger","-----")</f>
        <v>Bullish Trigger</v>
      </c>
      <c r="DA411" s="7" t="str">
        <f>IF(AND(D411&lt;BI411,D411&lt;E411),"Bearish Trigger","-----")</f>
        <v>-----</v>
      </c>
      <c r="DB411" s="13" t="str">
        <f>IF(AND(W411=BE411,W411&gt;0,BE411&gt;0),"Important High","------")</f>
        <v>------</v>
      </c>
      <c r="DC411" s="13" t="str">
        <f>IF(AND(X411=BF411,X411&gt;0,BF411&gt;0),"Important Low","------")</f>
        <v>------</v>
      </c>
      <c r="DD411" s="7" t="str">
        <f>IF(AND(DB411="Important High",DC411="-----",BJ411=1),"Imp High Rej","-----")</f>
        <v>-----</v>
      </c>
      <c r="DE411" s="7" t="str">
        <f>IF(AND(DB411="-----",DC411="Important Low",BJ411=1),"Imp Low Rej","-----")</f>
        <v>-----</v>
      </c>
      <c r="DF411" s="7" t="str">
        <f>IF(Y411&gt;AM411,"Overbought",IF(Y411&gt;AO411,"Bullish Momentum",IF(Y411&gt;AQ411,"Flat Momentum","-----")))</f>
        <v>-----</v>
      </c>
      <c r="DG411" s="7" t="str">
        <f>IF(Y411&lt;AV411,"Oversold",IF(Y411&lt;AT411,"Bearish Momentum",IF(Y411&lt;AR411,"Flat Momentum","-----")))</f>
        <v>Flat Momentum</v>
      </c>
      <c r="DH411" s="7" t="str">
        <f>IF(AND(DF411="Overbought",AD411=2),"Culminated Thrust","-----")</f>
        <v>-----</v>
      </c>
      <c r="DI411" s="7" t="str">
        <f>IF(AND(DG411="Oversold",AD411=5),"Culminated Thrust","-----")</f>
        <v>-----</v>
      </c>
      <c r="DJ411" s="14">
        <f>(Q411-$D411)/$D411</f>
        <v>4.5319496656093475E-3</v>
      </c>
      <c r="DK411" s="14">
        <f>(R411-$D411)/$D411</f>
        <v>2.8377809287213778E-3</v>
      </c>
      <c r="DL411" s="14">
        <f>(S411-$D411)/$D411</f>
        <v>4.7869442759504817E-3</v>
      </c>
      <c r="DM411" s="14">
        <f>(T411-$D411)/$D411</f>
        <v>2.0670017656439368E-4</v>
      </c>
      <c r="DN411" s="14">
        <f>(U411-$D411)/$D411</f>
        <v>6.7032674082120912E-4</v>
      </c>
      <c r="DO411" s="14">
        <f>(V411-$D411)/$D411</f>
        <v>-1.8622333664311819E-3</v>
      </c>
      <c r="DP411" s="14">
        <f t="shared" si="589"/>
        <v>4.7869442759504817E-3</v>
      </c>
      <c r="DQ411" s="14">
        <f t="shared" si="590"/>
        <v>4.5319496656093475E-3</v>
      </c>
      <c r="DR411" s="14">
        <f t="shared" si="591"/>
        <v>2.8377809287213778E-3</v>
      </c>
      <c r="DS411" s="14">
        <f t="shared" si="592"/>
        <v>6.7032674082120912E-4</v>
      </c>
      <c r="DT411" s="14">
        <f t="shared" si="593"/>
        <v>2.0670017656439368E-4</v>
      </c>
      <c r="DU411" s="14">
        <f t="shared" si="594"/>
        <v>-1.8622333664311819E-3</v>
      </c>
      <c r="DV411" t="str">
        <f>IF($D411&gt;Q411,"SUP","RES")</f>
        <v>RES</v>
      </c>
      <c r="DW411" t="str">
        <f>IF($D411&gt;R411,"SUP","RES")</f>
        <v>RES</v>
      </c>
      <c r="DX411" t="str">
        <f>IF($D411&gt;S411,"SUP","RES")</f>
        <v>RES</v>
      </c>
      <c r="DY411" t="str">
        <f>IF($D411&gt;T411,"SUP","RES")</f>
        <v>RES</v>
      </c>
      <c r="DZ411" t="str">
        <f>IF($D411&gt;U411,"SUP","RES")</f>
        <v>RES</v>
      </c>
      <c r="EA411" t="str">
        <f>IF($D411&gt;V411,"SUP","RES")</f>
        <v>SUP</v>
      </c>
      <c r="EB411" s="7">
        <f t="shared" si="595"/>
        <v>5</v>
      </c>
      <c r="EC411" s="7">
        <f t="shared" si="596"/>
        <v>1</v>
      </c>
      <c r="ED411" s="13" t="str">
        <f t="shared" si="597"/>
        <v>-----</v>
      </c>
      <c r="EE411" s="13" t="str">
        <f t="shared" si="598"/>
        <v>-----</v>
      </c>
      <c r="EF411" s="7">
        <f>IF(OR(ED411="All Sup",EE411="All Res"),"na",((D411-MIN(Q411:V411))/(MAX(Q411:V411)-MIN(Q411:V411))))</f>
        <v>0.28006972690297233</v>
      </c>
      <c r="EG411">
        <v>1.4999999999999999E-4</v>
      </c>
      <c r="EH411">
        <f>Q411*(1+$EG411)</f>
        <v>5200.8200060000008</v>
      </c>
      <c r="EI411">
        <f>Q411*(1-$EG411)</f>
        <v>5199.259994</v>
      </c>
      <c r="EJ411">
        <f>R411*(1+$EG411)</f>
        <v>5192.0486905000007</v>
      </c>
      <c r="EK411">
        <f>R411*(1-$EG411)</f>
        <v>5190.4913095000002</v>
      </c>
      <c r="EL411">
        <f>S411*(1+$EG411)</f>
        <v>5202.1402040000003</v>
      </c>
      <c r="EM411">
        <f>S411*(1-$EG411)</f>
        <v>5200.579796</v>
      </c>
      <c r="EN411">
        <f>T411*(1+$EG411)</f>
        <v>5178.4266475000004</v>
      </c>
      <c r="EO411">
        <f>T411*(1-$EG411)</f>
        <v>5176.8733524999998</v>
      </c>
      <c r="EP411">
        <f>U411*(1+$EG411)</f>
        <v>5180.8270075000009</v>
      </c>
      <c r="EQ411">
        <f>U411*(1-$EG411)</f>
        <v>5179.2729925000003</v>
      </c>
      <c r="ER411">
        <f>V411*(1+$EG411)</f>
        <v>5167.7150410000004</v>
      </c>
      <c r="ES411">
        <f>V411*(1-$EG411)</f>
        <v>5166.1649589999997</v>
      </c>
      <c r="ET411" s="7" t="str">
        <f t="shared" si="599"/>
        <v>-----</v>
      </c>
      <c r="EU411" s="7" t="str">
        <f t="shared" si="600"/>
        <v>-----</v>
      </c>
      <c r="EV411" s="7" t="str">
        <f t="shared" si="601"/>
        <v>-----</v>
      </c>
      <c r="EW411" s="7" t="str">
        <f t="shared" si="602"/>
        <v>-----</v>
      </c>
      <c r="EX411" s="7" t="str">
        <f t="shared" si="603"/>
        <v>-----</v>
      </c>
      <c r="EY411" s="7" t="str">
        <f t="shared" si="604"/>
        <v>-----</v>
      </c>
      <c r="EZ411">
        <f t="shared" si="624"/>
        <v>36</v>
      </c>
      <c r="FA411">
        <f t="shared" si="625"/>
        <v>9</v>
      </c>
      <c r="FB411">
        <f t="shared" si="626"/>
        <v>409</v>
      </c>
      <c r="FC411">
        <f t="shared" si="627"/>
        <v>7</v>
      </c>
      <c r="FD411">
        <f t="shared" si="628"/>
        <v>7</v>
      </c>
      <c r="FE411">
        <f t="shared" si="629"/>
        <v>103</v>
      </c>
      <c r="FF411">
        <f t="shared" si="630"/>
        <v>4</v>
      </c>
      <c r="FG411">
        <f t="shared" si="631"/>
        <v>2</v>
      </c>
      <c r="FH411">
        <f t="shared" si="632"/>
        <v>0</v>
      </c>
      <c r="FI411">
        <f t="shared" si="633"/>
        <v>1</v>
      </c>
      <c r="FJ411">
        <f t="shared" si="634"/>
        <v>1</v>
      </c>
      <c r="FK411">
        <f t="shared" si="635"/>
        <v>1</v>
      </c>
      <c r="FL411" s="7" t="str">
        <f t="shared" si="605"/>
        <v>-----</v>
      </c>
      <c r="FM411" s="7" t="str">
        <f t="shared" si="606"/>
        <v>-----</v>
      </c>
      <c r="FN411" s="7" t="str">
        <f t="shared" si="607"/>
        <v>-----</v>
      </c>
      <c r="FO411" s="7" t="str">
        <f t="shared" si="608"/>
        <v>-----</v>
      </c>
      <c r="FP411" s="7" t="str">
        <f t="shared" si="609"/>
        <v>-----</v>
      </c>
      <c r="FQ411" s="7" t="str">
        <f t="shared" si="610"/>
        <v>-----</v>
      </c>
      <c r="FR411" s="13" t="str">
        <f>IF(FL411="-----","-----",(D411-Q411)/Q411)</f>
        <v>-----</v>
      </c>
      <c r="FS411" s="13" t="str">
        <f>IF(FM411="-----","-----",(Q411-R411)/R411)</f>
        <v>-----</v>
      </c>
      <c r="FT411" s="13" t="str">
        <f>IF(FN411="-----","-----",(R411-S411)/S411)</f>
        <v>-----</v>
      </c>
      <c r="FU411" s="13" t="str">
        <f>IF(FO411="-----","-----",(S411-T411)/T411)</f>
        <v>-----</v>
      </c>
      <c r="FV411" s="13" t="str">
        <f>IF(FP411="-----","-----",(T411-U411)/U411)</f>
        <v>-----</v>
      </c>
      <c r="FW411" s="13" t="str">
        <f>IF(FQ411="-----","-----",(U411-V411)/V411)</f>
        <v>-----</v>
      </c>
      <c r="FX411" s="7" t="str">
        <f t="shared" si="611"/>
        <v>-----</v>
      </c>
      <c r="FY411" s="7" t="str">
        <f t="shared" si="612"/>
        <v>-----</v>
      </c>
      <c r="FZ411" s="7" t="str">
        <f t="shared" si="613"/>
        <v>-----</v>
      </c>
      <c r="GA411" s="7" t="str">
        <f t="shared" si="614"/>
        <v>-----</v>
      </c>
      <c r="GB411" s="7" t="str">
        <f t="shared" si="615"/>
        <v>-----</v>
      </c>
      <c r="GC411" s="7" t="str">
        <f t="shared" si="616"/>
        <v>-----</v>
      </c>
      <c r="GD411" s="7" t="str">
        <f>IF(AND(BG411&gt;AA411,BG410&gt;AA410,BG409&gt;AA409,BG408&gt;AA408,BG407&gt;AA407,BG406&gt;AA406,BG405&gt;AA405,BG404&gt;AA404,BG403&gt;AA403,BG402&gt;AA402,BG401&gt;AA401,BG400&gt;AA400),"Bullish",IF(AND(BG411&lt;AA411,BG410&lt;AA410,BG409&lt;AA409,BG408&lt;AA408,BG407&lt;AA407,BG406&lt;AA406,BG405&lt;AA405,BG404&lt;AA404,BG403&lt;AA403,BG402&lt;AA402,BG401&lt;AA401,BG400&lt;AA400),"Bearish","-----"))</f>
        <v>-----</v>
      </c>
      <c r="GE411">
        <f>(Z411-BG411)/BG411</f>
        <v>-1.2081746719497389E-3</v>
      </c>
      <c r="GF411" s="28">
        <f t="shared" si="574"/>
        <v>-1.0753351821126176</v>
      </c>
      <c r="GG411" s="7">
        <f t="shared" si="575"/>
        <v>0.14111234506143894</v>
      </c>
      <c r="GH411" s="7" t="str">
        <f t="shared" si="576"/>
        <v>-----</v>
      </c>
      <c r="GI411" s="7" t="str">
        <f>IF(Y411&gt;Z411,"Bullish","Bearish")</f>
        <v>Bearish</v>
      </c>
      <c r="GJ411" s="13" t="str">
        <f>IF(AND(D411&gt;Y411,D410&lt;Y410),"TEMA crossover","-----")</f>
        <v>-----</v>
      </c>
      <c r="GK411" s="13" t="str">
        <f>IF(AND(D411&lt;Y411,D410&gt;Y410),"TEMA crossunder","-----")</f>
        <v>-----</v>
      </c>
      <c r="GL411" s="22" t="str">
        <f>IF(GD411="Bearish","YES","-----")</f>
        <v>-----</v>
      </c>
      <c r="GM411" s="22" t="str">
        <f>IF(GH411="Reverse to Bearish","YES","-----")</f>
        <v>-----</v>
      </c>
      <c r="GN411" s="22" t="str">
        <f>IF(AND(GI411="Bullish",GI410="Bullish",GI409="Bullish",GI408="Bullish"),"YES","-----")</f>
        <v>-----</v>
      </c>
      <c r="GO411" s="22" t="str">
        <f>IF(OR(GK411="TEMA crossunder",GK410="TEMA crossunder",GK409="TEMA crossunder",GK408="TEMA crossunder"),"YES","-----")</f>
        <v>-----</v>
      </c>
      <c r="GP411" s="22" t="str">
        <f>IF(GD411="Bullish","YES","-----")</f>
        <v>-----</v>
      </c>
      <c r="GQ411" s="22" t="str">
        <f>IF(GH411="Reverse to Bullish","YES","-----")</f>
        <v>-----</v>
      </c>
      <c r="GR411" s="22" t="str">
        <f>IF(AND(GI411="Bearish",GI410="Bearish",GI409="Bearish",GI408="Bearish"),"YES","-----")</f>
        <v>YES</v>
      </c>
      <c r="GS411" s="22" t="str">
        <f>IF(OR(GJ411="TEMA crossover",GJ410="TEMA crossover",GJ409="TEMA crossover",GJ408="TEMA crossover"),"YES","-----")</f>
        <v>-----</v>
      </c>
      <c r="GT411" s="22" t="str">
        <f t="shared" si="636"/>
        <v>-----</v>
      </c>
      <c r="GU411" s="22" t="str">
        <f t="shared" si="637"/>
        <v>-----</v>
      </c>
      <c r="GV411" s="22" t="str">
        <f t="shared" si="638"/>
        <v>-----</v>
      </c>
      <c r="GW411" s="22" t="str">
        <f t="shared" si="639"/>
        <v>-----</v>
      </c>
      <c r="GX411" s="22" t="str">
        <f t="shared" si="640"/>
        <v>-----</v>
      </c>
      <c r="GY411" s="22" t="str">
        <f t="shared" si="641"/>
        <v>-----</v>
      </c>
      <c r="GZ411" s="7" t="str">
        <f>IF(G411&gt;BH411,"YES","-----")</f>
        <v>-----</v>
      </c>
      <c r="HA411" s="7" t="str">
        <f>IF(F411&lt;BI411,"YES","-----")</f>
        <v>-----</v>
      </c>
      <c r="HB411">
        <f>BH411-BI411</f>
        <v>6.25</v>
      </c>
      <c r="HC411" s="27">
        <f t="shared" si="617"/>
        <v>5.7102699345686896E-2</v>
      </c>
      <c r="HD411" s="28">
        <f t="shared" si="577"/>
        <v>0.52276830691644505</v>
      </c>
      <c r="HE411" s="28" t="str">
        <f t="shared" si="578"/>
        <v>-----</v>
      </c>
      <c r="HF411" s="27">
        <f>STANDARDIZE(H411,AVERAGE($H28:$H411),_xlfn.STDEV.P($H28:$H411))</f>
        <v>0.52073668336965129</v>
      </c>
      <c r="HG411" s="28">
        <f t="shared" si="579"/>
        <v>0.69872489190148845</v>
      </c>
      <c r="HH411" s="28" t="str">
        <f t="shared" si="580"/>
        <v>-----</v>
      </c>
      <c r="HI411">
        <f t="shared" si="618"/>
        <v>-5.3682000000007974</v>
      </c>
      <c r="HJ411">
        <f t="shared" si="619"/>
        <v>0.88179999999920256</v>
      </c>
      <c r="HK411" s="28">
        <f t="shared" ref="HK411:HL411" si="680">STANDARDIZE(HI411,AVERAGE(HI28:HI411),_xlfn.STDEV.P(HI28:HI411))</f>
        <v>-0.67252073899282139</v>
      </c>
      <c r="HL411" s="28">
        <f t="shared" si="680"/>
        <v>-0.77671045850693832</v>
      </c>
      <c r="HM411" s="28">
        <f t="shared" si="582"/>
        <v>0.25062612090393477</v>
      </c>
      <c r="HN411" s="28">
        <f t="shared" si="583"/>
        <v>0.21866480753911019</v>
      </c>
      <c r="HO411" s="28" t="str">
        <f t="shared" si="584"/>
        <v>potential up bounce</v>
      </c>
      <c r="HP411" s="28" t="str">
        <f t="shared" si="585"/>
        <v>-----</v>
      </c>
      <c r="HQ411" s="28">
        <f t="shared" si="648"/>
        <v>0.3691000000007989</v>
      </c>
      <c r="HR411" s="28" t="str">
        <f t="shared" si="621"/>
        <v>Bull</v>
      </c>
      <c r="HS411">
        <f t="shared" si="622"/>
        <v>0.3691000000007989</v>
      </c>
      <c r="HT411" s="27">
        <f t="shared" si="586"/>
        <v>-0.75488476940825178</v>
      </c>
      <c r="HU411" s="28">
        <f t="shared" si="587"/>
        <v>0.22515906254381285</v>
      </c>
      <c r="HV411" s="27" t="str">
        <f t="shared" si="588"/>
        <v>-----</v>
      </c>
    </row>
    <row r="412" spans="1:230" x14ac:dyDescent="0.55000000000000004">
      <c r="A412">
        <f>Validation!A411</f>
        <v>1772154900</v>
      </c>
      <c r="B412" t="str">
        <f>Price!B411</f>
        <v>XAUUSD</v>
      </c>
      <c r="C412" t="str">
        <f>Price!C411</f>
        <v>M5</v>
      </c>
      <c r="D412">
        <f>Price!D411</f>
        <v>5177.91</v>
      </c>
      <c r="E412">
        <f>Price!E411</f>
        <v>5176.58</v>
      </c>
      <c r="F412">
        <f>Price!F411</f>
        <v>5178.9799999999996</v>
      </c>
      <c r="G412">
        <f>Price!G411</f>
        <v>5175.04</v>
      </c>
      <c r="H412">
        <f>Price!H411</f>
        <v>612</v>
      </c>
      <c r="I412">
        <f>Diagonals!E411</f>
        <v>5220.2</v>
      </c>
      <c r="J412">
        <f>Diagonals!F411</f>
        <v>0</v>
      </c>
      <c r="K412">
        <f>Diagonals!G411</f>
        <v>0</v>
      </c>
      <c r="L412">
        <f>Diagonals!H411</f>
        <v>5106.75</v>
      </c>
      <c r="M412">
        <f>Diagonals!I411</f>
        <v>0</v>
      </c>
      <c r="N412">
        <f>Diagonals!J411</f>
        <v>0</v>
      </c>
      <c r="O412">
        <f>Diagonals!K411</f>
        <v>0</v>
      </c>
      <c r="P412">
        <f>Diagonals!L411</f>
        <v>0</v>
      </c>
      <c r="Q412">
        <f>Trendlines!E411</f>
        <v>5200.05</v>
      </c>
      <c r="R412">
        <f>Trendlines!F411</f>
        <v>5191.24</v>
      </c>
      <c r="S412">
        <f>Trendlines!G411</f>
        <v>5201.34</v>
      </c>
      <c r="T412">
        <f>Trendlines!H411</f>
        <v>5177.72</v>
      </c>
      <c r="U412">
        <f>Trendlines!I411</f>
        <v>5180.08</v>
      </c>
      <c r="V412">
        <f>Trendlines!J411</f>
        <v>5166.9799999999996</v>
      </c>
      <c r="W412">
        <f>Trendlines!K411</f>
        <v>0</v>
      </c>
      <c r="X412">
        <f>Trendlines!L411</f>
        <v>0</v>
      </c>
      <c r="Y412">
        <f>Tema_Hrma_Smma!E411</f>
        <v>5174.8900000000003</v>
      </c>
      <c r="Z412">
        <f>Tema_Hrma_Smma!F411</f>
        <v>5174.8599999999997</v>
      </c>
      <c r="AA412">
        <f>Tema_Hrma_Smma!G411</f>
        <v>5183.1899999999996</v>
      </c>
      <c r="AB412">
        <f>ZScore!H411</f>
        <v>1</v>
      </c>
      <c r="AC412">
        <f>ZScore!I411</f>
        <v>0.57793000000000005</v>
      </c>
      <c r="AD412">
        <f>ZScore!J411</f>
        <v>0</v>
      </c>
      <c r="AE412">
        <f>HA!E411</f>
        <v>5175.2</v>
      </c>
      <c r="AF412">
        <f>HA!F411</f>
        <v>5178.9799999999996</v>
      </c>
      <c r="AG412">
        <f>HA!G411</f>
        <v>5175.04</v>
      </c>
      <c r="AH412">
        <f>HA!H411</f>
        <v>5177.13</v>
      </c>
      <c r="AI412">
        <f>HA!I411</f>
        <v>1</v>
      </c>
      <c r="AJ412">
        <f>HA!J411</f>
        <v>1.93</v>
      </c>
      <c r="AK412">
        <f>HA!K411</f>
        <v>-0.30379</v>
      </c>
      <c r="AL412">
        <f>HA!L411</f>
        <v>2</v>
      </c>
      <c r="AM412">
        <f>KC!E411</f>
        <v>5209.6839900000004</v>
      </c>
      <c r="AN412">
        <f>KC!F411</f>
        <v>5203.2704700000004</v>
      </c>
      <c r="AO412">
        <f>KC!G411</f>
        <v>5196.8569600000001</v>
      </c>
      <c r="AP412">
        <f>KC!H411</f>
        <v>5190.44344</v>
      </c>
      <c r="AQ412">
        <f>KC!I411</f>
        <v>5184.0299199999999</v>
      </c>
      <c r="AR412">
        <f>KC!J411</f>
        <v>5178.2387900000003</v>
      </c>
      <c r="AS412">
        <f>KC!K411</f>
        <v>5171.8252700000003</v>
      </c>
      <c r="AT412">
        <f>KC!L411</f>
        <v>5165.4117500000002</v>
      </c>
      <c r="AU412">
        <f>KC!M411</f>
        <v>5158.9982300000001</v>
      </c>
      <c r="AV412">
        <f>KC!N411</f>
        <v>5152.5847199999998</v>
      </c>
      <c r="AW412">
        <f>SR_Levels!E411</f>
        <v>5161.8900000000003</v>
      </c>
      <c r="AX412">
        <f>SR_Levels!F411</f>
        <v>5135.8500000000004</v>
      </c>
      <c r="AY412">
        <f>SR_Levels!G411</f>
        <v>0</v>
      </c>
      <c r="AZ412">
        <f>SR_Levels!H411</f>
        <v>0</v>
      </c>
      <c r="BA412">
        <f>SR_Levels!I411</f>
        <v>5178.6000000000004</v>
      </c>
      <c r="BB412">
        <f>SR_Levels!J411</f>
        <v>5193.3500000000004</v>
      </c>
      <c r="BC412">
        <f>SR_Levels!K411</f>
        <v>5205.3100000000004</v>
      </c>
      <c r="BD412">
        <f>SR_Levels!L411</f>
        <v>0</v>
      </c>
      <c r="BE412">
        <f>ZigZag!E411</f>
        <v>0</v>
      </c>
      <c r="BF412">
        <f>ZigZag!F411</f>
        <v>0</v>
      </c>
      <c r="BG412">
        <f>ZigZag!G411</f>
        <v>5181.08</v>
      </c>
      <c r="BH412">
        <f>Dual_Tema!E411</f>
        <v>5177</v>
      </c>
      <c r="BI412">
        <f>Dual_Tema!F411</f>
        <v>5171.93</v>
      </c>
      <c r="BJ412">
        <f>Pinbar!E411</f>
        <v>0</v>
      </c>
      <c r="BK412">
        <f>SSA!E411</f>
        <v>5176.6018700000004</v>
      </c>
      <c r="BL412">
        <f>SSA!F411</f>
        <v>5175.7504799999997</v>
      </c>
      <c r="BN412" t="str">
        <f t="shared" si="644"/>
        <v>Green Candle</v>
      </c>
      <c r="BO412" s="34">
        <f t="shared" si="649"/>
        <v>7.7504397069905195E-4</v>
      </c>
      <c r="BP412" s="34">
        <f t="shared" si="657"/>
        <v>-2.1910554065304177E-3</v>
      </c>
      <c r="BQ412" s="34">
        <f t="shared" si="671"/>
        <v>-1.1670614742398389E-3</v>
      </c>
      <c r="BR412" s="34">
        <f t="shared" ref="BR412:BR475" si="681">(D412/D388)-1</f>
        <v>-1.1304513896258639E-3</v>
      </c>
      <c r="BS412" s="35">
        <f t="shared" si="650"/>
        <v>1.2913230006095233E-4</v>
      </c>
      <c r="BT412" s="35">
        <f t="shared" si="658"/>
        <v>-1.8277156860946331E-4</v>
      </c>
      <c r="BU412" s="35">
        <f t="shared" si="672"/>
        <v>-6.4872507954838454E-5</v>
      </c>
      <c r="BV412" s="35">
        <f t="shared" ref="BV412:BV475" si="682">((BR412+1)^(1/24))-1</f>
        <v>-4.7127674112523721E-5</v>
      </c>
      <c r="BW412" s="27">
        <v>96</v>
      </c>
      <c r="BX412">
        <f>F412-G412</f>
        <v>3.9399999999995998</v>
      </c>
      <c r="BY412">
        <f>ABS(F412-D411)</f>
        <v>2.3999999999996362</v>
      </c>
      <c r="BZ412">
        <f>ABS(G412-D411)</f>
        <v>1.5399999999999636</v>
      </c>
      <c r="CA412">
        <f t="shared" si="623"/>
        <v>3.9399999999995998</v>
      </c>
      <c r="CB412">
        <f t="shared" si="660"/>
        <v>6.2328571428571582</v>
      </c>
      <c r="CC412">
        <f t="shared" si="664"/>
        <v>5.6879093846325919</v>
      </c>
      <c r="CD412">
        <f t="shared" si="661"/>
        <v>0.54494775822456631</v>
      </c>
      <c r="CE412">
        <f t="shared" si="665"/>
        <v>1</v>
      </c>
      <c r="CF412">
        <f t="shared" si="668"/>
        <v>7</v>
      </c>
      <c r="CG412" s="7" t="str">
        <f t="shared" si="662"/>
        <v>-----</v>
      </c>
      <c r="CH412" s="21">
        <f>(Q412-Q316)/$BW412</f>
        <v>5.6249999999996208E-3</v>
      </c>
      <c r="CI412" s="21">
        <f>(R412-R316)/$BW412</f>
        <v>-2.6041666666666668E-2</v>
      </c>
      <c r="CJ412" s="21">
        <f>(S412-S316)/$BW412</f>
        <v>-1.7604166666662497E-2</v>
      </c>
      <c r="CK412" s="21">
        <f>(T412-T316)/$BW412</f>
        <v>7.5625000000002274E-2</v>
      </c>
      <c r="CL412" s="21">
        <f>(U412-U316)/$BW412</f>
        <v>2.2187500000001137E-2</v>
      </c>
      <c r="CM412" s="21">
        <f>(V412-V316)/$BW412</f>
        <v>3.8749999999993179E-2</v>
      </c>
      <c r="CN412">
        <f>DEGREES(ATAN(CH412/$CB412))</f>
        <v>5.1708015261212791E-2</v>
      </c>
      <c r="CO412">
        <f>DEGREES(ATAN(CI412/$CB412))</f>
        <v>-0.23938763156411164</v>
      </c>
      <c r="CP412">
        <f>DEGREES(ATAN(CJ412/$CB412))</f>
        <v>-0.16182655027201642</v>
      </c>
      <c r="CQ412">
        <f>DEGREES(ATAN(CK412/$CB412))</f>
        <v>0.6951516159936596</v>
      </c>
      <c r="CR412">
        <f t="shared" si="673"/>
        <v>0.20395858739005998</v>
      </c>
      <c r="CS412">
        <f t="shared" si="674"/>
        <v>0.35620627922237108</v>
      </c>
      <c r="CT412" t="str" cm="1">
        <f t="array" ref="CT412">_xlfn.IFS(CN412&gt;3,"Strong + Slope",CN412&gt;1.5,"Moderate + Slope",CN412&gt;0.5,"Sideway + Slope",CN412&gt;=-0.5,"Sideway Flat",CN412&gt;=-1.5,"Sideway - Slope",CN412&gt;=-3,"Moderate - Slope",TRUE,"Strong - Slope")</f>
        <v>Sideway Flat</v>
      </c>
      <c r="CU412" t="str" cm="1">
        <f t="array" ref="CU412">_xlfn.IFS(CO412&gt;3,"Strong + Slope",CO412&gt;1.5,"Moderate + Slope",CO412&gt;0.5,"Sideway + Slope",CO412&gt;=-0.5,"Sideway Flat",CO412&gt;=-1.5,"Sideway - Slope",CO412&gt;=-3,"Moderate - Slope",TRUE,"Strong - Slope")</f>
        <v>Sideway Flat</v>
      </c>
      <c r="CV412" t="str" cm="1">
        <f t="array" ref="CV412">_xlfn.IFS(CP412&gt;3,"Strong + Slope",CP412&gt;1.5,"Moderate + Slope",CP412&gt;0.5,"Sideway + Slope",CP412&gt;=-0.5,"Sideway Flat",CP412&gt;=-1.5,"Sideway - Slope",CP412&gt;=-3,"Moderate - Slope",TRUE,"Strong - Slope")</f>
        <v>Sideway Flat</v>
      </c>
      <c r="CW412" t="str" cm="1">
        <f t="array" ref="CW412">_xlfn.IFS(CQ412&gt;3,"Strong + Slope",CQ412&gt;1.5,"Moderate + Slope",CQ412&gt;0.5,"Sideway + Slope",CQ412&gt;=-0.5,"Sideway Flat",CQ412&gt;=-1.5,"Sideway - Slope",CQ412&gt;=-3,"Moderate - Slope",TRUE,"Strong - Slope")</f>
        <v>Sideway + Slope</v>
      </c>
      <c r="CX412" t="str" cm="1">
        <f t="array" ref="CX412">_xlfn.IFS(CR412&gt;3,"Strong + Slope",CR412&gt;1.5,"Moderate + Slope",CR412&gt;0.5,"Sideway + Slope",CR412&gt;=-0.5,"Sideway Flat",CR412&gt;=-1.5,"Sideway - Slope",CR412&gt;=-3,"Moderate - Slope",TRUE,"Strong - Slope")</f>
        <v>Sideway Flat</v>
      </c>
      <c r="CY412" t="str" cm="1">
        <f t="array" ref="CY412">_xlfn.IFS(CS412&gt;3,"Strong + Slope",CS412&gt;1.5,"Moderate + Slope",CS412&gt;0.5,"Sideway + Slope",CS412&gt;=-0.5,"Sideway Flat",CS412&gt;=-1.5,"Sideway - Slope",CS412&gt;=-3,"Moderate - Slope",TRUE,"Strong - Slope")</f>
        <v>Sideway Flat</v>
      </c>
      <c r="CZ412" s="7" t="str">
        <f>IF(AND(D412&gt;BH412,D412&gt;E412),"Bullish Trigger","-----")</f>
        <v>Bullish Trigger</v>
      </c>
      <c r="DA412" s="7" t="str">
        <f>IF(AND(D412&lt;BI412,D412&lt;E412),"Bearish Trigger","-----")</f>
        <v>-----</v>
      </c>
      <c r="DB412" s="13" t="str">
        <f>IF(AND(W412=BE412,W412&gt;0,BE412&gt;0),"Important High","------")</f>
        <v>------</v>
      </c>
      <c r="DC412" s="13" t="str">
        <f>IF(AND(X412=BF412,X412&gt;0,BF412&gt;0),"Important Low","------")</f>
        <v>------</v>
      </c>
      <c r="DD412" s="7" t="str">
        <f>IF(AND(DB412="Important High",DC412="-----",BJ412=1),"Imp High Rej","-----")</f>
        <v>-----</v>
      </c>
      <c r="DE412" s="7" t="str">
        <f>IF(AND(DB412="-----",DC412="Important Low",BJ412=1),"Imp Low Rej","-----")</f>
        <v>-----</v>
      </c>
      <c r="DF412" s="7" t="str">
        <f>IF(Y412&gt;AM412,"Overbought",IF(Y412&gt;AO412,"Bullish Momentum",IF(Y412&gt;AQ412,"Flat Momentum","-----")))</f>
        <v>-----</v>
      </c>
      <c r="DG412" s="7" t="str">
        <f>IF(Y412&lt;AV412,"Oversold",IF(Y412&lt;AT412,"Bearish Momentum",IF(Y412&lt;AR412,"Flat Momentum","-----")))</f>
        <v>Flat Momentum</v>
      </c>
      <c r="DH412" s="7" t="str">
        <f>IF(AND(DF412="Overbought",AD412=2),"Culminated Thrust","-----")</f>
        <v>-----</v>
      </c>
      <c r="DI412" s="7" t="str">
        <f>IF(AND(DG412="Oversold",AD412=5),"Culminated Thrust","-----")</f>
        <v>-----</v>
      </c>
      <c r="DJ412" s="14">
        <f>(Q412-$D412)/$D412</f>
        <v>4.2758564749098239E-3</v>
      </c>
      <c r="DK412" s="14">
        <f>(R412-$D412)/$D412</f>
        <v>2.5743977782541464E-3</v>
      </c>
      <c r="DL412" s="14">
        <f>(S412-$D412)/$D412</f>
        <v>4.5249917437731229E-3</v>
      </c>
      <c r="DM412" s="14">
        <f>(T412-$D412)/$D412</f>
        <v>-3.6694341925525902E-5</v>
      </c>
      <c r="DN412" s="14">
        <f>(U412-$D412)/$D412</f>
        <v>4.1908801041348206E-4</v>
      </c>
      <c r="DO412" s="14">
        <f>(V412-$D412)/$D412</f>
        <v>-2.1108903012992293E-3</v>
      </c>
      <c r="DP412" s="14">
        <f t="shared" si="589"/>
        <v>4.5249917437731229E-3</v>
      </c>
      <c r="DQ412" s="14">
        <f t="shared" si="590"/>
        <v>4.2758564749098239E-3</v>
      </c>
      <c r="DR412" s="14">
        <f t="shared" si="591"/>
        <v>2.5743977782541464E-3</v>
      </c>
      <c r="DS412" s="14">
        <f t="shared" si="592"/>
        <v>4.1908801041348206E-4</v>
      </c>
      <c r="DT412" s="14">
        <f t="shared" si="593"/>
        <v>-3.6694341925525902E-5</v>
      </c>
      <c r="DU412" s="14">
        <f t="shared" si="594"/>
        <v>-2.1108903012992293E-3</v>
      </c>
      <c r="DV412" t="str">
        <f>IF($D412&gt;Q412,"SUP","RES")</f>
        <v>RES</v>
      </c>
      <c r="DW412" t="str">
        <f>IF($D412&gt;R412,"SUP","RES")</f>
        <v>RES</v>
      </c>
      <c r="DX412" t="str">
        <f>IF($D412&gt;S412,"SUP","RES")</f>
        <v>RES</v>
      </c>
      <c r="DY412" t="str">
        <f>IF($D412&gt;T412,"SUP","RES")</f>
        <v>SUP</v>
      </c>
      <c r="DZ412" t="str">
        <f>IF($D412&gt;U412,"SUP","RES")</f>
        <v>RES</v>
      </c>
      <c r="EA412" t="str">
        <f>IF($D412&gt;V412,"SUP","RES")</f>
        <v>SUP</v>
      </c>
      <c r="EB412" s="7">
        <f t="shared" si="595"/>
        <v>4</v>
      </c>
      <c r="EC412" s="7">
        <f t="shared" si="596"/>
        <v>2</v>
      </c>
      <c r="ED412" s="13" t="str">
        <f t="shared" si="597"/>
        <v>-----</v>
      </c>
      <c r="EE412" s="13" t="str">
        <f t="shared" si="598"/>
        <v>-----</v>
      </c>
      <c r="EF412" s="7">
        <f>IF(OR(ED412="All Sup",EE412="All Res"),"na",((D412-MIN(Q412:V412))/(MAX(Q412:V412)-MIN(Q412:V412))))</f>
        <v>0.31810244470314625</v>
      </c>
      <c r="EG412">
        <v>1.4999999999999999E-4</v>
      </c>
      <c r="EH412">
        <f>Q412*(1+$EG412)</f>
        <v>5200.8300075000006</v>
      </c>
      <c r="EI412">
        <f>Q412*(1-$EG412)</f>
        <v>5199.2699925000006</v>
      </c>
      <c r="EJ412">
        <f>R412*(1+$EG412)</f>
        <v>5192.0186860000003</v>
      </c>
      <c r="EK412">
        <f>R412*(1-$EG412)</f>
        <v>5190.4613140000001</v>
      </c>
      <c r="EL412">
        <f>S412*(1+$EG412)</f>
        <v>5202.1202010000006</v>
      </c>
      <c r="EM412">
        <f>S412*(1-$EG412)</f>
        <v>5200.5597990000006</v>
      </c>
      <c r="EN412">
        <f>T412*(1+$EG412)</f>
        <v>5178.4966580000009</v>
      </c>
      <c r="EO412">
        <f>T412*(1-$EG412)</f>
        <v>5176.9433420000005</v>
      </c>
      <c r="EP412">
        <f>U412*(1+$EG412)</f>
        <v>5180.8570120000004</v>
      </c>
      <c r="EQ412">
        <f>U412*(1-$EG412)</f>
        <v>5179.3029880000004</v>
      </c>
      <c r="ER412">
        <f>V412*(1+$EG412)</f>
        <v>5167.7550469999996</v>
      </c>
      <c r="ES412">
        <f>V412*(1-$EG412)</f>
        <v>5166.2049529999995</v>
      </c>
      <c r="ET412" s="7" t="str">
        <f t="shared" si="599"/>
        <v>-----</v>
      </c>
      <c r="EU412" s="7" t="str">
        <f t="shared" si="600"/>
        <v>-----</v>
      </c>
      <c r="EV412" s="7" t="str">
        <f t="shared" si="601"/>
        <v>-----</v>
      </c>
      <c r="EW412" s="7" t="str">
        <f t="shared" si="602"/>
        <v>TOUCH</v>
      </c>
      <c r="EX412" s="7" t="str">
        <f t="shared" si="603"/>
        <v>-----</v>
      </c>
      <c r="EY412" s="7" t="str">
        <f t="shared" si="604"/>
        <v>-----</v>
      </c>
      <c r="EZ412">
        <f t="shared" si="624"/>
        <v>37</v>
      </c>
      <c r="FA412">
        <f t="shared" si="625"/>
        <v>10</v>
      </c>
      <c r="FB412">
        <f t="shared" si="626"/>
        <v>410</v>
      </c>
      <c r="FC412">
        <f t="shared" si="627"/>
        <v>0</v>
      </c>
      <c r="FD412">
        <f t="shared" si="628"/>
        <v>8</v>
      </c>
      <c r="FE412">
        <f t="shared" si="629"/>
        <v>104</v>
      </c>
      <c r="FF412">
        <f t="shared" si="630"/>
        <v>4</v>
      </c>
      <c r="FG412">
        <f t="shared" si="631"/>
        <v>2</v>
      </c>
      <c r="FH412">
        <f t="shared" si="632"/>
        <v>0</v>
      </c>
      <c r="FI412">
        <f t="shared" si="633"/>
        <v>1</v>
      </c>
      <c r="FJ412">
        <f t="shared" si="634"/>
        <v>1</v>
      </c>
      <c r="FK412">
        <f t="shared" si="635"/>
        <v>1</v>
      </c>
      <c r="FL412" s="7" t="str">
        <f t="shared" si="605"/>
        <v>-----</v>
      </c>
      <c r="FM412" s="7" t="str">
        <f t="shared" si="606"/>
        <v>-----</v>
      </c>
      <c r="FN412" s="7" t="str">
        <f t="shared" si="607"/>
        <v>-----</v>
      </c>
      <c r="FO412" s="7">
        <f t="shared" si="608"/>
        <v>1</v>
      </c>
      <c r="FP412" s="7" t="str">
        <f t="shared" si="609"/>
        <v>-----</v>
      </c>
      <c r="FQ412" s="7" t="str">
        <f t="shared" si="610"/>
        <v>-----</v>
      </c>
      <c r="FR412" s="13" t="str">
        <f>IF(FL412="-----","-----",(D412-Q412)/Q412)</f>
        <v>-----</v>
      </c>
      <c r="FS412" s="13" t="str">
        <f>IF(FM412="-----","-----",(Q412-R412)/R412)</f>
        <v>-----</v>
      </c>
      <c r="FT412" s="13" t="str">
        <f>IF(FN412="-----","-----",(R412-S412)/S412)</f>
        <v>-----</v>
      </c>
      <c r="FU412" s="13">
        <f>IF(FO412="-----","-----",(S412-T412)/T412)</f>
        <v>4.5618534799100547E-3</v>
      </c>
      <c r="FV412" s="13" t="str">
        <f>IF(FP412="-----","-----",(T412-U412)/U412)</f>
        <v>-----</v>
      </c>
      <c r="FW412" s="13" t="str">
        <f>IF(FQ412="-----","-----",(U412-V412)/V412)</f>
        <v>-----</v>
      </c>
      <c r="FX412" s="7" t="str">
        <f t="shared" si="611"/>
        <v>-----</v>
      </c>
      <c r="FY412" s="7" t="str">
        <f t="shared" si="612"/>
        <v>-----</v>
      </c>
      <c r="FZ412" s="7" t="str">
        <f t="shared" si="613"/>
        <v>-----</v>
      </c>
      <c r="GA412" s="7" t="str">
        <f t="shared" si="614"/>
        <v>Support</v>
      </c>
      <c r="GB412" s="7" t="str">
        <f t="shared" si="615"/>
        <v>-----</v>
      </c>
      <c r="GC412" s="7" t="str">
        <f t="shared" si="616"/>
        <v>-----</v>
      </c>
      <c r="GD412" s="7" t="str">
        <f>IF(AND(BG412&gt;AA412,BG411&gt;AA411,BG410&gt;AA410,BG409&gt;AA409,BG408&gt;AA408,BG407&gt;AA407,BG406&gt;AA406,BG405&gt;AA405,BG404&gt;AA404,BG403&gt;AA403,BG402&gt;AA402,BG401&gt;AA401),"Bullish",IF(AND(BG412&lt;AA412,BG411&lt;AA411,BG410&lt;AA410,BG409&lt;AA409,BG408&lt;AA408,BG407&lt;AA407,BG406&lt;AA406,BG405&lt;AA405,BG404&lt;AA404,BG403&lt;AA403,BG402&lt;AA402,BG401&lt;AA401),"Bearish","-----"))</f>
        <v>-----</v>
      </c>
      <c r="GE412">
        <f>(Z412-BG412)/BG412</f>
        <v>-1.2005218989091569E-3</v>
      </c>
      <c r="GF412" s="28">
        <f t="shared" si="574"/>
        <v>-1.0631706075815048</v>
      </c>
      <c r="GG412" s="7">
        <f t="shared" si="575"/>
        <v>0.143852294520248</v>
      </c>
      <c r="GH412" s="7" t="str">
        <f t="shared" si="576"/>
        <v>-----</v>
      </c>
      <c r="GI412" s="7" t="str">
        <f>IF(Y412&gt;Z412,"Bullish","Bearish")</f>
        <v>Bullish</v>
      </c>
      <c r="GJ412" s="13" t="str">
        <f>IF(AND(D412&gt;Y412,D411&lt;Y411),"TEMA crossover","-----")</f>
        <v>-----</v>
      </c>
      <c r="GK412" s="13" t="str">
        <f>IF(AND(D412&lt;Y412,D411&gt;Y411),"TEMA crossunder","-----")</f>
        <v>-----</v>
      </c>
      <c r="GL412" s="22" t="str">
        <f>IF(GD412="Bearish","YES","-----")</f>
        <v>-----</v>
      </c>
      <c r="GM412" s="22" t="str">
        <f>IF(GH412="Reverse to Bearish","YES","-----")</f>
        <v>-----</v>
      </c>
      <c r="GN412" s="22" t="str">
        <f>IF(AND(GI412="Bullish",GI411="Bullish",GI410="Bullish",GI409="Bullish"),"YES","-----")</f>
        <v>-----</v>
      </c>
      <c r="GO412" s="22" t="str">
        <f>IF(OR(GK412="TEMA crossunder",GK411="TEMA crossunder",GK410="TEMA crossunder",GK409="TEMA crossunder"),"YES","-----")</f>
        <v>-----</v>
      </c>
      <c r="GP412" s="22" t="str">
        <f>IF(GD412="Bullish","YES","-----")</f>
        <v>-----</v>
      </c>
      <c r="GQ412" s="22" t="str">
        <f>IF(GH412="Reverse to Bullish","YES","-----")</f>
        <v>-----</v>
      </c>
      <c r="GR412" s="22" t="str">
        <f>IF(AND(GI412="Bearish",GI411="Bearish",GI410="Bearish",GI409="Bearish"),"YES","-----")</f>
        <v>-----</v>
      </c>
      <c r="GS412" s="22" t="str">
        <f>IF(OR(GJ412="TEMA crossover",GJ411="TEMA crossover",GJ410="TEMA crossover",GJ409="TEMA crossover"),"YES","-----")</f>
        <v>-----</v>
      </c>
      <c r="GT412" s="22" t="str">
        <f t="shared" si="636"/>
        <v>-----</v>
      </c>
      <c r="GU412" s="22" t="str">
        <f t="shared" si="637"/>
        <v>-----</v>
      </c>
      <c r="GV412" s="22" t="str">
        <f t="shared" si="638"/>
        <v>-----</v>
      </c>
      <c r="GW412" s="22" t="str">
        <f t="shared" si="639"/>
        <v>-----</v>
      </c>
      <c r="GX412" s="22" t="str">
        <f t="shared" si="640"/>
        <v>-----</v>
      </c>
      <c r="GY412" s="22" t="str">
        <f t="shared" si="641"/>
        <v>-----</v>
      </c>
      <c r="GZ412" s="7" t="str">
        <f>IF(G412&gt;BH412,"YES","-----")</f>
        <v>-----</v>
      </c>
      <c r="HA412" s="7" t="str">
        <f>IF(F412&lt;BI412,"YES","-----")</f>
        <v>-----</v>
      </c>
      <c r="HB412">
        <f>BH412-BI412</f>
        <v>5.069999999999709</v>
      </c>
      <c r="HC412" s="27">
        <f t="shared" si="617"/>
        <v>-0.33426196527657315</v>
      </c>
      <c r="HD412" s="28">
        <f t="shared" si="577"/>
        <v>0.36909094434630874</v>
      </c>
      <c r="HE412" s="28" t="str">
        <f t="shared" si="578"/>
        <v>-----</v>
      </c>
      <c r="HF412" s="27">
        <f>STANDARDIZE(H412,AVERAGE($H29:$H412),_xlfn.STDEV.P($H29:$H412))</f>
        <v>0.55304816115893074</v>
      </c>
      <c r="HG412" s="28">
        <f t="shared" si="579"/>
        <v>0.70988478396581745</v>
      </c>
      <c r="HH412" s="28" t="str">
        <f t="shared" si="580"/>
        <v>-----</v>
      </c>
      <c r="HI412">
        <f t="shared" si="618"/>
        <v>-4.6718700000001263</v>
      </c>
      <c r="HJ412">
        <f t="shared" si="619"/>
        <v>0.39812999999958265</v>
      </c>
      <c r="HK412" s="28">
        <f t="shared" ref="HK412:HL412" si="683">STANDARDIZE(HI412,AVERAGE(HI29:HI412),_xlfn.STDEV.P(HI29:HI412))</f>
        <v>-0.46053298969383116</v>
      </c>
      <c r="HL412" s="28">
        <f t="shared" si="683"/>
        <v>-0.95372344829081757</v>
      </c>
      <c r="HM412" s="28">
        <f t="shared" si="582"/>
        <v>0.32256684888030285</v>
      </c>
      <c r="HN412" s="28">
        <f t="shared" si="583"/>
        <v>0.17011182384658974</v>
      </c>
      <c r="HO412" s="28" t="str">
        <f t="shared" si="584"/>
        <v>-----</v>
      </c>
      <c r="HP412" s="28" t="str">
        <f t="shared" si="585"/>
        <v>-----</v>
      </c>
      <c r="HQ412" s="28">
        <f t="shared" si="648"/>
        <v>0.85139000000071974</v>
      </c>
      <c r="HR412" s="28" t="str">
        <f t="shared" si="621"/>
        <v>Bull</v>
      </c>
      <c r="HS412">
        <f t="shared" si="622"/>
        <v>0.85139000000071974</v>
      </c>
      <c r="HT412" s="27">
        <f t="shared" si="586"/>
        <v>-0.18532626419034751</v>
      </c>
      <c r="HU412" s="28">
        <f t="shared" si="587"/>
        <v>0.42648656949344527</v>
      </c>
      <c r="HV412" s="27" t="str">
        <f t="shared" si="588"/>
        <v>-----</v>
      </c>
    </row>
    <row r="413" spans="1:230" x14ac:dyDescent="0.55000000000000004">
      <c r="A413">
        <f>Validation!A412</f>
        <v>1772155200</v>
      </c>
      <c r="B413" t="str">
        <f>Price!B412</f>
        <v>XAUUSD</v>
      </c>
      <c r="C413" t="str">
        <f>Price!C412</f>
        <v>M5</v>
      </c>
      <c r="D413">
        <f>Price!D412</f>
        <v>5177.8599999999997</v>
      </c>
      <c r="E413">
        <f>Price!E412</f>
        <v>5177.63</v>
      </c>
      <c r="F413">
        <f>Price!F412</f>
        <v>5180.09</v>
      </c>
      <c r="G413">
        <f>Price!G412</f>
        <v>5176.08</v>
      </c>
      <c r="H413">
        <f>Price!H412</f>
        <v>580</v>
      </c>
      <c r="I413">
        <f>Diagonals!E412</f>
        <v>5220.38</v>
      </c>
      <c r="J413">
        <f>Diagonals!F412</f>
        <v>0</v>
      </c>
      <c r="K413">
        <f>Diagonals!G412</f>
        <v>0</v>
      </c>
      <c r="L413">
        <f>Diagonals!H412</f>
        <v>5106.42</v>
      </c>
      <c r="M413">
        <f>Diagonals!I412</f>
        <v>0</v>
      </c>
      <c r="N413">
        <f>Diagonals!J412</f>
        <v>0</v>
      </c>
      <c r="O413">
        <f>Diagonals!K412</f>
        <v>0</v>
      </c>
      <c r="P413">
        <f>Diagonals!L412</f>
        <v>0</v>
      </c>
      <c r="Q413">
        <f>Trendlines!E412</f>
        <v>5200.05</v>
      </c>
      <c r="R413">
        <f>Trendlines!F412</f>
        <v>5191.22</v>
      </c>
      <c r="S413">
        <f>Trendlines!G412</f>
        <v>5201.33</v>
      </c>
      <c r="T413">
        <f>Trendlines!H412</f>
        <v>5177.8</v>
      </c>
      <c r="U413">
        <f>Trendlines!I412</f>
        <v>5180.1000000000004</v>
      </c>
      <c r="V413">
        <f>Trendlines!J412</f>
        <v>5167.0200000000004</v>
      </c>
      <c r="W413">
        <f>Trendlines!K412</f>
        <v>0</v>
      </c>
      <c r="X413">
        <f>Trendlines!L412</f>
        <v>0</v>
      </c>
      <c r="Y413">
        <f>Tema_Hrma_Smma!E412</f>
        <v>5176.21</v>
      </c>
      <c r="Z413">
        <f>Tema_Hrma_Smma!F412</f>
        <v>5174.93</v>
      </c>
      <c r="AA413">
        <f>Tema_Hrma_Smma!G412</f>
        <v>5183.03</v>
      </c>
      <c r="AB413">
        <f>ZScore!H412</f>
        <v>1</v>
      </c>
      <c r="AC413">
        <f>ZScore!I412</f>
        <v>0.96248999999999996</v>
      </c>
      <c r="AD413">
        <f>ZScore!J412</f>
        <v>0</v>
      </c>
      <c r="AE413">
        <f>HA!E412</f>
        <v>5176.16</v>
      </c>
      <c r="AF413">
        <f>HA!F412</f>
        <v>5180.09</v>
      </c>
      <c r="AG413">
        <f>HA!G412</f>
        <v>5176.08</v>
      </c>
      <c r="AH413">
        <f>HA!H412</f>
        <v>5177.91</v>
      </c>
      <c r="AI413">
        <f>HA!I412</f>
        <v>1</v>
      </c>
      <c r="AJ413">
        <f>HA!J412</f>
        <v>1.75</v>
      </c>
      <c r="AK413">
        <f>HA!K412</f>
        <v>-0.36924000000000001</v>
      </c>
      <c r="AL413">
        <f>HA!L412</f>
        <v>3</v>
      </c>
      <c r="AM413">
        <f>KC!E412</f>
        <v>5209.0660200000002</v>
      </c>
      <c r="AN413">
        <f>KC!F412</f>
        <v>5202.6572500000002</v>
      </c>
      <c r="AO413">
        <f>KC!G412</f>
        <v>5196.2484899999999</v>
      </c>
      <c r="AP413">
        <f>KC!H412</f>
        <v>5189.8397199999999</v>
      </c>
      <c r="AQ413">
        <f>KC!I412</f>
        <v>5183.4309599999997</v>
      </c>
      <c r="AR413">
        <f>KC!J412</f>
        <v>5177.6750099999999</v>
      </c>
      <c r="AS413">
        <f>KC!K412</f>
        <v>5171.2662499999997</v>
      </c>
      <c r="AT413">
        <f>KC!L412</f>
        <v>5164.8574799999997</v>
      </c>
      <c r="AU413">
        <f>KC!M412</f>
        <v>5158.4487200000003</v>
      </c>
      <c r="AV413">
        <f>KC!N412</f>
        <v>5152.0399500000003</v>
      </c>
      <c r="AW413">
        <f>SR_Levels!E412</f>
        <v>5161.8900000000003</v>
      </c>
      <c r="AX413">
        <f>SR_Levels!F412</f>
        <v>5135.8500000000004</v>
      </c>
      <c r="AY413">
        <f>SR_Levels!G412</f>
        <v>0</v>
      </c>
      <c r="AZ413">
        <f>SR_Levels!H412</f>
        <v>0</v>
      </c>
      <c r="BA413">
        <f>SR_Levels!I412</f>
        <v>5178.6000000000004</v>
      </c>
      <c r="BB413">
        <f>SR_Levels!J412</f>
        <v>5193.3500000000004</v>
      </c>
      <c r="BC413">
        <f>SR_Levels!K412</f>
        <v>5205.3100000000004</v>
      </c>
      <c r="BD413">
        <f>SR_Levels!L412</f>
        <v>0</v>
      </c>
      <c r="BE413">
        <f>ZigZag!E412</f>
        <v>0</v>
      </c>
      <c r="BF413">
        <f>ZigZag!F412</f>
        <v>0</v>
      </c>
      <c r="BG413">
        <f>ZigZag!G412</f>
        <v>5180.8599999999997</v>
      </c>
      <c r="BH413">
        <f>Dual_Tema!E412</f>
        <v>5178.18</v>
      </c>
      <c r="BI413">
        <f>Dual_Tema!F412</f>
        <v>5173.82</v>
      </c>
      <c r="BJ413">
        <f>Pinbar!E412</f>
        <v>0</v>
      </c>
      <c r="BK413">
        <f>SSA!E412</f>
        <v>5178.3150800000003</v>
      </c>
      <c r="BL413">
        <f>SSA!F412</f>
        <v>5177.0327799999995</v>
      </c>
      <c r="BN413" t="str">
        <f t="shared" si="644"/>
        <v>Green Candle</v>
      </c>
      <c r="BO413" s="34">
        <f t="shared" si="649"/>
        <v>2.5113202590132389E-4</v>
      </c>
      <c r="BP413" s="34">
        <f t="shared" si="657"/>
        <v>-2.813689823918164E-3</v>
      </c>
      <c r="BQ413" s="34">
        <f t="shared" si="671"/>
        <v>-1.3635671069812672E-3</v>
      </c>
      <c r="BR413" s="34">
        <f t="shared" si="681"/>
        <v>-1.1246814527874349E-3</v>
      </c>
      <c r="BS413" s="35">
        <f t="shared" si="650"/>
        <v>4.1850958649058967E-5</v>
      </c>
      <c r="BT413" s="35">
        <f t="shared" si="658"/>
        <v>-2.3477707638297485E-4</v>
      </c>
      <c r="BU413" s="35">
        <f t="shared" si="672"/>
        <v>-7.5802549651227125E-5</v>
      </c>
      <c r="BV413" s="35">
        <f t="shared" si="682"/>
        <v>-4.6887000002771018E-5</v>
      </c>
      <c r="BW413" s="27">
        <v>96</v>
      </c>
      <c r="BX413">
        <f>F413-G413</f>
        <v>4.0100000000002183</v>
      </c>
      <c r="BY413">
        <f>ABS(F413-D412)</f>
        <v>2.180000000000291</v>
      </c>
      <c r="BZ413">
        <f>ABS(G413-D412)</f>
        <v>1.8299999999999272</v>
      </c>
      <c r="CA413">
        <f t="shared" si="623"/>
        <v>4.0100000000002183</v>
      </c>
      <c r="CB413">
        <f t="shared" si="660"/>
        <v>6.2371428571429011</v>
      </c>
      <c r="CC413">
        <f t="shared" si="664"/>
        <v>5.5680587143017082</v>
      </c>
      <c r="CD413">
        <f t="shared" si="661"/>
        <v>0.66908414284119289</v>
      </c>
      <c r="CE413">
        <f t="shared" si="665"/>
        <v>1</v>
      </c>
      <c r="CF413">
        <f t="shared" si="668"/>
        <v>8</v>
      </c>
      <c r="CG413" s="7" t="str">
        <f t="shared" si="662"/>
        <v>-----</v>
      </c>
      <c r="CH413" s="21">
        <f>(Q413-Q317)/$BW413</f>
        <v>5.5208333333306809E-3</v>
      </c>
      <c r="CI413" s="21">
        <f>(R413-R317)/$BW413</f>
        <v>-2.5937499999997726E-2</v>
      </c>
      <c r="CJ413" s="21">
        <f>(S413-S317)/$BW413</f>
        <v>-1.750000000000303E-2</v>
      </c>
      <c r="CK413" s="21">
        <f>(T413-T317)/$BW413</f>
        <v>7.5625000000002274E-2</v>
      </c>
      <c r="CL413" s="21">
        <f>(U413-U317)/$BW413</f>
        <v>2.2187500000001137E-2</v>
      </c>
      <c r="CM413" s="21">
        <f>(V413-V317)/$BW413</f>
        <v>3.875000000000265E-2</v>
      </c>
      <c r="CN413">
        <f>DEGREES(ATAN(CH413/$CB413))</f>
        <v>5.071558789464415E-2</v>
      </c>
      <c r="CO413">
        <f>DEGREES(ATAN(CI413/$CB413))</f>
        <v>-0.23826626205812473</v>
      </c>
      <c r="CP413">
        <f>DEGREES(ATAN(CJ413/$CB413))</f>
        <v>-0.16075846478362213</v>
      </c>
      <c r="CQ413">
        <f>DEGREES(ATAN(CK413/$CB413))</f>
        <v>0.69467400481422414</v>
      </c>
      <c r="CR413">
        <f t="shared" si="673"/>
        <v>0.20381844295614701</v>
      </c>
      <c r="CS413">
        <f t="shared" si="674"/>
        <v>0.35596152628361627</v>
      </c>
      <c r="CT413" t="str" cm="1">
        <f t="array" ref="CT413">_xlfn.IFS(CN413&gt;3,"Strong + Slope",CN413&gt;1.5,"Moderate + Slope",CN413&gt;0.5,"Sideway + Slope",CN413&gt;=-0.5,"Sideway Flat",CN413&gt;=-1.5,"Sideway - Slope",CN413&gt;=-3,"Moderate - Slope",TRUE,"Strong - Slope")</f>
        <v>Sideway Flat</v>
      </c>
      <c r="CU413" t="str" cm="1">
        <f t="array" ref="CU413">_xlfn.IFS(CO413&gt;3,"Strong + Slope",CO413&gt;1.5,"Moderate + Slope",CO413&gt;0.5,"Sideway + Slope",CO413&gt;=-0.5,"Sideway Flat",CO413&gt;=-1.5,"Sideway - Slope",CO413&gt;=-3,"Moderate - Slope",TRUE,"Strong - Slope")</f>
        <v>Sideway Flat</v>
      </c>
      <c r="CV413" t="str" cm="1">
        <f t="array" ref="CV413">_xlfn.IFS(CP413&gt;3,"Strong + Slope",CP413&gt;1.5,"Moderate + Slope",CP413&gt;0.5,"Sideway + Slope",CP413&gt;=-0.5,"Sideway Flat",CP413&gt;=-1.5,"Sideway - Slope",CP413&gt;=-3,"Moderate - Slope",TRUE,"Strong - Slope")</f>
        <v>Sideway Flat</v>
      </c>
      <c r="CW413" t="str" cm="1">
        <f t="array" ref="CW413">_xlfn.IFS(CQ413&gt;3,"Strong + Slope",CQ413&gt;1.5,"Moderate + Slope",CQ413&gt;0.5,"Sideway + Slope",CQ413&gt;=-0.5,"Sideway Flat",CQ413&gt;=-1.5,"Sideway - Slope",CQ413&gt;=-3,"Moderate - Slope",TRUE,"Strong - Slope")</f>
        <v>Sideway + Slope</v>
      </c>
      <c r="CX413" t="str" cm="1">
        <f t="array" ref="CX413">_xlfn.IFS(CR413&gt;3,"Strong + Slope",CR413&gt;1.5,"Moderate + Slope",CR413&gt;0.5,"Sideway + Slope",CR413&gt;=-0.5,"Sideway Flat",CR413&gt;=-1.5,"Sideway - Slope",CR413&gt;=-3,"Moderate - Slope",TRUE,"Strong - Slope")</f>
        <v>Sideway Flat</v>
      </c>
      <c r="CY413" t="str" cm="1">
        <f t="array" ref="CY413">_xlfn.IFS(CS413&gt;3,"Strong + Slope",CS413&gt;1.5,"Moderate + Slope",CS413&gt;0.5,"Sideway + Slope",CS413&gt;=-0.5,"Sideway Flat",CS413&gt;=-1.5,"Sideway - Slope",CS413&gt;=-3,"Moderate - Slope",TRUE,"Strong - Slope")</f>
        <v>Sideway Flat</v>
      </c>
      <c r="CZ413" s="7" t="str">
        <f>IF(AND(D413&gt;BH413,D413&gt;E413),"Bullish Trigger","-----")</f>
        <v>-----</v>
      </c>
      <c r="DA413" s="7" t="str">
        <f>IF(AND(D413&lt;BI413,D413&lt;E413),"Bearish Trigger","-----")</f>
        <v>-----</v>
      </c>
      <c r="DB413" s="13" t="str">
        <f>IF(AND(W413=BE413,W413&gt;0,BE413&gt;0),"Important High","------")</f>
        <v>------</v>
      </c>
      <c r="DC413" s="13" t="str">
        <f>IF(AND(X413=BF413,X413&gt;0,BF413&gt;0),"Important Low","------")</f>
        <v>------</v>
      </c>
      <c r="DD413" s="7" t="str">
        <f>IF(AND(DB413="Important High",DC413="-----",BJ413=1),"Imp High Rej","-----")</f>
        <v>-----</v>
      </c>
      <c r="DE413" s="7" t="str">
        <f>IF(AND(DB413="-----",DC413="Important Low",BJ413=1),"Imp Low Rej","-----")</f>
        <v>-----</v>
      </c>
      <c r="DF413" s="7" t="str">
        <f>IF(Y413&gt;AM413,"Overbought",IF(Y413&gt;AO413,"Bullish Momentum",IF(Y413&gt;AQ413,"Flat Momentum","-----")))</f>
        <v>-----</v>
      </c>
      <c r="DG413" s="7" t="str">
        <f>IF(Y413&lt;AV413,"Oversold",IF(Y413&lt;AT413,"Bearish Momentum",IF(Y413&lt;AR413,"Flat Momentum","-----")))</f>
        <v>Flat Momentum</v>
      </c>
      <c r="DH413" s="7" t="str">
        <f>IF(AND(DF413="Overbought",AD413=2),"Culminated Thrust","-----")</f>
        <v>-----</v>
      </c>
      <c r="DI413" s="7" t="str">
        <f>IF(AND(DG413="Oversold",AD413=5),"Culminated Thrust","-----")</f>
        <v>-----</v>
      </c>
      <c r="DJ413" s="14">
        <f>(Q413-$D413)/$D413</f>
        <v>4.2855542637306749E-3</v>
      </c>
      <c r="DK413" s="14">
        <f>(R413-$D413)/$D413</f>
        <v>2.5802165373340689E-3</v>
      </c>
      <c r="DL413" s="14">
        <f>(S413-$D413)/$D413</f>
        <v>4.5327606385650162E-3</v>
      </c>
      <c r="DM413" s="14">
        <f>(T413-$D413)/$D413</f>
        <v>-1.1587798820263717E-5</v>
      </c>
      <c r="DN413" s="14">
        <f>(U413-$D413)/$D413</f>
        <v>4.3261115596031786E-4</v>
      </c>
      <c r="DO413" s="14">
        <f>(V413-$D413)/$D413</f>
        <v>-2.0935289868786017E-3</v>
      </c>
      <c r="DP413" s="14">
        <f t="shared" si="589"/>
        <v>4.5327606385650162E-3</v>
      </c>
      <c r="DQ413" s="14">
        <f t="shared" si="590"/>
        <v>4.2855542637306749E-3</v>
      </c>
      <c r="DR413" s="14">
        <f t="shared" si="591"/>
        <v>2.5802165373340689E-3</v>
      </c>
      <c r="DS413" s="14">
        <f t="shared" si="592"/>
        <v>4.3261115596031786E-4</v>
      </c>
      <c r="DT413" s="14">
        <f t="shared" si="593"/>
        <v>-1.1587798820263717E-5</v>
      </c>
      <c r="DU413" s="14">
        <f t="shared" si="594"/>
        <v>-2.0935289868786017E-3</v>
      </c>
      <c r="DV413" t="str">
        <f>IF($D413&gt;Q413,"SUP","RES")</f>
        <v>RES</v>
      </c>
      <c r="DW413" t="str">
        <f>IF($D413&gt;R413,"SUP","RES")</f>
        <v>RES</v>
      </c>
      <c r="DX413" t="str">
        <f>IF($D413&gt;S413,"SUP","RES")</f>
        <v>RES</v>
      </c>
      <c r="DY413" t="str">
        <f>IF($D413&gt;T413,"SUP","RES")</f>
        <v>SUP</v>
      </c>
      <c r="DZ413" t="str">
        <f>IF($D413&gt;U413,"SUP","RES")</f>
        <v>RES</v>
      </c>
      <c r="EA413" t="str">
        <f>IF($D413&gt;V413,"SUP","RES")</f>
        <v>SUP</v>
      </c>
      <c r="EB413" s="7">
        <f t="shared" si="595"/>
        <v>4</v>
      </c>
      <c r="EC413" s="7">
        <f t="shared" si="596"/>
        <v>2</v>
      </c>
      <c r="ED413" s="13" t="str">
        <f t="shared" si="597"/>
        <v>-----</v>
      </c>
      <c r="EE413" s="13" t="str">
        <f t="shared" si="598"/>
        <v>-----</v>
      </c>
      <c r="EF413" s="7">
        <f>IF(OR(ED413="All Sup",EE413="All Res"),"na",((D413-MIN(Q413:V413))/(MAX(Q413:V413)-MIN(Q413:V413))))</f>
        <v>0.31594287379770902</v>
      </c>
      <c r="EG413">
        <v>1.4999999999999999E-4</v>
      </c>
      <c r="EH413">
        <f>Q413*(1+$EG413)</f>
        <v>5200.8300075000006</v>
      </c>
      <c r="EI413">
        <f>Q413*(1-$EG413)</f>
        <v>5199.2699925000006</v>
      </c>
      <c r="EJ413">
        <f>R413*(1+$EG413)</f>
        <v>5191.9986830000007</v>
      </c>
      <c r="EK413">
        <f>R413*(1-$EG413)</f>
        <v>5190.4413170000007</v>
      </c>
      <c r="EL413">
        <f>S413*(1+$EG413)</f>
        <v>5202.1101995000008</v>
      </c>
      <c r="EM413">
        <f>S413*(1-$EG413)</f>
        <v>5200.5498004999999</v>
      </c>
      <c r="EN413">
        <f>T413*(1+$EG413)</f>
        <v>5178.5766700000004</v>
      </c>
      <c r="EO413">
        <f>T413*(1-$EG413)</f>
        <v>5177.02333</v>
      </c>
      <c r="EP413">
        <f>U413*(1+$EG413)</f>
        <v>5180.8770150000009</v>
      </c>
      <c r="EQ413">
        <f>U413*(1-$EG413)</f>
        <v>5179.3229850000007</v>
      </c>
      <c r="ER413">
        <f>V413*(1+$EG413)</f>
        <v>5167.7950530000007</v>
      </c>
      <c r="ES413">
        <f>V413*(1-$EG413)</f>
        <v>5166.2449470000001</v>
      </c>
      <c r="ET413" s="7" t="str">
        <f t="shared" si="599"/>
        <v>-----</v>
      </c>
      <c r="EU413" s="7" t="str">
        <f t="shared" si="600"/>
        <v>-----</v>
      </c>
      <c r="EV413" s="7" t="str">
        <f t="shared" si="601"/>
        <v>-----</v>
      </c>
      <c r="EW413" s="7" t="str">
        <f t="shared" si="602"/>
        <v>TOUCH</v>
      </c>
      <c r="EX413" s="7" t="str">
        <f t="shared" si="603"/>
        <v>-----</v>
      </c>
      <c r="EY413" s="7" t="str">
        <f t="shared" si="604"/>
        <v>-----</v>
      </c>
      <c r="EZ413">
        <f t="shared" si="624"/>
        <v>38</v>
      </c>
      <c r="FA413">
        <f t="shared" si="625"/>
        <v>11</v>
      </c>
      <c r="FB413">
        <f t="shared" si="626"/>
        <v>411</v>
      </c>
      <c r="FC413">
        <f t="shared" si="627"/>
        <v>0</v>
      </c>
      <c r="FD413">
        <f t="shared" si="628"/>
        <v>9</v>
      </c>
      <c r="FE413">
        <f t="shared" si="629"/>
        <v>105</v>
      </c>
      <c r="FF413">
        <f t="shared" si="630"/>
        <v>4</v>
      </c>
      <c r="FG413">
        <f t="shared" si="631"/>
        <v>2</v>
      </c>
      <c r="FH413">
        <f t="shared" si="632"/>
        <v>0</v>
      </c>
      <c r="FI413">
        <f t="shared" si="633"/>
        <v>2</v>
      </c>
      <c r="FJ413">
        <f t="shared" si="634"/>
        <v>1</v>
      </c>
      <c r="FK413">
        <f t="shared" si="635"/>
        <v>1</v>
      </c>
      <c r="FL413" s="7" t="str">
        <f t="shared" si="605"/>
        <v>-----</v>
      </c>
      <c r="FM413" s="7" t="str">
        <f t="shared" si="606"/>
        <v>-----</v>
      </c>
      <c r="FN413" s="7" t="str">
        <f t="shared" si="607"/>
        <v>-----</v>
      </c>
      <c r="FO413" s="7">
        <f t="shared" si="608"/>
        <v>2</v>
      </c>
      <c r="FP413" s="7" t="str">
        <f t="shared" si="609"/>
        <v>-----</v>
      </c>
      <c r="FQ413" s="7" t="str">
        <f t="shared" si="610"/>
        <v>-----</v>
      </c>
      <c r="FR413" s="13" t="str">
        <f>IF(FL413="-----","-----",(D413-Q413)/Q413)</f>
        <v>-----</v>
      </c>
      <c r="FS413" s="13" t="str">
        <f>IF(FM413="-----","-----",(Q413-R413)/R413)</f>
        <v>-----</v>
      </c>
      <c r="FT413" s="13" t="str">
        <f>IF(FN413="-----","-----",(R413-S413)/S413)</f>
        <v>-----</v>
      </c>
      <c r="FU413" s="13">
        <f>IF(FO413="-----","-----",(S413-T413)/T413)</f>
        <v>4.5444010969909509E-3</v>
      </c>
      <c r="FV413" s="13" t="str">
        <f>IF(FP413="-----","-----",(T413-U413)/U413)</f>
        <v>-----</v>
      </c>
      <c r="FW413" s="13" t="str">
        <f>IF(FQ413="-----","-----",(U413-V413)/V413)</f>
        <v>-----</v>
      </c>
      <c r="FX413" s="7" t="str">
        <f t="shared" si="611"/>
        <v>-----</v>
      </c>
      <c r="FY413" s="7" t="str">
        <f t="shared" si="612"/>
        <v>-----</v>
      </c>
      <c r="FZ413" s="7" t="str">
        <f t="shared" si="613"/>
        <v>-----</v>
      </c>
      <c r="GA413" s="7" t="str">
        <f t="shared" si="614"/>
        <v>Support</v>
      </c>
      <c r="GB413" s="7" t="str">
        <f t="shared" si="615"/>
        <v>-----</v>
      </c>
      <c r="GC413" s="7" t="str">
        <f t="shared" si="616"/>
        <v>-----</v>
      </c>
      <c r="GD413" s="7" t="str">
        <f>IF(AND(BG413&gt;AA413,BG412&gt;AA412,BG411&gt;AA411,BG410&gt;AA410,BG409&gt;AA409,BG408&gt;AA408,BG407&gt;AA407,BG406&gt;AA406,BG405&gt;AA405,BG404&gt;AA404,BG403&gt;AA403,BG402&gt;AA402),"Bullish",IF(AND(BG413&lt;AA413,BG412&lt;AA412,BG411&lt;AA411,BG410&lt;AA410,BG409&lt;AA409,BG408&lt;AA408,BG407&lt;AA407,BG406&lt;AA406,BG405&lt;AA405,BG404&lt;AA404,BG403&lt;AA403,BG402&lt;AA402),"Bearish","-----"))</f>
        <v>-----</v>
      </c>
      <c r="GE413">
        <f>(Z413-BG413)/BG413</f>
        <v>-1.1445976150676494E-3</v>
      </c>
      <c r="GF413" s="28">
        <f t="shared" si="574"/>
        <v>-1.0085303346800438</v>
      </c>
      <c r="GG413" s="7">
        <f t="shared" si="575"/>
        <v>0.1565999662565912</v>
      </c>
      <c r="GH413" s="7" t="str">
        <f t="shared" si="576"/>
        <v>-----</v>
      </c>
      <c r="GI413" s="7" t="str">
        <f>IF(Y413&gt;Z413,"Bullish","Bearish")</f>
        <v>Bullish</v>
      </c>
      <c r="GJ413" s="13" t="str">
        <f>IF(AND(D413&gt;Y413,D412&lt;Y412),"TEMA crossover","-----")</f>
        <v>-----</v>
      </c>
      <c r="GK413" s="13" t="str">
        <f>IF(AND(D413&lt;Y413,D412&gt;Y412),"TEMA crossunder","-----")</f>
        <v>-----</v>
      </c>
      <c r="GL413" s="22" t="str">
        <f>IF(GD413="Bearish","YES","-----")</f>
        <v>-----</v>
      </c>
      <c r="GM413" s="22" t="str">
        <f>IF(GH413="Reverse to Bearish","YES","-----")</f>
        <v>-----</v>
      </c>
      <c r="GN413" s="22" t="str">
        <f>IF(AND(GI413="Bullish",GI412="Bullish",GI411="Bullish",GI410="Bullish"),"YES","-----")</f>
        <v>-----</v>
      </c>
      <c r="GO413" s="22" t="str">
        <f>IF(OR(GK413="TEMA crossunder",GK412="TEMA crossunder",GK411="TEMA crossunder",GK410="TEMA crossunder"),"YES","-----")</f>
        <v>-----</v>
      </c>
      <c r="GP413" s="22" t="str">
        <f>IF(GD413="Bullish","YES","-----")</f>
        <v>-----</v>
      </c>
      <c r="GQ413" s="22" t="str">
        <f>IF(GH413="Reverse to Bullish","YES","-----")</f>
        <v>-----</v>
      </c>
      <c r="GR413" s="22" t="str">
        <f>IF(AND(GI413="Bearish",GI412="Bearish",GI411="Bearish",GI410="Bearish"),"YES","-----")</f>
        <v>-----</v>
      </c>
      <c r="GS413" s="22" t="str">
        <f>IF(OR(GJ413="TEMA crossover",GJ412="TEMA crossover",GJ411="TEMA crossover",GJ410="TEMA crossover"),"YES","-----")</f>
        <v>-----</v>
      </c>
      <c r="GT413" s="22" t="str">
        <f t="shared" si="636"/>
        <v>-----</v>
      </c>
      <c r="GU413" s="22" t="str">
        <f t="shared" si="637"/>
        <v>-----</v>
      </c>
      <c r="GV413" s="22" t="str">
        <f t="shared" si="638"/>
        <v>-----</v>
      </c>
      <c r="GW413" s="22" t="str">
        <f t="shared" si="639"/>
        <v>-----</v>
      </c>
      <c r="GX413" s="22" t="str">
        <f t="shared" si="640"/>
        <v>-----</v>
      </c>
      <c r="GY413" s="22" t="str">
        <f t="shared" si="641"/>
        <v>-----</v>
      </c>
      <c r="GZ413" s="7" t="str">
        <f>IF(G413&gt;BH413,"YES","-----")</f>
        <v>-----</v>
      </c>
      <c r="HA413" s="7" t="str">
        <f>IF(F413&lt;BI413,"YES","-----")</f>
        <v>-----</v>
      </c>
      <c r="HB413">
        <f>BH413-BI413</f>
        <v>4.3600000000005821</v>
      </c>
      <c r="HC413" s="27">
        <f t="shared" si="617"/>
        <v>-0.56691247209765183</v>
      </c>
      <c r="HD413" s="28">
        <f t="shared" si="577"/>
        <v>0.28538682505264668</v>
      </c>
      <c r="HE413" s="28" t="str">
        <f t="shared" si="578"/>
        <v>-----</v>
      </c>
      <c r="HF413" s="27">
        <f>STANDARDIZE(H413,AVERAGE($H30:$H413),_xlfn.STDEV.P($H30:$H413))</f>
        <v>0.36946277824214058</v>
      </c>
      <c r="HG413" s="28">
        <f t="shared" si="579"/>
        <v>0.64410859385462482</v>
      </c>
      <c r="HH413" s="28" t="str">
        <f t="shared" si="580"/>
        <v>-----</v>
      </c>
      <c r="HI413">
        <f t="shared" si="618"/>
        <v>-4.4950800000005984</v>
      </c>
      <c r="HJ413">
        <f t="shared" si="619"/>
        <v>-0.1350800000000163</v>
      </c>
      <c r="HK413" s="28">
        <f t="shared" ref="HK413:HL413" si="684">STANDARDIZE(HI413,AVERAGE(HI30:HI413),_xlfn.STDEV.P(HI30:HI413))</f>
        <v>-0.40404819477112786</v>
      </c>
      <c r="HL413" s="28">
        <f t="shared" si="684"/>
        <v>-1.1489496557673717</v>
      </c>
      <c r="HM413" s="28">
        <f t="shared" si="582"/>
        <v>0.34308863958250363</v>
      </c>
      <c r="HN413" s="28">
        <f t="shared" si="583"/>
        <v>0.12528837025843259</v>
      </c>
      <c r="HO413" s="28" t="str">
        <f t="shared" si="584"/>
        <v>-----</v>
      </c>
      <c r="HP413" s="28" t="str">
        <f t="shared" si="585"/>
        <v>-----</v>
      </c>
      <c r="HQ413" s="28">
        <f t="shared" si="648"/>
        <v>1.2823000000007596</v>
      </c>
      <c r="HR413" s="28" t="str">
        <f t="shared" si="621"/>
        <v>Bull</v>
      </c>
      <c r="HS413">
        <f t="shared" si="622"/>
        <v>1.2823000000007596</v>
      </c>
      <c r="HT413" s="27">
        <f t="shared" si="586"/>
        <v>0.32435862107112912</v>
      </c>
      <c r="HU413" s="28">
        <f t="shared" si="587"/>
        <v>0.62716672836542187</v>
      </c>
      <c r="HV413" s="27" t="str">
        <f t="shared" si="588"/>
        <v>-----</v>
      </c>
    </row>
    <row r="414" spans="1:230" x14ac:dyDescent="0.55000000000000004">
      <c r="A414">
        <f>Validation!A413</f>
        <v>1772155500</v>
      </c>
      <c r="B414" t="str">
        <f>Price!B413</f>
        <v>XAUUSD</v>
      </c>
      <c r="C414" t="str">
        <f>Price!C413</f>
        <v>M5</v>
      </c>
      <c r="D414">
        <f>Price!D413</f>
        <v>5174.99</v>
      </c>
      <c r="E414">
        <f>Price!E413</f>
        <v>5177.91</v>
      </c>
      <c r="F414">
        <f>Price!F413</f>
        <v>5178.34</v>
      </c>
      <c r="G414">
        <f>Price!G413</f>
        <v>5174.8599999999997</v>
      </c>
      <c r="H414">
        <f>Price!H413</f>
        <v>457</v>
      </c>
      <c r="I414">
        <f>Diagonals!E413</f>
        <v>5220.5600000000004</v>
      </c>
      <c r="J414">
        <f>Diagonals!F413</f>
        <v>0</v>
      </c>
      <c r="K414">
        <f>Diagonals!G413</f>
        <v>0</v>
      </c>
      <c r="L414">
        <f>Diagonals!H413</f>
        <v>5106.09</v>
      </c>
      <c r="M414">
        <f>Diagonals!I413</f>
        <v>0</v>
      </c>
      <c r="N414">
        <f>Diagonals!J413</f>
        <v>0</v>
      </c>
      <c r="O414">
        <f>Diagonals!K413</f>
        <v>0</v>
      </c>
      <c r="P414">
        <f>Diagonals!L413</f>
        <v>0</v>
      </c>
      <c r="Q414">
        <f>Trendlines!E413</f>
        <v>5200.0600000000004</v>
      </c>
      <c r="R414">
        <f>Trendlines!F413</f>
        <v>5191.1899999999996</v>
      </c>
      <c r="S414">
        <f>Trendlines!G413</f>
        <v>5201.3100000000004</v>
      </c>
      <c r="T414">
        <f>Trendlines!H413</f>
        <v>5177.87</v>
      </c>
      <c r="U414">
        <f>Trendlines!I413</f>
        <v>5180.12</v>
      </c>
      <c r="V414">
        <f>Trendlines!J413</f>
        <v>5167.05</v>
      </c>
      <c r="W414">
        <f>Trendlines!K413</f>
        <v>0</v>
      </c>
      <c r="X414">
        <f>Trendlines!L413</f>
        <v>0</v>
      </c>
      <c r="Y414">
        <f>Tema_Hrma_Smma!E413</f>
        <v>5176.1400000000003</v>
      </c>
      <c r="Z414">
        <f>Tema_Hrma_Smma!F413</f>
        <v>5174.93</v>
      </c>
      <c r="AA414">
        <f>Tema_Hrma_Smma!G413</f>
        <v>5182.87</v>
      </c>
      <c r="AB414">
        <f>ZScore!H413</f>
        <v>-1</v>
      </c>
      <c r="AC414">
        <f>ZScore!I413</f>
        <v>1.073E-2</v>
      </c>
      <c r="AD414">
        <f>ZScore!J413</f>
        <v>3</v>
      </c>
      <c r="AE414">
        <f>HA!E413</f>
        <v>5177.04</v>
      </c>
      <c r="AF414">
        <f>HA!F413</f>
        <v>5178.34</v>
      </c>
      <c r="AG414">
        <f>HA!G413</f>
        <v>5174.8599999999997</v>
      </c>
      <c r="AH414">
        <f>HA!H413</f>
        <v>5176.5200000000004</v>
      </c>
      <c r="AI414">
        <f>HA!I413</f>
        <v>-1</v>
      </c>
      <c r="AJ414">
        <f>HA!J413</f>
        <v>0.51</v>
      </c>
      <c r="AK414">
        <f>HA!K413</f>
        <v>-0.88027</v>
      </c>
      <c r="AL414">
        <f>HA!L413</f>
        <v>-1</v>
      </c>
      <c r="AM414">
        <f>KC!E413</f>
        <v>5208.40744</v>
      </c>
      <c r="AN414">
        <f>KC!F413</f>
        <v>5202.0205900000001</v>
      </c>
      <c r="AO414">
        <f>KC!G413</f>
        <v>5195.6337400000002</v>
      </c>
      <c r="AP414">
        <f>KC!H413</f>
        <v>5189.2468900000003</v>
      </c>
      <c r="AQ414">
        <f>KC!I413</f>
        <v>5182.8600299999998</v>
      </c>
      <c r="AR414">
        <f>KC!J413</f>
        <v>5177.1847500000003</v>
      </c>
      <c r="AS414">
        <f>KC!K413</f>
        <v>5170.7978999999996</v>
      </c>
      <c r="AT414">
        <f>KC!L413</f>
        <v>5164.41104</v>
      </c>
      <c r="AU414">
        <f>KC!M413</f>
        <v>5158.0241900000001</v>
      </c>
      <c r="AV414">
        <f>KC!N413</f>
        <v>5151.6373400000002</v>
      </c>
      <c r="AW414">
        <f>SR_Levels!E413</f>
        <v>5161.8900000000003</v>
      </c>
      <c r="AX414">
        <f>SR_Levels!F413</f>
        <v>5135.8500000000004</v>
      </c>
      <c r="AY414">
        <f>SR_Levels!G413</f>
        <v>0</v>
      </c>
      <c r="AZ414">
        <f>SR_Levels!H413</f>
        <v>0</v>
      </c>
      <c r="BA414">
        <f>SR_Levels!I413</f>
        <v>5178.6000000000004</v>
      </c>
      <c r="BB414">
        <f>SR_Levels!J413</f>
        <v>5193.3500000000004</v>
      </c>
      <c r="BC414">
        <f>SR_Levels!K413</f>
        <v>5205.3100000000004</v>
      </c>
      <c r="BD414">
        <f>SR_Levels!L413</f>
        <v>0</v>
      </c>
      <c r="BE414">
        <f>ZigZag!E413</f>
        <v>0</v>
      </c>
      <c r="BF414">
        <f>ZigZag!F413</f>
        <v>0</v>
      </c>
      <c r="BG414">
        <f>ZigZag!G413</f>
        <v>5180.51</v>
      </c>
      <c r="BH414">
        <f>Dual_Tema!E413</f>
        <v>5178.1400000000003</v>
      </c>
      <c r="BI414">
        <f>Dual_Tema!F413</f>
        <v>5174.46</v>
      </c>
      <c r="BJ414">
        <f>Pinbar!E413</f>
        <v>0</v>
      </c>
      <c r="BK414">
        <f>SSA!E413</f>
        <v>5180.4122799999996</v>
      </c>
      <c r="BL414">
        <f>SSA!F413</f>
        <v>5178.72253</v>
      </c>
      <c r="BN414" t="str">
        <f t="shared" si="644"/>
        <v>Red Candle</v>
      </c>
      <c r="BO414" s="34">
        <f t="shared" si="649"/>
        <v>3.864756703775285E-6</v>
      </c>
      <c r="BP414" s="34">
        <f t="shared" si="657"/>
        <v>-2.5346270532408122E-3</v>
      </c>
      <c r="BQ414" s="34">
        <f t="shared" si="671"/>
        <v>-1.8554915413117046E-3</v>
      </c>
      <c r="BR414" s="34">
        <f t="shared" si="681"/>
        <v>-1.7380401234567966E-3</v>
      </c>
      <c r="BS414" s="35">
        <f t="shared" si="650"/>
        <v>6.4412508016253867E-7</v>
      </c>
      <c r="BT414" s="35">
        <f t="shared" si="658"/>
        <v>-2.1146469306365656E-4</v>
      </c>
      <c r="BU414" s="35">
        <f t="shared" si="672"/>
        <v>-1.0317329383080498E-4</v>
      </c>
      <c r="BV414" s="35">
        <f t="shared" si="682"/>
        <v>-7.2478717772384016E-5</v>
      </c>
      <c r="BW414" s="27">
        <v>96</v>
      </c>
      <c r="BX414">
        <f>F414-G414</f>
        <v>3.4800000000004729</v>
      </c>
      <c r="BY414">
        <f>ABS(F414-D413)</f>
        <v>0.48000000000047294</v>
      </c>
      <c r="BZ414">
        <f>ABS(G414-D413)</f>
        <v>3</v>
      </c>
      <c r="CA414">
        <f t="shared" si="623"/>
        <v>3.4800000000004729</v>
      </c>
      <c r="CB414">
        <f t="shared" si="660"/>
        <v>6.1442857142857452</v>
      </c>
      <c r="CC414">
        <f t="shared" si="664"/>
        <v>5.4189116632801912</v>
      </c>
      <c r="CD414">
        <f t="shared" si="661"/>
        <v>0.72537405100555397</v>
      </c>
      <c r="CE414">
        <f t="shared" si="665"/>
        <v>1</v>
      </c>
      <c r="CF414">
        <f t="shared" si="668"/>
        <v>9</v>
      </c>
      <c r="CG414" s="7" t="str">
        <f t="shared" si="662"/>
        <v>-----</v>
      </c>
      <c r="CH414" s="21">
        <f>(Q414-Q318)/$BW414</f>
        <v>5.6249999999996208E-3</v>
      </c>
      <c r="CI414" s="21">
        <f>(R414-R318)/$BW414</f>
        <v>-2.6041666666666668E-2</v>
      </c>
      <c r="CJ414" s="21">
        <f>(S414-S318)/$BW414</f>
        <v>-1.7499999999993559E-2</v>
      </c>
      <c r="CK414" s="21">
        <f>(T414-T318)/$BW414</f>
        <v>7.5625000000002274E-2</v>
      </c>
      <c r="CL414" s="21">
        <f>(U414-U318)/$BW414</f>
        <v>2.2187500000001137E-2</v>
      </c>
      <c r="CM414" s="21">
        <f>(V414-V318)/$BW414</f>
        <v>3.8645833333333712E-2</v>
      </c>
      <c r="CN414">
        <f>DEGREES(ATAN(CH414/$CB414))</f>
        <v>5.2453398931906883E-2</v>
      </c>
      <c r="CO414">
        <f>DEGREES(ATAN(CI414/$CB414))</f>
        <v>-0.24283842363056513</v>
      </c>
      <c r="CP414">
        <f>DEGREES(ATAN(CJ414/$CB414))</f>
        <v>-0.16318795655788246</v>
      </c>
      <c r="CQ414">
        <f>DEGREES(ATAN(CK414/$CB414))</f>
        <v>0.70517139718158517</v>
      </c>
      <c r="CR414">
        <f t="shared" si="673"/>
        <v>0.20689867650199806</v>
      </c>
      <c r="CS414">
        <f t="shared" si="674"/>
        <v>0.36036962643247838</v>
      </c>
      <c r="CT414" t="str" cm="1">
        <f t="array" ref="CT414">_xlfn.IFS(CN414&gt;3,"Strong + Slope",CN414&gt;1.5,"Moderate + Slope",CN414&gt;0.5,"Sideway + Slope",CN414&gt;=-0.5,"Sideway Flat",CN414&gt;=-1.5,"Sideway - Slope",CN414&gt;=-3,"Moderate - Slope",TRUE,"Strong - Slope")</f>
        <v>Sideway Flat</v>
      </c>
      <c r="CU414" t="str" cm="1">
        <f t="array" ref="CU414">_xlfn.IFS(CO414&gt;3,"Strong + Slope",CO414&gt;1.5,"Moderate + Slope",CO414&gt;0.5,"Sideway + Slope",CO414&gt;=-0.5,"Sideway Flat",CO414&gt;=-1.5,"Sideway - Slope",CO414&gt;=-3,"Moderate - Slope",TRUE,"Strong - Slope")</f>
        <v>Sideway Flat</v>
      </c>
      <c r="CV414" t="str" cm="1">
        <f t="array" ref="CV414">_xlfn.IFS(CP414&gt;3,"Strong + Slope",CP414&gt;1.5,"Moderate + Slope",CP414&gt;0.5,"Sideway + Slope",CP414&gt;=-0.5,"Sideway Flat",CP414&gt;=-1.5,"Sideway - Slope",CP414&gt;=-3,"Moderate - Slope",TRUE,"Strong - Slope")</f>
        <v>Sideway Flat</v>
      </c>
      <c r="CW414" t="str" cm="1">
        <f t="array" ref="CW414">_xlfn.IFS(CQ414&gt;3,"Strong + Slope",CQ414&gt;1.5,"Moderate + Slope",CQ414&gt;0.5,"Sideway + Slope",CQ414&gt;=-0.5,"Sideway Flat",CQ414&gt;=-1.5,"Sideway - Slope",CQ414&gt;=-3,"Moderate - Slope",TRUE,"Strong - Slope")</f>
        <v>Sideway + Slope</v>
      </c>
      <c r="CX414" t="str" cm="1">
        <f t="array" ref="CX414">_xlfn.IFS(CR414&gt;3,"Strong + Slope",CR414&gt;1.5,"Moderate + Slope",CR414&gt;0.5,"Sideway + Slope",CR414&gt;=-0.5,"Sideway Flat",CR414&gt;=-1.5,"Sideway - Slope",CR414&gt;=-3,"Moderate - Slope",TRUE,"Strong - Slope")</f>
        <v>Sideway Flat</v>
      </c>
      <c r="CY414" t="str" cm="1">
        <f t="array" ref="CY414">_xlfn.IFS(CS414&gt;3,"Strong + Slope",CS414&gt;1.5,"Moderate + Slope",CS414&gt;0.5,"Sideway + Slope",CS414&gt;=-0.5,"Sideway Flat",CS414&gt;=-1.5,"Sideway - Slope",CS414&gt;=-3,"Moderate - Slope",TRUE,"Strong - Slope")</f>
        <v>Sideway Flat</v>
      </c>
      <c r="CZ414" s="7" t="str">
        <f>IF(AND(D414&gt;BH414,D414&gt;E414),"Bullish Trigger","-----")</f>
        <v>-----</v>
      </c>
      <c r="DA414" s="7" t="str">
        <f>IF(AND(D414&lt;BI414,D414&lt;E414),"Bearish Trigger","-----")</f>
        <v>-----</v>
      </c>
      <c r="DB414" s="13" t="str">
        <f>IF(AND(W414=BE414,W414&gt;0,BE414&gt;0),"Important High","------")</f>
        <v>------</v>
      </c>
      <c r="DC414" s="13" t="str">
        <f>IF(AND(X414=BF414,X414&gt;0,BF414&gt;0),"Important Low","------")</f>
        <v>------</v>
      </c>
      <c r="DD414" s="7" t="str">
        <f>IF(AND(DB414="Important High",DC414="-----",BJ414=1),"Imp High Rej","-----")</f>
        <v>-----</v>
      </c>
      <c r="DE414" s="7" t="str">
        <f>IF(AND(DB414="-----",DC414="Important Low",BJ414=1),"Imp Low Rej","-----")</f>
        <v>-----</v>
      </c>
      <c r="DF414" s="7" t="str">
        <f>IF(Y414&gt;AM414,"Overbought",IF(Y414&gt;AO414,"Bullish Momentum",IF(Y414&gt;AQ414,"Flat Momentum","-----")))</f>
        <v>-----</v>
      </c>
      <c r="DG414" s="7" t="str">
        <f>IF(Y414&lt;AV414,"Oversold",IF(Y414&lt;AT414,"Bearish Momentum",IF(Y414&lt;AR414,"Flat Momentum","-----")))</f>
        <v>Flat Momentum</v>
      </c>
      <c r="DH414" s="7" t="str">
        <f>IF(AND(DF414="Overbought",AD414=2),"Culminated Thrust","-----")</f>
        <v>-----</v>
      </c>
      <c r="DI414" s="7" t="str">
        <f>IF(AND(DG414="Oversold",AD414=5),"Culminated Thrust","-----")</f>
        <v>-----</v>
      </c>
      <c r="DJ414" s="14">
        <f>(Q414-$D414)/$D414</f>
        <v>4.8444538057079573E-3</v>
      </c>
      <c r="DK414" s="14">
        <f>(R414-$D414)/$D414</f>
        <v>3.1304408317696882E-3</v>
      </c>
      <c r="DL414" s="14">
        <f>(S414-$D414)/$D414</f>
        <v>5.0860001661840156E-3</v>
      </c>
      <c r="DM414" s="14">
        <f>(T414-$D414)/$D414</f>
        <v>5.5652281453686075E-4</v>
      </c>
      <c r="DN414" s="14">
        <f>(U414-$D414)/$D414</f>
        <v>9.9130626339376682E-4</v>
      </c>
      <c r="DO414" s="14">
        <f>(V414-$D414)/$D414</f>
        <v>-1.5343024817438488E-3</v>
      </c>
      <c r="DP414" s="14">
        <f t="shared" si="589"/>
        <v>5.0860001661840156E-3</v>
      </c>
      <c r="DQ414" s="14">
        <f t="shared" si="590"/>
        <v>4.8444538057079573E-3</v>
      </c>
      <c r="DR414" s="14">
        <f t="shared" si="591"/>
        <v>3.1304408317696882E-3</v>
      </c>
      <c r="DS414" s="14">
        <f t="shared" si="592"/>
        <v>9.9130626339376682E-4</v>
      </c>
      <c r="DT414" s="14">
        <f t="shared" si="593"/>
        <v>5.5652281453686075E-4</v>
      </c>
      <c r="DU414" s="14">
        <f t="shared" si="594"/>
        <v>-1.5343024817438488E-3</v>
      </c>
      <c r="DV414" t="str">
        <f>IF($D414&gt;Q414,"SUP","RES")</f>
        <v>RES</v>
      </c>
      <c r="DW414" t="str">
        <f>IF($D414&gt;R414,"SUP","RES")</f>
        <v>RES</v>
      </c>
      <c r="DX414" t="str">
        <f>IF($D414&gt;S414,"SUP","RES")</f>
        <v>RES</v>
      </c>
      <c r="DY414" t="str">
        <f>IF($D414&gt;T414,"SUP","RES")</f>
        <v>RES</v>
      </c>
      <c r="DZ414" t="str">
        <f>IF($D414&gt;U414,"SUP","RES")</f>
        <v>RES</v>
      </c>
      <c r="EA414" t="str">
        <f>IF($D414&gt;V414,"SUP","RES")</f>
        <v>SUP</v>
      </c>
      <c r="EB414" s="7">
        <f t="shared" si="595"/>
        <v>5</v>
      </c>
      <c r="EC414" s="7">
        <f t="shared" si="596"/>
        <v>1</v>
      </c>
      <c r="ED414" s="13" t="str">
        <f t="shared" si="597"/>
        <v>-----</v>
      </c>
      <c r="EE414" s="13" t="str">
        <f t="shared" si="598"/>
        <v>-----</v>
      </c>
      <c r="EF414" s="7">
        <f>IF(OR(ED414="All Sup",EE414="All Res"),"na",((D414-MIN(Q414:V414))/(MAX(Q414:V414)-MIN(Q414:V414))))</f>
        <v>0.23175715119671772</v>
      </c>
      <c r="EG414">
        <v>1.4999999999999999E-4</v>
      </c>
      <c r="EH414">
        <f>Q414*(1+$EG414)</f>
        <v>5200.8400090000005</v>
      </c>
      <c r="EI414">
        <f>Q414*(1-$EG414)</f>
        <v>5199.2799910000003</v>
      </c>
      <c r="EJ414">
        <f>R414*(1+$EG414)</f>
        <v>5191.9686785000004</v>
      </c>
      <c r="EK414">
        <f>R414*(1-$EG414)</f>
        <v>5190.4113214999998</v>
      </c>
      <c r="EL414">
        <f>S414*(1+$EG414)</f>
        <v>5202.0901965000012</v>
      </c>
      <c r="EM414">
        <f>S414*(1-$EG414)</f>
        <v>5200.5298035000005</v>
      </c>
      <c r="EN414">
        <f>T414*(1+$EG414)</f>
        <v>5178.6466805</v>
      </c>
      <c r="EO414">
        <f>T414*(1-$EG414)</f>
        <v>5177.0933194999998</v>
      </c>
      <c r="EP414">
        <f>U414*(1+$EG414)</f>
        <v>5180.8970180000006</v>
      </c>
      <c r="EQ414">
        <f>U414*(1-$EG414)</f>
        <v>5179.3429820000001</v>
      </c>
      <c r="ER414">
        <f>V414*(1+$EG414)</f>
        <v>5167.8250575000011</v>
      </c>
      <c r="ES414">
        <f>V414*(1-$EG414)</f>
        <v>5166.2749425000002</v>
      </c>
      <c r="ET414" s="7" t="str">
        <f t="shared" si="599"/>
        <v>-----</v>
      </c>
      <c r="EU414" s="7" t="str">
        <f t="shared" si="600"/>
        <v>-----</v>
      </c>
      <c r="EV414" s="7" t="str">
        <f t="shared" si="601"/>
        <v>-----</v>
      </c>
      <c r="EW414" s="7" t="str">
        <f t="shared" si="602"/>
        <v>TOUCH</v>
      </c>
      <c r="EX414" s="7" t="str">
        <f t="shared" si="603"/>
        <v>-----</v>
      </c>
      <c r="EY414" s="7" t="str">
        <f t="shared" si="604"/>
        <v>-----</v>
      </c>
      <c r="EZ414">
        <f t="shared" si="624"/>
        <v>39</v>
      </c>
      <c r="FA414">
        <f t="shared" si="625"/>
        <v>12</v>
      </c>
      <c r="FB414">
        <f t="shared" si="626"/>
        <v>412</v>
      </c>
      <c r="FC414">
        <f t="shared" si="627"/>
        <v>0</v>
      </c>
      <c r="FD414">
        <f t="shared" si="628"/>
        <v>10</v>
      </c>
      <c r="FE414">
        <f t="shared" si="629"/>
        <v>106</v>
      </c>
      <c r="FF414">
        <f t="shared" si="630"/>
        <v>4</v>
      </c>
      <c r="FG414">
        <f t="shared" si="631"/>
        <v>2</v>
      </c>
      <c r="FH414">
        <f t="shared" si="632"/>
        <v>0</v>
      </c>
      <c r="FI414">
        <f t="shared" si="633"/>
        <v>3</v>
      </c>
      <c r="FJ414">
        <f t="shared" si="634"/>
        <v>1</v>
      </c>
      <c r="FK414">
        <f t="shared" si="635"/>
        <v>1</v>
      </c>
      <c r="FL414" s="7" t="str">
        <f t="shared" si="605"/>
        <v>-----</v>
      </c>
      <c r="FM414" s="7" t="str">
        <f t="shared" si="606"/>
        <v>-----</v>
      </c>
      <c r="FN414" s="7" t="str">
        <f t="shared" si="607"/>
        <v>-----</v>
      </c>
      <c r="FO414" s="7">
        <f t="shared" si="608"/>
        <v>3</v>
      </c>
      <c r="FP414" s="7" t="str">
        <f t="shared" si="609"/>
        <v>-----</v>
      </c>
      <c r="FQ414" s="7" t="str">
        <f t="shared" si="610"/>
        <v>-----</v>
      </c>
      <c r="FR414" s="13" t="str">
        <f>IF(FL414="-----","-----",(D414-Q414)/Q414)</f>
        <v>-----</v>
      </c>
      <c r="FS414" s="13" t="str">
        <f>IF(FM414="-----","-----",(Q414-R414)/R414)</f>
        <v>-----</v>
      </c>
      <c r="FT414" s="13" t="str">
        <f>IF(FN414="-----","-----",(R414-S414)/S414)</f>
        <v>-----</v>
      </c>
      <c r="FU414" s="13">
        <f>IF(FO414="-----","-----",(S414-T414)/T414)</f>
        <v>4.5269579962417964E-3</v>
      </c>
      <c r="FV414" s="13" t="str">
        <f>IF(FP414="-----","-----",(T414-U414)/U414)</f>
        <v>-----</v>
      </c>
      <c r="FW414" s="13" t="str">
        <f>IF(FQ414="-----","-----",(U414-V414)/V414)</f>
        <v>-----</v>
      </c>
      <c r="FX414" s="7" t="str">
        <f t="shared" si="611"/>
        <v>-----</v>
      </c>
      <c r="FY414" s="7" t="str">
        <f t="shared" si="612"/>
        <v>-----</v>
      </c>
      <c r="FZ414" s="7" t="str">
        <f t="shared" si="613"/>
        <v>-----</v>
      </c>
      <c r="GA414" s="7" t="str">
        <f t="shared" si="614"/>
        <v>Support</v>
      </c>
      <c r="GB414" s="7" t="str">
        <f t="shared" si="615"/>
        <v>-----</v>
      </c>
      <c r="GC414" s="7" t="str">
        <f t="shared" si="616"/>
        <v>-----</v>
      </c>
      <c r="GD414" s="7" t="str">
        <f>IF(AND(BG414&gt;AA414,BG413&gt;AA413,BG412&gt;AA412,BG411&gt;AA411,BG410&gt;AA410,BG409&gt;AA409,BG408&gt;AA408,BG407&gt;AA407,BG406&gt;AA406,BG405&gt;AA405,BG404&gt;AA404,BG403&gt;AA403),"Bullish",IF(AND(BG414&lt;AA414,BG413&lt;AA413,BG412&lt;AA412,BG411&lt;AA411,BG410&lt;AA410,BG409&lt;AA409,BG408&lt;AA408,BG407&lt;AA407,BG406&lt;AA406,BG405&lt;AA405,BG404&lt;AA404,BG403&lt;AA403),"Bearish","-----"))</f>
        <v>-----</v>
      </c>
      <c r="GE414">
        <f>(Z414-BG414)/BG414</f>
        <v>-1.0771140293137022E-3</v>
      </c>
      <c r="GF414" s="28">
        <f t="shared" si="574"/>
        <v>-0.94409976095985826</v>
      </c>
      <c r="GG414" s="7">
        <f t="shared" si="575"/>
        <v>0.17255933574175711</v>
      </c>
      <c r="GH414" s="7" t="str">
        <f t="shared" si="576"/>
        <v>-----</v>
      </c>
      <c r="GI414" s="7" t="str">
        <f>IF(Y414&gt;Z414,"Bullish","Bearish")</f>
        <v>Bullish</v>
      </c>
      <c r="GJ414" s="13" t="str">
        <f>IF(AND(D414&gt;Y414,D413&lt;Y413),"TEMA crossover","-----")</f>
        <v>-----</v>
      </c>
      <c r="GK414" s="13" t="str">
        <f>IF(AND(D414&lt;Y414,D413&gt;Y413),"TEMA crossunder","-----")</f>
        <v>TEMA crossunder</v>
      </c>
      <c r="GL414" s="22" t="str">
        <f>IF(GD414="Bearish","YES","-----")</f>
        <v>-----</v>
      </c>
      <c r="GM414" s="22" t="str">
        <f>IF(GH414="Reverse to Bearish","YES","-----")</f>
        <v>-----</v>
      </c>
      <c r="GN414" s="22" t="str">
        <f>IF(AND(GI414="Bullish",GI413="Bullish",GI412="Bullish",GI411="Bullish"),"YES","-----")</f>
        <v>-----</v>
      </c>
      <c r="GO414" s="22" t="str">
        <f>IF(OR(GK414="TEMA crossunder",GK413="TEMA crossunder",GK412="TEMA crossunder",GK411="TEMA crossunder"),"YES","-----")</f>
        <v>YES</v>
      </c>
      <c r="GP414" s="22" t="str">
        <f>IF(GD414="Bullish","YES","-----")</f>
        <v>-----</v>
      </c>
      <c r="GQ414" s="22" t="str">
        <f>IF(GH414="Reverse to Bullish","YES","-----")</f>
        <v>-----</v>
      </c>
      <c r="GR414" s="22" t="str">
        <f>IF(AND(GI414="Bearish",GI413="Bearish",GI412="Bearish",GI411="Bearish"),"YES","-----")</f>
        <v>-----</v>
      </c>
      <c r="GS414" s="22" t="str">
        <f>IF(OR(GJ414="TEMA crossover",GJ413="TEMA crossover",GJ412="TEMA crossover",GJ411="TEMA crossover"),"YES","-----")</f>
        <v>-----</v>
      </c>
      <c r="GT414" s="22" t="str">
        <f t="shared" si="636"/>
        <v>-----</v>
      </c>
      <c r="GU414" s="22" t="str">
        <f t="shared" si="637"/>
        <v>-----</v>
      </c>
      <c r="GV414" s="22" t="str">
        <f t="shared" si="638"/>
        <v>-----</v>
      </c>
      <c r="GW414" s="22" t="str">
        <f t="shared" si="639"/>
        <v>-----</v>
      </c>
      <c r="GX414" s="22" t="str">
        <f t="shared" si="640"/>
        <v>-----</v>
      </c>
      <c r="GY414" s="22" t="str">
        <f t="shared" si="641"/>
        <v>-----</v>
      </c>
      <c r="GZ414" s="7" t="str">
        <f>IF(G414&gt;BH414,"YES","-----")</f>
        <v>-----</v>
      </c>
      <c r="HA414" s="7" t="str">
        <f>IF(F414&lt;BI414,"YES","-----")</f>
        <v>-----</v>
      </c>
      <c r="HB414">
        <f>BH414-BI414</f>
        <v>3.680000000000291</v>
      </c>
      <c r="HC414" s="27">
        <f t="shared" si="617"/>
        <v>-0.78934939459814002</v>
      </c>
      <c r="HD414" s="28">
        <f t="shared" si="577"/>
        <v>0.2149539122175195</v>
      </c>
      <c r="HE414" s="28" t="str">
        <f t="shared" si="578"/>
        <v>-----</v>
      </c>
      <c r="HF414" s="27">
        <f>STANDARDIZE(H414,AVERAGE($H31:$H414),_xlfn.STDEV.P($H31:$H414))</f>
        <v>-0.3493761426427856</v>
      </c>
      <c r="HG414" s="28">
        <f t="shared" si="579"/>
        <v>0.36340347081969038</v>
      </c>
      <c r="HH414" s="28" t="str">
        <f t="shared" si="580"/>
        <v>-----</v>
      </c>
      <c r="HI414">
        <f t="shared" si="618"/>
        <v>-5.9522799999995186</v>
      </c>
      <c r="HJ414">
        <f t="shared" si="619"/>
        <v>-2.2722799999992276</v>
      </c>
      <c r="HK414" s="28">
        <f t="shared" ref="HK414:HL414" si="685">STANDARDIZE(HI414,AVERAGE(HI31:HI414),_xlfn.STDEV.P(HI31:HI414))</f>
        <v>-0.83952324299332737</v>
      </c>
      <c r="HL414" s="28">
        <f t="shared" si="685"/>
        <v>-1.9377059131404952</v>
      </c>
      <c r="HM414" s="28">
        <f t="shared" si="582"/>
        <v>0.20058787589803059</v>
      </c>
      <c r="HN414" s="28">
        <f t="shared" si="583"/>
        <v>2.6329556057204089E-2</v>
      </c>
      <c r="HO414" s="28" t="str">
        <f t="shared" si="584"/>
        <v>potential up bounce</v>
      </c>
      <c r="HP414" s="28" t="str">
        <f t="shared" si="585"/>
        <v>-----</v>
      </c>
      <c r="HQ414" s="28">
        <f t="shared" si="648"/>
        <v>1.6897499999995489</v>
      </c>
      <c r="HR414" s="28" t="str">
        <f t="shared" si="621"/>
        <v>Bull</v>
      </c>
      <c r="HS414">
        <f t="shared" si="622"/>
        <v>1.6897499999995489</v>
      </c>
      <c r="HT414" s="27">
        <f t="shared" si="586"/>
        <v>0.80497835190285472</v>
      </c>
      <c r="HU414" s="28">
        <f t="shared" si="587"/>
        <v>0.7895839138941928</v>
      </c>
      <c r="HV414" s="27" t="str">
        <f t="shared" si="588"/>
        <v>-----</v>
      </c>
    </row>
    <row r="415" spans="1:230" x14ac:dyDescent="0.55000000000000004">
      <c r="A415">
        <f>Validation!A414</f>
        <v>1772155800</v>
      </c>
      <c r="B415" t="str">
        <f>Price!B414</f>
        <v>XAUUSD</v>
      </c>
      <c r="C415" t="str">
        <f>Price!C414</f>
        <v>M5</v>
      </c>
      <c r="D415">
        <f>Price!D414</f>
        <v>5182.1400000000003</v>
      </c>
      <c r="E415">
        <f>Price!E414</f>
        <v>5174.99</v>
      </c>
      <c r="F415">
        <f>Price!F414</f>
        <v>5182.6099999999997</v>
      </c>
      <c r="G415">
        <f>Price!G414</f>
        <v>5173.43</v>
      </c>
      <c r="H415">
        <f>Price!H414</f>
        <v>622</v>
      </c>
      <c r="I415">
        <f>Diagonals!E414</f>
        <v>5220.7299999999996</v>
      </c>
      <c r="J415">
        <f>Diagonals!F414</f>
        <v>0</v>
      </c>
      <c r="K415">
        <f>Diagonals!G414</f>
        <v>0</v>
      </c>
      <c r="L415">
        <f>Diagonals!H414</f>
        <v>5105.76</v>
      </c>
      <c r="M415">
        <f>Diagonals!I414</f>
        <v>0</v>
      </c>
      <c r="N415">
        <f>Diagonals!J414</f>
        <v>0</v>
      </c>
      <c r="O415">
        <f>Diagonals!K414</f>
        <v>0</v>
      </c>
      <c r="P415">
        <f>Diagonals!L414</f>
        <v>0</v>
      </c>
      <c r="Q415">
        <f>Trendlines!E414</f>
        <v>5200.0600000000004</v>
      </c>
      <c r="R415">
        <f>Trendlines!F414</f>
        <v>5191.17</v>
      </c>
      <c r="S415">
        <f>Trendlines!G414</f>
        <v>5201.29</v>
      </c>
      <c r="T415">
        <f>Trendlines!H414</f>
        <v>5177.95</v>
      </c>
      <c r="U415">
        <f>Trendlines!I414</f>
        <v>5180.1400000000003</v>
      </c>
      <c r="V415">
        <f>Trendlines!J414</f>
        <v>5167.09</v>
      </c>
      <c r="W415">
        <f>Trendlines!K414</f>
        <v>0</v>
      </c>
      <c r="X415">
        <f>Trendlines!L414</f>
        <v>0</v>
      </c>
      <c r="Y415">
        <f>Tema_Hrma_Smma!E414</f>
        <v>5177.75</v>
      </c>
      <c r="Z415">
        <f>Tema_Hrma_Smma!F414</f>
        <v>5175.3</v>
      </c>
      <c r="AA415">
        <f>Tema_Hrma_Smma!G414</f>
        <v>5182.72</v>
      </c>
      <c r="AB415">
        <f>ZScore!H414</f>
        <v>1</v>
      </c>
      <c r="AC415">
        <f>ZScore!I414</f>
        <v>1.4769699999999999</v>
      </c>
      <c r="AD415">
        <f>ZScore!J414</f>
        <v>0</v>
      </c>
      <c r="AE415">
        <f>HA!E414</f>
        <v>5176.78</v>
      </c>
      <c r="AF415">
        <f>HA!F414</f>
        <v>5182.6099999999997</v>
      </c>
      <c r="AG415">
        <f>HA!G414</f>
        <v>5173.43</v>
      </c>
      <c r="AH415">
        <f>HA!H414</f>
        <v>5178.29</v>
      </c>
      <c r="AI415">
        <f>HA!I414</f>
        <v>1</v>
      </c>
      <c r="AJ415">
        <f>HA!J414</f>
        <v>1.51</v>
      </c>
      <c r="AK415">
        <f>HA!K414</f>
        <v>-0.45701000000000003</v>
      </c>
      <c r="AL415">
        <f>HA!L414</f>
        <v>1</v>
      </c>
      <c r="AM415">
        <f>KC!E414</f>
        <v>5208.05674</v>
      </c>
      <c r="AN415">
        <f>KC!F414</f>
        <v>5201.6500100000003</v>
      </c>
      <c r="AO415">
        <f>KC!G414</f>
        <v>5195.2432799999997</v>
      </c>
      <c r="AP415">
        <f>KC!H414</f>
        <v>5188.83655</v>
      </c>
      <c r="AQ415">
        <f>KC!I414</f>
        <v>5182.42983</v>
      </c>
      <c r="AR415">
        <f>KC!J414</f>
        <v>5176.7198900000003</v>
      </c>
      <c r="AS415">
        <f>KC!K414</f>
        <v>5170.3131700000004</v>
      </c>
      <c r="AT415">
        <f>KC!L414</f>
        <v>5163.9064399999997</v>
      </c>
      <c r="AU415">
        <f>KC!M414</f>
        <v>5157.4997100000001</v>
      </c>
      <c r="AV415">
        <f>KC!N414</f>
        <v>5151.0929800000004</v>
      </c>
      <c r="AW415">
        <f>SR_Levels!E414</f>
        <v>5178.6000000000004</v>
      </c>
      <c r="AX415">
        <f>SR_Levels!F414</f>
        <v>5161.8900000000003</v>
      </c>
      <c r="AY415">
        <f>SR_Levels!G414</f>
        <v>5135.8500000000004</v>
      </c>
      <c r="AZ415">
        <f>SR_Levels!H414</f>
        <v>0</v>
      </c>
      <c r="BA415">
        <f>SR_Levels!I414</f>
        <v>5193.3500000000004</v>
      </c>
      <c r="BB415">
        <f>SR_Levels!J414</f>
        <v>5205.3100000000004</v>
      </c>
      <c r="BC415">
        <f>SR_Levels!K414</f>
        <v>0</v>
      </c>
      <c r="BD415">
        <f>SR_Levels!L414</f>
        <v>0</v>
      </c>
      <c r="BE415">
        <f>ZigZag!E414</f>
        <v>0</v>
      </c>
      <c r="BF415">
        <f>ZigZag!F414</f>
        <v>0</v>
      </c>
      <c r="BG415">
        <f>ZigZag!G414</f>
        <v>5180.43</v>
      </c>
      <c r="BH415">
        <f>Dual_Tema!E414</f>
        <v>5180.25</v>
      </c>
      <c r="BI415">
        <f>Dual_Tema!F414</f>
        <v>5174.17</v>
      </c>
      <c r="BJ415">
        <f>Pinbar!E414</f>
        <v>0</v>
      </c>
      <c r="BK415">
        <f>SSA!E414</f>
        <v>5182.9564899999996</v>
      </c>
      <c r="BL415">
        <f>SSA!F414</f>
        <v>5180.8395099999998</v>
      </c>
      <c r="BN415" t="str">
        <f t="shared" si="644"/>
        <v>Green Candle</v>
      </c>
      <c r="BO415" s="34">
        <f t="shared" si="649"/>
        <v>1.3081190330352932E-3</v>
      </c>
      <c r="BP415" s="34">
        <f t="shared" si="657"/>
        <v>-1.5437399415674236E-5</v>
      </c>
      <c r="BQ415" s="34">
        <f t="shared" si="671"/>
        <v>3.6677837320286955E-4</v>
      </c>
      <c r="BR415" s="34">
        <f t="shared" si="681"/>
        <v>-2.2765331872220962E-4</v>
      </c>
      <c r="BS415" s="35">
        <f t="shared" si="650"/>
        <v>2.1790110212061009E-4</v>
      </c>
      <c r="BT415" s="35">
        <f t="shared" si="658"/>
        <v>-1.2864590536176834E-6</v>
      </c>
      <c r="BU415" s="35">
        <f t="shared" si="672"/>
        <v>2.0373047886490525E-5</v>
      </c>
      <c r="BV415" s="35">
        <f t="shared" si="682"/>
        <v>-9.48658982169448E-6</v>
      </c>
      <c r="BW415" s="27">
        <v>96</v>
      </c>
      <c r="BX415">
        <f>F415-G415</f>
        <v>9.1799999999993815</v>
      </c>
      <c r="BY415">
        <f>ABS(F415-D414)</f>
        <v>7.6199999999998909</v>
      </c>
      <c r="BZ415">
        <f>ABS(G415-D414)</f>
        <v>1.5599999999994907</v>
      </c>
      <c r="CA415">
        <f t="shared" si="623"/>
        <v>9.1799999999993815</v>
      </c>
      <c r="CB415">
        <f t="shared" si="660"/>
        <v>6.375</v>
      </c>
      <c r="CC415">
        <f t="shared" si="664"/>
        <v>5.6875608301887057</v>
      </c>
      <c r="CD415">
        <f t="shared" si="661"/>
        <v>0.68743916981129427</v>
      </c>
      <c r="CE415">
        <f t="shared" si="665"/>
        <v>1</v>
      </c>
      <c r="CF415">
        <f t="shared" si="668"/>
        <v>10</v>
      </c>
      <c r="CG415" s="7" t="str">
        <f t="shared" si="662"/>
        <v>-----</v>
      </c>
      <c r="CH415" s="21">
        <f>(Q415-Q319)/$BW415</f>
        <v>5.5208333333401543E-3</v>
      </c>
      <c r="CI415" s="21">
        <f>(R415-R319)/$BW415</f>
        <v>-2.5937499999997726E-2</v>
      </c>
      <c r="CJ415" s="21">
        <f>(S415-S319)/$BW415</f>
        <v>-1.7604166666662497E-2</v>
      </c>
      <c r="CK415" s="21">
        <f>(T415-T319)/$BW415</f>
        <v>7.5625000000002274E-2</v>
      </c>
      <c r="CL415" s="21">
        <f>(U415-U319)/$BW415</f>
        <v>2.2083333333332195E-2</v>
      </c>
      <c r="CM415" s="21">
        <f>(V415-V319)/$BW415</f>
        <v>3.8645833333333712E-2</v>
      </c>
      <c r="CN415">
        <f>DEGREES(ATAN(CH415/$CB415))</f>
        <v>4.9618881618464027E-2</v>
      </c>
      <c r="CO415">
        <f>DEGREES(ATAN(CI415/$CB415))</f>
        <v>-0.23311389505646338</v>
      </c>
      <c r="CP415">
        <f>DEGREES(ATAN(CJ415/$CB415))</f>
        <v>-0.15821833537836361</v>
      </c>
      <c r="CQ415">
        <f>DEGREES(ATAN(CK415/$CB415))</f>
        <v>0.67965334741086059</v>
      </c>
      <c r="CR415">
        <f t="shared" si="673"/>
        <v>0.19847478221708023</v>
      </c>
      <c r="CS415">
        <f t="shared" si="674"/>
        <v>0.34732800355419691</v>
      </c>
      <c r="CT415" t="str" cm="1">
        <f t="array" ref="CT415">_xlfn.IFS(CN415&gt;3,"Strong + Slope",CN415&gt;1.5,"Moderate + Slope",CN415&gt;0.5,"Sideway + Slope",CN415&gt;=-0.5,"Sideway Flat",CN415&gt;=-1.5,"Sideway - Slope",CN415&gt;=-3,"Moderate - Slope",TRUE,"Strong - Slope")</f>
        <v>Sideway Flat</v>
      </c>
      <c r="CU415" t="str" cm="1">
        <f t="array" ref="CU415">_xlfn.IFS(CO415&gt;3,"Strong + Slope",CO415&gt;1.5,"Moderate + Slope",CO415&gt;0.5,"Sideway + Slope",CO415&gt;=-0.5,"Sideway Flat",CO415&gt;=-1.5,"Sideway - Slope",CO415&gt;=-3,"Moderate - Slope",TRUE,"Strong - Slope")</f>
        <v>Sideway Flat</v>
      </c>
      <c r="CV415" t="str" cm="1">
        <f t="array" ref="CV415">_xlfn.IFS(CP415&gt;3,"Strong + Slope",CP415&gt;1.5,"Moderate + Slope",CP415&gt;0.5,"Sideway + Slope",CP415&gt;=-0.5,"Sideway Flat",CP415&gt;=-1.5,"Sideway - Slope",CP415&gt;=-3,"Moderate - Slope",TRUE,"Strong - Slope")</f>
        <v>Sideway Flat</v>
      </c>
      <c r="CW415" t="str" cm="1">
        <f t="array" ref="CW415">_xlfn.IFS(CQ415&gt;3,"Strong + Slope",CQ415&gt;1.5,"Moderate + Slope",CQ415&gt;0.5,"Sideway + Slope",CQ415&gt;=-0.5,"Sideway Flat",CQ415&gt;=-1.5,"Sideway - Slope",CQ415&gt;=-3,"Moderate - Slope",TRUE,"Strong - Slope")</f>
        <v>Sideway + Slope</v>
      </c>
      <c r="CX415" t="str" cm="1">
        <f t="array" ref="CX415">_xlfn.IFS(CR415&gt;3,"Strong + Slope",CR415&gt;1.5,"Moderate + Slope",CR415&gt;0.5,"Sideway + Slope",CR415&gt;=-0.5,"Sideway Flat",CR415&gt;=-1.5,"Sideway - Slope",CR415&gt;=-3,"Moderate - Slope",TRUE,"Strong - Slope")</f>
        <v>Sideway Flat</v>
      </c>
      <c r="CY415" t="str" cm="1">
        <f t="array" ref="CY415">_xlfn.IFS(CS415&gt;3,"Strong + Slope",CS415&gt;1.5,"Moderate + Slope",CS415&gt;0.5,"Sideway + Slope",CS415&gt;=-0.5,"Sideway Flat",CS415&gt;=-1.5,"Sideway - Slope",CS415&gt;=-3,"Moderate - Slope",TRUE,"Strong - Slope")</f>
        <v>Sideway Flat</v>
      </c>
      <c r="CZ415" s="7" t="str">
        <f>IF(AND(D415&gt;BH415,D415&gt;E415),"Bullish Trigger","-----")</f>
        <v>Bullish Trigger</v>
      </c>
      <c r="DA415" s="7" t="str">
        <f>IF(AND(D415&lt;BI415,D415&lt;E415),"Bearish Trigger","-----")</f>
        <v>-----</v>
      </c>
      <c r="DB415" s="13" t="str">
        <f>IF(AND(W415=BE415,W415&gt;0,BE415&gt;0),"Important High","------")</f>
        <v>------</v>
      </c>
      <c r="DC415" s="13" t="str">
        <f>IF(AND(X415=BF415,X415&gt;0,BF415&gt;0),"Important Low","------")</f>
        <v>------</v>
      </c>
      <c r="DD415" s="7" t="str">
        <f>IF(AND(DB415="Important High",DC415="-----",BJ415=1),"Imp High Rej","-----")</f>
        <v>-----</v>
      </c>
      <c r="DE415" s="7" t="str">
        <f>IF(AND(DB415="-----",DC415="Important Low",BJ415=1),"Imp Low Rej","-----")</f>
        <v>-----</v>
      </c>
      <c r="DF415" s="7" t="str">
        <f>IF(Y415&gt;AM415,"Overbought",IF(Y415&gt;AO415,"Bullish Momentum",IF(Y415&gt;AQ415,"Flat Momentum","-----")))</f>
        <v>-----</v>
      </c>
      <c r="DG415" s="7" t="str">
        <f>IF(Y415&lt;AV415,"Oversold",IF(Y415&lt;AT415,"Bearish Momentum",IF(Y415&lt;AR415,"Flat Momentum","-----")))</f>
        <v>-----</v>
      </c>
      <c r="DH415" s="7" t="str">
        <f>IF(AND(DF415="Overbought",AD415=2),"Culminated Thrust","-----")</f>
        <v>-----</v>
      </c>
      <c r="DI415" s="7" t="str">
        <f>IF(AND(DG415="Oversold",AD415=5),"Culminated Thrust","-----")</f>
        <v>-----</v>
      </c>
      <c r="DJ415" s="14">
        <f>(Q415-$D415)/$D415</f>
        <v>3.4580308521190224E-3</v>
      </c>
      <c r="DK415" s="14">
        <f>(R415-$D415)/$D415</f>
        <v>1.7425233590755451E-3</v>
      </c>
      <c r="DL415" s="14">
        <f>(S415-$D415)/$D415</f>
        <v>3.6953845322588033E-3</v>
      </c>
      <c r="DM415" s="14">
        <f>(T415-$D415)/$D415</f>
        <v>-8.0854627624890661E-4</v>
      </c>
      <c r="DN415" s="14">
        <f>(U415-$D415)/$D415</f>
        <v>-3.8594094331685365E-4</v>
      </c>
      <c r="DO415" s="14">
        <f>(V415-$D415)/$D415</f>
        <v>-2.9042055984593589E-3</v>
      </c>
      <c r="DP415" s="14">
        <f t="shared" si="589"/>
        <v>3.6953845322588033E-3</v>
      </c>
      <c r="DQ415" s="14">
        <f t="shared" si="590"/>
        <v>3.4580308521190224E-3</v>
      </c>
      <c r="DR415" s="14">
        <f t="shared" si="591"/>
        <v>1.7425233590755451E-3</v>
      </c>
      <c r="DS415" s="14">
        <f t="shared" si="592"/>
        <v>-3.8594094331685365E-4</v>
      </c>
      <c r="DT415" s="14">
        <f t="shared" si="593"/>
        <v>-8.0854627624890661E-4</v>
      </c>
      <c r="DU415" s="14">
        <f t="shared" si="594"/>
        <v>-2.9042055984593589E-3</v>
      </c>
      <c r="DV415" t="str">
        <f>IF($D415&gt;Q415,"SUP","RES")</f>
        <v>RES</v>
      </c>
      <c r="DW415" t="str">
        <f>IF($D415&gt;R415,"SUP","RES")</f>
        <v>RES</v>
      </c>
      <c r="DX415" t="str">
        <f>IF($D415&gt;S415,"SUP","RES")</f>
        <v>RES</v>
      </c>
      <c r="DY415" t="str">
        <f>IF($D415&gt;T415,"SUP","RES")</f>
        <v>SUP</v>
      </c>
      <c r="DZ415" t="str">
        <f>IF($D415&gt;U415,"SUP","RES")</f>
        <v>SUP</v>
      </c>
      <c r="EA415" t="str">
        <f>IF($D415&gt;V415,"SUP","RES")</f>
        <v>SUP</v>
      </c>
      <c r="EB415" s="7">
        <f t="shared" si="595"/>
        <v>3</v>
      </c>
      <c r="EC415" s="7">
        <f t="shared" si="596"/>
        <v>3</v>
      </c>
      <c r="ED415" s="13" t="str">
        <f t="shared" si="597"/>
        <v>-----</v>
      </c>
      <c r="EE415" s="13" t="str">
        <f t="shared" si="598"/>
        <v>-----</v>
      </c>
      <c r="EF415" s="7">
        <f>IF(OR(ED415="All Sup",EE415="All Res"),"na",((D415-MIN(Q415:V415))/(MAX(Q415:V415)-MIN(Q415:V415))))</f>
        <v>0.44005847953217142</v>
      </c>
      <c r="EG415">
        <v>1.4999999999999999E-4</v>
      </c>
      <c r="EH415">
        <f>Q415*(1+$EG415)</f>
        <v>5200.8400090000005</v>
      </c>
      <c r="EI415">
        <f>Q415*(1-$EG415)</f>
        <v>5199.2799910000003</v>
      </c>
      <c r="EJ415">
        <f>R415*(1+$EG415)</f>
        <v>5191.9486755000007</v>
      </c>
      <c r="EK415">
        <f>R415*(1-$EG415)</f>
        <v>5190.3913245000003</v>
      </c>
      <c r="EL415">
        <f>S415*(1+$EG415)</f>
        <v>5202.0701935000006</v>
      </c>
      <c r="EM415">
        <f>S415*(1-$EG415)</f>
        <v>5200.5098065000002</v>
      </c>
      <c r="EN415">
        <f>T415*(1+$EG415)</f>
        <v>5178.7266925000004</v>
      </c>
      <c r="EO415">
        <f>T415*(1-$EG415)</f>
        <v>5177.1733075000002</v>
      </c>
      <c r="EP415">
        <f>U415*(1+$EG415)</f>
        <v>5180.9170210000011</v>
      </c>
      <c r="EQ415">
        <f>U415*(1-$EG415)</f>
        <v>5179.3629790000005</v>
      </c>
      <c r="ER415">
        <f>V415*(1+$EG415)</f>
        <v>5167.8650635000004</v>
      </c>
      <c r="ES415">
        <f>V415*(1-$EG415)</f>
        <v>5166.3149364999999</v>
      </c>
      <c r="ET415" s="7" t="str">
        <f t="shared" si="599"/>
        <v>-----</v>
      </c>
      <c r="EU415" s="7" t="str">
        <f t="shared" si="600"/>
        <v>-----</v>
      </c>
      <c r="EV415" s="7" t="str">
        <f t="shared" si="601"/>
        <v>-----</v>
      </c>
      <c r="EW415" s="7" t="str">
        <f t="shared" si="602"/>
        <v>TOUCH</v>
      </c>
      <c r="EX415" s="7" t="str">
        <f t="shared" si="603"/>
        <v>TOUCH</v>
      </c>
      <c r="EY415" s="7" t="str">
        <f t="shared" si="604"/>
        <v>-----</v>
      </c>
      <c r="EZ415">
        <f t="shared" si="624"/>
        <v>40</v>
      </c>
      <c r="FA415">
        <f t="shared" si="625"/>
        <v>13</v>
      </c>
      <c r="FB415">
        <f t="shared" si="626"/>
        <v>413</v>
      </c>
      <c r="FC415">
        <f t="shared" si="627"/>
        <v>0</v>
      </c>
      <c r="FD415">
        <f t="shared" si="628"/>
        <v>0</v>
      </c>
      <c r="FE415">
        <f t="shared" si="629"/>
        <v>107</v>
      </c>
      <c r="FF415">
        <f t="shared" si="630"/>
        <v>4</v>
      </c>
      <c r="FG415">
        <f t="shared" si="631"/>
        <v>2</v>
      </c>
      <c r="FH415">
        <f t="shared" si="632"/>
        <v>0</v>
      </c>
      <c r="FI415">
        <f t="shared" si="633"/>
        <v>4</v>
      </c>
      <c r="FJ415">
        <f t="shared" si="634"/>
        <v>1</v>
      </c>
      <c r="FK415">
        <f t="shared" si="635"/>
        <v>1</v>
      </c>
      <c r="FL415" s="7" t="str">
        <f t="shared" si="605"/>
        <v>-----</v>
      </c>
      <c r="FM415" s="7" t="str">
        <f t="shared" si="606"/>
        <v>-----</v>
      </c>
      <c r="FN415" s="7" t="str">
        <f t="shared" si="607"/>
        <v>-----</v>
      </c>
      <c r="FO415" s="7">
        <f t="shared" si="608"/>
        <v>4</v>
      </c>
      <c r="FP415" s="7">
        <f t="shared" si="609"/>
        <v>1</v>
      </c>
      <c r="FQ415" s="7" t="str">
        <f t="shared" si="610"/>
        <v>-----</v>
      </c>
      <c r="FR415" s="13" t="str">
        <f>IF(FL415="-----","-----",(D415-Q415)/Q415)</f>
        <v>-----</v>
      </c>
      <c r="FS415" s="13" t="str">
        <f>IF(FM415="-----","-----",(Q415-R415)/R415)</f>
        <v>-----</v>
      </c>
      <c r="FT415" s="13" t="str">
        <f>IF(FN415="-----","-----",(R415-S415)/S415)</f>
        <v>-----</v>
      </c>
      <c r="FU415" s="13">
        <f>IF(FO415="-----","-----",(S415-T415)/T415)</f>
        <v>4.5075753918056658E-3</v>
      </c>
      <c r="FV415" s="13">
        <f>IF(FP415="-----","-----",(T415-U415)/U415)</f>
        <v>-4.2276849660443717E-4</v>
      </c>
      <c r="FW415" s="13" t="str">
        <f>IF(FQ415="-----","-----",(U415-V415)/V415)</f>
        <v>-----</v>
      </c>
      <c r="FX415" s="7" t="str">
        <f t="shared" si="611"/>
        <v>-----</v>
      </c>
      <c r="FY415" s="7" t="str">
        <f t="shared" si="612"/>
        <v>-----</v>
      </c>
      <c r="FZ415" s="7" t="str">
        <f t="shared" si="613"/>
        <v>-----</v>
      </c>
      <c r="GA415" s="7" t="str">
        <f t="shared" si="614"/>
        <v>Support</v>
      </c>
      <c r="GB415" s="7" t="str">
        <f t="shared" si="615"/>
        <v>Resistant</v>
      </c>
      <c r="GC415" s="7" t="str">
        <f t="shared" si="616"/>
        <v>-----</v>
      </c>
      <c r="GD415" s="7" t="str">
        <f>IF(AND(BG415&gt;AA415,BG414&gt;AA414,BG413&gt;AA413,BG412&gt;AA412,BG411&gt;AA411,BG410&gt;AA410,BG409&gt;AA409,BG408&gt;AA408,BG407&gt;AA407,BG406&gt;AA406,BG405&gt;AA405,BG404&gt;AA404),"Bullish",IF(AND(BG415&lt;AA415,BG414&lt;AA414,BG413&lt;AA413,BG412&lt;AA412,BG411&lt;AA411,BG410&lt;AA410,BG409&lt;AA409,BG408&lt;AA408,BG407&lt;AA407,BG406&lt;AA406,BG405&lt;AA405,BG404&lt;AA404),"Bearish","-----"))</f>
        <v>-----</v>
      </c>
      <c r="GE415">
        <f>(Z415-BG415)/BG415</f>
        <v>-9.9026528685844774E-4</v>
      </c>
      <c r="GF415" s="28">
        <f t="shared" si="574"/>
        <v>-0.86319609873827829</v>
      </c>
      <c r="GG415" s="7">
        <f t="shared" si="575"/>
        <v>0.19401482915299648</v>
      </c>
      <c r="GH415" s="7" t="str">
        <f t="shared" si="576"/>
        <v>-----</v>
      </c>
      <c r="GI415" s="7" t="str">
        <f>IF(Y415&gt;Z415,"Bullish","Bearish")</f>
        <v>Bullish</v>
      </c>
      <c r="GJ415" s="13" t="str">
        <f>IF(AND(D415&gt;Y415,D414&lt;Y414),"TEMA crossover","-----")</f>
        <v>TEMA crossover</v>
      </c>
      <c r="GK415" s="13" t="str">
        <f>IF(AND(D415&lt;Y415,D414&gt;Y414),"TEMA crossunder","-----")</f>
        <v>-----</v>
      </c>
      <c r="GL415" s="22" t="str">
        <f>IF(GD415="Bearish","YES","-----")</f>
        <v>-----</v>
      </c>
      <c r="GM415" s="22" t="str">
        <f>IF(GH415="Reverse to Bearish","YES","-----")</f>
        <v>-----</v>
      </c>
      <c r="GN415" s="22" t="str">
        <f>IF(AND(GI415="Bullish",GI414="Bullish",GI413="Bullish",GI412="Bullish"),"YES","-----")</f>
        <v>YES</v>
      </c>
      <c r="GO415" s="22" t="str">
        <f>IF(OR(GK415="TEMA crossunder",GK414="TEMA crossunder",GK413="TEMA crossunder",GK412="TEMA crossunder"),"YES","-----")</f>
        <v>YES</v>
      </c>
      <c r="GP415" s="22" t="str">
        <f>IF(GD415="Bullish","YES","-----")</f>
        <v>-----</v>
      </c>
      <c r="GQ415" s="22" t="str">
        <f>IF(GH415="Reverse to Bullish","YES","-----")</f>
        <v>-----</v>
      </c>
      <c r="GR415" s="22" t="str">
        <f>IF(AND(GI415="Bearish",GI414="Bearish",GI413="Bearish",GI412="Bearish"),"YES","-----")</f>
        <v>-----</v>
      </c>
      <c r="GS415" s="22" t="str">
        <f>IF(OR(GJ415="TEMA crossover",GJ414="TEMA crossover",GJ413="TEMA crossover",GJ412="TEMA crossover"),"YES","-----")</f>
        <v>YES</v>
      </c>
      <c r="GT415" s="22" t="str">
        <f t="shared" si="636"/>
        <v>-----</v>
      </c>
      <c r="GU415" s="22" t="str">
        <f t="shared" si="637"/>
        <v>-----</v>
      </c>
      <c r="GV415" s="22" t="str">
        <f t="shared" si="638"/>
        <v>-----</v>
      </c>
      <c r="GW415" s="22" t="str">
        <f t="shared" si="639"/>
        <v>-----</v>
      </c>
      <c r="GX415" s="22" t="str">
        <f t="shared" si="640"/>
        <v>-----</v>
      </c>
      <c r="GY415" s="22" t="str">
        <f t="shared" si="641"/>
        <v>-----</v>
      </c>
      <c r="GZ415" s="7" t="str">
        <f>IF(G415&gt;BH415,"YES","-----")</f>
        <v>-----</v>
      </c>
      <c r="HA415" s="7" t="str">
        <f>IF(F415&lt;BI415,"YES","-----")</f>
        <v>-----</v>
      </c>
      <c r="HB415">
        <f>BH415-BI415</f>
        <v>6.0799999999999272</v>
      </c>
      <c r="HC415" s="27">
        <f t="shared" si="617"/>
        <v>1.5359705350756349E-2</v>
      </c>
      <c r="HD415" s="28">
        <f t="shared" si="577"/>
        <v>0.5061273949482481</v>
      </c>
      <c r="HE415" s="28" t="str">
        <f t="shared" si="578"/>
        <v>-----</v>
      </c>
      <c r="HF415" s="27">
        <f>STANDARDIZE(H415,AVERAGE($H32:$H415),_xlfn.STDEV.P($H32:$H415))</f>
        <v>0.63113170291069698</v>
      </c>
      <c r="HG415" s="28">
        <f t="shared" si="579"/>
        <v>0.73602279320151931</v>
      </c>
      <c r="HH415" s="28" t="str">
        <f t="shared" si="580"/>
        <v>-----</v>
      </c>
      <c r="HI415">
        <f t="shared" si="618"/>
        <v>-8.7864899999995032</v>
      </c>
      <c r="HJ415">
        <f t="shared" si="619"/>
        <v>-2.706489999999576</v>
      </c>
      <c r="HK415" s="28">
        <f t="shared" ref="HK415:HL415" si="686">STANDARDIZE(HI415,AVERAGE(HI32:HI415),_xlfn.STDEV.P(HI32:HI415))</f>
        <v>-1.6898428922004387</v>
      </c>
      <c r="HL415" s="28">
        <f t="shared" si="686"/>
        <v>-2.0854639480111974</v>
      </c>
      <c r="HM415" s="28">
        <f t="shared" si="582"/>
        <v>4.5529007745538315E-2</v>
      </c>
      <c r="HN415" s="28">
        <f t="shared" si="583"/>
        <v>1.8513603692404734E-2</v>
      </c>
      <c r="HO415" s="28" t="str">
        <f t="shared" si="584"/>
        <v>potential up bounce</v>
      </c>
      <c r="HP415" s="28" t="str">
        <f t="shared" si="585"/>
        <v>-----</v>
      </c>
      <c r="HQ415" s="28">
        <f t="shared" si="648"/>
        <v>2.1169799999997849</v>
      </c>
      <c r="HR415" s="28" t="str">
        <f t="shared" si="621"/>
        <v>Bull</v>
      </c>
      <c r="HS415">
        <f t="shared" si="622"/>
        <v>2.1169799999997849</v>
      </c>
      <c r="HT415" s="27">
        <f t="shared" si="586"/>
        <v>1.305272044378323</v>
      </c>
      <c r="HU415" s="28">
        <f t="shared" si="587"/>
        <v>0.90409988512141903</v>
      </c>
      <c r="HV415" s="27" t="str">
        <f t="shared" si="588"/>
        <v>-----</v>
      </c>
    </row>
    <row r="416" spans="1:230" x14ac:dyDescent="0.55000000000000004">
      <c r="A416">
        <f>Validation!A415</f>
        <v>1772156100</v>
      </c>
      <c r="B416" t="str">
        <f>Price!B415</f>
        <v>XAUUSD</v>
      </c>
      <c r="C416" t="str">
        <f>Price!C415</f>
        <v>M5</v>
      </c>
      <c r="D416">
        <f>Price!D415</f>
        <v>5190.7</v>
      </c>
      <c r="E416">
        <f>Price!E415</f>
        <v>5182</v>
      </c>
      <c r="F416">
        <f>Price!F415</f>
        <v>5190.82</v>
      </c>
      <c r="G416">
        <f>Price!G415</f>
        <v>5181.92</v>
      </c>
      <c r="H416">
        <f>Price!H415</f>
        <v>625</v>
      </c>
      <c r="I416">
        <f>Diagonals!E415</f>
        <v>5220.91</v>
      </c>
      <c r="J416">
        <f>Diagonals!F415</f>
        <v>0</v>
      </c>
      <c r="K416">
        <f>Diagonals!G415</f>
        <v>0</v>
      </c>
      <c r="L416">
        <f>Diagonals!H415</f>
        <v>5105.43</v>
      </c>
      <c r="M416">
        <f>Diagonals!I415</f>
        <v>0</v>
      </c>
      <c r="N416">
        <f>Diagonals!J415</f>
        <v>0</v>
      </c>
      <c r="O416">
        <f>Diagonals!K415</f>
        <v>0</v>
      </c>
      <c r="P416">
        <f>Diagonals!L415</f>
        <v>0</v>
      </c>
      <c r="Q416">
        <f>Trendlines!E415</f>
        <v>5200.07</v>
      </c>
      <c r="R416">
        <f>Trendlines!F415</f>
        <v>5191.1400000000003</v>
      </c>
      <c r="S416">
        <f>Trendlines!G415</f>
        <v>5201.2700000000004</v>
      </c>
      <c r="T416">
        <f>Trendlines!H415</f>
        <v>5178.0200000000004</v>
      </c>
      <c r="U416">
        <f>Trendlines!I415</f>
        <v>5180.16</v>
      </c>
      <c r="V416">
        <f>Trendlines!J415</f>
        <v>5167.13</v>
      </c>
      <c r="W416">
        <f>Trendlines!K415</f>
        <v>0</v>
      </c>
      <c r="X416">
        <f>Trendlines!L415</f>
        <v>0</v>
      </c>
      <c r="Y416">
        <f>Tema_Hrma_Smma!E415</f>
        <v>5182.8900000000003</v>
      </c>
      <c r="Z416">
        <f>Tema_Hrma_Smma!F415</f>
        <v>5176.76</v>
      </c>
      <c r="AA416">
        <f>Tema_Hrma_Smma!G415</f>
        <v>5182.75</v>
      </c>
      <c r="AB416">
        <f>ZScore!H415</f>
        <v>1</v>
      </c>
      <c r="AC416">
        <f>ZScore!I415</f>
        <v>2.0092599999999998</v>
      </c>
      <c r="AD416">
        <f>ZScore!J415</f>
        <v>1</v>
      </c>
      <c r="AE416">
        <f>HA!E415</f>
        <v>5177.54</v>
      </c>
      <c r="AF416">
        <f>HA!F415</f>
        <v>5190.82</v>
      </c>
      <c r="AG416">
        <f>HA!G415</f>
        <v>5177.54</v>
      </c>
      <c r="AH416">
        <f>HA!H415</f>
        <v>5186.3599999999997</v>
      </c>
      <c r="AI416">
        <f>HA!I415</f>
        <v>1</v>
      </c>
      <c r="AJ416">
        <f>HA!J415</f>
        <v>8.82</v>
      </c>
      <c r="AK416">
        <f>HA!K415</f>
        <v>2.59341</v>
      </c>
      <c r="AL416">
        <f>HA!L415</f>
        <v>2</v>
      </c>
      <c r="AM416">
        <f>KC!E415</f>
        <v>5208.0210699999998</v>
      </c>
      <c r="AN416">
        <f>KC!F415</f>
        <v>5201.5949600000004</v>
      </c>
      <c r="AO416">
        <f>KC!G415</f>
        <v>5195.16885</v>
      </c>
      <c r="AP416">
        <f>KC!H415</f>
        <v>5188.7427399999997</v>
      </c>
      <c r="AQ416">
        <f>KC!I415</f>
        <v>5182.3166300000003</v>
      </c>
      <c r="AR416">
        <f>KC!J415</f>
        <v>5176.4995200000003</v>
      </c>
      <c r="AS416">
        <f>KC!K415</f>
        <v>5170.0734000000002</v>
      </c>
      <c r="AT416">
        <f>KC!L415</f>
        <v>5163.6472899999999</v>
      </c>
      <c r="AU416">
        <f>KC!M415</f>
        <v>5157.2211799999995</v>
      </c>
      <c r="AV416">
        <f>KC!N415</f>
        <v>5150.7950700000001</v>
      </c>
      <c r="AW416">
        <f>SR_Levels!E415</f>
        <v>5178.6000000000004</v>
      </c>
      <c r="AX416">
        <f>SR_Levels!F415</f>
        <v>5161.8900000000003</v>
      </c>
      <c r="AY416">
        <f>SR_Levels!G415</f>
        <v>5135.8500000000004</v>
      </c>
      <c r="AZ416">
        <f>SR_Levels!H415</f>
        <v>0</v>
      </c>
      <c r="BA416">
        <f>SR_Levels!I415</f>
        <v>5193.3500000000004</v>
      </c>
      <c r="BB416">
        <f>SR_Levels!J415</f>
        <v>5205.3100000000004</v>
      </c>
      <c r="BC416">
        <f>SR_Levels!K415</f>
        <v>0</v>
      </c>
      <c r="BD416">
        <f>SR_Levels!L415</f>
        <v>0</v>
      </c>
      <c r="BE416">
        <f>ZigZag!E415</f>
        <v>0</v>
      </c>
      <c r="BF416">
        <f>ZigZag!F415</f>
        <v>0</v>
      </c>
      <c r="BG416">
        <f>ZigZag!G415</f>
        <v>5180.96</v>
      </c>
      <c r="BH416">
        <f>Dual_Tema!E415</f>
        <v>5185.6099999999997</v>
      </c>
      <c r="BI416">
        <f>Dual_Tema!F415</f>
        <v>5178.12</v>
      </c>
      <c r="BJ416">
        <f>Pinbar!E415</f>
        <v>0</v>
      </c>
      <c r="BK416">
        <f>SSA!E415</f>
        <v>5185.6921599999996</v>
      </c>
      <c r="BL416">
        <f>SSA!F415</f>
        <v>5183.26584</v>
      </c>
      <c r="BN416" t="str">
        <f t="shared" si="644"/>
        <v>Green Candle</v>
      </c>
      <c r="BO416" s="34">
        <f t="shared" si="649"/>
        <v>3.0609523735907196E-3</v>
      </c>
      <c r="BP416" s="34">
        <f t="shared" si="657"/>
        <v>3.0900282334662688E-3</v>
      </c>
      <c r="BQ416" s="34">
        <f t="shared" si="671"/>
        <v>1.547461930892835E-3</v>
      </c>
      <c r="BR416" s="34">
        <f t="shared" si="681"/>
        <v>6.7280869677532884E-4</v>
      </c>
      <c r="BS416" s="35">
        <f t="shared" si="650"/>
        <v>5.0950928858051192E-4</v>
      </c>
      <c r="BT416" s="35">
        <f t="shared" si="658"/>
        <v>2.5713838009866485E-4</v>
      </c>
      <c r="BU416" s="35">
        <f t="shared" si="672"/>
        <v>8.5907347905589404E-5</v>
      </c>
      <c r="BV416" s="35">
        <f t="shared" si="682"/>
        <v>2.8024661953285346E-5</v>
      </c>
      <c r="BW416" s="27">
        <v>96</v>
      </c>
      <c r="BX416">
        <f>F416-G416</f>
        <v>8.8999999999996362</v>
      </c>
      <c r="BY416">
        <f>ABS(F416-D415)</f>
        <v>8.6799999999993815</v>
      </c>
      <c r="BZ416">
        <f>ABS(G416-D415)</f>
        <v>0.22000000000025466</v>
      </c>
      <c r="CA416">
        <f t="shared" si="623"/>
        <v>8.8999999999996362</v>
      </c>
      <c r="CB416">
        <f t="shared" si="660"/>
        <v>6.6592857142857484</v>
      </c>
      <c r="CC416">
        <f t="shared" si="664"/>
        <v>5.9170207708894864</v>
      </c>
      <c r="CD416">
        <f t="shared" si="661"/>
        <v>0.74226494339626203</v>
      </c>
      <c r="CE416">
        <f t="shared" si="665"/>
        <v>1</v>
      </c>
      <c r="CF416">
        <f t="shared" si="668"/>
        <v>11</v>
      </c>
      <c r="CG416" s="7" t="str">
        <f t="shared" si="662"/>
        <v>-----</v>
      </c>
      <c r="CH416" s="21">
        <f>(Q416-Q320)/$BW416</f>
        <v>5.6249999999996208E-3</v>
      </c>
      <c r="CI416" s="21">
        <f>(R416-R320)/$BW416</f>
        <v>-2.5937499999997726E-2</v>
      </c>
      <c r="CJ416" s="21">
        <f>(S416-S320)/$BW416</f>
        <v>-1.7604166666662497E-2</v>
      </c>
      <c r="CK416" s="21">
        <f>(T416-T320)/$BW416</f>
        <v>7.5625000000002274E-2</v>
      </c>
      <c r="CL416" s="21">
        <f>(U416-U320)/$BW416</f>
        <v>2.2083333333332195E-2</v>
      </c>
      <c r="CM416" s="21">
        <f>(V416-V320)/$BW416</f>
        <v>3.8645833333333712E-2</v>
      </c>
      <c r="CN416">
        <f>DEGREES(ATAN(CH416/$CB416))</f>
        <v>4.8396884731863717E-2</v>
      </c>
      <c r="CO416">
        <f>DEGREES(ATAN(CI416/$CB416))</f>
        <v>-0.22316233751255399</v>
      </c>
      <c r="CP416">
        <f>DEGREES(ATAN(CJ416/$CB416))</f>
        <v>-0.15146400763350698</v>
      </c>
      <c r="CQ416">
        <f>DEGREES(ATAN(CK416/$CB416))</f>
        <v>0.65064141355010829</v>
      </c>
      <c r="CR416">
        <f t="shared" si="673"/>
        <v>0.19000193321009204</v>
      </c>
      <c r="CS416">
        <f t="shared" si="674"/>
        <v>0.33250086930634493</v>
      </c>
      <c r="CT416" t="str" cm="1">
        <f t="array" ref="CT416">_xlfn.IFS(CN416&gt;3,"Strong + Slope",CN416&gt;1.5,"Moderate + Slope",CN416&gt;0.5,"Sideway + Slope",CN416&gt;=-0.5,"Sideway Flat",CN416&gt;=-1.5,"Sideway - Slope",CN416&gt;=-3,"Moderate - Slope",TRUE,"Strong - Slope")</f>
        <v>Sideway Flat</v>
      </c>
      <c r="CU416" t="str" cm="1">
        <f t="array" ref="CU416">_xlfn.IFS(CO416&gt;3,"Strong + Slope",CO416&gt;1.5,"Moderate + Slope",CO416&gt;0.5,"Sideway + Slope",CO416&gt;=-0.5,"Sideway Flat",CO416&gt;=-1.5,"Sideway - Slope",CO416&gt;=-3,"Moderate - Slope",TRUE,"Strong - Slope")</f>
        <v>Sideway Flat</v>
      </c>
      <c r="CV416" t="str" cm="1">
        <f t="array" ref="CV416">_xlfn.IFS(CP416&gt;3,"Strong + Slope",CP416&gt;1.5,"Moderate + Slope",CP416&gt;0.5,"Sideway + Slope",CP416&gt;=-0.5,"Sideway Flat",CP416&gt;=-1.5,"Sideway - Slope",CP416&gt;=-3,"Moderate - Slope",TRUE,"Strong - Slope")</f>
        <v>Sideway Flat</v>
      </c>
      <c r="CW416" t="str" cm="1">
        <f t="array" ref="CW416">_xlfn.IFS(CQ416&gt;3,"Strong + Slope",CQ416&gt;1.5,"Moderate + Slope",CQ416&gt;0.5,"Sideway + Slope",CQ416&gt;=-0.5,"Sideway Flat",CQ416&gt;=-1.5,"Sideway - Slope",CQ416&gt;=-3,"Moderate - Slope",TRUE,"Strong - Slope")</f>
        <v>Sideway + Slope</v>
      </c>
      <c r="CX416" t="str" cm="1">
        <f t="array" ref="CX416">_xlfn.IFS(CR416&gt;3,"Strong + Slope",CR416&gt;1.5,"Moderate + Slope",CR416&gt;0.5,"Sideway + Slope",CR416&gt;=-0.5,"Sideway Flat",CR416&gt;=-1.5,"Sideway - Slope",CR416&gt;=-3,"Moderate - Slope",TRUE,"Strong - Slope")</f>
        <v>Sideway Flat</v>
      </c>
      <c r="CY416" t="str" cm="1">
        <f t="array" ref="CY416">_xlfn.IFS(CS416&gt;3,"Strong + Slope",CS416&gt;1.5,"Moderate + Slope",CS416&gt;0.5,"Sideway + Slope",CS416&gt;=-0.5,"Sideway Flat",CS416&gt;=-1.5,"Sideway - Slope",CS416&gt;=-3,"Moderate - Slope",TRUE,"Strong - Slope")</f>
        <v>Sideway Flat</v>
      </c>
      <c r="CZ416" s="7" t="str">
        <f>IF(AND(D416&gt;BH416,D416&gt;E416),"Bullish Trigger","-----")</f>
        <v>Bullish Trigger</v>
      </c>
      <c r="DA416" s="7" t="str">
        <f>IF(AND(D416&lt;BI416,D416&lt;E416),"Bearish Trigger","-----")</f>
        <v>-----</v>
      </c>
      <c r="DB416" s="13" t="str">
        <f>IF(AND(W416=BE416,W416&gt;0,BE416&gt;0),"Important High","------")</f>
        <v>------</v>
      </c>
      <c r="DC416" s="13" t="str">
        <f>IF(AND(X416=BF416,X416&gt;0,BF416&gt;0),"Important Low","------")</f>
        <v>------</v>
      </c>
      <c r="DD416" s="7" t="str">
        <f>IF(AND(DB416="Important High",DC416="-----",BJ416=1),"Imp High Rej","-----")</f>
        <v>-----</v>
      </c>
      <c r="DE416" s="7" t="str">
        <f>IF(AND(DB416="-----",DC416="Important Low",BJ416=1),"Imp Low Rej","-----")</f>
        <v>-----</v>
      </c>
      <c r="DF416" s="7" t="str">
        <f>IF(Y416&gt;AM416,"Overbought",IF(Y416&gt;AO416,"Bullish Momentum",IF(Y416&gt;AQ416,"Flat Momentum","-----")))</f>
        <v>Flat Momentum</v>
      </c>
      <c r="DG416" s="7" t="str">
        <f>IF(Y416&lt;AV416,"Oversold",IF(Y416&lt;AT416,"Bearish Momentum",IF(Y416&lt;AR416,"Flat Momentum","-----")))</f>
        <v>-----</v>
      </c>
      <c r="DH416" s="7" t="str">
        <f>IF(AND(DF416="Overbought",AD416=2),"Culminated Thrust","-----")</f>
        <v>-----</v>
      </c>
      <c r="DI416" s="7" t="str">
        <f>IF(AND(DG416="Oversold",AD416=5),"Culminated Thrust","-----")</f>
        <v>-----</v>
      </c>
      <c r="DJ416" s="14">
        <f>(Q416-$D416)/$D416</f>
        <v>1.8051515209894409E-3</v>
      </c>
      <c r="DK416" s="14">
        <f>(R416-$D416)/$D416</f>
        <v>8.4766987111663033E-5</v>
      </c>
      <c r="DL416" s="14">
        <f>(S416-$D416)/$D416</f>
        <v>2.0363342131120309E-3</v>
      </c>
      <c r="DM416" s="14">
        <f>(T416-$D416)/$D416</f>
        <v>-2.4428304467604333E-3</v>
      </c>
      <c r="DN416" s="14">
        <f>(U416-$D416)/$D416</f>
        <v>-2.0305546458088434E-3</v>
      </c>
      <c r="DO416" s="14">
        <f>(V416-$D416)/$D416</f>
        <v>-4.5408133777717283E-3</v>
      </c>
      <c r="DP416" s="14">
        <f t="shared" si="589"/>
        <v>2.0363342131120309E-3</v>
      </c>
      <c r="DQ416" s="14">
        <f t="shared" si="590"/>
        <v>1.8051515209894409E-3</v>
      </c>
      <c r="DR416" s="14">
        <f t="shared" si="591"/>
        <v>8.4766987111663033E-5</v>
      </c>
      <c r="DS416" s="14">
        <f t="shared" si="592"/>
        <v>-2.0305546458088434E-3</v>
      </c>
      <c r="DT416" s="14">
        <f t="shared" si="593"/>
        <v>-2.4428304467604333E-3</v>
      </c>
      <c r="DU416" s="14">
        <f t="shared" si="594"/>
        <v>-4.5408133777717283E-3</v>
      </c>
      <c r="DV416" t="str">
        <f>IF($D416&gt;Q416,"SUP","RES")</f>
        <v>RES</v>
      </c>
      <c r="DW416" t="str">
        <f>IF($D416&gt;R416,"SUP","RES")</f>
        <v>RES</v>
      </c>
      <c r="DX416" t="str">
        <f>IF($D416&gt;S416,"SUP","RES")</f>
        <v>RES</v>
      </c>
      <c r="DY416" t="str">
        <f>IF($D416&gt;T416,"SUP","RES")</f>
        <v>SUP</v>
      </c>
      <c r="DZ416" t="str">
        <f>IF($D416&gt;U416,"SUP","RES")</f>
        <v>SUP</v>
      </c>
      <c r="EA416" t="str">
        <f>IF($D416&gt;V416,"SUP","RES")</f>
        <v>SUP</v>
      </c>
      <c r="EB416" s="7">
        <f t="shared" si="595"/>
        <v>3</v>
      </c>
      <c r="EC416" s="7">
        <f t="shared" si="596"/>
        <v>3</v>
      </c>
      <c r="ED416" s="13" t="str">
        <f t="shared" si="597"/>
        <v>-----</v>
      </c>
      <c r="EE416" s="13" t="str">
        <f t="shared" si="598"/>
        <v>-----</v>
      </c>
      <c r="EF416" s="7">
        <f>IF(OR(ED416="All Sup",EE416="All Res"),"na",((D416-MIN(Q416:V416))/(MAX(Q416:V416)-MIN(Q416:V416))))</f>
        <v>0.69039250146454256</v>
      </c>
      <c r="EG416">
        <v>1.4999999999999999E-4</v>
      </c>
      <c r="EH416">
        <f>Q416*(1+$EG416)</f>
        <v>5200.8500105000003</v>
      </c>
      <c r="EI416">
        <f>Q416*(1-$EG416)</f>
        <v>5199.2899895</v>
      </c>
      <c r="EJ416">
        <f>R416*(1+$EG416)</f>
        <v>5191.9186710000013</v>
      </c>
      <c r="EK416">
        <f>R416*(1-$EG416)</f>
        <v>5190.3613290000003</v>
      </c>
      <c r="EL416">
        <f>S416*(1+$EG416)</f>
        <v>5202.050190500001</v>
      </c>
      <c r="EM416">
        <f>S416*(1-$EG416)</f>
        <v>5200.4898095000008</v>
      </c>
      <c r="EN416">
        <f>T416*(1+$EG416)</f>
        <v>5178.7967030000009</v>
      </c>
      <c r="EO416">
        <f>T416*(1-$EG416)</f>
        <v>5177.2432970000009</v>
      </c>
      <c r="EP416">
        <f>U416*(1+$EG416)</f>
        <v>5180.9370240000007</v>
      </c>
      <c r="EQ416">
        <f>U416*(1-$EG416)</f>
        <v>5179.3829759999999</v>
      </c>
      <c r="ER416">
        <f>V416*(1+$EG416)</f>
        <v>5167.9050695000005</v>
      </c>
      <c r="ES416">
        <f>V416*(1-$EG416)</f>
        <v>5166.3549305000006</v>
      </c>
      <c r="ET416" s="7" t="str">
        <f t="shared" si="599"/>
        <v>-----</v>
      </c>
      <c r="EU416" s="7" t="str">
        <f t="shared" si="600"/>
        <v>TOUCH</v>
      </c>
      <c r="EV416" s="7" t="str">
        <f t="shared" si="601"/>
        <v>-----</v>
      </c>
      <c r="EW416" s="7" t="str">
        <f t="shared" si="602"/>
        <v>-----</v>
      </c>
      <c r="EX416" s="7" t="str">
        <f t="shared" si="603"/>
        <v>-----</v>
      </c>
      <c r="EY416" s="7" t="str">
        <f t="shared" si="604"/>
        <v>-----</v>
      </c>
      <c r="EZ416">
        <f t="shared" si="624"/>
        <v>41</v>
      </c>
      <c r="FA416">
        <f t="shared" si="625"/>
        <v>0</v>
      </c>
      <c r="FB416">
        <f t="shared" si="626"/>
        <v>414</v>
      </c>
      <c r="FC416">
        <f t="shared" si="627"/>
        <v>1</v>
      </c>
      <c r="FD416">
        <f t="shared" si="628"/>
        <v>1</v>
      </c>
      <c r="FE416">
        <f t="shared" si="629"/>
        <v>108</v>
      </c>
      <c r="FF416">
        <f t="shared" si="630"/>
        <v>4</v>
      </c>
      <c r="FG416">
        <f t="shared" si="631"/>
        <v>1</v>
      </c>
      <c r="FH416">
        <f t="shared" si="632"/>
        <v>0</v>
      </c>
      <c r="FI416">
        <f t="shared" si="633"/>
        <v>4</v>
      </c>
      <c r="FJ416">
        <f t="shared" si="634"/>
        <v>1</v>
      </c>
      <c r="FK416">
        <f t="shared" si="635"/>
        <v>1</v>
      </c>
      <c r="FL416" s="7" t="str">
        <f t="shared" si="605"/>
        <v>-----</v>
      </c>
      <c r="FM416" s="7">
        <f t="shared" si="606"/>
        <v>1</v>
      </c>
      <c r="FN416" s="7" t="str">
        <f t="shared" si="607"/>
        <v>-----</v>
      </c>
      <c r="FO416" s="7" t="str">
        <f t="shared" si="608"/>
        <v>-----</v>
      </c>
      <c r="FP416" s="7" t="str">
        <f t="shared" si="609"/>
        <v>-----</v>
      </c>
      <c r="FQ416" s="7" t="str">
        <f t="shared" si="610"/>
        <v>-----</v>
      </c>
      <c r="FR416" s="13" t="str">
        <f>IF(FL416="-----","-----",(D416-Q416)/Q416)</f>
        <v>-----</v>
      </c>
      <c r="FS416" s="13">
        <f>IF(FM416="-----","-----",(Q416-R416)/R416)</f>
        <v>1.7202387144248433E-3</v>
      </c>
      <c r="FT416" s="13" t="str">
        <f>IF(FN416="-----","-----",(R416-S416)/S416)</f>
        <v>-----</v>
      </c>
      <c r="FU416" s="13" t="str">
        <f>IF(FO416="-----","-----",(S416-T416)/T416)</f>
        <v>-----</v>
      </c>
      <c r="FV416" s="13" t="str">
        <f>IF(FP416="-----","-----",(T416-U416)/U416)</f>
        <v>-----</v>
      </c>
      <c r="FW416" s="13" t="str">
        <f>IF(FQ416="-----","-----",(U416-V416)/V416)</f>
        <v>-----</v>
      </c>
      <c r="FX416" s="7" t="str">
        <f t="shared" si="611"/>
        <v>-----</v>
      </c>
      <c r="FY416" s="7" t="str">
        <f t="shared" si="612"/>
        <v>Support</v>
      </c>
      <c r="FZ416" s="7" t="str">
        <f t="shared" si="613"/>
        <v>-----</v>
      </c>
      <c r="GA416" s="7" t="str">
        <f t="shared" si="614"/>
        <v>-----</v>
      </c>
      <c r="GB416" s="7" t="str">
        <f t="shared" si="615"/>
        <v>-----</v>
      </c>
      <c r="GC416" s="7" t="str">
        <f t="shared" si="616"/>
        <v>-----</v>
      </c>
      <c r="GD416" s="7" t="str">
        <f>IF(AND(BG416&gt;AA416,BG415&gt;AA415,BG414&gt;AA414,BG413&gt;AA413,BG412&gt;AA412,BG411&gt;AA411,BG410&gt;AA410,BG409&gt;AA409,BG408&gt;AA408,BG407&gt;AA407,BG406&gt;AA406,BG405&gt;AA405),"Bullish",IF(AND(BG416&lt;AA416,BG415&lt;AA415,BG414&lt;AA414,BG413&lt;AA413,BG412&lt;AA412,BG411&lt;AA411,BG410&lt;AA410,BG409&lt;AA409,BG408&lt;AA408,BG407&lt;AA407,BG406&lt;AA406,BG405&lt;AA405),"Bearish","-----"))</f>
        <v>-----</v>
      </c>
      <c r="GE416">
        <f>(Z416-BG416)/BG416</f>
        <v>-8.1066057255794642E-4</v>
      </c>
      <c r="GF416" s="28">
        <f t="shared" si="574"/>
        <v>-0.70139851147896093</v>
      </c>
      <c r="GG416" s="7">
        <f t="shared" si="575"/>
        <v>0.24152717533635931</v>
      </c>
      <c r="GH416" s="7" t="str">
        <f t="shared" si="576"/>
        <v>-----</v>
      </c>
      <c r="GI416" s="7" t="str">
        <f>IF(Y416&gt;Z416,"Bullish","Bearish")</f>
        <v>Bullish</v>
      </c>
      <c r="GJ416" s="13" t="str">
        <f>IF(AND(D416&gt;Y416,D415&lt;Y415),"TEMA crossover","-----")</f>
        <v>-----</v>
      </c>
      <c r="GK416" s="13" t="str">
        <f>IF(AND(D416&lt;Y416,D415&gt;Y415),"TEMA crossunder","-----")</f>
        <v>-----</v>
      </c>
      <c r="GL416" s="22" t="str">
        <f>IF(GD416="Bearish","YES","-----")</f>
        <v>-----</v>
      </c>
      <c r="GM416" s="22" t="str">
        <f>IF(GH416="Reverse to Bearish","YES","-----")</f>
        <v>-----</v>
      </c>
      <c r="GN416" s="22" t="str">
        <f>IF(AND(GI416="Bullish",GI415="Bullish",GI414="Bullish",GI413="Bullish"),"YES","-----")</f>
        <v>YES</v>
      </c>
      <c r="GO416" s="22" t="str">
        <f>IF(OR(GK416="TEMA crossunder",GK415="TEMA crossunder",GK414="TEMA crossunder",GK413="TEMA crossunder"),"YES","-----")</f>
        <v>YES</v>
      </c>
      <c r="GP416" s="22" t="str">
        <f>IF(GD416="Bullish","YES","-----")</f>
        <v>-----</v>
      </c>
      <c r="GQ416" s="22" t="str">
        <f>IF(GH416="Reverse to Bullish","YES","-----")</f>
        <v>-----</v>
      </c>
      <c r="GR416" s="22" t="str">
        <f>IF(AND(GI416="Bearish",GI415="Bearish",GI414="Bearish",GI413="Bearish"),"YES","-----")</f>
        <v>-----</v>
      </c>
      <c r="GS416" s="22" t="str">
        <f>IF(OR(GJ416="TEMA crossover",GJ415="TEMA crossover",GJ414="TEMA crossover",GJ413="TEMA crossover"),"YES","-----")</f>
        <v>YES</v>
      </c>
      <c r="GT416" s="22" t="str">
        <f t="shared" si="636"/>
        <v>-----</v>
      </c>
      <c r="GU416" s="22" t="str">
        <f t="shared" si="637"/>
        <v>-----</v>
      </c>
      <c r="GV416" s="22" t="str">
        <f t="shared" si="638"/>
        <v>-----</v>
      </c>
      <c r="GW416" s="22" t="str">
        <f t="shared" si="639"/>
        <v>-----</v>
      </c>
      <c r="GX416" s="22" t="str">
        <f t="shared" si="640"/>
        <v>-----</v>
      </c>
      <c r="GY416" s="22" t="str">
        <f t="shared" si="641"/>
        <v>-----</v>
      </c>
      <c r="GZ416" s="7" t="str">
        <f>IF(G416&gt;BH416,"YES","-----")</f>
        <v>-----</v>
      </c>
      <c r="HA416" s="7" t="str">
        <f>IF(F416&lt;BI416,"YES","-----")</f>
        <v>-----</v>
      </c>
      <c r="HB416">
        <f>BH416-BI416</f>
        <v>7.4899999999997817</v>
      </c>
      <c r="HC416" s="27">
        <f t="shared" si="617"/>
        <v>0.48764108441666049</v>
      </c>
      <c r="HD416" s="28">
        <f t="shared" si="577"/>
        <v>0.68709795530527573</v>
      </c>
      <c r="HE416" s="28" t="str">
        <f t="shared" si="578"/>
        <v>-----</v>
      </c>
      <c r="HF416" s="27">
        <f>STANDARDIZE(H416,AVERAGE($H33:$H416),_xlfn.STDEV.P($H33:$H416))</f>
        <v>0.65217137847401274</v>
      </c>
      <c r="HG416" s="28">
        <f t="shared" si="579"/>
        <v>0.74285468920322373</v>
      </c>
      <c r="HH416" s="28" t="str">
        <f t="shared" si="580"/>
        <v>-----</v>
      </c>
      <c r="HI416">
        <f t="shared" si="618"/>
        <v>-7.5721599999997125</v>
      </c>
      <c r="HJ416">
        <f t="shared" si="619"/>
        <v>-8.2159999999930733E-2</v>
      </c>
      <c r="HK416" s="28">
        <f t="shared" ref="HK416:HL416" si="687">STANDARDIZE(HI416,AVERAGE(HI33:HI416),_xlfn.STDEV.P(HI33:HI416))</f>
        <v>-1.327300435276179</v>
      </c>
      <c r="HL416" s="28">
        <f t="shared" si="687"/>
        <v>-1.1052607110491321</v>
      </c>
      <c r="HM416" s="28">
        <f t="shared" si="582"/>
        <v>9.220465996520022E-2</v>
      </c>
      <c r="HN416" s="28">
        <f t="shared" si="583"/>
        <v>0.13452331845994248</v>
      </c>
      <c r="HO416" s="28" t="str">
        <f t="shared" si="584"/>
        <v>potential up bounce</v>
      </c>
      <c r="HP416" s="28" t="str">
        <f t="shared" si="585"/>
        <v>-----</v>
      </c>
      <c r="HQ416" s="28">
        <f t="shared" si="648"/>
        <v>2.4263199999995777</v>
      </c>
      <c r="HR416" s="28" t="str">
        <f t="shared" si="621"/>
        <v>Bull</v>
      </c>
      <c r="HS416">
        <f t="shared" si="622"/>
        <v>2.4263199999995777</v>
      </c>
      <c r="HT416" s="27">
        <f t="shared" si="586"/>
        <v>1.6589238187861801</v>
      </c>
      <c r="HU416" s="28">
        <f t="shared" si="587"/>
        <v>0.95143442784508647</v>
      </c>
      <c r="HV416" s="27" t="str">
        <f t="shared" si="588"/>
        <v>-----</v>
      </c>
    </row>
    <row r="417" spans="1:230" x14ac:dyDescent="0.55000000000000004">
      <c r="A417">
        <f>Validation!A416</f>
        <v>1772156400</v>
      </c>
      <c r="B417" t="str">
        <f>Price!B416</f>
        <v>XAUUSD</v>
      </c>
      <c r="C417" t="str">
        <f>Price!C416</f>
        <v>M5</v>
      </c>
      <c r="D417">
        <f>Price!D416</f>
        <v>5188.6499999999996</v>
      </c>
      <c r="E417">
        <f>Price!E416</f>
        <v>5190.68</v>
      </c>
      <c r="F417">
        <f>Price!F416</f>
        <v>5191.16</v>
      </c>
      <c r="G417">
        <f>Price!G416</f>
        <v>5186.8500000000004</v>
      </c>
      <c r="H417">
        <f>Price!H416</f>
        <v>522</v>
      </c>
      <c r="I417">
        <f>Diagonals!E416</f>
        <v>5221.09</v>
      </c>
      <c r="J417">
        <f>Diagonals!F416</f>
        <v>0</v>
      </c>
      <c r="K417">
        <f>Diagonals!G416</f>
        <v>0</v>
      </c>
      <c r="L417">
        <f>Diagonals!H416</f>
        <v>5105.1099999999997</v>
      </c>
      <c r="M417">
        <f>Diagonals!I416</f>
        <v>0</v>
      </c>
      <c r="N417">
        <f>Diagonals!J416</f>
        <v>0</v>
      </c>
      <c r="O417">
        <f>Diagonals!K416</f>
        <v>0</v>
      </c>
      <c r="P417">
        <f>Diagonals!L416</f>
        <v>0</v>
      </c>
      <c r="Q417">
        <f>Trendlines!E416</f>
        <v>5200.08</v>
      </c>
      <c r="R417">
        <f>Trendlines!F416</f>
        <v>5191.12</v>
      </c>
      <c r="S417">
        <f>Trendlines!G416</f>
        <v>5201.26</v>
      </c>
      <c r="T417">
        <f>Trendlines!H416</f>
        <v>5178.1000000000004</v>
      </c>
      <c r="U417">
        <f>Trendlines!I416</f>
        <v>5180.1899999999996</v>
      </c>
      <c r="V417">
        <f>Trendlines!J416</f>
        <v>5167.17</v>
      </c>
      <c r="W417">
        <f>Trendlines!K416</f>
        <v>0</v>
      </c>
      <c r="X417">
        <f>Trendlines!L416</f>
        <v>0</v>
      </c>
      <c r="Y417">
        <f>Tema_Hrma_Smma!E416</f>
        <v>5186.63</v>
      </c>
      <c r="Z417">
        <f>Tema_Hrma_Smma!F416</f>
        <v>5178.7299999999996</v>
      </c>
      <c r="AA417">
        <f>Tema_Hrma_Smma!G416</f>
        <v>5182.8999999999996</v>
      </c>
      <c r="AB417">
        <f>ZScore!H416</f>
        <v>-1</v>
      </c>
      <c r="AC417">
        <f>ZScore!I416</f>
        <v>0.33099000000000001</v>
      </c>
      <c r="AD417">
        <f>ZScore!J416</f>
        <v>3</v>
      </c>
      <c r="AE417">
        <f>HA!E416</f>
        <v>5181.95</v>
      </c>
      <c r="AF417">
        <f>HA!F416</f>
        <v>5191.16</v>
      </c>
      <c r="AG417">
        <f>HA!G416</f>
        <v>5181.95</v>
      </c>
      <c r="AH417">
        <f>HA!H416</f>
        <v>5189.34</v>
      </c>
      <c r="AI417">
        <f>HA!I416</f>
        <v>1</v>
      </c>
      <c r="AJ417">
        <f>HA!J416</f>
        <v>7.39</v>
      </c>
      <c r="AK417">
        <f>HA!K416</f>
        <v>1.9739</v>
      </c>
      <c r="AL417">
        <f>HA!L416</f>
        <v>3</v>
      </c>
      <c r="AM417">
        <f>KC!E416</f>
        <v>5208.1941999999999</v>
      </c>
      <c r="AN417">
        <f>KC!F416</f>
        <v>5201.7546899999998</v>
      </c>
      <c r="AO417">
        <f>KC!G416</f>
        <v>5195.3151799999996</v>
      </c>
      <c r="AP417">
        <f>KC!H416</f>
        <v>5188.8756800000001</v>
      </c>
      <c r="AQ417">
        <f>KC!I416</f>
        <v>5182.4361699999999</v>
      </c>
      <c r="AR417">
        <f>KC!J416</f>
        <v>5176.5806300000004</v>
      </c>
      <c r="AS417">
        <f>KC!K416</f>
        <v>5170.1411200000002</v>
      </c>
      <c r="AT417">
        <f>KC!L416</f>
        <v>5163.7016100000001</v>
      </c>
      <c r="AU417">
        <f>KC!M416</f>
        <v>5157.2621099999997</v>
      </c>
      <c r="AV417">
        <f>KC!N416</f>
        <v>5150.8226000000004</v>
      </c>
      <c r="AW417">
        <f>SR_Levels!E416</f>
        <v>5178.6000000000004</v>
      </c>
      <c r="AX417">
        <f>SR_Levels!F416</f>
        <v>5161.8900000000003</v>
      </c>
      <c r="AY417">
        <f>SR_Levels!G416</f>
        <v>5135.8500000000004</v>
      </c>
      <c r="AZ417">
        <f>SR_Levels!H416</f>
        <v>0</v>
      </c>
      <c r="BA417">
        <f>SR_Levels!I416</f>
        <v>5193.3500000000004</v>
      </c>
      <c r="BB417">
        <f>SR_Levels!J416</f>
        <v>5205.3100000000004</v>
      </c>
      <c r="BC417">
        <f>SR_Levels!K416</f>
        <v>0</v>
      </c>
      <c r="BD417">
        <f>SR_Levels!L416</f>
        <v>0</v>
      </c>
      <c r="BE417">
        <f>ZigZag!E416</f>
        <v>0</v>
      </c>
      <c r="BF417">
        <f>ZigZag!F416</f>
        <v>0</v>
      </c>
      <c r="BG417">
        <f>ZigZag!G416</f>
        <v>5181.53</v>
      </c>
      <c r="BH417">
        <f>Dual_Tema!E416</f>
        <v>5189.1400000000003</v>
      </c>
      <c r="BI417">
        <f>Dual_Tema!F416</f>
        <v>5183.01</v>
      </c>
      <c r="BJ417">
        <f>Pinbar!E416</f>
        <v>0</v>
      </c>
      <c r="BK417">
        <f>SSA!E416</f>
        <v>5188.2752600000003</v>
      </c>
      <c r="BL417">
        <f>SSA!F416</f>
        <v>5185.7705500000002</v>
      </c>
      <c r="BN417" t="str">
        <f t="shared" si="644"/>
        <v>Red Candle</v>
      </c>
      <c r="BO417" s="34">
        <f t="shared" si="649"/>
        <v>2.3316552627410392E-3</v>
      </c>
      <c r="BP417" s="34">
        <f t="shared" si="657"/>
        <v>2.4052393647848724E-3</v>
      </c>
      <c r="BQ417" s="34">
        <f t="shared" si="671"/>
        <v>5.3221337128239732E-4</v>
      </c>
      <c r="BR417" s="34">
        <f t="shared" si="681"/>
        <v>5.0713263735957526E-4</v>
      </c>
      <c r="BS417" s="35">
        <f t="shared" si="650"/>
        <v>3.8823220473460651E-4</v>
      </c>
      <c r="BT417" s="35">
        <f t="shared" si="658"/>
        <v>2.002159910863277E-4</v>
      </c>
      <c r="BU417" s="35">
        <f t="shared" si="672"/>
        <v>2.9559981108429056E-5</v>
      </c>
      <c r="BV417" s="35">
        <f t="shared" si="682"/>
        <v>2.1125393515619706E-5</v>
      </c>
      <c r="BW417" s="27">
        <v>96</v>
      </c>
      <c r="BX417">
        <f>F417-G417</f>
        <v>4.3099999999994907</v>
      </c>
      <c r="BY417">
        <f>ABS(F417-D416)</f>
        <v>0.46000000000003638</v>
      </c>
      <c r="BZ417">
        <f>ABS(G417-D416)</f>
        <v>3.8499999999994543</v>
      </c>
      <c r="CA417">
        <f t="shared" si="623"/>
        <v>4.3099999999994907</v>
      </c>
      <c r="CB417">
        <f t="shared" si="660"/>
        <v>6.2607142857143243</v>
      </c>
      <c r="CC417">
        <f t="shared" si="664"/>
        <v>5.8022335729687722</v>
      </c>
      <c r="CD417">
        <f t="shared" si="661"/>
        <v>0.45848071274555213</v>
      </c>
      <c r="CE417">
        <f t="shared" si="665"/>
        <v>1</v>
      </c>
      <c r="CF417">
        <f t="shared" si="668"/>
        <v>12</v>
      </c>
      <c r="CG417" s="7" t="str">
        <f t="shared" si="662"/>
        <v>-----</v>
      </c>
      <c r="CH417" s="21">
        <f>(Q417-Q321)/$BW417</f>
        <v>5.6249999999996208E-3</v>
      </c>
      <c r="CI417" s="21">
        <f>(R417-R321)/$BW417</f>
        <v>-2.5937499999997726E-2</v>
      </c>
      <c r="CJ417" s="21">
        <f>(S417-S321)/$BW417</f>
        <v>-1.7499999999993559E-2</v>
      </c>
      <c r="CK417" s="21">
        <f>(T417-T321)/$BW417</f>
        <v>7.5625000000002274E-2</v>
      </c>
      <c r="CL417" s="21">
        <f>(U417-U321)/$BW417</f>
        <v>2.2187499999991662E-2</v>
      </c>
      <c r="CM417" s="21">
        <f>(V417-V321)/$BW417</f>
        <v>3.875000000000265E-2</v>
      </c>
      <c r="CN417">
        <f>DEGREES(ATAN(CH417/$CB417))</f>
        <v>5.14779397897333E-2</v>
      </c>
      <c r="CO417">
        <f>DEGREES(ATAN(CI417/$CB417))</f>
        <v>-0.23736920598167413</v>
      </c>
      <c r="CP417">
        <f>DEGREES(ATAN(CJ417/$CB417))</f>
        <v>-0.16015321644890529</v>
      </c>
      <c r="CQ417">
        <f>DEGREES(ATAN(CK417/$CB417))</f>
        <v>0.69205882987737888</v>
      </c>
      <c r="CR417">
        <f t="shared" si="673"/>
        <v>0.20305107818762685</v>
      </c>
      <c r="CS417">
        <f t="shared" si="674"/>
        <v>0.35462137456537463</v>
      </c>
      <c r="CT417" t="str" cm="1">
        <f t="array" ref="CT417">_xlfn.IFS(CN417&gt;3,"Strong + Slope",CN417&gt;1.5,"Moderate + Slope",CN417&gt;0.5,"Sideway + Slope",CN417&gt;=-0.5,"Sideway Flat",CN417&gt;=-1.5,"Sideway - Slope",CN417&gt;=-3,"Moderate - Slope",TRUE,"Strong - Slope")</f>
        <v>Sideway Flat</v>
      </c>
      <c r="CU417" t="str" cm="1">
        <f t="array" ref="CU417">_xlfn.IFS(CO417&gt;3,"Strong + Slope",CO417&gt;1.5,"Moderate + Slope",CO417&gt;0.5,"Sideway + Slope",CO417&gt;=-0.5,"Sideway Flat",CO417&gt;=-1.5,"Sideway - Slope",CO417&gt;=-3,"Moderate - Slope",TRUE,"Strong - Slope")</f>
        <v>Sideway Flat</v>
      </c>
      <c r="CV417" t="str" cm="1">
        <f t="array" ref="CV417">_xlfn.IFS(CP417&gt;3,"Strong + Slope",CP417&gt;1.5,"Moderate + Slope",CP417&gt;0.5,"Sideway + Slope",CP417&gt;=-0.5,"Sideway Flat",CP417&gt;=-1.5,"Sideway - Slope",CP417&gt;=-3,"Moderate - Slope",TRUE,"Strong - Slope")</f>
        <v>Sideway Flat</v>
      </c>
      <c r="CW417" t="str" cm="1">
        <f t="array" ref="CW417">_xlfn.IFS(CQ417&gt;3,"Strong + Slope",CQ417&gt;1.5,"Moderate + Slope",CQ417&gt;0.5,"Sideway + Slope",CQ417&gt;=-0.5,"Sideway Flat",CQ417&gt;=-1.5,"Sideway - Slope",CQ417&gt;=-3,"Moderate - Slope",TRUE,"Strong - Slope")</f>
        <v>Sideway + Slope</v>
      </c>
      <c r="CX417" t="str" cm="1">
        <f t="array" ref="CX417">_xlfn.IFS(CR417&gt;3,"Strong + Slope",CR417&gt;1.5,"Moderate + Slope",CR417&gt;0.5,"Sideway + Slope",CR417&gt;=-0.5,"Sideway Flat",CR417&gt;=-1.5,"Sideway - Slope",CR417&gt;=-3,"Moderate - Slope",TRUE,"Strong - Slope")</f>
        <v>Sideway Flat</v>
      </c>
      <c r="CY417" t="str" cm="1">
        <f t="array" ref="CY417">_xlfn.IFS(CS417&gt;3,"Strong + Slope",CS417&gt;1.5,"Moderate + Slope",CS417&gt;0.5,"Sideway + Slope",CS417&gt;=-0.5,"Sideway Flat",CS417&gt;=-1.5,"Sideway - Slope",CS417&gt;=-3,"Moderate - Slope",TRUE,"Strong - Slope")</f>
        <v>Sideway Flat</v>
      </c>
      <c r="CZ417" s="7" t="str">
        <f>IF(AND(D417&gt;BH417,D417&gt;E417),"Bullish Trigger","-----")</f>
        <v>-----</v>
      </c>
      <c r="DA417" s="7" t="str">
        <f>IF(AND(D417&lt;BI417,D417&lt;E417),"Bearish Trigger","-----")</f>
        <v>-----</v>
      </c>
      <c r="DB417" s="13" t="str">
        <f>IF(AND(W417=BE417,W417&gt;0,BE417&gt;0),"Important High","------")</f>
        <v>------</v>
      </c>
      <c r="DC417" s="13" t="str">
        <f>IF(AND(X417=BF417,X417&gt;0,BF417&gt;0),"Important Low","------")</f>
        <v>------</v>
      </c>
      <c r="DD417" s="7" t="str">
        <f>IF(AND(DB417="Important High",DC417="-----",BJ417=1),"Imp High Rej","-----")</f>
        <v>-----</v>
      </c>
      <c r="DE417" s="7" t="str">
        <f>IF(AND(DB417="-----",DC417="Important Low",BJ417=1),"Imp Low Rej","-----")</f>
        <v>-----</v>
      </c>
      <c r="DF417" s="7" t="str">
        <f>IF(Y417&gt;AM417,"Overbought",IF(Y417&gt;AO417,"Bullish Momentum",IF(Y417&gt;AQ417,"Flat Momentum","-----")))</f>
        <v>Flat Momentum</v>
      </c>
      <c r="DG417" s="7" t="str">
        <f>IF(Y417&lt;AV417,"Oversold",IF(Y417&lt;AT417,"Bearish Momentum",IF(Y417&lt;AR417,"Flat Momentum","-----")))</f>
        <v>-----</v>
      </c>
      <c r="DH417" s="7" t="str">
        <f>IF(AND(DF417="Overbought",AD417=2),"Culminated Thrust","-----")</f>
        <v>-----</v>
      </c>
      <c r="DI417" s="7" t="str">
        <f>IF(AND(DG417="Oversold",AD417=5),"Culminated Thrust","-----")</f>
        <v>-----</v>
      </c>
      <c r="DJ417" s="14">
        <f>(Q417-$D417)/$D417</f>
        <v>2.2028851435345015E-3</v>
      </c>
      <c r="DK417" s="14">
        <f>(R417-$D417)/$D417</f>
        <v>4.7603904676558542E-4</v>
      </c>
      <c r="DL417" s="14">
        <f>(S417-$D417)/$D417</f>
        <v>2.4303046071715347E-3</v>
      </c>
      <c r="DM417" s="14">
        <f>(T417-$D417)/$D417</f>
        <v>-2.0332841876016445E-3</v>
      </c>
      <c r="DN417" s="14">
        <f>(U417-$D417)/$D417</f>
        <v>-1.6304819172617226E-3</v>
      </c>
      <c r="DO417" s="14">
        <f>(V417-$D417)/$D417</f>
        <v>-4.1398051516289523E-3</v>
      </c>
      <c r="DP417" s="14">
        <f t="shared" si="589"/>
        <v>2.4303046071715347E-3</v>
      </c>
      <c r="DQ417" s="14">
        <f t="shared" si="590"/>
        <v>2.2028851435345015E-3</v>
      </c>
      <c r="DR417" s="14">
        <f t="shared" si="591"/>
        <v>4.7603904676558542E-4</v>
      </c>
      <c r="DS417" s="14">
        <f t="shared" si="592"/>
        <v>-1.6304819172617226E-3</v>
      </c>
      <c r="DT417" s="14">
        <f t="shared" si="593"/>
        <v>-2.0332841876016445E-3</v>
      </c>
      <c r="DU417" s="14">
        <f t="shared" si="594"/>
        <v>-4.1398051516289523E-3</v>
      </c>
      <c r="DV417" t="str">
        <f>IF($D417&gt;Q417,"SUP","RES")</f>
        <v>RES</v>
      </c>
      <c r="DW417" t="str">
        <f>IF($D417&gt;R417,"SUP","RES")</f>
        <v>RES</v>
      </c>
      <c r="DX417" t="str">
        <f>IF($D417&gt;S417,"SUP","RES")</f>
        <v>RES</v>
      </c>
      <c r="DY417" t="str">
        <f>IF($D417&gt;T417,"SUP","RES")</f>
        <v>SUP</v>
      </c>
      <c r="DZ417" t="str">
        <f>IF($D417&gt;U417,"SUP","RES")</f>
        <v>SUP</v>
      </c>
      <c r="EA417" t="str">
        <f>IF($D417&gt;V417,"SUP","RES")</f>
        <v>SUP</v>
      </c>
      <c r="EB417" s="7">
        <f t="shared" si="595"/>
        <v>3</v>
      </c>
      <c r="EC417" s="7">
        <f t="shared" si="596"/>
        <v>3</v>
      </c>
      <c r="ED417" s="13" t="str">
        <f t="shared" si="597"/>
        <v>-----</v>
      </c>
      <c r="EE417" s="13" t="str">
        <f t="shared" si="598"/>
        <v>-----</v>
      </c>
      <c r="EF417" s="7">
        <f>IF(OR(ED417="All Sup",EE417="All Res"),"na",((D417-MIN(Q417:V417))/(MAX(Q417:V417)-MIN(Q417:V417))))</f>
        <v>0.63009680258138667</v>
      </c>
      <c r="EG417">
        <v>1.4999999999999999E-4</v>
      </c>
      <c r="EH417">
        <f>Q417*(1+$EG417)</f>
        <v>5200.8600120000001</v>
      </c>
      <c r="EI417">
        <f>Q417*(1-$EG417)</f>
        <v>5199.2999879999998</v>
      </c>
      <c r="EJ417">
        <f>R417*(1+$EG417)</f>
        <v>5191.8986680000007</v>
      </c>
      <c r="EK417">
        <f>R417*(1-$EG417)</f>
        <v>5190.341332</v>
      </c>
      <c r="EL417">
        <f>S417*(1+$EG417)</f>
        <v>5202.0401890000003</v>
      </c>
      <c r="EM417">
        <f>S417*(1-$EG417)</f>
        <v>5200.4798110000002</v>
      </c>
      <c r="EN417">
        <f>T417*(1+$EG417)</f>
        <v>5178.8767150000012</v>
      </c>
      <c r="EO417">
        <f>T417*(1-$EG417)</f>
        <v>5177.3232850000004</v>
      </c>
      <c r="EP417">
        <f>U417*(1+$EG417)</f>
        <v>5180.9670285000002</v>
      </c>
      <c r="EQ417">
        <f>U417*(1-$EG417)</f>
        <v>5179.4129714999999</v>
      </c>
      <c r="ER417">
        <f>V417*(1+$EG417)</f>
        <v>5167.9450755000007</v>
      </c>
      <c r="ES417">
        <f>V417*(1-$EG417)</f>
        <v>5166.3949245000003</v>
      </c>
      <c r="ET417" s="7" t="str">
        <f t="shared" si="599"/>
        <v>-----</v>
      </c>
      <c r="EU417" s="7" t="str">
        <f t="shared" si="600"/>
        <v>TOUCH</v>
      </c>
      <c r="EV417" s="7" t="str">
        <f t="shared" si="601"/>
        <v>-----</v>
      </c>
      <c r="EW417" s="7" t="str">
        <f t="shared" si="602"/>
        <v>-----</v>
      </c>
      <c r="EX417" s="7" t="str">
        <f t="shared" si="603"/>
        <v>-----</v>
      </c>
      <c r="EY417" s="7" t="str">
        <f t="shared" si="604"/>
        <v>-----</v>
      </c>
      <c r="EZ417">
        <f t="shared" si="624"/>
        <v>42</v>
      </c>
      <c r="FA417">
        <f t="shared" si="625"/>
        <v>0</v>
      </c>
      <c r="FB417">
        <f t="shared" si="626"/>
        <v>415</v>
      </c>
      <c r="FC417">
        <f t="shared" si="627"/>
        <v>2</v>
      </c>
      <c r="FD417">
        <f t="shared" si="628"/>
        <v>2</v>
      </c>
      <c r="FE417">
        <f t="shared" si="629"/>
        <v>109</v>
      </c>
      <c r="FF417">
        <f t="shared" si="630"/>
        <v>4</v>
      </c>
      <c r="FG417">
        <f t="shared" si="631"/>
        <v>2</v>
      </c>
      <c r="FH417">
        <f t="shared" si="632"/>
        <v>0</v>
      </c>
      <c r="FI417">
        <f t="shared" si="633"/>
        <v>4</v>
      </c>
      <c r="FJ417">
        <f t="shared" si="634"/>
        <v>1</v>
      </c>
      <c r="FK417">
        <f t="shared" si="635"/>
        <v>1</v>
      </c>
      <c r="FL417" s="7" t="str">
        <f t="shared" si="605"/>
        <v>-----</v>
      </c>
      <c r="FM417" s="7">
        <f t="shared" si="606"/>
        <v>2</v>
      </c>
      <c r="FN417" s="7" t="str">
        <f t="shared" si="607"/>
        <v>-----</v>
      </c>
      <c r="FO417" s="7" t="str">
        <f t="shared" si="608"/>
        <v>-----</v>
      </c>
      <c r="FP417" s="7" t="str">
        <f t="shared" si="609"/>
        <v>-----</v>
      </c>
      <c r="FQ417" s="7" t="str">
        <f t="shared" si="610"/>
        <v>-----</v>
      </c>
      <c r="FR417" s="13" t="str">
        <f>IF(FL417="-----","-----",(D417-Q417)/Q417)</f>
        <v>-----</v>
      </c>
      <c r="FS417" s="13">
        <f>IF(FM417="-----","-----",(Q417-R417)/R417)</f>
        <v>1.7260244417389766E-3</v>
      </c>
      <c r="FT417" s="13" t="str">
        <f>IF(FN417="-----","-----",(R417-S417)/S417)</f>
        <v>-----</v>
      </c>
      <c r="FU417" s="13" t="str">
        <f>IF(FO417="-----","-----",(S417-T417)/T417)</f>
        <v>-----</v>
      </c>
      <c r="FV417" s="13" t="str">
        <f>IF(FP417="-----","-----",(T417-U417)/U417)</f>
        <v>-----</v>
      </c>
      <c r="FW417" s="13" t="str">
        <f>IF(FQ417="-----","-----",(U417-V417)/V417)</f>
        <v>-----</v>
      </c>
      <c r="FX417" s="7" t="str">
        <f t="shared" si="611"/>
        <v>-----</v>
      </c>
      <c r="FY417" s="7" t="str">
        <f t="shared" si="612"/>
        <v>Support</v>
      </c>
      <c r="FZ417" s="7" t="str">
        <f t="shared" si="613"/>
        <v>-----</v>
      </c>
      <c r="GA417" s="7" t="str">
        <f t="shared" si="614"/>
        <v>-----</v>
      </c>
      <c r="GB417" s="7" t="str">
        <f t="shared" si="615"/>
        <v>-----</v>
      </c>
      <c r="GC417" s="7" t="str">
        <f t="shared" si="616"/>
        <v>-----</v>
      </c>
      <c r="GD417" s="7" t="str">
        <f>IF(AND(BG417&gt;AA417,BG416&gt;AA416,BG415&gt;AA415,BG414&gt;AA414,BG413&gt;AA413,BG412&gt;AA412,BG411&gt;AA411,BG410&gt;AA410,BG409&gt;AA409,BG408&gt;AA408,BG407&gt;AA407,BG406&gt;AA406),"Bullish",IF(AND(BG417&lt;AA417,BG416&lt;AA416,BG415&lt;AA415,BG414&lt;AA414,BG413&lt;AA413,BG412&lt;AA412,BG411&lt;AA411,BG410&lt;AA410,BG409&lt;AA409,BG408&lt;AA408,BG407&lt;AA407,BG406&lt;AA406),"Bearish","-----"))</f>
        <v>Bearish</v>
      </c>
      <c r="GE417">
        <f>(Z417-BG417)/BG417</f>
        <v>-5.4038092995701691E-4</v>
      </c>
      <c r="GF417" s="28">
        <f t="shared" si="574"/>
        <v>-0.46062626899204057</v>
      </c>
      <c r="GG417" s="7">
        <f t="shared" si="575"/>
        <v>0.32253338077622784</v>
      </c>
      <c r="GH417" s="7" t="str">
        <f t="shared" si="576"/>
        <v>-----</v>
      </c>
      <c r="GI417" s="7" t="str">
        <f>IF(Y417&gt;Z417,"Bullish","Bearish")</f>
        <v>Bullish</v>
      </c>
      <c r="GJ417" s="13" t="str">
        <f>IF(AND(D417&gt;Y417,D416&lt;Y416),"TEMA crossover","-----")</f>
        <v>-----</v>
      </c>
      <c r="GK417" s="13" t="str">
        <f>IF(AND(D417&lt;Y417,D416&gt;Y416),"TEMA crossunder","-----")</f>
        <v>-----</v>
      </c>
      <c r="GL417" s="22" t="str">
        <f>IF(GD417="Bearish","YES","-----")</f>
        <v>YES</v>
      </c>
      <c r="GM417" s="22" t="str">
        <f>IF(GH417="Reverse to Bearish","YES","-----")</f>
        <v>-----</v>
      </c>
      <c r="GN417" s="22" t="str">
        <f>IF(AND(GI417="Bullish",GI416="Bullish",GI415="Bullish",GI414="Bullish"),"YES","-----")</f>
        <v>YES</v>
      </c>
      <c r="GO417" s="22" t="str">
        <f>IF(OR(GK417="TEMA crossunder",GK416="TEMA crossunder",GK415="TEMA crossunder",GK414="TEMA crossunder"),"YES","-----")</f>
        <v>YES</v>
      </c>
      <c r="GP417" s="22" t="str">
        <f>IF(GD417="Bullish","YES","-----")</f>
        <v>-----</v>
      </c>
      <c r="GQ417" s="22" t="str">
        <f>IF(GH417="Reverse to Bullish","YES","-----")</f>
        <v>-----</v>
      </c>
      <c r="GR417" s="22" t="str">
        <f>IF(AND(GI417="Bearish",GI416="Bearish",GI415="Bearish",GI414="Bearish"),"YES","-----")</f>
        <v>-----</v>
      </c>
      <c r="GS417" s="22" t="str">
        <f>IF(OR(GJ417="TEMA crossover",GJ416="TEMA crossover",GJ415="TEMA crossover",GJ414="TEMA crossover"),"YES","-----")</f>
        <v>YES</v>
      </c>
      <c r="GT417" s="22" t="str">
        <f t="shared" si="636"/>
        <v>-----</v>
      </c>
      <c r="GU417" s="22" t="str">
        <f t="shared" si="637"/>
        <v>-----</v>
      </c>
      <c r="GV417" s="22" t="str">
        <f t="shared" si="638"/>
        <v>-----</v>
      </c>
      <c r="GW417" s="22" t="str">
        <f t="shared" si="639"/>
        <v>-----</v>
      </c>
      <c r="GX417" s="22" t="str">
        <f t="shared" si="640"/>
        <v>-----</v>
      </c>
      <c r="GY417" s="22" t="str">
        <f t="shared" si="641"/>
        <v>-----</v>
      </c>
      <c r="GZ417" s="7" t="str">
        <f>IF(G417&gt;BH417,"YES","-----")</f>
        <v>-----</v>
      </c>
      <c r="HA417" s="7" t="str">
        <f>IF(F417&lt;BI417,"YES","-----")</f>
        <v>-----</v>
      </c>
      <c r="HB417">
        <f>BH417-BI417</f>
        <v>6.1300000000001091</v>
      </c>
      <c r="HC417" s="27">
        <f t="shared" si="617"/>
        <v>3.5499746166237488E-2</v>
      </c>
      <c r="HD417" s="28">
        <f t="shared" si="577"/>
        <v>0.51415937561046376</v>
      </c>
      <c r="HE417" s="28" t="str">
        <f t="shared" si="578"/>
        <v>-----</v>
      </c>
      <c r="HF417" s="27">
        <f>STANDARDIZE(H417,AVERAGE($H34:$H417),_xlfn.STDEV.P($H34:$H417))</f>
        <v>4.3363931078344929E-2</v>
      </c>
      <c r="HG417" s="28">
        <f t="shared" si="579"/>
        <v>0.5172942852648118</v>
      </c>
      <c r="HH417" s="28" t="str">
        <f t="shared" si="580"/>
        <v>-----</v>
      </c>
      <c r="HI417">
        <f t="shared" si="618"/>
        <v>-5.2652600000001257</v>
      </c>
      <c r="HJ417">
        <f t="shared" si="619"/>
        <v>0.86473999999998341</v>
      </c>
      <c r="HK417" s="28">
        <f t="shared" ref="HK417:HL417" si="688">STANDARDIZE(HI417,AVERAGE(HI34:HI417),_xlfn.STDEV.P(HI34:HI417))</f>
        <v>-0.63572825338518424</v>
      </c>
      <c r="HL417" s="28">
        <f t="shared" si="688"/>
        <v>-0.75149265067111382</v>
      </c>
      <c r="HM417" s="28">
        <f t="shared" si="582"/>
        <v>0.26247677895504196</v>
      </c>
      <c r="HN417" s="28">
        <f t="shared" si="583"/>
        <v>0.22617811106058014</v>
      </c>
      <c r="HO417" s="28" t="str">
        <f t="shared" si="584"/>
        <v>potential up bounce</v>
      </c>
      <c r="HP417" s="28" t="str">
        <f t="shared" si="585"/>
        <v>-----</v>
      </c>
      <c r="HQ417" s="28">
        <f t="shared" si="648"/>
        <v>2.5047100000001592</v>
      </c>
      <c r="HR417" s="28" t="str">
        <f t="shared" si="621"/>
        <v>Bull</v>
      </c>
      <c r="HS417">
        <f t="shared" si="622"/>
        <v>2.5047100000001592</v>
      </c>
      <c r="HT417" s="27">
        <f t="shared" si="586"/>
        <v>1.7382672881196406</v>
      </c>
      <c r="HU417" s="28">
        <f t="shared" si="587"/>
        <v>0.9589181362495568</v>
      </c>
      <c r="HV417" s="27" t="str">
        <f t="shared" si="588"/>
        <v>-----</v>
      </c>
    </row>
    <row r="418" spans="1:230" x14ac:dyDescent="0.55000000000000004">
      <c r="A418">
        <f>Validation!A417</f>
        <v>1772156700</v>
      </c>
      <c r="B418" t="str">
        <f>Price!B417</f>
        <v>XAUUSD</v>
      </c>
      <c r="C418" t="str">
        <f>Price!C417</f>
        <v>M5</v>
      </c>
      <c r="D418">
        <f>Price!D417</f>
        <v>5188.54</v>
      </c>
      <c r="E418">
        <f>Price!E417</f>
        <v>5188.58</v>
      </c>
      <c r="F418">
        <f>Price!F417</f>
        <v>5189.7299999999996</v>
      </c>
      <c r="G418">
        <f>Price!G417</f>
        <v>5187.3900000000003</v>
      </c>
      <c r="H418">
        <f>Price!H417</f>
        <v>573</v>
      </c>
      <c r="I418">
        <f>Diagonals!E417</f>
        <v>5221.2700000000004</v>
      </c>
      <c r="J418">
        <f>Diagonals!F417</f>
        <v>0</v>
      </c>
      <c r="K418">
        <f>Diagonals!G417</f>
        <v>0</v>
      </c>
      <c r="L418">
        <f>Diagonals!H417</f>
        <v>5104.78</v>
      </c>
      <c r="M418">
        <f>Diagonals!I417</f>
        <v>0</v>
      </c>
      <c r="N418">
        <f>Diagonals!J417</f>
        <v>0</v>
      </c>
      <c r="O418">
        <f>Diagonals!K417</f>
        <v>0</v>
      </c>
      <c r="P418">
        <f>Diagonals!L417</f>
        <v>0</v>
      </c>
      <c r="Q418">
        <f>Trendlines!E417</f>
        <v>5200.08</v>
      </c>
      <c r="R418">
        <f>Trendlines!F417</f>
        <v>5191.09</v>
      </c>
      <c r="S418">
        <f>Trendlines!G417</f>
        <v>5201.24</v>
      </c>
      <c r="T418">
        <f>Trendlines!H417</f>
        <v>5178.18</v>
      </c>
      <c r="U418">
        <f>Trendlines!I417</f>
        <v>5180.21</v>
      </c>
      <c r="V418">
        <f>Trendlines!J417</f>
        <v>5167.21</v>
      </c>
      <c r="W418">
        <f>Trendlines!K417</f>
        <v>0</v>
      </c>
      <c r="X418">
        <f>Trendlines!L417</f>
        <v>0</v>
      </c>
      <c r="Y418">
        <f>Tema_Hrma_Smma!E417</f>
        <v>5188.71</v>
      </c>
      <c r="Z418">
        <f>Tema_Hrma_Smma!F417</f>
        <v>5180.7299999999996</v>
      </c>
      <c r="AA418">
        <f>Tema_Hrma_Smma!G417</f>
        <v>5183.07</v>
      </c>
      <c r="AB418">
        <f>ZScore!H417</f>
        <v>-1</v>
      </c>
      <c r="AC418">
        <f>ZScore!I417</f>
        <v>1.03054</v>
      </c>
      <c r="AD418">
        <f>ZScore!J417</f>
        <v>3</v>
      </c>
      <c r="AE418">
        <f>HA!E417</f>
        <v>5185.6400000000003</v>
      </c>
      <c r="AF418">
        <f>HA!F417</f>
        <v>5189.7299999999996</v>
      </c>
      <c r="AG418">
        <f>HA!G417</f>
        <v>5185.6400000000003</v>
      </c>
      <c r="AH418">
        <f>HA!H417</f>
        <v>5188.5600000000004</v>
      </c>
      <c r="AI418">
        <f>HA!I417</f>
        <v>1</v>
      </c>
      <c r="AJ418">
        <f>HA!J417</f>
        <v>2.92</v>
      </c>
      <c r="AK418">
        <f>HA!K417</f>
        <v>0.121</v>
      </c>
      <c r="AL418">
        <f>HA!L417</f>
        <v>4</v>
      </c>
      <c r="AM418">
        <f>KC!E417</f>
        <v>5208.3733700000003</v>
      </c>
      <c r="AN418">
        <f>KC!F417</f>
        <v>5201.9499699999997</v>
      </c>
      <c r="AO418">
        <f>KC!G417</f>
        <v>5195.5265799999997</v>
      </c>
      <c r="AP418">
        <f>KC!H417</f>
        <v>5189.1031800000001</v>
      </c>
      <c r="AQ418">
        <f>KC!I417</f>
        <v>5182.6797900000001</v>
      </c>
      <c r="AR418">
        <f>KC!J417</f>
        <v>5176.8848399999997</v>
      </c>
      <c r="AS418">
        <f>KC!K417</f>
        <v>5170.4614499999998</v>
      </c>
      <c r="AT418">
        <f>KC!L417</f>
        <v>5164.0380500000001</v>
      </c>
      <c r="AU418">
        <f>KC!M417</f>
        <v>5157.6146600000002</v>
      </c>
      <c r="AV418">
        <f>KC!N417</f>
        <v>5151.1912599999996</v>
      </c>
      <c r="AW418">
        <f>SR_Levels!E417</f>
        <v>5178.6000000000004</v>
      </c>
      <c r="AX418">
        <f>SR_Levels!F417</f>
        <v>5161.8900000000003</v>
      </c>
      <c r="AY418">
        <f>SR_Levels!G417</f>
        <v>5135.8500000000004</v>
      </c>
      <c r="AZ418">
        <f>SR_Levels!H417</f>
        <v>0</v>
      </c>
      <c r="BA418">
        <f>SR_Levels!I417</f>
        <v>5193.3500000000004</v>
      </c>
      <c r="BB418">
        <f>SR_Levels!J417</f>
        <v>5205.3100000000004</v>
      </c>
      <c r="BC418">
        <f>SR_Levels!K417</f>
        <v>0</v>
      </c>
      <c r="BD418">
        <f>SR_Levels!L417</f>
        <v>0</v>
      </c>
      <c r="BE418">
        <f>ZigZag!E417</f>
        <v>0</v>
      </c>
      <c r="BF418">
        <f>ZigZag!F417</f>
        <v>0</v>
      </c>
      <c r="BG418">
        <f>ZigZag!G417</f>
        <v>5182.03</v>
      </c>
      <c r="BH418">
        <f>Dual_Tema!E417</f>
        <v>5190.5600000000004</v>
      </c>
      <c r="BI418">
        <f>Dual_Tema!F417</f>
        <v>5186.2700000000004</v>
      </c>
      <c r="BJ418">
        <f>Pinbar!E417</f>
        <v>0</v>
      </c>
      <c r="BK418">
        <f>SSA!E417</f>
        <v>5190.62284</v>
      </c>
      <c r="BL418">
        <f>SSA!F417</f>
        <v>5188.1966899999998</v>
      </c>
      <c r="BN418" t="str">
        <f t="shared" si="644"/>
        <v>Red Candle</v>
      </c>
      <c r="BO418" s="34">
        <f t="shared" si="649"/>
        <v>2.0529518666798641E-3</v>
      </c>
      <c r="BP418" s="34">
        <f t="shared" si="657"/>
        <v>2.8295869653454098E-3</v>
      </c>
      <c r="BQ418" s="34">
        <f t="shared" si="671"/>
        <v>-1.4260167113733235E-4</v>
      </c>
      <c r="BR418" s="34">
        <f t="shared" si="681"/>
        <v>8.8349447140800841E-4</v>
      </c>
      <c r="BS418" s="35">
        <f t="shared" si="650"/>
        <v>3.418663297611868E-4</v>
      </c>
      <c r="BT418" s="35">
        <f t="shared" si="658"/>
        <v>2.3549365927211241E-4</v>
      </c>
      <c r="BU418" s="35">
        <f t="shared" si="672"/>
        <v>-7.9228485986293506E-6</v>
      </c>
      <c r="BV418" s="35">
        <f t="shared" si="682"/>
        <v>3.6796694477203573E-5</v>
      </c>
      <c r="BW418" s="27">
        <v>96</v>
      </c>
      <c r="BX418">
        <f>F418-G418</f>
        <v>2.339999999999236</v>
      </c>
      <c r="BY418">
        <f>ABS(F418-D417)</f>
        <v>1.0799999999999272</v>
      </c>
      <c r="BZ418">
        <f>ABS(G418-D417)</f>
        <v>1.2599999999993088</v>
      </c>
      <c r="CA418">
        <f t="shared" si="623"/>
        <v>2.339999999999236</v>
      </c>
      <c r="CB418">
        <f t="shared" si="660"/>
        <v>5.6957142857142697</v>
      </c>
      <c r="CC418">
        <f t="shared" si="664"/>
        <v>5.5549311748995196</v>
      </c>
      <c r="CD418">
        <f t="shared" si="661"/>
        <v>0.14078311081475015</v>
      </c>
      <c r="CE418">
        <f t="shared" si="665"/>
        <v>1</v>
      </c>
      <c r="CF418">
        <f t="shared" si="668"/>
        <v>13</v>
      </c>
      <c r="CG418" s="7" t="str">
        <f t="shared" si="662"/>
        <v>High Volatility Period</v>
      </c>
      <c r="CH418" s="21">
        <f>(Q418-Q322)/$BW418</f>
        <v>5.5208333333306809E-3</v>
      </c>
      <c r="CI418" s="21">
        <f>(R418-R322)/$BW418</f>
        <v>-2.5937499999997726E-2</v>
      </c>
      <c r="CJ418" s="21">
        <f>(S418-S322)/$BW418</f>
        <v>-1.750000000000303E-2</v>
      </c>
      <c r="CK418" s="21">
        <f>(T418-T322)/$BW418</f>
        <v>7.5729166666671219E-2</v>
      </c>
      <c r="CL418" s="21">
        <f>(U418-U322)/$BW418</f>
        <v>2.2187500000001137E-2</v>
      </c>
      <c r="CM418" s="21">
        <f>(V418-V322)/$BW418</f>
        <v>3.875000000000265E-2</v>
      </c>
      <c r="CN418">
        <f>DEGREES(ATAN(CH418/$CB418))</f>
        <v>5.5536555111925748E-2</v>
      </c>
      <c r="CO418">
        <f>DEGREES(ATAN(CI418/$CB418))</f>
        <v>-0.26091530120531214</v>
      </c>
      <c r="CP418">
        <f>DEGREES(ATAN(CJ418/$CB418))</f>
        <v>-0.17603990229429631</v>
      </c>
      <c r="CQ418">
        <f>DEGREES(ATAN(CK418/$CB418))</f>
        <v>0.76174923228827351</v>
      </c>
      <c r="CR418">
        <f t="shared" si="673"/>
        <v>0.22319302091933255</v>
      </c>
      <c r="CS418">
        <f t="shared" si="674"/>
        <v>0.38979785344162282</v>
      </c>
      <c r="CT418" t="str" cm="1">
        <f t="array" ref="CT418">_xlfn.IFS(CN418&gt;3,"Strong + Slope",CN418&gt;1.5,"Moderate + Slope",CN418&gt;0.5,"Sideway + Slope",CN418&gt;=-0.5,"Sideway Flat",CN418&gt;=-1.5,"Sideway - Slope",CN418&gt;=-3,"Moderate - Slope",TRUE,"Strong - Slope")</f>
        <v>Sideway Flat</v>
      </c>
      <c r="CU418" t="str" cm="1">
        <f t="array" ref="CU418">_xlfn.IFS(CO418&gt;3,"Strong + Slope",CO418&gt;1.5,"Moderate + Slope",CO418&gt;0.5,"Sideway + Slope",CO418&gt;=-0.5,"Sideway Flat",CO418&gt;=-1.5,"Sideway - Slope",CO418&gt;=-3,"Moderate - Slope",TRUE,"Strong - Slope")</f>
        <v>Sideway Flat</v>
      </c>
      <c r="CV418" t="str" cm="1">
        <f t="array" ref="CV418">_xlfn.IFS(CP418&gt;3,"Strong + Slope",CP418&gt;1.5,"Moderate + Slope",CP418&gt;0.5,"Sideway + Slope",CP418&gt;=-0.5,"Sideway Flat",CP418&gt;=-1.5,"Sideway - Slope",CP418&gt;=-3,"Moderate - Slope",TRUE,"Strong - Slope")</f>
        <v>Sideway Flat</v>
      </c>
      <c r="CW418" t="str" cm="1">
        <f t="array" ref="CW418">_xlfn.IFS(CQ418&gt;3,"Strong + Slope",CQ418&gt;1.5,"Moderate + Slope",CQ418&gt;0.5,"Sideway + Slope",CQ418&gt;=-0.5,"Sideway Flat",CQ418&gt;=-1.5,"Sideway - Slope",CQ418&gt;=-3,"Moderate - Slope",TRUE,"Strong - Slope")</f>
        <v>Sideway + Slope</v>
      </c>
      <c r="CX418" t="str" cm="1">
        <f t="array" ref="CX418">_xlfn.IFS(CR418&gt;3,"Strong + Slope",CR418&gt;1.5,"Moderate + Slope",CR418&gt;0.5,"Sideway + Slope",CR418&gt;=-0.5,"Sideway Flat",CR418&gt;=-1.5,"Sideway - Slope",CR418&gt;=-3,"Moderate - Slope",TRUE,"Strong - Slope")</f>
        <v>Sideway Flat</v>
      </c>
      <c r="CY418" t="str" cm="1">
        <f t="array" ref="CY418">_xlfn.IFS(CS418&gt;3,"Strong + Slope",CS418&gt;1.5,"Moderate + Slope",CS418&gt;0.5,"Sideway + Slope",CS418&gt;=-0.5,"Sideway Flat",CS418&gt;=-1.5,"Sideway - Slope",CS418&gt;=-3,"Moderate - Slope",TRUE,"Strong - Slope")</f>
        <v>Sideway Flat</v>
      </c>
      <c r="CZ418" s="7" t="str">
        <f>IF(AND(D418&gt;BH418,D418&gt;E418),"Bullish Trigger","-----")</f>
        <v>-----</v>
      </c>
      <c r="DA418" s="7" t="str">
        <f>IF(AND(D418&lt;BI418,D418&lt;E418),"Bearish Trigger","-----")</f>
        <v>-----</v>
      </c>
      <c r="DB418" s="13" t="str">
        <f>IF(AND(W418=BE418,W418&gt;0,BE418&gt;0),"Important High","------")</f>
        <v>------</v>
      </c>
      <c r="DC418" s="13" t="str">
        <f>IF(AND(X418=BF418,X418&gt;0,BF418&gt;0),"Important Low","------")</f>
        <v>------</v>
      </c>
      <c r="DD418" s="7" t="str">
        <f>IF(AND(DB418="Important High",DC418="-----",BJ418=1),"Imp High Rej","-----")</f>
        <v>-----</v>
      </c>
      <c r="DE418" s="7" t="str">
        <f>IF(AND(DB418="-----",DC418="Important Low",BJ418=1),"Imp Low Rej","-----")</f>
        <v>-----</v>
      </c>
      <c r="DF418" s="7" t="str">
        <f>IF(Y418&gt;AM418,"Overbought",IF(Y418&gt;AO418,"Bullish Momentum",IF(Y418&gt;AQ418,"Flat Momentum","-----")))</f>
        <v>Flat Momentum</v>
      </c>
      <c r="DG418" s="7" t="str">
        <f>IF(Y418&lt;AV418,"Oversold",IF(Y418&lt;AT418,"Bearish Momentum",IF(Y418&lt;AR418,"Flat Momentum","-----")))</f>
        <v>-----</v>
      </c>
      <c r="DH418" s="7" t="str">
        <f>IF(AND(DF418="Overbought",AD418=2),"Culminated Thrust","-----")</f>
        <v>-----</v>
      </c>
      <c r="DI418" s="7" t="str">
        <f>IF(AND(DG418="Oversold",AD418=5),"Culminated Thrust","-----")</f>
        <v>-----</v>
      </c>
      <c r="DJ418" s="14">
        <f>(Q418-$D418)/$D418</f>
        <v>2.2241324148989821E-3</v>
      </c>
      <c r="DK418" s="14">
        <f>(R418-$D418)/$D418</f>
        <v>4.9146773466142348E-4</v>
      </c>
      <c r="DL418" s="14">
        <f>(S418-$D418)/$D418</f>
        <v>2.4477020510586442E-3</v>
      </c>
      <c r="DM418" s="14">
        <f>(T418-$D418)/$D418</f>
        <v>-1.9967081298399303E-3</v>
      </c>
      <c r="DN418" s="14">
        <f>(U418-$D418)/$D418</f>
        <v>-1.6054612665605214E-3</v>
      </c>
      <c r="DO418" s="14">
        <f>(V418-$D418)/$D418</f>
        <v>-4.1109830511087755E-3</v>
      </c>
      <c r="DP418" s="14">
        <f t="shared" si="589"/>
        <v>2.4477020510586442E-3</v>
      </c>
      <c r="DQ418" s="14">
        <f t="shared" si="590"/>
        <v>2.2241324148989821E-3</v>
      </c>
      <c r="DR418" s="14">
        <f t="shared" si="591"/>
        <v>4.9146773466142348E-4</v>
      </c>
      <c r="DS418" s="14">
        <f t="shared" si="592"/>
        <v>-1.6054612665605214E-3</v>
      </c>
      <c r="DT418" s="14">
        <f t="shared" si="593"/>
        <v>-1.9967081298399303E-3</v>
      </c>
      <c r="DU418" s="14">
        <f t="shared" si="594"/>
        <v>-4.1109830511087755E-3</v>
      </c>
      <c r="DV418" t="str">
        <f>IF($D418&gt;Q418,"SUP","RES")</f>
        <v>RES</v>
      </c>
      <c r="DW418" t="str">
        <f>IF($D418&gt;R418,"SUP","RES")</f>
        <v>RES</v>
      </c>
      <c r="DX418" t="str">
        <f>IF($D418&gt;S418,"SUP","RES")</f>
        <v>RES</v>
      </c>
      <c r="DY418" t="str">
        <f>IF($D418&gt;T418,"SUP","RES")</f>
        <v>SUP</v>
      </c>
      <c r="DZ418" t="str">
        <f>IF($D418&gt;U418,"SUP","RES")</f>
        <v>SUP</v>
      </c>
      <c r="EA418" t="str">
        <f>IF($D418&gt;V418,"SUP","RES")</f>
        <v>SUP</v>
      </c>
      <c r="EB418" s="7">
        <f t="shared" si="595"/>
        <v>3</v>
      </c>
      <c r="EC418" s="7">
        <f t="shared" si="596"/>
        <v>3</v>
      </c>
      <c r="ED418" s="13" t="str">
        <f t="shared" si="597"/>
        <v>-----</v>
      </c>
      <c r="EE418" s="13" t="str">
        <f t="shared" si="598"/>
        <v>-----</v>
      </c>
      <c r="EF418" s="7">
        <f>IF(OR(ED418="All Sup",EE418="All Res"),"na",((D418-MIN(Q418:V418))/(MAX(Q418:V418)-MIN(Q418:V418))))</f>
        <v>0.62679988245665841</v>
      </c>
      <c r="EG418">
        <v>1.4999999999999999E-4</v>
      </c>
      <c r="EH418">
        <f>Q418*(1+$EG418)</f>
        <v>5200.8600120000001</v>
      </c>
      <c r="EI418">
        <f>Q418*(1-$EG418)</f>
        <v>5199.2999879999998</v>
      </c>
      <c r="EJ418">
        <f>R418*(1+$EG418)</f>
        <v>5191.8686635000004</v>
      </c>
      <c r="EK418">
        <f>R418*(1-$EG418)</f>
        <v>5190.3113364999999</v>
      </c>
      <c r="EL418">
        <f>S418*(1+$EG418)</f>
        <v>5202.0201860000006</v>
      </c>
      <c r="EM418">
        <f>S418*(1-$EG418)</f>
        <v>5200.4598139999998</v>
      </c>
      <c r="EN418">
        <f>T418*(1+$EG418)</f>
        <v>5178.9567270000007</v>
      </c>
      <c r="EO418">
        <f>T418*(1-$EG418)</f>
        <v>5177.4032730000008</v>
      </c>
      <c r="EP418">
        <f>U418*(1+$EG418)</f>
        <v>5180.9870315000007</v>
      </c>
      <c r="EQ418">
        <f>U418*(1-$EG418)</f>
        <v>5179.4329685000002</v>
      </c>
      <c r="ER418">
        <f>V418*(1+$EG418)</f>
        <v>5167.9850815000009</v>
      </c>
      <c r="ES418">
        <f>V418*(1-$EG418)</f>
        <v>5166.4349185000001</v>
      </c>
      <c r="ET418" s="7" t="str">
        <f t="shared" si="599"/>
        <v>-----</v>
      </c>
      <c r="EU418" s="7" t="str">
        <f t="shared" si="600"/>
        <v>-----</v>
      </c>
      <c r="EV418" s="7" t="str">
        <f t="shared" si="601"/>
        <v>-----</v>
      </c>
      <c r="EW418" s="7" t="str">
        <f t="shared" si="602"/>
        <v>-----</v>
      </c>
      <c r="EX418" s="7" t="str">
        <f t="shared" si="603"/>
        <v>-----</v>
      </c>
      <c r="EY418" s="7" t="str">
        <f t="shared" si="604"/>
        <v>-----</v>
      </c>
      <c r="EZ418">
        <f t="shared" si="624"/>
        <v>43</v>
      </c>
      <c r="FA418">
        <f t="shared" si="625"/>
        <v>1</v>
      </c>
      <c r="FB418">
        <f t="shared" si="626"/>
        <v>416</v>
      </c>
      <c r="FC418">
        <f t="shared" si="627"/>
        <v>3</v>
      </c>
      <c r="FD418">
        <f t="shared" si="628"/>
        <v>3</v>
      </c>
      <c r="FE418">
        <f t="shared" si="629"/>
        <v>110</v>
      </c>
      <c r="FF418">
        <f t="shared" si="630"/>
        <v>4</v>
      </c>
      <c r="FG418">
        <f t="shared" si="631"/>
        <v>2</v>
      </c>
      <c r="FH418">
        <f t="shared" si="632"/>
        <v>0</v>
      </c>
      <c r="FI418">
        <f t="shared" si="633"/>
        <v>4</v>
      </c>
      <c r="FJ418">
        <f t="shared" si="634"/>
        <v>1</v>
      </c>
      <c r="FK418">
        <f t="shared" si="635"/>
        <v>1</v>
      </c>
      <c r="FL418" s="7" t="str">
        <f t="shared" si="605"/>
        <v>-----</v>
      </c>
      <c r="FM418" s="7" t="str">
        <f t="shared" si="606"/>
        <v>-----</v>
      </c>
      <c r="FN418" s="7" t="str">
        <f t="shared" si="607"/>
        <v>-----</v>
      </c>
      <c r="FO418" s="7" t="str">
        <f t="shared" si="608"/>
        <v>-----</v>
      </c>
      <c r="FP418" s="7" t="str">
        <f t="shared" si="609"/>
        <v>-----</v>
      </c>
      <c r="FQ418" s="7" t="str">
        <f t="shared" si="610"/>
        <v>-----</v>
      </c>
      <c r="FR418" s="13" t="str">
        <f>IF(FL418="-----","-----",(D418-Q418)/Q418)</f>
        <v>-----</v>
      </c>
      <c r="FS418" s="13" t="str">
        <f>IF(FM418="-----","-----",(Q418-R418)/R418)</f>
        <v>-----</v>
      </c>
      <c r="FT418" s="13" t="str">
        <f>IF(FN418="-----","-----",(R418-S418)/S418)</f>
        <v>-----</v>
      </c>
      <c r="FU418" s="13" t="str">
        <f>IF(FO418="-----","-----",(S418-T418)/T418)</f>
        <v>-----</v>
      </c>
      <c r="FV418" s="13" t="str">
        <f>IF(FP418="-----","-----",(T418-U418)/U418)</f>
        <v>-----</v>
      </c>
      <c r="FW418" s="13" t="str">
        <f>IF(FQ418="-----","-----",(U418-V418)/V418)</f>
        <v>-----</v>
      </c>
      <c r="FX418" s="7" t="str">
        <f t="shared" si="611"/>
        <v>-----</v>
      </c>
      <c r="FY418" s="7" t="str">
        <f t="shared" si="612"/>
        <v>-----</v>
      </c>
      <c r="FZ418" s="7" t="str">
        <f t="shared" si="613"/>
        <v>-----</v>
      </c>
      <c r="GA418" s="7" t="str">
        <f t="shared" si="614"/>
        <v>-----</v>
      </c>
      <c r="GB418" s="7" t="str">
        <f t="shared" si="615"/>
        <v>-----</v>
      </c>
      <c r="GC418" s="7" t="str">
        <f t="shared" si="616"/>
        <v>-----</v>
      </c>
      <c r="GD418" s="7" t="str">
        <f>IF(AND(BG418&gt;AA418,BG417&gt;AA417,BG416&gt;AA416,BG415&gt;AA415,BG414&gt;AA414,BG413&gt;AA413,BG412&gt;AA412,BG411&gt;AA411,BG410&gt;AA410,BG409&gt;AA409,BG408&gt;AA408,BG407&gt;AA407),"Bullish",IF(AND(BG418&lt;AA418,BG417&lt;AA417,BG416&lt;AA416,BG415&lt;AA415,BG414&lt;AA414,BG413&lt;AA413,BG412&lt;AA412,BG411&lt;AA411,BG410&lt;AA410,BG409&lt;AA409,BG408&lt;AA408,BG407&lt;AA407),"Bearish","-----"))</f>
        <v>Bearish</v>
      </c>
      <c r="GE418">
        <f>(Z418-BG418)/BG418</f>
        <v>-2.5086693824624364E-4</v>
      </c>
      <c r="GF418" s="28">
        <f t="shared" si="574"/>
        <v>-0.20354588740673824</v>
      </c>
      <c r="GG418" s="7">
        <f t="shared" si="575"/>
        <v>0.41935419165514987</v>
      </c>
      <c r="GH418" s="7" t="str">
        <f t="shared" si="576"/>
        <v>-----</v>
      </c>
      <c r="GI418" s="7" t="str">
        <f>IF(Y418&gt;Z418,"Bullish","Bearish")</f>
        <v>Bullish</v>
      </c>
      <c r="GJ418" s="13" t="str">
        <f>IF(AND(D418&gt;Y418,D417&lt;Y417),"TEMA crossover","-----")</f>
        <v>-----</v>
      </c>
      <c r="GK418" s="13" t="str">
        <f>IF(AND(D418&lt;Y418,D417&gt;Y417),"TEMA crossunder","-----")</f>
        <v>TEMA crossunder</v>
      </c>
      <c r="GL418" s="22" t="str">
        <f>IF(GD418="Bearish","YES","-----")</f>
        <v>YES</v>
      </c>
      <c r="GM418" s="22" t="str">
        <f>IF(GH418="Reverse to Bearish","YES","-----")</f>
        <v>-----</v>
      </c>
      <c r="GN418" s="22" t="str">
        <f>IF(AND(GI418="Bullish",GI417="Bullish",GI416="Bullish",GI415="Bullish"),"YES","-----")</f>
        <v>YES</v>
      </c>
      <c r="GO418" s="22" t="str">
        <f>IF(OR(GK418="TEMA crossunder",GK417="TEMA crossunder",GK416="TEMA crossunder",GK415="TEMA crossunder"),"YES","-----")</f>
        <v>YES</v>
      </c>
      <c r="GP418" s="22" t="str">
        <f>IF(GD418="Bullish","YES","-----")</f>
        <v>-----</v>
      </c>
      <c r="GQ418" s="22" t="str">
        <f>IF(GH418="Reverse to Bullish","YES","-----")</f>
        <v>-----</v>
      </c>
      <c r="GR418" s="22" t="str">
        <f>IF(AND(GI418="Bearish",GI417="Bearish",GI416="Bearish",GI415="Bearish"),"YES","-----")</f>
        <v>-----</v>
      </c>
      <c r="GS418" s="22" t="str">
        <f>IF(OR(GJ418="TEMA crossover",GJ417="TEMA crossover",GJ416="TEMA crossover",GJ415="TEMA crossover"),"YES","-----")</f>
        <v>YES</v>
      </c>
      <c r="GT418" s="22" t="str">
        <f t="shared" si="636"/>
        <v>-----</v>
      </c>
      <c r="GU418" s="22" t="str">
        <f t="shared" si="637"/>
        <v>-----</v>
      </c>
      <c r="GV418" s="22" t="str">
        <f t="shared" si="638"/>
        <v>-----</v>
      </c>
      <c r="GW418" s="22" t="str">
        <f t="shared" si="639"/>
        <v>-----</v>
      </c>
      <c r="GX418" s="22" t="str">
        <f t="shared" si="640"/>
        <v>-----</v>
      </c>
      <c r="GY418" s="22" t="str">
        <f t="shared" si="641"/>
        <v>-----</v>
      </c>
      <c r="GZ418" s="7" t="str">
        <f>IF(G418&gt;BH418,"YES","-----")</f>
        <v>-----</v>
      </c>
      <c r="HA418" s="7" t="str">
        <f>IF(F418&lt;BI418,"YES","-----")</f>
        <v>-----</v>
      </c>
      <c r="HB418">
        <f>BH418-BI418</f>
        <v>4.2899999999999636</v>
      </c>
      <c r="HC418" s="27">
        <f t="shared" si="617"/>
        <v>-0.57854858117797059</v>
      </c>
      <c r="HD418" s="28">
        <f t="shared" si="577"/>
        <v>0.28144690409089002</v>
      </c>
      <c r="HE418" s="28" t="str">
        <f t="shared" si="578"/>
        <v>-----</v>
      </c>
      <c r="HF418" s="27">
        <f>STANDARDIZE(H418,AVERAGE($H35:$H418),_xlfn.STDEV.P($H35:$H418))</f>
        <v>0.35094404738263846</v>
      </c>
      <c r="HG418" s="28">
        <f t="shared" si="579"/>
        <v>0.63718483727266961</v>
      </c>
      <c r="HH418" s="28" t="str">
        <f t="shared" si="580"/>
        <v>-----</v>
      </c>
      <c r="HI418">
        <f t="shared" si="618"/>
        <v>-4.35283999999956</v>
      </c>
      <c r="HJ418">
        <f t="shared" si="619"/>
        <v>-6.283999999959633E-2</v>
      </c>
      <c r="HK418" s="28">
        <f t="shared" ref="HK418:HL418" si="689">STANDARDIZE(HI418,AVERAGE(HI35:HI418),_xlfn.STDEV.P(HI35:HI418))</f>
        <v>-0.36295391916354919</v>
      </c>
      <c r="HL418" s="28">
        <f t="shared" si="689"/>
        <v>-1.0913191127922257</v>
      </c>
      <c r="HM418" s="28">
        <f t="shared" si="582"/>
        <v>0.35831965374576719</v>
      </c>
      <c r="HN418" s="28">
        <f t="shared" si="583"/>
        <v>0.13756624528313374</v>
      </c>
      <c r="HO418" s="28" t="str">
        <f t="shared" si="584"/>
        <v>-----</v>
      </c>
      <c r="HP418" s="28" t="str">
        <f t="shared" si="585"/>
        <v>-----</v>
      </c>
      <c r="HQ418" s="28">
        <f t="shared" si="648"/>
        <v>2.4261500000002343</v>
      </c>
      <c r="HR418" s="28" t="str">
        <f t="shared" si="621"/>
        <v>Bull</v>
      </c>
      <c r="HS418">
        <f t="shared" si="622"/>
        <v>2.4261500000002343</v>
      </c>
      <c r="HT418" s="27">
        <f t="shared" si="586"/>
        <v>1.6371758803715855</v>
      </c>
      <c r="HU418" s="28">
        <f t="shared" si="587"/>
        <v>0.94920313738758522</v>
      </c>
      <c r="HV418" s="27" t="str">
        <f t="shared" si="588"/>
        <v>-----</v>
      </c>
    </row>
    <row r="419" spans="1:230" x14ac:dyDescent="0.55000000000000004">
      <c r="A419">
        <f>Validation!A418</f>
        <v>1772157000</v>
      </c>
      <c r="B419" t="str">
        <f>Price!B418</f>
        <v>XAUUSD</v>
      </c>
      <c r="C419" t="str">
        <f>Price!C418</f>
        <v>M5</v>
      </c>
      <c r="D419">
        <f>Price!D418</f>
        <v>5192.1000000000004</v>
      </c>
      <c r="E419">
        <f>Price!E418</f>
        <v>5188.54</v>
      </c>
      <c r="F419">
        <f>Price!F418</f>
        <v>5193.78</v>
      </c>
      <c r="G419">
        <f>Price!G418</f>
        <v>5187.43</v>
      </c>
      <c r="H419">
        <f>Price!H418</f>
        <v>637</v>
      </c>
      <c r="I419">
        <f>Diagonals!E418</f>
        <v>5221.4399999999996</v>
      </c>
      <c r="J419">
        <f>Diagonals!F418</f>
        <v>0</v>
      </c>
      <c r="K419">
        <f>Diagonals!G418</f>
        <v>0</v>
      </c>
      <c r="L419">
        <f>Diagonals!H418</f>
        <v>5104.45</v>
      </c>
      <c r="M419">
        <f>Diagonals!I418</f>
        <v>0</v>
      </c>
      <c r="N419">
        <f>Diagonals!J418</f>
        <v>0</v>
      </c>
      <c r="O419">
        <f>Diagonals!K418</f>
        <v>0</v>
      </c>
      <c r="P419">
        <f>Diagonals!L418</f>
        <v>0</v>
      </c>
      <c r="Q419">
        <f>Trendlines!E418</f>
        <v>5200.09</v>
      </c>
      <c r="R419">
        <f>Trendlines!F418</f>
        <v>5191.0600000000004</v>
      </c>
      <c r="S419">
        <f>Trendlines!G418</f>
        <v>5201.22</v>
      </c>
      <c r="T419">
        <f>Trendlines!H418</f>
        <v>5178.25</v>
      </c>
      <c r="U419">
        <f>Trendlines!I418</f>
        <v>5180.2299999999996</v>
      </c>
      <c r="V419">
        <f>Trendlines!J418</f>
        <v>5167.25</v>
      </c>
      <c r="W419">
        <f>Trendlines!K418</f>
        <v>0</v>
      </c>
      <c r="X419">
        <f>Trendlines!L418</f>
        <v>0</v>
      </c>
      <c r="Y419">
        <f>Tema_Hrma_Smma!E418</f>
        <v>5191.1000000000004</v>
      </c>
      <c r="Z419">
        <f>Tema_Hrma_Smma!F418</f>
        <v>5182.8599999999997</v>
      </c>
      <c r="AA419">
        <f>Tema_Hrma_Smma!G418</f>
        <v>5183.25</v>
      </c>
      <c r="AB419">
        <f>ZScore!H418</f>
        <v>1</v>
      </c>
      <c r="AC419">
        <f>ZScore!I418</f>
        <v>0.20454</v>
      </c>
      <c r="AD419">
        <f>ZScore!J418</f>
        <v>0</v>
      </c>
      <c r="AE419">
        <f>HA!E418</f>
        <v>5187.1000000000004</v>
      </c>
      <c r="AF419">
        <f>HA!F418</f>
        <v>5193.78</v>
      </c>
      <c r="AG419">
        <f>HA!G418</f>
        <v>5187.1000000000004</v>
      </c>
      <c r="AH419">
        <f>HA!H418</f>
        <v>5190.46</v>
      </c>
      <c r="AI419">
        <f>HA!I418</f>
        <v>1</v>
      </c>
      <c r="AJ419">
        <f>HA!J418</f>
        <v>3.36</v>
      </c>
      <c r="AK419">
        <f>HA!K418</f>
        <v>0.30369000000000002</v>
      </c>
      <c r="AL419">
        <f>HA!L418</f>
        <v>5</v>
      </c>
      <c r="AM419">
        <f>KC!E418</f>
        <v>5208.8402699999997</v>
      </c>
      <c r="AN419">
        <f>KC!F418</f>
        <v>5202.4074300000002</v>
      </c>
      <c r="AO419">
        <f>KC!G418</f>
        <v>5195.9745899999998</v>
      </c>
      <c r="AP419">
        <f>KC!H418</f>
        <v>5189.5417500000003</v>
      </c>
      <c r="AQ419">
        <f>KC!I418</f>
        <v>5183.1089099999999</v>
      </c>
      <c r="AR419">
        <f>KC!J418</f>
        <v>5177.3401599999997</v>
      </c>
      <c r="AS419">
        <f>KC!K418</f>
        <v>5170.9073200000003</v>
      </c>
      <c r="AT419">
        <f>KC!L418</f>
        <v>5164.4744799999999</v>
      </c>
      <c r="AU419">
        <f>KC!M418</f>
        <v>5158.0416400000004</v>
      </c>
      <c r="AV419">
        <f>KC!N418</f>
        <v>5151.6088</v>
      </c>
      <c r="AW419">
        <f>SR_Levels!E418</f>
        <v>5178.6000000000004</v>
      </c>
      <c r="AX419">
        <f>SR_Levels!F418</f>
        <v>5161.8900000000003</v>
      </c>
      <c r="AY419">
        <f>SR_Levels!G418</f>
        <v>5135.8500000000004</v>
      </c>
      <c r="AZ419">
        <f>SR_Levels!H418</f>
        <v>0</v>
      </c>
      <c r="BA419">
        <f>SR_Levels!I418</f>
        <v>5193.3500000000004</v>
      </c>
      <c r="BB419">
        <f>SR_Levels!J418</f>
        <v>5205.3100000000004</v>
      </c>
      <c r="BC419">
        <f>SR_Levels!K418</f>
        <v>0</v>
      </c>
      <c r="BD419">
        <f>SR_Levels!L418</f>
        <v>0</v>
      </c>
      <c r="BE419">
        <f>ZigZag!E418</f>
        <v>0</v>
      </c>
      <c r="BF419">
        <f>ZigZag!F418</f>
        <v>0</v>
      </c>
      <c r="BG419">
        <f>ZigZag!G418</f>
        <v>5182.68</v>
      </c>
      <c r="BH419">
        <f>Dual_Tema!E418</f>
        <v>5193.26</v>
      </c>
      <c r="BI419">
        <f>Dual_Tema!F418</f>
        <v>5188.18</v>
      </c>
      <c r="BJ419">
        <f>Pinbar!E418</f>
        <v>0</v>
      </c>
      <c r="BK419">
        <f>SSA!E418</f>
        <v>5192.5814799999998</v>
      </c>
      <c r="BL419">
        <f>SSA!F418</f>
        <v>5190.3890899999997</v>
      </c>
      <c r="BN419" t="str">
        <f t="shared" si="644"/>
        <v>Green Candle</v>
      </c>
      <c r="BO419" s="34">
        <f t="shared" si="649"/>
        <v>2.7501709200328239E-3</v>
      </c>
      <c r="BP419" s="34">
        <f t="shared" si="657"/>
        <v>3.0019936019287652E-3</v>
      </c>
      <c r="BQ419" s="34">
        <f t="shared" si="671"/>
        <v>-7.1257031817206773E-5</v>
      </c>
      <c r="BR419" s="34">
        <f t="shared" si="681"/>
        <v>1.3828537704463351E-3</v>
      </c>
      <c r="BS419" s="35">
        <f t="shared" si="650"/>
        <v>4.5783746214245191E-4</v>
      </c>
      <c r="BT419" s="35">
        <f t="shared" si="658"/>
        <v>2.498225852018976E-4</v>
      </c>
      <c r="BU419" s="35">
        <f t="shared" si="672"/>
        <v>-3.9588572037230207E-6</v>
      </c>
      <c r="BV419" s="35">
        <f t="shared" si="682"/>
        <v>5.7580762238718108E-5</v>
      </c>
      <c r="BW419" s="27">
        <v>96</v>
      </c>
      <c r="BX419">
        <f>F419-G419</f>
        <v>6.3499999999994543</v>
      </c>
      <c r="BY419">
        <f>ABS(F419-D418)</f>
        <v>5.2399999999997817</v>
      </c>
      <c r="BZ419">
        <f>ABS(G419-D418)</f>
        <v>1.1099999999996726</v>
      </c>
      <c r="CA419">
        <f t="shared" si="623"/>
        <v>6.3499999999994543</v>
      </c>
      <c r="CB419">
        <f t="shared" si="660"/>
        <v>5.6242857142856337</v>
      </c>
      <c r="CC419">
        <f t="shared" si="664"/>
        <v>5.6117218052638007</v>
      </c>
      <c r="CD419">
        <f t="shared" si="661"/>
        <v>1.256390902183302E-2</v>
      </c>
      <c r="CE419">
        <f t="shared" si="665"/>
        <v>1</v>
      </c>
      <c r="CF419">
        <f t="shared" si="668"/>
        <v>14</v>
      </c>
      <c r="CG419" s="7" t="str">
        <f t="shared" si="662"/>
        <v>High Volatility Period</v>
      </c>
      <c r="CH419" s="21">
        <f>(Q419-Q323)/$BW419</f>
        <v>5.6249999999996208E-3</v>
      </c>
      <c r="CI419" s="21">
        <f>(R419-R323)/$BW419</f>
        <v>-2.6041666666666668E-2</v>
      </c>
      <c r="CJ419" s="21">
        <f>(S419-S323)/$BW419</f>
        <v>-1.7604166666662497E-2</v>
      </c>
      <c r="CK419" s="21">
        <f>(T419-T323)/$BW419</f>
        <v>7.5625000000002274E-2</v>
      </c>
      <c r="CL419" s="21">
        <f>(U419-U323)/$BW419</f>
        <v>2.2187499999991662E-2</v>
      </c>
      <c r="CM419" s="21">
        <f>(V419-V323)/$BW419</f>
        <v>3.875000000000265E-2</v>
      </c>
      <c r="CN419">
        <f>DEGREES(ATAN(CH419/$CB419))</f>
        <v>5.730303698577139E-2</v>
      </c>
      <c r="CO419">
        <f>DEGREES(ATAN(CI419/$CB419))</f>
        <v>-0.26529003051752953</v>
      </c>
      <c r="CP419">
        <f>DEGREES(ATAN(CJ419/$CB419))</f>
        <v>-0.17933675655596651</v>
      </c>
      <c r="CQ419">
        <f>DEGREES(ATAN(CK419/$CB419))</f>
        <v>0.77036132950620184</v>
      </c>
      <c r="CR419">
        <f t="shared" si="673"/>
        <v>0.22602754873011599</v>
      </c>
      <c r="CS419">
        <f t="shared" si="674"/>
        <v>0.39474814040870537</v>
      </c>
      <c r="CT419" t="str" cm="1">
        <f t="array" ref="CT419">_xlfn.IFS(CN419&gt;3,"Strong + Slope",CN419&gt;1.5,"Moderate + Slope",CN419&gt;0.5,"Sideway + Slope",CN419&gt;=-0.5,"Sideway Flat",CN419&gt;=-1.5,"Sideway - Slope",CN419&gt;=-3,"Moderate - Slope",TRUE,"Strong - Slope")</f>
        <v>Sideway Flat</v>
      </c>
      <c r="CU419" t="str" cm="1">
        <f t="array" ref="CU419">_xlfn.IFS(CO419&gt;3,"Strong + Slope",CO419&gt;1.5,"Moderate + Slope",CO419&gt;0.5,"Sideway + Slope",CO419&gt;=-0.5,"Sideway Flat",CO419&gt;=-1.5,"Sideway - Slope",CO419&gt;=-3,"Moderate - Slope",TRUE,"Strong - Slope")</f>
        <v>Sideway Flat</v>
      </c>
      <c r="CV419" t="str" cm="1">
        <f t="array" ref="CV419">_xlfn.IFS(CP419&gt;3,"Strong + Slope",CP419&gt;1.5,"Moderate + Slope",CP419&gt;0.5,"Sideway + Slope",CP419&gt;=-0.5,"Sideway Flat",CP419&gt;=-1.5,"Sideway - Slope",CP419&gt;=-3,"Moderate - Slope",TRUE,"Strong - Slope")</f>
        <v>Sideway Flat</v>
      </c>
      <c r="CW419" t="str" cm="1">
        <f t="array" ref="CW419">_xlfn.IFS(CQ419&gt;3,"Strong + Slope",CQ419&gt;1.5,"Moderate + Slope",CQ419&gt;0.5,"Sideway + Slope",CQ419&gt;=-0.5,"Sideway Flat",CQ419&gt;=-1.5,"Sideway - Slope",CQ419&gt;=-3,"Moderate - Slope",TRUE,"Strong - Slope")</f>
        <v>Sideway + Slope</v>
      </c>
      <c r="CX419" t="str" cm="1">
        <f t="array" ref="CX419">_xlfn.IFS(CR419&gt;3,"Strong + Slope",CR419&gt;1.5,"Moderate + Slope",CR419&gt;0.5,"Sideway + Slope",CR419&gt;=-0.5,"Sideway Flat",CR419&gt;=-1.5,"Sideway - Slope",CR419&gt;=-3,"Moderate - Slope",TRUE,"Strong - Slope")</f>
        <v>Sideway Flat</v>
      </c>
      <c r="CY419" t="str" cm="1">
        <f t="array" ref="CY419">_xlfn.IFS(CS419&gt;3,"Strong + Slope",CS419&gt;1.5,"Moderate + Slope",CS419&gt;0.5,"Sideway + Slope",CS419&gt;=-0.5,"Sideway Flat",CS419&gt;=-1.5,"Sideway - Slope",CS419&gt;=-3,"Moderate - Slope",TRUE,"Strong - Slope")</f>
        <v>Sideway Flat</v>
      </c>
      <c r="CZ419" s="7" t="str">
        <f>IF(AND(D419&gt;BH419,D419&gt;E419),"Bullish Trigger","-----")</f>
        <v>-----</v>
      </c>
      <c r="DA419" s="7" t="str">
        <f>IF(AND(D419&lt;BI419,D419&lt;E419),"Bearish Trigger","-----")</f>
        <v>-----</v>
      </c>
      <c r="DB419" s="13" t="str">
        <f>IF(AND(W419=BE419,W419&gt;0,BE419&gt;0),"Important High","------")</f>
        <v>------</v>
      </c>
      <c r="DC419" s="13" t="str">
        <f>IF(AND(X419=BF419,X419&gt;0,BF419&gt;0),"Important Low","------")</f>
        <v>------</v>
      </c>
      <c r="DD419" s="7" t="str">
        <f>IF(AND(DB419="Important High",DC419="-----",BJ419=1),"Imp High Rej","-----")</f>
        <v>-----</v>
      </c>
      <c r="DE419" s="7" t="str">
        <f>IF(AND(DB419="-----",DC419="Important Low",BJ419=1),"Imp Low Rej","-----")</f>
        <v>-----</v>
      </c>
      <c r="DF419" s="7" t="str">
        <f>IF(Y419&gt;AM419,"Overbought",IF(Y419&gt;AO419,"Bullish Momentum",IF(Y419&gt;AQ419,"Flat Momentum","-----")))</f>
        <v>Flat Momentum</v>
      </c>
      <c r="DG419" s="7" t="str">
        <f>IF(Y419&lt;AV419,"Oversold",IF(Y419&lt;AT419,"Bearish Momentum",IF(Y419&lt;AR419,"Flat Momentum","-----")))</f>
        <v>-----</v>
      </c>
      <c r="DH419" s="7" t="str">
        <f>IF(AND(DF419="Overbought",AD419=2),"Culminated Thrust","-----")</f>
        <v>-----</v>
      </c>
      <c r="DI419" s="7" t="str">
        <f>IF(AND(DG419="Oversold",AD419=5),"Culminated Thrust","-----")</f>
        <v>-----</v>
      </c>
      <c r="DJ419" s="14">
        <f>(Q419-$D419)/$D419</f>
        <v>1.5388763698695675E-3</v>
      </c>
      <c r="DK419" s="14">
        <f>(R419-$D419)/$D419</f>
        <v>-2.0030430846862803E-4</v>
      </c>
      <c r="DL419" s="14">
        <f>(S419-$D419)/$D419</f>
        <v>1.7565147050326245E-3</v>
      </c>
      <c r="DM419" s="14">
        <f>(T419-$D419)/$D419</f>
        <v>-2.6675141079717962E-3</v>
      </c>
      <c r="DN419" s="14">
        <f>(U419-$D419)/$D419</f>
        <v>-2.2861655206950558E-3</v>
      </c>
      <c r="DO419" s="14">
        <f>(V419-$D419)/$D419</f>
        <v>-4.7861173706208208E-3</v>
      </c>
      <c r="DP419" s="14">
        <f t="shared" si="589"/>
        <v>1.7565147050326245E-3</v>
      </c>
      <c r="DQ419" s="14">
        <f t="shared" si="590"/>
        <v>1.5388763698695675E-3</v>
      </c>
      <c r="DR419" s="14">
        <f t="shared" si="591"/>
        <v>-2.0030430846862803E-4</v>
      </c>
      <c r="DS419" s="14">
        <f t="shared" si="592"/>
        <v>-2.2861655206950558E-3</v>
      </c>
      <c r="DT419" s="14">
        <f t="shared" si="593"/>
        <v>-2.6675141079717962E-3</v>
      </c>
      <c r="DU419" s="14">
        <f t="shared" si="594"/>
        <v>-4.7861173706208208E-3</v>
      </c>
      <c r="DV419" t="str">
        <f>IF($D419&gt;Q419,"SUP","RES")</f>
        <v>RES</v>
      </c>
      <c r="DW419" t="str">
        <f>IF($D419&gt;R419,"SUP","RES")</f>
        <v>SUP</v>
      </c>
      <c r="DX419" t="str">
        <f>IF($D419&gt;S419,"SUP","RES")</f>
        <v>RES</v>
      </c>
      <c r="DY419" t="str">
        <f>IF($D419&gt;T419,"SUP","RES")</f>
        <v>SUP</v>
      </c>
      <c r="DZ419" t="str">
        <f>IF($D419&gt;U419,"SUP","RES")</f>
        <v>SUP</v>
      </c>
      <c r="EA419" t="str">
        <f>IF($D419&gt;V419,"SUP","RES")</f>
        <v>SUP</v>
      </c>
      <c r="EB419" s="7">
        <f t="shared" si="595"/>
        <v>2</v>
      </c>
      <c r="EC419" s="7">
        <f t="shared" si="596"/>
        <v>4</v>
      </c>
      <c r="ED419" s="13" t="str">
        <f t="shared" si="597"/>
        <v>-----</v>
      </c>
      <c r="EE419" s="13" t="str">
        <f t="shared" si="598"/>
        <v>-----</v>
      </c>
      <c r="EF419" s="7">
        <f>IF(OR(ED419="All Sup",EE419="All Res"),"na",((D419-MIN(Q419:V419))/(MAX(Q419:V419)-MIN(Q419:V419))))</f>
        <v>0.73152781866353189</v>
      </c>
      <c r="EG419">
        <v>1.4999999999999999E-4</v>
      </c>
      <c r="EH419">
        <f>Q419*(1+$EG419)</f>
        <v>5200.8700135000008</v>
      </c>
      <c r="EI419">
        <f>Q419*(1-$EG419)</f>
        <v>5199.3099865000004</v>
      </c>
      <c r="EJ419">
        <f>R419*(1+$EG419)</f>
        <v>5191.8386590000009</v>
      </c>
      <c r="EK419">
        <f>R419*(1-$EG419)</f>
        <v>5190.2813410000008</v>
      </c>
      <c r="EL419">
        <f>S419*(1+$EG419)</f>
        <v>5202.000183000001</v>
      </c>
      <c r="EM419">
        <f>S419*(1-$EG419)</f>
        <v>5200.4398170000004</v>
      </c>
      <c r="EN419">
        <f>T419*(1+$EG419)</f>
        <v>5179.0267375000003</v>
      </c>
      <c r="EO419">
        <f>T419*(1-$EG419)</f>
        <v>5177.4732624999997</v>
      </c>
      <c r="EP419">
        <f>U419*(1+$EG419)</f>
        <v>5181.0070345000004</v>
      </c>
      <c r="EQ419">
        <f>U419*(1-$EG419)</f>
        <v>5179.4529654999997</v>
      </c>
      <c r="ER419">
        <f>V419*(1+$EG419)</f>
        <v>5168.0250875000002</v>
      </c>
      <c r="ES419">
        <f>V419*(1-$EG419)</f>
        <v>5166.4749124999998</v>
      </c>
      <c r="ET419" s="7" t="str">
        <f t="shared" si="599"/>
        <v>-----</v>
      </c>
      <c r="EU419" s="7" t="str">
        <f t="shared" si="600"/>
        <v>TOUCH</v>
      </c>
      <c r="EV419" s="7" t="str">
        <f t="shared" si="601"/>
        <v>-----</v>
      </c>
      <c r="EW419" s="7" t="str">
        <f t="shared" si="602"/>
        <v>-----</v>
      </c>
      <c r="EX419" s="7" t="str">
        <f t="shared" si="603"/>
        <v>-----</v>
      </c>
      <c r="EY419" s="7" t="str">
        <f t="shared" si="604"/>
        <v>-----</v>
      </c>
      <c r="EZ419">
        <f t="shared" si="624"/>
        <v>44</v>
      </c>
      <c r="FA419">
        <f t="shared" si="625"/>
        <v>0</v>
      </c>
      <c r="FB419">
        <f t="shared" si="626"/>
        <v>417</v>
      </c>
      <c r="FC419">
        <f t="shared" si="627"/>
        <v>4</v>
      </c>
      <c r="FD419">
        <f t="shared" si="628"/>
        <v>4</v>
      </c>
      <c r="FE419">
        <f t="shared" si="629"/>
        <v>111</v>
      </c>
      <c r="FF419">
        <f t="shared" si="630"/>
        <v>4</v>
      </c>
      <c r="FG419">
        <f t="shared" si="631"/>
        <v>3</v>
      </c>
      <c r="FH419">
        <f t="shared" si="632"/>
        <v>0</v>
      </c>
      <c r="FI419">
        <f t="shared" si="633"/>
        <v>4</v>
      </c>
      <c r="FJ419">
        <f t="shared" si="634"/>
        <v>1</v>
      </c>
      <c r="FK419">
        <f t="shared" si="635"/>
        <v>1</v>
      </c>
      <c r="FL419" s="7" t="str">
        <f t="shared" si="605"/>
        <v>-----</v>
      </c>
      <c r="FM419" s="7">
        <f t="shared" si="606"/>
        <v>3</v>
      </c>
      <c r="FN419" s="7" t="str">
        <f t="shared" si="607"/>
        <v>-----</v>
      </c>
      <c r="FO419" s="7" t="str">
        <f t="shared" si="608"/>
        <v>-----</v>
      </c>
      <c r="FP419" s="7" t="str">
        <f t="shared" si="609"/>
        <v>-----</v>
      </c>
      <c r="FQ419" s="7" t="str">
        <f t="shared" si="610"/>
        <v>-----</v>
      </c>
      <c r="FR419" s="13" t="str">
        <f>IF(FL419="-----","-----",(D419-Q419)/Q419)</f>
        <v>-----</v>
      </c>
      <c r="FS419" s="13">
        <f>IF(FM419="-----","-----",(Q419-R419)/R419)</f>
        <v>1.7395291135143391E-3</v>
      </c>
      <c r="FT419" s="13" t="str">
        <f>IF(FN419="-----","-----",(R419-S419)/S419)</f>
        <v>-----</v>
      </c>
      <c r="FU419" s="13" t="str">
        <f>IF(FO419="-----","-----",(S419-T419)/T419)</f>
        <v>-----</v>
      </c>
      <c r="FV419" s="13" t="str">
        <f>IF(FP419="-----","-----",(T419-U419)/U419)</f>
        <v>-----</v>
      </c>
      <c r="FW419" s="13" t="str">
        <f>IF(FQ419="-----","-----",(U419-V419)/V419)</f>
        <v>-----</v>
      </c>
      <c r="FX419" s="7" t="str">
        <f t="shared" si="611"/>
        <v>-----</v>
      </c>
      <c r="FY419" s="7" t="str">
        <f t="shared" si="612"/>
        <v>Support</v>
      </c>
      <c r="FZ419" s="7" t="str">
        <f t="shared" si="613"/>
        <v>-----</v>
      </c>
      <c r="GA419" s="7" t="str">
        <f t="shared" si="614"/>
        <v>-----</v>
      </c>
      <c r="GB419" s="7" t="str">
        <f t="shared" si="615"/>
        <v>-----</v>
      </c>
      <c r="GC419" s="7" t="str">
        <f t="shared" si="616"/>
        <v>-----</v>
      </c>
      <c r="GD419" s="7" t="str">
        <f>IF(AND(BG419&gt;AA419,BG418&gt;AA418,BG417&gt;AA417,BG416&gt;AA416,BG415&gt;AA415,BG414&gt;AA414,BG413&gt;AA413,BG412&gt;AA412,BG411&gt;AA411,BG410&gt;AA410,BG409&gt;AA409,BG408&gt;AA408),"Bullish",IF(AND(BG419&lt;AA419,BG418&lt;AA418,BG417&lt;AA417,BG416&lt;AA416,BG415&lt;AA415,BG414&lt;AA414,BG413&lt;AA413,BG412&lt;AA412,BG411&lt;AA411,BG410&lt;AA410,BG409&lt;AA409,BG408&lt;AA408),"Bearish","-----"))</f>
        <v>Bearish</v>
      </c>
      <c r="GE419">
        <f>(Z419-BG419)/BG419</f>
        <v>3.4731065780519253E-5</v>
      </c>
      <c r="GF419" s="28">
        <f t="shared" si="574"/>
        <v>4.9781627180745372E-2</v>
      </c>
      <c r="GG419" s="7">
        <f t="shared" si="575"/>
        <v>0.51985179604321474</v>
      </c>
      <c r="GH419" s="7" t="str">
        <f t="shared" si="576"/>
        <v>-----</v>
      </c>
      <c r="GI419" s="7" t="str">
        <f>IF(Y419&gt;Z419,"Bullish","Bearish")</f>
        <v>Bullish</v>
      </c>
      <c r="GJ419" s="13" t="str">
        <f>IF(AND(D419&gt;Y419,D418&lt;Y418),"TEMA crossover","-----")</f>
        <v>TEMA crossover</v>
      </c>
      <c r="GK419" s="13" t="str">
        <f>IF(AND(D419&lt;Y419,D418&gt;Y418),"TEMA crossunder","-----")</f>
        <v>-----</v>
      </c>
      <c r="GL419" s="22" t="str">
        <f>IF(GD419="Bearish","YES","-----")</f>
        <v>YES</v>
      </c>
      <c r="GM419" s="22" t="str">
        <f>IF(GH419="Reverse to Bearish","YES","-----")</f>
        <v>-----</v>
      </c>
      <c r="GN419" s="22" t="str">
        <f>IF(AND(GI419="Bullish",GI418="Bullish",GI417="Bullish",GI416="Bullish"),"YES","-----")</f>
        <v>YES</v>
      </c>
      <c r="GO419" s="22" t="str">
        <f>IF(OR(GK419="TEMA crossunder",GK418="TEMA crossunder",GK417="TEMA crossunder",GK416="TEMA crossunder"),"YES","-----")</f>
        <v>YES</v>
      </c>
      <c r="GP419" s="22" t="str">
        <f>IF(GD419="Bullish","YES","-----")</f>
        <v>-----</v>
      </c>
      <c r="GQ419" s="22" t="str">
        <f>IF(GH419="Reverse to Bullish","YES","-----")</f>
        <v>-----</v>
      </c>
      <c r="GR419" s="22" t="str">
        <f>IF(AND(GI419="Bearish",GI418="Bearish",GI417="Bearish",GI416="Bearish"),"YES","-----")</f>
        <v>-----</v>
      </c>
      <c r="GS419" s="22" t="str">
        <f>IF(OR(GJ419="TEMA crossover",GJ418="TEMA crossover",GJ417="TEMA crossover",GJ416="TEMA crossover"),"YES","-----")</f>
        <v>YES</v>
      </c>
      <c r="GT419" s="22" t="str">
        <f t="shared" si="636"/>
        <v>-----</v>
      </c>
      <c r="GU419" s="22" t="str">
        <f t="shared" si="637"/>
        <v>-----</v>
      </c>
      <c r="GV419" s="22" t="str">
        <f t="shared" si="638"/>
        <v>-----</v>
      </c>
      <c r="GW419" s="22" t="str">
        <f t="shared" si="639"/>
        <v>-----</v>
      </c>
      <c r="GX419" s="22" t="str">
        <f t="shared" si="640"/>
        <v>-----</v>
      </c>
      <c r="GY419" s="22" t="str">
        <f t="shared" si="641"/>
        <v>-----</v>
      </c>
      <c r="GZ419" s="7" t="str">
        <f>IF(G419&gt;BH419,"YES","-----")</f>
        <v>-----</v>
      </c>
      <c r="HA419" s="7" t="str">
        <f>IF(F419&lt;BI419,"YES","-----")</f>
        <v>-----</v>
      </c>
      <c r="HB419">
        <f>BH419-BI419</f>
        <v>5.0799999999999272</v>
      </c>
      <c r="HC419" s="27">
        <f t="shared" si="617"/>
        <v>-0.31286045562997294</v>
      </c>
      <c r="HD419" s="28">
        <f t="shared" si="577"/>
        <v>0.37719334111959701</v>
      </c>
      <c r="HE419" s="28" t="str">
        <f t="shared" si="578"/>
        <v>-----</v>
      </c>
      <c r="HF419" s="27">
        <f>STANDARDIZE(H419,AVERAGE($H36:$H419),_xlfn.STDEV.P($H36:$H419))</f>
        <v>0.73456077377206097</v>
      </c>
      <c r="HG419" s="28">
        <f t="shared" si="579"/>
        <v>0.76869648253090062</v>
      </c>
      <c r="HH419" s="28" t="str">
        <f t="shared" si="580"/>
        <v>-----</v>
      </c>
      <c r="HI419">
        <f t="shared" si="618"/>
        <v>-4.4014799999995375</v>
      </c>
      <c r="HJ419">
        <f t="shared" si="619"/>
        <v>0.6785200000003897</v>
      </c>
      <c r="HK419" s="28">
        <f t="shared" ref="HK419:HL419" si="690">STANDARDIZE(HI419,AVERAGE(HI36:HI419),_xlfn.STDEV.P(HI36:HI419))</f>
        <v>-0.37664650323445115</v>
      </c>
      <c r="HL419" s="28">
        <f t="shared" si="690"/>
        <v>-0.81200180642662301</v>
      </c>
      <c r="HM419" s="28">
        <f t="shared" si="582"/>
        <v>0.35321816196678824</v>
      </c>
      <c r="HN419" s="28">
        <f t="shared" si="583"/>
        <v>0.20839529747750044</v>
      </c>
      <c r="HO419" s="28" t="str">
        <f t="shared" si="584"/>
        <v>-----</v>
      </c>
      <c r="HP419" s="28" t="str">
        <f t="shared" si="585"/>
        <v>-----</v>
      </c>
      <c r="HQ419" s="28">
        <f t="shared" si="648"/>
        <v>2.1923900000001595</v>
      </c>
      <c r="HR419" s="28" t="str">
        <f t="shared" si="621"/>
        <v>Bull</v>
      </c>
      <c r="HS419">
        <f t="shared" si="622"/>
        <v>2.1923900000001595</v>
      </c>
      <c r="HT419" s="27">
        <f t="shared" si="586"/>
        <v>1.3592831469522884</v>
      </c>
      <c r="HU419" s="28">
        <f t="shared" si="587"/>
        <v>0.91297155883183001</v>
      </c>
      <c r="HV419" s="27" t="str">
        <f t="shared" si="588"/>
        <v>-----</v>
      </c>
    </row>
    <row r="420" spans="1:230" x14ac:dyDescent="0.55000000000000004">
      <c r="A420">
        <f>Validation!A419</f>
        <v>1772157300</v>
      </c>
      <c r="B420" t="str">
        <f>Price!B419</f>
        <v>XAUUSD</v>
      </c>
      <c r="C420" t="str">
        <f>Price!C419</f>
        <v>M5</v>
      </c>
      <c r="D420">
        <f>Price!D419</f>
        <v>5194.22</v>
      </c>
      <c r="E420">
        <f>Price!E419</f>
        <v>5191.8599999999997</v>
      </c>
      <c r="F420">
        <f>Price!F419</f>
        <v>5194.5600000000004</v>
      </c>
      <c r="G420">
        <f>Price!G419</f>
        <v>5189.96</v>
      </c>
      <c r="H420">
        <f>Price!H419</f>
        <v>583</v>
      </c>
      <c r="I420">
        <f>Diagonals!E419</f>
        <v>5221.62</v>
      </c>
      <c r="J420">
        <f>Diagonals!F419</f>
        <v>0</v>
      </c>
      <c r="K420">
        <f>Diagonals!G419</f>
        <v>0</v>
      </c>
      <c r="L420">
        <f>Diagonals!H419</f>
        <v>5104.12</v>
      </c>
      <c r="M420">
        <f>Diagonals!I419</f>
        <v>0</v>
      </c>
      <c r="N420">
        <f>Diagonals!J419</f>
        <v>0</v>
      </c>
      <c r="O420">
        <f>Diagonals!K419</f>
        <v>0</v>
      </c>
      <c r="P420">
        <f>Diagonals!L419</f>
        <v>0</v>
      </c>
      <c r="Q420">
        <f>Trendlines!E419</f>
        <v>5200.09</v>
      </c>
      <c r="R420">
        <f>Trendlines!F419</f>
        <v>5191.04</v>
      </c>
      <c r="S420">
        <f>Trendlines!G419</f>
        <v>5201.2</v>
      </c>
      <c r="T420">
        <f>Trendlines!H419</f>
        <v>5178.33</v>
      </c>
      <c r="U420">
        <f>Trendlines!I419</f>
        <v>5180.25</v>
      </c>
      <c r="V420">
        <f>Trendlines!J419</f>
        <v>5167.29</v>
      </c>
      <c r="W420">
        <f>Trendlines!K419</f>
        <v>0</v>
      </c>
      <c r="X420">
        <f>Trendlines!L419</f>
        <v>0</v>
      </c>
      <c r="Y420">
        <f>Tema_Hrma_Smma!E419</f>
        <v>5193.3</v>
      </c>
      <c r="Z420">
        <f>Tema_Hrma_Smma!F419</f>
        <v>5185.05</v>
      </c>
      <c r="AA420">
        <f>Tema_Hrma_Smma!G419</f>
        <v>5183.5</v>
      </c>
      <c r="AB420">
        <f>ZScore!H419</f>
        <v>1</v>
      </c>
      <c r="AC420">
        <f>ZScore!I419</f>
        <v>0.21392</v>
      </c>
      <c r="AD420">
        <f>ZScore!J419</f>
        <v>0</v>
      </c>
      <c r="AE420">
        <f>HA!E419</f>
        <v>5188.78</v>
      </c>
      <c r="AF420">
        <f>HA!F419</f>
        <v>5194.5600000000004</v>
      </c>
      <c r="AG420">
        <f>HA!G419</f>
        <v>5188.78</v>
      </c>
      <c r="AH420">
        <f>HA!H419</f>
        <v>5192.6499999999996</v>
      </c>
      <c r="AI420">
        <f>HA!I419</f>
        <v>1</v>
      </c>
      <c r="AJ420">
        <f>HA!J419</f>
        <v>3.87</v>
      </c>
      <c r="AK420">
        <f>HA!K419</f>
        <v>0.51165000000000005</v>
      </c>
      <c r="AL420">
        <f>HA!L419</f>
        <v>6</v>
      </c>
      <c r="AM420">
        <f>KC!E419</f>
        <v>5209.40877</v>
      </c>
      <c r="AN420">
        <f>KC!F419</f>
        <v>5202.9763599999997</v>
      </c>
      <c r="AO420">
        <f>KC!G419</f>
        <v>5196.54396</v>
      </c>
      <c r="AP420">
        <f>KC!H419</f>
        <v>5190.1115499999996</v>
      </c>
      <c r="AQ420">
        <f>KC!I419</f>
        <v>5183.6791400000002</v>
      </c>
      <c r="AR420">
        <f>KC!J419</f>
        <v>5177.9567500000003</v>
      </c>
      <c r="AS420">
        <f>KC!K419</f>
        <v>5171.5243399999999</v>
      </c>
      <c r="AT420">
        <f>KC!L419</f>
        <v>5165.0919299999996</v>
      </c>
      <c r="AU420">
        <f>KC!M419</f>
        <v>5158.6595299999999</v>
      </c>
      <c r="AV420">
        <f>KC!N419</f>
        <v>5152.2271199999996</v>
      </c>
      <c r="AW420">
        <f>SR_Levels!E419</f>
        <v>5193.3500000000004</v>
      </c>
      <c r="AX420">
        <f>SR_Levels!F419</f>
        <v>5178.6000000000004</v>
      </c>
      <c r="AY420">
        <f>SR_Levels!G419</f>
        <v>5161.8900000000003</v>
      </c>
      <c r="AZ420">
        <f>SR_Levels!H419</f>
        <v>5135.8500000000004</v>
      </c>
      <c r="BA420">
        <f>SR_Levels!I419</f>
        <v>5205.3100000000004</v>
      </c>
      <c r="BB420">
        <f>SR_Levels!J419</f>
        <v>0</v>
      </c>
      <c r="BC420">
        <f>SR_Levels!K419</f>
        <v>0</v>
      </c>
      <c r="BD420">
        <f>SR_Levels!L419</f>
        <v>0</v>
      </c>
      <c r="BE420">
        <f>ZigZag!E419</f>
        <v>0</v>
      </c>
      <c r="BF420">
        <f>ZigZag!F419</f>
        <v>0</v>
      </c>
      <c r="BG420">
        <f>ZigZag!G419</f>
        <v>5183.41</v>
      </c>
      <c r="BH420">
        <f>Dual_Tema!E419</f>
        <v>5195.17</v>
      </c>
      <c r="BI420">
        <f>Dual_Tema!F419</f>
        <v>5190.41</v>
      </c>
      <c r="BJ420">
        <f>Pinbar!E419</f>
        <v>0</v>
      </c>
      <c r="BK420">
        <f>SSA!E419</f>
        <v>5193.8848699999999</v>
      </c>
      <c r="BL420">
        <f>SSA!F419</f>
        <v>5192.1369800000002</v>
      </c>
      <c r="BN420" t="str">
        <f t="shared" si="644"/>
        <v>Green Candle</v>
      </c>
      <c r="BO420" s="34">
        <f t="shared" si="649"/>
        <v>3.7159492095637514E-3</v>
      </c>
      <c r="BP420" s="34">
        <f t="shared" si="657"/>
        <v>3.7198283275072797E-3</v>
      </c>
      <c r="BQ420" s="34">
        <f t="shared" si="671"/>
        <v>1.1719036109278935E-3</v>
      </c>
      <c r="BR420" s="34">
        <f t="shared" si="681"/>
        <v>1.8535627559257417E-3</v>
      </c>
      <c r="BS420" s="35">
        <f t="shared" si="650"/>
        <v>6.1836813185855988E-4</v>
      </c>
      <c r="BT420" s="35">
        <f t="shared" si="658"/>
        <v>3.0945844535779088E-4</v>
      </c>
      <c r="BU420" s="35">
        <f t="shared" si="672"/>
        <v>6.5069754050295359E-5</v>
      </c>
      <c r="BV420" s="35">
        <f t="shared" si="682"/>
        <v>7.7163269777580368E-5</v>
      </c>
      <c r="BW420" s="27">
        <v>96</v>
      </c>
      <c r="BX420">
        <f>F420-G420</f>
        <v>4.6000000000003638</v>
      </c>
      <c r="BY420">
        <f>ABS(F420-D419)</f>
        <v>2.4600000000000364</v>
      </c>
      <c r="BZ420">
        <f>ABS(G420-D419)</f>
        <v>2.1400000000003274</v>
      </c>
      <c r="CA420">
        <f t="shared" si="623"/>
        <v>4.6000000000003638</v>
      </c>
      <c r="CB420">
        <f t="shared" si="660"/>
        <v>5.5542857142856645</v>
      </c>
      <c r="CC420">
        <f t="shared" si="664"/>
        <v>5.539455962030698</v>
      </c>
      <c r="CD420">
        <f t="shared" si="661"/>
        <v>1.4829752254966522E-2</v>
      </c>
      <c r="CE420">
        <f t="shared" si="665"/>
        <v>1</v>
      </c>
      <c r="CF420">
        <f t="shared" si="668"/>
        <v>15</v>
      </c>
      <c r="CG420" s="7" t="str">
        <f t="shared" si="662"/>
        <v>High Volatility Period</v>
      </c>
      <c r="CH420" s="21">
        <f>(Q420-Q324)/$BW420</f>
        <v>5.5208333333306809E-3</v>
      </c>
      <c r="CI420" s="21">
        <f>(R420-R324)/$BW420</f>
        <v>-2.5937499999997726E-2</v>
      </c>
      <c r="CJ420" s="21">
        <f>(S420-S324)/$BW420</f>
        <v>-1.7604166666671972E-2</v>
      </c>
      <c r="CK420" s="21">
        <f>(T420-T324)/$BW420</f>
        <v>7.5625000000002274E-2</v>
      </c>
      <c r="CL420" s="21">
        <f>(U420-U324)/$BW420</f>
        <v>2.2083333333332195E-2</v>
      </c>
      <c r="CM420" s="21">
        <f>(V420-V324)/$BW420</f>
        <v>3.875000000000265E-2</v>
      </c>
      <c r="CN420">
        <f>DEGREES(ATAN(CH420/$CB420))</f>
        <v>5.6950679437968027E-2</v>
      </c>
      <c r="CO420">
        <f>DEGREES(ATAN(CI420/$CB420))</f>
        <v>-0.26755888247067511</v>
      </c>
      <c r="CP420">
        <f>DEGREES(ATAN(CJ420/$CB420))</f>
        <v>-0.18159690125454037</v>
      </c>
      <c r="CQ420">
        <f>DEGREES(ATAN(CK420/$CB420))</f>
        <v>0.78006890915653382</v>
      </c>
      <c r="CR420">
        <f t="shared" si="673"/>
        <v>0.22780159242814807</v>
      </c>
      <c r="CS420">
        <f t="shared" si="674"/>
        <v>0.39972294369319594</v>
      </c>
      <c r="CT420" t="str" cm="1">
        <f t="array" ref="CT420">_xlfn.IFS(CN420&gt;3,"Strong + Slope",CN420&gt;1.5,"Moderate + Slope",CN420&gt;0.5,"Sideway + Slope",CN420&gt;=-0.5,"Sideway Flat",CN420&gt;=-1.5,"Sideway - Slope",CN420&gt;=-3,"Moderate - Slope",TRUE,"Strong - Slope")</f>
        <v>Sideway Flat</v>
      </c>
      <c r="CU420" t="str" cm="1">
        <f t="array" ref="CU420">_xlfn.IFS(CO420&gt;3,"Strong + Slope",CO420&gt;1.5,"Moderate + Slope",CO420&gt;0.5,"Sideway + Slope",CO420&gt;=-0.5,"Sideway Flat",CO420&gt;=-1.5,"Sideway - Slope",CO420&gt;=-3,"Moderate - Slope",TRUE,"Strong - Slope")</f>
        <v>Sideway Flat</v>
      </c>
      <c r="CV420" t="str" cm="1">
        <f t="array" ref="CV420">_xlfn.IFS(CP420&gt;3,"Strong + Slope",CP420&gt;1.5,"Moderate + Slope",CP420&gt;0.5,"Sideway + Slope",CP420&gt;=-0.5,"Sideway Flat",CP420&gt;=-1.5,"Sideway - Slope",CP420&gt;=-3,"Moderate - Slope",TRUE,"Strong - Slope")</f>
        <v>Sideway Flat</v>
      </c>
      <c r="CW420" t="str" cm="1">
        <f t="array" ref="CW420">_xlfn.IFS(CQ420&gt;3,"Strong + Slope",CQ420&gt;1.5,"Moderate + Slope",CQ420&gt;0.5,"Sideway + Slope",CQ420&gt;=-0.5,"Sideway Flat",CQ420&gt;=-1.5,"Sideway - Slope",CQ420&gt;=-3,"Moderate - Slope",TRUE,"Strong - Slope")</f>
        <v>Sideway + Slope</v>
      </c>
      <c r="CX420" t="str" cm="1">
        <f t="array" ref="CX420">_xlfn.IFS(CR420&gt;3,"Strong + Slope",CR420&gt;1.5,"Moderate + Slope",CR420&gt;0.5,"Sideway + Slope",CR420&gt;=-0.5,"Sideway Flat",CR420&gt;=-1.5,"Sideway - Slope",CR420&gt;=-3,"Moderate - Slope",TRUE,"Strong - Slope")</f>
        <v>Sideway Flat</v>
      </c>
      <c r="CY420" t="str" cm="1">
        <f t="array" ref="CY420">_xlfn.IFS(CS420&gt;3,"Strong + Slope",CS420&gt;1.5,"Moderate + Slope",CS420&gt;0.5,"Sideway + Slope",CS420&gt;=-0.5,"Sideway Flat",CS420&gt;=-1.5,"Sideway - Slope",CS420&gt;=-3,"Moderate - Slope",TRUE,"Strong - Slope")</f>
        <v>Sideway Flat</v>
      </c>
      <c r="CZ420" s="7" t="str">
        <f>IF(AND(D420&gt;BH420,D420&gt;E420),"Bullish Trigger","-----")</f>
        <v>-----</v>
      </c>
      <c r="DA420" s="7" t="str">
        <f>IF(AND(D420&lt;BI420,D420&lt;E420),"Bearish Trigger","-----")</f>
        <v>-----</v>
      </c>
      <c r="DB420" s="13" t="str">
        <f>IF(AND(W420=BE420,W420&gt;0,BE420&gt;0),"Important High","------")</f>
        <v>------</v>
      </c>
      <c r="DC420" s="13" t="str">
        <f>IF(AND(X420=BF420,X420&gt;0,BF420&gt;0),"Important Low","------")</f>
        <v>------</v>
      </c>
      <c r="DD420" s="7" t="str">
        <f>IF(AND(DB420="Important High",DC420="-----",BJ420=1),"Imp High Rej","-----")</f>
        <v>-----</v>
      </c>
      <c r="DE420" s="7" t="str">
        <f>IF(AND(DB420="-----",DC420="Important Low",BJ420=1),"Imp Low Rej","-----")</f>
        <v>-----</v>
      </c>
      <c r="DF420" s="7" t="str">
        <f>IF(Y420&gt;AM420,"Overbought",IF(Y420&gt;AO420,"Bullish Momentum",IF(Y420&gt;AQ420,"Flat Momentum","-----")))</f>
        <v>Flat Momentum</v>
      </c>
      <c r="DG420" s="7" t="str">
        <f>IF(Y420&lt;AV420,"Oversold",IF(Y420&lt;AT420,"Bearish Momentum",IF(Y420&lt;AR420,"Flat Momentum","-----")))</f>
        <v>-----</v>
      </c>
      <c r="DH420" s="7" t="str">
        <f>IF(AND(DF420="Overbought",AD420=2),"Culminated Thrust","-----")</f>
        <v>-----</v>
      </c>
      <c r="DI420" s="7" t="str">
        <f>IF(AND(DG420="Oversold",AD420=5),"Culminated Thrust","-----")</f>
        <v>-----</v>
      </c>
      <c r="DJ420" s="14">
        <f>(Q420-$D420)/$D420</f>
        <v>1.1301023060247526E-3</v>
      </c>
      <c r="DK420" s="14">
        <f>(R420-$D420)/$D420</f>
        <v>-6.122189664666285E-4</v>
      </c>
      <c r="DL420" s="14">
        <f>(S420-$D420)/$D420</f>
        <v>1.3438013792252857E-3</v>
      </c>
      <c r="DM420" s="14">
        <f>(T420-$D420)/$D420</f>
        <v>-3.0591696154572442E-3</v>
      </c>
      <c r="DN420" s="14">
        <f>(U420-$D420)/$D420</f>
        <v>-2.6895279753264695E-3</v>
      </c>
      <c r="DO420" s="14">
        <f>(V420-$D420)/$D420</f>
        <v>-5.1846090462091109E-3</v>
      </c>
      <c r="DP420" s="14">
        <f t="shared" si="589"/>
        <v>1.3438013792252857E-3</v>
      </c>
      <c r="DQ420" s="14">
        <f t="shared" si="590"/>
        <v>1.1301023060247526E-3</v>
      </c>
      <c r="DR420" s="14">
        <f t="shared" si="591"/>
        <v>-6.122189664666285E-4</v>
      </c>
      <c r="DS420" s="14">
        <f t="shared" si="592"/>
        <v>-2.6895279753264695E-3</v>
      </c>
      <c r="DT420" s="14">
        <f t="shared" si="593"/>
        <v>-3.0591696154572442E-3</v>
      </c>
      <c r="DU420" s="14">
        <f t="shared" si="594"/>
        <v>-5.1846090462091109E-3</v>
      </c>
      <c r="DV420" t="str">
        <f>IF($D420&gt;Q420,"SUP","RES")</f>
        <v>RES</v>
      </c>
      <c r="DW420" t="str">
        <f>IF($D420&gt;R420,"SUP","RES")</f>
        <v>SUP</v>
      </c>
      <c r="DX420" t="str">
        <f>IF($D420&gt;S420,"SUP","RES")</f>
        <v>RES</v>
      </c>
      <c r="DY420" t="str">
        <f>IF($D420&gt;T420,"SUP","RES")</f>
        <v>SUP</v>
      </c>
      <c r="DZ420" t="str">
        <f>IF($D420&gt;U420,"SUP","RES")</f>
        <v>SUP</v>
      </c>
      <c r="EA420" t="str">
        <f>IF($D420&gt;V420,"SUP","RES")</f>
        <v>SUP</v>
      </c>
      <c r="EB420" s="7">
        <f t="shared" si="595"/>
        <v>2</v>
      </c>
      <c r="EC420" s="7">
        <f t="shared" si="596"/>
        <v>4</v>
      </c>
      <c r="ED420" s="13" t="str">
        <f t="shared" si="597"/>
        <v>-----</v>
      </c>
      <c r="EE420" s="13" t="str">
        <f t="shared" si="598"/>
        <v>-----</v>
      </c>
      <c r="EF420" s="7">
        <f>IF(OR(ED420="All Sup",EE420="All Res"),"na",((D420-MIN(Q420:V420))/(MAX(Q420:V420)-MIN(Q420:V420))))</f>
        <v>0.79416101445002674</v>
      </c>
      <c r="EG420">
        <v>1.4999999999999999E-4</v>
      </c>
      <c r="EH420">
        <f>Q420*(1+$EG420)</f>
        <v>5200.8700135000008</v>
      </c>
      <c r="EI420">
        <f>Q420*(1-$EG420)</f>
        <v>5199.3099865000004</v>
      </c>
      <c r="EJ420">
        <f>R420*(1+$EG420)</f>
        <v>5191.8186560000004</v>
      </c>
      <c r="EK420">
        <f>R420*(1-$EG420)</f>
        <v>5190.2613440000005</v>
      </c>
      <c r="EL420">
        <f>S420*(1+$EG420)</f>
        <v>5201.9801800000005</v>
      </c>
      <c r="EM420">
        <f>S420*(1-$EG420)</f>
        <v>5200.4198200000001</v>
      </c>
      <c r="EN420">
        <f>T420*(1+$EG420)</f>
        <v>5179.1067495000007</v>
      </c>
      <c r="EO420">
        <f>T420*(1-$EG420)</f>
        <v>5177.5532505000001</v>
      </c>
      <c r="EP420">
        <f>U420*(1+$EG420)</f>
        <v>5181.0270375000009</v>
      </c>
      <c r="EQ420">
        <f>U420*(1-$EG420)</f>
        <v>5179.4729625</v>
      </c>
      <c r="ER420">
        <f>V420*(1+$EG420)</f>
        <v>5168.0650935000003</v>
      </c>
      <c r="ES420">
        <f>V420*(1-$EG420)</f>
        <v>5166.5149064999996</v>
      </c>
      <c r="ET420" s="7" t="str">
        <f t="shared" si="599"/>
        <v>-----</v>
      </c>
      <c r="EU420" s="7" t="str">
        <f t="shared" si="600"/>
        <v>-----</v>
      </c>
      <c r="EV420" s="7" t="str">
        <f t="shared" si="601"/>
        <v>-----</v>
      </c>
      <c r="EW420" s="7" t="str">
        <f t="shared" si="602"/>
        <v>-----</v>
      </c>
      <c r="EX420" s="7" t="str">
        <f t="shared" si="603"/>
        <v>-----</v>
      </c>
      <c r="EY420" s="7" t="str">
        <f t="shared" si="604"/>
        <v>-----</v>
      </c>
      <c r="EZ420">
        <f t="shared" si="624"/>
        <v>45</v>
      </c>
      <c r="FA420">
        <f t="shared" si="625"/>
        <v>1</v>
      </c>
      <c r="FB420">
        <f t="shared" si="626"/>
        <v>418</v>
      </c>
      <c r="FC420">
        <f t="shared" si="627"/>
        <v>5</v>
      </c>
      <c r="FD420">
        <f t="shared" si="628"/>
        <v>5</v>
      </c>
      <c r="FE420">
        <f t="shared" si="629"/>
        <v>112</v>
      </c>
      <c r="FF420">
        <f t="shared" si="630"/>
        <v>4</v>
      </c>
      <c r="FG420">
        <f t="shared" si="631"/>
        <v>3</v>
      </c>
      <c r="FH420">
        <f t="shared" si="632"/>
        <v>0</v>
      </c>
      <c r="FI420">
        <f t="shared" si="633"/>
        <v>4</v>
      </c>
      <c r="FJ420">
        <f t="shared" si="634"/>
        <v>1</v>
      </c>
      <c r="FK420">
        <f t="shared" si="635"/>
        <v>1</v>
      </c>
      <c r="FL420" s="7" t="str">
        <f t="shared" si="605"/>
        <v>-----</v>
      </c>
      <c r="FM420" s="7" t="str">
        <f t="shared" si="606"/>
        <v>-----</v>
      </c>
      <c r="FN420" s="7" t="str">
        <f t="shared" si="607"/>
        <v>-----</v>
      </c>
      <c r="FO420" s="7" t="str">
        <f t="shared" si="608"/>
        <v>-----</v>
      </c>
      <c r="FP420" s="7" t="str">
        <f t="shared" si="609"/>
        <v>-----</v>
      </c>
      <c r="FQ420" s="7" t="str">
        <f t="shared" si="610"/>
        <v>-----</v>
      </c>
      <c r="FR420" s="13" t="str">
        <f>IF(FL420="-----","-----",(D420-Q420)/Q420)</f>
        <v>-----</v>
      </c>
      <c r="FS420" s="13" t="str">
        <f>IF(FM420="-----","-----",(Q420-R420)/R420)</f>
        <v>-----</v>
      </c>
      <c r="FT420" s="13" t="str">
        <f>IF(FN420="-----","-----",(R420-S420)/S420)</f>
        <v>-----</v>
      </c>
      <c r="FU420" s="13" t="str">
        <f>IF(FO420="-----","-----",(S420-T420)/T420)</f>
        <v>-----</v>
      </c>
      <c r="FV420" s="13" t="str">
        <f>IF(FP420="-----","-----",(T420-U420)/U420)</f>
        <v>-----</v>
      </c>
      <c r="FW420" s="13" t="str">
        <f>IF(FQ420="-----","-----",(U420-V420)/V420)</f>
        <v>-----</v>
      </c>
      <c r="FX420" s="7" t="str">
        <f t="shared" si="611"/>
        <v>-----</v>
      </c>
      <c r="FY420" s="7" t="str">
        <f t="shared" si="612"/>
        <v>-----</v>
      </c>
      <c r="FZ420" s="7" t="str">
        <f t="shared" si="613"/>
        <v>-----</v>
      </c>
      <c r="GA420" s="7" t="str">
        <f t="shared" si="614"/>
        <v>-----</v>
      </c>
      <c r="GB420" s="7" t="str">
        <f t="shared" si="615"/>
        <v>-----</v>
      </c>
      <c r="GC420" s="7" t="str">
        <f t="shared" si="616"/>
        <v>-----</v>
      </c>
      <c r="GD420" s="7" t="str">
        <f>IF(AND(BG420&gt;AA420,BG419&gt;AA419,BG418&gt;AA418,BG417&gt;AA417,BG416&gt;AA416,BG415&gt;AA415,BG414&gt;AA414,BG413&gt;AA413,BG412&gt;AA412,BG411&gt;AA411,BG410&gt;AA410,BG409&gt;AA409),"Bullish",IF(AND(BG420&lt;AA420,BG419&lt;AA419,BG418&lt;AA418,BG417&lt;AA417,BG416&lt;AA416,BG415&lt;AA415,BG414&lt;AA414,BG413&lt;AA413,BG412&lt;AA412,BG411&lt;AA411,BG410&lt;AA410,BG409&lt;AA409),"Bearish","-----"))</f>
        <v>Bearish</v>
      </c>
      <c r="GE420">
        <f>(Z420-BG420)/BG420</f>
        <v>3.1639403404328957E-4</v>
      </c>
      <c r="GF420" s="28">
        <f t="shared" si="574"/>
        <v>0.29949714500974339</v>
      </c>
      <c r="GG420" s="7">
        <f t="shared" si="575"/>
        <v>0.61771962496424304</v>
      </c>
      <c r="GH420" s="7" t="str">
        <f t="shared" si="576"/>
        <v>-----</v>
      </c>
      <c r="GI420" s="7" t="str">
        <f>IF(Y420&gt;Z420,"Bullish","Bearish")</f>
        <v>Bullish</v>
      </c>
      <c r="GJ420" s="13" t="str">
        <f>IF(AND(D420&gt;Y420,D419&lt;Y419),"TEMA crossover","-----")</f>
        <v>-----</v>
      </c>
      <c r="GK420" s="13" t="str">
        <f>IF(AND(D420&lt;Y420,D419&gt;Y419),"TEMA crossunder","-----")</f>
        <v>-----</v>
      </c>
      <c r="GL420" s="22" t="str">
        <f>IF(GD420="Bearish","YES","-----")</f>
        <v>YES</v>
      </c>
      <c r="GM420" s="22" t="str">
        <f>IF(GH420="Reverse to Bearish","YES","-----")</f>
        <v>-----</v>
      </c>
      <c r="GN420" s="22" t="str">
        <f>IF(AND(GI420="Bullish",GI419="Bullish",GI418="Bullish",GI417="Bullish"),"YES","-----")</f>
        <v>YES</v>
      </c>
      <c r="GO420" s="22" t="str">
        <f>IF(OR(GK420="TEMA crossunder",GK419="TEMA crossunder",GK418="TEMA crossunder",GK417="TEMA crossunder"),"YES","-----")</f>
        <v>YES</v>
      </c>
      <c r="GP420" s="22" t="str">
        <f>IF(GD420="Bullish","YES","-----")</f>
        <v>-----</v>
      </c>
      <c r="GQ420" s="22" t="str">
        <f>IF(GH420="Reverse to Bullish","YES","-----")</f>
        <v>-----</v>
      </c>
      <c r="GR420" s="22" t="str">
        <f>IF(AND(GI420="Bearish",GI419="Bearish",GI418="Bearish",GI417="Bearish"),"YES","-----")</f>
        <v>-----</v>
      </c>
      <c r="GS420" s="22" t="str">
        <f>IF(OR(GJ420="TEMA crossover",GJ419="TEMA crossover",GJ418="TEMA crossover",GJ417="TEMA crossover"),"YES","-----")</f>
        <v>YES</v>
      </c>
      <c r="GT420" s="22" t="str">
        <f t="shared" si="636"/>
        <v>-----</v>
      </c>
      <c r="GU420" s="22" t="str">
        <f t="shared" si="637"/>
        <v>-----</v>
      </c>
      <c r="GV420" s="22" t="str">
        <f t="shared" si="638"/>
        <v>-----</v>
      </c>
      <c r="GW420" s="22" t="str">
        <f t="shared" si="639"/>
        <v>-----</v>
      </c>
      <c r="GX420" s="22" t="str">
        <f t="shared" si="640"/>
        <v>-----</v>
      </c>
      <c r="GY420" s="22" t="str">
        <f t="shared" si="641"/>
        <v>-----</v>
      </c>
      <c r="GZ420" s="7" t="str">
        <f>IF(G420&gt;BH420,"YES","-----")</f>
        <v>-----</v>
      </c>
      <c r="HA420" s="7" t="str">
        <f>IF(F420&lt;BI420,"YES","-----")</f>
        <v>-----</v>
      </c>
      <c r="HB420">
        <f>BH420-BI420</f>
        <v>4.7600000000002183</v>
      </c>
      <c r="HC420" s="27">
        <f t="shared" si="617"/>
        <v>-0.41956511680889991</v>
      </c>
      <c r="HD420" s="28">
        <f t="shared" si="577"/>
        <v>0.33740158794752489</v>
      </c>
      <c r="HE420" s="28" t="str">
        <f t="shared" si="578"/>
        <v>-----</v>
      </c>
      <c r="HF420" s="27">
        <f>STANDARDIZE(H420,AVERAGE($H37:$H420),_xlfn.STDEV.P($H37:$H420))</f>
        <v>0.4138226613793406</v>
      </c>
      <c r="HG420" s="28">
        <f t="shared" si="579"/>
        <v>0.66049800675098269</v>
      </c>
      <c r="HH420" s="28" t="str">
        <f t="shared" si="580"/>
        <v>-----</v>
      </c>
      <c r="HI420">
        <f t="shared" si="618"/>
        <v>-3.4748700000000099</v>
      </c>
      <c r="HJ420">
        <f t="shared" si="619"/>
        <v>1.2851300000002084</v>
      </c>
      <c r="HK420" s="28">
        <f t="shared" ref="HK420:HL420" si="691">STANDARDIZE(HI420,AVERAGE(HI37:HI420),_xlfn.STDEV.P(HI37:HI420))</f>
        <v>-9.7124750718487293E-2</v>
      </c>
      <c r="HL420" s="28">
        <f t="shared" si="691"/>
        <v>-0.58405957110107842</v>
      </c>
      <c r="HM420" s="28">
        <f t="shared" si="582"/>
        <v>0.46131366277419988</v>
      </c>
      <c r="HN420" s="28">
        <f t="shared" si="583"/>
        <v>0.27959011689366486</v>
      </c>
      <c r="HO420" s="28" t="str">
        <f t="shared" si="584"/>
        <v>-----</v>
      </c>
      <c r="HP420" s="28" t="str">
        <f t="shared" si="585"/>
        <v>-----</v>
      </c>
      <c r="HQ420" s="28">
        <f t="shared" si="648"/>
        <v>1.7478899999996429</v>
      </c>
      <c r="HR420" s="28" t="str">
        <f t="shared" si="621"/>
        <v>Bull</v>
      </c>
      <c r="HS420">
        <f t="shared" si="622"/>
        <v>1.7478899999996429</v>
      </c>
      <c r="HT420" s="27">
        <f t="shared" si="586"/>
        <v>0.83960094857973944</v>
      </c>
      <c r="HU420" s="28">
        <f t="shared" si="587"/>
        <v>0.79943391639469019</v>
      </c>
      <c r="HV420" s="27" t="str">
        <f t="shared" si="588"/>
        <v>-----</v>
      </c>
    </row>
    <row r="421" spans="1:230" x14ac:dyDescent="0.55000000000000004">
      <c r="A421">
        <f>Validation!A420</f>
        <v>1772157600</v>
      </c>
      <c r="B421" t="str">
        <f>Price!B420</f>
        <v>XAUUSD</v>
      </c>
      <c r="C421" t="str">
        <f>Price!C420</f>
        <v>M5</v>
      </c>
      <c r="D421">
        <f>Price!D420</f>
        <v>5193.3100000000004</v>
      </c>
      <c r="E421">
        <f>Price!E420</f>
        <v>5194.1899999999996</v>
      </c>
      <c r="F421">
        <f>Price!F420</f>
        <v>5197.5</v>
      </c>
      <c r="G421">
        <f>Price!G420</f>
        <v>5191.82</v>
      </c>
      <c r="H421">
        <f>Price!H420</f>
        <v>678</v>
      </c>
      <c r="I421">
        <f>Diagonals!E420</f>
        <v>5221.8</v>
      </c>
      <c r="J421">
        <f>Diagonals!F420</f>
        <v>0</v>
      </c>
      <c r="K421">
        <f>Diagonals!G420</f>
        <v>0</v>
      </c>
      <c r="L421">
        <f>Diagonals!H420</f>
        <v>5103.79</v>
      </c>
      <c r="M421">
        <f>Diagonals!I420</f>
        <v>0</v>
      </c>
      <c r="N421">
        <f>Diagonals!J420</f>
        <v>0</v>
      </c>
      <c r="O421">
        <f>Diagonals!K420</f>
        <v>0</v>
      </c>
      <c r="P421">
        <f>Diagonals!L420</f>
        <v>0</v>
      </c>
      <c r="Q421">
        <f>Trendlines!E420</f>
        <v>5200.1000000000004</v>
      </c>
      <c r="R421">
        <f>Trendlines!F420</f>
        <v>5191.01</v>
      </c>
      <c r="S421">
        <f>Trendlines!G420</f>
        <v>5201.18</v>
      </c>
      <c r="T421">
        <f>Trendlines!H420</f>
        <v>5178.3999999999996</v>
      </c>
      <c r="U421">
        <f>Trendlines!I420</f>
        <v>5180.2700000000004</v>
      </c>
      <c r="V421">
        <f>Trendlines!J420</f>
        <v>5167.33</v>
      </c>
      <c r="W421">
        <f>Trendlines!K420</f>
        <v>0</v>
      </c>
      <c r="X421">
        <f>Trendlines!L420</f>
        <v>0</v>
      </c>
      <c r="Y421">
        <f>Tema_Hrma_Smma!E420</f>
        <v>5195.1099999999997</v>
      </c>
      <c r="Z421">
        <f>Tema_Hrma_Smma!F420</f>
        <v>5187.22</v>
      </c>
      <c r="AA421">
        <f>Tema_Hrma_Smma!G420</f>
        <v>5183.78</v>
      </c>
      <c r="AB421">
        <f>ZScore!H420</f>
        <v>-1</v>
      </c>
      <c r="AC421">
        <f>ZScore!I420</f>
        <v>0.73558000000000001</v>
      </c>
      <c r="AD421">
        <f>ZScore!J420</f>
        <v>3</v>
      </c>
      <c r="AE421">
        <f>HA!E420</f>
        <v>5190.72</v>
      </c>
      <c r="AF421">
        <f>HA!F420</f>
        <v>5197.5</v>
      </c>
      <c r="AG421">
        <f>HA!G420</f>
        <v>5190.72</v>
      </c>
      <c r="AH421">
        <f>HA!H420</f>
        <v>5194.2</v>
      </c>
      <c r="AI421">
        <f>HA!I420</f>
        <v>1</v>
      </c>
      <c r="AJ421">
        <f>HA!J420</f>
        <v>3.49</v>
      </c>
      <c r="AK421">
        <f>HA!K420</f>
        <v>0.35618</v>
      </c>
      <c r="AL421">
        <f>HA!L420</f>
        <v>7</v>
      </c>
      <c r="AM421">
        <f>KC!E420</f>
        <v>5210.2232700000004</v>
      </c>
      <c r="AN421">
        <f>KC!F420</f>
        <v>5203.7703700000002</v>
      </c>
      <c r="AO421">
        <f>KC!G420</f>
        <v>5197.31747</v>
      </c>
      <c r="AP421">
        <f>KC!H420</f>
        <v>5190.8645699999997</v>
      </c>
      <c r="AQ421">
        <f>KC!I420</f>
        <v>5184.4116700000004</v>
      </c>
      <c r="AR421">
        <f>KC!J420</f>
        <v>5178.7212300000001</v>
      </c>
      <c r="AS421">
        <f>KC!K420</f>
        <v>5172.2683299999999</v>
      </c>
      <c r="AT421">
        <f>KC!L420</f>
        <v>5165.8154299999997</v>
      </c>
      <c r="AU421">
        <f>KC!M420</f>
        <v>5159.3625300000003</v>
      </c>
      <c r="AV421">
        <f>KC!N420</f>
        <v>5152.9096200000004</v>
      </c>
      <c r="AW421">
        <f>SR_Levels!E420</f>
        <v>5178.6000000000004</v>
      </c>
      <c r="AX421">
        <f>SR_Levels!F420</f>
        <v>5161.8900000000003</v>
      </c>
      <c r="AY421">
        <f>SR_Levels!G420</f>
        <v>5135.8500000000004</v>
      </c>
      <c r="AZ421">
        <f>SR_Levels!H420</f>
        <v>0</v>
      </c>
      <c r="BA421">
        <f>SR_Levels!I420</f>
        <v>5193.3500000000004</v>
      </c>
      <c r="BB421">
        <f>SR_Levels!J420</f>
        <v>5205.3100000000004</v>
      </c>
      <c r="BC421">
        <f>SR_Levels!K420</f>
        <v>0</v>
      </c>
      <c r="BD421">
        <f>SR_Levels!L420</f>
        <v>0</v>
      </c>
      <c r="BE421">
        <f>ZigZag!E420</f>
        <v>0</v>
      </c>
      <c r="BF421">
        <f>ZigZag!F420</f>
        <v>0</v>
      </c>
      <c r="BG421">
        <f>ZigZag!G420</f>
        <v>5184.18</v>
      </c>
      <c r="BH421">
        <f>Dual_Tema!E420</f>
        <v>5197.6000000000004</v>
      </c>
      <c r="BI421">
        <f>Dual_Tema!F420</f>
        <v>5192.5</v>
      </c>
      <c r="BJ421">
        <f>Pinbar!E420</f>
        <v>0</v>
      </c>
      <c r="BK421">
        <f>SSA!E420</f>
        <v>5194.3381099999997</v>
      </c>
      <c r="BL421">
        <f>SSA!F420</f>
        <v>5193.2375400000001</v>
      </c>
      <c r="BN421" t="str">
        <f t="shared" si="644"/>
        <v>Red Candle</v>
      </c>
      <c r="BO421" s="34">
        <f t="shared" si="649"/>
        <v>2.155480168424706E-3</v>
      </c>
      <c r="BP421" s="34">
        <f t="shared" si="657"/>
        <v>3.4664188260937756E-3</v>
      </c>
      <c r="BQ421" s="34">
        <f t="shared" si="671"/>
        <v>2.1400094940007275E-3</v>
      </c>
      <c r="BR421" s="34">
        <f t="shared" si="681"/>
        <v>2.5230491251371223E-3</v>
      </c>
      <c r="BS421" s="35">
        <f t="shared" si="650"/>
        <v>3.5892447362129154E-4</v>
      </c>
      <c r="BT421" s="35">
        <f t="shared" si="658"/>
        <v>2.8841030263881962E-4</v>
      </c>
      <c r="BU421" s="35">
        <f t="shared" si="672"/>
        <v>1.1876943782418437E-4</v>
      </c>
      <c r="BV421" s="35">
        <f t="shared" si="682"/>
        <v>1.0500016131054224E-4</v>
      </c>
      <c r="BW421" s="27">
        <v>96</v>
      </c>
      <c r="BX421">
        <f>F421-G421</f>
        <v>5.680000000000291</v>
      </c>
      <c r="BY421">
        <f>ABS(F421-D420)</f>
        <v>3.2799999999997453</v>
      </c>
      <c r="BZ421">
        <f>ABS(G421-D420)</f>
        <v>2.4000000000005457</v>
      </c>
      <c r="CA421">
        <f t="shared" si="623"/>
        <v>5.680000000000291</v>
      </c>
      <c r="CB421">
        <f t="shared" si="660"/>
        <v>5.5792857142856906</v>
      </c>
      <c r="CC421">
        <f t="shared" si="664"/>
        <v>5.549494821885669</v>
      </c>
      <c r="CD421">
        <f t="shared" si="661"/>
        <v>2.979089240002164E-2</v>
      </c>
      <c r="CE421">
        <f t="shared" si="665"/>
        <v>1</v>
      </c>
      <c r="CF421">
        <f t="shared" si="668"/>
        <v>16</v>
      </c>
      <c r="CG421" s="7" t="str">
        <f t="shared" si="662"/>
        <v>High Volatility Period</v>
      </c>
      <c r="CH421" s="21">
        <f>(Q421-Q325)/$BW421</f>
        <v>5.6249999999996208E-3</v>
      </c>
      <c r="CI421" s="21">
        <f>(R421-R325)/$BW421</f>
        <v>-2.5937499999997726E-2</v>
      </c>
      <c r="CJ421" s="21">
        <f>(S421-S325)/$BW421</f>
        <v>-1.7604166666662497E-2</v>
      </c>
      <c r="CK421" s="21">
        <f>(T421-T325)/$BW421</f>
        <v>7.5624999999992795E-2</v>
      </c>
      <c r="CL421" s="21">
        <f>(U421-U325)/$BW421</f>
        <v>2.208333333334167E-2</v>
      </c>
      <c r="CM421" s="21">
        <f>(V421-V325)/$BW421</f>
        <v>3.875000000000265E-2</v>
      </c>
      <c r="CN421">
        <f>DEGREES(ATAN(CH421/$CB421))</f>
        <v>5.776521710272943E-2</v>
      </c>
      <c r="CO421">
        <f>DEGREES(ATAN(CI421/$CB421))</f>
        <v>-0.26636000580193681</v>
      </c>
      <c r="CP421">
        <f>DEGREES(ATAN(CJ421/$CB421))</f>
        <v>-0.18078319631727044</v>
      </c>
      <c r="CQ421">
        <f>DEGREES(ATAN(CK421/$CB421))</f>
        <v>0.77657395835650889</v>
      </c>
      <c r="CR421">
        <f t="shared" si="673"/>
        <v>0.22678085599559181</v>
      </c>
      <c r="CS421">
        <f t="shared" si="674"/>
        <v>0.39793189874000667</v>
      </c>
      <c r="CT421" t="str" cm="1">
        <f t="array" ref="CT421">_xlfn.IFS(CN421&gt;3,"Strong + Slope",CN421&gt;1.5,"Moderate + Slope",CN421&gt;0.5,"Sideway + Slope",CN421&gt;=-0.5,"Sideway Flat",CN421&gt;=-1.5,"Sideway - Slope",CN421&gt;=-3,"Moderate - Slope",TRUE,"Strong - Slope")</f>
        <v>Sideway Flat</v>
      </c>
      <c r="CU421" t="str" cm="1">
        <f t="array" ref="CU421">_xlfn.IFS(CO421&gt;3,"Strong + Slope",CO421&gt;1.5,"Moderate + Slope",CO421&gt;0.5,"Sideway + Slope",CO421&gt;=-0.5,"Sideway Flat",CO421&gt;=-1.5,"Sideway - Slope",CO421&gt;=-3,"Moderate - Slope",TRUE,"Strong - Slope")</f>
        <v>Sideway Flat</v>
      </c>
      <c r="CV421" t="str" cm="1">
        <f t="array" ref="CV421">_xlfn.IFS(CP421&gt;3,"Strong + Slope",CP421&gt;1.5,"Moderate + Slope",CP421&gt;0.5,"Sideway + Slope",CP421&gt;=-0.5,"Sideway Flat",CP421&gt;=-1.5,"Sideway - Slope",CP421&gt;=-3,"Moderate - Slope",TRUE,"Strong - Slope")</f>
        <v>Sideway Flat</v>
      </c>
      <c r="CW421" t="str" cm="1">
        <f t="array" ref="CW421">_xlfn.IFS(CQ421&gt;3,"Strong + Slope",CQ421&gt;1.5,"Moderate + Slope",CQ421&gt;0.5,"Sideway + Slope",CQ421&gt;=-0.5,"Sideway Flat",CQ421&gt;=-1.5,"Sideway - Slope",CQ421&gt;=-3,"Moderate - Slope",TRUE,"Strong - Slope")</f>
        <v>Sideway + Slope</v>
      </c>
      <c r="CX421" t="str" cm="1">
        <f t="array" ref="CX421">_xlfn.IFS(CR421&gt;3,"Strong + Slope",CR421&gt;1.5,"Moderate + Slope",CR421&gt;0.5,"Sideway + Slope",CR421&gt;=-0.5,"Sideway Flat",CR421&gt;=-1.5,"Sideway - Slope",CR421&gt;=-3,"Moderate - Slope",TRUE,"Strong - Slope")</f>
        <v>Sideway Flat</v>
      </c>
      <c r="CY421" t="str" cm="1">
        <f t="array" ref="CY421">_xlfn.IFS(CS421&gt;3,"Strong + Slope",CS421&gt;1.5,"Moderate + Slope",CS421&gt;0.5,"Sideway + Slope",CS421&gt;=-0.5,"Sideway Flat",CS421&gt;=-1.5,"Sideway - Slope",CS421&gt;=-3,"Moderate - Slope",TRUE,"Strong - Slope")</f>
        <v>Sideway Flat</v>
      </c>
      <c r="CZ421" s="7" t="str">
        <f>IF(AND(D421&gt;BH421,D421&gt;E421),"Bullish Trigger","-----")</f>
        <v>-----</v>
      </c>
      <c r="DA421" s="7" t="str">
        <f>IF(AND(D421&lt;BI421,D421&lt;E421),"Bearish Trigger","-----")</f>
        <v>-----</v>
      </c>
      <c r="DB421" s="13" t="str">
        <f>IF(AND(W421=BE421,W421&gt;0,BE421&gt;0),"Important High","------")</f>
        <v>------</v>
      </c>
      <c r="DC421" s="13" t="str">
        <f>IF(AND(X421=BF421,X421&gt;0,BF421&gt;0),"Important Low","------")</f>
        <v>------</v>
      </c>
      <c r="DD421" s="7" t="str">
        <f>IF(AND(DB421="Important High",DC421="-----",BJ421=1),"Imp High Rej","-----")</f>
        <v>-----</v>
      </c>
      <c r="DE421" s="7" t="str">
        <f>IF(AND(DB421="-----",DC421="Important Low",BJ421=1),"Imp Low Rej","-----")</f>
        <v>-----</v>
      </c>
      <c r="DF421" s="7" t="str">
        <f>IF(Y421&gt;AM421,"Overbought",IF(Y421&gt;AO421,"Bullish Momentum",IF(Y421&gt;AQ421,"Flat Momentum","-----")))</f>
        <v>Flat Momentum</v>
      </c>
      <c r="DG421" s="7" t="str">
        <f>IF(Y421&lt;AV421,"Oversold",IF(Y421&lt;AT421,"Bearish Momentum",IF(Y421&lt;AR421,"Flat Momentum","-----")))</f>
        <v>-----</v>
      </c>
      <c r="DH421" s="7" t="str">
        <f>IF(AND(DF421="Overbought",AD421=2),"Culminated Thrust","-----")</f>
        <v>-----</v>
      </c>
      <c r="DI421" s="7" t="str">
        <f>IF(AND(DG421="Oversold",AD421=5),"Culminated Thrust","-----")</f>
        <v>-----</v>
      </c>
      <c r="DJ421" s="14">
        <f>(Q421-$D421)/$D421</f>
        <v>1.3074513171753589E-3</v>
      </c>
      <c r="DK421" s="14">
        <f>(R421-$D421)/$D421</f>
        <v>-4.4287747120818548E-4</v>
      </c>
      <c r="DL421" s="14">
        <f>(S421-$D421)/$D421</f>
        <v>1.5154111732209113E-3</v>
      </c>
      <c r="DM421" s="14">
        <f>(T421-$D421)/$D421</f>
        <v>-2.8710013459625483E-3</v>
      </c>
      <c r="DN421" s="14">
        <f>(U421-$D421)/$D421</f>
        <v>-2.5109227063279415E-3</v>
      </c>
      <c r="DO421" s="14">
        <f>(V421-$D421)/$D421</f>
        <v>-5.002589870429547E-3</v>
      </c>
      <c r="DP421" s="14">
        <f t="shared" si="589"/>
        <v>1.5154111732209113E-3</v>
      </c>
      <c r="DQ421" s="14">
        <f t="shared" si="590"/>
        <v>1.3074513171753589E-3</v>
      </c>
      <c r="DR421" s="14">
        <f t="shared" si="591"/>
        <v>-4.4287747120818548E-4</v>
      </c>
      <c r="DS421" s="14">
        <f t="shared" si="592"/>
        <v>-2.5109227063279415E-3</v>
      </c>
      <c r="DT421" s="14">
        <f t="shared" si="593"/>
        <v>-2.8710013459625483E-3</v>
      </c>
      <c r="DU421" s="14">
        <f t="shared" si="594"/>
        <v>-5.002589870429547E-3</v>
      </c>
      <c r="DV421" t="str">
        <f>IF($D421&gt;Q421,"SUP","RES")</f>
        <v>RES</v>
      </c>
      <c r="DW421" t="str">
        <f>IF($D421&gt;R421,"SUP","RES")</f>
        <v>SUP</v>
      </c>
      <c r="DX421" t="str">
        <f>IF($D421&gt;S421,"SUP","RES")</f>
        <v>RES</v>
      </c>
      <c r="DY421" t="str">
        <f>IF($D421&gt;T421,"SUP","RES")</f>
        <v>SUP</v>
      </c>
      <c r="DZ421" t="str">
        <f>IF($D421&gt;U421,"SUP","RES")</f>
        <v>SUP</v>
      </c>
      <c r="EA421" t="str">
        <f>IF($D421&gt;V421,"SUP","RES")</f>
        <v>SUP</v>
      </c>
      <c r="EB421" s="7">
        <f t="shared" si="595"/>
        <v>2</v>
      </c>
      <c r="EC421" s="7">
        <f t="shared" si="596"/>
        <v>4</v>
      </c>
      <c r="ED421" s="13" t="str">
        <f t="shared" si="597"/>
        <v>-----</v>
      </c>
      <c r="EE421" s="13" t="str">
        <f t="shared" si="598"/>
        <v>-----</v>
      </c>
      <c r="EF421" s="7">
        <f>IF(OR(ED421="All Sup",EE421="All Res"),"na",((D421-MIN(Q421:V421))/(MAX(Q421:V421)-MIN(Q421:V421))))</f>
        <v>0.76750369276219188</v>
      </c>
      <c r="EG421">
        <v>1.4999999999999999E-4</v>
      </c>
      <c r="EH421">
        <f>Q421*(1+$EG421)</f>
        <v>5200.8800150000006</v>
      </c>
      <c r="EI421">
        <f>Q421*(1-$EG421)</f>
        <v>5199.3199850000001</v>
      </c>
      <c r="EJ421">
        <f>R421*(1+$EG421)</f>
        <v>5191.7886515000009</v>
      </c>
      <c r="EK421">
        <f>R421*(1-$EG421)</f>
        <v>5190.2313485000004</v>
      </c>
      <c r="EL421">
        <f>S421*(1+$EG421)</f>
        <v>5201.9601770000008</v>
      </c>
      <c r="EM421">
        <f>S421*(1-$EG421)</f>
        <v>5200.3998230000007</v>
      </c>
      <c r="EN421">
        <f>T421*(1+$EG421)</f>
        <v>5179.1767600000003</v>
      </c>
      <c r="EO421">
        <f>T421*(1-$EG421)</f>
        <v>5177.6232399999999</v>
      </c>
      <c r="EP421">
        <f>U421*(1+$EG421)</f>
        <v>5181.0470405000005</v>
      </c>
      <c r="EQ421">
        <f>U421*(1-$EG421)</f>
        <v>5179.4929595000003</v>
      </c>
      <c r="ER421">
        <f>V421*(1+$EG421)</f>
        <v>5168.1050995000005</v>
      </c>
      <c r="ES421">
        <f>V421*(1-$EG421)</f>
        <v>5166.5549005000003</v>
      </c>
      <c r="ET421" s="7" t="str">
        <f t="shared" si="599"/>
        <v>-----</v>
      </c>
      <c r="EU421" s="7" t="str">
        <f t="shared" si="600"/>
        <v>-----</v>
      </c>
      <c r="EV421" s="7" t="str">
        <f t="shared" si="601"/>
        <v>-----</v>
      </c>
      <c r="EW421" s="7" t="str">
        <f t="shared" si="602"/>
        <v>-----</v>
      </c>
      <c r="EX421" s="7" t="str">
        <f t="shared" si="603"/>
        <v>-----</v>
      </c>
      <c r="EY421" s="7" t="str">
        <f t="shared" si="604"/>
        <v>-----</v>
      </c>
      <c r="EZ421">
        <f t="shared" si="624"/>
        <v>46</v>
      </c>
      <c r="FA421">
        <f t="shared" si="625"/>
        <v>2</v>
      </c>
      <c r="FB421">
        <f t="shared" si="626"/>
        <v>419</v>
      </c>
      <c r="FC421">
        <f t="shared" si="627"/>
        <v>6</v>
      </c>
      <c r="FD421">
        <f t="shared" si="628"/>
        <v>6</v>
      </c>
      <c r="FE421">
        <f t="shared" si="629"/>
        <v>113</v>
      </c>
      <c r="FF421">
        <f t="shared" si="630"/>
        <v>4</v>
      </c>
      <c r="FG421">
        <f t="shared" si="631"/>
        <v>3</v>
      </c>
      <c r="FH421">
        <f t="shared" si="632"/>
        <v>0</v>
      </c>
      <c r="FI421">
        <f t="shared" si="633"/>
        <v>4</v>
      </c>
      <c r="FJ421">
        <f t="shared" si="634"/>
        <v>1</v>
      </c>
      <c r="FK421">
        <f t="shared" si="635"/>
        <v>1</v>
      </c>
      <c r="FL421" s="7" t="str">
        <f t="shared" si="605"/>
        <v>-----</v>
      </c>
      <c r="FM421" s="7" t="str">
        <f t="shared" si="606"/>
        <v>-----</v>
      </c>
      <c r="FN421" s="7" t="str">
        <f t="shared" si="607"/>
        <v>-----</v>
      </c>
      <c r="FO421" s="7" t="str">
        <f t="shared" si="608"/>
        <v>-----</v>
      </c>
      <c r="FP421" s="7" t="str">
        <f t="shared" si="609"/>
        <v>-----</v>
      </c>
      <c r="FQ421" s="7" t="str">
        <f t="shared" si="610"/>
        <v>-----</v>
      </c>
      <c r="FR421" s="13" t="str">
        <f>IF(FL421="-----","-----",(D421-Q421)/Q421)</f>
        <v>-----</v>
      </c>
      <c r="FS421" s="13" t="str">
        <f>IF(FM421="-----","-----",(Q421-R421)/R421)</f>
        <v>-----</v>
      </c>
      <c r="FT421" s="13" t="str">
        <f>IF(FN421="-----","-----",(R421-S421)/S421)</f>
        <v>-----</v>
      </c>
      <c r="FU421" s="13" t="str">
        <f>IF(FO421="-----","-----",(S421-T421)/T421)</f>
        <v>-----</v>
      </c>
      <c r="FV421" s="13" t="str">
        <f>IF(FP421="-----","-----",(T421-U421)/U421)</f>
        <v>-----</v>
      </c>
      <c r="FW421" s="13" t="str">
        <f>IF(FQ421="-----","-----",(U421-V421)/V421)</f>
        <v>-----</v>
      </c>
      <c r="FX421" s="7" t="str">
        <f t="shared" si="611"/>
        <v>-----</v>
      </c>
      <c r="FY421" s="7" t="str">
        <f t="shared" si="612"/>
        <v>-----</v>
      </c>
      <c r="FZ421" s="7" t="str">
        <f t="shared" si="613"/>
        <v>-----</v>
      </c>
      <c r="GA421" s="7" t="str">
        <f t="shared" si="614"/>
        <v>-----</v>
      </c>
      <c r="GB421" s="7" t="str">
        <f t="shared" si="615"/>
        <v>-----</v>
      </c>
      <c r="GC421" s="7" t="str">
        <f t="shared" si="616"/>
        <v>-----</v>
      </c>
      <c r="GD421" s="7" t="str">
        <f>IF(AND(BG421&gt;AA421,BG420&gt;AA420,BG419&gt;AA419,BG418&gt;AA418,BG417&gt;AA417,BG416&gt;AA416,BG415&gt;AA415,BG414&gt;AA414,BG413&gt;AA413,BG412&gt;AA412,BG411&gt;AA411,BG410&gt;AA410),"Bullish",IF(AND(BG421&lt;AA421,BG420&lt;AA420,BG419&lt;AA419,BG418&lt;AA418,BG417&lt;AA417,BG416&lt;AA416,BG415&lt;AA415,BG414&lt;AA414,BG413&lt;AA413,BG412&lt;AA412,BG411&lt;AA411,BG410&lt;AA410),"Bearish","-----"))</f>
        <v>-----</v>
      </c>
      <c r="GE421">
        <f>(Z421-BG421)/BG421</f>
        <v>5.863993919964128E-4</v>
      </c>
      <c r="GF421" s="28">
        <f t="shared" si="574"/>
        <v>0.53877113585904335</v>
      </c>
      <c r="GG421" s="7">
        <f t="shared" si="575"/>
        <v>0.70497760879050564</v>
      </c>
      <c r="GH421" s="7" t="str">
        <f t="shared" si="576"/>
        <v>-----</v>
      </c>
      <c r="GI421" s="7" t="str">
        <f>IF(Y421&gt;Z421,"Bullish","Bearish")</f>
        <v>Bullish</v>
      </c>
      <c r="GJ421" s="13" t="str">
        <f>IF(AND(D421&gt;Y421,D420&lt;Y420),"TEMA crossover","-----")</f>
        <v>-----</v>
      </c>
      <c r="GK421" s="13" t="str">
        <f>IF(AND(D421&lt;Y421,D420&gt;Y420),"TEMA crossunder","-----")</f>
        <v>TEMA crossunder</v>
      </c>
      <c r="GL421" s="22" t="str">
        <f>IF(GD421="Bearish","YES","-----")</f>
        <v>-----</v>
      </c>
      <c r="GM421" s="22" t="str">
        <f>IF(GH421="Reverse to Bearish","YES","-----")</f>
        <v>-----</v>
      </c>
      <c r="GN421" s="22" t="str">
        <f>IF(AND(GI421="Bullish",GI420="Bullish",GI419="Bullish",GI418="Bullish"),"YES","-----")</f>
        <v>YES</v>
      </c>
      <c r="GO421" s="22" t="str">
        <f>IF(OR(GK421="TEMA crossunder",GK420="TEMA crossunder",GK419="TEMA crossunder",GK418="TEMA crossunder"),"YES","-----")</f>
        <v>YES</v>
      </c>
      <c r="GP421" s="22" t="str">
        <f>IF(GD421="Bullish","YES","-----")</f>
        <v>-----</v>
      </c>
      <c r="GQ421" s="22" t="str">
        <f>IF(GH421="Reverse to Bullish","YES","-----")</f>
        <v>-----</v>
      </c>
      <c r="GR421" s="22" t="str">
        <f>IF(AND(GI421="Bearish",GI420="Bearish",GI419="Bearish",GI418="Bearish"),"YES","-----")</f>
        <v>-----</v>
      </c>
      <c r="GS421" s="22" t="str">
        <f>IF(OR(GJ421="TEMA crossover",GJ420="TEMA crossover",GJ419="TEMA crossover",GJ418="TEMA crossover"),"YES","-----")</f>
        <v>YES</v>
      </c>
      <c r="GT421" s="22" t="str">
        <f t="shared" si="636"/>
        <v>-----</v>
      </c>
      <c r="GU421" s="22" t="str">
        <f t="shared" si="637"/>
        <v>-----</v>
      </c>
      <c r="GV421" s="22" t="str">
        <f t="shared" si="638"/>
        <v>-----</v>
      </c>
      <c r="GW421" s="22" t="str">
        <f t="shared" si="639"/>
        <v>-----</v>
      </c>
      <c r="GX421" s="22" t="str">
        <f t="shared" si="640"/>
        <v>-----</v>
      </c>
      <c r="GY421" s="22" t="str">
        <f t="shared" si="641"/>
        <v>-----</v>
      </c>
      <c r="GZ421" s="7" t="str">
        <f>IF(G421&gt;BH421,"YES","-----")</f>
        <v>-----</v>
      </c>
      <c r="HA421" s="7" t="str">
        <f>IF(F421&lt;BI421,"YES","-----")</f>
        <v>-----</v>
      </c>
      <c r="HB421">
        <f>BH421-BI421</f>
        <v>5.1000000000003638</v>
      </c>
      <c r="HC421" s="27">
        <f t="shared" si="617"/>
        <v>-0.30597778512098273</v>
      </c>
      <c r="HD421" s="28">
        <f t="shared" si="577"/>
        <v>0.37981078001265195</v>
      </c>
      <c r="HE421" s="28" t="str">
        <f t="shared" si="578"/>
        <v>-----</v>
      </c>
      <c r="HF421" s="27">
        <f>STANDARDIZE(H421,AVERAGE($H38:$H421),_xlfn.STDEV.P($H38:$H421))</f>
        <v>0.98353054117454553</v>
      </c>
      <c r="HG421" s="28">
        <f t="shared" si="579"/>
        <v>0.83732680423092576</v>
      </c>
      <c r="HH421" s="28" t="str">
        <f t="shared" si="580"/>
        <v>-----</v>
      </c>
      <c r="HI421">
        <f t="shared" si="618"/>
        <v>-1.8381099999996877</v>
      </c>
      <c r="HJ421">
        <f t="shared" si="619"/>
        <v>3.2618900000006761</v>
      </c>
      <c r="HK421" s="28">
        <f t="shared" ref="HK421:HL421" si="692">STANDARDIZE(HI421,AVERAGE(HI38:HI421),_xlfn.STDEV.P(HI38:HI421))</f>
        <v>0.39468352443584376</v>
      </c>
      <c r="HL421" s="28">
        <f t="shared" si="692"/>
        <v>0.14995441018768207</v>
      </c>
      <c r="HM421" s="28">
        <f t="shared" si="582"/>
        <v>0.65346176834521841</v>
      </c>
      <c r="HN421" s="28">
        <f t="shared" si="583"/>
        <v>0.55959970807009685</v>
      </c>
      <c r="HO421" s="28" t="str">
        <f t="shared" si="584"/>
        <v>-----</v>
      </c>
      <c r="HP421" s="28" t="str">
        <f t="shared" si="585"/>
        <v>-----</v>
      </c>
      <c r="HQ421" s="28">
        <f t="shared" si="648"/>
        <v>1.1005699999996068</v>
      </c>
      <c r="HR421" s="28" t="str">
        <f t="shared" si="621"/>
        <v>Bull</v>
      </c>
      <c r="HS421">
        <f t="shared" si="622"/>
        <v>1.1005699999996068</v>
      </c>
      <c r="HT421" s="27">
        <f t="shared" si="586"/>
        <v>8.5594351234981089E-2</v>
      </c>
      <c r="HU421" s="28">
        <f t="shared" si="587"/>
        <v>0.53410555547883376</v>
      </c>
      <c r="HV421" s="27" t="str">
        <f t="shared" si="588"/>
        <v>-----</v>
      </c>
    </row>
    <row r="422" spans="1:230" x14ac:dyDescent="0.55000000000000004">
      <c r="A422">
        <f>Validation!A421</f>
        <v>1772157900</v>
      </c>
      <c r="B422" t="str">
        <f>Price!B421</f>
        <v>XAUUSD</v>
      </c>
      <c r="C422" t="str">
        <f>Price!C421</f>
        <v>M5</v>
      </c>
      <c r="D422">
        <f>Price!D421</f>
        <v>5195.28</v>
      </c>
      <c r="E422">
        <f>Price!E421</f>
        <v>5193.21</v>
      </c>
      <c r="F422">
        <f>Price!F421</f>
        <v>5199.63</v>
      </c>
      <c r="G422">
        <f>Price!G421</f>
        <v>5193.13</v>
      </c>
      <c r="H422">
        <f>Price!H421</f>
        <v>667</v>
      </c>
      <c r="I422">
        <f>Diagonals!E421</f>
        <v>5221.97</v>
      </c>
      <c r="J422">
        <f>Diagonals!F421</f>
        <v>0</v>
      </c>
      <c r="K422">
        <f>Diagonals!G421</f>
        <v>0</v>
      </c>
      <c r="L422">
        <f>Diagonals!H421</f>
        <v>5103.46</v>
      </c>
      <c r="M422">
        <f>Diagonals!I421</f>
        <v>0</v>
      </c>
      <c r="N422">
        <f>Diagonals!J421</f>
        <v>0</v>
      </c>
      <c r="O422">
        <f>Diagonals!K421</f>
        <v>5199.63</v>
      </c>
      <c r="P422">
        <f>Diagonals!L421</f>
        <v>0</v>
      </c>
      <c r="Q422">
        <f>Trendlines!E421</f>
        <v>5200.1000000000004</v>
      </c>
      <c r="R422">
        <f>Trendlines!F421</f>
        <v>5190.99</v>
      </c>
      <c r="S422">
        <f>Trendlines!G421</f>
        <v>5201.17</v>
      </c>
      <c r="T422">
        <f>Trendlines!H421</f>
        <v>5178.4799999999996</v>
      </c>
      <c r="U422">
        <f>Trendlines!I421</f>
        <v>5180.3</v>
      </c>
      <c r="V422">
        <f>Trendlines!J421</f>
        <v>5167.3599999999997</v>
      </c>
      <c r="W422">
        <f>Trendlines!K421</f>
        <v>5199.63</v>
      </c>
      <c r="X422">
        <f>Trendlines!L421</f>
        <v>0</v>
      </c>
      <c r="Y422">
        <f>Tema_Hrma_Smma!E421</f>
        <v>5196.8999999999996</v>
      </c>
      <c r="Z422">
        <f>Tema_Hrma_Smma!F421</f>
        <v>5189.3599999999997</v>
      </c>
      <c r="AA422">
        <f>Tema_Hrma_Smma!G421</f>
        <v>5184.09</v>
      </c>
      <c r="AB422">
        <f>ZScore!H421</f>
        <v>1</v>
      </c>
      <c r="AC422">
        <f>ZScore!I421</f>
        <v>0.31616</v>
      </c>
      <c r="AD422">
        <f>ZScore!J421</f>
        <v>0</v>
      </c>
      <c r="AE422">
        <f>HA!E421</f>
        <v>5192.46</v>
      </c>
      <c r="AF422">
        <f>HA!F421</f>
        <v>5199.63</v>
      </c>
      <c r="AG422">
        <f>HA!G421</f>
        <v>5192.46</v>
      </c>
      <c r="AH422">
        <f>HA!H421</f>
        <v>5195.3100000000004</v>
      </c>
      <c r="AI422">
        <f>HA!I421</f>
        <v>1</v>
      </c>
      <c r="AJ422">
        <f>HA!J421</f>
        <v>2.85</v>
      </c>
      <c r="AK422">
        <f>HA!K421</f>
        <v>8.8959999999999997E-2</v>
      </c>
      <c r="AL422">
        <f>HA!L421</f>
        <v>8</v>
      </c>
      <c r="AM422">
        <f>KC!E421</f>
        <v>5211.1939899999998</v>
      </c>
      <c r="AN422">
        <f>KC!F421</f>
        <v>5204.7197999999999</v>
      </c>
      <c r="AO422">
        <f>KC!G421</f>
        <v>5198.2456000000002</v>
      </c>
      <c r="AP422">
        <f>KC!H421</f>
        <v>5191.7713999999996</v>
      </c>
      <c r="AQ422">
        <f>KC!I421</f>
        <v>5185.2972</v>
      </c>
      <c r="AR422">
        <f>KC!J421</f>
        <v>5179.6071400000001</v>
      </c>
      <c r="AS422">
        <f>KC!K421</f>
        <v>5173.1329400000004</v>
      </c>
      <c r="AT422">
        <f>KC!L421</f>
        <v>5166.6587499999996</v>
      </c>
      <c r="AU422">
        <f>KC!M421</f>
        <v>5160.1845499999999</v>
      </c>
      <c r="AV422">
        <f>KC!N421</f>
        <v>5153.7103500000003</v>
      </c>
      <c r="AW422">
        <f>SR_Levels!E421</f>
        <v>5193.3500000000004</v>
      </c>
      <c r="AX422">
        <f>SR_Levels!F421</f>
        <v>5178.6000000000004</v>
      </c>
      <c r="AY422">
        <f>SR_Levels!G421</f>
        <v>5161.8900000000003</v>
      </c>
      <c r="AZ422">
        <f>SR_Levels!H421</f>
        <v>5135.8500000000004</v>
      </c>
      <c r="BA422">
        <f>SR_Levels!I421</f>
        <v>5205.3100000000004</v>
      </c>
      <c r="BB422">
        <f>SR_Levels!J421</f>
        <v>0</v>
      </c>
      <c r="BC422">
        <f>SR_Levels!K421</f>
        <v>0</v>
      </c>
      <c r="BD422">
        <f>SR_Levels!L421</f>
        <v>0</v>
      </c>
      <c r="BE422">
        <f>ZigZag!E421</f>
        <v>5199.63</v>
      </c>
      <c r="BF422">
        <f>ZigZag!F421</f>
        <v>0</v>
      </c>
      <c r="BG422">
        <f>ZigZag!G421</f>
        <v>5185.03</v>
      </c>
      <c r="BH422">
        <f>Dual_Tema!E421</f>
        <v>5199.96</v>
      </c>
      <c r="BI422">
        <f>Dual_Tema!F421</f>
        <v>5194.2299999999996</v>
      </c>
      <c r="BJ422">
        <f>Pinbar!E421</f>
        <v>0</v>
      </c>
      <c r="BK422">
        <f>SSA!E421</f>
        <v>5193.8959800000002</v>
      </c>
      <c r="BL422">
        <f>SSA!F421</f>
        <v>5193.5667599999997</v>
      </c>
      <c r="BN422" t="str">
        <f t="shared" si="644"/>
        <v>Green Candle</v>
      </c>
      <c r="BO422" s="34">
        <f t="shared" si="649"/>
        <v>8.8234727493397003E-4</v>
      </c>
      <c r="BP422" s="34">
        <f t="shared" si="657"/>
        <v>3.9460004715103913E-3</v>
      </c>
      <c r="BQ422" s="34">
        <f t="shared" si="671"/>
        <v>3.9751019863913939E-3</v>
      </c>
      <c r="BR422" s="34">
        <f t="shared" si="681"/>
        <v>2.4311746046445926E-3</v>
      </c>
      <c r="BS422" s="35">
        <f t="shared" si="650"/>
        <v>1.4700384324051186E-4</v>
      </c>
      <c r="BT422" s="35">
        <f t="shared" si="658"/>
        <v>3.2824014502597088E-4</v>
      </c>
      <c r="BU422" s="35">
        <f t="shared" si="672"/>
        <v>2.2042552034151619E-4</v>
      </c>
      <c r="BV422" s="35">
        <f t="shared" si="682"/>
        <v>1.0118112183343797E-4</v>
      </c>
      <c r="BW422" s="27">
        <v>96</v>
      </c>
      <c r="BX422">
        <f>F422-G422</f>
        <v>6.5</v>
      </c>
      <c r="BY422">
        <f>ABS(F422-D421)</f>
        <v>6.319999999999709</v>
      </c>
      <c r="BZ422">
        <f>ABS(G422-D421)</f>
        <v>0.18000000000029104</v>
      </c>
      <c r="CA422">
        <f t="shared" si="623"/>
        <v>6.5</v>
      </c>
      <c r="CB422">
        <f t="shared" si="660"/>
        <v>5.7921428571428022</v>
      </c>
      <c r="CC422">
        <f t="shared" si="664"/>
        <v>5.6173880488938357</v>
      </c>
      <c r="CD422">
        <f t="shared" si="661"/>
        <v>0.1747548082489665</v>
      </c>
      <c r="CE422">
        <f t="shared" si="665"/>
        <v>1</v>
      </c>
      <c r="CF422">
        <f t="shared" si="668"/>
        <v>17</v>
      </c>
      <c r="CG422" s="7" t="str">
        <f t="shared" si="662"/>
        <v>High Volatility Period</v>
      </c>
      <c r="CH422" s="21">
        <f>(Q422-Q326)/$BW422</f>
        <v>5.5208333333401543E-3</v>
      </c>
      <c r="CI422" s="21">
        <f>(R422-R326)/$BW422</f>
        <v>-2.5937499999997726E-2</v>
      </c>
      <c r="CJ422" s="21">
        <f>(S422-S326)/$BW422</f>
        <v>-1.750000000000303E-2</v>
      </c>
      <c r="CK422" s="21">
        <f>(T422-T326)/$BW422</f>
        <v>7.5624999999992795E-2</v>
      </c>
      <c r="CL422" s="21">
        <f>(U422-U326)/$BW422</f>
        <v>2.2187500000001137E-2</v>
      </c>
      <c r="CM422" s="21">
        <f>(V422-V326)/$BW422</f>
        <v>3.8645833333333712E-2</v>
      </c>
      <c r="CN422">
        <f>DEGREES(ATAN(CH422/$CB422))</f>
        <v>5.4611973738155378E-2</v>
      </c>
      <c r="CO422">
        <f>DEGREES(ATAN(CI422/$CB422))</f>
        <v>-0.25657159781467986</v>
      </c>
      <c r="CP422">
        <f>DEGREES(ATAN(CJ422/$CB422))</f>
        <v>-0.17310917828899278</v>
      </c>
      <c r="CQ422">
        <f>DEGREES(ATAN(CK422/$CB422))</f>
        <v>0.74803872075788669</v>
      </c>
      <c r="CR422">
        <f t="shared" si="673"/>
        <v>0.2194773025104399</v>
      </c>
      <c r="CS422">
        <f t="shared" si="674"/>
        <v>0.38227825936447035</v>
      </c>
      <c r="CT422" t="str" cm="1">
        <f t="array" ref="CT422">_xlfn.IFS(CN422&gt;3,"Strong + Slope",CN422&gt;1.5,"Moderate + Slope",CN422&gt;0.5,"Sideway + Slope",CN422&gt;=-0.5,"Sideway Flat",CN422&gt;=-1.5,"Sideway - Slope",CN422&gt;=-3,"Moderate - Slope",TRUE,"Strong - Slope")</f>
        <v>Sideway Flat</v>
      </c>
      <c r="CU422" t="str" cm="1">
        <f t="array" ref="CU422">_xlfn.IFS(CO422&gt;3,"Strong + Slope",CO422&gt;1.5,"Moderate + Slope",CO422&gt;0.5,"Sideway + Slope",CO422&gt;=-0.5,"Sideway Flat",CO422&gt;=-1.5,"Sideway - Slope",CO422&gt;=-3,"Moderate - Slope",TRUE,"Strong - Slope")</f>
        <v>Sideway Flat</v>
      </c>
      <c r="CV422" t="str" cm="1">
        <f t="array" ref="CV422">_xlfn.IFS(CP422&gt;3,"Strong + Slope",CP422&gt;1.5,"Moderate + Slope",CP422&gt;0.5,"Sideway + Slope",CP422&gt;=-0.5,"Sideway Flat",CP422&gt;=-1.5,"Sideway - Slope",CP422&gt;=-3,"Moderate - Slope",TRUE,"Strong - Slope")</f>
        <v>Sideway Flat</v>
      </c>
      <c r="CW422" t="str" cm="1">
        <f t="array" ref="CW422">_xlfn.IFS(CQ422&gt;3,"Strong + Slope",CQ422&gt;1.5,"Moderate + Slope",CQ422&gt;0.5,"Sideway + Slope",CQ422&gt;=-0.5,"Sideway Flat",CQ422&gt;=-1.5,"Sideway - Slope",CQ422&gt;=-3,"Moderate - Slope",TRUE,"Strong - Slope")</f>
        <v>Sideway + Slope</v>
      </c>
      <c r="CX422" t="str" cm="1">
        <f t="array" ref="CX422">_xlfn.IFS(CR422&gt;3,"Strong + Slope",CR422&gt;1.5,"Moderate + Slope",CR422&gt;0.5,"Sideway + Slope",CR422&gt;=-0.5,"Sideway Flat",CR422&gt;=-1.5,"Sideway - Slope",CR422&gt;=-3,"Moderate - Slope",TRUE,"Strong - Slope")</f>
        <v>Sideway Flat</v>
      </c>
      <c r="CY422" t="str" cm="1">
        <f t="array" ref="CY422">_xlfn.IFS(CS422&gt;3,"Strong + Slope",CS422&gt;1.5,"Moderate + Slope",CS422&gt;0.5,"Sideway + Slope",CS422&gt;=-0.5,"Sideway Flat",CS422&gt;=-1.5,"Sideway - Slope",CS422&gt;=-3,"Moderate - Slope",TRUE,"Strong - Slope")</f>
        <v>Sideway Flat</v>
      </c>
      <c r="CZ422" s="7" t="str">
        <f>IF(AND(D422&gt;BH422,D422&gt;E422),"Bullish Trigger","-----")</f>
        <v>-----</v>
      </c>
      <c r="DA422" s="7" t="str">
        <f>IF(AND(D422&lt;BI422,D422&lt;E422),"Bearish Trigger","-----")</f>
        <v>-----</v>
      </c>
      <c r="DB422" s="13" t="str">
        <f>IF(AND(W422=BE422,W422&gt;0,BE422&gt;0),"Important High","------")</f>
        <v>Important High</v>
      </c>
      <c r="DC422" s="13" t="str">
        <f>IF(AND(X422=BF422,X422&gt;0,BF422&gt;0),"Important Low","------")</f>
        <v>------</v>
      </c>
      <c r="DD422" s="7" t="str">
        <f>IF(AND(DB422="Important High",DC422="-----",BJ422=1),"Imp High Rej","-----")</f>
        <v>-----</v>
      </c>
      <c r="DE422" s="7" t="str">
        <f>IF(AND(DB422="-----",DC422="Important Low",BJ422=1),"Imp Low Rej","-----")</f>
        <v>-----</v>
      </c>
      <c r="DF422" s="7" t="str">
        <f>IF(Y422&gt;AM422,"Overbought",IF(Y422&gt;AO422,"Bullish Momentum",IF(Y422&gt;AQ422,"Flat Momentum","-----")))</f>
        <v>Flat Momentum</v>
      </c>
      <c r="DG422" s="7" t="str">
        <f>IF(Y422&lt;AV422,"Oversold",IF(Y422&lt;AT422,"Bearish Momentum",IF(Y422&lt;AR422,"Flat Momentum","-----")))</f>
        <v>-----</v>
      </c>
      <c r="DH422" s="7" t="str">
        <f>IF(AND(DF422="Overbought",AD422=2),"Culminated Thrust","-----")</f>
        <v>-----</v>
      </c>
      <c r="DI422" s="7" t="str">
        <f>IF(AND(DG422="Oversold",AD422=5),"Culminated Thrust","-----")</f>
        <v>-----</v>
      </c>
      <c r="DJ422" s="14">
        <f>(Q422-$D422)/$D422</f>
        <v>9.277652022606325E-4</v>
      </c>
      <c r="DK422" s="14">
        <f>(R422-$D422)/$D422</f>
        <v>-8.2574952649327159E-4</v>
      </c>
      <c r="DL422" s="14">
        <f>(S422-$D422)/$D422</f>
        <v>1.1337213778661261E-3</v>
      </c>
      <c r="DM422" s="14">
        <f>(T422-$D422)/$D422</f>
        <v>-3.2337044394142728E-3</v>
      </c>
      <c r="DN422" s="14">
        <f>(U422-$D422)/$D422</f>
        <v>-2.8833864584776113E-3</v>
      </c>
      <c r="DO422" s="14">
        <f>(V422-$D422)/$D422</f>
        <v>-5.3741088064551039E-3</v>
      </c>
      <c r="DP422" s="14">
        <f t="shared" si="589"/>
        <v>1.1337213778661261E-3</v>
      </c>
      <c r="DQ422" s="14">
        <f t="shared" si="590"/>
        <v>9.277652022606325E-4</v>
      </c>
      <c r="DR422" s="14">
        <f t="shared" si="591"/>
        <v>-8.2574952649327159E-4</v>
      </c>
      <c r="DS422" s="14">
        <f t="shared" si="592"/>
        <v>-2.8833864584776113E-3</v>
      </c>
      <c r="DT422" s="14">
        <f t="shared" si="593"/>
        <v>-3.2337044394142728E-3</v>
      </c>
      <c r="DU422" s="14">
        <f t="shared" si="594"/>
        <v>-5.3741088064551039E-3</v>
      </c>
      <c r="DV422" t="str">
        <f>IF($D422&gt;Q422,"SUP","RES")</f>
        <v>RES</v>
      </c>
      <c r="DW422" t="str">
        <f>IF($D422&gt;R422,"SUP","RES")</f>
        <v>SUP</v>
      </c>
      <c r="DX422" t="str">
        <f>IF($D422&gt;S422,"SUP","RES")</f>
        <v>RES</v>
      </c>
      <c r="DY422" t="str">
        <f>IF($D422&gt;T422,"SUP","RES")</f>
        <v>SUP</v>
      </c>
      <c r="DZ422" t="str">
        <f>IF($D422&gt;U422,"SUP","RES")</f>
        <v>SUP</v>
      </c>
      <c r="EA422" t="str">
        <f>IF($D422&gt;V422,"SUP","RES")</f>
        <v>SUP</v>
      </c>
      <c r="EB422" s="7">
        <f t="shared" si="595"/>
        <v>2</v>
      </c>
      <c r="EC422" s="7">
        <f t="shared" si="596"/>
        <v>4</v>
      </c>
      <c r="ED422" s="13" t="str">
        <f t="shared" si="597"/>
        <v>-----</v>
      </c>
      <c r="EE422" s="13" t="str">
        <f t="shared" si="598"/>
        <v>-----</v>
      </c>
      <c r="EF422" s="7">
        <f>IF(OR(ED422="All Sup",EE422="All Res"),"na",((D422-MIN(Q422:V422))/(MAX(Q422:V422)-MIN(Q422:V422))))</f>
        <v>0.82579118603962565</v>
      </c>
      <c r="EG422">
        <v>1.4999999999999999E-4</v>
      </c>
      <c r="EH422">
        <f>Q422*(1+$EG422)</f>
        <v>5200.8800150000006</v>
      </c>
      <c r="EI422">
        <f>Q422*(1-$EG422)</f>
        <v>5199.3199850000001</v>
      </c>
      <c r="EJ422">
        <f>R422*(1+$EG422)</f>
        <v>5191.7686485000004</v>
      </c>
      <c r="EK422">
        <f>R422*(1-$EG422)</f>
        <v>5190.2113515000001</v>
      </c>
      <c r="EL422">
        <f>S422*(1+$EG422)</f>
        <v>5201.9501755000001</v>
      </c>
      <c r="EM422">
        <f>S422*(1-$EG422)</f>
        <v>5200.3898245</v>
      </c>
      <c r="EN422">
        <f>T422*(1+$EG422)</f>
        <v>5179.2567719999997</v>
      </c>
      <c r="EO422">
        <f>T422*(1-$EG422)</f>
        <v>5177.7032279999994</v>
      </c>
      <c r="EP422">
        <f>U422*(1+$EG422)</f>
        <v>5181.0770450000009</v>
      </c>
      <c r="EQ422">
        <f>U422*(1-$EG422)</f>
        <v>5179.5229550000004</v>
      </c>
      <c r="ER422">
        <f>V422*(1+$EG422)</f>
        <v>5168.135104</v>
      </c>
      <c r="ES422">
        <f>V422*(1-$EG422)</f>
        <v>5166.5848959999994</v>
      </c>
      <c r="ET422" s="7" t="str">
        <f t="shared" si="599"/>
        <v>-----</v>
      </c>
      <c r="EU422" s="7" t="str">
        <f t="shared" si="600"/>
        <v>-----</v>
      </c>
      <c r="EV422" s="7" t="str">
        <f t="shared" si="601"/>
        <v>-----</v>
      </c>
      <c r="EW422" s="7" t="str">
        <f t="shared" si="602"/>
        <v>-----</v>
      </c>
      <c r="EX422" s="7" t="str">
        <f t="shared" si="603"/>
        <v>-----</v>
      </c>
      <c r="EY422" s="7" t="str">
        <f t="shared" si="604"/>
        <v>-----</v>
      </c>
      <c r="EZ422">
        <f t="shared" si="624"/>
        <v>47</v>
      </c>
      <c r="FA422">
        <f t="shared" si="625"/>
        <v>3</v>
      </c>
      <c r="FB422">
        <f t="shared" si="626"/>
        <v>420</v>
      </c>
      <c r="FC422">
        <f t="shared" si="627"/>
        <v>7</v>
      </c>
      <c r="FD422">
        <f t="shared" si="628"/>
        <v>7</v>
      </c>
      <c r="FE422">
        <f t="shared" si="629"/>
        <v>114</v>
      </c>
      <c r="FF422">
        <f t="shared" si="630"/>
        <v>4</v>
      </c>
      <c r="FG422">
        <f t="shared" si="631"/>
        <v>3</v>
      </c>
      <c r="FH422">
        <f t="shared" si="632"/>
        <v>0</v>
      </c>
      <c r="FI422">
        <f t="shared" si="633"/>
        <v>4</v>
      </c>
      <c r="FJ422">
        <f t="shared" si="634"/>
        <v>1</v>
      </c>
      <c r="FK422">
        <f t="shared" si="635"/>
        <v>1</v>
      </c>
      <c r="FL422" s="7" t="str">
        <f t="shared" si="605"/>
        <v>-----</v>
      </c>
      <c r="FM422" s="7" t="str">
        <f t="shared" si="606"/>
        <v>-----</v>
      </c>
      <c r="FN422" s="7" t="str">
        <f t="shared" si="607"/>
        <v>-----</v>
      </c>
      <c r="FO422" s="7" t="str">
        <f t="shared" si="608"/>
        <v>-----</v>
      </c>
      <c r="FP422" s="7" t="str">
        <f t="shared" si="609"/>
        <v>-----</v>
      </c>
      <c r="FQ422" s="7" t="str">
        <f t="shared" si="610"/>
        <v>-----</v>
      </c>
      <c r="FR422" s="13" t="str">
        <f>IF(FL422="-----","-----",(D422-Q422)/Q422)</f>
        <v>-----</v>
      </c>
      <c r="FS422" s="13" t="str">
        <f>IF(FM422="-----","-----",(Q422-R422)/R422)</f>
        <v>-----</v>
      </c>
      <c r="FT422" s="13" t="str">
        <f>IF(FN422="-----","-----",(R422-S422)/S422)</f>
        <v>-----</v>
      </c>
      <c r="FU422" s="13" t="str">
        <f>IF(FO422="-----","-----",(S422-T422)/T422)</f>
        <v>-----</v>
      </c>
      <c r="FV422" s="13" t="str">
        <f>IF(FP422="-----","-----",(T422-U422)/U422)</f>
        <v>-----</v>
      </c>
      <c r="FW422" s="13" t="str">
        <f>IF(FQ422="-----","-----",(U422-V422)/V422)</f>
        <v>-----</v>
      </c>
      <c r="FX422" s="7" t="str">
        <f t="shared" si="611"/>
        <v>-----</v>
      </c>
      <c r="FY422" s="7" t="str">
        <f t="shared" si="612"/>
        <v>-----</v>
      </c>
      <c r="FZ422" s="7" t="str">
        <f t="shared" si="613"/>
        <v>-----</v>
      </c>
      <c r="GA422" s="7" t="str">
        <f t="shared" si="614"/>
        <v>-----</v>
      </c>
      <c r="GB422" s="7" t="str">
        <f t="shared" si="615"/>
        <v>-----</v>
      </c>
      <c r="GC422" s="7" t="str">
        <f t="shared" si="616"/>
        <v>-----</v>
      </c>
      <c r="GD422" s="7" t="str">
        <f>IF(AND(BG422&gt;AA422,BG421&gt;AA421,BG420&gt;AA420,BG419&gt;AA419,BG418&gt;AA418,BG417&gt;AA417,BG416&gt;AA416,BG415&gt;AA415,BG414&gt;AA414,BG413&gt;AA413,BG412&gt;AA412,BG411&gt;AA411),"Bullish",IF(AND(BG422&lt;AA422,BG421&lt;AA421,BG420&lt;AA420,BG419&lt;AA419,BG418&lt;AA418,BG417&lt;AA417,BG416&lt;AA416,BG415&lt;AA415,BG414&lt;AA414,BG413&lt;AA413,BG412&lt;AA412,BG411&lt;AA411),"Bearish","-----"))</f>
        <v>-----</v>
      </c>
      <c r="GE422">
        <f>(Z422-BG422)/BG422</f>
        <v>8.3509642181432459E-4</v>
      </c>
      <c r="GF422" s="28">
        <f t="shared" si="574"/>
        <v>0.75882776622651082</v>
      </c>
      <c r="GG422" s="7">
        <f t="shared" si="575"/>
        <v>0.77602220320606752</v>
      </c>
      <c r="GH422" s="7" t="str">
        <f t="shared" si="576"/>
        <v>-----</v>
      </c>
      <c r="GI422" s="7" t="str">
        <f>IF(Y422&gt;Z422,"Bullish","Bearish")</f>
        <v>Bullish</v>
      </c>
      <c r="GJ422" s="13" t="str">
        <f>IF(AND(D422&gt;Y422,D421&lt;Y421),"TEMA crossover","-----")</f>
        <v>-----</v>
      </c>
      <c r="GK422" s="13" t="str">
        <f>IF(AND(D422&lt;Y422,D421&gt;Y421),"TEMA crossunder","-----")</f>
        <v>-----</v>
      </c>
      <c r="GL422" s="22" t="str">
        <f>IF(GD422="Bearish","YES","-----")</f>
        <v>-----</v>
      </c>
      <c r="GM422" s="22" t="str">
        <f>IF(GH422="Reverse to Bearish","YES","-----")</f>
        <v>-----</v>
      </c>
      <c r="GN422" s="22" t="str">
        <f>IF(AND(GI422="Bullish",GI421="Bullish",GI420="Bullish",GI419="Bullish"),"YES","-----")</f>
        <v>YES</v>
      </c>
      <c r="GO422" s="22" t="str">
        <f>IF(OR(GK422="TEMA crossunder",GK421="TEMA crossunder",GK420="TEMA crossunder",GK419="TEMA crossunder"),"YES","-----")</f>
        <v>YES</v>
      </c>
      <c r="GP422" s="22" t="str">
        <f>IF(GD422="Bullish","YES","-----")</f>
        <v>-----</v>
      </c>
      <c r="GQ422" s="22" t="str">
        <f>IF(GH422="Reverse to Bullish","YES","-----")</f>
        <v>-----</v>
      </c>
      <c r="GR422" s="22" t="str">
        <f>IF(AND(GI422="Bearish",GI421="Bearish",GI420="Bearish",GI419="Bearish"),"YES","-----")</f>
        <v>-----</v>
      </c>
      <c r="GS422" s="22" t="str">
        <f>IF(OR(GJ422="TEMA crossover",GJ421="TEMA crossover",GJ420="TEMA crossover",GJ419="TEMA crossover"),"YES","-----")</f>
        <v>YES</v>
      </c>
      <c r="GT422" s="22" t="str">
        <f t="shared" si="636"/>
        <v>-----</v>
      </c>
      <c r="GU422" s="22" t="str">
        <f t="shared" si="637"/>
        <v>-----</v>
      </c>
      <c r="GV422" s="22" t="str">
        <f t="shared" si="638"/>
        <v>-----</v>
      </c>
      <c r="GW422" s="22" t="str">
        <f t="shared" si="639"/>
        <v>-----</v>
      </c>
      <c r="GX422" s="22" t="str">
        <f t="shared" si="640"/>
        <v>-----</v>
      </c>
      <c r="GY422" s="22" t="str">
        <f t="shared" si="641"/>
        <v>-----</v>
      </c>
      <c r="GZ422" s="7" t="str">
        <f>IF(G422&gt;BH422,"YES","-----")</f>
        <v>-----</v>
      </c>
      <c r="HA422" s="7" t="str">
        <f>IF(F422&lt;BI422,"YES","-----")</f>
        <v>-----</v>
      </c>
      <c r="HB422">
        <f>BH422-BI422</f>
        <v>5.7300000000004729</v>
      </c>
      <c r="HC422" s="27">
        <f t="shared" si="617"/>
        <v>-9.5501801272305037E-2</v>
      </c>
      <c r="HD422" s="28">
        <f t="shared" si="577"/>
        <v>0.46195812979647521</v>
      </c>
      <c r="HE422" s="28" t="str">
        <f t="shared" si="578"/>
        <v>-----</v>
      </c>
      <c r="HF422" s="27">
        <f>STANDARDIZE(H422,AVERAGE($H39:$H422),_xlfn.STDEV.P($H39:$H422))</f>
        <v>0.91685239257208251</v>
      </c>
      <c r="HG422" s="28">
        <f t="shared" si="579"/>
        <v>0.82039000310256949</v>
      </c>
      <c r="HH422" s="28" t="str">
        <f t="shared" si="580"/>
        <v>-----</v>
      </c>
      <c r="HI422">
        <f t="shared" si="618"/>
        <v>0.33401999999932741</v>
      </c>
      <c r="HJ422">
        <f t="shared" si="619"/>
        <v>6.0640199999998003</v>
      </c>
      <c r="HK422" s="28">
        <f t="shared" ref="HK422:HL422" si="693">STANDARDIZE(HI422,AVERAGE(HI39:HI422),_xlfn.STDEV.P(HI39:HI422))</f>
        <v>1.0429189017654361</v>
      </c>
      <c r="HL422" s="28">
        <f t="shared" si="693"/>
        <v>1.1839748329752295</v>
      </c>
      <c r="HM422" s="28">
        <f t="shared" si="582"/>
        <v>0.85150707271909565</v>
      </c>
      <c r="HN422" s="28">
        <f t="shared" si="583"/>
        <v>0.88178848733042614</v>
      </c>
      <c r="HO422" s="28" t="str">
        <f t="shared" si="584"/>
        <v>-----</v>
      </c>
      <c r="HP422" s="28" t="str">
        <f t="shared" si="585"/>
        <v>potential down bounce</v>
      </c>
      <c r="HQ422" s="28">
        <f t="shared" si="648"/>
        <v>0.32922000000053231</v>
      </c>
      <c r="HR422" s="28" t="str">
        <f t="shared" si="621"/>
        <v>Bull</v>
      </c>
      <c r="HS422">
        <f t="shared" si="622"/>
        <v>0.32922000000053231</v>
      </c>
      <c r="HT422" s="27">
        <f t="shared" si="586"/>
        <v>-0.81092567235477908</v>
      </c>
      <c r="HU422" s="28">
        <f t="shared" si="587"/>
        <v>0.20870417816730183</v>
      </c>
      <c r="HV422" s="27" t="str">
        <f t="shared" si="588"/>
        <v>-----</v>
      </c>
    </row>
    <row r="423" spans="1:230" x14ac:dyDescent="0.55000000000000004">
      <c r="A423">
        <f>Validation!A422</f>
        <v>1772158200</v>
      </c>
      <c r="B423" t="str">
        <f>Price!B422</f>
        <v>XAUUSD</v>
      </c>
      <c r="C423" t="str">
        <f>Price!C422</f>
        <v>M5</v>
      </c>
      <c r="D423">
        <f>Price!D422</f>
        <v>5194.16</v>
      </c>
      <c r="E423">
        <f>Price!E422</f>
        <v>5195.71</v>
      </c>
      <c r="F423">
        <f>Price!F422</f>
        <v>5196.6499999999996</v>
      </c>
      <c r="G423">
        <f>Price!G422</f>
        <v>5191.9399999999996</v>
      </c>
      <c r="H423">
        <f>Price!H422</f>
        <v>646</v>
      </c>
      <c r="I423">
        <f>Diagonals!E422</f>
        <v>5222.1499999999996</v>
      </c>
      <c r="J423">
        <f>Diagonals!F422</f>
        <v>0</v>
      </c>
      <c r="K423">
        <f>Diagonals!G422</f>
        <v>0</v>
      </c>
      <c r="L423">
        <f>Diagonals!H422</f>
        <v>5103.13</v>
      </c>
      <c r="M423">
        <f>Diagonals!I422</f>
        <v>0</v>
      </c>
      <c r="N423">
        <f>Diagonals!J422</f>
        <v>0</v>
      </c>
      <c r="O423">
        <f>Diagonals!K422</f>
        <v>0</v>
      </c>
      <c r="P423">
        <f>Diagonals!L422</f>
        <v>0</v>
      </c>
      <c r="Q423">
        <f>Trendlines!E422</f>
        <v>5200.1099999999997</v>
      </c>
      <c r="R423">
        <f>Trendlines!F422</f>
        <v>5190.96</v>
      </c>
      <c r="S423">
        <f>Trendlines!G422</f>
        <v>5201.1499999999996</v>
      </c>
      <c r="T423">
        <f>Trendlines!H422</f>
        <v>5178.55</v>
      </c>
      <c r="U423">
        <f>Trendlines!I422</f>
        <v>5180.32</v>
      </c>
      <c r="V423">
        <f>Trendlines!J422</f>
        <v>5167.3999999999996</v>
      </c>
      <c r="W423">
        <f>Trendlines!K422</f>
        <v>0</v>
      </c>
      <c r="X423">
        <f>Trendlines!L422</f>
        <v>0</v>
      </c>
      <c r="Y423">
        <f>Tema_Hrma_Smma!E422</f>
        <v>5196.9399999999996</v>
      </c>
      <c r="Z423">
        <f>Tema_Hrma_Smma!F422</f>
        <v>5191.1000000000004</v>
      </c>
      <c r="AA423">
        <f>Tema_Hrma_Smma!G422</f>
        <v>5184.3999999999996</v>
      </c>
      <c r="AB423">
        <f>ZScore!H422</f>
        <v>-1</v>
      </c>
      <c r="AC423">
        <f>ZScore!I422</f>
        <v>0.50034000000000001</v>
      </c>
      <c r="AD423">
        <f>ZScore!J422</f>
        <v>3</v>
      </c>
      <c r="AE423">
        <f>HA!E422</f>
        <v>5193.8900000000003</v>
      </c>
      <c r="AF423">
        <f>HA!F422</f>
        <v>5196.6499999999996</v>
      </c>
      <c r="AG423">
        <f>HA!G422</f>
        <v>5191.9399999999996</v>
      </c>
      <c r="AH423">
        <f>HA!H422</f>
        <v>5194.6099999999997</v>
      </c>
      <c r="AI423">
        <f>HA!I422</f>
        <v>1</v>
      </c>
      <c r="AJ423">
        <f>HA!J422</f>
        <v>0.73</v>
      </c>
      <c r="AK423">
        <f>HA!K422</f>
        <v>-0.78861000000000003</v>
      </c>
      <c r="AL423">
        <f>HA!L422</f>
        <v>9</v>
      </c>
      <c r="AM423">
        <f>KC!E422</f>
        <v>5212.1598800000002</v>
      </c>
      <c r="AN423">
        <f>KC!F422</f>
        <v>5205.6688299999996</v>
      </c>
      <c r="AO423">
        <f>KC!G422</f>
        <v>5199.17778</v>
      </c>
      <c r="AP423">
        <f>KC!H422</f>
        <v>5192.6867300000004</v>
      </c>
      <c r="AQ423">
        <f>KC!I422</f>
        <v>5186.1956799999998</v>
      </c>
      <c r="AR423">
        <f>KC!J422</f>
        <v>5180.5296600000001</v>
      </c>
      <c r="AS423">
        <f>KC!K422</f>
        <v>5174.0386099999996</v>
      </c>
      <c r="AT423">
        <f>KC!L422</f>
        <v>5167.54756</v>
      </c>
      <c r="AU423">
        <f>KC!M422</f>
        <v>5161.0565100000003</v>
      </c>
      <c r="AV423">
        <f>KC!N422</f>
        <v>5154.5654599999998</v>
      </c>
      <c r="AW423">
        <f>SR_Levels!E422</f>
        <v>5193.3500000000004</v>
      </c>
      <c r="AX423">
        <f>SR_Levels!F422</f>
        <v>5178.6000000000004</v>
      </c>
      <c r="AY423">
        <f>SR_Levels!G422</f>
        <v>5161.8900000000003</v>
      </c>
      <c r="AZ423">
        <f>SR_Levels!H422</f>
        <v>5135.8500000000004</v>
      </c>
      <c r="BA423">
        <f>SR_Levels!I422</f>
        <v>5205.3100000000004</v>
      </c>
      <c r="BB423">
        <f>SR_Levels!J422</f>
        <v>0</v>
      </c>
      <c r="BC423">
        <f>SR_Levels!K422</f>
        <v>0</v>
      </c>
      <c r="BD423">
        <f>SR_Levels!L422</f>
        <v>0</v>
      </c>
      <c r="BE423">
        <f>ZigZag!E422</f>
        <v>0</v>
      </c>
      <c r="BF423">
        <f>ZigZag!F422</f>
        <v>0</v>
      </c>
      <c r="BG423">
        <f>ZigZag!G422</f>
        <v>5185.68</v>
      </c>
      <c r="BH423">
        <f>Dual_Tema!E422</f>
        <v>5199.7700000000004</v>
      </c>
      <c r="BI423">
        <f>Dual_Tema!F422</f>
        <v>5194.5</v>
      </c>
      <c r="BJ423">
        <f>Pinbar!E422</f>
        <v>0</v>
      </c>
      <c r="BK423">
        <f>SSA!E422</f>
        <v>5192.5242699999999</v>
      </c>
      <c r="BL423">
        <f>SSA!F422</f>
        <v>5193.0455199999997</v>
      </c>
      <c r="BN423" t="str">
        <f t="shared" si="644"/>
        <v>Red Candle</v>
      </c>
      <c r="BO423" s="34">
        <f t="shared" si="649"/>
        <v>1.0619332581693897E-3</v>
      </c>
      <c r="BP423" s="34">
        <f t="shared" si="657"/>
        <v>3.3960645831803138E-3</v>
      </c>
      <c r="BQ423" s="34">
        <f t="shared" si="671"/>
        <v>3.4697268266294934E-3</v>
      </c>
      <c r="BR423" s="34">
        <f t="shared" si="681"/>
        <v>1.5947118045309683E-3</v>
      </c>
      <c r="BS423" s="35">
        <f t="shared" si="650"/>
        <v>1.7691061448910084E-4</v>
      </c>
      <c r="BT423" s="35">
        <f t="shared" si="658"/>
        <v>2.8256582908703365E-4</v>
      </c>
      <c r="BU423" s="35">
        <f t="shared" si="672"/>
        <v>1.9244747188307265E-4</v>
      </c>
      <c r="BV423" s="35">
        <f t="shared" si="682"/>
        <v>6.6395604169100508E-5</v>
      </c>
      <c r="BW423" s="27">
        <v>96</v>
      </c>
      <c r="BX423">
        <f>F423-G423</f>
        <v>4.7100000000000364</v>
      </c>
      <c r="BY423">
        <f>ABS(F423-D422)</f>
        <v>1.3699999999998909</v>
      </c>
      <c r="BZ423">
        <f>ABS(G423-D422)</f>
        <v>3.3400000000001455</v>
      </c>
      <c r="CA423">
        <f t="shared" si="623"/>
        <v>4.7100000000000364</v>
      </c>
      <c r="CB423">
        <f t="shared" si="660"/>
        <v>5.5614285714284835</v>
      </c>
      <c r="CC423">
        <f t="shared" si="664"/>
        <v>5.5525746168299932</v>
      </c>
      <c r="CD423">
        <f t="shared" si="661"/>
        <v>8.8539545984902546E-3</v>
      </c>
      <c r="CE423">
        <f t="shared" si="665"/>
        <v>1</v>
      </c>
      <c r="CF423">
        <f t="shared" si="668"/>
        <v>18</v>
      </c>
      <c r="CG423" s="7" t="str">
        <f t="shared" si="662"/>
        <v>High Volatility Period</v>
      </c>
      <c r="CH423" s="21">
        <f>(Q423-Q327)/$BW423</f>
        <v>5.6249999999996208E-3</v>
      </c>
      <c r="CI423" s="21">
        <f>(R423-R327)/$BW423</f>
        <v>-2.5937499999997726E-2</v>
      </c>
      <c r="CJ423" s="21">
        <f>(S423-S327)/$BW423</f>
        <v>-1.7604166666671972E-2</v>
      </c>
      <c r="CK423" s="21">
        <f>(T423-T327)/$BW423</f>
        <v>7.5625000000002274E-2</v>
      </c>
      <c r="CL423" s="21">
        <f>(U423-U327)/$BW423</f>
        <v>2.2187500000001137E-2</v>
      </c>
      <c r="CM423" s="21">
        <f>(V423-V327)/$BW423</f>
        <v>3.8645833333333712E-2</v>
      </c>
      <c r="CN423">
        <f>DEGREES(ATAN(CH423/$CB423))</f>
        <v>5.7950694811984629E-2</v>
      </c>
      <c r="CO423">
        <f>DEGREES(ATAN(CI423/$CB423))</f>
        <v>-0.26721524645702571</v>
      </c>
      <c r="CP423">
        <f>DEGREES(ATAN(CJ423/$CB423))</f>
        <v>-0.18136366764621339</v>
      </c>
      <c r="CQ423">
        <f>DEGREES(ATAN(CK423/$CB423))</f>
        <v>0.77906714611829087</v>
      </c>
      <c r="CR423">
        <f t="shared" si="673"/>
        <v>0.22858216142157592</v>
      </c>
      <c r="CS423">
        <f t="shared" si="674"/>
        <v>0.39813646411953207</v>
      </c>
      <c r="CT423" t="str" cm="1">
        <f t="array" ref="CT423">_xlfn.IFS(CN423&gt;3,"Strong + Slope",CN423&gt;1.5,"Moderate + Slope",CN423&gt;0.5,"Sideway + Slope",CN423&gt;=-0.5,"Sideway Flat",CN423&gt;=-1.5,"Sideway - Slope",CN423&gt;=-3,"Moderate - Slope",TRUE,"Strong - Slope")</f>
        <v>Sideway Flat</v>
      </c>
      <c r="CU423" t="str" cm="1">
        <f t="array" ref="CU423">_xlfn.IFS(CO423&gt;3,"Strong + Slope",CO423&gt;1.5,"Moderate + Slope",CO423&gt;0.5,"Sideway + Slope",CO423&gt;=-0.5,"Sideway Flat",CO423&gt;=-1.5,"Sideway - Slope",CO423&gt;=-3,"Moderate - Slope",TRUE,"Strong - Slope")</f>
        <v>Sideway Flat</v>
      </c>
      <c r="CV423" t="str" cm="1">
        <f t="array" ref="CV423">_xlfn.IFS(CP423&gt;3,"Strong + Slope",CP423&gt;1.5,"Moderate + Slope",CP423&gt;0.5,"Sideway + Slope",CP423&gt;=-0.5,"Sideway Flat",CP423&gt;=-1.5,"Sideway - Slope",CP423&gt;=-3,"Moderate - Slope",TRUE,"Strong - Slope")</f>
        <v>Sideway Flat</v>
      </c>
      <c r="CW423" t="str" cm="1">
        <f t="array" ref="CW423">_xlfn.IFS(CQ423&gt;3,"Strong + Slope",CQ423&gt;1.5,"Moderate + Slope",CQ423&gt;0.5,"Sideway + Slope",CQ423&gt;=-0.5,"Sideway Flat",CQ423&gt;=-1.5,"Sideway - Slope",CQ423&gt;=-3,"Moderate - Slope",TRUE,"Strong - Slope")</f>
        <v>Sideway + Slope</v>
      </c>
      <c r="CX423" t="str" cm="1">
        <f t="array" ref="CX423">_xlfn.IFS(CR423&gt;3,"Strong + Slope",CR423&gt;1.5,"Moderate + Slope",CR423&gt;0.5,"Sideway + Slope",CR423&gt;=-0.5,"Sideway Flat",CR423&gt;=-1.5,"Sideway - Slope",CR423&gt;=-3,"Moderate - Slope",TRUE,"Strong - Slope")</f>
        <v>Sideway Flat</v>
      </c>
      <c r="CY423" t="str" cm="1">
        <f t="array" ref="CY423">_xlfn.IFS(CS423&gt;3,"Strong + Slope",CS423&gt;1.5,"Moderate + Slope",CS423&gt;0.5,"Sideway + Slope",CS423&gt;=-0.5,"Sideway Flat",CS423&gt;=-1.5,"Sideway - Slope",CS423&gt;=-3,"Moderate - Slope",TRUE,"Strong - Slope")</f>
        <v>Sideway Flat</v>
      </c>
      <c r="CZ423" s="7" t="str">
        <f>IF(AND(D423&gt;BH423,D423&gt;E423),"Bullish Trigger","-----")</f>
        <v>-----</v>
      </c>
      <c r="DA423" s="7" t="str">
        <f>IF(AND(D423&lt;BI423,D423&lt;E423),"Bearish Trigger","-----")</f>
        <v>Bearish Trigger</v>
      </c>
      <c r="DB423" s="13" t="str">
        <f>IF(AND(W423=BE423,W423&gt;0,BE423&gt;0),"Important High","------")</f>
        <v>------</v>
      </c>
      <c r="DC423" s="13" t="str">
        <f>IF(AND(X423=BF423,X423&gt;0,BF423&gt;0),"Important Low","------")</f>
        <v>------</v>
      </c>
      <c r="DD423" s="7" t="str">
        <f>IF(AND(DB423="Important High",DC423="-----",BJ423=1),"Imp High Rej","-----")</f>
        <v>-----</v>
      </c>
      <c r="DE423" s="7" t="str">
        <f>IF(AND(DB423="-----",DC423="Important Low",BJ423=1),"Imp Low Rej","-----")</f>
        <v>-----</v>
      </c>
      <c r="DF423" s="7" t="str">
        <f>IF(Y423&gt;AM423,"Overbought",IF(Y423&gt;AO423,"Bullish Momentum",IF(Y423&gt;AQ423,"Flat Momentum","-----")))</f>
        <v>Flat Momentum</v>
      </c>
      <c r="DG423" s="7" t="str">
        <f>IF(Y423&lt;AV423,"Oversold",IF(Y423&lt;AT423,"Bearish Momentum",IF(Y423&lt;AR423,"Flat Momentum","-----")))</f>
        <v>-----</v>
      </c>
      <c r="DH423" s="7" t="str">
        <f>IF(AND(DF423="Overbought",AD423=2),"Culminated Thrust","-----")</f>
        <v>-----</v>
      </c>
      <c r="DI423" s="7" t="str">
        <f>IF(AND(DG423="Oversold",AD423=5),"Culminated Thrust","-----")</f>
        <v>-----</v>
      </c>
      <c r="DJ423" s="14">
        <f>(Q423-$D423)/$D423</f>
        <v>1.145517273245302E-3</v>
      </c>
      <c r="DK423" s="14">
        <f>(R423-$D423)/$D423</f>
        <v>-6.1607651670333953E-4</v>
      </c>
      <c r="DL423" s="14">
        <f>(S423-$D423)/$D423</f>
        <v>1.3457421411738918E-3</v>
      </c>
      <c r="DM423" s="14">
        <f>(T423-$D423)/$D423</f>
        <v>-3.0052982580435861E-3</v>
      </c>
      <c r="DN423" s="14">
        <f>(U423-$D423)/$D423</f>
        <v>-2.6645309347421231E-3</v>
      </c>
      <c r="DO423" s="14">
        <f>(V423-$D423)/$D423</f>
        <v>-5.1519398709320118E-3</v>
      </c>
      <c r="DP423" s="14">
        <f t="shared" si="589"/>
        <v>1.3457421411738918E-3</v>
      </c>
      <c r="DQ423" s="14">
        <f t="shared" si="590"/>
        <v>1.145517273245302E-3</v>
      </c>
      <c r="DR423" s="14">
        <f t="shared" si="591"/>
        <v>-6.1607651670333953E-4</v>
      </c>
      <c r="DS423" s="14">
        <f t="shared" si="592"/>
        <v>-2.6645309347421231E-3</v>
      </c>
      <c r="DT423" s="14">
        <f t="shared" si="593"/>
        <v>-3.0052982580435861E-3</v>
      </c>
      <c r="DU423" s="14">
        <f t="shared" si="594"/>
        <v>-5.1519398709320118E-3</v>
      </c>
      <c r="DV423" t="str">
        <f>IF($D423&gt;Q423,"SUP","RES")</f>
        <v>RES</v>
      </c>
      <c r="DW423" t="str">
        <f>IF($D423&gt;R423,"SUP","RES")</f>
        <v>SUP</v>
      </c>
      <c r="DX423" t="str">
        <f>IF($D423&gt;S423,"SUP","RES")</f>
        <v>RES</v>
      </c>
      <c r="DY423" t="str">
        <f>IF($D423&gt;T423,"SUP","RES")</f>
        <v>SUP</v>
      </c>
      <c r="DZ423" t="str">
        <f>IF($D423&gt;U423,"SUP","RES")</f>
        <v>SUP</v>
      </c>
      <c r="EA423" t="str">
        <f>IF($D423&gt;V423,"SUP","RES")</f>
        <v>SUP</v>
      </c>
      <c r="EB423" s="7">
        <f t="shared" si="595"/>
        <v>2</v>
      </c>
      <c r="EC423" s="7">
        <f t="shared" si="596"/>
        <v>4</v>
      </c>
      <c r="ED423" s="13" t="str">
        <f t="shared" si="597"/>
        <v>-----</v>
      </c>
      <c r="EE423" s="13" t="str">
        <f t="shared" si="598"/>
        <v>-----</v>
      </c>
      <c r="EF423" s="7">
        <f>IF(OR(ED423="All Sup",EE423="All Res"),"na",((D423-MIN(Q423:V423))/(MAX(Q423:V423)-MIN(Q423:V423))))</f>
        <v>0.7928888888888953</v>
      </c>
      <c r="EG423">
        <v>1.4999999999999999E-4</v>
      </c>
      <c r="EH423">
        <f>Q423*(1+$EG423)</f>
        <v>5200.8900165000005</v>
      </c>
      <c r="EI423">
        <f>Q423*(1-$EG423)</f>
        <v>5199.3299834999998</v>
      </c>
      <c r="EJ423">
        <f>R423*(1+$EG423)</f>
        <v>5191.7386440000009</v>
      </c>
      <c r="EK423">
        <f>R423*(1-$EG423)</f>
        <v>5190.1813560000001</v>
      </c>
      <c r="EL423">
        <f>S423*(1+$EG423)</f>
        <v>5201.9301725000005</v>
      </c>
      <c r="EM423">
        <f>S423*(1-$EG423)</f>
        <v>5200.3698274999997</v>
      </c>
      <c r="EN423">
        <f>T423*(1+$EG423)</f>
        <v>5179.3267825000003</v>
      </c>
      <c r="EO423">
        <f>T423*(1-$EG423)</f>
        <v>5177.7732175000001</v>
      </c>
      <c r="EP423">
        <f>U423*(1+$EG423)</f>
        <v>5181.0970480000005</v>
      </c>
      <c r="EQ423">
        <f>U423*(1-$EG423)</f>
        <v>5179.5429519999998</v>
      </c>
      <c r="ER423">
        <f>V423*(1+$EG423)</f>
        <v>5168.1751100000001</v>
      </c>
      <c r="ES423">
        <f>V423*(1-$EG423)</f>
        <v>5166.6248900000001</v>
      </c>
      <c r="ET423" s="7" t="str">
        <f t="shared" si="599"/>
        <v>-----</v>
      </c>
      <c r="EU423" s="7" t="str">
        <f t="shared" si="600"/>
        <v>-----</v>
      </c>
      <c r="EV423" s="7" t="str">
        <f t="shared" si="601"/>
        <v>-----</v>
      </c>
      <c r="EW423" s="7" t="str">
        <f t="shared" si="602"/>
        <v>-----</v>
      </c>
      <c r="EX423" s="7" t="str">
        <f t="shared" si="603"/>
        <v>-----</v>
      </c>
      <c r="EY423" s="7" t="str">
        <f t="shared" si="604"/>
        <v>-----</v>
      </c>
      <c r="EZ423">
        <f t="shared" si="624"/>
        <v>48</v>
      </c>
      <c r="FA423">
        <f t="shared" si="625"/>
        <v>4</v>
      </c>
      <c r="FB423">
        <f t="shared" si="626"/>
        <v>421</v>
      </c>
      <c r="FC423">
        <f t="shared" si="627"/>
        <v>8</v>
      </c>
      <c r="FD423">
        <f t="shared" si="628"/>
        <v>8</v>
      </c>
      <c r="FE423">
        <f t="shared" si="629"/>
        <v>115</v>
      </c>
      <c r="FF423">
        <f t="shared" si="630"/>
        <v>4</v>
      </c>
      <c r="FG423">
        <f t="shared" si="631"/>
        <v>3</v>
      </c>
      <c r="FH423">
        <f t="shared" si="632"/>
        <v>0</v>
      </c>
      <c r="FI423">
        <f t="shared" si="633"/>
        <v>4</v>
      </c>
      <c r="FJ423">
        <f t="shared" si="634"/>
        <v>1</v>
      </c>
      <c r="FK423">
        <f t="shared" si="635"/>
        <v>1</v>
      </c>
      <c r="FL423" s="7" t="str">
        <f t="shared" si="605"/>
        <v>-----</v>
      </c>
      <c r="FM423" s="7" t="str">
        <f t="shared" si="606"/>
        <v>-----</v>
      </c>
      <c r="FN423" s="7" t="str">
        <f t="shared" si="607"/>
        <v>-----</v>
      </c>
      <c r="FO423" s="7" t="str">
        <f t="shared" si="608"/>
        <v>-----</v>
      </c>
      <c r="FP423" s="7" t="str">
        <f t="shared" si="609"/>
        <v>-----</v>
      </c>
      <c r="FQ423" s="7" t="str">
        <f t="shared" si="610"/>
        <v>-----</v>
      </c>
      <c r="FR423" s="13" t="str">
        <f>IF(FL423="-----","-----",(D423-Q423)/Q423)</f>
        <v>-----</v>
      </c>
      <c r="FS423" s="13" t="str">
        <f>IF(FM423="-----","-----",(Q423-R423)/R423)</f>
        <v>-----</v>
      </c>
      <c r="FT423" s="13" t="str">
        <f>IF(FN423="-----","-----",(R423-S423)/S423)</f>
        <v>-----</v>
      </c>
      <c r="FU423" s="13" t="str">
        <f>IF(FO423="-----","-----",(S423-T423)/T423)</f>
        <v>-----</v>
      </c>
      <c r="FV423" s="13" t="str">
        <f>IF(FP423="-----","-----",(T423-U423)/U423)</f>
        <v>-----</v>
      </c>
      <c r="FW423" s="13" t="str">
        <f>IF(FQ423="-----","-----",(U423-V423)/V423)</f>
        <v>-----</v>
      </c>
      <c r="FX423" s="7" t="str">
        <f t="shared" si="611"/>
        <v>-----</v>
      </c>
      <c r="FY423" s="7" t="str">
        <f t="shared" si="612"/>
        <v>-----</v>
      </c>
      <c r="FZ423" s="7" t="str">
        <f t="shared" si="613"/>
        <v>-----</v>
      </c>
      <c r="GA423" s="7" t="str">
        <f t="shared" si="614"/>
        <v>-----</v>
      </c>
      <c r="GB423" s="7" t="str">
        <f t="shared" si="615"/>
        <v>-----</v>
      </c>
      <c r="GC423" s="7" t="str">
        <f t="shared" si="616"/>
        <v>-----</v>
      </c>
      <c r="GD423" s="7" t="str">
        <f>IF(AND(BG423&gt;AA423,BG422&gt;AA422,BG421&gt;AA421,BG420&gt;AA420,BG419&gt;AA419,BG418&gt;AA418,BG417&gt;AA417,BG416&gt;AA416,BG415&gt;AA415,BG414&gt;AA414,BG413&gt;AA413,BG412&gt;AA412),"Bullish",IF(AND(BG423&lt;AA423,BG422&lt;AA422,BG421&lt;AA421,BG420&lt;AA420,BG419&lt;AA419,BG418&lt;AA418,BG417&lt;AA417,BG416&lt;AA416,BG415&lt;AA415,BG414&lt;AA414,BG413&lt;AA413,BG412&lt;AA412),"Bearish","-----"))</f>
        <v>-----</v>
      </c>
      <c r="GE423">
        <f>(Z423-BG423)/BG423</f>
        <v>1.0451859736813826E-3</v>
      </c>
      <c r="GF423" s="28">
        <f t="shared" si="574"/>
        <v>0.94407382356842617</v>
      </c>
      <c r="GG423" s="7">
        <f t="shared" si="575"/>
        <v>0.82743403762318002</v>
      </c>
      <c r="GH423" s="7" t="str">
        <f t="shared" si="576"/>
        <v>-----</v>
      </c>
      <c r="GI423" s="7" t="str">
        <f>IF(Y423&gt;Z423,"Bullish","Bearish")</f>
        <v>Bullish</v>
      </c>
      <c r="GJ423" s="13" t="str">
        <f>IF(AND(D423&gt;Y423,D422&lt;Y422),"TEMA crossover","-----")</f>
        <v>-----</v>
      </c>
      <c r="GK423" s="13" t="str">
        <f>IF(AND(D423&lt;Y423,D422&gt;Y422),"TEMA crossunder","-----")</f>
        <v>-----</v>
      </c>
      <c r="GL423" s="22" t="str">
        <f>IF(GD423="Bearish","YES","-----")</f>
        <v>-----</v>
      </c>
      <c r="GM423" s="22" t="str">
        <f>IF(GH423="Reverse to Bearish","YES","-----")</f>
        <v>-----</v>
      </c>
      <c r="GN423" s="22" t="str">
        <f>IF(AND(GI423="Bullish",GI422="Bullish",GI421="Bullish",GI420="Bullish"),"YES","-----")</f>
        <v>YES</v>
      </c>
      <c r="GO423" s="22" t="str">
        <f>IF(OR(GK423="TEMA crossunder",GK422="TEMA crossunder",GK421="TEMA crossunder",GK420="TEMA crossunder"),"YES","-----")</f>
        <v>YES</v>
      </c>
      <c r="GP423" s="22" t="str">
        <f>IF(GD423="Bullish","YES","-----")</f>
        <v>-----</v>
      </c>
      <c r="GQ423" s="22" t="str">
        <f>IF(GH423="Reverse to Bullish","YES","-----")</f>
        <v>-----</v>
      </c>
      <c r="GR423" s="22" t="str">
        <f>IF(AND(GI423="Bearish",GI422="Bearish",GI421="Bearish",GI420="Bearish"),"YES","-----")</f>
        <v>-----</v>
      </c>
      <c r="GS423" s="22" t="str">
        <f>IF(OR(GJ423="TEMA crossover",GJ422="TEMA crossover",GJ421="TEMA crossover",GJ420="TEMA crossover"),"YES","-----")</f>
        <v>-----</v>
      </c>
      <c r="GT423" s="22" t="str">
        <f t="shared" si="636"/>
        <v>-----</v>
      </c>
      <c r="GU423" s="22" t="str">
        <f t="shared" si="637"/>
        <v>-----</v>
      </c>
      <c r="GV423" s="22" t="str">
        <f t="shared" si="638"/>
        <v>-----</v>
      </c>
      <c r="GW423" s="22" t="str">
        <f t="shared" si="639"/>
        <v>-----</v>
      </c>
      <c r="GX423" s="22" t="str">
        <f t="shared" si="640"/>
        <v>-----</v>
      </c>
      <c r="GY423" s="22" t="str">
        <f t="shared" si="641"/>
        <v>-----</v>
      </c>
      <c r="GZ423" s="7" t="str">
        <f>IF(G423&gt;BH423,"YES","-----")</f>
        <v>-----</v>
      </c>
      <c r="HA423" s="7" t="str">
        <f>IF(F423&lt;BI423,"YES","-----")</f>
        <v>-----</v>
      </c>
      <c r="HB423">
        <f>BH423-BI423</f>
        <v>5.2700000000004366</v>
      </c>
      <c r="HC423" s="27">
        <f t="shared" si="617"/>
        <v>-0.24990079209748975</v>
      </c>
      <c r="HD423" s="28">
        <f t="shared" si="577"/>
        <v>0.40133203532556139</v>
      </c>
      <c r="HE423" s="28" t="str">
        <f t="shared" si="578"/>
        <v>-----</v>
      </c>
      <c r="HF423" s="27">
        <f>STANDARDIZE(H423,AVERAGE($H40:$H423),_xlfn.STDEV.P($H40:$H423))</f>
        <v>0.79143389700156563</v>
      </c>
      <c r="HG423" s="28">
        <f t="shared" si="579"/>
        <v>0.78565458197733762</v>
      </c>
      <c r="HH423" s="28" t="str">
        <f t="shared" si="580"/>
        <v>-----</v>
      </c>
      <c r="HI423">
        <f t="shared" si="618"/>
        <v>1.9757300000001123</v>
      </c>
      <c r="HJ423">
        <f t="shared" si="619"/>
        <v>7.2457300000005489</v>
      </c>
      <c r="HK423" s="28">
        <f t="shared" ref="HK423:HL423" si="694">STANDARDIZE(HI423,AVERAGE(HI40:HI423),_xlfn.STDEV.P(HI40:HI423))</f>
        <v>1.526097743875773</v>
      </c>
      <c r="HL423" s="28">
        <f t="shared" si="694"/>
        <v>1.6125430502383038</v>
      </c>
      <c r="HM423" s="28">
        <f t="shared" si="582"/>
        <v>0.93650723806320746</v>
      </c>
      <c r="HN423" s="28">
        <f t="shared" si="583"/>
        <v>0.94657809011998073</v>
      </c>
      <c r="HO423" s="28" t="str">
        <f t="shared" si="584"/>
        <v>-----</v>
      </c>
      <c r="HP423" s="28" t="str">
        <f t="shared" si="585"/>
        <v>potential down bounce</v>
      </c>
      <c r="HQ423" s="28">
        <f t="shared" si="648"/>
        <v>-0.52124999999978172</v>
      </c>
      <c r="HR423" s="28" t="str">
        <f t="shared" si="621"/>
        <v>Bear</v>
      </c>
      <c r="HS423">
        <f t="shared" si="622"/>
        <v>0.52124999999978172</v>
      </c>
      <c r="HT423" s="27">
        <f t="shared" si="586"/>
        <v>-0.58437463107529974</v>
      </c>
      <c r="HU423" s="28">
        <f t="shared" si="587"/>
        <v>0.27948414544893013</v>
      </c>
      <c r="HV423" s="27" t="str">
        <f t="shared" si="588"/>
        <v>-----</v>
      </c>
    </row>
    <row r="424" spans="1:230" x14ac:dyDescent="0.55000000000000004">
      <c r="A424">
        <f>Validation!A423</f>
        <v>1772158500</v>
      </c>
      <c r="B424" t="str">
        <f>Price!B423</f>
        <v>XAUUSD</v>
      </c>
      <c r="C424" t="str">
        <f>Price!C423</f>
        <v>M5</v>
      </c>
      <c r="D424">
        <f>Price!D423</f>
        <v>5191.24</v>
      </c>
      <c r="E424">
        <f>Price!E423</f>
        <v>5194.18</v>
      </c>
      <c r="F424">
        <f>Price!F423</f>
        <v>5195.08</v>
      </c>
      <c r="G424">
        <f>Price!G423</f>
        <v>5191.1400000000003</v>
      </c>
      <c r="H424">
        <f>Price!H423</f>
        <v>409</v>
      </c>
      <c r="I424">
        <f>Diagonals!E423</f>
        <v>5222.33</v>
      </c>
      <c r="J424">
        <f>Diagonals!F423</f>
        <v>0</v>
      </c>
      <c r="K424">
        <f>Diagonals!G423</f>
        <v>0</v>
      </c>
      <c r="L424">
        <f>Diagonals!H423</f>
        <v>5102.8</v>
      </c>
      <c r="M424">
        <f>Diagonals!I423</f>
        <v>0</v>
      </c>
      <c r="N424">
        <f>Diagonals!J423</f>
        <v>0</v>
      </c>
      <c r="O424">
        <f>Diagonals!K423</f>
        <v>0</v>
      </c>
      <c r="P424">
        <f>Diagonals!L423</f>
        <v>0</v>
      </c>
      <c r="Q424">
        <f>Trendlines!E423</f>
        <v>5200.1099999999997</v>
      </c>
      <c r="R424">
        <f>Trendlines!F423</f>
        <v>5190.93</v>
      </c>
      <c r="S424">
        <f>Trendlines!G423</f>
        <v>5201.13</v>
      </c>
      <c r="T424">
        <f>Trendlines!H423</f>
        <v>5178.63</v>
      </c>
      <c r="U424">
        <f>Trendlines!I423</f>
        <v>5180.34</v>
      </c>
      <c r="V424">
        <f>Trendlines!J423</f>
        <v>5167.4399999999996</v>
      </c>
      <c r="W424">
        <f>Trendlines!K423</f>
        <v>0</v>
      </c>
      <c r="X424">
        <f>Trendlines!L423</f>
        <v>0</v>
      </c>
      <c r="Y424">
        <f>Tema_Hrma_Smma!E423</f>
        <v>5195.88</v>
      </c>
      <c r="Z424">
        <f>Tema_Hrma_Smma!F423</f>
        <v>5192.26</v>
      </c>
      <c r="AA424">
        <f>Tema_Hrma_Smma!G423</f>
        <v>5184.6499999999996</v>
      </c>
      <c r="AB424">
        <f>ZScore!H423</f>
        <v>-1</v>
      </c>
      <c r="AC424">
        <f>ZScore!I423</f>
        <v>1.042E-2</v>
      </c>
      <c r="AD424">
        <f>ZScore!J423</f>
        <v>3</v>
      </c>
      <c r="AE424">
        <f>HA!E423</f>
        <v>5194.25</v>
      </c>
      <c r="AF424">
        <f>HA!F423</f>
        <v>5195.08</v>
      </c>
      <c r="AG424">
        <f>HA!G423</f>
        <v>5191.1400000000003</v>
      </c>
      <c r="AH424">
        <f>HA!H423</f>
        <v>5192.91</v>
      </c>
      <c r="AI424">
        <f>HA!I423</f>
        <v>-1</v>
      </c>
      <c r="AJ424">
        <f>HA!J423</f>
        <v>1.34</v>
      </c>
      <c r="AK424">
        <f>HA!K423</f>
        <v>-0.53396999999999994</v>
      </c>
      <c r="AL424">
        <f>HA!L423</f>
        <v>-1</v>
      </c>
      <c r="AM424">
        <f>KC!E423</f>
        <v>5213.0119100000002</v>
      </c>
      <c r="AN424">
        <f>KC!F423</f>
        <v>5206.5201800000004</v>
      </c>
      <c r="AO424">
        <f>KC!G423</f>
        <v>5200.0284600000005</v>
      </c>
      <c r="AP424">
        <f>KC!H423</f>
        <v>5193.5367299999998</v>
      </c>
      <c r="AQ424">
        <f>KC!I423</f>
        <v>5187.0450000000001</v>
      </c>
      <c r="AR424">
        <f>KC!J423</f>
        <v>5181.4387100000004</v>
      </c>
      <c r="AS424">
        <f>KC!K423</f>
        <v>5174.9469799999997</v>
      </c>
      <c r="AT424">
        <f>KC!L423</f>
        <v>5168.45525</v>
      </c>
      <c r="AU424">
        <f>KC!M423</f>
        <v>5161.9635200000002</v>
      </c>
      <c r="AV424">
        <f>KC!N423</f>
        <v>5155.4717899999996</v>
      </c>
      <c r="AW424">
        <f>SR_Levels!E423</f>
        <v>5178.6000000000004</v>
      </c>
      <c r="AX424">
        <f>SR_Levels!F423</f>
        <v>5161.8900000000003</v>
      </c>
      <c r="AY424">
        <f>SR_Levels!G423</f>
        <v>5135.8500000000004</v>
      </c>
      <c r="AZ424">
        <f>SR_Levels!H423</f>
        <v>0</v>
      </c>
      <c r="BA424">
        <f>SR_Levels!I423</f>
        <v>5193.3500000000004</v>
      </c>
      <c r="BB424">
        <f>SR_Levels!J423</f>
        <v>5205.3100000000004</v>
      </c>
      <c r="BC424">
        <f>SR_Levels!K423</f>
        <v>0</v>
      </c>
      <c r="BD424">
        <f>SR_Levels!L423</f>
        <v>0</v>
      </c>
      <c r="BE424">
        <f>ZigZag!E423</f>
        <v>0</v>
      </c>
      <c r="BF424">
        <f>ZigZag!F423</f>
        <v>0</v>
      </c>
      <c r="BG424">
        <f>ZigZag!G423</f>
        <v>5186.17</v>
      </c>
      <c r="BH424">
        <f>Dual_Tema!E423</f>
        <v>5198.63</v>
      </c>
      <c r="BI424">
        <f>Dual_Tema!F423</f>
        <v>5194.04</v>
      </c>
      <c r="BJ424">
        <f>Pinbar!E423</f>
        <v>0</v>
      </c>
      <c r="BK424">
        <f>SSA!E423</f>
        <v>5190.3885200000004</v>
      </c>
      <c r="BL424">
        <f>SSA!F423</f>
        <v>5191.71702</v>
      </c>
      <c r="BN424" t="str">
        <f t="shared" si="644"/>
        <v>Red Candle</v>
      </c>
      <c r="BO424" s="34">
        <f t="shared" si="649"/>
        <v>5.2037760140621891E-4</v>
      </c>
      <c r="BP424" s="34">
        <f t="shared" si="657"/>
        <v>2.5743977782541894E-3</v>
      </c>
      <c r="BQ424" s="34">
        <f t="shared" si="671"/>
        <v>3.3514370204295041E-3</v>
      </c>
      <c r="BR424" s="34">
        <f t="shared" si="681"/>
        <v>3.7770172355311438E-4</v>
      </c>
      <c r="BS424" s="35">
        <f t="shared" si="650"/>
        <v>8.6710801153522254E-5</v>
      </c>
      <c r="BT424" s="35">
        <f t="shared" si="658"/>
        <v>2.1428042915783152E-4</v>
      </c>
      <c r="BU424" s="35">
        <f t="shared" si="672"/>
        <v>1.8589691401516006E-4</v>
      </c>
      <c r="BV424" s="35">
        <f t="shared" si="682"/>
        <v>1.5734724298388514E-5</v>
      </c>
      <c r="BW424" s="27">
        <v>96</v>
      </c>
      <c r="BX424">
        <f>F424-G424</f>
        <v>3.9399999999995998</v>
      </c>
      <c r="BY424">
        <f>ABS(F424-D423)</f>
        <v>0.92000000000007276</v>
      </c>
      <c r="BZ424">
        <f>ABS(G424-D423)</f>
        <v>3.0199999999995271</v>
      </c>
      <c r="CA424">
        <f t="shared" si="623"/>
        <v>3.9399999999995998</v>
      </c>
      <c r="CB424">
        <f t="shared" si="660"/>
        <v>5.1414285714284107</v>
      </c>
      <c r="CC424">
        <f t="shared" si="664"/>
        <v>5.4373907156278216</v>
      </c>
      <c r="CD424">
        <f t="shared" si="661"/>
        <v>-0.29596214419941091</v>
      </c>
      <c r="CE424">
        <f t="shared" si="665"/>
        <v>-1</v>
      </c>
      <c r="CF424">
        <f t="shared" si="668"/>
        <v>-1</v>
      </c>
      <c r="CG424" s="7" t="str">
        <f t="shared" si="662"/>
        <v>-----</v>
      </c>
      <c r="CH424" s="21">
        <f>(Q424-Q328)/$BW424</f>
        <v>5.5208333333306809E-3</v>
      </c>
      <c r="CI424" s="21">
        <f>(R424-R328)/$BW424</f>
        <v>-2.6041666666666668E-2</v>
      </c>
      <c r="CJ424" s="21">
        <f>(S424-S328)/$BW424</f>
        <v>-1.7604166666662497E-2</v>
      </c>
      <c r="CK424" s="21">
        <f>(T424-T328)/$BW424</f>
        <v>7.5625000000002274E-2</v>
      </c>
      <c r="CL424" s="21">
        <f>(U424-U328)/$BW424</f>
        <v>2.2083333333332195E-2</v>
      </c>
      <c r="CM424" s="21">
        <f>(V424-V328)/$BW424</f>
        <v>3.8749999999993179E-2</v>
      </c>
      <c r="CN424">
        <f>DEGREES(ATAN(CH424/$CB424))</f>
        <v>6.1523820359375772E-2</v>
      </c>
      <c r="CO424">
        <f>DEGREES(ATAN(CI424/$CB424))</f>
        <v>-0.29020432964593934</v>
      </c>
      <c r="CP424">
        <f>DEGREES(ATAN(CJ424/$CB424))</f>
        <v>-0.19617903782778828</v>
      </c>
      <c r="CQ424">
        <f>DEGREES(ATAN(CK424/$CB424))</f>
        <v>0.84269981008216011</v>
      </c>
      <c r="CR424">
        <f t="shared" si="673"/>
        <v>0.2460938626740983</v>
      </c>
      <c r="CS424">
        <f t="shared" si="674"/>
        <v>0.43181955910853814</v>
      </c>
      <c r="CT424" t="str" cm="1">
        <f t="array" ref="CT424">_xlfn.IFS(CN424&gt;3,"Strong + Slope",CN424&gt;1.5,"Moderate + Slope",CN424&gt;0.5,"Sideway + Slope",CN424&gt;=-0.5,"Sideway Flat",CN424&gt;=-1.5,"Sideway - Slope",CN424&gt;=-3,"Moderate - Slope",TRUE,"Strong - Slope")</f>
        <v>Sideway Flat</v>
      </c>
      <c r="CU424" t="str" cm="1">
        <f t="array" ref="CU424">_xlfn.IFS(CO424&gt;3,"Strong + Slope",CO424&gt;1.5,"Moderate + Slope",CO424&gt;0.5,"Sideway + Slope",CO424&gt;=-0.5,"Sideway Flat",CO424&gt;=-1.5,"Sideway - Slope",CO424&gt;=-3,"Moderate - Slope",TRUE,"Strong - Slope")</f>
        <v>Sideway Flat</v>
      </c>
      <c r="CV424" t="str" cm="1">
        <f t="array" ref="CV424">_xlfn.IFS(CP424&gt;3,"Strong + Slope",CP424&gt;1.5,"Moderate + Slope",CP424&gt;0.5,"Sideway + Slope",CP424&gt;=-0.5,"Sideway Flat",CP424&gt;=-1.5,"Sideway - Slope",CP424&gt;=-3,"Moderate - Slope",TRUE,"Strong - Slope")</f>
        <v>Sideway Flat</v>
      </c>
      <c r="CW424" t="str" cm="1">
        <f t="array" ref="CW424">_xlfn.IFS(CQ424&gt;3,"Strong + Slope",CQ424&gt;1.5,"Moderate + Slope",CQ424&gt;0.5,"Sideway + Slope",CQ424&gt;=-0.5,"Sideway Flat",CQ424&gt;=-1.5,"Sideway - Slope",CQ424&gt;=-3,"Moderate - Slope",TRUE,"Strong - Slope")</f>
        <v>Sideway + Slope</v>
      </c>
      <c r="CX424" t="str" cm="1">
        <f t="array" ref="CX424">_xlfn.IFS(CR424&gt;3,"Strong + Slope",CR424&gt;1.5,"Moderate + Slope",CR424&gt;0.5,"Sideway + Slope",CR424&gt;=-0.5,"Sideway Flat",CR424&gt;=-1.5,"Sideway - Slope",CR424&gt;=-3,"Moderate - Slope",TRUE,"Strong - Slope")</f>
        <v>Sideway Flat</v>
      </c>
      <c r="CY424" t="str" cm="1">
        <f t="array" ref="CY424">_xlfn.IFS(CS424&gt;3,"Strong + Slope",CS424&gt;1.5,"Moderate + Slope",CS424&gt;0.5,"Sideway + Slope",CS424&gt;=-0.5,"Sideway Flat",CS424&gt;=-1.5,"Sideway - Slope",CS424&gt;=-3,"Moderate - Slope",TRUE,"Strong - Slope")</f>
        <v>Sideway Flat</v>
      </c>
      <c r="CZ424" s="7" t="str">
        <f>IF(AND(D424&gt;BH424,D424&gt;E424),"Bullish Trigger","-----")</f>
        <v>-----</v>
      </c>
      <c r="DA424" s="7" t="str">
        <f>IF(AND(D424&lt;BI424,D424&lt;E424),"Bearish Trigger","-----")</f>
        <v>Bearish Trigger</v>
      </c>
      <c r="DB424" s="13" t="str">
        <f>IF(AND(W424=BE424,W424&gt;0,BE424&gt;0),"Important High","------")</f>
        <v>------</v>
      </c>
      <c r="DC424" s="13" t="str">
        <f>IF(AND(X424=BF424,X424&gt;0,BF424&gt;0),"Important Low","------")</f>
        <v>------</v>
      </c>
      <c r="DD424" s="7" t="str">
        <f>IF(AND(DB424="Important High",DC424="-----",BJ424=1),"Imp High Rej","-----")</f>
        <v>-----</v>
      </c>
      <c r="DE424" s="7" t="str">
        <f>IF(AND(DB424="-----",DC424="Important Low",BJ424=1),"Imp Low Rej","-----")</f>
        <v>-----</v>
      </c>
      <c r="DF424" s="7" t="str">
        <f>IF(Y424&gt;AM424,"Overbought",IF(Y424&gt;AO424,"Bullish Momentum",IF(Y424&gt;AQ424,"Flat Momentum","-----")))</f>
        <v>Flat Momentum</v>
      </c>
      <c r="DG424" s="7" t="str">
        <f>IF(Y424&lt;AV424,"Oversold",IF(Y424&lt;AT424,"Bearish Momentum",IF(Y424&lt;AR424,"Flat Momentum","-----")))</f>
        <v>-----</v>
      </c>
      <c r="DH424" s="7" t="str">
        <f>IF(AND(DF424="Overbought",AD424=2),"Culminated Thrust","-----")</f>
        <v>-----</v>
      </c>
      <c r="DI424" s="7" t="str">
        <f>IF(AND(DG424="Oversold",AD424=5),"Culminated Thrust","-----")</f>
        <v>-----</v>
      </c>
      <c r="DJ424" s="14">
        <f>(Q424-$D424)/$D424</f>
        <v>1.7086476448786594E-3</v>
      </c>
      <c r="DK424" s="14">
        <f>(R424-$D424)/$D424</f>
        <v>-5.9715983079089136E-5</v>
      </c>
      <c r="DL424" s="14">
        <f>(S424-$D424)/$D424</f>
        <v>1.9051324924296176E-3</v>
      </c>
      <c r="DM424" s="14">
        <f>(T424-$D424)/$D424</f>
        <v>-2.4290920858984892E-3</v>
      </c>
      <c r="DN424" s="14">
        <f>(U424-$D424)/$D424</f>
        <v>-2.099691017945546E-3</v>
      </c>
      <c r="DO424" s="14">
        <f>(V424-$D424)/$D424</f>
        <v>-4.5846464428537653E-3</v>
      </c>
      <c r="DP424" s="14">
        <f t="shared" si="589"/>
        <v>1.9051324924296176E-3</v>
      </c>
      <c r="DQ424" s="14">
        <f t="shared" si="590"/>
        <v>1.7086476448786594E-3</v>
      </c>
      <c r="DR424" s="14">
        <f t="shared" si="591"/>
        <v>-5.9715983079089136E-5</v>
      </c>
      <c r="DS424" s="14">
        <f t="shared" si="592"/>
        <v>-2.099691017945546E-3</v>
      </c>
      <c r="DT424" s="14">
        <f t="shared" si="593"/>
        <v>-2.4290920858984892E-3</v>
      </c>
      <c r="DU424" s="14">
        <f t="shared" si="594"/>
        <v>-4.5846464428537653E-3</v>
      </c>
      <c r="DV424" t="str">
        <f>IF($D424&gt;Q424,"SUP","RES")</f>
        <v>RES</v>
      </c>
      <c r="DW424" t="str">
        <f>IF($D424&gt;R424,"SUP","RES")</f>
        <v>SUP</v>
      </c>
      <c r="DX424" t="str">
        <f>IF($D424&gt;S424,"SUP","RES")</f>
        <v>RES</v>
      </c>
      <c r="DY424" t="str">
        <f>IF($D424&gt;T424,"SUP","RES")</f>
        <v>SUP</v>
      </c>
      <c r="DZ424" t="str">
        <f>IF($D424&gt;U424,"SUP","RES")</f>
        <v>SUP</v>
      </c>
      <c r="EA424" t="str">
        <f>IF($D424&gt;V424,"SUP","RES")</f>
        <v>SUP</v>
      </c>
      <c r="EB424" s="7">
        <f t="shared" si="595"/>
        <v>2</v>
      </c>
      <c r="EC424" s="7">
        <f t="shared" si="596"/>
        <v>4</v>
      </c>
      <c r="ED424" s="13" t="str">
        <f t="shared" si="597"/>
        <v>-----</v>
      </c>
      <c r="EE424" s="13" t="str">
        <f t="shared" si="598"/>
        <v>-----</v>
      </c>
      <c r="EF424" s="7">
        <f>IF(OR(ED424="All Sup",EE424="All Res"),"na",((D424-MIN(Q424:V424))/(MAX(Q424:V424)-MIN(Q424:V424))))</f>
        <v>0.70644108043929421</v>
      </c>
      <c r="EG424">
        <v>1.4999999999999999E-4</v>
      </c>
      <c r="EH424">
        <f>Q424*(1+$EG424)</f>
        <v>5200.8900165000005</v>
      </c>
      <c r="EI424">
        <f>Q424*(1-$EG424)</f>
        <v>5199.3299834999998</v>
      </c>
      <c r="EJ424">
        <f>R424*(1+$EG424)</f>
        <v>5191.7086395000006</v>
      </c>
      <c r="EK424">
        <f>R424*(1-$EG424)</f>
        <v>5190.1513605</v>
      </c>
      <c r="EL424">
        <f>S424*(1+$EG424)</f>
        <v>5201.9101695000008</v>
      </c>
      <c r="EM424">
        <f>S424*(1-$EG424)</f>
        <v>5200.3498305000003</v>
      </c>
      <c r="EN424">
        <f>T424*(1+$EG424)</f>
        <v>5179.4067945000006</v>
      </c>
      <c r="EO424">
        <f>T424*(1-$EG424)</f>
        <v>5177.8532055000005</v>
      </c>
      <c r="EP424">
        <f>U424*(1+$EG424)</f>
        <v>5181.1170510000011</v>
      </c>
      <c r="EQ424">
        <f>U424*(1-$EG424)</f>
        <v>5179.5629490000001</v>
      </c>
      <c r="ER424">
        <f>V424*(1+$EG424)</f>
        <v>5168.2151160000003</v>
      </c>
      <c r="ES424">
        <f>V424*(1-$EG424)</f>
        <v>5166.6648839999998</v>
      </c>
      <c r="ET424" s="7" t="str">
        <f t="shared" si="599"/>
        <v>-----</v>
      </c>
      <c r="EU424" s="7" t="str">
        <f t="shared" si="600"/>
        <v>TOUCH</v>
      </c>
      <c r="EV424" s="7" t="str">
        <f t="shared" si="601"/>
        <v>-----</v>
      </c>
      <c r="EW424" s="7" t="str">
        <f t="shared" si="602"/>
        <v>-----</v>
      </c>
      <c r="EX424" s="7" t="str">
        <f t="shared" si="603"/>
        <v>-----</v>
      </c>
      <c r="EY424" s="7" t="str">
        <f t="shared" si="604"/>
        <v>-----</v>
      </c>
      <c r="EZ424">
        <f t="shared" si="624"/>
        <v>49</v>
      </c>
      <c r="FA424">
        <f t="shared" si="625"/>
        <v>0</v>
      </c>
      <c r="FB424">
        <f t="shared" si="626"/>
        <v>422</v>
      </c>
      <c r="FC424">
        <f t="shared" si="627"/>
        <v>9</v>
      </c>
      <c r="FD424">
        <f t="shared" si="628"/>
        <v>9</v>
      </c>
      <c r="FE424">
        <f t="shared" si="629"/>
        <v>116</v>
      </c>
      <c r="FF424">
        <f t="shared" si="630"/>
        <v>4</v>
      </c>
      <c r="FG424">
        <f t="shared" si="631"/>
        <v>1</v>
      </c>
      <c r="FH424">
        <f t="shared" si="632"/>
        <v>0</v>
      </c>
      <c r="FI424">
        <f t="shared" si="633"/>
        <v>4</v>
      </c>
      <c r="FJ424">
        <f t="shared" si="634"/>
        <v>1</v>
      </c>
      <c r="FK424">
        <f t="shared" si="635"/>
        <v>1</v>
      </c>
      <c r="FL424" s="7" t="str">
        <f t="shared" si="605"/>
        <v>-----</v>
      </c>
      <c r="FM424" s="7">
        <f t="shared" si="606"/>
        <v>1</v>
      </c>
      <c r="FN424" s="7" t="str">
        <f t="shared" si="607"/>
        <v>-----</v>
      </c>
      <c r="FO424" s="7" t="str">
        <f t="shared" si="608"/>
        <v>-----</v>
      </c>
      <c r="FP424" s="7" t="str">
        <f t="shared" si="609"/>
        <v>-----</v>
      </c>
      <c r="FQ424" s="7" t="str">
        <f t="shared" si="610"/>
        <v>-----</v>
      </c>
      <c r="FR424" s="13" t="str">
        <f>IF(FL424="-----","-----",(D424-Q424)/Q424)</f>
        <v>-----</v>
      </c>
      <c r="FS424" s="13">
        <f>IF(FM424="-----","-----",(Q424-R424)/R424)</f>
        <v>1.7684692338365922E-3</v>
      </c>
      <c r="FT424" s="13" t="str">
        <f>IF(FN424="-----","-----",(R424-S424)/S424)</f>
        <v>-----</v>
      </c>
      <c r="FU424" s="13" t="str">
        <f>IF(FO424="-----","-----",(S424-T424)/T424)</f>
        <v>-----</v>
      </c>
      <c r="FV424" s="13" t="str">
        <f>IF(FP424="-----","-----",(T424-U424)/U424)</f>
        <v>-----</v>
      </c>
      <c r="FW424" s="13" t="str">
        <f>IF(FQ424="-----","-----",(U424-V424)/V424)</f>
        <v>-----</v>
      </c>
      <c r="FX424" s="7" t="str">
        <f t="shared" si="611"/>
        <v>-----</v>
      </c>
      <c r="FY424" s="7" t="str">
        <f t="shared" si="612"/>
        <v>Support</v>
      </c>
      <c r="FZ424" s="7" t="str">
        <f t="shared" si="613"/>
        <v>-----</v>
      </c>
      <c r="GA424" s="7" t="str">
        <f t="shared" si="614"/>
        <v>-----</v>
      </c>
      <c r="GB424" s="7" t="str">
        <f t="shared" si="615"/>
        <v>-----</v>
      </c>
      <c r="GC424" s="7" t="str">
        <f t="shared" si="616"/>
        <v>-----</v>
      </c>
      <c r="GD424" s="7" t="str">
        <f>IF(AND(BG424&gt;AA424,BG423&gt;AA423,BG422&gt;AA422,BG421&gt;AA421,BG420&gt;AA420,BG419&gt;AA419,BG418&gt;AA418,BG417&gt;AA417,BG416&gt;AA416,BG415&gt;AA415,BG414&gt;AA414,BG413&gt;AA413),"Bullish",IF(AND(BG424&lt;AA424,BG423&lt;AA423,BG422&lt;AA422,BG421&lt;AA421,BG420&lt;AA420,BG419&lt;AA419,BG418&lt;AA418,BG417&lt;AA417,BG416&lt;AA416,BG415&lt;AA415,BG414&lt;AA414,BG413&lt;AA413),"Bearish","-----"))</f>
        <v>-----</v>
      </c>
      <c r="GE424">
        <f>(Z424-BG424)/BG424</f>
        <v>1.1742769712524165E-3</v>
      </c>
      <c r="GF424" s="28">
        <f t="shared" si="574"/>
        <v>1.0571569273442369</v>
      </c>
      <c r="GG424" s="7">
        <f t="shared" si="575"/>
        <v>0.85478001305246143</v>
      </c>
      <c r="GH424" s="7" t="str">
        <f t="shared" si="576"/>
        <v>-----</v>
      </c>
      <c r="GI424" s="7" t="str">
        <f>IF(Y424&gt;Z424,"Bullish","Bearish")</f>
        <v>Bullish</v>
      </c>
      <c r="GJ424" s="13" t="str">
        <f>IF(AND(D424&gt;Y424,D423&lt;Y423),"TEMA crossover","-----")</f>
        <v>-----</v>
      </c>
      <c r="GK424" s="13" t="str">
        <f>IF(AND(D424&lt;Y424,D423&gt;Y423),"TEMA crossunder","-----")</f>
        <v>-----</v>
      </c>
      <c r="GL424" s="22" t="str">
        <f>IF(GD424="Bearish","YES","-----")</f>
        <v>-----</v>
      </c>
      <c r="GM424" s="22" t="str">
        <f>IF(GH424="Reverse to Bearish","YES","-----")</f>
        <v>-----</v>
      </c>
      <c r="GN424" s="22" t="str">
        <f>IF(AND(GI424="Bullish",GI423="Bullish",GI422="Bullish",GI421="Bullish"),"YES","-----")</f>
        <v>YES</v>
      </c>
      <c r="GO424" s="22" t="str">
        <f>IF(OR(GK424="TEMA crossunder",GK423="TEMA crossunder",GK422="TEMA crossunder",GK421="TEMA crossunder"),"YES","-----")</f>
        <v>YES</v>
      </c>
      <c r="GP424" s="22" t="str">
        <f>IF(GD424="Bullish","YES","-----")</f>
        <v>-----</v>
      </c>
      <c r="GQ424" s="22" t="str">
        <f>IF(GH424="Reverse to Bullish","YES","-----")</f>
        <v>-----</v>
      </c>
      <c r="GR424" s="22" t="str">
        <f>IF(AND(GI424="Bearish",GI423="Bearish",GI422="Bearish",GI421="Bearish"),"YES","-----")</f>
        <v>-----</v>
      </c>
      <c r="GS424" s="22" t="str">
        <f>IF(OR(GJ424="TEMA crossover",GJ423="TEMA crossover",GJ422="TEMA crossover",GJ421="TEMA crossover"),"YES","-----")</f>
        <v>-----</v>
      </c>
      <c r="GT424" s="22" t="str">
        <f t="shared" si="636"/>
        <v>-----</v>
      </c>
      <c r="GU424" s="22" t="str">
        <f t="shared" si="637"/>
        <v>-----</v>
      </c>
      <c r="GV424" s="22" t="str">
        <f t="shared" si="638"/>
        <v>-----</v>
      </c>
      <c r="GW424" s="22" t="str">
        <f t="shared" si="639"/>
        <v>-----</v>
      </c>
      <c r="GX424" s="22" t="str">
        <f t="shared" si="640"/>
        <v>-----</v>
      </c>
      <c r="GY424" s="22" t="str">
        <f t="shared" si="641"/>
        <v>-----</v>
      </c>
      <c r="GZ424" s="7" t="str">
        <f>IF(G424&gt;BH424,"YES","-----")</f>
        <v>-----</v>
      </c>
      <c r="HA424" s="7" t="str">
        <f>IF(F424&lt;BI424,"YES","-----")</f>
        <v>-----</v>
      </c>
      <c r="HB424">
        <f>BH424-BI424</f>
        <v>4.5900000000001455</v>
      </c>
      <c r="HC424" s="27">
        <f t="shared" si="617"/>
        <v>-0.47599761423992382</v>
      </c>
      <c r="HD424" s="28">
        <f t="shared" si="577"/>
        <v>0.31703803879066317</v>
      </c>
      <c r="HE424" s="28" t="str">
        <f t="shared" si="578"/>
        <v>-----</v>
      </c>
      <c r="HF424" s="27">
        <f>STANDARDIZE(H424,AVERAGE($H41:$H424),_xlfn.STDEV.P($H41:$H424))</f>
        <v>-0.62432746014524032</v>
      </c>
      <c r="HG424" s="28">
        <f t="shared" si="579"/>
        <v>0.26620627675319675</v>
      </c>
      <c r="HH424" s="28" t="str">
        <f t="shared" si="580"/>
        <v>-----</v>
      </c>
      <c r="HI424">
        <f t="shared" si="618"/>
        <v>3.6514799999995375</v>
      </c>
      <c r="HJ424">
        <f t="shared" si="619"/>
        <v>8.2414799999996831</v>
      </c>
      <c r="HK424" s="28">
        <f t="shared" ref="HK424:HL424" si="695">STANDARDIZE(HI424,AVERAGE(HI41:HI424),_xlfn.STDEV.P(HI41:HI424))</f>
        <v>2.0118469057446138</v>
      </c>
      <c r="HL424" s="28">
        <f t="shared" si="695"/>
        <v>1.9684739082981457</v>
      </c>
      <c r="HM424" s="28">
        <f t="shared" si="582"/>
        <v>0.977881961151853</v>
      </c>
      <c r="HN424" s="28">
        <f t="shared" si="583"/>
        <v>0.97549323232908269</v>
      </c>
      <c r="HO424" s="28" t="str">
        <f t="shared" si="584"/>
        <v>-----</v>
      </c>
      <c r="HP424" s="28" t="str">
        <f t="shared" si="585"/>
        <v>potential down bounce</v>
      </c>
      <c r="HQ424" s="28">
        <f t="shared" si="648"/>
        <v>-1.3284999999996217</v>
      </c>
      <c r="HR424" s="28" t="str">
        <f t="shared" si="621"/>
        <v>Bear</v>
      </c>
      <c r="HS424">
        <f t="shared" si="622"/>
        <v>1.3284999999996217</v>
      </c>
      <c r="HT424" s="27">
        <f t="shared" si="586"/>
        <v>0.35689189928986048</v>
      </c>
      <c r="HU424" s="28">
        <f t="shared" si="587"/>
        <v>0.63941363285474573</v>
      </c>
      <c r="HV424" s="27" t="str">
        <f t="shared" si="588"/>
        <v>-----</v>
      </c>
    </row>
    <row r="425" spans="1:230" x14ac:dyDescent="0.55000000000000004">
      <c r="A425">
        <f>Validation!A424</f>
        <v>1772158800</v>
      </c>
      <c r="B425" t="str">
        <f>Price!B424</f>
        <v>XAUUSD</v>
      </c>
      <c r="C425" t="str">
        <f>Price!C424</f>
        <v>M5</v>
      </c>
      <c r="D425">
        <f>Price!D424</f>
        <v>5186.66</v>
      </c>
      <c r="E425">
        <f>Price!E424</f>
        <v>5191.24</v>
      </c>
      <c r="F425">
        <f>Price!F424</f>
        <v>5191.7700000000004</v>
      </c>
      <c r="G425">
        <f>Price!G424</f>
        <v>5184.5200000000004</v>
      </c>
      <c r="H425">
        <f>Price!H424</f>
        <v>548</v>
      </c>
      <c r="I425">
        <f>Diagonals!E424</f>
        <v>5222.51</v>
      </c>
      <c r="J425">
        <f>Diagonals!F424</f>
        <v>0</v>
      </c>
      <c r="K425">
        <f>Diagonals!G424</f>
        <v>0</v>
      </c>
      <c r="L425">
        <f>Diagonals!H424</f>
        <v>5102.4799999999996</v>
      </c>
      <c r="M425">
        <f>Diagonals!I424</f>
        <v>0</v>
      </c>
      <c r="N425">
        <f>Diagonals!J424</f>
        <v>0</v>
      </c>
      <c r="O425">
        <f>Diagonals!K424</f>
        <v>0</v>
      </c>
      <c r="P425">
        <f>Diagonals!L424</f>
        <v>0</v>
      </c>
      <c r="Q425">
        <f>Trendlines!E424</f>
        <v>5200.12</v>
      </c>
      <c r="R425">
        <f>Trendlines!F424</f>
        <v>5190.91</v>
      </c>
      <c r="S425">
        <f>Trendlines!G424</f>
        <v>5201.1099999999997</v>
      </c>
      <c r="T425">
        <f>Trendlines!H424</f>
        <v>5178.71</v>
      </c>
      <c r="U425">
        <f>Trendlines!I424</f>
        <v>5180.3599999999997</v>
      </c>
      <c r="V425">
        <f>Trendlines!J424</f>
        <v>5167.4799999999996</v>
      </c>
      <c r="W425">
        <f>Trendlines!K424</f>
        <v>0</v>
      </c>
      <c r="X425">
        <f>Trendlines!L424</f>
        <v>0</v>
      </c>
      <c r="Y425">
        <f>Tema_Hrma_Smma!E424</f>
        <v>5192.6499999999996</v>
      </c>
      <c r="Z425">
        <f>Tema_Hrma_Smma!F424</f>
        <v>5192.5</v>
      </c>
      <c r="AA425">
        <f>Tema_Hrma_Smma!G424</f>
        <v>5184.8</v>
      </c>
      <c r="AB425">
        <f>ZScore!H424</f>
        <v>-1</v>
      </c>
      <c r="AC425">
        <f>ZScore!I424</f>
        <v>0.56755999999999995</v>
      </c>
      <c r="AD425">
        <f>ZScore!J424</f>
        <v>3</v>
      </c>
      <c r="AE425">
        <f>HA!E424</f>
        <v>5193.58</v>
      </c>
      <c r="AF425">
        <f>HA!F424</f>
        <v>5193.58</v>
      </c>
      <c r="AG425">
        <f>HA!G424</f>
        <v>5184.5200000000004</v>
      </c>
      <c r="AH425">
        <f>HA!H424</f>
        <v>5188.55</v>
      </c>
      <c r="AI425">
        <f>HA!I424</f>
        <v>-1</v>
      </c>
      <c r="AJ425">
        <f>HA!J424</f>
        <v>5.03</v>
      </c>
      <c r="AK425">
        <f>HA!K424</f>
        <v>0.99255000000000004</v>
      </c>
      <c r="AL425">
        <f>HA!L424</f>
        <v>-2</v>
      </c>
      <c r="AM425">
        <f>KC!E424</f>
        <v>5213.6494499999999</v>
      </c>
      <c r="AN425">
        <f>KC!F424</f>
        <v>5207.1766699999998</v>
      </c>
      <c r="AO425">
        <f>KC!G424</f>
        <v>5200.7038899999998</v>
      </c>
      <c r="AP425">
        <f>KC!H424</f>
        <v>5194.2311200000004</v>
      </c>
      <c r="AQ425">
        <f>KC!I424</f>
        <v>5187.7583400000003</v>
      </c>
      <c r="AR425">
        <f>KC!J424</f>
        <v>5182.15103</v>
      </c>
      <c r="AS425">
        <f>KC!K424</f>
        <v>5175.6782499999999</v>
      </c>
      <c r="AT425">
        <f>KC!L424</f>
        <v>5169.2054699999999</v>
      </c>
      <c r="AU425">
        <f>KC!M424</f>
        <v>5162.7326999999996</v>
      </c>
      <c r="AV425">
        <f>KC!N424</f>
        <v>5156.2599200000004</v>
      </c>
      <c r="AW425">
        <f>SR_Levels!E424</f>
        <v>5178.6000000000004</v>
      </c>
      <c r="AX425">
        <f>SR_Levels!F424</f>
        <v>5161.8900000000003</v>
      </c>
      <c r="AY425">
        <f>SR_Levels!G424</f>
        <v>5135.8500000000004</v>
      </c>
      <c r="AZ425">
        <f>SR_Levels!H424</f>
        <v>0</v>
      </c>
      <c r="BA425">
        <f>SR_Levels!I424</f>
        <v>5193.3500000000004</v>
      </c>
      <c r="BB425">
        <f>SR_Levels!J424</f>
        <v>5205.3100000000004</v>
      </c>
      <c r="BC425">
        <f>SR_Levels!K424</f>
        <v>0</v>
      </c>
      <c r="BD425">
        <f>SR_Levels!L424</f>
        <v>0</v>
      </c>
      <c r="BE425">
        <f>ZigZag!E424</f>
        <v>0</v>
      </c>
      <c r="BF425">
        <f>ZigZag!F424</f>
        <v>0</v>
      </c>
      <c r="BG425">
        <f>ZigZag!G424</f>
        <v>5186.28</v>
      </c>
      <c r="BH425">
        <f>Dual_Tema!E424</f>
        <v>5196.1000000000004</v>
      </c>
      <c r="BI425">
        <f>Dual_Tema!F424</f>
        <v>5190.3100000000004</v>
      </c>
      <c r="BJ425">
        <f>Pinbar!E424</f>
        <v>0</v>
      </c>
      <c r="BK425">
        <f>SSA!E424</f>
        <v>5187.8008600000003</v>
      </c>
      <c r="BL425">
        <f>SSA!F424</f>
        <v>5189.7589399999997</v>
      </c>
      <c r="BN425" t="str">
        <f t="shared" si="644"/>
        <v>Red Candle</v>
      </c>
      <c r="BO425" s="34">
        <f t="shared" si="649"/>
        <v>-1.0477456135283836E-3</v>
      </c>
      <c r="BP425" s="34">
        <f t="shared" si="657"/>
        <v>1.6995438269864493E-3</v>
      </c>
      <c r="BQ425" s="34">
        <f t="shared" si="671"/>
        <v>1.9511026627720973E-3</v>
      </c>
      <c r="BR425" s="34">
        <f t="shared" si="681"/>
        <v>-1.1189279861030244E-3</v>
      </c>
      <c r="BS425" s="35">
        <f t="shared" si="650"/>
        <v>-1.7470055185775379E-4</v>
      </c>
      <c r="BT425" s="35">
        <f t="shared" si="658"/>
        <v>1.4151844917797973E-4</v>
      </c>
      <c r="BU425" s="35">
        <f t="shared" si="672"/>
        <v>1.0829484869567807E-4</v>
      </c>
      <c r="BV425" s="35">
        <f t="shared" si="682"/>
        <v>-4.6647014218414995E-5</v>
      </c>
      <c r="BW425" s="27">
        <v>96</v>
      </c>
      <c r="BX425">
        <f>F425-G425</f>
        <v>7.25</v>
      </c>
      <c r="BY425">
        <f>ABS(F425-D424)</f>
        <v>0.53000000000065484</v>
      </c>
      <c r="BZ425">
        <f>ABS(G425-D424)</f>
        <v>6.7199999999993452</v>
      </c>
      <c r="CA425">
        <f t="shared" si="623"/>
        <v>7.25</v>
      </c>
      <c r="CB425">
        <f t="shared" si="660"/>
        <v>5.3707142857141275</v>
      </c>
      <c r="CC425">
        <f t="shared" si="664"/>
        <v>5.5668628073686914</v>
      </c>
      <c r="CD425">
        <f t="shared" si="661"/>
        <v>-0.19614852165456398</v>
      </c>
      <c r="CE425">
        <f t="shared" si="665"/>
        <v>-1</v>
      </c>
      <c r="CF425">
        <f t="shared" si="668"/>
        <v>-2</v>
      </c>
      <c r="CG425" s="7" t="str">
        <f t="shared" si="662"/>
        <v>-----</v>
      </c>
      <c r="CH425" s="21">
        <f>(Q425-Q329)/$BW425</f>
        <v>5.6249999999996208E-3</v>
      </c>
      <c r="CI425" s="21">
        <f>(R425-R329)/$BW425</f>
        <v>-2.5937499999997726E-2</v>
      </c>
      <c r="CJ425" s="21">
        <f>(S425-S329)/$BW425</f>
        <v>-1.7604166666671972E-2</v>
      </c>
      <c r="CK425" s="21">
        <f>(T425-T329)/$BW425</f>
        <v>7.5729166666671219E-2</v>
      </c>
      <c r="CL425" s="21">
        <f>(U425-U329)/$BW425</f>
        <v>2.2083333333332195E-2</v>
      </c>
      <c r="CM425" s="21">
        <f>(V425-V329)/$BW425</f>
        <v>3.8749999999993179E-2</v>
      </c>
      <c r="CN425">
        <f>DEGREES(ATAN(CH425/$CB425))</f>
        <v>6.0008524894933947E-2</v>
      </c>
      <c r="CO425">
        <f>DEGREES(ATAN(CI425/$CB425))</f>
        <v>-0.27670392586715103</v>
      </c>
      <c r="CP425">
        <f>DEGREES(ATAN(CJ425/$CB425))</f>
        <v>-0.18780385362378929</v>
      </c>
      <c r="CQ425">
        <f>DEGREES(ATAN(CK425/$CB425))</f>
        <v>0.80783930788927694</v>
      </c>
      <c r="CR425">
        <f t="shared" si="673"/>
        <v>0.23558778211957218</v>
      </c>
      <c r="CS425">
        <f t="shared" si="674"/>
        <v>0.4133850384436325</v>
      </c>
      <c r="CT425" t="str" cm="1">
        <f t="array" ref="CT425">_xlfn.IFS(CN425&gt;3,"Strong + Slope",CN425&gt;1.5,"Moderate + Slope",CN425&gt;0.5,"Sideway + Slope",CN425&gt;=-0.5,"Sideway Flat",CN425&gt;=-1.5,"Sideway - Slope",CN425&gt;=-3,"Moderate - Slope",TRUE,"Strong - Slope")</f>
        <v>Sideway Flat</v>
      </c>
      <c r="CU425" t="str" cm="1">
        <f t="array" ref="CU425">_xlfn.IFS(CO425&gt;3,"Strong + Slope",CO425&gt;1.5,"Moderate + Slope",CO425&gt;0.5,"Sideway + Slope",CO425&gt;=-0.5,"Sideway Flat",CO425&gt;=-1.5,"Sideway - Slope",CO425&gt;=-3,"Moderate - Slope",TRUE,"Strong - Slope")</f>
        <v>Sideway Flat</v>
      </c>
      <c r="CV425" t="str" cm="1">
        <f t="array" ref="CV425">_xlfn.IFS(CP425&gt;3,"Strong + Slope",CP425&gt;1.5,"Moderate + Slope",CP425&gt;0.5,"Sideway + Slope",CP425&gt;=-0.5,"Sideway Flat",CP425&gt;=-1.5,"Sideway - Slope",CP425&gt;=-3,"Moderate - Slope",TRUE,"Strong - Slope")</f>
        <v>Sideway Flat</v>
      </c>
      <c r="CW425" t="str" cm="1">
        <f t="array" ref="CW425">_xlfn.IFS(CQ425&gt;3,"Strong + Slope",CQ425&gt;1.5,"Moderate + Slope",CQ425&gt;0.5,"Sideway + Slope",CQ425&gt;=-0.5,"Sideway Flat",CQ425&gt;=-1.5,"Sideway - Slope",CQ425&gt;=-3,"Moderate - Slope",TRUE,"Strong - Slope")</f>
        <v>Sideway + Slope</v>
      </c>
      <c r="CX425" t="str" cm="1">
        <f t="array" ref="CX425">_xlfn.IFS(CR425&gt;3,"Strong + Slope",CR425&gt;1.5,"Moderate + Slope",CR425&gt;0.5,"Sideway + Slope",CR425&gt;=-0.5,"Sideway Flat",CR425&gt;=-1.5,"Sideway - Slope",CR425&gt;=-3,"Moderate - Slope",TRUE,"Strong - Slope")</f>
        <v>Sideway Flat</v>
      </c>
      <c r="CY425" t="str" cm="1">
        <f t="array" ref="CY425">_xlfn.IFS(CS425&gt;3,"Strong + Slope",CS425&gt;1.5,"Moderate + Slope",CS425&gt;0.5,"Sideway + Slope",CS425&gt;=-0.5,"Sideway Flat",CS425&gt;=-1.5,"Sideway - Slope",CS425&gt;=-3,"Moderate - Slope",TRUE,"Strong - Slope")</f>
        <v>Sideway Flat</v>
      </c>
      <c r="CZ425" s="7" t="str">
        <f>IF(AND(D425&gt;BH425,D425&gt;E425),"Bullish Trigger","-----")</f>
        <v>-----</v>
      </c>
      <c r="DA425" s="7" t="str">
        <f>IF(AND(D425&lt;BI425,D425&lt;E425),"Bearish Trigger","-----")</f>
        <v>Bearish Trigger</v>
      </c>
      <c r="DB425" s="13" t="str">
        <f>IF(AND(W425=BE425,W425&gt;0,BE425&gt;0),"Important High","------")</f>
        <v>------</v>
      </c>
      <c r="DC425" s="13" t="str">
        <f>IF(AND(X425=BF425,X425&gt;0,BF425&gt;0),"Important Low","------")</f>
        <v>------</v>
      </c>
      <c r="DD425" s="7" t="str">
        <f>IF(AND(DB425="Important High",DC425="-----",BJ425=1),"Imp High Rej","-----")</f>
        <v>-----</v>
      </c>
      <c r="DE425" s="7" t="str">
        <f>IF(AND(DB425="-----",DC425="Important Low",BJ425=1),"Imp Low Rej","-----")</f>
        <v>-----</v>
      </c>
      <c r="DF425" s="7" t="str">
        <f>IF(Y425&gt;AM425,"Overbought",IF(Y425&gt;AO425,"Bullish Momentum",IF(Y425&gt;AQ425,"Flat Momentum","-----")))</f>
        <v>Flat Momentum</v>
      </c>
      <c r="DG425" s="7" t="str">
        <f>IF(Y425&lt;AV425,"Oversold",IF(Y425&lt;AT425,"Bearish Momentum",IF(Y425&lt;AR425,"Flat Momentum","-----")))</f>
        <v>-----</v>
      </c>
      <c r="DH425" s="7" t="str">
        <f>IF(AND(DF425="Overbought",AD425=2),"Culminated Thrust","-----")</f>
        <v>-----</v>
      </c>
      <c r="DI425" s="7" t="str">
        <f>IF(AND(DG425="Oversold",AD425=5),"Culminated Thrust","-----")</f>
        <v>-----</v>
      </c>
      <c r="DJ425" s="14">
        <f>(Q425-$D425)/$D425</f>
        <v>2.5951190168624965E-3</v>
      </c>
      <c r="DK425" s="14">
        <f>(R425-$D425)/$D425</f>
        <v>8.1940979358585296E-4</v>
      </c>
      <c r="DL425" s="14">
        <f>(S425-$D425)/$D425</f>
        <v>2.7859932981918649E-3</v>
      </c>
      <c r="DM425" s="14">
        <f>(T425-$D425)/$D425</f>
        <v>-1.5327783197664428E-3</v>
      </c>
      <c r="DN425" s="14">
        <f>(U425-$D425)/$D425</f>
        <v>-1.2146545175508289E-3</v>
      </c>
      <c r="DO425" s="14">
        <f>(V425-$D425)/$D425</f>
        <v>-3.6979481978769171E-3</v>
      </c>
      <c r="DP425" s="14">
        <f t="shared" si="589"/>
        <v>2.7859932981918649E-3</v>
      </c>
      <c r="DQ425" s="14">
        <f t="shared" si="590"/>
        <v>2.5951190168624965E-3</v>
      </c>
      <c r="DR425" s="14">
        <f t="shared" si="591"/>
        <v>8.1940979358585296E-4</v>
      </c>
      <c r="DS425" s="14">
        <f t="shared" si="592"/>
        <v>-1.2146545175508289E-3</v>
      </c>
      <c r="DT425" s="14">
        <f t="shared" si="593"/>
        <v>-1.5327783197664428E-3</v>
      </c>
      <c r="DU425" s="14">
        <f t="shared" si="594"/>
        <v>-3.6979481978769171E-3</v>
      </c>
      <c r="DV425" t="str">
        <f>IF($D425&gt;Q425,"SUP","RES")</f>
        <v>RES</v>
      </c>
      <c r="DW425" t="str">
        <f>IF($D425&gt;R425,"SUP","RES")</f>
        <v>RES</v>
      </c>
      <c r="DX425" t="str">
        <f>IF($D425&gt;S425,"SUP","RES")</f>
        <v>RES</v>
      </c>
      <c r="DY425" t="str">
        <f>IF($D425&gt;T425,"SUP","RES")</f>
        <v>SUP</v>
      </c>
      <c r="DZ425" t="str">
        <f>IF($D425&gt;U425,"SUP","RES")</f>
        <v>SUP</v>
      </c>
      <c r="EA425" t="str">
        <f>IF($D425&gt;V425,"SUP","RES")</f>
        <v>SUP</v>
      </c>
      <c r="EB425" s="7">
        <f t="shared" si="595"/>
        <v>3</v>
      </c>
      <c r="EC425" s="7">
        <f t="shared" si="596"/>
        <v>3</v>
      </c>
      <c r="ED425" s="13" t="str">
        <f t="shared" si="597"/>
        <v>-----</v>
      </c>
      <c r="EE425" s="13" t="str">
        <f t="shared" si="598"/>
        <v>-----</v>
      </c>
      <c r="EF425" s="7">
        <f>IF(OR(ED425="All Sup",EE425="All Res"),"na",((D425-MIN(Q425:V425))/(MAX(Q425:V425)-MIN(Q425:V425))))</f>
        <v>0.5703241153731855</v>
      </c>
      <c r="EG425">
        <v>1.4999999999999999E-4</v>
      </c>
      <c r="EH425">
        <f>Q425*(1+$EG425)</f>
        <v>5200.9000180000003</v>
      </c>
      <c r="EI425">
        <f>Q425*(1-$EG425)</f>
        <v>5199.3399820000004</v>
      </c>
      <c r="EJ425">
        <f>R425*(1+$EG425)</f>
        <v>5191.6886365</v>
      </c>
      <c r="EK425">
        <f>R425*(1-$EG425)</f>
        <v>5190.1313634999997</v>
      </c>
      <c r="EL425">
        <f>S425*(1+$EG425)</f>
        <v>5201.8901665000003</v>
      </c>
      <c r="EM425">
        <f>S425*(1-$EG425)</f>
        <v>5200.3298334999999</v>
      </c>
      <c r="EN425">
        <f>T425*(1+$EG425)</f>
        <v>5179.486806500001</v>
      </c>
      <c r="EO425">
        <f>T425*(1-$EG425)</f>
        <v>5177.9331935</v>
      </c>
      <c r="EP425">
        <f>U425*(1+$EG425)</f>
        <v>5181.1370539999998</v>
      </c>
      <c r="EQ425">
        <f>U425*(1-$EG425)</f>
        <v>5179.5829459999995</v>
      </c>
      <c r="ER425">
        <f>V425*(1+$EG425)</f>
        <v>5168.2551220000005</v>
      </c>
      <c r="ES425">
        <f>V425*(1-$EG425)</f>
        <v>5166.7048779999996</v>
      </c>
      <c r="ET425" s="7" t="str">
        <f t="shared" si="599"/>
        <v>-----</v>
      </c>
      <c r="EU425" s="7" t="str">
        <f t="shared" si="600"/>
        <v>TOUCH</v>
      </c>
      <c r="EV425" s="7" t="str">
        <f t="shared" si="601"/>
        <v>-----</v>
      </c>
      <c r="EW425" s="7" t="str">
        <f t="shared" si="602"/>
        <v>-----</v>
      </c>
      <c r="EX425" s="7" t="str">
        <f t="shared" si="603"/>
        <v>-----</v>
      </c>
      <c r="EY425" s="7" t="str">
        <f t="shared" si="604"/>
        <v>-----</v>
      </c>
      <c r="EZ425">
        <f t="shared" si="624"/>
        <v>50</v>
      </c>
      <c r="FA425">
        <f t="shared" si="625"/>
        <v>0</v>
      </c>
      <c r="FB425">
        <f t="shared" si="626"/>
        <v>423</v>
      </c>
      <c r="FC425">
        <f t="shared" si="627"/>
        <v>10</v>
      </c>
      <c r="FD425">
        <f t="shared" si="628"/>
        <v>10</v>
      </c>
      <c r="FE425">
        <f t="shared" si="629"/>
        <v>117</v>
      </c>
      <c r="FF425">
        <f t="shared" si="630"/>
        <v>4</v>
      </c>
      <c r="FG425">
        <f t="shared" si="631"/>
        <v>2</v>
      </c>
      <c r="FH425">
        <f t="shared" si="632"/>
        <v>0</v>
      </c>
      <c r="FI425">
        <f t="shared" si="633"/>
        <v>4</v>
      </c>
      <c r="FJ425">
        <f t="shared" si="634"/>
        <v>1</v>
      </c>
      <c r="FK425">
        <f t="shared" si="635"/>
        <v>1</v>
      </c>
      <c r="FL425" s="7" t="str">
        <f t="shared" si="605"/>
        <v>-----</v>
      </c>
      <c r="FM425" s="7">
        <f t="shared" si="606"/>
        <v>2</v>
      </c>
      <c r="FN425" s="7" t="str">
        <f t="shared" si="607"/>
        <v>-----</v>
      </c>
      <c r="FO425" s="7" t="str">
        <f t="shared" si="608"/>
        <v>-----</v>
      </c>
      <c r="FP425" s="7" t="str">
        <f t="shared" si="609"/>
        <v>-----</v>
      </c>
      <c r="FQ425" s="7" t="str">
        <f t="shared" si="610"/>
        <v>-----</v>
      </c>
      <c r="FR425" s="13" t="str">
        <f>IF(FL425="-----","-----",(D425-Q425)/Q425)</f>
        <v>-----</v>
      </c>
      <c r="FS425" s="13">
        <f>IF(FM425="-----","-----",(Q425-R425)/R425)</f>
        <v>1.7742553810410962E-3</v>
      </c>
      <c r="FT425" s="13" t="str">
        <f>IF(FN425="-----","-----",(R425-S425)/S425)</f>
        <v>-----</v>
      </c>
      <c r="FU425" s="13" t="str">
        <f>IF(FO425="-----","-----",(S425-T425)/T425)</f>
        <v>-----</v>
      </c>
      <c r="FV425" s="13" t="str">
        <f>IF(FP425="-----","-----",(T425-U425)/U425)</f>
        <v>-----</v>
      </c>
      <c r="FW425" s="13" t="str">
        <f>IF(FQ425="-----","-----",(U425-V425)/V425)</f>
        <v>-----</v>
      </c>
      <c r="FX425" s="7" t="str">
        <f t="shared" si="611"/>
        <v>-----</v>
      </c>
      <c r="FY425" s="7" t="str">
        <f t="shared" si="612"/>
        <v>Support</v>
      </c>
      <c r="FZ425" s="7" t="str">
        <f t="shared" si="613"/>
        <v>-----</v>
      </c>
      <c r="GA425" s="7" t="str">
        <f t="shared" si="614"/>
        <v>-----</v>
      </c>
      <c r="GB425" s="7" t="str">
        <f t="shared" si="615"/>
        <v>-----</v>
      </c>
      <c r="GC425" s="7" t="str">
        <f t="shared" si="616"/>
        <v>-----</v>
      </c>
      <c r="GD425" s="7" t="str">
        <f>IF(AND(BG425&gt;AA425,BG424&gt;AA424,BG423&gt;AA423,BG422&gt;AA422,BG421&gt;AA421,BG420&gt;AA420,BG419&gt;AA419,BG418&gt;AA418,BG417&gt;AA417,BG416&gt;AA416,BG415&gt;AA415,BG414&gt;AA414),"Bullish",IF(AND(BG425&lt;AA425,BG424&lt;AA424,BG423&lt;AA423,BG422&lt;AA422,BG421&lt;AA421,BG420&lt;AA420,BG419&lt;AA419,BG418&lt;AA418,BG417&lt;AA417,BG416&lt;AA416,BG415&lt;AA415,BG414&lt;AA414),"Bearish","-----"))</f>
        <v>-----</v>
      </c>
      <c r="GE425">
        <f>(Z425-BG425)/BG425</f>
        <v>1.1993182010998742E-3</v>
      </c>
      <c r="GF425" s="28">
        <f t="shared" si="574"/>
        <v>1.0785232589383025</v>
      </c>
      <c r="GG425" s="7">
        <f t="shared" si="575"/>
        <v>0.85959984612771889</v>
      </c>
      <c r="GH425" s="7" t="str">
        <f t="shared" si="576"/>
        <v>-----</v>
      </c>
      <c r="GI425" s="7" t="str">
        <f>IF(Y425&gt;Z425,"Bullish","Bearish")</f>
        <v>Bullish</v>
      </c>
      <c r="GJ425" s="13" t="str">
        <f>IF(AND(D425&gt;Y425,D424&lt;Y424),"TEMA crossover","-----")</f>
        <v>-----</v>
      </c>
      <c r="GK425" s="13" t="str">
        <f>IF(AND(D425&lt;Y425,D424&gt;Y424),"TEMA crossunder","-----")</f>
        <v>-----</v>
      </c>
      <c r="GL425" s="22" t="str">
        <f>IF(GD425="Bearish","YES","-----")</f>
        <v>-----</v>
      </c>
      <c r="GM425" s="22" t="str">
        <f>IF(GH425="Reverse to Bearish","YES","-----")</f>
        <v>-----</v>
      </c>
      <c r="GN425" s="22" t="str">
        <f>IF(AND(GI425="Bullish",GI424="Bullish",GI423="Bullish",GI422="Bullish"),"YES","-----")</f>
        <v>YES</v>
      </c>
      <c r="GO425" s="22" t="str">
        <f>IF(OR(GK425="TEMA crossunder",GK424="TEMA crossunder",GK423="TEMA crossunder",GK422="TEMA crossunder"),"YES","-----")</f>
        <v>-----</v>
      </c>
      <c r="GP425" s="22" t="str">
        <f>IF(GD425="Bullish","YES","-----")</f>
        <v>-----</v>
      </c>
      <c r="GQ425" s="22" t="str">
        <f>IF(GH425="Reverse to Bullish","YES","-----")</f>
        <v>-----</v>
      </c>
      <c r="GR425" s="22" t="str">
        <f>IF(AND(GI425="Bearish",GI424="Bearish",GI423="Bearish",GI422="Bearish"),"YES","-----")</f>
        <v>-----</v>
      </c>
      <c r="GS425" s="22" t="str">
        <f>IF(OR(GJ425="TEMA crossover",GJ424="TEMA crossover",GJ423="TEMA crossover",GJ422="TEMA crossover"),"YES","-----")</f>
        <v>-----</v>
      </c>
      <c r="GT425" s="22" t="str">
        <f t="shared" si="636"/>
        <v>-----</v>
      </c>
      <c r="GU425" s="22" t="str">
        <f t="shared" si="637"/>
        <v>-----</v>
      </c>
      <c r="GV425" s="22" t="str">
        <f t="shared" si="638"/>
        <v>-----</v>
      </c>
      <c r="GW425" s="22" t="str">
        <f t="shared" si="639"/>
        <v>-----</v>
      </c>
      <c r="GX425" s="22" t="str">
        <f t="shared" si="640"/>
        <v>-----</v>
      </c>
      <c r="GY425" s="22" t="str">
        <f t="shared" si="641"/>
        <v>-----</v>
      </c>
      <c r="GZ425" s="7" t="str">
        <f>IF(G425&gt;BH425,"YES","-----")</f>
        <v>-----</v>
      </c>
      <c r="HA425" s="7" t="str">
        <f>IF(F425&lt;BI425,"YES","-----")</f>
        <v>-----</v>
      </c>
      <c r="HB425">
        <f>BH425-BI425</f>
        <v>5.7899999999999636</v>
      </c>
      <c r="HC425" s="27">
        <f t="shared" si="617"/>
        <v>-7.3734512471643268E-2</v>
      </c>
      <c r="HD425" s="28">
        <f t="shared" si="577"/>
        <v>0.47061081827095724</v>
      </c>
      <c r="HE425" s="28" t="str">
        <f t="shared" si="578"/>
        <v>-----</v>
      </c>
      <c r="HF425" s="27">
        <f>STANDARDIZE(H425,AVERAGE($H42:$H425),_xlfn.STDEV.P($H42:$H425))</f>
        <v>0.20948846679671296</v>
      </c>
      <c r="HG425" s="28">
        <f t="shared" si="579"/>
        <v>0.58296653109119745</v>
      </c>
      <c r="HH425" s="28" t="str">
        <f t="shared" si="580"/>
        <v>-----</v>
      </c>
      <c r="HI425">
        <f t="shared" si="618"/>
        <v>2.5091400000001158</v>
      </c>
      <c r="HJ425">
        <f t="shared" si="619"/>
        <v>8.2991400000000795</v>
      </c>
      <c r="HK425" s="28">
        <f t="shared" ref="HK425:HL425" si="696">STANDARDIZE(HI425,AVERAGE(HI42:HI425),_xlfn.STDEV.P(HI42:HI425))</f>
        <v>1.66007656259979</v>
      </c>
      <c r="HL425" s="28">
        <f t="shared" si="696"/>
        <v>1.973847710786419</v>
      </c>
      <c r="HM425" s="28">
        <f t="shared" si="582"/>
        <v>0.95155047439777574</v>
      </c>
      <c r="HN425" s="28">
        <f t="shared" si="583"/>
        <v>0.97580046904296303</v>
      </c>
      <c r="HO425" s="28" t="str">
        <f t="shared" si="584"/>
        <v>-----</v>
      </c>
      <c r="HP425" s="28" t="str">
        <f t="shared" si="585"/>
        <v>potential down bounce</v>
      </c>
      <c r="HQ425" s="28">
        <f t="shared" si="648"/>
        <v>-1.9580799999994269</v>
      </c>
      <c r="HR425" s="28" t="str">
        <f t="shared" si="621"/>
        <v>Bear</v>
      </c>
      <c r="HS425">
        <f t="shared" si="622"/>
        <v>1.9580799999994269</v>
      </c>
      <c r="HT425" s="27">
        <f t="shared" si="586"/>
        <v>1.0879375935035736</v>
      </c>
      <c r="HU425" s="28">
        <f t="shared" si="587"/>
        <v>0.86168867071723565</v>
      </c>
      <c r="HV425" s="27" t="str">
        <f t="shared" si="588"/>
        <v>-----</v>
      </c>
    </row>
    <row r="426" spans="1:230" x14ac:dyDescent="0.55000000000000004">
      <c r="A426">
        <f>Validation!A425</f>
        <v>1772159100</v>
      </c>
      <c r="B426" t="str">
        <f>Price!B425</f>
        <v>XAUUSD</v>
      </c>
      <c r="C426" t="str">
        <f>Price!C425</f>
        <v>M5</v>
      </c>
      <c r="D426">
        <f>Price!D425</f>
        <v>5183.93</v>
      </c>
      <c r="E426">
        <f>Price!E425</f>
        <v>5186.7</v>
      </c>
      <c r="F426">
        <f>Price!F425</f>
        <v>5188.1000000000004</v>
      </c>
      <c r="G426">
        <f>Price!G425</f>
        <v>5183.7</v>
      </c>
      <c r="H426">
        <f>Price!H425</f>
        <v>404</v>
      </c>
      <c r="I426">
        <f>Diagonals!E425</f>
        <v>5222.68</v>
      </c>
      <c r="J426">
        <f>Diagonals!F425</f>
        <v>0</v>
      </c>
      <c r="K426">
        <f>Diagonals!G425</f>
        <v>0</v>
      </c>
      <c r="L426">
        <f>Diagonals!H425</f>
        <v>5102.1499999999996</v>
      </c>
      <c r="M426">
        <f>Diagonals!I425</f>
        <v>0</v>
      </c>
      <c r="N426">
        <f>Diagonals!J425</f>
        <v>0</v>
      </c>
      <c r="O426">
        <f>Diagonals!K425</f>
        <v>0</v>
      </c>
      <c r="P426">
        <f>Diagonals!L425</f>
        <v>0</v>
      </c>
      <c r="Q426">
        <f>Trendlines!E425</f>
        <v>5200.13</v>
      </c>
      <c r="R426">
        <f>Trendlines!F425</f>
        <v>5190.88</v>
      </c>
      <c r="S426">
        <f>Trendlines!G425</f>
        <v>5201.1000000000004</v>
      </c>
      <c r="T426">
        <f>Trendlines!H425</f>
        <v>5178.78</v>
      </c>
      <c r="U426">
        <f>Trendlines!I425</f>
        <v>5180.3900000000003</v>
      </c>
      <c r="V426">
        <f>Trendlines!J425</f>
        <v>5167.5200000000004</v>
      </c>
      <c r="W426">
        <f>Trendlines!K425</f>
        <v>0</v>
      </c>
      <c r="X426">
        <f>Trendlines!L425</f>
        <v>0</v>
      </c>
      <c r="Y426">
        <f>Tema_Hrma_Smma!E425</f>
        <v>5189.28</v>
      </c>
      <c r="Z426">
        <f>Tema_Hrma_Smma!F425</f>
        <v>5191.9799999999996</v>
      </c>
      <c r="AA426">
        <f>Tema_Hrma_Smma!G425</f>
        <v>5184.84</v>
      </c>
      <c r="AB426">
        <f>ZScore!H425</f>
        <v>-1</v>
      </c>
      <c r="AC426">
        <f>ZScore!I425</f>
        <v>7.1319999999999995E-2</v>
      </c>
      <c r="AD426">
        <f>ZScore!J425</f>
        <v>3</v>
      </c>
      <c r="AE426">
        <f>HA!E425</f>
        <v>5191.0600000000004</v>
      </c>
      <c r="AF426">
        <f>HA!F425</f>
        <v>5191.0600000000004</v>
      </c>
      <c r="AG426">
        <f>HA!G425</f>
        <v>5183.7</v>
      </c>
      <c r="AH426">
        <f>HA!H425</f>
        <v>5185.6099999999997</v>
      </c>
      <c r="AI426">
        <f>HA!I425</f>
        <v>-1</v>
      </c>
      <c r="AJ426">
        <f>HA!J425</f>
        <v>5.46</v>
      </c>
      <c r="AK426">
        <f>HA!K425</f>
        <v>1.16812</v>
      </c>
      <c r="AL426">
        <f>HA!L425</f>
        <v>-3</v>
      </c>
      <c r="AM426">
        <f>KC!E425</f>
        <v>5214.1674000000003</v>
      </c>
      <c r="AN426">
        <f>KC!F425</f>
        <v>5207.6927100000003</v>
      </c>
      <c r="AO426">
        <f>KC!G425</f>
        <v>5201.2180200000003</v>
      </c>
      <c r="AP426">
        <f>KC!H425</f>
        <v>5194.7433300000002</v>
      </c>
      <c r="AQ426">
        <f>KC!I425</f>
        <v>5188.2686299999996</v>
      </c>
      <c r="AR426">
        <f>KC!J425</f>
        <v>5182.6906900000004</v>
      </c>
      <c r="AS426">
        <f>KC!K425</f>
        <v>5176.2160000000003</v>
      </c>
      <c r="AT426">
        <f>KC!L425</f>
        <v>5169.7413100000003</v>
      </c>
      <c r="AU426">
        <f>KC!M425</f>
        <v>5163.2666099999997</v>
      </c>
      <c r="AV426">
        <f>KC!N425</f>
        <v>5156.7919199999997</v>
      </c>
      <c r="AW426">
        <f>SR_Levels!E425</f>
        <v>5178.6000000000004</v>
      </c>
      <c r="AX426">
        <f>SR_Levels!F425</f>
        <v>5161.8900000000003</v>
      </c>
      <c r="AY426">
        <f>SR_Levels!G425</f>
        <v>5135.8500000000004</v>
      </c>
      <c r="AZ426">
        <f>SR_Levels!H425</f>
        <v>0</v>
      </c>
      <c r="BA426">
        <f>SR_Levels!I425</f>
        <v>5193.3500000000004</v>
      </c>
      <c r="BB426">
        <f>SR_Levels!J425</f>
        <v>5205.3100000000004</v>
      </c>
      <c r="BC426">
        <f>SR_Levels!K425</f>
        <v>0</v>
      </c>
      <c r="BD426">
        <f>SR_Levels!L425</f>
        <v>0</v>
      </c>
      <c r="BE426">
        <f>ZigZag!E425</f>
        <v>0</v>
      </c>
      <c r="BF426">
        <f>ZigZag!F425</f>
        <v>0</v>
      </c>
      <c r="BG426">
        <f>ZigZag!G425</f>
        <v>5186.2</v>
      </c>
      <c r="BH426">
        <f>Dual_Tema!E425</f>
        <v>5192.55</v>
      </c>
      <c r="BI426">
        <f>Dual_Tema!F425</f>
        <v>5187.38</v>
      </c>
      <c r="BJ426">
        <f>Pinbar!E425</f>
        <v>0</v>
      </c>
      <c r="BK426">
        <f>SSA!E425</f>
        <v>5185.1629000000003</v>
      </c>
      <c r="BL426">
        <f>SSA!F425</f>
        <v>5187.4609200000004</v>
      </c>
      <c r="BN426" t="str">
        <f t="shared" si="644"/>
        <v>Red Candle</v>
      </c>
      <c r="BO426" s="34">
        <f t="shared" si="649"/>
        <v>-1.9810481650758271E-3</v>
      </c>
      <c r="BP426" s="34">
        <f t="shared" si="657"/>
        <v>1.7275395701248364E-3</v>
      </c>
      <c r="BQ426" s="34">
        <f t="shared" si="671"/>
        <v>1.7314110033488372E-3</v>
      </c>
      <c r="BR426" s="34">
        <f t="shared" si="681"/>
        <v>-8.1146615164584546E-4</v>
      </c>
      <c r="BS426" s="35">
        <f t="shared" si="650"/>
        <v>-3.3044756291067401E-4</v>
      </c>
      <c r="BT426" s="35">
        <f t="shared" si="658"/>
        <v>1.4384776926257281E-4</v>
      </c>
      <c r="BU426" s="35">
        <f t="shared" si="672"/>
        <v>9.6110942761074014E-5</v>
      </c>
      <c r="BV426" s="35">
        <f t="shared" si="682"/>
        <v>-3.3824243302449375E-5</v>
      </c>
      <c r="BW426" s="27">
        <v>96</v>
      </c>
      <c r="BX426">
        <f>F426-G426</f>
        <v>4.4000000000005457</v>
      </c>
      <c r="BY426">
        <f>ABS(F426-D425)</f>
        <v>1.4400000000005093</v>
      </c>
      <c r="BZ426">
        <f>ABS(G426-D425)</f>
        <v>2.9600000000000364</v>
      </c>
      <c r="CA426">
        <f t="shared" si="623"/>
        <v>4.4000000000005457</v>
      </c>
      <c r="CB426">
        <f t="shared" si="660"/>
        <v>5.4035714285713379</v>
      </c>
      <c r="CC426">
        <f t="shared" si="664"/>
        <v>5.4835154639852517</v>
      </c>
      <c r="CD426">
        <f t="shared" si="661"/>
        <v>-7.9944035413913817E-2</v>
      </c>
      <c r="CE426">
        <f t="shared" si="665"/>
        <v>-1</v>
      </c>
      <c r="CF426">
        <f t="shared" si="668"/>
        <v>-3</v>
      </c>
      <c r="CG426" s="7" t="str">
        <f t="shared" si="662"/>
        <v>-----</v>
      </c>
      <c r="CH426" s="21">
        <f>(Q426-Q330)/$BW426</f>
        <v>5.6249999999996208E-3</v>
      </c>
      <c r="CI426" s="21">
        <f>(R426-R330)/$BW426</f>
        <v>-2.5937499999997726E-2</v>
      </c>
      <c r="CJ426" s="21">
        <f>(S426-S330)/$BW426</f>
        <v>-1.7499999999993559E-2</v>
      </c>
      <c r="CK426" s="21">
        <f>(T426-T330)/$BW426</f>
        <v>7.5624999999992795E-2</v>
      </c>
      <c r="CL426" s="21">
        <f>(U426-U330)/$BW426</f>
        <v>2.2187500000001137E-2</v>
      </c>
      <c r="CM426" s="21">
        <f>(V426-V330)/$BW426</f>
        <v>3.875000000000265E-2</v>
      </c>
      <c r="CN426">
        <f>DEGREES(ATAN(CH426/$CB426))</f>
        <v>5.9643635252514697E-2</v>
      </c>
      <c r="CO426">
        <f>DEGREES(ATAN(CI426/$CB426))</f>
        <v>-0.27502141635195243</v>
      </c>
      <c r="CP426">
        <f>DEGREES(ATAN(CJ426/$CB426))</f>
        <v>-0.1855573946276842</v>
      </c>
      <c r="CQ426">
        <f>DEGREES(ATAN(CK426/$CB426))</f>
        <v>0.80182348181538843</v>
      </c>
      <c r="CR426">
        <f t="shared" si="673"/>
        <v>0.23525976855135197</v>
      </c>
      <c r="CS426">
        <f t="shared" si="674"/>
        <v>0.4108714815540413</v>
      </c>
      <c r="CT426" t="str" cm="1">
        <f t="array" ref="CT426">_xlfn.IFS(CN426&gt;3,"Strong + Slope",CN426&gt;1.5,"Moderate + Slope",CN426&gt;0.5,"Sideway + Slope",CN426&gt;=-0.5,"Sideway Flat",CN426&gt;=-1.5,"Sideway - Slope",CN426&gt;=-3,"Moderate - Slope",TRUE,"Strong - Slope")</f>
        <v>Sideway Flat</v>
      </c>
      <c r="CU426" t="str" cm="1">
        <f t="array" ref="CU426">_xlfn.IFS(CO426&gt;3,"Strong + Slope",CO426&gt;1.5,"Moderate + Slope",CO426&gt;0.5,"Sideway + Slope",CO426&gt;=-0.5,"Sideway Flat",CO426&gt;=-1.5,"Sideway - Slope",CO426&gt;=-3,"Moderate - Slope",TRUE,"Strong - Slope")</f>
        <v>Sideway Flat</v>
      </c>
      <c r="CV426" t="str" cm="1">
        <f t="array" ref="CV426">_xlfn.IFS(CP426&gt;3,"Strong + Slope",CP426&gt;1.5,"Moderate + Slope",CP426&gt;0.5,"Sideway + Slope",CP426&gt;=-0.5,"Sideway Flat",CP426&gt;=-1.5,"Sideway - Slope",CP426&gt;=-3,"Moderate - Slope",TRUE,"Strong - Slope")</f>
        <v>Sideway Flat</v>
      </c>
      <c r="CW426" t="str" cm="1">
        <f t="array" ref="CW426">_xlfn.IFS(CQ426&gt;3,"Strong + Slope",CQ426&gt;1.5,"Moderate + Slope",CQ426&gt;0.5,"Sideway + Slope",CQ426&gt;=-0.5,"Sideway Flat",CQ426&gt;=-1.5,"Sideway - Slope",CQ426&gt;=-3,"Moderate - Slope",TRUE,"Strong - Slope")</f>
        <v>Sideway + Slope</v>
      </c>
      <c r="CX426" t="str" cm="1">
        <f t="array" ref="CX426">_xlfn.IFS(CR426&gt;3,"Strong + Slope",CR426&gt;1.5,"Moderate + Slope",CR426&gt;0.5,"Sideway + Slope",CR426&gt;=-0.5,"Sideway Flat",CR426&gt;=-1.5,"Sideway - Slope",CR426&gt;=-3,"Moderate - Slope",TRUE,"Strong - Slope")</f>
        <v>Sideway Flat</v>
      </c>
      <c r="CY426" t="str" cm="1">
        <f t="array" ref="CY426">_xlfn.IFS(CS426&gt;3,"Strong + Slope",CS426&gt;1.5,"Moderate + Slope",CS426&gt;0.5,"Sideway + Slope",CS426&gt;=-0.5,"Sideway Flat",CS426&gt;=-1.5,"Sideway - Slope",CS426&gt;=-3,"Moderate - Slope",TRUE,"Strong - Slope")</f>
        <v>Sideway Flat</v>
      </c>
      <c r="CZ426" s="7" t="str">
        <f>IF(AND(D426&gt;BH426,D426&gt;E426),"Bullish Trigger","-----")</f>
        <v>-----</v>
      </c>
      <c r="DA426" s="7" t="str">
        <f>IF(AND(D426&lt;BI426,D426&lt;E426),"Bearish Trigger","-----")</f>
        <v>Bearish Trigger</v>
      </c>
      <c r="DB426" s="13" t="str">
        <f>IF(AND(W426=BE426,W426&gt;0,BE426&gt;0),"Important High","------")</f>
        <v>------</v>
      </c>
      <c r="DC426" s="13" t="str">
        <f>IF(AND(X426=BF426,X426&gt;0,BF426&gt;0),"Important Low","------")</f>
        <v>------</v>
      </c>
      <c r="DD426" s="7" t="str">
        <f>IF(AND(DB426="Important High",DC426="-----",BJ426=1),"Imp High Rej","-----")</f>
        <v>-----</v>
      </c>
      <c r="DE426" s="7" t="str">
        <f>IF(AND(DB426="-----",DC426="Important Low",BJ426=1),"Imp Low Rej","-----")</f>
        <v>-----</v>
      </c>
      <c r="DF426" s="7" t="str">
        <f>IF(Y426&gt;AM426,"Overbought",IF(Y426&gt;AO426,"Bullish Momentum",IF(Y426&gt;AQ426,"Flat Momentum","-----")))</f>
        <v>Flat Momentum</v>
      </c>
      <c r="DG426" s="7" t="str">
        <f>IF(Y426&lt;AV426,"Oversold",IF(Y426&lt;AT426,"Bearish Momentum",IF(Y426&lt;AR426,"Flat Momentum","-----")))</f>
        <v>-----</v>
      </c>
      <c r="DH426" s="7" t="str">
        <f>IF(AND(DF426="Overbought",AD426=2),"Culminated Thrust","-----")</f>
        <v>-----</v>
      </c>
      <c r="DI426" s="7" t="str">
        <f>IF(AND(DG426="Oversold",AD426=5),"Culminated Thrust","-----")</f>
        <v>-----</v>
      </c>
      <c r="DJ426" s="14">
        <f>(Q426-$D426)/$D426</f>
        <v>3.125042197714826E-3</v>
      </c>
      <c r="DK426" s="14">
        <f>(R426-$D426)/$D426</f>
        <v>1.3406816835875132E-3</v>
      </c>
      <c r="DL426" s="14">
        <f>(S426-$D426)/$D426</f>
        <v>3.3121589218990362E-3</v>
      </c>
      <c r="DM426" s="14">
        <f>(T426-$D426)/$D426</f>
        <v>-9.9345477273044686E-4</v>
      </c>
      <c r="DN426" s="14">
        <f>(U426-$D426)/$D426</f>
        <v>-6.8287959135249958E-4</v>
      </c>
      <c r="DO426" s="14">
        <f>(V426-$D426)/$D426</f>
        <v>-3.1655520039815068E-3</v>
      </c>
      <c r="DP426" s="14">
        <f t="shared" si="589"/>
        <v>3.3121589218990362E-3</v>
      </c>
      <c r="DQ426" s="14">
        <f t="shared" si="590"/>
        <v>3.125042197714826E-3</v>
      </c>
      <c r="DR426" s="14">
        <f t="shared" si="591"/>
        <v>1.3406816835875132E-3</v>
      </c>
      <c r="DS426" s="14">
        <f t="shared" si="592"/>
        <v>-6.8287959135249958E-4</v>
      </c>
      <c r="DT426" s="14">
        <f t="shared" si="593"/>
        <v>-9.9345477273044686E-4</v>
      </c>
      <c r="DU426" s="14">
        <f t="shared" si="594"/>
        <v>-3.1655520039815068E-3</v>
      </c>
      <c r="DV426" t="str">
        <f>IF($D426&gt;Q426,"SUP","RES")</f>
        <v>RES</v>
      </c>
      <c r="DW426" t="str">
        <f>IF($D426&gt;R426,"SUP","RES")</f>
        <v>RES</v>
      </c>
      <c r="DX426" t="str">
        <f>IF($D426&gt;S426,"SUP","RES")</f>
        <v>RES</v>
      </c>
      <c r="DY426" t="str">
        <f>IF($D426&gt;T426,"SUP","RES")</f>
        <v>SUP</v>
      </c>
      <c r="DZ426" t="str">
        <f>IF($D426&gt;U426,"SUP","RES")</f>
        <v>SUP</v>
      </c>
      <c r="EA426" t="str">
        <f>IF($D426&gt;V426,"SUP","RES")</f>
        <v>SUP</v>
      </c>
      <c r="EB426" s="7">
        <f t="shared" si="595"/>
        <v>3</v>
      </c>
      <c r="EC426" s="7">
        <f t="shared" si="596"/>
        <v>3</v>
      </c>
      <c r="ED426" s="13" t="str">
        <f t="shared" si="597"/>
        <v>-----</v>
      </c>
      <c r="EE426" s="13" t="str">
        <f t="shared" si="598"/>
        <v>-----</v>
      </c>
      <c r="EF426" s="7">
        <f>IF(OR(ED426="All Sup",EE426="All Res"),"na",((D426-MIN(Q426:V426))/(MAX(Q426:V426)-MIN(Q426:V426))))</f>
        <v>0.48868374032161671</v>
      </c>
      <c r="EG426">
        <v>1.4999999999999999E-4</v>
      </c>
      <c r="EH426">
        <f>Q426*(1+$EG426)</f>
        <v>5200.910019500001</v>
      </c>
      <c r="EI426">
        <f>Q426*(1-$EG426)</f>
        <v>5199.3499805000001</v>
      </c>
      <c r="EJ426">
        <f>R426*(1+$EG426)</f>
        <v>5191.6586320000006</v>
      </c>
      <c r="EK426">
        <f>R426*(1-$EG426)</f>
        <v>5190.1013680000005</v>
      </c>
      <c r="EL426">
        <f>S426*(1+$EG426)</f>
        <v>5201.8801650000005</v>
      </c>
      <c r="EM426">
        <f>S426*(1-$EG426)</f>
        <v>5200.3198350000002</v>
      </c>
      <c r="EN426">
        <f>T426*(1+$EG426)</f>
        <v>5179.5568170000006</v>
      </c>
      <c r="EO426">
        <f>T426*(1-$EG426)</f>
        <v>5178.0031829999998</v>
      </c>
      <c r="EP426">
        <f>U426*(1+$EG426)</f>
        <v>5181.1670585000011</v>
      </c>
      <c r="EQ426">
        <f>U426*(1-$EG426)</f>
        <v>5179.6129415000005</v>
      </c>
      <c r="ER426">
        <f>V426*(1+$EG426)</f>
        <v>5168.2951280000007</v>
      </c>
      <c r="ES426">
        <f>V426*(1-$EG426)</f>
        <v>5166.7448720000002</v>
      </c>
      <c r="ET426" s="7" t="str">
        <f t="shared" si="599"/>
        <v>-----</v>
      </c>
      <c r="EU426" s="7" t="str">
        <f t="shared" si="600"/>
        <v>-----</v>
      </c>
      <c r="EV426" s="7" t="str">
        <f t="shared" si="601"/>
        <v>-----</v>
      </c>
      <c r="EW426" s="7" t="str">
        <f t="shared" si="602"/>
        <v>-----</v>
      </c>
      <c r="EX426" s="7" t="str">
        <f t="shared" si="603"/>
        <v>-----</v>
      </c>
      <c r="EY426" s="7" t="str">
        <f t="shared" si="604"/>
        <v>-----</v>
      </c>
      <c r="EZ426">
        <f t="shared" si="624"/>
        <v>51</v>
      </c>
      <c r="FA426">
        <f t="shared" si="625"/>
        <v>1</v>
      </c>
      <c r="FB426">
        <f t="shared" si="626"/>
        <v>424</v>
      </c>
      <c r="FC426">
        <f t="shared" si="627"/>
        <v>11</v>
      </c>
      <c r="FD426">
        <f t="shared" si="628"/>
        <v>11</v>
      </c>
      <c r="FE426">
        <f t="shared" si="629"/>
        <v>118</v>
      </c>
      <c r="FF426">
        <f t="shared" si="630"/>
        <v>4</v>
      </c>
      <c r="FG426">
        <f t="shared" si="631"/>
        <v>2</v>
      </c>
      <c r="FH426">
        <f t="shared" si="632"/>
        <v>0</v>
      </c>
      <c r="FI426">
        <f t="shared" si="633"/>
        <v>4</v>
      </c>
      <c r="FJ426">
        <f t="shared" si="634"/>
        <v>1</v>
      </c>
      <c r="FK426">
        <f t="shared" si="635"/>
        <v>1</v>
      </c>
      <c r="FL426" s="7" t="str">
        <f t="shared" si="605"/>
        <v>-----</v>
      </c>
      <c r="FM426" s="7" t="str">
        <f t="shared" si="606"/>
        <v>-----</v>
      </c>
      <c r="FN426" s="7" t="str">
        <f t="shared" si="607"/>
        <v>-----</v>
      </c>
      <c r="FO426" s="7" t="str">
        <f t="shared" si="608"/>
        <v>-----</v>
      </c>
      <c r="FP426" s="7" t="str">
        <f t="shared" si="609"/>
        <v>-----</v>
      </c>
      <c r="FQ426" s="7" t="str">
        <f t="shared" si="610"/>
        <v>-----</v>
      </c>
      <c r="FR426" s="13" t="str">
        <f>IF(FL426="-----","-----",(D426-Q426)/Q426)</f>
        <v>-----</v>
      </c>
      <c r="FS426" s="13" t="str">
        <f>IF(FM426="-----","-----",(Q426-R426)/R426)</f>
        <v>-----</v>
      </c>
      <c r="FT426" s="13" t="str">
        <f>IF(FN426="-----","-----",(R426-S426)/S426)</f>
        <v>-----</v>
      </c>
      <c r="FU426" s="13" t="str">
        <f>IF(FO426="-----","-----",(S426-T426)/T426)</f>
        <v>-----</v>
      </c>
      <c r="FV426" s="13" t="str">
        <f>IF(FP426="-----","-----",(T426-U426)/U426)</f>
        <v>-----</v>
      </c>
      <c r="FW426" s="13" t="str">
        <f>IF(FQ426="-----","-----",(U426-V426)/V426)</f>
        <v>-----</v>
      </c>
      <c r="FX426" s="7" t="str">
        <f t="shared" si="611"/>
        <v>-----</v>
      </c>
      <c r="FY426" s="7" t="str">
        <f t="shared" si="612"/>
        <v>-----</v>
      </c>
      <c r="FZ426" s="7" t="str">
        <f t="shared" si="613"/>
        <v>-----</v>
      </c>
      <c r="GA426" s="7" t="str">
        <f t="shared" si="614"/>
        <v>-----</v>
      </c>
      <c r="GB426" s="7" t="str">
        <f t="shared" si="615"/>
        <v>-----</v>
      </c>
      <c r="GC426" s="7" t="str">
        <f t="shared" si="616"/>
        <v>-----</v>
      </c>
      <c r="GD426" s="7" t="str">
        <f>IF(AND(BG426&gt;AA426,BG425&gt;AA425,BG424&gt;AA424,BG423&gt;AA423,BG422&gt;AA422,BG421&gt;AA421,BG420&gt;AA420,BG419&gt;AA419,BG418&gt;AA418,BG417&gt;AA417,BG416&gt;AA416,BG415&gt;AA415),"Bullish",IF(AND(BG426&lt;AA426,BG425&lt;AA425,BG424&lt;AA424,BG423&lt;AA423,BG422&lt;AA422,BG421&lt;AA421,BG420&lt;AA420,BG419&lt;AA419,BG418&lt;AA418,BG417&lt;AA417,BG416&lt;AA416,BG415&lt;AA415),"Bearish","-----"))</f>
        <v>-----</v>
      </c>
      <c r="GE426">
        <f>(Z426-BG426)/BG426</f>
        <v>1.1144961628937846E-3</v>
      </c>
      <c r="GF426" s="28">
        <f t="shared" si="574"/>
        <v>1.003997943066542</v>
      </c>
      <c r="GG426" s="7">
        <f t="shared" si="575"/>
        <v>0.84231019747865032</v>
      </c>
      <c r="GH426" s="7" t="str">
        <f t="shared" si="576"/>
        <v>-----</v>
      </c>
      <c r="GI426" s="7" t="str">
        <f>IF(Y426&gt;Z426,"Bullish","Bearish")</f>
        <v>Bearish</v>
      </c>
      <c r="GJ426" s="13" t="str">
        <f>IF(AND(D426&gt;Y426,D425&lt;Y425),"TEMA crossover","-----")</f>
        <v>-----</v>
      </c>
      <c r="GK426" s="13" t="str">
        <f>IF(AND(D426&lt;Y426,D425&gt;Y425),"TEMA crossunder","-----")</f>
        <v>-----</v>
      </c>
      <c r="GL426" s="22" t="str">
        <f>IF(GD426="Bearish","YES","-----")</f>
        <v>-----</v>
      </c>
      <c r="GM426" s="22" t="str">
        <f>IF(GH426="Reverse to Bearish","YES","-----")</f>
        <v>-----</v>
      </c>
      <c r="GN426" s="22" t="str">
        <f>IF(AND(GI426="Bullish",GI425="Bullish",GI424="Bullish",GI423="Bullish"),"YES","-----")</f>
        <v>-----</v>
      </c>
      <c r="GO426" s="22" t="str">
        <f>IF(OR(GK426="TEMA crossunder",GK425="TEMA crossunder",GK424="TEMA crossunder",GK423="TEMA crossunder"),"YES","-----")</f>
        <v>-----</v>
      </c>
      <c r="GP426" s="22" t="str">
        <f>IF(GD426="Bullish","YES","-----")</f>
        <v>-----</v>
      </c>
      <c r="GQ426" s="22" t="str">
        <f>IF(GH426="Reverse to Bullish","YES","-----")</f>
        <v>-----</v>
      </c>
      <c r="GR426" s="22" t="str">
        <f>IF(AND(GI426="Bearish",GI425="Bearish",GI424="Bearish",GI423="Bearish"),"YES","-----")</f>
        <v>-----</v>
      </c>
      <c r="GS426" s="22" t="str">
        <f>IF(OR(GJ426="TEMA crossover",GJ425="TEMA crossover",GJ424="TEMA crossover",GJ423="TEMA crossover"),"YES","-----")</f>
        <v>-----</v>
      </c>
      <c r="GT426" s="22" t="str">
        <f t="shared" si="636"/>
        <v>-----</v>
      </c>
      <c r="GU426" s="22" t="str">
        <f t="shared" si="637"/>
        <v>-----</v>
      </c>
      <c r="GV426" s="22" t="str">
        <f t="shared" si="638"/>
        <v>-----</v>
      </c>
      <c r="GW426" s="22" t="str">
        <f t="shared" si="639"/>
        <v>-----</v>
      </c>
      <c r="GX426" s="22" t="str">
        <f t="shared" si="640"/>
        <v>-----</v>
      </c>
      <c r="GY426" s="22" t="str">
        <f t="shared" si="641"/>
        <v>-----</v>
      </c>
      <c r="GZ426" s="7" t="str">
        <f>IF(G426&gt;BH426,"YES","-----")</f>
        <v>-----</v>
      </c>
      <c r="HA426" s="7" t="str">
        <f>IF(F426&lt;BI426,"YES","-----")</f>
        <v>-----</v>
      </c>
      <c r="HB426">
        <f>BH426-BI426</f>
        <v>5.1700000000000728</v>
      </c>
      <c r="HC426" s="27">
        <f t="shared" si="617"/>
        <v>-0.28038183964007701</v>
      </c>
      <c r="HD426" s="28">
        <f t="shared" si="577"/>
        <v>0.38959228418920844</v>
      </c>
      <c r="HE426" s="28" t="str">
        <f t="shared" si="578"/>
        <v>-----</v>
      </c>
      <c r="HF426" s="27">
        <f>STANDARDIZE(H426,AVERAGE($H43:$H426),_xlfn.STDEV.P($H43:$H426))</f>
        <v>-0.6495819844955274</v>
      </c>
      <c r="HG426" s="28">
        <f t="shared" si="579"/>
        <v>0.2579811365988936</v>
      </c>
      <c r="HH426" s="28" t="str">
        <f t="shared" si="580"/>
        <v>-----</v>
      </c>
      <c r="HI426">
        <f t="shared" si="618"/>
        <v>2.2170999999998457</v>
      </c>
      <c r="HJ426">
        <f t="shared" si="619"/>
        <v>7.3870999999999185</v>
      </c>
      <c r="HK426" s="28">
        <f t="shared" ref="HK426:HL426" si="697">STANDARDIZE(HI426,AVERAGE(HI43:HI426),_xlfn.STDEV.P(HI43:HI426))</f>
        <v>1.5641040641304458</v>
      </c>
      <c r="HL426" s="28">
        <f t="shared" si="697"/>
        <v>1.628138704924349</v>
      </c>
      <c r="HM426" s="28">
        <f t="shared" si="582"/>
        <v>0.94110343414664377</v>
      </c>
      <c r="HN426" s="28">
        <f t="shared" si="583"/>
        <v>0.94825226090641335</v>
      </c>
      <c r="HO426" s="28" t="str">
        <f t="shared" si="584"/>
        <v>-----</v>
      </c>
      <c r="HP426" s="28" t="str">
        <f t="shared" si="585"/>
        <v>potential down bounce</v>
      </c>
      <c r="HQ426" s="28">
        <f t="shared" si="648"/>
        <v>-2.2980200000001787</v>
      </c>
      <c r="HR426" s="28" t="str">
        <f t="shared" si="621"/>
        <v>Bear</v>
      </c>
      <c r="HS426">
        <f t="shared" si="622"/>
        <v>2.2980200000001787</v>
      </c>
      <c r="HT426" s="27">
        <f t="shared" si="586"/>
        <v>1.4776876301028037</v>
      </c>
      <c r="HU426" s="28">
        <f t="shared" si="587"/>
        <v>0.9302542965799232</v>
      </c>
      <c r="HV426" s="27" t="str">
        <f t="shared" si="588"/>
        <v>-----</v>
      </c>
    </row>
    <row r="427" spans="1:230" x14ac:dyDescent="0.55000000000000004">
      <c r="A427">
        <f>Validation!A426</f>
        <v>1772159400</v>
      </c>
      <c r="B427" t="str">
        <f>Price!B426</f>
        <v>XAUUSD</v>
      </c>
      <c r="C427" t="str">
        <f>Price!C426</f>
        <v>M5</v>
      </c>
      <c r="D427">
        <f>Price!D426</f>
        <v>5183.74</v>
      </c>
      <c r="E427">
        <f>Price!E426</f>
        <v>5184.24</v>
      </c>
      <c r="F427">
        <f>Price!F426</f>
        <v>5186.08</v>
      </c>
      <c r="G427">
        <f>Price!G426</f>
        <v>5181.97</v>
      </c>
      <c r="H427">
        <f>Price!H426</f>
        <v>660</v>
      </c>
      <c r="I427">
        <f>Diagonals!E426</f>
        <v>5222.8599999999997</v>
      </c>
      <c r="J427">
        <f>Diagonals!F426</f>
        <v>0</v>
      </c>
      <c r="K427">
        <f>Diagonals!G426</f>
        <v>0</v>
      </c>
      <c r="L427">
        <f>Diagonals!H426</f>
        <v>5101.82</v>
      </c>
      <c r="M427">
        <f>Diagonals!I426</f>
        <v>0</v>
      </c>
      <c r="N427">
        <f>Diagonals!J426</f>
        <v>0</v>
      </c>
      <c r="O427">
        <f>Diagonals!K426</f>
        <v>0</v>
      </c>
      <c r="P427">
        <f>Diagonals!L426</f>
        <v>0</v>
      </c>
      <c r="Q427">
        <f>Trendlines!E426</f>
        <v>5200.13</v>
      </c>
      <c r="R427">
        <f>Trendlines!F426</f>
        <v>5190.8599999999997</v>
      </c>
      <c r="S427">
        <f>Trendlines!G426</f>
        <v>5201.08</v>
      </c>
      <c r="T427">
        <f>Trendlines!H426</f>
        <v>5178.8599999999997</v>
      </c>
      <c r="U427">
        <f>Trendlines!I426</f>
        <v>5180.41</v>
      </c>
      <c r="V427">
        <f>Trendlines!J426</f>
        <v>5167.5600000000004</v>
      </c>
      <c r="W427">
        <f>Trendlines!K426</f>
        <v>0</v>
      </c>
      <c r="X427">
        <f>Trendlines!L426</f>
        <v>0</v>
      </c>
      <c r="Y427">
        <f>Tema_Hrma_Smma!E426</f>
        <v>5186.46</v>
      </c>
      <c r="Z427">
        <f>Tema_Hrma_Smma!F426</f>
        <v>5190.99</v>
      </c>
      <c r="AA427">
        <f>Tema_Hrma_Smma!G426</f>
        <v>5184.84</v>
      </c>
      <c r="AB427">
        <f>ZScore!H426</f>
        <v>-1</v>
      </c>
      <c r="AC427">
        <f>ZScore!I426</f>
        <v>0.86975999999999998</v>
      </c>
      <c r="AD427">
        <f>ZScore!J426</f>
        <v>3</v>
      </c>
      <c r="AE427">
        <f>HA!E426</f>
        <v>5188.34</v>
      </c>
      <c r="AF427">
        <f>HA!F426</f>
        <v>5188.34</v>
      </c>
      <c r="AG427">
        <f>HA!G426</f>
        <v>5181.97</v>
      </c>
      <c r="AH427">
        <f>HA!H426</f>
        <v>5184.01</v>
      </c>
      <c r="AI427">
        <f>HA!I426</f>
        <v>-1</v>
      </c>
      <c r="AJ427">
        <f>HA!J426</f>
        <v>4.33</v>
      </c>
      <c r="AK427">
        <f>HA!K426</f>
        <v>0.69564000000000004</v>
      </c>
      <c r="AL427">
        <f>HA!L426</f>
        <v>-4</v>
      </c>
      <c r="AM427">
        <f>KC!E426</f>
        <v>5214.3239100000001</v>
      </c>
      <c r="AN427">
        <f>KC!F426</f>
        <v>5207.8867499999997</v>
      </c>
      <c r="AO427">
        <f>KC!G426</f>
        <v>5201.4495800000004</v>
      </c>
      <c r="AP427">
        <f>KC!H426</f>
        <v>5195.01242</v>
      </c>
      <c r="AQ427">
        <f>KC!I426</f>
        <v>5188.5752599999996</v>
      </c>
      <c r="AR427">
        <f>KC!J426</f>
        <v>5183.0546899999999</v>
      </c>
      <c r="AS427">
        <f>KC!K426</f>
        <v>5176.6175199999998</v>
      </c>
      <c r="AT427">
        <f>KC!L426</f>
        <v>5170.1803600000003</v>
      </c>
      <c r="AU427">
        <f>KC!M426</f>
        <v>5163.7431999999999</v>
      </c>
      <c r="AV427">
        <f>KC!N426</f>
        <v>5157.3060400000004</v>
      </c>
      <c r="AW427">
        <f>SR_Levels!E426</f>
        <v>5178.6000000000004</v>
      </c>
      <c r="AX427">
        <f>SR_Levels!F426</f>
        <v>5161.8900000000003</v>
      </c>
      <c r="AY427">
        <f>SR_Levels!G426</f>
        <v>5135.8500000000004</v>
      </c>
      <c r="AZ427">
        <f>SR_Levels!H426</f>
        <v>0</v>
      </c>
      <c r="BA427">
        <f>SR_Levels!I426</f>
        <v>5193.3500000000004</v>
      </c>
      <c r="BB427">
        <f>SR_Levels!J426</f>
        <v>5205.3100000000004</v>
      </c>
      <c r="BC427">
        <f>SR_Levels!K426</f>
        <v>0</v>
      </c>
      <c r="BD427">
        <f>SR_Levels!L426</f>
        <v>0</v>
      </c>
      <c r="BE427">
        <f>ZigZag!E426</f>
        <v>0</v>
      </c>
      <c r="BF427">
        <f>ZigZag!F426</f>
        <v>0</v>
      </c>
      <c r="BG427">
        <f>ZigZag!G426</f>
        <v>5186.04</v>
      </c>
      <c r="BH427">
        <f>Dual_Tema!E426</f>
        <v>5189.25</v>
      </c>
      <c r="BI427">
        <f>Dual_Tema!F426</f>
        <v>5184.62</v>
      </c>
      <c r="BJ427">
        <f>Pinbar!E426</f>
        <v>0</v>
      </c>
      <c r="BK427">
        <f>SSA!E426</f>
        <v>5182.8147499999995</v>
      </c>
      <c r="BL427">
        <f>SSA!F426</f>
        <v>5185.1378400000003</v>
      </c>
      <c r="BN427" t="str">
        <f t="shared" si="644"/>
        <v>Red Candle</v>
      </c>
      <c r="BO427" s="34">
        <f t="shared" si="649"/>
        <v>-1.8427553910705941E-3</v>
      </c>
      <c r="BP427" s="34">
        <f t="shared" si="657"/>
        <v>3.0875275465347407E-4</v>
      </c>
      <c r="BQ427" s="34">
        <f t="shared" si="671"/>
        <v>1.6172756730437055E-3</v>
      </c>
      <c r="BR427" s="34">
        <f t="shared" si="681"/>
        <v>2.9331058889803252E-4</v>
      </c>
      <c r="BS427" s="35">
        <f t="shared" si="650"/>
        <v>-3.0736198021152905E-4</v>
      </c>
      <c r="BT427" s="35">
        <f t="shared" si="658"/>
        <v>2.5725755929073557E-5</v>
      </c>
      <c r="BU427" s="35">
        <f t="shared" si="672"/>
        <v>8.9780101718339722E-5</v>
      </c>
      <c r="BV427" s="35">
        <f t="shared" si="682"/>
        <v>1.2219557231407663E-5</v>
      </c>
      <c r="BW427" s="27">
        <v>96</v>
      </c>
      <c r="BX427">
        <f>F427-G427</f>
        <v>4.1099999999996726</v>
      </c>
      <c r="BY427">
        <f>ABS(F427-D426)</f>
        <v>2.1499999999996362</v>
      </c>
      <c r="BZ427">
        <f>ABS(G427-D426)</f>
        <v>1.9600000000000364</v>
      </c>
      <c r="CA427">
        <f t="shared" si="623"/>
        <v>4.1099999999996726</v>
      </c>
      <c r="CB427">
        <f t="shared" si="660"/>
        <v>5.4107142857141559</v>
      </c>
      <c r="CC427">
        <f t="shared" si="664"/>
        <v>5.3854072165577103</v>
      </c>
      <c r="CD427">
        <f t="shared" si="661"/>
        <v>2.530706915644565E-2</v>
      </c>
      <c r="CE427">
        <f t="shared" si="665"/>
        <v>1</v>
      </c>
      <c r="CF427">
        <f t="shared" si="668"/>
        <v>1</v>
      </c>
      <c r="CG427" s="7" t="str">
        <f t="shared" si="662"/>
        <v>-----</v>
      </c>
      <c r="CH427" s="21">
        <f>(Q427-Q331)/$BW427</f>
        <v>5.5208333333306809E-3</v>
      </c>
      <c r="CI427" s="21">
        <f>(R427-R331)/$BW427</f>
        <v>-2.5937500000007201E-2</v>
      </c>
      <c r="CJ427" s="21">
        <f>(S427-S331)/$BW427</f>
        <v>-1.750000000000303E-2</v>
      </c>
      <c r="CK427" s="21">
        <f>(T427-T331)/$BW427</f>
        <v>7.572916666666174E-2</v>
      </c>
      <c r="CL427" s="21">
        <f>(U427-U331)/$BW427</f>
        <v>2.2187500000001137E-2</v>
      </c>
      <c r="CM427" s="21">
        <f>(V427-V331)/$BW427</f>
        <v>3.875000000000265E-2</v>
      </c>
      <c r="CN427">
        <f>DEGREES(ATAN(CH427/$CB427))</f>
        <v>5.8461844946159587E-2</v>
      </c>
      <c r="CO427">
        <f>DEGREES(ATAN(CI427/$CB427))</f>
        <v>-0.27465835734168875</v>
      </c>
      <c r="CP427">
        <f>DEGREES(ATAN(CJ427/$CB427))</f>
        <v>-0.18531243608029319</v>
      </c>
      <c r="CQ427">
        <f>DEGREES(ATAN(CK427/$CB427))</f>
        <v>0.80186794521275762</v>
      </c>
      <c r="CR427">
        <f t="shared" si="673"/>
        <v>0.23494919808334053</v>
      </c>
      <c r="CS427">
        <f t="shared" si="674"/>
        <v>0.41032909551605162</v>
      </c>
      <c r="CT427" t="str" cm="1">
        <f t="array" ref="CT427">_xlfn.IFS(CN427&gt;3,"Strong + Slope",CN427&gt;1.5,"Moderate + Slope",CN427&gt;0.5,"Sideway + Slope",CN427&gt;=-0.5,"Sideway Flat",CN427&gt;=-1.5,"Sideway - Slope",CN427&gt;=-3,"Moderate - Slope",TRUE,"Strong - Slope")</f>
        <v>Sideway Flat</v>
      </c>
      <c r="CU427" t="str" cm="1">
        <f t="array" ref="CU427">_xlfn.IFS(CO427&gt;3,"Strong + Slope",CO427&gt;1.5,"Moderate + Slope",CO427&gt;0.5,"Sideway + Slope",CO427&gt;=-0.5,"Sideway Flat",CO427&gt;=-1.5,"Sideway - Slope",CO427&gt;=-3,"Moderate - Slope",TRUE,"Strong - Slope")</f>
        <v>Sideway Flat</v>
      </c>
      <c r="CV427" t="str" cm="1">
        <f t="array" ref="CV427">_xlfn.IFS(CP427&gt;3,"Strong + Slope",CP427&gt;1.5,"Moderate + Slope",CP427&gt;0.5,"Sideway + Slope",CP427&gt;=-0.5,"Sideway Flat",CP427&gt;=-1.5,"Sideway - Slope",CP427&gt;=-3,"Moderate - Slope",TRUE,"Strong - Slope")</f>
        <v>Sideway Flat</v>
      </c>
      <c r="CW427" t="str" cm="1">
        <f t="array" ref="CW427">_xlfn.IFS(CQ427&gt;3,"Strong + Slope",CQ427&gt;1.5,"Moderate + Slope",CQ427&gt;0.5,"Sideway + Slope",CQ427&gt;=-0.5,"Sideway Flat",CQ427&gt;=-1.5,"Sideway - Slope",CQ427&gt;=-3,"Moderate - Slope",TRUE,"Strong - Slope")</f>
        <v>Sideway + Slope</v>
      </c>
      <c r="CX427" t="str" cm="1">
        <f t="array" ref="CX427">_xlfn.IFS(CR427&gt;3,"Strong + Slope",CR427&gt;1.5,"Moderate + Slope",CR427&gt;0.5,"Sideway + Slope",CR427&gt;=-0.5,"Sideway Flat",CR427&gt;=-1.5,"Sideway - Slope",CR427&gt;=-3,"Moderate - Slope",TRUE,"Strong - Slope")</f>
        <v>Sideway Flat</v>
      </c>
      <c r="CY427" t="str" cm="1">
        <f t="array" ref="CY427">_xlfn.IFS(CS427&gt;3,"Strong + Slope",CS427&gt;1.5,"Moderate + Slope",CS427&gt;0.5,"Sideway + Slope",CS427&gt;=-0.5,"Sideway Flat",CS427&gt;=-1.5,"Sideway - Slope",CS427&gt;=-3,"Moderate - Slope",TRUE,"Strong - Slope")</f>
        <v>Sideway Flat</v>
      </c>
      <c r="CZ427" s="7" t="str">
        <f>IF(AND(D427&gt;BH427,D427&gt;E427),"Bullish Trigger","-----")</f>
        <v>-----</v>
      </c>
      <c r="DA427" s="7" t="str">
        <f>IF(AND(D427&lt;BI427,D427&lt;E427),"Bearish Trigger","-----")</f>
        <v>Bearish Trigger</v>
      </c>
      <c r="DB427" s="13" t="str">
        <f>IF(AND(W427=BE427,W427&gt;0,BE427&gt;0),"Important High","------")</f>
        <v>------</v>
      </c>
      <c r="DC427" s="13" t="str">
        <f>IF(AND(X427=BF427,X427&gt;0,BF427&gt;0),"Important Low","------")</f>
        <v>------</v>
      </c>
      <c r="DD427" s="7" t="str">
        <f>IF(AND(DB427="Important High",DC427="-----",BJ427=1),"Imp High Rej","-----")</f>
        <v>-----</v>
      </c>
      <c r="DE427" s="7" t="str">
        <f>IF(AND(DB427="-----",DC427="Important Low",BJ427=1),"Imp Low Rej","-----")</f>
        <v>-----</v>
      </c>
      <c r="DF427" s="7" t="str">
        <f>IF(Y427&gt;AM427,"Overbought",IF(Y427&gt;AO427,"Bullish Momentum",IF(Y427&gt;AQ427,"Flat Momentum","-----")))</f>
        <v>-----</v>
      </c>
      <c r="DG427" s="7" t="str">
        <f>IF(Y427&lt;AV427,"Oversold",IF(Y427&lt;AT427,"Bearish Momentum",IF(Y427&lt;AR427,"Flat Momentum","-----")))</f>
        <v>-----</v>
      </c>
      <c r="DH427" s="7" t="str">
        <f>IF(AND(DF427="Overbought",AD427=2),"Culminated Thrust","-----")</f>
        <v>-----</v>
      </c>
      <c r="DI427" s="7" t="str">
        <f>IF(AND(DG427="Oversold",AD427=5),"Culminated Thrust","-----")</f>
        <v>-----</v>
      </c>
      <c r="DJ427" s="14">
        <f>(Q427-$D427)/$D427</f>
        <v>3.1618098129922272E-3</v>
      </c>
      <c r="DK427" s="14">
        <f>(R427-$D427)/$D427</f>
        <v>1.3735256783711936E-3</v>
      </c>
      <c r="DL427" s="14">
        <f>(S427-$D427)/$D427</f>
        <v>3.3450751773816097E-3</v>
      </c>
      <c r="DM427" s="14">
        <f>(T427-$D427)/$D427</f>
        <v>-9.4140524023197719E-4</v>
      </c>
      <c r="DN427" s="14">
        <f>(U427-$D427)/$D427</f>
        <v>-6.4239332991236587E-4</v>
      </c>
      <c r="DO427" s="14">
        <f>(V427-$D427)/$D427</f>
        <v>-3.1212985219164894E-3</v>
      </c>
      <c r="DP427" s="14">
        <f t="shared" si="589"/>
        <v>3.3450751773816097E-3</v>
      </c>
      <c r="DQ427" s="14">
        <f t="shared" si="590"/>
        <v>3.1618098129922272E-3</v>
      </c>
      <c r="DR427" s="14">
        <f t="shared" si="591"/>
        <v>1.3735256783711936E-3</v>
      </c>
      <c r="DS427" s="14">
        <f t="shared" si="592"/>
        <v>-6.4239332991236587E-4</v>
      </c>
      <c r="DT427" s="14">
        <f t="shared" si="593"/>
        <v>-9.4140524023197719E-4</v>
      </c>
      <c r="DU427" s="14">
        <f t="shared" si="594"/>
        <v>-3.1212985219164894E-3</v>
      </c>
      <c r="DV427" t="str">
        <f>IF($D427&gt;Q427,"SUP","RES")</f>
        <v>RES</v>
      </c>
      <c r="DW427" t="str">
        <f>IF($D427&gt;R427,"SUP","RES")</f>
        <v>RES</v>
      </c>
      <c r="DX427" t="str">
        <f>IF($D427&gt;S427,"SUP","RES")</f>
        <v>RES</v>
      </c>
      <c r="DY427" t="str">
        <f>IF($D427&gt;T427,"SUP","RES")</f>
        <v>SUP</v>
      </c>
      <c r="DZ427" t="str">
        <f>IF($D427&gt;U427,"SUP","RES")</f>
        <v>SUP</v>
      </c>
      <c r="EA427" t="str">
        <f>IF($D427&gt;V427,"SUP","RES")</f>
        <v>SUP</v>
      </c>
      <c r="EB427" s="7">
        <f t="shared" si="595"/>
        <v>3</v>
      </c>
      <c r="EC427" s="7">
        <f t="shared" si="596"/>
        <v>3</v>
      </c>
      <c r="ED427" s="13" t="str">
        <f t="shared" si="597"/>
        <v>-----</v>
      </c>
      <c r="EE427" s="13" t="str">
        <f t="shared" si="598"/>
        <v>-----</v>
      </c>
      <c r="EF427" s="7">
        <f>IF(OR(ED427="All Sup",EE427="All Res"),"na",((D427-MIN(Q427:V427))/(MAX(Q427:V427)-MIN(Q427:V427))))</f>
        <v>0.48269689737469001</v>
      </c>
      <c r="EG427">
        <v>1.4999999999999999E-4</v>
      </c>
      <c r="EH427">
        <f>Q427*(1+$EG427)</f>
        <v>5200.910019500001</v>
      </c>
      <c r="EI427">
        <f>Q427*(1-$EG427)</f>
        <v>5199.3499805000001</v>
      </c>
      <c r="EJ427">
        <f>R427*(1+$EG427)</f>
        <v>5191.638629</v>
      </c>
      <c r="EK427">
        <f>R427*(1-$EG427)</f>
        <v>5190.0813709999993</v>
      </c>
      <c r="EL427">
        <f>S427*(1+$EG427)</f>
        <v>5201.8601620000009</v>
      </c>
      <c r="EM427">
        <f>S427*(1-$EG427)</f>
        <v>5200.2998379999999</v>
      </c>
      <c r="EN427">
        <f>T427*(1+$EG427)</f>
        <v>5179.636829</v>
      </c>
      <c r="EO427">
        <f>T427*(1-$EG427)</f>
        <v>5178.0831709999993</v>
      </c>
      <c r="EP427">
        <f>U427*(1+$EG427)</f>
        <v>5181.1870615000007</v>
      </c>
      <c r="EQ427">
        <f>U427*(1-$EG427)</f>
        <v>5179.6329384999999</v>
      </c>
      <c r="ER427">
        <f>V427*(1+$EG427)</f>
        <v>5168.3351340000008</v>
      </c>
      <c r="ES427">
        <f>V427*(1-$EG427)</f>
        <v>5166.7848660000009</v>
      </c>
      <c r="ET427" s="7" t="str">
        <f t="shared" si="599"/>
        <v>-----</v>
      </c>
      <c r="EU427" s="7" t="str">
        <f t="shared" si="600"/>
        <v>-----</v>
      </c>
      <c r="EV427" s="7" t="str">
        <f t="shared" si="601"/>
        <v>-----</v>
      </c>
      <c r="EW427" s="7" t="str">
        <f t="shared" si="602"/>
        <v>-----</v>
      </c>
      <c r="EX427" s="7" t="str">
        <f t="shared" si="603"/>
        <v>-----</v>
      </c>
      <c r="EY427" s="7" t="str">
        <f t="shared" si="604"/>
        <v>-----</v>
      </c>
      <c r="EZ427">
        <f t="shared" si="624"/>
        <v>52</v>
      </c>
      <c r="FA427">
        <f t="shared" si="625"/>
        <v>2</v>
      </c>
      <c r="FB427">
        <f t="shared" si="626"/>
        <v>425</v>
      </c>
      <c r="FC427">
        <f t="shared" si="627"/>
        <v>12</v>
      </c>
      <c r="FD427">
        <f t="shared" si="628"/>
        <v>12</v>
      </c>
      <c r="FE427">
        <f t="shared" si="629"/>
        <v>119</v>
      </c>
      <c r="FF427">
        <f t="shared" si="630"/>
        <v>4</v>
      </c>
      <c r="FG427">
        <f t="shared" si="631"/>
        <v>2</v>
      </c>
      <c r="FH427">
        <f t="shared" si="632"/>
        <v>0</v>
      </c>
      <c r="FI427">
        <f t="shared" si="633"/>
        <v>4</v>
      </c>
      <c r="FJ427">
        <f t="shared" si="634"/>
        <v>1</v>
      </c>
      <c r="FK427">
        <f t="shared" si="635"/>
        <v>1</v>
      </c>
      <c r="FL427" s="7" t="str">
        <f t="shared" si="605"/>
        <v>-----</v>
      </c>
      <c r="FM427" s="7" t="str">
        <f t="shared" si="606"/>
        <v>-----</v>
      </c>
      <c r="FN427" s="7" t="str">
        <f t="shared" si="607"/>
        <v>-----</v>
      </c>
      <c r="FO427" s="7" t="str">
        <f t="shared" si="608"/>
        <v>-----</v>
      </c>
      <c r="FP427" s="7" t="str">
        <f t="shared" si="609"/>
        <v>-----</v>
      </c>
      <c r="FQ427" s="7" t="str">
        <f t="shared" si="610"/>
        <v>-----</v>
      </c>
      <c r="FR427" s="13" t="str">
        <f>IF(FL427="-----","-----",(D427-Q427)/Q427)</f>
        <v>-----</v>
      </c>
      <c r="FS427" s="13" t="str">
        <f>IF(FM427="-----","-----",(Q427-R427)/R427)</f>
        <v>-----</v>
      </c>
      <c r="FT427" s="13" t="str">
        <f>IF(FN427="-----","-----",(R427-S427)/S427)</f>
        <v>-----</v>
      </c>
      <c r="FU427" s="13" t="str">
        <f>IF(FO427="-----","-----",(S427-T427)/T427)</f>
        <v>-----</v>
      </c>
      <c r="FV427" s="13" t="str">
        <f>IF(FP427="-----","-----",(T427-U427)/U427)</f>
        <v>-----</v>
      </c>
      <c r="FW427" s="13" t="str">
        <f>IF(FQ427="-----","-----",(U427-V427)/V427)</f>
        <v>-----</v>
      </c>
      <c r="FX427" s="7" t="str">
        <f t="shared" si="611"/>
        <v>-----</v>
      </c>
      <c r="FY427" s="7" t="str">
        <f t="shared" si="612"/>
        <v>-----</v>
      </c>
      <c r="FZ427" s="7" t="str">
        <f t="shared" si="613"/>
        <v>-----</v>
      </c>
      <c r="GA427" s="7" t="str">
        <f t="shared" si="614"/>
        <v>-----</v>
      </c>
      <c r="GB427" s="7" t="str">
        <f t="shared" si="615"/>
        <v>-----</v>
      </c>
      <c r="GC427" s="7" t="str">
        <f t="shared" si="616"/>
        <v>-----</v>
      </c>
      <c r="GD427" s="7" t="str">
        <f>IF(AND(BG427&gt;AA427,BG426&gt;AA426,BG425&gt;AA425,BG424&gt;AA424,BG423&gt;AA423,BG422&gt;AA422,BG421&gt;AA421,BG420&gt;AA420,BG419&gt;AA419,BG418&gt;AA418,BG417&gt;AA417,BG416&gt;AA416),"Bullish",IF(AND(BG427&lt;AA427,BG426&lt;AA426,BG425&lt;AA425,BG424&lt;AA424,BG423&lt;AA423,BG422&lt;AA422,BG421&lt;AA421,BG420&lt;AA420,BG419&lt;AA419,BG418&lt;AA418,BG417&lt;AA417,BG416&lt;AA416),"Bearish","-----"))</f>
        <v>-----</v>
      </c>
      <c r="GE427">
        <f>(Z427-BG427)/BG427</f>
        <v>9.5448550338983462E-4</v>
      </c>
      <c r="GF427" s="28">
        <f t="shared" si="574"/>
        <v>0.8644577707966119</v>
      </c>
      <c r="GG427" s="7">
        <f t="shared" si="575"/>
        <v>0.80633176555678676</v>
      </c>
      <c r="GH427" s="7" t="str">
        <f t="shared" si="576"/>
        <v>-----</v>
      </c>
      <c r="GI427" s="7" t="str">
        <f>IF(Y427&gt;Z427,"Bullish","Bearish")</f>
        <v>Bearish</v>
      </c>
      <c r="GJ427" s="13" t="str">
        <f>IF(AND(D427&gt;Y427,D426&lt;Y426),"TEMA crossover","-----")</f>
        <v>-----</v>
      </c>
      <c r="GK427" s="13" t="str">
        <f>IF(AND(D427&lt;Y427,D426&gt;Y426),"TEMA crossunder","-----")</f>
        <v>-----</v>
      </c>
      <c r="GL427" s="22" t="str">
        <f>IF(GD427="Bearish","YES","-----")</f>
        <v>-----</v>
      </c>
      <c r="GM427" s="22" t="str">
        <f>IF(GH427="Reverse to Bearish","YES","-----")</f>
        <v>-----</v>
      </c>
      <c r="GN427" s="22" t="str">
        <f>IF(AND(GI427="Bullish",GI426="Bullish",GI425="Bullish",GI424="Bullish"),"YES","-----")</f>
        <v>-----</v>
      </c>
      <c r="GO427" s="22" t="str">
        <f>IF(OR(GK427="TEMA crossunder",GK426="TEMA crossunder",GK425="TEMA crossunder",GK424="TEMA crossunder"),"YES","-----")</f>
        <v>-----</v>
      </c>
      <c r="GP427" s="22" t="str">
        <f>IF(GD427="Bullish","YES","-----")</f>
        <v>-----</v>
      </c>
      <c r="GQ427" s="22" t="str">
        <f>IF(GH427="Reverse to Bullish","YES","-----")</f>
        <v>-----</v>
      </c>
      <c r="GR427" s="22" t="str">
        <f>IF(AND(GI427="Bearish",GI426="Bearish",GI425="Bearish",GI424="Bearish"),"YES","-----")</f>
        <v>-----</v>
      </c>
      <c r="GS427" s="22" t="str">
        <f>IF(OR(GJ427="TEMA crossover",GJ426="TEMA crossover",GJ425="TEMA crossover",GJ424="TEMA crossover"),"YES","-----")</f>
        <v>-----</v>
      </c>
      <c r="GT427" s="22" t="str">
        <f t="shared" si="636"/>
        <v>-----</v>
      </c>
      <c r="GU427" s="22" t="str">
        <f t="shared" si="637"/>
        <v>-----</v>
      </c>
      <c r="GV427" s="22" t="str">
        <f t="shared" si="638"/>
        <v>-----</v>
      </c>
      <c r="GW427" s="22" t="str">
        <f t="shared" si="639"/>
        <v>-----</v>
      </c>
      <c r="GX427" s="22" t="str">
        <f t="shared" si="640"/>
        <v>-----</v>
      </c>
      <c r="GY427" s="22" t="str">
        <f t="shared" si="641"/>
        <v>-----</v>
      </c>
      <c r="GZ427" s="7" t="str">
        <f>IF(G427&gt;BH427,"YES","-----")</f>
        <v>-----</v>
      </c>
      <c r="HA427" s="7" t="str">
        <f>IF(F427&lt;BI427,"YES","-----")</f>
        <v>-----</v>
      </c>
      <c r="HB427">
        <f>BH427-BI427</f>
        <v>4.6300000000001091</v>
      </c>
      <c r="HC427" s="27">
        <f t="shared" si="617"/>
        <v>-0.46043800684591818</v>
      </c>
      <c r="HD427" s="28">
        <f t="shared" si="577"/>
        <v>0.32260092968611681</v>
      </c>
      <c r="HE427" s="28" t="str">
        <f t="shared" si="578"/>
        <v>-----</v>
      </c>
      <c r="HF427" s="27">
        <f>STANDARDIZE(H427,AVERAGE($H44:$H427),_xlfn.STDEV.P($H44:$H427))</f>
        <v>0.88349532819967869</v>
      </c>
      <c r="HG427" s="28">
        <f t="shared" si="579"/>
        <v>0.81151564720866776</v>
      </c>
      <c r="HH427" s="28" t="str">
        <f t="shared" si="580"/>
        <v>-----</v>
      </c>
      <c r="HI427">
        <f t="shared" si="618"/>
        <v>1.805250000000342</v>
      </c>
      <c r="HJ427">
        <f t="shared" si="619"/>
        <v>6.4352500000004511</v>
      </c>
      <c r="HK427" s="28">
        <f t="shared" ref="HK427:HL427" si="698">STANDARDIZE(HI427,AVERAGE(HI44:HI427),_xlfn.STDEV.P(HI44:HI427))</f>
        <v>1.4340906984915005</v>
      </c>
      <c r="HL427" s="28">
        <f t="shared" si="698"/>
        <v>1.2730789338087978</v>
      </c>
      <c r="HM427" s="28">
        <f t="shared" si="582"/>
        <v>0.92422680903907695</v>
      </c>
      <c r="HN427" s="28">
        <f t="shared" si="583"/>
        <v>0.89850498325832528</v>
      </c>
      <c r="HO427" s="28" t="str">
        <f t="shared" si="584"/>
        <v>-----</v>
      </c>
      <c r="HP427" s="28" t="str">
        <f t="shared" si="585"/>
        <v>potential down bounce</v>
      </c>
      <c r="HQ427" s="28">
        <f t="shared" si="648"/>
        <v>-2.323090000000775</v>
      </c>
      <c r="HR427" s="28" t="str">
        <f t="shared" si="621"/>
        <v>Bear</v>
      </c>
      <c r="HS427">
        <f t="shared" si="622"/>
        <v>2.323090000000775</v>
      </c>
      <c r="HT427" s="27">
        <f t="shared" si="586"/>
        <v>1.5010208736053452</v>
      </c>
      <c r="HU427" s="28">
        <f t="shared" si="587"/>
        <v>0.9333249186189303</v>
      </c>
      <c r="HV427" s="27" t="str">
        <f t="shared" si="588"/>
        <v>-----</v>
      </c>
    </row>
    <row r="428" spans="1:230" x14ac:dyDescent="0.55000000000000004">
      <c r="A428">
        <f>Validation!A427</f>
        <v>1772159700</v>
      </c>
      <c r="B428" t="str">
        <f>Price!B427</f>
        <v>XAUUSD</v>
      </c>
      <c r="C428" t="str">
        <f>Price!C427</f>
        <v>M5</v>
      </c>
      <c r="D428">
        <f>Price!D427</f>
        <v>5178.53</v>
      </c>
      <c r="E428">
        <f>Price!E427</f>
        <v>5183.67</v>
      </c>
      <c r="F428">
        <f>Price!F427</f>
        <v>5184.21</v>
      </c>
      <c r="G428">
        <f>Price!G427</f>
        <v>5174.1899999999996</v>
      </c>
      <c r="H428">
        <f>Price!H427</f>
        <v>697</v>
      </c>
      <c r="I428">
        <f>Diagonals!E427</f>
        <v>5223.04</v>
      </c>
      <c r="J428">
        <f>Diagonals!F427</f>
        <v>0</v>
      </c>
      <c r="K428">
        <f>Diagonals!G427</f>
        <v>0</v>
      </c>
      <c r="L428">
        <f>Diagonals!H427</f>
        <v>5101.49</v>
      </c>
      <c r="M428">
        <f>Diagonals!I427</f>
        <v>0</v>
      </c>
      <c r="N428">
        <f>Diagonals!J427</f>
        <v>0</v>
      </c>
      <c r="O428">
        <f>Diagonals!K427</f>
        <v>0</v>
      </c>
      <c r="P428">
        <f>Diagonals!L427</f>
        <v>0</v>
      </c>
      <c r="Q428">
        <f>Trendlines!E427</f>
        <v>5200.1400000000003</v>
      </c>
      <c r="R428">
        <f>Trendlines!F427</f>
        <v>5190.83</v>
      </c>
      <c r="S428">
        <f>Trendlines!G427</f>
        <v>5201.0600000000004</v>
      </c>
      <c r="T428">
        <f>Trendlines!H427</f>
        <v>5178.93</v>
      </c>
      <c r="U428">
        <f>Trendlines!I427</f>
        <v>5180.43</v>
      </c>
      <c r="V428">
        <f>Trendlines!J427</f>
        <v>5167.6000000000004</v>
      </c>
      <c r="W428">
        <f>Trendlines!K427</f>
        <v>0</v>
      </c>
      <c r="X428">
        <f>Trendlines!L427</f>
        <v>0</v>
      </c>
      <c r="Y428">
        <f>Tema_Hrma_Smma!E427</f>
        <v>5182.26</v>
      </c>
      <c r="Z428">
        <f>Tema_Hrma_Smma!F427</f>
        <v>5189.3</v>
      </c>
      <c r="AA428">
        <f>Tema_Hrma_Smma!G427</f>
        <v>5184.74</v>
      </c>
      <c r="AB428">
        <f>ZScore!H427</f>
        <v>-1</v>
      </c>
      <c r="AC428">
        <f>ZScore!I427</f>
        <v>0.76678999999999997</v>
      </c>
      <c r="AD428">
        <f>ZScore!J427</f>
        <v>3</v>
      </c>
      <c r="AE428">
        <f>HA!E427</f>
        <v>5186.17</v>
      </c>
      <c r="AF428">
        <f>HA!F427</f>
        <v>5186.17</v>
      </c>
      <c r="AG428">
        <f>HA!G427</f>
        <v>5174.1899999999996</v>
      </c>
      <c r="AH428">
        <f>HA!H427</f>
        <v>5180.1499999999996</v>
      </c>
      <c r="AI428">
        <f>HA!I427</f>
        <v>-1</v>
      </c>
      <c r="AJ428">
        <f>HA!J427</f>
        <v>6.02</v>
      </c>
      <c r="AK428">
        <f>HA!K427</f>
        <v>1.3888799999999999</v>
      </c>
      <c r="AL428">
        <f>HA!L427</f>
        <v>-5</v>
      </c>
      <c r="AM428">
        <f>KC!E427</f>
        <v>5214.5318900000002</v>
      </c>
      <c r="AN428">
        <f>KC!F427</f>
        <v>5208.07035</v>
      </c>
      <c r="AO428">
        <f>KC!G427</f>
        <v>5201.6088</v>
      </c>
      <c r="AP428">
        <f>KC!H427</f>
        <v>5195.1472599999997</v>
      </c>
      <c r="AQ428">
        <f>KC!I427</f>
        <v>5188.6857200000004</v>
      </c>
      <c r="AR428">
        <f>KC!J427</f>
        <v>5183.0901000000003</v>
      </c>
      <c r="AS428">
        <f>KC!K427</f>
        <v>5176.6285600000001</v>
      </c>
      <c r="AT428">
        <f>KC!L427</f>
        <v>5170.1670199999999</v>
      </c>
      <c r="AU428">
        <f>KC!M427</f>
        <v>5163.7054699999999</v>
      </c>
      <c r="AV428">
        <f>KC!N427</f>
        <v>5157.2439299999996</v>
      </c>
      <c r="AW428">
        <f>SR_Levels!E427</f>
        <v>5161.8900000000003</v>
      </c>
      <c r="AX428">
        <f>SR_Levels!F427</f>
        <v>5135.8500000000004</v>
      </c>
      <c r="AY428">
        <f>SR_Levels!G427</f>
        <v>0</v>
      </c>
      <c r="AZ428">
        <f>SR_Levels!H427</f>
        <v>0</v>
      </c>
      <c r="BA428">
        <f>SR_Levels!I427</f>
        <v>5178.6000000000004</v>
      </c>
      <c r="BB428">
        <f>SR_Levels!J427</f>
        <v>5193.3500000000004</v>
      </c>
      <c r="BC428">
        <f>SR_Levels!K427</f>
        <v>5205.3100000000004</v>
      </c>
      <c r="BD428">
        <f>SR_Levels!L427</f>
        <v>0</v>
      </c>
      <c r="BE428">
        <f>ZigZag!E427</f>
        <v>0</v>
      </c>
      <c r="BF428">
        <f>ZigZag!F427</f>
        <v>0</v>
      </c>
      <c r="BG428">
        <f>ZigZag!G427</f>
        <v>5185.54</v>
      </c>
      <c r="BH428">
        <f>Dual_Tema!E427</f>
        <v>5186.25</v>
      </c>
      <c r="BI428">
        <f>Dual_Tema!F427</f>
        <v>5179.07</v>
      </c>
      <c r="BJ428">
        <f>Pinbar!E427</f>
        <v>0</v>
      </c>
      <c r="BK428">
        <f>SSA!E427</f>
        <v>5180.9683100000002</v>
      </c>
      <c r="BL428">
        <f>SSA!F427</f>
        <v>5183.0530699999999</v>
      </c>
      <c r="BN428" t="str">
        <f t="shared" si="644"/>
        <v>Red Candle</v>
      </c>
      <c r="BO428" s="34">
        <f t="shared" si="649"/>
        <v>-3.224080319058853E-3</v>
      </c>
      <c r="BP428" s="34">
        <f t="shared" si="657"/>
        <v>-2.3445778026085495E-3</v>
      </c>
      <c r="BQ428" s="34">
        <f t="shared" si="671"/>
        <v>7.0919792999224462E-4</v>
      </c>
      <c r="BR428" s="34">
        <f t="shared" si="681"/>
        <v>7.3820561925197481E-4</v>
      </c>
      <c r="BS428" s="35">
        <f t="shared" si="650"/>
        <v>-5.3806999909022935E-4</v>
      </c>
      <c r="BT428" s="35">
        <f t="shared" si="658"/>
        <v>-1.955917551711428E-4</v>
      </c>
      <c r="BU428" s="35">
        <f t="shared" si="672"/>
        <v>3.9386696078613781E-5</v>
      </c>
      <c r="BV428" s="35">
        <f t="shared" si="682"/>
        <v>3.0747692679966576E-5</v>
      </c>
      <c r="BW428" s="27">
        <v>96</v>
      </c>
      <c r="BX428">
        <f>F428-G428</f>
        <v>10.020000000000437</v>
      </c>
      <c r="BY428">
        <f>ABS(F428-D427)</f>
        <v>0.47000000000025466</v>
      </c>
      <c r="BZ428">
        <f>ABS(G428-D427)</f>
        <v>9.5500000000001819</v>
      </c>
      <c r="CA428">
        <f t="shared" si="623"/>
        <v>10.020000000000437</v>
      </c>
      <c r="CB428">
        <f t="shared" si="660"/>
        <v>5.8778571428570103</v>
      </c>
      <c r="CC428">
        <f t="shared" si="664"/>
        <v>5.716449558232191</v>
      </c>
      <c r="CD428">
        <f t="shared" si="661"/>
        <v>0.1614075846248193</v>
      </c>
      <c r="CE428">
        <f t="shared" si="665"/>
        <v>1</v>
      </c>
      <c r="CF428">
        <f t="shared" si="668"/>
        <v>2</v>
      </c>
      <c r="CG428" s="7" t="str">
        <f t="shared" si="662"/>
        <v>-----</v>
      </c>
      <c r="CH428" s="21">
        <f>(Q428-Q332)/$BW428</f>
        <v>5.6249999999996208E-3</v>
      </c>
      <c r="CI428" s="21">
        <f>(R428-R332)/$BW428</f>
        <v>-2.5937499999997726E-2</v>
      </c>
      <c r="CJ428" s="21">
        <f>(S428-S332)/$BW428</f>
        <v>-1.7604166666662497E-2</v>
      </c>
      <c r="CK428" s="21">
        <f>(T428-T332)/$BW428</f>
        <v>7.5625000000002274E-2</v>
      </c>
      <c r="CL428" s="21">
        <f>(U428-U332)/$BW428</f>
        <v>2.2187500000001137E-2</v>
      </c>
      <c r="CM428" s="21">
        <f>(V428-V332)/$BW428</f>
        <v>3.875000000000265E-2</v>
      </c>
      <c r="CN428">
        <f>DEGREES(ATAN(CH428/$CB428))</f>
        <v>5.483097896778949E-2</v>
      </c>
      <c r="CO428">
        <f>DEGREES(ATAN(CI428/$CB428))</f>
        <v>-0.25283017247705974</v>
      </c>
      <c r="CP428">
        <f>DEGREES(ATAN(CJ428/$CB428))</f>
        <v>-0.17160019569999307</v>
      </c>
      <c r="CQ428">
        <f>DEGREES(ATAN(CK428/$CB428))</f>
        <v>0.73713160343574657</v>
      </c>
      <c r="CR428">
        <f t="shared" si="673"/>
        <v>0.21627678917103851</v>
      </c>
      <c r="CS428">
        <f t="shared" si="674"/>
        <v>0.37771916506126435</v>
      </c>
      <c r="CT428" t="str" cm="1">
        <f t="array" ref="CT428">_xlfn.IFS(CN428&gt;3,"Strong + Slope",CN428&gt;1.5,"Moderate + Slope",CN428&gt;0.5,"Sideway + Slope",CN428&gt;=-0.5,"Sideway Flat",CN428&gt;=-1.5,"Sideway - Slope",CN428&gt;=-3,"Moderate - Slope",TRUE,"Strong - Slope")</f>
        <v>Sideway Flat</v>
      </c>
      <c r="CU428" t="str" cm="1">
        <f t="array" ref="CU428">_xlfn.IFS(CO428&gt;3,"Strong + Slope",CO428&gt;1.5,"Moderate + Slope",CO428&gt;0.5,"Sideway + Slope",CO428&gt;=-0.5,"Sideway Flat",CO428&gt;=-1.5,"Sideway - Slope",CO428&gt;=-3,"Moderate - Slope",TRUE,"Strong - Slope")</f>
        <v>Sideway Flat</v>
      </c>
      <c r="CV428" t="str" cm="1">
        <f t="array" ref="CV428">_xlfn.IFS(CP428&gt;3,"Strong + Slope",CP428&gt;1.5,"Moderate + Slope",CP428&gt;0.5,"Sideway + Slope",CP428&gt;=-0.5,"Sideway Flat",CP428&gt;=-1.5,"Sideway - Slope",CP428&gt;=-3,"Moderate - Slope",TRUE,"Strong - Slope")</f>
        <v>Sideway Flat</v>
      </c>
      <c r="CW428" t="str" cm="1">
        <f t="array" ref="CW428">_xlfn.IFS(CQ428&gt;3,"Strong + Slope",CQ428&gt;1.5,"Moderate + Slope",CQ428&gt;0.5,"Sideway + Slope",CQ428&gt;=-0.5,"Sideway Flat",CQ428&gt;=-1.5,"Sideway - Slope",CQ428&gt;=-3,"Moderate - Slope",TRUE,"Strong - Slope")</f>
        <v>Sideway + Slope</v>
      </c>
      <c r="CX428" t="str" cm="1">
        <f t="array" ref="CX428">_xlfn.IFS(CR428&gt;3,"Strong + Slope",CR428&gt;1.5,"Moderate + Slope",CR428&gt;0.5,"Sideway + Slope",CR428&gt;=-0.5,"Sideway Flat",CR428&gt;=-1.5,"Sideway - Slope",CR428&gt;=-3,"Moderate - Slope",TRUE,"Strong - Slope")</f>
        <v>Sideway Flat</v>
      </c>
      <c r="CY428" t="str" cm="1">
        <f t="array" ref="CY428">_xlfn.IFS(CS428&gt;3,"Strong + Slope",CS428&gt;1.5,"Moderate + Slope",CS428&gt;0.5,"Sideway + Slope",CS428&gt;=-0.5,"Sideway Flat",CS428&gt;=-1.5,"Sideway - Slope",CS428&gt;=-3,"Moderate - Slope",TRUE,"Strong - Slope")</f>
        <v>Sideway Flat</v>
      </c>
      <c r="CZ428" s="7" t="str">
        <f>IF(AND(D428&gt;BH428,D428&gt;E428),"Bullish Trigger","-----")</f>
        <v>-----</v>
      </c>
      <c r="DA428" s="7" t="str">
        <f>IF(AND(D428&lt;BI428,D428&lt;E428),"Bearish Trigger","-----")</f>
        <v>Bearish Trigger</v>
      </c>
      <c r="DB428" s="13" t="str">
        <f>IF(AND(W428=BE428,W428&gt;0,BE428&gt;0),"Important High","------")</f>
        <v>------</v>
      </c>
      <c r="DC428" s="13" t="str">
        <f>IF(AND(X428=BF428,X428&gt;0,BF428&gt;0),"Important Low","------")</f>
        <v>------</v>
      </c>
      <c r="DD428" s="7" t="str">
        <f>IF(AND(DB428="Important High",DC428="-----",BJ428=1),"Imp High Rej","-----")</f>
        <v>-----</v>
      </c>
      <c r="DE428" s="7" t="str">
        <f>IF(AND(DB428="-----",DC428="Important Low",BJ428=1),"Imp Low Rej","-----")</f>
        <v>-----</v>
      </c>
      <c r="DF428" s="7" t="str">
        <f>IF(Y428&gt;AM428,"Overbought",IF(Y428&gt;AO428,"Bullish Momentum",IF(Y428&gt;AQ428,"Flat Momentum","-----")))</f>
        <v>-----</v>
      </c>
      <c r="DG428" s="7" t="str">
        <f>IF(Y428&lt;AV428,"Oversold",IF(Y428&lt;AT428,"Bearish Momentum",IF(Y428&lt;AR428,"Flat Momentum","-----")))</f>
        <v>Flat Momentum</v>
      </c>
      <c r="DH428" s="7" t="str">
        <f>IF(AND(DF428="Overbought",AD428=2),"Culminated Thrust","-----")</f>
        <v>-----</v>
      </c>
      <c r="DI428" s="7" t="str">
        <f>IF(AND(DG428="Oversold",AD428=5),"Culminated Thrust","-----")</f>
        <v>-----</v>
      </c>
      <c r="DJ428" s="14">
        <f>(Q428-$D428)/$D428</f>
        <v>4.172998901232702E-3</v>
      </c>
      <c r="DK428" s="14">
        <f>(R428-$D428)/$D428</f>
        <v>2.3751914153244615E-3</v>
      </c>
      <c r="DL428" s="14">
        <f>(S428-$D428)/$D428</f>
        <v>4.350655494899258E-3</v>
      </c>
      <c r="DM428" s="14">
        <f>(T428-$D428)/$D428</f>
        <v>7.7241997246428178E-5</v>
      </c>
      <c r="DN428" s="14">
        <f>(U428-$D428)/$D428</f>
        <v>3.6689948692013866E-4</v>
      </c>
      <c r="DO428" s="14">
        <f>(V428-$D428)/$D428</f>
        <v>-2.1106375747556513E-3</v>
      </c>
      <c r="DP428" s="14">
        <f t="shared" si="589"/>
        <v>4.350655494899258E-3</v>
      </c>
      <c r="DQ428" s="14">
        <f t="shared" si="590"/>
        <v>4.172998901232702E-3</v>
      </c>
      <c r="DR428" s="14">
        <f t="shared" si="591"/>
        <v>2.3751914153244615E-3</v>
      </c>
      <c r="DS428" s="14">
        <f t="shared" si="592"/>
        <v>3.6689948692013866E-4</v>
      </c>
      <c r="DT428" s="14">
        <f t="shared" si="593"/>
        <v>7.7241997246428178E-5</v>
      </c>
      <c r="DU428" s="14">
        <f t="shared" si="594"/>
        <v>-2.1106375747556513E-3</v>
      </c>
      <c r="DV428" t="str">
        <f>IF($D428&gt;Q428,"SUP","RES")</f>
        <v>RES</v>
      </c>
      <c r="DW428" t="str">
        <f>IF($D428&gt;R428,"SUP","RES")</f>
        <v>RES</v>
      </c>
      <c r="DX428" t="str">
        <f>IF($D428&gt;S428,"SUP","RES")</f>
        <v>RES</v>
      </c>
      <c r="DY428" t="str">
        <f>IF($D428&gt;T428,"SUP","RES")</f>
        <v>RES</v>
      </c>
      <c r="DZ428" t="str">
        <f>IF($D428&gt;U428,"SUP","RES")</f>
        <v>RES</v>
      </c>
      <c r="EA428" t="str">
        <f>IF($D428&gt;V428,"SUP","RES")</f>
        <v>SUP</v>
      </c>
      <c r="EB428" s="7">
        <f t="shared" si="595"/>
        <v>5</v>
      </c>
      <c r="EC428" s="7">
        <f t="shared" si="596"/>
        <v>1</v>
      </c>
      <c r="ED428" s="13" t="str">
        <f t="shared" si="597"/>
        <v>-----</v>
      </c>
      <c r="EE428" s="13" t="str">
        <f t="shared" si="598"/>
        <v>-----</v>
      </c>
      <c r="EF428" s="7">
        <f>IF(OR(ED428="All Sup",EE428="All Res"),"na",((D428-MIN(Q428:V428))/(MAX(Q428:V428)-MIN(Q428:V428))))</f>
        <v>0.32665869695156513</v>
      </c>
      <c r="EG428">
        <v>1.4999999999999999E-4</v>
      </c>
      <c r="EH428">
        <f>Q428*(1+$EG428)</f>
        <v>5200.9200210000008</v>
      </c>
      <c r="EI428">
        <f>Q428*(1-$EG428)</f>
        <v>5199.3599790000007</v>
      </c>
      <c r="EJ428">
        <f>R428*(1+$EG428)</f>
        <v>5191.6086245000006</v>
      </c>
      <c r="EK428">
        <f>R428*(1-$EG428)</f>
        <v>5190.0513755000002</v>
      </c>
      <c r="EL428">
        <f>S428*(1+$EG428)</f>
        <v>5201.8401590000012</v>
      </c>
      <c r="EM428">
        <f>S428*(1-$EG428)</f>
        <v>5200.2798410000005</v>
      </c>
      <c r="EN428">
        <f>T428*(1+$EG428)</f>
        <v>5179.7068395000006</v>
      </c>
      <c r="EO428">
        <f>T428*(1-$EG428)</f>
        <v>5178.1531605</v>
      </c>
      <c r="EP428">
        <f>U428*(1+$EG428)</f>
        <v>5181.2070645000003</v>
      </c>
      <c r="EQ428">
        <f>U428*(1-$EG428)</f>
        <v>5179.6529355000002</v>
      </c>
      <c r="ER428">
        <f>V428*(1+$EG428)</f>
        <v>5168.375140000001</v>
      </c>
      <c r="ES428">
        <f>V428*(1-$EG428)</f>
        <v>5166.8248600000006</v>
      </c>
      <c r="ET428" s="7" t="str">
        <f t="shared" si="599"/>
        <v>-----</v>
      </c>
      <c r="EU428" s="7" t="str">
        <f t="shared" si="600"/>
        <v>-----</v>
      </c>
      <c r="EV428" s="7" t="str">
        <f t="shared" si="601"/>
        <v>-----</v>
      </c>
      <c r="EW428" s="7" t="str">
        <f t="shared" si="602"/>
        <v>TOUCH</v>
      </c>
      <c r="EX428" s="7" t="str">
        <f t="shared" si="603"/>
        <v>TOUCH</v>
      </c>
      <c r="EY428" s="7" t="str">
        <f t="shared" si="604"/>
        <v>-----</v>
      </c>
      <c r="EZ428">
        <f t="shared" si="624"/>
        <v>53</v>
      </c>
      <c r="FA428">
        <f t="shared" si="625"/>
        <v>3</v>
      </c>
      <c r="FB428">
        <f t="shared" si="626"/>
        <v>426</v>
      </c>
      <c r="FC428">
        <f t="shared" si="627"/>
        <v>0</v>
      </c>
      <c r="FD428">
        <f t="shared" si="628"/>
        <v>0</v>
      </c>
      <c r="FE428">
        <f t="shared" si="629"/>
        <v>120</v>
      </c>
      <c r="FF428">
        <f t="shared" si="630"/>
        <v>4</v>
      </c>
      <c r="FG428">
        <f t="shared" si="631"/>
        <v>2</v>
      </c>
      <c r="FH428">
        <f t="shared" si="632"/>
        <v>0</v>
      </c>
      <c r="FI428">
        <f t="shared" si="633"/>
        <v>1</v>
      </c>
      <c r="FJ428">
        <f t="shared" si="634"/>
        <v>1</v>
      </c>
      <c r="FK428">
        <f t="shared" si="635"/>
        <v>1</v>
      </c>
      <c r="FL428" s="7" t="str">
        <f t="shared" si="605"/>
        <v>-----</v>
      </c>
      <c r="FM428" s="7" t="str">
        <f t="shared" si="606"/>
        <v>-----</v>
      </c>
      <c r="FN428" s="7" t="str">
        <f t="shared" si="607"/>
        <v>-----</v>
      </c>
      <c r="FO428" s="7">
        <f t="shared" si="608"/>
        <v>1</v>
      </c>
      <c r="FP428" s="7">
        <f t="shared" si="609"/>
        <v>1</v>
      </c>
      <c r="FQ428" s="7" t="str">
        <f t="shared" si="610"/>
        <v>-----</v>
      </c>
      <c r="FR428" s="13" t="str">
        <f>IF(FL428="-----","-----",(D428-Q428)/Q428)</f>
        <v>-----</v>
      </c>
      <c r="FS428" s="13" t="str">
        <f>IF(FM428="-----","-----",(Q428-R428)/R428)</f>
        <v>-----</v>
      </c>
      <c r="FT428" s="13" t="str">
        <f>IF(FN428="-----","-----",(R428-S428)/S428)</f>
        <v>-----</v>
      </c>
      <c r="FU428" s="13">
        <f>IF(FO428="-----","-----",(S428-T428)/T428)</f>
        <v>4.273083436153821E-3</v>
      </c>
      <c r="FV428" s="13">
        <f>IF(FP428="-----","-----",(T428-U428)/U428)</f>
        <v>-2.8955125346737624E-4</v>
      </c>
      <c r="FW428" s="13" t="str">
        <f>IF(FQ428="-----","-----",(U428-V428)/V428)</f>
        <v>-----</v>
      </c>
      <c r="FX428" s="7" t="str">
        <f t="shared" si="611"/>
        <v>-----</v>
      </c>
      <c r="FY428" s="7" t="str">
        <f t="shared" si="612"/>
        <v>-----</v>
      </c>
      <c r="FZ428" s="7" t="str">
        <f t="shared" si="613"/>
        <v>-----</v>
      </c>
      <c r="GA428" s="7" t="str">
        <f t="shared" si="614"/>
        <v>Support</v>
      </c>
      <c r="GB428" s="7" t="str">
        <f t="shared" si="615"/>
        <v>Resistant</v>
      </c>
      <c r="GC428" s="7" t="str">
        <f t="shared" si="616"/>
        <v>-----</v>
      </c>
      <c r="GD428" s="7" t="str">
        <f>IF(AND(BG428&gt;AA428,BG427&gt;AA427,BG426&gt;AA426,BG425&gt;AA425,BG424&gt;AA424,BG423&gt;AA423,BG422&gt;AA422,BG421&gt;AA421,BG420&gt;AA420,BG419&gt;AA419,BG418&gt;AA418,BG417&gt;AA417),"Bullish",IF(AND(BG428&lt;AA428,BG427&lt;AA427,BG426&lt;AA426,BG425&lt;AA425,BG424&lt;AA424,BG423&lt;AA423,BG422&lt;AA422,BG421&lt;AA421,BG420&lt;AA420,BG419&lt;AA419,BG418&lt;AA418,BG417&lt;AA417),"Bearish","-----"))</f>
        <v>-----</v>
      </c>
      <c r="GE428">
        <f>(Z428-BG428)/BG428</f>
        <v>7.2509324004833018E-4</v>
      </c>
      <c r="GF428" s="28">
        <f t="shared" si="574"/>
        <v>0.66468792685133793</v>
      </c>
      <c r="GG428" s="7">
        <f t="shared" si="575"/>
        <v>0.74687494127169329</v>
      </c>
      <c r="GH428" s="7" t="str">
        <f t="shared" si="576"/>
        <v>-----</v>
      </c>
      <c r="GI428" s="7" t="str">
        <f>IF(Y428&gt;Z428,"Bullish","Bearish")</f>
        <v>Bearish</v>
      </c>
      <c r="GJ428" s="13" t="str">
        <f>IF(AND(D428&gt;Y428,D427&lt;Y427),"TEMA crossover","-----")</f>
        <v>-----</v>
      </c>
      <c r="GK428" s="13" t="str">
        <f>IF(AND(D428&lt;Y428,D427&gt;Y427),"TEMA crossunder","-----")</f>
        <v>-----</v>
      </c>
      <c r="GL428" s="22" t="str">
        <f>IF(GD428="Bearish","YES","-----")</f>
        <v>-----</v>
      </c>
      <c r="GM428" s="22" t="str">
        <f>IF(GH428="Reverse to Bearish","YES","-----")</f>
        <v>-----</v>
      </c>
      <c r="GN428" s="22" t="str">
        <f>IF(AND(GI428="Bullish",GI427="Bullish",GI426="Bullish",GI425="Bullish"),"YES","-----")</f>
        <v>-----</v>
      </c>
      <c r="GO428" s="22" t="str">
        <f>IF(OR(GK428="TEMA crossunder",GK427="TEMA crossunder",GK426="TEMA crossunder",GK425="TEMA crossunder"),"YES","-----")</f>
        <v>-----</v>
      </c>
      <c r="GP428" s="22" t="str">
        <f>IF(GD428="Bullish","YES","-----")</f>
        <v>-----</v>
      </c>
      <c r="GQ428" s="22" t="str">
        <f>IF(GH428="Reverse to Bullish","YES","-----")</f>
        <v>-----</v>
      </c>
      <c r="GR428" s="22" t="str">
        <f>IF(AND(GI428="Bearish",GI427="Bearish",GI426="Bearish",GI425="Bearish"),"YES","-----")</f>
        <v>-----</v>
      </c>
      <c r="GS428" s="22" t="str">
        <f>IF(OR(GJ428="TEMA crossover",GJ427="TEMA crossover",GJ426="TEMA crossover",GJ425="TEMA crossover"),"YES","-----")</f>
        <v>-----</v>
      </c>
      <c r="GT428" s="22" t="str">
        <f t="shared" si="636"/>
        <v>-----</v>
      </c>
      <c r="GU428" s="22" t="str">
        <f t="shared" si="637"/>
        <v>-----</v>
      </c>
      <c r="GV428" s="22" t="str">
        <f t="shared" si="638"/>
        <v>-----</v>
      </c>
      <c r="GW428" s="22" t="str">
        <f t="shared" si="639"/>
        <v>-----</v>
      </c>
      <c r="GX428" s="22" t="str">
        <f t="shared" si="640"/>
        <v>-----</v>
      </c>
      <c r="GY428" s="22" t="str">
        <f t="shared" si="641"/>
        <v>-----</v>
      </c>
      <c r="GZ428" s="7" t="str">
        <f>IF(G428&gt;BH428,"YES","-----")</f>
        <v>-----</v>
      </c>
      <c r="HA428" s="7" t="str">
        <f>IF(F428&lt;BI428,"YES","-----")</f>
        <v>-----</v>
      </c>
      <c r="HB428">
        <f>BH428-BI428</f>
        <v>7.180000000000291</v>
      </c>
      <c r="HC428" s="27">
        <f t="shared" si="617"/>
        <v>0.39190513067573379</v>
      </c>
      <c r="HD428" s="28">
        <f t="shared" si="577"/>
        <v>0.65243584405024868</v>
      </c>
      <c r="HE428" s="28" t="str">
        <f t="shared" si="578"/>
        <v>-----</v>
      </c>
      <c r="HF428" s="27">
        <f>STANDARDIZE(H428,AVERAGE($H45:$H428),_xlfn.STDEV.P($H45:$H428))</f>
        <v>1.1038496927351262</v>
      </c>
      <c r="HG428" s="28">
        <f t="shared" si="579"/>
        <v>0.86517082770664189</v>
      </c>
      <c r="HH428" s="28" t="str">
        <f t="shared" si="580"/>
        <v>High Vol</v>
      </c>
      <c r="HI428">
        <f t="shared" si="618"/>
        <v>-1.8983100000004924</v>
      </c>
      <c r="HJ428">
        <f t="shared" si="619"/>
        <v>5.2816899999997986</v>
      </c>
      <c r="HK428" s="28">
        <f t="shared" ref="HK428:HL428" si="699">STANDARDIZE(HI428,AVERAGE(HI45:HI428),_xlfn.STDEV.P(HI45:HI428))</f>
        <v>0.3385207888209526</v>
      </c>
      <c r="HL428" s="28">
        <f t="shared" si="699"/>
        <v>0.8475283294612318</v>
      </c>
      <c r="HM428" s="28">
        <f t="shared" si="582"/>
        <v>0.63251461817565913</v>
      </c>
      <c r="HN428" s="28">
        <f t="shared" si="583"/>
        <v>0.80164964826155571</v>
      </c>
      <c r="HO428" s="28" t="str">
        <f t="shared" si="584"/>
        <v>-----</v>
      </c>
      <c r="HP428" s="28" t="str">
        <f t="shared" si="585"/>
        <v>potential down bounce</v>
      </c>
      <c r="HQ428" s="28">
        <f t="shared" si="648"/>
        <v>-2.0847599999997328</v>
      </c>
      <c r="HR428" s="28" t="str">
        <f t="shared" si="621"/>
        <v>Bear</v>
      </c>
      <c r="HS428">
        <f t="shared" si="622"/>
        <v>2.0847599999997328</v>
      </c>
      <c r="HT428" s="27">
        <f t="shared" si="586"/>
        <v>1.222195935546416</v>
      </c>
      <c r="HU428" s="28">
        <f t="shared" si="587"/>
        <v>0.88918322973290942</v>
      </c>
      <c r="HV428" s="27" t="str">
        <f t="shared" si="588"/>
        <v>-----</v>
      </c>
    </row>
    <row r="429" spans="1:230" x14ac:dyDescent="0.55000000000000004">
      <c r="A429">
        <f>Validation!A428</f>
        <v>1772160000</v>
      </c>
      <c r="B429" t="str">
        <f>Price!B428</f>
        <v>XAUUSD</v>
      </c>
      <c r="C429" t="str">
        <f>Price!C428</f>
        <v>M5</v>
      </c>
      <c r="D429">
        <f>Price!D428</f>
        <v>5181.46</v>
      </c>
      <c r="E429">
        <f>Price!E428</f>
        <v>5178.53</v>
      </c>
      <c r="F429">
        <f>Price!F428</f>
        <v>5182.16</v>
      </c>
      <c r="G429">
        <f>Price!G428</f>
        <v>5177.47</v>
      </c>
      <c r="H429">
        <f>Price!H428</f>
        <v>579</v>
      </c>
      <c r="I429">
        <f>Diagonals!E428</f>
        <v>5223.21</v>
      </c>
      <c r="J429">
        <f>Diagonals!F428</f>
        <v>0</v>
      </c>
      <c r="K429">
        <f>Diagonals!G428</f>
        <v>0</v>
      </c>
      <c r="L429">
        <f>Diagonals!H428</f>
        <v>5101.16</v>
      </c>
      <c r="M429">
        <f>Diagonals!I428</f>
        <v>0</v>
      </c>
      <c r="N429">
        <f>Diagonals!J428</f>
        <v>0</v>
      </c>
      <c r="O429">
        <f>Diagonals!K428</f>
        <v>0</v>
      </c>
      <c r="P429">
        <f>Diagonals!L428</f>
        <v>0</v>
      </c>
      <c r="Q429">
        <f>Trendlines!E428</f>
        <v>5200.1400000000003</v>
      </c>
      <c r="R429">
        <f>Trendlines!F428</f>
        <v>5190.8</v>
      </c>
      <c r="S429">
        <f>Trendlines!G428</f>
        <v>5201.04</v>
      </c>
      <c r="T429">
        <f>Trendlines!H428</f>
        <v>5179.01</v>
      </c>
      <c r="U429">
        <f>Trendlines!I428</f>
        <v>5180.45</v>
      </c>
      <c r="V429">
        <f>Trendlines!J428</f>
        <v>5167.6400000000003</v>
      </c>
      <c r="W429">
        <f>Trendlines!K428</f>
        <v>0</v>
      </c>
      <c r="X429">
        <f>Trendlines!L428</f>
        <v>0</v>
      </c>
      <c r="Y429">
        <f>Tema_Hrma_Smma!E428</f>
        <v>5180.3599999999997</v>
      </c>
      <c r="Z429">
        <f>Tema_Hrma_Smma!F428</f>
        <v>5187.57</v>
      </c>
      <c r="AA429">
        <f>Tema_Hrma_Smma!G428</f>
        <v>5184.6000000000004</v>
      </c>
      <c r="AB429">
        <f>ZScore!H428</f>
        <v>1</v>
      </c>
      <c r="AC429">
        <f>ZScore!I428</f>
        <v>1.464E-2</v>
      </c>
      <c r="AD429">
        <f>ZScore!J428</f>
        <v>0</v>
      </c>
      <c r="AE429">
        <f>HA!E428</f>
        <v>5183.16</v>
      </c>
      <c r="AF429">
        <f>HA!F428</f>
        <v>5183.16</v>
      </c>
      <c r="AG429">
        <f>HA!G428</f>
        <v>5177.47</v>
      </c>
      <c r="AH429">
        <f>HA!H428</f>
        <v>5179.8999999999996</v>
      </c>
      <c r="AI429">
        <f>HA!I428</f>
        <v>-1</v>
      </c>
      <c r="AJ429">
        <f>HA!J428</f>
        <v>3.26</v>
      </c>
      <c r="AK429">
        <f>HA!K428</f>
        <v>0.24299000000000001</v>
      </c>
      <c r="AL429">
        <f>HA!L428</f>
        <v>-6</v>
      </c>
      <c r="AM429">
        <f>KC!E428</f>
        <v>5214.4875599999996</v>
      </c>
      <c r="AN429">
        <f>KC!F428</f>
        <v>5208.0168199999998</v>
      </c>
      <c r="AO429">
        <f>KC!G428</f>
        <v>5201.5460800000001</v>
      </c>
      <c r="AP429">
        <f>KC!H428</f>
        <v>5195.0753400000003</v>
      </c>
      <c r="AQ429">
        <f>KC!I428</f>
        <v>5188.6045999999997</v>
      </c>
      <c r="AR429">
        <f>KC!J428</f>
        <v>5182.97912</v>
      </c>
      <c r="AS429">
        <f>KC!K428</f>
        <v>5176.5083800000002</v>
      </c>
      <c r="AT429">
        <f>KC!L428</f>
        <v>5170.0376399999996</v>
      </c>
      <c r="AU429">
        <f>KC!M428</f>
        <v>5163.5668999999998</v>
      </c>
      <c r="AV429">
        <f>KC!N428</f>
        <v>5157.0961600000001</v>
      </c>
      <c r="AW429">
        <f>SR_Levels!E428</f>
        <v>5178.6000000000004</v>
      </c>
      <c r="AX429">
        <f>SR_Levels!F428</f>
        <v>5161.8900000000003</v>
      </c>
      <c r="AY429">
        <f>SR_Levels!G428</f>
        <v>5135.8500000000004</v>
      </c>
      <c r="AZ429">
        <f>SR_Levels!H428</f>
        <v>0</v>
      </c>
      <c r="BA429">
        <f>SR_Levels!I428</f>
        <v>5193.3500000000004</v>
      </c>
      <c r="BB429">
        <f>SR_Levels!J428</f>
        <v>5205.3100000000004</v>
      </c>
      <c r="BC429">
        <f>SR_Levels!K428</f>
        <v>0</v>
      </c>
      <c r="BD429">
        <f>SR_Levels!L428</f>
        <v>0</v>
      </c>
      <c r="BE429">
        <f>ZigZag!E428</f>
        <v>0</v>
      </c>
      <c r="BF429">
        <f>ZigZag!F428</f>
        <v>0</v>
      </c>
      <c r="BG429">
        <f>ZigZag!G428</f>
        <v>5185.17</v>
      </c>
      <c r="BH429">
        <f>Dual_Tema!E428</f>
        <v>5183.42</v>
      </c>
      <c r="BI429">
        <f>Dual_Tema!F428</f>
        <v>5177.22</v>
      </c>
      <c r="BJ429">
        <f>Pinbar!E428</f>
        <v>0</v>
      </c>
      <c r="BK429">
        <f>SSA!E428</f>
        <v>5179.8719700000001</v>
      </c>
      <c r="BL429">
        <f>SSA!F428</f>
        <v>5181.46252</v>
      </c>
      <c r="BN429" t="str">
        <f t="shared" si="644"/>
        <v>Green Candle</v>
      </c>
      <c r="BO429" s="34">
        <f t="shared" si="649"/>
        <v>-2.4450536756664976E-3</v>
      </c>
      <c r="BP429" s="34">
        <f t="shared" si="657"/>
        <v>-1.3857169013133941E-3</v>
      </c>
      <c r="BQ429" s="34">
        <f t="shared" si="671"/>
        <v>9.4270734732204708E-4</v>
      </c>
      <c r="BR429" s="34">
        <f t="shared" si="681"/>
        <v>1.0161894826321571E-3</v>
      </c>
      <c r="BS429" s="35">
        <f t="shared" si="650"/>
        <v>-4.079247262035457E-4</v>
      </c>
      <c r="BT429" s="35">
        <f t="shared" si="658"/>
        <v>-1.1554981484396265E-4</v>
      </c>
      <c r="BU429" s="35">
        <f t="shared" si="672"/>
        <v>5.2349330056822296E-5</v>
      </c>
      <c r="BV429" s="35">
        <f t="shared" si="682"/>
        <v>4.2320625143199564E-5</v>
      </c>
      <c r="BW429" s="27">
        <v>96</v>
      </c>
      <c r="BX429">
        <f>F429-G429</f>
        <v>4.6899999999995998</v>
      </c>
      <c r="BY429">
        <f>ABS(F429-D428)</f>
        <v>3.6300000000001091</v>
      </c>
      <c r="BZ429">
        <f>ABS(G429-D428)</f>
        <v>1.0599999999994907</v>
      </c>
      <c r="CA429">
        <f t="shared" si="623"/>
        <v>4.6899999999995998</v>
      </c>
      <c r="CB429">
        <f t="shared" si="660"/>
        <v>5.5571428571427406</v>
      </c>
      <c r="CC429">
        <f t="shared" si="664"/>
        <v>5.6431317326441492</v>
      </c>
      <c r="CD429">
        <f t="shared" si="661"/>
        <v>-8.5988875501408657E-2</v>
      </c>
      <c r="CE429">
        <f t="shared" si="665"/>
        <v>-1</v>
      </c>
      <c r="CF429">
        <f t="shared" si="668"/>
        <v>-1</v>
      </c>
      <c r="CG429" s="7" t="str">
        <f t="shared" si="662"/>
        <v>-----</v>
      </c>
      <c r="CH429" s="21">
        <f>(Q429-Q333)/$BW429</f>
        <v>5.5208333333401543E-3</v>
      </c>
      <c r="CI429" s="21">
        <f>(R429-R333)/$BW429</f>
        <v>-2.6041666666666668E-2</v>
      </c>
      <c r="CJ429" s="21">
        <f>(S429-S333)/$BW429</f>
        <v>-1.7604166666662497E-2</v>
      </c>
      <c r="CK429" s="21">
        <f>(T429-T333)/$BW429</f>
        <v>7.5625000000002274E-2</v>
      </c>
      <c r="CL429" s="21">
        <f>(U429-U333)/$BW429</f>
        <v>2.2083333333332195E-2</v>
      </c>
      <c r="CM429" s="21">
        <f>(V429-V333)/$BW429</f>
        <v>3.875000000000265E-2</v>
      </c>
      <c r="CN429">
        <f>DEGREES(ATAN(CH429/$CB429))</f>
        <v>5.6921398902356479E-2</v>
      </c>
      <c r="CO429">
        <f>DEGREES(ATAN(CI429/$CB429))</f>
        <v>-0.26849528758326435</v>
      </c>
      <c r="CP429">
        <f>DEGREES(ATAN(CJ429/$CB429))</f>
        <v>-0.18150353586316456</v>
      </c>
      <c r="CQ429">
        <f>DEGREES(ATAN(CK429/$CB429))</f>
        <v>0.77966789497130007</v>
      </c>
      <c r="CR429">
        <f t="shared" si="673"/>
        <v>0.22768447202012529</v>
      </c>
      <c r="CS429">
        <f t="shared" si="674"/>
        <v>0.39951743727479561</v>
      </c>
      <c r="CT429" t="str" cm="1">
        <f t="array" ref="CT429">_xlfn.IFS(CN429&gt;3,"Strong + Slope",CN429&gt;1.5,"Moderate + Slope",CN429&gt;0.5,"Sideway + Slope",CN429&gt;=-0.5,"Sideway Flat",CN429&gt;=-1.5,"Sideway - Slope",CN429&gt;=-3,"Moderate - Slope",TRUE,"Strong - Slope")</f>
        <v>Sideway Flat</v>
      </c>
      <c r="CU429" t="str" cm="1">
        <f t="array" ref="CU429">_xlfn.IFS(CO429&gt;3,"Strong + Slope",CO429&gt;1.5,"Moderate + Slope",CO429&gt;0.5,"Sideway + Slope",CO429&gt;=-0.5,"Sideway Flat",CO429&gt;=-1.5,"Sideway - Slope",CO429&gt;=-3,"Moderate - Slope",TRUE,"Strong - Slope")</f>
        <v>Sideway Flat</v>
      </c>
      <c r="CV429" t="str" cm="1">
        <f t="array" ref="CV429">_xlfn.IFS(CP429&gt;3,"Strong + Slope",CP429&gt;1.5,"Moderate + Slope",CP429&gt;0.5,"Sideway + Slope",CP429&gt;=-0.5,"Sideway Flat",CP429&gt;=-1.5,"Sideway - Slope",CP429&gt;=-3,"Moderate - Slope",TRUE,"Strong - Slope")</f>
        <v>Sideway Flat</v>
      </c>
      <c r="CW429" t="str" cm="1">
        <f t="array" ref="CW429">_xlfn.IFS(CQ429&gt;3,"Strong + Slope",CQ429&gt;1.5,"Moderate + Slope",CQ429&gt;0.5,"Sideway + Slope",CQ429&gt;=-0.5,"Sideway Flat",CQ429&gt;=-1.5,"Sideway - Slope",CQ429&gt;=-3,"Moderate - Slope",TRUE,"Strong - Slope")</f>
        <v>Sideway + Slope</v>
      </c>
      <c r="CX429" t="str" cm="1">
        <f t="array" ref="CX429">_xlfn.IFS(CR429&gt;3,"Strong + Slope",CR429&gt;1.5,"Moderate + Slope",CR429&gt;0.5,"Sideway + Slope",CR429&gt;=-0.5,"Sideway Flat",CR429&gt;=-1.5,"Sideway - Slope",CR429&gt;=-3,"Moderate - Slope",TRUE,"Strong - Slope")</f>
        <v>Sideway Flat</v>
      </c>
      <c r="CY429" t="str" cm="1">
        <f t="array" ref="CY429">_xlfn.IFS(CS429&gt;3,"Strong + Slope",CS429&gt;1.5,"Moderate + Slope",CS429&gt;0.5,"Sideway + Slope",CS429&gt;=-0.5,"Sideway Flat",CS429&gt;=-1.5,"Sideway - Slope",CS429&gt;=-3,"Moderate - Slope",TRUE,"Strong - Slope")</f>
        <v>Sideway Flat</v>
      </c>
      <c r="CZ429" s="7" t="str">
        <f>IF(AND(D429&gt;BH429,D429&gt;E429),"Bullish Trigger","-----")</f>
        <v>-----</v>
      </c>
      <c r="DA429" s="7" t="str">
        <f>IF(AND(D429&lt;BI429,D429&lt;E429),"Bearish Trigger","-----")</f>
        <v>-----</v>
      </c>
      <c r="DB429" s="13" t="str">
        <f>IF(AND(W429=BE429,W429&gt;0,BE429&gt;0),"Important High","------")</f>
        <v>------</v>
      </c>
      <c r="DC429" s="13" t="str">
        <f>IF(AND(X429=BF429,X429&gt;0,BF429&gt;0),"Important Low","------")</f>
        <v>------</v>
      </c>
      <c r="DD429" s="7" t="str">
        <f>IF(AND(DB429="Important High",DC429="-----",BJ429=1),"Imp High Rej","-----")</f>
        <v>-----</v>
      </c>
      <c r="DE429" s="7" t="str">
        <f>IF(AND(DB429="-----",DC429="Important Low",BJ429=1),"Imp Low Rej","-----")</f>
        <v>-----</v>
      </c>
      <c r="DF429" s="7" t="str">
        <f>IF(Y429&gt;AM429,"Overbought",IF(Y429&gt;AO429,"Bullish Momentum",IF(Y429&gt;AQ429,"Flat Momentum","-----")))</f>
        <v>-----</v>
      </c>
      <c r="DG429" s="7" t="str">
        <f>IF(Y429&lt;AV429,"Oversold",IF(Y429&lt;AT429,"Bearish Momentum",IF(Y429&lt;AR429,"Flat Momentum","-----")))</f>
        <v>Flat Momentum</v>
      </c>
      <c r="DH429" s="7" t="str">
        <f>IF(AND(DF429="Overbought",AD429=2),"Culminated Thrust","-----")</f>
        <v>-----</v>
      </c>
      <c r="DI429" s="7" t="str">
        <f>IF(AND(DG429="Oversold",AD429=5),"Culminated Thrust","-----")</f>
        <v>-----</v>
      </c>
      <c r="DJ429" s="14">
        <f>(Q429-$D429)/$D429</f>
        <v>3.6051614795830308E-3</v>
      </c>
      <c r="DK429" s="14">
        <f>(R429-$D429)/$D429</f>
        <v>1.8025807397915154E-3</v>
      </c>
      <c r="DL429" s="14">
        <f>(S429-$D429)/$D429</f>
        <v>3.7788576964793564E-3</v>
      </c>
      <c r="DM429" s="14">
        <f>(T429-$D429)/$D429</f>
        <v>-4.7283970155126512E-4</v>
      </c>
      <c r="DN429" s="14">
        <f>(U429-$D429)/$D429</f>
        <v>-1.9492575451710874E-4</v>
      </c>
      <c r="DO429" s="14">
        <f>(V429-$D429)/$D429</f>
        <v>-2.6672019083423802E-3</v>
      </c>
      <c r="DP429" s="14">
        <f t="shared" si="589"/>
        <v>3.7788576964793564E-3</v>
      </c>
      <c r="DQ429" s="14">
        <f t="shared" si="590"/>
        <v>3.6051614795830308E-3</v>
      </c>
      <c r="DR429" s="14">
        <f t="shared" si="591"/>
        <v>1.8025807397915154E-3</v>
      </c>
      <c r="DS429" s="14">
        <f t="shared" si="592"/>
        <v>-1.9492575451710874E-4</v>
      </c>
      <c r="DT429" s="14">
        <f t="shared" si="593"/>
        <v>-4.7283970155126512E-4</v>
      </c>
      <c r="DU429" s="14">
        <f t="shared" si="594"/>
        <v>-2.6672019083423802E-3</v>
      </c>
      <c r="DV429" t="str">
        <f>IF($D429&gt;Q429,"SUP","RES")</f>
        <v>RES</v>
      </c>
      <c r="DW429" t="str">
        <f>IF($D429&gt;R429,"SUP","RES")</f>
        <v>RES</v>
      </c>
      <c r="DX429" t="str">
        <f>IF($D429&gt;S429,"SUP","RES")</f>
        <v>RES</v>
      </c>
      <c r="DY429" t="str">
        <f>IF($D429&gt;T429,"SUP","RES")</f>
        <v>SUP</v>
      </c>
      <c r="DZ429" t="str">
        <f>IF($D429&gt;U429,"SUP","RES")</f>
        <v>SUP</v>
      </c>
      <c r="EA429" t="str">
        <f>IF($D429&gt;V429,"SUP","RES")</f>
        <v>SUP</v>
      </c>
      <c r="EB429" s="7">
        <f t="shared" si="595"/>
        <v>3</v>
      </c>
      <c r="EC429" s="7">
        <f t="shared" si="596"/>
        <v>3</v>
      </c>
      <c r="ED429" s="13" t="str">
        <f t="shared" si="597"/>
        <v>-----</v>
      </c>
      <c r="EE429" s="13" t="str">
        <f t="shared" si="598"/>
        <v>-----</v>
      </c>
      <c r="EF429" s="7">
        <f>IF(OR(ED429="All Sup",EE429="All Res"),"na",((D429-MIN(Q429:V429))/(MAX(Q429:V429)-MIN(Q429:V429))))</f>
        <v>0.41377245508981614</v>
      </c>
      <c r="EG429">
        <v>1.4999999999999999E-4</v>
      </c>
      <c r="EH429">
        <f>Q429*(1+$EG429)</f>
        <v>5200.9200210000008</v>
      </c>
      <c r="EI429">
        <f>Q429*(1-$EG429)</f>
        <v>5199.3599790000007</v>
      </c>
      <c r="EJ429">
        <f>R429*(1+$EG429)</f>
        <v>5191.5786200000002</v>
      </c>
      <c r="EK429">
        <f>R429*(1-$EG429)</f>
        <v>5190.0213800000001</v>
      </c>
      <c r="EL429">
        <f>S429*(1+$EG429)</f>
        <v>5201.8201560000007</v>
      </c>
      <c r="EM429">
        <f>S429*(1-$EG429)</f>
        <v>5200.2598440000002</v>
      </c>
      <c r="EN429">
        <f>T429*(1+$EG429)</f>
        <v>5179.7868515000009</v>
      </c>
      <c r="EO429">
        <f>T429*(1-$EG429)</f>
        <v>5178.2331485000004</v>
      </c>
      <c r="EP429">
        <f>U429*(1+$EG429)</f>
        <v>5181.2270675</v>
      </c>
      <c r="EQ429">
        <f>U429*(1-$EG429)</f>
        <v>5179.6729324999997</v>
      </c>
      <c r="ER429">
        <f>V429*(1+$EG429)</f>
        <v>5168.4151460000012</v>
      </c>
      <c r="ES429">
        <f>V429*(1-$EG429)</f>
        <v>5166.8648540000004</v>
      </c>
      <c r="ET429" s="7" t="str">
        <f t="shared" si="599"/>
        <v>-----</v>
      </c>
      <c r="EU429" s="7" t="str">
        <f t="shared" si="600"/>
        <v>-----</v>
      </c>
      <c r="EV429" s="7" t="str">
        <f t="shared" si="601"/>
        <v>-----</v>
      </c>
      <c r="EW429" s="7" t="str">
        <f t="shared" si="602"/>
        <v>TOUCH</v>
      </c>
      <c r="EX429" s="7" t="str">
        <f t="shared" si="603"/>
        <v>TOUCH</v>
      </c>
      <c r="EY429" s="7" t="str">
        <f t="shared" si="604"/>
        <v>-----</v>
      </c>
      <c r="EZ429">
        <f t="shared" si="624"/>
        <v>54</v>
      </c>
      <c r="FA429">
        <f t="shared" si="625"/>
        <v>4</v>
      </c>
      <c r="FB429">
        <f t="shared" si="626"/>
        <v>427</v>
      </c>
      <c r="FC429">
        <f t="shared" si="627"/>
        <v>0</v>
      </c>
      <c r="FD429">
        <f t="shared" si="628"/>
        <v>0</v>
      </c>
      <c r="FE429">
        <f t="shared" si="629"/>
        <v>121</v>
      </c>
      <c r="FF429">
        <f t="shared" si="630"/>
        <v>4</v>
      </c>
      <c r="FG429">
        <f t="shared" si="631"/>
        <v>2</v>
      </c>
      <c r="FH429">
        <f t="shared" si="632"/>
        <v>0</v>
      </c>
      <c r="FI429">
        <f t="shared" si="633"/>
        <v>2</v>
      </c>
      <c r="FJ429">
        <f t="shared" si="634"/>
        <v>2</v>
      </c>
      <c r="FK429">
        <f t="shared" si="635"/>
        <v>1</v>
      </c>
      <c r="FL429" s="7" t="str">
        <f t="shared" si="605"/>
        <v>-----</v>
      </c>
      <c r="FM429" s="7" t="str">
        <f t="shared" si="606"/>
        <v>-----</v>
      </c>
      <c r="FN429" s="7" t="str">
        <f t="shared" si="607"/>
        <v>-----</v>
      </c>
      <c r="FO429" s="7">
        <f t="shared" si="608"/>
        <v>2</v>
      </c>
      <c r="FP429" s="7">
        <f t="shared" si="609"/>
        <v>2</v>
      </c>
      <c r="FQ429" s="7" t="str">
        <f t="shared" si="610"/>
        <v>-----</v>
      </c>
      <c r="FR429" s="13" t="str">
        <f>IF(FL429="-----","-----",(D429-Q429)/Q429)</f>
        <v>-----</v>
      </c>
      <c r="FS429" s="13" t="str">
        <f>IF(FM429="-----","-----",(Q429-R429)/R429)</f>
        <v>-----</v>
      </c>
      <c r="FT429" s="13" t="str">
        <f>IF(FN429="-----","-----",(R429-S429)/S429)</f>
        <v>-----</v>
      </c>
      <c r="FU429" s="13">
        <f>IF(FO429="-----","-----",(S429-T429)/T429)</f>
        <v>4.2537087203924585E-3</v>
      </c>
      <c r="FV429" s="13">
        <f>IF(FP429="-----","-----",(T429-U429)/U429)</f>
        <v>-2.7796813018166375E-4</v>
      </c>
      <c r="FW429" s="13" t="str">
        <f>IF(FQ429="-----","-----",(U429-V429)/V429)</f>
        <v>-----</v>
      </c>
      <c r="FX429" s="7" t="str">
        <f t="shared" si="611"/>
        <v>-----</v>
      </c>
      <c r="FY429" s="7" t="str">
        <f t="shared" si="612"/>
        <v>-----</v>
      </c>
      <c r="FZ429" s="7" t="str">
        <f t="shared" si="613"/>
        <v>-----</v>
      </c>
      <c r="GA429" s="7" t="str">
        <f t="shared" si="614"/>
        <v>Support</v>
      </c>
      <c r="GB429" s="7" t="str">
        <f t="shared" si="615"/>
        <v>Resistant</v>
      </c>
      <c r="GC429" s="7" t="str">
        <f t="shared" si="616"/>
        <v>-----</v>
      </c>
      <c r="GD429" s="7" t="str">
        <f>IF(AND(BG429&gt;AA429,BG428&gt;AA428,BG427&gt;AA427,BG426&gt;AA426,BG425&gt;AA425,BG424&gt;AA424,BG423&gt;AA423,BG422&gt;AA422,BG421&gt;AA421,BG420&gt;AA420,BG419&gt;AA419,BG418&gt;AA418),"Bullish",IF(AND(BG429&lt;AA429,BG428&lt;AA428,BG427&lt;AA427,BG426&lt;AA426,BG425&lt;AA425,BG424&lt;AA424,BG423&lt;AA423,BG422&lt;AA422,BG421&lt;AA421,BG420&lt;AA420,BG419&lt;AA419,BG418&lt;AA418),"Bearish","-----"))</f>
        <v>-----</v>
      </c>
      <c r="GE429">
        <f>(Z429-BG429)/BG429</f>
        <v>4.6285849837124647E-4</v>
      </c>
      <c r="GF429" s="28">
        <f t="shared" si="574"/>
        <v>0.4363010342063886</v>
      </c>
      <c r="GG429" s="7">
        <f t="shared" si="575"/>
        <v>0.6686908341952309</v>
      </c>
      <c r="GH429" s="7" t="str">
        <f t="shared" si="576"/>
        <v>-----</v>
      </c>
      <c r="GI429" s="7" t="str">
        <f>IF(Y429&gt;Z429,"Bullish","Bearish")</f>
        <v>Bearish</v>
      </c>
      <c r="GJ429" s="13" t="str">
        <f>IF(AND(D429&gt;Y429,D428&lt;Y428),"TEMA crossover","-----")</f>
        <v>TEMA crossover</v>
      </c>
      <c r="GK429" s="13" t="str">
        <f>IF(AND(D429&lt;Y429,D428&gt;Y428),"TEMA crossunder","-----")</f>
        <v>-----</v>
      </c>
      <c r="GL429" s="22" t="str">
        <f>IF(GD429="Bearish","YES","-----")</f>
        <v>-----</v>
      </c>
      <c r="GM429" s="22" t="str">
        <f>IF(GH429="Reverse to Bearish","YES","-----")</f>
        <v>-----</v>
      </c>
      <c r="GN429" s="22" t="str">
        <f>IF(AND(GI429="Bullish",GI428="Bullish",GI427="Bullish",GI426="Bullish"),"YES","-----")</f>
        <v>-----</v>
      </c>
      <c r="GO429" s="22" t="str">
        <f>IF(OR(GK429="TEMA crossunder",GK428="TEMA crossunder",GK427="TEMA crossunder",GK426="TEMA crossunder"),"YES","-----")</f>
        <v>-----</v>
      </c>
      <c r="GP429" s="22" t="str">
        <f>IF(GD429="Bullish","YES","-----")</f>
        <v>-----</v>
      </c>
      <c r="GQ429" s="22" t="str">
        <f>IF(GH429="Reverse to Bullish","YES","-----")</f>
        <v>-----</v>
      </c>
      <c r="GR429" s="22" t="str">
        <f>IF(AND(GI429="Bearish",GI428="Bearish",GI427="Bearish",GI426="Bearish"),"YES","-----")</f>
        <v>YES</v>
      </c>
      <c r="GS429" s="22" t="str">
        <f>IF(OR(GJ429="TEMA crossover",GJ428="TEMA crossover",GJ427="TEMA crossover",GJ426="TEMA crossover"),"YES","-----")</f>
        <v>YES</v>
      </c>
      <c r="GT429" s="22" t="str">
        <f t="shared" si="636"/>
        <v>-----</v>
      </c>
      <c r="GU429" s="22" t="str">
        <f t="shared" si="637"/>
        <v>-----</v>
      </c>
      <c r="GV429" s="22" t="str">
        <f t="shared" si="638"/>
        <v>-----</v>
      </c>
      <c r="GW429" s="22" t="str">
        <f t="shared" si="639"/>
        <v>-----</v>
      </c>
      <c r="GX429" s="22" t="str">
        <f t="shared" si="640"/>
        <v>-----</v>
      </c>
      <c r="GY429" s="22" t="str">
        <f t="shared" si="641"/>
        <v>-----</v>
      </c>
      <c r="GZ429" s="7" t="str">
        <f>IF(G429&gt;BH429,"YES","-----")</f>
        <v>-----</v>
      </c>
      <c r="HA429" s="7" t="str">
        <f>IF(F429&lt;BI429,"YES","-----")</f>
        <v>-----</v>
      </c>
      <c r="HB429">
        <f>BH429-BI429</f>
        <v>6.1999999999998181</v>
      </c>
      <c r="HC429" s="27">
        <f t="shared" si="617"/>
        <v>6.3031810568985894E-2</v>
      </c>
      <c r="HD429" s="28">
        <f t="shared" si="577"/>
        <v>0.52512941324742668</v>
      </c>
      <c r="HE429" s="28" t="str">
        <f t="shared" si="578"/>
        <v>-----</v>
      </c>
      <c r="HF429" s="27">
        <f>STANDARDIZE(H429,AVERAGE($H46:$H429),_xlfn.STDEV.P($H46:$H429))</f>
        <v>0.39737684067534135</v>
      </c>
      <c r="HG429" s="28">
        <f t="shared" si="579"/>
        <v>0.65445520447845296</v>
      </c>
      <c r="HH429" s="28" t="str">
        <f t="shared" si="580"/>
        <v>-----</v>
      </c>
      <c r="HI429">
        <f t="shared" si="618"/>
        <v>-2.651969999999892</v>
      </c>
      <c r="HJ429">
        <f t="shared" si="619"/>
        <v>3.5480299999999261</v>
      </c>
      <c r="HK429" s="28">
        <f t="shared" ref="HK429:HL429" si="700">STANDARDIZE(HI429,AVERAGE(HI46:HI429),_xlfn.STDEV.P(HI46:HI429))</f>
        <v>0.11524819279667811</v>
      </c>
      <c r="HL429" s="28">
        <f t="shared" si="700"/>
        <v>0.21175307712561417</v>
      </c>
      <c r="HM429" s="28">
        <f t="shared" si="582"/>
        <v>0.54587579959927335</v>
      </c>
      <c r="HN429" s="28">
        <f t="shared" si="583"/>
        <v>0.58385016132775425</v>
      </c>
      <c r="HO429" s="28" t="str">
        <f t="shared" si="584"/>
        <v>-----</v>
      </c>
      <c r="HP429" s="28" t="str">
        <f t="shared" si="585"/>
        <v>-----</v>
      </c>
      <c r="HQ429" s="28">
        <f t="shared" si="648"/>
        <v>-1.5905499999998938</v>
      </c>
      <c r="HR429" s="28" t="str">
        <f t="shared" si="621"/>
        <v>Bear</v>
      </c>
      <c r="HS429">
        <f t="shared" si="622"/>
        <v>1.5905499999998938</v>
      </c>
      <c r="HT429" s="27">
        <f t="shared" si="586"/>
        <v>0.65072396969329782</v>
      </c>
      <c r="HU429" s="28">
        <f t="shared" si="587"/>
        <v>0.74238765636645754</v>
      </c>
      <c r="HV429" s="27" t="str">
        <f t="shared" si="588"/>
        <v>-----</v>
      </c>
    </row>
    <row r="430" spans="1:230" x14ac:dyDescent="0.55000000000000004">
      <c r="A430">
        <f>Validation!A429</f>
        <v>1772160300</v>
      </c>
      <c r="B430" t="str">
        <f>Price!B429</f>
        <v>XAUUSD</v>
      </c>
      <c r="C430" t="str">
        <f>Price!C429</f>
        <v>M5</v>
      </c>
      <c r="D430">
        <f>Price!D429</f>
        <v>5178.68</v>
      </c>
      <c r="E430">
        <f>Price!E429</f>
        <v>5181.57</v>
      </c>
      <c r="F430">
        <f>Price!F429</f>
        <v>5182.7700000000004</v>
      </c>
      <c r="G430">
        <f>Price!G429</f>
        <v>5177.13</v>
      </c>
      <c r="H430">
        <f>Price!H429</f>
        <v>559</v>
      </c>
      <c r="I430">
        <f>Diagonals!E429</f>
        <v>5223.3900000000003</v>
      </c>
      <c r="J430">
        <f>Diagonals!F429</f>
        <v>0</v>
      </c>
      <c r="K430">
        <f>Diagonals!G429</f>
        <v>0</v>
      </c>
      <c r="L430">
        <f>Diagonals!H429</f>
        <v>5100.83</v>
      </c>
      <c r="M430">
        <f>Diagonals!I429</f>
        <v>0</v>
      </c>
      <c r="N430">
        <f>Diagonals!J429</f>
        <v>0</v>
      </c>
      <c r="O430">
        <f>Diagonals!K429</f>
        <v>0</v>
      </c>
      <c r="P430">
        <f>Diagonals!L429</f>
        <v>0</v>
      </c>
      <c r="Q430">
        <f>Trendlines!E429</f>
        <v>5200.1499999999996</v>
      </c>
      <c r="R430">
        <f>Trendlines!F429</f>
        <v>5190.78</v>
      </c>
      <c r="S430">
        <f>Trendlines!G429</f>
        <v>5201.03</v>
      </c>
      <c r="T430">
        <f>Trendlines!H429</f>
        <v>5179.08</v>
      </c>
      <c r="U430">
        <f>Trendlines!I429</f>
        <v>5180.47</v>
      </c>
      <c r="V430">
        <f>Trendlines!J429</f>
        <v>5167.67</v>
      </c>
      <c r="W430">
        <f>Trendlines!K429</f>
        <v>0</v>
      </c>
      <c r="X430">
        <f>Trendlines!L429</f>
        <v>0</v>
      </c>
      <c r="Y430">
        <f>Tema_Hrma_Smma!E429</f>
        <v>5178.88</v>
      </c>
      <c r="Z430">
        <f>Tema_Hrma_Smma!F429</f>
        <v>5185.8900000000003</v>
      </c>
      <c r="AA430">
        <f>Tema_Hrma_Smma!G429</f>
        <v>5184.47</v>
      </c>
      <c r="AB430">
        <f>ZScore!H429</f>
        <v>-1</v>
      </c>
      <c r="AC430">
        <f>ZScore!I429</f>
        <v>2.86E-2</v>
      </c>
      <c r="AD430">
        <f>ZScore!J429</f>
        <v>3</v>
      </c>
      <c r="AE430">
        <f>HA!E429</f>
        <v>5181.53</v>
      </c>
      <c r="AF430">
        <f>HA!F429</f>
        <v>5182.7700000000004</v>
      </c>
      <c r="AG430">
        <f>HA!G429</f>
        <v>5177.13</v>
      </c>
      <c r="AH430">
        <f>HA!H429</f>
        <v>5180.04</v>
      </c>
      <c r="AI430">
        <f>HA!I429</f>
        <v>-1</v>
      </c>
      <c r="AJ430">
        <f>HA!J429</f>
        <v>1.5</v>
      </c>
      <c r="AK430">
        <f>HA!K429</f>
        <v>-0.48354999999999998</v>
      </c>
      <c r="AL430">
        <f>HA!L429</f>
        <v>-7</v>
      </c>
      <c r="AM430">
        <f>KC!E429</f>
        <v>5214.2419399999999</v>
      </c>
      <c r="AN430">
        <f>KC!F429</f>
        <v>5207.7831800000004</v>
      </c>
      <c r="AO430">
        <f>KC!G429</f>
        <v>5201.3244100000002</v>
      </c>
      <c r="AP430">
        <f>KC!H429</f>
        <v>5194.8656499999997</v>
      </c>
      <c r="AQ430">
        <f>KC!I429</f>
        <v>5188.4068799999995</v>
      </c>
      <c r="AR430">
        <f>KC!J429</f>
        <v>5182.7594399999998</v>
      </c>
      <c r="AS430">
        <f>KC!K429</f>
        <v>5176.3006800000003</v>
      </c>
      <c r="AT430">
        <f>KC!L429</f>
        <v>5169.8419100000001</v>
      </c>
      <c r="AU430">
        <f>KC!M429</f>
        <v>5163.3831499999997</v>
      </c>
      <c r="AV430">
        <f>KC!N429</f>
        <v>5156.9243800000004</v>
      </c>
      <c r="AW430">
        <f>SR_Levels!E429</f>
        <v>5178.6000000000004</v>
      </c>
      <c r="AX430">
        <f>SR_Levels!F429</f>
        <v>5161.8900000000003</v>
      </c>
      <c r="AY430">
        <f>SR_Levels!G429</f>
        <v>5135.8500000000004</v>
      </c>
      <c r="AZ430">
        <f>SR_Levels!H429</f>
        <v>0</v>
      </c>
      <c r="BA430">
        <f>SR_Levels!I429</f>
        <v>5193.3500000000004</v>
      </c>
      <c r="BB430">
        <f>SR_Levels!J429</f>
        <v>5205.3100000000004</v>
      </c>
      <c r="BC430">
        <f>SR_Levels!K429</f>
        <v>0</v>
      </c>
      <c r="BD430">
        <f>SR_Levels!L429</f>
        <v>0</v>
      </c>
      <c r="BE430">
        <f>ZigZag!E429</f>
        <v>0</v>
      </c>
      <c r="BF430">
        <f>ZigZag!F429</f>
        <v>0</v>
      </c>
      <c r="BG430">
        <f>ZigZag!G429</f>
        <v>5184.76</v>
      </c>
      <c r="BH430">
        <f>Dual_Tema!E429</f>
        <v>5182.04</v>
      </c>
      <c r="BI430">
        <f>Dual_Tema!F429</f>
        <v>5176.04</v>
      </c>
      <c r="BJ430">
        <f>Pinbar!E429</f>
        <v>0</v>
      </c>
      <c r="BK430">
        <f>SSA!E429</f>
        <v>5179.45075</v>
      </c>
      <c r="BL430">
        <f>SSA!F429</f>
        <v>5180.4566299999997</v>
      </c>
      <c r="BN430" t="str">
        <f t="shared" si="644"/>
        <v>Red Candle</v>
      </c>
      <c r="BO430" s="34">
        <f t="shared" si="649"/>
        <v>-2.4194604757243887E-3</v>
      </c>
      <c r="BP430" s="34">
        <f t="shared" si="657"/>
        <v>-1.900341907357328E-3</v>
      </c>
      <c r="BQ430" s="34">
        <f t="shared" si="671"/>
        <v>1.4870864885652146E-4</v>
      </c>
      <c r="BR430" s="34">
        <f t="shared" si="681"/>
        <v>9.2386787529719072E-4</v>
      </c>
      <c r="BS430" s="35">
        <f t="shared" si="650"/>
        <v>-4.0365052783097877E-4</v>
      </c>
      <c r="BT430" s="35">
        <f t="shared" si="658"/>
        <v>-1.5849992488214948E-4</v>
      </c>
      <c r="BU430" s="35">
        <f t="shared" si="672"/>
        <v>8.261011500865223E-6</v>
      </c>
      <c r="BV430" s="35">
        <f t="shared" si="682"/>
        <v>3.8477464073594092E-5</v>
      </c>
      <c r="BW430" s="27">
        <v>96</v>
      </c>
      <c r="BX430">
        <f>F430-G430</f>
        <v>5.6400000000003274</v>
      </c>
      <c r="BY430">
        <f>ABS(F430-D429)</f>
        <v>1.3100000000004002</v>
      </c>
      <c r="BZ430">
        <f>ABS(G430-D429)</f>
        <v>4.3299999999999272</v>
      </c>
      <c r="CA430">
        <f t="shared" si="623"/>
        <v>5.6400000000003274</v>
      </c>
      <c r="CB430">
        <f t="shared" si="660"/>
        <v>5.3242857142856463</v>
      </c>
      <c r="CC430">
        <f t="shared" si="664"/>
        <v>5.6429080374553049</v>
      </c>
      <c r="CD430">
        <f t="shared" si="661"/>
        <v>-0.31862232316965855</v>
      </c>
      <c r="CE430">
        <f t="shared" si="665"/>
        <v>-1</v>
      </c>
      <c r="CF430">
        <f t="shared" si="668"/>
        <v>-2</v>
      </c>
      <c r="CG430" s="7" t="str">
        <f t="shared" si="662"/>
        <v>-----</v>
      </c>
      <c r="CH430" s="21">
        <f>(Q430-Q334)/$BW430</f>
        <v>5.6249999999996208E-3</v>
      </c>
      <c r="CI430" s="21">
        <f>(R430-R334)/$BW430</f>
        <v>-2.5937500000007201E-2</v>
      </c>
      <c r="CJ430" s="21">
        <f>(S430-S334)/$BW430</f>
        <v>-1.750000000000303E-2</v>
      </c>
      <c r="CK430" s="21">
        <f>(T430-T334)/$BW430</f>
        <v>7.5625000000002274E-2</v>
      </c>
      <c r="CL430" s="21">
        <f>(U430-U334)/$BW430</f>
        <v>2.2083333333332195E-2</v>
      </c>
      <c r="CM430" s="21">
        <f>(V430-V334)/$BW430</f>
        <v>3.8645833333333712E-2</v>
      </c>
      <c r="CN430">
        <f>DEGREES(ATAN(CH430/$CB430))</f>
        <v>6.0531807860899921E-2</v>
      </c>
      <c r="CO430">
        <f>DEGREES(ATAN(CI430/$CB430))</f>
        <v>-0.27911678766749487</v>
      </c>
      <c r="CP430">
        <f>DEGREES(ATAN(CJ430/$CB430))</f>
        <v>-0.18832057192206939</v>
      </c>
      <c r="CQ430">
        <f>DEGREES(ATAN(CK430/$CB430))</f>
        <v>0.81376210881967992</v>
      </c>
      <c r="CR430">
        <f t="shared" si="673"/>
        <v>0.23764211951914793</v>
      </c>
      <c r="CS430">
        <f t="shared" si="674"/>
        <v>0.41586879074548211</v>
      </c>
      <c r="CT430" t="str" cm="1">
        <f t="array" ref="CT430">_xlfn.IFS(CN430&gt;3,"Strong + Slope",CN430&gt;1.5,"Moderate + Slope",CN430&gt;0.5,"Sideway + Slope",CN430&gt;=-0.5,"Sideway Flat",CN430&gt;=-1.5,"Sideway - Slope",CN430&gt;=-3,"Moderate - Slope",TRUE,"Strong - Slope")</f>
        <v>Sideway Flat</v>
      </c>
      <c r="CU430" t="str" cm="1">
        <f t="array" ref="CU430">_xlfn.IFS(CO430&gt;3,"Strong + Slope",CO430&gt;1.5,"Moderate + Slope",CO430&gt;0.5,"Sideway + Slope",CO430&gt;=-0.5,"Sideway Flat",CO430&gt;=-1.5,"Sideway - Slope",CO430&gt;=-3,"Moderate - Slope",TRUE,"Strong - Slope")</f>
        <v>Sideway Flat</v>
      </c>
      <c r="CV430" t="str" cm="1">
        <f t="array" ref="CV430">_xlfn.IFS(CP430&gt;3,"Strong + Slope",CP430&gt;1.5,"Moderate + Slope",CP430&gt;0.5,"Sideway + Slope",CP430&gt;=-0.5,"Sideway Flat",CP430&gt;=-1.5,"Sideway - Slope",CP430&gt;=-3,"Moderate - Slope",TRUE,"Strong - Slope")</f>
        <v>Sideway Flat</v>
      </c>
      <c r="CW430" t="str" cm="1">
        <f t="array" ref="CW430">_xlfn.IFS(CQ430&gt;3,"Strong + Slope",CQ430&gt;1.5,"Moderate + Slope",CQ430&gt;0.5,"Sideway + Slope",CQ430&gt;=-0.5,"Sideway Flat",CQ430&gt;=-1.5,"Sideway - Slope",CQ430&gt;=-3,"Moderate - Slope",TRUE,"Strong - Slope")</f>
        <v>Sideway + Slope</v>
      </c>
      <c r="CX430" t="str" cm="1">
        <f t="array" ref="CX430">_xlfn.IFS(CR430&gt;3,"Strong + Slope",CR430&gt;1.5,"Moderate + Slope",CR430&gt;0.5,"Sideway + Slope",CR430&gt;=-0.5,"Sideway Flat",CR430&gt;=-1.5,"Sideway - Slope",CR430&gt;=-3,"Moderate - Slope",TRUE,"Strong - Slope")</f>
        <v>Sideway Flat</v>
      </c>
      <c r="CY430" t="str" cm="1">
        <f t="array" ref="CY430">_xlfn.IFS(CS430&gt;3,"Strong + Slope",CS430&gt;1.5,"Moderate + Slope",CS430&gt;0.5,"Sideway + Slope",CS430&gt;=-0.5,"Sideway Flat",CS430&gt;=-1.5,"Sideway - Slope",CS430&gt;=-3,"Moderate - Slope",TRUE,"Strong - Slope")</f>
        <v>Sideway Flat</v>
      </c>
      <c r="CZ430" s="7" t="str">
        <f>IF(AND(D430&gt;BH430,D430&gt;E430),"Bullish Trigger","-----")</f>
        <v>-----</v>
      </c>
      <c r="DA430" s="7" t="str">
        <f>IF(AND(D430&lt;BI430,D430&lt;E430),"Bearish Trigger","-----")</f>
        <v>-----</v>
      </c>
      <c r="DB430" s="13" t="str">
        <f>IF(AND(W430=BE430,W430&gt;0,BE430&gt;0),"Important High","------")</f>
        <v>------</v>
      </c>
      <c r="DC430" s="13" t="str">
        <f>IF(AND(X430=BF430,X430&gt;0,BF430&gt;0),"Important Low","------")</f>
        <v>------</v>
      </c>
      <c r="DD430" s="7" t="str">
        <f>IF(AND(DB430="Important High",DC430="-----",BJ430=1),"Imp High Rej","-----")</f>
        <v>-----</v>
      </c>
      <c r="DE430" s="7" t="str">
        <f>IF(AND(DB430="-----",DC430="Important Low",BJ430=1),"Imp Low Rej","-----")</f>
        <v>-----</v>
      </c>
      <c r="DF430" s="7" t="str">
        <f>IF(Y430&gt;AM430,"Overbought",IF(Y430&gt;AO430,"Bullish Momentum",IF(Y430&gt;AQ430,"Flat Momentum","-----")))</f>
        <v>-----</v>
      </c>
      <c r="DG430" s="7" t="str">
        <f>IF(Y430&lt;AV430,"Oversold",IF(Y430&lt;AT430,"Bearish Momentum",IF(Y430&lt;AR430,"Flat Momentum","-----")))</f>
        <v>Flat Momentum</v>
      </c>
      <c r="DH430" s="7" t="str">
        <f>IF(AND(DF430="Overbought",AD430=2),"Culminated Thrust","-----")</f>
        <v>-----</v>
      </c>
      <c r="DI430" s="7" t="str">
        <f>IF(AND(DG430="Oversold",AD430=5),"Culminated Thrust","-----")</f>
        <v>-----</v>
      </c>
      <c r="DJ430" s="14">
        <f>(Q430-$D430)/$D430</f>
        <v>4.145844114716365E-3</v>
      </c>
      <c r="DK430" s="14">
        <f>(R430-$D430)/$D430</f>
        <v>2.3365027381493843E-3</v>
      </c>
      <c r="DL430" s="14">
        <f>(S430-$D430)/$D430</f>
        <v>4.3157715865818035E-3</v>
      </c>
      <c r="DM430" s="14">
        <f>(T430-$D430)/$D430</f>
        <v>7.7239759938755855E-5</v>
      </c>
      <c r="DN430" s="14">
        <f>(U430-$D430)/$D430</f>
        <v>3.4564792572623978E-4</v>
      </c>
      <c r="DO430" s="14">
        <f>(V430-$D430)/$D430</f>
        <v>-2.1260243923162305E-3</v>
      </c>
      <c r="DP430" s="14">
        <f t="shared" si="589"/>
        <v>4.3157715865818035E-3</v>
      </c>
      <c r="DQ430" s="14">
        <f t="shared" si="590"/>
        <v>4.145844114716365E-3</v>
      </c>
      <c r="DR430" s="14">
        <f t="shared" si="591"/>
        <v>2.3365027381493843E-3</v>
      </c>
      <c r="DS430" s="14">
        <f t="shared" si="592"/>
        <v>3.4564792572623978E-4</v>
      </c>
      <c r="DT430" s="14">
        <f t="shared" si="593"/>
        <v>7.7239759938755855E-5</v>
      </c>
      <c r="DU430" s="14">
        <f t="shared" si="594"/>
        <v>-2.1260243923162305E-3</v>
      </c>
      <c r="DV430" t="str">
        <f>IF($D430&gt;Q430,"SUP","RES")</f>
        <v>RES</v>
      </c>
      <c r="DW430" t="str">
        <f>IF($D430&gt;R430,"SUP","RES")</f>
        <v>RES</v>
      </c>
      <c r="DX430" t="str">
        <f>IF($D430&gt;S430,"SUP","RES")</f>
        <v>RES</v>
      </c>
      <c r="DY430" t="str">
        <f>IF($D430&gt;T430,"SUP","RES")</f>
        <v>RES</v>
      </c>
      <c r="DZ430" t="str">
        <f>IF($D430&gt;U430,"SUP","RES")</f>
        <v>RES</v>
      </c>
      <c r="EA430" t="str">
        <f>IF($D430&gt;V430,"SUP","RES")</f>
        <v>SUP</v>
      </c>
      <c r="EB430" s="7">
        <f t="shared" si="595"/>
        <v>5</v>
      </c>
      <c r="EC430" s="7">
        <f t="shared" si="596"/>
        <v>1</v>
      </c>
      <c r="ED430" s="13" t="str">
        <f t="shared" si="597"/>
        <v>-----</v>
      </c>
      <c r="EE430" s="13" t="str">
        <f t="shared" si="598"/>
        <v>-----</v>
      </c>
      <c r="EF430" s="7">
        <f>IF(OR(ED430="All Sup",EE430="All Res"),"na",((D430-MIN(Q430:V430))/(MAX(Q430:V430)-MIN(Q430:V430))))</f>
        <v>0.33003597122303135</v>
      </c>
      <c r="EG430">
        <v>1.4999999999999999E-4</v>
      </c>
      <c r="EH430">
        <f>Q430*(1+$EG430)</f>
        <v>5200.9300224999997</v>
      </c>
      <c r="EI430">
        <f>Q430*(1-$EG430)</f>
        <v>5199.3699774999995</v>
      </c>
      <c r="EJ430">
        <f>R430*(1+$EG430)</f>
        <v>5191.5586170000006</v>
      </c>
      <c r="EK430">
        <f>R430*(1-$EG430)</f>
        <v>5190.0013829999998</v>
      </c>
      <c r="EL430">
        <f>S430*(1+$EG430)</f>
        <v>5201.8101545</v>
      </c>
      <c r="EM430">
        <f>S430*(1-$EG430)</f>
        <v>5200.2498454999995</v>
      </c>
      <c r="EN430">
        <f>T430*(1+$EG430)</f>
        <v>5179.8568620000005</v>
      </c>
      <c r="EO430">
        <f>T430*(1-$EG430)</f>
        <v>5178.3031380000002</v>
      </c>
      <c r="EP430">
        <f>U430*(1+$EG430)</f>
        <v>5181.2470705000005</v>
      </c>
      <c r="EQ430">
        <f>U430*(1-$EG430)</f>
        <v>5179.6929295</v>
      </c>
      <c r="ER430">
        <f>V430*(1+$EG430)</f>
        <v>5168.4451505000006</v>
      </c>
      <c r="ES430">
        <f>V430*(1-$EG430)</f>
        <v>5166.8948495000004</v>
      </c>
      <c r="ET430" s="7" t="str">
        <f t="shared" si="599"/>
        <v>-----</v>
      </c>
      <c r="EU430" s="7" t="str">
        <f t="shared" si="600"/>
        <v>-----</v>
      </c>
      <c r="EV430" s="7" t="str">
        <f t="shared" si="601"/>
        <v>-----</v>
      </c>
      <c r="EW430" s="7" t="str">
        <f t="shared" si="602"/>
        <v>TOUCH</v>
      </c>
      <c r="EX430" s="7" t="str">
        <f t="shared" si="603"/>
        <v>TOUCH</v>
      </c>
      <c r="EY430" s="7" t="str">
        <f t="shared" si="604"/>
        <v>-----</v>
      </c>
      <c r="EZ430">
        <f t="shared" si="624"/>
        <v>55</v>
      </c>
      <c r="FA430">
        <f t="shared" si="625"/>
        <v>5</v>
      </c>
      <c r="FB430">
        <f t="shared" si="626"/>
        <v>428</v>
      </c>
      <c r="FC430">
        <f t="shared" si="627"/>
        <v>0</v>
      </c>
      <c r="FD430">
        <f t="shared" si="628"/>
        <v>0</v>
      </c>
      <c r="FE430">
        <f t="shared" si="629"/>
        <v>122</v>
      </c>
      <c r="FF430">
        <f t="shared" si="630"/>
        <v>4</v>
      </c>
      <c r="FG430">
        <f t="shared" si="631"/>
        <v>2</v>
      </c>
      <c r="FH430">
        <f t="shared" si="632"/>
        <v>0</v>
      </c>
      <c r="FI430">
        <f t="shared" si="633"/>
        <v>3</v>
      </c>
      <c r="FJ430">
        <f t="shared" si="634"/>
        <v>3</v>
      </c>
      <c r="FK430">
        <f t="shared" si="635"/>
        <v>1</v>
      </c>
      <c r="FL430" s="7" t="str">
        <f t="shared" si="605"/>
        <v>-----</v>
      </c>
      <c r="FM430" s="7" t="str">
        <f t="shared" si="606"/>
        <v>-----</v>
      </c>
      <c r="FN430" s="7" t="str">
        <f t="shared" si="607"/>
        <v>-----</v>
      </c>
      <c r="FO430" s="7">
        <f t="shared" si="608"/>
        <v>3</v>
      </c>
      <c r="FP430" s="7">
        <f t="shared" si="609"/>
        <v>3</v>
      </c>
      <c r="FQ430" s="7" t="str">
        <f t="shared" si="610"/>
        <v>-----</v>
      </c>
      <c r="FR430" s="13" t="str">
        <f>IF(FL430="-----","-----",(D430-Q430)/Q430)</f>
        <v>-----</v>
      </c>
      <c r="FS430" s="13" t="str">
        <f>IF(FM430="-----","-----",(Q430-R430)/R430)</f>
        <v>-----</v>
      </c>
      <c r="FT430" s="13" t="str">
        <f>IF(FN430="-----","-----",(R430-S430)/S430)</f>
        <v>-----</v>
      </c>
      <c r="FU430" s="13">
        <f>IF(FO430="-----","-----",(S430-T430)/T430)</f>
        <v>4.2382044687473098E-3</v>
      </c>
      <c r="FV430" s="13">
        <f>IF(FP430="-----","-----",(T430-U430)/U430)</f>
        <v>-2.6831542311804281E-4</v>
      </c>
      <c r="FW430" s="13" t="str">
        <f>IF(FQ430="-----","-----",(U430-V430)/V430)</f>
        <v>-----</v>
      </c>
      <c r="FX430" s="7" t="str">
        <f t="shared" si="611"/>
        <v>-----</v>
      </c>
      <c r="FY430" s="7" t="str">
        <f t="shared" si="612"/>
        <v>-----</v>
      </c>
      <c r="FZ430" s="7" t="str">
        <f t="shared" si="613"/>
        <v>-----</v>
      </c>
      <c r="GA430" s="7" t="str">
        <f t="shared" si="614"/>
        <v>Support</v>
      </c>
      <c r="GB430" s="7" t="str">
        <f t="shared" si="615"/>
        <v>Resistant</v>
      </c>
      <c r="GC430" s="7" t="str">
        <f t="shared" si="616"/>
        <v>-----</v>
      </c>
      <c r="GD430" s="7" t="str">
        <f>IF(AND(BG430&gt;AA430,BG429&gt;AA429,BG428&gt;AA428,BG427&gt;AA427,BG426&gt;AA426,BG425&gt;AA425,BG424&gt;AA424,BG423&gt;AA423,BG422&gt;AA422,BG421&gt;AA421,BG420&gt;AA420,BG419&gt;AA419),"Bullish",IF(AND(BG430&lt;AA430,BG429&lt;AA429,BG428&lt;AA428,BG427&lt;AA427,BG426&lt;AA426,BG425&lt;AA425,BG424&lt;AA424,BG423&lt;AA423,BG422&lt;AA422,BG421&lt;AA421,BG420&lt;AA420,BG419&lt;AA419),"Bearish","-----"))</f>
        <v>-----</v>
      </c>
      <c r="GE430">
        <f>(Z430-BG430)/BG430</f>
        <v>2.179464430369215E-4</v>
      </c>
      <c r="GF430" s="28">
        <f t="shared" si="574"/>
        <v>0.22318035396567834</v>
      </c>
      <c r="GG430" s="7">
        <f t="shared" si="575"/>
        <v>0.58830242919610642</v>
      </c>
      <c r="GH430" s="7" t="str">
        <f t="shared" si="576"/>
        <v>-----</v>
      </c>
      <c r="GI430" s="7" t="str">
        <f>IF(Y430&gt;Z430,"Bullish","Bearish")</f>
        <v>Bearish</v>
      </c>
      <c r="GJ430" s="13" t="str">
        <f>IF(AND(D430&gt;Y430,D429&lt;Y429),"TEMA crossover","-----")</f>
        <v>-----</v>
      </c>
      <c r="GK430" s="13" t="str">
        <f>IF(AND(D430&lt;Y430,D429&gt;Y429),"TEMA crossunder","-----")</f>
        <v>TEMA crossunder</v>
      </c>
      <c r="GL430" s="22" t="str">
        <f>IF(GD430="Bearish","YES","-----")</f>
        <v>-----</v>
      </c>
      <c r="GM430" s="22" t="str">
        <f>IF(GH430="Reverse to Bearish","YES","-----")</f>
        <v>-----</v>
      </c>
      <c r="GN430" s="22" t="str">
        <f>IF(AND(GI430="Bullish",GI429="Bullish",GI428="Bullish",GI427="Bullish"),"YES","-----")</f>
        <v>-----</v>
      </c>
      <c r="GO430" s="22" t="str">
        <f>IF(OR(GK430="TEMA crossunder",GK429="TEMA crossunder",GK428="TEMA crossunder",GK427="TEMA crossunder"),"YES","-----")</f>
        <v>YES</v>
      </c>
      <c r="GP430" s="22" t="str">
        <f>IF(GD430="Bullish","YES","-----")</f>
        <v>-----</v>
      </c>
      <c r="GQ430" s="22" t="str">
        <f>IF(GH430="Reverse to Bullish","YES","-----")</f>
        <v>-----</v>
      </c>
      <c r="GR430" s="22" t="str">
        <f>IF(AND(GI430="Bearish",GI429="Bearish",GI428="Bearish",GI427="Bearish"),"YES","-----")</f>
        <v>YES</v>
      </c>
      <c r="GS430" s="22" t="str">
        <f>IF(OR(GJ430="TEMA crossover",GJ429="TEMA crossover",GJ428="TEMA crossover",GJ427="TEMA crossover"),"YES","-----")</f>
        <v>YES</v>
      </c>
      <c r="GT430" s="22" t="str">
        <f t="shared" si="636"/>
        <v>-----</v>
      </c>
      <c r="GU430" s="22" t="str">
        <f t="shared" si="637"/>
        <v>-----</v>
      </c>
      <c r="GV430" s="22" t="str">
        <f t="shared" si="638"/>
        <v>-----</v>
      </c>
      <c r="GW430" s="22" t="str">
        <f t="shared" si="639"/>
        <v>-----</v>
      </c>
      <c r="GX430" s="22" t="str">
        <f t="shared" si="640"/>
        <v>-----</v>
      </c>
      <c r="GY430" s="22" t="str">
        <f t="shared" si="641"/>
        <v>-----</v>
      </c>
      <c r="GZ430" s="7" t="str">
        <f>IF(G430&gt;BH430,"YES","-----")</f>
        <v>-----</v>
      </c>
      <c r="HA430" s="7" t="str">
        <f>IF(F430&lt;BI430,"YES","-----")</f>
        <v>-----</v>
      </c>
      <c r="HB430">
        <f>BH430-BI430</f>
        <v>6</v>
      </c>
      <c r="HC430" s="27">
        <f t="shared" si="617"/>
        <v>-4.646411253334151E-3</v>
      </c>
      <c r="HD430" s="28">
        <f t="shared" si="577"/>
        <v>0.49814635676867419</v>
      </c>
      <c r="HE430" s="28" t="str">
        <f t="shared" si="578"/>
        <v>-----</v>
      </c>
      <c r="HF430" s="27">
        <f>STANDARDIZE(H430,AVERAGE($H47:$H430),_xlfn.STDEV.P($H47:$H430))</f>
        <v>0.2814731944201268</v>
      </c>
      <c r="HG430" s="28">
        <f t="shared" si="579"/>
        <v>0.61082625746079555</v>
      </c>
      <c r="HH430" s="28" t="str">
        <f t="shared" si="580"/>
        <v>-----</v>
      </c>
      <c r="HI430">
        <f t="shared" si="618"/>
        <v>-3.4107500000000073</v>
      </c>
      <c r="HJ430">
        <f t="shared" si="619"/>
        <v>2.5892499999999927</v>
      </c>
      <c r="HK430" s="28">
        <f t="shared" ref="HK430:HL430" si="701">STANDARDIZE(HI430,AVERAGE(HI47:HI430),_xlfn.STDEV.P(HI47:HI430))</f>
        <v>-0.10847413353065055</v>
      </c>
      <c r="HL430" s="28">
        <f t="shared" si="701"/>
        <v>-0.13858785959083242</v>
      </c>
      <c r="HM430" s="28">
        <f t="shared" si="582"/>
        <v>0.45680979893850487</v>
      </c>
      <c r="HN430" s="28">
        <f t="shared" si="583"/>
        <v>0.44488791868444183</v>
      </c>
      <c r="HO430" s="28" t="str">
        <f t="shared" si="584"/>
        <v>-----</v>
      </c>
      <c r="HP430" s="28" t="str">
        <f t="shared" si="585"/>
        <v>-----</v>
      </c>
      <c r="HQ430" s="28">
        <f t="shared" si="648"/>
        <v>-1.0058799999997063</v>
      </c>
      <c r="HR430" s="28" t="str">
        <f t="shared" si="621"/>
        <v>Bear</v>
      </c>
      <c r="HS430">
        <f t="shared" si="622"/>
        <v>1.0058799999997063</v>
      </c>
      <c r="HT430" s="27">
        <f t="shared" si="586"/>
        <v>-2.432723176985568E-2</v>
      </c>
      <c r="HU430" s="28">
        <f t="shared" si="587"/>
        <v>0.49029579587229544</v>
      </c>
      <c r="HV430" s="27" t="str">
        <f t="shared" si="588"/>
        <v>-----</v>
      </c>
    </row>
    <row r="431" spans="1:230" x14ac:dyDescent="0.55000000000000004">
      <c r="A431">
        <f>Validation!A430</f>
        <v>1772160600</v>
      </c>
      <c r="B431" t="str">
        <f>Price!B430</f>
        <v>XAUUSD</v>
      </c>
      <c r="C431" t="str">
        <f>Price!C430</f>
        <v>M5</v>
      </c>
      <c r="D431">
        <f>Price!D430</f>
        <v>5177.7700000000004</v>
      </c>
      <c r="E431">
        <f>Price!E430</f>
        <v>5178.63</v>
      </c>
      <c r="F431">
        <f>Price!F430</f>
        <v>5178.8599999999997</v>
      </c>
      <c r="G431">
        <f>Price!G430</f>
        <v>5173.6099999999997</v>
      </c>
      <c r="H431">
        <f>Price!H430</f>
        <v>568</v>
      </c>
      <c r="I431">
        <f>Diagonals!E430</f>
        <v>5223.57</v>
      </c>
      <c r="J431">
        <f>Diagonals!F430</f>
        <v>0</v>
      </c>
      <c r="K431">
        <f>Diagonals!G430</f>
        <v>0</v>
      </c>
      <c r="L431">
        <f>Diagonals!H430</f>
        <v>5100.5</v>
      </c>
      <c r="M431">
        <f>Diagonals!I430</f>
        <v>0</v>
      </c>
      <c r="N431">
        <f>Diagonals!J430</f>
        <v>0</v>
      </c>
      <c r="O431">
        <f>Diagonals!K430</f>
        <v>0</v>
      </c>
      <c r="P431">
        <f>Diagonals!L430</f>
        <v>0</v>
      </c>
      <c r="Q431">
        <f>Trendlines!E430</f>
        <v>5200.1499999999996</v>
      </c>
      <c r="R431">
        <f>Trendlines!F430</f>
        <v>5190.75</v>
      </c>
      <c r="S431">
        <f>Trendlines!G430</f>
        <v>5201.01</v>
      </c>
      <c r="T431">
        <f>Trendlines!H430</f>
        <v>5179.16</v>
      </c>
      <c r="U431">
        <f>Trendlines!I430</f>
        <v>5180.5</v>
      </c>
      <c r="V431">
        <f>Trendlines!J430</f>
        <v>5167.71</v>
      </c>
      <c r="W431">
        <f>Trendlines!K430</f>
        <v>0</v>
      </c>
      <c r="X431">
        <f>Trendlines!L430</f>
        <v>0</v>
      </c>
      <c r="Y431">
        <f>Tema_Hrma_Smma!E430</f>
        <v>5176.75</v>
      </c>
      <c r="Z431">
        <f>Tema_Hrma_Smma!F430</f>
        <v>5184.07</v>
      </c>
      <c r="AA431">
        <f>Tema_Hrma_Smma!G430</f>
        <v>5184.3</v>
      </c>
      <c r="AB431">
        <f>ZScore!H430</f>
        <v>-1</v>
      </c>
      <c r="AC431">
        <f>ZScore!I430</f>
        <v>0.74624000000000001</v>
      </c>
      <c r="AD431">
        <f>ZScore!J430</f>
        <v>3</v>
      </c>
      <c r="AE431">
        <f>HA!E430</f>
        <v>5180.79</v>
      </c>
      <c r="AF431">
        <f>HA!F430</f>
        <v>5180.79</v>
      </c>
      <c r="AG431">
        <f>HA!G430</f>
        <v>5173.6099999999997</v>
      </c>
      <c r="AH431">
        <f>HA!H430</f>
        <v>5177.22</v>
      </c>
      <c r="AI431">
        <f>HA!I430</f>
        <v>-1</v>
      </c>
      <c r="AJ431">
        <f>HA!J430</f>
        <v>3.57</v>
      </c>
      <c r="AK431">
        <f>HA!K430</f>
        <v>0.37047999999999998</v>
      </c>
      <c r="AL431">
        <f>HA!L430</f>
        <v>-8</v>
      </c>
      <c r="AM431">
        <f>KC!E430</f>
        <v>5213.8418199999996</v>
      </c>
      <c r="AN431">
        <f>KC!F430</f>
        <v>5207.3893500000004</v>
      </c>
      <c r="AO431">
        <f>KC!G430</f>
        <v>5200.9368800000002</v>
      </c>
      <c r="AP431">
        <f>KC!H430</f>
        <v>5194.48441</v>
      </c>
      <c r="AQ431">
        <f>KC!I430</f>
        <v>5188.0319399999998</v>
      </c>
      <c r="AR431">
        <f>KC!J430</f>
        <v>5182.3784599999999</v>
      </c>
      <c r="AS431">
        <f>KC!K430</f>
        <v>5175.9259899999997</v>
      </c>
      <c r="AT431">
        <f>KC!L430</f>
        <v>5169.4735199999996</v>
      </c>
      <c r="AU431">
        <f>KC!M430</f>
        <v>5163.0210500000003</v>
      </c>
      <c r="AV431">
        <f>KC!N430</f>
        <v>5156.5685800000001</v>
      </c>
      <c r="AW431">
        <f>SR_Levels!E430</f>
        <v>5161.8900000000003</v>
      </c>
      <c r="AX431">
        <f>SR_Levels!F430</f>
        <v>5135.8500000000004</v>
      </c>
      <c r="AY431">
        <f>SR_Levels!G430</f>
        <v>0</v>
      </c>
      <c r="AZ431">
        <f>SR_Levels!H430</f>
        <v>0</v>
      </c>
      <c r="BA431">
        <f>SR_Levels!I430</f>
        <v>5178.6000000000004</v>
      </c>
      <c r="BB431">
        <f>SR_Levels!J430</f>
        <v>5193.3500000000004</v>
      </c>
      <c r="BC431">
        <f>SR_Levels!K430</f>
        <v>5205.3100000000004</v>
      </c>
      <c r="BD431">
        <f>SR_Levels!L430</f>
        <v>0</v>
      </c>
      <c r="BE431">
        <f>ZigZag!E430</f>
        <v>0</v>
      </c>
      <c r="BF431">
        <f>ZigZag!F430</f>
        <v>5173.6099999999997</v>
      </c>
      <c r="BG431">
        <f>ZigZag!G430</f>
        <v>5184.1899999999996</v>
      </c>
      <c r="BH431">
        <f>Dual_Tema!E430</f>
        <v>5179.42</v>
      </c>
      <c r="BI431">
        <f>Dual_Tema!F430</f>
        <v>5173.7299999999996</v>
      </c>
      <c r="BJ431">
        <f>Pinbar!E430</f>
        <v>1</v>
      </c>
      <c r="BK431">
        <f>SSA!E430</f>
        <v>5179.6981699999997</v>
      </c>
      <c r="BL431">
        <f>SSA!F430</f>
        <v>5180.0774000000001</v>
      </c>
      <c r="BN431" t="str">
        <f t="shared" si="644"/>
        <v>Red Candle</v>
      </c>
      <c r="BO431" s="34">
        <f t="shared" si="649"/>
        <v>-1.7140124858771033E-3</v>
      </c>
      <c r="BP431" s="34">
        <f t="shared" si="657"/>
        <v>-2.7599622503418075E-3</v>
      </c>
      <c r="BQ431" s="34">
        <f t="shared" si="671"/>
        <v>-1.7381698230400922E-5</v>
      </c>
      <c r="BR431" s="34">
        <f t="shared" si="681"/>
        <v>2.3374596256964253E-4</v>
      </c>
      <c r="BS431" s="35">
        <f t="shared" si="650"/>
        <v>-2.8587297818705171E-4</v>
      </c>
      <c r="BT431" s="35">
        <f t="shared" si="658"/>
        <v>-2.3028831029181518E-4</v>
      </c>
      <c r="BU431" s="35">
        <f t="shared" si="672"/>
        <v>-9.6565782781166121E-7</v>
      </c>
      <c r="BV431" s="35">
        <f t="shared" si="682"/>
        <v>9.7383244270776714E-6</v>
      </c>
      <c r="BW431" s="27">
        <v>96</v>
      </c>
      <c r="BX431">
        <f>F431-G431</f>
        <v>5.25</v>
      </c>
      <c r="BY431">
        <f>ABS(F431-D430)</f>
        <v>0.17999999999938154</v>
      </c>
      <c r="BZ431">
        <f>ABS(G431-D430)</f>
        <v>5.0700000000006185</v>
      </c>
      <c r="CA431">
        <f t="shared" si="623"/>
        <v>5.25</v>
      </c>
      <c r="CB431">
        <f t="shared" si="660"/>
        <v>5.3914285714285404</v>
      </c>
      <c r="CC431">
        <f t="shared" si="664"/>
        <v>5.6148431776370691</v>
      </c>
      <c r="CD431">
        <f t="shared" si="661"/>
        <v>-0.22341460620852871</v>
      </c>
      <c r="CE431">
        <f t="shared" si="665"/>
        <v>-1</v>
      </c>
      <c r="CF431">
        <f t="shared" si="668"/>
        <v>-3</v>
      </c>
      <c r="CG431" s="7" t="str">
        <f t="shared" si="662"/>
        <v>-----</v>
      </c>
      <c r="CH431" s="21">
        <f>(Q431-Q335)/$BW431</f>
        <v>5.5208333333306809E-3</v>
      </c>
      <c r="CI431" s="21">
        <f>(R431-R335)/$BW431</f>
        <v>-2.5937499999997726E-2</v>
      </c>
      <c r="CJ431" s="21">
        <f>(S431-S335)/$BW431</f>
        <v>-1.7499999999993559E-2</v>
      </c>
      <c r="CK431" s="21">
        <f>(T431-T335)/$BW431</f>
        <v>7.5625000000002274E-2</v>
      </c>
      <c r="CL431" s="21">
        <f>(U431-U335)/$BW431</f>
        <v>2.2187500000001137E-2</v>
      </c>
      <c r="CM431" s="21">
        <f>(V431-V335)/$BW431</f>
        <v>3.8645833333333712E-2</v>
      </c>
      <c r="CN431">
        <f>DEGREES(ATAN(CH431/$CB431))</f>
        <v>5.8670969046857951E-2</v>
      </c>
      <c r="CO431">
        <f>DEGREES(ATAN(CI431/$CB431))</f>
        <v>-0.27564082440985271</v>
      </c>
      <c r="CP431">
        <f>DEGREES(ATAN(CJ431/$CB431))</f>
        <v>-0.18597531375554469</v>
      </c>
      <c r="CQ431">
        <f>DEGREES(ATAN(CK431/$CB431))</f>
        <v>0.80362915398517942</v>
      </c>
      <c r="CR431">
        <f t="shared" si="673"/>
        <v>0.23578962691924629</v>
      </c>
      <c r="CS431">
        <f t="shared" si="674"/>
        <v>0.41068989316774968</v>
      </c>
      <c r="CT431" t="str" cm="1">
        <f t="array" ref="CT431">_xlfn.IFS(CN431&gt;3,"Strong + Slope",CN431&gt;1.5,"Moderate + Slope",CN431&gt;0.5,"Sideway + Slope",CN431&gt;=-0.5,"Sideway Flat",CN431&gt;=-1.5,"Sideway - Slope",CN431&gt;=-3,"Moderate - Slope",TRUE,"Strong - Slope")</f>
        <v>Sideway Flat</v>
      </c>
      <c r="CU431" t="str" cm="1">
        <f t="array" ref="CU431">_xlfn.IFS(CO431&gt;3,"Strong + Slope",CO431&gt;1.5,"Moderate + Slope",CO431&gt;0.5,"Sideway + Slope",CO431&gt;=-0.5,"Sideway Flat",CO431&gt;=-1.5,"Sideway - Slope",CO431&gt;=-3,"Moderate - Slope",TRUE,"Strong - Slope")</f>
        <v>Sideway Flat</v>
      </c>
      <c r="CV431" t="str" cm="1">
        <f t="array" ref="CV431">_xlfn.IFS(CP431&gt;3,"Strong + Slope",CP431&gt;1.5,"Moderate + Slope",CP431&gt;0.5,"Sideway + Slope",CP431&gt;=-0.5,"Sideway Flat",CP431&gt;=-1.5,"Sideway - Slope",CP431&gt;=-3,"Moderate - Slope",TRUE,"Strong - Slope")</f>
        <v>Sideway Flat</v>
      </c>
      <c r="CW431" t="str" cm="1">
        <f t="array" ref="CW431">_xlfn.IFS(CQ431&gt;3,"Strong + Slope",CQ431&gt;1.5,"Moderate + Slope",CQ431&gt;0.5,"Sideway + Slope",CQ431&gt;=-0.5,"Sideway Flat",CQ431&gt;=-1.5,"Sideway - Slope",CQ431&gt;=-3,"Moderate - Slope",TRUE,"Strong - Slope")</f>
        <v>Sideway + Slope</v>
      </c>
      <c r="CX431" t="str" cm="1">
        <f t="array" ref="CX431">_xlfn.IFS(CR431&gt;3,"Strong + Slope",CR431&gt;1.5,"Moderate + Slope",CR431&gt;0.5,"Sideway + Slope",CR431&gt;=-0.5,"Sideway Flat",CR431&gt;=-1.5,"Sideway - Slope",CR431&gt;=-3,"Moderate - Slope",TRUE,"Strong - Slope")</f>
        <v>Sideway Flat</v>
      </c>
      <c r="CY431" t="str" cm="1">
        <f t="array" ref="CY431">_xlfn.IFS(CS431&gt;3,"Strong + Slope",CS431&gt;1.5,"Moderate + Slope",CS431&gt;0.5,"Sideway + Slope",CS431&gt;=-0.5,"Sideway Flat",CS431&gt;=-1.5,"Sideway - Slope",CS431&gt;=-3,"Moderate - Slope",TRUE,"Strong - Slope")</f>
        <v>Sideway Flat</v>
      </c>
      <c r="CZ431" s="7" t="str">
        <f>IF(AND(D431&gt;BH431,D431&gt;E431),"Bullish Trigger","-----")</f>
        <v>-----</v>
      </c>
      <c r="DA431" s="7" t="str">
        <f>IF(AND(D431&lt;BI431,D431&lt;E431),"Bearish Trigger","-----")</f>
        <v>-----</v>
      </c>
      <c r="DB431" s="13" t="str">
        <f>IF(AND(W431=BE431,W431&gt;0,BE431&gt;0),"Important High","------")</f>
        <v>------</v>
      </c>
      <c r="DC431" s="13" t="str">
        <f>IF(AND(X431=BF431,X431&gt;0,BF431&gt;0),"Important Low","------")</f>
        <v>------</v>
      </c>
      <c r="DD431" s="7" t="str">
        <f>IF(AND(DB431="Important High",DC431="-----",BJ431=1),"Imp High Rej","-----")</f>
        <v>-----</v>
      </c>
      <c r="DE431" s="7" t="str">
        <f>IF(AND(DB431="-----",DC431="Important Low",BJ431=1),"Imp Low Rej","-----")</f>
        <v>-----</v>
      </c>
      <c r="DF431" s="7" t="str">
        <f>IF(Y431&gt;AM431,"Overbought",IF(Y431&gt;AO431,"Bullish Momentum",IF(Y431&gt;AQ431,"Flat Momentum","-----")))</f>
        <v>-----</v>
      </c>
      <c r="DG431" s="7" t="str">
        <f>IF(Y431&lt;AV431,"Oversold",IF(Y431&lt;AT431,"Bearish Momentum",IF(Y431&lt;AR431,"Flat Momentum","-----")))</f>
        <v>Flat Momentum</v>
      </c>
      <c r="DH431" s="7" t="str">
        <f>IF(AND(DF431="Overbought",AD431=2),"Culminated Thrust","-----")</f>
        <v>-----</v>
      </c>
      <c r="DI431" s="7" t="str">
        <f>IF(AND(DG431="Oversold",AD431=5),"Culminated Thrust","-----")</f>
        <v>-----</v>
      </c>
      <c r="DJ431" s="14">
        <f>(Q431-$D431)/$D431</f>
        <v>4.3223240893278765E-3</v>
      </c>
      <c r="DK431" s="14">
        <f>(R431-$D431)/$D431</f>
        <v>2.5068707184752437E-3</v>
      </c>
      <c r="DL431" s="14">
        <f>(S431-$D431)/$D431</f>
        <v>4.4884187594272781E-3</v>
      </c>
      <c r="DM431" s="14">
        <f>(T431-$D431)/$D431</f>
        <v>2.6845533888129788E-4</v>
      </c>
      <c r="DN431" s="14">
        <f>(U431-$D431)/$D431</f>
        <v>5.2725401089649855E-4</v>
      </c>
      <c r="DO431" s="14">
        <f>(V431-$D431)/$D431</f>
        <v>-1.9429213734871189E-3</v>
      </c>
      <c r="DP431" s="14">
        <f t="shared" si="589"/>
        <v>4.4884187594272781E-3</v>
      </c>
      <c r="DQ431" s="14">
        <f t="shared" si="590"/>
        <v>4.3223240893278765E-3</v>
      </c>
      <c r="DR431" s="14">
        <f t="shared" si="591"/>
        <v>2.5068707184752437E-3</v>
      </c>
      <c r="DS431" s="14">
        <f t="shared" si="592"/>
        <v>5.2725401089649855E-4</v>
      </c>
      <c r="DT431" s="14">
        <f t="shared" si="593"/>
        <v>2.6845533888129788E-4</v>
      </c>
      <c r="DU431" s="14">
        <f t="shared" si="594"/>
        <v>-1.9429213734871189E-3</v>
      </c>
      <c r="DV431" t="str">
        <f>IF($D431&gt;Q431,"SUP","RES")</f>
        <v>RES</v>
      </c>
      <c r="DW431" t="str">
        <f>IF($D431&gt;R431,"SUP","RES")</f>
        <v>RES</v>
      </c>
      <c r="DX431" t="str">
        <f>IF($D431&gt;S431,"SUP","RES")</f>
        <v>RES</v>
      </c>
      <c r="DY431" t="str">
        <f>IF($D431&gt;T431,"SUP","RES")</f>
        <v>RES</v>
      </c>
      <c r="DZ431" t="str">
        <f>IF($D431&gt;U431,"SUP","RES")</f>
        <v>RES</v>
      </c>
      <c r="EA431" t="str">
        <f>IF($D431&gt;V431,"SUP","RES")</f>
        <v>SUP</v>
      </c>
      <c r="EB431" s="7">
        <f t="shared" si="595"/>
        <v>5</v>
      </c>
      <c r="EC431" s="7">
        <f t="shared" si="596"/>
        <v>1</v>
      </c>
      <c r="ED431" s="13" t="str">
        <f t="shared" si="597"/>
        <v>-----</v>
      </c>
      <c r="EE431" s="13" t="str">
        <f t="shared" si="598"/>
        <v>-----</v>
      </c>
      <c r="EF431" s="7">
        <f>IF(OR(ED431="All Sup",EE431="All Res"),"na",((D431-MIN(Q431:V431))/(MAX(Q431:V431)-MIN(Q431:V431))))</f>
        <v>0.30210210210211247</v>
      </c>
      <c r="EG431">
        <v>1.4999999999999999E-4</v>
      </c>
      <c r="EH431">
        <f>Q431*(1+$EG431)</f>
        <v>5200.9300224999997</v>
      </c>
      <c r="EI431">
        <f>Q431*(1-$EG431)</f>
        <v>5199.3699774999995</v>
      </c>
      <c r="EJ431">
        <f>R431*(1+$EG431)</f>
        <v>5191.5286125000002</v>
      </c>
      <c r="EK431">
        <f>R431*(1-$EG431)</f>
        <v>5189.9713874999998</v>
      </c>
      <c r="EL431">
        <f>S431*(1+$EG431)</f>
        <v>5201.7901515000003</v>
      </c>
      <c r="EM431">
        <f>S431*(1-$EG431)</f>
        <v>5200.2298485000001</v>
      </c>
      <c r="EN431">
        <f>T431*(1+$EG431)</f>
        <v>5179.936874</v>
      </c>
      <c r="EO431">
        <f>T431*(1-$EG431)</f>
        <v>5178.3831259999997</v>
      </c>
      <c r="EP431">
        <f>U431*(1+$EG431)</f>
        <v>5181.2770750000009</v>
      </c>
      <c r="EQ431">
        <f>U431*(1-$EG431)</f>
        <v>5179.722925</v>
      </c>
      <c r="ER431">
        <f>V431*(1+$EG431)</f>
        <v>5168.4851565000008</v>
      </c>
      <c r="ES431">
        <f>V431*(1-$EG431)</f>
        <v>5166.9348435000002</v>
      </c>
      <c r="ET431" s="7" t="str">
        <f t="shared" si="599"/>
        <v>-----</v>
      </c>
      <c r="EU431" s="7" t="str">
        <f t="shared" si="600"/>
        <v>-----</v>
      </c>
      <c r="EV431" s="7" t="str">
        <f t="shared" si="601"/>
        <v>-----</v>
      </c>
      <c r="EW431" s="7" t="str">
        <f t="shared" si="602"/>
        <v>TOUCH</v>
      </c>
      <c r="EX431" s="7" t="str">
        <f t="shared" si="603"/>
        <v>-----</v>
      </c>
      <c r="EY431" s="7" t="str">
        <f t="shared" si="604"/>
        <v>-----</v>
      </c>
      <c r="EZ431">
        <f t="shared" si="624"/>
        <v>56</v>
      </c>
      <c r="FA431">
        <f t="shared" si="625"/>
        <v>6</v>
      </c>
      <c r="FB431">
        <f t="shared" si="626"/>
        <v>429</v>
      </c>
      <c r="FC431">
        <f t="shared" si="627"/>
        <v>0</v>
      </c>
      <c r="FD431">
        <f t="shared" si="628"/>
        <v>1</v>
      </c>
      <c r="FE431">
        <f t="shared" si="629"/>
        <v>123</v>
      </c>
      <c r="FF431">
        <f t="shared" si="630"/>
        <v>4</v>
      </c>
      <c r="FG431">
        <f t="shared" si="631"/>
        <v>2</v>
      </c>
      <c r="FH431">
        <f t="shared" si="632"/>
        <v>0</v>
      </c>
      <c r="FI431">
        <f t="shared" si="633"/>
        <v>4</v>
      </c>
      <c r="FJ431">
        <f t="shared" si="634"/>
        <v>3</v>
      </c>
      <c r="FK431">
        <f t="shared" si="635"/>
        <v>1</v>
      </c>
      <c r="FL431" s="7" t="str">
        <f t="shared" si="605"/>
        <v>-----</v>
      </c>
      <c r="FM431" s="7" t="str">
        <f t="shared" si="606"/>
        <v>-----</v>
      </c>
      <c r="FN431" s="7" t="str">
        <f t="shared" si="607"/>
        <v>-----</v>
      </c>
      <c r="FO431" s="7">
        <f t="shared" si="608"/>
        <v>4</v>
      </c>
      <c r="FP431" s="7" t="str">
        <f t="shared" si="609"/>
        <v>-----</v>
      </c>
      <c r="FQ431" s="7" t="str">
        <f t="shared" si="610"/>
        <v>-----</v>
      </c>
      <c r="FR431" s="13" t="str">
        <f>IF(FL431="-----","-----",(D431-Q431)/Q431)</f>
        <v>-----</v>
      </c>
      <c r="FS431" s="13" t="str">
        <f>IF(FM431="-----","-----",(Q431-R431)/R431)</f>
        <v>-----</v>
      </c>
      <c r="FT431" s="13" t="str">
        <f>IF(FN431="-----","-----",(R431-S431)/S431)</f>
        <v>-----</v>
      </c>
      <c r="FU431" s="13">
        <f>IF(FO431="-----","-----",(S431-T431)/T431)</f>
        <v>4.2188308528796877E-3</v>
      </c>
      <c r="FV431" s="13" t="str">
        <f>IF(FP431="-----","-----",(T431-U431)/U431)</f>
        <v>-----</v>
      </c>
      <c r="FW431" s="13" t="str">
        <f>IF(FQ431="-----","-----",(U431-V431)/V431)</f>
        <v>-----</v>
      </c>
      <c r="FX431" s="7" t="str">
        <f t="shared" si="611"/>
        <v>-----</v>
      </c>
      <c r="FY431" s="7" t="str">
        <f t="shared" si="612"/>
        <v>-----</v>
      </c>
      <c r="FZ431" s="7" t="str">
        <f t="shared" si="613"/>
        <v>-----</v>
      </c>
      <c r="GA431" s="7" t="str">
        <f t="shared" si="614"/>
        <v>Support</v>
      </c>
      <c r="GB431" s="7" t="str">
        <f t="shared" si="615"/>
        <v>-----</v>
      </c>
      <c r="GC431" s="7" t="str">
        <f t="shared" si="616"/>
        <v>-----</v>
      </c>
      <c r="GD431" s="7" t="str">
        <f>IF(AND(BG431&gt;AA431,BG430&gt;AA430,BG429&gt;AA429,BG428&gt;AA428,BG427&gt;AA427,BG426&gt;AA426,BG425&gt;AA425,BG424&gt;AA424,BG423&gt;AA423,BG422&gt;AA422,BG421&gt;AA421,BG420&gt;AA420),"Bullish",IF(AND(BG431&lt;AA431,BG430&lt;AA430,BG429&lt;AA429,BG428&lt;AA428,BG427&lt;AA427,BG426&lt;AA426,BG425&lt;AA425,BG424&lt;AA424,BG423&lt;AA423,BG422&lt;AA422,BG421&lt;AA421,BG420&lt;AA420),"Bearish","-----"))</f>
        <v>-----</v>
      </c>
      <c r="GE431">
        <f>(Z431-BG431)/BG431</f>
        <v>-2.3147299771013575E-5</v>
      </c>
      <c r="GF431" s="28">
        <f t="shared" si="574"/>
        <v>1.2956087175445455E-2</v>
      </c>
      <c r="GG431" s="7">
        <f t="shared" si="575"/>
        <v>0.50516858636246176</v>
      </c>
      <c r="GH431" s="7" t="str">
        <f t="shared" si="576"/>
        <v>-----</v>
      </c>
      <c r="GI431" s="7" t="str">
        <f>IF(Y431&gt;Z431,"Bullish","Bearish")</f>
        <v>Bearish</v>
      </c>
      <c r="GJ431" s="13" t="str">
        <f>IF(AND(D431&gt;Y431,D430&lt;Y430),"TEMA crossover","-----")</f>
        <v>TEMA crossover</v>
      </c>
      <c r="GK431" s="13" t="str">
        <f>IF(AND(D431&lt;Y431,D430&gt;Y430),"TEMA crossunder","-----")</f>
        <v>-----</v>
      </c>
      <c r="GL431" s="22" t="str">
        <f>IF(GD431="Bearish","YES","-----")</f>
        <v>-----</v>
      </c>
      <c r="GM431" s="22" t="str">
        <f>IF(GH431="Reverse to Bearish","YES","-----")</f>
        <v>-----</v>
      </c>
      <c r="GN431" s="22" t="str">
        <f>IF(AND(GI431="Bullish",GI430="Bullish",GI429="Bullish",GI428="Bullish"),"YES","-----")</f>
        <v>-----</v>
      </c>
      <c r="GO431" s="22" t="str">
        <f>IF(OR(GK431="TEMA crossunder",GK430="TEMA crossunder",GK429="TEMA crossunder",GK428="TEMA crossunder"),"YES","-----")</f>
        <v>YES</v>
      </c>
      <c r="GP431" s="22" t="str">
        <f>IF(GD431="Bullish","YES","-----")</f>
        <v>-----</v>
      </c>
      <c r="GQ431" s="22" t="str">
        <f>IF(GH431="Reverse to Bullish","YES","-----")</f>
        <v>-----</v>
      </c>
      <c r="GR431" s="22" t="str">
        <f>IF(AND(GI431="Bearish",GI430="Bearish",GI429="Bearish",GI428="Bearish"),"YES","-----")</f>
        <v>YES</v>
      </c>
      <c r="GS431" s="22" t="str">
        <f>IF(OR(GJ431="TEMA crossover",GJ430="TEMA crossover",GJ429="TEMA crossover",GJ428="TEMA crossover"),"YES","-----")</f>
        <v>YES</v>
      </c>
      <c r="GT431" s="22" t="str">
        <f t="shared" si="636"/>
        <v>-----</v>
      </c>
      <c r="GU431" s="22" t="str">
        <f t="shared" si="637"/>
        <v>-----</v>
      </c>
      <c r="GV431" s="22" t="str">
        <f t="shared" si="638"/>
        <v>-----</v>
      </c>
      <c r="GW431" s="22" t="str">
        <f t="shared" si="639"/>
        <v>-----</v>
      </c>
      <c r="GX431" s="22" t="str">
        <f t="shared" si="640"/>
        <v>-----</v>
      </c>
      <c r="GY431" s="22" t="str">
        <f t="shared" si="641"/>
        <v>-----</v>
      </c>
      <c r="GZ431" s="7" t="str">
        <f>IF(G431&gt;BH431,"YES","-----")</f>
        <v>-----</v>
      </c>
      <c r="HA431" s="7" t="str">
        <f>IF(F431&lt;BI431,"YES","-----")</f>
        <v>-----</v>
      </c>
      <c r="HB431">
        <f>BH431-BI431</f>
        <v>5.6900000000005093</v>
      </c>
      <c r="HC431" s="27">
        <f t="shared" si="617"/>
        <v>-0.11018516386874994</v>
      </c>
      <c r="HD431" s="28">
        <f t="shared" si="577"/>
        <v>0.4561312640722785</v>
      </c>
      <c r="HE431" s="28" t="str">
        <f t="shared" si="578"/>
        <v>-----</v>
      </c>
      <c r="HF431" s="27">
        <f>STANDARDIZE(H431,AVERAGE($H48:$H431),_xlfn.STDEV.P($H48:$H431))</f>
        <v>0.33553534481020753</v>
      </c>
      <c r="HG431" s="28">
        <f t="shared" si="579"/>
        <v>0.63138935644080663</v>
      </c>
      <c r="HH431" s="28" t="str">
        <f t="shared" si="580"/>
        <v>-----</v>
      </c>
      <c r="HI431">
        <f t="shared" si="618"/>
        <v>-5.9681700000001001</v>
      </c>
      <c r="HJ431">
        <f t="shared" si="619"/>
        <v>-0.2781699999995908</v>
      </c>
      <c r="HK431" s="28">
        <f t="shared" ref="HK431:HL431" si="702">STANDARDIZE(HI431,AVERAGE(HI48:HI431),_xlfn.STDEV.P(HI48:HI431))</f>
        <v>-0.86084625027735384</v>
      </c>
      <c r="HL431" s="28">
        <f t="shared" si="702"/>
        <v>-1.1823853875304549</v>
      </c>
      <c r="HM431" s="28">
        <f t="shared" si="582"/>
        <v>0.19466136411483143</v>
      </c>
      <c r="HN431" s="28">
        <f t="shared" si="583"/>
        <v>0.11852640928493414</v>
      </c>
      <c r="HO431" s="28" t="str">
        <f t="shared" si="584"/>
        <v>potential up bounce</v>
      </c>
      <c r="HP431" s="28" t="str">
        <f t="shared" si="585"/>
        <v>-----</v>
      </c>
      <c r="HQ431" s="28">
        <f t="shared" si="648"/>
        <v>-0.37923000000046159</v>
      </c>
      <c r="HR431" s="28" t="str">
        <f t="shared" si="621"/>
        <v>Bear</v>
      </c>
      <c r="HS431">
        <f t="shared" si="622"/>
        <v>0.37923000000046159</v>
      </c>
      <c r="HT431" s="27">
        <f t="shared" si="586"/>
        <v>-0.74677695119768261</v>
      </c>
      <c r="HU431" s="28">
        <f t="shared" si="587"/>
        <v>0.22759910536504338</v>
      </c>
      <c r="HV431" s="27" t="str">
        <f t="shared" si="588"/>
        <v>-----</v>
      </c>
    </row>
    <row r="432" spans="1:230" x14ac:dyDescent="0.55000000000000004">
      <c r="A432">
        <f>Validation!A431</f>
        <v>1772160900</v>
      </c>
      <c r="B432" t="str">
        <f>Price!B431</f>
        <v>XAUUSD</v>
      </c>
      <c r="C432" t="str">
        <f>Price!C431</f>
        <v>M5</v>
      </c>
      <c r="D432">
        <f>Price!D431</f>
        <v>5183.68</v>
      </c>
      <c r="E432">
        <f>Price!E431</f>
        <v>5177.7700000000004</v>
      </c>
      <c r="F432">
        <f>Price!F431</f>
        <v>5184.24</v>
      </c>
      <c r="G432">
        <f>Price!G431</f>
        <v>5177.2700000000004</v>
      </c>
      <c r="H432">
        <f>Price!H431</f>
        <v>556</v>
      </c>
      <c r="I432">
        <f>Diagonals!E431</f>
        <v>5223.74</v>
      </c>
      <c r="J432">
        <f>Diagonals!F431</f>
        <v>0</v>
      </c>
      <c r="K432">
        <f>Diagonals!G431</f>
        <v>0</v>
      </c>
      <c r="L432">
        <f>Diagonals!H431</f>
        <v>5100.17</v>
      </c>
      <c r="M432">
        <f>Diagonals!I431</f>
        <v>0</v>
      </c>
      <c r="N432">
        <f>Diagonals!J431</f>
        <v>0</v>
      </c>
      <c r="O432">
        <f>Diagonals!K431</f>
        <v>0</v>
      </c>
      <c r="P432">
        <f>Diagonals!L431</f>
        <v>0</v>
      </c>
      <c r="Q432">
        <f>Trendlines!E431</f>
        <v>5200.16</v>
      </c>
      <c r="R432">
        <f>Trendlines!F431</f>
        <v>5190.7299999999996</v>
      </c>
      <c r="S432">
        <f>Trendlines!G431</f>
        <v>5200.99</v>
      </c>
      <c r="T432">
        <f>Trendlines!H431</f>
        <v>5179.2299999999996</v>
      </c>
      <c r="U432">
        <f>Trendlines!I431</f>
        <v>5180.5200000000004</v>
      </c>
      <c r="V432">
        <f>Trendlines!J431</f>
        <v>5167.75</v>
      </c>
      <c r="W432">
        <f>Trendlines!K431</f>
        <v>0</v>
      </c>
      <c r="X432">
        <f>Trendlines!L431</f>
        <v>0</v>
      </c>
      <c r="Y432">
        <f>Tema_Hrma_Smma!E431</f>
        <v>5178</v>
      </c>
      <c r="Z432">
        <f>Tema_Hrma_Smma!F431</f>
        <v>5182.91</v>
      </c>
      <c r="AA432">
        <f>Tema_Hrma_Smma!G431</f>
        <v>5184.16</v>
      </c>
      <c r="AB432">
        <f>ZScore!H431</f>
        <v>1</v>
      </c>
      <c r="AC432">
        <f>ZScore!I431</f>
        <v>1.0327299999999999</v>
      </c>
      <c r="AD432">
        <f>ZScore!J431</f>
        <v>0</v>
      </c>
      <c r="AE432">
        <f>HA!E431</f>
        <v>5179</v>
      </c>
      <c r="AF432">
        <f>HA!F431</f>
        <v>5184.24</v>
      </c>
      <c r="AG432">
        <f>HA!G431</f>
        <v>5177.2700000000004</v>
      </c>
      <c r="AH432">
        <f>HA!H431</f>
        <v>5180.74</v>
      </c>
      <c r="AI432">
        <f>HA!I431</f>
        <v>1</v>
      </c>
      <c r="AJ432">
        <f>HA!J431</f>
        <v>1.74</v>
      </c>
      <c r="AK432">
        <f>HA!K431</f>
        <v>-0.38455</v>
      </c>
      <c r="AL432">
        <f>HA!L431</f>
        <v>1</v>
      </c>
      <c r="AM432">
        <f>KC!E431</f>
        <v>5213.5601200000001</v>
      </c>
      <c r="AN432">
        <f>KC!F431</f>
        <v>5207.0896300000004</v>
      </c>
      <c r="AO432">
        <f>KC!G431</f>
        <v>5200.61913</v>
      </c>
      <c r="AP432">
        <f>KC!H431</f>
        <v>5194.1486400000003</v>
      </c>
      <c r="AQ432">
        <f>KC!I431</f>
        <v>5187.67814</v>
      </c>
      <c r="AR432">
        <f>KC!J431</f>
        <v>5181.9859900000001</v>
      </c>
      <c r="AS432">
        <f>KC!K431</f>
        <v>5175.5155000000004</v>
      </c>
      <c r="AT432">
        <f>KC!L431</f>
        <v>5169.0450000000001</v>
      </c>
      <c r="AU432">
        <f>KC!M431</f>
        <v>5162.5745100000004</v>
      </c>
      <c r="AV432">
        <f>KC!N431</f>
        <v>5156.1040199999998</v>
      </c>
      <c r="AW432">
        <f>SR_Levels!E431</f>
        <v>5178.6000000000004</v>
      </c>
      <c r="AX432">
        <f>SR_Levels!F431</f>
        <v>5161.8900000000003</v>
      </c>
      <c r="AY432">
        <f>SR_Levels!G431</f>
        <v>5135.8500000000004</v>
      </c>
      <c r="AZ432">
        <f>SR_Levels!H431</f>
        <v>0</v>
      </c>
      <c r="BA432">
        <f>SR_Levels!I431</f>
        <v>5193.3500000000004</v>
      </c>
      <c r="BB432">
        <f>SR_Levels!J431</f>
        <v>5205.3100000000004</v>
      </c>
      <c r="BC432">
        <f>SR_Levels!K431</f>
        <v>0</v>
      </c>
      <c r="BD432">
        <f>SR_Levels!L431</f>
        <v>0</v>
      </c>
      <c r="BE432">
        <f>ZigZag!E431</f>
        <v>0</v>
      </c>
      <c r="BF432">
        <f>ZigZag!F431</f>
        <v>0</v>
      </c>
      <c r="BG432">
        <f>ZigZag!G431</f>
        <v>5184.01</v>
      </c>
      <c r="BH432">
        <f>Dual_Tema!E431</f>
        <v>5180.55</v>
      </c>
      <c r="BI432">
        <f>Dual_Tema!F431</f>
        <v>5174.24</v>
      </c>
      <c r="BJ432">
        <f>Pinbar!E431</f>
        <v>0</v>
      </c>
      <c r="BK432">
        <f>SSA!E431</f>
        <v>5180.4945100000004</v>
      </c>
      <c r="BL432">
        <f>SSA!F431</f>
        <v>5180.2859600000002</v>
      </c>
      <c r="BN432" t="str">
        <f t="shared" si="644"/>
        <v>Green Candle</v>
      </c>
      <c r="BO432" s="34">
        <f t="shared" si="649"/>
        <v>-4.8225959841330379E-5</v>
      </c>
      <c r="BP432" s="34">
        <f t="shared" si="657"/>
        <v>-2.029178586967828E-3</v>
      </c>
      <c r="BQ432" s="34">
        <f t="shared" si="671"/>
        <v>1.6792302980297436E-3</v>
      </c>
      <c r="BR432" s="34">
        <f t="shared" si="681"/>
        <v>1.6831015445499808E-3</v>
      </c>
      <c r="BS432" s="35">
        <f t="shared" si="650"/>
        <v>-8.0378214882825816E-6</v>
      </c>
      <c r="BT432" s="35">
        <f t="shared" si="658"/>
        <v>-1.6925568790415735E-4</v>
      </c>
      <c r="BU432" s="35">
        <f t="shared" si="672"/>
        <v>9.321667591666305E-5</v>
      </c>
      <c r="BV432" s="35">
        <f t="shared" si="682"/>
        <v>7.0072734831727601E-5</v>
      </c>
      <c r="BW432" s="27">
        <v>96</v>
      </c>
      <c r="BX432">
        <f>F432-G432</f>
        <v>6.9699999999993452</v>
      </c>
      <c r="BY432">
        <f>ABS(F432-D431)</f>
        <v>6.4699999999993452</v>
      </c>
      <c r="BZ432">
        <f>ABS(G432-D431)</f>
        <v>0.5</v>
      </c>
      <c r="CA432">
        <f t="shared" si="623"/>
        <v>6.9699999999993452</v>
      </c>
      <c r="CB432">
        <f t="shared" si="660"/>
        <v>5.7221428571428339</v>
      </c>
      <c r="CC432">
        <f t="shared" si="664"/>
        <v>5.7116400935200886</v>
      </c>
      <c r="CD432">
        <f t="shared" si="661"/>
        <v>1.050276362274527E-2</v>
      </c>
      <c r="CE432">
        <f t="shared" si="665"/>
        <v>1</v>
      </c>
      <c r="CF432">
        <f t="shared" si="668"/>
        <v>1</v>
      </c>
      <c r="CG432" s="7" t="str">
        <f t="shared" si="662"/>
        <v>-----</v>
      </c>
      <c r="CH432" s="21">
        <f>(Q432-Q336)/$BW432</f>
        <v>5.6249999999996208E-3</v>
      </c>
      <c r="CI432" s="21">
        <f>(R432-R336)/$BW432</f>
        <v>-2.5937500000007201E-2</v>
      </c>
      <c r="CJ432" s="21">
        <f>(S432-S336)/$BW432</f>
        <v>-1.7604166666671972E-2</v>
      </c>
      <c r="CK432" s="21">
        <f>(T432-T336)/$BW432</f>
        <v>7.5624999999992795E-2</v>
      </c>
      <c r="CL432" s="21">
        <f>(U432-U336)/$BW432</f>
        <v>2.2187500000001137E-2</v>
      </c>
      <c r="CM432" s="21">
        <f>(V432-V336)/$BW432</f>
        <v>3.875000000000265E-2</v>
      </c>
      <c r="CN432">
        <f>DEGREES(ATAN(CH432/$CB432))</f>
        <v>5.6323070568897488E-2</v>
      </c>
      <c r="CO432">
        <f>DEGREES(ATAN(CI432/$CB432))</f>
        <v>-0.25971024146200061</v>
      </c>
      <c r="CP432">
        <f>DEGREES(ATAN(CJ432/$CB432))</f>
        <v>-0.1762698511419957</v>
      </c>
      <c r="CQ432">
        <f>DEGREES(ATAN(CK432/$CB432))</f>
        <v>0.75718855363018922</v>
      </c>
      <c r="CR432">
        <f t="shared" si="673"/>
        <v>0.22216218097304241</v>
      </c>
      <c r="CS432">
        <f t="shared" si="674"/>
        <v>0.38799756900327753</v>
      </c>
      <c r="CT432" t="str" cm="1">
        <f t="array" ref="CT432">_xlfn.IFS(CN432&gt;3,"Strong + Slope",CN432&gt;1.5,"Moderate + Slope",CN432&gt;0.5,"Sideway + Slope",CN432&gt;=-0.5,"Sideway Flat",CN432&gt;=-1.5,"Sideway - Slope",CN432&gt;=-3,"Moderate - Slope",TRUE,"Strong - Slope")</f>
        <v>Sideway Flat</v>
      </c>
      <c r="CU432" t="str" cm="1">
        <f t="array" ref="CU432">_xlfn.IFS(CO432&gt;3,"Strong + Slope",CO432&gt;1.5,"Moderate + Slope",CO432&gt;0.5,"Sideway + Slope",CO432&gt;=-0.5,"Sideway Flat",CO432&gt;=-1.5,"Sideway - Slope",CO432&gt;=-3,"Moderate - Slope",TRUE,"Strong - Slope")</f>
        <v>Sideway Flat</v>
      </c>
      <c r="CV432" t="str" cm="1">
        <f t="array" ref="CV432">_xlfn.IFS(CP432&gt;3,"Strong + Slope",CP432&gt;1.5,"Moderate + Slope",CP432&gt;0.5,"Sideway + Slope",CP432&gt;=-0.5,"Sideway Flat",CP432&gt;=-1.5,"Sideway - Slope",CP432&gt;=-3,"Moderate - Slope",TRUE,"Strong - Slope")</f>
        <v>Sideway Flat</v>
      </c>
      <c r="CW432" t="str" cm="1">
        <f t="array" ref="CW432">_xlfn.IFS(CQ432&gt;3,"Strong + Slope",CQ432&gt;1.5,"Moderate + Slope",CQ432&gt;0.5,"Sideway + Slope",CQ432&gt;=-0.5,"Sideway Flat",CQ432&gt;=-1.5,"Sideway - Slope",CQ432&gt;=-3,"Moderate - Slope",TRUE,"Strong - Slope")</f>
        <v>Sideway + Slope</v>
      </c>
      <c r="CX432" t="str" cm="1">
        <f t="array" ref="CX432">_xlfn.IFS(CR432&gt;3,"Strong + Slope",CR432&gt;1.5,"Moderate + Slope",CR432&gt;0.5,"Sideway + Slope",CR432&gt;=-0.5,"Sideway Flat",CR432&gt;=-1.5,"Sideway - Slope",CR432&gt;=-3,"Moderate - Slope",TRUE,"Strong - Slope")</f>
        <v>Sideway Flat</v>
      </c>
      <c r="CY432" t="str" cm="1">
        <f t="array" ref="CY432">_xlfn.IFS(CS432&gt;3,"Strong + Slope",CS432&gt;1.5,"Moderate + Slope",CS432&gt;0.5,"Sideway + Slope",CS432&gt;=-0.5,"Sideway Flat",CS432&gt;=-1.5,"Sideway - Slope",CS432&gt;=-3,"Moderate - Slope",TRUE,"Strong - Slope")</f>
        <v>Sideway Flat</v>
      </c>
      <c r="CZ432" s="7" t="str">
        <f>IF(AND(D432&gt;BH432,D432&gt;E432),"Bullish Trigger","-----")</f>
        <v>Bullish Trigger</v>
      </c>
      <c r="DA432" s="7" t="str">
        <f>IF(AND(D432&lt;BI432,D432&lt;E432),"Bearish Trigger","-----")</f>
        <v>-----</v>
      </c>
      <c r="DB432" s="13" t="str">
        <f>IF(AND(W432=BE432,W432&gt;0,BE432&gt;0),"Important High","------")</f>
        <v>------</v>
      </c>
      <c r="DC432" s="13" t="str">
        <f>IF(AND(X432=BF432,X432&gt;0,BF432&gt;0),"Important Low","------")</f>
        <v>------</v>
      </c>
      <c r="DD432" s="7" t="str">
        <f>IF(AND(DB432="Important High",DC432="-----",BJ432=1),"Imp High Rej","-----")</f>
        <v>-----</v>
      </c>
      <c r="DE432" s="7" t="str">
        <f>IF(AND(DB432="-----",DC432="Important Low",BJ432=1),"Imp Low Rej","-----")</f>
        <v>-----</v>
      </c>
      <c r="DF432" s="7" t="str">
        <f>IF(Y432&gt;AM432,"Overbought",IF(Y432&gt;AO432,"Bullish Momentum",IF(Y432&gt;AQ432,"Flat Momentum","-----")))</f>
        <v>-----</v>
      </c>
      <c r="DG432" s="7" t="str">
        <f>IF(Y432&lt;AV432,"Oversold",IF(Y432&lt;AT432,"Bearish Momentum",IF(Y432&lt;AR432,"Flat Momentum","-----")))</f>
        <v>Flat Momentum</v>
      </c>
      <c r="DH432" s="7" t="str">
        <f>IF(AND(DF432="Overbought",AD432=2),"Culminated Thrust","-----")</f>
        <v>-----</v>
      </c>
      <c r="DI432" s="7" t="str">
        <f>IF(AND(DG432="Oversold",AD432=5),"Culminated Thrust","-----")</f>
        <v>-----</v>
      </c>
      <c r="DJ432" s="14">
        <f>(Q432-$D432)/$D432</f>
        <v>3.1792085931229481E-3</v>
      </c>
      <c r="DK432" s="14">
        <f>(R432-$D432)/$D432</f>
        <v>1.3600376566453316E-3</v>
      </c>
      <c r="DL432" s="14">
        <f>(S432-$D432)/$D432</f>
        <v>3.339326501635805E-3</v>
      </c>
      <c r="DM432" s="14">
        <f>(T432-$D432)/$D432</f>
        <v>-8.5846348540047368E-4</v>
      </c>
      <c r="DN432" s="14">
        <f>(U432-$D432)/$D432</f>
        <v>-6.096055312056019E-4</v>
      </c>
      <c r="DO432" s="14">
        <f>(V432-$D432)/$D432</f>
        <v>-3.0731063645904628E-3</v>
      </c>
      <c r="DP432" s="14">
        <f t="shared" si="589"/>
        <v>3.339326501635805E-3</v>
      </c>
      <c r="DQ432" s="14">
        <f t="shared" si="590"/>
        <v>3.1792085931229481E-3</v>
      </c>
      <c r="DR432" s="14">
        <f t="shared" si="591"/>
        <v>1.3600376566453316E-3</v>
      </c>
      <c r="DS432" s="14">
        <f t="shared" si="592"/>
        <v>-6.096055312056019E-4</v>
      </c>
      <c r="DT432" s="14">
        <f t="shared" si="593"/>
        <v>-8.5846348540047368E-4</v>
      </c>
      <c r="DU432" s="14">
        <f t="shared" si="594"/>
        <v>-3.0731063645904628E-3</v>
      </c>
      <c r="DV432" t="str">
        <f>IF($D432&gt;Q432,"SUP","RES")</f>
        <v>RES</v>
      </c>
      <c r="DW432" t="str">
        <f>IF($D432&gt;R432,"SUP","RES")</f>
        <v>RES</v>
      </c>
      <c r="DX432" t="str">
        <f>IF($D432&gt;S432,"SUP","RES")</f>
        <v>RES</v>
      </c>
      <c r="DY432" t="str">
        <f>IF($D432&gt;T432,"SUP","RES")</f>
        <v>SUP</v>
      </c>
      <c r="DZ432" t="str">
        <f>IF($D432&gt;U432,"SUP","RES")</f>
        <v>SUP</v>
      </c>
      <c r="EA432" t="str">
        <f>IF($D432&gt;V432,"SUP","RES")</f>
        <v>SUP</v>
      </c>
      <c r="EB432" s="7">
        <f t="shared" si="595"/>
        <v>3</v>
      </c>
      <c r="EC432" s="7">
        <f t="shared" si="596"/>
        <v>3</v>
      </c>
      <c r="ED432" s="13" t="str">
        <f t="shared" si="597"/>
        <v>-----</v>
      </c>
      <c r="EE432" s="13" t="str">
        <f t="shared" si="598"/>
        <v>-----</v>
      </c>
      <c r="EF432" s="7">
        <f>IF(OR(ED432="All Sup",EE432="All Res"),"na",((D432-MIN(Q432:V432))/(MAX(Q432:V432)-MIN(Q432:V432))))</f>
        <v>0.47924187725632961</v>
      </c>
      <c r="EG432">
        <v>1.4999999999999999E-4</v>
      </c>
      <c r="EH432">
        <f>Q432*(1+$EG432)</f>
        <v>5200.9400240000004</v>
      </c>
      <c r="EI432">
        <f>Q432*(1-$EG432)</f>
        <v>5199.3799760000002</v>
      </c>
      <c r="EJ432">
        <f>R432*(1+$EG432)</f>
        <v>5191.5086094999997</v>
      </c>
      <c r="EK432">
        <f>R432*(1-$EG432)</f>
        <v>5189.9513904999994</v>
      </c>
      <c r="EL432">
        <f>S432*(1+$EG432)</f>
        <v>5201.7701485000007</v>
      </c>
      <c r="EM432">
        <f>S432*(1-$EG432)</f>
        <v>5200.2098514999998</v>
      </c>
      <c r="EN432">
        <f>T432*(1+$EG432)</f>
        <v>5180.0068844999996</v>
      </c>
      <c r="EO432">
        <f>T432*(1-$EG432)</f>
        <v>5178.4531154999995</v>
      </c>
      <c r="EP432">
        <f>U432*(1+$EG432)</f>
        <v>5181.2970780000005</v>
      </c>
      <c r="EQ432">
        <f>U432*(1-$EG432)</f>
        <v>5179.7429220000004</v>
      </c>
      <c r="ER432">
        <f>V432*(1+$EG432)</f>
        <v>5168.5251625000001</v>
      </c>
      <c r="ES432">
        <f>V432*(1-$EG432)</f>
        <v>5166.9748374999999</v>
      </c>
      <c r="ET432" s="7" t="str">
        <f t="shared" si="599"/>
        <v>-----</v>
      </c>
      <c r="EU432" s="7" t="str">
        <f t="shared" si="600"/>
        <v>-----</v>
      </c>
      <c r="EV432" s="7" t="str">
        <f t="shared" si="601"/>
        <v>-----</v>
      </c>
      <c r="EW432" s="7" t="str">
        <f t="shared" si="602"/>
        <v>TOUCH</v>
      </c>
      <c r="EX432" s="7" t="str">
        <f t="shared" si="603"/>
        <v>TOUCH</v>
      </c>
      <c r="EY432" s="7" t="str">
        <f t="shared" si="604"/>
        <v>-----</v>
      </c>
      <c r="EZ432">
        <f t="shared" si="624"/>
        <v>57</v>
      </c>
      <c r="FA432">
        <f t="shared" si="625"/>
        <v>7</v>
      </c>
      <c r="FB432">
        <f t="shared" si="626"/>
        <v>430</v>
      </c>
      <c r="FC432">
        <f t="shared" si="627"/>
        <v>0</v>
      </c>
      <c r="FD432">
        <f t="shared" si="628"/>
        <v>0</v>
      </c>
      <c r="FE432">
        <f t="shared" si="629"/>
        <v>124</v>
      </c>
      <c r="FF432">
        <f t="shared" si="630"/>
        <v>4</v>
      </c>
      <c r="FG432">
        <f t="shared" si="631"/>
        <v>2</v>
      </c>
      <c r="FH432">
        <f t="shared" si="632"/>
        <v>0</v>
      </c>
      <c r="FI432">
        <f t="shared" si="633"/>
        <v>5</v>
      </c>
      <c r="FJ432">
        <f t="shared" si="634"/>
        <v>4</v>
      </c>
      <c r="FK432">
        <f t="shared" si="635"/>
        <v>1</v>
      </c>
      <c r="FL432" s="7" t="str">
        <f t="shared" si="605"/>
        <v>-----</v>
      </c>
      <c r="FM432" s="7" t="str">
        <f t="shared" si="606"/>
        <v>-----</v>
      </c>
      <c r="FN432" s="7" t="str">
        <f t="shared" si="607"/>
        <v>-----</v>
      </c>
      <c r="FO432" s="7">
        <f t="shared" si="608"/>
        <v>5</v>
      </c>
      <c r="FP432" s="7">
        <f t="shared" si="609"/>
        <v>4</v>
      </c>
      <c r="FQ432" s="7" t="str">
        <f t="shared" si="610"/>
        <v>-----</v>
      </c>
      <c r="FR432" s="13" t="str">
        <f>IF(FL432="-----","-----",(D432-Q432)/Q432)</f>
        <v>-----</v>
      </c>
      <c r="FS432" s="13" t="str">
        <f>IF(FM432="-----","-----",(Q432-R432)/R432)</f>
        <v>-----</v>
      </c>
      <c r="FT432" s="13" t="str">
        <f>IF(FN432="-----","-----",(R432-S432)/S432)</f>
        <v>-----</v>
      </c>
      <c r="FU432" s="13">
        <f>IF(FO432="-----","-----",(S432-T432)/T432)</f>
        <v>4.2013967327189988E-3</v>
      </c>
      <c r="FV432" s="13">
        <f>IF(FP432="-----","-----",(T432-U432)/U432)</f>
        <v>-2.4900975191696452E-4</v>
      </c>
      <c r="FW432" s="13" t="str">
        <f>IF(FQ432="-----","-----",(U432-V432)/V432)</f>
        <v>-----</v>
      </c>
      <c r="FX432" s="7" t="str">
        <f t="shared" si="611"/>
        <v>-----</v>
      </c>
      <c r="FY432" s="7" t="str">
        <f t="shared" si="612"/>
        <v>-----</v>
      </c>
      <c r="FZ432" s="7" t="str">
        <f t="shared" si="613"/>
        <v>-----</v>
      </c>
      <c r="GA432" s="7" t="str">
        <f t="shared" si="614"/>
        <v>Support</v>
      </c>
      <c r="GB432" s="7" t="str">
        <f t="shared" si="615"/>
        <v>Resistant</v>
      </c>
      <c r="GC432" s="7" t="str">
        <f t="shared" si="616"/>
        <v>-----</v>
      </c>
      <c r="GD432" s="7" t="str">
        <f>IF(AND(BG432&gt;AA432,BG431&gt;AA431,BG430&gt;AA430,BG429&gt;AA429,BG428&gt;AA428,BG427&gt;AA427,BG426&gt;AA426,BG425&gt;AA425,BG424&gt;AA424,BG423&gt;AA423,BG422&gt;AA422,BG421&gt;AA421),"Bullish",IF(AND(BG432&lt;AA432,BG431&lt;AA431,BG430&lt;AA430,BG429&lt;AA429,BG428&lt;AA428,BG427&lt;AA427,BG426&lt;AA426,BG425&lt;AA425,BG424&lt;AA424,BG423&lt;AA423,BG422&lt;AA422,BG421&lt;AA421),"Bearish","-----"))</f>
        <v>-----</v>
      </c>
      <c r="GE432">
        <f>(Z432-BG432)/BG432</f>
        <v>-2.1219094870580184E-4</v>
      </c>
      <c r="GF432" s="28">
        <f t="shared" si="574"/>
        <v>-0.15154659543885565</v>
      </c>
      <c r="GG432" s="7">
        <f t="shared" si="575"/>
        <v>0.43977227870189323</v>
      </c>
      <c r="GH432" s="7" t="str">
        <f t="shared" si="576"/>
        <v>-----</v>
      </c>
      <c r="GI432" s="7" t="str">
        <f>IF(Y432&gt;Z432,"Bullish","Bearish")</f>
        <v>Bearish</v>
      </c>
      <c r="GJ432" s="13" t="str">
        <f>IF(AND(D432&gt;Y432,D431&lt;Y431),"TEMA crossover","-----")</f>
        <v>-----</v>
      </c>
      <c r="GK432" s="13" t="str">
        <f>IF(AND(D432&lt;Y432,D431&gt;Y431),"TEMA crossunder","-----")</f>
        <v>-----</v>
      </c>
      <c r="GL432" s="22" t="str">
        <f>IF(GD432="Bearish","YES","-----")</f>
        <v>-----</v>
      </c>
      <c r="GM432" s="22" t="str">
        <f>IF(GH432="Reverse to Bearish","YES","-----")</f>
        <v>-----</v>
      </c>
      <c r="GN432" s="22" t="str">
        <f>IF(AND(GI432="Bullish",GI431="Bullish",GI430="Bullish",GI429="Bullish"),"YES","-----")</f>
        <v>-----</v>
      </c>
      <c r="GO432" s="22" t="str">
        <f>IF(OR(GK432="TEMA crossunder",GK431="TEMA crossunder",GK430="TEMA crossunder",GK429="TEMA crossunder"),"YES","-----")</f>
        <v>YES</v>
      </c>
      <c r="GP432" s="22" t="str">
        <f>IF(GD432="Bullish","YES","-----")</f>
        <v>-----</v>
      </c>
      <c r="GQ432" s="22" t="str">
        <f>IF(GH432="Reverse to Bullish","YES","-----")</f>
        <v>-----</v>
      </c>
      <c r="GR432" s="22" t="str">
        <f>IF(AND(GI432="Bearish",GI431="Bearish",GI430="Bearish",GI429="Bearish"),"YES","-----")</f>
        <v>YES</v>
      </c>
      <c r="GS432" s="22" t="str">
        <f>IF(OR(GJ432="TEMA crossover",GJ431="TEMA crossover",GJ430="TEMA crossover",GJ429="TEMA crossover"),"YES","-----")</f>
        <v>YES</v>
      </c>
      <c r="GT432" s="22" t="str">
        <f t="shared" si="636"/>
        <v>-----</v>
      </c>
      <c r="GU432" s="22" t="str">
        <f t="shared" si="637"/>
        <v>-----</v>
      </c>
      <c r="GV432" s="22" t="str">
        <f t="shared" si="638"/>
        <v>-----</v>
      </c>
      <c r="GW432" s="22" t="str">
        <f t="shared" si="639"/>
        <v>-----</v>
      </c>
      <c r="GX432" s="22" t="str">
        <f t="shared" si="640"/>
        <v>-----</v>
      </c>
      <c r="GY432" s="22" t="str">
        <f t="shared" si="641"/>
        <v>-----</v>
      </c>
      <c r="GZ432" s="7" t="str">
        <f>IF(G432&gt;BH432,"YES","-----")</f>
        <v>-----</v>
      </c>
      <c r="HA432" s="7" t="str">
        <f>IF(F432&lt;BI432,"YES","-----")</f>
        <v>-----</v>
      </c>
      <c r="HB432">
        <f>BH432-BI432</f>
        <v>6.3100000000004002</v>
      </c>
      <c r="HC432" s="27">
        <f t="shared" si="617"/>
        <v>9.5743288155177686E-2</v>
      </c>
      <c r="HD432" s="28">
        <f t="shared" si="577"/>
        <v>0.53813777008876706</v>
      </c>
      <c r="HE432" s="28" t="str">
        <f t="shared" si="578"/>
        <v>-----</v>
      </c>
      <c r="HF432" s="27">
        <f>STANDARDIZE(H432,AVERAGE($H49:$H432),_xlfn.STDEV.P($H49:$H432))</f>
        <v>0.2637745591369855</v>
      </c>
      <c r="HG432" s="28">
        <f t="shared" si="579"/>
        <v>0.60402318032336944</v>
      </c>
      <c r="HH432" s="28" t="str">
        <f t="shared" si="580"/>
        <v>-----</v>
      </c>
      <c r="HI432">
        <f t="shared" si="618"/>
        <v>-6.2545100000006641</v>
      </c>
      <c r="HJ432">
        <f t="shared" si="619"/>
        <v>5.5489999999736028E-2</v>
      </c>
      <c r="HK432" s="28">
        <f t="shared" ref="HK432:HL432" si="703">STANDARDIZE(HI432,AVERAGE(HI49:HI432),_xlfn.STDEV.P(HI49:HI432))</f>
        <v>-0.94111057279052712</v>
      </c>
      <c r="HL432" s="28">
        <f t="shared" si="703"/>
        <v>-1.0574464415279288</v>
      </c>
      <c r="HM432" s="28">
        <f t="shared" si="582"/>
        <v>0.17332409897677911</v>
      </c>
      <c r="HN432" s="28">
        <f t="shared" si="583"/>
        <v>0.14515394287196767</v>
      </c>
      <c r="HO432" s="28" t="str">
        <f t="shared" si="584"/>
        <v>potential up bounce</v>
      </c>
      <c r="HP432" s="28" t="str">
        <f t="shared" si="585"/>
        <v>-----</v>
      </c>
      <c r="HQ432" s="28">
        <f t="shared" si="648"/>
        <v>0.20855000000028667</v>
      </c>
      <c r="HR432" s="28" t="str">
        <f t="shared" si="621"/>
        <v>Bull</v>
      </c>
      <c r="HS432">
        <f t="shared" si="622"/>
        <v>0.20855000000028667</v>
      </c>
      <c r="HT432" s="27">
        <f t="shared" si="586"/>
        <v>-0.93961885055179994</v>
      </c>
      <c r="HU432" s="28">
        <f t="shared" si="587"/>
        <v>0.17370655174235386</v>
      </c>
      <c r="HV432" s="27" t="str">
        <f t="shared" si="588"/>
        <v>-----</v>
      </c>
    </row>
    <row r="433" spans="1:230" x14ac:dyDescent="0.55000000000000004">
      <c r="A433">
        <f>Validation!A432</f>
        <v>1772161200</v>
      </c>
      <c r="B433" t="str">
        <f>Price!B432</f>
        <v>XAUUSD</v>
      </c>
      <c r="C433" t="str">
        <f>Price!C432</f>
        <v>M5</v>
      </c>
      <c r="D433">
        <f>Price!D432</f>
        <v>5182.75</v>
      </c>
      <c r="E433">
        <f>Price!E432</f>
        <v>5183.6400000000003</v>
      </c>
      <c r="F433">
        <f>Price!F432</f>
        <v>5185.09</v>
      </c>
      <c r="G433">
        <f>Price!G432</f>
        <v>5182.01</v>
      </c>
      <c r="H433">
        <f>Price!H432</f>
        <v>482</v>
      </c>
      <c r="I433">
        <f>Diagonals!E432</f>
        <v>5223.92</v>
      </c>
      <c r="J433">
        <f>Diagonals!F432</f>
        <v>0</v>
      </c>
      <c r="K433">
        <f>Diagonals!G432</f>
        <v>0</v>
      </c>
      <c r="L433">
        <f>Diagonals!H432</f>
        <v>5099.84</v>
      </c>
      <c r="M433">
        <f>Diagonals!I432</f>
        <v>0</v>
      </c>
      <c r="N433">
        <f>Diagonals!J432</f>
        <v>0</v>
      </c>
      <c r="O433">
        <f>Diagonals!K432</f>
        <v>0</v>
      </c>
      <c r="P433">
        <f>Diagonals!L432</f>
        <v>0</v>
      </c>
      <c r="Q433">
        <f>Trendlines!E432</f>
        <v>5200.16</v>
      </c>
      <c r="R433">
        <f>Trendlines!F432</f>
        <v>5190.7</v>
      </c>
      <c r="S433">
        <f>Trendlines!G432</f>
        <v>5200.97</v>
      </c>
      <c r="T433">
        <f>Trendlines!H432</f>
        <v>5179.3100000000004</v>
      </c>
      <c r="U433">
        <f>Trendlines!I432</f>
        <v>5180.54</v>
      </c>
      <c r="V433">
        <f>Trendlines!J432</f>
        <v>5167.79</v>
      </c>
      <c r="W433">
        <f>Trendlines!K432</f>
        <v>0</v>
      </c>
      <c r="X433">
        <f>Trendlines!L432</f>
        <v>0</v>
      </c>
      <c r="Y433">
        <f>Tema_Hrma_Smma!E432</f>
        <v>5179.7299999999996</v>
      </c>
      <c r="Z433">
        <f>Tema_Hrma_Smma!F432</f>
        <v>5182.34</v>
      </c>
      <c r="AA433">
        <f>Tema_Hrma_Smma!G432</f>
        <v>5184.1099999999997</v>
      </c>
      <c r="AB433">
        <f>ZScore!H432</f>
        <v>-1</v>
      </c>
      <c r="AC433">
        <f>ZScore!I432</f>
        <v>0.73758000000000001</v>
      </c>
      <c r="AD433">
        <f>ZScore!J432</f>
        <v>3</v>
      </c>
      <c r="AE433">
        <f>HA!E432</f>
        <v>5179.87</v>
      </c>
      <c r="AF433">
        <f>HA!F432</f>
        <v>5185.09</v>
      </c>
      <c r="AG433">
        <f>HA!G432</f>
        <v>5179.87</v>
      </c>
      <c r="AH433">
        <f>HA!H432</f>
        <v>5183.37</v>
      </c>
      <c r="AI433">
        <f>HA!I432</f>
        <v>1</v>
      </c>
      <c r="AJ433">
        <f>HA!J432</f>
        <v>3.5</v>
      </c>
      <c r="AK433">
        <f>HA!K432</f>
        <v>0.34086</v>
      </c>
      <c r="AL433">
        <f>HA!L432</f>
        <v>2</v>
      </c>
      <c r="AM433">
        <f>KC!E432</f>
        <v>5213.1703699999998</v>
      </c>
      <c r="AN433">
        <f>KC!F432</f>
        <v>5206.7197500000002</v>
      </c>
      <c r="AO433">
        <f>KC!G432</f>
        <v>5200.2691299999997</v>
      </c>
      <c r="AP433">
        <f>KC!H432</f>
        <v>5193.8185199999998</v>
      </c>
      <c r="AQ433">
        <f>KC!I432</f>
        <v>5187.3679000000002</v>
      </c>
      <c r="AR433">
        <f>KC!J432</f>
        <v>5181.7143699999997</v>
      </c>
      <c r="AS433">
        <f>KC!K432</f>
        <v>5175.2637500000001</v>
      </c>
      <c r="AT433">
        <f>KC!L432</f>
        <v>5168.8131400000002</v>
      </c>
      <c r="AU433">
        <f>KC!M432</f>
        <v>5162.3625199999997</v>
      </c>
      <c r="AV433">
        <f>KC!N432</f>
        <v>5155.9119000000001</v>
      </c>
      <c r="AW433">
        <f>SR_Levels!E432</f>
        <v>5178.6000000000004</v>
      </c>
      <c r="AX433">
        <f>SR_Levels!F432</f>
        <v>5161.8900000000003</v>
      </c>
      <c r="AY433">
        <f>SR_Levels!G432</f>
        <v>5135.8500000000004</v>
      </c>
      <c r="AZ433">
        <f>SR_Levels!H432</f>
        <v>0</v>
      </c>
      <c r="BA433">
        <f>SR_Levels!I432</f>
        <v>5193.3500000000004</v>
      </c>
      <c r="BB433">
        <f>SR_Levels!J432</f>
        <v>5205.3100000000004</v>
      </c>
      <c r="BC433">
        <f>SR_Levels!K432</f>
        <v>0</v>
      </c>
      <c r="BD433">
        <f>SR_Levels!L432</f>
        <v>0</v>
      </c>
      <c r="BE433">
        <f>ZigZag!E432</f>
        <v>0</v>
      </c>
      <c r="BF433">
        <f>ZigZag!F432</f>
        <v>0</v>
      </c>
      <c r="BG433">
        <f>ZigZag!G432</f>
        <v>5183.96</v>
      </c>
      <c r="BH433">
        <f>Dual_Tema!E432</f>
        <v>5181.87</v>
      </c>
      <c r="BI433">
        <f>Dual_Tema!F432</f>
        <v>5177.0600000000004</v>
      </c>
      <c r="BJ433">
        <f>Pinbar!E432</f>
        <v>0</v>
      </c>
      <c r="BK433">
        <f>SSA!E432</f>
        <v>5181.5238399999998</v>
      </c>
      <c r="BL433">
        <f>SSA!F432</f>
        <v>5180.9049000000005</v>
      </c>
      <c r="BN433" t="str">
        <f t="shared" si="644"/>
        <v>Red Candle</v>
      </c>
      <c r="BO433" s="34">
        <f t="shared" si="649"/>
        <v>-1.9098180078469529E-4</v>
      </c>
      <c r="BP433" s="34">
        <f t="shared" si="657"/>
        <v>-2.0333852591122303E-3</v>
      </c>
      <c r="BQ433" s="34">
        <f t="shared" si="671"/>
        <v>1.1771198771159952E-4</v>
      </c>
      <c r="BR433" s="34">
        <f t="shared" si="681"/>
        <v>1.42598500203861E-3</v>
      </c>
      <c r="BS433" s="35">
        <f t="shared" si="650"/>
        <v>-3.1832833346512324E-5</v>
      </c>
      <c r="BT433" s="35">
        <f t="shared" si="658"/>
        <v>-1.6960689792755446E-4</v>
      </c>
      <c r="BU433" s="35">
        <f t="shared" si="672"/>
        <v>6.5391913914858435E-6</v>
      </c>
      <c r="BV433" s="35">
        <f t="shared" si="682"/>
        <v>5.9375481443302291E-5</v>
      </c>
      <c r="BW433" s="27">
        <v>96</v>
      </c>
      <c r="BX433">
        <f>F433-G433</f>
        <v>3.0799999999999272</v>
      </c>
      <c r="BY433">
        <f>ABS(F433-D432)</f>
        <v>1.4099999999998545</v>
      </c>
      <c r="BZ433">
        <f>ABS(G433-D432)</f>
        <v>1.6700000000000728</v>
      </c>
      <c r="CA433">
        <f t="shared" si="623"/>
        <v>3.0799999999999272</v>
      </c>
      <c r="CB433">
        <f t="shared" si="660"/>
        <v>5.4885714285714391</v>
      </c>
      <c r="CC433">
        <f t="shared" si="664"/>
        <v>5.5236658011257918</v>
      </c>
      <c r="CD433">
        <f t="shared" si="661"/>
        <v>-3.509437255435266E-2</v>
      </c>
      <c r="CE433">
        <f t="shared" si="665"/>
        <v>-1</v>
      </c>
      <c r="CF433">
        <f t="shared" si="668"/>
        <v>-1</v>
      </c>
      <c r="CG433" s="7" t="str">
        <f t="shared" si="662"/>
        <v>-----</v>
      </c>
      <c r="CH433" s="21">
        <f>(Q433-Q337)/$BW433</f>
        <v>5.5208333333306809E-3</v>
      </c>
      <c r="CI433" s="21">
        <f>(R433-R337)/$BW433</f>
        <v>-2.5937499999997726E-2</v>
      </c>
      <c r="CJ433" s="21">
        <f>(S433-S337)/$BW433</f>
        <v>-1.7604166666662497E-2</v>
      </c>
      <c r="CK433" s="21">
        <f>(T433-T337)/$BW433</f>
        <v>7.5625000000002274E-2</v>
      </c>
      <c r="CL433" s="21">
        <f>(U433-U337)/$BW433</f>
        <v>2.2187500000001137E-2</v>
      </c>
      <c r="CM433" s="21">
        <f>(V433-V337)/$BW433</f>
        <v>3.875000000000265E-2</v>
      </c>
      <c r="CN433">
        <f>DEGREES(ATAN(CH433/$CB433))</f>
        <v>5.7632545522694603E-2</v>
      </c>
      <c r="CO433">
        <f>DEGREES(ATAN(CI433/$CB433))</f>
        <v>-0.27076229903490162</v>
      </c>
      <c r="CP433">
        <f>DEGREES(ATAN(CJ433/$CB433))</f>
        <v>-0.18377113355688796</v>
      </c>
      <c r="CQ433">
        <f>DEGREES(ATAN(CK433/$CB433))</f>
        <v>0.78940744528248918</v>
      </c>
      <c r="CR433">
        <f t="shared" si="673"/>
        <v>0.23161640506072065</v>
      </c>
      <c r="CS433">
        <f t="shared" si="674"/>
        <v>0.4045086407357491</v>
      </c>
      <c r="CT433" t="str" cm="1">
        <f t="array" ref="CT433">_xlfn.IFS(CN433&gt;3,"Strong + Slope",CN433&gt;1.5,"Moderate + Slope",CN433&gt;0.5,"Sideway + Slope",CN433&gt;=-0.5,"Sideway Flat",CN433&gt;=-1.5,"Sideway - Slope",CN433&gt;=-3,"Moderate - Slope",TRUE,"Strong - Slope")</f>
        <v>Sideway Flat</v>
      </c>
      <c r="CU433" t="str" cm="1">
        <f t="array" ref="CU433">_xlfn.IFS(CO433&gt;3,"Strong + Slope",CO433&gt;1.5,"Moderate + Slope",CO433&gt;0.5,"Sideway + Slope",CO433&gt;=-0.5,"Sideway Flat",CO433&gt;=-1.5,"Sideway - Slope",CO433&gt;=-3,"Moderate - Slope",TRUE,"Strong - Slope")</f>
        <v>Sideway Flat</v>
      </c>
      <c r="CV433" t="str" cm="1">
        <f t="array" ref="CV433">_xlfn.IFS(CP433&gt;3,"Strong + Slope",CP433&gt;1.5,"Moderate + Slope",CP433&gt;0.5,"Sideway + Slope",CP433&gt;=-0.5,"Sideway Flat",CP433&gt;=-1.5,"Sideway - Slope",CP433&gt;=-3,"Moderate - Slope",TRUE,"Strong - Slope")</f>
        <v>Sideway Flat</v>
      </c>
      <c r="CW433" t="str" cm="1">
        <f t="array" ref="CW433">_xlfn.IFS(CQ433&gt;3,"Strong + Slope",CQ433&gt;1.5,"Moderate + Slope",CQ433&gt;0.5,"Sideway + Slope",CQ433&gt;=-0.5,"Sideway Flat",CQ433&gt;=-1.5,"Sideway - Slope",CQ433&gt;=-3,"Moderate - Slope",TRUE,"Strong - Slope")</f>
        <v>Sideway + Slope</v>
      </c>
      <c r="CX433" t="str" cm="1">
        <f t="array" ref="CX433">_xlfn.IFS(CR433&gt;3,"Strong + Slope",CR433&gt;1.5,"Moderate + Slope",CR433&gt;0.5,"Sideway + Slope",CR433&gt;=-0.5,"Sideway Flat",CR433&gt;=-1.5,"Sideway - Slope",CR433&gt;=-3,"Moderate - Slope",TRUE,"Strong - Slope")</f>
        <v>Sideway Flat</v>
      </c>
      <c r="CY433" t="str" cm="1">
        <f t="array" ref="CY433">_xlfn.IFS(CS433&gt;3,"Strong + Slope",CS433&gt;1.5,"Moderate + Slope",CS433&gt;0.5,"Sideway + Slope",CS433&gt;=-0.5,"Sideway Flat",CS433&gt;=-1.5,"Sideway - Slope",CS433&gt;=-3,"Moderate - Slope",TRUE,"Strong - Slope")</f>
        <v>Sideway Flat</v>
      </c>
      <c r="CZ433" s="7" t="str">
        <f>IF(AND(D433&gt;BH433,D433&gt;E433),"Bullish Trigger","-----")</f>
        <v>-----</v>
      </c>
      <c r="DA433" s="7" t="str">
        <f>IF(AND(D433&lt;BI433,D433&lt;E433),"Bearish Trigger","-----")</f>
        <v>-----</v>
      </c>
      <c r="DB433" s="13" t="str">
        <f>IF(AND(W433=BE433,W433&gt;0,BE433&gt;0),"Important High","------")</f>
        <v>------</v>
      </c>
      <c r="DC433" s="13" t="str">
        <f>IF(AND(X433=BF433,X433&gt;0,BF433&gt;0),"Important Low","------")</f>
        <v>------</v>
      </c>
      <c r="DD433" s="7" t="str">
        <f>IF(AND(DB433="Important High",DC433="-----",BJ433=1),"Imp High Rej","-----")</f>
        <v>-----</v>
      </c>
      <c r="DE433" s="7" t="str">
        <f>IF(AND(DB433="-----",DC433="Important Low",BJ433=1),"Imp Low Rej","-----")</f>
        <v>-----</v>
      </c>
      <c r="DF433" s="7" t="str">
        <f>IF(Y433&gt;AM433,"Overbought",IF(Y433&gt;AO433,"Bullish Momentum",IF(Y433&gt;AQ433,"Flat Momentum","-----")))</f>
        <v>-----</v>
      </c>
      <c r="DG433" s="7" t="str">
        <f>IF(Y433&lt;AV433,"Oversold",IF(Y433&lt;AT433,"Bearish Momentum",IF(Y433&lt;AR433,"Flat Momentum","-----")))</f>
        <v>Flat Momentum</v>
      </c>
      <c r="DH433" s="7" t="str">
        <f>IF(AND(DF433="Overbought",AD433=2),"Culminated Thrust","-----")</f>
        <v>-----</v>
      </c>
      <c r="DI433" s="7" t="str">
        <f>IF(AND(DG433="Oversold",AD433=5),"Culminated Thrust","-----")</f>
        <v>-----</v>
      </c>
      <c r="DJ433" s="14">
        <f>(Q433-$D433)/$D433</f>
        <v>3.3592204910520198E-3</v>
      </c>
      <c r="DK433" s="14">
        <f>(R433-$D433)/$D433</f>
        <v>1.53393468718341E-3</v>
      </c>
      <c r="DL433" s="14">
        <f>(S433-$D433)/$D433</f>
        <v>3.5155081761613534E-3</v>
      </c>
      <c r="DM433" s="14">
        <f>(T433-$D433)/$D433</f>
        <v>-6.6374029231577826E-4</v>
      </c>
      <c r="DN433" s="14">
        <f>(U433-$D433)/$D433</f>
        <v>-4.2641454826106536E-4</v>
      </c>
      <c r="DO433" s="14">
        <f>(V433-$D433)/$D433</f>
        <v>-2.8864984805364018E-3</v>
      </c>
      <c r="DP433" s="14">
        <f t="shared" si="589"/>
        <v>3.5155081761613534E-3</v>
      </c>
      <c r="DQ433" s="14">
        <f t="shared" si="590"/>
        <v>3.3592204910520198E-3</v>
      </c>
      <c r="DR433" s="14">
        <f t="shared" si="591"/>
        <v>1.53393468718341E-3</v>
      </c>
      <c r="DS433" s="14">
        <f t="shared" si="592"/>
        <v>-4.2641454826106536E-4</v>
      </c>
      <c r="DT433" s="14">
        <f t="shared" si="593"/>
        <v>-6.6374029231577826E-4</v>
      </c>
      <c r="DU433" s="14">
        <f t="shared" si="594"/>
        <v>-2.8864984805364018E-3</v>
      </c>
      <c r="DV433" t="str">
        <f>IF($D433&gt;Q433,"SUP","RES")</f>
        <v>RES</v>
      </c>
      <c r="DW433" t="str">
        <f>IF($D433&gt;R433,"SUP","RES")</f>
        <v>RES</v>
      </c>
      <c r="DX433" t="str">
        <f>IF($D433&gt;S433,"SUP","RES")</f>
        <v>RES</v>
      </c>
      <c r="DY433" t="str">
        <f>IF($D433&gt;T433,"SUP","RES")</f>
        <v>SUP</v>
      </c>
      <c r="DZ433" t="str">
        <f>IF($D433&gt;U433,"SUP","RES")</f>
        <v>SUP</v>
      </c>
      <c r="EA433" t="str">
        <f>IF($D433&gt;V433,"SUP","RES")</f>
        <v>SUP</v>
      </c>
      <c r="EB433" s="7">
        <f t="shared" si="595"/>
        <v>3</v>
      </c>
      <c r="EC433" s="7">
        <f t="shared" si="596"/>
        <v>3</v>
      </c>
      <c r="ED433" s="13" t="str">
        <f t="shared" si="597"/>
        <v>-----</v>
      </c>
      <c r="EE433" s="13" t="str">
        <f t="shared" si="598"/>
        <v>-----</v>
      </c>
      <c r="EF433" s="7">
        <f>IF(OR(ED433="All Sup",EE433="All Res"),"na",((D433-MIN(Q433:V433))/(MAX(Q433:V433)-MIN(Q433:V433))))</f>
        <v>0.45087402049427078</v>
      </c>
      <c r="EG433">
        <v>1.4999999999999999E-4</v>
      </c>
      <c r="EH433">
        <f>Q433*(1+$EG433)</f>
        <v>5200.9400240000004</v>
      </c>
      <c r="EI433">
        <f>Q433*(1-$EG433)</f>
        <v>5199.3799760000002</v>
      </c>
      <c r="EJ433">
        <f>R433*(1+$EG433)</f>
        <v>5191.4786050000002</v>
      </c>
      <c r="EK433">
        <f>R433*(1-$EG433)</f>
        <v>5189.9213950000003</v>
      </c>
      <c r="EL433">
        <f>S433*(1+$EG433)</f>
        <v>5201.7501455000011</v>
      </c>
      <c r="EM433">
        <f>S433*(1-$EG433)</f>
        <v>5200.1898545000004</v>
      </c>
      <c r="EN433">
        <f>T433*(1+$EG433)</f>
        <v>5180.0868965000009</v>
      </c>
      <c r="EO433">
        <f>T433*(1-$EG433)</f>
        <v>5178.5331035000008</v>
      </c>
      <c r="EP433">
        <f>U433*(1+$EG433)</f>
        <v>5181.3170810000001</v>
      </c>
      <c r="EQ433">
        <f>U433*(1-$EG433)</f>
        <v>5179.7629189999998</v>
      </c>
      <c r="ER433">
        <f>V433*(1+$EG433)</f>
        <v>5168.5651685000003</v>
      </c>
      <c r="ES433">
        <f>V433*(1-$EG433)</f>
        <v>5167.0148314999997</v>
      </c>
      <c r="ET433" s="7" t="str">
        <f t="shared" si="599"/>
        <v>-----</v>
      </c>
      <c r="EU433" s="7" t="str">
        <f t="shared" si="600"/>
        <v>-----</v>
      </c>
      <c r="EV433" s="7" t="str">
        <f t="shared" si="601"/>
        <v>-----</v>
      </c>
      <c r="EW433" s="7" t="str">
        <f t="shared" si="602"/>
        <v>-----</v>
      </c>
      <c r="EX433" s="7" t="str">
        <f t="shared" si="603"/>
        <v>-----</v>
      </c>
      <c r="EY433" s="7" t="str">
        <f t="shared" si="604"/>
        <v>-----</v>
      </c>
      <c r="EZ433">
        <f t="shared" si="624"/>
        <v>58</v>
      </c>
      <c r="FA433">
        <f t="shared" si="625"/>
        <v>8</v>
      </c>
      <c r="FB433">
        <f t="shared" si="626"/>
        <v>431</v>
      </c>
      <c r="FC433">
        <f t="shared" si="627"/>
        <v>1</v>
      </c>
      <c r="FD433">
        <f t="shared" si="628"/>
        <v>1</v>
      </c>
      <c r="FE433">
        <f t="shared" si="629"/>
        <v>125</v>
      </c>
      <c r="FF433">
        <f t="shared" si="630"/>
        <v>4</v>
      </c>
      <c r="FG433">
        <f t="shared" si="631"/>
        <v>2</v>
      </c>
      <c r="FH433">
        <f t="shared" si="632"/>
        <v>0</v>
      </c>
      <c r="FI433">
        <f t="shared" si="633"/>
        <v>5</v>
      </c>
      <c r="FJ433">
        <f t="shared" si="634"/>
        <v>4</v>
      </c>
      <c r="FK433">
        <f t="shared" si="635"/>
        <v>1</v>
      </c>
      <c r="FL433" s="7" t="str">
        <f t="shared" si="605"/>
        <v>-----</v>
      </c>
      <c r="FM433" s="7" t="str">
        <f t="shared" si="606"/>
        <v>-----</v>
      </c>
      <c r="FN433" s="7" t="str">
        <f t="shared" si="607"/>
        <v>-----</v>
      </c>
      <c r="FO433" s="7" t="str">
        <f t="shared" si="608"/>
        <v>-----</v>
      </c>
      <c r="FP433" s="7" t="str">
        <f t="shared" si="609"/>
        <v>-----</v>
      </c>
      <c r="FQ433" s="7" t="str">
        <f t="shared" si="610"/>
        <v>-----</v>
      </c>
      <c r="FR433" s="13" t="str">
        <f>IF(FL433="-----","-----",(D433-Q433)/Q433)</f>
        <v>-----</v>
      </c>
      <c r="FS433" s="13" t="str">
        <f>IF(FM433="-----","-----",(Q433-R433)/R433)</f>
        <v>-----</v>
      </c>
      <c r="FT433" s="13" t="str">
        <f>IF(FN433="-----","-----",(R433-S433)/S433)</f>
        <v>-----</v>
      </c>
      <c r="FU433" s="13" t="str">
        <f>IF(FO433="-----","-----",(S433-T433)/T433)</f>
        <v>-----</v>
      </c>
      <c r="FV433" s="13" t="str">
        <f>IF(FP433="-----","-----",(T433-U433)/U433)</f>
        <v>-----</v>
      </c>
      <c r="FW433" s="13" t="str">
        <f>IF(FQ433="-----","-----",(U433-V433)/V433)</f>
        <v>-----</v>
      </c>
      <c r="FX433" s="7" t="str">
        <f t="shared" si="611"/>
        <v>-----</v>
      </c>
      <c r="FY433" s="7" t="str">
        <f t="shared" si="612"/>
        <v>-----</v>
      </c>
      <c r="FZ433" s="7" t="str">
        <f t="shared" si="613"/>
        <v>-----</v>
      </c>
      <c r="GA433" s="7" t="str">
        <f t="shared" si="614"/>
        <v>-----</v>
      </c>
      <c r="GB433" s="7" t="str">
        <f t="shared" si="615"/>
        <v>-----</v>
      </c>
      <c r="GC433" s="7" t="str">
        <f t="shared" si="616"/>
        <v>-----</v>
      </c>
      <c r="GD433" s="7" t="str">
        <f>IF(AND(BG433&gt;AA433,BG432&gt;AA432,BG431&gt;AA431,BG430&gt;AA430,BG429&gt;AA429,BG428&gt;AA428,BG427&gt;AA427,BG426&gt;AA426,BG425&gt;AA425,BG424&gt;AA424,BG423&gt;AA423,BG422&gt;AA422),"Bullish",IF(AND(BG433&lt;AA433,BG432&lt;AA432,BG431&lt;AA431,BG430&lt;AA430,BG429&lt;AA429,BG428&lt;AA428,BG427&lt;AA427,BG426&lt;AA426,BG425&lt;AA425,BG424&lt;AA424,BG423&lt;AA423,BG422&lt;AA422),"Bearish","-----"))</f>
        <v>-----</v>
      </c>
      <c r="GE433">
        <f>(Z433-BG433)/BG433</f>
        <v>-3.1250241128401665E-4</v>
      </c>
      <c r="GF433" s="28">
        <f t="shared" si="574"/>
        <v>-0.23710549214035392</v>
      </c>
      <c r="GG433" s="7">
        <f t="shared" si="575"/>
        <v>0.40628747586640673</v>
      </c>
      <c r="GH433" s="7" t="str">
        <f t="shared" si="576"/>
        <v>-----</v>
      </c>
      <c r="GI433" s="7" t="str">
        <f>IF(Y433&gt;Z433,"Bullish","Bearish")</f>
        <v>Bearish</v>
      </c>
      <c r="GJ433" s="13" t="str">
        <f>IF(AND(D433&gt;Y433,D432&lt;Y432),"TEMA crossover","-----")</f>
        <v>-----</v>
      </c>
      <c r="GK433" s="13" t="str">
        <f>IF(AND(D433&lt;Y433,D432&gt;Y432),"TEMA crossunder","-----")</f>
        <v>-----</v>
      </c>
      <c r="GL433" s="22" t="str">
        <f>IF(GD433="Bearish","YES","-----")</f>
        <v>-----</v>
      </c>
      <c r="GM433" s="22" t="str">
        <f>IF(GH433="Reverse to Bearish","YES","-----")</f>
        <v>-----</v>
      </c>
      <c r="GN433" s="22" t="str">
        <f>IF(AND(GI433="Bullish",GI432="Bullish",GI431="Bullish",GI430="Bullish"),"YES","-----")</f>
        <v>-----</v>
      </c>
      <c r="GO433" s="22" t="str">
        <f>IF(OR(GK433="TEMA crossunder",GK432="TEMA crossunder",GK431="TEMA crossunder",GK430="TEMA crossunder"),"YES","-----")</f>
        <v>YES</v>
      </c>
      <c r="GP433" s="22" t="str">
        <f>IF(GD433="Bullish","YES","-----")</f>
        <v>-----</v>
      </c>
      <c r="GQ433" s="22" t="str">
        <f>IF(GH433="Reverse to Bullish","YES","-----")</f>
        <v>-----</v>
      </c>
      <c r="GR433" s="22" t="str">
        <f>IF(AND(GI433="Bearish",GI432="Bearish",GI431="Bearish",GI430="Bearish"),"YES","-----")</f>
        <v>YES</v>
      </c>
      <c r="GS433" s="22" t="str">
        <f>IF(OR(GJ433="TEMA crossover",GJ432="TEMA crossover",GJ431="TEMA crossover",GJ430="TEMA crossover"),"YES","-----")</f>
        <v>YES</v>
      </c>
      <c r="GT433" s="22" t="str">
        <f t="shared" si="636"/>
        <v>-----</v>
      </c>
      <c r="GU433" s="22" t="str">
        <f t="shared" si="637"/>
        <v>-----</v>
      </c>
      <c r="GV433" s="22" t="str">
        <f t="shared" si="638"/>
        <v>-----</v>
      </c>
      <c r="GW433" s="22" t="str">
        <f t="shared" si="639"/>
        <v>-----</v>
      </c>
      <c r="GX433" s="22" t="str">
        <f t="shared" si="640"/>
        <v>-----</v>
      </c>
      <c r="GY433" s="22" t="str">
        <f t="shared" si="641"/>
        <v>-----</v>
      </c>
      <c r="GZ433" s="7" t="str">
        <f>IF(G433&gt;BH433,"YES","-----")</f>
        <v>YES</v>
      </c>
      <c r="HA433" s="7" t="str">
        <f>IF(F433&lt;BI433,"YES","-----")</f>
        <v>-----</v>
      </c>
      <c r="HB433">
        <f>BH433-BI433</f>
        <v>4.8099999999994907</v>
      </c>
      <c r="HC433" s="27">
        <f t="shared" si="617"/>
        <v>-0.4071255012108691</v>
      </c>
      <c r="HD433" s="28">
        <f t="shared" si="577"/>
        <v>0.34195790728546899</v>
      </c>
      <c r="HE433" s="28" t="str">
        <f t="shared" si="578"/>
        <v>-----</v>
      </c>
      <c r="HF433" s="27">
        <f>STANDARDIZE(H433,AVERAGE($H50:$H433),_xlfn.STDEV.P($H50:$H433))</f>
        <v>-0.17890350103037056</v>
      </c>
      <c r="HG433" s="28">
        <f t="shared" si="579"/>
        <v>0.42900673685742907</v>
      </c>
      <c r="HH433" s="28" t="str">
        <f t="shared" si="580"/>
        <v>-----</v>
      </c>
      <c r="HI433">
        <f t="shared" si="618"/>
        <v>-4.4638399999994363</v>
      </c>
      <c r="HJ433">
        <f t="shared" si="619"/>
        <v>0.34616000000005442</v>
      </c>
      <c r="HK433" s="28">
        <f t="shared" ref="HK433:HL433" si="704">STANDARDIZE(HI433,AVERAGE(HI50:HI433),_xlfn.STDEV.P(HI50:HI433))</f>
        <v>-0.41167417567003711</v>
      </c>
      <c r="HL433" s="28">
        <f t="shared" si="704"/>
        <v>-0.95013038814792949</v>
      </c>
      <c r="HM433" s="28">
        <f t="shared" si="582"/>
        <v>0.34028912782337994</v>
      </c>
      <c r="HN433" s="28">
        <f t="shared" si="583"/>
        <v>0.17102300207030915</v>
      </c>
      <c r="HO433" s="28" t="str">
        <f t="shared" si="584"/>
        <v>-----</v>
      </c>
      <c r="HP433" s="28" t="str">
        <f t="shared" si="585"/>
        <v>-----</v>
      </c>
      <c r="HQ433" s="28">
        <f t="shared" si="648"/>
        <v>0.61893999999938387</v>
      </c>
      <c r="HR433" s="28" t="str">
        <f t="shared" si="621"/>
        <v>Bull</v>
      </c>
      <c r="HS433">
        <f t="shared" si="622"/>
        <v>0.61893999999938387</v>
      </c>
      <c r="HT433" s="27">
        <f t="shared" si="586"/>
        <v>-0.46209577751637132</v>
      </c>
      <c r="HU433" s="28">
        <f t="shared" si="587"/>
        <v>0.32200631904129762</v>
      </c>
      <c r="HV433" s="27" t="str">
        <f t="shared" si="588"/>
        <v>-----</v>
      </c>
    </row>
    <row r="434" spans="1:230" x14ac:dyDescent="0.55000000000000004">
      <c r="A434">
        <f>Validation!A433</f>
        <v>1772161500</v>
      </c>
      <c r="B434" t="str">
        <f>Price!B433</f>
        <v>XAUUSD</v>
      </c>
      <c r="C434" t="str">
        <f>Price!C433</f>
        <v>M5</v>
      </c>
      <c r="D434">
        <f>Price!D433</f>
        <v>5183.04</v>
      </c>
      <c r="E434">
        <f>Price!E433</f>
        <v>5182.74</v>
      </c>
      <c r="F434">
        <f>Price!F433</f>
        <v>5184.09</v>
      </c>
      <c r="G434">
        <f>Price!G433</f>
        <v>5181.33</v>
      </c>
      <c r="H434">
        <f>Price!H433</f>
        <v>490</v>
      </c>
      <c r="I434">
        <f>Diagonals!E433</f>
        <v>5224.1000000000004</v>
      </c>
      <c r="J434">
        <f>Diagonals!F433</f>
        <v>0</v>
      </c>
      <c r="K434">
        <f>Diagonals!G433</f>
        <v>0</v>
      </c>
      <c r="L434">
        <f>Diagonals!H433</f>
        <v>5099.5200000000004</v>
      </c>
      <c r="M434">
        <f>Diagonals!I433</f>
        <v>0</v>
      </c>
      <c r="N434">
        <f>Diagonals!J433</f>
        <v>0</v>
      </c>
      <c r="O434">
        <f>Diagonals!K433</f>
        <v>0</v>
      </c>
      <c r="P434">
        <f>Diagonals!L433</f>
        <v>0</v>
      </c>
      <c r="Q434">
        <f>Trendlines!E433</f>
        <v>5200.17</v>
      </c>
      <c r="R434">
        <f>Trendlines!F433</f>
        <v>5190.67</v>
      </c>
      <c r="S434">
        <f>Trendlines!G433</f>
        <v>5200.96</v>
      </c>
      <c r="T434">
        <f>Trendlines!H433</f>
        <v>5179.3900000000003</v>
      </c>
      <c r="U434">
        <f>Trendlines!I433</f>
        <v>5180.5600000000004</v>
      </c>
      <c r="V434">
        <f>Trendlines!J433</f>
        <v>5167.83</v>
      </c>
      <c r="W434">
        <f>Trendlines!K433</f>
        <v>0</v>
      </c>
      <c r="X434">
        <f>Trendlines!L433</f>
        <v>0</v>
      </c>
      <c r="Y434">
        <f>Tema_Hrma_Smma!E433</f>
        <v>5180.7299999999996</v>
      </c>
      <c r="Z434">
        <f>Tema_Hrma_Smma!F433</f>
        <v>5182.07</v>
      </c>
      <c r="AA434">
        <f>Tema_Hrma_Smma!G433</f>
        <v>5184.08</v>
      </c>
      <c r="AB434">
        <f>ZScore!H433</f>
        <v>1</v>
      </c>
      <c r="AC434">
        <f>ZScore!I433</f>
        <v>0.94272</v>
      </c>
      <c r="AD434">
        <f>ZScore!J433</f>
        <v>0</v>
      </c>
      <c r="AE434">
        <f>HA!E433</f>
        <v>5181.62</v>
      </c>
      <c r="AF434">
        <f>HA!F433</f>
        <v>5184.09</v>
      </c>
      <c r="AG434">
        <f>HA!G433</f>
        <v>5181.33</v>
      </c>
      <c r="AH434">
        <f>HA!H433</f>
        <v>5182.8</v>
      </c>
      <c r="AI434">
        <f>HA!I433</f>
        <v>1</v>
      </c>
      <c r="AJ434">
        <f>HA!J433</f>
        <v>1.18</v>
      </c>
      <c r="AK434">
        <f>HA!K433</f>
        <v>-0.61792999999999998</v>
      </c>
      <c r="AL434">
        <f>HA!L433</f>
        <v>3</v>
      </c>
      <c r="AM434">
        <f>KC!E433</f>
        <v>5212.8270599999996</v>
      </c>
      <c r="AN434">
        <f>KC!F433</f>
        <v>5206.3874900000001</v>
      </c>
      <c r="AO434">
        <f>KC!G433</f>
        <v>5199.9479199999996</v>
      </c>
      <c r="AP434">
        <f>KC!H433</f>
        <v>5193.5083599999998</v>
      </c>
      <c r="AQ434">
        <f>KC!I433</f>
        <v>5187.0687900000003</v>
      </c>
      <c r="AR434">
        <f>KC!J433</f>
        <v>5181.5151900000001</v>
      </c>
      <c r="AS434">
        <f>KC!K433</f>
        <v>5175.0756199999996</v>
      </c>
      <c r="AT434">
        <f>KC!L433</f>
        <v>5168.6360599999998</v>
      </c>
      <c r="AU434">
        <f>KC!M433</f>
        <v>5162.1964900000003</v>
      </c>
      <c r="AV434">
        <f>KC!N433</f>
        <v>5155.7569199999998</v>
      </c>
      <c r="AW434">
        <f>SR_Levels!E433</f>
        <v>5178.6000000000004</v>
      </c>
      <c r="AX434">
        <f>SR_Levels!F433</f>
        <v>5161.8900000000003</v>
      </c>
      <c r="AY434">
        <f>SR_Levels!G433</f>
        <v>5135.8500000000004</v>
      </c>
      <c r="AZ434">
        <f>SR_Levels!H433</f>
        <v>0</v>
      </c>
      <c r="BA434">
        <f>SR_Levels!I433</f>
        <v>5193.3500000000004</v>
      </c>
      <c r="BB434">
        <f>SR_Levels!J433</f>
        <v>5205.3100000000004</v>
      </c>
      <c r="BC434">
        <f>SR_Levels!K433</f>
        <v>0</v>
      </c>
      <c r="BD434">
        <f>SR_Levels!L433</f>
        <v>0</v>
      </c>
      <c r="BE434">
        <f>ZigZag!E433</f>
        <v>0</v>
      </c>
      <c r="BF434">
        <f>ZigZag!F433</f>
        <v>0</v>
      </c>
      <c r="BG434">
        <f>ZigZag!G433</f>
        <v>5183.88</v>
      </c>
      <c r="BH434">
        <f>Dual_Tema!E433</f>
        <v>5182.3500000000004</v>
      </c>
      <c r="BI434">
        <f>Dual_Tema!F433</f>
        <v>5178.66</v>
      </c>
      <c r="BJ434">
        <f>Pinbar!E433</f>
        <v>0</v>
      </c>
      <c r="BK434">
        <f>SSA!E433</f>
        <v>5182.6796199999999</v>
      </c>
      <c r="BL434">
        <f>SSA!F433</f>
        <v>5181.7922600000002</v>
      </c>
      <c r="BN434" t="str">
        <f t="shared" si="644"/>
        <v>Green Candle</v>
      </c>
      <c r="BO434" s="34">
        <f t="shared" si="649"/>
        <v>8.7090351895224849E-4</v>
      </c>
      <c r="BP434" s="34">
        <f t="shared" si="657"/>
        <v>-2.3559846630017978E-3</v>
      </c>
      <c r="BQ434" s="34">
        <f t="shared" si="671"/>
        <v>-1.4757161847149813E-3</v>
      </c>
      <c r="BR434" s="34">
        <f t="shared" si="681"/>
        <v>1.5807190919174818E-3</v>
      </c>
      <c r="BS434" s="35">
        <f t="shared" si="650"/>
        <v>1.4509794277572929E-4</v>
      </c>
      <c r="BT434" s="35">
        <f t="shared" si="658"/>
        <v>-1.9654437942873138E-4</v>
      </c>
      <c r="BU434" s="35">
        <f t="shared" si="672"/>
        <v>-8.2041419211531519E-5</v>
      </c>
      <c r="BV434" s="35">
        <f t="shared" si="682"/>
        <v>6.5813460214947384E-5</v>
      </c>
      <c r="BW434" s="27">
        <v>96</v>
      </c>
      <c r="BX434">
        <f>F434-G434</f>
        <v>2.7600000000002183</v>
      </c>
      <c r="BY434">
        <f>ABS(F434-D433)</f>
        <v>1.3400000000001455</v>
      </c>
      <c r="BZ434">
        <f>ABS(G434-D433)</f>
        <v>1.4200000000000728</v>
      </c>
      <c r="CA434">
        <f t="shared" si="623"/>
        <v>2.7600000000002183</v>
      </c>
      <c r="CB434">
        <f t="shared" si="660"/>
        <v>5.3571428571428568</v>
      </c>
      <c r="CC434">
        <f t="shared" si="664"/>
        <v>5.326261101045394</v>
      </c>
      <c r="CD434">
        <f t="shared" si="661"/>
        <v>3.0881756097462798E-2</v>
      </c>
      <c r="CE434">
        <f t="shared" si="665"/>
        <v>1</v>
      </c>
      <c r="CF434">
        <f t="shared" si="668"/>
        <v>1</v>
      </c>
      <c r="CG434" s="7" t="str">
        <f t="shared" si="662"/>
        <v>-----</v>
      </c>
      <c r="CH434" s="21">
        <f>(Q434-Q338)/$BW434</f>
        <v>5.6249999999996208E-3</v>
      </c>
      <c r="CI434" s="21">
        <f>(R434-R338)/$BW434</f>
        <v>-2.6041666666666668E-2</v>
      </c>
      <c r="CJ434" s="21">
        <f>(S434-S338)/$BW434</f>
        <v>-1.750000000000303E-2</v>
      </c>
      <c r="CK434" s="21">
        <f>(T434-T338)/$BW434</f>
        <v>7.5729166666671219E-2</v>
      </c>
      <c r="CL434" s="21">
        <f>(U434-U338)/$BW434</f>
        <v>2.208333333334167E-2</v>
      </c>
      <c r="CM434" s="21">
        <f>(V434-V338)/$BW434</f>
        <v>3.875000000000265E-2</v>
      </c>
      <c r="CN434">
        <f>DEGREES(ATAN(CH434/$CB434))</f>
        <v>6.016054637973809E-2</v>
      </c>
      <c r="CO434">
        <f>DEGREES(ATAN(CI434/$CB434))</f>
        <v>-0.27851895658640918</v>
      </c>
      <c r="CP434">
        <f>DEGREES(ATAN(CJ434/$CB434))</f>
        <v>-0.18716554732321194</v>
      </c>
      <c r="CQ434">
        <f>DEGREES(ATAN(CK434/$CB434))</f>
        <v>0.80988556188971805</v>
      </c>
      <c r="CR434">
        <f t="shared" si="673"/>
        <v>0.23618459774858899</v>
      </c>
      <c r="CS434">
        <f t="shared" si="674"/>
        <v>0.41443224406033635</v>
      </c>
      <c r="CT434" t="str" cm="1">
        <f t="array" ref="CT434">_xlfn.IFS(CN434&gt;3,"Strong + Slope",CN434&gt;1.5,"Moderate + Slope",CN434&gt;0.5,"Sideway + Slope",CN434&gt;=-0.5,"Sideway Flat",CN434&gt;=-1.5,"Sideway - Slope",CN434&gt;=-3,"Moderate - Slope",TRUE,"Strong - Slope")</f>
        <v>Sideway Flat</v>
      </c>
      <c r="CU434" t="str" cm="1">
        <f t="array" ref="CU434">_xlfn.IFS(CO434&gt;3,"Strong + Slope",CO434&gt;1.5,"Moderate + Slope",CO434&gt;0.5,"Sideway + Slope",CO434&gt;=-0.5,"Sideway Flat",CO434&gt;=-1.5,"Sideway - Slope",CO434&gt;=-3,"Moderate - Slope",TRUE,"Strong - Slope")</f>
        <v>Sideway Flat</v>
      </c>
      <c r="CV434" t="str" cm="1">
        <f t="array" ref="CV434">_xlfn.IFS(CP434&gt;3,"Strong + Slope",CP434&gt;1.5,"Moderate + Slope",CP434&gt;0.5,"Sideway + Slope",CP434&gt;=-0.5,"Sideway Flat",CP434&gt;=-1.5,"Sideway - Slope",CP434&gt;=-3,"Moderate - Slope",TRUE,"Strong - Slope")</f>
        <v>Sideway Flat</v>
      </c>
      <c r="CW434" t="str" cm="1">
        <f t="array" ref="CW434">_xlfn.IFS(CQ434&gt;3,"Strong + Slope",CQ434&gt;1.5,"Moderate + Slope",CQ434&gt;0.5,"Sideway + Slope",CQ434&gt;=-0.5,"Sideway Flat",CQ434&gt;=-1.5,"Sideway - Slope",CQ434&gt;=-3,"Moderate - Slope",TRUE,"Strong - Slope")</f>
        <v>Sideway + Slope</v>
      </c>
      <c r="CX434" t="str" cm="1">
        <f t="array" ref="CX434">_xlfn.IFS(CR434&gt;3,"Strong + Slope",CR434&gt;1.5,"Moderate + Slope",CR434&gt;0.5,"Sideway + Slope",CR434&gt;=-0.5,"Sideway Flat",CR434&gt;=-1.5,"Sideway - Slope",CR434&gt;=-3,"Moderate - Slope",TRUE,"Strong - Slope")</f>
        <v>Sideway Flat</v>
      </c>
      <c r="CY434" t="str" cm="1">
        <f t="array" ref="CY434">_xlfn.IFS(CS434&gt;3,"Strong + Slope",CS434&gt;1.5,"Moderate + Slope",CS434&gt;0.5,"Sideway + Slope",CS434&gt;=-0.5,"Sideway Flat",CS434&gt;=-1.5,"Sideway - Slope",CS434&gt;=-3,"Moderate - Slope",TRUE,"Strong - Slope")</f>
        <v>Sideway Flat</v>
      </c>
      <c r="CZ434" s="7" t="str">
        <f>IF(AND(D434&gt;BH434,D434&gt;E434),"Bullish Trigger","-----")</f>
        <v>Bullish Trigger</v>
      </c>
      <c r="DA434" s="7" t="str">
        <f>IF(AND(D434&lt;BI434,D434&lt;E434),"Bearish Trigger","-----")</f>
        <v>-----</v>
      </c>
      <c r="DB434" s="13" t="str">
        <f>IF(AND(W434=BE434,W434&gt;0,BE434&gt;0),"Important High","------")</f>
        <v>------</v>
      </c>
      <c r="DC434" s="13" t="str">
        <f>IF(AND(X434=BF434,X434&gt;0,BF434&gt;0),"Important Low","------")</f>
        <v>------</v>
      </c>
      <c r="DD434" s="7" t="str">
        <f>IF(AND(DB434="Important High",DC434="-----",BJ434=1),"Imp High Rej","-----")</f>
        <v>-----</v>
      </c>
      <c r="DE434" s="7" t="str">
        <f>IF(AND(DB434="-----",DC434="Important Low",BJ434=1),"Imp Low Rej","-----")</f>
        <v>-----</v>
      </c>
      <c r="DF434" s="7" t="str">
        <f>IF(Y434&gt;AM434,"Overbought",IF(Y434&gt;AO434,"Bullish Momentum",IF(Y434&gt;AQ434,"Flat Momentum","-----")))</f>
        <v>-----</v>
      </c>
      <c r="DG434" s="7" t="str">
        <f>IF(Y434&lt;AV434,"Oversold",IF(Y434&lt;AT434,"Bearish Momentum",IF(Y434&lt;AR434,"Flat Momentum","-----")))</f>
        <v>Flat Momentum</v>
      </c>
      <c r="DH434" s="7" t="str">
        <f>IF(AND(DF434="Overbought",AD434=2),"Culminated Thrust","-----")</f>
        <v>-----</v>
      </c>
      <c r="DI434" s="7" t="str">
        <f>IF(AND(DG434="Oversold",AD434=5),"Culminated Thrust","-----")</f>
        <v>-----</v>
      </c>
      <c r="DJ434" s="14">
        <f>(Q434-$D434)/$D434</f>
        <v>3.3050101870717012E-3</v>
      </c>
      <c r="DK434" s="14">
        <f>(R434-$D434)/$D434</f>
        <v>1.4721090325369105E-3</v>
      </c>
      <c r="DL434" s="14">
        <f>(S434-$D434)/$D434</f>
        <v>3.4574303883435345E-3</v>
      </c>
      <c r="DM434" s="14">
        <f>(T434-$D434)/$D434</f>
        <v>-7.0421991726855979E-4</v>
      </c>
      <c r="DN434" s="14">
        <f>(U434-$D434)/$D434</f>
        <v>-4.7848366981531371E-4</v>
      </c>
      <c r="DO434" s="14">
        <f>(V434-$D434)/$D434</f>
        <v>-2.9345712168920243E-3</v>
      </c>
      <c r="DP434" s="14">
        <f t="shared" si="589"/>
        <v>3.4574303883435345E-3</v>
      </c>
      <c r="DQ434" s="14">
        <f t="shared" si="590"/>
        <v>3.3050101870717012E-3</v>
      </c>
      <c r="DR434" s="14">
        <f t="shared" si="591"/>
        <v>1.4721090325369105E-3</v>
      </c>
      <c r="DS434" s="14">
        <f t="shared" si="592"/>
        <v>-4.7848366981531371E-4</v>
      </c>
      <c r="DT434" s="14">
        <f t="shared" si="593"/>
        <v>-7.0421991726855979E-4</v>
      </c>
      <c r="DU434" s="14">
        <f t="shared" si="594"/>
        <v>-2.9345712168920243E-3</v>
      </c>
      <c r="DV434" t="str">
        <f>IF($D434&gt;Q434,"SUP","RES")</f>
        <v>RES</v>
      </c>
      <c r="DW434" t="str">
        <f>IF($D434&gt;R434,"SUP","RES")</f>
        <v>RES</v>
      </c>
      <c r="DX434" t="str">
        <f>IF($D434&gt;S434,"SUP","RES")</f>
        <v>RES</v>
      </c>
      <c r="DY434" t="str">
        <f>IF($D434&gt;T434,"SUP","RES")</f>
        <v>SUP</v>
      </c>
      <c r="DZ434" t="str">
        <f>IF($D434&gt;U434,"SUP","RES")</f>
        <v>SUP</v>
      </c>
      <c r="EA434" t="str">
        <f>IF($D434&gt;V434,"SUP","RES")</f>
        <v>SUP</v>
      </c>
      <c r="EB434" s="7">
        <f t="shared" si="595"/>
        <v>3</v>
      </c>
      <c r="EC434" s="7">
        <f t="shared" si="596"/>
        <v>3</v>
      </c>
      <c r="ED434" s="13" t="str">
        <f t="shared" si="597"/>
        <v>-----</v>
      </c>
      <c r="EE434" s="13" t="str">
        <f t="shared" si="598"/>
        <v>-----</v>
      </c>
      <c r="EF434" s="7">
        <f>IF(OR(ED434="All Sup",EE434="All Res"),"na",((D434-MIN(Q434:V434))/(MAX(Q434:V434)-MIN(Q434:V434))))</f>
        <v>0.45910051313009315</v>
      </c>
      <c r="EG434">
        <v>1.4999999999999999E-4</v>
      </c>
      <c r="EH434">
        <f>Q434*(1+$EG434)</f>
        <v>5200.9500255000003</v>
      </c>
      <c r="EI434">
        <f>Q434*(1-$EG434)</f>
        <v>5199.3899744999999</v>
      </c>
      <c r="EJ434">
        <f>R434*(1+$EG434)</f>
        <v>5191.4486005000008</v>
      </c>
      <c r="EK434">
        <f>R434*(1-$EG434)</f>
        <v>5189.8913995000003</v>
      </c>
      <c r="EL434">
        <f>S434*(1+$EG434)</f>
        <v>5201.7401440000003</v>
      </c>
      <c r="EM434">
        <f>S434*(1-$EG434)</f>
        <v>5200.1798559999997</v>
      </c>
      <c r="EN434">
        <f>T434*(1+$EG434)</f>
        <v>5180.1669085000012</v>
      </c>
      <c r="EO434">
        <f>T434*(1-$EG434)</f>
        <v>5178.6130915000003</v>
      </c>
      <c r="EP434">
        <f>U434*(1+$EG434)</f>
        <v>5181.3370840000007</v>
      </c>
      <c r="EQ434">
        <f>U434*(1-$EG434)</f>
        <v>5179.7829160000001</v>
      </c>
      <c r="ER434">
        <f>V434*(1+$EG434)</f>
        <v>5168.6051745000004</v>
      </c>
      <c r="ES434">
        <f>V434*(1-$EG434)</f>
        <v>5167.0548255000003</v>
      </c>
      <c r="ET434" s="7" t="str">
        <f t="shared" si="599"/>
        <v>-----</v>
      </c>
      <c r="EU434" s="7" t="str">
        <f t="shared" si="600"/>
        <v>-----</v>
      </c>
      <c r="EV434" s="7" t="str">
        <f t="shared" si="601"/>
        <v>-----</v>
      </c>
      <c r="EW434" s="7" t="str">
        <f t="shared" si="602"/>
        <v>-----</v>
      </c>
      <c r="EX434" s="7" t="str">
        <f t="shared" si="603"/>
        <v>-----</v>
      </c>
      <c r="EY434" s="7" t="str">
        <f t="shared" si="604"/>
        <v>-----</v>
      </c>
      <c r="EZ434">
        <f t="shared" si="624"/>
        <v>59</v>
      </c>
      <c r="FA434">
        <f t="shared" si="625"/>
        <v>9</v>
      </c>
      <c r="FB434">
        <f t="shared" si="626"/>
        <v>432</v>
      </c>
      <c r="FC434">
        <f t="shared" si="627"/>
        <v>2</v>
      </c>
      <c r="FD434">
        <f t="shared" si="628"/>
        <v>2</v>
      </c>
      <c r="FE434">
        <f t="shared" si="629"/>
        <v>126</v>
      </c>
      <c r="FF434">
        <f t="shared" si="630"/>
        <v>4</v>
      </c>
      <c r="FG434">
        <f t="shared" si="631"/>
        <v>2</v>
      </c>
      <c r="FH434">
        <f t="shared" si="632"/>
        <v>0</v>
      </c>
      <c r="FI434">
        <f t="shared" si="633"/>
        <v>5</v>
      </c>
      <c r="FJ434">
        <f t="shared" si="634"/>
        <v>4</v>
      </c>
      <c r="FK434">
        <f t="shared" si="635"/>
        <v>1</v>
      </c>
      <c r="FL434" s="7" t="str">
        <f t="shared" si="605"/>
        <v>-----</v>
      </c>
      <c r="FM434" s="7" t="str">
        <f t="shared" si="606"/>
        <v>-----</v>
      </c>
      <c r="FN434" s="7" t="str">
        <f t="shared" si="607"/>
        <v>-----</v>
      </c>
      <c r="FO434" s="7" t="str">
        <f t="shared" si="608"/>
        <v>-----</v>
      </c>
      <c r="FP434" s="7" t="str">
        <f t="shared" si="609"/>
        <v>-----</v>
      </c>
      <c r="FQ434" s="7" t="str">
        <f t="shared" si="610"/>
        <v>-----</v>
      </c>
      <c r="FR434" s="13" t="str">
        <f>IF(FL434="-----","-----",(D434-Q434)/Q434)</f>
        <v>-----</v>
      </c>
      <c r="FS434" s="13" t="str">
        <f>IF(FM434="-----","-----",(Q434-R434)/R434)</f>
        <v>-----</v>
      </c>
      <c r="FT434" s="13" t="str">
        <f>IF(FN434="-----","-----",(R434-S434)/S434)</f>
        <v>-----</v>
      </c>
      <c r="FU434" s="13" t="str">
        <f>IF(FO434="-----","-----",(S434-T434)/T434)</f>
        <v>-----</v>
      </c>
      <c r="FV434" s="13" t="str">
        <f>IF(FP434="-----","-----",(T434-U434)/U434)</f>
        <v>-----</v>
      </c>
      <c r="FW434" s="13" t="str">
        <f>IF(FQ434="-----","-----",(U434-V434)/V434)</f>
        <v>-----</v>
      </c>
      <c r="FX434" s="7" t="str">
        <f t="shared" si="611"/>
        <v>-----</v>
      </c>
      <c r="FY434" s="7" t="str">
        <f t="shared" si="612"/>
        <v>-----</v>
      </c>
      <c r="FZ434" s="7" t="str">
        <f t="shared" si="613"/>
        <v>-----</v>
      </c>
      <c r="GA434" s="7" t="str">
        <f t="shared" si="614"/>
        <v>-----</v>
      </c>
      <c r="GB434" s="7" t="str">
        <f t="shared" si="615"/>
        <v>-----</v>
      </c>
      <c r="GC434" s="7" t="str">
        <f t="shared" si="616"/>
        <v>-----</v>
      </c>
      <c r="GD434" s="7" t="str">
        <f>IF(AND(BG434&gt;AA434,BG433&gt;AA433,BG432&gt;AA432,BG431&gt;AA431,BG430&gt;AA430,BG429&gt;AA429,BG428&gt;AA428,BG427&gt;AA427,BG426&gt;AA426,BG425&gt;AA425,BG424&gt;AA424,BG423&gt;AA423),"Bullish",IF(AND(BG434&lt;AA434,BG433&lt;AA433,BG432&lt;AA432,BG431&lt;AA431,BG430&lt;AA430,BG429&lt;AA429,BG428&lt;AA428,BG427&lt;AA427,BG426&lt;AA426,BG425&lt;AA425,BG424&lt;AA424,BG423&lt;AA423),"Bearish","-----"))</f>
        <v>-----</v>
      </c>
      <c r="GE434">
        <f>(Z434-BG434)/BG434</f>
        <v>-3.4915931695957473E-4</v>
      </c>
      <c r="GF434" s="28">
        <f t="shared" si="574"/>
        <v>-0.26560489586668579</v>
      </c>
      <c r="GG434" s="7">
        <f t="shared" si="575"/>
        <v>0.39527175732193842</v>
      </c>
      <c r="GH434" s="7" t="str">
        <f t="shared" si="576"/>
        <v>-----</v>
      </c>
      <c r="GI434" s="7" t="str">
        <f>IF(Y434&gt;Z434,"Bullish","Bearish")</f>
        <v>Bearish</v>
      </c>
      <c r="GJ434" s="13" t="str">
        <f>IF(AND(D434&gt;Y434,D433&lt;Y433),"TEMA crossover","-----")</f>
        <v>-----</v>
      </c>
      <c r="GK434" s="13" t="str">
        <f>IF(AND(D434&lt;Y434,D433&gt;Y433),"TEMA crossunder","-----")</f>
        <v>-----</v>
      </c>
      <c r="GL434" s="22" t="str">
        <f>IF(GD434="Bearish","YES","-----")</f>
        <v>-----</v>
      </c>
      <c r="GM434" s="22" t="str">
        <f>IF(GH434="Reverse to Bearish","YES","-----")</f>
        <v>-----</v>
      </c>
      <c r="GN434" s="22" t="str">
        <f>IF(AND(GI434="Bullish",GI433="Bullish",GI432="Bullish",GI431="Bullish"),"YES","-----")</f>
        <v>-----</v>
      </c>
      <c r="GO434" s="22" t="str">
        <f>IF(OR(GK434="TEMA crossunder",GK433="TEMA crossunder",GK432="TEMA crossunder",GK431="TEMA crossunder"),"YES","-----")</f>
        <v>-----</v>
      </c>
      <c r="GP434" s="22" t="str">
        <f>IF(GD434="Bullish","YES","-----")</f>
        <v>-----</v>
      </c>
      <c r="GQ434" s="22" t="str">
        <f>IF(GH434="Reverse to Bullish","YES","-----")</f>
        <v>-----</v>
      </c>
      <c r="GR434" s="22" t="str">
        <f>IF(AND(GI434="Bearish",GI433="Bearish",GI432="Bearish",GI431="Bearish"),"YES","-----")</f>
        <v>YES</v>
      </c>
      <c r="GS434" s="22" t="str">
        <f>IF(OR(GJ434="TEMA crossover",GJ433="TEMA crossover",GJ432="TEMA crossover",GJ431="TEMA crossover"),"YES","-----")</f>
        <v>YES</v>
      </c>
      <c r="GT434" s="22" t="str">
        <f t="shared" si="636"/>
        <v>-----</v>
      </c>
      <c r="GU434" s="22" t="str">
        <f t="shared" si="637"/>
        <v>-----</v>
      </c>
      <c r="GV434" s="22" t="str">
        <f t="shared" si="638"/>
        <v>-----</v>
      </c>
      <c r="GW434" s="22" t="str">
        <f t="shared" si="639"/>
        <v>-----</v>
      </c>
      <c r="GX434" s="22" t="str">
        <f t="shared" si="640"/>
        <v>-----</v>
      </c>
      <c r="GY434" s="22" t="str">
        <f t="shared" si="641"/>
        <v>-----</v>
      </c>
      <c r="GZ434" s="7" t="str">
        <f>IF(G434&gt;BH434,"YES","-----")</f>
        <v>-----</v>
      </c>
      <c r="HA434" s="7" t="str">
        <f>IF(F434&lt;BI434,"YES","-----")</f>
        <v>-----</v>
      </c>
      <c r="HB434">
        <f>BH434-BI434</f>
        <v>3.6900000000005093</v>
      </c>
      <c r="HC434" s="27">
        <f t="shared" si="617"/>
        <v>-0.78195403181753087</v>
      </c>
      <c r="HD434" s="28">
        <f t="shared" si="577"/>
        <v>0.21712079459010827</v>
      </c>
      <c r="HE434" s="28" t="str">
        <f t="shared" si="578"/>
        <v>-----</v>
      </c>
      <c r="HF434" s="27">
        <f>STANDARDIZE(H434,AVERAGE($H51:$H434),_xlfn.STDEV.P($H51:$H434))</f>
        <v>-0.12941332206498091</v>
      </c>
      <c r="HG434" s="28">
        <f t="shared" si="579"/>
        <v>0.4485153034203716</v>
      </c>
      <c r="HH434" s="28" t="str">
        <f t="shared" si="580"/>
        <v>-----</v>
      </c>
      <c r="HI434">
        <f t="shared" si="618"/>
        <v>-4.0196200000000317</v>
      </c>
      <c r="HJ434">
        <f t="shared" si="619"/>
        <v>-0.32961999999952241</v>
      </c>
      <c r="HK434" s="28">
        <f t="shared" ref="HK434:HL434" si="705">STANDARDIZE(HI434,AVERAGE(HI51:HI434),_xlfn.STDEV.P(HI51:HI434))</f>
        <v>-0.28050206127271216</v>
      </c>
      <c r="HL434" s="28">
        <f t="shared" si="705"/>
        <v>-1.1928329598783387</v>
      </c>
      <c r="HM434" s="28">
        <f t="shared" si="582"/>
        <v>0.38954617212554848</v>
      </c>
      <c r="HN434" s="28">
        <f t="shared" si="583"/>
        <v>0.11646739946188706</v>
      </c>
      <c r="HO434" s="28" t="str">
        <f t="shared" si="584"/>
        <v>-----</v>
      </c>
      <c r="HP434" s="28" t="str">
        <f t="shared" si="585"/>
        <v>-----</v>
      </c>
      <c r="HQ434" s="28">
        <f t="shared" si="648"/>
        <v>0.88735999999971682</v>
      </c>
      <c r="HR434" s="28" t="str">
        <f t="shared" si="621"/>
        <v>Bull</v>
      </c>
      <c r="HS434">
        <f t="shared" si="622"/>
        <v>0.88735999999971682</v>
      </c>
      <c r="HT434" s="27">
        <f t="shared" si="586"/>
        <v>-0.15091920485292892</v>
      </c>
      <c r="HU434" s="28">
        <f t="shared" si="587"/>
        <v>0.44001972536259631</v>
      </c>
      <c r="HV434" s="27" t="str">
        <f t="shared" si="588"/>
        <v>-----</v>
      </c>
    </row>
    <row r="435" spans="1:230" x14ac:dyDescent="0.55000000000000004">
      <c r="A435">
        <f>Validation!A434</f>
        <v>1772161800</v>
      </c>
      <c r="B435" t="str">
        <f>Price!B434</f>
        <v>XAUUSD</v>
      </c>
      <c r="C435" t="str">
        <f>Price!C434</f>
        <v>M5</v>
      </c>
      <c r="D435">
        <f>Price!D434</f>
        <v>5182.8999999999996</v>
      </c>
      <c r="E435">
        <f>Price!E434</f>
        <v>5183.04</v>
      </c>
      <c r="F435">
        <f>Price!F434</f>
        <v>5183.5</v>
      </c>
      <c r="G435">
        <f>Price!G434</f>
        <v>5181.54</v>
      </c>
      <c r="H435">
        <f>Price!H434</f>
        <v>465</v>
      </c>
      <c r="I435">
        <f>Diagonals!E434</f>
        <v>5224.28</v>
      </c>
      <c r="J435">
        <f>Diagonals!F434</f>
        <v>0</v>
      </c>
      <c r="K435">
        <f>Diagonals!G434</f>
        <v>0</v>
      </c>
      <c r="L435">
        <f>Diagonals!H434</f>
        <v>5099.1899999999996</v>
      </c>
      <c r="M435">
        <f>Diagonals!I434</f>
        <v>0</v>
      </c>
      <c r="N435">
        <f>Diagonals!J434</f>
        <v>0</v>
      </c>
      <c r="O435">
        <f>Diagonals!K434</f>
        <v>0</v>
      </c>
      <c r="P435">
        <f>Diagonals!L434</f>
        <v>0</v>
      </c>
      <c r="Q435">
        <f>Trendlines!E434</f>
        <v>5200.18</v>
      </c>
      <c r="R435">
        <f>Trendlines!F434</f>
        <v>5190.6499999999996</v>
      </c>
      <c r="S435">
        <f>Trendlines!G434</f>
        <v>5200.9399999999996</v>
      </c>
      <c r="T435">
        <f>Trendlines!H434</f>
        <v>5179.46</v>
      </c>
      <c r="U435">
        <f>Trendlines!I434</f>
        <v>5180.58</v>
      </c>
      <c r="V435">
        <f>Trendlines!J434</f>
        <v>5167.87</v>
      </c>
      <c r="W435">
        <f>Trendlines!K434</f>
        <v>0</v>
      </c>
      <c r="X435">
        <f>Trendlines!L434</f>
        <v>0</v>
      </c>
      <c r="Y435">
        <f>Tema_Hrma_Smma!E434</f>
        <v>5181.37</v>
      </c>
      <c r="Z435">
        <f>Tema_Hrma_Smma!F434</f>
        <v>5181.95</v>
      </c>
      <c r="AA435">
        <f>Tema_Hrma_Smma!G434</f>
        <v>5184.04</v>
      </c>
      <c r="AB435">
        <f>ZScore!H434</f>
        <v>-1</v>
      </c>
      <c r="AC435">
        <f>ZScore!I434</f>
        <v>0.99750000000000005</v>
      </c>
      <c r="AD435">
        <f>ZScore!J434</f>
        <v>3</v>
      </c>
      <c r="AE435">
        <f>HA!E434</f>
        <v>5182.21</v>
      </c>
      <c r="AF435">
        <f>HA!F434</f>
        <v>5183.5</v>
      </c>
      <c r="AG435">
        <f>HA!G434</f>
        <v>5181.54</v>
      </c>
      <c r="AH435">
        <f>HA!H434</f>
        <v>5182.75</v>
      </c>
      <c r="AI435">
        <f>HA!I434</f>
        <v>1</v>
      </c>
      <c r="AJ435">
        <f>HA!J434</f>
        <v>0.53</v>
      </c>
      <c r="AK435">
        <f>HA!K434</f>
        <v>-0.87895000000000001</v>
      </c>
      <c r="AL435">
        <f>HA!L434</f>
        <v>4</v>
      </c>
      <c r="AM435">
        <f>KC!E434</f>
        <v>5212.4415600000002</v>
      </c>
      <c r="AN435">
        <f>KC!F434</f>
        <v>5206.0232900000001</v>
      </c>
      <c r="AO435">
        <f>KC!G434</f>
        <v>5199.60502</v>
      </c>
      <c r="AP435">
        <f>KC!H434</f>
        <v>5193.1867499999998</v>
      </c>
      <c r="AQ435">
        <f>KC!I434</f>
        <v>5186.7684799999997</v>
      </c>
      <c r="AR435">
        <f>KC!J434</f>
        <v>5181.3759600000003</v>
      </c>
      <c r="AS435">
        <f>KC!K434</f>
        <v>5174.9576900000002</v>
      </c>
      <c r="AT435">
        <f>KC!L434</f>
        <v>5168.5394200000001</v>
      </c>
      <c r="AU435">
        <f>KC!M434</f>
        <v>5162.1211499999999</v>
      </c>
      <c r="AV435">
        <f>KC!N434</f>
        <v>5155.7028799999998</v>
      </c>
      <c r="AW435">
        <f>SR_Levels!E434</f>
        <v>5178.6000000000004</v>
      </c>
      <c r="AX435">
        <f>SR_Levels!F434</f>
        <v>5161.8900000000003</v>
      </c>
      <c r="AY435">
        <f>SR_Levels!G434</f>
        <v>5135.8500000000004</v>
      </c>
      <c r="AZ435">
        <f>SR_Levels!H434</f>
        <v>0</v>
      </c>
      <c r="BA435">
        <f>SR_Levels!I434</f>
        <v>5193.3500000000004</v>
      </c>
      <c r="BB435">
        <f>SR_Levels!J434</f>
        <v>5205.3100000000004</v>
      </c>
      <c r="BC435">
        <f>SR_Levels!K434</f>
        <v>0</v>
      </c>
      <c r="BD435">
        <f>SR_Levels!L434</f>
        <v>0</v>
      </c>
      <c r="BE435">
        <f>ZigZag!E434</f>
        <v>0</v>
      </c>
      <c r="BF435">
        <f>ZigZag!F434</f>
        <v>0</v>
      </c>
      <c r="BG435">
        <f>ZigZag!G434</f>
        <v>5183.79</v>
      </c>
      <c r="BH435">
        <f>Dual_Tema!E434</f>
        <v>5182.47</v>
      </c>
      <c r="BI435">
        <f>Dual_Tema!F434</f>
        <v>5179.8500000000004</v>
      </c>
      <c r="BJ435">
        <f>Pinbar!E434</f>
        <v>0</v>
      </c>
      <c r="BK435">
        <f>SSA!E434</f>
        <v>5183.8615300000001</v>
      </c>
      <c r="BL435">
        <f>SSA!F434</f>
        <v>5182.8268900000003</v>
      </c>
      <c r="BN435" t="str">
        <f t="shared" si="644"/>
        <v>Red Candle</v>
      </c>
      <c r="BO435" s="34">
        <f t="shared" si="649"/>
        <v>2.779139470341363E-4</v>
      </c>
      <c r="BP435" s="34">
        <f t="shared" si="657"/>
        <v>-2.1678192431500154E-3</v>
      </c>
      <c r="BQ435" s="34">
        <f t="shared" si="671"/>
        <v>-1.1081880643327713E-3</v>
      </c>
      <c r="BR435" s="34">
        <f t="shared" si="681"/>
        <v>1.2208832858759955E-3</v>
      </c>
      <c r="BS435" s="35">
        <f t="shared" si="650"/>
        <v>4.6313628460747935E-5</v>
      </c>
      <c r="BT435" s="35">
        <f t="shared" si="658"/>
        <v>-1.8083134509616627E-4</v>
      </c>
      <c r="BU435" s="35">
        <f t="shared" si="672"/>
        <v>-6.1598244903038335E-5</v>
      </c>
      <c r="BV435" s="35">
        <f t="shared" si="682"/>
        <v>5.0840401242702171E-5</v>
      </c>
      <c r="BW435" s="27">
        <v>96</v>
      </c>
      <c r="BX435">
        <f>F435-G435</f>
        <v>1.9600000000000364</v>
      </c>
      <c r="BY435">
        <f>ABS(F435-D434)</f>
        <v>0.46000000000003638</v>
      </c>
      <c r="BZ435">
        <f>ABS(G435-D434)</f>
        <v>1.5</v>
      </c>
      <c r="CA435">
        <f t="shared" si="623"/>
        <v>1.9600000000000364</v>
      </c>
      <c r="CB435">
        <f t="shared" si="660"/>
        <v>5.091428571428553</v>
      </c>
      <c r="CC435">
        <f t="shared" si="664"/>
        <v>5.0858138795421537</v>
      </c>
      <c r="CD435">
        <f t="shared" si="661"/>
        <v>5.6146918863992923E-3</v>
      </c>
      <c r="CE435">
        <f t="shared" si="665"/>
        <v>1</v>
      </c>
      <c r="CF435">
        <f t="shared" si="668"/>
        <v>2</v>
      </c>
      <c r="CG435" s="7" t="str">
        <f t="shared" si="662"/>
        <v>-----</v>
      </c>
      <c r="CH435" s="21">
        <f>(Q435-Q339)/$BW435</f>
        <v>5.6249999999996208E-3</v>
      </c>
      <c r="CI435" s="21">
        <f>(R435-R339)/$BW435</f>
        <v>-2.5937500000007201E-2</v>
      </c>
      <c r="CJ435" s="21">
        <f>(S435-S339)/$BW435</f>
        <v>-1.750000000000303E-2</v>
      </c>
      <c r="CK435" s="21">
        <f>(T435-T339)/$BW435</f>
        <v>7.5625000000002274E-2</v>
      </c>
      <c r="CL435" s="21">
        <f>(U435-U339)/$BW435</f>
        <v>2.2083333333332195E-2</v>
      </c>
      <c r="CM435" s="21">
        <f>(V435-V339)/$BW435</f>
        <v>3.875000000000265E-2</v>
      </c>
      <c r="CN435">
        <f>DEGREES(ATAN(CH435/$CB435))</f>
        <v>6.3300235702704308E-2</v>
      </c>
      <c r="CO435">
        <f>DEGREES(ATAN(CI435/$CB435))</f>
        <v>-0.29188201394879909</v>
      </c>
      <c r="CP435">
        <f>DEGREES(ATAN(CJ435/$CB435))</f>
        <v>-0.19693337123430626</v>
      </c>
      <c r="CQ435">
        <f>DEGREES(ATAN(CK435/$CB435))</f>
        <v>0.85097427056230179</v>
      </c>
      <c r="CR435">
        <f t="shared" si="673"/>
        <v>0.24851057919900768</v>
      </c>
      <c r="CS435">
        <f t="shared" si="674"/>
        <v>0.43606004838982881</v>
      </c>
      <c r="CT435" t="str" cm="1">
        <f t="array" ref="CT435">_xlfn.IFS(CN435&gt;3,"Strong + Slope",CN435&gt;1.5,"Moderate + Slope",CN435&gt;0.5,"Sideway + Slope",CN435&gt;=-0.5,"Sideway Flat",CN435&gt;=-1.5,"Sideway - Slope",CN435&gt;=-3,"Moderate - Slope",TRUE,"Strong - Slope")</f>
        <v>Sideway Flat</v>
      </c>
      <c r="CU435" t="str" cm="1">
        <f t="array" ref="CU435">_xlfn.IFS(CO435&gt;3,"Strong + Slope",CO435&gt;1.5,"Moderate + Slope",CO435&gt;0.5,"Sideway + Slope",CO435&gt;=-0.5,"Sideway Flat",CO435&gt;=-1.5,"Sideway - Slope",CO435&gt;=-3,"Moderate - Slope",TRUE,"Strong - Slope")</f>
        <v>Sideway Flat</v>
      </c>
      <c r="CV435" t="str" cm="1">
        <f t="array" ref="CV435">_xlfn.IFS(CP435&gt;3,"Strong + Slope",CP435&gt;1.5,"Moderate + Slope",CP435&gt;0.5,"Sideway + Slope",CP435&gt;=-0.5,"Sideway Flat",CP435&gt;=-1.5,"Sideway - Slope",CP435&gt;=-3,"Moderate - Slope",TRUE,"Strong - Slope")</f>
        <v>Sideway Flat</v>
      </c>
      <c r="CW435" t="str" cm="1">
        <f t="array" ref="CW435">_xlfn.IFS(CQ435&gt;3,"Strong + Slope",CQ435&gt;1.5,"Moderate + Slope",CQ435&gt;0.5,"Sideway + Slope",CQ435&gt;=-0.5,"Sideway Flat",CQ435&gt;=-1.5,"Sideway - Slope",CQ435&gt;=-3,"Moderate - Slope",TRUE,"Strong - Slope")</f>
        <v>Sideway + Slope</v>
      </c>
      <c r="CX435" t="str" cm="1">
        <f t="array" ref="CX435">_xlfn.IFS(CR435&gt;3,"Strong + Slope",CR435&gt;1.5,"Moderate + Slope",CR435&gt;0.5,"Sideway + Slope",CR435&gt;=-0.5,"Sideway Flat",CR435&gt;=-1.5,"Sideway - Slope",CR435&gt;=-3,"Moderate - Slope",TRUE,"Strong - Slope")</f>
        <v>Sideway Flat</v>
      </c>
      <c r="CY435" t="str" cm="1">
        <f t="array" ref="CY435">_xlfn.IFS(CS435&gt;3,"Strong + Slope",CS435&gt;1.5,"Moderate + Slope",CS435&gt;0.5,"Sideway + Slope",CS435&gt;=-0.5,"Sideway Flat",CS435&gt;=-1.5,"Sideway - Slope",CS435&gt;=-3,"Moderate - Slope",TRUE,"Strong - Slope")</f>
        <v>Sideway Flat</v>
      </c>
      <c r="CZ435" s="7" t="str">
        <f>IF(AND(D435&gt;BH435,D435&gt;E435),"Bullish Trigger","-----")</f>
        <v>-----</v>
      </c>
      <c r="DA435" s="7" t="str">
        <f>IF(AND(D435&lt;BI435,D435&lt;E435),"Bearish Trigger","-----")</f>
        <v>-----</v>
      </c>
      <c r="DB435" s="13" t="str">
        <f>IF(AND(W435=BE435,W435&gt;0,BE435&gt;0),"Important High","------")</f>
        <v>------</v>
      </c>
      <c r="DC435" s="13" t="str">
        <f>IF(AND(X435=BF435,X435&gt;0,BF435&gt;0),"Important Low","------")</f>
        <v>------</v>
      </c>
      <c r="DD435" s="7" t="str">
        <f>IF(AND(DB435="Important High",DC435="-----",BJ435=1),"Imp High Rej","-----")</f>
        <v>-----</v>
      </c>
      <c r="DE435" s="7" t="str">
        <f>IF(AND(DB435="-----",DC435="Important Low",BJ435=1),"Imp Low Rej","-----")</f>
        <v>-----</v>
      </c>
      <c r="DF435" s="7" t="str">
        <f>IF(Y435&gt;AM435,"Overbought",IF(Y435&gt;AO435,"Bullish Momentum",IF(Y435&gt;AQ435,"Flat Momentum","-----")))</f>
        <v>-----</v>
      </c>
      <c r="DG435" s="7" t="str">
        <f>IF(Y435&lt;AV435,"Oversold",IF(Y435&lt;AT435,"Bearish Momentum",IF(Y435&lt;AR435,"Flat Momentum","-----")))</f>
        <v>Flat Momentum</v>
      </c>
      <c r="DH435" s="7" t="str">
        <f>IF(AND(DF435="Overbought",AD435=2),"Culminated Thrust","-----")</f>
        <v>-----</v>
      </c>
      <c r="DI435" s="7" t="str">
        <f>IF(AND(DG435="Oversold",AD435=5),"Culminated Thrust","-----")</f>
        <v>-----</v>
      </c>
      <c r="DJ435" s="14">
        <f>(Q435-$D435)/$D435</f>
        <v>3.3340407879759704E-3</v>
      </c>
      <c r="DK435" s="14">
        <f>(R435-$D435)/$D435</f>
        <v>1.4953018580331477E-3</v>
      </c>
      <c r="DL435" s="14">
        <f>(S435-$D435)/$D435</f>
        <v>3.4806768411507006E-3</v>
      </c>
      <c r="DM435" s="14">
        <f>(T435-$D435)/$D435</f>
        <v>-6.6372108279141027E-4</v>
      </c>
      <c r="DN435" s="14">
        <f>(U435-$D435)/$D435</f>
        <v>-4.4762584653373769E-4</v>
      </c>
      <c r="DO435" s="14">
        <f>(V435-$D435)/$D435</f>
        <v>-2.8999208937081069E-3</v>
      </c>
      <c r="DP435" s="14">
        <f t="shared" si="589"/>
        <v>3.4806768411507006E-3</v>
      </c>
      <c r="DQ435" s="14">
        <f t="shared" si="590"/>
        <v>3.3340407879759704E-3</v>
      </c>
      <c r="DR435" s="14">
        <f t="shared" si="591"/>
        <v>1.4953018580331477E-3</v>
      </c>
      <c r="DS435" s="14">
        <f t="shared" si="592"/>
        <v>-4.4762584653373769E-4</v>
      </c>
      <c r="DT435" s="14">
        <f t="shared" si="593"/>
        <v>-6.6372108279141027E-4</v>
      </c>
      <c r="DU435" s="14">
        <f t="shared" si="594"/>
        <v>-2.8999208937081069E-3</v>
      </c>
      <c r="DV435" t="str">
        <f>IF($D435&gt;Q435,"SUP","RES")</f>
        <v>RES</v>
      </c>
      <c r="DW435" t="str">
        <f>IF($D435&gt;R435,"SUP","RES")</f>
        <v>RES</v>
      </c>
      <c r="DX435" t="str">
        <f>IF($D435&gt;S435,"SUP","RES")</f>
        <v>RES</v>
      </c>
      <c r="DY435" t="str">
        <f>IF($D435&gt;T435,"SUP","RES")</f>
        <v>SUP</v>
      </c>
      <c r="DZ435" t="str">
        <f>IF($D435&gt;U435,"SUP","RES")</f>
        <v>SUP</v>
      </c>
      <c r="EA435" t="str">
        <f>IF($D435&gt;V435,"SUP","RES")</f>
        <v>SUP</v>
      </c>
      <c r="EB435" s="7">
        <f t="shared" si="595"/>
        <v>3</v>
      </c>
      <c r="EC435" s="7">
        <f t="shared" si="596"/>
        <v>3</v>
      </c>
      <c r="ED435" s="13" t="str">
        <f t="shared" si="597"/>
        <v>-----</v>
      </c>
      <c r="EE435" s="13" t="str">
        <f t="shared" si="598"/>
        <v>-----</v>
      </c>
      <c r="EF435" s="7">
        <f>IF(OR(ED435="All Sup",EE435="All Res"),"na",((D435-MIN(Q435:V435))/(MAX(Q435:V435)-MIN(Q435:V435))))</f>
        <v>0.45449047475052545</v>
      </c>
      <c r="EG435">
        <v>1.4999999999999999E-4</v>
      </c>
      <c r="EH435">
        <f>Q435*(1+$EG435)</f>
        <v>5200.960027000001</v>
      </c>
      <c r="EI435">
        <f>Q435*(1-$EG435)</f>
        <v>5199.3999730000005</v>
      </c>
      <c r="EJ435">
        <f>R435*(1+$EG435)</f>
        <v>5191.4285975000003</v>
      </c>
      <c r="EK435">
        <f>R435*(1-$EG435)</f>
        <v>5189.8714024999999</v>
      </c>
      <c r="EL435">
        <f>S435*(1+$EG435)</f>
        <v>5201.7201409999998</v>
      </c>
      <c r="EM435">
        <f>S435*(1-$EG435)</f>
        <v>5200.1598589999994</v>
      </c>
      <c r="EN435">
        <f>T435*(1+$EG435)</f>
        <v>5180.2369190000009</v>
      </c>
      <c r="EO435">
        <f>T435*(1-$EG435)</f>
        <v>5178.6830810000001</v>
      </c>
      <c r="EP435">
        <f>U435*(1+$EG435)</f>
        <v>5181.3570870000003</v>
      </c>
      <c r="EQ435">
        <f>U435*(1-$EG435)</f>
        <v>5179.8029130000004</v>
      </c>
      <c r="ER435">
        <f>V435*(1+$EG435)</f>
        <v>5168.6451805000006</v>
      </c>
      <c r="ES435">
        <f>V435*(1-$EG435)</f>
        <v>5167.0948195000001</v>
      </c>
      <c r="ET435" s="7" t="str">
        <f t="shared" si="599"/>
        <v>-----</v>
      </c>
      <c r="EU435" s="7" t="str">
        <f t="shared" si="600"/>
        <v>-----</v>
      </c>
      <c r="EV435" s="7" t="str">
        <f t="shared" si="601"/>
        <v>-----</v>
      </c>
      <c r="EW435" s="7" t="str">
        <f t="shared" si="602"/>
        <v>-----</v>
      </c>
      <c r="EX435" s="7" t="str">
        <f t="shared" si="603"/>
        <v>-----</v>
      </c>
      <c r="EY435" s="7" t="str">
        <f t="shared" si="604"/>
        <v>-----</v>
      </c>
      <c r="EZ435">
        <f t="shared" si="624"/>
        <v>60</v>
      </c>
      <c r="FA435">
        <f t="shared" si="625"/>
        <v>10</v>
      </c>
      <c r="FB435">
        <f t="shared" si="626"/>
        <v>433</v>
      </c>
      <c r="FC435">
        <f t="shared" si="627"/>
        <v>3</v>
      </c>
      <c r="FD435">
        <f t="shared" si="628"/>
        <v>3</v>
      </c>
      <c r="FE435">
        <f t="shared" si="629"/>
        <v>127</v>
      </c>
      <c r="FF435">
        <f t="shared" si="630"/>
        <v>4</v>
      </c>
      <c r="FG435">
        <f t="shared" si="631"/>
        <v>2</v>
      </c>
      <c r="FH435">
        <f t="shared" si="632"/>
        <v>0</v>
      </c>
      <c r="FI435">
        <f t="shared" si="633"/>
        <v>5</v>
      </c>
      <c r="FJ435">
        <f t="shared" si="634"/>
        <v>4</v>
      </c>
      <c r="FK435">
        <f t="shared" si="635"/>
        <v>1</v>
      </c>
      <c r="FL435" s="7" t="str">
        <f t="shared" si="605"/>
        <v>-----</v>
      </c>
      <c r="FM435" s="7" t="str">
        <f t="shared" si="606"/>
        <v>-----</v>
      </c>
      <c r="FN435" s="7" t="str">
        <f t="shared" si="607"/>
        <v>-----</v>
      </c>
      <c r="FO435" s="7" t="str">
        <f t="shared" si="608"/>
        <v>-----</v>
      </c>
      <c r="FP435" s="7" t="str">
        <f t="shared" si="609"/>
        <v>-----</v>
      </c>
      <c r="FQ435" s="7" t="str">
        <f t="shared" si="610"/>
        <v>-----</v>
      </c>
      <c r="FR435" s="13" t="str">
        <f>IF(FL435="-----","-----",(D435-Q435)/Q435)</f>
        <v>-----</v>
      </c>
      <c r="FS435" s="13" t="str">
        <f>IF(FM435="-----","-----",(Q435-R435)/R435)</f>
        <v>-----</v>
      </c>
      <c r="FT435" s="13" t="str">
        <f>IF(FN435="-----","-----",(R435-S435)/S435)</f>
        <v>-----</v>
      </c>
      <c r="FU435" s="13" t="str">
        <f>IF(FO435="-----","-----",(S435-T435)/T435)</f>
        <v>-----</v>
      </c>
      <c r="FV435" s="13" t="str">
        <f>IF(FP435="-----","-----",(T435-U435)/U435)</f>
        <v>-----</v>
      </c>
      <c r="FW435" s="13" t="str">
        <f>IF(FQ435="-----","-----",(U435-V435)/V435)</f>
        <v>-----</v>
      </c>
      <c r="FX435" s="7" t="str">
        <f t="shared" si="611"/>
        <v>-----</v>
      </c>
      <c r="FY435" s="7" t="str">
        <f t="shared" si="612"/>
        <v>-----</v>
      </c>
      <c r="FZ435" s="7" t="str">
        <f t="shared" si="613"/>
        <v>-----</v>
      </c>
      <c r="GA435" s="7" t="str">
        <f t="shared" si="614"/>
        <v>-----</v>
      </c>
      <c r="GB435" s="7" t="str">
        <f t="shared" si="615"/>
        <v>-----</v>
      </c>
      <c r="GC435" s="7" t="str">
        <f t="shared" si="616"/>
        <v>-----</v>
      </c>
      <c r="GD435" s="7" t="str">
        <f>IF(AND(BG435&gt;AA435,BG434&gt;AA434,BG433&gt;AA433,BG432&gt;AA432,BG431&gt;AA431,BG430&gt;AA430,BG429&gt;AA429,BG428&gt;AA428,BG427&gt;AA427,BG426&gt;AA426,BG425&gt;AA425,BG424&gt;AA424),"Bullish",IF(AND(BG435&lt;AA435,BG434&lt;AA434,BG433&lt;AA433,BG432&lt;AA432,BG431&lt;AA431,BG430&lt;AA430,BG429&lt;AA429,BG428&lt;AA428,BG427&lt;AA427,BG426&lt;AA426,BG425&lt;AA425,BG424&lt;AA424),"Bearish","-----"))</f>
        <v>-----</v>
      </c>
      <c r="GE435">
        <f>(Z435-BG435)/BG435</f>
        <v>-3.5495265047390918E-4</v>
      </c>
      <c r="GF435" s="28">
        <f t="shared" si="574"/>
        <v>-0.26616915964900922</v>
      </c>
      <c r="GG435" s="7">
        <f t="shared" si="575"/>
        <v>0.3950544667845487</v>
      </c>
      <c r="GH435" s="7" t="str">
        <f t="shared" si="576"/>
        <v>-----</v>
      </c>
      <c r="GI435" s="7" t="str">
        <f>IF(Y435&gt;Z435,"Bullish","Bearish")</f>
        <v>Bearish</v>
      </c>
      <c r="GJ435" s="13" t="str">
        <f>IF(AND(D435&gt;Y435,D434&lt;Y434),"TEMA crossover","-----")</f>
        <v>-----</v>
      </c>
      <c r="GK435" s="13" t="str">
        <f>IF(AND(D435&lt;Y435,D434&gt;Y434),"TEMA crossunder","-----")</f>
        <v>-----</v>
      </c>
      <c r="GL435" s="22" t="str">
        <f>IF(GD435="Bearish","YES","-----")</f>
        <v>-----</v>
      </c>
      <c r="GM435" s="22" t="str">
        <f>IF(GH435="Reverse to Bearish","YES","-----")</f>
        <v>-----</v>
      </c>
      <c r="GN435" s="22" t="str">
        <f>IF(AND(GI435="Bullish",GI434="Bullish",GI433="Bullish",GI432="Bullish"),"YES","-----")</f>
        <v>-----</v>
      </c>
      <c r="GO435" s="22" t="str">
        <f>IF(OR(GK435="TEMA crossunder",GK434="TEMA crossunder",GK433="TEMA crossunder",GK432="TEMA crossunder"),"YES","-----")</f>
        <v>-----</v>
      </c>
      <c r="GP435" s="22" t="str">
        <f>IF(GD435="Bullish","YES","-----")</f>
        <v>-----</v>
      </c>
      <c r="GQ435" s="22" t="str">
        <f>IF(GH435="Reverse to Bullish","YES","-----")</f>
        <v>-----</v>
      </c>
      <c r="GR435" s="22" t="str">
        <f>IF(AND(GI435="Bearish",GI434="Bearish",GI433="Bearish",GI432="Bearish"),"YES","-----")</f>
        <v>YES</v>
      </c>
      <c r="GS435" s="22" t="str">
        <f>IF(OR(GJ435="TEMA crossover",GJ434="TEMA crossover",GJ433="TEMA crossover",GJ432="TEMA crossover"),"YES","-----")</f>
        <v>-----</v>
      </c>
      <c r="GT435" s="22" t="str">
        <f t="shared" si="636"/>
        <v>-----</v>
      </c>
      <c r="GU435" s="22" t="str">
        <f t="shared" si="637"/>
        <v>-----</v>
      </c>
      <c r="GV435" s="22" t="str">
        <f t="shared" si="638"/>
        <v>-----</v>
      </c>
      <c r="GW435" s="22" t="str">
        <f t="shared" si="639"/>
        <v>-----</v>
      </c>
      <c r="GX435" s="22" t="str">
        <f t="shared" si="640"/>
        <v>-----</v>
      </c>
      <c r="GY435" s="22" t="str">
        <f t="shared" si="641"/>
        <v>-----</v>
      </c>
      <c r="GZ435" s="7" t="str">
        <f>IF(G435&gt;BH435,"YES","-----")</f>
        <v>-----</v>
      </c>
      <c r="HA435" s="7" t="str">
        <f>IF(F435&lt;BI435,"YES","-----")</f>
        <v>-----</v>
      </c>
      <c r="HB435">
        <f>BH435-BI435</f>
        <v>2.6199999999998909</v>
      </c>
      <c r="HC435" s="27">
        <f t="shared" si="617"/>
        <v>-1.1387922866078135</v>
      </c>
      <c r="HD435" s="28">
        <f t="shared" si="577"/>
        <v>0.12739489987296737</v>
      </c>
      <c r="HE435" s="28" t="str">
        <f t="shared" si="578"/>
        <v>Idle</v>
      </c>
      <c r="HF435" s="27">
        <f>STANDARDIZE(H435,AVERAGE($H52:$H435),_xlfn.STDEV.P($H52:$H435))</f>
        <v>-0.27672272642584478</v>
      </c>
      <c r="HG435" s="28">
        <f t="shared" si="579"/>
        <v>0.39099650995128094</v>
      </c>
      <c r="HH435" s="28" t="str">
        <f t="shared" si="580"/>
        <v>-----</v>
      </c>
      <c r="HI435">
        <f t="shared" si="618"/>
        <v>-4.011529999999766</v>
      </c>
      <c r="HJ435">
        <f t="shared" si="619"/>
        <v>-1.3915299999998751</v>
      </c>
      <c r="HK435" s="28">
        <f t="shared" ref="HK435:HL435" si="706">STANDARDIZE(HI435,AVERAGE(HI52:HI435),_xlfn.STDEV.P(HI52:HI435))</f>
        <v>-0.27618855880626098</v>
      </c>
      <c r="HL435" s="28">
        <f t="shared" si="706"/>
        <v>-1.569949912671124</v>
      </c>
      <c r="HM435" s="28">
        <f t="shared" si="582"/>
        <v>0.39120162217840027</v>
      </c>
      <c r="HN435" s="28">
        <f t="shared" si="583"/>
        <v>5.8213382152347906E-2</v>
      </c>
      <c r="HO435" s="28" t="str">
        <f t="shared" si="584"/>
        <v>-----</v>
      </c>
      <c r="HP435" s="28" t="str">
        <f t="shared" si="585"/>
        <v>-----</v>
      </c>
      <c r="HQ435" s="28">
        <f t="shared" si="648"/>
        <v>1.0346399999998539</v>
      </c>
      <c r="HR435" s="28" t="str">
        <f t="shared" si="621"/>
        <v>Bull</v>
      </c>
      <c r="HS435">
        <f t="shared" si="622"/>
        <v>1.0346399999998539</v>
      </c>
      <c r="HT435" s="27">
        <f t="shared" si="586"/>
        <v>1.8599387637197116E-2</v>
      </c>
      <c r="HU435" s="28">
        <f t="shared" si="587"/>
        <v>0.50741965432648828</v>
      </c>
      <c r="HV435" s="27" t="str">
        <f t="shared" si="588"/>
        <v>-----</v>
      </c>
    </row>
    <row r="436" spans="1:230" x14ac:dyDescent="0.55000000000000004">
      <c r="A436">
        <f>Validation!A435</f>
        <v>1772162100</v>
      </c>
      <c r="B436" t="str">
        <f>Price!B435</f>
        <v>XAUUSD</v>
      </c>
      <c r="C436" t="str">
        <f>Price!C435</f>
        <v>M5</v>
      </c>
      <c r="D436">
        <f>Price!D435</f>
        <v>5183.78</v>
      </c>
      <c r="E436">
        <f>Price!E435</f>
        <v>5182.83</v>
      </c>
      <c r="F436">
        <f>Price!F435</f>
        <v>5184.41</v>
      </c>
      <c r="G436">
        <f>Price!G435</f>
        <v>5181.74</v>
      </c>
      <c r="H436">
        <f>Price!H435</f>
        <v>478</v>
      </c>
      <c r="I436">
        <f>Diagonals!E435</f>
        <v>5224.45</v>
      </c>
      <c r="J436">
        <f>Diagonals!F435</f>
        <v>0</v>
      </c>
      <c r="K436">
        <f>Diagonals!G435</f>
        <v>0</v>
      </c>
      <c r="L436">
        <f>Diagonals!H435</f>
        <v>5098.8599999999997</v>
      </c>
      <c r="M436">
        <f>Diagonals!I435</f>
        <v>0</v>
      </c>
      <c r="N436">
        <f>Diagonals!J435</f>
        <v>0</v>
      </c>
      <c r="O436">
        <f>Diagonals!K435</f>
        <v>0</v>
      </c>
      <c r="P436">
        <f>Diagonals!L435</f>
        <v>0</v>
      </c>
      <c r="Q436">
        <f>Trendlines!E435</f>
        <v>5200.18</v>
      </c>
      <c r="R436">
        <f>Trendlines!F435</f>
        <v>5190.62</v>
      </c>
      <c r="S436">
        <f>Trendlines!G435</f>
        <v>5200.92</v>
      </c>
      <c r="T436">
        <f>Trendlines!H435</f>
        <v>5179.54</v>
      </c>
      <c r="U436">
        <f>Trendlines!I435</f>
        <v>5180.6099999999997</v>
      </c>
      <c r="V436">
        <f>Trendlines!J435</f>
        <v>5167.91</v>
      </c>
      <c r="W436">
        <f>Trendlines!K435</f>
        <v>0</v>
      </c>
      <c r="X436">
        <f>Trendlines!L435</f>
        <v>0</v>
      </c>
      <c r="Y436">
        <f>Tema_Hrma_Smma!E435</f>
        <v>5182.1499999999996</v>
      </c>
      <c r="Z436">
        <f>Tema_Hrma_Smma!F435</f>
        <v>5181.9799999999996</v>
      </c>
      <c r="AA436">
        <f>Tema_Hrma_Smma!G435</f>
        <v>5184.01</v>
      </c>
      <c r="AB436">
        <f>ZScore!H435</f>
        <v>1</v>
      </c>
      <c r="AC436">
        <f>ZScore!I435</f>
        <v>0.71316999999999997</v>
      </c>
      <c r="AD436">
        <f>ZScore!J435</f>
        <v>0</v>
      </c>
      <c r="AE436">
        <f>HA!E435</f>
        <v>5182.4799999999996</v>
      </c>
      <c r="AF436">
        <f>HA!F435</f>
        <v>5184.41</v>
      </c>
      <c r="AG436">
        <f>HA!G435</f>
        <v>5181.74</v>
      </c>
      <c r="AH436">
        <f>HA!H435</f>
        <v>5183.1899999999996</v>
      </c>
      <c r="AI436">
        <f>HA!I435</f>
        <v>1</v>
      </c>
      <c r="AJ436">
        <f>HA!J435</f>
        <v>0.71</v>
      </c>
      <c r="AK436">
        <f>HA!K435</f>
        <v>-0.80301999999999996</v>
      </c>
      <c r="AL436">
        <f>HA!L435</f>
        <v>5</v>
      </c>
      <c r="AM436">
        <f>KC!E435</f>
        <v>5212.0742200000004</v>
      </c>
      <c r="AN436">
        <f>KC!F435</f>
        <v>5205.6798399999998</v>
      </c>
      <c r="AO436">
        <f>KC!G435</f>
        <v>5199.2854600000001</v>
      </c>
      <c r="AP436">
        <f>KC!H435</f>
        <v>5192.8910800000003</v>
      </c>
      <c r="AQ436">
        <f>KC!I435</f>
        <v>5186.4966899999999</v>
      </c>
      <c r="AR436">
        <f>KC!J435</f>
        <v>5181.2865199999997</v>
      </c>
      <c r="AS436">
        <f>KC!K435</f>
        <v>5174.8921300000002</v>
      </c>
      <c r="AT436">
        <f>KC!L435</f>
        <v>5168.4977500000005</v>
      </c>
      <c r="AU436">
        <f>KC!M435</f>
        <v>5162.1033699999998</v>
      </c>
      <c r="AV436">
        <f>KC!N435</f>
        <v>5155.7089900000001</v>
      </c>
      <c r="AW436">
        <f>SR_Levels!E435</f>
        <v>5178.6000000000004</v>
      </c>
      <c r="AX436">
        <f>SR_Levels!F435</f>
        <v>5161.8900000000003</v>
      </c>
      <c r="AY436">
        <f>SR_Levels!G435</f>
        <v>5135.8500000000004</v>
      </c>
      <c r="AZ436">
        <f>SR_Levels!H435</f>
        <v>0</v>
      </c>
      <c r="BA436">
        <f>SR_Levels!I435</f>
        <v>5193.3500000000004</v>
      </c>
      <c r="BB436">
        <f>SR_Levels!J435</f>
        <v>5205.3100000000004</v>
      </c>
      <c r="BC436">
        <f>SR_Levels!K435</f>
        <v>0</v>
      </c>
      <c r="BD436">
        <f>SR_Levels!L435</f>
        <v>0</v>
      </c>
      <c r="BE436">
        <f>ZigZag!E435</f>
        <v>0</v>
      </c>
      <c r="BF436">
        <f>ZigZag!F435</f>
        <v>0</v>
      </c>
      <c r="BG436">
        <f>ZigZag!G435</f>
        <v>5183.76</v>
      </c>
      <c r="BH436">
        <f>Dual_Tema!E435</f>
        <v>5183.07</v>
      </c>
      <c r="BI436">
        <f>Dual_Tema!F435</f>
        <v>5180.74</v>
      </c>
      <c r="BJ436">
        <f>Pinbar!E435</f>
        <v>0</v>
      </c>
      <c r="BK436">
        <f>SSA!E435</f>
        <v>5184.9960700000001</v>
      </c>
      <c r="BL436">
        <f>SSA!F435</f>
        <v>5183.9114799999998</v>
      </c>
      <c r="BN436" t="str">
        <f t="shared" si="644"/>
        <v>Green Candle</v>
      </c>
      <c r="BO436" s="34">
        <f t="shared" si="649"/>
        <v>9.848069392199843E-4</v>
      </c>
      <c r="BP436" s="34">
        <f t="shared" si="657"/>
        <v>-1.4370362379700907E-3</v>
      </c>
      <c r="BQ436" s="34">
        <f t="shared" si="671"/>
        <v>-9.1740643803461808E-4</v>
      </c>
      <c r="BR436" s="34">
        <f t="shared" si="681"/>
        <v>1.1336620373856299E-3</v>
      </c>
      <c r="BS436" s="35">
        <f t="shared" si="650"/>
        <v>1.6406718004802201E-4</v>
      </c>
      <c r="BT436" s="35">
        <f t="shared" si="658"/>
        <v>-1.1983196664355766E-4</v>
      </c>
      <c r="BU436" s="35">
        <f t="shared" si="672"/>
        <v>-5.0989117392541417E-5</v>
      </c>
      <c r="BV436" s="35">
        <f t="shared" si="682"/>
        <v>4.7210278029341524E-5</v>
      </c>
      <c r="BW436" s="27">
        <v>96</v>
      </c>
      <c r="BX436">
        <f>F436-G436</f>
        <v>2.6700000000000728</v>
      </c>
      <c r="BY436">
        <f>ABS(F436-D435)</f>
        <v>1.5100000000002183</v>
      </c>
      <c r="BZ436">
        <f>ABS(G436-D435)</f>
        <v>1.1599999999998545</v>
      </c>
      <c r="CA436">
        <f t="shared" si="623"/>
        <v>2.6700000000000728</v>
      </c>
      <c r="CB436">
        <f t="shared" si="660"/>
        <v>4.8178571428571297</v>
      </c>
      <c r="CC436">
        <f t="shared" si="664"/>
        <v>4.9132557452891481</v>
      </c>
      <c r="CD436">
        <f t="shared" si="661"/>
        <v>-9.5398602432018365E-2</v>
      </c>
      <c r="CE436">
        <f t="shared" si="665"/>
        <v>-1</v>
      </c>
      <c r="CF436">
        <f t="shared" si="668"/>
        <v>-1</v>
      </c>
      <c r="CG436" s="7" t="str">
        <f t="shared" si="662"/>
        <v>-----</v>
      </c>
      <c r="CH436" s="21">
        <f>(Q436-Q340)/$BW436</f>
        <v>5.5208333333401543E-3</v>
      </c>
      <c r="CI436" s="21">
        <f>(R436-R340)/$BW436</f>
        <v>-2.5937499999997726E-2</v>
      </c>
      <c r="CJ436" s="21">
        <f>(S436-S340)/$BW436</f>
        <v>-1.7604166666662497E-2</v>
      </c>
      <c r="CK436" s="21">
        <f>(T436-T340)/$BW436</f>
        <v>7.5625000000002274E-2</v>
      </c>
      <c r="CL436" s="21">
        <f>(U436-U340)/$BW436</f>
        <v>2.2187500000001137E-2</v>
      </c>
      <c r="CM436" s="21">
        <f>(V436-V340)/$BW436</f>
        <v>3.875000000000265E-2</v>
      </c>
      <c r="CN436">
        <f>DEGREES(ATAN(CH436/$CB436))</f>
        <v>6.5655809535571888E-2</v>
      </c>
      <c r="CO436">
        <f>DEGREES(ATAN(CI436/$CB436))</f>
        <v>-0.30845558094318043</v>
      </c>
      <c r="CP436">
        <f>DEGREES(ATAN(CJ436/$CB436))</f>
        <v>-0.20935447711971691</v>
      </c>
      <c r="CQ436">
        <f>DEGREES(ATAN(CK436/$CB436))</f>
        <v>0.89928725181747016</v>
      </c>
      <c r="CR436">
        <f t="shared" si="673"/>
        <v>0.26386027714929988</v>
      </c>
      <c r="CS436">
        <f t="shared" si="674"/>
        <v>0.46081972071247906</v>
      </c>
      <c r="CT436" t="str" cm="1">
        <f t="array" ref="CT436">_xlfn.IFS(CN436&gt;3,"Strong + Slope",CN436&gt;1.5,"Moderate + Slope",CN436&gt;0.5,"Sideway + Slope",CN436&gt;=-0.5,"Sideway Flat",CN436&gt;=-1.5,"Sideway - Slope",CN436&gt;=-3,"Moderate - Slope",TRUE,"Strong - Slope")</f>
        <v>Sideway Flat</v>
      </c>
      <c r="CU436" t="str" cm="1">
        <f t="array" ref="CU436">_xlfn.IFS(CO436&gt;3,"Strong + Slope",CO436&gt;1.5,"Moderate + Slope",CO436&gt;0.5,"Sideway + Slope",CO436&gt;=-0.5,"Sideway Flat",CO436&gt;=-1.5,"Sideway - Slope",CO436&gt;=-3,"Moderate - Slope",TRUE,"Strong - Slope")</f>
        <v>Sideway Flat</v>
      </c>
      <c r="CV436" t="str" cm="1">
        <f t="array" ref="CV436">_xlfn.IFS(CP436&gt;3,"Strong + Slope",CP436&gt;1.5,"Moderate + Slope",CP436&gt;0.5,"Sideway + Slope",CP436&gt;=-0.5,"Sideway Flat",CP436&gt;=-1.5,"Sideway - Slope",CP436&gt;=-3,"Moderate - Slope",TRUE,"Strong - Slope")</f>
        <v>Sideway Flat</v>
      </c>
      <c r="CW436" t="str" cm="1">
        <f t="array" ref="CW436">_xlfn.IFS(CQ436&gt;3,"Strong + Slope",CQ436&gt;1.5,"Moderate + Slope",CQ436&gt;0.5,"Sideway + Slope",CQ436&gt;=-0.5,"Sideway Flat",CQ436&gt;=-1.5,"Sideway - Slope",CQ436&gt;=-3,"Moderate - Slope",TRUE,"Strong - Slope")</f>
        <v>Sideway + Slope</v>
      </c>
      <c r="CX436" t="str" cm="1">
        <f t="array" ref="CX436">_xlfn.IFS(CR436&gt;3,"Strong + Slope",CR436&gt;1.5,"Moderate + Slope",CR436&gt;0.5,"Sideway + Slope",CR436&gt;=-0.5,"Sideway Flat",CR436&gt;=-1.5,"Sideway - Slope",CR436&gt;=-3,"Moderate - Slope",TRUE,"Strong - Slope")</f>
        <v>Sideway Flat</v>
      </c>
      <c r="CY436" t="str" cm="1">
        <f t="array" ref="CY436">_xlfn.IFS(CS436&gt;3,"Strong + Slope",CS436&gt;1.5,"Moderate + Slope",CS436&gt;0.5,"Sideway + Slope",CS436&gt;=-0.5,"Sideway Flat",CS436&gt;=-1.5,"Sideway - Slope",CS436&gt;=-3,"Moderate - Slope",TRUE,"Strong - Slope")</f>
        <v>Sideway Flat</v>
      </c>
      <c r="CZ436" s="7" t="str">
        <f>IF(AND(D436&gt;BH436,D436&gt;E436),"Bullish Trigger","-----")</f>
        <v>Bullish Trigger</v>
      </c>
      <c r="DA436" s="7" t="str">
        <f>IF(AND(D436&lt;BI436,D436&lt;E436),"Bearish Trigger","-----")</f>
        <v>-----</v>
      </c>
      <c r="DB436" s="13" t="str">
        <f>IF(AND(W436=BE436,W436&gt;0,BE436&gt;0),"Important High","------")</f>
        <v>------</v>
      </c>
      <c r="DC436" s="13" t="str">
        <f>IF(AND(X436=BF436,X436&gt;0,BF436&gt;0),"Important Low","------")</f>
        <v>------</v>
      </c>
      <c r="DD436" s="7" t="str">
        <f>IF(AND(DB436="Important High",DC436="-----",BJ436=1),"Imp High Rej","-----")</f>
        <v>-----</v>
      </c>
      <c r="DE436" s="7" t="str">
        <f>IF(AND(DB436="-----",DC436="Important Low",BJ436=1),"Imp Low Rej","-----")</f>
        <v>-----</v>
      </c>
      <c r="DF436" s="7" t="str">
        <f>IF(Y436&gt;AM436,"Overbought",IF(Y436&gt;AO436,"Bullish Momentum",IF(Y436&gt;AQ436,"Flat Momentum","-----")))</f>
        <v>-----</v>
      </c>
      <c r="DG436" s="7" t="str">
        <f>IF(Y436&lt;AV436,"Oversold",IF(Y436&lt;AT436,"Bearish Momentum",IF(Y436&lt;AR436,"Flat Momentum","-----")))</f>
        <v>-----</v>
      </c>
      <c r="DH436" s="7" t="str">
        <f>IF(AND(DF436="Overbought",AD436=2),"Culminated Thrust","-----")</f>
        <v>-----</v>
      </c>
      <c r="DI436" s="7" t="str">
        <f>IF(AND(DG436="Oversold",AD436=5),"Culminated Thrust","-----")</f>
        <v>-----</v>
      </c>
      <c r="DJ436" s="14">
        <f>(Q436-$D436)/$D436</f>
        <v>3.1637145094893199E-3</v>
      </c>
      <c r="DK436" s="14">
        <f>(R436-$D436)/$D436</f>
        <v>1.319500441762603E-3</v>
      </c>
      <c r="DL436" s="14">
        <f>(S436-$D436)/$D436</f>
        <v>3.3064674812589129E-3</v>
      </c>
      <c r="DM436" s="14">
        <f>(T436-$D436)/$D436</f>
        <v>-8.1793594635570603E-4</v>
      </c>
      <c r="DN436" s="14">
        <f>(U436-$D436)/$D436</f>
        <v>-6.1152286555372199E-4</v>
      </c>
      <c r="DO436" s="14">
        <f>(V436-$D436)/$D436</f>
        <v>-3.061472516194725E-3</v>
      </c>
      <c r="DP436" s="14">
        <f t="shared" si="589"/>
        <v>3.3064674812589129E-3</v>
      </c>
      <c r="DQ436" s="14">
        <f t="shared" si="590"/>
        <v>3.1637145094893199E-3</v>
      </c>
      <c r="DR436" s="14">
        <f t="shared" si="591"/>
        <v>1.319500441762603E-3</v>
      </c>
      <c r="DS436" s="14">
        <f t="shared" si="592"/>
        <v>-6.1152286555372199E-4</v>
      </c>
      <c r="DT436" s="14">
        <f t="shared" si="593"/>
        <v>-8.1793594635570603E-4</v>
      </c>
      <c r="DU436" s="14">
        <f t="shared" si="594"/>
        <v>-3.061472516194725E-3</v>
      </c>
      <c r="DV436" t="str">
        <f>IF($D436&gt;Q436,"SUP","RES")</f>
        <v>RES</v>
      </c>
      <c r="DW436" t="str">
        <f>IF($D436&gt;R436,"SUP","RES")</f>
        <v>RES</v>
      </c>
      <c r="DX436" t="str">
        <f>IF($D436&gt;S436,"SUP","RES")</f>
        <v>RES</v>
      </c>
      <c r="DY436" t="str">
        <f>IF($D436&gt;T436,"SUP","RES")</f>
        <v>SUP</v>
      </c>
      <c r="DZ436" t="str">
        <f>IF($D436&gt;U436,"SUP","RES")</f>
        <v>SUP</v>
      </c>
      <c r="EA436" t="str">
        <f>IF($D436&gt;V436,"SUP","RES")</f>
        <v>SUP</v>
      </c>
      <c r="EB436" s="7">
        <f t="shared" si="595"/>
        <v>3</v>
      </c>
      <c r="EC436" s="7">
        <f t="shared" si="596"/>
        <v>3</v>
      </c>
      <c r="ED436" s="13" t="str">
        <f t="shared" si="597"/>
        <v>-----</v>
      </c>
      <c r="EE436" s="13" t="str">
        <f t="shared" si="598"/>
        <v>-----</v>
      </c>
      <c r="EF436" s="7">
        <f>IF(OR(ED436="All Sup",EE436="All Res"),"na",((D436-MIN(Q436:V436))/(MAX(Q436:V436)-MIN(Q436:V436))))</f>
        <v>0.48076340502877268</v>
      </c>
      <c r="EG436">
        <v>1.4999999999999999E-4</v>
      </c>
      <c r="EH436">
        <f>Q436*(1+$EG436)</f>
        <v>5200.960027000001</v>
      </c>
      <c r="EI436">
        <f>Q436*(1-$EG436)</f>
        <v>5199.3999730000005</v>
      </c>
      <c r="EJ436">
        <f>R436*(1+$EG436)</f>
        <v>5191.3985930000008</v>
      </c>
      <c r="EK436">
        <f>R436*(1-$EG436)</f>
        <v>5189.8414069999999</v>
      </c>
      <c r="EL436">
        <f>S436*(1+$EG436)</f>
        <v>5201.7001380000002</v>
      </c>
      <c r="EM436">
        <f>S436*(1-$EG436)</f>
        <v>5200.139862</v>
      </c>
      <c r="EN436">
        <f>T436*(1+$EG436)</f>
        <v>5180.3169310000003</v>
      </c>
      <c r="EO436">
        <f>T436*(1-$EG436)</f>
        <v>5178.7630689999996</v>
      </c>
      <c r="EP436">
        <f>U436*(1+$EG436)</f>
        <v>5181.3870914999998</v>
      </c>
      <c r="EQ436">
        <f>U436*(1-$EG436)</f>
        <v>5179.8329084999996</v>
      </c>
      <c r="ER436">
        <f>V436*(1+$EG436)</f>
        <v>5168.6851865000008</v>
      </c>
      <c r="ES436">
        <f>V436*(1-$EG436)</f>
        <v>5167.1348134999998</v>
      </c>
      <c r="ET436" s="7" t="str">
        <f t="shared" si="599"/>
        <v>-----</v>
      </c>
      <c r="EU436" s="7" t="str">
        <f t="shared" si="600"/>
        <v>-----</v>
      </c>
      <c r="EV436" s="7" t="str">
        <f t="shared" si="601"/>
        <v>-----</v>
      </c>
      <c r="EW436" s="7" t="str">
        <f t="shared" si="602"/>
        <v>-----</v>
      </c>
      <c r="EX436" s="7" t="str">
        <f t="shared" si="603"/>
        <v>-----</v>
      </c>
      <c r="EY436" s="7" t="str">
        <f t="shared" si="604"/>
        <v>-----</v>
      </c>
      <c r="EZ436">
        <f t="shared" si="624"/>
        <v>61</v>
      </c>
      <c r="FA436">
        <f t="shared" si="625"/>
        <v>11</v>
      </c>
      <c r="FB436">
        <f t="shared" si="626"/>
        <v>434</v>
      </c>
      <c r="FC436">
        <f t="shared" si="627"/>
        <v>4</v>
      </c>
      <c r="FD436">
        <f t="shared" si="628"/>
        <v>4</v>
      </c>
      <c r="FE436">
        <f t="shared" si="629"/>
        <v>128</v>
      </c>
      <c r="FF436">
        <f t="shared" si="630"/>
        <v>4</v>
      </c>
      <c r="FG436">
        <f t="shared" si="631"/>
        <v>2</v>
      </c>
      <c r="FH436">
        <f t="shared" si="632"/>
        <v>0</v>
      </c>
      <c r="FI436">
        <f t="shared" si="633"/>
        <v>5</v>
      </c>
      <c r="FJ436">
        <f t="shared" si="634"/>
        <v>4</v>
      </c>
      <c r="FK436">
        <f t="shared" si="635"/>
        <v>1</v>
      </c>
      <c r="FL436" s="7" t="str">
        <f t="shared" si="605"/>
        <v>-----</v>
      </c>
      <c r="FM436" s="7" t="str">
        <f t="shared" si="606"/>
        <v>-----</v>
      </c>
      <c r="FN436" s="7" t="str">
        <f t="shared" si="607"/>
        <v>-----</v>
      </c>
      <c r="FO436" s="7" t="str">
        <f t="shared" si="608"/>
        <v>-----</v>
      </c>
      <c r="FP436" s="7" t="str">
        <f t="shared" si="609"/>
        <v>-----</v>
      </c>
      <c r="FQ436" s="7" t="str">
        <f t="shared" si="610"/>
        <v>-----</v>
      </c>
      <c r="FR436" s="13" t="str">
        <f>IF(FL436="-----","-----",(D436-Q436)/Q436)</f>
        <v>-----</v>
      </c>
      <c r="FS436" s="13" t="str">
        <f>IF(FM436="-----","-----",(Q436-R436)/R436)</f>
        <v>-----</v>
      </c>
      <c r="FT436" s="13" t="str">
        <f>IF(FN436="-----","-----",(R436-S436)/S436)</f>
        <v>-----</v>
      </c>
      <c r="FU436" s="13" t="str">
        <f>IF(FO436="-----","-----",(S436-T436)/T436)</f>
        <v>-----</v>
      </c>
      <c r="FV436" s="13" t="str">
        <f>IF(FP436="-----","-----",(T436-U436)/U436)</f>
        <v>-----</v>
      </c>
      <c r="FW436" s="13" t="str">
        <f>IF(FQ436="-----","-----",(U436-V436)/V436)</f>
        <v>-----</v>
      </c>
      <c r="FX436" s="7" t="str">
        <f t="shared" si="611"/>
        <v>-----</v>
      </c>
      <c r="FY436" s="7" t="str">
        <f t="shared" si="612"/>
        <v>-----</v>
      </c>
      <c r="FZ436" s="7" t="str">
        <f t="shared" si="613"/>
        <v>-----</v>
      </c>
      <c r="GA436" s="7" t="str">
        <f t="shared" si="614"/>
        <v>-----</v>
      </c>
      <c r="GB436" s="7" t="str">
        <f t="shared" si="615"/>
        <v>-----</v>
      </c>
      <c r="GC436" s="7" t="str">
        <f t="shared" si="616"/>
        <v>-----</v>
      </c>
      <c r="GD436" s="7" t="str">
        <f>IF(AND(BG436&gt;AA436,BG435&gt;AA435,BG434&gt;AA434,BG433&gt;AA433,BG432&gt;AA432,BG431&gt;AA431,BG430&gt;AA430,BG429&gt;AA429,BG428&gt;AA428,BG427&gt;AA427,BG426&gt;AA426,BG425&gt;AA425),"Bullish",IF(AND(BG436&lt;AA436,BG435&lt;AA435,BG434&lt;AA434,BG433&lt;AA433,BG432&lt;AA432,BG431&lt;AA431,BG430&lt;AA430,BG429&lt;AA429,BG428&lt;AA428,BG427&lt;AA427,BG426&lt;AA426,BG425&lt;AA425),"Bearish","-----"))</f>
        <v>-----</v>
      </c>
      <c r="GE436">
        <f>(Z436-BG436)/BG436</f>
        <v>-3.4338009475759967E-4</v>
      </c>
      <c r="GF436" s="28">
        <f t="shared" si="574"/>
        <v>-0.25077222145173178</v>
      </c>
      <c r="GG436" s="7">
        <f t="shared" si="575"/>
        <v>0.40099510975292785</v>
      </c>
      <c r="GH436" s="7" t="str">
        <f t="shared" si="576"/>
        <v>-----</v>
      </c>
      <c r="GI436" s="7" t="str">
        <f>IF(Y436&gt;Z436,"Bullish","Bearish")</f>
        <v>Bullish</v>
      </c>
      <c r="GJ436" s="13" t="str">
        <f>IF(AND(D436&gt;Y436,D435&lt;Y435),"TEMA crossover","-----")</f>
        <v>-----</v>
      </c>
      <c r="GK436" s="13" t="str">
        <f>IF(AND(D436&lt;Y436,D435&gt;Y435),"TEMA crossunder","-----")</f>
        <v>-----</v>
      </c>
      <c r="GL436" s="22" t="str">
        <f>IF(GD436="Bearish","YES","-----")</f>
        <v>-----</v>
      </c>
      <c r="GM436" s="22" t="str">
        <f>IF(GH436="Reverse to Bearish","YES","-----")</f>
        <v>-----</v>
      </c>
      <c r="GN436" s="22" t="str">
        <f>IF(AND(GI436="Bullish",GI435="Bullish",GI434="Bullish",GI433="Bullish"),"YES","-----")</f>
        <v>-----</v>
      </c>
      <c r="GO436" s="22" t="str">
        <f>IF(OR(GK436="TEMA crossunder",GK435="TEMA crossunder",GK434="TEMA crossunder",GK433="TEMA crossunder"),"YES","-----")</f>
        <v>-----</v>
      </c>
      <c r="GP436" s="22" t="str">
        <f>IF(GD436="Bullish","YES","-----")</f>
        <v>-----</v>
      </c>
      <c r="GQ436" s="22" t="str">
        <f>IF(GH436="Reverse to Bullish","YES","-----")</f>
        <v>-----</v>
      </c>
      <c r="GR436" s="22" t="str">
        <f>IF(AND(GI436="Bearish",GI435="Bearish",GI434="Bearish",GI433="Bearish"),"YES","-----")</f>
        <v>-----</v>
      </c>
      <c r="GS436" s="22" t="str">
        <f>IF(OR(GJ436="TEMA crossover",GJ435="TEMA crossover",GJ434="TEMA crossover",GJ433="TEMA crossover"),"YES","-----")</f>
        <v>-----</v>
      </c>
      <c r="GT436" s="22" t="str">
        <f t="shared" si="636"/>
        <v>-----</v>
      </c>
      <c r="GU436" s="22" t="str">
        <f t="shared" si="637"/>
        <v>-----</v>
      </c>
      <c r="GV436" s="22" t="str">
        <f t="shared" si="638"/>
        <v>-----</v>
      </c>
      <c r="GW436" s="22" t="str">
        <f t="shared" si="639"/>
        <v>-----</v>
      </c>
      <c r="GX436" s="22" t="str">
        <f t="shared" si="640"/>
        <v>-----</v>
      </c>
      <c r="GY436" s="22" t="str">
        <f t="shared" si="641"/>
        <v>-----</v>
      </c>
      <c r="GZ436" s="7" t="str">
        <f>IF(G436&gt;BH436,"YES","-----")</f>
        <v>-----</v>
      </c>
      <c r="HA436" s="7" t="str">
        <f>IF(F436&lt;BI436,"YES","-----")</f>
        <v>-----</v>
      </c>
      <c r="HB436">
        <f>BH436-BI436</f>
        <v>2.3299999999999272</v>
      </c>
      <c r="HC436" s="27">
        <f t="shared" si="617"/>
        <v>-1.2330909761452276</v>
      </c>
      <c r="HD436" s="28">
        <f t="shared" si="577"/>
        <v>0.10877091189701024</v>
      </c>
      <c r="HE436" s="28" t="str">
        <f t="shared" si="578"/>
        <v>Idle</v>
      </c>
      <c r="HF436" s="27">
        <f>STANDARDIZE(H436,AVERAGE($H53:$H436),_xlfn.STDEV.P($H53:$H436))</f>
        <v>-0.196421493983262</v>
      </c>
      <c r="HG436" s="28">
        <f t="shared" si="579"/>
        <v>0.42214013708312004</v>
      </c>
      <c r="HH436" s="28" t="str">
        <f t="shared" si="580"/>
        <v>-----</v>
      </c>
      <c r="HI436">
        <f t="shared" si="618"/>
        <v>-4.2560700000003635</v>
      </c>
      <c r="HJ436">
        <f t="shared" si="619"/>
        <v>-1.9260700000004363</v>
      </c>
      <c r="HK436" s="28">
        <f t="shared" ref="HK436:HL436" si="707">STANDARDIZE(HI436,AVERAGE(HI53:HI436),_xlfn.STDEV.P(HI53:HI436))</f>
        <v>-0.34581515648695355</v>
      </c>
      <c r="HL436" s="28">
        <f t="shared" si="707"/>
        <v>-1.7521798100728943</v>
      </c>
      <c r="HM436" s="28">
        <f t="shared" si="582"/>
        <v>0.36474081695084748</v>
      </c>
      <c r="HN436" s="28">
        <f t="shared" si="583"/>
        <v>3.9871447096781511E-2</v>
      </c>
      <c r="HO436" s="28" t="str">
        <f t="shared" si="584"/>
        <v>-----</v>
      </c>
      <c r="HP436" s="28" t="str">
        <f t="shared" si="585"/>
        <v>-----</v>
      </c>
      <c r="HQ436" s="28">
        <f t="shared" si="648"/>
        <v>1.0845900000003894</v>
      </c>
      <c r="HR436" s="28" t="str">
        <f t="shared" si="621"/>
        <v>Bull</v>
      </c>
      <c r="HS436">
        <f t="shared" si="622"/>
        <v>1.0845900000003894</v>
      </c>
      <c r="HT436" s="27">
        <f t="shared" si="586"/>
        <v>7.4270922869192887E-2</v>
      </c>
      <c r="HU436" s="28">
        <f t="shared" si="587"/>
        <v>0.52960259334900206</v>
      </c>
      <c r="HV436" s="27" t="str">
        <f t="shared" si="588"/>
        <v>-----</v>
      </c>
    </row>
    <row r="437" spans="1:230" x14ac:dyDescent="0.55000000000000004">
      <c r="A437">
        <f>Validation!A436</f>
        <v>1772162400</v>
      </c>
      <c r="B437" t="str">
        <f>Price!B436</f>
        <v>XAUUSD</v>
      </c>
      <c r="C437" t="str">
        <f>Price!C436</f>
        <v>M5</v>
      </c>
      <c r="D437">
        <f>Price!D436</f>
        <v>5185.07</v>
      </c>
      <c r="E437">
        <f>Price!E436</f>
        <v>5183.79</v>
      </c>
      <c r="F437">
        <f>Price!F436</f>
        <v>5185.08</v>
      </c>
      <c r="G437">
        <f>Price!G436</f>
        <v>5182.01</v>
      </c>
      <c r="H437">
        <f>Price!H436</f>
        <v>474</v>
      </c>
      <c r="I437">
        <f>Diagonals!E436</f>
        <v>5224.63</v>
      </c>
      <c r="J437">
        <f>Diagonals!F436</f>
        <v>0</v>
      </c>
      <c r="K437">
        <f>Diagonals!G436</f>
        <v>0</v>
      </c>
      <c r="L437">
        <f>Diagonals!H436</f>
        <v>5098.53</v>
      </c>
      <c r="M437">
        <f>Diagonals!I436</f>
        <v>0</v>
      </c>
      <c r="N437">
        <f>Diagonals!J436</f>
        <v>0</v>
      </c>
      <c r="O437">
        <f>Diagonals!K436</f>
        <v>0</v>
      </c>
      <c r="P437">
        <f>Diagonals!L436</f>
        <v>0</v>
      </c>
      <c r="Q437">
        <f>Trendlines!E436</f>
        <v>5200.1899999999996</v>
      </c>
      <c r="R437">
        <f>Trendlines!F436</f>
        <v>5190.6000000000004</v>
      </c>
      <c r="S437">
        <f>Trendlines!G436</f>
        <v>5200.8999999999996</v>
      </c>
      <c r="T437">
        <f>Trendlines!H436</f>
        <v>5179.6099999999997</v>
      </c>
      <c r="U437">
        <f>Trendlines!I436</f>
        <v>5180.63</v>
      </c>
      <c r="V437">
        <f>Trendlines!J436</f>
        <v>5167.95</v>
      </c>
      <c r="W437">
        <f>Trendlines!K436</f>
        <v>0</v>
      </c>
      <c r="X437">
        <f>Trendlines!L436</f>
        <v>0</v>
      </c>
      <c r="Y437">
        <f>Tema_Hrma_Smma!E436</f>
        <v>5183.04</v>
      </c>
      <c r="Z437">
        <f>Tema_Hrma_Smma!F436</f>
        <v>5182.18</v>
      </c>
      <c r="AA437">
        <f>Tema_Hrma_Smma!G436</f>
        <v>5184</v>
      </c>
      <c r="AB437">
        <f>ZScore!H436</f>
        <v>1</v>
      </c>
      <c r="AC437">
        <f>ZScore!I436</f>
        <v>0.59431999999999996</v>
      </c>
      <c r="AD437">
        <f>ZScore!J436</f>
        <v>0</v>
      </c>
      <c r="AE437">
        <f>HA!E436</f>
        <v>5182.83</v>
      </c>
      <c r="AF437">
        <f>HA!F436</f>
        <v>5185.08</v>
      </c>
      <c r="AG437">
        <f>HA!G436</f>
        <v>5182.01</v>
      </c>
      <c r="AH437">
        <f>HA!H436</f>
        <v>5183.99</v>
      </c>
      <c r="AI437">
        <f>HA!I436</f>
        <v>1</v>
      </c>
      <c r="AJ437">
        <f>HA!J436</f>
        <v>1.1499999999999999</v>
      </c>
      <c r="AK437">
        <f>HA!K436</f>
        <v>-0.62082999999999999</v>
      </c>
      <c r="AL437">
        <f>HA!L436</f>
        <v>6</v>
      </c>
      <c r="AM437">
        <f>KC!E436</f>
        <v>5211.8610799999997</v>
      </c>
      <c r="AN437">
        <f>KC!F436</f>
        <v>5205.4626900000003</v>
      </c>
      <c r="AO437">
        <f>KC!G436</f>
        <v>5199.0642900000003</v>
      </c>
      <c r="AP437">
        <f>KC!H436</f>
        <v>5192.6659</v>
      </c>
      <c r="AQ437">
        <f>KC!I436</f>
        <v>5186.2674999999999</v>
      </c>
      <c r="AR437">
        <f>KC!J436</f>
        <v>5181.2405399999998</v>
      </c>
      <c r="AS437">
        <f>KC!K436</f>
        <v>5174.8421500000004</v>
      </c>
      <c r="AT437">
        <f>KC!L436</f>
        <v>5168.4437500000004</v>
      </c>
      <c r="AU437">
        <f>KC!M436</f>
        <v>5162.0453600000001</v>
      </c>
      <c r="AV437">
        <f>KC!N436</f>
        <v>5155.64696</v>
      </c>
      <c r="AW437">
        <f>SR_Levels!E436</f>
        <v>5178.6000000000004</v>
      </c>
      <c r="AX437">
        <f>SR_Levels!F436</f>
        <v>5161.8900000000003</v>
      </c>
      <c r="AY437">
        <f>SR_Levels!G436</f>
        <v>5135.8500000000004</v>
      </c>
      <c r="AZ437">
        <f>SR_Levels!H436</f>
        <v>0</v>
      </c>
      <c r="BA437">
        <f>SR_Levels!I436</f>
        <v>5193.3500000000004</v>
      </c>
      <c r="BB437">
        <f>SR_Levels!J436</f>
        <v>5205.3100000000004</v>
      </c>
      <c r="BC437">
        <f>SR_Levels!K436</f>
        <v>0</v>
      </c>
      <c r="BD437">
        <f>SR_Levels!L436</f>
        <v>0</v>
      </c>
      <c r="BE437">
        <f>ZigZag!E436</f>
        <v>0</v>
      </c>
      <c r="BF437">
        <f>ZigZag!F436</f>
        <v>0</v>
      </c>
      <c r="BG437">
        <f>ZigZag!G436</f>
        <v>5183.78</v>
      </c>
      <c r="BH437">
        <f>Dual_Tema!E436</f>
        <v>5183.84</v>
      </c>
      <c r="BI437">
        <f>Dual_Tema!F436</f>
        <v>5181.45</v>
      </c>
      <c r="BJ437">
        <f>Pinbar!E436</f>
        <v>0</v>
      </c>
      <c r="BK437">
        <f>SSA!E436</f>
        <v>5186.0020199999999</v>
      </c>
      <c r="BL437">
        <f>SSA!F436</f>
        <v>5184.9567500000003</v>
      </c>
      <c r="BN437" t="str">
        <f t="shared" si="644"/>
        <v>Green Candle</v>
      </c>
      <c r="BO437" s="34">
        <f t="shared" si="649"/>
        <v>1.4098733624705595E-3</v>
      </c>
      <c r="BP437" s="34">
        <f t="shared" si="657"/>
        <v>-3.065556639533229E-4</v>
      </c>
      <c r="BQ437" s="34">
        <f t="shared" si="671"/>
        <v>-1.3539800851294359E-3</v>
      </c>
      <c r="BR437" s="34">
        <f t="shared" si="681"/>
        <v>1.3924671582468129E-3</v>
      </c>
      <c r="BS437" s="35">
        <f t="shared" si="650"/>
        <v>2.3484097485693134E-4</v>
      </c>
      <c r="BT437" s="35">
        <f t="shared" si="658"/>
        <v>-2.5549895408039092E-5</v>
      </c>
      <c r="BU437" s="35">
        <f t="shared" si="672"/>
        <v>-7.5269252928000796E-5</v>
      </c>
      <c r="BV437" s="35">
        <f t="shared" si="682"/>
        <v>5.7980788108258352E-5</v>
      </c>
      <c r="BW437" s="27">
        <v>96</v>
      </c>
      <c r="BX437">
        <f>F437-G437</f>
        <v>3.069999999999709</v>
      </c>
      <c r="BY437">
        <f>ABS(F437-D436)</f>
        <v>1.3000000000001819</v>
      </c>
      <c r="BZ437">
        <f>ABS(G437-D436)</f>
        <v>1.7699999999995271</v>
      </c>
      <c r="CA437">
        <f t="shared" si="623"/>
        <v>3.069999999999709</v>
      </c>
      <c r="CB437">
        <f t="shared" si="660"/>
        <v>4.7007142857142492</v>
      </c>
      <c r="CC437">
        <f t="shared" si="664"/>
        <v>4.7815946206256168</v>
      </c>
      <c r="CD437">
        <f t="shared" si="661"/>
        <v>-8.0880334911367591E-2</v>
      </c>
      <c r="CE437">
        <f t="shared" si="665"/>
        <v>-1</v>
      </c>
      <c r="CF437">
        <f t="shared" si="668"/>
        <v>-2</v>
      </c>
      <c r="CG437" s="7" t="str">
        <f t="shared" si="662"/>
        <v>-----</v>
      </c>
      <c r="CH437" s="21">
        <f>(Q437-Q341)/$BW437</f>
        <v>5.6249999999996208E-3</v>
      </c>
      <c r="CI437" s="21">
        <f>(R437-R341)/$BW437</f>
        <v>-2.5937499999997726E-2</v>
      </c>
      <c r="CJ437" s="21">
        <f>(S437-S341)/$BW437</f>
        <v>-1.7604166666671972E-2</v>
      </c>
      <c r="CK437" s="21">
        <f>(T437-T341)/$BW437</f>
        <v>7.5624999999992795E-2</v>
      </c>
      <c r="CL437" s="21">
        <f>(U437-U341)/$BW437</f>
        <v>2.2187500000001137E-2</v>
      </c>
      <c r="CM437" s="21">
        <f>(V437-V341)/$BW437</f>
        <v>3.875000000000265E-2</v>
      </c>
      <c r="CN437">
        <f>DEGREES(ATAN(CH437/$CB437))</f>
        <v>6.8561624115419897E-2</v>
      </c>
      <c r="CO437">
        <f>DEGREES(ATAN(CI437/$CB437))</f>
        <v>-0.31614220926901737</v>
      </c>
      <c r="CP437">
        <f>DEGREES(ATAN(CJ437/$CB437))</f>
        <v>-0.21457158958446665</v>
      </c>
      <c r="CQ437">
        <f>DEGREES(ATAN(CK437/$CB437))</f>
        <v>0.92169387333421349</v>
      </c>
      <c r="CR437">
        <f t="shared" si="673"/>
        <v>0.2704356381228985</v>
      </c>
      <c r="CS437">
        <f t="shared" si="674"/>
        <v>0.47230293789636346</v>
      </c>
      <c r="CT437" t="str" cm="1">
        <f t="array" ref="CT437">_xlfn.IFS(CN437&gt;3,"Strong + Slope",CN437&gt;1.5,"Moderate + Slope",CN437&gt;0.5,"Sideway + Slope",CN437&gt;=-0.5,"Sideway Flat",CN437&gt;=-1.5,"Sideway - Slope",CN437&gt;=-3,"Moderate - Slope",TRUE,"Strong - Slope")</f>
        <v>Sideway Flat</v>
      </c>
      <c r="CU437" t="str" cm="1">
        <f t="array" ref="CU437">_xlfn.IFS(CO437&gt;3,"Strong + Slope",CO437&gt;1.5,"Moderate + Slope",CO437&gt;0.5,"Sideway + Slope",CO437&gt;=-0.5,"Sideway Flat",CO437&gt;=-1.5,"Sideway - Slope",CO437&gt;=-3,"Moderate - Slope",TRUE,"Strong - Slope")</f>
        <v>Sideway Flat</v>
      </c>
      <c r="CV437" t="str" cm="1">
        <f t="array" ref="CV437">_xlfn.IFS(CP437&gt;3,"Strong + Slope",CP437&gt;1.5,"Moderate + Slope",CP437&gt;0.5,"Sideway + Slope",CP437&gt;=-0.5,"Sideway Flat",CP437&gt;=-1.5,"Sideway - Slope",CP437&gt;=-3,"Moderate - Slope",TRUE,"Strong - Slope")</f>
        <v>Sideway Flat</v>
      </c>
      <c r="CW437" t="str" cm="1">
        <f t="array" ref="CW437">_xlfn.IFS(CQ437&gt;3,"Strong + Slope",CQ437&gt;1.5,"Moderate + Slope",CQ437&gt;0.5,"Sideway + Slope",CQ437&gt;=-0.5,"Sideway Flat",CQ437&gt;=-1.5,"Sideway - Slope",CQ437&gt;=-3,"Moderate - Slope",TRUE,"Strong - Slope")</f>
        <v>Sideway + Slope</v>
      </c>
      <c r="CX437" t="str" cm="1">
        <f t="array" ref="CX437">_xlfn.IFS(CR437&gt;3,"Strong + Slope",CR437&gt;1.5,"Moderate + Slope",CR437&gt;0.5,"Sideway + Slope",CR437&gt;=-0.5,"Sideway Flat",CR437&gt;=-1.5,"Sideway - Slope",CR437&gt;=-3,"Moderate - Slope",TRUE,"Strong - Slope")</f>
        <v>Sideway Flat</v>
      </c>
      <c r="CY437" t="str" cm="1">
        <f t="array" ref="CY437">_xlfn.IFS(CS437&gt;3,"Strong + Slope",CS437&gt;1.5,"Moderate + Slope",CS437&gt;0.5,"Sideway + Slope",CS437&gt;=-0.5,"Sideway Flat",CS437&gt;=-1.5,"Sideway - Slope",CS437&gt;=-3,"Moderate - Slope",TRUE,"Strong - Slope")</f>
        <v>Sideway Flat</v>
      </c>
      <c r="CZ437" s="7" t="str">
        <f>IF(AND(D437&gt;BH437,D437&gt;E437),"Bullish Trigger","-----")</f>
        <v>Bullish Trigger</v>
      </c>
      <c r="DA437" s="7" t="str">
        <f>IF(AND(D437&lt;BI437,D437&lt;E437),"Bearish Trigger","-----")</f>
        <v>-----</v>
      </c>
      <c r="DB437" s="13" t="str">
        <f>IF(AND(W437=BE437,W437&gt;0,BE437&gt;0),"Important High","------")</f>
        <v>------</v>
      </c>
      <c r="DC437" s="13" t="str">
        <f>IF(AND(X437=BF437,X437&gt;0,BF437&gt;0),"Important Low","------")</f>
        <v>------</v>
      </c>
      <c r="DD437" s="7" t="str">
        <f>IF(AND(DB437="Important High",DC437="-----",BJ437=1),"Imp High Rej","-----")</f>
        <v>-----</v>
      </c>
      <c r="DE437" s="7" t="str">
        <f>IF(AND(DB437="-----",DC437="Important Low",BJ437=1),"Imp Low Rej","-----")</f>
        <v>-----</v>
      </c>
      <c r="DF437" s="7" t="str">
        <f>IF(Y437&gt;AM437,"Overbought",IF(Y437&gt;AO437,"Bullish Momentum",IF(Y437&gt;AQ437,"Flat Momentum","-----")))</f>
        <v>-----</v>
      </c>
      <c r="DG437" s="7" t="str">
        <f>IF(Y437&lt;AV437,"Oversold",IF(Y437&lt;AT437,"Bearish Momentum",IF(Y437&lt;AR437,"Flat Momentum","-----")))</f>
        <v>-----</v>
      </c>
      <c r="DH437" s="7" t="str">
        <f>IF(AND(DF437="Overbought",AD437=2),"Culminated Thrust","-----")</f>
        <v>-----</v>
      </c>
      <c r="DI437" s="7" t="str">
        <f>IF(AND(DG437="Oversold",AD437=5),"Culminated Thrust","-----")</f>
        <v>-----</v>
      </c>
      <c r="DJ437" s="14">
        <f>(Q437-$D437)/$D437</f>
        <v>2.9160647782961254E-3</v>
      </c>
      <c r="DK437" s="14">
        <f>(R437-$D437)/$D437</f>
        <v>1.0665236920621428E-3</v>
      </c>
      <c r="DL437" s="14">
        <f>(S437-$D437)/$D437</f>
        <v>3.0529963915626843E-3</v>
      </c>
      <c r="DM437" s="14">
        <f>(T437-$D437)/$D437</f>
        <v>-1.0530233921625044E-3</v>
      </c>
      <c r="DN437" s="14">
        <f>(U437-$D437)/$D437</f>
        <v>-8.5630473648371191E-4</v>
      </c>
      <c r="DO437" s="14">
        <f>(V437-$D437)/$D437</f>
        <v>-3.3017876325681025E-3</v>
      </c>
      <c r="DP437" s="14">
        <f t="shared" si="589"/>
        <v>3.0529963915626843E-3</v>
      </c>
      <c r="DQ437" s="14">
        <f t="shared" si="590"/>
        <v>2.9160647782961254E-3</v>
      </c>
      <c r="DR437" s="14">
        <f t="shared" si="591"/>
        <v>1.0665236920621428E-3</v>
      </c>
      <c r="DS437" s="14">
        <f t="shared" si="592"/>
        <v>-8.5630473648371191E-4</v>
      </c>
      <c r="DT437" s="14">
        <f t="shared" si="593"/>
        <v>-1.0530233921625044E-3</v>
      </c>
      <c r="DU437" s="14">
        <f t="shared" si="594"/>
        <v>-3.3017876325681025E-3</v>
      </c>
      <c r="DV437" t="str">
        <f>IF($D437&gt;Q437,"SUP","RES")</f>
        <v>RES</v>
      </c>
      <c r="DW437" t="str">
        <f>IF($D437&gt;R437,"SUP","RES")</f>
        <v>RES</v>
      </c>
      <c r="DX437" t="str">
        <f>IF($D437&gt;S437,"SUP","RES")</f>
        <v>RES</v>
      </c>
      <c r="DY437" t="str">
        <f>IF($D437&gt;T437,"SUP","RES")</f>
        <v>SUP</v>
      </c>
      <c r="DZ437" t="str">
        <f>IF($D437&gt;U437,"SUP","RES")</f>
        <v>SUP</v>
      </c>
      <c r="EA437" t="str">
        <f>IF($D437&gt;V437,"SUP","RES")</f>
        <v>SUP</v>
      </c>
      <c r="EB437" s="7">
        <f t="shared" si="595"/>
        <v>3</v>
      </c>
      <c r="EC437" s="7">
        <f t="shared" si="596"/>
        <v>3</v>
      </c>
      <c r="ED437" s="13" t="str">
        <f t="shared" si="597"/>
        <v>-----</v>
      </c>
      <c r="EE437" s="13" t="str">
        <f t="shared" si="598"/>
        <v>-----</v>
      </c>
      <c r="EF437" s="7">
        <f>IF(OR(ED437="All Sup",EE437="All Res"),"na",((D437-MIN(Q437:V437))/(MAX(Q437:V437)-MIN(Q437:V437))))</f>
        <v>0.51957511380880073</v>
      </c>
      <c r="EG437">
        <v>1.4999999999999999E-4</v>
      </c>
      <c r="EH437">
        <f>Q437*(1+$EG437)</f>
        <v>5200.9700284999999</v>
      </c>
      <c r="EI437">
        <f>Q437*(1-$EG437)</f>
        <v>5199.4099714999993</v>
      </c>
      <c r="EJ437">
        <f>R437*(1+$EG437)</f>
        <v>5191.3785900000012</v>
      </c>
      <c r="EK437">
        <f>R437*(1-$EG437)</f>
        <v>5189.8214100000005</v>
      </c>
      <c r="EL437">
        <f>S437*(1+$EG437)</f>
        <v>5201.6801350000005</v>
      </c>
      <c r="EM437">
        <f>S437*(1-$EG437)</f>
        <v>5200.1198649999997</v>
      </c>
      <c r="EN437">
        <f>T437*(1+$EG437)</f>
        <v>5180.3869414999999</v>
      </c>
      <c r="EO437">
        <f>T437*(1-$EG437)</f>
        <v>5178.8330584999994</v>
      </c>
      <c r="EP437">
        <f>U437*(1+$EG437)</f>
        <v>5181.4070945000003</v>
      </c>
      <c r="EQ437">
        <f>U437*(1-$EG437)</f>
        <v>5179.8529054999999</v>
      </c>
      <c r="ER437">
        <f>V437*(1+$EG437)</f>
        <v>5168.7251925</v>
      </c>
      <c r="ES437">
        <f>V437*(1-$EG437)</f>
        <v>5167.1748074999996</v>
      </c>
      <c r="ET437" s="7" t="str">
        <f t="shared" si="599"/>
        <v>-----</v>
      </c>
      <c r="EU437" s="7" t="str">
        <f t="shared" si="600"/>
        <v>-----</v>
      </c>
      <c r="EV437" s="7" t="str">
        <f t="shared" si="601"/>
        <v>-----</v>
      </c>
      <c r="EW437" s="7" t="str">
        <f t="shared" si="602"/>
        <v>-----</v>
      </c>
      <c r="EX437" s="7" t="str">
        <f t="shared" si="603"/>
        <v>-----</v>
      </c>
      <c r="EY437" s="7" t="str">
        <f t="shared" si="604"/>
        <v>-----</v>
      </c>
      <c r="EZ437">
        <f t="shared" si="624"/>
        <v>62</v>
      </c>
      <c r="FA437">
        <f t="shared" si="625"/>
        <v>12</v>
      </c>
      <c r="FB437">
        <f t="shared" si="626"/>
        <v>435</v>
      </c>
      <c r="FC437">
        <f t="shared" si="627"/>
        <v>5</v>
      </c>
      <c r="FD437">
        <f t="shared" si="628"/>
        <v>5</v>
      </c>
      <c r="FE437">
        <f t="shared" si="629"/>
        <v>129</v>
      </c>
      <c r="FF437">
        <f t="shared" si="630"/>
        <v>4</v>
      </c>
      <c r="FG437">
        <f t="shared" si="631"/>
        <v>2</v>
      </c>
      <c r="FH437">
        <f t="shared" si="632"/>
        <v>0</v>
      </c>
      <c r="FI437">
        <f t="shared" si="633"/>
        <v>5</v>
      </c>
      <c r="FJ437">
        <f t="shared" si="634"/>
        <v>4</v>
      </c>
      <c r="FK437">
        <f t="shared" si="635"/>
        <v>1</v>
      </c>
      <c r="FL437" s="7" t="str">
        <f t="shared" si="605"/>
        <v>-----</v>
      </c>
      <c r="FM437" s="7" t="str">
        <f t="shared" si="606"/>
        <v>-----</v>
      </c>
      <c r="FN437" s="7" t="str">
        <f t="shared" si="607"/>
        <v>-----</v>
      </c>
      <c r="FO437" s="7" t="str">
        <f t="shared" si="608"/>
        <v>-----</v>
      </c>
      <c r="FP437" s="7" t="str">
        <f t="shared" si="609"/>
        <v>-----</v>
      </c>
      <c r="FQ437" s="7" t="str">
        <f t="shared" si="610"/>
        <v>-----</v>
      </c>
      <c r="FR437" s="13" t="str">
        <f>IF(FL437="-----","-----",(D437-Q437)/Q437)</f>
        <v>-----</v>
      </c>
      <c r="FS437" s="13" t="str">
        <f>IF(FM437="-----","-----",(Q437-R437)/R437)</f>
        <v>-----</v>
      </c>
      <c r="FT437" s="13" t="str">
        <f>IF(FN437="-----","-----",(R437-S437)/S437)</f>
        <v>-----</v>
      </c>
      <c r="FU437" s="13" t="str">
        <f>IF(FO437="-----","-----",(S437-T437)/T437)</f>
        <v>-----</v>
      </c>
      <c r="FV437" s="13" t="str">
        <f>IF(FP437="-----","-----",(T437-U437)/U437)</f>
        <v>-----</v>
      </c>
      <c r="FW437" s="13" t="str">
        <f>IF(FQ437="-----","-----",(U437-V437)/V437)</f>
        <v>-----</v>
      </c>
      <c r="FX437" s="7" t="str">
        <f t="shared" si="611"/>
        <v>-----</v>
      </c>
      <c r="FY437" s="7" t="str">
        <f t="shared" si="612"/>
        <v>-----</v>
      </c>
      <c r="FZ437" s="7" t="str">
        <f t="shared" si="613"/>
        <v>-----</v>
      </c>
      <c r="GA437" s="7" t="str">
        <f t="shared" si="614"/>
        <v>-----</v>
      </c>
      <c r="GB437" s="7" t="str">
        <f t="shared" si="615"/>
        <v>-----</v>
      </c>
      <c r="GC437" s="7" t="str">
        <f t="shared" si="616"/>
        <v>-----</v>
      </c>
      <c r="GD437" s="7" t="str">
        <f>IF(AND(BG437&gt;AA437,BG436&gt;AA436,BG435&gt;AA435,BG434&gt;AA434,BG433&gt;AA433,BG432&gt;AA432,BG431&gt;AA431,BG430&gt;AA430,BG429&gt;AA429,BG428&gt;AA428,BG427&gt;AA427,BG426&gt;AA426),"Bullish",IF(AND(BG437&lt;AA437,BG436&lt;AA436,BG435&lt;AA435,BG434&lt;AA434,BG433&lt;AA433,BG432&lt;AA432,BG431&lt;AA431,BG430&lt;AA430,BG429&lt;AA429,BG428&lt;AA428,BG427&lt;AA427,BG426&lt;AA426),"Bearish","-----"))</f>
        <v>-----</v>
      </c>
      <c r="GE437">
        <f>(Z437-BG437)/BG437</f>
        <v>-3.0865507409640346E-4</v>
      </c>
      <c r="GF437" s="28">
        <f t="shared" si="574"/>
        <v>-0.21385273210390429</v>
      </c>
      <c r="GG437" s="7">
        <f t="shared" si="575"/>
        <v>0.41533095088096866</v>
      </c>
      <c r="GH437" s="7" t="str">
        <f t="shared" si="576"/>
        <v>-----</v>
      </c>
      <c r="GI437" s="7" t="str">
        <f>IF(Y437&gt;Z437,"Bullish","Bearish")</f>
        <v>Bullish</v>
      </c>
      <c r="GJ437" s="13" t="str">
        <f>IF(AND(D437&gt;Y437,D436&lt;Y436),"TEMA crossover","-----")</f>
        <v>-----</v>
      </c>
      <c r="GK437" s="13" t="str">
        <f>IF(AND(D437&lt;Y437,D436&gt;Y436),"TEMA crossunder","-----")</f>
        <v>-----</v>
      </c>
      <c r="GL437" s="22" t="str">
        <f>IF(GD437="Bearish","YES","-----")</f>
        <v>-----</v>
      </c>
      <c r="GM437" s="22" t="str">
        <f>IF(GH437="Reverse to Bearish","YES","-----")</f>
        <v>-----</v>
      </c>
      <c r="GN437" s="22" t="str">
        <f>IF(AND(GI437="Bullish",GI436="Bullish",GI435="Bullish",GI434="Bullish"),"YES","-----")</f>
        <v>-----</v>
      </c>
      <c r="GO437" s="22" t="str">
        <f>IF(OR(GK437="TEMA crossunder",GK436="TEMA crossunder",GK435="TEMA crossunder",GK434="TEMA crossunder"),"YES","-----")</f>
        <v>-----</v>
      </c>
      <c r="GP437" s="22" t="str">
        <f>IF(GD437="Bullish","YES","-----")</f>
        <v>-----</v>
      </c>
      <c r="GQ437" s="22" t="str">
        <f>IF(GH437="Reverse to Bullish","YES","-----")</f>
        <v>-----</v>
      </c>
      <c r="GR437" s="22" t="str">
        <f>IF(AND(GI437="Bearish",GI436="Bearish",GI435="Bearish",GI434="Bearish"),"YES","-----")</f>
        <v>-----</v>
      </c>
      <c r="GS437" s="22" t="str">
        <f>IF(OR(GJ437="TEMA crossover",GJ436="TEMA crossover",GJ435="TEMA crossover",GJ434="TEMA crossover"),"YES","-----")</f>
        <v>-----</v>
      </c>
      <c r="GT437" s="22" t="str">
        <f t="shared" si="636"/>
        <v>-----</v>
      </c>
      <c r="GU437" s="22" t="str">
        <f t="shared" si="637"/>
        <v>-----</v>
      </c>
      <c r="GV437" s="22" t="str">
        <f t="shared" si="638"/>
        <v>-----</v>
      </c>
      <c r="GW437" s="22" t="str">
        <f t="shared" si="639"/>
        <v>-----</v>
      </c>
      <c r="GX437" s="22" t="str">
        <f t="shared" si="640"/>
        <v>-----</v>
      </c>
      <c r="GY437" s="22" t="str">
        <f t="shared" si="641"/>
        <v>-----</v>
      </c>
      <c r="GZ437" s="7" t="str">
        <f>IF(G437&gt;BH437,"YES","-----")</f>
        <v>-----</v>
      </c>
      <c r="HA437" s="7" t="str">
        <f>IF(F437&lt;BI437,"YES","-----")</f>
        <v>-----</v>
      </c>
      <c r="HB437">
        <f>BH437-BI437</f>
        <v>2.3900000000003274</v>
      </c>
      <c r="HC437" s="27">
        <f t="shared" si="617"/>
        <v>-1.2105606108502933</v>
      </c>
      <c r="HD437" s="28">
        <f t="shared" si="577"/>
        <v>0.11303192403758963</v>
      </c>
      <c r="HE437" s="28" t="str">
        <f t="shared" si="578"/>
        <v>Idle</v>
      </c>
      <c r="HF437" s="27">
        <f>STANDARDIZE(H437,AVERAGE($H54:$H437),_xlfn.STDEV.P($H54:$H437))</f>
        <v>-0.21821648809192784</v>
      </c>
      <c r="HG437" s="28">
        <f t="shared" si="579"/>
        <v>0.41363021949485007</v>
      </c>
      <c r="HH437" s="28" t="str">
        <f t="shared" si="580"/>
        <v>-----</v>
      </c>
      <c r="HI437">
        <f t="shared" si="618"/>
        <v>-4.5520200000000841</v>
      </c>
      <c r="HJ437">
        <f t="shared" si="619"/>
        <v>-2.1620199999997567</v>
      </c>
      <c r="HK437" s="28">
        <f t="shared" ref="HK437:HL437" si="708">STANDARDIZE(HI437,AVERAGE(HI54:HI437),_xlfn.STDEV.P(HI54:HI437))</f>
        <v>-0.4302621993200077</v>
      </c>
      <c r="HL437" s="28">
        <f t="shared" si="708"/>
        <v>-1.8243578303265133</v>
      </c>
      <c r="HM437" s="28">
        <f t="shared" si="582"/>
        <v>0.33350246051367577</v>
      </c>
      <c r="HN437" s="28">
        <f t="shared" si="583"/>
        <v>3.404899642245611E-2</v>
      </c>
      <c r="HO437" s="28" t="str">
        <f t="shared" si="584"/>
        <v>-----</v>
      </c>
      <c r="HP437" s="28" t="str">
        <f t="shared" si="585"/>
        <v>-----</v>
      </c>
      <c r="HQ437" s="28">
        <f t="shared" si="648"/>
        <v>1.0452699999996184</v>
      </c>
      <c r="HR437" s="28" t="str">
        <f t="shared" si="621"/>
        <v>Bull</v>
      </c>
      <c r="HS437">
        <f t="shared" si="622"/>
        <v>1.0452699999996184</v>
      </c>
      <c r="HT437" s="27">
        <f t="shared" si="586"/>
        <v>2.5688071531718377E-2</v>
      </c>
      <c r="HU437" s="28">
        <f t="shared" si="587"/>
        <v>0.51024693087122053</v>
      </c>
      <c r="HV437" s="27" t="str">
        <f t="shared" si="588"/>
        <v>-----</v>
      </c>
    </row>
    <row r="438" spans="1:230" x14ac:dyDescent="0.55000000000000004">
      <c r="A438">
        <f>Validation!A437</f>
        <v>1772162700</v>
      </c>
      <c r="B438" t="str">
        <f>Price!B437</f>
        <v>XAUUSD</v>
      </c>
      <c r="C438" t="str">
        <f>Price!C437</f>
        <v>M5</v>
      </c>
      <c r="D438">
        <f>Price!D437</f>
        <v>5186.8900000000003</v>
      </c>
      <c r="E438">
        <f>Price!E437</f>
        <v>5185.0600000000004</v>
      </c>
      <c r="F438">
        <f>Price!F437</f>
        <v>5188.29</v>
      </c>
      <c r="G438">
        <f>Price!G437</f>
        <v>5185.0600000000004</v>
      </c>
      <c r="H438">
        <f>Price!H437</f>
        <v>562</v>
      </c>
      <c r="I438">
        <f>Diagonals!E437</f>
        <v>5224.8100000000004</v>
      </c>
      <c r="J438">
        <f>Diagonals!F437</f>
        <v>0</v>
      </c>
      <c r="K438">
        <f>Diagonals!G437</f>
        <v>0</v>
      </c>
      <c r="L438">
        <f>Diagonals!H437</f>
        <v>5098.2</v>
      </c>
      <c r="M438">
        <f>Diagonals!I437</f>
        <v>0</v>
      </c>
      <c r="N438">
        <f>Diagonals!J437</f>
        <v>0</v>
      </c>
      <c r="O438">
        <f>Diagonals!K437</f>
        <v>0</v>
      </c>
      <c r="P438">
        <f>Diagonals!L437</f>
        <v>0</v>
      </c>
      <c r="Q438">
        <f>Trendlines!E437</f>
        <v>5200.1899999999996</v>
      </c>
      <c r="R438">
        <f>Trendlines!F437</f>
        <v>5190.57</v>
      </c>
      <c r="S438">
        <f>Trendlines!G437</f>
        <v>5200.8900000000003</v>
      </c>
      <c r="T438">
        <f>Trendlines!H437</f>
        <v>5179.6899999999996</v>
      </c>
      <c r="U438">
        <f>Trendlines!I437</f>
        <v>5180.6499999999996</v>
      </c>
      <c r="V438">
        <f>Trendlines!J437</f>
        <v>5167.9799999999996</v>
      </c>
      <c r="W438">
        <f>Trendlines!K437</f>
        <v>0</v>
      </c>
      <c r="X438">
        <f>Trendlines!L437</f>
        <v>0</v>
      </c>
      <c r="Y438">
        <f>Tema_Hrma_Smma!E437</f>
        <v>5184.93</v>
      </c>
      <c r="Z438">
        <f>Tema_Hrma_Smma!F437</f>
        <v>5182.74</v>
      </c>
      <c r="AA438">
        <f>Tema_Hrma_Smma!G437</f>
        <v>5184.04</v>
      </c>
      <c r="AB438">
        <f>ZScore!H437</f>
        <v>1</v>
      </c>
      <c r="AC438">
        <f>ZScore!I437</f>
        <v>0.39945000000000003</v>
      </c>
      <c r="AD438">
        <f>ZScore!J437</f>
        <v>0</v>
      </c>
      <c r="AE438">
        <f>HA!E437</f>
        <v>5183.41</v>
      </c>
      <c r="AF438">
        <f>HA!F437</f>
        <v>5188.29</v>
      </c>
      <c r="AG438">
        <f>HA!G437</f>
        <v>5183.41</v>
      </c>
      <c r="AH438">
        <f>HA!H437</f>
        <v>5186.32</v>
      </c>
      <c r="AI438">
        <f>HA!I437</f>
        <v>1</v>
      </c>
      <c r="AJ438">
        <f>HA!J437</f>
        <v>2.91</v>
      </c>
      <c r="AK438">
        <f>HA!K437</f>
        <v>0.10709</v>
      </c>
      <c r="AL438">
        <f>HA!L437</f>
        <v>7</v>
      </c>
      <c r="AM438">
        <f>KC!E437</f>
        <v>5211.7015899999997</v>
      </c>
      <c r="AN438">
        <f>KC!F437</f>
        <v>5205.3148600000004</v>
      </c>
      <c r="AO438">
        <f>KC!G437</f>
        <v>5198.9281300000002</v>
      </c>
      <c r="AP438">
        <f>KC!H437</f>
        <v>5192.5414000000001</v>
      </c>
      <c r="AQ438">
        <f>KC!I437</f>
        <v>5186.1546699999999</v>
      </c>
      <c r="AR438">
        <f>KC!J437</f>
        <v>5181.3036899999997</v>
      </c>
      <c r="AS438">
        <f>KC!K437</f>
        <v>5174.9169599999996</v>
      </c>
      <c r="AT438">
        <f>KC!L437</f>
        <v>5168.5302300000003</v>
      </c>
      <c r="AU438">
        <f>KC!M437</f>
        <v>5162.1435099999999</v>
      </c>
      <c r="AV438">
        <f>KC!N437</f>
        <v>5155.7567799999997</v>
      </c>
      <c r="AW438">
        <f>SR_Levels!E437</f>
        <v>5178.6000000000004</v>
      </c>
      <c r="AX438">
        <f>SR_Levels!F437</f>
        <v>5161.8900000000003</v>
      </c>
      <c r="AY438">
        <f>SR_Levels!G437</f>
        <v>5135.8500000000004</v>
      </c>
      <c r="AZ438">
        <f>SR_Levels!H437</f>
        <v>0</v>
      </c>
      <c r="BA438">
        <f>SR_Levels!I437</f>
        <v>5193.3500000000004</v>
      </c>
      <c r="BB438">
        <f>SR_Levels!J437</f>
        <v>5205.3100000000004</v>
      </c>
      <c r="BC438">
        <f>SR_Levels!K437</f>
        <v>0</v>
      </c>
      <c r="BD438">
        <f>SR_Levels!L437</f>
        <v>0</v>
      </c>
      <c r="BE438">
        <f>ZigZag!E437</f>
        <v>0</v>
      </c>
      <c r="BF438">
        <f>ZigZag!F437</f>
        <v>0</v>
      </c>
      <c r="BG438">
        <f>ZigZag!G437</f>
        <v>5183.99</v>
      </c>
      <c r="BH438">
        <f>Dual_Tema!E437</f>
        <v>5185.9399999999996</v>
      </c>
      <c r="BI438">
        <f>Dual_Tema!F437</f>
        <v>5183.38</v>
      </c>
      <c r="BJ438">
        <f>Pinbar!E437</f>
        <v>0</v>
      </c>
      <c r="BK438">
        <f>SSA!E437</f>
        <v>5186.7898299999997</v>
      </c>
      <c r="BL438">
        <f>SSA!F437</f>
        <v>5185.8732900000005</v>
      </c>
      <c r="BN438" t="str">
        <f t="shared" si="644"/>
        <v>Green Candle</v>
      </c>
      <c r="BO438" s="34">
        <f t="shared" si="649"/>
        <v>6.1925118834493809E-4</v>
      </c>
      <c r="BP438" s="34">
        <f t="shared" si="657"/>
        <v>5.7099536452076549E-4</v>
      </c>
      <c r="BQ438" s="34">
        <f t="shared" si="671"/>
        <v>-1.4111839698741635E-3</v>
      </c>
      <c r="BR438" s="34">
        <f t="shared" si="681"/>
        <v>2.299521351732281E-3</v>
      </c>
      <c r="BS438" s="35">
        <f t="shared" si="650"/>
        <v>1.0318191146163613E-4</v>
      </c>
      <c r="BT438" s="35">
        <f t="shared" si="658"/>
        <v>4.7570498831639441E-5</v>
      </c>
      <c r="BU438" s="35">
        <f t="shared" si="672"/>
        <v>-7.8451401846035829E-5</v>
      </c>
      <c r="BV438" s="35">
        <f t="shared" si="682"/>
        <v>9.570797549374177E-5</v>
      </c>
      <c r="BW438" s="27">
        <v>96</v>
      </c>
      <c r="BX438">
        <f>F438-G438</f>
        <v>3.2299999999995634</v>
      </c>
      <c r="BY438">
        <f>ABS(F438-D437)</f>
        <v>3.2200000000002547</v>
      </c>
      <c r="BZ438">
        <f>ABS(G438-D437)</f>
        <v>9.999999999308784E-3</v>
      </c>
      <c r="CA438">
        <f t="shared" si="623"/>
        <v>3.2299999999995634</v>
      </c>
      <c r="CB438">
        <f t="shared" si="660"/>
        <v>4.6499999999999613</v>
      </c>
      <c r="CC438">
        <f t="shared" si="664"/>
        <v>4.6707664334380414</v>
      </c>
      <c r="CD438">
        <f t="shared" si="661"/>
        <v>-2.0766433438080156E-2</v>
      </c>
      <c r="CE438">
        <f t="shared" si="665"/>
        <v>-1</v>
      </c>
      <c r="CF438">
        <f t="shared" si="668"/>
        <v>-3</v>
      </c>
      <c r="CG438" s="7" t="str">
        <f t="shared" si="662"/>
        <v>-----</v>
      </c>
      <c r="CH438" s="21">
        <f>(Q438-Q342)/$BW438</f>
        <v>5.5208333333306809E-3</v>
      </c>
      <c r="CI438" s="21">
        <f>(R438-R342)/$BW438</f>
        <v>-2.5937500000007201E-2</v>
      </c>
      <c r="CJ438" s="21">
        <f>(S438-S342)/$BW438</f>
        <v>-1.7499999999993559E-2</v>
      </c>
      <c r="CK438" s="21">
        <f>(T438-T342)/$BW438</f>
        <v>7.5624999999992795E-2</v>
      </c>
      <c r="CL438" s="21">
        <f>(U438-U342)/$BW438</f>
        <v>2.2083333333332195E-2</v>
      </c>
      <c r="CM438" s="21">
        <f>(V438-V342)/$BW438</f>
        <v>3.8645833333324241E-2</v>
      </c>
      <c r="CN438">
        <f>DEGREES(ATAN(CH438/$CB438))</f>
        <v>6.8025871132069801E-2</v>
      </c>
      <c r="CO438">
        <f>DEGREES(ATAN(CI438/$CB438))</f>
        <v>-0.31959007928388705</v>
      </c>
      <c r="CP438">
        <f>DEGREES(ATAN(CJ438/$CB438))</f>
        <v>-0.21562825972514837</v>
      </c>
      <c r="CQ438">
        <f>DEGREES(ATAN(CK438/$CB438))</f>
        <v>0.93174437880081018</v>
      </c>
      <c r="CR438">
        <f t="shared" si="673"/>
        <v>0.27210156673669561</v>
      </c>
      <c r="CS438">
        <f t="shared" si="674"/>
        <v>0.4761703585908173</v>
      </c>
      <c r="CT438" t="str" cm="1">
        <f t="array" ref="CT438">_xlfn.IFS(CN438&gt;3,"Strong + Slope",CN438&gt;1.5,"Moderate + Slope",CN438&gt;0.5,"Sideway + Slope",CN438&gt;=-0.5,"Sideway Flat",CN438&gt;=-1.5,"Sideway - Slope",CN438&gt;=-3,"Moderate - Slope",TRUE,"Strong - Slope")</f>
        <v>Sideway Flat</v>
      </c>
      <c r="CU438" t="str" cm="1">
        <f t="array" ref="CU438">_xlfn.IFS(CO438&gt;3,"Strong + Slope",CO438&gt;1.5,"Moderate + Slope",CO438&gt;0.5,"Sideway + Slope",CO438&gt;=-0.5,"Sideway Flat",CO438&gt;=-1.5,"Sideway - Slope",CO438&gt;=-3,"Moderate - Slope",TRUE,"Strong - Slope")</f>
        <v>Sideway Flat</v>
      </c>
      <c r="CV438" t="str" cm="1">
        <f t="array" ref="CV438">_xlfn.IFS(CP438&gt;3,"Strong + Slope",CP438&gt;1.5,"Moderate + Slope",CP438&gt;0.5,"Sideway + Slope",CP438&gt;=-0.5,"Sideway Flat",CP438&gt;=-1.5,"Sideway - Slope",CP438&gt;=-3,"Moderate - Slope",TRUE,"Strong - Slope")</f>
        <v>Sideway Flat</v>
      </c>
      <c r="CW438" t="str" cm="1">
        <f t="array" ref="CW438">_xlfn.IFS(CQ438&gt;3,"Strong + Slope",CQ438&gt;1.5,"Moderate + Slope",CQ438&gt;0.5,"Sideway + Slope",CQ438&gt;=-0.5,"Sideway Flat",CQ438&gt;=-1.5,"Sideway - Slope",CQ438&gt;=-3,"Moderate - Slope",TRUE,"Strong - Slope")</f>
        <v>Sideway + Slope</v>
      </c>
      <c r="CX438" t="str" cm="1">
        <f t="array" ref="CX438">_xlfn.IFS(CR438&gt;3,"Strong + Slope",CR438&gt;1.5,"Moderate + Slope",CR438&gt;0.5,"Sideway + Slope",CR438&gt;=-0.5,"Sideway Flat",CR438&gt;=-1.5,"Sideway - Slope",CR438&gt;=-3,"Moderate - Slope",TRUE,"Strong - Slope")</f>
        <v>Sideway Flat</v>
      </c>
      <c r="CY438" t="str" cm="1">
        <f t="array" ref="CY438">_xlfn.IFS(CS438&gt;3,"Strong + Slope",CS438&gt;1.5,"Moderate + Slope",CS438&gt;0.5,"Sideway + Slope",CS438&gt;=-0.5,"Sideway Flat",CS438&gt;=-1.5,"Sideway - Slope",CS438&gt;=-3,"Moderate - Slope",TRUE,"Strong - Slope")</f>
        <v>Sideway Flat</v>
      </c>
      <c r="CZ438" s="7" t="str">
        <f>IF(AND(D438&gt;BH438,D438&gt;E438),"Bullish Trigger","-----")</f>
        <v>Bullish Trigger</v>
      </c>
      <c r="DA438" s="7" t="str">
        <f>IF(AND(D438&lt;BI438,D438&lt;E438),"Bearish Trigger","-----")</f>
        <v>-----</v>
      </c>
      <c r="DB438" s="13" t="str">
        <f>IF(AND(W438=BE438,W438&gt;0,BE438&gt;0),"Important High","------")</f>
        <v>------</v>
      </c>
      <c r="DC438" s="13" t="str">
        <f>IF(AND(X438=BF438,X438&gt;0,BF438&gt;0),"Important Low","------")</f>
        <v>------</v>
      </c>
      <c r="DD438" s="7" t="str">
        <f>IF(AND(DB438="Important High",DC438="-----",BJ438=1),"Imp High Rej","-----")</f>
        <v>-----</v>
      </c>
      <c r="DE438" s="7" t="str">
        <f>IF(AND(DB438="-----",DC438="Important Low",BJ438=1),"Imp Low Rej","-----")</f>
        <v>-----</v>
      </c>
      <c r="DF438" s="7" t="str">
        <f>IF(Y438&gt;AM438,"Overbought",IF(Y438&gt;AO438,"Bullish Momentum",IF(Y438&gt;AQ438,"Flat Momentum","-----")))</f>
        <v>-----</v>
      </c>
      <c r="DG438" s="7" t="str">
        <f>IF(Y438&lt;AV438,"Oversold",IF(Y438&lt;AT438,"Bearish Momentum",IF(Y438&lt;AR438,"Flat Momentum","-----")))</f>
        <v>-----</v>
      </c>
      <c r="DH438" s="7" t="str">
        <f>IF(AND(DF438="Overbought",AD438=2),"Culminated Thrust","-----")</f>
        <v>-----</v>
      </c>
      <c r="DI438" s="7" t="str">
        <f>IF(AND(DG438="Oversold",AD438=5),"Culminated Thrust","-----")</f>
        <v>-----</v>
      </c>
      <c r="DJ438" s="14">
        <f>(Q438-$D438)/$D438</f>
        <v>2.5641569418281998E-3</v>
      </c>
      <c r="DK438" s="14">
        <f>(R438-$D438)/$D438</f>
        <v>7.0948101849072976E-4</v>
      </c>
      <c r="DL438" s="14">
        <f>(S438-$D438)/$D438</f>
        <v>2.699112570345621E-3</v>
      </c>
      <c r="DM438" s="14">
        <f>(T438-$D438)/$D438</f>
        <v>-1.3881150361778883E-3</v>
      </c>
      <c r="DN438" s="14">
        <f>(U438-$D438)/$D438</f>
        <v>-1.2030330313541815E-3</v>
      </c>
      <c r="DO438" s="14">
        <f>(V438-$D438)/$D438</f>
        <v>-3.6457299075169829E-3</v>
      </c>
      <c r="DP438" s="14">
        <f t="shared" si="589"/>
        <v>2.699112570345621E-3</v>
      </c>
      <c r="DQ438" s="14">
        <f t="shared" si="590"/>
        <v>2.5641569418281998E-3</v>
      </c>
      <c r="DR438" s="14">
        <f t="shared" si="591"/>
        <v>7.0948101849072976E-4</v>
      </c>
      <c r="DS438" s="14">
        <f t="shared" si="592"/>
        <v>-1.2030330313541815E-3</v>
      </c>
      <c r="DT438" s="14">
        <f t="shared" si="593"/>
        <v>-1.3881150361778883E-3</v>
      </c>
      <c r="DU438" s="14">
        <f t="shared" si="594"/>
        <v>-3.6457299075169829E-3</v>
      </c>
      <c r="DV438" t="str">
        <f>IF($D438&gt;Q438,"SUP","RES")</f>
        <v>RES</v>
      </c>
      <c r="DW438" t="str">
        <f>IF($D438&gt;R438,"SUP","RES")</f>
        <v>RES</v>
      </c>
      <c r="DX438" t="str">
        <f>IF($D438&gt;S438,"SUP","RES")</f>
        <v>RES</v>
      </c>
      <c r="DY438" t="str">
        <f>IF($D438&gt;T438,"SUP","RES")</f>
        <v>SUP</v>
      </c>
      <c r="DZ438" t="str">
        <f>IF($D438&gt;U438,"SUP","RES")</f>
        <v>SUP</v>
      </c>
      <c r="EA438" t="str">
        <f>IF($D438&gt;V438,"SUP","RES")</f>
        <v>SUP</v>
      </c>
      <c r="EB438" s="7">
        <f t="shared" si="595"/>
        <v>3</v>
      </c>
      <c r="EC438" s="7">
        <f t="shared" si="596"/>
        <v>3</v>
      </c>
      <c r="ED438" s="13" t="str">
        <f t="shared" si="597"/>
        <v>-----</v>
      </c>
      <c r="EE438" s="13" t="str">
        <f t="shared" si="598"/>
        <v>-----</v>
      </c>
      <c r="EF438" s="7">
        <f>IF(OR(ED438="All Sup",EE438="All Res"),"na",((D438-MIN(Q438:V438))/(MAX(Q438:V438)-MIN(Q438:V438))))</f>
        <v>0.57459738681252892</v>
      </c>
      <c r="EG438">
        <v>1.4999999999999999E-4</v>
      </c>
      <c r="EH438">
        <f>Q438*(1+$EG438)</f>
        <v>5200.9700284999999</v>
      </c>
      <c r="EI438">
        <f>Q438*(1-$EG438)</f>
        <v>5199.4099714999993</v>
      </c>
      <c r="EJ438">
        <f>R438*(1+$EG438)</f>
        <v>5191.3485854999999</v>
      </c>
      <c r="EK438">
        <f>R438*(1-$EG438)</f>
        <v>5189.7914144999995</v>
      </c>
      <c r="EL438">
        <f>S438*(1+$EG438)</f>
        <v>5201.6701335000007</v>
      </c>
      <c r="EM438">
        <f>S438*(1-$EG438)</f>
        <v>5200.1098665000009</v>
      </c>
      <c r="EN438">
        <f>T438*(1+$EG438)</f>
        <v>5180.4669535000003</v>
      </c>
      <c r="EO438">
        <f>T438*(1-$EG438)</f>
        <v>5178.9130464999998</v>
      </c>
      <c r="EP438">
        <f>U438*(1+$EG438)</f>
        <v>5181.4270974999999</v>
      </c>
      <c r="EQ438">
        <f>U438*(1-$EG438)</f>
        <v>5179.8729024999993</v>
      </c>
      <c r="ER438">
        <f>V438*(1+$EG438)</f>
        <v>5168.7551970000004</v>
      </c>
      <c r="ES438">
        <f>V438*(1-$EG438)</f>
        <v>5167.2048029999996</v>
      </c>
      <c r="ET438" s="7" t="str">
        <f t="shared" si="599"/>
        <v>-----</v>
      </c>
      <c r="EU438" s="7" t="str">
        <f t="shared" si="600"/>
        <v>-----</v>
      </c>
      <c r="EV438" s="7" t="str">
        <f t="shared" si="601"/>
        <v>-----</v>
      </c>
      <c r="EW438" s="7" t="str">
        <f t="shared" si="602"/>
        <v>-----</v>
      </c>
      <c r="EX438" s="7" t="str">
        <f t="shared" si="603"/>
        <v>-----</v>
      </c>
      <c r="EY438" s="7" t="str">
        <f t="shared" si="604"/>
        <v>-----</v>
      </c>
      <c r="EZ438">
        <f t="shared" si="624"/>
        <v>63</v>
      </c>
      <c r="FA438">
        <f t="shared" si="625"/>
        <v>13</v>
      </c>
      <c r="FB438">
        <f t="shared" si="626"/>
        <v>436</v>
      </c>
      <c r="FC438">
        <f t="shared" si="627"/>
        <v>6</v>
      </c>
      <c r="FD438">
        <f t="shared" si="628"/>
        <v>6</v>
      </c>
      <c r="FE438">
        <f t="shared" si="629"/>
        <v>130</v>
      </c>
      <c r="FF438">
        <f t="shared" si="630"/>
        <v>4</v>
      </c>
      <c r="FG438">
        <f t="shared" si="631"/>
        <v>2</v>
      </c>
      <c r="FH438">
        <f t="shared" si="632"/>
        <v>0</v>
      </c>
      <c r="FI438">
        <f t="shared" si="633"/>
        <v>5</v>
      </c>
      <c r="FJ438">
        <f t="shared" si="634"/>
        <v>4</v>
      </c>
      <c r="FK438">
        <f t="shared" si="635"/>
        <v>1</v>
      </c>
      <c r="FL438" s="7" t="str">
        <f t="shared" si="605"/>
        <v>-----</v>
      </c>
      <c r="FM438" s="7" t="str">
        <f t="shared" si="606"/>
        <v>-----</v>
      </c>
      <c r="FN438" s="7" t="str">
        <f t="shared" si="607"/>
        <v>-----</v>
      </c>
      <c r="FO438" s="7" t="str">
        <f t="shared" si="608"/>
        <v>-----</v>
      </c>
      <c r="FP438" s="7" t="str">
        <f t="shared" si="609"/>
        <v>-----</v>
      </c>
      <c r="FQ438" s="7" t="str">
        <f t="shared" si="610"/>
        <v>-----</v>
      </c>
      <c r="FR438" s="13" t="str">
        <f>IF(FL438="-----","-----",(D438-Q438)/Q438)</f>
        <v>-----</v>
      </c>
      <c r="FS438" s="13" t="str">
        <f>IF(FM438="-----","-----",(Q438-R438)/R438)</f>
        <v>-----</v>
      </c>
      <c r="FT438" s="13" t="str">
        <f>IF(FN438="-----","-----",(R438-S438)/S438)</f>
        <v>-----</v>
      </c>
      <c r="FU438" s="13" t="str">
        <f>IF(FO438="-----","-----",(S438-T438)/T438)</f>
        <v>-----</v>
      </c>
      <c r="FV438" s="13" t="str">
        <f>IF(FP438="-----","-----",(T438-U438)/U438)</f>
        <v>-----</v>
      </c>
      <c r="FW438" s="13" t="str">
        <f>IF(FQ438="-----","-----",(U438-V438)/V438)</f>
        <v>-----</v>
      </c>
      <c r="FX438" s="7" t="str">
        <f t="shared" si="611"/>
        <v>-----</v>
      </c>
      <c r="FY438" s="7" t="str">
        <f t="shared" si="612"/>
        <v>-----</v>
      </c>
      <c r="FZ438" s="7" t="str">
        <f t="shared" si="613"/>
        <v>-----</v>
      </c>
      <c r="GA438" s="7" t="str">
        <f t="shared" si="614"/>
        <v>-----</v>
      </c>
      <c r="GB438" s="7" t="str">
        <f t="shared" si="615"/>
        <v>-----</v>
      </c>
      <c r="GC438" s="7" t="str">
        <f t="shared" si="616"/>
        <v>-----</v>
      </c>
      <c r="GD438" s="7" t="str">
        <f>IF(AND(BG438&gt;AA438,BG437&gt;AA437,BG436&gt;AA436,BG435&gt;AA435,BG434&gt;AA434,BG433&gt;AA433,BG432&gt;AA432,BG431&gt;AA431,BG430&gt;AA430,BG429&gt;AA429,BG428&gt;AA428,BG427&gt;AA427),"Bullish",IF(AND(BG438&lt;AA438,BG437&lt;AA437,BG436&lt;AA436,BG435&lt;AA435,BG434&lt;AA434,BG433&lt;AA433,BG432&lt;AA432,BG431&lt;AA431,BG430&lt;AA430,BG429&lt;AA429,BG428&lt;AA428,BG427&lt;AA427),"Bearish","-----"))</f>
        <v>-----</v>
      </c>
      <c r="GE438">
        <f>(Z438-BG438)/BG438</f>
        <v>-2.4112700834685253E-4</v>
      </c>
      <c r="GF438" s="28">
        <f t="shared" si="574"/>
        <v>-0.14612506219921631</v>
      </c>
      <c r="GG438" s="7">
        <f t="shared" si="575"/>
        <v>0.44191133099709412</v>
      </c>
      <c r="GH438" s="7" t="str">
        <f t="shared" si="576"/>
        <v>-----</v>
      </c>
      <c r="GI438" s="7" t="str">
        <f>IF(Y438&gt;Z438,"Bullish","Bearish")</f>
        <v>Bullish</v>
      </c>
      <c r="GJ438" s="13" t="str">
        <f>IF(AND(D438&gt;Y438,D437&lt;Y437),"TEMA crossover","-----")</f>
        <v>-----</v>
      </c>
      <c r="GK438" s="13" t="str">
        <f>IF(AND(D438&lt;Y438,D437&gt;Y437),"TEMA crossunder","-----")</f>
        <v>-----</v>
      </c>
      <c r="GL438" s="22" t="str">
        <f>IF(GD438="Bearish","YES","-----")</f>
        <v>-----</v>
      </c>
      <c r="GM438" s="22" t="str">
        <f>IF(GH438="Reverse to Bearish","YES","-----")</f>
        <v>-----</v>
      </c>
      <c r="GN438" s="22" t="str">
        <f>IF(AND(GI438="Bullish",GI437="Bullish",GI436="Bullish",GI435="Bullish"),"YES","-----")</f>
        <v>-----</v>
      </c>
      <c r="GO438" s="22" t="str">
        <f>IF(OR(GK438="TEMA crossunder",GK437="TEMA crossunder",GK436="TEMA crossunder",GK435="TEMA crossunder"),"YES","-----")</f>
        <v>-----</v>
      </c>
      <c r="GP438" s="22" t="str">
        <f>IF(GD438="Bullish","YES","-----")</f>
        <v>-----</v>
      </c>
      <c r="GQ438" s="22" t="str">
        <f>IF(GH438="Reverse to Bullish","YES","-----")</f>
        <v>-----</v>
      </c>
      <c r="GR438" s="22" t="str">
        <f>IF(AND(GI438="Bearish",GI437="Bearish",GI436="Bearish",GI435="Bearish"),"YES","-----")</f>
        <v>-----</v>
      </c>
      <c r="GS438" s="22" t="str">
        <f>IF(OR(GJ438="TEMA crossover",GJ437="TEMA crossover",GJ436="TEMA crossover",GJ435="TEMA crossover"),"YES","-----")</f>
        <v>-----</v>
      </c>
      <c r="GT438" s="22" t="str">
        <f t="shared" si="636"/>
        <v>-----</v>
      </c>
      <c r="GU438" s="22" t="str">
        <f t="shared" si="637"/>
        <v>-----</v>
      </c>
      <c r="GV438" s="22" t="str">
        <f t="shared" si="638"/>
        <v>-----</v>
      </c>
      <c r="GW438" s="22" t="str">
        <f t="shared" si="639"/>
        <v>-----</v>
      </c>
      <c r="GX438" s="22" t="str">
        <f t="shared" si="640"/>
        <v>-----</v>
      </c>
      <c r="GY438" s="22" t="str">
        <f t="shared" si="641"/>
        <v>-----</v>
      </c>
      <c r="GZ438" s="7" t="str">
        <f>IF(G438&gt;BH438,"YES","-----")</f>
        <v>-----</v>
      </c>
      <c r="HA438" s="7" t="str">
        <f>IF(F438&lt;BI438,"YES","-----")</f>
        <v>-----</v>
      </c>
      <c r="HB438">
        <f>BH438-BI438</f>
        <v>2.5599999999994907</v>
      </c>
      <c r="HC438" s="27">
        <f t="shared" si="617"/>
        <v>-1.1521293790781462</v>
      </c>
      <c r="HD438" s="28">
        <f t="shared" si="577"/>
        <v>0.12463395606426821</v>
      </c>
      <c r="HE438" s="28" t="str">
        <f t="shared" si="578"/>
        <v>Idle</v>
      </c>
      <c r="HF438" s="27">
        <f>STANDARDIZE(H438,AVERAGE($H55:$H438),_xlfn.STDEV.P($H55:$H438))</f>
        <v>0.31125300461690997</v>
      </c>
      <c r="HG438" s="28">
        <f t="shared" si="579"/>
        <v>0.62219585455804716</v>
      </c>
      <c r="HH438" s="28" t="str">
        <f t="shared" si="580"/>
        <v>-----</v>
      </c>
      <c r="HI438">
        <f t="shared" si="618"/>
        <v>-3.4098299999996016</v>
      </c>
      <c r="HJ438">
        <f t="shared" si="619"/>
        <v>-0.84983000000011089</v>
      </c>
      <c r="HK438" s="28">
        <f t="shared" ref="HK438:HL438" si="709">STANDARDIZE(HI438,AVERAGE(HI55:HI438),_xlfn.STDEV.P(HI55:HI438))</f>
        <v>-9.0376577980648423E-2</v>
      </c>
      <c r="HL438" s="28">
        <f t="shared" si="709"/>
        <v>-1.3450234207131793</v>
      </c>
      <c r="HM438" s="28">
        <f t="shared" si="582"/>
        <v>0.46399398428826621</v>
      </c>
      <c r="HN438" s="28">
        <f t="shared" si="583"/>
        <v>8.9308835658526653E-2</v>
      </c>
      <c r="HO438" s="28" t="str">
        <f t="shared" si="584"/>
        <v>-----</v>
      </c>
      <c r="HP438" s="28" t="str">
        <f t="shared" si="585"/>
        <v>-----</v>
      </c>
      <c r="HQ438" s="28">
        <f t="shared" si="648"/>
        <v>0.91653999999925873</v>
      </c>
      <c r="HR438" s="28" t="str">
        <f t="shared" si="621"/>
        <v>Bull</v>
      </c>
      <c r="HS438">
        <f t="shared" si="622"/>
        <v>0.91653999999925873</v>
      </c>
      <c r="HT438" s="27">
        <f t="shared" si="586"/>
        <v>-0.1253781110287806</v>
      </c>
      <c r="HU438" s="28">
        <f t="shared" si="587"/>
        <v>0.45011210811536323</v>
      </c>
      <c r="HV438" s="27" t="str">
        <f t="shared" si="588"/>
        <v>-----</v>
      </c>
    </row>
    <row r="439" spans="1:230" x14ac:dyDescent="0.55000000000000004">
      <c r="A439">
        <f>Validation!A438</f>
        <v>1772163000</v>
      </c>
      <c r="B439" t="str">
        <f>Price!B438</f>
        <v>XAUUSD</v>
      </c>
      <c r="C439" t="str">
        <f>Price!C438</f>
        <v>M5</v>
      </c>
      <c r="D439">
        <f>Price!D438</f>
        <v>5187.76</v>
      </c>
      <c r="E439">
        <f>Price!E438</f>
        <v>5186.88</v>
      </c>
      <c r="F439">
        <f>Price!F438</f>
        <v>5189.12</v>
      </c>
      <c r="G439">
        <f>Price!G438</f>
        <v>5185.49</v>
      </c>
      <c r="H439">
        <f>Price!H438</f>
        <v>429</v>
      </c>
      <c r="I439">
        <f>Diagonals!E438</f>
        <v>5224.9799999999996</v>
      </c>
      <c r="J439">
        <f>Diagonals!F438</f>
        <v>0</v>
      </c>
      <c r="K439">
        <f>Diagonals!G438</f>
        <v>0</v>
      </c>
      <c r="L439">
        <f>Diagonals!H438</f>
        <v>5097.87</v>
      </c>
      <c r="M439">
        <f>Diagonals!I438</f>
        <v>0</v>
      </c>
      <c r="N439">
        <f>Diagonals!J438</f>
        <v>0</v>
      </c>
      <c r="O439">
        <f>Diagonals!K438</f>
        <v>0</v>
      </c>
      <c r="P439">
        <f>Diagonals!L438</f>
        <v>0</v>
      </c>
      <c r="Q439">
        <f>Trendlines!E438</f>
        <v>5200.2</v>
      </c>
      <c r="R439">
        <f>Trendlines!F438</f>
        <v>5190.54</v>
      </c>
      <c r="S439">
        <f>Trendlines!G438</f>
        <v>5200.87</v>
      </c>
      <c r="T439">
        <f>Trendlines!H438</f>
        <v>5179.76</v>
      </c>
      <c r="U439">
        <f>Trendlines!I438</f>
        <v>5180.67</v>
      </c>
      <c r="V439">
        <f>Trendlines!J438</f>
        <v>5168.0200000000004</v>
      </c>
      <c r="W439">
        <f>Trendlines!K438</f>
        <v>0</v>
      </c>
      <c r="X439">
        <f>Trendlines!L438</f>
        <v>0</v>
      </c>
      <c r="Y439">
        <f>Tema_Hrma_Smma!E438</f>
        <v>5186.46</v>
      </c>
      <c r="Z439">
        <f>Tema_Hrma_Smma!F438</f>
        <v>5183.5</v>
      </c>
      <c r="AA439">
        <f>Tema_Hrma_Smma!G438</f>
        <v>5184.13</v>
      </c>
      <c r="AB439">
        <f>ZScore!H438</f>
        <v>1</v>
      </c>
      <c r="AC439">
        <f>ZScore!I438</f>
        <v>0.73516000000000004</v>
      </c>
      <c r="AD439">
        <f>ZScore!J438</f>
        <v>0</v>
      </c>
      <c r="AE439">
        <f>HA!E438</f>
        <v>5184.87</v>
      </c>
      <c r="AF439">
        <f>HA!F438</f>
        <v>5189.12</v>
      </c>
      <c r="AG439">
        <f>HA!G438</f>
        <v>5184.87</v>
      </c>
      <c r="AH439">
        <f>HA!H438</f>
        <v>5187.3100000000004</v>
      </c>
      <c r="AI439">
        <f>HA!I438</f>
        <v>1</v>
      </c>
      <c r="AJ439">
        <f>HA!J438</f>
        <v>2.44</v>
      </c>
      <c r="AK439">
        <f>HA!K438</f>
        <v>-8.473E-2</v>
      </c>
      <c r="AL439">
        <f>HA!L438</f>
        <v>8</v>
      </c>
      <c r="AM439">
        <f>KC!E438</f>
        <v>5211.5263500000001</v>
      </c>
      <c r="AN439">
        <f>KC!F438</f>
        <v>5205.1814100000001</v>
      </c>
      <c r="AO439">
        <f>KC!G438</f>
        <v>5198.8364700000002</v>
      </c>
      <c r="AP439">
        <f>KC!H438</f>
        <v>5192.4915300000002</v>
      </c>
      <c r="AQ439">
        <f>KC!I438</f>
        <v>5186.1465900000003</v>
      </c>
      <c r="AR439">
        <f>KC!J438</f>
        <v>5181.4526800000003</v>
      </c>
      <c r="AS439">
        <f>KC!K438</f>
        <v>5175.1077400000004</v>
      </c>
      <c r="AT439">
        <f>KC!L438</f>
        <v>5168.7628100000002</v>
      </c>
      <c r="AU439">
        <f>KC!M438</f>
        <v>5162.4178700000002</v>
      </c>
      <c r="AV439">
        <f>KC!N438</f>
        <v>5156.0729300000003</v>
      </c>
      <c r="AW439">
        <f>SR_Levels!E438</f>
        <v>5178.6000000000004</v>
      </c>
      <c r="AX439">
        <f>SR_Levels!F438</f>
        <v>5161.8900000000003</v>
      </c>
      <c r="AY439">
        <f>SR_Levels!G438</f>
        <v>5135.8500000000004</v>
      </c>
      <c r="AZ439">
        <f>SR_Levels!H438</f>
        <v>0</v>
      </c>
      <c r="BA439">
        <f>SR_Levels!I438</f>
        <v>5193.3500000000004</v>
      </c>
      <c r="BB439">
        <f>SR_Levels!J438</f>
        <v>5205.3100000000004</v>
      </c>
      <c r="BC439">
        <f>SR_Levels!K438</f>
        <v>0</v>
      </c>
      <c r="BD439">
        <f>SR_Levels!L438</f>
        <v>0</v>
      </c>
      <c r="BE439">
        <f>ZigZag!E438</f>
        <v>0</v>
      </c>
      <c r="BF439">
        <f>ZigZag!F438</f>
        <v>0</v>
      </c>
      <c r="BG439">
        <f>ZigZag!G438</f>
        <v>5184.24</v>
      </c>
      <c r="BH439">
        <f>Dual_Tema!E438</f>
        <v>5187.6899999999996</v>
      </c>
      <c r="BI439">
        <f>Dual_Tema!F438</f>
        <v>5184.79</v>
      </c>
      <c r="BJ439">
        <f>Pinbar!E438</f>
        <v>0</v>
      </c>
      <c r="BK439">
        <f>SSA!E438</f>
        <v>5187.2837300000001</v>
      </c>
      <c r="BL439">
        <f>SSA!F438</f>
        <v>5186.5785100000003</v>
      </c>
      <c r="BN439" t="str">
        <f t="shared" si="644"/>
        <v>Green Candle</v>
      </c>
      <c r="BO439" s="34">
        <f t="shared" si="649"/>
        <v>9.6666827456459714E-4</v>
      </c>
      <c r="BP439" s="34">
        <f t="shared" si="657"/>
        <v>7.7550185773223035E-4</v>
      </c>
      <c r="BQ439" s="34">
        <f t="shared" si="671"/>
        <v>-1.0686825935675159E-3</v>
      </c>
      <c r="BR439" s="34">
        <f t="shared" si="681"/>
        <v>1.0844940507204193E-3</v>
      </c>
      <c r="BS439" s="35">
        <f t="shared" si="650"/>
        <v>1.610465252113169E-4</v>
      </c>
      <c r="BT439" s="35">
        <f t="shared" si="658"/>
        <v>6.4602195926966033E-5</v>
      </c>
      <c r="BU439" s="35">
        <f t="shared" si="672"/>
        <v>-5.9401238008738311E-5</v>
      </c>
      <c r="BV439" s="35">
        <f t="shared" si="682"/>
        <v>4.5163787014246282E-5</v>
      </c>
      <c r="BW439" s="27">
        <v>96</v>
      </c>
      <c r="BX439">
        <f>F439-G439</f>
        <v>3.6300000000001091</v>
      </c>
      <c r="BY439">
        <f>ABS(F439-D438)</f>
        <v>2.2299999999995634</v>
      </c>
      <c r="BZ439">
        <f>ABS(G439-D438)</f>
        <v>1.4000000000005457</v>
      </c>
      <c r="CA439">
        <f t="shared" si="623"/>
        <v>3.6300000000001091</v>
      </c>
      <c r="CB439">
        <f t="shared" si="660"/>
        <v>4.3914285714285404</v>
      </c>
      <c r="CC439">
        <f t="shared" si="664"/>
        <v>4.5964259739067606</v>
      </c>
      <c r="CD439">
        <f t="shared" si="661"/>
        <v>-0.20499740247822018</v>
      </c>
      <c r="CE439">
        <f t="shared" si="665"/>
        <v>-1</v>
      </c>
      <c r="CF439">
        <f t="shared" si="668"/>
        <v>-4</v>
      </c>
      <c r="CG439" s="7" t="str">
        <f t="shared" si="662"/>
        <v>-----</v>
      </c>
      <c r="CH439" s="21">
        <f>(Q439-Q343)/$BW439</f>
        <v>5.6249999999996208E-3</v>
      </c>
      <c r="CI439" s="21">
        <f>(R439-R343)/$BW439</f>
        <v>-2.6041666666666668E-2</v>
      </c>
      <c r="CJ439" s="21">
        <f>(S439-S343)/$BW439</f>
        <v>-1.750000000000303E-2</v>
      </c>
      <c r="CK439" s="21">
        <f>(T439-T343)/$BW439</f>
        <v>7.5625000000002274E-2</v>
      </c>
      <c r="CL439" s="21">
        <f>(U439-U343)/$BW439</f>
        <v>2.2083333333332195E-2</v>
      </c>
      <c r="CM439" s="21">
        <f>(V439-V343)/$BW439</f>
        <v>3.8645833333333712E-2</v>
      </c>
      <c r="CN439">
        <f>DEGREES(ATAN(CH439/$CB439))</f>
        <v>7.3390373601126255E-2</v>
      </c>
      <c r="CO439">
        <f>DEGREES(ATAN(CI439/$CB439))</f>
        <v>-0.33976645124356974</v>
      </c>
      <c r="CP439">
        <f>DEGREES(ATAN(CJ439/$CB439))</f>
        <v>-0.22832452300002959</v>
      </c>
      <c r="CQ439">
        <f>DEGREES(ATAN(CK439/$CB439))</f>
        <v>0.98659581821904596</v>
      </c>
      <c r="CR439">
        <f t="shared" si="673"/>
        <v>0.28812289932611029</v>
      </c>
      <c r="CS439">
        <f t="shared" si="674"/>
        <v>0.50420630819286949</v>
      </c>
      <c r="CT439" t="str" cm="1">
        <f t="array" ref="CT439">_xlfn.IFS(CN439&gt;3,"Strong + Slope",CN439&gt;1.5,"Moderate + Slope",CN439&gt;0.5,"Sideway + Slope",CN439&gt;=-0.5,"Sideway Flat",CN439&gt;=-1.5,"Sideway - Slope",CN439&gt;=-3,"Moderate - Slope",TRUE,"Strong - Slope")</f>
        <v>Sideway Flat</v>
      </c>
      <c r="CU439" t="str" cm="1">
        <f t="array" ref="CU439">_xlfn.IFS(CO439&gt;3,"Strong + Slope",CO439&gt;1.5,"Moderate + Slope",CO439&gt;0.5,"Sideway + Slope",CO439&gt;=-0.5,"Sideway Flat",CO439&gt;=-1.5,"Sideway - Slope",CO439&gt;=-3,"Moderate - Slope",TRUE,"Strong - Slope")</f>
        <v>Sideway Flat</v>
      </c>
      <c r="CV439" t="str" cm="1">
        <f t="array" ref="CV439">_xlfn.IFS(CP439&gt;3,"Strong + Slope",CP439&gt;1.5,"Moderate + Slope",CP439&gt;0.5,"Sideway + Slope",CP439&gt;=-0.5,"Sideway Flat",CP439&gt;=-1.5,"Sideway - Slope",CP439&gt;=-3,"Moderate - Slope",TRUE,"Strong - Slope")</f>
        <v>Sideway Flat</v>
      </c>
      <c r="CW439" t="str" cm="1">
        <f t="array" ref="CW439">_xlfn.IFS(CQ439&gt;3,"Strong + Slope",CQ439&gt;1.5,"Moderate + Slope",CQ439&gt;0.5,"Sideway + Slope",CQ439&gt;=-0.5,"Sideway Flat",CQ439&gt;=-1.5,"Sideway - Slope",CQ439&gt;=-3,"Moderate - Slope",TRUE,"Strong - Slope")</f>
        <v>Sideway + Slope</v>
      </c>
      <c r="CX439" t="str" cm="1">
        <f t="array" ref="CX439">_xlfn.IFS(CR439&gt;3,"Strong + Slope",CR439&gt;1.5,"Moderate + Slope",CR439&gt;0.5,"Sideway + Slope",CR439&gt;=-0.5,"Sideway Flat",CR439&gt;=-1.5,"Sideway - Slope",CR439&gt;=-3,"Moderate - Slope",TRUE,"Strong - Slope")</f>
        <v>Sideway Flat</v>
      </c>
      <c r="CY439" t="str" cm="1">
        <f t="array" ref="CY439">_xlfn.IFS(CS439&gt;3,"Strong + Slope",CS439&gt;1.5,"Moderate + Slope",CS439&gt;0.5,"Sideway + Slope",CS439&gt;=-0.5,"Sideway Flat",CS439&gt;=-1.5,"Sideway - Slope",CS439&gt;=-3,"Moderate - Slope",TRUE,"Strong - Slope")</f>
        <v>Sideway + Slope</v>
      </c>
      <c r="CZ439" s="7" t="str">
        <f>IF(AND(D439&gt;BH439,D439&gt;E439),"Bullish Trigger","-----")</f>
        <v>Bullish Trigger</v>
      </c>
      <c r="DA439" s="7" t="str">
        <f>IF(AND(D439&lt;BI439,D439&lt;E439),"Bearish Trigger","-----")</f>
        <v>-----</v>
      </c>
      <c r="DB439" s="13" t="str">
        <f>IF(AND(W439=BE439,W439&gt;0,BE439&gt;0),"Important High","------")</f>
        <v>------</v>
      </c>
      <c r="DC439" s="13" t="str">
        <f>IF(AND(X439=BF439,X439&gt;0,BF439&gt;0),"Important Low","------")</f>
        <v>------</v>
      </c>
      <c r="DD439" s="7" t="str">
        <f>IF(AND(DB439="Important High",DC439="-----",BJ439=1),"Imp High Rej","-----")</f>
        <v>-----</v>
      </c>
      <c r="DE439" s="7" t="str">
        <f>IF(AND(DB439="-----",DC439="Important Low",BJ439=1),"Imp Low Rej","-----")</f>
        <v>-----</v>
      </c>
      <c r="DF439" s="7" t="str">
        <f>IF(Y439&gt;AM439,"Overbought",IF(Y439&gt;AO439,"Bullish Momentum",IF(Y439&gt;AQ439,"Flat Momentum","-----")))</f>
        <v>Flat Momentum</v>
      </c>
      <c r="DG439" s="7" t="str">
        <f>IF(Y439&lt;AV439,"Oversold",IF(Y439&lt;AT439,"Bearish Momentum",IF(Y439&lt;AR439,"Flat Momentum","-----")))</f>
        <v>-----</v>
      </c>
      <c r="DH439" s="7" t="str">
        <f>IF(AND(DF439="Overbought",AD439=2),"Culminated Thrust","-----")</f>
        <v>-----</v>
      </c>
      <c r="DI439" s="7" t="str">
        <f>IF(AND(DG439="Oversold",AD439=5),"Culminated Thrust","-----")</f>
        <v>-----</v>
      </c>
      <c r="DJ439" s="14">
        <f>(Q439-$D439)/$D439</f>
        <v>2.3979521026415251E-3</v>
      </c>
      <c r="DK439" s="14">
        <f>(R439-$D439)/$D439</f>
        <v>5.3587675605651483E-4</v>
      </c>
      <c r="DL439" s="14">
        <f>(S439-$D439)/$D439</f>
        <v>2.5271022560796321E-3</v>
      </c>
      <c r="DM439" s="14">
        <f>(T439-$D439)/$D439</f>
        <v>-1.5420913843354356E-3</v>
      </c>
      <c r="DN439" s="14">
        <f>(U439-$D439)/$D439</f>
        <v>-1.3666784893673078E-3</v>
      </c>
      <c r="DO439" s="14">
        <f>(V439-$D439)/$D439</f>
        <v>-3.8051104908476455E-3</v>
      </c>
      <c r="DP439" s="14">
        <f t="shared" si="589"/>
        <v>2.5271022560796321E-3</v>
      </c>
      <c r="DQ439" s="14">
        <f t="shared" si="590"/>
        <v>2.3979521026415251E-3</v>
      </c>
      <c r="DR439" s="14">
        <f t="shared" si="591"/>
        <v>5.3587675605651483E-4</v>
      </c>
      <c r="DS439" s="14">
        <f t="shared" si="592"/>
        <v>-1.3666784893673078E-3</v>
      </c>
      <c r="DT439" s="14">
        <f t="shared" si="593"/>
        <v>-1.5420913843354356E-3</v>
      </c>
      <c r="DU439" s="14">
        <f t="shared" si="594"/>
        <v>-3.8051104908476455E-3</v>
      </c>
      <c r="DV439" t="str">
        <f>IF($D439&gt;Q439,"SUP","RES")</f>
        <v>RES</v>
      </c>
      <c r="DW439" t="str">
        <f>IF($D439&gt;R439,"SUP","RES")</f>
        <v>RES</v>
      </c>
      <c r="DX439" t="str">
        <f>IF($D439&gt;S439,"SUP","RES")</f>
        <v>RES</v>
      </c>
      <c r="DY439" t="str">
        <f>IF($D439&gt;T439,"SUP","RES")</f>
        <v>SUP</v>
      </c>
      <c r="DZ439" t="str">
        <f>IF($D439&gt;U439,"SUP","RES")</f>
        <v>SUP</v>
      </c>
      <c r="EA439" t="str">
        <f>IF($D439&gt;V439,"SUP","RES")</f>
        <v>SUP</v>
      </c>
      <c r="EB439" s="7">
        <f t="shared" si="595"/>
        <v>3</v>
      </c>
      <c r="EC439" s="7">
        <f t="shared" si="596"/>
        <v>3</v>
      </c>
      <c r="ED439" s="13" t="str">
        <f t="shared" si="597"/>
        <v>-----</v>
      </c>
      <c r="EE439" s="13" t="str">
        <f t="shared" si="598"/>
        <v>-----</v>
      </c>
      <c r="EF439" s="7">
        <f>IF(OR(ED439="All Sup",EE439="All Res"),"na",((D439-MIN(Q439:V439))/(MAX(Q439:V439)-MIN(Q439:V439))))</f>
        <v>0.60091324200913576</v>
      </c>
      <c r="EG439">
        <v>1.4999999999999999E-4</v>
      </c>
      <c r="EH439">
        <f>Q439*(1+$EG439)</f>
        <v>5200.9800300000006</v>
      </c>
      <c r="EI439">
        <f>Q439*(1-$EG439)</f>
        <v>5199.4199699999999</v>
      </c>
      <c r="EJ439">
        <f>R439*(1+$EG439)</f>
        <v>5191.3185810000004</v>
      </c>
      <c r="EK439">
        <f>R439*(1-$EG439)</f>
        <v>5189.7614190000004</v>
      </c>
      <c r="EL439">
        <f>S439*(1+$EG439)</f>
        <v>5201.6501305000002</v>
      </c>
      <c r="EM439">
        <f>S439*(1-$EG439)</f>
        <v>5200.0898694999996</v>
      </c>
      <c r="EN439">
        <f>T439*(1+$EG439)</f>
        <v>5180.5369640000008</v>
      </c>
      <c r="EO439">
        <f>T439*(1-$EG439)</f>
        <v>5178.9830360000005</v>
      </c>
      <c r="EP439">
        <f>U439*(1+$EG439)</f>
        <v>5181.4471005000005</v>
      </c>
      <c r="EQ439">
        <f>U439*(1-$EG439)</f>
        <v>5179.8928995000006</v>
      </c>
      <c r="ER439">
        <f>V439*(1+$EG439)</f>
        <v>5168.7952030000006</v>
      </c>
      <c r="ES439">
        <f>V439*(1-$EG439)</f>
        <v>5167.2447970000003</v>
      </c>
      <c r="ET439" s="7" t="str">
        <f t="shared" si="599"/>
        <v>-----</v>
      </c>
      <c r="EU439" s="7" t="str">
        <f t="shared" si="600"/>
        <v>-----</v>
      </c>
      <c r="EV439" s="7" t="str">
        <f t="shared" si="601"/>
        <v>-----</v>
      </c>
      <c r="EW439" s="7" t="str">
        <f t="shared" si="602"/>
        <v>-----</v>
      </c>
      <c r="EX439" s="7" t="str">
        <f t="shared" si="603"/>
        <v>-----</v>
      </c>
      <c r="EY439" s="7" t="str">
        <f t="shared" si="604"/>
        <v>-----</v>
      </c>
      <c r="EZ439">
        <f t="shared" si="624"/>
        <v>64</v>
      </c>
      <c r="FA439">
        <f t="shared" si="625"/>
        <v>14</v>
      </c>
      <c r="FB439">
        <f t="shared" si="626"/>
        <v>437</v>
      </c>
      <c r="FC439">
        <f t="shared" si="627"/>
        <v>7</v>
      </c>
      <c r="FD439">
        <f t="shared" si="628"/>
        <v>7</v>
      </c>
      <c r="FE439">
        <f t="shared" si="629"/>
        <v>131</v>
      </c>
      <c r="FF439">
        <f t="shared" si="630"/>
        <v>4</v>
      </c>
      <c r="FG439">
        <f t="shared" si="631"/>
        <v>2</v>
      </c>
      <c r="FH439">
        <f t="shared" si="632"/>
        <v>0</v>
      </c>
      <c r="FI439">
        <f t="shared" si="633"/>
        <v>5</v>
      </c>
      <c r="FJ439">
        <f t="shared" si="634"/>
        <v>4</v>
      </c>
      <c r="FK439">
        <f t="shared" si="635"/>
        <v>1</v>
      </c>
      <c r="FL439" s="7" t="str">
        <f t="shared" si="605"/>
        <v>-----</v>
      </c>
      <c r="FM439" s="7" t="str">
        <f t="shared" si="606"/>
        <v>-----</v>
      </c>
      <c r="FN439" s="7" t="str">
        <f t="shared" si="607"/>
        <v>-----</v>
      </c>
      <c r="FO439" s="7" t="str">
        <f t="shared" si="608"/>
        <v>-----</v>
      </c>
      <c r="FP439" s="7" t="str">
        <f t="shared" si="609"/>
        <v>-----</v>
      </c>
      <c r="FQ439" s="7" t="str">
        <f t="shared" si="610"/>
        <v>-----</v>
      </c>
      <c r="FR439" s="13" t="str">
        <f>IF(FL439="-----","-----",(D439-Q439)/Q439)</f>
        <v>-----</v>
      </c>
      <c r="FS439" s="13" t="str">
        <f>IF(FM439="-----","-----",(Q439-R439)/R439)</f>
        <v>-----</v>
      </c>
      <c r="FT439" s="13" t="str">
        <f>IF(FN439="-----","-----",(R439-S439)/S439)</f>
        <v>-----</v>
      </c>
      <c r="FU439" s="13" t="str">
        <f>IF(FO439="-----","-----",(S439-T439)/T439)</f>
        <v>-----</v>
      </c>
      <c r="FV439" s="13" t="str">
        <f>IF(FP439="-----","-----",(T439-U439)/U439)</f>
        <v>-----</v>
      </c>
      <c r="FW439" s="13" t="str">
        <f>IF(FQ439="-----","-----",(U439-V439)/V439)</f>
        <v>-----</v>
      </c>
      <c r="FX439" s="7" t="str">
        <f t="shared" si="611"/>
        <v>-----</v>
      </c>
      <c r="FY439" s="7" t="str">
        <f t="shared" si="612"/>
        <v>-----</v>
      </c>
      <c r="FZ439" s="7" t="str">
        <f t="shared" si="613"/>
        <v>-----</v>
      </c>
      <c r="GA439" s="7" t="str">
        <f t="shared" si="614"/>
        <v>-----</v>
      </c>
      <c r="GB439" s="7" t="str">
        <f t="shared" si="615"/>
        <v>-----</v>
      </c>
      <c r="GC439" s="7" t="str">
        <f t="shared" si="616"/>
        <v>-----</v>
      </c>
      <c r="GD439" s="7" t="str">
        <f>IF(AND(BG439&gt;AA439,BG438&gt;AA438,BG437&gt;AA437,BG436&gt;AA436,BG435&gt;AA435,BG434&gt;AA434,BG433&gt;AA433,BG432&gt;AA432,BG431&gt;AA431,BG430&gt;AA430,BG429&gt;AA429,BG428&gt;AA428),"Bullish",IF(AND(BG439&lt;AA439,BG438&lt;AA438,BG437&lt;AA437,BG436&lt;AA436,BG435&lt;AA435,BG434&lt;AA434,BG433&lt;AA433,BG432&lt;AA432,BG431&lt;AA431,BG430&lt;AA430,BG429&lt;AA429,BG428&lt;AA428),"Bearish","-----"))</f>
        <v>-----</v>
      </c>
      <c r="GE439">
        <f>(Z439-BG439)/BG439</f>
        <v>-1.4274030523274035E-4</v>
      </c>
      <c r="GF439" s="28">
        <f t="shared" si="574"/>
        <v>-4.8964419334284609E-2</v>
      </c>
      <c r="GG439" s="7">
        <f t="shared" si="575"/>
        <v>0.48047382558442003</v>
      </c>
      <c r="GH439" s="7" t="str">
        <f t="shared" si="576"/>
        <v>-----</v>
      </c>
      <c r="GI439" s="7" t="str">
        <f>IF(Y439&gt;Z439,"Bullish","Bearish")</f>
        <v>Bullish</v>
      </c>
      <c r="GJ439" s="13" t="str">
        <f>IF(AND(D439&gt;Y439,D438&lt;Y438),"TEMA crossover","-----")</f>
        <v>-----</v>
      </c>
      <c r="GK439" s="13" t="str">
        <f>IF(AND(D439&lt;Y439,D438&gt;Y438),"TEMA crossunder","-----")</f>
        <v>-----</v>
      </c>
      <c r="GL439" s="22" t="str">
        <f>IF(GD439="Bearish","YES","-----")</f>
        <v>-----</v>
      </c>
      <c r="GM439" s="22" t="str">
        <f>IF(GH439="Reverse to Bearish","YES","-----")</f>
        <v>-----</v>
      </c>
      <c r="GN439" s="22" t="str">
        <f>IF(AND(GI439="Bullish",GI438="Bullish",GI437="Bullish",GI436="Bullish"),"YES","-----")</f>
        <v>YES</v>
      </c>
      <c r="GO439" s="22" t="str">
        <f>IF(OR(GK439="TEMA crossunder",GK438="TEMA crossunder",GK437="TEMA crossunder",GK436="TEMA crossunder"),"YES","-----")</f>
        <v>-----</v>
      </c>
      <c r="GP439" s="22" t="str">
        <f>IF(GD439="Bullish","YES","-----")</f>
        <v>-----</v>
      </c>
      <c r="GQ439" s="22" t="str">
        <f>IF(GH439="Reverse to Bullish","YES","-----")</f>
        <v>-----</v>
      </c>
      <c r="GR439" s="22" t="str">
        <f>IF(AND(GI439="Bearish",GI438="Bearish",GI437="Bearish",GI436="Bearish"),"YES","-----")</f>
        <v>-----</v>
      </c>
      <c r="GS439" s="22" t="str">
        <f>IF(OR(GJ439="TEMA crossover",GJ438="TEMA crossover",GJ437="TEMA crossover",GJ436="TEMA crossover"),"YES","-----")</f>
        <v>-----</v>
      </c>
      <c r="GT439" s="22" t="str">
        <f t="shared" si="636"/>
        <v>-----</v>
      </c>
      <c r="GU439" s="22" t="str">
        <f t="shared" si="637"/>
        <v>-----</v>
      </c>
      <c r="GV439" s="22" t="str">
        <f t="shared" si="638"/>
        <v>-----</v>
      </c>
      <c r="GW439" s="22" t="str">
        <f t="shared" si="639"/>
        <v>-----</v>
      </c>
      <c r="GX439" s="22" t="str">
        <f t="shared" si="640"/>
        <v>-----</v>
      </c>
      <c r="GY439" s="22" t="str">
        <f t="shared" si="641"/>
        <v>-----</v>
      </c>
      <c r="GZ439" s="7" t="str">
        <f>IF(G439&gt;BH439,"YES","-----")</f>
        <v>-----</v>
      </c>
      <c r="HA439" s="7" t="str">
        <f>IF(F439&lt;BI439,"YES","-----")</f>
        <v>-----</v>
      </c>
      <c r="HB439">
        <f>BH439-BI439</f>
        <v>2.8999999999996362</v>
      </c>
      <c r="HC439" s="27">
        <f t="shared" si="617"/>
        <v>-1.0380855959846964</v>
      </c>
      <c r="HD439" s="28">
        <f t="shared" si="577"/>
        <v>0.14961510337622558</v>
      </c>
      <c r="HE439" s="28" t="str">
        <f t="shared" si="578"/>
        <v>Idle</v>
      </c>
      <c r="HF439" s="27">
        <f>STANDARDIZE(H439,AVERAGE($H56:$H439),_xlfn.STDEV.P($H56:$H439))</f>
        <v>-0.48748781126402985</v>
      </c>
      <c r="HG439" s="28">
        <f t="shared" si="579"/>
        <v>0.31295633922887028</v>
      </c>
      <c r="HH439" s="28" t="str">
        <f t="shared" si="580"/>
        <v>-----</v>
      </c>
      <c r="HI439">
        <f t="shared" si="618"/>
        <v>-2.4937300000001414</v>
      </c>
      <c r="HJ439">
        <f t="shared" si="619"/>
        <v>0.40626999999949476</v>
      </c>
      <c r="HK439" s="28">
        <f t="shared" ref="HK439:HL439" si="710">STANDARDIZE(HI439,AVERAGE(HI56:HI439),_xlfn.STDEV.P(HI56:HI439))</f>
        <v>0.18316166174049486</v>
      </c>
      <c r="HL439" s="28">
        <f t="shared" si="710"/>
        <v>-0.8901132926556814</v>
      </c>
      <c r="HM439" s="28">
        <f t="shared" si="582"/>
        <v>0.57266441253254341</v>
      </c>
      <c r="HN439" s="28">
        <f t="shared" si="583"/>
        <v>0.18670252805280194</v>
      </c>
      <c r="HO439" s="28" t="str">
        <f t="shared" si="584"/>
        <v>-----</v>
      </c>
      <c r="HP439" s="28" t="str">
        <f t="shared" si="585"/>
        <v>-----</v>
      </c>
      <c r="HQ439" s="28">
        <f t="shared" si="648"/>
        <v>0.70521999999982654</v>
      </c>
      <c r="HR439" s="28" t="str">
        <f t="shared" si="621"/>
        <v>Bull</v>
      </c>
      <c r="HS439">
        <f t="shared" si="622"/>
        <v>0.70521999999982654</v>
      </c>
      <c r="HT439" s="27">
        <f t="shared" si="586"/>
        <v>-0.370755415775124</v>
      </c>
      <c r="HU439" s="28">
        <f t="shared" si="587"/>
        <v>0.35540985567534406</v>
      </c>
      <c r="HV439" s="27" t="str">
        <f t="shared" si="588"/>
        <v>-----</v>
      </c>
    </row>
    <row r="440" spans="1:230" x14ac:dyDescent="0.55000000000000004">
      <c r="A440">
        <f>Validation!A439</f>
        <v>1772163300</v>
      </c>
      <c r="B440" t="str">
        <f>Price!B439</f>
        <v>XAUUSD</v>
      </c>
      <c r="C440" t="str">
        <f>Price!C439</f>
        <v>M5</v>
      </c>
      <c r="D440">
        <f>Price!D439</f>
        <v>5186.55</v>
      </c>
      <c r="E440">
        <f>Price!E439</f>
        <v>5187.76</v>
      </c>
      <c r="F440">
        <f>Price!F439</f>
        <v>5187.92</v>
      </c>
      <c r="G440">
        <f>Price!G439</f>
        <v>5183.5</v>
      </c>
      <c r="H440">
        <f>Price!H439</f>
        <v>371</v>
      </c>
      <c r="I440">
        <f>Diagonals!E439</f>
        <v>5225.16</v>
      </c>
      <c r="J440">
        <f>Diagonals!F439</f>
        <v>0</v>
      </c>
      <c r="K440">
        <f>Diagonals!G439</f>
        <v>0</v>
      </c>
      <c r="L440">
        <f>Diagonals!H439</f>
        <v>5097.54</v>
      </c>
      <c r="M440">
        <f>Diagonals!I439</f>
        <v>0</v>
      </c>
      <c r="N440">
        <f>Diagonals!J439</f>
        <v>0</v>
      </c>
      <c r="O440">
        <f>Diagonals!K439</f>
        <v>0</v>
      </c>
      <c r="P440">
        <f>Diagonals!L439</f>
        <v>0</v>
      </c>
      <c r="Q440">
        <f>Trendlines!E439</f>
        <v>5200.2</v>
      </c>
      <c r="R440">
        <f>Trendlines!F439</f>
        <v>5190.5200000000004</v>
      </c>
      <c r="S440">
        <f>Trendlines!G439</f>
        <v>5200.8500000000004</v>
      </c>
      <c r="T440">
        <f>Trendlines!H439</f>
        <v>5179.84</v>
      </c>
      <c r="U440">
        <f>Trendlines!I439</f>
        <v>5180.7</v>
      </c>
      <c r="V440">
        <f>Trendlines!J439</f>
        <v>5168.0600000000004</v>
      </c>
      <c r="W440">
        <f>Trendlines!K439</f>
        <v>0</v>
      </c>
      <c r="X440">
        <f>Trendlines!L439</f>
        <v>0</v>
      </c>
      <c r="Y440">
        <f>Tema_Hrma_Smma!E439</f>
        <v>5186.67</v>
      </c>
      <c r="Z440">
        <f>Tema_Hrma_Smma!F439</f>
        <v>5184.1400000000003</v>
      </c>
      <c r="AA440">
        <f>Tema_Hrma_Smma!G439</f>
        <v>5184.2</v>
      </c>
      <c r="AB440">
        <f>ZScore!H439</f>
        <v>-1</v>
      </c>
      <c r="AC440">
        <f>ZScore!I439</f>
        <v>0.61858000000000002</v>
      </c>
      <c r="AD440">
        <f>ZScore!J439</f>
        <v>3</v>
      </c>
      <c r="AE440">
        <f>HA!E439</f>
        <v>5186.09</v>
      </c>
      <c r="AF440">
        <f>HA!F439</f>
        <v>5187.92</v>
      </c>
      <c r="AG440">
        <f>HA!G439</f>
        <v>5183.5</v>
      </c>
      <c r="AH440">
        <f>HA!H439</f>
        <v>5186.43</v>
      </c>
      <c r="AI440">
        <f>HA!I439</f>
        <v>1</v>
      </c>
      <c r="AJ440">
        <f>HA!J439</f>
        <v>0.34</v>
      </c>
      <c r="AK440">
        <f>HA!K439</f>
        <v>-0.94808000000000003</v>
      </c>
      <c r="AL440">
        <f>HA!L439</f>
        <v>9</v>
      </c>
      <c r="AM440">
        <f>KC!E439</f>
        <v>5211.4417400000002</v>
      </c>
      <c r="AN440">
        <f>KC!F439</f>
        <v>5205.12662</v>
      </c>
      <c r="AO440">
        <f>KC!G439</f>
        <v>5198.81149</v>
      </c>
      <c r="AP440">
        <f>KC!H439</f>
        <v>5192.4963699999998</v>
      </c>
      <c r="AQ440">
        <f>KC!I439</f>
        <v>5186.1812399999999</v>
      </c>
      <c r="AR440">
        <f>KC!J439</f>
        <v>5181.6077800000003</v>
      </c>
      <c r="AS440">
        <f>KC!K439</f>
        <v>5175.2926500000003</v>
      </c>
      <c r="AT440">
        <f>KC!L439</f>
        <v>5168.9775300000001</v>
      </c>
      <c r="AU440">
        <f>KC!M439</f>
        <v>5162.6624099999999</v>
      </c>
      <c r="AV440">
        <f>KC!N439</f>
        <v>5156.34728</v>
      </c>
      <c r="AW440">
        <f>SR_Levels!E439</f>
        <v>5178.6000000000004</v>
      </c>
      <c r="AX440">
        <f>SR_Levels!F439</f>
        <v>5161.8900000000003</v>
      </c>
      <c r="AY440">
        <f>SR_Levels!G439</f>
        <v>5135.8500000000004</v>
      </c>
      <c r="AZ440">
        <f>SR_Levels!H439</f>
        <v>0</v>
      </c>
      <c r="BA440">
        <f>SR_Levels!I439</f>
        <v>5193.3500000000004</v>
      </c>
      <c r="BB440">
        <f>SR_Levels!J439</f>
        <v>5205.3100000000004</v>
      </c>
      <c r="BC440">
        <f>SR_Levels!K439</f>
        <v>0</v>
      </c>
      <c r="BD440">
        <f>SR_Levels!L439</f>
        <v>0</v>
      </c>
      <c r="BE440">
        <f>ZigZag!E439</f>
        <v>0</v>
      </c>
      <c r="BF440">
        <f>ZigZag!F439</f>
        <v>0</v>
      </c>
      <c r="BG440">
        <f>ZigZag!G439</f>
        <v>5184.3599999999997</v>
      </c>
      <c r="BH440">
        <f>Dual_Tema!E439</f>
        <v>5188.18</v>
      </c>
      <c r="BI440">
        <f>Dual_Tema!F439</f>
        <v>5184.6499999999996</v>
      </c>
      <c r="BJ440">
        <f>Pinbar!E439</f>
        <v>0</v>
      </c>
      <c r="BK440">
        <f>SSA!E439</f>
        <v>5187.4727499999999</v>
      </c>
      <c r="BL440">
        <f>SSA!F439</f>
        <v>5187.0256300000001</v>
      </c>
      <c r="BN440" t="str">
        <f t="shared" si="644"/>
        <v>Red Candle</v>
      </c>
      <c r="BO440" s="34">
        <f t="shared" si="649"/>
        <v>6.7720874235965844E-4</v>
      </c>
      <c r="BP440" s="34">
        <f t="shared" si="657"/>
        <v>1.5487020447888522E-3</v>
      </c>
      <c r="BQ440" s="34">
        <f t="shared" si="671"/>
        <v>-1.6803714140526393E-3</v>
      </c>
      <c r="BR440" s="34">
        <f t="shared" si="681"/>
        <v>-7.9950681025675596E-4</v>
      </c>
      <c r="BS440" s="35">
        <f t="shared" si="650"/>
        <v>1.1283628886715746E-4</v>
      </c>
      <c r="BT440" s="35">
        <f t="shared" si="658"/>
        <v>1.2896698573650056E-4</v>
      </c>
      <c r="BU440" s="35">
        <f t="shared" si="672"/>
        <v>-9.3428125414463103E-5</v>
      </c>
      <c r="BV440" s="35">
        <f t="shared" si="682"/>
        <v>-3.332555245305624E-5</v>
      </c>
      <c r="BW440" s="27">
        <v>96</v>
      </c>
      <c r="BX440">
        <f>F440-G440</f>
        <v>4.4200000000000728</v>
      </c>
      <c r="BY440">
        <f>ABS(F440-D439)</f>
        <v>0.15999999999985448</v>
      </c>
      <c r="BZ440">
        <f>ABS(G440-D439)</f>
        <v>4.2600000000002183</v>
      </c>
      <c r="CA440">
        <f t="shared" si="623"/>
        <v>4.4200000000000728</v>
      </c>
      <c r="CB440">
        <f t="shared" si="660"/>
        <v>4.3928571428570775</v>
      </c>
      <c r="CC440">
        <f t="shared" si="664"/>
        <v>4.5838241186277111</v>
      </c>
      <c r="CD440">
        <f t="shared" si="661"/>
        <v>-0.1909669757706336</v>
      </c>
      <c r="CE440">
        <f t="shared" si="665"/>
        <v>-1</v>
      </c>
      <c r="CF440">
        <f t="shared" si="668"/>
        <v>-5</v>
      </c>
      <c r="CG440" s="7" t="str">
        <f t="shared" si="662"/>
        <v>-----</v>
      </c>
      <c r="CH440" s="21">
        <f>(Q440-Q344)/$BW440</f>
        <v>5.5208333333306809E-3</v>
      </c>
      <c r="CI440" s="21">
        <f>(R440-R344)/$BW440</f>
        <v>-2.5937499999997726E-2</v>
      </c>
      <c r="CJ440" s="21">
        <f>(S440-S344)/$BW440</f>
        <v>-1.7604166666662497E-2</v>
      </c>
      <c r="CK440" s="21">
        <f>(T440-T344)/$BW440</f>
        <v>7.5625000000002274E-2</v>
      </c>
      <c r="CL440" s="21">
        <f>(U440-U344)/$BW440</f>
        <v>2.2187500000001137E-2</v>
      </c>
      <c r="CM440" s="21">
        <f>(V440-V344)/$BW440</f>
        <v>3.875000000000265E-2</v>
      </c>
      <c r="CN440">
        <f>DEGREES(ATAN(CH440/$CB440))</f>
        <v>7.2007869267615529E-2</v>
      </c>
      <c r="CO440">
        <f>DEGREES(ATAN(CI440/$CB440))</f>
        <v>-0.33829736847442143</v>
      </c>
      <c r="CP440">
        <f>DEGREES(ATAN(CJ440/$CB440))</f>
        <v>-0.22960888997623702</v>
      </c>
      <c r="CQ440">
        <f>DEGREES(ATAN(CK440/$CB440))</f>
        <v>0.98627503743729172</v>
      </c>
      <c r="CR440">
        <f t="shared" si="673"/>
        <v>0.2893878076627121</v>
      </c>
      <c r="CS440">
        <f t="shared" si="674"/>
        <v>0.50540088145393125</v>
      </c>
      <c r="CT440" t="str" cm="1">
        <f t="array" ref="CT440">_xlfn.IFS(CN440&gt;3,"Strong + Slope",CN440&gt;1.5,"Moderate + Slope",CN440&gt;0.5,"Sideway + Slope",CN440&gt;=-0.5,"Sideway Flat",CN440&gt;=-1.5,"Sideway - Slope",CN440&gt;=-3,"Moderate - Slope",TRUE,"Strong - Slope")</f>
        <v>Sideway Flat</v>
      </c>
      <c r="CU440" t="str" cm="1">
        <f t="array" ref="CU440">_xlfn.IFS(CO440&gt;3,"Strong + Slope",CO440&gt;1.5,"Moderate + Slope",CO440&gt;0.5,"Sideway + Slope",CO440&gt;=-0.5,"Sideway Flat",CO440&gt;=-1.5,"Sideway - Slope",CO440&gt;=-3,"Moderate - Slope",TRUE,"Strong - Slope")</f>
        <v>Sideway Flat</v>
      </c>
      <c r="CV440" t="str" cm="1">
        <f t="array" ref="CV440">_xlfn.IFS(CP440&gt;3,"Strong + Slope",CP440&gt;1.5,"Moderate + Slope",CP440&gt;0.5,"Sideway + Slope",CP440&gt;=-0.5,"Sideway Flat",CP440&gt;=-1.5,"Sideway - Slope",CP440&gt;=-3,"Moderate - Slope",TRUE,"Strong - Slope")</f>
        <v>Sideway Flat</v>
      </c>
      <c r="CW440" t="str" cm="1">
        <f t="array" ref="CW440">_xlfn.IFS(CQ440&gt;3,"Strong + Slope",CQ440&gt;1.5,"Moderate + Slope",CQ440&gt;0.5,"Sideway + Slope",CQ440&gt;=-0.5,"Sideway Flat",CQ440&gt;=-1.5,"Sideway - Slope",CQ440&gt;=-3,"Moderate - Slope",TRUE,"Strong - Slope")</f>
        <v>Sideway + Slope</v>
      </c>
      <c r="CX440" t="str" cm="1">
        <f t="array" ref="CX440">_xlfn.IFS(CR440&gt;3,"Strong + Slope",CR440&gt;1.5,"Moderate + Slope",CR440&gt;0.5,"Sideway + Slope",CR440&gt;=-0.5,"Sideway Flat",CR440&gt;=-1.5,"Sideway - Slope",CR440&gt;=-3,"Moderate - Slope",TRUE,"Strong - Slope")</f>
        <v>Sideway Flat</v>
      </c>
      <c r="CY440" t="str" cm="1">
        <f t="array" ref="CY440">_xlfn.IFS(CS440&gt;3,"Strong + Slope",CS440&gt;1.5,"Moderate + Slope",CS440&gt;0.5,"Sideway + Slope",CS440&gt;=-0.5,"Sideway Flat",CS440&gt;=-1.5,"Sideway - Slope",CS440&gt;=-3,"Moderate - Slope",TRUE,"Strong - Slope")</f>
        <v>Sideway + Slope</v>
      </c>
      <c r="CZ440" s="7" t="str">
        <f>IF(AND(D440&gt;BH440,D440&gt;E440),"Bullish Trigger","-----")</f>
        <v>-----</v>
      </c>
      <c r="DA440" s="7" t="str">
        <f>IF(AND(D440&lt;BI440,D440&lt;E440),"Bearish Trigger","-----")</f>
        <v>-----</v>
      </c>
      <c r="DB440" s="13" t="str">
        <f>IF(AND(W440=BE440,W440&gt;0,BE440&gt;0),"Important High","------")</f>
        <v>------</v>
      </c>
      <c r="DC440" s="13" t="str">
        <f>IF(AND(X440=BF440,X440&gt;0,BF440&gt;0),"Important Low","------")</f>
        <v>------</v>
      </c>
      <c r="DD440" s="7" t="str">
        <f>IF(AND(DB440="Important High",DC440="-----",BJ440=1),"Imp High Rej","-----")</f>
        <v>-----</v>
      </c>
      <c r="DE440" s="7" t="str">
        <f>IF(AND(DB440="-----",DC440="Important Low",BJ440=1),"Imp Low Rej","-----")</f>
        <v>-----</v>
      </c>
      <c r="DF440" s="7" t="str">
        <f>IF(Y440&gt;AM440,"Overbought",IF(Y440&gt;AO440,"Bullish Momentum",IF(Y440&gt;AQ440,"Flat Momentum","-----")))</f>
        <v>Flat Momentum</v>
      </c>
      <c r="DG440" s="7" t="str">
        <f>IF(Y440&lt;AV440,"Oversold",IF(Y440&lt;AT440,"Bearish Momentum",IF(Y440&lt;AR440,"Flat Momentum","-----")))</f>
        <v>-----</v>
      </c>
      <c r="DH440" s="7" t="str">
        <f>IF(AND(DF440="Overbought",AD440=2),"Culminated Thrust","-----")</f>
        <v>-----</v>
      </c>
      <c r="DI440" s="7" t="str">
        <f>IF(AND(DG440="Oversold",AD440=5),"Culminated Thrust","-----")</f>
        <v>-----</v>
      </c>
      <c r="DJ440" s="14">
        <f>(Q440-$D440)/$D440</f>
        <v>2.6318072707290272E-3</v>
      </c>
      <c r="DK440" s="14">
        <f>(R440-$D440)/$D440</f>
        <v>7.6544138203627735E-4</v>
      </c>
      <c r="DL440" s="14">
        <f>(S440-$D440)/$D440</f>
        <v>2.757131426478137E-3</v>
      </c>
      <c r="DM440" s="14">
        <f>(T440-$D440)/$D440</f>
        <v>-1.2937309001166549E-3</v>
      </c>
      <c r="DN440" s="14">
        <f>(U440-$D440)/$D440</f>
        <v>-1.1279174017411119E-3</v>
      </c>
      <c r="DO440" s="14">
        <f>(V440-$D440)/$D440</f>
        <v>-3.5649902150754896E-3</v>
      </c>
      <c r="DP440" s="14">
        <f t="shared" si="589"/>
        <v>2.757131426478137E-3</v>
      </c>
      <c r="DQ440" s="14">
        <f t="shared" si="590"/>
        <v>2.6318072707290272E-3</v>
      </c>
      <c r="DR440" s="14">
        <f t="shared" si="591"/>
        <v>7.6544138203627735E-4</v>
      </c>
      <c r="DS440" s="14">
        <f t="shared" si="592"/>
        <v>-1.1279174017411119E-3</v>
      </c>
      <c r="DT440" s="14">
        <f t="shared" si="593"/>
        <v>-1.2937309001166549E-3</v>
      </c>
      <c r="DU440" s="14">
        <f t="shared" si="594"/>
        <v>-3.5649902150754896E-3</v>
      </c>
      <c r="DV440" t="str">
        <f>IF($D440&gt;Q440,"SUP","RES")</f>
        <v>RES</v>
      </c>
      <c r="DW440" t="str">
        <f>IF($D440&gt;R440,"SUP","RES")</f>
        <v>RES</v>
      </c>
      <c r="DX440" t="str">
        <f>IF($D440&gt;S440,"SUP","RES")</f>
        <v>RES</v>
      </c>
      <c r="DY440" t="str">
        <f>IF($D440&gt;T440,"SUP","RES")</f>
        <v>SUP</v>
      </c>
      <c r="DZ440" t="str">
        <f>IF($D440&gt;U440,"SUP","RES")</f>
        <v>SUP</v>
      </c>
      <c r="EA440" t="str">
        <f>IF($D440&gt;V440,"SUP","RES")</f>
        <v>SUP</v>
      </c>
      <c r="EB440" s="7">
        <f t="shared" si="595"/>
        <v>3</v>
      </c>
      <c r="EC440" s="7">
        <f t="shared" si="596"/>
        <v>3</v>
      </c>
      <c r="ED440" s="13" t="str">
        <f t="shared" si="597"/>
        <v>-----</v>
      </c>
      <c r="EE440" s="13" t="str">
        <f t="shared" si="598"/>
        <v>-----</v>
      </c>
      <c r="EF440" s="7">
        <f>IF(OR(ED440="All Sup",EE440="All Res"),"na",((D440-MIN(Q440:V440))/(MAX(Q440:V440)-MIN(Q440:V440))))</f>
        <v>0.56389143031411415</v>
      </c>
      <c r="EG440">
        <v>1.4999999999999999E-4</v>
      </c>
      <c r="EH440">
        <f>Q440*(1+$EG440)</f>
        <v>5200.9800300000006</v>
      </c>
      <c r="EI440">
        <f>Q440*(1-$EG440)</f>
        <v>5199.4199699999999</v>
      </c>
      <c r="EJ440">
        <f>R440*(1+$EG440)</f>
        <v>5191.2985780000008</v>
      </c>
      <c r="EK440">
        <f>R440*(1-$EG440)</f>
        <v>5189.741422000001</v>
      </c>
      <c r="EL440">
        <f>S440*(1+$EG440)</f>
        <v>5201.6301275000005</v>
      </c>
      <c r="EM440">
        <f>S440*(1-$EG440)</f>
        <v>5200.0698725000002</v>
      </c>
      <c r="EN440">
        <f>T440*(1+$EG440)</f>
        <v>5180.6169760000002</v>
      </c>
      <c r="EO440">
        <f>T440*(1-$EG440)</f>
        <v>5179.063024</v>
      </c>
      <c r="EP440">
        <f>U440*(1+$EG440)</f>
        <v>5181.4771049999999</v>
      </c>
      <c r="EQ440">
        <f>U440*(1-$EG440)</f>
        <v>5179.9228949999997</v>
      </c>
      <c r="ER440">
        <f>V440*(1+$EG440)</f>
        <v>5168.8352090000008</v>
      </c>
      <c r="ES440">
        <f>V440*(1-$EG440)</f>
        <v>5167.284791</v>
      </c>
      <c r="ET440" s="7" t="str">
        <f t="shared" si="599"/>
        <v>-----</v>
      </c>
      <c r="EU440" s="7" t="str">
        <f t="shared" si="600"/>
        <v>-----</v>
      </c>
      <c r="EV440" s="7" t="str">
        <f t="shared" si="601"/>
        <v>-----</v>
      </c>
      <c r="EW440" s="7" t="str">
        <f t="shared" si="602"/>
        <v>-----</v>
      </c>
      <c r="EX440" s="7" t="str">
        <f t="shared" si="603"/>
        <v>-----</v>
      </c>
      <c r="EY440" s="7" t="str">
        <f t="shared" si="604"/>
        <v>-----</v>
      </c>
      <c r="EZ440">
        <f t="shared" si="624"/>
        <v>65</v>
      </c>
      <c r="FA440">
        <f t="shared" si="625"/>
        <v>15</v>
      </c>
      <c r="FB440">
        <f t="shared" si="626"/>
        <v>438</v>
      </c>
      <c r="FC440">
        <f t="shared" si="627"/>
        <v>8</v>
      </c>
      <c r="FD440">
        <f t="shared" si="628"/>
        <v>8</v>
      </c>
      <c r="FE440">
        <f t="shared" si="629"/>
        <v>132</v>
      </c>
      <c r="FF440">
        <f t="shared" si="630"/>
        <v>4</v>
      </c>
      <c r="FG440">
        <f t="shared" si="631"/>
        <v>2</v>
      </c>
      <c r="FH440">
        <f t="shared" si="632"/>
        <v>0</v>
      </c>
      <c r="FI440">
        <f t="shared" si="633"/>
        <v>5</v>
      </c>
      <c r="FJ440">
        <f t="shared" si="634"/>
        <v>4</v>
      </c>
      <c r="FK440">
        <f t="shared" si="635"/>
        <v>1</v>
      </c>
      <c r="FL440" s="7" t="str">
        <f t="shared" si="605"/>
        <v>-----</v>
      </c>
      <c r="FM440" s="7" t="str">
        <f t="shared" si="606"/>
        <v>-----</v>
      </c>
      <c r="FN440" s="7" t="str">
        <f t="shared" si="607"/>
        <v>-----</v>
      </c>
      <c r="FO440" s="7" t="str">
        <f t="shared" si="608"/>
        <v>-----</v>
      </c>
      <c r="FP440" s="7" t="str">
        <f t="shared" si="609"/>
        <v>-----</v>
      </c>
      <c r="FQ440" s="7" t="str">
        <f t="shared" si="610"/>
        <v>-----</v>
      </c>
      <c r="FR440" s="13" t="str">
        <f>IF(FL440="-----","-----",(D440-Q440)/Q440)</f>
        <v>-----</v>
      </c>
      <c r="FS440" s="13" t="str">
        <f>IF(FM440="-----","-----",(Q440-R440)/R440)</f>
        <v>-----</v>
      </c>
      <c r="FT440" s="13" t="str">
        <f>IF(FN440="-----","-----",(R440-S440)/S440)</f>
        <v>-----</v>
      </c>
      <c r="FU440" s="13" t="str">
        <f>IF(FO440="-----","-----",(S440-T440)/T440)</f>
        <v>-----</v>
      </c>
      <c r="FV440" s="13" t="str">
        <f>IF(FP440="-----","-----",(T440-U440)/U440)</f>
        <v>-----</v>
      </c>
      <c r="FW440" s="13" t="str">
        <f>IF(FQ440="-----","-----",(U440-V440)/V440)</f>
        <v>-----</v>
      </c>
      <c r="FX440" s="7" t="str">
        <f t="shared" si="611"/>
        <v>-----</v>
      </c>
      <c r="FY440" s="7" t="str">
        <f t="shared" si="612"/>
        <v>-----</v>
      </c>
      <c r="FZ440" s="7" t="str">
        <f t="shared" si="613"/>
        <v>-----</v>
      </c>
      <c r="GA440" s="7" t="str">
        <f t="shared" si="614"/>
        <v>-----</v>
      </c>
      <c r="GB440" s="7" t="str">
        <f t="shared" si="615"/>
        <v>-----</v>
      </c>
      <c r="GC440" s="7" t="str">
        <f t="shared" si="616"/>
        <v>-----</v>
      </c>
      <c r="GD440" s="7" t="str">
        <f>IF(AND(BG440&gt;AA440,BG439&gt;AA439,BG438&gt;AA438,BG437&gt;AA437,BG436&gt;AA436,BG435&gt;AA435,BG434&gt;AA434,BG433&gt;AA433,BG432&gt;AA432,BG431&gt;AA431,BG430&gt;AA430,BG429&gt;AA429),"Bullish",IF(AND(BG440&lt;AA440,BG439&lt;AA439,BG438&lt;AA438,BG437&lt;AA437,BG436&lt;AA436,BG435&lt;AA435,BG434&lt;AA434,BG433&lt;AA433,BG432&lt;AA432,BG431&lt;AA431,BG430&lt;AA430,BG429&lt;AA429),"Bearish","-----"))</f>
        <v>-----</v>
      </c>
      <c r="GE440">
        <f>(Z440-BG440)/BG440</f>
        <v>-4.2435324707262837E-5</v>
      </c>
      <c r="GF440" s="28">
        <f t="shared" si="574"/>
        <v>5.0723208902713125E-2</v>
      </c>
      <c r="GG440" s="7">
        <f t="shared" si="575"/>
        <v>0.52022695878925773</v>
      </c>
      <c r="GH440" s="7" t="str">
        <f t="shared" si="576"/>
        <v>-----</v>
      </c>
      <c r="GI440" s="7" t="str">
        <f>IF(Y440&gt;Z440,"Bullish","Bearish")</f>
        <v>Bullish</v>
      </c>
      <c r="GJ440" s="13" t="str">
        <f>IF(AND(D440&gt;Y440,D439&lt;Y439),"TEMA crossover","-----")</f>
        <v>-----</v>
      </c>
      <c r="GK440" s="13" t="str">
        <f>IF(AND(D440&lt;Y440,D439&gt;Y439),"TEMA crossunder","-----")</f>
        <v>TEMA crossunder</v>
      </c>
      <c r="GL440" s="22" t="str">
        <f>IF(GD440="Bearish","YES","-----")</f>
        <v>-----</v>
      </c>
      <c r="GM440" s="22" t="str">
        <f>IF(GH440="Reverse to Bearish","YES","-----")</f>
        <v>-----</v>
      </c>
      <c r="GN440" s="22" t="str">
        <f>IF(AND(GI440="Bullish",GI439="Bullish",GI438="Bullish",GI437="Bullish"),"YES","-----")</f>
        <v>YES</v>
      </c>
      <c r="GO440" s="22" t="str">
        <f>IF(OR(GK440="TEMA crossunder",GK439="TEMA crossunder",GK438="TEMA crossunder",GK437="TEMA crossunder"),"YES","-----")</f>
        <v>YES</v>
      </c>
      <c r="GP440" s="22" t="str">
        <f>IF(GD440="Bullish","YES","-----")</f>
        <v>-----</v>
      </c>
      <c r="GQ440" s="22" t="str">
        <f>IF(GH440="Reverse to Bullish","YES","-----")</f>
        <v>-----</v>
      </c>
      <c r="GR440" s="22" t="str">
        <f>IF(AND(GI440="Bearish",GI439="Bearish",GI438="Bearish",GI437="Bearish"),"YES","-----")</f>
        <v>-----</v>
      </c>
      <c r="GS440" s="22" t="str">
        <f>IF(OR(GJ440="TEMA crossover",GJ439="TEMA crossover",GJ438="TEMA crossover",GJ437="TEMA crossover"),"YES","-----")</f>
        <v>-----</v>
      </c>
      <c r="GT440" s="22" t="str">
        <f t="shared" si="636"/>
        <v>-----</v>
      </c>
      <c r="GU440" s="22" t="str">
        <f t="shared" si="637"/>
        <v>-----</v>
      </c>
      <c r="GV440" s="22" t="str">
        <f t="shared" si="638"/>
        <v>-----</v>
      </c>
      <c r="GW440" s="22" t="str">
        <f t="shared" si="639"/>
        <v>-----</v>
      </c>
      <c r="GX440" s="22" t="str">
        <f t="shared" si="640"/>
        <v>-----</v>
      </c>
      <c r="GY440" s="22" t="str">
        <f t="shared" si="641"/>
        <v>-----</v>
      </c>
      <c r="GZ440" s="7" t="str">
        <f>IF(G440&gt;BH440,"YES","-----")</f>
        <v>-----</v>
      </c>
      <c r="HA440" s="7" t="str">
        <f>IF(F440&lt;BI440,"YES","-----")</f>
        <v>-----</v>
      </c>
      <c r="HB440">
        <f>BH440-BI440</f>
        <v>3.5300000000006548</v>
      </c>
      <c r="HC440" s="27">
        <f t="shared" si="617"/>
        <v>-0.82670985193294866</v>
      </c>
      <c r="HD440" s="28">
        <f t="shared" si="577"/>
        <v>0.20420076798540859</v>
      </c>
      <c r="HE440" s="28" t="str">
        <f t="shared" si="578"/>
        <v>-----</v>
      </c>
      <c r="HF440" s="27">
        <f>STANDARDIZE(H440,AVERAGE($H57:$H440),_xlfn.STDEV.P($H57:$H440))</f>
        <v>-0.83341070607193579</v>
      </c>
      <c r="HG440" s="28">
        <f t="shared" si="579"/>
        <v>0.20230656937300334</v>
      </c>
      <c r="HH440" s="28" t="str">
        <f t="shared" si="580"/>
        <v>-----</v>
      </c>
      <c r="HI440">
        <f t="shared" si="618"/>
        <v>-2.8227500000002692</v>
      </c>
      <c r="HJ440">
        <f t="shared" si="619"/>
        <v>0.70725000000038563</v>
      </c>
      <c r="HK440" s="28">
        <f t="shared" ref="HK440:HL440" si="711">STANDARDIZE(HI440,AVERAGE(HI57:HI440),_xlfn.STDEV.P(HI57:HI440))</f>
        <v>8.8938404779384139E-2</v>
      </c>
      <c r="HL440" s="28">
        <f t="shared" si="711"/>
        <v>-0.77851896005531263</v>
      </c>
      <c r="HM440" s="28">
        <f t="shared" si="582"/>
        <v>0.53543456906324793</v>
      </c>
      <c r="HN440" s="28">
        <f t="shared" si="583"/>
        <v>0.21813156679353973</v>
      </c>
      <c r="HO440" s="28" t="str">
        <f t="shared" si="584"/>
        <v>-----</v>
      </c>
      <c r="HP440" s="28" t="str">
        <f t="shared" si="585"/>
        <v>-----</v>
      </c>
      <c r="HQ440" s="28">
        <f t="shared" si="648"/>
        <v>0.44711999999981344</v>
      </c>
      <c r="HR440" s="28" t="str">
        <f t="shared" si="621"/>
        <v>Bull</v>
      </c>
      <c r="HS440">
        <f t="shared" si="622"/>
        <v>0.44711999999981344</v>
      </c>
      <c r="HT440" s="27">
        <f t="shared" si="586"/>
        <v>-0.66860696733022851</v>
      </c>
      <c r="HU440" s="28">
        <f t="shared" si="587"/>
        <v>0.25187311346797825</v>
      </c>
      <c r="HV440" s="27" t="str">
        <f t="shared" si="588"/>
        <v>-----</v>
      </c>
    </row>
    <row r="441" spans="1:230" x14ac:dyDescent="0.55000000000000004">
      <c r="A441">
        <f>Validation!A440</f>
        <v>1772163600</v>
      </c>
      <c r="B441" t="str">
        <f>Price!B440</f>
        <v>XAUUSD</v>
      </c>
      <c r="C441" t="str">
        <f>Price!C440</f>
        <v>M5</v>
      </c>
      <c r="D441">
        <f>Price!D440</f>
        <v>5187.17</v>
      </c>
      <c r="E441">
        <f>Price!E440</f>
        <v>5186.5200000000004</v>
      </c>
      <c r="F441">
        <f>Price!F440</f>
        <v>5187.76</v>
      </c>
      <c r="G441">
        <f>Price!G440</f>
        <v>5185.46</v>
      </c>
      <c r="H441">
        <f>Price!H440</f>
        <v>286</v>
      </c>
      <c r="I441">
        <f>Diagonals!E440</f>
        <v>5225.34</v>
      </c>
      <c r="J441">
        <f>Diagonals!F440</f>
        <v>0</v>
      </c>
      <c r="K441">
        <f>Diagonals!G440</f>
        <v>0</v>
      </c>
      <c r="L441">
        <f>Diagonals!H440</f>
        <v>5097.21</v>
      </c>
      <c r="M441">
        <f>Diagonals!I440</f>
        <v>0</v>
      </c>
      <c r="N441">
        <f>Diagonals!J440</f>
        <v>0</v>
      </c>
      <c r="O441">
        <f>Diagonals!K440</f>
        <v>0</v>
      </c>
      <c r="P441">
        <f>Diagonals!L440</f>
        <v>0</v>
      </c>
      <c r="Q441">
        <f>Trendlines!E440</f>
        <v>5200.21</v>
      </c>
      <c r="R441">
        <f>Trendlines!F440</f>
        <v>5190.49</v>
      </c>
      <c r="S441">
        <f>Trendlines!G440</f>
        <v>5200.83</v>
      </c>
      <c r="T441">
        <f>Trendlines!H440</f>
        <v>5179.92</v>
      </c>
      <c r="U441">
        <f>Trendlines!I440</f>
        <v>5180.72</v>
      </c>
      <c r="V441">
        <f>Trendlines!J440</f>
        <v>5168.1000000000004</v>
      </c>
      <c r="W441">
        <f>Trendlines!K440</f>
        <v>0</v>
      </c>
      <c r="X441">
        <f>Trendlines!L440</f>
        <v>0</v>
      </c>
      <c r="Y441">
        <f>Tema_Hrma_Smma!E440</f>
        <v>5187.1400000000003</v>
      </c>
      <c r="Z441">
        <f>Tema_Hrma_Smma!F440</f>
        <v>5184.74</v>
      </c>
      <c r="AA441">
        <f>Tema_Hrma_Smma!G440</f>
        <v>5184.26</v>
      </c>
      <c r="AB441">
        <f>ZScore!H440</f>
        <v>1</v>
      </c>
      <c r="AC441">
        <f>ZScore!I440</f>
        <v>0.81332000000000004</v>
      </c>
      <c r="AD441">
        <f>ZScore!J440</f>
        <v>0</v>
      </c>
      <c r="AE441">
        <f>HA!E440</f>
        <v>5186.26</v>
      </c>
      <c r="AF441">
        <f>HA!F440</f>
        <v>5187.76</v>
      </c>
      <c r="AG441">
        <f>HA!G440</f>
        <v>5185.46</v>
      </c>
      <c r="AH441">
        <f>HA!H440</f>
        <v>5186.7299999999996</v>
      </c>
      <c r="AI441">
        <f>HA!I440</f>
        <v>1</v>
      </c>
      <c r="AJ441">
        <f>HA!J440</f>
        <v>0.47</v>
      </c>
      <c r="AK441">
        <f>HA!K440</f>
        <v>-0.89195999999999998</v>
      </c>
      <c r="AL441">
        <f>HA!L440</f>
        <v>10</v>
      </c>
      <c r="AM441">
        <f>KC!E440</f>
        <v>5211.4042399999998</v>
      </c>
      <c r="AN441">
        <f>KC!F440</f>
        <v>5205.1134400000001</v>
      </c>
      <c r="AO441">
        <f>KC!G440</f>
        <v>5198.8226400000003</v>
      </c>
      <c r="AP441">
        <f>KC!H440</f>
        <v>5192.5318299999999</v>
      </c>
      <c r="AQ441">
        <f>KC!I440</f>
        <v>5186.2410300000001</v>
      </c>
      <c r="AR441">
        <f>KC!J440</f>
        <v>5181.8139899999996</v>
      </c>
      <c r="AS441">
        <f>KC!K440</f>
        <v>5175.5231899999999</v>
      </c>
      <c r="AT441">
        <f>KC!L440</f>
        <v>5169.2323900000001</v>
      </c>
      <c r="AU441">
        <f>KC!M440</f>
        <v>5162.9415799999997</v>
      </c>
      <c r="AV441">
        <f>KC!N440</f>
        <v>5156.6507799999999</v>
      </c>
      <c r="AW441">
        <f>SR_Levels!E440</f>
        <v>5178.6000000000004</v>
      </c>
      <c r="AX441">
        <f>SR_Levels!F440</f>
        <v>5161.8900000000003</v>
      </c>
      <c r="AY441">
        <f>SR_Levels!G440</f>
        <v>5135.8500000000004</v>
      </c>
      <c r="AZ441">
        <f>SR_Levels!H440</f>
        <v>0</v>
      </c>
      <c r="BA441">
        <f>SR_Levels!I440</f>
        <v>5193.3500000000004</v>
      </c>
      <c r="BB441">
        <f>SR_Levels!J440</f>
        <v>5205.3100000000004</v>
      </c>
      <c r="BC441">
        <f>SR_Levels!K440</f>
        <v>0</v>
      </c>
      <c r="BD441">
        <f>SR_Levels!L440</f>
        <v>0</v>
      </c>
      <c r="BE441">
        <f>ZigZag!E440</f>
        <v>0</v>
      </c>
      <c r="BF441">
        <f>ZigZag!F440</f>
        <v>0</v>
      </c>
      <c r="BG441">
        <f>ZigZag!G440</f>
        <v>5184.54</v>
      </c>
      <c r="BH441">
        <f>Dual_Tema!E440</f>
        <v>5188.3599999999997</v>
      </c>
      <c r="BI441">
        <f>Dual_Tema!F440</f>
        <v>5185.4399999999996</v>
      </c>
      <c r="BJ441">
        <f>Pinbar!E440</f>
        <v>0</v>
      </c>
      <c r="BK441">
        <f>SSA!E440</f>
        <v>5187.43073</v>
      </c>
      <c r="BL441">
        <f>SSA!F440</f>
        <v>5187.2281800000001</v>
      </c>
      <c r="BN441" t="str">
        <f t="shared" si="644"/>
        <v>Green Candle</v>
      </c>
      <c r="BO441" s="34">
        <f t="shared" si="649"/>
        <v>8.2386308823245713E-4</v>
      </c>
      <c r="BP441" s="34">
        <f t="shared" si="657"/>
        <v>1.1020059983093411E-3</v>
      </c>
      <c r="BQ441" s="34">
        <f t="shared" si="671"/>
        <v>-1.345742141173889E-3</v>
      </c>
      <c r="BR441" s="34">
        <f t="shared" si="681"/>
        <v>-2.8523797134116791E-4</v>
      </c>
      <c r="BS441" s="35">
        <f t="shared" si="650"/>
        <v>1.3726340297925965E-4</v>
      </c>
      <c r="BT441" s="35">
        <f t="shared" si="658"/>
        <v>9.1787481832250606E-5</v>
      </c>
      <c r="BU441" s="35">
        <f t="shared" si="672"/>
        <v>-7.481100514716843E-5</v>
      </c>
      <c r="BV441" s="35">
        <f t="shared" si="682"/>
        <v>-1.1886540164041115E-5</v>
      </c>
      <c r="BW441" s="27">
        <v>96</v>
      </c>
      <c r="BX441">
        <f>F441-G441</f>
        <v>2.3000000000001819</v>
      </c>
      <c r="BY441">
        <f>ABS(F441-D440)</f>
        <v>1.2100000000000364</v>
      </c>
      <c r="BZ441">
        <f>ABS(G441-D440)</f>
        <v>1.0900000000001455</v>
      </c>
      <c r="CA441">
        <f t="shared" si="623"/>
        <v>2.3000000000001819</v>
      </c>
      <c r="CB441">
        <f t="shared" si="660"/>
        <v>4.2635714285714004</v>
      </c>
      <c r="CC441">
        <f t="shared" si="664"/>
        <v>4.4206938244400309</v>
      </c>
      <c r="CD441">
        <f t="shared" si="661"/>
        <v>-0.15712239586863053</v>
      </c>
      <c r="CE441">
        <f t="shared" si="665"/>
        <v>-1</v>
      </c>
      <c r="CF441">
        <f t="shared" si="668"/>
        <v>-6</v>
      </c>
      <c r="CG441" s="7" t="str">
        <f t="shared" si="662"/>
        <v>-----</v>
      </c>
      <c r="CH441" s="21">
        <f>(Q441-Q345)/$BW441</f>
        <v>5.6249999999996208E-3</v>
      </c>
      <c r="CI441" s="21">
        <f>(R441-R345)/$BW441</f>
        <v>-2.5937499999997726E-2</v>
      </c>
      <c r="CJ441" s="21">
        <f>(S441-S345)/$BW441</f>
        <v>-1.7604166666671972E-2</v>
      </c>
      <c r="CK441" s="21">
        <f>(T441-T345)/$BW441</f>
        <v>7.5729166666671219E-2</v>
      </c>
      <c r="CL441" s="21">
        <f>(U441-U345)/$BW441</f>
        <v>2.2187500000001137E-2</v>
      </c>
      <c r="CM441" s="21">
        <f>(V441-V345)/$BW441</f>
        <v>3.875000000000265E-2</v>
      </c>
      <c r="CN441">
        <f>DEGREES(ATAN(CH441/$CB441))</f>
        <v>7.5591221624671731E-2</v>
      </c>
      <c r="CO441">
        <f>DEGREES(ATAN(CI441/$CB441))</f>
        <v>-0.34855542429844977</v>
      </c>
      <c r="CP441">
        <f>DEGREES(ATAN(CJ441/$CB441))</f>
        <v>-0.23657131981345941</v>
      </c>
      <c r="CQ441">
        <f>DEGREES(ATAN(CK441/$CB441))</f>
        <v>1.0175754064545433</v>
      </c>
      <c r="CR441">
        <f t="shared" si="673"/>
        <v>0.29816285565392431</v>
      </c>
      <c r="CS441">
        <f t="shared" si="674"/>
        <v>0.52072549134986545</v>
      </c>
      <c r="CT441" t="str" cm="1">
        <f t="array" ref="CT441">_xlfn.IFS(CN441&gt;3,"Strong + Slope",CN441&gt;1.5,"Moderate + Slope",CN441&gt;0.5,"Sideway + Slope",CN441&gt;=-0.5,"Sideway Flat",CN441&gt;=-1.5,"Sideway - Slope",CN441&gt;=-3,"Moderate - Slope",TRUE,"Strong - Slope")</f>
        <v>Sideway Flat</v>
      </c>
      <c r="CU441" t="str" cm="1">
        <f t="array" ref="CU441">_xlfn.IFS(CO441&gt;3,"Strong + Slope",CO441&gt;1.5,"Moderate + Slope",CO441&gt;0.5,"Sideway + Slope",CO441&gt;=-0.5,"Sideway Flat",CO441&gt;=-1.5,"Sideway - Slope",CO441&gt;=-3,"Moderate - Slope",TRUE,"Strong - Slope")</f>
        <v>Sideway Flat</v>
      </c>
      <c r="CV441" t="str" cm="1">
        <f t="array" ref="CV441">_xlfn.IFS(CP441&gt;3,"Strong + Slope",CP441&gt;1.5,"Moderate + Slope",CP441&gt;0.5,"Sideway + Slope",CP441&gt;=-0.5,"Sideway Flat",CP441&gt;=-1.5,"Sideway - Slope",CP441&gt;=-3,"Moderate - Slope",TRUE,"Strong - Slope")</f>
        <v>Sideway Flat</v>
      </c>
      <c r="CW441" t="str" cm="1">
        <f t="array" ref="CW441">_xlfn.IFS(CQ441&gt;3,"Strong + Slope",CQ441&gt;1.5,"Moderate + Slope",CQ441&gt;0.5,"Sideway + Slope",CQ441&gt;=-0.5,"Sideway Flat",CQ441&gt;=-1.5,"Sideway - Slope",CQ441&gt;=-3,"Moderate - Slope",TRUE,"Strong - Slope")</f>
        <v>Sideway + Slope</v>
      </c>
      <c r="CX441" t="str" cm="1">
        <f t="array" ref="CX441">_xlfn.IFS(CR441&gt;3,"Strong + Slope",CR441&gt;1.5,"Moderate + Slope",CR441&gt;0.5,"Sideway + Slope",CR441&gt;=-0.5,"Sideway Flat",CR441&gt;=-1.5,"Sideway - Slope",CR441&gt;=-3,"Moderate - Slope",TRUE,"Strong - Slope")</f>
        <v>Sideway Flat</v>
      </c>
      <c r="CY441" t="str" cm="1">
        <f t="array" ref="CY441">_xlfn.IFS(CS441&gt;3,"Strong + Slope",CS441&gt;1.5,"Moderate + Slope",CS441&gt;0.5,"Sideway + Slope",CS441&gt;=-0.5,"Sideway Flat",CS441&gt;=-1.5,"Sideway - Slope",CS441&gt;=-3,"Moderate - Slope",TRUE,"Strong - Slope")</f>
        <v>Sideway + Slope</v>
      </c>
      <c r="CZ441" s="7" t="str">
        <f>IF(AND(D441&gt;BH441,D441&gt;E441),"Bullish Trigger","-----")</f>
        <v>-----</v>
      </c>
      <c r="DA441" s="7" t="str">
        <f>IF(AND(D441&lt;BI441,D441&lt;E441),"Bearish Trigger","-----")</f>
        <v>-----</v>
      </c>
      <c r="DB441" s="13" t="str">
        <f>IF(AND(W441=BE441,W441&gt;0,BE441&gt;0),"Important High","------")</f>
        <v>------</v>
      </c>
      <c r="DC441" s="13" t="str">
        <f>IF(AND(X441=BF441,X441&gt;0,BF441&gt;0),"Important Low","------")</f>
        <v>------</v>
      </c>
      <c r="DD441" s="7" t="str">
        <f>IF(AND(DB441="Important High",DC441="-----",BJ441=1),"Imp High Rej","-----")</f>
        <v>-----</v>
      </c>
      <c r="DE441" s="7" t="str">
        <f>IF(AND(DB441="-----",DC441="Important Low",BJ441=1),"Imp Low Rej","-----")</f>
        <v>-----</v>
      </c>
      <c r="DF441" s="7" t="str">
        <f>IF(Y441&gt;AM441,"Overbought",IF(Y441&gt;AO441,"Bullish Momentum",IF(Y441&gt;AQ441,"Flat Momentum","-----")))</f>
        <v>Flat Momentum</v>
      </c>
      <c r="DG441" s="7" t="str">
        <f>IF(Y441&lt;AV441,"Oversold",IF(Y441&lt;AT441,"Bearish Momentum",IF(Y441&lt;AR441,"Flat Momentum","-----")))</f>
        <v>-----</v>
      </c>
      <c r="DH441" s="7" t="str">
        <f>IF(AND(DF441="Overbought",AD441=2),"Culminated Thrust","-----")</f>
        <v>-----</v>
      </c>
      <c r="DI441" s="7" t="str">
        <f>IF(AND(DG441="Oversold",AD441=5),"Culminated Thrust","-----")</f>
        <v>-----</v>
      </c>
      <c r="DJ441" s="14">
        <f>(Q441-$D441)/$D441</f>
        <v>2.5138948598175813E-3</v>
      </c>
      <c r="DK441" s="14">
        <f>(R441-$D441)/$D441</f>
        <v>6.4004071584307224E-4</v>
      </c>
      <c r="DL441" s="14">
        <f>(S441-$D441)/$D441</f>
        <v>2.6334205356677832E-3</v>
      </c>
      <c r="DM441" s="14">
        <f>(T441-$D441)/$D441</f>
        <v>-1.3976792740550241E-3</v>
      </c>
      <c r="DN441" s="14">
        <f>(U441-$D441)/$D441</f>
        <v>-1.2434525955385726E-3</v>
      </c>
      <c r="DO441" s="14">
        <f>(V441-$D441)/$D441</f>
        <v>-3.6763784491350214E-3</v>
      </c>
      <c r="DP441" s="14">
        <f t="shared" si="589"/>
        <v>2.6334205356677832E-3</v>
      </c>
      <c r="DQ441" s="14">
        <f t="shared" si="590"/>
        <v>2.5138948598175813E-3</v>
      </c>
      <c r="DR441" s="14">
        <f t="shared" si="591"/>
        <v>6.4004071584307224E-4</v>
      </c>
      <c r="DS441" s="14">
        <f t="shared" si="592"/>
        <v>-1.2434525955385726E-3</v>
      </c>
      <c r="DT441" s="14">
        <f t="shared" si="593"/>
        <v>-1.3976792740550241E-3</v>
      </c>
      <c r="DU441" s="14">
        <f t="shared" si="594"/>
        <v>-3.6763784491350214E-3</v>
      </c>
      <c r="DV441" t="str">
        <f>IF($D441&gt;Q441,"SUP","RES")</f>
        <v>RES</v>
      </c>
      <c r="DW441" t="str">
        <f>IF($D441&gt;R441,"SUP","RES")</f>
        <v>RES</v>
      </c>
      <c r="DX441" t="str">
        <f>IF($D441&gt;S441,"SUP","RES")</f>
        <v>RES</v>
      </c>
      <c r="DY441" t="str">
        <f>IF($D441&gt;T441,"SUP","RES")</f>
        <v>SUP</v>
      </c>
      <c r="DZ441" t="str">
        <f>IF($D441&gt;U441,"SUP","RES")</f>
        <v>SUP</v>
      </c>
      <c r="EA441" t="str">
        <f>IF($D441&gt;V441,"SUP","RES")</f>
        <v>SUP</v>
      </c>
      <c r="EB441" s="7">
        <f t="shared" si="595"/>
        <v>3</v>
      </c>
      <c r="EC441" s="7">
        <f t="shared" si="596"/>
        <v>3</v>
      </c>
      <c r="ED441" s="13" t="str">
        <f t="shared" si="597"/>
        <v>-----</v>
      </c>
      <c r="EE441" s="13" t="str">
        <f t="shared" si="598"/>
        <v>-----</v>
      </c>
      <c r="EF441" s="7">
        <f>IF(OR(ED441="All Sup",EE441="All Res"),"na",((D441-MIN(Q441:V441))/(MAX(Q441:V441)-MIN(Q441:V441))))</f>
        <v>0.58264589062022498</v>
      </c>
      <c r="EG441">
        <v>1.4999999999999999E-4</v>
      </c>
      <c r="EH441">
        <f>Q441*(1+$EG441)</f>
        <v>5200.9900315000004</v>
      </c>
      <c r="EI441">
        <f>Q441*(1-$EG441)</f>
        <v>5199.4299685000005</v>
      </c>
      <c r="EJ441">
        <f>R441*(1+$EG441)</f>
        <v>5191.2685735000005</v>
      </c>
      <c r="EK441">
        <f>R441*(1-$EG441)</f>
        <v>5189.7114265</v>
      </c>
      <c r="EL441">
        <f>S441*(1+$EG441)</f>
        <v>5201.6101245</v>
      </c>
      <c r="EM441">
        <f>S441*(1-$EG441)</f>
        <v>5200.0498754999999</v>
      </c>
      <c r="EN441">
        <f>T441*(1+$EG441)</f>
        <v>5180.6969880000006</v>
      </c>
      <c r="EO441">
        <f>T441*(1-$EG441)</f>
        <v>5179.1430120000005</v>
      </c>
      <c r="EP441">
        <f>U441*(1+$EG441)</f>
        <v>5181.4971080000005</v>
      </c>
      <c r="EQ441">
        <f>U441*(1-$EG441)</f>
        <v>5179.942892</v>
      </c>
      <c r="ER441">
        <f>V441*(1+$EG441)</f>
        <v>5168.8752150000009</v>
      </c>
      <c r="ES441">
        <f>V441*(1-$EG441)</f>
        <v>5167.3247850000007</v>
      </c>
      <c r="ET441" s="7" t="str">
        <f t="shared" si="599"/>
        <v>-----</v>
      </c>
      <c r="EU441" s="7" t="str">
        <f t="shared" si="600"/>
        <v>-----</v>
      </c>
      <c r="EV441" s="7" t="str">
        <f t="shared" si="601"/>
        <v>-----</v>
      </c>
      <c r="EW441" s="7" t="str">
        <f t="shared" si="602"/>
        <v>-----</v>
      </c>
      <c r="EX441" s="7" t="str">
        <f t="shared" si="603"/>
        <v>-----</v>
      </c>
      <c r="EY441" s="7" t="str">
        <f t="shared" si="604"/>
        <v>-----</v>
      </c>
      <c r="EZ441">
        <f t="shared" si="624"/>
        <v>66</v>
      </c>
      <c r="FA441">
        <f t="shared" si="625"/>
        <v>16</v>
      </c>
      <c r="FB441">
        <f t="shared" si="626"/>
        <v>439</v>
      </c>
      <c r="FC441">
        <f t="shared" si="627"/>
        <v>9</v>
      </c>
      <c r="FD441">
        <f t="shared" si="628"/>
        <v>9</v>
      </c>
      <c r="FE441">
        <f t="shared" si="629"/>
        <v>133</v>
      </c>
      <c r="FF441">
        <f t="shared" si="630"/>
        <v>4</v>
      </c>
      <c r="FG441">
        <f t="shared" si="631"/>
        <v>2</v>
      </c>
      <c r="FH441">
        <f t="shared" si="632"/>
        <v>0</v>
      </c>
      <c r="FI441">
        <f t="shared" si="633"/>
        <v>5</v>
      </c>
      <c r="FJ441">
        <f t="shared" si="634"/>
        <v>4</v>
      </c>
      <c r="FK441">
        <f t="shared" si="635"/>
        <v>1</v>
      </c>
      <c r="FL441" s="7" t="str">
        <f t="shared" si="605"/>
        <v>-----</v>
      </c>
      <c r="FM441" s="7" t="str">
        <f t="shared" si="606"/>
        <v>-----</v>
      </c>
      <c r="FN441" s="7" t="str">
        <f t="shared" si="607"/>
        <v>-----</v>
      </c>
      <c r="FO441" s="7" t="str">
        <f t="shared" si="608"/>
        <v>-----</v>
      </c>
      <c r="FP441" s="7" t="str">
        <f t="shared" si="609"/>
        <v>-----</v>
      </c>
      <c r="FQ441" s="7" t="str">
        <f t="shared" si="610"/>
        <v>-----</v>
      </c>
      <c r="FR441" s="13" t="str">
        <f>IF(FL441="-----","-----",(D441-Q441)/Q441)</f>
        <v>-----</v>
      </c>
      <c r="FS441" s="13" t="str">
        <f>IF(FM441="-----","-----",(Q441-R441)/R441)</f>
        <v>-----</v>
      </c>
      <c r="FT441" s="13" t="str">
        <f>IF(FN441="-----","-----",(R441-S441)/S441)</f>
        <v>-----</v>
      </c>
      <c r="FU441" s="13" t="str">
        <f>IF(FO441="-----","-----",(S441-T441)/T441)</f>
        <v>-----</v>
      </c>
      <c r="FV441" s="13" t="str">
        <f>IF(FP441="-----","-----",(T441-U441)/U441)</f>
        <v>-----</v>
      </c>
      <c r="FW441" s="13" t="str">
        <f>IF(FQ441="-----","-----",(U441-V441)/V441)</f>
        <v>-----</v>
      </c>
      <c r="FX441" s="7" t="str">
        <f t="shared" si="611"/>
        <v>-----</v>
      </c>
      <c r="FY441" s="7" t="str">
        <f t="shared" si="612"/>
        <v>-----</v>
      </c>
      <c r="FZ441" s="7" t="str">
        <f t="shared" si="613"/>
        <v>-----</v>
      </c>
      <c r="GA441" s="7" t="str">
        <f t="shared" si="614"/>
        <v>-----</v>
      </c>
      <c r="GB441" s="7" t="str">
        <f t="shared" si="615"/>
        <v>-----</v>
      </c>
      <c r="GC441" s="7" t="str">
        <f t="shared" si="616"/>
        <v>-----</v>
      </c>
      <c r="GD441" s="7" t="str">
        <f>IF(AND(BG441&gt;AA441,BG440&gt;AA440,BG439&gt;AA439,BG438&gt;AA438,BG437&gt;AA437,BG436&gt;AA436,BG435&gt;AA435,BG434&gt;AA434,BG433&gt;AA433,BG432&gt;AA432,BG431&gt;AA431,BG430&gt;AA430),"Bullish",IF(AND(BG441&lt;AA441,BG440&lt;AA440,BG439&lt;AA439,BG438&lt;AA438,BG437&lt;AA437,BG436&lt;AA436,BG435&lt;AA435,BG434&lt;AA434,BG433&lt;AA433,BG432&lt;AA432,BG431&lt;AA431,BG430&lt;AA430),"Bearish","-----"))</f>
        <v>-----</v>
      </c>
      <c r="GE441">
        <f>(Z441-BG441)/BG441</f>
        <v>3.8576228556403869E-5</v>
      </c>
      <c r="GF441" s="28">
        <f t="shared" si="574"/>
        <v>0.13268923434688074</v>
      </c>
      <c r="GG441" s="7">
        <f t="shared" si="575"/>
        <v>0.55278042133883654</v>
      </c>
      <c r="GH441" s="7" t="str">
        <f t="shared" si="576"/>
        <v>-----</v>
      </c>
      <c r="GI441" s="7" t="str">
        <f>IF(Y441&gt;Z441,"Bullish","Bearish")</f>
        <v>Bullish</v>
      </c>
      <c r="GJ441" s="13" t="str">
        <f>IF(AND(D441&gt;Y441,D440&lt;Y440),"TEMA crossover","-----")</f>
        <v>TEMA crossover</v>
      </c>
      <c r="GK441" s="13" t="str">
        <f>IF(AND(D441&lt;Y441,D440&gt;Y440),"TEMA crossunder","-----")</f>
        <v>-----</v>
      </c>
      <c r="GL441" s="22" t="str">
        <f>IF(GD441="Bearish","YES","-----")</f>
        <v>-----</v>
      </c>
      <c r="GM441" s="22" t="str">
        <f>IF(GH441="Reverse to Bearish","YES","-----")</f>
        <v>-----</v>
      </c>
      <c r="GN441" s="22" t="str">
        <f>IF(AND(GI441="Bullish",GI440="Bullish",GI439="Bullish",GI438="Bullish"),"YES","-----")</f>
        <v>YES</v>
      </c>
      <c r="GO441" s="22" t="str">
        <f>IF(OR(GK441="TEMA crossunder",GK440="TEMA crossunder",GK439="TEMA crossunder",GK438="TEMA crossunder"),"YES","-----")</f>
        <v>YES</v>
      </c>
      <c r="GP441" s="22" t="str">
        <f>IF(GD441="Bullish","YES","-----")</f>
        <v>-----</v>
      </c>
      <c r="GQ441" s="22" t="str">
        <f>IF(GH441="Reverse to Bullish","YES","-----")</f>
        <v>-----</v>
      </c>
      <c r="GR441" s="22" t="str">
        <f>IF(AND(GI441="Bearish",GI440="Bearish",GI439="Bearish",GI438="Bearish"),"YES","-----")</f>
        <v>-----</v>
      </c>
      <c r="GS441" s="22" t="str">
        <f>IF(OR(GJ441="TEMA crossover",GJ440="TEMA crossover",GJ439="TEMA crossover",GJ438="TEMA crossover"),"YES","-----")</f>
        <v>YES</v>
      </c>
      <c r="GT441" s="22" t="str">
        <f t="shared" si="636"/>
        <v>-----</v>
      </c>
      <c r="GU441" s="22" t="str">
        <f t="shared" si="637"/>
        <v>-----</v>
      </c>
      <c r="GV441" s="22" t="str">
        <f t="shared" si="638"/>
        <v>-----</v>
      </c>
      <c r="GW441" s="22" t="str">
        <f t="shared" si="639"/>
        <v>-----</v>
      </c>
      <c r="GX441" s="22" t="str">
        <f t="shared" si="640"/>
        <v>-----</v>
      </c>
      <c r="GY441" s="22" t="str">
        <f t="shared" si="641"/>
        <v>-----</v>
      </c>
      <c r="GZ441" s="7" t="str">
        <f>IF(G441&gt;BH441,"YES","-----")</f>
        <v>-----</v>
      </c>
      <c r="HA441" s="7" t="str">
        <f>IF(F441&lt;BI441,"YES","-----")</f>
        <v>-----</v>
      </c>
      <c r="HB441">
        <f>BH441-BI441</f>
        <v>2.9200000000000728</v>
      </c>
      <c r="HC441" s="27">
        <f t="shared" si="617"/>
        <v>-1.0279009670974135</v>
      </c>
      <c r="HD441" s="28">
        <f t="shared" si="577"/>
        <v>0.15199820730240274</v>
      </c>
      <c r="HE441" s="28" t="str">
        <f t="shared" si="578"/>
        <v>-----</v>
      </c>
      <c r="HF441" s="27">
        <f>STANDARDIZE(H441,AVERAGE($H58:$H441),_xlfn.STDEV.P($H58:$H441))</f>
        <v>-1.3374486627058499</v>
      </c>
      <c r="HG441" s="28">
        <f t="shared" si="579"/>
        <v>9.0538114539249842E-2</v>
      </c>
      <c r="HH441" s="28" t="str">
        <f t="shared" si="580"/>
        <v>Low Vol</v>
      </c>
      <c r="HI441">
        <f t="shared" si="618"/>
        <v>-1.9907300000004398</v>
      </c>
      <c r="HJ441">
        <f t="shared" si="619"/>
        <v>0.929269999999633</v>
      </c>
      <c r="HK441" s="28">
        <f t="shared" ref="HK441:HL441" si="712">STANDARDIZE(HI441,AVERAGE(HI58:HI441),_xlfn.STDEV.P(HI58:HI441))</f>
        <v>0.3383559518559211</v>
      </c>
      <c r="HL441" s="28">
        <f t="shared" si="712"/>
        <v>-0.69525139879992903</v>
      </c>
      <c r="HM441" s="28">
        <f t="shared" si="582"/>
        <v>0.63245251804485814</v>
      </c>
      <c r="HN441" s="28">
        <f t="shared" si="583"/>
        <v>0.24344888315036251</v>
      </c>
      <c r="HO441" s="28" t="str">
        <f t="shared" si="584"/>
        <v>-----</v>
      </c>
      <c r="HP441" s="28" t="str">
        <f t="shared" si="585"/>
        <v>-----</v>
      </c>
      <c r="HQ441" s="28">
        <f t="shared" si="648"/>
        <v>0.20254999999997381</v>
      </c>
      <c r="HR441" s="28" t="str">
        <f t="shared" si="621"/>
        <v>Bull</v>
      </c>
      <c r="HS441">
        <f t="shared" si="622"/>
        <v>0.20254999999997381</v>
      </c>
      <c r="HT441" s="27">
        <f t="shared" si="586"/>
        <v>-0.94859683355482238</v>
      </c>
      <c r="HU441" s="28">
        <f t="shared" si="587"/>
        <v>0.17141285104025428</v>
      </c>
      <c r="HV441" s="27" t="str">
        <f t="shared" si="588"/>
        <v>-----</v>
      </c>
    </row>
    <row r="442" spans="1:230" x14ac:dyDescent="0.55000000000000004">
      <c r="A442">
        <f>Validation!A441</f>
        <v>1772163900</v>
      </c>
      <c r="B442" t="str">
        <f>Price!B441</f>
        <v>XAUUSD</v>
      </c>
      <c r="C442" t="str">
        <f>Price!C441</f>
        <v>M5</v>
      </c>
      <c r="D442">
        <f>Price!D441</f>
        <v>5189.7</v>
      </c>
      <c r="E442">
        <f>Price!E441</f>
        <v>5187.17</v>
      </c>
      <c r="F442">
        <f>Price!F441</f>
        <v>5190.3900000000003</v>
      </c>
      <c r="G442">
        <f>Price!G441</f>
        <v>5186.8599999999997</v>
      </c>
      <c r="H442">
        <f>Price!H441</f>
        <v>394</v>
      </c>
      <c r="I442">
        <f>Diagonals!E441</f>
        <v>5225.5200000000004</v>
      </c>
      <c r="J442">
        <f>Diagonals!F441</f>
        <v>0</v>
      </c>
      <c r="K442">
        <f>Diagonals!G441</f>
        <v>0</v>
      </c>
      <c r="L442">
        <f>Diagonals!H441</f>
        <v>5096.8900000000003</v>
      </c>
      <c r="M442">
        <f>Diagonals!I441</f>
        <v>0</v>
      </c>
      <c r="N442">
        <f>Diagonals!J441</f>
        <v>0</v>
      </c>
      <c r="O442">
        <f>Diagonals!K441</f>
        <v>0</v>
      </c>
      <c r="P442">
        <f>Diagonals!L441</f>
        <v>0</v>
      </c>
      <c r="Q442">
        <f>Trendlines!E441</f>
        <v>5200.21</v>
      </c>
      <c r="R442">
        <f>Trendlines!F441</f>
        <v>5190.47</v>
      </c>
      <c r="S442">
        <f>Trendlines!G441</f>
        <v>5200.82</v>
      </c>
      <c r="T442">
        <f>Trendlines!H441</f>
        <v>5179.99</v>
      </c>
      <c r="U442">
        <f>Trendlines!I441</f>
        <v>5180.74</v>
      </c>
      <c r="V442">
        <f>Trendlines!J441</f>
        <v>5168.1400000000003</v>
      </c>
      <c r="W442">
        <f>Trendlines!K441</f>
        <v>0</v>
      </c>
      <c r="X442">
        <f>Trendlines!L441</f>
        <v>0</v>
      </c>
      <c r="Y442">
        <f>Tema_Hrma_Smma!E441</f>
        <v>5188.4399999999996</v>
      </c>
      <c r="Z442">
        <f>Tema_Hrma_Smma!F441</f>
        <v>5185.51</v>
      </c>
      <c r="AA442">
        <f>Tema_Hrma_Smma!G441</f>
        <v>5184.3599999999997</v>
      </c>
      <c r="AB442">
        <f>ZScore!H441</f>
        <v>1</v>
      </c>
      <c r="AC442">
        <f>ZScore!I441</f>
        <v>0.15304000000000001</v>
      </c>
      <c r="AD442">
        <f>ZScore!J441</f>
        <v>0</v>
      </c>
      <c r="AE442">
        <f>HA!E441</f>
        <v>5186.49</v>
      </c>
      <c r="AF442">
        <f>HA!F441</f>
        <v>5190.3900000000003</v>
      </c>
      <c r="AG442">
        <f>HA!G441</f>
        <v>5186.49</v>
      </c>
      <c r="AH442">
        <f>HA!H441</f>
        <v>5188.53</v>
      </c>
      <c r="AI442">
        <f>HA!I441</f>
        <v>1</v>
      </c>
      <c r="AJ442">
        <f>HA!J441</f>
        <v>2.04</v>
      </c>
      <c r="AK442">
        <f>HA!K441</f>
        <v>-0.24842</v>
      </c>
      <c r="AL442">
        <f>HA!L441</f>
        <v>11</v>
      </c>
      <c r="AM442">
        <f>KC!E441</f>
        <v>5211.4784099999997</v>
      </c>
      <c r="AN442">
        <f>KC!F441</f>
        <v>5205.20489</v>
      </c>
      <c r="AO442">
        <f>KC!G441</f>
        <v>5198.9313700000002</v>
      </c>
      <c r="AP442">
        <f>KC!H441</f>
        <v>5192.6578499999996</v>
      </c>
      <c r="AQ442">
        <f>KC!I441</f>
        <v>5186.3843399999996</v>
      </c>
      <c r="AR442">
        <f>KC!J441</f>
        <v>5182.0873700000002</v>
      </c>
      <c r="AS442">
        <f>KC!K441</f>
        <v>5175.8138499999995</v>
      </c>
      <c r="AT442">
        <f>KC!L441</f>
        <v>5169.5403399999996</v>
      </c>
      <c r="AU442">
        <f>KC!M441</f>
        <v>5163.2668199999998</v>
      </c>
      <c r="AV442">
        <f>KC!N441</f>
        <v>5156.9933000000001</v>
      </c>
      <c r="AW442">
        <f>SR_Levels!E441</f>
        <v>5178.6000000000004</v>
      </c>
      <c r="AX442">
        <f>SR_Levels!F441</f>
        <v>5161.8900000000003</v>
      </c>
      <c r="AY442">
        <f>SR_Levels!G441</f>
        <v>5135.8500000000004</v>
      </c>
      <c r="AZ442">
        <f>SR_Levels!H441</f>
        <v>0</v>
      </c>
      <c r="BA442">
        <f>SR_Levels!I441</f>
        <v>5193.3500000000004</v>
      </c>
      <c r="BB442">
        <f>SR_Levels!J441</f>
        <v>5205.3100000000004</v>
      </c>
      <c r="BC442">
        <f>SR_Levels!K441</f>
        <v>0</v>
      </c>
      <c r="BD442">
        <f>SR_Levels!L441</f>
        <v>0</v>
      </c>
      <c r="BE442">
        <f>ZigZag!E441</f>
        <v>0</v>
      </c>
      <c r="BF442">
        <f>ZigZag!F441</f>
        <v>0</v>
      </c>
      <c r="BG442">
        <f>ZigZag!G441</f>
        <v>5184.8599999999997</v>
      </c>
      <c r="BH442">
        <f>Dual_Tema!E441</f>
        <v>5189.71</v>
      </c>
      <c r="BI442">
        <f>Dual_Tema!F441</f>
        <v>5186.57</v>
      </c>
      <c r="BJ442">
        <f>Pinbar!E441</f>
        <v>0</v>
      </c>
      <c r="BK442">
        <f>SSA!E441</f>
        <v>5187.20831</v>
      </c>
      <c r="BL442">
        <f>SSA!F441</f>
        <v>5187.2182400000002</v>
      </c>
      <c r="BN442" t="str">
        <f t="shared" si="644"/>
        <v>Green Candle</v>
      </c>
      <c r="BO442" s="34">
        <f t="shared" si="649"/>
        <v>1.1420237741570638E-3</v>
      </c>
      <c r="BP442" s="34">
        <f t="shared" si="657"/>
        <v>2.1279553863144951E-3</v>
      </c>
      <c r="BQ442" s="34">
        <f t="shared" si="671"/>
        <v>-2.9665359336106256E-4</v>
      </c>
      <c r="BR442" s="34">
        <f t="shared" si="681"/>
        <v>2.2356963615965952E-4</v>
      </c>
      <c r="BS442" s="35">
        <f t="shared" si="650"/>
        <v>1.9024678813606144E-4</v>
      </c>
      <c r="BT442" s="35">
        <f t="shared" si="658"/>
        <v>1.7715689843567084E-4</v>
      </c>
      <c r="BU442" s="35">
        <f t="shared" si="672"/>
        <v>-1.6483064360750532E-5</v>
      </c>
      <c r="BV442" s="35">
        <f t="shared" si="682"/>
        <v>9.3144037200953989E-6</v>
      </c>
      <c r="BW442" s="27">
        <v>96</v>
      </c>
      <c r="BX442">
        <f>F442-G442</f>
        <v>3.5300000000006548</v>
      </c>
      <c r="BY442">
        <f>ABS(F442-D441)</f>
        <v>3.2200000000002547</v>
      </c>
      <c r="BZ442">
        <f>ABS(G442-D441)</f>
        <v>0.31000000000040018</v>
      </c>
      <c r="CA442">
        <f t="shared" si="623"/>
        <v>3.5300000000006548</v>
      </c>
      <c r="CB442">
        <f t="shared" si="660"/>
        <v>3.7999999999999869</v>
      </c>
      <c r="CC442">
        <f t="shared" si="664"/>
        <v>4.3570728369800751</v>
      </c>
      <c r="CD442">
        <f t="shared" si="661"/>
        <v>-0.55707283698008814</v>
      </c>
      <c r="CE442">
        <f t="shared" si="665"/>
        <v>-1</v>
      </c>
      <c r="CF442">
        <f t="shared" si="668"/>
        <v>-7</v>
      </c>
      <c r="CG442" s="7" t="str">
        <f t="shared" si="662"/>
        <v>-----</v>
      </c>
      <c r="CH442" s="21">
        <f>(Q442-Q346)/$BW442</f>
        <v>5.5208333333306809E-3</v>
      </c>
      <c r="CI442" s="21">
        <f>(R442-R346)/$BW442</f>
        <v>-2.5937499999997726E-2</v>
      </c>
      <c r="CJ442" s="21">
        <f>(S442-S346)/$BW442</f>
        <v>-1.750000000000303E-2</v>
      </c>
      <c r="CK442" s="21">
        <f>(T442-T346)/$BW442</f>
        <v>7.5625000000002274E-2</v>
      </c>
      <c r="CL442" s="21">
        <f>(U442-U346)/$BW442</f>
        <v>2.2187500000001137E-2</v>
      </c>
      <c r="CM442" s="21">
        <f>(V442-V346)/$BW442</f>
        <v>3.875000000000265E-2</v>
      </c>
      <c r="CN442">
        <f>DEGREES(ATAN(CH442/$CB442))</f>
        <v>8.3242164956518414E-2</v>
      </c>
      <c r="CO442">
        <f>DEGREES(ATAN(CI442/$CB442))</f>
        <v>-0.39107531649572735</v>
      </c>
      <c r="CP442">
        <f>DEGREES(ATAN(CJ442/$CB442))</f>
        <v>-0.26386027714933225</v>
      </c>
      <c r="CQ442">
        <f>DEGREES(ATAN(CK442/$CB442))</f>
        <v>1.1401108990462516</v>
      </c>
      <c r="CR442">
        <f t="shared" si="673"/>
        <v>0.3345357004877339</v>
      </c>
      <c r="CS442">
        <f t="shared" si="674"/>
        <v>0.58424592203287296</v>
      </c>
      <c r="CT442" t="str" cm="1">
        <f t="array" ref="CT442">_xlfn.IFS(CN442&gt;3,"Strong + Slope",CN442&gt;1.5,"Moderate + Slope",CN442&gt;0.5,"Sideway + Slope",CN442&gt;=-0.5,"Sideway Flat",CN442&gt;=-1.5,"Sideway - Slope",CN442&gt;=-3,"Moderate - Slope",TRUE,"Strong - Slope")</f>
        <v>Sideway Flat</v>
      </c>
      <c r="CU442" t="str" cm="1">
        <f t="array" ref="CU442">_xlfn.IFS(CO442&gt;3,"Strong + Slope",CO442&gt;1.5,"Moderate + Slope",CO442&gt;0.5,"Sideway + Slope",CO442&gt;=-0.5,"Sideway Flat",CO442&gt;=-1.5,"Sideway - Slope",CO442&gt;=-3,"Moderate - Slope",TRUE,"Strong - Slope")</f>
        <v>Sideway Flat</v>
      </c>
      <c r="CV442" t="str" cm="1">
        <f t="array" ref="CV442">_xlfn.IFS(CP442&gt;3,"Strong + Slope",CP442&gt;1.5,"Moderate + Slope",CP442&gt;0.5,"Sideway + Slope",CP442&gt;=-0.5,"Sideway Flat",CP442&gt;=-1.5,"Sideway - Slope",CP442&gt;=-3,"Moderate - Slope",TRUE,"Strong - Slope")</f>
        <v>Sideway Flat</v>
      </c>
      <c r="CW442" t="str" cm="1">
        <f t="array" ref="CW442">_xlfn.IFS(CQ442&gt;3,"Strong + Slope",CQ442&gt;1.5,"Moderate + Slope",CQ442&gt;0.5,"Sideway + Slope",CQ442&gt;=-0.5,"Sideway Flat",CQ442&gt;=-1.5,"Sideway - Slope",CQ442&gt;=-3,"Moderate - Slope",TRUE,"Strong - Slope")</f>
        <v>Sideway + Slope</v>
      </c>
      <c r="CX442" t="str" cm="1">
        <f t="array" ref="CX442">_xlfn.IFS(CR442&gt;3,"Strong + Slope",CR442&gt;1.5,"Moderate + Slope",CR442&gt;0.5,"Sideway + Slope",CR442&gt;=-0.5,"Sideway Flat",CR442&gt;=-1.5,"Sideway - Slope",CR442&gt;=-3,"Moderate - Slope",TRUE,"Strong - Slope")</f>
        <v>Sideway Flat</v>
      </c>
      <c r="CY442" t="str" cm="1">
        <f t="array" ref="CY442">_xlfn.IFS(CS442&gt;3,"Strong + Slope",CS442&gt;1.5,"Moderate + Slope",CS442&gt;0.5,"Sideway + Slope",CS442&gt;=-0.5,"Sideway Flat",CS442&gt;=-1.5,"Sideway - Slope",CS442&gt;=-3,"Moderate - Slope",TRUE,"Strong - Slope")</f>
        <v>Sideway + Slope</v>
      </c>
      <c r="CZ442" s="7" t="str">
        <f>IF(AND(D442&gt;BH442,D442&gt;E442),"Bullish Trigger","-----")</f>
        <v>-----</v>
      </c>
      <c r="DA442" s="7" t="str">
        <f>IF(AND(D442&lt;BI442,D442&lt;E442),"Bearish Trigger","-----")</f>
        <v>-----</v>
      </c>
      <c r="DB442" s="13" t="str">
        <f>IF(AND(W442=BE442,W442&gt;0,BE442&gt;0),"Important High","------")</f>
        <v>------</v>
      </c>
      <c r="DC442" s="13" t="str">
        <f>IF(AND(X442=BF442,X442&gt;0,BF442&gt;0),"Important Low","------")</f>
        <v>------</v>
      </c>
      <c r="DD442" s="7" t="str">
        <f>IF(AND(DB442="Important High",DC442="-----",BJ442=1),"Imp High Rej","-----")</f>
        <v>-----</v>
      </c>
      <c r="DE442" s="7" t="str">
        <f>IF(AND(DB442="-----",DC442="Important Low",BJ442=1),"Imp Low Rej","-----")</f>
        <v>-----</v>
      </c>
      <c r="DF442" s="7" t="str">
        <f>IF(Y442&gt;AM442,"Overbought",IF(Y442&gt;AO442,"Bullish Momentum",IF(Y442&gt;AQ442,"Flat Momentum","-----")))</f>
        <v>Flat Momentum</v>
      </c>
      <c r="DG442" s="7" t="str">
        <f>IF(Y442&lt;AV442,"Oversold",IF(Y442&lt;AT442,"Bearish Momentum",IF(Y442&lt;AR442,"Flat Momentum","-----")))</f>
        <v>-----</v>
      </c>
      <c r="DH442" s="7" t="str">
        <f>IF(AND(DF442="Overbought",AD442=2),"Culminated Thrust","-----")</f>
        <v>-----</v>
      </c>
      <c r="DI442" s="7" t="str">
        <f>IF(AND(DG442="Oversold",AD442=5),"Culminated Thrust","-----")</f>
        <v>-----</v>
      </c>
      <c r="DJ442" s="14">
        <f>(Q442-$D442)/$D442</f>
        <v>2.0251652311309362E-3</v>
      </c>
      <c r="DK442" s="14">
        <f>(R442-$D442)/$D442</f>
        <v>1.4837081141500213E-4</v>
      </c>
      <c r="DL442" s="14">
        <f>(S442-$D442)/$D442</f>
        <v>2.142705744069964E-3</v>
      </c>
      <c r="DM442" s="14">
        <f>(T442-$D442)/$D442</f>
        <v>-1.8710137387517654E-3</v>
      </c>
      <c r="DN442" s="14">
        <f>(U442-$D442)/$D442</f>
        <v>-1.7264967146463257E-3</v>
      </c>
      <c r="DO442" s="14">
        <f>(V442-$D442)/$D442</f>
        <v>-4.1543827196176067E-3</v>
      </c>
      <c r="DP442" s="14">
        <f t="shared" si="589"/>
        <v>2.142705744069964E-3</v>
      </c>
      <c r="DQ442" s="14">
        <f t="shared" si="590"/>
        <v>2.0251652311309362E-3</v>
      </c>
      <c r="DR442" s="14">
        <f t="shared" si="591"/>
        <v>1.4837081141500213E-4</v>
      </c>
      <c r="DS442" s="14">
        <f t="shared" si="592"/>
        <v>-1.7264967146463257E-3</v>
      </c>
      <c r="DT442" s="14">
        <f t="shared" si="593"/>
        <v>-1.8710137387517654E-3</v>
      </c>
      <c r="DU442" s="14">
        <f t="shared" si="594"/>
        <v>-4.1543827196176067E-3</v>
      </c>
      <c r="DV442" t="str">
        <f>IF($D442&gt;Q442,"SUP","RES")</f>
        <v>RES</v>
      </c>
      <c r="DW442" t="str">
        <f>IF($D442&gt;R442,"SUP","RES")</f>
        <v>RES</v>
      </c>
      <c r="DX442" t="str">
        <f>IF($D442&gt;S442,"SUP","RES")</f>
        <v>RES</v>
      </c>
      <c r="DY442" t="str">
        <f>IF($D442&gt;T442,"SUP","RES")</f>
        <v>SUP</v>
      </c>
      <c r="DZ442" t="str">
        <f>IF($D442&gt;U442,"SUP","RES")</f>
        <v>SUP</v>
      </c>
      <c r="EA442" t="str">
        <f>IF($D442&gt;V442,"SUP","RES")</f>
        <v>SUP</v>
      </c>
      <c r="EB442" s="7">
        <f t="shared" si="595"/>
        <v>3</v>
      </c>
      <c r="EC442" s="7">
        <f t="shared" si="596"/>
        <v>3</v>
      </c>
      <c r="ED442" s="13" t="str">
        <f t="shared" si="597"/>
        <v>-----</v>
      </c>
      <c r="EE442" s="13" t="str">
        <f t="shared" si="598"/>
        <v>-----</v>
      </c>
      <c r="EF442" s="7">
        <f>IF(OR(ED442="All Sup",EE442="All Res"),"na",((D442-MIN(Q442:V442))/(MAX(Q442:V442)-MIN(Q442:V442))))</f>
        <v>0.65973072215421968</v>
      </c>
      <c r="EG442">
        <v>1.4999999999999999E-4</v>
      </c>
      <c r="EH442">
        <f>Q442*(1+$EG442)</f>
        <v>5200.9900315000004</v>
      </c>
      <c r="EI442">
        <f>Q442*(1-$EG442)</f>
        <v>5199.4299685000005</v>
      </c>
      <c r="EJ442">
        <f>R442*(1+$EG442)</f>
        <v>5191.2485705000008</v>
      </c>
      <c r="EK442">
        <f>R442*(1-$EG442)</f>
        <v>5189.6914295000006</v>
      </c>
      <c r="EL442">
        <f>S442*(1+$EG442)</f>
        <v>5201.6001230000002</v>
      </c>
      <c r="EM442">
        <f>S442*(1-$EG442)</f>
        <v>5200.0398770000002</v>
      </c>
      <c r="EN442">
        <f>T442*(1+$EG442)</f>
        <v>5180.7669985000002</v>
      </c>
      <c r="EO442">
        <f>T442*(1-$EG442)</f>
        <v>5179.2130015000002</v>
      </c>
      <c r="EP442">
        <f>U442*(1+$EG442)</f>
        <v>5181.5171110000001</v>
      </c>
      <c r="EQ442">
        <f>U442*(1-$EG442)</f>
        <v>5179.9628889999994</v>
      </c>
      <c r="ER442">
        <f>V442*(1+$EG442)</f>
        <v>5168.9152210000011</v>
      </c>
      <c r="ES442">
        <f>V442*(1-$EG442)</f>
        <v>5167.3647790000005</v>
      </c>
      <c r="ET442" s="7" t="str">
        <f t="shared" si="599"/>
        <v>-----</v>
      </c>
      <c r="EU442" s="7" t="str">
        <f t="shared" si="600"/>
        <v>TOUCH</v>
      </c>
      <c r="EV442" s="7" t="str">
        <f t="shared" si="601"/>
        <v>-----</v>
      </c>
      <c r="EW442" s="7" t="str">
        <f t="shared" si="602"/>
        <v>-----</v>
      </c>
      <c r="EX442" s="7" t="str">
        <f t="shared" si="603"/>
        <v>-----</v>
      </c>
      <c r="EY442" s="7" t="str">
        <f t="shared" si="604"/>
        <v>-----</v>
      </c>
      <c r="EZ442">
        <f t="shared" si="624"/>
        <v>67</v>
      </c>
      <c r="FA442">
        <f t="shared" si="625"/>
        <v>0</v>
      </c>
      <c r="FB442">
        <f t="shared" si="626"/>
        <v>440</v>
      </c>
      <c r="FC442">
        <f t="shared" si="627"/>
        <v>10</v>
      </c>
      <c r="FD442">
        <f t="shared" si="628"/>
        <v>10</v>
      </c>
      <c r="FE442">
        <f t="shared" si="629"/>
        <v>134</v>
      </c>
      <c r="FF442">
        <f t="shared" si="630"/>
        <v>4</v>
      </c>
      <c r="FG442">
        <f t="shared" si="631"/>
        <v>1</v>
      </c>
      <c r="FH442">
        <f t="shared" si="632"/>
        <v>0</v>
      </c>
      <c r="FI442">
        <f t="shared" si="633"/>
        <v>5</v>
      </c>
      <c r="FJ442">
        <f t="shared" si="634"/>
        <v>4</v>
      </c>
      <c r="FK442">
        <f t="shared" si="635"/>
        <v>1</v>
      </c>
      <c r="FL442" s="7" t="str">
        <f t="shared" si="605"/>
        <v>-----</v>
      </c>
      <c r="FM442" s="7">
        <f t="shared" si="606"/>
        <v>1</v>
      </c>
      <c r="FN442" s="7" t="str">
        <f t="shared" si="607"/>
        <v>-----</v>
      </c>
      <c r="FO442" s="7" t="str">
        <f t="shared" si="608"/>
        <v>-----</v>
      </c>
      <c r="FP442" s="7" t="str">
        <f t="shared" si="609"/>
        <v>-----</v>
      </c>
      <c r="FQ442" s="7" t="str">
        <f t="shared" si="610"/>
        <v>-----</v>
      </c>
      <c r="FR442" s="13" t="str">
        <f>IF(FL442="-----","-----",(D442-Q442)/Q442)</f>
        <v>-----</v>
      </c>
      <c r="FS442" s="13">
        <f>IF(FM442="-----","-----",(Q442-R442)/R442)</f>
        <v>1.8765159995144526E-3</v>
      </c>
      <c r="FT442" s="13" t="str">
        <f>IF(FN442="-----","-----",(R442-S442)/S442)</f>
        <v>-----</v>
      </c>
      <c r="FU442" s="13" t="str">
        <f>IF(FO442="-----","-----",(S442-T442)/T442)</f>
        <v>-----</v>
      </c>
      <c r="FV442" s="13" t="str">
        <f>IF(FP442="-----","-----",(T442-U442)/U442)</f>
        <v>-----</v>
      </c>
      <c r="FW442" s="13" t="str">
        <f>IF(FQ442="-----","-----",(U442-V442)/V442)</f>
        <v>-----</v>
      </c>
      <c r="FX442" s="7" t="str">
        <f t="shared" si="611"/>
        <v>-----</v>
      </c>
      <c r="FY442" s="7" t="str">
        <f t="shared" si="612"/>
        <v>Support</v>
      </c>
      <c r="FZ442" s="7" t="str">
        <f t="shared" si="613"/>
        <v>-----</v>
      </c>
      <c r="GA442" s="7" t="str">
        <f t="shared" si="614"/>
        <v>-----</v>
      </c>
      <c r="GB442" s="7" t="str">
        <f t="shared" si="615"/>
        <v>-----</v>
      </c>
      <c r="GC442" s="7" t="str">
        <f t="shared" si="616"/>
        <v>-----</v>
      </c>
      <c r="GD442" s="7" t="str">
        <f>IF(AND(BG442&gt;AA442,BG441&gt;AA441,BG440&gt;AA440,BG439&gt;AA439,BG438&gt;AA438,BG437&gt;AA437,BG436&gt;AA436,BG435&gt;AA435,BG434&gt;AA434,BG433&gt;AA433,BG432&gt;AA432,BG431&gt;AA431),"Bullish",IF(AND(BG442&lt;AA442,BG441&lt;AA441,BG440&lt;AA440,BG439&lt;AA439,BG438&lt;AA438,BG437&lt;AA437,BG436&lt;AA436,BG435&lt;AA435,BG434&lt;AA434,BG433&lt;AA433,BG432&lt;AA432,BG431&lt;AA431),"Bearish","-----"))</f>
        <v>-----</v>
      </c>
      <c r="GE442">
        <f>(Z442-BG442)/BG442</f>
        <v>1.2536500503399238E-4</v>
      </c>
      <c r="GF442" s="28">
        <f t="shared" si="574"/>
        <v>0.22014380891150642</v>
      </c>
      <c r="GG442" s="7">
        <f t="shared" si="575"/>
        <v>0.5871204214928667</v>
      </c>
      <c r="GH442" s="7" t="str">
        <f t="shared" si="576"/>
        <v>-----</v>
      </c>
      <c r="GI442" s="7" t="str">
        <f>IF(Y442&gt;Z442,"Bullish","Bearish")</f>
        <v>Bullish</v>
      </c>
      <c r="GJ442" s="13" t="str">
        <f>IF(AND(D442&gt;Y442,D441&lt;Y441),"TEMA crossover","-----")</f>
        <v>-----</v>
      </c>
      <c r="GK442" s="13" t="str">
        <f>IF(AND(D442&lt;Y442,D441&gt;Y441),"TEMA crossunder","-----")</f>
        <v>-----</v>
      </c>
      <c r="GL442" s="22" t="str">
        <f>IF(GD442="Bearish","YES","-----")</f>
        <v>-----</v>
      </c>
      <c r="GM442" s="22" t="str">
        <f>IF(GH442="Reverse to Bearish","YES","-----")</f>
        <v>-----</v>
      </c>
      <c r="GN442" s="22" t="str">
        <f>IF(AND(GI442="Bullish",GI441="Bullish",GI440="Bullish",GI439="Bullish"),"YES","-----")</f>
        <v>YES</v>
      </c>
      <c r="GO442" s="22" t="str">
        <f>IF(OR(GK442="TEMA crossunder",GK441="TEMA crossunder",GK440="TEMA crossunder",GK439="TEMA crossunder"),"YES","-----")</f>
        <v>YES</v>
      </c>
      <c r="GP442" s="22" t="str">
        <f>IF(GD442="Bullish","YES","-----")</f>
        <v>-----</v>
      </c>
      <c r="GQ442" s="22" t="str">
        <f>IF(GH442="Reverse to Bullish","YES","-----")</f>
        <v>-----</v>
      </c>
      <c r="GR442" s="22" t="str">
        <f>IF(AND(GI442="Bearish",GI441="Bearish",GI440="Bearish",GI439="Bearish"),"YES","-----")</f>
        <v>-----</v>
      </c>
      <c r="GS442" s="22" t="str">
        <f>IF(OR(GJ442="TEMA crossover",GJ441="TEMA crossover",GJ440="TEMA crossover",GJ439="TEMA crossover"),"YES","-----")</f>
        <v>YES</v>
      </c>
      <c r="GT442" s="22" t="str">
        <f t="shared" si="636"/>
        <v>-----</v>
      </c>
      <c r="GU442" s="22" t="str">
        <f t="shared" si="637"/>
        <v>-----</v>
      </c>
      <c r="GV442" s="22" t="str">
        <f t="shared" si="638"/>
        <v>-----</v>
      </c>
      <c r="GW442" s="22" t="str">
        <f t="shared" si="639"/>
        <v>-----</v>
      </c>
      <c r="GX442" s="22" t="str">
        <f t="shared" si="640"/>
        <v>-----</v>
      </c>
      <c r="GY442" s="22" t="str">
        <f t="shared" si="641"/>
        <v>-----</v>
      </c>
      <c r="GZ442" s="7" t="str">
        <f>IF(G442&gt;BH442,"YES","-----")</f>
        <v>-----</v>
      </c>
      <c r="HA442" s="7" t="str">
        <f>IF(F442&lt;BI442,"YES","-----")</f>
        <v>-----</v>
      </c>
      <c r="HB442">
        <f>BH442-BI442</f>
        <v>3.1400000000003274</v>
      </c>
      <c r="HC442" s="27">
        <f t="shared" si="617"/>
        <v>-0.95173096420378611</v>
      </c>
      <c r="HD442" s="28">
        <f t="shared" si="577"/>
        <v>0.17061672077736137</v>
      </c>
      <c r="HE442" s="28" t="str">
        <f t="shared" si="578"/>
        <v>-----</v>
      </c>
      <c r="HF442" s="27">
        <f>STANDARDIZE(H442,AVERAGE($H59:$H442),_xlfn.STDEV.P($H59:$H442))</f>
        <v>-0.6871823652499689</v>
      </c>
      <c r="HG442" s="28">
        <f t="shared" si="579"/>
        <v>0.24598390784334179</v>
      </c>
      <c r="HH442" s="28" t="str">
        <f t="shared" si="580"/>
        <v>-----</v>
      </c>
      <c r="HI442">
        <f t="shared" si="618"/>
        <v>-0.63831000000027416</v>
      </c>
      <c r="HJ442">
        <f t="shared" si="619"/>
        <v>2.5016900000000533</v>
      </c>
      <c r="HK442" s="28">
        <f t="shared" ref="HK442:HL442" si="713">STANDARDIZE(HI442,AVERAGE(HI59:HI442),_xlfn.STDEV.P(HI59:HI442))</f>
        <v>0.7396679351327532</v>
      </c>
      <c r="HL442" s="28">
        <f t="shared" si="713"/>
        <v>-0.13081502614839491</v>
      </c>
      <c r="HM442" s="28">
        <f t="shared" si="582"/>
        <v>0.77024924553588847</v>
      </c>
      <c r="HN442" s="28">
        <f t="shared" si="583"/>
        <v>0.44796081799896914</v>
      </c>
      <c r="HO442" s="28" t="str">
        <f t="shared" si="584"/>
        <v>-----</v>
      </c>
      <c r="HP442" s="28" t="str">
        <f t="shared" si="585"/>
        <v>-----</v>
      </c>
      <c r="HQ442" s="28">
        <f t="shared" si="648"/>
        <v>-9.9300000001676381E-3</v>
      </c>
      <c r="HR442" s="28" t="str">
        <f t="shared" si="621"/>
        <v>Bear</v>
      </c>
      <c r="HS442">
        <f t="shared" si="622"/>
        <v>9.9300000001676381E-3</v>
      </c>
      <c r="HT442" s="27">
        <f t="shared" si="586"/>
        <v>-1.166383161359215</v>
      </c>
      <c r="HU442" s="28">
        <f t="shared" si="587"/>
        <v>0.12172978174493411</v>
      </c>
      <c r="HV442" s="27" t="str">
        <f t="shared" si="588"/>
        <v>Weak Momentum</v>
      </c>
    </row>
    <row r="443" spans="1:230" x14ac:dyDescent="0.55000000000000004">
      <c r="A443">
        <f>Validation!A442</f>
        <v>1772164200</v>
      </c>
      <c r="B443" t="str">
        <f>Price!B442</f>
        <v>XAUUSD</v>
      </c>
      <c r="C443" t="str">
        <f>Price!C442</f>
        <v>M5</v>
      </c>
      <c r="D443">
        <f>Price!D442</f>
        <v>5189.59</v>
      </c>
      <c r="E443">
        <f>Price!E442</f>
        <v>5189.7</v>
      </c>
      <c r="F443">
        <f>Price!F442</f>
        <v>5190.4399999999996</v>
      </c>
      <c r="G443">
        <f>Price!G442</f>
        <v>5189.08</v>
      </c>
      <c r="H443">
        <f>Price!H442</f>
        <v>347</v>
      </c>
      <c r="I443">
        <f>Diagonals!E442</f>
        <v>5225.6899999999996</v>
      </c>
      <c r="J443">
        <f>Diagonals!F442</f>
        <v>0</v>
      </c>
      <c r="K443">
        <f>Diagonals!G442</f>
        <v>0</v>
      </c>
      <c r="L443">
        <f>Diagonals!H442</f>
        <v>5096.5600000000004</v>
      </c>
      <c r="M443">
        <f>Diagonals!I442</f>
        <v>0</v>
      </c>
      <c r="N443">
        <f>Diagonals!J442</f>
        <v>0</v>
      </c>
      <c r="O443">
        <f>Diagonals!K442</f>
        <v>5190.4399999999996</v>
      </c>
      <c r="P443">
        <f>Diagonals!L442</f>
        <v>0</v>
      </c>
      <c r="Q443">
        <f>Trendlines!E442</f>
        <v>5200.22</v>
      </c>
      <c r="R443">
        <f>Trendlines!F442</f>
        <v>5190.4399999999996</v>
      </c>
      <c r="S443">
        <f>Trendlines!G442</f>
        <v>5200.8</v>
      </c>
      <c r="T443">
        <f>Trendlines!H442</f>
        <v>5180.07</v>
      </c>
      <c r="U443">
        <f>Trendlines!I442</f>
        <v>5180.76</v>
      </c>
      <c r="V443">
        <f>Trendlines!J442</f>
        <v>5168.18</v>
      </c>
      <c r="W443">
        <f>Trendlines!K442</f>
        <v>5190.4399999999996</v>
      </c>
      <c r="X443">
        <f>Trendlines!L442</f>
        <v>0</v>
      </c>
      <c r="Y443">
        <f>Tema_Hrma_Smma!E442</f>
        <v>5189.54</v>
      </c>
      <c r="Z443">
        <f>Tema_Hrma_Smma!F442</f>
        <v>5186.38</v>
      </c>
      <c r="AA443">
        <f>Tema_Hrma_Smma!G442</f>
        <v>5184.5</v>
      </c>
      <c r="AB443">
        <f>ZScore!H442</f>
        <v>-1</v>
      </c>
      <c r="AC443">
        <f>ZScore!I442</f>
        <v>1.00465</v>
      </c>
      <c r="AD443">
        <f>ZScore!J442</f>
        <v>3</v>
      </c>
      <c r="AE443">
        <f>HA!E442</f>
        <v>5187.51</v>
      </c>
      <c r="AF443">
        <f>HA!F442</f>
        <v>5190.4399999999996</v>
      </c>
      <c r="AG443">
        <f>HA!G442</f>
        <v>5187.51</v>
      </c>
      <c r="AH443">
        <f>HA!H442</f>
        <v>5189.7</v>
      </c>
      <c r="AI443">
        <f>HA!I442</f>
        <v>1</v>
      </c>
      <c r="AJ443">
        <f>HA!J442</f>
        <v>2.19</v>
      </c>
      <c r="AK443">
        <f>HA!K442</f>
        <v>-0.1827</v>
      </c>
      <c r="AL443">
        <f>HA!L442</f>
        <v>12</v>
      </c>
      <c r="AM443">
        <f>KC!E442</f>
        <v>5211.5315099999998</v>
      </c>
      <c r="AN443">
        <f>KC!F442</f>
        <v>5205.2947199999999</v>
      </c>
      <c r="AO443">
        <f>KC!G442</f>
        <v>5199.0579299999999</v>
      </c>
      <c r="AP443">
        <f>KC!H442</f>
        <v>5192.82114</v>
      </c>
      <c r="AQ443">
        <f>KC!I442</f>
        <v>5186.5843500000001</v>
      </c>
      <c r="AR443">
        <f>KC!J442</f>
        <v>5182.4586300000001</v>
      </c>
      <c r="AS443">
        <f>KC!K442</f>
        <v>5176.2218400000002</v>
      </c>
      <c r="AT443">
        <f>KC!L442</f>
        <v>5169.9850500000002</v>
      </c>
      <c r="AU443">
        <f>KC!M442</f>
        <v>5163.7482600000003</v>
      </c>
      <c r="AV443">
        <f>KC!N442</f>
        <v>5157.5114700000004</v>
      </c>
      <c r="AW443">
        <f>SR_Levels!E442</f>
        <v>5178.6000000000004</v>
      </c>
      <c r="AX443">
        <f>SR_Levels!F442</f>
        <v>5161.8900000000003</v>
      </c>
      <c r="AY443">
        <f>SR_Levels!G442</f>
        <v>5135.8500000000004</v>
      </c>
      <c r="AZ443">
        <f>SR_Levels!H442</f>
        <v>0</v>
      </c>
      <c r="BA443">
        <f>SR_Levels!I442</f>
        <v>5193.3500000000004</v>
      </c>
      <c r="BB443">
        <f>SR_Levels!J442</f>
        <v>5205.3100000000004</v>
      </c>
      <c r="BC443">
        <f>SR_Levels!K442</f>
        <v>0</v>
      </c>
      <c r="BD443">
        <f>SR_Levels!L442</f>
        <v>0</v>
      </c>
      <c r="BE443">
        <f>ZigZag!E442</f>
        <v>5190.4399999999996</v>
      </c>
      <c r="BF443">
        <f>ZigZag!F442</f>
        <v>0</v>
      </c>
      <c r="BG443">
        <f>ZigZag!G442</f>
        <v>5185.2</v>
      </c>
      <c r="BH443">
        <f>Dual_Tema!E442</f>
        <v>5190.53</v>
      </c>
      <c r="BI443">
        <f>Dual_Tema!F442</f>
        <v>5188.29</v>
      </c>
      <c r="BJ443">
        <f>Pinbar!E442</f>
        <v>0</v>
      </c>
      <c r="BK443">
        <f>SSA!E442</f>
        <v>5186.8348599999999</v>
      </c>
      <c r="BL443">
        <f>SSA!F442</f>
        <v>5187.0265499999996</v>
      </c>
      <c r="BN443" t="str">
        <f t="shared" si="644"/>
        <v>Red Candle</v>
      </c>
      <c r="BO443" s="34">
        <f t="shared" si="649"/>
        <v>8.7173365065473796E-4</v>
      </c>
      <c r="BP443" s="34">
        <f t="shared" si="657"/>
        <v>2.2828360471784936E-3</v>
      </c>
      <c r="BQ443" s="34">
        <f t="shared" si="671"/>
        <v>5.6491075181330785E-4</v>
      </c>
      <c r="BR443" s="34">
        <f t="shared" si="681"/>
        <v>-4.8342674447721112E-4</v>
      </c>
      <c r="BS443" s="35">
        <f t="shared" si="650"/>
        <v>1.4523619768014306E-4</v>
      </c>
      <c r="BT443" s="35">
        <f t="shared" si="658"/>
        <v>1.9003758283209216E-4</v>
      </c>
      <c r="BU443" s="35">
        <f t="shared" si="672"/>
        <v>3.1375561636126648E-5</v>
      </c>
      <c r="BV443" s="35">
        <f t="shared" si="682"/>
        <v>-2.0147448406504509E-5</v>
      </c>
      <c r="BW443" s="27">
        <v>96</v>
      </c>
      <c r="BX443">
        <f>F443-G443</f>
        <v>1.3599999999996726</v>
      </c>
      <c r="BY443">
        <f>ABS(F443-D442)</f>
        <v>0.73999999999978172</v>
      </c>
      <c r="BZ443">
        <f>ABS(G443-D442)</f>
        <v>0.61999999999989086</v>
      </c>
      <c r="CA443">
        <f t="shared" si="623"/>
        <v>1.3599999999996726</v>
      </c>
      <c r="CB443">
        <f t="shared" si="660"/>
        <v>3.5621428571428493</v>
      </c>
      <c r="CC443">
        <f t="shared" si="664"/>
        <v>4.1429962057671892</v>
      </c>
      <c r="CD443">
        <f t="shared" si="661"/>
        <v>-0.5808533486243399</v>
      </c>
      <c r="CE443">
        <f t="shared" si="665"/>
        <v>-1</v>
      </c>
      <c r="CF443">
        <f t="shared" si="668"/>
        <v>-8</v>
      </c>
      <c r="CG443" s="7" t="str">
        <f t="shared" si="662"/>
        <v>-----</v>
      </c>
      <c r="CH443" s="21">
        <f>(Q443-Q347)/$BW443</f>
        <v>5.6249999999996208E-3</v>
      </c>
      <c r="CI443" s="21">
        <f>(R443-R347)/$BW443</f>
        <v>-2.5937500000007201E-2</v>
      </c>
      <c r="CJ443" s="21">
        <f>(S443-S347)/$BW443</f>
        <v>-1.7499999999993559E-2</v>
      </c>
      <c r="CK443" s="21">
        <f>(T443-T347)/$BW443</f>
        <v>7.5624999999992795E-2</v>
      </c>
      <c r="CL443" s="21">
        <f>(U443-U347)/$BW443</f>
        <v>2.2083333333332195E-2</v>
      </c>
      <c r="CM443" s="21">
        <f>(V443-V347)/$BW443</f>
        <v>3.875000000000265E-2</v>
      </c>
      <c r="CN443">
        <f>DEGREES(ATAN(CH443/$CB443))</f>
        <v>9.0476015365725165E-2</v>
      </c>
      <c r="CO443">
        <f>DEGREES(ATAN(CI443/$CB443))</f>
        <v>-0.41718793361821632</v>
      </c>
      <c r="CP443">
        <f>DEGREES(ATAN(CJ443/$CB443))</f>
        <v>-0.28147890614252657</v>
      </c>
      <c r="CQ443">
        <f>DEGREES(ATAN(CK443/$CB443))</f>
        <v>1.2162180700150682</v>
      </c>
      <c r="CR443">
        <f t="shared" si="673"/>
        <v>0.35519787922206075</v>
      </c>
      <c r="CS443">
        <f t="shared" si="674"/>
        <v>0.6232551510779315</v>
      </c>
      <c r="CT443" t="str" cm="1">
        <f t="array" ref="CT443">_xlfn.IFS(CN443&gt;3,"Strong + Slope",CN443&gt;1.5,"Moderate + Slope",CN443&gt;0.5,"Sideway + Slope",CN443&gt;=-0.5,"Sideway Flat",CN443&gt;=-1.5,"Sideway - Slope",CN443&gt;=-3,"Moderate - Slope",TRUE,"Strong - Slope")</f>
        <v>Sideway Flat</v>
      </c>
      <c r="CU443" t="str" cm="1">
        <f t="array" ref="CU443">_xlfn.IFS(CO443&gt;3,"Strong + Slope",CO443&gt;1.5,"Moderate + Slope",CO443&gt;0.5,"Sideway + Slope",CO443&gt;=-0.5,"Sideway Flat",CO443&gt;=-1.5,"Sideway - Slope",CO443&gt;=-3,"Moderate - Slope",TRUE,"Strong - Slope")</f>
        <v>Sideway Flat</v>
      </c>
      <c r="CV443" t="str" cm="1">
        <f t="array" ref="CV443">_xlfn.IFS(CP443&gt;3,"Strong + Slope",CP443&gt;1.5,"Moderate + Slope",CP443&gt;0.5,"Sideway + Slope",CP443&gt;=-0.5,"Sideway Flat",CP443&gt;=-1.5,"Sideway - Slope",CP443&gt;=-3,"Moderate - Slope",TRUE,"Strong - Slope")</f>
        <v>Sideway Flat</v>
      </c>
      <c r="CW443" t="str" cm="1">
        <f t="array" ref="CW443">_xlfn.IFS(CQ443&gt;3,"Strong + Slope",CQ443&gt;1.5,"Moderate + Slope",CQ443&gt;0.5,"Sideway + Slope",CQ443&gt;=-0.5,"Sideway Flat",CQ443&gt;=-1.5,"Sideway - Slope",CQ443&gt;=-3,"Moderate - Slope",TRUE,"Strong - Slope")</f>
        <v>Sideway + Slope</v>
      </c>
      <c r="CX443" t="str" cm="1">
        <f t="array" ref="CX443">_xlfn.IFS(CR443&gt;3,"Strong + Slope",CR443&gt;1.5,"Moderate + Slope",CR443&gt;0.5,"Sideway + Slope",CR443&gt;=-0.5,"Sideway Flat",CR443&gt;=-1.5,"Sideway - Slope",CR443&gt;=-3,"Moderate - Slope",TRUE,"Strong - Slope")</f>
        <v>Sideway Flat</v>
      </c>
      <c r="CY443" t="str" cm="1">
        <f t="array" ref="CY443">_xlfn.IFS(CS443&gt;3,"Strong + Slope",CS443&gt;1.5,"Moderate + Slope",CS443&gt;0.5,"Sideway + Slope",CS443&gt;=-0.5,"Sideway Flat",CS443&gt;=-1.5,"Sideway - Slope",CS443&gt;=-3,"Moderate - Slope",TRUE,"Strong - Slope")</f>
        <v>Sideway + Slope</v>
      </c>
      <c r="CZ443" s="7" t="str">
        <f>IF(AND(D443&gt;BH443,D443&gt;E443),"Bullish Trigger","-----")</f>
        <v>-----</v>
      </c>
      <c r="DA443" s="7" t="str">
        <f>IF(AND(D443&lt;BI443,D443&lt;E443),"Bearish Trigger","-----")</f>
        <v>-----</v>
      </c>
      <c r="DB443" s="13" t="str">
        <f>IF(AND(W443=BE443,W443&gt;0,BE443&gt;0),"Important High","------")</f>
        <v>Important High</v>
      </c>
      <c r="DC443" s="13" t="str">
        <f>IF(AND(X443=BF443,X443&gt;0,BF443&gt;0),"Important Low","------")</f>
        <v>------</v>
      </c>
      <c r="DD443" s="7" t="str">
        <f>IF(AND(DB443="Important High",DC443="-----",BJ443=1),"Imp High Rej","-----")</f>
        <v>-----</v>
      </c>
      <c r="DE443" s="7" t="str">
        <f>IF(AND(DB443="-----",DC443="Important Low",BJ443=1),"Imp Low Rej","-----")</f>
        <v>-----</v>
      </c>
      <c r="DF443" s="7" t="str">
        <f>IF(Y443&gt;AM443,"Overbought",IF(Y443&gt;AO443,"Bullish Momentum",IF(Y443&gt;AQ443,"Flat Momentum","-----")))</f>
        <v>Flat Momentum</v>
      </c>
      <c r="DG443" s="7" t="str">
        <f>IF(Y443&lt;AV443,"Oversold",IF(Y443&lt;AT443,"Bearish Momentum",IF(Y443&lt;AR443,"Flat Momentum","-----")))</f>
        <v>-----</v>
      </c>
      <c r="DH443" s="7" t="str">
        <f>IF(AND(DF443="Overbought",AD443=2),"Culminated Thrust","-----")</f>
        <v>-----</v>
      </c>
      <c r="DI443" s="7" t="str">
        <f>IF(AND(DG443="Oversold",AD443=5),"Culminated Thrust","-----")</f>
        <v>-----</v>
      </c>
      <c r="DJ443" s="14">
        <f>(Q443-$D443)/$D443</f>
        <v>2.0483313710717242E-3</v>
      </c>
      <c r="DK443" s="14">
        <f>(R443-$D443)/$D443</f>
        <v>1.6378943230572248E-4</v>
      </c>
      <c r="DL443" s="14">
        <f>(S443-$D443)/$D443</f>
        <v>2.1600935719392161E-3</v>
      </c>
      <c r="DM443" s="14">
        <f>(T443-$D443)/$D443</f>
        <v>-1.8344416418253535E-3</v>
      </c>
      <c r="DN443" s="14">
        <f>(U443-$D443)/$D443</f>
        <v>-1.7014831614828776E-3</v>
      </c>
      <c r="DO443" s="14">
        <f>(V443-$D443)/$D443</f>
        <v>-4.1255667596091124E-3</v>
      </c>
      <c r="DP443" s="14">
        <f t="shared" si="589"/>
        <v>2.1600935719392161E-3</v>
      </c>
      <c r="DQ443" s="14">
        <f t="shared" si="590"/>
        <v>2.0483313710717242E-3</v>
      </c>
      <c r="DR443" s="14">
        <f t="shared" si="591"/>
        <v>1.6378943230572248E-4</v>
      </c>
      <c r="DS443" s="14">
        <f t="shared" si="592"/>
        <v>-1.7014831614828776E-3</v>
      </c>
      <c r="DT443" s="14">
        <f t="shared" si="593"/>
        <v>-1.8344416418253535E-3</v>
      </c>
      <c r="DU443" s="14">
        <f t="shared" si="594"/>
        <v>-4.1255667596091124E-3</v>
      </c>
      <c r="DV443" t="str">
        <f>IF($D443&gt;Q443,"SUP","RES")</f>
        <v>RES</v>
      </c>
      <c r="DW443" t="str">
        <f>IF($D443&gt;R443,"SUP","RES")</f>
        <v>RES</v>
      </c>
      <c r="DX443" t="str">
        <f>IF($D443&gt;S443,"SUP","RES")</f>
        <v>RES</v>
      </c>
      <c r="DY443" t="str">
        <f>IF($D443&gt;T443,"SUP","RES")</f>
        <v>SUP</v>
      </c>
      <c r="DZ443" t="str">
        <f>IF($D443&gt;U443,"SUP","RES")</f>
        <v>SUP</v>
      </c>
      <c r="EA443" t="str">
        <f>IF($D443&gt;V443,"SUP","RES")</f>
        <v>SUP</v>
      </c>
      <c r="EB443" s="7">
        <f t="shared" si="595"/>
        <v>3</v>
      </c>
      <c r="EC443" s="7">
        <f t="shared" si="596"/>
        <v>3</v>
      </c>
      <c r="ED443" s="13" t="str">
        <f t="shared" si="597"/>
        <v>-----</v>
      </c>
      <c r="EE443" s="13" t="str">
        <f t="shared" si="598"/>
        <v>-----</v>
      </c>
      <c r="EF443" s="7">
        <f>IF(OR(ED443="All Sup",EE443="All Res"),"na",((D443-MIN(Q443:V443))/(MAX(Q443:V443)-MIN(Q443:V443))))</f>
        <v>0.65634580012262189</v>
      </c>
      <c r="EG443">
        <v>1.4999999999999999E-4</v>
      </c>
      <c r="EH443">
        <f>Q443*(1+$EG443)</f>
        <v>5201.0000330000012</v>
      </c>
      <c r="EI443">
        <f>Q443*(1-$EG443)</f>
        <v>5199.4399670000003</v>
      </c>
      <c r="EJ443">
        <f>R443*(1+$EG443)</f>
        <v>5191.2185660000005</v>
      </c>
      <c r="EK443">
        <f>R443*(1-$EG443)</f>
        <v>5189.6614339999996</v>
      </c>
      <c r="EL443">
        <f>S443*(1+$EG443)</f>
        <v>5201.5801200000005</v>
      </c>
      <c r="EM443">
        <f>S443*(1-$EG443)</f>
        <v>5200.0198799999998</v>
      </c>
      <c r="EN443">
        <f>T443*(1+$EG443)</f>
        <v>5180.8470105000006</v>
      </c>
      <c r="EO443">
        <f>T443*(1-$EG443)</f>
        <v>5179.2929894999997</v>
      </c>
      <c r="EP443">
        <f>U443*(1+$EG443)</f>
        <v>5181.5371140000007</v>
      </c>
      <c r="EQ443">
        <f>U443*(1-$EG443)</f>
        <v>5179.9828860000007</v>
      </c>
      <c r="ER443">
        <f>V443*(1+$EG443)</f>
        <v>5168.9552270000004</v>
      </c>
      <c r="ES443">
        <f>V443*(1-$EG443)</f>
        <v>5167.4047730000002</v>
      </c>
      <c r="ET443" s="7" t="str">
        <f t="shared" si="599"/>
        <v>-----</v>
      </c>
      <c r="EU443" s="7" t="str">
        <f t="shared" si="600"/>
        <v>TOUCH</v>
      </c>
      <c r="EV443" s="7" t="str">
        <f t="shared" si="601"/>
        <v>-----</v>
      </c>
      <c r="EW443" s="7" t="str">
        <f t="shared" si="602"/>
        <v>-----</v>
      </c>
      <c r="EX443" s="7" t="str">
        <f t="shared" si="603"/>
        <v>-----</v>
      </c>
      <c r="EY443" s="7" t="str">
        <f t="shared" si="604"/>
        <v>-----</v>
      </c>
      <c r="EZ443">
        <f t="shared" si="624"/>
        <v>68</v>
      </c>
      <c r="FA443">
        <f t="shared" si="625"/>
        <v>0</v>
      </c>
      <c r="FB443">
        <f t="shared" si="626"/>
        <v>441</v>
      </c>
      <c r="FC443">
        <f t="shared" si="627"/>
        <v>11</v>
      </c>
      <c r="FD443">
        <f t="shared" si="628"/>
        <v>11</v>
      </c>
      <c r="FE443">
        <f t="shared" si="629"/>
        <v>135</v>
      </c>
      <c r="FF443">
        <f t="shared" si="630"/>
        <v>4</v>
      </c>
      <c r="FG443">
        <f t="shared" si="631"/>
        <v>2</v>
      </c>
      <c r="FH443">
        <f t="shared" si="632"/>
        <v>0</v>
      </c>
      <c r="FI443">
        <f t="shared" si="633"/>
        <v>5</v>
      </c>
      <c r="FJ443">
        <f t="shared" si="634"/>
        <v>4</v>
      </c>
      <c r="FK443">
        <f t="shared" si="635"/>
        <v>1</v>
      </c>
      <c r="FL443" s="7" t="str">
        <f t="shared" si="605"/>
        <v>-----</v>
      </c>
      <c r="FM443" s="7">
        <f t="shared" si="606"/>
        <v>2</v>
      </c>
      <c r="FN443" s="7" t="str">
        <f t="shared" si="607"/>
        <v>-----</v>
      </c>
      <c r="FO443" s="7" t="str">
        <f t="shared" si="608"/>
        <v>-----</v>
      </c>
      <c r="FP443" s="7" t="str">
        <f t="shared" si="609"/>
        <v>-----</v>
      </c>
      <c r="FQ443" s="7" t="str">
        <f t="shared" si="610"/>
        <v>-----</v>
      </c>
      <c r="FR443" s="13" t="str">
        <f>IF(FL443="-----","-----",(D443-Q443)/Q443)</f>
        <v>-----</v>
      </c>
      <c r="FS443" s="13">
        <f>IF(FM443="-----","-----",(Q443-R443)/R443)</f>
        <v>1.884233321259981E-3</v>
      </c>
      <c r="FT443" s="13" t="str">
        <f>IF(FN443="-----","-----",(R443-S443)/S443)</f>
        <v>-----</v>
      </c>
      <c r="FU443" s="13" t="str">
        <f>IF(FO443="-----","-----",(S443-T443)/T443)</f>
        <v>-----</v>
      </c>
      <c r="FV443" s="13" t="str">
        <f>IF(FP443="-----","-----",(T443-U443)/U443)</f>
        <v>-----</v>
      </c>
      <c r="FW443" s="13" t="str">
        <f>IF(FQ443="-----","-----",(U443-V443)/V443)</f>
        <v>-----</v>
      </c>
      <c r="FX443" s="7" t="str">
        <f t="shared" si="611"/>
        <v>-----</v>
      </c>
      <c r="FY443" s="7" t="str">
        <f t="shared" si="612"/>
        <v>Support</v>
      </c>
      <c r="FZ443" s="7" t="str">
        <f t="shared" si="613"/>
        <v>-----</v>
      </c>
      <c r="GA443" s="7" t="str">
        <f t="shared" si="614"/>
        <v>-----</v>
      </c>
      <c r="GB443" s="7" t="str">
        <f t="shared" si="615"/>
        <v>-----</v>
      </c>
      <c r="GC443" s="7" t="str">
        <f t="shared" si="616"/>
        <v>-----</v>
      </c>
      <c r="GD443" s="7" t="str">
        <f>IF(AND(BG443&gt;AA443,BG442&gt;AA442,BG441&gt;AA441,BG440&gt;AA440,BG439&gt;AA439,BG438&gt;AA438,BG437&gt;AA437,BG436&gt;AA436,BG435&gt;AA435,BG434&gt;AA434,BG433&gt;AA433,BG432&gt;AA432),"Bullish",IF(AND(BG443&lt;AA443,BG442&lt;AA442,BG441&lt;AA441,BG440&lt;AA440,BG439&lt;AA439,BG438&lt;AA438,BG437&lt;AA437,BG436&lt;AA436,BG435&lt;AA435,BG434&lt;AA434,BG433&lt;AA433,BG432&lt;AA432),"Bearish","-----"))</f>
        <v>-----</v>
      </c>
      <c r="GE443">
        <f>(Z443-BG443)/BG443</f>
        <v>2.275707783692608E-4</v>
      </c>
      <c r="GF443" s="28">
        <f t="shared" si="574"/>
        <v>0.32197734865674887</v>
      </c>
      <c r="GG443" s="7">
        <f t="shared" si="575"/>
        <v>0.62626507267101394</v>
      </c>
      <c r="GH443" s="7" t="str">
        <f t="shared" si="576"/>
        <v>-----</v>
      </c>
      <c r="GI443" s="7" t="str">
        <f>IF(Y443&gt;Z443,"Bullish","Bearish")</f>
        <v>Bullish</v>
      </c>
      <c r="GJ443" s="13" t="str">
        <f>IF(AND(D443&gt;Y443,D442&lt;Y442),"TEMA crossover","-----")</f>
        <v>-----</v>
      </c>
      <c r="GK443" s="13" t="str">
        <f>IF(AND(D443&lt;Y443,D442&gt;Y442),"TEMA crossunder","-----")</f>
        <v>-----</v>
      </c>
      <c r="GL443" s="22" t="str">
        <f>IF(GD443="Bearish","YES","-----")</f>
        <v>-----</v>
      </c>
      <c r="GM443" s="22" t="str">
        <f>IF(GH443="Reverse to Bearish","YES","-----")</f>
        <v>-----</v>
      </c>
      <c r="GN443" s="22" t="str">
        <f>IF(AND(GI443="Bullish",GI442="Bullish",GI441="Bullish",GI440="Bullish"),"YES","-----")</f>
        <v>YES</v>
      </c>
      <c r="GO443" s="22" t="str">
        <f>IF(OR(GK443="TEMA crossunder",GK442="TEMA crossunder",GK441="TEMA crossunder",GK440="TEMA crossunder"),"YES","-----")</f>
        <v>YES</v>
      </c>
      <c r="GP443" s="22" t="str">
        <f>IF(GD443="Bullish","YES","-----")</f>
        <v>-----</v>
      </c>
      <c r="GQ443" s="22" t="str">
        <f>IF(GH443="Reverse to Bullish","YES","-----")</f>
        <v>-----</v>
      </c>
      <c r="GR443" s="22" t="str">
        <f>IF(AND(GI443="Bearish",GI442="Bearish",GI441="Bearish",GI440="Bearish"),"YES","-----")</f>
        <v>-----</v>
      </c>
      <c r="GS443" s="22" t="str">
        <f>IF(OR(GJ443="TEMA crossover",GJ442="TEMA crossover",GJ441="TEMA crossover",GJ440="TEMA crossover"),"YES","-----")</f>
        <v>YES</v>
      </c>
      <c r="GT443" s="22" t="str">
        <f t="shared" si="636"/>
        <v>-----</v>
      </c>
      <c r="GU443" s="22" t="str">
        <f t="shared" si="637"/>
        <v>-----</v>
      </c>
      <c r="GV443" s="22" t="str">
        <f t="shared" si="638"/>
        <v>-----</v>
      </c>
      <c r="GW443" s="22" t="str">
        <f t="shared" si="639"/>
        <v>-----</v>
      </c>
      <c r="GX443" s="22" t="str">
        <f t="shared" si="640"/>
        <v>-----</v>
      </c>
      <c r="GY443" s="22" t="str">
        <f t="shared" si="641"/>
        <v>-----</v>
      </c>
      <c r="GZ443" s="7" t="str">
        <f>IF(G443&gt;BH443,"YES","-----")</f>
        <v>-----</v>
      </c>
      <c r="HA443" s="7" t="str">
        <f>IF(F443&lt;BI443,"YES","-----")</f>
        <v>-----</v>
      </c>
      <c r="HB443">
        <f>BH443-BI443</f>
        <v>2.2399999999997817</v>
      </c>
      <c r="HC443" s="27">
        <f t="shared" si="617"/>
        <v>-1.246690394128587</v>
      </c>
      <c r="HD443" s="28">
        <f t="shared" si="577"/>
        <v>0.1062555211745735</v>
      </c>
      <c r="HE443" s="28" t="str">
        <f t="shared" si="578"/>
        <v>Idle</v>
      </c>
      <c r="HF443" s="27">
        <f>STANDARDIZE(H443,AVERAGE($H60:$H443),_xlfn.STDEV.P($H60:$H443))</f>
        <v>-0.96453220439119691</v>
      </c>
      <c r="HG443" s="28">
        <f t="shared" si="579"/>
        <v>0.16738958529416176</v>
      </c>
      <c r="HH443" s="28" t="str">
        <f t="shared" si="580"/>
        <v>-----</v>
      </c>
      <c r="HI443">
        <f t="shared" si="618"/>
        <v>1.4551400000000285</v>
      </c>
      <c r="HJ443">
        <f t="shared" si="619"/>
        <v>3.6951399999998102</v>
      </c>
      <c r="HK443" s="28">
        <f t="shared" ref="HK443:HL443" si="714">STANDARDIZE(HI443,AVERAGE(HI60:HI443),_xlfn.STDEV.P(HI60:HI443))</f>
        <v>1.355966173906727</v>
      </c>
      <c r="HL443" s="28">
        <f t="shared" si="714"/>
        <v>0.29663520946870586</v>
      </c>
      <c r="HM443" s="28">
        <f t="shared" si="582"/>
        <v>0.91244503457267601</v>
      </c>
      <c r="HN443" s="28">
        <f t="shared" si="583"/>
        <v>0.61662748658374456</v>
      </c>
      <c r="HO443" s="28" t="str">
        <f t="shared" si="584"/>
        <v>-----</v>
      </c>
      <c r="HP443" s="28" t="str">
        <f t="shared" si="585"/>
        <v>-----</v>
      </c>
      <c r="HQ443" s="28">
        <f t="shared" si="648"/>
        <v>-0.19168999999965308</v>
      </c>
      <c r="HR443" s="28" t="str">
        <f t="shared" si="621"/>
        <v>Bear</v>
      </c>
      <c r="HS443">
        <f t="shared" si="622"/>
        <v>0.19168999999965308</v>
      </c>
      <c r="HT443" s="27">
        <f t="shared" si="586"/>
        <v>-0.95238408243506056</v>
      </c>
      <c r="HU443" s="28">
        <f t="shared" si="587"/>
        <v>0.17045111454557918</v>
      </c>
      <c r="HV443" s="27" t="str">
        <f t="shared" si="588"/>
        <v>-----</v>
      </c>
    </row>
    <row r="444" spans="1:230" x14ac:dyDescent="0.55000000000000004">
      <c r="A444">
        <f>Validation!A443</f>
        <v>1772164500</v>
      </c>
      <c r="B444" t="str">
        <f>Price!B443</f>
        <v>XAUUSD</v>
      </c>
      <c r="C444" t="str">
        <f>Price!C443</f>
        <v>M5</v>
      </c>
      <c r="D444">
        <f>Price!D443</f>
        <v>5184</v>
      </c>
      <c r="E444">
        <f>Price!E443</f>
        <v>5189.59</v>
      </c>
      <c r="F444">
        <f>Price!F443</f>
        <v>5190.37</v>
      </c>
      <c r="G444">
        <f>Price!G443</f>
        <v>5183.96</v>
      </c>
      <c r="H444">
        <f>Price!H443</f>
        <v>349</v>
      </c>
      <c r="I444">
        <f>Diagonals!E443</f>
        <v>5225.87</v>
      </c>
      <c r="J444">
        <f>Diagonals!F443</f>
        <v>0</v>
      </c>
      <c r="K444">
        <f>Diagonals!G443</f>
        <v>0</v>
      </c>
      <c r="L444">
        <f>Diagonals!H443</f>
        <v>5096.2299999999996</v>
      </c>
      <c r="M444">
        <f>Diagonals!I443</f>
        <v>0</v>
      </c>
      <c r="N444">
        <f>Diagonals!J443</f>
        <v>0</v>
      </c>
      <c r="O444">
        <f>Diagonals!K443</f>
        <v>0</v>
      </c>
      <c r="P444">
        <f>Diagonals!L443</f>
        <v>0</v>
      </c>
      <c r="Q444">
        <f>Trendlines!E443</f>
        <v>5200.2299999999996</v>
      </c>
      <c r="R444">
        <f>Trendlines!F443</f>
        <v>5190.41</v>
      </c>
      <c r="S444">
        <f>Trendlines!G443</f>
        <v>5200.78</v>
      </c>
      <c r="T444">
        <f>Trendlines!H443</f>
        <v>5180.1400000000003</v>
      </c>
      <c r="U444">
        <f>Trendlines!I443</f>
        <v>5180.78</v>
      </c>
      <c r="V444">
        <f>Trendlines!J443</f>
        <v>5168.22</v>
      </c>
      <c r="W444">
        <f>Trendlines!K443</f>
        <v>0</v>
      </c>
      <c r="X444">
        <f>Trendlines!L443</f>
        <v>0</v>
      </c>
      <c r="Y444">
        <f>Tema_Hrma_Smma!E443</f>
        <v>5188.41</v>
      </c>
      <c r="Z444">
        <f>Tema_Hrma_Smma!F443</f>
        <v>5186.8100000000004</v>
      </c>
      <c r="AA444">
        <f>Tema_Hrma_Smma!G443</f>
        <v>5184.59</v>
      </c>
      <c r="AB444">
        <f>ZScore!H443</f>
        <v>-1</v>
      </c>
      <c r="AC444">
        <f>ZScore!I443</f>
        <v>0.92137000000000002</v>
      </c>
      <c r="AD444">
        <f>ZScore!J443</f>
        <v>3</v>
      </c>
      <c r="AE444">
        <f>HA!E443</f>
        <v>5188.6099999999997</v>
      </c>
      <c r="AF444">
        <f>HA!F443</f>
        <v>5190.37</v>
      </c>
      <c r="AG444">
        <f>HA!G443</f>
        <v>5183.96</v>
      </c>
      <c r="AH444">
        <f>HA!H443</f>
        <v>5186.9799999999996</v>
      </c>
      <c r="AI444">
        <f>HA!I443</f>
        <v>-1</v>
      </c>
      <c r="AJ444">
        <f>HA!J443</f>
        <v>1.63</v>
      </c>
      <c r="AK444">
        <f>HA!K443</f>
        <v>-0.41183999999999998</v>
      </c>
      <c r="AL444">
        <f>HA!L443</f>
        <v>-1</v>
      </c>
      <c r="AM444">
        <f>KC!E443</f>
        <v>5211.8366400000004</v>
      </c>
      <c r="AN444">
        <f>KC!F443</f>
        <v>5205.5820100000001</v>
      </c>
      <c r="AO444">
        <f>KC!G443</f>
        <v>5199.3273799999997</v>
      </c>
      <c r="AP444">
        <f>KC!H443</f>
        <v>5193.0727500000003</v>
      </c>
      <c r="AQ444">
        <f>KC!I443</f>
        <v>5186.8181199999999</v>
      </c>
      <c r="AR444">
        <f>KC!J443</f>
        <v>5182.7599</v>
      </c>
      <c r="AS444">
        <f>KC!K443</f>
        <v>5176.5052699999997</v>
      </c>
      <c r="AT444">
        <f>KC!L443</f>
        <v>5170.25065</v>
      </c>
      <c r="AU444">
        <f>KC!M443</f>
        <v>5163.9960199999996</v>
      </c>
      <c r="AV444">
        <f>KC!N443</f>
        <v>5157.7413900000001</v>
      </c>
      <c r="AW444">
        <f>SR_Levels!E443</f>
        <v>5178.6000000000004</v>
      </c>
      <c r="AX444">
        <f>SR_Levels!F443</f>
        <v>5161.8900000000003</v>
      </c>
      <c r="AY444">
        <f>SR_Levels!G443</f>
        <v>5135.8500000000004</v>
      </c>
      <c r="AZ444">
        <f>SR_Levels!H443</f>
        <v>0</v>
      </c>
      <c r="BA444">
        <f>SR_Levels!I443</f>
        <v>5193.3500000000004</v>
      </c>
      <c r="BB444">
        <f>SR_Levels!J443</f>
        <v>5205.3100000000004</v>
      </c>
      <c r="BC444">
        <f>SR_Levels!K443</f>
        <v>0</v>
      </c>
      <c r="BD444">
        <f>SR_Levels!L443</f>
        <v>0</v>
      </c>
      <c r="BE444">
        <f>ZigZag!E443</f>
        <v>0</v>
      </c>
      <c r="BF444">
        <f>ZigZag!F443</f>
        <v>0</v>
      </c>
      <c r="BG444">
        <f>ZigZag!G443</f>
        <v>5185.2700000000004</v>
      </c>
      <c r="BH444">
        <f>Dual_Tema!E443</f>
        <v>5190.9399999999996</v>
      </c>
      <c r="BI444">
        <f>Dual_Tema!F443</f>
        <v>5186.79</v>
      </c>
      <c r="BJ444">
        <f>Pinbar!E443</f>
        <v>0</v>
      </c>
      <c r="BK444">
        <f>SSA!E443</f>
        <v>5186.4260400000003</v>
      </c>
      <c r="BL444">
        <f>SSA!F443</f>
        <v>5186.7263000000003</v>
      </c>
      <c r="BN444" t="str">
        <f t="shared" si="644"/>
        <v>Red Candle</v>
      </c>
      <c r="BO444" s="34">
        <f t="shared" si="649"/>
        <v>-5.5717395202137254E-4</v>
      </c>
      <c r="BP444" s="34">
        <f t="shared" si="657"/>
        <v>6.1732205691722442E-5</v>
      </c>
      <c r="BQ444" s="34">
        <f t="shared" si="671"/>
        <v>1.3503268755599152E-5</v>
      </c>
      <c r="BR444" s="34">
        <f t="shared" si="681"/>
        <v>-1.9675716469460536E-3</v>
      </c>
      <c r="BS444" s="35">
        <f t="shared" si="650"/>
        <v>-9.2883891208983549E-5</v>
      </c>
      <c r="BT444" s="35">
        <f t="shared" si="658"/>
        <v>5.1442049262551137E-6</v>
      </c>
      <c r="BU444" s="35">
        <f t="shared" si="672"/>
        <v>7.5017681400169067E-7</v>
      </c>
      <c r="BV444" s="35">
        <f t="shared" si="682"/>
        <v>-8.2059543716317407E-5</v>
      </c>
      <c r="BW444" s="27">
        <v>96</v>
      </c>
      <c r="BX444">
        <f>F444-G444</f>
        <v>6.4099999999998545</v>
      </c>
      <c r="BY444">
        <f>ABS(F444-D443)</f>
        <v>0.77999999999974534</v>
      </c>
      <c r="BZ444">
        <f>ABS(G444-D443)</f>
        <v>5.6300000000001091</v>
      </c>
      <c r="CA444">
        <f t="shared" si="623"/>
        <v>6.4099999999998545</v>
      </c>
      <c r="CB444">
        <f t="shared" si="660"/>
        <v>3.6171428571428157</v>
      </c>
      <c r="CC444">
        <f t="shared" si="664"/>
        <v>4.3049250482123798</v>
      </c>
      <c r="CD444">
        <f t="shared" si="661"/>
        <v>-0.68778219106956406</v>
      </c>
      <c r="CE444">
        <f t="shared" si="665"/>
        <v>-1</v>
      </c>
      <c r="CF444">
        <f t="shared" si="668"/>
        <v>-9</v>
      </c>
      <c r="CG444" s="7" t="str">
        <f t="shared" si="662"/>
        <v>-----</v>
      </c>
      <c r="CH444" s="21">
        <f>(Q444-Q348)/$BW444</f>
        <v>5.6249999999996208E-3</v>
      </c>
      <c r="CI444" s="21">
        <f>(R444-R348)/$BW444</f>
        <v>-2.6041666666666668E-2</v>
      </c>
      <c r="CJ444" s="21">
        <f>(S444-S348)/$BW444</f>
        <v>-1.7604166666671972E-2</v>
      </c>
      <c r="CK444" s="21">
        <f>(T444-T348)/$BW444</f>
        <v>7.5625000000002274E-2</v>
      </c>
      <c r="CL444" s="21">
        <f>(U444-U348)/$BW444</f>
        <v>2.2083333333332195E-2</v>
      </c>
      <c r="CM444" s="21">
        <f>(V444-V348)/$BW444</f>
        <v>3.875000000000265E-2</v>
      </c>
      <c r="CN444">
        <f>DEGREES(ATAN(CH444/$CB444))</f>
        <v>8.9100296198122347E-2</v>
      </c>
      <c r="CO444">
        <f>DEGREES(ATAN(CI444/$CB444))</f>
        <v>-0.41249457696412078</v>
      </c>
      <c r="CP444">
        <f>DEGREES(ATAN(CJ444/$CB444))</f>
        <v>-0.27884895014241939</v>
      </c>
      <c r="CQ444">
        <f>DEGREES(ATAN(CK444/$CB444))</f>
        <v>1.1977304513755185</v>
      </c>
      <c r="CR444">
        <f t="shared" si="673"/>
        <v>0.34979709884031535</v>
      </c>
      <c r="CS444">
        <f t="shared" si="674"/>
        <v>0.61377905572417613</v>
      </c>
      <c r="CT444" t="str" cm="1">
        <f t="array" ref="CT444">_xlfn.IFS(CN444&gt;3,"Strong + Slope",CN444&gt;1.5,"Moderate + Slope",CN444&gt;0.5,"Sideway + Slope",CN444&gt;=-0.5,"Sideway Flat",CN444&gt;=-1.5,"Sideway - Slope",CN444&gt;=-3,"Moderate - Slope",TRUE,"Strong - Slope")</f>
        <v>Sideway Flat</v>
      </c>
      <c r="CU444" t="str" cm="1">
        <f t="array" ref="CU444">_xlfn.IFS(CO444&gt;3,"Strong + Slope",CO444&gt;1.5,"Moderate + Slope",CO444&gt;0.5,"Sideway + Slope",CO444&gt;=-0.5,"Sideway Flat",CO444&gt;=-1.5,"Sideway - Slope",CO444&gt;=-3,"Moderate - Slope",TRUE,"Strong - Slope")</f>
        <v>Sideway Flat</v>
      </c>
      <c r="CV444" t="str" cm="1">
        <f t="array" ref="CV444">_xlfn.IFS(CP444&gt;3,"Strong + Slope",CP444&gt;1.5,"Moderate + Slope",CP444&gt;0.5,"Sideway + Slope",CP444&gt;=-0.5,"Sideway Flat",CP444&gt;=-1.5,"Sideway - Slope",CP444&gt;=-3,"Moderate - Slope",TRUE,"Strong - Slope")</f>
        <v>Sideway Flat</v>
      </c>
      <c r="CW444" t="str" cm="1">
        <f t="array" ref="CW444">_xlfn.IFS(CQ444&gt;3,"Strong + Slope",CQ444&gt;1.5,"Moderate + Slope",CQ444&gt;0.5,"Sideway + Slope",CQ444&gt;=-0.5,"Sideway Flat",CQ444&gt;=-1.5,"Sideway - Slope",CQ444&gt;=-3,"Moderate - Slope",TRUE,"Strong - Slope")</f>
        <v>Sideway + Slope</v>
      </c>
      <c r="CX444" t="str" cm="1">
        <f t="array" ref="CX444">_xlfn.IFS(CR444&gt;3,"Strong + Slope",CR444&gt;1.5,"Moderate + Slope",CR444&gt;0.5,"Sideway + Slope",CR444&gt;=-0.5,"Sideway Flat",CR444&gt;=-1.5,"Sideway - Slope",CR444&gt;=-3,"Moderate - Slope",TRUE,"Strong - Slope")</f>
        <v>Sideway Flat</v>
      </c>
      <c r="CY444" t="str" cm="1">
        <f t="array" ref="CY444">_xlfn.IFS(CS444&gt;3,"Strong + Slope",CS444&gt;1.5,"Moderate + Slope",CS444&gt;0.5,"Sideway + Slope",CS444&gt;=-0.5,"Sideway Flat",CS444&gt;=-1.5,"Sideway - Slope",CS444&gt;=-3,"Moderate - Slope",TRUE,"Strong - Slope")</f>
        <v>Sideway + Slope</v>
      </c>
      <c r="CZ444" s="7" t="str">
        <f>IF(AND(D444&gt;BH444,D444&gt;E444),"Bullish Trigger","-----")</f>
        <v>-----</v>
      </c>
      <c r="DA444" s="7" t="str">
        <f>IF(AND(D444&lt;BI444,D444&lt;E444),"Bearish Trigger","-----")</f>
        <v>Bearish Trigger</v>
      </c>
      <c r="DB444" s="13" t="str">
        <f>IF(AND(W444=BE444,W444&gt;0,BE444&gt;0),"Important High","------")</f>
        <v>------</v>
      </c>
      <c r="DC444" s="13" t="str">
        <f>IF(AND(X444=BF444,X444&gt;0,BF444&gt;0),"Important Low","------")</f>
        <v>------</v>
      </c>
      <c r="DD444" s="7" t="str">
        <f>IF(AND(DB444="Important High",DC444="-----",BJ444=1),"Imp High Rej","-----")</f>
        <v>-----</v>
      </c>
      <c r="DE444" s="7" t="str">
        <f>IF(AND(DB444="-----",DC444="Important Low",BJ444=1),"Imp Low Rej","-----")</f>
        <v>-----</v>
      </c>
      <c r="DF444" s="7" t="str">
        <f>IF(Y444&gt;AM444,"Overbought",IF(Y444&gt;AO444,"Bullish Momentum",IF(Y444&gt;AQ444,"Flat Momentum","-----")))</f>
        <v>Flat Momentum</v>
      </c>
      <c r="DG444" s="7" t="str">
        <f>IF(Y444&lt;AV444,"Oversold",IF(Y444&lt;AT444,"Bearish Momentum",IF(Y444&lt;AR444,"Flat Momentum","-----")))</f>
        <v>-----</v>
      </c>
      <c r="DH444" s="7" t="str">
        <f>IF(AND(DF444="Overbought",AD444=2),"Culminated Thrust","-----")</f>
        <v>-----</v>
      </c>
      <c r="DI444" s="7" t="str">
        <f>IF(AND(DG444="Oversold",AD444=5),"Culminated Thrust","-----")</f>
        <v>-----</v>
      </c>
      <c r="DJ444" s="14">
        <f>(Q444-$D444)/$D444</f>
        <v>3.1307870370369528E-3</v>
      </c>
      <c r="DK444" s="14">
        <f>(R444-$D444)/$D444</f>
        <v>1.2364969135802188E-3</v>
      </c>
      <c r="DL444" s="14">
        <f>(S444-$D444)/$D444</f>
        <v>3.2368827160493335E-3</v>
      </c>
      <c r="DM444" s="14">
        <f>(T444-$D444)/$D444</f>
        <v>-7.4459876543203564E-4</v>
      </c>
      <c r="DN444" s="14">
        <f>(U444-$D444)/$D444</f>
        <v>-6.2114197530869109E-4</v>
      </c>
      <c r="DO444" s="14">
        <f>(V444-$D444)/$D444</f>
        <v>-3.0439814814814323E-3</v>
      </c>
      <c r="DP444" s="14">
        <f t="shared" si="589"/>
        <v>3.2368827160493335E-3</v>
      </c>
      <c r="DQ444" s="14">
        <f t="shared" si="590"/>
        <v>3.1307870370369528E-3</v>
      </c>
      <c r="DR444" s="14">
        <f t="shared" si="591"/>
        <v>1.2364969135802188E-3</v>
      </c>
      <c r="DS444" s="14">
        <f t="shared" si="592"/>
        <v>-6.2114197530869109E-4</v>
      </c>
      <c r="DT444" s="14">
        <f t="shared" si="593"/>
        <v>-7.4459876543203564E-4</v>
      </c>
      <c r="DU444" s="14">
        <f t="shared" si="594"/>
        <v>-3.0439814814814323E-3</v>
      </c>
      <c r="DV444" t="str">
        <f>IF($D444&gt;Q444,"SUP","RES")</f>
        <v>RES</v>
      </c>
      <c r="DW444" t="str">
        <f>IF($D444&gt;R444,"SUP","RES")</f>
        <v>RES</v>
      </c>
      <c r="DX444" t="str">
        <f>IF($D444&gt;S444,"SUP","RES")</f>
        <v>RES</v>
      </c>
      <c r="DY444" t="str">
        <f>IF($D444&gt;T444,"SUP","RES")</f>
        <v>SUP</v>
      </c>
      <c r="DZ444" t="str">
        <f>IF($D444&gt;U444,"SUP","RES")</f>
        <v>SUP</v>
      </c>
      <c r="EA444" t="str">
        <f>IF($D444&gt;V444,"SUP","RES")</f>
        <v>SUP</v>
      </c>
      <c r="EB444" s="7">
        <f t="shared" si="595"/>
        <v>3</v>
      </c>
      <c r="EC444" s="7">
        <f t="shared" si="596"/>
        <v>3</v>
      </c>
      <c r="ED444" s="13" t="str">
        <f t="shared" si="597"/>
        <v>-----</v>
      </c>
      <c r="EE444" s="13" t="str">
        <f t="shared" si="598"/>
        <v>-----</v>
      </c>
      <c r="EF444" s="7">
        <f>IF(OR(ED444="All Sup",EE444="All Res"),"na",((D444-MIN(Q444:V444))/(MAX(Q444:V444)-MIN(Q444:V444))))</f>
        <v>0.48464373464373439</v>
      </c>
      <c r="EG444">
        <v>1.4999999999999999E-4</v>
      </c>
      <c r="EH444">
        <f>Q444*(1+$EG444)</f>
        <v>5201.0100345000001</v>
      </c>
      <c r="EI444">
        <f>Q444*(1-$EG444)</f>
        <v>5199.4499655</v>
      </c>
      <c r="EJ444">
        <f>R444*(1+$EG444)</f>
        <v>5191.1885615000001</v>
      </c>
      <c r="EK444">
        <f>R444*(1-$EG444)</f>
        <v>5189.6314384999996</v>
      </c>
      <c r="EL444">
        <f>S444*(1+$EG444)</f>
        <v>5201.560117</v>
      </c>
      <c r="EM444">
        <f>S444*(1-$EG444)</f>
        <v>5199.9998829999995</v>
      </c>
      <c r="EN444">
        <f>T444*(1+$EG444)</f>
        <v>5180.9170210000011</v>
      </c>
      <c r="EO444">
        <f>T444*(1-$EG444)</f>
        <v>5179.3629790000005</v>
      </c>
      <c r="EP444">
        <f>U444*(1+$EG444)</f>
        <v>5181.5571170000003</v>
      </c>
      <c r="EQ444">
        <f>U444*(1-$EG444)</f>
        <v>5180.0028830000001</v>
      </c>
      <c r="ER444">
        <f>V444*(1+$EG444)</f>
        <v>5168.9952330000006</v>
      </c>
      <c r="ES444">
        <f>V444*(1-$EG444)</f>
        <v>5167.444767</v>
      </c>
      <c r="ET444" s="7" t="str">
        <f t="shared" si="599"/>
        <v>-----</v>
      </c>
      <c r="EU444" s="7" t="str">
        <f t="shared" si="600"/>
        <v>-----</v>
      </c>
      <c r="EV444" s="7" t="str">
        <f t="shared" si="601"/>
        <v>-----</v>
      </c>
      <c r="EW444" s="7" t="str">
        <f t="shared" si="602"/>
        <v>-----</v>
      </c>
      <c r="EX444" s="7" t="str">
        <f t="shared" si="603"/>
        <v>-----</v>
      </c>
      <c r="EY444" s="7" t="str">
        <f t="shared" si="604"/>
        <v>-----</v>
      </c>
      <c r="EZ444">
        <f t="shared" si="624"/>
        <v>69</v>
      </c>
      <c r="FA444">
        <f t="shared" si="625"/>
        <v>1</v>
      </c>
      <c r="FB444">
        <f t="shared" si="626"/>
        <v>442</v>
      </c>
      <c r="FC444">
        <f t="shared" si="627"/>
        <v>12</v>
      </c>
      <c r="FD444">
        <f t="shared" si="628"/>
        <v>12</v>
      </c>
      <c r="FE444">
        <f t="shared" si="629"/>
        <v>136</v>
      </c>
      <c r="FF444">
        <f t="shared" si="630"/>
        <v>4</v>
      </c>
      <c r="FG444">
        <f t="shared" si="631"/>
        <v>2</v>
      </c>
      <c r="FH444">
        <f t="shared" si="632"/>
        <v>0</v>
      </c>
      <c r="FI444">
        <f t="shared" si="633"/>
        <v>5</v>
      </c>
      <c r="FJ444">
        <f t="shared" si="634"/>
        <v>4</v>
      </c>
      <c r="FK444">
        <f t="shared" si="635"/>
        <v>1</v>
      </c>
      <c r="FL444" s="7" t="str">
        <f t="shared" si="605"/>
        <v>-----</v>
      </c>
      <c r="FM444" s="7" t="str">
        <f t="shared" si="606"/>
        <v>-----</v>
      </c>
      <c r="FN444" s="7" t="str">
        <f t="shared" si="607"/>
        <v>-----</v>
      </c>
      <c r="FO444" s="7" t="str">
        <f t="shared" si="608"/>
        <v>-----</v>
      </c>
      <c r="FP444" s="7" t="str">
        <f t="shared" si="609"/>
        <v>-----</v>
      </c>
      <c r="FQ444" s="7" t="str">
        <f t="shared" si="610"/>
        <v>-----</v>
      </c>
      <c r="FR444" s="13" t="str">
        <f>IF(FL444="-----","-----",(D444-Q444)/Q444)</f>
        <v>-----</v>
      </c>
      <c r="FS444" s="13" t="str">
        <f>IF(FM444="-----","-----",(Q444-R444)/R444)</f>
        <v>-----</v>
      </c>
      <c r="FT444" s="13" t="str">
        <f>IF(FN444="-----","-----",(R444-S444)/S444)</f>
        <v>-----</v>
      </c>
      <c r="FU444" s="13" t="str">
        <f>IF(FO444="-----","-----",(S444-T444)/T444)</f>
        <v>-----</v>
      </c>
      <c r="FV444" s="13" t="str">
        <f>IF(FP444="-----","-----",(T444-U444)/U444)</f>
        <v>-----</v>
      </c>
      <c r="FW444" s="13" t="str">
        <f>IF(FQ444="-----","-----",(U444-V444)/V444)</f>
        <v>-----</v>
      </c>
      <c r="FX444" s="7" t="str">
        <f t="shared" si="611"/>
        <v>-----</v>
      </c>
      <c r="FY444" s="7" t="str">
        <f t="shared" si="612"/>
        <v>-----</v>
      </c>
      <c r="FZ444" s="7" t="str">
        <f t="shared" si="613"/>
        <v>-----</v>
      </c>
      <c r="GA444" s="7" t="str">
        <f t="shared" si="614"/>
        <v>-----</v>
      </c>
      <c r="GB444" s="7" t="str">
        <f t="shared" si="615"/>
        <v>-----</v>
      </c>
      <c r="GC444" s="7" t="str">
        <f t="shared" si="616"/>
        <v>-----</v>
      </c>
      <c r="GD444" s="7" t="str">
        <f>IF(AND(BG444&gt;AA444,BG443&gt;AA443,BG442&gt;AA442,BG441&gt;AA441,BG440&gt;AA440,BG439&gt;AA439,BG438&gt;AA438,BG437&gt;AA437,BG436&gt;AA436,BG435&gt;AA435,BG434&gt;AA434,BG433&gt;AA433),"Bullish",IF(AND(BG444&lt;AA444,BG443&lt;AA443,BG442&lt;AA442,BG441&lt;AA441,BG440&lt;AA440,BG439&lt;AA439,BG438&lt;AA438,BG437&lt;AA437,BG436&lt;AA436,BG435&lt;AA435,BG434&lt;AA434,BG433&lt;AA433),"Bearish","-----"))</f>
        <v>-----</v>
      </c>
      <c r="GE444">
        <f>(Z444-BG444)/BG444</f>
        <v>2.9699514200802723E-4</v>
      </c>
      <c r="GF444" s="28">
        <f t="shared" si="574"/>
        <v>0.39198591066063287</v>
      </c>
      <c r="GG444" s="7">
        <f t="shared" si="575"/>
        <v>0.65246568793772419</v>
      </c>
      <c r="GH444" s="7" t="str">
        <f t="shared" si="576"/>
        <v>-----</v>
      </c>
      <c r="GI444" s="7" t="str">
        <f>IF(Y444&gt;Z444,"Bullish","Bearish")</f>
        <v>Bullish</v>
      </c>
      <c r="GJ444" s="13" t="str">
        <f>IF(AND(D444&gt;Y444,D443&lt;Y443),"TEMA crossover","-----")</f>
        <v>-----</v>
      </c>
      <c r="GK444" s="13" t="str">
        <f>IF(AND(D444&lt;Y444,D443&gt;Y443),"TEMA crossunder","-----")</f>
        <v>TEMA crossunder</v>
      </c>
      <c r="GL444" s="22" t="str">
        <f>IF(GD444="Bearish","YES","-----")</f>
        <v>-----</v>
      </c>
      <c r="GM444" s="22" t="str">
        <f>IF(GH444="Reverse to Bearish","YES","-----")</f>
        <v>-----</v>
      </c>
      <c r="GN444" s="22" t="str">
        <f>IF(AND(GI444="Bullish",GI443="Bullish",GI442="Bullish",GI441="Bullish"),"YES","-----")</f>
        <v>YES</v>
      </c>
      <c r="GO444" s="22" t="str">
        <f>IF(OR(GK444="TEMA crossunder",GK443="TEMA crossunder",GK442="TEMA crossunder",GK441="TEMA crossunder"),"YES","-----")</f>
        <v>YES</v>
      </c>
      <c r="GP444" s="22" t="str">
        <f>IF(GD444="Bullish","YES","-----")</f>
        <v>-----</v>
      </c>
      <c r="GQ444" s="22" t="str">
        <f>IF(GH444="Reverse to Bullish","YES","-----")</f>
        <v>-----</v>
      </c>
      <c r="GR444" s="22" t="str">
        <f>IF(AND(GI444="Bearish",GI443="Bearish",GI442="Bearish",GI441="Bearish"),"YES","-----")</f>
        <v>-----</v>
      </c>
      <c r="GS444" s="22" t="str">
        <f>IF(OR(GJ444="TEMA crossover",GJ443="TEMA crossover",GJ442="TEMA crossover",GJ441="TEMA crossover"),"YES","-----")</f>
        <v>YES</v>
      </c>
      <c r="GT444" s="22" t="str">
        <f t="shared" si="636"/>
        <v>-----</v>
      </c>
      <c r="GU444" s="22" t="str">
        <f t="shared" si="637"/>
        <v>-----</v>
      </c>
      <c r="GV444" s="22" t="str">
        <f t="shared" si="638"/>
        <v>-----</v>
      </c>
      <c r="GW444" s="22" t="str">
        <f t="shared" si="639"/>
        <v>-----</v>
      </c>
      <c r="GX444" s="22" t="str">
        <f t="shared" si="640"/>
        <v>-----</v>
      </c>
      <c r="GY444" s="22" t="str">
        <f t="shared" si="641"/>
        <v>-----</v>
      </c>
      <c r="GZ444" s="7" t="str">
        <f>IF(G444&gt;BH444,"YES","-----")</f>
        <v>-----</v>
      </c>
      <c r="HA444" s="7" t="str">
        <f>IF(F444&lt;BI444,"YES","-----")</f>
        <v>-----</v>
      </c>
      <c r="HB444">
        <f>BH444-BI444</f>
        <v>4.1499999999996362</v>
      </c>
      <c r="HC444" s="27">
        <f t="shared" si="617"/>
        <v>-0.61322241875438521</v>
      </c>
      <c r="HD444" s="28">
        <f t="shared" si="577"/>
        <v>0.26986464153815781</v>
      </c>
      <c r="HE444" s="28" t="str">
        <f t="shared" si="578"/>
        <v>-----</v>
      </c>
      <c r="HF444" s="27">
        <f>STANDARDIZE(H444,AVERAGE($H61:$H444),_xlfn.STDEV.P($H61:$H444))</f>
        <v>-0.94811397067316783</v>
      </c>
      <c r="HG444" s="28">
        <f t="shared" si="579"/>
        <v>0.17153571837646323</v>
      </c>
      <c r="HH444" s="28" t="str">
        <f t="shared" si="580"/>
        <v>-----</v>
      </c>
      <c r="HI444">
        <f t="shared" si="618"/>
        <v>0.36395999999967898</v>
      </c>
      <c r="HJ444">
        <f t="shared" si="619"/>
        <v>4.5139599999993152</v>
      </c>
      <c r="HK444" s="28">
        <f t="shared" ref="HK444:HL444" si="715">STANDARDIZE(HI444,AVERAGE(HI61:HI444),_xlfn.STDEV.P(HI61:HI444))</f>
        <v>1.0285871680370757</v>
      </c>
      <c r="HL444" s="28">
        <f t="shared" si="715"/>
        <v>0.58762616449597616</v>
      </c>
      <c r="HM444" s="28">
        <f t="shared" si="582"/>
        <v>0.84816314481419597</v>
      </c>
      <c r="HN444" s="28">
        <f t="shared" si="583"/>
        <v>0.7216083774973876</v>
      </c>
      <c r="HO444" s="28" t="str">
        <f t="shared" si="584"/>
        <v>-----</v>
      </c>
      <c r="HP444" s="28" t="str">
        <f t="shared" si="585"/>
        <v>potential down bounce</v>
      </c>
      <c r="HQ444" s="28">
        <f t="shared" si="648"/>
        <v>-0.30025999999998021</v>
      </c>
      <c r="HR444" s="28" t="str">
        <f t="shared" si="621"/>
        <v>Bear</v>
      </c>
      <c r="HS444">
        <f t="shared" si="622"/>
        <v>0.30025999999998021</v>
      </c>
      <c r="HT444" s="27">
        <f t="shared" si="586"/>
        <v>-0.82504967636366755</v>
      </c>
      <c r="HU444" s="28">
        <f t="shared" si="587"/>
        <v>0.20467169417806849</v>
      </c>
      <c r="HV444" s="27" t="str">
        <f t="shared" si="588"/>
        <v>-----</v>
      </c>
    </row>
    <row r="445" spans="1:230" x14ac:dyDescent="0.55000000000000004">
      <c r="A445">
        <f>Validation!A444</f>
        <v>1772164800</v>
      </c>
      <c r="B445" t="str">
        <f>Price!B444</f>
        <v>XAUUSD</v>
      </c>
      <c r="C445" t="str">
        <f>Price!C444</f>
        <v>M5</v>
      </c>
      <c r="D445">
        <f>Price!D444</f>
        <v>5185.32</v>
      </c>
      <c r="E445">
        <f>Price!E444</f>
        <v>5183.9799999999996</v>
      </c>
      <c r="F445">
        <f>Price!F444</f>
        <v>5186.1400000000003</v>
      </c>
      <c r="G445">
        <f>Price!G444</f>
        <v>5183.49</v>
      </c>
      <c r="H445">
        <f>Price!H444</f>
        <v>317</v>
      </c>
      <c r="I445">
        <f>Diagonals!E444</f>
        <v>5226.05</v>
      </c>
      <c r="J445">
        <f>Diagonals!F444</f>
        <v>0</v>
      </c>
      <c r="K445">
        <f>Diagonals!G444</f>
        <v>0</v>
      </c>
      <c r="L445">
        <f>Diagonals!H444</f>
        <v>5095.8999999999996</v>
      </c>
      <c r="M445">
        <f>Diagonals!I444</f>
        <v>0</v>
      </c>
      <c r="N445">
        <f>Diagonals!J444</f>
        <v>0</v>
      </c>
      <c r="O445">
        <f>Diagonals!K444</f>
        <v>0</v>
      </c>
      <c r="P445">
        <f>Diagonals!L444</f>
        <v>0</v>
      </c>
      <c r="Q445">
        <f>Trendlines!E444</f>
        <v>5200.2299999999996</v>
      </c>
      <c r="R445">
        <f>Trendlines!F444</f>
        <v>5190.3900000000003</v>
      </c>
      <c r="S445">
        <f>Trendlines!G444</f>
        <v>5200.76</v>
      </c>
      <c r="T445">
        <f>Trendlines!H444</f>
        <v>5180.22</v>
      </c>
      <c r="U445">
        <f>Trendlines!I444</f>
        <v>5180.8100000000004</v>
      </c>
      <c r="V445">
        <f>Trendlines!J444</f>
        <v>5168.26</v>
      </c>
      <c r="W445">
        <f>Trendlines!K444</f>
        <v>0</v>
      </c>
      <c r="X445">
        <f>Trendlines!L444</f>
        <v>0</v>
      </c>
      <c r="Y445">
        <f>Tema_Hrma_Smma!E444</f>
        <v>5187.0600000000004</v>
      </c>
      <c r="Z445">
        <f>Tema_Hrma_Smma!F444</f>
        <v>5186.8599999999997</v>
      </c>
      <c r="AA445">
        <f>Tema_Hrma_Smma!G444</f>
        <v>5184.62</v>
      </c>
      <c r="AB445">
        <f>ZScore!H444</f>
        <v>1</v>
      </c>
      <c r="AC445">
        <f>ZScore!I444</f>
        <v>0.57447999999999999</v>
      </c>
      <c r="AD445">
        <f>ZScore!J444</f>
        <v>0</v>
      </c>
      <c r="AE445">
        <f>HA!E444</f>
        <v>5187.79</v>
      </c>
      <c r="AF445">
        <f>HA!F444</f>
        <v>5187.79</v>
      </c>
      <c r="AG445">
        <f>HA!G444</f>
        <v>5183.49</v>
      </c>
      <c r="AH445">
        <f>HA!H444</f>
        <v>5184.7299999999996</v>
      </c>
      <c r="AI445">
        <f>HA!I444</f>
        <v>-1</v>
      </c>
      <c r="AJ445">
        <f>HA!J444</f>
        <v>3.06</v>
      </c>
      <c r="AK445">
        <f>HA!K444</f>
        <v>0.17927000000000001</v>
      </c>
      <c r="AL445">
        <f>HA!L444</f>
        <v>-2</v>
      </c>
      <c r="AM445">
        <f>KC!E444</f>
        <v>5211.8146500000003</v>
      </c>
      <c r="AN445">
        <f>KC!F444</f>
        <v>5205.6016900000004</v>
      </c>
      <c r="AO445">
        <f>KC!G444</f>
        <v>5199.3887299999997</v>
      </c>
      <c r="AP445">
        <f>KC!H444</f>
        <v>5193.1757600000001</v>
      </c>
      <c r="AQ445">
        <f>KC!I444</f>
        <v>5186.9628000000002</v>
      </c>
      <c r="AR445">
        <f>KC!J444</f>
        <v>5182.9941200000003</v>
      </c>
      <c r="AS445">
        <f>KC!K444</f>
        <v>5176.7811600000005</v>
      </c>
      <c r="AT445">
        <f>KC!L444</f>
        <v>5170.56819</v>
      </c>
      <c r="AU445">
        <f>KC!M444</f>
        <v>5164.3552300000001</v>
      </c>
      <c r="AV445">
        <f>KC!N444</f>
        <v>5158.1422700000003</v>
      </c>
      <c r="AW445">
        <f>SR_Levels!E444</f>
        <v>5178.6000000000004</v>
      </c>
      <c r="AX445">
        <f>SR_Levels!F444</f>
        <v>5161.8900000000003</v>
      </c>
      <c r="AY445">
        <f>SR_Levels!G444</f>
        <v>5135.8500000000004</v>
      </c>
      <c r="AZ445">
        <f>SR_Levels!H444</f>
        <v>0</v>
      </c>
      <c r="BA445">
        <f>SR_Levels!I444</f>
        <v>5193.3500000000004</v>
      </c>
      <c r="BB445">
        <f>SR_Levels!J444</f>
        <v>5205.3100000000004</v>
      </c>
      <c r="BC445">
        <f>SR_Levels!K444</f>
        <v>0</v>
      </c>
      <c r="BD445">
        <f>SR_Levels!L444</f>
        <v>0</v>
      </c>
      <c r="BE445">
        <f>ZigZag!E444</f>
        <v>0</v>
      </c>
      <c r="BF445">
        <f>ZigZag!F444</f>
        <v>0</v>
      </c>
      <c r="BG445">
        <f>ZigZag!G444</f>
        <v>5185.25</v>
      </c>
      <c r="BH445">
        <f>Dual_Tema!E444</f>
        <v>5189.0600000000004</v>
      </c>
      <c r="BI445">
        <f>Dual_Tema!F444</f>
        <v>5185.5200000000004</v>
      </c>
      <c r="BJ445">
        <f>Pinbar!E444</f>
        <v>0</v>
      </c>
      <c r="BK445">
        <f>SSA!E444</f>
        <v>5186.2345999999998</v>
      </c>
      <c r="BL445">
        <f>SSA!F444</f>
        <v>5186.48045</v>
      </c>
      <c r="BN445" t="str">
        <f t="shared" si="644"/>
        <v>Green Candle</v>
      </c>
      <c r="BO445" s="34">
        <f t="shared" si="649"/>
        <v>-4.7033787222239276E-4</v>
      </c>
      <c r="BP445" s="34">
        <f t="shared" si="657"/>
        <v>4.9587574164289272E-4</v>
      </c>
      <c r="BQ445" s="34">
        <f t="shared" si="671"/>
        <v>3.0479923761617123E-4</v>
      </c>
      <c r="BR445" s="34">
        <f t="shared" si="681"/>
        <v>-1.5385178238928043E-3</v>
      </c>
      <c r="BS445" s="35">
        <f t="shared" si="650"/>
        <v>-7.8405012128746066E-5</v>
      </c>
      <c r="BT445" s="35">
        <f t="shared" si="658"/>
        <v>4.1313589707492326E-5</v>
      </c>
      <c r="BU445" s="35">
        <f t="shared" si="672"/>
        <v>1.6930854201069323E-5</v>
      </c>
      <c r="BV445" s="35">
        <f t="shared" si="682"/>
        <v>-6.4152215398238788E-5</v>
      </c>
      <c r="BW445" s="27">
        <v>96</v>
      </c>
      <c r="BX445">
        <f>F445-G445</f>
        <v>2.6500000000005457</v>
      </c>
      <c r="BY445">
        <f>ABS(F445-D444)</f>
        <v>2.1400000000003274</v>
      </c>
      <c r="BZ445">
        <f>ABS(G445-D444)</f>
        <v>0.51000000000021828</v>
      </c>
      <c r="CA445">
        <f t="shared" si="623"/>
        <v>2.6500000000005457</v>
      </c>
      <c r="CB445">
        <f t="shared" si="660"/>
        <v>3.4314285714285688</v>
      </c>
      <c r="CC445">
        <f t="shared" si="664"/>
        <v>4.1867161161972488</v>
      </c>
      <c r="CD445">
        <f t="shared" si="661"/>
        <v>-0.75528754476867999</v>
      </c>
      <c r="CE445">
        <f t="shared" si="665"/>
        <v>-1</v>
      </c>
      <c r="CF445">
        <f t="shared" si="668"/>
        <v>-10</v>
      </c>
      <c r="CG445" s="7" t="str">
        <f t="shared" si="662"/>
        <v>-----</v>
      </c>
      <c r="CH445" s="21">
        <f>(Q445-Q349)/$BW445</f>
        <v>5.5208333333306809E-3</v>
      </c>
      <c r="CI445" s="21">
        <f>(R445-R349)/$BW445</f>
        <v>-2.5937499999997726E-2</v>
      </c>
      <c r="CJ445" s="21">
        <f>(S445-S349)/$BW445</f>
        <v>-1.7604166666662497E-2</v>
      </c>
      <c r="CK445" s="21">
        <f>(T445-T349)/$BW445</f>
        <v>7.5625000000002274E-2</v>
      </c>
      <c r="CL445" s="21">
        <f>(U445-U349)/$BW445</f>
        <v>2.2187500000001137E-2</v>
      </c>
      <c r="CM445" s="21">
        <f>(V445-V349)/$BW445</f>
        <v>3.875000000000265E-2</v>
      </c>
      <c r="CN445">
        <f>DEGREES(ATAN(CH445/$CB445))</f>
        <v>9.2183232106408497E-2</v>
      </c>
      <c r="CO445">
        <f>DEGREES(ATAN(CI445/$CB445))</f>
        <v>-0.43307938601661461</v>
      </c>
      <c r="CP445">
        <f>DEGREES(ATAN(CJ445/$CB445))</f>
        <v>-0.29394043382044549</v>
      </c>
      <c r="CQ445">
        <f>DEGREES(ATAN(CK445/$CB445))</f>
        <v>1.2625330551587659</v>
      </c>
      <c r="CR445">
        <f t="shared" si="673"/>
        <v>0.37046739149154551</v>
      </c>
      <c r="CS445">
        <f t="shared" si="674"/>
        <v>0.64699498767086394</v>
      </c>
      <c r="CT445" t="str" cm="1">
        <f t="array" ref="CT445">_xlfn.IFS(CN445&gt;3,"Strong + Slope",CN445&gt;1.5,"Moderate + Slope",CN445&gt;0.5,"Sideway + Slope",CN445&gt;=-0.5,"Sideway Flat",CN445&gt;=-1.5,"Sideway - Slope",CN445&gt;=-3,"Moderate - Slope",TRUE,"Strong - Slope")</f>
        <v>Sideway Flat</v>
      </c>
      <c r="CU445" t="str" cm="1">
        <f t="array" ref="CU445">_xlfn.IFS(CO445&gt;3,"Strong + Slope",CO445&gt;1.5,"Moderate + Slope",CO445&gt;0.5,"Sideway + Slope",CO445&gt;=-0.5,"Sideway Flat",CO445&gt;=-1.5,"Sideway - Slope",CO445&gt;=-3,"Moderate - Slope",TRUE,"Strong - Slope")</f>
        <v>Sideway Flat</v>
      </c>
      <c r="CV445" t="str" cm="1">
        <f t="array" ref="CV445">_xlfn.IFS(CP445&gt;3,"Strong + Slope",CP445&gt;1.5,"Moderate + Slope",CP445&gt;0.5,"Sideway + Slope",CP445&gt;=-0.5,"Sideway Flat",CP445&gt;=-1.5,"Sideway - Slope",CP445&gt;=-3,"Moderate - Slope",TRUE,"Strong - Slope")</f>
        <v>Sideway Flat</v>
      </c>
      <c r="CW445" t="str" cm="1">
        <f t="array" ref="CW445">_xlfn.IFS(CQ445&gt;3,"Strong + Slope",CQ445&gt;1.5,"Moderate + Slope",CQ445&gt;0.5,"Sideway + Slope",CQ445&gt;=-0.5,"Sideway Flat",CQ445&gt;=-1.5,"Sideway - Slope",CQ445&gt;=-3,"Moderate - Slope",TRUE,"Strong - Slope")</f>
        <v>Sideway + Slope</v>
      </c>
      <c r="CX445" t="str" cm="1">
        <f t="array" ref="CX445">_xlfn.IFS(CR445&gt;3,"Strong + Slope",CR445&gt;1.5,"Moderate + Slope",CR445&gt;0.5,"Sideway + Slope",CR445&gt;=-0.5,"Sideway Flat",CR445&gt;=-1.5,"Sideway - Slope",CR445&gt;=-3,"Moderate - Slope",TRUE,"Strong - Slope")</f>
        <v>Sideway Flat</v>
      </c>
      <c r="CY445" t="str" cm="1">
        <f t="array" ref="CY445">_xlfn.IFS(CS445&gt;3,"Strong + Slope",CS445&gt;1.5,"Moderate + Slope",CS445&gt;0.5,"Sideway + Slope",CS445&gt;=-0.5,"Sideway Flat",CS445&gt;=-1.5,"Sideway - Slope",CS445&gt;=-3,"Moderate - Slope",TRUE,"Strong - Slope")</f>
        <v>Sideway + Slope</v>
      </c>
      <c r="CZ445" s="7" t="str">
        <f>IF(AND(D445&gt;BH445,D445&gt;E445),"Bullish Trigger","-----")</f>
        <v>-----</v>
      </c>
      <c r="DA445" s="7" t="str">
        <f>IF(AND(D445&lt;BI445,D445&lt;E445),"Bearish Trigger","-----")</f>
        <v>-----</v>
      </c>
      <c r="DB445" s="13" t="str">
        <f>IF(AND(W445=BE445,W445&gt;0,BE445&gt;0),"Important High","------")</f>
        <v>------</v>
      </c>
      <c r="DC445" s="13" t="str">
        <f>IF(AND(X445=BF445,X445&gt;0,BF445&gt;0),"Important Low","------")</f>
        <v>------</v>
      </c>
      <c r="DD445" s="7" t="str">
        <f>IF(AND(DB445="Important High",DC445="-----",BJ445=1),"Imp High Rej","-----")</f>
        <v>-----</v>
      </c>
      <c r="DE445" s="7" t="str">
        <f>IF(AND(DB445="-----",DC445="Important Low",BJ445=1),"Imp Low Rej","-----")</f>
        <v>-----</v>
      </c>
      <c r="DF445" s="7" t="str">
        <f>IF(Y445&gt;AM445,"Overbought",IF(Y445&gt;AO445,"Bullish Momentum",IF(Y445&gt;AQ445,"Flat Momentum","-----")))</f>
        <v>Flat Momentum</v>
      </c>
      <c r="DG445" s="7" t="str">
        <f>IF(Y445&lt;AV445,"Oversold",IF(Y445&lt;AT445,"Bearish Momentum",IF(Y445&lt;AR445,"Flat Momentum","-----")))</f>
        <v>-----</v>
      </c>
      <c r="DH445" s="7" t="str">
        <f>IF(AND(DF445="Overbought",AD445=2),"Culminated Thrust","-----")</f>
        <v>-----</v>
      </c>
      <c r="DI445" s="7" t="str">
        <f>IF(AND(DG445="Oversold",AD445=5),"Culminated Thrust","-----")</f>
        <v>-----</v>
      </c>
      <c r="DJ445" s="14">
        <f>(Q445-$D445)/$D445</f>
        <v>2.8754252389437598E-3</v>
      </c>
      <c r="DK445" s="14">
        <f>(R445-$D445)/$D445</f>
        <v>9.7776029251822822E-4</v>
      </c>
      <c r="DL445" s="14">
        <f>(S445-$D445)/$D445</f>
        <v>2.9776368671558381E-3</v>
      </c>
      <c r="DM445" s="14">
        <f>(T445-$D445)/$D445</f>
        <v>-9.8354585637905746E-4</v>
      </c>
      <c r="DN445" s="14">
        <f>(U445-$D445)/$D445</f>
        <v>-8.6976310044496947E-4</v>
      </c>
      <c r="DO445" s="14">
        <f>(V445-$D445)/$D445</f>
        <v>-3.2900573156525522E-3</v>
      </c>
      <c r="DP445" s="14">
        <f t="shared" si="589"/>
        <v>2.9776368671558381E-3</v>
      </c>
      <c r="DQ445" s="14">
        <f t="shared" si="590"/>
        <v>2.8754252389437598E-3</v>
      </c>
      <c r="DR445" s="14">
        <f t="shared" si="591"/>
        <v>9.7776029251822822E-4</v>
      </c>
      <c r="DS445" s="14">
        <f t="shared" si="592"/>
        <v>-8.6976310044496947E-4</v>
      </c>
      <c r="DT445" s="14">
        <f t="shared" si="593"/>
        <v>-9.8354585637905746E-4</v>
      </c>
      <c r="DU445" s="14">
        <f t="shared" si="594"/>
        <v>-3.2900573156525522E-3</v>
      </c>
      <c r="DV445" t="str">
        <f>IF($D445&gt;Q445,"SUP","RES")</f>
        <v>RES</v>
      </c>
      <c r="DW445" t="str">
        <f>IF($D445&gt;R445,"SUP","RES")</f>
        <v>RES</v>
      </c>
      <c r="DX445" t="str">
        <f>IF($D445&gt;S445,"SUP","RES")</f>
        <v>RES</v>
      </c>
      <c r="DY445" t="str">
        <f>IF($D445&gt;T445,"SUP","RES")</f>
        <v>SUP</v>
      </c>
      <c r="DZ445" t="str">
        <f>IF($D445&gt;U445,"SUP","RES")</f>
        <v>SUP</v>
      </c>
      <c r="EA445" t="str">
        <f>IF($D445&gt;V445,"SUP","RES")</f>
        <v>SUP</v>
      </c>
      <c r="EB445" s="7">
        <f t="shared" si="595"/>
        <v>3</v>
      </c>
      <c r="EC445" s="7">
        <f t="shared" si="596"/>
        <v>3</v>
      </c>
      <c r="ED445" s="13" t="str">
        <f t="shared" si="597"/>
        <v>-----</v>
      </c>
      <c r="EE445" s="13" t="str">
        <f t="shared" si="598"/>
        <v>-----</v>
      </c>
      <c r="EF445" s="7">
        <f>IF(OR(ED445="All Sup",EE445="All Res"),"na",((D445-MIN(Q445:V445))/(MAX(Q445:V445)-MIN(Q445:V445))))</f>
        <v>0.52492307692306128</v>
      </c>
      <c r="EG445">
        <v>1.4999999999999999E-4</v>
      </c>
      <c r="EH445">
        <f>Q445*(1+$EG445)</f>
        <v>5201.0100345000001</v>
      </c>
      <c r="EI445">
        <f>Q445*(1-$EG445)</f>
        <v>5199.4499655</v>
      </c>
      <c r="EJ445">
        <f>R445*(1+$EG445)</f>
        <v>5191.1685585000005</v>
      </c>
      <c r="EK445">
        <f>R445*(1-$EG445)</f>
        <v>5189.6114415000002</v>
      </c>
      <c r="EL445">
        <f>S445*(1+$EG445)</f>
        <v>5201.5401140000004</v>
      </c>
      <c r="EM445">
        <f>S445*(1-$EG445)</f>
        <v>5199.9798860000001</v>
      </c>
      <c r="EN445">
        <f>T445*(1+$EG445)</f>
        <v>5180.9970330000006</v>
      </c>
      <c r="EO445">
        <f>T445*(1-$EG445)</f>
        <v>5179.442967</v>
      </c>
      <c r="EP445">
        <f>U445*(1+$EG445)</f>
        <v>5181.5871215000006</v>
      </c>
      <c r="EQ445">
        <f>U445*(1-$EG445)</f>
        <v>5180.0328785000002</v>
      </c>
      <c r="ER445">
        <f>V445*(1+$EG445)</f>
        <v>5169.0352390000007</v>
      </c>
      <c r="ES445">
        <f>V445*(1-$EG445)</f>
        <v>5167.4847610000006</v>
      </c>
      <c r="ET445" s="7" t="str">
        <f t="shared" si="599"/>
        <v>-----</v>
      </c>
      <c r="EU445" s="7" t="str">
        <f t="shared" si="600"/>
        <v>-----</v>
      </c>
      <c r="EV445" s="7" t="str">
        <f t="shared" si="601"/>
        <v>-----</v>
      </c>
      <c r="EW445" s="7" t="str">
        <f t="shared" si="602"/>
        <v>-----</v>
      </c>
      <c r="EX445" s="7" t="str">
        <f t="shared" si="603"/>
        <v>-----</v>
      </c>
      <c r="EY445" s="7" t="str">
        <f t="shared" si="604"/>
        <v>-----</v>
      </c>
      <c r="EZ445">
        <f t="shared" si="624"/>
        <v>70</v>
      </c>
      <c r="FA445">
        <f t="shared" si="625"/>
        <v>2</v>
      </c>
      <c r="FB445">
        <f t="shared" si="626"/>
        <v>443</v>
      </c>
      <c r="FC445">
        <f t="shared" si="627"/>
        <v>13</v>
      </c>
      <c r="FD445">
        <f t="shared" si="628"/>
        <v>13</v>
      </c>
      <c r="FE445">
        <f t="shared" si="629"/>
        <v>137</v>
      </c>
      <c r="FF445">
        <f t="shared" si="630"/>
        <v>4</v>
      </c>
      <c r="FG445">
        <f t="shared" si="631"/>
        <v>2</v>
      </c>
      <c r="FH445">
        <f t="shared" si="632"/>
        <v>0</v>
      </c>
      <c r="FI445">
        <f t="shared" si="633"/>
        <v>5</v>
      </c>
      <c r="FJ445">
        <f t="shared" si="634"/>
        <v>4</v>
      </c>
      <c r="FK445">
        <f t="shared" si="635"/>
        <v>1</v>
      </c>
      <c r="FL445" s="7" t="str">
        <f t="shared" si="605"/>
        <v>-----</v>
      </c>
      <c r="FM445" s="7" t="str">
        <f t="shared" si="606"/>
        <v>-----</v>
      </c>
      <c r="FN445" s="7" t="str">
        <f t="shared" si="607"/>
        <v>-----</v>
      </c>
      <c r="FO445" s="7" t="str">
        <f t="shared" si="608"/>
        <v>-----</v>
      </c>
      <c r="FP445" s="7" t="str">
        <f t="shared" si="609"/>
        <v>-----</v>
      </c>
      <c r="FQ445" s="7" t="str">
        <f t="shared" si="610"/>
        <v>-----</v>
      </c>
      <c r="FR445" s="13" t="str">
        <f>IF(FL445="-----","-----",(D445-Q445)/Q445)</f>
        <v>-----</v>
      </c>
      <c r="FS445" s="13" t="str">
        <f>IF(FM445="-----","-----",(Q445-R445)/R445)</f>
        <v>-----</v>
      </c>
      <c r="FT445" s="13" t="str">
        <f>IF(FN445="-----","-----",(R445-S445)/S445)</f>
        <v>-----</v>
      </c>
      <c r="FU445" s="13" t="str">
        <f>IF(FO445="-----","-----",(S445-T445)/T445)</f>
        <v>-----</v>
      </c>
      <c r="FV445" s="13" t="str">
        <f>IF(FP445="-----","-----",(T445-U445)/U445)</f>
        <v>-----</v>
      </c>
      <c r="FW445" s="13" t="str">
        <f>IF(FQ445="-----","-----",(U445-V445)/V445)</f>
        <v>-----</v>
      </c>
      <c r="FX445" s="7" t="str">
        <f t="shared" si="611"/>
        <v>-----</v>
      </c>
      <c r="FY445" s="7" t="str">
        <f t="shared" si="612"/>
        <v>-----</v>
      </c>
      <c r="FZ445" s="7" t="str">
        <f t="shared" si="613"/>
        <v>-----</v>
      </c>
      <c r="GA445" s="7" t="str">
        <f t="shared" si="614"/>
        <v>-----</v>
      </c>
      <c r="GB445" s="7" t="str">
        <f t="shared" si="615"/>
        <v>-----</v>
      </c>
      <c r="GC445" s="7" t="str">
        <f t="shared" si="616"/>
        <v>-----</v>
      </c>
      <c r="GD445" s="7" t="str">
        <f>IF(AND(BG445&gt;AA445,BG444&gt;AA444,BG443&gt;AA443,BG442&gt;AA442,BG441&gt;AA441,BG440&gt;AA440,BG439&gt;AA439,BG438&gt;AA438,BG437&gt;AA437,BG436&gt;AA436,BG435&gt;AA435,BG434&gt;AA434),"Bullish",IF(AND(BG445&lt;AA445,BG444&lt;AA444,BG443&lt;AA443,BG442&lt;AA442,BG441&lt;AA441,BG440&lt;AA440,BG439&lt;AA439,BG438&lt;AA438,BG437&lt;AA437,BG436&lt;AA436,BG435&lt;AA435,BG434&lt;AA434),"Bearish","-----"))</f>
        <v>-----</v>
      </c>
      <c r="GE445">
        <f>(Z445-BG445)/BG445</f>
        <v>3.1049611879845187E-4</v>
      </c>
      <c r="GF445" s="28">
        <f t="shared" si="574"/>
        <v>0.40780683450142458</v>
      </c>
      <c r="GG445" s="7">
        <f t="shared" si="575"/>
        <v>0.65829225221381404</v>
      </c>
      <c r="GH445" s="7" t="str">
        <f t="shared" si="576"/>
        <v>-----</v>
      </c>
      <c r="GI445" s="7" t="str">
        <f>IF(Y445&gt;Z445,"Bullish","Bearish")</f>
        <v>Bullish</v>
      </c>
      <c r="GJ445" s="13" t="str">
        <f>IF(AND(D445&gt;Y445,D444&lt;Y444),"TEMA crossover","-----")</f>
        <v>-----</v>
      </c>
      <c r="GK445" s="13" t="str">
        <f>IF(AND(D445&lt;Y445,D444&gt;Y444),"TEMA crossunder","-----")</f>
        <v>-----</v>
      </c>
      <c r="GL445" s="22" t="str">
        <f>IF(GD445="Bearish","YES","-----")</f>
        <v>-----</v>
      </c>
      <c r="GM445" s="22" t="str">
        <f>IF(GH445="Reverse to Bearish","YES","-----")</f>
        <v>-----</v>
      </c>
      <c r="GN445" s="22" t="str">
        <f>IF(AND(GI445="Bullish",GI444="Bullish",GI443="Bullish",GI442="Bullish"),"YES","-----")</f>
        <v>YES</v>
      </c>
      <c r="GO445" s="22" t="str">
        <f>IF(OR(GK445="TEMA crossunder",GK444="TEMA crossunder",GK443="TEMA crossunder",GK442="TEMA crossunder"),"YES","-----")</f>
        <v>YES</v>
      </c>
      <c r="GP445" s="22" t="str">
        <f>IF(GD445="Bullish","YES","-----")</f>
        <v>-----</v>
      </c>
      <c r="GQ445" s="22" t="str">
        <f>IF(GH445="Reverse to Bullish","YES","-----")</f>
        <v>-----</v>
      </c>
      <c r="GR445" s="22" t="str">
        <f>IF(AND(GI445="Bearish",GI444="Bearish",GI443="Bearish",GI442="Bearish"),"YES","-----")</f>
        <v>-----</v>
      </c>
      <c r="GS445" s="22" t="str">
        <f>IF(OR(GJ445="TEMA crossover",GJ444="TEMA crossover",GJ443="TEMA crossover",GJ442="TEMA crossover"),"YES","-----")</f>
        <v>-----</v>
      </c>
      <c r="GT445" s="22" t="str">
        <f t="shared" si="636"/>
        <v>-----</v>
      </c>
      <c r="GU445" s="22" t="str">
        <f t="shared" si="637"/>
        <v>-----</v>
      </c>
      <c r="GV445" s="22" t="str">
        <f t="shared" si="638"/>
        <v>-----</v>
      </c>
      <c r="GW445" s="22" t="str">
        <f t="shared" si="639"/>
        <v>-----</v>
      </c>
      <c r="GX445" s="22" t="str">
        <f t="shared" si="640"/>
        <v>-----</v>
      </c>
      <c r="GY445" s="22" t="str">
        <f t="shared" si="641"/>
        <v>-----</v>
      </c>
      <c r="GZ445" s="7" t="str">
        <f>IF(G445&gt;BH445,"YES","-----")</f>
        <v>-----</v>
      </c>
      <c r="HA445" s="7" t="str">
        <f>IF(F445&lt;BI445,"YES","-----")</f>
        <v>-----</v>
      </c>
      <c r="HB445">
        <f>BH445-BI445</f>
        <v>3.5399999999999636</v>
      </c>
      <c r="HC445" s="27">
        <f t="shared" si="617"/>
        <v>-0.81938258907335038</v>
      </c>
      <c r="HD445" s="28">
        <f t="shared" si="577"/>
        <v>0.20628408269283507</v>
      </c>
      <c r="HE445" s="28" t="str">
        <f t="shared" si="578"/>
        <v>-----</v>
      </c>
      <c r="HF445" s="27">
        <f>STANDARDIZE(H445,AVERAGE($H62:$H445),_xlfn.STDEV.P($H62:$H445))</f>
        <v>-1.1395935808399367</v>
      </c>
      <c r="HG445" s="28">
        <f t="shared" si="579"/>
        <v>0.12722783045287006</v>
      </c>
      <c r="HH445" s="28" t="str">
        <f t="shared" si="580"/>
        <v>Low Vol</v>
      </c>
      <c r="HI445">
        <f t="shared" si="618"/>
        <v>-0.71459999999933643</v>
      </c>
      <c r="HJ445">
        <f t="shared" si="619"/>
        <v>2.8254000000006272</v>
      </c>
      <c r="HK445" s="28">
        <f t="shared" ref="HK445:HL445" si="716">STANDARDIZE(HI445,AVERAGE(HI62:HI445),_xlfn.STDEV.P(HI62:HI445))</f>
        <v>0.70792752433729433</v>
      </c>
      <c r="HL445" s="28">
        <f t="shared" si="716"/>
        <v>-1.9162733257736708E-2</v>
      </c>
      <c r="HM445" s="28">
        <f t="shared" si="582"/>
        <v>0.76050486697049369</v>
      </c>
      <c r="HN445" s="28">
        <f t="shared" si="583"/>
        <v>0.49235564334610571</v>
      </c>
      <c r="HO445" s="28" t="str">
        <f t="shared" si="584"/>
        <v>-----</v>
      </c>
      <c r="HP445" s="28" t="str">
        <f t="shared" si="585"/>
        <v>-----</v>
      </c>
      <c r="HQ445" s="28">
        <f t="shared" si="648"/>
        <v>-0.24585000000024593</v>
      </c>
      <c r="HR445" s="28" t="str">
        <f t="shared" si="621"/>
        <v>Bear</v>
      </c>
      <c r="HS445">
        <f t="shared" si="622"/>
        <v>0.24585000000024593</v>
      </c>
      <c r="HT445" s="27">
        <f t="shared" si="586"/>
        <v>-0.88729409084395094</v>
      </c>
      <c r="HU445" s="28">
        <f t="shared" si="587"/>
        <v>0.18746029308198398</v>
      </c>
      <c r="HV445" s="27" t="str">
        <f t="shared" si="588"/>
        <v>-----</v>
      </c>
    </row>
    <row r="446" spans="1:230" x14ac:dyDescent="0.55000000000000004">
      <c r="A446">
        <f>Validation!A445</f>
        <v>1772165100</v>
      </c>
      <c r="B446" t="str">
        <f>Price!B445</f>
        <v>XAUUSD</v>
      </c>
      <c r="C446" t="str">
        <f>Price!C445</f>
        <v>M5</v>
      </c>
      <c r="D446">
        <f>Price!D445</f>
        <v>5185.8900000000003</v>
      </c>
      <c r="E446">
        <f>Price!E445</f>
        <v>5185.32</v>
      </c>
      <c r="F446">
        <f>Price!F445</f>
        <v>5187.53</v>
      </c>
      <c r="G446">
        <f>Price!G445</f>
        <v>5185.2299999999996</v>
      </c>
      <c r="H446">
        <f>Price!H445</f>
        <v>274</v>
      </c>
      <c r="I446">
        <f>Diagonals!E445</f>
        <v>5226.22</v>
      </c>
      <c r="J446">
        <f>Diagonals!F445</f>
        <v>0</v>
      </c>
      <c r="K446">
        <f>Diagonals!G445</f>
        <v>0</v>
      </c>
      <c r="L446">
        <f>Diagonals!H445</f>
        <v>5095.57</v>
      </c>
      <c r="M446">
        <f>Diagonals!I445</f>
        <v>0</v>
      </c>
      <c r="N446">
        <f>Diagonals!J445</f>
        <v>0</v>
      </c>
      <c r="O446">
        <f>Diagonals!K445</f>
        <v>0</v>
      </c>
      <c r="P446">
        <f>Diagonals!L445</f>
        <v>0</v>
      </c>
      <c r="Q446">
        <f>Trendlines!E445</f>
        <v>5200.24</v>
      </c>
      <c r="R446">
        <f>Trendlines!F445</f>
        <v>5190.3599999999997</v>
      </c>
      <c r="S446">
        <f>Trendlines!G445</f>
        <v>5200.75</v>
      </c>
      <c r="T446">
        <f>Trendlines!H445</f>
        <v>5180.29</v>
      </c>
      <c r="U446">
        <f>Trendlines!I445</f>
        <v>5180.83</v>
      </c>
      <c r="V446">
        <f>Trendlines!J445</f>
        <v>5168.29</v>
      </c>
      <c r="W446">
        <f>Trendlines!K445</f>
        <v>0</v>
      </c>
      <c r="X446">
        <f>Trendlines!L445</f>
        <v>0</v>
      </c>
      <c r="Y446">
        <f>Tema_Hrma_Smma!E445</f>
        <v>5186.75</v>
      </c>
      <c r="Z446">
        <f>Tema_Hrma_Smma!F445</f>
        <v>5186.8500000000004</v>
      </c>
      <c r="AA446">
        <f>Tema_Hrma_Smma!G445</f>
        <v>5184.6499999999996</v>
      </c>
      <c r="AB446">
        <f>ZScore!H445</f>
        <v>1</v>
      </c>
      <c r="AC446">
        <f>ZScore!I445</f>
        <v>0.84302999999999995</v>
      </c>
      <c r="AD446">
        <f>ZScore!J445</f>
        <v>0</v>
      </c>
      <c r="AE446">
        <f>HA!E445</f>
        <v>5186.26</v>
      </c>
      <c r="AF446">
        <f>HA!F445</f>
        <v>5187.53</v>
      </c>
      <c r="AG446">
        <f>HA!G445</f>
        <v>5185.2299999999996</v>
      </c>
      <c r="AH446">
        <f>HA!H445</f>
        <v>5185.99</v>
      </c>
      <c r="AI446">
        <f>HA!I445</f>
        <v>-1</v>
      </c>
      <c r="AJ446">
        <f>HA!J445</f>
        <v>0.27</v>
      </c>
      <c r="AK446">
        <f>HA!K445</f>
        <v>-0.96801000000000004</v>
      </c>
      <c r="AL446">
        <f>HA!L445</f>
        <v>-3</v>
      </c>
      <c r="AM446">
        <f>KC!E445</f>
        <v>5211.7966500000002</v>
      </c>
      <c r="AN446">
        <f>KC!F445</f>
        <v>5205.6169600000003</v>
      </c>
      <c r="AO446">
        <f>KC!G445</f>
        <v>5199.4372700000004</v>
      </c>
      <c r="AP446">
        <f>KC!H445</f>
        <v>5193.2575800000004</v>
      </c>
      <c r="AQ446">
        <f>KC!I445</f>
        <v>5187.0778899999996</v>
      </c>
      <c r="AR446">
        <f>KC!J445</f>
        <v>5183.2210400000004</v>
      </c>
      <c r="AS446">
        <f>KC!K445</f>
        <v>5177.0413500000004</v>
      </c>
      <c r="AT446">
        <f>KC!L445</f>
        <v>5170.8616599999996</v>
      </c>
      <c r="AU446">
        <f>KC!M445</f>
        <v>5164.6819699999996</v>
      </c>
      <c r="AV446">
        <f>KC!N445</f>
        <v>5158.5022799999997</v>
      </c>
      <c r="AW446">
        <f>SR_Levels!E445</f>
        <v>5178.6000000000004</v>
      </c>
      <c r="AX446">
        <f>SR_Levels!F445</f>
        <v>5161.8900000000003</v>
      </c>
      <c r="AY446">
        <f>SR_Levels!G445</f>
        <v>5135.8500000000004</v>
      </c>
      <c r="AZ446">
        <f>SR_Levels!H445</f>
        <v>0</v>
      </c>
      <c r="BA446">
        <f>SR_Levels!I445</f>
        <v>5193.3500000000004</v>
      </c>
      <c r="BB446">
        <f>SR_Levels!J445</f>
        <v>5205.3100000000004</v>
      </c>
      <c r="BC446">
        <f>SR_Levels!K445</f>
        <v>0</v>
      </c>
      <c r="BD446">
        <f>SR_Levels!L445</f>
        <v>0</v>
      </c>
      <c r="BE446">
        <f>ZigZag!E445</f>
        <v>0</v>
      </c>
      <c r="BF446">
        <f>ZigZag!F445</f>
        <v>0</v>
      </c>
      <c r="BG446">
        <f>ZigZag!G445</f>
        <v>5185.32</v>
      </c>
      <c r="BH446">
        <f>Dual_Tema!E445</f>
        <v>5188.4799999999996</v>
      </c>
      <c r="BI446">
        <f>Dual_Tema!F445</f>
        <v>5185.5</v>
      </c>
      <c r="BJ446">
        <f>Pinbar!E445</f>
        <v>0</v>
      </c>
      <c r="BK446">
        <f>SSA!E445</f>
        <v>5186.2623599999997</v>
      </c>
      <c r="BL446">
        <f>SSA!F445</f>
        <v>5186.3714099999997</v>
      </c>
      <c r="BN446" t="str">
        <f t="shared" si="644"/>
        <v>Green Candle</v>
      </c>
      <c r="BO446" s="34">
        <f t="shared" si="649"/>
        <v>-1.2725221968357125E-4</v>
      </c>
      <c r="BP446" s="34">
        <f t="shared" si="657"/>
        <v>5.4987034636044818E-4</v>
      </c>
      <c r="BQ446" s="34">
        <f t="shared" si="671"/>
        <v>1.4212527493324689E-3</v>
      </c>
      <c r="BR446" s="34">
        <f t="shared" si="681"/>
        <v>-1.8074098027439645E-3</v>
      </c>
      <c r="BS446" s="35">
        <f t="shared" si="650"/>
        <v>-2.1209827890777966E-5</v>
      </c>
      <c r="BT446" s="35">
        <f t="shared" si="658"/>
        <v>4.5810984546035272E-5</v>
      </c>
      <c r="BU446" s="35">
        <f t="shared" si="672"/>
        <v>7.8905542077567503E-5</v>
      </c>
      <c r="BV446" s="35">
        <f t="shared" si="682"/>
        <v>-7.5374040010123267E-5</v>
      </c>
      <c r="BW446" s="27">
        <v>96</v>
      </c>
      <c r="BX446">
        <f>F446-G446</f>
        <v>2.3000000000001819</v>
      </c>
      <c r="BY446">
        <f>ABS(F446-D445)</f>
        <v>2.2100000000000364</v>
      </c>
      <c r="BZ446">
        <f>ABS(G446-D445)</f>
        <v>9.0000000000145519E-2</v>
      </c>
      <c r="CA446">
        <f t="shared" si="623"/>
        <v>2.3000000000001819</v>
      </c>
      <c r="CB446">
        <f t="shared" si="660"/>
        <v>3.0978571428572002</v>
      </c>
      <c r="CC446">
        <f t="shared" si="664"/>
        <v>4.0519506793260298</v>
      </c>
      <c r="CD446">
        <f t="shared" si="661"/>
        <v>-0.95409353646882966</v>
      </c>
      <c r="CE446">
        <f t="shared" si="665"/>
        <v>-1</v>
      </c>
      <c r="CF446">
        <f t="shared" si="668"/>
        <v>-11</v>
      </c>
      <c r="CG446" s="7" t="str">
        <f t="shared" si="662"/>
        <v>-----</v>
      </c>
      <c r="CH446" s="21">
        <f>(Q446-Q350)/$BW446</f>
        <v>5.6249999999996208E-3</v>
      </c>
      <c r="CI446" s="21">
        <f>(R446-R350)/$BW446</f>
        <v>-2.5937500000007201E-2</v>
      </c>
      <c r="CJ446" s="21">
        <f>(S446-S350)/$BW446</f>
        <v>-1.750000000000303E-2</v>
      </c>
      <c r="CK446" s="21">
        <f>(T446-T350)/$BW446</f>
        <v>7.5625000000002274E-2</v>
      </c>
      <c r="CL446" s="21">
        <f>(U446-U350)/$BW446</f>
        <v>2.2187500000001137E-2</v>
      </c>
      <c r="CM446" s="21">
        <f>(V446-V350)/$BW446</f>
        <v>3.8645833333333712E-2</v>
      </c>
      <c r="CN446">
        <f>DEGREES(ATAN(CH446/$CB446))</f>
        <v>0.10403591602240569</v>
      </c>
      <c r="CO446">
        <f>DEGREES(ATAN(CI446/$CB446))</f>
        <v>-0.47971048611892486</v>
      </c>
      <c r="CP446">
        <f>DEGREES(ATAN(CJ446/$CB446))</f>
        <v>-0.32366420711556021</v>
      </c>
      <c r="CQ446">
        <f>DEGREES(ATAN(CK446/$CB446))</f>
        <v>1.3984288777798006</v>
      </c>
      <c r="CR446">
        <f t="shared" si="673"/>
        <v>0.41035732533404573</v>
      </c>
      <c r="CS446">
        <f t="shared" si="674"/>
        <v>0.71472898512504124</v>
      </c>
      <c r="CT446" t="str" cm="1">
        <f t="array" ref="CT446">_xlfn.IFS(CN446&gt;3,"Strong + Slope",CN446&gt;1.5,"Moderate + Slope",CN446&gt;0.5,"Sideway + Slope",CN446&gt;=-0.5,"Sideway Flat",CN446&gt;=-1.5,"Sideway - Slope",CN446&gt;=-3,"Moderate - Slope",TRUE,"Strong - Slope")</f>
        <v>Sideway Flat</v>
      </c>
      <c r="CU446" t="str" cm="1">
        <f t="array" ref="CU446">_xlfn.IFS(CO446&gt;3,"Strong + Slope",CO446&gt;1.5,"Moderate + Slope",CO446&gt;0.5,"Sideway + Slope",CO446&gt;=-0.5,"Sideway Flat",CO446&gt;=-1.5,"Sideway - Slope",CO446&gt;=-3,"Moderate - Slope",TRUE,"Strong - Slope")</f>
        <v>Sideway Flat</v>
      </c>
      <c r="CV446" t="str" cm="1">
        <f t="array" ref="CV446">_xlfn.IFS(CP446&gt;3,"Strong + Slope",CP446&gt;1.5,"Moderate + Slope",CP446&gt;0.5,"Sideway + Slope",CP446&gt;=-0.5,"Sideway Flat",CP446&gt;=-1.5,"Sideway - Slope",CP446&gt;=-3,"Moderate - Slope",TRUE,"Strong - Slope")</f>
        <v>Sideway Flat</v>
      </c>
      <c r="CW446" t="str" cm="1">
        <f t="array" ref="CW446">_xlfn.IFS(CQ446&gt;3,"Strong + Slope",CQ446&gt;1.5,"Moderate + Slope",CQ446&gt;0.5,"Sideway + Slope",CQ446&gt;=-0.5,"Sideway Flat",CQ446&gt;=-1.5,"Sideway - Slope",CQ446&gt;=-3,"Moderate - Slope",TRUE,"Strong - Slope")</f>
        <v>Sideway + Slope</v>
      </c>
      <c r="CX446" t="str" cm="1">
        <f t="array" ref="CX446">_xlfn.IFS(CR446&gt;3,"Strong + Slope",CR446&gt;1.5,"Moderate + Slope",CR446&gt;0.5,"Sideway + Slope",CR446&gt;=-0.5,"Sideway Flat",CR446&gt;=-1.5,"Sideway - Slope",CR446&gt;=-3,"Moderate - Slope",TRUE,"Strong - Slope")</f>
        <v>Sideway Flat</v>
      </c>
      <c r="CY446" t="str" cm="1">
        <f t="array" ref="CY446">_xlfn.IFS(CS446&gt;3,"Strong + Slope",CS446&gt;1.5,"Moderate + Slope",CS446&gt;0.5,"Sideway + Slope",CS446&gt;=-0.5,"Sideway Flat",CS446&gt;=-1.5,"Sideway - Slope",CS446&gt;=-3,"Moderate - Slope",TRUE,"Strong - Slope")</f>
        <v>Sideway + Slope</v>
      </c>
      <c r="CZ446" s="7" t="str">
        <f>IF(AND(D446&gt;BH446,D446&gt;E446),"Bullish Trigger","-----")</f>
        <v>-----</v>
      </c>
      <c r="DA446" s="7" t="str">
        <f>IF(AND(D446&lt;BI446,D446&lt;E446),"Bearish Trigger","-----")</f>
        <v>-----</v>
      </c>
      <c r="DB446" s="13" t="str">
        <f>IF(AND(W446=BE446,W446&gt;0,BE446&gt;0),"Important High","------")</f>
        <v>------</v>
      </c>
      <c r="DC446" s="13" t="str">
        <f>IF(AND(X446=BF446,X446&gt;0,BF446&gt;0),"Important Low","------")</f>
        <v>------</v>
      </c>
      <c r="DD446" s="7" t="str">
        <f>IF(AND(DB446="Important High",DC446="-----",BJ446=1),"Imp High Rej","-----")</f>
        <v>-----</v>
      </c>
      <c r="DE446" s="7" t="str">
        <f>IF(AND(DB446="-----",DC446="Important Low",BJ446=1),"Imp Low Rej","-----")</f>
        <v>-----</v>
      </c>
      <c r="DF446" s="7" t="str">
        <f>IF(Y446&gt;AM446,"Overbought",IF(Y446&gt;AO446,"Bullish Momentum",IF(Y446&gt;AQ446,"Flat Momentum","-----")))</f>
        <v>-----</v>
      </c>
      <c r="DG446" s="7" t="str">
        <f>IF(Y446&lt;AV446,"Oversold",IF(Y446&lt;AT446,"Bearish Momentum",IF(Y446&lt;AR446,"Flat Momentum","-----")))</f>
        <v>-----</v>
      </c>
      <c r="DH446" s="7" t="str">
        <f>IF(AND(DF446="Overbought",AD446=2),"Culminated Thrust","-----")</f>
        <v>-----</v>
      </c>
      <c r="DI446" s="7" t="str">
        <f>IF(AND(DG446="Oversold",AD446=5),"Culminated Thrust","-----")</f>
        <v>-----</v>
      </c>
      <c r="DJ446" s="14">
        <f>(Q446-$D446)/$D446</f>
        <v>2.7671238688054419E-3</v>
      </c>
      <c r="DK446" s="14">
        <f>(R446-$D446)/$D446</f>
        <v>8.6195426435951112E-4</v>
      </c>
      <c r="DL446" s="14">
        <f>(S446-$D446)/$D446</f>
        <v>2.8654676439337648E-3</v>
      </c>
      <c r="DM446" s="14">
        <f>(T446-$D446)/$D446</f>
        <v>-1.0798532170949178E-3</v>
      </c>
      <c r="DN446" s="14">
        <f>(U446-$D446)/$D446</f>
        <v>-9.7572451401792173E-4</v>
      </c>
      <c r="DO446" s="14">
        <f>(V446-$D446)/$D446</f>
        <v>-3.393824396583877E-3</v>
      </c>
      <c r="DP446" s="14">
        <f t="shared" si="589"/>
        <v>2.8654676439337648E-3</v>
      </c>
      <c r="DQ446" s="14">
        <f t="shared" si="590"/>
        <v>2.7671238688054419E-3</v>
      </c>
      <c r="DR446" s="14">
        <f t="shared" si="591"/>
        <v>8.6195426435951112E-4</v>
      </c>
      <c r="DS446" s="14">
        <f t="shared" si="592"/>
        <v>-9.7572451401792173E-4</v>
      </c>
      <c r="DT446" s="14">
        <f t="shared" si="593"/>
        <v>-1.0798532170949178E-3</v>
      </c>
      <c r="DU446" s="14">
        <f t="shared" si="594"/>
        <v>-3.393824396583877E-3</v>
      </c>
      <c r="DV446" t="str">
        <f>IF($D446&gt;Q446,"SUP","RES")</f>
        <v>RES</v>
      </c>
      <c r="DW446" t="str">
        <f>IF($D446&gt;R446,"SUP","RES")</f>
        <v>RES</v>
      </c>
      <c r="DX446" t="str">
        <f>IF($D446&gt;S446,"SUP","RES")</f>
        <v>RES</v>
      </c>
      <c r="DY446" t="str">
        <f>IF($D446&gt;T446,"SUP","RES")</f>
        <v>SUP</v>
      </c>
      <c r="DZ446" t="str">
        <f>IF($D446&gt;U446,"SUP","RES")</f>
        <v>SUP</v>
      </c>
      <c r="EA446" t="str">
        <f>IF($D446&gt;V446,"SUP","RES")</f>
        <v>SUP</v>
      </c>
      <c r="EB446" s="7">
        <f t="shared" si="595"/>
        <v>3</v>
      </c>
      <c r="EC446" s="7">
        <f t="shared" si="596"/>
        <v>3</v>
      </c>
      <c r="ED446" s="13" t="str">
        <f t="shared" si="597"/>
        <v>-----</v>
      </c>
      <c r="EE446" s="13" t="str">
        <f t="shared" si="598"/>
        <v>-----</v>
      </c>
      <c r="EF446" s="7">
        <f>IF(OR(ED446="All Sup",EE446="All Res"),"na",((D446-MIN(Q446:V446))/(MAX(Q446:V446)-MIN(Q446:V446))))</f>
        <v>0.5422057917436951</v>
      </c>
      <c r="EG446">
        <v>1.4999999999999999E-4</v>
      </c>
      <c r="EH446">
        <f>Q446*(1+$EG446)</f>
        <v>5201.0200359999999</v>
      </c>
      <c r="EI446">
        <f>Q446*(1-$EG446)</f>
        <v>5199.4599639999997</v>
      </c>
      <c r="EJ446">
        <f>R446*(1+$EG446)</f>
        <v>5191.1385540000001</v>
      </c>
      <c r="EK446">
        <f>R446*(1-$EG446)</f>
        <v>5189.5814460000001</v>
      </c>
      <c r="EL446">
        <f>S446*(1+$EG446)</f>
        <v>5201.5301125000005</v>
      </c>
      <c r="EM446">
        <f>S446*(1-$EG446)</f>
        <v>5199.9698875000004</v>
      </c>
      <c r="EN446">
        <f>T446*(1+$EG446)</f>
        <v>5181.0670435000002</v>
      </c>
      <c r="EO446">
        <f>T446*(1-$EG446)</f>
        <v>5179.5129564999997</v>
      </c>
      <c r="EP446">
        <f>U446*(1+$EG446)</f>
        <v>5181.6071245000003</v>
      </c>
      <c r="EQ446">
        <f>U446*(1-$EG446)</f>
        <v>5180.0528754999996</v>
      </c>
      <c r="ER446">
        <f>V446*(1+$EG446)</f>
        <v>5169.0652435000002</v>
      </c>
      <c r="ES446">
        <f>V446*(1-$EG446)</f>
        <v>5167.5147564999997</v>
      </c>
      <c r="ET446" s="7" t="str">
        <f t="shared" si="599"/>
        <v>-----</v>
      </c>
      <c r="EU446" s="7" t="str">
        <f t="shared" si="600"/>
        <v>-----</v>
      </c>
      <c r="EV446" s="7" t="str">
        <f t="shared" si="601"/>
        <v>-----</v>
      </c>
      <c r="EW446" s="7" t="str">
        <f t="shared" si="602"/>
        <v>-----</v>
      </c>
      <c r="EX446" s="7" t="str">
        <f t="shared" si="603"/>
        <v>-----</v>
      </c>
      <c r="EY446" s="7" t="str">
        <f t="shared" si="604"/>
        <v>-----</v>
      </c>
      <c r="EZ446">
        <f t="shared" si="624"/>
        <v>71</v>
      </c>
      <c r="FA446">
        <f t="shared" si="625"/>
        <v>3</v>
      </c>
      <c r="FB446">
        <f t="shared" si="626"/>
        <v>444</v>
      </c>
      <c r="FC446">
        <f t="shared" si="627"/>
        <v>14</v>
      </c>
      <c r="FD446">
        <f t="shared" si="628"/>
        <v>14</v>
      </c>
      <c r="FE446">
        <f t="shared" si="629"/>
        <v>138</v>
      </c>
      <c r="FF446">
        <f t="shared" si="630"/>
        <v>4</v>
      </c>
      <c r="FG446">
        <f t="shared" si="631"/>
        <v>2</v>
      </c>
      <c r="FH446">
        <f t="shared" si="632"/>
        <v>0</v>
      </c>
      <c r="FI446">
        <f t="shared" si="633"/>
        <v>5</v>
      </c>
      <c r="FJ446">
        <f t="shared" si="634"/>
        <v>4</v>
      </c>
      <c r="FK446">
        <f t="shared" si="635"/>
        <v>1</v>
      </c>
      <c r="FL446" s="7" t="str">
        <f t="shared" si="605"/>
        <v>-----</v>
      </c>
      <c r="FM446" s="7" t="str">
        <f t="shared" si="606"/>
        <v>-----</v>
      </c>
      <c r="FN446" s="7" t="str">
        <f t="shared" si="607"/>
        <v>-----</v>
      </c>
      <c r="FO446" s="7" t="str">
        <f t="shared" si="608"/>
        <v>-----</v>
      </c>
      <c r="FP446" s="7" t="str">
        <f t="shared" si="609"/>
        <v>-----</v>
      </c>
      <c r="FQ446" s="7" t="str">
        <f t="shared" si="610"/>
        <v>-----</v>
      </c>
      <c r="FR446" s="13" t="str">
        <f>IF(FL446="-----","-----",(D446-Q446)/Q446)</f>
        <v>-----</v>
      </c>
      <c r="FS446" s="13" t="str">
        <f>IF(FM446="-----","-----",(Q446-R446)/R446)</f>
        <v>-----</v>
      </c>
      <c r="FT446" s="13" t="str">
        <f>IF(FN446="-----","-----",(R446-S446)/S446)</f>
        <v>-----</v>
      </c>
      <c r="FU446" s="13" t="str">
        <f>IF(FO446="-----","-----",(S446-T446)/T446)</f>
        <v>-----</v>
      </c>
      <c r="FV446" s="13" t="str">
        <f>IF(FP446="-----","-----",(T446-U446)/U446)</f>
        <v>-----</v>
      </c>
      <c r="FW446" s="13" t="str">
        <f>IF(FQ446="-----","-----",(U446-V446)/V446)</f>
        <v>-----</v>
      </c>
      <c r="FX446" s="7" t="str">
        <f t="shared" si="611"/>
        <v>-----</v>
      </c>
      <c r="FY446" s="7" t="str">
        <f t="shared" si="612"/>
        <v>-----</v>
      </c>
      <c r="FZ446" s="7" t="str">
        <f t="shared" si="613"/>
        <v>-----</v>
      </c>
      <c r="GA446" s="7" t="str">
        <f t="shared" si="614"/>
        <v>-----</v>
      </c>
      <c r="GB446" s="7" t="str">
        <f t="shared" si="615"/>
        <v>-----</v>
      </c>
      <c r="GC446" s="7" t="str">
        <f t="shared" si="616"/>
        <v>-----</v>
      </c>
      <c r="GD446" s="7" t="str">
        <f>IF(AND(BG446&gt;AA446,BG445&gt;AA445,BG444&gt;AA444,BG443&gt;AA443,BG442&gt;AA442,BG441&gt;AA441,BG440&gt;AA440,BG439&gt;AA439,BG438&gt;AA438,BG437&gt;AA437,BG436&gt;AA436,BG435&gt;AA435),"Bullish",IF(AND(BG446&lt;AA446,BG445&lt;AA445,BG444&lt;AA444,BG443&lt;AA443,BG442&lt;AA442,BG441&lt;AA441,BG440&lt;AA440,BG439&lt;AA439,BG438&lt;AA438,BG437&lt;AA437,BG436&lt;AA436,BG435&lt;AA435),"Bearish","-----"))</f>
        <v>-----</v>
      </c>
      <c r="GE446">
        <f>(Z446-BG446)/BG446</f>
        <v>2.9506375691387514E-4</v>
      </c>
      <c r="GF446" s="28">
        <f t="shared" si="574"/>
        <v>0.39526451914436322</v>
      </c>
      <c r="GG446" s="7">
        <f t="shared" si="575"/>
        <v>0.65367615921970268</v>
      </c>
      <c r="GH446" s="7" t="str">
        <f t="shared" si="576"/>
        <v>-----</v>
      </c>
      <c r="GI446" s="7" t="str">
        <f>IF(Y446&gt;Z446,"Bullish","Bearish")</f>
        <v>Bearish</v>
      </c>
      <c r="GJ446" s="13" t="str">
        <f>IF(AND(D446&gt;Y446,D445&lt;Y445),"TEMA crossover","-----")</f>
        <v>-----</v>
      </c>
      <c r="GK446" s="13" t="str">
        <f>IF(AND(D446&lt;Y446,D445&gt;Y445),"TEMA crossunder","-----")</f>
        <v>-----</v>
      </c>
      <c r="GL446" s="22" t="str">
        <f>IF(GD446="Bearish","YES","-----")</f>
        <v>-----</v>
      </c>
      <c r="GM446" s="22" t="str">
        <f>IF(GH446="Reverse to Bearish","YES","-----")</f>
        <v>-----</v>
      </c>
      <c r="GN446" s="22" t="str">
        <f>IF(AND(GI446="Bullish",GI445="Bullish",GI444="Bullish",GI443="Bullish"),"YES","-----")</f>
        <v>-----</v>
      </c>
      <c r="GO446" s="22" t="str">
        <f>IF(OR(GK446="TEMA crossunder",GK445="TEMA crossunder",GK444="TEMA crossunder",GK443="TEMA crossunder"),"YES","-----")</f>
        <v>YES</v>
      </c>
      <c r="GP446" s="22" t="str">
        <f>IF(GD446="Bullish","YES","-----")</f>
        <v>-----</v>
      </c>
      <c r="GQ446" s="22" t="str">
        <f>IF(GH446="Reverse to Bullish","YES","-----")</f>
        <v>-----</v>
      </c>
      <c r="GR446" s="22" t="str">
        <f>IF(AND(GI446="Bearish",GI445="Bearish",GI444="Bearish",GI443="Bearish"),"YES","-----")</f>
        <v>-----</v>
      </c>
      <c r="GS446" s="22" t="str">
        <f>IF(OR(GJ446="TEMA crossover",GJ445="TEMA crossover",GJ444="TEMA crossover",GJ443="TEMA crossover"),"YES","-----")</f>
        <v>-----</v>
      </c>
      <c r="GT446" s="22" t="str">
        <f t="shared" si="636"/>
        <v>-----</v>
      </c>
      <c r="GU446" s="22" t="str">
        <f t="shared" si="637"/>
        <v>-----</v>
      </c>
      <c r="GV446" s="22" t="str">
        <f t="shared" si="638"/>
        <v>-----</v>
      </c>
      <c r="GW446" s="22" t="str">
        <f t="shared" si="639"/>
        <v>-----</v>
      </c>
      <c r="GX446" s="22" t="str">
        <f t="shared" si="640"/>
        <v>-----</v>
      </c>
      <c r="GY446" s="22" t="str">
        <f t="shared" si="641"/>
        <v>-----</v>
      </c>
      <c r="GZ446" s="7" t="str">
        <f>IF(G446&gt;BH446,"YES","-----")</f>
        <v>-----</v>
      </c>
      <c r="HA446" s="7" t="str">
        <f>IF(F446&lt;BI446,"YES","-----")</f>
        <v>-----</v>
      </c>
      <c r="HB446">
        <f>BH446-BI446</f>
        <v>2.9799999999995634</v>
      </c>
      <c r="HC446" s="27">
        <f t="shared" si="617"/>
        <v>-1.0107043769435464</v>
      </c>
      <c r="HD446" s="28">
        <f t="shared" si="577"/>
        <v>0.15607897077145572</v>
      </c>
      <c r="HE446" s="28" t="str">
        <f t="shared" si="578"/>
        <v>-----</v>
      </c>
      <c r="HF446" s="27">
        <f>STANDARDIZE(H446,AVERAGE($H63:$H446),_xlfn.STDEV.P($H63:$H446))</f>
        <v>-1.3982579353424667</v>
      </c>
      <c r="HG446" s="28">
        <f t="shared" si="579"/>
        <v>8.1017812360400357E-2</v>
      </c>
      <c r="HH446" s="28" t="str">
        <f t="shared" si="580"/>
        <v>Low Vol</v>
      </c>
      <c r="HI446">
        <f t="shared" si="618"/>
        <v>-0.76235999999971682</v>
      </c>
      <c r="HJ446">
        <f t="shared" si="619"/>
        <v>2.2176399999998466</v>
      </c>
      <c r="HK446" s="28">
        <f t="shared" ref="HK446:HL446" si="717">STANDARDIZE(HI446,AVERAGE(HI63:HI446),_xlfn.STDEV.P(HI63:HI446))</f>
        <v>0.69296961693904657</v>
      </c>
      <c r="HL446" s="28">
        <f t="shared" si="717"/>
        <v>-0.2393236027563069</v>
      </c>
      <c r="HM446" s="28">
        <f t="shared" si="582"/>
        <v>0.75583569054844868</v>
      </c>
      <c r="HN446" s="28">
        <f t="shared" si="583"/>
        <v>0.40542733237420908</v>
      </c>
      <c r="HO446" s="28" t="str">
        <f t="shared" si="584"/>
        <v>-----</v>
      </c>
      <c r="HP446" s="28" t="str">
        <f t="shared" si="585"/>
        <v>-----</v>
      </c>
      <c r="HQ446" s="28">
        <f t="shared" si="648"/>
        <v>-0.10905000000002474</v>
      </c>
      <c r="HR446" s="28" t="str">
        <f t="shared" si="621"/>
        <v>Bear</v>
      </c>
      <c r="HS446">
        <f t="shared" si="622"/>
        <v>0.10905000000002474</v>
      </c>
      <c r="HT446" s="27">
        <f t="shared" si="586"/>
        <v>-1.045447755389999</v>
      </c>
      <c r="HU446" s="28">
        <f t="shared" si="587"/>
        <v>0.14790803748569023</v>
      </c>
      <c r="HV446" s="27" t="str">
        <f t="shared" si="588"/>
        <v>Weak Momentum</v>
      </c>
    </row>
    <row r="447" spans="1:230" x14ac:dyDescent="0.55000000000000004">
      <c r="A447">
        <f>Validation!A446</f>
        <v>1772165400</v>
      </c>
      <c r="B447" t="str">
        <f>Price!B446</f>
        <v>XAUUSD</v>
      </c>
      <c r="C447" t="str">
        <f>Price!C446</f>
        <v>M5</v>
      </c>
      <c r="D447">
        <f>Price!D446</f>
        <v>5186.6099999999997</v>
      </c>
      <c r="E447">
        <f>Price!E446</f>
        <v>5185.88</v>
      </c>
      <c r="F447">
        <f>Price!F446</f>
        <v>5186.6099999999997</v>
      </c>
      <c r="G447">
        <f>Price!G446</f>
        <v>5184.38</v>
      </c>
      <c r="H447">
        <f>Price!H446</f>
        <v>264</v>
      </c>
      <c r="I447">
        <f>Diagonals!E446</f>
        <v>5226.3999999999996</v>
      </c>
      <c r="J447">
        <f>Diagonals!F446</f>
        <v>0</v>
      </c>
      <c r="K447">
        <f>Diagonals!G446</f>
        <v>0</v>
      </c>
      <c r="L447">
        <f>Diagonals!H446</f>
        <v>5095.24</v>
      </c>
      <c r="M447">
        <f>Diagonals!I446</f>
        <v>0</v>
      </c>
      <c r="N447">
        <f>Diagonals!J446</f>
        <v>0</v>
      </c>
      <c r="O447">
        <f>Diagonals!K446</f>
        <v>0</v>
      </c>
      <c r="P447">
        <f>Diagonals!L446</f>
        <v>0</v>
      </c>
      <c r="Q447">
        <f>Trendlines!E446</f>
        <v>5200.24</v>
      </c>
      <c r="R447">
        <f>Trendlines!F446</f>
        <v>5190.34</v>
      </c>
      <c r="S447">
        <f>Trendlines!G446</f>
        <v>5200.7299999999996</v>
      </c>
      <c r="T447">
        <f>Trendlines!H446</f>
        <v>5180.37</v>
      </c>
      <c r="U447">
        <f>Trendlines!I446</f>
        <v>5180.8500000000004</v>
      </c>
      <c r="V447">
        <f>Trendlines!J446</f>
        <v>5168.33</v>
      </c>
      <c r="W447">
        <f>Trendlines!K446</f>
        <v>0</v>
      </c>
      <c r="X447">
        <f>Trendlines!L446</f>
        <v>0</v>
      </c>
      <c r="Y447">
        <f>Tema_Hrma_Smma!E446</f>
        <v>5186.37</v>
      </c>
      <c r="Z447">
        <f>Tema_Hrma_Smma!F446</f>
        <v>5186.78</v>
      </c>
      <c r="AA447">
        <f>Tema_Hrma_Smma!G446</f>
        <v>5184.6899999999996</v>
      </c>
      <c r="AB447">
        <f>ZScore!H446</f>
        <v>1</v>
      </c>
      <c r="AC447">
        <f>ZScore!I446</f>
        <v>0.78332000000000002</v>
      </c>
      <c r="AD447">
        <f>ZScore!J446</f>
        <v>0</v>
      </c>
      <c r="AE447">
        <f>HA!E446</f>
        <v>5186.13</v>
      </c>
      <c r="AF447">
        <f>HA!F446</f>
        <v>5186.6099999999997</v>
      </c>
      <c r="AG447">
        <f>HA!G446</f>
        <v>5184.38</v>
      </c>
      <c r="AH447">
        <f>HA!H446</f>
        <v>5185.87</v>
      </c>
      <c r="AI447">
        <f>HA!I446</f>
        <v>-1</v>
      </c>
      <c r="AJ447">
        <f>HA!J446</f>
        <v>0.26</v>
      </c>
      <c r="AK447">
        <f>HA!K446</f>
        <v>-0.97097999999999995</v>
      </c>
      <c r="AL447">
        <f>HA!L446</f>
        <v>-4</v>
      </c>
      <c r="AM447">
        <f>KC!E446</f>
        <v>5211.6714499999998</v>
      </c>
      <c r="AN447">
        <f>KC!F446</f>
        <v>5205.5402100000001</v>
      </c>
      <c r="AO447">
        <f>KC!G446</f>
        <v>5199.4089800000002</v>
      </c>
      <c r="AP447">
        <f>KC!H446</f>
        <v>5193.2777500000002</v>
      </c>
      <c r="AQ447">
        <f>KC!I446</f>
        <v>5187.1465099999996</v>
      </c>
      <c r="AR447">
        <f>KC!J446</f>
        <v>5183.4164000000001</v>
      </c>
      <c r="AS447">
        <f>KC!K446</f>
        <v>5177.2851700000001</v>
      </c>
      <c r="AT447">
        <f>KC!L446</f>
        <v>5171.1539300000004</v>
      </c>
      <c r="AU447">
        <f>KC!M446</f>
        <v>5165.0227000000004</v>
      </c>
      <c r="AV447">
        <f>KC!N446</f>
        <v>5158.8914599999998</v>
      </c>
      <c r="AW447">
        <f>SR_Levels!E446</f>
        <v>5178.6000000000004</v>
      </c>
      <c r="AX447">
        <f>SR_Levels!F446</f>
        <v>5161.8900000000003</v>
      </c>
      <c r="AY447">
        <f>SR_Levels!G446</f>
        <v>5135.8500000000004</v>
      </c>
      <c r="AZ447">
        <f>SR_Levels!H446</f>
        <v>0</v>
      </c>
      <c r="BA447">
        <f>SR_Levels!I446</f>
        <v>5193.3500000000004</v>
      </c>
      <c r="BB447">
        <f>SR_Levels!J446</f>
        <v>5205.3100000000004</v>
      </c>
      <c r="BC447">
        <f>SR_Levels!K446</f>
        <v>0</v>
      </c>
      <c r="BD447">
        <f>SR_Levels!L446</f>
        <v>0</v>
      </c>
      <c r="BE447">
        <f>ZigZag!E446</f>
        <v>0</v>
      </c>
      <c r="BF447">
        <f>ZigZag!F446</f>
        <v>0</v>
      </c>
      <c r="BG447">
        <f>ZigZag!G446</f>
        <v>5185.3500000000004</v>
      </c>
      <c r="BH447">
        <f>Dual_Tema!E446</f>
        <v>5187.63</v>
      </c>
      <c r="BI447">
        <f>Dual_Tema!F446</f>
        <v>5185.05</v>
      </c>
      <c r="BJ447">
        <f>Pinbar!E446</f>
        <v>0</v>
      </c>
      <c r="BK447">
        <f>SSA!E446</f>
        <v>5186.4580800000003</v>
      </c>
      <c r="BL447">
        <f>SSA!F446</f>
        <v>5186.4147400000002</v>
      </c>
      <c r="BN447" t="str">
        <f t="shared" si="644"/>
        <v>Green Candle</v>
      </c>
      <c r="BO447" s="34">
        <f t="shared" si="649"/>
        <v>-1.0795867496160572E-4</v>
      </c>
      <c r="BP447" s="34">
        <f t="shared" si="657"/>
        <v>7.1581547010368674E-4</v>
      </c>
      <c r="BQ447" s="34">
        <f t="shared" si="671"/>
        <v>9.939283522404363E-4</v>
      </c>
      <c r="BR447" s="34">
        <f t="shared" si="681"/>
        <v>-1.4535555315970949E-3</v>
      </c>
      <c r="BS447" s="35">
        <f t="shared" si="650"/>
        <v>-1.7993921927250689E-5</v>
      </c>
      <c r="BT447" s="35">
        <f t="shared" si="658"/>
        <v>5.963172760115043E-5</v>
      </c>
      <c r="BU447" s="35">
        <f t="shared" si="672"/>
        <v>5.5192341513965459E-5</v>
      </c>
      <c r="BV447" s="35">
        <f t="shared" si="682"/>
        <v>-6.0607036996729313E-5</v>
      </c>
      <c r="BW447" s="27">
        <v>96</v>
      </c>
      <c r="BX447">
        <f>F447-G447</f>
        <v>2.2299999999995634</v>
      </c>
      <c r="BY447">
        <f>ABS(F447-D446)</f>
        <v>0.71999999999934516</v>
      </c>
      <c r="BZ447">
        <f>ABS(G447-D446)</f>
        <v>1.5100000000002183</v>
      </c>
      <c r="CA447">
        <f t="shared" si="623"/>
        <v>2.2299999999995634</v>
      </c>
      <c r="CB447">
        <f t="shared" si="660"/>
        <v>3.0371428571428885</v>
      </c>
      <c r="CC447">
        <f t="shared" si="664"/>
        <v>3.9218113450884249</v>
      </c>
      <c r="CD447">
        <f t="shared" si="661"/>
        <v>-0.88466848794553643</v>
      </c>
      <c r="CE447">
        <f t="shared" si="665"/>
        <v>-1</v>
      </c>
      <c r="CF447">
        <f t="shared" si="668"/>
        <v>-12</v>
      </c>
      <c r="CG447" s="7" t="str">
        <f t="shared" si="662"/>
        <v>-----</v>
      </c>
      <c r="CH447" s="21">
        <f>(Q447-Q351)/$BW447</f>
        <v>5.5208333333306809E-3</v>
      </c>
      <c r="CI447" s="21">
        <f>(R447-R351)/$BW447</f>
        <v>-2.5937499999997726E-2</v>
      </c>
      <c r="CJ447" s="21">
        <f>(S447-S351)/$BW447</f>
        <v>-1.750000000000303E-2</v>
      </c>
      <c r="CK447" s="21">
        <f>(T447-T351)/$BW447</f>
        <v>7.5625000000002274E-2</v>
      </c>
      <c r="CL447" s="21">
        <f>(U447-U351)/$BW447</f>
        <v>2.2187500000001137E-2</v>
      </c>
      <c r="CM447" s="21">
        <f>(V447-V351)/$BW447</f>
        <v>3.8645833333333712E-2</v>
      </c>
      <c r="CN447">
        <f>DEGREES(ATAN(CH447/$CB447))</f>
        <v>0.10415055065532051</v>
      </c>
      <c r="CO447">
        <f>DEGREES(ATAN(CI447/$CB447))</f>
        <v>-0.48929972136851707</v>
      </c>
      <c r="CP447">
        <f>DEGREES(ATAN(CJ447/$CB447))</f>
        <v>-0.33013430463631593</v>
      </c>
      <c r="CQ447">
        <f>DEGREES(ATAN(CK447/$CB447))</f>
        <v>1.4263728640096809</v>
      </c>
      <c r="CR447">
        <f t="shared" si="673"/>
        <v>0.41856032247850444</v>
      </c>
      <c r="CS447">
        <f t="shared" si="674"/>
        <v>0.72901531421970689</v>
      </c>
      <c r="CT447" t="str" cm="1">
        <f t="array" ref="CT447">_xlfn.IFS(CN447&gt;3,"Strong + Slope",CN447&gt;1.5,"Moderate + Slope",CN447&gt;0.5,"Sideway + Slope",CN447&gt;=-0.5,"Sideway Flat",CN447&gt;=-1.5,"Sideway - Slope",CN447&gt;=-3,"Moderate - Slope",TRUE,"Strong - Slope")</f>
        <v>Sideway Flat</v>
      </c>
      <c r="CU447" t="str" cm="1">
        <f t="array" ref="CU447">_xlfn.IFS(CO447&gt;3,"Strong + Slope",CO447&gt;1.5,"Moderate + Slope",CO447&gt;0.5,"Sideway + Slope",CO447&gt;=-0.5,"Sideway Flat",CO447&gt;=-1.5,"Sideway - Slope",CO447&gt;=-3,"Moderate - Slope",TRUE,"Strong - Slope")</f>
        <v>Sideway Flat</v>
      </c>
      <c r="CV447" t="str" cm="1">
        <f t="array" ref="CV447">_xlfn.IFS(CP447&gt;3,"Strong + Slope",CP447&gt;1.5,"Moderate + Slope",CP447&gt;0.5,"Sideway + Slope",CP447&gt;=-0.5,"Sideway Flat",CP447&gt;=-1.5,"Sideway - Slope",CP447&gt;=-3,"Moderate - Slope",TRUE,"Strong - Slope")</f>
        <v>Sideway Flat</v>
      </c>
      <c r="CW447" t="str" cm="1">
        <f t="array" ref="CW447">_xlfn.IFS(CQ447&gt;3,"Strong + Slope",CQ447&gt;1.5,"Moderate + Slope",CQ447&gt;0.5,"Sideway + Slope",CQ447&gt;=-0.5,"Sideway Flat",CQ447&gt;=-1.5,"Sideway - Slope",CQ447&gt;=-3,"Moderate - Slope",TRUE,"Strong - Slope")</f>
        <v>Sideway + Slope</v>
      </c>
      <c r="CX447" t="str" cm="1">
        <f t="array" ref="CX447">_xlfn.IFS(CR447&gt;3,"Strong + Slope",CR447&gt;1.5,"Moderate + Slope",CR447&gt;0.5,"Sideway + Slope",CR447&gt;=-0.5,"Sideway Flat",CR447&gt;=-1.5,"Sideway - Slope",CR447&gt;=-3,"Moderate - Slope",TRUE,"Strong - Slope")</f>
        <v>Sideway Flat</v>
      </c>
      <c r="CY447" t="str" cm="1">
        <f t="array" ref="CY447">_xlfn.IFS(CS447&gt;3,"Strong + Slope",CS447&gt;1.5,"Moderate + Slope",CS447&gt;0.5,"Sideway + Slope",CS447&gt;=-0.5,"Sideway Flat",CS447&gt;=-1.5,"Sideway - Slope",CS447&gt;=-3,"Moderate - Slope",TRUE,"Strong - Slope")</f>
        <v>Sideway + Slope</v>
      </c>
      <c r="CZ447" s="7" t="str">
        <f>IF(AND(D447&gt;BH447,D447&gt;E447),"Bullish Trigger","-----")</f>
        <v>-----</v>
      </c>
      <c r="DA447" s="7" t="str">
        <f>IF(AND(D447&lt;BI447,D447&lt;E447),"Bearish Trigger","-----")</f>
        <v>-----</v>
      </c>
      <c r="DB447" s="13" t="str">
        <f>IF(AND(W447=BE447,W447&gt;0,BE447&gt;0),"Important High","------")</f>
        <v>------</v>
      </c>
      <c r="DC447" s="13" t="str">
        <f>IF(AND(X447=BF447,X447&gt;0,BF447&gt;0),"Important Low","------")</f>
        <v>------</v>
      </c>
      <c r="DD447" s="7" t="str">
        <f>IF(AND(DB447="Important High",DC447="-----",BJ447=1),"Imp High Rej","-----")</f>
        <v>-----</v>
      </c>
      <c r="DE447" s="7" t="str">
        <f>IF(AND(DB447="-----",DC447="Important Low",BJ447=1),"Imp Low Rej","-----")</f>
        <v>-----</v>
      </c>
      <c r="DF447" s="7" t="str">
        <f>IF(Y447&gt;AM447,"Overbought",IF(Y447&gt;AO447,"Bullish Momentum",IF(Y447&gt;AQ447,"Flat Momentum","-----")))</f>
        <v>-----</v>
      </c>
      <c r="DG447" s="7" t="str">
        <f>IF(Y447&lt;AV447,"Oversold",IF(Y447&lt;AT447,"Bearish Momentum",IF(Y447&lt;AR447,"Flat Momentum","-----")))</f>
        <v>-----</v>
      </c>
      <c r="DH447" s="7" t="str">
        <f>IF(AND(DF447="Overbought",AD447=2),"Culminated Thrust","-----")</f>
        <v>-----</v>
      </c>
      <c r="DI447" s="7" t="str">
        <f>IF(AND(DG447="Oversold",AD447=5),"Culminated Thrust","-----")</f>
        <v>-----</v>
      </c>
      <c r="DJ447" s="14">
        <f>(Q447-$D447)/$D447</f>
        <v>2.6279207420646837E-3</v>
      </c>
      <c r="DK447" s="14">
        <f>(R447-$D447)/$D447</f>
        <v>7.1915952809262185E-4</v>
      </c>
      <c r="DL447" s="14">
        <f>(S447-$D447)/$D447</f>
        <v>2.7223947819481108E-3</v>
      </c>
      <c r="DM447" s="14">
        <f>(T447-$D447)/$D447</f>
        <v>-1.2030979772914836E-3</v>
      </c>
      <c r="DN447" s="14">
        <f>(U447-$D447)/$D447</f>
        <v>-1.1105519790381982E-3</v>
      </c>
      <c r="DO447" s="14">
        <f>(V447-$D447)/$D447</f>
        <v>-3.5244601001424335E-3</v>
      </c>
      <c r="DP447" s="14">
        <f t="shared" si="589"/>
        <v>2.7223947819481108E-3</v>
      </c>
      <c r="DQ447" s="14">
        <f t="shared" si="590"/>
        <v>2.6279207420646837E-3</v>
      </c>
      <c r="DR447" s="14">
        <f t="shared" si="591"/>
        <v>7.1915952809262185E-4</v>
      </c>
      <c r="DS447" s="14">
        <f t="shared" si="592"/>
        <v>-1.1105519790381982E-3</v>
      </c>
      <c r="DT447" s="14">
        <f t="shared" si="593"/>
        <v>-1.2030979772914836E-3</v>
      </c>
      <c r="DU447" s="14">
        <f t="shared" si="594"/>
        <v>-3.5244601001424335E-3</v>
      </c>
      <c r="DV447" t="str">
        <f>IF($D447&gt;Q447,"SUP","RES")</f>
        <v>RES</v>
      </c>
      <c r="DW447" t="str">
        <f>IF($D447&gt;R447,"SUP","RES")</f>
        <v>RES</v>
      </c>
      <c r="DX447" t="str">
        <f>IF($D447&gt;S447,"SUP","RES")</f>
        <v>RES</v>
      </c>
      <c r="DY447" t="str">
        <f>IF($D447&gt;T447,"SUP","RES")</f>
        <v>SUP</v>
      </c>
      <c r="DZ447" t="str">
        <f>IF($D447&gt;U447,"SUP","RES")</f>
        <v>SUP</v>
      </c>
      <c r="EA447" t="str">
        <f>IF($D447&gt;V447,"SUP","RES")</f>
        <v>SUP</v>
      </c>
      <c r="EB447" s="7">
        <f t="shared" si="595"/>
        <v>3</v>
      </c>
      <c r="EC447" s="7">
        <f t="shared" si="596"/>
        <v>3</v>
      </c>
      <c r="ED447" s="13" t="str">
        <f t="shared" si="597"/>
        <v>-----</v>
      </c>
      <c r="EE447" s="13" t="str">
        <f t="shared" si="598"/>
        <v>-----</v>
      </c>
      <c r="EF447" s="7">
        <f>IF(OR(ED447="All Sup",EE447="All Res"),"na",((D447-MIN(Q447:V447))/(MAX(Q447:V447)-MIN(Q447:V447))))</f>
        <v>0.564197530864196</v>
      </c>
      <c r="EG447">
        <v>1.4999999999999999E-4</v>
      </c>
      <c r="EH447">
        <f>Q447*(1+$EG447)</f>
        <v>5201.0200359999999</v>
      </c>
      <c r="EI447">
        <f>Q447*(1-$EG447)</f>
        <v>5199.4599639999997</v>
      </c>
      <c r="EJ447">
        <f>R447*(1+$EG447)</f>
        <v>5191.1185510000005</v>
      </c>
      <c r="EK447">
        <f>R447*(1-$EG447)</f>
        <v>5189.5614489999998</v>
      </c>
      <c r="EL447">
        <f>S447*(1+$EG447)</f>
        <v>5201.5101095</v>
      </c>
      <c r="EM447">
        <f>S447*(1-$EG447)</f>
        <v>5199.9498905</v>
      </c>
      <c r="EN447">
        <f>T447*(1+$EG447)</f>
        <v>5181.1470555000005</v>
      </c>
      <c r="EO447">
        <f>T447*(1-$EG447)</f>
        <v>5179.5929445000002</v>
      </c>
      <c r="EP447">
        <f>U447*(1+$EG447)</f>
        <v>5181.6271275000008</v>
      </c>
      <c r="EQ447">
        <f>U447*(1-$EG447)</f>
        <v>5180.0728725000008</v>
      </c>
      <c r="ER447">
        <f>V447*(1+$EG447)</f>
        <v>5169.1052495000004</v>
      </c>
      <c r="ES447">
        <f>V447*(1-$EG447)</f>
        <v>5167.5547505000004</v>
      </c>
      <c r="ET447" s="7" t="str">
        <f t="shared" si="599"/>
        <v>-----</v>
      </c>
      <c r="EU447" s="7" t="str">
        <f t="shared" si="600"/>
        <v>-----</v>
      </c>
      <c r="EV447" s="7" t="str">
        <f t="shared" si="601"/>
        <v>-----</v>
      </c>
      <c r="EW447" s="7" t="str">
        <f t="shared" si="602"/>
        <v>-----</v>
      </c>
      <c r="EX447" s="7" t="str">
        <f t="shared" si="603"/>
        <v>-----</v>
      </c>
      <c r="EY447" s="7" t="str">
        <f t="shared" si="604"/>
        <v>-----</v>
      </c>
      <c r="EZ447">
        <f t="shared" si="624"/>
        <v>72</v>
      </c>
      <c r="FA447">
        <f t="shared" si="625"/>
        <v>4</v>
      </c>
      <c r="FB447">
        <f t="shared" si="626"/>
        <v>445</v>
      </c>
      <c r="FC447">
        <f t="shared" si="627"/>
        <v>15</v>
      </c>
      <c r="FD447">
        <f t="shared" si="628"/>
        <v>15</v>
      </c>
      <c r="FE447">
        <f t="shared" si="629"/>
        <v>139</v>
      </c>
      <c r="FF447">
        <f t="shared" si="630"/>
        <v>4</v>
      </c>
      <c r="FG447">
        <f t="shared" si="631"/>
        <v>2</v>
      </c>
      <c r="FH447">
        <f t="shared" si="632"/>
        <v>0</v>
      </c>
      <c r="FI447">
        <f t="shared" si="633"/>
        <v>5</v>
      </c>
      <c r="FJ447">
        <f t="shared" si="634"/>
        <v>4</v>
      </c>
      <c r="FK447">
        <f t="shared" si="635"/>
        <v>1</v>
      </c>
      <c r="FL447" s="7" t="str">
        <f t="shared" si="605"/>
        <v>-----</v>
      </c>
      <c r="FM447" s="7" t="str">
        <f t="shared" si="606"/>
        <v>-----</v>
      </c>
      <c r="FN447" s="7" t="str">
        <f t="shared" si="607"/>
        <v>-----</v>
      </c>
      <c r="FO447" s="7" t="str">
        <f t="shared" si="608"/>
        <v>-----</v>
      </c>
      <c r="FP447" s="7" t="str">
        <f t="shared" si="609"/>
        <v>-----</v>
      </c>
      <c r="FQ447" s="7" t="str">
        <f t="shared" si="610"/>
        <v>-----</v>
      </c>
      <c r="FR447" s="13" t="str">
        <f>IF(FL447="-----","-----",(D447-Q447)/Q447)</f>
        <v>-----</v>
      </c>
      <c r="FS447" s="13" t="str">
        <f>IF(FM447="-----","-----",(Q447-R447)/R447)</f>
        <v>-----</v>
      </c>
      <c r="FT447" s="13" t="str">
        <f>IF(FN447="-----","-----",(R447-S447)/S447)</f>
        <v>-----</v>
      </c>
      <c r="FU447" s="13" t="str">
        <f>IF(FO447="-----","-----",(S447-T447)/T447)</f>
        <v>-----</v>
      </c>
      <c r="FV447" s="13" t="str">
        <f>IF(FP447="-----","-----",(T447-U447)/U447)</f>
        <v>-----</v>
      </c>
      <c r="FW447" s="13" t="str">
        <f>IF(FQ447="-----","-----",(U447-V447)/V447)</f>
        <v>-----</v>
      </c>
      <c r="FX447" s="7" t="str">
        <f t="shared" si="611"/>
        <v>-----</v>
      </c>
      <c r="FY447" s="7" t="str">
        <f t="shared" si="612"/>
        <v>-----</v>
      </c>
      <c r="FZ447" s="7" t="str">
        <f t="shared" si="613"/>
        <v>-----</v>
      </c>
      <c r="GA447" s="7" t="str">
        <f t="shared" si="614"/>
        <v>-----</v>
      </c>
      <c r="GB447" s="7" t="str">
        <f t="shared" si="615"/>
        <v>-----</v>
      </c>
      <c r="GC447" s="7" t="str">
        <f t="shared" si="616"/>
        <v>-----</v>
      </c>
      <c r="GD447" s="7" t="str">
        <f>IF(AND(BG447&gt;AA447,BG446&gt;AA446,BG445&gt;AA445,BG444&gt;AA444,BG443&gt;AA443,BG442&gt;AA442,BG441&gt;AA441,BG440&gt;AA440,BG439&gt;AA439,BG438&gt;AA438,BG437&gt;AA437,BG436&gt;AA436),"Bullish",IF(AND(BG447&lt;AA447,BG446&lt;AA446,BG445&lt;AA445,BG444&lt;AA444,BG443&lt;AA443,BG442&lt;AA442,BG441&lt;AA441,BG440&lt;AA440,BG439&lt;AA439,BG438&lt;AA438,BG437&lt;AA437,BG436&lt;AA436),"Bearish","-----"))</f>
        <v>-----</v>
      </c>
      <c r="GE447">
        <f>(Z447-BG447)/BG447</f>
        <v>2.7577694851830278E-4</v>
      </c>
      <c r="GF447" s="28">
        <f t="shared" si="574"/>
        <v>0.37850367086801084</v>
      </c>
      <c r="GG447" s="7">
        <f t="shared" si="575"/>
        <v>0.64747176634679615</v>
      </c>
      <c r="GH447" s="7" t="str">
        <f t="shared" si="576"/>
        <v>-----</v>
      </c>
      <c r="GI447" s="7" t="str">
        <f>IF(Y447&gt;Z447,"Bullish","Bearish")</f>
        <v>Bearish</v>
      </c>
      <c r="GJ447" s="13" t="str">
        <f>IF(AND(D447&gt;Y447,D446&lt;Y446),"TEMA crossover","-----")</f>
        <v>TEMA crossover</v>
      </c>
      <c r="GK447" s="13" t="str">
        <f>IF(AND(D447&lt;Y447,D446&gt;Y446),"TEMA crossunder","-----")</f>
        <v>-----</v>
      </c>
      <c r="GL447" s="22" t="str">
        <f>IF(GD447="Bearish","YES","-----")</f>
        <v>-----</v>
      </c>
      <c r="GM447" s="22" t="str">
        <f>IF(GH447="Reverse to Bearish","YES","-----")</f>
        <v>-----</v>
      </c>
      <c r="GN447" s="22" t="str">
        <f>IF(AND(GI447="Bullish",GI446="Bullish",GI445="Bullish",GI444="Bullish"),"YES","-----")</f>
        <v>-----</v>
      </c>
      <c r="GO447" s="22" t="str">
        <f>IF(OR(GK447="TEMA crossunder",GK446="TEMA crossunder",GK445="TEMA crossunder",GK444="TEMA crossunder"),"YES","-----")</f>
        <v>YES</v>
      </c>
      <c r="GP447" s="22" t="str">
        <f>IF(GD447="Bullish","YES","-----")</f>
        <v>-----</v>
      </c>
      <c r="GQ447" s="22" t="str">
        <f>IF(GH447="Reverse to Bullish","YES","-----")</f>
        <v>-----</v>
      </c>
      <c r="GR447" s="22" t="str">
        <f>IF(AND(GI447="Bearish",GI446="Bearish",GI445="Bearish",GI444="Bearish"),"YES","-----")</f>
        <v>-----</v>
      </c>
      <c r="GS447" s="22" t="str">
        <f>IF(OR(GJ447="TEMA crossover",GJ446="TEMA crossover",GJ445="TEMA crossover",GJ444="TEMA crossover"),"YES","-----")</f>
        <v>YES</v>
      </c>
      <c r="GT447" s="22" t="str">
        <f t="shared" si="636"/>
        <v>-----</v>
      </c>
      <c r="GU447" s="22" t="str">
        <f t="shared" si="637"/>
        <v>-----</v>
      </c>
      <c r="GV447" s="22" t="str">
        <f t="shared" si="638"/>
        <v>-----</v>
      </c>
      <c r="GW447" s="22" t="str">
        <f t="shared" si="639"/>
        <v>-----</v>
      </c>
      <c r="GX447" s="22" t="str">
        <f t="shared" si="640"/>
        <v>-----</v>
      </c>
      <c r="GY447" s="22" t="str">
        <f t="shared" si="641"/>
        <v>-----</v>
      </c>
      <c r="GZ447" s="7" t="str">
        <f>IF(G447&gt;BH447,"YES","-----")</f>
        <v>-----</v>
      </c>
      <c r="HA447" s="7" t="str">
        <f>IF(F447&lt;BI447,"YES","-----")</f>
        <v>-----</v>
      </c>
      <c r="HB447">
        <f>BH447-BI447</f>
        <v>2.5799999999999272</v>
      </c>
      <c r="HC447" s="27">
        <f t="shared" si="617"/>
        <v>-1.1498038396718795</v>
      </c>
      <c r="HD447" s="28">
        <f t="shared" si="577"/>
        <v>0.12511233671969041</v>
      </c>
      <c r="HE447" s="28" t="str">
        <f t="shared" si="578"/>
        <v>Idle</v>
      </c>
      <c r="HF447" s="27">
        <f>STANDARDIZE(H447,AVERAGE($H64:$H447),_xlfn.STDEV.P($H64:$H447))</f>
        <v>-1.461046598705666</v>
      </c>
      <c r="HG447" s="28">
        <f t="shared" si="579"/>
        <v>7.2001326844935445E-2</v>
      </c>
      <c r="HH447" s="28" t="str">
        <f t="shared" si="580"/>
        <v>Low Vol</v>
      </c>
      <c r="HI447">
        <f t="shared" si="618"/>
        <v>-1.4080800000001545</v>
      </c>
      <c r="HJ447">
        <f t="shared" si="619"/>
        <v>1.1719199999997727</v>
      </c>
      <c r="HK447" s="28">
        <f t="shared" ref="HK447:HL447" si="718">STANDARDIZE(HI447,AVERAGE(HI64:HI447),_xlfn.STDEV.P(HI64:HI447))</f>
        <v>0.50203836440085592</v>
      </c>
      <c r="HL447" s="28">
        <f t="shared" si="718"/>
        <v>-0.61737970193637859</v>
      </c>
      <c r="HM447" s="28">
        <f t="shared" si="582"/>
        <v>0.69217973262885002</v>
      </c>
      <c r="HN447" s="28">
        <f t="shared" si="583"/>
        <v>0.26849215360629852</v>
      </c>
      <c r="HO447" s="28" t="str">
        <f t="shared" si="584"/>
        <v>-----</v>
      </c>
      <c r="HP447" s="28" t="str">
        <f t="shared" si="585"/>
        <v>-----</v>
      </c>
      <c r="HQ447" s="28">
        <f t="shared" si="648"/>
        <v>4.3340000000171131E-2</v>
      </c>
      <c r="HR447" s="28" t="str">
        <f t="shared" si="621"/>
        <v>Bull</v>
      </c>
      <c r="HS447">
        <f t="shared" si="622"/>
        <v>4.3340000000171131E-2</v>
      </c>
      <c r="HT447" s="27">
        <f t="shared" si="586"/>
        <v>-1.1213581288596157</v>
      </c>
      <c r="HU447" s="28">
        <f t="shared" si="587"/>
        <v>0.13106772574776404</v>
      </c>
      <c r="HV447" s="27" t="str">
        <f t="shared" si="588"/>
        <v>Weak Momentum</v>
      </c>
    </row>
    <row r="448" spans="1:230" x14ac:dyDescent="0.55000000000000004">
      <c r="A448">
        <f>Validation!A447</f>
        <v>1772165700</v>
      </c>
      <c r="B448" t="str">
        <f>Price!B447</f>
        <v>XAUUSD</v>
      </c>
      <c r="C448" t="str">
        <f>Price!C447</f>
        <v>M5</v>
      </c>
      <c r="D448">
        <f>Price!D447</f>
        <v>5184.83</v>
      </c>
      <c r="E448">
        <f>Price!E447</f>
        <v>5186.6099999999997</v>
      </c>
      <c r="F448">
        <f>Price!F447</f>
        <v>5186.88</v>
      </c>
      <c r="G448">
        <f>Price!G447</f>
        <v>5184.42</v>
      </c>
      <c r="H448">
        <f>Price!H447</f>
        <v>196</v>
      </c>
      <c r="I448">
        <f>Diagonals!E447</f>
        <v>5226.58</v>
      </c>
      <c r="J448">
        <f>Diagonals!F447</f>
        <v>0</v>
      </c>
      <c r="K448">
        <f>Diagonals!G447</f>
        <v>0</v>
      </c>
      <c r="L448">
        <f>Diagonals!H447</f>
        <v>5094.91</v>
      </c>
      <c r="M448">
        <f>Diagonals!I447</f>
        <v>0</v>
      </c>
      <c r="N448">
        <f>Diagonals!J447</f>
        <v>0</v>
      </c>
      <c r="O448">
        <f>Diagonals!K447</f>
        <v>0</v>
      </c>
      <c r="P448">
        <f>Diagonals!L447</f>
        <v>0</v>
      </c>
      <c r="Q448">
        <f>Trendlines!E447</f>
        <v>5200.25</v>
      </c>
      <c r="R448">
        <f>Trendlines!F447</f>
        <v>5190.3100000000004</v>
      </c>
      <c r="S448">
        <f>Trendlines!G447</f>
        <v>5200.71</v>
      </c>
      <c r="T448">
        <f>Trendlines!H447</f>
        <v>5180.4399999999996</v>
      </c>
      <c r="U448">
        <f>Trendlines!I447</f>
        <v>5180.87</v>
      </c>
      <c r="V448">
        <f>Trendlines!J447</f>
        <v>5168.37</v>
      </c>
      <c r="W448">
        <f>Trendlines!K447</f>
        <v>0</v>
      </c>
      <c r="X448">
        <f>Trendlines!L447</f>
        <v>0</v>
      </c>
      <c r="Y448">
        <f>Tema_Hrma_Smma!E447</f>
        <v>5185.87</v>
      </c>
      <c r="Z448">
        <f>Tema_Hrma_Smma!F447</f>
        <v>5186.63</v>
      </c>
      <c r="AA448">
        <f>Tema_Hrma_Smma!G447</f>
        <v>5184.71</v>
      </c>
      <c r="AB448">
        <f>ZScore!H447</f>
        <v>-1</v>
      </c>
      <c r="AC448">
        <f>ZScore!I447</f>
        <v>0.41325000000000001</v>
      </c>
      <c r="AD448">
        <f>ZScore!J447</f>
        <v>3</v>
      </c>
      <c r="AE448">
        <f>HA!E447</f>
        <v>5186</v>
      </c>
      <c r="AF448">
        <f>HA!F447</f>
        <v>5186.88</v>
      </c>
      <c r="AG448">
        <f>HA!G447</f>
        <v>5184.42</v>
      </c>
      <c r="AH448">
        <f>HA!H447</f>
        <v>5185.68</v>
      </c>
      <c r="AI448">
        <f>HA!I447</f>
        <v>-1</v>
      </c>
      <c r="AJ448">
        <f>HA!J447</f>
        <v>0.31</v>
      </c>
      <c r="AK448">
        <f>HA!K447</f>
        <v>-0.94225000000000003</v>
      </c>
      <c r="AL448">
        <f>HA!L447</f>
        <v>-5</v>
      </c>
      <c r="AM448">
        <f>KC!E447</f>
        <v>5211.6501900000003</v>
      </c>
      <c r="AN448">
        <f>KC!F447</f>
        <v>5205.5347000000002</v>
      </c>
      <c r="AO448">
        <f>KC!G447</f>
        <v>5199.4192000000003</v>
      </c>
      <c r="AP448">
        <f>KC!H447</f>
        <v>5193.3037100000001</v>
      </c>
      <c r="AQ448">
        <f>KC!I447</f>
        <v>5187.1882100000003</v>
      </c>
      <c r="AR448">
        <f>KC!J447</f>
        <v>5183.5865899999999</v>
      </c>
      <c r="AS448">
        <f>KC!K447</f>
        <v>5177.4710999999998</v>
      </c>
      <c r="AT448">
        <f>KC!L447</f>
        <v>5171.3555999999999</v>
      </c>
      <c r="AU448">
        <f>KC!M447</f>
        <v>5165.2401099999997</v>
      </c>
      <c r="AV448">
        <f>KC!N447</f>
        <v>5159.1246199999996</v>
      </c>
      <c r="AW448">
        <f>SR_Levels!E447</f>
        <v>5178.6000000000004</v>
      </c>
      <c r="AX448">
        <f>SR_Levels!F447</f>
        <v>5161.8900000000003</v>
      </c>
      <c r="AY448">
        <f>SR_Levels!G447</f>
        <v>5135.8500000000004</v>
      </c>
      <c r="AZ448">
        <f>SR_Levels!H447</f>
        <v>0</v>
      </c>
      <c r="BA448">
        <f>SR_Levels!I447</f>
        <v>5193.3500000000004</v>
      </c>
      <c r="BB448">
        <f>SR_Levels!J447</f>
        <v>5205.3100000000004</v>
      </c>
      <c r="BC448">
        <f>SR_Levels!K447</f>
        <v>0</v>
      </c>
      <c r="BD448">
        <f>SR_Levels!L447</f>
        <v>0</v>
      </c>
      <c r="BE448">
        <f>ZigZag!E447</f>
        <v>0</v>
      </c>
      <c r="BF448">
        <f>ZigZag!F447</f>
        <v>0</v>
      </c>
      <c r="BG448">
        <f>ZigZag!G447</f>
        <v>5185.3599999999997</v>
      </c>
      <c r="BH448">
        <f>Dual_Tema!E447</f>
        <v>5187.21</v>
      </c>
      <c r="BI448">
        <f>Dual_Tema!F447</f>
        <v>5184.76</v>
      </c>
      <c r="BJ448">
        <f>Pinbar!E447</f>
        <v>0</v>
      </c>
      <c r="BK448">
        <f>SSA!E447</f>
        <v>5186.7286599999998</v>
      </c>
      <c r="BL448">
        <f>SSA!F447</f>
        <v>5186.5717000000004</v>
      </c>
      <c r="BN448" t="str">
        <f t="shared" si="644"/>
        <v>Red Candle</v>
      </c>
      <c r="BO448" s="34">
        <f t="shared" si="649"/>
        <v>-9.3839720985799957E-4</v>
      </c>
      <c r="BP448" s="34">
        <f t="shared" si="657"/>
        <v>2.0255489237586133E-4</v>
      </c>
      <c r="BQ448" s="34">
        <f t="shared" si="671"/>
        <v>1.1875613090592818E-3</v>
      </c>
      <c r="BR448" s="34">
        <f t="shared" si="681"/>
        <v>-1.2347724243148006E-3</v>
      </c>
      <c r="BS448" s="35">
        <f t="shared" si="650"/>
        <v>-1.5646072210451223E-4</v>
      </c>
      <c r="BT448" s="35">
        <f t="shared" si="658"/>
        <v>1.6878007507159509E-5</v>
      </c>
      <c r="BU448" s="35">
        <f t="shared" si="672"/>
        <v>6.5938658074582435E-5</v>
      </c>
      <c r="BV448" s="35">
        <f t="shared" si="682"/>
        <v>-5.1479315890556876E-5</v>
      </c>
      <c r="BW448" s="27">
        <v>96</v>
      </c>
      <c r="BX448">
        <f>F448-G448</f>
        <v>2.4600000000000364</v>
      </c>
      <c r="BY448">
        <f>ABS(F448-D447)</f>
        <v>0.27000000000043656</v>
      </c>
      <c r="BZ448">
        <f>ABS(G448-D447)</f>
        <v>2.1899999999995998</v>
      </c>
      <c r="CA448">
        <f t="shared" si="623"/>
        <v>2.4600000000000364</v>
      </c>
      <c r="CB448">
        <f t="shared" si="660"/>
        <v>3.0157142857143038</v>
      </c>
      <c r="CC448">
        <f t="shared" si="664"/>
        <v>3.8173962490106832</v>
      </c>
      <c r="CD448">
        <f t="shared" si="661"/>
        <v>-0.80168196329637942</v>
      </c>
      <c r="CE448">
        <f t="shared" si="665"/>
        <v>-1</v>
      </c>
      <c r="CF448">
        <f t="shared" si="668"/>
        <v>-13</v>
      </c>
      <c r="CG448" s="7" t="str">
        <f t="shared" si="662"/>
        <v>Low Volatility Period</v>
      </c>
      <c r="CH448" s="21">
        <f>(Q448-Q352)/$BW448</f>
        <v>5.6249999999996208E-3</v>
      </c>
      <c r="CI448" s="21">
        <f>(R448-R352)/$BW448</f>
        <v>-2.5937499999997726E-2</v>
      </c>
      <c r="CJ448" s="21">
        <f>(S448-S352)/$BW448</f>
        <v>-1.7604166666662497E-2</v>
      </c>
      <c r="CK448" s="21">
        <f>(T448-T352)/$BW448</f>
        <v>7.5624999999992795E-2</v>
      </c>
      <c r="CL448" s="21">
        <f>(U448-U352)/$BW448</f>
        <v>2.2083333333332195E-2</v>
      </c>
      <c r="CM448" s="21">
        <f>(V448-V352)/$BW448</f>
        <v>3.875000000000265E-2</v>
      </c>
      <c r="CN448">
        <f>DEGREES(ATAN(CH448/$CB448))</f>
        <v>0.10686966850016644</v>
      </c>
      <c r="CO448">
        <f>DEGREES(ATAN(CI448/$CB448))</f>
        <v>-0.49277633679654742</v>
      </c>
      <c r="CP448">
        <f>DEGREES(ATAN(CJ448/$CB448))</f>
        <v>-0.33445906992893559</v>
      </c>
      <c r="CQ448">
        <f>DEGREES(ATAN(CK448/$CB448))</f>
        <v>1.436503920208716</v>
      </c>
      <c r="CR448">
        <f t="shared" si="673"/>
        <v>0.41955538969646405</v>
      </c>
      <c r="CS448">
        <f t="shared" si="674"/>
        <v>0.73617361187904984</v>
      </c>
      <c r="CT448" t="str" cm="1">
        <f t="array" ref="CT448">_xlfn.IFS(CN448&gt;3,"Strong + Slope",CN448&gt;1.5,"Moderate + Slope",CN448&gt;0.5,"Sideway + Slope",CN448&gt;=-0.5,"Sideway Flat",CN448&gt;=-1.5,"Sideway - Slope",CN448&gt;=-3,"Moderate - Slope",TRUE,"Strong - Slope")</f>
        <v>Sideway Flat</v>
      </c>
      <c r="CU448" t="str" cm="1">
        <f t="array" ref="CU448">_xlfn.IFS(CO448&gt;3,"Strong + Slope",CO448&gt;1.5,"Moderate + Slope",CO448&gt;0.5,"Sideway + Slope",CO448&gt;=-0.5,"Sideway Flat",CO448&gt;=-1.5,"Sideway - Slope",CO448&gt;=-3,"Moderate - Slope",TRUE,"Strong - Slope")</f>
        <v>Sideway Flat</v>
      </c>
      <c r="CV448" t="str" cm="1">
        <f t="array" ref="CV448">_xlfn.IFS(CP448&gt;3,"Strong + Slope",CP448&gt;1.5,"Moderate + Slope",CP448&gt;0.5,"Sideway + Slope",CP448&gt;=-0.5,"Sideway Flat",CP448&gt;=-1.5,"Sideway - Slope",CP448&gt;=-3,"Moderate - Slope",TRUE,"Strong - Slope")</f>
        <v>Sideway Flat</v>
      </c>
      <c r="CW448" t="str" cm="1">
        <f t="array" ref="CW448">_xlfn.IFS(CQ448&gt;3,"Strong + Slope",CQ448&gt;1.5,"Moderate + Slope",CQ448&gt;0.5,"Sideway + Slope",CQ448&gt;=-0.5,"Sideway Flat",CQ448&gt;=-1.5,"Sideway - Slope",CQ448&gt;=-3,"Moderate - Slope",TRUE,"Strong - Slope")</f>
        <v>Sideway + Slope</v>
      </c>
      <c r="CX448" t="str" cm="1">
        <f t="array" ref="CX448">_xlfn.IFS(CR448&gt;3,"Strong + Slope",CR448&gt;1.5,"Moderate + Slope",CR448&gt;0.5,"Sideway + Slope",CR448&gt;=-0.5,"Sideway Flat",CR448&gt;=-1.5,"Sideway - Slope",CR448&gt;=-3,"Moderate - Slope",TRUE,"Strong - Slope")</f>
        <v>Sideway Flat</v>
      </c>
      <c r="CY448" t="str" cm="1">
        <f t="array" ref="CY448">_xlfn.IFS(CS448&gt;3,"Strong + Slope",CS448&gt;1.5,"Moderate + Slope",CS448&gt;0.5,"Sideway + Slope",CS448&gt;=-0.5,"Sideway Flat",CS448&gt;=-1.5,"Sideway - Slope",CS448&gt;=-3,"Moderate - Slope",TRUE,"Strong - Slope")</f>
        <v>Sideway + Slope</v>
      </c>
      <c r="CZ448" s="7" t="str">
        <f>IF(AND(D448&gt;BH448,D448&gt;E448),"Bullish Trigger","-----")</f>
        <v>-----</v>
      </c>
      <c r="DA448" s="7" t="str">
        <f>IF(AND(D448&lt;BI448,D448&lt;E448),"Bearish Trigger","-----")</f>
        <v>-----</v>
      </c>
      <c r="DB448" s="13" t="str">
        <f>IF(AND(W448=BE448,W448&gt;0,BE448&gt;0),"Important High","------")</f>
        <v>------</v>
      </c>
      <c r="DC448" s="13" t="str">
        <f>IF(AND(X448=BF448,X448&gt;0,BF448&gt;0),"Important Low","------")</f>
        <v>------</v>
      </c>
      <c r="DD448" s="7" t="str">
        <f>IF(AND(DB448="Important High",DC448="-----",BJ448=1),"Imp High Rej","-----")</f>
        <v>-----</v>
      </c>
      <c r="DE448" s="7" t="str">
        <f>IF(AND(DB448="-----",DC448="Important Low",BJ448=1),"Imp Low Rej","-----")</f>
        <v>-----</v>
      </c>
      <c r="DF448" s="7" t="str">
        <f>IF(Y448&gt;AM448,"Overbought",IF(Y448&gt;AO448,"Bullish Momentum",IF(Y448&gt;AQ448,"Flat Momentum","-----")))</f>
        <v>-----</v>
      </c>
      <c r="DG448" s="7" t="str">
        <f>IF(Y448&lt;AV448,"Oversold",IF(Y448&lt;AT448,"Bearish Momentum",IF(Y448&lt;AR448,"Flat Momentum","-----")))</f>
        <v>-----</v>
      </c>
      <c r="DH448" s="7" t="str">
        <f>IF(AND(DF448="Overbought",AD448=2),"Culminated Thrust","-----")</f>
        <v>-----</v>
      </c>
      <c r="DI448" s="7" t="str">
        <f>IF(AND(DG448="Oversold",AD448=5),"Culminated Thrust","-----")</f>
        <v>-----</v>
      </c>
      <c r="DJ448" s="14">
        <f>(Q448-$D448)/$D448</f>
        <v>2.9740608660264799E-3</v>
      </c>
      <c r="DK448" s="14">
        <f>(R448-$D448)/$D448</f>
        <v>1.0569295425308974E-3</v>
      </c>
      <c r="DL448" s="14">
        <f>(S448-$D448)/$D448</f>
        <v>3.062781229085642E-3</v>
      </c>
      <c r="DM448" s="14">
        <f>(T448-$D448)/$D448</f>
        <v>-8.4670085615156667E-4</v>
      </c>
      <c r="DN448" s="14">
        <f>(U448-$D448)/$D448</f>
        <v>-7.6376660372664803E-4</v>
      </c>
      <c r="DO448" s="14">
        <f>(V448-$D448)/$D448</f>
        <v>-3.1746460346819541E-3</v>
      </c>
      <c r="DP448" s="14">
        <f t="shared" si="589"/>
        <v>3.062781229085642E-3</v>
      </c>
      <c r="DQ448" s="14">
        <f t="shared" si="590"/>
        <v>2.9740608660264799E-3</v>
      </c>
      <c r="DR448" s="14">
        <f t="shared" si="591"/>
        <v>1.0569295425308974E-3</v>
      </c>
      <c r="DS448" s="14">
        <f t="shared" si="592"/>
        <v>-7.6376660372664803E-4</v>
      </c>
      <c r="DT448" s="14">
        <f t="shared" si="593"/>
        <v>-8.4670085615156667E-4</v>
      </c>
      <c r="DU448" s="14">
        <f t="shared" si="594"/>
        <v>-3.1746460346819541E-3</v>
      </c>
      <c r="DV448" t="str">
        <f>IF($D448&gt;Q448,"SUP","RES")</f>
        <v>RES</v>
      </c>
      <c r="DW448" t="str">
        <f>IF($D448&gt;R448,"SUP","RES")</f>
        <v>RES</v>
      </c>
      <c r="DX448" t="str">
        <f>IF($D448&gt;S448,"SUP","RES")</f>
        <v>RES</v>
      </c>
      <c r="DY448" t="str">
        <f>IF($D448&gt;T448,"SUP","RES")</f>
        <v>SUP</v>
      </c>
      <c r="DZ448" t="str">
        <f>IF($D448&gt;U448,"SUP","RES")</f>
        <v>SUP</v>
      </c>
      <c r="EA448" t="str">
        <f>IF($D448&gt;V448,"SUP","RES")</f>
        <v>SUP</v>
      </c>
      <c r="EB448" s="7">
        <f t="shared" si="595"/>
        <v>3</v>
      </c>
      <c r="EC448" s="7">
        <f t="shared" si="596"/>
        <v>3</v>
      </c>
      <c r="ED448" s="13" t="str">
        <f t="shared" si="597"/>
        <v>-----</v>
      </c>
      <c r="EE448" s="13" t="str">
        <f t="shared" si="598"/>
        <v>-----</v>
      </c>
      <c r="EF448" s="7">
        <f>IF(OR(ED448="All Sup",EE448="All Res"),"na",((D448-MIN(Q448:V448))/(MAX(Q448:V448)-MIN(Q448:V448))))</f>
        <v>0.50896722325293642</v>
      </c>
      <c r="EG448">
        <v>1.4999999999999999E-4</v>
      </c>
      <c r="EH448">
        <f>Q448*(1+$EG448)</f>
        <v>5201.0300375000006</v>
      </c>
      <c r="EI448">
        <f>Q448*(1-$EG448)</f>
        <v>5199.4699625000003</v>
      </c>
      <c r="EJ448">
        <f>R448*(1+$EG448)</f>
        <v>5191.088546500001</v>
      </c>
      <c r="EK448">
        <f>R448*(1-$EG448)</f>
        <v>5189.5314535000007</v>
      </c>
      <c r="EL448">
        <f>S448*(1+$EG448)</f>
        <v>5201.4901065000004</v>
      </c>
      <c r="EM448">
        <f>S448*(1-$EG448)</f>
        <v>5199.9298934999997</v>
      </c>
      <c r="EN448">
        <f>T448*(1+$EG448)</f>
        <v>5181.2170660000002</v>
      </c>
      <c r="EO448">
        <f>T448*(1-$EG448)</f>
        <v>5179.662934</v>
      </c>
      <c r="EP448">
        <f>U448*(1+$EG448)</f>
        <v>5181.6471305000005</v>
      </c>
      <c r="EQ448">
        <f>U448*(1-$EG448)</f>
        <v>5180.0928695000002</v>
      </c>
      <c r="ER448">
        <f>V448*(1+$EG448)</f>
        <v>5169.1452555000005</v>
      </c>
      <c r="ES448">
        <f>V448*(1-$EG448)</f>
        <v>5167.5947445000002</v>
      </c>
      <c r="ET448" s="7" t="str">
        <f t="shared" si="599"/>
        <v>-----</v>
      </c>
      <c r="EU448" s="7" t="str">
        <f t="shared" si="600"/>
        <v>-----</v>
      </c>
      <c r="EV448" s="7" t="str">
        <f t="shared" si="601"/>
        <v>-----</v>
      </c>
      <c r="EW448" s="7" t="str">
        <f t="shared" si="602"/>
        <v>-----</v>
      </c>
      <c r="EX448" s="7" t="str">
        <f t="shared" si="603"/>
        <v>-----</v>
      </c>
      <c r="EY448" s="7" t="str">
        <f t="shared" si="604"/>
        <v>-----</v>
      </c>
      <c r="EZ448">
        <f t="shared" si="624"/>
        <v>73</v>
      </c>
      <c r="FA448">
        <f t="shared" si="625"/>
        <v>5</v>
      </c>
      <c r="FB448">
        <f t="shared" si="626"/>
        <v>446</v>
      </c>
      <c r="FC448">
        <f t="shared" si="627"/>
        <v>16</v>
      </c>
      <c r="FD448">
        <f t="shared" si="628"/>
        <v>16</v>
      </c>
      <c r="FE448">
        <f t="shared" si="629"/>
        <v>140</v>
      </c>
      <c r="FF448">
        <f t="shared" si="630"/>
        <v>4</v>
      </c>
      <c r="FG448">
        <f t="shared" si="631"/>
        <v>2</v>
      </c>
      <c r="FH448">
        <f t="shared" si="632"/>
        <v>0</v>
      </c>
      <c r="FI448">
        <f t="shared" si="633"/>
        <v>5</v>
      </c>
      <c r="FJ448">
        <f t="shared" si="634"/>
        <v>4</v>
      </c>
      <c r="FK448">
        <f t="shared" si="635"/>
        <v>1</v>
      </c>
      <c r="FL448" s="7" t="str">
        <f t="shared" si="605"/>
        <v>-----</v>
      </c>
      <c r="FM448" s="7" t="str">
        <f t="shared" si="606"/>
        <v>-----</v>
      </c>
      <c r="FN448" s="7" t="str">
        <f t="shared" si="607"/>
        <v>-----</v>
      </c>
      <c r="FO448" s="7" t="str">
        <f t="shared" si="608"/>
        <v>-----</v>
      </c>
      <c r="FP448" s="7" t="str">
        <f t="shared" si="609"/>
        <v>-----</v>
      </c>
      <c r="FQ448" s="7" t="str">
        <f t="shared" si="610"/>
        <v>-----</v>
      </c>
      <c r="FR448" s="13" t="str">
        <f>IF(FL448="-----","-----",(D448-Q448)/Q448)</f>
        <v>-----</v>
      </c>
      <c r="FS448" s="13" t="str">
        <f>IF(FM448="-----","-----",(Q448-R448)/R448)</f>
        <v>-----</v>
      </c>
      <c r="FT448" s="13" t="str">
        <f>IF(FN448="-----","-----",(R448-S448)/S448)</f>
        <v>-----</v>
      </c>
      <c r="FU448" s="13" t="str">
        <f>IF(FO448="-----","-----",(S448-T448)/T448)</f>
        <v>-----</v>
      </c>
      <c r="FV448" s="13" t="str">
        <f>IF(FP448="-----","-----",(T448-U448)/U448)</f>
        <v>-----</v>
      </c>
      <c r="FW448" s="13" t="str">
        <f>IF(FQ448="-----","-----",(U448-V448)/V448)</f>
        <v>-----</v>
      </c>
      <c r="FX448" s="7" t="str">
        <f t="shared" si="611"/>
        <v>-----</v>
      </c>
      <c r="FY448" s="7" t="str">
        <f t="shared" si="612"/>
        <v>-----</v>
      </c>
      <c r="FZ448" s="7" t="str">
        <f t="shared" si="613"/>
        <v>-----</v>
      </c>
      <c r="GA448" s="7" t="str">
        <f t="shared" si="614"/>
        <v>-----</v>
      </c>
      <c r="GB448" s="7" t="str">
        <f t="shared" si="615"/>
        <v>-----</v>
      </c>
      <c r="GC448" s="7" t="str">
        <f t="shared" si="616"/>
        <v>-----</v>
      </c>
      <c r="GD448" s="7" t="str">
        <f>IF(AND(BG448&gt;AA448,BG447&gt;AA447,BG446&gt;AA446,BG445&gt;AA445,BG444&gt;AA444,BG443&gt;AA443,BG442&gt;AA442,BG441&gt;AA441,BG440&gt;AA440,BG439&gt;AA439,BG438&gt;AA438,BG437&gt;AA437),"Bullish",IF(AND(BG448&lt;AA448,BG447&lt;AA447,BG446&lt;AA446,BG445&lt;AA445,BG444&lt;AA444,BG443&lt;AA443,BG442&lt;AA442,BG441&lt;AA441,BG440&lt;AA440,BG439&lt;AA439,BG438&lt;AA438,BG437&lt;AA437),"Bearish","-----"))</f>
        <v>-----</v>
      </c>
      <c r="GE448">
        <f>(Z448-BG448)/BG448</f>
        <v>2.4492031411520832E-4</v>
      </c>
      <c r="GF448" s="28">
        <f t="shared" si="574"/>
        <v>0.35023563776365091</v>
      </c>
      <c r="GG448" s="7">
        <f t="shared" si="575"/>
        <v>0.63691906832490641</v>
      </c>
      <c r="GH448" s="7" t="str">
        <f t="shared" si="576"/>
        <v>-----</v>
      </c>
      <c r="GI448" s="7" t="str">
        <f>IF(Y448&gt;Z448,"Bullish","Bearish")</f>
        <v>Bearish</v>
      </c>
      <c r="GJ448" s="13" t="str">
        <f>IF(AND(D448&gt;Y448,D447&lt;Y447),"TEMA crossover","-----")</f>
        <v>-----</v>
      </c>
      <c r="GK448" s="13" t="str">
        <f>IF(AND(D448&lt;Y448,D447&gt;Y447),"TEMA crossunder","-----")</f>
        <v>TEMA crossunder</v>
      </c>
      <c r="GL448" s="22" t="str">
        <f>IF(GD448="Bearish","YES","-----")</f>
        <v>-----</v>
      </c>
      <c r="GM448" s="22" t="str">
        <f>IF(GH448="Reverse to Bearish","YES","-----")</f>
        <v>-----</v>
      </c>
      <c r="GN448" s="22" t="str">
        <f>IF(AND(GI448="Bullish",GI447="Bullish",GI446="Bullish",GI445="Bullish"),"YES","-----")</f>
        <v>-----</v>
      </c>
      <c r="GO448" s="22" t="str">
        <f>IF(OR(GK448="TEMA crossunder",GK447="TEMA crossunder",GK446="TEMA crossunder",GK445="TEMA crossunder"),"YES","-----")</f>
        <v>YES</v>
      </c>
      <c r="GP448" s="22" t="str">
        <f>IF(GD448="Bullish","YES","-----")</f>
        <v>-----</v>
      </c>
      <c r="GQ448" s="22" t="str">
        <f>IF(GH448="Reverse to Bullish","YES","-----")</f>
        <v>-----</v>
      </c>
      <c r="GR448" s="22" t="str">
        <f>IF(AND(GI448="Bearish",GI447="Bearish",GI446="Bearish",GI445="Bearish"),"YES","-----")</f>
        <v>-----</v>
      </c>
      <c r="GS448" s="22" t="str">
        <f>IF(OR(GJ448="TEMA crossover",GJ447="TEMA crossover",GJ446="TEMA crossover",GJ445="TEMA crossover"),"YES","-----")</f>
        <v>YES</v>
      </c>
      <c r="GT448" s="22" t="str">
        <f t="shared" si="636"/>
        <v>-----</v>
      </c>
      <c r="GU448" s="22" t="str">
        <f t="shared" si="637"/>
        <v>-----</v>
      </c>
      <c r="GV448" s="22" t="str">
        <f t="shared" si="638"/>
        <v>-----</v>
      </c>
      <c r="GW448" s="22" t="str">
        <f t="shared" si="639"/>
        <v>-----</v>
      </c>
      <c r="GX448" s="22" t="str">
        <f t="shared" si="640"/>
        <v>-----</v>
      </c>
      <c r="GY448" s="22" t="str">
        <f t="shared" si="641"/>
        <v>-----</v>
      </c>
      <c r="GZ448" s="7" t="str">
        <f>IF(G448&gt;BH448,"YES","-----")</f>
        <v>-----</v>
      </c>
      <c r="HA448" s="7" t="str">
        <f>IF(F448&lt;BI448,"YES","-----")</f>
        <v>-----</v>
      </c>
      <c r="HB448">
        <f>BH448-BI448</f>
        <v>2.4499999999998181</v>
      </c>
      <c r="HC448" s="27">
        <f t="shared" si="617"/>
        <v>-1.1993375699010742</v>
      </c>
      <c r="HD448" s="28">
        <f t="shared" si="577"/>
        <v>0.11519835604035059</v>
      </c>
      <c r="HE448" s="28" t="str">
        <f t="shared" si="578"/>
        <v>Idle</v>
      </c>
      <c r="HF448" s="27">
        <f>STANDARDIZE(H448,AVERAGE($H65:$H448),_xlfn.STDEV.P($H65:$H448))</f>
        <v>-1.8668494292149331</v>
      </c>
      <c r="HG448" s="28">
        <f t="shared" si="579"/>
        <v>3.0961308799831125E-2</v>
      </c>
      <c r="HH448" s="28" t="str">
        <f t="shared" si="580"/>
        <v>Low Vol</v>
      </c>
      <c r="HI448">
        <f t="shared" si="618"/>
        <v>-1.9686599999995451</v>
      </c>
      <c r="HJ448">
        <f t="shared" si="619"/>
        <v>0.48134000000027299</v>
      </c>
      <c r="HK448" s="28">
        <f t="shared" ref="HK448:HL448" si="719">STANDARDIZE(HI448,AVERAGE(HI65:HI448),_xlfn.STDEV.P(HI65:HI448))</f>
        <v>0.3368380748667143</v>
      </c>
      <c r="HL448" s="28">
        <f t="shared" si="719"/>
        <v>-0.86841251150047649</v>
      </c>
      <c r="HM448" s="28">
        <f t="shared" si="582"/>
        <v>0.63188051550600921</v>
      </c>
      <c r="HN448" s="28">
        <f t="shared" si="583"/>
        <v>0.19258427399560951</v>
      </c>
      <c r="HO448" s="28" t="str">
        <f t="shared" si="584"/>
        <v>-----</v>
      </c>
      <c r="HP448" s="28" t="str">
        <f t="shared" si="585"/>
        <v>-----</v>
      </c>
      <c r="HQ448" s="28">
        <f t="shared" si="648"/>
        <v>0.15695999999934429</v>
      </c>
      <c r="HR448" s="28" t="str">
        <f t="shared" si="621"/>
        <v>Bull</v>
      </c>
      <c r="HS448">
        <f t="shared" si="622"/>
        <v>0.15695999999934429</v>
      </c>
      <c r="HT448" s="27">
        <f t="shared" si="586"/>
        <v>-0.99044610034347547</v>
      </c>
      <c r="HU448" s="28">
        <f t="shared" si="587"/>
        <v>0.16097806096575923</v>
      </c>
      <c r="HV448" s="27" t="str">
        <f t="shared" si="588"/>
        <v>-----</v>
      </c>
    </row>
    <row r="449" spans="1:230" x14ac:dyDescent="0.55000000000000004">
      <c r="A449">
        <f>Validation!A448</f>
        <v>1772166000</v>
      </c>
      <c r="B449" t="str">
        <f>Price!B448</f>
        <v>XAUUSD</v>
      </c>
      <c r="C449" t="str">
        <f>Price!C448</f>
        <v>M5</v>
      </c>
      <c r="D449">
        <f>Price!D448</f>
        <v>5187.8599999999997</v>
      </c>
      <c r="E449">
        <f>Price!E448</f>
        <v>5184.83</v>
      </c>
      <c r="F449">
        <f>Price!F448</f>
        <v>5188.04</v>
      </c>
      <c r="G449">
        <f>Price!G448</f>
        <v>5181.7700000000004</v>
      </c>
      <c r="H449">
        <f>Price!H448</f>
        <v>374</v>
      </c>
      <c r="I449">
        <f>Diagonals!E448</f>
        <v>5226.76</v>
      </c>
      <c r="J449">
        <f>Diagonals!F448</f>
        <v>0</v>
      </c>
      <c r="K449">
        <f>Diagonals!G448</f>
        <v>0</v>
      </c>
      <c r="L449">
        <f>Diagonals!H448</f>
        <v>5094.58</v>
      </c>
      <c r="M449">
        <f>Diagonals!I448</f>
        <v>0</v>
      </c>
      <c r="N449">
        <f>Diagonals!J448</f>
        <v>0</v>
      </c>
      <c r="O449">
        <f>Diagonals!K448</f>
        <v>0</v>
      </c>
      <c r="P449">
        <f>Diagonals!L448</f>
        <v>0</v>
      </c>
      <c r="Q449">
        <f>Trendlines!E448</f>
        <v>5200.25</v>
      </c>
      <c r="R449">
        <f>Trendlines!F448</f>
        <v>5190.28</v>
      </c>
      <c r="S449">
        <f>Trendlines!G448</f>
        <v>5200.6899999999996</v>
      </c>
      <c r="T449">
        <f>Trendlines!H448</f>
        <v>5180.5200000000004</v>
      </c>
      <c r="U449">
        <f>Trendlines!I448</f>
        <v>5180.8900000000003</v>
      </c>
      <c r="V449">
        <f>Trendlines!J448</f>
        <v>5168.41</v>
      </c>
      <c r="W449">
        <f>Trendlines!K448</f>
        <v>0</v>
      </c>
      <c r="X449">
        <f>Trendlines!L448</f>
        <v>0</v>
      </c>
      <c r="Y449">
        <f>Tema_Hrma_Smma!E448</f>
        <v>5185.8</v>
      </c>
      <c r="Z449">
        <f>Tema_Hrma_Smma!F448</f>
        <v>5186.51</v>
      </c>
      <c r="AA449">
        <f>Tema_Hrma_Smma!G448</f>
        <v>5184.74</v>
      </c>
      <c r="AB449">
        <f>ZScore!H448</f>
        <v>1</v>
      </c>
      <c r="AC449">
        <f>ZScore!I448</f>
        <v>2.4719999999999999E-2</v>
      </c>
      <c r="AD449">
        <f>ZScore!J448</f>
        <v>0</v>
      </c>
      <c r="AE449">
        <f>HA!E448</f>
        <v>5185.84</v>
      </c>
      <c r="AF449">
        <f>HA!F448</f>
        <v>5188.04</v>
      </c>
      <c r="AG449">
        <f>HA!G448</f>
        <v>5181.7700000000004</v>
      </c>
      <c r="AH449">
        <f>HA!H448</f>
        <v>5185.63</v>
      </c>
      <c r="AI449">
        <f>HA!I448</f>
        <v>-1</v>
      </c>
      <c r="AJ449">
        <f>HA!J448</f>
        <v>0.22</v>
      </c>
      <c r="AK449">
        <f>HA!K448</f>
        <v>-0.97694999999999999</v>
      </c>
      <c r="AL449">
        <f>HA!L448</f>
        <v>-6</v>
      </c>
      <c r="AM449">
        <f>KC!E448</f>
        <v>5211.7825800000001</v>
      </c>
      <c r="AN449">
        <f>KC!F448</f>
        <v>5205.6468999999997</v>
      </c>
      <c r="AO449">
        <f>KC!G448</f>
        <v>5199.5112200000003</v>
      </c>
      <c r="AP449">
        <f>KC!H448</f>
        <v>5193.3755499999997</v>
      </c>
      <c r="AQ449">
        <f>KC!I448</f>
        <v>5187.2398700000003</v>
      </c>
      <c r="AR449">
        <f>KC!J448</f>
        <v>5183.66795</v>
      </c>
      <c r="AS449">
        <f>KC!K448</f>
        <v>5177.5322699999997</v>
      </c>
      <c r="AT449">
        <f>KC!L448</f>
        <v>5171.3965900000003</v>
      </c>
      <c r="AU449">
        <f>KC!M448</f>
        <v>5165.26091</v>
      </c>
      <c r="AV449">
        <f>KC!N448</f>
        <v>5159.1252299999996</v>
      </c>
      <c r="AW449">
        <f>SR_Levels!E448</f>
        <v>5178.6000000000004</v>
      </c>
      <c r="AX449">
        <f>SR_Levels!F448</f>
        <v>5161.8900000000003</v>
      </c>
      <c r="AY449">
        <f>SR_Levels!G448</f>
        <v>5135.8500000000004</v>
      </c>
      <c r="AZ449">
        <f>SR_Levels!H448</f>
        <v>0</v>
      </c>
      <c r="BA449">
        <f>SR_Levels!I448</f>
        <v>5193.3500000000004</v>
      </c>
      <c r="BB449">
        <f>SR_Levels!J448</f>
        <v>5205.3100000000004</v>
      </c>
      <c r="BC449">
        <f>SR_Levels!K448</f>
        <v>0</v>
      </c>
      <c r="BD449">
        <f>SR_Levels!L448</f>
        <v>0</v>
      </c>
      <c r="BE449">
        <f>ZigZag!E448</f>
        <v>0</v>
      </c>
      <c r="BF449">
        <f>ZigZag!F448</f>
        <v>0</v>
      </c>
      <c r="BG449">
        <f>ZigZag!G448</f>
        <v>5185.3900000000003</v>
      </c>
      <c r="BH449">
        <f>Dual_Tema!E448</f>
        <v>5187.5200000000004</v>
      </c>
      <c r="BI449">
        <f>Dual_Tema!F448</f>
        <v>5183.2700000000004</v>
      </c>
      <c r="BJ449">
        <f>Pinbar!E448</f>
        <v>0</v>
      </c>
      <c r="BK449">
        <f>SSA!E448</f>
        <v>5187.0119599999998</v>
      </c>
      <c r="BL449">
        <f>SSA!F448</f>
        <v>5186.7918300000001</v>
      </c>
      <c r="BN449" t="str">
        <f t="shared" si="644"/>
        <v>Green Candle</v>
      </c>
      <c r="BO449" s="34">
        <f t="shared" si="649"/>
        <v>-3.3335966810488227E-4</v>
      </c>
      <c r="BP449" s="34">
        <f t="shared" si="657"/>
        <v>5.3808338170946435E-4</v>
      </c>
      <c r="BQ449" s="34">
        <f t="shared" si="671"/>
        <v>1.9487153736066354E-3</v>
      </c>
      <c r="BR449" s="34">
        <f t="shared" si="681"/>
        <v>2.3136276524771127E-4</v>
      </c>
      <c r="BS449" s="35">
        <f t="shared" si="650"/>
        <v>-5.5567663525324384E-5</v>
      </c>
      <c r="BT449" s="35">
        <f t="shared" si="658"/>
        <v>4.4829227029419272E-5</v>
      </c>
      <c r="BU449" s="35">
        <f t="shared" si="672"/>
        <v>1.0816246530143125E-4</v>
      </c>
      <c r="BV449" s="35">
        <f t="shared" si="682"/>
        <v>9.6390466641782524E-6</v>
      </c>
      <c r="BW449" s="27">
        <v>96</v>
      </c>
      <c r="BX449">
        <f>F449-G449</f>
        <v>6.2699999999995271</v>
      </c>
      <c r="BY449">
        <f>ABS(F449-D448)</f>
        <v>3.2100000000000364</v>
      </c>
      <c r="BZ449">
        <f>ABS(G449-D448)</f>
        <v>3.0599999999994907</v>
      </c>
      <c r="CA449">
        <f t="shared" si="623"/>
        <v>6.2699999999995271</v>
      </c>
      <c r="CB449">
        <f t="shared" si="660"/>
        <v>3.3235714285714102</v>
      </c>
      <c r="CC449">
        <f t="shared" si="664"/>
        <v>3.9925822312241723</v>
      </c>
      <c r="CD449">
        <f t="shared" si="661"/>
        <v>-0.66901080265276214</v>
      </c>
      <c r="CE449">
        <f t="shared" si="665"/>
        <v>-1</v>
      </c>
      <c r="CF449">
        <f t="shared" si="668"/>
        <v>-14</v>
      </c>
      <c r="CG449" s="7" t="str">
        <f t="shared" si="662"/>
        <v>Low Volatility Period</v>
      </c>
      <c r="CH449" s="21">
        <f>(Q449-Q353)/$BW449</f>
        <v>5.5208333333306809E-3</v>
      </c>
      <c r="CI449" s="21">
        <f>(R449-R353)/$BW449</f>
        <v>-2.6041666666666668E-2</v>
      </c>
      <c r="CJ449" s="21">
        <f>(S449-S353)/$BW449</f>
        <v>-1.7604166666671972E-2</v>
      </c>
      <c r="CK449" s="21">
        <f>(T449-T353)/$BW449</f>
        <v>7.5625000000002274E-2</v>
      </c>
      <c r="CL449" s="21">
        <f>(U449-U353)/$BW449</f>
        <v>2.2083333333332195E-2</v>
      </c>
      <c r="CM449" s="21">
        <f>(V449-V353)/$BW449</f>
        <v>3.875000000000265E-2</v>
      </c>
      <c r="CN449">
        <f>DEGREES(ATAN(CH449/$CB449))</f>
        <v>9.517477365913532E-2</v>
      </c>
      <c r="CO449">
        <f>DEGREES(ATAN(CI449/$CB449))</f>
        <v>-0.4489288374555645</v>
      </c>
      <c r="CP449">
        <f>DEGREES(ATAN(CJ449/$CB449))</f>
        <v>-0.30347926648888207</v>
      </c>
      <c r="CQ449">
        <f>DEGREES(ATAN(CK449/$CB449))</f>
        <v>1.3034910930846324</v>
      </c>
      <c r="CR449">
        <f t="shared" si="673"/>
        <v>0.3806938424607843</v>
      </c>
      <c r="CS449">
        <f t="shared" si="674"/>
        <v>0.66798951371585547</v>
      </c>
      <c r="CT449" t="str" cm="1">
        <f t="array" ref="CT449">_xlfn.IFS(CN449&gt;3,"Strong + Slope",CN449&gt;1.5,"Moderate + Slope",CN449&gt;0.5,"Sideway + Slope",CN449&gt;=-0.5,"Sideway Flat",CN449&gt;=-1.5,"Sideway - Slope",CN449&gt;=-3,"Moderate - Slope",TRUE,"Strong - Slope")</f>
        <v>Sideway Flat</v>
      </c>
      <c r="CU449" t="str" cm="1">
        <f t="array" ref="CU449">_xlfn.IFS(CO449&gt;3,"Strong + Slope",CO449&gt;1.5,"Moderate + Slope",CO449&gt;0.5,"Sideway + Slope",CO449&gt;=-0.5,"Sideway Flat",CO449&gt;=-1.5,"Sideway - Slope",CO449&gt;=-3,"Moderate - Slope",TRUE,"Strong - Slope")</f>
        <v>Sideway Flat</v>
      </c>
      <c r="CV449" t="str" cm="1">
        <f t="array" ref="CV449">_xlfn.IFS(CP449&gt;3,"Strong + Slope",CP449&gt;1.5,"Moderate + Slope",CP449&gt;0.5,"Sideway + Slope",CP449&gt;=-0.5,"Sideway Flat",CP449&gt;=-1.5,"Sideway - Slope",CP449&gt;=-3,"Moderate - Slope",TRUE,"Strong - Slope")</f>
        <v>Sideway Flat</v>
      </c>
      <c r="CW449" t="str" cm="1">
        <f t="array" ref="CW449">_xlfn.IFS(CQ449&gt;3,"Strong + Slope",CQ449&gt;1.5,"Moderate + Slope",CQ449&gt;0.5,"Sideway + Slope",CQ449&gt;=-0.5,"Sideway Flat",CQ449&gt;=-1.5,"Sideway - Slope",CQ449&gt;=-3,"Moderate - Slope",TRUE,"Strong - Slope")</f>
        <v>Sideway + Slope</v>
      </c>
      <c r="CX449" t="str" cm="1">
        <f t="array" ref="CX449">_xlfn.IFS(CR449&gt;3,"Strong + Slope",CR449&gt;1.5,"Moderate + Slope",CR449&gt;0.5,"Sideway + Slope",CR449&gt;=-0.5,"Sideway Flat",CR449&gt;=-1.5,"Sideway - Slope",CR449&gt;=-3,"Moderate - Slope",TRUE,"Strong - Slope")</f>
        <v>Sideway Flat</v>
      </c>
      <c r="CY449" t="str" cm="1">
        <f t="array" ref="CY449">_xlfn.IFS(CS449&gt;3,"Strong + Slope",CS449&gt;1.5,"Moderate + Slope",CS449&gt;0.5,"Sideway + Slope",CS449&gt;=-0.5,"Sideway Flat",CS449&gt;=-1.5,"Sideway - Slope",CS449&gt;=-3,"Moderate - Slope",TRUE,"Strong - Slope")</f>
        <v>Sideway + Slope</v>
      </c>
      <c r="CZ449" s="7" t="str">
        <f>IF(AND(D449&gt;BH449,D449&gt;E449),"Bullish Trigger","-----")</f>
        <v>Bullish Trigger</v>
      </c>
      <c r="DA449" s="7" t="str">
        <f>IF(AND(D449&lt;BI449,D449&lt;E449),"Bearish Trigger","-----")</f>
        <v>-----</v>
      </c>
      <c r="DB449" s="13" t="str">
        <f>IF(AND(W449=BE449,W449&gt;0,BE449&gt;0),"Important High","------")</f>
        <v>------</v>
      </c>
      <c r="DC449" s="13" t="str">
        <f>IF(AND(X449=BF449,X449&gt;0,BF449&gt;0),"Important Low","------")</f>
        <v>------</v>
      </c>
      <c r="DD449" s="7" t="str">
        <f>IF(AND(DB449="Important High",DC449="-----",BJ449=1),"Imp High Rej","-----")</f>
        <v>-----</v>
      </c>
      <c r="DE449" s="7" t="str">
        <f>IF(AND(DB449="-----",DC449="Important Low",BJ449=1),"Imp Low Rej","-----")</f>
        <v>-----</v>
      </c>
      <c r="DF449" s="7" t="str">
        <f>IF(Y449&gt;AM449,"Overbought",IF(Y449&gt;AO449,"Bullish Momentum",IF(Y449&gt;AQ449,"Flat Momentum","-----")))</f>
        <v>-----</v>
      </c>
      <c r="DG449" s="7" t="str">
        <f>IF(Y449&lt;AV449,"Oversold",IF(Y449&lt;AT449,"Bearish Momentum",IF(Y449&lt;AR449,"Flat Momentum","-----")))</f>
        <v>-----</v>
      </c>
      <c r="DH449" s="7" t="str">
        <f>IF(AND(DF449="Overbought",AD449=2),"Culminated Thrust","-----")</f>
        <v>-----</v>
      </c>
      <c r="DI449" s="7" t="str">
        <f>IF(AND(DG449="Oversold",AD449=5),"Culminated Thrust","-----")</f>
        <v>-----</v>
      </c>
      <c r="DJ449" s="14">
        <f>(Q449-$D449)/$D449</f>
        <v>2.3882679948958392E-3</v>
      </c>
      <c r="DK449" s="14">
        <f>(R449-$D449)/$D449</f>
        <v>4.6647365194898722E-4</v>
      </c>
      <c r="DL449" s="14">
        <f>(S449-$D449)/$D449</f>
        <v>2.4730813861592116E-3</v>
      </c>
      <c r="DM449" s="14">
        <f>(T449-$D449)/$D449</f>
        <v>-1.4148415724401268E-3</v>
      </c>
      <c r="DN449" s="14">
        <f>(U449-$D449)/$D449</f>
        <v>-1.3435212206958833E-3</v>
      </c>
      <c r="DO449" s="14">
        <f>(V449-$D449)/$D449</f>
        <v>-3.7491374092592745E-3</v>
      </c>
      <c r="DP449" s="14">
        <f t="shared" si="589"/>
        <v>2.4730813861592116E-3</v>
      </c>
      <c r="DQ449" s="14">
        <f t="shared" si="590"/>
        <v>2.3882679948958392E-3</v>
      </c>
      <c r="DR449" s="14">
        <f t="shared" si="591"/>
        <v>4.6647365194898722E-4</v>
      </c>
      <c r="DS449" s="14">
        <f t="shared" si="592"/>
        <v>-1.3435212206958833E-3</v>
      </c>
      <c r="DT449" s="14">
        <f t="shared" si="593"/>
        <v>-1.4148415724401268E-3</v>
      </c>
      <c r="DU449" s="14">
        <f t="shared" si="594"/>
        <v>-3.7491374092592745E-3</v>
      </c>
      <c r="DV449" t="str">
        <f>IF($D449&gt;Q449,"SUP","RES")</f>
        <v>RES</v>
      </c>
      <c r="DW449" t="str">
        <f>IF($D449&gt;R449,"SUP","RES")</f>
        <v>RES</v>
      </c>
      <c r="DX449" t="str">
        <f>IF($D449&gt;S449,"SUP","RES")</f>
        <v>RES</v>
      </c>
      <c r="DY449" t="str">
        <f>IF($D449&gt;T449,"SUP","RES")</f>
        <v>SUP</v>
      </c>
      <c r="DZ449" t="str">
        <f>IF($D449&gt;U449,"SUP","RES")</f>
        <v>SUP</v>
      </c>
      <c r="EA449" t="str">
        <f>IF($D449&gt;V449,"SUP","RES")</f>
        <v>SUP</v>
      </c>
      <c r="EB449" s="7">
        <f t="shared" si="595"/>
        <v>3</v>
      </c>
      <c r="EC449" s="7">
        <f t="shared" si="596"/>
        <v>3</v>
      </c>
      <c r="ED449" s="13" t="str">
        <f t="shared" si="597"/>
        <v>-----</v>
      </c>
      <c r="EE449" s="13" t="str">
        <f t="shared" si="598"/>
        <v>-----</v>
      </c>
      <c r="EF449" s="7">
        <f>IF(OR(ED449="All Sup",EE449="All Res"),"na",((D449-MIN(Q449:V449))/(MAX(Q449:V449)-MIN(Q449:V449))))</f>
        <v>0.60254027261462118</v>
      </c>
      <c r="EG449">
        <v>1.4999999999999999E-4</v>
      </c>
      <c r="EH449">
        <f>Q449*(1+$EG449)</f>
        <v>5201.0300375000006</v>
      </c>
      <c r="EI449">
        <f>Q449*(1-$EG449)</f>
        <v>5199.4699625000003</v>
      </c>
      <c r="EJ449">
        <f>R449*(1+$EG449)</f>
        <v>5191.0585420000007</v>
      </c>
      <c r="EK449">
        <f>R449*(1-$EG449)</f>
        <v>5189.5014579999997</v>
      </c>
      <c r="EL449">
        <f>S449*(1+$EG449)</f>
        <v>5201.4701034999998</v>
      </c>
      <c r="EM449">
        <f>S449*(1-$EG449)</f>
        <v>5199.9098964999994</v>
      </c>
      <c r="EN449">
        <f>T449*(1+$EG449)</f>
        <v>5181.2970780000005</v>
      </c>
      <c r="EO449">
        <f>T449*(1-$EG449)</f>
        <v>5179.7429220000004</v>
      </c>
      <c r="EP449">
        <f>U449*(1+$EG449)</f>
        <v>5181.667133500001</v>
      </c>
      <c r="EQ449">
        <f>U449*(1-$EG449)</f>
        <v>5180.1128665000006</v>
      </c>
      <c r="ER449">
        <f>V449*(1+$EG449)</f>
        <v>5169.1852615000007</v>
      </c>
      <c r="ES449">
        <f>V449*(1-$EG449)</f>
        <v>5167.6347384999999</v>
      </c>
      <c r="ET449" s="7" t="str">
        <f t="shared" si="599"/>
        <v>-----</v>
      </c>
      <c r="EU449" s="7" t="str">
        <f t="shared" si="600"/>
        <v>-----</v>
      </c>
      <c r="EV449" s="7" t="str">
        <f t="shared" si="601"/>
        <v>-----</v>
      </c>
      <c r="EW449" s="7" t="str">
        <f t="shared" si="602"/>
        <v>-----</v>
      </c>
      <c r="EX449" s="7" t="str">
        <f t="shared" si="603"/>
        <v>-----</v>
      </c>
      <c r="EY449" s="7" t="str">
        <f t="shared" si="604"/>
        <v>-----</v>
      </c>
      <c r="EZ449">
        <f t="shared" si="624"/>
        <v>74</v>
      </c>
      <c r="FA449">
        <f t="shared" si="625"/>
        <v>6</v>
      </c>
      <c r="FB449">
        <f t="shared" si="626"/>
        <v>447</v>
      </c>
      <c r="FC449">
        <f t="shared" si="627"/>
        <v>17</v>
      </c>
      <c r="FD449">
        <f t="shared" si="628"/>
        <v>17</v>
      </c>
      <c r="FE449">
        <f t="shared" si="629"/>
        <v>141</v>
      </c>
      <c r="FF449">
        <f t="shared" si="630"/>
        <v>4</v>
      </c>
      <c r="FG449">
        <f t="shared" si="631"/>
        <v>2</v>
      </c>
      <c r="FH449">
        <f t="shared" si="632"/>
        <v>0</v>
      </c>
      <c r="FI449">
        <f t="shared" si="633"/>
        <v>5</v>
      </c>
      <c r="FJ449">
        <f t="shared" si="634"/>
        <v>4</v>
      </c>
      <c r="FK449">
        <f t="shared" si="635"/>
        <v>1</v>
      </c>
      <c r="FL449" s="7" t="str">
        <f t="shared" si="605"/>
        <v>-----</v>
      </c>
      <c r="FM449" s="7" t="str">
        <f t="shared" si="606"/>
        <v>-----</v>
      </c>
      <c r="FN449" s="7" t="str">
        <f t="shared" si="607"/>
        <v>-----</v>
      </c>
      <c r="FO449" s="7" t="str">
        <f t="shared" si="608"/>
        <v>-----</v>
      </c>
      <c r="FP449" s="7" t="str">
        <f t="shared" si="609"/>
        <v>-----</v>
      </c>
      <c r="FQ449" s="7" t="str">
        <f t="shared" si="610"/>
        <v>-----</v>
      </c>
      <c r="FR449" s="13" t="str">
        <f>IF(FL449="-----","-----",(D449-Q449)/Q449)</f>
        <v>-----</v>
      </c>
      <c r="FS449" s="13" t="str">
        <f>IF(FM449="-----","-----",(Q449-R449)/R449)</f>
        <v>-----</v>
      </c>
      <c r="FT449" s="13" t="str">
        <f>IF(FN449="-----","-----",(R449-S449)/S449)</f>
        <v>-----</v>
      </c>
      <c r="FU449" s="13" t="str">
        <f>IF(FO449="-----","-----",(S449-T449)/T449)</f>
        <v>-----</v>
      </c>
      <c r="FV449" s="13" t="str">
        <f>IF(FP449="-----","-----",(T449-U449)/U449)</f>
        <v>-----</v>
      </c>
      <c r="FW449" s="13" t="str">
        <f>IF(FQ449="-----","-----",(U449-V449)/V449)</f>
        <v>-----</v>
      </c>
      <c r="FX449" s="7" t="str">
        <f t="shared" si="611"/>
        <v>-----</v>
      </c>
      <c r="FY449" s="7" t="str">
        <f t="shared" si="612"/>
        <v>-----</v>
      </c>
      <c r="FZ449" s="7" t="str">
        <f t="shared" si="613"/>
        <v>-----</v>
      </c>
      <c r="GA449" s="7" t="str">
        <f t="shared" si="614"/>
        <v>-----</v>
      </c>
      <c r="GB449" s="7" t="str">
        <f t="shared" si="615"/>
        <v>-----</v>
      </c>
      <c r="GC449" s="7" t="str">
        <f t="shared" si="616"/>
        <v>-----</v>
      </c>
      <c r="GD449" s="7" t="str">
        <f>IF(AND(BG449&gt;AA449,BG448&gt;AA448,BG447&gt;AA447,BG446&gt;AA446,BG445&gt;AA445,BG444&gt;AA444,BG443&gt;AA443,BG442&gt;AA442,BG441&gt;AA441,BG440&gt;AA440,BG439&gt;AA439,BG438&gt;AA438),"Bullish",IF(AND(BG449&lt;AA449,BG448&lt;AA448,BG447&lt;AA447,BG446&lt;AA446,BG445&lt;AA445,BG444&lt;AA444,BG443&lt;AA443,BG442&lt;AA442,BG441&lt;AA441,BG440&lt;AA440,BG439&lt;AA439,BG438&lt;AA438),"Bearish","-----"))</f>
        <v>-----</v>
      </c>
      <c r="GE449">
        <f>(Z449-BG449)/BG449</f>
        <v>2.1599146833697962E-4</v>
      </c>
      <c r="GF449" s="28">
        <f t="shared" si="574"/>
        <v>0.32350824882668949</v>
      </c>
      <c r="GG449" s="7">
        <f t="shared" si="575"/>
        <v>0.62684481927012592</v>
      </c>
      <c r="GH449" s="7" t="str">
        <f t="shared" si="576"/>
        <v>-----</v>
      </c>
      <c r="GI449" s="7" t="str">
        <f>IF(Y449&gt;Z449,"Bullish","Bearish")</f>
        <v>Bearish</v>
      </c>
      <c r="GJ449" s="13" t="str">
        <f>IF(AND(D449&gt;Y449,D448&lt;Y448),"TEMA crossover","-----")</f>
        <v>TEMA crossover</v>
      </c>
      <c r="GK449" s="13" t="str">
        <f>IF(AND(D449&lt;Y449,D448&gt;Y448),"TEMA crossunder","-----")</f>
        <v>-----</v>
      </c>
      <c r="GL449" s="22" t="str">
        <f>IF(GD449="Bearish","YES","-----")</f>
        <v>-----</v>
      </c>
      <c r="GM449" s="22" t="str">
        <f>IF(GH449="Reverse to Bearish","YES","-----")</f>
        <v>-----</v>
      </c>
      <c r="GN449" s="22" t="str">
        <f>IF(AND(GI449="Bullish",GI448="Bullish",GI447="Bullish",GI446="Bullish"),"YES","-----")</f>
        <v>-----</v>
      </c>
      <c r="GO449" s="22" t="str">
        <f>IF(OR(GK449="TEMA crossunder",GK448="TEMA crossunder",GK447="TEMA crossunder",GK446="TEMA crossunder"),"YES","-----")</f>
        <v>YES</v>
      </c>
      <c r="GP449" s="22" t="str">
        <f>IF(GD449="Bullish","YES","-----")</f>
        <v>-----</v>
      </c>
      <c r="GQ449" s="22" t="str">
        <f>IF(GH449="Reverse to Bullish","YES","-----")</f>
        <v>-----</v>
      </c>
      <c r="GR449" s="22" t="str">
        <f>IF(AND(GI449="Bearish",GI448="Bearish",GI447="Bearish",GI446="Bearish"),"YES","-----")</f>
        <v>YES</v>
      </c>
      <c r="GS449" s="22" t="str">
        <f>IF(OR(GJ449="TEMA crossover",GJ448="TEMA crossover",GJ447="TEMA crossover",GJ446="TEMA crossover"),"YES","-----")</f>
        <v>YES</v>
      </c>
      <c r="GT449" s="22" t="str">
        <f t="shared" si="636"/>
        <v>-----</v>
      </c>
      <c r="GU449" s="22" t="str">
        <f t="shared" si="637"/>
        <v>-----</v>
      </c>
      <c r="GV449" s="22" t="str">
        <f t="shared" si="638"/>
        <v>-----</v>
      </c>
      <c r="GW449" s="22" t="str">
        <f t="shared" si="639"/>
        <v>-----</v>
      </c>
      <c r="GX449" s="22" t="str">
        <f t="shared" si="640"/>
        <v>-----</v>
      </c>
      <c r="GY449" s="22" t="str">
        <f t="shared" si="641"/>
        <v>-----</v>
      </c>
      <c r="GZ449" s="7" t="str">
        <f>IF(G449&gt;BH449,"YES","-----")</f>
        <v>-----</v>
      </c>
      <c r="HA449" s="7" t="str">
        <f>IF(F449&lt;BI449,"YES","-----")</f>
        <v>-----</v>
      </c>
      <c r="HB449">
        <f>BH449-BI449</f>
        <v>4.25</v>
      </c>
      <c r="HC449" s="27">
        <f t="shared" si="617"/>
        <v>-0.60070537368239918</v>
      </c>
      <c r="HD449" s="28">
        <f t="shared" si="577"/>
        <v>0.27401811963630829</v>
      </c>
      <c r="HE449" s="28" t="str">
        <f t="shared" si="578"/>
        <v>-----</v>
      </c>
      <c r="HF449" s="27">
        <f>STANDARDIZE(H449,AVERAGE($H66:$H449),_xlfn.STDEV.P($H66:$H449))</f>
        <v>-0.80549661345797963</v>
      </c>
      <c r="HG449" s="28">
        <f t="shared" si="579"/>
        <v>0.21026657991402134</v>
      </c>
      <c r="HH449" s="28" t="str">
        <f t="shared" si="580"/>
        <v>-----</v>
      </c>
      <c r="HI449">
        <f t="shared" si="618"/>
        <v>-3.7419599999993807</v>
      </c>
      <c r="HJ449">
        <f t="shared" si="619"/>
        <v>0.50804000000061933</v>
      </c>
      <c r="HK449" s="28">
        <f t="shared" ref="HK449:HL449" si="720">STANDARDIZE(HI449,AVERAGE(HI66:HI449),_xlfn.STDEV.P(HI66:HI449))</f>
        <v>-0.18573433436492678</v>
      </c>
      <c r="HL449" s="28">
        <f t="shared" si="720"/>
        <v>-0.86172211675839927</v>
      </c>
      <c r="HM449" s="28">
        <f t="shared" si="582"/>
        <v>0.42632655092356464</v>
      </c>
      <c r="HN449" s="28">
        <f t="shared" si="583"/>
        <v>0.19442022599116199</v>
      </c>
      <c r="HO449" s="28" t="str">
        <f t="shared" si="584"/>
        <v>-----</v>
      </c>
      <c r="HP449" s="28" t="str">
        <f t="shared" si="585"/>
        <v>-----</v>
      </c>
      <c r="HQ449" s="28">
        <f t="shared" si="648"/>
        <v>0.22012999999969907</v>
      </c>
      <c r="HR449" s="28" t="str">
        <f t="shared" si="621"/>
        <v>Bull</v>
      </c>
      <c r="HS449">
        <f t="shared" si="622"/>
        <v>0.22012999999969907</v>
      </c>
      <c r="HT449" s="27">
        <f t="shared" si="586"/>
        <v>-0.91831292415492793</v>
      </c>
      <c r="HU449" s="28">
        <f t="shared" si="587"/>
        <v>0.17922753148217052</v>
      </c>
      <c r="HV449" s="27" t="str">
        <f t="shared" si="588"/>
        <v>-----</v>
      </c>
    </row>
    <row r="450" spans="1:230" x14ac:dyDescent="0.55000000000000004">
      <c r="A450">
        <f>Validation!A449</f>
        <v>1772166300</v>
      </c>
      <c r="B450" t="str">
        <f>Price!B449</f>
        <v>XAUUSD</v>
      </c>
      <c r="C450" t="str">
        <f>Price!C449</f>
        <v>M5</v>
      </c>
      <c r="D450">
        <f>Price!D449</f>
        <v>5187.37</v>
      </c>
      <c r="E450">
        <f>Price!E449</f>
        <v>5187.84</v>
      </c>
      <c r="F450">
        <f>Price!F449</f>
        <v>5188.8999999999996</v>
      </c>
      <c r="G450">
        <f>Price!G449</f>
        <v>5186.68</v>
      </c>
      <c r="H450">
        <f>Price!H449</f>
        <v>312</v>
      </c>
      <c r="I450">
        <f>Diagonals!E449</f>
        <v>5226.93</v>
      </c>
      <c r="J450">
        <f>Diagonals!F449</f>
        <v>0</v>
      </c>
      <c r="K450">
        <f>Diagonals!G449</f>
        <v>0</v>
      </c>
      <c r="L450">
        <f>Diagonals!H449</f>
        <v>5094.25</v>
      </c>
      <c r="M450">
        <f>Diagonals!I449</f>
        <v>0</v>
      </c>
      <c r="N450">
        <f>Diagonals!J449</f>
        <v>0</v>
      </c>
      <c r="O450">
        <f>Diagonals!K449</f>
        <v>0</v>
      </c>
      <c r="P450">
        <f>Diagonals!L449</f>
        <v>0</v>
      </c>
      <c r="Q450">
        <f>Trendlines!E449</f>
        <v>5200.26</v>
      </c>
      <c r="R450">
        <f>Trendlines!F449</f>
        <v>5190.26</v>
      </c>
      <c r="S450">
        <f>Trendlines!G449</f>
        <v>5200.68</v>
      </c>
      <c r="T450">
        <f>Trendlines!H449</f>
        <v>5180.6000000000004</v>
      </c>
      <c r="U450">
        <f>Trendlines!I449</f>
        <v>5180.92</v>
      </c>
      <c r="V450">
        <f>Trendlines!J449</f>
        <v>5168.45</v>
      </c>
      <c r="W450">
        <f>Trendlines!K449</f>
        <v>0</v>
      </c>
      <c r="X450">
        <f>Trendlines!L449</f>
        <v>0</v>
      </c>
      <c r="Y450">
        <f>Tema_Hrma_Smma!E449</f>
        <v>5186.63</v>
      </c>
      <c r="Z450">
        <f>Tema_Hrma_Smma!F449</f>
        <v>5186.6000000000004</v>
      </c>
      <c r="AA450">
        <f>Tema_Hrma_Smma!G449</f>
        <v>5184.79</v>
      </c>
      <c r="AB450">
        <f>ZScore!H449</f>
        <v>-1</v>
      </c>
      <c r="AC450">
        <f>ZScore!I449</f>
        <v>0.87236999999999998</v>
      </c>
      <c r="AD450">
        <f>ZScore!J449</f>
        <v>3</v>
      </c>
      <c r="AE450">
        <f>HA!E449</f>
        <v>5185.7299999999996</v>
      </c>
      <c r="AF450">
        <f>HA!F449</f>
        <v>5188.8999999999996</v>
      </c>
      <c r="AG450">
        <f>HA!G449</f>
        <v>5185.7299999999996</v>
      </c>
      <c r="AH450">
        <f>HA!H449</f>
        <v>5187.7</v>
      </c>
      <c r="AI450">
        <f>HA!I449</f>
        <v>1</v>
      </c>
      <c r="AJ450">
        <f>HA!J449</f>
        <v>1.96</v>
      </c>
      <c r="AK450">
        <f>HA!K449</f>
        <v>-0.26222000000000001</v>
      </c>
      <c r="AL450">
        <f>HA!L449</f>
        <v>1</v>
      </c>
      <c r="AM450">
        <f>KC!E449</f>
        <v>5211.7815499999997</v>
      </c>
      <c r="AN450">
        <f>KC!F449</f>
        <v>5205.6659900000004</v>
      </c>
      <c r="AO450">
        <f>KC!G449</f>
        <v>5199.5504300000002</v>
      </c>
      <c r="AP450">
        <f>KC!H449</f>
        <v>5193.4348799999998</v>
      </c>
      <c r="AQ450">
        <f>KC!I449</f>
        <v>5187.3193199999996</v>
      </c>
      <c r="AR450">
        <f>KC!J449</f>
        <v>5183.8107200000004</v>
      </c>
      <c r="AS450">
        <f>KC!K449</f>
        <v>5177.69517</v>
      </c>
      <c r="AT450">
        <f>KC!L449</f>
        <v>5171.5796099999998</v>
      </c>
      <c r="AU450">
        <f>KC!M449</f>
        <v>5165.4640600000002</v>
      </c>
      <c r="AV450">
        <f>KC!N449</f>
        <v>5159.3485000000001</v>
      </c>
      <c r="AW450">
        <f>SR_Levels!E449</f>
        <v>5178.6000000000004</v>
      </c>
      <c r="AX450">
        <f>SR_Levels!F449</f>
        <v>5161.8900000000003</v>
      </c>
      <c r="AY450">
        <f>SR_Levels!G449</f>
        <v>5135.8500000000004</v>
      </c>
      <c r="AZ450">
        <f>SR_Levels!H449</f>
        <v>0</v>
      </c>
      <c r="BA450">
        <f>SR_Levels!I449</f>
        <v>5193.3500000000004</v>
      </c>
      <c r="BB450">
        <f>SR_Levels!J449</f>
        <v>5205.3100000000004</v>
      </c>
      <c r="BC450">
        <f>SR_Levels!K449</f>
        <v>0</v>
      </c>
      <c r="BD450">
        <f>SR_Levels!L449</f>
        <v>0</v>
      </c>
      <c r="BE450">
        <f>ZigZag!E449</f>
        <v>0</v>
      </c>
      <c r="BF450">
        <f>ZigZag!F449</f>
        <v>0</v>
      </c>
      <c r="BG450">
        <f>ZigZag!G449</f>
        <v>5185.5600000000004</v>
      </c>
      <c r="BH450">
        <f>Dual_Tema!E449</f>
        <v>5188.1400000000003</v>
      </c>
      <c r="BI450">
        <f>Dual_Tema!F449</f>
        <v>5184.7299999999996</v>
      </c>
      <c r="BJ450">
        <f>Pinbar!E449</f>
        <v>0</v>
      </c>
      <c r="BK450">
        <f>SSA!E449</f>
        <v>5187.1081400000003</v>
      </c>
      <c r="BL450">
        <f>SSA!F449</f>
        <v>5186.9499900000001</v>
      </c>
      <c r="BN450" t="str">
        <f t="shared" si="644"/>
        <v>Red Candle</v>
      </c>
      <c r="BO450" s="34">
        <f t="shared" si="649"/>
        <v>6.5007716049381159E-4</v>
      </c>
      <c r="BP450" s="34">
        <f t="shared" si="657"/>
        <v>9.2541002411739015E-5</v>
      </c>
      <c r="BQ450" s="34">
        <f t="shared" si="671"/>
        <v>7.1184949688252175E-4</v>
      </c>
      <c r="BR450" s="34">
        <f t="shared" si="681"/>
        <v>6.6358920741582672E-4</v>
      </c>
      <c r="BS450" s="35">
        <f t="shared" si="650"/>
        <v>1.0831685782486389E-4</v>
      </c>
      <c r="BT450" s="35">
        <f t="shared" si="658"/>
        <v>7.711423129386219E-6</v>
      </c>
      <c r="BU450" s="35">
        <f t="shared" si="672"/>
        <v>3.9533906566635579E-5</v>
      </c>
      <c r="BV450" s="35">
        <f t="shared" si="682"/>
        <v>2.7640762392699969E-5</v>
      </c>
      <c r="BW450" s="27">
        <v>96</v>
      </c>
      <c r="BX450">
        <f>F450-G450</f>
        <v>2.2199999999993452</v>
      </c>
      <c r="BY450">
        <f>ABS(F450-D449)</f>
        <v>1.0399999999999636</v>
      </c>
      <c r="BZ450">
        <f>ABS(G450-D449)</f>
        <v>1.1799999999993815</v>
      </c>
      <c r="CA450">
        <f t="shared" si="623"/>
        <v>2.2199999999993452</v>
      </c>
      <c r="CB450">
        <f t="shared" si="660"/>
        <v>3.2914285714285012</v>
      </c>
      <c r="CC450">
        <f t="shared" si="664"/>
        <v>3.8659692147081133</v>
      </c>
      <c r="CD450">
        <f t="shared" si="661"/>
        <v>-0.57454064327961207</v>
      </c>
      <c r="CE450">
        <f t="shared" si="665"/>
        <v>-1</v>
      </c>
      <c r="CF450">
        <f t="shared" si="668"/>
        <v>-15</v>
      </c>
      <c r="CG450" s="7" t="str">
        <f t="shared" si="662"/>
        <v>Low Volatility Period</v>
      </c>
      <c r="CH450" s="21">
        <f>(Q450-Q354)/$BW450</f>
        <v>5.6249999999996208E-3</v>
      </c>
      <c r="CI450" s="21">
        <f>(R450-R354)/$BW450</f>
        <v>-2.5937499999997726E-2</v>
      </c>
      <c r="CJ450" s="21">
        <f>(S450-S354)/$BW450</f>
        <v>-1.7499999999993559E-2</v>
      </c>
      <c r="CK450" s="21">
        <f>(T450-T354)/$BW450</f>
        <v>7.5729166666671219E-2</v>
      </c>
      <c r="CL450" s="21">
        <f>(U450-U354)/$BW450</f>
        <v>2.2187500000001137E-2</v>
      </c>
      <c r="CM450" s="21">
        <f>(V450-V354)/$BW450</f>
        <v>3.875000000000265E-2</v>
      </c>
      <c r="CN450">
        <f>DEGREES(ATAN(CH450/$CB450))</f>
        <v>9.7917496614525007E-2</v>
      </c>
      <c r="CO450">
        <f>DEGREES(ATAN(CI450/$CB450))</f>
        <v>-0.4514995503791025</v>
      </c>
      <c r="CP450">
        <f>DEGREES(ATAN(CJ450/$CB450))</f>
        <v>-0.30462963777955632</v>
      </c>
      <c r="CQ450">
        <f>DEGREES(ATAN(CK450/$CB450))</f>
        <v>1.3180283726424251</v>
      </c>
      <c r="CR450">
        <f t="shared" si="673"/>
        <v>0.3862246514724888</v>
      </c>
      <c r="CS450">
        <f t="shared" si="674"/>
        <v>0.67451224902526052</v>
      </c>
      <c r="CT450" t="str" cm="1">
        <f t="array" ref="CT450">_xlfn.IFS(CN450&gt;3,"Strong + Slope",CN450&gt;1.5,"Moderate + Slope",CN450&gt;0.5,"Sideway + Slope",CN450&gt;=-0.5,"Sideway Flat",CN450&gt;=-1.5,"Sideway - Slope",CN450&gt;=-3,"Moderate - Slope",TRUE,"Strong - Slope")</f>
        <v>Sideway Flat</v>
      </c>
      <c r="CU450" t="str" cm="1">
        <f t="array" ref="CU450">_xlfn.IFS(CO450&gt;3,"Strong + Slope",CO450&gt;1.5,"Moderate + Slope",CO450&gt;0.5,"Sideway + Slope",CO450&gt;=-0.5,"Sideway Flat",CO450&gt;=-1.5,"Sideway - Slope",CO450&gt;=-3,"Moderate - Slope",TRUE,"Strong - Slope")</f>
        <v>Sideway Flat</v>
      </c>
      <c r="CV450" t="str" cm="1">
        <f t="array" ref="CV450">_xlfn.IFS(CP450&gt;3,"Strong + Slope",CP450&gt;1.5,"Moderate + Slope",CP450&gt;0.5,"Sideway + Slope",CP450&gt;=-0.5,"Sideway Flat",CP450&gt;=-1.5,"Sideway - Slope",CP450&gt;=-3,"Moderate - Slope",TRUE,"Strong - Slope")</f>
        <v>Sideway Flat</v>
      </c>
      <c r="CW450" t="str" cm="1">
        <f t="array" ref="CW450">_xlfn.IFS(CQ450&gt;3,"Strong + Slope",CQ450&gt;1.5,"Moderate + Slope",CQ450&gt;0.5,"Sideway + Slope",CQ450&gt;=-0.5,"Sideway Flat",CQ450&gt;=-1.5,"Sideway - Slope",CQ450&gt;=-3,"Moderate - Slope",TRUE,"Strong - Slope")</f>
        <v>Sideway + Slope</v>
      </c>
      <c r="CX450" t="str" cm="1">
        <f t="array" ref="CX450">_xlfn.IFS(CR450&gt;3,"Strong + Slope",CR450&gt;1.5,"Moderate + Slope",CR450&gt;0.5,"Sideway + Slope",CR450&gt;=-0.5,"Sideway Flat",CR450&gt;=-1.5,"Sideway - Slope",CR450&gt;=-3,"Moderate - Slope",TRUE,"Strong - Slope")</f>
        <v>Sideway Flat</v>
      </c>
      <c r="CY450" t="str" cm="1">
        <f t="array" ref="CY450">_xlfn.IFS(CS450&gt;3,"Strong + Slope",CS450&gt;1.5,"Moderate + Slope",CS450&gt;0.5,"Sideway + Slope",CS450&gt;=-0.5,"Sideway Flat",CS450&gt;=-1.5,"Sideway - Slope",CS450&gt;=-3,"Moderate - Slope",TRUE,"Strong - Slope")</f>
        <v>Sideway + Slope</v>
      </c>
      <c r="CZ450" s="7" t="str">
        <f>IF(AND(D450&gt;BH450,D450&gt;E450),"Bullish Trigger","-----")</f>
        <v>-----</v>
      </c>
      <c r="DA450" s="7" t="str">
        <f>IF(AND(D450&lt;BI450,D450&lt;E450),"Bearish Trigger","-----")</f>
        <v>-----</v>
      </c>
      <c r="DB450" s="13" t="str">
        <f>IF(AND(W450=BE450,W450&gt;0,BE450&gt;0),"Important High","------")</f>
        <v>------</v>
      </c>
      <c r="DC450" s="13" t="str">
        <f>IF(AND(X450=BF450,X450&gt;0,BF450&gt;0),"Important Low","------")</f>
        <v>------</v>
      </c>
      <c r="DD450" s="7" t="str">
        <f>IF(AND(DB450="Important High",DC450="-----",BJ450=1),"Imp High Rej","-----")</f>
        <v>-----</v>
      </c>
      <c r="DE450" s="7" t="str">
        <f>IF(AND(DB450="-----",DC450="Important Low",BJ450=1),"Imp Low Rej","-----")</f>
        <v>-----</v>
      </c>
      <c r="DF450" s="7" t="str">
        <f>IF(Y450&gt;AM450,"Overbought",IF(Y450&gt;AO450,"Bullish Momentum",IF(Y450&gt;AQ450,"Flat Momentum","-----")))</f>
        <v>-----</v>
      </c>
      <c r="DG450" s="7" t="str">
        <f>IF(Y450&lt;AV450,"Oversold",IF(Y450&lt;AT450,"Bearish Momentum",IF(Y450&lt;AR450,"Flat Momentum","-----")))</f>
        <v>-----</v>
      </c>
      <c r="DH450" s="7" t="str">
        <f>IF(AND(DF450="Overbought",AD450=2),"Culminated Thrust","-----")</f>
        <v>-----</v>
      </c>
      <c r="DI450" s="7" t="str">
        <f>IF(AND(DG450="Oversold",AD450=5),"Culminated Thrust","-----")</f>
        <v>-----</v>
      </c>
      <c r="DJ450" s="14">
        <f>(Q450-$D450)/$D450</f>
        <v>2.4848815488388775E-3</v>
      </c>
      <c r="DK450" s="14">
        <f>(R450-$D450)/$D450</f>
        <v>5.571223953564769E-4</v>
      </c>
      <c r="DL450" s="14">
        <f>(S450-$D450)/$D450</f>
        <v>2.5658474332851521E-3</v>
      </c>
      <c r="DM450" s="14">
        <f>(T450-$D450)/$D450</f>
        <v>-1.3050929469074939E-3</v>
      </c>
      <c r="DN450" s="14">
        <f>(U450-$D450)/$D450</f>
        <v>-1.2434046539961134E-3</v>
      </c>
      <c r="DO450" s="14">
        <f>(V450-$D450)/$D450</f>
        <v>-3.6473203183887159E-3</v>
      </c>
      <c r="DP450" s="14">
        <f t="shared" si="589"/>
        <v>2.5658474332851521E-3</v>
      </c>
      <c r="DQ450" s="14">
        <f t="shared" si="590"/>
        <v>2.4848815488388775E-3</v>
      </c>
      <c r="DR450" s="14">
        <f t="shared" si="591"/>
        <v>5.571223953564769E-4</v>
      </c>
      <c r="DS450" s="14">
        <f t="shared" si="592"/>
        <v>-1.2434046539961134E-3</v>
      </c>
      <c r="DT450" s="14">
        <f t="shared" si="593"/>
        <v>-1.3050929469074939E-3</v>
      </c>
      <c r="DU450" s="14">
        <f t="shared" si="594"/>
        <v>-3.6473203183887159E-3</v>
      </c>
      <c r="DV450" t="str">
        <f>IF($D450&gt;Q450,"SUP","RES")</f>
        <v>RES</v>
      </c>
      <c r="DW450" t="str">
        <f>IF($D450&gt;R450,"SUP","RES")</f>
        <v>RES</v>
      </c>
      <c r="DX450" t="str">
        <f>IF($D450&gt;S450,"SUP","RES")</f>
        <v>RES</v>
      </c>
      <c r="DY450" t="str">
        <f>IF($D450&gt;T450,"SUP","RES")</f>
        <v>SUP</v>
      </c>
      <c r="DZ450" t="str">
        <f>IF($D450&gt;U450,"SUP","RES")</f>
        <v>SUP</v>
      </c>
      <c r="EA450" t="str">
        <f>IF($D450&gt;V450,"SUP","RES")</f>
        <v>SUP</v>
      </c>
      <c r="EB450" s="7">
        <f t="shared" si="595"/>
        <v>3</v>
      </c>
      <c r="EC450" s="7">
        <f t="shared" si="596"/>
        <v>3</v>
      </c>
      <c r="ED450" s="13" t="str">
        <f t="shared" si="597"/>
        <v>-----</v>
      </c>
      <c r="EE450" s="13" t="str">
        <f t="shared" si="598"/>
        <v>-----</v>
      </c>
      <c r="EF450" s="7">
        <f>IF(OR(ED450="All Sup",EE450="All Res"),"na",((D450-MIN(Q450:V450))/(MAX(Q450:V450)-MIN(Q450:V450))))</f>
        <v>0.58703071672354312</v>
      </c>
      <c r="EG450">
        <v>1.4999999999999999E-4</v>
      </c>
      <c r="EH450">
        <f>Q450*(1+$EG450)</f>
        <v>5201.0400390000004</v>
      </c>
      <c r="EI450">
        <f>Q450*(1-$EG450)</f>
        <v>5199.479961</v>
      </c>
      <c r="EJ450">
        <f>R450*(1+$EG450)</f>
        <v>5191.038539000001</v>
      </c>
      <c r="EK450">
        <f>R450*(1-$EG450)</f>
        <v>5189.4814610000003</v>
      </c>
      <c r="EL450">
        <f>S450*(1+$EG450)</f>
        <v>5201.4601020000009</v>
      </c>
      <c r="EM450">
        <f>S450*(1-$EG450)</f>
        <v>5199.8998980000006</v>
      </c>
      <c r="EN450">
        <f>T450*(1+$EG450)</f>
        <v>5181.3770900000009</v>
      </c>
      <c r="EO450">
        <f>T450*(1-$EG450)</f>
        <v>5179.8229100000008</v>
      </c>
      <c r="EP450">
        <f>U450*(1+$EG450)</f>
        <v>5181.6971380000005</v>
      </c>
      <c r="EQ450">
        <f>U450*(1-$EG450)</f>
        <v>5180.1428620000006</v>
      </c>
      <c r="ER450">
        <f>V450*(1+$EG450)</f>
        <v>5169.2252675</v>
      </c>
      <c r="ES450">
        <f>V450*(1-$EG450)</f>
        <v>5167.6747324999997</v>
      </c>
      <c r="ET450" s="7" t="str">
        <f t="shared" si="599"/>
        <v>-----</v>
      </c>
      <c r="EU450" s="7" t="str">
        <f t="shared" si="600"/>
        <v>-----</v>
      </c>
      <c r="EV450" s="7" t="str">
        <f t="shared" si="601"/>
        <v>-----</v>
      </c>
      <c r="EW450" s="7" t="str">
        <f t="shared" si="602"/>
        <v>-----</v>
      </c>
      <c r="EX450" s="7" t="str">
        <f t="shared" si="603"/>
        <v>-----</v>
      </c>
      <c r="EY450" s="7" t="str">
        <f t="shared" si="604"/>
        <v>-----</v>
      </c>
      <c r="EZ450">
        <f t="shared" si="624"/>
        <v>75</v>
      </c>
      <c r="FA450">
        <f t="shared" si="625"/>
        <v>7</v>
      </c>
      <c r="FB450">
        <f t="shared" si="626"/>
        <v>448</v>
      </c>
      <c r="FC450">
        <f t="shared" si="627"/>
        <v>18</v>
      </c>
      <c r="FD450">
        <f t="shared" si="628"/>
        <v>18</v>
      </c>
      <c r="FE450">
        <f t="shared" si="629"/>
        <v>142</v>
      </c>
      <c r="FF450">
        <f t="shared" si="630"/>
        <v>4</v>
      </c>
      <c r="FG450">
        <f t="shared" si="631"/>
        <v>2</v>
      </c>
      <c r="FH450">
        <f t="shared" si="632"/>
        <v>0</v>
      </c>
      <c r="FI450">
        <f t="shared" si="633"/>
        <v>5</v>
      </c>
      <c r="FJ450">
        <f t="shared" si="634"/>
        <v>4</v>
      </c>
      <c r="FK450">
        <f t="shared" si="635"/>
        <v>1</v>
      </c>
      <c r="FL450" s="7" t="str">
        <f t="shared" si="605"/>
        <v>-----</v>
      </c>
      <c r="FM450" s="7" t="str">
        <f t="shared" si="606"/>
        <v>-----</v>
      </c>
      <c r="FN450" s="7" t="str">
        <f t="shared" si="607"/>
        <v>-----</v>
      </c>
      <c r="FO450" s="7" t="str">
        <f t="shared" si="608"/>
        <v>-----</v>
      </c>
      <c r="FP450" s="7" t="str">
        <f t="shared" si="609"/>
        <v>-----</v>
      </c>
      <c r="FQ450" s="7" t="str">
        <f t="shared" si="610"/>
        <v>-----</v>
      </c>
      <c r="FR450" s="13" t="str">
        <f>IF(FL450="-----","-----",(D450-Q450)/Q450)</f>
        <v>-----</v>
      </c>
      <c r="FS450" s="13" t="str">
        <f>IF(FM450="-----","-----",(Q450-R450)/R450)</f>
        <v>-----</v>
      </c>
      <c r="FT450" s="13" t="str">
        <f>IF(FN450="-----","-----",(R450-S450)/S450)</f>
        <v>-----</v>
      </c>
      <c r="FU450" s="13" t="str">
        <f>IF(FO450="-----","-----",(S450-T450)/T450)</f>
        <v>-----</v>
      </c>
      <c r="FV450" s="13" t="str">
        <f>IF(FP450="-----","-----",(T450-U450)/U450)</f>
        <v>-----</v>
      </c>
      <c r="FW450" s="13" t="str">
        <f>IF(FQ450="-----","-----",(U450-V450)/V450)</f>
        <v>-----</v>
      </c>
      <c r="FX450" s="7" t="str">
        <f t="shared" si="611"/>
        <v>-----</v>
      </c>
      <c r="FY450" s="7" t="str">
        <f t="shared" si="612"/>
        <v>-----</v>
      </c>
      <c r="FZ450" s="7" t="str">
        <f t="shared" si="613"/>
        <v>-----</v>
      </c>
      <c r="GA450" s="7" t="str">
        <f t="shared" si="614"/>
        <v>-----</v>
      </c>
      <c r="GB450" s="7" t="str">
        <f t="shared" si="615"/>
        <v>-----</v>
      </c>
      <c r="GC450" s="7" t="str">
        <f t="shared" si="616"/>
        <v>-----</v>
      </c>
      <c r="GD450" s="7" t="str">
        <f>IF(AND(BG450&gt;AA450,BG449&gt;AA449,BG448&gt;AA448,BG447&gt;AA447,BG446&gt;AA446,BG445&gt;AA445,BG444&gt;AA444,BG443&gt;AA443,BG442&gt;AA442,BG441&gt;AA441,BG440&gt;AA440,BG439&gt;AA439),"Bullish",IF(AND(BG450&lt;AA450,BG449&lt;AA449,BG448&lt;AA448,BG447&lt;AA447,BG446&lt;AA446,BG445&lt;AA445,BG444&lt;AA444,BG443&lt;AA443,BG442&lt;AA442,BG441&lt;AA441,BG440&lt;AA440,BG439&lt;AA439),"Bearish","-----"))</f>
        <v>Bullish</v>
      </c>
      <c r="GE450">
        <f>(Z450-BG450)/BG450</f>
        <v>2.0055693117039693E-4</v>
      </c>
      <c r="GF450" s="28">
        <f t="shared" si="574"/>
        <v>0.30950823268145206</v>
      </c>
      <c r="GG450" s="7">
        <f t="shared" si="575"/>
        <v>0.62153252468134312</v>
      </c>
      <c r="GH450" s="7" t="str">
        <f t="shared" si="576"/>
        <v>-----</v>
      </c>
      <c r="GI450" s="7" t="str">
        <f>IF(Y450&gt;Z450,"Bullish","Bearish")</f>
        <v>Bullish</v>
      </c>
      <c r="GJ450" s="13" t="str">
        <f>IF(AND(D450&gt;Y450,D449&lt;Y449),"TEMA crossover","-----")</f>
        <v>-----</v>
      </c>
      <c r="GK450" s="13" t="str">
        <f>IF(AND(D450&lt;Y450,D449&gt;Y449),"TEMA crossunder","-----")</f>
        <v>-----</v>
      </c>
      <c r="GL450" s="22" t="str">
        <f>IF(GD450="Bearish","YES","-----")</f>
        <v>-----</v>
      </c>
      <c r="GM450" s="22" t="str">
        <f>IF(GH450="Reverse to Bearish","YES","-----")</f>
        <v>-----</v>
      </c>
      <c r="GN450" s="22" t="str">
        <f>IF(AND(GI450="Bullish",GI449="Bullish",GI448="Bullish",GI447="Bullish"),"YES","-----")</f>
        <v>-----</v>
      </c>
      <c r="GO450" s="22" t="str">
        <f>IF(OR(GK450="TEMA crossunder",GK449="TEMA crossunder",GK448="TEMA crossunder",GK447="TEMA crossunder"),"YES","-----")</f>
        <v>YES</v>
      </c>
      <c r="GP450" s="22" t="str">
        <f>IF(GD450="Bullish","YES","-----")</f>
        <v>YES</v>
      </c>
      <c r="GQ450" s="22" t="str">
        <f>IF(GH450="Reverse to Bullish","YES","-----")</f>
        <v>-----</v>
      </c>
      <c r="GR450" s="22" t="str">
        <f>IF(AND(GI450="Bearish",GI449="Bearish",GI448="Bearish",GI447="Bearish"),"YES","-----")</f>
        <v>-----</v>
      </c>
      <c r="GS450" s="22" t="str">
        <f>IF(OR(GJ450="TEMA crossover",GJ449="TEMA crossover",GJ448="TEMA crossover",GJ447="TEMA crossover"),"YES","-----")</f>
        <v>YES</v>
      </c>
      <c r="GT450" s="22" t="str">
        <f t="shared" si="636"/>
        <v>-----</v>
      </c>
      <c r="GU450" s="22" t="str">
        <f t="shared" si="637"/>
        <v>-----</v>
      </c>
      <c r="GV450" s="22" t="str">
        <f t="shared" si="638"/>
        <v>-----</v>
      </c>
      <c r="GW450" s="22" t="str">
        <f t="shared" si="639"/>
        <v>-----</v>
      </c>
      <c r="GX450" s="22" t="str">
        <f t="shared" si="640"/>
        <v>-----</v>
      </c>
      <c r="GY450" s="22" t="str">
        <f t="shared" si="641"/>
        <v>-----</v>
      </c>
      <c r="GZ450" s="7" t="str">
        <f>IF(G450&gt;BH450,"YES","-----")</f>
        <v>-----</v>
      </c>
      <c r="HA450" s="7" t="str">
        <f>IF(F450&lt;BI450,"YES","-----")</f>
        <v>-----</v>
      </c>
      <c r="HB450">
        <f>BH450-BI450</f>
        <v>3.410000000000764</v>
      </c>
      <c r="HC450" s="27">
        <f t="shared" si="617"/>
        <v>-0.89163933976595866</v>
      </c>
      <c r="HD450" s="28">
        <f t="shared" si="577"/>
        <v>0.18629313847138243</v>
      </c>
      <c r="HE450" s="28" t="str">
        <f t="shared" si="578"/>
        <v>-----</v>
      </c>
      <c r="HF450" s="27">
        <f>STANDARDIZE(H450,AVERAGE($H67:$H450),_xlfn.STDEV.P($H67:$H450))</f>
        <v>-1.1858395986319603</v>
      </c>
      <c r="HG450" s="28">
        <f t="shared" si="579"/>
        <v>0.11784282508127616</v>
      </c>
      <c r="HH450" s="28" t="str">
        <f t="shared" si="580"/>
        <v>Low Vol</v>
      </c>
      <c r="HI450">
        <f t="shared" si="618"/>
        <v>-2.3781400000007125</v>
      </c>
      <c r="HJ450">
        <f t="shared" si="619"/>
        <v>1.0318600000000515</v>
      </c>
      <c r="HK450" s="28">
        <f t="shared" ref="HK450:HL450" si="721">STANDARDIZE(HI450,AVERAGE(HI67:HI450),_xlfn.STDEV.P(HI67:HI450))</f>
        <v>0.21907058289012749</v>
      </c>
      <c r="HL450" s="28">
        <f t="shared" si="721"/>
        <v>-0.67587320059704648</v>
      </c>
      <c r="HM450" s="28">
        <f t="shared" si="582"/>
        <v>0.58670246718063823</v>
      </c>
      <c r="HN450" s="28">
        <f t="shared" si="583"/>
        <v>0.24956057706304119</v>
      </c>
      <c r="HO450" s="28" t="str">
        <f t="shared" si="584"/>
        <v>-----</v>
      </c>
      <c r="HP450" s="28" t="str">
        <f t="shared" si="585"/>
        <v>-----</v>
      </c>
      <c r="HQ450" s="28">
        <f t="shared" si="648"/>
        <v>0.15815000000020518</v>
      </c>
      <c r="HR450" s="28" t="str">
        <f t="shared" si="621"/>
        <v>Bull</v>
      </c>
      <c r="HS450">
        <f t="shared" si="622"/>
        <v>0.15815000000020518</v>
      </c>
      <c r="HT450" s="27">
        <f t="shared" si="586"/>
        <v>-0.9901300220237621</v>
      </c>
      <c r="HU450" s="28">
        <f t="shared" si="587"/>
        <v>0.16105528542796008</v>
      </c>
      <c r="HV450" s="27" t="str">
        <f t="shared" si="588"/>
        <v>-----</v>
      </c>
    </row>
    <row r="451" spans="1:230" x14ac:dyDescent="0.55000000000000004">
      <c r="A451">
        <f>Validation!A450</f>
        <v>1772166600</v>
      </c>
      <c r="B451" t="str">
        <f>Price!B450</f>
        <v>XAUUSD</v>
      </c>
      <c r="C451" t="str">
        <f>Price!C450</f>
        <v>M5</v>
      </c>
      <c r="D451">
        <f>Price!D450</f>
        <v>5186.79</v>
      </c>
      <c r="E451">
        <f>Price!E450</f>
        <v>5187.37</v>
      </c>
      <c r="F451">
        <f>Price!F450</f>
        <v>5187.43</v>
      </c>
      <c r="G451">
        <f>Price!G450</f>
        <v>5185.4799999999996</v>
      </c>
      <c r="H451">
        <f>Price!H450</f>
        <v>234</v>
      </c>
      <c r="I451">
        <f>Diagonals!E450</f>
        <v>5227.1099999999997</v>
      </c>
      <c r="J451">
        <f>Diagonals!F450</f>
        <v>0</v>
      </c>
      <c r="K451">
        <f>Diagonals!G450</f>
        <v>0</v>
      </c>
      <c r="L451">
        <f>Diagonals!H450</f>
        <v>5093.93</v>
      </c>
      <c r="M451">
        <f>Diagonals!I450</f>
        <v>0</v>
      </c>
      <c r="N451">
        <f>Diagonals!J450</f>
        <v>0</v>
      </c>
      <c r="O451">
        <f>Diagonals!K450</f>
        <v>0</v>
      </c>
      <c r="P451">
        <f>Diagonals!L450</f>
        <v>0</v>
      </c>
      <c r="Q451">
        <f>Trendlines!E450</f>
        <v>5200.2700000000004</v>
      </c>
      <c r="R451">
        <f>Trendlines!F450</f>
        <v>5190.2299999999996</v>
      </c>
      <c r="S451">
        <f>Trendlines!G450</f>
        <v>5200.66</v>
      </c>
      <c r="T451">
        <f>Trendlines!H450</f>
        <v>5180.67</v>
      </c>
      <c r="U451">
        <f>Trendlines!I450</f>
        <v>5180.9399999999996</v>
      </c>
      <c r="V451">
        <f>Trendlines!J450</f>
        <v>5168.49</v>
      </c>
      <c r="W451">
        <f>Trendlines!K450</f>
        <v>0</v>
      </c>
      <c r="X451">
        <f>Trendlines!L450</f>
        <v>0</v>
      </c>
      <c r="Y451">
        <f>Tema_Hrma_Smma!E450</f>
        <v>5186.62</v>
      </c>
      <c r="Z451">
        <f>Tema_Hrma_Smma!F450</f>
        <v>5186.67</v>
      </c>
      <c r="AA451">
        <f>Tema_Hrma_Smma!G450</f>
        <v>5184.8599999999997</v>
      </c>
      <c r="AB451">
        <f>ZScore!H450</f>
        <v>-1</v>
      </c>
      <c r="AC451">
        <f>ZScore!I450</f>
        <v>0.83059000000000005</v>
      </c>
      <c r="AD451">
        <f>ZScore!J450</f>
        <v>3</v>
      </c>
      <c r="AE451">
        <f>HA!E450</f>
        <v>5186.72</v>
      </c>
      <c r="AF451">
        <f>HA!F450</f>
        <v>5187.43</v>
      </c>
      <c r="AG451">
        <f>HA!G450</f>
        <v>5185.4799999999996</v>
      </c>
      <c r="AH451">
        <f>HA!H450</f>
        <v>5186.7700000000004</v>
      </c>
      <c r="AI451">
        <f>HA!I450</f>
        <v>1</v>
      </c>
      <c r="AJ451">
        <f>HA!J450</f>
        <v>0.05</v>
      </c>
      <c r="AK451">
        <f>HA!K450</f>
        <v>-1.0458799999999999</v>
      </c>
      <c r="AL451">
        <f>HA!L450</f>
        <v>2</v>
      </c>
      <c r="AM451">
        <f>KC!E450</f>
        <v>5211.7103800000004</v>
      </c>
      <c r="AN451">
        <f>KC!F450</f>
        <v>5205.6275400000004</v>
      </c>
      <c r="AO451">
        <f>KC!G450</f>
        <v>5199.5447000000004</v>
      </c>
      <c r="AP451">
        <f>KC!H450</f>
        <v>5193.4618600000003</v>
      </c>
      <c r="AQ451">
        <f>KC!I450</f>
        <v>5187.3790200000003</v>
      </c>
      <c r="AR451">
        <f>KC!J450</f>
        <v>5183.9625900000001</v>
      </c>
      <c r="AS451">
        <f>KC!K450</f>
        <v>5177.8797500000001</v>
      </c>
      <c r="AT451">
        <f>KC!L450</f>
        <v>5171.79691</v>
      </c>
      <c r="AU451">
        <f>KC!M450</f>
        <v>5165.71407</v>
      </c>
      <c r="AV451">
        <f>KC!N450</f>
        <v>5159.63123</v>
      </c>
      <c r="AW451">
        <f>SR_Levels!E450</f>
        <v>5178.6000000000004</v>
      </c>
      <c r="AX451">
        <f>SR_Levels!F450</f>
        <v>5161.8900000000003</v>
      </c>
      <c r="AY451">
        <f>SR_Levels!G450</f>
        <v>5135.8500000000004</v>
      </c>
      <c r="AZ451">
        <f>SR_Levels!H450</f>
        <v>0</v>
      </c>
      <c r="BA451">
        <f>SR_Levels!I450</f>
        <v>5193.3500000000004</v>
      </c>
      <c r="BB451">
        <f>SR_Levels!J450</f>
        <v>5205.3100000000004</v>
      </c>
      <c r="BC451">
        <f>SR_Levels!K450</f>
        <v>0</v>
      </c>
      <c r="BD451">
        <f>SR_Levels!L450</f>
        <v>0</v>
      </c>
      <c r="BE451">
        <f>ZigZag!E450</f>
        <v>0</v>
      </c>
      <c r="BF451">
        <f>ZigZag!F450</f>
        <v>0</v>
      </c>
      <c r="BG451">
        <f>ZigZag!G450</f>
        <v>5185.63</v>
      </c>
      <c r="BH451">
        <f>Dual_Tema!E450</f>
        <v>5187.82</v>
      </c>
      <c r="BI451">
        <f>Dual_Tema!F450</f>
        <v>5185.09</v>
      </c>
      <c r="BJ451">
        <f>Pinbar!E450</f>
        <v>0</v>
      </c>
      <c r="BK451">
        <f>SSA!E450</f>
        <v>5186.9433200000003</v>
      </c>
      <c r="BL451">
        <f>SSA!F450</f>
        <v>5186.9466499999999</v>
      </c>
      <c r="BN451" t="str">
        <f t="shared" si="644"/>
        <v>Red Candle</v>
      </c>
      <c r="BO451" s="34">
        <f t="shared" si="649"/>
        <v>2.8349262919169504E-4</v>
      </c>
      <c r="BP451" s="34">
        <f t="shared" si="657"/>
        <v>-1.8697858035077175E-4</v>
      </c>
      <c r="BQ451" s="34">
        <f t="shared" si="671"/>
        <v>7.7950894795231207E-4</v>
      </c>
      <c r="BR451" s="34">
        <f t="shared" si="681"/>
        <v>5.8837827514501839E-4</v>
      </c>
      <c r="BS451" s="35">
        <f t="shared" si="650"/>
        <v>4.7243191382717598E-5</v>
      </c>
      <c r="BT451" s="35">
        <f t="shared" si="658"/>
        <v>-1.5582883837628181E-5</v>
      </c>
      <c r="BU451" s="35">
        <f t="shared" si="672"/>
        <v>4.3290119692729334E-5</v>
      </c>
      <c r="BV451" s="35">
        <f t="shared" si="682"/>
        <v>2.4508852358495758E-5</v>
      </c>
      <c r="BW451" s="27">
        <v>96</v>
      </c>
      <c r="BX451">
        <f>F451-G451</f>
        <v>1.9500000000007276</v>
      </c>
      <c r="BY451">
        <f>ABS(F451-D450)</f>
        <v>6.0000000000400178E-2</v>
      </c>
      <c r="BZ451">
        <f>ABS(G451-D450)</f>
        <v>1.8900000000003274</v>
      </c>
      <c r="CA451">
        <f t="shared" si="623"/>
        <v>1.9500000000007276</v>
      </c>
      <c r="CB451">
        <f t="shared" si="660"/>
        <v>3.211428571428574</v>
      </c>
      <c r="CC451">
        <f t="shared" si="664"/>
        <v>3.729114270800443</v>
      </c>
      <c r="CD451">
        <f t="shared" si="661"/>
        <v>-0.51768569937186903</v>
      </c>
      <c r="CE451">
        <f t="shared" si="665"/>
        <v>-1</v>
      </c>
      <c r="CF451">
        <f t="shared" si="668"/>
        <v>-16</v>
      </c>
      <c r="CG451" s="7" t="str">
        <f t="shared" si="662"/>
        <v>Low Volatility Period</v>
      </c>
      <c r="CH451" s="21">
        <f>(Q451-Q355)/$BW451</f>
        <v>5.6250000000090949E-3</v>
      </c>
      <c r="CI451" s="21">
        <f>(R451-R355)/$BW451</f>
        <v>-2.6041666666666668E-2</v>
      </c>
      <c r="CJ451" s="21">
        <f>(S451-S355)/$BW451</f>
        <v>-1.750000000000303E-2</v>
      </c>
      <c r="CK451" s="21">
        <f>(T451-T355)/$BW451</f>
        <v>7.5625000000002274E-2</v>
      </c>
      <c r="CL451" s="21">
        <f>(U451-U355)/$BW451</f>
        <v>2.2187499999991662E-2</v>
      </c>
      <c r="CM451" s="21">
        <f>(V451-V355)/$BW451</f>
        <v>3.8749999999993179E-2</v>
      </c>
      <c r="CN451">
        <f>DEGREES(ATAN(CH451/$CB451))</f>
        <v>0.10035671758069487</v>
      </c>
      <c r="CO451">
        <f>DEGREES(ATAN(CI451/$CB451))</f>
        <v>-0.4646047249114697</v>
      </c>
      <c r="CP451">
        <f>DEGREES(ATAN(CJ451/$CB451))</f>
        <v>-0.31221812804427435</v>
      </c>
      <c r="CQ451">
        <f>DEGREES(ATAN(CK451/$CB451))</f>
        <v>1.3489923732758766</v>
      </c>
      <c r="CR451">
        <f t="shared" si="673"/>
        <v>0.39584560369984539</v>
      </c>
      <c r="CS451">
        <f t="shared" si="674"/>
        <v>0.69131343434783243</v>
      </c>
      <c r="CT451" t="str" cm="1">
        <f t="array" ref="CT451">_xlfn.IFS(CN451&gt;3,"Strong + Slope",CN451&gt;1.5,"Moderate + Slope",CN451&gt;0.5,"Sideway + Slope",CN451&gt;=-0.5,"Sideway Flat",CN451&gt;=-1.5,"Sideway - Slope",CN451&gt;=-3,"Moderate - Slope",TRUE,"Strong - Slope")</f>
        <v>Sideway Flat</v>
      </c>
      <c r="CU451" t="str" cm="1">
        <f t="array" ref="CU451">_xlfn.IFS(CO451&gt;3,"Strong + Slope",CO451&gt;1.5,"Moderate + Slope",CO451&gt;0.5,"Sideway + Slope",CO451&gt;=-0.5,"Sideway Flat",CO451&gt;=-1.5,"Sideway - Slope",CO451&gt;=-3,"Moderate - Slope",TRUE,"Strong - Slope")</f>
        <v>Sideway Flat</v>
      </c>
      <c r="CV451" t="str" cm="1">
        <f t="array" ref="CV451">_xlfn.IFS(CP451&gt;3,"Strong + Slope",CP451&gt;1.5,"Moderate + Slope",CP451&gt;0.5,"Sideway + Slope",CP451&gt;=-0.5,"Sideway Flat",CP451&gt;=-1.5,"Sideway - Slope",CP451&gt;=-3,"Moderate - Slope",TRUE,"Strong - Slope")</f>
        <v>Sideway Flat</v>
      </c>
      <c r="CW451" t="str" cm="1">
        <f t="array" ref="CW451">_xlfn.IFS(CQ451&gt;3,"Strong + Slope",CQ451&gt;1.5,"Moderate + Slope",CQ451&gt;0.5,"Sideway + Slope",CQ451&gt;=-0.5,"Sideway Flat",CQ451&gt;=-1.5,"Sideway - Slope",CQ451&gt;=-3,"Moderate - Slope",TRUE,"Strong - Slope")</f>
        <v>Sideway + Slope</v>
      </c>
      <c r="CX451" t="str" cm="1">
        <f t="array" ref="CX451">_xlfn.IFS(CR451&gt;3,"Strong + Slope",CR451&gt;1.5,"Moderate + Slope",CR451&gt;0.5,"Sideway + Slope",CR451&gt;=-0.5,"Sideway Flat",CR451&gt;=-1.5,"Sideway - Slope",CR451&gt;=-3,"Moderate - Slope",TRUE,"Strong - Slope")</f>
        <v>Sideway Flat</v>
      </c>
      <c r="CY451" t="str" cm="1">
        <f t="array" ref="CY451">_xlfn.IFS(CS451&gt;3,"Strong + Slope",CS451&gt;1.5,"Moderate + Slope",CS451&gt;0.5,"Sideway + Slope",CS451&gt;=-0.5,"Sideway Flat",CS451&gt;=-1.5,"Sideway - Slope",CS451&gt;=-3,"Moderate - Slope",TRUE,"Strong - Slope")</f>
        <v>Sideway + Slope</v>
      </c>
      <c r="CZ451" s="7" t="str">
        <f>IF(AND(D451&gt;BH451,D451&gt;E451),"Bullish Trigger","-----")</f>
        <v>-----</v>
      </c>
      <c r="DA451" s="7" t="str">
        <f>IF(AND(D451&lt;BI451,D451&lt;E451),"Bearish Trigger","-----")</f>
        <v>-----</v>
      </c>
      <c r="DB451" s="13" t="str">
        <f>IF(AND(W451=BE451,W451&gt;0,BE451&gt;0),"Important High","------")</f>
        <v>------</v>
      </c>
      <c r="DC451" s="13" t="str">
        <f>IF(AND(X451=BF451,X451&gt;0,BF451&gt;0),"Important Low","------")</f>
        <v>------</v>
      </c>
      <c r="DD451" s="7" t="str">
        <f>IF(AND(DB451="Important High",DC451="-----",BJ451=1),"Imp High Rej","-----")</f>
        <v>-----</v>
      </c>
      <c r="DE451" s="7" t="str">
        <f>IF(AND(DB451="-----",DC451="Important Low",BJ451=1),"Imp Low Rej","-----")</f>
        <v>-----</v>
      </c>
      <c r="DF451" s="7" t="str">
        <f>IF(Y451&gt;AM451,"Overbought",IF(Y451&gt;AO451,"Bullish Momentum",IF(Y451&gt;AQ451,"Flat Momentum","-----")))</f>
        <v>-----</v>
      </c>
      <c r="DG451" s="7" t="str">
        <f>IF(Y451&lt;AV451,"Oversold",IF(Y451&lt;AT451,"Bearish Momentum",IF(Y451&lt;AR451,"Flat Momentum","-----")))</f>
        <v>-----</v>
      </c>
      <c r="DH451" s="7" t="str">
        <f>IF(AND(DF451="Overbought",AD451=2),"Culminated Thrust","-----")</f>
        <v>-----</v>
      </c>
      <c r="DI451" s="7" t="str">
        <f>IF(AND(DG451="Oversold",AD451=5),"Culminated Thrust","-----")</f>
        <v>-----</v>
      </c>
      <c r="DJ451" s="14">
        <f>(Q451-$D451)/$D451</f>
        <v>2.5989099230931795E-3</v>
      </c>
      <c r="DK451" s="14">
        <f>(R451-$D451)/$D451</f>
        <v>6.6322330381596317E-4</v>
      </c>
      <c r="DL451" s="14">
        <f>(S451-$D451)/$D451</f>
        <v>2.6741009371884904E-3</v>
      </c>
      <c r="DM451" s="14">
        <f>(T451-$D451)/$D451</f>
        <v>-1.1799205288820043E-3</v>
      </c>
      <c r="DN451" s="14">
        <f>(U451-$D451)/$D451</f>
        <v>-1.1278652114314178E-3</v>
      </c>
      <c r="DO451" s="14">
        <f>(V451-$D451)/$D451</f>
        <v>-3.5281937383237383E-3</v>
      </c>
      <c r="DP451" s="14">
        <f t="shared" si="589"/>
        <v>2.6741009371884904E-3</v>
      </c>
      <c r="DQ451" s="14">
        <f t="shared" si="590"/>
        <v>2.5989099230931795E-3</v>
      </c>
      <c r="DR451" s="14">
        <f t="shared" si="591"/>
        <v>6.6322330381596317E-4</v>
      </c>
      <c r="DS451" s="14">
        <f t="shared" si="592"/>
        <v>-1.1278652114314178E-3</v>
      </c>
      <c r="DT451" s="14">
        <f t="shared" si="593"/>
        <v>-1.1799205288820043E-3</v>
      </c>
      <c r="DU451" s="14">
        <f t="shared" si="594"/>
        <v>-3.5281937383237383E-3</v>
      </c>
      <c r="DV451" t="str">
        <f>IF($D451&gt;Q451,"SUP","RES")</f>
        <v>RES</v>
      </c>
      <c r="DW451" t="str">
        <f>IF($D451&gt;R451,"SUP","RES")</f>
        <v>RES</v>
      </c>
      <c r="DX451" t="str">
        <f>IF($D451&gt;S451,"SUP","RES")</f>
        <v>RES</v>
      </c>
      <c r="DY451" t="str">
        <f>IF($D451&gt;T451,"SUP","RES")</f>
        <v>SUP</v>
      </c>
      <c r="DZ451" t="str">
        <f>IF($D451&gt;U451,"SUP","RES")</f>
        <v>SUP</v>
      </c>
      <c r="EA451" t="str">
        <f>IF($D451&gt;V451,"SUP","RES")</f>
        <v>SUP</v>
      </c>
      <c r="EB451" s="7">
        <f t="shared" si="595"/>
        <v>3</v>
      </c>
      <c r="EC451" s="7">
        <f t="shared" si="596"/>
        <v>3</v>
      </c>
      <c r="ED451" s="13" t="str">
        <f t="shared" si="597"/>
        <v>-----</v>
      </c>
      <c r="EE451" s="13" t="str">
        <f t="shared" si="598"/>
        <v>-----</v>
      </c>
      <c r="EF451" s="7">
        <f>IF(OR(ED451="All Sup",EE451="All Res"),"na",((D451-MIN(Q451:V451))/(MAX(Q451:V451)-MIN(Q451:V451))))</f>
        <v>0.56885296860429413</v>
      </c>
      <c r="EG451">
        <v>1.4999999999999999E-4</v>
      </c>
      <c r="EH451">
        <f>Q451*(1+$EG451)</f>
        <v>5201.0500405000012</v>
      </c>
      <c r="EI451">
        <f>Q451*(1-$EG451)</f>
        <v>5199.4899595000006</v>
      </c>
      <c r="EJ451">
        <f>R451*(1+$EG451)</f>
        <v>5191.0085344999998</v>
      </c>
      <c r="EK451">
        <f>R451*(1-$EG451)</f>
        <v>5189.4514654999994</v>
      </c>
      <c r="EL451">
        <f>S451*(1+$EG451)</f>
        <v>5201.4400990000004</v>
      </c>
      <c r="EM451">
        <f>S451*(1-$EG451)</f>
        <v>5199.8799010000002</v>
      </c>
      <c r="EN451">
        <f>T451*(1+$EG451)</f>
        <v>5181.4471005000005</v>
      </c>
      <c r="EO451">
        <f>T451*(1-$EG451)</f>
        <v>5179.8928995000006</v>
      </c>
      <c r="EP451">
        <f>U451*(1+$EG451)</f>
        <v>5181.7171410000001</v>
      </c>
      <c r="EQ451">
        <f>U451*(1-$EG451)</f>
        <v>5180.162859</v>
      </c>
      <c r="ER451">
        <f>V451*(1+$EG451)</f>
        <v>5169.2652735000001</v>
      </c>
      <c r="ES451">
        <f>V451*(1-$EG451)</f>
        <v>5167.7147264999994</v>
      </c>
      <c r="ET451" s="7" t="str">
        <f t="shared" si="599"/>
        <v>-----</v>
      </c>
      <c r="EU451" s="7" t="str">
        <f t="shared" si="600"/>
        <v>-----</v>
      </c>
      <c r="EV451" s="7" t="str">
        <f t="shared" si="601"/>
        <v>-----</v>
      </c>
      <c r="EW451" s="7" t="str">
        <f t="shared" si="602"/>
        <v>-----</v>
      </c>
      <c r="EX451" s="7" t="str">
        <f t="shared" si="603"/>
        <v>-----</v>
      </c>
      <c r="EY451" s="7" t="str">
        <f t="shared" si="604"/>
        <v>-----</v>
      </c>
      <c r="EZ451">
        <f t="shared" si="624"/>
        <v>76</v>
      </c>
      <c r="FA451">
        <f t="shared" si="625"/>
        <v>8</v>
      </c>
      <c r="FB451">
        <f t="shared" si="626"/>
        <v>449</v>
      </c>
      <c r="FC451">
        <f t="shared" si="627"/>
        <v>19</v>
      </c>
      <c r="FD451">
        <f t="shared" si="628"/>
        <v>19</v>
      </c>
      <c r="FE451">
        <f t="shared" si="629"/>
        <v>143</v>
      </c>
      <c r="FF451">
        <f t="shared" si="630"/>
        <v>4</v>
      </c>
      <c r="FG451">
        <f t="shared" si="631"/>
        <v>2</v>
      </c>
      <c r="FH451">
        <f t="shared" si="632"/>
        <v>0</v>
      </c>
      <c r="FI451">
        <f t="shared" si="633"/>
        <v>5</v>
      </c>
      <c r="FJ451">
        <f t="shared" si="634"/>
        <v>4</v>
      </c>
      <c r="FK451">
        <f t="shared" si="635"/>
        <v>1</v>
      </c>
      <c r="FL451" s="7" t="str">
        <f t="shared" si="605"/>
        <v>-----</v>
      </c>
      <c r="FM451" s="7" t="str">
        <f t="shared" si="606"/>
        <v>-----</v>
      </c>
      <c r="FN451" s="7" t="str">
        <f t="shared" si="607"/>
        <v>-----</v>
      </c>
      <c r="FO451" s="7" t="str">
        <f t="shared" si="608"/>
        <v>-----</v>
      </c>
      <c r="FP451" s="7" t="str">
        <f t="shared" si="609"/>
        <v>-----</v>
      </c>
      <c r="FQ451" s="7" t="str">
        <f t="shared" si="610"/>
        <v>-----</v>
      </c>
      <c r="FR451" s="13" t="str">
        <f>IF(FL451="-----","-----",(D451-Q451)/Q451)</f>
        <v>-----</v>
      </c>
      <c r="FS451" s="13" t="str">
        <f>IF(FM451="-----","-----",(Q451-R451)/R451)</f>
        <v>-----</v>
      </c>
      <c r="FT451" s="13" t="str">
        <f>IF(FN451="-----","-----",(R451-S451)/S451)</f>
        <v>-----</v>
      </c>
      <c r="FU451" s="13" t="str">
        <f>IF(FO451="-----","-----",(S451-T451)/T451)</f>
        <v>-----</v>
      </c>
      <c r="FV451" s="13" t="str">
        <f>IF(FP451="-----","-----",(T451-U451)/U451)</f>
        <v>-----</v>
      </c>
      <c r="FW451" s="13" t="str">
        <f>IF(FQ451="-----","-----",(U451-V451)/V451)</f>
        <v>-----</v>
      </c>
      <c r="FX451" s="7" t="str">
        <f t="shared" si="611"/>
        <v>-----</v>
      </c>
      <c r="FY451" s="7" t="str">
        <f t="shared" si="612"/>
        <v>-----</v>
      </c>
      <c r="FZ451" s="7" t="str">
        <f t="shared" si="613"/>
        <v>-----</v>
      </c>
      <c r="GA451" s="7" t="str">
        <f t="shared" si="614"/>
        <v>-----</v>
      </c>
      <c r="GB451" s="7" t="str">
        <f t="shared" si="615"/>
        <v>-----</v>
      </c>
      <c r="GC451" s="7" t="str">
        <f t="shared" si="616"/>
        <v>-----</v>
      </c>
      <c r="GD451" s="7" t="str">
        <f>IF(AND(BG451&gt;AA451,BG450&gt;AA450,BG449&gt;AA449,BG448&gt;AA448,BG447&gt;AA447,BG446&gt;AA446,BG445&gt;AA445,BG444&gt;AA444,BG443&gt;AA443,BG442&gt;AA442,BG441&gt;AA441,BG440&gt;AA440),"Bullish",IF(AND(BG451&lt;AA451,BG450&lt;AA450,BG449&lt;AA449,BG448&lt;AA448,BG447&lt;AA447,BG446&lt;AA446,BG445&lt;AA445,BG444&lt;AA444,BG443&lt;AA443,BG442&lt;AA442,BG441&lt;AA441,BG440&lt;AA440),"Bearish","-----"))</f>
        <v>Bullish</v>
      </c>
      <c r="GE451">
        <f>(Z451-BG451)/BG451</f>
        <v>2.0055422388407264E-4</v>
      </c>
      <c r="GF451" s="28">
        <f t="shared" ref="GF451:GF501" si="722">STANDARDIZE(GE451,AVERAGE(GE68:GE451),_xlfn.STDEV.P(GE68:GE451))</f>
        <v>0.31012866807999007</v>
      </c>
      <c r="GG451" s="7">
        <f t="shared" ref="GG451:GG501" si="723">_xlfn.NORM.S.DIST(GF451,TRUE)</f>
        <v>0.62176844384122643</v>
      </c>
      <c r="GH451" s="7" t="str">
        <f t="shared" ref="GH451:GH501" si="724">IF(GG451&gt;0.9,"Reverse to Bearish",IF(GG451&lt;0.1,"Reverse to Bullish","-----"))</f>
        <v>-----</v>
      </c>
      <c r="GI451" s="7" t="str">
        <f>IF(Y451&gt;Z451,"Bullish","Bearish")</f>
        <v>Bearish</v>
      </c>
      <c r="GJ451" s="13" t="str">
        <f>IF(AND(D451&gt;Y451,D450&lt;Y450),"TEMA crossover","-----")</f>
        <v>-----</v>
      </c>
      <c r="GK451" s="13" t="str">
        <f>IF(AND(D451&lt;Y451,D450&gt;Y450),"TEMA crossunder","-----")</f>
        <v>-----</v>
      </c>
      <c r="GL451" s="22" t="str">
        <f>IF(GD451="Bearish","YES","-----")</f>
        <v>-----</v>
      </c>
      <c r="GM451" s="22" t="str">
        <f>IF(GH451="Reverse to Bearish","YES","-----")</f>
        <v>-----</v>
      </c>
      <c r="GN451" s="22" t="str">
        <f>IF(AND(GI451="Bullish",GI450="Bullish",GI449="Bullish",GI448="Bullish"),"YES","-----")</f>
        <v>-----</v>
      </c>
      <c r="GO451" s="22" t="str">
        <f>IF(OR(GK451="TEMA crossunder",GK450="TEMA crossunder",GK449="TEMA crossunder",GK448="TEMA crossunder"),"YES","-----")</f>
        <v>YES</v>
      </c>
      <c r="GP451" s="22" t="str">
        <f>IF(GD451="Bullish","YES","-----")</f>
        <v>YES</v>
      </c>
      <c r="GQ451" s="22" t="str">
        <f>IF(GH451="Reverse to Bullish","YES","-----")</f>
        <v>-----</v>
      </c>
      <c r="GR451" s="22" t="str">
        <f>IF(AND(GI451="Bearish",GI450="Bearish",GI449="Bearish",GI448="Bearish"),"YES","-----")</f>
        <v>-----</v>
      </c>
      <c r="GS451" s="22" t="str">
        <f>IF(OR(GJ451="TEMA crossover",GJ450="TEMA crossover",GJ449="TEMA crossover",GJ448="TEMA crossover"),"YES","-----")</f>
        <v>YES</v>
      </c>
      <c r="GT451" s="22" t="str">
        <f t="shared" si="636"/>
        <v>-----</v>
      </c>
      <c r="GU451" s="22" t="str">
        <f t="shared" si="637"/>
        <v>-----</v>
      </c>
      <c r="GV451" s="22" t="str">
        <f t="shared" si="638"/>
        <v>-----</v>
      </c>
      <c r="GW451" s="22" t="str">
        <f t="shared" si="639"/>
        <v>-----</v>
      </c>
      <c r="GX451" s="22" t="str">
        <f t="shared" si="640"/>
        <v>-----</v>
      </c>
      <c r="GY451" s="22" t="str">
        <f t="shared" si="641"/>
        <v>-----</v>
      </c>
      <c r="GZ451" s="7" t="str">
        <f>IF(G451&gt;BH451,"YES","-----")</f>
        <v>-----</v>
      </c>
      <c r="HA451" s="7" t="str">
        <f>IF(F451&lt;BI451,"YES","-----")</f>
        <v>-----</v>
      </c>
      <c r="HB451">
        <f>BH451-BI451</f>
        <v>2.7299999999995634</v>
      </c>
      <c r="HC451" s="27">
        <f t="shared" si="617"/>
        <v>-1.128589779968129</v>
      </c>
      <c r="HD451" s="28">
        <f t="shared" ref="HD451:HD501" si="725">_xlfn.NORM.S.DIST(HC451,TRUE)</f>
        <v>0.12953546198469931</v>
      </c>
      <c r="HE451" s="28" t="str">
        <f t="shared" ref="HE451:HE501" si="726">IF(HD451&gt;0.85,"Testing",IF(HD451&lt;0.15,"Idle","-----"))</f>
        <v>Idle</v>
      </c>
      <c r="HF451" s="27">
        <f>STANDARDIZE(H451,AVERAGE($H68:$H451),_xlfn.STDEV.P($H68:$H451))</f>
        <v>-1.6536528820312961</v>
      </c>
      <c r="HG451" s="28">
        <f t="shared" ref="HG451:HG501" si="727">_xlfn.NORM.S.DIST(HF451,TRUE)</f>
        <v>4.909903067281976E-2</v>
      </c>
      <c r="HH451" s="28" t="str">
        <f t="shared" ref="HH451:HH501" si="728">IF(HG451&gt;0.85,"High Vol",IF(HG451&lt;0.15,"Low Vol","-----"))</f>
        <v>Low Vol</v>
      </c>
      <c r="HI451">
        <f t="shared" si="618"/>
        <v>-1.8533200000001671</v>
      </c>
      <c r="HJ451">
        <f t="shared" si="619"/>
        <v>0.87667999999939639</v>
      </c>
      <c r="HK451" s="28">
        <f t="shared" ref="HK451:HL451" si="729">STANDARDIZE(HI451,AVERAGE(HI68:HI451),_xlfn.STDEV.P(HI68:HI451))</f>
        <v>0.37595034196326677</v>
      </c>
      <c r="HL451" s="28">
        <f t="shared" si="729"/>
        <v>-0.73378244972857665</v>
      </c>
      <c r="HM451" s="28">
        <f t="shared" ref="HM451:HM501" si="730">_xlfn.NORM.S.DIST(HK451,TRUE)</f>
        <v>0.64652309315681944</v>
      </c>
      <c r="HN451" s="28">
        <f t="shared" ref="HN451:HN501" si="731">_xlfn.NORM.S.DIST(HL451,TRUE)</f>
        <v>0.23154066926454117</v>
      </c>
      <c r="HO451" s="28" t="str">
        <f t="shared" ref="HO451:HO501" si="732">IF(HM451&lt;0.3,"potential up bounce","-----")</f>
        <v>-----</v>
      </c>
      <c r="HP451" s="28" t="str">
        <f t="shared" ref="HP451:HP501" si="733">IF(HN451&gt;0.7,"potential down bounce","-----")</f>
        <v>-----</v>
      </c>
      <c r="HQ451" s="28">
        <f t="shared" si="648"/>
        <v>-3.3299999995506369E-3</v>
      </c>
      <c r="HR451" s="28" t="str">
        <f t="shared" si="621"/>
        <v>Bear</v>
      </c>
      <c r="HS451">
        <f t="shared" si="622"/>
        <v>3.3299999995506369E-3</v>
      </c>
      <c r="HT451" s="27">
        <f t="shared" ref="HT451:HT501" si="734">STANDARDIZE(HS451,AVERAGE(HS68:HS451),_xlfn.STDEV.P(HS69:HS451))</f>
        <v>-1.166982675238732</v>
      </c>
      <c r="HU451" s="28">
        <f t="shared" ref="HU451:HU501" si="735">_xlfn.NORM.S.DIST(HT451,TRUE)</f>
        <v>0.12160868302474358</v>
      </c>
      <c r="HV451" s="27" t="str">
        <f t="shared" ref="HV451:HV501" si="736">IF(HU451&lt;0.15,"Weak Momentum","-----")</f>
        <v>Weak Momentum</v>
      </c>
    </row>
    <row r="452" spans="1:230" x14ac:dyDescent="0.55000000000000004">
      <c r="A452">
        <f>Validation!A451</f>
        <v>1772166900</v>
      </c>
      <c r="B452" t="str">
        <f>Price!B451</f>
        <v>XAUUSD</v>
      </c>
      <c r="C452" t="str">
        <f>Price!C451</f>
        <v>M5</v>
      </c>
      <c r="D452">
        <f>Price!D451</f>
        <v>5187.75</v>
      </c>
      <c r="E452">
        <f>Price!E451</f>
        <v>5186.79</v>
      </c>
      <c r="F452">
        <f>Price!F451</f>
        <v>5188.59</v>
      </c>
      <c r="G452">
        <f>Price!G451</f>
        <v>5186.76</v>
      </c>
      <c r="H452">
        <f>Price!H451</f>
        <v>252</v>
      </c>
      <c r="I452">
        <f>Diagonals!E451</f>
        <v>5227.29</v>
      </c>
      <c r="J452">
        <f>Diagonals!F451</f>
        <v>0</v>
      </c>
      <c r="K452">
        <f>Diagonals!G451</f>
        <v>0</v>
      </c>
      <c r="L452">
        <f>Diagonals!H451</f>
        <v>5093.6000000000004</v>
      </c>
      <c r="M452">
        <f>Diagonals!I451</f>
        <v>0</v>
      </c>
      <c r="N452">
        <f>Diagonals!J451</f>
        <v>0</v>
      </c>
      <c r="O452">
        <f>Diagonals!K451</f>
        <v>0</v>
      </c>
      <c r="P452">
        <f>Diagonals!L451</f>
        <v>0</v>
      </c>
      <c r="Q452">
        <f>Trendlines!E451</f>
        <v>5200.2700000000004</v>
      </c>
      <c r="R452">
        <f>Trendlines!F451</f>
        <v>5190.21</v>
      </c>
      <c r="S452">
        <f>Trendlines!G451</f>
        <v>5200.6400000000003</v>
      </c>
      <c r="T452">
        <f>Trendlines!H451</f>
        <v>5180.75</v>
      </c>
      <c r="U452">
        <f>Trendlines!I451</f>
        <v>5180.96</v>
      </c>
      <c r="V452">
        <f>Trendlines!J451</f>
        <v>5168.53</v>
      </c>
      <c r="W452">
        <f>Trendlines!K451</f>
        <v>0</v>
      </c>
      <c r="X452">
        <f>Trendlines!L451</f>
        <v>0</v>
      </c>
      <c r="Y452">
        <f>Tema_Hrma_Smma!E451</f>
        <v>5187.16</v>
      </c>
      <c r="Z452">
        <f>Tema_Hrma_Smma!F451</f>
        <v>5186.8500000000004</v>
      </c>
      <c r="AA452">
        <f>Tema_Hrma_Smma!G451</f>
        <v>5184.92</v>
      </c>
      <c r="AB452">
        <f>ZScore!H451</f>
        <v>1</v>
      </c>
      <c r="AC452">
        <f>ZScore!I451</f>
        <v>0.69915000000000005</v>
      </c>
      <c r="AD452">
        <f>ZScore!J451</f>
        <v>0</v>
      </c>
      <c r="AE452">
        <f>HA!E451</f>
        <v>5186.74</v>
      </c>
      <c r="AF452">
        <f>HA!F451</f>
        <v>5188.59</v>
      </c>
      <c r="AG452">
        <f>HA!G451</f>
        <v>5186.74</v>
      </c>
      <c r="AH452">
        <f>HA!H451</f>
        <v>5187.47</v>
      </c>
      <c r="AI452">
        <f>HA!I451</f>
        <v>1</v>
      </c>
      <c r="AJ452">
        <f>HA!J451</f>
        <v>0.73</v>
      </c>
      <c r="AK452">
        <f>HA!K451</f>
        <v>-0.76585999999999999</v>
      </c>
      <c r="AL452">
        <f>HA!L451</f>
        <v>3</v>
      </c>
      <c r="AM452">
        <f>KC!E451</f>
        <v>5211.6515499999996</v>
      </c>
      <c r="AN452">
        <f>KC!F451</f>
        <v>5205.6019800000004</v>
      </c>
      <c r="AO452">
        <f>KC!G451</f>
        <v>5199.5524100000002</v>
      </c>
      <c r="AP452">
        <f>KC!H451</f>
        <v>5193.5028499999999</v>
      </c>
      <c r="AQ452">
        <f>KC!I451</f>
        <v>5187.4532799999997</v>
      </c>
      <c r="AR452">
        <f>KC!J451</f>
        <v>5184.1500999999998</v>
      </c>
      <c r="AS452">
        <f>KC!K451</f>
        <v>5178.1005400000004</v>
      </c>
      <c r="AT452">
        <f>KC!L451</f>
        <v>5172.0509700000002</v>
      </c>
      <c r="AU452">
        <f>KC!M451</f>
        <v>5166.0014000000001</v>
      </c>
      <c r="AV452">
        <f>KC!N451</f>
        <v>5159.95183</v>
      </c>
      <c r="AW452">
        <f>SR_Levels!E451</f>
        <v>5178.6000000000004</v>
      </c>
      <c r="AX452">
        <f>SR_Levels!F451</f>
        <v>5161.8900000000003</v>
      </c>
      <c r="AY452">
        <f>SR_Levels!G451</f>
        <v>5135.8500000000004</v>
      </c>
      <c r="AZ452">
        <f>SR_Levels!H451</f>
        <v>0</v>
      </c>
      <c r="BA452">
        <f>SR_Levels!I451</f>
        <v>5193.3500000000004</v>
      </c>
      <c r="BB452">
        <f>SR_Levels!J451</f>
        <v>5205.3100000000004</v>
      </c>
      <c r="BC452">
        <f>SR_Levels!K451</f>
        <v>0</v>
      </c>
      <c r="BD452">
        <f>SR_Levels!L451</f>
        <v>0</v>
      </c>
      <c r="BE452">
        <f>ZigZag!E451</f>
        <v>0</v>
      </c>
      <c r="BF452">
        <f>ZigZag!F451</f>
        <v>0</v>
      </c>
      <c r="BG452">
        <f>ZigZag!G451</f>
        <v>5185.78</v>
      </c>
      <c r="BH452">
        <f>Dual_Tema!E451</f>
        <v>5188.18</v>
      </c>
      <c r="BI452">
        <f>Dual_Tema!F451</f>
        <v>5185.93</v>
      </c>
      <c r="BJ452">
        <f>Pinbar!E451</f>
        <v>0</v>
      </c>
      <c r="BK452">
        <f>SSA!E451</f>
        <v>5186.5076900000004</v>
      </c>
      <c r="BL452">
        <f>SSA!F451</f>
        <v>5186.7271700000001</v>
      </c>
      <c r="BN452" t="str">
        <f t="shared" si="644"/>
        <v>Green Candle</v>
      </c>
      <c r="BO452" s="34">
        <f t="shared" si="649"/>
        <v>3.5866553282071223E-4</v>
      </c>
      <c r="BP452" s="34">
        <f t="shared" si="657"/>
        <v>2.3136767215192755E-4</v>
      </c>
      <c r="BQ452" s="34">
        <f t="shared" si="671"/>
        <v>9.0873309872208097E-4</v>
      </c>
      <c r="BR452" s="34">
        <f t="shared" si="681"/>
        <v>1.7804280365278924E-3</v>
      </c>
      <c r="BS452" s="35">
        <f t="shared" si="650"/>
        <v>5.9768657360681487E-5</v>
      </c>
      <c r="BT452" s="35">
        <f t="shared" si="658"/>
        <v>1.9278595061456016E-5</v>
      </c>
      <c r="BU452" s="35">
        <f t="shared" si="672"/>
        <v>5.0463520505639181E-5</v>
      </c>
      <c r="BV452" s="35">
        <f t="shared" si="682"/>
        <v>7.4121286567585543E-5</v>
      </c>
      <c r="BW452" s="27">
        <v>96</v>
      </c>
      <c r="BX452">
        <f>F452-G452</f>
        <v>1.8299999999999272</v>
      </c>
      <c r="BY452">
        <f>ABS(F452-D451)</f>
        <v>1.8000000000001819</v>
      </c>
      <c r="BZ452">
        <f>ABS(G452-D451)</f>
        <v>2.9999999999745341E-2</v>
      </c>
      <c r="CA452">
        <f t="shared" si="623"/>
        <v>1.8299999999999272</v>
      </c>
      <c r="CB452">
        <f t="shared" si="660"/>
        <v>3.1114285714286001</v>
      </c>
      <c r="CC452">
        <f t="shared" si="664"/>
        <v>3.5934632514575493</v>
      </c>
      <c r="CD452">
        <f t="shared" si="661"/>
        <v>-0.48203468002894923</v>
      </c>
      <c r="CE452">
        <f t="shared" si="665"/>
        <v>-1</v>
      </c>
      <c r="CF452">
        <f t="shared" si="668"/>
        <v>-17</v>
      </c>
      <c r="CG452" s="7" t="str">
        <f t="shared" si="662"/>
        <v>Low Volatility Period</v>
      </c>
      <c r="CH452" s="21">
        <f>(Q452-Q356)/$BW452</f>
        <v>5.6250000000090949E-3</v>
      </c>
      <c r="CI452" s="21">
        <f>(R452-R356)/$BW452</f>
        <v>-2.5937499999997726E-2</v>
      </c>
      <c r="CJ452" s="21">
        <f>(S452-S356)/$BW452</f>
        <v>-1.7604166666662497E-2</v>
      </c>
      <c r="CK452" s="21">
        <f>(T452-T356)/$BW452</f>
        <v>7.5625000000002274E-2</v>
      </c>
      <c r="CL452" s="21">
        <f>(U452-U356)/$BW452</f>
        <v>2.2083333333332195E-2</v>
      </c>
      <c r="CM452" s="21">
        <f>(V452-V356)/$BW452</f>
        <v>3.8749999999993179E-2</v>
      </c>
      <c r="CN452">
        <f>DEGREES(ATAN(CH452/$CB452))</f>
        <v>0.10358213317408664</v>
      </c>
      <c r="CO452">
        <f>DEGREES(ATAN(CI452/$CB452))</f>
        <v>-0.47761818215212082</v>
      </c>
      <c r="CP452">
        <f>DEGREES(ATAN(CJ452/$CB452))</f>
        <v>-0.3241706071746937</v>
      </c>
      <c r="CQ452">
        <f>DEGREES(ATAN(CK452/$CB452))</f>
        <v>1.3923316172772546</v>
      </c>
      <c r="CR452">
        <f t="shared" si="673"/>
        <v>0.40664939697436392</v>
      </c>
      <c r="CS452">
        <f t="shared" si="674"/>
        <v>0.71352969472285233</v>
      </c>
      <c r="CT452" t="str" cm="1">
        <f t="array" ref="CT452">_xlfn.IFS(CN452&gt;3,"Strong + Slope",CN452&gt;1.5,"Moderate + Slope",CN452&gt;0.5,"Sideway + Slope",CN452&gt;=-0.5,"Sideway Flat",CN452&gt;=-1.5,"Sideway - Slope",CN452&gt;=-3,"Moderate - Slope",TRUE,"Strong - Slope")</f>
        <v>Sideway Flat</v>
      </c>
      <c r="CU452" t="str" cm="1">
        <f t="array" ref="CU452">_xlfn.IFS(CO452&gt;3,"Strong + Slope",CO452&gt;1.5,"Moderate + Slope",CO452&gt;0.5,"Sideway + Slope",CO452&gt;=-0.5,"Sideway Flat",CO452&gt;=-1.5,"Sideway - Slope",CO452&gt;=-3,"Moderate - Slope",TRUE,"Strong - Slope")</f>
        <v>Sideway Flat</v>
      </c>
      <c r="CV452" t="str" cm="1">
        <f t="array" ref="CV452">_xlfn.IFS(CP452&gt;3,"Strong + Slope",CP452&gt;1.5,"Moderate + Slope",CP452&gt;0.5,"Sideway + Slope",CP452&gt;=-0.5,"Sideway Flat",CP452&gt;=-1.5,"Sideway - Slope",CP452&gt;=-3,"Moderate - Slope",TRUE,"Strong - Slope")</f>
        <v>Sideway Flat</v>
      </c>
      <c r="CW452" t="str" cm="1">
        <f t="array" ref="CW452">_xlfn.IFS(CQ452&gt;3,"Strong + Slope",CQ452&gt;1.5,"Moderate + Slope",CQ452&gt;0.5,"Sideway + Slope",CQ452&gt;=-0.5,"Sideway Flat",CQ452&gt;=-1.5,"Sideway - Slope",CQ452&gt;=-3,"Moderate - Slope",TRUE,"Strong - Slope")</f>
        <v>Sideway + Slope</v>
      </c>
      <c r="CX452" t="str" cm="1">
        <f t="array" ref="CX452">_xlfn.IFS(CR452&gt;3,"Strong + Slope",CR452&gt;1.5,"Moderate + Slope",CR452&gt;0.5,"Sideway + Slope",CR452&gt;=-0.5,"Sideway Flat",CR452&gt;=-1.5,"Sideway - Slope",CR452&gt;=-3,"Moderate - Slope",TRUE,"Strong - Slope")</f>
        <v>Sideway Flat</v>
      </c>
      <c r="CY452" t="str" cm="1">
        <f t="array" ref="CY452">_xlfn.IFS(CS452&gt;3,"Strong + Slope",CS452&gt;1.5,"Moderate + Slope",CS452&gt;0.5,"Sideway + Slope",CS452&gt;=-0.5,"Sideway Flat",CS452&gt;=-1.5,"Sideway - Slope",CS452&gt;=-3,"Moderate - Slope",TRUE,"Strong - Slope")</f>
        <v>Sideway + Slope</v>
      </c>
      <c r="CZ452" s="7" t="str">
        <f>IF(AND(D452&gt;BH452,D452&gt;E452),"Bullish Trigger","-----")</f>
        <v>-----</v>
      </c>
      <c r="DA452" s="7" t="str">
        <f>IF(AND(D452&lt;BI452,D452&lt;E452),"Bearish Trigger","-----")</f>
        <v>-----</v>
      </c>
      <c r="DB452" s="13" t="str">
        <f>IF(AND(W452=BE452,W452&gt;0,BE452&gt;0),"Important High","------")</f>
        <v>------</v>
      </c>
      <c r="DC452" s="13" t="str">
        <f>IF(AND(X452=BF452,X452&gt;0,BF452&gt;0),"Important Low","------")</f>
        <v>------</v>
      </c>
      <c r="DD452" s="7" t="str">
        <f>IF(AND(DB452="Important High",DC452="-----",BJ452=1),"Imp High Rej","-----")</f>
        <v>-----</v>
      </c>
      <c r="DE452" s="7" t="str">
        <f>IF(AND(DB452="-----",DC452="Important Low",BJ452=1),"Imp Low Rej","-----")</f>
        <v>-----</v>
      </c>
      <c r="DF452" s="7" t="str">
        <f>IF(Y452&gt;AM452,"Overbought",IF(Y452&gt;AO452,"Bullish Momentum",IF(Y452&gt;AQ452,"Flat Momentum","-----")))</f>
        <v>-----</v>
      </c>
      <c r="DG452" s="7" t="str">
        <f>IF(Y452&lt;AV452,"Oversold",IF(Y452&lt;AT452,"Bearish Momentum",IF(Y452&lt;AR452,"Flat Momentum","-----")))</f>
        <v>-----</v>
      </c>
      <c r="DH452" s="7" t="str">
        <f>IF(AND(DF452="Overbought",AD452=2),"Culminated Thrust","-----")</f>
        <v>-----</v>
      </c>
      <c r="DI452" s="7" t="str">
        <f>IF(AND(DG452="Oversold",AD452=5),"Culminated Thrust","-----")</f>
        <v>-----</v>
      </c>
      <c r="DJ452" s="14">
        <f>(Q452-$D452)/$D452</f>
        <v>2.4133776685461785E-3</v>
      </c>
      <c r="DK452" s="14">
        <f>(R452-$D452)/$D452</f>
        <v>4.7419401474628432E-4</v>
      </c>
      <c r="DL452" s="14">
        <f>(S452-$D452)/$D452</f>
        <v>2.4846995325527111E-3</v>
      </c>
      <c r="DM452" s="14">
        <f>(T452-$D452)/$D452</f>
        <v>-1.3493325622861549E-3</v>
      </c>
      <c r="DN452" s="14">
        <f>(U452-$D452)/$D452</f>
        <v>-1.3088525854175633E-3</v>
      </c>
      <c r="DO452" s="14">
        <f>(V452-$D452)/$D452</f>
        <v>-3.704881692448606E-3</v>
      </c>
      <c r="DP452" s="14">
        <f t="shared" ref="DP452:DP501" si="737">LARGE($DJ452:$DO452,1)</f>
        <v>2.4846995325527111E-3</v>
      </c>
      <c r="DQ452" s="14">
        <f t="shared" ref="DQ452:DQ501" si="738">LARGE($DJ452:$DO452,2)</f>
        <v>2.4133776685461785E-3</v>
      </c>
      <c r="DR452" s="14">
        <f t="shared" ref="DR452:DR501" si="739">LARGE($DJ452:$DO452,3)</f>
        <v>4.7419401474628432E-4</v>
      </c>
      <c r="DS452" s="14">
        <f t="shared" ref="DS452:DS501" si="740">LARGE($DJ452:$DO452,4)</f>
        <v>-1.3088525854175633E-3</v>
      </c>
      <c r="DT452" s="14">
        <f t="shared" ref="DT452:DT501" si="741">LARGE($DJ452:$DO452,5)</f>
        <v>-1.3493325622861549E-3</v>
      </c>
      <c r="DU452" s="14">
        <f t="shared" ref="DU452:DU501" si="742">LARGE($DJ452:$DO452,6)</f>
        <v>-3.704881692448606E-3</v>
      </c>
      <c r="DV452" t="str">
        <f>IF($D452&gt;Q452,"SUP","RES")</f>
        <v>RES</v>
      </c>
      <c r="DW452" t="str">
        <f>IF($D452&gt;R452,"SUP","RES")</f>
        <v>RES</v>
      </c>
      <c r="DX452" t="str">
        <f>IF($D452&gt;S452,"SUP","RES")</f>
        <v>RES</v>
      </c>
      <c r="DY452" t="str">
        <f>IF($D452&gt;T452,"SUP","RES")</f>
        <v>SUP</v>
      </c>
      <c r="DZ452" t="str">
        <f>IF($D452&gt;U452,"SUP","RES")</f>
        <v>SUP</v>
      </c>
      <c r="EA452" t="str">
        <f>IF($D452&gt;V452,"SUP","RES")</f>
        <v>SUP</v>
      </c>
      <c r="EB452" s="7">
        <f t="shared" ref="EB452:EB501" si="743">COUNTIF(DV452:EA452,"RES")</f>
        <v>3</v>
      </c>
      <c r="EC452" s="7">
        <f t="shared" ref="EC452:EC501" si="744">COUNTIF(DV452:EA452,"SUP")</f>
        <v>3</v>
      </c>
      <c r="ED452" s="13" t="str">
        <f t="shared" ref="ED452:ED501" si="745">IF(EB452=0,"All Sup","-----")</f>
        <v>-----</v>
      </c>
      <c r="EE452" s="13" t="str">
        <f t="shared" ref="EE452:EE501" si="746">IF(EC452=0,"All Res","-----")</f>
        <v>-----</v>
      </c>
      <c r="EF452" s="7">
        <f>IF(OR(ED452="All Sup",EE452="All Res"),"na",((D452-MIN(Q452:V452))/(MAX(Q452:V452)-MIN(Q452:V452))))</f>
        <v>0.59856742447835276</v>
      </c>
      <c r="EG452">
        <v>1.4999999999999999E-4</v>
      </c>
      <c r="EH452">
        <f>Q452*(1+$EG452)</f>
        <v>5201.0500405000012</v>
      </c>
      <c r="EI452">
        <f>Q452*(1-$EG452)</f>
        <v>5199.4899595000006</v>
      </c>
      <c r="EJ452">
        <f>R452*(1+$EG452)</f>
        <v>5190.9885315000001</v>
      </c>
      <c r="EK452">
        <f>R452*(1-$EG452)</f>
        <v>5189.4314684999999</v>
      </c>
      <c r="EL452">
        <f>S452*(1+$EG452)</f>
        <v>5201.4200960000007</v>
      </c>
      <c r="EM452">
        <f>S452*(1-$EG452)</f>
        <v>5199.8599040000008</v>
      </c>
      <c r="EN452">
        <f>T452*(1+$EG452)</f>
        <v>5181.5271125000008</v>
      </c>
      <c r="EO452">
        <f>T452*(1-$EG452)</f>
        <v>5179.9728875000001</v>
      </c>
      <c r="EP452">
        <f>U452*(1+$EG452)</f>
        <v>5181.7371440000006</v>
      </c>
      <c r="EQ452">
        <f>U452*(1-$EG452)</f>
        <v>5180.1828560000004</v>
      </c>
      <c r="ER452">
        <f>V452*(1+$EG452)</f>
        <v>5169.3052795000003</v>
      </c>
      <c r="ES452">
        <f>V452*(1-$EG452)</f>
        <v>5167.7547205000001</v>
      </c>
      <c r="ET452" s="7" t="str">
        <f t="shared" ref="ET452:ET501" si="747">IF(AND(MAX($D452,$E452)&gt;=MIN(EH452,EI452),MAX(EH452,EI452)&gt;=MIN($D452,$E452)),"TOUCH","-----")</f>
        <v>-----</v>
      </c>
      <c r="EU452" s="7" t="str">
        <f t="shared" ref="EU452:EU501" si="748">IF(AND(MAX($D452,$E452)&gt;=MIN(EJ452,EK452),MAX(EJ452,EK452)&gt;=MIN($D452,$E452)),"TOUCH","-----")</f>
        <v>-----</v>
      </c>
      <c r="EV452" s="7" t="str">
        <f t="shared" ref="EV452:EV501" si="749">IF(AND(MAX($D452,$E452)&gt;=MIN(EL452,EM452),MAX(EL452,EM452)&gt;=MIN($D452,$E452)),"TOUCH","-----")</f>
        <v>-----</v>
      </c>
      <c r="EW452" s="7" t="str">
        <f t="shared" ref="EW452:EW501" si="750">IF(AND(MAX($D452,$E452)&gt;=MIN(EN452,EO452),MAX(EN452,EO452)&gt;=MIN($D452,$E452)),"TOUCH","-----")</f>
        <v>-----</v>
      </c>
      <c r="EX452" s="7" t="str">
        <f t="shared" ref="EX452:EX501" si="751">IF(AND(MAX($D452,$E452)&gt;=MIN(EP452,EQ452),MAX(EP452,EQ452)&gt;=MIN($D452,$E452)),"TOUCH","-----")</f>
        <v>-----</v>
      </c>
      <c r="EY452" s="7" t="str">
        <f t="shared" ref="EY452:EY501" si="752">IF(AND(MAX($D452,$E452)&gt;=MIN(ER452,ES452),MAX(ER452,ES452)&gt;=MIN($D452,$E452)),"TOUCH","-----")</f>
        <v>-----</v>
      </c>
      <c r="EZ452">
        <f t="shared" si="624"/>
        <v>77</v>
      </c>
      <c r="FA452">
        <f t="shared" si="625"/>
        <v>9</v>
      </c>
      <c r="FB452">
        <f t="shared" si="626"/>
        <v>450</v>
      </c>
      <c r="FC452">
        <f t="shared" si="627"/>
        <v>20</v>
      </c>
      <c r="FD452">
        <f t="shared" si="628"/>
        <v>20</v>
      </c>
      <c r="FE452">
        <f t="shared" si="629"/>
        <v>144</v>
      </c>
      <c r="FF452">
        <f t="shared" si="630"/>
        <v>4</v>
      </c>
      <c r="FG452">
        <f t="shared" si="631"/>
        <v>2</v>
      </c>
      <c r="FH452">
        <f t="shared" si="632"/>
        <v>0</v>
      </c>
      <c r="FI452">
        <f t="shared" si="633"/>
        <v>5</v>
      </c>
      <c r="FJ452">
        <f t="shared" si="634"/>
        <v>4</v>
      </c>
      <c r="FK452">
        <f t="shared" si="635"/>
        <v>1</v>
      </c>
      <c r="FL452" s="7" t="str">
        <f t="shared" ref="FL452:FL501" si="753">IF(ET452="TOUCH",FF452,"-----")</f>
        <v>-----</v>
      </c>
      <c r="FM452" s="7" t="str">
        <f t="shared" ref="FM452:FM501" si="754">IF(EU452="TOUCH",FG452,"-----")</f>
        <v>-----</v>
      </c>
      <c r="FN452" s="7" t="str">
        <f t="shared" ref="FN452:FN501" si="755">IF(EV452="TOUCH",FH452,"-----")</f>
        <v>-----</v>
      </c>
      <c r="FO452" s="7" t="str">
        <f t="shared" ref="FO452:FO501" si="756">IF(EW452="TOUCH",FI452,"-----")</f>
        <v>-----</v>
      </c>
      <c r="FP452" s="7" t="str">
        <f t="shared" ref="FP452:FP501" si="757">IF(EX452="TOUCH",FJ452,"-----")</f>
        <v>-----</v>
      </c>
      <c r="FQ452" s="7" t="str">
        <f t="shared" ref="FQ452:FQ501" si="758">IF(EY452="TOUCH",FK452,"-----")</f>
        <v>-----</v>
      </c>
      <c r="FR452" s="13" t="str">
        <f>IF(FL452="-----","-----",(D452-Q452)/Q452)</f>
        <v>-----</v>
      </c>
      <c r="FS452" s="13" t="str">
        <f>IF(FM452="-----","-----",(Q452-R452)/R452)</f>
        <v>-----</v>
      </c>
      <c r="FT452" s="13" t="str">
        <f>IF(FN452="-----","-----",(R452-S452)/S452)</f>
        <v>-----</v>
      </c>
      <c r="FU452" s="13" t="str">
        <f>IF(FO452="-----","-----",(S452-T452)/T452)</f>
        <v>-----</v>
      </c>
      <c r="FV452" s="13" t="str">
        <f>IF(FP452="-----","-----",(T452-U452)/U452)</f>
        <v>-----</v>
      </c>
      <c r="FW452" s="13" t="str">
        <f>IF(FQ452="-----","-----",(U452-V452)/V452)</f>
        <v>-----</v>
      </c>
      <c r="FX452" s="7" t="str">
        <f t="shared" ref="FX452:FX501" si="759">IF(FR452="-----","-----",IF(FR452&gt;0%,"Support","Resistant"))</f>
        <v>-----</v>
      </c>
      <c r="FY452" s="7" t="str">
        <f t="shared" ref="FY452:FY501" si="760">IF(FS452="-----","-----",IF(FS452&gt;0%,"Support","Resistant"))</f>
        <v>-----</v>
      </c>
      <c r="FZ452" s="7" t="str">
        <f t="shared" ref="FZ452:FZ501" si="761">IF(FT452="-----","-----",IF(FT452&gt;0%,"Support","Resistant"))</f>
        <v>-----</v>
      </c>
      <c r="GA452" s="7" t="str">
        <f t="shared" ref="GA452:GA501" si="762">IF(FU452="-----","-----",IF(FU452&gt;0%,"Support","Resistant"))</f>
        <v>-----</v>
      </c>
      <c r="GB452" s="7" t="str">
        <f t="shared" ref="GB452:GB501" si="763">IF(FV452="-----","-----",IF(FV452&gt;0%,"Support","Resistant"))</f>
        <v>-----</v>
      </c>
      <c r="GC452" s="7" t="str">
        <f t="shared" ref="GC452:GC501" si="764">IF(FW452="-----","-----",IF(FW452&gt;0%,"Support","Resistant"))</f>
        <v>-----</v>
      </c>
      <c r="GD452" s="7" t="str">
        <f>IF(AND(BG452&gt;AA452,BG451&gt;AA451,BG450&gt;AA450,BG449&gt;AA449,BG448&gt;AA448,BG447&gt;AA447,BG446&gt;AA446,BG445&gt;AA445,BG444&gt;AA444,BG443&gt;AA443,BG442&gt;AA442,BG441&gt;AA441),"Bullish",IF(AND(BG452&lt;AA452,BG451&lt;AA451,BG450&lt;AA450,BG449&lt;AA449,BG448&lt;AA448,BG447&lt;AA447,BG446&lt;AA446,BG445&lt;AA445,BG444&lt;AA444,BG443&lt;AA443,BG442&lt;AA442,BG441&lt;AA441),"Bearish","-----"))</f>
        <v>Bullish</v>
      </c>
      <c r="GE452">
        <f>(Z452-BG452)/BG452</f>
        <v>2.0633347346023521E-4</v>
      </c>
      <c r="GF452" s="28">
        <f t="shared" si="722"/>
        <v>0.31610225057278851</v>
      </c>
      <c r="GG452" s="7">
        <f t="shared" si="723"/>
        <v>0.62403755072382239</v>
      </c>
      <c r="GH452" s="7" t="str">
        <f t="shared" si="724"/>
        <v>-----</v>
      </c>
      <c r="GI452" s="7" t="str">
        <f>IF(Y452&gt;Z452,"Bullish","Bearish")</f>
        <v>Bullish</v>
      </c>
      <c r="GJ452" s="13" t="str">
        <f>IF(AND(D452&gt;Y452,D451&lt;Y451),"TEMA crossover","-----")</f>
        <v>-----</v>
      </c>
      <c r="GK452" s="13" t="str">
        <f>IF(AND(D452&lt;Y452,D451&gt;Y451),"TEMA crossunder","-----")</f>
        <v>-----</v>
      </c>
      <c r="GL452" s="22" t="str">
        <f>IF(GD452="Bearish","YES","-----")</f>
        <v>-----</v>
      </c>
      <c r="GM452" s="22" t="str">
        <f>IF(GH452="Reverse to Bearish","YES","-----")</f>
        <v>-----</v>
      </c>
      <c r="GN452" s="22" t="str">
        <f>IF(AND(GI452="Bullish",GI451="Bullish",GI450="Bullish",GI449="Bullish"),"YES","-----")</f>
        <v>-----</v>
      </c>
      <c r="GO452" s="22" t="str">
        <f>IF(OR(GK452="TEMA crossunder",GK451="TEMA crossunder",GK450="TEMA crossunder",GK449="TEMA crossunder"),"YES","-----")</f>
        <v>-----</v>
      </c>
      <c r="GP452" s="22" t="str">
        <f>IF(GD452="Bullish","YES","-----")</f>
        <v>YES</v>
      </c>
      <c r="GQ452" s="22" t="str">
        <f>IF(GH452="Reverse to Bullish","YES","-----")</f>
        <v>-----</v>
      </c>
      <c r="GR452" s="22" t="str">
        <f>IF(AND(GI452="Bearish",GI451="Bearish",GI450="Bearish",GI449="Bearish"),"YES","-----")</f>
        <v>-----</v>
      </c>
      <c r="GS452" s="22" t="str">
        <f>IF(OR(GJ452="TEMA crossover",GJ451="TEMA crossover",GJ450="TEMA crossover",GJ449="TEMA crossover"),"YES","-----")</f>
        <v>YES</v>
      </c>
      <c r="GT452" s="22" t="str">
        <f t="shared" si="636"/>
        <v>-----</v>
      </c>
      <c r="GU452" s="22" t="str">
        <f t="shared" si="637"/>
        <v>-----</v>
      </c>
      <c r="GV452" s="22" t="str">
        <f t="shared" si="638"/>
        <v>-----</v>
      </c>
      <c r="GW452" s="22" t="str">
        <f t="shared" si="639"/>
        <v>-----</v>
      </c>
      <c r="GX452" s="22" t="str">
        <f t="shared" si="640"/>
        <v>-----</v>
      </c>
      <c r="GY452" s="22" t="str">
        <f t="shared" si="641"/>
        <v>-----</v>
      </c>
      <c r="GZ452" s="7" t="str">
        <f>IF(G452&gt;BH452,"YES","-----")</f>
        <v>-----</v>
      </c>
      <c r="HA452" s="7" t="str">
        <f>IF(F452&lt;BI452,"YES","-----")</f>
        <v>-----</v>
      </c>
      <c r="HB452">
        <f>BH452-BI452</f>
        <v>2.25</v>
      </c>
      <c r="HC452" s="27">
        <f t="shared" ref="HC452:HC501" si="765">STANDARDIZE(HB452,AVERAGE(HB70:HB452),_xlfn.STDEV.P(HB70:HB452))</f>
        <v>-1.2959923096437524</v>
      </c>
      <c r="HD452" s="28">
        <f t="shared" si="725"/>
        <v>9.748906719769207E-2</v>
      </c>
      <c r="HE452" s="28" t="str">
        <f t="shared" si="726"/>
        <v>Idle</v>
      </c>
      <c r="HF452" s="27">
        <f>STANDARDIZE(H452,AVERAGE($H69:$H452),_xlfn.STDEV.P($H69:$H452))</f>
        <v>-1.5452985472352505</v>
      </c>
      <c r="HG452" s="28">
        <f t="shared" si="727"/>
        <v>6.1137033357448425E-2</v>
      </c>
      <c r="HH452" s="28" t="str">
        <f t="shared" si="728"/>
        <v>Low Vol</v>
      </c>
      <c r="HI452">
        <f t="shared" ref="HI452:HI501" si="766">BI452-BK452</f>
        <v>-0.57769000000007509</v>
      </c>
      <c r="HJ452">
        <f t="shared" ref="HJ452:HJ501" si="767">BH452-BK452</f>
        <v>1.6723099999999249</v>
      </c>
      <c r="HK452" s="28">
        <f t="shared" ref="HK452:HL452" si="768">STANDARDIZE(HI452,AVERAGE(HI69:HI452),_xlfn.STDEV.P(HI69:HI452))</f>
        <v>0.75484388758420384</v>
      </c>
      <c r="HL452" s="28">
        <f t="shared" si="768"/>
        <v>-0.44748548339259031</v>
      </c>
      <c r="HM452" s="28">
        <f t="shared" si="730"/>
        <v>0.77482867138569655</v>
      </c>
      <c r="HN452" s="28">
        <f t="shared" si="731"/>
        <v>0.32726228345579078</v>
      </c>
      <c r="HO452" s="28" t="str">
        <f t="shared" si="732"/>
        <v>-----</v>
      </c>
      <c r="HP452" s="28" t="str">
        <f t="shared" si="733"/>
        <v>-----</v>
      </c>
      <c r="HQ452" s="28">
        <f t="shared" si="648"/>
        <v>-0.21947999999974854</v>
      </c>
      <c r="HR452" s="28" t="str">
        <f t="shared" ref="HR452:HR501" si="769">IF(HQ452&gt;0,"Bull",IF(HQ452&lt;0,"Bear","-----"))</f>
        <v>Bear</v>
      </c>
      <c r="HS452">
        <f t="shared" ref="HS452:HS501" si="770">ABS(HQ452)</f>
        <v>0.21947999999974854</v>
      </c>
      <c r="HT452" s="27">
        <f t="shared" si="734"/>
        <v>-0.91551904912535897</v>
      </c>
      <c r="HU452" s="28">
        <f t="shared" si="735"/>
        <v>0.17995960340355455</v>
      </c>
      <c r="HV452" s="27" t="str">
        <f t="shared" si="736"/>
        <v>-----</v>
      </c>
    </row>
    <row r="453" spans="1:230" x14ac:dyDescent="0.55000000000000004">
      <c r="A453">
        <f>Validation!A452</f>
        <v>1772167200</v>
      </c>
      <c r="B453" t="str">
        <f>Price!B452</f>
        <v>XAUUSD</v>
      </c>
      <c r="C453" t="str">
        <f>Price!C452</f>
        <v>M5</v>
      </c>
      <c r="D453">
        <f>Price!D452</f>
        <v>5187.34</v>
      </c>
      <c r="E453">
        <f>Price!E452</f>
        <v>5187.75</v>
      </c>
      <c r="F453">
        <f>Price!F452</f>
        <v>5188.0600000000004</v>
      </c>
      <c r="G453">
        <f>Price!G452</f>
        <v>5186.6099999999997</v>
      </c>
      <c r="H453">
        <f>Price!H452</f>
        <v>301</v>
      </c>
      <c r="I453">
        <f>Diagonals!E452</f>
        <v>5227.46</v>
      </c>
      <c r="J453">
        <f>Diagonals!F452</f>
        <v>0</v>
      </c>
      <c r="K453">
        <f>Diagonals!G452</f>
        <v>0</v>
      </c>
      <c r="L453">
        <f>Diagonals!H452</f>
        <v>5093.2700000000004</v>
      </c>
      <c r="M453">
        <f>Diagonals!I452</f>
        <v>0</v>
      </c>
      <c r="N453">
        <f>Diagonals!J452</f>
        <v>0</v>
      </c>
      <c r="O453">
        <f>Diagonals!K452</f>
        <v>0</v>
      </c>
      <c r="P453">
        <f>Diagonals!L452</f>
        <v>0</v>
      </c>
      <c r="Q453">
        <f>Trendlines!E452</f>
        <v>5200.28</v>
      </c>
      <c r="R453">
        <f>Trendlines!F452</f>
        <v>5190.18</v>
      </c>
      <c r="S453">
        <f>Trendlines!G452</f>
        <v>5200.62</v>
      </c>
      <c r="T453">
        <f>Trendlines!H452</f>
        <v>5180.82</v>
      </c>
      <c r="U453">
        <f>Trendlines!I452</f>
        <v>5180.9799999999996</v>
      </c>
      <c r="V453">
        <f>Trendlines!J452</f>
        <v>5168.5600000000004</v>
      </c>
      <c r="W453">
        <f>Trendlines!K452</f>
        <v>0</v>
      </c>
      <c r="X453">
        <f>Trendlines!L452</f>
        <v>0</v>
      </c>
      <c r="Y453">
        <f>Tema_Hrma_Smma!E452</f>
        <v>5187.32</v>
      </c>
      <c r="Z453">
        <f>Tema_Hrma_Smma!F452</f>
        <v>5187.0200000000004</v>
      </c>
      <c r="AA453">
        <f>Tema_Hrma_Smma!G452</f>
        <v>5184.99</v>
      </c>
      <c r="AB453">
        <f>ZScore!H452</f>
        <v>-1</v>
      </c>
      <c r="AC453">
        <f>ZScore!I452</f>
        <v>0.90222999999999998</v>
      </c>
      <c r="AD453">
        <f>ZScore!J452</f>
        <v>3</v>
      </c>
      <c r="AE453">
        <f>HA!E452</f>
        <v>5187.1099999999997</v>
      </c>
      <c r="AF453">
        <f>HA!F452</f>
        <v>5188.0600000000004</v>
      </c>
      <c r="AG453">
        <f>HA!G452</f>
        <v>5186.6099999999997</v>
      </c>
      <c r="AH453">
        <f>HA!H452</f>
        <v>5187.4399999999996</v>
      </c>
      <c r="AI453">
        <f>HA!I452</f>
        <v>1</v>
      </c>
      <c r="AJ453">
        <f>HA!J452</f>
        <v>0.33</v>
      </c>
      <c r="AK453">
        <f>HA!K452</f>
        <v>-0.92669999999999997</v>
      </c>
      <c r="AL453">
        <f>HA!L452</f>
        <v>4</v>
      </c>
      <c r="AM453">
        <f>KC!E452</f>
        <v>5211.6542099999997</v>
      </c>
      <c r="AN453">
        <f>KC!F452</f>
        <v>5205.6213100000004</v>
      </c>
      <c r="AO453">
        <f>KC!G452</f>
        <v>5199.5884100000003</v>
      </c>
      <c r="AP453">
        <f>KC!H452</f>
        <v>5193.5555100000001</v>
      </c>
      <c r="AQ453">
        <f>KC!I452</f>
        <v>5187.52261</v>
      </c>
      <c r="AR453">
        <f>KC!J452</f>
        <v>5184.3545800000002</v>
      </c>
      <c r="AS453">
        <f>KC!K452</f>
        <v>5178.32168</v>
      </c>
      <c r="AT453">
        <f>KC!L452</f>
        <v>5172.2887799999999</v>
      </c>
      <c r="AU453">
        <f>KC!M452</f>
        <v>5166.2558799999997</v>
      </c>
      <c r="AV453">
        <f>KC!N452</f>
        <v>5160.2229799999996</v>
      </c>
      <c r="AW453">
        <f>SR_Levels!E452</f>
        <v>5178.6000000000004</v>
      </c>
      <c r="AX453">
        <f>SR_Levels!F452</f>
        <v>5161.8900000000003</v>
      </c>
      <c r="AY453">
        <f>SR_Levels!G452</f>
        <v>5135.8500000000004</v>
      </c>
      <c r="AZ453">
        <f>SR_Levels!H452</f>
        <v>0</v>
      </c>
      <c r="BA453">
        <f>SR_Levels!I452</f>
        <v>5193.3500000000004</v>
      </c>
      <c r="BB453">
        <f>SR_Levels!J452</f>
        <v>5205.3100000000004</v>
      </c>
      <c r="BC453">
        <f>SR_Levels!K452</f>
        <v>0</v>
      </c>
      <c r="BD453">
        <f>SR_Levels!L452</f>
        <v>0</v>
      </c>
      <c r="BE453">
        <f>ZigZag!E452</f>
        <v>0</v>
      </c>
      <c r="BF453">
        <f>ZigZag!F452</f>
        <v>0</v>
      </c>
      <c r="BG453">
        <f>ZigZag!G452</f>
        <v>5185.8900000000003</v>
      </c>
      <c r="BH453">
        <f>Dual_Tema!E452</f>
        <v>5188.1499999999996</v>
      </c>
      <c r="BI453">
        <f>Dual_Tema!F452</f>
        <v>5186.38</v>
      </c>
      <c r="BJ453">
        <f>Pinbar!E452</f>
        <v>0</v>
      </c>
      <c r="BK453">
        <f>SSA!E452</f>
        <v>5185.8213800000003</v>
      </c>
      <c r="BL453">
        <f>SSA!F452</f>
        <v>5186.2742699999999</v>
      </c>
      <c r="BN453" t="str">
        <f t="shared" si="644"/>
        <v>Red Candle</v>
      </c>
      <c r="BO453" s="34">
        <f t="shared" si="649"/>
        <v>1.4074703901023611E-4</v>
      </c>
      <c r="BP453" s="34">
        <f t="shared" si="657"/>
        <v>3.277316918470774E-5</v>
      </c>
      <c r="BQ453" s="34">
        <f t="shared" si="671"/>
        <v>8.5666325802158383E-4</v>
      </c>
      <c r="BR453" s="34">
        <f t="shared" si="681"/>
        <v>1.1348152837231673E-3</v>
      </c>
      <c r="BS453" s="35">
        <f t="shared" si="650"/>
        <v>2.345646427781567E-5</v>
      </c>
      <c r="BT453" s="35">
        <f t="shared" si="658"/>
        <v>2.731056409022159E-6</v>
      </c>
      <c r="BU453" s="35">
        <f t="shared" si="672"/>
        <v>4.7573161093605876E-5</v>
      </c>
      <c r="BV453" s="35">
        <f t="shared" si="682"/>
        <v>4.7258277786621505E-5</v>
      </c>
      <c r="BW453" s="27">
        <v>96</v>
      </c>
      <c r="BX453">
        <f>F453-G453</f>
        <v>1.4500000000007276</v>
      </c>
      <c r="BY453">
        <f>ABS(F453-D452)</f>
        <v>0.31000000000040018</v>
      </c>
      <c r="BZ453">
        <f>ABS(G453-D452)</f>
        <v>1.1400000000003274</v>
      </c>
      <c r="CA453">
        <f t="shared" ref="CA453:CA501" si="771">MAX(BX453:BZ453)</f>
        <v>1.4500000000007276</v>
      </c>
      <c r="CB453">
        <f t="shared" si="660"/>
        <v>2.9557142857143583</v>
      </c>
      <c r="CC453">
        <f t="shared" si="664"/>
        <v>3.4403587334963475</v>
      </c>
      <c r="CD453">
        <f t="shared" si="661"/>
        <v>-0.48464444778198912</v>
      </c>
      <c r="CE453">
        <f t="shared" si="665"/>
        <v>-1</v>
      </c>
      <c r="CF453">
        <f t="shared" si="668"/>
        <v>-18</v>
      </c>
      <c r="CG453" s="7" t="str">
        <f t="shared" si="662"/>
        <v>Low Volatility Period</v>
      </c>
      <c r="CH453" s="21">
        <f>(Q453-Q357)/$BW453</f>
        <v>5.6249999999996208E-3</v>
      </c>
      <c r="CI453" s="21">
        <f>(R453-R357)/$BW453</f>
        <v>-2.5937499999997726E-2</v>
      </c>
      <c r="CJ453" s="21">
        <f>(S453-S357)/$BW453</f>
        <v>-1.7604166666671972E-2</v>
      </c>
      <c r="CK453" s="21">
        <f>(T453-T357)/$BW453</f>
        <v>7.5624999999992795E-2</v>
      </c>
      <c r="CL453" s="21">
        <f>(U453-U357)/$BW453</f>
        <v>2.2083333333332195E-2</v>
      </c>
      <c r="CM453" s="21">
        <f>(V453-V357)/$BW453</f>
        <v>3.8645833333333712E-2</v>
      </c>
      <c r="CN453">
        <f>DEGREES(ATAN(CH453/$CB453))</f>
        <v>0.10903908142779281</v>
      </c>
      <c r="CO453">
        <f>DEGREES(ATAN(CI453/$CB453))</f>
        <v>-0.50277902131059293</v>
      </c>
      <c r="CP453">
        <f>DEGREES(ATAN(CJ453/$CB453))</f>
        <v>-0.34124831693059787</v>
      </c>
      <c r="CQ453">
        <f>DEGREES(ATAN(CK453/$CB453))</f>
        <v>1.4656518709033339</v>
      </c>
      <c r="CR453">
        <f t="shared" si="673"/>
        <v>0.42807190837774689</v>
      </c>
      <c r="CS453">
        <f t="shared" si="674"/>
        <v>0.7490970934357104</v>
      </c>
      <c r="CT453" t="str" cm="1">
        <f t="array" ref="CT453">_xlfn.IFS(CN453&gt;3,"Strong + Slope",CN453&gt;1.5,"Moderate + Slope",CN453&gt;0.5,"Sideway + Slope",CN453&gt;=-0.5,"Sideway Flat",CN453&gt;=-1.5,"Sideway - Slope",CN453&gt;=-3,"Moderate - Slope",TRUE,"Strong - Slope")</f>
        <v>Sideway Flat</v>
      </c>
      <c r="CU453" t="str" cm="1">
        <f t="array" ref="CU453">_xlfn.IFS(CO453&gt;3,"Strong + Slope",CO453&gt;1.5,"Moderate + Slope",CO453&gt;0.5,"Sideway + Slope",CO453&gt;=-0.5,"Sideway Flat",CO453&gt;=-1.5,"Sideway - Slope",CO453&gt;=-3,"Moderate - Slope",TRUE,"Strong - Slope")</f>
        <v>Sideway - Slope</v>
      </c>
      <c r="CV453" t="str" cm="1">
        <f t="array" ref="CV453">_xlfn.IFS(CP453&gt;3,"Strong + Slope",CP453&gt;1.5,"Moderate + Slope",CP453&gt;0.5,"Sideway + Slope",CP453&gt;=-0.5,"Sideway Flat",CP453&gt;=-1.5,"Sideway - Slope",CP453&gt;=-3,"Moderate - Slope",TRUE,"Strong - Slope")</f>
        <v>Sideway Flat</v>
      </c>
      <c r="CW453" t="str" cm="1">
        <f t="array" ref="CW453">_xlfn.IFS(CQ453&gt;3,"Strong + Slope",CQ453&gt;1.5,"Moderate + Slope",CQ453&gt;0.5,"Sideway + Slope",CQ453&gt;=-0.5,"Sideway Flat",CQ453&gt;=-1.5,"Sideway - Slope",CQ453&gt;=-3,"Moderate - Slope",TRUE,"Strong - Slope")</f>
        <v>Sideway + Slope</v>
      </c>
      <c r="CX453" t="str" cm="1">
        <f t="array" ref="CX453">_xlfn.IFS(CR453&gt;3,"Strong + Slope",CR453&gt;1.5,"Moderate + Slope",CR453&gt;0.5,"Sideway + Slope",CR453&gt;=-0.5,"Sideway Flat",CR453&gt;=-1.5,"Sideway - Slope",CR453&gt;=-3,"Moderate - Slope",TRUE,"Strong - Slope")</f>
        <v>Sideway Flat</v>
      </c>
      <c r="CY453" t="str" cm="1">
        <f t="array" ref="CY453">_xlfn.IFS(CS453&gt;3,"Strong + Slope",CS453&gt;1.5,"Moderate + Slope",CS453&gt;0.5,"Sideway + Slope",CS453&gt;=-0.5,"Sideway Flat",CS453&gt;=-1.5,"Sideway - Slope",CS453&gt;=-3,"Moderate - Slope",TRUE,"Strong - Slope")</f>
        <v>Sideway + Slope</v>
      </c>
      <c r="CZ453" s="7" t="str">
        <f>IF(AND(D453&gt;BH453,D453&gt;E453),"Bullish Trigger","-----")</f>
        <v>-----</v>
      </c>
      <c r="DA453" s="7" t="str">
        <f>IF(AND(D453&lt;BI453,D453&lt;E453),"Bearish Trigger","-----")</f>
        <v>-----</v>
      </c>
      <c r="DB453" s="13" t="str">
        <f>IF(AND(W453=BE453,W453&gt;0,BE453&gt;0),"Important High","------")</f>
        <v>------</v>
      </c>
      <c r="DC453" s="13" t="str">
        <f>IF(AND(X453=BF453,X453&gt;0,BF453&gt;0),"Important Low","------")</f>
        <v>------</v>
      </c>
      <c r="DD453" s="7" t="str">
        <f>IF(AND(DB453="Important High",DC453="-----",BJ453=1),"Imp High Rej","-----")</f>
        <v>-----</v>
      </c>
      <c r="DE453" s="7" t="str">
        <f>IF(AND(DB453="-----",DC453="Important Low",BJ453=1),"Imp Low Rej","-----")</f>
        <v>-----</v>
      </c>
      <c r="DF453" s="7" t="str">
        <f>IF(Y453&gt;AM453,"Overbought",IF(Y453&gt;AO453,"Bullish Momentum",IF(Y453&gt;AQ453,"Flat Momentum","-----")))</f>
        <v>-----</v>
      </c>
      <c r="DG453" s="7" t="str">
        <f>IF(Y453&lt;AV453,"Oversold",IF(Y453&lt;AT453,"Bearish Momentum",IF(Y453&lt;AR453,"Flat Momentum","-----")))</f>
        <v>-----</v>
      </c>
      <c r="DH453" s="7" t="str">
        <f>IF(AND(DF453="Overbought",AD453=2),"Culminated Thrust","-----")</f>
        <v>-----</v>
      </c>
      <c r="DI453" s="7" t="str">
        <f>IF(AND(DG453="Oversold",AD453=5),"Culminated Thrust","-----")</f>
        <v>-----</v>
      </c>
      <c r="DJ453" s="14">
        <f>(Q453-$D453)/$D453</f>
        <v>2.4945347711928657E-3</v>
      </c>
      <c r="DK453" s="14">
        <f>(R453-$D453)/$D453</f>
        <v>5.4748676585690266E-4</v>
      </c>
      <c r="DL453" s="14">
        <f>(S453-$D453)/$D453</f>
        <v>2.5600789614715334E-3</v>
      </c>
      <c r="DM453" s="14">
        <f>(T453-$D453)/$D453</f>
        <v>-1.2569062371081202E-3</v>
      </c>
      <c r="DN453" s="14">
        <f>(U453-$D453)/$D453</f>
        <v>-1.2260619122711413E-3</v>
      </c>
      <c r="DO453" s="14">
        <f>(V453-$D453)/$D453</f>
        <v>-3.6203526277436499E-3</v>
      </c>
      <c r="DP453" s="14">
        <f t="shared" si="737"/>
        <v>2.5600789614715334E-3</v>
      </c>
      <c r="DQ453" s="14">
        <f t="shared" si="738"/>
        <v>2.4945347711928657E-3</v>
      </c>
      <c r="DR453" s="14">
        <f t="shared" si="739"/>
        <v>5.4748676585690266E-4</v>
      </c>
      <c r="DS453" s="14">
        <f t="shared" si="740"/>
        <v>-1.2260619122711413E-3</v>
      </c>
      <c r="DT453" s="14">
        <f t="shared" si="741"/>
        <v>-1.2569062371081202E-3</v>
      </c>
      <c r="DU453" s="14">
        <f t="shared" si="742"/>
        <v>-3.6203526277436499E-3</v>
      </c>
      <c r="DV453" t="str">
        <f>IF($D453&gt;Q453,"SUP","RES")</f>
        <v>RES</v>
      </c>
      <c r="DW453" t="str">
        <f>IF($D453&gt;R453,"SUP","RES")</f>
        <v>RES</v>
      </c>
      <c r="DX453" t="str">
        <f>IF($D453&gt;S453,"SUP","RES")</f>
        <v>RES</v>
      </c>
      <c r="DY453" t="str">
        <f>IF($D453&gt;T453,"SUP","RES")</f>
        <v>SUP</v>
      </c>
      <c r="DZ453" t="str">
        <f>IF($D453&gt;U453,"SUP","RES")</f>
        <v>SUP</v>
      </c>
      <c r="EA453" t="str">
        <f>IF($D453&gt;V453,"SUP","RES")</f>
        <v>SUP</v>
      </c>
      <c r="EB453" s="7">
        <f t="shared" si="743"/>
        <v>3</v>
      </c>
      <c r="EC453" s="7">
        <f t="shared" si="744"/>
        <v>3</v>
      </c>
      <c r="ED453" s="13" t="str">
        <f t="shared" si="745"/>
        <v>-----</v>
      </c>
      <c r="EE453" s="13" t="str">
        <f t="shared" si="746"/>
        <v>-----</v>
      </c>
      <c r="EF453" s="7">
        <f>IF(OR(ED453="All Sup",EE453="All Res"),"na",((D453-MIN(Q453:V453))/(MAX(Q453:V453)-MIN(Q453:V453))))</f>
        <v>0.58577666874610246</v>
      </c>
      <c r="EG453">
        <v>1.4999999999999999E-4</v>
      </c>
      <c r="EH453">
        <f>Q453*(1+$EG453)</f>
        <v>5201.0600420000001</v>
      </c>
      <c r="EI453">
        <f>Q453*(1-$EG453)</f>
        <v>5199.4999579999994</v>
      </c>
      <c r="EJ453">
        <f>R453*(1+$EG453)</f>
        <v>5190.9585270000007</v>
      </c>
      <c r="EK453">
        <f>R453*(1-$EG453)</f>
        <v>5189.4014730000008</v>
      </c>
      <c r="EL453">
        <f>S453*(1+$EG453)</f>
        <v>5201.4000930000002</v>
      </c>
      <c r="EM453">
        <f>S453*(1-$EG453)</f>
        <v>5199.8399069999996</v>
      </c>
      <c r="EN453">
        <f>T453*(1+$EG453)</f>
        <v>5181.5971230000005</v>
      </c>
      <c r="EO453">
        <f>T453*(1-$EG453)</f>
        <v>5180.0428769999999</v>
      </c>
      <c r="EP453">
        <f>U453*(1+$EG453)</f>
        <v>5181.7571470000003</v>
      </c>
      <c r="EQ453">
        <f>U453*(1-$EG453)</f>
        <v>5180.2028529999998</v>
      </c>
      <c r="ER453">
        <f>V453*(1+$EG453)</f>
        <v>5169.3352840000007</v>
      </c>
      <c r="ES453">
        <f>V453*(1-$EG453)</f>
        <v>5167.7847160000001</v>
      </c>
      <c r="ET453" s="7" t="str">
        <f t="shared" si="747"/>
        <v>-----</v>
      </c>
      <c r="EU453" s="7" t="str">
        <f t="shared" si="748"/>
        <v>-----</v>
      </c>
      <c r="EV453" s="7" t="str">
        <f t="shared" si="749"/>
        <v>-----</v>
      </c>
      <c r="EW453" s="7" t="str">
        <f t="shared" si="750"/>
        <v>-----</v>
      </c>
      <c r="EX453" s="7" t="str">
        <f t="shared" si="751"/>
        <v>-----</v>
      </c>
      <c r="EY453" s="7" t="str">
        <f t="shared" si="752"/>
        <v>-----</v>
      </c>
      <c r="EZ453">
        <f t="shared" ref="EZ453:EZ501" si="772">IF(ET453="TOUCH",0,EZ452+1)</f>
        <v>78</v>
      </c>
      <c r="FA453">
        <f t="shared" ref="FA453:FA501" si="773">IF(EU453="TOUCH",0,FA452+1)</f>
        <v>10</v>
      </c>
      <c r="FB453">
        <f t="shared" ref="FB453:FB501" si="774">IF(EV453="TOUCH",0,FB452+1)</f>
        <v>451</v>
      </c>
      <c r="FC453">
        <f t="shared" ref="FC453:FC501" si="775">IF(EW453="TOUCH",0,FC452+1)</f>
        <v>21</v>
      </c>
      <c r="FD453">
        <f t="shared" ref="FD453:FD501" si="776">IF(EX453="TOUCH",0,FD452+1)</f>
        <v>21</v>
      </c>
      <c r="FE453">
        <f t="shared" ref="FE453:FE501" si="777">IF(EY453="TOUCH",0,FE452+1)</f>
        <v>145</v>
      </c>
      <c r="FF453">
        <f t="shared" ref="FF453:FF501" si="778">IF(ET453="TOUCH",IF(EZ452&gt;=3,1,FF452+1),FF452)</f>
        <v>4</v>
      </c>
      <c r="FG453">
        <f t="shared" ref="FG453:FG501" si="779">IF(EU453="TOUCH",IF(FA452&gt;=3,1,FG452+1),FG452)</f>
        <v>2</v>
      </c>
      <c r="FH453">
        <f t="shared" ref="FH453:FH501" si="780">IF(EV453="TOUCH",IF(FB452&gt;=3,1,FH452+1),FH452)</f>
        <v>0</v>
      </c>
      <c r="FI453">
        <f t="shared" ref="FI453:FI501" si="781">IF(EW453="TOUCH",IF(FC452&gt;=3,1,FI452+1),FI452)</f>
        <v>5</v>
      </c>
      <c r="FJ453">
        <f t="shared" ref="FJ453:FJ501" si="782">IF(EX453="TOUCH",IF(FD452&gt;=3,1,FJ452+1),FJ452)</f>
        <v>4</v>
      </c>
      <c r="FK453">
        <f t="shared" ref="FK453:FK501" si="783">IF(EY453="TOUCH",IF(FE452&gt;=3,1,FK452+1),FK452)</f>
        <v>1</v>
      </c>
      <c r="FL453" s="7" t="str">
        <f t="shared" si="753"/>
        <v>-----</v>
      </c>
      <c r="FM453" s="7" t="str">
        <f t="shared" si="754"/>
        <v>-----</v>
      </c>
      <c r="FN453" s="7" t="str">
        <f t="shared" si="755"/>
        <v>-----</v>
      </c>
      <c r="FO453" s="7" t="str">
        <f t="shared" si="756"/>
        <v>-----</v>
      </c>
      <c r="FP453" s="7" t="str">
        <f t="shared" si="757"/>
        <v>-----</v>
      </c>
      <c r="FQ453" s="7" t="str">
        <f t="shared" si="758"/>
        <v>-----</v>
      </c>
      <c r="FR453" s="13" t="str">
        <f>IF(FL453="-----","-----",(D453-Q453)/Q453)</f>
        <v>-----</v>
      </c>
      <c r="FS453" s="13" t="str">
        <f>IF(FM453="-----","-----",(Q453-R453)/R453)</f>
        <v>-----</v>
      </c>
      <c r="FT453" s="13" t="str">
        <f>IF(FN453="-----","-----",(R453-S453)/S453)</f>
        <v>-----</v>
      </c>
      <c r="FU453" s="13" t="str">
        <f>IF(FO453="-----","-----",(S453-T453)/T453)</f>
        <v>-----</v>
      </c>
      <c r="FV453" s="13" t="str">
        <f>IF(FP453="-----","-----",(T453-U453)/U453)</f>
        <v>-----</v>
      </c>
      <c r="FW453" s="13" t="str">
        <f>IF(FQ453="-----","-----",(U453-V453)/V453)</f>
        <v>-----</v>
      </c>
      <c r="FX453" s="7" t="str">
        <f t="shared" si="759"/>
        <v>-----</v>
      </c>
      <c r="FY453" s="7" t="str">
        <f t="shared" si="760"/>
        <v>-----</v>
      </c>
      <c r="FZ453" s="7" t="str">
        <f t="shared" si="761"/>
        <v>-----</v>
      </c>
      <c r="GA453" s="7" t="str">
        <f t="shared" si="762"/>
        <v>-----</v>
      </c>
      <c r="GB453" s="7" t="str">
        <f t="shared" si="763"/>
        <v>-----</v>
      </c>
      <c r="GC453" s="7" t="str">
        <f t="shared" si="764"/>
        <v>-----</v>
      </c>
      <c r="GD453" s="7" t="str">
        <f>IF(AND(BG453&gt;AA453,BG452&gt;AA452,BG451&gt;AA451,BG450&gt;AA450,BG449&gt;AA449,BG448&gt;AA448,BG447&gt;AA447,BG446&gt;AA446,BG445&gt;AA445,BG444&gt;AA444,BG443&gt;AA443,BG442&gt;AA442),"Bullish",IF(AND(BG453&lt;AA453,BG452&lt;AA452,BG451&lt;AA451,BG450&lt;AA450,BG449&lt;AA449,BG448&lt;AA448,BG447&lt;AA447,BG446&lt;AA446,BG445&lt;AA445,BG444&lt;AA444,BG443&lt;AA443,BG442&lt;AA442),"Bearish","-----"))</f>
        <v>Bullish</v>
      </c>
      <c r="GE453">
        <f>(Z453-BG453)/BG453</f>
        <v>2.1789895273523137E-4</v>
      </c>
      <c r="GF453" s="28">
        <f t="shared" si="722"/>
        <v>0.3274213869640577</v>
      </c>
      <c r="GG453" s="7">
        <f t="shared" si="723"/>
        <v>0.62832540365913414</v>
      </c>
      <c r="GH453" s="7" t="str">
        <f t="shared" si="724"/>
        <v>-----</v>
      </c>
      <c r="GI453" s="7" t="str">
        <f>IF(Y453&gt;Z453,"Bullish","Bearish")</f>
        <v>Bullish</v>
      </c>
      <c r="GJ453" s="13" t="str">
        <f>IF(AND(D453&gt;Y453,D452&lt;Y452),"TEMA crossover","-----")</f>
        <v>-----</v>
      </c>
      <c r="GK453" s="13" t="str">
        <f>IF(AND(D453&lt;Y453,D452&gt;Y452),"TEMA crossunder","-----")</f>
        <v>-----</v>
      </c>
      <c r="GL453" s="22" t="str">
        <f>IF(GD453="Bearish","YES","-----")</f>
        <v>-----</v>
      </c>
      <c r="GM453" s="22" t="str">
        <f>IF(GH453="Reverse to Bearish","YES","-----")</f>
        <v>-----</v>
      </c>
      <c r="GN453" s="22" t="str">
        <f>IF(AND(GI453="Bullish",GI452="Bullish",GI451="Bullish",GI450="Bullish"),"YES","-----")</f>
        <v>-----</v>
      </c>
      <c r="GO453" s="22" t="str">
        <f>IF(OR(GK453="TEMA crossunder",GK452="TEMA crossunder",GK451="TEMA crossunder",GK450="TEMA crossunder"),"YES","-----")</f>
        <v>-----</v>
      </c>
      <c r="GP453" s="22" t="str">
        <f>IF(GD453="Bullish","YES","-----")</f>
        <v>YES</v>
      </c>
      <c r="GQ453" s="22" t="str">
        <f>IF(GH453="Reverse to Bullish","YES","-----")</f>
        <v>-----</v>
      </c>
      <c r="GR453" s="22" t="str">
        <f>IF(AND(GI453="Bearish",GI452="Bearish",GI451="Bearish",GI450="Bearish"),"YES","-----")</f>
        <v>-----</v>
      </c>
      <c r="GS453" s="22" t="str">
        <f>IF(OR(GJ453="TEMA crossover",GJ452="TEMA crossover",GJ451="TEMA crossover",GJ450="TEMA crossover"),"YES","-----")</f>
        <v>-----</v>
      </c>
      <c r="GT453" s="22" t="str">
        <f t="shared" ref="GT453:GT501" si="784">IF(AND(GL453="YES",GM453="YES",GN453="YES",GO453="YES"),"Open Sell / Close Buy","-----")</f>
        <v>-----</v>
      </c>
      <c r="GU453" s="22" t="str">
        <f t="shared" ref="GU453:GU501" si="785">IF(AND(GP453="YES",GQ453="YES",GR453="YES",GS453="YES"),"Open Buy / Close Sell","-----")</f>
        <v>-----</v>
      </c>
      <c r="GV453" s="22" t="str">
        <f t="shared" ref="GV453:GV501" si="786">IF(GT453&lt;&gt;"-----","YES",IF(GU453&lt;&gt;"-----","YES","-----"))</f>
        <v>-----</v>
      </c>
      <c r="GW453" s="22" t="str">
        <f t="shared" ref="GW453:GW501" si="787">IF(AND(GP453="-----",GQ453="YES",GR453="YES",GS453="YES"),"Close Sell","-----")</f>
        <v>-----</v>
      </c>
      <c r="GX453" s="22" t="str">
        <f t="shared" ref="GX453:GX501" si="788">IF(AND(GL453="-----",GM453="YES",GN453="YES",GO453="YES"),"Close Buy","-----")</f>
        <v>-----</v>
      </c>
      <c r="GY453" s="22" t="str">
        <f t="shared" ref="GY453:GY501" si="789">IF(GW453&lt;&gt;"-----","YES",IF(GX453&lt;&gt;"-----","YES","-----"))</f>
        <v>-----</v>
      </c>
      <c r="GZ453" s="7" t="str">
        <f>IF(G453&gt;BH453,"YES","-----")</f>
        <v>-----</v>
      </c>
      <c r="HA453" s="7" t="str">
        <f>IF(F453&lt;BI453,"YES","-----")</f>
        <v>-----</v>
      </c>
      <c r="HB453">
        <f>BH453-BI453</f>
        <v>1.7699999999995271</v>
      </c>
      <c r="HC453" s="27">
        <f t="shared" si="765"/>
        <v>-1.4575737835194735</v>
      </c>
      <c r="HD453" s="28">
        <f t="shared" si="725"/>
        <v>7.2479030109532133E-2</v>
      </c>
      <c r="HE453" s="28" t="str">
        <f t="shared" si="726"/>
        <v>Idle</v>
      </c>
      <c r="HF453" s="27">
        <f>STANDARDIZE(H453,AVERAGE($H70:$H453),_xlfn.STDEV.P($H70:$H453))</f>
        <v>-1.2502319378392159</v>
      </c>
      <c r="HG453" s="28">
        <f t="shared" si="727"/>
        <v>0.10560741657346477</v>
      </c>
      <c r="HH453" s="28" t="str">
        <f t="shared" si="728"/>
        <v>Low Vol</v>
      </c>
      <c r="HI453">
        <f t="shared" si="766"/>
        <v>0.55861999999979162</v>
      </c>
      <c r="HJ453">
        <f t="shared" si="767"/>
        <v>2.3286199999993187</v>
      </c>
      <c r="HK453" s="28">
        <f t="shared" ref="HK453:HL453" si="790">STANDARDIZE(HI453,AVERAGE(HI70:HI453),_xlfn.STDEV.P(HI70:HI453))</f>
        <v>1.0917251972236963</v>
      </c>
      <c r="HL453" s="28">
        <f t="shared" si="790"/>
        <v>-0.21082556484674553</v>
      </c>
      <c r="HM453" s="28">
        <f t="shared" si="730"/>
        <v>0.86252304674898805</v>
      </c>
      <c r="HN453" s="28">
        <f t="shared" si="731"/>
        <v>0.41651169450376718</v>
      </c>
      <c r="HO453" s="28" t="str">
        <f t="shared" si="732"/>
        <v>-----</v>
      </c>
      <c r="HP453" s="28" t="str">
        <f t="shared" si="733"/>
        <v>-----</v>
      </c>
      <c r="HQ453" s="28">
        <f t="shared" si="648"/>
        <v>-0.45288999999957014</v>
      </c>
      <c r="HR453" s="28" t="str">
        <f t="shared" si="769"/>
        <v>Bear</v>
      </c>
      <c r="HS453">
        <f t="shared" si="770"/>
        <v>0.45288999999957014</v>
      </c>
      <c r="HT453" s="27">
        <f t="shared" si="734"/>
        <v>-0.64483334154238536</v>
      </c>
      <c r="HU453" s="28">
        <f t="shared" si="735"/>
        <v>0.2595175963766484</v>
      </c>
      <c r="HV453" s="27" t="str">
        <f t="shared" si="736"/>
        <v>-----</v>
      </c>
    </row>
    <row r="454" spans="1:230" x14ac:dyDescent="0.55000000000000004">
      <c r="A454">
        <f>Validation!A453</f>
        <v>1772167500</v>
      </c>
      <c r="B454" t="str">
        <f>Price!B453</f>
        <v>XAUUSD</v>
      </c>
      <c r="C454" t="str">
        <f>Price!C453</f>
        <v>M5</v>
      </c>
      <c r="D454">
        <f>Price!D453</f>
        <v>5185.67</v>
      </c>
      <c r="E454">
        <f>Price!E453</f>
        <v>5187.34</v>
      </c>
      <c r="F454">
        <f>Price!F453</f>
        <v>5187.49</v>
      </c>
      <c r="G454">
        <f>Price!G453</f>
        <v>5185.3599999999997</v>
      </c>
      <c r="H454">
        <f>Price!H453</f>
        <v>308</v>
      </c>
      <c r="I454">
        <f>Diagonals!E453</f>
        <v>5227.6400000000003</v>
      </c>
      <c r="J454">
        <f>Diagonals!F453</f>
        <v>0</v>
      </c>
      <c r="K454">
        <f>Diagonals!G453</f>
        <v>0</v>
      </c>
      <c r="L454">
        <f>Diagonals!H453</f>
        <v>5092.9399999999996</v>
      </c>
      <c r="M454">
        <f>Diagonals!I453</f>
        <v>0</v>
      </c>
      <c r="N454">
        <f>Diagonals!J453</f>
        <v>0</v>
      </c>
      <c r="O454">
        <f>Diagonals!K453</f>
        <v>0</v>
      </c>
      <c r="P454">
        <f>Diagonals!L453</f>
        <v>0</v>
      </c>
      <c r="Q454">
        <f>Trendlines!E453</f>
        <v>5200.28</v>
      </c>
      <c r="R454">
        <f>Trendlines!F453</f>
        <v>5190.1499999999996</v>
      </c>
      <c r="S454">
        <f>Trendlines!G453</f>
        <v>5200.6099999999997</v>
      </c>
      <c r="T454">
        <f>Trendlines!H453</f>
        <v>5180.8999999999996</v>
      </c>
      <c r="U454">
        <f>Trendlines!I453</f>
        <v>5181.01</v>
      </c>
      <c r="V454">
        <f>Trendlines!J453</f>
        <v>5168.6000000000004</v>
      </c>
      <c r="W454">
        <f>Trendlines!K453</f>
        <v>0</v>
      </c>
      <c r="X454">
        <f>Trendlines!L453</f>
        <v>0</v>
      </c>
      <c r="Y454">
        <f>Tema_Hrma_Smma!E453</f>
        <v>5186.84</v>
      </c>
      <c r="Z454">
        <f>Tema_Hrma_Smma!F453</f>
        <v>5187.03</v>
      </c>
      <c r="AA454">
        <f>Tema_Hrma_Smma!G453</f>
        <v>5185.04</v>
      </c>
      <c r="AB454">
        <f>ZScore!H453</f>
        <v>-1</v>
      </c>
      <c r="AC454">
        <f>ZScore!I453</f>
        <v>0.43873000000000001</v>
      </c>
      <c r="AD454">
        <f>ZScore!J453</f>
        <v>3</v>
      </c>
      <c r="AE454">
        <f>HA!E453</f>
        <v>5187.2700000000004</v>
      </c>
      <c r="AF454">
        <f>HA!F453</f>
        <v>5187.49</v>
      </c>
      <c r="AG454">
        <f>HA!G453</f>
        <v>5185.3599999999997</v>
      </c>
      <c r="AH454">
        <f>HA!H453</f>
        <v>5186.47</v>
      </c>
      <c r="AI454">
        <f>HA!I453</f>
        <v>-1</v>
      </c>
      <c r="AJ454">
        <f>HA!J453</f>
        <v>0.81</v>
      </c>
      <c r="AK454">
        <f>HA!K453</f>
        <v>-0.73223000000000005</v>
      </c>
      <c r="AL454">
        <f>HA!L453</f>
        <v>-1</v>
      </c>
      <c r="AM454">
        <f>KC!E453</f>
        <v>5211.6668200000004</v>
      </c>
      <c r="AN454">
        <f>KC!F453</f>
        <v>5205.6432400000003</v>
      </c>
      <c r="AO454">
        <f>KC!G453</f>
        <v>5199.6196600000003</v>
      </c>
      <c r="AP454">
        <f>KC!H453</f>
        <v>5193.5960800000003</v>
      </c>
      <c r="AQ454">
        <f>KC!I453</f>
        <v>5187.5724899999996</v>
      </c>
      <c r="AR454">
        <f>KC!J453</f>
        <v>5184.5345600000001</v>
      </c>
      <c r="AS454">
        <f>KC!K453</f>
        <v>5178.51098</v>
      </c>
      <c r="AT454">
        <f>KC!L453</f>
        <v>5172.4874</v>
      </c>
      <c r="AU454">
        <f>KC!M453</f>
        <v>5166.4638199999999</v>
      </c>
      <c r="AV454">
        <f>KC!N453</f>
        <v>5160.4402399999999</v>
      </c>
      <c r="AW454">
        <f>SR_Levels!E453</f>
        <v>5178.6000000000004</v>
      </c>
      <c r="AX454">
        <f>SR_Levels!F453</f>
        <v>5161.8900000000003</v>
      </c>
      <c r="AY454">
        <f>SR_Levels!G453</f>
        <v>5135.8500000000004</v>
      </c>
      <c r="AZ454">
        <f>SR_Levels!H453</f>
        <v>0</v>
      </c>
      <c r="BA454">
        <f>SR_Levels!I453</f>
        <v>5193.3500000000004</v>
      </c>
      <c r="BB454">
        <f>SR_Levels!J453</f>
        <v>5205.3100000000004</v>
      </c>
      <c r="BC454">
        <f>SR_Levels!K453</f>
        <v>0</v>
      </c>
      <c r="BD454">
        <f>SR_Levels!L453</f>
        <v>0</v>
      </c>
      <c r="BE454">
        <f>ZigZag!E453</f>
        <v>0</v>
      </c>
      <c r="BF454">
        <f>ZigZag!F453</f>
        <v>0</v>
      </c>
      <c r="BG454">
        <f>ZigZag!G453</f>
        <v>5185.91</v>
      </c>
      <c r="BH454">
        <f>Dual_Tema!E453</f>
        <v>5187.84</v>
      </c>
      <c r="BI454">
        <f>Dual_Tema!F453</f>
        <v>5186.03</v>
      </c>
      <c r="BJ454">
        <f>Pinbar!E453</f>
        <v>0</v>
      </c>
      <c r="BK454">
        <f>SSA!E453</f>
        <v>5185.0329300000003</v>
      </c>
      <c r="BL454">
        <f>SSA!F453</f>
        <v>5185.6535999999996</v>
      </c>
      <c r="BN454" t="str">
        <f t="shared" si="644"/>
        <v>Red Candle</v>
      </c>
      <c r="BO454" s="34">
        <f t="shared" si="649"/>
        <v>1.6201109776026179E-4</v>
      </c>
      <c r="BP454" s="34">
        <f t="shared" si="657"/>
        <v>-7.7653814285982836E-4</v>
      </c>
      <c r="BQ454" s="34">
        <f t="shared" si="671"/>
        <v>3.645988062765948E-4</v>
      </c>
      <c r="BR454" s="34">
        <f t="shared" si="681"/>
        <v>1.3497648049309863E-3</v>
      </c>
      <c r="BS454" s="35">
        <f t="shared" si="650"/>
        <v>2.7000027057466625E-5</v>
      </c>
      <c r="BT454" s="35">
        <f t="shared" si="658"/>
        <v>-6.4734555026757512E-5</v>
      </c>
      <c r="BU454" s="35">
        <f t="shared" si="672"/>
        <v>2.0252002640219757E-5</v>
      </c>
      <c r="BV454" s="35">
        <f t="shared" si="682"/>
        <v>5.6203858181058663E-5</v>
      </c>
      <c r="BW454" s="27">
        <v>96</v>
      </c>
      <c r="BX454">
        <f>F454-G454</f>
        <v>2.1300000000001091</v>
      </c>
      <c r="BY454">
        <f>ABS(F454-D453)</f>
        <v>0.1499999999996362</v>
      </c>
      <c r="BZ454">
        <f>ABS(G454-D453)</f>
        <v>1.9800000000004729</v>
      </c>
      <c r="CA454">
        <f t="shared" si="771"/>
        <v>2.1300000000001091</v>
      </c>
      <c r="CB454">
        <f t="shared" si="660"/>
        <v>2.7921428571429323</v>
      </c>
      <c r="CC454">
        <f t="shared" si="664"/>
        <v>3.3467616811037586</v>
      </c>
      <c r="CD454">
        <f t="shared" si="661"/>
        <v>-0.55461882396082629</v>
      </c>
      <c r="CE454">
        <f t="shared" si="665"/>
        <v>-1</v>
      </c>
      <c r="CF454">
        <f t="shared" si="668"/>
        <v>-19</v>
      </c>
      <c r="CG454" s="7" t="str">
        <f t="shared" si="662"/>
        <v>Low Volatility Period</v>
      </c>
      <c r="CH454" s="21">
        <f>(Q454-Q358)/$BW454</f>
        <v>5.5208333333306809E-3</v>
      </c>
      <c r="CI454" s="21">
        <f>(R454-R358)/$BW454</f>
        <v>-2.6041666666666668E-2</v>
      </c>
      <c r="CJ454" s="21">
        <f>(S454-S358)/$BW454</f>
        <v>-1.750000000000303E-2</v>
      </c>
      <c r="CK454" s="21">
        <f>(T454-T358)/$BW454</f>
        <v>7.5624999999992795E-2</v>
      </c>
      <c r="CL454" s="21">
        <f>(U454-U358)/$BW454</f>
        <v>2.2187500000001137E-2</v>
      </c>
      <c r="CM454" s="21">
        <f>(V454-V358)/$BW454</f>
        <v>3.8645833333333712E-2</v>
      </c>
      <c r="CN454">
        <f>DEGREES(ATAN(CH454/$CB454))</f>
        <v>0.11328934562081482</v>
      </c>
      <c r="CO454">
        <f>DEGREES(ATAN(CI454/$CB454))</f>
        <v>-0.53436890786343871</v>
      </c>
      <c r="CP454">
        <f>DEGREES(ATAN(CJ454/$CB454))</f>
        <v>-0.35910161615239478</v>
      </c>
      <c r="CQ454">
        <f>DEGREES(ATAN(CK454/$CB454))</f>
        <v>1.5514729945601611</v>
      </c>
      <c r="CR454">
        <f t="shared" si="673"/>
        <v>0.45528592774469145</v>
      </c>
      <c r="CS454">
        <f t="shared" si="674"/>
        <v>0.79297581831246666</v>
      </c>
      <c r="CT454" t="str" cm="1">
        <f t="array" ref="CT454">_xlfn.IFS(CN454&gt;3,"Strong + Slope",CN454&gt;1.5,"Moderate + Slope",CN454&gt;0.5,"Sideway + Slope",CN454&gt;=-0.5,"Sideway Flat",CN454&gt;=-1.5,"Sideway - Slope",CN454&gt;=-3,"Moderate - Slope",TRUE,"Strong - Slope")</f>
        <v>Sideway Flat</v>
      </c>
      <c r="CU454" t="str" cm="1">
        <f t="array" ref="CU454">_xlfn.IFS(CO454&gt;3,"Strong + Slope",CO454&gt;1.5,"Moderate + Slope",CO454&gt;0.5,"Sideway + Slope",CO454&gt;=-0.5,"Sideway Flat",CO454&gt;=-1.5,"Sideway - Slope",CO454&gt;=-3,"Moderate - Slope",TRUE,"Strong - Slope")</f>
        <v>Sideway - Slope</v>
      </c>
      <c r="CV454" t="str" cm="1">
        <f t="array" ref="CV454">_xlfn.IFS(CP454&gt;3,"Strong + Slope",CP454&gt;1.5,"Moderate + Slope",CP454&gt;0.5,"Sideway + Slope",CP454&gt;=-0.5,"Sideway Flat",CP454&gt;=-1.5,"Sideway - Slope",CP454&gt;=-3,"Moderate - Slope",TRUE,"Strong - Slope")</f>
        <v>Sideway Flat</v>
      </c>
      <c r="CW454" t="str" cm="1">
        <f t="array" ref="CW454">_xlfn.IFS(CQ454&gt;3,"Strong + Slope",CQ454&gt;1.5,"Moderate + Slope",CQ454&gt;0.5,"Sideway + Slope",CQ454&gt;=-0.5,"Sideway Flat",CQ454&gt;=-1.5,"Sideway - Slope",CQ454&gt;=-3,"Moderate - Slope",TRUE,"Strong - Slope")</f>
        <v>Moderate + Slope</v>
      </c>
      <c r="CX454" t="str" cm="1">
        <f t="array" ref="CX454">_xlfn.IFS(CR454&gt;3,"Strong + Slope",CR454&gt;1.5,"Moderate + Slope",CR454&gt;0.5,"Sideway + Slope",CR454&gt;=-0.5,"Sideway Flat",CR454&gt;=-1.5,"Sideway - Slope",CR454&gt;=-3,"Moderate - Slope",TRUE,"Strong - Slope")</f>
        <v>Sideway Flat</v>
      </c>
      <c r="CY454" t="str" cm="1">
        <f t="array" ref="CY454">_xlfn.IFS(CS454&gt;3,"Strong + Slope",CS454&gt;1.5,"Moderate + Slope",CS454&gt;0.5,"Sideway + Slope",CS454&gt;=-0.5,"Sideway Flat",CS454&gt;=-1.5,"Sideway - Slope",CS454&gt;=-3,"Moderate - Slope",TRUE,"Strong - Slope")</f>
        <v>Sideway + Slope</v>
      </c>
      <c r="CZ454" s="7" t="str">
        <f>IF(AND(D454&gt;BH454,D454&gt;E454),"Bullish Trigger","-----")</f>
        <v>-----</v>
      </c>
      <c r="DA454" s="7" t="str">
        <f>IF(AND(D454&lt;BI454,D454&lt;E454),"Bearish Trigger","-----")</f>
        <v>Bearish Trigger</v>
      </c>
      <c r="DB454" s="13" t="str">
        <f>IF(AND(W454=BE454,W454&gt;0,BE454&gt;0),"Important High","------")</f>
        <v>------</v>
      </c>
      <c r="DC454" s="13" t="str">
        <f>IF(AND(X454=BF454,X454&gt;0,BF454&gt;0),"Important Low","------")</f>
        <v>------</v>
      </c>
      <c r="DD454" s="7" t="str">
        <f>IF(AND(DB454="Important High",DC454="-----",BJ454=1),"Imp High Rej","-----")</f>
        <v>-----</v>
      </c>
      <c r="DE454" s="7" t="str">
        <f>IF(AND(DB454="-----",DC454="Important Low",BJ454=1),"Imp Low Rej","-----")</f>
        <v>-----</v>
      </c>
      <c r="DF454" s="7" t="str">
        <f>IF(Y454&gt;AM454,"Overbought",IF(Y454&gt;AO454,"Bullish Momentum",IF(Y454&gt;AQ454,"Flat Momentum","-----")))</f>
        <v>-----</v>
      </c>
      <c r="DG454" s="7" t="str">
        <f>IF(Y454&lt;AV454,"Oversold",IF(Y454&lt;AT454,"Bearish Momentum",IF(Y454&lt;AR454,"Flat Momentum","-----")))</f>
        <v>-----</v>
      </c>
      <c r="DH454" s="7" t="str">
        <f>IF(AND(DF454="Overbought",AD454=2),"Culminated Thrust","-----")</f>
        <v>-----</v>
      </c>
      <c r="DI454" s="7" t="str">
        <f>IF(AND(DG454="Oversold",AD454=5),"Culminated Thrust","-----")</f>
        <v>-----</v>
      </c>
      <c r="DJ454" s="14">
        <f>(Q454-$D454)/$D454</f>
        <v>2.8173794321658865E-3</v>
      </c>
      <c r="DK454" s="14">
        <f>(R454-$D454)/$D454</f>
        <v>8.6391922355251363E-4</v>
      </c>
      <c r="DL454" s="14">
        <f>(S454-$D454)/$D454</f>
        <v>2.8810163392579166E-3</v>
      </c>
      <c r="DM454" s="14">
        <f>(T454-$D454)/$D454</f>
        <v>-9.1984256614872071E-4</v>
      </c>
      <c r="DN454" s="14">
        <f>(U454-$D454)/$D454</f>
        <v>-8.9863026378459376E-4</v>
      </c>
      <c r="DO454" s="14">
        <f>(V454-$D454)/$D454</f>
        <v>-3.2917636486702218E-3</v>
      </c>
      <c r="DP454" s="14">
        <f t="shared" si="737"/>
        <v>2.8810163392579166E-3</v>
      </c>
      <c r="DQ454" s="14">
        <f t="shared" si="738"/>
        <v>2.8173794321658865E-3</v>
      </c>
      <c r="DR454" s="14">
        <f t="shared" si="739"/>
        <v>8.6391922355251363E-4</v>
      </c>
      <c r="DS454" s="14">
        <f t="shared" si="740"/>
        <v>-8.9863026378459376E-4</v>
      </c>
      <c r="DT454" s="14">
        <f t="shared" si="741"/>
        <v>-9.1984256614872071E-4</v>
      </c>
      <c r="DU454" s="14">
        <f t="shared" si="742"/>
        <v>-3.2917636486702218E-3</v>
      </c>
      <c r="DV454" t="str">
        <f>IF($D454&gt;Q454,"SUP","RES")</f>
        <v>RES</v>
      </c>
      <c r="DW454" t="str">
        <f>IF($D454&gt;R454,"SUP","RES")</f>
        <v>RES</v>
      </c>
      <c r="DX454" t="str">
        <f>IF($D454&gt;S454,"SUP","RES")</f>
        <v>RES</v>
      </c>
      <c r="DY454" t="str">
        <f>IF($D454&gt;T454,"SUP","RES")</f>
        <v>SUP</v>
      </c>
      <c r="DZ454" t="str">
        <f>IF($D454&gt;U454,"SUP","RES")</f>
        <v>SUP</v>
      </c>
      <c r="EA454" t="str">
        <f>IF($D454&gt;V454,"SUP","RES")</f>
        <v>SUP</v>
      </c>
      <c r="EB454" s="7">
        <f t="shared" si="743"/>
        <v>3</v>
      </c>
      <c r="EC454" s="7">
        <f t="shared" si="744"/>
        <v>3</v>
      </c>
      <c r="ED454" s="13" t="str">
        <f t="shared" si="745"/>
        <v>-----</v>
      </c>
      <c r="EE454" s="13" t="str">
        <f t="shared" si="746"/>
        <v>-----</v>
      </c>
      <c r="EF454" s="7">
        <f>IF(OR(ED454="All Sup",EE454="All Res"),"na",((D454-MIN(Q454:V454))/(MAX(Q454:V454)-MIN(Q454:V454))))</f>
        <v>0.53327085285848419</v>
      </c>
      <c r="EG454">
        <v>1.4999999999999999E-4</v>
      </c>
      <c r="EH454">
        <f>Q454*(1+$EG454)</f>
        <v>5201.0600420000001</v>
      </c>
      <c r="EI454">
        <f>Q454*(1-$EG454)</f>
        <v>5199.4999579999994</v>
      </c>
      <c r="EJ454">
        <f>R454*(1+$EG454)</f>
        <v>5190.9285225000003</v>
      </c>
      <c r="EK454">
        <f>R454*(1-$EG454)</f>
        <v>5189.3714774999999</v>
      </c>
      <c r="EL454">
        <f>S454*(1+$EG454)</f>
        <v>5201.3900915000004</v>
      </c>
      <c r="EM454">
        <f>S454*(1-$EG454)</f>
        <v>5199.8299084999999</v>
      </c>
      <c r="EN454">
        <f>T454*(1+$EG454)</f>
        <v>5181.6771349999999</v>
      </c>
      <c r="EO454">
        <f>T454*(1-$EG454)</f>
        <v>5180.1228649999994</v>
      </c>
      <c r="EP454">
        <f>U454*(1+$EG454)</f>
        <v>5181.7871515000006</v>
      </c>
      <c r="EQ454">
        <f>U454*(1-$EG454)</f>
        <v>5180.2328485000007</v>
      </c>
      <c r="ER454">
        <f>V454*(1+$EG454)</f>
        <v>5169.3752900000009</v>
      </c>
      <c r="ES454">
        <f>V454*(1-$EG454)</f>
        <v>5167.8247100000008</v>
      </c>
      <c r="ET454" s="7" t="str">
        <f t="shared" si="747"/>
        <v>-----</v>
      </c>
      <c r="EU454" s="7" t="str">
        <f t="shared" si="748"/>
        <v>-----</v>
      </c>
      <c r="EV454" s="7" t="str">
        <f t="shared" si="749"/>
        <v>-----</v>
      </c>
      <c r="EW454" s="7" t="str">
        <f t="shared" si="750"/>
        <v>-----</v>
      </c>
      <c r="EX454" s="7" t="str">
        <f t="shared" si="751"/>
        <v>-----</v>
      </c>
      <c r="EY454" s="7" t="str">
        <f t="shared" si="752"/>
        <v>-----</v>
      </c>
      <c r="EZ454">
        <f t="shared" si="772"/>
        <v>79</v>
      </c>
      <c r="FA454">
        <f t="shared" si="773"/>
        <v>11</v>
      </c>
      <c r="FB454">
        <f t="shared" si="774"/>
        <v>452</v>
      </c>
      <c r="FC454">
        <f t="shared" si="775"/>
        <v>22</v>
      </c>
      <c r="FD454">
        <f t="shared" si="776"/>
        <v>22</v>
      </c>
      <c r="FE454">
        <f t="shared" si="777"/>
        <v>146</v>
      </c>
      <c r="FF454">
        <f t="shared" si="778"/>
        <v>4</v>
      </c>
      <c r="FG454">
        <f t="shared" si="779"/>
        <v>2</v>
      </c>
      <c r="FH454">
        <f t="shared" si="780"/>
        <v>0</v>
      </c>
      <c r="FI454">
        <f t="shared" si="781"/>
        <v>5</v>
      </c>
      <c r="FJ454">
        <f t="shared" si="782"/>
        <v>4</v>
      </c>
      <c r="FK454">
        <f t="shared" si="783"/>
        <v>1</v>
      </c>
      <c r="FL454" s="7" t="str">
        <f t="shared" si="753"/>
        <v>-----</v>
      </c>
      <c r="FM454" s="7" t="str">
        <f t="shared" si="754"/>
        <v>-----</v>
      </c>
      <c r="FN454" s="7" t="str">
        <f t="shared" si="755"/>
        <v>-----</v>
      </c>
      <c r="FO454" s="7" t="str">
        <f t="shared" si="756"/>
        <v>-----</v>
      </c>
      <c r="FP454" s="7" t="str">
        <f t="shared" si="757"/>
        <v>-----</v>
      </c>
      <c r="FQ454" s="7" t="str">
        <f t="shared" si="758"/>
        <v>-----</v>
      </c>
      <c r="FR454" s="13" t="str">
        <f>IF(FL454="-----","-----",(D454-Q454)/Q454)</f>
        <v>-----</v>
      </c>
      <c r="FS454" s="13" t="str">
        <f>IF(FM454="-----","-----",(Q454-R454)/R454)</f>
        <v>-----</v>
      </c>
      <c r="FT454" s="13" t="str">
        <f>IF(FN454="-----","-----",(R454-S454)/S454)</f>
        <v>-----</v>
      </c>
      <c r="FU454" s="13" t="str">
        <f>IF(FO454="-----","-----",(S454-T454)/T454)</f>
        <v>-----</v>
      </c>
      <c r="FV454" s="13" t="str">
        <f>IF(FP454="-----","-----",(T454-U454)/U454)</f>
        <v>-----</v>
      </c>
      <c r="FW454" s="13" t="str">
        <f>IF(FQ454="-----","-----",(U454-V454)/V454)</f>
        <v>-----</v>
      </c>
      <c r="FX454" s="7" t="str">
        <f t="shared" si="759"/>
        <v>-----</v>
      </c>
      <c r="FY454" s="7" t="str">
        <f t="shared" si="760"/>
        <v>-----</v>
      </c>
      <c r="FZ454" s="7" t="str">
        <f t="shared" si="761"/>
        <v>-----</v>
      </c>
      <c r="GA454" s="7" t="str">
        <f t="shared" si="762"/>
        <v>-----</v>
      </c>
      <c r="GB454" s="7" t="str">
        <f t="shared" si="763"/>
        <v>-----</v>
      </c>
      <c r="GC454" s="7" t="str">
        <f t="shared" si="764"/>
        <v>-----</v>
      </c>
      <c r="GD454" s="7" t="str">
        <f>IF(AND(BG454&gt;AA454,BG453&gt;AA453,BG452&gt;AA452,BG451&gt;AA451,BG450&gt;AA450,BG449&gt;AA449,BG448&gt;AA448,BG447&gt;AA447,BG446&gt;AA446,BG445&gt;AA445,BG444&gt;AA444,BG443&gt;AA443),"Bullish",IF(AND(BG454&lt;AA454,BG453&lt;AA453,BG452&lt;AA452,BG451&lt;AA451,BG450&lt;AA450,BG449&lt;AA449,BG448&lt;AA448,BG447&lt;AA447,BG446&lt;AA446,BG445&lt;AA445,BG444&lt;AA444,BG443&lt;AA443),"Bearish","-----"))</f>
        <v>Bullish</v>
      </c>
      <c r="GE454">
        <f>(Z454-BG454)/BG454</f>
        <v>2.1596981050575327E-4</v>
      </c>
      <c r="GF454" s="28">
        <f t="shared" si="722"/>
        <v>0.32548679937485131</v>
      </c>
      <c r="GG454" s="7">
        <f t="shared" si="723"/>
        <v>0.62759366411212214</v>
      </c>
      <c r="GH454" s="7" t="str">
        <f t="shared" si="724"/>
        <v>-----</v>
      </c>
      <c r="GI454" s="7" t="str">
        <f>IF(Y454&gt;Z454,"Bullish","Bearish")</f>
        <v>Bearish</v>
      </c>
      <c r="GJ454" s="13" t="str">
        <f>IF(AND(D454&gt;Y454,D453&lt;Y453),"TEMA crossover","-----")</f>
        <v>-----</v>
      </c>
      <c r="GK454" s="13" t="str">
        <f>IF(AND(D454&lt;Y454,D453&gt;Y453),"TEMA crossunder","-----")</f>
        <v>TEMA crossunder</v>
      </c>
      <c r="GL454" s="22" t="str">
        <f>IF(GD454="Bearish","YES","-----")</f>
        <v>-----</v>
      </c>
      <c r="GM454" s="22" t="str">
        <f>IF(GH454="Reverse to Bearish","YES","-----")</f>
        <v>-----</v>
      </c>
      <c r="GN454" s="22" t="str">
        <f>IF(AND(GI454="Bullish",GI453="Bullish",GI452="Bullish",GI451="Bullish"),"YES","-----")</f>
        <v>-----</v>
      </c>
      <c r="GO454" s="22" t="str">
        <f>IF(OR(GK454="TEMA crossunder",GK453="TEMA crossunder",GK452="TEMA crossunder",GK451="TEMA crossunder"),"YES","-----")</f>
        <v>YES</v>
      </c>
      <c r="GP454" s="22" t="str">
        <f>IF(GD454="Bullish","YES","-----")</f>
        <v>YES</v>
      </c>
      <c r="GQ454" s="22" t="str">
        <f>IF(GH454="Reverse to Bullish","YES","-----")</f>
        <v>-----</v>
      </c>
      <c r="GR454" s="22" t="str">
        <f>IF(AND(GI454="Bearish",GI453="Bearish",GI452="Bearish",GI451="Bearish"),"YES","-----")</f>
        <v>-----</v>
      </c>
      <c r="GS454" s="22" t="str">
        <f>IF(OR(GJ454="TEMA crossover",GJ453="TEMA crossover",GJ452="TEMA crossover",GJ451="TEMA crossover"),"YES","-----")</f>
        <v>-----</v>
      </c>
      <c r="GT454" s="22" t="str">
        <f t="shared" si="784"/>
        <v>-----</v>
      </c>
      <c r="GU454" s="22" t="str">
        <f t="shared" si="785"/>
        <v>-----</v>
      </c>
      <c r="GV454" s="22" t="str">
        <f t="shared" si="786"/>
        <v>-----</v>
      </c>
      <c r="GW454" s="22" t="str">
        <f t="shared" si="787"/>
        <v>-----</v>
      </c>
      <c r="GX454" s="22" t="str">
        <f t="shared" si="788"/>
        <v>-----</v>
      </c>
      <c r="GY454" s="22" t="str">
        <f t="shared" si="789"/>
        <v>-----</v>
      </c>
      <c r="GZ454" s="7" t="str">
        <f>IF(G454&gt;BH454,"YES","-----")</f>
        <v>-----</v>
      </c>
      <c r="HA454" s="7" t="str">
        <f>IF(F454&lt;BI454,"YES","-----")</f>
        <v>-----</v>
      </c>
      <c r="HB454">
        <f>BH454-BI454</f>
        <v>1.8100000000004002</v>
      </c>
      <c r="HC454" s="27">
        <f t="shared" si="765"/>
        <v>-1.4407825469747146</v>
      </c>
      <c r="HD454" s="28">
        <f t="shared" si="725"/>
        <v>7.4823062825963127E-2</v>
      </c>
      <c r="HE454" s="28" t="str">
        <f t="shared" si="726"/>
        <v>Idle</v>
      </c>
      <c r="HF454" s="27">
        <f>STANDARDIZE(H454,AVERAGE($H71:$H454),_xlfn.STDEV.P($H71:$H454))</f>
        <v>-1.2090894063466937</v>
      </c>
      <c r="HG454" s="28">
        <f t="shared" si="727"/>
        <v>0.1133142493418647</v>
      </c>
      <c r="HH454" s="28" t="str">
        <f t="shared" si="728"/>
        <v>Low Vol</v>
      </c>
      <c r="HI454">
        <f t="shared" si="766"/>
        <v>0.99706999999943946</v>
      </c>
      <c r="HJ454">
        <f t="shared" si="767"/>
        <v>2.8070699999998396</v>
      </c>
      <c r="HK454" s="28">
        <f t="shared" ref="HK454:HL454" si="791">STANDARDIZE(HI454,AVERAGE(HI71:HI454),_xlfn.STDEV.P(HI71:HI454))</f>
        <v>1.2189573727015921</v>
      </c>
      <c r="HL454" s="28">
        <f t="shared" si="791"/>
        <v>-3.8286522373254347E-2</v>
      </c>
      <c r="HM454" s="28">
        <f t="shared" si="730"/>
        <v>0.88856981397517265</v>
      </c>
      <c r="HN454" s="28">
        <f t="shared" si="731"/>
        <v>0.48472961824823807</v>
      </c>
      <c r="HO454" s="28" t="str">
        <f t="shared" si="732"/>
        <v>-----</v>
      </c>
      <c r="HP454" s="28" t="str">
        <f t="shared" si="733"/>
        <v>-----</v>
      </c>
      <c r="HQ454" s="28">
        <f t="shared" si="648"/>
        <v>-0.62066999999933614</v>
      </c>
      <c r="HR454" s="28" t="str">
        <f t="shared" si="769"/>
        <v>Bear</v>
      </c>
      <c r="HS454">
        <f t="shared" si="770"/>
        <v>0.62066999999933614</v>
      </c>
      <c r="HT454" s="27">
        <f t="shared" si="734"/>
        <v>-0.4500641269748118</v>
      </c>
      <c r="HU454" s="28">
        <f t="shared" si="735"/>
        <v>0.32633210111807326</v>
      </c>
      <c r="HV454" s="27" t="str">
        <f t="shared" si="736"/>
        <v>-----</v>
      </c>
    </row>
    <row r="455" spans="1:230" x14ac:dyDescent="0.55000000000000004">
      <c r="A455">
        <f>Validation!A454</f>
        <v>1772167800</v>
      </c>
      <c r="B455" t="str">
        <f>Price!B454</f>
        <v>XAUUSD</v>
      </c>
      <c r="C455" t="str">
        <f>Price!C454</f>
        <v>M5</v>
      </c>
      <c r="D455">
        <f>Price!D454</f>
        <v>5183.22</v>
      </c>
      <c r="E455">
        <f>Price!E454</f>
        <v>5185.71</v>
      </c>
      <c r="F455">
        <f>Price!F454</f>
        <v>5185.96</v>
      </c>
      <c r="G455">
        <f>Price!G454</f>
        <v>5182.82</v>
      </c>
      <c r="H455">
        <f>Price!H454</f>
        <v>306</v>
      </c>
      <c r="I455">
        <f>Diagonals!E454</f>
        <v>5227.82</v>
      </c>
      <c r="J455">
        <f>Diagonals!F454</f>
        <v>0</v>
      </c>
      <c r="K455">
        <f>Diagonals!G454</f>
        <v>0</v>
      </c>
      <c r="L455">
        <f>Diagonals!H454</f>
        <v>5092.6099999999997</v>
      </c>
      <c r="M455">
        <f>Diagonals!I454</f>
        <v>0</v>
      </c>
      <c r="N455">
        <f>Diagonals!J454</f>
        <v>0</v>
      </c>
      <c r="O455">
        <f>Diagonals!K454</f>
        <v>0</v>
      </c>
      <c r="P455">
        <f>Diagonals!L454</f>
        <v>0</v>
      </c>
      <c r="Q455">
        <f>Trendlines!E454</f>
        <v>5200.29</v>
      </c>
      <c r="R455">
        <f>Trendlines!F454</f>
        <v>5190.13</v>
      </c>
      <c r="S455">
        <f>Trendlines!G454</f>
        <v>5200.59</v>
      </c>
      <c r="T455">
        <f>Trendlines!H454</f>
        <v>5180.97</v>
      </c>
      <c r="U455">
        <f>Trendlines!I454</f>
        <v>5181.03</v>
      </c>
      <c r="V455">
        <f>Trendlines!J454</f>
        <v>5168.6400000000003</v>
      </c>
      <c r="W455">
        <f>Trendlines!K454</f>
        <v>0</v>
      </c>
      <c r="X455">
        <f>Trendlines!L454</f>
        <v>0</v>
      </c>
      <c r="Y455">
        <f>Tema_Hrma_Smma!E454</f>
        <v>5185.46</v>
      </c>
      <c r="Z455">
        <f>Tema_Hrma_Smma!F454</f>
        <v>5186.7299999999996</v>
      </c>
      <c r="AA455">
        <f>Tema_Hrma_Smma!G454</f>
        <v>5185.04</v>
      </c>
      <c r="AB455">
        <f>ZScore!H454</f>
        <v>-1</v>
      </c>
      <c r="AC455">
        <f>ZScore!I454</f>
        <v>0.13535</v>
      </c>
      <c r="AD455">
        <f>ZScore!J454</f>
        <v>3</v>
      </c>
      <c r="AE455">
        <f>HA!E454</f>
        <v>5186.87</v>
      </c>
      <c r="AF455">
        <f>HA!F454</f>
        <v>5186.87</v>
      </c>
      <c r="AG455">
        <f>HA!G454</f>
        <v>5182.82</v>
      </c>
      <c r="AH455">
        <f>HA!H454</f>
        <v>5184.43</v>
      </c>
      <c r="AI455">
        <f>HA!I454</f>
        <v>-1</v>
      </c>
      <c r="AJ455">
        <f>HA!J454</f>
        <v>2.44</v>
      </c>
      <c r="AK455">
        <f>HA!K454</f>
        <v>-6.2829999999999997E-2</v>
      </c>
      <c r="AL455">
        <f>HA!L454</f>
        <v>-2</v>
      </c>
      <c r="AM455">
        <f>KC!E454</f>
        <v>5211.5798199999999</v>
      </c>
      <c r="AN455">
        <f>KC!F454</f>
        <v>5205.5770400000001</v>
      </c>
      <c r="AO455">
        <f>KC!G454</f>
        <v>5199.5742700000001</v>
      </c>
      <c r="AP455">
        <f>KC!H454</f>
        <v>5193.5714900000003</v>
      </c>
      <c r="AQ455">
        <f>KC!I454</f>
        <v>5187.5687099999996</v>
      </c>
      <c r="AR455">
        <f>KC!J454</f>
        <v>5184.6286899999996</v>
      </c>
      <c r="AS455">
        <f>KC!K454</f>
        <v>5178.6259099999997</v>
      </c>
      <c r="AT455">
        <f>KC!L454</f>
        <v>5172.6231299999999</v>
      </c>
      <c r="AU455">
        <f>KC!M454</f>
        <v>5166.6203599999999</v>
      </c>
      <c r="AV455">
        <f>KC!N454</f>
        <v>5160.6175800000001</v>
      </c>
      <c r="AW455">
        <f>SR_Levels!E454</f>
        <v>5178.6000000000004</v>
      </c>
      <c r="AX455">
        <f>SR_Levels!F454</f>
        <v>5161.8900000000003</v>
      </c>
      <c r="AY455">
        <f>SR_Levels!G454</f>
        <v>5135.8500000000004</v>
      </c>
      <c r="AZ455">
        <f>SR_Levels!H454</f>
        <v>0</v>
      </c>
      <c r="BA455">
        <f>SR_Levels!I454</f>
        <v>5193.3500000000004</v>
      </c>
      <c r="BB455">
        <f>SR_Levels!J454</f>
        <v>5205.3100000000004</v>
      </c>
      <c r="BC455">
        <f>SR_Levels!K454</f>
        <v>0</v>
      </c>
      <c r="BD455">
        <f>SR_Levels!L454</f>
        <v>0</v>
      </c>
      <c r="BE455">
        <f>ZigZag!E454</f>
        <v>0</v>
      </c>
      <c r="BF455">
        <f>ZigZag!F454</f>
        <v>0</v>
      </c>
      <c r="BG455">
        <f>ZigZag!G454</f>
        <v>5185.7700000000004</v>
      </c>
      <c r="BH455">
        <f>Dual_Tema!E454</f>
        <v>5186.8999999999996</v>
      </c>
      <c r="BI455">
        <f>Dual_Tema!F454</f>
        <v>5184.54</v>
      </c>
      <c r="BJ455">
        <f>Pinbar!E454</f>
        <v>0</v>
      </c>
      <c r="BK455">
        <f>SSA!E454</f>
        <v>5184.3773300000003</v>
      </c>
      <c r="BL455">
        <f>SSA!F454</f>
        <v>5185.0154700000003</v>
      </c>
      <c r="BN455" t="str">
        <f t="shared" ref="BN455:BN501" si="792">IF(D455&gt;E455,"Green Candle",IF(D455&lt;E455,"Red Candle","Doji"))</f>
        <v>Red Candle</v>
      </c>
      <c r="BO455" s="34">
        <f t="shared" si="649"/>
        <v>-8.9439576241445717E-4</v>
      </c>
      <c r="BP455" s="34">
        <f t="shared" si="657"/>
        <v>-1.2274572750448076E-3</v>
      </c>
      <c r="BQ455" s="34">
        <f t="shared" si="671"/>
        <v>-3.5679364020146931E-4</v>
      </c>
      <c r="BR455" s="34">
        <f t="shared" si="681"/>
        <v>1.0525766884199594E-3</v>
      </c>
      <c r="BS455" s="35">
        <f t="shared" si="650"/>
        <v>-1.4912154243618136E-4</v>
      </c>
      <c r="BT455" s="35">
        <f t="shared" si="658"/>
        <v>-1.0234569713374331E-4</v>
      </c>
      <c r="BU455" s="35">
        <f t="shared" si="672"/>
        <v>-1.9825209377710706E-5</v>
      </c>
      <c r="BV455" s="35">
        <f t="shared" si="682"/>
        <v>4.3835257319990717E-5</v>
      </c>
      <c r="BW455" s="27">
        <v>96</v>
      </c>
      <c r="BX455">
        <f>F455-G455</f>
        <v>3.1400000000003274</v>
      </c>
      <c r="BY455">
        <f>ABS(F455-D454)</f>
        <v>0.28999999999996362</v>
      </c>
      <c r="BZ455">
        <f>ABS(G455-D454)</f>
        <v>2.8500000000003638</v>
      </c>
      <c r="CA455">
        <f t="shared" si="771"/>
        <v>3.1400000000003274</v>
      </c>
      <c r="CB455">
        <f t="shared" si="660"/>
        <v>2.852142857142943</v>
      </c>
      <c r="CC455">
        <f t="shared" si="664"/>
        <v>3.3319929895963702</v>
      </c>
      <c r="CD455">
        <f t="shared" si="661"/>
        <v>-0.47985013245342722</v>
      </c>
      <c r="CE455">
        <f t="shared" si="665"/>
        <v>-1</v>
      </c>
      <c r="CF455">
        <f t="shared" si="668"/>
        <v>-20</v>
      </c>
      <c r="CG455" s="7" t="str">
        <f t="shared" si="662"/>
        <v>Low Volatility Period</v>
      </c>
      <c r="CH455" s="21">
        <f>(Q455-Q359)/$BW455</f>
        <v>5.6249999999996208E-3</v>
      </c>
      <c r="CI455" s="21">
        <f>(R455-R359)/$BW455</f>
        <v>-2.5937499999997726E-2</v>
      </c>
      <c r="CJ455" s="21">
        <f>(S455-S359)/$BW455</f>
        <v>-1.750000000000303E-2</v>
      </c>
      <c r="CK455" s="21">
        <f>(T455-T359)/$BW455</f>
        <v>7.5625000000002274E-2</v>
      </c>
      <c r="CL455" s="21">
        <f>(U455-U359)/$BW455</f>
        <v>2.2187500000001137E-2</v>
      </c>
      <c r="CM455" s="21">
        <f>(V455-V359)/$BW455</f>
        <v>3.8645833333333712E-2</v>
      </c>
      <c r="CN455">
        <f>DEGREES(ATAN(CH455/$CB455))</f>
        <v>0.11299866733502607</v>
      </c>
      <c r="CO455">
        <f>DEGREES(ATAN(CI455/$CB455))</f>
        <v>-0.52103572287118571</v>
      </c>
      <c r="CP455">
        <f>DEGREES(ATAN(CJ455/$CB455))</f>
        <v>-0.35154745372496948</v>
      </c>
      <c r="CQ455">
        <f>DEGREES(ATAN(CK455/$CB455))</f>
        <v>1.5188503974352054</v>
      </c>
      <c r="CR455">
        <f t="shared" si="673"/>
        <v>0.44570855271220228</v>
      </c>
      <c r="CS455">
        <f t="shared" si="674"/>
        <v>0.77629619657595916</v>
      </c>
      <c r="CT455" t="str" cm="1">
        <f t="array" ref="CT455">_xlfn.IFS(CN455&gt;3,"Strong + Slope",CN455&gt;1.5,"Moderate + Slope",CN455&gt;0.5,"Sideway + Slope",CN455&gt;=-0.5,"Sideway Flat",CN455&gt;=-1.5,"Sideway - Slope",CN455&gt;=-3,"Moderate - Slope",TRUE,"Strong - Slope")</f>
        <v>Sideway Flat</v>
      </c>
      <c r="CU455" t="str" cm="1">
        <f t="array" ref="CU455">_xlfn.IFS(CO455&gt;3,"Strong + Slope",CO455&gt;1.5,"Moderate + Slope",CO455&gt;0.5,"Sideway + Slope",CO455&gt;=-0.5,"Sideway Flat",CO455&gt;=-1.5,"Sideway - Slope",CO455&gt;=-3,"Moderate - Slope",TRUE,"Strong - Slope")</f>
        <v>Sideway - Slope</v>
      </c>
      <c r="CV455" t="str" cm="1">
        <f t="array" ref="CV455">_xlfn.IFS(CP455&gt;3,"Strong + Slope",CP455&gt;1.5,"Moderate + Slope",CP455&gt;0.5,"Sideway + Slope",CP455&gt;=-0.5,"Sideway Flat",CP455&gt;=-1.5,"Sideway - Slope",CP455&gt;=-3,"Moderate - Slope",TRUE,"Strong - Slope")</f>
        <v>Sideway Flat</v>
      </c>
      <c r="CW455" t="str" cm="1">
        <f t="array" ref="CW455">_xlfn.IFS(CQ455&gt;3,"Strong + Slope",CQ455&gt;1.5,"Moderate + Slope",CQ455&gt;0.5,"Sideway + Slope",CQ455&gt;=-0.5,"Sideway Flat",CQ455&gt;=-1.5,"Sideway - Slope",CQ455&gt;=-3,"Moderate - Slope",TRUE,"Strong - Slope")</f>
        <v>Moderate + Slope</v>
      </c>
      <c r="CX455" t="str" cm="1">
        <f t="array" ref="CX455">_xlfn.IFS(CR455&gt;3,"Strong + Slope",CR455&gt;1.5,"Moderate + Slope",CR455&gt;0.5,"Sideway + Slope",CR455&gt;=-0.5,"Sideway Flat",CR455&gt;=-1.5,"Sideway - Slope",CR455&gt;=-3,"Moderate - Slope",TRUE,"Strong - Slope")</f>
        <v>Sideway Flat</v>
      </c>
      <c r="CY455" t="str" cm="1">
        <f t="array" ref="CY455">_xlfn.IFS(CS455&gt;3,"Strong + Slope",CS455&gt;1.5,"Moderate + Slope",CS455&gt;0.5,"Sideway + Slope",CS455&gt;=-0.5,"Sideway Flat",CS455&gt;=-1.5,"Sideway - Slope",CS455&gt;=-3,"Moderate - Slope",TRUE,"Strong - Slope")</f>
        <v>Sideway + Slope</v>
      </c>
      <c r="CZ455" s="7" t="str">
        <f>IF(AND(D455&gt;BH455,D455&gt;E455),"Bullish Trigger","-----")</f>
        <v>-----</v>
      </c>
      <c r="DA455" s="7" t="str">
        <f>IF(AND(D455&lt;BI455,D455&lt;E455),"Bearish Trigger","-----")</f>
        <v>Bearish Trigger</v>
      </c>
      <c r="DB455" s="13" t="str">
        <f>IF(AND(W455=BE455,W455&gt;0,BE455&gt;0),"Important High","------")</f>
        <v>------</v>
      </c>
      <c r="DC455" s="13" t="str">
        <f>IF(AND(X455=BF455,X455&gt;0,BF455&gt;0),"Important Low","------")</f>
        <v>------</v>
      </c>
      <c r="DD455" s="7" t="str">
        <f>IF(AND(DB455="Important High",DC455="-----",BJ455=1),"Imp High Rej","-----")</f>
        <v>-----</v>
      </c>
      <c r="DE455" s="7" t="str">
        <f>IF(AND(DB455="-----",DC455="Important Low",BJ455=1),"Imp Low Rej","-----")</f>
        <v>-----</v>
      </c>
      <c r="DF455" s="7" t="str">
        <f>IF(Y455&gt;AM455,"Overbought",IF(Y455&gt;AO455,"Bullish Momentum",IF(Y455&gt;AQ455,"Flat Momentum","-----")))</f>
        <v>-----</v>
      </c>
      <c r="DG455" s="7" t="str">
        <f>IF(Y455&lt;AV455,"Oversold",IF(Y455&lt;AT455,"Bearish Momentum",IF(Y455&lt;AR455,"Flat Momentum","-----")))</f>
        <v>-----</v>
      </c>
      <c r="DH455" s="7" t="str">
        <f>IF(AND(DF455="Overbought",AD455=2),"Culminated Thrust","-----")</f>
        <v>-----</v>
      </c>
      <c r="DI455" s="7" t="str">
        <f>IF(AND(DG455="Oversold",AD455=5),"Culminated Thrust","-----")</f>
        <v>-----</v>
      </c>
      <c r="DJ455" s="14">
        <f>(Q455-$D455)/$D455</f>
        <v>3.2933195966985212E-3</v>
      </c>
      <c r="DK455" s="14">
        <f>(R455-$D455)/$D455</f>
        <v>1.3331481202804153E-3</v>
      </c>
      <c r="DL455" s="14">
        <f>(S455-$D455)/$D455</f>
        <v>3.3511986757266505E-3</v>
      </c>
      <c r="DM455" s="14">
        <f>(T455-$D455)/$D455</f>
        <v>-4.3409309271070877E-4</v>
      </c>
      <c r="DN455" s="14">
        <f>(U455-$D455)/$D455</f>
        <v>-4.2251727690518814E-4</v>
      </c>
      <c r="DO455" s="14">
        <f>(V455-$D455)/$D455</f>
        <v>-2.8129232407653787E-3</v>
      </c>
      <c r="DP455" s="14">
        <f t="shared" si="737"/>
        <v>3.3511986757266505E-3</v>
      </c>
      <c r="DQ455" s="14">
        <f t="shared" si="738"/>
        <v>3.2933195966985212E-3</v>
      </c>
      <c r="DR455" s="14">
        <f t="shared" si="739"/>
        <v>1.3331481202804153E-3</v>
      </c>
      <c r="DS455" s="14">
        <f t="shared" si="740"/>
        <v>-4.2251727690518814E-4</v>
      </c>
      <c r="DT455" s="14">
        <f t="shared" si="741"/>
        <v>-4.3409309271070877E-4</v>
      </c>
      <c r="DU455" s="14">
        <f t="shared" si="742"/>
        <v>-2.8129232407653787E-3</v>
      </c>
      <c r="DV455" t="str">
        <f>IF($D455&gt;Q455,"SUP","RES")</f>
        <v>RES</v>
      </c>
      <c r="DW455" t="str">
        <f>IF($D455&gt;R455,"SUP","RES")</f>
        <v>RES</v>
      </c>
      <c r="DX455" t="str">
        <f>IF($D455&gt;S455,"SUP","RES")</f>
        <v>RES</v>
      </c>
      <c r="DY455" t="str">
        <f>IF($D455&gt;T455,"SUP","RES")</f>
        <v>SUP</v>
      </c>
      <c r="DZ455" t="str">
        <f>IF($D455&gt;U455,"SUP","RES")</f>
        <v>SUP</v>
      </c>
      <c r="EA455" t="str">
        <f>IF($D455&gt;V455,"SUP","RES")</f>
        <v>SUP</v>
      </c>
      <c r="EB455" s="7">
        <f t="shared" si="743"/>
        <v>3</v>
      </c>
      <c r="EC455" s="7">
        <f t="shared" si="744"/>
        <v>3</v>
      </c>
      <c r="ED455" s="13" t="str">
        <f t="shared" si="745"/>
        <v>-----</v>
      </c>
      <c r="EE455" s="13" t="str">
        <f t="shared" si="746"/>
        <v>-----</v>
      </c>
      <c r="EF455" s="7">
        <f>IF(OR(ED455="All Sup",EE455="All Res"),"na",((D455-MIN(Q455:V455))/(MAX(Q455:V455)-MIN(Q455:V455))))</f>
        <v>0.45633802816901442</v>
      </c>
      <c r="EG455">
        <v>1.4999999999999999E-4</v>
      </c>
      <c r="EH455">
        <f>Q455*(1+$EG455)</f>
        <v>5201.0700435000008</v>
      </c>
      <c r="EI455">
        <f>Q455*(1-$EG455)</f>
        <v>5199.5099565</v>
      </c>
      <c r="EJ455">
        <f>R455*(1+$EG455)</f>
        <v>5190.9085195000007</v>
      </c>
      <c r="EK455">
        <f>R455*(1-$EG455)</f>
        <v>5189.3514805000004</v>
      </c>
      <c r="EL455">
        <f>S455*(1+$EG455)</f>
        <v>5201.3700885000007</v>
      </c>
      <c r="EM455">
        <f>S455*(1-$EG455)</f>
        <v>5199.8099115000005</v>
      </c>
      <c r="EN455">
        <f>T455*(1+$EG455)</f>
        <v>5181.7471455000004</v>
      </c>
      <c r="EO455">
        <f>T455*(1-$EG455)</f>
        <v>5180.1928545000001</v>
      </c>
      <c r="EP455">
        <f>U455*(1+$EG455)</f>
        <v>5181.8071545000003</v>
      </c>
      <c r="EQ455">
        <f>U455*(1-$EG455)</f>
        <v>5180.2528455000001</v>
      </c>
      <c r="ER455">
        <f>V455*(1+$EG455)</f>
        <v>5169.415296000001</v>
      </c>
      <c r="ES455">
        <f>V455*(1-$EG455)</f>
        <v>5167.8647040000005</v>
      </c>
      <c r="ET455" s="7" t="str">
        <f t="shared" si="747"/>
        <v>-----</v>
      </c>
      <c r="EU455" s="7" t="str">
        <f t="shared" si="748"/>
        <v>-----</v>
      </c>
      <c r="EV455" s="7" t="str">
        <f t="shared" si="749"/>
        <v>-----</v>
      </c>
      <c r="EW455" s="7" t="str">
        <f t="shared" si="750"/>
        <v>-----</v>
      </c>
      <c r="EX455" s="7" t="str">
        <f t="shared" si="751"/>
        <v>-----</v>
      </c>
      <c r="EY455" s="7" t="str">
        <f t="shared" si="752"/>
        <v>-----</v>
      </c>
      <c r="EZ455">
        <f t="shared" si="772"/>
        <v>80</v>
      </c>
      <c r="FA455">
        <f t="shared" si="773"/>
        <v>12</v>
      </c>
      <c r="FB455">
        <f t="shared" si="774"/>
        <v>453</v>
      </c>
      <c r="FC455">
        <f t="shared" si="775"/>
        <v>23</v>
      </c>
      <c r="FD455">
        <f t="shared" si="776"/>
        <v>23</v>
      </c>
      <c r="FE455">
        <f t="shared" si="777"/>
        <v>147</v>
      </c>
      <c r="FF455">
        <f t="shared" si="778"/>
        <v>4</v>
      </c>
      <c r="FG455">
        <f t="shared" si="779"/>
        <v>2</v>
      </c>
      <c r="FH455">
        <f t="shared" si="780"/>
        <v>0</v>
      </c>
      <c r="FI455">
        <f t="shared" si="781"/>
        <v>5</v>
      </c>
      <c r="FJ455">
        <f t="shared" si="782"/>
        <v>4</v>
      </c>
      <c r="FK455">
        <f t="shared" si="783"/>
        <v>1</v>
      </c>
      <c r="FL455" s="7" t="str">
        <f t="shared" si="753"/>
        <v>-----</v>
      </c>
      <c r="FM455" s="7" t="str">
        <f t="shared" si="754"/>
        <v>-----</v>
      </c>
      <c r="FN455" s="7" t="str">
        <f t="shared" si="755"/>
        <v>-----</v>
      </c>
      <c r="FO455" s="7" t="str">
        <f t="shared" si="756"/>
        <v>-----</v>
      </c>
      <c r="FP455" s="7" t="str">
        <f t="shared" si="757"/>
        <v>-----</v>
      </c>
      <c r="FQ455" s="7" t="str">
        <f t="shared" si="758"/>
        <v>-----</v>
      </c>
      <c r="FR455" s="13" t="str">
        <f>IF(FL455="-----","-----",(D455-Q455)/Q455)</f>
        <v>-----</v>
      </c>
      <c r="FS455" s="13" t="str">
        <f>IF(FM455="-----","-----",(Q455-R455)/R455)</f>
        <v>-----</v>
      </c>
      <c r="FT455" s="13" t="str">
        <f>IF(FN455="-----","-----",(R455-S455)/S455)</f>
        <v>-----</v>
      </c>
      <c r="FU455" s="13" t="str">
        <f>IF(FO455="-----","-----",(S455-T455)/T455)</f>
        <v>-----</v>
      </c>
      <c r="FV455" s="13" t="str">
        <f>IF(FP455="-----","-----",(T455-U455)/U455)</f>
        <v>-----</v>
      </c>
      <c r="FW455" s="13" t="str">
        <f>IF(FQ455="-----","-----",(U455-V455)/V455)</f>
        <v>-----</v>
      </c>
      <c r="FX455" s="7" t="str">
        <f t="shared" si="759"/>
        <v>-----</v>
      </c>
      <c r="FY455" s="7" t="str">
        <f t="shared" si="760"/>
        <v>-----</v>
      </c>
      <c r="FZ455" s="7" t="str">
        <f t="shared" si="761"/>
        <v>-----</v>
      </c>
      <c r="GA455" s="7" t="str">
        <f t="shared" si="762"/>
        <v>-----</v>
      </c>
      <c r="GB455" s="7" t="str">
        <f t="shared" si="763"/>
        <v>-----</v>
      </c>
      <c r="GC455" s="7" t="str">
        <f t="shared" si="764"/>
        <v>-----</v>
      </c>
      <c r="GD455" s="7" t="str">
        <f>IF(AND(BG455&gt;AA455,BG454&gt;AA454,BG453&gt;AA453,BG452&gt;AA452,BG451&gt;AA451,BG450&gt;AA450,BG449&gt;AA449,BG448&gt;AA448,BG447&gt;AA447,BG446&gt;AA446,BG445&gt;AA445,BG444&gt;AA444),"Bullish",IF(AND(BG455&lt;AA455,BG454&lt;AA454,BG453&lt;AA453,BG452&lt;AA452,BG451&lt;AA451,BG450&lt;AA450,BG449&lt;AA449,BG448&lt;AA448,BG447&lt;AA447,BG446&lt;AA446,BG445&lt;AA445,BG444&lt;AA444),"Bearish","-----"))</f>
        <v>Bullish</v>
      </c>
      <c r="GE455">
        <f>(Z455-BG455)/BG455</f>
        <v>1.8512197802816684E-4</v>
      </c>
      <c r="GF455" s="28">
        <f t="shared" si="722"/>
        <v>0.29547557341340464</v>
      </c>
      <c r="GG455" s="7">
        <f t="shared" si="723"/>
        <v>0.61618469530377151</v>
      </c>
      <c r="GH455" s="7" t="str">
        <f t="shared" si="724"/>
        <v>-----</v>
      </c>
      <c r="GI455" s="7" t="str">
        <f>IF(Y455&gt;Z455,"Bullish","Bearish")</f>
        <v>Bearish</v>
      </c>
      <c r="GJ455" s="13" t="str">
        <f>IF(AND(D455&gt;Y455,D454&lt;Y454),"TEMA crossover","-----")</f>
        <v>-----</v>
      </c>
      <c r="GK455" s="13" t="str">
        <f>IF(AND(D455&lt;Y455,D454&gt;Y454),"TEMA crossunder","-----")</f>
        <v>-----</v>
      </c>
      <c r="GL455" s="22" t="str">
        <f>IF(GD455="Bearish","YES","-----")</f>
        <v>-----</v>
      </c>
      <c r="GM455" s="22" t="str">
        <f>IF(GH455="Reverse to Bearish","YES","-----")</f>
        <v>-----</v>
      </c>
      <c r="GN455" s="22" t="str">
        <f>IF(AND(GI455="Bullish",GI454="Bullish",GI453="Bullish",GI452="Bullish"),"YES","-----")</f>
        <v>-----</v>
      </c>
      <c r="GO455" s="22" t="str">
        <f>IF(OR(GK455="TEMA crossunder",GK454="TEMA crossunder",GK453="TEMA crossunder",GK452="TEMA crossunder"),"YES","-----")</f>
        <v>YES</v>
      </c>
      <c r="GP455" s="22" t="str">
        <f>IF(GD455="Bullish","YES","-----")</f>
        <v>YES</v>
      </c>
      <c r="GQ455" s="22" t="str">
        <f>IF(GH455="Reverse to Bullish","YES","-----")</f>
        <v>-----</v>
      </c>
      <c r="GR455" s="22" t="str">
        <f>IF(AND(GI455="Bearish",GI454="Bearish",GI453="Bearish",GI452="Bearish"),"YES","-----")</f>
        <v>-----</v>
      </c>
      <c r="GS455" s="22" t="str">
        <f>IF(OR(GJ455="TEMA crossover",GJ454="TEMA crossover",GJ453="TEMA crossover",GJ452="TEMA crossover"),"YES","-----")</f>
        <v>-----</v>
      </c>
      <c r="GT455" s="22" t="str">
        <f t="shared" si="784"/>
        <v>-----</v>
      </c>
      <c r="GU455" s="22" t="str">
        <f t="shared" si="785"/>
        <v>-----</v>
      </c>
      <c r="GV455" s="22" t="str">
        <f t="shared" si="786"/>
        <v>-----</v>
      </c>
      <c r="GW455" s="22" t="str">
        <f t="shared" si="787"/>
        <v>-----</v>
      </c>
      <c r="GX455" s="22" t="str">
        <f t="shared" si="788"/>
        <v>-----</v>
      </c>
      <c r="GY455" s="22" t="str">
        <f t="shared" si="789"/>
        <v>-----</v>
      </c>
      <c r="GZ455" s="7" t="str">
        <f>IF(G455&gt;BH455,"YES","-----")</f>
        <v>-----</v>
      </c>
      <c r="HA455" s="7" t="str">
        <f>IF(F455&lt;BI455,"YES","-----")</f>
        <v>-----</v>
      </c>
      <c r="HB455">
        <f>BH455-BI455</f>
        <v>2.3599999999996726</v>
      </c>
      <c r="HC455" s="27">
        <f t="shared" si="765"/>
        <v>-1.2522169273390527</v>
      </c>
      <c r="HD455" s="28">
        <f t="shared" si="725"/>
        <v>0.1052454147776439</v>
      </c>
      <c r="HE455" s="28" t="str">
        <f t="shared" si="726"/>
        <v>Idle</v>
      </c>
      <c r="HF455" s="27">
        <f>STANDARDIZE(H455,AVERAGE($H72:$H455),_xlfn.STDEV.P($H72:$H455))</f>
        <v>-1.2185752275431356</v>
      </c>
      <c r="HG455" s="28">
        <f t="shared" si="727"/>
        <v>0.11150272807201644</v>
      </c>
      <c r="HH455" s="28" t="str">
        <f t="shared" si="728"/>
        <v>Low Vol</v>
      </c>
      <c r="HI455">
        <f t="shared" si="766"/>
        <v>0.16266999999970722</v>
      </c>
      <c r="HJ455">
        <f t="shared" si="767"/>
        <v>2.5226699999993798</v>
      </c>
      <c r="HK455" s="28">
        <f t="shared" ref="HK455:HL455" si="793">STANDARDIZE(HI455,AVERAGE(HI72:HI455),_xlfn.STDEV.P(HI72:HI455))</f>
        <v>0.97052261948043705</v>
      </c>
      <c r="HL455" s="28">
        <f t="shared" si="793"/>
        <v>-0.14157133624426468</v>
      </c>
      <c r="HM455" s="28">
        <f t="shared" si="730"/>
        <v>0.83410697214753615</v>
      </c>
      <c r="HN455" s="28">
        <f t="shared" si="731"/>
        <v>0.44370930460525509</v>
      </c>
      <c r="HO455" s="28" t="str">
        <f t="shared" si="732"/>
        <v>-----</v>
      </c>
      <c r="HP455" s="28" t="str">
        <f t="shared" si="733"/>
        <v>-----</v>
      </c>
      <c r="HQ455" s="28">
        <f t="shared" si="648"/>
        <v>-0.63814000000002125</v>
      </c>
      <c r="HR455" s="28" t="str">
        <f t="shared" si="769"/>
        <v>Bear</v>
      </c>
      <c r="HS455">
        <f t="shared" si="770"/>
        <v>0.63814000000002125</v>
      </c>
      <c r="HT455" s="27">
        <f t="shared" si="734"/>
        <v>-0.42844692233807119</v>
      </c>
      <c r="HU455" s="28">
        <f t="shared" si="735"/>
        <v>0.3341628844968606</v>
      </c>
      <c r="HV455" s="27" t="str">
        <f t="shared" si="736"/>
        <v>-----</v>
      </c>
    </row>
    <row r="456" spans="1:230" x14ac:dyDescent="0.55000000000000004">
      <c r="A456">
        <f>Validation!A455</f>
        <v>1772168100</v>
      </c>
      <c r="B456" t="str">
        <f>Price!B455</f>
        <v>XAUUSD</v>
      </c>
      <c r="C456" t="str">
        <f>Price!C455</f>
        <v>M5</v>
      </c>
      <c r="D456">
        <f>Price!D455</f>
        <v>5181.88</v>
      </c>
      <c r="E456">
        <f>Price!E455</f>
        <v>5183.22</v>
      </c>
      <c r="F456">
        <f>Price!F455</f>
        <v>5184.71</v>
      </c>
      <c r="G456">
        <f>Price!G455</f>
        <v>5181.05</v>
      </c>
      <c r="H456">
        <f>Price!H455</f>
        <v>322</v>
      </c>
      <c r="I456">
        <f>Diagonals!E455</f>
        <v>5227.99</v>
      </c>
      <c r="J456">
        <f>Diagonals!F455</f>
        <v>0</v>
      </c>
      <c r="K456">
        <f>Diagonals!G455</f>
        <v>0</v>
      </c>
      <c r="L456">
        <f>Diagonals!H455</f>
        <v>5092.28</v>
      </c>
      <c r="M456">
        <f>Diagonals!I455</f>
        <v>0</v>
      </c>
      <c r="N456">
        <f>Diagonals!J455</f>
        <v>0</v>
      </c>
      <c r="O456">
        <f>Diagonals!K455</f>
        <v>0</v>
      </c>
      <c r="P456">
        <f>Diagonals!L455</f>
        <v>5181.05</v>
      </c>
      <c r="Q456">
        <f>Trendlines!E455</f>
        <v>5200.29</v>
      </c>
      <c r="R456">
        <f>Trendlines!F455</f>
        <v>5190.1000000000004</v>
      </c>
      <c r="S456">
        <f>Trendlines!G455</f>
        <v>5200.57</v>
      </c>
      <c r="T456">
        <f>Trendlines!H455</f>
        <v>5181.05</v>
      </c>
      <c r="U456">
        <f>Trendlines!I455</f>
        <v>5181.05</v>
      </c>
      <c r="V456">
        <f>Trendlines!J455</f>
        <v>5168.68</v>
      </c>
      <c r="W456">
        <f>Trendlines!K455</f>
        <v>0</v>
      </c>
      <c r="X456">
        <f>Trendlines!L455</f>
        <v>5181.05</v>
      </c>
      <c r="Y456">
        <f>Tema_Hrma_Smma!E455</f>
        <v>5183.87</v>
      </c>
      <c r="Z456">
        <f>Tema_Hrma_Smma!F455</f>
        <v>5186.13</v>
      </c>
      <c r="AA456">
        <f>Tema_Hrma_Smma!G455</f>
        <v>5185</v>
      </c>
      <c r="AB456">
        <f>ZScore!H455</f>
        <v>-1</v>
      </c>
      <c r="AC456">
        <f>ZScore!I455</f>
        <v>0.55584999999999996</v>
      </c>
      <c r="AD456">
        <f>ZScore!J455</f>
        <v>3</v>
      </c>
      <c r="AE456">
        <f>HA!E455</f>
        <v>5185.6499999999996</v>
      </c>
      <c r="AF456">
        <f>HA!F455</f>
        <v>5185.6499999999996</v>
      </c>
      <c r="AG456">
        <f>HA!G455</f>
        <v>5181.05</v>
      </c>
      <c r="AH456">
        <f>HA!H455</f>
        <v>5182.72</v>
      </c>
      <c r="AI456">
        <f>HA!I455</f>
        <v>-1</v>
      </c>
      <c r="AJ456">
        <f>HA!J455</f>
        <v>2.93</v>
      </c>
      <c r="AK456">
        <f>HA!K455</f>
        <v>0.13916000000000001</v>
      </c>
      <c r="AL456">
        <f>HA!L455</f>
        <v>-3</v>
      </c>
      <c r="AM456">
        <f>KC!E455</f>
        <v>5211.5040099999997</v>
      </c>
      <c r="AN456">
        <f>KC!F455</f>
        <v>5205.5019199999997</v>
      </c>
      <c r="AO456">
        <f>KC!G455</f>
        <v>5199.49982</v>
      </c>
      <c r="AP456">
        <f>KC!H455</f>
        <v>5193.4977200000003</v>
      </c>
      <c r="AQ456">
        <f>KC!I455</f>
        <v>5187.4956199999997</v>
      </c>
      <c r="AR456">
        <f>KC!J455</f>
        <v>5184.6155600000002</v>
      </c>
      <c r="AS456">
        <f>KC!K455</f>
        <v>5178.6134599999996</v>
      </c>
      <c r="AT456">
        <f>KC!L455</f>
        <v>5172.6113599999999</v>
      </c>
      <c r="AU456">
        <f>KC!M455</f>
        <v>5166.6092600000002</v>
      </c>
      <c r="AV456">
        <f>KC!N455</f>
        <v>5160.6071700000002</v>
      </c>
      <c r="AW456">
        <f>SR_Levels!E455</f>
        <v>5178.6000000000004</v>
      </c>
      <c r="AX456">
        <f>SR_Levels!F455</f>
        <v>5161.8900000000003</v>
      </c>
      <c r="AY456">
        <f>SR_Levels!G455</f>
        <v>5135.8500000000004</v>
      </c>
      <c r="AZ456">
        <f>SR_Levels!H455</f>
        <v>0</v>
      </c>
      <c r="BA456">
        <f>SR_Levels!I455</f>
        <v>5193.3500000000004</v>
      </c>
      <c r="BB456">
        <f>SR_Levels!J455</f>
        <v>5205.3100000000004</v>
      </c>
      <c r="BC456">
        <f>SR_Levels!K455</f>
        <v>0</v>
      </c>
      <c r="BD456">
        <f>SR_Levels!L455</f>
        <v>0</v>
      </c>
      <c r="BE456">
        <f>ZigZag!E455</f>
        <v>0</v>
      </c>
      <c r="BF456">
        <f>ZigZag!F455</f>
        <v>5181.05</v>
      </c>
      <c r="BG456">
        <f>ZigZag!G455</f>
        <v>5185.54</v>
      </c>
      <c r="BH456">
        <f>Dual_Tema!E455</f>
        <v>5185.6899999999996</v>
      </c>
      <c r="BI456">
        <f>Dual_Tema!F455</f>
        <v>5182.72</v>
      </c>
      <c r="BJ456">
        <f>Pinbar!E455</f>
        <v>0</v>
      </c>
      <c r="BK456">
        <f>SSA!E455</f>
        <v>5184.1055999999999</v>
      </c>
      <c r="BL456">
        <f>SSA!F455</f>
        <v>5184.5605299999997</v>
      </c>
      <c r="BN456" t="str">
        <f t="shared" si="792"/>
        <v>Red Candle</v>
      </c>
      <c r="BO456" s="34">
        <f t="shared" si="649"/>
        <v>-1.0583397752618184E-3</v>
      </c>
      <c r="BP456" s="34">
        <f t="shared" si="657"/>
        <v>-4.089506172839652E-4</v>
      </c>
      <c r="BQ456" s="34">
        <f t="shared" si="671"/>
        <v>-9.6589671267377497E-4</v>
      </c>
      <c r="BR456" s="34">
        <f t="shared" si="681"/>
        <v>-3.4724365701588322E-4</v>
      </c>
      <c r="BS456" s="35">
        <f t="shared" si="650"/>
        <v>-1.7646779643609722E-4</v>
      </c>
      <c r="BT456" s="35">
        <f t="shared" si="658"/>
        <v>-3.4085607438560928E-5</v>
      </c>
      <c r="BU456" s="35">
        <f t="shared" si="672"/>
        <v>-5.3685419525217881E-5</v>
      </c>
      <c r="BV456" s="35">
        <f t="shared" si="682"/>
        <v>-1.4470893631268744E-5</v>
      </c>
      <c r="BW456" s="27">
        <v>96</v>
      </c>
      <c r="BX456">
        <f>F456-G456</f>
        <v>3.6599999999998545</v>
      </c>
      <c r="BY456">
        <f>ABS(F456-D455)</f>
        <v>1.4899999999997817</v>
      </c>
      <c r="BZ456">
        <f>ABS(G456-D455)</f>
        <v>2.1700000000000728</v>
      </c>
      <c r="CA456">
        <f t="shared" si="771"/>
        <v>3.6599999999998545</v>
      </c>
      <c r="CB456">
        <f t="shared" si="660"/>
        <v>2.8614285714286001</v>
      </c>
      <c r="CC456">
        <f t="shared" si="664"/>
        <v>3.3554220617680479</v>
      </c>
      <c r="CD456">
        <f t="shared" si="661"/>
        <v>-0.49399349033944784</v>
      </c>
      <c r="CE456">
        <f t="shared" si="665"/>
        <v>-1</v>
      </c>
      <c r="CF456">
        <f t="shared" si="668"/>
        <v>-21</v>
      </c>
      <c r="CG456" s="7" t="str">
        <f t="shared" si="662"/>
        <v>Low Volatility Period</v>
      </c>
      <c r="CH456" s="21">
        <f>(Q456-Q360)/$BW456</f>
        <v>5.5208333333306809E-3</v>
      </c>
      <c r="CI456" s="21">
        <f>(R456-R360)/$BW456</f>
        <v>-2.6041666666666668E-2</v>
      </c>
      <c r="CJ456" s="21">
        <f>(S456-S360)/$BW456</f>
        <v>-1.7604166666671972E-2</v>
      </c>
      <c r="CK456" s="21">
        <f>(T456-T360)/$BW456</f>
        <v>7.5625000000002274E-2</v>
      </c>
      <c r="CL456" s="21">
        <f>(U456-U360)/$BW456</f>
        <v>2.2187500000001137E-2</v>
      </c>
      <c r="CM456" s="21">
        <f>(V456-V360)/$BW456</f>
        <v>3.875000000000265E-2</v>
      </c>
      <c r="CN456">
        <f>DEGREES(ATAN(CH456/$CB456))</f>
        <v>0.11054620060953554</v>
      </c>
      <c r="CO456">
        <f>DEGREES(ATAN(CI456/$CB456))</f>
        <v>-0.52143059368325717</v>
      </c>
      <c r="CP456">
        <f>DEGREES(ATAN(CJ456/$CB456))</f>
        <v>-0.35249236570040465</v>
      </c>
      <c r="CQ456">
        <f>DEGREES(ATAN(CK456/$CB456))</f>
        <v>1.5139238244949582</v>
      </c>
      <c r="CR456">
        <f t="shared" si="673"/>
        <v>0.44426222755737654</v>
      </c>
      <c r="CS456">
        <f t="shared" si="674"/>
        <v>0.77586271804849805</v>
      </c>
      <c r="CT456" t="str" cm="1">
        <f t="array" ref="CT456">_xlfn.IFS(CN456&gt;3,"Strong + Slope",CN456&gt;1.5,"Moderate + Slope",CN456&gt;0.5,"Sideway + Slope",CN456&gt;=-0.5,"Sideway Flat",CN456&gt;=-1.5,"Sideway - Slope",CN456&gt;=-3,"Moderate - Slope",TRUE,"Strong - Slope")</f>
        <v>Sideway Flat</v>
      </c>
      <c r="CU456" t="str" cm="1">
        <f t="array" ref="CU456">_xlfn.IFS(CO456&gt;3,"Strong + Slope",CO456&gt;1.5,"Moderate + Slope",CO456&gt;0.5,"Sideway + Slope",CO456&gt;=-0.5,"Sideway Flat",CO456&gt;=-1.5,"Sideway - Slope",CO456&gt;=-3,"Moderate - Slope",TRUE,"Strong - Slope")</f>
        <v>Sideway - Slope</v>
      </c>
      <c r="CV456" t="str" cm="1">
        <f t="array" ref="CV456">_xlfn.IFS(CP456&gt;3,"Strong + Slope",CP456&gt;1.5,"Moderate + Slope",CP456&gt;0.5,"Sideway + Slope",CP456&gt;=-0.5,"Sideway Flat",CP456&gt;=-1.5,"Sideway - Slope",CP456&gt;=-3,"Moderate - Slope",TRUE,"Strong - Slope")</f>
        <v>Sideway Flat</v>
      </c>
      <c r="CW456" t="str" cm="1">
        <f t="array" ref="CW456">_xlfn.IFS(CQ456&gt;3,"Strong + Slope",CQ456&gt;1.5,"Moderate + Slope",CQ456&gt;0.5,"Sideway + Slope",CQ456&gt;=-0.5,"Sideway Flat",CQ456&gt;=-1.5,"Sideway - Slope",CQ456&gt;=-3,"Moderate - Slope",TRUE,"Strong - Slope")</f>
        <v>Moderate + Slope</v>
      </c>
      <c r="CX456" t="str" cm="1">
        <f t="array" ref="CX456">_xlfn.IFS(CR456&gt;3,"Strong + Slope",CR456&gt;1.5,"Moderate + Slope",CR456&gt;0.5,"Sideway + Slope",CR456&gt;=-0.5,"Sideway Flat",CR456&gt;=-1.5,"Sideway - Slope",CR456&gt;=-3,"Moderate - Slope",TRUE,"Strong - Slope")</f>
        <v>Sideway Flat</v>
      </c>
      <c r="CY456" t="str" cm="1">
        <f t="array" ref="CY456">_xlfn.IFS(CS456&gt;3,"Strong + Slope",CS456&gt;1.5,"Moderate + Slope",CS456&gt;0.5,"Sideway + Slope",CS456&gt;=-0.5,"Sideway Flat",CS456&gt;=-1.5,"Sideway - Slope",CS456&gt;=-3,"Moderate - Slope",TRUE,"Strong - Slope")</f>
        <v>Sideway + Slope</v>
      </c>
      <c r="CZ456" s="7" t="str">
        <f>IF(AND(D456&gt;BH456,D456&gt;E456),"Bullish Trigger","-----")</f>
        <v>-----</v>
      </c>
      <c r="DA456" s="7" t="str">
        <f>IF(AND(D456&lt;BI456,D456&lt;E456),"Bearish Trigger","-----")</f>
        <v>Bearish Trigger</v>
      </c>
      <c r="DB456" s="13" t="str">
        <f>IF(AND(W456=BE456,W456&gt;0,BE456&gt;0),"Important High","------")</f>
        <v>------</v>
      </c>
      <c r="DC456" s="13" t="str">
        <f>IF(AND(X456=BF456,X456&gt;0,BF456&gt;0),"Important Low","------")</f>
        <v>Important Low</v>
      </c>
      <c r="DD456" s="7" t="str">
        <f>IF(AND(DB456="Important High",DC456="-----",BJ456=1),"Imp High Rej","-----")</f>
        <v>-----</v>
      </c>
      <c r="DE456" s="7" t="str">
        <f>IF(AND(DB456="-----",DC456="Important Low",BJ456=1),"Imp Low Rej","-----")</f>
        <v>-----</v>
      </c>
      <c r="DF456" s="7" t="str">
        <f>IF(Y456&gt;AM456,"Overbought",IF(Y456&gt;AO456,"Bullish Momentum",IF(Y456&gt;AQ456,"Flat Momentum","-----")))</f>
        <v>-----</v>
      </c>
      <c r="DG456" s="7" t="str">
        <f>IF(Y456&lt;AV456,"Oversold",IF(Y456&lt;AT456,"Bearish Momentum",IF(Y456&lt;AR456,"Flat Momentum","-----")))</f>
        <v>Flat Momentum</v>
      </c>
      <c r="DH456" s="7" t="str">
        <f>IF(AND(DF456="Overbought",AD456=2),"Culminated Thrust","-----")</f>
        <v>-----</v>
      </c>
      <c r="DI456" s="7" t="str">
        <f>IF(AND(DG456="Oversold",AD456=5),"Culminated Thrust","-----")</f>
        <v>-----</v>
      </c>
      <c r="DJ456" s="14">
        <f>(Q456-$D456)/$D456</f>
        <v>3.5527646336850436E-3</v>
      </c>
      <c r="DK456" s="14">
        <f>(R456-$D456)/$D456</f>
        <v>1.5862968652304288E-3</v>
      </c>
      <c r="DL456" s="14">
        <f>(S456-$D456)/$D456</f>
        <v>3.6067990767828665E-3</v>
      </c>
      <c r="DM456" s="14">
        <f>(T456-$D456)/$D456</f>
        <v>-1.601735277543917E-4</v>
      </c>
      <c r="DN456" s="14">
        <f>(U456-$D456)/$D456</f>
        <v>-1.601735277543917E-4</v>
      </c>
      <c r="DO456" s="14">
        <f>(V456-$D456)/$D456</f>
        <v>-2.5473380317567792E-3</v>
      </c>
      <c r="DP456" s="14">
        <f t="shared" si="737"/>
        <v>3.6067990767828665E-3</v>
      </c>
      <c r="DQ456" s="14">
        <f t="shared" si="738"/>
        <v>3.5527646336850436E-3</v>
      </c>
      <c r="DR456" s="14">
        <f t="shared" si="739"/>
        <v>1.5862968652304288E-3</v>
      </c>
      <c r="DS456" s="14">
        <f t="shared" si="740"/>
        <v>-1.601735277543917E-4</v>
      </c>
      <c r="DT456" s="14">
        <f t="shared" si="741"/>
        <v>-1.601735277543917E-4</v>
      </c>
      <c r="DU456" s="14">
        <f t="shared" si="742"/>
        <v>-2.5473380317567792E-3</v>
      </c>
      <c r="DV456" t="str">
        <f>IF($D456&gt;Q456,"SUP","RES")</f>
        <v>RES</v>
      </c>
      <c r="DW456" t="str">
        <f>IF($D456&gt;R456,"SUP","RES")</f>
        <v>RES</v>
      </c>
      <c r="DX456" t="str">
        <f>IF($D456&gt;S456,"SUP","RES")</f>
        <v>RES</v>
      </c>
      <c r="DY456" t="str">
        <f>IF($D456&gt;T456,"SUP","RES")</f>
        <v>SUP</v>
      </c>
      <c r="DZ456" t="str">
        <f>IF($D456&gt;U456,"SUP","RES")</f>
        <v>SUP</v>
      </c>
      <c r="EA456" t="str">
        <f>IF($D456&gt;V456,"SUP","RES")</f>
        <v>SUP</v>
      </c>
      <c r="EB456" s="7">
        <f t="shared" si="743"/>
        <v>3</v>
      </c>
      <c r="EC456" s="7">
        <f t="shared" si="744"/>
        <v>3</v>
      </c>
      <c r="ED456" s="13" t="str">
        <f t="shared" si="745"/>
        <v>-----</v>
      </c>
      <c r="EE456" s="13" t="str">
        <f t="shared" si="746"/>
        <v>-----</v>
      </c>
      <c r="EF456" s="7">
        <f>IF(OR(ED456="All Sup",EE456="All Res"),"na",((D456-MIN(Q456:V456))/(MAX(Q456:V456)-MIN(Q456:V456))))</f>
        <v>0.41392285983066979</v>
      </c>
      <c r="EG456">
        <v>1.4999999999999999E-4</v>
      </c>
      <c r="EH456">
        <f>Q456*(1+$EG456)</f>
        <v>5201.0700435000008</v>
      </c>
      <c r="EI456">
        <f>Q456*(1-$EG456)</f>
        <v>5199.5099565</v>
      </c>
      <c r="EJ456">
        <f>R456*(1+$EG456)</f>
        <v>5190.8785150000012</v>
      </c>
      <c r="EK456">
        <f>R456*(1-$EG456)</f>
        <v>5189.3214850000004</v>
      </c>
      <c r="EL456">
        <f>S456*(1+$EG456)</f>
        <v>5201.3500855000002</v>
      </c>
      <c r="EM456">
        <f>S456*(1-$EG456)</f>
        <v>5199.7899145000001</v>
      </c>
      <c r="EN456">
        <f>T456*(1+$EG456)</f>
        <v>5181.8271575000008</v>
      </c>
      <c r="EO456">
        <f>T456*(1-$EG456)</f>
        <v>5180.2728425000005</v>
      </c>
      <c r="EP456">
        <f>U456*(1+$EG456)</f>
        <v>5181.8271575000008</v>
      </c>
      <c r="EQ456">
        <f>U456*(1-$EG456)</f>
        <v>5180.2728425000005</v>
      </c>
      <c r="ER456">
        <f>V456*(1+$EG456)</f>
        <v>5169.4553020000012</v>
      </c>
      <c r="ES456">
        <f>V456*(1-$EG456)</f>
        <v>5167.9046980000003</v>
      </c>
      <c r="ET456" s="7" t="str">
        <f t="shared" si="747"/>
        <v>-----</v>
      </c>
      <c r="EU456" s="7" t="str">
        <f t="shared" si="748"/>
        <v>-----</v>
      </c>
      <c r="EV456" s="7" t="str">
        <f t="shared" si="749"/>
        <v>-----</v>
      </c>
      <c r="EW456" s="7" t="str">
        <f t="shared" si="750"/>
        <v>-----</v>
      </c>
      <c r="EX456" s="7" t="str">
        <f t="shared" si="751"/>
        <v>-----</v>
      </c>
      <c r="EY456" s="7" t="str">
        <f t="shared" si="752"/>
        <v>-----</v>
      </c>
      <c r="EZ456">
        <f t="shared" si="772"/>
        <v>81</v>
      </c>
      <c r="FA456">
        <f t="shared" si="773"/>
        <v>13</v>
      </c>
      <c r="FB456">
        <f t="shared" si="774"/>
        <v>454</v>
      </c>
      <c r="FC456">
        <f t="shared" si="775"/>
        <v>24</v>
      </c>
      <c r="FD456">
        <f t="shared" si="776"/>
        <v>24</v>
      </c>
      <c r="FE456">
        <f t="shared" si="777"/>
        <v>148</v>
      </c>
      <c r="FF456">
        <f t="shared" si="778"/>
        <v>4</v>
      </c>
      <c r="FG456">
        <f t="shared" si="779"/>
        <v>2</v>
      </c>
      <c r="FH456">
        <f t="shared" si="780"/>
        <v>0</v>
      </c>
      <c r="FI456">
        <f t="shared" si="781"/>
        <v>5</v>
      </c>
      <c r="FJ456">
        <f t="shared" si="782"/>
        <v>4</v>
      </c>
      <c r="FK456">
        <f t="shared" si="783"/>
        <v>1</v>
      </c>
      <c r="FL456" s="7" t="str">
        <f t="shared" si="753"/>
        <v>-----</v>
      </c>
      <c r="FM456" s="7" t="str">
        <f t="shared" si="754"/>
        <v>-----</v>
      </c>
      <c r="FN456" s="7" t="str">
        <f t="shared" si="755"/>
        <v>-----</v>
      </c>
      <c r="FO456" s="7" t="str">
        <f t="shared" si="756"/>
        <v>-----</v>
      </c>
      <c r="FP456" s="7" t="str">
        <f t="shared" si="757"/>
        <v>-----</v>
      </c>
      <c r="FQ456" s="7" t="str">
        <f t="shared" si="758"/>
        <v>-----</v>
      </c>
      <c r="FR456" s="13" t="str">
        <f>IF(FL456="-----","-----",(D456-Q456)/Q456)</f>
        <v>-----</v>
      </c>
      <c r="FS456" s="13" t="str">
        <f>IF(FM456="-----","-----",(Q456-R456)/R456)</f>
        <v>-----</v>
      </c>
      <c r="FT456" s="13" t="str">
        <f>IF(FN456="-----","-----",(R456-S456)/S456)</f>
        <v>-----</v>
      </c>
      <c r="FU456" s="13" t="str">
        <f>IF(FO456="-----","-----",(S456-T456)/T456)</f>
        <v>-----</v>
      </c>
      <c r="FV456" s="13" t="str">
        <f>IF(FP456="-----","-----",(T456-U456)/U456)</f>
        <v>-----</v>
      </c>
      <c r="FW456" s="13" t="str">
        <f>IF(FQ456="-----","-----",(U456-V456)/V456)</f>
        <v>-----</v>
      </c>
      <c r="FX456" s="7" t="str">
        <f t="shared" si="759"/>
        <v>-----</v>
      </c>
      <c r="FY456" s="7" t="str">
        <f t="shared" si="760"/>
        <v>-----</v>
      </c>
      <c r="FZ456" s="7" t="str">
        <f t="shared" si="761"/>
        <v>-----</v>
      </c>
      <c r="GA456" s="7" t="str">
        <f t="shared" si="762"/>
        <v>-----</v>
      </c>
      <c r="GB456" s="7" t="str">
        <f t="shared" si="763"/>
        <v>-----</v>
      </c>
      <c r="GC456" s="7" t="str">
        <f t="shared" si="764"/>
        <v>-----</v>
      </c>
      <c r="GD456" s="7" t="str">
        <f>IF(AND(BG456&gt;AA456,BG455&gt;AA455,BG454&gt;AA454,BG453&gt;AA453,BG452&gt;AA452,BG451&gt;AA451,BG450&gt;AA450,BG449&gt;AA449,BG448&gt;AA448,BG447&gt;AA447,BG446&gt;AA446,BG445&gt;AA445),"Bullish",IF(AND(BG456&lt;AA456,BG455&lt;AA455,BG454&lt;AA454,BG453&lt;AA453,BG452&lt;AA452,BG451&lt;AA451,BG450&lt;AA450,BG449&lt;AA449,BG448&lt;AA448,BG447&lt;AA447,BG446&lt;AA446,BG445&lt;AA445),"Bearish","-----"))</f>
        <v>Bullish</v>
      </c>
      <c r="GE456">
        <f>(Z456-BG456)/BG456</f>
        <v>1.1377792862462646E-4</v>
      </c>
      <c r="GF456" s="28">
        <f t="shared" si="722"/>
        <v>0.22636802480286197</v>
      </c>
      <c r="GG456" s="7">
        <f t="shared" si="723"/>
        <v>0.5895424025018039</v>
      </c>
      <c r="GH456" s="7" t="str">
        <f t="shared" si="724"/>
        <v>-----</v>
      </c>
      <c r="GI456" s="7" t="str">
        <f>IF(Y456&gt;Z456,"Bullish","Bearish")</f>
        <v>Bearish</v>
      </c>
      <c r="GJ456" s="13" t="str">
        <f>IF(AND(D456&gt;Y456,D455&lt;Y455),"TEMA crossover","-----")</f>
        <v>-----</v>
      </c>
      <c r="GK456" s="13" t="str">
        <f>IF(AND(D456&lt;Y456,D455&gt;Y455),"TEMA crossunder","-----")</f>
        <v>-----</v>
      </c>
      <c r="GL456" s="22" t="str">
        <f>IF(GD456="Bearish","YES","-----")</f>
        <v>-----</v>
      </c>
      <c r="GM456" s="22" t="str">
        <f>IF(GH456="Reverse to Bearish","YES","-----")</f>
        <v>-----</v>
      </c>
      <c r="GN456" s="22" t="str">
        <f>IF(AND(GI456="Bullish",GI455="Bullish",GI454="Bullish",GI453="Bullish"),"YES","-----")</f>
        <v>-----</v>
      </c>
      <c r="GO456" s="22" t="str">
        <f>IF(OR(GK456="TEMA crossunder",GK455="TEMA crossunder",GK454="TEMA crossunder",GK453="TEMA crossunder"),"YES","-----")</f>
        <v>YES</v>
      </c>
      <c r="GP456" s="22" t="str">
        <f>IF(GD456="Bullish","YES","-----")</f>
        <v>YES</v>
      </c>
      <c r="GQ456" s="22" t="str">
        <f>IF(GH456="Reverse to Bullish","YES","-----")</f>
        <v>-----</v>
      </c>
      <c r="GR456" s="22" t="str">
        <f>IF(AND(GI456="Bearish",GI455="Bearish",GI454="Bearish",GI453="Bearish"),"YES","-----")</f>
        <v>-----</v>
      </c>
      <c r="GS456" s="22" t="str">
        <f>IF(OR(GJ456="TEMA crossover",GJ455="TEMA crossover",GJ454="TEMA crossover",GJ453="TEMA crossover"),"YES","-----")</f>
        <v>-----</v>
      </c>
      <c r="GT456" s="22" t="str">
        <f t="shared" si="784"/>
        <v>-----</v>
      </c>
      <c r="GU456" s="22" t="str">
        <f t="shared" si="785"/>
        <v>-----</v>
      </c>
      <c r="GV456" s="22" t="str">
        <f t="shared" si="786"/>
        <v>-----</v>
      </c>
      <c r="GW456" s="22" t="str">
        <f t="shared" si="787"/>
        <v>-----</v>
      </c>
      <c r="GX456" s="22" t="str">
        <f t="shared" si="788"/>
        <v>-----</v>
      </c>
      <c r="GY456" s="22" t="str">
        <f t="shared" si="789"/>
        <v>-----</v>
      </c>
      <c r="GZ456" s="7" t="str">
        <f>IF(G456&gt;BH456,"YES","-----")</f>
        <v>-----</v>
      </c>
      <c r="HA456" s="7" t="str">
        <f>IF(F456&lt;BI456,"YES","-----")</f>
        <v>-----</v>
      </c>
      <c r="HB456">
        <f>BH456-BI456</f>
        <v>2.9699999999993452</v>
      </c>
      <c r="HC456" s="27">
        <f t="shared" si="765"/>
        <v>-1.0453519018814412</v>
      </c>
      <c r="HD456" s="28">
        <f t="shared" si="725"/>
        <v>0.14793017895167659</v>
      </c>
      <c r="HE456" s="28" t="str">
        <f t="shared" si="726"/>
        <v>Idle</v>
      </c>
      <c r="HF456" s="27">
        <f>STANDARDIZE(H456,AVERAGE($H73:$H456),_xlfn.STDEV.P($H73:$H456))</f>
        <v>-1.120164344739301</v>
      </c>
      <c r="HG456" s="28">
        <f t="shared" si="727"/>
        <v>0.13132186747201302</v>
      </c>
      <c r="HH456" s="28" t="str">
        <f t="shared" si="728"/>
        <v>Low Vol</v>
      </c>
      <c r="HI456">
        <f t="shared" si="766"/>
        <v>-1.3855999999996129</v>
      </c>
      <c r="HJ456">
        <f t="shared" si="767"/>
        <v>1.5843999999997322</v>
      </c>
      <c r="HK456" s="28">
        <f t="shared" ref="HK456:HL456" si="794">STANDARDIZE(HI456,AVERAGE(HI73:HI456),_xlfn.STDEV.P(HI73:HI456))</f>
        <v>0.5134981791471025</v>
      </c>
      <c r="HL456" s="28">
        <f t="shared" si="794"/>
        <v>-0.4803572116645099</v>
      </c>
      <c r="HM456" s="28">
        <f t="shared" si="730"/>
        <v>0.69619855791541874</v>
      </c>
      <c r="HN456" s="28">
        <f t="shared" si="731"/>
        <v>0.31548670703984871</v>
      </c>
      <c r="HO456" s="28" t="str">
        <f t="shared" si="732"/>
        <v>-----</v>
      </c>
      <c r="HP456" s="28" t="str">
        <f t="shared" si="733"/>
        <v>-----</v>
      </c>
      <c r="HQ456" s="28">
        <f t="shared" si="648"/>
        <v>-0.4549299999998766</v>
      </c>
      <c r="HR456" s="28" t="str">
        <f t="shared" si="769"/>
        <v>Bear</v>
      </c>
      <c r="HS456">
        <f t="shared" si="770"/>
        <v>0.4549299999998766</v>
      </c>
      <c r="HT456" s="27">
        <f t="shared" si="734"/>
        <v>-0.63738442295551079</v>
      </c>
      <c r="HU456" s="28">
        <f t="shared" si="735"/>
        <v>0.26193723614103459</v>
      </c>
      <c r="HV456" s="27" t="str">
        <f t="shared" si="736"/>
        <v>-----</v>
      </c>
    </row>
    <row r="457" spans="1:230" x14ac:dyDescent="0.55000000000000004">
      <c r="A457">
        <f>Validation!A456</f>
        <v>1772168400</v>
      </c>
      <c r="B457" t="str">
        <f>Price!B456</f>
        <v>XAUUSD</v>
      </c>
      <c r="C457" t="str">
        <f>Price!C456</f>
        <v>M5</v>
      </c>
      <c r="D457">
        <f>Price!D456</f>
        <v>5184.54</v>
      </c>
      <c r="E457">
        <f>Price!E456</f>
        <v>5181.87</v>
      </c>
      <c r="F457">
        <f>Price!F456</f>
        <v>5184.57</v>
      </c>
      <c r="G457">
        <f>Price!G456</f>
        <v>5181.6400000000003</v>
      </c>
      <c r="H457">
        <f>Price!H456</f>
        <v>358</v>
      </c>
      <c r="I457">
        <f>Diagonals!E456</f>
        <v>5228.17</v>
      </c>
      <c r="J457">
        <f>Diagonals!F456</f>
        <v>0</v>
      </c>
      <c r="K457">
        <f>Diagonals!G456</f>
        <v>0</v>
      </c>
      <c r="L457">
        <f>Diagonals!H456</f>
        <v>5091.95</v>
      </c>
      <c r="M457">
        <f>Diagonals!I456</f>
        <v>0</v>
      </c>
      <c r="N457">
        <f>Diagonals!J456</f>
        <v>0</v>
      </c>
      <c r="O457">
        <f>Diagonals!K456</f>
        <v>0</v>
      </c>
      <c r="P457">
        <f>Diagonals!L456</f>
        <v>0</v>
      </c>
      <c r="Q457">
        <f>Trendlines!E456</f>
        <v>5200.3</v>
      </c>
      <c r="R457">
        <f>Trendlines!F456</f>
        <v>5190.08</v>
      </c>
      <c r="S457">
        <f>Trendlines!G456</f>
        <v>5200.55</v>
      </c>
      <c r="T457">
        <f>Trendlines!H456</f>
        <v>5181.13</v>
      </c>
      <c r="U457">
        <f>Trendlines!I456</f>
        <v>5181.07</v>
      </c>
      <c r="V457">
        <f>Trendlines!J456</f>
        <v>5168.72</v>
      </c>
      <c r="W457">
        <f>Trendlines!K456</f>
        <v>0</v>
      </c>
      <c r="X457">
        <f>Trendlines!L456</f>
        <v>0</v>
      </c>
      <c r="Y457">
        <f>Tema_Hrma_Smma!E456</f>
        <v>5183.3999999999996</v>
      </c>
      <c r="Z457">
        <f>Tema_Hrma_Smma!F456</f>
        <v>5185.57</v>
      </c>
      <c r="AA457">
        <f>Tema_Hrma_Smma!G456</f>
        <v>5184.9399999999996</v>
      </c>
      <c r="AB457">
        <f>ZScore!H456</f>
        <v>1</v>
      </c>
      <c r="AC457">
        <f>ZScore!I456</f>
        <v>6.4350000000000004E-2</v>
      </c>
      <c r="AD457">
        <f>ZScore!J456</f>
        <v>0</v>
      </c>
      <c r="AE457">
        <f>HA!E456</f>
        <v>5184.18</v>
      </c>
      <c r="AF457">
        <f>HA!F456</f>
        <v>5184.57</v>
      </c>
      <c r="AG457">
        <f>HA!G456</f>
        <v>5181.6400000000003</v>
      </c>
      <c r="AH457">
        <f>HA!H456</f>
        <v>5183.1499999999996</v>
      </c>
      <c r="AI457">
        <f>HA!I456</f>
        <v>-1</v>
      </c>
      <c r="AJ457">
        <f>HA!J456</f>
        <v>1.03</v>
      </c>
      <c r="AK457">
        <f>HA!K456</f>
        <v>-0.63841999999999999</v>
      </c>
      <c r="AL457">
        <f>HA!L456</f>
        <v>-4</v>
      </c>
      <c r="AM457">
        <f>KC!E456</f>
        <v>5210.72217</v>
      </c>
      <c r="AN457">
        <f>KC!F456</f>
        <v>5204.8846400000002</v>
      </c>
      <c r="AO457">
        <f>KC!G456</f>
        <v>5199.0471100000004</v>
      </c>
      <c r="AP457">
        <f>KC!H456</f>
        <v>5193.2095799999997</v>
      </c>
      <c r="AQ457">
        <f>KC!I456</f>
        <v>5187.3720499999999</v>
      </c>
      <c r="AR457">
        <f>KC!J456</f>
        <v>5184.5426399999997</v>
      </c>
      <c r="AS457">
        <f>KC!K456</f>
        <v>5178.7051099999999</v>
      </c>
      <c r="AT457">
        <f>KC!L456</f>
        <v>5172.8675800000001</v>
      </c>
      <c r="AU457">
        <f>KC!M456</f>
        <v>5167.0300500000003</v>
      </c>
      <c r="AV457">
        <f>KC!N456</f>
        <v>5161.1925199999996</v>
      </c>
      <c r="AW457">
        <f>SR_Levels!E456</f>
        <v>5178.6000000000004</v>
      </c>
      <c r="AX457">
        <f>SR_Levels!F456</f>
        <v>5161.8900000000003</v>
      </c>
      <c r="AY457">
        <f>SR_Levels!G456</f>
        <v>5135.8500000000004</v>
      </c>
      <c r="AZ457">
        <f>SR_Levels!H456</f>
        <v>0</v>
      </c>
      <c r="BA457">
        <f>SR_Levels!I456</f>
        <v>5193.3500000000004</v>
      </c>
      <c r="BB457">
        <f>SR_Levels!J456</f>
        <v>5205.3100000000004</v>
      </c>
      <c r="BC457">
        <f>SR_Levels!K456</f>
        <v>0</v>
      </c>
      <c r="BD457">
        <f>SR_Levels!L456</f>
        <v>0</v>
      </c>
      <c r="BE457">
        <f>ZigZag!E456</f>
        <v>0</v>
      </c>
      <c r="BF457">
        <f>ZigZag!F456</f>
        <v>0</v>
      </c>
      <c r="BG457">
        <f>ZigZag!G456</f>
        <v>5185.3999999999996</v>
      </c>
      <c r="BH457">
        <f>Dual_Tema!E456</f>
        <v>5184.8900000000003</v>
      </c>
      <c r="BI457">
        <f>Dual_Tema!F456</f>
        <v>5181.87</v>
      </c>
      <c r="BJ457">
        <f>Pinbar!E456</f>
        <v>0</v>
      </c>
      <c r="BK457">
        <f>SSA!E456</f>
        <v>5184.3994700000003</v>
      </c>
      <c r="BL457">
        <f>SSA!F456</f>
        <v>5184.4799999999996</v>
      </c>
      <c r="BN457" t="str">
        <f t="shared" si="792"/>
        <v>Green Candle</v>
      </c>
      <c r="BO457" s="34">
        <f t="shared" si="649"/>
        <v>-4.3379431208900865E-4</v>
      </c>
      <c r="BP457" s="34">
        <f t="shared" si="657"/>
        <v>-1.5042466038739377E-4</v>
      </c>
      <c r="BQ457" s="34">
        <f t="shared" si="671"/>
        <v>-6.2069178219503751E-4</v>
      </c>
      <c r="BR457" s="34">
        <f t="shared" si="681"/>
        <v>3.4537648931554088E-4</v>
      </c>
      <c r="BS457" s="35">
        <f t="shared" si="650"/>
        <v>-7.2312123362450187E-5</v>
      </c>
      <c r="BT457" s="35">
        <f t="shared" si="658"/>
        <v>-1.2536252696482286E-5</v>
      </c>
      <c r="BU457" s="35">
        <f t="shared" si="672"/>
        <v>-3.4492987941336928E-5</v>
      </c>
      <c r="BV457" s="35">
        <f t="shared" si="682"/>
        <v>1.438830603506247E-5</v>
      </c>
      <c r="BW457" s="27">
        <v>96</v>
      </c>
      <c r="BX457">
        <f>F457-G457</f>
        <v>2.9299999999993815</v>
      </c>
      <c r="BY457">
        <f>ABS(F457-D456)</f>
        <v>2.6899999999995998</v>
      </c>
      <c r="BZ457">
        <f>ABS(G457-D456)</f>
        <v>0.23999999999978172</v>
      </c>
      <c r="CA457">
        <f t="shared" si="771"/>
        <v>2.9299999999993815</v>
      </c>
      <c r="CB457">
        <f t="shared" si="660"/>
        <v>2.9735714285714363</v>
      </c>
      <c r="CC457">
        <f t="shared" si="664"/>
        <v>3.3250347716417146</v>
      </c>
      <c r="CD457">
        <f t="shared" si="661"/>
        <v>-0.35146334307027827</v>
      </c>
      <c r="CE457">
        <f t="shared" si="665"/>
        <v>-1</v>
      </c>
      <c r="CF457">
        <f t="shared" si="668"/>
        <v>-22</v>
      </c>
      <c r="CG457" s="7" t="str">
        <f t="shared" si="662"/>
        <v>Low Volatility Period</v>
      </c>
      <c r="CH457" s="21">
        <f>(Q457-Q361)/$BW457</f>
        <v>5.6249999999996208E-3</v>
      </c>
      <c r="CI457" s="21">
        <f>(R457-R361)/$BW457</f>
        <v>-2.5937499999997726E-2</v>
      </c>
      <c r="CJ457" s="21">
        <f>(S457-S361)/$BW457</f>
        <v>-1.7604166666662497E-2</v>
      </c>
      <c r="CK457" s="21">
        <f>(T457-T361)/$BW457</f>
        <v>7.5729166666671219E-2</v>
      </c>
      <c r="CL457" s="21">
        <f>(U457-U361)/$BW457</f>
        <v>2.2083333333332195E-2</v>
      </c>
      <c r="CM457" s="21">
        <f>(V457-V361)/$BW457</f>
        <v>3.875000000000265E-2</v>
      </c>
      <c r="CN457">
        <f>DEGREES(ATAN(CH457/$CB457))</f>
        <v>0.10838427227262137</v>
      </c>
      <c r="CO457">
        <f>DEGREES(ATAN(CI457/$CB457))</f>
        <v>-0.49975984377449895</v>
      </c>
      <c r="CP457">
        <f>DEGREES(ATAN(CJ457/$CB457))</f>
        <v>-0.33919907167756297</v>
      </c>
      <c r="CQ457">
        <f>DEGREES(ATAN(CK457/$CB457))</f>
        <v>1.4588598382373827</v>
      </c>
      <c r="CR457">
        <f t="shared" si="673"/>
        <v>0.42550130951976017</v>
      </c>
      <c r="CS457">
        <f t="shared" si="674"/>
        <v>0.7466058388453557</v>
      </c>
      <c r="CT457" t="str" cm="1">
        <f t="array" ref="CT457">_xlfn.IFS(CN457&gt;3,"Strong + Slope",CN457&gt;1.5,"Moderate + Slope",CN457&gt;0.5,"Sideway + Slope",CN457&gt;=-0.5,"Sideway Flat",CN457&gt;=-1.5,"Sideway - Slope",CN457&gt;=-3,"Moderate - Slope",TRUE,"Strong - Slope")</f>
        <v>Sideway Flat</v>
      </c>
      <c r="CU457" t="str" cm="1">
        <f t="array" ref="CU457">_xlfn.IFS(CO457&gt;3,"Strong + Slope",CO457&gt;1.5,"Moderate + Slope",CO457&gt;0.5,"Sideway + Slope",CO457&gt;=-0.5,"Sideway Flat",CO457&gt;=-1.5,"Sideway - Slope",CO457&gt;=-3,"Moderate - Slope",TRUE,"Strong - Slope")</f>
        <v>Sideway Flat</v>
      </c>
      <c r="CV457" t="str" cm="1">
        <f t="array" ref="CV457">_xlfn.IFS(CP457&gt;3,"Strong + Slope",CP457&gt;1.5,"Moderate + Slope",CP457&gt;0.5,"Sideway + Slope",CP457&gt;=-0.5,"Sideway Flat",CP457&gt;=-1.5,"Sideway - Slope",CP457&gt;=-3,"Moderate - Slope",TRUE,"Strong - Slope")</f>
        <v>Sideway Flat</v>
      </c>
      <c r="CW457" t="str" cm="1">
        <f t="array" ref="CW457">_xlfn.IFS(CQ457&gt;3,"Strong + Slope",CQ457&gt;1.5,"Moderate + Slope",CQ457&gt;0.5,"Sideway + Slope",CQ457&gt;=-0.5,"Sideway Flat",CQ457&gt;=-1.5,"Sideway - Slope",CQ457&gt;=-3,"Moderate - Slope",TRUE,"Strong - Slope")</f>
        <v>Sideway + Slope</v>
      </c>
      <c r="CX457" t="str" cm="1">
        <f t="array" ref="CX457">_xlfn.IFS(CR457&gt;3,"Strong + Slope",CR457&gt;1.5,"Moderate + Slope",CR457&gt;0.5,"Sideway + Slope",CR457&gt;=-0.5,"Sideway Flat",CR457&gt;=-1.5,"Sideway - Slope",CR457&gt;=-3,"Moderate - Slope",TRUE,"Strong - Slope")</f>
        <v>Sideway Flat</v>
      </c>
      <c r="CY457" t="str" cm="1">
        <f t="array" ref="CY457">_xlfn.IFS(CS457&gt;3,"Strong + Slope",CS457&gt;1.5,"Moderate + Slope",CS457&gt;0.5,"Sideway + Slope",CS457&gt;=-0.5,"Sideway Flat",CS457&gt;=-1.5,"Sideway - Slope",CS457&gt;=-3,"Moderate - Slope",TRUE,"Strong - Slope")</f>
        <v>Sideway + Slope</v>
      </c>
      <c r="CZ457" s="7" t="str">
        <f>IF(AND(D457&gt;BH457,D457&gt;E457),"Bullish Trigger","-----")</f>
        <v>-----</v>
      </c>
      <c r="DA457" s="7" t="str">
        <f>IF(AND(D457&lt;BI457,D457&lt;E457),"Bearish Trigger","-----")</f>
        <v>-----</v>
      </c>
      <c r="DB457" s="13" t="str">
        <f>IF(AND(W457=BE457,W457&gt;0,BE457&gt;0),"Important High","------")</f>
        <v>------</v>
      </c>
      <c r="DC457" s="13" t="str">
        <f>IF(AND(X457=BF457,X457&gt;0,BF457&gt;0),"Important Low","------")</f>
        <v>------</v>
      </c>
      <c r="DD457" s="7" t="str">
        <f>IF(AND(DB457="Important High",DC457="-----",BJ457=1),"Imp High Rej","-----")</f>
        <v>-----</v>
      </c>
      <c r="DE457" s="7" t="str">
        <f>IF(AND(DB457="-----",DC457="Important Low",BJ457=1),"Imp Low Rej","-----")</f>
        <v>-----</v>
      </c>
      <c r="DF457" s="7" t="str">
        <f>IF(Y457&gt;AM457,"Overbought",IF(Y457&gt;AO457,"Bullish Momentum",IF(Y457&gt;AQ457,"Flat Momentum","-----")))</f>
        <v>-----</v>
      </c>
      <c r="DG457" s="7" t="str">
        <f>IF(Y457&lt;AV457,"Oversold",IF(Y457&lt;AT457,"Bearish Momentum",IF(Y457&lt;AR457,"Flat Momentum","-----")))</f>
        <v>Flat Momentum</v>
      </c>
      <c r="DH457" s="7" t="str">
        <f>IF(AND(DF457="Overbought",AD457=2),"Culminated Thrust","-----")</f>
        <v>-----</v>
      </c>
      <c r="DI457" s="7" t="str">
        <f>IF(AND(DG457="Oversold",AD457=5),"Culminated Thrust","-----")</f>
        <v>-----</v>
      </c>
      <c r="DJ457" s="14">
        <f>(Q457-$D457)/$D457</f>
        <v>3.0398068102474316E-3</v>
      </c>
      <c r="DK457" s="14">
        <f>(R457-$D457)/$D457</f>
        <v>1.068561531013352E-3</v>
      </c>
      <c r="DL457" s="14">
        <f>(S457-$D457)/$D457</f>
        <v>3.0880270959429803E-3</v>
      </c>
      <c r="DM457" s="14">
        <f>(T457-$D457)/$D457</f>
        <v>-6.5772469688725607E-4</v>
      </c>
      <c r="DN457" s="14">
        <f>(U457-$D457)/$D457</f>
        <v>-6.6929756545426491E-4</v>
      </c>
      <c r="DO457" s="14">
        <f>(V457-$D457)/$D457</f>
        <v>-3.0513796788142651E-3</v>
      </c>
      <c r="DP457" s="14">
        <f t="shared" si="737"/>
        <v>3.0880270959429803E-3</v>
      </c>
      <c r="DQ457" s="14">
        <f t="shared" si="738"/>
        <v>3.0398068102474316E-3</v>
      </c>
      <c r="DR457" s="14">
        <f t="shared" si="739"/>
        <v>1.068561531013352E-3</v>
      </c>
      <c r="DS457" s="14">
        <f t="shared" si="740"/>
        <v>-6.5772469688725607E-4</v>
      </c>
      <c r="DT457" s="14">
        <f t="shared" si="741"/>
        <v>-6.6929756545426491E-4</v>
      </c>
      <c r="DU457" s="14">
        <f t="shared" si="742"/>
        <v>-3.0513796788142651E-3</v>
      </c>
      <c r="DV457" t="str">
        <f>IF($D457&gt;Q457,"SUP","RES")</f>
        <v>RES</v>
      </c>
      <c r="DW457" t="str">
        <f>IF($D457&gt;R457,"SUP","RES")</f>
        <v>RES</v>
      </c>
      <c r="DX457" t="str">
        <f>IF($D457&gt;S457,"SUP","RES")</f>
        <v>RES</v>
      </c>
      <c r="DY457" t="str">
        <f>IF($D457&gt;T457,"SUP","RES")</f>
        <v>SUP</v>
      </c>
      <c r="DZ457" t="str">
        <f>IF($D457&gt;U457,"SUP","RES")</f>
        <v>SUP</v>
      </c>
      <c r="EA457" t="str">
        <f>IF($D457&gt;V457,"SUP","RES")</f>
        <v>SUP</v>
      </c>
      <c r="EB457" s="7">
        <f t="shared" si="743"/>
        <v>3</v>
      </c>
      <c r="EC457" s="7">
        <f t="shared" si="744"/>
        <v>3</v>
      </c>
      <c r="ED457" s="13" t="str">
        <f t="shared" si="745"/>
        <v>-----</v>
      </c>
      <c r="EE457" s="13" t="str">
        <f t="shared" si="746"/>
        <v>-----</v>
      </c>
      <c r="EF457" s="7">
        <f>IF(OR(ED457="All Sup",EE457="All Res"),"na",((D457-MIN(Q457:V457))/(MAX(Q457:V457)-MIN(Q457:V457))))</f>
        <v>0.49701539428211577</v>
      </c>
      <c r="EG457">
        <v>1.4999999999999999E-4</v>
      </c>
      <c r="EH457">
        <f>Q457*(1+$EG457)</f>
        <v>5201.0800450000006</v>
      </c>
      <c r="EI457">
        <f>Q457*(1-$EG457)</f>
        <v>5199.5199550000007</v>
      </c>
      <c r="EJ457">
        <f>R457*(1+$EG457)</f>
        <v>5190.8585120000007</v>
      </c>
      <c r="EK457">
        <f>R457*(1-$EG457)</f>
        <v>5189.3014880000001</v>
      </c>
      <c r="EL457">
        <f>S457*(1+$EG457)</f>
        <v>5201.3300825000006</v>
      </c>
      <c r="EM457">
        <f>S457*(1-$EG457)</f>
        <v>5199.7699175000007</v>
      </c>
      <c r="EN457">
        <f>T457*(1+$EG457)</f>
        <v>5181.9071695000002</v>
      </c>
      <c r="EO457">
        <f>T457*(1-$EG457)</f>
        <v>5180.3528305</v>
      </c>
      <c r="EP457">
        <f>U457*(1+$EG457)</f>
        <v>5181.8471605000004</v>
      </c>
      <c r="EQ457">
        <f>U457*(1-$EG457)</f>
        <v>5180.2928394999999</v>
      </c>
      <c r="ER457">
        <f>V457*(1+$EG457)</f>
        <v>5169.4953080000005</v>
      </c>
      <c r="ES457">
        <f>V457*(1-$EG457)</f>
        <v>5167.944692</v>
      </c>
      <c r="ET457" s="7" t="str">
        <f t="shared" si="747"/>
        <v>-----</v>
      </c>
      <c r="EU457" s="7" t="str">
        <f t="shared" si="748"/>
        <v>-----</v>
      </c>
      <c r="EV457" s="7" t="str">
        <f t="shared" si="749"/>
        <v>-----</v>
      </c>
      <c r="EW457" s="7" t="str">
        <f t="shared" si="750"/>
        <v>TOUCH</v>
      </c>
      <c r="EX457" s="7" t="str">
        <f t="shared" si="751"/>
        <v>-----</v>
      </c>
      <c r="EY457" s="7" t="str">
        <f t="shared" si="752"/>
        <v>-----</v>
      </c>
      <c r="EZ457">
        <f t="shared" si="772"/>
        <v>82</v>
      </c>
      <c r="FA457">
        <f t="shared" si="773"/>
        <v>14</v>
      </c>
      <c r="FB457">
        <f t="shared" si="774"/>
        <v>455</v>
      </c>
      <c r="FC457">
        <f t="shared" si="775"/>
        <v>0</v>
      </c>
      <c r="FD457">
        <f t="shared" si="776"/>
        <v>25</v>
      </c>
      <c r="FE457">
        <f t="shared" si="777"/>
        <v>149</v>
      </c>
      <c r="FF457">
        <f t="shared" si="778"/>
        <v>4</v>
      </c>
      <c r="FG457">
        <f t="shared" si="779"/>
        <v>2</v>
      </c>
      <c r="FH457">
        <f t="shared" si="780"/>
        <v>0</v>
      </c>
      <c r="FI457">
        <f t="shared" si="781"/>
        <v>1</v>
      </c>
      <c r="FJ457">
        <f t="shared" si="782"/>
        <v>4</v>
      </c>
      <c r="FK457">
        <f t="shared" si="783"/>
        <v>1</v>
      </c>
      <c r="FL457" s="7" t="str">
        <f t="shared" si="753"/>
        <v>-----</v>
      </c>
      <c r="FM457" s="7" t="str">
        <f t="shared" si="754"/>
        <v>-----</v>
      </c>
      <c r="FN457" s="7" t="str">
        <f t="shared" si="755"/>
        <v>-----</v>
      </c>
      <c r="FO457" s="7">
        <f t="shared" si="756"/>
        <v>1</v>
      </c>
      <c r="FP457" s="7" t="str">
        <f t="shared" si="757"/>
        <v>-----</v>
      </c>
      <c r="FQ457" s="7" t="str">
        <f t="shared" si="758"/>
        <v>-----</v>
      </c>
      <c r="FR457" s="13" t="str">
        <f>IF(FL457="-----","-----",(D457-Q457)/Q457)</f>
        <v>-----</v>
      </c>
      <c r="FS457" s="13" t="str">
        <f>IF(FM457="-----","-----",(Q457-R457)/R457)</f>
        <v>-----</v>
      </c>
      <c r="FT457" s="13" t="str">
        <f>IF(FN457="-----","-----",(R457-S457)/S457)</f>
        <v>-----</v>
      </c>
      <c r="FU457" s="13">
        <f>IF(FO457="-----","-----",(S457-T457)/T457)</f>
        <v>3.7482170877781626E-3</v>
      </c>
      <c r="FV457" s="13" t="str">
        <f>IF(FP457="-----","-----",(T457-U457)/U457)</f>
        <v>-----</v>
      </c>
      <c r="FW457" s="13" t="str">
        <f>IF(FQ457="-----","-----",(U457-V457)/V457)</f>
        <v>-----</v>
      </c>
      <c r="FX457" s="7" t="str">
        <f t="shared" si="759"/>
        <v>-----</v>
      </c>
      <c r="FY457" s="7" t="str">
        <f t="shared" si="760"/>
        <v>-----</v>
      </c>
      <c r="FZ457" s="7" t="str">
        <f t="shared" si="761"/>
        <v>-----</v>
      </c>
      <c r="GA457" s="7" t="str">
        <f t="shared" si="762"/>
        <v>Support</v>
      </c>
      <c r="GB457" s="7" t="str">
        <f t="shared" si="763"/>
        <v>-----</v>
      </c>
      <c r="GC457" s="7" t="str">
        <f t="shared" si="764"/>
        <v>-----</v>
      </c>
      <c r="GD457" s="7" t="str">
        <f>IF(AND(BG457&gt;AA457,BG456&gt;AA456,BG455&gt;AA455,BG454&gt;AA454,BG453&gt;AA453,BG452&gt;AA452,BG451&gt;AA451,BG450&gt;AA450,BG449&gt;AA449,BG448&gt;AA448,BG447&gt;AA447,BG446&gt;AA446),"Bullish",IF(AND(BG457&lt;AA457,BG456&lt;AA456,BG455&lt;AA455,BG454&lt;AA454,BG453&lt;AA453,BG452&lt;AA452,BG451&lt;AA451,BG450&lt;AA450,BG449&lt;AA449,BG448&lt;AA448,BG447&lt;AA447,BG446&lt;AA446),"Bearish","-----"))</f>
        <v>Bullish</v>
      </c>
      <c r="GE457">
        <f>(Z457-BG457)/BG457</f>
        <v>3.2784356076690855E-5</v>
      </c>
      <c r="GF457" s="28">
        <f t="shared" si="722"/>
        <v>0.14791467321971874</v>
      </c>
      <c r="GG457" s="7">
        <f t="shared" si="723"/>
        <v>0.55879494598306145</v>
      </c>
      <c r="GH457" s="7" t="str">
        <f t="shared" si="724"/>
        <v>-----</v>
      </c>
      <c r="GI457" s="7" t="str">
        <f>IF(Y457&gt;Z457,"Bullish","Bearish")</f>
        <v>Bearish</v>
      </c>
      <c r="GJ457" s="13" t="str">
        <f>IF(AND(D457&gt;Y457,D456&lt;Y456),"TEMA crossover","-----")</f>
        <v>TEMA crossover</v>
      </c>
      <c r="GK457" s="13" t="str">
        <f>IF(AND(D457&lt;Y457,D456&gt;Y456),"TEMA crossunder","-----")</f>
        <v>-----</v>
      </c>
      <c r="GL457" s="22" t="str">
        <f>IF(GD457="Bearish","YES","-----")</f>
        <v>-----</v>
      </c>
      <c r="GM457" s="22" t="str">
        <f>IF(GH457="Reverse to Bearish","YES","-----")</f>
        <v>-----</v>
      </c>
      <c r="GN457" s="22" t="str">
        <f>IF(AND(GI457="Bullish",GI456="Bullish",GI455="Bullish",GI454="Bullish"),"YES","-----")</f>
        <v>-----</v>
      </c>
      <c r="GO457" s="22" t="str">
        <f>IF(OR(GK457="TEMA crossunder",GK456="TEMA crossunder",GK455="TEMA crossunder",GK454="TEMA crossunder"),"YES","-----")</f>
        <v>YES</v>
      </c>
      <c r="GP457" s="22" t="str">
        <f>IF(GD457="Bullish","YES","-----")</f>
        <v>YES</v>
      </c>
      <c r="GQ457" s="22" t="str">
        <f>IF(GH457="Reverse to Bullish","YES","-----")</f>
        <v>-----</v>
      </c>
      <c r="GR457" s="22" t="str">
        <f>IF(AND(GI457="Bearish",GI456="Bearish",GI455="Bearish",GI454="Bearish"),"YES","-----")</f>
        <v>YES</v>
      </c>
      <c r="GS457" s="22" t="str">
        <f>IF(OR(GJ457="TEMA crossover",GJ456="TEMA crossover",GJ455="TEMA crossover",GJ454="TEMA crossover"),"YES","-----")</f>
        <v>YES</v>
      </c>
      <c r="GT457" s="22" t="str">
        <f t="shared" si="784"/>
        <v>-----</v>
      </c>
      <c r="GU457" s="22" t="str">
        <f t="shared" si="785"/>
        <v>-----</v>
      </c>
      <c r="GV457" s="22" t="str">
        <f t="shared" si="786"/>
        <v>-----</v>
      </c>
      <c r="GW457" s="22" t="str">
        <f t="shared" si="787"/>
        <v>-----</v>
      </c>
      <c r="GX457" s="22" t="str">
        <f t="shared" si="788"/>
        <v>-----</v>
      </c>
      <c r="GY457" s="22" t="str">
        <f t="shared" si="789"/>
        <v>-----</v>
      </c>
      <c r="GZ457" s="7" t="str">
        <f>IF(G457&gt;BH457,"YES","-----")</f>
        <v>-----</v>
      </c>
      <c r="HA457" s="7" t="str">
        <f>IF(F457&lt;BI457,"YES","-----")</f>
        <v>-----</v>
      </c>
      <c r="HB457">
        <f>BH457-BI457</f>
        <v>3.0200000000004366</v>
      </c>
      <c r="HC457" s="27">
        <f t="shared" si="765"/>
        <v>-1.0254447789601495</v>
      </c>
      <c r="HD457" s="28">
        <f t="shared" si="725"/>
        <v>0.15257668429539284</v>
      </c>
      <c r="HE457" s="28" t="str">
        <f t="shared" si="726"/>
        <v>-----</v>
      </c>
      <c r="HF457" s="27">
        <f>STANDARDIZE(H457,AVERAGE($H74:$H457),_xlfn.STDEV.P($H74:$H457))</f>
        <v>-0.90517965408740886</v>
      </c>
      <c r="HG457" s="28">
        <f t="shared" si="727"/>
        <v>0.18268510938826846</v>
      </c>
      <c r="HH457" s="28" t="str">
        <f t="shared" si="728"/>
        <v>-----</v>
      </c>
      <c r="HI457">
        <f t="shared" si="766"/>
        <v>-2.5294700000004013</v>
      </c>
      <c r="HJ457">
        <f t="shared" si="767"/>
        <v>0.49053000000003522</v>
      </c>
      <c r="HK457" s="28">
        <f t="shared" ref="HK457:HL457" si="795">STANDARDIZE(HI457,AVERAGE(HI74:HI457),_xlfn.STDEV.P(HI74:HI457))</f>
        <v>0.17709808807056546</v>
      </c>
      <c r="HL457" s="28">
        <f t="shared" si="795"/>
        <v>-0.87355859435594119</v>
      </c>
      <c r="HM457" s="28">
        <f t="shared" si="730"/>
        <v>0.57028432815594077</v>
      </c>
      <c r="HN457" s="28">
        <f t="shared" si="731"/>
        <v>0.19117934172111611</v>
      </c>
      <c r="HO457" s="28" t="str">
        <f t="shared" si="732"/>
        <v>-----</v>
      </c>
      <c r="HP457" s="28" t="str">
        <f t="shared" si="733"/>
        <v>-----</v>
      </c>
      <c r="HQ457" s="28">
        <f t="shared" ref="HQ457:HQ501" si="796">BK457-BL457</f>
        <v>-8.052999999927124E-2</v>
      </c>
      <c r="HR457" s="28" t="str">
        <f t="shared" si="769"/>
        <v>Bear</v>
      </c>
      <c r="HS457">
        <f t="shared" si="770"/>
        <v>8.052999999927124E-2</v>
      </c>
      <c r="HT457" s="27">
        <f t="shared" si="734"/>
        <v>-1.0645760156150248</v>
      </c>
      <c r="HU457" s="28">
        <f t="shared" si="735"/>
        <v>0.1435339191102758</v>
      </c>
      <c r="HV457" s="27" t="str">
        <f t="shared" si="736"/>
        <v>Weak Momentum</v>
      </c>
    </row>
    <row r="458" spans="1:230" x14ac:dyDescent="0.55000000000000004">
      <c r="A458">
        <f>Validation!A457</f>
        <v>1772168700</v>
      </c>
      <c r="B458" t="str">
        <f>Price!B457</f>
        <v>XAUUSD</v>
      </c>
      <c r="C458" t="str">
        <f>Price!C457</f>
        <v>M5</v>
      </c>
      <c r="D458">
        <f>Price!D457</f>
        <v>5185.09</v>
      </c>
      <c r="E458">
        <f>Price!E457</f>
        <v>5184.54</v>
      </c>
      <c r="F458">
        <f>Price!F457</f>
        <v>5185.8500000000004</v>
      </c>
      <c r="G458">
        <f>Price!G457</f>
        <v>5184.22</v>
      </c>
      <c r="H458">
        <f>Price!H457</f>
        <v>321</v>
      </c>
      <c r="I458">
        <f>Diagonals!E457</f>
        <v>5228.3500000000004</v>
      </c>
      <c r="J458">
        <f>Diagonals!F457</f>
        <v>0</v>
      </c>
      <c r="K458">
        <f>Diagonals!G457</f>
        <v>0</v>
      </c>
      <c r="L458">
        <f>Diagonals!H457</f>
        <v>5091.62</v>
      </c>
      <c r="M458">
        <f>Diagonals!I457</f>
        <v>0</v>
      </c>
      <c r="N458">
        <f>Diagonals!J457</f>
        <v>0</v>
      </c>
      <c r="O458">
        <f>Diagonals!K457</f>
        <v>0</v>
      </c>
      <c r="P458">
        <f>Diagonals!L457</f>
        <v>0</v>
      </c>
      <c r="Q458">
        <f>Trendlines!E457</f>
        <v>5200.3</v>
      </c>
      <c r="R458">
        <f>Trendlines!F457</f>
        <v>5190.05</v>
      </c>
      <c r="S458">
        <f>Trendlines!G457</f>
        <v>5200.54</v>
      </c>
      <c r="T458">
        <f>Trendlines!H457</f>
        <v>5181.2</v>
      </c>
      <c r="U458">
        <f>Trendlines!I457</f>
        <v>5181.09</v>
      </c>
      <c r="V458">
        <f>Trendlines!J457</f>
        <v>5168.76</v>
      </c>
      <c r="W458">
        <f>Trendlines!K457</f>
        <v>0</v>
      </c>
      <c r="X458">
        <f>Trendlines!L457</f>
        <v>0</v>
      </c>
      <c r="Y458">
        <f>Tema_Hrma_Smma!E457</f>
        <v>5183.87</v>
      </c>
      <c r="Z458">
        <f>Tema_Hrma_Smma!F457</f>
        <v>5185.24</v>
      </c>
      <c r="AA458">
        <f>Tema_Hrma_Smma!G457</f>
        <v>5184.92</v>
      </c>
      <c r="AB458">
        <f>ZScore!H457</f>
        <v>1</v>
      </c>
      <c r="AC458">
        <f>ZScore!I457</f>
        <v>0.84167999999999998</v>
      </c>
      <c r="AD458">
        <f>ZScore!J457</f>
        <v>0</v>
      </c>
      <c r="AE458">
        <f>HA!E457</f>
        <v>5183.67</v>
      </c>
      <c r="AF458">
        <f>HA!F457</f>
        <v>5185.8500000000004</v>
      </c>
      <c r="AG458">
        <f>HA!G457</f>
        <v>5183.67</v>
      </c>
      <c r="AH458">
        <f>HA!H457</f>
        <v>5184.93</v>
      </c>
      <c r="AI458">
        <f>HA!I457</f>
        <v>1</v>
      </c>
      <c r="AJ458">
        <f>HA!J457</f>
        <v>1.26</v>
      </c>
      <c r="AK458">
        <f>HA!K457</f>
        <v>-0.54147000000000001</v>
      </c>
      <c r="AL458">
        <f>HA!L457</f>
        <v>1</v>
      </c>
      <c r="AM458">
        <f>KC!E457</f>
        <v>5210.3703800000003</v>
      </c>
      <c r="AN458">
        <f>KC!F457</f>
        <v>5204.5898800000004</v>
      </c>
      <c r="AO458">
        <f>KC!G457</f>
        <v>5198.8093900000003</v>
      </c>
      <c r="AP458">
        <f>KC!H457</f>
        <v>5193.0288899999996</v>
      </c>
      <c r="AQ458">
        <f>KC!I457</f>
        <v>5187.2484000000004</v>
      </c>
      <c r="AR458">
        <f>KC!J457</f>
        <v>5184.4950399999998</v>
      </c>
      <c r="AS458">
        <f>KC!K457</f>
        <v>5178.7145399999999</v>
      </c>
      <c r="AT458">
        <f>KC!L457</f>
        <v>5172.9340499999998</v>
      </c>
      <c r="AU458">
        <f>KC!M457</f>
        <v>5167.15355</v>
      </c>
      <c r="AV458">
        <f>KC!N457</f>
        <v>5161.3730599999999</v>
      </c>
      <c r="AW458">
        <f>SR_Levels!E457</f>
        <v>5178.6000000000004</v>
      </c>
      <c r="AX458">
        <f>SR_Levels!F457</f>
        <v>5161.8900000000003</v>
      </c>
      <c r="AY458">
        <f>SR_Levels!G457</f>
        <v>5135.8500000000004</v>
      </c>
      <c r="AZ458">
        <f>SR_Levels!H457</f>
        <v>0</v>
      </c>
      <c r="BA458">
        <f>SR_Levels!I457</f>
        <v>5193.3500000000004</v>
      </c>
      <c r="BB458">
        <f>SR_Levels!J457</f>
        <v>5205.3100000000004</v>
      </c>
      <c r="BC458">
        <f>SR_Levels!K457</f>
        <v>0</v>
      </c>
      <c r="BD458">
        <f>SR_Levels!L457</f>
        <v>0</v>
      </c>
      <c r="BE458">
        <f>ZigZag!E457</f>
        <v>0</v>
      </c>
      <c r="BF458">
        <f>ZigZag!F457</f>
        <v>0</v>
      </c>
      <c r="BG458">
        <f>ZigZag!G457</f>
        <v>5185.38</v>
      </c>
      <c r="BH458">
        <f>Dual_Tema!E457</f>
        <v>5185.04</v>
      </c>
      <c r="BI458">
        <f>Dual_Tema!F457</f>
        <v>5182.6499999999996</v>
      </c>
      <c r="BJ458">
        <f>Pinbar!E457</f>
        <v>0</v>
      </c>
      <c r="BK458">
        <f>SSA!E457</f>
        <v>5185.2387799999997</v>
      </c>
      <c r="BL458">
        <f>SSA!F457</f>
        <v>5184.8593899999996</v>
      </c>
      <c r="BN458" t="str">
        <f t="shared" si="792"/>
        <v>Green Candle</v>
      </c>
      <c r="BO458" s="34">
        <f t="shared" ref="BO458:BO501" si="797">(D458/D452)-1</f>
        <v>-5.1274637366871545E-4</v>
      </c>
      <c r="BP458" s="34">
        <f t="shared" si="657"/>
        <v>-1.5426474529933731E-4</v>
      </c>
      <c r="BQ458" s="34">
        <f t="shared" si="671"/>
        <v>-2.8149733445159697E-4</v>
      </c>
      <c r="BR458" s="34">
        <f t="shared" si="681"/>
        <v>3.9552077545224051E-4</v>
      </c>
      <c r="BS458" s="35">
        <f t="shared" ref="BS458:BS501" si="798">((BO458+1)^(1/6))-1</f>
        <v>-8.5475992226413666E-5</v>
      </c>
      <c r="BT458" s="35">
        <f t="shared" si="658"/>
        <v>-1.2856304467789847E-5</v>
      </c>
      <c r="BU458" s="35">
        <f t="shared" si="672"/>
        <v>-1.5640820029028113E-5</v>
      </c>
      <c r="BV458" s="35">
        <f t="shared" si="682"/>
        <v>1.6476909814766572E-5</v>
      </c>
      <c r="BW458" s="27">
        <v>96</v>
      </c>
      <c r="BX458">
        <f>F458-G458</f>
        <v>1.6300000000001091</v>
      </c>
      <c r="BY458">
        <f>ABS(F458-D457)</f>
        <v>1.3100000000004002</v>
      </c>
      <c r="BZ458">
        <f>ABS(G458-D457)</f>
        <v>0.31999999999970896</v>
      </c>
      <c r="CA458">
        <f t="shared" si="771"/>
        <v>1.6300000000001091</v>
      </c>
      <c r="CB458">
        <f t="shared" si="660"/>
        <v>2.6321428571428833</v>
      </c>
      <c r="CC458">
        <f t="shared" si="664"/>
        <v>3.2039608593815996</v>
      </c>
      <c r="CD458">
        <f t="shared" si="661"/>
        <v>-0.57181800223871626</v>
      </c>
      <c r="CE458">
        <f t="shared" si="665"/>
        <v>-1</v>
      </c>
      <c r="CF458">
        <f t="shared" si="668"/>
        <v>-23</v>
      </c>
      <c r="CG458" s="7" t="str">
        <f t="shared" si="662"/>
        <v>Low Volatility Period</v>
      </c>
      <c r="CH458" s="21">
        <f>(Q458-Q362)/$BW458</f>
        <v>5.5208333333306809E-3</v>
      </c>
      <c r="CI458" s="21">
        <f>(R458-R362)/$BW458</f>
        <v>-2.5937499999997726E-2</v>
      </c>
      <c r="CJ458" s="21">
        <f>(S458-S362)/$BW458</f>
        <v>-1.750000000000303E-2</v>
      </c>
      <c r="CK458" s="21">
        <f>(T458-T362)/$BW458</f>
        <v>7.5625000000002274E-2</v>
      </c>
      <c r="CL458" s="21">
        <f>(U458-U362)/$BW458</f>
        <v>2.2083333333332195E-2</v>
      </c>
      <c r="CM458" s="21">
        <f>(V458-V362)/$BW458</f>
        <v>3.875000000000265E-2</v>
      </c>
      <c r="CN458">
        <f>DEGREES(ATAN(CH458/$CB458))</f>
        <v>0.12017584253366731</v>
      </c>
      <c r="CO458">
        <f>DEGREES(ATAN(CI458/$CB458))</f>
        <v>-0.56458226706170744</v>
      </c>
      <c r="CP458">
        <f>DEGREES(ATAN(CJ458/$CB458))</f>
        <v>-0.38092969201898919</v>
      </c>
      <c r="CQ458">
        <f>DEGREES(ATAN(CK458/$CB458))</f>
        <v>1.6457319643921084</v>
      </c>
      <c r="CR458">
        <f t="shared" si="673"/>
        <v>0.48069279663704734</v>
      </c>
      <c r="CS458">
        <f t="shared" si="674"/>
        <v>0.84343867334781053</v>
      </c>
      <c r="CT458" t="str" cm="1">
        <f t="array" ref="CT458">_xlfn.IFS(CN458&gt;3,"Strong + Slope",CN458&gt;1.5,"Moderate + Slope",CN458&gt;0.5,"Sideway + Slope",CN458&gt;=-0.5,"Sideway Flat",CN458&gt;=-1.5,"Sideway - Slope",CN458&gt;=-3,"Moderate - Slope",TRUE,"Strong - Slope")</f>
        <v>Sideway Flat</v>
      </c>
      <c r="CU458" t="str" cm="1">
        <f t="array" ref="CU458">_xlfn.IFS(CO458&gt;3,"Strong + Slope",CO458&gt;1.5,"Moderate + Slope",CO458&gt;0.5,"Sideway + Slope",CO458&gt;=-0.5,"Sideway Flat",CO458&gt;=-1.5,"Sideway - Slope",CO458&gt;=-3,"Moderate - Slope",TRUE,"Strong - Slope")</f>
        <v>Sideway - Slope</v>
      </c>
      <c r="CV458" t="str" cm="1">
        <f t="array" ref="CV458">_xlfn.IFS(CP458&gt;3,"Strong + Slope",CP458&gt;1.5,"Moderate + Slope",CP458&gt;0.5,"Sideway + Slope",CP458&gt;=-0.5,"Sideway Flat",CP458&gt;=-1.5,"Sideway - Slope",CP458&gt;=-3,"Moderate - Slope",TRUE,"Strong - Slope")</f>
        <v>Sideway Flat</v>
      </c>
      <c r="CW458" t="str" cm="1">
        <f t="array" ref="CW458">_xlfn.IFS(CQ458&gt;3,"Strong + Slope",CQ458&gt;1.5,"Moderate + Slope",CQ458&gt;0.5,"Sideway + Slope",CQ458&gt;=-0.5,"Sideway Flat",CQ458&gt;=-1.5,"Sideway - Slope",CQ458&gt;=-3,"Moderate - Slope",TRUE,"Strong - Slope")</f>
        <v>Moderate + Slope</v>
      </c>
      <c r="CX458" t="str" cm="1">
        <f t="array" ref="CX458">_xlfn.IFS(CR458&gt;3,"Strong + Slope",CR458&gt;1.5,"Moderate + Slope",CR458&gt;0.5,"Sideway + Slope",CR458&gt;=-0.5,"Sideway Flat",CR458&gt;=-1.5,"Sideway - Slope",CR458&gt;=-3,"Moderate - Slope",TRUE,"Strong - Slope")</f>
        <v>Sideway Flat</v>
      </c>
      <c r="CY458" t="str" cm="1">
        <f t="array" ref="CY458">_xlfn.IFS(CS458&gt;3,"Strong + Slope",CS458&gt;1.5,"Moderate + Slope",CS458&gt;0.5,"Sideway + Slope",CS458&gt;=-0.5,"Sideway Flat",CS458&gt;=-1.5,"Sideway - Slope",CS458&gt;=-3,"Moderate - Slope",TRUE,"Strong - Slope")</f>
        <v>Sideway + Slope</v>
      </c>
      <c r="CZ458" s="7" t="str">
        <f>IF(AND(D458&gt;BH458,D458&gt;E458),"Bullish Trigger","-----")</f>
        <v>Bullish Trigger</v>
      </c>
      <c r="DA458" s="7" t="str">
        <f>IF(AND(D458&lt;BI458,D458&lt;E458),"Bearish Trigger","-----")</f>
        <v>-----</v>
      </c>
      <c r="DB458" s="13" t="str">
        <f>IF(AND(W458=BE458,W458&gt;0,BE458&gt;0),"Important High","------")</f>
        <v>------</v>
      </c>
      <c r="DC458" s="13" t="str">
        <f>IF(AND(X458=BF458,X458&gt;0,BF458&gt;0),"Important Low","------")</f>
        <v>------</v>
      </c>
      <c r="DD458" s="7" t="str">
        <f>IF(AND(DB458="Important High",DC458="-----",BJ458=1),"Imp High Rej","-----")</f>
        <v>-----</v>
      </c>
      <c r="DE458" s="7" t="str">
        <f>IF(AND(DB458="-----",DC458="Important Low",BJ458=1),"Imp Low Rej","-----")</f>
        <v>-----</v>
      </c>
      <c r="DF458" s="7" t="str">
        <f>IF(Y458&gt;AM458,"Overbought",IF(Y458&gt;AO458,"Bullish Momentum",IF(Y458&gt;AQ458,"Flat Momentum","-----")))</f>
        <v>-----</v>
      </c>
      <c r="DG458" s="7" t="str">
        <f>IF(Y458&lt;AV458,"Oversold",IF(Y458&lt;AT458,"Bearish Momentum",IF(Y458&lt;AR458,"Flat Momentum","-----")))</f>
        <v>Flat Momentum</v>
      </c>
      <c r="DH458" s="7" t="str">
        <f>IF(AND(DF458="Overbought",AD458=2),"Culminated Thrust","-----")</f>
        <v>-----</v>
      </c>
      <c r="DI458" s="7" t="str">
        <f>IF(AND(DG458="Oversold",AD458=5),"Culminated Thrust","-----")</f>
        <v>-----</v>
      </c>
      <c r="DJ458" s="14">
        <f>(Q458-$D458)/$D458</f>
        <v>2.9334109919017868E-3</v>
      </c>
      <c r="DK458" s="14">
        <f>(R458-$D458)/$D458</f>
        <v>9.5658898881215875E-4</v>
      </c>
      <c r="DL458" s="14">
        <f>(S458-$D458)/$D458</f>
        <v>2.9796975558765261E-3</v>
      </c>
      <c r="DM458" s="14">
        <f>(T458-$D458)/$D458</f>
        <v>-7.502280577579805E-4</v>
      </c>
      <c r="DN458" s="14">
        <f>(U458-$D458)/$D458</f>
        <v>-7.7144273291302563E-4</v>
      </c>
      <c r="DO458" s="14">
        <f>(V458-$D458)/$D458</f>
        <v>-3.1494149571174128E-3</v>
      </c>
      <c r="DP458" s="14">
        <f t="shared" si="737"/>
        <v>2.9796975558765261E-3</v>
      </c>
      <c r="DQ458" s="14">
        <f t="shared" si="738"/>
        <v>2.9334109919017868E-3</v>
      </c>
      <c r="DR458" s="14">
        <f t="shared" si="739"/>
        <v>9.5658898881215875E-4</v>
      </c>
      <c r="DS458" s="14">
        <f t="shared" si="740"/>
        <v>-7.502280577579805E-4</v>
      </c>
      <c r="DT458" s="14">
        <f t="shared" si="741"/>
        <v>-7.7144273291302563E-4</v>
      </c>
      <c r="DU458" s="14">
        <f t="shared" si="742"/>
        <v>-3.1494149571174128E-3</v>
      </c>
      <c r="DV458" t="str">
        <f>IF($D458&gt;Q458,"SUP","RES")</f>
        <v>RES</v>
      </c>
      <c r="DW458" t="str">
        <f>IF($D458&gt;R458,"SUP","RES")</f>
        <v>RES</v>
      </c>
      <c r="DX458" t="str">
        <f>IF($D458&gt;S458,"SUP","RES")</f>
        <v>RES</v>
      </c>
      <c r="DY458" t="str">
        <f>IF($D458&gt;T458,"SUP","RES")</f>
        <v>SUP</v>
      </c>
      <c r="DZ458" t="str">
        <f>IF($D458&gt;U458,"SUP","RES")</f>
        <v>SUP</v>
      </c>
      <c r="EA458" t="str">
        <f>IF($D458&gt;V458,"SUP","RES")</f>
        <v>SUP</v>
      </c>
      <c r="EB458" s="7">
        <f t="shared" si="743"/>
        <v>3</v>
      </c>
      <c r="EC458" s="7">
        <f t="shared" si="744"/>
        <v>3</v>
      </c>
      <c r="ED458" s="13" t="str">
        <f t="shared" si="745"/>
        <v>-----</v>
      </c>
      <c r="EE458" s="13" t="str">
        <f t="shared" si="746"/>
        <v>-----</v>
      </c>
      <c r="EF458" s="7">
        <f>IF(OR(ED458="All Sup",EE458="All Res"),"na",((D458-MIN(Q458:V458))/(MAX(Q458:V458)-MIN(Q458:V458))))</f>
        <v>0.51384518565135484</v>
      </c>
      <c r="EG458">
        <v>1.4999999999999999E-4</v>
      </c>
      <c r="EH458">
        <f>Q458*(1+$EG458)</f>
        <v>5201.0800450000006</v>
      </c>
      <c r="EI458">
        <f>Q458*(1-$EG458)</f>
        <v>5199.5199550000007</v>
      </c>
      <c r="EJ458">
        <f>R458*(1+$EG458)</f>
        <v>5190.8285075000003</v>
      </c>
      <c r="EK458">
        <f>R458*(1-$EG458)</f>
        <v>5189.2714925</v>
      </c>
      <c r="EL458">
        <f>S458*(1+$EG458)</f>
        <v>5201.3200810000008</v>
      </c>
      <c r="EM458">
        <f>S458*(1-$EG458)</f>
        <v>5199.7599190000001</v>
      </c>
      <c r="EN458">
        <f>T458*(1+$EG458)</f>
        <v>5181.9771799999999</v>
      </c>
      <c r="EO458">
        <f>T458*(1-$EG458)</f>
        <v>5180.4228199999998</v>
      </c>
      <c r="EP458">
        <f>U458*(1+$EG458)</f>
        <v>5181.867163500001</v>
      </c>
      <c r="EQ458">
        <f>U458*(1-$EG458)</f>
        <v>5180.3128365000002</v>
      </c>
      <c r="ER458">
        <f>V458*(1+$EG458)</f>
        <v>5169.5353140000007</v>
      </c>
      <c r="ES458">
        <f>V458*(1-$EG458)</f>
        <v>5167.9846860000007</v>
      </c>
      <c r="ET458" s="7" t="str">
        <f t="shared" si="747"/>
        <v>-----</v>
      </c>
      <c r="EU458" s="7" t="str">
        <f t="shared" si="748"/>
        <v>-----</v>
      </c>
      <c r="EV458" s="7" t="str">
        <f t="shared" si="749"/>
        <v>-----</v>
      </c>
      <c r="EW458" s="7" t="str">
        <f t="shared" si="750"/>
        <v>-----</v>
      </c>
      <c r="EX458" s="7" t="str">
        <f t="shared" si="751"/>
        <v>-----</v>
      </c>
      <c r="EY458" s="7" t="str">
        <f t="shared" si="752"/>
        <v>-----</v>
      </c>
      <c r="EZ458">
        <f t="shared" si="772"/>
        <v>83</v>
      </c>
      <c r="FA458">
        <f t="shared" si="773"/>
        <v>15</v>
      </c>
      <c r="FB458">
        <f t="shared" si="774"/>
        <v>456</v>
      </c>
      <c r="FC458">
        <f t="shared" si="775"/>
        <v>1</v>
      </c>
      <c r="FD458">
        <f t="shared" si="776"/>
        <v>26</v>
      </c>
      <c r="FE458">
        <f t="shared" si="777"/>
        <v>150</v>
      </c>
      <c r="FF458">
        <f t="shared" si="778"/>
        <v>4</v>
      </c>
      <c r="FG458">
        <f t="shared" si="779"/>
        <v>2</v>
      </c>
      <c r="FH458">
        <f t="shared" si="780"/>
        <v>0</v>
      </c>
      <c r="FI458">
        <f t="shared" si="781"/>
        <v>1</v>
      </c>
      <c r="FJ458">
        <f t="shared" si="782"/>
        <v>4</v>
      </c>
      <c r="FK458">
        <f t="shared" si="783"/>
        <v>1</v>
      </c>
      <c r="FL458" s="7" t="str">
        <f t="shared" si="753"/>
        <v>-----</v>
      </c>
      <c r="FM458" s="7" t="str">
        <f t="shared" si="754"/>
        <v>-----</v>
      </c>
      <c r="FN458" s="7" t="str">
        <f t="shared" si="755"/>
        <v>-----</v>
      </c>
      <c r="FO458" s="7" t="str">
        <f t="shared" si="756"/>
        <v>-----</v>
      </c>
      <c r="FP458" s="7" t="str">
        <f t="shared" si="757"/>
        <v>-----</v>
      </c>
      <c r="FQ458" s="7" t="str">
        <f t="shared" si="758"/>
        <v>-----</v>
      </c>
      <c r="FR458" s="13" t="str">
        <f>IF(FL458="-----","-----",(D458-Q458)/Q458)</f>
        <v>-----</v>
      </c>
      <c r="FS458" s="13" t="str">
        <f>IF(FM458="-----","-----",(Q458-R458)/R458)</f>
        <v>-----</v>
      </c>
      <c r="FT458" s="13" t="str">
        <f>IF(FN458="-----","-----",(R458-S458)/S458)</f>
        <v>-----</v>
      </c>
      <c r="FU458" s="13" t="str">
        <f>IF(FO458="-----","-----",(S458-T458)/T458)</f>
        <v>-----</v>
      </c>
      <c r="FV458" s="13" t="str">
        <f>IF(FP458="-----","-----",(T458-U458)/U458)</f>
        <v>-----</v>
      </c>
      <c r="FW458" s="13" t="str">
        <f>IF(FQ458="-----","-----",(U458-V458)/V458)</f>
        <v>-----</v>
      </c>
      <c r="FX458" s="7" t="str">
        <f t="shared" si="759"/>
        <v>-----</v>
      </c>
      <c r="FY458" s="7" t="str">
        <f t="shared" si="760"/>
        <v>-----</v>
      </c>
      <c r="FZ458" s="7" t="str">
        <f t="shared" si="761"/>
        <v>-----</v>
      </c>
      <c r="GA458" s="7" t="str">
        <f t="shared" si="762"/>
        <v>-----</v>
      </c>
      <c r="GB458" s="7" t="str">
        <f t="shared" si="763"/>
        <v>-----</v>
      </c>
      <c r="GC458" s="7" t="str">
        <f t="shared" si="764"/>
        <v>-----</v>
      </c>
      <c r="GD458" s="7" t="str">
        <f>IF(AND(BG458&gt;AA458,BG457&gt;AA457,BG456&gt;AA456,BG455&gt;AA455,BG454&gt;AA454,BG453&gt;AA453,BG452&gt;AA452,BG451&gt;AA451,BG450&gt;AA450,BG449&gt;AA449,BG448&gt;AA448,BG447&gt;AA447),"Bullish",IF(AND(BG458&lt;AA458,BG457&lt;AA457,BG456&lt;AA456,BG455&lt;AA455,BG454&lt;AA454,BG453&lt;AA453,BG452&lt;AA452,BG451&lt;AA451,BG450&lt;AA450,BG449&lt;AA449,BG448&lt;AA448,BG447&lt;AA447),"Bearish","-----"))</f>
        <v>Bullish</v>
      </c>
      <c r="GE458">
        <f>(Z458-BG458)/BG458</f>
        <v>-2.6998985609603811E-5</v>
      </c>
      <c r="GF458" s="28">
        <f t="shared" si="722"/>
        <v>8.9706751344922966E-2</v>
      </c>
      <c r="GG458" s="7">
        <f t="shared" si="723"/>
        <v>0.53573987461052308</v>
      </c>
      <c r="GH458" s="7" t="str">
        <f t="shared" si="724"/>
        <v>-----</v>
      </c>
      <c r="GI458" s="7" t="str">
        <f>IF(Y458&gt;Z458,"Bullish","Bearish")</f>
        <v>Bearish</v>
      </c>
      <c r="GJ458" s="13" t="str">
        <f>IF(AND(D458&gt;Y458,D457&lt;Y457),"TEMA crossover","-----")</f>
        <v>-----</v>
      </c>
      <c r="GK458" s="13" t="str">
        <f>IF(AND(D458&lt;Y458,D457&gt;Y457),"TEMA crossunder","-----")</f>
        <v>-----</v>
      </c>
      <c r="GL458" s="22" t="str">
        <f>IF(GD458="Bearish","YES","-----")</f>
        <v>-----</v>
      </c>
      <c r="GM458" s="22" t="str">
        <f>IF(GH458="Reverse to Bearish","YES","-----")</f>
        <v>-----</v>
      </c>
      <c r="GN458" s="22" t="str">
        <f>IF(AND(GI458="Bullish",GI457="Bullish",GI456="Bullish",GI455="Bullish"),"YES","-----")</f>
        <v>-----</v>
      </c>
      <c r="GO458" s="22" t="str">
        <f>IF(OR(GK458="TEMA crossunder",GK457="TEMA crossunder",GK456="TEMA crossunder",GK455="TEMA crossunder"),"YES","-----")</f>
        <v>-----</v>
      </c>
      <c r="GP458" s="22" t="str">
        <f>IF(GD458="Bullish","YES","-----")</f>
        <v>YES</v>
      </c>
      <c r="GQ458" s="22" t="str">
        <f>IF(GH458="Reverse to Bullish","YES","-----")</f>
        <v>-----</v>
      </c>
      <c r="GR458" s="22" t="str">
        <f>IF(AND(GI458="Bearish",GI457="Bearish",GI456="Bearish",GI455="Bearish"),"YES","-----")</f>
        <v>YES</v>
      </c>
      <c r="GS458" s="22" t="str">
        <f>IF(OR(GJ458="TEMA crossover",GJ457="TEMA crossover",GJ456="TEMA crossover",GJ455="TEMA crossover"),"YES","-----")</f>
        <v>YES</v>
      </c>
      <c r="GT458" s="22" t="str">
        <f t="shared" si="784"/>
        <v>-----</v>
      </c>
      <c r="GU458" s="22" t="str">
        <f t="shared" si="785"/>
        <v>-----</v>
      </c>
      <c r="GV458" s="22" t="str">
        <f t="shared" si="786"/>
        <v>-----</v>
      </c>
      <c r="GW458" s="22" t="str">
        <f t="shared" si="787"/>
        <v>-----</v>
      </c>
      <c r="GX458" s="22" t="str">
        <f t="shared" si="788"/>
        <v>-----</v>
      </c>
      <c r="GY458" s="22" t="str">
        <f t="shared" si="789"/>
        <v>-----</v>
      </c>
      <c r="GZ458" s="7" t="str">
        <f>IF(G458&gt;BH458,"YES","-----")</f>
        <v>-----</v>
      </c>
      <c r="HA458" s="7" t="str">
        <f>IF(F458&lt;BI458,"YES","-----")</f>
        <v>-----</v>
      </c>
      <c r="HB458">
        <f>BH458-BI458</f>
        <v>2.3900000000003274</v>
      </c>
      <c r="HC458" s="27">
        <f t="shared" si="765"/>
        <v>-1.2340086796662824</v>
      </c>
      <c r="HD458" s="28">
        <f t="shared" si="725"/>
        <v>0.10859983497823225</v>
      </c>
      <c r="HE458" s="28" t="str">
        <f t="shared" si="726"/>
        <v>Idle</v>
      </c>
      <c r="HF458" s="27">
        <f>STANDARDIZE(H458,AVERAGE($H75:$H458),_xlfn.STDEV.P($H75:$H458))</f>
        <v>-1.1243505175364754</v>
      </c>
      <c r="HG458" s="28">
        <f t="shared" si="727"/>
        <v>0.13043217757889392</v>
      </c>
      <c r="HH458" s="28" t="str">
        <f t="shared" si="728"/>
        <v>Low Vol</v>
      </c>
      <c r="HI458">
        <f t="shared" si="766"/>
        <v>-2.5887800000000425</v>
      </c>
      <c r="HJ458">
        <f t="shared" si="767"/>
        <v>-0.19877999999971507</v>
      </c>
      <c r="HK458" s="28">
        <f t="shared" ref="HK458:HL458" si="799">STANDARDIZE(HI458,AVERAGE(HI75:HI458),_xlfn.STDEV.P(HI75:HI458))</f>
        <v>0.1592627155479375</v>
      </c>
      <c r="HL458" s="28">
        <f t="shared" si="799"/>
        <v>-1.119196177040199</v>
      </c>
      <c r="HM458" s="28">
        <f t="shared" si="730"/>
        <v>0.56326905276974626</v>
      </c>
      <c r="HN458" s="28">
        <f t="shared" si="731"/>
        <v>0.13152822801518621</v>
      </c>
      <c r="HO458" s="28" t="str">
        <f t="shared" si="732"/>
        <v>-----</v>
      </c>
      <c r="HP458" s="28" t="str">
        <f t="shared" si="733"/>
        <v>-----</v>
      </c>
      <c r="HQ458" s="28">
        <f t="shared" si="796"/>
        <v>0.37939000000005763</v>
      </c>
      <c r="HR458" s="28" t="str">
        <f t="shared" si="769"/>
        <v>Bull</v>
      </c>
      <c r="HS458">
        <f t="shared" si="770"/>
        <v>0.37939000000005763</v>
      </c>
      <c r="HT458" s="27">
        <f t="shared" si="734"/>
        <v>-0.71948477727123128</v>
      </c>
      <c r="HU458" s="28">
        <f t="shared" si="735"/>
        <v>0.23592113916172064</v>
      </c>
      <c r="HV458" s="27" t="str">
        <f t="shared" si="736"/>
        <v>-----</v>
      </c>
    </row>
    <row r="459" spans="1:230" x14ac:dyDescent="0.55000000000000004">
      <c r="A459">
        <f>Validation!A458</f>
        <v>1772169000</v>
      </c>
      <c r="B459" t="str">
        <f>Price!B458</f>
        <v>XAUUSD</v>
      </c>
      <c r="C459" t="str">
        <f>Price!C458</f>
        <v>M5</v>
      </c>
      <c r="D459">
        <f>Price!D458</f>
        <v>5187.34</v>
      </c>
      <c r="E459">
        <f>Price!E458</f>
        <v>5185.08</v>
      </c>
      <c r="F459">
        <f>Price!F458</f>
        <v>5187.57</v>
      </c>
      <c r="G459">
        <f>Price!G458</f>
        <v>5184.59</v>
      </c>
      <c r="H459">
        <f>Price!H458</f>
        <v>306</v>
      </c>
      <c r="I459">
        <f>Diagonals!E458</f>
        <v>5228.53</v>
      </c>
      <c r="J459">
        <f>Diagonals!F458</f>
        <v>0</v>
      </c>
      <c r="K459">
        <f>Diagonals!G458</f>
        <v>0</v>
      </c>
      <c r="L459">
        <f>Diagonals!H458</f>
        <v>5091.3</v>
      </c>
      <c r="M459">
        <f>Diagonals!I458</f>
        <v>0</v>
      </c>
      <c r="N459">
        <f>Diagonals!J458</f>
        <v>0</v>
      </c>
      <c r="O459">
        <f>Diagonals!K458</f>
        <v>0</v>
      </c>
      <c r="P459">
        <f>Diagonals!L458</f>
        <v>0</v>
      </c>
      <c r="Q459">
        <f>Trendlines!E458</f>
        <v>5200.3100000000004</v>
      </c>
      <c r="R459">
        <f>Trendlines!F458</f>
        <v>5190.0200000000004</v>
      </c>
      <c r="S459">
        <f>Trendlines!G458</f>
        <v>5200.5200000000004</v>
      </c>
      <c r="T459">
        <f>Trendlines!H458</f>
        <v>5181.28</v>
      </c>
      <c r="U459">
        <f>Trendlines!I458</f>
        <v>5181.12</v>
      </c>
      <c r="V459">
        <f>Trendlines!J458</f>
        <v>5168.8</v>
      </c>
      <c r="W459">
        <f>Trendlines!K458</f>
        <v>0</v>
      </c>
      <c r="X459">
        <f>Trendlines!L458</f>
        <v>0</v>
      </c>
      <c r="Y459">
        <f>Tema_Hrma_Smma!E458</f>
        <v>5184.93</v>
      </c>
      <c r="Z459">
        <f>Tema_Hrma_Smma!F458</f>
        <v>5185.21</v>
      </c>
      <c r="AA459">
        <f>Tema_Hrma_Smma!G458</f>
        <v>5184.95</v>
      </c>
      <c r="AB459">
        <f>ZScore!H458</f>
        <v>1</v>
      </c>
      <c r="AC459">
        <f>ZScore!I458</f>
        <v>0.21256</v>
      </c>
      <c r="AD459">
        <f>ZScore!J458</f>
        <v>0</v>
      </c>
      <c r="AE459">
        <f>HA!E458</f>
        <v>5184.3</v>
      </c>
      <c r="AF459">
        <f>HA!F458</f>
        <v>5187.57</v>
      </c>
      <c r="AG459">
        <f>HA!G458</f>
        <v>5184.3</v>
      </c>
      <c r="AH459">
        <f>HA!H458</f>
        <v>5186.1499999999996</v>
      </c>
      <c r="AI459">
        <f>HA!I458</f>
        <v>1</v>
      </c>
      <c r="AJ459">
        <f>HA!J458</f>
        <v>1.85</v>
      </c>
      <c r="AK459">
        <f>HA!K458</f>
        <v>-0.29725000000000001</v>
      </c>
      <c r="AL459">
        <f>HA!L458</f>
        <v>2</v>
      </c>
      <c r="AM459">
        <f>KC!E458</f>
        <v>5209.9723000000004</v>
      </c>
      <c r="AN459">
        <f>KC!F458</f>
        <v>5204.2719999999999</v>
      </c>
      <c r="AO459">
        <f>KC!G458</f>
        <v>5198.5716899999998</v>
      </c>
      <c r="AP459">
        <f>KC!H458</f>
        <v>5192.8713799999996</v>
      </c>
      <c r="AQ459">
        <f>KC!I458</f>
        <v>5187.1710700000003</v>
      </c>
      <c r="AR459">
        <f>KC!J458</f>
        <v>5184.4752099999996</v>
      </c>
      <c r="AS459">
        <f>KC!K458</f>
        <v>5178.7749100000001</v>
      </c>
      <c r="AT459">
        <f>KC!L458</f>
        <v>5173.0745999999999</v>
      </c>
      <c r="AU459">
        <f>KC!M458</f>
        <v>5167.3742899999997</v>
      </c>
      <c r="AV459">
        <f>KC!N458</f>
        <v>5161.6739799999996</v>
      </c>
      <c r="AW459">
        <f>SR_Levels!E458</f>
        <v>5178.6000000000004</v>
      </c>
      <c r="AX459">
        <f>SR_Levels!F458</f>
        <v>5161.8900000000003</v>
      </c>
      <c r="AY459">
        <f>SR_Levels!G458</f>
        <v>5135.8500000000004</v>
      </c>
      <c r="AZ459">
        <f>SR_Levels!H458</f>
        <v>0</v>
      </c>
      <c r="BA459">
        <f>SR_Levels!I458</f>
        <v>5193.3500000000004</v>
      </c>
      <c r="BB459">
        <f>SR_Levels!J458</f>
        <v>5205.3100000000004</v>
      </c>
      <c r="BC459">
        <f>SR_Levels!K458</f>
        <v>0</v>
      </c>
      <c r="BD459">
        <f>SR_Levels!L458</f>
        <v>0</v>
      </c>
      <c r="BE459">
        <f>ZigZag!E458</f>
        <v>0</v>
      </c>
      <c r="BF459">
        <f>ZigZag!F458</f>
        <v>0</v>
      </c>
      <c r="BG459">
        <f>ZigZag!G458</f>
        <v>5185.46</v>
      </c>
      <c r="BH459">
        <f>Dual_Tema!E458</f>
        <v>5186.03</v>
      </c>
      <c r="BI459">
        <f>Dual_Tema!F458</f>
        <v>5183.37</v>
      </c>
      <c r="BJ459">
        <f>Pinbar!E458</f>
        <v>0</v>
      </c>
      <c r="BK459">
        <f>SSA!E458</f>
        <v>5186.5737099999997</v>
      </c>
      <c r="BL459">
        <f>SSA!F458</f>
        <v>5185.7165500000001</v>
      </c>
      <c r="BN459" t="str">
        <f t="shared" si="792"/>
        <v>Green Candle</v>
      </c>
      <c r="BO459" s="34">
        <f t="shared" si="797"/>
        <v>0</v>
      </c>
      <c r="BP459" s="34">
        <f t="shared" si="657"/>
        <v>1.4074703901023611E-4</v>
      </c>
      <c r="BQ459" s="34">
        <f t="shared" si="671"/>
        <v>3.277316918470774E-5</v>
      </c>
      <c r="BR459" s="34">
        <f t="shared" si="681"/>
        <v>8.5666325802158383E-4</v>
      </c>
      <c r="BS459" s="35">
        <f t="shared" si="798"/>
        <v>0</v>
      </c>
      <c r="BT459" s="35">
        <f t="shared" si="658"/>
        <v>1.1728163364033151E-5</v>
      </c>
      <c r="BU459" s="35">
        <f t="shared" si="672"/>
        <v>1.8207034440109737E-6</v>
      </c>
      <c r="BV459" s="35">
        <f t="shared" si="682"/>
        <v>3.5679658648923862E-5</v>
      </c>
      <c r="BW459" s="27">
        <v>96</v>
      </c>
      <c r="BX459">
        <f>F459-G459</f>
        <v>2.9799999999995634</v>
      </c>
      <c r="BY459">
        <f>ABS(F459-D458)</f>
        <v>2.4799999999995634</v>
      </c>
      <c r="BZ459">
        <f>ABS(G459-D458)</f>
        <v>0.5</v>
      </c>
      <c r="CA459">
        <f t="shared" si="771"/>
        <v>2.9799999999995634</v>
      </c>
      <c r="CB459">
        <f t="shared" si="660"/>
        <v>2.6557142857142417</v>
      </c>
      <c r="CC459">
        <f t="shared" si="664"/>
        <v>3.1879636551400252</v>
      </c>
      <c r="CD459">
        <f t="shared" si="661"/>
        <v>-0.53224936942578349</v>
      </c>
      <c r="CE459">
        <f t="shared" si="665"/>
        <v>-1</v>
      </c>
      <c r="CF459">
        <f t="shared" si="668"/>
        <v>-24</v>
      </c>
      <c r="CG459" s="7" t="str">
        <f t="shared" si="662"/>
        <v>Low Volatility Period</v>
      </c>
      <c r="CH459" s="21">
        <f>(Q459-Q363)/$BW459</f>
        <v>5.6249999999996208E-3</v>
      </c>
      <c r="CI459" s="21">
        <f>(R459-R363)/$BW459</f>
        <v>-2.6041666666666668E-2</v>
      </c>
      <c r="CJ459" s="21">
        <f>(S459-S363)/$BW459</f>
        <v>-1.7499999999993559E-2</v>
      </c>
      <c r="CK459" s="21">
        <f>(T459-T363)/$BW459</f>
        <v>7.5624999999992795E-2</v>
      </c>
      <c r="CL459" s="21">
        <f>(U459-U363)/$BW459</f>
        <v>2.2187500000001137E-2</v>
      </c>
      <c r="CM459" s="21">
        <f>(V459-V363)/$BW459</f>
        <v>3.875000000000265E-2</v>
      </c>
      <c r="CN459">
        <f>DEGREES(ATAN(CH459/$CB459))</f>
        <v>0.12135653279469513</v>
      </c>
      <c r="CO459">
        <f>DEGREES(ATAN(CI459/$CB459))</f>
        <v>-0.56181863326554082</v>
      </c>
      <c r="CP459">
        <f>DEGREES(ATAN(CJ459/$CB459))</f>
        <v>-0.37754875755886369</v>
      </c>
      <c r="CQ459">
        <f>DEGREES(ATAN(CK459/$CB459))</f>
        <v>1.6311328023135523</v>
      </c>
      <c r="CR459">
        <f t="shared" si="673"/>
        <v>0.47867368051036491</v>
      </c>
      <c r="CS459">
        <f t="shared" si="674"/>
        <v>0.83595359838183936</v>
      </c>
      <c r="CT459" t="str" cm="1">
        <f t="array" ref="CT459">_xlfn.IFS(CN459&gt;3,"Strong + Slope",CN459&gt;1.5,"Moderate + Slope",CN459&gt;0.5,"Sideway + Slope",CN459&gt;=-0.5,"Sideway Flat",CN459&gt;=-1.5,"Sideway - Slope",CN459&gt;=-3,"Moderate - Slope",TRUE,"Strong - Slope")</f>
        <v>Sideway Flat</v>
      </c>
      <c r="CU459" t="str" cm="1">
        <f t="array" ref="CU459">_xlfn.IFS(CO459&gt;3,"Strong + Slope",CO459&gt;1.5,"Moderate + Slope",CO459&gt;0.5,"Sideway + Slope",CO459&gt;=-0.5,"Sideway Flat",CO459&gt;=-1.5,"Sideway - Slope",CO459&gt;=-3,"Moderate - Slope",TRUE,"Strong - Slope")</f>
        <v>Sideway - Slope</v>
      </c>
      <c r="CV459" t="str" cm="1">
        <f t="array" ref="CV459">_xlfn.IFS(CP459&gt;3,"Strong + Slope",CP459&gt;1.5,"Moderate + Slope",CP459&gt;0.5,"Sideway + Slope",CP459&gt;=-0.5,"Sideway Flat",CP459&gt;=-1.5,"Sideway - Slope",CP459&gt;=-3,"Moderate - Slope",TRUE,"Strong - Slope")</f>
        <v>Sideway Flat</v>
      </c>
      <c r="CW459" t="str" cm="1">
        <f t="array" ref="CW459">_xlfn.IFS(CQ459&gt;3,"Strong + Slope",CQ459&gt;1.5,"Moderate + Slope",CQ459&gt;0.5,"Sideway + Slope",CQ459&gt;=-0.5,"Sideway Flat",CQ459&gt;=-1.5,"Sideway - Slope",CQ459&gt;=-3,"Moderate - Slope",TRUE,"Strong - Slope")</f>
        <v>Moderate + Slope</v>
      </c>
      <c r="CX459" t="str" cm="1">
        <f t="array" ref="CX459">_xlfn.IFS(CR459&gt;3,"Strong + Slope",CR459&gt;1.5,"Moderate + Slope",CR459&gt;0.5,"Sideway + Slope",CR459&gt;=-0.5,"Sideway Flat",CR459&gt;=-1.5,"Sideway - Slope",CR459&gt;=-3,"Moderate - Slope",TRUE,"Strong - Slope")</f>
        <v>Sideway Flat</v>
      </c>
      <c r="CY459" t="str" cm="1">
        <f t="array" ref="CY459">_xlfn.IFS(CS459&gt;3,"Strong + Slope",CS459&gt;1.5,"Moderate + Slope",CS459&gt;0.5,"Sideway + Slope",CS459&gt;=-0.5,"Sideway Flat",CS459&gt;=-1.5,"Sideway - Slope",CS459&gt;=-3,"Moderate - Slope",TRUE,"Strong - Slope")</f>
        <v>Sideway + Slope</v>
      </c>
      <c r="CZ459" s="7" t="str">
        <f>IF(AND(D459&gt;BH459,D459&gt;E459),"Bullish Trigger","-----")</f>
        <v>Bullish Trigger</v>
      </c>
      <c r="DA459" s="7" t="str">
        <f>IF(AND(D459&lt;BI459,D459&lt;E459),"Bearish Trigger","-----")</f>
        <v>-----</v>
      </c>
      <c r="DB459" s="13" t="str">
        <f>IF(AND(W459=BE459,W459&gt;0,BE459&gt;0),"Important High","------")</f>
        <v>------</v>
      </c>
      <c r="DC459" s="13" t="str">
        <f>IF(AND(X459=BF459,X459&gt;0,BF459&gt;0),"Important Low","------")</f>
        <v>------</v>
      </c>
      <c r="DD459" s="7" t="str">
        <f>IF(AND(DB459="Important High",DC459="-----",BJ459=1),"Imp High Rej","-----")</f>
        <v>-----</v>
      </c>
      <c r="DE459" s="7" t="str">
        <f>IF(AND(DB459="-----",DC459="Important Low",BJ459=1),"Imp Low Rej","-----")</f>
        <v>-----</v>
      </c>
      <c r="DF459" s="7" t="str">
        <f>IF(Y459&gt;AM459,"Overbought",IF(Y459&gt;AO459,"Bullish Momentum",IF(Y459&gt;AQ459,"Flat Momentum","-----")))</f>
        <v>-----</v>
      </c>
      <c r="DG459" s="7" t="str">
        <f>IF(Y459&lt;AV459,"Oversold",IF(Y459&lt;AT459,"Bearish Momentum",IF(Y459&lt;AR459,"Flat Momentum","-----")))</f>
        <v>-----</v>
      </c>
      <c r="DH459" s="7" t="str">
        <f>IF(AND(DF459="Overbought",AD459=2),"Culminated Thrust","-----")</f>
        <v>-----</v>
      </c>
      <c r="DI459" s="7" t="str">
        <f>IF(AND(DG459="Oversold",AD459=5),"Culminated Thrust","-----")</f>
        <v>-----</v>
      </c>
      <c r="DJ459" s="14">
        <f>(Q459-$D459)/$D459</f>
        <v>2.5003180820999307E-3</v>
      </c>
      <c r="DK459" s="14">
        <f>(R459-$D459)/$D459</f>
        <v>5.166424410199237E-4</v>
      </c>
      <c r="DL459" s="14">
        <f>(S459-$D459)/$D459</f>
        <v>2.5408012584485092E-3</v>
      </c>
      <c r="DM459" s="14">
        <f>(T459-$D459)/$D459</f>
        <v>-1.1682288032017181E-3</v>
      </c>
      <c r="DN459" s="14">
        <f>(U459-$D459)/$D459</f>
        <v>-1.199073128038697E-3</v>
      </c>
      <c r="DO459" s="14">
        <f>(V459-$D459)/$D459</f>
        <v>-3.5740861404881816E-3</v>
      </c>
      <c r="DP459" s="14">
        <f t="shared" si="737"/>
        <v>2.5408012584485092E-3</v>
      </c>
      <c r="DQ459" s="14">
        <f t="shared" si="738"/>
        <v>2.5003180820999307E-3</v>
      </c>
      <c r="DR459" s="14">
        <f t="shared" si="739"/>
        <v>5.166424410199237E-4</v>
      </c>
      <c r="DS459" s="14">
        <f t="shared" si="740"/>
        <v>-1.1682288032017181E-3</v>
      </c>
      <c r="DT459" s="14">
        <f t="shared" si="741"/>
        <v>-1.199073128038697E-3</v>
      </c>
      <c r="DU459" s="14">
        <f t="shared" si="742"/>
        <v>-3.5740861404881816E-3</v>
      </c>
      <c r="DV459" t="str">
        <f>IF($D459&gt;Q459,"SUP","RES")</f>
        <v>RES</v>
      </c>
      <c r="DW459" t="str">
        <f>IF($D459&gt;R459,"SUP","RES")</f>
        <v>RES</v>
      </c>
      <c r="DX459" t="str">
        <f>IF($D459&gt;S459,"SUP","RES")</f>
        <v>RES</v>
      </c>
      <c r="DY459" t="str">
        <f>IF($D459&gt;T459,"SUP","RES")</f>
        <v>SUP</v>
      </c>
      <c r="DZ459" t="str">
        <f>IF($D459&gt;U459,"SUP","RES")</f>
        <v>SUP</v>
      </c>
      <c r="EA459" t="str">
        <f>IF($D459&gt;V459,"SUP","RES")</f>
        <v>SUP</v>
      </c>
      <c r="EB459" s="7">
        <f t="shared" si="743"/>
        <v>3</v>
      </c>
      <c r="EC459" s="7">
        <f t="shared" si="744"/>
        <v>3</v>
      </c>
      <c r="ED459" s="13" t="str">
        <f t="shared" si="745"/>
        <v>-----</v>
      </c>
      <c r="EE459" s="13" t="str">
        <f t="shared" si="746"/>
        <v>-----</v>
      </c>
      <c r="EF459" s="7">
        <f>IF(OR(ED459="All Sup",EE459="All Res"),"na",((D459-MIN(Q459:V459))/(MAX(Q459:V459)-MIN(Q459:V459))))</f>
        <v>0.58448928121058685</v>
      </c>
      <c r="EG459">
        <v>1.4999999999999999E-4</v>
      </c>
      <c r="EH459">
        <f>Q459*(1+$EG459)</f>
        <v>5201.0900465000013</v>
      </c>
      <c r="EI459">
        <f>Q459*(1-$EG459)</f>
        <v>5199.5299535000004</v>
      </c>
      <c r="EJ459">
        <f>R459*(1+$EG459)</f>
        <v>5190.7985030000009</v>
      </c>
      <c r="EK459">
        <f>R459*(1-$EG459)</f>
        <v>5189.2414970000009</v>
      </c>
      <c r="EL459">
        <f>S459*(1+$EG459)</f>
        <v>5201.3000780000011</v>
      </c>
      <c r="EM459">
        <f>S459*(1-$EG459)</f>
        <v>5199.7399220000007</v>
      </c>
      <c r="EN459">
        <f>T459*(1+$EG459)</f>
        <v>5182.0571920000002</v>
      </c>
      <c r="EO459">
        <f>T459*(1-$EG459)</f>
        <v>5180.5028080000002</v>
      </c>
      <c r="EP459">
        <f>U459*(1+$EG459)</f>
        <v>5181.8971680000004</v>
      </c>
      <c r="EQ459">
        <f>U459*(1-$EG459)</f>
        <v>5180.3428320000003</v>
      </c>
      <c r="ER459">
        <f>V459*(1+$EG459)</f>
        <v>5169.5753200000008</v>
      </c>
      <c r="ES459">
        <f>V459*(1-$EG459)</f>
        <v>5168.0246800000004</v>
      </c>
      <c r="ET459" s="7" t="str">
        <f t="shared" si="747"/>
        <v>-----</v>
      </c>
      <c r="EU459" s="7" t="str">
        <f t="shared" si="748"/>
        <v>-----</v>
      </c>
      <c r="EV459" s="7" t="str">
        <f t="shared" si="749"/>
        <v>-----</v>
      </c>
      <c r="EW459" s="7" t="str">
        <f t="shared" si="750"/>
        <v>-----</v>
      </c>
      <c r="EX459" s="7" t="str">
        <f t="shared" si="751"/>
        <v>-----</v>
      </c>
      <c r="EY459" s="7" t="str">
        <f t="shared" si="752"/>
        <v>-----</v>
      </c>
      <c r="EZ459">
        <f t="shared" si="772"/>
        <v>84</v>
      </c>
      <c r="FA459">
        <f t="shared" si="773"/>
        <v>16</v>
      </c>
      <c r="FB459">
        <f t="shared" si="774"/>
        <v>457</v>
      </c>
      <c r="FC459">
        <f t="shared" si="775"/>
        <v>2</v>
      </c>
      <c r="FD459">
        <f t="shared" si="776"/>
        <v>27</v>
      </c>
      <c r="FE459">
        <f t="shared" si="777"/>
        <v>151</v>
      </c>
      <c r="FF459">
        <f t="shared" si="778"/>
        <v>4</v>
      </c>
      <c r="FG459">
        <f t="shared" si="779"/>
        <v>2</v>
      </c>
      <c r="FH459">
        <f t="shared" si="780"/>
        <v>0</v>
      </c>
      <c r="FI459">
        <f t="shared" si="781"/>
        <v>1</v>
      </c>
      <c r="FJ459">
        <f t="shared" si="782"/>
        <v>4</v>
      </c>
      <c r="FK459">
        <f t="shared" si="783"/>
        <v>1</v>
      </c>
      <c r="FL459" s="7" t="str">
        <f t="shared" si="753"/>
        <v>-----</v>
      </c>
      <c r="FM459" s="7" t="str">
        <f t="shared" si="754"/>
        <v>-----</v>
      </c>
      <c r="FN459" s="7" t="str">
        <f t="shared" si="755"/>
        <v>-----</v>
      </c>
      <c r="FO459" s="7" t="str">
        <f t="shared" si="756"/>
        <v>-----</v>
      </c>
      <c r="FP459" s="7" t="str">
        <f t="shared" si="757"/>
        <v>-----</v>
      </c>
      <c r="FQ459" s="7" t="str">
        <f t="shared" si="758"/>
        <v>-----</v>
      </c>
      <c r="FR459" s="13" t="str">
        <f>IF(FL459="-----","-----",(D459-Q459)/Q459)</f>
        <v>-----</v>
      </c>
      <c r="FS459" s="13" t="str">
        <f>IF(FM459="-----","-----",(Q459-R459)/R459)</f>
        <v>-----</v>
      </c>
      <c r="FT459" s="13" t="str">
        <f>IF(FN459="-----","-----",(R459-S459)/S459)</f>
        <v>-----</v>
      </c>
      <c r="FU459" s="13" t="str">
        <f>IF(FO459="-----","-----",(S459-T459)/T459)</f>
        <v>-----</v>
      </c>
      <c r="FV459" s="13" t="str">
        <f>IF(FP459="-----","-----",(T459-U459)/U459)</f>
        <v>-----</v>
      </c>
      <c r="FW459" s="13" t="str">
        <f>IF(FQ459="-----","-----",(U459-V459)/V459)</f>
        <v>-----</v>
      </c>
      <c r="FX459" s="7" t="str">
        <f t="shared" si="759"/>
        <v>-----</v>
      </c>
      <c r="FY459" s="7" t="str">
        <f t="shared" si="760"/>
        <v>-----</v>
      </c>
      <c r="FZ459" s="7" t="str">
        <f t="shared" si="761"/>
        <v>-----</v>
      </c>
      <c r="GA459" s="7" t="str">
        <f t="shared" si="762"/>
        <v>-----</v>
      </c>
      <c r="GB459" s="7" t="str">
        <f t="shared" si="763"/>
        <v>-----</v>
      </c>
      <c r="GC459" s="7" t="str">
        <f t="shared" si="764"/>
        <v>-----</v>
      </c>
      <c r="GD459" s="7" t="str">
        <f>IF(AND(BG459&gt;AA459,BG458&gt;AA458,BG457&gt;AA457,BG456&gt;AA456,BG455&gt;AA455,BG454&gt;AA454,BG453&gt;AA453,BG452&gt;AA452,BG451&gt;AA451,BG450&gt;AA450,BG449&gt;AA449,BG448&gt;AA448),"Bullish",IF(AND(BG459&lt;AA459,BG458&lt;AA458,BG457&lt;AA457,BG456&lt;AA456,BG455&lt;AA455,BG454&lt;AA454,BG453&lt;AA453,BG452&lt;AA452,BG451&lt;AA451,BG450&lt;AA450,BG449&lt;AA449,BG448&lt;AA448),"Bearish","-----"))</f>
        <v>Bullish</v>
      </c>
      <c r="GE459">
        <f>(Z459-BG459)/BG459</f>
        <v>-4.8211730492569608E-5</v>
      </c>
      <c r="GF459" s="28">
        <f t="shared" si="722"/>
        <v>6.8399132261955306E-2</v>
      </c>
      <c r="GG459" s="7">
        <f t="shared" si="723"/>
        <v>0.52726604371552543</v>
      </c>
      <c r="GH459" s="7" t="str">
        <f t="shared" si="724"/>
        <v>-----</v>
      </c>
      <c r="GI459" s="7" t="str">
        <f>IF(Y459&gt;Z459,"Bullish","Bearish")</f>
        <v>Bearish</v>
      </c>
      <c r="GJ459" s="13" t="str">
        <f>IF(AND(D459&gt;Y459,D458&lt;Y458),"TEMA crossover","-----")</f>
        <v>-----</v>
      </c>
      <c r="GK459" s="13" t="str">
        <f>IF(AND(D459&lt;Y459,D458&gt;Y458),"TEMA crossunder","-----")</f>
        <v>-----</v>
      </c>
      <c r="GL459" s="22" t="str">
        <f>IF(GD459="Bearish","YES","-----")</f>
        <v>-----</v>
      </c>
      <c r="GM459" s="22" t="str">
        <f>IF(GH459="Reverse to Bearish","YES","-----")</f>
        <v>-----</v>
      </c>
      <c r="GN459" s="22" t="str">
        <f>IF(AND(GI459="Bullish",GI458="Bullish",GI457="Bullish",GI456="Bullish"),"YES","-----")</f>
        <v>-----</v>
      </c>
      <c r="GO459" s="22" t="str">
        <f>IF(OR(GK459="TEMA crossunder",GK458="TEMA crossunder",GK457="TEMA crossunder",GK456="TEMA crossunder"),"YES","-----")</f>
        <v>-----</v>
      </c>
      <c r="GP459" s="22" t="str">
        <f>IF(GD459="Bullish","YES","-----")</f>
        <v>YES</v>
      </c>
      <c r="GQ459" s="22" t="str">
        <f>IF(GH459="Reverse to Bullish","YES","-----")</f>
        <v>-----</v>
      </c>
      <c r="GR459" s="22" t="str">
        <f>IF(AND(GI459="Bearish",GI458="Bearish",GI457="Bearish",GI456="Bearish"),"YES","-----")</f>
        <v>YES</v>
      </c>
      <c r="GS459" s="22" t="str">
        <f>IF(OR(GJ459="TEMA crossover",GJ458="TEMA crossover",GJ457="TEMA crossover",GJ456="TEMA crossover"),"YES","-----")</f>
        <v>YES</v>
      </c>
      <c r="GT459" s="22" t="str">
        <f t="shared" si="784"/>
        <v>-----</v>
      </c>
      <c r="GU459" s="22" t="str">
        <f t="shared" si="785"/>
        <v>-----</v>
      </c>
      <c r="GV459" s="22" t="str">
        <f t="shared" si="786"/>
        <v>-----</v>
      </c>
      <c r="GW459" s="22" t="str">
        <f t="shared" si="787"/>
        <v>-----</v>
      </c>
      <c r="GX459" s="22" t="str">
        <f t="shared" si="788"/>
        <v>-----</v>
      </c>
      <c r="GY459" s="22" t="str">
        <f t="shared" si="789"/>
        <v>-----</v>
      </c>
      <c r="GZ459" s="7" t="str">
        <f>IF(G459&gt;BH459,"YES","-----")</f>
        <v>-----</v>
      </c>
      <c r="HA459" s="7" t="str">
        <f>IF(F459&lt;BI459,"YES","-----")</f>
        <v>-----</v>
      </c>
      <c r="HB459">
        <f>BH459-BI459</f>
        <v>2.6599999999998545</v>
      </c>
      <c r="HC459" s="27">
        <f t="shared" si="765"/>
        <v>-1.136278318298662</v>
      </c>
      <c r="HD459" s="28">
        <f t="shared" si="725"/>
        <v>0.12792005098066911</v>
      </c>
      <c r="HE459" s="28" t="str">
        <f t="shared" si="726"/>
        <v>Idle</v>
      </c>
      <c r="HF459" s="27">
        <f>STANDARDIZE(H459,AVERAGE($H76:$H459),_xlfn.STDEV.P($H76:$H459))</f>
        <v>-1.2083287447332247</v>
      </c>
      <c r="HG459" s="28">
        <f t="shared" si="727"/>
        <v>0.11346041801668999</v>
      </c>
      <c r="HH459" s="28" t="str">
        <f t="shared" si="728"/>
        <v>Low Vol</v>
      </c>
      <c r="HI459">
        <f t="shared" si="766"/>
        <v>-3.2037099999997736</v>
      </c>
      <c r="HJ459">
        <f t="shared" si="767"/>
        <v>-0.54370999999991909</v>
      </c>
      <c r="HK459" s="28">
        <f t="shared" ref="HK459:HL459" si="800">STANDARDIZE(HI459,AVERAGE(HI76:HI459),_xlfn.STDEV.P(HI76:HI459))</f>
        <v>-2.5394799958928779E-2</v>
      </c>
      <c r="HL459" s="28">
        <f t="shared" si="800"/>
        <v>-1.2371132023636349</v>
      </c>
      <c r="HM459" s="28">
        <f t="shared" si="730"/>
        <v>0.4898700294017726</v>
      </c>
      <c r="HN459" s="28">
        <f t="shared" si="731"/>
        <v>0.10802252951774581</v>
      </c>
      <c r="HO459" s="28" t="str">
        <f t="shared" si="732"/>
        <v>-----</v>
      </c>
      <c r="HP459" s="28" t="str">
        <f t="shared" si="733"/>
        <v>-----</v>
      </c>
      <c r="HQ459" s="28">
        <f t="shared" si="796"/>
        <v>0.85715999999956694</v>
      </c>
      <c r="HR459" s="28" t="str">
        <f t="shared" si="769"/>
        <v>Bull</v>
      </c>
      <c r="HS459">
        <f t="shared" si="770"/>
        <v>0.85715999999956694</v>
      </c>
      <c r="HT459" s="27">
        <f t="shared" si="734"/>
        <v>-0.17141803662457758</v>
      </c>
      <c r="HU459" s="28">
        <f t="shared" si="735"/>
        <v>0.4319475367513127</v>
      </c>
      <c r="HV459" s="27" t="str">
        <f t="shared" si="736"/>
        <v>-----</v>
      </c>
    </row>
    <row r="460" spans="1:230" x14ac:dyDescent="0.55000000000000004">
      <c r="A460">
        <f>Validation!A459</f>
        <v>1772169300</v>
      </c>
      <c r="B460" t="str">
        <f>Price!B459</f>
        <v>XAUUSD</v>
      </c>
      <c r="C460" t="str">
        <f>Price!C459</f>
        <v>M5</v>
      </c>
      <c r="D460">
        <f>Price!D459</f>
        <v>5186.4799999999996</v>
      </c>
      <c r="E460">
        <f>Price!E459</f>
        <v>5187.33</v>
      </c>
      <c r="F460">
        <f>Price!F459</f>
        <v>5187.53</v>
      </c>
      <c r="G460">
        <f>Price!G459</f>
        <v>5185.71</v>
      </c>
      <c r="H460">
        <f>Price!H459</f>
        <v>281</v>
      </c>
      <c r="I460">
        <f>Diagonals!E459</f>
        <v>5228.7</v>
      </c>
      <c r="J460">
        <f>Diagonals!F459</f>
        <v>0</v>
      </c>
      <c r="K460">
        <f>Diagonals!G459</f>
        <v>0</v>
      </c>
      <c r="L460">
        <f>Diagonals!H459</f>
        <v>5090.97</v>
      </c>
      <c r="M460">
        <f>Diagonals!I459</f>
        <v>0</v>
      </c>
      <c r="N460">
        <f>Diagonals!J459</f>
        <v>0</v>
      </c>
      <c r="O460">
        <f>Diagonals!K459</f>
        <v>0</v>
      </c>
      <c r="P460">
        <f>Diagonals!L459</f>
        <v>0</v>
      </c>
      <c r="Q460">
        <f>Trendlines!E459</f>
        <v>5200.32</v>
      </c>
      <c r="R460">
        <f>Trendlines!F459</f>
        <v>5190</v>
      </c>
      <c r="S460">
        <f>Trendlines!G459</f>
        <v>5200.5</v>
      </c>
      <c r="T460">
        <f>Trendlines!H459</f>
        <v>5181.3500000000004</v>
      </c>
      <c r="U460">
        <f>Trendlines!I459</f>
        <v>5181.1400000000003</v>
      </c>
      <c r="V460">
        <f>Trendlines!J459</f>
        <v>5168.84</v>
      </c>
      <c r="W460">
        <f>Trendlines!K459</f>
        <v>0</v>
      </c>
      <c r="X460">
        <f>Trendlines!L459</f>
        <v>0</v>
      </c>
      <c r="Y460">
        <f>Tema_Hrma_Smma!E459</f>
        <v>5185.66</v>
      </c>
      <c r="Z460">
        <f>Tema_Hrma_Smma!F459</f>
        <v>5185.34</v>
      </c>
      <c r="AA460">
        <f>Tema_Hrma_Smma!G459</f>
        <v>5184.99</v>
      </c>
      <c r="AB460">
        <f>ZScore!H459</f>
        <v>-1</v>
      </c>
      <c r="AC460">
        <f>ZScore!I459</f>
        <v>0.72772000000000003</v>
      </c>
      <c r="AD460">
        <f>ZScore!J459</f>
        <v>3</v>
      </c>
      <c r="AE460">
        <f>HA!E459</f>
        <v>5185.22</v>
      </c>
      <c r="AF460">
        <f>HA!F459</f>
        <v>5187.53</v>
      </c>
      <c r="AG460">
        <f>HA!G459</f>
        <v>5185.22</v>
      </c>
      <c r="AH460">
        <f>HA!H459</f>
        <v>5186.76</v>
      </c>
      <c r="AI460">
        <f>HA!I459</f>
        <v>1</v>
      </c>
      <c r="AJ460">
        <f>HA!J459</f>
        <v>1.54</v>
      </c>
      <c r="AK460">
        <f>HA!K459</f>
        <v>-0.42531999999999998</v>
      </c>
      <c r="AL460">
        <f>HA!L459</f>
        <v>3</v>
      </c>
      <c r="AM460">
        <f>KC!E459</f>
        <v>5209.7258499999998</v>
      </c>
      <c r="AN460">
        <f>KC!F459</f>
        <v>5204.0760300000002</v>
      </c>
      <c r="AO460">
        <f>KC!G459</f>
        <v>5198.4262200000003</v>
      </c>
      <c r="AP460">
        <f>KC!H459</f>
        <v>5192.7763999999997</v>
      </c>
      <c r="AQ460">
        <f>KC!I459</f>
        <v>5187.1265899999999</v>
      </c>
      <c r="AR460">
        <f>KC!J459</f>
        <v>5184.5034800000003</v>
      </c>
      <c r="AS460">
        <f>KC!K459</f>
        <v>5178.8536700000004</v>
      </c>
      <c r="AT460">
        <f>KC!L459</f>
        <v>5173.2038499999999</v>
      </c>
      <c r="AU460">
        <f>KC!M459</f>
        <v>5167.55404</v>
      </c>
      <c r="AV460">
        <f>KC!N459</f>
        <v>5161.9042200000004</v>
      </c>
      <c r="AW460">
        <f>SR_Levels!E459</f>
        <v>5178.6000000000004</v>
      </c>
      <c r="AX460">
        <f>SR_Levels!F459</f>
        <v>5161.8900000000003</v>
      </c>
      <c r="AY460">
        <f>SR_Levels!G459</f>
        <v>5135.8500000000004</v>
      </c>
      <c r="AZ460">
        <f>SR_Levels!H459</f>
        <v>0</v>
      </c>
      <c r="BA460">
        <f>SR_Levels!I459</f>
        <v>5193.3500000000004</v>
      </c>
      <c r="BB460">
        <f>SR_Levels!J459</f>
        <v>5205.3100000000004</v>
      </c>
      <c r="BC460">
        <f>SR_Levels!K459</f>
        <v>0</v>
      </c>
      <c r="BD460">
        <f>SR_Levels!L459</f>
        <v>0</v>
      </c>
      <c r="BE460">
        <f>ZigZag!E459</f>
        <v>0</v>
      </c>
      <c r="BF460">
        <f>ZigZag!F459</f>
        <v>0</v>
      </c>
      <c r="BG460">
        <f>ZigZag!G459</f>
        <v>5185.54</v>
      </c>
      <c r="BH460">
        <f>Dual_Tema!E459</f>
        <v>5186.67</v>
      </c>
      <c r="BI460">
        <f>Dual_Tema!F459</f>
        <v>5184.41</v>
      </c>
      <c r="BJ460">
        <f>Pinbar!E459</f>
        <v>0</v>
      </c>
      <c r="BK460">
        <f>SSA!E459</f>
        <v>5188.2272599999997</v>
      </c>
      <c r="BL460">
        <f>SSA!F459</f>
        <v>5186.9718999999996</v>
      </c>
      <c r="BN460" t="str">
        <f t="shared" si="792"/>
        <v>Red Candle</v>
      </c>
      <c r="BO460" s="34">
        <f t="shared" si="797"/>
        <v>1.5619968104396698E-4</v>
      </c>
      <c r="BP460" s="34">
        <f t="shared" si="657"/>
        <v>3.1823608488612543E-4</v>
      </c>
      <c r="BQ460" s="34">
        <f t="shared" si="671"/>
        <v>-6.2045975682611942E-4</v>
      </c>
      <c r="BR460" s="34">
        <f t="shared" si="681"/>
        <v>5.2085543753777053E-4</v>
      </c>
      <c r="BS460" s="35">
        <f t="shared" si="798"/>
        <v>2.6031586006558527E-5</v>
      </c>
      <c r="BT460" s="35">
        <f t="shared" si="658"/>
        <v>2.6515806414773024E-5</v>
      </c>
      <c r="BU460" s="35">
        <f t="shared" si="672"/>
        <v>-3.4480090083444104E-5</v>
      </c>
      <c r="BV460" s="35">
        <f t="shared" si="682"/>
        <v>2.1696895350364898E-5</v>
      </c>
      <c r="BW460" s="27">
        <v>96</v>
      </c>
      <c r="BX460">
        <f>F460-G460</f>
        <v>1.819999999999709</v>
      </c>
      <c r="BY460">
        <f>ABS(F460-D459)</f>
        <v>0.18999999999959982</v>
      </c>
      <c r="BZ460">
        <f>ABS(G460-D459)</f>
        <v>1.6300000000001091</v>
      </c>
      <c r="CA460">
        <f t="shared" si="771"/>
        <v>1.819999999999709</v>
      </c>
      <c r="CB460">
        <f t="shared" si="660"/>
        <v>2.6214285714284933</v>
      </c>
      <c r="CC460">
        <f t="shared" si="664"/>
        <v>3.0902519654871452</v>
      </c>
      <c r="CD460">
        <f t="shared" si="661"/>
        <v>-0.46882339405865192</v>
      </c>
      <c r="CE460">
        <f t="shared" si="665"/>
        <v>-1</v>
      </c>
      <c r="CF460">
        <f t="shared" si="668"/>
        <v>-25</v>
      </c>
      <c r="CG460" s="7" t="str">
        <f t="shared" si="662"/>
        <v>Low Volatility Period</v>
      </c>
      <c r="CH460" s="21">
        <f>(Q460-Q364)/$BW460</f>
        <v>5.6249999999996208E-3</v>
      </c>
      <c r="CI460" s="21">
        <f>(R460-R364)/$BW460</f>
        <v>-2.5937499999997726E-2</v>
      </c>
      <c r="CJ460" s="21">
        <f>(S460-S364)/$BW460</f>
        <v>-1.7604166666662497E-2</v>
      </c>
      <c r="CK460" s="21">
        <f>(T460-T364)/$BW460</f>
        <v>7.5625000000002274E-2</v>
      </c>
      <c r="CL460" s="21">
        <f>(U460-U364)/$BW460</f>
        <v>2.2187500000001137E-2</v>
      </c>
      <c r="CM460" s="21">
        <f>(V460-V364)/$BW460</f>
        <v>3.875000000000265E-2</v>
      </c>
      <c r="CN460">
        <f>DEGREES(ATAN(CH460/$CB460))</f>
        <v>0.12294375236119119</v>
      </c>
      <c r="CO460">
        <f>DEGREES(ATAN(CI460/$CB460))</f>
        <v>-0.56688967372514121</v>
      </c>
      <c r="CP460">
        <f>DEGREES(ATAN(CJ460/$CB460))</f>
        <v>-0.3847632167879792</v>
      </c>
      <c r="CQ460">
        <f>DEGREES(ATAN(CK460/$CB460))</f>
        <v>1.6524546675355396</v>
      </c>
      <c r="CR460">
        <f t="shared" si="673"/>
        <v>0.48493396566096547</v>
      </c>
      <c r="CS460">
        <f t="shared" si="674"/>
        <v>0.84688546931992026</v>
      </c>
      <c r="CT460" t="str" cm="1">
        <f t="array" ref="CT460">_xlfn.IFS(CN460&gt;3,"Strong + Slope",CN460&gt;1.5,"Moderate + Slope",CN460&gt;0.5,"Sideway + Slope",CN460&gt;=-0.5,"Sideway Flat",CN460&gt;=-1.5,"Sideway - Slope",CN460&gt;=-3,"Moderate - Slope",TRUE,"Strong - Slope")</f>
        <v>Sideway Flat</v>
      </c>
      <c r="CU460" t="str" cm="1">
        <f t="array" ref="CU460">_xlfn.IFS(CO460&gt;3,"Strong + Slope",CO460&gt;1.5,"Moderate + Slope",CO460&gt;0.5,"Sideway + Slope",CO460&gt;=-0.5,"Sideway Flat",CO460&gt;=-1.5,"Sideway - Slope",CO460&gt;=-3,"Moderate - Slope",TRUE,"Strong - Slope")</f>
        <v>Sideway - Slope</v>
      </c>
      <c r="CV460" t="str" cm="1">
        <f t="array" ref="CV460">_xlfn.IFS(CP460&gt;3,"Strong + Slope",CP460&gt;1.5,"Moderate + Slope",CP460&gt;0.5,"Sideway + Slope",CP460&gt;=-0.5,"Sideway Flat",CP460&gt;=-1.5,"Sideway - Slope",CP460&gt;=-3,"Moderate - Slope",TRUE,"Strong - Slope")</f>
        <v>Sideway Flat</v>
      </c>
      <c r="CW460" t="str" cm="1">
        <f t="array" ref="CW460">_xlfn.IFS(CQ460&gt;3,"Strong + Slope",CQ460&gt;1.5,"Moderate + Slope",CQ460&gt;0.5,"Sideway + Slope",CQ460&gt;=-0.5,"Sideway Flat",CQ460&gt;=-1.5,"Sideway - Slope",CQ460&gt;=-3,"Moderate - Slope",TRUE,"Strong - Slope")</f>
        <v>Moderate + Slope</v>
      </c>
      <c r="CX460" t="str" cm="1">
        <f t="array" ref="CX460">_xlfn.IFS(CR460&gt;3,"Strong + Slope",CR460&gt;1.5,"Moderate + Slope",CR460&gt;0.5,"Sideway + Slope",CR460&gt;=-0.5,"Sideway Flat",CR460&gt;=-1.5,"Sideway - Slope",CR460&gt;=-3,"Moderate - Slope",TRUE,"Strong - Slope")</f>
        <v>Sideway Flat</v>
      </c>
      <c r="CY460" t="str" cm="1">
        <f t="array" ref="CY460">_xlfn.IFS(CS460&gt;3,"Strong + Slope",CS460&gt;1.5,"Moderate + Slope",CS460&gt;0.5,"Sideway + Slope",CS460&gt;=-0.5,"Sideway Flat",CS460&gt;=-1.5,"Sideway - Slope",CS460&gt;=-3,"Moderate - Slope",TRUE,"Strong - Slope")</f>
        <v>Sideway + Slope</v>
      </c>
      <c r="CZ460" s="7" t="str">
        <f>IF(AND(D460&gt;BH460,D460&gt;E460),"Bullish Trigger","-----")</f>
        <v>-----</v>
      </c>
      <c r="DA460" s="7" t="str">
        <f>IF(AND(D460&lt;BI460,D460&lt;E460),"Bearish Trigger","-----")</f>
        <v>-----</v>
      </c>
      <c r="DB460" s="13" t="str">
        <f>IF(AND(W460=BE460,W460&gt;0,BE460&gt;0),"Important High","------")</f>
        <v>------</v>
      </c>
      <c r="DC460" s="13" t="str">
        <f>IF(AND(X460=BF460,X460&gt;0,BF460&gt;0),"Important Low","------")</f>
        <v>------</v>
      </c>
      <c r="DD460" s="7" t="str">
        <f>IF(AND(DB460="Important High",DC460="-----",BJ460=1),"Imp High Rej","-----")</f>
        <v>-----</v>
      </c>
      <c r="DE460" s="7" t="str">
        <f>IF(AND(DB460="-----",DC460="Important Low",BJ460=1),"Imp Low Rej","-----")</f>
        <v>-----</v>
      </c>
      <c r="DF460" s="7" t="str">
        <f>IF(Y460&gt;AM460,"Overbought",IF(Y460&gt;AO460,"Bullish Momentum",IF(Y460&gt;AQ460,"Flat Momentum","-----")))</f>
        <v>-----</v>
      </c>
      <c r="DG460" s="7" t="str">
        <f>IF(Y460&lt;AV460,"Oversold",IF(Y460&lt;AT460,"Bearish Momentum",IF(Y460&lt;AR460,"Flat Momentum","-----")))</f>
        <v>-----</v>
      </c>
      <c r="DH460" s="7" t="str">
        <f>IF(AND(DF460="Overbought",AD460=2),"Culminated Thrust","-----")</f>
        <v>-----</v>
      </c>
      <c r="DI460" s="7" t="str">
        <f>IF(AND(DG460="Oversold",AD460=5),"Culminated Thrust","-----")</f>
        <v>-----</v>
      </c>
      <c r="DJ460" s="14">
        <f>(Q460-$D460)/$D460</f>
        <v>2.6684765004396328E-3</v>
      </c>
      <c r="DK460" s="14">
        <f>(R460-$D460)/$D460</f>
        <v>6.786876648517755E-4</v>
      </c>
      <c r="DL460" s="14">
        <f>(S460-$D460)/$D460</f>
        <v>2.7031821196650597E-3</v>
      </c>
      <c r="DM460" s="14">
        <f>(T460-$D460)/$D460</f>
        <v>-9.8911014792290729E-4</v>
      </c>
      <c r="DN460" s="14">
        <f>(U460-$D460)/$D460</f>
        <v>-1.0296000370191799E-3</v>
      </c>
      <c r="DO460" s="14">
        <f>(V460-$D460)/$D460</f>
        <v>-3.4011506840862047E-3</v>
      </c>
      <c r="DP460" s="14">
        <f t="shared" si="737"/>
        <v>2.7031821196650597E-3</v>
      </c>
      <c r="DQ460" s="14">
        <f t="shared" si="738"/>
        <v>2.6684765004396328E-3</v>
      </c>
      <c r="DR460" s="14">
        <f t="shared" si="739"/>
        <v>6.786876648517755E-4</v>
      </c>
      <c r="DS460" s="14">
        <f t="shared" si="740"/>
        <v>-9.8911014792290729E-4</v>
      </c>
      <c r="DT460" s="14">
        <f t="shared" si="741"/>
        <v>-1.0296000370191799E-3</v>
      </c>
      <c r="DU460" s="14">
        <f t="shared" si="742"/>
        <v>-3.4011506840862047E-3</v>
      </c>
      <c r="DV460" t="str">
        <f>IF($D460&gt;Q460,"SUP","RES")</f>
        <v>RES</v>
      </c>
      <c r="DW460" t="str">
        <f>IF($D460&gt;R460,"SUP","RES")</f>
        <v>RES</v>
      </c>
      <c r="DX460" t="str">
        <f>IF($D460&gt;S460,"SUP","RES")</f>
        <v>RES</v>
      </c>
      <c r="DY460" t="str">
        <f>IF($D460&gt;T460,"SUP","RES")</f>
        <v>SUP</v>
      </c>
      <c r="DZ460" t="str">
        <f>IF($D460&gt;U460,"SUP","RES")</f>
        <v>SUP</v>
      </c>
      <c r="EA460" t="str">
        <f>IF($D460&gt;V460,"SUP","RES")</f>
        <v>SUP</v>
      </c>
      <c r="EB460" s="7">
        <f t="shared" si="743"/>
        <v>3</v>
      </c>
      <c r="EC460" s="7">
        <f t="shared" si="744"/>
        <v>3</v>
      </c>
      <c r="ED460" s="13" t="str">
        <f t="shared" si="745"/>
        <v>-----</v>
      </c>
      <c r="EE460" s="13" t="str">
        <f t="shared" si="746"/>
        <v>-----</v>
      </c>
      <c r="EF460" s="7">
        <f>IF(OR(ED460="All Sup",EE460="All Res"),"na",((D460-MIN(Q460:V460))/(MAX(Q460:V460)-MIN(Q460:V460))))</f>
        <v>0.55716993051167085</v>
      </c>
      <c r="EG460">
        <v>1.4999999999999999E-4</v>
      </c>
      <c r="EH460">
        <f>Q460*(1+$EG460)</f>
        <v>5201.1000480000002</v>
      </c>
      <c r="EI460">
        <f>Q460*(1-$EG460)</f>
        <v>5199.5399520000001</v>
      </c>
      <c r="EJ460">
        <f>R460*(1+$EG460)</f>
        <v>5190.7785000000003</v>
      </c>
      <c r="EK460">
        <f>R460*(1-$EG460)</f>
        <v>5189.2214999999997</v>
      </c>
      <c r="EL460">
        <f>S460*(1+$EG460)</f>
        <v>5201.2800750000006</v>
      </c>
      <c r="EM460">
        <f>S460*(1-$EG460)</f>
        <v>5199.7199250000003</v>
      </c>
      <c r="EN460">
        <f>T460*(1+$EG460)</f>
        <v>5182.1272025000007</v>
      </c>
      <c r="EO460">
        <f>T460*(1-$EG460)</f>
        <v>5180.5727975000009</v>
      </c>
      <c r="EP460">
        <f>U460*(1+$EG460)</f>
        <v>5181.917171000001</v>
      </c>
      <c r="EQ460">
        <f>U460*(1-$EG460)</f>
        <v>5180.3628290000006</v>
      </c>
      <c r="ER460">
        <f>V460*(1+$EG460)</f>
        <v>5169.615326000001</v>
      </c>
      <c r="ES460">
        <f>V460*(1-$EG460)</f>
        <v>5168.0646740000002</v>
      </c>
      <c r="ET460" s="7" t="str">
        <f t="shared" si="747"/>
        <v>-----</v>
      </c>
      <c r="EU460" s="7" t="str">
        <f t="shared" si="748"/>
        <v>-----</v>
      </c>
      <c r="EV460" s="7" t="str">
        <f t="shared" si="749"/>
        <v>-----</v>
      </c>
      <c r="EW460" s="7" t="str">
        <f t="shared" si="750"/>
        <v>-----</v>
      </c>
      <c r="EX460" s="7" t="str">
        <f t="shared" si="751"/>
        <v>-----</v>
      </c>
      <c r="EY460" s="7" t="str">
        <f t="shared" si="752"/>
        <v>-----</v>
      </c>
      <c r="EZ460">
        <f t="shared" si="772"/>
        <v>85</v>
      </c>
      <c r="FA460">
        <f t="shared" si="773"/>
        <v>17</v>
      </c>
      <c r="FB460">
        <f t="shared" si="774"/>
        <v>458</v>
      </c>
      <c r="FC460">
        <f t="shared" si="775"/>
        <v>3</v>
      </c>
      <c r="FD460">
        <f t="shared" si="776"/>
        <v>28</v>
      </c>
      <c r="FE460">
        <f t="shared" si="777"/>
        <v>152</v>
      </c>
      <c r="FF460">
        <f t="shared" si="778"/>
        <v>4</v>
      </c>
      <c r="FG460">
        <f t="shared" si="779"/>
        <v>2</v>
      </c>
      <c r="FH460">
        <f t="shared" si="780"/>
        <v>0</v>
      </c>
      <c r="FI460">
        <f t="shared" si="781"/>
        <v>1</v>
      </c>
      <c r="FJ460">
        <f t="shared" si="782"/>
        <v>4</v>
      </c>
      <c r="FK460">
        <f t="shared" si="783"/>
        <v>1</v>
      </c>
      <c r="FL460" s="7" t="str">
        <f t="shared" si="753"/>
        <v>-----</v>
      </c>
      <c r="FM460" s="7" t="str">
        <f t="shared" si="754"/>
        <v>-----</v>
      </c>
      <c r="FN460" s="7" t="str">
        <f t="shared" si="755"/>
        <v>-----</v>
      </c>
      <c r="FO460" s="7" t="str">
        <f t="shared" si="756"/>
        <v>-----</v>
      </c>
      <c r="FP460" s="7" t="str">
        <f t="shared" si="757"/>
        <v>-----</v>
      </c>
      <c r="FQ460" s="7" t="str">
        <f t="shared" si="758"/>
        <v>-----</v>
      </c>
      <c r="FR460" s="13" t="str">
        <f>IF(FL460="-----","-----",(D460-Q460)/Q460)</f>
        <v>-----</v>
      </c>
      <c r="FS460" s="13" t="str">
        <f>IF(FM460="-----","-----",(Q460-R460)/R460)</f>
        <v>-----</v>
      </c>
      <c r="FT460" s="13" t="str">
        <f>IF(FN460="-----","-----",(R460-S460)/S460)</f>
        <v>-----</v>
      </c>
      <c r="FU460" s="13" t="str">
        <f>IF(FO460="-----","-----",(S460-T460)/T460)</f>
        <v>-----</v>
      </c>
      <c r="FV460" s="13" t="str">
        <f>IF(FP460="-----","-----",(T460-U460)/U460)</f>
        <v>-----</v>
      </c>
      <c r="FW460" s="13" t="str">
        <f>IF(FQ460="-----","-----",(U460-V460)/V460)</f>
        <v>-----</v>
      </c>
      <c r="FX460" s="7" t="str">
        <f t="shared" si="759"/>
        <v>-----</v>
      </c>
      <c r="FY460" s="7" t="str">
        <f t="shared" si="760"/>
        <v>-----</v>
      </c>
      <c r="FZ460" s="7" t="str">
        <f t="shared" si="761"/>
        <v>-----</v>
      </c>
      <c r="GA460" s="7" t="str">
        <f t="shared" si="762"/>
        <v>-----</v>
      </c>
      <c r="GB460" s="7" t="str">
        <f t="shared" si="763"/>
        <v>-----</v>
      </c>
      <c r="GC460" s="7" t="str">
        <f t="shared" si="764"/>
        <v>-----</v>
      </c>
      <c r="GD460" s="7" t="str">
        <f>IF(AND(BG460&gt;AA460,BG459&gt;AA459,BG458&gt;AA458,BG457&gt;AA457,BG456&gt;AA456,BG455&gt;AA455,BG454&gt;AA454,BG453&gt;AA453,BG452&gt;AA452,BG451&gt;AA451,BG450&gt;AA450,BG449&gt;AA449),"Bullish",IF(AND(BG460&lt;AA460,BG459&lt;AA459,BG458&lt;AA458,BG457&lt;AA457,BG456&lt;AA456,BG455&lt;AA455,BG454&lt;AA454,BG453&lt;AA453,BG452&lt;AA452,BG451&lt;AA451,BG450&lt;AA450,BG449&lt;AA449),"Bearish","-----"))</f>
        <v>Bullish</v>
      </c>
      <c r="GE460">
        <f>(Z460-BG460)/BG460</f>
        <v>-3.8568789364235564E-5</v>
      </c>
      <c r="GF460" s="28">
        <f t="shared" si="722"/>
        <v>7.6650420418525975E-2</v>
      </c>
      <c r="GG460" s="7">
        <f t="shared" si="723"/>
        <v>0.53054917639452492</v>
      </c>
      <c r="GH460" s="7" t="str">
        <f t="shared" si="724"/>
        <v>-----</v>
      </c>
      <c r="GI460" s="7" t="str">
        <f>IF(Y460&gt;Z460,"Bullish","Bearish")</f>
        <v>Bullish</v>
      </c>
      <c r="GJ460" s="13" t="str">
        <f>IF(AND(D460&gt;Y460,D459&lt;Y459),"TEMA crossover","-----")</f>
        <v>-----</v>
      </c>
      <c r="GK460" s="13" t="str">
        <f>IF(AND(D460&lt;Y460,D459&gt;Y459),"TEMA crossunder","-----")</f>
        <v>-----</v>
      </c>
      <c r="GL460" s="22" t="str">
        <f>IF(GD460="Bearish","YES","-----")</f>
        <v>-----</v>
      </c>
      <c r="GM460" s="22" t="str">
        <f>IF(GH460="Reverse to Bearish","YES","-----")</f>
        <v>-----</v>
      </c>
      <c r="GN460" s="22" t="str">
        <f>IF(AND(GI460="Bullish",GI459="Bullish",GI458="Bullish",GI457="Bullish"),"YES","-----")</f>
        <v>-----</v>
      </c>
      <c r="GO460" s="22" t="str">
        <f>IF(OR(GK460="TEMA crossunder",GK459="TEMA crossunder",GK458="TEMA crossunder",GK457="TEMA crossunder"),"YES","-----")</f>
        <v>-----</v>
      </c>
      <c r="GP460" s="22" t="str">
        <f>IF(GD460="Bullish","YES","-----")</f>
        <v>YES</v>
      </c>
      <c r="GQ460" s="22" t="str">
        <f>IF(GH460="Reverse to Bullish","YES","-----")</f>
        <v>-----</v>
      </c>
      <c r="GR460" s="22" t="str">
        <f>IF(AND(GI460="Bearish",GI459="Bearish",GI458="Bearish",GI457="Bearish"),"YES","-----")</f>
        <v>-----</v>
      </c>
      <c r="GS460" s="22" t="str">
        <f>IF(OR(GJ460="TEMA crossover",GJ459="TEMA crossover",GJ458="TEMA crossover",GJ457="TEMA crossover"),"YES","-----")</f>
        <v>YES</v>
      </c>
      <c r="GT460" s="22" t="str">
        <f t="shared" si="784"/>
        <v>-----</v>
      </c>
      <c r="GU460" s="22" t="str">
        <f t="shared" si="785"/>
        <v>-----</v>
      </c>
      <c r="GV460" s="22" t="str">
        <f t="shared" si="786"/>
        <v>-----</v>
      </c>
      <c r="GW460" s="22" t="str">
        <f t="shared" si="787"/>
        <v>-----</v>
      </c>
      <c r="GX460" s="22" t="str">
        <f t="shared" si="788"/>
        <v>-----</v>
      </c>
      <c r="GY460" s="22" t="str">
        <f t="shared" si="789"/>
        <v>-----</v>
      </c>
      <c r="GZ460" s="7" t="str">
        <f>IF(G460&gt;BH460,"YES","-----")</f>
        <v>-----</v>
      </c>
      <c r="HA460" s="7" t="str">
        <f>IF(F460&lt;BI460,"YES","-----")</f>
        <v>-----</v>
      </c>
      <c r="HB460">
        <f>BH460-BI460</f>
        <v>2.2600000000002183</v>
      </c>
      <c r="HC460" s="27">
        <f t="shared" si="765"/>
        <v>-1.2656287380673124</v>
      </c>
      <c r="HD460" s="28">
        <f t="shared" si="725"/>
        <v>0.10282301615081336</v>
      </c>
      <c r="HE460" s="28" t="str">
        <f t="shared" si="726"/>
        <v>Idle</v>
      </c>
      <c r="HF460" s="27">
        <f>STANDARDIZE(H460,AVERAGE($H77:$H460),_xlfn.STDEV.P($H77:$H460))</f>
        <v>-1.353913197771369</v>
      </c>
      <c r="HG460" s="28">
        <f t="shared" si="727"/>
        <v>8.7882036217153223E-2</v>
      </c>
      <c r="HH460" s="28" t="str">
        <f t="shared" si="728"/>
        <v>Low Vol</v>
      </c>
      <c r="HI460">
        <f t="shared" si="766"/>
        <v>-3.8172599999998056</v>
      </c>
      <c r="HJ460">
        <f t="shared" si="767"/>
        <v>-1.5572599999995873</v>
      </c>
      <c r="HK460" s="28">
        <f t="shared" ref="HK460:HL460" si="801">STANDARDIZE(HI460,AVERAGE(HI77:HI460),_xlfn.STDEV.P(HI77:HI460))</f>
        <v>-0.20782504061535781</v>
      </c>
      <c r="HL460" s="28">
        <f t="shared" si="801"/>
        <v>-1.5925963259351674</v>
      </c>
      <c r="HM460" s="28">
        <f t="shared" si="730"/>
        <v>0.41768278994357344</v>
      </c>
      <c r="HN460" s="28">
        <f t="shared" si="731"/>
        <v>5.5625389146750227E-2</v>
      </c>
      <c r="HO460" s="28" t="str">
        <f t="shared" si="732"/>
        <v>-----</v>
      </c>
      <c r="HP460" s="28" t="str">
        <f t="shared" si="733"/>
        <v>-----</v>
      </c>
      <c r="HQ460" s="28">
        <f t="shared" si="796"/>
        <v>1.2553600000001097</v>
      </c>
      <c r="HR460" s="28" t="str">
        <f t="shared" si="769"/>
        <v>Bull</v>
      </c>
      <c r="HS460">
        <f t="shared" si="770"/>
        <v>1.2553600000001097</v>
      </c>
      <c r="HT460" s="27">
        <f t="shared" si="734"/>
        <v>0.28408624516186404</v>
      </c>
      <c r="HU460" s="28">
        <f t="shared" si="735"/>
        <v>0.61182785616274848</v>
      </c>
      <c r="HV460" s="27" t="str">
        <f t="shared" si="736"/>
        <v>-----</v>
      </c>
    </row>
    <row r="461" spans="1:230" x14ac:dyDescent="0.55000000000000004">
      <c r="A461">
        <f>Validation!A460</f>
        <v>1772169600</v>
      </c>
      <c r="B461" t="str">
        <f>Price!B460</f>
        <v>XAUUSD</v>
      </c>
      <c r="C461" t="str">
        <f>Price!C460</f>
        <v>M5</v>
      </c>
      <c r="D461">
        <f>Price!D460</f>
        <v>5189.16</v>
      </c>
      <c r="E461">
        <f>Price!E460</f>
        <v>5186.47</v>
      </c>
      <c r="F461">
        <f>Price!F460</f>
        <v>5189.79</v>
      </c>
      <c r="G461">
        <f>Price!G460</f>
        <v>5186.28</v>
      </c>
      <c r="H461">
        <f>Price!H460</f>
        <v>321</v>
      </c>
      <c r="I461">
        <f>Diagonals!E460</f>
        <v>5228.88</v>
      </c>
      <c r="J461">
        <f>Diagonals!F460</f>
        <v>0</v>
      </c>
      <c r="K461">
        <f>Diagonals!G460</f>
        <v>0</v>
      </c>
      <c r="L461">
        <f>Diagonals!H460</f>
        <v>5090.6400000000003</v>
      </c>
      <c r="M461">
        <f>Diagonals!I460</f>
        <v>0</v>
      </c>
      <c r="N461">
        <f>Diagonals!J460</f>
        <v>0</v>
      </c>
      <c r="O461">
        <f>Diagonals!K460</f>
        <v>0</v>
      </c>
      <c r="P461">
        <f>Diagonals!L460</f>
        <v>0</v>
      </c>
      <c r="Q461">
        <f>Trendlines!E460</f>
        <v>5200.32</v>
      </c>
      <c r="R461">
        <f>Trendlines!F460</f>
        <v>5189.97</v>
      </c>
      <c r="S461">
        <f>Trendlines!G460</f>
        <v>5200.4799999999996</v>
      </c>
      <c r="T461">
        <f>Trendlines!H460</f>
        <v>5181.43</v>
      </c>
      <c r="U461">
        <f>Trendlines!I460</f>
        <v>5181.16</v>
      </c>
      <c r="V461">
        <f>Trendlines!J460</f>
        <v>5168.87</v>
      </c>
      <c r="W461">
        <f>Trendlines!K460</f>
        <v>0</v>
      </c>
      <c r="X461">
        <f>Trendlines!L460</f>
        <v>0</v>
      </c>
      <c r="Y461">
        <f>Tema_Hrma_Smma!E460</f>
        <v>5187.04</v>
      </c>
      <c r="Z461">
        <f>Tema_Hrma_Smma!F460</f>
        <v>5185.74</v>
      </c>
      <c r="AA461">
        <f>Tema_Hrma_Smma!G460</f>
        <v>5185.0600000000004</v>
      </c>
      <c r="AB461">
        <f>ZScore!H460</f>
        <v>1</v>
      </c>
      <c r="AC461">
        <f>ZScore!I460</f>
        <v>5.0990000000000001E-2</v>
      </c>
      <c r="AD461">
        <f>ZScore!J460</f>
        <v>0</v>
      </c>
      <c r="AE461">
        <f>HA!E460</f>
        <v>5185.99</v>
      </c>
      <c r="AF461">
        <f>HA!F460</f>
        <v>5189.79</v>
      </c>
      <c r="AG461">
        <f>HA!G460</f>
        <v>5185.99</v>
      </c>
      <c r="AH461">
        <f>HA!H460</f>
        <v>5187.93</v>
      </c>
      <c r="AI461">
        <f>HA!I460</f>
        <v>1</v>
      </c>
      <c r="AJ461">
        <f>HA!J460</f>
        <v>1.93</v>
      </c>
      <c r="AK461">
        <f>HA!K460</f>
        <v>-0.26571</v>
      </c>
      <c r="AL461">
        <f>HA!L460</f>
        <v>4</v>
      </c>
      <c r="AM461">
        <f>KC!E460</f>
        <v>5209.6122100000002</v>
      </c>
      <c r="AN461">
        <f>KC!F460</f>
        <v>5204.0000499999996</v>
      </c>
      <c r="AO461">
        <f>KC!G460</f>
        <v>5198.38789</v>
      </c>
      <c r="AP461">
        <f>KC!H460</f>
        <v>5192.7757300000003</v>
      </c>
      <c r="AQ461">
        <f>KC!I460</f>
        <v>5187.1635699999997</v>
      </c>
      <c r="AR461">
        <f>KC!J460</f>
        <v>5184.5789999999997</v>
      </c>
      <c r="AS461">
        <f>KC!K460</f>
        <v>5178.96684</v>
      </c>
      <c r="AT461">
        <f>KC!L460</f>
        <v>5173.3546800000004</v>
      </c>
      <c r="AU461">
        <f>KC!M460</f>
        <v>5167.7425199999998</v>
      </c>
      <c r="AV461">
        <f>KC!N460</f>
        <v>5162.1303600000001</v>
      </c>
      <c r="AW461">
        <f>SR_Levels!E460</f>
        <v>5178.6000000000004</v>
      </c>
      <c r="AX461">
        <f>SR_Levels!F460</f>
        <v>5161.8900000000003</v>
      </c>
      <c r="AY461">
        <f>SR_Levels!G460</f>
        <v>5135.8500000000004</v>
      </c>
      <c r="AZ461">
        <f>SR_Levels!H460</f>
        <v>0</v>
      </c>
      <c r="BA461">
        <f>SR_Levels!I460</f>
        <v>5193.3500000000004</v>
      </c>
      <c r="BB461">
        <f>SR_Levels!J460</f>
        <v>5205.3100000000004</v>
      </c>
      <c r="BC461">
        <f>SR_Levels!K460</f>
        <v>0</v>
      </c>
      <c r="BD461">
        <f>SR_Levels!L460</f>
        <v>0</v>
      </c>
      <c r="BE461">
        <f>ZigZag!E460</f>
        <v>0</v>
      </c>
      <c r="BF461">
        <f>ZigZag!F460</f>
        <v>0</v>
      </c>
      <c r="BG461">
        <f>ZigZag!G460</f>
        <v>5185.74</v>
      </c>
      <c r="BH461">
        <f>Dual_Tema!E460</f>
        <v>5188.2</v>
      </c>
      <c r="BI461">
        <f>Dual_Tema!F460</f>
        <v>5185.3500000000004</v>
      </c>
      <c r="BJ461">
        <f>Pinbar!E460</f>
        <v>0</v>
      </c>
      <c r="BK461">
        <f>SSA!E460</f>
        <v>5190.0573000000004</v>
      </c>
      <c r="BL461">
        <f>SSA!F460</f>
        <v>5188.5146000000004</v>
      </c>
      <c r="BN461" t="str">
        <f t="shared" si="792"/>
        <v>Green Candle</v>
      </c>
      <c r="BO461" s="34">
        <f t="shared" si="797"/>
        <v>1.1460057647560973E-3</v>
      </c>
      <c r="BP461" s="34">
        <f t="shared" si="657"/>
        <v>2.5058501964214663E-4</v>
      </c>
      <c r="BQ461" s="34">
        <f t="shared" si="671"/>
        <v>-8.2858183401812724E-5</v>
      </c>
      <c r="BR461" s="34">
        <f t="shared" si="681"/>
        <v>7.8880323698626853E-4</v>
      </c>
      <c r="BS461" s="35">
        <f t="shared" si="798"/>
        <v>1.9090982119651656E-4</v>
      </c>
      <c r="BT461" s="35">
        <f t="shared" si="658"/>
        <v>2.0879687016028825E-5</v>
      </c>
      <c r="BU461" s="35">
        <f t="shared" si="672"/>
        <v>-4.6034125337213183E-6</v>
      </c>
      <c r="BV461" s="35">
        <f t="shared" si="682"/>
        <v>3.2854385327629743E-5</v>
      </c>
      <c r="BW461" s="27">
        <v>96</v>
      </c>
      <c r="BX461">
        <f>F461-G461</f>
        <v>3.5100000000002183</v>
      </c>
      <c r="BY461">
        <f>ABS(F461-D460)</f>
        <v>3.3100000000004002</v>
      </c>
      <c r="BZ461">
        <f>ABS(G461-D460)</f>
        <v>0.1999999999998181</v>
      </c>
      <c r="CA461">
        <f t="shared" si="771"/>
        <v>3.5100000000002183</v>
      </c>
      <c r="CB461">
        <f t="shared" si="660"/>
        <v>2.7128571428571115</v>
      </c>
      <c r="CC461">
        <f t="shared" si="664"/>
        <v>3.1202339679523647</v>
      </c>
      <c r="CD461">
        <f t="shared" si="661"/>
        <v>-0.40737682509525319</v>
      </c>
      <c r="CE461">
        <f t="shared" si="665"/>
        <v>-1</v>
      </c>
      <c r="CF461">
        <f t="shared" si="668"/>
        <v>-26</v>
      </c>
      <c r="CG461" s="7" t="str">
        <f t="shared" si="662"/>
        <v>Low Volatility Period</v>
      </c>
      <c r="CH461" s="21">
        <f>(Q461-Q365)/$BW461</f>
        <v>5.5208333333306809E-3</v>
      </c>
      <c r="CI461" s="21">
        <f>(R461-R365)/$BW461</f>
        <v>-2.6041666666666668E-2</v>
      </c>
      <c r="CJ461" s="21">
        <f>(S461-S365)/$BW461</f>
        <v>-1.7604166666671972E-2</v>
      </c>
      <c r="CK461" s="21">
        <f>(T461-T365)/$BW461</f>
        <v>7.5625000000002274E-2</v>
      </c>
      <c r="CL461" s="21">
        <f>(U461-U365)/$BW461</f>
        <v>2.2187500000001137E-2</v>
      </c>
      <c r="CM461" s="21">
        <f>(V461-V365)/$BW461</f>
        <v>3.8645833333333712E-2</v>
      </c>
      <c r="CN461">
        <f>DEGREES(ATAN(CH461/$CB461))</f>
        <v>0.11660032064379508</v>
      </c>
      <c r="CO461">
        <f>DEGREES(ATAN(CI461/$CB461))</f>
        <v>-0.54998537889355603</v>
      </c>
      <c r="CP461">
        <f>DEGREES(ATAN(CJ461/$CB461))</f>
        <v>-0.37179631707413707</v>
      </c>
      <c r="CQ461">
        <f>DEGREES(ATAN(CK461/$CB461))</f>
        <v>1.5967930601763072</v>
      </c>
      <c r="CR461">
        <f t="shared" si="673"/>
        <v>0.46859148764270731</v>
      </c>
      <c r="CS461">
        <f t="shared" si="674"/>
        <v>0.81614816660471612</v>
      </c>
      <c r="CT461" t="str" cm="1">
        <f t="array" ref="CT461">_xlfn.IFS(CN461&gt;3,"Strong + Slope",CN461&gt;1.5,"Moderate + Slope",CN461&gt;0.5,"Sideway + Slope",CN461&gt;=-0.5,"Sideway Flat",CN461&gt;=-1.5,"Sideway - Slope",CN461&gt;=-3,"Moderate - Slope",TRUE,"Strong - Slope")</f>
        <v>Sideway Flat</v>
      </c>
      <c r="CU461" t="str" cm="1">
        <f t="array" ref="CU461">_xlfn.IFS(CO461&gt;3,"Strong + Slope",CO461&gt;1.5,"Moderate + Slope",CO461&gt;0.5,"Sideway + Slope",CO461&gt;=-0.5,"Sideway Flat",CO461&gt;=-1.5,"Sideway - Slope",CO461&gt;=-3,"Moderate - Slope",TRUE,"Strong - Slope")</f>
        <v>Sideway - Slope</v>
      </c>
      <c r="CV461" t="str" cm="1">
        <f t="array" ref="CV461">_xlfn.IFS(CP461&gt;3,"Strong + Slope",CP461&gt;1.5,"Moderate + Slope",CP461&gt;0.5,"Sideway + Slope",CP461&gt;=-0.5,"Sideway Flat",CP461&gt;=-1.5,"Sideway - Slope",CP461&gt;=-3,"Moderate - Slope",TRUE,"Strong - Slope")</f>
        <v>Sideway Flat</v>
      </c>
      <c r="CW461" t="str" cm="1">
        <f t="array" ref="CW461">_xlfn.IFS(CQ461&gt;3,"Strong + Slope",CQ461&gt;1.5,"Moderate + Slope",CQ461&gt;0.5,"Sideway + Slope",CQ461&gt;=-0.5,"Sideway Flat",CQ461&gt;=-1.5,"Sideway - Slope",CQ461&gt;=-3,"Moderate - Slope",TRUE,"Strong - Slope")</f>
        <v>Moderate + Slope</v>
      </c>
      <c r="CX461" t="str" cm="1">
        <f t="array" ref="CX461">_xlfn.IFS(CR461&gt;3,"Strong + Slope",CR461&gt;1.5,"Moderate + Slope",CR461&gt;0.5,"Sideway + Slope",CR461&gt;=-0.5,"Sideway Flat",CR461&gt;=-1.5,"Sideway - Slope",CR461&gt;=-3,"Moderate - Slope",TRUE,"Strong - Slope")</f>
        <v>Sideway Flat</v>
      </c>
      <c r="CY461" t="str" cm="1">
        <f t="array" ref="CY461">_xlfn.IFS(CS461&gt;3,"Strong + Slope",CS461&gt;1.5,"Moderate + Slope",CS461&gt;0.5,"Sideway + Slope",CS461&gt;=-0.5,"Sideway Flat",CS461&gt;=-1.5,"Sideway - Slope",CS461&gt;=-3,"Moderate - Slope",TRUE,"Strong - Slope")</f>
        <v>Sideway + Slope</v>
      </c>
      <c r="CZ461" s="7" t="str">
        <f>IF(AND(D461&gt;BH461,D461&gt;E461),"Bullish Trigger","-----")</f>
        <v>Bullish Trigger</v>
      </c>
      <c r="DA461" s="7" t="str">
        <f>IF(AND(D461&lt;BI461,D461&lt;E461),"Bearish Trigger","-----")</f>
        <v>-----</v>
      </c>
      <c r="DB461" s="13" t="str">
        <f>IF(AND(W461=BE461,W461&gt;0,BE461&gt;0),"Important High","------")</f>
        <v>------</v>
      </c>
      <c r="DC461" s="13" t="str">
        <f>IF(AND(X461=BF461,X461&gt;0,BF461&gt;0),"Important Low","------")</f>
        <v>------</v>
      </c>
      <c r="DD461" s="7" t="str">
        <f>IF(AND(DB461="Important High",DC461="-----",BJ461=1),"Imp High Rej","-----")</f>
        <v>-----</v>
      </c>
      <c r="DE461" s="7" t="str">
        <f>IF(AND(DB461="-----",DC461="Important Low",BJ461=1),"Imp Low Rej","-----")</f>
        <v>-----</v>
      </c>
      <c r="DF461" s="7" t="str">
        <f>IF(Y461&gt;AM461,"Overbought",IF(Y461&gt;AO461,"Bullish Momentum",IF(Y461&gt;AQ461,"Flat Momentum","-----")))</f>
        <v>-----</v>
      </c>
      <c r="DG461" s="7" t="str">
        <f>IF(Y461&lt;AV461,"Oversold",IF(Y461&lt;AT461,"Bearish Momentum",IF(Y461&lt;AR461,"Flat Momentum","-----")))</f>
        <v>-----</v>
      </c>
      <c r="DH461" s="7" t="str">
        <f>IF(AND(DF461="Overbought",AD461=2),"Culminated Thrust","-----")</f>
        <v>-----</v>
      </c>
      <c r="DI461" s="7" t="str">
        <f>IF(AND(DG461="Oversold",AD461=5),"Culminated Thrust","-----")</f>
        <v>-----</v>
      </c>
      <c r="DJ461" s="14">
        <f>(Q461-$D461)/$D461</f>
        <v>2.1506370973336446E-3</v>
      </c>
      <c r="DK461" s="14">
        <f>(R461-$D461)/$D461</f>
        <v>1.560946280323598E-4</v>
      </c>
      <c r="DL461" s="14">
        <f>(S461-$D461)/$D461</f>
        <v>2.1814706041054254E-3</v>
      </c>
      <c r="DM461" s="14">
        <f>(T461-$D461)/$D461</f>
        <v>-1.4896437959129346E-3</v>
      </c>
      <c r="DN461" s="14">
        <f>(U461-$D461)/$D461</f>
        <v>-1.5416753385904462E-3</v>
      </c>
      <c r="DO461" s="14">
        <f>(V461-$D461)/$D461</f>
        <v>-3.910074077500012E-3</v>
      </c>
      <c r="DP461" s="14">
        <f t="shared" si="737"/>
        <v>2.1814706041054254E-3</v>
      </c>
      <c r="DQ461" s="14">
        <f t="shared" si="738"/>
        <v>2.1506370973336446E-3</v>
      </c>
      <c r="DR461" s="14">
        <f t="shared" si="739"/>
        <v>1.560946280323598E-4</v>
      </c>
      <c r="DS461" s="14">
        <f t="shared" si="740"/>
        <v>-1.4896437959129346E-3</v>
      </c>
      <c r="DT461" s="14">
        <f t="shared" si="741"/>
        <v>-1.5416753385904462E-3</v>
      </c>
      <c r="DU461" s="14">
        <f t="shared" si="742"/>
        <v>-3.910074077500012E-3</v>
      </c>
      <c r="DV461" t="str">
        <f>IF($D461&gt;Q461,"SUP","RES")</f>
        <v>RES</v>
      </c>
      <c r="DW461" t="str">
        <f>IF($D461&gt;R461,"SUP","RES")</f>
        <v>RES</v>
      </c>
      <c r="DX461" t="str">
        <f>IF($D461&gt;S461,"SUP","RES")</f>
        <v>RES</v>
      </c>
      <c r="DY461" t="str">
        <f>IF($D461&gt;T461,"SUP","RES")</f>
        <v>SUP</v>
      </c>
      <c r="DZ461" t="str">
        <f>IF($D461&gt;U461,"SUP","RES")</f>
        <v>SUP</v>
      </c>
      <c r="EA461" t="str">
        <f>IF($D461&gt;V461,"SUP","RES")</f>
        <v>SUP</v>
      </c>
      <c r="EB461" s="7">
        <f t="shared" si="743"/>
        <v>3</v>
      </c>
      <c r="EC461" s="7">
        <f t="shared" si="744"/>
        <v>3</v>
      </c>
      <c r="ED461" s="13" t="str">
        <f t="shared" si="745"/>
        <v>-----</v>
      </c>
      <c r="EE461" s="13" t="str">
        <f t="shared" si="746"/>
        <v>-----</v>
      </c>
      <c r="EF461" s="7">
        <f>IF(OR(ED461="All Sup",EE461="All Res"),"na",((D461-MIN(Q461:V461))/(MAX(Q461:V461)-MIN(Q461:V461))))</f>
        <v>0.64188547927871475</v>
      </c>
      <c r="EG461">
        <v>1.4999999999999999E-4</v>
      </c>
      <c r="EH461">
        <f>Q461*(1+$EG461)</f>
        <v>5201.1000480000002</v>
      </c>
      <c r="EI461">
        <f>Q461*(1-$EG461)</f>
        <v>5199.5399520000001</v>
      </c>
      <c r="EJ461">
        <f>R461*(1+$EG461)</f>
        <v>5190.7484955000009</v>
      </c>
      <c r="EK461">
        <f>R461*(1-$EG461)</f>
        <v>5189.1915045000005</v>
      </c>
      <c r="EL461">
        <f>S461*(1+$EG461)</f>
        <v>5201.260072</v>
      </c>
      <c r="EM461">
        <f>S461*(1-$EG461)</f>
        <v>5199.699928</v>
      </c>
      <c r="EN461">
        <f>T461*(1+$EG461)</f>
        <v>5182.2072145000011</v>
      </c>
      <c r="EO461">
        <f>T461*(1-$EG461)</f>
        <v>5180.6527855000004</v>
      </c>
      <c r="EP461">
        <f>U461*(1+$EG461)</f>
        <v>5181.9371740000006</v>
      </c>
      <c r="EQ461">
        <f>U461*(1-$EG461)</f>
        <v>5180.382826</v>
      </c>
      <c r="ER461">
        <f>V461*(1+$EG461)</f>
        <v>5169.6453305000005</v>
      </c>
      <c r="ES461">
        <f>V461*(1-$EG461)</f>
        <v>5168.0946695000002</v>
      </c>
      <c r="ET461" s="7" t="str">
        <f t="shared" si="747"/>
        <v>-----</v>
      </c>
      <c r="EU461" s="7" t="str">
        <f t="shared" si="748"/>
        <v>-----</v>
      </c>
      <c r="EV461" s="7" t="str">
        <f t="shared" si="749"/>
        <v>-----</v>
      </c>
      <c r="EW461" s="7" t="str">
        <f t="shared" si="750"/>
        <v>-----</v>
      </c>
      <c r="EX461" s="7" t="str">
        <f t="shared" si="751"/>
        <v>-----</v>
      </c>
      <c r="EY461" s="7" t="str">
        <f t="shared" si="752"/>
        <v>-----</v>
      </c>
      <c r="EZ461">
        <f t="shared" si="772"/>
        <v>86</v>
      </c>
      <c r="FA461">
        <f t="shared" si="773"/>
        <v>18</v>
      </c>
      <c r="FB461">
        <f t="shared" si="774"/>
        <v>459</v>
      </c>
      <c r="FC461">
        <f t="shared" si="775"/>
        <v>4</v>
      </c>
      <c r="FD461">
        <f t="shared" si="776"/>
        <v>29</v>
      </c>
      <c r="FE461">
        <f t="shared" si="777"/>
        <v>153</v>
      </c>
      <c r="FF461">
        <f t="shared" si="778"/>
        <v>4</v>
      </c>
      <c r="FG461">
        <f t="shared" si="779"/>
        <v>2</v>
      </c>
      <c r="FH461">
        <f t="shared" si="780"/>
        <v>0</v>
      </c>
      <c r="FI461">
        <f t="shared" si="781"/>
        <v>1</v>
      </c>
      <c r="FJ461">
        <f t="shared" si="782"/>
        <v>4</v>
      </c>
      <c r="FK461">
        <f t="shared" si="783"/>
        <v>1</v>
      </c>
      <c r="FL461" s="7" t="str">
        <f t="shared" si="753"/>
        <v>-----</v>
      </c>
      <c r="FM461" s="7" t="str">
        <f t="shared" si="754"/>
        <v>-----</v>
      </c>
      <c r="FN461" s="7" t="str">
        <f t="shared" si="755"/>
        <v>-----</v>
      </c>
      <c r="FO461" s="7" t="str">
        <f t="shared" si="756"/>
        <v>-----</v>
      </c>
      <c r="FP461" s="7" t="str">
        <f t="shared" si="757"/>
        <v>-----</v>
      </c>
      <c r="FQ461" s="7" t="str">
        <f t="shared" si="758"/>
        <v>-----</v>
      </c>
      <c r="FR461" s="13" t="str">
        <f>IF(FL461="-----","-----",(D461-Q461)/Q461)</f>
        <v>-----</v>
      </c>
      <c r="FS461" s="13" t="str">
        <f>IF(FM461="-----","-----",(Q461-R461)/R461)</f>
        <v>-----</v>
      </c>
      <c r="FT461" s="13" t="str">
        <f>IF(FN461="-----","-----",(R461-S461)/S461)</f>
        <v>-----</v>
      </c>
      <c r="FU461" s="13" t="str">
        <f>IF(FO461="-----","-----",(S461-T461)/T461)</f>
        <v>-----</v>
      </c>
      <c r="FV461" s="13" t="str">
        <f>IF(FP461="-----","-----",(T461-U461)/U461)</f>
        <v>-----</v>
      </c>
      <c r="FW461" s="13" t="str">
        <f>IF(FQ461="-----","-----",(U461-V461)/V461)</f>
        <v>-----</v>
      </c>
      <c r="FX461" s="7" t="str">
        <f t="shared" si="759"/>
        <v>-----</v>
      </c>
      <c r="FY461" s="7" t="str">
        <f t="shared" si="760"/>
        <v>-----</v>
      </c>
      <c r="FZ461" s="7" t="str">
        <f t="shared" si="761"/>
        <v>-----</v>
      </c>
      <c r="GA461" s="7" t="str">
        <f t="shared" si="762"/>
        <v>-----</v>
      </c>
      <c r="GB461" s="7" t="str">
        <f t="shared" si="763"/>
        <v>-----</v>
      </c>
      <c r="GC461" s="7" t="str">
        <f t="shared" si="764"/>
        <v>-----</v>
      </c>
      <c r="GD461" s="7" t="str">
        <f>IF(AND(BG461&gt;AA461,BG460&gt;AA460,BG459&gt;AA459,BG458&gt;AA458,BG457&gt;AA457,BG456&gt;AA456,BG455&gt;AA455,BG454&gt;AA454,BG453&gt;AA453,BG452&gt;AA452,BG451&gt;AA451,BG450&gt;AA450),"Bullish",IF(AND(BG461&lt;AA461,BG460&lt;AA460,BG459&lt;AA459,BG458&lt;AA458,BG457&lt;AA457,BG456&lt;AA456,BG455&lt;AA455,BG454&lt;AA454,BG453&lt;AA453,BG452&lt;AA452,BG451&lt;AA451,BG450&lt;AA450),"Bearish","-----"))</f>
        <v>Bullish</v>
      </c>
      <c r="GE461">
        <f>(Z461-BG461)/BG461</f>
        <v>0</v>
      </c>
      <c r="GF461" s="28">
        <f t="shared" si="722"/>
        <v>0.11254589593927214</v>
      </c>
      <c r="GG461" s="7">
        <f t="shared" si="723"/>
        <v>0.54480470941089254</v>
      </c>
      <c r="GH461" s="7" t="str">
        <f t="shared" si="724"/>
        <v>-----</v>
      </c>
      <c r="GI461" s="7" t="str">
        <f>IF(Y461&gt;Z461,"Bullish","Bearish")</f>
        <v>Bullish</v>
      </c>
      <c r="GJ461" s="13" t="str">
        <f>IF(AND(D461&gt;Y461,D460&lt;Y460),"TEMA crossover","-----")</f>
        <v>-----</v>
      </c>
      <c r="GK461" s="13" t="str">
        <f>IF(AND(D461&lt;Y461,D460&gt;Y460),"TEMA crossunder","-----")</f>
        <v>-----</v>
      </c>
      <c r="GL461" s="22" t="str">
        <f>IF(GD461="Bearish","YES","-----")</f>
        <v>-----</v>
      </c>
      <c r="GM461" s="22" t="str">
        <f>IF(GH461="Reverse to Bearish","YES","-----")</f>
        <v>-----</v>
      </c>
      <c r="GN461" s="22" t="str">
        <f>IF(AND(GI461="Bullish",GI460="Bullish",GI459="Bullish",GI458="Bullish"),"YES","-----")</f>
        <v>-----</v>
      </c>
      <c r="GO461" s="22" t="str">
        <f>IF(OR(GK461="TEMA crossunder",GK460="TEMA crossunder",GK459="TEMA crossunder",GK458="TEMA crossunder"),"YES","-----")</f>
        <v>-----</v>
      </c>
      <c r="GP461" s="22" t="str">
        <f>IF(GD461="Bullish","YES","-----")</f>
        <v>YES</v>
      </c>
      <c r="GQ461" s="22" t="str">
        <f>IF(GH461="Reverse to Bullish","YES","-----")</f>
        <v>-----</v>
      </c>
      <c r="GR461" s="22" t="str">
        <f>IF(AND(GI461="Bearish",GI460="Bearish",GI459="Bearish",GI458="Bearish"),"YES","-----")</f>
        <v>-----</v>
      </c>
      <c r="GS461" s="22" t="str">
        <f>IF(OR(GJ461="TEMA crossover",GJ460="TEMA crossover",GJ459="TEMA crossover",GJ458="TEMA crossover"),"YES","-----")</f>
        <v>-----</v>
      </c>
      <c r="GT461" s="22" t="str">
        <f t="shared" si="784"/>
        <v>-----</v>
      </c>
      <c r="GU461" s="22" t="str">
        <f t="shared" si="785"/>
        <v>-----</v>
      </c>
      <c r="GV461" s="22" t="str">
        <f t="shared" si="786"/>
        <v>-----</v>
      </c>
      <c r="GW461" s="22" t="str">
        <f t="shared" si="787"/>
        <v>-----</v>
      </c>
      <c r="GX461" s="22" t="str">
        <f t="shared" si="788"/>
        <v>-----</v>
      </c>
      <c r="GY461" s="22" t="str">
        <f t="shared" si="789"/>
        <v>-----</v>
      </c>
      <c r="GZ461" s="7" t="str">
        <f>IF(G461&gt;BH461,"YES","-----")</f>
        <v>-----</v>
      </c>
      <c r="HA461" s="7" t="str">
        <f>IF(F461&lt;BI461,"YES","-----")</f>
        <v>-----</v>
      </c>
      <c r="HB461">
        <f>BH461-BI461</f>
        <v>2.8499999999994543</v>
      </c>
      <c r="HC461" s="27">
        <f t="shared" si="765"/>
        <v>-1.0592366422780364</v>
      </c>
      <c r="HD461" s="28">
        <f t="shared" si="725"/>
        <v>0.14474601061791997</v>
      </c>
      <c r="HE461" s="28" t="str">
        <f t="shared" si="726"/>
        <v>Idle</v>
      </c>
      <c r="HF461" s="27">
        <f>STANDARDIZE(H461,AVERAGE($H78:$H461),_xlfn.STDEV.P($H78:$H461))</f>
        <v>-1.1106290298675341</v>
      </c>
      <c r="HG461" s="28">
        <f t="shared" si="727"/>
        <v>0.13336403093667146</v>
      </c>
      <c r="HH461" s="28" t="str">
        <f t="shared" si="728"/>
        <v>Low Vol</v>
      </c>
      <c r="HI461">
        <f t="shared" si="766"/>
        <v>-4.707300000000032</v>
      </c>
      <c r="HJ461">
        <f t="shared" si="767"/>
        <v>-1.8573000000005777</v>
      </c>
      <c r="HK461" s="28">
        <f t="shared" ref="HK461:HL461" si="802">STANDARDIZE(HI461,AVERAGE(HI78:HI461),_xlfn.STDEV.P(HI78:HI461))</f>
        <v>-0.4736210629916221</v>
      </c>
      <c r="HL461" s="28">
        <f t="shared" si="802"/>
        <v>-1.6901817320416457</v>
      </c>
      <c r="HM461" s="28">
        <f t="shared" si="730"/>
        <v>0.3178850763104436</v>
      </c>
      <c r="HN461" s="28">
        <f t="shared" si="731"/>
        <v>4.5496596086042666E-2</v>
      </c>
      <c r="HO461" s="28" t="str">
        <f t="shared" si="732"/>
        <v>-----</v>
      </c>
      <c r="HP461" s="28" t="str">
        <f t="shared" si="733"/>
        <v>-----</v>
      </c>
      <c r="HQ461" s="28">
        <f t="shared" si="796"/>
        <v>1.542699999999968</v>
      </c>
      <c r="HR461" s="28" t="str">
        <f t="shared" si="769"/>
        <v>Bull</v>
      </c>
      <c r="HS461">
        <f t="shared" si="770"/>
        <v>1.542699999999968</v>
      </c>
      <c r="HT461" s="27">
        <f t="shared" si="734"/>
        <v>0.61177438463576495</v>
      </c>
      <c r="HU461" s="28">
        <f t="shared" si="735"/>
        <v>0.72965648020624951</v>
      </c>
      <c r="HV461" s="27" t="str">
        <f t="shared" si="736"/>
        <v>-----</v>
      </c>
    </row>
    <row r="462" spans="1:230" x14ac:dyDescent="0.55000000000000004">
      <c r="A462">
        <f>Validation!A461</f>
        <v>1772169900</v>
      </c>
      <c r="B462" t="str">
        <f>Price!B461</f>
        <v>XAUUSD</v>
      </c>
      <c r="C462" t="str">
        <f>Price!C461</f>
        <v>M5</v>
      </c>
      <c r="D462">
        <f>Price!D461</f>
        <v>5194.8</v>
      </c>
      <c r="E462">
        <f>Price!E461</f>
        <v>5189.1499999999996</v>
      </c>
      <c r="F462">
        <f>Price!F461</f>
        <v>5194.83</v>
      </c>
      <c r="G462">
        <f>Price!G461</f>
        <v>5189.1499999999996</v>
      </c>
      <c r="H462">
        <f>Price!H461</f>
        <v>419</v>
      </c>
      <c r="I462">
        <f>Diagonals!E461</f>
        <v>5229.0600000000004</v>
      </c>
      <c r="J462">
        <f>Diagonals!F461</f>
        <v>0</v>
      </c>
      <c r="K462">
        <f>Diagonals!G461</f>
        <v>0</v>
      </c>
      <c r="L462">
        <f>Diagonals!H461</f>
        <v>5090.3100000000004</v>
      </c>
      <c r="M462">
        <f>Diagonals!I461</f>
        <v>0</v>
      </c>
      <c r="N462">
        <f>Diagonals!J461</f>
        <v>0</v>
      </c>
      <c r="O462">
        <f>Diagonals!K461</f>
        <v>0</v>
      </c>
      <c r="P462">
        <f>Diagonals!L461</f>
        <v>0</v>
      </c>
      <c r="Q462">
        <f>Trendlines!E461</f>
        <v>5200.33</v>
      </c>
      <c r="R462">
        <f>Trendlines!F461</f>
        <v>5189.95</v>
      </c>
      <c r="S462">
        <f>Trendlines!G461</f>
        <v>5200.47</v>
      </c>
      <c r="T462">
        <f>Trendlines!H461</f>
        <v>5181.5</v>
      </c>
      <c r="U462">
        <f>Trendlines!I461</f>
        <v>5181.18</v>
      </c>
      <c r="V462">
        <f>Trendlines!J461</f>
        <v>5168.91</v>
      </c>
      <c r="W462">
        <f>Trendlines!K461</f>
        <v>0</v>
      </c>
      <c r="X462">
        <f>Trendlines!L461</f>
        <v>0</v>
      </c>
      <c r="Y462">
        <f>Tema_Hrma_Smma!E461</f>
        <v>5190.1000000000004</v>
      </c>
      <c r="Z462">
        <f>Tema_Hrma_Smma!F461</f>
        <v>5186.7299999999996</v>
      </c>
      <c r="AA462">
        <f>Tema_Hrma_Smma!G461</f>
        <v>5185.22</v>
      </c>
      <c r="AB462">
        <f>ZScore!H461</f>
        <v>1</v>
      </c>
      <c r="AC462">
        <f>ZScore!I461</f>
        <v>1.0360100000000001</v>
      </c>
      <c r="AD462">
        <f>ZScore!J461</f>
        <v>0</v>
      </c>
      <c r="AE462">
        <f>HA!E461</f>
        <v>5186.96</v>
      </c>
      <c r="AF462">
        <f>HA!F461</f>
        <v>5194.83</v>
      </c>
      <c r="AG462">
        <f>HA!G461</f>
        <v>5186.96</v>
      </c>
      <c r="AH462">
        <f>HA!H461</f>
        <v>5191.9799999999996</v>
      </c>
      <c r="AI462">
        <f>HA!I461</f>
        <v>1</v>
      </c>
      <c r="AJ462">
        <f>HA!J461</f>
        <v>5.0199999999999996</v>
      </c>
      <c r="AK462">
        <f>HA!K461</f>
        <v>0.99499000000000004</v>
      </c>
      <c r="AL462">
        <f>HA!L461</f>
        <v>5</v>
      </c>
      <c r="AM462">
        <f>KC!E461</f>
        <v>5209.7881600000001</v>
      </c>
      <c r="AN462">
        <f>KC!F461</f>
        <v>5204.1874200000002</v>
      </c>
      <c r="AO462">
        <f>KC!G461</f>
        <v>5198.5866800000003</v>
      </c>
      <c r="AP462">
        <f>KC!H461</f>
        <v>5192.9859399999996</v>
      </c>
      <c r="AQ462">
        <f>KC!I461</f>
        <v>5187.3851999999997</v>
      </c>
      <c r="AR462">
        <f>KC!J461</f>
        <v>5184.7588900000001</v>
      </c>
      <c r="AS462">
        <f>KC!K461</f>
        <v>5179.1581500000002</v>
      </c>
      <c r="AT462">
        <f>KC!L461</f>
        <v>5173.5574100000003</v>
      </c>
      <c r="AU462">
        <f>KC!M461</f>
        <v>5167.9566699999996</v>
      </c>
      <c r="AV462">
        <f>KC!N461</f>
        <v>5162.3559299999997</v>
      </c>
      <c r="AW462">
        <f>SR_Levels!E461</f>
        <v>5193.3500000000004</v>
      </c>
      <c r="AX462">
        <f>SR_Levels!F461</f>
        <v>5178.6000000000004</v>
      </c>
      <c r="AY462">
        <f>SR_Levels!G461</f>
        <v>5161.8900000000003</v>
      </c>
      <c r="AZ462">
        <f>SR_Levels!H461</f>
        <v>5135.8500000000004</v>
      </c>
      <c r="BA462">
        <f>SR_Levels!I461</f>
        <v>5205.3100000000004</v>
      </c>
      <c r="BB462">
        <f>SR_Levels!J461</f>
        <v>0</v>
      </c>
      <c r="BC462">
        <f>SR_Levels!K461</f>
        <v>0</v>
      </c>
      <c r="BD462">
        <f>SR_Levels!L461</f>
        <v>0</v>
      </c>
      <c r="BE462">
        <f>ZigZag!E461</f>
        <v>0</v>
      </c>
      <c r="BF462">
        <f>ZigZag!F461</f>
        <v>0</v>
      </c>
      <c r="BG462">
        <f>ZigZag!G461</f>
        <v>5186.25</v>
      </c>
      <c r="BH462">
        <f>Dual_Tema!E461</f>
        <v>5191.62</v>
      </c>
      <c r="BI462">
        <f>Dual_Tema!F461</f>
        <v>5187.3500000000004</v>
      </c>
      <c r="BJ462">
        <f>Pinbar!E461</f>
        <v>0</v>
      </c>
      <c r="BK462">
        <f>SSA!E461</f>
        <v>5191.8124500000004</v>
      </c>
      <c r="BL462">
        <f>SSA!F461</f>
        <v>5190.1635299999998</v>
      </c>
      <c r="BN462" t="str">
        <f t="shared" si="792"/>
        <v>Green Candle</v>
      </c>
      <c r="BO462" s="34">
        <f t="shared" si="797"/>
        <v>2.4933035886589572E-3</v>
      </c>
      <c r="BP462" s="34">
        <f t="shared" si="657"/>
        <v>1.4323250510375196E-3</v>
      </c>
      <c r="BQ462" s="34">
        <f t="shared" si="671"/>
        <v>2.083333333333437E-3</v>
      </c>
      <c r="BR462" s="34">
        <f t="shared" si="681"/>
        <v>1.5249986022451978E-3</v>
      </c>
      <c r="BS462" s="35">
        <f t="shared" si="798"/>
        <v>4.1511954898520997E-4</v>
      </c>
      <c r="BT462" s="35">
        <f t="shared" si="658"/>
        <v>1.1928213454459602E-4</v>
      </c>
      <c r="BU462" s="35">
        <f t="shared" si="672"/>
        <v>1.1562702894662991E-4</v>
      </c>
      <c r="BV462" s="35">
        <f t="shared" si="682"/>
        <v>6.3495222932807849E-5</v>
      </c>
      <c r="BW462" s="27">
        <v>96</v>
      </c>
      <c r="BX462">
        <f>F462-G462</f>
        <v>5.680000000000291</v>
      </c>
      <c r="BY462">
        <f>ABS(F462-D461)</f>
        <v>5.6700000000000728</v>
      </c>
      <c r="BZ462">
        <f>ABS(G462-D461)</f>
        <v>1.0000000000218279E-2</v>
      </c>
      <c r="CA462">
        <f t="shared" si="771"/>
        <v>5.680000000000291</v>
      </c>
      <c r="CB462">
        <f t="shared" si="660"/>
        <v>2.9428571428571297</v>
      </c>
      <c r="CC462">
        <f t="shared" si="664"/>
        <v>3.3030743988129312</v>
      </c>
      <c r="CD462">
        <f t="shared" si="661"/>
        <v>-0.36021725595580145</v>
      </c>
      <c r="CE462">
        <f t="shared" si="665"/>
        <v>-1</v>
      </c>
      <c r="CF462">
        <f t="shared" si="668"/>
        <v>-27</v>
      </c>
      <c r="CG462" s="7" t="str">
        <f t="shared" si="662"/>
        <v>Low Volatility Period</v>
      </c>
      <c r="CH462" s="21">
        <f>(Q462-Q366)/$BW462</f>
        <v>5.6249999999996208E-3</v>
      </c>
      <c r="CI462" s="21">
        <f>(R462-R366)/$BW462</f>
        <v>-2.5937499999997726E-2</v>
      </c>
      <c r="CJ462" s="21">
        <f>(S462-S366)/$BW462</f>
        <v>-1.7499999999993559E-2</v>
      </c>
      <c r="CK462" s="21">
        <f>(T462-T366)/$BW462</f>
        <v>7.5625000000002274E-2</v>
      </c>
      <c r="CL462" s="21">
        <f>(U462-U366)/$BW462</f>
        <v>2.2083333333332195E-2</v>
      </c>
      <c r="CM462" s="21">
        <f>(V462-V366)/$BW462</f>
        <v>3.8645833333333712E-2</v>
      </c>
      <c r="CN462">
        <f>DEGREES(ATAN(CH462/$CB462))</f>
        <v>0.10951546460635131</v>
      </c>
      <c r="CO462">
        <f>DEGREES(ATAN(CI462/$CB462))</f>
        <v>-0.50497551518306472</v>
      </c>
      <c r="CP462">
        <f>DEGREES(ATAN(CJ462/$CB462))</f>
        <v>-0.34071117765948289</v>
      </c>
      <c r="CQ462">
        <f>DEGREES(ATAN(CK462/$CB462))</f>
        <v>1.4720523929770175</v>
      </c>
      <c r="CR462">
        <f t="shared" si="673"/>
        <v>0.42994205540049063</v>
      </c>
      <c r="CS462">
        <f t="shared" si="674"/>
        <v>0.75236947234081109</v>
      </c>
      <c r="CT462" t="str" cm="1">
        <f t="array" ref="CT462">_xlfn.IFS(CN462&gt;3,"Strong + Slope",CN462&gt;1.5,"Moderate + Slope",CN462&gt;0.5,"Sideway + Slope",CN462&gt;=-0.5,"Sideway Flat",CN462&gt;=-1.5,"Sideway - Slope",CN462&gt;=-3,"Moderate - Slope",TRUE,"Strong - Slope")</f>
        <v>Sideway Flat</v>
      </c>
      <c r="CU462" t="str" cm="1">
        <f t="array" ref="CU462">_xlfn.IFS(CO462&gt;3,"Strong + Slope",CO462&gt;1.5,"Moderate + Slope",CO462&gt;0.5,"Sideway + Slope",CO462&gt;=-0.5,"Sideway Flat",CO462&gt;=-1.5,"Sideway - Slope",CO462&gt;=-3,"Moderate - Slope",TRUE,"Strong - Slope")</f>
        <v>Sideway - Slope</v>
      </c>
      <c r="CV462" t="str" cm="1">
        <f t="array" ref="CV462">_xlfn.IFS(CP462&gt;3,"Strong + Slope",CP462&gt;1.5,"Moderate + Slope",CP462&gt;0.5,"Sideway + Slope",CP462&gt;=-0.5,"Sideway Flat",CP462&gt;=-1.5,"Sideway - Slope",CP462&gt;=-3,"Moderate - Slope",TRUE,"Strong - Slope")</f>
        <v>Sideway Flat</v>
      </c>
      <c r="CW462" t="str" cm="1">
        <f t="array" ref="CW462">_xlfn.IFS(CQ462&gt;3,"Strong + Slope",CQ462&gt;1.5,"Moderate + Slope",CQ462&gt;0.5,"Sideway + Slope",CQ462&gt;=-0.5,"Sideway Flat",CQ462&gt;=-1.5,"Sideway - Slope",CQ462&gt;=-3,"Moderate - Slope",TRUE,"Strong - Slope")</f>
        <v>Sideway + Slope</v>
      </c>
      <c r="CX462" t="str" cm="1">
        <f t="array" ref="CX462">_xlfn.IFS(CR462&gt;3,"Strong + Slope",CR462&gt;1.5,"Moderate + Slope",CR462&gt;0.5,"Sideway + Slope",CR462&gt;=-0.5,"Sideway Flat",CR462&gt;=-1.5,"Sideway - Slope",CR462&gt;=-3,"Moderate - Slope",TRUE,"Strong - Slope")</f>
        <v>Sideway Flat</v>
      </c>
      <c r="CY462" t="str" cm="1">
        <f t="array" ref="CY462">_xlfn.IFS(CS462&gt;3,"Strong + Slope",CS462&gt;1.5,"Moderate + Slope",CS462&gt;0.5,"Sideway + Slope",CS462&gt;=-0.5,"Sideway Flat",CS462&gt;=-1.5,"Sideway - Slope",CS462&gt;=-3,"Moderate - Slope",TRUE,"Strong - Slope")</f>
        <v>Sideway + Slope</v>
      </c>
      <c r="CZ462" s="7" t="str">
        <f>IF(AND(D462&gt;BH462,D462&gt;E462),"Bullish Trigger","-----")</f>
        <v>Bullish Trigger</v>
      </c>
      <c r="DA462" s="7" t="str">
        <f>IF(AND(D462&lt;BI462,D462&lt;E462),"Bearish Trigger","-----")</f>
        <v>-----</v>
      </c>
      <c r="DB462" s="13" t="str">
        <f>IF(AND(W462=BE462,W462&gt;0,BE462&gt;0),"Important High","------")</f>
        <v>------</v>
      </c>
      <c r="DC462" s="13" t="str">
        <f>IF(AND(X462=BF462,X462&gt;0,BF462&gt;0),"Important Low","------")</f>
        <v>------</v>
      </c>
      <c r="DD462" s="7" t="str">
        <f>IF(AND(DB462="Important High",DC462="-----",BJ462=1),"Imp High Rej","-----")</f>
        <v>-----</v>
      </c>
      <c r="DE462" s="7" t="str">
        <f>IF(AND(DB462="-----",DC462="Important Low",BJ462=1),"Imp Low Rej","-----")</f>
        <v>-----</v>
      </c>
      <c r="DF462" s="7" t="str">
        <f>IF(Y462&gt;AM462,"Overbought",IF(Y462&gt;AO462,"Bullish Momentum",IF(Y462&gt;AQ462,"Flat Momentum","-----")))</f>
        <v>Flat Momentum</v>
      </c>
      <c r="DG462" s="7" t="str">
        <f>IF(Y462&lt;AV462,"Oversold",IF(Y462&lt;AT462,"Bearish Momentum",IF(Y462&lt;AR462,"Flat Momentum","-----")))</f>
        <v>-----</v>
      </c>
      <c r="DH462" s="7" t="str">
        <f>IF(AND(DF462="Overbought",AD462=2),"Culminated Thrust","-----")</f>
        <v>-----</v>
      </c>
      <c r="DI462" s="7" t="str">
        <f>IF(AND(DG462="Oversold",AD462=5),"Culminated Thrust","-----")</f>
        <v>-----</v>
      </c>
      <c r="DJ462" s="14">
        <f>(Q462-$D462)/$D462</f>
        <v>1.0645260645260155E-3</v>
      </c>
      <c r="DK462" s="14">
        <f>(R462-$D462)/$D462</f>
        <v>-9.3362593362600365E-4</v>
      </c>
      <c r="DL462" s="14">
        <f>(S462-$D462)/$D462</f>
        <v>1.0914760914761054E-3</v>
      </c>
      <c r="DM462" s="14">
        <f>(T462-$D462)/$D462</f>
        <v>-2.560252560252595E-3</v>
      </c>
      <c r="DN462" s="14">
        <f>(U462-$D462)/$D462</f>
        <v>-2.6218526218526007E-3</v>
      </c>
      <c r="DO462" s="14">
        <f>(V462-$D462)/$D462</f>
        <v>-4.9838299838300465E-3</v>
      </c>
      <c r="DP462" s="14">
        <f t="shared" si="737"/>
        <v>1.0914760914761054E-3</v>
      </c>
      <c r="DQ462" s="14">
        <f t="shared" si="738"/>
        <v>1.0645260645260155E-3</v>
      </c>
      <c r="DR462" s="14">
        <f t="shared" si="739"/>
        <v>-9.3362593362600365E-4</v>
      </c>
      <c r="DS462" s="14">
        <f t="shared" si="740"/>
        <v>-2.560252560252595E-3</v>
      </c>
      <c r="DT462" s="14">
        <f t="shared" si="741"/>
        <v>-2.6218526218526007E-3</v>
      </c>
      <c r="DU462" s="14">
        <f t="shared" si="742"/>
        <v>-4.9838299838300465E-3</v>
      </c>
      <c r="DV462" t="str">
        <f>IF($D462&gt;Q462,"SUP","RES")</f>
        <v>RES</v>
      </c>
      <c r="DW462" t="str">
        <f>IF($D462&gt;R462,"SUP","RES")</f>
        <v>SUP</v>
      </c>
      <c r="DX462" t="str">
        <f>IF($D462&gt;S462,"SUP","RES")</f>
        <v>RES</v>
      </c>
      <c r="DY462" t="str">
        <f>IF($D462&gt;T462,"SUP","RES")</f>
        <v>SUP</v>
      </c>
      <c r="DZ462" t="str">
        <f>IF($D462&gt;U462,"SUP","RES")</f>
        <v>SUP</v>
      </c>
      <c r="EA462" t="str">
        <f>IF($D462&gt;V462,"SUP","RES")</f>
        <v>SUP</v>
      </c>
      <c r="EB462" s="7">
        <f t="shared" si="743"/>
        <v>2</v>
      </c>
      <c r="EC462" s="7">
        <f t="shared" si="744"/>
        <v>4</v>
      </c>
      <c r="ED462" s="13" t="str">
        <f t="shared" si="745"/>
        <v>-----</v>
      </c>
      <c r="EE462" s="13" t="str">
        <f t="shared" si="746"/>
        <v>-----</v>
      </c>
      <c r="EF462" s="7">
        <f>IF(OR(ED462="All Sup",EE462="All Res"),"na",((D462-MIN(Q462:V462))/(MAX(Q462:V462)-MIN(Q462:V462))))</f>
        <v>0.82034220532319391</v>
      </c>
      <c r="EG462">
        <v>1.4999999999999999E-4</v>
      </c>
      <c r="EH462">
        <f>Q462*(1+$EG462)</f>
        <v>5201.1100495000001</v>
      </c>
      <c r="EI462">
        <f>Q462*(1-$EG462)</f>
        <v>5199.5499504999998</v>
      </c>
      <c r="EJ462">
        <f>R462*(1+$EG462)</f>
        <v>5190.7284925000004</v>
      </c>
      <c r="EK462">
        <f>R462*(1-$EG462)</f>
        <v>5189.1715075000002</v>
      </c>
      <c r="EL462">
        <f>S462*(1+$EG462)</f>
        <v>5201.2500705000011</v>
      </c>
      <c r="EM462">
        <f>S462*(1-$EG462)</f>
        <v>5199.6899295000003</v>
      </c>
      <c r="EN462">
        <f>T462*(1+$EG462)</f>
        <v>5182.2772250000007</v>
      </c>
      <c r="EO462">
        <f>T462*(1-$EG462)</f>
        <v>5180.7227750000002</v>
      </c>
      <c r="EP462">
        <f>U462*(1+$EG462)</f>
        <v>5181.9571770000011</v>
      </c>
      <c r="EQ462">
        <f>U462*(1-$EG462)</f>
        <v>5180.4028230000004</v>
      </c>
      <c r="ER462">
        <f>V462*(1+$EG462)</f>
        <v>5169.6853365000006</v>
      </c>
      <c r="ES462">
        <f>V462*(1-$EG462)</f>
        <v>5168.1346635</v>
      </c>
      <c r="ET462" s="7" t="str">
        <f t="shared" si="747"/>
        <v>-----</v>
      </c>
      <c r="EU462" s="7" t="str">
        <f t="shared" si="748"/>
        <v>TOUCH</v>
      </c>
      <c r="EV462" s="7" t="str">
        <f t="shared" si="749"/>
        <v>-----</v>
      </c>
      <c r="EW462" s="7" t="str">
        <f t="shared" si="750"/>
        <v>-----</v>
      </c>
      <c r="EX462" s="7" t="str">
        <f t="shared" si="751"/>
        <v>-----</v>
      </c>
      <c r="EY462" s="7" t="str">
        <f t="shared" si="752"/>
        <v>-----</v>
      </c>
      <c r="EZ462">
        <f t="shared" si="772"/>
        <v>87</v>
      </c>
      <c r="FA462">
        <f t="shared" si="773"/>
        <v>0</v>
      </c>
      <c r="FB462">
        <f t="shared" si="774"/>
        <v>460</v>
      </c>
      <c r="FC462">
        <f t="shared" si="775"/>
        <v>5</v>
      </c>
      <c r="FD462">
        <f t="shared" si="776"/>
        <v>30</v>
      </c>
      <c r="FE462">
        <f t="shared" si="777"/>
        <v>154</v>
      </c>
      <c r="FF462">
        <f t="shared" si="778"/>
        <v>4</v>
      </c>
      <c r="FG462">
        <f t="shared" si="779"/>
        <v>1</v>
      </c>
      <c r="FH462">
        <f t="shared" si="780"/>
        <v>0</v>
      </c>
      <c r="FI462">
        <f t="shared" si="781"/>
        <v>1</v>
      </c>
      <c r="FJ462">
        <f t="shared" si="782"/>
        <v>4</v>
      </c>
      <c r="FK462">
        <f t="shared" si="783"/>
        <v>1</v>
      </c>
      <c r="FL462" s="7" t="str">
        <f t="shared" si="753"/>
        <v>-----</v>
      </c>
      <c r="FM462" s="7">
        <f t="shared" si="754"/>
        <v>1</v>
      </c>
      <c r="FN462" s="7" t="str">
        <f t="shared" si="755"/>
        <v>-----</v>
      </c>
      <c r="FO462" s="7" t="str">
        <f t="shared" si="756"/>
        <v>-----</v>
      </c>
      <c r="FP462" s="7" t="str">
        <f t="shared" si="757"/>
        <v>-----</v>
      </c>
      <c r="FQ462" s="7" t="str">
        <f t="shared" si="758"/>
        <v>-----</v>
      </c>
      <c r="FR462" s="13" t="str">
        <f>IF(FL462="-----","-----",(D462-Q462)/Q462)</f>
        <v>-----</v>
      </c>
      <c r="FS462" s="13">
        <f>IF(FM462="-----","-----",(Q462-R462)/R462)</f>
        <v>2.0000192680083833E-3</v>
      </c>
      <c r="FT462" s="13" t="str">
        <f>IF(FN462="-----","-----",(R462-S462)/S462)</f>
        <v>-----</v>
      </c>
      <c r="FU462" s="13" t="str">
        <f>IF(FO462="-----","-----",(S462-T462)/T462)</f>
        <v>-----</v>
      </c>
      <c r="FV462" s="13" t="str">
        <f>IF(FP462="-----","-----",(T462-U462)/U462)</f>
        <v>-----</v>
      </c>
      <c r="FW462" s="13" t="str">
        <f>IF(FQ462="-----","-----",(U462-V462)/V462)</f>
        <v>-----</v>
      </c>
      <c r="FX462" s="7" t="str">
        <f t="shared" si="759"/>
        <v>-----</v>
      </c>
      <c r="FY462" s="7" t="str">
        <f t="shared" si="760"/>
        <v>Support</v>
      </c>
      <c r="FZ462" s="7" t="str">
        <f t="shared" si="761"/>
        <v>-----</v>
      </c>
      <c r="GA462" s="7" t="str">
        <f t="shared" si="762"/>
        <v>-----</v>
      </c>
      <c r="GB462" s="7" t="str">
        <f t="shared" si="763"/>
        <v>-----</v>
      </c>
      <c r="GC462" s="7" t="str">
        <f t="shared" si="764"/>
        <v>-----</v>
      </c>
      <c r="GD462" s="7" t="str">
        <f>IF(AND(BG462&gt;AA462,BG461&gt;AA461,BG460&gt;AA460,BG459&gt;AA459,BG458&gt;AA458,BG457&gt;AA457,BG456&gt;AA456,BG455&gt;AA455,BG454&gt;AA454,BG453&gt;AA453,BG452&gt;AA452,BG451&gt;AA451),"Bullish",IF(AND(BG462&lt;AA462,BG461&lt;AA461,BG460&lt;AA460,BG459&lt;AA459,BG458&lt;AA458,BG457&lt;AA457,BG456&lt;AA456,BG455&lt;AA455,BG454&lt;AA454,BG453&lt;AA453,BG452&lt;AA452,BG451&lt;AA451),"Bearish","-----"))</f>
        <v>Bullish</v>
      </c>
      <c r="GE462">
        <f>(Z462-BG462)/BG462</f>
        <v>9.2552422270342436E-5</v>
      </c>
      <c r="GF462" s="28">
        <f t="shared" si="722"/>
        <v>0.20009097089845551</v>
      </c>
      <c r="GG462" s="7">
        <f t="shared" si="723"/>
        <v>0.579295282620646</v>
      </c>
      <c r="GH462" s="7" t="str">
        <f t="shared" si="724"/>
        <v>-----</v>
      </c>
      <c r="GI462" s="7" t="str">
        <f>IF(Y462&gt;Z462,"Bullish","Bearish")</f>
        <v>Bullish</v>
      </c>
      <c r="GJ462" s="13" t="str">
        <f>IF(AND(D462&gt;Y462,D461&lt;Y461),"TEMA crossover","-----")</f>
        <v>-----</v>
      </c>
      <c r="GK462" s="13" t="str">
        <f>IF(AND(D462&lt;Y462,D461&gt;Y461),"TEMA crossunder","-----")</f>
        <v>-----</v>
      </c>
      <c r="GL462" s="22" t="str">
        <f>IF(GD462="Bearish","YES","-----")</f>
        <v>-----</v>
      </c>
      <c r="GM462" s="22" t="str">
        <f>IF(GH462="Reverse to Bearish","YES","-----")</f>
        <v>-----</v>
      </c>
      <c r="GN462" s="22" t="str">
        <f>IF(AND(GI462="Bullish",GI461="Bullish",GI460="Bullish",GI459="Bullish"),"YES","-----")</f>
        <v>-----</v>
      </c>
      <c r="GO462" s="22" t="str">
        <f>IF(OR(GK462="TEMA crossunder",GK461="TEMA crossunder",GK460="TEMA crossunder",GK459="TEMA crossunder"),"YES","-----")</f>
        <v>-----</v>
      </c>
      <c r="GP462" s="22" t="str">
        <f>IF(GD462="Bullish","YES","-----")</f>
        <v>YES</v>
      </c>
      <c r="GQ462" s="22" t="str">
        <f>IF(GH462="Reverse to Bullish","YES","-----")</f>
        <v>-----</v>
      </c>
      <c r="GR462" s="22" t="str">
        <f>IF(AND(GI462="Bearish",GI461="Bearish",GI460="Bearish",GI459="Bearish"),"YES","-----")</f>
        <v>-----</v>
      </c>
      <c r="GS462" s="22" t="str">
        <f>IF(OR(GJ462="TEMA crossover",GJ461="TEMA crossover",GJ460="TEMA crossover",GJ459="TEMA crossover"),"YES","-----")</f>
        <v>-----</v>
      </c>
      <c r="GT462" s="22" t="str">
        <f t="shared" si="784"/>
        <v>-----</v>
      </c>
      <c r="GU462" s="22" t="str">
        <f t="shared" si="785"/>
        <v>-----</v>
      </c>
      <c r="GV462" s="22" t="str">
        <f t="shared" si="786"/>
        <v>-----</v>
      </c>
      <c r="GW462" s="22" t="str">
        <f t="shared" si="787"/>
        <v>-----</v>
      </c>
      <c r="GX462" s="22" t="str">
        <f t="shared" si="788"/>
        <v>-----</v>
      </c>
      <c r="GY462" s="22" t="str">
        <f t="shared" si="789"/>
        <v>-----</v>
      </c>
      <c r="GZ462" s="7" t="str">
        <f>IF(G462&gt;BH462,"YES","-----")</f>
        <v>-----</v>
      </c>
      <c r="HA462" s="7" t="str">
        <f>IF(F462&lt;BI462,"YES","-----")</f>
        <v>-----</v>
      </c>
      <c r="HB462">
        <f>BH462-BI462</f>
        <v>4.2699999999995271</v>
      </c>
      <c r="HC462" s="27">
        <f t="shared" si="765"/>
        <v>-0.57272251463059953</v>
      </c>
      <c r="HD462" s="28">
        <f t="shared" si="725"/>
        <v>0.28341629529212725</v>
      </c>
      <c r="HE462" s="28" t="str">
        <f t="shared" si="726"/>
        <v>-----</v>
      </c>
      <c r="HF462" s="27">
        <f>STANDARDIZE(H462,AVERAGE($H79:$H462),_xlfn.STDEV.P($H79:$H462))</f>
        <v>-0.52329232140465964</v>
      </c>
      <c r="HG462" s="28">
        <f t="shared" si="727"/>
        <v>0.30038542183285011</v>
      </c>
      <c r="HH462" s="28" t="str">
        <f t="shared" si="728"/>
        <v>-----</v>
      </c>
      <c r="HI462">
        <f t="shared" si="766"/>
        <v>-4.4624499999999898</v>
      </c>
      <c r="HJ462">
        <f t="shared" si="767"/>
        <v>-0.19245000000046275</v>
      </c>
      <c r="HK462" s="28">
        <f t="shared" ref="HK462:HL462" si="803">STANDARDIZE(HI462,AVERAGE(HI79:HI462),_xlfn.STDEV.P(HI79:HI462))</f>
        <v>-0.40497434721388509</v>
      </c>
      <c r="HL462" s="28">
        <f t="shared" si="803"/>
        <v>-1.0910363245870247</v>
      </c>
      <c r="HM462" s="28">
        <f t="shared" si="730"/>
        <v>0.34274818368350962</v>
      </c>
      <c r="HN462" s="28">
        <f t="shared" si="731"/>
        <v>0.137628449655123</v>
      </c>
      <c r="HO462" s="28" t="str">
        <f t="shared" si="732"/>
        <v>-----</v>
      </c>
      <c r="HP462" s="28" t="str">
        <f t="shared" si="733"/>
        <v>-----</v>
      </c>
      <c r="HQ462" s="28">
        <f t="shared" si="796"/>
        <v>1.648920000000544</v>
      </c>
      <c r="HR462" s="28" t="str">
        <f t="shared" si="769"/>
        <v>Bull</v>
      </c>
      <c r="HS462">
        <f t="shared" si="770"/>
        <v>1.648920000000544</v>
      </c>
      <c r="HT462" s="27">
        <f t="shared" si="734"/>
        <v>0.7309354821214219</v>
      </c>
      <c r="HU462" s="28">
        <f t="shared" si="735"/>
        <v>0.76759071903364218</v>
      </c>
      <c r="HV462" s="27" t="str">
        <f t="shared" si="736"/>
        <v>-----</v>
      </c>
    </row>
    <row r="463" spans="1:230" x14ac:dyDescent="0.55000000000000004">
      <c r="A463">
        <f>Validation!A462</f>
        <v>1772170200</v>
      </c>
      <c r="B463" t="str">
        <f>Price!B462</f>
        <v>XAUUSD</v>
      </c>
      <c r="C463" t="str">
        <f>Price!C462</f>
        <v>M5</v>
      </c>
      <c r="D463">
        <f>Price!D462</f>
        <v>5196.26</v>
      </c>
      <c r="E463">
        <f>Price!E462</f>
        <v>5194.8</v>
      </c>
      <c r="F463">
        <f>Price!F462</f>
        <v>5197.55</v>
      </c>
      <c r="G463">
        <f>Price!G462</f>
        <v>5194.1000000000004</v>
      </c>
      <c r="H463">
        <f>Price!H462</f>
        <v>662</v>
      </c>
      <c r="I463">
        <f>Diagonals!E462</f>
        <v>5229.2299999999996</v>
      </c>
      <c r="J463">
        <f>Diagonals!F462</f>
        <v>0</v>
      </c>
      <c r="K463">
        <f>Diagonals!G462</f>
        <v>0</v>
      </c>
      <c r="L463">
        <f>Diagonals!H462</f>
        <v>5089.9799999999996</v>
      </c>
      <c r="M463">
        <f>Diagonals!I462</f>
        <v>0</v>
      </c>
      <c r="N463">
        <f>Diagonals!J462</f>
        <v>0</v>
      </c>
      <c r="O463">
        <f>Diagonals!K462</f>
        <v>0</v>
      </c>
      <c r="P463">
        <f>Diagonals!L462</f>
        <v>0</v>
      </c>
      <c r="Q463">
        <f>Trendlines!E462</f>
        <v>5200.33</v>
      </c>
      <c r="R463">
        <f>Trendlines!F462</f>
        <v>5189.92</v>
      </c>
      <c r="S463">
        <f>Trendlines!G462</f>
        <v>5200.45</v>
      </c>
      <c r="T463">
        <f>Trendlines!H462</f>
        <v>5181.58</v>
      </c>
      <c r="U463">
        <f>Trendlines!I462</f>
        <v>5181.21</v>
      </c>
      <c r="V463">
        <f>Trendlines!J462</f>
        <v>5168.95</v>
      </c>
      <c r="W463">
        <f>Trendlines!K462</f>
        <v>0</v>
      </c>
      <c r="X463">
        <f>Trendlines!L462</f>
        <v>0</v>
      </c>
      <c r="Y463">
        <f>Tema_Hrma_Smma!E462</f>
        <v>5193.49</v>
      </c>
      <c r="Z463">
        <f>Tema_Hrma_Smma!F462</f>
        <v>5188.2700000000004</v>
      </c>
      <c r="AA463">
        <f>Tema_Hrma_Smma!G462</f>
        <v>5185.47</v>
      </c>
      <c r="AB463">
        <f>ZScore!H462</f>
        <v>1</v>
      </c>
      <c r="AC463">
        <f>ZScore!I462</f>
        <v>0.50229000000000001</v>
      </c>
      <c r="AD463">
        <f>ZScore!J462</f>
        <v>0</v>
      </c>
      <c r="AE463">
        <f>HA!E462</f>
        <v>5189.47</v>
      </c>
      <c r="AF463">
        <f>HA!F462</f>
        <v>5197.55</v>
      </c>
      <c r="AG463">
        <f>HA!G462</f>
        <v>5189.47</v>
      </c>
      <c r="AH463">
        <f>HA!H462</f>
        <v>5195.68</v>
      </c>
      <c r="AI463">
        <f>HA!I462</f>
        <v>1</v>
      </c>
      <c r="AJ463">
        <f>HA!J462</f>
        <v>6.21</v>
      </c>
      <c r="AK463">
        <f>HA!K462</f>
        <v>1.46811</v>
      </c>
      <c r="AL463">
        <f>HA!L462</f>
        <v>6</v>
      </c>
      <c r="AM463">
        <f>KC!E462</f>
        <v>5209.9626900000003</v>
      </c>
      <c r="AN463">
        <f>KC!F462</f>
        <v>5204.4221299999999</v>
      </c>
      <c r="AO463">
        <f>KC!G462</f>
        <v>5198.8815800000002</v>
      </c>
      <c r="AP463">
        <f>KC!H462</f>
        <v>5193.3410199999998</v>
      </c>
      <c r="AQ463">
        <f>KC!I462</f>
        <v>5187.8004600000004</v>
      </c>
      <c r="AR463">
        <f>KC!J462</f>
        <v>5185.13393</v>
      </c>
      <c r="AS463">
        <f>KC!K462</f>
        <v>5179.5933699999996</v>
      </c>
      <c r="AT463">
        <f>KC!L462</f>
        <v>5174.0528199999999</v>
      </c>
      <c r="AU463">
        <f>KC!M462</f>
        <v>5168.5122600000004</v>
      </c>
      <c r="AV463">
        <f>KC!N462</f>
        <v>5162.9717099999998</v>
      </c>
      <c r="AW463">
        <f>SR_Levels!E462</f>
        <v>5193.3500000000004</v>
      </c>
      <c r="AX463">
        <f>SR_Levels!F462</f>
        <v>5178.6000000000004</v>
      </c>
      <c r="AY463">
        <f>SR_Levels!G462</f>
        <v>5161.8900000000003</v>
      </c>
      <c r="AZ463">
        <f>SR_Levels!H462</f>
        <v>5135.8500000000004</v>
      </c>
      <c r="BA463">
        <f>SR_Levels!I462</f>
        <v>5205.3100000000004</v>
      </c>
      <c r="BB463">
        <f>SR_Levels!J462</f>
        <v>0</v>
      </c>
      <c r="BC463">
        <f>SR_Levels!K462</f>
        <v>0</v>
      </c>
      <c r="BD463">
        <f>SR_Levels!L462</f>
        <v>0</v>
      </c>
      <c r="BE463">
        <f>ZigZag!E462</f>
        <v>0</v>
      </c>
      <c r="BF463">
        <f>ZigZag!F462</f>
        <v>0</v>
      </c>
      <c r="BG463">
        <f>ZigZag!G462</f>
        <v>5186.95</v>
      </c>
      <c r="BH463">
        <f>Dual_Tema!E462</f>
        <v>5195.07</v>
      </c>
      <c r="BI463">
        <f>Dual_Tema!F462</f>
        <v>5191</v>
      </c>
      <c r="BJ463">
        <f>Pinbar!E462</f>
        <v>0</v>
      </c>
      <c r="BK463">
        <f>SSA!E462</f>
        <v>5193.1883500000004</v>
      </c>
      <c r="BL463">
        <f>SSA!F462</f>
        <v>5191.6759400000001</v>
      </c>
      <c r="BN463" t="str">
        <f t="shared" si="792"/>
        <v>Green Candle</v>
      </c>
      <c r="BO463" s="34">
        <f t="shared" si="797"/>
        <v>2.2605669934072647E-3</v>
      </c>
      <c r="BP463" s="34">
        <f t="shared" si="657"/>
        <v>1.8257920602144928E-3</v>
      </c>
      <c r="BQ463" s="34">
        <f t="shared" si="671"/>
        <v>2.1098022879977307E-3</v>
      </c>
      <c r="BR463" s="34">
        <f t="shared" si="681"/>
        <v>1.6384720958564358E-3</v>
      </c>
      <c r="BS463" s="35">
        <f t="shared" si="798"/>
        <v>3.7640678258576976E-4</v>
      </c>
      <c r="BT463" s="35">
        <f t="shared" si="658"/>
        <v>1.5202216485543651E-4</v>
      </c>
      <c r="BU463" s="35">
        <f t="shared" si="672"/>
        <v>1.1709462063080878E-4</v>
      </c>
      <c r="BV463" s="35">
        <f t="shared" si="682"/>
        <v>6.8216129316844842E-5</v>
      </c>
      <c r="BW463" s="27">
        <v>96</v>
      </c>
      <c r="BX463">
        <f>F463-G463</f>
        <v>3.4499999999998181</v>
      </c>
      <c r="BY463">
        <f>ABS(F463-D462)</f>
        <v>2.75</v>
      </c>
      <c r="BZ463">
        <f>ABS(G463-D462)</f>
        <v>0.6999999999998181</v>
      </c>
      <c r="CA463">
        <f t="shared" si="771"/>
        <v>3.4499999999998181</v>
      </c>
      <c r="CB463">
        <f t="shared" si="660"/>
        <v>2.7414285714285791</v>
      </c>
      <c r="CC463">
        <f t="shared" si="664"/>
        <v>3.3135690846119945</v>
      </c>
      <c r="CD463">
        <f t="shared" si="661"/>
        <v>-0.57214051318341541</v>
      </c>
      <c r="CE463">
        <f t="shared" si="665"/>
        <v>-1</v>
      </c>
      <c r="CF463">
        <f t="shared" si="668"/>
        <v>-28</v>
      </c>
      <c r="CG463" s="7" t="str">
        <f t="shared" si="662"/>
        <v>Low Volatility Period</v>
      </c>
      <c r="CH463" s="21">
        <f>(Q463-Q367)/$BW463</f>
        <v>5.5208333333306809E-3</v>
      </c>
      <c r="CI463" s="21">
        <f>(R463-R367)/$BW463</f>
        <v>-2.5937499999997726E-2</v>
      </c>
      <c r="CJ463" s="21">
        <f>(S463-S367)/$BW463</f>
        <v>-1.750000000000303E-2</v>
      </c>
      <c r="CK463" s="21">
        <f>(T463-T367)/$BW463</f>
        <v>7.5625000000002274E-2</v>
      </c>
      <c r="CL463" s="21">
        <f>(U463-U367)/$BW463</f>
        <v>2.2187500000001137E-2</v>
      </c>
      <c r="CM463" s="21">
        <f>(V463-V367)/$BW463</f>
        <v>3.8645833333333712E-2</v>
      </c>
      <c r="CN463">
        <f>DEGREES(ATAN(CH463/$CB463))</f>
        <v>0.11538510434646759</v>
      </c>
      <c r="CO463">
        <f>DEGREES(ATAN(CI463/$CB463))</f>
        <v>-0.54207684099368936</v>
      </c>
      <c r="CP463">
        <f>DEGREES(ATAN(CJ463/$CB463))</f>
        <v>-0.36574453653345679</v>
      </c>
      <c r="CQ463">
        <f>DEGREES(ATAN(CK463/$CB463))</f>
        <v>1.5801596131454683</v>
      </c>
      <c r="CR463">
        <f t="shared" si="673"/>
        <v>0.46370799709327415</v>
      </c>
      <c r="CS463">
        <f t="shared" si="674"/>
        <v>0.80764332564289443</v>
      </c>
      <c r="CT463" t="str" cm="1">
        <f t="array" ref="CT463">_xlfn.IFS(CN463&gt;3,"Strong + Slope",CN463&gt;1.5,"Moderate + Slope",CN463&gt;0.5,"Sideway + Slope",CN463&gt;=-0.5,"Sideway Flat",CN463&gt;=-1.5,"Sideway - Slope",CN463&gt;=-3,"Moderate - Slope",TRUE,"Strong - Slope")</f>
        <v>Sideway Flat</v>
      </c>
      <c r="CU463" t="str" cm="1">
        <f t="array" ref="CU463">_xlfn.IFS(CO463&gt;3,"Strong + Slope",CO463&gt;1.5,"Moderate + Slope",CO463&gt;0.5,"Sideway + Slope",CO463&gt;=-0.5,"Sideway Flat",CO463&gt;=-1.5,"Sideway - Slope",CO463&gt;=-3,"Moderate - Slope",TRUE,"Strong - Slope")</f>
        <v>Sideway - Slope</v>
      </c>
      <c r="CV463" t="str" cm="1">
        <f t="array" ref="CV463">_xlfn.IFS(CP463&gt;3,"Strong + Slope",CP463&gt;1.5,"Moderate + Slope",CP463&gt;0.5,"Sideway + Slope",CP463&gt;=-0.5,"Sideway Flat",CP463&gt;=-1.5,"Sideway - Slope",CP463&gt;=-3,"Moderate - Slope",TRUE,"Strong - Slope")</f>
        <v>Sideway Flat</v>
      </c>
      <c r="CW463" t="str" cm="1">
        <f t="array" ref="CW463">_xlfn.IFS(CQ463&gt;3,"Strong + Slope",CQ463&gt;1.5,"Moderate + Slope",CQ463&gt;0.5,"Sideway + Slope",CQ463&gt;=-0.5,"Sideway Flat",CQ463&gt;=-1.5,"Sideway - Slope",CQ463&gt;=-3,"Moderate - Slope",TRUE,"Strong - Slope")</f>
        <v>Moderate + Slope</v>
      </c>
      <c r="CX463" t="str" cm="1">
        <f t="array" ref="CX463">_xlfn.IFS(CR463&gt;3,"Strong + Slope",CR463&gt;1.5,"Moderate + Slope",CR463&gt;0.5,"Sideway + Slope",CR463&gt;=-0.5,"Sideway Flat",CR463&gt;=-1.5,"Sideway - Slope",CR463&gt;=-3,"Moderate - Slope",TRUE,"Strong - Slope")</f>
        <v>Sideway Flat</v>
      </c>
      <c r="CY463" t="str" cm="1">
        <f t="array" ref="CY463">_xlfn.IFS(CS463&gt;3,"Strong + Slope",CS463&gt;1.5,"Moderate + Slope",CS463&gt;0.5,"Sideway + Slope",CS463&gt;=-0.5,"Sideway Flat",CS463&gt;=-1.5,"Sideway - Slope",CS463&gt;=-3,"Moderate - Slope",TRUE,"Strong - Slope")</f>
        <v>Sideway + Slope</v>
      </c>
      <c r="CZ463" s="7" t="str">
        <f>IF(AND(D463&gt;BH463,D463&gt;E463),"Bullish Trigger","-----")</f>
        <v>Bullish Trigger</v>
      </c>
      <c r="DA463" s="7" t="str">
        <f>IF(AND(D463&lt;BI463,D463&lt;E463),"Bearish Trigger","-----")</f>
        <v>-----</v>
      </c>
      <c r="DB463" s="13" t="str">
        <f>IF(AND(W463=BE463,W463&gt;0,BE463&gt;0),"Important High","------")</f>
        <v>------</v>
      </c>
      <c r="DC463" s="13" t="str">
        <f>IF(AND(X463=BF463,X463&gt;0,BF463&gt;0),"Important Low","------")</f>
        <v>------</v>
      </c>
      <c r="DD463" s="7" t="str">
        <f>IF(AND(DB463="Important High",DC463="-----",BJ463=1),"Imp High Rej","-----")</f>
        <v>-----</v>
      </c>
      <c r="DE463" s="7" t="str">
        <f>IF(AND(DB463="-----",DC463="Important Low",BJ463=1),"Imp Low Rej","-----")</f>
        <v>-----</v>
      </c>
      <c r="DF463" s="7" t="str">
        <f>IF(Y463&gt;AM463,"Overbought",IF(Y463&gt;AO463,"Bullish Momentum",IF(Y463&gt;AQ463,"Flat Momentum","-----")))</f>
        <v>Flat Momentum</v>
      </c>
      <c r="DG463" s="7" t="str">
        <f>IF(Y463&lt;AV463,"Oversold",IF(Y463&lt;AT463,"Bearish Momentum",IF(Y463&lt;AR463,"Flat Momentum","-----")))</f>
        <v>-----</v>
      </c>
      <c r="DH463" s="7" t="str">
        <f>IF(AND(DF463="Overbought",AD463=2),"Culminated Thrust","-----")</f>
        <v>-----</v>
      </c>
      <c r="DI463" s="7" t="str">
        <f>IF(AND(DG463="Oversold",AD463=5),"Culminated Thrust","-----")</f>
        <v>-----</v>
      </c>
      <c r="DJ463" s="14">
        <f>(Q463-$D463)/$D463</f>
        <v>7.8325564925537002E-4</v>
      </c>
      <c r="DK463" s="14">
        <f>(R463-$D463)/$D463</f>
        <v>-1.2201083086681855E-3</v>
      </c>
      <c r="DL463" s="14">
        <f>(S463-$D463)/$D463</f>
        <v>8.0634918191152863E-4</v>
      </c>
      <c r="DM463" s="14">
        <f>(T463-$D463)/$D463</f>
        <v>-2.825108828272698E-3</v>
      </c>
      <c r="DN463" s="14">
        <f>(U463-$D463)/$D463</f>
        <v>-2.8963138872958975E-3</v>
      </c>
      <c r="DO463" s="14">
        <f>(V463-$D463)/$D463</f>
        <v>-5.2557031403356255E-3</v>
      </c>
      <c r="DP463" s="14">
        <f t="shared" si="737"/>
        <v>8.0634918191152863E-4</v>
      </c>
      <c r="DQ463" s="14">
        <f t="shared" si="738"/>
        <v>7.8325564925537002E-4</v>
      </c>
      <c r="DR463" s="14">
        <f t="shared" si="739"/>
        <v>-1.2201083086681855E-3</v>
      </c>
      <c r="DS463" s="14">
        <f t="shared" si="740"/>
        <v>-2.825108828272698E-3</v>
      </c>
      <c r="DT463" s="14">
        <f t="shared" si="741"/>
        <v>-2.8963138872958975E-3</v>
      </c>
      <c r="DU463" s="14">
        <f t="shared" si="742"/>
        <v>-5.2557031403356255E-3</v>
      </c>
      <c r="DV463" t="str">
        <f>IF($D463&gt;Q463,"SUP","RES")</f>
        <v>RES</v>
      </c>
      <c r="DW463" t="str">
        <f>IF($D463&gt;R463,"SUP","RES")</f>
        <v>SUP</v>
      </c>
      <c r="DX463" t="str">
        <f>IF($D463&gt;S463,"SUP","RES")</f>
        <v>RES</v>
      </c>
      <c r="DY463" t="str">
        <f>IF($D463&gt;T463,"SUP","RES")</f>
        <v>SUP</v>
      </c>
      <c r="DZ463" t="str">
        <f>IF($D463&gt;U463,"SUP","RES")</f>
        <v>SUP</v>
      </c>
      <c r="EA463" t="str">
        <f>IF($D463&gt;V463,"SUP","RES")</f>
        <v>SUP</v>
      </c>
      <c r="EB463" s="7">
        <f t="shared" si="743"/>
        <v>2</v>
      </c>
      <c r="EC463" s="7">
        <f t="shared" si="744"/>
        <v>4</v>
      </c>
      <c r="ED463" s="13" t="str">
        <f t="shared" si="745"/>
        <v>-----</v>
      </c>
      <c r="EE463" s="13" t="str">
        <f t="shared" si="746"/>
        <v>-----</v>
      </c>
      <c r="EF463" s="7">
        <f>IF(OR(ED463="All Sup",EE463="All Res"),"na",((D463-MIN(Q463:V463))/(MAX(Q463:V463)-MIN(Q463:V463))))</f>
        <v>0.86698412698413974</v>
      </c>
      <c r="EG463">
        <v>1.4999999999999999E-4</v>
      </c>
      <c r="EH463">
        <f>Q463*(1+$EG463)</f>
        <v>5201.1100495000001</v>
      </c>
      <c r="EI463">
        <f>Q463*(1-$EG463)</f>
        <v>5199.5499504999998</v>
      </c>
      <c r="EJ463">
        <f>R463*(1+$EG463)</f>
        <v>5190.6984880000009</v>
      </c>
      <c r="EK463">
        <f>R463*(1-$EG463)</f>
        <v>5189.1415120000001</v>
      </c>
      <c r="EL463">
        <f>S463*(1+$EG463)</f>
        <v>5201.2300675000006</v>
      </c>
      <c r="EM463">
        <f>S463*(1-$EG463)</f>
        <v>5199.6699325</v>
      </c>
      <c r="EN463">
        <f>T463*(1+$EG463)</f>
        <v>5182.3572370000002</v>
      </c>
      <c r="EO463">
        <f>T463*(1-$EG463)</f>
        <v>5180.8027629999997</v>
      </c>
      <c r="EP463">
        <f>U463*(1+$EG463)</f>
        <v>5181.9871815000006</v>
      </c>
      <c r="EQ463">
        <f>U463*(1-$EG463)</f>
        <v>5180.4328185000004</v>
      </c>
      <c r="ER463">
        <f>V463*(1+$EG463)</f>
        <v>5169.7253424999999</v>
      </c>
      <c r="ES463">
        <f>V463*(1-$EG463)</f>
        <v>5168.1746574999997</v>
      </c>
      <c r="ET463" s="7" t="str">
        <f t="shared" si="747"/>
        <v>-----</v>
      </c>
      <c r="EU463" s="7" t="str">
        <f t="shared" si="748"/>
        <v>-----</v>
      </c>
      <c r="EV463" s="7" t="str">
        <f t="shared" si="749"/>
        <v>-----</v>
      </c>
      <c r="EW463" s="7" t="str">
        <f t="shared" si="750"/>
        <v>-----</v>
      </c>
      <c r="EX463" s="7" t="str">
        <f t="shared" si="751"/>
        <v>-----</v>
      </c>
      <c r="EY463" s="7" t="str">
        <f t="shared" si="752"/>
        <v>-----</v>
      </c>
      <c r="EZ463">
        <f t="shared" si="772"/>
        <v>88</v>
      </c>
      <c r="FA463">
        <f t="shared" si="773"/>
        <v>1</v>
      </c>
      <c r="FB463">
        <f t="shared" si="774"/>
        <v>461</v>
      </c>
      <c r="FC463">
        <f t="shared" si="775"/>
        <v>6</v>
      </c>
      <c r="FD463">
        <f t="shared" si="776"/>
        <v>31</v>
      </c>
      <c r="FE463">
        <f t="shared" si="777"/>
        <v>155</v>
      </c>
      <c r="FF463">
        <f t="shared" si="778"/>
        <v>4</v>
      </c>
      <c r="FG463">
        <f t="shared" si="779"/>
        <v>1</v>
      </c>
      <c r="FH463">
        <f t="shared" si="780"/>
        <v>0</v>
      </c>
      <c r="FI463">
        <f t="shared" si="781"/>
        <v>1</v>
      </c>
      <c r="FJ463">
        <f t="shared" si="782"/>
        <v>4</v>
      </c>
      <c r="FK463">
        <f t="shared" si="783"/>
        <v>1</v>
      </c>
      <c r="FL463" s="7" t="str">
        <f t="shared" si="753"/>
        <v>-----</v>
      </c>
      <c r="FM463" s="7" t="str">
        <f t="shared" si="754"/>
        <v>-----</v>
      </c>
      <c r="FN463" s="7" t="str">
        <f t="shared" si="755"/>
        <v>-----</v>
      </c>
      <c r="FO463" s="7" t="str">
        <f t="shared" si="756"/>
        <v>-----</v>
      </c>
      <c r="FP463" s="7" t="str">
        <f t="shared" si="757"/>
        <v>-----</v>
      </c>
      <c r="FQ463" s="7" t="str">
        <f t="shared" si="758"/>
        <v>-----</v>
      </c>
      <c r="FR463" s="13" t="str">
        <f>IF(FL463="-----","-----",(D463-Q463)/Q463)</f>
        <v>-----</v>
      </c>
      <c r="FS463" s="13" t="str">
        <f>IF(FM463="-----","-----",(Q463-R463)/R463)</f>
        <v>-----</v>
      </c>
      <c r="FT463" s="13" t="str">
        <f>IF(FN463="-----","-----",(R463-S463)/S463)</f>
        <v>-----</v>
      </c>
      <c r="FU463" s="13" t="str">
        <f>IF(FO463="-----","-----",(S463-T463)/T463)</f>
        <v>-----</v>
      </c>
      <c r="FV463" s="13" t="str">
        <f>IF(FP463="-----","-----",(T463-U463)/U463)</f>
        <v>-----</v>
      </c>
      <c r="FW463" s="13" t="str">
        <f>IF(FQ463="-----","-----",(U463-V463)/V463)</f>
        <v>-----</v>
      </c>
      <c r="FX463" s="7" t="str">
        <f t="shared" si="759"/>
        <v>-----</v>
      </c>
      <c r="FY463" s="7" t="str">
        <f t="shared" si="760"/>
        <v>-----</v>
      </c>
      <c r="FZ463" s="7" t="str">
        <f t="shared" si="761"/>
        <v>-----</v>
      </c>
      <c r="GA463" s="7" t="str">
        <f t="shared" si="762"/>
        <v>-----</v>
      </c>
      <c r="GB463" s="7" t="str">
        <f t="shared" si="763"/>
        <v>-----</v>
      </c>
      <c r="GC463" s="7" t="str">
        <f t="shared" si="764"/>
        <v>-----</v>
      </c>
      <c r="GD463" s="7" t="str">
        <f>IF(AND(BG463&gt;AA463,BG462&gt;AA462,BG461&gt;AA461,BG460&gt;AA460,BG459&gt;AA459,BG458&gt;AA458,BG457&gt;AA457,BG456&gt;AA456,BG455&gt;AA455,BG454&gt;AA454,BG453&gt;AA453,BG452&gt;AA452),"Bullish",IF(AND(BG463&lt;AA463,BG462&lt;AA462,BG461&lt;AA461,BG460&lt;AA460,BG459&lt;AA459,BG458&lt;AA458,BG457&lt;AA457,BG456&lt;AA456,BG455&lt;AA455,BG454&lt;AA454,BG453&lt;AA453,BG452&lt;AA452),"Bearish","-----"))</f>
        <v>Bullish</v>
      </c>
      <c r="GE463">
        <f>(Z463-BG463)/BG463</f>
        <v>2.5448481284774644E-4</v>
      </c>
      <c r="GF463" s="28">
        <f t="shared" si="722"/>
        <v>0.35404350165521858</v>
      </c>
      <c r="GG463" s="7">
        <f t="shared" si="723"/>
        <v>0.63834685886536169</v>
      </c>
      <c r="GH463" s="7" t="str">
        <f t="shared" si="724"/>
        <v>-----</v>
      </c>
      <c r="GI463" s="7" t="str">
        <f>IF(Y463&gt;Z463,"Bullish","Bearish")</f>
        <v>Bullish</v>
      </c>
      <c r="GJ463" s="13" t="str">
        <f>IF(AND(D463&gt;Y463,D462&lt;Y462),"TEMA crossover","-----")</f>
        <v>-----</v>
      </c>
      <c r="GK463" s="13" t="str">
        <f>IF(AND(D463&lt;Y463,D462&gt;Y462),"TEMA crossunder","-----")</f>
        <v>-----</v>
      </c>
      <c r="GL463" s="22" t="str">
        <f>IF(GD463="Bearish","YES","-----")</f>
        <v>-----</v>
      </c>
      <c r="GM463" s="22" t="str">
        <f>IF(GH463="Reverse to Bearish","YES","-----")</f>
        <v>-----</v>
      </c>
      <c r="GN463" s="22" t="str">
        <f>IF(AND(GI463="Bullish",GI462="Bullish",GI461="Bullish",GI460="Bullish"),"YES","-----")</f>
        <v>YES</v>
      </c>
      <c r="GO463" s="22" t="str">
        <f>IF(OR(GK463="TEMA crossunder",GK462="TEMA crossunder",GK461="TEMA crossunder",GK460="TEMA crossunder"),"YES","-----")</f>
        <v>-----</v>
      </c>
      <c r="GP463" s="22" t="str">
        <f>IF(GD463="Bullish","YES","-----")</f>
        <v>YES</v>
      </c>
      <c r="GQ463" s="22" t="str">
        <f>IF(GH463="Reverse to Bullish","YES","-----")</f>
        <v>-----</v>
      </c>
      <c r="GR463" s="22" t="str">
        <f>IF(AND(GI463="Bearish",GI462="Bearish",GI461="Bearish",GI460="Bearish"),"YES","-----")</f>
        <v>-----</v>
      </c>
      <c r="GS463" s="22" t="str">
        <f>IF(OR(GJ463="TEMA crossover",GJ462="TEMA crossover",GJ461="TEMA crossover",GJ460="TEMA crossover"),"YES","-----")</f>
        <v>-----</v>
      </c>
      <c r="GT463" s="22" t="str">
        <f t="shared" si="784"/>
        <v>-----</v>
      </c>
      <c r="GU463" s="22" t="str">
        <f t="shared" si="785"/>
        <v>-----</v>
      </c>
      <c r="GV463" s="22" t="str">
        <f t="shared" si="786"/>
        <v>-----</v>
      </c>
      <c r="GW463" s="22" t="str">
        <f t="shared" si="787"/>
        <v>-----</v>
      </c>
      <c r="GX463" s="22" t="str">
        <f t="shared" si="788"/>
        <v>-----</v>
      </c>
      <c r="GY463" s="22" t="str">
        <f t="shared" si="789"/>
        <v>-----</v>
      </c>
      <c r="GZ463" s="7" t="str">
        <f>IF(G463&gt;BH463,"YES","-----")</f>
        <v>-----</v>
      </c>
      <c r="HA463" s="7" t="str">
        <f>IF(F463&lt;BI463,"YES","-----")</f>
        <v>-----</v>
      </c>
      <c r="HB463">
        <f>BH463-BI463</f>
        <v>4.069999999999709</v>
      </c>
      <c r="HC463" s="27">
        <f t="shared" si="765"/>
        <v>-0.63817134664752173</v>
      </c>
      <c r="HD463" s="28">
        <f t="shared" si="725"/>
        <v>0.26168107353582565</v>
      </c>
      <c r="HE463" s="28" t="str">
        <f t="shared" si="726"/>
        <v>-----</v>
      </c>
      <c r="HF463" s="27">
        <f>STANDARDIZE(H463,AVERAGE($H80:$H463),_xlfn.STDEV.P($H80:$H463))</f>
        <v>0.92735620748495085</v>
      </c>
      <c r="HG463" s="28">
        <f t="shared" si="727"/>
        <v>0.823129190002855</v>
      </c>
      <c r="HH463" s="28" t="str">
        <f t="shared" si="728"/>
        <v>-----</v>
      </c>
      <c r="HI463">
        <f t="shared" si="766"/>
        <v>-2.1883500000003551</v>
      </c>
      <c r="HJ463">
        <f t="shared" si="767"/>
        <v>1.8816499999993539</v>
      </c>
      <c r="HK463" s="28">
        <f t="shared" ref="HK463:HL463" si="804">STANDARDIZE(HI463,AVERAGE(HI80:HI463),_xlfn.STDEV.P(HI80:HI463))</f>
        <v>0.26903409264074252</v>
      </c>
      <c r="HL463" s="28">
        <f t="shared" si="804"/>
        <v>-0.34957959071924283</v>
      </c>
      <c r="HM463" s="28">
        <f t="shared" si="730"/>
        <v>0.60604827630724067</v>
      </c>
      <c r="HN463" s="28">
        <f t="shared" si="731"/>
        <v>0.36332711495091763</v>
      </c>
      <c r="HO463" s="28" t="str">
        <f t="shared" si="732"/>
        <v>-----</v>
      </c>
      <c r="HP463" s="28" t="str">
        <f t="shared" si="733"/>
        <v>-----</v>
      </c>
      <c r="HQ463" s="28">
        <f t="shared" si="796"/>
        <v>1.5124100000002727</v>
      </c>
      <c r="HR463" s="28" t="str">
        <f t="shared" si="769"/>
        <v>Bull</v>
      </c>
      <c r="HS463">
        <f t="shared" si="770"/>
        <v>1.5124100000002727</v>
      </c>
      <c r="HT463" s="27">
        <f t="shared" si="734"/>
        <v>0.57152489732803347</v>
      </c>
      <c r="HU463" s="28">
        <f t="shared" si="735"/>
        <v>0.71617805583517913</v>
      </c>
      <c r="HV463" s="27" t="str">
        <f t="shared" si="736"/>
        <v>-----</v>
      </c>
    </row>
    <row r="464" spans="1:230" x14ac:dyDescent="0.55000000000000004">
      <c r="A464">
        <f>Validation!A463</f>
        <v>1772170500</v>
      </c>
      <c r="B464" t="str">
        <f>Price!B463</f>
        <v>XAUUSD</v>
      </c>
      <c r="C464" t="str">
        <f>Price!C463</f>
        <v>M5</v>
      </c>
      <c r="D464">
        <f>Price!D463</f>
        <v>5194.54</v>
      </c>
      <c r="E464">
        <f>Price!E463</f>
        <v>5195.8900000000003</v>
      </c>
      <c r="F464">
        <f>Price!F463</f>
        <v>5196.21</v>
      </c>
      <c r="G464">
        <f>Price!G463</f>
        <v>5189.9399999999996</v>
      </c>
      <c r="H464">
        <f>Price!H463</f>
        <v>504</v>
      </c>
      <c r="I464">
        <f>Diagonals!E463</f>
        <v>5229.41</v>
      </c>
      <c r="J464">
        <f>Diagonals!F463</f>
        <v>0</v>
      </c>
      <c r="K464">
        <f>Diagonals!G463</f>
        <v>0</v>
      </c>
      <c r="L464">
        <f>Diagonals!H463</f>
        <v>5089.6499999999996</v>
      </c>
      <c r="M464">
        <f>Diagonals!I463</f>
        <v>0</v>
      </c>
      <c r="N464">
        <f>Diagonals!J463</f>
        <v>0</v>
      </c>
      <c r="O464">
        <f>Diagonals!K463</f>
        <v>0</v>
      </c>
      <c r="P464">
        <f>Diagonals!L463</f>
        <v>0</v>
      </c>
      <c r="Q464">
        <f>Trendlines!E463</f>
        <v>5200.34</v>
      </c>
      <c r="R464">
        <f>Trendlines!F463</f>
        <v>5189.8900000000003</v>
      </c>
      <c r="S464">
        <f>Trendlines!G463</f>
        <v>5200.43</v>
      </c>
      <c r="T464">
        <f>Trendlines!H463</f>
        <v>5181.66</v>
      </c>
      <c r="U464">
        <f>Trendlines!I463</f>
        <v>5181.2299999999996</v>
      </c>
      <c r="V464">
        <f>Trendlines!J463</f>
        <v>5168.99</v>
      </c>
      <c r="W464">
        <f>Trendlines!K463</f>
        <v>0</v>
      </c>
      <c r="X464">
        <f>Trendlines!L463</f>
        <v>0</v>
      </c>
      <c r="Y464">
        <f>Tema_Hrma_Smma!E463</f>
        <v>5194.3599999999997</v>
      </c>
      <c r="Z464">
        <f>Tema_Hrma_Smma!F463</f>
        <v>5189.6499999999996</v>
      </c>
      <c r="AA464">
        <f>Tema_Hrma_Smma!G463</f>
        <v>5185.7299999999996</v>
      </c>
      <c r="AB464">
        <f>ZScore!H463</f>
        <v>-1</v>
      </c>
      <c r="AC464">
        <f>ZScore!I463</f>
        <v>0.53927000000000003</v>
      </c>
      <c r="AD464">
        <f>ZScore!J463</f>
        <v>3</v>
      </c>
      <c r="AE464">
        <f>HA!E463</f>
        <v>5192.57</v>
      </c>
      <c r="AF464">
        <f>HA!F463</f>
        <v>5196.21</v>
      </c>
      <c r="AG464">
        <f>HA!G463</f>
        <v>5189.9399999999996</v>
      </c>
      <c r="AH464">
        <f>HA!H463</f>
        <v>5194.1499999999996</v>
      </c>
      <c r="AI464">
        <f>HA!I463</f>
        <v>1</v>
      </c>
      <c r="AJ464">
        <f>HA!J463</f>
        <v>1.57</v>
      </c>
      <c r="AK464">
        <f>HA!K463</f>
        <v>-0.42879</v>
      </c>
      <c r="AL464">
        <f>HA!L463</f>
        <v>7</v>
      </c>
      <c r="AM464">
        <f>KC!E463</f>
        <v>5210.4806799999997</v>
      </c>
      <c r="AN464">
        <f>KC!F463</f>
        <v>5204.9375300000002</v>
      </c>
      <c r="AO464">
        <f>KC!G463</f>
        <v>5199.3943900000004</v>
      </c>
      <c r="AP464">
        <f>KC!H463</f>
        <v>5193.85124</v>
      </c>
      <c r="AQ464">
        <f>KC!I463</f>
        <v>5188.3080900000004</v>
      </c>
      <c r="AR464">
        <f>KC!J463</f>
        <v>5185.5310099999997</v>
      </c>
      <c r="AS464">
        <f>KC!K463</f>
        <v>5179.9878699999999</v>
      </c>
      <c r="AT464">
        <f>KC!L463</f>
        <v>5174.4447200000004</v>
      </c>
      <c r="AU464">
        <f>KC!M463</f>
        <v>5168.90157</v>
      </c>
      <c r="AV464">
        <f>KC!N463</f>
        <v>5163.3584199999996</v>
      </c>
      <c r="AW464">
        <f>SR_Levels!E463</f>
        <v>5193.3500000000004</v>
      </c>
      <c r="AX464">
        <f>SR_Levels!F463</f>
        <v>5178.6000000000004</v>
      </c>
      <c r="AY464">
        <f>SR_Levels!G463</f>
        <v>5161.8900000000003</v>
      </c>
      <c r="AZ464">
        <f>SR_Levels!H463</f>
        <v>5135.8500000000004</v>
      </c>
      <c r="BA464">
        <f>SR_Levels!I463</f>
        <v>5205.3100000000004</v>
      </c>
      <c r="BB464">
        <f>SR_Levels!J463</f>
        <v>0</v>
      </c>
      <c r="BC464">
        <f>SR_Levels!K463</f>
        <v>0</v>
      </c>
      <c r="BD464">
        <f>SR_Levels!L463</f>
        <v>0</v>
      </c>
      <c r="BE464">
        <f>ZigZag!E463</f>
        <v>0</v>
      </c>
      <c r="BF464">
        <f>ZigZag!F463</f>
        <v>0</v>
      </c>
      <c r="BG464">
        <f>ZigZag!G463</f>
        <v>5187.42</v>
      </c>
      <c r="BH464">
        <f>Dual_Tema!E463</f>
        <v>5196.51</v>
      </c>
      <c r="BI464">
        <f>Dual_Tema!F463</f>
        <v>5191.21</v>
      </c>
      <c r="BJ464">
        <f>Pinbar!E463</f>
        <v>0</v>
      </c>
      <c r="BK464">
        <f>SSA!E463</f>
        <v>5194.0722500000002</v>
      </c>
      <c r="BL464">
        <f>SSA!F463</f>
        <v>5192.8741</v>
      </c>
      <c r="BN464" t="str">
        <f t="shared" si="792"/>
        <v>Red Candle</v>
      </c>
      <c r="BO464" s="34">
        <f t="shared" si="797"/>
        <v>1.8225334565069584E-3</v>
      </c>
      <c r="BP464" s="34">
        <f t="shared" ref="BP464:BP501" si="805">(D464/D452)-1</f>
        <v>1.3088525854174637E-3</v>
      </c>
      <c r="BQ464" s="34">
        <f t="shared" si="671"/>
        <v>1.6679875585481341E-3</v>
      </c>
      <c r="BR464" s="34">
        <f t="shared" si="681"/>
        <v>1.5405230837453043E-3</v>
      </c>
      <c r="BS464" s="35">
        <f t="shared" si="798"/>
        <v>3.0352516404019703E-4</v>
      </c>
      <c r="BT464" s="35">
        <f t="shared" ref="BT464:BT501" si="806">((BP464+1)^(1/12))-1</f>
        <v>1.0900567273131045E-4</v>
      </c>
      <c r="BU464" s="35">
        <f t="shared" si="672"/>
        <v>9.2593064931589808E-5</v>
      </c>
      <c r="BV464" s="35">
        <f t="shared" si="682"/>
        <v>6.4141127592343139E-5</v>
      </c>
      <c r="BW464" s="27">
        <v>96</v>
      </c>
      <c r="BX464">
        <f>F464-G464</f>
        <v>6.2700000000004366</v>
      </c>
      <c r="BY464">
        <f>ABS(F464-D463)</f>
        <v>5.0000000000181899E-2</v>
      </c>
      <c r="BZ464">
        <f>ABS(G464-D463)</f>
        <v>6.3200000000006185</v>
      </c>
      <c r="CA464">
        <f t="shared" si="771"/>
        <v>6.3200000000006185</v>
      </c>
      <c r="CB464">
        <f t="shared" si="660"/>
        <v>3.0342857142858128</v>
      </c>
      <c r="CC464">
        <f t="shared" si="664"/>
        <v>3.5283141499968962</v>
      </c>
      <c r="CD464">
        <f t="shared" si="661"/>
        <v>-0.49402843571108335</v>
      </c>
      <c r="CE464">
        <f t="shared" si="665"/>
        <v>-1</v>
      </c>
      <c r="CF464">
        <f t="shared" si="668"/>
        <v>-29</v>
      </c>
      <c r="CG464" s="7" t="str">
        <f t="shared" si="662"/>
        <v>Low Volatility Period</v>
      </c>
      <c r="CH464" s="21">
        <f>(Q464-Q368)/$BW464</f>
        <v>5.6249999999996208E-3</v>
      </c>
      <c r="CI464" s="21">
        <f>(R464-R368)/$BW464</f>
        <v>-2.6041666666666668E-2</v>
      </c>
      <c r="CJ464" s="21">
        <f>(S464-S368)/$BW464</f>
        <v>-1.7604166666662497E-2</v>
      </c>
      <c r="CK464" s="21">
        <f>(T464-T368)/$BW464</f>
        <v>7.572916666666174E-2</v>
      </c>
      <c r="CL464" s="21">
        <f>(U464-U368)/$BW464</f>
        <v>2.2187499999991662E-2</v>
      </c>
      <c r="CM464" s="21">
        <f>(V464-V368)/$BW464</f>
        <v>3.8749999999993179E-2</v>
      </c>
      <c r="CN464">
        <f>DEGREES(ATAN(CH464/$CB464))</f>
        <v>0.10621557127902613</v>
      </c>
      <c r="CO464">
        <f>DEGREES(ATAN(CI464/$CB464))</f>
        <v>-0.49172724611988233</v>
      </c>
      <c r="CP464">
        <f>DEGREES(ATAN(CJ464/$CB464))</f>
        <v>-0.33241205013502734</v>
      </c>
      <c r="CQ464">
        <f>DEGREES(ATAN(CK464/$CB464))</f>
        <v>1.4296811435082513</v>
      </c>
      <c r="CR464">
        <f t="shared" si="673"/>
        <v>0.41895443303399066</v>
      </c>
      <c r="CS464">
        <f t="shared" si="674"/>
        <v>0.73166833252438912</v>
      </c>
      <c r="CT464" t="str" cm="1">
        <f t="array" ref="CT464">_xlfn.IFS(CN464&gt;3,"Strong + Slope",CN464&gt;1.5,"Moderate + Slope",CN464&gt;0.5,"Sideway + Slope",CN464&gt;=-0.5,"Sideway Flat",CN464&gt;=-1.5,"Sideway - Slope",CN464&gt;=-3,"Moderate - Slope",TRUE,"Strong - Slope")</f>
        <v>Sideway Flat</v>
      </c>
      <c r="CU464" t="str" cm="1">
        <f t="array" ref="CU464">_xlfn.IFS(CO464&gt;3,"Strong + Slope",CO464&gt;1.5,"Moderate + Slope",CO464&gt;0.5,"Sideway + Slope",CO464&gt;=-0.5,"Sideway Flat",CO464&gt;=-1.5,"Sideway - Slope",CO464&gt;=-3,"Moderate - Slope",TRUE,"Strong - Slope")</f>
        <v>Sideway Flat</v>
      </c>
      <c r="CV464" t="str" cm="1">
        <f t="array" ref="CV464">_xlfn.IFS(CP464&gt;3,"Strong + Slope",CP464&gt;1.5,"Moderate + Slope",CP464&gt;0.5,"Sideway + Slope",CP464&gt;=-0.5,"Sideway Flat",CP464&gt;=-1.5,"Sideway - Slope",CP464&gt;=-3,"Moderate - Slope",TRUE,"Strong - Slope")</f>
        <v>Sideway Flat</v>
      </c>
      <c r="CW464" t="str" cm="1">
        <f t="array" ref="CW464">_xlfn.IFS(CQ464&gt;3,"Strong + Slope",CQ464&gt;1.5,"Moderate + Slope",CQ464&gt;0.5,"Sideway + Slope",CQ464&gt;=-0.5,"Sideway Flat",CQ464&gt;=-1.5,"Sideway - Slope",CQ464&gt;=-3,"Moderate - Slope",TRUE,"Strong - Slope")</f>
        <v>Sideway + Slope</v>
      </c>
      <c r="CX464" t="str" cm="1">
        <f t="array" ref="CX464">_xlfn.IFS(CR464&gt;3,"Strong + Slope",CR464&gt;1.5,"Moderate + Slope",CR464&gt;0.5,"Sideway + Slope",CR464&gt;=-0.5,"Sideway Flat",CR464&gt;=-1.5,"Sideway - Slope",CR464&gt;=-3,"Moderate - Slope",TRUE,"Strong - Slope")</f>
        <v>Sideway Flat</v>
      </c>
      <c r="CY464" t="str" cm="1">
        <f t="array" ref="CY464">_xlfn.IFS(CS464&gt;3,"Strong + Slope",CS464&gt;1.5,"Moderate + Slope",CS464&gt;0.5,"Sideway + Slope",CS464&gt;=-0.5,"Sideway Flat",CS464&gt;=-1.5,"Sideway - Slope",CS464&gt;=-3,"Moderate - Slope",TRUE,"Strong - Slope")</f>
        <v>Sideway + Slope</v>
      </c>
      <c r="CZ464" s="7" t="str">
        <f>IF(AND(D464&gt;BH464,D464&gt;E464),"Bullish Trigger","-----")</f>
        <v>-----</v>
      </c>
      <c r="DA464" s="7" t="str">
        <f>IF(AND(D464&lt;BI464,D464&lt;E464),"Bearish Trigger","-----")</f>
        <v>-----</v>
      </c>
      <c r="DB464" s="13" t="str">
        <f>IF(AND(W464=BE464,W464&gt;0,BE464&gt;0),"Important High","------")</f>
        <v>------</v>
      </c>
      <c r="DC464" s="13" t="str">
        <f>IF(AND(X464=BF464,X464&gt;0,BF464&gt;0),"Important Low","------")</f>
        <v>------</v>
      </c>
      <c r="DD464" s="7" t="str">
        <f>IF(AND(DB464="Important High",DC464="-----",BJ464=1),"Imp High Rej","-----")</f>
        <v>-----</v>
      </c>
      <c r="DE464" s="7" t="str">
        <f>IF(AND(DB464="-----",DC464="Important Low",BJ464=1),"Imp Low Rej","-----")</f>
        <v>-----</v>
      </c>
      <c r="DF464" s="7" t="str">
        <f>IF(Y464&gt;AM464,"Overbought",IF(Y464&gt;AO464,"Bullish Momentum",IF(Y464&gt;AQ464,"Flat Momentum","-----")))</f>
        <v>Flat Momentum</v>
      </c>
      <c r="DG464" s="7" t="str">
        <f>IF(Y464&lt;AV464,"Oversold",IF(Y464&lt;AT464,"Bearish Momentum",IF(Y464&lt;AR464,"Flat Momentum","-----")))</f>
        <v>-----</v>
      </c>
      <c r="DH464" s="7" t="str">
        <f>IF(AND(DF464="Overbought",AD464=2),"Culminated Thrust","-----")</f>
        <v>-----</v>
      </c>
      <c r="DI464" s="7" t="str">
        <f>IF(AND(DG464="Oversold",AD464=5),"Culminated Thrust","-----")</f>
        <v>-----</v>
      </c>
      <c r="DJ464" s="14">
        <f>(Q464-$D464)/$D464</f>
        <v>1.116557000234897E-3</v>
      </c>
      <c r="DK464" s="14">
        <f>(R464-$D464)/$D464</f>
        <v>-8.9517069846408652E-4</v>
      </c>
      <c r="DL464" s="14">
        <f>(S464-$D464)/$D464</f>
        <v>1.133882884721328E-3</v>
      </c>
      <c r="DM464" s="14">
        <f>(T464-$D464)/$D464</f>
        <v>-2.4795265798319213E-3</v>
      </c>
      <c r="DN464" s="14">
        <f>(U464-$D464)/$D464</f>
        <v>-2.5623058057114585E-3</v>
      </c>
      <c r="DO464" s="14">
        <f>(V464-$D464)/$D464</f>
        <v>-4.9186260958622285E-3</v>
      </c>
      <c r="DP464" s="14">
        <f t="shared" si="737"/>
        <v>1.133882884721328E-3</v>
      </c>
      <c r="DQ464" s="14">
        <f t="shared" si="738"/>
        <v>1.116557000234897E-3</v>
      </c>
      <c r="DR464" s="14">
        <f t="shared" si="739"/>
        <v>-8.9517069846408652E-4</v>
      </c>
      <c r="DS464" s="14">
        <f t="shared" si="740"/>
        <v>-2.4795265798319213E-3</v>
      </c>
      <c r="DT464" s="14">
        <f t="shared" si="741"/>
        <v>-2.5623058057114585E-3</v>
      </c>
      <c r="DU464" s="14">
        <f t="shared" si="742"/>
        <v>-4.9186260958622285E-3</v>
      </c>
      <c r="DV464" t="str">
        <f>IF($D464&gt;Q464,"SUP","RES")</f>
        <v>RES</v>
      </c>
      <c r="DW464" t="str">
        <f>IF($D464&gt;R464,"SUP","RES")</f>
        <v>SUP</v>
      </c>
      <c r="DX464" t="str">
        <f>IF($D464&gt;S464,"SUP","RES")</f>
        <v>RES</v>
      </c>
      <c r="DY464" t="str">
        <f>IF($D464&gt;T464,"SUP","RES")</f>
        <v>SUP</v>
      </c>
      <c r="DZ464" t="str">
        <f>IF($D464&gt;U464,"SUP","RES")</f>
        <v>SUP</v>
      </c>
      <c r="EA464" t="str">
        <f>IF($D464&gt;V464,"SUP","RES")</f>
        <v>SUP</v>
      </c>
      <c r="EB464" s="7">
        <f t="shared" si="743"/>
        <v>2</v>
      </c>
      <c r="EC464" s="7">
        <f t="shared" si="744"/>
        <v>4</v>
      </c>
      <c r="ED464" s="13" t="str">
        <f t="shared" si="745"/>
        <v>-----</v>
      </c>
      <c r="EE464" s="13" t="str">
        <f t="shared" si="746"/>
        <v>-----</v>
      </c>
      <c r="EF464" s="7">
        <f>IF(OR(ED464="All Sup",EE464="All Res"),"na",((D464-MIN(Q464:V464))/(MAX(Q464:V464)-MIN(Q464:V464))))</f>
        <v>0.81265903307887299</v>
      </c>
      <c r="EG464">
        <v>1.4999999999999999E-4</v>
      </c>
      <c r="EH464">
        <f>Q464*(1+$EG464)</f>
        <v>5201.1200510000008</v>
      </c>
      <c r="EI464">
        <f>Q464*(1-$EG464)</f>
        <v>5199.5599490000004</v>
      </c>
      <c r="EJ464">
        <f>R464*(1+$EG464)</f>
        <v>5190.6684835000005</v>
      </c>
      <c r="EK464">
        <f>R464*(1-$EG464)</f>
        <v>5189.1115165000001</v>
      </c>
      <c r="EL464">
        <f>S464*(1+$EG464)</f>
        <v>5201.210064500001</v>
      </c>
      <c r="EM464">
        <f>S464*(1-$EG464)</f>
        <v>5199.6499355000005</v>
      </c>
      <c r="EN464">
        <f>T464*(1+$EG464)</f>
        <v>5182.4372490000005</v>
      </c>
      <c r="EO464">
        <f>T464*(1-$EG464)</f>
        <v>5180.8827510000001</v>
      </c>
      <c r="EP464">
        <f>U464*(1+$EG464)</f>
        <v>5182.0071845000002</v>
      </c>
      <c r="EQ464">
        <f>U464*(1-$EG464)</f>
        <v>5180.4528154999998</v>
      </c>
      <c r="ER464">
        <f>V464*(1+$EG464)</f>
        <v>5169.7653485000001</v>
      </c>
      <c r="ES464">
        <f>V464*(1-$EG464)</f>
        <v>5168.2146514999995</v>
      </c>
      <c r="ET464" s="7" t="str">
        <f t="shared" si="747"/>
        <v>-----</v>
      </c>
      <c r="EU464" s="7" t="str">
        <f t="shared" si="748"/>
        <v>-----</v>
      </c>
      <c r="EV464" s="7" t="str">
        <f t="shared" si="749"/>
        <v>-----</v>
      </c>
      <c r="EW464" s="7" t="str">
        <f t="shared" si="750"/>
        <v>-----</v>
      </c>
      <c r="EX464" s="7" t="str">
        <f t="shared" si="751"/>
        <v>-----</v>
      </c>
      <c r="EY464" s="7" t="str">
        <f t="shared" si="752"/>
        <v>-----</v>
      </c>
      <c r="EZ464">
        <f t="shared" si="772"/>
        <v>89</v>
      </c>
      <c r="FA464">
        <f t="shared" si="773"/>
        <v>2</v>
      </c>
      <c r="FB464">
        <f t="shared" si="774"/>
        <v>462</v>
      </c>
      <c r="FC464">
        <f t="shared" si="775"/>
        <v>7</v>
      </c>
      <c r="FD464">
        <f t="shared" si="776"/>
        <v>32</v>
      </c>
      <c r="FE464">
        <f t="shared" si="777"/>
        <v>156</v>
      </c>
      <c r="FF464">
        <f t="shared" si="778"/>
        <v>4</v>
      </c>
      <c r="FG464">
        <f t="shared" si="779"/>
        <v>1</v>
      </c>
      <c r="FH464">
        <f t="shared" si="780"/>
        <v>0</v>
      </c>
      <c r="FI464">
        <f t="shared" si="781"/>
        <v>1</v>
      </c>
      <c r="FJ464">
        <f t="shared" si="782"/>
        <v>4</v>
      </c>
      <c r="FK464">
        <f t="shared" si="783"/>
        <v>1</v>
      </c>
      <c r="FL464" s="7" t="str">
        <f t="shared" si="753"/>
        <v>-----</v>
      </c>
      <c r="FM464" s="7" t="str">
        <f t="shared" si="754"/>
        <v>-----</v>
      </c>
      <c r="FN464" s="7" t="str">
        <f t="shared" si="755"/>
        <v>-----</v>
      </c>
      <c r="FO464" s="7" t="str">
        <f t="shared" si="756"/>
        <v>-----</v>
      </c>
      <c r="FP464" s="7" t="str">
        <f t="shared" si="757"/>
        <v>-----</v>
      </c>
      <c r="FQ464" s="7" t="str">
        <f t="shared" si="758"/>
        <v>-----</v>
      </c>
      <c r="FR464" s="13" t="str">
        <f>IF(FL464="-----","-----",(D464-Q464)/Q464)</f>
        <v>-----</v>
      </c>
      <c r="FS464" s="13" t="str">
        <f>IF(FM464="-----","-----",(Q464-R464)/R464)</f>
        <v>-----</v>
      </c>
      <c r="FT464" s="13" t="str">
        <f>IF(FN464="-----","-----",(R464-S464)/S464)</f>
        <v>-----</v>
      </c>
      <c r="FU464" s="13" t="str">
        <f>IF(FO464="-----","-----",(S464-T464)/T464)</f>
        <v>-----</v>
      </c>
      <c r="FV464" s="13" t="str">
        <f>IF(FP464="-----","-----",(T464-U464)/U464)</f>
        <v>-----</v>
      </c>
      <c r="FW464" s="13" t="str">
        <f>IF(FQ464="-----","-----",(U464-V464)/V464)</f>
        <v>-----</v>
      </c>
      <c r="FX464" s="7" t="str">
        <f t="shared" si="759"/>
        <v>-----</v>
      </c>
      <c r="FY464" s="7" t="str">
        <f t="shared" si="760"/>
        <v>-----</v>
      </c>
      <c r="FZ464" s="7" t="str">
        <f t="shared" si="761"/>
        <v>-----</v>
      </c>
      <c r="GA464" s="7" t="str">
        <f t="shared" si="762"/>
        <v>-----</v>
      </c>
      <c r="GB464" s="7" t="str">
        <f t="shared" si="763"/>
        <v>-----</v>
      </c>
      <c r="GC464" s="7" t="str">
        <f t="shared" si="764"/>
        <v>-----</v>
      </c>
      <c r="GD464" s="7" t="str">
        <f>IF(AND(BG464&gt;AA464,BG463&gt;AA463,BG462&gt;AA462,BG461&gt;AA461,BG460&gt;AA460,BG459&gt;AA459,BG458&gt;AA458,BG457&gt;AA457,BG456&gt;AA456,BG455&gt;AA455,BG454&gt;AA454,BG453&gt;AA453),"Bullish",IF(AND(BG464&lt;AA464,BG463&lt;AA463,BG462&lt;AA462,BG461&lt;AA461,BG460&lt;AA460,BG459&lt;AA459,BG458&lt;AA458,BG457&lt;AA457,BG456&lt;AA456,BG455&lt;AA455,BG454&lt;AA454,BG453&lt;AA453),"Bearish","-----"))</f>
        <v>Bullish</v>
      </c>
      <c r="GE464">
        <f>(Z464-BG464)/BG464</f>
        <v>4.298861476417108E-4</v>
      </c>
      <c r="GF464" s="28">
        <f t="shared" si="722"/>
        <v>0.52052752969075822</v>
      </c>
      <c r="GG464" s="7">
        <f t="shared" si="723"/>
        <v>0.69865202737920618</v>
      </c>
      <c r="GH464" s="7" t="str">
        <f t="shared" si="724"/>
        <v>-----</v>
      </c>
      <c r="GI464" s="7" t="str">
        <f>IF(Y464&gt;Z464,"Bullish","Bearish")</f>
        <v>Bullish</v>
      </c>
      <c r="GJ464" s="13" t="str">
        <f>IF(AND(D464&gt;Y464,D463&lt;Y463),"TEMA crossover","-----")</f>
        <v>-----</v>
      </c>
      <c r="GK464" s="13" t="str">
        <f>IF(AND(D464&lt;Y464,D463&gt;Y463),"TEMA crossunder","-----")</f>
        <v>-----</v>
      </c>
      <c r="GL464" s="22" t="str">
        <f>IF(GD464="Bearish","YES","-----")</f>
        <v>-----</v>
      </c>
      <c r="GM464" s="22" t="str">
        <f>IF(GH464="Reverse to Bearish","YES","-----")</f>
        <v>-----</v>
      </c>
      <c r="GN464" s="22" t="str">
        <f>IF(AND(GI464="Bullish",GI463="Bullish",GI462="Bullish",GI461="Bullish"),"YES","-----")</f>
        <v>YES</v>
      </c>
      <c r="GO464" s="22" t="str">
        <f>IF(OR(GK464="TEMA crossunder",GK463="TEMA crossunder",GK462="TEMA crossunder",GK461="TEMA crossunder"),"YES","-----")</f>
        <v>-----</v>
      </c>
      <c r="GP464" s="22" t="str">
        <f>IF(GD464="Bullish","YES","-----")</f>
        <v>YES</v>
      </c>
      <c r="GQ464" s="22" t="str">
        <f>IF(GH464="Reverse to Bullish","YES","-----")</f>
        <v>-----</v>
      </c>
      <c r="GR464" s="22" t="str">
        <f>IF(AND(GI464="Bearish",GI463="Bearish",GI462="Bearish",GI461="Bearish"),"YES","-----")</f>
        <v>-----</v>
      </c>
      <c r="GS464" s="22" t="str">
        <f>IF(OR(GJ464="TEMA crossover",GJ463="TEMA crossover",GJ462="TEMA crossover",GJ461="TEMA crossover"),"YES","-----")</f>
        <v>-----</v>
      </c>
      <c r="GT464" s="22" t="str">
        <f t="shared" si="784"/>
        <v>-----</v>
      </c>
      <c r="GU464" s="22" t="str">
        <f t="shared" si="785"/>
        <v>-----</v>
      </c>
      <c r="GV464" s="22" t="str">
        <f t="shared" si="786"/>
        <v>-----</v>
      </c>
      <c r="GW464" s="22" t="str">
        <f t="shared" si="787"/>
        <v>-----</v>
      </c>
      <c r="GX464" s="22" t="str">
        <f t="shared" si="788"/>
        <v>-----</v>
      </c>
      <c r="GY464" s="22" t="str">
        <f t="shared" si="789"/>
        <v>-----</v>
      </c>
      <c r="GZ464" s="7" t="str">
        <f>IF(G464&gt;BH464,"YES","-----")</f>
        <v>-----</v>
      </c>
      <c r="HA464" s="7" t="str">
        <f>IF(F464&lt;BI464,"YES","-----")</f>
        <v>-----</v>
      </c>
      <c r="HB464">
        <f>BH464-BI464</f>
        <v>5.3000000000001819</v>
      </c>
      <c r="HC464" s="27">
        <f t="shared" si="765"/>
        <v>-0.21920026491446007</v>
      </c>
      <c r="HD464" s="28">
        <f t="shared" si="725"/>
        <v>0.41324702456444384</v>
      </c>
      <c r="HE464" s="28" t="str">
        <f t="shared" si="726"/>
        <v>-----</v>
      </c>
      <c r="HF464" s="27">
        <f>STANDARDIZE(H464,AVERAGE($H81:$H464),_xlfn.STDEV.P($H81:$H464))</f>
        <v>-1.5795221111214137E-2</v>
      </c>
      <c r="HG464" s="28">
        <f t="shared" si="727"/>
        <v>0.49369888048154847</v>
      </c>
      <c r="HH464" s="28" t="str">
        <f t="shared" si="728"/>
        <v>-----</v>
      </c>
      <c r="HI464">
        <f t="shared" si="766"/>
        <v>-2.862250000000131</v>
      </c>
      <c r="HJ464">
        <f t="shared" si="767"/>
        <v>2.4377500000000509</v>
      </c>
      <c r="HK464" s="28">
        <f t="shared" ref="HK464:HL464" si="807">STANDARDIZE(HI464,AVERAGE(HI81:HI464),_xlfn.STDEV.P(HI81:HI464))</f>
        <v>6.5791438491579618E-2</v>
      </c>
      <c r="HL464" s="28">
        <f t="shared" si="807"/>
        <v>-0.15168492887094451</v>
      </c>
      <c r="HM464" s="28">
        <f t="shared" si="730"/>
        <v>0.52622806371845743</v>
      </c>
      <c r="HN464" s="28">
        <f t="shared" si="731"/>
        <v>0.4397177223175589</v>
      </c>
      <c r="HO464" s="28" t="str">
        <f t="shared" si="732"/>
        <v>-----</v>
      </c>
      <c r="HP464" s="28" t="str">
        <f t="shared" si="733"/>
        <v>-----</v>
      </c>
      <c r="HQ464" s="28">
        <f t="shared" si="796"/>
        <v>1.1981500000001688</v>
      </c>
      <c r="HR464" s="28" t="str">
        <f t="shared" si="769"/>
        <v>Bull</v>
      </c>
      <c r="HS464">
        <f t="shared" si="770"/>
        <v>1.1981500000001688</v>
      </c>
      <c r="HT464" s="27">
        <f t="shared" si="734"/>
        <v>0.20861196192298037</v>
      </c>
      <c r="HU464" s="28">
        <f t="shared" si="735"/>
        <v>0.58262441411819244</v>
      </c>
      <c r="HV464" s="27" t="str">
        <f t="shared" si="736"/>
        <v>-----</v>
      </c>
    </row>
    <row r="465" spans="1:230" x14ac:dyDescent="0.55000000000000004">
      <c r="A465">
        <f>Validation!A464</f>
        <v>1772170800</v>
      </c>
      <c r="B465" t="str">
        <f>Price!B464</f>
        <v>XAUUSD</v>
      </c>
      <c r="C465" t="str">
        <f>Price!C464</f>
        <v>M5</v>
      </c>
      <c r="D465">
        <f>Price!D464</f>
        <v>5191.87</v>
      </c>
      <c r="E465">
        <f>Price!E464</f>
        <v>5194.1400000000003</v>
      </c>
      <c r="F465">
        <f>Price!F464</f>
        <v>5194.25</v>
      </c>
      <c r="G465">
        <f>Price!G464</f>
        <v>5191.26</v>
      </c>
      <c r="H465">
        <f>Price!H464</f>
        <v>509</v>
      </c>
      <c r="I465">
        <f>Diagonals!E464</f>
        <v>5229.59</v>
      </c>
      <c r="J465">
        <f>Diagonals!F464</f>
        <v>0</v>
      </c>
      <c r="K465">
        <f>Diagonals!G464</f>
        <v>0</v>
      </c>
      <c r="L465">
        <f>Diagonals!H464</f>
        <v>5089.32</v>
      </c>
      <c r="M465">
        <f>Diagonals!I464</f>
        <v>0</v>
      </c>
      <c r="N465">
        <f>Diagonals!J464</f>
        <v>0</v>
      </c>
      <c r="O465">
        <f>Diagonals!K464</f>
        <v>0</v>
      </c>
      <c r="P465">
        <f>Diagonals!L464</f>
        <v>0</v>
      </c>
      <c r="Q465">
        <f>Trendlines!E464</f>
        <v>5200.34</v>
      </c>
      <c r="R465">
        <f>Trendlines!F464</f>
        <v>5189.87</v>
      </c>
      <c r="S465">
        <f>Trendlines!G464</f>
        <v>5200.41</v>
      </c>
      <c r="T465">
        <f>Trendlines!H464</f>
        <v>5181.7299999999996</v>
      </c>
      <c r="U465">
        <f>Trendlines!I464</f>
        <v>5181.25</v>
      </c>
      <c r="V465">
        <f>Trendlines!J464</f>
        <v>5169.03</v>
      </c>
      <c r="W465">
        <f>Trendlines!K464</f>
        <v>0</v>
      </c>
      <c r="X465">
        <f>Trendlines!L464</f>
        <v>0</v>
      </c>
      <c r="Y465">
        <f>Tema_Hrma_Smma!E464</f>
        <v>5194.24</v>
      </c>
      <c r="Z465">
        <f>Tema_Hrma_Smma!F464</f>
        <v>5190.7</v>
      </c>
      <c r="AA465">
        <f>Tema_Hrma_Smma!G464</f>
        <v>5185.93</v>
      </c>
      <c r="AB465">
        <f>ZScore!H464</f>
        <v>-1</v>
      </c>
      <c r="AC465">
        <f>ZScore!I464</f>
        <v>0.20014999999999999</v>
      </c>
      <c r="AD465">
        <f>ZScore!J464</f>
        <v>3</v>
      </c>
      <c r="AE465">
        <f>HA!E464</f>
        <v>5193.3599999999997</v>
      </c>
      <c r="AF465">
        <f>HA!F464</f>
        <v>5194.25</v>
      </c>
      <c r="AG465">
        <f>HA!G464</f>
        <v>5191.26</v>
      </c>
      <c r="AH465">
        <f>HA!H464</f>
        <v>5192.88</v>
      </c>
      <c r="AI465">
        <f>HA!I464</f>
        <v>-1</v>
      </c>
      <c r="AJ465">
        <f>HA!J464</f>
        <v>0.48</v>
      </c>
      <c r="AK465">
        <f>HA!K464</f>
        <v>-0.87568000000000001</v>
      </c>
      <c r="AL465">
        <f>HA!L464</f>
        <v>-1</v>
      </c>
      <c r="AM465">
        <f>KC!E464</f>
        <v>5210.8221400000002</v>
      </c>
      <c r="AN465">
        <f>KC!F464</f>
        <v>5205.3215300000002</v>
      </c>
      <c r="AO465">
        <f>KC!G464</f>
        <v>5199.8209100000004</v>
      </c>
      <c r="AP465">
        <f>KC!H464</f>
        <v>5194.3202899999997</v>
      </c>
      <c r="AQ465">
        <f>KC!I464</f>
        <v>5188.8196799999996</v>
      </c>
      <c r="AR465">
        <f>KC!J464</f>
        <v>5185.9687299999996</v>
      </c>
      <c r="AS465">
        <f>KC!K464</f>
        <v>5180.4681099999998</v>
      </c>
      <c r="AT465">
        <f>KC!L464</f>
        <v>5174.96749</v>
      </c>
      <c r="AU465">
        <f>KC!M464</f>
        <v>5169.4668799999999</v>
      </c>
      <c r="AV465">
        <f>KC!N464</f>
        <v>5163.9662600000001</v>
      </c>
      <c r="AW465">
        <f>SR_Levels!E464</f>
        <v>5178.6000000000004</v>
      </c>
      <c r="AX465">
        <f>SR_Levels!F464</f>
        <v>5161.8900000000003</v>
      </c>
      <c r="AY465">
        <f>SR_Levels!G464</f>
        <v>5135.8500000000004</v>
      </c>
      <c r="AZ465">
        <f>SR_Levels!H464</f>
        <v>0</v>
      </c>
      <c r="BA465">
        <f>SR_Levels!I464</f>
        <v>5193.3500000000004</v>
      </c>
      <c r="BB465">
        <f>SR_Levels!J464</f>
        <v>5205.3100000000004</v>
      </c>
      <c r="BC465">
        <f>SR_Levels!K464</f>
        <v>0</v>
      </c>
      <c r="BD465">
        <f>SR_Levels!L464</f>
        <v>0</v>
      </c>
      <c r="BE465">
        <f>ZigZag!E464</f>
        <v>0</v>
      </c>
      <c r="BF465">
        <f>ZigZag!F464</f>
        <v>0</v>
      </c>
      <c r="BG465">
        <f>ZigZag!G464</f>
        <v>5187.78</v>
      </c>
      <c r="BH465">
        <f>Dual_Tema!E464</f>
        <v>5196.3100000000004</v>
      </c>
      <c r="BI465">
        <f>Dual_Tema!F464</f>
        <v>5191.87</v>
      </c>
      <c r="BJ465">
        <f>Pinbar!E464</f>
        <v>0</v>
      </c>
      <c r="BK465">
        <f>SSA!E464</f>
        <v>5194.5386200000003</v>
      </c>
      <c r="BL465">
        <f>SSA!F464</f>
        <v>5193.7063600000001</v>
      </c>
      <c r="BN465" t="str">
        <f t="shared" si="792"/>
        <v>Red Candle</v>
      </c>
      <c r="BO465" s="34">
        <f t="shared" si="797"/>
        <v>8.7327994694774702E-4</v>
      </c>
      <c r="BP465" s="34">
        <f t="shared" si="805"/>
        <v>8.7327994694774702E-4</v>
      </c>
      <c r="BQ465" s="34">
        <f t="shared" si="671"/>
        <v>1.0141498975246854E-3</v>
      </c>
      <c r="BR465" s="34">
        <f t="shared" si="681"/>
        <v>9.0608173628381472E-4</v>
      </c>
      <c r="BS465" s="35">
        <f t="shared" si="798"/>
        <v>1.4549372649619308E-4</v>
      </c>
      <c r="BT465" s="35">
        <f t="shared" si="806"/>
        <v>7.2744217387565868E-5</v>
      </c>
      <c r="BU465" s="35">
        <f t="shared" si="672"/>
        <v>5.631469644296061E-5</v>
      </c>
      <c r="BV465" s="35">
        <f t="shared" si="682"/>
        <v>3.7737024191075719E-5</v>
      </c>
      <c r="BW465" s="27">
        <v>96</v>
      </c>
      <c r="BX465">
        <f>F465-G465</f>
        <v>2.9899999999997817</v>
      </c>
      <c r="BY465">
        <f>ABS(F465-D464)</f>
        <v>0.28999999999996362</v>
      </c>
      <c r="BZ465">
        <f>ABS(G465-D464)</f>
        <v>3.2799999999997453</v>
      </c>
      <c r="CA465">
        <f t="shared" si="771"/>
        <v>3.2799999999997453</v>
      </c>
      <c r="CB465">
        <f t="shared" ref="CB465:CB501" si="808">AVERAGE(CA452:CA465)</f>
        <v>3.1292857142857429</v>
      </c>
      <c r="CC465">
        <f t="shared" si="664"/>
        <v>3.5105774249970993</v>
      </c>
      <c r="CD465">
        <f t="shared" ref="CD465:CD501" si="809">CB465-CC465</f>
        <v>-0.38129171071135648</v>
      </c>
      <c r="CE465">
        <f t="shared" si="665"/>
        <v>-1</v>
      </c>
      <c r="CF465">
        <f t="shared" si="668"/>
        <v>-30</v>
      </c>
      <c r="CG465" s="7" t="str">
        <f t="shared" ref="CG465:CG501" si="810">IF(AND(CE465=1,CF465&gt;12),"High Volatility Period",IF(AND(CE465=-1,CF465&lt;-12),"Low Volatility Period","-----"))</f>
        <v>Low Volatility Period</v>
      </c>
      <c r="CH465" s="21">
        <f>(Q465-Q369)/$BW465</f>
        <v>5.5208333333306809E-3</v>
      </c>
      <c r="CI465" s="21">
        <f>(R465-R369)/$BW465</f>
        <v>-2.5937499999997726E-2</v>
      </c>
      <c r="CJ465" s="21">
        <f>(S465-S369)/$BW465</f>
        <v>-1.7604166666671972E-2</v>
      </c>
      <c r="CK465" s="21">
        <f>(T465-T369)/$BW465</f>
        <v>7.5624999999992795E-2</v>
      </c>
      <c r="CL465" s="21">
        <f>(U465-U369)/$BW465</f>
        <v>2.2187500000001137E-2</v>
      </c>
      <c r="CM465" s="21">
        <f>(V465-V369)/$BW465</f>
        <v>3.8749999999993179E-2</v>
      </c>
      <c r="CN465">
        <f>DEGREES(ATAN(CH465/$CB465))</f>
        <v>0.10108380956136957</v>
      </c>
      <c r="CO465">
        <f>DEGREES(ATAN(CI465/$CB465))</f>
        <v>-0.47489279841940968</v>
      </c>
      <c r="CP465">
        <f>DEGREES(ATAN(CJ465/$CB465))</f>
        <v>-0.32232077980520252</v>
      </c>
      <c r="CQ465">
        <f>DEGREES(ATAN(CK465/$CB465))</f>
        <v>1.3843894338588778</v>
      </c>
      <c r="CR465">
        <f t="shared" ref="CR465:CR501" si="811">DEGREES(ATAN(CL465/$CB465))</f>
        <v>0.40623609407633693</v>
      </c>
      <c r="CS465">
        <f t="shared" ref="CS465:CS501" si="812">DEGREES(ATAN(CM465/$CB465))</f>
        <v>0.70945838364194269</v>
      </c>
      <c r="CT465" t="str" cm="1">
        <f t="array" ref="CT465">_xlfn.IFS(CN465&gt;3,"Strong + Slope",CN465&gt;1.5,"Moderate + Slope",CN465&gt;0.5,"Sideway + Slope",CN465&gt;=-0.5,"Sideway Flat",CN465&gt;=-1.5,"Sideway - Slope",CN465&gt;=-3,"Moderate - Slope",TRUE,"Strong - Slope")</f>
        <v>Sideway Flat</v>
      </c>
      <c r="CU465" t="str" cm="1">
        <f t="array" ref="CU465">_xlfn.IFS(CO465&gt;3,"Strong + Slope",CO465&gt;1.5,"Moderate + Slope",CO465&gt;0.5,"Sideway + Slope",CO465&gt;=-0.5,"Sideway Flat",CO465&gt;=-1.5,"Sideway - Slope",CO465&gt;=-3,"Moderate - Slope",TRUE,"Strong - Slope")</f>
        <v>Sideway Flat</v>
      </c>
      <c r="CV465" t="str" cm="1">
        <f t="array" ref="CV465">_xlfn.IFS(CP465&gt;3,"Strong + Slope",CP465&gt;1.5,"Moderate + Slope",CP465&gt;0.5,"Sideway + Slope",CP465&gt;=-0.5,"Sideway Flat",CP465&gt;=-1.5,"Sideway - Slope",CP465&gt;=-3,"Moderate - Slope",TRUE,"Strong - Slope")</f>
        <v>Sideway Flat</v>
      </c>
      <c r="CW465" t="str" cm="1">
        <f t="array" ref="CW465">_xlfn.IFS(CQ465&gt;3,"Strong + Slope",CQ465&gt;1.5,"Moderate + Slope",CQ465&gt;0.5,"Sideway + Slope",CQ465&gt;=-0.5,"Sideway Flat",CQ465&gt;=-1.5,"Sideway - Slope",CQ465&gt;=-3,"Moderate - Slope",TRUE,"Strong - Slope")</f>
        <v>Sideway + Slope</v>
      </c>
      <c r="CX465" t="str" cm="1">
        <f t="array" ref="CX465">_xlfn.IFS(CR465&gt;3,"Strong + Slope",CR465&gt;1.5,"Moderate + Slope",CR465&gt;0.5,"Sideway + Slope",CR465&gt;=-0.5,"Sideway Flat",CR465&gt;=-1.5,"Sideway - Slope",CR465&gt;=-3,"Moderate - Slope",TRUE,"Strong - Slope")</f>
        <v>Sideway Flat</v>
      </c>
      <c r="CY465" t="str" cm="1">
        <f t="array" ref="CY465">_xlfn.IFS(CS465&gt;3,"Strong + Slope",CS465&gt;1.5,"Moderate + Slope",CS465&gt;0.5,"Sideway + Slope",CS465&gt;=-0.5,"Sideway Flat",CS465&gt;=-1.5,"Sideway - Slope",CS465&gt;=-3,"Moderate - Slope",TRUE,"Strong - Slope")</f>
        <v>Sideway + Slope</v>
      </c>
      <c r="CZ465" s="7" t="str">
        <f>IF(AND(D465&gt;BH465,D465&gt;E465),"Bullish Trigger","-----")</f>
        <v>-----</v>
      </c>
      <c r="DA465" s="7" t="str">
        <f>IF(AND(D465&lt;BI465,D465&lt;E465),"Bearish Trigger","-----")</f>
        <v>-----</v>
      </c>
      <c r="DB465" s="13" t="str">
        <f>IF(AND(W465=BE465,W465&gt;0,BE465&gt;0),"Important High","------")</f>
        <v>------</v>
      </c>
      <c r="DC465" s="13" t="str">
        <f>IF(AND(X465=BF465,X465&gt;0,BF465&gt;0),"Important Low","------")</f>
        <v>------</v>
      </c>
      <c r="DD465" s="7" t="str">
        <f>IF(AND(DB465="Important High",DC465="-----",BJ465=1),"Imp High Rej","-----")</f>
        <v>-----</v>
      </c>
      <c r="DE465" s="7" t="str">
        <f>IF(AND(DB465="-----",DC465="Important Low",BJ465=1),"Imp Low Rej","-----")</f>
        <v>-----</v>
      </c>
      <c r="DF465" s="7" t="str">
        <f>IF(Y465&gt;AM465,"Overbought",IF(Y465&gt;AO465,"Bullish Momentum",IF(Y465&gt;AQ465,"Flat Momentum","-----")))</f>
        <v>Flat Momentum</v>
      </c>
      <c r="DG465" s="7" t="str">
        <f>IF(Y465&lt;AV465,"Oversold",IF(Y465&lt;AT465,"Bearish Momentum",IF(Y465&lt;AR465,"Flat Momentum","-----")))</f>
        <v>-----</v>
      </c>
      <c r="DH465" s="7" t="str">
        <f>IF(AND(DF465="Overbought",AD465=2),"Culminated Thrust","-----")</f>
        <v>-----</v>
      </c>
      <c r="DI465" s="7" t="str">
        <f>IF(AND(DG465="Oversold",AD465=5),"Culminated Thrust","-----")</f>
        <v>-----</v>
      </c>
      <c r="DJ465" s="14">
        <f>(Q465-$D465)/$D465</f>
        <v>1.6313967799656492E-3</v>
      </c>
      <c r="DK465" s="14">
        <f>(R465-$D465)/$D465</f>
        <v>-3.8521765760698941E-4</v>
      </c>
      <c r="DL465" s="14">
        <f>(S465-$D465)/$D465</f>
        <v>1.6448793979818377E-3</v>
      </c>
      <c r="DM465" s="14">
        <f>(T465-$D465)/$D465</f>
        <v>-1.9530535240674992E-3</v>
      </c>
      <c r="DN465" s="14">
        <f>(U465-$D465)/$D465</f>
        <v>-2.0455057618930929E-3</v>
      </c>
      <c r="DO465" s="14">
        <f>(V465-$D465)/$D465</f>
        <v>-4.3991856498718472E-3</v>
      </c>
      <c r="DP465" s="14">
        <f t="shared" si="737"/>
        <v>1.6448793979818377E-3</v>
      </c>
      <c r="DQ465" s="14">
        <f t="shared" si="738"/>
        <v>1.6313967799656492E-3</v>
      </c>
      <c r="DR465" s="14">
        <f t="shared" si="739"/>
        <v>-3.8521765760698941E-4</v>
      </c>
      <c r="DS465" s="14">
        <f t="shared" si="740"/>
        <v>-1.9530535240674992E-3</v>
      </c>
      <c r="DT465" s="14">
        <f t="shared" si="741"/>
        <v>-2.0455057618930929E-3</v>
      </c>
      <c r="DU465" s="14">
        <f t="shared" si="742"/>
        <v>-4.3991856498718472E-3</v>
      </c>
      <c r="DV465" t="str">
        <f>IF($D465&gt;Q465,"SUP","RES")</f>
        <v>RES</v>
      </c>
      <c r="DW465" t="str">
        <f>IF($D465&gt;R465,"SUP","RES")</f>
        <v>SUP</v>
      </c>
      <c r="DX465" t="str">
        <f>IF($D465&gt;S465,"SUP","RES")</f>
        <v>RES</v>
      </c>
      <c r="DY465" t="str">
        <f>IF($D465&gt;T465,"SUP","RES")</f>
        <v>SUP</v>
      </c>
      <c r="DZ465" t="str">
        <f>IF($D465&gt;U465,"SUP","RES")</f>
        <v>SUP</v>
      </c>
      <c r="EA465" t="str">
        <f>IF($D465&gt;V465,"SUP","RES")</f>
        <v>SUP</v>
      </c>
      <c r="EB465" s="7">
        <f t="shared" si="743"/>
        <v>2</v>
      </c>
      <c r="EC465" s="7">
        <f t="shared" si="744"/>
        <v>4</v>
      </c>
      <c r="ED465" s="13" t="str">
        <f t="shared" si="745"/>
        <v>-----</v>
      </c>
      <c r="EE465" s="13" t="str">
        <f t="shared" si="746"/>
        <v>-----</v>
      </c>
      <c r="EF465" s="7">
        <f>IF(OR(ED465="All Sup",EE465="All Res"),"na",((D465-MIN(Q465:V465))/(MAX(Q465:V465)-MIN(Q465:V465))))</f>
        <v>0.72785213511791158</v>
      </c>
      <c r="EG465">
        <v>1.4999999999999999E-4</v>
      </c>
      <c r="EH465">
        <f>Q465*(1+$EG465)</f>
        <v>5201.1200510000008</v>
      </c>
      <c r="EI465">
        <f>Q465*(1-$EG465)</f>
        <v>5199.5599490000004</v>
      </c>
      <c r="EJ465">
        <f>R465*(1+$EG465)</f>
        <v>5190.6484805</v>
      </c>
      <c r="EK465">
        <f>R465*(1-$EG465)</f>
        <v>5189.0915194999998</v>
      </c>
      <c r="EL465">
        <f>S465*(1+$EG465)</f>
        <v>5201.1900615000004</v>
      </c>
      <c r="EM465">
        <f>S465*(1-$EG465)</f>
        <v>5199.6299385000002</v>
      </c>
      <c r="EN465">
        <f>T465*(1+$EG465)</f>
        <v>5182.5072595000001</v>
      </c>
      <c r="EO465">
        <f>T465*(1-$EG465)</f>
        <v>5180.9527404999999</v>
      </c>
      <c r="EP465">
        <f>U465*(1+$EG465)</f>
        <v>5182.0271875000008</v>
      </c>
      <c r="EQ465">
        <f>U465*(1-$EG465)</f>
        <v>5180.4728125000001</v>
      </c>
      <c r="ER465">
        <f>V465*(1+$EG465)</f>
        <v>5169.8053545000002</v>
      </c>
      <c r="ES465">
        <f>V465*(1-$EG465)</f>
        <v>5168.2546455000002</v>
      </c>
      <c r="ET465" s="7" t="str">
        <f t="shared" si="747"/>
        <v>-----</v>
      </c>
      <c r="EU465" s="7" t="str">
        <f t="shared" si="748"/>
        <v>-----</v>
      </c>
      <c r="EV465" s="7" t="str">
        <f t="shared" si="749"/>
        <v>-----</v>
      </c>
      <c r="EW465" s="7" t="str">
        <f t="shared" si="750"/>
        <v>-----</v>
      </c>
      <c r="EX465" s="7" t="str">
        <f t="shared" si="751"/>
        <v>-----</v>
      </c>
      <c r="EY465" s="7" t="str">
        <f t="shared" si="752"/>
        <v>-----</v>
      </c>
      <c r="EZ465">
        <f t="shared" si="772"/>
        <v>90</v>
      </c>
      <c r="FA465">
        <f t="shared" si="773"/>
        <v>3</v>
      </c>
      <c r="FB465">
        <f t="shared" si="774"/>
        <v>463</v>
      </c>
      <c r="FC465">
        <f t="shared" si="775"/>
        <v>8</v>
      </c>
      <c r="FD465">
        <f t="shared" si="776"/>
        <v>33</v>
      </c>
      <c r="FE465">
        <f t="shared" si="777"/>
        <v>157</v>
      </c>
      <c r="FF465">
        <f t="shared" si="778"/>
        <v>4</v>
      </c>
      <c r="FG465">
        <f t="shared" si="779"/>
        <v>1</v>
      </c>
      <c r="FH465">
        <f t="shared" si="780"/>
        <v>0</v>
      </c>
      <c r="FI465">
        <f t="shared" si="781"/>
        <v>1</v>
      </c>
      <c r="FJ465">
        <f t="shared" si="782"/>
        <v>4</v>
      </c>
      <c r="FK465">
        <f t="shared" si="783"/>
        <v>1</v>
      </c>
      <c r="FL465" s="7" t="str">
        <f t="shared" si="753"/>
        <v>-----</v>
      </c>
      <c r="FM465" s="7" t="str">
        <f t="shared" si="754"/>
        <v>-----</v>
      </c>
      <c r="FN465" s="7" t="str">
        <f t="shared" si="755"/>
        <v>-----</v>
      </c>
      <c r="FO465" s="7" t="str">
        <f t="shared" si="756"/>
        <v>-----</v>
      </c>
      <c r="FP465" s="7" t="str">
        <f t="shared" si="757"/>
        <v>-----</v>
      </c>
      <c r="FQ465" s="7" t="str">
        <f t="shared" si="758"/>
        <v>-----</v>
      </c>
      <c r="FR465" s="13" t="str">
        <f>IF(FL465="-----","-----",(D465-Q465)/Q465)</f>
        <v>-----</v>
      </c>
      <c r="FS465" s="13" t="str">
        <f>IF(FM465="-----","-----",(Q465-R465)/R465)</f>
        <v>-----</v>
      </c>
      <c r="FT465" s="13" t="str">
        <f>IF(FN465="-----","-----",(R465-S465)/S465)</f>
        <v>-----</v>
      </c>
      <c r="FU465" s="13" t="str">
        <f>IF(FO465="-----","-----",(S465-T465)/T465)</f>
        <v>-----</v>
      </c>
      <c r="FV465" s="13" t="str">
        <f>IF(FP465="-----","-----",(T465-U465)/U465)</f>
        <v>-----</v>
      </c>
      <c r="FW465" s="13" t="str">
        <f>IF(FQ465="-----","-----",(U465-V465)/V465)</f>
        <v>-----</v>
      </c>
      <c r="FX465" s="7" t="str">
        <f t="shared" si="759"/>
        <v>-----</v>
      </c>
      <c r="FY465" s="7" t="str">
        <f t="shared" si="760"/>
        <v>-----</v>
      </c>
      <c r="FZ465" s="7" t="str">
        <f t="shared" si="761"/>
        <v>-----</v>
      </c>
      <c r="GA465" s="7" t="str">
        <f t="shared" si="762"/>
        <v>-----</v>
      </c>
      <c r="GB465" s="7" t="str">
        <f t="shared" si="763"/>
        <v>-----</v>
      </c>
      <c r="GC465" s="7" t="str">
        <f t="shared" si="764"/>
        <v>-----</v>
      </c>
      <c r="GD465" s="7" t="str">
        <f>IF(AND(BG465&gt;AA465,BG464&gt;AA464,BG463&gt;AA463,BG462&gt;AA462,BG461&gt;AA461,BG460&gt;AA460,BG459&gt;AA459,BG458&gt;AA458,BG457&gt;AA457,BG456&gt;AA456,BG455&gt;AA455,BG454&gt;AA454),"Bullish",IF(AND(BG465&lt;AA465,BG464&lt;AA464,BG463&lt;AA463,BG462&lt;AA462,BG461&lt;AA461,BG460&lt;AA460,BG459&lt;AA459,BG458&lt;AA458,BG457&lt;AA457,BG456&lt;AA456,BG455&lt;AA455,BG454&lt;AA454),"Bearish","-----"))</f>
        <v>Bullish</v>
      </c>
      <c r="GE465">
        <f>(Z465-BG465)/BG465</f>
        <v>5.6286118532398695E-4</v>
      </c>
      <c r="GF465" s="28">
        <f t="shared" si="722"/>
        <v>0.64575105871377536</v>
      </c>
      <c r="GG465" s="7">
        <f t="shared" si="723"/>
        <v>0.74077970598853748</v>
      </c>
      <c r="GH465" s="7" t="str">
        <f t="shared" si="724"/>
        <v>-----</v>
      </c>
      <c r="GI465" s="7" t="str">
        <f>IF(Y465&gt;Z465,"Bullish","Bearish")</f>
        <v>Bullish</v>
      </c>
      <c r="GJ465" s="13" t="str">
        <f>IF(AND(D465&gt;Y465,D464&lt;Y464),"TEMA crossover","-----")</f>
        <v>-----</v>
      </c>
      <c r="GK465" s="13" t="str">
        <f>IF(AND(D465&lt;Y465,D464&gt;Y464),"TEMA crossunder","-----")</f>
        <v>TEMA crossunder</v>
      </c>
      <c r="GL465" s="22" t="str">
        <f>IF(GD465="Bearish","YES","-----")</f>
        <v>-----</v>
      </c>
      <c r="GM465" s="22" t="str">
        <f>IF(GH465="Reverse to Bearish","YES","-----")</f>
        <v>-----</v>
      </c>
      <c r="GN465" s="22" t="str">
        <f>IF(AND(GI465="Bullish",GI464="Bullish",GI463="Bullish",GI462="Bullish"),"YES","-----")</f>
        <v>YES</v>
      </c>
      <c r="GO465" s="22" t="str">
        <f>IF(OR(GK465="TEMA crossunder",GK464="TEMA crossunder",GK463="TEMA crossunder",GK462="TEMA crossunder"),"YES","-----")</f>
        <v>YES</v>
      </c>
      <c r="GP465" s="22" t="str">
        <f>IF(GD465="Bullish","YES","-----")</f>
        <v>YES</v>
      </c>
      <c r="GQ465" s="22" t="str">
        <f>IF(GH465="Reverse to Bullish","YES","-----")</f>
        <v>-----</v>
      </c>
      <c r="GR465" s="22" t="str">
        <f>IF(AND(GI465="Bearish",GI464="Bearish",GI463="Bearish",GI462="Bearish"),"YES","-----")</f>
        <v>-----</v>
      </c>
      <c r="GS465" s="22" t="str">
        <f>IF(OR(GJ465="TEMA crossover",GJ464="TEMA crossover",GJ463="TEMA crossover",GJ462="TEMA crossover"),"YES","-----")</f>
        <v>-----</v>
      </c>
      <c r="GT465" s="22" t="str">
        <f t="shared" si="784"/>
        <v>-----</v>
      </c>
      <c r="GU465" s="22" t="str">
        <f t="shared" si="785"/>
        <v>-----</v>
      </c>
      <c r="GV465" s="22" t="str">
        <f t="shared" si="786"/>
        <v>-----</v>
      </c>
      <c r="GW465" s="22" t="str">
        <f t="shared" si="787"/>
        <v>-----</v>
      </c>
      <c r="GX465" s="22" t="str">
        <f t="shared" si="788"/>
        <v>-----</v>
      </c>
      <c r="GY465" s="22" t="str">
        <f t="shared" si="789"/>
        <v>-----</v>
      </c>
      <c r="GZ465" s="7" t="str">
        <f>IF(G465&gt;BH465,"YES","-----")</f>
        <v>-----</v>
      </c>
      <c r="HA465" s="7" t="str">
        <f>IF(F465&lt;BI465,"YES","-----")</f>
        <v>-----</v>
      </c>
      <c r="HB465">
        <f>BH465-BI465</f>
        <v>4.4400000000005093</v>
      </c>
      <c r="HC465" s="27">
        <f t="shared" si="765"/>
        <v>-0.51004144771441084</v>
      </c>
      <c r="HD465" s="28">
        <f t="shared" si="725"/>
        <v>0.3050112122532298</v>
      </c>
      <c r="HE465" s="28" t="str">
        <f t="shared" si="726"/>
        <v>-----</v>
      </c>
      <c r="HF465" s="27">
        <f>STANDARDIZE(H465,AVERAGE($H82:$H465),_xlfn.STDEV.P($H82:$H465))</f>
        <v>1.4161264742696021E-2</v>
      </c>
      <c r="HG465" s="28">
        <f t="shared" si="727"/>
        <v>0.50564933842813087</v>
      </c>
      <c r="HH465" s="28" t="str">
        <f t="shared" si="728"/>
        <v>-----</v>
      </c>
      <c r="HI465">
        <f t="shared" si="766"/>
        <v>-2.6686200000003737</v>
      </c>
      <c r="HJ465">
        <f t="shared" si="767"/>
        <v>1.7713800000001356</v>
      </c>
      <c r="HK465" s="28">
        <f t="shared" ref="HK465:HL465" si="813">STANDARDIZE(HI465,AVERAGE(HI82:HI465),_xlfn.STDEV.P(HI82:HI465))</f>
        <v>0.12188441164897913</v>
      </c>
      <c r="HL465" s="28">
        <f t="shared" si="813"/>
        <v>-0.39189774908502739</v>
      </c>
      <c r="HM465" s="28">
        <f t="shared" si="730"/>
        <v>0.54850471936129885</v>
      </c>
      <c r="HN465" s="28">
        <f t="shared" si="731"/>
        <v>0.3475668831001546</v>
      </c>
      <c r="HO465" s="28" t="str">
        <f t="shared" si="732"/>
        <v>-----</v>
      </c>
      <c r="HP465" s="28" t="str">
        <f t="shared" si="733"/>
        <v>-----</v>
      </c>
      <c r="HQ465" s="28">
        <f t="shared" si="796"/>
        <v>0.832260000000133</v>
      </c>
      <c r="HR465" s="28" t="str">
        <f t="shared" si="769"/>
        <v>Bull</v>
      </c>
      <c r="HS465">
        <f t="shared" si="770"/>
        <v>0.832260000000133</v>
      </c>
      <c r="HT465" s="27">
        <f t="shared" si="734"/>
        <v>-0.21337555980747808</v>
      </c>
      <c r="HU465" s="28">
        <f t="shared" si="735"/>
        <v>0.41551702100064414</v>
      </c>
      <c r="HV465" s="27" t="str">
        <f t="shared" si="736"/>
        <v>-----</v>
      </c>
    </row>
    <row r="466" spans="1:230" x14ac:dyDescent="0.55000000000000004">
      <c r="A466">
        <f>Validation!A465</f>
        <v>1772171100</v>
      </c>
      <c r="B466" t="str">
        <f>Price!B465</f>
        <v>XAUUSD</v>
      </c>
      <c r="C466" t="str">
        <f>Price!C465</f>
        <v>M5</v>
      </c>
      <c r="D466">
        <f>Price!D465</f>
        <v>5191.26</v>
      </c>
      <c r="E466">
        <f>Price!E465</f>
        <v>5192.1000000000004</v>
      </c>
      <c r="F466">
        <f>Price!F465</f>
        <v>5193.72</v>
      </c>
      <c r="G466">
        <f>Price!G465</f>
        <v>5191.05</v>
      </c>
      <c r="H466">
        <f>Price!H465</f>
        <v>468</v>
      </c>
      <c r="I466">
        <f>Diagonals!E465</f>
        <v>5229.7700000000004</v>
      </c>
      <c r="J466">
        <f>Diagonals!F465</f>
        <v>0</v>
      </c>
      <c r="K466">
        <f>Diagonals!G465</f>
        <v>0</v>
      </c>
      <c r="L466">
        <f>Diagonals!H465</f>
        <v>5088.99</v>
      </c>
      <c r="M466">
        <f>Diagonals!I465</f>
        <v>0</v>
      </c>
      <c r="N466">
        <f>Diagonals!J465</f>
        <v>0</v>
      </c>
      <c r="O466">
        <f>Diagonals!K465</f>
        <v>0</v>
      </c>
      <c r="P466">
        <f>Diagonals!L465</f>
        <v>0</v>
      </c>
      <c r="Q466">
        <f>Trendlines!E465</f>
        <v>5200.3500000000004</v>
      </c>
      <c r="R466">
        <f>Trendlines!F465</f>
        <v>5189.84</v>
      </c>
      <c r="S466">
        <f>Trendlines!G465</f>
        <v>5200.3999999999996</v>
      </c>
      <c r="T466">
        <f>Trendlines!H465</f>
        <v>5181.8100000000004</v>
      </c>
      <c r="U466">
        <f>Trendlines!I465</f>
        <v>5181.2700000000004</v>
      </c>
      <c r="V466">
        <f>Trendlines!J465</f>
        <v>5169.07</v>
      </c>
      <c r="W466">
        <f>Trendlines!K465</f>
        <v>0</v>
      </c>
      <c r="X466">
        <f>Trendlines!L465</f>
        <v>0</v>
      </c>
      <c r="Y466">
        <f>Tema_Hrma_Smma!E465</f>
        <v>5193.8100000000004</v>
      </c>
      <c r="Z466">
        <f>Tema_Hrma_Smma!F465</f>
        <v>5191.4399999999996</v>
      </c>
      <c r="AA466">
        <f>Tema_Hrma_Smma!G465</f>
        <v>5186.1099999999997</v>
      </c>
      <c r="AB466">
        <f>ZScore!H465</f>
        <v>-1</v>
      </c>
      <c r="AC466">
        <f>ZScore!I465</f>
        <v>0.72252000000000005</v>
      </c>
      <c r="AD466">
        <f>ZScore!J465</f>
        <v>3</v>
      </c>
      <c r="AE466">
        <f>HA!E465</f>
        <v>5193.12</v>
      </c>
      <c r="AF466">
        <f>HA!F465</f>
        <v>5193.72</v>
      </c>
      <c r="AG466">
        <f>HA!G465</f>
        <v>5191.05</v>
      </c>
      <c r="AH466">
        <f>HA!H465</f>
        <v>5192.03</v>
      </c>
      <c r="AI466">
        <f>HA!I465</f>
        <v>-1</v>
      </c>
      <c r="AJ466">
        <f>HA!J465</f>
        <v>1.0900000000000001</v>
      </c>
      <c r="AK466">
        <f>HA!K465</f>
        <v>-0.62544</v>
      </c>
      <c r="AL466">
        <f>HA!L465</f>
        <v>-2</v>
      </c>
      <c r="AM466">
        <f>KC!E465</f>
        <v>5211.0555899999999</v>
      </c>
      <c r="AN466">
        <f>KC!F465</f>
        <v>5205.6191699999999</v>
      </c>
      <c r="AO466">
        <f>KC!G465</f>
        <v>5200.1827499999999</v>
      </c>
      <c r="AP466">
        <f>KC!H465</f>
        <v>5194.7463299999999</v>
      </c>
      <c r="AQ466">
        <f>KC!I465</f>
        <v>5189.3099099999999</v>
      </c>
      <c r="AR466">
        <f>KC!J465</f>
        <v>5186.4201199999998</v>
      </c>
      <c r="AS466">
        <f>KC!K465</f>
        <v>5180.9836999999998</v>
      </c>
      <c r="AT466">
        <f>KC!L465</f>
        <v>5175.5472799999998</v>
      </c>
      <c r="AU466">
        <f>KC!M465</f>
        <v>5170.1108599999998</v>
      </c>
      <c r="AV466">
        <f>KC!N465</f>
        <v>5164.6744500000004</v>
      </c>
      <c r="AW466">
        <f>SR_Levels!E465</f>
        <v>5178.6000000000004</v>
      </c>
      <c r="AX466">
        <f>SR_Levels!F465</f>
        <v>5161.8900000000003</v>
      </c>
      <c r="AY466">
        <f>SR_Levels!G465</f>
        <v>5135.8500000000004</v>
      </c>
      <c r="AZ466">
        <f>SR_Levels!H465</f>
        <v>0</v>
      </c>
      <c r="BA466">
        <f>SR_Levels!I465</f>
        <v>5193.3500000000004</v>
      </c>
      <c r="BB466">
        <f>SR_Levels!J465</f>
        <v>5205.3100000000004</v>
      </c>
      <c r="BC466">
        <f>SR_Levels!K465</f>
        <v>0</v>
      </c>
      <c r="BD466">
        <f>SR_Levels!L465</f>
        <v>0</v>
      </c>
      <c r="BE466">
        <f>ZigZag!E465</f>
        <v>0</v>
      </c>
      <c r="BF466">
        <f>ZigZag!F465</f>
        <v>0</v>
      </c>
      <c r="BG466">
        <f>ZigZag!G465</f>
        <v>5188.08</v>
      </c>
      <c r="BH466">
        <f>Dual_Tema!E465</f>
        <v>5195.78</v>
      </c>
      <c r="BI466">
        <f>Dual_Tema!F465</f>
        <v>5192.07</v>
      </c>
      <c r="BJ466">
        <f>Pinbar!E465</f>
        <v>0</v>
      </c>
      <c r="BK466">
        <f>SSA!E465</f>
        <v>5194.7620200000001</v>
      </c>
      <c r="BL466">
        <f>SSA!F465</f>
        <v>5194.2341900000001</v>
      </c>
      <c r="BN466" t="str">
        <f t="shared" si="792"/>
        <v>Red Candle</v>
      </c>
      <c r="BO466" s="34">
        <f t="shared" si="797"/>
        <v>9.2162699942943682E-4</v>
      </c>
      <c r="BP466" s="34">
        <f t="shared" si="805"/>
        <v>1.0779706383168275E-3</v>
      </c>
      <c r="BQ466" s="34">
        <f t="shared" si="671"/>
        <v>1.2401563792834303E-3</v>
      </c>
      <c r="BR466" s="34">
        <f t="shared" si="681"/>
        <v>3.0059541013938151E-4</v>
      </c>
      <c r="BS466" s="35">
        <f t="shared" si="798"/>
        <v>1.5354554724900105E-4</v>
      </c>
      <c r="BT466" s="35">
        <f t="shared" si="806"/>
        <v>8.9786534333891055E-5</v>
      </c>
      <c r="BU466" s="35">
        <f t="shared" si="672"/>
        <v>6.8857260582921853E-5</v>
      </c>
      <c r="BV466" s="35">
        <f t="shared" si="682"/>
        <v>1.2523005095133044E-5</v>
      </c>
      <c r="BW466" s="27">
        <v>96</v>
      </c>
      <c r="BX466">
        <f>F466-G466</f>
        <v>2.6700000000000728</v>
      </c>
      <c r="BY466">
        <f>ABS(F466-D465)</f>
        <v>1.8500000000003638</v>
      </c>
      <c r="BZ466">
        <f>ABS(G466-D465)</f>
        <v>0.81999999999970896</v>
      </c>
      <c r="CA466">
        <f t="shared" si="771"/>
        <v>2.6700000000000728</v>
      </c>
      <c r="CB466">
        <f t="shared" si="808"/>
        <v>3.1892857142857531</v>
      </c>
      <c r="CC466">
        <f t="shared" ref="CC466:CC501" si="814">(CC465*13+CA466)/14</f>
        <v>3.4505361803544545</v>
      </c>
      <c r="CD466">
        <f t="shared" si="809"/>
        <v>-0.26125046606870139</v>
      </c>
      <c r="CE466">
        <f t="shared" ref="CE466:CE501" si="815">IF(CD466&gt;=0,1,-1)</f>
        <v>-1</v>
      </c>
      <c r="CF466">
        <f t="shared" si="668"/>
        <v>-31</v>
      </c>
      <c r="CG466" s="7" t="str">
        <f t="shared" si="810"/>
        <v>Low Volatility Period</v>
      </c>
      <c r="CH466" s="21">
        <f>(Q466-Q370)/$BW466</f>
        <v>5.6249999999996208E-3</v>
      </c>
      <c r="CI466" s="21">
        <f>(R466-R370)/$BW466</f>
        <v>-2.6041666666666668E-2</v>
      </c>
      <c r="CJ466" s="21">
        <f>(S466-S370)/$BW466</f>
        <v>-1.750000000000303E-2</v>
      </c>
      <c r="CK466" s="21">
        <f>(T466-T370)/$BW466</f>
        <v>7.5729166666671219E-2</v>
      </c>
      <c r="CL466" s="21">
        <f>(U466-U370)/$BW466</f>
        <v>2.208333333334167E-2</v>
      </c>
      <c r="CM466" s="21">
        <f>(V466-V370)/$BW466</f>
        <v>3.8749999999993179E-2</v>
      </c>
      <c r="CN466">
        <f>DEGREES(ATAN(CH466/$CB466))</f>
        <v>0.10105348170494624</v>
      </c>
      <c r="CO466">
        <f>DEGREES(ATAN(CI466/$CB466))</f>
        <v>-0.46783028113365788</v>
      </c>
      <c r="CP466">
        <f>DEGREES(ATAN(CJ466/$CB466))</f>
        <v>-0.31438578053447852</v>
      </c>
      <c r="CQ466">
        <f>DEGREES(ATAN(CK466/$CB466))</f>
        <v>1.3602250904483284</v>
      </c>
      <c r="CR466">
        <f t="shared" si="811"/>
        <v>0.3967225549050884</v>
      </c>
      <c r="CS466">
        <f t="shared" si="812"/>
        <v>0.69611267620232486</v>
      </c>
      <c r="CT466" t="str" cm="1">
        <f t="array" ref="CT466">_xlfn.IFS(CN466&gt;3,"Strong + Slope",CN466&gt;1.5,"Moderate + Slope",CN466&gt;0.5,"Sideway + Slope",CN466&gt;=-0.5,"Sideway Flat",CN466&gt;=-1.5,"Sideway - Slope",CN466&gt;=-3,"Moderate - Slope",TRUE,"Strong - Slope")</f>
        <v>Sideway Flat</v>
      </c>
      <c r="CU466" t="str" cm="1">
        <f t="array" ref="CU466">_xlfn.IFS(CO466&gt;3,"Strong + Slope",CO466&gt;1.5,"Moderate + Slope",CO466&gt;0.5,"Sideway + Slope",CO466&gt;=-0.5,"Sideway Flat",CO466&gt;=-1.5,"Sideway - Slope",CO466&gt;=-3,"Moderate - Slope",TRUE,"Strong - Slope")</f>
        <v>Sideway Flat</v>
      </c>
      <c r="CV466" t="str" cm="1">
        <f t="array" ref="CV466">_xlfn.IFS(CP466&gt;3,"Strong + Slope",CP466&gt;1.5,"Moderate + Slope",CP466&gt;0.5,"Sideway + Slope",CP466&gt;=-0.5,"Sideway Flat",CP466&gt;=-1.5,"Sideway - Slope",CP466&gt;=-3,"Moderate - Slope",TRUE,"Strong - Slope")</f>
        <v>Sideway Flat</v>
      </c>
      <c r="CW466" t="str" cm="1">
        <f t="array" ref="CW466">_xlfn.IFS(CQ466&gt;3,"Strong + Slope",CQ466&gt;1.5,"Moderate + Slope",CQ466&gt;0.5,"Sideway + Slope",CQ466&gt;=-0.5,"Sideway Flat",CQ466&gt;=-1.5,"Sideway - Slope",CQ466&gt;=-3,"Moderate - Slope",TRUE,"Strong - Slope")</f>
        <v>Sideway + Slope</v>
      </c>
      <c r="CX466" t="str" cm="1">
        <f t="array" ref="CX466">_xlfn.IFS(CR466&gt;3,"Strong + Slope",CR466&gt;1.5,"Moderate + Slope",CR466&gt;0.5,"Sideway + Slope",CR466&gt;=-0.5,"Sideway Flat",CR466&gt;=-1.5,"Sideway - Slope",CR466&gt;=-3,"Moderate - Slope",TRUE,"Strong - Slope")</f>
        <v>Sideway Flat</v>
      </c>
      <c r="CY466" t="str" cm="1">
        <f t="array" ref="CY466">_xlfn.IFS(CS466&gt;3,"Strong + Slope",CS466&gt;1.5,"Moderate + Slope",CS466&gt;0.5,"Sideway + Slope",CS466&gt;=-0.5,"Sideway Flat",CS466&gt;=-1.5,"Sideway - Slope",CS466&gt;=-3,"Moderate - Slope",TRUE,"Strong - Slope")</f>
        <v>Sideway + Slope</v>
      </c>
      <c r="CZ466" s="7" t="str">
        <f>IF(AND(D466&gt;BH466,D466&gt;E466),"Bullish Trigger","-----")</f>
        <v>-----</v>
      </c>
      <c r="DA466" s="7" t="str">
        <f>IF(AND(D466&lt;BI466,D466&lt;E466),"Bearish Trigger","-----")</f>
        <v>Bearish Trigger</v>
      </c>
      <c r="DB466" s="13" t="str">
        <f>IF(AND(W466=BE466,W466&gt;0,BE466&gt;0),"Important High","------")</f>
        <v>------</v>
      </c>
      <c r="DC466" s="13" t="str">
        <f>IF(AND(X466=BF466,X466&gt;0,BF466&gt;0),"Important Low","------")</f>
        <v>------</v>
      </c>
      <c r="DD466" s="7" t="str">
        <f>IF(AND(DB466="Important High",DC466="-----",BJ466=1),"Imp High Rej","-----")</f>
        <v>-----</v>
      </c>
      <c r="DE466" s="7" t="str">
        <f>IF(AND(DB466="-----",DC466="Important Low",BJ466=1),"Imp Low Rej","-----")</f>
        <v>-----</v>
      </c>
      <c r="DF466" s="7" t="str">
        <f>IF(Y466&gt;AM466,"Overbought",IF(Y466&gt;AO466,"Bullish Momentum",IF(Y466&gt;AQ466,"Flat Momentum","-----")))</f>
        <v>Flat Momentum</v>
      </c>
      <c r="DG466" s="7" t="str">
        <f>IF(Y466&lt;AV466,"Oversold",IF(Y466&lt;AT466,"Bearish Momentum",IF(Y466&lt;AR466,"Flat Momentum","-----")))</f>
        <v>-----</v>
      </c>
      <c r="DH466" s="7" t="str">
        <f>IF(AND(DF466="Overbought",AD466=2),"Culminated Thrust","-----")</f>
        <v>-----</v>
      </c>
      <c r="DI466" s="7" t="str">
        <f>IF(AND(DG466="Oversold",AD466=5),"Culminated Thrust","-----")</f>
        <v>-----</v>
      </c>
      <c r="DJ466" s="14">
        <f>(Q466-$D466)/$D466</f>
        <v>1.7510199835878274E-3</v>
      </c>
      <c r="DK466" s="14">
        <f>(R466-$D466)/$D466</f>
        <v>-2.7353667510393869E-4</v>
      </c>
      <c r="DL466" s="14">
        <f>(S466-$D466)/$D466</f>
        <v>1.7606515566547269E-3</v>
      </c>
      <c r="DM466" s="14">
        <f>(T466-$D466)/$D466</f>
        <v>-1.8203673096704495E-3</v>
      </c>
      <c r="DN466" s="14">
        <f>(U466-$D466)/$D466</f>
        <v>-1.9243882987944703E-3</v>
      </c>
      <c r="DO466" s="14">
        <f>(V466-$D466)/$D466</f>
        <v>-4.2744921271522726E-3</v>
      </c>
      <c r="DP466" s="14">
        <f t="shared" si="737"/>
        <v>1.7606515566547269E-3</v>
      </c>
      <c r="DQ466" s="14">
        <f t="shared" si="738"/>
        <v>1.7510199835878274E-3</v>
      </c>
      <c r="DR466" s="14">
        <f t="shared" si="739"/>
        <v>-2.7353667510393869E-4</v>
      </c>
      <c r="DS466" s="14">
        <f t="shared" si="740"/>
        <v>-1.8203673096704495E-3</v>
      </c>
      <c r="DT466" s="14">
        <f t="shared" si="741"/>
        <v>-1.9243882987944703E-3</v>
      </c>
      <c r="DU466" s="14">
        <f t="shared" si="742"/>
        <v>-4.2744921271522726E-3</v>
      </c>
      <c r="DV466" t="str">
        <f>IF($D466&gt;Q466,"SUP","RES")</f>
        <v>RES</v>
      </c>
      <c r="DW466" t="str">
        <f>IF($D466&gt;R466,"SUP","RES")</f>
        <v>SUP</v>
      </c>
      <c r="DX466" t="str">
        <f>IF($D466&gt;S466,"SUP","RES")</f>
        <v>RES</v>
      </c>
      <c r="DY466" t="str">
        <f>IF($D466&gt;T466,"SUP","RES")</f>
        <v>SUP</v>
      </c>
      <c r="DZ466" t="str">
        <f>IF($D466&gt;U466,"SUP","RES")</f>
        <v>SUP</v>
      </c>
      <c r="EA466" t="str">
        <f>IF($D466&gt;V466,"SUP","RES")</f>
        <v>SUP</v>
      </c>
      <c r="EB466" s="7">
        <f t="shared" si="743"/>
        <v>2</v>
      </c>
      <c r="EC466" s="7">
        <f t="shared" si="744"/>
        <v>4</v>
      </c>
      <c r="ED466" s="13" t="str">
        <f t="shared" si="745"/>
        <v>-----</v>
      </c>
      <c r="EE466" s="13" t="str">
        <f t="shared" si="746"/>
        <v>-----</v>
      </c>
      <c r="EF466" s="7">
        <f>IF(OR(ED466="All Sup",EE466="All Res"),"na",((D466-MIN(Q466:V466))/(MAX(Q466:V466)-MIN(Q466:V466))))</f>
        <v>0.7082668368975602</v>
      </c>
      <c r="EG466">
        <v>1.4999999999999999E-4</v>
      </c>
      <c r="EH466">
        <f>Q466*(1+$EG466)</f>
        <v>5201.1300525000006</v>
      </c>
      <c r="EI466">
        <f>Q466*(1-$EG466)</f>
        <v>5199.5699475000001</v>
      </c>
      <c r="EJ466">
        <f>R466*(1+$EG466)</f>
        <v>5190.6184760000006</v>
      </c>
      <c r="EK466">
        <f>R466*(1-$EG466)</f>
        <v>5189.0615240000006</v>
      </c>
      <c r="EL466">
        <f>S466*(1+$EG466)</f>
        <v>5201.1800599999997</v>
      </c>
      <c r="EM466">
        <f>S466*(1-$EG466)</f>
        <v>5199.6199399999996</v>
      </c>
      <c r="EN466">
        <f>T466*(1+$EG466)</f>
        <v>5182.5872715000005</v>
      </c>
      <c r="EO466">
        <f>T466*(1-$EG466)</f>
        <v>5181.0327285000003</v>
      </c>
      <c r="EP466">
        <f>U466*(1+$EG466)</f>
        <v>5182.0471905000013</v>
      </c>
      <c r="EQ466">
        <f>U466*(1-$EG466)</f>
        <v>5180.4928095000005</v>
      </c>
      <c r="ER466">
        <f>V466*(1+$EG466)</f>
        <v>5169.8453605000004</v>
      </c>
      <c r="ES466">
        <f>V466*(1-$EG466)</f>
        <v>5168.2946394999999</v>
      </c>
      <c r="ET466" s="7" t="str">
        <f t="shared" si="747"/>
        <v>-----</v>
      </c>
      <c r="EU466" s="7" t="str">
        <f t="shared" si="748"/>
        <v>-----</v>
      </c>
      <c r="EV466" s="7" t="str">
        <f t="shared" si="749"/>
        <v>-----</v>
      </c>
      <c r="EW466" s="7" t="str">
        <f t="shared" si="750"/>
        <v>-----</v>
      </c>
      <c r="EX466" s="7" t="str">
        <f t="shared" si="751"/>
        <v>-----</v>
      </c>
      <c r="EY466" s="7" t="str">
        <f t="shared" si="752"/>
        <v>-----</v>
      </c>
      <c r="EZ466">
        <f t="shared" si="772"/>
        <v>91</v>
      </c>
      <c r="FA466">
        <f t="shared" si="773"/>
        <v>4</v>
      </c>
      <c r="FB466">
        <f t="shared" si="774"/>
        <v>464</v>
      </c>
      <c r="FC466">
        <f t="shared" si="775"/>
        <v>9</v>
      </c>
      <c r="FD466">
        <f t="shared" si="776"/>
        <v>34</v>
      </c>
      <c r="FE466">
        <f t="shared" si="777"/>
        <v>158</v>
      </c>
      <c r="FF466">
        <f t="shared" si="778"/>
        <v>4</v>
      </c>
      <c r="FG466">
        <f t="shared" si="779"/>
        <v>1</v>
      </c>
      <c r="FH466">
        <f t="shared" si="780"/>
        <v>0</v>
      </c>
      <c r="FI466">
        <f t="shared" si="781"/>
        <v>1</v>
      </c>
      <c r="FJ466">
        <f t="shared" si="782"/>
        <v>4</v>
      </c>
      <c r="FK466">
        <f t="shared" si="783"/>
        <v>1</v>
      </c>
      <c r="FL466" s="7" t="str">
        <f t="shared" si="753"/>
        <v>-----</v>
      </c>
      <c r="FM466" s="7" t="str">
        <f t="shared" si="754"/>
        <v>-----</v>
      </c>
      <c r="FN466" s="7" t="str">
        <f t="shared" si="755"/>
        <v>-----</v>
      </c>
      <c r="FO466" s="7" t="str">
        <f t="shared" si="756"/>
        <v>-----</v>
      </c>
      <c r="FP466" s="7" t="str">
        <f t="shared" si="757"/>
        <v>-----</v>
      </c>
      <c r="FQ466" s="7" t="str">
        <f t="shared" si="758"/>
        <v>-----</v>
      </c>
      <c r="FR466" s="13" t="str">
        <f>IF(FL466="-----","-----",(D466-Q466)/Q466)</f>
        <v>-----</v>
      </c>
      <c r="FS466" s="13" t="str">
        <f>IF(FM466="-----","-----",(Q466-R466)/R466)</f>
        <v>-----</v>
      </c>
      <c r="FT466" s="13" t="str">
        <f>IF(FN466="-----","-----",(R466-S466)/S466)</f>
        <v>-----</v>
      </c>
      <c r="FU466" s="13" t="str">
        <f>IF(FO466="-----","-----",(S466-T466)/T466)</f>
        <v>-----</v>
      </c>
      <c r="FV466" s="13" t="str">
        <f>IF(FP466="-----","-----",(T466-U466)/U466)</f>
        <v>-----</v>
      </c>
      <c r="FW466" s="13" t="str">
        <f>IF(FQ466="-----","-----",(U466-V466)/V466)</f>
        <v>-----</v>
      </c>
      <c r="FX466" s="7" t="str">
        <f t="shared" si="759"/>
        <v>-----</v>
      </c>
      <c r="FY466" s="7" t="str">
        <f t="shared" si="760"/>
        <v>-----</v>
      </c>
      <c r="FZ466" s="7" t="str">
        <f t="shared" si="761"/>
        <v>-----</v>
      </c>
      <c r="GA466" s="7" t="str">
        <f t="shared" si="762"/>
        <v>-----</v>
      </c>
      <c r="GB466" s="7" t="str">
        <f t="shared" si="763"/>
        <v>-----</v>
      </c>
      <c r="GC466" s="7" t="str">
        <f t="shared" si="764"/>
        <v>-----</v>
      </c>
      <c r="GD466" s="7" t="str">
        <f>IF(AND(BG466&gt;AA466,BG465&gt;AA465,BG464&gt;AA464,BG463&gt;AA463,BG462&gt;AA462,BG461&gt;AA461,BG460&gt;AA460,BG459&gt;AA459,BG458&gt;AA458,BG457&gt;AA457,BG456&gt;AA456,BG455&gt;AA455),"Bullish",IF(AND(BG466&lt;AA466,BG465&lt;AA465,BG464&lt;AA464,BG463&lt;AA463,BG462&lt;AA462,BG461&lt;AA461,BG460&lt;AA460,BG459&lt;AA459,BG458&lt;AA458,BG457&lt;AA457,BG456&lt;AA456,BG455&lt;AA455),"Bearish","-----"))</f>
        <v>Bullish</v>
      </c>
      <c r="GE466">
        <f>(Z466-BG466)/BG466</f>
        <v>6.4763843271492972E-4</v>
      </c>
      <c r="GF466" s="28">
        <f t="shared" si="722"/>
        <v>0.7243096857561161</v>
      </c>
      <c r="GG466" s="7">
        <f t="shared" si="723"/>
        <v>0.76556218401987164</v>
      </c>
      <c r="GH466" s="7" t="str">
        <f t="shared" si="724"/>
        <v>-----</v>
      </c>
      <c r="GI466" s="7" t="str">
        <f>IF(Y466&gt;Z466,"Bullish","Bearish")</f>
        <v>Bullish</v>
      </c>
      <c r="GJ466" s="13" t="str">
        <f>IF(AND(D466&gt;Y466,D465&lt;Y465),"TEMA crossover","-----")</f>
        <v>-----</v>
      </c>
      <c r="GK466" s="13" t="str">
        <f>IF(AND(D466&lt;Y466,D465&gt;Y465),"TEMA crossunder","-----")</f>
        <v>-----</v>
      </c>
      <c r="GL466" s="22" t="str">
        <f>IF(GD466="Bearish","YES","-----")</f>
        <v>-----</v>
      </c>
      <c r="GM466" s="22" t="str">
        <f>IF(GH466="Reverse to Bearish","YES","-----")</f>
        <v>-----</v>
      </c>
      <c r="GN466" s="22" t="str">
        <f>IF(AND(GI466="Bullish",GI465="Bullish",GI464="Bullish",GI463="Bullish"),"YES","-----")</f>
        <v>YES</v>
      </c>
      <c r="GO466" s="22" t="str">
        <f>IF(OR(GK466="TEMA crossunder",GK465="TEMA crossunder",GK464="TEMA crossunder",GK463="TEMA crossunder"),"YES","-----")</f>
        <v>YES</v>
      </c>
      <c r="GP466" s="22" t="str">
        <f>IF(GD466="Bullish","YES","-----")</f>
        <v>YES</v>
      </c>
      <c r="GQ466" s="22" t="str">
        <f>IF(GH466="Reverse to Bullish","YES","-----")</f>
        <v>-----</v>
      </c>
      <c r="GR466" s="22" t="str">
        <f>IF(AND(GI466="Bearish",GI465="Bearish",GI464="Bearish",GI463="Bearish"),"YES","-----")</f>
        <v>-----</v>
      </c>
      <c r="GS466" s="22" t="str">
        <f>IF(OR(GJ466="TEMA crossover",GJ465="TEMA crossover",GJ464="TEMA crossover",GJ463="TEMA crossover"),"YES","-----")</f>
        <v>-----</v>
      </c>
      <c r="GT466" s="22" t="str">
        <f t="shared" si="784"/>
        <v>-----</v>
      </c>
      <c r="GU466" s="22" t="str">
        <f t="shared" si="785"/>
        <v>-----</v>
      </c>
      <c r="GV466" s="22" t="str">
        <f t="shared" si="786"/>
        <v>-----</v>
      </c>
      <c r="GW466" s="22" t="str">
        <f t="shared" si="787"/>
        <v>-----</v>
      </c>
      <c r="GX466" s="22" t="str">
        <f t="shared" si="788"/>
        <v>-----</v>
      </c>
      <c r="GY466" s="22" t="str">
        <f t="shared" si="789"/>
        <v>-----</v>
      </c>
      <c r="GZ466" s="7" t="str">
        <f>IF(G466&gt;BH466,"YES","-----")</f>
        <v>-----</v>
      </c>
      <c r="HA466" s="7" t="str">
        <f>IF(F466&lt;BI466,"YES","-----")</f>
        <v>-----</v>
      </c>
      <c r="HB466">
        <f>BH466-BI466</f>
        <v>3.7100000000000364</v>
      </c>
      <c r="HC466" s="27">
        <f t="shared" si="765"/>
        <v>-0.7550658264112321</v>
      </c>
      <c r="HD466" s="28">
        <f t="shared" si="725"/>
        <v>0.22510474324736046</v>
      </c>
      <c r="HE466" s="28" t="str">
        <f t="shared" si="726"/>
        <v>-----</v>
      </c>
      <c r="HF466" s="27">
        <f>STANDARDIZE(H466,AVERAGE($H83:$H466),_xlfn.STDEV.P($H83:$H466))</f>
        <v>-0.22762705414593257</v>
      </c>
      <c r="HG466" s="28">
        <f t="shared" si="727"/>
        <v>0.40996809292568792</v>
      </c>
      <c r="HH466" s="28" t="str">
        <f t="shared" si="728"/>
        <v>-----</v>
      </c>
      <c r="HI466">
        <f t="shared" si="766"/>
        <v>-2.6920200000004115</v>
      </c>
      <c r="HJ466">
        <f t="shared" si="767"/>
        <v>1.0179799999996249</v>
      </c>
      <c r="HK466" s="28">
        <f t="shared" ref="HK466:HL466" si="816">STANDARDIZE(HI466,AVERAGE(HI83:HI466),_xlfn.STDEV.P(HI83:HI466))</f>
        <v>0.11366653733097085</v>
      </c>
      <c r="HL466" s="28">
        <f t="shared" si="816"/>
        <v>-0.66098405216609424</v>
      </c>
      <c r="HM466" s="28">
        <f t="shared" si="730"/>
        <v>0.54524893005205444</v>
      </c>
      <c r="HN466" s="28">
        <f t="shared" si="731"/>
        <v>0.25431127051366487</v>
      </c>
      <c r="HO466" s="28" t="str">
        <f t="shared" si="732"/>
        <v>-----</v>
      </c>
      <c r="HP466" s="28" t="str">
        <f t="shared" si="733"/>
        <v>-----</v>
      </c>
      <c r="HQ466" s="28">
        <f t="shared" si="796"/>
        <v>0.52782999999999447</v>
      </c>
      <c r="HR466" s="28" t="str">
        <f t="shared" si="769"/>
        <v>Bull</v>
      </c>
      <c r="HS466">
        <f t="shared" si="770"/>
        <v>0.52782999999999447</v>
      </c>
      <c r="HT466" s="27">
        <f t="shared" si="734"/>
        <v>-0.56535800674442938</v>
      </c>
      <c r="HU466" s="28">
        <f t="shared" si="735"/>
        <v>0.28591514062755841</v>
      </c>
      <c r="HV466" s="27" t="str">
        <f t="shared" si="736"/>
        <v>-----</v>
      </c>
    </row>
    <row r="467" spans="1:230" x14ac:dyDescent="0.55000000000000004">
      <c r="A467">
        <f>Validation!A466</f>
        <v>1772171400</v>
      </c>
      <c r="B467" t="str">
        <f>Price!B466</f>
        <v>XAUUSD</v>
      </c>
      <c r="C467" t="str">
        <f>Price!C466</f>
        <v>M5</v>
      </c>
      <c r="D467">
        <f>Price!D466</f>
        <v>5194.8599999999997</v>
      </c>
      <c r="E467">
        <f>Price!E466</f>
        <v>5191.2700000000004</v>
      </c>
      <c r="F467">
        <f>Price!F466</f>
        <v>5196.59</v>
      </c>
      <c r="G467">
        <f>Price!G466</f>
        <v>5190.88</v>
      </c>
      <c r="H467">
        <f>Price!H466</f>
        <v>446</v>
      </c>
      <c r="I467">
        <f>Diagonals!E466</f>
        <v>5229.9399999999996</v>
      </c>
      <c r="J467">
        <f>Diagonals!F466</f>
        <v>0</v>
      </c>
      <c r="K467">
        <f>Diagonals!G466</f>
        <v>0</v>
      </c>
      <c r="L467">
        <f>Diagonals!H466</f>
        <v>5088.67</v>
      </c>
      <c r="M467">
        <f>Diagonals!I466</f>
        <v>0</v>
      </c>
      <c r="N467">
        <f>Diagonals!J466</f>
        <v>0</v>
      </c>
      <c r="O467">
        <f>Diagonals!K466</f>
        <v>0</v>
      </c>
      <c r="P467">
        <f>Diagonals!L466</f>
        <v>0</v>
      </c>
      <c r="Q467">
        <f>Trendlines!E466</f>
        <v>5200.3500000000004</v>
      </c>
      <c r="R467">
        <f>Trendlines!F466</f>
        <v>5189.82</v>
      </c>
      <c r="S467">
        <f>Trendlines!G466</f>
        <v>5200.38</v>
      </c>
      <c r="T467">
        <f>Trendlines!H466</f>
        <v>5181.88</v>
      </c>
      <c r="U467">
        <f>Trendlines!I466</f>
        <v>5181.29</v>
      </c>
      <c r="V467">
        <f>Trendlines!J466</f>
        <v>5169.1099999999997</v>
      </c>
      <c r="W467">
        <f>Trendlines!K466</f>
        <v>0</v>
      </c>
      <c r="X467">
        <f>Trendlines!L466</f>
        <v>0</v>
      </c>
      <c r="Y467">
        <f>Tema_Hrma_Smma!E466</f>
        <v>5194.45</v>
      </c>
      <c r="Z467">
        <f>Tema_Hrma_Smma!F466</f>
        <v>5192.1899999999996</v>
      </c>
      <c r="AA467">
        <f>Tema_Hrma_Smma!G466</f>
        <v>5186.3</v>
      </c>
      <c r="AB467">
        <f>ZScore!H466</f>
        <v>1</v>
      </c>
      <c r="AC467">
        <f>ZScore!I466</f>
        <v>0.29015000000000002</v>
      </c>
      <c r="AD467">
        <f>ZScore!J466</f>
        <v>0</v>
      </c>
      <c r="AE467">
        <f>HA!E466</f>
        <v>5192.58</v>
      </c>
      <c r="AF467">
        <f>HA!F466</f>
        <v>5196.59</v>
      </c>
      <c r="AG467">
        <f>HA!G466</f>
        <v>5190.88</v>
      </c>
      <c r="AH467">
        <f>HA!H466</f>
        <v>5193.3999999999996</v>
      </c>
      <c r="AI467">
        <f>HA!I466</f>
        <v>1</v>
      </c>
      <c r="AJ467">
        <f>HA!J466</f>
        <v>0.82</v>
      </c>
      <c r="AK467">
        <f>HA!K466</f>
        <v>-0.73107999999999995</v>
      </c>
      <c r="AL467">
        <f>HA!L466</f>
        <v>1</v>
      </c>
      <c r="AM467">
        <f>KC!E466</f>
        <v>5211.4778900000001</v>
      </c>
      <c r="AN467">
        <f>KC!F466</f>
        <v>5206.0704800000003</v>
      </c>
      <c r="AO467">
        <f>KC!G466</f>
        <v>5200.6630800000003</v>
      </c>
      <c r="AP467">
        <f>KC!H466</f>
        <v>5195.2556699999996</v>
      </c>
      <c r="AQ467">
        <f>KC!I466</f>
        <v>5189.8482599999998</v>
      </c>
      <c r="AR467">
        <f>KC!J466</f>
        <v>5186.8671100000001</v>
      </c>
      <c r="AS467">
        <f>KC!K466</f>
        <v>5181.4597000000003</v>
      </c>
      <c r="AT467">
        <f>KC!L466</f>
        <v>5176.0522899999996</v>
      </c>
      <c r="AU467">
        <f>KC!M466</f>
        <v>5170.6448899999996</v>
      </c>
      <c r="AV467">
        <f>KC!N466</f>
        <v>5165.2374799999998</v>
      </c>
      <c r="AW467">
        <f>SR_Levels!E466</f>
        <v>5193.3500000000004</v>
      </c>
      <c r="AX467">
        <f>SR_Levels!F466</f>
        <v>5178.6000000000004</v>
      </c>
      <c r="AY467">
        <f>SR_Levels!G466</f>
        <v>5161.8900000000003</v>
      </c>
      <c r="AZ467">
        <f>SR_Levels!H466</f>
        <v>5135.8500000000004</v>
      </c>
      <c r="BA467">
        <f>SR_Levels!I466</f>
        <v>5205.3100000000004</v>
      </c>
      <c r="BB467">
        <f>SR_Levels!J466</f>
        <v>0</v>
      </c>
      <c r="BC467">
        <f>SR_Levels!K466</f>
        <v>0</v>
      </c>
      <c r="BD467">
        <f>SR_Levels!L466</f>
        <v>0</v>
      </c>
      <c r="BE467">
        <f>ZigZag!E466</f>
        <v>0</v>
      </c>
      <c r="BF467">
        <f>ZigZag!F466</f>
        <v>0</v>
      </c>
      <c r="BG467">
        <f>ZigZag!G466</f>
        <v>5188.51</v>
      </c>
      <c r="BH467">
        <f>Dual_Tema!E466</f>
        <v>5196.72</v>
      </c>
      <c r="BI467">
        <f>Dual_Tema!F466</f>
        <v>5192.0200000000004</v>
      </c>
      <c r="BJ467">
        <f>Pinbar!E466</f>
        <v>0</v>
      </c>
      <c r="BK467">
        <f>SSA!E466</f>
        <v>5194.8841400000001</v>
      </c>
      <c r="BL467">
        <f>SSA!F466</f>
        <v>5194.5591700000004</v>
      </c>
      <c r="BN467" t="str">
        <f t="shared" si="792"/>
        <v>Green Candle</v>
      </c>
      <c r="BO467" s="34">
        <f t="shared" si="797"/>
        <v>1.0984436787455643E-3</v>
      </c>
      <c r="BP467" s="34">
        <f t="shared" si="805"/>
        <v>2.245708266289892E-3</v>
      </c>
      <c r="BQ467" s="34">
        <f t="shared" si="671"/>
        <v>1.3493039519185679E-3</v>
      </c>
      <c r="BR467" s="34">
        <f t="shared" si="681"/>
        <v>1.0154944802960308E-3</v>
      </c>
      <c r="BS467" s="35">
        <f t="shared" si="798"/>
        <v>1.8299021248502356E-4</v>
      </c>
      <c r="BT467" s="35">
        <f t="shared" si="806"/>
        <v>1.8695000900215142E-4</v>
      </c>
      <c r="BU467" s="35">
        <f t="shared" si="672"/>
        <v>7.4913609182658547E-5</v>
      </c>
      <c r="BV467" s="35">
        <f t="shared" si="682"/>
        <v>4.2291694875906671E-5</v>
      </c>
      <c r="BW467" s="27">
        <v>96</v>
      </c>
      <c r="BX467">
        <f>F467-G467</f>
        <v>5.7100000000000364</v>
      </c>
      <c r="BY467">
        <f>ABS(F467-D466)</f>
        <v>5.3299999999999272</v>
      </c>
      <c r="BZ467">
        <f>ABS(G467-D466)</f>
        <v>0.38000000000010914</v>
      </c>
      <c r="CA467">
        <f t="shared" si="771"/>
        <v>5.7100000000000364</v>
      </c>
      <c r="CB467">
        <f t="shared" si="808"/>
        <v>3.4935714285714181</v>
      </c>
      <c r="CC467">
        <f t="shared" si="814"/>
        <v>3.6119264531862818</v>
      </c>
      <c r="CD467">
        <f t="shared" si="809"/>
        <v>-0.11835502461486369</v>
      </c>
      <c r="CE467">
        <f t="shared" si="815"/>
        <v>-1</v>
      </c>
      <c r="CF467">
        <f t="shared" si="668"/>
        <v>-32</v>
      </c>
      <c r="CG467" s="7" t="str">
        <f t="shared" si="810"/>
        <v>Low Volatility Period</v>
      </c>
      <c r="CH467" s="21">
        <f>(Q467-Q371)/$BW467</f>
        <v>5.5208333333401543E-3</v>
      </c>
      <c r="CI467" s="21">
        <f>(R467-R371)/$BW467</f>
        <v>-2.5937500000007201E-2</v>
      </c>
      <c r="CJ467" s="21">
        <f>(S467-S371)/$BW467</f>
        <v>-1.750000000000303E-2</v>
      </c>
      <c r="CK467" s="21">
        <f>(T467-T371)/$BW467</f>
        <v>7.5625000000002274E-2</v>
      </c>
      <c r="CL467" s="21">
        <f>(U467-U371)/$BW467</f>
        <v>2.2083333333332195E-2</v>
      </c>
      <c r="CM467" s="21">
        <f>(V467-V371)/$BW467</f>
        <v>3.8749999999993179E-2</v>
      </c>
      <c r="CN467">
        <f>DEGREES(ATAN(CH467/$CB467))</f>
        <v>9.0543500411558342E-2</v>
      </c>
      <c r="CO467">
        <f>DEGREES(ATAN(CI467/$CB467))</f>
        <v>-0.42537615364066023</v>
      </c>
      <c r="CP467">
        <f>DEGREES(ATAN(CJ467/$CB467))</f>
        <v>-0.2870036510465529</v>
      </c>
      <c r="CQ467">
        <f>DEGREES(ATAN(CK467/$CB467))</f>
        <v>1.2400824794025462</v>
      </c>
      <c r="CR467">
        <f t="shared" si="811"/>
        <v>0.36216947947879308</v>
      </c>
      <c r="CS467">
        <f t="shared" si="812"/>
        <v>0.63548733976426508</v>
      </c>
      <c r="CT467" t="str" cm="1">
        <f t="array" ref="CT467">_xlfn.IFS(CN467&gt;3,"Strong + Slope",CN467&gt;1.5,"Moderate + Slope",CN467&gt;0.5,"Sideway + Slope",CN467&gt;=-0.5,"Sideway Flat",CN467&gt;=-1.5,"Sideway - Slope",CN467&gt;=-3,"Moderate - Slope",TRUE,"Strong - Slope")</f>
        <v>Sideway Flat</v>
      </c>
      <c r="CU467" t="str" cm="1">
        <f t="array" ref="CU467">_xlfn.IFS(CO467&gt;3,"Strong + Slope",CO467&gt;1.5,"Moderate + Slope",CO467&gt;0.5,"Sideway + Slope",CO467&gt;=-0.5,"Sideway Flat",CO467&gt;=-1.5,"Sideway - Slope",CO467&gt;=-3,"Moderate - Slope",TRUE,"Strong - Slope")</f>
        <v>Sideway Flat</v>
      </c>
      <c r="CV467" t="str" cm="1">
        <f t="array" ref="CV467">_xlfn.IFS(CP467&gt;3,"Strong + Slope",CP467&gt;1.5,"Moderate + Slope",CP467&gt;0.5,"Sideway + Slope",CP467&gt;=-0.5,"Sideway Flat",CP467&gt;=-1.5,"Sideway - Slope",CP467&gt;=-3,"Moderate - Slope",TRUE,"Strong - Slope")</f>
        <v>Sideway Flat</v>
      </c>
      <c r="CW467" t="str" cm="1">
        <f t="array" ref="CW467">_xlfn.IFS(CQ467&gt;3,"Strong + Slope",CQ467&gt;1.5,"Moderate + Slope",CQ467&gt;0.5,"Sideway + Slope",CQ467&gt;=-0.5,"Sideway Flat",CQ467&gt;=-1.5,"Sideway - Slope",CQ467&gt;=-3,"Moderate - Slope",TRUE,"Strong - Slope")</f>
        <v>Sideway + Slope</v>
      </c>
      <c r="CX467" t="str" cm="1">
        <f t="array" ref="CX467">_xlfn.IFS(CR467&gt;3,"Strong + Slope",CR467&gt;1.5,"Moderate + Slope",CR467&gt;0.5,"Sideway + Slope",CR467&gt;=-0.5,"Sideway Flat",CR467&gt;=-1.5,"Sideway - Slope",CR467&gt;=-3,"Moderate - Slope",TRUE,"Strong - Slope")</f>
        <v>Sideway Flat</v>
      </c>
      <c r="CY467" t="str" cm="1">
        <f t="array" ref="CY467">_xlfn.IFS(CS467&gt;3,"Strong + Slope",CS467&gt;1.5,"Moderate + Slope",CS467&gt;0.5,"Sideway + Slope",CS467&gt;=-0.5,"Sideway Flat",CS467&gt;=-1.5,"Sideway - Slope",CS467&gt;=-3,"Moderate - Slope",TRUE,"Strong - Slope")</f>
        <v>Sideway + Slope</v>
      </c>
      <c r="CZ467" s="7" t="str">
        <f>IF(AND(D467&gt;BH467,D467&gt;E467),"Bullish Trigger","-----")</f>
        <v>-----</v>
      </c>
      <c r="DA467" s="7" t="str">
        <f>IF(AND(D467&lt;BI467,D467&lt;E467),"Bearish Trigger","-----")</f>
        <v>-----</v>
      </c>
      <c r="DB467" s="13" t="str">
        <f>IF(AND(W467=BE467,W467&gt;0,BE467&gt;0),"Important High","------")</f>
        <v>------</v>
      </c>
      <c r="DC467" s="13" t="str">
        <f>IF(AND(X467=BF467,X467&gt;0,BF467&gt;0),"Important Low","------")</f>
        <v>------</v>
      </c>
      <c r="DD467" s="7" t="str">
        <f>IF(AND(DB467="Important High",DC467="-----",BJ467=1),"Imp High Rej","-----")</f>
        <v>-----</v>
      </c>
      <c r="DE467" s="7" t="str">
        <f>IF(AND(DB467="-----",DC467="Important Low",BJ467=1),"Imp Low Rej","-----")</f>
        <v>-----</v>
      </c>
      <c r="DF467" s="7" t="str">
        <f>IF(Y467&gt;AM467,"Overbought",IF(Y467&gt;AO467,"Bullish Momentum",IF(Y467&gt;AQ467,"Flat Momentum","-----")))</f>
        <v>Flat Momentum</v>
      </c>
      <c r="DG467" s="7" t="str">
        <f>IF(Y467&lt;AV467,"Oversold",IF(Y467&lt;AT467,"Bearish Momentum",IF(Y467&lt;AR467,"Flat Momentum","-----")))</f>
        <v>-----</v>
      </c>
      <c r="DH467" s="7" t="str">
        <f>IF(AND(DF467="Overbought",AD467=2),"Culminated Thrust","-----")</f>
        <v>-----</v>
      </c>
      <c r="DI467" s="7" t="str">
        <f>IF(AND(DG467="Oversold",AD467=5),"Culminated Thrust","-----")</f>
        <v>-----</v>
      </c>
      <c r="DJ467" s="14">
        <f>(Q467-$D467)/$D467</f>
        <v>1.0568138506140091E-3</v>
      </c>
      <c r="DK467" s="14">
        <f>(R467-$D467)/$D467</f>
        <v>-9.7018976449797761E-4</v>
      </c>
      <c r="DL467" s="14">
        <f>(S467-$D467)/$D467</f>
        <v>1.0625887896883528E-3</v>
      </c>
      <c r="DM467" s="14">
        <f>(T467-$D467)/$D467</f>
        <v>-2.4986236395205192E-3</v>
      </c>
      <c r="DN467" s="14">
        <f>(U467-$D467)/$D467</f>
        <v>-2.6121974413169384E-3</v>
      </c>
      <c r="DO467" s="14">
        <f>(V467-$D467)/$D467</f>
        <v>-4.9568227055204568E-3</v>
      </c>
      <c r="DP467" s="14">
        <f t="shared" si="737"/>
        <v>1.0625887896883528E-3</v>
      </c>
      <c r="DQ467" s="14">
        <f t="shared" si="738"/>
        <v>1.0568138506140091E-3</v>
      </c>
      <c r="DR467" s="14">
        <f t="shared" si="739"/>
        <v>-9.7018976449797761E-4</v>
      </c>
      <c r="DS467" s="14">
        <f t="shared" si="740"/>
        <v>-2.4986236395205192E-3</v>
      </c>
      <c r="DT467" s="14">
        <f t="shared" si="741"/>
        <v>-2.6121974413169384E-3</v>
      </c>
      <c r="DU467" s="14">
        <f t="shared" si="742"/>
        <v>-4.9568227055204568E-3</v>
      </c>
      <c r="DV467" t="str">
        <f>IF($D467&gt;Q467,"SUP","RES")</f>
        <v>RES</v>
      </c>
      <c r="DW467" t="str">
        <f>IF($D467&gt;R467,"SUP","RES")</f>
        <v>SUP</v>
      </c>
      <c r="DX467" t="str">
        <f>IF($D467&gt;S467,"SUP","RES")</f>
        <v>RES</v>
      </c>
      <c r="DY467" t="str">
        <f>IF($D467&gt;T467,"SUP","RES")</f>
        <v>SUP</v>
      </c>
      <c r="DZ467" t="str">
        <f>IF($D467&gt;U467,"SUP","RES")</f>
        <v>SUP</v>
      </c>
      <c r="EA467" t="str">
        <f>IF($D467&gt;V467,"SUP","RES")</f>
        <v>SUP</v>
      </c>
      <c r="EB467" s="7">
        <f t="shared" si="743"/>
        <v>2</v>
      </c>
      <c r="EC467" s="7">
        <f t="shared" si="744"/>
        <v>4</v>
      </c>
      <c r="ED467" s="13" t="str">
        <f t="shared" si="745"/>
        <v>-----</v>
      </c>
      <c r="EE467" s="13" t="str">
        <f t="shared" si="746"/>
        <v>-----</v>
      </c>
      <c r="EF467" s="7">
        <f>IF(OR(ED467="All Sup",EE467="All Res"),"na",((D467-MIN(Q467:V467))/(MAX(Q467:V467)-MIN(Q467:V467))))</f>
        <v>0.82347297729451996</v>
      </c>
      <c r="EG467">
        <v>1.4999999999999999E-4</v>
      </c>
      <c r="EH467">
        <f>Q467*(1+$EG467)</f>
        <v>5201.1300525000006</v>
      </c>
      <c r="EI467">
        <f>Q467*(1-$EG467)</f>
        <v>5199.5699475000001</v>
      </c>
      <c r="EJ467">
        <f>R467*(1+$EG467)</f>
        <v>5190.598473</v>
      </c>
      <c r="EK467">
        <f>R467*(1-$EG467)</f>
        <v>5189.0415269999994</v>
      </c>
      <c r="EL467">
        <f>S467*(1+$EG467)</f>
        <v>5201.160057000001</v>
      </c>
      <c r="EM467">
        <f>S467*(1-$EG467)</f>
        <v>5199.5999430000002</v>
      </c>
      <c r="EN467">
        <f>T467*(1+$EG467)</f>
        <v>5182.657282000001</v>
      </c>
      <c r="EO467">
        <f>T467*(1-$EG467)</f>
        <v>5181.1027180000001</v>
      </c>
      <c r="EP467">
        <f>U467*(1+$EG467)</f>
        <v>5182.0671935</v>
      </c>
      <c r="EQ467">
        <f>U467*(1-$EG467)</f>
        <v>5180.5128064999999</v>
      </c>
      <c r="ER467">
        <f>V467*(1+$EG467)</f>
        <v>5169.8853665000006</v>
      </c>
      <c r="ES467">
        <f>V467*(1-$EG467)</f>
        <v>5168.3346334999997</v>
      </c>
      <c r="ET467" s="7" t="str">
        <f t="shared" si="747"/>
        <v>-----</v>
      </c>
      <c r="EU467" s="7" t="str">
        <f t="shared" si="748"/>
        <v>-----</v>
      </c>
      <c r="EV467" s="7" t="str">
        <f t="shared" si="749"/>
        <v>-----</v>
      </c>
      <c r="EW467" s="7" t="str">
        <f t="shared" si="750"/>
        <v>-----</v>
      </c>
      <c r="EX467" s="7" t="str">
        <f t="shared" si="751"/>
        <v>-----</v>
      </c>
      <c r="EY467" s="7" t="str">
        <f t="shared" si="752"/>
        <v>-----</v>
      </c>
      <c r="EZ467">
        <f t="shared" si="772"/>
        <v>92</v>
      </c>
      <c r="FA467">
        <f t="shared" si="773"/>
        <v>5</v>
      </c>
      <c r="FB467">
        <f t="shared" si="774"/>
        <v>465</v>
      </c>
      <c r="FC467">
        <f t="shared" si="775"/>
        <v>10</v>
      </c>
      <c r="FD467">
        <f t="shared" si="776"/>
        <v>35</v>
      </c>
      <c r="FE467">
        <f t="shared" si="777"/>
        <v>159</v>
      </c>
      <c r="FF467">
        <f t="shared" si="778"/>
        <v>4</v>
      </c>
      <c r="FG467">
        <f t="shared" si="779"/>
        <v>1</v>
      </c>
      <c r="FH467">
        <f t="shared" si="780"/>
        <v>0</v>
      </c>
      <c r="FI467">
        <f t="shared" si="781"/>
        <v>1</v>
      </c>
      <c r="FJ467">
        <f t="shared" si="782"/>
        <v>4</v>
      </c>
      <c r="FK467">
        <f t="shared" si="783"/>
        <v>1</v>
      </c>
      <c r="FL467" s="7" t="str">
        <f t="shared" si="753"/>
        <v>-----</v>
      </c>
      <c r="FM467" s="7" t="str">
        <f t="shared" si="754"/>
        <v>-----</v>
      </c>
      <c r="FN467" s="7" t="str">
        <f t="shared" si="755"/>
        <v>-----</v>
      </c>
      <c r="FO467" s="7" t="str">
        <f t="shared" si="756"/>
        <v>-----</v>
      </c>
      <c r="FP467" s="7" t="str">
        <f t="shared" si="757"/>
        <v>-----</v>
      </c>
      <c r="FQ467" s="7" t="str">
        <f t="shared" si="758"/>
        <v>-----</v>
      </c>
      <c r="FR467" s="13" t="str">
        <f>IF(FL467="-----","-----",(D467-Q467)/Q467)</f>
        <v>-----</v>
      </c>
      <c r="FS467" s="13" t="str">
        <f>IF(FM467="-----","-----",(Q467-R467)/R467)</f>
        <v>-----</v>
      </c>
      <c r="FT467" s="13" t="str">
        <f>IF(FN467="-----","-----",(R467-S467)/S467)</f>
        <v>-----</v>
      </c>
      <c r="FU467" s="13" t="str">
        <f>IF(FO467="-----","-----",(S467-T467)/T467)</f>
        <v>-----</v>
      </c>
      <c r="FV467" s="13" t="str">
        <f>IF(FP467="-----","-----",(T467-U467)/U467)</f>
        <v>-----</v>
      </c>
      <c r="FW467" s="13" t="str">
        <f>IF(FQ467="-----","-----",(U467-V467)/V467)</f>
        <v>-----</v>
      </c>
      <c r="FX467" s="7" t="str">
        <f t="shared" si="759"/>
        <v>-----</v>
      </c>
      <c r="FY467" s="7" t="str">
        <f t="shared" si="760"/>
        <v>-----</v>
      </c>
      <c r="FZ467" s="7" t="str">
        <f t="shared" si="761"/>
        <v>-----</v>
      </c>
      <c r="GA467" s="7" t="str">
        <f t="shared" si="762"/>
        <v>-----</v>
      </c>
      <c r="GB467" s="7" t="str">
        <f t="shared" si="763"/>
        <v>-----</v>
      </c>
      <c r="GC467" s="7" t="str">
        <f t="shared" si="764"/>
        <v>-----</v>
      </c>
      <c r="GD467" s="7" t="str">
        <f>IF(AND(BG467&gt;AA467,BG466&gt;AA466,BG465&gt;AA465,BG464&gt;AA464,BG463&gt;AA463,BG462&gt;AA462,BG461&gt;AA461,BG460&gt;AA460,BG459&gt;AA459,BG458&gt;AA458,BG457&gt;AA457,BG456&gt;AA456),"Bullish",IF(AND(BG467&lt;AA467,BG466&lt;AA466,BG465&lt;AA465,BG464&lt;AA464,BG463&lt;AA463,BG462&lt;AA462,BG461&lt;AA461,BG460&lt;AA460,BG459&lt;AA459,BG458&lt;AA458,BG457&lt;AA457,BG456&lt;AA456),"Bearish","-----"))</f>
        <v>Bullish</v>
      </c>
      <c r="GE467">
        <f>(Z467-BG467)/BG467</f>
        <v>7.092594983915192E-4</v>
      </c>
      <c r="GF467" s="28">
        <f t="shared" si="722"/>
        <v>0.78044131293797259</v>
      </c>
      <c r="GG467" s="7">
        <f t="shared" si="723"/>
        <v>0.78243442067595415</v>
      </c>
      <c r="GH467" s="7" t="str">
        <f t="shared" si="724"/>
        <v>-----</v>
      </c>
      <c r="GI467" s="7" t="str">
        <f>IF(Y467&gt;Z467,"Bullish","Bearish")</f>
        <v>Bullish</v>
      </c>
      <c r="GJ467" s="13" t="str">
        <f>IF(AND(D467&gt;Y467,D466&lt;Y466),"TEMA crossover","-----")</f>
        <v>TEMA crossover</v>
      </c>
      <c r="GK467" s="13" t="str">
        <f>IF(AND(D467&lt;Y467,D466&gt;Y466),"TEMA crossunder","-----")</f>
        <v>-----</v>
      </c>
      <c r="GL467" s="22" t="str">
        <f>IF(GD467="Bearish","YES","-----")</f>
        <v>-----</v>
      </c>
      <c r="GM467" s="22" t="str">
        <f>IF(GH467="Reverse to Bearish","YES","-----")</f>
        <v>-----</v>
      </c>
      <c r="GN467" s="22" t="str">
        <f>IF(AND(GI467="Bullish",GI466="Bullish",GI465="Bullish",GI464="Bullish"),"YES","-----")</f>
        <v>YES</v>
      </c>
      <c r="GO467" s="22" t="str">
        <f>IF(OR(GK467="TEMA crossunder",GK466="TEMA crossunder",GK465="TEMA crossunder",GK464="TEMA crossunder"),"YES","-----")</f>
        <v>YES</v>
      </c>
      <c r="GP467" s="22" t="str">
        <f>IF(GD467="Bullish","YES","-----")</f>
        <v>YES</v>
      </c>
      <c r="GQ467" s="22" t="str">
        <f>IF(GH467="Reverse to Bullish","YES","-----")</f>
        <v>-----</v>
      </c>
      <c r="GR467" s="22" t="str">
        <f>IF(AND(GI467="Bearish",GI466="Bearish",GI465="Bearish",GI464="Bearish"),"YES","-----")</f>
        <v>-----</v>
      </c>
      <c r="GS467" s="22" t="str">
        <f>IF(OR(GJ467="TEMA crossover",GJ466="TEMA crossover",GJ465="TEMA crossover",GJ464="TEMA crossover"),"YES","-----")</f>
        <v>YES</v>
      </c>
      <c r="GT467" s="22" t="str">
        <f t="shared" si="784"/>
        <v>-----</v>
      </c>
      <c r="GU467" s="22" t="str">
        <f t="shared" si="785"/>
        <v>-----</v>
      </c>
      <c r="GV467" s="22" t="str">
        <f t="shared" si="786"/>
        <v>-----</v>
      </c>
      <c r="GW467" s="22" t="str">
        <f t="shared" si="787"/>
        <v>-----</v>
      </c>
      <c r="GX467" s="22" t="str">
        <f t="shared" si="788"/>
        <v>-----</v>
      </c>
      <c r="GY467" s="22" t="str">
        <f t="shared" si="789"/>
        <v>-----</v>
      </c>
      <c r="GZ467" s="7" t="str">
        <f>IF(G467&gt;BH467,"YES","-----")</f>
        <v>-----</v>
      </c>
      <c r="HA467" s="7" t="str">
        <f>IF(F467&lt;BI467,"YES","-----")</f>
        <v>-----</v>
      </c>
      <c r="HB467">
        <f>BH467-BI467</f>
        <v>4.6999999999998181</v>
      </c>
      <c r="HC467" s="27">
        <f t="shared" si="765"/>
        <v>-0.41757230676248458</v>
      </c>
      <c r="HD467" s="28">
        <f t="shared" si="725"/>
        <v>0.33812992392726404</v>
      </c>
      <c r="HE467" s="28" t="str">
        <f t="shared" si="726"/>
        <v>-----</v>
      </c>
      <c r="HF467" s="27">
        <f>STANDARDIZE(H467,AVERAGE($H84:$H467),_xlfn.STDEV.P($H84:$H467))</f>
        <v>-0.35680456698667889</v>
      </c>
      <c r="HG467" s="28">
        <f t="shared" si="727"/>
        <v>0.36061905852919607</v>
      </c>
      <c r="HH467" s="28" t="str">
        <f t="shared" si="728"/>
        <v>-----</v>
      </c>
      <c r="HI467">
        <f t="shared" si="766"/>
        <v>-2.8641399999996793</v>
      </c>
      <c r="HJ467">
        <f t="shared" si="767"/>
        <v>1.8358600000001388</v>
      </c>
      <c r="HK467" s="28">
        <f t="shared" ref="HK467:HL467" si="817">STANDARDIZE(HI467,AVERAGE(HI84:HI467),_xlfn.STDEV.P(HI84:HI467))</f>
        <v>6.2041010177941752E-2</v>
      </c>
      <c r="HL467" s="28">
        <f t="shared" si="817"/>
        <v>-0.36572418747215946</v>
      </c>
      <c r="HM467" s="28">
        <f t="shared" si="730"/>
        <v>0.52473491325660082</v>
      </c>
      <c r="HN467" s="28">
        <f t="shared" si="731"/>
        <v>0.35728544783691862</v>
      </c>
      <c r="HO467" s="28" t="str">
        <f t="shared" si="732"/>
        <v>-----</v>
      </c>
      <c r="HP467" s="28" t="str">
        <f t="shared" si="733"/>
        <v>-----</v>
      </c>
      <c r="HQ467" s="28">
        <f t="shared" si="796"/>
        <v>0.32496999999966647</v>
      </c>
      <c r="HR467" s="28" t="str">
        <f t="shared" si="769"/>
        <v>Bull</v>
      </c>
      <c r="HS467">
        <f t="shared" si="770"/>
        <v>0.32496999999966647</v>
      </c>
      <c r="HT467" s="27">
        <f t="shared" si="734"/>
        <v>-0.79958393388621829</v>
      </c>
      <c r="HU467" s="28">
        <f t="shared" si="735"/>
        <v>0.211975949480216</v>
      </c>
      <c r="HV467" s="27" t="str">
        <f t="shared" si="736"/>
        <v>-----</v>
      </c>
    </row>
    <row r="468" spans="1:230" x14ac:dyDescent="0.55000000000000004">
      <c r="A468">
        <f>Validation!A467</f>
        <v>1772171700</v>
      </c>
      <c r="B468" t="str">
        <f>Price!B467</f>
        <v>XAUUSD</v>
      </c>
      <c r="C468" t="str">
        <f>Price!C467</f>
        <v>M5</v>
      </c>
      <c r="D468">
        <f>Price!D467</f>
        <v>5197.92</v>
      </c>
      <c r="E468">
        <f>Price!E467</f>
        <v>5194.83</v>
      </c>
      <c r="F468">
        <f>Price!F467</f>
        <v>5200.3599999999997</v>
      </c>
      <c r="G468">
        <f>Price!G467</f>
        <v>5193.8</v>
      </c>
      <c r="H468">
        <f>Price!H467</f>
        <v>598</v>
      </c>
      <c r="I468">
        <f>Diagonals!E467</f>
        <v>5230.12</v>
      </c>
      <c r="J468">
        <f>Diagonals!F467</f>
        <v>0</v>
      </c>
      <c r="K468">
        <f>Diagonals!G467</f>
        <v>0</v>
      </c>
      <c r="L468">
        <f>Diagonals!H467</f>
        <v>5088.34</v>
      </c>
      <c r="M468">
        <f>Diagonals!I467</f>
        <v>0</v>
      </c>
      <c r="N468">
        <f>Diagonals!J467</f>
        <v>0</v>
      </c>
      <c r="O468">
        <f>Diagonals!K467</f>
        <v>5200.3599999999997</v>
      </c>
      <c r="P468">
        <f>Diagonals!L467</f>
        <v>0</v>
      </c>
      <c r="Q468">
        <f>Trendlines!E467</f>
        <v>5200.3599999999997</v>
      </c>
      <c r="R468">
        <f>Trendlines!F467</f>
        <v>5189.79</v>
      </c>
      <c r="S468">
        <f>Trendlines!G467</f>
        <v>5200.3599999999997</v>
      </c>
      <c r="T468">
        <f>Trendlines!H467</f>
        <v>5181.96</v>
      </c>
      <c r="U468">
        <f>Trendlines!I467</f>
        <v>5181.32</v>
      </c>
      <c r="V468">
        <f>Trendlines!J467</f>
        <v>5169.1499999999996</v>
      </c>
      <c r="W468">
        <f>Trendlines!K467</f>
        <v>5200.3599999999997</v>
      </c>
      <c r="X468">
        <f>Trendlines!L467</f>
        <v>0</v>
      </c>
      <c r="Y468">
        <f>Tema_Hrma_Smma!E467</f>
        <v>5196.3500000000004</v>
      </c>
      <c r="Z468">
        <f>Tema_Hrma_Smma!F467</f>
        <v>5193.24</v>
      </c>
      <c r="AA468">
        <f>Tema_Hrma_Smma!G467</f>
        <v>5186.5600000000004</v>
      </c>
      <c r="AB468">
        <f>ZScore!H467</f>
        <v>1</v>
      </c>
      <c r="AC468">
        <f>ZScore!I467</f>
        <v>0.10399</v>
      </c>
      <c r="AD468">
        <f>ZScore!J467</f>
        <v>0</v>
      </c>
      <c r="AE468">
        <f>HA!E467</f>
        <v>5192.99</v>
      </c>
      <c r="AF468">
        <f>HA!F467</f>
        <v>5200.3599999999997</v>
      </c>
      <c r="AG468">
        <f>HA!G467</f>
        <v>5192.99</v>
      </c>
      <c r="AH468">
        <f>HA!H467</f>
        <v>5196.7299999999996</v>
      </c>
      <c r="AI468">
        <f>HA!I467</f>
        <v>1</v>
      </c>
      <c r="AJ468">
        <f>HA!J467</f>
        <v>3.74</v>
      </c>
      <c r="AK468">
        <f>HA!K467</f>
        <v>0.45585999999999999</v>
      </c>
      <c r="AL468">
        <f>HA!L467</f>
        <v>2</v>
      </c>
      <c r="AM468">
        <f>KC!E467</f>
        <v>5211.61967</v>
      </c>
      <c r="AN468">
        <f>KC!F467</f>
        <v>5206.3410199999998</v>
      </c>
      <c r="AO468">
        <f>KC!G467</f>
        <v>5201.0623800000003</v>
      </c>
      <c r="AP468">
        <f>KC!H467</f>
        <v>5195.7837399999999</v>
      </c>
      <c r="AQ468">
        <f>KC!I467</f>
        <v>5190.5051000000003</v>
      </c>
      <c r="AR468">
        <f>KC!J467</f>
        <v>5187.3759399999999</v>
      </c>
      <c r="AS468">
        <f>KC!K467</f>
        <v>5182.0973000000004</v>
      </c>
      <c r="AT468">
        <f>KC!L467</f>
        <v>5176.8186500000002</v>
      </c>
      <c r="AU468">
        <f>KC!M467</f>
        <v>5171.5400099999997</v>
      </c>
      <c r="AV468">
        <f>KC!N467</f>
        <v>5166.2613700000002</v>
      </c>
      <c r="AW468">
        <f>SR_Levels!E467</f>
        <v>5193.3500000000004</v>
      </c>
      <c r="AX468">
        <f>SR_Levels!F467</f>
        <v>5178.6000000000004</v>
      </c>
      <c r="AY468">
        <f>SR_Levels!G467</f>
        <v>5161.8900000000003</v>
      </c>
      <c r="AZ468">
        <f>SR_Levels!H467</f>
        <v>5135.8500000000004</v>
      </c>
      <c r="BA468">
        <f>SR_Levels!I467</f>
        <v>5205.3100000000004</v>
      </c>
      <c r="BB468">
        <f>SR_Levels!J467</f>
        <v>0</v>
      </c>
      <c r="BC468">
        <f>SR_Levels!K467</f>
        <v>0</v>
      </c>
      <c r="BD468">
        <f>SR_Levels!L467</f>
        <v>0</v>
      </c>
      <c r="BE468">
        <f>ZigZag!E467</f>
        <v>5200.3599999999997</v>
      </c>
      <c r="BF468">
        <f>ZigZag!F467</f>
        <v>0</v>
      </c>
      <c r="BG468">
        <f>ZigZag!G467</f>
        <v>5189.1499999999996</v>
      </c>
      <c r="BH468">
        <f>Dual_Tema!E467</f>
        <v>5199.0600000000004</v>
      </c>
      <c r="BI468">
        <f>Dual_Tema!F467</f>
        <v>5193.3100000000004</v>
      </c>
      <c r="BJ468">
        <f>Pinbar!E467</f>
        <v>0</v>
      </c>
      <c r="BK468">
        <f>SSA!E467</f>
        <v>5194.9270500000002</v>
      </c>
      <c r="BL468">
        <f>SSA!F467</f>
        <v>5194.7431100000003</v>
      </c>
      <c r="BN468" t="str">
        <f t="shared" si="792"/>
        <v>Green Candle</v>
      </c>
      <c r="BO468" s="34">
        <f t="shared" si="797"/>
        <v>6.0060060060052045E-4</v>
      </c>
      <c r="BP468" s="34">
        <f t="shared" si="805"/>
        <v>3.0954016688924391E-3</v>
      </c>
      <c r="BQ468" s="34">
        <f t="shared" si="671"/>
        <v>2.033785906923935E-3</v>
      </c>
      <c r="BR468" s="34">
        <f t="shared" si="681"/>
        <v>2.6851851851852349E-3</v>
      </c>
      <c r="BS468" s="35">
        <f t="shared" si="798"/>
        <v>1.000750592152766E-4</v>
      </c>
      <c r="BT468" s="35">
        <f t="shared" si="806"/>
        <v>2.5758490066651873E-4</v>
      </c>
      <c r="BU468" s="35">
        <f t="shared" si="672"/>
        <v>1.1287973511575622E-4</v>
      </c>
      <c r="BV468" s="35">
        <f t="shared" si="682"/>
        <v>1.1173901384142759E-4</v>
      </c>
      <c r="BW468" s="27">
        <v>96</v>
      </c>
      <c r="BX468">
        <f>F468-G468</f>
        <v>6.5599999999994907</v>
      </c>
      <c r="BY468">
        <f>ABS(F468-D467)</f>
        <v>5.5</v>
      </c>
      <c r="BZ468">
        <f>ABS(G468-D467)</f>
        <v>1.0599999999994907</v>
      </c>
      <c r="CA468">
        <f t="shared" si="771"/>
        <v>6.5599999999994907</v>
      </c>
      <c r="CB468">
        <f t="shared" si="808"/>
        <v>3.8099999999999454</v>
      </c>
      <c r="CC468">
        <f t="shared" si="814"/>
        <v>3.8225031351015111</v>
      </c>
      <c r="CD468">
        <f t="shared" si="809"/>
        <v>-1.2503135101565643E-2</v>
      </c>
      <c r="CE468">
        <f t="shared" si="815"/>
        <v>-1</v>
      </c>
      <c r="CF468">
        <f t="shared" ref="CF468:CF501" si="818">IF(CE468=CE467,CF467+CE468,CE468)</f>
        <v>-33</v>
      </c>
      <c r="CG468" s="7" t="str">
        <f t="shared" si="810"/>
        <v>Low Volatility Period</v>
      </c>
      <c r="CH468" s="21">
        <f>(Q468-Q372)/$BW468</f>
        <v>5.6249999999996208E-3</v>
      </c>
      <c r="CI468" s="21">
        <f>(R468-R372)/$BW468</f>
        <v>-2.5937499999997726E-2</v>
      </c>
      <c r="CJ468" s="21">
        <f>(S468-S372)/$BW468</f>
        <v>-1.7604166666671972E-2</v>
      </c>
      <c r="CK468" s="21">
        <f>(T468-T372)/$BW468</f>
        <v>7.5625000000002274E-2</v>
      </c>
      <c r="CL468" s="21">
        <f>(U468-U372)/$BW468</f>
        <v>2.2187500000001137E-2</v>
      </c>
      <c r="CM468" s="21">
        <f>(V468-V372)/$BW468</f>
        <v>3.8749999999993179E-2</v>
      </c>
      <c r="CN468">
        <f>DEGREES(ATAN(CH468/$CB468))</f>
        <v>8.4590164198945383E-2</v>
      </c>
      <c r="CO468">
        <f>DEGREES(ATAN(CI468/$CB468))</f>
        <v>-0.39004890384988972</v>
      </c>
      <c r="CP468">
        <f>DEGREES(ATAN(CJ468/$CB468))</f>
        <v>-0.26473419265877135</v>
      </c>
      <c r="CQ468">
        <f>DEGREES(ATAN(CK468/$CB468))</f>
        <v>1.1371192687338634</v>
      </c>
      <c r="CR468">
        <f t="shared" si="811"/>
        <v>0.33365767390678586</v>
      </c>
      <c r="CS468">
        <f t="shared" si="812"/>
        <v>0.58271257404695254</v>
      </c>
      <c r="CT468" t="str" cm="1">
        <f t="array" ref="CT468">_xlfn.IFS(CN468&gt;3,"Strong + Slope",CN468&gt;1.5,"Moderate + Slope",CN468&gt;0.5,"Sideway + Slope",CN468&gt;=-0.5,"Sideway Flat",CN468&gt;=-1.5,"Sideway - Slope",CN468&gt;=-3,"Moderate - Slope",TRUE,"Strong - Slope")</f>
        <v>Sideway Flat</v>
      </c>
      <c r="CU468" t="str" cm="1">
        <f t="array" ref="CU468">_xlfn.IFS(CO468&gt;3,"Strong + Slope",CO468&gt;1.5,"Moderate + Slope",CO468&gt;0.5,"Sideway + Slope",CO468&gt;=-0.5,"Sideway Flat",CO468&gt;=-1.5,"Sideway - Slope",CO468&gt;=-3,"Moderate - Slope",TRUE,"Strong - Slope")</f>
        <v>Sideway Flat</v>
      </c>
      <c r="CV468" t="str" cm="1">
        <f t="array" ref="CV468">_xlfn.IFS(CP468&gt;3,"Strong + Slope",CP468&gt;1.5,"Moderate + Slope",CP468&gt;0.5,"Sideway + Slope",CP468&gt;=-0.5,"Sideway Flat",CP468&gt;=-1.5,"Sideway - Slope",CP468&gt;=-3,"Moderate - Slope",TRUE,"Strong - Slope")</f>
        <v>Sideway Flat</v>
      </c>
      <c r="CW468" t="str" cm="1">
        <f t="array" ref="CW468">_xlfn.IFS(CQ468&gt;3,"Strong + Slope",CQ468&gt;1.5,"Moderate + Slope",CQ468&gt;0.5,"Sideway + Slope",CQ468&gt;=-0.5,"Sideway Flat",CQ468&gt;=-1.5,"Sideway - Slope",CQ468&gt;=-3,"Moderate - Slope",TRUE,"Strong - Slope")</f>
        <v>Sideway + Slope</v>
      </c>
      <c r="CX468" t="str" cm="1">
        <f t="array" ref="CX468">_xlfn.IFS(CR468&gt;3,"Strong + Slope",CR468&gt;1.5,"Moderate + Slope",CR468&gt;0.5,"Sideway + Slope",CR468&gt;=-0.5,"Sideway Flat",CR468&gt;=-1.5,"Sideway - Slope",CR468&gt;=-3,"Moderate - Slope",TRUE,"Strong - Slope")</f>
        <v>Sideway Flat</v>
      </c>
      <c r="CY468" t="str" cm="1">
        <f t="array" ref="CY468">_xlfn.IFS(CS468&gt;3,"Strong + Slope",CS468&gt;1.5,"Moderate + Slope",CS468&gt;0.5,"Sideway + Slope",CS468&gt;=-0.5,"Sideway Flat",CS468&gt;=-1.5,"Sideway - Slope",CS468&gt;=-3,"Moderate - Slope",TRUE,"Strong - Slope")</f>
        <v>Sideway + Slope</v>
      </c>
      <c r="CZ468" s="7" t="str">
        <f>IF(AND(D468&gt;BH468,D468&gt;E468),"Bullish Trigger","-----")</f>
        <v>-----</v>
      </c>
      <c r="DA468" s="7" t="str">
        <f>IF(AND(D468&lt;BI468,D468&lt;E468),"Bearish Trigger","-----")</f>
        <v>-----</v>
      </c>
      <c r="DB468" s="13" t="str">
        <f>IF(AND(W468=BE468,W468&gt;0,BE468&gt;0),"Important High","------")</f>
        <v>Important High</v>
      </c>
      <c r="DC468" s="13" t="str">
        <f>IF(AND(X468=BF468,X468&gt;0,BF468&gt;0),"Important Low","------")</f>
        <v>------</v>
      </c>
      <c r="DD468" s="7" t="str">
        <f>IF(AND(DB468="Important High",DC468="-----",BJ468=1),"Imp High Rej","-----")</f>
        <v>-----</v>
      </c>
      <c r="DE468" s="7" t="str">
        <f>IF(AND(DB468="-----",DC468="Important Low",BJ468=1),"Imp Low Rej","-----")</f>
        <v>-----</v>
      </c>
      <c r="DF468" s="7" t="str">
        <f>IF(Y468&gt;AM468,"Overbought",IF(Y468&gt;AO468,"Bullish Momentum",IF(Y468&gt;AQ468,"Flat Momentum","-----")))</f>
        <v>Flat Momentum</v>
      </c>
      <c r="DG468" s="7" t="str">
        <f>IF(Y468&lt;AV468,"Oversold",IF(Y468&lt;AT468,"Bearish Momentum",IF(Y468&lt;AR468,"Flat Momentum","-----")))</f>
        <v>-----</v>
      </c>
      <c r="DH468" s="7" t="str">
        <f>IF(AND(DF468="Overbought",AD468=2),"Culminated Thrust","-----")</f>
        <v>-----</v>
      </c>
      <c r="DI468" s="7" t="str">
        <f>IF(AND(DG468="Oversold",AD468=5),"Culminated Thrust","-----")</f>
        <v>-----</v>
      </c>
      <c r="DJ468" s="14">
        <f>(Q468-$D468)/$D468</f>
        <v>4.6941853664535043E-4</v>
      </c>
      <c r="DK468" s="14">
        <f>(R468-$D468)/$D468</f>
        <v>-1.5640871733308918E-3</v>
      </c>
      <c r="DL468" s="14">
        <f>(S468-$D468)/$D468</f>
        <v>4.6941853664535043E-4</v>
      </c>
      <c r="DM468" s="14">
        <f>(T468-$D468)/$D468</f>
        <v>-3.0704589528119009E-3</v>
      </c>
      <c r="DN468" s="14">
        <f>(U468-$D468)/$D468</f>
        <v>-3.1935851263583054E-3</v>
      </c>
      <c r="DO468" s="14">
        <f>(V468-$D468)/$D468</f>
        <v>-5.5349062702004714E-3</v>
      </c>
      <c r="DP468" s="14">
        <f t="shared" si="737"/>
        <v>4.6941853664535043E-4</v>
      </c>
      <c r="DQ468" s="14">
        <f t="shared" si="738"/>
        <v>4.6941853664535043E-4</v>
      </c>
      <c r="DR468" s="14">
        <f t="shared" si="739"/>
        <v>-1.5640871733308918E-3</v>
      </c>
      <c r="DS468" s="14">
        <f t="shared" si="740"/>
        <v>-3.0704589528119009E-3</v>
      </c>
      <c r="DT468" s="14">
        <f t="shared" si="741"/>
        <v>-3.1935851263583054E-3</v>
      </c>
      <c r="DU468" s="14">
        <f t="shared" si="742"/>
        <v>-5.5349062702004714E-3</v>
      </c>
      <c r="DV468" t="str">
        <f>IF($D468&gt;Q468,"SUP","RES")</f>
        <v>RES</v>
      </c>
      <c r="DW468" t="str">
        <f>IF($D468&gt;R468,"SUP","RES")</f>
        <v>SUP</v>
      </c>
      <c r="DX468" t="str">
        <f>IF($D468&gt;S468,"SUP","RES")</f>
        <v>RES</v>
      </c>
      <c r="DY468" t="str">
        <f>IF($D468&gt;T468,"SUP","RES")</f>
        <v>SUP</v>
      </c>
      <c r="DZ468" t="str">
        <f>IF($D468&gt;U468,"SUP","RES")</f>
        <v>SUP</v>
      </c>
      <c r="EA468" t="str">
        <f>IF($D468&gt;V468,"SUP","RES")</f>
        <v>SUP</v>
      </c>
      <c r="EB468" s="7">
        <f t="shared" si="743"/>
        <v>2</v>
      </c>
      <c r="EC468" s="7">
        <f t="shared" si="744"/>
        <v>4</v>
      </c>
      <c r="ED468" s="13" t="str">
        <f t="shared" si="745"/>
        <v>-----</v>
      </c>
      <c r="EE468" s="13" t="str">
        <f t="shared" si="746"/>
        <v>-----</v>
      </c>
      <c r="EF468" s="7">
        <f>IF(OR(ED468="All Sup",EE468="All Res"),"na",((D468-MIN(Q468:V468))/(MAX(Q468:V468)-MIN(Q468:V468))))</f>
        <v>0.92181992950978542</v>
      </c>
      <c r="EG468">
        <v>1.4999999999999999E-4</v>
      </c>
      <c r="EH468">
        <f>Q468*(1+$EG468)</f>
        <v>5201.1400540000004</v>
      </c>
      <c r="EI468">
        <f>Q468*(1-$EG468)</f>
        <v>5199.5799459999998</v>
      </c>
      <c r="EJ468">
        <f>R468*(1+$EG468)</f>
        <v>5190.5684685000006</v>
      </c>
      <c r="EK468">
        <f>R468*(1-$EG468)</f>
        <v>5189.0115315000003</v>
      </c>
      <c r="EL468">
        <f>S468*(1+$EG468)</f>
        <v>5201.1400540000004</v>
      </c>
      <c r="EM468">
        <f>S468*(1-$EG468)</f>
        <v>5199.5799459999998</v>
      </c>
      <c r="EN468">
        <f>T468*(1+$EG468)</f>
        <v>5182.7372940000005</v>
      </c>
      <c r="EO468">
        <f>T468*(1-$EG468)</f>
        <v>5181.1827060000005</v>
      </c>
      <c r="EP468">
        <f>U468*(1+$EG468)</f>
        <v>5182.0971980000004</v>
      </c>
      <c r="EQ468">
        <f>U468*(1-$EG468)</f>
        <v>5180.5428019999999</v>
      </c>
      <c r="ER468">
        <f>V468*(1+$EG468)</f>
        <v>5169.9253724999999</v>
      </c>
      <c r="ES468">
        <f>V468*(1-$EG468)</f>
        <v>5168.3746274999994</v>
      </c>
      <c r="ET468" s="7" t="str">
        <f t="shared" si="747"/>
        <v>-----</v>
      </c>
      <c r="EU468" s="7" t="str">
        <f t="shared" si="748"/>
        <v>-----</v>
      </c>
      <c r="EV468" s="7" t="str">
        <f t="shared" si="749"/>
        <v>-----</v>
      </c>
      <c r="EW468" s="7" t="str">
        <f t="shared" si="750"/>
        <v>-----</v>
      </c>
      <c r="EX468" s="7" t="str">
        <f t="shared" si="751"/>
        <v>-----</v>
      </c>
      <c r="EY468" s="7" t="str">
        <f t="shared" si="752"/>
        <v>-----</v>
      </c>
      <c r="EZ468">
        <f t="shared" si="772"/>
        <v>93</v>
      </c>
      <c r="FA468">
        <f t="shared" si="773"/>
        <v>6</v>
      </c>
      <c r="FB468">
        <f t="shared" si="774"/>
        <v>466</v>
      </c>
      <c r="FC468">
        <f t="shared" si="775"/>
        <v>11</v>
      </c>
      <c r="FD468">
        <f t="shared" si="776"/>
        <v>36</v>
      </c>
      <c r="FE468">
        <f t="shared" si="777"/>
        <v>160</v>
      </c>
      <c r="FF468">
        <f t="shared" si="778"/>
        <v>4</v>
      </c>
      <c r="FG468">
        <f t="shared" si="779"/>
        <v>1</v>
      </c>
      <c r="FH468">
        <f t="shared" si="780"/>
        <v>0</v>
      </c>
      <c r="FI468">
        <f t="shared" si="781"/>
        <v>1</v>
      </c>
      <c r="FJ468">
        <f t="shared" si="782"/>
        <v>4</v>
      </c>
      <c r="FK468">
        <f t="shared" si="783"/>
        <v>1</v>
      </c>
      <c r="FL468" s="7" t="str">
        <f t="shared" si="753"/>
        <v>-----</v>
      </c>
      <c r="FM468" s="7" t="str">
        <f t="shared" si="754"/>
        <v>-----</v>
      </c>
      <c r="FN468" s="7" t="str">
        <f t="shared" si="755"/>
        <v>-----</v>
      </c>
      <c r="FO468" s="7" t="str">
        <f t="shared" si="756"/>
        <v>-----</v>
      </c>
      <c r="FP468" s="7" t="str">
        <f t="shared" si="757"/>
        <v>-----</v>
      </c>
      <c r="FQ468" s="7" t="str">
        <f t="shared" si="758"/>
        <v>-----</v>
      </c>
      <c r="FR468" s="13" t="str">
        <f>IF(FL468="-----","-----",(D468-Q468)/Q468)</f>
        <v>-----</v>
      </c>
      <c r="FS468" s="13" t="str">
        <f>IF(FM468="-----","-----",(Q468-R468)/R468)</f>
        <v>-----</v>
      </c>
      <c r="FT468" s="13" t="str">
        <f>IF(FN468="-----","-----",(R468-S468)/S468)</f>
        <v>-----</v>
      </c>
      <c r="FU468" s="13" t="str">
        <f>IF(FO468="-----","-----",(S468-T468)/T468)</f>
        <v>-----</v>
      </c>
      <c r="FV468" s="13" t="str">
        <f>IF(FP468="-----","-----",(T468-U468)/U468)</f>
        <v>-----</v>
      </c>
      <c r="FW468" s="13" t="str">
        <f>IF(FQ468="-----","-----",(U468-V468)/V468)</f>
        <v>-----</v>
      </c>
      <c r="FX468" s="7" t="str">
        <f t="shared" si="759"/>
        <v>-----</v>
      </c>
      <c r="FY468" s="7" t="str">
        <f t="shared" si="760"/>
        <v>-----</v>
      </c>
      <c r="FZ468" s="7" t="str">
        <f t="shared" si="761"/>
        <v>-----</v>
      </c>
      <c r="GA468" s="7" t="str">
        <f t="shared" si="762"/>
        <v>-----</v>
      </c>
      <c r="GB468" s="7" t="str">
        <f t="shared" si="763"/>
        <v>-----</v>
      </c>
      <c r="GC468" s="7" t="str">
        <f t="shared" si="764"/>
        <v>-----</v>
      </c>
      <c r="GD468" s="7" t="str">
        <f>IF(AND(BG468&gt;AA468,BG467&gt;AA467,BG466&gt;AA466,BG465&gt;AA465,BG464&gt;AA464,BG463&gt;AA463,BG462&gt;AA462,BG461&gt;AA461,BG460&gt;AA460,BG459&gt;AA459,BG458&gt;AA458,BG457&gt;AA457),"Bullish",IF(AND(BG468&lt;AA468,BG467&lt;AA467,BG466&lt;AA466,BG465&lt;AA465,BG464&lt;AA464,BG463&lt;AA463,BG462&lt;AA462,BG461&lt;AA461,BG460&lt;AA460,BG459&lt;AA459,BG458&lt;AA458,BG457&lt;AA457),"Bearish","-----"))</f>
        <v>Bullish</v>
      </c>
      <c r="GE468">
        <f>(Z468-BG468)/BG468</f>
        <v>7.8818303575732942E-4</v>
      </c>
      <c r="GF468" s="28">
        <f t="shared" si="722"/>
        <v>0.8530019930776408</v>
      </c>
      <c r="GG468" s="7">
        <f t="shared" si="723"/>
        <v>0.80317090052968165</v>
      </c>
      <c r="GH468" s="7" t="str">
        <f t="shared" si="724"/>
        <v>-----</v>
      </c>
      <c r="GI468" s="7" t="str">
        <f>IF(Y468&gt;Z468,"Bullish","Bearish")</f>
        <v>Bullish</v>
      </c>
      <c r="GJ468" s="13" t="str">
        <f>IF(AND(D468&gt;Y468,D467&lt;Y467),"TEMA crossover","-----")</f>
        <v>-----</v>
      </c>
      <c r="GK468" s="13" t="str">
        <f>IF(AND(D468&lt;Y468,D467&gt;Y467),"TEMA crossunder","-----")</f>
        <v>-----</v>
      </c>
      <c r="GL468" s="22" t="str">
        <f>IF(GD468="Bearish","YES","-----")</f>
        <v>-----</v>
      </c>
      <c r="GM468" s="22" t="str">
        <f>IF(GH468="Reverse to Bearish","YES","-----")</f>
        <v>-----</v>
      </c>
      <c r="GN468" s="22" t="str">
        <f>IF(AND(GI468="Bullish",GI467="Bullish",GI466="Bullish",GI465="Bullish"),"YES","-----")</f>
        <v>YES</v>
      </c>
      <c r="GO468" s="22" t="str">
        <f>IF(OR(GK468="TEMA crossunder",GK467="TEMA crossunder",GK466="TEMA crossunder",GK465="TEMA crossunder"),"YES","-----")</f>
        <v>YES</v>
      </c>
      <c r="GP468" s="22" t="str">
        <f>IF(GD468="Bullish","YES","-----")</f>
        <v>YES</v>
      </c>
      <c r="GQ468" s="22" t="str">
        <f>IF(GH468="Reverse to Bullish","YES","-----")</f>
        <v>-----</v>
      </c>
      <c r="GR468" s="22" t="str">
        <f>IF(AND(GI468="Bearish",GI467="Bearish",GI466="Bearish",GI465="Bearish"),"YES","-----")</f>
        <v>-----</v>
      </c>
      <c r="GS468" s="22" t="str">
        <f>IF(OR(GJ468="TEMA crossover",GJ467="TEMA crossover",GJ466="TEMA crossover",GJ465="TEMA crossover"),"YES","-----")</f>
        <v>YES</v>
      </c>
      <c r="GT468" s="22" t="str">
        <f t="shared" si="784"/>
        <v>-----</v>
      </c>
      <c r="GU468" s="22" t="str">
        <f t="shared" si="785"/>
        <v>-----</v>
      </c>
      <c r="GV468" s="22" t="str">
        <f t="shared" si="786"/>
        <v>-----</v>
      </c>
      <c r="GW468" s="22" t="str">
        <f t="shared" si="787"/>
        <v>-----</v>
      </c>
      <c r="GX468" s="22" t="str">
        <f t="shared" si="788"/>
        <v>-----</v>
      </c>
      <c r="GY468" s="22" t="str">
        <f t="shared" si="789"/>
        <v>-----</v>
      </c>
      <c r="GZ468" s="7" t="str">
        <f>IF(G468&gt;BH468,"YES","-----")</f>
        <v>-----</v>
      </c>
      <c r="HA468" s="7" t="str">
        <f>IF(F468&lt;BI468,"YES","-----")</f>
        <v>-----</v>
      </c>
      <c r="HB468">
        <f>BH468-BI468</f>
        <v>5.75</v>
      </c>
      <c r="HC468" s="27">
        <f t="shared" si="765"/>
        <v>-5.9648834488388362E-2</v>
      </c>
      <c r="HD468" s="28">
        <f t="shared" si="725"/>
        <v>0.47621766164250073</v>
      </c>
      <c r="HE468" s="28" t="str">
        <f t="shared" si="726"/>
        <v>-----</v>
      </c>
      <c r="HF468" s="27">
        <f>STANDARDIZE(H468,AVERAGE($H85:$H468),_xlfn.STDEV.P($H85:$H468))</f>
        <v>0.55328037448102008</v>
      </c>
      <c r="HG468" s="28">
        <f t="shared" si="727"/>
        <v>0.70996428122557409</v>
      </c>
      <c r="HH468" s="28" t="str">
        <f t="shared" si="728"/>
        <v>-----</v>
      </c>
      <c r="HI468">
        <f t="shared" si="766"/>
        <v>-1.6170499999998356</v>
      </c>
      <c r="HJ468">
        <f t="shared" si="767"/>
        <v>4.1329500000001644</v>
      </c>
      <c r="HK468" s="28">
        <f t="shared" ref="HK468:HL468" si="819">STANDARDIZE(HI468,AVERAGE(HI85:HI468),_xlfn.STDEV.P(HI85:HI468))</f>
        <v>0.43609209757034456</v>
      </c>
      <c r="HL468" s="28">
        <f t="shared" si="819"/>
        <v>0.4598125363414815</v>
      </c>
      <c r="HM468" s="28">
        <f t="shared" si="730"/>
        <v>0.66861504477012412</v>
      </c>
      <c r="HN468" s="28">
        <f t="shared" si="731"/>
        <v>0.67717460796215945</v>
      </c>
      <c r="HO468" s="28" t="str">
        <f t="shared" si="732"/>
        <v>-----</v>
      </c>
      <c r="HP468" s="28" t="str">
        <f t="shared" si="733"/>
        <v>-----</v>
      </c>
      <c r="HQ468" s="28">
        <f t="shared" si="796"/>
        <v>0.18393999999989319</v>
      </c>
      <c r="HR468" s="28" t="str">
        <f t="shared" si="769"/>
        <v>Bull</v>
      </c>
      <c r="HS468">
        <f t="shared" si="770"/>
        <v>0.18393999999989319</v>
      </c>
      <c r="HT468" s="27">
        <f t="shared" si="734"/>
        <v>-0.95968485078224131</v>
      </c>
      <c r="HU468" s="28">
        <f t="shared" si="735"/>
        <v>0.16860692498065957</v>
      </c>
      <c r="HV468" s="27" t="str">
        <f t="shared" si="736"/>
        <v>-----</v>
      </c>
    </row>
    <row r="469" spans="1:230" x14ac:dyDescent="0.55000000000000004">
      <c r="A469">
        <f>Validation!A468</f>
        <v>1772172000</v>
      </c>
      <c r="B469" t="str">
        <f>Price!B468</f>
        <v>XAUUSD</v>
      </c>
      <c r="C469" t="str">
        <f>Price!C468</f>
        <v>M5</v>
      </c>
      <c r="D469">
        <f>Price!D468</f>
        <v>5193.54</v>
      </c>
      <c r="E469">
        <f>Price!E468</f>
        <v>5197.92</v>
      </c>
      <c r="F469">
        <f>Price!F468</f>
        <v>5198.45</v>
      </c>
      <c r="G469">
        <f>Price!G468</f>
        <v>5192.93</v>
      </c>
      <c r="H469">
        <f>Price!H468</f>
        <v>606</v>
      </c>
      <c r="I469">
        <f>Diagonals!E468</f>
        <v>5230.3</v>
      </c>
      <c r="J469">
        <f>Diagonals!F468</f>
        <v>0</v>
      </c>
      <c r="K469">
        <f>Diagonals!G468</f>
        <v>0</v>
      </c>
      <c r="L469">
        <f>Diagonals!H468</f>
        <v>5088.01</v>
      </c>
      <c r="M469">
        <f>Diagonals!I468</f>
        <v>0</v>
      </c>
      <c r="N469">
        <f>Diagonals!J468</f>
        <v>0</v>
      </c>
      <c r="O469">
        <f>Diagonals!K468</f>
        <v>0</v>
      </c>
      <c r="P469">
        <f>Diagonals!L468</f>
        <v>0</v>
      </c>
      <c r="Q469">
        <f>Trendlines!E468</f>
        <v>5200.37</v>
      </c>
      <c r="R469">
        <f>Trendlines!F468</f>
        <v>5189.76</v>
      </c>
      <c r="S469">
        <f>Trendlines!G468</f>
        <v>5200.34</v>
      </c>
      <c r="T469">
        <f>Trendlines!H468</f>
        <v>5182.03</v>
      </c>
      <c r="U469">
        <f>Trendlines!I468</f>
        <v>5181.34</v>
      </c>
      <c r="V469">
        <f>Trendlines!J468</f>
        <v>5169.18</v>
      </c>
      <c r="W469">
        <f>Trendlines!K468</f>
        <v>0</v>
      </c>
      <c r="X469">
        <f>Trendlines!L468</f>
        <v>0</v>
      </c>
      <c r="Y469">
        <f>Tema_Hrma_Smma!E468</f>
        <v>5196.29</v>
      </c>
      <c r="Z469">
        <f>Tema_Hrma_Smma!F468</f>
        <v>5194.05</v>
      </c>
      <c r="AA469">
        <f>Tema_Hrma_Smma!G468</f>
        <v>5186.83</v>
      </c>
      <c r="AB469">
        <f>ZScore!H468</f>
        <v>-1</v>
      </c>
      <c r="AC469">
        <f>ZScore!I468</f>
        <v>0.57669999999999999</v>
      </c>
      <c r="AD469">
        <f>ZScore!J468</f>
        <v>3</v>
      </c>
      <c r="AE469">
        <f>HA!E468</f>
        <v>5194.8599999999997</v>
      </c>
      <c r="AF469">
        <f>HA!F468</f>
        <v>5198.45</v>
      </c>
      <c r="AG469">
        <f>HA!G468</f>
        <v>5192.93</v>
      </c>
      <c r="AH469">
        <f>HA!H468</f>
        <v>5195.71</v>
      </c>
      <c r="AI469">
        <f>HA!I468</f>
        <v>1</v>
      </c>
      <c r="AJ469">
        <f>HA!J468</f>
        <v>0.85</v>
      </c>
      <c r="AK469">
        <f>HA!K468</f>
        <v>-0.72738999999999998</v>
      </c>
      <c r="AL469">
        <f>HA!L468</f>
        <v>3</v>
      </c>
      <c r="AM469">
        <f>KC!E468</f>
        <v>5212.0413699999999</v>
      </c>
      <c r="AN469">
        <f>KC!F468</f>
        <v>5206.8265499999998</v>
      </c>
      <c r="AO469">
        <f>KC!G468</f>
        <v>5201.6117400000003</v>
      </c>
      <c r="AP469">
        <f>KC!H468</f>
        <v>5196.3969200000001</v>
      </c>
      <c r="AQ469">
        <f>KC!I468</f>
        <v>5191.1821099999997</v>
      </c>
      <c r="AR469">
        <f>KC!J468</f>
        <v>5187.8948200000004</v>
      </c>
      <c r="AS469">
        <f>KC!K468</f>
        <v>5182.68001</v>
      </c>
      <c r="AT469">
        <f>KC!L468</f>
        <v>5177.4651899999999</v>
      </c>
      <c r="AU469">
        <f>KC!M468</f>
        <v>5172.2503800000004</v>
      </c>
      <c r="AV469">
        <f>KC!N468</f>
        <v>5167.0355600000003</v>
      </c>
      <c r="AW469">
        <f>SR_Levels!E468</f>
        <v>5193.3500000000004</v>
      </c>
      <c r="AX469">
        <f>SR_Levels!F468</f>
        <v>5178.6000000000004</v>
      </c>
      <c r="AY469">
        <f>SR_Levels!G468</f>
        <v>5161.8900000000003</v>
      </c>
      <c r="AZ469">
        <f>SR_Levels!H468</f>
        <v>5135.8500000000004</v>
      </c>
      <c r="BA469">
        <f>SR_Levels!I468</f>
        <v>5205.3100000000004</v>
      </c>
      <c r="BB469">
        <f>SR_Levels!J468</f>
        <v>0</v>
      </c>
      <c r="BC469">
        <f>SR_Levels!K468</f>
        <v>0</v>
      </c>
      <c r="BD469">
        <f>SR_Levels!L468</f>
        <v>0</v>
      </c>
      <c r="BE469">
        <f>ZigZag!E468</f>
        <v>0</v>
      </c>
      <c r="BF469">
        <f>ZigZag!F468</f>
        <v>0</v>
      </c>
      <c r="BG469">
        <f>ZigZag!G468</f>
        <v>5189.5600000000004</v>
      </c>
      <c r="BH469">
        <f>Dual_Tema!E468</f>
        <v>5199.49</v>
      </c>
      <c r="BI469">
        <f>Dual_Tema!F468</f>
        <v>5193.62</v>
      </c>
      <c r="BJ469">
        <f>Pinbar!E468</f>
        <v>0</v>
      </c>
      <c r="BK469">
        <f>SSA!E468</f>
        <v>5194.8907799999997</v>
      </c>
      <c r="BL469">
        <f>SSA!F468</f>
        <v>5194.8169399999997</v>
      </c>
      <c r="BN469" t="str">
        <f t="shared" si="792"/>
        <v>Red Candle</v>
      </c>
      <c r="BO469" s="34">
        <f t="shared" si="797"/>
        <v>-5.2345340687343089E-4</v>
      </c>
      <c r="BP469" s="34">
        <f t="shared" si="805"/>
        <v>1.7359302850397107E-3</v>
      </c>
      <c r="BQ469" s="34">
        <f t="shared" si="671"/>
        <v>1.3013829362669149E-3</v>
      </c>
      <c r="BR469" s="34">
        <f t="shared" si="681"/>
        <v>1.5852444979287394E-3</v>
      </c>
      <c r="BS469" s="35">
        <f t="shared" si="798"/>
        <v>-8.726126858671357E-5</v>
      </c>
      <c r="BT469" s="35">
        <f t="shared" si="806"/>
        <v>1.4454588737611296E-4</v>
      </c>
      <c r="BU469" s="35">
        <f t="shared" si="672"/>
        <v>7.2254658656012438E-5</v>
      </c>
      <c r="BV469" s="35">
        <f t="shared" si="682"/>
        <v>6.6001733193488121E-5</v>
      </c>
      <c r="BW469" s="27">
        <v>96</v>
      </c>
      <c r="BX469">
        <f>F469-G469</f>
        <v>5.5199999999995271</v>
      </c>
      <c r="BY469">
        <f>ABS(F469-D468)</f>
        <v>0.52999999999974534</v>
      </c>
      <c r="BZ469">
        <f>ABS(G469-D468)</f>
        <v>4.9899999999997817</v>
      </c>
      <c r="CA469">
        <f t="shared" si="771"/>
        <v>5.5199999999995271</v>
      </c>
      <c r="CB469">
        <f t="shared" si="808"/>
        <v>3.9799999999998881</v>
      </c>
      <c r="CC469">
        <f t="shared" si="814"/>
        <v>3.9437529111656553</v>
      </c>
      <c r="CD469">
        <f t="shared" si="809"/>
        <v>3.6247088834232777E-2</v>
      </c>
      <c r="CE469">
        <f t="shared" si="815"/>
        <v>1</v>
      </c>
      <c r="CF469">
        <f t="shared" si="818"/>
        <v>1</v>
      </c>
      <c r="CG469" s="7" t="str">
        <f t="shared" si="810"/>
        <v>-----</v>
      </c>
      <c r="CH469" s="21">
        <f>(Q469-Q373)/$BW469</f>
        <v>5.6249999999996208E-3</v>
      </c>
      <c r="CI469" s="21">
        <f>(R469-R373)/$BW469</f>
        <v>-2.6041666666666668E-2</v>
      </c>
      <c r="CJ469" s="21">
        <f>(S469-S373)/$BW469</f>
        <v>-1.7604166666662497E-2</v>
      </c>
      <c r="CK469" s="21">
        <f>(T469-T373)/$BW469</f>
        <v>7.5624999999992795E-2</v>
      </c>
      <c r="CL469" s="21">
        <f>(U469-U373)/$BW469</f>
        <v>2.2187500000001137E-2</v>
      </c>
      <c r="CM469" s="21">
        <f>(V469-V373)/$BW469</f>
        <v>3.8645833333333712E-2</v>
      </c>
      <c r="CN469">
        <f>DEGREES(ATAN(CH469/$CB469))</f>
        <v>8.0977021400659863E-2</v>
      </c>
      <c r="CO469">
        <f>DEGREES(ATAN(CI469/$CB469))</f>
        <v>-0.3748885172871273</v>
      </c>
      <c r="CP469">
        <f>DEGREES(ATAN(CJ469/$CB469))</f>
        <v>-0.25342660153441943</v>
      </c>
      <c r="CQ469">
        <f>DEGREES(ATAN(CK469/$CB469))</f>
        <v>1.0885607955101415</v>
      </c>
      <c r="CR469">
        <f t="shared" si="811"/>
        <v>0.31940626607118644</v>
      </c>
      <c r="CS469">
        <f t="shared" si="812"/>
        <v>0.55632501514449395</v>
      </c>
      <c r="CT469" t="str" cm="1">
        <f t="array" ref="CT469">_xlfn.IFS(CN469&gt;3,"Strong + Slope",CN469&gt;1.5,"Moderate + Slope",CN469&gt;0.5,"Sideway + Slope",CN469&gt;=-0.5,"Sideway Flat",CN469&gt;=-1.5,"Sideway - Slope",CN469&gt;=-3,"Moderate - Slope",TRUE,"Strong - Slope")</f>
        <v>Sideway Flat</v>
      </c>
      <c r="CU469" t="str" cm="1">
        <f t="array" ref="CU469">_xlfn.IFS(CO469&gt;3,"Strong + Slope",CO469&gt;1.5,"Moderate + Slope",CO469&gt;0.5,"Sideway + Slope",CO469&gt;=-0.5,"Sideway Flat",CO469&gt;=-1.5,"Sideway - Slope",CO469&gt;=-3,"Moderate - Slope",TRUE,"Strong - Slope")</f>
        <v>Sideway Flat</v>
      </c>
      <c r="CV469" t="str" cm="1">
        <f t="array" ref="CV469">_xlfn.IFS(CP469&gt;3,"Strong + Slope",CP469&gt;1.5,"Moderate + Slope",CP469&gt;0.5,"Sideway + Slope",CP469&gt;=-0.5,"Sideway Flat",CP469&gt;=-1.5,"Sideway - Slope",CP469&gt;=-3,"Moderate - Slope",TRUE,"Strong - Slope")</f>
        <v>Sideway Flat</v>
      </c>
      <c r="CW469" t="str" cm="1">
        <f t="array" ref="CW469">_xlfn.IFS(CQ469&gt;3,"Strong + Slope",CQ469&gt;1.5,"Moderate + Slope",CQ469&gt;0.5,"Sideway + Slope",CQ469&gt;=-0.5,"Sideway Flat",CQ469&gt;=-1.5,"Sideway - Slope",CQ469&gt;=-3,"Moderate - Slope",TRUE,"Strong - Slope")</f>
        <v>Sideway + Slope</v>
      </c>
      <c r="CX469" t="str" cm="1">
        <f t="array" ref="CX469">_xlfn.IFS(CR469&gt;3,"Strong + Slope",CR469&gt;1.5,"Moderate + Slope",CR469&gt;0.5,"Sideway + Slope",CR469&gt;=-0.5,"Sideway Flat",CR469&gt;=-1.5,"Sideway - Slope",CR469&gt;=-3,"Moderate - Slope",TRUE,"Strong - Slope")</f>
        <v>Sideway Flat</v>
      </c>
      <c r="CY469" t="str" cm="1">
        <f t="array" ref="CY469">_xlfn.IFS(CS469&gt;3,"Strong + Slope",CS469&gt;1.5,"Moderate + Slope",CS469&gt;0.5,"Sideway + Slope",CS469&gt;=-0.5,"Sideway Flat",CS469&gt;=-1.5,"Sideway - Slope",CS469&gt;=-3,"Moderate - Slope",TRUE,"Strong - Slope")</f>
        <v>Sideway + Slope</v>
      </c>
      <c r="CZ469" s="7" t="str">
        <f>IF(AND(D469&gt;BH469,D469&gt;E469),"Bullish Trigger","-----")</f>
        <v>-----</v>
      </c>
      <c r="DA469" s="7" t="str">
        <f>IF(AND(D469&lt;BI469,D469&lt;E469),"Bearish Trigger","-----")</f>
        <v>Bearish Trigger</v>
      </c>
      <c r="DB469" s="13" t="str">
        <f>IF(AND(W469=BE469,W469&gt;0,BE469&gt;0),"Important High","------")</f>
        <v>------</v>
      </c>
      <c r="DC469" s="13" t="str">
        <f>IF(AND(X469=BF469,X469&gt;0,BF469&gt;0),"Important Low","------")</f>
        <v>------</v>
      </c>
      <c r="DD469" s="7" t="str">
        <f>IF(AND(DB469="Important High",DC469="-----",BJ469=1),"Imp High Rej","-----")</f>
        <v>-----</v>
      </c>
      <c r="DE469" s="7" t="str">
        <f>IF(AND(DB469="-----",DC469="Important Low",BJ469=1),"Imp Low Rej","-----")</f>
        <v>-----</v>
      </c>
      <c r="DF469" s="7" t="str">
        <f>IF(Y469&gt;AM469,"Overbought",IF(Y469&gt;AO469,"Bullish Momentum",IF(Y469&gt;AQ469,"Flat Momentum","-----")))</f>
        <v>Flat Momentum</v>
      </c>
      <c r="DG469" s="7" t="str">
        <f>IF(Y469&lt;AV469,"Oversold",IF(Y469&lt;AT469,"Bearish Momentum",IF(Y469&lt;AR469,"Flat Momentum","-----")))</f>
        <v>-----</v>
      </c>
      <c r="DH469" s="7" t="str">
        <f>IF(AND(DF469="Overbought",AD469=2),"Culminated Thrust","-----")</f>
        <v>-----</v>
      </c>
      <c r="DI469" s="7" t="str">
        <f>IF(AND(DG469="Oversold",AD469=5),"Culminated Thrust","-----")</f>
        <v>-----</v>
      </c>
      <c r="DJ469" s="14">
        <f>(Q469-$D469)/$D469</f>
        <v>1.3150952914582207E-3</v>
      </c>
      <c r="DK469" s="14">
        <f>(R469-$D469)/$D469</f>
        <v>-7.278272623296914E-4</v>
      </c>
      <c r="DL469" s="14">
        <f>(S469-$D469)/$D469</f>
        <v>1.3093188846143829E-3</v>
      </c>
      <c r="DM469" s="14">
        <f>(T469-$D469)/$D469</f>
        <v>-2.2162147591046218E-3</v>
      </c>
      <c r="DN469" s="14">
        <f>(U469-$D469)/$D469</f>
        <v>-2.3490721165139419E-3</v>
      </c>
      <c r="DO469" s="14">
        <f>(V469-$D469)/$D469</f>
        <v>-4.6904423572360415E-3</v>
      </c>
      <c r="DP469" s="14">
        <f t="shared" si="737"/>
        <v>1.3150952914582207E-3</v>
      </c>
      <c r="DQ469" s="14">
        <f t="shared" si="738"/>
        <v>1.3093188846143829E-3</v>
      </c>
      <c r="DR469" s="14">
        <f t="shared" si="739"/>
        <v>-7.278272623296914E-4</v>
      </c>
      <c r="DS469" s="14">
        <f t="shared" si="740"/>
        <v>-2.2162147591046218E-3</v>
      </c>
      <c r="DT469" s="14">
        <f t="shared" si="741"/>
        <v>-2.3490721165139419E-3</v>
      </c>
      <c r="DU469" s="14">
        <f t="shared" si="742"/>
        <v>-4.6904423572360415E-3</v>
      </c>
      <c r="DV469" t="str">
        <f>IF($D469&gt;Q469,"SUP","RES")</f>
        <v>RES</v>
      </c>
      <c r="DW469" t="str">
        <f>IF($D469&gt;R469,"SUP","RES")</f>
        <v>SUP</v>
      </c>
      <c r="DX469" t="str">
        <f>IF($D469&gt;S469,"SUP","RES")</f>
        <v>RES</v>
      </c>
      <c r="DY469" t="str">
        <f>IF($D469&gt;T469,"SUP","RES")</f>
        <v>SUP</v>
      </c>
      <c r="DZ469" t="str">
        <f>IF($D469&gt;U469,"SUP","RES")</f>
        <v>SUP</v>
      </c>
      <c r="EA469" t="str">
        <f>IF($D469&gt;V469,"SUP","RES")</f>
        <v>SUP</v>
      </c>
      <c r="EB469" s="7">
        <f t="shared" si="743"/>
        <v>2</v>
      </c>
      <c r="EC469" s="7">
        <f t="shared" si="744"/>
        <v>4</v>
      </c>
      <c r="ED469" s="13" t="str">
        <f t="shared" si="745"/>
        <v>-----</v>
      </c>
      <c r="EE469" s="13" t="str">
        <f t="shared" si="746"/>
        <v>-----</v>
      </c>
      <c r="EF469" s="7">
        <f>IF(OR(ED469="All Sup",EE469="All Res"),"na",((D469-MIN(Q469:V469))/(MAX(Q469:V469)-MIN(Q469:V469))))</f>
        <v>0.78101955755049646</v>
      </c>
      <c r="EG469">
        <v>1.4999999999999999E-4</v>
      </c>
      <c r="EH469">
        <f>Q469*(1+$EG469)</f>
        <v>5201.1500555000002</v>
      </c>
      <c r="EI469">
        <f>Q469*(1-$EG469)</f>
        <v>5199.5899444999995</v>
      </c>
      <c r="EJ469">
        <f>R469*(1+$EG469)</f>
        <v>5190.5384640000011</v>
      </c>
      <c r="EK469">
        <f>R469*(1-$EG469)</f>
        <v>5188.9815360000002</v>
      </c>
      <c r="EL469">
        <f>S469*(1+$EG469)</f>
        <v>5201.1200510000008</v>
      </c>
      <c r="EM469">
        <f>S469*(1-$EG469)</f>
        <v>5199.5599490000004</v>
      </c>
      <c r="EN469">
        <f>T469*(1+$EG469)</f>
        <v>5182.8073045000001</v>
      </c>
      <c r="EO469">
        <f>T469*(1-$EG469)</f>
        <v>5181.2526954999994</v>
      </c>
      <c r="EP469">
        <f>U469*(1+$EG469)</f>
        <v>5182.1172010000009</v>
      </c>
      <c r="EQ469">
        <f>U469*(1-$EG469)</f>
        <v>5180.5627990000003</v>
      </c>
      <c r="ER469">
        <f>V469*(1+$EG469)</f>
        <v>5169.9553770000011</v>
      </c>
      <c r="ES469">
        <f>V469*(1-$EG469)</f>
        <v>5168.4046230000004</v>
      </c>
      <c r="ET469" s="7" t="str">
        <f t="shared" si="747"/>
        <v>-----</v>
      </c>
      <c r="EU469" s="7" t="str">
        <f t="shared" si="748"/>
        <v>-----</v>
      </c>
      <c r="EV469" s="7" t="str">
        <f t="shared" si="749"/>
        <v>-----</v>
      </c>
      <c r="EW469" s="7" t="str">
        <f t="shared" si="750"/>
        <v>-----</v>
      </c>
      <c r="EX469" s="7" t="str">
        <f t="shared" si="751"/>
        <v>-----</v>
      </c>
      <c r="EY469" s="7" t="str">
        <f t="shared" si="752"/>
        <v>-----</v>
      </c>
      <c r="EZ469">
        <f t="shared" si="772"/>
        <v>94</v>
      </c>
      <c r="FA469">
        <f t="shared" si="773"/>
        <v>7</v>
      </c>
      <c r="FB469">
        <f t="shared" si="774"/>
        <v>467</v>
      </c>
      <c r="FC469">
        <f t="shared" si="775"/>
        <v>12</v>
      </c>
      <c r="FD469">
        <f t="shared" si="776"/>
        <v>37</v>
      </c>
      <c r="FE469">
        <f t="shared" si="777"/>
        <v>161</v>
      </c>
      <c r="FF469">
        <f t="shared" si="778"/>
        <v>4</v>
      </c>
      <c r="FG469">
        <f t="shared" si="779"/>
        <v>1</v>
      </c>
      <c r="FH469">
        <f t="shared" si="780"/>
        <v>0</v>
      </c>
      <c r="FI469">
        <f t="shared" si="781"/>
        <v>1</v>
      </c>
      <c r="FJ469">
        <f t="shared" si="782"/>
        <v>4</v>
      </c>
      <c r="FK469">
        <f t="shared" si="783"/>
        <v>1</v>
      </c>
      <c r="FL469" s="7" t="str">
        <f t="shared" si="753"/>
        <v>-----</v>
      </c>
      <c r="FM469" s="7" t="str">
        <f t="shared" si="754"/>
        <v>-----</v>
      </c>
      <c r="FN469" s="7" t="str">
        <f t="shared" si="755"/>
        <v>-----</v>
      </c>
      <c r="FO469" s="7" t="str">
        <f t="shared" si="756"/>
        <v>-----</v>
      </c>
      <c r="FP469" s="7" t="str">
        <f t="shared" si="757"/>
        <v>-----</v>
      </c>
      <c r="FQ469" s="7" t="str">
        <f t="shared" si="758"/>
        <v>-----</v>
      </c>
      <c r="FR469" s="13" t="str">
        <f>IF(FL469="-----","-----",(D469-Q469)/Q469)</f>
        <v>-----</v>
      </c>
      <c r="FS469" s="13" t="str">
        <f>IF(FM469="-----","-----",(Q469-R469)/R469)</f>
        <v>-----</v>
      </c>
      <c r="FT469" s="13" t="str">
        <f>IF(FN469="-----","-----",(R469-S469)/S469)</f>
        <v>-----</v>
      </c>
      <c r="FU469" s="13" t="str">
        <f>IF(FO469="-----","-----",(S469-T469)/T469)</f>
        <v>-----</v>
      </c>
      <c r="FV469" s="13" t="str">
        <f>IF(FP469="-----","-----",(T469-U469)/U469)</f>
        <v>-----</v>
      </c>
      <c r="FW469" s="13" t="str">
        <f>IF(FQ469="-----","-----",(U469-V469)/V469)</f>
        <v>-----</v>
      </c>
      <c r="FX469" s="7" t="str">
        <f t="shared" si="759"/>
        <v>-----</v>
      </c>
      <c r="FY469" s="7" t="str">
        <f t="shared" si="760"/>
        <v>-----</v>
      </c>
      <c r="FZ469" s="7" t="str">
        <f t="shared" si="761"/>
        <v>-----</v>
      </c>
      <c r="GA469" s="7" t="str">
        <f t="shared" si="762"/>
        <v>-----</v>
      </c>
      <c r="GB469" s="7" t="str">
        <f t="shared" si="763"/>
        <v>-----</v>
      </c>
      <c r="GC469" s="7" t="str">
        <f t="shared" si="764"/>
        <v>-----</v>
      </c>
      <c r="GD469" s="7" t="str">
        <f>IF(AND(BG469&gt;AA469,BG468&gt;AA468,BG467&gt;AA467,BG466&gt;AA466,BG465&gt;AA465,BG464&gt;AA464,BG463&gt;AA463,BG462&gt;AA462,BG461&gt;AA461,BG460&gt;AA460,BG459&gt;AA459,BG458&gt;AA458),"Bullish",IF(AND(BG469&lt;AA469,BG468&lt;AA468,BG467&lt;AA467,BG466&lt;AA466,BG465&lt;AA465,BG464&lt;AA464,BG463&lt;AA463,BG462&lt;AA462,BG461&lt;AA461,BG460&lt;AA460,BG459&lt;AA459,BG458&lt;AA458),"Bearish","-----"))</f>
        <v>Bullish</v>
      </c>
      <c r="GE469">
        <f>(Z469-BG469)/BG469</f>
        <v>8.6519859101730808E-4</v>
      </c>
      <c r="GF469" s="28">
        <f t="shared" si="722"/>
        <v>0.92339162539447583</v>
      </c>
      <c r="GG469" s="7">
        <f t="shared" si="723"/>
        <v>0.82209842280219381</v>
      </c>
      <c r="GH469" s="7" t="str">
        <f t="shared" si="724"/>
        <v>-----</v>
      </c>
      <c r="GI469" s="7" t="str">
        <f>IF(Y469&gt;Z469,"Bullish","Bearish")</f>
        <v>Bullish</v>
      </c>
      <c r="GJ469" s="13" t="str">
        <f>IF(AND(D469&gt;Y469,D468&lt;Y468),"TEMA crossover","-----")</f>
        <v>-----</v>
      </c>
      <c r="GK469" s="13" t="str">
        <f>IF(AND(D469&lt;Y469,D468&gt;Y468),"TEMA crossunder","-----")</f>
        <v>TEMA crossunder</v>
      </c>
      <c r="GL469" s="22" t="str">
        <f>IF(GD469="Bearish","YES","-----")</f>
        <v>-----</v>
      </c>
      <c r="GM469" s="22" t="str">
        <f>IF(GH469="Reverse to Bearish","YES","-----")</f>
        <v>-----</v>
      </c>
      <c r="GN469" s="22" t="str">
        <f>IF(AND(GI469="Bullish",GI468="Bullish",GI467="Bullish",GI466="Bullish"),"YES","-----")</f>
        <v>YES</v>
      </c>
      <c r="GO469" s="22" t="str">
        <f>IF(OR(GK469="TEMA crossunder",GK468="TEMA crossunder",GK467="TEMA crossunder",GK466="TEMA crossunder"),"YES","-----")</f>
        <v>YES</v>
      </c>
      <c r="GP469" s="22" t="str">
        <f>IF(GD469="Bullish","YES","-----")</f>
        <v>YES</v>
      </c>
      <c r="GQ469" s="22" t="str">
        <f>IF(GH469="Reverse to Bullish","YES","-----")</f>
        <v>-----</v>
      </c>
      <c r="GR469" s="22" t="str">
        <f>IF(AND(GI469="Bearish",GI468="Bearish",GI467="Bearish",GI466="Bearish"),"YES","-----")</f>
        <v>-----</v>
      </c>
      <c r="GS469" s="22" t="str">
        <f>IF(OR(GJ469="TEMA crossover",GJ468="TEMA crossover",GJ467="TEMA crossover",GJ466="TEMA crossover"),"YES","-----")</f>
        <v>YES</v>
      </c>
      <c r="GT469" s="22" t="str">
        <f t="shared" si="784"/>
        <v>-----</v>
      </c>
      <c r="GU469" s="22" t="str">
        <f t="shared" si="785"/>
        <v>-----</v>
      </c>
      <c r="GV469" s="22" t="str">
        <f t="shared" si="786"/>
        <v>-----</v>
      </c>
      <c r="GW469" s="22" t="str">
        <f t="shared" si="787"/>
        <v>-----</v>
      </c>
      <c r="GX469" s="22" t="str">
        <f t="shared" si="788"/>
        <v>-----</v>
      </c>
      <c r="GY469" s="22" t="str">
        <f t="shared" si="789"/>
        <v>-----</v>
      </c>
      <c r="GZ469" s="7" t="str">
        <f>IF(G469&gt;BH469,"YES","-----")</f>
        <v>-----</v>
      </c>
      <c r="HA469" s="7" t="str">
        <f>IF(F469&lt;BI469,"YES","-----")</f>
        <v>-----</v>
      </c>
      <c r="HB469">
        <f>BH469-BI469</f>
        <v>5.8699999999998909</v>
      </c>
      <c r="HC469" s="27">
        <f t="shared" si="765"/>
        <v>-1.8829460227878059E-2</v>
      </c>
      <c r="HD469" s="28">
        <f t="shared" si="725"/>
        <v>0.49248857606135726</v>
      </c>
      <c r="HE469" s="28" t="str">
        <f t="shared" si="726"/>
        <v>-----</v>
      </c>
      <c r="HF469" s="27">
        <f>STANDARDIZE(H469,AVERAGE($H86:$H469),_xlfn.STDEV.P($H86:$H469))</f>
        <v>0.60278328902173806</v>
      </c>
      <c r="HG469" s="28">
        <f t="shared" si="727"/>
        <v>0.72667356744678735</v>
      </c>
      <c r="HH469" s="28" t="str">
        <f t="shared" si="728"/>
        <v>-----</v>
      </c>
      <c r="HI469">
        <f t="shared" si="766"/>
        <v>-1.2707799999998315</v>
      </c>
      <c r="HJ469">
        <f t="shared" si="767"/>
        <v>4.5992200000000594</v>
      </c>
      <c r="HK469" s="28">
        <f t="shared" ref="HK469:HL469" si="820">STANDARDIZE(HI469,AVERAGE(HI86:HI469),_xlfn.STDEV.P(HI86:HI469))</f>
        <v>0.54033642952841232</v>
      </c>
      <c r="HL469" s="28">
        <f t="shared" si="820"/>
        <v>0.62963227396923449</v>
      </c>
      <c r="HM469" s="28">
        <f t="shared" si="730"/>
        <v>0.70551748020275951</v>
      </c>
      <c r="HN469" s="28">
        <f t="shared" si="731"/>
        <v>0.73553239864053621</v>
      </c>
      <c r="HO469" s="28" t="str">
        <f t="shared" si="732"/>
        <v>-----</v>
      </c>
      <c r="HP469" s="28" t="str">
        <f t="shared" si="733"/>
        <v>potential down bounce</v>
      </c>
      <c r="HQ469" s="28">
        <f t="shared" si="796"/>
        <v>7.3840000000018335E-2</v>
      </c>
      <c r="HR469" s="28" t="str">
        <f t="shared" si="769"/>
        <v>Bull</v>
      </c>
      <c r="HS469">
        <f t="shared" si="770"/>
        <v>7.3840000000018335E-2</v>
      </c>
      <c r="HT469" s="27">
        <f t="shared" si="734"/>
        <v>-1.0822814022751166</v>
      </c>
      <c r="HU469" s="28">
        <f t="shared" si="735"/>
        <v>0.13956375360403664</v>
      </c>
      <c r="HV469" s="27" t="str">
        <f t="shared" si="736"/>
        <v>Weak Momentum</v>
      </c>
    </row>
    <row r="470" spans="1:230" x14ac:dyDescent="0.55000000000000004">
      <c r="A470">
        <f>Validation!A469</f>
        <v>1772172300</v>
      </c>
      <c r="B470" t="str">
        <f>Price!B469</f>
        <v>XAUUSD</v>
      </c>
      <c r="C470" t="str">
        <f>Price!C469</f>
        <v>M5</v>
      </c>
      <c r="D470">
        <f>Price!D469</f>
        <v>5194.7299999999996</v>
      </c>
      <c r="E470">
        <f>Price!E469</f>
        <v>5193.54</v>
      </c>
      <c r="F470">
        <f>Price!F469</f>
        <v>5196.3500000000004</v>
      </c>
      <c r="G470">
        <f>Price!G469</f>
        <v>5193.41</v>
      </c>
      <c r="H470">
        <f>Price!H469</f>
        <v>506</v>
      </c>
      <c r="I470">
        <f>Diagonals!E469</f>
        <v>5230.47</v>
      </c>
      <c r="J470">
        <f>Diagonals!F469</f>
        <v>0</v>
      </c>
      <c r="K470">
        <f>Diagonals!G469</f>
        <v>0</v>
      </c>
      <c r="L470">
        <f>Diagonals!H469</f>
        <v>5087.68</v>
      </c>
      <c r="M470">
        <f>Diagonals!I469</f>
        <v>0</v>
      </c>
      <c r="N470">
        <f>Diagonals!J469</f>
        <v>0</v>
      </c>
      <c r="O470">
        <f>Diagonals!K469</f>
        <v>0</v>
      </c>
      <c r="P470">
        <f>Diagonals!L469</f>
        <v>0</v>
      </c>
      <c r="Q470">
        <f>Trendlines!E469</f>
        <v>5200.37</v>
      </c>
      <c r="R470">
        <f>Trendlines!F469</f>
        <v>5189.74</v>
      </c>
      <c r="S470">
        <f>Trendlines!G469</f>
        <v>5200.32</v>
      </c>
      <c r="T470">
        <f>Trendlines!H469</f>
        <v>5182.1099999999997</v>
      </c>
      <c r="U470">
        <f>Trendlines!I469</f>
        <v>5181.3599999999997</v>
      </c>
      <c r="V470">
        <f>Trendlines!J469</f>
        <v>5169.22</v>
      </c>
      <c r="W470">
        <f>Trendlines!K469</f>
        <v>0</v>
      </c>
      <c r="X470">
        <f>Trendlines!L469</f>
        <v>0</v>
      </c>
      <c r="Y470">
        <f>Tema_Hrma_Smma!E469</f>
        <v>5196.07</v>
      </c>
      <c r="Z470">
        <f>Tema_Hrma_Smma!F469</f>
        <v>5194.66</v>
      </c>
      <c r="AA470">
        <f>Tema_Hrma_Smma!G469</f>
        <v>5187.0600000000004</v>
      </c>
      <c r="AB470">
        <f>ZScore!H469</f>
        <v>1</v>
      </c>
      <c r="AC470">
        <f>ZScore!I469</f>
        <v>0.59863999999999995</v>
      </c>
      <c r="AD470">
        <f>ZScore!J469</f>
        <v>0</v>
      </c>
      <c r="AE470">
        <f>HA!E469</f>
        <v>5195.28</v>
      </c>
      <c r="AF470">
        <f>HA!F469</f>
        <v>5196.3500000000004</v>
      </c>
      <c r="AG470">
        <f>HA!G469</f>
        <v>5193.41</v>
      </c>
      <c r="AH470">
        <f>HA!H469</f>
        <v>5194.51</v>
      </c>
      <c r="AI470">
        <f>HA!I469</f>
        <v>-1</v>
      </c>
      <c r="AJ470">
        <f>HA!J469</f>
        <v>0.78</v>
      </c>
      <c r="AK470">
        <f>HA!K469</f>
        <v>-0.75853000000000004</v>
      </c>
      <c r="AL470">
        <f>HA!L469</f>
        <v>-1</v>
      </c>
      <c r="AM470">
        <f>KC!E469</f>
        <v>5212.3266299999996</v>
      </c>
      <c r="AN470">
        <f>KC!F469</f>
        <v>5207.19632</v>
      </c>
      <c r="AO470">
        <f>KC!G469</f>
        <v>5202.0660099999996</v>
      </c>
      <c r="AP470">
        <f>KC!H469</f>
        <v>5196.9357</v>
      </c>
      <c r="AQ470">
        <f>KC!I469</f>
        <v>5191.8053900000004</v>
      </c>
      <c r="AR470">
        <f>KC!J469</f>
        <v>5188.4218199999996</v>
      </c>
      <c r="AS470">
        <f>KC!K469</f>
        <v>5183.29151</v>
      </c>
      <c r="AT470">
        <f>KC!L469</f>
        <v>5178.1612100000002</v>
      </c>
      <c r="AU470">
        <f>KC!M469</f>
        <v>5173.0308999999997</v>
      </c>
      <c r="AV470">
        <f>KC!N469</f>
        <v>5167.9005900000002</v>
      </c>
      <c r="AW470">
        <f>SR_Levels!E469</f>
        <v>5193.3500000000004</v>
      </c>
      <c r="AX470">
        <f>SR_Levels!F469</f>
        <v>5178.6000000000004</v>
      </c>
      <c r="AY470">
        <f>SR_Levels!G469</f>
        <v>5161.8900000000003</v>
      </c>
      <c r="AZ470">
        <f>SR_Levels!H469</f>
        <v>5135.8500000000004</v>
      </c>
      <c r="BA470">
        <f>SR_Levels!I469</f>
        <v>5205.3100000000004</v>
      </c>
      <c r="BB470">
        <f>SR_Levels!J469</f>
        <v>0</v>
      </c>
      <c r="BC470">
        <f>SR_Levels!K469</f>
        <v>0</v>
      </c>
      <c r="BD470">
        <f>SR_Levels!L469</f>
        <v>0</v>
      </c>
      <c r="BE470">
        <f>ZigZag!E469</f>
        <v>0</v>
      </c>
      <c r="BF470">
        <f>ZigZag!F469</f>
        <v>0</v>
      </c>
      <c r="BG470">
        <f>ZigZag!G469</f>
        <v>5189.9399999999996</v>
      </c>
      <c r="BH470">
        <f>Dual_Tema!E469</f>
        <v>5198.6099999999997</v>
      </c>
      <c r="BI470">
        <f>Dual_Tema!F469</f>
        <v>5193.96</v>
      </c>
      <c r="BJ470">
        <f>Pinbar!E469</f>
        <v>0</v>
      </c>
      <c r="BK470">
        <f>SSA!E469</f>
        <v>5194.9351699999997</v>
      </c>
      <c r="BL470">
        <f>SSA!F469</f>
        <v>5194.8760599999996</v>
      </c>
      <c r="BN470" t="str">
        <f t="shared" si="792"/>
        <v>Green Candle</v>
      </c>
      <c r="BO470" s="34">
        <f t="shared" si="797"/>
        <v>3.6576867249005218E-5</v>
      </c>
      <c r="BP470" s="34">
        <f t="shared" si="805"/>
        <v>1.8591769863203211E-3</v>
      </c>
      <c r="BQ470" s="34">
        <f t="shared" ref="BQ470:BQ501" si="821">(D470/D452)-1</f>
        <v>1.3454773263938957E-3</v>
      </c>
      <c r="BR470" s="34">
        <f t="shared" si="681"/>
        <v>1.704625435556828E-3</v>
      </c>
      <c r="BS470" s="35">
        <f t="shared" si="798"/>
        <v>6.0960516361507899E-6</v>
      </c>
      <c r="BT470" s="35">
        <f t="shared" si="806"/>
        <v>1.5479955154007463E-4</v>
      </c>
      <c r="BU470" s="35">
        <f t="shared" ref="BU470:BU501" si="822">((BQ470+1)^(1/18))-1</f>
        <v>7.4701289050516095E-5</v>
      </c>
      <c r="BV470" s="35">
        <f t="shared" si="682"/>
        <v>7.0968110224667313E-5</v>
      </c>
      <c r="BW470" s="27">
        <v>96</v>
      </c>
      <c r="BX470">
        <f>F470-G470</f>
        <v>2.9400000000005093</v>
      </c>
      <c r="BY470">
        <f>ABS(F470-D469)</f>
        <v>2.8100000000004002</v>
      </c>
      <c r="BZ470">
        <f>ABS(G470-D469)</f>
        <v>0.13000000000010914</v>
      </c>
      <c r="CA470">
        <f t="shared" si="771"/>
        <v>2.9400000000005093</v>
      </c>
      <c r="CB470">
        <f t="shared" si="808"/>
        <v>3.9285714285713635</v>
      </c>
      <c r="CC470">
        <f t="shared" si="814"/>
        <v>3.8720562746538589</v>
      </c>
      <c r="CD470">
        <f t="shared" si="809"/>
        <v>5.6515153917504612E-2</v>
      </c>
      <c r="CE470">
        <f t="shared" si="815"/>
        <v>1</v>
      </c>
      <c r="CF470">
        <f t="shared" si="818"/>
        <v>2</v>
      </c>
      <c r="CG470" s="7" t="str">
        <f t="shared" si="810"/>
        <v>-----</v>
      </c>
      <c r="CH470" s="21">
        <f>(Q470-Q374)/$BW470</f>
        <v>5.5208333333306809E-3</v>
      </c>
      <c r="CI470" s="21">
        <f>(R470-R374)/$BW470</f>
        <v>-2.5937499999997726E-2</v>
      </c>
      <c r="CJ470" s="21">
        <f>(S470-S374)/$BW470</f>
        <v>-1.7604166666671972E-2</v>
      </c>
      <c r="CK470" s="21">
        <f>(T470-T374)/$BW470</f>
        <v>7.5624999999992795E-2</v>
      </c>
      <c r="CL470" s="21">
        <f>(U470-U374)/$BW470</f>
        <v>2.2187500000001137E-2</v>
      </c>
      <c r="CM470" s="21">
        <f>(V470-V374)/$BW470</f>
        <v>3.8645833333333712E-2</v>
      </c>
      <c r="CN470">
        <f>DEGREES(ATAN(CH470/$CB470))</f>
        <v>8.0517879569007161E-2</v>
      </c>
      <c r="CO470">
        <f>DEGREES(ATAN(CI470/$CB470))</f>
        <v>-0.37827686616739958</v>
      </c>
      <c r="CP470">
        <f>DEGREES(ATAN(CJ470/$CB470))</f>
        <v>-0.25674414201296952</v>
      </c>
      <c r="CQ470">
        <f>DEGREES(ATAN(CK470/$CB470))</f>
        <v>1.1028075493774079</v>
      </c>
      <c r="CR470">
        <f t="shared" si="811"/>
        <v>0.32358749612642196</v>
      </c>
      <c r="CS470">
        <f t="shared" si="812"/>
        <v>0.56360734858447181</v>
      </c>
      <c r="CT470" t="str" cm="1">
        <f t="array" ref="CT470">_xlfn.IFS(CN470&gt;3,"Strong + Slope",CN470&gt;1.5,"Moderate + Slope",CN470&gt;0.5,"Sideway + Slope",CN470&gt;=-0.5,"Sideway Flat",CN470&gt;=-1.5,"Sideway - Slope",CN470&gt;=-3,"Moderate - Slope",TRUE,"Strong - Slope")</f>
        <v>Sideway Flat</v>
      </c>
      <c r="CU470" t="str" cm="1">
        <f t="array" ref="CU470">_xlfn.IFS(CO470&gt;3,"Strong + Slope",CO470&gt;1.5,"Moderate + Slope",CO470&gt;0.5,"Sideway + Slope",CO470&gt;=-0.5,"Sideway Flat",CO470&gt;=-1.5,"Sideway - Slope",CO470&gt;=-3,"Moderate - Slope",TRUE,"Strong - Slope")</f>
        <v>Sideway Flat</v>
      </c>
      <c r="CV470" t="str" cm="1">
        <f t="array" ref="CV470">_xlfn.IFS(CP470&gt;3,"Strong + Slope",CP470&gt;1.5,"Moderate + Slope",CP470&gt;0.5,"Sideway + Slope",CP470&gt;=-0.5,"Sideway Flat",CP470&gt;=-1.5,"Sideway - Slope",CP470&gt;=-3,"Moderate - Slope",TRUE,"Strong - Slope")</f>
        <v>Sideway Flat</v>
      </c>
      <c r="CW470" t="str" cm="1">
        <f t="array" ref="CW470">_xlfn.IFS(CQ470&gt;3,"Strong + Slope",CQ470&gt;1.5,"Moderate + Slope",CQ470&gt;0.5,"Sideway + Slope",CQ470&gt;=-0.5,"Sideway Flat",CQ470&gt;=-1.5,"Sideway - Slope",CQ470&gt;=-3,"Moderate - Slope",TRUE,"Strong - Slope")</f>
        <v>Sideway + Slope</v>
      </c>
      <c r="CX470" t="str" cm="1">
        <f t="array" ref="CX470">_xlfn.IFS(CR470&gt;3,"Strong + Slope",CR470&gt;1.5,"Moderate + Slope",CR470&gt;0.5,"Sideway + Slope",CR470&gt;=-0.5,"Sideway Flat",CR470&gt;=-1.5,"Sideway - Slope",CR470&gt;=-3,"Moderate - Slope",TRUE,"Strong - Slope")</f>
        <v>Sideway Flat</v>
      </c>
      <c r="CY470" t="str" cm="1">
        <f t="array" ref="CY470">_xlfn.IFS(CS470&gt;3,"Strong + Slope",CS470&gt;1.5,"Moderate + Slope",CS470&gt;0.5,"Sideway + Slope",CS470&gt;=-0.5,"Sideway Flat",CS470&gt;=-1.5,"Sideway - Slope",CS470&gt;=-3,"Moderate - Slope",TRUE,"Strong - Slope")</f>
        <v>Sideway + Slope</v>
      </c>
      <c r="CZ470" s="7" t="str">
        <f>IF(AND(D470&gt;BH470,D470&gt;E470),"Bullish Trigger","-----")</f>
        <v>-----</v>
      </c>
      <c r="DA470" s="7" t="str">
        <f>IF(AND(D470&lt;BI470,D470&lt;E470),"Bearish Trigger","-----")</f>
        <v>-----</v>
      </c>
      <c r="DB470" s="13" t="str">
        <f>IF(AND(W470=BE470,W470&gt;0,BE470&gt;0),"Important High","------")</f>
        <v>------</v>
      </c>
      <c r="DC470" s="13" t="str">
        <f>IF(AND(X470=BF470,X470&gt;0,BF470&gt;0),"Important Low","------")</f>
        <v>------</v>
      </c>
      <c r="DD470" s="7" t="str">
        <f>IF(AND(DB470="Important High",DC470="-----",BJ470=1),"Imp High Rej","-----")</f>
        <v>-----</v>
      </c>
      <c r="DE470" s="7" t="str">
        <f>IF(AND(DB470="-----",DC470="Important Low",BJ470=1),"Imp Low Rej","-----")</f>
        <v>-----</v>
      </c>
      <c r="DF470" s="7" t="str">
        <f>IF(Y470&gt;AM470,"Overbought",IF(Y470&gt;AO470,"Bullish Momentum",IF(Y470&gt;AQ470,"Flat Momentum","-----")))</f>
        <v>Flat Momentum</v>
      </c>
      <c r="DG470" s="7" t="str">
        <f>IF(Y470&lt;AV470,"Oversold",IF(Y470&lt;AT470,"Bearish Momentum",IF(Y470&lt;AR470,"Flat Momentum","-----")))</f>
        <v>-----</v>
      </c>
      <c r="DH470" s="7" t="str">
        <f>IF(AND(DF470="Overbought",AD470=2),"Culminated Thrust","-----")</f>
        <v>-----</v>
      </c>
      <c r="DI470" s="7" t="str">
        <f>IF(AND(DG470="Oversold",AD470=5),"Culminated Thrust","-----")</f>
        <v>-----</v>
      </c>
      <c r="DJ470" s="14">
        <f>(Q470-$D470)/$D470</f>
        <v>1.0857157157350484E-3</v>
      </c>
      <c r="DK470" s="14">
        <f>(R470-$D470)/$D470</f>
        <v>-9.605889045243511E-4</v>
      </c>
      <c r="DL470" s="14">
        <f>(S470-$D470)/$D470</f>
        <v>1.0760905764111216E-3</v>
      </c>
      <c r="DM470" s="14">
        <f>(T470-$D470)/$D470</f>
        <v>-2.4293851653502474E-3</v>
      </c>
      <c r="DN470" s="14">
        <f>(U470-$D470)/$D470</f>
        <v>-2.5737622552086232E-3</v>
      </c>
      <c r="DO470" s="14">
        <f>(V470-$D470)/$D470</f>
        <v>-4.9107460830494195E-3</v>
      </c>
      <c r="DP470" s="14">
        <f t="shared" si="737"/>
        <v>1.0857157157350484E-3</v>
      </c>
      <c r="DQ470" s="14">
        <f t="shared" si="738"/>
        <v>1.0760905764111216E-3</v>
      </c>
      <c r="DR470" s="14">
        <f t="shared" si="739"/>
        <v>-9.605889045243511E-4</v>
      </c>
      <c r="DS470" s="14">
        <f t="shared" si="740"/>
        <v>-2.4293851653502474E-3</v>
      </c>
      <c r="DT470" s="14">
        <f t="shared" si="741"/>
        <v>-2.5737622552086232E-3</v>
      </c>
      <c r="DU470" s="14">
        <f t="shared" si="742"/>
        <v>-4.9107460830494195E-3</v>
      </c>
      <c r="DV470" t="str">
        <f>IF($D470&gt;Q470,"SUP","RES")</f>
        <v>RES</v>
      </c>
      <c r="DW470" t="str">
        <f>IF($D470&gt;R470,"SUP","RES")</f>
        <v>SUP</v>
      </c>
      <c r="DX470" t="str">
        <f>IF($D470&gt;S470,"SUP","RES")</f>
        <v>RES</v>
      </c>
      <c r="DY470" t="str">
        <f>IF($D470&gt;T470,"SUP","RES")</f>
        <v>SUP</v>
      </c>
      <c r="DZ470" t="str">
        <f>IF($D470&gt;U470,"SUP","RES")</f>
        <v>SUP</v>
      </c>
      <c r="EA470" t="str">
        <f>IF($D470&gt;V470,"SUP","RES")</f>
        <v>SUP</v>
      </c>
      <c r="EB470" s="7">
        <f t="shared" si="743"/>
        <v>2</v>
      </c>
      <c r="EC470" s="7">
        <f t="shared" si="744"/>
        <v>4</v>
      </c>
      <c r="ED470" s="13" t="str">
        <f t="shared" si="745"/>
        <v>-----</v>
      </c>
      <c r="EE470" s="13" t="str">
        <f t="shared" si="746"/>
        <v>-----</v>
      </c>
      <c r="EF470" s="7">
        <f>IF(OR(ED470="All Sup",EE470="All Res"),"na",((D470-MIN(Q470:V470))/(MAX(Q470:V470)-MIN(Q470:V470))))</f>
        <v>0.81894060995183326</v>
      </c>
      <c r="EG470">
        <v>1.4999999999999999E-4</v>
      </c>
      <c r="EH470">
        <f>Q470*(1+$EG470)</f>
        <v>5201.1500555000002</v>
      </c>
      <c r="EI470">
        <f>Q470*(1-$EG470)</f>
        <v>5199.5899444999995</v>
      </c>
      <c r="EJ470">
        <f>R470*(1+$EG470)</f>
        <v>5190.5184610000006</v>
      </c>
      <c r="EK470">
        <f>R470*(1-$EG470)</f>
        <v>5188.9615389999999</v>
      </c>
      <c r="EL470">
        <f>S470*(1+$EG470)</f>
        <v>5201.1000480000002</v>
      </c>
      <c r="EM470">
        <f>S470*(1-$EG470)</f>
        <v>5199.5399520000001</v>
      </c>
      <c r="EN470">
        <f>T470*(1+$EG470)</f>
        <v>5182.8873165000005</v>
      </c>
      <c r="EO470">
        <f>T470*(1-$EG470)</f>
        <v>5181.3326834999998</v>
      </c>
      <c r="EP470">
        <f>U470*(1+$EG470)</f>
        <v>5182.1372040000006</v>
      </c>
      <c r="EQ470">
        <f>U470*(1-$EG470)</f>
        <v>5180.5827959999997</v>
      </c>
      <c r="ER470">
        <f>V470*(1+$EG470)</f>
        <v>5169.9953830000004</v>
      </c>
      <c r="ES470">
        <f>V470*(1-$EG470)</f>
        <v>5168.4446170000001</v>
      </c>
      <c r="ET470" s="7" t="str">
        <f t="shared" si="747"/>
        <v>-----</v>
      </c>
      <c r="EU470" s="7" t="str">
        <f t="shared" si="748"/>
        <v>-----</v>
      </c>
      <c r="EV470" s="7" t="str">
        <f t="shared" si="749"/>
        <v>-----</v>
      </c>
      <c r="EW470" s="7" t="str">
        <f t="shared" si="750"/>
        <v>-----</v>
      </c>
      <c r="EX470" s="7" t="str">
        <f t="shared" si="751"/>
        <v>-----</v>
      </c>
      <c r="EY470" s="7" t="str">
        <f t="shared" si="752"/>
        <v>-----</v>
      </c>
      <c r="EZ470">
        <f t="shared" si="772"/>
        <v>95</v>
      </c>
      <c r="FA470">
        <f t="shared" si="773"/>
        <v>8</v>
      </c>
      <c r="FB470">
        <f t="shared" si="774"/>
        <v>468</v>
      </c>
      <c r="FC470">
        <f t="shared" si="775"/>
        <v>13</v>
      </c>
      <c r="FD470">
        <f t="shared" si="776"/>
        <v>38</v>
      </c>
      <c r="FE470">
        <f t="shared" si="777"/>
        <v>162</v>
      </c>
      <c r="FF470">
        <f t="shared" si="778"/>
        <v>4</v>
      </c>
      <c r="FG470">
        <f t="shared" si="779"/>
        <v>1</v>
      </c>
      <c r="FH470">
        <f t="shared" si="780"/>
        <v>0</v>
      </c>
      <c r="FI470">
        <f t="shared" si="781"/>
        <v>1</v>
      </c>
      <c r="FJ470">
        <f t="shared" si="782"/>
        <v>4</v>
      </c>
      <c r="FK470">
        <f t="shared" si="783"/>
        <v>1</v>
      </c>
      <c r="FL470" s="7" t="str">
        <f t="shared" si="753"/>
        <v>-----</v>
      </c>
      <c r="FM470" s="7" t="str">
        <f t="shared" si="754"/>
        <v>-----</v>
      </c>
      <c r="FN470" s="7" t="str">
        <f t="shared" si="755"/>
        <v>-----</v>
      </c>
      <c r="FO470" s="7" t="str">
        <f t="shared" si="756"/>
        <v>-----</v>
      </c>
      <c r="FP470" s="7" t="str">
        <f t="shared" si="757"/>
        <v>-----</v>
      </c>
      <c r="FQ470" s="7" t="str">
        <f t="shared" si="758"/>
        <v>-----</v>
      </c>
      <c r="FR470" s="13" t="str">
        <f>IF(FL470="-----","-----",(D470-Q470)/Q470)</f>
        <v>-----</v>
      </c>
      <c r="FS470" s="13" t="str">
        <f>IF(FM470="-----","-----",(Q470-R470)/R470)</f>
        <v>-----</v>
      </c>
      <c r="FT470" s="13" t="str">
        <f>IF(FN470="-----","-----",(R470-S470)/S470)</f>
        <v>-----</v>
      </c>
      <c r="FU470" s="13" t="str">
        <f>IF(FO470="-----","-----",(S470-T470)/T470)</f>
        <v>-----</v>
      </c>
      <c r="FV470" s="13" t="str">
        <f>IF(FP470="-----","-----",(T470-U470)/U470)</f>
        <v>-----</v>
      </c>
      <c r="FW470" s="13" t="str">
        <f>IF(FQ470="-----","-----",(U470-V470)/V470)</f>
        <v>-----</v>
      </c>
      <c r="FX470" s="7" t="str">
        <f t="shared" si="759"/>
        <v>-----</v>
      </c>
      <c r="FY470" s="7" t="str">
        <f t="shared" si="760"/>
        <v>-----</v>
      </c>
      <c r="FZ470" s="7" t="str">
        <f t="shared" si="761"/>
        <v>-----</v>
      </c>
      <c r="GA470" s="7" t="str">
        <f t="shared" si="762"/>
        <v>-----</v>
      </c>
      <c r="GB470" s="7" t="str">
        <f t="shared" si="763"/>
        <v>-----</v>
      </c>
      <c r="GC470" s="7" t="str">
        <f t="shared" si="764"/>
        <v>-----</v>
      </c>
      <c r="GD470" s="7" t="str">
        <f>IF(AND(BG470&gt;AA470,BG469&gt;AA469,BG468&gt;AA468,BG467&gt;AA467,BG466&gt;AA466,BG465&gt;AA465,BG464&gt;AA464,BG463&gt;AA463,BG462&gt;AA462,BG461&gt;AA461,BG460&gt;AA460,BG459&gt;AA459),"Bullish",IF(AND(BG470&lt;AA470,BG469&lt;AA469,BG468&lt;AA468,BG467&lt;AA467,BG466&lt;AA466,BG465&lt;AA465,BG464&lt;AA464,BG463&lt;AA463,BG462&lt;AA462,BG461&lt;AA461,BG460&lt;AA460,BG459&lt;AA459),"Bearish","-----"))</f>
        <v>Bullish</v>
      </c>
      <c r="GE470">
        <f>(Z470-BG470)/BG470</f>
        <v>9.0945174703373351E-4</v>
      </c>
      <c r="GF470" s="28">
        <f t="shared" si="722"/>
        <v>0.96206900545696228</v>
      </c>
      <c r="GG470" s="7">
        <f t="shared" si="723"/>
        <v>0.83199252894658549</v>
      </c>
      <c r="GH470" s="7" t="str">
        <f t="shared" si="724"/>
        <v>-----</v>
      </c>
      <c r="GI470" s="7" t="str">
        <f>IF(Y470&gt;Z470,"Bullish","Bearish")</f>
        <v>Bullish</v>
      </c>
      <c r="GJ470" s="13" t="str">
        <f>IF(AND(D470&gt;Y470,D469&lt;Y469),"TEMA crossover","-----")</f>
        <v>-----</v>
      </c>
      <c r="GK470" s="13" t="str">
        <f>IF(AND(D470&lt;Y470,D469&gt;Y469),"TEMA crossunder","-----")</f>
        <v>-----</v>
      </c>
      <c r="GL470" s="22" t="str">
        <f>IF(GD470="Bearish","YES","-----")</f>
        <v>-----</v>
      </c>
      <c r="GM470" s="22" t="str">
        <f>IF(GH470="Reverse to Bearish","YES","-----")</f>
        <v>-----</v>
      </c>
      <c r="GN470" s="22" t="str">
        <f>IF(AND(GI470="Bullish",GI469="Bullish",GI468="Bullish",GI467="Bullish"),"YES","-----")</f>
        <v>YES</v>
      </c>
      <c r="GO470" s="22" t="str">
        <f>IF(OR(GK470="TEMA crossunder",GK469="TEMA crossunder",GK468="TEMA crossunder",GK467="TEMA crossunder"),"YES","-----")</f>
        <v>YES</v>
      </c>
      <c r="GP470" s="22" t="str">
        <f>IF(GD470="Bullish","YES","-----")</f>
        <v>YES</v>
      </c>
      <c r="GQ470" s="22" t="str">
        <f>IF(GH470="Reverse to Bullish","YES","-----")</f>
        <v>-----</v>
      </c>
      <c r="GR470" s="22" t="str">
        <f>IF(AND(GI470="Bearish",GI469="Bearish",GI468="Bearish",GI467="Bearish"),"YES","-----")</f>
        <v>-----</v>
      </c>
      <c r="GS470" s="22" t="str">
        <f>IF(OR(GJ470="TEMA crossover",GJ469="TEMA crossover",GJ468="TEMA crossover",GJ467="TEMA crossover"),"YES","-----")</f>
        <v>YES</v>
      </c>
      <c r="GT470" s="22" t="str">
        <f t="shared" si="784"/>
        <v>-----</v>
      </c>
      <c r="GU470" s="22" t="str">
        <f t="shared" si="785"/>
        <v>-----</v>
      </c>
      <c r="GV470" s="22" t="str">
        <f t="shared" si="786"/>
        <v>-----</v>
      </c>
      <c r="GW470" s="22" t="str">
        <f t="shared" si="787"/>
        <v>-----</v>
      </c>
      <c r="GX470" s="22" t="str">
        <f t="shared" si="788"/>
        <v>-----</v>
      </c>
      <c r="GY470" s="22" t="str">
        <f t="shared" si="789"/>
        <v>-----</v>
      </c>
      <c r="GZ470" s="7" t="str">
        <f>IF(G470&gt;BH470,"YES","-----")</f>
        <v>-----</v>
      </c>
      <c r="HA470" s="7" t="str">
        <f>IF(F470&lt;BI470,"YES","-----")</f>
        <v>-----</v>
      </c>
      <c r="HB470">
        <f>BH470-BI470</f>
        <v>4.6499999999996362</v>
      </c>
      <c r="HC470" s="27">
        <f t="shared" si="765"/>
        <v>-0.43070932779491461</v>
      </c>
      <c r="HD470" s="28">
        <f t="shared" si="725"/>
        <v>0.33333986779217184</v>
      </c>
      <c r="HE470" s="28" t="str">
        <f t="shared" si="726"/>
        <v>-----</v>
      </c>
      <c r="HF470" s="27">
        <f>STANDARDIZE(H470,AVERAGE($H87:$H470),_xlfn.STDEV.P($H87:$H470))</f>
        <v>5.1217236649552644E-3</v>
      </c>
      <c r="HG470" s="28">
        <f t="shared" si="727"/>
        <v>0.50204326318531456</v>
      </c>
      <c r="HH470" s="28" t="str">
        <f t="shared" si="728"/>
        <v>-----</v>
      </c>
      <c r="HI470">
        <f t="shared" si="766"/>
        <v>-0.97516999999970722</v>
      </c>
      <c r="HJ470">
        <f t="shared" si="767"/>
        <v>3.674829999999929</v>
      </c>
      <c r="HK470" s="28">
        <f t="shared" ref="HK470:HL470" si="823">STANDARDIZE(HI470,AVERAGE(HI87:HI470),_xlfn.STDEV.P(HI87:HI470))</f>
        <v>0.63284359834692516</v>
      </c>
      <c r="HL470" s="28">
        <f t="shared" si="823"/>
        <v>0.30271770949025956</v>
      </c>
      <c r="HM470" s="28">
        <f t="shared" si="730"/>
        <v>0.73658210867992702</v>
      </c>
      <c r="HN470" s="28">
        <f t="shared" si="731"/>
        <v>0.61894749977775954</v>
      </c>
      <c r="HO470" s="28" t="str">
        <f t="shared" si="732"/>
        <v>-----</v>
      </c>
      <c r="HP470" s="28" t="str">
        <f t="shared" si="733"/>
        <v>-----</v>
      </c>
      <c r="HQ470" s="28">
        <f t="shared" si="796"/>
        <v>5.9110000000146101E-2</v>
      </c>
      <c r="HR470" s="28" t="str">
        <f t="shared" si="769"/>
        <v>Bull</v>
      </c>
      <c r="HS470">
        <f t="shared" si="770"/>
        <v>5.9110000000146101E-2</v>
      </c>
      <c r="HT470" s="27">
        <f t="shared" si="734"/>
        <v>-1.0949245789478115</v>
      </c>
      <c r="HU470" s="28">
        <f t="shared" si="735"/>
        <v>0.13677483997449466</v>
      </c>
      <c r="HV470" s="27" t="str">
        <f t="shared" si="736"/>
        <v>Weak Momentum</v>
      </c>
    </row>
    <row r="471" spans="1:230" x14ac:dyDescent="0.55000000000000004">
      <c r="A471">
        <f>Validation!A470</f>
        <v>1772172600</v>
      </c>
      <c r="B471" t="str">
        <f>Price!B470</f>
        <v>XAUUSD</v>
      </c>
      <c r="C471" t="str">
        <f>Price!C470</f>
        <v>M5</v>
      </c>
      <c r="D471">
        <f>Price!D470</f>
        <v>5197.1400000000003</v>
      </c>
      <c r="E471">
        <f>Price!E470</f>
        <v>5194.7299999999996</v>
      </c>
      <c r="F471">
        <f>Price!F470</f>
        <v>5198.4799999999996</v>
      </c>
      <c r="G471">
        <f>Price!G470</f>
        <v>5194.72</v>
      </c>
      <c r="H471">
        <f>Price!H470</f>
        <v>559</v>
      </c>
      <c r="I471">
        <f>Diagonals!E470</f>
        <v>5230.6499999999996</v>
      </c>
      <c r="J471">
        <f>Diagonals!F470</f>
        <v>0</v>
      </c>
      <c r="K471">
        <f>Diagonals!G470</f>
        <v>0</v>
      </c>
      <c r="L471">
        <f>Diagonals!H470</f>
        <v>5087.3500000000004</v>
      </c>
      <c r="M471">
        <f>Diagonals!I470</f>
        <v>0</v>
      </c>
      <c r="N471">
        <f>Diagonals!J470</f>
        <v>0</v>
      </c>
      <c r="O471">
        <f>Diagonals!K470</f>
        <v>0</v>
      </c>
      <c r="P471">
        <f>Diagonals!L470</f>
        <v>0</v>
      </c>
      <c r="Q471">
        <f>Trendlines!E470</f>
        <v>5200.38</v>
      </c>
      <c r="R471">
        <f>Trendlines!F470</f>
        <v>5189.71</v>
      </c>
      <c r="S471">
        <f>Trendlines!G470</f>
        <v>5200.3100000000004</v>
      </c>
      <c r="T471">
        <f>Trendlines!H470</f>
        <v>5182.18</v>
      </c>
      <c r="U471">
        <f>Trendlines!I470</f>
        <v>5181.38</v>
      </c>
      <c r="V471">
        <f>Trendlines!J470</f>
        <v>5169.26</v>
      </c>
      <c r="W471">
        <f>Trendlines!K470</f>
        <v>0</v>
      </c>
      <c r="X471">
        <f>Trendlines!L470</f>
        <v>0</v>
      </c>
      <c r="Y471">
        <f>Tema_Hrma_Smma!E470</f>
        <v>5196.79</v>
      </c>
      <c r="Z471">
        <f>Tema_Hrma_Smma!F470</f>
        <v>5195.32</v>
      </c>
      <c r="AA471">
        <f>Tema_Hrma_Smma!G470</f>
        <v>5187.3</v>
      </c>
      <c r="AB471">
        <f>ZScore!H470</f>
        <v>1</v>
      </c>
      <c r="AC471">
        <f>ZScore!I470</f>
        <v>0.14973</v>
      </c>
      <c r="AD471">
        <f>ZScore!J470</f>
        <v>0</v>
      </c>
      <c r="AE471">
        <f>HA!E470</f>
        <v>5194.8999999999996</v>
      </c>
      <c r="AF471">
        <f>HA!F470</f>
        <v>5198.4799999999996</v>
      </c>
      <c r="AG471">
        <f>HA!G470</f>
        <v>5194.72</v>
      </c>
      <c r="AH471">
        <f>HA!H470</f>
        <v>5196.2700000000004</v>
      </c>
      <c r="AI471">
        <f>HA!I470</f>
        <v>1</v>
      </c>
      <c r="AJ471">
        <f>HA!J470</f>
        <v>1.37</v>
      </c>
      <c r="AK471">
        <f>HA!K470</f>
        <v>-0.51185000000000003</v>
      </c>
      <c r="AL471">
        <f>HA!L470</f>
        <v>1</v>
      </c>
      <c r="AM471">
        <f>KC!E470</f>
        <v>5212.7950700000001</v>
      </c>
      <c r="AN471">
        <f>KC!F470</f>
        <v>5207.7043899999999</v>
      </c>
      <c r="AO471">
        <f>KC!G470</f>
        <v>5202.6137099999996</v>
      </c>
      <c r="AP471">
        <f>KC!H470</f>
        <v>5197.5230300000003</v>
      </c>
      <c r="AQ471">
        <f>KC!I470</f>
        <v>5192.43235</v>
      </c>
      <c r="AR471">
        <f>KC!J470</f>
        <v>5188.9765500000003</v>
      </c>
      <c r="AS471">
        <f>KC!K470</f>
        <v>5183.8858700000001</v>
      </c>
      <c r="AT471">
        <f>KC!L470</f>
        <v>5178.7951899999998</v>
      </c>
      <c r="AU471">
        <f>KC!M470</f>
        <v>5173.7045200000002</v>
      </c>
      <c r="AV471">
        <f>KC!N470</f>
        <v>5168.61384</v>
      </c>
      <c r="AW471">
        <f>SR_Levels!E470</f>
        <v>5193.3500000000004</v>
      </c>
      <c r="AX471">
        <f>SR_Levels!F470</f>
        <v>5178.6000000000004</v>
      </c>
      <c r="AY471">
        <f>SR_Levels!G470</f>
        <v>5161.8900000000003</v>
      </c>
      <c r="AZ471">
        <f>SR_Levels!H470</f>
        <v>5135.8500000000004</v>
      </c>
      <c r="BA471">
        <f>SR_Levels!I470</f>
        <v>5205.3100000000004</v>
      </c>
      <c r="BB471">
        <f>SR_Levels!J470</f>
        <v>0</v>
      </c>
      <c r="BC471">
        <f>SR_Levels!K470</f>
        <v>0</v>
      </c>
      <c r="BD471">
        <f>SR_Levels!L470</f>
        <v>0</v>
      </c>
      <c r="BE471">
        <f>ZigZag!E470</f>
        <v>0</v>
      </c>
      <c r="BF471">
        <f>ZigZag!F470</f>
        <v>0</v>
      </c>
      <c r="BG471">
        <f>ZigZag!G470</f>
        <v>5190.43</v>
      </c>
      <c r="BH471">
        <f>Dual_Tema!E470</f>
        <v>5198.97</v>
      </c>
      <c r="BI471">
        <f>Dual_Tema!F470</f>
        <v>5194.7299999999996</v>
      </c>
      <c r="BJ471">
        <f>Pinbar!E470</f>
        <v>0</v>
      </c>
      <c r="BK471">
        <f>SSA!E470</f>
        <v>5195.0295500000002</v>
      </c>
      <c r="BL471">
        <f>SSA!F470</f>
        <v>5194.9528</v>
      </c>
      <c r="BN471" t="str">
        <f t="shared" si="792"/>
        <v>Green Candle</v>
      </c>
      <c r="BO471" s="34">
        <f t="shared" si="797"/>
        <v>1.0150485277944377E-3</v>
      </c>
      <c r="BP471" s="34">
        <f t="shared" si="805"/>
        <v>1.8892148962668109E-3</v>
      </c>
      <c r="BQ471" s="34">
        <f t="shared" si="821"/>
        <v>1.8892148962668109E-3</v>
      </c>
      <c r="BR471" s="34">
        <f t="shared" si="681"/>
        <v>2.030227836679499E-3</v>
      </c>
      <c r="BS471" s="35">
        <f t="shared" si="798"/>
        <v>1.6910324873964377E-4</v>
      </c>
      <c r="BT471" s="35">
        <f t="shared" si="806"/>
        <v>1.572984179527559E-4</v>
      </c>
      <c r="BU471" s="35">
        <f t="shared" si="822"/>
        <v>1.048628629614079E-4</v>
      </c>
      <c r="BV471" s="35">
        <f t="shared" si="682"/>
        <v>8.451064204484382E-5</v>
      </c>
      <c r="BW471" s="27">
        <v>96</v>
      </c>
      <c r="BX471">
        <f>F471-G471</f>
        <v>3.7599999999993088</v>
      </c>
      <c r="BY471">
        <f>ABS(F471-D470)</f>
        <v>3.75</v>
      </c>
      <c r="BZ471">
        <f>ABS(G471-D470)</f>
        <v>9.999999999308784E-3</v>
      </c>
      <c r="CA471">
        <f t="shared" si="771"/>
        <v>3.7599999999993088</v>
      </c>
      <c r="CB471">
        <f t="shared" si="808"/>
        <v>3.9878571428570728</v>
      </c>
      <c r="CC471">
        <f t="shared" si="814"/>
        <v>3.8640522550356766</v>
      </c>
      <c r="CD471">
        <f t="shared" si="809"/>
        <v>0.1238048878213962</v>
      </c>
      <c r="CE471">
        <f t="shared" si="815"/>
        <v>1</v>
      </c>
      <c r="CF471">
        <f t="shared" si="818"/>
        <v>3</v>
      </c>
      <c r="CG471" s="7" t="str">
        <f t="shared" si="810"/>
        <v>-----</v>
      </c>
      <c r="CH471" s="21">
        <f>(Q471-Q375)/$BW471</f>
        <v>5.6249999999996208E-3</v>
      </c>
      <c r="CI471" s="21">
        <f>(R471-R375)/$BW471</f>
        <v>-2.6041666666666668E-2</v>
      </c>
      <c r="CJ471" s="21">
        <f>(S471-S375)/$BW471</f>
        <v>-1.7499999999993559E-2</v>
      </c>
      <c r="CK471" s="21">
        <f>(T471-T375)/$BW471</f>
        <v>7.5625000000002274E-2</v>
      </c>
      <c r="CL471" s="21">
        <f>(U471-U375)/$BW471</f>
        <v>2.2083333333332195E-2</v>
      </c>
      <c r="CM471" s="21">
        <f>(V471-V375)/$BW471</f>
        <v>3.875000000000265E-2</v>
      </c>
      <c r="CN471">
        <f>DEGREES(ATAN(CH471/$CB471))</f>
        <v>8.0817475269053113E-2</v>
      </c>
      <c r="CO471">
        <f>DEGREES(ATAN(CI471/$CB471))</f>
        <v>-0.37414990787595986</v>
      </c>
      <c r="CP471">
        <f>DEGREES(ATAN(CJ471/$CB471))</f>
        <v>-0.25143069807502727</v>
      </c>
      <c r="CQ471">
        <f>DEGREES(ATAN(CK471/$CB471))</f>
        <v>1.0864165547803666</v>
      </c>
      <c r="CR471">
        <f t="shared" si="811"/>
        <v>0.31728038868806768</v>
      </c>
      <c r="CS471">
        <f t="shared" si="812"/>
        <v>0.55672545506661841</v>
      </c>
      <c r="CT471" t="str" cm="1">
        <f t="array" ref="CT471">_xlfn.IFS(CN471&gt;3,"Strong + Slope",CN471&gt;1.5,"Moderate + Slope",CN471&gt;0.5,"Sideway + Slope",CN471&gt;=-0.5,"Sideway Flat",CN471&gt;=-1.5,"Sideway - Slope",CN471&gt;=-3,"Moderate - Slope",TRUE,"Strong - Slope")</f>
        <v>Sideway Flat</v>
      </c>
      <c r="CU471" t="str" cm="1">
        <f t="array" ref="CU471">_xlfn.IFS(CO471&gt;3,"Strong + Slope",CO471&gt;1.5,"Moderate + Slope",CO471&gt;0.5,"Sideway + Slope",CO471&gt;=-0.5,"Sideway Flat",CO471&gt;=-1.5,"Sideway - Slope",CO471&gt;=-3,"Moderate - Slope",TRUE,"Strong - Slope")</f>
        <v>Sideway Flat</v>
      </c>
      <c r="CV471" t="str" cm="1">
        <f t="array" ref="CV471">_xlfn.IFS(CP471&gt;3,"Strong + Slope",CP471&gt;1.5,"Moderate + Slope",CP471&gt;0.5,"Sideway + Slope",CP471&gt;=-0.5,"Sideway Flat",CP471&gt;=-1.5,"Sideway - Slope",CP471&gt;=-3,"Moderate - Slope",TRUE,"Strong - Slope")</f>
        <v>Sideway Flat</v>
      </c>
      <c r="CW471" t="str" cm="1">
        <f t="array" ref="CW471">_xlfn.IFS(CQ471&gt;3,"Strong + Slope",CQ471&gt;1.5,"Moderate + Slope",CQ471&gt;0.5,"Sideway + Slope",CQ471&gt;=-0.5,"Sideway Flat",CQ471&gt;=-1.5,"Sideway - Slope",CQ471&gt;=-3,"Moderate - Slope",TRUE,"Strong - Slope")</f>
        <v>Sideway + Slope</v>
      </c>
      <c r="CX471" t="str" cm="1">
        <f t="array" ref="CX471">_xlfn.IFS(CR471&gt;3,"Strong + Slope",CR471&gt;1.5,"Moderate + Slope",CR471&gt;0.5,"Sideway + Slope",CR471&gt;=-0.5,"Sideway Flat",CR471&gt;=-1.5,"Sideway - Slope",CR471&gt;=-3,"Moderate - Slope",TRUE,"Strong - Slope")</f>
        <v>Sideway Flat</v>
      </c>
      <c r="CY471" t="str" cm="1">
        <f t="array" ref="CY471">_xlfn.IFS(CS471&gt;3,"Strong + Slope",CS471&gt;1.5,"Moderate + Slope",CS471&gt;0.5,"Sideway + Slope",CS471&gt;=-0.5,"Sideway Flat",CS471&gt;=-1.5,"Sideway - Slope",CS471&gt;=-3,"Moderate - Slope",TRUE,"Strong - Slope")</f>
        <v>Sideway + Slope</v>
      </c>
      <c r="CZ471" s="7" t="str">
        <f>IF(AND(D471&gt;BH471,D471&gt;E471),"Bullish Trigger","-----")</f>
        <v>-----</v>
      </c>
      <c r="DA471" s="7" t="str">
        <f>IF(AND(D471&lt;BI471,D471&lt;E471),"Bearish Trigger","-----")</f>
        <v>-----</v>
      </c>
      <c r="DB471" s="13" t="str">
        <f>IF(AND(W471=BE471,W471&gt;0,BE471&gt;0),"Important High","------")</f>
        <v>------</v>
      </c>
      <c r="DC471" s="13" t="str">
        <f>IF(AND(X471=BF471,X471&gt;0,BF471&gt;0),"Important Low","------")</f>
        <v>------</v>
      </c>
      <c r="DD471" s="7" t="str">
        <f>IF(AND(DB471="Important High",DC471="-----",BJ471=1),"Imp High Rej","-----")</f>
        <v>-----</v>
      </c>
      <c r="DE471" s="7" t="str">
        <f>IF(AND(DB471="-----",DC471="Important Low",BJ471=1),"Imp Low Rej","-----")</f>
        <v>-----</v>
      </c>
      <c r="DF471" s="7" t="str">
        <f>IF(Y471&gt;AM471,"Overbought",IF(Y471&gt;AO471,"Bullish Momentum",IF(Y471&gt;AQ471,"Flat Momentum","-----")))</f>
        <v>Flat Momentum</v>
      </c>
      <c r="DG471" s="7" t="str">
        <f>IF(Y471&lt;AV471,"Oversold",IF(Y471&lt;AT471,"Bearish Momentum",IF(Y471&lt;AR471,"Flat Momentum","-----")))</f>
        <v>-----</v>
      </c>
      <c r="DH471" s="7" t="str">
        <f>IF(AND(DF471="Overbought",AD471=2),"Culminated Thrust","-----")</f>
        <v>-----</v>
      </c>
      <c r="DI471" s="7" t="str">
        <f>IF(AND(DG471="Oversold",AD471=5),"Culminated Thrust","-----")</f>
        <v>-----</v>
      </c>
      <c r="DJ471" s="14">
        <f>(Q471-$D471)/$D471</f>
        <v>6.2341980396906401E-4</v>
      </c>
      <c r="DK471" s="14">
        <f>(R471-$D471)/$D471</f>
        <v>-1.4296324516946419E-3</v>
      </c>
      <c r="DL471" s="14">
        <f>(S471-$D471)/$D471</f>
        <v>6.0995085758707151E-4</v>
      </c>
      <c r="DM471" s="14">
        <f>(T471-$D471)/$D471</f>
        <v>-2.8785062553635336E-3</v>
      </c>
      <c r="DN471" s="14">
        <f>(U471-$D471)/$D471</f>
        <v>-3.0324370711584097E-3</v>
      </c>
      <c r="DO471" s="14">
        <f>(V471-$D471)/$D471</f>
        <v>-5.3644889304502296E-3</v>
      </c>
      <c r="DP471" s="14">
        <f t="shared" si="737"/>
        <v>6.2341980396906401E-4</v>
      </c>
      <c r="DQ471" s="14">
        <f t="shared" si="738"/>
        <v>6.0995085758707151E-4</v>
      </c>
      <c r="DR471" s="14">
        <f t="shared" si="739"/>
        <v>-1.4296324516946419E-3</v>
      </c>
      <c r="DS471" s="14">
        <f t="shared" si="740"/>
        <v>-2.8785062553635336E-3</v>
      </c>
      <c r="DT471" s="14">
        <f t="shared" si="741"/>
        <v>-3.0324370711584097E-3</v>
      </c>
      <c r="DU471" s="14">
        <f t="shared" si="742"/>
        <v>-5.3644889304502296E-3</v>
      </c>
      <c r="DV471" t="str">
        <f>IF($D471&gt;Q471,"SUP","RES")</f>
        <v>RES</v>
      </c>
      <c r="DW471" t="str">
        <f>IF($D471&gt;R471,"SUP","RES")</f>
        <v>SUP</v>
      </c>
      <c r="DX471" t="str">
        <f>IF($D471&gt;S471,"SUP","RES")</f>
        <v>RES</v>
      </c>
      <c r="DY471" t="str">
        <f>IF($D471&gt;T471,"SUP","RES")</f>
        <v>SUP</v>
      </c>
      <c r="DZ471" t="str">
        <f>IF($D471&gt;U471,"SUP","RES")</f>
        <v>SUP</v>
      </c>
      <c r="EA471" t="str">
        <f>IF($D471&gt;V471,"SUP","RES")</f>
        <v>SUP</v>
      </c>
      <c r="EB471" s="7">
        <f t="shared" si="743"/>
        <v>2</v>
      </c>
      <c r="EC471" s="7">
        <f t="shared" si="744"/>
        <v>4</v>
      </c>
      <c r="ED471" s="13" t="str">
        <f t="shared" si="745"/>
        <v>-----</v>
      </c>
      <c r="EE471" s="13" t="str">
        <f t="shared" si="746"/>
        <v>-----</v>
      </c>
      <c r="EF471" s="7">
        <f>IF(OR(ED471="All Sup",EE471="All Res"),"na",((D471-MIN(Q471:V471))/(MAX(Q471:V471)-MIN(Q471:V471))))</f>
        <v>0.89588688946016093</v>
      </c>
      <c r="EG471">
        <v>1.4999999999999999E-4</v>
      </c>
      <c r="EH471">
        <f>Q471*(1+$EG471)</f>
        <v>5201.160057000001</v>
      </c>
      <c r="EI471">
        <f>Q471*(1-$EG471)</f>
        <v>5199.5999430000002</v>
      </c>
      <c r="EJ471">
        <f>R471*(1+$EG471)</f>
        <v>5190.4884565000002</v>
      </c>
      <c r="EK471">
        <f>R471*(1-$EG471)</f>
        <v>5188.9315434999999</v>
      </c>
      <c r="EL471">
        <f>S471*(1+$EG471)</f>
        <v>5201.0900465000013</v>
      </c>
      <c r="EM471">
        <f>S471*(1-$EG471)</f>
        <v>5199.5299535000004</v>
      </c>
      <c r="EN471">
        <f>T471*(1+$EG471)</f>
        <v>5182.957327000001</v>
      </c>
      <c r="EO471">
        <f>T471*(1-$EG471)</f>
        <v>5181.4026730000005</v>
      </c>
      <c r="EP471">
        <f>U471*(1+$EG471)</f>
        <v>5182.1572070000002</v>
      </c>
      <c r="EQ471">
        <f>U471*(1-$EG471)</f>
        <v>5180.602793</v>
      </c>
      <c r="ER471">
        <f>V471*(1+$EG471)</f>
        <v>5170.0353890000006</v>
      </c>
      <c r="ES471">
        <f>V471*(1-$EG471)</f>
        <v>5168.4846109999999</v>
      </c>
      <c r="ET471" s="7" t="str">
        <f t="shared" si="747"/>
        <v>-----</v>
      </c>
      <c r="EU471" s="7" t="str">
        <f t="shared" si="748"/>
        <v>-----</v>
      </c>
      <c r="EV471" s="7" t="str">
        <f t="shared" si="749"/>
        <v>-----</v>
      </c>
      <c r="EW471" s="7" t="str">
        <f t="shared" si="750"/>
        <v>-----</v>
      </c>
      <c r="EX471" s="7" t="str">
        <f t="shared" si="751"/>
        <v>-----</v>
      </c>
      <c r="EY471" s="7" t="str">
        <f t="shared" si="752"/>
        <v>-----</v>
      </c>
      <c r="EZ471">
        <f t="shared" si="772"/>
        <v>96</v>
      </c>
      <c r="FA471">
        <f t="shared" si="773"/>
        <v>9</v>
      </c>
      <c r="FB471">
        <f t="shared" si="774"/>
        <v>469</v>
      </c>
      <c r="FC471">
        <f t="shared" si="775"/>
        <v>14</v>
      </c>
      <c r="FD471">
        <f t="shared" si="776"/>
        <v>39</v>
      </c>
      <c r="FE471">
        <f t="shared" si="777"/>
        <v>163</v>
      </c>
      <c r="FF471">
        <f t="shared" si="778"/>
        <v>4</v>
      </c>
      <c r="FG471">
        <f t="shared" si="779"/>
        <v>1</v>
      </c>
      <c r="FH471">
        <f t="shared" si="780"/>
        <v>0</v>
      </c>
      <c r="FI471">
        <f t="shared" si="781"/>
        <v>1</v>
      </c>
      <c r="FJ471">
        <f t="shared" si="782"/>
        <v>4</v>
      </c>
      <c r="FK471">
        <f t="shared" si="783"/>
        <v>1</v>
      </c>
      <c r="FL471" s="7" t="str">
        <f t="shared" si="753"/>
        <v>-----</v>
      </c>
      <c r="FM471" s="7" t="str">
        <f t="shared" si="754"/>
        <v>-----</v>
      </c>
      <c r="FN471" s="7" t="str">
        <f t="shared" si="755"/>
        <v>-----</v>
      </c>
      <c r="FO471" s="7" t="str">
        <f t="shared" si="756"/>
        <v>-----</v>
      </c>
      <c r="FP471" s="7" t="str">
        <f t="shared" si="757"/>
        <v>-----</v>
      </c>
      <c r="FQ471" s="7" t="str">
        <f t="shared" si="758"/>
        <v>-----</v>
      </c>
      <c r="FR471" s="13" t="str">
        <f>IF(FL471="-----","-----",(D471-Q471)/Q471)</f>
        <v>-----</v>
      </c>
      <c r="FS471" s="13" t="str">
        <f>IF(FM471="-----","-----",(Q471-R471)/R471)</f>
        <v>-----</v>
      </c>
      <c r="FT471" s="13" t="str">
        <f>IF(FN471="-----","-----",(R471-S471)/S471)</f>
        <v>-----</v>
      </c>
      <c r="FU471" s="13" t="str">
        <f>IF(FO471="-----","-----",(S471-T471)/T471)</f>
        <v>-----</v>
      </c>
      <c r="FV471" s="13" t="str">
        <f>IF(FP471="-----","-----",(T471-U471)/U471)</f>
        <v>-----</v>
      </c>
      <c r="FW471" s="13" t="str">
        <f>IF(FQ471="-----","-----",(U471-V471)/V471)</f>
        <v>-----</v>
      </c>
      <c r="FX471" s="7" t="str">
        <f t="shared" si="759"/>
        <v>-----</v>
      </c>
      <c r="FY471" s="7" t="str">
        <f t="shared" si="760"/>
        <v>-----</v>
      </c>
      <c r="FZ471" s="7" t="str">
        <f t="shared" si="761"/>
        <v>-----</v>
      </c>
      <c r="GA471" s="7" t="str">
        <f t="shared" si="762"/>
        <v>-----</v>
      </c>
      <c r="GB471" s="7" t="str">
        <f t="shared" si="763"/>
        <v>-----</v>
      </c>
      <c r="GC471" s="7" t="str">
        <f t="shared" si="764"/>
        <v>-----</v>
      </c>
      <c r="GD471" s="7" t="str">
        <f>IF(AND(BG471&gt;AA471,BG470&gt;AA470,BG469&gt;AA469,BG468&gt;AA468,BG467&gt;AA467,BG466&gt;AA466,BG465&gt;AA465,BG464&gt;AA464,BG463&gt;AA463,BG462&gt;AA462,BG461&gt;AA461,BG460&gt;AA460),"Bullish",IF(AND(BG471&lt;AA471,BG470&lt;AA470,BG469&lt;AA469,BG468&lt;AA468,BG467&lt;AA467,BG466&lt;AA466,BG465&lt;AA465,BG464&lt;AA464,BG463&lt;AA463,BG462&lt;AA462,BG461&lt;AA461,BG460&lt;AA460),"Bearish","-----"))</f>
        <v>Bullish</v>
      </c>
      <c r="GE471">
        <f>(Z471-BG471)/BG471</f>
        <v>9.4211847573311223E-4</v>
      </c>
      <c r="GF471" s="28">
        <f t="shared" si="722"/>
        <v>0.98937846138293783</v>
      </c>
      <c r="GG471" s="7">
        <f t="shared" si="723"/>
        <v>0.83876099571544405</v>
      </c>
      <c r="GH471" s="7" t="str">
        <f t="shared" si="724"/>
        <v>-----</v>
      </c>
      <c r="GI471" s="7" t="str">
        <f>IF(Y471&gt;Z471,"Bullish","Bearish")</f>
        <v>Bullish</v>
      </c>
      <c r="GJ471" s="13" t="str">
        <f>IF(AND(D471&gt;Y471,D470&lt;Y470),"TEMA crossover","-----")</f>
        <v>TEMA crossover</v>
      </c>
      <c r="GK471" s="13" t="str">
        <f>IF(AND(D471&lt;Y471,D470&gt;Y470),"TEMA crossunder","-----")</f>
        <v>-----</v>
      </c>
      <c r="GL471" s="22" t="str">
        <f>IF(GD471="Bearish","YES","-----")</f>
        <v>-----</v>
      </c>
      <c r="GM471" s="22" t="str">
        <f>IF(GH471="Reverse to Bearish","YES","-----")</f>
        <v>-----</v>
      </c>
      <c r="GN471" s="22" t="str">
        <f>IF(AND(GI471="Bullish",GI470="Bullish",GI469="Bullish",GI468="Bullish"),"YES","-----")</f>
        <v>YES</v>
      </c>
      <c r="GO471" s="22" t="str">
        <f>IF(OR(GK471="TEMA crossunder",GK470="TEMA crossunder",GK469="TEMA crossunder",GK468="TEMA crossunder"),"YES","-----")</f>
        <v>YES</v>
      </c>
      <c r="GP471" s="22" t="str">
        <f>IF(GD471="Bullish","YES","-----")</f>
        <v>YES</v>
      </c>
      <c r="GQ471" s="22" t="str">
        <f>IF(GH471="Reverse to Bullish","YES","-----")</f>
        <v>-----</v>
      </c>
      <c r="GR471" s="22" t="str">
        <f>IF(AND(GI471="Bearish",GI470="Bearish",GI469="Bearish",GI468="Bearish"),"YES","-----")</f>
        <v>-----</v>
      </c>
      <c r="GS471" s="22" t="str">
        <f>IF(OR(GJ471="TEMA crossover",GJ470="TEMA crossover",GJ469="TEMA crossover",GJ468="TEMA crossover"),"YES","-----")</f>
        <v>YES</v>
      </c>
      <c r="GT471" s="22" t="str">
        <f t="shared" si="784"/>
        <v>-----</v>
      </c>
      <c r="GU471" s="22" t="str">
        <f t="shared" si="785"/>
        <v>-----</v>
      </c>
      <c r="GV471" s="22" t="str">
        <f t="shared" si="786"/>
        <v>-----</v>
      </c>
      <c r="GW471" s="22" t="str">
        <f t="shared" si="787"/>
        <v>-----</v>
      </c>
      <c r="GX471" s="22" t="str">
        <f t="shared" si="788"/>
        <v>-----</v>
      </c>
      <c r="GY471" s="22" t="str">
        <f t="shared" si="789"/>
        <v>-----</v>
      </c>
      <c r="GZ471" s="7" t="str">
        <f>IF(G471&gt;BH471,"YES","-----")</f>
        <v>-----</v>
      </c>
      <c r="HA471" s="7" t="str">
        <f>IF(F471&lt;BI471,"YES","-----")</f>
        <v>-----</v>
      </c>
      <c r="HB471">
        <f>BH471-BI471</f>
        <v>4.2400000000006912</v>
      </c>
      <c r="HC471" s="27">
        <f t="shared" si="765"/>
        <v>-0.56618717675894914</v>
      </c>
      <c r="HD471" s="28">
        <f t="shared" si="725"/>
        <v>0.28563327305705377</v>
      </c>
      <c r="HE471" s="28" t="str">
        <f t="shared" si="726"/>
        <v>-----</v>
      </c>
      <c r="HF471" s="27">
        <f>STANDARDIZE(H471,AVERAGE($H88:$H471),_xlfn.STDEV.P($H88:$H471))</f>
        <v>0.32254644872898591</v>
      </c>
      <c r="HG471" s="28">
        <f t="shared" si="727"/>
        <v>0.62648062234345903</v>
      </c>
      <c r="HH471" s="28" t="str">
        <f t="shared" si="728"/>
        <v>-----</v>
      </c>
      <c r="HI471">
        <f t="shared" si="766"/>
        <v>-0.29955000000063592</v>
      </c>
      <c r="HJ471">
        <f t="shared" si="767"/>
        <v>3.9404500000000553</v>
      </c>
      <c r="HK471" s="28">
        <f t="shared" ref="HK471:HL471" si="824">STANDARDIZE(HI471,AVERAGE(HI88:HI471),_xlfn.STDEV.P(HI88:HI471))</f>
        <v>0.83932536118008472</v>
      </c>
      <c r="HL471" s="28">
        <f t="shared" si="824"/>
        <v>0.40861542826097225</v>
      </c>
      <c r="HM471" s="28">
        <f t="shared" si="730"/>
        <v>0.79935662233616678</v>
      </c>
      <c r="HN471" s="28">
        <f t="shared" si="731"/>
        <v>0.65858904669590301</v>
      </c>
      <c r="HO471" s="28" t="str">
        <f t="shared" si="732"/>
        <v>-----</v>
      </c>
      <c r="HP471" s="28" t="str">
        <f t="shared" si="733"/>
        <v>-----</v>
      </c>
      <c r="HQ471" s="28">
        <f t="shared" si="796"/>
        <v>7.6750000000174623E-2</v>
      </c>
      <c r="HR471" s="28" t="str">
        <f t="shared" si="769"/>
        <v>Bull</v>
      </c>
      <c r="HS471">
        <f t="shared" si="770"/>
        <v>7.6750000000174623E-2</v>
      </c>
      <c r="HT471" s="27">
        <f t="shared" si="734"/>
        <v>-1.0705301021855809</v>
      </c>
      <c r="HU471" s="28">
        <f t="shared" si="735"/>
        <v>0.14219038342693469</v>
      </c>
      <c r="HV471" s="27" t="str">
        <f t="shared" si="736"/>
        <v>Weak Momentum</v>
      </c>
    </row>
    <row r="472" spans="1:230" x14ac:dyDescent="0.55000000000000004">
      <c r="A472">
        <f>Validation!A471</f>
        <v>1772172900</v>
      </c>
      <c r="B472" t="str">
        <f>Price!B471</f>
        <v>XAUUSD</v>
      </c>
      <c r="C472" t="str">
        <f>Price!C471</f>
        <v>M5</v>
      </c>
      <c r="D472">
        <f>Price!D471</f>
        <v>5195.58</v>
      </c>
      <c r="E472">
        <f>Price!E471</f>
        <v>5197.1400000000003</v>
      </c>
      <c r="F472">
        <f>Price!F471</f>
        <v>5199.34</v>
      </c>
      <c r="G472">
        <f>Price!G471</f>
        <v>5195.01</v>
      </c>
      <c r="H472">
        <f>Price!H471</f>
        <v>513</v>
      </c>
      <c r="I472">
        <f>Diagonals!E471</f>
        <v>5230.83</v>
      </c>
      <c r="J472">
        <f>Diagonals!F471</f>
        <v>0</v>
      </c>
      <c r="K472">
        <f>Diagonals!G471</f>
        <v>0</v>
      </c>
      <c r="L472">
        <f>Diagonals!H471</f>
        <v>5087.0200000000004</v>
      </c>
      <c r="M472">
        <f>Diagonals!I471</f>
        <v>0</v>
      </c>
      <c r="N472">
        <f>Diagonals!J471</f>
        <v>0</v>
      </c>
      <c r="O472">
        <f>Diagonals!K471</f>
        <v>0</v>
      </c>
      <c r="P472">
        <f>Diagonals!L471</f>
        <v>0</v>
      </c>
      <c r="Q472">
        <f>Trendlines!E471</f>
        <v>5200.38</v>
      </c>
      <c r="R472">
        <f>Trendlines!F471</f>
        <v>5189.6899999999996</v>
      </c>
      <c r="S472">
        <f>Trendlines!G471</f>
        <v>5200.29</v>
      </c>
      <c r="T472">
        <f>Trendlines!H471</f>
        <v>5182.26</v>
      </c>
      <c r="U472">
        <f>Trendlines!I471</f>
        <v>5181.3999999999996</v>
      </c>
      <c r="V472">
        <f>Trendlines!J471</f>
        <v>5169.3</v>
      </c>
      <c r="W472">
        <f>Trendlines!K471</f>
        <v>0</v>
      </c>
      <c r="X472">
        <f>Trendlines!L471</f>
        <v>0</v>
      </c>
      <c r="Y472">
        <f>Tema_Hrma_Smma!E471</f>
        <v>5197.1000000000004</v>
      </c>
      <c r="Z472">
        <f>Tema_Hrma_Smma!F471</f>
        <v>5195.92</v>
      </c>
      <c r="AA472">
        <f>Tema_Hrma_Smma!G471</f>
        <v>5187.5600000000004</v>
      </c>
      <c r="AB472">
        <f>ZScore!H471</f>
        <v>-1</v>
      </c>
      <c r="AC472">
        <f>ZScore!I471</f>
        <v>0.46100999999999998</v>
      </c>
      <c r="AD472">
        <f>ZScore!J471</f>
        <v>3</v>
      </c>
      <c r="AE472">
        <f>HA!E471</f>
        <v>5195.58</v>
      </c>
      <c r="AF472">
        <f>HA!F471</f>
        <v>5199.34</v>
      </c>
      <c r="AG472">
        <f>HA!G471</f>
        <v>5195.01</v>
      </c>
      <c r="AH472">
        <f>HA!H471</f>
        <v>5196.7700000000004</v>
      </c>
      <c r="AI472">
        <f>HA!I471</f>
        <v>1</v>
      </c>
      <c r="AJ472">
        <f>HA!J471</f>
        <v>1.19</v>
      </c>
      <c r="AK472">
        <f>HA!K471</f>
        <v>-0.58362000000000003</v>
      </c>
      <c r="AL472">
        <f>HA!L471</f>
        <v>2</v>
      </c>
      <c r="AM472">
        <f>KC!E471</f>
        <v>5213.2773900000002</v>
      </c>
      <c r="AN472">
        <f>KC!F471</f>
        <v>5208.2256600000001</v>
      </c>
      <c r="AO472">
        <f>KC!G471</f>
        <v>5203.1739399999997</v>
      </c>
      <c r="AP472">
        <f>KC!H471</f>
        <v>5198.1222100000005</v>
      </c>
      <c r="AQ472">
        <f>KC!I471</f>
        <v>5193.0704800000003</v>
      </c>
      <c r="AR472">
        <f>KC!J471</f>
        <v>5189.5460499999999</v>
      </c>
      <c r="AS472">
        <f>KC!K471</f>
        <v>5184.4943199999998</v>
      </c>
      <c r="AT472">
        <f>KC!L471</f>
        <v>5179.4425899999997</v>
      </c>
      <c r="AU472">
        <f>KC!M471</f>
        <v>5174.3908600000004</v>
      </c>
      <c r="AV472">
        <f>KC!N471</f>
        <v>5169.3391300000003</v>
      </c>
      <c r="AW472">
        <f>SR_Levels!E471</f>
        <v>5193.3500000000004</v>
      </c>
      <c r="AX472">
        <f>SR_Levels!F471</f>
        <v>5178.6000000000004</v>
      </c>
      <c r="AY472">
        <f>SR_Levels!G471</f>
        <v>5161.8900000000003</v>
      </c>
      <c r="AZ472">
        <f>SR_Levels!H471</f>
        <v>5135.8500000000004</v>
      </c>
      <c r="BA472">
        <f>SR_Levels!I471</f>
        <v>5205.3100000000004</v>
      </c>
      <c r="BB472">
        <f>SR_Levels!J471</f>
        <v>0</v>
      </c>
      <c r="BC472">
        <f>SR_Levels!K471</f>
        <v>0</v>
      </c>
      <c r="BD472">
        <f>SR_Levels!L471</f>
        <v>0</v>
      </c>
      <c r="BE472">
        <f>ZigZag!E471</f>
        <v>0</v>
      </c>
      <c r="BF472">
        <f>ZigZag!F471</f>
        <v>0</v>
      </c>
      <c r="BG472">
        <f>ZigZag!G471</f>
        <v>5190.87</v>
      </c>
      <c r="BH472">
        <f>Dual_Tema!E471</f>
        <v>5199.53</v>
      </c>
      <c r="BI472">
        <f>Dual_Tema!F471</f>
        <v>5195.2700000000004</v>
      </c>
      <c r="BJ472">
        <f>Pinbar!E471</f>
        <v>0</v>
      </c>
      <c r="BK472">
        <f>SSA!E471</f>
        <v>5195.0588200000002</v>
      </c>
      <c r="BL472">
        <f>SSA!F471</f>
        <v>5195.0058099999997</v>
      </c>
      <c r="BN472" t="str">
        <f t="shared" si="792"/>
        <v>Red Candle</v>
      </c>
      <c r="BO472" s="34">
        <f t="shared" si="797"/>
        <v>8.3216791299212112E-4</v>
      </c>
      <c r="BP472" s="34">
        <f t="shared" si="805"/>
        <v>1.7545618608383329E-3</v>
      </c>
      <c r="BQ472" s="34">
        <f t="shared" si="821"/>
        <v>1.9110356038853915E-3</v>
      </c>
      <c r="BR472" s="34">
        <f t="shared" si="681"/>
        <v>2.0733563106216657E-3</v>
      </c>
      <c r="BS472" s="35">
        <f t="shared" si="798"/>
        <v>1.3864658609086256E-4</v>
      </c>
      <c r="BT472" s="35">
        <f t="shared" si="806"/>
        <v>1.4609603892656864E-4</v>
      </c>
      <c r="BU472" s="35">
        <f t="shared" si="822"/>
        <v>1.0607295302800246E-4</v>
      </c>
      <c r="BV472" s="35">
        <f t="shared" si="682"/>
        <v>8.6304135396009229E-5</v>
      </c>
      <c r="BW472" s="27">
        <v>96</v>
      </c>
      <c r="BX472">
        <f>F472-G472</f>
        <v>4.3299999999999272</v>
      </c>
      <c r="BY472">
        <f>ABS(F472-D471)</f>
        <v>2.1999999999998181</v>
      </c>
      <c r="BZ472">
        <f>ABS(G472-D471)</f>
        <v>2.1300000000001091</v>
      </c>
      <c r="CA472">
        <f t="shared" si="771"/>
        <v>4.3299999999999272</v>
      </c>
      <c r="CB472">
        <f t="shared" si="808"/>
        <v>4.1807142857142026</v>
      </c>
      <c r="CC472">
        <f t="shared" si="814"/>
        <v>3.8973342368188377</v>
      </c>
      <c r="CD472">
        <f t="shared" si="809"/>
        <v>0.28338004889536483</v>
      </c>
      <c r="CE472">
        <f t="shared" si="815"/>
        <v>1</v>
      </c>
      <c r="CF472">
        <f t="shared" si="818"/>
        <v>4</v>
      </c>
      <c r="CG472" s="7" t="str">
        <f t="shared" si="810"/>
        <v>-----</v>
      </c>
      <c r="CH472" s="21">
        <f>(Q472-Q376)/$BW472</f>
        <v>5.5208333333306809E-3</v>
      </c>
      <c r="CI472" s="21">
        <f>(R472-R376)/$BW472</f>
        <v>-2.5937500000007201E-2</v>
      </c>
      <c r="CJ472" s="21">
        <f>(S472-S376)/$BW472</f>
        <v>-1.750000000000303E-2</v>
      </c>
      <c r="CK472" s="21">
        <f>(T472-T376)/$BW472</f>
        <v>7.5625000000002274E-2</v>
      </c>
      <c r="CL472" s="21">
        <f>(U472-U376)/$BW472</f>
        <v>2.2083333333332195E-2</v>
      </c>
      <c r="CM472" s="21">
        <f>(V472-V376)/$BW472</f>
        <v>3.875000000000265E-2</v>
      </c>
      <c r="CN472">
        <f>DEGREES(ATAN(CH472/$CB472))</f>
        <v>7.5661775454165123E-2</v>
      </c>
      <c r="CO472">
        <f>DEGREES(ATAN(CI472/$CB472))</f>
        <v>-0.3554632325712998</v>
      </c>
      <c r="CP472">
        <f>DEGREES(ATAN(CJ472/$CB472))</f>
        <v>-0.23983229104775816</v>
      </c>
      <c r="CQ472">
        <f>DEGREES(ATAN(CK472/$CB472))</f>
        <v>1.0363111466734807</v>
      </c>
      <c r="CR472">
        <f t="shared" si="811"/>
        <v>0.30264446301149056</v>
      </c>
      <c r="CS472">
        <f t="shared" si="812"/>
        <v>0.53104511057544779</v>
      </c>
      <c r="CT472" t="str" cm="1">
        <f t="array" ref="CT472">_xlfn.IFS(CN472&gt;3,"Strong + Slope",CN472&gt;1.5,"Moderate + Slope",CN472&gt;0.5,"Sideway + Slope",CN472&gt;=-0.5,"Sideway Flat",CN472&gt;=-1.5,"Sideway - Slope",CN472&gt;=-3,"Moderate - Slope",TRUE,"Strong - Slope")</f>
        <v>Sideway Flat</v>
      </c>
      <c r="CU472" t="str" cm="1">
        <f t="array" ref="CU472">_xlfn.IFS(CO472&gt;3,"Strong + Slope",CO472&gt;1.5,"Moderate + Slope",CO472&gt;0.5,"Sideway + Slope",CO472&gt;=-0.5,"Sideway Flat",CO472&gt;=-1.5,"Sideway - Slope",CO472&gt;=-3,"Moderate - Slope",TRUE,"Strong - Slope")</f>
        <v>Sideway Flat</v>
      </c>
      <c r="CV472" t="str" cm="1">
        <f t="array" ref="CV472">_xlfn.IFS(CP472&gt;3,"Strong + Slope",CP472&gt;1.5,"Moderate + Slope",CP472&gt;0.5,"Sideway + Slope",CP472&gt;=-0.5,"Sideway Flat",CP472&gt;=-1.5,"Sideway - Slope",CP472&gt;=-3,"Moderate - Slope",TRUE,"Strong - Slope")</f>
        <v>Sideway Flat</v>
      </c>
      <c r="CW472" t="str" cm="1">
        <f t="array" ref="CW472">_xlfn.IFS(CQ472&gt;3,"Strong + Slope",CQ472&gt;1.5,"Moderate + Slope",CQ472&gt;0.5,"Sideway + Slope",CQ472&gt;=-0.5,"Sideway Flat",CQ472&gt;=-1.5,"Sideway - Slope",CQ472&gt;=-3,"Moderate - Slope",TRUE,"Strong - Slope")</f>
        <v>Sideway + Slope</v>
      </c>
      <c r="CX472" t="str" cm="1">
        <f t="array" ref="CX472">_xlfn.IFS(CR472&gt;3,"Strong + Slope",CR472&gt;1.5,"Moderate + Slope",CR472&gt;0.5,"Sideway + Slope",CR472&gt;=-0.5,"Sideway Flat",CR472&gt;=-1.5,"Sideway - Slope",CR472&gt;=-3,"Moderate - Slope",TRUE,"Strong - Slope")</f>
        <v>Sideway Flat</v>
      </c>
      <c r="CY472" t="str" cm="1">
        <f t="array" ref="CY472">_xlfn.IFS(CS472&gt;3,"Strong + Slope",CS472&gt;1.5,"Moderate + Slope",CS472&gt;0.5,"Sideway + Slope",CS472&gt;=-0.5,"Sideway Flat",CS472&gt;=-1.5,"Sideway - Slope",CS472&gt;=-3,"Moderate - Slope",TRUE,"Strong - Slope")</f>
        <v>Sideway + Slope</v>
      </c>
      <c r="CZ472" s="7" t="str">
        <f>IF(AND(D472&gt;BH472,D472&gt;E472),"Bullish Trigger","-----")</f>
        <v>-----</v>
      </c>
      <c r="DA472" s="7" t="str">
        <f>IF(AND(D472&lt;BI472,D472&lt;E472),"Bearish Trigger","-----")</f>
        <v>-----</v>
      </c>
      <c r="DB472" s="13" t="str">
        <f>IF(AND(W472=BE472,W472&gt;0,BE472&gt;0),"Important High","------")</f>
        <v>------</v>
      </c>
      <c r="DC472" s="13" t="str">
        <f>IF(AND(X472=BF472,X472&gt;0,BF472&gt;0),"Important Low","------")</f>
        <v>------</v>
      </c>
      <c r="DD472" s="7" t="str">
        <f>IF(AND(DB472="Important High",DC472="-----",BJ472=1),"Imp High Rej","-----")</f>
        <v>-----</v>
      </c>
      <c r="DE472" s="7" t="str">
        <f>IF(AND(DB472="-----",DC472="Important Low",BJ472=1),"Imp Low Rej","-----")</f>
        <v>-----</v>
      </c>
      <c r="DF472" s="7" t="str">
        <f>IF(Y472&gt;AM472,"Overbought",IF(Y472&gt;AO472,"Bullish Momentum",IF(Y472&gt;AQ472,"Flat Momentum","-----")))</f>
        <v>Flat Momentum</v>
      </c>
      <c r="DG472" s="7" t="str">
        <f>IF(Y472&lt;AV472,"Oversold",IF(Y472&lt;AT472,"Bearish Momentum",IF(Y472&lt;AR472,"Flat Momentum","-----")))</f>
        <v>-----</v>
      </c>
      <c r="DH472" s="7" t="str">
        <f>IF(AND(DF472="Overbought",AD472=2),"Culminated Thrust","-----")</f>
        <v>-----</v>
      </c>
      <c r="DI472" s="7" t="str">
        <f>IF(AND(DG472="Oversold",AD472=5),"Culminated Thrust","-----")</f>
        <v>-----</v>
      </c>
      <c r="DJ472" s="14">
        <f>(Q472-$D472)/$D472</f>
        <v>9.2386220595201728E-4</v>
      </c>
      <c r="DK472" s="14">
        <f>(R472-$D472)/$D472</f>
        <v>-1.1336559152203079E-3</v>
      </c>
      <c r="DL472" s="14">
        <f>(S472-$D472)/$D472</f>
        <v>9.0653978959038964E-4</v>
      </c>
      <c r="DM472" s="14">
        <f>(T472-$D472)/$D472</f>
        <v>-2.563717621516695E-3</v>
      </c>
      <c r="DN472" s="14">
        <f>(U472-$D472)/$D472</f>
        <v>-2.729242933416537E-3</v>
      </c>
      <c r="DO472" s="14">
        <f>(V472-$D472)/$D472</f>
        <v>-5.0581455775870537E-3</v>
      </c>
      <c r="DP472" s="14">
        <f t="shared" si="737"/>
        <v>9.2386220595201728E-4</v>
      </c>
      <c r="DQ472" s="14">
        <f t="shared" si="738"/>
        <v>9.0653978959038964E-4</v>
      </c>
      <c r="DR472" s="14">
        <f t="shared" si="739"/>
        <v>-1.1336559152203079E-3</v>
      </c>
      <c r="DS472" s="14">
        <f t="shared" si="740"/>
        <v>-2.563717621516695E-3</v>
      </c>
      <c r="DT472" s="14">
        <f t="shared" si="741"/>
        <v>-2.729242933416537E-3</v>
      </c>
      <c r="DU472" s="14">
        <f t="shared" si="742"/>
        <v>-5.0581455775870537E-3</v>
      </c>
      <c r="DV472" t="str">
        <f>IF($D472&gt;Q472,"SUP","RES")</f>
        <v>RES</v>
      </c>
      <c r="DW472" t="str">
        <f>IF($D472&gt;R472,"SUP","RES")</f>
        <v>SUP</v>
      </c>
      <c r="DX472" t="str">
        <f>IF($D472&gt;S472,"SUP","RES")</f>
        <v>RES</v>
      </c>
      <c r="DY472" t="str">
        <f>IF($D472&gt;T472,"SUP","RES")</f>
        <v>SUP</v>
      </c>
      <c r="DZ472" t="str">
        <f>IF($D472&gt;U472,"SUP","RES")</f>
        <v>SUP</v>
      </c>
      <c r="EA472" t="str">
        <f>IF($D472&gt;V472,"SUP","RES")</f>
        <v>SUP</v>
      </c>
      <c r="EB472" s="7">
        <f t="shared" si="743"/>
        <v>2</v>
      </c>
      <c r="EC472" s="7">
        <f t="shared" si="744"/>
        <v>4</v>
      </c>
      <c r="ED472" s="13" t="str">
        <f t="shared" si="745"/>
        <v>-----</v>
      </c>
      <c r="EE472" s="13" t="str">
        <f t="shared" si="746"/>
        <v>-----</v>
      </c>
      <c r="EF472" s="7">
        <f>IF(OR(ED472="All Sup",EE472="All Res"),"na",((D472-MIN(Q472:V472))/(MAX(Q472:V472)-MIN(Q472:V472))))</f>
        <v>0.84555984555983932</v>
      </c>
      <c r="EG472">
        <v>1.4999999999999999E-4</v>
      </c>
      <c r="EH472">
        <f>Q472*(1+$EG472)</f>
        <v>5201.160057000001</v>
      </c>
      <c r="EI472">
        <f>Q472*(1-$EG472)</f>
        <v>5199.5999430000002</v>
      </c>
      <c r="EJ472">
        <f>R472*(1+$EG472)</f>
        <v>5190.4684534999997</v>
      </c>
      <c r="EK472">
        <f>R472*(1-$EG472)</f>
        <v>5188.9115464999995</v>
      </c>
      <c r="EL472">
        <f>S472*(1+$EG472)</f>
        <v>5201.0700435000008</v>
      </c>
      <c r="EM472">
        <f>S472*(1-$EG472)</f>
        <v>5199.5099565</v>
      </c>
      <c r="EN472">
        <f>T472*(1+$EG472)</f>
        <v>5183.0373390000004</v>
      </c>
      <c r="EO472">
        <f>T472*(1-$EG472)</f>
        <v>5181.482661</v>
      </c>
      <c r="EP472">
        <f>U472*(1+$EG472)</f>
        <v>5182.1772099999998</v>
      </c>
      <c r="EQ472">
        <f>U472*(1-$EG472)</f>
        <v>5180.6227899999994</v>
      </c>
      <c r="ER472">
        <f>V472*(1+$EG472)</f>
        <v>5170.0753950000008</v>
      </c>
      <c r="ES472">
        <f>V472*(1-$EG472)</f>
        <v>5168.5246050000005</v>
      </c>
      <c r="ET472" s="7" t="str">
        <f t="shared" si="747"/>
        <v>-----</v>
      </c>
      <c r="EU472" s="7" t="str">
        <f t="shared" si="748"/>
        <v>-----</v>
      </c>
      <c r="EV472" s="7" t="str">
        <f t="shared" si="749"/>
        <v>-----</v>
      </c>
      <c r="EW472" s="7" t="str">
        <f t="shared" si="750"/>
        <v>-----</v>
      </c>
      <c r="EX472" s="7" t="str">
        <f t="shared" si="751"/>
        <v>-----</v>
      </c>
      <c r="EY472" s="7" t="str">
        <f t="shared" si="752"/>
        <v>-----</v>
      </c>
      <c r="EZ472">
        <f t="shared" si="772"/>
        <v>97</v>
      </c>
      <c r="FA472">
        <f t="shared" si="773"/>
        <v>10</v>
      </c>
      <c r="FB472">
        <f t="shared" si="774"/>
        <v>470</v>
      </c>
      <c r="FC472">
        <f t="shared" si="775"/>
        <v>15</v>
      </c>
      <c r="FD472">
        <f t="shared" si="776"/>
        <v>40</v>
      </c>
      <c r="FE472">
        <f t="shared" si="777"/>
        <v>164</v>
      </c>
      <c r="FF472">
        <f t="shared" si="778"/>
        <v>4</v>
      </c>
      <c r="FG472">
        <f t="shared" si="779"/>
        <v>1</v>
      </c>
      <c r="FH472">
        <f t="shared" si="780"/>
        <v>0</v>
      </c>
      <c r="FI472">
        <f t="shared" si="781"/>
        <v>1</v>
      </c>
      <c r="FJ472">
        <f t="shared" si="782"/>
        <v>4</v>
      </c>
      <c r="FK472">
        <f t="shared" si="783"/>
        <v>1</v>
      </c>
      <c r="FL472" s="7" t="str">
        <f t="shared" si="753"/>
        <v>-----</v>
      </c>
      <c r="FM472" s="7" t="str">
        <f t="shared" si="754"/>
        <v>-----</v>
      </c>
      <c r="FN472" s="7" t="str">
        <f t="shared" si="755"/>
        <v>-----</v>
      </c>
      <c r="FO472" s="7" t="str">
        <f t="shared" si="756"/>
        <v>-----</v>
      </c>
      <c r="FP472" s="7" t="str">
        <f t="shared" si="757"/>
        <v>-----</v>
      </c>
      <c r="FQ472" s="7" t="str">
        <f t="shared" si="758"/>
        <v>-----</v>
      </c>
      <c r="FR472" s="13" t="str">
        <f>IF(FL472="-----","-----",(D472-Q472)/Q472)</f>
        <v>-----</v>
      </c>
      <c r="FS472" s="13" t="str">
        <f>IF(FM472="-----","-----",(Q472-R472)/R472)</f>
        <v>-----</v>
      </c>
      <c r="FT472" s="13" t="str">
        <f>IF(FN472="-----","-----",(R472-S472)/S472)</f>
        <v>-----</v>
      </c>
      <c r="FU472" s="13" t="str">
        <f>IF(FO472="-----","-----",(S472-T472)/T472)</f>
        <v>-----</v>
      </c>
      <c r="FV472" s="13" t="str">
        <f>IF(FP472="-----","-----",(T472-U472)/U472)</f>
        <v>-----</v>
      </c>
      <c r="FW472" s="13" t="str">
        <f>IF(FQ472="-----","-----",(U472-V472)/V472)</f>
        <v>-----</v>
      </c>
      <c r="FX472" s="7" t="str">
        <f t="shared" si="759"/>
        <v>-----</v>
      </c>
      <c r="FY472" s="7" t="str">
        <f t="shared" si="760"/>
        <v>-----</v>
      </c>
      <c r="FZ472" s="7" t="str">
        <f t="shared" si="761"/>
        <v>-----</v>
      </c>
      <c r="GA472" s="7" t="str">
        <f t="shared" si="762"/>
        <v>-----</v>
      </c>
      <c r="GB472" s="7" t="str">
        <f t="shared" si="763"/>
        <v>-----</v>
      </c>
      <c r="GC472" s="7" t="str">
        <f t="shared" si="764"/>
        <v>-----</v>
      </c>
      <c r="GD472" s="7" t="str">
        <f>IF(AND(BG472&gt;AA472,BG471&gt;AA471,BG470&gt;AA470,BG469&gt;AA469,BG468&gt;AA468,BG467&gt;AA467,BG466&gt;AA466,BG465&gt;AA465,BG464&gt;AA464,BG463&gt;AA463,BG462&gt;AA462,BG461&gt;AA461),"Bullish",IF(AND(BG472&lt;AA472,BG471&lt;AA471,BG470&lt;AA470,BG469&lt;AA469,BG468&lt;AA468,BG467&lt;AA467,BG466&lt;AA466,BG465&lt;AA465,BG464&lt;AA464,BG463&lt;AA463,BG462&lt;AA462,BG461&lt;AA461),"Bearish","-----"))</f>
        <v>Bullish</v>
      </c>
      <c r="GE472">
        <f>(Z472-BG472)/BG472</f>
        <v>9.7286196726178499E-4</v>
      </c>
      <c r="GF472" s="28">
        <f t="shared" si="722"/>
        <v>1.0143364144638425</v>
      </c>
      <c r="GG472" s="7">
        <f t="shared" si="723"/>
        <v>0.84478887305491213</v>
      </c>
      <c r="GH472" s="7" t="str">
        <f t="shared" si="724"/>
        <v>-----</v>
      </c>
      <c r="GI472" s="7" t="str">
        <f>IF(Y472&gt;Z472,"Bullish","Bearish")</f>
        <v>Bullish</v>
      </c>
      <c r="GJ472" s="13" t="str">
        <f>IF(AND(D472&gt;Y472,D471&lt;Y471),"TEMA crossover","-----")</f>
        <v>-----</v>
      </c>
      <c r="GK472" s="13" t="str">
        <f>IF(AND(D472&lt;Y472,D471&gt;Y471),"TEMA crossunder","-----")</f>
        <v>TEMA crossunder</v>
      </c>
      <c r="GL472" s="22" t="str">
        <f>IF(GD472="Bearish","YES","-----")</f>
        <v>-----</v>
      </c>
      <c r="GM472" s="22" t="str">
        <f>IF(GH472="Reverse to Bearish","YES","-----")</f>
        <v>-----</v>
      </c>
      <c r="GN472" s="22" t="str">
        <f>IF(AND(GI472="Bullish",GI471="Bullish",GI470="Bullish",GI469="Bullish"),"YES","-----")</f>
        <v>YES</v>
      </c>
      <c r="GO472" s="22" t="str">
        <f>IF(OR(GK472="TEMA crossunder",GK471="TEMA crossunder",GK470="TEMA crossunder",GK469="TEMA crossunder"),"YES","-----")</f>
        <v>YES</v>
      </c>
      <c r="GP472" s="22" t="str">
        <f>IF(GD472="Bullish","YES","-----")</f>
        <v>YES</v>
      </c>
      <c r="GQ472" s="22" t="str">
        <f>IF(GH472="Reverse to Bullish","YES","-----")</f>
        <v>-----</v>
      </c>
      <c r="GR472" s="22" t="str">
        <f>IF(AND(GI472="Bearish",GI471="Bearish",GI470="Bearish",GI469="Bearish"),"YES","-----")</f>
        <v>-----</v>
      </c>
      <c r="GS472" s="22" t="str">
        <f>IF(OR(GJ472="TEMA crossover",GJ471="TEMA crossover",GJ470="TEMA crossover",GJ469="TEMA crossover"),"YES","-----")</f>
        <v>YES</v>
      </c>
      <c r="GT472" s="22" t="str">
        <f t="shared" si="784"/>
        <v>-----</v>
      </c>
      <c r="GU472" s="22" t="str">
        <f t="shared" si="785"/>
        <v>-----</v>
      </c>
      <c r="GV472" s="22" t="str">
        <f t="shared" si="786"/>
        <v>-----</v>
      </c>
      <c r="GW472" s="22" t="str">
        <f t="shared" si="787"/>
        <v>-----</v>
      </c>
      <c r="GX472" s="22" t="str">
        <f t="shared" si="788"/>
        <v>-----</v>
      </c>
      <c r="GY472" s="22" t="str">
        <f t="shared" si="789"/>
        <v>-----</v>
      </c>
      <c r="GZ472" s="7" t="str">
        <f>IF(G472&gt;BH472,"YES","-----")</f>
        <v>-----</v>
      </c>
      <c r="HA472" s="7" t="str">
        <f>IF(F472&lt;BI472,"YES","-----")</f>
        <v>-----</v>
      </c>
      <c r="HB472">
        <f>BH472-BI472</f>
        <v>4.2599999999993088</v>
      </c>
      <c r="HC472" s="27">
        <f t="shared" si="765"/>
        <v>-0.55584299047338404</v>
      </c>
      <c r="HD472" s="28">
        <f t="shared" si="725"/>
        <v>0.28915909681774477</v>
      </c>
      <c r="HE472" s="28" t="str">
        <f t="shared" si="726"/>
        <v>-----</v>
      </c>
      <c r="HF472" s="27">
        <f>STANDARDIZE(H472,AVERAGE($H89:$H472),_xlfn.STDEV.P($H89:$H472))</f>
        <v>4.9854912104900118E-2</v>
      </c>
      <c r="HG472" s="28">
        <f t="shared" si="727"/>
        <v>0.51988099624007733</v>
      </c>
      <c r="HH472" s="28" t="str">
        <f t="shared" si="728"/>
        <v>-----</v>
      </c>
      <c r="HI472">
        <f t="shared" si="766"/>
        <v>0.2111800000002404</v>
      </c>
      <c r="HJ472">
        <f t="shared" si="767"/>
        <v>4.4711799999995492</v>
      </c>
      <c r="HK472" s="28">
        <f t="shared" ref="HK472:HL472" si="825">STANDARDIZE(HI472,AVERAGE(HI89:HI472),_xlfn.STDEV.P(HI89:HI472))</f>
        <v>0.98955140100410299</v>
      </c>
      <c r="HL472" s="28">
        <f t="shared" si="825"/>
        <v>0.60848294212647513</v>
      </c>
      <c r="HM472" s="28">
        <f t="shared" si="730"/>
        <v>0.83880328287843964</v>
      </c>
      <c r="HN472" s="28">
        <f t="shared" si="731"/>
        <v>0.72856639200466811</v>
      </c>
      <c r="HO472" s="28" t="str">
        <f t="shared" si="732"/>
        <v>-----</v>
      </c>
      <c r="HP472" s="28" t="str">
        <f t="shared" si="733"/>
        <v>potential down bounce</v>
      </c>
      <c r="HQ472" s="28">
        <f t="shared" si="796"/>
        <v>5.3010000000540458E-2</v>
      </c>
      <c r="HR472" s="28" t="str">
        <f t="shared" si="769"/>
        <v>Bull</v>
      </c>
      <c r="HS472">
        <f t="shared" si="770"/>
        <v>5.3010000000540458E-2</v>
      </c>
      <c r="HT472" s="27">
        <f t="shared" si="734"/>
        <v>-1.0935683446229116</v>
      </c>
      <c r="HU472" s="28">
        <f t="shared" si="735"/>
        <v>0.13707216951328122</v>
      </c>
      <c r="HV472" s="27" t="str">
        <f t="shared" si="736"/>
        <v>Weak Momentum</v>
      </c>
    </row>
    <row r="473" spans="1:230" x14ac:dyDescent="0.55000000000000004">
      <c r="A473">
        <f>Validation!A472</f>
        <v>1772173200</v>
      </c>
      <c r="B473" t="str">
        <f>Price!B472</f>
        <v>XAUUSD</v>
      </c>
      <c r="C473" t="str">
        <f>Price!C472</f>
        <v>M5</v>
      </c>
      <c r="D473">
        <f>Price!D472</f>
        <v>5195</v>
      </c>
      <c r="E473">
        <f>Price!E472</f>
        <v>5195.5600000000004</v>
      </c>
      <c r="F473">
        <f>Price!F472</f>
        <v>5196.8500000000004</v>
      </c>
      <c r="G473">
        <f>Price!G472</f>
        <v>5194.22</v>
      </c>
      <c r="H473">
        <f>Price!H472</f>
        <v>516</v>
      </c>
      <c r="I473">
        <f>Diagonals!E472</f>
        <v>5231.01</v>
      </c>
      <c r="J473">
        <f>Diagonals!F472</f>
        <v>0</v>
      </c>
      <c r="K473">
        <f>Diagonals!G472</f>
        <v>0</v>
      </c>
      <c r="L473">
        <f>Diagonals!H472</f>
        <v>5086.6899999999996</v>
      </c>
      <c r="M473">
        <f>Diagonals!I472</f>
        <v>0</v>
      </c>
      <c r="N473">
        <f>Diagonals!J472</f>
        <v>0</v>
      </c>
      <c r="O473">
        <f>Diagonals!K472</f>
        <v>0</v>
      </c>
      <c r="P473">
        <f>Diagonals!L472</f>
        <v>0</v>
      </c>
      <c r="Q473">
        <f>Trendlines!E472</f>
        <v>5200.3900000000003</v>
      </c>
      <c r="R473">
        <f>Trendlines!F472</f>
        <v>5189.66</v>
      </c>
      <c r="S473">
        <f>Trendlines!G472</f>
        <v>5200.2700000000004</v>
      </c>
      <c r="T473">
        <f>Trendlines!H472</f>
        <v>5182.34</v>
      </c>
      <c r="U473">
        <f>Trendlines!I472</f>
        <v>5181.43</v>
      </c>
      <c r="V473">
        <f>Trendlines!J472</f>
        <v>5169.34</v>
      </c>
      <c r="W473">
        <f>Trendlines!K472</f>
        <v>0</v>
      </c>
      <c r="X473">
        <f>Trendlines!L472</f>
        <v>0</v>
      </c>
      <c r="Y473">
        <f>Tema_Hrma_Smma!E472</f>
        <v>5196.58</v>
      </c>
      <c r="Z473">
        <f>Tema_Hrma_Smma!F472</f>
        <v>5196.28</v>
      </c>
      <c r="AA473">
        <f>Tema_Hrma_Smma!G472</f>
        <v>5187.79</v>
      </c>
      <c r="AB473">
        <f>ZScore!H472</f>
        <v>-1</v>
      </c>
      <c r="AC473">
        <f>ZScore!I472</f>
        <v>0.82672000000000001</v>
      </c>
      <c r="AD473">
        <f>ZScore!J472</f>
        <v>3</v>
      </c>
      <c r="AE473">
        <f>HA!E472</f>
        <v>5196.17</v>
      </c>
      <c r="AF473">
        <f>HA!F472</f>
        <v>5196.8500000000004</v>
      </c>
      <c r="AG473">
        <f>HA!G472</f>
        <v>5194.22</v>
      </c>
      <c r="AH473">
        <f>HA!H472</f>
        <v>5195.41</v>
      </c>
      <c r="AI473">
        <f>HA!I472</f>
        <v>-1</v>
      </c>
      <c r="AJ473">
        <f>HA!J472</f>
        <v>0.77</v>
      </c>
      <c r="AK473">
        <f>HA!K472</f>
        <v>-0.75034000000000001</v>
      </c>
      <c r="AL473">
        <f>HA!L472</f>
        <v>-1</v>
      </c>
      <c r="AM473">
        <f>KC!E472</f>
        <v>5213.6202300000004</v>
      </c>
      <c r="AN473">
        <f>KC!F472</f>
        <v>5208.6249799999996</v>
      </c>
      <c r="AO473">
        <f>KC!G472</f>
        <v>5203.6297299999997</v>
      </c>
      <c r="AP473">
        <f>KC!H472</f>
        <v>5198.6344799999997</v>
      </c>
      <c r="AQ473">
        <f>KC!I472</f>
        <v>5193.6392400000004</v>
      </c>
      <c r="AR473">
        <f>KC!J472</f>
        <v>5190.0933500000001</v>
      </c>
      <c r="AS473">
        <f>KC!K472</f>
        <v>5185.0981099999999</v>
      </c>
      <c r="AT473">
        <f>KC!L472</f>
        <v>5180.10286</v>
      </c>
      <c r="AU473">
        <f>KC!M472</f>
        <v>5175.10761</v>
      </c>
      <c r="AV473">
        <f>KC!N472</f>
        <v>5170.1123699999998</v>
      </c>
      <c r="AW473">
        <f>SR_Levels!E472</f>
        <v>5193.3500000000004</v>
      </c>
      <c r="AX473">
        <f>SR_Levels!F472</f>
        <v>5178.6000000000004</v>
      </c>
      <c r="AY473">
        <f>SR_Levels!G472</f>
        <v>5161.8900000000003</v>
      </c>
      <c r="AZ473">
        <f>SR_Levels!H472</f>
        <v>5135.8500000000004</v>
      </c>
      <c r="BA473">
        <f>SR_Levels!I472</f>
        <v>5205.3100000000004</v>
      </c>
      <c r="BB473">
        <f>SR_Levels!J472</f>
        <v>0</v>
      </c>
      <c r="BC473">
        <f>SR_Levels!K472</f>
        <v>0</v>
      </c>
      <c r="BD473">
        <f>SR_Levels!L472</f>
        <v>0</v>
      </c>
      <c r="BE473">
        <f>ZigZag!E472</f>
        <v>0</v>
      </c>
      <c r="BF473">
        <f>ZigZag!F472</f>
        <v>0</v>
      </c>
      <c r="BG473">
        <f>ZigZag!G472</f>
        <v>5191.1899999999996</v>
      </c>
      <c r="BH473">
        <f>Dual_Tema!E472</f>
        <v>5198.58</v>
      </c>
      <c r="BI473">
        <f>Dual_Tema!F472</f>
        <v>5195.1499999999996</v>
      </c>
      <c r="BJ473">
        <f>Pinbar!E472</f>
        <v>0</v>
      </c>
      <c r="BK473">
        <f>SSA!E472</f>
        <v>5194.98279</v>
      </c>
      <c r="BL473">
        <f>SSA!F472</f>
        <v>5194.9943000000003</v>
      </c>
      <c r="BN473" t="str">
        <f t="shared" si="792"/>
        <v>Red Candle</v>
      </c>
      <c r="BO473" s="34">
        <f t="shared" si="797"/>
        <v>2.6949715680624209E-5</v>
      </c>
      <c r="BP473" s="34">
        <f t="shared" si="805"/>
        <v>1.1254229971711105E-3</v>
      </c>
      <c r="BQ473" s="34">
        <f t="shared" si="821"/>
        <v>2.2727185031699015E-3</v>
      </c>
      <c r="BR473" s="34">
        <f t="shared" si="681"/>
        <v>1.3762900309568504E-3</v>
      </c>
      <c r="BS473" s="35">
        <f t="shared" si="798"/>
        <v>4.4915688444113755E-6</v>
      </c>
      <c r="BT473" s="35">
        <f t="shared" si="806"/>
        <v>9.3736908317376688E-5</v>
      </c>
      <c r="BU473" s="35">
        <f t="shared" si="822"/>
        <v>1.2612683025703397E-4</v>
      </c>
      <c r="BV473" s="35">
        <f t="shared" si="682"/>
        <v>5.7307634182768297E-5</v>
      </c>
      <c r="BW473" s="27">
        <v>96</v>
      </c>
      <c r="BX473">
        <f>F473-G473</f>
        <v>2.6300000000001091</v>
      </c>
      <c r="BY473">
        <f>ABS(F473-D472)</f>
        <v>1.2700000000004366</v>
      </c>
      <c r="BZ473">
        <f>ABS(G473-D472)</f>
        <v>1.3599999999996726</v>
      </c>
      <c r="CA473">
        <f t="shared" si="771"/>
        <v>2.6300000000001091</v>
      </c>
      <c r="CB473">
        <f t="shared" si="808"/>
        <v>4.1557142857142413</v>
      </c>
      <c r="CC473">
        <f t="shared" si="814"/>
        <v>3.8068103627603569</v>
      </c>
      <c r="CD473">
        <f t="shared" si="809"/>
        <v>0.34890392295388439</v>
      </c>
      <c r="CE473">
        <f t="shared" si="815"/>
        <v>1</v>
      </c>
      <c r="CF473">
        <f t="shared" si="818"/>
        <v>5</v>
      </c>
      <c r="CG473" s="7" t="str">
        <f t="shared" si="810"/>
        <v>-----</v>
      </c>
      <c r="CH473" s="21">
        <f>(Q473-Q377)/$BW473</f>
        <v>5.6249999999996208E-3</v>
      </c>
      <c r="CI473" s="21">
        <f>(R473-R377)/$BW473</f>
        <v>-2.5937499999997726E-2</v>
      </c>
      <c r="CJ473" s="21">
        <f>(S473-S377)/$BW473</f>
        <v>-1.7604166666662497E-2</v>
      </c>
      <c r="CK473" s="21">
        <f>(T473-T377)/$BW473</f>
        <v>7.5729166666671219E-2</v>
      </c>
      <c r="CL473" s="21">
        <f>(U473-U377)/$BW473</f>
        <v>2.2187500000001137E-2</v>
      </c>
      <c r="CM473" s="21">
        <f>(V473-V377)/$BW473</f>
        <v>3.875000000000265E-2</v>
      </c>
      <c r="CN473">
        <f>DEGREES(ATAN(CH473/$CB473))</f>
        <v>7.7553108991490413E-2</v>
      </c>
      <c r="CO473">
        <f>DEGREES(ATAN(CI473/$CB473))</f>
        <v>-0.3576015775380505</v>
      </c>
      <c r="CP473">
        <f>DEGREES(ATAN(CJ473/$CB473))</f>
        <v>-0.24271120419802544</v>
      </c>
      <c r="CQ473">
        <f>DEGREES(ATAN(CK473/$CB473))</f>
        <v>1.043979722342202</v>
      </c>
      <c r="CR473">
        <f t="shared" si="811"/>
        <v>0.30590121015005955</v>
      </c>
      <c r="CS473">
        <f t="shared" si="812"/>
        <v>0.53423959404286669</v>
      </c>
      <c r="CT473" t="str" cm="1">
        <f t="array" ref="CT473">_xlfn.IFS(CN473&gt;3,"Strong + Slope",CN473&gt;1.5,"Moderate + Slope",CN473&gt;0.5,"Sideway + Slope",CN473&gt;=-0.5,"Sideway Flat",CN473&gt;=-1.5,"Sideway - Slope",CN473&gt;=-3,"Moderate - Slope",TRUE,"Strong - Slope")</f>
        <v>Sideway Flat</v>
      </c>
      <c r="CU473" t="str" cm="1">
        <f t="array" ref="CU473">_xlfn.IFS(CO473&gt;3,"Strong + Slope",CO473&gt;1.5,"Moderate + Slope",CO473&gt;0.5,"Sideway + Slope",CO473&gt;=-0.5,"Sideway Flat",CO473&gt;=-1.5,"Sideway - Slope",CO473&gt;=-3,"Moderate - Slope",TRUE,"Strong - Slope")</f>
        <v>Sideway Flat</v>
      </c>
      <c r="CV473" t="str" cm="1">
        <f t="array" ref="CV473">_xlfn.IFS(CP473&gt;3,"Strong + Slope",CP473&gt;1.5,"Moderate + Slope",CP473&gt;0.5,"Sideway + Slope",CP473&gt;=-0.5,"Sideway Flat",CP473&gt;=-1.5,"Sideway - Slope",CP473&gt;=-3,"Moderate - Slope",TRUE,"Strong - Slope")</f>
        <v>Sideway Flat</v>
      </c>
      <c r="CW473" t="str" cm="1">
        <f t="array" ref="CW473">_xlfn.IFS(CQ473&gt;3,"Strong + Slope",CQ473&gt;1.5,"Moderate + Slope",CQ473&gt;0.5,"Sideway + Slope",CQ473&gt;=-0.5,"Sideway Flat",CQ473&gt;=-1.5,"Sideway - Slope",CQ473&gt;=-3,"Moderate - Slope",TRUE,"Strong - Slope")</f>
        <v>Sideway + Slope</v>
      </c>
      <c r="CX473" t="str" cm="1">
        <f t="array" ref="CX473">_xlfn.IFS(CR473&gt;3,"Strong + Slope",CR473&gt;1.5,"Moderate + Slope",CR473&gt;0.5,"Sideway + Slope",CR473&gt;=-0.5,"Sideway Flat",CR473&gt;=-1.5,"Sideway - Slope",CR473&gt;=-3,"Moderate - Slope",TRUE,"Strong - Slope")</f>
        <v>Sideway Flat</v>
      </c>
      <c r="CY473" t="str" cm="1">
        <f t="array" ref="CY473">_xlfn.IFS(CS473&gt;3,"Strong + Slope",CS473&gt;1.5,"Moderate + Slope",CS473&gt;0.5,"Sideway + Slope",CS473&gt;=-0.5,"Sideway Flat",CS473&gt;=-1.5,"Sideway - Slope",CS473&gt;=-3,"Moderate - Slope",TRUE,"Strong - Slope")</f>
        <v>Sideway + Slope</v>
      </c>
      <c r="CZ473" s="7" t="str">
        <f>IF(AND(D473&gt;BH473,D473&gt;E473),"Bullish Trigger","-----")</f>
        <v>-----</v>
      </c>
      <c r="DA473" s="7" t="str">
        <f>IF(AND(D473&lt;BI473,D473&lt;E473),"Bearish Trigger","-----")</f>
        <v>Bearish Trigger</v>
      </c>
      <c r="DB473" s="13" t="str">
        <f>IF(AND(W473=BE473,W473&gt;0,BE473&gt;0),"Important High","------")</f>
        <v>------</v>
      </c>
      <c r="DC473" s="13" t="str">
        <f>IF(AND(X473=BF473,X473&gt;0,BF473&gt;0),"Important Low","------")</f>
        <v>------</v>
      </c>
      <c r="DD473" s="7" t="str">
        <f>IF(AND(DB473="Important High",DC473="-----",BJ473=1),"Imp High Rej","-----")</f>
        <v>-----</v>
      </c>
      <c r="DE473" s="7" t="str">
        <f>IF(AND(DB473="-----",DC473="Important Low",BJ473=1),"Imp Low Rej","-----")</f>
        <v>-----</v>
      </c>
      <c r="DF473" s="7" t="str">
        <f>IF(Y473&gt;AM473,"Overbought",IF(Y473&gt;AO473,"Bullish Momentum",IF(Y473&gt;AQ473,"Flat Momentum","-----")))</f>
        <v>Flat Momentum</v>
      </c>
      <c r="DG473" s="7" t="str">
        <f>IF(Y473&lt;AV473,"Oversold",IF(Y473&lt;AT473,"Bearish Momentum",IF(Y473&lt;AR473,"Flat Momentum","-----")))</f>
        <v>-----</v>
      </c>
      <c r="DH473" s="7" t="str">
        <f>IF(AND(DF473="Overbought",AD473=2),"Culminated Thrust","-----")</f>
        <v>-----</v>
      </c>
      <c r="DI473" s="7" t="str">
        <f>IF(AND(DG473="Oversold",AD473=5),"Culminated Thrust","-----")</f>
        <v>-----</v>
      </c>
      <c r="DJ473" s="14">
        <f>(Q473-$D473)/$D473</f>
        <v>1.0375360923965981E-3</v>
      </c>
      <c r="DK473" s="14">
        <f>(R473-$D473)/$D473</f>
        <v>-1.0279114533205285E-3</v>
      </c>
      <c r="DL473" s="14">
        <f>(S473-$D473)/$D473</f>
        <v>1.0144369586141361E-3</v>
      </c>
      <c r="DM473" s="14">
        <f>(T473-$D473)/$D473</f>
        <v>-2.4369586140519451E-3</v>
      </c>
      <c r="DN473" s="14">
        <f>(U473-$D473)/$D473</f>
        <v>-2.6121270452357476E-3</v>
      </c>
      <c r="DO473" s="14">
        <f>(V473-$D473)/$D473</f>
        <v>-4.9393647738209534E-3</v>
      </c>
      <c r="DP473" s="14">
        <f t="shared" si="737"/>
        <v>1.0375360923965981E-3</v>
      </c>
      <c r="DQ473" s="14">
        <f t="shared" si="738"/>
        <v>1.0144369586141361E-3</v>
      </c>
      <c r="DR473" s="14">
        <f t="shared" si="739"/>
        <v>-1.0279114533205285E-3</v>
      </c>
      <c r="DS473" s="14">
        <f t="shared" si="740"/>
        <v>-2.4369586140519451E-3</v>
      </c>
      <c r="DT473" s="14">
        <f t="shared" si="741"/>
        <v>-2.6121270452357476E-3</v>
      </c>
      <c r="DU473" s="14">
        <f t="shared" si="742"/>
        <v>-4.9393647738209534E-3</v>
      </c>
      <c r="DV473" t="str">
        <f>IF($D473&gt;Q473,"SUP","RES")</f>
        <v>RES</v>
      </c>
      <c r="DW473" t="str">
        <f>IF($D473&gt;R473,"SUP","RES")</f>
        <v>SUP</v>
      </c>
      <c r="DX473" t="str">
        <f>IF($D473&gt;S473,"SUP","RES")</f>
        <v>RES</v>
      </c>
      <c r="DY473" t="str">
        <f>IF($D473&gt;T473,"SUP","RES")</f>
        <v>SUP</v>
      </c>
      <c r="DZ473" t="str">
        <f>IF($D473&gt;U473,"SUP","RES")</f>
        <v>SUP</v>
      </c>
      <c r="EA473" t="str">
        <f>IF($D473&gt;V473,"SUP","RES")</f>
        <v>SUP</v>
      </c>
      <c r="EB473" s="7">
        <f t="shared" si="743"/>
        <v>2</v>
      </c>
      <c r="EC473" s="7">
        <f t="shared" si="744"/>
        <v>4</v>
      </c>
      <c r="ED473" s="13" t="str">
        <f t="shared" si="745"/>
        <v>-----</v>
      </c>
      <c r="EE473" s="13" t="str">
        <f t="shared" si="746"/>
        <v>-----</v>
      </c>
      <c r="EF473" s="7">
        <f>IF(OR(ED473="All Sup",EE473="All Res"),"na",((D473-MIN(Q473:V473))/(MAX(Q473:V473)-MIN(Q473:V473))))</f>
        <v>0.82640901771335606</v>
      </c>
      <c r="EG473">
        <v>1.4999999999999999E-4</v>
      </c>
      <c r="EH473">
        <f>Q473*(1+$EG473)</f>
        <v>5201.1700585000008</v>
      </c>
      <c r="EI473">
        <f>Q473*(1-$EG473)</f>
        <v>5199.6099415000008</v>
      </c>
      <c r="EJ473">
        <f>R473*(1+$EG473)</f>
        <v>5190.4384490000002</v>
      </c>
      <c r="EK473">
        <f>R473*(1-$EG473)</f>
        <v>5188.8815509999995</v>
      </c>
      <c r="EL473">
        <f>S473*(1+$EG473)</f>
        <v>5201.0500405000012</v>
      </c>
      <c r="EM473">
        <f>S473*(1-$EG473)</f>
        <v>5199.4899595000006</v>
      </c>
      <c r="EN473">
        <f>T473*(1+$EG473)</f>
        <v>5183.1173510000008</v>
      </c>
      <c r="EO473">
        <f>T473*(1-$EG473)</f>
        <v>5181.5626490000004</v>
      </c>
      <c r="EP473">
        <f>U473*(1+$EG473)</f>
        <v>5182.2072145000011</v>
      </c>
      <c r="EQ473">
        <f>U473*(1-$EG473)</f>
        <v>5180.6527855000004</v>
      </c>
      <c r="ER473">
        <f>V473*(1+$EG473)</f>
        <v>5170.1154010000009</v>
      </c>
      <c r="ES473">
        <f>V473*(1-$EG473)</f>
        <v>5168.5645990000003</v>
      </c>
      <c r="ET473" s="7" t="str">
        <f t="shared" si="747"/>
        <v>-----</v>
      </c>
      <c r="EU473" s="7" t="str">
        <f t="shared" si="748"/>
        <v>-----</v>
      </c>
      <c r="EV473" s="7" t="str">
        <f t="shared" si="749"/>
        <v>-----</v>
      </c>
      <c r="EW473" s="7" t="str">
        <f t="shared" si="750"/>
        <v>-----</v>
      </c>
      <c r="EX473" s="7" t="str">
        <f t="shared" si="751"/>
        <v>-----</v>
      </c>
      <c r="EY473" s="7" t="str">
        <f t="shared" si="752"/>
        <v>-----</v>
      </c>
      <c r="EZ473">
        <f t="shared" si="772"/>
        <v>98</v>
      </c>
      <c r="FA473">
        <f t="shared" si="773"/>
        <v>11</v>
      </c>
      <c r="FB473">
        <f t="shared" si="774"/>
        <v>471</v>
      </c>
      <c r="FC473">
        <f t="shared" si="775"/>
        <v>16</v>
      </c>
      <c r="FD473">
        <f t="shared" si="776"/>
        <v>41</v>
      </c>
      <c r="FE473">
        <f t="shared" si="777"/>
        <v>165</v>
      </c>
      <c r="FF473">
        <f t="shared" si="778"/>
        <v>4</v>
      </c>
      <c r="FG473">
        <f t="shared" si="779"/>
        <v>1</v>
      </c>
      <c r="FH473">
        <f t="shared" si="780"/>
        <v>0</v>
      </c>
      <c r="FI473">
        <f t="shared" si="781"/>
        <v>1</v>
      </c>
      <c r="FJ473">
        <f t="shared" si="782"/>
        <v>4</v>
      </c>
      <c r="FK473">
        <f t="shared" si="783"/>
        <v>1</v>
      </c>
      <c r="FL473" s="7" t="str">
        <f t="shared" si="753"/>
        <v>-----</v>
      </c>
      <c r="FM473" s="7" t="str">
        <f t="shared" si="754"/>
        <v>-----</v>
      </c>
      <c r="FN473" s="7" t="str">
        <f t="shared" si="755"/>
        <v>-----</v>
      </c>
      <c r="FO473" s="7" t="str">
        <f t="shared" si="756"/>
        <v>-----</v>
      </c>
      <c r="FP473" s="7" t="str">
        <f t="shared" si="757"/>
        <v>-----</v>
      </c>
      <c r="FQ473" s="7" t="str">
        <f t="shared" si="758"/>
        <v>-----</v>
      </c>
      <c r="FR473" s="13" t="str">
        <f>IF(FL473="-----","-----",(D473-Q473)/Q473)</f>
        <v>-----</v>
      </c>
      <c r="FS473" s="13" t="str">
        <f>IF(FM473="-----","-----",(Q473-R473)/R473)</f>
        <v>-----</v>
      </c>
      <c r="FT473" s="13" t="str">
        <f>IF(FN473="-----","-----",(R473-S473)/S473)</f>
        <v>-----</v>
      </c>
      <c r="FU473" s="13" t="str">
        <f>IF(FO473="-----","-----",(S473-T473)/T473)</f>
        <v>-----</v>
      </c>
      <c r="FV473" s="13" t="str">
        <f>IF(FP473="-----","-----",(T473-U473)/U473)</f>
        <v>-----</v>
      </c>
      <c r="FW473" s="13" t="str">
        <f>IF(FQ473="-----","-----",(U473-V473)/V473)</f>
        <v>-----</v>
      </c>
      <c r="FX473" s="7" t="str">
        <f t="shared" si="759"/>
        <v>-----</v>
      </c>
      <c r="FY473" s="7" t="str">
        <f t="shared" si="760"/>
        <v>-----</v>
      </c>
      <c r="FZ473" s="7" t="str">
        <f t="shared" si="761"/>
        <v>-----</v>
      </c>
      <c r="GA473" s="7" t="str">
        <f t="shared" si="762"/>
        <v>-----</v>
      </c>
      <c r="GB473" s="7" t="str">
        <f t="shared" si="763"/>
        <v>-----</v>
      </c>
      <c r="GC473" s="7" t="str">
        <f t="shared" si="764"/>
        <v>-----</v>
      </c>
      <c r="GD473" s="7" t="str">
        <f>IF(AND(BG473&gt;AA473,BG472&gt;AA472,BG471&gt;AA471,BG470&gt;AA470,BG469&gt;AA469,BG468&gt;AA468,BG467&gt;AA467,BG466&gt;AA466,BG465&gt;AA465,BG464&gt;AA464,BG463&gt;AA463,BG462&gt;AA462),"Bullish",IF(AND(BG473&lt;AA473,BG472&lt;AA472,BG471&lt;AA471,BG470&lt;AA470,BG469&lt;AA469,BG468&lt;AA468,BG467&lt;AA467,BG466&lt;AA466,BG465&lt;AA465,BG464&lt;AA464,BG463&lt;AA463,BG462&lt;AA462),"Bearish","-----"))</f>
        <v>Bullish</v>
      </c>
      <c r="GE473">
        <f>(Z473-BG473)/BG473</f>
        <v>9.8050735958424675E-4</v>
      </c>
      <c r="GF473" s="28">
        <f t="shared" si="722"/>
        <v>1.0167111069412389</v>
      </c>
      <c r="GG473" s="7">
        <f t="shared" si="723"/>
        <v>0.84535455978510676</v>
      </c>
      <c r="GH473" s="7" t="str">
        <f t="shared" si="724"/>
        <v>-----</v>
      </c>
      <c r="GI473" s="7" t="str">
        <f>IF(Y473&gt;Z473,"Bullish","Bearish")</f>
        <v>Bullish</v>
      </c>
      <c r="GJ473" s="13" t="str">
        <f>IF(AND(D473&gt;Y473,D472&lt;Y472),"TEMA crossover","-----")</f>
        <v>-----</v>
      </c>
      <c r="GK473" s="13" t="str">
        <f>IF(AND(D473&lt;Y473,D472&gt;Y472),"TEMA crossunder","-----")</f>
        <v>-----</v>
      </c>
      <c r="GL473" s="22" t="str">
        <f>IF(GD473="Bearish","YES","-----")</f>
        <v>-----</v>
      </c>
      <c r="GM473" s="22" t="str">
        <f>IF(GH473="Reverse to Bearish","YES","-----")</f>
        <v>-----</v>
      </c>
      <c r="GN473" s="22" t="str">
        <f>IF(AND(GI473="Bullish",GI472="Bullish",GI471="Bullish",GI470="Bullish"),"YES","-----")</f>
        <v>YES</v>
      </c>
      <c r="GO473" s="22" t="str">
        <f>IF(OR(GK473="TEMA crossunder",GK472="TEMA crossunder",GK471="TEMA crossunder",GK470="TEMA crossunder"),"YES","-----")</f>
        <v>YES</v>
      </c>
      <c r="GP473" s="22" t="str">
        <f>IF(GD473="Bullish","YES","-----")</f>
        <v>YES</v>
      </c>
      <c r="GQ473" s="22" t="str">
        <f>IF(GH473="Reverse to Bullish","YES","-----")</f>
        <v>-----</v>
      </c>
      <c r="GR473" s="22" t="str">
        <f>IF(AND(GI473="Bearish",GI472="Bearish",GI471="Bearish",GI470="Bearish"),"YES","-----")</f>
        <v>-----</v>
      </c>
      <c r="GS473" s="22" t="str">
        <f>IF(OR(GJ473="TEMA crossover",GJ472="TEMA crossover",GJ471="TEMA crossover",GJ470="TEMA crossover"),"YES","-----")</f>
        <v>YES</v>
      </c>
      <c r="GT473" s="22" t="str">
        <f t="shared" si="784"/>
        <v>-----</v>
      </c>
      <c r="GU473" s="22" t="str">
        <f t="shared" si="785"/>
        <v>-----</v>
      </c>
      <c r="GV473" s="22" t="str">
        <f t="shared" si="786"/>
        <v>-----</v>
      </c>
      <c r="GW473" s="22" t="str">
        <f t="shared" si="787"/>
        <v>-----</v>
      </c>
      <c r="GX473" s="22" t="str">
        <f t="shared" si="788"/>
        <v>-----</v>
      </c>
      <c r="GY473" s="22" t="str">
        <f t="shared" si="789"/>
        <v>-----</v>
      </c>
      <c r="GZ473" s="7" t="str">
        <f>IF(G473&gt;BH473,"YES","-----")</f>
        <v>-----</v>
      </c>
      <c r="HA473" s="7" t="str">
        <f>IF(F473&lt;BI473,"YES","-----")</f>
        <v>-----</v>
      </c>
      <c r="HB473">
        <f>BH473-BI473</f>
        <v>3.430000000000291</v>
      </c>
      <c r="HC473" s="27">
        <f t="shared" si="765"/>
        <v>-0.83492574459519464</v>
      </c>
      <c r="HD473" s="28">
        <f t="shared" si="725"/>
        <v>0.20187975923650528</v>
      </c>
      <c r="HE473" s="28" t="str">
        <f t="shared" si="726"/>
        <v>-----</v>
      </c>
      <c r="HF473" s="27">
        <f>STANDARDIZE(H473,AVERAGE($H90:$H473),_xlfn.STDEV.P($H90:$H473))</f>
        <v>6.895963182105648E-2</v>
      </c>
      <c r="HG473" s="28">
        <f t="shared" si="727"/>
        <v>0.52748912394516001</v>
      </c>
      <c r="HH473" s="28" t="str">
        <f t="shared" si="728"/>
        <v>-----</v>
      </c>
      <c r="HI473">
        <f t="shared" si="766"/>
        <v>0.1672099999996135</v>
      </c>
      <c r="HJ473">
        <f t="shared" si="767"/>
        <v>3.5972099999999045</v>
      </c>
      <c r="HK473" s="28">
        <f t="shared" ref="HK473:HL473" si="826">STANDARDIZE(HI473,AVERAGE(HI90:HI473),_xlfn.STDEV.P(HI90:HI473))</f>
        <v>0.97173850461777078</v>
      </c>
      <c r="HL473" s="28">
        <f t="shared" si="826"/>
        <v>0.28904266510309934</v>
      </c>
      <c r="HM473" s="28">
        <f t="shared" si="730"/>
        <v>0.83440967201483995</v>
      </c>
      <c r="HN473" s="28">
        <f t="shared" si="731"/>
        <v>0.61372563587028273</v>
      </c>
      <c r="HO473" s="28" t="str">
        <f t="shared" si="732"/>
        <v>-----</v>
      </c>
      <c r="HP473" s="28" t="str">
        <f t="shared" si="733"/>
        <v>-----</v>
      </c>
      <c r="HQ473" s="28">
        <f t="shared" si="796"/>
        <v>-1.1510000000271248E-2</v>
      </c>
      <c r="HR473" s="28" t="str">
        <f t="shared" si="769"/>
        <v>Bear</v>
      </c>
      <c r="HS473">
        <f t="shared" si="770"/>
        <v>1.1510000000271248E-2</v>
      </c>
      <c r="HT473" s="27">
        <f t="shared" si="734"/>
        <v>-1.1378229838803373</v>
      </c>
      <c r="HU473" s="28">
        <f t="shared" si="735"/>
        <v>0.12759720282117315</v>
      </c>
      <c r="HV473" s="27" t="str">
        <f t="shared" si="736"/>
        <v>Weak Momentum</v>
      </c>
    </row>
    <row r="474" spans="1:230" x14ac:dyDescent="0.55000000000000004">
      <c r="A474">
        <f>Validation!A473</f>
        <v>1772173500</v>
      </c>
      <c r="B474" t="str">
        <f>Price!B473</f>
        <v>XAUUSD</v>
      </c>
      <c r="C474" t="str">
        <f>Price!C473</f>
        <v>M5</v>
      </c>
      <c r="D474">
        <f>Price!D473</f>
        <v>5193.22</v>
      </c>
      <c r="E474">
        <f>Price!E473</f>
        <v>5195.01</v>
      </c>
      <c r="F474">
        <f>Price!F473</f>
        <v>5195.53</v>
      </c>
      <c r="G474">
        <f>Price!G473</f>
        <v>5192.1499999999996</v>
      </c>
      <c r="H474">
        <f>Price!H473</f>
        <v>624</v>
      </c>
      <c r="I474">
        <f>Diagonals!E473</f>
        <v>5231.18</v>
      </c>
      <c r="J474">
        <f>Diagonals!F473</f>
        <v>0</v>
      </c>
      <c r="K474">
        <f>Diagonals!G473</f>
        <v>0</v>
      </c>
      <c r="L474">
        <f>Diagonals!H473</f>
        <v>5086.3599999999997</v>
      </c>
      <c r="M474">
        <f>Diagonals!I473</f>
        <v>0</v>
      </c>
      <c r="N474">
        <f>Diagonals!J473</f>
        <v>0</v>
      </c>
      <c r="O474">
        <f>Diagonals!K473</f>
        <v>0</v>
      </c>
      <c r="P474">
        <f>Diagonals!L473</f>
        <v>0</v>
      </c>
      <c r="Q474">
        <f>Trendlines!E473</f>
        <v>5200.3900000000003</v>
      </c>
      <c r="R474">
        <f>Trendlines!F473</f>
        <v>5189.63</v>
      </c>
      <c r="S474">
        <f>Trendlines!G473</f>
        <v>5200.25</v>
      </c>
      <c r="T474">
        <f>Trendlines!H473</f>
        <v>5182.41</v>
      </c>
      <c r="U474">
        <f>Trendlines!I473</f>
        <v>5181.45</v>
      </c>
      <c r="V474">
        <f>Trendlines!J473</f>
        <v>5169.38</v>
      </c>
      <c r="W474">
        <f>Trendlines!K473</f>
        <v>0</v>
      </c>
      <c r="X474">
        <f>Trendlines!L473</f>
        <v>0</v>
      </c>
      <c r="Y474">
        <f>Tema_Hrma_Smma!E473</f>
        <v>5195.3500000000004</v>
      </c>
      <c r="Z474">
        <f>Tema_Hrma_Smma!F473</f>
        <v>5196.29</v>
      </c>
      <c r="AA474">
        <f>Tema_Hrma_Smma!G473</f>
        <v>5187.9799999999996</v>
      </c>
      <c r="AB474">
        <f>ZScore!H473</f>
        <v>-1</v>
      </c>
      <c r="AC474">
        <f>ZScore!I473</f>
        <v>0.37075999999999998</v>
      </c>
      <c r="AD474">
        <f>ZScore!J473</f>
        <v>3</v>
      </c>
      <c r="AE474">
        <f>HA!E473</f>
        <v>5195.79</v>
      </c>
      <c r="AF474">
        <f>HA!F473</f>
        <v>5195.79</v>
      </c>
      <c r="AG474">
        <f>HA!G473</f>
        <v>5192.1499999999996</v>
      </c>
      <c r="AH474">
        <f>HA!H473</f>
        <v>5193.9799999999996</v>
      </c>
      <c r="AI474">
        <f>HA!I473</f>
        <v>-1</v>
      </c>
      <c r="AJ474">
        <f>HA!J473</f>
        <v>1.81</v>
      </c>
      <c r="AK474">
        <f>HA!K473</f>
        <v>-0.32008999999999999</v>
      </c>
      <c r="AL474">
        <f>HA!L473</f>
        <v>-2</v>
      </c>
      <c r="AM474">
        <f>KC!E473</f>
        <v>5213.9479799999999</v>
      </c>
      <c r="AN474">
        <f>KC!F473</f>
        <v>5208.9894000000004</v>
      </c>
      <c r="AO474">
        <f>KC!G473</f>
        <v>5204.0308199999999</v>
      </c>
      <c r="AP474">
        <f>KC!H473</f>
        <v>5199.0722400000004</v>
      </c>
      <c r="AQ474">
        <f>KC!I473</f>
        <v>5194.11366</v>
      </c>
      <c r="AR474">
        <f>KC!J473</f>
        <v>5190.5604499999999</v>
      </c>
      <c r="AS474">
        <f>KC!K473</f>
        <v>5185.6018700000004</v>
      </c>
      <c r="AT474">
        <f>KC!L473</f>
        <v>5180.64329</v>
      </c>
      <c r="AU474">
        <f>KC!M473</f>
        <v>5175.6847100000005</v>
      </c>
      <c r="AV474">
        <f>KC!N473</f>
        <v>5170.72613</v>
      </c>
      <c r="AW474">
        <f>SR_Levels!E473</f>
        <v>5178.6000000000004</v>
      </c>
      <c r="AX474">
        <f>SR_Levels!F473</f>
        <v>5161.8900000000003</v>
      </c>
      <c r="AY474">
        <f>SR_Levels!G473</f>
        <v>5135.8500000000004</v>
      </c>
      <c r="AZ474">
        <f>SR_Levels!H473</f>
        <v>0</v>
      </c>
      <c r="BA474">
        <f>SR_Levels!I473</f>
        <v>5193.3500000000004</v>
      </c>
      <c r="BB474">
        <f>SR_Levels!J473</f>
        <v>5205.3100000000004</v>
      </c>
      <c r="BC474">
        <f>SR_Levels!K473</f>
        <v>0</v>
      </c>
      <c r="BD474">
        <f>SR_Levels!L473</f>
        <v>0</v>
      </c>
      <c r="BE474">
        <f>ZigZag!E473</f>
        <v>0</v>
      </c>
      <c r="BF474">
        <f>ZigZag!F473</f>
        <v>0</v>
      </c>
      <c r="BG474">
        <f>ZigZag!G473</f>
        <v>5191.37</v>
      </c>
      <c r="BH474">
        <f>Dual_Tema!E473</f>
        <v>5197.26</v>
      </c>
      <c r="BI474">
        <f>Dual_Tema!F473</f>
        <v>5193.9799999999996</v>
      </c>
      <c r="BJ474">
        <f>Pinbar!E473</f>
        <v>0</v>
      </c>
      <c r="BK474">
        <f>SSA!E473</f>
        <v>5194.7261500000004</v>
      </c>
      <c r="BL474">
        <f>SSA!F473</f>
        <v>5194.8602199999996</v>
      </c>
      <c r="BN474" t="str">
        <f t="shared" si="792"/>
        <v>Red Candle</v>
      </c>
      <c r="BO474" s="34">
        <f t="shared" si="797"/>
        <v>-9.0420783698086371E-4</v>
      </c>
      <c r="BP474" s="34">
        <f t="shared" si="805"/>
        <v>-3.0415030415031907E-4</v>
      </c>
      <c r="BQ474" s="34">
        <f t="shared" si="821"/>
        <v>2.1883949454637452E-3</v>
      </c>
      <c r="BR474" s="34">
        <f t="shared" si="681"/>
        <v>1.1277391047872509E-3</v>
      </c>
      <c r="BS474" s="35">
        <f t="shared" si="798"/>
        <v>-1.5075811476628065E-4</v>
      </c>
      <c r="BT474" s="35">
        <f t="shared" si="806"/>
        <v>-2.5349392634987922E-5</v>
      </c>
      <c r="BU474" s="35">
        <f t="shared" si="822"/>
        <v>1.2145203564473128E-4</v>
      </c>
      <c r="BV474" s="35">
        <f t="shared" si="682"/>
        <v>4.6963756292761616E-5</v>
      </c>
      <c r="BW474" s="27">
        <v>96</v>
      </c>
      <c r="BX474">
        <f>F474-G474</f>
        <v>3.3800000000001091</v>
      </c>
      <c r="BY474">
        <f>ABS(F474-D473)</f>
        <v>0.52999999999974534</v>
      </c>
      <c r="BZ474">
        <f>ABS(G474-D473)</f>
        <v>2.8500000000003638</v>
      </c>
      <c r="CA474">
        <f t="shared" si="771"/>
        <v>3.3800000000001091</v>
      </c>
      <c r="CB474">
        <f t="shared" si="808"/>
        <v>4.2671428571428418</v>
      </c>
      <c r="CC474">
        <f t="shared" si="814"/>
        <v>3.7763239082774822</v>
      </c>
      <c r="CD474">
        <f t="shared" si="809"/>
        <v>0.49081894886535959</v>
      </c>
      <c r="CE474">
        <f t="shared" si="815"/>
        <v>1</v>
      </c>
      <c r="CF474">
        <f t="shared" si="818"/>
        <v>6</v>
      </c>
      <c r="CG474" s="7" t="str">
        <f t="shared" si="810"/>
        <v>-----</v>
      </c>
      <c r="CH474" s="21">
        <f>(Q474-Q378)/$BW474</f>
        <v>5.5208333333401543E-3</v>
      </c>
      <c r="CI474" s="21">
        <f>(R474-R378)/$BW474</f>
        <v>-2.6041666666666668E-2</v>
      </c>
      <c r="CJ474" s="21">
        <f>(S474-S378)/$BW474</f>
        <v>-1.7604166666662497E-2</v>
      </c>
      <c r="CK474" s="21">
        <f>(T474-T378)/$BW474</f>
        <v>7.5625000000002274E-2</v>
      </c>
      <c r="CL474" s="21">
        <f>(U474-U378)/$BW474</f>
        <v>2.2187500000001137E-2</v>
      </c>
      <c r="CM474" s="21">
        <f>(V474-V378)/$BW474</f>
        <v>3.875000000000265E-2</v>
      </c>
      <c r="CN474">
        <f>DEGREES(ATAN(CH474/$CB474))</f>
        <v>7.4129290601966977E-2</v>
      </c>
      <c r="CO474">
        <f>DEGREES(ATAN(CI474/$CB474))</f>
        <v>-0.34966231924108032</v>
      </c>
      <c r="CP474">
        <f>DEGREES(ATAN(CJ474/$CB474))</f>
        <v>-0.2363733212910254</v>
      </c>
      <c r="CQ474">
        <f>DEGREES(ATAN(CK474/$CB474))</f>
        <v>1.0153256883672244</v>
      </c>
      <c r="CR474">
        <f t="shared" si="811"/>
        <v>0.29791330972201635</v>
      </c>
      <c r="CS474">
        <f t="shared" si="812"/>
        <v>0.52028968882752014</v>
      </c>
      <c r="CT474" t="str" cm="1">
        <f t="array" ref="CT474">_xlfn.IFS(CN474&gt;3,"Strong + Slope",CN474&gt;1.5,"Moderate + Slope",CN474&gt;0.5,"Sideway + Slope",CN474&gt;=-0.5,"Sideway Flat",CN474&gt;=-1.5,"Sideway - Slope",CN474&gt;=-3,"Moderate - Slope",TRUE,"Strong - Slope")</f>
        <v>Sideway Flat</v>
      </c>
      <c r="CU474" t="str" cm="1">
        <f t="array" ref="CU474">_xlfn.IFS(CO474&gt;3,"Strong + Slope",CO474&gt;1.5,"Moderate + Slope",CO474&gt;0.5,"Sideway + Slope",CO474&gt;=-0.5,"Sideway Flat",CO474&gt;=-1.5,"Sideway - Slope",CO474&gt;=-3,"Moderate - Slope",TRUE,"Strong - Slope")</f>
        <v>Sideway Flat</v>
      </c>
      <c r="CV474" t="str" cm="1">
        <f t="array" ref="CV474">_xlfn.IFS(CP474&gt;3,"Strong + Slope",CP474&gt;1.5,"Moderate + Slope",CP474&gt;0.5,"Sideway + Slope",CP474&gt;=-0.5,"Sideway Flat",CP474&gt;=-1.5,"Sideway - Slope",CP474&gt;=-3,"Moderate - Slope",TRUE,"Strong - Slope")</f>
        <v>Sideway Flat</v>
      </c>
      <c r="CW474" t="str" cm="1">
        <f t="array" ref="CW474">_xlfn.IFS(CQ474&gt;3,"Strong + Slope",CQ474&gt;1.5,"Moderate + Slope",CQ474&gt;0.5,"Sideway + Slope",CQ474&gt;=-0.5,"Sideway Flat",CQ474&gt;=-1.5,"Sideway - Slope",CQ474&gt;=-3,"Moderate - Slope",TRUE,"Strong - Slope")</f>
        <v>Sideway + Slope</v>
      </c>
      <c r="CX474" t="str" cm="1">
        <f t="array" ref="CX474">_xlfn.IFS(CR474&gt;3,"Strong + Slope",CR474&gt;1.5,"Moderate + Slope",CR474&gt;0.5,"Sideway + Slope",CR474&gt;=-0.5,"Sideway Flat",CR474&gt;=-1.5,"Sideway - Slope",CR474&gt;=-3,"Moderate - Slope",TRUE,"Strong - Slope")</f>
        <v>Sideway Flat</v>
      </c>
      <c r="CY474" t="str" cm="1">
        <f t="array" ref="CY474">_xlfn.IFS(CS474&gt;3,"Strong + Slope",CS474&gt;1.5,"Moderate + Slope",CS474&gt;0.5,"Sideway + Slope",CS474&gt;=-0.5,"Sideway Flat",CS474&gt;=-1.5,"Sideway - Slope",CS474&gt;=-3,"Moderate - Slope",TRUE,"Strong - Slope")</f>
        <v>Sideway + Slope</v>
      </c>
      <c r="CZ474" s="7" t="str">
        <f>IF(AND(D474&gt;BH474,D474&gt;E474),"Bullish Trigger","-----")</f>
        <v>-----</v>
      </c>
      <c r="DA474" s="7" t="str">
        <f>IF(AND(D474&lt;BI474,D474&lt;E474),"Bearish Trigger","-----")</f>
        <v>Bearish Trigger</v>
      </c>
      <c r="DB474" s="13" t="str">
        <f>IF(AND(W474=BE474,W474&gt;0,BE474&gt;0),"Important High","------")</f>
        <v>------</v>
      </c>
      <c r="DC474" s="13" t="str">
        <f>IF(AND(X474=BF474,X474&gt;0,BF474&gt;0),"Important Low","------")</f>
        <v>------</v>
      </c>
      <c r="DD474" s="7" t="str">
        <f>IF(AND(DB474="Important High",DC474="-----",BJ474=1),"Imp High Rej","-----")</f>
        <v>-----</v>
      </c>
      <c r="DE474" s="7" t="str">
        <f>IF(AND(DB474="-----",DC474="Important Low",BJ474=1),"Imp Low Rej","-----")</f>
        <v>-----</v>
      </c>
      <c r="DF474" s="7" t="str">
        <f>IF(Y474&gt;AM474,"Overbought",IF(Y474&gt;AO474,"Bullish Momentum",IF(Y474&gt;AQ474,"Flat Momentum","-----")))</f>
        <v>Flat Momentum</v>
      </c>
      <c r="DG474" s="7" t="str">
        <f>IF(Y474&lt;AV474,"Oversold",IF(Y474&lt;AT474,"Bearish Momentum",IF(Y474&lt;AR474,"Flat Momentum","-----")))</f>
        <v>-----</v>
      </c>
      <c r="DH474" s="7" t="str">
        <f>IF(AND(DF474="Overbought",AD474=2),"Culminated Thrust","-----")</f>
        <v>-----</v>
      </c>
      <c r="DI474" s="7" t="str">
        <f>IF(AND(DG474="Oversold",AD474=5),"Culminated Thrust","-----")</f>
        <v>-----</v>
      </c>
      <c r="DJ474" s="14">
        <f>(Q474-$D474)/$D474</f>
        <v>1.3806463042197465E-3</v>
      </c>
      <c r="DK474" s="14">
        <f>(R474-$D474)/$D474</f>
        <v>-6.9128594590642137E-4</v>
      </c>
      <c r="DL474" s="14">
        <f>(S474-$D474)/$D474</f>
        <v>1.3536880779169273E-3</v>
      </c>
      <c r="DM474" s="14">
        <f>(T474-$D474)/$D474</f>
        <v>-2.081560188091473E-3</v>
      </c>
      <c r="DN474" s="14">
        <f>(U474-$D474)/$D474</f>
        <v>-2.2664165970246661E-3</v>
      </c>
      <c r="DO474" s="14">
        <f>(V474-$D474)/$D474</f>
        <v>-4.5906008218408127E-3</v>
      </c>
      <c r="DP474" s="14">
        <f t="shared" si="737"/>
        <v>1.3806463042197465E-3</v>
      </c>
      <c r="DQ474" s="14">
        <f t="shared" si="738"/>
        <v>1.3536880779169273E-3</v>
      </c>
      <c r="DR474" s="14">
        <f t="shared" si="739"/>
        <v>-6.9128594590642137E-4</v>
      </c>
      <c r="DS474" s="14">
        <f t="shared" si="740"/>
        <v>-2.081560188091473E-3</v>
      </c>
      <c r="DT474" s="14">
        <f t="shared" si="741"/>
        <v>-2.2664165970246661E-3</v>
      </c>
      <c r="DU474" s="14">
        <f t="shared" si="742"/>
        <v>-4.5906008218408127E-3</v>
      </c>
      <c r="DV474" t="str">
        <f>IF($D474&gt;Q474,"SUP","RES")</f>
        <v>RES</v>
      </c>
      <c r="DW474" t="str">
        <f>IF($D474&gt;R474,"SUP","RES")</f>
        <v>SUP</v>
      </c>
      <c r="DX474" t="str">
        <f>IF($D474&gt;S474,"SUP","RES")</f>
        <v>RES</v>
      </c>
      <c r="DY474" t="str">
        <f>IF($D474&gt;T474,"SUP","RES")</f>
        <v>SUP</v>
      </c>
      <c r="DZ474" t="str">
        <f>IF($D474&gt;U474,"SUP","RES")</f>
        <v>SUP</v>
      </c>
      <c r="EA474" t="str">
        <f>IF($D474&gt;V474,"SUP","RES")</f>
        <v>SUP</v>
      </c>
      <c r="EB474" s="7">
        <f t="shared" si="743"/>
        <v>2</v>
      </c>
      <c r="EC474" s="7">
        <f t="shared" si="744"/>
        <v>4</v>
      </c>
      <c r="ED474" s="13" t="str">
        <f t="shared" si="745"/>
        <v>-----</v>
      </c>
      <c r="EE474" s="13" t="str">
        <f t="shared" si="746"/>
        <v>-----</v>
      </c>
      <c r="EF474" s="7">
        <f>IF(OR(ED474="All Sup",EE474="All Res"),"na",((D474-MIN(Q474:V474))/(MAX(Q474:V474)-MIN(Q474:V474))))</f>
        <v>0.76878426314092152</v>
      </c>
      <c r="EG474">
        <v>1.4999999999999999E-4</v>
      </c>
      <c r="EH474">
        <f>Q474*(1+$EG474)</f>
        <v>5201.1700585000008</v>
      </c>
      <c r="EI474">
        <f>Q474*(1-$EG474)</f>
        <v>5199.6099415000008</v>
      </c>
      <c r="EJ474">
        <f>R474*(1+$EG474)</f>
        <v>5190.4084445000008</v>
      </c>
      <c r="EK474">
        <f>R474*(1-$EG474)</f>
        <v>5188.8515555000004</v>
      </c>
      <c r="EL474">
        <f>S474*(1+$EG474)</f>
        <v>5201.0300375000006</v>
      </c>
      <c r="EM474">
        <f>S474*(1-$EG474)</f>
        <v>5199.4699625000003</v>
      </c>
      <c r="EN474">
        <f>T474*(1+$EG474)</f>
        <v>5183.1873615000004</v>
      </c>
      <c r="EO474">
        <f>T474*(1-$EG474)</f>
        <v>5181.6326385000002</v>
      </c>
      <c r="EP474">
        <f>U474*(1+$EG474)</f>
        <v>5182.2272175000007</v>
      </c>
      <c r="EQ474">
        <f>U474*(1-$EG474)</f>
        <v>5180.6727824999998</v>
      </c>
      <c r="ER474">
        <f>V474*(1+$EG474)</f>
        <v>5170.1554070000002</v>
      </c>
      <c r="ES474">
        <f>V474*(1-$EG474)</f>
        <v>5168.604593</v>
      </c>
      <c r="ET474" s="7" t="str">
        <f t="shared" si="747"/>
        <v>-----</v>
      </c>
      <c r="EU474" s="7" t="str">
        <f t="shared" si="748"/>
        <v>-----</v>
      </c>
      <c r="EV474" s="7" t="str">
        <f t="shared" si="749"/>
        <v>-----</v>
      </c>
      <c r="EW474" s="7" t="str">
        <f t="shared" si="750"/>
        <v>-----</v>
      </c>
      <c r="EX474" s="7" t="str">
        <f t="shared" si="751"/>
        <v>-----</v>
      </c>
      <c r="EY474" s="7" t="str">
        <f t="shared" si="752"/>
        <v>-----</v>
      </c>
      <c r="EZ474">
        <f t="shared" si="772"/>
        <v>99</v>
      </c>
      <c r="FA474">
        <f t="shared" si="773"/>
        <v>12</v>
      </c>
      <c r="FB474">
        <f t="shared" si="774"/>
        <v>472</v>
      </c>
      <c r="FC474">
        <f t="shared" si="775"/>
        <v>17</v>
      </c>
      <c r="FD474">
        <f t="shared" si="776"/>
        <v>42</v>
      </c>
      <c r="FE474">
        <f t="shared" si="777"/>
        <v>166</v>
      </c>
      <c r="FF474">
        <f t="shared" si="778"/>
        <v>4</v>
      </c>
      <c r="FG474">
        <f t="shared" si="779"/>
        <v>1</v>
      </c>
      <c r="FH474">
        <f t="shared" si="780"/>
        <v>0</v>
      </c>
      <c r="FI474">
        <f t="shared" si="781"/>
        <v>1</v>
      </c>
      <c r="FJ474">
        <f t="shared" si="782"/>
        <v>4</v>
      </c>
      <c r="FK474">
        <f t="shared" si="783"/>
        <v>1</v>
      </c>
      <c r="FL474" s="7" t="str">
        <f t="shared" si="753"/>
        <v>-----</v>
      </c>
      <c r="FM474" s="7" t="str">
        <f t="shared" si="754"/>
        <v>-----</v>
      </c>
      <c r="FN474" s="7" t="str">
        <f t="shared" si="755"/>
        <v>-----</v>
      </c>
      <c r="FO474" s="7" t="str">
        <f t="shared" si="756"/>
        <v>-----</v>
      </c>
      <c r="FP474" s="7" t="str">
        <f t="shared" si="757"/>
        <v>-----</v>
      </c>
      <c r="FQ474" s="7" t="str">
        <f t="shared" si="758"/>
        <v>-----</v>
      </c>
      <c r="FR474" s="13" t="str">
        <f>IF(FL474="-----","-----",(D474-Q474)/Q474)</f>
        <v>-----</v>
      </c>
      <c r="FS474" s="13" t="str">
        <f>IF(FM474="-----","-----",(Q474-R474)/R474)</f>
        <v>-----</v>
      </c>
      <c r="FT474" s="13" t="str">
        <f>IF(FN474="-----","-----",(R474-S474)/S474)</f>
        <v>-----</v>
      </c>
      <c r="FU474" s="13" t="str">
        <f>IF(FO474="-----","-----",(S474-T474)/T474)</f>
        <v>-----</v>
      </c>
      <c r="FV474" s="13" t="str">
        <f>IF(FP474="-----","-----",(T474-U474)/U474)</f>
        <v>-----</v>
      </c>
      <c r="FW474" s="13" t="str">
        <f>IF(FQ474="-----","-----",(U474-V474)/V474)</f>
        <v>-----</v>
      </c>
      <c r="FX474" s="7" t="str">
        <f t="shared" si="759"/>
        <v>-----</v>
      </c>
      <c r="FY474" s="7" t="str">
        <f t="shared" si="760"/>
        <v>-----</v>
      </c>
      <c r="FZ474" s="7" t="str">
        <f t="shared" si="761"/>
        <v>-----</v>
      </c>
      <c r="GA474" s="7" t="str">
        <f t="shared" si="762"/>
        <v>-----</v>
      </c>
      <c r="GB474" s="7" t="str">
        <f t="shared" si="763"/>
        <v>-----</v>
      </c>
      <c r="GC474" s="7" t="str">
        <f t="shared" si="764"/>
        <v>-----</v>
      </c>
      <c r="GD474" s="7" t="str">
        <f>IF(AND(BG474&gt;AA474,BG473&gt;AA473,BG472&gt;AA472,BG471&gt;AA471,BG470&gt;AA470,BG469&gt;AA469,BG468&gt;AA468,BG467&gt;AA467,BG466&gt;AA466,BG465&gt;AA465,BG464&gt;AA464,BG463&gt;AA463),"Bullish",IF(AND(BG474&lt;AA474,BG473&lt;AA473,BG472&lt;AA472,BG471&lt;AA471,BG470&lt;AA470,BG469&lt;AA469,BG468&lt;AA468,BG467&lt;AA467,BG466&lt;AA466,BG465&lt;AA465,BG464&lt;AA464,BG463&lt;AA463),"Bearish","-----"))</f>
        <v>Bullish</v>
      </c>
      <c r="GE474">
        <f>(Z474-BG474)/BG474</f>
        <v>9.4772670797883276E-4</v>
      </c>
      <c r="GF474" s="28">
        <f t="shared" si="722"/>
        <v>0.98038768740875992</v>
      </c>
      <c r="GG474" s="7">
        <f t="shared" si="723"/>
        <v>0.83655260742710524</v>
      </c>
      <c r="GH474" s="7" t="str">
        <f t="shared" si="724"/>
        <v>-----</v>
      </c>
      <c r="GI474" s="7" t="str">
        <f>IF(Y474&gt;Z474,"Bullish","Bearish")</f>
        <v>Bearish</v>
      </c>
      <c r="GJ474" s="13" t="str">
        <f>IF(AND(D474&gt;Y474,D473&lt;Y473),"TEMA crossover","-----")</f>
        <v>-----</v>
      </c>
      <c r="GK474" s="13" t="str">
        <f>IF(AND(D474&lt;Y474,D473&gt;Y473),"TEMA crossunder","-----")</f>
        <v>-----</v>
      </c>
      <c r="GL474" s="22" t="str">
        <f>IF(GD474="Bearish","YES","-----")</f>
        <v>-----</v>
      </c>
      <c r="GM474" s="22" t="str">
        <f>IF(GH474="Reverse to Bearish","YES","-----")</f>
        <v>-----</v>
      </c>
      <c r="GN474" s="22" t="str">
        <f>IF(AND(GI474="Bullish",GI473="Bullish",GI472="Bullish",GI471="Bullish"),"YES","-----")</f>
        <v>-----</v>
      </c>
      <c r="GO474" s="22" t="str">
        <f>IF(OR(GK474="TEMA crossunder",GK473="TEMA crossunder",GK472="TEMA crossunder",GK471="TEMA crossunder"),"YES","-----")</f>
        <v>YES</v>
      </c>
      <c r="GP474" s="22" t="str">
        <f>IF(GD474="Bullish","YES","-----")</f>
        <v>YES</v>
      </c>
      <c r="GQ474" s="22" t="str">
        <f>IF(GH474="Reverse to Bullish","YES","-----")</f>
        <v>-----</v>
      </c>
      <c r="GR474" s="22" t="str">
        <f>IF(AND(GI474="Bearish",GI473="Bearish",GI472="Bearish",GI471="Bearish"),"YES","-----")</f>
        <v>-----</v>
      </c>
      <c r="GS474" s="22" t="str">
        <f>IF(OR(GJ474="TEMA crossover",GJ473="TEMA crossover",GJ472="TEMA crossover",GJ471="TEMA crossover"),"YES","-----")</f>
        <v>YES</v>
      </c>
      <c r="GT474" s="22" t="str">
        <f t="shared" si="784"/>
        <v>-----</v>
      </c>
      <c r="GU474" s="22" t="str">
        <f t="shared" si="785"/>
        <v>-----</v>
      </c>
      <c r="GV474" s="22" t="str">
        <f t="shared" si="786"/>
        <v>-----</v>
      </c>
      <c r="GW474" s="22" t="str">
        <f t="shared" si="787"/>
        <v>-----</v>
      </c>
      <c r="GX474" s="22" t="str">
        <f t="shared" si="788"/>
        <v>-----</v>
      </c>
      <c r="GY474" s="22" t="str">
        <f t="shared" si="789"/>
        <v>-----</v>
      </c>
      <c r="GZ474" s="7" t="str">
        <f>IF(G474&gt;BH474,"YES","-----")</f>
        <v>-----</v>
      </c>
      <c r="HA474" s="7" t="str">
        <f>IF(F474&lt;BI474,"YES","-----")</f>
        <v>-----</v>
      </c>
      <c r="HB474">
        <f>BH474-BI474</f>
        <v>3.2800000000006548</v>
      </c>
      <c r="HC474" s="27">
        <f t="shared" si="765"/>
        <v>-0.88146361380833504</v>
      </c>
      <c r="HD474" s="28">
        <f t="shared" si="725"/>
        <v>0.18903346986282379</v>
      </c>
      <c r="HE474" s="28" t="str">
        <f t="shared" si="726"/>
        <v>-----</v>
      </c>
      <c r="HF474" s="27">
        <f>STANDARDIZE(H474,AVERAGE($H91:$H474),_xlfn.STDEV.P($H91:$H474))</f>
        <v>0.71666212043394995</v>
      </c>
      <c r="HG474" s="28">
        <f t="shared" si="727"/>
        <v>0.76320869794454593</v>
      </c>
      <c r="HH474" s="28" t="str">
        <f t="shared" si="728"/>
        <v>-----</v>
      </c>
      <c r="HI474">
        <f t="shared" si="766"/>
        <v>-0.74615000000085274</v>
      </c>
      <c r="HJ474">
        <f t="shared" si="767"/>
        <v>2.5338499999998021</v>
      </c>
      <c r="HK474" s="28">
        <f t="shared" ref="HK474:HL474" si="827">STANDARDIZE(HI474,AVERAGE(HI91:HI474),_xlfn.STDEV.P(HI91:HI474))</f>
        <v>0.69544871259405194</v>
      </c>
      <c r="HL474" s="28">
        <f t="shared" si="827"/>
        <v>-9.8189994968211819E-2</v>
      </c>
      <c r="HM474" s="28">
        <f t="shared" si="730"/>
        <v>0.75661292906107525</v>
      </c>
      <c r="HN474" s="28">
        <f t="shared" si="731"/>
        <v>0.46089071346602173</v>
      </c>
      <c r="HO474" s="28" t="str">
        <f t="shared" si="732"/>
        <v>-----</v>
      </c>
      <c r="HP474" s="28" t="str">
        <f t="shared" si="733"/>
        <v>-----</v>
      </c>
      <c r="HQ474" s="28">
        <f t="shared" si="796"/>
        <v>-0.1340699999991557</v>
      </c>
      <c r="HR474" s="28" t="str">
        <f t="shared" si="769"/>
        <v>Bear</v>
      </c>
      <c r="HS474">
        <f t="shared" si="770"/>
        <v>0.1340699999991557</v>
      </c>
      <c r="HT474" s="27">
        <f t="shared" si="734"/>
        <v>-0.99321082254145665</v>
      </c>
      <c r="HU474" s="28">
        <f t="shared" si="735"/>
        <v>0.16030361264699361</v>
      </c>
      <c r="HV474" s="27" t="str">
        <f t="shared" si="736"/>
        <v>-----</v>
      </c>
    </row>
    <row r="475" spans="1:230" x14ac:dyDescent="0.55000000000000004">
      <c r="A475">
        <f>Validation!A474</f>
        <v>1772173800</v>
      </c>
      <c r="B475" t="str">
        <f>Price!B474</f>
        <v>XAUUSD</v>
      </c>
      <c r="C475" t="str">
        <f>Price!C474</f>
        <v>M5</v>
      </c>
      <c r="D475">
        <f>Price!D474</f>
        <v>5192.34</v>
      </c>
      <c r="E475">
        <f>Price!E474</f>
        <v>5193.21</v>
      </c>
      <c r="F475">
        <f>Price!F474</f>
        <v>5196.2700000000004</v>
      </c>
      <c r="G475">
        <f>Price!G474</f>
        <v>5192.3100000000004</v>
      </c>
      <c r="H475">
        <f>Price!H474</f>
        <v>646</v>
      </c>
      <c r="I475">
        <f>Diagonals!E474</f>
        <v>5231.3599999999997</v>
      </c>
      <c r="J475">
        <f>Diagonals!F474</f>
        <v>0</v>
      </c>
      <c r="K475">
        <f>Diagonals!G474</f>
        <v>0</v>
      </c>
      <c r="L475">
        <f>Diagonals!H474</f>
        <v>5086.03</v>
      </c>
      <c r="M475">
        <f>Diagonals!I474</f>
        <v>0</v>
      </c>
      <c r="N475">
        <f>Diagonals!J474</f>
        <v>0</v>
      </c>
      <c r="O475">
        <f>Diagonals!K474</f>
        <v>0</v>
      </c>
      <c r="P475">
        <f>Diagonals!L474</f>
        <v>0</v>
      </c>
      <c r="Q475">
        <f>Trendlines!E474</f>
        <v>5200.3999999999996</v>
      </c>
      <c r="R475">
        <f>Trendlines!F474</f>
        <v>5189.6099999999997</v>
      </c>
      <c r="S475">
        <f>Trendlines!G474</f>
        <v>5200.24</v>
      </c>
      <c r="T475">
        <f>Trendlines!H474</f>
        <v>5182.49</v>
      </c>
      <c r="U475">
        <f>Trendlines!I474</f>
        <v>5181.47</v>
      </c>
      <c r="V475">
        <f>Trendlines!J474</f>
        <v>5169.42</v>
      </c>
      <c r="W475">
        <f>Trendlines!K474</f>
        <v>0</v>
      </c>
      <c r="X475">
        <f>Trendlines!L474</f>
        <v>0</v>
      </c>
      <c r="Y475">
        <f>Tema_Hrma_Smma!E474</f>
        <v>5194.5200000000004</v>
      </c>
      <c r="Z475">
        <f>Tema_Hrma_Smma!F474</f>
        <v>5196.12</v>
      </c>
      <c r="AA475">
        <f>Tema_Hrma_Smma!G474</f>
        <v>5188.1400000000003</v>
      </c>
      <c r="AB475">
        <f>ZScore!H474</f>
        <v>-1</v>
      </c>
      <c r="AC475">
        <f>ZScore!I474</f>
        <v>0.70887999999999995</v>
      </c>
      <c r="AD475">
        <f>ZScore!J474</f>
        <v>3</v>
      </c>
      <c r="AE475">
        <f>HA!E474</f>
        <v>5194.88</v>
      </c>
      <c r="AF475">
        <f>HA!F474</f>
        <v>5196.2700000000004</v>
      </c>
      <c r="AG475">
        <f>HA!G474</f>
        <v>5192.3100000000004</v>
      </c>
      <c r="AH475">
        <f>HA!H474</f>
        <v>5193.53</v>
      </c>
      <c r="AI475">
        <f>HA!I474</f>
        <v>-1</v>
      </c>
      <c r="AJ475">
        <f>HA!J474</f>
        <v>1.35</v>
      </c>
      <c r="AK475">
        <f>HA!K474</f>
        <v>-0.51171999999999995</v>
      </c>
      <c r="AL475">
        <f>HA!L474</f>
        <v>-3</v>
      </c>
      <c r="AM475">
        <f>KC!E474</f>
        <v>5214.24755</v>
      </c>
      <c r="AN475">
        <f>KC!F474</f>
        <v>5209.3183499999996</v>
      </c>
      <c r="AO475">
        <f>KC!G474</f>
        <v>5204.38915</v>
      </c>
      <c r="AP475">
        <f>KC!H474</f>
        <v>5199.4599600000001</v>
      </c>
      <c r="AQ475">
        <f>KC!I474</f>
        <v>5194.5307599999996</v>
      </c>
      <c r="AR475">
        <f>KC!J474</f>
        <v>5190.9653399999997</v>
      </c>
      <c r="AS475">
        <f>KC!K474</f>
        <v>5186.0361499999999</v>
      </c>
      <c r="AT475">
        <f>KC!L474</f>
        <v>5181.1069500000003</v>
      </c>
      <c r="AU475">
        <f>KC!M474</f>
        <v>5176.1777499999998</v>
      </c>
      <c r="AV475">
        <f>KC!N474</f>
        <v>5171.2485500000003</v>
      </c>
      <c r="AW475">
        <f>SR_Levels!E474</f>
        <v>5178.6000000000004</v>
      </c>
      <c r="AX475">
        <f>SR_Levels!F474</f>
        <v>5161.8900000000003</v>
      </c>
      <c r="AY475">
        <f>SR_Levels!G474</f>
        <v>5135.8500000000004</v>
      </c>
      <c r="AZ475">
        <f>SR_Levels!H474</f>
        <v>0</v>
      </c>
      <c r="BA475">
        <f>SR_Levels!I474</f>
        <v>5193.3500000000004</v>
      </c>
      <c r="BB475">
        <f>SR_Levels!J474</f>
        <v>5205.3100000000004</v>
      </c>
      <c r="BC475">
        <f>SR_Levels!K474</f>
        <v>0</v>
      </c>
      <c r="BD475">
        <f>SR_Levels!L474</f>
        <v>0</v>
      </c>
      <c r="BE475">
        <f>ZigZag!E474</f>
        <v>0</v>
      </c>
      <c r="BF475">
        <f>ZigZag!F474</f>
        <v>0</v>
      </c>
      <c r="BG475">
        <f>ZigZag!G474</f>
        <v>5191.53</v>
      </c>
      <c r="BH475">
        <f>Dual_Tema!E474</f>
        <v>5196.75</v>
      </c>
      <c r="BI475">
        <f>Dual_Tema!F474</f>
        <v>5193.26</v>
      </c>
      <c r="BJ475">
        <f>Pinbar!E474</f>
        <v>1</v>
      </c>
      <c r="BK475">
        <f>SSA!E474</f>
        <v>5194.2508399999997</v>
      </c>
      <c r="BL475">
        <f>SSA!F474</f>
        <v>5194.5555299999996</v>
      </c>
      <c r="BN475" t="str">
        <f t="shared" si="792"/>
        <v>Red Candle</v>
      </c>
      <c r="BO475" s="34">
        <f t="shared" si="797"/>
        <v>-2.3105627375541449E-4</v>
      </c>
      <c r="BP475" s="34">
        <f t="shared" si="805"/>
        <v>-7.543887334352517E-4</v>
      </c>
      <c r="BQ475" s="34">
        <f t="shared" si="821"/>
        <v>1.5044729137012602E-3</v>
      </c>
      <c r="BR475" s="34">
        <f t="shared" si="681"/>
        <v>1.0700259698195325E-3</v>
      </c>
      <c r="BS475" s="35">
        <f t="shared" si="798"/>
        <v>-3.8513086913494199E-5</v>
      </c>
      <c r="BT475" s="35">
        <f t="shared" si="806"/>
        <v>-6.2887474816974986E-5</v>
      </c>
      <c r="BU475" s="35">
        <f t="shared" si="822"/>
        <v>8.352250604048983E-5</v>
      </c>
      <c r="BV475" s="35">
        <f t="shared" si="682"/>
        <v>4.4561572007495442E-5</v>
      </c>
      <c r="BW475" s="27">
        <v>96</v>
      </c>
      <c r="BX475">
        <f>F475-G475</f>
        <v>3.9600000000000364</v>
      </c>
      <c r="BY475">
        <f>ABS(F475-D474)</f>
        <v>3.0500000000001819</v>
      </c>
      <c r="BZ475">
        <f>ABS(G475-D474)</f>
        <v>0.90999999999985448</v>
      </c>
      <c r="CA475">
        <f t="shared" si="771"/>
        <v>3.9600000000000364</v>
      </c>
      <c r="CB475">
        <f t="shared" si="808"/>
        <v>4.299285714285686</v>
      </c>
      <c r="CC475">
        <f t="shared" si="814"/>
        <v>3.7894436291148073</v>
      </c>
      <c r="CD475">
        <f t="shared" si="809"/>
        <v>0.5098420851708787</v>
      </c>
      <c r="CE475">
        <f t="shared" si="815"/>
        <v>1</v>
      </c>
      <c r="CF475">
        <f t="shared" si="818"/>
        <v>7</v>
      </c>
      <c r="CG475" s="7" t="str">
        <f t="shared" si="810"/>
        <v>-----</v>
      </c>
      <c r="CH475" s="21">
        <f>(Q475-Q379)/$BW475</f>
        <v>5.6249999999996208E-3</v>
      </c>
      <c r="CI475" s="21">
        <f>(R475-R379)/$BW475</f>
        <v>-2.5937500000007201E-2</v>
      </c>
      <c r="CJ475" s="21">
        <f>(S475-S379)/$BW475</f>
        <v>-1.750000000000303E-2</v>
      </c>
      <c r="CK475" s="21">
        <f>(T475-T379)/$BW475</f>
        <v>7.5625000000002274E-2</v>
      </c>
      <c r="CL475" s="21">
        <f>(U475-U379)/$BW475</f>
        <v>2.2187500000001137E-2</v>
      </c>
      <c r="CM475" s="21">
        <f>(V475-V379)/$BW475</f>
        <v>3.875000000000265E-2</v>
      </c>
      <c r="CN475">
        <f>DEGREES(ATAN(CH475/$CB475))</f>
        <v>7.4963283968923988E-2</v>
      </c>
      <c r="CO475">
        <f>DEGREES(ATAN(CI475/$CB475))</f>
        <v>-0.34566003526715683</v>
      </c>
      <c r="CP475">
        <f>DEGREES(ATAN(CJ475/$CB475))</f>
        <v>-0.2332179507366936</v>
      </c>
      <c r="CQ475">
        <f>DEGREES(ATAN(CK475/$CB475))</f>
        <v>1.0077363548587075</v>
      </c>
      <c r="CR475">
        <f t="shared" si="811"/>
        <v>0.29568605270015996</v>
      </c>
      <c r="CS475">
        <f t="shared" si="812"/>
        <v>0.51640004547856511</v>
      </c>
      <c r="CT475" t="str" cm="1">
        <f t="array" ref="CT475">_xlfn.IFS(CN475&gt;3,"Strong + Slope",CN475&gt;1.5,"Moderate + Slope",CN475&gt;0.5,"Sideway + Slope",CN475&gt;=-0.5,"Sideway Flat",CN475&gt;=-1.5,"Sideway - Slope",CN475&gt;=-3,"Moderate - Slope",TRUE,"Strong - Slope")</f>
        <v>Sideway Flat</v>
      </c>
      <c r="CU475" t="str" cm="1">
        <f t="array" ref="CU475">_xlfn.IFS(CO475&gt;3,"Strong + Slope",CO475&gt;1.5,"Moderate + Slope",CO475&gt;0.5,"Sideway + Slope",CO475&gt;=-0.5,"Sideway Flat",CO475&gt;=-1.5,"Sideway - Slope",CO475&gt;=-3,"Moderate - Slope",TRUE,"Strong - Slope")</f>
        <v>Sideway Flat</v>
      </c>
      <c r="CV475" t="str" cm="1">
        <f t="array" ref="CV475">_xlfn.IFS(CP475&gt;3,"Strong + Slope",CP475&gt;1.5,"Moderate + Slope",CP475&gt;0.5,"Sideway + Slope",CP475&gt;=-0.5,"Sideway Flat",CP475&gt;=-1.5,"Sideway - Slope",CP475&gt;=-3,"Moderate - Slope",TRUE,"Strong - Slope")</f>
        <v>Sideway Flat</v>
      </c>
      <c r="CW475" t="str" cm="1">
        <f t="array" ref="CW475">_xlfn.IFS(CQ475&gt;3,"Strong + Slope",CQ475&gt;1.5,"Moderate + Slope",CQ475&gt;0.5,"Sideway + Slope",CQ475&gt;=-0.5,"Sideway Flat",CQ475&gt;=-1.5,"Sideway - Slope",CQ475&gt;=-3,"Moderate - Slope",TRUE,"Strong - Slope")</f>
        <v>Sideway + Slope</v>
      </c>
      <c r="CX475" t="str" cm="1">
        <f t="array" ref="CX475">_xlfn.IFS(CR475&gt;3,"Strong + Slope",CR475&gt;1.5,"Moderate + Slope",CR475&gt;0.5,"Sideway + Slope",CR475&gt;=-0.5,"Sideway Flat",CR475&gt;=-1.5,"Sideway - Slope",CR475&gt;=-3,"Moderate - Slope",TRUE,"Strong - Slope")</f>
        <v>Sideway Flat</v>
      </c>
      <c r="CY475" t="str" cm="1">
        <f t="array" ref="CY475">_xlfn.IFS(CS475&gt;3,"Strong + Slope",CS475&gt;1.5,"Moderate + Slope",CS475&gt;0.5,"Sideway + Slope",CS475&gt;=-0.5,"Sideway Flat",CS475&gt;=-1.5,"Sideway - Slope",CS475&gt;=-3,"Moderate - Slope",TRUE,"Strong - Slope")</f>
        <v>Sideway + Slope</v>
      </c>
      <c r="CZ475" s="7" t="str">
        <f>IF(AND(D475&gt;BH475,D475&gt;E475),"Bullish Trigger","-----")</f>
        <v>-----</v>
      </c>
      <c r="DA475" s="7" t="str">
        <f>IF(AND(D475&lt;BI475,D475&lt;E475),"Bearish Trigger","-----")</f>
        <v>Bearish Trigger</v>
      </c>
      <c r="DB475" s="13" t="str">
        <f>IF(AND(W475=BE475,W475&gt;0,BE475&gt;0),"Important High","------")</f>
        <v>------</v>
      </c>
      <c r="DC475" s="13" t="str">
        <f>IF(AND(X475=BF475,X475&gt;0,BF475&gt;0),"Important Low","------")</f>
        <v>------</v>
      </c>
      <c r="DD475" s="7" t="str">
        <f>IF(AND(DB475="Important High",DC475="-----",BJ475=1),"Imp High Rej","-----")</f>
        <v>-----</v>
      </c>
      <c r="DE475" s="7" t="str">
        <f>IF(AND(DB475="-----",DC475="Important Low",BJ475=1),"Imp Low Rej","-----")</f>
        <v>-----</v>
      </c>
      <c r="DF475" s="7" t="str">
        <f>IF(Y475&gt;AM475,"Overbought",IF(Y475&gt;AO475,"Bullish Momentum",IF(Y475&gt;AQ475,"Flat Momentum","-----")))</f>
        <v>-----</v>
      </c>
      <c r="DG475" s="7" t="str">
        <f>IF(Y475&lt;AV475,"Oversold",IF(Y475&lt;AT475,"Bearish Momentum",IF(Y475&lt;AR475,"Flat Momentum","-----")))</f>
        <v>-----</v>
      </c>
      <c r="DH475" s="7" t="str">
        <f>IF(AND(DF475="Overbought",AD475=2),"Culminated Thrust","-----")</f>
        <v>-----</v>
      </c>
      <c r="DI475" s="7" t="str">
        <f>IF(AND(DG475="Oversold",AD475=5),"Culminated Thrust","-----")</f>
        <v>-----</v>
      </c>
      <c r="DJ475" s="14">
        <f>(Q475-$D475)/$D475</f>
        <v>1.5522866376237862E-3</v>
      </c>
      <c r="DK475" s="14">
        <f>(R475-$D475)/$D475</f>
        <v>-5.2577450629205191E-4</v>
      </c>
      <c r="DL475" s="14">
        <f>(S475-$D475)/$D475</f>
        <v>1.5214720145444319E-3</v>
      </c>
      <c r="DM475" s="14">
        <f>(T475-$D475)/$D475</f>
        <v>-1.8970252333245442E-3</v>
      </c>
      <c r="DN475" s="14">
        <f>(U475-$D475)/$D475</f>
        <v>-2.0934684554555156E-3</v>
      </c>
      <c r="DO475" s="14">
        <f>(V475-$D475)/$D475</f>
        <v>-4.4141947561215315E-3</v>
      </c>
      <c r="DP475" s="14">
        <f t="shared" si="737"/>
        <v>1.5522866376237862E-3</v>
      </c>
      <c r="DQ475" s="14">
        <f t="shared" si="738"/>
        <v>1.5214720145444319E-3</v>
      </c>
      <c r="DR475" s="14">
        <f t="shared" si="739"/>
        <v>-5.2577450629205191E-4</v>
      </c>
      <c r="DS475" s="14">
        <f t="shared" si="740"/>
        <v>-1.8970252333245442E-3</v>
      </c>
      <c r="DT475" s="14">
        <f t="shared" si="741"/>
        <v>-2.0934684554555156E-3</v>
      </c>
      <c r="DU475" s="14">
        <f t="shared" si="742"/>
        <v>-4.4141947561215315E-3</v>
      </c>
      <c r="DV475" t="str">
        <f>IF($D475&gt;Q475,"SUP","RES")</f>
        <v>RES</v>
      </c>
      <c r="DW475" t="str">
        <f>IF($D475&gt;R475,"SUP","RES")</f>
        <v>SUP</v>
      </c>
      <c r="DX475" t="str">
        <f>IF($D475&gt;S475,"SUP","RES")</f>
        <v>RES</v>
      </c>
      <c r="DY475" t="str">
        <f>IF($D475&gt;T475,"SUP","RES")</f>
        <v>SUP</v>
      </c>
      <c r="DZ475" t="str">
        <f>IF($D475&gt;U475,"SUP","RES")</f>
        <v>SUP</v>
      </c>
      <c r="EA475" t="str">
        <f>IF($D475&gt;V475,"SUP","RES")</f>
        <v>SUP</v>
      </c>
      <c r="EB475" s="7">
        <f t="shared" si="743"/>
        <v>2</v>
      </c>
      <c r="EC475" s="7">
        <f t="shared" si="744"/>
        <v>4</v>
      </c>
      <c r="ED475" s="13" t="str">
        <f t="shared" si="745"/>
        <v>-----</v>
      </c>
      <c r="EE475" s="13" t="str">
        <f t="shared" si="746"/>
        <v>-----</v>
      </c>
      <c r="EF475" s="7">
        <f>IF(OR(ED475="All Sup",EE475="All Res"),"na",((D475-MIN(Q475:V475))/(MAX(Q475:V475)-MIN(Q475:V475))))</f>
        <v>0.73983214977406053</v>
      </c>
      <c r="EG475">
        <v>1.4999999999999999E-4</v>
      </c>
      <c r="EH475">
        <f>Q475*(1+$EG475)</f>
        <v>5201.1800599999997</v>
      </c>
      <c r="EI475">
        <f>Q475*(1-$EG475)</f>
        <v>5199.6199399999996</v>
      </c>
      <c r="EJ475">
        <f>R475*(1+$EG475)</f>
        <v>5190.3884415000002</v>
      </c>
      <c r="EK475">
        <f>R475*(1-$EG475)</f>
        <v>5188.8315585</v>
      </c>
      <c r="EL475">
        <f>S475*(1+$EG475)</f>
        <v>5201.0200359999999</v>
      </c>
      <c r="EM475">
        <f>S475*(1-$EG475)</f>
        <v>5199.4599639999997</v>
      </c>
      <c r="EN475">
        <f>T475*(1+$EG475)</f>
        <v>5183.2673734999998</v>
      </c>
      <c r="EO475">
        <f>T475*(1-$EG475)</f>
        <v>5181.7126264999997</v>
      </c>
      <c r="EP475">
        <f>U475*(1+$EG475)</f>
        <v>5182.2472205000004</v>
      </c>
      <c r="EQ475">
        <f>U475*(1-$EG475)</f>
        <v>5180.6927795000001</v>
      </c>
      <c r="ER475">
        <f>V475*(1+$EG475)</f>
        <v>5170.1954130000004</v>
      </c>
      <c r="ES475">
        <f>V475*(1-$EG475)</f>
        <v>5168.6445869999998</v>
      </c>
      <c r="ET475" s="7" t="str">
        <f t="shared" si="747"/>
        <v>-----</v>
      </c>
      <c r="EU475" s="7" t="str">
        <f t="shared" si="748"/>
        <v>-----</v>
      </c>
      <c r="EV475" s="7" t="str">
        <f t="shared" si="749"/>
        <v>-----</v>
      </c>
      <c r="EW475" s="7" t="str">
        <f t="shared" si="750"/>
        <v>-----</v>
      </c>
      <c r="EX475" s="7" t="str">
        <f t="shared" si="751"/>
        <v>-----</v>
      </c>
      <c r="EY475" s="7" t="str">
        <f t="shared" si="752"/>
        <v>-----</v>
      </c>
      <c r="EZ475">
        <f t="shared" si="772"/>
        <v>100</v>
      </c>
      <c r="FA475">
        <f t="shared" si="773"/>
        <v>13</v>
      </c>
      <c r="FB475">
        <f t="shared" si="774"/>
        <v>473</v>
      </c>
      <c r="FC475">
        <f t="shared" si="775"/>
        <v>18</v>
      </c>
      <c r="FD475">
        <f t="shared" si="776"/>
        <v>43</v>
      </c>
      <c r="FE475">
        <f t="shared" si="777"/>
        <v>167</v>
      </c>
      <c r="FF475">
        <f t="shared" si="778"/>
        <v>4</v>
      </c>
      <c r="FG475">
        <f t="shared" si="779"/>
        <v>1</v>
      </c>
      <c r="FH475">
        <f t="shared" si="780"/>
        <v>0</v>
      </c>
      <c r="FI475">
        <f t="shared" si="781"/>
        <v>1</v>
      </c>
      <c r="FJ475">
        <f t="shared" si="782"/>
        <v>4</v>
      </c>
      <c r="FK475">
        <f t="shared" si="783"/>
        <v>1</v>
      </c>
      <c r="FL475" s="7" t="str">
        <f t="shared" si="753"/>
        <v>-----</v>
      </c>
      <c r="FM475" s="7" t="str">
        <f t="shared" si="754"/>
        <v>-----</v>
      </c>
      <c r="FN475" s="7" t="str">
        <f t="shared" si="755"/>
        <v>-----</v>
      </c>
      <c r="FO475" s="7" t="str">
        <f t="shared" si="756"/>
        <v>-----</v>
      </c>
      <c r="FP475" s="7" t="str">
        <f t="shared" si="757"/>
        <v>-----</v>
      </c>
      <c r="FQ475" s="7" t="str">
        <f t="shared" si="758"/>
        <v>-----</v>
      </c>
      <c r="FR475" s="13" t="str">
        <f>IF(FL475="-----","-----",(D475-Q475)/Q475)</f>
        <v>-----</v>
      </c>
      <c r="FS475" s="13" t="str">
        <f>IF(FM475="-----","-----",(Q475-R475)/R475)</f>
        <v>-----</v>
      </c>
      <c r="FT475" s="13" t="str">
        <f>IF(FN475="-----","-----",(R475-S475)/S475)</f>
        <v>-----</v>
      </c>
      <c r="FU475" s="13" t="str">
        <f>IF(FO475="-----","-----",(S475-T475)/T475)</f>
        <v>-----</v>
      </c>
      <c r="FV475" s="13" t="str">
        <f>IF(FP475="-----","-----",(T475-U475)/U475)</f>
        <v>-----</v>
      </c>
      <c r="FW475" s="13" t="str">
        <f>IF(FQ475="-----","-----",(U475-V475)/V475)</f>
        <v>-----</v>
      </c>
      <c r="FX475" s="7" t="str">
        <f t="shared" si="759"/>
        <v>-----</v>
      </c>
      <c r="FY475" s="7" t="str">
        <f t="shared" si="760"/>
        <v>-----</v>
      </c>
      <c r="FZ475" s="7" t="str">
        <f t="shared" si="761"/>
        <v>-----</v>
      </c>
      <c r="GA475" s="7" t="str">
        <f t="shared" si="762"/>
        <v>-----</v>
      </c>
      <c r="GB475" s="7" t="str">
        <f t="shared" si="763"/>
        <v>-----</v>
      </c>
      <c r="GC475" s="7" t="str">
        <f t="shared" si="764"/>
        <v>-----</v>
      </c>
      <c r="GD475" s="7" t="str">
        <f>IF(AND(BG475&gt;AA475,BG474&gt;AA474,BG473&gt;AA473,BG472&gt;AA472,BG471&gt;AA471,BG470&gt;AA470,BG469&gt;AA469,BG468&gt;AA468,BG467&gt;AA467,BG466&gt;AA466,BG465&gt;AA465,BG464&gt;AA464),"Bullish",IF(AND(BG475&lt;AA475,BG474&lt;AA474,BG473&lt;AA473,BG472&lt;AA472,BG471&lt;AA471,BG470&lt;AA470,BG469&lt;AA469,BG468&lt;AA468,BG467&lt;AA467,BG466&lt;AA466,BG465&lt;AA465,BG464&lt;AA464),"Bearish","-----"))</f>
        <v>Bullish</v>
      </c>
      <c r="GE475">
        <f>(Z475-BG475)/BG475</f>
        <v>8.8413242338966462E-4</v>
      </c>
      <c r="GF475" s="28">
        <f t="shared" si="722"/>
        <v>0.91487469093514096</v>
      </c>
      <c r="GG475" s="7">
        <f t="shared" si="723"/>
        <v>0.81987129096192268</v>
      </c>
      <c r="GH475" s="7" t="str">
        <f t="shared" si="724"/>
        <v>-----</v>
      </c>
      <c r="GI475" s="7" t="str">
        <f>IF(Y475&gt;Z475,"Bullish","Bearish")</f>
        <v>Bearish</v>
      </c>
      <c r="GJ475" s="13" t="str">
        <f>IF(AND(D475&gt;Y475,D474&lt;Y474),"TEMA crossover","-----")</f>
        <v>-----</v>
      </c>
      <c r="GK475" s="13" t="str">
        <f>IF(AND(D475&lt;Y475,D474&gt;Y474),"TEMA crossunder","-----")</f>
        <v>-----</v>
      </c>
      <c r="GL475" s="22" t="str">
        <f>IF(GD475="Bearish","YES","-----")</f>
        <v>-----</v>
      </c>
      <c r="GM475" s="22" t="str">
        <f>IF(GH475="Reverse to Bearish","YES","-----")</f>
        <v>-----</v>
      </c>
      <c r="GN475" s="22" t="str">
        <f>IF(AND(GI475="Bullish",GI474="Bullish",GI473="Bullish",GI472="Bullish"),"YES","-----")</f>
        <v>-----</v>
      </c>
      <c r="GO475" s="22" t="str">
        <f>IF(OR(GK475="TEMA crossunder",GK474="TEMA crossunder",GK473="TEMA crossunder",GK472="TEMA crossunder"),"YES","-----")</f>
        <v>YES</v>
      </c>
      <c r="GP475" s="22" t="str">
        <f>IF(GD475="Bullish","YES","-----")</f>
        <v>YES</v>
      </c>
      <c r="GQ475" s="22" t="str">
        <f>IF(GH475="Reverse to Bullish","YES","-----")</f>
        <v>-----</v>
      </c>
      <c r="GR475" s="22" t="str">
        <f>IF(AND(GI475="Bearish",GI474="Bearish",GI473="Bearish",GI472="Bearish"),"YES","-----")</f>
        <v>-----</v>
      </c>
      <c r="GS475" s="22" t="str">
        <f>IF(OR(GJ475="TEMA crossover",GJ474="TEMA crossover",GJ473="TEMA crossover",GJ472="TEMA crossover"),"YES","-----")</f>
        <v>-----</v>
      </c>
      <c r="GT475" s="22" t="str">
        <f t="shared" si="784"/>
        <v>-----</v>
      </c>
      <c r="GU475" s="22" t="str">
        <f t="shared" si="785"/>
        <v>-----</v>
      </c>
      <c r="GV475" s="22" t="str">
        <f t="shared" si="786"/>
        <v>-----</v>
      </c>
      <c r="GW475" s="22" t="str">
        <f t="shared" si="787"/>
        <v>-----</v>
      </c>
      <c r="GX475" s="22" t="str">
        <f t="shared" si="788"/>
        <v>-----</v>
      </c>
      <c r="GY475" s="22" t="str">
        <f t="shared" si="789"/>
        <v>-----</v>
      </c>
      <c r="GZ475" s="7" t="str">
        <f>IF(G475&gt;BH475,"YES","-----")</f>
        <v>-----</v>
      </c>
      <c r="HA475" s="7" t="str">
        <f>IF(F475&lt;BI475,"YES","-----")</f>
        <v>-----</v>
      </c>
      <c r="HB475">
        <f>BH475-BI475</f>
        <v>3.4899999999997817</v>
      </c>
      <c r="HC475" s="27">
        <f t="shared" si="765"/>
        <v>-0.80543548753748861</v>
      </c>
      <c r="HD475" s="28">
        <f t="shared" si="725"/>
        <v>0.21028421004973613</v>
      </c>
      <c r="HE475" s="28" t="str">
        <f t="shared" si="726"/>
        <v>-----</v>
      </c>
      <c r="HF475" s="27">
        <f>STANDARDIZE(H475,AVERAGE($H92:$H475),_xlfn.STDEV.P($H92:$H475))</f>
        <v>0.84996126276931294</v>
      </c>
      <c r="HG475" s="28">
        <f t="shared" si="727"/>
        <v>0.8023266883353638</v>
      </c>
      <c r="HH475" s="28" t="str">
        <f t="shared" si="728"/>
        <v>-----</v>
      </c>
      <c r="HI475">
        <f t="shared" si="766"/>
        <v>-0.99083999999947991</v>
      </c>
      <c r="HJ475">
        <f t="shared" si="767"/>
        <v>2.4991600000003018</v>
      </c>
      <c r="HK475" s="28">
        <f t="shared" ref="HK475:HL475" si="828">STANDARDIZE(HI475,AVERAGE(HI92:HI475),_xlfn.STDEV.P(HI92:HI475))</f>
        <v>0.61996803316704052</v>
      </c>
      <c r="HL475" s="28">
        <f t="shared" si="828"/>
        <v>-0.10789068461835265</v>
      </c>
      <c r="HM475" s="28">
        <f t="shared" si="730"/>
        <v>0.73236058345805155</v>
      </c>
      <c r="HN475" s="28">
        <f t="shared" si="731"/>
        <v>0.45704120329238135</v>
      </c>
      <c r="HO475" s="28" t="str">
        <f t="shared" si="732"/>
        <v>-----</v>
      </c>
      <c r="HP475" s="28" t="str">
        <f t="shared" si="733"/>
        <v>-----</v>
      </c>
      <c r="HQ475" s="28">
        <f t="shared" si="796"/>
        <v>-0.30468999999993684</v>
      </c>
      <c r="HR475" s="28" t="str">
        <f t="shared" si="769"/>
        <v>Bear</v>
      </c>
      <c r="HS475">
        <f t="shared" si="770"/>
        <v>0.30468999999993684</v>
      </c>
      <c r="HT475" s="27">
        <f t="shared" si="734"/>
        <v>-0.79314111509907126</v>
      </c>
      <c r="HU475" s="28">
        <f t="shared" si="735"/>
        <v>0.21384780527636363</v>
      </c>
      <c r="HV475" s="27" t="str">
        <f t="shared" si="736"/>
        <v>-----</v>
      </c>
    </row>
    <row r="476" spans="1:230" x14ac:dyDescent="0.55000000000000004">
      <c r="A476">
        <f>Validation!A475</f>
        <v>1772174100</v>
      </c>
      <c r="B476" t="str">
        <f>Price!B475</f>
        <v>XAUUSD</v>
      </c>
      <c r="C476" t="str">
        <f>Price!C475</f>
        <v>M5</v>
      </c>
      <c r="D476">
        <f>Price!D475</f>
        <v>5194.18</v>
      </c>
      <c r="E476">
        <f>Price!E475</f>
        <v>5192.33</v>
      </c>
      <c r="F476">
        <f>Price!F475</f>
        <v>5194.93</v>
      </c>
      <c r="G476">
        <f>Price!G475</f>
        <v>5191.53</v>
      </c>
      <c r="H476">
        <f>Price!H475</f>
        <v>522</v>
      </c>
      <c r="I476">
        <f>Diagonals!E475</f>
        <v>5231.54</v>
      </c>
      <c r="J476">
        <f>Diagonals!F475</f>
        <v>0</v>
      </c>
      <c r="K476">
        <f>Diagonals!G475</f>
        <v>0</v>
      </c>
      <c r="L476">
        <f>Diagonals!H475</f>
        <v>5085.71</v>
      </c>
      <c r="M476">
        <f>Diagonals!I475</f>
        <v>0</v>
      </c>
      <c r="N476">
        <f>Diagonals!J475</f>
        <v>0</v>
      </c>
      <c r="O476">
        <f>Diagonals!K475</f>
        <v>0</v>
      </c>
      <c r="P476">
        <f>Diagonals!L475</f>
        <v>0</v>
      </c>
      <c r="Q476">
        <f>Trendlines!E475</f>
        <v>5200.3999999999996</v>
      </c>
      <c r="R476">
        <f>Trendlines!F475</f>
        <v>5189.58</v>
      </c>
      <c r="S476">
        <f>Trendlines!G475</f>
        <v>5200.22</v>
      </c>
      <c r="T476">
        <f>Trendlines!H475</f>
        <v>5182.5600000000004</v>
      </c>
      <c r="U476">
        <f>Trendlines!I475</f>
        <v>5181.49</v>
      </c>
      <c r="V476">
        <f>Trendlines!J475</f>
        <v>5169.46</v>
      </c>
      <c r="W476">
        <f>Trendlines!K475</f>
        <v>0</v>
      </c>
      <c r="X476">
        <f>Trendlines!L475</f>
        <v>0</v>
      </c>
      <c r="Y476">
        <f>Tema_Hrma_Smma!E475</f>
        <v>5193.93</v>
      </c>
      <c r="Z476">
        <f>Tema_Hrma_Smma!F475</f>
        <v>5195.87</v>
      </c>
      <c r="AA476">
        <f>Tema_Hrma_Smma!G475</f>
        <v>5188.29</v>
      </c>
      <c r="AB476">
        <f>ZScore!H475</f>
        <v>1</v>
      </c>
      <c r="AC476">
        <f>ZScore!I475</f>
        <v>0.3448</v>
      </c>
      <c r="AD476">
        <f>ZScore!J475</f>
        <v>0</v>
      </c>
      <c r="AE476">
        <f>HA!E475</f>
        <v>5194.21</v>
      </c>
      <c r="AF476">
        <f>HA!F475</f>
        <v>5194.93</v>
      </c>
      <c r="AG476">
        <f>HA!G475</f>
        <v>5191.53</v>
      </c>
      <c r="AH476">
        <f>HA!H475</f>
        <v>5193.24</v>
      </c>
      <c r="AI476">
        <f>HA!I475</f>
        <v>-1</v>
      </c>
      <c r="AJ476">
        <f>HA!J475</f>
        <v>0.97</v>
      </c>
      <c r="AK476">
        <f>HA!K475</f>
        <v>-0.67059999999999997</v>
      </c>
      <c r="AL476">
        <f>HA!L475</f>
        <v>-4</v>
      </c>
      <c r="AM476">
        <f>KC!E475</f>
        <v>5214.5636699999995</v>
      </c>
      <c r="AN476">
        <f>KC!F475</f>
        <v>5209.63886</v>
      </c>
      <c r="AO476">
        <f>KC!G475</f>
        <v>5204.7140399999998</v>
      </c>
      <c r="AP476">
        <f>KC!H475</f>
        <v>5199.7892300000003</v>
      </c>
      <c r="AQ476">
        <f>KC!I475</f>
        <v>5194.8644100000001</v>
      </c>
      <c r="AR476">
        <f>KC!J475</f>
        <v>5191.2978499999999</v>
      </c>
      <c r="AS476">
        <f>KC!K475</f>
        <v>5186.3730299999997</v>
      </c>
      <c r="AT476">
        <f>KC!L475</f>
        <v>5181.4482200000002</v>
      </c>
      <c r="AU476">
        <f>KC!M475</f>
        <v>5176.5234</v>
      </c>
      <c r="AV476">
        <f>KC!N475</f>
        <v>5171.5985899999996</v>
      </c>
      <c r="AW476">
        <f>SR_Levels!E475</f>
        <v>5193.3500000000004</v>
      </c>
      <c r="AX476">
        <f>SR_Levels!F475</f>
        <v>5178.6000000000004</v>
      </c>
      <c r="AY476">
        <f>SR_Levels!G475</f>
        <v>5161.8900000000003</v>
      </c>
      <c r="AZ476">
        <f>SR_Levels!H475</f>
        <v>5135.8500000000004</v>
      </c>
      <c r="BA476">
        <f>SR_Levels!I475</f>
        <v>5205.3100000000004</v>
      </c>
      <c r="BB476">
        <f>SR_Levels!J475</f>
        <v>0</v>
      </c>
      <c r="BC476">
        <f>SR_Levels!K475</f>
        <v>0</v>
      </c>
      <c r="BD476">
        <f>SR_Levels!L475</f>
        <v>0</v>
      </c>
      <c r="BE476">
        <f>ZigZag!E475</f>
        <v>0</v>
      </c>
      <c r="BF476">
        <f>ZigZag!F475</f>
        <v>0</v>
      </c>
      <c r="BG476">
        <f>ZigZag!G475</f>
        <v>5191.67</v>
      </c>
      <c r="BH476">
        <f>Dual_Tema!E475</f>
        <v>5195.75</v>
      </c>
      <c r="BI476">
        <f>Dual_Tema!F475</f>
        <v>5192.3900000000003</v>
      </c>
      <c r="BJ476">
        <f>Pinbar!E475</f>
        <v>0</v>
      </c>
      <c r="BK476">
        <f>SSA!E475</f>
        <v>5193.4988199999998</v>
      </c>
      <c r="BL476">
        <f>SSA!F475</f>
        <v>5194.02718</v>
      </c>
      <c r="BN476" t="str">
        <f t="shared" si="792"/>
        <v>Green Candle</v>
      </c>
      <c r="BO476" s="34">
        <f t="shared" si="797"/>
        <v>-1.0587653256266538E-4</v>
      </c>
      <c r="BP476" s="34">
        <f t="shared" si="805"/>
        <v>-6.9303537945542004E-5</v>
      </c>
      <c r="BQ476" s="34">
        <f t="shared" si="821"/>
        <v>1.753103610544926E-3</v>
      </c>
      <c r="BR476" s="34">
        <f t="shared" ref="BR476:BR501" si="829">(D476/D452)-1</f>
        <v>1.2394583393571246E-3</v>
      </c>
      <c r="BS476" s="35">
        <f t="shared" si="798"/>
        <v>-1.7646867271903233E-5</v>
      </c>
      <c r="BT476" s="35">
        <f t="shared" si="806"/>
        <v>-5.7754782840646612E-6</v>
      </c>
      <c r="BU476" s="35">
        <f t="shared" si="822"/>
        <v>9.7314107934565186E-5</v>
      </c>
      <c r="BV476" s="35">
        <f t="shared" ref="BV476:BV501" si="830">((BR476+1)^(1/24))-1</f>
        <v>5.1613450469556454E-5</v>
      </c>
      <c r="BW476" s="27">
        <v>96</v>
      </c>
      <c r="BX476">
        <f>F476-G476</f>
        <v>3.4000000000005457</v>
      </c>
      <c r="BY476">
        <f>ABS(F476-D475)</f>
        <v>2.5900000000001455</v>
      </c>
      <c r="BZ476">
        <f>ABS(G476-D475)</f>
        <v>0.81000000000040018</v>
      </c>
      <c r="CA476">
        <f t="shared" si="771"/>
        <v>3.4000000000005457</v>
      </c>
      <c r="CB476">
        <f t="shared" si="808"/>
        <v>4.1364285714285609</v>
      </c>
      <c r="CC476">
        <f t="shared" si="814"/>
        <v>3.7616262270352174</v>
      </c>
      <c r="CD476">
        <f t="shared" si="809"/>
        <v>0.37480234439334348</v>
      </c>
      <c r="CE476">
        <f t="shared" si="815"/>
        <v>1</v>
      </c>
      <c r="CF476">
        <f t="shared" si="818"/>
        <v>8</v>
      </c>
      <c r="CG476" s="7" t="str">
        <f t="shared" si="810"/>
        <v>-----</v>
      </c>
      <c r="CH476" s="21">
        <f>(Q476-Q380)/$BW476</f>
        <v>5.5208333333306809E-3</v>
      </c>
      <c r="CI476" s="21">
        <f>(R476-R380)/$BW476</f>
        <v>-2.6041666666666668E-2</v>
      </c>
      <c r="CJ476" s="21">
        <f>(S476-S380)/$BW476</f>
        <v>-1.7499999999993559E-2</v>
      </c>
      <c r="CK476" s="21">
        <f>(T476-T380)/$BW476</f>
        <v>7.5625000000002274E-2</v>
      </c>
      <c r="CL476" s="21">
        <f>(U476-U380)/$BW476</f>
        <v>2.2083333333332195E-2</v>
      </c>
      <c r="CM476" s="21">
        <f>(V476-V380)/$BW476</f>
        <v>3.875000000000265E-2</v>
      </c>
      <c r="CN476">
        <f>DEGREES(ATAN(CH476/$CB476))</f>
        <v>7.6471829768901753E-2</v>
      </c>
      <c r="CO476">
        <f>DEGREES(ATAN(CI476/$CB476))</f>
        <v>-0.36071162671180668</v>
      </c>
      <c r="CP476">
        <f>DEGREES(ATAN(CJ476/$CB476))</f>
        <v>-0.24239996943735831</v>
      </c>
      <c r="CQ476">
        <f>DEGREES(ATAN(CK476/$CB476))</f>
        <v>1.0474037133149035</v>
      </c>
      <c r="CR476">
        <f t="shared" si="811"/>
        <v>0.30588459460555767</v>
      </c>
      <c r="CS476">
        <f t="shared" si="812"/>
        <v>0.53673029118358062</v>
      </c>
      <c r="CT476" t="str" cm="1">
        <f t="array" ref="CT476">_xlfn.IFS(CN476&gt;3,"Strong + Slope",CN476&gt;1.5,"Moderate + Slope",CN476&gt;0.5,"Sideway + Slope",CN476&gt;=-0.5,"Sideway Flat",CN476&gt;=-1.5,"Sideway - Slope",CN476&gt;=-3,"Moderate - Slope",TRUE,"Strong - Slope")</f>
        <v>Sideway Flat</v>
      </c>
      <c r="CU476" t="str" cm="1">
        <f t="array" ref="CU476">_xlfn.IFS(CO476&gt;3,"Strong + Slope",CO476&gt;1.5,"Moderate + Slope",CO476&gt;0.5,"Sideway + Slope",CO476&gt;=-0.5,"Sideway Flat",CO476&gt;=-1.5,"Sideway - Slope",CO476&gt;=-3,"Moderate - Slope",TRUE,"Strong - Slope")</f>
        <v>Sideway Flat</v>
      </c>
      <c r="CV476" t="str" cm="1">
        <f t="array" ref="CV476">_xlfn.IFS(CP476&gt;3,"Strong + Slope",CP476&gt;1.5,"Moderate + Slope",CP476&gt;0.5,"Sideway + Slope",CP476&gt;=-0.5,"Sideway Flat",CP476&gt;=-1.5,"Sideway - Slope",CP476&gt;=-3,"Moderate - Slope",TRUE,"Strong - Slope")</f>
        <v>Sideway Flat</v>
      </c>
      <c r="CW476" t="str" cm="1">
        <f t="array" ref="CW476">_xlfn.IFS(CQ476&gt;3,"Strong + Slope",CQ476&gt;1.5,"Moderate + Slope",CQ476&gt;0.5,"Sideway + Slope",CQ476&gt;=-0.5,"Sideway Flat",CQ476&gt;=-1.5,"Sideway - Slope",CQ476&gt;=-3,"Moderate - Slope",TRUE,"Strong - Slope")</f>
        <v>Sideway + Slope</v>
      </c>
      <c r="CX476" t="str" cm="1">
        <f t="array" ref="CX476">_xlfn.IFS(CR476&gt;3,"Strong + Slope",CR476&gt;1.5,"Moderate + Slope",CR476&gt;0.5,"Sideway + Slope",CR476&gt;=-0.5,"Sideway Flat",CR476&gt;=-1.5,"Sideway - Slope",CR476&gt;=-3,"Moderate - Slope",TRUE,"Strong - Slope")</f>
        <v>Sideway Flat</v>
      </c>
      <c r="CY476" t="str" cm="1">
        <f t="array" ref="CY476">_xlfn.IFS(CS476&gt;3,"Strong + Slope",CS476&gt;1.5,"Moderate + Slope",CS476&gt;0.5,"Sideway + Slope",CS476&gt;=-0.5,"Sideway Flat",CS476&gt;=-1.5,"Sideway - Slope",CS476&gt;=-3,"Moderate - Slope",TRUE,"Strong - Slope")</f>
        <v>Sideway + Slope</v>
      </c>
      <c r="CZ476" s="7" t="str">
        <f>IF(AND(D476&gt;BH476,D476&gt;E476),"Bullish Trigger","-----")</f>
        <v>-----</v>
      </c>
      <c r="DA476" s="7" t="str">
        <f>IF(AND(D476&lt;BI476,D476&lt;E476),"Bearish Trigger","-----")</f>
        <v>-----</v>
      </c>
      <c r="DB476" s="13" t="str">
        <f>IF(AND(W476=BE476,W476&gt;0,BE476&gt;0),"Important High","------")</f>
        <v>------</v>
      </c>
      <c r="DC476" s="13" t="str">
        <f>IF(AND(X476=BF476,X476&gt;0,BF476&gt;0),"Important Low","------")</f>
        <v>------</v>
      </c>
      <c r="DD476" s="7" t="str">
        <f>IF(AND(DB476="Important High",DC476="-----",BJ476=1),"Imp High Rej","-----")</f>
        <v>-----</v>
      </c>
      <c r="DE476" s="7" t="str">
        <f>IF(AND(DB476="-----",DC476="Important Low",BJ476=1),"Imp Low Rej","-----")</f>
        <v>-----</v>
      </c>
      <c r="DF476" s="7" t="str">
        <f>IF(Y476&gt;AM476,"Overbought",IF(Y476&gt;AO476,"Bullish Momentum",IF(Y476&gt;AQ476,"Flat Momentum","-----")))</f>
        <v>-----</v>
      </c>
      <c r="DG476" s="7" t="str">
        <f>IF(Y476&lt;AV476,"Oversold",IF(Y476&lt;AT476,"Bearish Momentum",IF(Y476&lt;AR476,"Flat Momentum","-----")))</f>
        <v>-----</v>
      </c>
      <c r="DH476" s="7" t="str">
        <f>IF(AND(DF476="Overbought",AD476=2),"Culminated Thrust","-----")</f>
        <v>-----</v>
      </c>
      <c r="DI476" s="7" t="str">
        <f>IF(AND(DG476="Oversold",AD476=5),"Culminated Thrust","-----")</f>
        <v>-----</v>
      </c>
      <c r="DJ476" s="14">
        <f>(Q476-$D476)/$D476</f>
        <v>1.1974941184170254E-3</v>
      </c>
      <c r="DK476" s="14">
        <f>(R476-$D476)/$D476</f>
        <v>-8.8560658275230425E-4</v>
      </c>
      <c r="DL476" s="14">
        <f>(S476-$D476)/$D476</f>
        <v>1.1628399477877091E-3</v>
      </c>
      <c r="DM476" s="14">
        <f>(T476-$D476)/$D476</f>
        <v>-2.2371192373001878E-3</v>
      </c>
      <c r="DN476" s="14">
        <f>(U476-$D476)/$D476</f>
        <v>-2.4431190293752831E-3</v>
      </c>
      <c r="DO476" s="14">
        <f>(V476-$D476)/$D476</f>
        <v>-4.7591727664424901E-3</v>
      </c>
      <c r="DP476" s="14">
        <f t="shared" si="737"/>
        <v>1.1974941184170254E-3</v>
      </c>
      <c r="DQ476" s="14">
        <f t="shared" si="738"/>
        <v>1.1628399477877091E-3</v>
      </c>
      <c r="DR476" s="14">
        <f t="shared" si="739"/>
        <v>-8.8560658275230425E-4</v>
      </c>
      <c r="DS476" s="14">
        <f t="shared" si="740"/>
        <v>-2.2371192373001878E-3</v>
      </c>
      <c r="DT476" s="14">
        <f t="shared" si="741"/>
        <v>-2.4431190293752831E-3</v>
      </c>
      <c r="DU476" s="14">
        <f t="shared" si="742"/>
        <v>-4.7591727664424901E-3</v>
      </c>
      <c r="DV476" t="str">
        <f>IF($D476&gt;Q476,"SUP","RES")</f>
        <v>RES</v>
      </c>
      <c r="DW476" t="str">
        <f>IF($D476&gt;R476,"SUP","RES")</f>
        <v>SUP</v>
      </c>
      <c r="DX476" t="str">
        <f>IF($D476&gt;S476,"SUP","RES")</f>
        <v>RES</v>
      </c>
      <c r="DY476" t="str">
        <f>IF($D476&gt;T476,"SUP","RES")</f>
        <v>SUP</v>
      </c>
      <c r="DZ476" t="str">
        <f>IF($D476&gt;U476,"SUP","RES")</f>
        <v>SUP</v>
      </c>
      <c r="EA476" t="str">
        <f>IF($D476&gt;V476,"SUP","RES")</f>
        <v>SUP</v>
      </c>
      <c r="EB476" s="7">
        <f t="shared" si="743"/>
        <v>2</v>
      </c>
      <c r="EC476" s="7">
        <f t="shared" si="744"/>
        <v>4</v>
      </c>
      <c r="ED476" s="13" t="str">
        <f t="shared" si="745"/>
        <v>-----</v>
      </c>
      <c r="EE476" s="13" t="str">
        <f t="shared" si="746"/>
        <v>-----</v>
      </c>
      <c r="EF476" s="7">
        <f>IF(OR(ED476="All Sup",EE476="All Res"),"na",((D476-MIN(Q476:V476))/(MAX(Q476:V476)-MIN(Q476:V476))))</f>
        <v>0.79896574014222932</v>
      </c>
      <c r="EG476">
        <v>1.4999999999999999E-4</v>
      </c>
      <c r="EH476">
        <f>Q476*(1+$EG476)</f>
        <v>5201.1800599999997</v>
      </c>
      <c r="EI476">
        <f>Q476*(1-$EG476)</f>
        <v>5199.6199399999996</v>
      </c>
      <c r="EJ476">
        <f>R476*(1+$EG476)</f>
        <v>5190.3584370000008</v>
      </c>
      <c r="EK476">
        <f>R476*(1-$EG476)</f>
        <v>5188.801563</v>
      </c>
      <c r="EL476">
        <f>S476*(1+$EG476)</f>
        <v>5201.0000330000012</v>
      </c>
      <c r="EM476">
        <f>S476*(1-$EG476)</f>
        <v>5199.4399670000003</v>
      </c>
      <c r="EN476">
        <f>T476*(1+$EG476)</f>
        <v>5183.3373840000013</v>
      </c>
      <c r="EO476">
        <f>T476*(1-$EG476)</f>
        <v>5181.7826160000004</v>
      </c>
      <c r="EP476">
        <f>U476*(1+$EG476)</f>
        <v>5182.2672235</v>
      </c>
      <c r="EQ476">
        <f>U476*(1-$EG476)</f>
        <v>5180.7127764999996</v>
      </c>
      <c r="ER476">
        <f>V476*(1+$EG476)</f>
        <v>5170.2354190000005</v>
      </c>
      <c r="ES476">
        <f>V476*(1-$EG476)</f>
        <v>5168.6845810000004</v>
      </c>
      <c r="ET476" s="7" t="str">
        <f t="shared" si="747"/>
        <v>-----</v>
      </c>
      <c r="EU476" s="7" t="str">
        <f t="shared" si="748"/>
        <v>-----</v>
      </c>
      <c r="EV476" s="7" t="str">
        <f t="shared" si="749"/>
        <v>-----</v>
      </c>
      <c r="EW476" s="7" t="str">
        <f t="shared" si="750"/>
        <v>-----</v>
      </c>
      <c r="EX476" s="7" t="str">
        <f t="shared" si="751"/>
        <v>-----</v>
      </c>
      <c r="EY476" s="7" t="str">
        <f t="shared" si="752"/>
        <v>-----</v>
      </c>
      <c r="EZ476">
        <f t="shared" si="772"/>
        <v>101</v>
      </c>
      <c r="FA476">
        <f t="shared" si="773"/>
        <v>14</v>
      </c>
      <c r="FB476">
        <f t="shared" si="774"/>
        <v>474</v>
      </c>
      <c r="FC476">
        <f t="shared" si="775"/>
        <v>19</v>
      </c>
      <c r="FD476">
        <f t="shared" si="776"/>
        <v>44</v>
      </c>
      <c r="FE476">
        <f t="shared" si="777"/>
        <v>168</v>
      </c>
      <c r="FF476">
        <f t="shared" si="778"/>
        <v>4</v>
      </c>
      <c r="FG476">
        <f t="shared" si="779"/>
        <v>1</v>
      </c>
      <c r="FH476">
        <f t="shared" si="780"/>
        <v>0</v>
      </c>
      <c r="FI476">
        <f t="shared" si="781"/>
        <v>1</v>
      </c>
      <c r="FJ476">
        <f t="shared" si="782"/>
        <v>4</v>
      </c>
      <c r="FK476">
        <f t="shared" si="783"/>
        <v>1</v>
      </c>
      <c r="FL476" s="7" t="str">
        <f t="shared" si="753"/>
        <v>-----</v>
      </c>
      <c r="FM476" s="7" t="str">
        <f t="shared" si="754"/>
        <v>-----</v>
      </c>
      <c r="FN476" s="7" t="str">
        <f t="shared" si="755"/>
        <v>-----</v>
      </c>
      <c r="FO476" s="7" t="str">
        <f t="shared" si="756"/>
        <v>-----</v>
      </c>
      <c r="FP476" s="7" t="str">
        <f t="shared" si="757"/>
        <v>-----</v>
      </c>
      <c r="FQ476" s="7" t="str">
        <f t="shared" si="758"/>
        <v>-----</v>
      </c>
      <c r="FR476" s="13" t="str">
        <f>IF(FL476="-----","-----",(D476-Q476)/Q476)</f>
        <v>-----</v>
      </c>
      <c r="FS476" s="13" t="str">
        <f>IF(FM476="-----","-----",(Q476-R476)/R476)</f>
        <v>-----</v>
      </c>
      <c r="FT476" s="13" t="str">
        <f>IF(FN476="-----","-----",(R476-S476)/S476)</f>
        <v>-----</v>
      </c>
      <c r="FU476" s="13" t="str">
        <f>IF(FO476="-----","-----",(S476-T476)/T476)</f>
        <v>-----</v>
      </c>
      <c r="FV476" s="13" t="str">
        <f>IF(FP476="-----","-----",(T476-U476)/U476)</f>
        <v>-----</v>
      </c>
      <c r="FW476" s="13" t="str">
        <f>IF(FQ476="-----","-----",(U476-V476)/V476)</f>
        <v>-----</v>
      </c>
      <c r="FX476" s="7" t="str">
        <f t="shared" si="759"/>
        <v>-----</v>
      </c>
      <c r="FY476" s="7" t="str">
        <f t="shared" si="760"/>
        <v>-----</v>
      </c>
      <c r="FZ476" s="7" t="str">
        <f t="shared" si="761"/>
        <v>-----</v>
      </c>
      <c r="GA476" s="7" t="str">
        <f t="shared" si="762"/>
        <v>-----</v>
      </c>
      <c r="GB476" s="7" t="str">
        <f t="shared" si="763"/>
        <v>-----</v>
      </c>
      <c r="GC476" s="7" t="str">
        <f t="shared" si="764"/>
        <v>-----</v>
      </c>
      <c r="GD476" s="7" t="str">
        <f>IF(AND(BG476&gt;AA476,BG475&gt;AA475,BG474&gt;AA474,BG473&gt;AA473,BG472&gt;AA472,BG471&gt;AA471,BG470&gt;AA470,BG469&gt;AA469,BG468&gt;AA468,BG467&gt;AA467,BG466&gt;AA466,BG465&gt;AA465),"Bullish",IF(AND(BG476&lt;AA476,BG475&lt;AA475,BG474&lt;AA474,BG473&lt;AA473,BG472&lt;AA472,BG471&lt;AA471,BG470&lt;AA470,BG469&lt;AA469,BG468&lt;AA468,BG467&lt;AA467,BG466&lt;AA466,BG465&lt;AA465),"Bearish","-----"))</f>
        <v>Bullish</v>
      </c>
      <c r="GE476">
        <f>(Z476-BG476)/BG476</f>
        <v>8.0898824463030545E-4</v>
      </c>
      <c r="GF476" s="28">
        <f t="shared" si="722"/>
        <v>0.8386081237041334</v>
      </c>
      <c r="GG476" s="7">
        <f t="shared" si="723"/>
        <v>0.79915537476318854</v>
      </c>
      <c r="GH476" s="7" t="str">
        <f t="shared" si="724"/>
        <v>-----</v>
      </c>
      <c r="GI476" s="7" t="str">
        <f>IF(Y476&gt;Z476,"Bullish","Bearish")</f>
        <v>Bearish</v>
      </c>
      <c r="GJ476" s="13" t="str">
        <f>IF(AND(D476&gt;Y476,D475&lt;Y475),"TEMA crossover","-----")</f>
        <v>TEMA crossover</v>
      </c>
      <c r="GK476" s="13" t="str">
        <f>IF(AND(D476&lt;Y476,D475&gt;Y475),"TEMA crossunder","-----")</f>
        <v>-----</v>
      </c>
      <c r="GL476" s="22" t="str">
        <f>IF(GD476="Bearish","YES","-----")</f>
        <v>-----</v>
      </c>
      <c r="GM476" s="22" t="str">
        <f>IF(GH476="Reverse to Bearish","YES","-----")</f>
        <v>-----</v>
      </c>
      <c r="GN476" s="22" t="str">
        <f>IF(AND(GI476="Bullish",GI475="Bullish",GI474="Bullish",GI473="Bullish"),"YES","-----")</f>
        <v>-----</v>
      </c>
      <c r="GO476" s="22" t="str">
        <f>IF(OR(GK476="TEMA crossunder",GK475="TEMA crossunder",GK474="TEMA crossunder",GK473="TEMA crossunder"),"YES","-----")</f>
        <v>-----</v>
      </c>
      <c r="GP476" s="22" t="str">
        <f>IF(GD476="Bullish","YES","-----")</f>
        <v>YES</v>
      </c>
      <c r="GQ476" s="22" t="str">
        <f>IF(GH476="Reverse to Bullish","YES","-----")</f>
        <v>-----</v>
      </c>
      <c r="GR476" s="22" t="str">
        <f>IF(AND(GI476="Bearish",GI475="Bearish",GI474="Bearish",GI473="Bearish"),"YES","-----")</f>
        <v>-----</v>
      </c>
      <c r="GS476" s="22" t="str">
        <f>IF(OR(GJ476="TEMA crossover",GJ475="TEMA crossover",GJ474="TEMA crossover",GJ473="TEMA crossover"),"YES","-----")</f>
        <v>YES</v>
      </c>
      <c r="GT476" s="22" t="str">
        <f t="shared" si="784"/>
        <v>-----</v>
      </c>
      <c r="GU476" s="22" t="str">
        <f t="shared" si="785"/>
        <v>-----</v>
      </c>
      <c r="GV476" s="22" t="str">
        <f t="shared" si="786"/>
        <v>-----</v>
      </c>
      <c r="GW476" s="22" t="str">
        <f t="shared" si="787"/>
        <v>-----</v>
      </c>
      <c r="GX476" s="22" t="str">
        <f t="shared" si="788"/>
        <v>-----</v>
      </c>
      <c r="GY476" s="22" t="str">
        <f t="shared" si="789"/>
        <v>-----</v>
      </c>
      <c r="GZ476" s="7" t="str">
        <f>IF(G476&gt;BH476,"YES","-----")</f>
        <v>-----</v>
      </c>
      <c r="HA476" s="7" t="str">
        <f>IF(F476&lt;BI476,"YES","-----")</f>
        <v>-----</v>
      </c>
      <c r="HB476">
        <f>BH476-BI476</f>
        <v>3.3599999999996726</v>
      </c>
      <c r="HC476" s="27">
        <f t="shared" si="765"/>
        <v>-0.84567328681209464</v>
      </c>
      <c r="HD476" s="28">
        <f t="shared" si="725"/>
        <v>0.19886751464688296</v>
      </c>
      <c r="HE476" s="28" t="str">
        <f t="shared" si="726"/>
        <v>-----</v>
      </c>
      <c r="HF476" s="27">
        <f>STANDARDIZE(H476,AVERAGE($H93:$H476),_xlfn.STDEV.P($H93:$H476))</f>
        <v>0.10652678179976394</v>
      </c>
      <c r="HG476" s="28">
        <f t="shared" si="727"/>
        <v>0.54241779625123732</v>
      </c>
      <c r="HH476" s="28" t="str">
        <f t="shared" si="728"/>
        <v>-----</v>
      </c>
      <c r="HI476">
        <f t="shared" si="766"/>
        <v>-1.1088199999994686</v>
      </c>
      <c r="HJ476">
        <f t="shared" si="767"/>
        <v>2.251180000000204</v>
      </c>
      <c r="HK476" s="28">
        <f t="shared" ref="HK476:HL476" si="831">STANDARDIZE(HI476,AVERAGE(HI93:HI476),_xlfn.STDEV.P(HI93:HI476))</f>
        <v>0.58451316096876271</v>
      </c>
      <c r="HL476" s="28">
        <f t="shared" si="831"/>
        <v>-0.19490991890252188</v>
      </c>
      <c r="HM476" s="28">
        <f t="shared" si="730"/>
        <v>0.72056244335587727</v>
      </c>
      <c r="HN476" s="28">
        <f t="shared" si="731"/>
        <v>0.42273173447774803</v>
      </c>
      <c r="HO476" s="28" t="str">
        <f t="shared" si="732"/>
        <v>-----</v>
      </c>
      <c r="HP476" s="28" t="str">
        <f t="shared" si="733"/>
        <v>-----</v>
      </c>
      <c r="HQ476" s="28">
        <f t="shared" si="796"/>
        <v>-0.52836000000024796</v>
      </c>
      <c r="HR476" s="28" t="str">
        <f t="shared" si="769"/>
        <v>Bear</v>
      </c>
      <c r="HS476">
        <f t="shared" si="770"/>
        <v>0.52836000000024796</v>
      </c>
      <c r="HT476" s="27">
        <f t="shared" si="734"/>
        <v>-0.52822483426216194</v>
      </c>
      <c r="HU476" s="28">
        <f t="shared" si="735"/>
        <v>0.29867164731593376</v>
      </c>
      <c r="HV476" s="27" t="str">
        <f t="shared" si="736"/>
        <v>-----</v>
      </c>
    </row>
    <row r="477" spans="1:230" x14ac:dyDescent="0.55000000000000004">
      <c r="A477">
        <f>Validation!A476</f>
        <v>1772174400</v>
      </c>
      <c r="B477" t="str">
        <f>Price!B476</f>
        <v>XAUUSD</v>
      </c>
      <c r="C477" t="str">
        <f>Price!C476</f>
        <v>M5</v>
      </c>
      <c r="D477">
        <f>Price!D476</f>
        <v>5193.45</v>
      </c>
      <c r="E477">
        <f>Price!E476</f>
        <v>5194.22</v>
      </c>
      <c r="F477">
        <f>Price!F476</f>
        <v>5196.32</v>
      </c>
      <c r="G477">
        <f>Price!G476</f>
        <v>5192.76</v>
      </c>
      <c r="H477">
        <f>Price!H476</f>
        <v>462</v>
      </c>
      <c r="I477">
        <f>Diagonals!E476</f>
        <v>5231.71</v>
      </c>
      <c r="J477">
        <f>Diagonals!F476</f>
        <v>0</v>
      </c>
      <c r="K477">
        <f>Diagonals!G476</f>
        <v>0</v>
      </c>
      <c r="L477">
        <f>Diagonals!H476</f>
        <v>5085.38</v>
      </c>
      <c r="M477">
        <f>Diagonals!I476</f>
        <v>0</v>
      </c>
      <c r="N477">
        <f>Diagonals!J476</f>
        <v>0</v>
      </c>
      <c r="O477">
        <f>Diagonals!K476</f>
        <v>0</v>
      </c>
      <c r="P477">
        <f>Diagonals!L476</f>
        <v>0</v>
      </c>
      <c r="Q477">
        <f>Trendlines!E476</f>
        <v>5200.41</v>
      </c>
      <c r="R477">
        <f>Trendlines!F476</f>
        <v>5189.5600000000004</v>
      </c>
      <c r="S477">
        <f>Trendlines!G476</f>
        <v>5200.2</v>
      </c>
      <c r="T477">
        <f>Trendlines!H476</f>
        <v>5182.6400000000003</v>
      </c>
      <c r="U477">
        <f>Trendlines!I476</f>
        <v>5181.5200000000004</v>
      </c>
      <c r="V477">
        <f>Trendlines!J476</f>
        <v>5169.49</v>
      </c>
      <c r="W477">
        <f>Trendlines!K476</f>
        <v>0</v>
      </c>
      <c r="X477">
        <f>Trendlines!L476</f>
        <v>0</v>
      </c>
      <c r="Y477">
        <f>Tema_Hrma_Smma!E476</f>
        <v>5193.87</v>
      </c>
      <c r="Z477">
        <f>Tema_Hrma_Smma!F476</f>
        <v>5195.66</v>
      </c>
      <c r="AA477">
        <f>Tema_Hrma_Smma!G476</f>
        <v>5188.4399999999996</v>
      </c>
      <c r="AB477">
        <f>ZScore!H476</f>
        <v>-1</v>
      </c>
      <c r="AC477">
        <f>ZScore!I476</f>
        <v>0.74160000000000004</v>
      </c>
      <c r="AD477">
        <f>ZScore!J476</f>
        <v>3</v>
      </c>
      <c r="AE477">
        <f>HA!E476</f>
        <v>5193.7299999999996</v>
      </c>
      <c r="AF477">
        <f>HA!F476</f>
        <v>5196.32</v>
      </c>
      <c r="AG477">
        <f>HA!G476</f>
        <v>5192.76</v>
      </c>
      <c r="AH477">
        <f>HA!H476</f>
        <v>5194.1899999999996</v>
      </c>
      <c r="AI477">
        <f>HA!I476</f>
        <v>1</v>
      </c>
      <c r="AJ477">
        <f>HA!J476</f>
        <v>0.46</v>
      </c>
      <c r="AK477">
        <f>HA!K476</f>
        <v>-0.87766999999999995</v>
      </c>
      <c r="AL477">
        <f>HA!L476</f>
        <v>1</v>
      </c>
      <c r="AM477">
        <f>KC!E476</f>
        <v>5214.7741500000002</v>
      </c>
      <c r="AN477">
        <f>KC!F476</f>
        <v>5209.8725400000003</v>
      </c>
      <c r="AO477">
        <f>KC!G476</f>
        <v>5204.9709400000002</v>
      </c>
      <c r="AP477">
        <f>KC!H476</f>
        <v>5200.0693300000003</v>
      </c>
      <c r="AQ477">
        <f>KC!I476</f>
        <v>5195.1677300000001</v>
      </c>
      <c r="AR477">
        <f>KC!J476</f>
        <v>5191.60358</v>
      </c>
      <c r="AS477">
        <f>KC!K476</f>
        <v>5186.7019700000001</v>
      </c>
      <c r="AT477">
        <f>KC!L476</f>
        <v>5181.8003699999999</v>
      </c>
      <c r="AU477">
        <f>KC!M476</f>
        <v>5176.89876</v>
      </c>
      <c r="AV477">
        <f>KC!N476</f>
        <v>5171.9971599999999</v>
      </c>
      <c r="AW477">
        <f>SR_Levels!E476</f>
        <v>5193.3500000000004</v>
      </c>
      <c r="AX477">
        <f>SR_Levels!F476</f>
        <v>5178.6000000000004</v>
      </c>
      <c r="AY477">
        <f>SR_Levels!G476</f>
        <v>5161.8900000000003</v>
      </c>
      <c r="AZ477">
        <f>SR_Levels!H476</f>
        <v>5135.8500000000004</v>
      </c>
      <c r="BA477">
        <f>SR_Levels!I476</f>
        <v>5205.3100000000004</v>
      </c>
      <c r="BB477">
        <f>SR_Levels!J476</f>
        <v>0</v>
      </c>
      <c r="BC477">
        <f>SR_Levels!K476</f>
        <v>0</v>
      </c>
      <c r="BD477">
        <f>SR_Levels!L476</f>
        <v>0</v>
      </c>
      <c r="BE477">
        <f>ZigZag!E476</f>
        <v>0</v>
      </c>
      <c r="BF477">
        <f>ZigZag!F476</f>
        <v>0</v>
      </c>
      <c r="BG477">
        <f>ZigZag!G476</f>
        <v>5191.8500000000004</v>
      </c>
      <c r="BH477">
        <f>Dual_Tema!E476</f>
        <v>5195.8</v>
      </c>
      <c r="BI477">
        <f>Dual_Tema!F476</f>
        <v>5192.43</v>
      </c>
      <c r="BJ477">
        <f>Pinbar!E476</f>
        <v>0</v>
      </c>
      <c r="BK477">
        <f>SSA!E476</f>
        <v>5192.3671199999999</v>
      </c>
      <c r="BL477">
        <f>SSA!F476</f>
        <v>5193.19715</v>
      </c>
      <c r="BN477" t="str">
        <f t="shared" si="792"/>
        <v>Red Candle</v>
      </c>
      <c r="BO477" s="34">
        <f t="shared" si="797"/>
        <v>-7.1000588785374852E-4</v>
      </c>
      <c r="BP477" s="34">
        <f t="shared" si="805"/>
        <v>3.0432194950957836E-4</v>
      </c>
      <c r="BQ477" s="34">
        <f t="shared" si="821"/>
        <v>1.1778676547131717E-3</v>
      </c>
      <c r="BR477" s="34">
        <f t="shared" si="829"/>
        <v>1.1778676547131717E-3</v>
      </c>
      <c r="BS477" s="35">
        <f t="shared" si="798"/>
        <v>-1.1836933736453226E-4</v>
      </c>
      <c r="BT477" s="35">
        <f t="shared" si="806"/>
        <v>2.5356625888539597E-5</v>
      </c>
      <c r="BU477" s="35">
        <f t="shared" si="822"/>
        <v>6.5400722580655213E-5</v>
      </c>
      <c r="BV477" s="35">
        <f t="shared" si="830"/>
        <v>4.9050140953799115E-5</v>
      </c>
      <c r="BW477" s="27">
        <v>96</v>
      </c>
      <c r="BX477">
        <f>F477-G477</f>
        <v>3.5599999999994907</v>
      </c>
      <c r="BY477">
        <f>ABS(F477-D476)</f>
        <v>2.1399999999994179</v>
      </c>
      <c r="BZ477">
        <f>ABS(G477-D476)</f>
        <v>1.4200000000000728</v>
      </c>
      <c r="CA477">
        <f t="shared" si="771"/>
        <v>3.5599999999994907</v>
      </c>
      <c r="CB477">
        <f t="shared" si="808"/>
        <v>4.1442857142856804</v>
      </c>
      <c r="CC477">
        <f t="shared" si="814"/>
        <v>3.7472243536755228</v>
      </c>
      <c r="CD477">
        <f t="shared" si="809"/>
        <v>0.39706136061015762</v>
      </c>
      <c r="CE477">
        <f t="shared" si="815"/>
        <v>1</v>
      </c>
      <c r="CF477">
        <f t="shared" si="818"/>
        <v>9</v>
      </c>
      <c r="CG477" s="7" t="str">
        <f t="shared" si="810"/>
        <v>-----</v>
      </c>
      <c r="CH477" s="21">
        <f>(Q477-Q381)/$BW477</f>
        <v>5.6249999999996208E-3</v>
      </c>
      <c r="CI477" s="21">
        <f>(R477-R381)/$BW477</f>
        <v>-2.5937499999997726E-2</v>
      </c>
      <c r="CJ477" s="21">
        <f>(S477-S381)/$BW477</f>
        <v>-1.7604166666671972E-2</v>
      </c>
      <c r="CK477" s="21">
        <f>(T477-T381)/$BW477</f>
        <v>7.5625000000002274E-2</v>
      </c>
      <c r="CL477" s="21">
        <f>(U477-U381)/$BW477</f>
        <v>2.2187500000001137E-2</v>
      </c>
      <c r="CM477" s="21">
        <f>(V477-V381)/$BW477</f>
        <v>3.8645833333333712E-2</v>
      </c>
      <c r="CN477">
        <f>DEGREES(ATAN(CH477/$CB477))</f>
        <v>7.7766974593351926E-2</v>
      </c>
      <c r="CO477">
        <f>DEGREES(ATAN(CI477/$CB477))</f>
        <v>-0.35858769888228914</v>
      </c>
      <c r="CP477">
        <f>DEGREES(ATAN(CJ477/$CB477))</f>
        <v>-0.24338051350835957</v>
      </c>
      <c r="CQ477">
        <f>DEGREES(ATAN(CK477/$CB477))</f>
        <v>1.0454183838642896</v>
      </c>
      <c r="CR477">
        <f t="shared" si="811"/>
        <v>0.30674476857274258</v>
      </c>
      <c r="CS477">
        <f t="shared" si="812"/>
        <v>0.53427276019057113</v>
      </c>
      <c r="CT477" t="str" cm="1">
        <f t="array" ref="CT477">_xlfn.IFS(CN477&gt;3,"Strong + Slope",CN477&gt;1.5,"Moderate + Slope",CN477&gt;0.5,"Sideway + Slope",CN477&gt;=-0.5,"Sideway Flat",CN477&gt;=-1.5,"Sideway - Slope",CN477&gt;=-3,"Moderate - Slope",TRUE,"Strong - Slope")</f>
        <v>Sideway Flat</v>
      </c>
      <c r="CU477" t="str" cm="1">
        <f t="array" ref="CU477">_xlfn.IFS(CO477&gt;3,"Strong + Slope",CO477&gt;1.5,"Moderate + Slope",CO477&gt;0.5,"Sideway + Slope",CO477&gt;=-0.5,"Sideway Flat",CO477&gt;=-1.5,"Sideway - Slope",CO477&gt;=-3,"Moderate - Slope",TRUE,"Strong - Slope")</f>
        <v>Sideway Flat</v>
      </c>
      <c r="CV477" t="str" cm="1">
        <f t="array" ref="CV477">_xlfn.IFS(CP477&gt;3,"Strong + Slope",CP477&gt;1.5,"Moderate + Slope",CP477&gt;0.5,"Sideway + Slope",CP477&gt;=-0.5,"Sideway Flat",CP477&gt;=-1.5,"Sideway - Slope",CP477&gt;=-3,"Moderate - Slope",TRUE,"Strong - Slope")</f>
        <v>Sideway Flat</v>
      </c>
      <c r="CW477" t="str" cm="1">
        <f t="array" ref="CW477">_xlfn.IFS(CQ477&gt;3,"Strong + Slope",CQ477&gt;1.5,"Moderate + Slope",CQ477&gt;0.5,"Sideway + Slope",CQ477&gt;=-0.5,"Sideway Flat",CQ477&gt;=-1.5,"Sideway - Slope",CQ477&gt;=-3,"Moderate - Slope",TRUE,"Strong - Slope")</f>
        <v>Sideway + Slope</v>
      </c>
      <c r="CX477" t="str" cm="1">
        <f t="array" ref="CX477">_xlfn.IFS(CR477&gt;3,"Strong + Slope",CR477&gt;1.5,"Moderate + Slope",CR477&gt;0.5,"Sideway + Slope",CR477&gt;=-0.5,"Sideway Flat",CR477&gt;=-1.5,"Sideway - Slope",CR477&gt;=-3,"Moderate - Slope",TRUE,"Strong - Slope")</f>
        <v>Sideway Flat</v>
      </c>
      <c r="CY477" t="str" cm="1">
        <f t="array" ref="CY477">_xlfn.IFS(CS477&gt;3,"Strong + Slope",CS477&gt;1.5,"Moderate + Slope",CS477&gt;0.5,"Sideway + Slope",CS477&gt;=-0.5,"Sideway Flat",CS477&gt;=-1.5,"Sideway - Slope",CS477&gt;=-3,"Moderate - Slope",TRUE,"Strong - Slope")</f>
        <v>Sideway + Slope</v>
      </c>
      <c r="CZ477" s="7" t="str">
        <f>IF(AND(D477&gt;BH477,D477&gt;E477),"Bullish Trigger","-----")</f>
        <v>-----</v>
      </c>
      <c r="DA477" s="7" t="str">
        <f>IF(AND(D477&lt;BI477,D477&lt;E477),"Bearish Trigger","-----")</f>
        <v>-----</v>
      </c>
      <c r="DB477" s="13" t="str">
        <f>IF(AND(W477=BE477,W477&gt;0,BE477&gt;0),"Important High","------")</f>
        <v>------</v>
      </c>
      <c r="DC477" s="13" t="str">
        <f>IF(AND(X477=BF477,X477&gt;0,BF477&gt;0),"Important Low","------")</f>
        <v>------</v>
      </c>
      <c r="DD477" s="7" t="str">
        <f>IF(AND(DB477="Important High",DC477="-----",BJ477=1),"Imp High Rej","-----")</f>
        <v>-----</v>
      </c>
      <c r="DE477" s="7" t="str">
        <f>IF(AND(DB477="-----",DC477="Important Low",BJ477=1),"Imp Low Rej","-----")</f>
        <v>-----</v>
      </c>
      <c r="DF477" s="7" t="str">
        <f>IF(Y477&gt;AM477,"Overbought",IF(Y477&gt;AO477,"Bullish Momentum",IF(Y477&gt;AQ477,"Flat Momentum","-----")))</f>
        <v>-----</v>
      </c>
      <c r="DG477" s="7" t="str">
        <f>IF(Y477&lt;AV477,"Oversold",IF(Y477&lt;AT477,"Bearish Momentum",IF(Y477&lt;AR477,"Flat Momentum","-----")))</f>
        <v>-----</v>
      </c>
      <c r="DH477" s="7" t="str">
        <f>IF(AND(DF477="Overbought",AD477=2),"Culminated Thrust","-----")</f>
        <v>-----</v>
      </c>
      <c r="DI477" s="7" t="str">
        <f>IF(AND(DG477="Oversold",AD477=5),"Culminated Thrust","-----")</f>
        <v>-----</v>
      </c>
      <c r="DJ477" s="14">
        <f>(Q477-$D477)/$D477</f>
        <v>1.3401496115299149E-3</v>
      </c>
      <c r="DK477" s="14">
        <f>(R477-$D477)/$D477</f>
        <v>-7.4902040069691974E-4</v>
      </c>
      <c r="DL477" s="14">
        <f>(S477-$D477)/$D477</f>
        <v>1.2997140629061607E-3</v>
      </c>
      <c r="DM477" s="14">
        <f>(T477-$D477)/$D477</f>
        <v>-2.0814680029651754E-3</v>
      </c>
      <c r="DN477" s="14">
        <f>(U477-$D477)/$D477</f>
        <v>-2.2971242622918065E-3</v>
      </c>
      <c r="DO477" s="14">
        <f>(V477-$D477)/$D477</f>
        <v>-4.613503547738023E-3</v>
      </c>
      <c r="DP477" s="14">
        <f t="shared" si="737"/>
        <v>1.3401496115299149E-3</v>
      </c>
      <c r="DQ477" s="14">
        <f t="shared" si="738"/>
        <v>1.2997140629061607E-3</v>
      </c>
      <c r="DR477" s="14">
        <f t="shared" si="739"/>
        <v>-7.4902040069691974E-4</v>
      </c>
      <c r="DS477" s="14">
        <f t="shared" si="740"/>
        <v>-2.0814680029651754E-3</v>
      </c>
      <c r="DT477" s="14">
        <f t="shared" si="741"/>
        <v>-2.2971242622918065E-3</v>
      </c>
      <c r="DU477" s="14">
        <f t="shared" si="742"/>
        <v>-4.613503547738023E-3</v>
      </c>
      <c r="DV477" t="str">
        <f>IF($D477&gt;Q477,"SUP","RES")</f>
        <v>RES</v>
      </c>
      <c r="DW477" t="str">
        <f>IF($D477&gt;R477,"SUP","RES")</f>
        <v>SUP</v>
      </c>
      <c r="DX477" t="str">
        <f>IF($D477&gt;S477,"SUP","RES")</f>
        <v>RES</v>
      </c>
      <c r="DY477" t="str">
        <f>IF($D477&gt;T477,"SUP","RES")</f>
        <v>SUP</v>
      </c>
      <c r="DZ477" t="str">
        <f>IF($D477&gt;U477,"SUP","RES")</f>
        <v>SUP</v>
      </c>
      <c r="EA477" t="str">
        <f>IF($D477&gt;V477,"SUP","RES")</f>
        <v>SUP</v>
      </c>
      <c r="EB477" s="7">
        <f t="shared" si="743"/>
        <v>2</v>
      </c>
      <c r="EC477" s="7">
        <f t="shared" si="744"/>
        <v>4</v>
      </c>
      <c r="ED477" s="13" t="str">
        <f t="shared" si="745"/>
        <v>-----</v>
      </c>
      <c r="EE477" s="13" t="str">
        <f t="shared" si="746"/>
        <v>-----</v>
      </c>
      <c r="EF477" s="7">
        <f>IF(OR(ED477="All Sup",EE477="All Res"),"na",((D477-MIN(Q477:V477))/(MAX(Q477:V477)-MIN(Q477:V477))))</f>
        <v>0.77490297542043918</v>
      </c>
      <c r="EG477">
        <v>1.4999999999999999E-4</v>
      </c>
      <c r="EH477">
        <f>Q477*(1+$EG477)</f>
        <v>5201.1900615000004</v>
      </c>
      <c r="EI477">
        <f>Q477*(1-$EG477)</f>
        <v>5199.6299385000002</v>
      </c>
      <c r="EJ477">
        <f>R477*(1+$EG477)</f>
        <v>5190.3384340000011</v>
      </c>
      <c r="EK477">
        <f>R477*(1-$EG477)</f>
        <v>5188.7815660000006</v>
      </c>
      <c r="EL477">
        <f>S477*(1+$EG477)</f>
        <v>5200.9800300000006</v>
      </c>
      <c r="EM477">
        <f>S477*(1-$EG477)</f>
        <v>5199.4199699999999</v>
      </c>
      <c r="EN477">
        <f>T477*(1+$EG477)</f>
        <v>5183.4173960000007</v>
      </c>
      <c r="EO477">
        <f>T477*(1-$EG477)</f>
        <v>5181.8626040000008</v>
      </c>
      <c r="EP477">
        <f>U477*(1+$EG477)</f>
        <v>5182.2972280000013</v>
      </c>
      <c r="EQ477">
        <f>U477*(1-$EG477)</f>
        <v>5180.7427720000005</v>
      </c>
      <c r="ER477">
        <f>V477*(1+$EG477)</f>
        <v>5170.2654235</v>
      </c>
      <c r="ES477">
        <f>V477*(1-$EG477)</f>
        <v>5168.7145764999996</v>
      </c>
      <c r="ET477" s="7" t="str">
        <f t="shared" si="747"/>
        <v>-----</v>
      </c>
      <c r="EU477" s="7" t="str">
        <f t="shared" si="748"/>
        <v>-----</v>
      </c>
      <c r="EV477" s="7" t="str">
        <f t="shared" si="749"/>
        <v>-----</v>
      </c>
      <c r="EW477" s="7" t="str">
        <f t="shared" si="750"/>
        <v>-----</v>
      </c>
      <c r="EX477" s="7" t="str">
        <f t="shared" si="751"/>
        <v>-----</v>
      </c>
      <c r="EY477" s="7" t="str">
        <f t="shared" si="752"/>
        <v>-----</v>
      </c>
      <c r="EZ477">
        <f t="shared" si="772"/>
        <v>102</v>
      </c>
      <c r="FA477">
        <f t="shared" si="773"/>
        <v>15</v>
      </c>
      <c r="FB477">
        <f t="shared" si="774"/>
        <v>475</v>
      </c>
      <c r="FC477">
        <f t="shared" si="775"/>
        <v>20</v>
      </c>
      <c r="FD477">
        <f t="shared" si="776"/>
        <v>45</v>
      </c>
      <c r="FE477">
        <f t="shared" si="777"/>
        <v>169</v>
      </c>
      <c r="FF477">
        <f t="shared" si="778"/>
        <v>4</v>
      </c>
      <c r="FG477">
        <f t="shared" si="779"/>
        <v>1</v>
      </c>
      <c r="FH477">
        <f t="shared" si="780"/>
        <v>0</v>
      </c>
      <c r="FI477">
        <f t="shared" si="781"/>
        <v>1</v>
      </c>
      <c r="FJ477">
        <f t="shared" si="782"/>
        <v>4</v>
      </c>
      <c r="FK477">
        <f t="shared" si="783"/>
        <v>1</v>
      </c>
      <c r="FL477" s="7" t="str">
        <f t="shared" si="753"/>
        <v>-----</v>
      </c>
      <c r="FM477" s="7" t="str">
        <f t="shared" si="754"/>
        <v>-----</v>
      </c>
      <c r="FN477" s="7" t="str">
        <f t="shared" si="755"/>
        <v>-----</v>
      </c>
      <c r="FO477" s="7" t="str">
        <f t="shared" si="756"/>
        <v>-----</v>
      </c>
      <c r="FP477" s="7" t="str">
        <f t="shared" si="757"/>
        <v>-----</v>
      </c>
      <c r="FQ477" s="7" t="str">
        <f t="shared" si="758"/>
        <v>-----</v>
      </c>
      <c r="FR477" s="13" t="str">
        <f>IF(FL477="-----","-----",(D477-Q477)/Q477)</f>
        <v>-----</v>
      </c>
      <c r="FS477" s="13" t="str">
        <f>IF(FM477="-----","-----",(Q477-R477)/R477)</f>
        <v>-----</v>
      </c>
      <c r="FT477" s="13" t="str">
        <f>IF(FN477="-----","-----",(R477-S477)/S477)</f>
        <v>-----</v>
      </c>
      <c r="FU477" s="13" t="str">
        <f>IF(FO477="-----","-----",(S477-T477)/T477)</f>
        <v>-----</v>
      </c>
      <c r="FV477" s="13" t="str">
        <f>IF(FP477="-----","-----",(T477-U477)/U477)</f>
        <v>-----</v>
      </c>
      <c r="FW477" s="13" t="str">
        <f>IF(FQ477="-----","-----",(U477-V477)/V477)</f>
        <v>-----</v>
      </c>
      <c r="FX477" s="7" t="str">
        <f t="shared" si="759"/>
        <v>-----</v>
      </c>
      <c r="FY477" s="7" t="str">
        <f t="shared" si="760"/>
        <v>-----</v>
      </c>
      <c r="FZ477" s="7" t="str">
        <f t="shared" si="761"/>
        <v>-----</v>
      </c>
      <c r="GA477" s="7" t="str">
        <f t="shared" si="762"/>
        <v>-----</v>
      </c>
      <c r="GB477" s="7" t="str">
        <f t="shared" si="763"/>
        <v>-----</v>
      </c>
      <c r="GC477" s="7" t="str">
        <f t="shared" si="764"/>
        <v>-----</v>
      </c>
      <c r="GD477" s="7" t="str">
        <f>IF(AND(BG477&gt;AA477,BG476&gt;AA476,BG475&gt;AA475,BG474&gt;AA474,BG473&gt;AA473,BG472&gt;AA472,BG471&gt;AA471,BG470&gt;AA470,BG469&gt;AA469,BG468&gt;AA468,BG467&gt;AA467,BG466&gt;AA466),"Bullish",IF(AND(BG477&lt;AA477,BG476&lt;AA476,BG475&lt;AA475,BG474&lt;AA474,BG473&lt;AA473,BG472&lt;AA472,BG471&lt;AA471,BG470&lt;AA470,BG469&lt;AA469,BG468&lt;AA468,BG467&lt;AA467,BG466&lt;AA466),"Bearish","-----"))</f>
        <v>Bullish</v>
      </c>
      <c r="GE477">
        <f>(Z477-BG477)/BG477</f>
        <v>7.3384246463196947E-4</v>
      </c>
      <c r="GF477" s="28">
        <f t="shared" si="722"/>
        <v>0.76252336001395393</v>
      </c>
      <c r="GG477" s="7">
        <f t="shared" si="723"/>
        <v>0.77712614675417813</v>
      </c>
      <c r="GH477" s="7" t="str">
        <f t="shared" si="724"/>
        <v>-----</v>
      </c>
      <c r="GI477" s="7" t="str">
        <f>IF(Y477&gt;Z477,"Bullish","Bearish")</f>
        <v>Bearish</v>
      </c>
      <c r="GJ477" s="13" t="str">
        <f>IF(AND(D477&gt;Y477,D476&lt;Y476),"TEMA crossover","-----")</f>
        <v>-----</v>
      </c>
      <c r="GK477" s="13" t="str">
        <f>IF(AND(D477&lt;Y477,D476&gt;Y476),"TEMA crossunder","-----")</f>
        <v>TEMA crossunder</v>
      </c>
      <c r="GL477" s="22" t="str">
        <f>IF(GD477="Bearish","YES","-----")</f>
        <v>-----</v>
      </c>
      <c r="GM477" s="22" t="str">
        <f>IF(GH477="Reverse to Bearish","YES","-----")</f>
        <v>-----</v>
      </c>
      <c r="GN477" s="22" t="str">
        <f>IF(AND(GI477="Bullish",GI476="Bullish",GI475="Bullish",GI474="Bullish"),"YES","-----")</f>
        <v>-----</v>
      </c>
      <c r="GO477" s="22" t="str">
        <f>IF(OR(GK477="TEMA crossunder",GK476="TEMA crossunder",GK475="TEMA crossunder",GK474="TEMA crossunder"),"YES","-----")</f>
        <v>YES</v>
      </c>
      <c r="GP477" s="22" t="str">
        <f>IF(GD477="Bullish","YES","-----")</f>
        <v>YES</v>
      </c>
      <c r="GQ477" s="22" t="str">
        <f>IF(GH477="Reverse to Bullish","YES","-----")</f>
        <v>-----</v>
      </c>
      <c r="GR477" s="22" t="str">
        <f>IF(AND(GI477="Bearish",GI476="Bearish",GI475="Bearish",GI474="Bearish"),"YES","-----")</f>
        <v>YES</v>
      </c>
      <c r="GS477" s="22" t="str">
        <f>IF(OR(GJ477="TEMA crossover",GJ476="TEMA crossover",GJ475="TEMA crossover",GJ474="TEMA crossover"),"YES","-----")</f>
        <v>YES</v>
      </c>
      <c r="GT477" s="22" t="str">
        <f t="shared" si="784"/>
        <v>-----</v>
      </c>
      <c r="GU477" s="22" t="str">
        <f t="shared" si="785"/>
        <v>-----</v>
      </c>
      <c r="GV477" s="22" t="str">
        <f t="shared" si="786"/>
        <v>-----</v>
      </c>
      <c r="GW477" s="22" t="str">
        <f t="shared" si="787"/>
        <v>-----</v>
      </c>
      <c r="GX477" s="22" t="str">
        <f t="shared" si="788"/>
        <v>-----</v>
      </c>
      <c r="GY477" s="22" t="str">
        <f t="shared" si="789"/>
        <v>-----</v>
      </c>
      <c r="GZ477" s="7" t="str">
        <f>IF(G477&gt;BH477,"YES","-----")</f>
        <v>-----</v>
      </c>
      <c r="HA477" s="7" t="str">
        <f>IF(F477&lt;BI477,"YES","-----")</f>
        <v>-----</v>
      </c>
      <c r="HB477">
        <f>BH477-BI477</f>
        <v>3.3699999999998909</v>
      </c>
      <c r="HC477" s="27">
        <f t="shared" si="765"/>
        <v>-0.83801092425997359</v>
      </c>
      <c r="HD477" s="28">
        <f t="shared" si="725"/>
        <v>0.20101228407142588</v>
      </c>
      <c r="HE477" s="28" t="str">
        <f t="shared" si="726"/>
        <v>-----</v>
      </c>
      <c r="HF477" s="27">
        <f>STANDARDIZE(H477,AVERAGE($H94:$H477),_xlfn.STDEV.P($H94:$H477))</f>
        <v>-0.25250422162236119</v>
      </c>
      <c r="HG477" s="28">
        <f t="shared" si="727"/>
        <v>0.40032567571219602</v>
      </c>
      <c r="HH477" s="28" t="str">
        <f t="shared" si="728"/>
        <v>-----</v>
      </c>
      <c r="HI477">
        <f t="shared" si="766"/>
        <v>6.2880000000404834E-2</v>
      </c>
      <c r="HJ477">
        <f t="shared" si="767"/>
        <v>3.4328800000002957</v>
      </c>
      <c r="HK477" s="28">
        <f t="shared" ref="HK477:HL477" si="832">STANDARDIZE(HI477,AVERAGE(HI94:HI477),_xlfn.STDEV.P(HI94:HI477))</f>
        <v>0.9357868805667191</v>
      </c>
      <c r="HL477" s="28">
        <f t="shared" si="832"/>
        <v>0.24594918484350703</v>
      </c>
      <c r="HM477" s="28">
        <f t="shared" si="730"/>
        <v>0.82530853618852795</v>
      </c>
      <c r="HN477" s="28">
        <f t="shared" si="731"/>
        <v>0.59713921552430804</v>
      </c>
      <c r="HO477" s="28" t="str">
        <f t="shared" si="732"/>
        <v>-----</v>
      </c>
      <c r="HP477" s="28" t="str">
        <f t="shared" si="733"/>
        <v>-----</v>
      </c>
      <c r="HQ477" s="28">
        <f t="shared" si="796"/>
        <v>-0.83003000000007887</v>
      </c>
      <c r="HR477" s="28" t="str">
        <f t="shared" si="769"/>
        <v>Bear</v>
      </c>
      <c r="HS477">
        <f t="shared" si="770"/>
        <v>0.83003000000007887</v>
      </c>
      <c r="HT477" s="27">
        <f t="shared" si="734"/>
        <v>-0.16228949143643343</v>
      </c>
      <c r="HU477" s="28">
        <f t="shared" si="735"/>
        <v>0.43553894480051436</v>
      </c>
      <c r="HV477" s="27" t="str">
        <f t="shared" si="736"/>
        <v>-----</v>
      </c>
    </row>
    <row r="478" spans="1:230" x14ac:dyDescent="0.55000000000000004">
      <c r="A478">
        <f>Validation!A477</f>
        <v>1772174700</v>
      </c>
      <c r="B478" t="str">
        <f>Price!B477</f>
        <v>XAUUSD</v>
      </c>
      <c r="C478" t="str">
        <f>Price!C477</f>
        <v>M5</v>
      </c>
      <c r="D478">
        <f>Price!D477</f>
        <v>5191.8900000000003</v>
      </c>
      <c r="E478">
        <f>Price!E477</f>
        <v>5193.62</v>
      </c>
      <c r="F478">
        <f>Price!F477</f>
        <v>5193.8500000000004</v>
      </c>
      <c r="G478">
        <f>Price!G477</f>
        <v>5191.46</v>
      </c>
      <c r="H478">
        <f>Price!H477</f>
        <v>433</v>
      </c>
      <c r="I478">
        <f>Diagonals!E477</f>
        <v>5231.8900000000003</v>
      </c>
      <c r="J478">
        <f>Diagonals!F477</f>
        <v>0</v>
      </c>
      <c r="K478">
        <f>Diagonals!G477</f>
        <v>0</v>
      </c>
      <c r="L478">
        <f>Diagonals!H477</f>
        <v>5085.05</v>
      </c>
      <c r="M478">
        <f>Diagonals!I477</f>
        <v>0</v>
      </c>
      <c r="N478">
        <f>Diagonals!J477</f>
        <v>0</v>
      </c>
      <c r="O478">
        <f>Diagonals!K477</f>
        <v>0</v>
      </c>
      <c r="P478">
        <f>Diagonals!L477</f>
        <v>0</v>
      </c>
      <c r="Q478">
        <f>Trendlines!E477</f>
        <v>5200.42</v>
      </c>
      <c r="R478">
        <f>Trendlines!F477</f>
        <v>5189.53</v>
      </c>
      <c r="S478">
        <f>Trendlines!G477</f>
        <v>5200.18</v>
      </c>
      <c r="T478">
        <f>Trendlines!H477</f>
        <v>5182.71</v>
      </c>
      <c r="U478">
        <f>Trendlines!I477</f>
        <v>5181.54</v>
      </c>
      <c r="V478">
        <f>Trendlines!J477</f>
        <v>5169.53</v>
      </c>
      <c r="W478">
        <f>Trendlines!K477</f>
        <v>0</v>
      </c>
      <c r="X478">
        <f>Trendlines!L477</f>
        <v>0</v>
      </c>
      <c r="Y478">
        <f>Tema_Hrma_Smma!E477</f>
        <v>5192.97</v>
      </c>
      <c r="Z478">
        <f>Tema_Hrma_Smma!F477</f>
        <v>5195.28</v>
      </c>
      <c r="AA478">
        <f>Tema_Hrma_Smma!G477</f>
        <v>5188.58</v>
      </c>
      <c r="AB478">
        <f>ZScore!H477</f>
        <v>-1</v>
      </c>
      <c r="AC478">
        <f>ZScore!I477</f>
        <v>0.38734000000000002</v>
      </c>
      <c r="AD478">
        <f>ZScore!J477</f>
        <v>3</v>
      </c>
      <c r="AE478">
        <f>HA!E477</f>
        <v>5193.96</v>
      </c>
      <c r="AF478">
        <f>HA!F477</f>
        <v>5193.96</v>
      </c>
      <c r="AG478">
        <f>HA!G477</f>
        <v>5191.46</v>
      </c>
      <c r="AH478">
        <f>HA!H477</f>
        <v>5192.7</v>
      </c>
      <c r="AI478">
        <f>HA!I477</f>
        <v>-1</v>
      </c>
      <c r="AJ478">
        <f>HA!J477</f>
        <v>1.25</v>
      </c>
      <c r="AK478">
        <f>HA!K477</f>
        <v>-0.55006999999999995</v>
      </c>
      <c r="AL478">
        <f>HA!L477</f>
        <v>-1</v>
      </c>
      <c r="AM478">
        <f>KC!E477</f>
        <v>5214.7838000000002</v>
      </c>
      <c r="AN478">
        <f>KC!F477</f>
        <v>5209.9328100000002</v>
      </c>
      <c r="AO478">
        <f>KC!G477</f>
        <v>5205.0818300000001</v>
      </c>
      <c r="AP478">
        <f>KC!H477</f>
        <v>5200.2308400000002</v>
      </c>
      <c r="AQ478">
        <f>KC!I477</f>
        <v>5195.3798500000003</v>
      </c>
      <c r="AR478">
        <f>KC!J477</f>
        <v>5191.85034</v>
      </c>
      <c r="AS478">
        <f>KC!K477</f>
        <v>5186.99935</v>
      </c>
      <c r="AT478">
        <f>KC!L477</f>
        <v>5182.1483699999999</v>
      </c>
      <c r="AU478">
        <f>KC!M477</f>
        <v>5177.29738</v>
      </c>
      <c r="AV478">
        <f>KC!N477</f>
        <v>5172.4463900000001</v>
      </c>
      <c r="AW478">
        <f>SR_Levels!E477</f>
        <v>5178.6000000000004</v>
      </c>
      <c r="AX478">
        <f>SR_Levels!F477</f>
        <v>5161.8900000000003</v>
      </c>
      <c r="AY478">
        <f>SR_Levels!G477</f>
        <v>5135.8500000000004</v>
      </c>
      <c r="AZ478">
        <f>SR_Levels!H477</f>
        <v>0</v>
      </c>
      <c r="BA478">
        <f>SR_Levels!I477</f>
        <v>5193.3500000000004</v>
      </c>
      <c r="BB478">
        <f>SR_Levels!J477</f>
        <v>5205.3100000000004</v>
      </c>
      <c r="BC478">
        <f>SR_Levels!K477</f>
        <v>0</v>
      </c>
      <c r="BD478">
        <f>SR_Levels!L477</f>
        <v>0</v>
      </c>
      <c r="BE478">
        <f>ZigZag!E477</f>
        <v>0</v>
      </c>
      <c r="BF478">
        <f>ZigZag!F477</f>
        <v>0</v>
      </c>
      <c r="BG478">
        <f>ZigZag!G477</f>
        <v>5191.8900000000003</v>
      </c>
      <c r="BH478">
        <f>Dual_Tema!E477</f>
        <v>5194.6400000000003</v>
      </c>
      <c r="BI478">
        <f>Dual_Tema!F477</f>
        <v>5191.82</v>
      </c>
      <c r="BJ478">
        <f>Pinbar!E477</f>
        <v>0</v>
      </c>
      <c r="BK478">
        <f>SSA!E477</f>
        <v>5190.8675300000004</v>
      </c>
      <c r="BL478">
        <f>SSA!F477</f>
        <v>5192.0323399999997</v>
      </c>
      <c r="BN478" t="str">
        <f t="shared" si="792"/>
        <v>Red Candle</v>
      </c>
      <c r="BO478" s="34">
        <f t="shared" si="797"/>
        <v>-7.1021907082546853E-4</v>
      </c>
      <c r="BP478" s="34">
        <f t="shared" si="805"/>
        <v>1.2135782064470746E-4</v>
      </c>
      <c r="BQ478" s="34">
        <f t="shared" si="821"/>
        <v>1.0430966667183128E-3</v>
      </c>
      <c r="BR478" s="34">
        <f t="shared" si="829"/>
        <v>1.1994592791289005E-3</v>
      </c>
      <c r="BS478" s="35">
        <f t="shared" si="798"/>
        <v>-1.1840488889902634E-4</v>
      </c>
      <c r="BT478" s="35">
        <f t="shared" si="806"/>
        <v>1.0112589246880077E-5</v>
      </c>
      <c r="BU478" s="35">
        <f t="shared" si="822"/>
        <v>5.7921289562390399E-5</v>
      </c>
      <c r="BV478" s="35">
        <f t="shared" si="830"/>
        <v>4.9948768337859661E-5</v>
      </c>
      <c r="BW478" s="27">
        <v>96</v>
      </c>
      <c r="BX478">
        <f>F478-G478</f>
        <v>2.3900000000003274</v>
      </c>
      <c r="BY478">
        <f>ABS(F478-D477)</f>
        <v>0.4000000000005457</v>
      </c>
      <c r="BZ478">
        <f>ABS(G478-D477)</f>
        <v>1.9899999999997817</v>
      </c>
      <c r="CA478">
        <f t="shared" si="771"/>
        <v>2.3900000000003274</v>
      </c>
      <c r="CB478">
        <f t="shared" si="808"/>
        <v>3.8635714285713738</v>
      </c>
      <c r="CC478">
        <f t="shared" si="814"/>
        <v>3.6502797569844376</v>
      </c>
      <c r="CD478">
        <f t="shared" si="809"/>
        <v>0.21329167158693618</v>
      </c>
      <c r="CE478">
        <f t="shared" si="815"/>
        <v>1</v>
      </c>
      <c r="CF478">
        <f t="shared" si="818"/>
        <v>10</v>
      </c>
      <c r="CG478" s="7" t="str">
        <f t="shared" si="810"/>
        <v>-----</v>
      </c>
      <c r="CH478" s="21">
        <f>(Q478-Q382)/$BW478</f>
        <v>5.6249999999996208E-3</v>
      </c>
      <c r="CI478" s="21">
        <f>(R478-R382)/$BW478</f>
        <v>-2.5937500000007201E-2</v>
      </c>
      <c r="CJ478" s="21">
        <f>(S478-S382)/$BW478</f>
        <v>-1.7604166666662497E-2</v>
      </c>
      <c r="CK478" s="21">
        <f>(T478-T382)/$BW478</f>
        <v>7.5625000000002274E-2</v>
      </c>
      <c r="CL478" s="21">
        <f>(U478-U382)/$BW478</f>
        <v>2.2187500000001137E-2</v>
      </c>
      <c r="CM478" s="21">
        <f>(V478-V382)/$BW478</f>
        <v>3.8645833333333712E-2</v>
      </c>
      <c r="CN478">
        <f>DEGREES(ATAN(CH478/$CB478))</f>
        <v>8.3417257323964711E-2</v>
      </c>
      <c r="CO478">
        <f>DEGREES(ATAN(CI478/$CB478))</f>
        <v>-0.38464073548477179</v>
      </c>
      <c r="CP478">
        <f>DEGREES(ATAN(CJ478/$CB478))</f>
        <v>-0.26106349794388567</v>
      </c>
      <c r="CQ478">
        <f>DEGREES(ATAN(CK478/$CB478))</f>
        <v>1.1213562782012445</v>
      </c>
      <c r="CR478">
        <f t="shared" si="811"/>
        <v>0.32903135268208367</v>
      </c>
      <c r="CS478">
        <f t="shared" si="812"/>
        <v>0.57308874557176137</v>
      </c>
      <c r="CT478" t="str" cm="1">
        <f t="array" ref="CT478">_xlfn.IFS(CN478&gt;3,"Strong + Slope",CN478&gt;1.5,"Moderate + Slope",CN478&gt;0.5,"Sideway + Slope",CN478&gt;=-0.5,"Sideway Flat",CN478&gt;=-1.5,"Sideway - Slope",CN478&gt;=-3,"Moderate - Slope",TRUE,"Strong - Slope")</f>
        <v>Sideway Flat</v>
      </c>
      <c r="CU478" t="str" cm="1">
        <f t="array" ref="CU478">_xlfn.IFS(CO478&gt;3,"Strong + Slope",CO478&gt;1.5,"Moderate + Slope",CO478&gt;0.5,"Sideway + Slope",CO478&gt;=-0.5,"Sideway Flat",CO478&gt;=-1.5,"Sideway - Slope",CO478&gt;=-3,"Moderate - Slope",TRUE,"Strong - Slope")</f>
        <v>Sideway Flat</v>
      </c>
      <c r="CV478" t="str" cm="1">
        <f t="array" ref="CV478">_xlfn.IFS(CP478&gt;3,"Strong + Slope",CP478&gt;1.5,"Moderate + Slope",CP478&gt;0.5,"Sideway + Slope",CP478&gt;=-0.5,"Sideway Flat",CP478&gt;=-1.5,"Sideway - Slope",CP478&gt;=-3,"Moderate - Slope",TRUE,"Strong - Slope")</f>
        <v>Sideway Flat</v>
      </c>
      <c r="CW478" t="str" cm="1">
        <f t="array" ref="CW478">_xlfn.IFS(CQ478&gt;3,"Strong + Slope",CQ478&gt;1.5,"Moderate + Slope",CQ478&gt;0.5,"Sideway + Slope",CQ478&gt;=-0.5,"Sideway Flat",CQ478&gt;=-1.5,"Sideway - Slope",CQ478&gt;=-3,"Moderate - Slope",TRUE,"Strong - Slope")</f>
        <v>Sideway + Slope</v>
      </c>
      <c r="CX478" t="str" cm="1">
        <f t="array" ref="CX478">_xlfn.IFS(CR478&gt;3,"Strong + Slope",CR478&gt;1.5,"Moderate + Slope",CR478&gt;0.5,"Sideway + Slope",CR478&gt;=-0.5,"Sideway Flat",CR478&gt;=-1.5,"Sideway - Slope",CR478&gt;=-3,"Moderate - Slope",TRUE,"Strong - Slope")</f>
        <v>Sideway Flat</v>
      </c>
      <c r="CY478" t="str" cm="1">
        <f t="array" ref="CY478">_xlfn.IFS(CS478&gt;3,"Strong + Slope",CS478&gt;1.5,"Moderate + Slope",CS478&gt;0.5,"Sideway + Slope",CS478&gt;=-0.5,"Sideway Flat",CS478&gt;=-1.5,"Sideway - Slope",CS478&gt;=-3,"Moderate - Slope",TRUE,"Strong - Slope")</f>
        <v>Sideway + Slope</v>
      </c>
      <c r="CZ478" s="7" t="str">
        <f>IF(AND(D478&gt;BH478,D478&gt;E478),"Bullish Trigger","-----")</f>
        <v>-----</v>
      </c>
      <c r="DA478" s="7" t="str">
        <f>IF(AND(D478&lt;BI478,D478&lt;E478),"Bearish Trigger","-----")</f>
        <v>-----</v>
      </c>
      <c r="DB478" s="13" t="str">
        <f>IF(AND(W478=BE478,W478&gt;0,BE478&gt;0),"Important High","------")</f>
        <v>------</v>
      </c>
      <c r="DC478" s="13" t="str">
        <f>IF(AND(X478=BF478,X478&gt;0,BF478&gt;0),"Important Low","------")</f>
        <v>------</v>
      </c>
      <c r="DD478" s="7" t="str">
        <f>IF(AND(DB478="Important High",DC478="-----",BJ478=1),"Imp High Rej","-----")</f>
        <v>-----</v>
      </c>
      <c r="DE478" s="7" t="str">
        <f>IF(AND(DB478="-----",DC478="Important Low",BJ478=1),"Imp Low Rej","-----")</f>
        <v>-----</v>
      </c>
      <c r="DF478" s="7" t="str">
        <f>IF(Y478&gt;AM478,"Overbought",IF(Y478&gt;AO478,"Bullish Momentum",IF(Y478&gt;AQ478,"Flat Momentum","-----")))</f>
        <v>-----</v>
      </c>
      <c r="DG478" s="7" t="str">
        <f>IF(Y478&lt;AV478,"Oversold",IF(Y478&lt;AT478,"Bearish Momentum",IF(Y478&lt;AR478,"Flat Momentum","-----")))</f>
        <v>-----</v>
      </c>
      <c r="DH478" s="7" t="str">
        <f>IF(AND(DF478="Overbought",AD478=2),"Culminated Thrust","-----")</f>
        <v>-----</v>
      </c>
      <c r="DI478" s="7" t="str">
        <f>IF(AND(DG478="Oversold",AD478=5),"Culminated Thrust","-----")</f>
        <v>-----</v>
      </c>
      <c r="DJ478" s="14">
        <f>(Q478-$D478)/$D478</f>
        <v>1.6429469807718855E-3</v>
      </c>
      <c r="DK478" s="14">
        <f>(R478-$D478)/$D478</f>
        <v>-4.545550849499088E-4</v>
      </c>
      <c r="DL478" s="14">
        <f>(S478-$D478)/$D478</f>
        <v>1.5967210399295754E-3</v>
      </c>
      <c r="DM478" s="14">
        <f>(T478-$D478)/$D478</f>
        <v>-1.7681422372200278E-3</v>
      </c>
      <c r="DN478" s="14">
        <f>(U478-$D478)/$D478</f>
        <v>-1.9934936988265091E-3</v>
      </c>
      <c r="DO478" s="14">
        <f>(V478-$D478)/$D478</f>
        <v>-4.3067168218125923E-3</v>
      </c>
      <c r="DP478" s="14">
        <f t="shared" si="737"/>
        <v>1.6429469807718855E-3</v>
      </c>
      <c r="DQ478" s="14">
        <f t="shared" si="738"/>
        <v>1.5967210399295754E-3</v>
      </c>
      <c r="DR478" s="14">
        <f t="shared" si="739"/>
        <v>-4.545550849499088E-4</v>
      </c>
      <c r="DS478" s="14">
        <f t="shared" si="740"/>
        <v>-1.7681422372200278E-3</v>
      </c>
      <c r="DT478" s="14">
        <f t="shared" si="741"/>
        <v>-1.9934936988265091E-3</v>
      </c>
      <c r="DU478" s="14">
        <f t="shared" si="742"/>
        <v>-4.3067168218125923E-3</v>
      </c>
      <c r="DV478" t="str">
        <f>IF($D478&gt;Q478,"SUP","RES")</f>
        <v>RES</v>
      </c>
      <c r="DW478" t="str">
        <f>IF($D478&gt;R478,"SUP","RES")</f>
        <v>SUP</v>
      </c>
      <c r="DX478" t="str">
        <f>IF($D478&gt;S478,"SUP","RES")</f>
        <v>RES</v>
      </c>
      <c r="DY478" t="str">
        <f>IF($D478&gt;T478,"SUP","RES")</f>
        <v>SUP</v>
      </c>
      <c r="DZ478" t="str">
        <f>IF($D478&gt;U478,"SUP","RES")</f>
        <v>SUP</v>
      </c>
      <c r="EA478" t="str">
        <f>IF($D478&gt;V478,"SUP","RES")</f>
        <v>SUP</v>
      </c>
      <c r="EB478" s="7">
        <f t="shared" si="743"/>
        <v>2</v>
      </c>
      <c r="EC478" s="7">
        <f t="shared" si="744"/>
        <v>4</v>
      </c>
      <c r="ED478" s="13" t="str">
        <f t="shared" si="745"/>
        <v>-----</v>
      </c>
      <c r="EE478" s="13" t="str">
        <f t="shared" si="746"/>
        <v>-----</v>
      </c>
      <c r="EF478" s="7">
        <f>IF(OR(ED478="All Sup",EE478="All Res"),"na",((D478-MIN(Q478:V478))/(MAX(Q478:V478)-MIN(Q478:V478))))</f>
        <v>0.72385885399806882</v>
      </c>
      <c r="EG478">
        <v>1.4999999999999999E-4</v>
      </c>
      <c r="EH478">
        <f>Q478*(1+$EG478)</f>
        <v>5201.2000630000002</v>
      </c>
      <c r="EI478">
        <f>Q478*(1-$EG478)</f>
        <v>5199.6399369999999</v>
      </c>
      <c r="EJ478">
        <f>R478*(1+$EG478)</f>
        <v>5190.3084294999999</v>
      </c>
      <c r="EK478">
        <f>R478*(1-$EG478)</f>
        <v>5188.7515704999996</v>
      </c>
      <c r="EL478">
        <f>S478*(1+$EG478)</f>
        <v>5200.960027000001</v>
      </c>
      <c r="EM478">
        <f>S478*(1-$EG478)</f>
        <v>5199.3999730000005</v>
      </c>
      <c r="EN478">
        <f>T478*(1+$EG478)</f>
        <v>5183.4874065000004</v>
      </c>
      <c r="EO478">
        <f>T478*(1-$EG478)</f>
        <v>5181.9325934999997</v>
      </c>
      <c r="EP478">
        <f>U478*(1+$EG478)</f>
        <v>5182.3172310000009</v>
      </c>
      <c r="EQ478">
        <f>U478*(1-$EG478)</f>
        <v>5180.7627689999999</v>
      </c>
      <c r="ER478">
        <f>V478*(1+$EG478)</f>
        <v>5170.3054295000002</v>
      </c>
      <c r="ES478">
        <f>V478*(1-$EG478)</f>
        <v>5168.7545705000002</v>
      </c>
      <c r="ET478" s="7" t="str">
        <f t="shared" si="747"/>
        <v>-----</v>
      </c>
      <c r="EU478" s="7" t="str">
        <f t="shared" si="748"/>
        <v>-----</v>
      </c>
      <c r="EV478" s="7" t="str">
        <f t="shared" si="749"/>
        <v>-----</v>
      </c>
      <c r="EW478" s="7" t="str">
        <f t="shared" si="750"/>
        <v>-----</v>
      </c>
      <c r="EX478" s="7" t="str">
        <f t="shared" si="751"/>
        <v>-----</v>
      </c>
      <c r="EY478" s="7" t="str">
        <f t="shared" si="752"/>
        <v>-----</v>
      </c>
      <c r="EZ478">
        <f t="shared" si="772"/>
        <v>103</v>
      </c>
      <c r="FA478">
        <f t="shared" si="773"/>
        <v>16</v>
      </c>
      <c r="FB478">
        <f t="shared" si="774"/>
        <v>476</v>
      </c>
      <c r="FC478">
        <f t="shared" si="775"/>
        <v>21</v>
      </c>
      <c r="FD478">
        <f t="shared" si="776"/>
        <v>46</v>
      </c>
      <c r="FE478">
        <f t="shared" si="777"/>
        <v>170</v>
      </c>
      <c r="FF478">
        <f t="shared" si="778"/>
        <v>4</v>
      </c>
      <c r="FG478">
        <f t="shared" si="779"/>
        <v>1</v>
      </c>
      <c r="FH478">
        <f t="shared" si="780"/>
        <v>0</v>
      </c>
      <c r="FI478">
        <f t="shared" si="781"/>
        <v>1</v>
      </c>
      <c r="FJ478">
        <f t="shared" si="782"/>
        <v>4</v>
      </c>
      <c r="FK478">
        <f t="shared" si="783"/>
        <v>1</v>
      </c>
      <c r="FL478" s="7" t="str">
        <f t="shared" si="753"/>
        <v>-----</v>
      </c>
      <c r="FM478" s="7" t="str">
        <f t="shared" si="754"/>
        <v>-----</v>
      </c>
      <c r="FN478" s="7" t="str">
        <f t="shared" si="755"/>
        <v>-----</v>
      </c>
      <c r="FO478" s="7" t="str">
        <f t="shared" si="756"/>
        <v>-----</v>
      </c>
      <c r="FP478" s="7" t="str">
        <f t="shared" si="757"/>
        <v>-----</v>
      </c>
      <c r="FQ478" s="7" t="str">
        <f t="shared" si="758"/>
        <v>-----</v>
      </c>
      <c r="FR478" s="13" t="str">
        <f>IF(FL478="-----","-----",(D478-Q478)/Q478)</f>
        <v>-----</v>
      </c>
      <c r="FS478" s="13" t="str">
        <f>IF(FM478="-----","-----",(Q478-R478)/R478)</f>
        <v>-----</v>
      </c>
      <c r="FT478" s="13" t="str">
        <f>IF(FN478="-----","-----",(R478-S478)/S478)</f>
        <v>-----</v>
      </c>
      <c r="FU478" s="13" t="str">
        <f>IF(FO478="-----","-----",(S478-T478)/T478)</f>
        <v>-----</v>
      </c>
      <c r="FV478" s="13" t="str">
        <f>IF(FP478="-----","-----",(T478-U478)/U478)</f>
        <v>-----</v>
      </c>
      <c r="FW478" s="13" t="str">
        <f>IF(FQ478="-----","-----",(U478-V478)/V478)</f>
        <v>-----</v>
      </c>
      <c r="FX478" s="7" t="str">
        <f t="shared" si="759"/>
        <v>-----</v>
      </c>
      <c r="FY478" s="7" t="str">
        <f t="shared" si="760"/>
        <v>-----</v>
      </c>
      <c r="FZ478" s="7" t="str">
        <f t="shared" si="761"/>
        <v>-----</v>
      </c>
      <c r="GA478" s="7" t="str">
        <f t="shared" si="762"/>
        <v>-----</v>
      </c>
      <c r="GB478" s="7" t="str">
        <f t="shared" si="763"/>
        <v>-----</v>
      </c>
      <c r="GC478" s="7" t="str">
        <f t="shared" si="764"/>
        <v>-----</v>
      </c>
      <c r="GD478" s="7" t="str">
        <f>IF(AND(BG478&gt;AA478,BG477&gt;AA477,BG476&gt;AA476,BG475&gt;AA475,BG474&gt;AA474,BG473&gt;AA473,BG472&gt;AA472,BG471&gt;AA471,BG470&gt;AA470,BG469&gt;AA469,BG468&gt;AA468,BG467&gt;AA467),"Bullish",IF(AND(BG478&lt;AA478,BG477&lt;AA477,BG476&lt;AA476,BG475&lt;AA475,BG474&lt;AA474,BG473&lt;AA473,BG472&lt;AA472,BG471&lt;AA471,BG470&lt;AA470,BG469&lt;AA469,BG468&lt;AA468,BG467&lt;AA467),"Bearish","-----"))</f>
        <v>Bullish</v>
      </c>
      <c r="GE478">
        <f>(Z478-BG478)/BG478</f>
        <v>6.5294141439811281E-4</v>
      </c>
      <c r="GF478" s="28">
        <f t="shared" si="722"/>
        <v>0.68100199150447427</v>
      </c>
      <c r="GG478" s="7">
        <f t="shared" si="723"/>
        <v>0.75206488485106604</v>
      </c>
      <c r="GH478" s="7" t="str">
        <f t="shared" si="724"/>
        <v>-----</v>
      </c>
      <c r="GI478" s="7" t="str">
        <f>IF(Y478&gt;Z478,"Bullish","Bearish")</f>
        <v>Bearish</v>
      </c>
      <c r="GJ478" s="13" t="str">
        <f>IF(AND(D478&gt;Y478,D477&lt;Y477),"TEMA crossover","-----")</f>
        <v>-----</v>
      </c>
      <c r="GK478" s="13" t="str">
        <f>IF(AND(D478&lt;Y478,D477&gt;Y477),"TEMA crossunder","-----")</f>
        <v>-----</v>
      </c>
      <c r="GL478" s="22" t="str">
        <f>IF(GD478="Bearish","YES","-----")</f>
        <v>-----</v>
      </c>
      <c r="GM478" s="22" t="str">
        <f>IF(GH478="Reverse to Bearish","YES","-----")</f>
        <v>-----</v>
      </c>
      <c r="GN478" s="22" t="str">
        <f>IF(AND(GI478="Bullish",GI477="Bullish",GI476="Bullish",GI475="Bullish"),"YES","-----")</f>
        <v>-----</v>
      </c>
      <c r="GO478" s="22" t="str">
        <f>IF(OR(GK478="TEMA crossunder",GK477="TEMA crossunder",GK476="TEMA crossunder",GK475="TEMA crossunder"),"YES","-----")</f>
        <v>YES</v>
      </c>
      <c r="GP478" s="22" t="str">
        <f>IF(GD478="Bullish","YES","-----")</f>
        <v>YES</v>
      </c>
      <c r="GQ478" s="22" t="str">
        <f>IF(GH478="Reverse to Bullish","YES","-----")</f>
        <v>-----</v>
      </c>
      <c r="GR478" s="22" t="str">
        <f>IF(AND(GI478="Bearish",GI477="Bearish",GI476="Bearish",GI475="Bearish"),"YES","-----")</f>
        <v>YES</v>
      </c>
      <c r="GS478" s="22" t="str">
        <f>IF(OR(GJ478="TEMA crossover",GJ477="TEMA crossover",GJ476="TEMA crossover",GJ475="TEMA crossover"),"YES","-----")</f>
        <v>YES</v>
      </c>
      <c r="GT478" s="22" t="str">
        <f t="shared" si="784"/>
        <v>-----</v>
      </c>
      <c r="GU478" s="22" t="str">
        <f t="shared" si="785"/>
        <v>-----</v>
      </c>
      <c r="GV478" s="22" t="str">
        <f t="shared" si="786"/>
        <v>-----</v>
      </c>
      <c r="GW478" s="22" t="str">
        <f t="shared" si="787"/>
        <v>-----</v>
      </c>
      <c r="GX478" s="22" t="str">
        <f t="shared" si="788"/>
        <v>-----</v>
      </c>
      <c r="GY478" s="22" t="str">
        <f t="shared" si="789"/>
        <v>-----</v>
      </c>
      <c r="GZ478" s="7" t="str">
        <f>IF(G478&gt;BH478,"YES","-----")</f>
        <v>-----</v>
      </c>
      <c r="HA478" s="7" t="str">
        <f>IF(F478&lt;BI478,"YES","-----")</f>
        <v>-----</v>
      </c>
      <c r="HB478">
        <f>BH478-BI478</f>
        <v>2.8200000000006185</v>
      </c>
      <c r="HC478" s="27">
        <f t="shared" si="765"/>
        <v>-1.0213183072557868</v>
      </c>
      <c r="HD478" s="28">
        <f t="shared" si="725"/>
        <v>0.15355182777713117</v>
      </c>
      <c r="HE478" s="28" t="str">
        <f t="shared" si="726"/>
        <v>-----</v>
      </c>
      <c r="HF478" s="27">
        <f>STANDARDIZE(H478,AVERAGE($H95:$H478),_xlfn.STDEV.P($H95:$H478))</f>
        <v>-0.42292971458193684</v>
      </c>
      <c r="HG478" s="28">
        <f t="shared" si="727"/>
        <v>0.33617327110735234</v>
      </c>
      <c r="HH478" s="28" t="str">
        <f t="shared" si="728"/>
        <v>-----</v>
      </c>
      <c r="HI478">
        <f t="shared" si="766"/>
        <v>0.95246999999926629</v>
      </c>
      <c r="HJ478">
        <f t="shared" si="767"/>
        <v>3.7724699999998847</v>
      </c>
      <c r="HK478" s="28">
        <f t="shared" ref="HK478:HL478" si="833">STANDARDIZE(HI478,AVERAGE(HI95:HI478),_xlfn.STDEV.P(HI95:HI478))</f>
        <v>1.1981515223553685</v>
      </c>
      <c r="HL478" s="28">
        <f t="shared" si="833"/>
        <v>0.37926102421323049</v>
      </c>
      <c r="HM478" s="28">
        <f t="shared" si="730"/>
        <v>0.88457098300193404</v>
      </c>
      <c r="HN478" s="28">
        <f t="shared" si="731"/>
        <v>0.64775298020600114</v>
      </c>
      <c r="HO478" s="28" t="str">
        <f t="shared" si="732"/>
        <v>-----</v>
      </c>
      <c r="HP478" s="28" t="str">
        <f t="shared" si="733"/>
        <v>-----</v>
      </c>
      <c r="HQ478" s="28">
        <f t="shared" si="796"/>
        <v>-1.1648099999993065</v>
      </c>
      <c r="HR478" s="28" t="str">
        <f t="shared" si="769"/>
        <v>Bear</v>
      </c>
      <c r="HS478">
        <f t="shared" si="770"/>
        <v>1.1648099999993065</v>
      </c>
      <c r="HT478" s="27">
        <f t="shared" si="734"/>
        <v>0.25764548018072875</v>
      </c>
      <c r="HU478" s="28">
        <f t="shared" si="735"/>
        <v>0.60165973688987529</v>
      </c>
      <c r="HV478" s="27" t="str">
        <f t="shared" si="736"/>
        <v>-----</v>
      </c>
    </row>
    <row r="479" spans="1:230" x14ac:dyDescent="0.55000000000000004">
      <c r="A479">
        <f>Validation!A478</f>
        <v>1772175000</v>
      </c>
      <c r="B479" t="str">
        <f>Price!B478</f>
        <v>XAUUSD</v>
      </c>
      <c r="C479" t="str">
        <f>Price!C478</f>
        <v>M5</v>
      </c>
      <c r="D479">
        <f>Price!D478</f>
        <v>5188.8500000000004</v>
      </c>
      <c r="E479">
        <f>Price!E478</f>
        <v>5191.7700000000004</v>
      </c>
      <c r="F479">
        <f>Price!F478</f>
        <v>5192.63</v>
      </c>
      <c r="G479">
        <f>Price!G478</f>
        <v>5187.5200000000004</v>
      </c>
      <c r="H479">
        <f>Price!H478</f>
        <v>541</v>
      </c>
      <c r="I479">
        <f>Diagonals!E478</f>
        <v>5232.07</v>
      </c>
      <c r="J479">
        <f>Diagonals!F478</f>
        <v>0</v>
      </c>
      <c r="K479">
        <f>Diagonals!G478</f>
        <v>0</v>
      </c>
      <c r="L479">
        <f>Diagonals!H478</f>
        <v>5084.72</v>
      </c>
      <c r="M479">
        <f>Diagonals!I478</f>
        <v>0</v>
      </c>
      <c r="N479">
        <f>Diagonals!J478</f>
        <v>0</v>
      </c>
      <c r="O479">
        <f>Diagonals!K478</f>
        <v>0</v>
      </c>
      <c r="P479">
        <f>Diagonals!L478</f>
        <v>0</v>
      </c>
      <c r="Q479">
        <f>Trendlines!E478</f>
        <v>5200.42</v>
      </c>
      <c r="R479">
        <f>Trendlines!F478</f>
        <v>5189.51</v>
      </c>
      <c r="S479">
        <f>Trendlines!G478</f>
        <v>5200.17</v>
      </c>
      <c r="T479">
        <f>Trendlines!H478</f>
        <v>5182.79</v>
      </c>
      <c r="U479">
        <f>Trendlines!I478</f>
        <v>5181.5600000000004</v>
      </c>
      <c r="V479">
        <f>Trendlines!J478</f>
        <v>5169.57</v>
      </c>
      <c r="W479">
        <f>Trendlines!K478</f>
        <v>0</v>
      </c>
      <c r="X479">
        <f>Trendlines!L478</f>
        <v>0</v>
      </c>
      <c r="Y479">
        <f>Tema_Hrma_Smma!E478</f>
        <v>5191.09</v>
      </c>
      <c r="Z479">
        <f>Tema_Hrma_Smma!F478</f>
        <v>5194.55</v>
      </c>
      <c r="AA479">
        <f>Tema_Hrma_Smma!G478</f>
        <v>5188.6499999999996</v>
      </c>
      <c r="AB479">
        <f>ZScore!H478</f>
        <v>-1</v>
      </c>
      <c r="AC479">
        <f>ZScore!I478</f>
        <v>5.4039999999999998E-2</v>
      </c>
      <c r="AD479">
        <f>ZScore!J478</f>
        <v>3</v>
      </c>
      <c r="AE479">
        <f>HA!E478</f>
        <v>5193.33</v>
      </c>
      <c r="AF479">
        <f>HA!F478</f>
        <v>5193.33</v>
      </c>
      <c r="AG479">
        <f>HA!G478</f>
        <v>5187.5200000000004</v>
      </c>
      <c r="AH479">
        <f>HA!H478</f>
        <v>5190.1899999999996</v>
      </c>
      <c r="AI479">
        <f>HA!I478</f>
        <v>-1</v>
      </c>
      <c r="AJ479">
        <f>HA!J478</f>
        <v>3.14</v>
      </c>
      <c r="AK479">
        <f>HA!K478</f>
        <v>0.22467999999999999</v>
      </c>
      <c r="AL479">
        <f>HA!L478</f>
        <v>-2</v>
      </c>
      <c r="AM479">
        <f>KC!E478</f>
        <v>5214.8226999999997</v>
      </c>
      <c r="AN479">
        <f>KC!F478</f>
        <v>5209.9900500000003</v>
      </c>
      <c r="AO479">
        <f>KC!G478</f>
        <v>5205.1573900000003</v>
      </c>
      <c r="AP479">
        <f>KC!H478</f>
        <v>5200.32474</v>
      </c>
      <c r="AQ479">
        <f>KC!I478</f>
        <v>5195.4920899999997</v>
      </c>
      <c r="AR479">
        <f>KC!J478</f>
        <v>5191.9495100000004</v>
      </c>
      <c r="AS479">
        <f>KC!K478</f>
        <v>5187.1168600000001</v>
      </c>
      <c r="AT479">
        <f>KC!L478</f>
        <v>5182.2842000000001</v>
      </c>
      <c r="AU479">
        <f>KC!M478</f>
        <v>5177.4515499999998</v>
      </c>
      <c r="AV479">
        <f>KC!N478</f>
        <v>5172.6189000000004</v>
      </c>
      <c r="AW479">
        <f>SR_Levels!E478</f>
        <v>5178.6000000000004</v>
      </c>
      <c r="AX479">
        <f>SR_Levels!F478</f>
        <v>5161.8900000000003</v>
      </c>
      <c r="AY479">
        <f>SR_Levels!G478</f>
        <v>5135.8500000000004</v>
      </c>
      <c r="AZ479">
        <f>SR_Levels!H478</f>
        <v>0</v>
      </c>
      <c r="BA479">
        <f>SR_Levels!I478</f>
        <v>5193.3500000000004</v>
      </c>
      <c r="BB479">
        <f>SR_Levels!J478</f>
        <v>5205.3100000000004</v>
      </c>
      <c r="BC479">
        <f>SR_Levels!K478</f>
        <v>0</v>
      </c>
      <c r="BD479">
        <f>SR_Levels!L478</f>
        <v>0</v>
      </c>
      <c r="BE479">
        <f>ZigZag!E478</f>
        <v>0</v>
      </c>
      <c r="BF479">
        <f>ZigZag!F478</f>
        <v>0</v>
      </c>
      <c r="BG479">
        <f>ZigZag!G478</f>
        <v>5191.7299999999996</v>
      </c>
      <c r="BH479">
        <f>Dual_Tema!E478</f>
        <v>5193.34</v>
      </c>
      <c r="BI479">
        <f>Dual_Tema!F478</f>
        <v>5189.53</v>
      </c>
      <c r="BJ479">
        <f>Pinbar!E478</f>
        <v>0</v>
      </c>
      <c r="BK479">
        <f>SSA!E478</f>
        <v>5189.0911699999997</v>
      </c>
      <c r="BL479">
        <f>SSA!F478</f>
        <v>5190.5617599999996</v>
      </c>
      <c r="BN479" t="str">
        <f t="shared" si="792"/>
        <v>Red Candle</v>
      </c>
      <c r="BO479" s="34">
        <f t="shared" si="797"/>
        <v>-1.1838306063521875E-3</v>
      </c>
      <c r="BP479" s="34">
        <f t="shared" si="805"/>
        <v>-1.1569127945698643E-3</v>
      </c>
      <c r="BQ479" s="34">
        <f t="shared" si="821"/>
        <v>-5.9739919370249694E-5</v>
      </c>
      <c r="BR479" s="34">
        <f t="shared" si="829"/>
        <v>1.0861973830940119E-3</v>
      </c>
      <c r="BS479" s="35">
        <f t="shared" si="798"/>
        <v>-1.9740249478372718E-4</v>
      </c>
      <c r="BT479" s="35">
        <f t="shared" si="806"/>
        <v>-9.6460558612898595E-5</v>
      </c>
      <c r="BU479" s="35">
        <f t="shared" si="822"/>
        <v>-3.3189780405118441E-6</v>
      </c>
      <c r="BV479" s="35">
        <f t="shared" si="830"/>
        <v>4.5234685455142198E-5</v>
      </c>
      <c r="BW479" s="27">
        <v>96</v>
      </c>
      <c r="BX479">
        <f>F479-G479</f>
        <v>5.1099999999996726</v>
      </c>
      <c r="BY479">
        <f>ABS(F479-D478)</f>
        <v>0.73999999999978172</v>
      </c>
      <c r="BZ479">
        <f>ABS(G479-D478)</f>
        <v>4.3699999999998909</v>
      </c>
      <c r="CA479">
        <f t="shared" si="771"/>
        <v>5.1099999999996726</v>
      </c>
      <c r="CB479">
        <f t="shared" si="808"/>
        <v>3.9942857142856547</v>
      </c>
      <c r="CC479">
        <f t="shared" si="814"/>
        <v>3.7545454886283833</v>
      </c>
      <c r="CD479">
        <f t="shared" si="809"/>
        <v>0.23974022565727138</v>
      </c>
      <c r="CE479">
        <f t="shared" si="815"/>
        <v>1</v>
      </c>
      <c r="CF479">
        <f t="shared" si="818"/>
        <v>11</v>
      </c>
      <c r="CG479" s="7" t="str">
        <f t="shared" si="810"/>
        <v>-----</v>
      </c>
      <c r="CH479" s="21">
        <f>(Q479-Q383)/$BW479</f>
        <v>5.5208333333306809E-3</v>
      </c>
      <c r="CI479" s="21">
        <f>(R479-R383)/$BW479</f>
        <v>-2.5937499999997726E-2</v>
      </c>
      <c r="CJ479" s="21">
        <f>(S479-S383)/$BW479</f>
        <v>-1.750000000000303E-2</v>
      </c>
      <c r="CK479" s="21">
        <f>(T479-T383)/$BW479</f>
        <v>7.5625000000002274E-2</v>
      </c>
      <c r="CL479" s="21">
        <f>(U479-U383)/$BW479</f>
        <v>2.2187500000001137E-2</v>
      </c>
      <c r="CM479" s="21">
        <f>(V479-V383)/$BW479</f>
        <v>3.8749999999993179E-2</v>
      </c>
      <c r="CN479">
        <f>DEGREES(ATAN(CH479/$CB479))</f>
        <v>7.9193195125706731E-2</v>
      </c>
      <c r="CO479">
        <f>DEGREES(ATAN(CI479/$CB479))</f>
        <v>-0.37205360343245503</v>
      </c>
      <c r="CP479">
        <f>DEGREES(ATAN(CJ479/$CB479))</f>
        <v>-0.25102604011702673</v>
      </c>
      <c r="CQ479">
        <f>DEGREES(ATAN(CK479/$CB479))</f>
        <v>1.0846684483512228</v>
      </c>
      <c r="CR479">
        <f t="shared" si="811"/>
        <v>0.3182639209922366</v>
      </c>
      <c r="CS479">
        <f t="shared" si="812"/>
        <v>0.55582949396383052</v>
      </c>
      <c r="CT479" t="str" cm="1">
        <f t="array" ref="CT479">_xlfn.IFS(CN479&gt;3,"Strong + Slope",CN479&gt;1.5,"Moderate + Slope",CN479&gt;0.5,"Sideway + Slope",CN479&gt;=-0.5,"Sideway Flat",CN479&gt;=-1.5,"Sideway - Slope",CN479&gt;=-3,"Moderate - Slope",TRUE,"Strong - Slope")</f>
        <v>Sideway Flat</v>
      </c>
      <c r="CU479" t="str" cm="1">
        <f t="array" ref="CU479">_xlfn.IFS(CO479&gt;3,"Strong + Slope",CO479&gt;1.5,"Moderate + Slope",CO479&gt;0.5,"Sideway + Slope",CO479&gt;=-0.5,"Sideway Flat",CO479&gt;=-1.5,"Sideway - Slope",CO479&gt;=-3,"Moderate - Slope",TRUE,"Strong - Slope")</f>
        <v>Sideway Flat</v>
      </c>
      <c r="CV479" t="str" cm="1">
        <f t="array" ref="CV479">_xlfn.IFS(CP479&gt;3,"Strong + Slope",CP479&gt;1.5,"Moderate + Slope",CP479&gt;0.5,"Sideway + Slope",CP479&gt;=-0.5,"Sideway Flat",CP479&gt;=-1.5,"Sideway - Slope",CP479&gt;=-3,"Moderate - Slope",TRUE,"Strong - Slope")</f>
        <v>Sideway Flat</v>
      </c>
      <c r="CW479" t="str" cm="1">
        <f t="array" ref="CW479">_xlfn.IFS(CQ479&gt;3,"Strong + Slope",CQ479&gt;1.5,"Moderate + Slope",CQ479&gt;0.5,"Sideway + Slope",CQ479&gt;=-0.5,"Sideway Flat",CQ479&gt;=-1.5,"Sideway - Slope",CQ479&gt;=-3,"Moderate - Slope",TRUE,"Strong - Slope")</f>
        <v>Sideway + Slope</v>
      </c>
      <c r="CX479" t="str" cm="1">
        <f t="array" ref="CX479">_xlfn.IFS(CR479&gt;3,"Strong + Slope",CR479&gt;1.5,"Moderate + Slope",CR479&gt;0.5,"Sideway + Slope",CR479&gt;=-0.5,"Sideway Flat",CR479&gt;=-1.5,"Sideway - Slope",CR479&gt;=-3,"Moderate - Slope",TRUE,"Strong - Slope")</f>
        <v>Sideway Flat</v>
      </c>
      <c r="CY479" t="str" cm="1">
        <f t="array" ref="CY479">_xlfn.IFS(CS479&gt;3,"Strong + Slope",CS479&gt;1.5,"Moderate + Slope",CS479&gt;0.5,"Sideway + Slope",CS479&gt;=-0.5,"Sideway Flat",CS479&gt;=-1.5,"Sideway - Slope",CS479&gt;=-3,"Moderate - Slope",TRUE,"Strong - Slope")</f>
        <v>Sideway + Slope</v>
      </c>
      <c r="CZ479" s="7" t="str">
        <f>IF(AND(D479&gt;BH479,D479&gt;E479),"Bullish Trigger","-----")</f>
        <v>-----</v>
      </c>
      <c r="DA479" s="7" t="str">
        <f>IF(AND(D479&lt;BI479,D479&lt;E479),"Bearish Trigger","-----")</f>
        <v>Bearish Trigger</v>
      </c>
      <c r="DB479" s="13" t="str">
        <f>IF(AND(W479=BE479,W479&gt;0,BE479&gt;0),"Important High","------")</f>
        <v>------</v>
      </c>
      <c r="DC479" s="13" t="str">
        <f>IF(AND(X479=BF479,X479&gt;0,BF479&gt;0),"Important Low","------")</f>
        <v>------</v>
      </c>
      <c r="DD479" s="7" t="str">
        <f>IF(AND(DB479="Important High",DC479="-----",BJ479=1),"Imp High Rej","-----")</f>
        <v>-----</v>
      </c>
      <c r="DE479" s="7" t="str">
        <f>IF(AND(DB479="-----",DC479="Important Low",BJ479=1),"Imp Low Rej","-----")</f>
        <v>-----</v>
      </c>
      <c r="DF479" s="7" t="str">
        <f>IF(Y479&gt;AM479,"Overbought",IF(Y479&gt;AO479,"Bullish Momentum",IF(Y479&gt;AQ479,"Flat Momentum","-----")))</f>
        <v>-----</v>
      </c>
      <c r="DG479" s="7" t="str">
        <f>IF(Y479&lt;AV479,"Oversold",IF(Y479&lt;AT479,"Bearish Momentum",IF(Y479&lt;AR479,"Flat Momentum","-----")))</f>
        <v>Flat Momentum</v>
      </c>
      <c r="DH479" s="7" t="str">
        <f>IF(AND(DF479="Overbought",AD479=2),"Culminated Thrust","-----")</f>
        <v>-----</v>
      </c>
      <c r="DI479" s="7" t="str">
        <f>IF(AND(DG479="Oversold",AD479=5),"Culminated Thrust","-----")</f>
        <v>-----</v>
      </c>
      <c r="DJ479" s="14">
        <f>(Q479-$D479)/$D479</f>
        <v>2.2297811653834102E-3</v>
      </c>
      <c r="DK479" s="14">
        <f>(R479-$D479)/$D479</f>
        <v>1.2719581410136242E-4</v>
      </c>
      <c r="DL479" s="14">
        <f>(S479-$D479)/$D479</f>
        <v>2.1816009327692474E-3</v>
      </c>
      <c r="DM479" s="14">
        <f>(T479-$D479)/$D479</f>
        <v>-1.1678888385673897E-3</v>
      </c>
      <c r="DN479" s="14">
        <f>(U479-$D479)/$D479</f>
        <v>-1.4049355830289877E-3</v>
      </c>
      <c r="DO479" s="14">
        <f>(V479-$D479)/$D479</f>
        <v>-3.7156595392043813E-3</v>
      </c>
      <c r="DP479" s="14">
        <f t="shared" si="737"/>
        <v>2.2297811653834102E-3</v>
      </c>
      <c r="DQ479" s="14">
        <f t="shared" si="738"/>
        <v>2.1816009327692474E-3</v>
      </c>
      <c r="DR479" s="14">
        <f t="shared" si="739"/>
        <v>1.2719581410136242E-4</v>
      </c>
      <c r="DS479" s="14">
        <f t="shared" si="740"/>
        <v>-1.1678888385673897E-3</v>
      </c>
      <c r="DT479" s="14">
        <f t="shared" si="741"/>
        <v>-1.4049355830289877E-3</v>
      </c>
      <c r="DU479" s="14">
        <f t="shared" si="742"/>
        <v>-3.7156595392043813E-3</v>
      </c>
      <c r="DV479" t="str">
        <f>IF($D479&gt;Q479,"SUP","RES")</f>
        <v>RES</v>
      </c>
      <c r="DW479" t="str">
        <f>IF($D479&gt;R479,"SUP","RES")</f>
        <v>RES</v>
      </c>
      <c r="DX479" t="str">
        <f>IF($D479&gt;S479,"SUP","RES")</f>
        <v>RES</v>
      </c>
      <c r="DY479" t="str">
        <f>IF($D479&gt;T479,"SUP","RES")</f>
        <v>SUP</v>
      </c>
      <c r="DZ479" t="str">
        <f>IF($D479&gt;U479,"SUP","RES")</f>
        <v>SUP</v>
      </c>
      <c r="EA479" t="str">
        <f>IF($D479&gt;V479,"SUP","RES")</f>
        <v>SUP</v>
      </c>
      <c r="EB479" s="7">
        <f t="shared" si="743"/>
        <v>3</v>
      </c>
      <c r="EC479" s="7">
        <f t="shared" si="744"/>
        <v>3</v>
      </c>
      <c r="ED479" s="13" t="str">
        <f t="shared" si="745"/>
        <v>-----</v>
      </c>
      <c r="EE479" s="13" t="str">
        <f t="shared" si="746"/>
        <v>-----</v>
      </c>
      <c r="EF479" s="7">
        <f>IF(OR(ED479="All Sup",EE479="All Res"),"na",((D479-MIN(Q479:V479))/(MAX(Q479:V479)-MIN(Q479:V479))))</f>
        <v>0.62495948136144008</v>
      </c>
      <c r="EG479">
        <v>1.4999999999999999E-4</v>
      </c>
      <c r="EH479">
        <f>Q479*(1+$EG479)</f>
        <v>5201.2000630000002</v>
      </c>
      <c r="EI479">
        <f>Q479*(1-$EG479)</f>
        <v>5199.6399369999999</v>
      </c>
      <c r="EJ479">
        <f>R479*(1+$EG479)</f>
        <v>5190.2884265000012</v>
      </c>
      <c r="EK479">
        <f>R479*(1-$EG479)</f>
        <v>5188.7315735000002</v>
      </c>
      <c r="EL479">
        <f>S479*(1+$EG479)</f>
        <v>5200.9500255000003</v>
      </c>
      <c r="EM479">
        <f>S479*(1-$EG479)</f>
        <v>5199.3899744999999</v>
      </c>
      <c r="EN479">
        <f>T479*(1+$EG479)</f>
        <v>5183.5674185000007</v>
      </c>
      <c r="EO479">
        <f>T479*(1-$EG479)</f>
        <v>5182.0125815000001</v>
      </c>
      <c r="EP479">
        <f>U479*(1+$EG479)</f>
        <v>5182.3372340000005</v>
      </c>
      <c r="EQ479">
        <f>U479*(1-$EG479)</f>
        <v>5180.7827660000003</v>
      </c>
      <c r="ER479">
        <f>V479*(1+$EG479)</f>
        <v>5170.3454355000003</v>
      </c>
      <c r="ES479">
        <f>V479*(1-$EG479)</f>
        <v>5168.7945645</v>
      </c>
      <c r="ET479" s="7" t="str">
        <f t="shared" si="747"/>
        <v>-----</v>
      </c>
      <c r="EU479" s="7" t="str">
        <f t="shared" si="748"/>
        <v>TOUCH</v>
      </c>
      <c r="EV479" s="7" t="str">
        <f t="shared" si="749"/>
        <v>-----</v>
      </c>
      <c r="EW479" s="7" t="str">
        <f t="shared" si="750"/>
        <v>-----</v>
      </c>
      <c r="EX479" s="7" t="str">
        <f t="shared" si="751"/>
        <v>-----</v>
      </c>
      <c r="EY479" s="7" t="str">
        <f t="shared" si="752"/>
        <v>-----</v>
      </c>
      <c r="EZ479">
        <f t="shared" si="772"/>
        <v>104</v>
      </c>
      <c r="FA479">
        <f t="shared" si="773"/>
        <v>0</v>
      </c>
      <c r="FB479">
        <f t="shared" si="774"/>
        <v>477</v>
      </c>
      <c r="FC479">
        <f t="shared" si="775"/>
        <v>22</v>
      </c>
      <c r="FD479">
        <f t="shared" si="776"/>
        <v>47</v>
      </c>
      <c r="FE479">
        <f t="shared" si="777"/>
        <v>171</v>
      </c>
      <c r="FF479">
        <f t="shared" si="778"/>
        <v>4</v>
      </c>
      <c r="FG479">
        <f t="shared" si="779"/>
        <v>1</v>
      </c>
      <c r="FH479">
        <f t="shared" si="780"/>
        <v>0</v>
      </c>
      <c r="FI479">
        <f t="shared" si="781"/>
        <v>1</v>
      </c>
      <c r="FJ479">
        <f t="shared" si="782"/>
        <v>4</v>
      </c>
      <c r="FK479">
        <f t="shared" si="783"/>
        <v>1</v>
      </c>
      <c r="FL479" s="7" t="str">
        <f t="shared" si="753"/>
        <v>-----</v>
      </c>
      <c r="FM479" s="7">
        <f t="shared" si="754"/>
        <v>1</v>
      </c>
      <c r="FN479" s="7" t="str">
        <f t="shared" si="755"/>
        <v>-----</v>
      </c>
      <c r="FO479" s="7" t="str">
        <f t="shared" si="756"/>
        <v>-----</v>
      </c>
      <c r="FP479" s="7" t="str">
        <f t="shared" si="757"/>
        <v>-----</v>
      </c>
      <c r="FQ479" s="7" t="str">
        <f t="shared" si="758"/>
        <v>-----</v>
      </c>
      <c r="FR479" s="13" t="str">
        <f>IF(FL479="-----","-----",(D479-Q479)/Q479)</f>
        <v>-----</v>
      </c>
      <c r="FS479" s="13">
        <f>IF(FM479="-----","-----",(Q479-R479)/R479)</f>
        <v>2.1023179452395032E-3</v>
      </c>
      <c r="FT479" s="13" t="str">
        <f>IF(FN479="-----","-----",(R479-S479)/S479)</f>
        <v>-----</v>
      </c>
      <c r="FU479" s="13" t="str">
        <f>IF(FO479="-----","-----",(S479-T479)/T479)</f>
        <v>-----</v>
      </c>
      <c r="FV479" s="13" t="str">
        <f>IF(FP479="-----","-----",(T479-U479)/U479)</f>
        <v>-----</v>
      </c>
      <c r="FW479" s="13" t="str">
        <f>IF(FQ479="-----","-----",(U479-V479)/V479)</f>
        <v>-----</v>
      </c>
      <c r="FX479" s="7" t="str">
        <f t="shared" si="759"/>
        <v>-----</v>
      </c>
      <c r="FY479" s="7" t="str">
        <f t="shared" si="760"/>
        <v>Support</v>
      </c>
      <c r="FZ479" s="7" t="str">
        <f t="shared" si="761"/>
        <v>-----</v>
      </c>
      <c r="GA479" s="7" t="str">
        <f t="shared" si="762"/>
        <v>-----</v>
      </c>
      <c r="GB479" s="7" t="str">
        <f t="shared" si="763"/>
        <v>-----</v>
      </c>
      <c r="GC479" s="7" t="str">
        <f t="shared" si="764"/>
        <v>-----</v>
      </c>
      <c r="GD479" s="7" t="str">
        <f>IF(AND(BG479&gt;AA479,BG478&gt;AA478,BG477&gt;AA477,BG476&gt;AA476,BG475&gt;AA475,BG474&gt;AA474,BG473&gt;AA473,BG472&gt;AA472,BG471&gt;AA471,BG470&gt;AA470,BG469&gt;AA469,BG468&gt;AA468),"Bullish",IF(AND(BG479&lt;AA479,BG478&lt;AA478,BG477&lt;AA477,BG476&lt;AA476,BG475&lt;AA475,BG474&lt;AA474,BG473&lt;AA473,BG472&lt;AA472,BG471&lt;AA471,BG470&lt;AA470,BG469&lt;AA469,BG468&lt;AA468),"Bearish","-----"))</f>
        <v>Bullish</v>
      </c>
      <c r="GE479">
        <f>(Z479-BG479)/BG479</f>
        <v>5.4317154397486359E-4</v>
      </c>
      <c r="GF479" s="28">
        <f t="shared" si="722"/>
        <v>0.57158146174003122</v>
      </c>
      <c r="GG479" s="7">
        <f t="shared" si="723"/>
        <v>0.71619722120455975</v>
      </c>
      <c r="GH479" s="7" t="str">
        <f t="shared" si="724"/>
        <v>-----</v>
      </c>
      <c r="GI479" s="7" t="str">
        <f>IF(Y479&gt;Z479,"Bullish","Bearish")</f>
        <v>Bearish</v>
      </c>
      <c r="GJ479" s="13" t="str">
        <f>IF(AND(D479&gt;Y479,D478&lt;Y478),"TEMA crossover","-----")</f>
        <v>-----</v>
      </c>
      <c r="GK479" s="13" t="str">
        <f>IF(AND(D479&lt;Y479,D478&gt;Y478),"TEMA crossunder","-----")</f>
        <v>-----</v>
      </c>
      <c r="GL479" s="22" t="str">
        <f>IF(GD479="Bearish","YES","-----")</f>
        <v>-----</v>
      </c>
      <c r="GM479" s="22" t="str">
        <f>IF(GH479="Reverse to Bearish","YES","-----")</f>
        <v>-----</v>
      </c>
      <c r="GN479" s="22" t="str">
        <f>IF(AND(GI479="Bullish",GI478="Bullish",GI477="Bullish",GI476="Bullish"),"YES","-----")</f>
        <v>-----</v>
      </c>
      <c r="GO479" s="22" t="str">
        <f>IF(OR(GK479="TEMA crossunder",GK478="TEMA crossunder",GK477="TEMA crossunder",GK476="TEMA crossunder"),"YES","-----")</f>
        <v>YES</v>
      </c>
      <c r="GP479" s="22" t="str">
        <f>IF(GD479="Bullish","YES","-----")</f>
        <v>YES</v>
      </c>
      <c r="GQ479" s="22" t="str">
        <f>IF(GH479="Reverse to Bullish","YES","-----")</f>
        <v>-----</v>
      </c>
      <c r="GR479" s="22" t="str">
        <f>IF(AND(GI479="Bearish",GI478="Bearish",GI477="Bearish",GI476="Bearish"),"YES","-----")</f>
        <v>YES</v>
      </c>
      <c r="GS479" s="22" t="str">
        <f>IF(OR(GJ479="TEMA crossover",GJ478="TEMA crossover",GJ477="TEMA crossover",GJ476="TEMA crossover"),"YES","-----")</f>
        <v>YES</v>
      </c>
      <c r="GT479" s="22" t="str">
        <f t="shared" si="784"/>
        <v>-----</v>
      </c>
      <c r="GU479" s="22" t="str">
        <f t="shared" si="785"/>
        <v>-----</v>
      </c>
      <c r="GV479" s="22" t="str">
        <f t="shared" si="786"/>
        <v>-----</v>
      </c>
      <c r="GW479" s="22" t="str">
        <f t="shared" si="787"/>
        <v>-----</v>
      </c>
      <c r="GX479" s="22" t="str">
        <f t="shared" si="788"/>
        <v>-----</v>
      </c>
      <c r="GY479" s="22" t="str">
        <f t="shared" si="789"/>
        <v>-----</v>
      </c>
      <c r="GZ479" s="7" t="str">
        <f>IF(G479&gt;BH479,"YES","-----")</f>
        <v>-----</v>
      </c>
      <c r="HA479" s="7" t="str">
        <f>IF(F479&lt;BI479,"YES","-----")</f>
        <v>-----</v>
      </c>
      <c r="HB479">
        <f>BH479-BI479</f>
        <v>3.8100000000004002</v>
      </c>
      <c r="HC479" s="27">
        <f t="shared" si="765"/>
        <v>-0.69125431223763922</v>
      </c>
      <c r="HD479" s="28">
        <f t="shared" si="725"/>
        <v>0.24470286892292176</v>
      </c>
      <c r="HE479" s="28" t="str">
        <f t="shared" si="726"/>
        <v>-----</v>
      </c>
      <c r="HF479" s="27">
        <f>STANDARDIZE(H479,AVERAGE($H96:$H479),_xlfn.STDEV.P($H96:$H479))</f>
        <v>0.23218385669490638</v>
      </c>
      <c r="HG479" s="28">
        <f t="shared" si="727"/>
        <v>0.59180239216274289</v>
      </c>
      <c r="HH479" s="28" t="str">
        <f t="shared" si="728"/>
        <v>-----</v>
      </c>
      <c r="HI479">
        <f t="shared" si="766"/>
        <v>0.43883000000005268</v>
      </c>
      <c r="HJ479">
        <f t="shared" si="767"/>
        <v>4.2488300000004529</v>
      </c>
      <c r="HK479" s="28">
        <f t="shared" ref="HK479:HL479" si="834">STANDARDIZE(HI479,AVERAGE(HI96:HI479),_xlfn.STDEV.P(HI96:HI479))</f>
        <v>1.0454156451613612</v>
      </c>
      <c r="HL479" s="28">
        <f t="shared" si="834"/>
        <v>0.56982327602661442</v>
      </c>
      <c r="HM479" s="28">
        <f t="shared" si="730"/>
        <v>0.85208454553127544</v>
      </c>
      <c r="HN479" s="28">
        <f t="shared" si="731"/>
        <v>0.71560121653926079</v>
      </c>
      <c r="HO479" s="28" t="str">
        <f t="shared" si="732"/>
        <v>-----</v>
      </c>
      <c r="HP479" s="28" t="str">
        <f t="shared" si="733"/>
        <v>potential down bounce</v>
      </c>
      <c r="HQ479" s="28">
        <f t="shared" si="796"/>
        <v>-1.4705899999999019</v>
      </c>
      <c r="HR479" s="28" t="str">
        <f t="shared" si="769"/>
        <v>Bear</v>
      </c>
      <c r="HS479">
        <f t="shared" si="770"/>
        <v>1.4705899999999019</v>
      </c>
      <c r="HT479" s="27">
        <f t="shared" si="734"/>
        <v>0.65449812828095855</v>
      </c>
      <c r="HU479" s="28">
        <f t="shared" si="735"/>
        <v>0.74360453368516399</v>
      </c>
      <c r="HV479" s="27" t="str">
        <f t="shared" si="736"/>
        <v>-----</v>
      </c>
    </row>
    <row r="480" spans="1:230" x14ac:dyDescent="0.55000000000000004">
      <c r="A480">
        <f>Validation!A479</f>
        <v>1772175300</v>
      </c>
      <c r="B480" t="str">
        <f>Price!B479</f>
        <v>XAUUSD</v>
      </c>
      <c r="C480" t="str">
        <f>Price!C479</f>
        <v>M5</v>
      </c>
      <c r="D480">
        <f>Price!D479</f>
        <v>5185.71</v>
      </c>
      <c r="E480">
        <f>Price!E479</f>
        <v>5188.8500000000004</v>
      </c>
      <c r="F480">
        <f>Price!F479</f>
        <v>5188.8599999999997</v>
      </c>
      <c r="G480">
        <f>Price!G479</f>
        <v>5185.1099999999997</v>
      </c>
      <c r="H480">
        <f>Price!H479</f>
        <v>588</v>
      </c>
      <c r="I480">
        <f>Diagonals!E479</f>
        <v>5232.24</v>
      </c>
      <c r="J480">
        <f>Diagonals!F479</f>
        <v>0</v>
      </c>
      <c r="K480">
        <f>Diagonals!G479</f>
        <v>0</v>
      </c>
      <c r="L480">
        <f>Diagonals!H479</f>
        <v>5084.3900000000003</v>
      </c>
      <c r="M480">
        <f>Diagonals!I479</f>
        <v>0</v>
      </c>
      <c r="N480">
        <f>Diagonals!J479</f>
        <v>0</v>
      </c>
      <c r="O480">
        <f>Diagonals!K479</f>
        <v>0</v>
      </c>
      <c r="P480">
        <f>Diagonals!L479</f>
        <v>0</v>
      </c>
      <c r="Q480">
        <f>Trendlines!E479</f>
        <v>5200.43</v>
      </c>
      <c r="R480">
        <f>Trendlines!F479</f>
        <v>5189.4799999999996</v>
      </c>
      <c r="S480">
        <f>Trendlines!G479</f>
        <v>5200.1499999999996</v>
      </c>
      <c r="T480">
        <f>Trendlines!H479</f>
        <v>5182.87</v>
      </c>
      <c r="U480">
        <f>Trendlines!I479</f>
        <v>5181.58</v>
      </c>
      <c r="V480">
        <f>Trendlines!J479</f>
        <v>5169.6099999999997</v>
      </c>
      <c r="W480">
        <f>Trendlines!K479</f>
        <v>0</v>
      </c>
      <c r="X480">
        <f>Trendlines!L479</f>
        <v>0</v>
      </c>
      <c r="Y480">
        <f>Tema_Hrma_Smma!E479</f>
        <v>5188.42</v>
      </c>
      <c r="Z480">
        <f>Tema_Hrma_Smma!F479</f>
        <v>5193.3500000000004</v>
      </c>
      <c r="AA480">
        <f>Tema_Hrma_Smma!G479</f>
        <v>5188.63</v>
      </c>
      <c r="AB480">
        <f>ZScore!H479</f>
        <v>-1</v>
      </c>
      <c r="AC480">
        <f>ZScore!I479</f>
        <v>0.13325999999999999</v>
      </c>
      <c r="AD480">
        <f>ZScore!J479</f>
        <v>3</v>
      </c>
      <c r="AE480">
        <f>HA!E479</f>
        <v>5191.76</v>
      </c>
      <c r="AF480">
        <f>HA!F479</f>
        <v>5191.76</v>
      </c>
      <c r="AG480">
        <f>HA!G479</f>
        <v>5185.1099999999997</v>
      </c>
      <c r="AH480">
        <f>HA!H479</f>
        <v>5187.13</v>
      </c>
      <c r="AI480">
        <f>HA!I479</f>
        <v>-1</v>
      </c>
      <c r="AJ480">
        <f>HA!J479</f>
        <v>4.63</v>
      </c>
      <c r="AK480">
        <f>HA!K479</f>
        <v>0.83045000000000002</v>
      </c>
      <c r="AL480">
        <f>HA!L479</f>
        <v>-3</v>
      </c>
      <c r="AM480">
        <f>KC!E479</f>
        <v>5214.7378099999996</v>
      </c>
      <c r="AN480">
        <f>KC!F479</f>
        <v>5209.91219</v>
      </c>
      <c r="AO480">
        <f>KC!G479</f>
        <v>5205.0865700000004</v>
      </c>
      <c r="AP480">
        <f>KC!H479</f>
        <v>5200.2609599999996</v>
      </c>
      <c r="AQ480">
        <f>KC!I479</f>
        <v>5195.43534</v>
      </c>
      <c r="AR480">
        <f>KC!J479</f>
        <v>5191.8813200000004</v>
      </c>
      <c r="AS480">
        <f>KC!K479</f>
        <v>5187.0556999999999</v>
      </c>
      <c r="AT480">
        <f>KC!L479</f>
        <v>5182.23009</v>
      </c>
      <c r="AU480">
        <f>KC!M479</f>
        <v>5177.4044700000004</v>
      </c>
      <c r="AV480">
        <f>KC!N479</f>
        <v>5172.5788499999999</v>
      </c>
      <c r="AW480">
        <f>SR_Levels!E479</f>
        <v>5178.6000000000004</v>
      </c>
      <c r="AX480">
        <f>SR_Levels!F479</f>
        <v>5161.8900000000003</v>
      </c>
      <c r="AY480">
        <f>SR_Levels!G479</f>
        <v>5135.8500000000004</v>
      </c>
      <c r="AZ480">
        <f>SR_Levels!H479</f>
        <v>0</v>
      </c>
      <c r="BA480">
        <f>SR_Levels!I479</f>
        <v>5193.3500000000004</v>
      </c>
      <c r="BB480">
        <f>SR_Levels!J479</f>
        <v>5205.3100000000004</v>
      </c>
      <c r="BC480">
        <f>SR_Levels!K479</f>
        <v>0</v>
      </c>
      <c r="BD480">
        <f>SR_Levels!L479</f>
        <v>0</v>
      </c>
      <c r="BE480">
        <f>ZigZag!E479</f>
        <v>0</v>
      </c>
      <c r="BF480">
        <f>ZigZag!F479</f>
        <v>0</v>
      </c>
      <c r="BG480">
        <f>ZigZag!G479</f>
        <v>5191.3599999999997</v>
      </c>
      <c r="BH480">
        <f>Dual_Tema!E479</f>
        <v>5190.71</v>
      </c>
      <c r="BI480">
        <f>Dual_Tema!F479</f>
        <v>5186.92</v>
      </c>
      <c r="BJ480">
        <f>Pinbar!E479</f>
        <v>0</v>
      </c>
      <c r="BK480">
        <f>SSA!E479</f>
        <v>5187.2010099999998</v>
      </c>
      <c r="BL480">
        <f>SSA!F479</f>
        <v>5188.8813899999996</v>
      </c>
      <c r="BN480" t="str">
        <f t="shared" si="792"/>
        <v>Red Candle</v>
      </c>
      <c r="BO480" s="34">
        <f t="shared" si="797"/>
        <v>-1.4461162823835583E-3</v>
      </c>
      <c r="BP480" s="34">
        <f t="shared" si="805"/>
        <v>-2.3490165296887744E-3</v>
      </c>
      <c r="BQ480" s="34">
        <f t="shared" si="821"/>
        <v>-1.7498267498268216E-3</v>
      </c>
      <c r="BR480" s="34">
        <f t="shared" si="829"/>
        <v>7.3911398951720386E-4</v>
      </c>
      <c r="BS480" s="35">
        <f t="shared" si="798"/>
        <v>-2.4116473472479694E-4</v>
      </c>
      <c r="BT480" s="35">
        <f t="shared" si="806"/>
        <v>-1.9596244661534978E-4</v>
      </c>
      <c r="BU480" s="35">
        <f t="shared" si="822"/>
        <v>-9.7293015890231871E-5</v>
      </c>
      <c r="BV480" s="35">
        <f t="shared" si="830"/>
        <v>3.078551466795254E-5</v>
      </c>
      <c r="BW480" s="27">
        <v>96</v>
      </c>
      <c r="BX480">
        <f>F480-G480</f>
        <v>3.75</v>
      </c>
      <c r="BY480">
        <f>ABS(F480-D479)</f>
        <v>9.999999999308784E-3</v>
      </c>
      <c r="BZ480">
        <f>ABS(G480-D479)</f>
        <v>3.7400000000006912</v>
      </c>
      <c r="CA480">
        <f t="shared" si="771"/>
        <v>3.75</v>
      </c>
      <c r="CB480">
        <f t="shared" si="808"/>
        <v>4.0714285714285063</v>
      </c>
      <c r="CC480">
        <f t="shared" si="814"/>
        <v>3.7542208108692132</v>
      </c>
      <c r="CD480">
        <f t="shared" si="809"/>
        <v>0.31720776055929312</v>
      </c>
      <c r="CE480">
        <f t="shared" si="815"/>
        <v>1</v>
      </c>
      <c r="CF480">
        <f t="shared" si="818"/>
        <v>12</v>
      </c>
      <c r="CG480" s="7" t="str">
        <f t="shared" si="810"/>
        <v>-----</v>
      </c>
      <c r="CH480" s="21">
        <f>(Q480-Q384)/$BW480</f>
        <v>5.6249999999996208E-3</v>
      </c>
      <c r="CI480" s="21">
        <f>(R480-R384)/$BW480</f>
        <v>-2.5937500000007201E-2</v>
      </c>
      <c r="CJ480" s="21">
        <f>(S480-S384)/$BW480</f>
        <v>-1.750000000000303E-2</v>
      </c>
      <c r="CK480" s="21">
        <f>(T480-T384)/$BW480</f>
        <v>7.572916666666174E-2</v>
      </c>
      <c r="CL480" s="21">
        <f>(U480-U384)/$BW480</f>
        <v>2.2083333333332195E-2</v>
      </c>
      <c r="CM480" s="21">
        <f>(V480-V384)/$BW480</f>
        <v>3.8749999999993179E-2</v>
      </c>
      <c r="CN480">
        <f>DEGREES(ATAN(CH480/$CB480))</f>
        <v>7.9158592383430496E-2</v>
      </c>
      <c r="CO480">
        <f>DEGREES(ATAN(CI480/$CB480))</f>
        <v>-0.36500435930391911</v>
      </c>
      <c r="CP480">
        <f>DEGREES(ATAN(CJ480/$CB480))</f>
        <v>-0.24626981639767476</v>
      </c>
      <c r="CQ480">
        <f>DEGREES(ATAN(CK480/$CB480))</f>
        <v>1.0655870014294946</v>
      </c>
      <c r="CR480">
        <f t="shared" si="811"/>
        <v>0.31076792030278844</v>
      </c>
      <c r="CS480">
        <f t="shared" si="812"/>
        <v>0.5452986298410345</v>
      </c>
      <c r="CT480" t="str" cm="1">
        <f t="array" ref="CT480">_xlfn.IFS(CN480&gt;3,"Strong + Slope",CN480&gt;1.5,"Moderate + Slope",CN480&gt;0.5,"Sideway + Slope",CN480&gt;=-0.5,"Sideway Flat",CN480&gt;=-1.5,"Sideway - Slope",CN480&gt;=-3,"Moderate - Slope",TRUE,"Strong - Slope")</f>
        <v>Sideway Flat</v>
      </c>
      <c r="CU480" t="str" cm="1">
        <f t="array" ref="CU480">_xlfn.IFS(CO480&gt;3,"Strong + Slope",CO480&gt;1.5,"Moderate + Slope",CO480&gt;0.5,"Sideway + Slope",CO480&gt;=-0.5,"Sideway Flat",CO480&gt;=-1.5,"Sideway - Slope",CO480&gt;=-3,"Moderate - Slope",TRUE,"Strong - Slope")</f>
        <v>Sideway Flat</v>
      </c>
      <c r="CV480" t="str" cm="1">
        <f t="array" ref="CV480">_xlfn.IFS(CP480&gt;3,"Strong + Slope",CP480&gt;1.5,"Moderate + Slope",CP480&gt;0.5,"Sideway + Slope",CP480&gt;=-0.5,"Sideway Flat",CP480&gt;=-1.5,"Sideway - Slope",CP480&gt;=-3,"Moderate - Slope",TRUE,"Strong - Slope")</f>
        <v>Sideway Flat</v>
      </c>
      <c r="CW480" t="str" cm="1">
        <f t="array" ref="CW480">_xlfn.IFS(CQ480&gt;3,"Strong + Slope",CQ480&gt;1.5,"Moderate + Slope",CQ480&gt;0.5,"Sideway + Slope",CQ480&gt;=-0.5,"Sideway Flat",CQ480&gt;=-1.5,"Sideway - Slope",CQ480&gt;=-3,"Moderate - Slope",TRUE,"Strong - Slope")</f>
        <v>Sideway + Slope</v>
      </c>
      <c r="CX480" t="str" cm="1">
        <f t="array" ref="CX480">_xlfn.IFS(CR480&gt;3,"Strong + Slope",CR480&gt;1.5,"Moderate + Slope",CR480&gt;0.5,"Sideway + Slope",CR480&gt;=-0.5,"Sideway Flat",CR480&gt;=-1.5,"Sideway - Slope",CR480&gt;=-3,"Moderate - Slope",TRUE,"Strong - Slope")</f>
        <v>Sideway Flat</v>
      </c>
      <c r="CY480" t="str" cm="1">
        <f t="array" ref="CY480">_xlfn.IFS(CS480&gt;3,"Strong + Slope",CS480&gt;1.5,"Moderate + Slope",CS480&gt;0.5,"Sideway + Slope",CS480&gt;=-0.5,"Sideway Flat",CS480&gt;=-1.5,"Sideway - Slope",CS480&gt;=-3,"Moderate - Slope",TRUE,"Strong - Slope")</f>
        <v>Sideway + Slope</v>
      </c>
      <c r="CZ480" s="7" t="str">
        <f>IF(AND(D480&gt;BH480,D480&gt;E480),"Bullish Trigger","-----")</f>
        <v>-----</v>
      </c>
      <c r="DA480" s="7" t="str">
        <f>IF(AND(D480&lt;BI480,D480&lt;E480),"Bearish Trigger","-----")</f>
        <v>Bearish Trigger</v>
      </c>
      <c r="DB480" s="13" t="str">
        <f>IF(AND(W480=BE480,W480&gt;0,BE480&gt;0),"Important High","------")</f>
        <v>------</v>
      </c>
      <c r="DC480" s="13" t="str">
        <f>IF(AND(X480=BF480,X480&gt;0,BF480&gt;0),"Important Low","------")</f>
        <v>------</v>
      </c>
      <c r="DD480" s="7" t="str">
        <f>IF(AND(DB480="Important High",DC480="-----",BJ480=1),"Imp High Rej","-----")</f>
        <v>-----</v>
      </c>
      <c r="DE480" s="7" t="str">
        <f>IF(AND(DB480="-----",DC480="Important Low",BJ480=1),"Imp Low Rej","-----")</f>
        <v>-----</v>
      </c>
      <c r="DF480" s="7" t="str">
        <f>IF(Y480&gt;AM480,"Overbought",IF(Y480&gt;AO480,"Bullish Momentum",IF(Y480&gt;AQ480,"Flat Momentum","-----")))</f>
        <v>-----</v>
      </c>
      <c r="DG480" s="7" t="str">
        <f>IF(Y480&lt;AV480,"Oversold",IF(Y480&lt;AT480,"Bearish Momentum",IF(Y480&lt;AR480,"Flat Momentum","-----")))</f>
        <v>Flat Momentum</v>
      </c>
      <c r="DH480" s="7" t="str">
        <f>IF(AND(DF480="Overbought",AD480=2),"Culminated Thrust","-----")</f>
        <v>-----</v>
      </c>
      <c r="DI480" s="7" t="str">
        <f>IF(AND(DG480="Oversold",AD480=5),"Culminated Thrust","-----")</f>
        <v>-----</v>
      </c>
      <c r="DJ480" s="14">
        <f>(Q480-$D480)/$D480</f>
        <v>2.8385698390384836E-3</v>
      </c>
      <c r="DK480" s="14">
        <f>(R480-$D480)/$D480</f>
        <v>7.269978460036383E-4</v>
      </c>
      <c r="DL480" s="14">
        <f>(S480-$D480)/$D480</f>
        <v>2.784575304056648E-3</v>
      </c>
      <c r="DM480" s="14">
        <f>(T480-$D480)/$D480</f>
        <v>-5.4765885481450859E-4</v>
      </c>
      <c r="DN480" s="14">
        <f>(U480-$D480)/$D480</f>
        <v>-7.9641939098023401E-4</v>
      </c>
      <c r="DO480" s="14">
        <f>(V480-$D480)/$D480</f>
        <v>-3.1046857614483577E-3</v>
      </c>
      <c r="DP480" s="14">
        <f t="shared" si="737"/>
        <v>2.8385698390384836E-3</v>
      </c>
      <c r="DQ480" s="14">
        <f t="shared" si="738"/>
        <v>2.784575304056648E-3</v>
      </c>
      <c r="DR480" s="14">
        <f t="shared" si="739"/>
        <v>7.269978460036383E-4</v>
      </c>
      <c r="DS480" s="14">
        <f t="shared" si="740"/>
        <v>-5.4765885481450859E-4</v>
      </c>
      <c r="DT480" s="14">
        <f t="shared" si="741"/>
        <v>-7.9641939098023401E-4</v>
      </c>
      <c r="DU480" s="14">
        <f t="shared" si="742"/>
        <v>-3.1046857614483577E-3</v>
      </c>
      <c r="DV480" t="str">
        <f>IF($D480&gt;Q480,"SUP","RES")</f>
        <v>RES</v>
      </c>
      <c r="DW480" t="str">
        <f>IF($D480&gt;R480,"SUP","RES")</f>
        <v>RES</v>
      </c>
      <c r="DX480" t="str">
        <f>IF($D480&gt;S480,"SUP","RES")</f>
        <v>RES</v>
      </c>
      <c r="DY480" t="str">
        <f>IF($D480&gt;T480,"SUP","RES")</f>
        <v>SUP</v>
      </c>
      <c r="DZ480" t="str">
        <f>IF($D480&gt;U480,"SUP","RES")</f>
        <v>SUP</v>
      </c>
      <c r="EA480" t="str">
        <f>IF($D480&gt;V480,"SUP","RES")</f>
        <v>SUP</v>
      </c>
      <c r="EB480" s="7">
        <f t="shared" si="743"/>
        <v>3</v>
      </c>
      <c r="EC480" s="7">
        <f t="shared" si="744"/>
        <v>3</v>
      </c>
      <c r="ED480" s="13" t="str">
        <f t="shared" si="745"/>
        <v>-----</v>
      </c>
      <c r="EE480" s="13" t="str">
        <f t="shared" si="746"/>
        <v>-----</v>
      </c>
      <c r="EF480" s="7">
        <f>IF(OR(ED480="All Sup",EE480="All Res"),"na",((D480-MIN(Q480:V480))/(MAX(Q480:V480)-MIN(Q480:V480))))</f>
        <v>0.52238805970149382</v>
      </c>
      <c r="EG480">
        <v>1.4999999999999999E-4</v>
      </c>
      <c r="EH480">
        <f>Q480*(1+$EG480)</f>
        <v>5201.210064500001</v>
      </c>
      <c r="EI480">
        <f>Q480*(1-$EG480)</f>
        <v>5199.6499355000005</v>
      </c>
      <c r="EJ480">
        <f>R480*(1+$EG480)</f>
        <v>5190.2584219999999</v>
      </c>
      <c r="EK480">
        <f>R480*(1-$EG480)</f>
        <v>5188.7015779999992</v>
      </c>
      <c r="EL480">
        <f>S480*(1+$EG480)</f>
        <v>5200.9300224999997</v>
      </c>
      <c r="EM480">
        <f>S480*(1-$EG480)</f>
        <v>5199.3699774999995</v>
      </c>
      <c r="EN480">
        <f>T480*(1+$EG480)</f>
        <v>5183.6474305000002</v>
      </c>
      <c r="EO480">
        <f>T480*(1-$EG480)</f>
        <v>5182.0925694999996</v>
      </c>
      <c r="EP480">
        <f>U480*(1+$EG480)</f>
        <v>5182.3572370000002</v>
      </c>
      <c r="EQ480">
        <f>U480*(1-$EG480)</f>
        <v>5180.8027629999997</v>
      </c>
      <c r="ER480">
        <f>V480*(1+$EG480)</f>
        <v>5170.3854415000005</v>
      </c>
      <c r="ES480">
        <f>V480*(1-$EG480)</f>
        <v>5168.8345584999997</v>
      </c>
      <c r="ET480" s="7" t="str">
        <f t="shared" si="747"/>
        <v>-----</v>
      </c>
      <c r="EU480" s="7" t="str">
        <f t="shared" si="748"/>
        <v>TOUCH</v>
      </c>
      <c r="EV480" s="7" t="str">
        <f t="shared" si="749"/>
        <v>-----</v>
      </c>
      <c r="EW480" s="7" t="str">
        <f t="shared" si="750"/>
        <v>-----</v>
      </c>
      <c r="EX480" s="7" t="str">
        <f t="shared" si="751"/>
        <v>-----</v>
      </c>
      <c r="EY480" s="7" t="str">
        <f t="shared" si="752"/>
        <v>-----</v>
      </c>
      <c r="EZ480">
        <f t="shared" si="772"/>
        <v>105</v>
      </c>
      <c r="FA480">
        <f t="shared" si="773"/>
        <v>0</v>
      </c>
      <c r="FB480">
        <f t="shared" si="774"/>
        <v>478</v>
      </c>
      <c r="FC480">
        <f t="shared" si="775"/>
        <v>23</v>
      </c>
      <c r="FD480">
        <f t="shared" si="776"/>
        <v>48</v>
      </c>
      <c r="FE480">
        <f t="shared" si="777"/>
        <v>172</v>
      </c>
      <c r="FF480">
        <f t="shared" si="778"/>
        <v>4</v>
      </c>
      <c r="FG480">
        <f t="shared" si="779"/>
        <v>2</v>
      </c>
      <c r="FH480">
        <f t="shared" si="780"/>
        <v>0</v>
      </c>
      <c r="FI480">
        <f t="shared" si="781"/>
        <v>1</v>
      </c>
      <c r="FJ480">
        <f t="shared" si="782"/>
        <v>4</v>
      </c>
      <c r="FK480">
        <f t="shared" si="783"/>
        <v>1</v>
      </c>
      <c r="FL480" s="7" t="str">
        <f t="shared" si="753"/>
        <v>-----</v>
      </c>
      <c r="FM480" s="7">
        <f t="shared" si="754"/>
        <v>2</v>
      </c>
      <c r="FN480" s="7" t="str">
        <f t="shared" si="755"/>
        <v>-----</v>
      </c>
      <c r="FO480" s="7" t="str">
        <f t="shared" si="756"/>
        <v>-----</v>
      </c>
      <c r="FP480" s="7" t="str">
        <f t="shared" si="757"/>
        <v>-----</v>
      </c>
      <c r="FQ480" s="7" t="str">
        <f t="shared" si="758"/>
        <v>-----</v>
      </c>
      <c r="FR480" s="13" t="str">
        <f>IF(FL480="-----","-----",(D480-Q480)/Q480)</f>
        <v>-----</v>
      </c>
      <c r="FS480" s="13">
        <f>IF(FM480="-----","-----",(Q480-R480)/R480)</f>
        <v>2.1100379999538931E-3</v>
      </c>
      <c r="FT480" s="13" t="str">
        <f>IF(FN480="-----","-----",(R480-S480)/S480)</f>
        <v>-----</v>
      </c>
      <c r="FU480" s="13" t="str">
        <f>IF(FO480="-----","-----",(S480-T480)/T480)</f>
        <v>-----</v>
      </c>
      <c r="FV480" s="13" t="str">
        <f>IF(FP480="-----","-----",(T480-U480)/U480)</f>
        <v>-----</v>
      </c>
      <c r="FW480" s="13" t="str">
        <f>IF(FQ480="-----","-----",(U480-V480)/V480)</f>
        <v>-----</v>
      </c>
      <c r="FX480" s="7" t="str">
        <f t="shared" si="759"/>
        <v>-----</v>
      </c>
      <c r="FY480" s="7" t="str">
        <f t="shared" si="760"/>
        <v>Support</v>
      </c>
      <c r="FZ480" s="7" t="str">
        <f t="shared" si="761"/>
        <v>-----</v>
      </c>
      <c r="GA480" s="7" t="str">
        <f t="shared" si="762"/>
        <v>-----</v>
      </c>
      <c r="GB480" s="7" t="str">
        <f t="shared" si="763"/>
        <v>-----</v>
      </c>
      <c r="GC480" s="7" t="str">
        <f t="shared" si="764"/>
        <v>-----</v>
      </c>
      <c r="GD480" s="7" t="str">
        <f>IF(AND(BG480&gt;AA480,BG479&gt;AA479,BG478&gt;AA478,BG477&gt;AA477,BG476&gt;AA476,BG475&gt;AA475,BG474&gt;AA474,BG473&gt;AA473,BG472&gt;AA472,BG471&gt;AA471,BG470&gt;AA470,BG469&gt;AA469),"Bullish",IF(AND(BG480&lt;AA480,BG479&lt;AA479,BG478&lt;AA478,BG477&lt;AA477,BG476&lt;AA476,BG475&lt;AA475,BG474&lt;AA474,BG473&lt;AA473,BG472&lt;AA472,BG471&lt;AA471,BG470&lt;AA470,BG469&lt;AA469),"Bearish","-----"))</f>
        <v>Bullish</v>
      </c>
      <c r="GE480">
        <f>(Z480-BG480)/BG480</f>
        <v>3.8332922394145106E-4</v>
      </c>
      <c r="GF480" s="28">
        <f t="shared" si="722"/>
        <v>0.41299028272356697</v>
      </c>
      <c r="GG480" s="7">
        <f t="shared" si="723"/>
        <v>0.66019313340243801</v>
      </c>
      <c r="GH480" s="7" t="str">
        <f t="shared" si="724"/>
        <v>-----</v>
      </c>
      <c r="GI480" s="7" t="str">
        <f>IF(Y480&gt;Z480,"Bullish","Bearish")</f>
        <v>Bearish</v>
      </c>
      <c r="GJ480" s="13" t="str">
        <f>IF(AND(D480&gt;Y480,D479&lt;Y479),"TEMA crossover","-----")</f>
        <v>-----</v>
      </c>
      <c r="GK480" s="13" t="str">
        <f>IF(AND(D480&lt;Y480,D479&gt;Y479),"TEMA crossunder","-----")</f>
        <v>-----</v>
      </c>
      <c r="GL480" s="22" t="str">
        <f>IF(GD480="Bearish","YES","-----")</f>
        <v>-----</v>
      </c>
      <c r="GM480" s="22" t="str">
        <f>IF(GH480="Reverse to Bearish","YES","-----")</f>
        <v>-----</v>
      </c>
      <c r="GN480" s="22" t="str">
        <f>IF(AND(GI480="Bullish",GI479="Bullish",GI478="Bullish",GI477="Bullish"),"YES","-----")</f>
        <v>-----</v>
      </c>
      <c r="GO480" s="22" t="str">
        <f>IF(OR(GK480="TEMA crossunder",GK479="TEMA crossunder",GK478="TEMA crossunder",GK477="TEMA crossunder"),"YES","-----")</f>
        <v>YES</v>
      </c>
      <c r="GP480" s="22" t="str">
        <f>IF(GD480="Bullish","YES","-----")</f>
        <v>YES</v>
      </c>
      <c r="GQ480" s="22" t="str">
        <f>IF(GH480="Reverse to Bullish","YES","-----")</f>
        <v>-----</v>
      </c>
      <c r="GR480" s="22" t="str">
        <f>IF(AND(GI480="Bearish",GI479="Bearish",GI478="Bearish",GI477="Bearish"),"YES","-----")</f>
        <v>YES</v>
      </c>
      <c r="GS480" s="22" t="str">
        <f>IF(OR(GJ480="TEMA crossover",GJ479="TEMA crossover",GJ478="TEMA crossover",GJ477="TEMA crossover"),"YES","-----")</f>
        <v>-----</v>
      </c>
      <c r="GT480" s="22" t="str">
        <f t="shared" si="784"/>
        <v>-----</v>
      </c>
      <c r="GU480" s="22" t="str">
        <f t="shared" si="785"/>
        <v>-----</v>
      </c>
      <c r="GV480" s="22" t="str">
        <f t="shared" si="786"/>
        <v>-----</v>
      </c>
      <c r="GW480" s="22" t="str">
        <f t="shared" si="787"/>
        <v>-----</v>
      </c>
      <c r="GX480" s="22" t="str">
        <f t="shared" si="788"/>
        <v>-----</v>
      </c>
      <c r="GY480" s="22" t="str">
        <f t="shared" si="789"/>
        <v>-----</v>
      </c>
      <c r="GZ480" s="7" t="str">
        <f>IF(G480&gt;BH480,"YES","-----")</f>
        <v>-----</v>
      </c>
      <c r="HA480" s="7" t="str">
        <f>IF(F480&lt;BI480,"YES","-----")</f>
        <v>-----</v>
      </c>
      <c r="HB480">
        <f>BH480-BI480</f>
        <v>3.7899999999999636</v>
      </c>
      <c r="HC480" s="27">
        <f t="shared" si="765"/>
        <v>-0.70035988994631759</v>
      </c>
      <c r="HD480" s="28">
        <f t="shared" si="725"/>
        <v>0.24185128932817279</v>
      </c>
      <c r="HE480" s="28" t="str">
        <f t="shared" si="726"/>
        <v>-----</v>
      </c>
      <c r="HF480" s="27">
        <f>STANDARDIZE(H480,AVERAGE($H97:$H480),_xlfn.STDEV.P($H97:$H480))</f>
        <v>0.52365679605345772</v>
      </c>
      <c r="HG480" s="28">
        <f t="shared" si="727"/>
        <v>0.69974136480470162</v>
      </c>
      <c r="HH480" s="28" t="str">
        <f t="shared" si="728"/>
        <v>-----</v>
      </c>
      <c r="HI480">
        <f t="shared" si="766"/>
        <v>-0.28100999999969645</v>
      </c>
      <c r="HJ480">
        <f t="shared" si="767"/>
        <v>3.5089900000002672</v>
      </c>
      <c r="HK480" s="28">
        <f t="shared" ref="HK480:HL480" si="835">STANDARDIZE(HI480,AVERAGE(HI97:HI480),_xlfn.STDEV.P(HI97:HI480))</f>
        <v>0.82588770651728349</v>
      </c>
      <c r="HL480" s="28">
        <f t="shared" si="835"/>
        <v>0.30437565988944998</v>
      </c>
      <c r="HM480" s="28">
        <f t="shared" si="730"/>
        <v>0.79556610255829419</v>
      </c>
      <c r="HN480" s="28">
        <f t="shared" si="731"/>
        <v>0.61957914538391923</v>
      </c>
      <c r="HO480" s="28" t="str">
        <f t="shared" si="732"/>
        <v>-----</v>
      </c>
      <c r="HP480" s="28" t="str">
        <f t="shared" si="733"/>
        <v>-----</v>
      </c>
      <c r="HQ480" s="28">
        <f t="shared" si="796"/>
        <v>-1.6803799999997864</v>
      </c>
      <c r="HR480" s="28" t="str">
        <f t="shared" si="769"/>
        <v>Bear</v>
      </c>
      <c r="HS480">
        <f t="shared" si="770"/>
        <v>1.6803799999997864</v>
      </c>
      <c r="HT480" s="27">
        <f t="shared" si="734"/>
        <v>0.93264119362677456</v>
      </c>
      <c r="HU480" s="28">
        <f t="shared" si="735"/>
        <v>0.82449737154301705</v>
      </c>
      <c r="HV480" s="27" t="str">
        <f t="shared" si="736"/>
        <v>-----</v>
      </c>
    </row>
    <row r="481" spans="1:230" x14ac:dyDescent="0.55000000000000004">
      <c r="A481">
        <f>Validation!A480</f>
        <v>1772175600</v>
      </c>
      <c r="B481" t="str">
        <f>Price!B480</f>
        <v>XAUUSD</v>
      </c>
      <c r="C481" t="str">
        <f>Price!C480</f>
        <v>M5</v>
      </c>
      <c r="D481">
        <f>Price!D480</f>
        <v>5185.28</v>
      </c>
      <c r="E481">
        <f>Price!E480</f>
        <v>5185.7</v>
      </c>
      <c r="F481">
        <f>Price!F480</f>
        <v>5188.05</v>
      </c>
      <c r="G481">
        <f>Price!G480</f>
        <v>5183.41</v>
      </c>
      <c r="H481">
        <f>Price!H480</f>
        <v>481</v>
      </c>
      <c r="I481">
        <f>Diagonals!E480</f>
        <v>5232.42</v>
      </c>
      <c r="J481">
        <f>Diagonals!F480</f>
        <v>0</v>
      </c>
      <c r="K481">
        <f>Diagonals!G480</f>
        <v>0</v>
      </c>
      <c r="L481">
        <f>Diagonals!H480</f>
        <v>5084.0600000000004</v>
      </c>
      <c r="M481">
        <f>Diagonals!I480</f>
        <v>0</v>
      </c>
      <c r="N481">
        <f>Diagonals!J480</f>
        <v>0</v>
      </c>
      <c r="O481">
        <f>Diagonals!K480</f>
        <v>0</v>
      </c>
      <c r="P481">
        <f>Diagonals!L480</f>
        <v>0</v>
      </c>
      <c r="Q481">
        <f>Trendlines!E480</f>
        <v>5200.43</v>
      </c>
      <c r="R481">
        <f>Trendlines!F480</f>
        <v>5189.45</v>
      </c>
      <c r="S481">
        <f>Trendlines!G480</f>
        <v>5200.13</v>
      </c>
      <c r="T481">
        <f>Trendlines!H480</f>
        <v>5182.9399999999996</v>
      </c>
      <c r="U481">
        <f>Trendlines!I480</f>
        <v>5181.6000000000004</v>
      </c>
      <c r="V481">
        <f>Trendlines!J480</f>
        <v>5169.6499999999996</v>
      </c>
      <c r="W481">
        <f>Trendlines!K480</f>
        <v>0</v>
      </c>
      <c r="X481">
        <f>Trendlines!L480</f>
        <v>0</v>
      </c>
      <c r="Y481">
        <f>Tema_Hrma_Smma!E480</f>
        <v>5186.32</v>
      </c>
      <c r="Z481">
        <f>Tema_Hrma_Smma!F480</f>
        <v>5191.9399999999996</v>
      </c>
      <c r="AA481">
        <f>Tema_Hrma_Smma!G480</f>
        <v>5188.5600000000004</v>
      </c>
      <c r="AB481">
        <f>ZScore!H480</f>
        <v>-1</v>
      </c>
      <c r="AC481">
        <f>ZScore!I480</f>
        <v>0.87251999999999996</v>
      </c>
      <c r="AD481">
        <f>ZScore!J480</f>
        <v>3</v>
      </c>
      <c r="AE481">
        <f>HA!E480</f>
        <v>5189.45</v>
      </c>
      <c r="AF481">
        <f>HA!F480</f>
        <v>5189.45</v>
      </c>
      <c r="AG481">
        <f>HA!G480</f>
        <v>5183.41</v>
      </c>
      <c r="AH481">
        <f>HA!H480</f>
        <v>5185.6099999999997</v>
      </c>
      <c r="AI481">
        <f>HA!I480</f>
        <v>-1</v>
      </c>
      <c r="AJ481">
        <f>HA!J480</f>
        <v>3.84</v>
      </c>
      <c r="AK481">
        <f>HA!K480</f>
        <v>0.50068999999999997</v>
      </c>
      <c r="AL481">
        <f>HA!L480</f>
        <v>-4</v>
      </c>
      <c r="AM481">
        <f>KC!E480</f>
        <v>5214.5263299999997</v>
      </c>
      <c r="AN481">
        <f>KC!F480</f>
        <v>5209.7048400000003</v>
      </c>
      <c r="AO481">
        <f>KC!G480</f>
        <v>5204.8833599999998</v>
      </c>
      <c r="AP481">
        <f>KC!H480</f>
        <v>5200.0618800000002</v>
      </c>
      <c r="AQ481">
        <f>KC!I480</f>
        <v>5195.2403999999997</v>
      </c>
      <c r="AR481">
        <f>KC!J480</f>
        <v>5191.6535199999998</v>
      </c>
      <c r="AS481">
        <f>KC!K480</f>
        <v>5186.8320299999996</v>
      </c>
      <c r="AT481">
        <f>KC!L480</f>
        <v>5182.01055</v>
      </c>
      <c r="AU481">
        <f>KC!M480</f>
        <v>5177.1890700000004</v>
      </c>
      <c r="AV481">
        <f>KC!N480</f>
        <v>5172.3675899999998</v>
      </c>
      <c r="AW481">
        <f>SR_Levels!E480</f>
        <v>5178.6000000000004</v>
      </c>
      <c r="AX481">
        <f>SR_Levels!F480</f>
        <v>5161.8900000000003</v>
      </c>
      <c r="AY481">
        <f>SR_Levels!G480</f>
        <v>5135.8500000000004</v>
      </c>
      <c r="AZ481">
        <f>SR_Levels!H480</f>
        <v>0</v>
      </c>
      <c r="BA481">
        <f>SR_Levels!I480</f>
        <v>5193.3500000000004</v>
      </c>
      <c r="BB481">
        <f>SR_Levels!J480</f>
        <v>5205.3100000000004</v>
      </c>
      <c r="BC481">
        <f>SR_Levels!K480</f>
        <v>0</v>
      </c>
      <c r="BD481">
        <f>SR_Levels!L480</f>
        <v>0</v>
      </c>
      <c r="BE481">
        <f>ZigZag!E480</f>
        <v>0</v>
      </c>
      <c r="BF481">
        <f>ZigZag!F480</f>
        <v>0</v>
      </c>
      <c r="BG481">
        <f>ZigZag!G480</f>
        <v>5190.95</v>
      </c>
      <c r="BH481">
        <f>Dual_Tema!E480</f>
        <v>5188.72</v>
      </c>
      <c r="BI481">
        <f>Dual_Tema!F480</f>
        <v>5184.51</v>
      </c>
      <c r="BJ481">
        <f>Pinbar!E480</f>
        <v>0</v>
      </c>
      <c r="BK481">
        <f>SSA!E480</f>
        <v>5185.38663</v>
      </c>
      <c r="BL481">
        <f>SSA!F480</f>
        <v>5187.1340099999998</v>
      </c>
      <c r="BN481" t="str">
        <f t="shared" si="792"/>
        <v>Red Candle</v>
      </c>
      <c r="BO481" s="34">
        <f t="shared" si="797"/>
        <v>-1.3596952433778675E-3</v>
      </c>
      <c r="BP481" s="34">
        <f t="shared" si="805"/>
        <v>-1.5904373510168268E-3</v>
      </c>
      <c r="BQ481" s="34">
        <f t="shared" si="821"/>
        <v>-2.1130582380405327E-3</v>
      </c>
      <c r="BR481" s="34">
        <f t="shared" si="829"/>
        <v>1.4273204565884434E-4</v>
      </c>
      <c r="BS481" s="35">
        <f t="shared" si="798"/>
        <v>-2.2674436756475735E-4</v>
      </c>
      <c r="BT481" s="35">
        <f t="shared" si="806"/>
        <v>-1.3263315670353215E-4</v>
      </c>
      <c r="BU481" s="35">
        <f t="shared" si="822"/>
        <v>-1.1750942275667864E-4</v>
      </c>
      <c r="BV481" s="35">
        <f t="shared" si="830"/>
        <v>5.9467618656050547E-6</v>
      </c>
      <c r="BW481" s="27">
        <v>96</v>
      </c>
      <c r="BX481">
        <f>F481-G481</f>
        <v>4.6400000000003274</v>
      </c>
      <c r="BY481">
        <f>ABS(F481-D480)</f>
        <v>2.3400000000001455</v>
      </c>
      <c r="BZ481">
        <f>ABS(G481-D480)</f>
        <v>2.3000000000001819</v>
      </c>
      <c r="CA481">
        <f t="shared" si="771"/>
        <v>4.6400000000003274</v>
      </c>
      <c r="CB481">
        <f t="shared" si="808"/>
        <v>3.9949999999999557</v>
      </c>
      <c r="CC481">
        <f t="shared" si="814"/>
        <v>3.8174907529500071</v>
      </c>
      <c r="CD481">
        <f t="shared" si="809"/>
        <v>0.17750924704994864</v>
      </c>
      <c r="CE481">
        <f t="shared" si="815"/>
        <v>1</v>
      </c>
      <c r="CF481">
        <f t="shared" si="818"/>
        <v>13</v>
      </c>
      <c r="CG481" s="7" t="str">
        <f t="shared" si="810"/>
        <v>High Volatility Period</v>
      </c>
      <c r="CH481" s="21">
        <f>(Q481-Q385)/$BW481</f>
        <v>5.5208333333401543E-3</v>
      </c>
      <c r="CI481" s="21">
        <f>(R481-R385)/$BW481</f>
        <v>-2.6041666666666668E-2</v>
      </c>
      <c r="CJ481" s="21">
        <f>(S481-S385)/$BW481</f>
        <v>-1.7604166666662497E-2</v>
      </c>
      <c r="CK481" s="21">
        <f>(T481-T385)/$BW481</f>
        <v>7.5624999999992795E-2</v>
      </c>
      <c r="CL481" s="21">
        <f>(U481-U385)/$BW481</f>
        <v>2.208333333334167E-2</v>
      </c>
      <c r="CM481" s="21">
        <f>(V481-V385)/$BW481</f>
        <v>3.8749999999993179E-2</v>
      </c>
      <c r="CN481">
        <f>DEGREES(ATAN(CH481/$CB481))</f>
        <v>7.9179035802707853E-2</v>
      </c>
      <c r="CO481">
        <f>DEGREES(ATAN(CI481/$CB481))</f>
        <v>-0.37348096580562989</v>
      </c>
      <c r="CP481">
        <f>DEGREES(ATAN(CJ481/$CB481))</f>
        <v>-0.25247507469547997</v>
      </c>
      <c r="CQ481">
        <f>DEGREES(ATAN(CK481/$CB481))</f>
        <v>1.0844745614595326</v>
      </c>
      <c r="CR481">
        <f t="shared" si="811"/>
        <v>0.31671311902993166</v>
      </c>
      <c r="CS481">
        <f t="shared" si="812"/>
        <v>0.55573012070599581</v>
      </c>
      <c r="CT481" t="str" cm="1">
        <f t="array" ref="CT481">_xlfn.IFS(CN481&gt;3,"Strong + Slope",CN481&gt;1.5,"Moderate + Slope",CN481&gt;0.5,"Sideway + Slope",CN481&gt;=-0.5,"Sideway Flat",CN481&gt;=-1.5,"Sideway - Slope",CN481&gt;=-3,"Moderate - Slope",TRUE,"Strong - Slope")</f>
        <v>Sideway Flat</v>
      </c>
      <c r="CU481" t="str" cm="1">
        <f t="array" ref="CU481">_xlfn.IFS(CO481&gt;3,"Strong + Slope",CO481&gt;1.5,"Moderate + Slope",CO481&gt;0.5,"Sideway + Slope",CO481&gt;=-0.5,"Sideway Flat",CO481&gt;=-1.5,"Sideway - Slope",CO481&gt;=-3,"Moderate - Slope",TRUE,"Strong - Slope")</f>
        <v>Sideway Flat</v>
      </c>
      <c r="CV481" t="str" cm="1">
        <f t="array" ref="CV481">_xlfn.IFS(CP481&gt;3,"Strong + Slope",CP481&gt;1.5,"Moderate + Slope",CP481&gt;0.5,"Sideway + Slope",CP481&gt;=-0.5,"Sideway Flat",CP481&gt;=-1.5,"Sideway - Slope",CP481&gt;=-3,"Moderate - Slope",TRUE,"Strong - Slope")</f>
        <v>Sideway Flat</v>
      </c>
      <c r="CW481" t="str" cm="1">
        <f t="array" ref="CW481">_xlfn.IFS(CQ481&gt;3,"Strong + Slope",CQ481&gt;1.5,"Moderate + Slope",CQ481&gt;0.5,"Sideway + Slope",CQ481&gt;=-0.5,"Sideway Flat",CQ481&gt;=-1.5,"Sideway - Slope",CQ481&gt;=-3,"Moderate - Slope",TRUE,"Strong - Slope")</f>
        <v>Sideway + Slope</v>
      </c>
      <c r="CX481" t="str" cm="1">
        <f t="array" ref="CX481">_xlfn.IFS(CR481&gt;3,"Strong + Slope",CR481&gt;1.5,"Moderate + Slope",CR481&gt;0.5,"Sideway + Slope",CR481&gt;=-0.5,"Sideway Flat",CR481&gt;=-1.5,"Sideway - Slope",CR481&gt;=-3,"Moderate - Slope",TRUE,"Strong - Slope")</f>
        <v>Sideway Flat</v>
      </c>
      <c r="CY481" t="str" cm="1">
        <f t="array" ref="CY481">_xlfn.IFS(CS481&gt;3,"Strong + Slope",CS481&gt;1.5,"Moderate + Slope",CS481&gt;0.5,"Sideway + Slope",CS481&gt;=-0.5,"Sideway Flat",CS481&gt;=-1.5,"Sideway - Slope",CS481&gt;=-3,"Moderate - Slope",TRUE,"Strong - Slope")</f>
        <v>Sideway + Slope</v>
      </c>
      <c r="CZ481" s="7" t="str">
        <f>IF(AND(D481&gt;BH481,D481&gt;E481),"Bullish Trigger","-----")</f>
        <v>-----</v>
      </c>
      <c r="DA481" s="7" t="str">
        <f>IF(AND(D481&lt;BI481,D481&lt;E481),"Bearish Trigger","-----")</f>
        <v>-----</v>
      </c>
      <c r="DB481" s="13" t="str">
        <f>IF(AND(W481=BE481,W481&gt;0,BE481&gt;0),"Important High","------")</f>
        <v>------</v>
      </c>
      <c r="DC481" s="13" t="str">
        <f>IF(AND(X481=BF481,X481&gt;0,BF481&gt;0),"Important Low","------")</f>
        <v>------</v>
      </c>
      <c r="DD481" s="7" t="str">
        <f>IF(AND(DB481="Important High",DC481="-----",BJ481=1),"Imp High Rej","-----")</f>
        <v>-----</v>
      </c>
      <c r="DE481" s="7" t="str">
        <f>IF(AND(DB481="-----",DC481="Important Low",BJ481=1),"Imp Low Rej","-----")</f>
        <v>-----</v>
      </c>
      <c r="DF481" s="7" t="str">
        <f>IF(Y481&gt;AM481,"Overbought",IF(Y481&gt;AO481,"Bullish Momentum",IF(Y481&gt;AQ481,"Flat Momentum","-----")))</f>
        <v>-----</v>
      </c>
      <c r="DG481" s="7" t="str">
        <f>IF(Y481&lt;AV481,"Oversold",IF(Y481&lt;AT481,"Bearish Momentum",IF(Y481&lt;AR481,"Flat Momentum","-----")))</f>
        <v>Flat Momentum</v>
      </c>
      <c r="DH481" s="7" t="str">
        <f>IF(AND(DF481="Overbought",AD481=2),"Culminated Thrust","-----")</f>
        <v>-----</v>
      </c>
      <c r="DI481" s="7" t="str">
        <f>IF(AND(DG481="Oversold",AD481=5),"Culminated Thrust","-----")</f>
        <v>-----</v>
      </c>
      <c r="DJ481" s="14">
        <f>(Q481-$D481)/$D481</f>
        <v>2.921732288323976E-3</v>
      </c>
      <c r="DK481" s="14">
        <f>(R481-$D481)/$D481</f>
        <v>8.0419958035054476E-4</v>
      </c>
      <c r="DL481" s="14">
        <f>(S481-$D481)/$D481</f>
        <v>2.8638762034066366E-3</v>
      </c>
      <c r="DM481" s="14">
        <f>(T481-$D481)/$D481</f>
        <v>-4.5127746235500214E-4</v>
      </c>
      <c r="DN481" s="14">
        <f>(U481-$D481)/$D481</f>
        <v>-7.0970130831881435E-4</v>
      </c>
      <c r="DO481" s="14">
        <f>(V481-$D481)/$D481</f>
        <v>-3.0143020241915788E-3</v>
      </c>
      <c r="DP481" s="14">
        <f t="shared" si="737"/>
        <v>2.921732288323976E-3</v>
      </c>
      <c r="DQ481" s="14">
        <f t="shared" si="738"/>
        <v>2.8638762034066366E-3</v>
      </c>
      <c r="DR481" s="14">
        <f t="shared" si="739"/>
        <v>8.0419958035054476E-4</v>
      </c>
      <c r="DS481" s="14">
        <f t="shared" si="740"/>
        <v>-4.5127746235500214E-4</v>
      </c>
      <c r="DT481" s="14">
        <f t="shared" si="741"/>
        <v>-7.0970130831881435E-4</v>
      </c>
      <c r="DU481" s="14">
        <f t="shared" si="742"/>
        <v>-3.0143020241915788E-3</v>
      </c>
      <c r="DV481" t="str">
        <f>IF($D481&gt;Q481,"SUP","RES")</f>
        <v>RES</v>
      </c>
      <c r="DW481" t="str">
        <f>IF($D481&gt;R481,"SUP","RES")</f>
        <v>RES</v>
      </c>
      <c r="DX481" t="str">
        <f>IF($D481&gt;S481,"SUP","RES")</f>
        <v>RES</v>
      </c>
      <c r="DY481" t="str">
        <f>IF($D481&gt;T481,"SUP","RES")</f>
        <v>SUP</v>
      </c>
      <c r="DZ481" t="str">
        <f>IF($D481&gt;U481,"SUP","RES")</f>
        <v>SUP</v>
      </c>
      <c r="EA481" t="str">
        <f>IF($D481&gt;V481,"SUP","RES")</f>
        <v>SUP</v>
      </c>
      <c r="EB481" s="7">
        <f t="shared" si="743"/>
        <v>3</v>
      </c>
      <c r="EC481" s="7">
        <f t="shared" si="744"/>
        <v>3</v>
      </c>
      <c r="ED481" s="13" t="str">
        <f t="shared" si="745"/>
        <v>-----</v>
      </c>
      <c r="EE481" s="13" t="str">
        <f t="shared" si="746"/>
        <v>-----</v>
      </c>
      <c r="EF481" s="7">
        <f>IF(OR(ED481="All Sup",EE481="All Res"),"na",((D481-MIN(Q481:V481))/(MAX(Q481:V481)-MIN(Q481:V481))))</f>
        <v>0.50779727095515848</v>
      </c>
      <c r="EG481">
        <v>1.4999999999999999E-4</v>
      </c>
      <c r="EH481">
        <f>Q481*(1+$EG481)</f>
        <v>5201.210064500001</v>
      </c>
      <c r="EI481">
        <f>Q481*(1-$EG481)</f>
        <v>5199.6499355000005</v>
      </c>
      <c r="EJ481">
        <f>R481*(1+$EG481)</f>
        <v>5190.2284175000004</v>
      </c>
      <c r="EK481">
        <f>R481*(1-$EG481)</f>
        <v>5188.6715825000001</v>
      </c>
      <c r="EL481">
        <f>S481*(1+$EG481)</f>
        <v>5200.910019500001</v>
      </c>
      <c r="EM481">
        <f>S481*(1-$EG481)</f>
        <v>5199.3499805000001</v>
      </c>
      <c r="EN481">
        <f>T481*(1+$EG481)</f>
        <v>5183.7174409999998</v>
      </c>
      <c r="EO481">
        <f>T481*(1-$EG481)</f>
        <v>5182.1625589999994</v>
      </c>
      <c r="EP481">
        <f>U481*(1+$EG481)</f>
        <v>5182.3772400000007</v>
      </c>
      <c r="EQ481">
        <f>U481*(1-$EG481)</f>
        <v>5180.82276</v>
      </c>
      <c r="ER481">
        <f>V481*(1+$EG481)</f>
        <v>5170.4254474999998</v>
      </c>
      <c r="ES481">
        <f>V481*(1-$EG481)</f>
        <v>5168.8745524999995</v>
      </c>
      <c r="ET481" s="7" t="str">
        <f t="shared" si="747"/>
        <v>-----</v>
      </c>
      <c r="EU481" s="7" t="str">
        <f t="shared" si="748"/>
        <v>-----</v>
      </c>
      <c r="EV481" s="7" t="str">
        <f t="shared" si="749"/>
        <v>-----</v>
      </c>
      <c r="EW481" s="7" t="str">
        <f t="shared" si="750"/>
        <v>-----</v>
      </c>
      <c r="EX481" s="7" t="str">
        <f t="shared" si="751"/>
        <v>-----</v>
      </c>
      <c r="EY481" s="7" t="str">
        <f t="shared" si="752"/>
        <v>-----</v>
      </c>
      <c r="EZ481">
        <f t="shared" si="772"/>
        <v>106</v>
      </c>
      <c r="FA481">
        <f t="shared" si="773"/>
        <v>1</v>
      </c>
      <c r="FB481">
        <f t="shared" si="774"/>
        <v>479</v>
      </c>
      <c r="FC481">
        <f t="shared" si="775"/>
        <v>24</v>
      </c>
      <c r="FD481">
        <f t="shared" si="776"/>
        <v>49</v>
      </c>
      <c r="FE481">
        <f t="shared" si="777"/>
        <v>173</v>
      </c>
      <c r="FF481">
        <f t="shared" si="778"/>
        <v>4</v>
      </c>
      <c r="FG481">
        <f t="shared" si="779"/>
        <v>2</v>
      </c>
      <c r="FH481">
        <f t="shared" si="780"/>
        <v>0</v>
      </c>
      <c r="FI481">
        <f t="shared" si="781"/>
        <v>1</v>
      </c>
      <c r="FJ481">
        <f t="shared" si="782"/>
        <v>4</v>
      </c>
      <c r="FK481">
        <f t="shared" si="783"/>
        <v>1</v>
      </c>
      <c r="FL481" s="7" t="str">
        <f t="shared" si="753"/>
        <v>-----</v>
      </c>
      <c r="FM481" s="7" t="str">
        <f t="shared" si="754"/>
        <v>-----</v>
      </c>
      <c r="FN481" s="7" t="str">
        <f t="shared" si="755"/>
        <v>-----</v>
      </c>
      <c r="FO481" s="7" t="str">
        <f t="shared" si="756"/>
        <v>-----</v>
      </c>
      <c r="FP481" s="7" t="str">
        <f t="shared" si="757"/>
        <v>-----</v>
      </c>
      <c r="FQ481" s="7" t="str">
        <f t="shared" si="758"/>
        <v>-----</v>
      </c>
      <c r="FR481" s="13" t="str">
        <f>IF(FL481="-----","-----",(D481-Q481)/Q481)</f>
        <v>-----</v>
      </c>
      <c r="FS481" s="13" t="str">
        <f>IF(FM481="-----","-----",(Q481-R481)/R481)</f>
        <v>-----</v>
      </c>
      <c r="FT481" s="13" t="str">
        <f>IF(FN481="-----","-----",(R481-S481)/S481)</f>
        <v>-----</v>
      </c>
      <c r="FU481" s="13" t="str">
        <f>IF(FO481="-----","-----",(S481-T481)/T481)</f>
        <v>-----</v>
      </c>
      <c r="FV481" s="13" t="str">
        <f>IF(FP481="-----","-----",(T481-U481)/U481)</f>
        <v>-----</v>
      </c>
      <c r="FW481" s="13" t="str">
        <f>IF(FQ481="-----","-----",(U481-V481)/V481)</f>
        <v>-----</v>
      </c>
      <c r="FX481" s="7" t="str">
        <f t="shared" si="759"/>
        <v>-----</v>
      </c>
      <c r="FY481" s="7" t="str">
        <f t="shared" si="760"/>
        <v>-----</v>
      </c>
      <c r="FZ481" s="7" t="str">
        <f t="shared" si="761"/>
        <v>-----</v>
      </c>
      <c r="GA481" s="7" t="str">
        <f t="shared" si="762"/>
        <v>-----</v>
      </c>
      <c r="GB481" s="7" t="str">
        <f t="shared" si="763"/>
        <v>-----</v>
      </c>
      <c r="GC481" s="7" t="str">
        <f t="shared" si="764"/>
        <v>-----</v>
      </c>
      <c r="GD481" s="7" t="str">
        <f>IF(AND(BG481&gt;AA481,BG480&gt;AA480,BG479&gt;AA479,BG478&gt;AA478,BG477&gt;AA477,BG476&gt;AA476,BG475&gt;AA475,BG474&gt;AA474,BG473&gt;AA473,BG472&gt;AA472,BG471&gt;AA471,BG470&gt;AA470),"Bullish",IF(AND(BG481&lt;AA481,BG480&lt;AA480,BG479&lt;AA479,BG478&lt;AA478,BG477&lt;AA477,BG476&lt;AA476,BG475&lt;AA475,BG474&lt;AA474,BG473&lt;AA473,BG472&lt;AA472,BG471&lt;AA471,BG470&lt;AA470),"Bearish","-----"))</f>
        <v>Bullish</v>
      </c>
      <c r="GE481">
        <f>(Z481-BG481)/BG481</f>
        <v>1.907165355088725E-4</v>
      </c>
      <c r="GF481" s="28">
        <f t="shared" si="722"/>
        <v>0.22012661188515531</v>
      </c>
      <c r="GG481" s="7">
        <f t="shared" si="723"/>
        <v>0.5871137251054217</v>
      </c>
      <c r="GH481" s="7" t="str">
        <f t="shared" si="724"/>
        <v>-----</v>
      </c>
      <c r="GI481" s="7" t="str">
        <f>IF(Y481&gt;Z481,"Bullish","Bearish")</f>
        <v>Bearish</v>
      </c>
      <c r="GJ481" s="13" t="str">
        <f>IF(AND(D481&gt;Y481,D480&lt;Y480),"TEMA crossover","-----")</f>
        <v>-----</v>
      </c>
      <c r="GK481" s="13" t="str">
        <f>IF(AND(D481&lt;Y481,D480&gt;Y480),"TEMA crossunder","-----")</f>
        <v>-----</v>
      </c>
      <c r="GL481" s="22" t="str">
        <f>IF(GD481="Bearish","YES","-----")</f>
        <v>-----</v>
      </c>
      <c r="GM481" s="22" t="str">
        <f>IF(GH481="Reverse to Bearish","YES","-----")</f>
        <v>-----</v>
      </c>
      <c r="GN481" s="22" t="str">
        <f>IF(AND(GI481="Bullish",GI480="Bullish",GI479="Bullish",GI478="Bullish"),"YES","-----")</f>
        <v>-----</v>
      </c>
      <c r="GO481" s="22" t="str">
        <f>IF(OR(GK481="TEMA crossunder",GK480="TEMA crossunder",GK479="TEMA crossunder",GK478="TEMA crossunder"),"YES","-----")</f>
        <v>-----</v>
      </c>
      <c r="GP481" s="22" t="str">
        <f>IF(GD481="Bullish","YES","-----")</f>
        <v>YES</v>
      </c>
      <c r="GQ481" s="22" t="str">
        <f>IF(GH481="Reverse to Bullish","YES","-----")</f>
        <v>-----</v>
      </c>
      <c r="GR481" s="22" t="str">
        <f>IF(AND(GI481="Bearish",GI480="Bearish",GI479="Bearish",GI478="Bearish"),"YES","-----")</f>
        <v>YES</v>
      </c>
      <c r="GS481" s="22" t="str">
        <f>IF(OR(GJ481="TEMA crossover",GJ480="TEMA crossover",GJ479="TEMA crossover",GJ478="TEMA crossover"),"YES","-----")</f>
        <v>-----</v>
      </c>
      <c r="GT481" s="22" t="str">
        <f t="shared" si="784"/>
        <v>-----</v>
      </c>
      <c r="GU481" s="22" t="str">
        <f t="shared" si="785"/>
        <v>-----</v>
      </c>
      <c r="GV481" s="22" t="str">
        <f t="shared" si="786"/>
        <v>-----</v>
      </c>
      <c r="GW481" s="22" t="str">
        <f t="shared" si="787"/>
        <v>-----</v>
      </c>
      <c r="GX481" s="22" t="str">
        <f t="shared" si="788"/>
        <v>-----</v>
      </c>
      <c r="GY481" s="22" t="str">
        <f t="shared" si="789"/>
        <v>-----</v>
      </c>
      <c r="GZ481" s="7" t="str">
        <f>IF(G481&gt;BH481,"YES","-----")</f>
        <v>-----</v>
      </c>
      <c r="HA481" s="7" t="str">
        <f>IF(F481&lt;BI481,"YES","-----")</f>
        <v>-----</v>
      </c>
      <c r="HB481">
        <f>BH481-BI481</f>
        <v>4.2100000000000364</v>
      </c>
      <c r="HC481" s="27">
        <f t="shared" si="765"/>
        <v>-0.54424044674027705</v>
      </c>
      <c r="HD481" s="28">
        <f t="shared" si="725"/>
        <v>0.29313801102566905</v>
      </c>
      <c r="HE481" s="28" t="str">
        <f t="shared" si="726"/>
        <v>-----</v>
      </c>
      <c r="HF481" s="27">
        <f>STANDARDIZE(H481,AVERAGE($H98:$H481),_xlfn.STDEV.P($H98:$H481))</f>
        <v>-0.12355059894090496</v>
      </c>
      <c r="HG481" s="28">
        <f t="shared" si="727"/>
        <v>0.4508355545073921</v>
      </c>
      <c r="HH481" s="28" t="str">
        <f t="shared" si="728"/>
        <v>-----</v>
      </c>
      <c r="HI481">
        <f t="shared" si="766"/>
        <v>-0.87662999999975</v>
      </c>
      <c r="HJ481">
        <f t="shared" si="767"/>
        <v>3.3333700000002864</v>
      </c>
      <c r="HK481" s="28">
        <f t="shared" ref="HK481:HL481" si="836">STANDARDIZE(HI481,AVERAGE(HI98:HI481),_xlfn.STDEV.P(HI98:HI481))</f>
        <v>0.64443866430755059</v>
      </c>
      <c r="HL481" s="28">
        <f t="shared" si="836"/>
        <v>0.23834233818821174</v>
      </c>
      <c r="HM481" s="28">
        <f t="shared" si="730"/>
        <v>0.74035449041441692</v>
      </c>
      <c r="HN481" s="28">
        <f t="shared" si="731"/>
        <v>0.59419220690155261</v>
      </c>
      <c r="HO481" s="28" t="str">
        <f t="shared" si="732"/>
        <v>-----</v>
      </c>
      <c r="HP481" s="28" t="str">
        <f t="shared" si="733"/>
        <v>-----</v>
      </c>
      <c r="HQ481" s="28">
        <f t="shared" si="796"/>
        <v>-1.7473799999997937</v>
      </c>
      <c r="HR481" s="28" t="str">
        <f t="shared" si="769"/>
        <v>Bear</v>
      </c>
      <c r="HS481">
        <f t="shared" si="770"/>
        <v>1.7473799999997937</v>
      </c>
      <c r="HT481" s="27">
        <f t="shared" si="734"/>
        <v>1.0225145565202878</v>
      </c>
      <c r="HU481" s="28">
        <f t="shared" si="735"/>
        <v>0.84673128666370612</v>
      </c>
      <c r="HV481" s="27" t="str">
        <f t="shared" si="736"/>
        <v>-----</v>
      </c>
    </row>
    <row r="482" spans="1:230" x14ac:dyDescent="0.55000000000000004">
      <c r="A482">
        <f>Validation!A481</f>
        <v>1772175900</v>
      </c>
      <c r="B482" t="str">
        <f>Price!B481</f>
        <v>XAUUSD</v>
      </c>
      <c r="C482" t="str">
        <f>Price!C481</f>
        <v>M5</v>
      </c>
      <c r="D482">
        <f>Price!D481</f>
        <v>5187.16</v>
      </c>
      <c r="E482">
        <f>Price!E481</f>
        <v>5185.12</v>
      </c>
      <c r="F482">
        <f>Price!F481</f>
        <v>5189.71</v>
      </c>
      <c r="G482">
        <f>Price!G481</f>
        <v>5185.12</v>
      </c>
      <c r="H482">
        <f>Price!H481</f>
        <v>442</v>
      </c>
      <c r="I482">
        <f>Diagonals!E481</f>
        <v>5232.6000000000004</v>
      </c>
      <c r="J482">
        <f>Diagonals!F481</f>
        <v>0</v>
      </c>
      <c r="K482">
        <f>Diagonals!G481</f>
        <v>0</v>
      </c>
      <c r="L482">
        <f>Diagonals!H481</f>
        <v>5083.7299999999996</v>
      </c>
      <c r="M482">
        <f>Diagonals!I481</f>
        <v>0</v>
      </c>
      <c r="N482">
        <f>Diagonals!J481</f>
        <v>0</v>
      </c>
      <c r="O482">
        <f>Diagonals!K481</f>
        <v>0</v>
      </c>
      <c r="P482">
        <f>Diagonals!L481</f>
        <v>0</v>
      </c>
      <c r="Q482">
        <f>Trendlines!E481</f>
        <v>5200.4399999999996</v>
      </c>
      <c r="R482">
        <f>Trendlines!F481</f>
        <v>5189.43</v>
      </c>
      <c r="S482">
        <f>Trendlines!G481</f>
        <v>5200.1099999999997</v>
      </c>
      <c r="T482">
        <f>Trendlines!H481</f>
        <v>5183.0200000000004</v>
      </c>
      <c r="U482">
        <f>Trendlines!I481</f>
        <v>5181.63</v>
      </c>
      <c r="V482">
        <f>Trendlines!J481</f>
        <v>5169.6899999999996</v>
      </c>
      <c r="W482">
        <f>Trendlines!K481</f>
        <v>0</v>
      </c>
      <c r="X482">
        <f>Trendlines!L481</f>
        <v>0</v>
      </c>
      <c r="Y482">
        <f>Tema_Hrma_Smma!E481</f>
        <v>5185.96</v>
      </c>
      <c r="Z482">
        <f>Tema_Hrma_Smma!F481</f>
        <v>5190.74</v>
      </c>
      <c r="AA482">
        <f>Tema_Hrma_Smma!G481</f>
        <v>5188.5</v>
      </c>
      <c r="AB482">
        <f>ZScore!H481</f>
        <v>1</v>
      </c>
      <c r="AC482">
        <f>ZScore!I481</f>
        <v>0.27049000000000001</v>
      </c>
      <c r="AD482">
        <f>ZScore!J481</f>
        <v>0</v>
      </c>
      <c r="AE482">
        <f>HA!E481</f>
        <v>5187.53</v>
      </c>
      <c r="AF482">
        <f>HA!F481</f>
        <v>5189.71</v>
      </c>
      <c r="AG482">
        <f>HA!G481</f>
        <v>5185.12</v>
      </c>
      <c r="AH482">
        <f>HA!H481</f>
        <v>5186.78</v>
      </c>
      <c r="AI482">
        <f>HA!I481</f>
        <v>-1</v>
      </c>
      <c r="AJ482">
        <f>HA!J481</f>
        <v>0.75</v>
      </c>
      <c r="AK482">
        <f>HA!K481</f>
        <v>-0.76971000000000001</v>
      </c>
      <c r="AL482">
        <f>HA!L481</f>
        <v>-5</v>
      </c>
      <c r="AM482">
        <f>KC!E481</f>
        <v>5214.2745999999997</v>
      </c>
      <c r="AN482">
        <f>KC!F481</f>
        <v>5209.4546</v>
      </c>
      <c r="AO482">
        <f>KC!G481</f>
        <v>5204.6346000000003</v>
      </c>
      <c r="AP482">
        <f>KC!H481</f>
        <v>5199.8145999999997</v>
      </c>
      <c r="AQ482">
        <f>KC!I481</f>
        <v>5194.9946</v>
      </c>
      <c r="AR482">
        <f>KC!J481</f>
        <v>5191.3617899999999</v>
      </c>
      <c r="AS482">
        <f>KC!K481</f>
        <v>5186.5417900000002</v>
      </c>
      <c r="AT482">
        <f>KC!L481</f>
        <v>5181.7217899999996</v>
      </c>
      <c r="AU482">
        <f>KC!M481</f>
        <v>5176.9017899999999</v>
      </c>
      <c r="AV482">
        <f>KC!N481</f>
        <v>5172.0817900000002</v>
      </c>
      <c r="AW482">
        <f>SR_Levels!E481</f>
        <v>5178.6000000000004</v>
      </c>
      <c r="AX482">
        <f>SR_Levels!F481</f>
        <v>5161.8900000000003</v>
      </c>
      <c r="AY482">
        <f>SR_Levels!G481</f>
        <v>5135.8500000000004</v>
      </c>
      <c r="AZ482">
        <f>SR_Levels!H481</f>
        <v>0</v>
      </c>
      <c r="BA482">
        <f>SR_Levels!I481</f>
        <v>5193.3500000000004</v>
      </c>
      <c r="BB482">
        <f>SR_Levels!J481</f>
        <v>5205.3100000000004</v>
      </c>
      <c r="BC482">
        <f>SR_Levels!K481</f>
        <v>0</v>
      </c>
      <c r="BD482">
        <f>SR_Levels!L481</f>
        <v>0</v>
      </c>
      <c r="BE482">
        <f>ZigZag!E481</f>
        <v>0</v>
      </c>
      <c r="BF482">
        <f>ZigZag!F481</f>
        <v>0</v>
      </c>
      <c r="BG482">
        <f>ZigZag!G481</f>
        <v>5190.6899999999996</v>
      </c>
      <c r="BH482">
        <f>Dual_Tema!E481</f>
        <v>5188.38</v>
      </c>
      <c r="BI482">
        <f>Dual_Tema!F481</f>
        <v>5183.93</v>
      </c>
      <c r="BJ482">
        <f>Pinbar!E481</f>
        <v>0</v>
      </c>
      <c r="BK482">
        <f>SSA!E481</f>
        <v>5183.7547699999996</v>
      </c>
      <c r="BL482">
        <f>SSA!F481</f>
        <v>5185.4443899999997</v>
      </c>
      <c r="BN482" t="str">
        <f t="shared" si="792"/>
        <v>Green Candle</v>
      </c>
      <c r="BO482" s="34">
        <f t="shared" si="797"/>
        <v>-1.351512654548026E-3</v>
      </c>
      <c r="BP482" s="34">
        <f t="shared" si="805"/>
        <v>-1.4572460936371767E-3</v>
      </c>
      <c r="BQ482" s="34">
        <f t="shared" si="821"/>
        <v>-1.4207225278850544E-3</v>
      </c>
      <c r="BR482" s="34">
        <f t="shared" si="829"/>
        <v>3.992216142825189E-4</v>
      </c>
      <c r="BS482" s="35">
        <f t="shared" si="798"/>
        <v>-2.2537906023878396E-4</v>
      </c>
      <c r="BT482" s="35">
        <f t="shared" si="806"/>
        <v>-1.2151835849394388E-4</v>
      </c>
      <c r="BU482" s="35">
        <f t="shared" si="822"/>
        <v>-7.8982031368579619E-5</v>
      </c>
      <c r="BV482" s="35">
        <f t="shared" si="830"/>
        <v>1.6631052733417917E-5</v>
      </c>
      <c r="BW482" s="27">
        <v>96</v>
      </c>
      <c r="BX482">
        <f>F482-G482</f>
        <v>4.5900000000001455</v>
      </c>
      <c r="BY482">
        <f>ABS(F482-D481)</f>
        <v>4.430000000000291</v>
      </c>
      <c r="BZ482">
        <f>ABS(G482-D481)</f>
        <v>0.15999999999985448</v>
      </c>
      <c r="CA482">
        <f t="shared" si="771"/>
        <v>4.5900000000001455</v>
      </c>
      <c r="CB482">
        <f t="shared" si="808"/>
        <v>3.8542857142857168</v>
      </c>
      <c r="CC482">
        <f t="shared" si="814"/>
        <v>3.8726699848821595</v>
      </c>
      <c r="CD482">
        <f t="shared" si="809"/>
        <v>-1.8384270596442764E-2</v>
      </c>
      <c r="CE482">
        <f t="shared" si="815"/>
        <v>-1</v>
      </c>
      <c r="CF482">
        <f t="shared" si="818"/>
        <v>-1</v>
      </c>
      <c r="CG482" s="7" t="str">
        <f t="shared" si="810"/>
        <v>-----</v>
      </c>
      <c r="CH482" s="21">
        <f>(Q482-Q386)/$BW482</f>
        <v>5.6249999999996208E-3</v>
      </c>
      <c r="CI482" s="21">
        <f>(R482-R386)/$BW482</f>
        <v>-2.5937499999997726E-2</v>
      </c>
      <c r="CJ482" s="21">
        <f>(S482-S386)/$BW482</f>
        <v>-1.7604166666671972E-2</v>
      </c>
      <c r="CK482" s="21">
        <f>(T482-T386)/$BW482</f>
        <v>7.5625000000002274E-2</v>
      </c>
      <c r="CL482" s="21">
        <f>(U482-U386)/$BW482</f>
        <v>2.2187500000001137E-2</v>
      </c>
      <c r="CM482" s="21">
        <f>(V482-V386)/$BW482</f>
        <v>3.8749999999993179E-2</v>
      </c>
      <c r="CN482">
        <f>DEGREES(ATAN(CH482/$CB482))</f>
        <v>8.3618225227458931E-2</v>
      </c>
      <c r="CO482">
        <f>DEGREES(ATAN(CI482/$CB482))</f>
        <v>-0.38556738092268933</v>
      </c>
      <c r="CP482">
        <f>DEGREES(ATAN(CJ482/$CB482))</f>
        <v>-0.26169244129667446</v>
      </c>
      <c r="CQ482">
        <f>DEGREES(ATAN(CK482/$CB482))</f>
        <v>1.1240571484603457</v>
      </c>
      <c r="CR482">
        <f t="shared" si="811"/>
        <v>0.32982403489187651</v>
      </c>
      <c r="CS482">
        <f t="shared" si="812"/>
        <v>0.57601766464098703</v>
      </c>
      <c r="CT482" t="str" cm="1">
        <f t="array" ref="CT482">_xlfn.IFS(CN482&gt;3,"Strong + Slope",CN482&gt;1.5,"Moderate + Slope",CN482&gt;0.5,"Sideway + Slope",CN482&gt;=-0.5,"Sideway Flat",CN482&gt;=-1.5,"Sideway - Slope",CN482&gt;=-3,"Moderate - Slope",TRUE,"Strong - Slope")</f>
        <v>Sideway Flat</v>
      </c>
      <c r="CU482" t="str" cm="1">
        <f t="array" ref="CU482">_xlfn.IFS(CO482&gt;3,"Strong + Slope",CO482&gt;1.5,"Moderate + Slope",CO482&gt;0.5,"Sideway + Slope",CO482&gt;=-0.5,"Sideway Flat",CO482&gt;=-1.5,"Sideway - Slope",CO482&gt;=-3,"Moderate - Slope",TRUE,"Strong - Slope")</f>
        <v>Sideway Flat</v>
      </c>
      <c r="CV482" t="str" cm="1">
        <f t="array" ref="CV482">_xlfn.IFS(CP482&gt;3,"Strong + Slope",CP482&gt;1.5,"Moderate + Slope",CP482&gt;0.5,"Sideway + Slope",CP482&gt;=-0.5,"Sideway Flat",CP482&gt;=-1.5,"Sideway - Slope",CP482&gt;=-3,"Moderate - Slope",TRUE,"Strong - Slope")</f>
        <v>Sideway Flat</v>
      </c>
      <c r="CW482" t="str" cm="1">
        <f t="array" ref="CW482">_xlfn.IFS(CQ482&gt;3,"Strong + Slope",CQ482&gt;1.5,"Moderate + Slope",CQ482&gt;0.5,"Sideway + Slope",CQ482&gt;=-0.5,"Sideway Flat",CQ482&gt;=-1.5,"Sideway - Slope",CQ482&gt;=-3,"Moderate - Slope",TRUE,"Strong - Slope")</f>
        <v>Sideway + Slope</v>
      </c>
      <c r="CX482" t="str" cm="1">
        <f t="array" ref="CX482">_xlfn.IFS(CR482&gt;3,"Strong + Slope",CR482&gt;1.5,"Moderate + Slope",CR482&gt;0.5,"Sideway + Slope",CR482&gt;=-0.5,"Sideway Flat",CR482&gt;=-1.5,"Sideway - Slope",CR482&gt;=-3,"Moderate - Slope",TRUE,"Strong - Slope")</f>
        <v>Sideway Flat</v>
      </c>
      <c r="CY482" t="str" cm="1">
        <f t="array" ref="CY482">_xlfn.IFS(CS482&gt;3,"Strong + Slope",CS482&gt;1.5,"Moderate + Slope",CS482&gt;0.5,"Sideway + Slope",CS482&gt;=-0.5,"Sideway Flat",CS482&gt;=-1.5,"Sideway - Slope",CS482&gt;=-3,"Moderate - Slope",TRUE,"Strong - Slope")</f>
        <v>Sideway + Slope</v>
      </c>
      <c r="CZ482" s="7" t="str">
        <f>IF(AND(D482&gt;BH482,D482&gt;E482),"Bullish Trigger","-----")</f>
        <v>-----</v>
      </c>
      <c r="DA482" s="7" t="str">
        <f>IF(AND(D482&lt;BI482,D482&lt;E482),"Bearish Trigger","-----")</f>
        <v>-----</v>
      </c>
      <c r="DB482" s="13" t="str">
        <f>IF(AND(W482=BE482,W482&gt;0,BE482&gt;0),"Important High","------")</f>
        <v>------</v>
      </c>
      <c r="DC482" s="13" t="str">
        <f>IF(AND(X482=BF482,X482&gt;0,BF482&gt;0),"Important Low","------")</f>
        <v>------</v>
      </c>
      <c r="DD482" s="7" t="str">
        <f>IF(AND(DB482="Important High",DC482="-----",BJ482=1),"Imp High Rej","-----")</f>
        <v>-----</v>
      </c>
      <c r="DE482" s="7" t="str">
        <f>IF(AND(DB482="-----",DC482="Important Low",BJ482=1),"Imp Low Rej","-----")</f>
        <v>-----</v>
      </c>
      <c r="DF482" s="7" t="str">
        <f>IF(Y482&gt;AM482,"Overbought",IF(Y482&gt;AO482,"Bullish Momentum",IF(Y482&gt;AQ482,"Flat Momentum","-----")))</f>
        <v>-----</v>
      </c>
      <c r="DG482" s="7" t="str">
        <f>IF(Y482&lt;AV482,"Oversold",IF(Y482&lt;AT482,"Bearish Momentum",IF(Y482&lt;AR482,"Flat Momentum","-----")))</f>
        <v>Flat Momentum</v>
      </c>
      <c r="DH482" s="7" t="str">
        <f>IF(AND(DF482="Overbought",AD482=2),"Culminated Thrust","-----")</f>
        <v>-----</v>
      </c>
      <c r="DI482" s="7" t="str">
        <f>IF(AND(DG482="Oversold",AD482=5),"Culminated Thrust","-----")</f>
        <v>-----</v>
      </c>
      <c r="DJ482" s="14">
        <f>(Q482-$D482)/$D482</f>
        <v>2.5601677989496655E-3</v>
      </c>
      <c r="DK482" s="14">
        <f>(R482-$D482)/$D482</f>
        <v>4.3761904394706093E-4</v>
      </c>
      <c r="DL482" s="14">
        <f>(S482-$D482)/$D482</f>
        <v>2.4965491714155374E-3</v>
      </c>
      <c r="DM482" s="14">
        <f>(T482-$D482)/$D482</f>
        <v>-7.9812459997366926E-4</v>
      </c>
      <c r="DN482" s="14">
        <f>(U482-$D482)/$D482</f>
        <v>-1.0660939704963304E-3</v>
      </c>
      <c r="DO482" s="14">
        <f>(V482-$D482)/$D482</f>
        <v>-3.3679315849135666E-3</v>
      </c>
      <c r="DP482" s="14">
        <f t="shared" si="737"/>
        <v>2.5601677989496655E-3</v>
      </c>
      <c r="DQ482" s="14">
        <f t="shared" si="738"/>
        <v>2.4965491714155374E-3</v>
      </c>
      <c r="DR482" s="14">
        <f t="shared" si="739"/>
        <v>4.3761904394706093E-4</v>
      </c>
      <c r="DS482" s="14">
        <f t="shared" si="740"/>
        <v>-7.9812459997366926E-4</v>
      </c>
      <c r="DT482" s="14">
        <f t="shared" si="741"/>
        <v>-1.0660939704963304E-3</v>
      </c>
      <c r="DU482" s="14">
        <f t="shared" si="742"/>
        <v>-3.3679315849135666E-3</v>
      </c>
      <c r="DV482" t="str">
        <f>IF($D482&gt;Q482,"SUP","RES")</f>
        <v>RES</v>
      </c>
      <c r="DW482" t="str">
        <f>IF($D482&gt;R482,"SUP","RES")</f>
        <v>RES</v>
      </c>
      <c r="DX482" t="str">
        <f>IF($D482&gt;S482,"SUP","RES")</f>
        <v>RES</v>
      </c>
      <c r="DY482" t="str">
        <f>IF($D482&gt;T482,"SUP","RES")</f>
        <v>SUP</v>
      </c>
      <c r="DZ482" t="str">
        <f>IF($D482&gt;U482,"SUP","RES")</f>
        <v>SUP</v>
      </c>
      <c r="EA482" t="str">
        <f>IF($D482&gt;V482,"SUP","RES")</f>
        <v>SUP</v>
      </c>
      <c r="EB482" s="7">
        <f t="shared" si="743"/>
        <v>3</v>
      </c>
      <c r="EC482" s="7">
        <f t="shared" si="744"/>
        <v>3</v>
      </c>
      <c r="ED482" s="13" t="str">
        <f t="shared" si="745"/>
        <v>-----</v>
      </c>
      <c r="EE482" s="13" t="str">
        <f t="shared" si="746"/>
        <v>-----</v>
      </c>
      <c r="EF482" s="7">
        <f>IF(OR(ED482="All Sup",EE482="All Res"),"na",((D482-MIN(Q482:V482))/(MAX(Q482:V482)-MIN(Q482:V482))))</f>
        <v>0.56813008130082132</v>
      </c>
      <c r="EG482">
        <v>1.4999999999999999E-4</v>
      </c>
      <c r="EH482">
        <f>Q482*(1+$EG482)</f>
        <v>5201.2200659999999</v>
      </c>
      <c r="EI482">
        <f>Q482*(1-$EG482)</f>
        <v>5199.6599339999993</v>
      </c>
      <c r="EJ482">
        <f>R482*(1+$EG482)</f>
        <v>5190.2084145000008</v>
      </c>
      <c r="EK482">
        <f>R482*(1-$EG482)</f>
        <v>5188.6515855000007</v>
      </c>
      <c r="EL482">
        <f>S482*(1+$EG482)</f>
        <v>5200.8900165000005</v>
      </c>
      <c r="EM482">
        <f>S482*(1-$EG482)</f>
        <v>5199.3299834999998</v>
      </c>
      <c r="EN482">
        <f>T482*(1+$EG482)</f>
        <v>5183.797453000001</v>
      </c>
      <c r="EO482">
        <f>T482*(1-$EG482)</f>
        <v>5182.2425470000007</v>
      </c>
      <c r="EP482">
        <f>U482*(1+$EG482)</f>
        <v>5182.4072445000002</v>
      </c>
      <c r="EQ482">
        <f>U482*(1-$EG482)</f>
        <v>5180.8527555000001</v>
      </c>
      <c r="ER482">
        <f>V482*(1+$EG482)</f>
        <v>5170.4654535</v>
      </c>
      <c r="ES482">
        <f>V482*(1-$EG482)</f>
        <v>5168.9145464999992</v>
      </c>
      <c r="ET482" s="7" t="str">
        <f t="shared" si="747"/>
        <v>-----</v>
      </c>
      <c r="EU482" s="7" t="str">
        <f t="shared" si="748"/>
        <v>-----</v>
      </c>
      <c r="EV482" s="7" t="str">
        <f t="shared" si="749"/>
        <v>-----</v>
      </c>
      <c r="EW482" s="7" t="str">
        <f t="shared" si="750"/>
        <v>-----</v>
      </c>
      <c r="EX482" s="7" t="str">
        <f t="shared" si="751"/>
        <v>-----</v>
      </c>
      <c r="EY482" s="7" t="str">
        <f t="shared" si="752"/>
        <v>-----</v>
      </c>
      <c r="EZ482">
        <f t="shared" si="772"/>
        <v>107</v>
      </c>
      <c r="FA482">
        <f t="shared" si="773"/>
        <v>2</v>
      </c>
      <c r="FB482">
        <f t="shared" si="774"/>
        <v>480</v>
      </c>
      <c r="FC482">
        <f t="shared" si="775"/>
        <v>25</v>
      </c>
      <c r="FD482">
        <f t="shared" si="776"/>
        <v>50</v>
      </c>
      <c r="FE482">
        <f t="shared" si="777"/>
        <v>174</v>
      </c>
      <c r="FF482">
        <f t="shared" si="778"/>
        <v>4</v>
      </c>
      <c r="FG482">
        <f t="shared" si="779"/>
        <v>2</v>
      </c>
      <c r="FH482">
        <f t="shared" si="780"/>
        <v>0</v>
      </c>
      <c r="FI482">
        <f t="shared" si="781"/>
        <v>1</v>
      </c>
      <c r="FJ482">
        <f t="shared" si="782"/>
        <v>4</v>
      </c>
      <c r="FK482">
        <f t="shared" si="783"/>
        <v>1</v>
      </c>
      <c r="FL482" s="7" t="str">
        <f t="shared" si="753"/>
        <v>-----</v>
      </c>
      <c r="FM482" s="7" t="str">
        <f t="shared" si="754"/>
        <v>-----</v>
      </c>
      <c r="FN482" s="7" t="str">
        <f t="shared" si="755"/>
        <v>-----</v>
      </c>
      <c r="FO482" s="7" t="str">
        <f t="shared" si="756"/>
        <v>-----</v>
      </c>
      <c r="FP482" s="7" t="str">
        <f t="shared" si="757"/>
        <v>-----</v>
      </c>
      <c r="FQ482" s="7" t="str">
        <f t="shared" si="758"/>
        <v>-----</v>
      </c>
      <c r="FR482" s="13" t="str">
        <f>IF(FL482="-----","-----",(D482-Q482)/Q482)</f>
        <v>-----</v>
      </c>
      <c r="FS482" s="13" t="str">
        <f>IF(FM482="-----","-----",(Q482-R482)/R482)</f>
        <v>-----</v>
      </c>
      <c r="FT482" s="13" t="str">
        <f>IF(FN482="-----","-----",(R482-S482)/S482)</f>
        <v>-----</v>
      </c>
      <c r="FU482" s="13" t="str">
        <f>IF(FO482="-----","-----",(S482-T482)/T482)</f>
        <v>-----</v>
      </c>
      <c r="FV482" s="13" t="str">
        <f>IF(FP482="-----","-----",(T482-U482)/U482)</f>
        <v>-----</v>
      </c>
      <c r="FW482" s="13" t="str">
        <f>IF(FQ482="-----","-----",(U482-V482)/V482)</f>
        <v>-----</v>
      </c>
      <c r="FX482" s="7" t="str">
        <f t="shared" si="759"/>
        <v>-----</v>
      </c>
      <c r="FY482" s="7" t="str">
        <f t="shared" si="760"/>
        <v>-----</v>
      </c>
      <c r="FZ482" s="7" t="str">
        <f t="shared" si="761"/>
        <v>-----</v>
      </c>
      <c r="GA482" s="7" t="str">
        <f t="shared" si="762"/>
        <v>-----</v>
      </c>
      <c r="GB482" s="7" t="str">
        <f t="shared" si="763"/>
        <v>-----</v>
      </c>
      <c r="GC482" s="7" t="str">
        <f t="shared" si="764"/>
        <v>-----</v>
      </c>
      <c r="GD482" s="7" t="str">
        <f>IF(AND(BG482&gt;AA482,BG481&gt;AA481,BG480&gt;AA480,BG479&gt;AA479,BG478&gt;AA478,BG477&gt;AA477,BG476&gt;AA476,BG475&gt;AA475,BG474&gt;AA474,BG473&gt;AA473,BG472&gt;AA472,BG471&gt;AA471),"Bullish",IF(AND(BG482&lt;AA482,BG481&lt;AA481,BG480&lt;AA480,BG479&lt;AA479,BG478&lt;AA478,BG477&lt;AA477,BG476&lt;AA476,BG475&lt;AA475,BG474&lt;AA474,BG473&lt;AA473,BG472&lt;AA472,BG471&lt;AA471),"Bearish","-----"))</f>
        <v>Bullish</v>
      </c>
      <c r="GE482">
        <f>(Z482-BG482)/BG482</f>
        <v>9.632630729282986E-6</v>
      </c>
      <c r="GF482" s="28">
        <f t="shared" si="722"/>
        <v>3.4048119227982211E-2</v>
      </c>
      <c r="GG482" s="7">
        <f t="shared" si="723"/>
        <v>0.51358061033514035</v>
      </c>
      <c r="GH482" s="7" t="str">
        <f t="shared" si="724"/>
        <v>-----</v>
      </c>
      <c r="GI482" s="7" t="str">
        <f>IF(Y482&gt;Z482,"Bullish","Bearish")</f>
        <v>Bearish</v>
      </c>
      <c r="GJ482" s="13" t="str">
        <f>IF(AND(D482&gt;Y482,D481&lt;Y481),"TEMA crossover","-----")</f>
        <v>TEMA crossover</v>
      </c>
      <c r="GK482" s="13" t="str">
        <f>IF(AND(D482&lt;Y482,D481&gt;Y481),"TEMA crossunder","-----")</f>
        <v>-----</v>
      </c>
      <c r="GL482" s="22" t="str">
        <f>IF(GD482="Bearish","YES","-----")</f>
        <v>-----</v>
      </c>
      <c r="GM482" s="22" t="str">
        <f>IF(GH482="Reverse to Bearish","YES","-----")</f>
        <v>-----</v>
      </c>
      <c r="GN482" s="22" t="str">
        <f>IF(AND(GI482="Bullish",GI481="Bullish",GI480="Bullish",GI479="Bullish"),"YES","-----")</f>
        <v>-----</v>
      </c>
      <c r="GO482" s="22" t="str">
        <f>IF(OR(GK482="TEMA crossunder",GK481="TEMA crossunder",GK480="TEMA crossunder",GK479="TEMA crossunder"),"YES","-----")</f>
        <v>-----</v>
      </c>
      <c r="GP482" s="22" t="str">
        <f>IF(GD482="Bullish","YES","-----")</f>
        <v>YES</v>
      </c>
      <c r="GQ482" s="22" t="str">
        <f>IF(GH482="Reverse to Bullish","YES","-----")</f>
        <v>-----</v>
      </c>
      <c r="GR482" s="22" t="str">
        <f>IF(AND(GI482="Bearish",GI481="Bearish",GI480="Bearish",GI479="Bearish"),"YES","-----")</f>
        <v>YES</v>
      </c>
      <c r="GS482" s="22" t="str">
        <f>IF(OR(GJ482="TEMA crossover",GJ481="TEMA crossover",GJ480="TEMA crossover",GJ479="TEMA crossover"),"YES","-----")</f>
        <v>YES</v>
      </c>
      <c r="GT482" s="22" t="str">
        <f t="shared" si="784"/>
        <v>-----</v>
      </c>
      <c r="GU482" s="22" t="str">
        <f t="shared" si="785"/>
        <v>-----</v>
      </c>
      <c r="GV482" s="22" t="str">
        <f t="shared" si="786"/>
        <v>-----</v>
      </c>
      <c r="GW482" s="22" t="str">
        <f t="shared" si="787"/>
        <v>-----</v>
      </c>
      <c r="GX482" s="22" t="str">
        <f t="shared" si="788"/>
        <v>-----</v>
      </c>
      <c r="GY482" s="22" t="str">
        <f t="shared" si="789"/>
        <v>-----</v>
      </c>
      <c r="GZ482" s="7" t="str">
        <f>IF(G482&gt;BH482,"YES","-----")</f>
        <v>-----</v>
      </c>
      <c r="HA482" s="7" t="str">
        <f>IF(F482&lt;BI482,"YES","-----")</f>
        <v>-----</v>
      </c>
      <c r="HB482">
        <f>BH482-BI482</f>
        <v>4.4499999999998181</v>
      </c>
      <c r="HC482" s="27">
        <f t="shared" si="765"/>
        <v>-0.45236128970621714</v>
      </c>
      <c r="HD482" s="28">
        <f t="shared" si="725"/>
        <v>0.3255043646048692</v>
      </c>
      <c r="HE482" s="28" t="str">
        <f t="shared" si="726"/>
        <v>-----</v>
      </c>
      <c r="HF482" s="27">
        <f>STANDARDIZE(H482,AVERAGE($H99:$H482),_xlfn.STDEV.P($H99:$H482))</f>
        <v>-0.36011455805962334</v>
      </c>
      <c r="HG482" s="28">
        <f t="shared" si="727"/>
        <v>0.35938073319193231</v>
      </c>
      <c r="HH482" s="28" t="str">
        <f t="shared" si="728"/>
        <v>-----</v>
      </c>
      <c r="HI482">
        <f t="shared" si="766"/>
        <v>0.17523000000073807</v>
      </c>
      <c r="HJ482">
        <f t="shared" si="767"/>
        <v>4.6252300000005562</v>
      </c>
      <c r="HK482" s="28">
        <f t="shared" ref="HK482:HL482" si="837">STANDARDIZE(HI482,AVERAGE(HI99:HI482),_xlfn.STDEV.P(HI99:HI482))</f>
        <v>0.96190410133200999</v>
      </c>
      <c r="HL482" s="28">
        <f t="shared" si="837"/>
        <v>0.73018196585330453</v>
      </c>
      <c r="HM482" s="28">
        <f t="shared" si="730"/>
        <v>0.8319511109019605</v>
      </c>
      <c r="HN482" s="28">
        <f t="shared" si="731"/>
        <v>0.76736051775769021</v>
      </c>
      <c r="HO482" s="28" t="str">
        <f t="shared" si="732"/>
        <v>-----</v>
      </c>
      <c r="HP482" s="28" t="str">
        <f t="shared" si="733"/>
        <v>potential down bounce</v>
      </c>
      <c r="HQ482" s="28">
        <f t="shared" si="796"/>
        <v>-1.6896200000001045</v>
      </c>
      <c r="HR482" s="28" t="str">
        <f t="shared" si="769"/>
        <v>Bear</v>
      </c>
      <c r="HS482">
        <f t="shared" si="770"/>
        <v>1.6896200000001045</v>
      </c>
      <c r="HT482" s="27">
        <f t="shared" si="734"/>
        <v>0.94902241333972714</v>
      </c>
      <c r="HU482" s="28">
        <f t="shared" si="735"/>
        <v>0.82869539362178968</v>
      </c>
      <c r="HV482" s="27" t="str">
        <f t="shared" si="736"/>
        <v>-----</v>
      </c>
    </row>
    <row r="483" spans="1:230" x14ac:dyDescent="0.55000000000000004">
      <c r="A483">
        <f>Validation!A482</f>
        <v>1772176200</v>
      </c>
      <c r="B483" t="str">
        <f>Price!B482</f>
        <v>XAUUSD</v>
      </c>
      <c r="C483" t="str">
        <f>Price!C482</f>
        <v>M5</v>
      </c>
      <c r="D483">
        <f>Price!D482</f>
        <v>5181.7</v>
      </c>
      <c r="E483">
        <f>Price!E482</f>
        <v>5187.1099999999997</v>
      </c>
      <c r="F483">
        <f>Price!F482</f>
        <v>5188.97</v>
      </c>
      <c r="G483">
        <f>Price!G482</f>
        <v>5181.3900000000003</v>
      </c>
      <c r="H483">
        <f>Price!H482</f>
        <v>606</v>
      </c>
      <c r="I483">
        <f>Diagonals!E482</f>
        <v>5232.78</v>
      </c>
      <c r="J483">
        <f>Diagonals!F482</f>
        <v>0</v>
      </c>
      <c r="K483">
        <f>Diagonals!G482</f>
        <v>0</v>
      </c>
      <c r="L483">
        <f>Diagonals!H482</f>
        <v>5083.3999999999996</v>
      </c>
      <c r="M483">
        <f>Diagonals!I482</f>
        <v>0</v>
      </c>
      <c r="N483">
        <f>Diagonals!J482</f>
        <v>0</v>
      </c>
      <c r="O483">
        <f>Diagonals!K482</f>
        <v>0</v>
      </c>
      <c r="P483">
        <f>Diagonals!L482</f>
        <v>0</v>
      </c>
      <c r="Q483">
        <f>Trendlines!E482</f>
        <v>5200.4399999999996</v>
      </c>
      <c r="R483">
        <f>Trendlines!F482</f>
        <v>5189.3999999999996</v>
      </c>
      <c r="S483">
        <f>Trendlines!G482</f>
        <v>5200.1000000000004</v>
      </c>
      <c r="T483">
        <f>Trendlines!H482</f>
        <v>5183.09</v>
      </c>
      <c r="U483">
        <f>Trendlines!I482</f>
        <v>5181.6499999999996</v>
      </c>
      <c r="V483">
        <f>Trendlines!J482</f>
        <v>5169.7299999999996</v>
      </c>
      <c r="W483">
        <f>Trendlines!K482</f>
        <v>0</v>
      </c>
      <c r="X483">
        <f>Trendlines!L482</f>
        <v>0</v>
      </c>
      <c r="Y483">
        <f>Tema_Hrma_Smma!E482</f>
        <v>5184.25</v>
      </c>
      <c r="Z483">
        <f>Tema_Hrma_Smma!F482</f>
        <v>5189.38</v>
      </c>
      <c r="AA483">
        <f>Tema_Hrma_Smma!G482</f>
        <v>5188.42</v>
      </c>
      <c r="AB483">
        <f>ZScore!H482</f>
        <v>-1</v>
      </c>
      <c r="AC483">
        <f>ZScore!I482</f>
        <v>0.97367999999999999</v>
      </c>
      <c r="AD483">
        <f>ZScore!J482</f>
        <v>3</v>
      </c>
      <c r="AE483">
        <f>HA!E482</f>
        <v>5187.1499999999996</v>
      </c>
      <c r="AF483">
        <f>HA!F482</f>
        <v>5188.97</v>
      </c>
      <c r="AG483">
        <f>HA!G482</f>
        <v>5181.3900000000003</v>
      </c>
      <c r="AH483">
        <f>HA!H482</f>
        <v>5184.79</v>
      </c>
      <c r="AI483">
        <f>HA!I482</f>
        <v>-1</v>
      </c>
      <c r="AJ483">
        <f>HA!J482</f>
        <v>2.36</v>
      </c>
      <c r="AK483">
        <f>HA!K482</f>
        <v>-0.10897999999999999</v>
      </c>
      <c r="AL483">
        <f>HA!L482</f>
        <v>-6</v>
      </c>
      <c r="AM483">
        <f>KC!E482</f>
        <v>5214.0179600000001</v>
      </c>
      <c r="AN483">
        <f>KC!F482</f>
        <v>5209.18815</v>
      </c>
      <c r="AO483">
        <f>KC!G482</f>
        <v>5204.35833</v>
      </c>
      <c r="AP483">
        <f>KC!H482</f>
        <v>5199.5285199999998</v>
      </c>
      <c r="AQ483">
        <f>KC!I482</f>
        <v>5194.6986999999999</v>
      </c>
      <c r="AR483">
        <f>KC!J482</f>
        <v>5190.9354599999997</v>
      </c>
      <c r="AS483">
        <f>KC!K482</f>
        <v>5186.1056399999998</v>
      </c>
      <c r="AT483">
        <f>KC!L482</f>
        <v>5181.2758299999996</v>
      </c>
      <c r="AU483">
        <f>KC!M482</f>
        <v>5176.4460099999997</v>
      </c>
      <c r="AV483">
        <f>KC!N482</f>
        <v>5171.6162000000004</v>
      </c>
      <c r="AW483">
        <f>SR_Levels!E482</f>
        <v>5178.6000000000004</v>
      </c>
      <c r="AX483">
        <f>SR_Levels!F482</f>
        <v>5161.8900000000003</v>
      </c>
      <c r="AY483">
        <f>SR_Levels!G482</f>
        <v>5135.8500000000004</v>
      </c>
      <c r="AZ483">
        <f>SR_Levels!H482</f>
        <v>0</v>
      </c>
      <c r="BA483">
        <f>SR_Levels!I482</f>
        <v>5193.3500000000004</v>
      </c>
      <c r="BB483">
        <f>SR_Levels!J482</f>
        <v>5205.3100000000004</v>
      </c>
      <c r="BC483">
        <f>SR_Levels!K482</f>
        <v>0</v>
      </c>
      <c r="BD483">
        <f>SR_Levels!L482</f>
        <v>0</v>
      </c>
      <c r="BE483">
        <f>ZigZag!E482</f>
        <v>0</v>
      </c>
      <c r="BF483">
        <f>ZigZag!F482</f>
        <v>0</v>
      </c>
      <c r="BG483">
        <f>ZigZag!G482</f>
        <v>5190.21</v>
      </c>
      <c r="BH483">
        <f>Dual_Tema!E482</f>
        <v>5187.93</v>
      </c>
      <c r="BI483">
        <f>Dual_Tema!F482</f>
        <v>5181.88</v>
      </c>
      <c r="BJ483">
        <f>Pinbar!E482</f>
        <v>0</v>
      </c>
      <c r="BK483">
        <f>SSA!E482</f>
        <v>5182.3249800000003</v>
      </c>
      <c r="BL483">
        <f>SSA!F482</f>
        <v>5183.8846899999999</v>
      </c>
      <c r="BN483" t="str">
        <f t="shared" si="792"/>
        <v>Red Candle</v>
      </c>
      <c r="BO483" s="34">
        <f t="shared" si="797"/>
        <v>-2.2624652206144624E-3</v>
      </c>
      <c r="BP483" s="34">
        <f t="shared" si="805"/>
        <v>-2.9708647448405401E-3</v>
      </c>
      <c r="BQ483" s="34">
        <f t="shared" si="821"/>
        <v>-1.9588317889315254E-3</v>
      </c>
      <c r="BR483" s="34">
        <f t="shared" si="829"/>
        <v>-1.0872624505046113E-3</v>
      </c>
      <c r="BS483" s="35">
        <f t="shared" si="798"/>
        <v>-3.7743349770713586E-4</v>
      </c>
      <c r="BT483" s="35">
        <f t="shared" si="806"/>
        <v>-2.4790980889599634E-4</v>
      </c>
      <c r="BU483" s="35">
        <f t="shared" si="822"/>
        <v>-1.089247788746972E-4</v>
      </c>
      <c r="BV483" s="35">
        <f t="shared" si="830"/>
        <v>-4.532622061514946E-5</v>
      </c>
      <c r="BW483" s="27">
        <v>96</v>
      </c>
      <c r="BX483">
        <f>F483-G483</f>
        <v>7.5799999999999272</v>
      </c>
      <c r="BY483">
        <f>ABS(F483-D482)</f>
        <v>1.8100000000004002</v>
      </c>
      <c r="BZ483">
        <f>ABS(G483-D482)</f>
        <v>5.7699999999995271</v>
      </c>
      <c r="CA483">
        <f t="shared" si="771"/>
        <v>7.5799999999999272</v>
      </c>
      <c r="CB483">
        <f t="shared" si="808"/>
        <v>4.0014285714286029</v>
      </c>
      <c r="CC483">
        <f t="shared" si="814"/>
        <v>4.1374792716762858</v>
      </c>
      <c r="CD483">
        <f t="shared" si="809"/>
        <v>-0.13605070024768295</v>
      </c>
      <c r="CE483">
        <f t="shared" si="815"/>
        <v>-1</v>
      </c>
      <c r="CF483">
        <f t="shared" si="818"/>
        <v>-2</v>
      </c>
      <c r="CG483" s="7" t="str">
        <f t="shared" si="810"/>
        <v>-----</v>
      </c>
      <c r="CH483" s="21">
        <f>(Q483-Q387)/$BW483</f>
        <v>5.5208333333306809E-3</v>
      </c>
      <c r="CI483" s="21">
        <f>(R483-R387)/$BW483</f>
        <v>-2.5937500000007201E-2</v>
      </c>
      <c r="CJ483" s="21">
        <f>(S483-S387)/$BW483</f>
        <v>-1.7499999999993559E-2</v>
      </c>
      <c r="CK483" s="21">
        <f>(T483-T387)/$BW483</f>
        <v>7.5625000000002274E-2</v>
      </c>
      <c r="CL483" s="21">
        <f>(U483-U387)/$BW483</f>
        <v>2.2187499999991662E-2</v>
      </c>
      <c r="CM483" s="21">
        <f>(V483-V387)/$BW483</f>
        <v>3.8749999999993179E-2</v>
      </c>
      <c r="CN483">
        <f>DEGREES(ATAN(CH483/$CB483))</f>
        <v>7.9051829373234794E-2</v>
      </c>
      <c r="CO483">
        <f>DEGREES(ATAN(CI483/$CB483))</f>
        <v>-0.37138947781181897</v>
      </c>
      <c r="CP483">
        <f>DEGREES(ATAN(CJ483/$CB483))</f>
        <v>-0.25057794508582859</v>
      </c>
      <c r="CQ483">
        <f>DEGREES(ATAN(CK483/$CB483))</f>
        <v>1.0827326932490664</v>
      </c>
      <c r="CR483">
        <f t="shared" si="811"/>
        <v>0.31769580711883033</v>
      </c>
      <c r="CS483">
        <f t="shared" si="812"/>
        <v>0.5548373577356529</v>
      </c>
      <c r="CT483" t="str" cm="1">
        <f t="array" ref="CT483">_xlfn.IFS(CN483&gt;3,"Strong + Slope",CN483&gt;1.5,"Moderate + Slope",CN483&gt;0.5,"Sideway + Slope",CN483&gt;=-0.5,"Sideway Flat",CN483&gt;=-1.5,"Sideway - Slope",CN483&gt;=-3,"Moderate - Slope",TRUE,"Strong - Slope")</f>
        <v>Sideway Flat</v>
      </c>
      <c r="CU483" t="str" cm="1">
        <f t="array" ref="CU483">_xlfn.IFS(CO483&gt;3,"Strong + Slope",CO483&gt;1.5,"Moderate + Slope",CO483&gt;0.5,"Sideway + Slope",CO483&gt;=-0.5,"Sideway Flat",CO483&gt;=-1.5,"Sideway - Slope",CO483&gt;=-3,"Moderate - Slope",TRUE,"Strong - Slope")</f>
        <v>Sideway Flat</v>
      </c>
      <c r="CV483" t="str" cm="1">
        <f t="array" ref="CV483">_xlfn.IFS(CP483&gt;3,"Strong + Slope",CP483&gt;1.5,"Moderate + Slope",CP483&gt;0.5,"Sideway + Slope",CP483&gt;=-0.5,"Sideway Flat",CP483&gt;=-1.5,"Sideway - Slope",CP483&gt;=-3,"Moderate - Slope",TRUE,"Strong - Slope")</f>
        <v>Sideway Flat</v>
      </c>
      <c r="CW483" t="str" cm="1">
        <f t="array" ref="CW483">_xlfn.IFS(CQ483&gt;3,"Strong + Slope",CQ483&gt;1.5,"Moderate + Slope",CQ483&gt;0.5,"Sideway + Slope",CQ483&gt;=-0.5,"Sideway Flat",CQ483&gt;=-1.5,"Sideway - Slope",CQ483&gt;=-3,"Moderate - Slope",TRUE,"Strong - Slope")</f>
        <v>Sideway + Slope</v>
      </c>
      <c r="CX483" t="str" cm="1">
        <f t="array" ref="CX483">_xlfn.IFS(CR483&gt;3,"Strong + Slope",CR483&gt;1.5,"Moderate + Slope",CR483&gt;0.5,"Sideway + Slope",CR483&gt;=-0.5,"Sideway Flat",CR483&gt;=-1.5,"Sideway - Slope",CR483&gt;=-3,"Moderate - Slope",TRUE,"Strong - Slope")</f>
        <v>Sideway Flat</v>
      </c>
      <c r="CY483" t="str" cm="1">
        <f t="array" ref="CY483">_xlfn.IFS(CS483&gt;3,"Strong + Slope",CS483&gt;1.5,"Moderate + Slope",CS483&gt;0.5,"Sideway + Slope",CS483&gt;=-0.5,"Sideway Flat",CS483&gt;=-1.5,"Sideway - Slope",CS483&gt;=-3,"Moderate - Slope",TRUE,"Strong - Slope")</f>
        <v>Sideway + Slope</v>
      </c>
      <c r="CZ483" s="7" t="str">
        <f>IF(AND(D483&gt;BH483,D483&gt;E483),"Bullish Trigger","-----")</f>
        <v>-----</v>
      </c>
      <c r="DA483" s="7" t="str">
        <f>IF(AND(D483&lt;BI483,D483&lt;E483),"Bearish Trigger","-----")</f>
        <v>Bearish Trigger</v>
      </c>
      <c r="DB483" s="13" t="str">
        <f>IF(AND(W483=BE483,W483&gt;0,BE483&gt;0),"Important High","------")</f>
        <v>------</v>
      </c>
      <c r="DC483" s="13" t="str">
        <f>IF(AND(X483=BF483,X483&gt;0,BF483&gt;0),"Important Low","------")</f>
        <v>------</v>
      </c>
      <c r="DD483" s="7" t="str">
        <f>IF(AND(DB483="Important High",DC483="-----",BJ483=1),"Imp High Rej","-----")</f>
        <v>-----</v>
      </c>
      <c r="DE483" s="7" t="str">
        <f>IF(AND(DB483="-----",DC483="Important Low",BJ483=1),"Imp Low Rej","-----")</f>
        <v>-----</v>
      </c>
      <c r="DF483" s="7" t="str">
        <f>IF(Y483&gt;AM483,"Overbought",IF(Y483&gt;AO483,"Bullish Momentum",IF(Y483&gt;AQ483,"Flat Momentum","-----")))</f>
        <v>-----</v>
      </c>
      <c r="DG483" s="7" t="str">
        <f>IF(Y483&lt;AV483,"Oversold",IF(Y483&lt;AT483,"Bearish Momentum",IF(Y483&lt;AR483,"Flat Momentum","-----")))</f>
        <v>Flat Momentum</v>
      </c>
      <c r="DH483" s="7" t="str">
        <f>IF(AND(DF483="Overbought",AD483=2),"Culminated Thrust","-----")</f>
        <v>-----</v>
      </c>
      <c r="DI483" s="7" t="str">
        <f>IF(AND(DG483="Oversold",AD483=5),"Culminated Thrust","-----")</f>
        <v>-----</v>
      </c>
      <c r="DJ483" s="14">
        <f>(Q483-$D483)/$D483</f>
        <v>3.6165737113302166E-3</v>
      </c>
      <c r="DK483" s="14">
        <f>(R483-$D483)/$D483</f>
        <v>1.4859988034814479E-3</v>
      </c>
      <c r="DL483" s="14">
        <f>(S483-$D483)/$D483</f>
        <v>3.5509581797480644E-3</v>
      </c>
      <c r="DM483" s="14">
        <f>(T483-$D483)/$D483</f>
        <v>2.6825173205711014E-4</v>
      </c>
      <c r="DN483" s="14">
        <f>(U483-$D483)/$D483</f>
        <v>-9.6493428797849932E-6</v>
      </c>
      <c r="DO483" s="14">
        <f>(V483-$D483)/$D483</f>
        <v>-2.3100526854121727E-3</v>
      </c>
      <c r="DP483" s="14">
        <f t="shared" si="737"/>
        <v>3.6165737113302166E-3</v>
      </c>
      <c r="DQ483" s="14">
        <f t="shared" si="738"/>
        <v>3.5509581797480644E-3</v>
      </c>
      <c r="DR483" s="14">
        <f t="shared" si="739"/>
        <v>1.4859988034814479E-3</v>
      </c>
      <c r="DS483" s="14">
        <f t="shared" si="740"/>
        <v>2.6825173205711014E-4</v>
      </c>
      <c r="DT483" s="14">
        <f t="shared" si="741"/>
        <v>-9.6493428797849932E-6</v>
      </c>
      <c r="DU483" s="14">
        <f t="shared" si="742"/>
        <v>-2.3100526854121727E-3</v>
      </c>
      <c r="DV483" t="str">
        <f>IF($D483&gt;Q483,"SUP","RES")</f>
        <v>RES</v>
      </c>
      <c r="DW483" t="str">
        <f>IF($D483&gt;R483,"SUP","RES")</f>
        <v>RES</v>
      </c>
      <c r="DX483" t="str">
        <f>IF($D483&gt;S483,"SUP","RES")</f>
        <v>RES</v>
      </c>
      <c r="DY483" t="str">
        <f>IF($D483&gt;T483,"SUP","RES")</f>
        <v>RES</v>
      </c>
      <c r="DZ483" t="str">
        <f>IF($D483&gt;U483,"SUP","RES")</f>
        <v>SUP</v>
      </c>
      <c r="EA483" t="str">
        <f>IF($D483&gt;V483,"SUP","RES")</f>
        <v>SUP</v>
      </c>
      <c r="EB483" s="7">
        <f t="shared" si="743"/>
        <v>4</v>
      </c>
      <c r="EC483" s="7">
        <f t="shared" si="744"/>
        <v>2</v>
      </c>
      <c r="ED483" s="13" t="str">
        <f t="shared" si="745"/>
        <v>-----</v>
      </c>
      <c r="EE483" s="13" t="str">
        <f t="shared" si="746"/>
        <v>-----</v>
      </c>
      <c r="EF483" s="7">
        <f>IF(OR(ED483="All Sup",EE483="All Res"),"na",((D483-MIN(Q483:V483))/(MAX(Q483:V483)-MIN(Q483:V483))))</f>
        <v>0.38977531748616867</v>
      </c>
      <c r="EG483">
        <v>1.4999999999999999E-4</v>
      </c>
      <c r="EH483">
        <f>Q483*(1+$EG483)</f>
        <v>5201.2200659999999</v>
      </c>
      <c r="EI483">
        <f>Q483*(1-$EG483)</f>
        <v>5199.6599339999993</v>
      </c>
      <c r="EJ483">
        <f>R483*(1+$EG483)</f>
        <v>5190.1784100000004</v>
      </c>
      <c r="EK483">
        <f>R483*(1-$EG483)</f>
        <v>5188.6215899999997</v>
      </c>
      <c r="EL483">
        <f>S483*(1+$EG483)</f>
        <v>5200.8800150000006</v>
      </c>
      <c r="EM483">
        <f>S483*(1-$EG483)</f>
        <v>5199.3199850000001</v>
      </c>
      <c r="EN483">
        <f>T483*(1+$EG483)</f>
        <v>5183.8674635000007</v>
      </c>
      <c r="EO483">
        <f>T483*(1-$EG483)</f>
        <v>5182.3125365000005</v>
      </c>
      <c r="EP483">
        <f>U483*(1+$EG483)</f>
        <v>5182.4272474999998</v>
      </c>
      <c r="EQ483">
        <f>U483*(1-$EG483)</f>
        <v>5180.8727524999995</v>
      </c>
      <c r="ER483">
        <f>V483*(1+$EG483)</f>
        <v>5170.5054595000001</v>
      </c>
      <c r="ES483">
        <f>V483*(1-$EG483)</f>
        <v>5168.9545404999999</v>
      </c>
      <c r="ET483" s="7" t="str">
        <f t="shared" si="747"/>
        <v>-----</v>
      </c>
      <c r="EU483" s="7" t="str">
        <f t="shared" si="748"/>
        <v>-----</v>
      </c>
      <c r="EV483" s="7" t="str">
        <f t="shared" si="749"/>
        <v>-----</v>
      </c>
      <c r="EW483" s="7" t="str">
        <f t="shared" si="750"/>
        <v>TOUCH</v>
      </c>
      <c r="EX483" s="7" t="str">
        <f t="shared" si="751"/>
        <v>TOUCH</v>
      </c>
      <c r="EY483" s="7" t="str">
        <f t="shared" si="752"/>
        <v>-----</v>
      </c>
      <c r="EZ483">
        <f t="shared" si="772"/>
        <v>108</v>
      </c>
      <c r="FA483">
        <f t="shared" si="773"/>
        <v>3</v>
      </c>
      <c r="FB483">
        <f t="shared" si="774"/>
        <v>481</v>
      </c>
      <c r="FC483">
        <f t="shared" si="775"/>
        <v>0</v>
      </c>
      <c r="FD483">
        <f t="shared" si="776"/>
        <v>0</v>
      </c>
      <c r="FE483">
        <f t="shared" si="777"/>
        <v>175</v>
      </c>
      <c r="FF483">
        <f t="shared" si="778"/>
        <v>4</v>
      </c>
      <c r="FG483">
        <f t="shared" si="779"/>
        <v>2</v>
      </c>
      <c r="FH483">
        <f t="shared" si="780"/>
        <v>0</v>
      </c>
      <c r="FI483">
        <f t="shared" si="781"/>
        <v>1</v>
      </c>
      <c r="FJ483">
        <f t="shared" si="782"/>
        <v>1</v>
      </c>
      <c r="FK483">
        <f t="shared" si="783"/>
        <v>1</v>
      </c>
      <c r="FL483" s="7" t="str">
        <f t="shared" si="753"/>
        <v>-----</v>
      </c>
      <c r="FM483" s="7" t="str">
        <f t="shared" si="754"/>
        <v>-----</v>
      </c>
      <c r="FN483" s="7" t="str">
        <f t="shared" si="755"/>
        <v>-----</v>
      </c>
      <c r="FO483" s="7">
        <f t="shared" si="756"/>
        <v>1</v>
      </c>
      <c r="FP483" s="7">
        <f t="shared" si="757"/>
        <v>1</v>
      </c>
      <c r="FQ483" s="7" t="str">
        <f t="shared" si="758"/>
        <v>-----</v>
      </c>
      <c r="FR483" s="13" t="str">
        <f>IF(FL483="-----","-----",(D483-Q483)/Q483)</f>
        <v>-----</v>
      </c>
      <c r="FS483" s="13" t="str">
        <f>IF(FM483="-----","-----",(Q483-R483)/R483)</f>
        <v>-----</v>
      </c>
      <c r="FT483" s="13" t="str">
        <f>IF(FN483="-----","-----",(R483-S483)/S483)</f>
        <v>-----</v>
      </c>
      <c r="FU483" s="13">
        <f>IF(FO483="-----","-----",(S483-T483)/T483)</f>
        <v>3.281826092157423E-3</v>
      </c>
      <c r="FV483" s="13">
        <f>IF(FP483="-----","-----",(T483-U483)/U483)</f>
        <v>2.7790375652552942E-4</v>
      </c>
      <c r="FW483" s="13" t="str">
        <f>IF(FQ483="-----","-----",(U483-V483)/V483)</f>
        <v>-----</v>
      </c>
      <c r="FX483" s="7" t="str">
        <f t="shared" si="759"/>
        <v>-----</v>
      </c>
      <c r="FY483" s="7" t="str">
        <f t="shared" si="760"/>
        <v>-----</v>
      </c>
      <c r="FZ483" s="7" t="str">
        <f t="shared" si="761"/>
        <v>-----</v>
      </c>
      <c r="GA483" s="7" t="str">
        <f t="shared" si="762"/>
        <v>Support</v>
      </c>
      <c r="GB483" s="7" t="str">
        <f t="shared" si="763"/>
        <v>Support</v>
      </c>
      <c r="GC483" s="7" t="str">
        <f t="shared" si="764"/>
        <v>-----</v>
      </c>
      <c r="GD483" s="7" t="str">
        <f>IF(AND(BG483&gt;AA483,BG482&gt;AA482,BG481&gt;AA481,BG480&gt;AA480,BG479&gt;AA479,BG478&gt;AA478,BG477&gt;AA477,BG476&gt;AA476,BG475&gt;AA475,BG474&gt;AA474,BG473&gt;AA473,BG472&gt;AA472),"Bullish",IF(AND(BG483&lt;AA483,BG482&lt;AA482,BG481&lt;AA481,BG480&lt;AA480,BG479&lt;AA479,BG478&lt;AA478,BG477&lt;AA477,BG476&lt;AA476,BG475&lt;AA475,BG474&lt;AA474,BG473&lt;AA473,BG472&lt;AA472),"Bearish","-----"))</f>
        <v>Bullish</v>
      </c>
      <c r="GE483">
        <f>(Z483-BG483)/BG483</f>
        <v>-1.599164581009106E-4</v>
      </c>
      <c r="GF483" s="28">
        <f t="shared" si="722"/>
        <v>-0.14670392626118037</v>
      </c>
      <c r="GG483" s="7">
        <f t="shared" si="723"/>
        <v>0.44168285971544802</v>
      </c>
      <c r="GH483" s="7" t="str">
        <f t="shared" si="724"/>
        <v>-----</v>
      </c>
      <c r="GI483" s="7" t="str">
        <f>IF(Y483&gt;Z483,"Bullish","Bearish")</f>
        <v>Bearish</v>
      </c>
      <c r="GJ483" s="13" t="str">
        <f>IF(AND(D483&gt;Y483,D482&lt;Y482),"TEMA crossover","-----")</f>
        <v>-----</v>
      </c>
      <c r="GK483" s="13" t="str">
        <f>IF(AND(D483&lt;Y483,D482&gt;Y482),"TEMA crossunder","-----")</f>
        <v>TEMA crossunder</v>
      </c>
      <c r="GL483" s="22" t="str">
        <f>IF(GD483="Bearish","YES","-----")</f>
        <v>-----</v>
      </c>
      <c r="GM483" s="22" t="str">
        <f>IF(GH483="Reverse to Bearish","YES","-----")</f>
        <v>-----</v>
      </c>
      <c r="GN483" s="22" t="str">
        <f>IF(AND(GI483="Bullish",GI482="Bullish",GI481="Bullish",GI480="Bullish"),"YES","-----")</f>
        <v>-----</v>
      </c>
      <c r="GO483" s="22" t="str">
        <f>IF(OR(GK483="TEMA crossunder",GK482="TEMA crossunder",GK481="TEMA crossunder",GK480="TEMA crossunder"),"YES","-----")</f>
        <v>YES</v>
      </c>
      <c r="GP483" s="22" t="str">
        <f>IF(GD483="Bullish","YES","-----")</f>
        <v>YES</v>
      </c>
      <c r="GQ483" s="22" t="str">
        <f>IF(GH483="Reverse to Bullish","YES","-----")</f>
        <v>-----</v>
      </c>
      <c r="GR483" s="22" t="str">
        <f>IF(AND(GI483="Bearish",GI482="Bearish",GI481="Bearish",GI480="Bearish"),"YES","-----")</f>
        <v>YES</v>
      </c>
      <c r="GS483" s="22" t="str">
        <f>IF(OR(GJ483="TEMA crossover",GJ482="TEMA crossover",GJ481="TEMA crossover",GJ480="TEMA crossover"),"YES","-----")</f>
        <v>YES</v>
      </c>
      <c r="GT483" s="22" t="str">
        <f t="shared" si="784"/>
        <v>-----</v>
      </c>
      <c r="GU483" s="22" t="str">
        <f t="shared" si="785"/>
        <v>-----</v>
      </c>
      <c r="GV483" s="22" t="str">
        <f t="shared" si="786"/>
        <v>-----</v>
      </c>
      <c r="GW483" s="22" t="str">
        <f t="shared" si="787"/>
        <v>-----</v>
      </c>
      <c r="GX483" s="22" t="str">
        <f t="shared" si="788"/>
        <v>-----</v>
      </c>
      <c r="GY483" s="22" t="str">
        <f t="shared" si="789"/>
        <v>-----</v>
      </c>
      <c r="GZ483" s="7" t="str">
        <f>IF(G483&gt;BH483,"YES","-----")</f>
        <v>-----</v>
      </c>
      <c r="HA483" s="7" t="str">
        <f>IF(F483&lt;BI483,"YES","-----")</f>
        <v>-----</v>
      </c>
      <c r="HB483">
        <f>BH483-BI483</f>
        <v>6.0500000000001819</v>
      </c>
      <c r="HC483" s="27">
        <f t="shared" si="765"/>
        <v>0.14094254216135318</v>
      </c>
      <c r="HD483" s="28">
        <f t="shared" si="725"/>
        <v>0.55604233310642992</v>
      </c>
      <c r="HE483" s="28" t="str">
        <f t="shared" si="726"/>
        <v>-----</v>
      </c>
      <c r="HF483" s="27">
        <f>STANDARDIZE(H483,AVERAGE($H100:$H483),_xlfn.STDEV.P($H100:$H483))</f>
        <v>0.63984499459793132</v>
      </c>
      <c r="HG483" s="28">
        <f t="shared" si="727"/>
        <v>0.73886331140106298</v>
      </c>
      <c r="HH483" s="28" t="str">
        <f t="shared" si="728"/>
        <v>-----</v>
      </c>
      <c r="HI483">
        <f t="shared" si="766"/>
        <v>-0.4449800000002142</v>
      </c>
      <c r="HJ483">
        <f t="shared" si="767"/>
        <v>5.6050199999999677</v>
      </c>
      <c r="HK483" s="28">
        <f t="shared" ref="HK483:HL483" si="838">STANDARDIZE(HI483,AVERAGE(HI100:HI483),_xlfn.STDEV.P(HI100:HI483))</f>
        <v>0.76916872592898666</v>
      </c>
      <c r="HL483" s="28">
        <f t="shared" si="838"/>
        <v>1.100467774290026</v>
      </c>
      <c r="HM483" s="28">
        <f t="shared" si="730"/>
        <v>0.77910342323301707</v>
      </c>
      <c r="HN483" s="28">
        <f t="shared" si="731"/>
        <v>0.86443581848397755</v>
      </c>
      <c r="HO483" s="28" t="str">
        <f t="shared" si="732"/>
        <v>-----</v>
      </c>
      <c r="HP483" s="28" t="str">
        <f t="shared" si="733"/>
        <v>potential down bounce</v>
      </c>
      <c r="HQ483" s="28">
        <f t="shared" si="796"/>
        <v>-1.5597099999995407</v>
      </c>
      <c r="HR483" s="28" t="str">
        <f t="shared" si="769"/>
        <v>Bear</v>
      </c>
      <c r="HS483">
        <f t="shared" si="770"/>
        <v>1.5597099999995407</v>
      </c>
      <c r="HT483" s="27">
        <f t="shared" si="734"/>
        <v>0.78225413760420304</v>
      </c>
      <c r="HU483" s="28">
        <f t="shared" si="735"/>
        <v>0.78296738302205271</v>
      </c>
      <c r="HV483" s="27" t="str">
        <f t="shared" si="736"/>
        <v>-----</v>
      </c>
    </row>
    <row r="484" spans="1:230" x14ac:dyDescent="0.55000000000000004">
      <c r="A484">
        <f>Validation!A483</f>
        <v>1772176500</v>
      </c>
      <c r="B484" t="str">
        <f>Price!B483</f>
        <v>XAUUSD</v>
      </c>
      <c r="C484" t="str">
        <f>Price!C483</f>
        <v>M5</v>
      </c>
      <c r="D484">
        <f>Price!D483</f>
        <v>5177.62</v>
      </c>
      <c r="E484">
        <f>Price!E483</f>
        <v>5181.74</v>
      </c>
      <c r="F484">
        <f>Price!F483</f>
        <v>5183.04</v>
      </c>
      <c r="G484">
        <f>Price!G483</f>
        <v>5177.55</v>
      </c>
      <c r="H484">
        <f>Price!H483</f>
        <v>603</v>
      </c>
      <c r="I484">
        <f>Diagonals!E483</f>
        <v>5232.95</v>
      </c>
      <c r="J484">
        <f>Diagonals!F483</f>
        <v>0</v>
      </c>
      <c r="K484">
        <f>Diagonals!G483</f>
        <v>0</v>
      </c>
      <c r="L484">
        <f>Diagonals!H483</f>
        <v>5083.08</v>
      </c>
      <c r="M484">
        <f>Diagonals!I483</f>
        <v>0</v>
      </c>
      <c r="N484">
        <f>Diagonals!J483</f>
        <v>0</v>
      </c>
      <c r="O484">
        <f>Diagonals!K483</f>
        <v>0</v>
      </c>
      <c r="P484">
        <f>Diagonals!L483</f>
        <v>0</v>
      </c>
      <c r="Q484">
        <f>Trendlines!E483</f>
        <v>5200.45</v>
      </c>
      <c r="R484">
        <f>Trendlines!F483</f>
        <v>5189.38</v>
      </c>
      <c r="S484">
        <f>Trendlines!G483</f>
        <v>5200.08</v>
      </c>
      <c r="T484">
        <f>Trendlines!H483</f>
        <v>5183.17</v>
      </c>
      <c r="U484">
        <f>Trendlines!I483</f>
        <v>5181.67</v>
      </c>
      <c r="V484">
        <f>Trendlines!J483</f>
        <v>5169.7700000000004</v>
      </c>
      <c r="W484">
        <f>Trendlines!K483</f>
        <v>0</v>
      </c>
      <c r="X484">
        <f>Trendlines!L483</f>
        <v>0</v>
      </c>
      <c r="Y484">
        <f>Tema_Hrma_Smma!E483</f>
        <v>5181.04</v>
      </c>
      <c r="Z484">
        <f>Tema_Hrma_Smma!F483</f>
        <v>5187.5600000000004</v>
      </c>
      <c r="AA484">
        <f>Tema_Hrma_Smma!G483</f>
        <v>5188.24</v>
      </c>
      <c r="AB484">
        <f>ZScore!H483</f>
        <v>-1</v>
      </c>
      <c r="AC484">
        <f>ZScore!I483</f>
        <v>0.49318000000000001</v>
      </c>
      <c r="AD484">
        <f>ZScore!J483</f>
        <v>3</v>
      </c>
      <c r="AE484">
        <f>HA!E483</f>
        <v>5185.97</v>
      </c>
      <c r="AF484">
        <f>HA!F483</f>
        <v>5185.97</v>
      </c>
      <c r="AG484">
        <f>HA!G483</f>
        <v>5177.55</v>
      </c>
      <c r="AH484">
        <f>HA!H483</f>
        <v>5179.99</v>
      </c>
      <c r="AI484">
        <f>HA!I483</f>
        <v>-1</v>
      </c>
      <c r="AJ484">
        <f>HA!J483</f>
        <v>5.99</v>
      </c>
      <c r="AK484">
        <f>HA!K483</f>
        <v>1.3728400000000001</v>
      </c>
      <c r="AL484">
        <f>HA!L483</f>
        <v>-7</v>
      </c>
      <c r="AM484">
        <f>KC!E483</f>
        <v>5213.5065999999997</v>
      </c>
      <c r="AN484">
        <f>KC!F483</f>
        <v>5208.6854300000005</v>
      </c>
      <c r="AO484">
        <f>KC!G483</f>
        <v>5203.8642600000003</v>
      </c>
      <c r="AP484">
        <f>KC!H483</f>
        <v>5199.0430800000004</v>
      </c>
      <c r="AQ484">
        <f>KC!I483</f>
        <v>5194.2219100000002</v>
      </c>
      <c r="AR484">
        <f>KC!J483</f>
        <v>5190.32521</v>
      </c>
      <c r="AS484">
        <f>KC!K483</f>
        <v>5185.5040399999998</v>
      </c>
      <c r="AT484">
        <f>KC!L483</f>
        <v>5180.6828699999996</v>
      </c>
      <c r="AU484">
        <f>KC!M483</f>
        <v>5175.8616899999997</v>
      </c>
      <c r="AV484">
        <f>KC!N483</f>
        <v>5171.0405199999996</v>
      </c>
      <c r="AW484">
        <f>SR_Levels!E483</f>
        <v>5161.8900000000003</v>
      </c>
      <c r="AX484">
        <f>SR_Levels!F483</f>
        <v>5135.8500000000004</v>
      </c>
      <c r="AY484">
        <f>SR_Levels!G483</f>
        <v>0</v>
      </c>
      <c r="AZ484">
        <f>SR_Levels!H483</f>
        <v>0</v>
      </c>
      <c r="BA484">
        <f>SR_Levels!I483</f>
        <v>5178.6000000000004</v>
      </c>
      <c r="BB484">
        <f>SR_Levels!J483</f>
        <v>5193.3500000000004</v>
      </c>
      <c r="BC484">
        <f>SR_Levels!K483</f>
        <v>5205.3100000000004</v>
      </c>
      <c r="BD484">
        <f>SR_Levels!L483</f>
        <v>0</v>
      </c>
      <c r="BE484">
        <f>ZigZag!E483</f>
        <v>0</v>
      </c>
      <c r="BF484">
        <f>ZigZag!F483</f>
        <v>0</v>
      </c>
      <c r="BG484">
        <f>ZigZag!G483</f>
        <v>5189.4399999999996</v>
      </c>
      <c r="BH484">
        <f>Dual_Tema!E483</f>
        <v>5184.87</v>
      </c>
      <c r="BI484">
        <f>Dual_Tema!F483</f>
        <v>5178.8500000000004</v>
      </c>
      <c r="BJ484">
        <f>Pinbar!E483</f>
        <v>0</v>
      </c>
      <c r="BK484">
        <f>SSA!E483</f>
        <v>5181.2828600000003</v>
      </c>
      <c r="BL484">
        <f>SSA!F483</f>
        <v>5182.5837700000002</v>
      </c>
      <c r="BN484" t="str">
        <f t="shared" si="792"/>
        <v>Red Candle</v>
      </c>
      <c r="BO484" s="34">
        <f t="shared" si="797"/>
        <v>-2.7485173992516376E-3</v>
      </c>
      <c r="BP484" s="34">
        <f t="shared" si="805"/>
        <v>-3.4567844206037091E-3</v>
      </c>
      <c r="BQ484" s="34">
        <f t="shared" si="821"/>
        <v>-2.6274931326885076E-3</v>
      </c>
      <c r="BR484" s="34">
        <f t="shared" si="829"/>
        <v>-1.7082877018709253E-3</v>
      </c>
      <c r="BS484" s="35">
        <f t="shared" si="798"/>
        <v>-4.586117235770848E-4</v>
      </c>
      <c r="BT484" s="35">
        <f t="shared" si="806"/>
        <v>-2.8852277799962245E-4</v>
      </c>
      <c r="BU484" s="35">
        <f t="shared" si="822"/>
        <v>-1.4615326585976085E-4</v>
      </c>
      <c r="BV484" s="35">
        <f t="shared" si="830"/>
        <v>-7.1236982907896262E-5</v>
      </c>
      <c r="BW484" s="27">
        <v>96</v>
      </c>
      <c r="BX484">
        <f>F484-G484</f>
        <v>5.4899999999997817</v>
      </c>
      <c r="BY484">
        <f>ABS(F484-D483)</f>
        <v>1.3400000000001455</v>
      </c>
      <c r="BZ484">
        <f>ABS(G484-D483)</f>
        <v>4.1499999999996362</v>
      </c>
      <c r="CA484">
        <f t="shared" si="771"/>
        <v>5.4899999999997817</v>
      </c>
      <c r="CB484">
        <f t="shared" si="808"/>
        <v>4.1835714285714074</v>
      </c>
      <c r="CC484">
        <f t="shared" si="814"/>
        <v>4.2340878951279644</v>
      </c>
      <c r="CD484">
        <f t="shared" si="809"/>
        <v>-5.0516466556556949E-2</v>
      </c>
      <c r="CE484">
        <f t="shared" si="815"/>
        <v>-1</v>
      </c>
      <c r="CF484">
        <f t="shared" si="818"/>
        <v>-3</v>
      </c>
      <c r="CG484" s="7" t="str">
        <f t="shared" si="810"/>
        <v>-----</v>
      </c>
      <c r="CH484" s="21">
        <f>(Q484-Q388)/$BW484</f>
        <v>5.6249999999996208E-3</v>
      </c>
      <c r="CI484" s="21">
        <f>(R484-R388)/$BW484</f>
        <v>-2.5937499999997726E-2</v>
      </c>
      <c r="CJ484" s="21">
        <f>(S484-S388)/$BW484</f>
        <v>-1.750000000000303E-2</v>
      </c>
      <c r="CK484" s="21">
        <f>(T484-T388)/$BW484</f>
        <v>7.5625000000002274E-2</v>
      </c>
      <c r="CL484" s="21">
        <f>(U484-U388)/$BW484</f>
        <v>2.2187500000001137E-2</v>
      </c>
      <c r="CM484" s="21">
        <f>(V484-V388)/$BW484</f>
        <v>3.875000000000265E-2</v>
      </c>
      <c r="CN484">
        <f>DEGREES(ATAN(CH484/$CB484))</f>
        <v>7.7036706807224894E-2</v>
      </c>
      <c r="CO484">
        <f>DEGREES(ATAN(CI484/$CB484))</f>
        <v>-0.35522047749458896</v>
      </c>
      <c r="CP484">
        <f>DEGREES(ATAN(CJ484/$CB484))</f>
        <v>-0.23966850105803042</v>
      </c>
      <c r="CQ484">
        <f>DEGREES(ATAN(CK484/$CB484))</f>
        <v>1.0356035589121062</v>
      </c>
      <c r="CR484">
        <f t="shared" si="811"/>
        <v>0.3038643443918313</v>
      </c>
      <c r="CS484">
        <f t="shared" si="812"/>
        <v>0.53068245752483267</v>
      </c>
      <c r="CT484" t="str" cm="1">
        <f t="array" ref="CT484">_xlfn.IFS(CN484&gt;3,"Strong + Slope",CN484&gt;1.5,"Moderate + Slope",CN484&gt;0.5,"Sideway + Slope",CN484&gt;=-0.5,"Sideway Flat",CN484&gt;=-1.5,"Sideway - Slope",CN484&gt;=-3,"Moderate - Slope",TRUE,"Strong - Slope")</f>
        <v>Sideway Flat</v>
      </c>
      <c r="CU484" t="str" cm="1">
        <f t="array" ref="CU484">_xlfn.IFS(CO484&gt;3,"Strong + Slope",CO484&gt;1.5,"Moderate + Slope",CO484&gt;0.5,"Sideway + Slope",CO484&gt;=-0.5,"Sideway Flat",CO484&gt;=-1.5,"Sideway - Slope",CO484&gt;=-3,"Moderate - Slope",TRUE,"Strong - Slope")</f>
        <v>Sideway Flat</v>
      </c>
      <c r="CV484" t="str" cm="1">
        <f t="array" ref="CV484">_xlfn.IFS(CP484&gt;3,"Strong + Slope",CP484&gt;1.5,"Moderate + Slope",CP484&gt;0.5,"Sideway + Slope",CP484&gt;=-0.5,"Sideway Flat",CP484&gt;=-1.5,"Sideway - Slope",CP484&gt;=-3,"Moderate - Slope",TRUE,"Strong - Slope")</f>
        <v>Sideway Flat</v>
      </c>
      <c r="CW484" t="str" cm="1">
        <f t="array" ref="CW484">_xlfn.IFS(CQ484&gt;3,"Strong + Slope",CQ484&gt;1.5,"Moderate + Slope",CQ484&gt;0.5,"Sideway + Slope",CQ484&gt;=-0.5,"Sideway Flat",CQ484&gt;=-1.5,"Sideway - Slope",CQ484&gt;=-3,"Moderate - Slope",TRUE,"Strong - Slope")</f>
        <v>Sideway + Slope</v>
      </c>
      <c r="CX484" t="str" cm="1">
        <f t="array" ref="CX484">_xlfn.IFS(CR484&gt;3,"Strong + Slope",CR484&gt;1.5,"Moderate + Slope",CR484&gt;0.5,"Sideway + Slope",CR484&gt;=-0.5,"Sideway Flat",CR484&gt;=-1.5,"Sideway - Slope",CR484&gt;=-3,"Moderate - Slope",TRUE,"Strong - Slope")</f>
        <v>Sideway Flat</v>
      </c>
      <c r="CY484" t="str" cm="1">
        <f t="array" ref="CY484">_xlfn.IFS(CS484&gt;3,"Strong + Slope",CS484&gt;1.5,"Moderate + Slope",CS484&gt;0.5,"Sideway + Slope",CS484&gt;=-0.5,"Sideway Flat",CS484&gt;=-1.5,"Sideway - Slope",CS484&gt;=-3,"Moderate - Slope",TRUE,"Strong - Slope")</f>
        <v>Sideway + Slope</v>
      </c>
      <c r="CZ484" s="7" t="str">
        <f>IF(AND(D484&gt;BH484,D484&gt;E484),"Bullish Trigger","-----")</f>
        <v>-----</v>
      </c>
      <c r="DA484" s="7" t="str">
        <f>IF(AND(D484&lt;BI484,D484&lt;E484),"Bearish Trigger","-----")</f>
        <v>Bearish Trigger</v>
      </c>
      <c r="DB484" s="13" t="str">
        <f>IF(AND(W484=BE484,W484&gt;0,BE484&gt;0),"Important High","------")</f>
        <v>------</v>
      </c>
      <c r="DC484" s="13" t="str">
        <f>IF(AND(X484=BF484,X484&gt;0,BF484&gt;0),"Important Low","------")</f>
        <v>------</v>
      </c>
      <c r="DD484" s="7" t="str">
        <f>IF(AND(DB484="Important High",DC484="-----",BJ484=1),"Imp High Rej","-----")</f>
        <v>-----</v>
      </c>
      <c r="DE484" s="7" t="str">
        <f>IF(AND(DB484="-----",DC484="Important Low",BJ484=1),"Imp Low Rej","-----")</f>
        <v>-----</v>
      </c>
      <c r="DF484" s="7" t="str">
        <f>IF(Y484&gt;AM484,"Overbought",IF(Y484&gt;AO484,"Bullish Momentum",IF(Y484&gt;AQ484,"Flat Momentum","-----")))</f>
        <v>-----</v>
      </c>
      <c r="DG484" s="7" t="str">
        <f>IF(Y484&lt;AV484,"Oversold",IF(Y484&lt;AT484,"Bearish Momentum",IF(Y484&lt;AR484,"Flat Momentum","-----")))</f>
        <v>Flat Momentum</v>
      </c>
      <c r="DH484" s="7" t="str">
        <f>IF(AND(DF484="Overbought",AD484=2),"Culminated Thrust","-----")</f>
        <v>-----</v>
      </c>
      <c r="DI484" s="7" t="str">
        <f>IF(AND(DG484="Oversold",AD484=5),"Culminated Thrust","-----")</f>
        <v>-----</v>
      </c>
      <c r="DJ484" s="14">
        <f>(Q484-$D484)/$D484</f>
        <v>4.409361830339022E-3</v>
      </c>
      <c r="DK484" s="14">
        <f>(R484-$D484)/$D484</f>
        <v>2.2713138469026731E-3</v>
      </c>
      <c r="DL484" s="14">
        <f>(S484-$D484)/$D484</f>
        <v>4.3379004252919367E-3</v>
      </c>
      <c r="DM484" s="14">
        <f>(T484-$D484)/$D484</f>
        <v>1.0719210757066339E-3</v>
      </c>
      <c r="DN484" s="14">
        <f>(U484-$D484)/$D484</f>
        <v>7.8221267686701265E-4</v>
      </c>
      <c r="DO484" s="14">
        <f>(V484-$D484)/$D484</f>
        <v>-1.5161406205939127E-3</v>
      </c>
      <c r="DP484" s="14">
        <f t="shared" si="737"/>
        <v>4.409361830339022E-3</v>
      </c>
      <c r="DQ484" s="14">
        <f t="shared" si="738"/>
        <v>4.3379004252919367E-3</v>
      </c>
      <c r="DR484" s="14">
        <f t="shared" si="739"/>
        <v>2.2713138469026731E-3</v>
      </c>
      <c r="DS484" s="14">
        <f t="shared" si="740"/>
        <v>1.0719210757066339E-3</v>
      </c>
      <c r="DT484" s="14">
        <f t="shared" si="741"/>
        <v>7.8221267686701265E-4</v>
      </c>
      <c r="DU484" s="14">
        <f t="shared" si="742"/>
        <v>-1.5161406205939127E-3</v>
      </c>
      <c r="DV484" t="str">
        <f>IF($D484&gt;Q484,"SUP","RES")</f>
        <v>RES</v>
      </c>
      <c r="DW484" t="str">
        <f>IF($D484&gt;R484,"SUP","RES")</f>
        <v>RES</v>
      </c>
      <c r="DX484" t="str">
        <f>IF($D484&gt;S484,"SUP","RES")</f>
        <v>RES</v>
      </c>
      <c r="DY484" t="str">
        <f>IF($D484&gt;T484,"SUP","RES")</f>
        <v>RES</v>
      </c>
      <c r="DZ484" t="str">
        <f>IF($D484&gt;U484,"SUP","RES")</f>
        <v>RES</v>
      </c>
      <c r="EA484" t="str">
        <f>IF($D484&gt;V484,"SUP","RES")</f>
        <v>SUP</v>
      </c>
      <c r="EB484" s="7">
        <f t="shared" si="743"/>
        <v>5</v>
      </c>
      <c r="EC484" s="7">
        <f t="shared" si="744"/>
        <v>1</v>
      </c>
      <c r="ED484" s="13" t="str">
        <f t="shared" si="745"/>
        <v>-----</v>
      </c>
      <c r="EE484" s="13" t="str">
        <f t="shared" si="746"/>
        <v>-----</v>
      </c>
      <c r="EF484" s="7">
        <f>IF(OR(ED484="All Sup",EE484="All Res"),"na",((D484-MIN(Q484:V484))/(MAX(Q484:V484)-MIN(Q484:V484))))</f>
        <v>0.25586701434157799</v>
      </c>
      <c r="EG484">
        <v>1.4999999999999999E-4</v>
      </c>
      <c r="EH484">
        <f>Q484*(1+$EG484)</f>
        <v>5201.2300675000006</v>
      </c>
      <c r="EI484">
        <f>Q484*(1-$EG484)</f>
        <v>5199.6699325</v>
      </c>
      <c r="EJ484">
        <f>R484*(1+$EG484)</f>
        <v>5190.1584070000008</v>
      </c>
      <c r="EK484">
        <f>R484*(1-$EG484)</f>
        <v>5188.6015930000003</v>
      </c>
      <c r="EL484">
        <f>S484*(1+$EG484)</f>
        <v>5200.8600120000001</v>
      </c>
      <c r="EM484">
        <f>S484*(1-$EG484)</f>
        <v>5199.2999879999998</v>
      </c>
      <c r="EN484">
        <f>T484*(1+$EG484)</f>
        <v>5183.9474755000001</v>
      </c>
      <c r="EO484">
        <f>T484*(1-$EG484)</f>
        <v>5182.3925245</v>
      </c>
      <c r="EP484">
        <f>U484*(1+$EG484)</f>
        <v>5182.4472505000003</v>
      </c>
      <c r="EQ484">
        <f>U484*(1-$EG484)</f>
        <v>5180.8927494999998</v>
      </c>
      <c r="ER484">
        <f>V484*(1+$EG484)</f>
        <v>5170.5454655000012</v>
      </c>
      <c r="ES484">
        <f>V484*(1-$EG484)</f>
        <v>5168.9945345000006</v>
      </c>
      <c r="ET484" s="7" t="str">
        <f t="shared" si="747"/>
        <v>-----</v>
      </c>
      <c r="EU484" s="7" t="str">
        <f t="shared" si="748"/>
        <v>-----</v>
      </c>
      <c r="EV484" s="7" t="str">
        <f t="shared" si="749"/>
        <v>-----</v>
      </c>
      <c r="EW484" s="7" t="str">
        <f t="shared" si="750"/>
        <v>-----</v>
      </c>
      <c r="EX484" s="7" t="str">
        <f t="shared" si="751"/>
        <v>TOUCH</v>
      </c>
      <c r="EY484" s="7" t="str">
        <f t="shared" si="752"/>
        <v>-----</v>
      </c>
      <c r="EZ484">
        <f t="shared" si="772"/>
        <v>109</v>
      </c>
      <c r="FA484">
        <f t="shared" si="773"/>
        <v>4</v>
      </c>
      <c r="FB484">
        <f t="shared" si="774"/>
        <v>482</v>
      </c>
      <c r="FC484">
        <f t="shared" si="775"/>
        <v>1</v>
      </c>
      <c r="FD484">
        <f t="shared" si="776"/>
        <v>0</v>
      </c>
      <c r="FE484">
        <f t="shared" si="777"/>
        <v>176</v>
      </c>
      <c r="FF484">
        <f t="shared" si="778"/>
        <v>4</v>
      </c>
      <c r="FG484">
        <f t="shared" si="779"/>
        <v>2</v>
      </c>
      <c r="FH484">
        <f t="shared" si="780"/>
        <v>0</v>
      </c>
      <c r="FI484">
        <f t="shared" si="781"/>
        <v>1</v>
      </c>
      <c r="FJ484">
        <f t="shared" si="782"/>
        <v>2</v>
      </c>
      <c r="FK484">
        <f t="shared" si="783"/>
        <v>1</v>
      </c>
      <c r="FL484" s="7" t="str">
        <f t="shared" si="753"/>
        <v>-----</v>
      </c>
      <c r="FM484" s="7" t="str">
        <f t="shared" si="754"/>
        <v>-----</v>
      </c>
      <c r="FN484" s="7" t="str">
        <f t="shared" si="755"/>
        <v>-----</v>
      </c>
      <c r="FO484" s="7" t="str">
        <f t="shared" si="756"/>
        <v>-----</v>
      </c>
      <c r="FP484" s="7">
        <f t="shared" si="757"/>
        <v>2</v>
      </c>
      <c r="FQ484" s="7" t="str">
        <f t="shared" si="758"/>
        <v>-----</v>
      </c>
      <c r="FR484" s="13" t="str">
        <f>IF(FL484="-----","-----",(D484-Q484)/Q484)</f>
        <v>-----</v>
      </c>
      <c r="FS484" s="13" t="str">
        <f>IF(FM484="-----","-----",(Q484-R484)/R484)</f>
        <v>-----</v>
      </c>
      <c r="FT484" s="13" t="str">
        <f>IF(FN484="-----","-----",(R484-S484)/S484)</f>
        <v>-----</v>
      </c>
      <c r="FU484" s="13" t="str">
        <f>IF(FO484="-----","-----",(S484-T484)/T484)</f>
        <v>-----</v>
      </c>
      <c r="FV484" s="13">
        <f>IF(FP484="-----","-----",(T484-U484)/U484)</f>
        <v>2.8948196237892418E-4</v>
      </c>
      <c r="FW484" s="13" t="str">
        <f>IF(FQ484="-----","-----",(U484-V484)/V484)</f>
        <v>-----</v>
      </c>
      <c r="FX484" s="7" t="str">
        <f t="shared" si="759"/>
        <v>-----</v>
      </c>
      <c r="FY484" s="7" t="str">
        <f t="shared" si="760"/>
        <v>-----</v>
      </c>
      <c r="FZ484" s="7" t="str">
        <f t="shared" si="761"/>
        <v>-----</v>
      </c>
      <c r="GA484" s="7" t="str">
        <f t="shared" si="762"/>
        <v>-----</v>
      </c>
      <c r="GB484" s="7" t="str">
        <f t="shared" si="763"/>
        <v>Support</v>
      </c>
      <c r="GC484" s="7" t="str">
        <f t="shared" si="764"/>
        <v>-----</v>
      </c>
      <c r="GD484" s="7" t="str">
        <f>IF(AND(BG484&gt;AA484,BG483&gt;AA483,BG482&gt;AA482,BG481&gt;AA481,BG480&gt;AA480,BG479&gt;AA479,BG478&gt;AA478,BG477&gt;AA477,BG476&gt;AA476,BG475&gt;AA475,BG474&gt;AA474,BG473&gt;AA473),"Bullish",IF(AND(BG484&lt;AA484,BG483&lt;AA483,BG482&lt;AA482,BG481&lt;AA481,BG480&lt;AA480,BG479&lt;AA479,BG478&lt;AA478,BG477&lt;AA477,BG476&lt;AA476,BG475&lt;AA475,BG474&lt;AA474,BG473&lt;AA473),"Bearish","-----"))</f>
        <v>Bullish</v>
      </c>
      <c r="GE484">
        <f>(Z484-BG484)/BG484</f>
        <v>-3.6227415674893625E-4</v>
      </c>
      <c r="GF484" s="28">
        <f t="shared" si="722"/>
        <v>-0.36852621681996639</v>
      </c>
      <c r="GG484" s="7">
        <f t="shared" si="723"/>
        <v>0.35624045017453576</v>
      </c>
      <c r="GH484" s="7" t="str">
        <f t="shared" si="724"/>
        <v>-----</v>
      </c>
      <c r="GI484" s="7" t="str">
        <f>IF(Y484&gt;Z484,"Bullish","Bearish")</f>
        <v>Bearish</v>
      </c>
      <c r="GJ484" s="13" t="str">
        <f>IF(AND(D484&gt;Y484,D483&lt;Y483),"TEMA crossover","-----")</f>
        <v>-----</v>
      </c>
      <c r="GK484" s="13" t="str">
        <f>IF(AND(D484&lt;Y484,D483&gt;Y483),"TEMA crossunder","-----")</f>
        <v>-----</v>
      </c>
      <c r="GL484" s="22" t="str">
        <f>IF(GD484="Bearish","YES","-----")</f>
        <v>-----</v>
      </c>
      <c r="GM484" s="22" t="str">
        <f>IF(GH484="Reverse to Bearish","YES","-----")</f>
        <v>-----</v>
      </c>
      <c r="GN484" s="22" t="str">
        <f>IF(AND(GI484="Bullish",GI483="Bullish",GI482="Bullish",GI481="Bullish"),"YES","-----")</f>
        <v>-----</v>
      </c>
      <c r="GO484" s="22" t="str">
        <f>IF(OR(GK484="TEMA crossunder",GK483="TEMA crossunder",GK482="TEMA crossunder",GK481="TEMA crossunder"),"YES","-----")</f>
        <v>YES</v>
      </c>
      <c r="GP484" s="22" t="str">
        <f>IF(GD484="Bullish","YES","-----")</f>
        <v>YES</v>
      </c>
      <c r="GQ484" s="22" t="str">
        <f>IF(GH484="Reverse to Bullish","YES","-----")</f>
        <v>-----</v>
      </c>
      <c r="GR484" s="22" t="str">
        <f>IF(AND(GI484="Bearish",GI483="Bearish",GI482="Bearish",GI481="Bearish"),"YES","-----")</f>
        <v>YES</v>
      </c>
      <c r="GS484" s="22" t="str">
        <f>IF(OR(GJ484="TEMA crossover",GJ483="TEMA crossover",GJ482="TEMA crossover",GJ481="TEMA crossover"),"YES","-----")</f>
        <v>YES</v>
      </c>
      <c r="GT484" s="22" t="str">
        <f t="shared" si="784"/>
        <v>-----</v>
      </c>
      <c r="GU484" s="22" t="str">
        <f t="shared" si="785"/>
        <v>-----</v>
      </c>
      <c r="GV484" s="22" t="str">
        <f t="shared" si="786"/>
        <v>-----</v>
      </c>
      <c r="GW484" s="22" t="str">
        <f t="shared" si="787"/>
        <v>-----</v>
      </c>
      <c r="GX484" s="22" t="str">
        <f t="shared" si="788"/>
        <v>-----</v>
      </c>
      <c r="GY484" s="22" t="str">
        <f t="shared" si="789"/>
        <v>-----</v>
      </c>
      <c r="GZ484" s="7" t="str">
        <f>IF(G484&gt;BH484,"YES","-----")</f>
        <v>-----</v>
      </c>
      <c r="HA484" s="7" t="str">
        <f>IF(F484&lt;BI484,"YES","-----")</f>
        <v>-----</v>
      </c>
      <c r="HB484">
        <f>BH484-BI484</f>
        <v>6.0199999999995271</v>
      </c>
      <c r="HC484" s="27">
        <f t="shared" si="765"/>
        <v>0.13187745258965364</v>
      </c>
      <c r="HD484" s="28">
        <f t="shared" si="725"/>
        <v>0.5524593884643918</v>
      </c>
      <c r="HE484" s="28" t="str">
        <f t="shared" si="726"/>
        <v>-----</v>
      </c>
      <c r="HF484" s="27">
        <f>STANDARDIZE(H484,AVERAGE($H101:$H484),_xlfn.STDEV.P($H101:$H484))</f>
        <v>0.62155327477320943</v>
      </c>
      <c r="HG484" s="28">
        <f t="shared" si="727"/>
        <v>0.73288217334154737</v>
      </c>
      <c r="HH484" s="28" t="str">
        <f t="shared" si="728"/>
        <v>-----</v>
      </c>
      <c r="HI484">
        <f t="shared" si="766"/>
        <v>-2.4328599999998914</v>
      </c>
      <c r="HJ484">
        <f t="shared" si="767"/>
        <v>3.5871399999996356</v>
      </c>
      <c r="HK484" s="28">
        <f t="shared" ref="HK484:HL484" si="839">STANDARDIZE(HI484,AVERAGE(HI101:HI484),_xlfn.STDEV.P(HI101:HI484))</f>
        <v>0.15249464288740552</v>
      </c>
      <c r="HL484" s="28">
        <f t="shared" si="839"/>
        <v>0.32389148895734698</v>
      </c>
      <c r="HM484" s="28">
        <f t="shared" si="730"/>
        <v>0.56060159230931217</v>
      </c>
      <c r="HN484" s="28">
        <f t="shared" si="731"/>
        <v>0.62698990610501337</v>
      </c>
      <c r="HO484" s="28" t="str">
        <f t="shared" si="732"/>
        <v>-----</v>
      </c>
      <c r="HP484" s="28" t="str">
        <f t="shared" si="733"/>
        <v>-----</v>
      </c>
      <c r="HQ484" s="28">
        <f t="shared" si="796"/>
        <v>-1.3009099999999307</v>
      </c>
      <c r="HR484" s="28" t="str">
        <f t="shared" si="769"/>
        <v>Bear</v>
      </c>
      <c r="HS484">
        <f t="shared" si="770"/>
        <v>1.3009099999999307</v>
      </c>
      <c r="HT484" s="27">
        <f t="shared" si="734"/>
        <v>0.45080158924527414</v>
      </c>
      <c r="HU484" s="28">
        <f t="shared" si="735"/>
        <v>0.67393372210079172</v>
      </c>
      <c r="HV484" s="27" t="str">
        <f t="shared" si="736"/>
        <v>-----</v>
      </c>
    </row>
    <row r="485" spans="1:230" x14ac:dyDescent="0.55000000000000004">
      <c r="A485">
        <f>Validation!A484</f>
        <v>1772176800</v>
      </c>
      <c r="B485" t="str">
        <f>Price!B484</f>
        <v>XAUUSD</v>
      </c>
      <c r="C485" t="str">
        <f>Price!C484</f>
        <v>M5</v>
      </c>
      <c r="D485">
        <f>Price!D484</f>
        <v>5182.82</v>
      </c>
      <c r="E485">
        <f>Price!E484</f>
        <v>5177.7</v>
      </c>
      <c r="F485">
        <f>Price!F484</f>
        <v>5183.75</v>
      </c>
      <c r="G485">
        <f>Price!G484</f>
        <v>5177.7</v>
      </c>
      <c r="H485">
        <f>Price!H484</f>
        <v>550</v>
      </c>
      <c r="I485">
        <f>Diagonals!E484</f>
        <v>5233.13</v>
      </c>
      <c r="J485">
        <f>Diagonals!F484</f>
        <v>0</v>
      </c>
      <c r="K485">
        <f>Diagonals!G484</f>
        <v>0</v>
      </c>
      <c r="L485">
        <f>Diagonals!H484</f>
        <v>5082.75</v>
      </c>
      <c r="M485">
        <f>Diagonals!I484</f>
        <v>0</v>
      </c>
      <c r="N485">
        <f>Diagonals!J484</f>
        <v>0</v>
      </c>
      <c r="O485">
        <f>Diagonals!K484</f>
        <v>0</v>
      </c>
      <c r="P485">
        <f>Diagonals!L484</f>
        <v>0</v>
      </c>
      <c r="Q485">
        <f>Trendlines!E484</f>
        <v>5200.45</v>
      </c>
      <c r="R485">
        <f>Trendlines!F484</f>
        <v>5189.3500000000004</v>
      </c>
      <c r="S485">
        <f>Trendlines!G484</f>
        <v>5200.0600000000004</v>
      </c>
      <c r="T485">
        <f>Trendlines!H484</f>
        <v>5183.24</v>
      </c>
      <c r="U485">
        <f>Trendlines!I484</f>
        <v>5181.6899999999996</v>
      </c>
      <c r="V485">
        <f>Trendlines!J484</f>
        <v>5169.8</v>
      </c>
      <c r="W485">
        <f>Trendlines!K484</f>
        <v>0</v>
      </c>
      <c r="X485">
        <f>Trendlines!L484</f>
        <v>0</v>
      </c>
      <c r="Y485">
        <f>Tema_Hrma_Smma!E484</f>
        <v>5180.1499999999996</v>
      </c>
      <c r="Z485">
        <f>Tema_Hrma_Smma!F484</f>
        <v>5185.92</v>
      </c>
      <c r="AA485">
        <f>Tema_Hrma_Smma!G484</f>
        <v>5188.0200000000004</v>
      </c>
      <c r="AB485">
        <f>ZScore!H484</f>
        <v>1</v>
      </c>
      <c r="AC485">
        <f>ZScore!I484</f>
        <v>0.85995999999999995</v>
      </c>
      <c r="AD485">
        <f>ZScore!J484</f>
        <v>0</v>
      </c>
      <c r="AE485">
        <f>HA!E484</f>
        <v>5182.9799999999996</v>
      </c>
      <c r="AF485">
        <f>HA!F484</f>
        <v>5183.75</v>
      </c>
      <c r="AG485">
        <f>HA!G484</f>
        <v>5177.7</v>
      </c>
      <c r="AH485">
        <f>HA!H484</f>
        <v>5180.49</v>
      </c>
      <c r="AI485">
        <f>HA!I484</f>
        <v>-1</v>
      </c>
      <c r="AJ485">
        <f>HA!J484</f>
        <v>2.4900000000000002</v>
      </c>
      <c r="AK485">
        <f>HA!K484</f>
        <v>-6.6640000000000005E-2</v>
      </c>
      <c r="AL485">
        <f>HA!L484</f>
        <v>-8</v>
      </c>
      <c r="AM485">
        <f>KC!E484</f>
        <v>5212.9090999999999</v>
      </c>
      <c r="AN485">
        <f>KC!F484</f>
        <v>5208.0933599999998</v>
      </c>
      <c r="AO485">
        <f>KC!G484</f>
        <v>5203.2776199999998</v>
      </c>
      <c r="AP485">
        <f>KC!H484</f>
        <v>5198.4618799999998</v>
      </c>
      <c r="AQ485">
        <f>KC!I484</f>
        <v>5193.6461399999998</v>
      </c>
      <c r="AR485">
        <f>KC!J484</f>
        <v>5189.6022800000001</v>
      </c>
      <c r="AS485">
        <f>KC!K484</f>
        <v>5184.7865400000001</v>
      </c>
      <c r="AT485">
        <f>KC!L484</f>
        <v>5179.9708000000001</v>
      </c>
      <c r="AU485">
        <f>KC!M484</f>
        <v>5175.15506</v>
      </c>
      <c r="AV485">
        <f>KC!N484</f>
        <v>5170.33932</v>
      </c>
      <c r="AW485">
        <f>SR_Levels!E484</f>
        <v>5178.6000000000004</v>
      </c>
      <c r="AX485">
        <f>SR_Levels!F484</f>
        <v>5161.8900000000003</v>
      </c>
      <c r="AY485">
        <f>SR_Levels!G484</f>
        <v>5135.8500000000004</v>
      </c>
      <c r="AZ485">
        <f>SR_Levels!H484</f>
        <v>0</v>
      </c>
      <c r="BA485">
        <f>SR_Levels!I484</f>
        <v>5193.3500000000004</v>
      </c>
      <c r="BB485">
        <f>SR_Levels!J484</f>
        <v>5205.3100000000004</v>
      </c>
      <c r="BC485">
        <f>SR_Levels!K484</f>
        <v>0</v>
      </c>
      <c r="BD485">
        <f>SR_Levels!L484</f>
        <v>0</v>
      </c>
      <c r="BE485">
        <f>ZigZag!E484</f>
        <v>0</v>
      </c>
      <c r="BF485">
        <f>ZigZag!F484</f>
        <v>0</v>
      </c>
      <c r="BG485">
        <f>ZigZag!G484</f>
        <v>5188.87</v>
      </c>
      <c r="BH485">
        <f>Dual_Tema!E484</f>
        <v>5183.41</v>
      </c>
      <c r="BI485">
        <f>Dual_Tema!F484</f>
        <v>5177.16</v>
      </c>
      <c r="BJ485">
        <f>Pinbar!E484</f>
        <v>0</v>
      </c>
      <c r="BK485">
        <f>SSA!E484</f>
        <v>5180.7289199999996</v>
      </c>
      <c r="BL485">
        <f>SSA!F484</f>
        <v>5181.6563500000002</v>
      </c>
      <c r="BN485" t="str">
        <f t="shared" si="792"/>
        <v>Green Candle</v>
      </c>
      <c r="BO485" s="34">
        <f t="shared" si="797"/>
        <v>-1.1621072106536845E-3</v>
      </c>
      <c r="BP485" s="34">
        <f t="shared" si="805"/>
        <v>-2.3445620789220856E-3</v>
      </c>
      <c r="BQ485" s="34">
        <f t="shared" si="821"/>
        <v>-2.3176755485229128E-3</v>
      </c>
      <c r="BR485" s="34">
        <f t="shared" si="829"/>
        <v>-1.2217777058329826E-3</v>
      </c>
      <c r="BS485" s="35">
        <f t="shared" si="798"/>
        <v>-1.9377838601508657E-4</v>
      </c>
      <c r="BT485" s="35">
        <f t="shared" si="806"/>
        <v>-1.9559044204153775E-4</v>
      </c>
      <c r="BU485" s="35">
        <f t="shared" si="822"/>
        <v>-1.2890088687866896E-4</v>
      </c>
      <c r="BV485" s="35">
        <f t="shared" si="830"/>
        <v>-5.0937231184544629E-5</v>
      </c>
      <c r="BW485" s="27">
        <v>96</v>
      </c>
      <c r="BX485">
        <f>F485-G485</f>
        <v>6.0500000000001819</v>
      </c>
      <c r="BY485">
        <f>ABS(F485-D484)</f>
        <v>6.1300000000001091</v>
      </c>
      <c r="BZ485">
        <f>ABS(G485-D484)</f>
        <v>7.999999999992724E-2</v>
      </c>
      <c r="CA485">
        <f t="shared" si="771"/>
        <v>6.1300000000001091</v>
      </c>
      <c r="CB485">
        <f t="shared" si="808"/>
        <v>4.3528571428571796</v>
      </c>
      <c r="CC485">
        <f t="shared" si="814"/>
        <v>4.369510188333118</v>
      </c>
      <c r="CD485">
        <f t="shared" si="809"/>
        <v>-1.6653045475938377E-2</v>
      </c>
      <c r="CE485">
        <f t="shared" si="815"/>
        <v>-1</v>
      </c>
      <c r="CF485">
        <f t="shared" si="818"/>
        <v>-4</v>
      </c>
      <c r="CG485" s="7" t="str">
        <f t="shared" si="810"/>
        <v>-----</v>
      </c>
      <c r="CH485" s="21">
        <f>(Q485-Q389)/$BW485</f>
        <v>5.5208333333306809E-3</v>
      </c>
      <c r="CI485" s="21">
        <f>(R485-R389)/$BW485</f>
        <v>-2.5937499999997726E-2</v>
      </c>
      <c r="CJ485" s="21">
        <f>(S485-S389)/$BW485</f>
        <v>-1.7604166666662497E-2</v>
      </c>
      <c r="CK485" s="21">
        <f>(T485-T389)/$BW485</f>
        <v>7.5625000000002274E-2</v>
      </c>
      <c r="CL485" s="21">
        <f>(U485-U389)/$BW485</f>
        <v>2.2083333333332195E-2</v>
      </c>
      <c r="CM485" s="21">
        <f>(V485-V389)/$BW485</f>
        <v>3.8645833333333712E-2</v>
      </c>
      <c r="CN485">
        <f>DEGREES(ATAN(CH485/$CB485))</f>
        <v>7.2669575269282458E-2</v>
      </c>
      <c r="CO485">
        <f>DEGREES(ATAN(CI485/$CB485))</f>
        <v>-0.34140603376018724</v>
      </c>
      <c r="CP485">
        <f>DEGREES(ATAN(CJ485/$CB485))</f>
        <v>-0.23171882733636573</v>
      </c>
      <c r="CQ485">
        <f>DEGREES(ATAN(CK485/$CB485))</f>
        <v>0.99533646530270437</v>
      </c>
      <c r="CR485">
        <f t="shared" si="811"/>
        <v>0.29067596312213911</v>
      </c>
      <c r="CS485">
        <f t="shared" si="812"/>
        <v>0.50867393475356881</v>
      </c>
      <c r="CT485" t="str" cm="1">
        <f t="array" ref="CT485">_xlfn.IFS(CN485&gt;3,"Strong + Slope",CN485&gt;1.5,"Moderate + Slope",CN485&gt;0.5,"Sideway + Slope",CN485&gt;=-0.5,"Sideway Flat",CN485&gt;=-1.5,"Sideway - Slope",CN485&gt;=-3,"Moderate - Slope",TRUE,"Strong - Slope")</f>
        <v>Sideway Flat</v>
      </c>
      <c r="CU485" t="str" cm="1">
        <f t="array" ref="CU485">_xlfn.IFS(CO485&gt;3,"Strong + Slope",CO485&gt;1.5,"Moderate + Slope",CO485&gt;0.5,"Sideway + Slope",CO485&gt;=-0.5,"Sideway Flat",CO485&gt;=-1.5,"Sideway - Slope",CO485&gt;=-3,"Moderate - Slope",TRUE,"Strong - Slope")</f>
        <v>Sideway Flat</v>
      </c>
      <c r="CV485" t="str" cm="1">
        <f t="array" ref="CV485">_xlfn.IFS(CP485&gt;3,"Strong + Slope",CP485&gt;1.5,"Moderate + Slope",CP485&gt;0.5,"Sideway + Slope",CP485&gt;=-0.5,"Sideway Flat",CP485&gt;=-1.5,"Sideway - Slope",CP485&gt;=-3,"Moderate - Slope",TRUE,"Strong - Slope")</f>
        <v>Sideway Flat</v>
      </c>
      <c r="CW485" t="str" cm="1">
        <f t="array" ref="CW485">_xlfn.IFS(CQ485&gt;3,"Strong + Slope",CQ485&gt;1.5,"Moderate + Slope",CQ485&gt;0.5,"Sideway + Slope",CQ485&gt;=-0.5,"Sideway Flat",CQ485&gt;=-1.5,"Sideway - Slope",CQ485&gt;=-3,"Moderate - Slope",TRUE,"Strong - Slope")</f>
        <v>Sideway + Slope</v>
      </c>
      <c r="CX485" t="str" cm="1">
        <f t="array" ref="CX485">_xlfn.IFS(CR485&gt;3,"Strong + Slope",CR485&gt;1.5,"Moderate + Slope",CR485&gt;0.5,"Sideway + Slope",CR485&gt;=-0.5,"Sideway Flat",CR485&gt;=-1.5,"Sideway - Slope",CR485&gt;=-3,"Moderate - Slope",TRUE,"Strong - Slope")</f>
        <v>Sideway Flat</v>
      </c>
      <c r="CY485" t="str" cm="1">
        <f t="array" ref="CY485">_xlfn.IFS(CS485&gt;3,"Strong + Slope",CS485&gt;1.5,"Moderate + Slope",CS485&gt;0.5,"Sideway + Slope",CS485&gt;=-0.5,"Sideway Flat",CS485&gt;=-1.5,"Sideway - Slope",CS485&gt;=-3,"Moderate - Slope",TRUE,"Strong - Slope")</f>
        <v>Sideway + Slope</v>
      </c>
      <c r="CZ485" s="7" t="str">
        <f>IF(AND(D485&gt;BH485,D485&gt;E485),"Bullish Trigger","-----")</f>
        <v>-----</v>
      </c>
      <c r="DA485" s="7" t="str">
        <f>IF(AND(D485&lt;BI485,D485&lt;E485),"Bearish Trigger","-----")</f>
        <v>-----</v>
      </c>
      <c r="DB485" s="13" t="str">
        <f>IF(AND(W485=BE485,W485&gt;0,BE485&gt;0),"Important High","------")</f>
        <v>------</v>
      </c>
      <c r="DC485" s="13" t="str">
        <f>IF(AND(X485=BF485,X485&gt;0,BF485&gt;0),"Important Low","------")</f>
        <v>------</v>
      </c>
      <c r="DD485" s="7" t="str">
        <f>IF(AND(DB485="Important High",DC485="-----",BJ485=1),"Imp High Rej","-----")</f>
        <v>-----</v>
      </c>
      <c r="DE485" s="7" t="str">
        <f>IF(AND(DB485="-----",DC485="Important Low",BJ485=1),"Imp Low Rej","-----")</f>
        <v>-----</v>
      </c>
      <c r="DF485" s="7" t="str">
        <f>IF(Y485&gt;AM485,"Overbought",IF(Y485&gt;AO485,"Bullish Momentum",IF(Y485&gt;AQ485,"Flat Momentum","-----")))</f>
        <v>-----</v>
      </c>
      <c r="DG485" s="7" t="str">
        <f>IF(Y485&lt;AV485,"Oversold",IF(Y485&lt;AT485,"Bearish Momentum",IF(Y485&lt;AR485,"Flat Momentum","-----")))</f>
        <v>Flat Momentum</v>
      </c>
      <c r="DH485" s="7" t="str">
        <f>IF(AND(DF485="Overbought",AD485=2),"Culminated Thrust","-----")</f>
        <v>-----</v>
      </c>
      <c r="DI485" s="7" t="str">
        <f>IF(AND(DG485="Oversold",AD485=5),"Culminated Thrust","-----")</f>
        <v>-----</v>
      </c>
      <c r="DJ485" s="14">
        <f>(Q485-$D485)/$D485</f>
        <v>3.4016230546305118E-3</v>
      </c>
      <c r="DK485" s="14">
        <f>(R485-$D485)/$D485</f>
        <v>1.2599318517719418E-3</v>
      </c>
      <c r="DL485" s="14">
        <f>(S485-$D485)/$D485</f>
        <v>3.3263744448004547E-3</v>
      </c>
      <c r="DM485" s="14">
        <f>(T485-$D485)/$D485</f>
        <v>8.1036964432504467E-5</v>
      </c>
      <c r="DN485" s="14">
        <f>(U485-$D485)/$D485</f>
        <v>-2.1802802335410245E-4</v>
      </c>
      <c r="DO485" s="14">
        <f>(V485-$D485)/$D485</f>
        <v>-2.5121458974071121E-3</v>
      </c>
      <c r="DP485" s="14">
        <f t="shared" si="737"/>
        <v>3.4016230546305118E-3</v>
      </c>
      <c r="DQ485" s="14">
        <f t="shared" si="738"/>
        <v>3.3263744448004547E-3</v>
      </c>
      <c r="DR485" s="14">
        <f t="shared" si="739"/>
        <v>1.2599318517719418E-3</v>
      </c>
      <c r="DS485" s="14">
        <f t="shared" si="740"/>
        <v>8.1036964432504467E-5</v>
      </c>
      <c r="DT485" s="14">
        <f t="shared" si="741"/>
        <v>-2.1802802335410245E-4</v>
      </c>
      <c r="DU485" s="14">
        <f t="shared" si="742"/>
        <v>-2.5121458974071121E-3</v>
      </c>
      <c r="DV485" t="str">
        <f>IF($D485&gt;Q485,"SUP","RES")</f>
        <v>RES</v>
      </c>
      <c r="DW485" t="str">
        <f>IF($D485&gt;R485,"SUP","RES")</f>
        <v>RES</v>
      </c>
      <c r="DX485" t="str">
        <f>IF($D485&gt;S485,"SUP","RES")</f>
        <v>RES</v>
      </c>
      <c r="DY485" t="str">
        <f>IF($D485&gt;T485,"SUP","RES")</f>
        <v>RES</v>
      </c>
      <c r="DZ485" t="str">
        <f>IF($D485&gt;U485,"SUP","RES")</f>
        <v>SUP</v>
      </c>
      <c r="EA485" t="str">
        <f>IF($D485&gt;V485,"SUP","RES")</f>
        <v>SUP</v>
      </c>
      <c r="EB485" s="7">
        <f t="shared" si="743"/>
        <v>4</v>
      </c>
      <c r="EC485" s="7">
        <f t="shared" si="744"/>
        <v>2</v>
      </c>
      <c r="ED485" s="13" t="str">
        <f t="shared" si="745"/>
        <v>-----</v>
      </c>
      <c r="EE485" s="13" t="str">
        <f t="shared" si="746"/>
        <v>-----</v>
      </c>
      <c r="EF485" s="7">
        <f>IF(OR(ED485="All Sup",EE485="All Res"),"na",((D485-MIN(Q485:V485))/(MAX(Q485:V485)-MIN(Q485:V485))))</f>
        <v>0.42479608482870085</v>
      </c>
      <c r="EG485">
        <v>1.4999999999999999E-4</v>
      </c>
      <c r="EH485">
        <f>Q485*(1+$EG485)</f>
        <v>5201.2300675000006</v>
      </c>
      <c r="EI485">
        <f>Q485*(1-$EG485)</f>
        <v>5199.6699325</v>
      </c>
      <c r="EJ485">
        <f>R485*(1+$EG485)</f>
        <v>5190.1284025000004</v>
      </c>
      <c r="EK485">
        <f>R485*(1-$EG485)</f>
        <v>5188.5715975000003</v>
      </c>
      <c r="EL485">
        <f>S485*(1+$EG485)</f>
        <v>5200.8400090000005</v>
      </c>
      <c r="EM485">
        <f>S485*(1-$EG485)</f>
        <v>5199.2799910000003</v>
      </c>
      <c r="EN485">
        <f>T485*(1+$EG485)</f>
        <v>5184.0174860000006</v>
      </c>
      <c r="EO485">
        <f>T485*(1-$EG485)</f>
        <v>5182.4625139999998</v>
      </c>
      <c r="EP485">
        <f>U485*(1+$EG485)</f>
        <v>5182.4672535</v>
      </c>
      <c r="EQ485">
        <f>U485*(1-$EG485)</f>
        <v>5180.9127465000001</v>
      </c>
      <c r="ER485">
        <f>V485*(1+$EG485)</f>
        <v>5170.5754700000007</v>
      </c>
      <c r="ES485">
        <f>V485*(1-$EG485)</f>
        <v>5169.0245300000006</v>
      </c>
      <c r="ET485" s="7" t="str">
        <f t="shared" si="747"/>
        <v>-----</v>
      </c>
      <c r="EU485" s="7" t="str">
        <f t="shared" si="748"/>
        <v>-----</v>
      </c>
      <c r="EV485" s="7" t="str">
        <f t="shared" si="749"/>
        <v>-----</v>
      </c>
      <c r="EW485" s="7" t="str">
        <f t="shared" si="750"/>
        <v>TOUCH</v>
      </c>
      <c r="EX485" s="7" t="str">
        <f t="shared" si="751"/>
        <v>TOUCH</v>
      </c>
      <c r="EY485" s="7" t="str">
        <f t="shared" si="752"/>
        <v>-----</v>
      </c>
      <c r="EZ485">
        <f t="shared" si="772"/>
        <v>110</v>
      </c>
      <c r="FA485">
        <f t="shared" si="773"/>
        <v>5</v>
      </c>
      <c r="FB485">
        <f t="shared" si="774"/>
        <v>483</v>
      </c>
      <c r="FC485">
        <f t="shared" si="775"/>
        <v>0</v>
      </c>
      <c r="FD485">
        <f t="shared" si="776"/>
        <v>0</v>
      </c>
      <c r="FE485">
        <f t="shared" si="777"/>
        <v>177</v>
      </c>
      <c r="FF485">
        <f t="shared" si="778"/>
        <v>4</v>
      </c>
      <c r="FG485">
        <f t="shared" si="779"/>
        <v>2</v>
      </c>
      <c r="FH485">
        <f t="shared" si="780"/>
        <v>0</v>
      </c>
      <c r="FI485">
        <f t="shared" si="781"/>
        <v>2</v>
      </c>
      <c r="FJ485">
        <f t="shared" si="782"/>
        <v>3</v>
      </c>
      <c r="FK485">
        <f t="shared" si="783"/>
        <v>1</v>
      </c>
      <c r="FL485" s="7" t="str">
        <f t="shared" si="753"/>
        <v>-----</v>
      </c>
      <c r="FM485" s="7" t="str">
        <f t="shared" si="754"/>
        <v>-----</v>
      </c>
      <c r="FN485" s="7" t="str">
        <f t="shared" si="755"/>
        <v>-----</v>
      </c>
      <c r="FO485" s="7">
        <f t="shared" si="756"/>
        <v>2</v>
      </c>
      <c r="FP485" s="7">
        <f t="shared" si="757"/>
        <v>3</v>
      </c>
      <c r="FQ485" s="7" t="str">
        <f t="shared" si="758"/>
        <v>-----</v>
      </c>
      <c r="FR485" s="13" t="str">
        <f>IF(FL485="-----","-----",(D485-Q485)/Q485)</f>
        <v>-----</v>
      </c>
      <c r="FS485" s="13" t="str">
        <f>IF(FM485="-----","-----",(Q485-R485)/R485)</f>
        <v>-----</v>
      </c>
      <c r="FT485" s="13" t="str">
        <f>IF(FN485="-----","-----",(R485-S485)/S485)</f>
        <v>-----</v>
      </c>
      <c r="FU485" s="13">
        <f>IF(FO485="-----","-----",(S485-T485)/T485)</f>
        <v>3.2450745093803527E-3</v>
      </c>
      <c r="FV485" s="13">
        <f>IF(FP485="-----","-----",(T485-U485)/U485)</f>
        <v>2.9913020655426744E-4</v>
      </c>
      <c r="FW485" s="13" t="str">
        <f>IF(FQ485="-----","-----",(U485-V485)/V485)</f>
        <v>-----</v>
      </c>
      <c r="FX485" s="7" t="str">
        <f t="shared" si="759"/>
        <v>-----</v>
      </c>
      <c r="FY485" s="7" t="str">
        <f t="shared" si="760"/>
        <v>-----</v>
      </c>
      <c r="FZ485" s="7" t="str">
        <f t="shared" si="761"/>
        <v>-----</v>
      </c>
      <c r="GA485" s="7" t="str">
        <f t="shared" si="762"/>
        <v>Support</v>
      </c>
      <c r="GB485" s="7" t="str">
        <f t="shared" si="763"/>
        <v>Support</v>
      </c>
      <c r="GC485" s="7" t="str">
        <f t="shared" si="764"/>
        <v>-----</v>
      </c>
      <c r="GD485" s="7" t="str">
        <f>IF(AND(BG485&gt;AA485,BG484&gt;AA484,BG483&gt;AA483,BG482&gt;AA482,BG481&gt;AA481,BG480&gt;AA480,BG479&gt;AA479,BG478&gt;AA478,BG477&gt;AA477,BG476&gt;AA476,BG475&gt;AA475,BG474&gt;AA474),"Bullish",IF(AND(BG485&lt;AA485,BG484&lt;AA484,BG483&lt;AA483,BG482&lt;AA482,BG481&lt;AA481,BG480&lt;AA480,BG479&lt;AA479,BG478&lt;AA478,BG477&lt;AA477,BG476&lt;AA476,BG475&lt;AA475,BG474&lt;AA474),"Bearish","-----"))</f>
        <v>Bullish</v>
      </c>
      <c r="GE485">
        <f>(Z485-BG485)/BG485</f>
        <v>-5.6852455351547027E-4</v>
      </c>
      <c r="GF485" s="28">
        <f t="shared" si="722"/>
        <v>-0.60310415353496183</v>
      </c>
      <c r="GG485" s="7">
        <f t="shared" si="723"/>
        <v>0.27321970174478638</v>
      </c>
      <c r="GH485" s="7" t="str">
        <f t="shared" si="724"/>
        <v>-----</v>
      </c>
      <c r="GI485" s="7" t="str">
        <f>IF(Y485&gt;Z485,"Bullish","Bearish")</f>
        <v>Bearish</v>
      </c>
      <c r="GJ485" s="13" t="str">
        <f>IF(AND(D485&gt;Y485,D484&lt;Y484),"TEMA crossover","-----")</f>
        <v>TEMA crossover</v>
      </c>
      <c r="GK485" s="13" t="str">
        <f>IF(AND(D485&lt;Y485,D484&gt;Y484),"TEMA crossunder","-----")</f>
        <v>-----</v>
      </c>
      <c r="GL485" s="22" t="str">
        <f>IF(GD485="Bearish","YES","-----")</f>
        <v>-----</v>
      </c>
      <c r="GM485" s="22" t="str">
        <f>IF(GH485="Reverse to Bearish","YES","-----")</f>
        <v>-----</v>
      </c>
      <c r="GN485" s="22" t="str">
        <f>IF(AND(GI485="Bullish",GI484="Bullish",GI483="Bullish",GI482="Bullish"),"YES","-----")</f>
        <v>-----</v>
      </c>
      <c r="GO485" s="22" t="str">
        <f>IF(OR(GK485="TEMA crossunder",GK484="TEMA crossunder",GK483="TEMA crossunder",GK482="TEMA crossunder"),"YES","-----")</f>
        <v>YES</v>
      </c>
      <c r="GP485" s="22" t="str">
        <f>IF(GD485="Bullish","YES","-----")</f>
        <v>YES</v>
      </c>
      <c r="GQ485" s="22" t="str">
        <f>IF(GH485="Reverse to Bullish","YES","-----")</f>
        <v>-----</v>
      </c>
      <c r="GR485" s="22" t="str">
        <f>IF(AND(GI485="Bearish",GI484="Bearish",GI483="Bearish",GI482="Bearish"),"YES","-----")</f>
        <v>YES</v>
      </c>
      <c r="GS485" s="22" t="str">
        <f>IF(OR(GJ485="TEMA crossover",GJ484="TEMA crossover",GJ483="TEMA crossover",GJ482="TEMA crossover"),"YES","-----")</f>
        <v>YES</v>
      </c>
      <c r="GT485" s="22" t="str">
        <f t="shared" si="784"/>
        <v>-----</v>
      </c>
      <c r="GU485" s="22" t="str">
        <f t="shared" si="785"/>
        <v>-----</v>
      </c>
      <c r="GV485" s="22" t="str">
        <f t="shared" si="786"/>
        <v>-----</v>
      </c>
      <c r="GW485" s="22" t="str">
        <f t="shared" si="787"/>
        <v>-----</v>
      </c>
      <c r="GX485" s="22" t="str">
        <f t="shared" si="788"/>
        <v>-----</v>
      </c>
      <c r="GY485" s="22" t="str">
        <f t="shared" si="789"/>
        <v>-----</v>
      </c>
      <c r="GZ485" s="7" t="str">
        <f>IF(G485&gt;BH485,"YES","-----")</f>
        <v>-----</v>
      </c>
      <c r="HA485" s="7" t="str">
        <f>IF(F485&lt;BI485,"YES","-----")</f>
        <v>-----</v>
      </c>
      <c r="HB485">
        <f>BH485-BI485</f>
        <v>6.25</v>
      </c>
      <c r="HC485" s="27">
        <f t="shared" si="765"/>
        <v>0.21564574373928261</v>
      </c>
      <c r="HD485" s="28">
        <f t="shared" si="725"/>
        <v>0.5853680518745723</v>
      </c>
      <c r="HE485" s="28" t="str">
        <f t="shared" si="726"/>
        <v>-----</v>
      </c>
      <c r="HF485" s="27">
        <f>STANDARDIZE(H485,AVERAGE($H102:$H485),_xlfn.STDEV.P($H102:$H485))</f>
        <v>0.29548319573702486</v>
      </c>
      <c r="HG485" s="28">
        <f t="shared" si="727"/>
        <v>0.61618760628056779</v>
      </c>
      <c r="HH485" s="28" t="str">
        <f t="shared" si="728"/>
        <v>-----</v>
      </c>
      <c r="HI485">
        <f t="shared" si="766"/>
        <v>-3.5689199999997072</v>
      </c>
      <c r="HJ485">
        <f t="shared" si="767"/>
        <v>2.6810800000002928</v>
      </c>
      <c r="HK485" s="28">
        <f t="shared" ref="HK485:HL485" si="840">STANDARDIZE(HI485,AVERAGE(HI102:HI485),_xlfn.STDEV.P(HI102:HI485))</f>
        <v>-0.20223198916405774</v>
      </c>
      <c r="HL485" s="28">
        <f t="shared" si="840"/>
        <v>-2.5734591459892799E-2</v>
      </c>
      <c r="HM485" s="28">
        <f t="shared" si="730"/>
        <v>0.41986768300941357</v>
      </c>
      <c r="HN485" s="28">
        <f t="shared" si="731"/>
        <v>0.48973451649588295</v>
      </c>
      <c r="HO485" s="28" t="str">
        <f t="shared" si="732"/>
        <v>-----</v>
      </c>
      <c r="HP485" s="28" t="str">
        <f t="shared" si="733"/>
        <v>-----</v>
      </c>
      <c r="HQ485" s="28">
        <f t="shared" si="796"/>
        <v>-0.92743000000064058</v>
      </c>
      <c r="HR485" s="28" t="str">
        <f t="shared" si="769"/>
        <v>Bear</v>
      </c>
      <c r="HS485">
        <f t="shared" si="770"/>
        <v>0.92743000000064058</v>
      </c>
      <c r="HT485" s="27">
        <f t="shared" si="734"/>
        <v>-2.1941019723178849E-2</v>
      </c>
      <c r="HU485" s="28">
        <f t="shared" si="735"/>
        <v>0.49124750181721566</v>
      </c>
      <c r="HV485" s="27" t="str">
        <f t="shared" si="736"/>
        <v>-----</v>
      </c>
    </row>
    <row r="486" spans="1:230" x14ac:dyDescent="0.55000000000000004">
      <c r="A486">
        <f>Validation!A485</f>
        <v>1772177100</v>
      </c>
      <c r="B486" t="str">
        <f>Price!B485</f>
        <v>XAUUSD</v>
      </c>
      <c r="C486" t="str">
        <f>Price!C485</f>
        <v>M5</v>
      </c>
      <c r="D486">
        <f>Price!D485</f>
        <v>5178.6400000000003</v>
      </c>
      <c r="E486">
        <f>Price!E485</f>
        <v>5182.8999999999996</v>
      </c>
      <c r="F486">
        <f>Price!F485</f>
        <v>5185.47</v>
      </c>
      <c r="G486">
        <f>Price!G485</f>
        <v>5178.5600000000004</v>
      </c>
      <c r="H486">
        <f>Price!H485</f>
        <v>565</v>
      </c>
      <c r="I486">
        <f>Diagonals!E485</f>
        <v>5233.3100000000004</v>
      </c>
      <c r="J486">
        <f>Diagonals!F485</f>
        <v>0</v>
      </c>
      <c r="K486">
        <f>Diagonals!G485</f>
        <v>0</v>
      </c>
      <c r="L486">
        <f>Diagonals!H485</f>
        <v>5082.42</v>
      </c>
      <c r="M486">
        <f>Diagonals!I485</f>
        <v>0</v>
      </c>
      <c r="N486">
        <f>Diagonals!J485</f>
        <v>0</v>
      </c>
      <c r="O486">
        <f>Diagonals!K485</f>
        <v>0</v>
      </c>
      <c r="P486">
        <f>Diagonals!L485</f>
        <v>0</v>
      </c>
      <c r="Q486">
        <f>Trendlines!E485</f>
        <v>5200.46</v>
      </c>
      <c r="R486">
        <f>Trendlines!F485</f>
        <v>5189.32</v>
      </c>
      <c r="S486">
        <f>Trendlines!G485</f>
        <v>5200.04</v>
      </c>
      <c r="T486">
        <f>Trendlines!H485</f>
        <v>5183.32</v>
      </c>
      <c r="U486">
        <f>Trendlines!I485</f>
        <v>5181.71</v>
      </c>
      <c r="V486">
        <f>Trendlines!J485</f>
        <v>5169.84</v>
      </c>
      <c r="W486">
        <f>Trendlines!K485</f>
        <v>0</v>
      </c>
      <c r="X486">
        <f>Trendlines!L485</f>
        <v>0</v>
      </c>
      <c r="Y486">
        <f>Tema_Hrma_Smma!E485</f>
        <v>5179.5</v>
      </c>
      <c r="Z486">
        <f>Tema_Hrma_Smma!F485</f>
        <v>5184.45</v>
      </c>
      <c r="AA486">
        <f>Tema_Hrma_Smma!G485</f>
        <v>5187.83</v>
      </c>
      <c r="AB486">
        <f>ZScore!H485</f>
        <v>-1</v>
      </c>
      <c r="AC486">
        <f>ZScore!I485</f>
        <v>0.53842000000000001</v>
      </c>
      <c r="AD486">
        <f>ZScore!J485</f>
        <v>3</v>
      </c>
      <c r="AE486">
        <f>HA!E485</f>
        <v>5181.74</v>
      </c>
      <c r="AF486">
        <f>HA!F485</f>
        <v>5185.47</v>
      </c>
      <c r="AG486">
        <f>HA!G485</f>
        <v>5178.5600000000004</v>
      </c>
      <c r="AH486">
        <f>HA!H485</f>
        <v>5181.3900000000003</v>
      </c>
      <c r="AI486">
        <f>HA!I485</f>
        <v>-1</v>
      </c>
      <c r="AJ486">
        <f>HA!J485</f>
        <v>0.34</v>
      </c>
      <c r="AK486">
        <f>HA!K485</f>
        <v>-0.94667000000000001</v>
      </c>
      <c r="AL486">
        <f>HA!L485</f>
        <v>-9</v>
      </c>
      <c r="AM486">
        <f>KC!E485</f>
        <v>5212.35689</v>
      </c>
      <c r="AN486">
        <f>KC!F485</f>
        <v>5207.5317599999998</v>
      </c>
      <c r="AO486">
        <f>KC!G485</f>
        <v>5202.7066400000003</v>
      </c>
      <c r="AP486">
        <f>KC!H485</f>
        <v>5197.8815199999999</v>
      </c>
      <c r="AQ486">
        <f>KC!I485</f>
        <v>5193.0563899999997</v>
      </c>
      <c r="AR486">
        <f>KC!J485</f>
        <v>5188.8368600000003</v>
      </c>
      <c r="AS486">
        <f>KC!K485</f>
        <v>5184.0117399999999</v>
      </c>
      <c r="AT486">
        <f>KC!L485</f>
        <v>5179.1866200000004</v>
      </c>
      <c r="AU486">
        <f>KC!M485</f>
        <v>5174.3614900000002</v>
      </c>
      <c r="AV486">
        <f>KC!N485</f>
        <v>5169.5363699999998</v>
      </c>
      <c r="AW486">
        <f>SR_Levels!E485</f>
        <v>5178.6000000000004</v>
      </c>
      <c r="AX486">
        <f>SR_Levels!F485</f>
        <v>5161.8900000000003</v>
      </c>
      <c r="AY486">
        <f>SR_Levels!G485</f>
        <v>5135.8500000000004</v>
      </c>
      <c r="AZ486">
        <f>SR_Levels!H485</f>
        <v>0</v>
      </c>
      <c r="BA486">
        <f>SR_Levels!I485</f>
        <v>5193.3500000000004</v>
      </c>
      <c r="BB486">
        <f>SR_Levels!J485</f>
        <v>5205.3100000000004</v>
      </c>
      <c r="BC486">
        <f>SR_Levels!K485</f>
        <v>0</v>
      </c>
      <c r="BD486">
        <f>SR_Levels!L485</f>
        <v>0</v>
      </c>
      <c r="BE486">
        <f>ZigZag!E485</f>
        <v>0</v>
      </c>
      <c r="BF486">
        <f>ZigZag!F485</f>
        <v>0</v>
      </c>
      <c r="BG486">
        <f>ZigZag!G485</f>
        <v>5188.3</v>
      </c>
      <c r="BH486">
        <f>Dual_Tema!E485</f>
        <v>5183.47</v>
      </c>
      <c r="BI486">
        <f>Dual_Tema!F485</f>
        <v>5176.7</v>
      </c>
      <c r="BJ486">
        <f>Pinbar!E485</f>
        <v>0</v>
      </c>
      <c r="BK486">
        <f>SSA!E485</f>
        <v>5180.4526500000002</v>
      </c>
      <c r="BL486">
        <f>SSA!F485</f>
        <v>5181.0545000000002</v>
      </c>
      <c r="BN486" t="str">
        <f t="shared" si="792"/>
        <v>Red Candle</v>
      </c>
      <c r="BO486" s="34">
        <f t="shared" si="797"/>
        <v>-1.363362008288127E-3</v>
      </c>
      <c r="BP486" s="34">
        <f t="shared" si="805"/>
        <v>-2.807506710672758E-3</v>
      </c>
      <c r="BQ486" s="34">
        <f t="shared" si="821"/>
        <v>-3.7091759780835121E-3</v>
      </c>
      <c r="BR486" s="34">
        <f t="shared" si="829"/>
        <v>-3.1108031108030287E-3</v>
      </c>
      <c r="BS486" s="35">
        <f t="shared" si="798"/>
        <v>-2.2735618930591617E-4</v>
      </c>
      <c r="BT486" s="35">
        <f t="shared" si="806"/>
        <v>-2.342604858553976E-4</v>
      </c>
      <c r="BU486" s="35">
        <f t="shared" si="822"/>
        <v>-2.0642713704310811E-4</v>
      </c>
      <c r="BV486" s="35">
        <f t="shared" si="830"/>
        <v>-1.2981039543402684E-4</v>
      </c>
      <c r="BW486" s="27">
        <v>96</v>
      </c>
      <c r="BX486">
        <f>F486-G486</f>
        <v>6.9099999999998545</v>
      </c>
      <c r="BY486">
        <f>ABS(F486-D485)</f>
        <v>2.6500000000005457</v>
      </c>
      <c r="BZ486">
        <f>ABS(G486-D485)</f>
        <v>4.2599999999993088</v>
      </c>
      <c r="CA486">
        <f t="shared" si="771"/>
        <v>6.9099999999998545</v>
      </c>
      <c r="CB486">
        <f t="shared" si="808"/>
        <v>4.5371428571428885</v>
      </c>
      <c r="CC486">
        <f t="shared" si="814"/>
        <v>4.550973746309313</v>
      </c>
      <c r="CD486">
        <f t="shared" si="809"/>
        <v>-1.3830889166424498E-2</v>
      </c>
      <c r="CE486">
        <f t="shared" si="815"/>
        <v>-1</v>
      </c>
      <c r="CF486">
        <f t="shared" si="818"/>
        <v>-5</v>
      </c>
      <c r="CG486" s="7" t="str">
        <f t="shared" si="810"/>
        <v>-----</v>
      </c>
      <c r="CH486" s="21">
        <f>(Q486-Q390)/$BW486</f>
        <v>5.6249999999996208E-3</v>
      </c>
      <c r="CI486" s="21">
        <f>(R486-R390)/$BW486</f>
        <v>-2.6041666666666668E-2</v>
      </c>
      <c r="CJ486" s="21">
        <f>(S486-S390)/$BW486</f>
        <v>-1.7604166666662497E-2</v>
      </c>
      <c r="CK486" s="21">
        <f>(T486-T390)/$BW486</f>
        <v>7.5624999999992795E-2</v>
      </c>
      <c r="CL486" s="21">
        <f>(U486-U390)/$BW486</f>
        <v>2.2083333333332195E-2</v>
      </c>
      <c r="CM486" s="21">
        <f>(V486-V390)/$BW486</f>
        <v>3.8645833333333712E-2</v>
      </c>
      <c r="CN486">
        <f>DEGREES(ATAN(CH486/$CB486))</f>
        <v>7.1033380430632315E-2</v>
      </c>
      <c r="CO486">
        <f>DEGREES(ATAN(CI486/$CB486))</f>
        <v>-0.32885480002002998</v>
      </c>
      <c r="CP486">
        <f>DEGREES(ATAN(CJ486/$CB486))</f>
        <v>-0.22230717041672712</v>
      </c>
      <c r="CQ486">
        <f>DEGREES(ATAN(CK486/$CB486))</f>
        <v>0.95491640063319838</v>
      </c>
      <c r="CR486">
        <f t="shared" si="811"/>
        <v>0.27886973059232184</v>
      </c>
      <c r="CS486">
        <f t="shared" si="812"/>
        <v>0.48801408059203999</v>
      </c>
      <c r="CT486" t="str" cm="1">
        <f t="array" ref="CT486">_xlfn.IFS(CN486&gt;3,"Strong + Slope",CN486&gt;1.5,"Moderate + Slope",CN486&gt;0.5,"Sideway + Slope",CN486&gt;=-0.5,"Sideway Flat",CN486&gt;=-1.5,"Sideway - Slope",CN486&gt;=-3,"Moderate - Slope",TRUE,"Strong - Slope")</f>
        <v>Sideway Flat</v>
      </c>
      <c r="CU486" t="str" cm="1">
        <f t="array" ref="CU486">_xlfn.IFS(CO486&gt;3,"Strong + Slope",CO486&gt;1.5,"Moderate + Slope",CO486&gt;0.5,"Sideway + Slope",CO486&gt;=-0.5,"Sideway Flat",CO486&gt;=-1.5,"Sideway - Slope",CO486&gt;=-3,"Moderate - Slope",TRUE,"Strong - Slope")</f>
        <v>Sideway Flat</v>
      </c>
      <c r="CV486" t="str" cm="1">
        <f t="array" ref="CV486">_xlfn.IFS(CP486&gt;3,"Strong + Slope",CP486&gt;1.5,"Moderate + Slope",CP486&gt;0.5,"Sideway + Slope",CP486&gt;=-0.5,"Sideway Flat",CP486&gt;=-1.5,"Sideway - Slope",CP486&gt;=-3,"Moderate - Slope",TRUE,"Strong - Slope")</f>
        <v>Sideway Flat</v>
      </c>
      <c r="CW486" t="str" cm="1">
        <f t="array" ref="CW486">_xlfn.IFS(CQ486&gt;3,"Strong + Slope",CQ486&gt;1.5,"Moderate + Slope",CQ486&gt;0.5,"Sideway + Slope",CQ486&gt;=-0.5,"Sideway Flat",CQ486&gt;=-1.5,"Sideway - Slope",CQ486&gt;=-3,"Moderate - Slope",TRUE,"Strong - Slope")</f>
        <v>Sideway + Slope</v>
      </c>
      <c r="CX486" t="str" cm="1">
        <f t="array" ref="CX486">_xlfn.IFS(CR486&gt;3,"Strong + Slope",CR486&gt;1.5,"Moderate + Slope",CR486&gt;0.5,"Sideway + Slope",CR486&gt;=-0.5,"Sideway Flat",CR486&gt;=-1.5,"Sideway - Slope",CR486&gt;=-3,"Moderate - Slope",TRUE,"Strong - Slope")</f>
        <v>Sideway Flat</v>
      </c>
      <c r="CY486" t="str" cm="1">
        <f t="array" ref="CY486">_xlfn.IFS(CS486&gt;3,"Strong + Slope",CS486&gt;1.5,"Moderate + Slope",CS486&gt;0.5,"Sideway + Slope",CS486&gt;=-0.5,"Sideway Flat",CS486&gt;=-1.5,"Sideway - Slope",CS486&gt;=-3,"Moderate - Slope",TRUE,"Strong - Slope")</f>
        <v>Sideway Flat</v>
      </c>
      <c r="CZ486" s="7" t="str">
        <f>IF(AND(D486&gt;BH486,D486&gt;E486),"Bullish Trigger","-----")</f>
        <v>-----</v>
      </c>
      <c r="DA486" s="7" t="str">
        <f>IF(AND(D486&lt;BI486,D486&lt;E486),"Bearish Trigger","-----")</f>
        <v>-----</v>
      </c>
      <c r="DB486" s="13" t="str">
        <f>IF(AND(W486=BE486,W486&gt;0,BE486&gt;0),"Important High","------")</f>
        <v>------</v>
      </c>
      <c r="DC486" s="13" t="str">
        <f>IF(AND(X486=BF486,X486&gt;0,BF486&gt;0),"Important Low","------")</f>
        <v>------</v>
      </c>
      <c r="DD486" s="7" t="str">
        <f>IF(AND(DB486="Important High",DC486="-----",BJ486=1),"Imp High Rej","-----")</f>
        <v>-----</v>
      </c>
      <c r="DE486" s="7" t="str">
        <f>IF(AND(DB486="-----",DC486="Important Low",BJ486=1),"Imp Low Rej","-----")</f>
        <v>-----</v>
      </c>
      <c r="DF486" s="7" t="str">
        <f>IF(Y486&gt;AM486,"Overbought",IF(Y486&gt;AO486,"Bullish Momentum",IF(Y486&gt;AQ486,"Flat Momentum","-----")))</f>
        <v>-----</v>
      </c>
      <c r="DG486" s="7" t="str">
        <f>IF(Y486&lt;AV486,"Oversold",IF(Y486&lt;AT486,"Bearish Momentum",IF(Y486&lt;AR486,"Flat Momentum","-----")))</f>
        <v>Flat Momentum</v>
      </c>
      <c r="DH486" s="7" t="str">
        <f>IF(AND(DF486="Overbought",AD486=2),"Culminated Thrust","-----")</f>
        <v>-----</v>
      </c>
      <c r="DI486" s="7" t="str">
        <f>IF(AND(DG486="Oversold",AD486=5),"Culminated Thrust","-----")</f>
        <v>-----</v>
      </c>
      <c r="DJ486" s="14">
        <f>(Q486-$D486)/$D486</f>
        <v>4.2134614493379938E-3</v>
      </c>
      <c r="DK486" s="14">
        <f>(R486-$D486)/$D486</f>
        <v>2.0623175196575511E-3</v>
      </c>
      <c r="DL486" s="14">
        <f>(S486-$D486)/$D486</f>
        <v>4.1323590749694199E-3</v>
      </c>
      <c r="DM486" s="14">
        <f>(T486-$D486)/$D486</f>
        <v>9.0371217153526427E-4</v>
      </c>
      <c r="DN486" s="14">
        <f>(U486-$D486)/$D486</f>
        <v>5.9281973645584722E-4</v>
      </c>
      <c r="DO486" s="14">
        <f>(V486-$D486)/$D486</f>
        <v>-1.6992878439127225E-3</v>
      </c>
      <c r="DP486" s="14">
        <f t="shared" si="737"/>
        <v>4.2134614493379938E-3</v>
      </c>
      <c r="DQ486" s="14">
        <f t="shared" si="738"/>
        <v>4.1323590749694199E-3</v>
      </c>
      <c r="DR486" s="14">
        <f t="shared" si="739"/>
        <v>2.0623175196575511E-3</v>
      </c>
      <c r="DS486" s="14">
        <f t="shared" si="740"/>
        <v>9.0371217153526427E-4</v>
      </c>
      <c r="DT486" s="14">
        <f t="shared" si="741"/>
        <v>5.9281973645584722E-4</v>
      </c>
      <c r="DU486" s="14">
        <f t="shared" si="742"/>
        <v>-1.6992878439127225E-3</v>
      </c>
      <c r="DV486" t="str">
        <f>IF($D486&gt;Q486,"SUP","RES")</f>
        <v>RES</v>
      </c>
      <c r="DW486" t="str">
        <f>IF($D486&gt;R486,"SUP","RES")</f>
        <v>RES</v>
      </c>
      <c r="DX486" t="str">
        <f>IF($D486&gt;S486,"SUP","RES")</f>
        <v>RES</v>
      </c>
      <c r="DY486" t="str">
        <f>IF($D486&gt;T486,"SUP","RES")</f>
        <v>RES</v>
      </c>
      <c r="DZ486" t="str">
        <f>IF($D486&gt;U486,"SUP","RES")</f>
        <v>RES</v>
      </c>
      <c r="EA486" t="str">
        <f>IF($D486&gt;V486,"SUP","RES")</f>
        <v>SUP</v>
      </c>
      <c r="EB486" s="7">
        <f t="shared" si="743"/>
        <v>5</v>
      </c>
      <c r="EC486" s="7">
        <f t="shared" si="744"/>
        <v>1</v>
      </c>
      <c r="ED486" s="13" t="str">
        <f t="shared" si="745"/>
        <v>-----</v>
      </c>
      <c r="EE486" s="13" t="str">
        <f t="shared" si="746"/>
        <v>-----</v>
      </c>
      <c r="EF486" s="7">
        <f>IF(OR(ED486="All Sup",EE486="All Res"),"na",((D486-MIN(Q486:V486))/(MAX(Q486:V486)-MIN(Q486:V486))))</f>
        <v>0.28739386022208402</v>
      </c>
      <c r="EG486">
        <v>1.4999999999999999E-4</v>
      </c>
      <c r="EH486">
        <f>Q486*(1+$EG486)</f>
        <v>5201.2400690000004</v>
      </c>
      <c r="EI486">
        <f>Q486*(1-$EG486)</f>
        <v>5199.6799309999997</v>
      </c>
      <c r="EJ486">
        <f>R486*(1+$EG486)</f>
        <v>5190.0983980000001</v>
      </c>
      <c r="EK486">
        <f>R486*(1-$EG486)</f>
        <v>5188.5416020000002</v>
      </c>
      <c r="EL486">
        <f>S486*(1+$EG486)</f>
        <v>5200.8200060000008</v>
      </c>
      <c r="EM486">
        <f>S486*(1-$EG486)</f>
        <v>5199.259994</v>
      </c>
      <c r="EN486">
        <f>T486*(1+$EG486)</f>
        <v>5184.0974980000001</v>
      </c>
      <c r="EO486">
        <f>T486*(1-$EG486)</f>
        <v>5182.5425020000002</v>
      </c>
      <c r="EP486">
        <f>U486*(1+$EG486)</f>
        <v>5182.4872565000005</v>
      </c>
      <c r="EQ486">
        <f>U486*(1-$EG486)</f>
        <v>5180.9327435000005</v>
      </c>
      <c r="ER486">
        <f>V486*(1+$EG486)</f>
        <v>5170.6154760000009</v>
      </c>
      <c r="ES486">
        <f>V486*(1-$EG486)</f>
        <v>5169.0645240000003</v>
      </c>
      <c r="ET486" s="7" t="str">
        <f t="shared" si="747"/>
        <v>-----</v>
      </c>
      <c r="EU486" s="7" t="str">
        <f t="shared" si="748"/>
        <v>-----</v>
      </c>
      <c r="EV486" s="7" t="str">
        <f t="shared" si="749"/>
        <v>-----</v>
      </c>
      <c r="EW486" s="7" t="str">
        <f t="shared" si="750"/>
        <v>TOUCH</v>
      </c>
      <c r="EX486" s="7" t="str">
        <f t="shared" si="751"/>
        <v>TOUCH</v>
      </c>
      <c r="EY486" s="7" t="str">
        <f t="shared" si="752"/>
        <v>-----</v>
      </c>
      <c r="EZ486">
        <f t="shared" si="772"/>
        <v>111</v>
      </c>
      <c r="FA486">
        <f t="shared" si="773"/>
        <v>6</v>
      </c>
      <c r="FB486">
        <f t="shared" si="774"/>
        <v>484</v>
      </c>
      <c r="FC486">
        <f t="shared" si="775"/>
        <v>0</v>
      </c>
      <c r="FD486">
        <f t="shared" si="776"/>
        <v>0</v>
      </c>
      <c r="FE486">
        <f t="shared" si="777"/>
        <v>178</v>
      </c>
      <c r="FF486">
        <f t="shared" si="778"/>
        <v>4</v>
      </c>
      <c r="FG486">
        <f t="shared" si="779"/>
        <v>2</v>
      </c>
      <c r="FH486">
        <f t="shared" si="780"/>
        <v>0</v>
      </c>
      <c r="FI486">
        <f t="shared" si="781"/>
        <v>3</v>
      </c>
      <c r="FJ486">
        <f t="shared" si="782"/>
        <v>4</v>
      </c>
      <c r="FK486">
        <f t="shared" si="783"/>
        <v>1</v>
      </c>
      <c r="FL486" s="7" t="str">
        <f t="shared" si="753"/>
        <v>-----</v>
      </c>
      <c r="FM486" s="7" t="str">
        <f t="shared" si="754"/>
        <v>-----</v>
      </c>
      <c r="FN486" s="7" t="str">
        <f t="shared" si="755"/>
        <v>-----</v>
      </c>
      <c r="FO486" s="7">
        <f t="shared" si="756"/>
        <v>3</v>
      </c>
      <c r="FP486" s="7">
        <f t="shared" si="757"/>
        <v>4</v>
      </c>
      <c r="FQ486" s="7" t="str">
        <f t="shared" si="758"/>
        <v>-----</v>
      </c>
      <c r="FR486" s="13" t="str">
        <f>IF(FL486="-----","-----",(D486-Q486)/Q486)</f>
        <v>-----</v>
      </c>
      <c r="FS486" s="13" t="str">
        <f>IF(FM486="-----","-----",(Q486-R486)/R486)</f>
        <v>-----</v>
      </c>
      <c r="FT486" s="13" t="str">
        <f>IF(FN486="-----","-----",(R486-S486)/S486)</f>
        <v>-----</v>
      </c>
      <c r="FU486" s="13">
        <f>IF(FO486="-----","-----",(S486-T486)/T486)</f>
        <v>3.2257317703711626E-3</v>
      </c>
      <c r="FV486" s="13">
        <f>IF(FP486="-----","-----",(T486-U486)/U486)</f>
        <v>3.1070824110181243E-4</v>
      </c>
      <c r="FW486" s="13" t="str">
        <f>IF(FQ486="-----","-----",(U486-V486)/V486)</f>
        <v>-----</v>
      </c>
      <c r="FX486" s="7" t="str">
        <f t="shared" si="759"/>
        <v>-----</v>
      </c>
      <c r="FY486" s="7" t="str">
        <f t="shared" si="760"/>
        <v>-----</v>
      </c>
      <c r="FZ486" s="7" t="str">
        <f t="shared" si="761"/>
        <v>-----</v>
      </c>
      <c r="GA486" s="7" t="str">
        <f t="shared" si="762"/>
        <v>Support</v>
      </c>
      <c r="GB486" s="7" t="str">
        <f t="shared" si="763"/>
        <v>Support</v>
      </c>
      <c r="GC486" s="7" t="str">
        <f t="shared" si="764"/>
        <v>-----</v>
      </c>
      <c r="GD486" s="7" t="str">
        <f>IF(AND(BG486&gt;AA486,BG485&gt;AA485,BG484&gt;AA484,BG483&gt;AA483,BG482&gt;AA482,BG481&gt;AA481,BG480&gt;AA480,BG479&gt;AA479,BG478&gt;AA478,BG477&gt;AA477,BG476&gt;AA476,BG475&gt;AA475),"Bullish",IF(AND(BG486&lt;AA486,BG485&lt;AA485,BG484&lt;AA484,BG483&lt;AA483,BG482&lt;AA482,BG481&lt;AA481,BG480&lt;AA480,BG479&lt;AA479,BG478&lt;AA478,BG477&lt;AA477,BG476&lt;AA476,BG475&lt;AA475),"Bearish","-----"))</f>
        <v>Bullish</v>
      </c>
      <c r="GE486">
        <f>(Z486-BG486)/BG486</f>
        <v>-7.4205423741887776E-4</v>
      </c>
      <c r="GF486" s="28">
        <f t="shared" si="722"/>
        <v>-0.81048945730183963</v>
      </c>
      <c r="GG486" s="7">
        <f t="shared" si="723"/>
        <v>0.2088294609506075</v>
      </c>
      <c r="GH486" s="7" t="str">
        <f t="shared" si="724"/>
        <v>-----</v>
      </c>
      <c r="GI486" s="7" t="str">
        <f>IF(Y486&gt;Z486,"Bullish","Bearish")</f>
        <v>Bearish</v>
      </c>
      <c r="GJ486" s="13" t="str">
        <f>IF(AND(D486&gt;Y486,D485&lt;Y485),"TEMA crossover","-----")</f>
        <v>-----</v>
      </c>
      <c r="GK486" s="13" t="str">
        <f>IF(AND(D486&lt;Y486,D485&gt;Y485),"TEMA crossunder","-----")</f>
        <v>TEMA crossunder</v>
      </c>
      <c r="GL486" s="22" t="str">
        <f>IF(GD486="Bearish","YES","-----")</f>
        <v>-----</v>
      </c>
      <c r="GM486" s="22" t="str">
        <f>IF(GH486="Reverse to Bearish","YES","-----")</f>
        <v>-----</v>
      </c>
      <c r="GN486" s="22" t="str">
        <f>IF(AND(GI486="Bullish",GI485="Bullish",GI484="Bullish",GI483="Bullish"),"YES","-----")</f>
        <v>-----</v>
      </c>
      <c r="GO486" s="22" t="str">
        <f>IF(OR(GK486="TEMA crossunder",GK485="TEMA crossunder",GK484="TEMA crossunder",GK483="TEMA crossunder"),"YES","-----")</f>
        <v>YES</v>
      </c>
      <c r="GP486" s="22" t="str">
        <f>IF(GD486="Bullish","YES","-----")</f>
        <v>YES</v>
      </c>
      <c r="GQ486" s="22" t="str">
        <f>IF(GH486="Reverse to Bullish","YES","-----")</f>
        <v>-----</v>
      </c>
      <c r="GR486" s="22" t="str">
        <f>IF(AND(GI486="Bearish",GI485="Bearish",GI484="Bearish",GI483="Bearish"),"YES","-----")</f>
        <v>YES</v>
      </c>
      <c r="GS486" s="22" t="str">
        <f>IF(OR(GJ486="TEMA crossover",GJ485="TEMA crossover",GJ484="TEMA crossover",GJ483="TEMA crossover"),"YES","-----")</f>
        <v>YES</v>
      </c>
      <c r="GT486" s="22" t="str">
        <f t="shared" si="784"/>
        <v>-----</v>
      </c>
      <c r="GU486" s="22" t="str">
        <f t="shared" si="785"/>
        <v>-----</v>
      </c>
      <c r="GV486" s="22" t="str">
        <f t="shared" si="786"/>
        <v>-----</v>
      </c>
      <c r="GW486" s="22" t="str">
        <f t="shared" si="787"/>
        <v>-----</v>
      </c>
      <c r="GX486" s="22" t="str">
        <f t="shared" si="788"/>
        <v>-----</v>
      </c>
      <c r="GY486" s="22" t="str">
        <f t="shared" si="789"/>
        <v>-----</v>
      </c>
      <c r="GZ486" s="7" t="str">
        <f>IF(G486&gt;BH486,"YES","-----")</f>
        <v>-----</v>
      </c>
      <c r="HA486" s="7" t="str">
        <f>IF(F486&lt;BI486,"YES","-----")</f>
        <v>-----</v>
      </c>
      <c r="HB486">
        <f>BH486-BI486</f>
        <v>6.7700000000004366</v>
      </c>
      <c r="HC486" s="27">
        <f t="shared" si="765"/>
        <v>0.40528231286393346</v>
      </c>
      <c r="HD486" s="28">
        <f t="shared" si="725"/>
        <v>0.65736499696850126</v>
      </c>
      <c r="HE486" s="28" t="str">
        <f t="shared" si="726"/>
        <v>-----</v>
      </c>
      <c r="HF486" s="27">
        <f>STANDARDIZE(H486,AVERAGE($H103:$H486),_xlfn.STDEV.P($H103:$H486))</f>
        <v>0.38410048869917202</v>
      </c>
      <c r="HG486" s="28">
        <f t="shared" si="727"/>
        <v>0.64954801535684115</v>
      </c>
      <c r="HH486" s="28" t="str">
        <f t="shared" si="728"/>
        <v>-----</v>
      </c>
      <c r="HI486">
        <f t="shared" si="766"/>
        <v>-3.752650000000358</v>
      </c>
      <c r="HJ486">
        <f t="shared" si="767"/>
        <v>3.0173500000000786</v>
      </c>
      <c r="HK486" s="28">
        <f t="shared" ref="HK486:HL486" si="841">STANDARDIZE(HI486,AVERAGE(HI103:HI486),_xlfn.STDEV.P(HI103:HI486))</f>
        <v>-0.25998123590092914</v>
      </c>
      <c r="HL486" s="28">
        <f t="shared" si="841"/>
        <v>0.10086541479977242</v>
      </c>
      <c r="HM486" s="28">
        <f t="shared" si="730"/>
        <v>0.39743912381684204</v>
      </c>
      <c r="HN486" s="28">
        <f t="shared" si="731"/>
        <v>0.54017135097923685</v>
      </c>
      <c r="HO486" s="28" t="str">
        <f t="shared" si="732"/>
        <v>-----</v>
      </c>
      <c r="HP486" s="28" t="str">
        <f t="shared" si="733"/>
        <v>-----</v>
      </c>
      <c r="HQ486" s="28">
        <f t="shared" si="796"/>
        <v>-0.6018500000000131</v>
      </c>
      <c r="HR486" s="28" t="str">
        <f t="shared" si="769"/>
        <v>Bear</v>
      </c>
      <c r="HS486">
        <f t="shared" si="770"/>
        <v>0.6018500000000131</v>
      </c>
      <c r="HT486" s="27">
        <f t="shared" si="734"/>
        <v>-0.43193694463983784</v>
      </c>
      <c r="HU486" s="28">
        <f t="shared" si="735"/>
        <v>0.33289362122687483</v>
      </c>
      <c r="HV486" s="27" t="str">
        <f t="shared" si="736"/>
        <v>-----</v>
      </c>
    </row>
    <row r="487" spans="1:230" x14ac:dyDescent="0.55000000000000004">
      <c r="A487">
        <f>Validation!A486</f>
        <v>1772177400</v>
      </c>
      <c r="B487" t="str">
        <f>Price!B486</f>
        <v>XAUUSD</v>
      </c>
      <c r="C487" t="str">
        <f>Price!C486</f>
        <v>M5</v>
      </c>
      <c r="D487">
        <f>Price!D486</f>
        <v>5180.1899999999996</v>
      </c>
      <c r="E487">
        <f>Price!E486</f>
        <v>5178.7</v>
      </c>
      <c r="F487">
        <f>Price!F486</f>
        <v>5181.63</v>
      </c>
      <c r="G487">
        <f>Price!G486</f>
        <v>5175.79</v>
      </c>
      <c r="H487">
        <f>Price!H486</f>
        <v>519</v>
      </c>
      <c r="I487">
        <f>Diagonals!E486</f>
        <v>5233.4799999999996</v>
      </c>
      <c r="J487">
        <f>Diagonals!F486</f>
        <v>0</v>
      </c>
      <c r="K487">
        <f>Diagonals!G486</f>
        <v>0</v>
      </c>
      <c r="L487">
        <f>Diagonals!H486</f>
        <v>5082.09</v>
      </c>
      <c r="M487">
        <f>Diagonals!I486</f>
        <v>0</v>
      </c>
      <c r="N487">
        <f>Diagonals!J486</f>
        <v>0</v>
      </c>
      <c r="O487">
        <f>Diagonals!K486</f>
        <v>0</v>
      </c>
      <c r="P487">
        <f>Diagonals!L486</f>
        <v>0</v>
      </c>
      <c r="Q487">
        <f>Trendlines!E486</f>
        <v>5200.47</v>
      </c>
      <c r="R487">
        <f>Trendlines!F486</f>
        <v>5189.3</v>
      </c>
      <c r="S487">
        <f>Trendlines!G486</f>
        <v>5200.03</v>
      </c>
      <c r="T487">
        <f>Trendlines!H486</f>
        <v>5183.3900000000003</v>
      </c>
      <c r="U487">
        <f>Trendlines!I486</f>
        <v>5181.74</v>
      </c>
      <c r="V487">
        <f>Trendlines!J486</f>
        <v>5169.88</v>
      </c>
      <c r="W487">
        <f>Trendlines!K486</f>
        <v>0</v>
      </c>
      <c r="X487">
        <f>Trendlines!L486</f>
        <v>0</v>
      </c>
      <c r="Y487">
        <f>Tema_Hrma_Smma!E486</f>
        <v>5178.45</v>
      </c>
      <c r="Z487">
        <f>Tema_Hrma_Smma!F486</f>
        <v>5183.03</v>
      </c>
      <c r="AA487">
        <f>Tema_Hrma_Smma!G486</f>
        <v>5187.6099999999997</v>
      </c>
      <c r="AB487">
        <f>ZScore!H486</f>
        <v>1</v>
      </c>
      <c r="AC487">
        <f>ZScore!I486</f>
        <v>0.48837999999999998</v>
      </c>
      <c r="AD487">
        <f>ZScore!J486</f>
        <v>0</v>
      </c>
      <c r="AE487">
        <f>HA!E486</f>
        <v>5181.5600000000004</v>
      </c>
      <c r="AF487">
        <f>HA!F486</f>
        <v>5181.63</v>
      </c>
      <c r="AG487">
        <f>HA!G486</f>
        <v>5175.79</v>
      </c>
      <c r="AH487">
        <f>HA!H486</f>
        <v>5179.08</v>
      </c>
      <c r="AI487">
        <f>HA!I486</f>
        <v>-1</v>
      </c>
      <c r="AJ487">
        <f>HA!J486</f>
        <v>2.4900000000000002</v>
      </c>
      <c r="AK487">
        <f>HA!K486</f>
        <v>-6.8959999999999994E-2</v>
      </c>
      <c r="AL487">
        <f>HA!L486</f>
        <v>-10</v>
      </c>
      <c r="AM487">
        <f>KC!E486</f>
        <v>5211.7077600000002</v>
      </c>
      <c r="AN487">
        <f>KC!F486</f>
        <v>5206.8734400000003</v>
      </c>
      <c r="AO487">
        <f>KC!G486</f>
        <v>5202.0391200000004</v>
      </c>
      <c r="AP487">
        <f>KC!H486</f>
        <v>5197.2048000000004</v>
      </c>
      <c r="AQ487">
        <f>KC!I486</f>
        <v>5192.3704799999996</v>
      </c>
      <c r="AR487">
        <f>KC!J486</f>
        <v>5187.9862700000003</v>
      </c>
      <c r="AS487">
        <f>KC!K486</f>
        <v>5183.1519500000004</v>
      </c>
      <c r="AT487">
        <f>KC!L486</f>
        <v>5178.3176199999998</v>
      </c>
      <c r="AU487">
        <f>KC!M486</f>
        <v>5173.4832999999999</v>
      </c>
      <c r="AV487">
        <f>KC!N486</f>
        <v>5168.6489799999999</v>
      </c>
      <c r="AW487">
        <f>SR_Levels!E486</f>
        <v>5178.6000000000004</v>
      </c>
      <c r="AX487">
        <f>SR_Levels!F486</f>
        <v>5161.8900000000003</v>
      </c>
      <c r="AY487">
        <f>SR_Levels!G486</f>
        <v>5135.8500000000004</v>
      </c>
      <c r="AZ487">
        <f>SR_Levels!H486</f>
        <v>0</v>
      </c>
      <c r="BA487">
        <f>SR_Levels!I486</f>
        <v>5193.3500000000004</v>
      </c>
      <c r="BB487">
        <f>SR_Levels!J486</f>
        <v>5205.3100000000004</v>
      </c>
      <c r="BC487">
        <f>SR_Levels!K486</f>
        <v>0</v>
      </c>
      <c r="BD487">
        <f>SR_Levels!L486</f>
        <v>0</v>
      </c>
      <c r="BE487">
        <f>ZigZag!E486</f>
        <v>0</v>
      </c>
      <c r="BF487">
        <f>ZigZag!F486</f>
        <v>0</v>
      </c>
      <c r="BG487">
        <f>ZigZag!G486</f>
        <v>5187.6499999999996</v>
      </c>
      <c r="BH487">
        <f>Dual_Tema!E486</f>
        <v>5181.8</v>
      </c>
      <c r="BI487">
        <f>Dual_Tema!F486</f>
        <v>5175.26</v>
      </c>
      <c r="BJ487">
        <f>Pinbar!E486</f>
        <v>0</v>
      </c>
      <c r="BK487">
        <f>SSA!E486</f>
        <v>5180.4398300000003</v>
      </c>
      <c r="BL487">
        <f>SSA!F486</f>
        <v>5180.7471699999996</v>
      </c>
      <c r="BN487" t="str">
        <f t="shared" si="792"/>
        <v>Green Candle</v>
      </c>
      <c r="BO487" s="34">
        <f t="shared" si="797"/>
        <v>-9.8162490743025632E-4</v>
      </c>
      <c r="BP487" s="34">
        <f t="shared" si="805"/>
        <v>-2.3399854400907305E-3</v>
      </c>
      <c r="BQ487" s="34">
        <f t="shared" si="821"/>
        <v>-2.5705010455296939E-3</v>
      </c>
      <c r="BR487" s="34">
        <f t="shared" si="829"/>
        <v>-3.092608914873507E-3</v>
      </c>
      <c r="BS487" s="35">
        <f t="shared" si="798"/>
        <v>-1.6367110720361122E-4</v>
      </c>
      <c r="BT487" s="35">
        <f t="shared" si="806"/>
        <v>-1.9520823476082416E-4</v>
      </c>
      <c r="BU487" s="35">
        <f t="shared" si="822"/>
        <v>-1.4297924725892308E-4</v>
      </c>
      <c r="BV487" s="35">
        <f t="shared" si="830"/>
        <v>-1.2905004366925432E-4</v>
      </c>
      <c r="BW487" s="27">
        <v>96</v>
      </c>
      <c r="BX487">
        <f>F487-G487</f>
        <v>5.8400000000001455</v>
      </c>
      <c r="BY487">
        <f>ABS(F487-D486)</f>
        <v>2.9899999999997817</v>
      </c>
      <c r="BZ487">
        <f>ABS(G487-D486)</f>
        <v>2.8500000000003638</v>
      </c>
      <c r="CA487">
        <f t="shared" si="771"/>
        <v>5.8400000000001455</v>
      </c>
      <c r="CB487">
        <f t="shared" si="808"/>
        <v>4.7664285714286052</v>
      </c>
      <c r="CC487">
        <f t="shared" si="814"/>
        <v>4.6430470501443732</v>
      </c>
      <c r="CD487">
        <f t="shared" si="809"/>
        <v>0.12338152128423197</v>
      </c>
      <c r="CE487">
        <f t="shared" si="815"/>
        <v>1</v>
      </c>
      <c r="CF487">
        <f t="shared" si="818"/>
        <v>1</v>
      </c>
      <c r="CG487" s="7" t="str">
        <f t="shared" si="810"/>
        <v>-----</v>
      </c>
      <c r="CH487" s="21">
        <f>(Q487-Q391)/$BW487</f>
        <v>5.6249999999996208E-3</v>
      </c>
      <c r="CI487" s="21">
        <f>(R487-R391)/$BW487</f>
        <v>-2.5937499999997726E-2</v>
      </c>
      <c r="CJ487" s="21">
        <f>(S487-S391)/$BW487</f>
        <v>-1.750000000000303E-2</v>
      </c>
      <c r="CK487" s="21">
        <f>(T487-T391)/$BW487</f>
        <v>7.5625000000002274E-2</v>
      </c>
      <c r="CL487" s="21">
        <f>(U487-U391)/$BW487</f>
        <v>2.2187500000001137E-2</v>
      </c>
      <c r="CM487" s="21">
        <f>(V487-V391)/$BW487</f>
        <v>3.875000000000265E-2</v>
      </c>
      <c r="CN487">
        <f>DEGREES(ATAN(CH487/$CB487))</f>
        <v>6.7616372576199388E-2</v>
      </c>
      <c r="CO487">
        <f>DEGREES(ATAN(CI487/$CB487))</f>
        <v>-0.31178367411647023</v>
      </c>
      <c r="CP487">
        <f>DEGREES(ATAN(CJ487/$CB487))</f>
        <v>-0.21036120045256923</v>
      </c>
      <c r="CQ487">
        <f>DEGREES(ATAN(CK487/$CB487))</f>
        <v>0.90898871684148752</v>
      </c>
      <c r="CR487">
        <f t="shared" si="811"/>
        <v>0.26670722259896162</v>
      </c>
      <c r="CS487">
        <f t="shared" si="812"/>
        <v>0.46579163227202841</v>
      </c>
      <c r="CT487" t="str" cm="1">
        <f t="array" ref="CT487">_xlfn.IFS(CN487&gt;3,"Strong + Slope",CN487&gt;1.5,"Moderate + Slope",CN487&gt;0.5,"Sideway + Slope",CN487&gt;=-0.5,"Sideway Flat",CN487&gt;=-1.5,"Sideway - Slope",CN487&gt;=-3,"Moderate - Slope",TRUE,"Strong - Slope")</f>
        <v>Sideway Flat</v>
      </c>
      <c r="CU487" t="str" cm="1">
        <f t="array" ref="CU487">_xlfn.IFS(CO487&gt;3,"Strong + Slope",CO487&gt;1.5,"Moderate + Slope",CO487&gt;0.5,"Sideway + Slope",CO487&gt;=-0.5,"Sideway Flat",CO487&gt;=-1.5,"Sideway - Slope",CO487&gt;=-3,"Moderate - Slope",TRUE,"Strong - Slope")</f>
        <v>Sideway Flat</v>
      </c>
      <c r="CV487" t="str" cm="1">
        <f t="array" ref="CV487">_xlfn.IFS(CP487&gt;3,"Strong + Slope",CP487&gt;1.5,"Moderate + Slope",CP487&gt;0.5,"Sideway + Slope",CP487&gt;=-0.5,"Sideway Flat",CP487&gt;=-1.5,"Sideway - Slope",CP487&gt;=-3,"Moderate - Slope",TRUE,"Strong - Slope")</f>
        <v>Sideway Flat</v>
      </c>
      <c r="CW487" t="str" cm="1">
        <f t="array" ref="CW487">_xlfn.IFS(CQ487&gt;3,"Strong + Slope",CQ487&gt;1.5,"Moderate + Slope",CQ487&gt;0.5,"Sideway + Slope",CQ487&gt;=-0.5,"Sideway Flat",CQ487&gt;=-1.5,"Sideway - Slope",CQ487&gt;=-3,"Moderate - Slope",TRUE,"Strong - Slope")</f>
        <v>Sideway + Slope</v>
      </c>
      <c r="CX487" t="str" cm="1">
        <f t="array" ref="CX487">_xlfn.IFS(CR487&gt;3,"Strong + Slope",CR487&gt;1.5,"Moderate + Slope",CR487&gt;0.5,"Sideway + Slope",CR487&gt;=-0.5,"Sideway Flat",CR487&gt;=-1.5,"Sideway - Slope",CR487&gt;=-3,"Moderate - Slope",TRUE,"Strong - Slope")</f>
        <v>Sideway Flat</v>
      </c>
      <c r="CY487" t="str" cm="1">
        <f t="array" ref="CY487">_xlfn.IFS(CS487&gt;3,"Strong + Slope",CS487&gt;1.5,"Moderate + Slope",CS487&gt;0.5,"Sideway + Slope",CS487&gt;=-0.5,"Sideway Flat",CS487&gt;=-1.5,"Sideway - Slope",CS487&gt;=-3,"Moderate - Slope",TRUE,"Strong - Slope")</f>
        <v>Sideway Flat</v>
      </c>
      <c r="CZ487" s="7" t="str">
        <f>IF(AND(D487&gt;BH487,D487&gt;E487),"Bullish Trigger","-----")</f>
        <v>-----</v>
      </c>
      <c r="DA487" s="7" t="str">
        <f>IF(AND(D487&lt;BI487,D487&lt;E487),"Bearish Trigger","-----")</f>
        <v>-----</v>
      </c>
      <c r="DB487" s="13" t="str">
        <f>IF(AND(W487=BE487,W487&gt;0,BE487&gt;0),"Important High","------")</f>
        <v>------</v>
      </c>
      <c r="DC487" s="13" t="str">
        <f>IF(AND(X487=BF487,X487&gt;0,BF487&gt;0),"Important Low","------")</f>
        <v>------</v>
      </c>
      <c r="DD487" s="7" t="str">
        <f>IF(AND(DB487="Important High",DC487="-----",BJ487=1),"Imp High Rej","-----")</f>
        <v>-----</v>
      </c>
      <c r="DE487" s="7" t="str">
        <f>IF(AND(DB487="-----",DC487="Important Low",BJ487=1),"Imp Low Rej","-----")</f>
        <v>-----</v>
      </c>
      <c r="DF487" s="7" t="str">
        <f>IF(Y487&gt;AM487,"Overbought",IF(Y487&gt;AO487,"Bullish Momentum",IF(Y487&gt;AQ487,"Flat Momentum","-----")))</f>
        <v>-----</v>
      </c>
      <c r="DG487" s="7" t="str">
        <f>IF(Y487&lt;AV487,"Oversold",IF(Y487&lt;AT487,"Bearish Momentum",IF(Y487&lt;AR487,"Flat Momentum","-----")))</f>
        <v>Flat Momentum</v>
      </c>
      <c r="DH487" s="7" t="str">
        <f>IF(AND(DF487="Overbought",AD487=2),"Culminated Thrust","-----")</f>
        <v>-----</v>
      </c>
      <c r="DI487" s="7" t="str">
        <f>IF(AND(DG487="Oversold",AD487=5),"Culminated Thrust","-----")</f>
        <v>-----</v>
      </c>
      <c r="DJ487" s="14">
        <f>(Q487-$D487)/$D487</f>
        <v>3.9149143178147244E-3</v>
      </c>
      <c r="DK487" s="14">
        <f>(R487-$D487)/$D487</f>
        <v>1.758622753219589E-3</v>
      </c>
      <c r="DL487" s="14">
        <f>(S487-$D487)/$D487</f>
        <v>3.8299753483945855E-3</v>
      </c>
      <c r="DM487" s="14">
        <f>(T487-$D487)/$D487</f>
        <v>6.177379594186174E-4</v>
      </c>
      <c r="DN487" s="14">
        <f>(U487-$D487)/$D487</f>
        <v>2.9921682409335989E-4</v>
      </c>
      <c r="DO487" s="14">
        <f>(V487-$D487)/$D487</f>
        <v>-1.9902744880013071E-3</v>
      </c>
      <c r="DP487" s="14">
        <f t="shared" si="737"/>
        <v>3.9149143178147244E-3</v>
      </c>
      <c r="DQ487" s="14">
        <f t="shared" si="738"/>
        <v>3.8299753483945855E-3</v>
      </c>
      <c r="DR487" s="14">
        <f t="shared" si="739"/>
        <v>1.758622753219589E-3</v>
      </c>
      <c r="DS487" s="14">
        <f t="shared" si="740"/>
        <v>6.177379594186174E-4</v>
      </c>
      <c r="DT487" s="14">
        <f t="shared" si="741"/>
        <v>2.9921682409335989E-4</v>
      </c>
      <c r="DU487" s="14">
        <f t="shared" si="742"/>
        <v>-1.9902744880013071E-3</v>
      </c>
      <c r="DV487" t="str">
        <f>IF($D487&gt;Q487,"SUP","RES")</f>
        <v>RES</v>
      </c>
      <c r="DW487" t="str">
        <f>IF($D487&gt;R487,"SUP","RES")</f>
        <v>RES</v>
      </c>
      <c r="DX487" t="str">
        <f>IF($D487&gt;S487,"SUP","RES")</f>
        <v>RES</v>
      </c>
      <c r="DY487" t="str">
        <f>IF($D487&gt;T487,"SUP","RES")</f>
        <v>RES</v>
      </c>
      <c r="DZ487" t="str">
        <f>IF($D487&gt;U487,"SUP","RES")</f>
        <v>RES</v>
      </c>
      <c r="EA487" t="str">
        <f>IF($D487&gt;V487,"SUP","RES")</f>
        <v>SUP</v>
      </c>
      <c r="EB487" s="7">
        <f t="shared" si="743"/>
        <v>5</v>
      </c>
      <c r="EC487" s="7">
        <f t="shared" si="744"/>
        <v>1</v>
      </c>
      <c r="ED487" s="13" t="str">
        <f t="shared" si="745"/>
        <v>-----</v>
      </c>
      <c r="EE487" s="13" t="str">
        <f t="shared" si="746"/>
        <v>-----</v>
      </c>
      <c r="EF487" s="7">
        <f>IF(OR(ED487="All Sup",EE487="All Res"),"na",((D487-MIN(Q487:V487))/(MAX(Q487:V487)-MIN(Q487:V487))))</f>
        <v>0.33703824779337827</v>
      </c>
      <c r="EG487">
        <v>1.4999999999999999E-4</v>
      </c>
      <c r="EH487">
        <f>Q487*(1+$EG487)</f>
        <v>5201.2500705000011</v>
      </c>
      <c r="EI487">
        <f>Q487*(1-$EG487)</f>
        <v>5199.6899295000003</v>
      </c>
      <c r="EJ487">
        <f>R487*(1+$EG487)</f>
        <v>5190.0783950000005</v>
      </c>
      <c r="EK487">
        <f>R487*(1-$EG487)</f>
        <v>5188.5216049999999</v>
      </c>
      <c r="EL487">
        <f>S487*(1+$EG487)</f>
        <v>5200.8100045000001</v>
      </c>
      <c r="EM487">
        <f>S487*(1-$EG487)</f>
        <v>5199.2499954999994</v>
      </c>
      <c r="EN487">
        <f>T487*(1+$EG487)</f>
        <v>5184.1675085000006</v>
      </c>
      <c r="EO487">
        <f>T487*(1-$EG487)</f>
        <v>5182.6124915</v>
      </c>
      <c r="EP487">
        <f>U487*(1+$EG487)</f>
        <v>5182.517261</v>
      </c>
      <c r="EQ487">
        <f>U487*(1-$EG487)</f>
        <v>5180.9627389999996</v>
      </c>
      <c r="ER487">
        <f>V487*(1+$EG487)</f>
        <v>5170.655482000001</v>
      </c>
      <c r="ES487">
        <f>V487*(1-$EG487)</f>
        <v>5169.1045180000001</v>
      </c>
      <c r="ET487" s="7" t="str">
        <f t="shared" si="747"/>
        <v>-----</v>
      </c>
      <c r="EU487" s="7" t="str">
        <f t="shared" si="748"/>
        <v>-----</v>
      </c>
      <c r="EV487" s="7" t="str">
        <f t="shared" si="749"/>
        <v>-----</v>
      </c>
      <c r="EW487" s="7" t="str">
        <f t="shared" si="750"/>
        <v>-----</v>
      </c>
      <c r="EX487" s="7" t="str">
        <f t="shared" si="751"/>
        <v>-----</v>
      </c>
      <c r="EY487" s="7" t="str">
        <f t="shared" si="752"/>
        <v>-----</v>
      </c>
      <c r="EZ487">
        <f t="shared" si="772"/>
        <v>112</v>
      </c>
      <c r="FA487">
        <f t="shared" si="773"/>
        <v>7</v>
      </c>
      <c r="FB487">
        <f t="shared" si="774"/>
        <v>485</v>
      </c>
      <c r="FC487">
        <f t="shared" si="775"/>
        <v>1</v>
      </c>
      <c r="FD487">
        <f t="shared" si="776"/>
        <v>1</v>
      </c>
      <c r="FE487">
        <f t="shared" si="777"/>
        <v>179</v>
      </c>
      <c r="FF487">
        <f t="shared" si="778"/>
        <v>4</v>
      </c>
      <c r="FG487">
        <f t="shared" si="779"/>
        <v>2</v>
      </c>
      <c r="FH487">
        <f t="shared" si="780"/>
        <v>0</v>
      </c>
      <c r="FI487">
        <f t="shared" si="781"/>
        <v>3</v>
      </c>
      <c r="FJ487">
        <f t="shared" si="782"/>
        <v>4</v>
      </c>
      <c r="FK487">
        <f t="shared" si="783"/>
        <v>1</v>
      </c>
      <c r="FL487" s="7" t="str">
        <f t="shared" si="753"/>
        <v>-----</v>
      </c>
      <c r="FM487" s="7" t="str">
        <f t="shared" si="754"/>
        <v>-----</v>
      </c>
      <c r="FN487" s="7" t="str">
        <f t="shared" si="755"/>
        <v>-----</v>
      </c>
      <c r="FO487" s="7" t="str">
        <f t="shared" si="756"/>
        <v>-----</v>
      </c>
      <c r="FP487" s="7" t="str">
        <f t="shared" si="757"/>
        <v>-----</v>
      </c>
      <c r="FQ487" s="7" t="str">
        <f t="shared" si="758"/>
        <v>-----</v>
      </c>
      <c r="FR487" s="13" t="str">
        <f>IF(FL487="-----","-----",(D487-Q487)/Q487)</f>
        <v>-----</v>
      </c>
      <c r="FS487" s="13" t="str">
        <f>IF(FM487="-----","-----",(Q487-R487)/R487)</f>
        <v>-----</v>
      </c>
      <c r="FT487" s="13" t="str">
        <f>IF(FN487="-----","-----",(R487-S487)/S487)</f>
        <v>-----</v>
      </c>
      <c r="FU487" s="13" t="str">
        <f>IF(FO487="-----","-----",(S487-T487)/T487)</f>
        <v>-----</v>
      </c>
      <c r="FV487" s="13" t="str">
        <f>IF(FP487="-----","-----",(T487-U487)/U487)</f>
        <v>-----</v>
      </c>
      <c r="FW487" s="13" t="str">
        <f>IF(FQ487="-----","-----",(U487-V487)/V487)</f>
        <v>-----</v>
      </c>
      <c r="FX487" s="7" t="str">
        <f t="shared" si="759"/>
        <v>-----</v>
      </c>
      <c r="FY487" s="7" t="str">
        <f t="shared" si="760"/>
        <v>-----</v>
      </c>
      <c r="FZ487" s="7" t="str">
        <f t="shared" si="761"/>
        <v>-----</v>
      </c>
      <c r="GA487" s="7" t="str">
        <f t="shared" si="762"/>
        <v>-----</v>
      </c>
      <c r="GB487" s="7" t="str">
        <f t="shared" si="763"/>
        <v>-----</v>
      </c>
      <c r="GC487" s="7" t="str">
        <f t="shared" si="764"/>
        <v>-----</v>
      </c>
      <c r="GD487" s="7" t="str">
        <f>IF(AND(BG487&gt;AA487,BG486&gt;AA486,BG485&gt;AA485,BG484&gt;AA484,BG483&gt;AA483,BG482&gt;AA482,BG481&gt;AA481,BG480&gt;AA480,BG479&gt;AA479,BG478&gt;AA478,BG477&gt;AA477,BG476&gt;AA476),"Bullish",IF(AND(BG487&lt;AA487,BG486&lt;AA486,BG485&lt;AA485,BG484&lt;AA484,BG483&lt;AA483,BG482&lt;AA482,BG481&lt;AA481,BG480&lt;AA480,BG479&lt;AA479,BG478&lt;AA478,BG477&lt;AA477,BG476&lt;AA476),"Bearish","-----"))</f>
        <v>Bullish</v>
      </c>
      <c r="GE487">
        <f>(Z487-BG487)/BG487</f>
        <v>-8.9057665802432526E-4</v>
      </c>
      <c r="GF487" s="28">
        <f t="shared" si="722"/>
        <v>-0.99577873885256352</v>
      </c>
      <c r="GG487" s="7">
        <f t="shared" si="723"/>
        <v>0.15967883138697492</v>
      </c>
      <c r="GH487" s="7" t="str">
        <f t="shared" si="724"/>
        <v>-----</v>
      </c>
      <c r="GI487" s="7" t="str">
        <f>IF(Y487&gt;Z487,"Bullish","Bearish")</f>
        <v>Bearish</v>
      </c>
      <c r="GJ487" s="13" t="str">
        <f>IF(AND(D487&gt;Y487,D486&lt;Y486),"TEMA crossover","-----")</f>
        <v>TEMA crossover</v>
      </c>
      <c r="GK487" s="13" t="str">
        <f>IF(AND(D487&lt;Y487,D486&gt;Y486),"TEMA crossunder","-----")</f>
        <v>-----</v>
      </c>
      <c r="GL487" s="22" t="str">
        <f>IF(GD487="Bearish","YES","-----")</f>
        <v>-----</v>
      </c>
      <c r="GM487" s="22" t="str">
        <f>IF(GH487="Reverse to Bearish","YES","-----")</f>
        <v>-----</v>
      </c>
      <c r="GN487" s="22" t="str">
        <f>IF(AND(GI487="Bullish",GI486="Bullish",GI485="Bullish",GI484="Bullish"),"YES","-----")</f>
        <v>-----</v>
      </c>
      <c r="GO487" s="22" t="str">
        <f>IF(OR(GK487="TEMA crossunder",GK486="TEMA crossunder",GK485="TEMA crossunder",GK484="TEMA crossunder"),"YES","-----")</f>
        <v>YES</v>
      </c>
      <c r="GP487" s="22" t="str">
        <f>IF(GD487="Bullish","YES","-----")</f>
        <v>YES</v>
      </c>
      <c r="GQ487" s="22" t="str">
        <f>IF(GH487="Reverse to Bullish","YES","-----")</f>
        <v>-----</v>
      </c>
      <c r="GR487" s="22" t="str">
        <f>IF(AND(GI487="Bearish",GI486="Bearish",GI485="Bearish",GI484="Bearish"),"YES","-----")</f>
        <v>YES</v>
      </c>
      <c r="GS487" s="22" t="str">
        <f>IF(OR(GJ487="TEMA crossover",GJ486="TEMA crossover",GJ485="TEMA crossover",GJ484="TEMA crossover"),"YES","-----")</f>
        <v>YES</v>
      </c>
      <c r="GT487" s="22" t="str">
        <f t="shared" si="784"/>
        <v>-----</v>
      </c>
      <c r="GU487" s="22" t="str">
        <f t="shared" si="785"/>
        <v>-----</v>
      </c>
      <c r="GV487" s="22" t="str">
        <f t="shared" si="786"/>
        <v>-----</v>
      </c>
      <c r="GW487" s="22" t="str">
        <f t="shared" si="787"/>
        <v>-----</v>
      </c>
      <c r="GX487" s="22" t="str">
        <f t="shared" si="788"/>
        <v>-----</v>
      </c>
      <c r="GY487" s="22" t="str">
        <f t="shared" si="789"/>
        <v>-----</v>
      </c>
      <c r="GZ487" s="7" t="str">
        <f>IF(G487&gt;BH487,"YES","-----")</f>
        <v>-----</v>
      </c>
      <c r="HA487" s="7" t="str">
        <f>IF(F487&lt;BI487,"YES","-----")</f>
        <v>-----</v>
      </c>
      <c r="HB487">
        <f>BH487-BI487</f>
        <v>6.5399999999999636</v>
      </c>
      <c r="HC487" s="27">
        <f t="shared" si="765"/>
        <v>0.3178069033894938</v>
      </c>
      <c r="HD487" s="28">
        <f t="shared" si="725"/>
        <v>0.62468429307753537</v>
      </c>
      <c r="HE487" s="28" t="str">
        <f t="shared" si="726"/>
        <v>-----</v>
      </c>
      <c r="HF487" s="27">
        <f>STANDARDIZE(H487,AVERAGE($H104:$H487),_xlfn.STDEV.P($H104:$H487))</f>
        <v>0.10266153866063962</v>
      </c>
      <c r="HG487" s="28">
        <f t="shared" si="727"/>
        <v>0.54088419999757353</v>
      </c>
      <c r="HH487" s="28" t="str">
        <f t="shared" si="728"/>
        <v>-----</v>
      </c>
      <c r="HI487">
        <f t="shared" si="766"/>
        <v>-5.1798300000000381</v>
      </c>
      <c r="HJ487">
        <f t="shared" si="767"/>
        <v>1.3601699999999255</v>
      </c>
      <c r="HK487" s="28">
        <f t="shared" ref="HK487:HL487" si="842">STANDARDIZE(HI487,AVERAGE(HI104:HI487),_xlfn.STDEV.P(HI104:HI487))</f>
        <v>-0.70108851959427343</v>
      </c>
      <c r="HL487" s="28">
        <f t="shared" si="842"/>
        <v>-0.53809263315507827</v>
      </c>
      <c r="HM487" s="28">
        <f t="shared" si="730"/>
        <v>0.2416238872260621</v>
      </c>
      <c r="HN487" s="28">
        <f t="shared" si="731"/>
        <v>0.29525654906182169</v>
      </c>
      <c r="HO487" s="28" t="str">
        <f t="shared" si="732"/>
        <v>potential up bounce</v>
      </c>
      <c r="HP487" s="28" t="str">
        <f t="shared" si="733"/>
        <v>-----</v>
      </c>
      <c r="HQ487" s="28">
        <f t="shared" si="796"/>
        <v>-0.30733999999938533</v>
      </c>
      <c r="HR487" s="28" t="str">
        <f t="shared" si="769"/>
        <v>Bear</v>
      </c>
      <c r="HS487">
        <f t="shared" si="770"/>
        <v>0.30733999999938533</v>
      </c>
      <c r="HT487" s="27">
        <f t="shared" si="734"/>
        <v>-0.8009045084506009</v>
      </c>
      <c r="HU487" s="28">
        <f t="shared" si="735"/>
        <v>0.21159346494148509</v>
      </c>
      <c r="HV487" s="27" t="str">
        <f t="shared" si="736"/>
        <v>-----</v>
      </c>
    </row>
    <row r="488" spans="1:230" x14ac:dyDescent="0.55000000000000004">
      <c r="A488">
        <f>Validation!A487</f>
        <v>1772177700</v>
      </c>
      <c r="B488" t="str">
        <f>Price!B487</f>
        <v>XAUUSD</v>
      </c>
      <c r="C488" t="str">
        <f>Price!C487</f>
        <v>M5</v>
      </c>
      <c r="D488">
        <f>Price!D487</f>
        <v>5182.7</v>
      </c>
      <c r="E488">
        <f>Price!E487</f>
        <v>5180.1899999999996</v>
      </c>
      <c r="F488">
        <f>Price!F487</f>
        <v>5182.8500000000004</v>
      </c>
      <c r="G488">
        <f>Price!G487</f>
        <v>5180.1499999999996</v>
      </c>
      <c r="H488">
        <f>Price!H487</f>
        <v>308</v>
      </c>
      <c r="I488">
        <f>Diagonals!E487</f>
        <v>5233.66</v>
      </c>
      <c r="J488">
        <f>Diagonals!F487</f>
        <v>0</v>
      </c>
      <c r="K488">
        <f>Diagonals!G487</f>
        <v>0</v>
      </c>
      <c r="L488">
        <f>Diagonals!H487</f>
        <v>5081.76</v>
      </c>
      <c r="M488">
        <f>Diagonals!I487</f>
        <v>0</v>
      </c>
      <c r="N488">
        <f>Diagonals!J487</f>
        <v>0</v>
      </c>
      <c r="O488">
        <f>Diagonals!K487</f>
        <v>0</v>
      </c>
      <c r="P488">
        <f>Diagonals!L487</f>
        <v>0</v>
      </c>
      <c r="Q488">
        <f>Trendlines!E487</f>
        <v>5200.47</v>
      </c>
      <c r="R488">
        <f>Trendlines!F487</f>
        <v>5189.2700000000004</v>
      </c>
      <c r="S488">
        <f>Trendlines!G487</f>
        <v>5200.01</v>
      </c>
      <c r="T488">
        <f>Trendlines!H487</f>
        <v>5183.47</v>
      </c>
      <c r="U488">
        <f>Trendlines!I487</f>
        <v>5181.76</v>
      </c>
      <c r="V488">
        <f>Trendlines!J487</f>
        <v>5169.92</v>
      </c>
      <c r="W488">
        <f>Trendlines!K487</f>
        <v>0</v>
      </c>
      <c r="X488">
        <f>Trendlines!L487</f>
        <v>0</v>
      </c>
      <c r="Y488">
        <f>Tema_Hrma_Smma!E487</f>
        <v>5179.26</v>
      </c>
      <c r="Z488">
        <f>Tema_Hrma_Smma!F487</f>
        <v>5182.07</v>
      </c>
      <c r="AA488">
        <f>Tema_Hrma_Smma!G487</f>
        <v>5187.42</v>
      </c>
      <c r="AB488">
        <f>ZScore!H487</f>
        <v>1</v>
      </c>
      <c r="AC488">
        <f>ZScore!I487</f>
        <v>0.11141</v>
      </c>
      <c r="AD488">
        <f>ZScore!J487</f>
        <v>0</v>
      </c>
      <c r="AE488">
        <f>HA!E487</f>
        <v>5180.32</v>
      </c>
      <c r="AF488">
        <f>HA!F487</f>
        <v>5182.8500000000004</v>
      </c>
      <c r="AG488">
        <f>HA!G487</f>
        <v>5180.1499999999996</v>
      </c>
      <c r="AH488">
        <f>HA!H487</f>
        <v>5181.47</v>
      </c>
      <c r="AI488">
        <f>HA!I487</f>
        <v>1</v>
      </c>
      <c r="AJ488">
        <f>HA!J487</f>
        <v>1.1499999999999999</v>
      </c>
      <c r="AK488">
        <f>HA!K487</f>
        <v>-0.61887999999999999</v>
      </c>
      <c r="AL488">
        <f>HA!L487</f>
        <v>1</v>
      </c>
      <c r="AM488">
        <f>KC!E487</f>
        <v>5210.8942999999999</v>
      </c>
      <c r="AN488">
        <f>KC!F487</f>
        <v>5206.0862800000004</v>
      </c>
      <c r="AO488">
        <f>KC!G487</f>
        <v>5201.2782500000003</v>
      </c>
      <c r="AP488">
        <f>KC!H487</f>
        <v>5196.4702299999999</v>
      </c>
      <c r="AQ488">
        <f>KC!I487</f>
        <v>5191.6621999999998</v>
      </c>
      <c r="AR488">
        <f>KC!J487</f>
        <v>5187.2044699999997</v>
      </c>
      <c r="AS488">
        <f>KC!K487</f>
        <v>5182.3964500000002</v>
      </c>
      <c r="AT488">
        <f>KC!L487</f>
        <v>5177.58842</v>
      </c>
      <c r="AU488">
        <f>KC!M487</f>
        <v>5172.7803999999996</v>
      </c>
      <c r="AV488">
        <f>KC!N487</f>
        <v>5167.9723700000004</v>
      </c>
      <c r="AW488">
        <f>SR_Levels!E487</f>
        <v>5178.6000000000004</v>
      </c>
      <c r="AX488">
        <f>SR_Levels!F487</f>
        <v>5161.8900000000003</v>
      </c>
      <c r="AY488">
        <f>SR_Levels!G487</f>
        <v>5135.8500000000004</v>
      </c>
      <c r="AZ488">
        <f>SR_Levels!H487</f>
        <v>0</v>
      </c>
      <c r="BA488">
        <f>SR_Levels!I487</f>
        <v>5193.3500000000004</v>
      </c>
      <c r="BB488">
        <f>SR_Levels!J487</f>
        <v>5205.3100000000004</v>
      </c>
      <c r="BC488">
        <f>SR_Levels!K487</f>
        <v>0</v>
      </c>
      <c r="BD488">
        <f>SR_Levels!L487</f>
        <v>0</v>
      </c>
      <c r="BE488">
        <f>ZigZag!E487</f>
        <v>0</v>
      </c>
      <c r="BF488">
        <f>ZigZag!F487</f>
        <v>0</v>
      </c>
      <c r="BG488">
        <f>ZigZag!G487</f>
        <v>5187.24</v>
      </c>
      <c r="BH488">
        <f>Dual_Tema!E487</f>
        <v>5181.4799999999996</v>
      </c>
      <c r="BI488">
        <f>Dual_Tema!F487</f>
        <v>5176.66</v>
      </c>
      <c r="BJ488">
        <f>Pinbar!E487</f>
        <v>0</v>
      </c>
      <c r="BK488">
        <f>SSA!E487</f>
        <v>5180.5073199999997</v>
      </c>
      <c r="BL488">
        <f>SSA!F487</f>
        <v>5180.6272399999998</v>
      </c>
      <c r="BN488" t="str">
        <f t="shared" si="792"/>
        <v>Green Candle</v>
      </c>
      <c r="BO488" s="34">
        <f t="shared" si="797"/>
        <v>-8.5981539030988152E-4</v>
      </c>
      <c r="BP488" s="34">
        <f t="shared" si="805"/>
        <v>-2.2101659934774531E-3</v>
      </c>
      <c r="BQ488" s="34">
        <f t="shared" si="821"/>
        <v>-2.3158085213282886E-3</v>
      </c>
      <c r="BR488" s="34">
        <f t="shared" si="829"/>
        <v>-2.2793163591001697E-3</v>
      </c>
      <c r="BS488" s="35">
        <f t="shared" si="798"/>
        <v>-1.4335393110664896E-4</v>
      </c>
      <c r="BT488" s="35">
        <f t="shared" si="806"/>
        <v>-1.8436733684301654E-4</v>
      </c>
      <c r="BU488" s="35">
        <f t="shared" si="822"/>
        <v>-1.2879693568212947E-4</v>
      </c>
      <c r="BV488" s="35">
        <f t="shared" si="830"/>
        <v>-9.5075394824117865E-5</v>
      </c>
      <c r="BW488" s="27">
        <v>96</v>
      </c>
      <c r="BX488">
        <f>F488-G488</f>
        <v>2.7000000000007276</v>
      </c>
      <c r="BY488">
        <f>ABS(F488-D487)</f>
        <v>2.660000000000764</v>
      </c>
      <c r="BZ488">
        <f>ABS(G488-D487)</f>
        <v>3.999999999996362E-2</v>
      </c>
      <c r="CA488">
        <f t="shared" si="771"/>
        <v>2.7000000000007276</v>
      </c>
      <c r="CB488">
        <f t="shared" si="808"/>
        <v>4.7178571428572207</v>
      </c>
      <c r="CC488">
        <f t="shared" si="814"/>
        <v>4.504257975134113</v>
      </c>
      <c r="CD488">
        <f t="shared" si="809"/>
        <v>0.21359916772310772</v>
      </c>
      <c r="CE488">
        <f t="shared" si="815"/>
        <v>1</v>
      </c>
      <c r="CF488">
        <f t="shared" si="818"/>
        <v>2</v>
      </c>
      <c r="CG488" s="7" t="str">
        <f t="shared" si="810"/>
        <v>-----</v>
      </c>
      <c r="CH488" s="21">
        <f>(Q488-Q392)/$BW488</f>
        <v>5.5208333333401543E-3</v>
      </c>
      <c r="CI488" s="21">
        <f>(R488-R392)/$BW488</f>
        <v>-2.5937499999997726E-2</v>
      </c>
      <c r="CJ488" s="21">
        <f>(S488-S392)/$BW488</f>
        <v>-1.7499999999993559E-2</v>
      </c>
      <c r="CK488" s="21">
        <f>(T488-T392)/$BW488</f>
        <v>7.5625000000002274E-2</v>
      </c>
      <c r="CL488" s="21">
        <f>(U488-U392)/$BW488</f>
        <v>2.2187500000001137E-2</v>
      </c>
      <c r="CM488" s="21">
        <f>(V488-V392)/$BW488</f>
        <v>3.875000000000265E-2</v>
      </c>
      <c r="CN488">
        <f>DEGREES(ATAN(CH488/$CB488))</f>
        <v>6.7047452992159209E-2</v>
      </c>
      <c r="CO488">
        <f>DEGREES(ATAN(CI488/$CB488))</f>
        <v>-0.31499349467987947</v>
      </c>
      <c r="CP488">
        <f>DEGREES(ATAN(CJ488/$CB488))</f>
        <v>-0.21252689781656889</v>
      </c>
      <c r="CQ488">
        <f>DEGREES(ATAN(CK488/$CB488))</f>
        <v>0.91834537103383795</v>
      </c>
      <c r="CR488">
        <f t="shared" si="811"/>
        <v>0.26945299475537043</v>
      </c>
      <c r="CS488">
        <f t="shared" si="812"/>
        <v>0.47058685011192253</v>
      </c>
      <c r="CT488" t="str" cm="1">
        <f t="array" ref="CT488">_xlfn.IFS(CN488&gt;3,"Strong + Slope",CN488&gt;1.5,"Moderate + Slope",CN488&gt;0.5,"Sideway + Slope",CN488&gt;=-0.5,"Sideway Flat",CN488&gt;=-1.5,"Sideway - Slope",CN488&gt;=-3,"Moderate - Slope",TRUE,"Strong - Slope")</f>
        <v>Sideway Flat</v>
      </c>
      <c r="CU488" t="str" cm="1">
        <f t="array" ref="CU488">_xlfn.IFS(CO488&gt;3,"Strong + Slope",CO488&gt;1.5,"Moderate + Slope",CO488&gt;0.5,"Sideway + Slope",CO488&gt;=-0.5,"Sideway Flat",CO488&gt;=-1.5,"Sideway - Slope",CO488&gt;=-3,"Moderate - Slope",TRUE,"Strong - Slope")</f>
        <v>Sideway Flat</v>
      </c>
      <c r="CV488" t="str" cm="1">
        <f t="array" ref="CV488">_xlfn.IFS(CP488&gt;3,"Strong + Slope",CP488&gt;1.5,"Moderate + Slope",CP488&gt;0.5,"Sideway + Slope",CP488&gt;=-0.5,"Sideway Flat",CP488&gt;=-1.5,"Sideway - Slope",CP488&gt;=-3,"Moderate - Slope",TRUE,"Strong - Slope")</f>
        <v>Sideway Flat</v>
      </c>
      <c r="CW488" t="str" cm="1">
        <f t="array" ref="CW488">_xlfn.IFS(CQ488&gt;3,"Strong + Slope",CQ488&gt;1.5,"Moderate + Slope",CQ488&gt;0.5,"Sideway + Slope",CQ488&gt;=-0.5,"Sideway Flat",CQ488&gt;=-1.5,"Sideway - Slope",CQ488&gt;=-3,"Moderate - Slope",TRUE,"Strong - Slope")</f>
        <v>Sideway + Slope</v>
      </c>
      <c r="CX488" t="str" cm="1">
        <f t="array" ref="CX488">_xlfn.IFS(CR488&gt;3,"Strong + Slope",CR488&gt;1.5,"Moderate + Slope",CR488&gt;0.5,"Sideway + Slope",CR488&gt;=-0.5,"Sideway Flat",CR488&gt;=-1.5,"Sideway - Slope",CR488&gt;=-3,"Moderate - Slope",TRUE,"Strong - Slope")</f>
        <v>Sideway Flat</v>
      </c>
      <c r="CY488" t="str" cm="1">
        <f t="array" ref="CY488">_xlfn.IFS(CS488&gt;3,"Strong + Slope",CS488&gt;1.5,"Moderate + Slope",CS488&gt;0.5,"Sideway + Slope",CS488&gt;=-0.5,"Sideway Flat",CS488&gt;=-1.5,"Sideway - Slope",CS488&gt;=-3,"Moderate - Slope",TRUE,"Strong - Slope")</f>
        <v>Sideway Flat</v>
      </c>
      <c r="CZ488" s="7" t="str">
        <f>IF(AND(D488&gt;BH488,D488&gt;E488),"Bullish Trigger","-----")</f>
        <v>Bullish Trigger</v>
      </c>
      <c r="DA488" s="7" t="str">
        <f>IF(AND(D488&lt;BI488,D488&lt;E488),"Bearish Trigger","-----")</f>
        <v>-----</v>
      </c>
      <c r="DB488" s="13" t="str">
        <f>IF(AND(W488=BE488,W488&gt;0,BE488&gt;0),"Important High","------")</f>
        <v>------</v>
      </c>
      <c r="DC488" s="13" t="str">
        <f>IF(AND(X488=BF488,X488&gt;0,BF488&gt;0),"Important Low","------")</f>
        <v>------</v>
      </c>
      <c r="DD488" s="7" t="str">
        <f>IF(AND(DB488="Important High",DC488="-----",BJ488=1),"Imp High Rej","-----")</f>
        <v>-----</v>
      </c>
      <c r="DE488" s="7" t="str">
        <f>IF(AND(DB488="-----",DC488="Important Low",BJ488=1),"Imp Low Rej","-----")</f>
        <v>-----</v>
      </c>
      <c r="DF488" s="7" t="str">
        <f>IF(Y488&gt;AM488,"Overbought",IF(Y488&gt;AO488,"Bullish Momentum",IF(Y488&gt;AQ488,"Flat Momentum","-----")))</f>
        <v>-----</v>
      </c>
      <c r="DG488" s="7" t="str">
        <f>IF(Y488&lt;AV488,"Oversold",IF(Y488&lt;AT488,"Bearish Momentum",IF(Y488&lt;AR488,"Flat Momentum","-----")))</f>
        <v>Flat Momentum</v>
      </c>
      <c r="DH488" s="7" t="str">
        <f>IF(AND(DF488="Overbought",AD488=2),"Culminated Thrust","-----")</f>
        <v>-----</v>
      </c>
      <c r="DI488" s="7" t="str">
        <f>IF(AND(DG488="Oversold",AD488=5),"Culminated Thrust","-----")</f>
        <v>-----</v>
      </c>
      <c r="DJ488" s="14">
        <f>(Q488-$D488)/$D488</f>
        <v>3.4287147625755758E-3</v>
      </c>
      <c r="DK488" s="14">
        <f>(R488-$D488)/$D488</f>
        <v>1.2676790090108668E-3</v>
      </c>
      <c r="DL488" s="14">
        <f>(S488-$D488)/$D488</f>
        <v>3.3399579369827312E-3</v>
      </c>
      <c r="DM488" s="14">
        <f>(T488-$D488)/$D488</f>
        <v>1.4857120805766041E-4</v>
      </c>
      <c r="DN488" s="14">
        <f>(U488-$D488)/$D488</f>
        <v>-1.8137264360267811E-4</v>
      </c>
      <c r="DO488" s="14">
        <f>(V488-$D488)/$D488</f>
        <v>-2.4658961545140075E-3</v>
      </c>
      <c r="DP488" s="14">
        <f t="shared" si="737"/>
        <v>3.4287147625755758E-3</v>
      </c>
      <c r="DQ488" s="14">
        <f t="shared" si="738"/>
        <v>3.3399579369827312E-3</v>
      </c>
      <c r="DR488" s="14">
        <f t="shared" si="739"/>
        <v>1.2676790090108668E-3</v>
      </c>
      <c r="DS488" s="14">
        <f t="shared" si="740"/>
        <v>1.4857120805766041E-4</v>
      </c>
      <c r="DT488" s="14">
        <f t="shared" si="741"/>
        <v>-1.8137264360267811E-4</v>
      </c>
      <c r="DU488" s="14">
        <f t="shared" si="742"/>
        <v>-2.4658961545140075E-3</v>
      </c>
      <c r="DV488" t="str">
        <f>IF($D488&gt;Q488,"SUP","RES")</f>
        <v>RES</v>
      </c>
      <c r="DW488" t="str">
        <f>IF($D488&gt;R488,"SUP","RES")</f>
        <v>RES</v>
      </c>
      <c r="DX488" t="str">
        <f>IF($D488&gt;S488,"SUP","RES")</f>
        <v>RES</v>
      </c>
      <c r="DY488" t="str">
        <f>IF($D488&gt;T488,"SUP","RES")</f>
        <v>RES</v>
      </c>
      <c r="DZ488" t="str">
        <f>IF($D488&gt;U488,"SUP","RES")</f>
        <v>SUP</v>
      </c>
      <c r="EA488" t="str">
        <f>IF($D488&gt;V488,"SUP","RES")</f>
        <v>SUP</v>
      </c>
      <c r="EB488" s="7">
        <f t="shared" si="743"/>
        <v>4</v>
      </c>
      <c r="EC488" s="7">
        <f t="shared" si="744"/>
        <v>2</v>
      </c>
      <c r="ED488" s="13" t="str">
        <f t="shared" si="745"/>
        <v>-----</v>
      </c>
      <c r="EE488" s="13" t="str">
        <f t="shared" si="746"/>
        <v>-----</v>
      </c>
      <c r="EF488" s="7">
        <f>IF(OR(ED488="All Sup",EE488="All Res"),"na",((D488-MIN(Q488:V488))/(MAX(Q488:V488)-MIN(Q488:V488))))</f>
        <v>0.4183306055646373</v>
      </c>
      <c r="EG488">
        <v>1.4999999999999999E-4</v>
      </c>
      <c r="EH488">
        <f>Q488*(1+$EG488)</f>
        <v>5201.2500705000011</v>
      </c>
      <c r="EI488">
        <f>Q488*(1-$EG488)</f>
        <v>5199.6899295000003</v>
      </c>
      <c r="EJ488">
        <f>R488*(1+$EG488)</f>
        <v>5190.048390500001</v>
      </c>
      <c r="EK488">
        <f>R488*(1-$EG488)</f>
        <v>5188.4916095000008</v>
      </c>
      <c r="EL488">
        <f>S488*(1+$EG488)</f>
        <v>5200.7900015000005</v>
      </c>
      <c r="EM488">
        <f>S488*(1-$EG488)</f>
        <v>5199.2299985</v>
      </c>
      <c r="EN488">
        <f>T488*(1+$EG488)</f>
        <v>5184.247520500001</v>
      </c>
      <c r="EO488">
        <f>T488*(1-$EG488)</f>
        <v>5182.6924795000004</v>
      </c>
      <c r="EP488">
        <f>U488*(1+$EG488)</f>
        <v>5182.5372640000005</v>
      </c>
      <c r="EQ488">
        <f>U488*(1-$EG488)</f>
        <v>5180.9827359999999</v>
      </c>
      <c r="ER488">
        <f>V488*(1+$EG488)</f>
        <v>5170.6954880000003</v>
      </c>
      <c r="ES488">
        <f>V488*(1-$EG488)</f>
        <v>5169.1445119999998</v>
      </c>
      <c r="ET488" s="7" t="str">
        <f t="shared" si="747"/>
        <v>-----</v>
      </c>
      <c r="EU488" s="7" t="str">
        <f t="shared" si="748"/>
        <v>-----</v>
      </c>
      <c r="EV488" s="7" t="str">
        <f t="shared" si="749"/>
        <v>-----</v>
      </c>
      <c r="EW488" s="7" t="str">
        <f t="shared" si="750"/>
        <v>TOUCH</v>
      </c>
      <c r="EX488" s="7" t="str">
        <f t="shared" si="751"/>
        <v>TOUCH</v>
      </c>
      <c r="EY488" s="7" t="str">
        <f t="shared" si="752"/>
        <v>-----</v>
      </c>
      <c r="EZ488">
        <f t="shared" si="772"/>
        <v>113</v>
      </c>
      <c r="FA488">
        <f t="shared" si="773"/>
        <v>8</v>
      </c>
      <c r="FB488">
        <f t="shared" si="774"/>
        <v>486</v>
      </c>
      <c r="FC488">
        <f t="shared" si="775"/>
        <v>0</v>
      </c>
      <c r="FD488">
        <f t="shared" si="776"/>
        <v>0</v>
      </c>
      <c r="FE488">
        <f t="shared" si="777"/>
        <v>180</v>
      </c>
      <c r="FF488">
        <f t="shared" si="778"/>
        <v>4</v>
      </c>
      <c r="FG488">
        <f t="shared" si="779"/>
        <v>2</v>
      </c>
      <c r="FH488">
        <f t="shared" si="780"/>
        <v>0</v>
      </c>
      <c r="FI488">
        <f t="shared" si="781"/>
        <v>4</v>
      </c>
      <c r="FJ488">
        <f t="shared" si="782"/>
        <v>5</v>
      </c>
      <c r="FK488">
        <f t="shared" si="783"/>
        <v>1</v>
      </c>
      <c r="FL488" s="7" t="str">
        <f t="shared" si="753"/>
        <v>-----</v>
      </c>
      <c r="FM488" s="7" t="str">
        <f t="shared" si="754"/>
        <v>-----</v>
      </c>
      <c r="FN488" s="7" t="str">
        <f t="shared" si="755"/>
        <v>-----</v>
      </c>
      <c r="FO488" s="7">
        <f t="shared" si="756"/>
        <v>4</v>
      </c>
      <c r="FP488" s="7">
        <f t="shared" si="757"/>
        <v>5</v>
      </c>
      <c r="FQ488" s="7" t="str">
        <f t="shared" si="758"/>
        <v>-----</v>
      </c>
      <c r="FR488" s="13" t="str">
        <f>IF(FL488="-----","-----",(D488-Q488)/Q488)</f>
        <v>-----</v>
      </c>
      <c r="FS488" s="13" t="str">
        <f>IF(FM488="-----","-----",(Q488-R488)/R488)</f>
        <v>-----</v>
      </c>
      <c r="FT488" s="13" t="str">
        <f>IF(FN488="-----","-----",(R488-S488)/S488)</f>
        <v>-----</v>
      </c>
      <c r="FU488" s="13">
        <f>IF(FO488="-----","-----",(S488-T488)/T488)</f>
        <v>3.1909126511776788E-3</v>
      </c>
      <c r="FV488" s="13">
        <f>IF(FP488="-----","-----",(T488-U488)/U488)</f>
        <v>3.300037053047683E-4</v>
      </c>
      <c r="FW488" s="13" t="str">
        <f>IF(FQ488="-----","-----",(U488-V488)/V488)</f>
        <v>-----</v>
      </c>
      <c r="FX488" s="7" t="str">
        <f t="shared" si="759"/>
        <v>-----</v>
      </c>
      <c r="FY488" s="7" t="str">
        <f t="shared" si="760"/>
        <v>-----</v>
      </c>
      <c r="FZ488" s="7" t="str">
        <f t="shared" si="761"/>
        <v>-----</v>
      </c>
      <c r="GA488" s="7" t="str">
        <f t="shared" si="762"/>
        <v>Support</v>
      </c>
      <c r="GB488" s="7" t="str">
        <f t="shared" si="763"/>
        <v>Support</v>
      </c>
      <c r="GC488" s="7" t="str">
        <f t="shared" si="764"/>
        <v>-----</v>
      </c>
      <c r="GD488" s="7" t="str">
        <f>IF(AND(BG488&gt;AA488,BG487&gt;AA487,BG486&gt;AA486,BG485&gt;AA485,BG484&gt;AA484,BG483&gt;AA483,BG482&gt;AA482,BG481&gt;AA481,BG480&gt;AA480,BG479&gt;AA479,BG478&gt;AA478,BG477&gt;AA477),"Bullish",IF(AND(BG488&lt;AA488,BG487&lt;AA487,BG486&lt;AA486,BG485&lt;AA485,BG484&lt;AA484,BG483&lt;AA483,BG482&lt;AA482,BG481&lt;AA481,BG480&lt;AA480,BG479&lt;AA479,BG478&lt;AA478,BG477&lt;AA477),"Bearish","-----"))</f>
        <v>-----</v>
      </c>
      <c r="GE488">
        <f>(Z488-BG488)/BG488</f>
        <v>-9.9667645992860816E-4</v>
      </c>
      <c r="GF488" s="28">
        <f t="shared" si="722"/>
        <v>-1.1367339394297253</v>
      </c>
      <c r="GG488" s="7">
        <f t="shared" si="723"/>
        <v>0.12782476335176754</v>
      </c>
      <c r="GH488" s="7" t="str">
        <f t="shared" si="724"/>
        <v>-----</v>
      </c>
      <c r="GI488" s="7" t="str">
        <f>IF(Y488&gt;Z488,"Bullish","Bearish")</f>
        <v>Bearish</v>
      </c>
      <c r="GJ488" s="13" t="str">
        <f>IF(AND(D488&gt;Y488,D487&lt;Y487),"TEMA crossover","-----")</f>
        <v>-----</v>
      </c>
      <c r="GK488" s="13" t="str">
        <f>IF(AND(D488&lt;Y488,D487&gt;Y487),"TEMA crossunder","-----")</f>
        <v>-----</v>
      </c>
      <c r="GL488" s="22" t="str">
        <f>IF(GD488="Bearish","YES","-----")</f>
        <v>-----</v>
      </c>
      <c r="GM488" s="22" t="str">
        <f>IF(GH488="Reverse to Bearish","YES","-----")</f>
        <v>-----</v>
      </c>
      <c r="GN488" s="22" t="str">
        <f>IF(AND(GI488="Bullish",GI487="Bullish",GI486="Bullish",GI485="Bullish"),"YES","-----")</f>
        <v>-----</v>
      </c>
      <c r="GO488" s="22" t="str">
        <f>IF(OR(GK488="TEMA crossunder",GK487="TEMA crossunder",GK486="TEMA crossunder",GK485="TEMA crossunder"),"YES","-----")</f>
        <v>YES</v>
      </c>
      <c r="GP488" s="22" t="str">
        <f>IF(GD488="Bullish","YES","-----")</f>
        <v>-----</v>
      </c>
      <c r="GQ488" s="22" t="str">
        <f>IF(GH488="Reverse to Bullish","YES","-----")</f>
        <v>-----</v>
      </c>
      <c r="GR488" s="22" t="str">
        <f>IF(AND(GI488="Bearish",GI487="Bearish",GI486="Bearish",GI485="Bearish"),"YES","-----")</f>
        <v>YES</v>
      </c>
      <c r="GS488" s="22" t="str">
        <f>IF(OR(GJ488="TEMA crossover",GJ487="TEMA crossover",GJ486="TEMA crossover",GJ485="TEMA crossover"),"YES","-----")</f>
        <v>YES</v>
      </c>
      <c r="GT488" s="22" t="str">
        <f t="shared" si="784"/>
        <v>-----</v>
      </c>
      <c r="GU488" s="22" t="str">
        <f t="shared" si="785"/>
        <v>-----</v>
      </c>
      <c r="GV488" s="22" t="str">
        <f t="shared" si="786"/>
        <v>-----</v>
      </c>
      <c r="GW488" s="22" t="str">
        <f t="shared" si="787"/>
        <v>-----</v>
      </c>
      <c r="GX488" s="22" t="str">
        <f t="shared" si="788"/>
        <v>-----</v>
      </c>
      <c r="GY488" s="22" t="str">
        <f t="shared" si="789"/>
        <v>-----</v>
      </c>
      <c r="GZ488" s="7" t="str">
        <f>IF(G488&gt;BH488,"YES","-----")</f>
        <v>-----</v>
      </c>
      <c r="HA488" s="7" t="str">
        <f>IF(F488&lt;BI488,"YES","-----")</f>
        <v>-----</v>
      </c>
      <c r="HB488">
        <f>BH488-BI488</f>
        <v>4.819999999999709</v>
      </c>
      <c r="HC488" s="27">
        <f t="shared" si="765"/>
        <v>-0.32112600887202897</v>
      </c>
      <c r="HD488" s="28">
        <f t="shared" si="725"/>
        <v>0.37405745051379619</v>
      </c>
      <c r="HE488" s="28" t="str">
        <f t="shared" si="726"/>
        <v>-----</v>
      </c>
      <c r="HF488" s="27">
        <f>STANDARDIZE(H488,AVERAGE($H105:$H488),_xlfn.STDEV.P($H105:$H488))</f>
        <v>-1.1822836683066973</v>
      </c>
      <c r="HG488" s="28">
        <f t="shared" si="727"/>
        <v>0.11854658178528978</v>
      </c>
      <c r="HH488" s="28" t="str">
        <f t="shared" si="728"/>
        <v>Low Vol</v>
      </c>
      <c r="HI488">
        <f t="shared" si="766"/>
        <v>-3.8473199999998542</v>
      </c>
      <c r="HJ488">
        <f t="shared" si="767"/>
        <v>0.97267999999985477</v>
      </c>
      <c r="HK488" s="28">
        <f t="shared" ref="HK488:HL488" si="843">STANDARDIZE(HI488,AVERAGE(HI105:HI488),_xlfn.STDEV.P(HI105:HI488))</f>
        <v>-0.28699899202198109</v>
      </c>
      <c r="HL488" s="28">
        <f t="shared" si="843"/>
        <v>-0.68677706806495453</v>
      </c>
      <c r="HM488" s="28">
        <f t="shared" si="730"/>
        <v>0.38705654601717049</v>
      </c>
      <c r="HN488" s="28">
        <f t="shared" si="731"/>
        <v>0.24611161138358811</v>
      </c>
      <c r="HO488" s="28" t="str">
        <f t="shared" si="732"/>
        <v>-----</v>
      </c>
      <c r="HP488" s="28" t="str">
        <f t="shared" si="733"/>
        <v>-----</v>
      </c>
      <c r="HQ488" s="28">
        <f t="shared" si="796"/>
        <v>-0.11992000000009284</v>
      </c>
      <c r="HR488" s="28" t="str">
        <f t="shared" si="769"/>
        <v>Bear</v>
      </c>
      <c r="HS488">
        <f t="shared" si="770"/>
        <v>0.11992000000009284</v>
      </c>
      <c r="HT488" s="27">
        <f t="shared" si="734"/>
        <v>-1.0332214271737694</v>
      </c>
      <c r="HU488" s="28">
        <f t="shared" si="735"/>
        <v>0.15075014382794241</v>
      </c>
      <c r="HV488" s="27" t="str">
        <f t="shared" si="736"/>
        <v>-----</v>
      </c>
    </row>
    <row r="489" spans="1:230" x14ac:dyDescent="0.55000000000000004">
      <c r="A489">
        <f>Validation!A488</f>
        <v>1772178000</v>
      </c>
      <c r="B489" t="str">
        <f>Price!B488</f>
        <v>XAUUSD</v>
      </c>
      <c r="C489" t="str">
        <f>Price!C488</f>
        <v>M5</v>
      </c>
      <c r="D489">
        <f>Price!D488</f>
        <v>5180.5200000000004</v>
      </c>
      <c r="E489">
        <f>Price!E488</f>
        <v>5182.7</v>
      </c>
      <c r="F489">
        <f>Price!F488</f>
        <v>5182.87</v>
      </c>
      <c r="G489">
        <f>Price!G488</f>
        <v>5180</v>
      </c>
      <c r="H489">
        <f>Price!H488</f>
        <v>363</v>
      </c>
      <c r="I489">
        <f>Diagonals!E488</f>
        <v>5233.84</v>
      </c>
      <c r="J489">
        <f>Diagonals!F488</f>
        <v>0</v>
      </c>
      <c r="K489">
        <f>Diagonals!G488</f>
        <v>0</v>
      </c>
      <c r="L489">
        <f>Diagonals!H488</f>
        <v>5081.43</v>
      </c>
      <c r="M489">
        <f>Diagonals!I488</f>
        <v>0</v>
      </c>
      <c r="N489">
        <f>Diagonals!J488</f>
        <v>0</v>
      </c>
      <c r="O489">
        <f>Diagonals!K488</f>
        <v>0</v>
      </c>
      <c r="P489">
        <f>Diagonals!L488</f>
        <v>0</v>
      </c>
      <c r="Q489">
        <f>Trendlines!E488</f>
        <v>5200.4799999999996</v>
      </c>
      <c r="R489">
        <f>Trendlines!F488</f>
        <v>5189.25</v>
      </c>
      <c r="S489">
        <f>Trendlines!G488</f>
        <v>5199.99</v>
      </c>
      <c r="T489">
        <f>Trendlines!H488</f>
        <v>5183.55</v>
      </c>
      <c r="U489">
        <f>Trendlines!I488</f>
        <v>5181.78</v>
      </c>
      <c r="V489">
        <f>Trendlines!J488</f>
        <v>5169.96</v>
      </c>
      <c r="W489">
        <f>Trendlines!K488</f>
        <v>0</v>
      </c>
      <c r="X489">
        <f>Trendlines!L488</f>
        <v>0</v>
      </c>
      <c r="Y489">
        <f>Tema_Hrma_Smma!E488</f>
        <v>5179.5600000000004</v>
      </c>
      <c r="Z489">
        <f>Tema_Hrma_Smma!F488</f>
        <v>5181.34</v>
      </c>
      <c r="AA489">
        <f>Tema_Hrma_Smma!G488</f>
        <v>5187.25</v>
      </c>
      <c r="AB489">
        <f>ZScore!H488</f>
        <v>-1</v>
      </c>
      <c r="AC489">
        <f>ZScore!I488</f>
        <v>0.23161999999999999</v>
      </c>
      <c r="AD489">
        <f>ZScore!J488</f>
        <v>3</v>
      </c>
      <c r="AE489">
        <f>HA!E488</f>
        <v>5180.8999999999996</v>
      </c>
      <c r="AF489">
        <f>HA!F488</f>
        <v>5182.87</v>
      </c>
      <c r="AG489">
        <f>HA!G488</f>
        <v>5180</v>
      </c>
      <c r="AH489">
        <f>HA!H488</f>
        <v>5181.5200000000004</v>
      </c>
      <c r="AI489">
        <f>HA!I488</f>
        <v>1</v>
      </c>
      <c r="AJ489">
        <f>HA!J488</f>
        <v>0.63</v>
      </c>
      <c r="AK489">
        <f>HA!K488</f>
        <v>-0.83650999999999998</v>
      </c>
      <c r="AL489">
        <f>HA!L488</f>
        <v>2</v>
      </c>
      <c r="AM489">
        <f>KC!E488</f>
        <v>5209.9927399999997</v>
      </c>
      <c r="AN489">
        <f>KC!F488</f>
        <v>5205.2328100000004</v>
      </c>
      <c r="AO489">
        <f>KC!G488</f>
        <v>5200.4728699999996</v>
      </c>
      <c r="AP489">
        <f>KC!H488</f>
        <v>5195.7129299999997</v>
      </c>
      <c r="AQ489">
        <f>KC!I488</f>
        <v>5190.9529899999998</v>
      </c>
      <c r="AR489">
        <f>KC!J488</f>
        <v>5186.4825300000002</v>
      </c>
      <c r="AS489">
        <f>KC!K488</f>
        <v>5181.7225900000003</v>
      </c>
      <c r="AT489">
        <f>KC!L488</f>
        <v>5176.9626500000004</v>
      </c>
      <c r="AU489">
        <f>KC!M488</f>
        <v>5172.2027099999996</v>
      </c>
      <c r="AV489">
        <f>KC!N488</f>
        <v>5167.4427699999997</v>
      </c>
      <c r="AW489">
        <f>SR_Levels!E488</f>
        <v>5178.6000000000004</v>
      </c>
      <c r="AX489">
        <f>SR_Levels!F488</f>
        <v>5161.8900000000003</v>
      </c>
      <c r="AY489">
        <f>SR_Levels!G488</f>
        <v>5135.8500000000004</v>
      </c>
      <c r="AZ489">
        <f>SR_Levels!H488</f>
        <v>0</v>
      </c>
      <c r="BA489">
        <f>SR_Levels!I488</f>
        <v>5193.3500000000004</v>
      </c>
      <c r="BB489">
        <f>SR_Levels!J488</f>
        <v>5205.3100000000004</v>
      </c>
      <c r="BC489">
        <f>SR_Levels!K488</f>
        <v>0</v>
      </c>
      <c r="BD489">
        <f>SR_Levels!L488</f>
        <v>0</v>
      </c>
      <c r="BE489">
        <f>ZigZag!E488</f>
        <v>0</v>
      </c>
      <c r="BF489">
        <f>ZigZag!F488</f>
        <v>0</v>
      </c>
      <c r="BG489">
        <f>ZigZag!G488</f>
        <v>5186.8</v>
      </c>
      <c r="BH489">
        <f>Dual_Tema!E488</f>
        <v>5181.4399999999996</v>
      </c>
      <c r="BI489">
        <f>Dual_Tema!F488</f>
        <v>5177.6400000000003</v>
      </c>
      <c r="BJ489">
        <f>Pinbar!E488</f>
        <v>0</v>
      </c>
      <c r="BK489">
        <f>SSA!E488</f>
        <v>5180.4573</v>
      </c>
      <c r="BL489">
        <f>SSA!F488</f>
        <v>5180.5422699999999</v>
      </c>
      <c r="BN489" t="str">
        <f t="shared" si="792"/>
        <v>Red Candle</v>
      </c>
      <c r="BO489" s="34">
        <f t="shared" si="797"/>
        <v>-2.2772449196195588E-4</v>
      </c>
      <c r="BP489" s="34">
        <f t="shared" si="805"/>
        <v>-2.4896744938334159E-3</v>
      </c>
      <c r="BQ489" s="34">
        <f t="shared" si="821"/>
        <v>-3.1979126981378503E-3</v>
      </c>
      <c r="BR489" s="34">
        <f t="shared" si="829"/>
        <v>-2.1861102069196114E-3</v>
      </c>
      <c r="BS489" s="35">
        <f t="shared" si="798"/>
        <v>-3.7957683775791118E-5</v>
      </c>
      <c r="BT489" s="35">
        <f t="shared" si="806"/>
        <v>-2.0770999921271294E-4</v>
      </c>
      <c r="BU489" s="35">
        <f t="shared" si="822"/>
        <v>-1.7793066559834703E-4</v>
      </c>
      <c r="BV489" s="35">
        <f t="shared" si="830"/>
        <v>-9.1183477287648529E-5</v>
      </c>
      <c r="BW489" s="27">
        <v>96</v>
      </c>
      <c r="BX489">
        <f>F489-G489</f>
        <v>2.8699999999998909</v>
      </c>
      <c r="BY489">
        <f>ABS(F489-D488)</f>
        <v>0.17000000000007276</v>
      </c>
      <c r="BZ489">
        <f>ABS(G489-D488)</f>
        <v>2.6999999999998181</v>
      </c>
      <c r="CA489">
        <f t="shared" si="771"/>
        <v>2.8699999999998909</v>
      </c>
      <c r="CB489">
        <f t="shared" si="808"/>
        <v>4.6400000000000672</v>
      </c>
      <c r="CC489">
        <f t="shared" si="814"/>
        <v>4.3875252626245258</v>
      </c>
      <c r="CD489">
        <f t="shared" si="809"/>
        <v>0.25247473737554138</v>
      </c>
      <c r="CE489">
        <f t="shared" si="815"/>
        <v>1</v>
      </c>
      <c r="CF489">
        <f t="shared" si="818"/>
        <v>3</v>
      </c>
      <c r="CG489" s="7" t="str">
        <f t="shared" si="810"/>
        <v>-----</v>
      </c>
      <c r="CH489" s="21">
        <f>(Q489-Q393)/$BW489</f>
        <v>5.6249999999996208E-3</v>
      </c>
      <c r="CI489" s="21">
        <f>(R489-R393)/$BW489</f>
        <v>-2.5937499999997726E-2</v>
      </c>
      <c r="CJ489" s="21">
        <f>(S489-S393)/$BW489</f>
        <v>-1.7604166666671972E-2</v>
      </c>
      <c r="CK489" s="21">
        <f>(T489-T393)/$BW489</f>
        <v>7.5729166666671219E-2</v>
      </c>
      <c r="CL489" s="21">
        <f>(U489-U393)/$BW489</f>
        <v>2.2187500000001137E-2</v>
      </c>
      <c r="CM489" s="21">
        <f>(V489-V393)/$BW489</f>
        <v>3.875000000000265E-2</v>
      </c>
      <c r="CN489">
        <f>DEGREES(ATAN(CH489/$CB489))</f>
        <v>6.9458750404970598E-2</v>
      </c>
      <c r="CO489">
        <f>DEGREES(ATAN(CI489/$CB489))</f>
        <v>-0.32027883667374557</v>
      </c>
      <c r="CP489">
        <f>DEGREES(ATAN(CJ489/$CB489))</f>
        <v>-0.21737922678031008</v>
      </c>
      <c r="CQ489">
        <f>DEGREES(ATAN(CK489/$CB489))</f>
        <v>0.93503802514907275</v>
      </c>
      <c r="CR489">
        <f t="shared" si="811"/>
        <v>0.27397422819424988</v>
      </c>
      <c r="CS489">
        <f t="shared" si="812"/>
        <v>0.47848272472942488</v>
      </c>
      <c r="CT489" t="str" cm="1">
        <f t="array" ref="CT489">_xlfn.IFS(CN489&gt;3,"Strong + Slope",CN489&gt;1.5,"Moderate + Slope",CN489&gt;0.5,"Sideway + Slope",CN489&gt;=-0.5,"Sideway Flat",CN489&gt;=-1.5,"Sideway - Slope",CN489&gt;=-3,"Moderate - Slope",TRUE,"Strong - Slope")</f>
        <v>Sideway Flat</v>
      </c>
      <c r="CU489" t="str" cm="1">
        <f t="array" ref="CU489">_xlfn.IFS(CO489&gt;3,"Strong + Slope",CO489&gt;1.5,"Moderate + Slope",CO489&gt;0.5,"Sideway + Slope",CO489&gt;=-0.5,"Sideway Flat",CO489&gt;=-1.5,"Sideway - Slope",CO489&gt;=-3,"Moderate - Slope",TRUE,"Strong - Slope")</f>
        <v>Sideway Flat</v>
      </c>
      <c r="CV489" t="str" cm="1">
        <f t="array" ref="CV489">_xlfn.IFS(CP489&gt;3,"Strong + Slope",CP489&gt;1.5,"Moderate + Slope",CP489&gt;0.5,"Sideway + Slope",CP489&gt;=-0.5,"Sideway Flat",CP489&gt;=-1.5,"Sideway - Slope",CP489&gt;=-3,"Moderate - Slope",TRUE,"Strong - Slope")</f>
        <v>Sideway Flat</v>
      </c>
      <c r="CW489" t="str" cm="1">
        <f t="array" ref="CW489">_xlfn.IFS(CQ489&gt;3,"Strong + Slope",CQ489&gt;1.5,"Moderate + Slope",CQ489&gt;0.5,"Sideway + Slope",CQ489&gt;=-0.5,"Sideway Flat",CQ489&gt;=-1.5,"Sideway - Slope",CQ489&gt;=-3,"Moderate - Slope",TRUE,"Strong - Slope")</f>
        <v>Sideway + Slope</v>
      </c>
      <c r="CX489" t="str" cm="1">
        <f t="array" ref="CX489">_xlfn.IFS(CR489&gt;3,"Strong + Slope",CR489&gt;1.5,"Moderate + Slope",CR489&gt;0.5,"Sideway + Slope",CR489&gt;=-0.5,"Sideway Flat",CR489&gt;=-1.5,"Sideway - Slope",CR489&gt;=-3,"Moderate - Slope",TRUE,"Strong - Slope")</f>
        <v>Sideway Flat</v>
      </c>
      <c r="CY489" t="str" cm="1">
        <f t="array" ref="CY489">_xlfn.IFS(CS489&gt;3,"Strong + Slope",CS489&gt;1.5,"Moderate + Slope",CS489&gt;0.5,"Sideway + Slope",CS489&gt;=-0.5,"Sideway Flat",CS489&gt;=-1.5,"Sideway - Slope",CS489&gt;=-3,"Moderate - Slope",TRUE,"Strong - Slope")</f>
        <v>Sideway Flat</v>
      </c>
      <c r="CZ489" s="7" t="str">
        <f>IF(AND(D489&gt;BH489,D489&gt;E489),"Bullish Trigger","-----")</f>
        <v>-----</v>
      </c>
      <c r="DA489" s="7" t="str">
        <f>IF(AND(D489&lt;BI489,D489&lt;E489),"Bearish Trigger","-----")</f>
        <v>-----</v>
      </c>
      <c r="DB489" s="13" t="str">
        <f>IF(AND(W489=BE489,W489&gt;0,BE489&gt;0),"Important High","------")</f>
        <v>------</v>
      </c>
      <c r="DC489" s="13" t="str">
        <f>IF(AND(X489=BF489,X489&gt;0,BF489&gt;0),"Important Low","------")</f>
        <v>------</v>
      </c>
      <c r="DD489" s="7" t="str">
        <f>IF(AND(DB489="Important High",DC489="-----",BJ489=1),"Imp High Rej","-----")</f>
        <v>-----</v>
      </c>
      <c r="DE489" s="7" t="str">
        <f>IF(AND(DB489="-----",DC489="Important Low",BJ489=1),"Imp Low Rej","-----")</f>
        <v>-----</v>
      </c>
      <c r="DF489" s="7" t="str">
        <f>IF(Y489&gt;AM489,"Overbought",IF(Y489&gt;AO489,"Bullish Momentum",IF(Y489&gt;AQ489,"Flat Momentum","-----")))</f>
        <v>-----</v>
      </c>
      <c r="DG489" s="7" t="str">
        <f>IF(Y489&lt;AV489,"Oversold",IF(Y489&lt;AT489,"Bearish Momentum",IF(Y489&lt;AR489,"Flat Momentum","-----")))</f>
        <v>Flat Momentum</v>
      </c>
      <c r="DH489" s="7" t="str">
        <f>IF(AND(DF489="Overbought",AD489=2),"Culminated Thrust","-----")</f>
        <v>-----</v>
      </c>
      <c r="DI489" s="7" t="str">
        <f>IF(AND(DG489="Oversold",AD489=5),"Culminated Thrust","-----")</f>
        <v>-----</v>
      </c>
      <c r="DJ489" s="14">
        <f>(Q489-$D489)/$D489</f>
        <v>3.8528950761697908E-3</v>
      </c>
      <c r="DK489" s="14">
        <f>(R489-$D489)/$D489</f>
        <v>1.6851590187856745E-3</v>
      </c>
      <c r="DL489" s="14">
        <f>(S489-$D489)/$D489</f>
        <v>3.7583099766045386E-3</v>
      </c>
      <c r="DM489" s="14">
        <f>(T489-$D489)/$D489</f>
        <v>5.8488337078126237E-4</v>
      </c>
      <c r="DN489" s="14">
        <f>(U489-$D489)/$D489</f>
        <v>2.4321882745348124E-4</v>
      </c>
      <c r="DO489" s="14">
        <f>(V489-$D489)/$D489</f>
        <v>-2.0384054110398953E-3</v>
      </c>
      <c r="DP489" s="14">
        <f t="shared" si="737"/>
        <v>3.8528950761697908E-3</v>
      </c>
      <c r="DQ489" s="14">
        <f t="shared" si="738"/>
        <v>3.7583099766045386E-3</v>
      </c>
      <c r="DR489" s="14">
        <f t="shared" si="739"/>
        <v>1.6851590187856745E-3</v>
      </c>
      <c r="DS489" s="14">
        <f t="shared" si="740"/>
        <v>5.8488337078126237E-4</v>
      </c>
      <c r="DT489" s="14">
        <f t="shared" si="741"/>
        <v>2.4321882745348124E-4</v>
      </c>
      <c r="DU489" s="14">
        <f t="shared" si="742"/>
        <v>-2.0384054110398953E-3</v>
      </c>
      <c r="DV489" t="str">
        <f>IF($D489&gt;Q489,"SUP","RES")</f>
        <v>RES</v>
      </c>
      <c r="DW489" t="str">
        <f>IF($D489&gt;R489,"SUP","RES")</f>
        <v>RES</v>
      </c>
      <c r="DX489" t="str">
        <f>IF($D489&gt;S489,"SUP","RES")</f>
        <v>RES</v>
      </c>
      <c r="DY489" t="str">
        <f>IF($D489&gt;T489,"SUP","RES")</f>
        <v>RES</v>
      </c>
      <c r="DZ489" t="str">
        <f>IF($D489&gt;U489,"SUP","RES")</f>
        <v>RES</v>
      </c>
      <c r="EA489" t="str">
        <f>IF($D489&gt;V489,"SUP","RES")</f>
        <v>SUP</v>
      </c>
      <c r="EB489" s="7">
        <f t="shared" si="743"/>
        <v>5</v>
      </c>
      <c r="EC489" s="7">
        <f t="shared" si="744"/>
        <v>1</v>
      </c>
      <c r="ED489" s="13" t="str">
        <f t="shared" si="745"/>
        <v>-----</v>
      </c>
      <c r="EE489" s="13" t="str">
        <f t="shared" si="746"/>
        <v>-----</v>
      </c>
      <c r="EF489" s="7">
        <f>IF(OR(ED489="All Sup",EE489="All Res"),"na",((D489-MIN(Q489:V489))/(MAX(Q489:V489)-MIN(Q489:V489))))</f>
        <v>0.34600262123199749</v>
      </c>
      <c r="EG489">
        <v>1.4999999999999999E-4</v>
      </c>
      <c r="EH489">
        <f>Q489*(1+$EG489)</f>
        <v>5201.260072</v>
      </c>
      <c r="EI489">
        <f>Q489*(1-$EG489)</f>
        <v>5199.699928</v>
      </c>
      <c r="EJ489">
        <f>R489*(1+$EG489)</f>
        <v>5190.0283875000005</v>
      </c>
      <c r="EK489">
        <f>R489*(1-$EG489)</f>
        <v>5188.4716125000004</v>
      </c>
      <c r="EL489">
        <f>S489*(1+$EG489)</f>
        <v>5200.7699984999999</v>
      </c>
      <c r="EM489">
        <f>S489*(1-$EG489)</f>
        <v>5199.2100014999996</v>
      </c>
      <c r="EN489">
        <f>T489*(1+$EG489)</f>
        <v>5184.3275325000004</v>
      </c>
      <c r="EO489">
        <f>T489*(1-$EG489)</f>
        <v>5182.7724674999999</v>
      </c>
      <c r="EP489">
        <f>U489*(1+$EG489)</f>
        <v>5182.5572670000001</v>
      </c>
      <c r="EQ489">
        <f>U489*(1-$EG489)</f>
        <v>5181.0027330000003</v>
      </c>
      <c r="ER489">
        <f>V489*(1+$EG489)</f>
        <v>5170.7354940000005</v>
      </c>
      <c r="ES489">
        <f>V489*(1-$EG489)</f>
        <v>5169.1845060000005</v>
      </c>
      <c r="ET489" s="7" t="str">
        <f t="shared" si="747"/>
        <v>-----</v>
      </c>
      <c r="EU489" s="7" t="str">
        <f t="shared" si="748"/>
        <v>-----</v>
      </c>
      <c r="EV489" s="7" t="str">
        <f t="shared" si="749"/>
        <v>-----</v>
      </c>
      <c r="EW489" s="7" t="str">
        <f t="shared" si="750"/>
        <v>-----</v>
      </c>
      <c r="EX489" s="7" t="str">
        <f t="shared" si="751"/>
        <v>TOUCH</v>
      </c>
      <c r="EY489" s="7" t="str">
        <f t="shared" si="752"/>
        <v>-----</v>
      </c>
      <c r="EZ489">
        <f t="shared" si="772"/>
        <v>114</v>
      </c>
      <c r="FA489">
        <f t="shared" si="773"/>
        <v>9</v>
      </c>
      <c r="FB489">
        <f t="shared" si="774"/>
        <v>487</v>
      </c>
      <c r="FC489">
        <f t="shared" si="775"/>
        <v>1</v>
      </c>
      <c r="FD489">
        <f t="shared" si="776"/>
        <v>0</v>
      </c>
      <c r="FE489">
        <f t="shared" si="777"/>
        <v>181</v>
      </c>
      <c r="FF489">
        <f t="shared" si="778"/>
        <v>4</v>
      </c>
      <c r="FG489">
        <f t="shared" si="779"/>
        <v>2</v>
      </c>
      <c r="FH489">
        <f t="shared" si="780"/>
        <v>0</v>
      </c>
      <c r="FI489">
        <f t="shared" si="781"/>
        <v>4</v>
      </c>
      <c r="FJ489">
        <f t="shared" si="782"/>
        <v>6</v>
      </c>
      <c r="FK489">
        <f t="shared" si="783"/>
        <v>1</v>
      </c>
      <c r="FL489" s="7" t="str">
        <f t="shared" si="753"/>
        <v>-----</v>
      </c>
      <c r="FM489" s="7" t="str">
        <f t="shared" si="754"/>
        <v>-----</v>
      </c>
      <c r="FN489" s="7" t="str">
        <f t="shared" si="755"/>
        <v>-----</v>
      </c>
      <c r="FO489" s="7" t="str">
        <f t="shared" si="756"/>
        <v>-----</v>
      </c>
      <c r="FP489" s="7">
        <f t="shared" si="757"/>
        <v>6</v>
      </c>
      <c r="FQ489" s="7" t="str">
        <f t="shared" si="758"/>
        <v>-----</v>
      </c>
      <c r="FR489" s="13" t="str">
        <f>IF(FL489="-----","-----",(D489-Q489)/Q489)</f>
        <v>-----</v>
      </c>
      <c r="FS489" s="13" t="str">
        <f>IF(FM489="-----","-----",(Q489-R489)/R489)</f>
        <v>-----</v>
      </c>
      <c r="FT489" s="13" t="str">
        <f>IF(FN489="-----","-----",(R489-S489)/S489)</f>
        <v>-----</v>
      </c>
      <c r="FU489" s="13" t="str">
        <f>IF(FO489="-----","-----",(S489-T489)/T489)</f>
        <v>-----</v>
      </c>
      <c r="FV489" s="13">
        <f>IF(FP489="-----","-----",(T489-U489)/U489)</f>
        <v>3.4158146428455794E-4</v>
      </c>
      <c r="FW489" s="13" t="str">
        <f>IF(FQ489="-----","-----",(U489-V489)/V489)</f>
        <v>-----</v>
      </c>
      <c r="FX489" s="7" t="str">
        <f t="shared" si="759"/>
        <v>-----</v>
      </c>
      <c r="FY489" s="7" t="str">
        <f t="shared" si="760"/>
        <v>-----</v>
      </c>
      <c r="FZ489" s="7" t="str">
        <f t="shared" si="761"/>
        <v>-----</v>
      </c>
      <c r="GA489" s="7" t="str">
        <f t="shared" si="762"/>
        <v>-----</v>
      </c>
      <c r="GB489" s="7" t="str">
        <f t="shared" si="763"/>
        <v>Support</v>
      </c>
      <c r="GC489" s="7" t="str">
        <f t="shared" si="764"/>
        <v>-----</v>
      </c>
      <c r="GD489" s="7" t="str">
        <f>IF(AND(BG489&gt;AA489,BG488&gt;AA488,BG487&gt;AA487,BG486&gt;AA486,BG485&gt;AA485,BG484&gt;AA484,BG483&gt;AA483,BG482&gt;AA482,BG481&gt;AA481,BG480&gt;AA480,BG479&gt;AA479,BG478&gt;AA478),"Bullish",IF(AND(BG489&lt;AA489,BG488&lt;AA488,BG487&lt;AA487,BG486&lt;AA486,BG485&lt;AA485,BG484&lt;AA484,BG483&lt;AA483,BG482&lt;AA482,BG481&lt;AA481,BG480&lt;AA480,BG479&lt;AA479,BG478&lt;AA478),"Bearish","-----"))</f>
        <v>-----</v>
      </c>
      <c r="GE489">
        <f>(Z489-BG489)/BG489</f>
        <v>-1.052672167810603E-3</v>
      </c>
      <c r="GF489" s="28">
        <f t="shared" si="722"/>
        <v>-1.2215099733603894</v>
      </c>
      <c r="GG489" s="7">
        <f t="shared" si="723"/>
        <v>0.11094649589416319</v>
      </c>
      <c r="GH489" s="7" t="str">
        <f t="shared" si="724"/>
        <v>-----</v>
      </c>
      <c r="GI489" s="7" t="str">
        <f>IF(Y489&gt;Z489,"Bullish","Bearish")</f>
        <v>Bearish</v>
      </c>
      <c r="GJ489" s="13" t="str">
        <f>IF(AND(D489&gt;Y489,D488&lt;Y488),"TEMA crossover","-----")</f>
        <v>-----</v>
      </c>
      <c r="GK489" s="13" t="str">
        <f>IF(AND(D489&lt;Y489,D488&gt;Y488),"TEMA crossunder","-----")</f>
        <v>-----</v>
      </c>
      <c r="GL489" s="22" t="str">
        <f>IF(GD489="Bearish","YES","-----")</f>
        <v>-----</v>
      </c>
      <c r="GM489" s="22" t="str">
        <f>IF(GH489="Reverse to Bearish","YES","-----")</f>
        <v>-----</v>
      </c>
      <c r="GN489" s="22" t="str">
        <f>IF(AND(GI489="Bullish",GI488="Bullish",GI487="Bullish",GI486="Bullish"),"YES","-----")</f>
        <v>-----</v>
      </c>
      <c r="GO489" s="22" t="str">
        <f>IF(OR(GK489="TEMA crossunder",GK488="TEMA crossunder",GK487="TEMA crossunder",GK486="TEMA crossunder"),"YES","-----")</f>
        <v>YES</v>
      </c>
      <c r="GP489" s="22" t="str">
        <f>IF(GD489="Bullish","YES","-----")</f>
        <v>-----</v>
      </c>
      <c r="GQ489" s="22" t="str">
        <f>IF(GH489="Reverse to Bullish","YES","-----")</f>
        <v>-----</v>
      </c>
      <c r="GR489" s="22" t="str">
        <f>IF(AND(GI489="Bearish",GI488="Bearish",GI487="Bearish",GI486="Bearish"),"YES","-----")</f>
        <v>YES</v>
      </c>
      <c r="GS489" s="22" t="str">
        <f>IF(OR(GJ489="TEMA crossover",GJ488="TEMA crossover",GJ487="TEMA crossover",GJ486="TEMA crossover"),"YES","-----")</f>
        <v>YES</v>
      </c>
      <c r="GT489" s="22" t="str">
        <f t="shared" si="784"/>
        <v>-----</v>
      </c>
      <c r="GU489" s="22" t="str">
        <f t="shared" si="785"/>
        <v>-----</v>
      </c>
      <c r="GV489" s="22" t="str">
        <f t="shared" si="786"/>
        <v>-----</v>
      </c>
      <c r="GW489" s="22" t="str">
        <f t="shared" si="787"/>
        <v>-----</v>
      </c>
      <c r="GX489" s="22" t="str">
        <f t="shared" si="788"/>
        <v>-----</v>
      </c>
      <c r="GY489" s="22" t="str">
        <f t="shared" si="789"/>
        <v>-----</v>
      </c>
      <c r="GZ489" s="7" t="str">
        <f>IF(G489&gt;BH489,"YES","-----")</f>
        <v>-----</v>
      </c>
      <c r="HA489" s="7" t="str">
        <f>IF(F489&lt;BI489,"YES","-----")</f>
        <v>-----</v>
      </c>
      <c r="HB489">
        <f>BH489-BI489</f>
        <v>3.7999999999992724</v>
      </c>
      <c r="HC489" s="27">
        <f t="shared" si="765"/>
        <v>-0.70224104339288584</v>
      </c>
      <c r="HD489" s="28">
        <f t="shared" si="725"/>
        <v>0.24126442678579785</v>
      </c>
      <c r="HE489" s="28" t="str">
        <f t="shared" si="726"/>
        <v>-----</v>
      </c>
      <c r="HF489" s="27">
        <f>STANDARDIZE(H489,AVERAGE($H106:$H489),_xlfn.STDEV.P($H106:$H489))</f>
        <v>-0.8455874936691854</v>
      </c>
      <c r="HG489" s="28">
        <f t="shared" si="727"/>
        <v>0.19889145236005085</v>
      </c>
      <c r="HH489" s="28" t="str">
        <f t="shared" si="728"/>
        <v>-----</v>
      </c>
      <c r="HI489">
        <f t="shared" si="766"/>
        <v>-2.8172999999997046</v>
      </c>
      <c r="HJ489">
        <f t="shared" si="767"/>
        <v>0.98269999999956781</v>
      </c>
      <c r="HK489" s="28">
        <f t="shared" ref="HK489:HL489" si="844">STANDARDIZE(HI489,AVERAGE(HI106:HI489),_xlfn.STDEV.P(HI106:HI489))</f>
        <v>3.3154036839803447E-2</v>
      </c>
      <c r="HL489" s="28">
        <f t="shared" si="844"/>
        <v>-0.68312939285391516</v>
      </c>
      <c r="HM489" s="28">
        <f t="shared" si="730"/>
        <v>0.51322412437911868</v>
      </c>
      <c r="HN489" s="28">
        <f t="shared" si="731"/>
        <v>0.24726254188253816</v>
      </c>
      <c r="HO489" s="28" t="str">
        <f t="shared" si="732"/>
        <v>-----</v>
      </c>
      <c r="HP489" s="28" t="str">
        <f t="shared" si="733"/>
        <v>-----</v>
      </c>
      <c r="HQ489" s="28">
        <f t="shared" si="796"/>
        <v>-8.4969999999884749E-2</v>
      </c>
      <c r="HR489" s="28" t="str">
        <f t="shared" si="769"/>
        <v>Bear</v>
      </c>
      <c r="HS489">
        <f t="shared" si="770"/>
        <v>8.4969999999884749E-2</v>
      </c>
      <c r="HT489" s="27">
        <f t="shared" si="734"/>
        <v>-1.0736211310619028</v>
      </c>
      <c r="HU489" s="28">
        <f t="shared" si="735"/>
        <v>0.14149626142071572</v>
      </c>
      <c r="HV489" s="27" t="str">
        <f t="shared" si="736"/>
        <v>Weak Momentum</v>
      </c>
    </row>
    <row r="490" spans="1:230" x14ac:dyDescent="0.55000000000000004">
      <c r="A490">
        <f>Validation!A489</f>
        <v>1772178300</v>
      </c>
      <c r="B490" t="str">
        <f>Price!B489</f>
        <v>XAUUSD</v>
      </c>
      <c r="C490" t="str">
        <f>Price!C489</f>
        <v>M5</v>
      </c>
      <c r="D490">
        <f>Price!D489</f>
        <v>5181.24</v>
      </c>
      <c r="E490">
        <f>Price!E489</f>
        <v>5180.53</v>
      </c>
      <c r="F490">
        <f>Price!F489</f>
        <v>5182.0200000000004</v>
      </c>
      <c r="G490">
        <f>Price!G489</f>
        <v>5179.4399999999996</v>
      </c>
      <c r="H490">
        <f>Price!H489</f>
        <v>452</v>
      </c>
      <c r="I490">
        <f>Diagonals!E489</f>
        <v>5234.0200000000004</v>
      </c>
      <c r="J490">
        <f>Diagonals!F489</f>
        <v>0</v>
      </c>
      <c r="K490">
        <f>Diagonals!G489</f>
        <v>0</v>
      </c>
      <c r="L490">
        <f>Diagonals!H489</f>
        <v>5081.1000000000004</v>
      </c>
      <c r="M490">
        <f>Diagonals!I489</f>
        <v>0</v>
      </c>
      <c r="N490">
        <f>Diagonals!J489</f>
        <v>0</v>
      </c>
      <c r="O490">
        <f>Diagonals!K489</f>
        <v>0</v>
      </c>
      <c r="P490">
        <f>Diagonals!L489</f>
        <v>0</v>
      </c>
      <c r="Q490">
        <f>Trendlines!E489</f>
        <v>5200.4799999999996</v>
      </c>
      <c r="R490">
        <f>Trendlines!F489</f>
        <v>5189.22</v>
      </c>
      <c r="S490">
        <f>Trendlines!G489</f>
        <v>5199.97</v>
      </c>
      <c r="T490">
        <f>Trendlines!H489</f>
        <v>5183.62</v>
      </c>
      <c r="U490">
        <f>Trendlines!I489</f>
        <v>5181.8</v>
      </c>
      <c r="V490">
        <f>Trendlines!J489</f>
        <v>5170</v>
      </c>
      <c r="W490">
        <f>Trendlines!K489</f>
        <v>0</v>
      </c>
      <c r="X490">
        <f>Trendlines!L489</f>
        <v>0</v>
      </c>
      <c r="Y490">
        <f>Tema_Hrma_Smma!E489</f>
        <v>5179.75</v>
      </c>
      <c r="Z490">
        <f>Tema_Hrma_Smma!F489</f>
        <v>5180.78</v>
      </c>
      <c r="AA490">
        <f>Tema_Hrma_Smma!G489</f>
        <v>5187.08</v>
      </c>
      <c r="AB490">
        <f>ZScore!H489</f>
        <v>1</v>
      </c>
      <c r="AC490">
        <f>ZScore!I489</f>
        <v>0.77529999999999999</v>
      </c>
      <c r="AD490">
        <f>ZScore!J489</f>
        <v>0</v>
      </c>
      <c r="AE490">
        <f>HA!E489</f>
        <v>5181.21</v>
      </c>
      <c r="AF490">
        <f>HA!F489</f>
        <v>5182.0200000000004</v>
      </c>
      <c r="AG490">
        <f>HA!G489</f>
        <v>5179.4399999999996</v>
      </c>
      <c r="AH490">
        <f>HA!H489</f>
        <v>5180.8100000000004</v>
      </c>
      <c r="AI490">
        <f>HA!I489</f>
        <v>-1</v>
      </c>
      <c r="AJ490">
        <f>HA!J489</f>
        <v>0.4</v>
      </c>
      <c r="AK490">
        <f>HA!K489</f>
        <v>-0.92605999999999999</v>
      </c>
      <c r="AL490">
        <f>HA!L489</f>
        <v>-1</v>
      </c>
      <c r="AM490">
        <f>KC!E489</f>
        <v>5209.1952099999999</v>
      </c>
      <c r="AN490">
        <f>KC!F489</f>
        <v>5204.4553299999998</v>
      </c>
      <c r="AO490">
        <f>KC!G489</f>
        <v>5199.7154499999997</v>
      </c>
      <c r="AP490">
        <f>KC!H489</f>
        <v>5194.9755800000003</v>
      </c>
      <c r="AQ490">
        <f>KC!I489</f>
        <v>5190.2357000000002</v>
      </c>
      <c r="AR490">
        <f>KC!J489</f>
        <v>5185.8026</v>
      </c>
      <c r="AS490">
        <f>KC!K489</f>
        <v>5181.0627199999999</v>
      </c>
      <c r="AT490">
        <f>KC!L489</f>
        <v>5176.3228499999996</v>
      </c>
      <c r="AU490">
        <f>KC!M489</f>
        <v>5171.5829700000004</v>
      </c>
      <c r="AV490">
        <f>KC!N489</f>
        <v>5166.8430900000003</v>
      </c>
      <c r="AW490">
        <f>SR_Levels!E489</f>
        <v>5178.6000000000004</v>
      </c>
      <c r="AX490">
        <f>SR_Levels!F489</f>
        <v>5161.8900000000003</v>
      </c>
      <c r="AY490">
        <f>SR_Levels!G489</f>
        <v>5135.8500000000004</v>
      </c>
      <c r="AZ490">
        <f>SR_Levels!H489</f>
        <v>0</v>
      </c>
      <c r="BA490">
        <f>SR_Levels!I489</f>
        <v>5193.3500000000004</v>
      </c>
      <c r="BB490">
        <f>SR_Levels!J489</f>
        <v>5205.3100000000004</v>
      </c>
      <c r="BC490">
        <f>SR_Levels!K489</f>
        <v>0</v>
      </c>
      <c r="BD490">
        <f>SR_Levels!L489</f>
        <v>0</v>
      </c>
      <c r="BE490">
        <f>ZigZag!E489</f>
        <v>0</v>
      </c>
      <c r="BF490">
        <f>ZigZag!F489</f>
        <v>0</v>
      </c>
      <c r="BG490">
        <f>ZigZag!G489</f>
        <v>5186.38</v>
      </c>
      <c r="BH490">
        <f>Dual_Tema!E489</f>
        <v>5181.1400000000003</v>
      </c>
      <c r="BI490">
        <f>Dual_Tema!F489</f>
        <v>5178.12</v>
      </c>
      <c r="BJ490">
        <f>Pinbar!E489</f>
        <v>0</v>
      </c>
      <c r="BK490">
        <f>SSA!E489</f>
        <v>5180.2694700000002</v>
      </c>
      <c r="BL490">
        <f>SSA!F489</f>
        <v>5180.4058699999996</v>
      </c>
      <c r="BN490" t="str">
        <f t="shared" si="792"/>
        <v>Green Candle</v>
      </c>
      <c r="BO490" s="34">
        <f t="shared" si="797"/>
        <v>6.991629358663598E-4</v>
      </c>
      <c r="BP490" s="34">
        <f t="shared" si="805"/>
        <v>-2.0512761248794309E-3</v>
      </c>
      <c r="BQ490" s="34">
        <f t="shared" si="821"/>
        <v>-2.7600383402816009E-3</v>
      </c>
      <c r="BR490" s="34">
        <f t="shared" si="829"/>
        <v>-1.9301672426348393E-3</v>
      </c>
      <c r="BS490" s="35">
        <f t="shared" si="798"/>
        <v>1.1649322402962348E-4</v>
      </c>
      <c r="BT490" s="35">
        <f t="shared" si="806"/>
        <v>-1.711006000605364E-4</v>
      </c>
      <c r="BU490" s="35">
        <f t="shared" si="822"/>
        <v>-1.5353567158804537E-4</v>
      </c>
      <c r="BV490" s="35">
        <f t="shared" si="830"/>
        <v>-8.0498110514803933E-5</v>
      </c>
      <c r="BW490" s="27">
        <v>96</v>
      </c>
      <c r="BX490">
        <f>F490-G490</f>
        <v>2.5800000000008367</v>
      </c>
      <c r="BY490">
        <f>ABS(F490-D489)</f>
        <v>1.5</v>
      </c>
      <c r="BZ490">
        <f>ABS(G490-D489)</f>
        <v>1.0800000000008367</v>
      </c>
      <c r="CA490">
        <f t="shared" si="771"/>
        <v>2.5800000000008367</v>
      </c>
      <c r="CB490">
        <f t="shared" si="808"/>
        <v>4.5814285714286598</v>
      </c>
      <c r="CC490">
        <f t="shared" si="814"/>
        <v>4.2584163152942622</v>
      </c>
      <c r="CD490">
        <f t="shared" si="809"/>
        <v>0.32301225613439755</v>
      </c>
      <c r="CE490">
        <f t="shared" si="815"/>
        <v>1</v>
      </c>
      <c r="CF490">
        <f t="shared" si="818"/>
        <v>4</v>
      </c>
      <c r="CG490" s="7" t="str">
        <f t="shared" si="810"/>
        <v>-----</v>
      </c>
      <c r="CH490" s="21">
        <f>(Q490-Q394)/$BW490</f>
        <v>5.5208333333306809E-3</v>
      </c>
      <c r="CI490" s="21">
        <f>(R490-R394)/$BW490</f>
        <v>-2.5937499999997726E-2</v>
      </c>
      <c r="CJ490" s="21">
        <f>(S490-S394)/$BW490</f>
        <v>-1.7604166666662497E-2</v>
      </c>
      <c r="CK490" s="21">
        <f>(T490-T394)/$BW490</f>
        <v>7.5625000000002274E-2</v>
      </c>
      <c r="CL490" s="21">
        <f>(U490-U394)/$BW490</f>
        <v>2.2083333333332195E-2</v>
      </c>
      <c r="CM490" s="21">
        <f>(V490-V394)/$BW490</f>
        <v>3.875000000000265E-2</v>
      </c>
      <c r="CN490">
        <f>DEGREES(ATAN(CH490/$CB490))</f>
        <v>6.9044030993807654E-2</v>
      </c>
      <c r="CO490">
        <f>DEGREES(ATAN(CI490/$CB490))</f>
        <v>-0.32437336535797312</v>
      </c>
      <c r="CP490">
        <f>DEGREES(ATAN(CJ490/$CB490))</f>
        <v>-0.2201582916771341</v>
      </c>
      <c r="CQ490">
        <f>DEGREES(ATAN(CK490/$CB490))</f>
        <v>0.94568752437691639</v>
      </c>
      <c r="CR490">
        <f t="shared" si="811"/>
        <v>0.27617411877696757</v>
      </c>
      <c r="CS490">
        <f t="shared" si="812"/>
        <v>0.48459961342737418</v>
      </c>
      <c r="CT490" t="str" cm="1">
        <f t="array" ref="CT490">_xlfn.IFS(CN490&gt;3,"Strong + Slope",CN490&gt;1.5,"Moderate + Slope",CN490&gt;0.5,"Sideway + Slope",CN490&gt;=-0.5,"Sideway Flat",CN490&gt;=-1.5,"Sideway - Slope",CN490&gt;=-3,"Moderate - Slope",TRUE,"Strong - Slope")</f>
        <v>Sideway Flat</v>
      </c>
      <c r="CU490" t="str" cm="1">
        <f t="array" ref="CU490">_xlfn.IFS(CO490&gt;3,"Strong + Slope",CO490&gt;1.5,"Moderate + Slope",CO490&gt;0.5,"Sideway + Slope",CO490&gt;=-0.5,"Sideway Flat",CO490&gt;=-1.5,"Sideway - Slope",CO490&gt;=-3,"Moderate - Slope",TRUE,"Strong - Slope")</f>
        <v>Sideway Flat</v>
      </c>
      <c r="CV490" t="str" cm="1">
        <f t="array" ref="CV490">_xlfn.IFS(CP490&gt;3,"Strong + Slope",CP490&gt;1.5,"Moderate + Slope",CP490&gt;0.5,"Sideway + Slope",CP490&gt;=-0.5,"Sideway Flat",CP490&gt;=-1.5,"Sideway - Slope",CP490&gt;=-3,"Moderate - Slope",TRUE,"Strong - Slope")</f>
        <v>Sideway Flat</v>
      </c>
      <c r="CW490" t="str" cm="1">
        <f t="array" ref="CW490">_xlfn.IFS(CQ490&gt;3,"Strong + Slope",CQ490&gt;1.5,"Moderate + Slope",CQ490&gt;0.5,"Sideway + Slope",CQ490&gt;=-0.5,"Sideway Flat",CQ490&gt;=-1.5,"Sideway - Slope",CQ490&gt;=-3,"Moderate - Slope",TRUE,"Strong - Slope")</f>
        <v>Sideway + Slope</v>
      </c>
      <c r="CX490" t="str" cm="1">
        <f t="array" ref="CX490">_xlfn.IFS(CR490&gt;3,"Strong + Slope",CR490&gt;1.5,"Moderate + Slope",CR490&gt;0.5,"Sideway + Slope",CR490&gt;=-0.5,"Sideway Flat",CR490&gt;=-1.5,"Sideway - Slope",CR490&gt;=-3,"Moderate - Slope",TRUE,"Strong - Slope")</f>
        <v>Sideway Flat</v>
      </c>
      <c r="CY490" t="str" cm="1">
        <f t="array" ref="CY490">_xlfn.IFS(CS490&gt;3,"Strong + Slope",CS490&gt;1.5,"Moderate + Slope",CS490&gt;0.5,"Sideway + Slope",CS490&gt;=-0.5,"Sideway Flat",CS490&gt;=-1.5,"Sideway - Slope",CS490&gt;=-3,"Moderate - Slope",TRUE,"Strong - Slope")</f>
        <v>Sideway Flat</v>
      </c>
      <c r="CZ490" s="7" t="str">
        <f>IF(AND(D490&gt;BH490,D490&gt;E490),"Bullish Trigger","-----")</f>
        <v>Bullish Trigger</v>
      </c>
      <c r="DA490" s="7" t="str">
        <f>IF(AND(D490&lt;BI490,D490&lt;E490),"Bearish Trigger","-----")</f>
        <v>-----</v>
      </c>
      <c r="DB490" s="13" t="str">
        <f>IF(AND(W490=BE490,W490&gt;0,BE490&gt;0),"Important High","------")</f>
        <v>------</v>
      </c>
      <c r="DC490" s="13" t="str">
        <f>IF(AND(X490=BF490,X490&gt;0,BF490&gt;0),"Important Low","------")</f>
        <v>------</v>
      </c>
      <c r="DD490" s="7" t="str">
        <f>IF(AND(DB490="Important High",DC490="-----",BJ490=1),"Imp High Rej","-----")</f>
        <v>-----</v>
      </c>
      <c r="DE490" s="7" t="str">
        <f>IF(AND(DB490="-----",DC490="Important Low",BJ490=1),"Imp Low Rej","-----")</f>
        <v>-----</v>
      </c>
      <c r="DF490" s="7" t="str">
        <f>IF(Y490&gt;AM490,"Overbought",IF(Y490&gt;AO490,"Bullish Momentum",IF(Y490&gt;AQ490,"Flat Momentum","-----")))</f>
        <v>-----</v>
      </c>
      <c r="DG490" s="7" t="str">
        <f>IF(Y490&lt;AV490,"Oversold",IF(Y490&lt;AT490,"Bearish Momentum",IF(Y490&lt;AR490,"Flat Momentum","-----")))</f>
        <v>Flat Momentum</v>
      </c>
      <c r="DH490" s="7" t="str">
        <f>IF(AND(DF490="Overbought",AD490=2),"Culminated Thrust","-----")</f>
        <v>-----</v>
      </c>
      <c r="DI490" s="7" t="str">
        <f>IF(AND(DG490="Oversold",AD490=5),"Culminated Thrust","-----")</f>
        <v>-----</v>
      </c>
      <c r="DJ490" s="14">
        <f>(Q490-$D490)/$D490</f>
        <v>3.7133967930456382E-3</v>
      </c>
      <c r="DK490" s="14">
        <f>(R490-$D490)/$D490</f>
        <v>1.540171850753965E-3</v>
      </c>
      <c r="DL490" s="14">
        <f>(S490-$D490)/$D490</f>
        <v>3.6149647574712758E-3</v>
      </c>
      <c r="DM490" s="14">
        <f>(T490-$D490)/$D490</f>
        <v>4.5934949934766761E-4</v>
      </c>
      <c r="DN490" s="14">
        <f>(U490-$D490)/$D490</f>
        <v>1.0808223514069995E-4</v>
      </c>
      <c r="DO490" s="14">
        <f>(V490-$D490)/$D490</f>
        <v>-2.1693648624653136E-3</v>
      </c>
      <c r="DP490" s="14">
        <f t="shared" si="737"/>
        <v>3.7133967930456382E-3</v>
      </c>
      <c r="DQ490" s="14">
        <f t="shared" si="738"/>
        <v>3.6149647574712758E-3</v>
      </c>
      <c r="DR490" s="14">
        <f t="shared" si="739"/>
        <v>1.540171850753965E-3</v>
      </c>
      <c r="DS490" s="14">
        <f t="shared" si="740"/>
        <v>4.5934949934766761E-4</v>
      </c>
      <c r="DT490" s="14">
        <f t="shared" si="741"/>
        <v>1.0808223514069995E-4</v>
      </c>
      <c r="DU490" s="14">
        <f t="shared" si="742"/>
        <v>-2.1693648624653136E-3</v>
      </c>
      <c r="DV490" t="str">
        <f>IF($D490&gt;Q490,"SUP","RES")</f>
        <v>RES</v>
      </c>
      <c r="DW490" t="str">
        <f>IF($D490&gt;R490,"SUP","RES")</f>
        <v>RES</v>
      </c>
      <c r="DX490" t="str">
        <f>IF($D490&gt;S490,"SUP","RES")</f>
        <v>RES</v>
      </c>
      <c r="DY490" t="str">
        <f>IF($D490&gt;T490,"SUP","RES")</f>
        <v>RES</v>
      </c>
      <c r="DZ490" t="str">
        <f>IF($D490&gt;U490,"SUP","RES")</f>
        <v>RES</v>
      </c>
      <c r="EA490" t="str">
        <f>IF($D490&gt;V490,"SUP","RES")</f>
        <v>SUP</v>
      </c>
      <c r="EB490" s="7">
        <f t="shared" si="743"/>
        <v>5</v>
      </c>
      <c r="EC490" s="7">
        <f t="shared" si="744"/>
        <v>1</v>
      </c>
      <c r="ED490" s="13" t="str">
        <f t="shared" si="745"/>
        <v>-----</v>
      </c>
      <c r="EE490" s="13" t="str">
        <f t="shared" si="746"/>
        <v>-----</v>
      </c>
      <c r="EF490" s="7">
        <f>IF(OR(ED490="All Sup",EE490="All Res"),"na",((D490-MIN(Q490:V490))/(MAX(Q490:V490)-MIN(Q490:V490))))</f>
        <v>0.36876640419947321</v>
      </c>
      <c r="EG490">
        <v>1.4999999999999999E-4</v>
      </c>
      <c r="EH490">
        <f>Q490*(1+$EG490)</f>
        <v>5201.260072</v>
      </c>
      <c r="EI490">
        <f>Q490*(1-$EG490)</f>
        <v>5199.699928</v>
      </c>
      <c r="EJ490">
        <f>R490*(1+$EG490)</f>
        <v>5189.998383000001</v>
      </c>
      <c r="EK490">
        <f>R490*(1-$EG490)</f>
        <v>5188.4416170000004</v>
      </c>
      <c r="EL490">
        <f>S490*(1+$EG490)</f>
        <v>5200.7499955000003</v>
      </c>
      <c r="EM490">
        <f>S490*(1-$EG490)</f>
        <v>5199.1900045000002</v>
      </c>
      <c r="EN490">
        <f>T490*(1+$EG490)</f>
        <v>5184.397543</v>
      </c>
      <c r="EO490">
        <f>T490*(1-$EG490)</f>
        <v>5182.8424569999997</v>
      </c>
      <c r="EP490">
        <f>U490*(1+$EG490)</f>
        <v>5182.5772700000007</v>
      </c>
      <c r="EQ490">
        <f>U490*(1-$EG490)</f>
        <v>5181.0227300000006</v>
      </c>
      <c r="ER490">
        <f>V490*(1+$EG490)</f>
        <v>5170.7755000000006</v>
      </c>
      <c r="ES490">
        <f>V490*(1-$EG490)</f>
        <v>5169.2245000000003</v>
      </c>
      <c r="ET490" s="7" t="str">
        <f t="shared" si="747"/>
        <v>-----</v>
      </c>
      <c r="EU490" s="7" t="str">
        <f t="shared" si="748"/>
        <v>-----</v>
      </c>
      <c r="EV490" s="7" t="str">
        <f t="shared" si="749"/>
        <v>-----</v>
      </c>
      <c r="EW490" s="7" t="str">
        <f t="shared" si="750"/>
        <v>-----</v>
      </c>
      <c r="EX490" s="7" t="str">
        <f t="shared" si="751"/>
        <v>TOUCH</v>
      </c>
      <c r="EY490" s="7" t="str">
        <f t="shared" si="752"/>
        <v>-----</v>
      </c>
      <c r="EZ490">
        <f t="shared" si="772"/>
        <v>115</v>
      </c>
      <c r="FA490">
        <f t="shared" si="773"/>
        <v>10</v>
      </c>
      <c r="FB490">
        <f t="shared" si="774"/>
        <v>488</v>
      </c>
      <c r="FC490">
        <f t="shared" si="775"/>
        <v>2</v>
      </c>
      <c r="FD490">
        <f t="shared" si="776"/>
        <v>0</v>
      </c>
      <c r="FE490">
        <f t="shared" si="777"/>
        <v>182</v>
      </c>
      <c r="FF490">
        <f t="shared" si="778"/>
        <v>4</v>
      </c>
      <c r="FG490">
        <f t="shared" si="779"/>
        <v>2</v>
      </c>
      <c r="FH490">
        <f t="shared" si="780"/>
        <v>0</v>
      </c>
      <c r="FI490">
        <f t="shared" si="781"/>
        <v>4</v>
      </c>
      <c r="FJ490">
        <f t="shared" si="782"/>
        <v>7</v>
      </c>
      <c r="FK490">
        <f t="shared" si="783"/>
        <v>1</v>
      </c>
      <c r="FL490" s="7" t="str">
        <f t="shared" si="753"/>
        <v>-----</v>
      </c>
      <c r="FM490" s="7" t="str">
        <f t="shared" si="754"/>
        <v>-----</v>
      </c>
      <c r="FN490" s="7" t="str">
        <f t="shared" si="755"/>
        <v>-----</v>
      </c>
      <c r="FO490" s="7" t="str">
        <f t="shared" si="756"/>
        <v>-----</v>
      </c>
      <c r="FP490" s="7">
        <f t="shared" si="757"/>
        <v>7</v>
      </c>
      <c r="FQ490" s="7" t="str">
        <f t="shared" si="758"/>
        <v>-----</v>
      </c>
      <c r="FR490" s="13" t="str">
        <f>IF(FL490="-----","-----",(D490-Q490)/Q490)</f>
        <v>-----</v>
      </c>
      <c r="FS490" s="13" t="str">
        <f>IF(FM490="-----","-----",(Q490-R490)/R490)</f>
        <v>-----</v>
      </c>
      <c r="FT490" s="13" t="str">
        <f>IF(FN490="-----","-----",(R490-S490)/S490)</f>
        <v>-----</v>
      </c>
      <c r="FU490" s="13" t="str">
        <f>IF(FO490="-----","-----",(S490-T490)/T490)</f>
        <v>-----</v>
      </c>
      <c r="FV490" s="13">
        <f>IF(FP490="-----","-----",(T490-U490)/U490)</f>
        <v>3.5122930255890018E-4</v>
      </c>
      <c r="FW490" s="13" t="str">
        <f>IF(FQ490="-----","-----",(U490-V490)/V490)</f>
        <v>-----</v>
      </c>
      <c r="FX490" s="7" t="str">
        <f t="shared" si="759"/>
        <v>-----</v>
      </c>
      <c r="FY490" s="7" t="str">
        <f t="shared" si="760"/>
        <v>-----</v>
      </c>
      <c r="FZ490" s="7" t="str">
        <f t="shared" si="761"/>
        <v>-----</v>
      </c>
      <c r="GA490" s="7" t="str">
        <f t="shared" si="762"/>
        <v>-----</v>
      </c>
      <c r="GB490" s="7" t="str">
        <f t="shared" si="763"/>
        <v>Support</v>
      </c>
      <c r="GC490" s="7" t="str">
        <f t="shared" si="764"/>
        <v>-----</v>
      </c>
      <c r="GD490" s="7" t="str">
        <f>IF(AND(BG490&gt;AA490,BG489&gt;AA489,BG488&gt;AA488,BG487&gt;AA487,BG486&gt;AA486,BG485&gt;AA485,BG484&gt;AA484,BG483&gt;AA483,BG482&gt;AA482,BG481&gt;AA481,BG480&gt;AA480,BG479&gt;AA479),"Bullish",IF(AND(BG490&lt;AA490,BG489&lt;AA489,BG488&lt;AA488,BG487&lt;AA487,BG486&lt;AA486,BG485&lt;AA485,BG484&lt;AA484,BG483&lt;AA483,BG482&lt;AA482,BG481&lt;AA481,BG480&lt;AA480,BG479&lt;AA479),"Bearish","-----"))</f>
        <v>-----</v>
      </c>
      <c r="GE490">
        <f>(Z490-BG490)/BG490</f>
        <v>-1.0797511944748289E-3</v>
      </c>
      <c r="GF490" s="28">
        <f t="shared" si="722"/>
        <v>-1.2716515627985596</v>
      </c>
      <c r="GG490" s="7">
        <f t="shared" si="723"/>
        <v>0.10174847380509905</v>
      </c>
      <c r="GH490" s="7" t="str">
        <f t="shared" si="724"/>
        <v>-----</v>
      </c>
      <c r="GI490" s="7" t="str">
        <f>IF(Y490&gt;Z490,"Bullish","Bearish")</f>
        <v>Bearish</v>
      </c>
      <c r="GJ490" s="13" t="str">
        <f>IF(AND(D490&gt;Y490,D489&lt;Y489),"TEMA crossover","-----")</f>
        <v>-----</v>
      </c>
      <c r="GK490" s="13" t="str">
        <f>IF(AND(D490&lt;Y490,D489&gt;Y489),"TEMA crossunder","-----")</f>
        <v>-----</v>
      </c>
      <c r="GL490" s="22" t="str">
        <f>IF(GD490="Bearish","YES","-----")</f>
        <v>-----</v>
      </c>
      <c r="GM490" s="22" t="str">
        <f>IF(GH490="Reverse to Bearish","YES","-----")</f>
        <v>-----</v>
      </c>
      <c r="GN490" s="22" t="str">
        <f>IF(AND(GI490="Bullish",GI489="Bullish",GI488="Bullish",GI487="Bullish"),"YES","-----")</f>
        <v>-----</v>
      </c>
      <c r="GO490" s="22" t="str">
        <f>IF(OR(GK490="TEMA crossunder",GK489="TEMA crossunder",GK488="TEMA crossunder",GK487="TEMA crossunder"),"YES","-----")</f>
        <v>-----</v>
      </c>
      <c r="GP490" s="22" t="str">
        <f>IF(GD490="Bullish","YES","-----")</f>
        <v>-----</v>
      </c>
      <c r="GQ490" s="22" t="str">
        <f>IF(GH490="Reverse to Bullish","YES","-----")</f>
        <v>-----</v>
      </c>
      <c r="GR490" s="22" t="str">
        <f>IF(AND(GI490="Bearish",GI489="Bearish",GI488="Bearish",GI487="Bearish"),"YES","-----")</f>
        <v>YES</v>
      </c>
      <c r="GS490" s="22" t="str">
        <f>IF(OR(GJ490="TEMA crossover",GJ489="TEMA crossover",GJ488="TEMA crossover",GJ487="TEMA crossover"),"YES","-----")</f>
        <v>YES</v>
      </c>
      <c r="GT490" s="22" t="str">
        <f t="shared" si="784"/>
        <v>-----</v>
      </c>
      <c r="GU490" s="22" t="str">
        <f t="shared" si="785"/>
        <v>-----</v>
      </c>
      <c r="GV490" s="22" t="str">
        <f t="shared" si="786"/>
        <v>-----</v>
      </c>
      <c r="GW490" s="22" t="str">
        <f t="shared" si="787"/>
        <v>-----</v>
      </c>
      <c r="GX490" s="22" t="str">
        <f t="shared" si="788"/>
        <v>-----</v>
      </c>
      <c r="GY490" s="22" t="str">
        <f t="shared" si="789"/>
        <v>-----</v>
      </c>
      <c r="GZ490" s="7" t="str">
        <f>IF(G490&gt;BH490,"YES","-----")</f>
        <v>-----</v>
      </c>
      <c r="HA490" s="7" t="str">
        <f>IF(F490&lt;BI490,"YES","-----")</f>
        <v>-----</v>
      </c>
      <c r="HB490">
        <f>BH490-BI490</f>
        <v>3.0200000000004366</v>
      </c>
      <c r="HC490" s="27">
        <f t="shared" si="765"/>
        <v>-0.98953436968171815</v>
      </c>
      <c r="HD490" s="28">
        <f t="shared" si="725"/>
        <v>0.16120088129602331</v>
      </c>
      <c r="HE490" s="28" t="str">
        <f t="shared" si="726"/>
        <v>-----</v>
      </c>
      <c r="HF490" s="27">
        <f>STANDARDIZE(H490,AVERAGE($H107:$H490),_xlfn.STDEV.P($H107:$H490))</f>
        <v>-0.30428234967538009</v>
      </c>
      <c r="HG490" s="28">
        <f t="shared" si="727"/>
        <v>0.38045639547436738</v>
      </c>
      <c r="HH490" s="28" t="str">
        <f t="shared" si="728"/>
        <v>-----</v>
      </c>
      <c r="HI490">
        <f t="shared" si="766"/>
        <v>-2.1494700000002922</v>
      </c>
      <c r="HJ490">
        <f t="shared" si="767"/>
        <v>0.87053000000014435</v>
      </c>
      <c r="HK490" s="28">
        <f t="shared" ref="HK490:HL490" si="845">STANDARDIZE(HI490,AVERAGE(HI107:HI490),_xlfn.STDEV.P(HI107:HI490))</f>
        <v>0.24149489176805206</v>
      </c>
      <c r="HL490" s="28">
        <f t="shared" si="845"/>
        <v>-0.7257982242851807</v>
      </c>
      <c r="HM490" s="28">
        <f t="shared" si="730"/>
        <v>0.59541421243669301</v>
      </c>
      <c r="HN490" s="28">
        <f t="shared" si="731"/>
        <v>0.23398123783491162</v>
      </c>
      <c r="HO490" s="28" t="str">
        <f t="shared" si="732"/>
        <v>-----</v>
      </c>
      <c r="HP490" s="28" t="str">
        <f t="shared" si="733"/>
        <v>-----</v>
      </c>
      <c r="HQ490" s="28">
        <f t="shared" si="796"/>
        <v>-0.1363999999994121</v>
      </c>
      <c r="HR490" s="28" t="str">
        <f t="shared" si="769"/>
        <v>Bear</v>
      </c>
      <c r="HS490">
        <f t="shared" si="770"/>
        <v>0.1363999999994121</v>
      </c>
      <c r="HT490" s="27">
        <f t="shared" si="734"/>
        <v>-1.0070805420045432</v>
      </c>
      <c r="HU490" s="28">
        <f t="shared" si="735"/>
        <v>0.15694803549125511</v>
      </c>
      <c r="HV490" s="27" t="str">
        <f t="shared" si="736"/>
        <v>-----</v>
      </c>
    </row>
    <row r="491" spans="1:230" x14ac:dyDescent="0.55000000000000004">
      <c r="A491">
        <f>Validation!A490</f>
        <v>1772178600</v>
      </c>
      <c r="B491" t="str">
        <f>Price!B490</f>
        <v>XAUUSD</v>
      </c>
      <c r="C491" t="str">
        <f>Price!C490</f>
        <v>M5</v>
      </c>
      <c r="D491">
        <f>Price!D490</f>
        <v>5179.6499999999996</v>
      </c>
      <c r="E491">
        <f>Price!E490</f>
        <v>5181.22</v>
      </c>
      <c r="F491">
        <f>Price!F490</f>
        <v>5181.53</v>
      </c>
      <c r="G491">
        <f>Price!G490</f>
        <v>5177.76</v>
      </c>
      <c r="H491">
        <f>Price!H490</f>
        <v>396</v>
      </c>
      <c r="I491">
        <f>Diagonals!E490</f>
        <v>5234.1899999999996</v>
      </c>
      <c r="J491">
        <f>Diagonals!F490</f>
        <v>0</v>
      </c>
      <c r="K491">
        <f>Diagonals!G490</f>
        <v>0</v>
      </c>
      <c r="L491">
        <f>Diagonals!H490</f>
        <v>5080.7700000000004</v>
      </c>
      <c r="M491">
        <f>Diagonals!I490</f>
        <v>0</v>
      </c>
      <c r="N491">
        <f>Diagonals!J490</f>
        <v>0</v>
      </c>
      <c r="O491">
        <f>Diagonals!K490</f>
        <v>0</v>
      </c>
      <c r="P491">
        <f>Diagonals!L490</f>
        <v>0</v>
      </c>
      <c r="Q491">
        <f>Trendlines!E490</f>
        <v>5200.49</v>
      </c>
      <c r="R491">
        <f>Trendlines!F490</f>
        <v>5189.1899999999996</v>
      </c>
      <c r="S491">
        <f>Trendlines!G490</f>
        <v>5199.96</v>
      </c>
      <c r="T491">
        <f>Trendlines!H490</f>
        <v>5183.7</v>
      </c>
      <c r="U491">
        <f>Trendlines!I490</f>
        <v>5181.83</v>
      </c>
      <c r="V491">
        <f>Trendlines!J490</f>
        <v>5170.04</v>
      </c>
      <c r="W491">
        <f>Trendlines!K490</f>
        <v>0</v>
      </c>
      <c r="X491">
        <f>Trendlines!L490</f>
        <v>0</v>
      </c>
      <c r="Y491">
        <f>Tema_Hrma_Smma!E490</f>
        <v>5179.3599999999997</v>
      </c>
      <c r="Z491">
        <f>Tema_Hrma_Smma!F490</f>
        <v>5180.22</v>
      </c>
      <c r="AA491">
        <f>Tema_Hrma_Smma!G490</f>
        <v>5186.8900000000003</v>
      </c>
      <c r="AB491">
        <f>ZScore!H490</f>
        <v>-1</v>
      </c>
      <c r="AC491">
        <f>ZScore!I490</f>
        <v>0.45762000000000003</v>
      </c>
      <c r="AD491">
        <f>ZScore!J490</f>
        <v>3</v>
      </c>
      <c r="AE491">
        <f>HA!E490</f>
        <v>5181.01</v>
      </c>
      <c r="AF491">
        <f>HA!F490</f>
        <v>5181.53</v>
      </c>
      <c r="AG491">
        <f>HA!G490</f>
        <v>5177.76</v>
      </c>
      <c r="AH491">
        <f>HA!H490</f>
        <v>5180.04</v>
      </c>
      <c r="AI491">
        <f>HA!I490</f>
        <v>-1</v>
      </c>
      <c r="AJ491">
        <f>HA!J490</f>
        <v>0.97</v>
      </c>
      <c r="AK491">
        <f>HA!K490</f>
        <v>-0.69106000000000001</v>
      </c>
      <c r="AL491">
        <f>HA!L490</f>
        <v>-2</v>
      </c>
      <c r="AM491">
        <f>KC!E490</f>
        <v>5208.4755299999997</v>
      </c>
      <c r="AN491">
        <f>KC!F490</f>
        <v>5203.7353499999999</v>
      </c>
      <c r="AO491">
        <f>KC!G490</f>
        <v>5198.9951600000004</v>
      </c>
      <c r="AP491">
        <f>KC!H490</f>
        <v>5194.2549799999997</v>
      </c>
      <c r="AQ491">
        <f>KC!I490</f>
        <v>5189.5147900000002</v>
      </c>
      <c r="AR491">
        <f>KC!J490</f>
        <v>5185.1229199999998</v>
      </c>
      <c r="AS491">
        <f>KC!K490</f>
        <v>5180.38274</v>
      </c>
      <c r="AT491">
        <f>KC!L490</f>
        <v>5175.6425499999996</v>
      </c>
      <c r="AU491">
        <f>KC!M490</f>
        <v>5170.9023699999998</v>
      </c>
      <c r="AV491">
        <f>KC!N490</f>
        <v>5166.1621800000003</v>
      </c>
      <c r="AW491">
        <f>SR_Levels!E490</f>
        <v>5178.6000000000004</v>
      </c>
      <c r="AX491">
        <f>SR_Levels!F490</f>
        <v>5161.8900000000003</v>
      </c>
      <c r="AY491">
        <f>SR_Levels!G490</f>
        <v>5135.8500000000004</v>
      </c>
      <c r="AZ491">
        <f>SR_Levels!H490</f>
        <v>0</v>
      </c>
      <c r="BA491">
        <f>SR_Levels!I490</f>
        <v>5193.3500000000004</v>
      </c>
      <c r="BB491">
        <f>SR_Levels!J490</f>
        <v>5205.3100000000004</v>
      </c>
      <c r="BC491">
        <f>SR_Levels!K490</f>
        <v>0</v>
      </c>
      <c r="BD491">
        <f>SR_Levels!L490</f>
        <v>0</v>
      </c>
      <c r="BE491">
        <f>ZigZag!E490</f>
        <v>0</v>
      </c>
      <c r="BF491">
        <f>ZigZag!F490</f>
        <v>0</v>
      </c>
      <c r="BG491">
        <f>ZigZag!G490</f>
        <v>5185.8999999999996</v>
      </c>
      <c r="BH491">
        <f>Dual_Tema!E490</f>
        <v>5180.82</v>
      </c>
      <c r="BI491">
        <f>Dual_Tema!F490</f>
        <v>5177.6899999999996</v>
      </c>
      <c r="BJ491">
        <f>Pinbar!E490</f>
        <v>0</v>
      </c>
      <c r="BK491">
        <f>SSA!E490</f>
        <v>5179.9067100000002</v>
      </c>
      <c r="BL491">
        <f>SSA!F490</f>
        <v>5180.1562899999999</v>
      </c>
      <c r="BN491" t="str">
        <f t="shared" si="792"/>
        <v>Red Candle</v>
      </c>
      <c r="BO491" s="34">
        <f t="shared" si="797"/>
        <v>-6.1163613631187719E-4</v>
      </c>
      <c r="BP491" s="34">
        <f t="shared" si="805"/>
        <v>-1.7730325602013375E-3</v>
      </c>
      <c r="BQ491" s="34">
        <f t="shared" si="821"/>
        <v>-2.954764196342663E-3</v>
      </c>
      <c r="BR491" s="34">
        <f t="shared" si="829"/>
        <v>-2.9278941107171441E-3</v>
      </c>
      <c r="BS491" s="35">
        <f t="shared" si="798"/>
        <v>-1.0196534484741004E-4</v>
      </c>
      <c r="BT491" s="35">
        <f t="shared" si="806"/>
        <v>-1.4787291929141411E-4</v>
      </c>
      <c r="BU491" s="35">
        <f t="shared" si="822"/>
        <v>-1.643830504121091E-4</v>
      </c>
      <c r="BV491" s="35">
        <f t="shared" si="830"/>
        <v>-1.2216706939638389E-4</v>
      </c>
      <c r="BW491" s="27">
        <v>96</v>
      </c>
      <c r="BX491">
        <f>F491-G491</f>
        <v>3.7699999999995271</v>
      </c>
      <c r="BY491">
        <f>ABS(F491-D490)</f>
        <v>0.28999999999996362</v>
      </c>
      <c r="BZ491">
        <f>ABS(G491-D490)</f>
        <v>3.4799999999995634</v>
      </c>
      <c r="CA491">
        <f t="shared" si="771"/>
        <v>3.7699999999995271</v>
      </c>
      <c r="CB491">
        <f t="shared" si="808"/>
        <v>4.5964285714286621</v>
      </c>
      <c r="CC491">
        <f t="shared" si="814"/>
        <v>4.2235294356303523</v>
      </c>
      <c r="CD491">
        <f t="shared" si="809"/>
        <v>0.3728991357983098</v>
      </c>
      <c r="CE491">
        <f t="shared" si="815"/>
        <v>1</v>
      </c>
      <c r="CF491">
        <f t="shared" si="818"/>
        <v>5</v>
      </c>
      <c r="CG491" s="7" t="str">
        <f t="shared" si="810"/>
        <v>-----</v>
      </c>
      <c r="CH491" s="21">
        <f>(Q491-Q395)/$BW491</f>
        <v>5.6249999999996208E-3</v>
      </c>
      <c r="CI491" s="21">
        <f>(R491-R395)/$BW491</f>
        <v>-2.6041666666666668E-2</v>
      </c>
      <c r="CJ491" s="21">
        <f>(S491-S395)/$BW491</f>
        <v>-1.750000000000303E-2</v>
      </c>
      <c r="CK491" s="21">
        <f>(T491-T395)/$BW491</f>
        <v>7.5625000000002274E-2</v>
      </c>
      <c r="CL491" s="21">
        <f>(U491-U395)/$BW491</f>
        <v>2.2187500000001137E-2</v>
      </c>
      <c r="CM491" s="21">
        <f>(V491-V395)/$BW491</f>
        <v>3.875000000000265E-2</v>
      </c>
      <c r="CN491">
        <f>DEGREES(ATAN(CH491/$CB491))</f>
        <v>7.0117177687687618E-2</v>
      </c>
      <c r="CO491">
        <f>DEGREES(ATAN(CI491/$CB491))</f>
        <v>-0.32461325215653625</v>
      </c>
      <c r="CP491">
        <f>DEGREES(ATAN(CJ491/$CB491))</f>
        <v>-0.21814138545935924</v>
      </c>
      <c r="CQ491">
        <f>DEGREES(ATAN(CK491/$CB491))</f>
        <v>0.94260192235521967</v>
      </c>
      <c r="CR491">
        <f t="shared" si="811"/>
        <v>0.27657130193666052</v>
      </c>
      <c r="CS491">
        <f t="shared" si="812"/>
        <v>0.48301824451709224</v>
      </c>
      <c r="CT491" t="str" cm="1">
        <f t="array" ref="CT491">_xlfn.IFS(CN491&gt;3,"Strong + Slope",CN491&gt;1.5,"Moderate + Slope",CN491&gt;0.5,"Sideway + Slope",CN491&gt;=-0.5,"Sideway Flat",CN491&gt;=-1.5,"Sideway - Slope",CN491&gt;=-3,"Moderate - Slope",TRUE,"Strong - Slope")</f>
        <v>Sideway Flat</v>
      </c>
      <c r="CU491" t="str" cm="1">
        <f t="array" ref="CU491">_xlfn.IFS(CO491&gt;3,"Strong + Slope",CO491&gt;1.5,"Moderate + Slope",CO491&gt;0.5,"Sideway + Slope",CO491&gt;=-0.5,"Sideway Flat",CO491&gt;=-1.5,"Sideway - Slope",CO491&gt;=-3,"Moderate - Slope",TRUE,"Strong - Slope")</f>
        <v>Sideway Flat</v>
      </c>
      <c r="CV491" t="str" cm="1">
        <f t="array" ref="CV491">_xlfn.IFS(CP491&gt;3,"Strong + Slope",CP491&gt;1.5,"Moderate + Slope",CP491&gt;0.5,"Sideway + Slope",CP491&gt;=-0.5,"Sideway Flat",CP491&gt;=-1.5,"Sideway - Slope",CP491&gt;=-3,"Moderate - Slope",TRUE,"Strong - Slope")</f>
        <v>Sideway Flat</v>
      </c>
      <c r="CW491" t="str" cm="1">
        <f t="array" ref="CW491">_xlfn.IFS(CQ491&gt;3,"Strong + Slope",CQ491&gt;1.5,"Moderate + Slope",CQ491&gt;0.5,"Sideway + Slope",CQ491&gt;=-0.5,"Sideway Flat",CQ491&gt;=-1.5,"Sideway - Slope",CQ491&gt;=-3,"Moderate - Slope",TRUE,"Strong - Slope")</f>
        <v>Sideway + Slope</v>
      </c>
      <c r="CX491" t="str" cm="1">
        <f t="array" ref="CX491">_xlfn.IFS(CR491&gt;3,"Strong + Slope",CR491&gt;1.5,"Moderate + Slope",CR491&gt;0.5,"Sideway + Slope",CR491&gt;=-0.5,"Sideway Flat",CR491&gt;=-1.5,"Sideway - Slope",CR491&gt;=-3,"Moderate - Slope",TRUE,"Strong - Slope")</f>
        <v>Sideway Flat</v>
      </c>
      <c r="CY491" t="str" cm="1">
        <f t="array" ref="CY491">_xlfn.IFS(CS491&gt;3,"Strong + Slope",CS491&gt;1.5,"Moderate + Slope",CS491&gt;0.5,"Sideway + Slope",CS491&gt;=-0.5,"Sideway Flat",CS491&gt;=-1.5,"Sideway - Slope",CS491&gt;=-3,"Moderate - Slope",TRUE,"Strong - Slope")</f>
        <v>Sideway Flat</v>
      </c>
      <c r="CZ491" s="7" t="str">
        <f>IF(AND(D491&gt;BH491,D491&gt;E491),"Bullish Trigger","-----")</f>
        <v>-----</v>
      </c>
      <c r="DA491" s="7" t="str">
        <f>IF(AND(D491&lt;BI491,D491&lt;E491),"Bearish Trigger","-----")</f>
        <v>-----</v>
      </c>
      <c r="DB491" s="13" t="str">
        <f>IF(AND(W491=BE491,W491&gt;0,BE491&gt;0),"Important High","------")</f>
        <v>------</v>
      </c>
      <c r="DC491" s="13" t="str">
        <f>IF(AND(X491=BF491,X491&gt;0,BF491&gt;0),"Important Low","------")</f>
        <v>------</v>
      </c>
      <c r="DD491" s="7" t="str">
        <f>IF(AND(DB491="Important High",DC491="-----",BJ491=1),"Imp High Rej","-----")</f>
        <v>-----</v>
      </c>
      <c r="DE491" s="7" t="str">
        <f>IF(AND(DB491="-----",DC491="Important Low",BJ491=1),"Imp Low Rej","-----")</f>
        <v>-----</v>
      </c>
      <c r="DF491" s="7" t="str">
        <f>IF(Y491&gt;AM491,"Overbought",IF(Y491&gt;AO491,"Bullish Momentum",IF(Y491&gt;AQ491,"Flat Momentum","-----")))</f>
        <v>-----</v>
      </c>
      <c r="DG491" s="7" t="str">
        <f>IF(Y491&lt;AV491,"Oversold",IF(Y491&lt;AT491,"Bearish Momentum",IF(Y491&lt;AR491,"Flat Momentum","-----")))</f>
        <v>Flat Momentum</v>
      </c>
      <c r="DH491" s="7" t="str">
        <f>IF(AND(DF491="Overbought",AD491=2),"Culminated Thrust","-----")</f>
        <v>-----</v>
      </c>
      <c r="DI491" s="7" t="str">
        <f>IF(AND(DG491="Oversold",AD491=5),"Culminated Thrust","-----")</f>
        <v>-----</v>
      </c>
      <c r="DJ491" s="14">
        <f>(Q491-$D491)/$D491</f>
        <v>4.0234378770766651E-3</v>
      </c>
      <c r="DK491" s="14">
        <f>(R491-$D491)/$D491</f>
        <v>1.8418232892183765E-3</v>
      </c>
      <c r="DL491" s="14">
        <f>(S491-$D491)/$D491</f>
        <v>3.9211143610090263E-3</v>
      </c>
      <c r="DM491" s="14">
        <f>(T491-$D491)/$D491</f>
        <v>7.8190611334746213E-4</v>
      </c>
      <c r="DN491" s="14">
        <f>(U491-$D491)/$D491</f>
        <v>4.2087785854262182E-4</v>
      </c>
      <c r="DO491" s="14">
        <f>(V491-$D491)/$D491</f>
        <v>-1.8553377158687697E-3</v>
      </c>
      <c r="DP491" s="14">
        <f t="shared" si="737"/>
        <v>4.0234378770766651E-3</v>
      </c>
      <c r="DQ491" s="14">
        <f t="shared" si="738"/>
        <v>3.9211143610090263E-3</v>
      </c>
      <c r="DR491" s="14">
        <f t="shared" si="739"/>
        <v>1.8418232892183765E-3</v>
      </c>
      <c r="DS491" s="14">
        <f t="shared" si="740"/>
        <v>7.8190611334746213E-4</v>
      </c>
      <c r="DT491" s="14">
        <f t="shared" si="741"/>
        <v>4.2087785854262182E-4</v>
      </c>
      <c r="DU491" s="14">
        <f t="shared" si="742"/>
        <v>-1.8553377158687697E-3</v>
      </c>
      <c r="DV491" t="str">
        <f>IF($D491&gt;Q491,"SUP","RES")</f>
        <v>RES</v>
      </c>
      <c r="DW491" t="str">
        <f>IF($D491&gt;R491,"SUP","RES")</f>
        <v>RES</v>
      </c>
      <c r="DX491" t="str">
        <f>IF($D491&gt;S491,"SUP","RES")</f>
        <v>RES</v>
      </c>
      <c r="DY491" t="str">
        <f>IF($D491&gt;T491,"SUP","RES")</f>
        <v>RES</v>
      </c>
      <c r="DZ491" t="str">
        <f>IF($D491&gt;U491,"SUP","RES")</f>
        <v>RES</v>
      </c>
      <c r="EA491" t="str">
        <f>IF($D491&gt;V491,"SUP","RES")</f>
        <v>SUP</v>
      </c>
      <c r="EB491" s="7">
        <f t="shared" si="743"/>
        <v>5</v>
      </c>
      <c r="EC491" s="7">
        <f t="shared" si="744"/>
        <v>1</v>
      </c>
      <c r="ED491" s="13" t="str">
        <f t="shared" si="745"/>
        <v>-----</v>
      </c>
      <c r="EE491" s="13" t="str">
        <f t="shared" si="746"/>
        <v>-----</v>
      </c>
      <c r="EF491" s="7">
        <f>IF(OR(ED491="All Sup",EE491="All Res"),"na",((D491-MIN(Q491:V491))/(MAX(Q491:V491)-MIN(Q491:V491))))</f>
        <v>0.31559934318554123</v>
      </c>
      <c r="EG491">
        <v>1.4999999999999999E-4</v>
      </c>
      <c r="EH491">
        <f>Q491*(1+$EG491)</f>
        <v>5201.2700734999999</v>
      </c>
      <c r="EI491">
        <f>Q491*(1-$EG491)</f>
        <v>5199.7099264999997</v>
      </c>
      <c r="EJ491">
        <f>R491*(1+$EG491)</f>
        <v>5189.9683784999997</v>
      </c>
      <c r="EK491">
        <f>R491*(1-$EG491)</f>
        <v>5188.4116214999995</v>
      </c>
      <c r="EL491">
        <f>S491*(1+$EG491)</f>
        <v>5200.7399940000005</v>
      </c>
      <c r="EM491">
        <f>S491*(1-$EG491)</f>
        <v>5199.1800060000005</v>
      </c>
      <c r="EN491">
        <f>T491*(1+$EG491)</f>
        <v>5184.4775550000004</v>
      </c>
      <c r="EO491">
        <f>T491*(1-$EG491)</f>
        <v>5182.9224450000002</v>
      </c>
      <c r="EP491">
        <f>U491*(1+$EG491)</f>
        <v>5182.6072745000001</v>
      </c>
      <c r="EQ491">
        <f>U491*(1-$EG491)</f>
        <v>5181.0527254999997</v>
      </c>
      <c r="ER491">
        <f>V491*(1+$EG491)</f>
        <v>5170.8155060000008</v>
      </c>
      <c r="ES491">
        <f>V491*(1-$EG491)</f>
        <v>5169.264494</v>
      </c>
      <c r="ET491" s="7" t="str">
        <f t="shared" si="747"/>
        <v>-----</v>
      </c>
      <c r="EU491" s="7" t="str">
        <f t="shared" si="748"/>
        <v>-----</v>
      </c>
      <c r="EV491" s="7" t="str">
        <f t="shared" si="749"/>
        <v>-----</v>
      </c>
      <c r="EW491" s="7" t="str">
        <f t="shared" si="750"/>
        <v>-----</v>
      </c>
      <c r="EX491" s="7" t="str">
        <f t="shared" si="751"/>
        <v>TOUCH</v>
      </c>
      <c r="EY491" s="7" t="str">
        <f t="shared" si="752"/>
        <v>-----</v>
      </c>
      <c r="EZ491">
        <f t="shared" si="772"/>
        <v>116</v>
      </c>
      <c r="FA491">
        <f t="shared" si="773"/>
        <v>11</v>
      </c>
      <c r="FB491">
        <f t="shared" si="774"/>
        <v>489</v>
      </c>
      <c r="FC491">
        <f t="shared" si="775"/>
        <v>3</v>
      </c>
      <c r="FD491">
        <f t="shared" si="776"/>
        <v>0</v>
      </c>
      <c r="FE491">
        <f t="shared" si="777"/>
        <v>183</v>
      </c>
      <c r="FF491">
        <f t="shared" si="778"/>
        <v>4</v>
      </c>
      <c r="FG491">
        <f t="shared" si="779"/>
        <v>2</v>
      </c>
      <c r="FH491">
        <f t="shared" si="780"/>
        <v>0</v>
      </c>
      <c r="FI491">
        <f t="shared" si="781"/>
        <v>4</v>
      </c>
      <c r="FJ491">
        <f t="shared" si="782"/>
        <v>8</v>
      </c>
      <c r="FK491">
        <f t="shared" si="783"/>
        <v>1</v>
      </c>
      <c r="FL491" s="7" t="str">
        <f t="shared" si="753"/>
        <v>-----</v>
      </c>
      <c r="FM491" s="7" t="str">
        <f t="shared" si="754"/>
        <v>-----</v>
      </c>
      <c r="FN491" s="7" t="str">
        <f t="shared" si="755"/>
        <v>-----</v>
      </c>
      <c r="FO491" s="7" t="str">
        <f t="shared" si="756"/>
        <v>-----</v>
      </c>
      <c r="FP491" s="7">
        <f t="shared" si="757"/>
        <v>8</v>
      </c>
      <c r="FQ491" s="7" t="str">
        <f t="shared" si="758"/>
        <v>-----</v>
      </c>
      <c r="FR491" s="13" t="str">
        <f>IF(FL491="-----","-----",(D491-Q491)/Q491)</f>
        <v>-----</v>
      </c>
      <c r="FS491" s="13" t="str">
        <f>IF(FM491="-----","-----",(Q491-R491)/R491)</f>
        <v>-----</v>
      </c>
      <c r="FT491" s="13" t="str">
        <f>IF(FN491="-----","-----",(R491-S491)/S491)</f>
        <v>-----</v>
      </c>
      <c r="FU491" s="13" t="str">
        <f>IF(FO491="-----","-----",(S491-T491)/T491)</f>
        <v>-----</v>
      </c>
      <c r="FV491" s="13">
        <f>IF(FP491="-----","-----",(T491-U491)/U491)</f>
        <v>3.6087636993106505E-4</v>
      </c>
      <c r="FW491" s="13" t="str">
        <f>IF(FQ491="-----","-----",(U491-V491)/V491)</f>
        <v>-----</v>
      </c>
      <c r="FX491" s="7" t="str">
        <f t="shared" si="759"/>
        <v>-----</v>
      </c>
      <c r="FY491" s="7" t="str">
        <f t="shared" si="760"/>
        <v>-----</v>
      </c>
      <c r="FZ491" s="7" t="str">
        <f t="shared" si="761"/>
        <v>-----</v>
      </c>
      <c r="GA491" s="7" t="str">
        <f t="shared" si="762"/>
        <v>-----</v>
      </c>
      <c r="GB491" s="7" t="str">
        <f t="shared" si="763"/>
        <v>Support</v>
      </c>
      <c r="GC491" s="7" t="str">
        <f t="shared" si="764"/>
        <v>-----</v>
      </c>
      <c r="GD491" s="7" t="str">
        <f>IF(AND(BG491&gt;AA491,BG490&gt;AA490,BG489&gt;AA489,BG488&gt;AA488,BG487&gt;AA487,BG486&gt;AA486,BG485&gt;AA485,BG484&gt;AA484,BG483&gt;AA483,BG482&gt;AA482,BG481&gt;AA481,BG480&gt;AA480),"Bullish",IF(AND(BG491&lt;AA491,BG490&lt;AA490,BG489&lt;AA489,BG488&lt;AA488,BG487&lt;AA487,BG486&lt;AA486,BG485&lt;AA485,BG484&lt;AA484,BG483&lt;AA483,BG482&lt;AA482,BG481&lt;AA481,BG480&lt;AA480),"Bearish","-----"))</f>
        <v>-----</v>
      </c>
      <c r="GE491">
        <f>(Z491-BG491)/BG491</f>
        <v>-1.0952775795906944E-3</v>
      </c>
      <c r="GF491" s="28">
        <f t="shared" si="722"/>
        <v>-1.3063840396296384</v>
      </c>
      <c r="GG491" s="7">
        <f t="shared" si="723"/>
        <v>9.5710995344634536E-2</v>
      </c>
      <c r="GH491" s="7" t="str">
        <f t="shared" si="724"/>
        <v>Reverse to Bullish</v>
      </c>
      <c r="GI491" s="7" t="str">
        <f>IF(Y491&gt;Z491,"Bullish","Bearish")</f>
        <v>Bearish</v>
      </c>
      <c r="GJ491" s="13" t="str">
        <f>IF(AND(D491&gt;Y491,D490&lt;Y490),"TEMA crossover","-----")</f>
        <v>-----</v>
      </c>
      <c r="GK491" s="13" t="str">
        <f>IF(AND(D491&lt;Y491,D490&gt;Y490),"TEMA crossunder","-----")</f>
        <v>-----</v>
      </c>
      <c r="GL491" s="22" t="str">
        <f>IF(GD491="Bearish","YES","-----")</f>
        <v>-----</v>
      </c>
      <c r="GM491" s="22" t="str">
        <f>IF(GH491="Reverse to Bearish","YES","-----")</f>
        <v>-----</v>
      </c>
      <c r="GN491" s="22" t="str">
        <f>IF(AND(GI491="Bullish",GI490="Bullish",GI489="Bullish",GI488="Bullish"),"YES","-----")</f>
        <v>-----</v>
      </c>
      <c r="GO491" s="22" t="str">
        <f>IF(OR(GK491="TEMA crossunder",GK490="TEMA crossunder",GK489="TEMA crossunder",GK488="TEMA crossunder"),"YES","-----")</f>
        <v>-----</v>
      </c>
      <c r="GP491" s="22" t="str">
        <f>IF(GD491="Bullish","YES","-----")</f>
        <v>-----</v>
      </c>
      <c r="GQ491" s="22" t="str">
        <f>IF(GH491="Reverse to Bullish","YES","-----")</f>
        <v>YES</v>
      </c>
      <c r="GR491" s="22" t="str">
        <f>IF(AND(GI491="Bearish",GI490="Bearish",GI489="Bearish",GI488="Bearish"),"YES","-----")</f>
        <v>YES</v>
      </c>
      <c r="GS491" s="22" t="str">
        <f>IF(OR(GJ491="TEMA crossover",GJ490="TEMA crossover",GJ489="TEMA crossover",GJ488="TEMA crossover"),"YES","-----")</f>
        <v>-----</v>
      </c>
      <c r="GT491" s="22" t="str">
        <f t="shared" si="784"/>
        <v>-----</v>
      </c>
      <c r="GU491" s="22" t="str">
        <f t="shared" si="785"/>
        <v>-----</v>
      </c>
      <c r="GV491" s="22" t="str">
        <f t="shared" si="786"/>
        <v>-----</v>
      </c>
      <c r="GW491" s="22" t="str">
        <f t="shared" si="787"/>
        <v>-----</v>
      </c>
      <c r="GX491" s="22" t="str">
        <f t="shared" si="788"/>
        <v>-----</v>
      </c>
      <c r="GY491" s="22" t="str">
        <f t="shared" si="789"/>
        <v>-----</v>
      </c>
      <c r="GZ491" s="7" t="str">
        <f>IF(G491&gt;BH491,"YES","-----")</f>
        <v>-----</v>
      </c>
      <c r="HA491" s="7" t="str">
        <f>IF(F491&lt;BI491,"YES","-----")</f>
        <v>-----</v>
      </c>
      <c r="HB491">
        <f>BH491-BI491</f>
        <v>3.1300000000001091</v>
      </c>
      <c r="HC491" s="27">
        <f t="shared" si="765"/>
        <v>-0.94553444916418883</v>
      </c>
      <c r="HD491" s="28">
        <f t="shared" si="725"/>
        <v>0.17219304602285879</v>
      </c>
      <c r="HE491" s="28" t="str">
        <f t="shared" si="726"/>
        <v>-----</v>
      </c>
      <c r="HF491" s="27">
        <f>STANDARDIZE(H491,AVERAGE($H108:$H491),_xlfn.STDEV.P($H108:$H491))</f>
        <v>-0.64537741661396364</v>
      </c>
      <c r="HG491" s="28">
        <f t="shared" si="727"/>
        <v>0.25934131733188559</v>
      </c>
      <c r="HH491" s="28" t="str">
        <f t="shared" si="728"/>
        <v>-----</v>
      </c>
      <c r="HI491">
        <f t="shared" si="766"/>
        <v>-2.216710000000603</v>
      </c>
      <c r="HJ491">
        <f t="shared" si="767"/>
        <v>0.91328999999950611</v>
      </c>
      <c r="HK491" s="28">
        <f t="shared" ref="HK491:HL491" si="846">STANDARDIZE(HI491,AVERAGE(HI108:HI491),_xlfn.STDEV.P(HI108:HI491))</f>
        <v>0.22011613885778819</v>
      </c>
      <c r="HL491" s="28">
        <f t="shared" si="846"/>
        <v>-0.70849165647416001</v>
      </c>
      <c r="HM491" s="28">
        <f t="shared" si="730"/>
        <v>0.58710964697812673</v>
      </c>
      <c r="HN491" s="28">
        <f t="shared" si="731"/>
        <v>0.23931999584864191</v>
      </c>
      <c r="HO491" s="28" t="str">
        <f t="shared" si="732"/>
        <v>-----</v>
      </c>
      <c r="HP491" s="28" t="str">
        <f t="shared" si="733"/>
        <v>-----</v>
      </c>
      <c r="HQ491" s="28">
        <f t="shared" si="796"/>
        <v>-0.24957999999969616</v>
      </c>
      <c r="HR491" s="28" t="str">
        <f t="shared" si="769"/>
        <v>Bear</v>
      </c>
      <c r="HS491">
        <f t="shared" si="770"/>
        <v>0.24957999999969616</v>
      </c>
      <c r="HT491" s="27">
        <f t="shared" si="734"/>
        <v>-0.86423899980675434</v>
      </c>
      <c r="HU491" s="28">
        <f t="shared" si="735"/>
        <v>0.19372830608471514</v>
      </c>
      <c r="HV491" s="27" t="str">
        <f t="shared" si="736"/>
        <v>-----</v>
      </c>
    </row>
    <row r="492" spans="1:230" x14ac:dyDescent="0.55000000000000004">
      <c r="A492">
        <f>Validation!A491</f>
        <v>1772178900</v>
      </c>
      <c r="B492" t="str">
        <f>Price!B491</f>
        <v>XAUUSD</v>
      </c>
      <c r="C492" t="str">
        <f>Price!C491</f>
        <v>M5</v>
      </c>
      <c r="D492">
        <f>Price!D491</f>
        <v>5176.1000000000004</v>
      </c>
      <c r="E492">
        <f>Price!E491</f>
        <v>5179.6499999999996</v>
      </c>
      <c r="F492">
        <f>Price!F491</f>
        <v>5182.79</v>
      </c>
      <c r="G492">
        <f>Price!G491</f>
        <v>5175.9799999999996</v>
      </c>
      <c r="H492">
        <f>Price!H491</f>
        <v>438</v>
      </c>
      <c r="I492">
        <f>Diagonals!E491</f>
        <v>5234.37</v>
      </c>
      <c r="J492">
        <f>Diagonals!F491</f>
        <v>0</v>
      </c>
      <c r="K492">
        <f>Diagonals!G491</f>
        <v>0</v>
      </c>
      <c r="L492">
        <f>Diagonals!H491</f>
        <v>5080.4399999999996</v>
      </c>
      <c r="M492">
        <f>Diagonals!I491</f>
        <v>0</v>
      </c>
      <c r="N492">
        <f>Diagonals!J491</f>
        <v>0</v>
      </c>
      <c r="O492">
        <f>Diagonals!K491</f>
        <v>0</v>
      </c>
      <c r="P492">
        <f>Diagonals!L491</f>
        <v>0</v>
      </c>
      <c r="Q492">
        <f>Trendlines!E491</f>
        <v>5200.49</v>
      </c>
      <c r="R492">
        <f>Trendlines!F491</f>
        <v>5189.17</v>
      </c>
      <c r="S492">
        <f>Trendlines!G491</f>
        <v>5199.9399999999996</v>
      </c>
      <c r="T492">
        <f>Trendlines!H491</f>
        <v>5183.7700000000004</v>
      </c>
      <c r="U492">
        <f>Trendlines!I491</f>
        <v>5181.8500000000004</v>
      </c>
      <c r="V492">
        <f>Trendlines!J491</f>
        <v>5170.08</v>
      </c>
      <c r="W492">
        <f>Trendlines!K491</f>
        <v>0</v>
      </c>
      <c r="X492">
        <f>Trendlines!L491</f>
        <v>0</v>
      </c>
      <c r="Y492">
        <f>Tema_Hrma_Smma!E491</f>
        <v>5178.54</v>
      </c>
      <c r="Z492">
        <f>Tema_Hrma_Smma!F491</f>
        <v>5179.57</v>
      </c>
      <c r="AA492">
        <f>Tema_Hrma_Smma!G491</f>
        <v>5186.67</v>
      </c>
      <c r="AB492">
        <f>ZScore!H491</f>
        <v>-1</v>
      </c>
      <c r="AC492">
        <f>ZScore!I491</f>
        <v>0.27448</v>
      </c>
      <c r="AD492">
        <f>ZScore!J491</f>
        <v>3</v>
      </c>
      <c r="AE492">
        <f>HA!E491</f>
        <v>5180.5200000000004</v>
      </c>
      <c r="AF492">
        <f>HA!F491</f>
        <v>5182.79</v>
      </c>
      <c r="AG492">
        <f>HA!G491</f>
        <v>5175.9799999999996</v>
      </c>
      <c r="AH492">
        <f>HA!H491</f>
        <v>5178.63</v>
      </c>
      <c r="AI492">
        <f>HA!I491</f>
        <v>-1</v>
      </c>
      <c r="AJ492">
        <f>HA!J491</f>
        <v>1.89</v>
      </c>
      <c r="AK492">
        <f>HA!K491</f>
        <v>-0.31048999999999999</v>
      </c>
      <c r="AL492">
        <f>HA!L491</f>
        <v>-3</v>
      </c>
      <c r="AM492">
        <f>KC!E491</f>
        <v>5207.8083100000003</v>
      </c>
      <c r="AN492">
        <f>KC!F491</f>
        <v>5203.0657799999999</v>
      </c>
      <c r="AO492">
        <f>KC!G491</f>
        <v>5198.3232500000004</v>
      </c>
      <c r="AP492">
        <f>KC!H491</f>
        <v>5193.5807199999999</v>
      </c>
      <c r="AQ492">
        <f>KC!I491</f>
        <v>5188.8381900000004</v>
      </c>
      <c r="AR492">
        <f>KC!J491</f>
        <v>5184.4119000000001</v>
      </c>
      <c r="AS492">
        <f>KC!K491</f>
        <v>5179.6693699999996</v>
      </c>
      <c r="AT492">
        <f>KC!L491</f>
        <v>5174.9268400000001</v>
      </c>
      <c r="AU492">
        <f>KC!M491</f>
        <v>5170.1842999999999</v>
      </c>
      <c r="AV492">
        <f>KC!N491</f>
        <v>5165.4417700000004</v>
      </c>
      <c r="AW492">
        <f>SR_Levels!E491</f>
        <v>5161.8900000000003</v>
      </c>
      <c r="AX492">
        <f>SR_Levels!F491</f>
        <v>5135.8500000000004</v>
      </c>
      <c r="AY492">
        <f>SR_Levels!G491</f>
        <v>0</v>
      </c>
      <c r="AZ492">
        <f>SR_Levels!H491</f>
        <v>0</v>
      </c>
      <c r="BA492">
        <f>SR_Levels!I491</f>
        <v>5178.6000000000004</v>
      </c>
      <c r="BB492">
        <f>SR_Levels!J491</f>
        <v>5193.3500000000004</v>
      </c>
      <c r="BC492">
        <f>SR_Levels!K491</f>
        <v>5205.3100000000004</v>
      </c>
      <c r="BD492">
        <f>SR_Levels!L491</f>
        <v>0</v>
      </c>
      <c r="BE492">
        <f>ZigZag!E491</f>
        <v>0</v>
      </c>
      <c r="BF492">
        <f>ZigZag!F491</f>
        <v>0</v>
      </c>
      <c r="BG492">
        <f>ZigZag!G491</f>
        <v>5185.3599999999997</v>
      </c>
      <c r="BH492">
        <f>Dual_Tema!E491</f>
        <v>5181.34</v>
      </c>
      <c r="BI492">
        <f>Dual_Tema!F491</f>
        <v>5176.62</v>
      </c>
      <c r="BJ492">
        <f>Pinbar!E491</f>
        <v>0</v>
      </c>
      <c r="BK492">
        <f>SSA!E491</f>
        <v>5179.4543000000003</v>
      </c>
      <c r="BL492">
        <f>SSA!F491</f>
        <v>5179.8052900000002</v>
      </c>
      <c r="BN492" t="str">
        <f t="shared" si="792"/>
        <v>Red Candle</v>
      </c>
      <c r="BO492" s="34">
        <f t="shared" si="797"/>
        <v>-4.9047626403841971E-4</v>
      </c>
      <c r="BP492" s="34">
        <f t="shared" si="805"/>
        <v>-1.8531695756222044E-3</v>
      </c>
      <c r="BQ492" s="34">
        <f t="shared" si="821"/>
        <v>-3.296605959308474E-3</v>
      </c>
      <c r="BR492" s="34">
        <f t="shared" si="829"/>
        <v>-4.197832979345506E-3</v>
      </c>
      <c r="BS492" s="35">
        <f t="shared" si="798"/>
        <v>-8.1762755054781699E-5</v>
      </c>
      <c r="BT492" s="35">
        <f t="shared" si="806"/>
        <v>-1.5456212227105137E-4</v>
      </c>
      <c r="BU492" s="35">
        <f t="shared" si="822"/>
        <v>-1.8343049325919569E-4</v>
      </c>
      <c r="BV492" s="35">
        <f t="shared" si="830"/>
        <v>-1.7526249872912292E-4</v>
      </c>
      <c r="BW492" s="27">
        <v>96</v>
      </c>
      <c r="BX492">
        <f>F492-G492</f>
        <v>6.8100000000004002</v>
      </c>
      <c r="BY492">
        <f>ABS(F492-D491)</f>
        <v>3.1400000000003274</v>
      </c>
      <c r="BZ492">
        <f>ABS(G492-D491)</f>
        <v>3.6700000000000728</v>
      </c>
      <c r="CA492">
        <f t="shared" si="771"/>
        <v>6.8100000000004002</v>
      </c>
      <c r="CB492">
        <f t="shared" si="808"/>
        <v>4.9121428571429533</v>
      </c>
      <c r="CC492">
        <f t="shared" si="814"/>
        <v>4.4082773330853557</v>
      </c>
      <c r="CD492">
        <f t="shared" si="809"/>
        <v>0.50386552405759755</v>
      </c>
      <c r="CE492">
        <f t="shared" si="815"/>
        <v>1</v>
      </c>
      <c r="CF492">
        <f t="shared" si="818"/>
        <v>6</v>
      </c>
      <c r="CG492" s="7" t="str">
        <f t="shared" si="810"/>
        <v>-----</v>
      </c>
      <c r="CH492" s="21">
        <f>(Q492-Q396)/$BW492</f>
        <v>5.5208333333306809E-3</v>
      </c>
      <c r="CI492" s="21">
        <f>(R492-R396)/$BW492</f>
        <v>-2.5937499999997726E-2</v>
      </c>
      <c r="CJ492" s="21">
        <f>(S492-S396)/$BW492</f>
        <v>-1.750000000000303E-2</v>
      </c>
      <c r="CK492" s="21">
        <f>(T492-T396)/$BW492</f>
        <v>7.5625000000002274E-2</v>
      </c>
      <c r="CL492" s="21">
        <f>(U492-U396)/$BW492</f>
        <v>2.2187500000001137E-2</v>
      </c>
      <c r="CM492" s="21">
        <f>(V492-V396)/$BW492</f>
        <v>3.875000000000265E-2</v>
      </c>
      <c r="CN492">
        <f>DEGREES(ATAN(CH492/$CB492))</f>
        <v>6.4395585674915309E-2</v>
      </c>
      <c r="CO492">
        <f>DEGREES(ATAN(CI492/$CB492))</f>
        <v>-0.30253506727688823</v>
      </c>
      <c r="CP492">
        <f>DEGREES(ATAN(CJ492/$CB492))</f>
        <v>-0.20412107885364905</v>
      </c>
      <c r="CQ492">
        <f>DEGREES(ATAN(CK492/$CB492))</f>
        <v>0.88202871170480024</v>
      </c>
      <c r="CR492">
        <f t="shared" si="811"/>
        <v>0.2587957027380407</v>
      </c>
      <c r="CS492">
        <f t="shared" si="812"/>
        <v>0.45197492574212317</v>
      </c>
      <c r="CT492" t="str" cm="1">
        <f t="array" ref="CT492">_xlfn.IFS(CN492&gt;3,"Strong + Slope",CN492&gt;1.5,"Moderate + Slope",CN492&gt;0.5,"Sideway + Slope",CN492&gt;=-0.5,"Sideway Flat",CN492&gt;=-1.5,"Sideway - Slope",CN492&gt;=-3,"Moderate - Slope",TRUE,"Strong - Slope")</f>
        <v>Sideway Flat</v>
      </c>
      <c r="CU492" t="str" cm="1">
        <f t="array" ref="CU492">_xlfn.IFS(CO492&gt;3,"Strong + Slope",CO492&gt;1.5,"Moderate + Slope",CO492&gt;0.5,"Sideway + Slope",CO492&gt;=-0.5,"Sideway Flat",CO492&gt;=-1.5,"Sideway - Slope",CO492&gt;=-3,"Moderate - Slope",TRUE,"Strong - Slope")</f>
        <v>Sideway Flat</v>
      </c>
      <c r="CV492" t="str" cm="1">
        <f t="array" ref="CV492">_xlfn.IFS(CP492&gt;3,"Strong + Slope",CP492&gt;1.5,"Moderate + Slope",CP492&gt;0.5,"Sideway + Slope",CP492&gt;=-0.5,"Sideway Flat",CP492&gt;=-1.5,"Sideway - Slope",CP492&gt;=-3,"Moderate - Slope",TRUE,"Strong - Slope")</f>
        <v>Sideway Flat</v>
      </c>
      <c r="CW492" t="str" cm="1">
        <f t="array" ref="CW492">_xlfn.IFS(CQ492&gt;3,"Strong + Slope",CQ492&gt;1.5,"Moderate + Slope",CQ492&gt;0.5,"Sideway + Slope",CQ492&gt;=-0.5,"Sideway Flat",CQ492&gt;=-1.5,"Sideway - Slope",CQ492&gt;=-3,"Moderate - Slope",TRUE,"Strong - Slope")</f>
        <v>Sideway + Slope</v>
      </c>
      <c r="CX492" t="str" cm="1">
        <f t="array" ref="CX492">_xlfn.IFS(CR492&gt;3,"Strong + Slope",CR492&gt;1.5,"Moderate + Slope",CR492&gt;0.5,"Sideway + Slope",CR492&gt;=-0.5,"Sideway Flat",CR492&gt;=-1.5,"Sideway - Slope",CR492&gt;=-3,"Moderate - Slope",TRUE,"Strong - Slope")</f>
        <v>Sideway Flat</v>
      </c>
      <c r="CY492" t="str" cm="1">
        <f t="array" ref="CY492">_xlfn.IFS(CS492&gt;3,"Strong + Slope",CS492&gt;1.5,"Moderate + Slope",CS492&gt;0.5,"Sideway + Slope",CS492&gt;=-0.5,"Sideway Flat",CS492&gt;=-1.5,"Sideway - Slope",CS492&gt;=-3,"Moderate - Slope",TRUE,"Strong - Slope")</f>
        <v>Sideway Flat</v>
      </c>
      <c r="CZ492" s="7" t="str">
        <f>IF(AND(D492&gt;BH492,D492&gt;E492),"Bullish Trigger","-----")</f>
        <v>-----</v>
      </c>
      <c r="DA492" s="7" t="str">
        <f>IF(AND(D492&lt;BI492,D492&lt;E492),"Bearish Trigger","-----")</f>
        <v>Bearish Trigger</v>
      </c>
      <c r="DB492" s="13" t="str">
        <f>IF(AND(W492=BE492,W492&gt;0,BE492&gt;0),"Important High","------")</f>
        <v>------</v>
      </c>
      <c r="DC492" s="13" t="str">
        <f>IF(AND(X492=BF492,X492&gt;0,BF492&gt;0),"Important Low","------")</f>
        <v>------</v>
      </c>
      <c r="DD492" s="7" t="str">
        <f>IF(AND(DB492="Important High",DC492="-----",BJ492=1),"Imp High Rej","-----")</f>
        <v>-----</v>
      </c>
      <c r="DE492" s="7" t="str">
        <f>IF(AND(DB492="-----",DC492="Important Low",BJ492=1),"Imp Low Rej","-----")</f>
        <v>-----</v>
      </c>
      <c r="DF492" s="7" t="str">
        <f>IF(Y492&gt;AM492,"Overbought",IF(Y492&gt;AO492,"Bullish Momentum",IF(Y492&gt;AQ492,"Flat Momentum","-----")))</f>
        <v>-----</v>
      </c>
      <c r="DG492" s="7" t="str">
        <f>IF(Y492&lt;AV492,"Oversold",IF(Y492&lt;AT492,"Bearish Momentum",IF(Y492&lt;AR492,"Flat Momentum","-----")))</f>
        <v>Flat Momentum</v>
      </c>
      <c r="DH492" s="7" t="str">
        <f>IF(AND(DF492="Overbought",AD492=2),"Culminated Thrust","-----")</f>
        <v>-----</v>
      </c>
      <c r="DI492" s="7" t="str">
        <f>IF(AND(DG492="Oversold",AD492=5),"Culminated Thrust","-----")</f>
        <v>-----</v>
      </c>
      <c r="DJ492" s="14">
        <f>(Q492-$D492)/$D492</f>
        <v>4.7120418848166411E-3</v>
      </c>
      <c r="DK492" s="14">
        <f>(R492-$D492)/$D492</f>
        <v>2.5250671354880524E-3</v>
      </c>
      <c r="DL492" s="14">
        <f>(S492-$D492)/$D492</f>
        <v>4.6057842777379177E-3</v>
      </c>
      <c r="DM492" s="14">
        <f>(T492-$D492)/$D492</f>
        <v>1.4818106296246348E-3</v>
      </c>
      <c r="DN492" s="14">
        <f>(U492-$D492)/$D492</f>
        <v>1.1108749830953807E-3</v>
      </c>
      <c r="DO492" s="14">
        <f>(V492-$D492)/$D492</f>
        <v>-1.1630378083886392E-3</v>
      </c>
      <c r="DP492" s="14">
        <f t="shared" si="737"/>
        <v>4.7120418848166411E-3</v>
      </c>
      <c r="DQ492" s="14">
        <f t="shared" si="738"/>
        <v>4.6057842777379177E-3</v>
      </c>
      <c r="DR492" s="14">
        <f t="shared" si="739"/>
        <v>2.5250671354880524E-3</v>
      </c>
      <c r="DS492" s="14">
        <f t="shared" si="740"/>
        <v>1.4818106296246348E-3</v>
      </c>
      <c r="DT492" s="14">
        <f t="shared" si="741"/>
        <v>1.1108749830953807E-3</v>
      </c>
      <c r="DU492" s="14">
        <f t="shared" si="742"/>
        <v>-1.1630378083886392E-3</v>
      </c>
      <c r="DV492" t="str">
        <f>IF($D492&gt;Q492,"SUP","RES")</f>
        <v>RES</v>
      </c>
      <c r="DW492" t="str">
        <f>IF($D492&gt;R492,"SUP","RES")</f>
        <v>RES</v>
      </c>
      <c r="DX492" t="str">
        <f>IF($D492&gt;S492,"SUP","RES")</f>
        <v>RES</v>
      </c>
      <c r="DY492" t="str">
        <f>IF($D492&gt;T492,"SUP","RES")</f>
        <v>RES</v>
      </c>
      <c r="DZ492" t="str">
        <f>IF($D492&gt;U492,"SUP","RES")</f>
        <v>RES</v>
      </c>
      <c r="EA492" t="str">
        <f>IF($D492&gt;V492,"SUP","RES")</f>
        <v>SUP</v>
      </c>
      <c r="EB492" s="7">
        <f t="shared" si="743"/>
        <v>5</v>
      </c>
      <c r="EC492" s="7">
        <f t="shared" si="744"/>
        <v>1</v>
      </c>
      <c r="ED492" s="13" t="str">
        <f t="shared" si="745"/>
        <v>-----</v>
      </c>
      <c r="EE492" s="13" t="str">
        <f t="shared" si="746"/>
        <v>-----</v>
      </c>
      <c r="EF492" s="7">
        <f>IF(OR(ED492="All Sup",EE492="All Res"),"na",((D492-MIN(Q492:V492))/(MAX(Q492:V492)-MIN(Q492:V492))))</f>
        <v>0.19796119697469469</v>
      </c>
      <c r="EG492">
        <v>1.4999999999999999E-4</v>
      </c>
      <c r="EH492">
        <f>Q492*(1+$EG492)</f>
        <v>5201.2700734999999</v>
      </c>
      <c r="EI492">
        <f>Q492*(1-$EG492)</f>
        <v>5199.7099264999997</v>
      </c>
      <c r="EJ492">
        <f>R492*(1+$EG492)</f>
        <v>5189.9483755000001</v>
      </c>
      <c r="EK492">
        <f>R492*(1-$EG492)</f>
        <v>5188.3916245</v>
      </c>
      <c r="EL492">
        <f>S492*(1+$EG492)</f>
        <v>5200.7199909999999</v>
      </c>
      <c r="EM492">
        <f>S492*(1-$EG492)</f>
        <v>5199.1600089999993</v>
      </c>
      <c r="EN492">
        <f>T492*(1+$EG492)</f>
        <v>5184.5475655000009</v>
      </c>
      <c r="EO492">
        <f>T492*(1-$EG492)</f>
        <v>5182.9924345000009</v>
      </c>
      <c r="EP492">
        <f>U492*(1+$EG492)</f>
        <v>5182.6272775000007</v>
      </c>
      <c r="EQ492">
        <f>U492*(1-$EG492)</f>
        <v>5181.0727225000001</v>
      </c>
      <c r="ER492">
        <f>V492*(1+$EG492)</f>
        <v>5170.8555120000001</v>
      </c>
      <c r="ES492">
        <f>V492*(1-$EG492)</f>
        <v>5169.3044879999998</v>
      </c>
      <c r="ET492" s="7" t="str">
        <f t="shared" si="747"/>
        <v>-----</v>
      </c>
      <c r="EU492" s="7" t="str">
        <f t="shared" si="748"/>
        <v>-----</v>
      </c>
      <c r="EV492" s="7" t="str">
        <f t="shared" si="749"/>
        <v>-----</v>
      </c>
      <c r="EW492" s="7" t="str">
        <f t="shared" si="750"/>
        <v>-----</v>
      </c>
      <c r="EX492" s="7" t="str">
        <f t="shared" si="751"/>
        <v>-----</v>
      </c>
      <c r="EY492" s="7" t="str">
        <f t="shared" si="752"/>
        <v>-----</v>
      </c>
      <c r="EZ492">
        <f t="shared" si="772"/>
        <v>117</v>
      </c>
      <c r="FA492">
        <f t="shared" si="773"/>
        <v>12</v>
      </c>
      <c r="FB492">
        <f t="shared" si="774"/>
        <v>490</v>
      </c>
      <c r="FC492">
        <f t="shared" si="775"/>
        <v>4</v>
      </c>
      <c r="FD492">
        <f t="shared" si="776"/>
        <v>1</v>
      </c>
      <c r="FE492">
        <f t="shared" si="777"/>
        <v>184</v>
      </c>
      <c r="FF492">
        <f t="shared" si="778"/>
        <v>4</v>
      </c>
      <c r="FG492">
        <f t="shared" si="779"/>
        <v>2</v>
      </c>
      <c r="FH492">
        <f t="shared" si="780"/>
        <v>0</v>
      </c>
      <c r="FI492">
        <f t="shared" si="781"/>
        <v>4</v>
      </c>
      <c r="FJ492">
        <f t="shared" si="782"/>
        <v>8</v>
      </c>
      <c r="FK492">
        <f t="shared" si="783"/>
        <v>1</v>
      </c>
      <c r="FL492" s="7" t="str">
        <f t="shared" si="753"/>
        <v>-----</v>
      </c>
      <c r="FM492" s="7" t="str">
        <f t="shared" si="754"/>
        <v>-----</v>
      </c>
      <c r="FN492" s="7" t="str">
        <f t="shared" si="755"/>
        <v>-----</v>
      </c>
      <c r="FO492" s="7" t="str">
        <f t="shared" si="756"/>
        <v>-----</v>
      </c>
      <c r="FP492" s="7" t="str">
        <f t="shared" si="757"/>
        <v>-----</v>
      </c>
      <c r="FQ492" s="7" t="str">
        <f t="shared" si="758"/>
        <v>-----</v>
      </c>
      <c r="FR492" s="13" t="str">
        <f>IF(FL492="-----","-----",(D492-Q492)/Q492)</f>
        <v>-----</v>
      </c>
      <c r="FS492" s="13" t="str">
        <f>IF(FM492="-----","-----",(Q492-R492)/R492)</f>
        <v>-----</v>
      </c>
      <c r="FT492" s="13" t="str">
        <f>IF(FN492="-----","-----",(R492-S492)/S492)</f>
        <v>-----</v>
      </c>
      <c r="FU492" s="13" t="str">
        <f>IF(FO492="-----","-----",(S492-T492)/T492)</f>
        <v>-----</v>
      </c>
      <c r="FV492" s="13" t="str">
        <f>IF(FP492="-----","-----",(T492-U492)/U492)</f>
        <v>-----</v>
      </c>
      <c r="FW492" s="13" t="str">
        <f>IF(FQ492="-----","-----",(U492-V492)/V492)</f>
        <v>-----</v>
      </c>
      <c r="FX492" s="7" t="str">
        <f t="shared" si="759"/>
        <v>-----</v>
      </c>
      <c r="FY492" s="7" t="str">
        <f t="shared" si="760"/>
        <v>-----</v>
      </c>
      <c r="FZ492" s="7" t="str">
        <f t="shared" si="761"/>
        <v>-----</v>
      </c>
      <c r="GA492" s="7" t="str">
        <f t="shared" si="762"/>
        <v>-----</v>
      </c>
      <c r="GB492" s="7" t="str">
        <f t="shared" si="763"/>
        <v>-----</v>
      </c>
      <c r="GC492" s="7" t="str">
        <f t="shared" si="764"/>
        <v>-----</v>
      </c>
      <c r="GD492" s="7" t="str">
        <f>IF(AND(BG492&gt;AA492,BG491&gt;AA491,BG490&gt;AA490,BG489&gt;AA489,BG488&gt;AA488,BG487&gt;AA487,BG486&gt;AA486,BG485&gt;AA485,BG484&gt;AA484,BG483&gt;AA483,BG482&gt;AA482,BG481&gt;AA481),"Bullish",IF(AND(BG492&lt;AA492,BG491&lt;AA491,BG490&lt;AA490,BG489&lt;AA489,BG488&lt;AA488,BG487&lt;AA487,BG486&lt;AA486,BG485&lt;AA485,BG484&lt;AA484,BG483&lt;AA483,BG482&lt;AA482,BG481&lt;AA481),"Bearish","-----"))</f>
        <v>-----</v>
      </c>
      <c r="GE492">
        <f>(Z492-BG492)/BG492</f>
        <v>-1.1166052115957163E-3</v>
      </c>
      <c r="GF492" s="28">
        <f t="shared" si="722"/>
        <v>-1.3461067028591294</v>
      </c>
      <c r="GG492" s="7">
        <f t="shared" si="723"/>
        <v>8.9134053642580535E-2</v>
      </c>
      <c r="GH492" s="7" t="str">
        <f t="shared" si="724"/>
        <v>Reverse to Bullish</v>
      </c>
      <c r="GI492" s="7" t="str">
        <f>IF(Y492&gt;Z492,"Bullish","Bearish")</f>
        <v>Bearish</v>
      </c>
      <c r="GJ492" s="13" t="str">
        <f>IF(AND(D492&gt;Y492,D491&lt;Y491),"TEMA crossover","-----")</f>
        <v>-----</v>
      </c>
      <c r="GK492" s="13" t="str">
        <f>IF(AND(D492&lt;Y492,D491&gt;Y491),"TEMA crossunder","-----")</f>
        <v>TEMA crossunder</v>
      </c>
      <c r="GL492" s="22" t="str">
        <f>IF(GD492="Bearish","YES","-----")</f>
        <v>-----</v>
      </c>
      <c r="GM492" s="22" t="str">
        <f>IF(GH492="Reverse to Bearish","YES","-----")</f>
        <v>-----</v>
      </c>
      <c r="GN492" s="22" t="str">
        <f>IF(AND(GI492="Bullish",GI491="Bullish",GI490="Bullish",GI489="Bullish"),"YES","-----")</f>
        <v>-----</v>
      </c>
      <c r="GO492" s="22" t="str">
        <f>IF(OR(GK492="TEMA crossunder",GK491="TEMA crossunder",GK490="TEMA crossunder",GK489="TEMA crossunder"),"YES","-----")</f>
        <v>YES</v>
      </c>
      <c r="GP492" s="22" t="str">
        <f>IF(GD492="Bullish","YES","-----")</f>
        <v>-----</v>
      </c>
      <c r="GQ492" s="22" t="str">
        <f>IF(GH492="Reverse to Bullish","YES","-----")</f>
        <v>YES</v>
      </c>
      <c r="GR492" s="22" t="str">
        <f>IF(AND(GI492="Bearish",GI491="Bearish",GI490="Bearish",GI489="Bearish"),"YES","-----")</f>
        <v>YES</v>
      </c>
      <c r="GS492" s="22" t="str">
        <f>IF(OR(GJ492="TEMA crossover",GJ491="TEMA crossover",GJ490="TEMA crossover",GJ489="TEMA crossover"),"YES","-----")</f>
        <v>-----</v>
      </c>
      <c r="GT492" s="22" t="str">
        <f t="shared" si="784"/>
        <v>-----</v>
      </c>
      <c r="GU492" s="22" t="str">
        <f t="shared" si="785"/>
        <v>-----</v>
      </c>
      <c r="GV492" s="22" t="str">
        <f t="shared" si="786"/>
        <v>-----</v>
      </c>
      <c r="GW492" s="22" t="str">
        <f t="shared" si="787"/>
        <v>-----</v>
      </c>
      <c r="GX492" s="22" t="str">
        <f t="shared" si="788"/>
        <v>-----</v>
      </c>
      <c r="GY492" s="22" t="str">
        <f t="shared" si="789"/>
        <v>-----</v>
      </c>
      <c r="GZ492" s="7" t="str">
        <f>IF(G492&gt;BH492,"YES","-----")</f>
        <v>-----</v>
      </c>
      <c r="HA492" s="7" t="str">
        <f>IF(F492&lt;BI492,"YES","-----")</f>
        <v>-----</v>
      </c>
      <c r="HB492">
        <f>BH492-BI492</f>
        <v>4.7200000000002547</v>
      </c>
      <c r="HC492" s="27">
        <f t="shared" si="765"/>
        <v>-0.35204839877506522</v>
      </c>
      <c r="HD492" s="28">
        <f t="shared" si="725"/>
        <v>0.36240098296369061</v>
      </c>
      <c r="HE492" s="28" t="str">
        <f t="shared" si="726"/>
        <v>-----</v>
      </c>
      <c r="HF492" s="27">
        <f>STANDARDIZE(H492,AVERAGE($H109:$H492),_xlfn.STDEV.P($H109:$H492))</f>
        <v>-0.38954414942844479</v>
      </c>
      <c r="HG492" s="28">
        <f t="shared" si="727"/>
        <v>0.34843682901690654</v>
      </c>
      <c r="HH492" s="28" t="str">
        <f t="shared" si="728"/>
        <v>-----</v>
      </c>
      <c r="HI492">
        <f t="shared" si="766"/>
        <v>-2.8343000000004395</v>
      </c>
      <c r="HJ492">
        <f t="shared" si="767"/>
        <v>1.8856999999998152</v>
      </c>
      <c r="HK492" s="28">
        <f t="shared" ref="HK492:HL492" si="847">STANDARDIZE(HI492,AVERAGE(HI109:HI492),_xlfn.STDEV.P(HI109:HI492))</f>
        <v>2.7432343334231935E-2</v>
      </c>
      <c r="HL492" s="28">
        <f t="shared" si="847"/>
        <v>-0.33540432232351886</v>
      </c>
      <c r="HM492" s="28">
        <f t="shared" si="730"/>
        <v>0.51094254915023973</v>
      </c>
      <c r="HN492" s="28">
        <f t="shared" si="731"/>
        <v>0.36866005393427931</v>
      </c>
      <c r="HO492" s="28" t="str">
        <f t="shared" si="732"/>
        <v>-----</v>
      </c>
      <c r="HP492" s="28" t="str">
        <f t="shared" si="733"/>
        <v>-----</v>
      </c>
      <c r="HQ492" s="28">
        <f t="shared" si="796"/>
        <v>-0.35098999999991065</v>
      </c>
      <c r="HR492" s="28" t="str">
        <f t="shared" si="769"/>
        <v>Bear</v>
      </c>
      <c r="HS492">
        <f t="shared" si="770"/>
        <v>0.35098999999991065</v>
      </c>
      <c r="HT492" s="27">
        <f t="shared" si="734"/>
        <v>-0.73651285651770759</v>
      </c>
      <c r="HU492" s="28">
        <f t="shared" si="735"/>
        <v>0.23070932318293683</v>
      </c>
      <c r="HV492" s="27" t="str">
        <f t="shared" si="736"/>
        <v>-----</v>
      </c>
    </row>
    <row r="493" spans="1:230" x14ac:dyDescent="0.55000000000000004">
      <c r="A493">
        <f>Validation!A492</f>
        <v>1772179200</v>
      </c>
      <c r="B493" t="str">
        <f>Price!B492</f>
        <v>XAUUSD</v>
      </c>
      <c r="C493" t="str">
        <f>Price!C492</f>
        <v>M5</v>
      </c>
      <c r="D493">
        <f>Price!D492</f>
        <v>5180.66</v>
      </c>
      <c r="E493">
        <f>Price!E492</f>
        <v>5176.1099999999997</v>
      </c>
      <c r="F493">
        <f>Price!F492</f>
        <v>5182.3500000000004</v>
      </c>
      <c r="G493">
        <f>Price!G492</f>
        <v>5176.1099999999997</v>
      </c>
      <c r="H493">
        <f>Price!H492</f>
        <v>584</v>
      </c>
      <c r="I493">
        <f>Diagonals!E492</f>
        <v>5234.55</v>
      </c>
      <c r="J493">
        <f>Diagonals!F492</f>
        <v>0</v>
      </c>
      <c r="K493">
        <f>Diagonals!G492</f>
        <v>0</v>
      </c>
      <c r="L493">
        <f>Diagonals!H492</f>
        <v>5080.12</v>
      </c>
      <c r="M493">
        <f>Diagonals!I492</f>
        <v>0</v>
      </c>
      <c r="N493">
        <f>Diagonals!J492</f>
        <v>0</v>
      </c>
      <c r="O493">
        <f>Diagonals!K492</f>
        <v>0</v>
      </c>
      <c r="P493">
        <f>Diagonals!L492</f>
        <v>0</v>
      </c>
      <c r="Q493">
        <f>Trendlines!E492</f>
        <v>5200.5</v>
      </c>
      <c r="R493">
        <f>Trendlines!F492</f>
        <v>5189.1400000000003</v>
      </c>
      <c r="S493">
        <f>Trendlines!G492</f>
        <v>5199.92</v>
      </c>
      <c r="T493">
        <f>Trendlines!H492</f>
        <v>5183.8500000000004</v>
      </c>
      <c r="U493">
        <f>Trendlines!I492</f>
        <v>5181.87</v>
      </c>
      <c r="V493">
        <f>Trendlines!J492</f>
        <v>5170.1099999999997</v>
      </c>
      <c r="W493">
        <f>Trendlines!K492</f>
        <v>0</v>
      </c>
      <c r="X493">
        <f>Trendlines!L492</f>
        <v>0</v>
      </c>
      <c r="Y493">
        <f>Tema_Hrma_Smma!E492</f>
        <v>5178.78</v>
      </c>
      <c r="Z493">
        <f>Tema_Hrma_Smma!F492</f>
        <v>5179.1099999999997</v>
      </c>
      <c r="AA493">
        <f>Tema_Hrma_Smma!G492</f>
        <v>5186.46</v>
      </c>
      <c r="AB493">
        <f>ZScore!H492</f>
        <v>1</v>
      </c>
      <c r="AC493">
        <f>ZScore!I492</f>
        <v>0.64253000000000005</v>
      </c>
      <c r="AD493">
        <f>ZScore!J492</f>
        <v>0</v>
      </c>
      <c r="AE493">
        <f>HA!E492</f>
        <v>5179.58</v>
      </c>
      <c r="AF493">
        <f>HA!F492</f>
        <v>5182.3500000000004</v>
      </c>
      <c r="AG493">
        <f>HA!G492</f>
        <v>5176.1099999999997</v>
      </c>
      <c r="AH493">
        <f>HA!H492</f>
        <v>5178.8100000000004</v>
      </c>
      <c r="AI493">
        <f>HA!I492</f>
        <v>-1</v>
      </c>
      <c r="AJ493">
        <f>HA!J492</f>
        <v>0.77</v>
      </c>
      <c r="AK493">
        <f>HA!K492</f>
        <v>-0.76988000000000001</v>
      </c>
      <c r="AL493">
        <f>HA!L492</f>
        <v>-4</v>
      </c>
      <c r="AM493">
        <f>KC!E492</f>
        <v>5207.1953800000001</v>
      </c>
      <c r="AN493">
        <f>KC!F492</f>
        <v>5202.4453199999998</v>
      </c>
      <c r="AO493">
        <f>KC!G492</f>
        <v>5197.6952600000004</v>
      </c>
      <c r="AP493">
        <f>KC!H492</f>
        <v>5192.9452000000001</v>
      </c>
      <c r="AQ493">
        <f>KC!I492</f>
        <v>5188.1951399999998</v>
      </c>
      <c r="AR493">
        <f>KC!J492</f>
        <v>5183.6969300000001</v>
      </c>
      <c r="AS493">
        <f>KC!K492</f>
        <v>5178.9468699999998</v>
      </c>
      <c r="AT493">
        <f>KC!L492</f>
        <v>5174.1968100000004</v>
      </c>
      <c r="AU493">
        <f>KC!M492</f>
        <v>5169.4467500000001</v>
      </c>
      <c r="AV493">
        <f>KC!N492</f>
        <v>5164.69668</v>
      </c>
      <c r="AW493">
        <f>SR_Levels!E492</f>
        <v>5178.6000000000004</v>
      </c>
      <c r="AX493">
        <f>SR_Levels!F492</f>
        <v>5161.8900000000003</v>
      </c>
      <c r="AY493">
        <f>SR_Levels!G492</f>
        <v>5135.8500000000004</v>
      </c>
      <c r="AZ493">
        <f>SR_Levels!H492</f>
        <v>0</v>
      </c>
      <c r="BA493">
        <f>SR_Levels!I492</f>
        <v>5193.3500000000004</v>
      </c>
      <c r="BB493">
        <f>SR_Levels!J492</f>
        <v>5205.3100000000004</v>
      </c>
      <c r="BC493">
        <f>SR_Levels!K492</f>
        <v>0</v>
      </c>
      <c r="BD493">
        <f>SR_Levels!L492</f>
        <v>0</v>
      </c>
      <c r="BE493">
        <f>ZigZag!E492</f>
        <v>0</v>
      </c>
      <c r="BF493">
        <f>ZigZag!F492</f>
        <v>0</v>
      </c>
      <c r="BG493">
        <f>ZigZag!G492</f>
        <v>5184.95</v>
      </c>
      <c r="BH493">
        <f>Dual_Tema!E492</f>
        <v>5181.55</v>
      </c>
      <c r="BI493">
        <f>Dual_Tema!F492</f>
        <v>5176.07</v>
      </c>
      <c r="BJ493">
        <f>Pinbar!E492</f>
        <v>0</v>
      </c>
      <c r="BK493">
        <f>SSA!E492</f>
        <v>5179.0793400000002</v>
      </c>
      <c r="BL493">
        <f>SSA!F492</f>
        <v>5179.4423200000001</v>
      </c>
      <c r="BN493" t="str">
        <f t="shared" si="792"/>
        <v>Green Candle</v>
      </c>
      <c r="BO493" s="34">
        <f t="shared" si="797"/>
        <v>9.0730262789717742E-5</v>
      </c>
      <c r="BP493" s="34">
        <f t="shared" si="805"/>
        <v>-8.9098370772644486E-4</v>
      </c>
      <c r="BQ493" s="34">
        <f t="shared" si="821"/>
        <v>-2.2494674847949314E-3</v>
      </c>
      <c r="BR493" s="34">
        <f t="shared" si="829"/>
        <v>-2.4800040049753891E-3</v>
      </c>
      <c r="BS493" s="35">
        <f t="shared" si="798"/>
        <v>1.5121138831286629E-5</v>
      </c>
      <c r="BT493" s="35">
        <f t="shared" si="806"/>
        <v>-7.4278980316422327E-5</v>
      </c>
      <c r="BU493" s="35">
        <f t="shared" si="822"/>
        <v>-1.2510335933146877E-4</v>
      </c>
      <c r="BV493" s="35">
        <f t="shared" si="830"/>
        <v>-1.0345649420517855E-4</v>
      </c>
      <c r="BW493" s="27">
        <v>96</v>
      </c>
      <c r="BX493">
        <f>F493-G493</f>
        <v>6.2400000000006912</v>
      </c>
      <c r="BY493">
        <f>ABS(F493-D492)</f>
        <v>6.25</v>
      </c>
      <c r="BZ493">
        <f>ABS(G493-D492)</f>
        <v>9.999999999308784E-3</v>
      </c>
      <c r="CA493">
        <f t="shared" si="771"/>
        <v>6.25</v>
      </c>
      <c r="CB493">
        <f t="shared" si="808"/>
        <v>4.9935714285715482</v>
      </c>
      <c r="CC493">
        <f t="shared" si="814"/>
        <v>4.5398289521506872</v>
      </c>
      <c r="CD493">
        <f t="shared" si="809"/>
        <v>0.45374247642086107</v>
      </c>
      <c r="CE493">
        <f t="shared" si="815"/>
        <v>1</v>
      </c>
      <c r="CF493">
        <f t="shared" si="818"/>
        <v>7</v>
      </c>
      <c r="CG493" s="7" t="str">
        <f t="shared" si="810"/>
        <v>-----</v>
      </c>
      <c r="CH493" s="21">
        <f>(Q493-Q397)/$BW493</f>
        <v>5.6249999999996208E-3</v>
      </c>
      <c r="CI493" s="21">
        <f>(R493-R397)/$BW493</f>
        <v>-2.5937499999997726E-2</v>
      </c>
      <c r="CJ493" s="21">
        <f>(S493-S397)/$BW493</f>
        <v>-1.7604166666662497E-2</v>
      </c>
      <c r="CK493" s="21">
        <f>(T493-T397)/$BW493</f>
        <v>7.5625000000002274E-2</v>
      </c>
      <c r="CL493" s="21">
        <f>(U493-U397)/$BW493</f>
        <v>2.2187500000001137E-2</v>
      </c>
      <c r="CM493" s="21">
        <f>(V493-V397)/$BW493</f>
        <v>3.8645833333333712E-2</v>
      </c>
      <c r="CN493">
        <f>DEGREES(ATAN(CH493/$CB493))</f>
        <v>6.4540705596253314E-2</v>
      </c>
      <c r="CO493">
        <f>DEGREES(ATAN(CI493/$CB493))</f>
        <v>-0.2976018142068807</v>
      </c>
      <c r="CP493">
        <f>DEGREES(ATAN(CJ493/$CB493))</f>
        <v>-0.20198775320565379</v>
      </c>
      <c r="CQ493">
        <f>DEGREES(ATAN(CK493/$CB493))</f>
        <v>0.86764796872262839</v>
      </c>
      <c r="CR493">
        <f t="shared" si="811"/>
        <v>0.25457566002558629</v>
      </c>
      <c r="CS493">
        <f t="shared" si="812"/>
        <v>0.44340988658138186</v>
      </c>
      <c r="CT493" t="str" cm="1">
        <f t="array" ref="CT493">_xlfn.IFS(CN493&gt;3,"Strong + Slope",CN493&gt;1.5,"Moderate + Slope",CN493&gt;0.5,"Sideway + Slope",CN493&gt;=-0.5,"Sideway Flat",CN493&gt;=-1.5,"Sideway - Slope",CN493&gt;=-3,"Moderate - Slope",TRUE,"Strong - Slope")</f>
        <v>Sideway Flat</v>
      </c>
      <c r="CU493" t="str" cm="1">
        <f t="array" ref="CU493">_xlfn.IFS(CO493&gt;3,"Strong + Slope",CO493&gt;1.5,"Moderate + Slope",CO493&gt;0.5,"Sideway + Slope",CO493&gt;=-0.5,"Sideway Flat",CO493&gt;=-1.5,"Sideway - Slope",CO493&gt;=-3,"Moderate - Slope",TRUE,"Strong - Slope")</f>
        <v>Sideway Flat</v>
      </c>
      <c r="CV493" t="str" cm="1">
        <f t="array" ref="CV493">_xlfn.IFS(CP493&gt;3,"Strong + Slope",CP493&gt;1.5,"Moderate + Slope",CP493&gt;0.5,"Sideway + Slope",CP493&gt;=-0.5,"Sideway Flat",CP493&gt;=-1.5,"Sideway - Slope",CP493&gt;=-3,"Moderate - Slope",TRUE,"Strong - Slope")</f>
        <v>Sideway Flat</v>
      </c>
      <c r="CW493" t="str" cm="1">
        <f t="array" ref="CW493">_xlfn.IFS(CQ493&gt;3,"Strong + Slope",CQ493&gt;1.5,"Moderate + Slope",CQ493&gt;0.5,"Sideway + Slope",CQ493&gt;=-0.5,"Sideway Flat",CQ493&gt;=-1.5,"Sideway - Slope",CQ493&gt;=-3,"Moderate - Slope",TRUE,"Strong - Slope")</f>
        <v>Sideway + Slope</v>
      </c>
      <c r="CX493" t="str" cm="1">
        <f t="array" ref="CX493">_xlfn.IFS(CR493&gt;3,"Strong + Slope",CR493&gt;1.5,"Moderate + Slope",CR493&gt;0.5,"Sideway + Slope",CR493&gt;=-0.5,"Sideway Flat",CR493&gt;=-1.5,"Sideway - Slope",CR493&gt;=-3,"Moderate - Slope",TRUE,"Strong - Slope")</f>
        <v>Sideway Flat</v>
      </c>
      <c r="CY493" t="str" cm="1">
        <f t="array" ref="CY493">_xlfn.IFS(CS493&gt;3,"Strong + Slope",CS493&gt;1.5,"Moderate + Slope",CS493&gt;0.5,"Sideway + Slope",CS493&gt;=-0.5,"Sideway Flat",CS493&gt;=-1.5,"Sideway - Slope",CS493&gt;=-3,"Moderate - Slope",TRUE,"Strong - Slope")</f>
        <v>Sideway Flat</v>
      </c>
      <c r="CZ493" s="7" t="str">
        <f>IF(AND(D493&gt;BH493,D493&gt;E493),"Bullish Trigger","-----")</f>
        <v>-----</v>
      </c>
      <c r="DA493" s="7" t="str">
        <f>IF(AND(D493&lt;BI493,D493&lt;E493),"Bearish Trigger","-----")</f>
        <v>-----</v>
      </c>
      <c r="DB493" s="13" t="str">
        <f>IF(AND(W493=BE493,W493&gt;0,BE493&gt;0),"Important High","------")</f>
        <v>------</v>
      </c>
      <c r="DC493" s="13" t="str">
        <f>IF(AND(X493=BF493,X493&gt;0,BF493&gt;0),"Important Low","------")</f>
        <v>------</v>
      </c>
      <c r="DD493" s="7" t="str">
        <f>IF(AND(DB493="Important High",DC493="-----",BJ493=1),"Imp High Rej","-----")</f>
        <v>-----</v>
      </c>
      <c r="DE493" s="7" t="str">
        <f>IF(AND(DB493="-----",DC493="Important Low",BJ493=1),"Imp Low Rej","-----")</f>
        <v>-----</v>
      </c>
      <c r="DF493" s="7" t="str">
        <f>IF(Y493&gt;AM493,"Overbought",IF(Y493&gt;AO493,"Bullish Momentum",IF(Y493&gt;AQ493,"Flat Momentum","-----")))</f>
        <v>-----</v>
      </c>
      <c r="DG493" s="7" t="str">
        <f>IF(Y493&lt;AV493,"Oversold",IF(Y493&lt;AT493,"Bearish Momentum",IF(Y493&lt;AR493,"Flat Momentum","-----")))</f>
        <v>Flat Momentum</v>
      </c>
      <c r="DH493" s="7" t="str">
        <f>IF(AND(DF493="Overbought",AD493=2),"Culminated Thrust","-----")</f>
        <v>-----</v>
      </c>
      <c r="DI493" s="7" t="str">
        <f>IF(AND(DG493="Oversold",AD493=5),"Culminated Thrust","-----")</f>
        <v>-----</v>
      </c>
      <c r="DJ493" s="14">
        <f>(Q493-$D493)/$D493</f>
        <v>3.82962788525017E-3</v>
      </c>
      <c r="DK493" s="14">
        <f>(R493-$D493)/$D493</f>
        <v>1.6368570799860391E-3</v>
      </c>
      <c r="DL493" s="14">
        <f>(S493-$D493)/$D493</f>
        <v>3.7176730377983152E-3</v>
      </c>
      <c r="DM493" s="14">
        <f>(T493-$D493)/$D493</f>
        <v>6.1575166098537819E-4</v>
      </c>
      <c r="DN493" s="14">
        <f>(U493-$D493)/$D493</f>
        <v>2.3356097485649249E-4</v>
      </c>
      <c r="DO493" s="14">
        <f>(V493-$D493)/$D493</f>
        <v>-2.0364200700297226E-3</v>
      </c>
      <c r="DP493" s="14">
        <f t="shared" si="737"/>
        <v>3.82962788525017E-3</v>
      </c>
      <c r="DQ493" s="14">
        <f t="shared" si="738"/>
        <v>3.7176730377983152E-3</v>
      </c>
      <c r="DR493" s="14">
        <f t="shared" si="739"/>
        <v>1.6368570799860391E-3</v>
      </c>
      <c r="DS493" s="14">
        <f t="shared" si="740"/>
        <v>6.1575166098537819E-4</v>
      </c>
      <c r="DT493" s="14">
        <f t="shared" si="741"/>
        <v>2.3356097485649249E-4</v>
      </c>
      <c r="DU493" s="14">
        <f t="shared" si="742"/>
        <v>-2.0364200700297226E-3</v>
      </c>
      <c r="DV493" t="str">
        <f>IF($D493&gt;Q493,"SUP","RES")</f>
        <v>RES</v>
      </c>
      <c r="DW493" t="str">
        <f>IF($D493&gt;R493,"SUP","RES")</f>
        <v>RES</v>
      </c>
      <c r="DX493" t="str">
        <f>IF($D493&gt;S493,"SUP","RES")</f>
        <v>RES</v>
      </c>
      <c r="DY493" t="str">
        <f>IF($D493&gt;T493,"SUP","RES")</f>
        <v>RES</v>
      </c>
      <c r="DZ493" t="str">
        <f>IF($D493&gt;U493,"SUP","RES")</f>
        <v>RES</v>
      </c>
      <c r="EA493" t="str">
        <f>IF($D493&gt;V493,"SUP","RES")</f>
        <v>SUP</v>
      </c>
      <c r="EB493" s="7">
        <f t="shared" si="743"/>
        <v>5</v>
      </c>
      <c r="EC493" s="7">
        <f t="shared" si="744"/>
        <v>1</v>
      </c>
      <c r="ED493" s="13" t="str">
        <f t="shared" si="745"/>
        <v>-----</v>
      </c>
      <c r="EE493" s="13" t="str">
        <f t="shared" si="746"/>
        <v>-----</v>
      </c>
      <c r="EF493" s="7">
        <f>IF(OR(ED493="All Sup",EE493="All Res"),"na",((D493-MIN(Q493:V493))/(MAX(Q493:V493)-MIN(Q493:V493))))</f>
        <v>0.34715366897005817</v>
      </c>
      <c r="EG493">
        <v>1.4999999999999999E-4</v>
      </c>
      <c r="EH493">
        <f>Q493*(1+$EG493)</f>
        <v>5201.2800750000006</v>
      </c>
      <c r="EI493">
        <f>Q493*(1-$EG493)</f>
        <v>5199.7199250000003</v>
      </c>
      <c r="EJ493">
        <f>R493*(1+$EG493)</f>
        <v>5189.9183710000007</v>
      </c>
      <c r="EK493">
        <f>R493*(1-$EG493)</f>
        <v>5188.361629</v>
      </c>
      <c r="EL493">
        <f>S493*(1+$EG493)</f>
        <v>5200.6999880000003</v>
      </c>
      <c r="EM493">
        <f>S493*(1-$EG493)</f>
        <v>5199.1400119999998</v>
      </c>
      <c r="EN493">
        <f>T493*(1+$EG493)</f>
        <v>5184.6275775000013</v>
      </c>
      <c r="EO493">
        <f>T493*(1-$EG493)</f>
        <v>5183.0724225000004</v>
      </c>
      <c r="EP493">
        <f>U493*(1+$EG493)</f>
        <v>5182.6472805000003</v>
      </c>
      <c r="EQ493">
        <f>U493*(1-$EG493)</f>
        <v>5181.0927195000004</v>
      </c>
      <c r="ER493">
        <f>V493*(1+$EG493)</f>
        <v>5170.8855165000004</v>
      </c>
      <c r="ES493">
        <f>V493*(1-$EG493)</f>
        <v>5169.3344834999998</v>
      </c>
      <c r="ET493" s="7" t="str">
        <f t="shared" si="747"/>
        <v>-----</v>
      </c>
      <c r="EU493" s="7" t="str">
        <f t="shared" si="748"/>
        <v>-----</v>
      </c>
      <c r="EV493" s="7" t="str">
        <f t="shared" si="749"/>
        <v>-----</v>
      </c>
      <c r="EW493" s="7" t="str">
        <f t="shared" si="750"/>
        <v>-----</v>
      </c>
      <c r="EX493" s="7" t="str">
        <f t="shared" si="751"/>
        <v>-----</v>
      </c>
      <c r="EY493" s="7" t="str">
        <f t="shared" si="752"/>
        <v>-----</v>
      </c>
      <c r="EZ493">
        <f t="shared" si="772"/>
        <v>118</v>
      </c>
      <c r="FA493">
        <f t="shared" si="773"/>
        <v>13</v>
      </c>
      <c r="FB493">
        <f t="shared" si="774"/>
        <v>491</v>
      </c>
      <c r="FC493">
        <f t="shared" si="775"/>
        <v>5</v>
      </c>
      <c r="FD493">
        <f t="shared" si="776"/>
        <v>2</v>
      </c>
      <c r="FE493">
        <f t="shared" si="777"/>
        <v>185</v>
      </c>
      <c r="FF493">
        <f t="shared" si="778"/>
        <v>4</v>
      </c>
      <c r="FG493">
        <f t="shared" si="779"/>
        <v>2</v>
      </c>
      <c r="FH493">
        <f t="shared" si="780"/>
        <v>0</v>
      </c>
      <c r="FI493">
        <f t="shared" si="781"/>
        <v>4</v>
      </c>
      <c r="FJ493">
        <f t="shared" si="782"/>
        <v>8</v>
      </c>
      <c r="FK493">
        <f t="shared" si="783"/>
        <v>1</v>
      </c>
      <c r="FL493" s="7" t="str">
        <f t="shared" si="753"/>
        <v>-----</v>
      </c>
      <c r="FM493" s="7" t="str">
        <f t="shared" si="754"/>
        <v>-----</v>
      </c>
      <c r="FN493" s="7" t="str">
        <f t="shared" si="755"/>
        <v>-----</v>
      </c>
      <c r="FO493" s="7" t="str">
        <f t="shared" si="756"/>
        <v>-----</v>
      </c>
      <c r="FP493" s="7" t="str">
        <f t="shared" si="757"/>
        <v>-----</v>
      </c>
      <c r="FQ493" s="7" t="str">
        <f t="shared" si="758"/>
        <v>-----</v>
      </c>
      <c r="FR493" s="13" t="str">
        <f>IF(FL493="-----","-----",(D493-Q493)/Q493)</f>
        <v>-----</v>
      </c>
      <c r="FS493" s="13" t="str">
        <f>IF(FM493="-----","-----",(Q493-R493)/R493)</f>
        <v>-----</v>
      </c>
      <c r="FT493" s="13" t="str">
        <f>IF(FN493="-----","-----",(R493-S493)/S493)</f>
        <v>-----</v>
      </c>
      <c r="FU493" s="13" t="str">
        <f>IF(FO493="-----","-----",(S493-T493)/T493)</f>
        <v>-----</v>
      </c>
      <c r="FV493" s="13" t="str">
        <f>IF(FP493="-----","-----",(T493-U493)/U493)</f>
        <v>-----</v>
      </c>
      <c r="FW493" s="13" t="str">
        <f>IF(FQ493="-----","-----",(U493-V493)/V493)</f>
        <v>-----</v>
      </c>
      <c r="FX493" s="7" t="str">
        <f t="shared" si="759"/>
        <v>-----</v>
      </c>
      <c r="FY493" s="7" t="str">
        <f t="shared" si="760"/>
        <v>-----</v>
      </c>
      <c r="FZ493" s="7" t="str">
        <f t="shared" si="761"/>
        <v>-----</v>
      </c>
      <c r="GA493" s="7" t="str">
        <f t="shared" si="762"/>
        <v>-----</v>
      </c>
      <c r="GB493" s="7" t="str">
        <f t="shared" si="763"/>
        <v>-----</v>
      </c>
      <c r="GC493" s="7" t="str">
        <f t="shared" si="764"/>
        <v>-----</v>
      </c>
      <c r="GD493" s="7" t="str">
        <f>IF(AND(BG493&gt;AA493,BG492&gt;AA492,BG491&gt;AA491,BG490&gt;AA490,BG489&gt;AA489,BG488&gt;AA488,BG487&gt;AA487,BG486&gt;AA486,BG485&gt;AA485,BG484&gt;AA484,BG483&gt;AA483,BG482&gt;AA482),"Bullish",IF(AND(BG493&lt;AA493,BG492&lt;AA492,BG491&lt;AA491,BG490&lt;AA490,BG489&lt;AA489,BG488&lt;AA488,BG487&lt;AA487,BG486&lt;AA486,BG485&lt;AA485,BG484&lt;AA484,BG483&lt;AA483,BG482&lt;AA482),"Bearish","-----"))</f>
        <v>-----</v>
      </c>
      <c r="GE493">
        <f>(Z493-BG493)/BG493</f>
        <v>-1.1263368017049625E-3</v>
      </c>
      <c r="GF493" s="28">
        <f t="shared" si="722"/>
        <v>-1.3703008002782386</v>
      </c>
      <c r="GG493" s="7">
        <f t="shared" si="723"/>
        <v>8.5296511679212622E-2</v>
      </c>
      <c r="GH493" s="7" t="str">
        <f t="shared" si="724"/>
        <v>Reverse to Bullish</v>
      </c>
      <c r="GI493" s="7" t="str">
        <f>IF(Y493&gt;Z493,"Bullish","Bearish")</f>
        <v>Bearish</v>
      </c>
      <c r="GJ493" s="13" t="str">
        <f>IF(AND(D493&gt;Y493,D492&lt;Y492),"TEMA crossover","-----")</f>
        <v>TEMA crossover</v>
      </c>
      <c r="GK493" s="13" t="str">
        <f>IF(AND(D493&lt;Y493,D492&gt;Y492),"TEMA crossunder","-----")</f>
        <v>-----</v>
      </c>
      <c r="GL493" s="22" t="str">
        <f>IF(GD493="Bearish","YES","-----")</f>
        <v>-----</v>
      </c>
      <c r="GM493" s="22" t="str">
        <f>IF(GH493="Reverse to Bearish","YES","-----")</f>
        <v>-----</v>
      </c>
      <c r="GN493" s="22" t="str">
        <f>IF(AND(GI493="Bullish",GI492="Bullish",GI491="Bullish",GI490="Bullish"),"YES","-----")</f>
        <v>-----</v>
      </c>
      <c r="GO493" s="22" t="str">
        <f>IF(OR(GK493="TEMA crossunder",GK492="TEMA crossunder",GK491="TEMA crossunder",GK490="TEMA crossunder"),"YES","-----")</f>
        <v>YES</v>
      </c>
      <c r="GP493" s="22" t="str">
        <f>IF(GD493="Bullish","YES","-----")</f>
        <v>-----</v>
      </c>
      <c r="GQ493" s="22" t="str">
        <f>IF(GH493="Reverse to Bullish","YES","-----")</f>
        <v>YES</v>
      </c>
      <c r="GR493" s="22" t="str">
        <f>IF(AND(GI493="Bearish",GI492="Bearish",GI491="Bearish",GI490="Bearish"),"YES","-----")</f>
        <v>YES</v>
      </c>
      <c r="GS493" s="22" t="str">
        <f>IF(OR(GJ493="TEMA crossover",GJ492="TEMA crossover",GJ491="TEMA crossover",GJ490="TEMA crossover"),"YES","-----")</f>
        <v>YES</v>
      </c>
      <c r="GT493" s="22" t="str">
        <f t="shared" si="784"/>
        <v>-----</v>
      </c>
      <c r="GU493" s="22" t="str">
        <f t="shared" si="785"/>
        <v>-----</v>
      </c>
      <c r="GV493" s="22" t="str">
        <f t="shared" si="786"/>
        <v>-----</v>
      </c>
      <c r="GW493" s="22" t="str">
        <f t="shared" si="787"/>
        <v>Close Sell</v>
      </c>
      <c r="GX493" s="22" t="str">
        <f t="shared" si="788"/>
        <v>-----</v>
      </c>
      <c r="GY493" s="22" t="str">
        <f t="shared" si="789"/>
        <v>YES</v>
      </c>
      <c r="GZ493" s="7" t="str">
        <f>IF(G493&gt;BH493,"YES","-----")</f>
        <v>-----</v>
      </c>
      <c r="HA493" s="7" t="str">
        <f>IF(F493&lt;BI493,"YES","-----")</f>
        <v>-----</v>
      </c>
      <c r="HB493">
        <f>BH493-BI493</f>
        <v>5.4800000000004729</v>
      </c>
      <c r="HC493" s="27">
        <f t="shared" si="765"/>
        <v>-6.4070071443298668E-2</v>
      </c>
      <c r="HD493" s="28">
        <f t="shared" si="725"/>
        <v>0.4744572161980431</v>
      </c>
      <c r="HE493" s="28" t="str">
        <f t="shared" si="726"/>
        <v>-----</v>
      </c>
      <c r="HF493" s="27">
        <f>STANDARDIZE(H493,AVERAGE($H110:$H493),_xlfn.STDEV.P($H110:$H493))</f>
        <v>0.49880733939502536</v>
      </c>
      <c r="HG493" s="28">
        <f t="shared" si="727"/>
        <v>0.69104244170521301</v>
      </c>
      <c r="HH493" s="28" t="str">
        <f t="shared" si="728"/>
        <v>-----</v>
      </c>
      <c r="HI493">
        <f t="shared" si="766"/>
        <v>-3.0093400000005204</v>
      </c>
      <c r="HJ493">
        <f t="shared" si="767"/>
        <v>2.4706599999999526</v>
      </c>
      <c r="HK493" s="28">
        <f t="shared" ref="HK493:HL493" si="848">STANDARDIZE(HI493,AVERAGE(HI110:HI493),_xlfn.STDEV.P(HI110:HI493))</f>
        <v>-3.0316656262126544E-2</v>
      </c>
      <c r="HL493" s="28">
        <f t="shared" si="848"/>
        <v>-0.10836135921782344</v>
      </c>
      <c r="HM493" s="28">
        <f t="shared" si="730"/>
        <v>0.48790725645106414</v>
      </c>
      <c r="HN493" s="28">
        <f t="shared" si="731"/>
        <v>0.45685452573751378</v>
      </c>
      <c r="HO493" s="28" t="str">
        <f t="shared" si="732"/>
        <v>-----</v>
      </c>
      <c r="HP493" s="28" t="str">
        <f t="shared" si="733"/>
        <v>-----</v>
      </c>
      <c r="HQ493" s="28">
        <f t="shared" si="796"/>
        <v>-0.36297999999987951</v>
      </c>
      <c r="HR493" s="28" t="str">
        <f t="shared" si="769"/>
        <v>Bear</v>
      </c>
      <c r="HS493">
        <f t="shared" si="770"/>
        <v>0.36297999999987951</v>
      </c>
      <c r="HT493" s="27">
        <f t="shared" si="734"/>
        <v>-0.72102899339722659</v>
      </c>
      <c r="HU493" s="28">
        <f t="shared" si="735"/>
        <v>0.23544583823788362</v>
      </c>
      <c r="HV493" s="27" t="str">
        <f t="shared" si="736"/>
        <v>-----</v>
      </c>
    </row>
    <row r="494" spans="1:230" x14ac:dyDescent="0.55000000000000004">
      <c r="A494">
        <f>Validation!A493</f>
        <v>1772179500</v>
      </c>
      <c r="B494" t="str">
        <f>Price!B493</f>
        <v>XAUUSD</v>
      </c>
      <c r="C494" t="str">
        <f>Price!C493</f>
        <v>M5</v>
      </c>
      <c r="D494">
        <f>Price!D493</f>
        <v>5180.62</v>
      </c>
      <c r="E494">
        <f>Price!E493</f>
        <v>5180.6499999999996</v>
      </c>
      <c r="F494">
        <f>Price!F493</f>
        <v>5181.6499999999996</v>
      </c>
      <c r="G494">
        <f>Price!G493</f>
        <v>5177.26</v>
      </c>
      <c r="H494">
        <f>Price!H493</f>
        <v>509</v>
      </c>
      <c r="I494">
        <f>Diagonals!E493</f>
        <v>5234.72</v>
      </c>
      <c r="J494">
        <f>Diagonals!F493</f>
        <v>0</v>
      </c>
      <c r="K494">
        <f>Diagonals!G493</f>
        <v>0</v>
      </c>
      <c r="L494">
        <f>Diagonals!H493</f>
        <v>5079.79</v>
      </c>
      <c r="M494">
        <f>Diagonals!I493</f>
        <v>0</v>
      </c>
      <c r="N494">
        <f>Diagonals!J493</f>
        <v>0</v>
      </c>
      <c r="O494">
        <f>Diagonals!K493</f>
        <v>0</v>
      </c>
      <c r="P494">
        <f>Diagonals!L493</f>
        <v>0</v>
      </c>
      <c r="Q494">
        <f>Trendlines!E493</f>
        <v>5200.51</v>
      </c>
      <c r="R494">
        <f>Trendlines!F493</f>
        <v>5189.12</v>
      </c>
      <c r="S494">
        <f>Trendlines!G493</f>
        <v>5199.8999999999996</v>
      </c>
      <c r="T494">
        <f>Trendlines!H493</f>
        <v>5183.92</v>
      </c>
      <c r="U494">
        <f>Trendlines!I493</f>
        <v>5181.8900000000003</v>
      </c>
      <c r="V494">
        <f>Trendlines!J493</f>
        <v>5170.1499999999996</v>
      </c>
      <c r="W494">
        <f>Trendlines!K493</f>
        <v>0</v>
      </c>
      <c r="X494">
        <f>Trendlines!L493</f>
        <v>0</v>
      </c>
      <c r="Y494">
        <f>Tema_Hrma_Smma!E493</f>
        <v>5179.08</v>
      </c>
      <c r="Z494">
        <f>Tema_Hrma_Smma!F493</f>
        <v>5178.8</v>
      </c>
      <c r="AA494">
        <f>Tema_Hrma_Smma!G493</f>
        <v>5186.2700000000004</v>
      </c>
      <c r="AB494">
        <f>ZScore!H493</f>
        <v>-1</v>
      </c>
      <c r="AC494">
        <f>ZScore!I493</f>
        <v>1.03556</v>
      </c>
      <c r="AD494">
        <f>ZScore!J493</f>
        <v>3</v>
      </c>
      <c r="AE494">
        <f>HA!E493</f>
        <v>5179.1899999999996</v>
      </c>
      <c r="AF494">
        <f>HA!F493</f>
        <v>5181.6499999999996</v>
      </c>
      <c r="AG494">
        <f>HA!G493</f>
        <v>5177.26</v>
      </c>
      <c r="AH494">
        <f>HA!H493</f>
        <v>5180.05</v>
      </c>
      <c r="AI494">
        <f>HA!I493</f>
        <v>1</v>
      </c>
      <c r="AJ494">
        <f>HA!J493</f>
        <v>0.85</v>
      </c>
      <c r="AK494">
        <f>HA!K493</f>
        <v>-0.73035000000000005</v>
      </c>
      <c r="AL494">
        <f>HA!L493</f>
        <v>1</v>
      </c>
      <c r="AM494">
        <f>KC!E493</f>
        <v>5206.5560800000003</v>
      </c>
      <c r="AN494">
        <f>KC!F493</f>
        <v>5201.8097799999996</v>
      </c>
      <c r="AO494">
        <f>KC!G493</f>
        <v>5197.0634799999998</v>
      </c>
      <c r="AP494">
        <f>KC!H493</f>
        <v>5192.3171899999998</v>
      </c>
      <c r="AQ494">
        <f>KC!I493</f>
        <v>5187.57089</v>
      </c>
      <c r="AR494">
        <f>KC!J493</f>
        <v>5183.02333</v>
      </c>
      <c r="AS494">
        <f>KC!K493</f>
        <v>5178.2770300000002</v>
      </c>
      <c r="AT494">
        <f>KC!L493</f>
        <v>5173.5307400000002</v>
      </c>
      <c r="AU494">
        <f>KC!M493</f>
        <v>5168.7844400000004</v>
      </c>
      <c r="AV494">
        <f>KC!N493</f>
        <v>5164.0381500000003</v>
      </c>
      <c r="AW494">
        <f>SR_Levels!E493</f>
        <v>5178.6000000000004</v>
      </c>
      <c r="AX494">
        <f>SR_Levels!F493</f>
        <v>5161.8900000000003</v>
      </c>
      <c r="AY494">
        <f>SR_Levels!G493</f>
        <v>5135.8500000000004</v>
      </c>
      <c r="AZ494">
        <f>SR_Levels!H493</f>
        <v>0</v>
      </c>
      <c r="BA494">
        <f>SR_Levels!I493</f>
        <v>5193.3500000000004</v>
      </c>
      <c r="BB494">
        <f>SR_Levels!J493</f>
        <v>5205.3100000000004</v>
      </c>
      <c r="BC494">
        <f>SR_Levels!K493</f>
        <v>0</v>
      </c>
      <c r="BD494">
        <f>SR_Levels!L493</f>
        <v>0</v>
      </c>
      <c r="BE494">
        <f>ZigZag!E493</f>
        <v>0</v>
      </c>
      <c r="BF494">
        <f>ZigZag!F493</f>
        <v>0</v>
      </c>
      <c r="BG494">
        <f>ZigZag!G493</f>
        <v>5184.59</v>
      </c>
      <c r="BH494">
        <f>Dual_Tema!E493</f>
        <v>5181.41</v>
      </c>
      <c r="BI494">
        <f>Dual_Tema!F493</f>
        <v>5176.3599999999997</v>
      </c>
      <c r="BJ494">
        <f>Pinbar!E493</f>
        <v>1</v>
      </c>
      <c r="BK494">
        <f>SSA!E493</f>
        <v>5178.7373399999997</v>
      </c>
      <c r="BL494">
        <f>SSA!F493</f>
        <v>5179.0898299999999</v>
      </c>
      <c r="BN494" t="str">
        <f t="shared" si="792"/>
        <v>Red Candle</v>
      </c>
      <c r="BO494" s="34">
        <f t="shared" si="797"/>
        <v>-4.0133521137630801E-4</v>
      </c>
      <c r="BP494" s="34">
        <f t="shared" si="805"/>
        <v>-1.2608055274948571E-3</v>
      </c>
      <c r="BQ494" s="34">
        <f t="shared" si="821"/>
        <v>-2.6106141874174815E-3</v>
      </c>
      <c r="BR494" s="34">
        <f t="shared" si="829"/>
        <v>-2.716214317202148E-3</v>
      </c>
      <c r="BS494" s="35">
        <f t="shared" si="798"/>
        <v>-6.6900390053525882E-5</v>
      </c>
      <c r="BT494" s="35">
        <f t="shared" si="806"/>
        <v>-1.0512789129990541E-4</v>
      </c>
      <c r="BU494" s="35">
        <f t="shared" si="822"/>
        <v>-1.4521322126070935E-4</v>
      </c>
      <c r="BV494" s="35">
        <f t="shared" si="830"/>
        <v>-1.1332315848167074E-4</v>
      </c>
      <c r="BW494" s="27">
        <v>96</v>
      </c>
      <c r="BX494">
        <f>F494-G494</f>
        <v>4.3899999999994179</v>
      </c>
      <c r="BY494">
        <f>ABS(F494-D493)</f>
        <v>0.98999999999978172</v>
      </c>
      <c r="BZ494">
        <f>ABS(G494-D493)</f>
        <v>3.3999999999996362</v>
      </c>
      <c r="CA494">
        <f t="shared" si="771"/>
        <v>4.3899999999994179</v>
      </c>
      <c r="CB494">
        <f t="shared" si="808"/>
        <v>5.0392857142857919</v>
      </c>
      <c r="CC494">
        <f t="shared" si="814"/>
        <v>4.529126884139882</v>
      </c>
      <c r="CD494">
        <f t="shared" si="809"/>
        <v>0.5101588301459099</v>
      </c>
      <c r="CE494">
        <f t="shared" si="815"/>
        <v>1</v>
      </c>
      <c r="CF494">
        <f t="shared" si="818"/>
        <v>8</v>
      </c>
      <c r="CG494" s="7" t="str">
        <f t="shared" si="810"/>
        <v>-----</v>
      </c>
      <c r="CH494" s="21">
        <f>(Q494-Q398)/$BW494</f>
        <v>5.6249999999996208E-3</v>
      </c>
      <c r="CI494" s="21">
        <f>(R494-R398)/$BW494</f>
        <v>-2.5937499999997726E-2</v>
      </c>
      <c r="CJ494" s="21">
        <f>(S494-S398)/$BW494</f>
        <v>-1.7604166666671972E-2</v>
      </c>
      <c r="CK494" s="21">
        <f>(T494-T398)/$BW494</f>
        <v>7.5625000000002274E-2</v>
      </c>
      <c r="CL494" s="21">
        <f>(U494-U398)/$BW494</f>
        <v>2.2083333333332195E-2</v>
      </c>
      <c r="CM494" s="21">
        <f>(V494-V398)/$BW494</f>
        <v>3.8645833333333712E-2</v>
      </c>
      <c r="CN494">
        <f>DEGREES(ATAN(CH494/$CB494))</f>
        <v>6.3955219882378678E-2</v>
      </c>
      <c r="CO494">
        <f>DEGREES(ATAN(CI494/$CB494))</f>
        <v>-0.29490214330855752</v>
      </c>
      <c r="CP494">
        <f>DEGREES(ATAN(CJ494/$CB494))</f>
        <v>-0.20015542003052936</v>
      </c>
      <c r="CQ494">
        <f>DEGREES(ATAN(CK494/$CB494))</f>
        <v>0.8597782173142432</v>
      </c>
      <c r="CR494">
        <f t="shared" si="811"/>
        <v>0.25108195286565194</v>
      </c>
      <c r="CS494">
        <f t="shared" si="812"/>
        <v>0.43938761655330905</v>
      </c>
      <c r="CT494" t="str" cm="1">
        <f t="array" ref="CT494">_xlfn.IFS(CN494&gt;3,"Strong + Slope",CN494&gt;1.5,"Moderate + Slope",CN494&gt;0.5,"Sideway + Slope",CN494&gt;=-0.5,"Sideway Flat",CN494&gt;=-1.5,"Sideway - Slope",CN494&gt;=-3,"Moderate - Slope",TRUE,"Strong - Slope")</f>
        <v>Sideway Flat</v>
      </c>
      <c r="CU494" t="str" cm="1">
        <f t="array" ref="CU494">_xlfn.IFS(CO494&gt;3,"Strong + Slope",CO494&gt;1.5,"Moderate + Slope",CO494&gt;0.5,"Sideway + Slope",CO494&gt;=-0.5,"Sideway Flat",CO494&gt;=-1.5,"Sideway - Slope",CO494&gt;=-3,"Moderate - Slope",TRUE,"Strong - Slope")</f>
        <v>Sideway Flat</v>
      </c>
      <c r="CV494" t="str" cm="1">
        <f t="array" ref="CV494">_xlfn.IFS(CP494&gt;3,"Strong + Slope",CP494&gt;1.5,"Moderate + Slope",CP494&gt;0.5,"Sideway + Slope",CP494&gt;=-0.5,"Sideway Flat",CP494&gt;=-1.5,"Sideway - Slope",CP494&gt;=-3,"Moderate - Slope",TRUE,"Strong - Slope")</f>
        <v>Sideway Flat</v>
      </c>
      <c r="CW494" t="str" cm="1">
        <f t="array" ref="CW494">_xlfn.IFS(CQ494&gt;3,"Strong + Slope",CQ494&gt;1.5,"Moderate + Slope",CQ494&gt;0.5,"Sideway + Slope",CQ494&gt;=-0.5,"Sideway Flat",CQ494&gt;=-1.5,"Sideway - Slope",CQ494&gt;=-3,"Moderate - Slope",TRUE,"Strong - Slope")</f>
        <v>Sideway + Slope</v>
      </c>
      <c r="CX494" t="str" cm="1">
        <f t="array" ref="CX494">_xlfn.IFS(CR494&gt;3,"Strong + Slope",CR494&gt;1.5,"Moderate + Slope",CR494&gt;0.5,"Sideway + Slope",CR494&gt;=-0.5,"Sideway Flat",CR494&gt;=-1.5,"Sideway - Slope",CR494&gt;=-3,"Moderate - Slope",TRUE,"Strong - Slope")</f>
        <v>Sideway Flat</v>
      </c>
      <c r="CY494" t="str" cm="1">
        <f t="array" ref="CY494">_xlfn.IFS(CS494&gt;3,"Strong + Slope",CS494&gt;1.5,"Moderate + Slope",CS494&gt;0.5,"Sideway + Slope",CS494&gt;=-0.5,"Sideway Flat",CS494&gt;=-1.5,"Sideway - Slope",CS494&gt;=-3,"Moderate - Slope",TRUE,"Strong - Slope")</f>
        <v>Sideway Flat</v>
      </c>
      <c r="CZ494" s="7" t="str">
        <f>IF(AND(D494&gt;BH494,D494&gt;E494),"Bullish Trigger","-----")</f>
        <v>-----</v>
      </c>
      <c r="DA494" s="7" t="str">
        <f>IF(AND(D494&lt;BI494,D494&lt;E494),"Bearish Trigger","-----")</f>
        <v>-----</v>
      </c>
      <c r="DB494" s="13" t="str">
        <f>IF(AND(W494=BE494,W494&gt;0,BE494&gt;0),"Important High","------")</f>
        <v>------</v>
      </c>
      <c r="DC494" s="13" t="str">
        <f>IF(AND(X494=BF494,X494&gt;0,BF494&gt;0),"Important Low","------")</f>
        <v>------</v>
      </c>
      <c r="DD494" s="7" t="str">
        <f>IF(AND(DB494="Important High",DC494="-----",BJ494=1),"Imp High Rej","-----")</f>
        <v>-----</v>
      </c>
      <c r="DE494" s="7" t="str">
        <f>IF(AND(DB494="-----",DC494="Important Low",BJ494=1),"Imp Low Rej","-----")</f>
        <v>-----</v>
      </c>
      <c r="DF494" s="7" t="str">
        <f>IF(Y494&gt;AM494,"Overbought",IF(Y494&gt;AO494,"Bullish Momentum",IF(Y494&gt;AQ494,"Flat Momentum","-----")))</f>
        <v>-----</v>
      </c>
      <c r="DG494" s="7" t="str">
        <f>IF(Y494&lt;AV494,"Oversold",IF(Y494&lt;AT494,"Bearish Momentum",IF(Y494&lt;AR494,"Flat Momentum","-----")))</f>
        <v>Flat Momentum</v>
      </c>
      <c r="DH494" s="7" t="str">
        <f>IF(AND(DF494="Overbought",AD494=2),"Culminated Thrust","-----")</f>
        <v>-----</v>
      </c>
      <c r="DI494" s="7" t="str">
        <f>IF(AND(DG494="Oversold",AD494=5),"Culminated Thrust","-----")</f>
        <v>-----</v>
      </c>
      <c r="DJ494" s="14">
        <f>(Q494-$D494)/$D494</f>
        <v>3.8393088085982617E-3</v>
      </c>
      <c r="DK494" s="14">
        <f>(R494-$D494)/$D494</f>
        <v>1.6407302600847003E-3</v>
      </c>
      <c r="DL494" s="14">
        <f>(S494-$D494)/$D494</f>
        <v>3.7215622840508947E-3</v>
      </c>
      <c r="DM494" s="14">
        <f>(T494-$D494)/$D494</f>
        <v>6.3698939509174233E-4</v>
      </c>
      <c r="DN494" s="14">
        <f>(U494-$D494)/$D494</f>
        <v>2.4514440356568069E-4</v>
      </c>
      <c r="DO494" s="14">
        <f>(V494-$D494)/$D494</f>
        <v>-2.0209936262455563E-3</v>
      </c>
      <c r="DP494" s="14">
        <f t="shared" si="737"/>
        <v>3.8393088085982617E-3</v>
      </c>
      <c r="DQ494" s="14">
        <f t="shared" si="738"/>
        <v>3.7215622840508947E-3</v>
      </c>
      <c r="DR494" s="14">
        <f t="shared" si="739"/>
        <v>1.6407302600847003E-3</v>
      </c>
      <c r="DS494" s="14">
        <f t="shared" si="740"/>
        <v>6.3698939509174233E-4</v>
      </c>
      <c r="DT494" s="14">
        <f t="shared" si="741"/>
        <v>2.4514440356568069E-4</v>
      </c>
      <c r="DU494" s="14">
        <f t="shared" si="742"/>
        <v>-2.0209936262455563E-3</v>
      </c>
      <c r="DV494" t="str">
        <f>IF($D494&gt;Q494,"SUP","RES")</f>
        <v>RES</v>
      </c>
      <c r="DW494" t="str">
        <f>IF($D494&gt;R494,"SUP","RES")</f>
        <v>RES</v>
      </c>
      <c r="DX494" t="str">
        <f>IF($D494&gt;S494,"SUP","RES")</f>
        <v>RES</v>
      </c>
      <c r="DY494" t="str">
        <f>IF($D494&gt;T494,"SUP","RES")</f>
        <v>RES</v>
      </c>
      <c r="DZ494" t="str">
        <f>IF($D494&gt;U494,"SUP","RES")</f>
        <v>RES</v>
      </c>
      <c r="EA494" t="str">
        <f>IF($D494&gt;V494,"SUP","RES")</f>
        <v>SUP</v>
      </c>
      <c r="EB494" s="7">
        <f t="shared" si="743"/>
        <v>5</v>
      </c>
      <c r="EC494" s="7">
        <f t="shared" si="744"/>
        <v>1</v>
      </c>
      <c r="ED494" s="13" t="str">
        <f t="shared" si="745"/>
        <v>-----</v>
      </c>
      <c r="EE494" s="13" t="str">
        <f t="shared" si="746"/>
        <v>-----</v>
      </c>
      <c r="EF494" s="7">
        <f>IF(OR(ED494="All Sup",EE494="All Res"),"na",((D494-MIN(Q494:V494))/(MAX(Q494:V494)-MIN(Q494:V494))))</f>
        <v>0.34486166007905317</v>
      </c>
      <c r="EG494">
        <v>1.4999999999999999E-4</v>
      </c>
      <c r="EH494">
        <f>Q494*(1+$EG494)</f>
        <v>5201.2900765000004</v>
      </c>
      <c r="EI494">
        <f>Q494*(1-$EG494)</f>
        <v>5199.7299235</v>
      </c>
      <c r="EJ494">
        <f>R494*(1+$EG494)</f>
        <v>5189.8983680000001</v>
      </c>
      <c r="EK494">
        <f>R494*(1-$EG494)</f>
        <v>5188.3416319999997</v>
      </c>
      <c r="EL494">
        <f>S494*(1+$EG494)</f>
        <v>5200.6799849999998</v>
      </c>
      <c r="EM494">
        <f>S494*(1-$EG494)</f>
        <v>5199.1200149999995</v>
      </c>
      <c r="EN494">
        <f>T494*(1+$EG494)</f>
        <v>5184.6975880000009</v>
      </c>
      <c r="EO494">
        <f>T494*(1-$EG494)</f>
        <v>5183.1424120000001</v>
      </c>
      <c r="EP494">
        <f>U494*(1+$EG494)</f>
        <v>5182.6672835000008</v>
      </c>
      <c r="EQ494">
        <f>U494*(1-$EG494)</f>
        <v>5181.1127165000007</v>
      </c>
      <c r="ER494">
        <f>V494*(1+$EG494)</f>
        <v>5170.9255224999997</v>
      </c>
      <c r="ES494">
        <f>V494*(1-$EG494)</f>
        <v>5169.3744774999996</v>
      </c>
      <c r="ET494" s="7" t="str">
        <f t="shared" si="747"/>
        <v>-----</v>
      </c>
      <c r="EU494" s="7" t="str">
        <f t="shared" si="748"/>
        <v>-----</v>
      </c>
      <c r="EV494" s="7" t="str">
        <f t="shared" si="749"/>
        <v>-----</v>
      </c>
      <c r="EW494" s="7" t="str">
        <f t="shared" si="750"/>
        <v>-----</v>
      </c>
      <c r="EX494" s="7" t="str">
        <f t="shared" si="751"/>
        <v>-----</v>
      </c>
      <c r="EY494" s="7" t="str">
        <f t="shared" si="752"/>
        <v>-----</v>
      </c>
      <c r="EZ494">
        <f t="shared" si="772"/>
        <v>119</v>
      </c>
      <c r="FA494">
        <f t="shared" si="773"/>
        <v>14</v>
      </c>
      <c r="FB494">
        <f t="shared" si="774"/>
        <v>492</v>
      </c>
      <c r="FC494">
        <f t="shared" si="775"/>
        <v>6</v>
      </c>
      <c r="FD494">
        <f t="shared" si="776"/>
        <v>3</v>
      </c>
      <c r="FE494">
        <f t="shared" si="777"/>
        <v>186</v>
      </c>
      <c r="FF494">
        <f t="shared" si="778"/>
        <v>4</v>
      </c>
      <c r="FG494">
        <f t="shared" si="779"/>
        <v>2</v>
      </c>
      <c r="FH494">
        <f t="shared" si="780"/>
        <v>0</v>
      </c>
      <c r="FI494">
        <f t="shared" si="781"/>
        <v>4</v>
      </c>
      <c r="FJ494">
        <f t="shared" si="782"/>
        <v>8</v>
      </c>
      <c r="FK494">
        <f t="shared" si="783"/>
        <v>1</v>
      </c>
      <c r="FL494" s="7" t="str">
        <f t="shared" si="753"/>
        <v>-----</v>
      </c>
      <c r="FM494" s="7" t="str">
        <f t="shared" si="754"/>
        <v>-----</v>
      </c>
      <c r="FN494" s="7" t="str">
        <f t="shared" si="755"/>
        <v>-----</v>
      </c>
      <c r="FO494" s="7" t="str">
        <f t="shared" si="756"/>
        <v>-----</v>
      </c>
      <c r="FP494" s="7" t="str">
        <f t="shared" si="757"/>
        <v>-----</v>
      </c>
      <c r="FQ494" s="7" t="str">
        <f t="shared" si="758"/>
        <v>-----</v>
      </c>
      <c r="FR494" s="13" t="str">
        <f>IF(FL494="-----","-----",(D494-Q494)/Q494)</f>
        <v>-----</v>
      </c>
      <c r="FS494" s="13" t="str">
        <f>IF(FM494="-----","-----",(Q494-R494)/R494)</f>
        <v>-----</v>
      </c>
      <c r="FT494" s="13" t="str">
        <f>IF(FN494="-----","-----",(R494-S494)/S494)</f>
        <v>-----</v>
      </c>
      <c r="FU494" s="13" t="str">
        <f>IF(FO494="-----","-----",(S494-T494)/T494)</f>
        <v>-----</v>
      </c>
      <c r="FV494" s="13" t="str">
        <f>IF(FP494="-----","-----",(T494-U494)/U494)</f>
        <v>-----</v>
      </c>
      <c r="FW494" s="13" t="str">
        <f>IF(FQ494="-----","-----",(U494-V494)/V494)</f>
        <v>-----</v>
      </c>
      <c r="FX494" s="7" t="str">
        <f t="shared" si="759"/>
        <v>-----</v>
      </c>
      <c r="FY494" s="7" t="str">
        <f t="shared" si="760"/>
        <v>-----</v>
      </c>
      <c r="FZ494" s="7" t="str">
        <f t="shared" si="761"/>
        <v>-----</v>
      </c>
      <c r="GA494" s="7" t="str">
        <f t="shared" si="762"/>
        <v>-----</v>
      </c>
      <c r="GB494" s="7" t="str">
        <f t="shared" si="763"/>
        <v>-----</v>
      </c>
      <c r="GC494" s="7" t="str">
        <f t="shared" si="764"/>
        <v>-----</v>
      </c>
      <c r="GD494" s="7" t="str">
        <f>IF(AND(BG494&gt;AA494,BG493&gt;AA493,BG492&gt;AA492,BG491&gt;AA491,BG490&gt;AA490,BG489&gt;AA489,BG488&gt;AA488,BG487&gt;AA487,BG486&gt;AA486,BG485&gt;AA485,BG484&gt;AA484,BG483&gt;AA483),"Bullish",IF(AND(BG494&lt;AA494,BG493&lt;AA493,BG492&lt;AA492,BG491&lt;AA491,BG490&lt;AA490,BG489&lt;AA489,BG488&lt;AA488,BG487&lt;AA487,BG486&lt;AA486,BG485&lt;AA485,BG484&lt;AA484,BG483&lt;AA483),"Bearish","-----"))</f>
        <v>-----</v>
      </c>
      <c r="GE494">
        <f>(Z494-BG494)/BG494</f>
        <v>-1.1167710465051167E-3</v>
      </c>
      <c r="GF494" s="28">
        <f t="shared" si="722"/>
        <v>-1.3684954434270671</v>
      </c>
      <c r="GG494" s="7">
        <f t="shared" si="723"/>
        <v>8.557852365300643E-2</v>
      </c>
      <c r="GH494" s="7" t="str">
        <f t="shared" si="724"/>
        <v>Reverse to Bullish</v>
      </c>
      <c r="GI494" s="7" t="str">
        <f>IF(Y494&gt;Z494,"Bullish","Bearish")</f>
        <v>Bullish</v>
      </c>
      <c r="GJ494" s="13" t="str">
        <f>IF(AND(D494&gt;Y494,D493&lt;Y493),"TEMA crossover","-----")</f>
        <v>-----</v>
      </c>
      <c r="GK494" s="13" t="str">
        <f>IF(AND(D494&lt;Y494,D493&gt;Y493),"TEMA crossunder","-----")</f>
        <v>-----</v>
      </c>
      <c r="GL494" s="22" t="str">
        <f>IF(GD494="Bearish","YES","-----")</f>
        <v>-----</v>
      </c>
      <c r="GM494" s="22" t="str">
        <f>IF(GH494="Reverse to Bearish","YES","-----")</f>
        <v>-----</v>
      </c>
      <c r="GN494" s="22" t="str">
        <f>IF(AND(GI494="Bullish",GI493="Bullish",GI492="Bullish",GI491="Bullish"),"YES","-----")</f>
        <v>-----</v>
      </c>
      <c r="GO494" s="22" t="str">
        <f>IF(OR(GK494="TEMA crossunder",GK493="TEMA crossunder",GK492="TEMA crossunder",GK491="TEMA crossunder"),"YES","-----")</f>
        <v>YES</v>
      </c>
      <c r="GP494" s="22" t="str">
        <f>IF(GD494="Bullish","YES","-----")</f>
        <v>-----</v>
      </c>
      <c r="GQ494" s="22" t="str">
        <f>IF(GH494="Reverse to Bullish","YES","-----")</f>
        <v>YES</v>
      </c>
      <c r="GR494" s="22" t="str">
        <f>IF(AND(GI494="Bearish",GI493="Bearish",GI492="Bearish",GI491="Bearish"),"YES","-----")</f>
        <v>-----</v>
      </c>
      <c r="GS494" s="22" t="str">
        <f>IF(OR(GJ494="TEMA crossover",GJ493="TEMA crossover",GJ492="TEMA crossover",GJ491="TEMA crossover"),"YES","-----")</f>
        <v>YES</v>
      </c>
      <c r="GT494" s="22" t="str">
        <f t="shared" si="784"/>
        <v>-----</v>
      </c>
      <c r="GU494" s="22" t="str">
        <f t="shared" si="785"/>
        <v>-----</v>
      </c>
      <c r="GV494" s="22" t="str">
        <f t="shared" si="786"/>
        <v>-----</v>
      </c>
      <c r="GW494" s="22" t="str">
        <f t="shared" si="787"/>
        <v>-----</v>
      </c>
      <c r="GX494" s="22" t="str">
        <f t="shared" si="788"/>
        <v>-----</v>
      </c>
      <c r="GY494" s="22" t="str">
        <f t="shared" si="789"/>
        <v>-----</v>
      </c>
      <c r="GZ494" s="7" t="str">
        <f>IF(G494&gt;BH494,"YES","-----")</f>
        <v>-----</v>
      </c>
      <c r="HA494" s="7" t="str">
        <f>IF(F494&lt;BI494,"YES","-----")</f>
        <v>-----</v>
      </c>
      <c r="HB494">
        <f>BH494-BI494</f>
        <v>5.0500000000001819</v>
      </c>
      <c r="HC494" s="27">
        <f t="shared" si="765"/>
        <v>-0.21968562184826476</v>
      </c>
      <c r="HD494" s="28">
        <f t="shared" si="725"/>
        <v>0.41305800161732753</v>
      </c>
      <c r="HE494" s="28" t="str">
        <f t="shared" si="726"/>
        <v>-----</v>
      </c>
      <c r="HF494" s="27">
        <f>STANDARDIZE(H494,AVERAGE($H111:$H494),_xlfn.STDEV.P($H111:$H494))</f>
        <v>4.0285368171329779E-2</v>
      </c>
      <c r="HG494" s="28">
        <f t="shared" si="727"/>
        <v>0.51606719059115358</v>
      </c>
      <c r="HH494" s="28" t="str">
        <f t="shared" si="728"/>
        <v>-----</v>
      </c>
      <c r="HI494">
        <f t="shared" si="766"/>
        <v>-2.3773400000000038</v>
      </c>
      <c r="HJ494">
        <f t="shared" si="767"/>
        <v>2.6726600000001781</v>
      </c>
      <c r="HK494" s="28">
        <f t="shared" ref="HK494:HL494" si="849">STANDARDIZE(HI494,AVERAGE(HI111:HI494),_xlfn.STDEV.P(HI111:HI494))</f>
        <v>0.16595327733061915</v>
      </c>
      <c r="HL494" s="28">
        <f t="shared" si="849"/>
        <v>-2.5466332431346876E-2</v>
      </c>
      <c r="HM494" s="28">
        <f t="shared" si="730"/>
        <v>0.5659031402502861</v>
      </c>
      <c r="HN494" s="28">
        <f t="shared" si="731"/>
        <v>0.48984150130035803</v>
      </c>
      <c r="HO494" s="28" t="str">
        <f t="shared" si="732"/>
        <v>-----</v>
      </c>
      <c r="HP494" s="28" t="str">
        <f t="shared" si="733"/>
        <v>-----</v>
      </c>
      <c r="HQ494" s="28">
        <f t="shared" si="796"/>
        <v>-0.35249000000021624</v>
      </c>
      <c r="HR494" s="28" t="str">
        <f t="shared" si="769"/>
        <v>Bear</v>
      </c>
      <c r="HS494">
        <f t="shared" si="770"/>
        <v>0.35249000000021624</v>
      </c>
      <c r="HT494" s="27">
        <f t="shared" si="734"/>
        <v>-0.73350882032645848</v>
      </c>
      <c r="HU494" s="28">
        <f t="shared" si="735"/>
        <v>0.23162407508947977</v>
      </c>
      <c r="HV494" s="27" t="str">
        <f t="shared" si="736"/>
        <v>-----</v>
      </c>
    </row>
    <row r="495" spans="1:230" x14ac:dyDescent="0.55000000000000004">
      <c r="A495">
        <f>Validation!A494</f>
        <v>1772179800</v>
      </c>
      <c r="B495" t="str">
        <f>Price!B494</f>
        <v>XAUUSD</v>
      </c>
      <c r="C495" t="str">
        <f>Price!C494</f>
        <v>M5</v>
      </c>
      <c r="D495">
        <f>Price!D494</f>
        <v>5178.43</v>
      </c>
      <c r="E495">
        <f>Price!E494</f>
        <v>5180.62</v>
      </c>
      <c r="F495">
        <f>Price!F494</f>
        <v>5181.01</v>
      </c>
      <c r="G495">
        <f>Price!G494</f>
        <v>5177.59</v>
      </c>
      <c r="H495">
        <f>Price!H494</f>
        <v>414</v>
      </c>
      <c r="I495">
        <f>Diagonals!E494</f>
        <v>5234.8999999999996</v>
      </c>
      <c r="J495">
        <f>Diagonals!F494</f>
        <v>0</v>
      </c>
      <c r="K495">
        <f>Diagonals!G494</f>
        <v>0</v>
      </c>
      <c r="L495">
        <f>Diagonals!H494</f>
        <v>5079.46</v>
      </c>
      <c r="M495">
        <f>Diagonals!I494</f>
        <v>0</v>
      </c>
      <c r="N495">
        <f>Diagonals!J494</f>
        <v>0</v>
      </c>
      <c r="O495">
        <f>Diagonals!K494</f>
        <v>0</v>
      </c>
      <c r="P495">
        <f>Diagonals!L494</f>
        <v>0</v>
      </c>
      <c r="Q495">
        <f>Trendlines!E494</f>
        <v>5200.51</v>
      </c>
      <c r="R495">
        <f>Trendlines!F494</f>
        <v>5189.09</v>
      </c>
      <c r="S495">
        <f>Trendlines!G494</f>
        <v>5199.8900000000003</v>
      </c>
      <c r="T495">
        <f>Trendlines!H494</f>
        <v>5184</v>
      </c>
      <c r="U495">
        <f>Trendlines!I494</f>
        <v>5181.91</v>
      </c>
      <c r="V495">
        <f>Trendlines!J494</f>
        <v>5170.1899999999996</v>
      </c>
      <c r="W495">
        <f>Trendlines!K494</f>
        <v>0</v>
      </c>
      <c r="X495">
        <f>Trendlines!L494</f>
        <v>0</v>
      </c>
      <c r="Y495">
        <f>Tema_Hrma_Smma!E494</f>
        <v>5178.92</v>
      </c>
      <c r="Z495">
        <f>Tema_Hrma_Smma!F494</f>
        <v>5178.53</v>
      </c>
      <c r="AA495">
        <f>Tema_Hrma_Smma!G494</f>
        <v>5186.08</v>
      </c>
      <c r="AB495">
        <f>ZScore!H494</f>
        <v>-1</v>
      </c>
      <c r="AC495">
        <f>ZScore!I494</f>
        <v>0.23557</v>
      </c>
      <c r="AD495">
        <f>ZScore!J494</f>
        <v>3</v>
      </c>
      <c r="AE495">
        <f>HA!E494</f>
        <v>5179.62</v>
      </c>
      <c r="AF495">
        <f>HA!F494</f>
        <v>5181.01</v>
      </c>
      <c r="AG495">
        <f>HA!G494</f>
        <v>5177.59</v>
      </c>
      <c r="AH495">
        <f>HA!H494</f>
        <v>5179.41</v>
      </c>
      <c r="AI495">
        <f>HA!I494</f>
        <v>-1</v>
      </c>
      <c r="AJ495">
        <f>HA!J494</f>
        <v>0.21</v>
      </c>
      <c r="AK495">
        <f>HA!K494</f>
        <v>-0.98950000000000005</v>
      </c>
      <c r="AL495">
        <f>HA!L494</f>
        <v>-1</v>
      </c>
      <c r="AM495">
        <f>KC!E494</f>
        <v>5205.9475000000002</v>
      </c>
      <c r="AN495">
        <f>KC!F494</f>
        <v>5201.1997300000003</v>
      </c>
      <c r="AO495">
        <f>KC!G494</f>
        <v>5196.4519499999997</v>
      </c>
      <c r="AP495">
        <f>KC!H494</f>
        <v>5191.70417</v>
      </c>
      <c r="AQ495">
        <f>KC!I494</f>
        <v>5186.9563900000003</v>
      </c>
      <c r="AR495">
        <f>KC!J494</f>
        <v>5182.4010200000002</v>
      </c>
      <c r="AS495">
        <f>KC!K494</f>
        <v>5177.6532399999996</v>
      </c>
      <c r="AT495">
        <f>KC!L494</f>
        <v>5172.9054599999999</v>
      </c>
      <c r="AU495">
        <f>KC!M494</f>
        <v>5168.1576800000003</v>
      </c>
      <c r="AV495">
        <f>KC!N494</f>
        <v>5163.4099100000003</v>
      </c>
      <c r="AW495">
        <f>SR_Levels!E494</f>
        <v>5161.8900000000003</v>
      </c>
      <c r="AX495">
        <f>SR_Levels!F494</f>
        <v>5135.8500000000004</v>
      </c>
      <c r="AY495">
        <f>SR_Levels!G494</f>
        <v>0</v>
      </c>
      <c r="AZ495">
        <f>SR_Levels!H494</f>
        <v>0</v>
      </c>
      <c r="BA495">
        <f>SR_Levels!I494</f>
        <v>5178.6000000000004</v>
      </c>
      <c r="BB495">
        <f>SR_Levels!J494</f>
        <v>5193.3500000000004</v>
      </c>
      <c r="BC495">
        <f>SR_Levels!K494</f>
        <v>5205.3100000000004</v>
      </c>
      <c r="BD495">
        <f>SR_Levels!L494</f>
        <v>0</v>
      </c>
      <c r="BE495">
        <f>ZigZag!E494</f>
        <v>0</v>
      </c>
      <c r="BF495">
        <f>ZigZag!F494</f>
        <v>0</v>
      </c>
      <c r="BG495">
        <f>ZigZag!G494</f>
        <v>5184.1899999999996</v>
      </c>
      <c r="BH495">
        <f>Dual_Tema!E494</f>
        <v>5181.07</v>
      </c>
      <c r="BI495">
        <f>Dual_Tema!F494</f>
        <v>5176.78</v>
      </c>
      <c r="BJ495">
        <f>Pinbar!E494</f>
        <v>0</v>
      </c>
      <c r="BK495">
        <f>SSA!E494</f>
        <v>5178.4925700000003</v>
      </c>
      <c r="BL495">
        <f>SSA!F494</f>
        <v>5178.7911999999997</v>
      </c>
      <c r="BN495" t="str">
        <f t="shared" si="792"/>
        <v>Red Candle</v>
      </c>
      <c r="BO495" s="34">
        <f t="shared" si="797"/>
        <v>-4.0343440426837684E-4</v>
      </c>
      <c r="BP495" s="34">
        <f t="shared" si="805"/>
        <v>-6.3106702433557427E-4</v>
      </c>
      <c r="BQ495" s="34">
        <f t="shared" si="821"/>
        <v>-2.8921044777555638E-3</v>
      </c>
      <c r="BR495" s="34">
        <f t="shared" si="829"/>
        <v>-3.600056954401798E-3</v>
      </c>
      <c r="BS495" s="35">
        <f t="shared" si="798"/>
        <v>-6.7250372895899524E-5</v>
      </c>
      <c r="BT495" s="35">
        <f t="shared" si="806"/>
        <v>-5.2604135599154667E-5</v>
      </c>
      <c r="BU495" s="35">
        <f t="shared" si="822"/>
        <v>-1.6089231615878941E-4</v>
      </c>
      <c r="BV495" s="35">
        <f t="shared" si="830"/>
        <v>-1.5026174100241096E-4</v>
      </c>
      <c r="BW495" s="27">
        <v>96</v>
      </c>
      <c r="BX495">
        <f>F495-G495</f>
        <v>3.4200000000000728</v>
      </c>
      <c r="BY495">
        <f>ABS(F495-D494)</f>
        <v>0.39000000000032742</v>
      </c>
      <c r="BZ495">
        <f>ABS(G495-D494)</f>
        <v>3.0299999999997453</v>
      </c>
      <c r="CA495">
        <f t="shared" si="771"/>
        <v>3.4200000000000728</v>
      </c>
      <c r="CB495">
        <f t="shared" si="808"/>
        <v>4.9521428571429169</v>
      </c>
      <c r="CC495">
        <f t="shared" si="814"/>
        <v>4.4499035352727523</v>
      </c>
      <c r="CD495">
        <f t="shared" si="809"/>
        <v>0.50223932187016462</v>
      </c>
      <c r="CE495">
        <f t="shared" si="815"/>
        <v>1</v>
      </c>
      <c r="CF495">
        <f t="shared" si="818"/>
        <v>9</v>
      </c>
      <c r="CG495" s="7" t="str">
        <f t="shared" si="810"/>
        <v>-----</v>
      </c>
      <c r="CH495" s="21">
        <f>(Q495-Q399)/$BW495</f>
        <v>5.6249999999996208E-3</v>
      </c>
      <c r="CI495" s="21">
        <f>(R495-R399)/$BW495</f>
        <v>-2.5937499999997726E-2</v>
      </c>
      <c r="CJ495" s="21">
        <f>(S495-S399)/$BW495</f>
        <v>-1.7499999999993559E-2</v>
      </c>
      <c r="CK495" s="21">
        <f>(T495-T399)/$BW495</f>
        <v>7.5625000000002274E-2</v>
      </c>
      <c r="CL495" s="21">
        <f>(U495-U399)/$BW495</f>
        <v>2.2083333333332195E-2</v>
      </c>
      <c r="CM495" s="21">
        <f>(V495-V399)/$BW495</f>
        <v>3.8749999999993179E-2</v>
      </c>
      <c r="CN495">
        <f>DEGREES(ATAN(CH495/$CB495))</f>
        <v>6.5080638917780223E-2</v>
      </c>
      <c r="CO495">
        <f>DEGREES(ATAN(CI495/$CB495))</f>
        <v>-0.30009144219829548</v>
      </c>
      <c r="CP495">
        <f>DEGREES(ATAN(CJ495/$CB495))</f>
        <v>-0.20247234311648563</v>
      </c>
      <c r="CQ495">
        <f>DEGREES(ATAN(CK495/$CB495))</f>
        <v>0.87490540306296127</v>
      </c>
      <c r="CR495">
        <f t="shared" si="811"/>
        <v>0.25550018388733353</v>
      </c>
      <c r="CS495">
        <f t="shared" si="812"/>
        <v>0.44832433313724757</v>
      </c>
      <c r="CT495" t="str" cm="1">
        <f t="array" ref="CT495">_xlfn.IFS(CN495&gt;3,"Strong + Slope",CN495&gt;1.5,"Moderate + Slope",CN495&gt;0.5,"Sideway + Slope",CN495&gt;=-0.5,"Sideway Flat",CN495&gt;=-1.5,"Sideway - Slope",CN495&gt;=-3,"Moderate - Slope",TRUE,"Strong - Slope")</f>
        <v>Sideway Flat</v>
      </c>
      <c r="CU495" t="str" cm="1">
        <f t="array" ref="CU495">_xlfn.IFS(CO495&gt;3,"Strong + Slope",CO495&gt;1.5,"Moderate + Slope",CO495&gt;0.5,"Sideway + Slope",CO495&gt;=-0.5,"Sideway Flat",CO495&gt;=-1.5,"Sideway - Slope",CO495&gt;=-3,"Moderate - Slope",TRUE,"Strong - Slope")</f>
        <v>Sideway Flat</v>
      </c>
      <c r="CV495" t="str" cm="1">
        <f t="array" ref="CV495">_xlfn.IFS(CP495&gt;3,"Strong + Slope",CP495&gt;1.5,"Moderate + Slope",CP495&gt;0.5,"Sideway + Slope",CP495&gt;=-0.5,"Sideway Flat",CP495&gt;=-1.5,"Sideway - Slope",CP495&gt;=-3,"Moderate - Slope",TRUE,"Strong - Slope")</f>
        <v>Sideway Flat</v>
      </c>
      <c r="CW495" t="str" cm="1">
        <f t="array" ref="CW495">_xlfn.IFS(CQ495&gt;3,"Strong + Slope",CQ495&gt;1.5,"Moderate + Slope",CQ495&gt;0.5,"Sideway + Slope",CQ495&gt;=-0.5,"Sideway Flat",CQ495&gt;=-1.5,"Sideway - Slope",CQ495&gt;=-3,"Moderate - Slope",TRUE,"Strong - Slope")</f>
        <v>Sideway + Slope</v>
      </c>
      <c r="CX495" t="str" cm="1">
        <f t="array" ref="CX495">_xlfn.IFS(CR495&gt;3,"Strong + Slope",CR495&gt;1.5,"Moderate + Slope",CR495&gt;0.5,"Sideway + Slope",CR495&gt;=-0.5,"Sideway Flat",CR495&gt;=-1.5,"Sideway - Slope",CR495&gt;=-3,"Moderate - Slope",TRUE,"Strong - Slope")</f>
        <v>Sideway Flat</v>
      </c>
      <c r="CY495" t="str" cm="1">
        <f t="array" ref="CY495">_xlfn.IFS(CS495&gt;3,"Strong + Slope",CS495&gt;1.5,"Moderate + Slope",CS495&gt;0.5,"Sideway + Slope",CS495&gt;=-0.5,"Sideway Flat",CS495&gt;=-1.5,"Sideway - Slope",CS495&gt;=-3,"Moderate - Slope",TRUE,"Strong - Slope")</f>
        <v>Sideway Flat</v>
      </c>
      <c r="CZ495" s="7" t="str">
        <f>IF(AND(D495&gt;BH495,D495&gt;E495),"Bullish Trigger","-----")</f>
        <v>-----</v>
      </c>
      <c r="DA495" s="7" t="str">
        <f>IF(AND(D495&lt;BI495,D495&lt;E495),"Bearish Trigger","-----")</f>
        <v>-----</v>
      </c>
      <c r="DB495" s="13" t="str">
        <f>IF(AND(W495=BE495,W495&gt;0,BE495&gt;0),"Important High","------")</f>
        <v>------</v>
      </c>
      <c r="DC495" s="13" t="str">
        <f>IF(AND(X495=BF495,X495&gt;0,BF495&gt;0),"Important Low","------")</f>
        <v>------</v>
      </c>
      <c r="DD495" s="7" t="str">
        <f>IF(AND(DB495="Important High",DC495="-----",BJ495=1),"Imp High Rej","-----")</f>
        <v>-----</v>
      </c>
      <c r="DE495" s="7" t="str">
        <f>IF(AND(DB495="-----",DC495="Important Low",BJ495=1),"Imp Low Rej","-----")</f>
        <v>-----</v>
      </c>
      <c r="DF495" s="7" t="str">
        <f>IF(Y495&gt;AM495,"Overbought",IF(Y495&gt;AO495,"Bullish Momentum",IF(Y495&gt;AQ495,"Flat Momentum","-----")))</f>
        <v>-----</v>
      </c>
      <c r="DG495" s="7" t="str">
        <f>IF(Y495&lt;AV495,"Oversold",IF(Y495&lt;AT495,"Bearish Momentum",IF(Y495&lt;AR495,"Flat Momentum","-----")))</f>
        <v>Flat Momentum</v>
      </c>
      <c r="DH495" s="7" t="str">
        <f>IF(AND(DF495="Overbought",AD495=2),"Culminated Thrust","-----")</f>
        <v>-----</v>
      </c>
      <c r="DI495" s="7" t="str">
        <f>IF(AND(DG495="Oversold",AD495=5),"Culminated Thrust","-----")</f>
        <v>-----</v>
      </c>
      <c r="DJ495" s="14">
        <f>(Q495-$D495)/$D495</f>
        <v>4.2638405848876831E-3</v>
      </c>
      <c r="DK495" s="14">
        <f>(R495-$D495)/$D495</f>
        <v>2.0585389780299924E-3</v>
      </c>
      <c r="DL495" s="14">
        <f>(S495-$D495)/$D495</f>
        <v>4.1441131771598793E-3</v>
      </c>
      <c r="DM495" s="14">
        <f>(T495-$D495)/$D495</f>
        <v>1.0756155823289507E-3</v>
      </c>
      <c r="DN495" s="14">
        <f>(U495-$D495)/$D495</f>
        <v>6.72018353052868E-4</v>
      </c>
      <c r="DO495" s="14">
        <f>(V495-$D495)/$D495</f>
        <v>-1.5912158704473539E-3</v>
      </c>
      <c r="DP495" s="14">
        <f t="shared" si="737"/>
        <v>4.2638405848876831E-3</v>
      </c>
      <c r="DQ495" s="14">
        <f t="shared" si="738"/>
        <v>4.1441131771598793E-3</v>
      </c>
      <c r="DR495" s="14">
        <f t="shared" si="739"/>
        <v>2.0585389780299924E-3</v>
      </c>
      <c r="DS495" s="14">
        <f t="shared" si="740"/>
        <v>1.0756155823289507E-3</v>
      </c>
      <c r="DT495" s="14">
        <f t="shared" si="741"/>
        <v>6.72018353052868E-4</v>
      </c>
      <c r="DU495" s="14">
        <f t="shared" si="742"/>
        <v>-1.5912158704473539E-3</v>
      </c>
      <c r="DV495" t="str">
        <f>IF($D495&gt;Q495,"SUP","RES")</f>
        <v>RES</v>
      </c>
      <c r="DW495" t="str">
        <f>IF($D495&gt;R495,"SUP","RES")</f>
        <v>RES</v>
      </c>
      <c r="DX495" t="str">
        <f>IF($D495&gt;S495,"SUP","RES")</f>
        <v>RES</v>
      </c>
      <c r="DY495" t="str">
        <f>IF($D495&gt;T495,"SUP","RES")</f>
        <v>RES</v>
      </c>
      <c r="DZ495" t="str">
        <f>IF($D495&gt;U495,"SUP","RES")</f>
        <v>RES</v>
      </c>
      <c r="EA495" t="str">
        <f>IF($D495&gt;V495,"SUP","RES")</f>
        <v>SUP</v>
      </c>
      <c r="EB495" s="7">
        <f t="shared" si="743"/>
        <v>5</v>
      </c>
      <c r="EC495" s="7">
        <f t="shared" si="744"/>
        <v>1</v>
      </c>
      <c r="ED495" s="13" t="str">
        <f t="shared" si="745"/>
        <v>-----</v>
      </c>
      <c r="EE495" s="13" t="str">
        <f t="shared" si="746"/>
        <v>-----</v>
      </c>
      <c r="EF495" s="7">
        <f>IF(OR(ED495="All Sup",EE495="All Res"),"na",((D495-MIN(Q495:V495))/(MAX(Q495:V495)-MIN(Q495:V495))))</f>
        <v>0.27176781002640249</v>
      </c>
      <c r="EG495">
        <v>1.4999999999999999E-4</v>
      </c>
      <c r="EH495">
        <f>Q495*(1+$EG495)</f>
        <v>5201.2900765000004</v>
      </c>
      <c r="EI495">
        <f>Q495*(1-$EG495)</f>
        <v>5199.7299235</v>
      </c>
      <c r="EJ495">
        <f>R495*(1+$EG495)</f>
        <v>5189.8683635000007</v>
      </c>
      <c r="EK495">
        <f>R495*(1-$EG495)</f>
        <v>5188.3116365000005</v>
      </c>
      <c r="EL495">
        <f>S495*(1+$EG495)</f>
        <v>5200.6699835000009</v>
      </c>
      <c r="EM495">
        <f>S495*(1-$EG495)</f>
        <v>5199.1100165000007</v>
      </c>
      <c r="EN495">
        <f>T495*(1+$EG495)</f>
        <v>5184.7776000000003</v>
      </c>
      <c r="EO495">
        <f>T495*(1-$EG495)</f>
        <v>5183.2223999999997</v>
      </c>
      <c r="EP495">
        <f>U495*(1+$EG495)</f>
        <v>5182.6872865000005</v>
      </c>
      <c r="EQ495">
        <f>U495*(1-$EG495)</f>
        <v>5181.1327135000001</v>
      </c>
      <c r="ER495">
        <f>V495*(1+$EG495)</f>
        <v>5170.9655284999999</v>
      </c>
      <c r="ES495">
        <f>V495*(1-$EG495)</f>
        <v>5169.4144714999993</v>
      </c>
      <c r="ET495" s="7" t="str">
        <f t="shared" si="747"/>
        <v>-----</v>
      </c>
      <c r="EU495" s="7" t="str">
        <f t="shared" si="748"/>
        <v>-----</v>
      </c>
      <c r="EV495" s="7" t="str">
        <f t="shared" si="749"/>
        <v>-----</v>
      </c>
      <c r="EW495" s="7" t="str">
        <f t="shared" si="750"/>
        <v>-----</v>
      </c>
      <c r="EX495" s="7" t="str">
        <f t="shared" si="751"/>
        <v>-----</v>
      </c>
      <c r="EY495" s="7" t="str">
        <f t="shared" si="752"/>
        <v>-----</v>
      </c>
      <c r="EZ495">
        <f t="shared" si="772"/>
        <v>120</v>
      </c>
      <c r="FA495">
        <f t="shared" si="773"/>
        <v>15</v>
      </c>
      <c r="FB495">
        <f t="shared" si="774"/>
        <v>493</v>
      </c>
      <c r="FC495">
        <f t="shared" si="775"/>
        <v>7</v>
      </c>
      <c r="FD495">
        <f t="shared" si="776"/>
        <v>4</v>
      </c>
      <c r="FE495">
        <f t="shared" si="777"/>
        <v>187</v>
      </c>
      <c r="FF495">
        <f t="shared" si="778"/>
        <v>4</v>
      </c>
      <c r="FG495">
        <f t="shared" si="779"/>
        <v>2</v>
      </c>
      <c r="FH495">
        <f t="shared" si="780"/>
        <v>0</v>
      </c>
      <c r="FI495">
        <f t="shared" si="781"/>
        <v>4</v>
      </c>
      <c r="FJ495">
        <f t="shared" si="782"/>
        <v>8</v>
      </c>
      <c r="FK495">
        <f t="shared" si="783"/>
        <v>1</v>
      </c>
      <c r="FL495" s="7" t="str">
        <f t="shared" si="753"/>
        <v>-----</v>
      </c>
      <c r="FM495" s="7" t="str">
        <f t="shared" si="754"/>
        <v>-----</v>
      </c>
      <c r="FN495" s="7" t="str">
        <f t="shared" si="755"/>
        <v>-----</v>
      </c>
      <c r="FO495" s="7" t="str">
        <f t="shared" si="756"/>
        <v>-----</v>
      </c>
      <c r="FP495" s="7" t="str">
        <f t="shared" si="757"/>
        <v>-----</v>
      </c>
      <c r="FQ495" s="7" t="str">
        <f t="shared" si="758"/>
        <v>-----</v>
      </c>
      <c r="FR495" s="13" t="str">
        <f>IF(FL495="-----","-----",(D495-Q495)/Q495)</f>
        <v>-----</v>
      </c>
      <c r="FS495" s="13" t="str">
        <f>IF(FM495="-----","-----",(Q495-R495)/R495)</f>
        <v>-----</v>
      </c>
      <c r="FT495" s="13" t="str">
        <f>IF(FN495="-----","-----",(R495-S495)/S495)</f>
        <v>-----</v>
      </c>
      <c r="FU495" s="13" t="str">
        <f>IF(FO495="-----","-----",(S495-T495)/T495)</f>
        <v>-----</v>
      </c>
      <c r="FV495" s="13" t="str">
        <f>IF(FP495="-----","-----",(T495-U495)/U495)</f>
        <v>-----</v>
      </c>
      <c r="FW495" s="13" t="str">
        <f>IF(FQ495="-----","-----",(U495-V495)/V495)</f>
        <v>-----</v>
      </c>
      <c r="FX495" s="7" t="str">
        <f t="shared" si="759"/>
        <v>-----</v>
      </c>
      <c r="FY495" s="7" t="str">
        <f t="shared" si="760"/>
        <v>-----</v>
      </c>
      <c r="FZ495" s="7" t="str">
        <f t="shared" si="761"/>
        <v>-----</v>
      </c>
      <c r="GA495" s="7" t="str">
        <f t="shared" si="762"/>
        <v>-----</v>
      </c>
      <c r="GB495" s="7" t="str">
        <f t="shared" si="763"/>
        <v>-----</v>
      </c>
      <c r="GC495" s="7" t="str">
        <f t="shared" si="764"/>
        <v>-----</v>
      </c>
      <c r="GD495" s="7" t="str">
        <f>IF(AND(BG495&gt;AA495,BG494&gt;AA494,BG493&gt;AA493,BG492&gt;AA492,BG491&gt;AA491,BG490&gt;AA490,BG489&gt;AA489,BG488&gt;AA488,BG487&gt;AA487,BG486&gt;AA486,BG485&gt;AA485,BG484&gt;AA484),"Bullish",IF(AND(BG495&lt;AA495,BG494&lt;AA494,BG493&lt;AA493,BG492&lt;AA492,BG491&lt;AA491,BG490&lt;AA490,BG489&lt;AA489,BG488&lt;AA488,BG487&lt;AA487,BG486&lt;AA486,BG485&lt;AA485,BG484&lt;AA484),"Bearish","-----"))</f>
        <v>-----</v>
      </c>
      <c r="GE495">
        <f>(Z495-BG495)/BG495</f>
        <v>-1.0917809725337719E-3</v>
      </c>
      <c r="GF495" s="28">
        <f t="shared" si="722"/>
        <v>-1.3451746711947898</v>
      </c>
      <c r="GG495" s="7">
        <f t="shared" si="723"/>
        <v>8.9284416865863594E-2</v>
      </c>
      <c r="GH495" s="7" t="str">
        <f t="shared" si="724"/>
        <v>Reverse to Bullish</v>
      </c>
      <c r="GI495" s="7" t="str">
        <f>IF(Y495&gt;Z495,"Bullish","Bearish")</f>
        <v>Bullish</v>
      </c>
      <c r="GJ495" s="13" t="str">
        <f>IF(AND(D495&gt;Y495,D494&lt;Y494),"TEMA crossover","-----")</f>
        <v>-----</v>
      </c>
      <c r="GK495" s="13" t="str">
        <f>IF(AND(D495&lt;Y495,D494&gt;Y494),"TEMA crossunder","-----")</f>
        <v>TEMA crossunder</v>
      </c>
      <c r="GL495" s="22" t="str">
        <f>IF(GD495="Bearish","YES","-----")</f>
        <v>-----</v>
      </c>
      <c r="GM495" s="22" t="str">
        <f>IF(GH495="Reverse to Bearish","YES","-----")</f>
        <v>-----</v>
      </c>
      <c r="GN495" s="22" t="str">
        <f>IF(AND(GI495="Bullish",GI494="Bullish",GI493="Bullish",GI492="Bullish"),"YES","-----")</f>
        <v>-----</v>
      </c>
      <c r="GO495" s="22" t="str">
        <f>IF(OR(GK495="TEMA crossunder",GK494="TEMA crossunder",GK493="TEMA crossunder",GK492="TEMA crossunder"),"YES","-----")</f>
        <v>YES</v>
      </c>
      <c r="GP495" s="22" t="str">
        <f>IF(GD495="Bullish","YES","-----")</f>
        <v>-----</v>
      </c>
      <c r="GQ495" s="22" t="str">
        <f>IF(GH495="Reverse to Bullish","YES","-----")</f>
        <v>YES</v>
      </c>
      <c r="GR495" s="22" t="str">
        <f>IF(AND(GI495="Bearish",GI494="Bearish",GI493="Bearish",GI492="Bearish"),"YES","-----")</f>
        <v>-----</v>
      </c>
      <c r="GS495" s="22" t="str">
        <f>IF(OR(GJ495="TEMA crossover",GJ494="TEMA crossover",GJ493="TEMA crossover",GJ492="TEMA crossover"),"YES","-----")</f>
        <v>YES</v>
      </c>
      <c r="GT495" s="22" t="str">
        <f t="shared" si="784"/>
        <v>-----</v>
      </c>
      <c r="GU495" s="22" t="str">
        <f t="shared" si="785"/>
        <v>-----</v>
      </c>
      <c r="GV495" s="22" t="str">
        <f t="shared" si="786"/>
        <v>-----</v>
      </c>
      <c r="GW495" s="22" t="str">
        <f t="shared" si="787"/>
        <v>-----</v>
      </c>
      <c r="GX495" s="22" t="str">
        <f t="shared" si="788"/>
        <v>-----</v>
      </c>
      <c r="GY495" s="22" t="str">
        <f t="shared" si="789"/>
        <v>-----</v>
      </c>
      <c r="GZ495" s="7" t="str">
        <f>IF(G495&gt;BH495,"YES","-----")</f>
        <v>-----</v>
      </c>
      <c r="HA495" s="7" t="str">
        <f>IF(F495&lt;BI495,"YES","-----")</f>
        <v>-----</v>
      </c>
      <c r="HB495">
        <f>BH495-BI495</f>
        <v>4.2899999999999636</v>
      </c>
      <c r="HC495" s="27">
        <f t="shared" si="765"/>
        <v>-0.50277189165709624</v>
      </c>
      <c r="HD495" s="28">
        <f t="shared" si="725"/>
        <v>0.30756232898326691</v>
      </c>
      <c r="HE495" s="28" t="str">
        <f t="shared" si="726"/>
        <v>-----</v>
      </c>
      <c r="HF495" s="27">
        <f>STANDARDIZE(H495,AVERAGE($H112:$H495),_xlfn.STDEV.P($H112:$H495))</f>
        <v>-0.53927757458600434</v>
      </c>
      <c r="HG495" s="28">
        <f t="shared" si="727"/>
        <v>0.29484767007698309</v>
      </c>
      <c r="HH495" s="28" t="str">
        <f t="shared" si="728"/>
        <v>-----</v>
      </c>
      <c r="HI495">
        <f t="shared" si="766"/>
        <v>-1.7125700000005963</v>
      </c>
      <c r="HJ495">
        <f t="shared" si="767"/>
        <v>2.5774299999993673</v>
      </c>
      <c r="HK495" s="28">
        <f t="shared" ref="HK495:HL495" si="850">STANDARDIZE(HI495,AVERAGE(HI112:HI495),_xlfn.STDEV.P(HI112:HI495))</f>
        <v>0.37098381408806158</v>
      </c>
      <c r="HL495" s="28">
        <f t="shared" si="850"/>
        <v>-5.6505142802464894E-2</v>
      </c>
      <c r="HM495" s="28">
        <f t="shared" si="730"/>
        <v>0.6446752063262069</v>
      </c>
      <c r="HN495" s="28">
        <f t="shared" si="731"/>
        <v>0.47746969935443895</v>
      </c>
      <c r="HO495" s="28" t="str">
        <f t="shared" si="732"/>
        <v>-----</v>
      </c>
      <c r="HP495" s="28" t="str">
        <f t="shared" si="733"/>
        <v>-----</v>
      </c>
      <c r="HQ495" s="28">
        <f t="shared" si="796"/>
        <v>-0.29862999999932072</v>
      </c>
      <c r="HR495" s="28" t="str">
        <f t="shared" si="769"/>
        <v>Bear</v>
      </c>
      <c r="HS495">
        <f t="shared" si="770"/>
        <v>0.29862999999932072</v>
      </c>
      <c r="HT495" s="27">
        <f t="shared" si="734"/>
        <v>-0.80046361649915299</v>
      </c>
      <c r="HU495" s="28">
        <f t="shared" si="735"/>
        <v>0.21172111770815313</v>
      </c>
      <c r="HV495" s="27" t="str">
        <f t="shared" si="736"/>
        <v>-----</v>
      </c>
    </row>
    <row r="496" spans="1:230" x14ac:dyDescent="0.55000000000000004">
      <c r="A496">
        <f>Validation!A495</f>
        <v>1772180100</v>
      </c>
      <c r="B496" t="str">
        <f>Price!B495</f>
        <v>XAUUSD</v>
      </c>
      <c r="C496" t="str">
        <f>Price!C495</f>
        <v>M5</v>
      </c>
      <c r="D496">
        <f>Price!D495</f>
        <v>5178.8999999999996</v>
      </c>
      <c r="E496">
        <f>Price!E495</f>
        <v>5178.5</v>
      </c>
      <c r="F496">
        <f>Price!F495</f>
        <v>5179.83</v>
      </c>
      <c r="G496">
        <f>Price!G495</f>
        <v>5177.17</v>
      </c>
      <c r="H496">
        <f>Price!H495</f>
        <v>460</v>
      </c>
      <c r="I496">
        <f>Diagonals!E495</f>
        <v>5235.08</v>
      </c>
      <c r="J496">
        <f>Diagonals!F495</f>
        <v>0</v>
      </c>
      <c r="K496">
        <f>Diagonals!G495</f>
        <v>0</v>
      </c>
      <c r="L496">
        <f>Diagonals!H495</f>
        <v>5079.13</v>
      </c>
      <c r="M496">
        <f>Diagonals!I495</f>
        <v>0</v>
      </c>
      <c r="N496">
        <f>Diagonals!J495</f>
        <v>0</v>
      </c>
      <c r="O496">
        <f>Diagonals!K495</f>
        <v>0</v>
      </c>
      <c r="P496">
        <f>Diagonals!L495</f>
        <v>0</v>
      </c>
      <c r="Q496">
        <f>Trendlines!E495</f>
        <v>5200.5200000000004</v>
      </c>
      <c r="R496">
        <f>Trendlines!F495</f>
        <v>5189.0600000000004</v>
      </c>
      <c r="S496">
        <f>Trendlines!G495</f>
        <v>5199.87</v>
      </c>
      <c r="T496">
        <f>Trendlines!H495</f>
        <v>5184.08</v>
      </c>
      <c r="U496">
        <f>Trendlines!I495</f>
        <v>5181.9399999999996</v>
      </c>
      <c r="V496">
        <f>Trendlines!J495</f>
        <v>5170.2299999999996</v>
      </c>
      <c r="W496">
        <f>Trendlines!K495</f>
        <v>0</v>
      </c>
      <c r="X496">
        <f>Trendlines!L495</f>
        <v>0</v>
      </c>
      <c r="Y496">
        <f>Tema_Hrma_Smma!E495</f>
        <v>5178.68</v>
      </c>
      <c r="Z496">
        <f>Tema_Hrma_Smma!F495</f>
        <v>5178.25</v>
      </c>
      <c r="AA496">
        <f>Tema_Hrma_Smma!G495</f>
        <v>5185.88</v>
      </c>
      <c r="AB496">
        <f>ZScore!H495</f>
        <v>1</v>
      </c>
      <c r="AC496">
        <f>ZScore!I495</f>
        <v>0.90136000000000005</v>
      </c>
      <c r="AD496">
        <f>ZScore!J495</f>
        <v>0</v>
      </c>
      <c r="AE496">
        <f>HA!E495</f>
        <v>5179.5200000000004</v>
      </c>
      <c r="AF496">
        <f>HA!F495</f>
        <v>5179.83</v>
      </c>
      <c r="AG496">
        <f>HA!G495</f>
        <v>5177.17</v>
      </c>
      <c r="AH496">
        <f>HA!H495</f>
        <v>5178.6000000000004</v>
      </c>
      <c r="AI496">
        <f>HA!I495</f>
        <v>-1</v>
      </c>
      <c r="AJ496">
        <f>HA!J495</f>
        <v>0.92</v>
      </c>
      <c r="AK496">
        <f>HA!K495</f>
        <v>-0.69943999999999995</v>
      </c>
      <c r="AL496">
        <f>HA!L495</f>
        <v>-2</v>
      </c>
      <c r="AM496">
        <f>KC!E495</f>
        <v>5205.1741400000001</v>
      </c>
      <c r="AN496">
        <f>KC!F495</f>
        <v>5200.4634599999999</v>
      </c>
      <c r="AO496">
        <f>KC!G495</f>
        <v>5195.7527799999998</v>
      </c>
      <c r="AP496">
        <f>KC!H495</f>
        <v>5191.0420999999997</v>
      </c>
      <c r="AQ496">
        <f>KC!I495</f>
        <v>5186.3314200000004</v>
      </c>
      <c r="AR496">
        <f>KC!J495</f>
        <v>5181.8168100000003</v>
      </c>
      <c r="AS496">
        <f>KC!K495</f>
        <v>5177.1061300000001</v>
      </c>
      <c r="AT496">
        <f>KC!L495</f>
        <v>5172.39545</v>
      </c>
      <c r="AU496">
        <f>KC!M495</f>
        <v>5167.6847699999998</v>
      </c>
      <c r="AV496">
        <f>KC!N495</f>
        <v>5162.9740899999997</v>
      </c>
      <c r="AW496">
        <f>SR_Levels!E495</f>
        <v>5178.6000000000004</v>
      </c>
      <c r="AX496">
        <f>SR_Levels!F495</f>
        <v>5161.8900000000003</v>
      </c>
      <c r="AY496">
        <f>SR_Levels!G495</f>
        <v>5135.8500000000004</v>
      </c>
      <c r="AZ496">
        <f>SR_Levels!H495</f>
        <v>0</v>
      </c>
      <c r="BA496">
        <f>SR_Levels!I495</f>
        <v>5193.3500000000004</v>
      </c>
      <c r="BB496">
        <f>SR_Levels!J495</f>
        <v>5205.3100000000004</v>
      </c>
      <c r="BC496">
        <f>SR_Levels!K495</f>
        <v>0</v>
      </c>
      <c r="BD496">
        <f>SR_Levels!L495</f>
        <v>0</v>
      </c>
      <c r="BE496">
        <f>ZigZag!E495</f>
        <v>0</v>
      </c>
      <c r="BF496">
        <f>ZigZag!F495</f>
        <v>0</v>
      </c>
      <c r="BG496">
        <f>ZigZag!G495</f>
        <v>5183.79</v>
      </c>
      <c r="BH496">
        <f>Dual_Tema!E495</f>
        <v>5180.32</v>
      </c>
      <c r="BI496">
        <f>Dual_Tema!F495</f>
        <v>5176.8900000000003</v>
      </c>
      <c r="BJ496">
        <f>Pinbar!E495</f>
        <v>0</v>
      </c>
      <c r="BK496">
        <f>SSA!E495</f>
        <v>5178.4420300000002</v>
      </c>
      <c r="BL496">
        <f>SSA!F495</f>
        <v>5178.61661</v>
      </c>
      <c r="BN496" t="str">
        <f t="shared" si="792"/>
        <v>Green Candle</v>
      </c>
      <c r="BO496" s="34">
        <f t="shared" si="797"/>
        <v>-4.5162933969478125E-4</v>
      </c>
      <c r="BP496" s="34">
        <f t="shared" si="805"/>
        <v>2.4721783367653849E-4</v>
      </c>
      <c r="BQ496" s="34">
        <f t="shared" si="821"/>
        <v>-2.501979048092462E-3</v>
      </c>
      <c r="BR496" s="34">
        <f t="shared" si="829"/>
        <v>-3.2104211656831527E-3</v>
      </c>
      <c r="BS496" s="35">
        <f t="shared" si="798"/>
        <v>-7.5285725044449414E-5</v>
      </c>
      <c r="BT496" s="35">
        <f t="shared" si="806"/>
        <v>2.0599152191547176E-5</v>
      </c>
      <c r="BU496" s="35">
        <f t="shared" si="822"/>
        <v>-1.3916332856322988E-4</v>
      </c>
      <c r="BV496" s="35">
        <f t="shared" si="830"/>
        <v>-1.3397375905044306E-4</v>
      </c>
      <c r="BW496" s="27">
        <v>96</v>
      </c>
      <c r="BX496">
        <f>F496-G496</f>
        <v>2.6599999999998545</v>
      </c>
      <c r="BY496">
        <f>ABS(F496-D495)</f>
        <v>1.3999999999996362</v>
      </c>
      <c r="BZ496">
        <f>ABS(G496-D495)</f>
        <v>1.2600000000002183</v>
      </c>
      <c r="CA496">
        <f t="shared" si="771"/>
        <v>2.6599999999998545</v>
      </c>
      <c r="CB496">
        <f t="shared" si="808"/>
        <v>4.8142857142857531</v>
      </c>
      <c r="CC496">
        <f t="shared" si="814"/>
        <v>4.3220532827532594</v>
      </c>
      <c r="CD496">
        <f t="shared" si="809"/>
        <v>0.49223243153249374</v>
      </c>
      <c r="CE496">
        <f t="shared" si="815"/>
        <v>1</v>
      </c>
      <c r="CF496">
        <f t="shared" si="818"/>
        <v>10</v>
      </c>
      <c r="CG496" s="7" t="str">
        <f t="shared" si="810"/>
        <v>-----</v>
      </c>
      <c r="CH496" s="21">
        <f>(Q496-Q400)/$BW496</f>
        <v>5.6250000000090949E-3</v>
      </c>
      <c r="CI496" s="21">
        <f>(R496-R400)/$BW496</f>
        <v>-2.6041666666666668E-2</v>
      </c>
      <c r="CJ496" s="21">
        <f>(S496-S400)/$BW496</f>
        <v>-1.750000000000303E-2</v>
      </c>
      <c r="CK496" s="21">
        <f>(T496-T400)/$BW496</f>
        <v>7.572916666666174E-2</v>
      </c>
      <c r="CL496" s="21">
        <f>(U496-U400)/$BW496</f>
        <v>2.2187499999991662E-2</v>
      </c>
      <c r="CM496" s="21">
        <f>(V496-V400)/$BW496</f>
        <v>3.8749999999993179E-2</v>
      </c>
      <c r="CN496">
        <f>DEGREES(ATAN(CH496/$CB496))</f>
        <v>6.6944222306448684E-2</v>
      </c>
      <c r="CO496">
        <f>DEGREES(ATAN(CI496/$CB496))</f>
        <v>-0.30992407338868305</v>
      </c>
      <c r="CP496">
        <f>DEGREES(ATAN(CJ496/$CB496))</f>
        <v>-0.20827009130505628</v>
      </c>
      <c r="CQ496">
        <f>DEGREES(ATAN(CK496/$CB496))</f>
        <v>0.90119367131173478</v>
      </c>
      <c r="CR496">
        <f t="shared" si="811"/>
        <v>0.26405601642392768</v>
      </c>
      <c r="CS496">
        <f t="shared" si="812"/>
        <v>0.46116156034601308</v>
      </c>
      <c r="CT496" t="str" cm="1">
        <f t="array" ref="CT496">_xlfn.IFS(CN496&gt;3,"Strong + Slope",CN496&gt;1.5,"Moderate + Slope",CN496&gt;0.5,"Sideway + Slope",CN496&gt;=-0.5,"Sideway Flat",CN496&gt;=-1.5,"Sideway - Slope",CN496&gt;=-3,"Moderate - Slope",TRUE,"Strong - Slope")</f>
        <v>Sideway Flat</v>
      </c>
      <c r="CU496" t="str" cm="1">
        <f t="array" ref="CU496">_xlfn.IFS(CO496&gt;3,"Strong + Slope",CO496&gt;1.5,"Moderate + Slope",CO496&gt;0.5,"Sideway + Slope",CO496&gt;=-0.5,"Sideway Flat",CO496&gt;=-1.5,"Sideway - Slope",CO496&gt;=-3,"Moderate - Slope",TRUE,"Strong - Slope")</f>
        <v>Sideway Flat</v>
      </c>
      <c r="CV496" t="str" cm="1">
        <f t="array" ref="CV496">_xlfn.IFS(CP496&gt;3,"Strong + Slope",CP496&gt;1.5,"Moderate + Slope",CP496&gt;0.5,"Sideway + Slope",CP496&gt;=-0.5,"Sideway Flat",CP496&gt;=-1.5,"Sideway - Slope",CP496&gt;=-3,"Moderate - Slope",TRUE,"Strong - Slope")</f>
        <v>Sideway Flat</v>
      </c>
      <c r="CW496" t="str" cm="1">
        <f t="array" ref="CW496">_xlfn.IFS(CQ496&gt;3,"Strong + Slope",CQ496&gt;1.5,"Moderate + Slope",CQ496&gt;0.5,"Sideway + Slope",CQ496&gt;=-0.5,"Sideway Flat",CQ496&gt;=-1.5,"Sideway - Slope",CQ496&gt;=-3,"Moderate - Slope",TRUE,"Strong - Slope")</f>
        <v>Sideway + Slope</v>
      </c>
      <c r="CX496" t="str" cm="1">
        <f t="array" ref="CX496">_xlfn.IFS(CR496&gt;3,"Strong + Slope",CR496&gt;1.5,"Moderate + Slope",CR496&gt;0.5,"Sideway + Slope",CR496&gt;=-0.5,"Sideway Flat",CR496&gt;=-1.5,"Sideway - Slope",CR496&gt;=-3,"Moderate - Slope",TRUE,"Strong - Slope")</f>
        <v>Sideway Flat</v>
      </c>
      <c r="CY496" t="str" cm="1">
        <f t="array" ref="CY496">_xlfn.IFS(CS496&gt;3,"Strong + Slope",CS496&gt;1.5,"Moderate + Slope",CS496&gt;0.5,"Sideway + Slope",CS496&gt;=-0.5,"Sideway Flat",CS496&gt;=-1.5,"Sideway - Slope",CS496&gt;=-3,"Moderate - Slope",TRUE,"Strong - Slope")</f>
        <v>Sideway Flat</v>
      </c>
      <c r="CZ496" s="7" t="str">
        <f>IF(AND(D496&gt;BH496,D496&gt;E496),"Bullish Trigger","-----")</f>
        <v>-----</v>
      </c>
      <c r="DA496" s="7" t="str">
        <f>IF(AND(D496&lt;BI496,D496&lt;E496),"Bearish Trigger","-----")</f>
        <v>-----</v>
      </c>
      <c r="DB496" s="13" t="str">
        <f>IF(AND(W496=BE496,W496&gt;0,BE496&gt;0),"Important High","------")</f>
        <v>------</v>
      </c>
      <c r="DC496" s="13" t="str">
        <f>IF(AND(X496=BF496,X496&gt;0,BF496&gt;0),"Important Low","------")</f>
        <v>------</v>
      </c>
      <c r="DD496" s="7" t="str">
        <f>IF(AND(DB496="Important High",DC496="-----",BJ496=1),"Imp High Rej","-----")</f>
        <v>-----</v>
      </c>
      <c r="DE496" s="7" t="str">
        <f>IF(AND(DB496="-----",DC496="Important Low",BJ496=1),"Imp Low Rej","-----")</f>
        <v>-----</v>
      </c>
      <c r="DF496" s="7" t="str">
        <f>IF(Y496&gt;AM496,"Overbought",IF(Y496&gt;AO496,"Bullish Momentum",IF(Y496&gt;AQ496,"Flat Momentum","-----")))</f>
        <v>-----</v>
      </c>
      <c r="DG496" s="7" t="str">
        <f>IF(Y496&lt;AV496,"Oversold",IF(Y496&lt;AT496,"Bearish Momentum",IF(Y496&lt;AR496,"Flat Momentum","-----")))</f>
        <v>Flat Momentum</v>
      </c>
      <c r="DH496" s="7" t="str">
        <f>IF(AND(DF496="Overbought",AD496=2),"Culminated Thrust","-----")</f>
        <v>-----</v>
      </c>
      <c r="DI496" s="7" t="str">
        <f>IF(AND(DG496="Oversold",AD496=5),"Culminated Thrust","-----")</f>
        <v>-----</v>
      </c>
      <c r="DJ496" s="14">
        <f>(Q496-$D496)/$D496</f>
        <v>4.1746316785419299E-3</v>
      </c>
      <c r="DK496" s="14">
        <f>(R496-$D496)/$D496</f>
        <v>1.9618065612390209E-3</v>
      </c>
      <c r="DL496" s="14">
        <f>(S496-$D496)/$D496</f>
        <v>4.0491224005098098E-3</v>
      </c>
      <c r="DM496" s="14">
        <f>(T496-$D496)/$D496</f>
        <v>1.0002124003167258E-3</v>
      </c>
      <c r="DN496" s="14">
        <f>(U496-$D496)/$D496</f>
        <v>5.8699723879587632E-4</v>
      </c>
      <c r="DO496" s="14">
        <f>(V496-$D496)/$D496</f>
        <v>-1.6741006777501156E-3</v>
      </c>
      <c r="DP496" s="14">
        <f t="shared" si="737"/>
        <v>4.1746316785419299E-3</v>
      </c>
      <c r="DQ496" s="14">
        <f t="shared" si="738"/>
        <v>4.0491224005098098E-3</v>
      </c>
      <c r="DR496" s="14">
        <f t="shared" si="739"/>
        <v>1.9618065612390209E-3</v>
      </c>
      <c r="DS496" s="14">
        <f t="shared" si="740"/>
        <v>1.0002124003167258E-3</v>
      </c>
      <c r="DT496" s="14">
        <f t="shared" si="741"/>
        <v>5.8699723879587632E-4</v>
      </c>
      <c r="DU496" s="14">
        <f t="shared" si="742"/>
        <v>-1.6741006777501156E-3</v>
      </c>
      <c r="DV496" t="str">
        <f>IF($D496&gt;Q496,"SUP","RES")</f>
        <v>RES</v>
      </c>
      <c r="DW496" t="str">
        <f>IF($D496&gt;R496,"SUP","RES")</f>
        <v>RES</v>
      </c>
      <c r="DX496" t="str">
        <f>IF($D496&gt;S496,"SUP","RES")</f>
        <v>RES</v>
      </c>
      <c r="DY496" t="str">
        <f>IF($D496&gt;T496,"SUP","RES")</f>
        <v>RES</v>
      </c>
      <c r="DZ496" t="str">
        <f>IF($D496&gt;U496,"SUP","RES")</f>
        <v>RES</v>
      </c>
      <c r="EA496" t="str">
        <f>IF($D496&gt;V496,"SUP","RES")</f>
        <v>SUP</v>
      </c>
      <c r="EB496" s="7">
        <f t="shared" si="743"/>
        <v>5</v>
      </c>
      <c r="EC496" s="7">
        <f t="shared" si="744"/>
        <v>1</v>
      </c>
      <c r="ED496" s="13" t="str">
        <f t="shared" si="745"/>
        <v>-----</v>
      </c>
      <c r="EE496" s="13" t="str">
        <f t="shared" si="746"/>
        <v>-----</v>
      </c>
      <c r="EF496" s="7">
        <f>IF(OR(ED496="All Sup",EE496="All Res"),"na",((D496-MIN(Q496:V496))/(MAX(Q496:V496)-MIN(Q496:V496))))</f>
        <v>0.28623308022449068</v>
      </c>
      <c r="EG496">
        <v>1.4999999999999999E-4</v>
      </c>
      <c r="EH496">
        <f>Q496*(1+$EG496)</f>
        <v>5201.3000780000011</v>
      </c>
      <c r="EI496">
        <f>Q496*(1-$EG496)</f>
        <v>5199.7399220000007</v>
      </c>
      <c r="EJ496">
        <f>R496*(1+$EG496)</f>
        <v>5189.8383590000012</v>
      </c>
      <c r="EK496">
        <f>R496*(1-$EG496)</f>
        <v>5188.2816410000005</v>
      </c>
      <c r="EL496">
        <f>S496*(1+$EG496)</f>
        <v>5200.6499805000003</v>
      </c>
      <c r="EM496">
        <f>S496*(1-$EG496)</f>
        <v>5199.0900195000004</v>
      </c>
      <c r="EN496">
        <f>T496*(1+$EG496)</f>
        <v>5184.8576120000007</v>
      </c>
      <c r="EO496">
        <f>T496*(1-$EG496)</f>
        <v>5183.3023880000001</v>
      </c>
      <c r="EP496">
        <f>U496*(1+$EG496)</f>
        <v>5182.7172909999999</v>
      </c>
      <c r="EQ496">
        <f>U496*(1-$EG496)</f>
        <v>5181.1627089999993</v>
      </c>
      <c r="ER496">
        <f>V496*(1+$EG496)</f>
        <v>5171.0055345000001</v>
      </c>
      <c r="ES496">
        <f>V496*(1-$EG496)</f>
        <v>5169.4544655</v>
      </c>
      <c r="ET496" s="7" t="str">
        <f t="shared" si="747"/>
        <v>-----</v>
      </c>
      <c r="EU496" s="7" t="str">
        <f t="shared" si="748"/>
        <v>-----</v>
      </c>
      <c r="EV496" s="7" t="str">
        <f t="shared" si="749"/>
        <v>-----</v>
      </c>
      <c r="EW496" s="7" t="str">
        <f t="shared" si="750"/>
        <v>-----</v>
      </c>
      <c r="EX496" s="7" t="str">
        <f t="shared" si="751"/>
        <v>-----</v>
      </c>
      <c r="EY496" s="7" t="str">
        <f t="shared" si="752"/>
        <v>-----</v>
      </c>
      <c r="EZ496">
        <f t="shared" si="772"/>
        <v>121</v>
      </c>
      <c r="FA496">
        <f t="shared" si="773"/>
        <v>16</v>
      </c>
      <c r="FB496">
        <f t="shared" si="774"/>
        <v>494</v>
      </c>
      <c r="FC496">
        <f t="shared" si="775"/>
        <v>8</v>
      </c>
      <c r="FD496">
        <f t="shared" si="776"/>
        <v>5</v>
      </c>
      <c r="FE496">
        <f t="shared" si="777"/>
        <v>188</v>
      </c>
      <c r="FF496">
        <f t="shared" si="778"/>
        <v>4</v>
      </c>
      <c r="FG496">
        <f t="shared" si="779"/>
        <v>2</v>
      </c>
      <c r="FH496">
        <f t="shared" si="780"/>
        <v>0</v>
      </c>
      <c r="FI496">
        <f t="shared" si="781"/>
        <v>4</v>
      </c>
      <c r="FJ496">
        <f t="shared" si="782"/>
        <v>8</v>
      </c>
      <c r="FK496">
        <f t="shared" si="783"/>
        <v>1</v>
      </c>
      <c r="FL496" s="7" t="str">
        <f t="shared" si="753"/>
        <v>-----</v>
      </c>
      <c r="FM496" s="7" t="str">
        <f t="shared" si="754"/>
        <v>-----</v>
      </c>
      <c r="FN496" s="7" t="str">
        <f t="shared" si="755"/>
        <v>-----</v>
      </c>
      <c r="FO496" s="7" t="str">
        <f t="shared" si="756"/>
        <v>-----</v>
      </c>
      <c r="FP496" s="7" t="str">
        <f t="shared" si="757"/>
        <v>-----</v>
      </c>
      <c r="FQ496" s="7" t="str">
        <f t="shared" si="758"/>
        <v>-----</v>
      </c>
      <c r="FR496" s="13" t="str">
        <f>IF(FL496="-----","-----",(D496-Q496)/Q496)</f>
        <v>-----</v>
      </c>
      <c r="FS496" s="13" t="str">
        <f>IF(FM496="-----","-----",(Q496-R496)/R496)</f>
        <v>-----</v>
      </c>
      <c r="FT496" s="13" t="str">
        <f>IF(FN496="-----","-----",(R496-S496)/S496)</f>
        <v>-----</v>
      </c>
      <c r="FU496" s="13" t="str">
        <f>IF(FO496="-----","-----",(S496-T496)/T496)</f>
        <v>-----</v>
      </c>
      <c r="FV496" s="13" t="str">
        <f>IF(FP496="-----","-----",(T496-U496)/U496)</f>
        <v>-----</v>
      </c>
      <c r="FW496" s="13" t="str">
        <f>IF(FQ496="-----","-----",(U496-V496)/V496)</f>
        <v>-----</v>
      </c>
      <c r="FX496" s="7" t="str">
        <f t="shared" si="759"/>
        <v>-----</v>
      </c>
      <c r="FY496" s="7" t="str">
        <f t="shared" si="760"/>
        <v>-----</v>
      </c>
      <c r="FZ496" s="7" t="str">
        <f t="shared" si="761"/>
        <v>-----</v>
      </c>
      <c r="GA496" s="7" t="str">
        <f t="shared" si="762"/>
        <v>-----</v>
      </c>
      <c r="GB496" s="7" t="str">
        <f t="shared" si="763"/>
        <v>-----</v>
      </c>
      <c r="GC496" s="7" t="str">
        <f t="shared" si="764"/>
        <v>-----</v>
      </c>
      <c r="GD496" s="7" t="str">
        <f>IF(AND(BG496&gt;AA496,BG495&gt;AA495,BG494&gt;AA494,BG493&gt;AA493,BG492&gt;AA492,BG491&gt;AA491,BG490&gt;AA490,BG489&gt;AA489,BG488&gt;AA488,BG487&gt;AA487,BG486&gt;AA486,BG485&gt;AA485),"Bullish",IF(AND(BG496&lt;AA496,BG495&lt;AA495,BG494&lt;AA494,BG493&lt;AA493,BG492&lt;AA492,BG491&lt;AA491,BG490&lt;AA490,BG489&lt;AA489,BG488&lt;AA488,BG487&lt;AA487,BG486&lt;AA486,BG485&lt;AA485),"Bearish","-----"))</f>
        <v>-----</v>
      </c>
      <c r="GE496">
        <f>(Z496-BG496)/BG496</f>
        <v>-1.068716132405048E-3</v>
      </c>
      <c r="GF496" s="28">
        <f t="shared" si="722"/>
        <v>-1.3218025639389583</v>
      </c>
      <c r="GG496" s="7">
        <f t="shared" si="723"/>
        <v>9.3116952176711856E-2</v>
      </c>
      <c r="GH496" s="7" t="str">
        <f t="shared" si="724"/>
        <v>Reverse to Bullish</v>
      </c>
      <c r="GI496" s="7" t="str">
        <f>IF(Y496&gt;Z496,"Bullish","Bearish")</f>
        <v>Bullish</v>
      </c>
      <c r="GJ496" s="13" t="str">
        <f>IF(AND(D496&gt;Y496,D495&lt;Y495),"TEMA crossover","-----")</f>
        <v>TEMA crossover</v>
      </c>
      <c r="GK496" s="13" t="str">
        <f>IF(AND(D496&lt;Y496,D495&gt;Y495),"TEMA crossunder","-----")</f>
        <v>-----</v>
      </c>
      <c r="GL496" s="22" t="str">
        <f>IF(GD496="Bearish","YES","-----")</f>
        <v>-----</v>
      </c>
      <c r="GM496" s="22" t="str">
        <f>IF(GH496="Reverse to Bearish","YES","-----")</f>
        <v>-----</v>
      </c>
      <c r="GN496" s="22" t="str">
        <f>IF(AND(GI496="Bullish",GI495="Bullish",GI494="Bullish",GI493="Bullish"),"YES","-----")</f>
        <v>-----</v>
      </c>
      <c r="GO496" s="22" t="str">
        <f>IF(OR(GK496="TEMA crossunder",GK495="TEMA crossunder",GK494="TEMA crossunder",GK493="TEMA crossunder"),"YES","-----")</f>
        <v>YES</v>
      </c>
      <c r="GP496" s="22" t="str">
        <f>IF(GD496="Bullish","YES","-----")</f>
        <v>-----</v>
      </c>
      <c r="GQ496" s="22" t="str">
        <f>IF(GH496="Reverse to Bullish","YES","-----")</f>
        <v>YES</v>
      </c>
      <c r="GR496" s="22" t="str">
        <f>IF(AND(GI496="Bearish",GI495="Bearish",GI494="Bearish",GI493="Bearish"),"YES","-----")</f>
        <v>-----</v>
      </c>
      <c r="GS496" s="22" t="str">
        <f>IF(OR(GJ496="TEMA crossover",GJ495="TEMA crossover",GJ494="TEMA crossover",GJ493="TEMA crossover"),"YES","-----")</f>
        <v>YES</v>
      </c>
      <c r="GT496" s="22" t="str">
        <f t="shared" si="784"/>
        <v>-----</v>
      </c>
      <c r="GU496" s="22" t="str">
        <f t="shared" si="785"/>
        <v>-----</v>
      </c>
      <c r="GV496" s="22" t="str">
        <f t="shared" si="786"/>
        <v>-----</v>
      </c>
      <c r="GW496" s="22" t="str">
        <f t="shared" si="787"/>
        <v>-----</v>
      </c>
      <c r="GX496" s="22" t="str">
        <f t="shared" si="788"/>
        <v>-----</v>
      </c>
      <c r="GY496" s="22" t="str">
        <f t="shared" si="789"/>
        <v>-----</v>
      </c>
      <c r="GZ496" s="7" t="str">
        <f>IF(G496&gt;BH496,"YES","-----")</f>
        <v>-----</v>
      </c>
      <c r="HA496" s="7" t="str">
        <f>IF(F496&lt;BI496,"YES","-----")</f>
        <v>-----</v>
      </c>
      <c r="HB496">
        <f>BH496-BI496</f>
        <v>3.4299999999993815</v>
      </c>
      <c r="HC496" s="27">
        <f t="shared" si="765"/>
        <v>-0.82664532083510822</v>
      </c>
      <c r="HD496" s="28">
        <f t="shared" si="725"/>
        <v>0.20421906084496441</v>
      </c>
      <c r="HE496" s="28" t="str">
        <f t="shared" si="726"/>
        <v>-----</v>
      </c>
      <c r="HF496" s="27">
        <f>STANDARDIZE(H496,AVERAGE($H113:$H496),_xlfn.STDEV.P($H113:$H496))</f>
        <v>-0.25858404917014122</v>
      </c>
      <c r="HG496" s="28">
        <f t="shared" si="727"/>
        <v>0.39797809583890859</v>
      </c>
      <c r="HH496" s="28" t="str">
        <f t="shared" si="728"/>
        <v>-----</v>
      </c>
      <c r="HI496">
        <f t="shared" si="766"/>
        <v>-1.5520299999998315</v>
      </c>
      <c r="HJ496">
        <f t="shared" si="767"/>
        <v>1.8779699999995501</v>
      </c>
      <c r="HK496" s="28">
        <f t="shared" ref="HK496:HL496" si="851">STANDARDIZE(HI496,AVERAGE(HI113:HI496),_xlfn.STDEV.P(HI113:HI496))</f>
        <v>0.41792442716006134</v>
      </c>
      <c r="HL496" s="28">
        <f t="shared" si="851"/>
        <v>-0.3252574892828653</v>
      </c>
      <c r="HM496" s="28">
        <f t="shared" si="730"/>
        <v>0.66199881387162829</v>
      </c>
      <c r="HN496" s="28">
        <f t="shared" si="731"/>
        <v>0.37249310087357784</v>
      </c>
      <c r="HO496" s="28" t="str">
        <f t="shared" si="732"/>
        <v>-----</v>
      </c>
      <c r="HP496" s="28" t="str">
        <f t="shared" si="733"/>
        <v>-----</v>
      </c>
      <c r="HQ496" s="28">
        <f t="shared" si="796"/>
        <v>-0.17457999999987805</v>
      </c>
      <c r="HR496" s="28" t="str">
        <f t="shared" si="769"/>
        <v>Bear</v>
      </c>
      <c r="HS496">
        <f t="shared" si="770"/>
        <v>0.17457999999987805</v>
      </c>
      <c r="HT496" s="27">
        <f t="shared" si="734"/>
        <v>-0.95551982754080778</v>
      </c>
      <c r="HU496" s="28">
        <f t="shared" si="735"/>
        <v>0.16965744168510394</v>
      </c>
      <c r="HV496" s="27" t="str">
        <f t="shared" si="736"/>
        <v>-----</v>
      </c>
    </row>
    <row r="497" spans="1:230" x14ac:dyDescent="0.55000000000000004">
      <c r="A497">
        <f>Validation!A496</f>
        <v>1772180400</v>
      </c>
      <c r="B497" t="str">
        <f>Price!B496</f>
        <v>XAUUSD</v>
      </c>
      <c r="C497" t="str">
        <f>Price!C496</f>
        <v>M5</v>
      </c>
      <c r="D497">
        <f>Price!D496</f>
        <v>5175</v>
      </c>
      <c r="E497">
        <f>Price!E496</f>
        <v>5178.8999999999996</v>
      </c>
      <c r="F497">
        <f>Price!F496</f>
        <v>5179.37</v>
      </c>
      <c r="G497">
        <f>Price!G496</f>
        <v>5174.41</v>
      </c>
      <c r="H497">
        <f>Price!H496</f>
        <v>423</v>
      </c>
      <c r="I497">
        <f>Diagonals!E496</f>
        <v>5235.26</v>
      </c>
      <c r="J497">
        <f>Diagonals!F496</f>
        <v>0</v>
      </c>
      <c r="K497">
        <f>Diagonals!G496</f>
        <v>0</v>
      </c>
      <c r="L497">
        <f>Diagonals!H496</f>
        <v>5078.8</v>
      </c>
      <c r="M497">
        <f>Diagonals!I496</f>
        <v>0</v>
      </c>
      <c r="N497">
        <f>Diagonals!J496</f>
        <v>0</v>
      </c>
      <c r="O497">
        <f>Diagonals!K496</f>
        <v>0</v>
      </c>
      <c r="P497">
        <f>Diagonals!L496</f>
        <v>0</v>
      </c>
      <c r="Q497">
        <f>Trendlines!E496</f>
        <v>5200.5200000000004</v>
      </c>
      <c r="R497">
        <f>Trendlines!F496</f>
        <v>5189.04</v>
      </c>
      <c r="S497">
        <f>Trendlines!G496</f>
        <v>5199.8500000000004</v>
      </c>
      <c r="T497">
        <f>Trendlines!H496</f>
        <v>5184.1499999999996</v>
      </c>
      <c r="U497">
        <f>Trendlines!I496</f>
        <v>5181.96</v>
      </c>
      <c r="V497">
        <f>Trendlines!J496</f>
        <v>5170.2700000000004</v>
      </c>
      <c r="W497">
        <f>Trendlines!K496</f>
        <v>0</v>
      </c>
      <c r="X497">
        <f>Trendlines!L496</f>
        <v>0</v>
      </c>
      <c r="Y497">
        <f>Tema_Hrma_Smma!E496</f>
        <v>5177.41</v>
      </c>
      <c r="Z497">
        <f>Tema_Hrma_Smma!F496</f>
        <v>5177.75</v>
      </c>
      <c r="AA497">
        <f>Tema_Hrma_Smma!G496</f>
        <v>5185.6499999999996</v>
      </c>
      <c r="AB497">
        <f>ZScore!H496</f>
        <v>-1</v>
      </c>
      <c r="AC497">
        <f>ZScore!I496</f>
        <v>0.39693000000000001</v>
      </c>
      <c r="AD497">
        <f>ZScore!J496</f>
        <v>3</v>
      </c>
      <c r="AE497">
        <f>HA!E496</f>
        <v>5179.0600000000004</v>
      </c>
      <c r="AF497">
        <f>HA!F496</f>
        <v>5179.37</v>
      </c>
      <c r="AG497">
        <f>HA!G496</f>
        <v>5174.41</v>
      </c>
      <c r="AH497">
        <f>HA!H496</f>
        <v>5176.92</v>
      </c>
      <c r="AI497">
        <f>HA!I496</f>
        <v>-1</v>
      </c>
      <c r="AJ497">
        <f>HA!J496</f>
        <v>2.14</v>
      </c>
      <c r="AK497">
        <f>HA!K496</f>
        <v>-0.19836999999999999</v>
      </c>
      <c r="AL497">
        <f>HA!L496</f>
        <v>-3</v>
      </c>
      <c r="AM497">
        <f>KC!E496</f>
        <v>5204.4676900000004</v>
      </c>
      <c r="AN497">
        <f>KC!F496</f>
        <v>5199.7758999999996</v>
      </c>
      <c r="AO497">
        <f>KC!G496</f>
        <v>5195.0841099999998</v>
      </c>
      <c r="AP497">
        <f>KC!H496</f>
        <v>5190.3923199999999</v>
      </c>
      <c r="AQ497">
        <f>KC!I496</f>
        <v>5185.7005300000001</v>
      </c>
      <c r="AR497">
        <f>KC!J496</f>
        <v>5181.2010899999996</v>
      </c>
      <c r="AS497">
        <f>KC!K496</f>
        <v>5176.5092999999997</v>
      </c>
      <c r="AT497">
        <f>KC!L496</f>
        <v>5171.8175099999999</v>
      </c>
      <c r="AU497">
        <f>KC!M496</f>
        <v>5167.12572</v>
      </c>
      <c r="AV497">
        <f>KC!N496</f>
        <v>5162.4339300000001</v>
      </c>
      <c r="AW497">
        <f>SR_Levels!E496</f>
        <v>5161.8900000000003</v>
      </c>
      <c r="AX497">
        <f>SR_Levels!F496</f>
        <v>5135.8500000000004</v>
      </c>
      <c r="AY497">
        <f>SR_Levels!G496</f>
        <v>0</v>
      </c>
      <c r="AZ497">
        <f>SR_Levels!H496</f>
        <v>0</v>
      </c>
      <c r="BA497">
        <f>SR_Levels!I496</f>
        <v>5178.6000000000004</v>
      </c>
      <c r="BB497">
        <f>SR_Levels!J496</f>
        <v>5193.3500000000004</v>
      </c>
      <c r="BC497">
        <f>SR_Levels!K496</f>
        <v>5205.3100000000004</v>
      </c>
      <c r="BD497">
        <f>SR_Levels!L496</f>
        <v>0</v>
      </c>
      <c r="BE497">
        <f>ZigZag!E496</f>
        <v>0</v>
      </c>
      <c r="BF497">
        <f>ZigZag!F496</f>
        <v>5174.41</v>
      </c>
      <c r="BG497">
        <f>ZigZag!G496</f>
        <v>5183.25</v>
      </c>
      <c r="BH497">
        <f>Dual_Tema!E496</f>
        <v>5179.68</v>
      </c>
      <c r="BI497">
        <f>Dual_Tema!F496</f>
        <v>5175.6499999999996</v>
      </c>
      <c r="BJ497">
        <f>Pinbar!E496</f>
        <v>0</v>
      </c>
      <c r="BK497">
        <f>SSA!E496</f>
        <v>5178.5642500000004</v>
      </c>
      <c r="BL497">
        <f>SSA!F496</f>
        <v>5178.5904300000002</v>
      </c>
      <c r="BN497" t="str">
        <f t="shared" si="792"/>
        <v>Red Candle</v>
      </c>
      <c r="BO497" s="34">
        <f t="shared" si="797"/>
        <v>-8.977440560654637E-4</v>
      </c>
      <c r="BP497" s="34">
        <f t="shared" si="805"/>
        <v>-1.5088310996715926E-3</v>
      </c>
      <c r="BQ497" s="34">
        <f t="shared" si="821"/>
        <v>-2.6691848868246604E-3</v>
      </c>
      <c r="BR497" s="34">
        <f t="shared" si="829"/>
        <v>-3.8498556304138454E-3</v>
      </c>
      <c r="BS497" s="35">
        <f t="shared" si="798"/>
        <v>-1.4968000842963125E-4</v>
      </c>
      <c r="BT497" s="35">
        <f t="shared" si="806"/>
        <v>-1.2582296126051329E-4</v>
      </c>
      <c r="BU497" s="35">
        <f t="shared" si="822"/>
        <v>-1.4847528270034438E-4</v>
      </c>
      <c r="BV497" s="35">
        <f t="shared" si="830"/>
        <v>-1.6070731018646978E-4</v>
      </c>
      <c r="BW497" s="27">
        <v>96</v>
      </c>
      <c r="BX497">
        <f>F497-G497</f>
        <v>4.9600000000000364</v>
      </c>
      <c r="BY497">
        <f>ABS(F497-D496)</f>
        <v>0.47000000000025466</v>
      </c>
      <c r="BZ497">
        <f>ABS(G497-D496)</f>
        <v>4.4899999999997817</v>
      </c>
      <c r="CA497">
        <f t="shared" si="771"/>
        <v>4.9600000000000364</v>
      </c>
      <c r="CB497">
        <f t="shared" si="808"/>
        <v>4.6271428571429043</v>
      </c>
      <c r="CC497">
        <f t="shared" si="814"/>
        <v>4.3676209054137436</v>
      </c>
      <c r="CD497">
        <f t="shared" si="809"/>
        <v>0.2595219517291607</v>
      </c>
      <c r="CE497">
        <f t="shared" si="815"/>
        <v>1</v>
      </c>
      <c r="CF497">
        <f t="shared" si="818"/>
        <v>11</v>
      </c>
      <c r="CG497" s="7" t="str">
        <f t="shared" si="810"/>
        <v>-----</v>
      </c>
      <c r="CH497" s="21">
        <f>(Q497-Q401)/$BW497</f>
        <v>5.5208333333401543E-3</v>
      </c>
      <c r="CI497" s="21">
        <f>(R497-R401)/$BW497</f>
        <v>-2.5937499999997726E-2</v>
      </c>
      <c r="CJ497" s="21">
        <f>(S497-S401)/$BW497</f>
        <v>-1.7604166666662497E-2</v>
      </c>
      <c r="CK497" s="21">
        <f>(T497-T401)/$BW497</f>
        <v>7.5624999999992795E-2</v>
      </c>
      <c r="CL497" s="21">
        <f>(U497-U401)/$BW497</f>
        <v>2.2187500000001137E-2</v>
      </c>
      <c r="CM497" s="21">
        <f>(V497-V401)/$BW497</f>
        <v>3.875000000000265E-2</v>
      </c>
      <c r="CN497">
        <f>DEGREES(ATAN(CH497/$CB497))</f>
        <v>6.8361904756047073E-2</v>
      </c>
      <c r="CO497">
        <f>DEGREES(ATAN(CI497/$CB497))</f>
        <v>-0.32116875616526458</v>
      </c>
      <c r="CP497">
        <f>DEGREES(ATAN(CJ497/$CB497))</f>
        <v>-0.21798323857044175</v>
      </c>
      <c r="CQ497">
        <f>DEGREES(ATAN(CK497/$CB497))</f>
        <v>0.93634618874366093</v>
      </c>
      <c r="CR497">
        <f t="shared" si="811"/>
        <v>0.27473549102547634</v>
      </c>
      <c r="CS497">
        <f t="shared" si="812"/>
        <v>0.47981219168570288</v>
      </c>
      <c r="CT497" t="str" cm="1">
        <f t="array" ref="CT497">_xlfn.IFS(CN497&gt;3,"Strong + Slope",CN497&gt;1.5,"Moderate + Slope",CN497&gt;0.5,"Sideway + Slope",CN497&gt;=-0.5,"Sideway Flat",CN497&gt;=-1.5,"Sideway - Slope",CN497&gt;=-3,"Moderate - Slope",TRUE,"Strong - Slope")</f>
        <v>Sideway Flat</v>
      </c>
      <c r="CU497" t="str" cm="1">
        <f t="array" ref="CU497">_xlfn.IFS(CO497&gt;3,"Strong + Slope",CO497&gt;1.5,"Moderate + Slope",CO497&gt;0.5,"Sideway + Slope",CO497&gt;=-0.5,"Sideway Flat",CO497&gt;=-1.5,"Sideway - Slope",CO497&gt;=-3,"Moderate - Slope",TRUE,"Strong - Slope")</f>
        <v>Sideway Flat</v>
      </c>
      <c r="CV497" t="str" cm="1">
        <f t="array" ref="CV497">_xlfn.IFS(CP497&gt;3,"Strong + Slope",CP497&gt;1.5,"Moderate + Slope",CP497&gt;0.5,"Sideway + Slope",CP497&gt;=-0.5,"Sideway Flat",CP497&gt;=-1.5,"Sideway - Slope",CP497&gt;=-3,"Moderate - Slope",TRUE,"Strong - Slope")</f>
        <v>Sideway Flat</v>
      </c>
      <c r="CW497" t="str" cm="1">
        <f t="array" ref="CW497">_xlfn.IFS(CQ497&gt;3,"Strong + Slope",CQ497&gt;1.5,"Moderate + Slope",CQ497&gt;0.5,"Sideway + Slope",CQ497&gt;=-0.5,"Sideway Flat",CQ497&gt;=-1.5,"Sideway - Slope",CQ497&gt;=-3,"Moderate - Slope",TRUE,"Strong - Slope")</f>
        <v>Sideway + Slope</v>
      </c>
      <c r="CX497" t="str" cm="1">
        <f t="array" ref="CX497">_xlfn.IFS(CR497&gt;3,"Strong + Slope",CR497&gt;1.5,"Moderate + Slope",CR497&gt;0.5,"Sideway + Slope",CR497&gt;=-0.5,"Sideway Flat",CR497&gt;=-1.5,"Sideway - Slope",CR497&gt;=-3,"Moderate - Slope",TRUE,"Strong - Slope")</f>
        <v>Sideway Flat</v>
      </c>
      <c r="CY497" t="str" cm="1">
        <f t="array" ref="CY497">_xlfn.IFS(CS497&gt;3,"Strong + Slope",CS497&gt;1.5,"Moderate + Slope",CS497&gt;0.5,"Sideway + Slope",CS497&gt;=-0.5,"Sideway Flat",CS497&gt;=-1.5,"Sideway - Slope",CS497&gt;=-3,"Moderate - Slope",TRUE,"Strong - Slope")</f>
        <v>Sideway Flat</v>
      </c>
      <c r="CZ497" s="7" t="str">
        <f>IF(AND(D497&gt;BH497,D497&gt;E497),"Bullish Trigger","-----")</f>
        <v>-----</v>
      </c>
      <c r="DA497" s="7" t="str">
        <f>IF(AND(D497&lt;BI497,D497&lt;E497),"Bearish Trigger","-----")</f>
        <v>Bearish Trigger</v>
      </c>
      <c r="DB497" s="13" t="str">
        <f>IF(AND(W497=BE497,W497&gt;0,BE497&gt;0),"Important High","------")</f>
        <v>------</v>
      </c>
      <c r="DC497" s="13" t="str">
        <f>IF(AND(X497=BF497,X497&gt;0,BF497&gt;0),"Important Low","------")</f>
        <v>------</v>
      </c>
      <c r="DD497" s="7" t="str">
        <f>IF(AND(DB497="Important High",DC497="-----",BJ497=1),"Imp High Rej","-----")</f>
        <v>-----</v>
      </c>
      <c r="DE497" s="7" t="str">
        <f>IF(AND(DB497="-----",DC497="Important Low",BJ497=1),"Imp Low Rej","-----")</f>
        <v>-----</v>
      </c>
      <c r="DF497" s="7" t="str">
        <f>IF(Y497&gt;AM497,"Overbought",IF(Y497&gt;AO497,"Bullish Momentum",IF(Y497&gt;AQ497,"Flat Momentum","-----")))</f>
        <v>-----</v>
      </c>
      <c r="DG497" s="7" t="str">
        <f>IF(Y497&lt;AV497,"Oversold",IF(Y497&lt;AT497,"Bearish Momentum",IF(Y497&lt;AR497,"Flat Momentum","-----")))</f>
        <v>Flat Momentum</v>
      </c>
      <c r="DH497" s="7" t="str">
        <f>IF(AND(DF497="Overbought",AD497=2),"Culminated Thrust","-----")</f>
        <v>-----</v>
      </c>
      <c r="DI497" s="7" t="str">
        <f>IF(AND(DG497="Oversold",AD497=5),"Culminated Thrust","-----")</f>
        <v>-----</v>
      </c>
      <c r="DJ497" s="14">
        <f>(Q497-$D497)/$D497</f>
        <v>4.931400966183659E-3</v>
      </c>
      <c r="DK497" s="14">
        <f>(R497-$D497)/$D497</f>
        <v>2.7130434782608624E-3</v>
      </c>
      <c r="DL497" s="14">
        <f>(S497-$D497)/$D497</f>
        <v>4.8019323671498288E-3</v>
      </c>
      <c r="DM497" s="14">
        <f>(T497-$D497)/$D497</f>
        <v>1.7681159420289152E-3</v>
      </c>
      <c r="DN497" s="14">
        <f>(U497-$D497)/$D497</f>
        <v>1.344927536231891E-3</v>
      </c>
      <c r="DO497" s="14">
        <f>(V497-$D497)/$D497</f>
        <v>-9.1400966183566442E-4</v>
      </c>
      <c r="DP497" s="14">
        <f t="shared" si="737"/>
        <v>4.931400966183659E-3</v>
      </c>
      <c r="DQ497" s="14">
        <f t="shared" si="738"/>
        <v>4.8019323671498288E-3</v>
      </c>
      <c r="DR497" s="14">
        <f t="shared" si="739"/>
        <v>2.7130434782608624E-3</v>
      </c>
      <c r="DS497" s="14">
        <f t="shared" si="740"/>
        <v>1.7681159420289152E-3</v>
      </c>
      <c r="DT497" s="14">
        <f t="shared" si="741"/>
        <v>1.344927536231891E-3</v>
      </c>
      <c r="DU497" s="14">
        <f t="shared" si="742"/>
        <v>-9.1400966183566442E-4</v>
      </c>
      <c r="DV497" t="str">
        <f>IF($D497&gt;Q497,"SUP","RES")</f>
        <v>RES</v>
      </c>
      <c r="DW497" t="str">
        <f>IF($D497&gt;R497,"SUP","RES")</f>
        <v>RES</v>
      </c>
      <c r="DX497" t="str">
        <f>IF($D497&gt;S497,"SUP","RES")</f>
        <v>RES</v>
      </c>
      <c r="DY497" t="str">
        <f>IF($D497&gt;T497,"SUP","RES")</f>
        <v>RES</v>
      </c>
      <c r="DZ497" t="str">
        <f>IF($D497&gt;U497,"SUP","RES")</f>
        <v>RES</v>
      </c>
      <c r="EA497" t="str">
        <f>IF($D497&gt;V497,"SUP","RES")</f>
        <v>SUP</v>
      </c>
      <c r="EB497" s="7">
        <f t="shared" si="743"/>
        <v>5</v>
      </c>
      <c r="EC497" s="7">
        <f t="shared" si="744"/>
        <v>1</v>
      </c>
      <c r="ED497" s="13" t="str">
        <f t="shared" si="745"/>
        <v>-----</v>
      </c>
      <c r="EE497" s="13" t="str">
        <f t="shared" si="746"/>
        <v>-----</v>
      </c>
      <c r="EF497" s="7">
        <f>IF(OR(ED497="All Sup",EE497="All Res"),"na",((D497-MIN(Q497:V497))/(MAX(Q497:V497)-MIN(Q497:V497))))</f>
        <v>0.15636363636362194</v>
      </c>
      <c r="EG497">
        <v>1.4999999999999999E-4</v>
      </c>
      <c r="EH497">
        <f>Q497*(1+$EG497)</f>
        <v>5201.3000780000011</v>
      </c>
      <c r="EI497">
        <f>Q497*(1-$EG497)</f>
        <v>5199.7399220000007</v>
      </c>
      <c r="EJ497">
        <f>R497*(1+$EG497)</f>
        <v>5189.8183560000007</v>
      </c>
      <c r="EK497">
        <f>R497*(1-$EG497)</f>
        <v>5188.2616440000002</v>
      </c>
      <c r="EL497">
        <f>S497*(1+$EG497)</f>
        <v>5200.6299775000007</v>
      </c>
      <c r="EM497">
        <f>S497*(1-$EG497)</f>
        <v>5199.0700225000001</v>
      </c>
      <c r="EN497">
        <f>T497*(1+$EG497)</f>
        <v>5184.9276225000003</v>
      </c>
      <c r="EO497">
        <f>T497*(1-$EG497)</f>
        <v>5183.3723774999999</v>
      </c>
      <c r="EP497">
        <f>U497*(1+$EG497)</f>
        <v>5182.7372940000005</v>
      </c>
      <c r="EQ497">
        <f>U497*(1-$EG497)</f>
        <v>5181.1827060000005</v>
      </c>
      <c r="ER497">
        <f>V497*(1+$EG497)</f>
        <v>5171.0455405000012</v>
      </c>
      <c r="ES497">
        <f>V497*(1-$EG497)</f>
        <v>5169.4944595000006</v>
      </c>
      <c r="ET497" s="7" t="str">
        <f t="shared" si="747"/>
        <v>-----</v>
      </c>
      <c r="EU497" s="7" t="str">
        <f t="shared" si="748"/>
        <v>-----</v>
      </c>
      <c r="EV497" s="7" t="str">
        <f t="shared" si="749"/>
        <v>-----</v>
      </c>
      <c r="EW497" s="7" t="str">
        <f t="shared" si="750"/>
        <v>-----</v>
      </c>
      <c r="EX497" s="7" t="str">
        <f t="shared" si="751"/>
        <v>-----</v>
      </c>
      <c r="EY497" s="7" t="str">
        <f t="shared" si="752"/>
        <v>-----</v>
      </c>
      <c r="EZ497">
        <f t="shared" si="772"/>
        <v>122</v>
      </c>
      <c r="FA497">
        <f t="shared" si="773"/>
        <v>17</v>
      </c>
      <c r="FB497">
        <f t="shared" si="774"/>
        <v>495</v>
      </c>
      <c r="FC497">
        <f t="shared" si="775"/>
        <v>9</v>
      </c>
      <c r="FD497">
        <f t="shared" si="776"/>
        <v>6</v>
      </c>
      <c r="FE497">
        <f t="shared" si="777"/>
        <v>189</v>
      </c>
      <c r="FF497">
        <f t="shared" si="778"/>
        <v>4</v>
      </c>
      <c r="FG497">
        <f t="shared" si="779"/>
        <v>2</v>
      </c>
      <c r="FH497">
        <f t="shared" si="780"/>
        <v>0</v>
      </c>
      <c r="FI497">
        <f t="shared" si="781"/>
        <v>4</v>
      </c>
      <c r="FJ497">
        <f t="shared" si="782"/>
        <v>8</v>
      </c>
      <c r="FK497">
        <f t="shared" si="783"/>
        <v>1</v>
      </c>
      <c r="FL497" s="7" t="str">
        <f t="shared" si="753"/>
        <v>-----</v>
      </c>
      <c r="FM497" s="7" t="str">
        <f t="shared" si="754"/>
        <v>-----</v>
      </c>
      <c r="FN497" s="7" t="str">
        <f t="shared" si="755"/>
        <v>-----</v>
      </c>
      <c r="FO497" s="7" t="str">
        <f t="shared" si="756"/>
        <v>-----</v>
      </c>
      <c r="FP497" s="7" t="str">
        <f t="shared" si="757"/>
        <v>-----</v>
      </c>
      <c r="FQ497" s="7" t="str">
        <f t="shared" si="758"/>
        <v>-----</v>
      </c>
      <c r="FR497" s="13" t="str">
        <f>IF(FL497="-----","-----",(D497-Q497)/Q497)</f>
        <v>-----</v>
      </c>
      <c r="FS497" s="13" t="str">
        <f>IF(FM497="-----","-----",(Q497-R497)/R497)</f>
        <v>-----</v>
      </c>
      <c r="FT497" s="13" t="str">
        <f>IF(FN497="-----","-----",(R497-S497)/S497)</f>
        <v>-----</v>
      </c>
      <c r="FU497" s="13" t="str">
        <f>IF(FO497="-----","-----",(S497-T497)/T497)</f>
        <v>-----</v>
      </c>
      <c r="FV497" s="13" t="str">
        <f>IF(FP497="-----","-----",(T497-U497)/U497)</f>
        <v>-----</v>
      </c>
      <c r="FW497" s="13" t="str">
        <f>IF(FQ497="-----","-----",(U497-V497)/V497)</f>
        <v>-----</v>
      </c>
      <c r="FX497" s="7" t="str">
        <f t="shared" si="759"/>
        <v>-----</v>
      </c>
      <c r="FY497" s="7" t="str">
        <f t="shared" si="760"/>
        <v>-----</v>
      </c>
      <c r="FZ497" s="7" t="str">
        <f t="shared" si="761"/>
        <v>-----</v>
      </c>
      <c r="GA497" s="7" t="str">
        <f t="shared" si="762"/>
        <v>-----</v>
      </c>
      <c r="GB497" s="7" t="str">
        <f t="shared" si="763"/>
        <v>-----</v>
      </c>
      <c r="GC497" s="7" t="str">
        <f t="shared" si="764"/>
        <v>-----</v>
      </c>
      <c r="GD497" s="7" t="str">
        <f>IF(AND(BG497&gt;AA497,BG496&gt;AA496,BG495&gt;AA495,BG494&gt;AA494,BG493&gt;AA493,BG492&gt;AA492,BG491&gt;AA491,BG490&gt;AA490,BG489&gt;AA489,BG488&gt;AA488,BG487&gt;AA487,BG486&gt;AA486),"Bullish",IF(AND(BG497&lt;AA497,BG496&lt;AA496,BG495&lt;AA495,BG494&lt;AA494,BG493&lt;AA493,BG492&lt;AA492,BG491&lt;AA491,BG490&lt;AA490,BG489&lt;AA489,BG488&lt;AA488,BG487&lt;AA487,BG486&lt;AA486),"Bearish","-----"))</f>
        <v>-----</v>
      </c>
      <c r="GE497">
        <f>(Z497-BG497)/BG497</f>
        <v>-1.0611103072396663E-3</v>
      </c>
      <c r="GF497" s="28">
        <f t="shared" si="722"/>
        <v>-1.3148364140474027</v>
      </c>
      <c r="GG497" s="7">
        <f t="shared" si="723"/>
        <v>9.4282443238778157E-2</v>
      </c>
      <c r="GH497" s="7" t="str">
        <f t="shared" si="724"/>
        <v>Reverse to Bullish</v>
      </c>
      <c r="GI497" s="7" t="str">
        <f>IF(Y497&gt;Z497,"Bullish","Bearish")</f>
        <v>Bearish</v>
      </c>
      <c r="GJ497" s="13" t="str">
        <f>IF(AND(D497&gt;Y497,D496&lt;Y496),"TEMA crossover","-----")</f>
        <v>-----</v>
      </c>
      <c r="GK497" s="13" t="str">
        <f>IF(AND(D497&lt;Y497,D496&gt;Y496),"TEMA crossunder","-----")</f>
        <v>TEMA crossunder</v>
      </c>
      <c r="GL497" s="22" t="str">
        <f>IF(GD497="Bearish","YES","-----")</f>
        <v>-----</v>
      </c>
      <c r="GM497" s="22" t="str">
        <f>IF(GH497="Reverse to Bearish","YES","-----")</f>
        <v>-----</v>
      </c>
      <c r="GN497" s="22" t="str">
        <f>IF(AND(GI497="Bullish",GI496="Bullish",GI495="Bullish",GI494="Bullish"),"YES","-----")</f>
        <v>-----</v>
      </c>
      <c r="GO497" s="22" t="str">
        <f>IF(OR(GK497="TEMA crossunder",GK496="TEMA crossunder",GK495="TEMA crossunder",GK494="TEMA crossunder"),"YES","-----")</f>
        <v>YES</v>
      </c>
      <c r="GP497" s="22" t="str">
        <f>IF(GD497="Bullish","YES","-----")</f>
        <v>-----</v>
      </c>
      <c r="GQ497" s="22" t="str">
        <f>IF(GH497="Reverse to Bullish","YES","-----")</f>
        <v>YES</v>
      </c>
      <c r="GR497" s="22" t="str">
        <f>IF(AND(GI497="Bearish",GI496="Bearish",GI495="Bearish",GI494="Bearish"),"YES","-----")</f>
        <v>-----</v>
      </c>
      <c r="GS497" s="22" t="str">
        <f>IF(OR(GJ497="TEMA crossover",GJ496="TEMA crossover",GJ495="TEMA crossover",GJ494="TEMA crossover"),"YES","-----")</f>
        <v>YES</v>
      </c>
      <c r="GT497" s="22" t="str">
        <f t="shared" si="784"/>
        <v>-----</v>
      </c>
      <c r="GU497" s="22" t="str">
        <f t="shared" si="785"/>
        <v>-----</v>
      </c>
      <c r="GV497" s="22" t="str">
        <f t="shared" si="786"/>
        <v>-----</v>
      </c>
      <c r="GW497" s="22" t="str">
        <f t="shared" si="787"/>
        <v>-----</v>
      </c>
      <c r="GX497" s="22" t="str">
        <f t="shared" si="788"/>
        <v>-----</v>
      </c>
      <c r="GY497" s="22" t="str">
        <f t="shared" si="789"/>
        <v>-----</v>
      </c>
      <c r="GZ497" s="7" t="str">
        <f>IF(G497&gt;BH497,"YES","-----")</f>
        <v>-----</v>
      </c>
      <c r="HA497" s="7" t="str">
        <f>IF(F497&lt;BI497,"YES","-----")</f>
        <v>-----</v>
      </c>
      <c r="HB497">
        <f>BH497-BI497</f>
        <v>4.0300000000006548</v>
      </c>
      <c r="HC497" s="27">
        <f t="shared" si="765"/>
        <v>-0.59337494717028294</v>
      </c>
      <c r="HD497" s="28">
        <f t="shared" si="725"/>
        <v>0.2764651256713071</v>
      </c>
      <c r="HE497" s="28" t="str">
        <f t="shared" si="726"/>
        <v>-----</v>
      </c>
      <c r="HF497" s="27">
        <f>STANDARDIZE(H497,AVERAGE($H114:$H497),_xlfn.STDEV.P($H114:$H497))</f>
        <v>-0.48499503603329364</v>
      </c>
      <c r="HG497" s="28">
        <f t="shared" si="727"/>
        <v>0.31383993335809224</v>
      </c>
      <c r="HH497" s="28" t="str">
        <f t="shared" si="728"/>
        <v>-----</v>
      </c>
      <c r="HI497">
        <f t="shared" si="766"/>
        <v>-2.9142500000007203</v>
      </c>
      <c r="HJ497">
        <f t="shared" si="767"/>
        <v>1.1157499999999345</v>
      </c>
      <c r="HK497" s="28">
        <f t="shared" ref="HK497:HL497" si="852">STANDARDIZE(HI497,AVERAGE(HI114:HI497),_xlfn.STDEV.P(HI114:HI497))</f>
        <v>-6.4173514437668505E-3</v>
      </c>
      <c r="HL497" s="28">
        <f t="shared" si="852"/>
        <v>-0.61931152146104984</v>
      </c>
      <c r="HM497" s="28">
        <f t="shared" si="730"/>
        <v>0.49743986475298374</v>
      </c>
      <c r="HN497" s="28">
        <f t="shared" si="731"/>
        <v>0.26785557792087999</v>
      </c>
      <c r="HO497" s="28" t="str">
        <f t="shared" si="732"/>
        <v>-----</v>
      </c>
      <c r="HP497" s="28" t="str">
        <f t="shared" si="733"/>
        <v>-----</v>
      </c>
      <c r="HQ497" s="28">
        <f t="shared" si="796"/>
        <v>-2.617999999984022E-2</v>
      </c>
      <c r="HR497" s="28" t="str">
        <f t="shared" si="769"/>
        <v>Bear</v>
      </c>
      <c r="HS497">
        <f t="shared" si="770"/>
        <v>2.617999999984022E-2</v>
      </c>
      <c r="HT497" s="27">
        <f t="shared" si="734"/>
        <v>-1.1417820421111295</v>
      </c>
      <c r="HU497" s="28">
        <f t="shared" si="735"/>
        <v>0.12677231431488525</v>
      </c>
      <c r="HV497" s="27" t="str">
        <f t="shared" si="736"/>
        <v>Weak Momentum</v>
      </c>
    </row>
    <row r="498" spans="1:230" x14ac:dyDescent="0.55000000000000004">
      <c r="A498">
        <f>Validation!A497</f>
        <v>1772180700</v>
      </c>
      <c r="B498" t="str">
        <f>Price!B497</f>
        <v>XAUUSD</v>
      </c>
      <c r="C498" t="str">
        <f>Price!C497</f>
        <v>M5</v>
      </c>
      <c r="D498">
        <f>Price!D497</f>
        <v>5177.6099999999997</v>
      </c>
      <c r="E498">
        <f>Price!E497</f>
        <v>5174.9799999999996</v>
      </c>
      <c r="F498">
        <f>Price!F497</f>
        <v>5179.5200000000004</v>
      </c>
      <c r="G498">
        <f>Price!G497</f>
        <v>5174.8500000000004</v>
      </c>
      <c r="H498">
        <f>Price!H497</f>
        <v>498</v>
      </c>
      <c r="I498">
        <f>Diagonals!E497</f>
        <v>5235.43</v>
      </c>
      <c r="J498">
        <f>Diagonals!F497</f>
        <v>0</v>
      </c>
      <c r="K498">
        <f>Diagonals!G497</f>
        <v>0</v>
      </c>
      <c r="L498">
        <f>Diagonals!H497</f>
        <v>5078.47</v>
      </c>
      <c r="M498">
        <f>Diagonals!I497</f>
        <v>0</v>
      </c>
      <c r="N498">
        <f>Diagonals!J497</f>
        <v>0</v>
      </c>
      <c r="O498">
        <f>Diagonals!K497</f>
        <v>0</v>
      </c>
      <c r="P498">
        <f>Diagonals!L497</f>
        <v>0</v>
      </c>
      <c r="Q498">
        <f>Trendlines!E497</f>
        <v>5200.53</v>
      </c>
      <c r="R498">
        <f>Trendlines!F497</f>
        <v>5189.01</v>
      </c>
      <c r="S498">
        <f>Trendlines!G497</f>
        <v>5199.83</v>
      </c>
      <c r="T498">
        <f>Trendlines!H497</f>
        <v>5184.2299999999996</v>
      </c>
      <c r="U498">
        <f>Trendlines!I497</f>
        <v>5181.9799999999996</v>
      </c>
      <c r="V498">
        <f>Trendlines!J497</f>
        <v>5170.3100000000004</v>
      </c>
      <c r="W498">
        <f>Trendlines!K497</f>
        <v>0</v>
      </c>
      <c r="X498">
        <f>Trendlines!L497</f>
        <v>0</v>
      </c>
      <c r="Y498">
        <f>Tema_Hrma_Smma!E497</f>
        <v>5177.17</v>
      </c>
      <c r="Z498">
        <f>Tema_Hrma_Smma!F497</f>
        <v>5177.3100000000004</v>
      </c>
      <c r="AA498">
        <f>Tema_Hrma_Smma!G497</f>
        <v>5185.3999999999996</v>
      </c>
      <c r="AB498">
        <f>ZScore!H497</f>
        <v>1</v>
      </c>
      <c r="AC498">
        <f>ZScore!I497</f>
        <v>7.8060000000000004E-2</v>
      </c>
      <c r="AD498">
        <f>ZScore!J497</f>
        <v>0</v>
      </c>
      <c r="AE498">
        <f>HA!E497</f>
        <v>5177.99</v>
      </c>
      <c r="AF498">
        <f>HA!F497</f>
        <v>5179.5200000000004</v>
      </c>
      <c r="AG498">
        <f>HA!G497</f>
        <v>5174.8500000000004</v>
      </c>
      <c r="AH498">
        <f>HA!H497</f>
        <v>5176.74</v>
      </c>
      <c r="AI498">
        <f>HA!I497</f>
        <v>-1</v>
      </c>
      <c r="AJ498">
        <f>HA!J497</f>
        <v>1.25</v>
      </c>
      <c r="AK498">
        <f>HA!K497</f>
        <v>-0.56357999999999997</v>
      </c>
      <c r="AL498">
        <f>HA!L497</f>
        <v>-4</v>
      </c>
      <c r="AM498">
        <f>KC!E497</f>
        <v>5203.8011699999997</v>
      </c>
      <c r="AN498">
        <f>KC!F497</f>
        <v>5199.1215400000001</v>
      </c>
      <c r="AO498">
        <f>KC!G497</f>
        <v>5194.4419099999996</v>
      </c>
      <c r="AP498">
        <f>KC!H497</f>
        <v>5189.7622799999999</v>
      </c>
      <c r="AQ498">
        <f>KC!I497</f>
        <v>5185.0826500000003</v>
      </c>
      <c r="AR498">
        <f>KC!J497</f>
        <v>5180.5876699999999</v>
      </c>
      <c r="AS498">
        <f>KC!K497</f>
        <v>5175.9080400000003</v>
      </c>
      <c r="AT498">
        <f>KC!L497</f>
        <v>5171.2284099999997</v>
      </c>
      <c r="AU498">
        <f>KC!M497</f>
        <v>5166.5487800000001</v>
      </c>
      <c r="AV498">
        <f>KC!N497</f>
        <v>5161.8691500000004</v>
      </c>
      <c r="AW498">
        <f>SR_Levels!E497</f>
        <v>5161.8900000000003</v>
      </c>
      <c r="AX498">
        <f>SR_Levels!F497</f>
        <v>5135.8500000000004</v>
      </c>
      <c r="AY498">
        <f>SR_Levels!G497</f>
        <v>0</v>
      </c>
      <c r="AZ498">
        <f>SR_Levels!H497</f>
        <v>0</v>
      </c>
      <c r="BA498">
        <f>SR_Levels!I497</f>
        <v>5178.6000000000004</v>
      </c>
      <c r="BB498">
        <f>SR_Levels!J497</f>
        <v>5193.3500000000004</v>
      </c>
      <c r="BC498">
        <f>SR_Levels!K497</f>
        <v>5205.3100000000004</v>
      </c>
      <c r="BD498">
        <f>SR_Levels!L497</f>
        <v>0</v>
      </c>
      <c r="BE498">
        <f>ZigZag!E497</f>
        <v>0</v>
      </c>
      <c r="BF498">
        <f>ZigZag!F497</f>
        <v>0</v>
      </c>
      <c r="BG498">
        <f>ZigZag!G497</f>
        <v>5182.83</v>
      </c>
      <c r="BH498">
        <f>Dual_Tema!E497</f>
        <v>5179.3900000000003</v>
      </c>
      <c r="BI498">
        <f>Dual_Tema!F497</f>
        <v>5175.1099999999997</v>
      </c>
      <c r="BJ498">
        <f>Pinbar!E497</f>
        <v>0</v>
      </c>
      <c r="BK498">
        <f>SSA!E497</f>
        <v>5178.9037399999997</v>
      </c>
      <c r="BL498">
        <f>SSA!F497</f>
        <v>5178.7470800000001</v>
      </c>
      <c r="BN498" t="str">
        <f t="shared" si="792"/>
        <v>Green Candle</v>
      </c>
      <c r="BO498" s="34">
        <f t="shared" si="797"/>
        <v>2.9172543034317044E-4</v>
      </c>
      <c r="BP498" s="34">
        <f t="shared" si="805"/>
        <v>-1.988939180944671E-4</v>
      </c>
      <c r="BQ498" s="34">
        <f t="shared" si="821"/>
        <v>-1.5619847619710026E-3</v>
      </c>
      <c r="BR498" s="34">
        <f t="shared" si="829"/>
        <v>-3.0058422327574608E-3</v>
      </c>
      <c r="BS498" s="35">
        <f t="shared" si="798"/>
        <v>4.8614996129625609E-5</v>
      </c>
      <c r="BT498" s="35">
        <f t="shared" si="806"/>
        <v>-1.657600429261219E-5</v>
      </c>
      <c r="BU498" s="35">
        <f t="shared" si="822"/>
        <v>-8.6841003099968894E-5</v>
      </c>
      <c r="BV498" s="35">
        <f t="shared" si="830"/>
        <v>-1.2542416913374765E-4</v>
      </c>
      <c r="BW498" s="27">
        <v>96</v>
      </c>
      <c r="BX498">
        <f>F498-G498</f>
        <v>4.6700000000000728</v>
      </c>
      <c r="BY498">
        <f>ABS(F498-D497)</f>
        <v>4.5200000000004366</v>
      </c>
      <c r="BZ498">
        <f>ABS(G498-D497)</f>
        <v>0.1499999999996362</v>
      </c>
      <c r="CA498">
        <f t="shared" si="771"/>
        <v>4.6700000000000728</v>
      </c>
      <c r="CB498">
        <f t="shared" si="808"/>
        <v>4.568571428571496</v>
      </c>
      <c r="CC498">
        <f t="shared" si="814"/>
        <v>4.3892194121699095</v>
      </c>
      <c r="CD498">
        <f t="shared" si="809"/>
        <v>0.17935201640158649</v>
      </c>
      <c r="CE498">
        <f t="shared" si="815"/>
        <v>1</v>
      </c>
      <c r="CF498">
        <f t="shared" si="818"/>
        <v>12</v>
      </c>
      <c r="CG498" s="7" t="str">
        <f t="shared" si="810"/>
        <v>-----</v>
      </c>
      <c r="CH498" s="21">
        <f>(Q498-Q402)/$BW498</f>
        <v>5.6249999999996208E-3</v>
      </c>
      <c r="CI498" s="21">
        <f>(R498-R402)/$BW498</f>
        <v>-2.5937499999997726E-2</v>
      </c>
      <c r="CJ498" s="21">
        <f>(S498-S402)/$BW498</f>
        <v>-1.7604166666671972E-2</v>
      </c>
      <c r="CK498" s="21">
        <f>(T498-T402)/$BW498</f>
        <v>7.5624999999992795E-2</v>
      </c>
      <c r="CL498" s="21">
        <f>(U498-U402)/$BW498</f>
        <v>2.2187499999991662E-2</v>
      </c>
      <c r="CM498" s="21">
        <f>(V498-V402)/$BW498</f>
        <v>3.875000000000265E-2</v>
      </c>
      <c r="CN498">
        <f>DEGREES(ATAN(CH498/$CB498))</f>
        <v>7.0544721023296897E-2</v>
      </c>
      <c r="CO498">
        <f>DEGREES(ATAN(CI498/$CB498))</f>
        <v>-0.32528621640412991</v>
      </c>
      <c r="CP498">
        <f>DEGREES(ATAN(CJ498/$CB498))</f>
        <v>-0.22077786798723154</v>
      </c>
      <c r="CQ498">
        <f>DEGREES(ATAN(CK498/$CB498))</f>
        <v>0.94834844854483191</v>
      </c>
      <c r="CR498">
        <f t="shared" si="811"/>
        <v>0.2782576858778843</v>
      </c>
      <c r="CS498">
        <f t="shared" si="812"/>
        <v>0.4859633368948364</v>
      </c>
      <c r="CT498" t="str" cm="1">
        <f t="array" ref="CT498">_xlfn.IFS(CN498&gt;3,"Strong + Slope",CN498&gt;1.5,"Moderate + Slope",CN498&gt;0.5,"Sideway + Slope",CN498&gt;=-0.5,"Sideway Flat",CN498&gt;=-1.5,"Sideway - Slope",CN498&gt;=-3,"Moderate - Slope",TRUE,"Strong - Slope")</f>
        <v>Sideway Flat</v>
      </c>
      <c r="CU498" t="str" cm="1">
        <f t="array" ref="CU498">_xlfn.IFS(CO498&gt;3,"Strong + Slope",CO498&gt;1.5,"Moderate + Slope",CO498&gt;0.5,"Sideway + Slope",CO498&gt;=-0.5,"Sideway Flat",CO498&gt;=-1.5,"Sideway - Slope",CO498&gt;=-3,"Moderate - Slope",TRUE,"Strong - Slope")</f>
        <v>Sideway Flat</v>
      </c>
      <c r="CV498" t="str" cm="1">
        <f t="array" ref="CV498">_xlfn.IFS(CP498&gt;3,"Strong + Slope",CP498&gt;1.5,"Moderate + Slope",CP498&gt;0.5,"Sideway + Slope",CP498&gt;=-0.5,"Sideway Flat",CP498&gt;=-1.5,"Sideway - Slope",CP498&gt;=-3,"Moderate - Slope",TRUE,"Strong - Slope")</f>
        <v>Sideway Flat</v>
      </c>
      <c r="CW498" t="str" cm="1">
        <f t="array" ref="CW498">_xlfn.IFS(CQ498&gt;3,"Strong + Slope",CQ498&gt;1.5,"Moderate + Slope",CQ498&gt;0.5,"Sideway + Slope",CQ498&gt;=-0.5,"Sideway Flat",CQ498&gt;=-1.5,"Sideway - Slope",CQ498&gt;=-3,"Moderate - Slope",TRUE,"Strong - Slope")</f>
        <v>Sideway + Slope</v>
      </c>
      <c r="CX498" t="str" cm="1">
        <f t="array" ref="CX498">_xlfn.IFS(CR498&gt;3,"Strong + Slope",CR498&gt;1.5,"Moderate + Slope",CR498&gt;0.5,"Sideway + Slope",CR498&gt;=-0.5,"Sideway Flat",CR498&gt;=-1.5,"Sideway - Slope",CR498&gt;=-3,"Moderate - Slope",TRUE,"Strong - Slope")</f>
        <v>Sideway Flat</v>
      </c>
      <c r="CY498" t="str" cm="1">
        <f t="array" ref="CY498">_xlfn.IFS(CS498&gt;3,"Strong + Slope",CS498&gt;1.5,"Moderate + Slope",CS498&gt;0.5,"Sideway + Slope",CS498&gt;=-0.5,"Sideway Flat",CS498&gt;=-1.5,"Sideway - Slope",CS498&gt;=-3,"Moderate - Slope",TRUE,"Strong - Slope")</f>
        <v>Sideway Flat</v>
      </c>
      <c r="CZ498" s="7" t="str">
        <f>IF(AND(D498&gt;BH498,D498&gt;E498),"Bullish Trigger","-----")</f>
        <v>-----</v>
      </c>
      <c r="DA498" s="7" t="str">
        <f>IF(AND(D498&lt;BI498,D498&lt;E498),"Bearish Trigger","-----")</f>
        <v>-----</v>
      </c>
      <c r="DB498" s="13" t="str">
        <f>IF(AND(W498=BE498,W498&gt;0,BE498&gt;0),"Important High","------")</f>
        <v>------</v>
      </c>
      <c r="DC498" s="13" t="str">
        <f>IF(AND(X498=BF498,X498&gt;0,BF498&gt;0),"Important Low","------")</f>
        <v>------</v>
      </c>
      <c r="DD498" s="7" t="str">
        <f>IF(AND(DB498="Important High",DC498="-----",BJ498=1),"Imp High Rej","-----")</f>
        <v>-----</v>
      </c>
      <c r="DE498" s="7" t="str">
        <f>IF(AND(DB498="-----",DC498="Important Low",BJ498=1),"Imp Low Rej","-----")</f>
        <v>-----</v>
      </c>
      <c r="DF498" s="7" t="str">
        <f>IF(Y498&gt;AM498,"Overbought",IF(Y498&gt;AO498,"Bullish Momentum",IF(Y498&gt;AQ498,"Flat Momentum","-----")))</f>
        <v>-----</v>
      </c>
      <c r="DG498" s="7" t="str">
        <f>IF(Y498&lt;AV498,"Oversold",IF(Y498&lt;AT498,"Bearish Momentum",IF(Y498&lt;AR498,"Flat Momentum","-----")))</f>
        <v>Flat Momentum</v>
      </c>
      <c r="DH498" s="7" t="str">
        <f>IF(AND(DF498="Overbought",AD498=2),"Culminated Thrust","-----")</f>
        <v>-----</v>
      </c>
      <c r="DI498" s="7" t="str">
        <f>IF(AND(DG498="Oversold",AD498=5),"Culminated Thrust","-----")</f>
        <v>-----</v>
      </c>
      <c r="DJ498" s="14">
        <f>(Q498-$D498)/$D498</f>
        <v>4.4267528840526947E-3</v>
      </c>
      <c r="DK498" s="14">
        <f>(R498-$D498)/$D498</f>
        <v>2.2017880836912294E-3</v>
      </c>
      <c r="DL498" s="14">
        <f>(S498-$D498)/$D498</f>
        <v>4.2915553701418719E-3</v>
      </c>
      <c r="DM498" s="14">
        <f>(T498-$D498)/$D498</f>
        <v>1.2785822029855263E-3</v>
      </c>
      <c r="DN498" s="14">
        <f>(U498-$D498)/$D498</f>
        <v>8.4401876541490982E-4</v>
      </c>
      <c r="DO498" s="14">
        <f>(V498-$D498)/$D498</f>
        <v>-1.4099169307845267E-3</v>
      </c>
      <c r="DP498" s="14">
        <f t="shared" si="737"/>
        <v>4.4267528840526947E-3</v>
      </c>
      <c r="DQ498" s="14">
        <f t="shared" si="738"/>
        <v>4.2915553701418719E-3</v>
      </c>
      <c r="DR498" s="14">
        <f t="shared" si="739"/>
        <v>2.2017880836912294E-3</v>
      </c>
      <c r="DS498" s="14">
        <f t="shared" si="740"/>
        <v>1.2785822029855263E-3</v>
      </c>
      <c r="DT498" s="14">
        <f t="shared" si="741"/>
        <v>8.4401876541490982E-4</v>
      </c>
      <c r="DU498" s="14">
        <f t="shared" si="742"/>
        <v>-1.4099169307845267E-3</v>
      </c>
      <c r="DV498" t="str">
        <f>IF($D498&gt;Q498,"SUP","RES")</f>
        <v>RES</v>
      </c>
      <c r="DW498" t="str">
        <f>IF($D498&gt;R498,"SUP","RES")</f>
        <v>RES</v>
      </c>
      <c r="DX498" t="str">
        <f>IF($D498&gt;S498,"SUP","RES")</f>
        <v>RES</v>
      </c>
      <c r="DY498" t="str">
        <f>IF($D498&gt;T498,"SUP","RES")</f>
        <v>RES</v>
      </c>
      <c r="DZ498" t="str">
        <f>IF($D498&gt;U498,"SUP","RES")</f>
        <v>RES</v>
      </c>
      <c r="EA498" t="str">
        <f>IF($D498&gt;V498,"SUP","RES")</f>
        <v>SUP</v>
      </c>
      <c r="EB498" s="7">
        <f t="shared" si="743"/>
        <v>5</v>
      </c>
      <c r="EC498" s="7">
        <f t="shared" si="744"/>
        <v>1</v>
      </c>
      <c r="ED498" s="13" t="str">
        <f t="shared" si="745"/>
        <v>-----</v>
      </c>
      <c r="EE498" s="13" t="str">
        <f t="shared" si="746"/>
        <v>-----</v>
      </c>
      <c r="EF498" s="7">
        <f>IF(OR(ED498="All Sup",EE498="All Res"),"na",((D498-MIN(Q498:V498))/(MAX(Q498:V498)-MIN(Q498:V498))))</f>
        <v>0.24156187954994807</v>
      </c>
      <c r="EG498">
        <v>1.4999999999999999E-4</v>
      </c>
      <c r="EH498">
        <f>Q498*(1+$EG498)</f>
        <v>5201.3100795</v>
      </c>
      <c r="EI498">
        <f>Q498*(1-$EG498)</f>
        <v>5199.7499204999995</v>
      </c>
      <c r="EJ498">
        <f>R498*(1+$EG498)</f>
        <v>5189.7883515000003</v>
      </c>
      <c r="EK498">
        <f>R498*(1-$EG498)</f>
        <v>5188.2316485000001</v>
      </c>
      <c r="EL498">
        <f>S498*(1+$EG498)</f>
        <v>5200.6099745000001</v>
      </c>
      <c r="EM498">
        <f>S498*(1-$EG498)</f>
        <v>5199.0500254999997</v>
      </c>
      <c r="EN498">
        <f>T498*(1+$EG498)</f>
        <v>5185.0076344999998</v>
      </c>
      <c r="EO498">
        <f>T498*(1-$EG498)</f>
        <v>5183.4523654999994</v>
      </c>
      <c r="EP498">
        <f>U498*(1+$EG498)</f>
        <v>5182.7572970000001</v>
      </c>
      <c r="EQ498">
        <f>U498*(1-$EG498)</f>
        <v>5181.2027029999999</v>
      </c>
      <c r="ER498">
        <f>V498*(1+$EG498)</f>
        <v>5171.0855465000013</v>
      </c>
      <c r="ES498">
        <f>V498*(1-$EG498)</f>
        <v>5169.5344535000004</v>
      </c>
      <c r="ET498" s="7" t="str">
        <f t="shared" si="747"/>
        <v>-----</v>
      </c>
      <c r="EU498" s="7" t="str">
        <f t="shared" si="748"/>
        <v>-----</v>
      </c>
      <c r="EV498" s="7" t="str">
        <f t="shared" si="749"/>
        <v>-----</v>
      </c>
      <c r="EW498" s="7" t="str">
        <f t="shared" si="750"/>
        <v>-----</v>
      </c>
      <c r="EX498" s="7" t="str">
        <f t="shared" si="751"/>
        <v>-----</v>
      </c>
      <c r="EY498" s="7" t="str">
        <f t="shared" si="752"/>
        <v>-----</v>
      </c>
      <c r="EZ498">
        <f t="shared" si="772"/>
        <v>123</v>
      </c>
      <c r="FA498">
        <f t="shared" si="773"/>
        <v>18</v>
      </c>
      <c r="FB498">
        <f t="shared" si="774"/>
        <v>496</v>
      </c>
      <c r="FC498">
        <f t="shared" si="775"/>
        <v>10</v>
      </c>
      <c r="FD498">
        <f t="shared" si="776"/>
        <v>7</v>
      </c>
      <c r="FE498">
        <f t="shared" si="777"/>
        <v>190</v>
      </c>
      <c r="FF498">
        <f t="shared" si="778"/>
        <v>4</v>
      </c>
      <c r="FG498">
        <f t="shared" si="779"/>
        <v>2</v>
      </c>
      <c r="FH498">
        <f t="shared" si="780"/>
        <v>0</v>
      </c>
      <c r="FI498">
        <f t="shared" si="781"/>
        <v>4</v>
      </c>
      <c r="FJ498">
        <f t="shared" si="782"/>
        <v>8</v>
      </c>
      <c r="FK498">
        <f t="shared" si="783"/>
        <v>1</v>
      </c>
      <c r="FL498" s="7" t="str">
        <f t="shared" si="753"/>
        <v>-----</v>
      </c>
      <c r="FM498" s="7" t="str">
        <f t="shared" si="754"/>
        <v>-----</v>
      </c>
      <c r="FN498" s="7" t="str">
        <f t="shared" si="755"/>
        <v>-----</v>
      </c>
      <c r="FO498" s="7" t="str">
        <f t="shared" si="756"/>
        <v>-----</v>
      </c>
      <c r="FP498" s="7" t="str">
        <f t="shared" si="757"/>
        <v>-----</v>
      </c>
      <c r="FQ498" s="7" t="str">
        <f t="shared" si="758"/>
        <v>-----</v>
      </c>
      <c r="FR498" s="13" t="str">
        <f>IF(FL498="-----","-----",(D498-Q498)/Q498)</f>
        <v>-----</v>
      </c>
      <c r="FS498" s="13" t="str">
        <f>IF(FM498="-----","-----",(Q498-R498)/R498)</f>
        <v>-----</v>
      </c>
      <c r="FT498" s="13" t="str">
        <f>IF(FN498="-----","-----",(R498-S498)/S498)</f>
        <v>-----</v>
      </c>
      <c r="FU498" s="13" t="str">
        <f>IF(FO498="-----","-----",(S498-T498)/T498)</f>
        <v>-----</v>
      </c>
      <c r="FV498" s="13" t="str">
        <f>IF(FP498="-----","-----",(T498-U498)/U498)</f>
        <v>-----</v>
      </c>
      <c r="FW498" s="13" t="str">
        <f>IF(FQ498="-----","-----",(U498-V498)/V498)</f>
        <v>-----</v>
      </c>
      <c r="FX498" s="7" t="str">
        <f t="shared" si="759"/>
        <v>-----</v>
      </c>
      <c r="FY498" s="7" t="str">
        <f t="shared" si="760"/>
        <v>-----</v>
      </c>
      <c r="FZ498" s="7" t="str">
        <f t="shared" si="761"/>
        <v>-----</v>
      </c>
      <c r="GA498" s="7" t="str">
        <f t="shared" si="762"/>
        <v>-----</v>
      </c>
      <c r="GB498" s="7" t="str">
        <f t="shared" si="763"/>
        <v>-----</v>
      </c>
      <c r="GC498" s="7" t="str">
        <f t="shared" si="764"/>
        <v>-----</v>
      </c>
      <c r="GD498" s="7" t="str">
        <f>IF(AND(BG498&gt;AA498,BG497&gt;AA497,BG496&gt;AA496,BG495&gt;AA495,BG494&gt;AA494,BG493&gt;AA493,BG492&gt;AA492,BG491&gt;AA491,BG490&gt;AA490,BG489&gt;AA489,BG488&gt;AA488,BG487&gt;AA487),"Bullish",IF(AND(BG498&lt;AA498,BG497&lt;AA497,BG496&lt;AA496,BG495&lt;AA495,BG494&lt;AA494,BG493&lt;AA493,BG492&lt;AA492,BG491&lt;AA491,BG490&lt;AA490,BG489&lt;AA489,BG488&lt;AA488,BG487&lt;AA487),"Bearish","-----"))</f>
        <v>-----</v>
      </c>
      <c r="GE498">
        <f>(Z498-BG498)/BG498</f>
        <v>-1.0650551918545519E-3</v>
      </c>
      <c r="GF498" s="28">
        <f t="shared" si="722"/>
        <v>-1.320159362047937</v>
      </c>
      <c r="GG498" s="7">
        <f t="shared" si="723"/>
        <v>9.3390908362660424E-2</v>
      </c>
      <c r="GH498" s="7" t="str">
        <f t="shared" si="724"/>
        <v>Reverse to Bullish</v>
      </c>
      <c r="GI498" s="7" t="str">
        <f>IF(Y498&gt;Z498,"Bullish","Bearish")</f>
        <v>Bearish</v>
      </c>
      <c r="GJ498" s="13" t="str">
        <f>IF(AND(D498&gt;Y498,D497&lt;Y497),"TEMA crossover","-----")</f>
        <v>TEMA crossover</v>
      </c>
      <c r="GK498" s="13" t="str">
        <f>IF(AND(D498&lt;Y498,D497&gt;Y497),"TEMA crossunder","-----")</f>
        <v>-----</v>
      </c>
      <c r="GL498" s="22" t="str">
        <f>IF(GD498="Bearish","YES","-----")</f>
        <v>-----</v>
      </c>
      <c r="GM498" s="22" t="str">
        <f>IF(GH498="Reverse to Bearish","YES","-----")</f>
        <v>-----</v>
      </c>
      <c r="GN498" s="22" t="str">
        <f>IF(AND(GI498="Bullish",GI497="Bullish",GI496="Bullish",GI495="Bullish"),"YES","-----")</f>
        <v>-----</v>
      </c>
      <c r="GO498" s="22" t="str">
        <f>IF(OR(GK498="TEMA crossunder",GK497="TEMA crossunder",GK496="TEMA crossunder",GK495="TEMA crossunder"),"YES","-----")</f>
        <v>YES</v>
      </c>
      <c r="GP498" s="22" t="str">
        <f>IF(GD498="Bullish","YES","-----")</f>
        <v>-----</v>
      </c>
      <c r="GQ498" s="22" t="str">
        <f>IF(GH498="Reverse to Bullish","YES","-----")</f>
        <v>YES</v>
      </c>
      <c r="GR498" s="22" t="str">
        <f>IF(AND(GI498="Bearish",GI497="Bearish",GI496="Bearish",GI495="Bearish"),"YES","-----")</f>
        <v>-----</v>
      </c>
      <c r="GS498" s="22" t="str">
        <f>IF(OR(GJ498="TEMA crossover",GJ497="TEMA crossover",GJ496="TEMA crossover",GJ495="TEMA crossover"),"YES","-----")</f>
        <v>YES</v>
      </c>
      <c r="GT498" s="22" t="str">
        <f t="shared" si="784"/>
        <v>-----</v>
      </c>
      <c r="GU498" s="22" t="str">
        <f t="shared" si="785"/>
        <v>-----</v>
      </c>
      <c r="GV498" s="22" t="str">
        <f t="shared" si="786"/>
        <v>-----</v>
      </c>
      <c r="GW498" s="22" t="str">
        <f t="shared" si="787"/>
        <v>-----</v>
      </c>
      <c r="GX498" s="22" t="str">
        <f t="shared" si="788"/>
        <v>-----</v>
      </c>
      <c r="GY498" s="22" t="str">
        <f t="shared" si="789"/>
        <v>-----</v>
      </c>
      <c r="GZ498" s="7" t="str">
        <f>IF(G498&gt;BH498,"YES","-----")</f>
        <v>-----</v>
      </c>
      <c r="HA498" s="7" t="str">
        <f>IF(F498&lt;BI498,"YES","-----")</f>
        <v>-----</v>
      </c>
      <c r="HB498">
        <f>BH498-BI498</f>
        <v>4.2800000000006548</v>
      </c>
      <c r="HC498" s="27">
        <f t="shared" si="765"/>
        <v>-0.49535538005337976</v>
      </c>
      <c r="HD498" s="28">
        <f t="shared" si="725"/>
        <v>0.31017464267819578</v>
      </c>
      <c r="HE498" s="28" t="str">
        <f t="shared" si="726"/>
        <v>-----</v>
      </c>
      <c r="HF498" s="27">
        <f>STANDARDIZE(H498,AVERAGE($H115:$H498),_xlfn.STDEV.P($H115:$H498))</f>
        <v>-3.0344415952342572E-2</v>
      </c>
      <c r="HG498" s="28">
        <f t="shared" si="727"/>
        <v>0.48789618702972726</v>
      </c>
      <c r="HH498" s="28" t="str">
        <f t="shared" si="728"/>
        <v>-----</v>
      </c>
      <c r="HI498">
        <f t="shared" si="766"/>
        <v>-3.7937400000000707</v>
      </c>
      <c r="HJ498">
        <f t="shared" si="767"/>
        <v>0.48626000000058411</v>
      </c>
      <c r="HK498" s="28">
        <f t="shared" ref="HK498:HL498" si="853">STANDARDIZE(HI498,AVERAGE(HI115:HI498),_xlfn.STDEV.P(HI115:HI498))</f>
        <v>-0.27994692400475901</v>
      </c>
      <c r="HL498" s="28">
        <f t="shared" si="853"/>
        <v>-0.86212733556181176</v>
      </c>
      <c r="HM498" s="28">
        <f t="shared" si="730"/>
        <v>0.38975911288122067</v>
      </c>
      <c r="HN498" s="28">
        <f t="shared" si="731"/>
        <v>0.19430872521802797</v>
      </c>
      <c r="HO498" s="28" t="str">
        <f t="shared" si="732"/>
        <v>-----</v>
      </c>
      <c r="HP498" s="28" t="str">
        <f t="shared" si="733"/>
        <v>-----</v>
      </c>
      <c r="HQ498" s="28">
        <f t="shared" si="796"/>
        <v>0.15665999999964697</v>
      </c>
      <c r="HR498" s="28" t="str">
        <f t="shared" si="769"/>
        <v>Bull</v>
      </c>
      <c r="HS498">
        <f t="shared" si="770"/>
        <v>0.15665999999964697</v>
      </c>
      <c r="HT498" s="27">
        <f t="shared" si="734"/>
        <v>-0.97714678577515957</v>
      </c>
      <c r="HU498" s="28">
        <f t="shared" si="735"/>
        <v>0.16424824416268691</v>
      </c>
      <c r="HV498" s="27" t="str">
        <f t="shared" si="736"/>
        <v>-----</v>
      </c>
    </row>
    <row r="499" spans="1:230" x14ac:dyDescent="0.55000000000000004">
      <c r="A499">
        <f>Validation!A498</f>
        <v>1772181000</v>
      </c>
      <c r="B499" t="str">
        <f>Price!B498</f>
        <v>XAUUSD</v>
      </c>
      <c r="C499" t="str">
        <f>Price!C498</f>
        <v>M5</v>
      </c>
      <c r="D499">
        <f>Price!D498</f>
        <v>5181.78</v>
      </c>
      <c r="E499">
        <f>Price!E498</f>
        <v>5177.57</v>
      </c>
      <c r="F499">
        <f>Price!F498</f>
        <v>5181.8599999999997</v>
      </c>
      <c r="G499">
        <f>Price!G498</f>
        <v>5176.7700000000004</v>
      </c>
      <c r="H499">
        <f>Price!H498</f>
        <v>478</v>
      </c>
      <c r="I499">
        <f>Diagonals!E498</f>
        <v>5235.6099999999997</v>
      </c>
      <c r="J499">
        <f>Diagonals!F498</f>
        <v>0</v>
      </c>
      <c r="K499">
        <f>Diagonals!G498</f>
        <v>0</v>
      </c>
      <c r="L499">
        <f>Diagonals!H498</f>
        <v>5078.1400000000003</v>
      </c>
      <c r="M499">
        <f>Diagonals!I498</f>
        <v>0</v>
      </c>
      <c r="N499">
        <f>Diagonals!J498</f>
        <v>0</v>
      </c>
      <c r="O499">
        <f>Diagonals!K498</f>
        <v>0</v>
      </c>
      <c r="P499">
        <f>Diagonals!L498</f>
        <v>0</v>
      </c>
      <c r="Q499">
        <f>Trendlines!E498</f>
        <v>5200.53</v>
      </c>
      <c r="R499">
        <f>Trendlines!F498</f>
        <v>5188.99</v>
      </c>
      <c r="S499">
        <f>Trendlines!G498</f>
        <v>5199.82</v>
      </c>
      <c r="T499">
        <f>Trendlines!H498</f>
        <v>5184.3</v>
      </c>
      <c r="U499">
        <f>Trendlines!I498</f>
        <v>5182</v>
      </c>
      <c r="V499">
        <f>Trendlines!J498</f>
        <v>5170.3500000000004</v>
      </c>
      <c r="W499">
        <f>Trendlines!K498</f>
        <v>0</v>
      </c>
      <c r="X499">
        <f>Trendlines!L498</f>
        <v>0</v>
      </c>
      <c r="Y499">
        <f>Tema_Hrma_Smma!E498</f>
        <v>5178.4399999999996</v>
      </c>
      <c r="Z499">
        <f>Tema_Hrma_Smma!F498</f>
        <v>5177.28</v>
      </c>
      <c r="AA499">
        <f>Tema_Hrma_Smma!G498</f>
        <v>5185.21</v>
      </c>
      <c r="AB499">
        <f>ZScore!H498</f>
        <v>1</v>
      </c>
      <c r="AC499">
        <f>ZScore!I498</f>
        <v>0.50758000000000003</v>
      </c>
      <c r="AD499">
        <f>ZScore!J498</f>
        <v>0</v>
      </c>
      <c r="AE499">
        <f>HA!E498</f>
        <v>5177.3599999999997</v>
      </c>
      <c r="AF499">
        <f>HA!F498</f>
        <v>5181.8599999999997</v>
      </c>
      <c r="AG499">
        <f>HA!G498</f>
        <v>5176.7700000000004</v>
      </c>
      <c r="AH499">
        <f>HA!H498</f>
        <v>5179.49</v>
      </c>
      <c r="AI499">
        <f>HA!I498</f>
        <v>1</v>
      </c>
      <c r="AJ499">
        <f>HA!J498</f>
        <v>2.13</v>
      </c>
      <c r="AK499">
        <f>HA!K498</f>
        <v>-0.2041</v>
      </c>
      <c r="AL499">
        <f>HA!L498</f>
        <v>1</v>
      </c>
      <c r="AM499">
        <f>KC!E498</f>
        <v>5203.2861400000002</v>
      </c>
      <c r="AN499">
        <f>KC!F498</f>
        <v>5198.6012700000001</v>
      </c>
      <c r="AO499">
        <f>KC!G498</f>
        <v>5193.9163900000003</v>
      </c>
      <c r="AP499">
        <f>KC!H498</f>
        <v>5189.2315200000003</v>
      </c>
      <c r="AQ499">
        <f>KC!I498</f>
        <v>5184.5466399999996</v>
      </c>
      <c r="AR499">
        <f>KC!J498</f>
        <v>5180.0379000000003</v>
      </c>
      <c r="AS499">
        <f>KC!K498</f>
        <v>5175.3530199999996</v>
      </c>
      <c r="AT499">
        <f>KC!L498</f>
        <v>5170.6681500000004</v>
      </c>
      <c r="AU499">
        <f>KC!M498</f>
        <v>5165.9832699999997</v>
      </c>
      <c r="AV499">
        <f>KC!N498</f>
        <v>5161.2983899999999</v>
      </c>
      <c r="AW499">
        <f>SR_Levels!E498</f>
        <v>5178.6000000000004</v>
      </c>
      <c r="AX499">
        <f>SR_Levels!F498</f>
        <v>5161.8900000000003</v>
      </c>
      <c r="AY499">
        <f>SR_Levels!G498</f>
        <v>5135.8500000000004</v>
      </c>
      <c r="AZ499">
        <f>SR_Levels!H498</f>
        <v>0</v>
      </c>
      <c r="BA499">
        <f>SR_Levels!I498</f>
        <v>5193.3500000000004</v>
      </c>
      <c r="BB499">
        <f>SR_Levels!J498</f>
        <v>5205.3100000000004</v>
      </c>
      <c r="BC499">
        <f>SR_Levels!K498</f>
        <v>0</v>
      </c>
      <c r="BD499">
        <f>SR_Levels!L498</f>
        <v>0</v>
      </c>
      <c r="BE499">
        <f>ZigZag!E498</f>
        <v>0</v>
      </c>
      <c r="BF499">
        <f>ZigZag!F498</f>
        <v>0</v>
      </c>
      <c r="BG499">
        <f>ZigZag!G498</f>
        <v>5182.6400000000003</v>
      </c>
      <c r="BH499">
        <f>Dual_Tema!E498</f>
        <v>5180.41</v>
      </c>
      <c r="BI499">
        <f>Dual_Tema!F498</f>
        <v>5175.76</v>
      </c>
      <c r="BJ499">
        <f>Pinbar!E498</f>
        <v>0</v>
      </c>
      <c r="BK499">
        <f>SSA!E498</f>
        <v>5179.2920899999999</v>
      </c>
      <c r="BL499">
        <f>SSA!F498</f>
        <v>5179.0195899999999</v>
      </c>
      <c r="BN499" t="str">
        <f t="shared" si="792"/>
        <v>Green Candle</v>
      </c>
      <c r="BO499" s="34">
        <f t="shared" si="797"/>
        <v>2.161886709415306E-4</v>
      </c>
      <c r="BP499" s="34">
        <f t="shared" si="805"/>
        <v>3.0693854858609981E-4</v>
      </c>
      <c r="BQ499" s="34">
        <f t="shared" si="821"/>
        <v>-6.7498765736850874E-4</v>
      </c>
      <c r="BR499" s="34">
        <f t="shared" si="829"/>
        <v>-2.0337651232392728E-3</v>
      </c>
      <c r="BS499" s="35">
        <f t="shared" si="798"/>
        <v>3.6028199922988335E-5</v>
      </c>
      <c r="BT499" s="35">
        <f t="shared" si="806"/>
        <v>2.5574614740397905E-5</v>
      </c>
      <c r="BU499" s="35">
        <f t="shared" si="822"/>
        <v>-3.7511272217960467E-5</v>
      </c>
      <c r="BV499" s="35">
        <f t="shared" si="830"/>
        <v>-8.4822903660408677E-5</v>
      </c>
      <c r="BW499" s="27">
        <v>96</v>
      </c>
      <c r="BX499">
        <f>F499-G499</f>
        <v>5.089999999999236</v>
      </c>
      <c r="BY499">
        <f>ABS(F499-D498)</f>
        <v>4.25</v>
      </c>
      <c r="BZ499">
        <f>ABS(G499-D498)</f>
        <v>0.83999999999923602</v>
      </c>
      <c r="CA499">
        <f t="shared" si="771"/>
        <v>5.089999999999236</v>
      </c>
      <c r="CB499">
        <f t="shared" si="808"/>
        <v>4.4942857142857191</v>
      </c>
      <c r="CC499">
        <f t="shared" si="814"/>
        <v>4.4392751684434328</v>
      </c>
      <c r="CD499">
        <f t="shared" si="809"/>
        <v>5.5010545842286263E-2</v>
      </c>
      <c r="CE499">
        <f t="shared" si="815"/>
        <v>1</v>
      </c>
      <c r="CF499">
        <f t="shared" si="818"/>
        <v>13</v>
      </c>
      <c r="CG499" s="7" t="str">
        <f t="shared" si="810"/>
        <v>High Volatility Period</v>
      </c>
      <c r="CH499" s="21">
        <f>(Q499-Q403)/$BW499</f>
        <v>5.5208333333306809E-3</v>
      </c>
      <c r="CI499" s="21">
        <f>(R499-R403)/$BW499</f>
        <v>-2.5937499999997726E-2</v>
      </c>
      <c r="CJ499" s="21">
        <f>(S499-S403)/$BW499</f>
        <v>-1.750000000000303E-2</v>
      </c>
      <c r="CK499" s="21">
        <f>(T499-T403)/$BW499</f>
        <v>7.5625000000002274E-2</v>
      </c>
      <c r="CL499" s="21">
        <f>(U499-U403)/$BW499</f>
        <v>2.2083333333332195E-2</v>
      </c>
      <c r="CM499" s="21">
        <f>(V499-V403)/$BW499</f>
        <v>3.875000000000265E-2</v>
      </c>
      <c r="CN499">
        <f>DEGREES(ATAN(CH499/$CB499))</f>
        <v>7.0382772791005313E-2</v>
      </c>
      <c r="CO499">
        <f>DEGREES(ATAN(CI499/$CB499))</f>
        <v>-0.33066272966810217</v>
      </c>
      <c r="CP499">
        <f>DEGREES(ATAN(CJ499/$CB499))</f>
        <v>-0.22309909466443145</v>
      </c>
      <c r="CQ499">
        <f>DEGREES(ATAN(CK499/$CB499))</f>
        <v>0.96402069537866364</v>
      </c>
      <c r="CR499">
        <f t="shared" si="811"/>
        <v>0.28152896705015629</v>
      </c>
      <c r="CS499">
        <f t="shared" si="812"/>
        <v>0.49399539391816083</v>
      </c>
      <c r="CT499" t="str" cm="1">
        <f t="array" ref="CT499">_xlfn.IFS(CN499&gt;3,"Strong + Slope",CN499&gt;1.5,"Moderate + Slope",CN499&gt;0.5,"Sideway + Slope",CN499&gt;=-0.5,"Sideway Flat",CN499&gt;=-1.5,"Sideway - Slope",CN499&gt;=-3,"Moderate - Slope",TRUE,"Strong - Slope")</f>
        <v>Sideway Flat</v>
      </c>
      <c r="CU499" t="str" cm="1">
        <f t="array" ref="CU499">_xlfn.IFS(CO499&gt;3,"Strong + Slope",CO499&gt;1.5,"Moderate + Slope",CO499&gt;0.5,"Sideway + Slope",CO499&gt;=-0.5,"Sideway Flat",CO499&gt;=-1.5,"Sideway - Slope",CO499&gt;=-3,"Moderate - Slope",TRUE,"Strong - Slope")</f>
        <v>Sideway Flat</v>
      </c>
      <c r="CV499" t="str" cm="1">
        <f t="array" ref="CV499">_xlfn.IFS(CP499&gt;3,"Strong + Slope",CP499&gt;1.5,"Moderate + Slope",CP499&gt;0.5,"Sideway + Slope",CP499&gt;=-0.5,"Sideway Flat",CP499&gt;=-1.5,"Sideway - Slope",CP499&gt;=-3,"Moderate - Slope",TRUE,"Strong - Slope")</f>
        <v>Sideway Flat</v>
      </c>
      <c r="CW499" t="str" cm="1">
        <f t="array" ref="CW499">_xlfn.IFS(CQ499&gt;3,"Strong + Slope",CQ499&gt;1.5,"Moderate + Slope",CQ499&gt;0.5,"Sideway + Slope",CQ499&gt;=-0.5,"Sideway Flat",CQ499&gt;=-1.5,"Sideway - Slope",CQ499&gt;=-3,"Moderate - Slope",TRUE,"Strong - Slope")</f>
        <v>Sideway + Slope</v>
      </c>
      <c r="CX499" t="str" cm="1">
        <f t="array" ref="CX499">_xlfn.IFS(CR499&gt;3,"Strong + Slope",CR499&gt;1.5,"Moderate + Slope",CR499&gt;0.5,"Sideway + Slope",CR499&gt;=-0.5,"Sideway Flat",CR499&gt;=-1.5,"Sideway - Slope",CR499&gt;=-3,"Moderate - Slope",TRUE,"Strong - Slope")</f>
        <v>Sideway Flat</v>
      </c>
      <c r="CY499" t="str" cm="1">
        <f t="array" ref="CY499">_xlfn.IFS(CS499&gt;3,"Strong + Slope",CS499&gt;1.5,"Moderate + Slope",CS499&gt;0.5,"Sideway + Slope",CS499&gt;=-0.5,"Sideway Flat",CS499&gt;=-1.5,"Sideway - Slope",CS499&gt;=-3,"Moderate - Slope",TRUE,"Strong - Slope")</f>
        <v>Sideway Flat</v>
      </c>
      <c r="CZ499" s="7" t="str">
        <f>IF(AND(D499&gt;BH499,D499&gt;E499),"Bullish Trigger","-----")</f>
        <v>Bullish Trigger</v>
      </c>
      <c r="DA499" s="7" t="str">
        <f>IF(AND(D499&lt;BI499,D499&lt;E499),"Bearish Trigger","-----")</f>
        <v>-----</v>
      </c>
      <c r="DB499" s="13" t="str">
        <f>IF(AND(W499=BE499,W499&gt;0,BE499&gt;0),"Important High","------")</f>
        <v>------</v>
      </c>
      <c r="DC499" s="13" t="str">
        <f>IF(AND(X499=BF499,X499&gt;0,BF499&gt;0),"Important Low","------")</f>
        <v>------</v>
      </c>
      <c r="DD499" s="7" t="str">
        <f>IF(AND(DB499="Important High",DC499="-----",BJ499=1),"Imp High Rej","-----")</f>
        <v>-----</v>
      </c>
      <c r="DE499" s="7" t="str">
        <f>IF(AND(DB499="-----",DC499="Important Low",BJ499=1),"Imp Low Rej","-----")</f>
        <v>-----</v>
      </c>
      <c r="DF499" s="7" t="str">
        <f>IF(Y499&gt;AM499,"Overbought",IF(Y499&gt;AO499,"Bullish Momentum",IF(Y499&gt;AQ499,"Flat Momentum","-----")))</f>
        <v>-----</v>
      </c>
      <c r="DG499" s="7" t="str">
        <f>IF(Y499&lt;AV499,"Oversold",IF(Y499&lt;AT499,"Bearish Momentum",IF(Y499&lt;AR499,"Flat Momentum","-----")))</f>
        <v>Flat Momentum</v>
      </c>
      <c r="DH499" s="7" t="str">
        <f>IF(AND(DF499="Overbought",AD499=2),"Culminated Thrust","-----")</f>
        <v>-----</v>
      </c>
      <c r="DI499" s="7" t="str">
        <f>IF(AND(DG499="Oversold",AD499=5),"Culminated Thrust","-----")</f>
        <v>-----</v>
      </c>
      <c r="DJ499" s="14">
        <f>(Q499-$D499)/$D499</f>
        <v>3.6184477148778994E-3</v>
      </c>
      <c r="DK499" s="14">
        <f>(R499-$D499)/$D499</f>
        <v>1.3914137612943886E-3</v>
      </c>
      <c r="DL499" s="14">
        <f>(S499-$D499)/$D499</f>
        <v>3.4814291614078492E-3</v>
      </c>
      <c r="DM499" s="14">
        <f>(T499-$D499)/$D499</f>
        <v>4.8631937287967389E-4</v>
      </c>
      <c r="DN499" s="14">
        <f>(U499-$D499)/$D499</f>
        <v>4.2456453187949829E-5</v>
      </c>
      <c r="DO499" s="14">
        <f>(V499-$D499)/$D499</f>
        <v>-2.2058057269894482E-3</v>
      </c>
      <c r="DP499" s="14">
        <f t="shared" si="737"/>
        <v>3.6184477148778994E-3</v>
      </c>
      <c r="DQ499" s="14">
        <f t="shared" si="738"/>
        <v>3.4814291614078492E-3</v>
      </c>
      <c r="DR499" s="14">
        <f t="shared" si="739"/>
        <v>1.3914137612943886E-3</v>
      </c>
      <c r="DS499" s="14">
        <f t="shared" si="740"/>
        <v>4.8631937287967389E-4</v>
      </c>
      <c r="DT499" s="14">
        <f t="shared" si="741"/>
        <v>4.2456453187949829E-5</v>
      </c>
      <c r="DU499" s="14">
        <f t="shared" si="742"/>
        <v>-2.2058057269894482E-3</v>
      </c>
      <c r="DV499" t="str">
        <f>IF($D499&gt;Q499,"SUP","RES")</f>
        <v>RES</v>
      </c>
      <c r="DW499" t="str">
        <f>IF($D499&gt;R499,"SUP","RES")</f>
        <v>RES</v>
      </c>
      <c r="DX499" t="str">
        <f>IF($D499&gt;S499,"SUP","RES")</f>
        <v>RES</v>
      </c>
      <c r="DY499" t="str">
        <f>IF($D499&gt;T499,"SUP","RES")</f>
        <v>RES</v>
      </c>
      <c r="DZ499" t="str">
        <f>IF($D499&gt;U499,"SUP","RES")</f>
        <v>RES</v>
      </c>
      <c r="EA499" t="str">
        <f>IF($D499&gt;V499,"SUP","RES")</f>
        <v>SUP</v>
      </c>
      <c r="EB499" s="7">
        <f t="shared" si="743"/>
        <v>5</v>
      </c>
      <c r="EC499" s="7">
        <f t="shared" si="744"/>
        <v>1</v>
      </c>
      <c r="ED499" s="13" t="str">
        <f t="shared" si="745"/>
        <v>-----</v>
      </c>
      <c r="EE499" s="13" t="str">
        <f t="shared" si="746"/>
        <v>-----</v>
      </c>
      <c r="EF499" s="7">
        <f>IF(OR(ED499="All Sup",EE499="All Res"),"na",((D499-MIN(Q499:V499))/(MAX(Q499:V499)-MIN(Q499:V499))))</f>
        <v>0.37872763419481831</v>
      </c>
      <c r="EG499">
        <v>1.4999999999999999E-4</v>
      </c>
      <c r="EH499">
        <f>Q499*(1+$EG499)</f>
        <v>5201.3100795</v>
      </c>
      <c r="EI499">
        <f>Q499*(1-$EG499)</f>
        <v>5199.7499204999995</v>
      </c>
      <c r="EJ499">
        <f>R499*(1+$EG499)</f>
        <v>5189.7683485000007</v>
      </c>
      <c r="EK499">
        <f>R499*(1-$EG499)</f>
        <v>5188.2116514999998</v>
      </c>
      <c r="EL499">
        <f>S499*(1+$EG499)</f>
        <v>5200.5999730000003</v>
      </c>
      <c r="EM499">
        <f>S499*(1-$EG499)</f>
        <v>5199.040027</v>
      </c>
      <c r="EN499">
        <f>T499*(1+$EG499)</f>
        <v>5185.0776450000003</v>
      </c>
      <c r="EO499">
        <f>T499*(1-$EG499)</f>
        <v>5183.5223550000001</v>
      </c>
      <c r="EP499">
        <f>U499*(1+$EG499)</f>
        <v>5182.7773000000007</v>
      </c>
      <c r="EQ499">
        <f>U499*(1-$EG499)</f>
        <v>5181.2227000000003</v>
      </c>
      <c r="ER499">
        <f>V499*(1+$EG499)</f>
        <v>5171.1255525000006</v>
      </c>
      <c r="ES499">
        <f>V499*(1-$EG499)</f>
        <v>5169.5744475000001</v>
      </c>
      <c r="ET499" s="7" t="str">
        <f t="shared" si="747"/>
        <v>-----</v>
      </c>
      <c r="EU499" s="7" t="str">
        <f t="shared" si="748"/>
        <v>-----</v>
      </c>
      <c r="EV499" s="7" t="str">
        <f t="shared" si="749"/>
        <v>-----</v>
      </c>
      <c r="EW499" s="7" t="str">
        <f t="shared" si="750"/>
        <v>-----</v>
      </c>
      <c r="EX499" s="7" t="str">
        <f t="shared" si="751"/>
        <v>TOUCH</v>
      </c>
      <c r="EY499" s="7" t="str">
        <f t="shared" si="752"/>
        <v>-----</v>
      </c>
      <c r="EZ499">
        <f t="shared" si="772"/>
        <v>124</v>
      </c>
      <c r="FA499">
        <f t="shared" si="773"/>
        <v>19</v>
      </c>
      <c r="FB499">
        <f t="shared" si="774"/>
        <v>497</v>
      </c>
      <c r="FC499">
        <f t="shared" si="775"/>
        <v>11</v>
      </c>
      <c r="FD499">
        <f t="shared" si="776"/>
        <v>0</v>
      </c>
      <c r="FE499">
        <f t="shared" si="777"/>
        <v>191</v>
      </c>
      <c r="FF499">
        <f t="shared" si="778"/>
        <v>4</v>
      </c>
      <c r="FG499">
        <f t="shared" si="779"/>
        <v>2</v>
      </c>
      <c r="FH499">
        <f t="shared" si="780"/>
        <v>0</v>
      </c>
      <c r="FI499">
        <f t="shared" si="781"/>
        <v>4</v>
      </c>
      <c r="FJ499">
        <f t="shared" si="782"/>
        <v>1</v>
      </c>
      <c r="FK499">
        <f t="shared" si="783"/>
        <v>1</v>
      </c>
      <c r="FL499" s="7" t="str">
        <f t="shared" si="753"/>
        <v>-----</v>
      </c>
      <c r="FM499" s="7" t="str">
        <f t="shared" si="754"/>
        <v>-----</v>
      </c>
      <c r="FN499" s="7" t="str">
        <f t="shared" si="755"/>
        <v>-----</v>
      </c>
      <c r="FO499" s="7" t="str">
        <f t="shared" si="756"/>
        <v>-----</v>
      </c>
      <c r="FP499" s="7">
        <f t="shared" si="757"/>
        <v>1</v>
      </c>
      <c r="FQ499" s="7" t="str">
        <f t="shared" si="758"/>
        <v>-----</v>
      </c>
      <c r="FR499" s="13" t="str">
        <f>IF(FL499="-----","-----",(D499-Q499)/Q499)</f>
        <v>-----</v>
      </c>
      <c r="FS499" s="13" t="str">
        <f>IF(FM499="-----","-----",(Q499-R499)/R499)</f>
        <v>-----</v>
      </c>
      <c r="FT499" s="13" t="str">
        <f>IF(FN499="-----","-----",(R499-S499)/S499)</f>
        <v>-----</v>
      </c>
      <c r="FU499" s="13" t="str">
        <f>IF(FO499="-----","-----",(S499-T499)/T499)</f>
        <v>-----</v>
      </c>
      <c r="FV499" s="13">
        <f>IF(FP499="-----","-----",(T499-U499)/U499)</f>
        <v>4.4384407564650364E-4</v>
      </c>
      <c r="FW499" s="13" t="str">
        <f>IF(FQ499="-----","-----",(U499-V499)/V499)</f>
        <v>-----</v>
      </c>
      <c r="FX499" s="7" t="str">
        <f t="shared" si="759"/>
        <v>-----</v>
      </c>
      <c r="FY499" s="7" t="str">
        <f t="shared" si="760"/>
        <v>-----</v>
      </c>
      <c r="FZ499" s="7" t="str">
        <f t="shared" si="761"/>
        <v>-----</v>
      </c>
      <c r="GA499" s="7" t="str">
        <f t="shared" si="762"/>
        <v>-----</v>
      </c>
      <c r="GB499" s="7" t="str">
        <f t="shared" si="763"/>
        <v>Support</v>
      </c>
      <c r="GC499" s="7" t="str">
        <f t="shared" si="764"/>
        <v>-----</v>
      </c>
      <c r="GD499" s="7" t="str">
        <f>IF(AND(BG499&gt;AA499,BG498&gt;AA498,BG497&gt;AA497,BG496&gt;AA496,BG495&gt;AA495,BG494&gt;AA494,BG493&gt;AA493,BG492&gt;AA492,BG491&gt;AA491,BG490&gt;AA490,BG489&gt;AA489,BG488&gt;AA488),"Bullish",IF(AND(BG499&lt;AA499,BG498&lt;AA498,BG497&lt;AA497,BG496&lt;AA496,BG495&lt;AA495,BG494&lt;AA494,BG493&lt;AA493,BG492&lt;AA492,BG491&lt;AA491,BG490&lt;AA490,BG489&lt;AA489,BG488&lt;AA488),"Bearish","-----"))</f>
        <v>Bearish</v>
      </c>
      <c r="GE499">
        <f>(Z499-BG499)/BG499</f>
        <v>-1.0342219409414087E-3</v>
      </c>
      <c r="GF499" s="28">
        <f t="shared" si="722"/>
        <v>-1.2837965303971743</v>
      </c>
      <c r="GG499" s="7">
        <f t="shared" si="723"/>
        <v>9.9606578958888553E-2</v>
      </c>
      <c r="GH499" s="7" t="str">
        <f t="shared" si="724"/>
        <v>Reverse to Bullish</v>
      </c>
      <c r="GI499" s="7" t="str">
        <f>IF(Y499&gt;Z499,"Bullish","Bearish")</f>
        <v>Bullish</v>
      </c>
      <c r="GJ499" s="13" t="str">
        <f>IF(AND(D499&gt;Y499,D498&lt;Y498),"TEMA crossover","-----")</f>
        <v>-----</v>
      </c>
      <c r="GK499" s="13" t="str">
        <f>IF(AND(D499&lt;Y499,D498&gt;Y498),"TEMA crossunder","-----")</f>
        <v>-----</v>
      </c>
      <c r="GL499" s="22" t="str">
        <f>IF(GD499="Bearish","YES","-----")</f>
        <v>YES</v>
      </c>
      <c r="GM499" s="22" t="str">
        <f>IF(GH499="Reverse to Bearish","YES","-----")</f>
        <v>-----</v>
      </c>
      <c r="GN499" s="22" t="str">
        <f>IF(AND(GI499="Bullish",GI498="Bullish",GI497="Bullish",GI496="Bullish"),"YES","-----")</f>
        <v>-----</v>
      </c>
      <c r="GO499" s="22" t="str">
        <f>IF(OR(GK499="TEMA crossunder",GK498="TEMA crossunder",GK497="TEMA crossunder",GK496="TEMA crossunder"),"YES","-----")</f>
        <v>YES</v>
      </c>
      <c r="GP499" s="22" t="str">
        <f>IF(GD499="Bullish","YES","-----")</f>
        <v>-----</v>
      </c>
      <c r="GQ499" s="22" t="str">
        <f>IF(GH499="Reverse to Bullish","YES","-----")</f>
        <v>YES</v>
      </c>
      <c r="GR499" s="22" t="str">
        <f>IF(AND(GI499="Bearish",GI498="Bearish",GI497="Bearish",GI496="Bearish"),"YES","-----")</f>
        <v>-----</v>
      </c>
      <c r="GS499" s="22" t="str">
        <f>IF(OR(GJ499="TEMA crossover",GJ498="TEMA crossover",GJ497="TEMA crossover",GJ496="TEMA crossover"),"YES","-----")</f>
        <v>YES</v>
      </c>
      <c r="GT499" s="22" t="str">
        <f t="shared" si="784"/>
        <v>-----</v>
      </c>
      <c r="GU499" s="22" t="str">
        <f t="shared" si="785"/>
        <v>-----</v>
      </c>
      <c r="GV499" s="22" t="str">
        <f t="shared" si="786"/>
        <v>-----</v>
      </c>
      <c r="GW499" s="22" t="str">
        <f t="shared" si="787"/>
        <v>-----</v>
      </c>
      <c r="GX499" s="22" t="str">
        <f t="shared" si="788"/>
        <v>-----</v>
      </c>
      <c r="GY499" s="22" t="str">
        <f t="shared" si="789"/>
        <v>-----</v>
      </c>
      <c r="GZ499" s="7" t="str">
        <f>IF(G499&gt;BH499,"YES","-----")</f>
        <v>-----</v>
      </c>
      <c r="HA499" s="7" t="str">
        <f>IF(F499&lt;BI499,"YES","-----")</f>
        <v>-----</v>
      </c>
      <c r="HB499">
        <f>BH499-BI499</f>
        <v>4.6499999999996362</v>
      </c>
      <c r="HC499" s="27">
        <f t="shared" si="765"/>
        <v>-0.35243304286290661</v>
      </c>
      <c r="HD499" s="28">
        <f t="shared" si="725"/>
        <v>0.36225676249544164</v>
      </c>
      <c r="HE499" s="28" t="str">
        <f t="shared" si="726"/>
        <v>-----</v>
      </c>
      <c r="HF499" s="27">
        <f>STANDARDIZE(H499,AVERAGE($H116:$H499),_xlfn.STDEV.P($H116:$H499))</f>
        <v>-0.15437840268633263</v>
      </c>
      <c r="HG499" s="28">
        <f t="shared" si="727"/>
        <v>0.43865569083400746</v>
      </c>
      <c r="HH499" s="28" t="str">
        <f t="shared" si="728"/>
        <v>-----</v>
      </c>
      <c r="HI499">
        <f t="shared" si="766"/>
        <v>-3.5320899999996982</v>
      </c>
      <c r="HJ499">
        <f t="shared" si="767"/>
        <v>1.117909999999938</v>
      </c>
      <c r="HK499" s="28">
        <f t="shared" ref="HK499:HL499" si="854">STANDARDIZE(HI499,AVERAGE(HI116:HI499),_xlfn.STDEV.P(HI116:HI499))</f>
        <v>-0.19894336752450675</v>
      </c>
      <c r="HL499" s="28">
        <f t="shared" si="854"/>
        <v>-0.61244643809483013</v>
      </c>
      <c r="HM499" s="28">
        <f t="shared" si="730"/>
        <v>0.42115352255566285</v>
      </c>
      <c r="HN499" s="28">
        <f t="shared" si="731"/>
        <v>0.27012121269209777</v>
      </c>
      <c r="HO499" s="28" t="str">
        <f t="shared" si="732"/>
        <v>-----</v>
      </c>
      <c r="HP499" s="28" t="str">
        <f t="shared" si="733"/>
        <v>-----</v>
      </c>
      <c r="HQ499" s="28">
        <f t="shared" si="796"/>
        <v>0.27250000000003638</v>
      </c>
      <c r="HR499" s="28" t="str">
        <f t="shared" si="769"/>
        <v>Bull</v>
      </c>
      <c r="HS499">
        <f t="shared" si="770"/>
        <v>0.27250000000003638</v>
      </c>
      <c r="HT499" s="27">
        <f t="shared" si="734"/>
        <v>-0.83003575527267948</v>
      </c>
      <c r="HU499" s="28">
        <f t="shared" si="735"/>
        <v>0.20325928415976247</v>
      </c>
      <c r="HV499" s="27" t="str">
        <f t="shared" si="736"/>
        <v>-----</v>
      </c>
    </row>
    <row r="500" spans="1:230" x14ac:dyDescent="0.55000000000000004">
      <c r="A500">
        <f>Validation!A499</f>
        <v>1772181300</v>
      </c>
      <c r="B500" t="str">
        <f>Price!B499</f>
        <v>XAUUSD</v>
      </c>
      <c r="C500" t="str">
        <f>Price!C499</f>
        <v>M5</v>
      </c>
      <c r="D500">
        <f>Price!D499</f>
        <v>5180.34</v>
      </c>
      <c r="E500">
        <f>Price!E499</f>
        <v>5181.78</v>
      </c>
      <c r="F500">
        <f>Price!F499</f>
        <v>5182.34</v>
      </c>
      <c r="G500">
        <f>Price!G499</f>
        <v>5179.84</v>
      </c>
      <c r="H500">
        <f>Price!H499</f>
        <v>427</v>
      </c>
      <c r="I500">
        <f>Diagonals!E499</f>
        <v>5235.79</v>
      </c>
      <c r="J500">
        <f>Diagonals!F499</f>
        <v>0</v>
      </c>
      <c r="K500">
        <f>Diagonals!G499</f>
        <v>0</v>
      </c>
      <c r="L500">
        <f>Diagonals!H499</f>
        <v>5077.8100000000004</v>
      </c>
      <c r="M500">
        <f>Diagonals!I499</f>
        <v>0</v>
      </c>
      <c r="N500">
        <f>Diagonals!J499</f>
        <v>0</v>
      </c>
      <c r="O500">
        <f>Diagonals!K499</f>
        <v>0</v>
      </c>
      <c r="P500">
        <f>Diagonals!L499</f>
        <v>0</v>
      </c>
      <c r="Q500">
        <f>Trendlines!E499</f>
        <v>5200.54</v>
      </c>
      <c r="R500">
        <f>Trendlines!F499</f>
        <v>5188.96</v>
      </c>
      <c r="S500">
        <f>Trendlines!G499</f>
        <v>5199.8</v>
      </c>
      <c r="T500">
        <f>Trendlines!H499</f>
        <v>5184.38</v>
      </c>
      <c r="U500">
        <f>Trendlines!I499</f>
        <v>5182.0200000000004</v>
      </c>
      <c r="V500">
        <f>Trendlines!J499</f>
        <v>5170.38</v>
      </c>
      <c r="W500">
        <f>Trendlines!K499</f>
        <v>0</v>
      </c>
      <c r="X500">
        <f>Trendlines!L499</f>
        <v>0</v>
      </c>
      <c r="Y500">
        <f>Tema_Hrma_Smma!E499</f>
        <v>5179.6400000000003</v>
      </c>
      <c r="Z500">
        <f>Tema_Hrma_Smma!F499</f>
        <v>5177.53</v>
      </c>
      <c r="AA500">
        <f>Tema_Hrma_Smma!G499</f>
        <v>5185.08</v>
      </c>
      <c r="AB500">
        <f>ZScore!H499</f>
        <v>-1</v>
      </c>
      <c r="AC500">
        <f>ZScore!I499</f>
        <v>0.52690999999999999</v>
      </c>
      <c r="AD500">
        <f>ZScore!J499</f>
        <v>3</v>
      </c>
      <c r="AE500">
        <f>HA!E499</f>
        <v>5178.43</v>
      </c>
      <c r="AF500">
        <f>HA!F499</f>
        <v>5182.34</v>
      </c>
      <c r="AG500">
        <f>HA!G499</f>
        <v>5178.43</v>
      </c>
      <c r="AH500">
        <f>HA!H499</f>
        <v>5181.07</v>
      </c>
      <c r="AI500">
        <f>HA!I499</f>
        <v>1</v>
      </c>
      <c r="AJ500">
        <f>HA!J499</f>
        <v>2.65</v>
      </c>
      <c r="AK500">
        <f>HA!K499</f>
        <v>4.9500000000000004E-3</v>
      </c>
      <c r="AL500">
        <f>HA!L499</f>
        <v>2</v>
      </c>
      <c r="AM500">
        <f>KC!E499</f>
        <v>5202.7065400000001</v>
      </c>
      <c r="AN500">
        <f>KC!F499</f>
        <v>5198.05278</v>
      </c>
      <c r="AO500">
        <f>KC!G499</f>
        <v>5193.3990100000001</v>
      </c>
      <c r="AP500">
        <f>KC!H499</f>
        <v>5188.7452499999999</v>
      </c>
      <c r="AQ500">
        <f>KC!I499</f>
        <v>5184.09148</v>
      </c>
      <c r="AR500">
        <f>KC!J499</f>
        <v>5179.62266</v>
      </c>
      <c r="AS500">
        <f>KC!K499</f>
        <v>5174.9688999999998</v>
      </c>
      <c r="AT500">
        <f>KC!L499</f>
        <v>5170.31513</v>
      </c>
      <c r="AU500">
        <f>KC!M499</f>
        <v>5165.6613699999998</v>
      </c>
      <c r="AV500">
        <f>KC!N499</f>
        <v>5161.0075999999999</v>
      </c>
      <c r="AW500">
        <f>SR_Levels!E499</f>
        <v>5178.6000000000004</v>
      </c>
      <c r="AX500">
        <f>SR_Levels!F499</f>
        <v>5161.8900000000003</v>
      </c>
      <c r="AY500">
        <f>SR_Levels!G499</f>
        <v>5135.8500000000004</v>
      </c>
      <c r="AZ500">
        <f>SR_Levels!H499</f>
        <v>0</v>
      </c>
      <c r="BA500">
        <f>SR_Levels!I499</f>
        <v>5193.3500000000004</v>
      </c>
      <c r="BB500">
        <f>SR_Levels!J499</f>
        <v>5205.3100000000004</v>
      </c>
      <c r="BC500">
        <f>SR_Levels!K499</f>
        <v>0</v>
      </c>
      <c r="BD500">
        <f>SR_Levels!L499</f>
        <v>0</v>
      </c>
      <c r="BE500">
        <f>ZigZag!E499</f>
        <v>0</v>
      </c>
      <c r="BF500">
        <f>ZigZag!F499</f>
        <v>0</v>
      </c>
      <c r="BG500">
        <f>ZigZag!G499</f>
        <v>5182.51</v>
      </c>
      <c r="BH500">
        <f>Dual_Tema!E499</f>
        <v>5181.34</v>
      </c>
      <c r="BI500">
        <f>Dual_Tema!F499</f>
        <v>5177.71</v>
      </c>
      <c r="BJ500">
        <f>Pinbar!E499</f>
        <v>0</v>
      </c>
      <c r="BK500">
        <f>SSA!E499</f>
        <v>5179.5276700000004</v>
      </c>
      <c r="BL500">
        <f>SSA!F499</f>
        <v>5179.2736299999997</v>
      </c>
      <c r="BN500" t="str">
        <f t="shared" si="792"/>
        <v>Red Candle</v>
      </c>
      <c r="BO500" s="34">
        <f t="shared" si="797"/>
        <v>-5.4047585038019541E-5</v>
      </c>
      <c r="BP500" s="34">
        <f t="shared" si="805"/>
        <v>-4.5536110521537942E-4</v>
      </c>
      <c r="BQ500" s="34">
        <f t="shared" si="821"/>
        <v>-1.314784969038918E-3</v>
      </c>
      <c r="BR500" s="34">
        <f t="shared" si="829"/>
        <v>-2.6645206750632866E-3</v>
      </c>
      <c r="BS500" s="35">
        <f t="shared" si="798"/>
        <v>-9.008133703414245E-6</v>
      </c>
      <c r="BT500" s="35">
        <f t="shared" si="806"/>
        <v>-3.7954680833562904E-5</v>
      </c>
      <c r="BU500" s="35">
        <f t="shared" si="822"/>
        <v>-7.308899871061314E-5</v>
      </c>
      <c r="BV500" s="35">
        <f t="shared" si="830"/>
        <v>-1.1116368871944005E-4</v>
      </c>
      <c r="BW500" s="27">
        <v>96</v>
      </c>
      <c r="BX500">
        <f>F500-G500</f>
        <v>2.5</v>
      </c>
      <c r="BY500">
        <f>ABS(F500-D499)</f>
        <v>0.56000000000040018</v>
      </c>
      <c r="BZ500">
        <f>ABS(G500-D499)</f>
        <v>1.9399999999995998</v>
      </c>
      <c r="CA500">
        <f t="shared" si="771"/>
        <v>2.5</v>
      </c>
      <c r="CB500">
        <f t="shared" si="808"/>
        <v>4.1792857142857303</v>
      </c>
      <c r="CC500">
        <f t="shared" si="814"/>
        <v>4.3007555135546163</v>
      </c>
      <c r="CD500">
        <f t="shared" si="809"/>
        <v>-0.12146979926888601</v>
      </c>
      <c r="CE500">
        <f t="shared" si="815"/>
        <v>-1</v>
      </c>
      <c r="CF500">
        <f t="shared" si="818"/>
        <v>-1</v>
      </c>
      <c r="CG500" s="7" t="str">
        <f t="shared" si="810"/>
        <v>-----</v>
      </c>
      <c r="CH500" s="21">
        <f>(Q500-Q404)/$BW500</f>
        <v>5.6249999999996208E-3</v>
      </c>
      <c r="CI500" s="21">
        <f>(R500-R404)/$BW500</f>
        <v>-2.5937499999997726E-2</v>
      </c>
      <c r="CJ500" s="21">
        <f>(S500-S404)/$BW500</f>
        <v>-1.7499999999993559E-2</v>
      </c>
      <c r="CK500" s="21">
        <f>(T500-T404)/$BW500</f>
        <v>7.5625000000002274E-2</v>
      </c>
      <c r="CL500" s="21">
        <f>(U500-U404)/$BW500</f>
        <v>2.208333333334167E-2</v>
      </c>
      <c r="CM500" s="21">
        <f>(V500-V404)/$BW500</f>
        <v>3.8645833333333712E-2</v>
      </c>
      <c r="CN500">
        <f>DEGREES(ATAN(CH500/$CB500))</f>
        <v>7.7115705214832964E-2</v>
      </c>
      <c r="CO500">
        <f>DEGREES(ATAN(CI500/$CB500))</f>
        <v>-0.35558473457316381</v>
      </c>
      <c r="CP500">
        <f>DEGREES(ATAN(CJ500/$CB500))</f>
        <v>-0.23991427002152382</v>
      </c>
      <c r="CQ500">
        <f>DEGREES(ATAN(CK500/$CB500))</f>
        <v>1.0366653032389346</v>
      </c>
      <c r="CR500">
        <f t="shared" si="811"/>
        <v>0.3027479115950219</v>
      </c>
      <c r="CS500">
        <f t="shared" si="812"/>
        <v>0.52979867598020791</v>
      </c>
      <c r="CT500" t="str" cm="1">
        <f t="array" ref="CT500">_xlfn.IFS(CN500&gt;3,"Strong + Slope",CN500&gt;1.5,"Moderate + Slope",CN500&gt;0.5,"Sideway + Slope",CN500&gt;=-0.5,"Sideway Flat",CN500&gt;=-1.5,"Sideway - Slope",CN500&gt;=-3,"Moderate - Slope",TRUE,"Strong - Slope")</f>
        <v>Sideway Flat</v>
      </c>
      <c r="CU500" t="str" cm="1">
        <f t="array" ref="CU500">_xlfn.IFS(CO500&gt;3,"Strong + Slope",CO500&gt;1.5,"Moderate + Slope",CO500&gt;0.5,"Sideway + Slope",CO500&gt;=-0.5,"Sideway Flat",CO500&gt;=-1.5,"Sideway - Slope",CO500&gt;=-3,"Moderate - Slope",TRUE,"Strong - Slope")</f>
        <v>Sideway Flat</v>
      </c>
      <c r="CV500" t="str" cm="1">
        <f t="array" ref="CV500">_xlfn.IFS(CP500&gt;3,"Strong + Slope",CP500&gt;1.5,"Moderate + Slope",CP500&gt;0.5,"Sideway + Slope",CP500&gt;=-0.5,"Sideway Flat",CP500&gt;=-1.5,"Sideway - Slope",CP500&gt;=-3,"Moderate - Slope",TRUE,"Strong - Slope")</f>
        <v>Sideway Flat</v>
      </c>
      <c r="CW500" t="str" cm="1">
        <f t="array" ref="CW500">_xlfn.IFS(CQ500&gt;3,"Strong + Slope",CQ500&gt;1.5,"Moderate + Slope",CQ500&gt;0.5,"Sideway + Slope",CQ500&gt;=-0.5,"Sideway Flat",CQ500&gt;=-1.5,"Sideway - Slope",CQ500&gt;=-3,"Moderate - Slope",TRUE,"Strong - Slope")</f>
        <v>Sideway + Slope</v>
      </c>
      <c r="CX500" t="str" cm="1">
        <f t="array" ref="CX500">_xlfn.IFS(CR500&gt;3,"Strong + Slope",CR500&gt;1.5,"Moderate + Slope",CR500&gt;0.5,"Sideway + Slope",CR500&gt;=-0.5,"Sideway Flat",CR500&gt;=-1.5,"Sideway - Slope",CR500&gt;=-3,"Moderate - Slope",TRUE,"Strong - Slope")</f>
        <v>Sideway Flat</v>
      </c>
      <c r="CY500" t="str" cm="1">
        <f t="array" ref="CY500">_xlfn.IFS(CS500&gt;3,"Strong + Slope",CS500&gt;1.5,"Moderate + Slope",CS500&gt;0.5,"Sideway + Slope",CS500&gt;=-0.5,"Sideway Flat",CS500&gt;=-1.5,"Sideway - Slope",CS500&gt;=-3,"Moderate - Slope",TRUE,"Strong - Slope")</f>
        <v>Sideway + Slope</v>
      </c>
      <c r="CZ500" s="7" t="str">
        <f>IF(AND(D500&gt;BH500,D500&gt;E500),"Bullish Trigger","-----")</f>
        <v>-----</v>
      </c>
      <c r="DA500" s="7" t="str">
        <f>IF(AND(D500&lt;BI500,D500&lt;E500),"Bearish Trigger","-----")</f>
        <v>-----</v>
      </c>
      <c r="DB500" s="13" t="str">
        <f>IF(AND(W500=BE500,W500&gt;0,BE500&gt;0),"Important High","------")</f>
        <v>------</v>
      </c>
      <c r="DC500" s="13" t="str">
        <f>IF(AND(X500=BF500,X500&gt;0,BF500&gt;0),"Important Low","------")</f>
        <v>------</v>
      </c>
      <c r="DD500" s="7" t="str">
        <f>IF(AND(DB500="Important High",DC500="-----",BJ500=1),"Imp High Rej","-----")</f>
        <v>-----</v>
      </c>
      <c r="DE500" s="7" t="str">
        <f>IF(AND(DB500="-----",DC500="Important Low",BJ500=1),"Imp Low Rej","-----")</f>
        <v>-----</v>
      </c>
      <c r="DF500" s="7" t="str">
        <f>IF(Y500&gt;AM500,"Overbought",IF(Y500&gt;AO500,"Bullish Momentum",IF(Y500&gt;AQ500,"Flat Momentum","-----")))</f>
        <v>-----</v>
      </c>
      <c r="DG500" s="7" t="str">
        <f>IF(Y500&lt;AV500,"Oversold",IF(Y500&lt;AT500,"Bearish Momentum",IF(Y500&lt;AR500,"Flat Momentum","-----")))</f>
        <v>-----</v>
      </c>
      <c r="DH500" s="7" t="str">
        <f>IF(AND(DF500="Overbought",AD500=2),"Culminated Thrust","-----")</f>
        <v>-----</v>
      </c>
      <c r="DI500" s="7" t="str">
        <f>IF(AND(DG500="Oversold",AD500=5),"Culminated Thrust","-----")</f>
        <v>-----</v>
      </c>
      <c r="DJ500" s="14">
        <f>(Q500-$D500)/$D500</f>
        <v>3.8993579571996854E-3</v>
      </c>
      <c r="DK500" s="14">
        <f>(R500-$D500)/$D500</f>
        <v>1.6639834451020379E-3</v>
      </c>
      <c r="DL500" s="14">
        <f>(S500-$D500)/$D500</f>
        <v>3.7565101904508268E-3</v>
      </c>
      <c r="DM500" s="14">
        <f>(T500-$D500)/$D500</f>
        <v>7.7987159143993708E-4</v>
      </c>
      <c r="DN500" s="14">
        <f>(U500-$D500)/$D500</f>
        <v>3.243030380245874E-4</v>
      </c>
      <c r="DO500" s="14">
        <f>(V500-$D500)/$D500</f>
        <v>-1.9226537254311562E-3</v>
      </c>
      <c r="DP500" s="14">
        <f t="shared" si="737"/>
        <v>3.8993579571996854E-3</v>
      </c>
      <c r="DQ500" s="14">
        <f t="shared" si="738"/>
        <v>3.7565101904508268E-3</v>
      </c>
      <c r="DR500" s="14">
        <f t="shared" si="739"/>
        <v>1.6639834451020379E-3</v>
      </c>
      <c r="DS500" s="14">
        <f t="shared" si="740"/>
        <v>7.7987159143993708E-4</v>
      </c>
      <c r="DT500" s="14">
        <f t="shared" si="741"/>
        <v>3.243030380245874E-4</v>
      </c>
      <c r="DU500" s="14">
        <f t="shared" si="742"/>
        <v>-1.9226537254311562E-3</v>
      </c>
      <c r="DV500" t="str">
        <f>IF($D500&gt;Q500,"SUP","RES")</f>
        <v>RES</v>
      </c>
      <c r="DW500" t="str">
        <f>IF($D500&gt;R500,"SUP","RES")</f>
        <v>RES</v>
      </c>
      <c r="DX500" t="str">
        <f>IF($D500&gt;S500,"SUP","RES")</f>
        <v>RES</v>
      </c>
      <c r="DY500" t="str">
        <f>IF($D500&gt;T500,"SUP","RES")</f>
        <v>RES</v>
      </c>
      <c r="DZ500" t="str">
        <f>IF($D500&gt;U500,"SUP","RES")</f>
        <v>RES</v>
      </c>
      <c r="EA500" t="str">
        <f>IF($D500&gt;V500,"SUP","RES")</f>
        <v>SUP</v>
      </c>
      <c r="EB500" s="7">
        <f t="shared" si="743"/>
        <v>5</v>
      </c>
      <c r="EC500" s="7">
        <f t="shared" si="744"/>
        <v>1</v>
      </c>
      <c r="ED500" s="13" t="str">
        <f t="shared" si="745"/>
        <v>-----</v>
      </c>
      <c r="EE500" s="13" t="str">
        <f t="shared" si="746"/>
        <v>-----</v>
      </c>
      <c r="EF500" s="7">
        <f>IF(OR(ED500="All Sup",EE500="All Res"),"na",((D500-MIN(Q500:V500))/(MAX(Q500:V500)-MIN(Q500:V500))))</f>
        <v>0.33023872679045374</v>
      </c>
      <c r="EG500">
        <v>1.4999999999999999E-4</v>
      </c>
      <c r="EH500">
        <f>Q500*(1+$EG500)</f>
        <v>5201.3200810000008</v>
      </c>
      <c r="EI500">
        <f>Q500*(1-$EG500)</f>
        <v>5199.7599190000001</v>
      </c>
      <c r="EJ500">
        <f>R500*(1+$EG500)</f>
        <v>5189.7383440000003</v>
      </c>
      <c r="EK500">
        <f>R500*(1-$EG500)</f>
        <v>5188.1816559999997</v>
      </c>
      <c r="EL500">
        <f>S500*(1+$EG500)</f>
        <v>5200.5799700000007</v>
      </c>
      <c r="EM500">
        <f>S500*(1-$EG500)</f>
        <v>5199.0200300000006</v>
      </c>
      <c r="EN500">
        <f>T500*(1+$EG500)</f>
        <v>5185.1576570000007</v>
      </c>
      <c r="EO500">
        <f>T500*(1-$EG500)</f>
        <v>5183.6023430000005</v>
      </c>
      <c r="EP500">
        <f>U500*(1+$EG500)</f>
        <v>5182.7973030000012</v>
      </c>
      <c r="EQ500">
        <f>U500*(1-$EG500)</f>
        <v>5181.2426970000006</v>
      </c>
      <c r="ER500">
        <f>V500*(1+$EG500)</f>
        <v>5171.155557000001</v>
      </c>
      <c r="ES500">
        <f>V500*(1-$EG500)</f>
        <v>5169.6044430000002</v>
      </c>
      <c r="ET500" s="7" t="str">
        <f t="shared" si="747"/>
        <v>-----</v>
      </c>
      <c r="EU500" s="7" t="str">
        <f t="shared" si="748"/>
        <v>-----</v>
      </c>
      <c r="EV500" s="7" t="str">
        <f t="shared" si="749"/>
        <v>-----</v>
      </c>
      <c r="EW500" s="7" t="str">
        <f t="shared" si="750"/>
        <v>-----</v>
      </c>
      <c r="EX500" s="7" t="str">
        <f t="shared" si="751"/>
        <v>TOUCH</v>
      </c>
      <c r="EY500" s="7" t="str">
        <f t="shared" si="752"/>
        <v>-----</v>
      </c>
      <c r="EZ500">
        <f t="shared" si="772"/>
        <v>125</v>
      </c>
      <c r="FA500">
        <f t="shared" si="773"/>
        <v>20</v>
      </c>
      <c r="FB500">
        <f t="shared" si="774"/>
        <v>498</v>
      </c>
      <c r="FC500">
        <f t="shared" si="775"/>
        <v>12</v>
      </c>
      <c r="FD500">
        <f t="shared" si="776"/>
        <v>0</v>
      </c>
      <c r="FE500">
        <f t="shared" si="777"/>
        <v>192</v>
      </c>
      <c r="FF500">
        <f t="shared" si="778"/>
        <v>4</v>
      </c>
      <c r="FG500">
        <f t="shared" si="779"/>
        <v>2</v>
      </c>
      <c r="FH500">
        <f t="shared" si="780"/>
        <v>0</v>
      </c>
      <c r="FI500">
        <f t="shared" si="781"/>
        <v>4</v>
      </c>
      <c r="FJ500">
        <f t="shared" si="782"/>
        <v>2</v>
      </c>
      <c r="FK500">
        <f t="shared" si="783"/>
        <v>1</v>
      </c>
      <c r="FL500" s="7" t="str">
        <f t="shared" si="753"/>
        <v>-----</v>
      </c>
      <c r="FM500" s="7" t="str">
        <f t="shared" si="754"/>
        <v>-----</v>
      </c>
      <c r="FN500" s="7" t="str">
        <f t="shared" si="755"/>
        <v>-----</v>
      </c>
      <c r="FO500" s="7" t="str">
        <f t="shared" si="756"/>
        <v>-----</v>
      </c>
      <c r="FP500" s="7">
        <f t="shared" si="757"/>
        <v>2</v>
      </c>
      <c r="FQ500" s="7" t="str">
        <f t="shared" si="758"/>
        <v>-----</v>
      </c>
      <c r="FR500" s="13" t="str">
        <f>IF(FL500="-----","-----",(D500-Q500)/Q500)</f>
        <v>-----</v>
      </c>
      <c r="FS500" s="13" t="str">
        <f>IF(FM500="-----","-----",(Q500-R500)/R500)</f>
        <v>-----</v>
      </c>
      <c r="FT500" s="13" t="str">
        <f>IF(FN500="-----","-----",(R500-S500)/S500)</f>
        <v>-----</v>
      </c>
      <c r="FU500" s="13" t="str">
        <f>IF(FO500="-----","-----",(S500-T500)/T500)</f>
        <v>-----</v>
      </c>
      <c r="FV500" s="13">
        <f>IF(FP500="-----","-----",(T500-U500)/U500)</f>
        <v>4.5542085904718088E-4</v>
      </c>
      <c r="FW500" s="13" t="str">
        <f>IF(FQ500="-----","-----",(U500-V500)/V500)</f>
        <v>-----</v>
      </c>
      <c r="FX500" s="7" t="str">
        <f t="shared" si="759"/>
        <v>-----</v>
      </c>
      <c r="FY500" s="7" t="str">
        <f t="shared" si="760"/>
        <v>-----</v>
      </c>
      <c r="FZ500" s="7" t="str">
        <f t="shared" si="761"/>
        <v>-----</v>
      </c>
      <c r="GA500" s="7" t="str">
        <f t="shared" si="762"/>
        <v>-----</v>
      </c>
      <c r="GB500" s="7" t="str">
        <f t="shared" si="763"/>
        <v>Support</v>
      </c>
      <c r="GC500" s="7" t="str">
        <f t="shared" si="764"/>
        <v>-----</v>
      </c>
      <c r="GD500" s="7" t="str">
        <f>IF(AND(BG500&gt;AA500,BG499&gt;AA499,BG498&gt;AA498,BG497&gt;AA497,BG496&gt;AA496,BG495&gt;AA495,BG494&gt;AA494,BG493&gt;AA493,BG492&gt;AA492,BG491&gt;AA491,BG490&gt;AA490,BG489&gt;AA489),"Bullish",IF(AND(BG500&lt;AA500,BG499&lt;AA499,BG498&lt;AA498,BG497&lt;AA497,BG496&lt;AA496,BG495&lt;AA495,BG494&lt;AA494,BG493&lt;AA493,BG492&lt;AA492,BG491&lt;AA491,BG490&lt;AA490,BG489&lt;AA489),"Bearish","-----"))</f>
        <v>Bearish</v>
      </c>
      <c r="GE500">
        <f>(Z500-BG500)/BG500</f>
        <v>-9.6092433975052106E-4</v>
      </c>
      <c r="GF500" s="28">
        <f t="shared" si="722"/>
        <v>-1.197354313047426</v>
      </c>
      <c r="GG500" s="7">
        <f t="shared" si="723"/>
        <v>0.1155842415384743</v>
      </c>
      <c r="GH500" s="7" t="str">
        <f t="shared" si="724"/>
        <v>-----</v>
      </c>
      <c r="GI500" s="7" t="str">
        <f>IF(Y500&gt;Z500,"Bullish","Bearish")</f>
        <v>Bullish</v>
      </c>
      <c r="GJ500" s="13" t="str">
        <f>IF(AND(D500&gt;Y500,D499&lt;Y499),"TEMA crossover","-----")</f>
        <v>-----</v>
      </c>
      <c r="GK500" s="13" t="str">
        <f>IF(AND(D500&lt;Y500,D499&gt;Y499),"TEMA crossunder","-----")</f>
        <v>-----</v>
      </c>
      <c r="GL500" s="22" t="str">
        <f>IF(GD500="Bearish","YES","-----")</f>
        <v>YES</v>
      </c>
      <c r="GM500" s="22" t="str">
        <f>IF(GH500="Reverse to Bearish","YES","-----")</f>
        <v>-----</v>
      </c>
      <c r="GN500" s="22" t="str">
        <f>IF(AND(GI500="Bullish",GI499="Bullish",GI498="Bullish",GI497="Bullish"),"YES","-----")</f>
        <v>-----</v>
      </c>
      <c r="GO500" s="22" t="str">
        <f>IF(OR(GK500="TEMA crossunder",GK499="TEMA crossunder",GK498="TEMA crossunder",GK497="TEMA crossunder"),"YES","-----")</f>
        <v>YES</v>
      </c>
      <c r="GP500" s="22" t="str">
        <f>IF(GD500="Bullish","YES","-----")</f>
        <v>-----</v>
      </c>
      <c r="GQ500" s="22" t="str">
        <f>IF(GH500="Reverse to Bullish","YES","-----")</f>
        <v>-----</v>
      </c>
      <c r="GR500" s="22" t="str">
        <f>IF(AND(GI500="Bearish",GI499="Bearish",GI498="Bearish",GI497="Bearish"),"YES","-----")</f>
        <v>-----</v>
      </c>
      <c r="GS500" s="22" t="str">
        <f>IF(OR(GJ500="TEMA crossover",GJ499="TEMA crossover",GJ498="TEMA crossover",GJ497="TEMA crossover"),"YES","-----")</f>
        <v>YES</v>
      </c>
      <c r="GT500" s="22" t="str">
        <f t="shared" si="784"/>
        <v>-----</v>
      </c>
      <c r="GU500" s="22" t="str">
        <f t="shared" si="785"/>
        <v>-----</v>
      </c>
      <c r="GV500" s="22" t="str">
        <f t="shared" si="786"/>
        <v>-----</v>
      </c>
      <c r="GW500" s="22" t="str">
        <f t="shared" si="787"/>
        <v>-----</v>
      </c>
      <c r="GX500" s="22" t="str">
        <f t="shared" si="788"/>
        <v>-----</v>
      </c>
      <c r="GY500" s="22" t="str">
        <f t="shared" si="789"/>
        <v>-----</v>
      </c>
      <c r="GZ500" s="7" t="str">
        <f>IF(G500&gt;BH500,"YES","-----")</f>
        <v>-----</v>
      </c>
      <c r="HA500" s="7" t="str">
        <f>IF(F500&lt;BI500,"YES","-----")</f>
        <v>-----</v>
      </c>
      <c r="HB500">
        <f>BH500-BI500</f>
        <v>3.6300000000001091</v>
      </c>
      <c r="HC500" s="27">
        <f t="shared" si="765"/>
        <v>-0.74064431313352241</v>
      </c>
      <c r="HD500" s="28">
        <f t="shared" si="725"/>
        <v>0.22945456607188558</v>
      </c>
      <c r="HE500" s="28" t="str">
        <f t="shared" si="726"/>
        <v>-----</v>
      </c>
      <c r="HF500" s="27">
        <f>STANDARDIZE(H500,AVERAGE($H117:$H500),_xlfn.STDEV.P($H117:$H500))</f>
        <v>-0.46786296890476281</v>
      </c>
      <c r="HG500" s="28">
        <f t="shared" si="727"/>
        <v>0.31994129333951682</v>
      </c>
      <c r="HH500" s="28" t="str">
        <f t="shared" si="728"/>
        <v>-----</v>
      </c>
      <c r="HI500">
        <f t="shared" si="766"/>
        <v>-1.8176700000003621</v>
      </c>
      <c r="HJ500">
        <f t="shared" si="767"/>
        <v>1.8123299999997471</v>
      </c>
      <c r="HK500" s="28">
        <f t="shared" ref="HK500:HL500" si="855">STANDARDIZE(HI500,AVERAGE(HI117:HI500),_xlfn.STDEV.P(HI117:HI500))</f>
        <v>0.33262266565333642</v>
      </c>
      <c r="HL500" s="28">
        <f t="shared" si="855"/>
        <v>-0.34004010539994634</v>
      </c>
      <c r="HM500" s="28">
        <f t="shared" si="730"/>
        <v>0.63029043400927065</v>
      </c>
      <c r="HN500" s="28">
        <f t="shared" si="731"/>
        <v>0.3669131628934641</v>
      </c>
      <c r="HO500" s="28" t="str">
        <f t="shared" si="732"/>
        <v>-----</v>
      </c>
      <c r="HP500" s="28" t="str">
        <f t="shared" si="733"/>
        <v>-----</v>
      </c>
      <c r="HQ500" s="28">
        <f t="shared" si="796"/>
        <v>0.25404000000071392</v>
      </c>
      <c r="HR500" s="28" t="str">
        <f t="shared" si="769"/>
        <v>Bull</v>
      </c>
      <c r="HS500">
        <f t="shared" si="770"/>
        <v>0.25404000000071392</v>
      </c>
      <c r="HT500" s="27">
        <f t="shared" si="734"/>
        <v>-0.85070123615567328</v>
      </c>
      <c r="HU500" s="28">
        <f t="shared" si="735"/>
        <v>0.19746766816922898</v>
      </c>
      <c r="HV500" s="27" t="str">
        <f t="shared" si="736"/>
        <v>-----</v>
      </c>
    </row>
    <row r="501" spans="1:230" x14ac:dyDescent="0.55000000000000004">
      <c r="A501">
        <f>Validation!A500</f>
        <v>1772181600</v>
      </c>
      <c r="B501" t="str">
        <f>Price!B500</f>
        <v>XAUUSD</v>
      </c>
      <c r="C501" t="str">
        <f>Price!C500</f>
        <v>M5</v>
      </c>
      <c r="D501">
        <f>Price!D500</f>
        <v>5180.32</v>
      </c>
      <c r="E501">
        <f>Price!E500</f>
        <v>5180.3500000000004</v>
      </c>
      <c r="F501">
        <f>Price!F500</f>
        <v>5181.37</v>
      </c>
      <c r="G501">
        <f>Price!G500</f>
        <v>5179.55</v>
      </c>
      <c r="H501">
        <f>Price!H500</f>
        <v>376</v>
      </c>
      <c r="I501">
        <f>Diagonals!E500</f>
        <v>5235.96</v>
      </c>
      <c r="J501">
        <f>Diagonals!F500</f>
        <v>0</v>
      </c>
      <c r="K501">
        <f>Diagonals!G500</f>
        <v>0</v>
      </c>
      <c r="L501">
        <f>Diagonals!H500</f>
        <v>5077.49</v>
      </c>
      <c r="M501">
        <f>Diagonals!I500</f>
        <v>0</v>
      </c>
      <c r="N501">
        <f>Diagonals!J500</f>
        <v>0</v>
      </c>
      <c r="O501">
        <f>Diagonals!K500</f>
        <v>0</v>
      </c>
      <c r="P501">
        <f>Diagonals!L500</f>
        <v>0</v>
      </c>
      <c r="Q501">
        <f>Trendlines!E500</f>
        <v>5200.54</v>
      </c>
      <c r="R501">
        <f>Trendlines!F500</f>
        <v>5188.93</v>
      </c>
      <c r="S501">
        <f>Trendlines!G500</f>
        <v>5199.78</v>
      </c>
      <c r="T501">
        <f>Trendlines!H500</f>
        <v>5184.45</v>
      </c>
      <c r="U501">
        <f>Trendlines!I500</f>
        <v>5182.05</v>
      </c>
      <c r="V501">
        <f>Trendlines!J500</f>
        <v>5170.42</v>
      </c>
      <c r="W501">
        <f>Trendlines!K500</f>
        <v>0</v>
      </c>
      <c r="X501">
        <f>Trendlines!L500</f>
        <v>0</v>
      </c>
      <c r="Y501">
        <f>Tema_Hrma_Smma!E500</f>
        <v>5180.1899999999996</v>
      </c>
      <c r="Z501">
        <f>Tema_Hrma_Smma!F500</f>
        <v>5177.8500000000004</v>
      </c>
      <c r="AA501">
        <f>Tema_Hrma_Smma!G500</f>
        <v>5184.96</v>
      </c>
      <c r="AB501">
        <f>ZScore!H500</f>
        <v>-1</v>
      </c>
      <c r="AC501">
        <f>ZScore!I500</f>
        <v>1.05131</v>
      </c>
      <c r="AD501">
        <f>ZScore!J500</f>
        <v>3</v>
      </c>
      <c r="AE501">
        <f>HA!E500</f>
        <v>5179.75</v>
      </c>
      <c r="AF501">
        <f>HA!F500</f>
        <v>5181.37</v>
      </c>
      <c r="AG501">
        <f>HA!G500</f>
        <v>5179.55</v>
      </c>
      <c r="AH501">
        <f>HA!H500</f>
        <v>5180.3999999999996</v>
      </c>
      <c r="AI501">
        <f>HA!I500</f>
        <v>1</v>
      </c>
      <c r="AJ501">
        <f>HA!J500</f>
        <v>0.65</v>
      </c>
      <c r="AK501">
        <f>HA!K500</f>
        <v>-0.81842000000000004</v>
      </c>
      <c r="AL501">
        <f>HA!L500</f>
        <v>3</v>
      </c>
      <c r="AM501">
        <f>KC!E500</f>
        <v>5202.2309599999999</v>
      </c>
      <c r="AN501">
        <f>KC!F500</f>
        <v>5197.5926900000004</v>
      </c>
      <c r="AO501">
        <f>KC!G500</f>
        <v>5192.95442</v>
      </c>
      <c r="AP501">
        <f>KC!H500</f>
        <v>5188.3161499999997</v>
      </c>
      <c r="AQ501">
        <f>KC!I500</f>
        <v>5183.6778700000004</v>
      </c>
      <c r="AR501">
        <f>KC!J500</f>
        <v>5179.3029900000001</v>
      </c>
      <c r="AS501">
        <f>KC!K500</f>
        <v>5174.6647199999998</v>
      </c>
      <c r="AT501">
        <f>KC!L500</f>
        <v>5170.0264500000003</v>
      </c>
      <c r="AU501">
        <f>KC!M500</f>
        <v>5165.3881799999999</v>
      </c>
      <c r="AV501">
        <f>KC!N500</f>
        <v>5160.7499100000005</v>
      </c>
      <c r="AW501">
        <f>SR_Levels!E500</f>
        <v>5178.6000000000004</v>
      </c>
      <c r="AX501">
        <f>SR_Levels!F500</f>
        <v>5161.8900000000003</v>
      </c>
      <c r="AY501">
        <f>SR_Levels!G500</f>
        <v>5135.8500000000004</v>
      </c>
      <c r="AZ501">
        <f>SR_Levels!H500</f>
        <v>0</v>
      </c>
      <c r="BA501">
        <f>SR_Levels!I500</f>
        <v>5193.3500000000004</v>
      </c>
      <c r="BB501">
        <f>SR_Levels!J500</f>
        <v>5205.3100000000004</v>
      </c>
      <c r="BC501">
        <f>SR_Levels!K500</f>
        <v>0</v>
      </c>
      <c r="BD501">
        <f>SR_Levels!L500</f>
        <v>0</v>
      </c>
      <c r="BE501">
        <f>ZigZag!E500</f>
        <v>0</v>
      </c>
      <c r="BF501">
        <f>ZigZag!F500</f>
        <v>0</v>
      </c>
      <c r="BG501">
        <f>ZigZag!G500</f>
        <v>5182.3599999999997</v>
      </c>
      <c r="BH501">
        <f>Dual_Tema!E500</f>
        <v>5181.47</v>
      </c>
      <c r="BI501">
        <f>Dual_Tema!F500</f>
        <v>5178.82</v>
      </c>
      <c r="BJ501">
        <f>Pinbar!E500</f>
        <v>0</v>
      </c>
      <c r="BK501">
        <f>SSA!E500</f>
        <v>5179.5827200000003</v>
      </c>
      <c r="BL501">
        <f>SSA!F500</f>
        <v>5179.4281700000001</v>
      </c>
      <c r="BN501" t="str">
        <f t="shared" si="792"/>
        <v>Red Candle</v>
      </c>
      <c r="BO501" s="34">
        <f t="shared" si="797"/>
        <v>3.6497548484759612E-4</v>
      </c>
      <c r="BP501" s="34">
        <f t="shared" si="805"/>
        <v>-3.8606163088039658E-5</v>
      </c>
      <c r="BQ501" s="34">
        <f t="shared" si="821"/>
        <v>-2.6632186348107822E-4</v>
      </c>
      <c r="BR501" s="34">
        <f t="shared" si="829"/>
        <v>-2.5281845401419201E-3</v>
      </c>
      <c r="BS501" s="35">
        <f t="shared" si="798"/>
        <v>6.0819999043948414E-5</v>
      </c>
      <c r="BT501" s="35">
        <f t="shared" si="806"/>
        <v>-3.2172371851046933E-6</v>
      </c>
      <c r="BU501" s="35">
        <f t="shared" si="822"/>
        <v>-1.4797520151543786E-5</v>
      </c>
      <c r="BV501" s="35">
        <f t="shared" si="830"/>
        <v>-1.0546884591144945E-4</v>
      </c>
      <c r="BW501" s="27">
        <v>96</v>
      </c>
      <c r="BX501">
        <f>F501-G501</f>
        <v>1.819999999999709</v>
      </c>
      <c r="BY501">
        <f>ABS(F501-D500)</f>
        <v>1.0299999999997453</v>
      </c>
      <c r="BZ501">
        <f>ABS(G501-D500)</f>
        <v>0.78999999999996362</v>
      </c>
      <c r="CA501">
        <f t="shared" si="771"/>
        <v>1.819999999999709</v>
      </c>
      <c r="CB501">
        <f t="shared" si="808"/>
        <v>3.8921428571428414</v>
      </c>
      <c r="CC501">
        <f t="shared" si="814"/>
        <v>4.1235586911578377</v>
      </c>
      <c r="CD501">
        <f t="shared" si="809"/>
        <v>-0.23141583401499632</v>
      </c>
      <c r="CE501">
        <f t="shared" si="815"/>
        <v>-1</v>
      </c>
      <c r="CF501">
        <f t="shared" si="818"/>
        <v>-2</v>
      </c>
      <c r="CG501" s="7" t="str">
        <f t="shared" si="810"/>
        <v>-----</v>
      </c>
      <c r="CH501" s="21">
        <f>(Q501-Q405)/$BW501</f>
        <v>5.5208333333306809E-3</v>
      </c>
      <c r="CI501" s="21">
        <f>(R501-R405)/$BW501</f>
        <v>-2.6041666666666668E-2</v>
      </c>
      <c r="CJ501" s="21">
        <f>(S501-S405)/$BW501</f>
        <v>-1.7604166666671972E-2</v>
      </c>
      <c r="CK501" s="21">
        <f>(T501-T405)/$BW501</f>
        <v>7.5625000000002274E-2</v>
      </c>
      <c r="CL501" s="21">
        <f>(U501-U405)/$BW501</f>
        <v>2.2187500000001137E-2</v>
      </c>
      <c r="CM501" s="21">
        <f>(V501-V405)/$BW501</f>
        <v>3.8645833333333712E-2</v>
      </c>
      <c r="CN501">
        <f>DEGREES(ATAN(CH501/$CB501))</f>
        <v>8.1271486905297535E-2</v>
      </c>
      <c r="CO501">
        <f>DEGREES(ATAN(CI501/$CB501))</f>
        <v>-0.38335060697061846</v>
      </c>
      <c r="CP501">
        <f>DEGREES(ATAN(CJ501/$CB501))</f>
        <v>-0.25914711017111275</v>
      </c>
      <c r="CQ501">
        <f>DEGREES(ATAN(CK501/$CB501))</f>
        <v>1.1131267087672394</v>
      </c>
      <c r="CR501">
        <f t="shared" si="811"/>
        <v>0.32661605300698654</v>
      </c>
      <c r="CS501">
        <f t="shared" si="812"/>
        <v>0.568882095230278</v>
      </c>
      <c r="CT501" t="str" cm="1">
        <f t="array" ref="CT501">_xlfn.IFS(CN501&gt;3,"Strong + Slope",CN501&gt;1.5,"Moderate + Slope",CN501&gt;0.5,"Sideway + Slope",CN501&gt;=-0.5,"Sideway Flat",CN501&gt;=-1.5,"Sideway - Slope",CN501&gt;=-3,"Moderate - Slope",TRUE,"Strong - Slope")</f>
        <v>Sideway Flat</v>
      </c>
      <c r="CU501" t="str" cm="1">
        <f t="array" ref="CU501">_xlfn.IFS(CO501&gt;3,"Strong + Slope",CO501&gt;1.5,"Moderate + Slope",CO501&gt;0.5,"Sideway + Slope",CO501&gt;=-0.5,"Sideway Flat",CO501&gt;=-1.5,"Sideway - Slope",CO501&gt;=-3,"Moderate - Slope",TRUE,"Strong - Slope")</f>
        <v>Sideway Flat</v>
      </c>
      <c r="CV501" t="str" cm="1">
        <f t="array" ref="CV501">_xlfn.IFS(CP501&gt;3,"Strong + Slope",CP501&gt;1.5,"Moderate + Slope",CP501&gt;0.5,"Sideway + Slope",CP501&gt;=-0.5,"Sideway Flat",CP501&gt;=-1.5,"Sideway - Slope",CP501&gt;=-3,"Moderate - Slope",TRUE,"Strong - Slope")</f>
        <v>Sideway Flat</v>
      </c>
      <c r="CW501" t="str" cm="1">
        <f t="array" ref="CW501">_xlfn.IFS(CQ501&gt;3,"Strong + Slope",CQ501&gt;1.5,"Moderate + Slope",CQ501&gt;0.5,"Sideway + Slope",CQ501&gt;=-0.5,"Sideway Flat",CQ501&gt;=-1.5,"Sideway - Slope",CQ501&gt;=-3,"Moderate - Slope",TRUE,"Strong - Slope")</f>
        <v>Sideway + Slope</v>
      </c>
      <c r="CX501" t="str" cm="1">
        <f t="array" ref="CX501">_xlfn.IFS(CR501&gt;3,"Strong + Slope",CR501&gt;1.5,"Moderate + Slope",CR501&gt;0.5,"Sideway + Slope",CR501&gt;=-0.5,"Sideway Flat",CR501&gt;=-1.5,"Sideway - Slope",CR501&gt;=-3,"Moderate - Slope",TRUE,"Strong - Slope")</f>
        <v>Sideway Flat</v>
      </c>
      <c r="CY501" t="str" cm="1">
        <f t="array" ref="CY501">_xlfn.IFS(CS501&gt;3,"Strong + Slope",CS501&gt;1.5,"Moderate + Slope",CS501&gt;0.5,"Sideway + Slope",CS501&gt;=-0.5,"Sideway Flat",CS501&gt;=-1.5,"Sideway - Slope",CS501&gt;=-3,"Moderate - Slope",TRUE,"Strong - Slope")</f>
        <v>Sideway + Slope</v>
      </c>
      <c r="CZ501" s="7" t="str">
        <f>IF(AND(D501&gt;BH501,D501&gt;E501),"Bullish Trigger","-----")</f>
        <v>-----</v>
      </c>
      <c r="DA501" s="7" t="str">
        <f>IF(AND(D501&lt;BI501,D501&lt;E501),"Bearish Trigger","-----")</f>
        <v>-----</v>
      </c>
      <c r="DB501" s="13" t="str">
        <f>IF(AND(W501=BE501,W501&gt;0,BE501&gt;0),"Important High","------")</f>
        <v>------</v>
      </c>
      <c r="DC501" s="13" t="str">
        <f>IF(AND(X501=BF501,X501&gt;0,BF501&gt;0),"Important Low","------")</f>
        <v>------</v>
      </c>
      <c r="DD501" s="7" t="str">
        <f>IF(AND(DB501="Important High",DC501="-----",BJ501=1),"Imp High Rej","-----")</f>
        <v>-----</v>
      </c>
      <c r="DE501" s="7" t="str">
        <f>IF(AND(DB501="-----",DC501="Important Low",BJ501=1),"Imp Low Rej","-----")</f>
        <v>-----</v>
      </c>
      <c r="DF501" s="7" t="str">
        <f>IF(Y501&gt;AM501,"Overbought",IF(Y501&gt;AO501,"Bullish Momentum",IF(Y501&gt;AQ501,"Flat Momentum","-----")))</f>
        <v>-----</v>
      </c>
      <c r="DG501" s="7" t="str">
        <f>IF(Y501&lt;AV501,"Oversold",IF(Y501&lt;AT501,"Bearish Momentum",IF(Y501&lt;AR501,"Flat Momentum","-----")))</f>
        <v>-----</v>
      </c>
      <c r="DH501" s="7" t="str">
        <f>IF(AND(DF501="Overbought",AD501=2),"Culminated Thrust","-----")</f>
        <v>-----</v>
      </c>
      <c r="DI501" s="7" t="str">
        <f>IF(AND(DG501="Oversold",AD501=5),"Culminated Thrust","-----")</f>
        <v>-----</v>
      </c>
      <c r="DJ501" s="14">
        <f>(Q501-$D501)/$D501</f>
        <v>3.9032337770640146E-3</v>
      </c>
      <c r="DK501" s="14">
        <f>(R501-$D501)/$D501</f>
        <v>1.6620594866727505E-3</v>
      </c>
      <c r="DL501" s="14">
        <f>(S501-$D501)/$D501</f>
        <v>3.7565246934552379E-3</v>
      </c>
      <c r="DM501" s="14">
        <f>(T501-$D501)/$D501</f>
        <v>7.9724804645274993E-4</v>
      </c>
      <c r="DN501" s="14">
        <f>(U501-$D501)/$D501</f>
        <v>3.3395620347786872E-4</v>
      </c>
      <c r="DO501" s="14">
        <f>(V501-$D501)/$D501</f>
        <v>-1.9110788522716043E-3</v>
      </c>
      <c r="DP501" s="14">
        <f t="shared" si="737"/>
        <v>3.9032337770640146E-3</v>
      </c>
      <c r="DQ501" s="14">
        <f t="shared" si="738"/>
        <v>3.7565246934552379E-3</v>
      </c>
      <c r="DR501" s="14">
        <f t="shared" si="739"/>
        <v>1.6620594866727505E-3</v>
      </c>
      <c r="DS501" s="14">
        <f t="shared" si="740"/>
        <v>7.9724804645274993E-4</v>
      </c>
      <c r="DT501" s="14">
        <f t="shared" si="741"/>
        <v>3.3395620347786872E-4</v>
      </c>
      <c r="DU501" s="14">
        <f t="shared" si="742"/>
        <v>-1.9110788522716043E-3</v>
      </c>
      <c r="DV501" t="str">
        <f>IF($D501&gt;Q501,"SUP","RES")</f>
        <v>RES</v>
      </c>
      <c r="DW501" t="str">
        <f>IF($D501&gt;R501,"SUP","RES")</f>
        <v>RES</v>
      </c>
      <c r="DX501" t="str">
        <f>IF($D501&gt;S501,"SUP","RES")</f>
        <v>RES</v>
      </c>
      <c r="DY501" t="str">
        <f>IF($D501&gt;T501,"SUP","RES")</f>
        <v>RES</v>
      </c>
      <c r="DZ501" t="str">
        <f>IF($D501&gt;U501,"SUP","RES")</f>
        <v>RES</v>
      </c>
      <c r="EA501" t="str">
        <f>IF($D501&gt;V501,"SUP","RES")</f>
        <v>SUP</v>
      </c>
      <c r="EB501" s="7">
        <f t="shared" si="743"/>
        <v>5</v>
      </c>
      <c r="EC501" s="7">
        <f t="shared" si="744"/>
        <v>1</v>
      </c>
      <c r="ED501" s="13" t="str">
        <f t="shared" si="745"/>
        <v>-----</v>
      </c>
      <c r="EE501" s="13" t="str">
        <f t="shared" si="746"/>
        <v>-----</v>
      </c>
      <c r="EF501" s="7">
        <f>IF(OR(ED501="All Sup",EE501="All Res"),"na",((D501-MIN(Q501:V501))/(MAX(Q501:V501)-MIN(Q501:V501))))</f>
        <v>0.32868525896413253</v>
      </c>
      <c r="EG501">
        <v>1.4999999999999999E-4</v>
      </c>
      <c r="EH501">
        <f>Q501*(1+$EG501)</f>
        <v>5201.3200810000008</v>
      </c>
      <c r="EI501">
        <f>Q501*(1-$EG501)</f>
        <v>5199.7599190000001</v>
      </c>
      <c r="EJ501">
        <f>R501*(1+$EG501)</f>
        <v>5189.7083395000009</v>
      </c>
      <c r="EK501">
        <f>R501*(1-$EG501)</f>
        <v>5188.1516605000006</v>
      </c>
      <c r="EL501">
        <f>S501*(1+$EG501)</f>
        <v>5200.5599670000001</v>
      </c>
      <c r="EM501">
        <f>S501*(1-$EG501)</f>
        <v>5199.0000330000003</v>
      </c>
      <c r="EN501">
        <f>T501*(1+$EG501)</f>
        <v>5185.2276675000003</v>
      </c>
      <c r="EO501">
        <f>T501*(1-$EG501)</f>
        <v>5183.6723325000003</v>
      </c>
      <c r="EP501">
        <f>U501*(1+$EG501)</f>
        <v>5182.8273075000006</v>
      </c>
      <c r="EQ501">
        <f>U501*(1-$EG501)</f>
        <v>5181.2726925000006</v>
      </c>
      <c r="ER501">
        <f>V501*(1+$EG501)</f>
        <v>5171.1955630000002</v>
      </c>
      <c r="ES501">
        <f>V501*(1-$EG501)</f>
        <v>5169.6444369999999</v>
      </c>
      <c r="ET501" s="7" t="str">
        <f t="shared" si="747"/>
        <v>-----</v>
      </c>
      <c r="EU501" s="7" t="str">
        <f t="shared" si="748"/>
        <v>-----</v>
      </c>
      <c r="EV501" s="7" t="str">
        <f t="shared" si="749"/>
        <v>-----</v>
      </c>
      <c r="EW501" s="7" t="str">
        <f t="shared" si="750"/>
        <v>-----</v>
      </c>
      <c r="EX501" s="7" t="str">
        <f t="shared" si="751"/>
        <v>-----</v>
      </c>
      <c r="EY501" s="7" t="str">
        <f t="shared" si="752"/>
        <v>-----</v>
      </c>
      <c r="EZ501">
        <f t="shared" si="772"/>
        <v>126</v>
      </c>
      <c r="FA501">
        <f t="shared" si="773"/>
        <v>21</v>
      </c>
      <c r="FB501">
        <f t="shared" si="774"/>
        <v>499</v>
      </c>
      <c r="FC501">
        <f t="shared" si="775"/>
        <v>13</v>
      </c>
      <c r="FD501">
        <f t="shared" si="776"/>
        <v>1</v>
      </c>
      <c r="FE501">
        <f t="shared" si="777"/>
        <v>193</v>
      </c>
      <c r="FF501">
        <f t="shared" si="778"/>
        <v>4</v>
      </c>
      <c r="FG501">
        <f t="shared" si="779"/>
        <v>2</v>
      </c>
      <c r="FH501">
        <f t="shared" si="780"/>
        <v>0</v>
      </c>
      <c r="FI501">
        <f t="shared" si="781"/>
        <v>4</v>
      </c>
      <c r="FJ501">
        <f t="shared" si="782"/>
        <v>2</v>
      </c>
      <c r="FK501">
        <f t="shared" si="783"/>
        <v>1</v>
      </c>
      <c r="FL501" s="7" t="str">
        <f t="shared" si="753"/>
        <v>-----</v>
      </c>
      <c r="FM501" s="7" t="str">
        <f t="shared" si="754"/>
        <v>-----</v>
      </c>
      <c r="FN501" s="7" t="str">
        <f t="shared" si="755"/>
        <v>-----</v>
      </c>
      <c r="FO501" s="7" t="str">
        <f t="shared" si="756"/>
        <v>-----</v>
      </c>
      <c r="FP501" s="7" t="str">
        <f t="shared" si="757"/>
        <v>-----</v>
      </c>
      <c r="FQ501" s="7" t="str">
        <f t="shared" si="758"/>
        <v>-----</v>
      </c>
      <c r="FR501" s="13" t="str">
        <f>IF(FL501="-----","-----",(D501-Q501)/Q501)</f>
        <v>-----</v>
      </c>
      <c r="FS501" s="13" t="str">
        <f>IF(FM501="-----","-----",(Q501-R501)/R501)</f>
        <v>-----</v>
      </c>
      <c r="FT501" s="13" t="str">
        <f>IF(FN501="-----","-----",(R501-S501)/S501)</f>
        <v>-----</v>
      </c>
      <c r="FU501" s="13" t="str">
        <f>IF(FO501="-----","-----",(S501-T501)/T501)</f>
        <v>-----</v>
      </c>
      <c r="FV501" s="13" t="str">
        <f>IF(FP501="-----","-----",(T501-U501)/U501)</f>
        <v>-----</v>
      </c>
      <c r="FW501" s="13" t="str">
        <f>IF(FQ501="-----","-----",(U501-V501)/V501)</f>
        <v>-----</v>
      </c>
      <c r="FX501" s="7" t="str">
        <f t="shared" si="759"/>
        <v>-----</v>
      </c>
      <c r="FY501" s="7" t="str">
        <f t="shared" si="760"/>
        <v>-----</v>
      </c>
      <c r="FZ501" s="7" t="str">
        <f t="shared" si="761"/>
        <v>-----</v>
      </c>
      <c r="GA501" s="7" t="str">
        <f t="shared" si="762"/>
        <v>-----</v>
      </c>
      <c r="GB501" s="7" t="str">
        <f t="shared" si="763"/>
        <v>-----</v>
      </c>
      <c r="GC501" s="7" t="str">
        <f t="shared" si="764"/>
        <v>-----</v>
      </c>
      <c r="GD501" s="7" t="str">
        <f>IF(AND(BG501&gt;AA501,BG500&gt;AA500,BG499&gt;AA499,BG498&gt;AA498,BG497&gt;AA497,BG496&gt;AA496,BG495&gt;AA495,BG494&gt;AA494,BG493&gt;AA493,BG492&gt;AA492,BG491&gt;AA491,BG490&gt;AA490),"Bullish",IF(AND(BG501&lt;AA501,BG500&lt;AA500,BG499&lt;AA499,BG498&lt;AA498,BG497&lt;AA497,BG496&lt;AA496,BG495&lt;AA495,BG494&lt;AA494,BG493&lt;AA493,BG492&lt;AA492,BG491&lt;AA491,BG490&lt;AA490),"Bearish","-----"))</f>
        <v>Bearish</v>
      </c>
      <c r="GE501">
        <f>(Z501-BG501)/BG501</f>
        <v>-8.7025988159821182E-4</v>
      </c>
      <c r="GF501" s="28">
        <f t="shared" si="722"/>
        <v>-1.090539497351948</v>
      </c>
      <c r="GG501" s="7">
        <f t="shared" si="723"/>
        <v>0.13773778226311928</v>
      </c>
      <c r="GH501" s="7" t="str">
        <f t="shared" si="724"/>
        <v>-----</v>
      </c>
      <c r="GI501" s="7" t="str">
        <f>IF(Y501&gt;Z501,"Bullish","Bearish")</f>
        <v>Bullish</v>
      </c>
      <c r="GJ501" s="13" t="str">
        <f>IF(AND(D501&gt;Y501,D500&lt;Y500),"TEMA crossover","-----")</f>
        <v>-----</v>
      </c>
      <c r="GK501" s="13" t="str">
        <f>IF(AND(D501&lt;Y501,D500&gt;Y500),"TEMA crossunder","-----")</f>
        <v>-----</v>
      </c>
      <c r="GL501" s="22" t="str">
        <f>IF(GD501="Bearish","YES","-----")</f>
        <v>YES</v>
      </c>
      <c r="GM501" s="22" t="str">
        <f>IF(GH501="Reverse to Bearish","YES","-----")</f>
        <v>-----</v>
      </c>
      <c r="GN501" s="22" t="str">
        <f>IF(AND(GI501="Bullish",GI500="Bullish",GI499="Bullish",GI498="Bullish"),"YES","-----")</f>
        <v>-----</v>
      </c>
      <c r="GO501" s="22" t="str">
        <f>IF(OR(GK501="TEMA crossunder",GK500="TEMA crossunder",GK499="TEMA crossunder",GK498="TEMA crossunder"),"YES","-----")</f>
        <v>-----</v>
      </c>
      <c r="GP501" s="22" t="str">
        <f>IF(GD501="Bullish","YES","-----")</f>
        <v>-----</v>
      </c>
      <c r="GQ501" s="22" t="str">
        <f>IF(GH501="Reverse to Bullish","YES","-----")</f>
        <v>-----</v>
      </c>
      <c r="GR501" s="22" t="str">
        <f>IF(AND(GI501="Bearish",GI500="Bearish",GI499="Bearish",GI498="Bearish"),"YES","-----")</f>
        <v>-----</v>
      </c>
      <c r="GS501" s="22" t="str">
        <f>IF(OR(GJ501="TEMA crossover",GJ500="TEMA crossover",GJ499="TEMA crossover",GJ498="TEMA crossover"),"YES","-----")</f>
        <v>YES</v>
      </c>
      <c r="GT501" s="22" t="str">
        <f t="shared" si="784"/>
        <v>-----</v>
      </c>
      <c r="GU501" s="22" t="str">
        <f t="shared" si="785"/>
        <v>-----</v>
      </c>
      <c r="GV501" s="22" t="str">
        <f t="shared" si="786"/>
        <v>-----</v>
      </c>
      <c r="GW501" s="22" t="str">
        <f t="shared" si="787"/>
        <v>-----</v>
      </c>
      <c r="GX501" s="22" t="str">
        <f t="shared" si="788"/>
        <v>-----</v>
      </c>
      <c r="GY501" s="22" t="str">
        <f t="shared" si="789"/>
        <v>-----</v>
      </c>
      <c r="GZ501" s="7" t="str">
        <f>IF(G501&gt;BH501,"YES","-----")</f>
        <v>-----</v>
      </c>
      <c r="HA501" s="7" t="str">
        <f>IF(F501&lt;BI501,"YES","-----")</f>
        <v>-----</v>
      </c>
      <c r="HB501">
        <f>BH501-BI501</f>
        <v>2.6500000000005457</v>
      </c>
      <c r="HC501" s="27">
        <f t="shared" si="765"/>
        <v>-1.1097650258305354</v>
      </c>
      <c r="HD501" s="28">
        <f t="shared" si="725"/>
        <v>0.13355014694778569</v>
      </c>
      <c r="HE501" s="28" t="str">
        <f t="shared" si="726"/>
        <v>Idle</v>
      </c>
      <c r="HF501" s="27">
        <f>STANDARDIZE(H501,AVERAGE($H118:$H501),_xlfn.STDEV.P($H118:$H501))</f>
        <v>-0.77997978429807957</v>
      </c>
      <c r="HG501" s="28">
        <f t="shared" si="727"/>
        <v>0.21770138721539611</v>
      </c>
      <c r="HH501" s="28" t="str">
        <f t="shared" si="728"/>
        <v>-----</v>
      </c>
      <c r="HI501">
        <f t="shared" si="766"/>
        <v>-0.7627200000006269</v>
      </c>
      <c r="HJ501">
        <f t="shared" si="767"/>
        <v>1.8872799999999188</v>
      </c>
      <c r="HK501" s="28">
        <f t="shared" ref="HK501:HL501" si="856">STANDARDIZE(HI501,AVERAGE(HI118:HI501),_xlfn.STDEV.P(HI118:HI501))</f>
        <v>0.6604525312177405</v>
      </c>
      <c r="HL501" s="28">
        <f t="shared" si="856"/>
        <v>-0.30830294349935422</v>
      </c>
      <c r="HM501" s="28">
        <f t="shared" si="730"/>
        <v>0.74551826453009873</v>
      </c>
      <c r="HN501" s="28">
        <f t="shared" si="731"/>
        <v>0.37892591323803726</v>
      </c>
      <c r="HO501" s="28" t="str">
        <f t="shared" si="732"/>
        <v>-----</v>
      </c>
      <c r="HP501" s="28" t="str">
        <f t="shared" si="733"/>
        <v>-----</v>
      </c>
      <c r="HQ501" s="28">
        <f t="shared" si="796"/>
        <v>0.15455000000019936</v>
      </c>
      <c r="HR501" s="28" t="str">
        <f t="shared" si="769"/>
        <v>Bull</v>
      </c>
      <c r="HS501">
        <f t="shared" si="770"/>
        <v>0.15455000000019936</v>
      </c>
      <c r="HT501" s="27">
        <f t="shared" si="734"/>
        <v>-0.9718013068893776</v>
      </c>
      <c r="HU501" s="28">
        <f t="shared" si="735"/>
        <v>0.16557470279545272</v>
      </c>
      <c r="HV501" s="27" t="str">
        <f t="shared" si="736"/>
        <v>-----</v>
      </c>
    </row>
  </sheetData>
  <phoneticPr fontId="9" type="noConversion"/>
  <conditionalFormatting sqref="DP186:DU501">
    <cfRule type="cellIs" dxfId="13" priority="13" operator="lessThan">
      <formula>0</formula>
    </cfRule>
    <cfRule type="cellIs" dxfId="12" priority="14" operator="greaterThan">
      <formula>0</formula>
    </cfRule>
  </conditionalFormatting>
  <conditionalFormatting sqref="GG396">
    <cfRule type="containsText" dxfId="11" priority="11" operator="containsText" text="Bullish">
      <formula>NOT(ISERROR(SEARCH("Bullish",GG396)))</formula>
    </cfRule>
    <cfRule type="containsText" dxfId="10" priority="12" operator="containsText" text="Bearish">
      <formula>NOT(ISERROR(SEARCH("Bearish",GG396)))</formula>
    </cfRule>
  </conditionalFormatting>
  <conditionalFormatting sqref="GD3:GD501">
    <cfRule type="containsText" dxfId="9" priority="9" operator="containsText" text="Bearish">
      <formula>NOT(ISERROR(SEARCH("Bearish",GD3)))</formula>
    </cfRule>
    <cfRule type="containsText" dxfId="8" priority="10" operator="containsText" text="Bullish">
      <formula>NOT(ISERROR(SEARCH("Bullish",GD3)))</formula>
    </cfRule>
  </conditionalFormatting>
  <conditionalFormatting sqref="GH3:GH501">
    <cfRule type="containsText" dxfId="7" priority="7" operator="containsText" text="Bullish">
      <formula>NOT(ISERROR(SEARCH("Bullish",GH3)))</formula>
    </cfRule>
    <cfRule type="containsText" dxfId="6" priority="8" operator="containsText" text="Bearish">
      <formula>NOT(ISERROR(SEARCH("Bearish",GH3)))</formula>
    </cfRule>
  </conditionalFormatting>
  <conditionalFormatting sqref="GI3:GI501">
    <cfRule type="containsText" dxfId="5" priority="5" operator="containsText" text="Bullish">
      <formula>NOT(ISERROR(SEARCH("Bullish",GI3)))</formula>
    </cfRule>
    <cfRule type="containsText" dxfId="4" priority="6" operator="containsText" text="Bearish">
      <formula>NOT(ISERROR(SEARCH("Bearish",GI3)))</formula>
    </cfRule>
  </conditionalFormatting>
  <conditionalFormatting sqref="HE386:HE501">
    <cfRule type="containsText" dxfId="3" priority="3" operator="containsText" text="Bullish">
      <formula>NOT(ISERROR(SEARCH("Bullish",HE386)))</formula>
    </cfRule>
    <cfRule type="containsText" dxfId="2" priority="4" operator="containsText" text="Bearish">
      <formula>NOT(ISERROR(SEARCH("Bearish",HE386)))</formula>
    </cfRule>
  </conditionalFormatting>
  <conditionalFormatting sqref="HH386:HH501">
    <cfRule type="containsText" dxfId="1" priority="1" operator="containsText" text="Bullish">
      <formula>NOT(ISERROR(SEARCH("Bullish",HH386)))</formula>
    </cfRule>
    <cfRule type="containsText" dxfId="0" priority="2" operator="containsText" text="Bearish">
      <formula>NOT(ISERROR(SEARCH("Bearish",HH386)))</formula>
    </cfRule>
  </conditionalFormatting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Price</vt:lpstr>
      <vt:lpstr>Diagonals</vt:lpstr>
      <vt:lpstr>Trendlines</vt:lpstr>
      <vt:lpstr>Tema_Hrma_Smma</vt:lpstr>
      <vt:lpstr>ZScore</vt:lpstr>
      <vt:lpstr>HA</vt:lpstr>
      <vt:lpstr>KC</vt:lpstr>
      <vt:lpstr>SR_Levels</vt:lpstr>
      <vt:lpstr>ZigZag</vt:lpstr>
      <vt:lpstr>Dual_Tema</vt:lpstr>
      <vt:lpstr>Pinbar</vt:lpstr>
      <vt:lpstr>SSA</vt:lpstr>
      <vt:lpstr>Validation</vt:lpstr>
      <vt:lpstr>Prisma Schema</vt:lpstr>
      <vt:lpstr>Prisma Schema Extension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</cp:lastModifiedBy>
  <dcterms:created xsi:type="dcterms:W3CDTF">2026-02-27T09:58:49Z</dcterms:created>
  <dcterms:modified xsi:type="dcterms:W3CDTF">2026-03-06T04:42:19Z</dcterms:modified>
</cp:coreProperties>
</file>